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D:\USER-DATA\Golden\試算表\SDN-金卡順心-1141110\"/>
    </mc:Choice>
  </mc:AlternateContent>
  <xr:revisionPtr revIDLastSave="0" documentId="13_ncr:1_{984974BC-125B-44F9-99CB-51DA45ECD535}" xr6:coauthVersionLast="47" xr6:coauthVersionMax="47" xr10:uidLastSave="{00000000-0000-0000-0000-000000000000}"/>
  <bookViews>
    <workbookView xWindow="28680" yWindow="-120" windowWidth="29040" windowHeight="15720" firstSheet="5" activeTab="5" xr2:uid="{00000000-000D-0000-FFFF-FFFF00000000}"/>
  </bookViews>
  <sheets>
    <sheet name="揭露" sheetId="26" state="veryHidden" r:id="rId1"/>
    <sheet name="P_DATA" sheetId="25" state="veryHidden" r:id="rId2"/>
    <sheet name="PY" sheetId="29" state="veryHidden" r:id="rId3"/>
    <sheet name="年度保費_階梯" sheetId="31" state="veryHidden" r:id="rId4"/>
    <sheet name="OP" sheetId="22" state="veryHidden" r:id="rId5"/>
    <sheet name="輸入頁" sheetId="9" r:id="rId6"/>
    <sheet name="列印頁" sheetId="15" r:id="rId7"/>
    <sheet name="傳統型商品銷售過程紀錄單" sheetId="27" state="hidden" r:id="rId8"/>
    <sheet name="華銀-傳統型商品銷售過程紀錄單" sheetId="28" state="veryHidden" r:id="rId9"/>
  </sheets>
  <definedNames>
    <definedName name="BD">輸入頁!$E$7</definedName>
    <definedName name="BGP">OP!$C$30</definedName>
    <definedName name="CV">P_DATA!$Q$427:$DX$844</definedName>
    <definedName name="DIE">P_DATA!$ED$2:$IK$420</definedName>
    <definedName name="EXP">P_DATA!$Q$2:$DX$420</definedName>
    <definedName name="GP">P_DATA!$J:$K</definedName>
    <definedName name="GP_PY">年度保費_階梯!$B$3:$H$114</definedName>
    <definedName name="HL_1">P_DATA!$Q$850:$DX$1267</definedName>
    <definedName name="HL_2">P_DATA!$ED$850:$IK$1267</definedName>
    <definedName name="HL_3">P_DATA!$Q$1276:$DX$1693</definedName>
    <definedName name="IN">輸入頁!$E$5</definedName>
    <definedName name="MGP">OP!$C$35</definedName>
    <definedName name="PA">P_DATA!$ED$426:$IK$844</definedName>
    <definedName name="PI">OP!$AK$4:$AL$90</definedName>
    <definedName name="PM">輸入頁!$E$17</definedName>
    <definedName name="_xlnm.Print_Area" localSheetId="6">列印頁!$A$1:$X$309</definedName>
    <definedName name="_xlnm.Print_Area" localSheetId="8">'華銀-傳統型商品銷售過程紀錄單'!$A$1:$M$77</definedName>
    <definedName name="_xlnm.Print_Area" localSheetId="7">傳統型商品銷售過程紀錄單!$A$1:$M$61</definedName>
    <definedName name="_xlnm.Print_Area" localSheetId="5">輸入頁!$A$1:$T$45</definedName>
    <definedName name="PYO">PY!$D$4</definedName>
    <definedName name="PYR">PY!$C$11</definedName>
    <definedName name="PYY">PY!$C$4</definedName>
    <definedName name="SEX">輸入頁!$K$5</definedName>
    <definedName name="WORDING">OP!$P$2:$Q$20</definedName>
    <definedName name="WORDINGP">OP!$AD$2:$AE$41</definedName>
    <definedName name="YPN">輸入頁!$D$35</definedName>
    <definedName name="Z_F6C2A6AF_7CF5_4F93_A60F_C227FBD3AC5D_.wvu.PrintArea" localSheetId="8" hidden="1">'華銀-傳統型商品銷售過程紀錄單'!$A$1:$M$77</definedName>
    <definedName name="Z_F6C2A6AF_7CF5_4F93_A60F_C227FBD3AC5D_.wvu.PrintArea" localSheetId="7" hidden="1">傳統型商品銷售過程紀錄單!$A$1:$M$61</definedName>
    <definedName name="Z_F6C2A6AF_7CF5_4F93_A60F_C227FBD3AC5D_.wvu.Rows" localSheetId="8" hidden="1">'華銀-傳統型商品銷售過程紀錄單'!#REF!,'華銀-傳統型商品銷售過程紀錄單'!#REF!,'華銀-傳統型商品銷售過程紀錄單'!$47:$48</definedName>
    <definedName name="Z_F6C2A6AF_7CF5_4F93_A60F_C227FBD3AC5D_.wvu.Rows" localSheetId="7" hidden="1">傳統型商品銷售過程紀錄單!#REF!,傳統型商品銷售過程紀錄單!#REF!,傳統型商品銷售過程紀錄單!$39:$40</definedName>
    <definedName name="主約1">OP!$H$43:$H$45</definedName>
    <definedName name="保額倍數">OP!$B$87:$C$197</definedName>
    <definedName name="繳">OP!$H$17:$H$21</definedName>
    <definedName name="繳別首">OP!$L$31:$L$35</definedName>
    <definedName name="繳別續">OP!$M$31:$M$35</definedName>
    <definedName name="關係">OP!$B$143:$B$147</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2" l="1"/>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269" i="25"/>
  <c r="J270" i="25"/>
  <c r="J271" i="25"/>
  <c r="J272" i="25"/>
  <c r="J273" i="25"/>
  <c r="J274" i="25"/>
  <c r="J275" i="25"/>
  <c r="J276" i="25"/>
  <c r="J277" i="25"/>
  <c r="J278" i="25"/>
  <c r="J279" i="25"/>
  <c r="J280" i="25"/>
  <c r="J281" i="25"/>
  <c r="J282" i="25"/>
  <c r="J283" i="25"/>
  <c r="J284" i="25"/>
  <c r="J285" i="25"/>
  <c r="J286" i="25"/>
  <c r="J287" i="25"/>
  <c r="J288" i="25"/>
  <c r="J289" i="25"/>
  <c r="J290" i="25"/>
  <c r="J291" i="25"/>
  <c r="J292" i="25"/>
  <c r="J293" i="25"/>
  <c r="J294" i="25"/>
  <c r="J295" i="25"/>
  <c r="J296" i="25"/>
  <c r="J297" i="25"/>
  <c r="J298" i="25"/>
  <c r="J299" i="25"/>
  <c r="J300" i="25"/>
  <c r="J301" i="25"/>
  <c r="J302" i="25"/>
  <c r="J303" i="25"/>
  <c r="J304" i="25"/>
  <c r="J305" i="25"/>
  <c r="J306" i="25"/>
  <c r="J307" i="25"/>
  <c r="J308" i="25"/>
  <c r="J309" i="25"/>
  <c r="J310" i="25"/>
  <c r="J311" i="25"/>
  <c r="J312" i="25"/>
  <c r="J313" i="25"/>
  <c r="J314" i="25"/>
  <c r="J315" i="25"/>
  <c r="J316" i="25"/>
  <c r="J317" i="25"/>
  <c r="J318" i="25"/>
  <c r="J319" i="25"/>
  <c r="J320" i="25"/>
  <c r="J321" i="25"/>
  <c r="J322" i="25"/>
  <c r="J323" i="25"/>
  <c r="J324" i="25"/>
  <c r="J325" i="25"/>
  <c r="J326" i="25"/>
  <c r="J327" i="25"/>
  <c r="J328" i="25"/>
  <c r="J329" i="25"/>
  <c r="J330" i="25"/>
  <c r="J331" i="25"/>
  <c r="J332" i="25"/>
  <c r="J333" i="25"/>
  <c r="J334" i="25"/>
  <c r="J335" i="25"/>
  <c r="J336" i="25"/>
  <c r="J337" i="25"/>
  <c r="J338" i="25"/>
  <c r="J339" i="25"/>
  <c r="J340" i="25"/>
  <c r="J341" i="25"/>
  <c r="J342" i="25"/>
  <c r="J343" i="25"/>
  <c r="J344" i="25"/>
  <c r="J345" i="25"/>
  <c r="J346" i="25"/>
  <c r="J347" i="25"/>
  <c r="J348" i="25"/>
  <c r="J349" i="25"/>
  <c r="J350" i="25"/>
  <c r="J351" i="25"/>
  <c r="J352" i="25"/>
  <c r="J353" i="25"/>
  <c r="J354" i="25"/>
  <c r="J355" i="25"/>
  <c r="J356" i="25"/>
  <c r="J357" i="25"/>
  <c r="J358" i="25"/>
  <c r="J359" i="25"/>
  <c r="J360" i="25"/>
  <c r="J361" i="25"/>
  <c r="J362" i="25"/>
  <c r="J363" i="25"/>
  <c r="J364" i="25"/>
  <c r="J365" i="25"/>
  <c r="J366" i="25"/>
  <c r="J367" i="25"/>
  <c r="J368" i="25"/>
  <c r="J369" i="25"/>
  <c r="J370" i="25"/>
  <c r="J371" i="25"/>
  <c r="J372" i="25"/>
  <c r="J373" i="25"/>
  <c r="J374" i="25"/>
  <c r="J375" i="25"/>
  <c r="J376" i="25"/>
  <c r="J377" i="25"/>
  <c r="J378" i="25"/>
  <c r="J379" i="25"/>
  <c r="J380" i="25"/>
  <c r="J381" i="25"/>
  <c r="J382" i="25"/>
  <c r="J383" i="25"/>
  <c r="J384" i="25"/>
  <c r="J385" i="25"/>
  <c r="J386" i="25"/>
  <c r="J387" i="25"/>
  <c r="J388" i="25"/>
  <c r="J389" i="25"/>
  <c r="J390" i="25"/>
  <c r="J391" i="25"/>
  <c r="J392" i="25"/>
  <c r="J393" i="25"/>
  <c r="J394" i="25"/>
  <c r="J395" i="25"/>
  <c r="J396" i="25"/>
  <c r="J397" i="25"/>
  <c r="J398" i="25"/>
  <c r="J399" i="25"/>
  <c r="J400" i="25"/>
  <c r="J401" i="25"/>
  <c r="J402" i="25"/>
  <c r="J403" i="25"/>
  <c r="J404" i="25"/>
  <c r="J405" i="25"/>
  <c r="J406" i="25"/>
  <c r="J407" i="25"/>
  <c r="J408" i="25"/>
  <c r="J409" i="25"/>
  <c r="J410" i="25"/>
  <c r="J411" i="25"/>
  <c r="J412" i="25"/>
  <c r="J413" i="25"/>
  <c r="J414" i="25"/>
  <c r="J415" i="25"/>
  <c r="J416" i="25"/>
  <c r="J417" i="25"/>
  <c r="J418" i="25"/>
  <c r="J419" i="25"/>
  <c r="J420" i="25"/>
  <c r="J421" i="25"/>
  <c r="J422" i="25"/>
  <c r="J423" i="25"/>
  <c r="J424" i="25"/>
  <c r="J425" i="25"/>
  <c r="J426" i="25"/>
  <c r="J427" i="25"/>
  <c r="J428" i="25"/>
  <c r="J429" i="25"/>
  <c r="J430" i="25"/>
  <c r="J431" i="25"/>
  <c r="J432" i="25"/>
  <c r="J433" i="25"/>
  <c r="J434" i="25"/>
  <c r="J435" i="25"/>
  <c r="J436" i="25"/>
  <c r="J437" i="25"/>
  <c r="J438" i="25"/>
  <c r="J439" i="25"/>
  <c r="J440" i="25"/>
  <c r="J441" i="25"/>
  <c r="J442" i="25"/>
  <c r="J443" i="25"/>
  <c r="J444" i="25"/>
  <c r="J445" i="25"/>
  <c r="J446" i="25"/>
  <c r="J447" i="25"/>
  <c r="J448" i="25"/>
  <c r="J449" i="25"/>
  <c r="J450" i="25"/>
  <c r="J451" i="25"/>
  <c r="J452" i="25"/>
  <c r="J453" i="25"/>
  <c r="J454" i="25"/>
  <c r="J455" i="25"/>
  <c r="J456" i="25"/>
  <c r="J457" i="25"/>
  <c r="J458" i="25"/>
  <c r="J459" i="25"/>
  <c r="J460" i="25"/>
  <c r="J461" i="25"/>
  <c r="J462" i="25"/>
  <c r="J463" i="25"/>
  <c r="J464" i="25"/>
  <c r="J465" i="25"/>
  <c r="J466" i="25"/>
  <c r="J467" i="25"/>
  <c r="J468" i="25"/>
  <c r="J469" i="25"/>
  <c r="J470" i="25"/>
  <c r="J471" i="25"/>
  <c r="J472" i="25"/>
  <c r="J473" i="25"/>
  <c r="J474" i="25"/>
  <c r="J475" i="25"/>
  <c r="J476" i="25"/>
  <c r="J477" i="25"/>
  <c r="J478" i="25"/>
  <c r="J479" i="25"/>
  <c r="J480" i="25"/>
  <c r="J481" i="25"/>
  <c r="J482" i="25"/>
  <c r="J483" i="25"/>
  <c r="J484" i="25"/>
  <c r="J485" i="25"/>
  <c r="J486" i="25"/>
  <c r="J487" i="25"/>
  <c r="J488" i="25"/>
  <c r="J489" i="25"/>
  <c r="J490" i="25"/>
  <c r="J491" i="25"/>
  <c r="J492" i="25"/>
  <c r="J493" i="25"/>
  <c r="J494" i="25"/>
  <c r="J495" i="25"/>
  <c r="J496" i="25"/>
  <c r="J497" i="25"/>
  <c r="J498" i="25"/>
  <c r="J499" i="25"/>
  <c r="J500" i="25"/>
  <c r="J501" i="25"/>
  <c r="J502" i="25"/>
  <c r="J503" i="25"/>
  <c r="J504" i="25"/>
  <c r="J505" i="25"/>
  <c r="J506" i="25"/>
  <c r="J507" i="25"/>
  <c r="J508" i="25"/>
  <c r="J509" i="25"/>
  <c r="J510" i="25"/>
  <c r="J511" i="25"/>
  <c r="J512" i="25"/>
  <c r="J513" i="25"/>
  <c r="J514" i="25"/>
  <c r="J515" i="25"/>
  <c r="J516" i="25"/>
  <c r="J517" i="25"/>
  <c r="J518" i="25"/>
  <c r="J519" i="25"/>
  <c r="J520" i="25"/>
  <c r="J521" i="25"/>
  <c r="J522" i="25"/>
  <c r="J523" i="25"/>
  <c r="J524" i="25"/>
  <c r="J525" i="25"/>
  <c r="J526" i="25"/>
  <c r="J527" i="25"/>
  <c r="J528" i="25"/>
  <c r="J529" i="25"/>
  <c r="J530" i="25"/>
  <c r="J531" i="25"/>
  <c r="J532" i="25"/>
  <c r="J533" i="25"/>
  <c r="J534" i="25"/>
  <c r="J535" i="25"/>
  <c r="J536" i="25"/>
  <c r="J537" i="25"/>
  <c r="J538" i="25"/>
  <c r="J539" i="25"/>
  <c r="J540" i="25"/>
  <c r="J541" i="25"/>
  <c r="J542" i="25"/>
  <c r="J543" i="25"/>
  <c r="J544" i="25"/>
  <c r="J545" i="25"/>
  <c r="J546" i="25"/>
  <c r="J547" i="25"/>
  <c r="J548" i="25"/>
  <c r="J549" i="25"/>
  <c r="J550" i="25"/>
  <c r="J551" i="25"/>
  <c r="J552" i="25"/>
  <c r="J553" i="25"/>
  <c r="J554" i="25"/>
  <c r="J555" i="25"/>
  <c r="J556" i="25"/>
  <c r="J557" i="25"/>
  <c r="J558" i="25"/>
  <c r="J559" i="25"/>
  <c r="J560" i="25"/>
  <c r="J561" i="25"/>
  <c r="J562" i="25"/>
  <c r="J563" i="25"/>
  <c r="J564" i="25"/>
  <c r="J565" i="25"/>
  <c r="J566" i="25"/>
  <c r="J567" i="25"/>
  <c r="J568" i="25"/>
  <c r="J569" i="25"/>
  <c r="J570" i="25"/>
  <c r="J571" i="25"/>
  <c r="J572" i="25"/>
  <c r="J573" i="25"/>
  <c r="J574" i="25"/>
  <c r="J575" i="25"/>
  <c r="J576" i="25"/>
  <c r="J577" i="25"/>
  <c r="J578" i="25"/>
  <c r="J579" i="25"/>
  <c r="J580" i="25"/>
  <c r="J581" i="25"/>
  <c r="J582" i="25"/>
  <c r="J583" i="25"/>
  <c r="J584" i="25"/>
  <c r="J585" i="25"/>
  <c r="J586" i="25"/>
  <c r="J587" i="25"/>
  <c r="J588" i="25"/>
  <c r="J589" i="25"/>
  <c r="J590" i="25"/>
  <c r="J591" i="25"/>
  <c r="J592" i="25"/>
  <c r="J593" i="25"/>
  <c r="J594" i="25"/>
  <c r="J595" i="25"/>
  <c r="J596" i="25"/>
  <c r="J597" i="25"/>
  <c r="J598" i="25"/>
  <c r="J599" i="25"/>
  <c r="J600" i="25"/>
  <c r="J601" i="25"/>
  <c r="J602" i="25"/>
  <c r="J603" i="25"/>
  <c r="J604" i="25"/>
  <c r="J605" i="25"/>
  <c r="J606" i="25"/>
  <c r="J607" i="25"/>
  <c r="J608" i="25"/>
  <c r="J609" i="25"/>
  <c r="J610" i="25"/>
  <c r="J611" i="25"/>
  <c r="J612" i="25"/>
  <c r="J613" i="25"/>
  <c r="J614" i="25"/>
  <c r="J615" i="25"/>
  <c r="J616" i="25"/>
  <c r="J617" i="25"/>
  <c r="J618" i="25"/>
  <c r="J619" i="25"/>
  <c r="J620" i="25"/>
  <c r="J621" i="25"/>
  <c r="J622" i="25"/>
  <c r="J623" i="25"/>
  <c r="J624" i="25"/>
  <c r="J625" i="25"/>
  <c r="J626" i="25"/>
  <c r="J627" i="25"/>
  <c r="J628" i="25"/>
  <c r="J629" i="25"/>
  <c r="J630" i="25"/>
  <c r="J631" i="25"/>
  <c r="J632" i="25"/>
  <c r="J633" i="25"/>
  <c r="J634" i="25"/>
  <c r="J635" i="25"/>
  <c r="J636" i="25"/>
  <c r="J637" i="25"/>
  <c r="J638" i="25"/>
  <c r="J639" i="25"/>
  <c r="J640" i="25"/>
  <c r="J641" i="25"/>
  <c r="J642" i="25"/>
  <c r="J643" i="25"/>
  <c r="J644" i="25"/>
  <c r="J645" i="25"/>
  <c r="J646" i="25"/>
  <c r="J647" i="25"/>
  <c r="J648" i="25"/>
  <c r="J649" i="25"/>
  <c r="J650" i="25"/>
  <c r="J651" i="25"/>
  <c r="J652" i="25"/>
  <c r="J653" i="25"/>
  <c r="J654" i="25"/>
  <c r="J655" i="25"/>
  <c r="J656" i="25"/>
  <c r="J657" i="25"/>
  <c r="J658" i="25"/>
  <c r="J659" i="25"/>
  <c r="J660" i="25"/>
  <c r="J661" i="25"/>
  <c r="J662" i="25"/>
  <c r="J663" i="25"/>
  <c r="J664" i="25"/>
  <c r="J665" i="25"/>
  <c r="J666" i="25"/>
  <c r="J667" i="25"/>
  <c r="J668" i="25"/>
  <c r="J669" i="25"/>
  <c r="J670" i="25"/>
  <c r="J671" i="25"/>
  <c r="J672" i="25"/>
  <c r="J673" i="25"/>
  <c r="J674" i="25"/>
  <c r="J675" i="25"/>
  <c r="J676" i="25"/>
  <c r="J677" i="25"/>
  <c r="J678" i="25"/>
  <c r="J679" i="25"/>
  <c r="J680" i="25"/>
  <c r="J681" i="25"/>
  <c r="J682" i="25"/>
  <c r="J683" i="25"/>
  <c r="J684" i="25"/>
  <c r="J685" i="25"/>
  <c r="J686" i="25"/>
  <c r="J687" i="25"/>
  <c r="J688" i="25"/>
  <c r="J689" i="25"/>
  <c r="J690" i="25"/>
  <c r="J691" i="25"/>
  <c r="J692" i="25"/>
  <c r="J693" i="25"/>
  <c r="J694" i="25"/>
  <c r="J695" i="25"/>
  <c r="J696" i="25"/>
  <c r="J697" i="25"/>
  <c r="J698" i="25"/>
  <c r="J699" i="25"/>
  <c r="J700" i="25"/>
  <c r="J701" i="25"/>
  <c r="J702" i="25"/>
  <c r="J703" i="25"/>
  <c r="J704" i="25"/>
  <c r="J705" i="25"/>
  <c r="J706" i="25"/>
  <c r="J707" i="25"/>
  <c r="J708" i="25"/>
  <c r="J709" i="25"/>
  <c r="J710" i="25"/>
  <c r="J711" i="25"/>
  <c r="J712" i="25"/>
  <c r="J713" i="25"/>
  <c r="J714" i="25"/>
  <c r="J715" i="25"/>
  <c r="J716" i="25"/>
  <c r="J717" i="25"/>
  <c r="J718" i="25"/>
  <c r="J719" i="25"/>
  <c r="J720" i="25"/>
  <c r="J721" i="25"/>
  <c r="J722" i="25"/>
  <c r="J723" i="25"/>
  <c r="J724" i="25"/>
  <c r="J725" i="25"/>
  <c r="J726" i="25"/>
  <c r="J727" i="25"/>
  <c r="J728" i="25"/>
  <c r="J729" i="25"/>
  <c r="J730" i="25"/>
  <c r="J731" i="25"/>
  <c r="J732" i="25"/>
  <c r="J733" i="25"/>
  <c r="J734" i="25"/>
  <c r="J735" i="25"/>
  <c r="J736" i="25"/>
  <c r="J737" i="25"/>
  <c r="J738" i="25"/>
  <c r="J739" i="25"/>
  <c r="J740" i="25"/>
  <c r="J741" i="25"/>
  <c r="J742" i="25"/>
  <c r="J743" i="25"/>
  <c r="J744" i="25"/>
  <c r="J745" i="25"/>
  <c r="J746" i="25"/>
  <c r="J747" i="25"/>
  <c r="J748" i="25"/>
  <c r="J749" i="25"/>
  <c r="J750" i="25"/>
  <c r="J751" i="25"/>
  <c r="J752" i="25"/>
  <c r="J753" i="25"/>
  <c r="J754" i="25"/>
  <c r="J755" i="25"/>
  <c r="J756" i="25"/>
  <c r="J757" i="25"/>
  <c r="J758" i="25"/>
  <c r="J759" i="25"/>
  <c r="J760" i="25"/>
  <c r="J761" i="25"/>
  <c r="J762" i="25"/>
  <c r="J763" i="25"/>
  <c r="J764" i="25"/>
  <c r="J765" i="25"/>
  <c r="J766" i="25"/>
  <c r="J767" i="25"/>
  <c r="J768" i="25"/>
  <c r="J769" i="25"/>
  <c r="J770" i="25"/>
  <c r="J771" i="25"/>
  <c r="J772" i="25"/>
  <c r="J773" i="25"/>
  <c r="J774" i="25"/>
  <c r="J775" i="25"/>
  <c r="J776" i="25"/>
  <c r="J777" i="25"/>
  <c r="J778" i="25"/>
  <c r="J779" i="25"/>
  <c r="J780" i="25"/>
  <c r="J781" i="25"/>
  <c r="J782" i="25"/>
  <c r="J783" i="25"/>
  <c r="J784" i="25"/>
  <c r="J785" i="25"/>
  <c r="J786" i="25"/>
  <c r="J787" i="25"/>
  <c r="J788" i="25"/>
  <c r="J789" i="25"/>
  <c r="J790" i="25"/>
  <c r="J791" i="25"/>
  <c r="J792" i="25"/>
  <c r="J793" i="25"/>
  <c r="J794" i="25"/>
  <c r="J795" i="25"/>
  <c r="J796" i="25"/>
  <c r="J797" i="25"/>
  <c r="J798" i="25"/>
  <c r="J799" i="25"/>
  <c r="J800" i="25"/>
  <c r="J801" i="25"/>
  <c r="J802" i="25"/>
  <c r="J803" i="25"/>
  <c r="J804" i="25"/>
  <c r="J805" i="25"/>
  <c r="J806" i="25"/>
  <c r="J807" i="25"/>
  <c r="J808" i="25"/>
  <c r="J809" i="25"/>
  <c r="J810" i="25"/>
  <c r="J811" i="25"/>
  <c r="J812" i="25"/>
  <c r="J813" i="25"/>
  <c r="J814" i="25"/>
  <c r="J815" i="25"/>
  <c r="J816" i="25"/>
  <c r="J817" i="25"/>
  <c r="J818" i="25"/>
  <c r="J819" i="25"/>
  <c r="J820" i="25"/>
  <c r="J821" i="25"/>
  <c r="J822" i="25"/>
  <c r="J823" i="25"/>
  <c r="J824" i="25"/>
  <c r="J825" i="25"/>
  <c r="J826" i="25"/>
  <c r="J827" i="25"/>
  <c r="J828" i="25"/>
  <c r="J829" i="25"/>
  <c r="J830" i="25"/>
  <c r="J831" i="25"/>
  <c r="J832" i="25"/>
  <c r="J833" i="25"/>
  <c r="J834" i="25"/>
  <c r="J835" i="25"/>
  <c r="J836" i="25"/>
  <c r="J837" i="25"/>
  <c r="J838" i="25"/>
  <c r="J839" i="25"/>
  <c r="J840" i="25"/>
  <c r="J841" i="25"/>
  <c r="J842" i="25"/>
  <c r="J843" i="25"/>
  <c r="J844" i="25"/>
  <c r="J845" i="25"/>
  <c r="J846" i="25"/>
  <c r="J847" i="25"/>
  <c r="J848" i="25"/>
  <c r="J849" i="25"/>
  <c r="J850" i="25"/>
  <c r="J851" i="25"/>
  <c r="J852" i="25"/>
  <c r="J853" i="25"/>
  <c r="J854" i="25"/>
  <c r="J855" i="25"/>
  <c r="J856" i="25"/>
  <c r="J857" i="25"/>
  <c r="J858" i="25"/>
  <c r="J859" i="25"/>
  <c r="J860" i="25"/>
  <c r="J861" i="25"/>
  <c r="J862" i="25"/>
  <c r="J863" i="25"/>
  <c r="J864" i="25"/>
  <c r="J865" i="25"/>
  <c r="J866" i="25"/>
  <c r="J867" i="25"/>
  <c r="J868" i="25"/>
  <c r="J869" i="25"/>
  <c r="J870" i="25"/>
  <c r="J871" i="25"/>
  <c r="J872" i="25"/>
  <c r="J873" i="25"/>
  <c r="J874" i="25"/>
  <c r="J875" i="25"/>
  <c r="J876" i="25"/>
  <c r="J877" i="25"/>
  <c r="J878" i="25"/>
  <c r="J879" i="25"/>
  <c r="J880" i="25"/>
  <c r="J881" i="25"/>
  <c r="J882" i="25"/>
  <c r="J883" i="25"/>
  <c r="J884" i="25"/>
  <c r="J885" i="25"/>
  <c r="J886" i="25"/>
  <c r="J887" i="25"/>
  <c r="J888" i="25"/>
  <c r="J889" i="25"/>
  <c r="J890" i="25"/>
  <c r="J891" i="25"/>
  <c r="J892" i="25"/>
  <c r="J893" i="25"/>
  <c r="J894" i="25"/>
  <c r="J895" i="25"/>
  <c r="J896" i="25"/>
  <c r="J897" i="25"/>
  <c r="J898" i="25"/>
  <c r="J899" i="25"/>
  <c r="J900" i="25"/>
  <c r="J901" i="25"/>
  <c r="J902" i="25"/>
  <c r="J903" i="25"/>
  <c r="J904" i="25"/>
  <c r="J905" i="25"/>
  <c r="J906" i="25"/>
  <c r="J907" i="25"/>
  <c r="J908" i="25"/>
  <c r="J909" i="25"/>
  <c r="J910" i="25"/>
  <c r="J911" i="25"/>
  <c r="J912" i="25"/>
  <c r="J913" i="25"/>
  <c r="J914" i="25"/>
  <c r="J915" i="25"/>
  <c r="J916" i="25"/>
  <c r="J917" i="25"/>
  <c r="J918" i="25"/>
  <c r="J919" i="25"/>
  <c r="J920" i="25"/>
  <c r="J921" i="25"/>
  <c r="J922" i="25"/>
  <c r="J923" i="25"/>
  <c r="J924" i="25"/>
  <c r="J925" i="25"/>
  <c r="J926" i="25"/>
  <c r="J927" i="25"/>
  <c r="J928" i="25"/>
  <c r="J929" i="25"/>
  <c r="J930" i="25"/>
  <c r="J931" i="25"/>
  <c r="J932" i="25"/>
  <c r="J933" i="25"/>
  <c r="J934" i="25"/>
  <c r="J935" i="25"/>
  <c r="J936" i="25"/>
  <c r="J937" i="25"/>
  <c r="J938" i="25"/>
  <c r="J939" i="25"/>
  <c r="J940" i="25"/>
  <c r="J941" i="25"/>
  <c r="J942" i="25"/>
  <c r="J943" i="25"/>
  <c r="J944" i="25"/>
  <c r="J945" i="25"/>
  <c r="J946" i="25"/>
  <c r="J947" i="25"/>
  <c r="J948" i="25"/>
  <c r="J949" i="25"/>
  <c r="J950" i="25"/>
  <c r="J951" i="25"/>
  <c r="J952" i="25"/>
  <c r="J953" i="25"/>
  <c r="J954" i="25"/>
  <c r="J955" i="25"/>
  <c r="J956" i="25"/>
  <c r="J957" i="25"/>
  <c r="J958" i="25"/>
  <c r="J959" i="25"/>
  <c r="J960" i="25"/>
  <c r="J961" i="25"/>
  <c r="J962" i="25"/>
  <c r="J963" i="25"/>
  <c r="J964" i="25"/>
  <c r="J965" i="25"/>
  <c r="J966" i="25"/>
  <c r="J967" i="25"/>
  <c r="J968" i="25"/>
  <c r="J969" i="25"/>
  <c r="J970" i="25"/>
  <c r="J971" i="25"/>
  <c r="J972" i="25"/>
  <c r="J973" i="25"/>
  <c r="J974" i="25"/>
  <c r="J975" i="25"/>
  <c r="J976" i="25"/>
  <c r="J977" i="25"/>
  <c r="J978" i="25"/>
  <c r="J979" i="25"/>
  <c r="J980" i="25"/>
  <c r="J981" i="25"/>
  <c r="J982" i="25"/>
  <c r="J983" i="25"/>
  <c r="J984" i="25"/>
  <c r="J985" i="25"/>
  <c r="J986" i="25"/>
  <c r="J987" i="25"/>
  <c r="J988" i="25"/>
  <c r="J989" i="25"/>
  <c r="J990" i="25"/>
  <c r="J991" i="25"/>
  <c r="J992" i="25"/>
  <c r="J993" i="25"/>
  <c r="J994" i="25"/>
  <c r="J995" i="25"/>
  <c r="J996" i="25"/>
  <c r="J997" i="25"/>
  <c r="J998" i="25"/>
  <c r="J999" i="25"/>
  <c r="J1000" i="25"/>
  <c r="J1001" i="25"/>
  <c r="J1002" i="25"/>
  <c r="J1003" i="25"/>
  <c r="J1004" i="25"/>
  <c r="J1005" i="25"/>
  <c r="J1006" i="25"/>
  <c r="J1007" i="25"/>
  <c r="J1008" i="25"/>
  <c r="J1009" i="25"/>
  <c r="J1010" i="25"/>
  <c r="J1011" i="25"/>
  <c r="J1012" i="25"/>
  <c r="J1013" i="25"/>
  <c r="J1014" i="25"/>
  <c r="J1015" i="25"/>
  <c r="J1016" i="25"/>
  <c r="J1017" i="25"/>
  <c r="J1018" i="25"/>
  <c r="J1019" i="25"/>
  <c r="J1020" i="25"/>
  <c r="J1021" i="25"/>
  <c r="J1022" i="25"/>
  <c r="J1023" i="25"/>
  <c r="J1024" i="25"/>
  <c r="J1025" i="25"/>
  <c r="J1026" i="25"/>
  <c r="J1027" i="25"/>
  <c r="J1028" i="25"/>
  <c r="J1029" i="25"/>
  <c r="J1030" i="25"/>
  <c r="J1031" i="25"/>
  <c r="J1032" i="25"/>
  <c r="J1033" i="25"/>
  <c r="J1034" i="25"/>
  <c r="J1035" i="25"/>
  <c r="J1036" i="25"/>
  <c r="J1037" i="25"/>
  <c r="J1038" i="25"/>
  <c r="J1039" i="25"/>
  <c r="J1040" i="25"/>
  <c r="J1041" i="25"/>
  <c r="J1042" i="25"/>
  <c r="J1043" i="25"/>
  <c r="J1044" i="25"/>
  <c r="J1045" i="25"/>
  <c r="J1046" i="25"/>
  <c r="J1047" i="25"/>
  <c r="J1048" i="25"/>
  <c r="J1049" i="25"/>
  <c r="J1050" i="25"/>
  <c r="J1051" i="25"/>
  <c r="J1052" i="25"/>
  <c r="J1053" i="25"/>
  <c r="J1054" i="25"/>
  <c r="J1055" i="25"/>
  <c r="J1056" i="25"/>
  <c r="J1057" i="25"/>
  <c r="J1058" i="25"/>
  <c r="J1059" i="25"/>
  <c r="J1060" i="25"/>
  <c r="J1061" i="25"/>
  <c r="J1062" i="25"/>
  <c r="J1063" i="25"/>
  <c r="J1064" i="25"/>
  <c r="J1065" i="25"/>
  <c r="J1066" i="25"/>
  <c r="J1067" i="25"/>
  <c r="J1068" i="25"/>
  <c r="J1069" i="25"/>
  <c r="J1070" i="25"/>
  <c r="J1071" i="25"/>
  <c r="J1072" i="25"/>
  <c r="J1073" i="25"/>
  <c r="J1074" i="25"/>
  <c r="J1075" i="25"/>
  <c r="J1076" i="25"/>
  <c r="J1077" i="25"/>
  <c r="J1078" i="25"/>
  <c r="J1079" i="25"/>
  <c r="J1080" i="25"/>
  <c r="J1081" i="25"/>
  <c r="J1082" i="25"/>
  <c r="J1083" i="25"/>
  <c r="J1084" i="25"/>
  <c r="J1085" i="25"/>
  <c r="J1086" i="25"/>
  <c r="J1087" i="25"/>
  <c r="J1088" i="25"/>
  <c r="J1089" i="25"/>
  <c r="J1090" i="25"/>
  <c r="J1091" i="25"/>
  <c r="J1092" i="25"/>
  <c r="J1093" i="25"/>
  <c r="J1094" i="25"/>
  <c r="J1095" i="25"/>
  <c r="J1096" i="25"/>
  <c r="J1097" i="25"/>
  <c r="J1098" i="25"/>
  <c r="J1099" i="25"/>
  <c r="J1100" i="25"/>
  <c r="J1101" i="25"/>
  <c r="J1102" i="25"/>
  <c r="J1103" i="25"/>
  <c r="J1104" i="25"/>
  <c r="J1105" i="25"/>
  <c r="J1106" i="25"/>
  <c r="J1107" i="25"/>
  <c r="J1108" i="25"/>
  <c r="J1109" i="25"/>
  <c r="J1110" i="25"/>
  <c r="J1111" i="25"/>
  <c r="J1112" i="25"/>
  <c r="J1113" i="25"/>
  <c r="J1114" i="25"/>
  <c r="J1115" i="25"/>
  <c r="J1116" i="25"/>
  <c r="J1117" i="25"/>
  <c r="J1118" i="25"/>
  <c r="J1119" i="25"/>
  <c r="J1120" i="25"/>
  <c r="J1121" i="25"/>
  <c r="J1122" i="25"/>
  <c r="J1123" i="25"/>
  <c r="J1124" i="25"/>
  <c r="J1125" i="25"/>
  <c r="J1126" i="25"/>
  <c r="J1127" i="25"/>
  <c r="J1128" i="25"/>
  <c r="J1129" i="25"/>
  <c r="J1130" i="25"/>
  <c r="J1131" i="25"/>
  <c r="J1132" i="25"/>
  <c r="J1133" i="25"/>
  <c r="J1134" i="25"/>
  <c r="J1135" i="25"/>
  <c r="J1136" i="25"/>
  <c r="J1137" i="25"/>
  <c r="J1138" i="25"/>
  <c r="J1139" i="25"/>
  <c r="J1140" i="25"/>
  <c r="J1141" i="25"/>
  <c r="J1142" i="25"/>
  <c r="J1143" i="25"/>
  <c r="J1144" i="25"/>
  <c r="J1145" i="25"/>
  <c r="J1146" i="25"/>
  <c r="J1147" i="25"/>
  <c r="J1148" i="25"/>
  <c r="J1149" i="25"/>
  <c r="J1150" i="25"/>
  <c r="J1151" i="25"/>
  <c r="J1152" i="25"/>
  <c r="J1153" i="25"/>
  <c r="J1154" i="25"/>
  <c r="J1155" i="25"/>
  <c r="J1156" i="25"/>
  <c r="J1157" i="25"/>
  <c r="J1158" i="25"/>
  <c r="J1159" i="25"/>
  <c r="J1160" i="25"/>
  <c r="J1161" i="25"/>
  <c r="J1162" i="25"/>
  <c r="J1163" i="25"/>
  <c r="J1164" i="25"/>
  <c r="J1165" i="25"/>
  <c r="J1166" i="25"/>
  <c r="J1167" i="25"/>
  <c r="J1168" i="25"/>
  <c r="J1169" i="25"/>
  <c r="J1170" i="25"/>
  <c r="J1171" i="25"/>
  <c r="J1172" i="25"/>
  <c r="J1173" i="25"/>
  <c r="J1174" i="25"/>
  <c r="J1175" i="25"/>
  <c r="J1176" i="25"/>
  <c r="J1177" i="25"/>
  <c r="J1178" i="25"/>
  <c r="J1179" i="25"/>
  <c r="J1180" i="25"/>
  <c r="J1181" i="25"/>
  <c r="J1182" i="25"/>
  <c r="J1183" i="25"/>
  <c r="J1184" i="25"/>
  <c r="J1185" i="25"/>
  <c r="J1186" i="25"/>
  <c r="J1187" i="25"/>
  <c r="J1188" i="25"/>
  <c r="J1189" i="25"/>
  <c r="J1190" i="25"/>
  <c r="J1191" i="25"/>
  <c r="J1192" i="25"/>
  <c r="J1193" i="25"/>
  <c r="J1194" i="25"/>
  <c r="J1195" i="25"/>
  <c r="J1196" i="25"/>
  <c r="J1197" i="25"/>
  <c r="J1198" i="25"/>
  <c r="J1199" i="25"/>
  <c r="J1200" i="25"/>
  <c r="J1201" i="25"/>
  <c r="J1202" i="25"/>
  <c r="J1203" i="25"/>
  <c r="J1204" i="25"/>
  <c r="J1205" i="25"/>
  <c r="J1206" i="25"/>
  <c r="J1207" i="25"/>
  <c r="J1208" i="25"/>
  <c r="J1209" i="25"/>
  <c r="J1210" i="25"/>
  <c r="J1211" i="25"/>
  <c r="J1212" i="25"/>
  <c r="J1213" i="25"/>
  <c r="J1214" i="25"/>
  <c r="J1215" i="25"/>
  <c r="J1216" i="25"/>
  <c r="J1217" i="25"/>
  <c r="J1218" i="25"/>
  <c r="J1219" i="25"/>
  <c r="J1220" i="25"/>
  <c r="J1221" i="25"/>
  <c r="J1222" i="25"/>
  <c r="J1223" i="25"/>
  <c r="J1224" i="25"/>
  <c r="J1225" i="25"/>
  <c r="J1226" i="25"/>
  <c r="J1227" i="25"/>
  <c r="J1228" i="25"/>
  <c r="J1229" i="25"/>
  <c r="J1230" i="25"/>
  <c r="J1231" i="25"/>
  <c r="J1232" i="25"/>
  <c r="J1233" i="25"/>
  <c r="J1234" i="25"/>
  <c r="J1235" i="25"/>
  <c r="J1236" i="25"/>
  <c r="J1237" i="25"/>
  <c r="J1238" i="25"/>
  <c r="J1239" i="25"/>
  <c r="J1240" i="25"/>
  <c r="J1241" i="25"/>
  <c r="J1242" i="25"/>
  <c r="J1243" i="25"/>
  <c r="J1244" i="25"/>
  <c r="J1245" i="25"/>
  <c r="J1246" i="25"/>
  <c r="J1247" i="25"/>
  <c r="J1248" i="25"/>
  <c r="J1249" i="25"/>
  <c r="J1250" i="25"/>
  <c r="J1251" i="25"/>
  <c r="J1252" i="25"/>
  <c r="J1253" i="25"/>
  <c r="J1254" i="25"/>
  <c r="J1255" i="25"/>
  <c r="J1256" i="25"/>
  <c r="J1257" i="25"/>
  <c r="J1258" i="25"/>
  <c r="J1259" i="25"/>
  <c r="J1260" i="25"/>
  <c r="J1261" i="25"/>
  <c r="J1262" i="25"/>
  <c r="J1263" i="25"/>
  <c r="J1264" i="25"/>
  <c r="J1265" i="25"/>
  <c r="J1266" i="25"/>
  <c r="J1267" i="25"/>
  <c r="J1268" i="25"/>
  <c r="J1269" i="25"/>
  <c r="J1270" i="25"/>
  <c r="J1271" i="25"/>
  <c r="J1272" i="25"/>
  <c r="J1273" i="25"/>
  <c r="J1274" i="25"/>
  <c r="J1275" i="25"/>
  <c r="J1276" i="25"/>
  <c r="J1277" i="25"/>
  <c r="J1278" i="25"/>
  <c r="J1279" i="25"/>
  <c r="J1280" i="25"/>
  <c r="J1281" i="25"/>
  <c r="J1282" i="25"/>
  <c r="J1283" i="25"/>
  <c r="J1284" i="25"/>
  <c r="J1285" i="25"/>
  <c r="J1286" i="25"/>
  <c r="J1287" i="25"/>
  <c r="J1288" i="25"/>
  <c r="J1289" i="25"/>
  <c r="J1290" i="25"/>
  <c r="J1291" i="25"/>
  <c r="J1292" i="25"/>
  <c r="J1293" i="25"/>
  <c r="J1294" i="25"/>
  <c r="J1295" i="25"/>
  <c r="J1296" i="25"/>
  <c r="J1297" i="25"/>
  <c r="J1298" i="25"/>
  <c r="J1299" i="25"/>
  <c r="J1300" i="25"/>
  <c r="J1301" i="25"/>
  <c r="J1302" i="25"/>
  <c r="J1303" i="25"/>
  <c r="J1304" i="25"/>
  <c r="J1305" i="25"/>
  <c r="J1306" i="25"/>
  <c r="J1307" i="25"/>
  <c r="J1308" i="25"/>
  <c r="J1309" i="25"/>
  <c r="J1310" i="25"/>
  <c r="J1311" i="25"/>
  <c r="J1312" i="25"/>
  <c r="J1313" i="25"/>
  <c r="J1314" i="25"/>
  <c r="J1315" i="25"/>
  <c r="J1316" i="25"/>
  <c r="J1317" i="25"/>
  <c r="J1318" i="25"/>
  <c r="J1319" i="25"/>
  <c r="J1320" i="25"/>
  <c r="J1321" i="25"/>
  <c r="J1322" i="25"/>
  <c r="J1323" i="25"/>
  <c r="J1324" i="25"/>
  <c r="J1325" i="25"/>
  <c r="J1326" i="25"/>
  <c r="J1327" i="25"/>
  <c r="J1328" i="25"/>
  <c r="J1329" i="25"/>
  <c r="J1330" i="25"/>
  <c r="J1331" i="25"/>
  <c r="J1332" i="25"/>
  <c r="J1333" i="25"/>
  <c r="J1334" i="25"/>
  <c r="J1335" i="25"/>
  <c r="J1336" i="25"/>
  <c r="J1337" i="25"/>
  <c r="J1338" i="25"/>
  <c r="J1339" i="25"/>
  <c r="J1340" i="25"/>
  <c r="J1341" i="25"/>
  <c r="J1342" i="25"/>
  <c r="J1343" i="25"/>
  <c r="J1344" i="25"/>
  <c r="J1345" i="25"/>
  <c r="J1346" i="25"/>
  <c r="J1347" i="25"/>
  <c r="J1348" i="25"/>
  <c r="J1349" i="25"/>
  <c r="J1350" i="25"/>
  <c r="J1351" i="25"/>
  <c r="J1352" i="25"/>
  <c r="J1353" i="25"/>
  <c r="J1354" i="25"/>
  <c r="J1355" i="25"/>
  <c r="J1356" i="25"/>
  <c r="J1357" i="25"/>
  <c r="J1358" i="25"/>
  <c r="J1359" i="25"/>
  <c r="J1360" i="25"/>
  <c r="J1361" i="25"/>
  <c r="J1362" i="25"/>
  <c r="J1363" i="25"/>
  <c r="J1364" i="25"/>
  <c r="J1365" i="25"/>
  <c r="J1366" i="25"/>
  <c r="J1367" i="25"/>
  <c r="J1368" i="25"/>
  <c r="J1369" i="25"/>
  <c r="J1370" i="25"/>
  <c r="J1371" i="25"/>
  <c r="J1372" i="25"/>
  <c r="J1373" i="25"/>
  <c r="J1374" i="25"/>
  <c r="J1375" i="25"/>
  <c r="J1376" i="25"/>
  <c r="J1377" i="25"/>
  <c r="J1378" i="25"/>
  <c r="J1379" i="25"/>
  <c r="J1380" i="25"/>
  <c r="J1381" i="25"/>
  <c r="J1382" i="25"/>
  <c r="J1383" i="25"/>
  <c r="J1384" i="25"/>
  <c r="J1385" i="25"/>
  <c r="J1386" i="25"/>
  <c r="J1387" i="25"/>
  <c r="J1388" i="25"/>
  <c r="J1389" i="25"/>
  <c r="J1390" i="25"/>
  <c r="J1391" i="25"/>
  <c r="J1392" i="25"/>
  <c r="J1393" i="25"/>
  <c r="J1394" i="25"/>
  <c r="J1395" i="25"/>
  <c r="J1396" i="25"/>
  <c r="J1397" i="25"/>
  <c r="J1398" i="25"/>
  <c r="J1399" i="25"/>
  <c r="J1400" i="25"/>
  <c r="J1401" i="25"/>
  <c r="J1402" i="25"/>
  <c r="J1403" i="25"/>
  <c r="J1404" i="25"/>
  <c r="J1405" i="25"/>
  <c r="J1406" i="25"/>
  <c r="J1407" i="25"/>
  <c r="J1408" i="25"/>
  <c r="J1409" i="25"/>
  <c r="J1410" i="25"/>
  <c r="J1411" i="25"/>
  <c r="J1412" i="25"/>
  <c r="J1413" i="25"/>
  <c r="J1414" i="25"/>
  <c r="J1415" i="25"/>
  <c r="J1416" i="25"/>
  <c r="J1417" i="25"/>
  <c r="J1418" i="25"/>
  <c r="J1419" i="25"/>
  <c r="J1420" i="25"/>
  <c r="J1421" i="25"/>
  <c r="J1422" i="25"/>
  <c r="J1423" i="25"/>
  <c r="J1424" i="25"/>
  <c r="J1425" i="25"/>
  <c r="J1426" i="25"/>
  <c r="J1427" i="25"/>
  <c r="J1428" i="25"/>
  <c r="J1429" i="25"/>
  <c r="J1430" i="25"/>
  <c r="J1431" i="25"/>
  <c r="J1432" i="25"/>
  <c r="J1433" i="25"/>
  <c r="J1434" i="25"/>
  <c r="J1435" i="25"/>
  <c r="J1436" i="25"/>
  <c r="J1437" i="25"/>
  <c r="J1438" i="25"/>
  <c r="J1439" i="25"/>
  <c r="J1440" i="25"/>
  <c r="J1441" i="25"/>
  <c r="J1442" i="25"/>
  <c r="J1443" i="25"/>
  <c r="J1444" i="25"/>
  <c r="J1445" i="25"/>
  <c r="J1446" i="25"/>
  <c r="J1447" i="25"/>
  <c r="J1448" i="25"/>
  <c r="J1449" i="25"/>
  <c r="J1450" i="25"/>
  <c r="J1451" i="25"/>
  <c r="J1452" i="25"/>
  <c r="J1453" i="25"/>
  <c r="J1454" i="25"/>
  <c r="J1455" i="25"/>
  <c r="J1456" i="25"/>
  <c r="J1457" i="25"/>
  <c r="J1458" i="25"/>
  <c r="J1459" i="25"/>
  <c r="J1460" i="25"/>
  <c r="J1461" i="25"/>
  <c r="J1462" i="25"/>
  <c r="J1463" i="25"/>
  <c r="J1464" i="25"/>
  <c r="J1465" i="25"/>
  <c r="J1466" i="25"/>
  <c r="J1467" i="25"/>
  <c r="J1468" i="25"/>
  <c r="J1469" i="25"/>
  <c r="J1470" i="25"/>
  <c r="J1471" i="25"/>
  <c r="J1472" i="25"/>
  <c r="J1473" i="25"/>
  <c r="J1474" i="25"/>
  <c r="J1475" i="25"/>
  <c r="J1476" i="25"/>
  <c r="J1477" i="25"/>
  <c r="J1478" i="25"/>
  <c r="J1479" i="25"/>
  <c r="J1480" i="25"/>
  <c r="J1481" i="25"/>
  <c r="J1482" i="25"/>
  <c r="J1483" i="25"/>
  <c r="J1484" i="25"/>
  <c r="J1485" i="25"/>
  <c r="J1486" i="25"/>
  <c r="J1487" i="25"/>
  <c r="J1488" i="25"/>
  <c r="J1489" i="25"/>
  <c r="J1490" i="25"/>
  <c r="J1491" i="25"/>
  <c r="J1492" i="25"/>
  <c r="J1493" i="25"/>
  <c r="J1494" i="25"/>
  <c r="J1495" i="25"/>
  <c r="J1496" i="25"/>
  <c r="J1497" i="25"/>
  <c r="J1498" i="25"/>
  <c r="J1499" i="25"/>
  <c r="J1500" i="25"/>
  <c r="J1501" i="25"/>
  <c r="J1502" i="25"/>
  <c r="J1503" i="25"/>
  <c r="J1504" i="25"/>
  <c r="J1505" i="25"/>
  <c r="J1506" i="25"/>
  <c r="J1507" i="25"/>
  <c r="J1508" i="25"/>
  <c r="J1509" i="25"/>
  <c r="J1510" i="25"/>
  <c r="J1511" i="25"/>
  <c r="J1512" i="25"/>
  <c r="J1513" i="25"/>
  <c r="J1514" i="25"/>
  <c r="J1515" i="25"/>
  <c r="J1516" i="25"/>
  <c r="J1517" i="25"/>
  <c r="J1518" i="25"/>
  <c r="J1519" i="25"/>
  <c r="J1520" i="25"/>
  <c r="J1521" i="25"/>
  <c r="J1522" i="25"/>
  <c r="J1523" i="25"/>
  <c r="J1524" i="25"/>
  <c r="J1525" i="25"/>
  <c r="J1526" i="25"/>
  <c r="J1527" i="25"/>
  <c r="J1528" i="25"/>
  <c r="J1529" i="25"/>
  <c r="J1530" i="25"/>
  <c r="J1531" i="25"/>
  <c r="J1532" i="25"/>
  <c r="J1533" i="25"/>
  <c r="J1534" i="25"/>
  <c r="J1535" i="25"/>
  <c r="J1536" i="25"/>
  <c r="J1537" i="25"/>
  <c r="J1538" i="25"/>
  <c r="J1539" i="25"/>
  <c r="J1540" i="25"/>
  <c r="J1541" i="25"/>
  <c r="J1542" i="25"/>
  <c r="J1543" i="25"/>
  <c r="J1544" i="25"/>
  <c r="J1545" i="25"/>
  <c r="J1546" i="25"/>
  <c r="J1547" i="25"/>
  <c r="J1548" i="25"/>
  <c r="J1549" i="25"/>
  <c r="J1550" i="25"/>
  <c r="J1551" i="25"/>
  <c r="J1552" i="25"/>
  <c r="J1553" i="25"/>
  <c r="J1554" i="25"/>
  <c r="J1555" i="25"/>
  <c r="J1556" i="25"/>
  <c r="J1557" i="25"/>
  <c r="J1558" i="25"/>
  <c r="J1559" i="25"/>
  <c r="J1560" i="25"/>
  <c r="J1561" i="25"/>
  <c r="J1562" i="25"/>
  <c r="J1563" i="25"/>
  <c r="J1564" i="25"/>
  <c r="J1565" i="25"/>
  <c r="J1566" i="25"/>
  <c r="J1567" i="25"/>
  <c r="J1568" i="25"/>
  <c r="J1569" i="25"/>
  <c r="J1570" i="25"/>
  <c r="J1571" i="25"/>
  <c r="J1572" i="25"/>
  <c r="J1573" i="25"/>
  <c r="J1574" i="25"/>
  <c r="J1575" i="25"/>
  <c r="J1576" i="25"/>
  <c r="J1577" i="25"/>
  <c r="J1578" i="25"/>
  <c r="J1579" i="25"/>
  <c r="J1580" i="25"/>
  <c r="J1581" i="25"/>
  <c r="J1582" i="25"/>
  <c r="J1583" i="25"/>
  <c r="J1584" i="25"/>
  <c r="J1585" i="25"/>
  <c r="J1586" i="25"/>
  <c r="J1587" i="25"/>
  <c r="J1588" i="25"/>
  <c r="J1589" i="25"/>
  <c r="J1590" i="25"/>
  <c r="J1591" i="25"/>
  <c r="J1592" i="25"/>
  <c r="J1593" i="25"/>
  <c r="J1594" i="25"/>
  <c r="J1595" i="25"/>
  <c r="J1596" i="25"/>
  <c r="J1597" i="25"/>
  <c r="J1598" i="25"/>
  <c r="J1599" i="25"/>
  <c r="J1600" i="25"/>
  <c r="J1601" i="25"/>
  <c r="J1602" i="25"/>
  <c r="J1603" i="25"/>
  <c r="J1604" i="25"/>
  <c r="J1605" i="25"/>
  <c r="J1606" i="25"/>
  <c r="J1607" i="25"/>
  <c r="J1608" i="25"/>
  <c r="J1609" i="25"/>
  <c r="J1610" i="25"/>
  <c r="J1611" i="25"/>
  <c r="J1612" i="25"/>
  <c r="J1613" i="25"/>
  <c r="J1614" i="25"/>
  <c r="J1615" i="25"/>
  <c r="J1616" i="25"/>
  <c r="J1617" i="25"/>
  <c r="J1618" i="25"/>
  <c r="J1619" i="25"/>
  <c r="J1620" i="25"/>
  <c r="J1621" i="25"/>
  <c r="J1622" i="25"/>
  <c r="J1623" i="25"/>
  <c r="J1624" i="25"/>
  <c r="J1625" i="25"/>
  <c r="J1626" i="25"/>
  <c r="J1627" i="25"/>
  <c r="J1628" i="25"/>
  <c r="J1629" i="25"/>
  <c r="J1630" i="25"/>
  <c r="J1631" i="25"/>
  <c r="J1632" i="25"/>
  <c r="J1633" i="25"/>
  <c r="J1634" i="25"/>
  <c r="J1635" i="25"/>
  <c r="J1636" i="25"/>
  <c r="J1637" i="25"/>
  <c r="J1638" i="25"/>
  <c r="J1639" i="25"/>
  <c r="J1640" i="25"/>
  <c r="J1641" i="25"/>
  <c r="J1642" i="25"/>
  <c r="J1643" i="25"/>
  <c r="J1644" i="25"/>
  <c r="J1645" i="25"/>
  <c r="J1646" i="25"/>
  <c r="J1647" i="25"/>
  <c r="J1648" i="25"/>
  <c r="J1649" i="25"/>
  <c r="J1650" i="25"/>
  <c r="J1651" i="25"/>
  <c r="J1652" i="25"/>
  <c r="J1653" i="25"/>
  <c r="J1654" i="25"/>
  <c r="J1655" i="25"/>
  <c r="J1656" i="25"/>
  <c r="J1657" i="25"/>
  <c r="J1658" i="25"/>
  <c r="J1659" i="25"/>
  <c r="J1660" i="25"/>
  <c r="J1661" i="25"/>
  <c r="J1662" i="25"/>
  <c r="J1663" i="25"/>
  <c r="J1664" i="25"/>
  <c r="J1665" i="25"/>
  <c r="J1666" i="25"/>
  <c r="J1667" i="25"/>
  <c r="J1668" i="25"/>
  <c r="J1669" i="25"/>
  <c r="J1670" i="25"/>
  <c r="J1671" i="25"/>
  <c r="J1672" i="25"/>
  <c r="J1673" i="25"/>
  <c r="J1674" i="25"/>
  <c r="J1675" i="25"/>
  <c r="J1676" i="25"/>
  <c r="J1677" i="25"/>
  <c r="J1678" i="25"/>
  <c r="J1679" i="25"/>
  <c r="J1680" i="25"/>
  <c r="J1681" i="25"/>
  <c r="J1682" i="25"/>
  <c r="J1683" i="25"/>
  <c r="J1684" i="25"/>
  <c r="J1685" i="25"/>
  <c r="J1686" i="25"/>
  <c r="J1687" i="25"/>
  <c r="J1688" i="25"/>
  <c r="J1689" i="25"/>
  <c r="J1690" i="25"/>
  <c r="J1691" i="25"/>
  <c r="J1692" i="25"/>
  <c r="J1693" i="25"/>
  <c r="J1694" i="25"/>
  <c r="J1695" i="25"/>
  <c r="J1696" i="25"/>
  <c r="J1697" i="25"/>
  <c r="J1698" i="25"/>
  <c r="J1699" i="25"/>
  <c r="J1700" i="25"/>
  <c r="J1701" i="25"/>
  <c r="J1702" i="25"/>
  <c r="J1703" i="25"/>
  <c r="J1704" i="25"/>
  <c r="J1705" i="25"/>
  <c r="J1706" i="25"/>
  <c r="J1707" i="25"/>
  <c r="J1708" i="25"/>
  <c r="J1709" i="25"/>
  <c r="J1710" i="25"/>
  <c r="J1711" i="25"/>
  <c r="J1712" i="25"/>
  <c r="J1713" i="25"/>
  <c r="J1714" i="25"/>
  <c r="J1715" i="25"/>
  <c r="J1716" i="25"/>
  <c r="J1717" i="25"/>
  <c r="J1718" i="25"/>
  <c r="J1719" i="25"/>
  <c r="J1720" i="25"/>
  <c r="J1721" i="25"/>
  <c r="J1722" i="25"/>
  <c r="J1723" i="25"/>
  <c r="J1724" i="25"/>
  <c r="J1725" i="25"/>
  <c r="J1726" i="25"/>
  <c r="J1727" i="25"/>
  <c r="J1728" i="25"/>
  <c r="J1729" i="25"/>
  <c r="J1730" i="25"/>
  <c r="J1731" i="25"/>
  <c r="J1732" i="25"/>
  <c r="J1733" i="25"/>
  <c r="J1734" i="25"/>
  <c r="J1735" i="25"/>
  <c r="J1736" i="25"/>
  <c r="J1737" i="25"/>
  <c r="J1738" i="25"/>
  <c r="J1739" i="25"/>
  <c r="J1740" i="25"/>
  <c r="J1741" i="25"/>
  <c r="J1742" i="25"/>
  <c r="J1743" i="25"/>
  <c r="J1744" i="25"/>
  <c r="J1745" i="25"/>
  <c r="J1746" i="25"/>
  <c r="J1747" i="25"/>
  <c r="J1748" i="25"/>
  <c r="J1749" i="25"/>
  <c r="J1750" i="25"/>
  <c r="J1751" i="25"/>
  <c r="J1752" i="25"/>
  <c r="J1753" i="25"/>
  <c r="J1754" i="25"/>
  <c r="J1755" i="25"/>
  <c r="J1756" i="25"/>
  <c r="J1757" i="25"/>
  <c r="J1758" i="25"/>
  <c r="J1759" i="25"/>
  <c r="J1760" i="25"/>
  <c r="J1761" i="25"/>
  <c r="J1762" i="25"/>
  <c r="J1763" i="25"/>
  <c r="J1764" i="25"/>
  <c r="J1765" i="25"/>
  <c r="J1766" i="25"/>
  <c r="J1767" i="25"/>
  <c r="J1768" i="25"/>
  <c r="J1769" i="25"/>
  <c r="J1770" i="25"/>
  <c r="J1771" i="25"/>
  <c r="J1772" i="25"/>
  <c r="J1773" i="25"/>
  <c r="J1774" i="25"/>
  <c r="J1775" i="25"/>
  <c r="J1776" i="25"/>
  <c r="J1777" i="25"/>
  <c r="J1778" i="25"/>
  <c r="J1779" i="25"/>
  <c r="J1780" i="25"/>
  <c r="J1781" i="25"/>
  <c r="J1782" i="25"/>
  <c r="J1783" i="25"/>
  <c r="J1784" i="25"/>
  <c r="J1785" i="25"/>
  <c r="J1786" i="25"/>
  <c r="J1787" i="25"/>
  <c r="J1788" i="25"/>
  <c r="J1789" i="25"/>
  <c r="J1790" i="25"/>
  <c r="J1791" i="25"/>
  <c r="J1792" i="25"/>
  <c r="J1793" i="25"/>
  <c r="J1794" i="25"/>
  <c r="J1795" i="25"/>
  <c r="J1796" i="25"/>
  <c r="J1797" i="25"/>
  <c r="J1798" i="25"/>
  <c r="J1799" i="25"/>
  <c r="J1800" i="25"/>
  <c r="J1801" i="25"/>
  <c r="J1802" i="25"/>
  <c r="J1803" i="25"/>
  <c r="J1804" i="25"/>
  <c r="J1805" i="25"/>
  <c r="J1806" i="25"/>
  <c r="J1807" i="25"/>
  <c r="J1808" i="25"/>
  <c r="J1809" i="25"/>
  <c r="J1810" i="25"/>
  <c r="J1811" i="25"/>
  <c r="J1812" i="25"/>
  <c r="J1813" i="25"/>
  <c r="J1814" i="25"/>
  <c r="J1815" i="25"/>
  <c r="J1816" i="25"/>
  <c r="J1817" i="25"/>
  <c r="J1818" i="25"/>
  <c r="J1819" i="25"/>
  <c r="J1820" i="25"/>
  <c r="J1821" i="25"/>
  <c r="J1822" i="25"/>
  <c r="J1823" i="25"/>
  <c r="J1824" i="25"/>
  <c r="J1825" i="25"/>
  <c r="J1826" i="25"/>
  <c r="J1827" i="25"/>
  <c r="J1828" i="25"/>
  <c r="J1829" i="25"/>
  <c r="J1830" i="25"/>
  <c r="J1831" i="25"/>
  <c r="J1832" i="25"/>
  <c r="J1833" i="25"/>
  <c r="J1834" i="25"/>
  <c r="J1835" i="25"/>
  <c r="J1836" i="25"/>
  <c r="J1837" i="25"/>
  <c r="J1838" i="25"/>
  <c r="J1839" i="25"/>
  <c r="J1840" i="25"/>
  <c r="J1841" i="25"/>
  <c r="J1842" i="25"/>
  <c r="J1843" i="25"/>
  <c r="J1844" i="25"/>
  <c r="J1845" i="25"/>
  <c r="J1846" i="25"/>
  <c r="J1847" i="25"/>
  <c r="J1848" i="25"/>
  <c r="J1849" i="25"/>
  <c r="J1850" i="25"/>
  <c r="J1851" i="25"/>
  <c r="J1852" i="25"/>
  <c r="J1853" i="25"/>
  <c r="J1854" i="25"/>
  <c r="J1855" i="25"/>
  <c r="J1856" i="25"/>
  <c r="J1857" i="25"/>
  <c r="J1858" i="25"/>
  <c r="J1859" i="25"/>
  <c r="J1860" i="25"/>
  <c r="J1861" i="25"/>
  <c r="J1862" i="25"/>
  <c r="J1863" i="25"/>
  <c r="J1864" i="25"/>
  <c r="J1865" i="25"/>
  <c r="J1866" i="25"/>
  <c r="J1867" i="25"/>
  <c r="J1868" i="25"/>
  <c r="J1869" i="25"/>
  <c r="J1870" i="25"/>
  <c r="J1871" i="25"/>
  <c r="J1872" i="25"/>
  <c r="J1873" i="25"/>
  <c r="J1874" i="25"/>
  <c r="J1875" i="25"/>
  <c r="J1876" i="25"/>
  <c r="J1877" i="25"/>
  <c r="J1878" i="25"/>
  <c r="J1879" i="25"/>
  <c r="J1880" i="25"/>
  <c r="J1881" i="25"/>
  <c r="J1882" i="25"/>
  <c r="J1883" i="25"/>
  <c r="J1884" i="25"/>
  <c r="J1885" i="25"/>
  <c r="J1886" i="25"/>
  <c r="J1887" i="25"/>
  <c r="J1888" i="25"/>
  <c r="J1889" i="25"/>
  <c r="J1890" i="25"/>
  <c r="J1891" i="25"/>
  <c r="J1892" i="25"/>
  <c r="J1893" i="25"/>
  <c r="J1894" i="25"/>
  <c r="J1895" i="25"/>
  <c r="J1896" i="25"/>
  <c r="J1897" i="25"/>
  <c r="J1898" i="25"/>
  <c r="J1899" i="25"/>
  <c r="J1900" i="25"/>
  <c r="J1901" i="25"/>
  <c r="J1902" i="25"/>
  <c r="J1903" i="25"/>
  <c r="J1904" i="25"/>
  <c r="J1905" i="25"/>
  <c r="J1906" i="25"/>
  <c r="J1907" i="25"/>
  <c r="J1908" i="25"/>
  <c r="J1909" i="25"/>
  <c r="J1910" i="25"/>
  <c r="J1911" i="25"/>
  <c r="J1912" i="25"/>
  <c r="J1913" i="25"/>
  <c r="J1914" i="25"/>
  <c r="J1915" i="25"/>
  <c r="J1916" i="25"/>
  <c r="J1917" i="25"/>
  <c r="J1918" i="25"/>
  <c r="J1919" i="25"/>
  <c r="J1920" i="25"/>
  <c r="J1921" i="25"/>
  <c r="J1922" i="25"/>
  <c r="J1923" i="25"/>
  <c r="J1924" i="25"/>
  <c r="J1925" i="25"/>
  <c r="J1926" i="25"/>
  <c r="J1927" i="25"/>
  <c r="J1928" i="25"/>
  <c r="J1929" i="25"/>
  <c r="J1930" i="25"/>
  <c r="J1931" i="25"/>
  <c r="J1932" i="25"/>
  <c r="J1933" i="25"/>
  <c r="J1934" i="25"/>
  <c r="J1935" i="25"/>
  <c r="J1936" i="25"/>
  <c r="J1937" i="25"/>
  <c r="J1938" i="25"/>
  <c r="J1939" i="25"/>
  <c r="J1940" i="25"/>
  <c r="J1941" i="25"/>
  <c r="J1942" i="25"/>
  <c r="J1943" i="25"/>
  <c r="J1944" i="25"/>
  <c r="J1945" i="25"/>
  <c r="J1946" i="25"/>
  <c r="J1947" i="25"/>
  <c r="J1948" i="25"/>
  <c r="J1949" i="25"/>
  <c r="J1950" i="25"/>
  <c r="J1951" i="25"/>
  <c r="J1952" i="25"/>
  <c r="J1953" i="25"/>
  <c r="J1954" i="25"/>
  <c r="J1955" i="25"/>
  <c r="J1956" i="25"/>
  <c r="J1957" i="25"/>
  <c r="J1958" i="25"/>
  <c r="J1959" i="25"/>
  <c r="J1960" i="25"/>
  <c r="J1961" i="25"/>
  <c r="J1962" i="25"/>
  <c r="J1963" i="25"/>
  <c r="J1964" i="25"/>
  <c r="J1965" i="25"/>
  <c r="J1966" i="25"/>
  <c r="J1967" i="25"/>
  <c r="J1968" i="25"/>
  <c r="J1969" i="25"/>
  <c r="J1970" i="25"/>
  <c r="J1971" i="25"/>
  <c r="J1972" i="25"/>
  <c r="J1973" i="25"/>
  <c r="J1974" i="25"/>
  <c r="J1975" i="25"/>
  <c r="J1976" i="25"/>
  <c r="J1977" i="25"/>
  <c r="J1978" i="25"/>
  <c r="J1979" i="25"/>
  <c r="J1980" i="25"/>
  <c r="J1981" i="25"/>
  <c r="J1982" i="25"/>
  <c r="J1983" i="25"/>
  <c r="J1984" i="25"/>
  <c r="J1985" i="25"/>
  <c r="J1986" i="25"/>
  <c r="J1987" i="25"/>
  <c r="J1988" i="25"/>
  <c r="J1989" i="25"/>
  <c r="J1990" i="25"/>
  <c r="J1991" i="25"/>
  <c r="J1992" i="25"/>
  <c r="J1993" i="25"/>
  <c r="J1994" i="25"/>
  <c r="J1995" i="25"/>
  <c r="J1996" i="25"/>
  <c r="J1997" i="25"/>
  <c r="J1998" i="25"/>
  <c r="J1999" i="25"/>
  <c r="J2000" i="25"/>
  <c r="J2001" i="25"/>
  <c r="J2002" i="25"/>
  <c r="J2003" i="25"/>
  <c r="J2004" i="25"/>
  <c r="J2005" i="25"/>
  <c r="J2006" i="25"/>
  <c r="J2007" i="25"/>
  <c r="J2008" i="25"/>
  <c r="J2009" i="25"/>
  <c r="J2010" i="25"/>
  <c r="J2011" i="25"/>
  <c r="J2012" i="25"/>
  <c r="J2013" i="25"/>
  <c r="J2014" i="25"/>
  <c r="J2015" i="25"/>
  <c r="J2016" i="25"/>
  <c r="J2017" i="25"/>
  <c r="J2018" i="25"/>
  <c r="J2019" i="25"/>
  <c r="J2020" i="25"/>
  <c r="J2021" i="25"/>
  <c r="J2022" i="25"/>
  <c r="J2023" i="25"/>
  <c r="J2024" i="25"/>
  <c r="J2025" i="25"/>
  <c r="J2026" i="25"/>
  <c r="J2027" i="25"/>
  <c r="J2028" i="25"/>
  <c r="J2029" i="25"/>
  <c r="J2030" i="25"/>
  <c r="J2031" i="25"/>
  <c r="J2032" i="25"/>
  <c r="J2033" i="25"/>
  <c r="J2034" i="25"/>
  <c r="J2035" i="25"/>
  <c r="J2036" i="25"/>
  <c r="J2037" i="25"/>
  <c r="J2038" i="25"/>
  <c r="J2039" i="25"/>
  <c r="J2040" i="25"/>
  <c r="J2041" i="25"/>
  <c r="J2042" i="25"/>
  <c r="J2043" i="25"/>
  <c r="J2044" i="25"/>
  <c r="J2045" i="25"/>
  <c r="J2046" i="25"/>
  <c r="J2047" i="25"/>
  <c r="J2048" i="25"/>
  <c r="J2049" i="25"/>
  <c r="J2050" i="25"/>
  <c r="J2051" i="25"/>
  <c r="J2052" i="25"/>
  <c r="J2053" i="25"/>
  <c r="J2054" i="25"/>
  <c r="J2055" i="25"/>
  <c r="J2056" i="25"/>
  <c r="J2057" i="25"/>
  <c r="J2058" i="25"/>
  <c r="J2059" i="25"/>
  <c r="J2060" i="25"/>
  <c r="J2061" i="25"/>
  <c r="J2062" i="25"/>
  <c r="J2063" i="25"/>
  <c r="J2064" i="25"/>
  <c r="J2065" i="25"/>
  <c r="J2066" i="25"/>
  <c r="J2067" i="25"/>
  <c r="J2068" i="25"/>
  <c r="J2069" i="25"/>
  <c r="J2070" i="25"/>
  <c r="J2071" i="25"/>
  <c r="J2072" i="25"/>
  <c r="J2073" i="25"/>
  <c r="J2074" i="25"/>
  <c r="J2075" i="25"/>
  <c r="J2076" i="25"/>
  <c r="J2077" i="25"/>
  <c r="J2078" i="25"/>
  <c r="J2079" i="25"/>
  <c r="J2080" i="25"/>
  <c r="J2081" i="25"/>
  <c r="J2082" i="25"/>
  <c r="J2083" i="25"/>
  <c r="J2084" i="25"/>
  <c r="J2085" i="25"/>
  <c r="J2086" i="25"/>
  <c r="J2087" i="25"/>
  <c r="J2088" i="25"/>
  <c r="J2089" i="25"/>
  <c r="J2090" i="25"/>
  <c r="J2091" i="25"/>
  <c r="J2092" i="25"/>
  <c r="J2093" i="25"/>
  <c r="J2094" i="25"/>
  <c r="J2095" i="25"/>
  <c r="J2096" i="25"/>
  <c r="J2097" i="25"/>
  <c r="J2098" i="25"/>
  <c r="J2099" i="25"/>
  <c r="J2100" i="25"/>
  <c r="J2101" i="25"/>
  <c r="J2102" i="25"/>
  <c r="J2103" i="25"/>
  <c r="J2104" i="25"/>
  <c r="J2105" i="25"/>
  <c r="J2106" i="25"/>
  <c r="J2107" i="25"/>
  <c r="J2108" i="25"/>
  <c r="J2109" i="25"/>
  <c r="J2110" i="25"/>
  <c r="J2111" i="25"/>
  <c r="J2112" i="25"/>
  <c r="J2113" i="25"/>
  <c r="J2114" i="25"/>
  <c r="J2115" i="25"/>
  <c r="J2116" i="25"/>
  <c r="J2117" i="25"/>
  <c r="J2118" i="25"/>
  <c r="J2119" i="25"/>
  <c r="J2120" i="25"/>
  <c r="J2121" i="25"/>
  <c r="J2122" i="25"/>
  <c r="J2123" i="25"/>
  <c r="J2124" i="25"/>
  <c r="J2125" i="25"/>
  <c r="J2126" i="25"/>
  <c r="J2127" i="25"/>
  <c r="J2128" i="25"/>
  <c r="J2129" i="25"/>
  <c r="J2130" i="25"/>
  <c r="J2131" i="25"/>
  <c r="J2132" i="25"/>
  <c r="J2133" i="25"/>
  <c r="J2134" i="25"/>
  <c r="J2135" i="25"/>
  <c r="J2136" i="25"/>
  <c r="J2137" i="25"/>
  <c r="J2138" i="25"/>
  <c r="J2139" i="25"/>
  <c r="J2140" i="25"/>
  <c r="J2141" i="25"/>
  <c r="J2142" i="25"/>
  <c r="J2143" i="25"/>
  <c r="J2144" i="25"/>
  <c r="J2145" i="25"/>
  <c r="J2146" i="25"/>
  <c r="J2147" i="25"/>
  <c r="J2148" i="25"/>
  <c r="J2149" i="25"/>
  <c r="J2150" i="25"/>
  <c r="J2151" i="25"/>
  <c r="J2152" i="25"/>
  <c r="J2153" i="25"/>
  <c r="J2154" i="25"/>
  <c r="J2155" i="25"/>
  <c r="J2156" i="25"/>
  <c r="J2157" i="25"/>
  <c r="J2158" i="25"/>
  <c r="J2159" i="25"/>
  <c r="J2160" i="25"/>
  <c r="J2161" i="25"/>
  <c r="J2162" i="25"/>
  <c r="J2163" i="25"/>
  <c r="J2164" i="25"/>
  <c r="J2165" i="25"/>
  <c r="J2166" i="25"/>
  <c r="J2167" i="25"/>
  <c r="J2168" i="25"/>
  <c r="J2169" i="25"/>
  <c r="J2170" i="25"/>
  <c r="J2171" i="25"/>
  <c r="J2172" i="25"/>
  <c r="J2173" i="25"/>
  <c r="J2174" i="25"/>
  <c r="J2175" i="25"/>
  <c r="J2176" i="25"/>
  <c r="J2177" i="25"/>
  <c r="J2178" i="25"/>
  <c r="J2179" i="25"/>
  <c r="J2180" i="25"/>
  <c r="J2181" i="25"/>
  <c r="J2182" i="25"/>
  <c r="J2183" i="25"/>
  <c r="J2184" i="25"/>
  <c r="J2185" i="25"/>
  <c r="J2186" i="25"/>
  <c r="J2187" i="25"/>
  <c r="J2188" i="25"/>
  <c r="J2189" i="25"/>
  <c r="J2190" i="25"/>
  <c r="J2191" i="25"/>
  <c r="J2192" i="25"/>
  <c r="J2193" i="25"/>
  <c r="J2194" i="25"/>
  <c r="J2195" i="25"/>
  <c r="J2196" i="25"/>
  <c r="J2197" i="25"/>
  <c r="J2198" i="25"/>
  <c r="J2199" i="25"/>
  <c r="J2200" i="25"/>
  <c r="J2201" i="25"/>
  <c r="J2202" i="25"/>
  <c r="J2203" i="25"/>
  <c r="J2204" i="25"/>
  <c r="J2205" i="25"/>
  <c r="J2206" i="25"/>
  <c r="J2207" i="25"/>
  <c r="J2208" i="25"/>
  <c r="J2209" i="25"/>
  <c r="J2210" i="25"/>
  <c r="J2211" i="25"/>
  <c r="J2212" i="25"/>
  <c r="J2213" i="25"/>
  <c r="J2214" i="25"/>
  <c r="J2215" i="25"/>
  <c r="J2216" i="25"/>
  <c r="J2217" i="25"/>
  <c r="J2218" i="25"/>
  <c r="J2219" i="25"/>
  <c r="J2220" i="25"/>
  <c r="J2221" i="25"/>
  <c r="J2222" i="25"/>
  <c r="J2223" i="25"/>
  <c r="J2224" i="25"/>
  <c r="J2225" i="25"/>
  <c r="J2226" i="25"/>
  <c r="J2227" i="25"/>
  <c r="J2228" i="25"/>
  <c r="J2229" i="25"/>
  <c r="J2230" i="25"/>
  <c r="J2231" i="25"/>
  <c r="J2232" i="25"/>
  <c r="J2233" i="25"/>
  <c r="J2234" i="25"/>
  <c r="J2235" i="25"/>
  <c r="J2236" i="25"/>
  <c r="J2237" i="25"/>
  <c r="J2238" i="25"/>
  <c r="J2239" i="25"/>
  <c r="J2240" i="25"/>
  <c r="J2241" i="25"/>
  <c r="J2242" i="25"/>
  <c r="J2243" i="25"/>
  <c r="J2244" i="25"/>
  <c r="J2245" i="25"/>
  <c r="J2246" i="25"/>
  <c r="J2247" i="25"/>
  <c r="J2248" i="25"/>
  <c r="J2249" i="25"/>
  <c r="J2250" i="25"/>
  <c r="J2251" i="25"/>
  <c r="J2252" i="25"/>
  <c r="J2253" i="25"/>
  <c r="J2254" i="25"/>
  <c r="J2255" i="25"/>
  <c r="J2256" i="25"/>
  <c r="J2257" i="25"/>
  <c r="J2258" i="25"/>
  <c r="J2259" i="25"/>
  <c r="J2260" i="25"/>
  <c r="J2261" i="25"/>
  <c r="J2262" i="25"/>
  <c r="J2263" i="25"/>
  <c r="J2264" i="25"/>
  <c r="J2265" i="25"/>
  <c r="J2266" i="25"/>
  <c r="J2267" i="25"/>
  <c r="J2268" i="25"/>
  <c r="J2269" i="25"/>
  <c r="J2270" i="25"/>
  <c r="J2271" i="25"/>
  <c r="J2272" i="25"/>
  <c r="J2273" i="25"/>
  <c r="J2274" i="25"/>
  <c r="J2275" i="25"/>
  <c r="J2276" i="25"/>
  <c r="J2277" i="25"/>
  <c r="J2278" i="25"/>
  <c r="J2279" i="25"/>
  <c r="J2280" i="25"/>
  <c r="J2281" i="25"/>
  <c r="J2282" i="25"/>
  <c r="J2283" i="25"/>
  <c r="J2284" i="25"/>
  <c r="J2285" i="25"/>
  <c r="J2286" i="25"/>
  <c r="J2287" i="25"/>
  <c r="J2288" i="25"/>
  <c r="J2289" i="25"/>
  <c r="J2290" i="25"/>
  <c r="J2291" i="25"/>
  <c r="J2292" i="25"/>
  <c r="J2293" i="25"/>
  <c r="J2294" i="25"/>
  <c r="J2295" i="25"/>
  <c r="J2296" i="25"/>
  <c r="J2297" i="25"/>
  <c r="J2298" i="25"/>
  <c r="J2299" i="25"/>
  <c r="J2300" i="25"/>
  <c r="J2301" i="25"/>
  <c r="J2302" i="25"/>
  <c r="J2303" i="25"/>
  <c r="J2304" i="25"/>
  <c r="J2305" i="25"/>
  <c r="J2306" i="25"/>
  <c r="J2307" i="25"/>
  <c r="J2308" i="25"/>
  <c r="J2309" i="25"/>
  <c r="J2310" i="25"/>
  <c r="J2311" i="25"/>
  <c r="J2312" i="25"/>
  <c r="J2313" i="25"/>
  <c r="J2314" i="25"/>
  <c r="J2315" i="25"/>
  <c r="J2316" i="25"/>
  <c r="J2317" i="25"/>
  <c r="J2318" i="25"/>
  <c r="J2319" i="25"/>
  <c r="J2320" i="25"/>
  <c r="J2321" i="25"/>
  <c r="J2322" i="25"/>
  <c r="J2323" i="25"/>
  <c r="J2324" i="25"/>
  <c r="J2325" i="25"/>
  <c r="J2326" i="25"/>
  <c r="J2327" i="25"/>
  <c r="J2328" i="25"/>
  <c r="J2329" i="25"/>
  <c r="J2330" i="25"/>
  <c r="J2331" i="25"/>
  <c r="J2332" i="25"/>
  <c r="J2333" i="25"/>
  <c r="J2334" i="25"/>
  <c r="J2335" i="25"/>
  <c r="J2336" i="25"/>
  <c r="J2337" i="25"/>
  <c r="J2338" i="25"/>
  <c r="J2339" i="25"/>
  <c r="J2340" i="25"/>
  <c r="J2341" i="25"/>
  <c r="J2342" i="25"/>
  <c r="J2343" i="25"/>
  <c r="J2344" i="25"/>
  <c r="J2345" i="25"/>
  <c r="J2346" i="25"/>
  <c r="J2347" i="25"/>
  <c r="J2348" i="25"/>
  <c r="J2349" i="25"/>
  <c r="J2350" i="25"/>
  <c r="J2351" i="25"/>
  <c r="J2352" i="25"/>
  <c r="J2353" i="25"/>
  <c r="J2354" i="25"/>
  <c r="J2355" i="25"/>
  <c r="J2356" i="25"/>
  <c r="J2357" i="25"/>
  <c r="J2358" i="25"/>
  <c r="J2359" i="25"/>
  <c r="J2360" i="25"/>
  <c r="J2361" i="25"/>
  <c r="J2362" i="25"/>
  <c r="J2363" i="25"/>
  <c r="J2364" i="25"/>
  <c r="J2365" i="25"/>
  <c r="J2366" i="25"/>
  <c r="J2367" i="25"/>
  <c r="J2368" i="25"/>
  <c r="J2369" i="25"/>
  <c r="J2370" i="25"/>
  <c r="J2371" i="25"/>
  <c r="J2372" i="25"/>
  <c r="J2373" i="25"/>
  <c r="J2374" i="25"/>
  <c r="J2375" i="25"/>
  <c r="J2376" i="25"/>
  <c r="J2377" i="25"/>
  <c r="J2378" i="25"/>
  <c r="J2379" i="25"/>
  <c r="J2380" i="25"/>
  <c r="J2381" i="25"/>
  <c r="J2382" i="25"/>
  <c r="J2383" i="25"/>
  <c r="J2384" i="25"/>
  <c r="J2385" i="25"/>
  <c r="J2386" i="25"/>
  <c r="J2387" i="25"/>
  <c r="J2388" i="25"/>
  <c r="J2389" i="25"/>
  <c r="J2390" i="25"/>
  <c r="J2391" i="25"/>
  <c r="J2392" i="25"/>
  <c r="J2393" i="25"/>
  <c r="J2394" i="25"/>
  <c r="J2395" i="25"/>
  <c r="J2396" i="25"/>
  <c r="J2397" i="25"/>
  <c r="J2398" i="25"/>
  <c r="J2399" i="25"/>
  <c r="J2400" i="25"/>
  <c r="J2401" i="25"/>
  <c r="J2402" i="25"/>
  <c r="J2403" i="25"/>
  <c r="J2404" i="25"/>
  <c r="J2405" i="25"/>
  <c r="J2406" i="25"/>
  <c r="J2407" i="25"/>
  <c r="J2408" i="25"/>
  <c r="J2409" i="25"/>
  <c r="J2410" i="25"/>
  <c r="J2411" i="25"/>
  <c r="J2412" i="25"/>
  <c r="J2413" i="25"/>
  <c r="J2414" i="25"/>
  <c r="J2415" i="25"/>
  <c r="J2416" i="25"/>
  <c r="J2417" i="25"/>
  <c r="J2418" i="25"/>
  <c r="J2419" i="25"/>
  <c r="J2420" i="25"/>
  <c r="J2421" i="25"/>
  <c r="J2422" i="25"/>
  <c r="J2423" i="25"/>
  <c r="J2424" i="25"/>
  <c r="J2425" i="25"/>
  <c r="J2426" i="25"/>
  <c r="J2427" i="25"/>
  <c r="J2428" i="25"/>
  <c r="J2429" i="25"/>
  <c r="J2430" i="25"/>
  <c r="J2431" i="25"/>
  <c r="J2432" i="25"/>
  <c r="J2433" i="25"/>
  <c r="J2434" i="25"/>
  <c r="J2435" i="25"/>
  <c r="J2436" i="25"/>
  <c r="J2437" i="25"/>
  <c r="J2438" i="25"/>
  <c r="J2439" i="25"/>
  <c r="J2440" i="25"/>
  <c r="J2441" i="25"/>
  <c r="J2442" i="25"/>
  <c r="J2443" i="25"/>
  <c r="J2444" i="25"/>
  <c r="J2445" i="25"/>
  <c r="J2446" i="25"/>
  <c r="J2447" i="25"/>
  <c r="J2448" i="25"/>
  <c r="J2449" i="25"/>
  <c r="J2450" i="25"/>
  <c r="J2451" i="25"/>
  <c r="J2452" i="25"/>
  <c r="J2453" i="25"/>
  <c r="J2454" i="25"/>
  <c r="J2455" i="25"/>
  <c r="J2456" i="25"/>
  <c r="J2457" i="25"/>
  <c r="J2458" i="25"/>
  <c r="J2459" i="25"/>
  <c r="J2460" i="25"/>
  <c r="J2461" i="25"/>
  <c r="J2462" i="25"/>
  <c r="J2463" i="25"/>
  <c r="J2464" i="25"/>
  <c r="J2465" i="25"/>
  <c r="J2466" i="25"/>
  <c r="J2467" i="25"/>
  <c r="J2468" i="25"/>
  <c r="J2469" i="25"/>
  <c r="J2470" i="25"/>
  <c r="J2471" i="25"/>
  <c r="J2472" i="25"/>
  <c r="J2473" i="25"/>
  <c r="J2474" i="25"/>
  <c r="J2475" i="25"/>
  <c r="J2476" i="25"/>
  <c r="J2477" i="25"/>
  <c r="J2478" i="25"/>
  <c r="J2479" i="25"/>
  <c r="J2480" i="25"/>
  <c r="J2481" i="25"/>
  <c r="J2482" i="25"/>
  <c r="J2483" i="25"/>
  <c r="J2484" i="25"/>
  <c r="J2485" i="25"/>
  <c r="J2486" i="25"/>
  <c r="J2487" i="25"/>
  <c r="J2488" i="25"/>
  <c r="J2489" i="25"/>
  <c r="J2490" i="25"/>
  <c r="J2491" i="25"/>
  <c r="J2492" i="25"/>
  <c r="J2493" i="25"/>
  <c r="J2494" i="25"/>
  <c r="J2495" i="25"/>
  <c r="J2496" i="25"/>
  <c r="J2497" i="25"/>
  <c r="J2498" i="25"/>
  <c r="J2499" i="25"/>
  <c r="J2500" i="25"/>
  <c r="J2501" i="25"/>
  <c r="J2502" i="25"/>
  <c r="J2503" i="25"/>
  <c r="J2504" i="25"/>
  <c r="J2505" i="25"/>
  <c r="J2506" i="25"/>
  <c r="J2507" i="25"/>
  <c r="J2508" i="25"/>
  <c r="J2509" i="25"/>
  <c r="J2510" i="25"/>
  <c r="J2511" i="25"/>
  <c r="J2512" i="25"/>
  <c r="J2513" i="25"/>
  <c r="J2514" i="25"/>
  <c r="J2515" i="25"/>
  <c r="J2516" i="25"/>
  <c r="J2517" i="25"/>
  <c r="J2518" i="25"/>
  <c r="J2519" i="25"/>
  <c r="J2520" i="25"/>
  <c r="J2521" i="25"/>
  <c r="J2522" i="25"/>
  <c r="J2523" i="25"/>
  <c r="J2524" i="25"/>
  <c r="J2525" i="25"/>
  <c r="J2526" i="25"/>
  <c r="J2527" i="25"/>
  <c r="J2528" i="25"/>
  <c r="J2529" i="25"/>
  <c r="J2530" i="25"/>
  <c r="J2531" i="25"/>
  <c r="J2532" i="25"/>
  <c r="J2533" i="25"/>
  <c r="J2534" i="25"/>
  <c r="J2535" i="25"/>
  <c r="J2536" i="25"/>
  <c r="J2537" i="25"/>
  <c r="J2538" i="25"/>
  <c r="J2539" i="25"/>
  <c r="J2540" i="25"/>
  <c r="J2541" i="25"/>
  <c r="J2542" i="25"/>
  <c r="J2543" i="25"/>
  <c r="J2544" i="25"/>
  <c r="J2545" i="25"/>
  <c r="J2546" i="25"/>
  <c r="J2547" i="25"/>
  <c r="J2548" i="25"/>
  <c r="J2549" i="25"/>
  <c r="J2550" i="25"/>
  <c r="J2551" i="25"/>
  <c r="J2552" i="25"/>
  <c r="J2553" i="25"/>
  <c r="J2554" i="25"/>
  <c r="J2555" i="25"/>
  <c r="J2556" i="25"/>
  <c r="J2557" i="25"/>
  <c r="J2558" i="25"/>
  <c r="J2559" i="25"/>
  <c r="J2560" i="25"/>
  <c r="J2561" i="25"/>
  <c r="J2562" i="25"/>
  <c r="J2563" i="25"/>
  <c r="J2564" i="25"/>
  <c r="J2565" i="25"/>
  <c r="J2566" i="25"/>
  <c r="J2567" i="25"/>
  <c r="J2568" i="25"/>
  <c r="J2569" i="25"/>
  <c r="J2570" i="25"/>
  <c r="J2571" i="25"/>
  <c r="J2572" i="25"/>
  <c r="J2573" i="25"/>
  <c r="J2574" i="25"/>
  <c r="J2575" i="25"/>
  <c r="J2576" i="25"/>
  <c r="J2577" i="25"/>
  <c r="J2578" i="25"/>
  <c r="J2579" i="25"/>
  <c r="J2580" i="25"/>
  <c r="J2581" i="25"/>
  <c r="J2582" i="25"/>
  <c r="J2583" i="25"/>
  <c r="J2584" i="25"/>
  <c r="J2585" i="25"/>
  <c r="J2586" i="25"/>
  <c r="J2587" i="25"/>
  <c r="J2588" i="25"/>
  <c r="J2589" i="25"/>
  <c r="J2590" i="25"/>
  <c r="J2591" i="25"/>
  <c r="J2592" i="25"/>
  <c r="J2593" i="25"/>
  <c r="J2594" i="25"/>
  <c r="J2595" i="25"/>
  <c r="J2596" i="25"/>
  <c r="J2597" i="25"/>
  <c r="J2598" i="25"/>
  <c r="J2599" i="25"/>
  <c r="J2600" i="25"/>
  <c r="J2601" i="25"/>
  <c r="J2602" i="25"/>
  <c r="J2603" i="25"/>
  <c r="J2604" i="25"/>
  <c r="J2605" i="25"/>
  <c r="J2606" i="25"/>
  <c r="J2607" i="25"/>
  <c r="J2608" i="25"/>
  <c r="J2609" i="25"/>
  <c r="J2610" i="25"/>
  <c r="J2611" i="25"/>
  <c r="J2612" i="25"/>
  <c r="J2613" i="25"/>
  <c r="J2614" i="25"/>
  <c r="J2615" i="25"/>
  <c r="J2616" i="25"/>
  <c r="J2617" i="25"/>
  <c r="J2618" i="25"/>
  <c r="J2619" i="25"/>
  <c r="J2620" i="25"/>
  <c r="J2621" i="25"/>
  <c r="J2622" i="25"/>
  <c r="J2623" i="25"/>
  <c r="J2624" i="25"/>
  <c r="J2625" i="25"/>
  <c r="J2626" i="25"/>
  <c r="J2627" i="25"/>
  <c r="J2628" i="25"/>
  <c r="J2629" i="25"/>
  <c r="J2630" i="25"/>
  <c r="J2631" i="25"/>
  <c r="J2632" i="25"/>
  <c r="J2633" i="25"/>
  <c r="J2634" i="25"/>
  <c r="J2635" i="25"/>
  <c r="J2636" i="25"/>
  <c r="J2637" i="25"/>
  <c r="J2638" i="25"/>
  <c r="J2639" i="25"/>
  <c r="J2640" i="25"/>
  <c r="J2641" i="25"/>
  <c r="J2642" i="25"/>
  <c r="J2643" i="25"/>
  <c r="J2644" i="25"/>
  <c r="J2645" i="25"/>
  <c r="J2646" i="25"/>
  <c r="J2647" i="25"/>
  <c r="J2648" i="25"/>
  <c r="J2649" i="25"/>
  <c r="J2650" i="25"/>
  <c r="J2651" i="25"/>
  <c r="J2652" i="25"/>
  <c r="J2653" i="25"/>
  <c r="J2654" i="25"/>
  <c r="J2655" i="25"/>
  <c r="J2656" i="25"/>
  <c r="J2657" i="25"/>
  <c r="J2658" i="25"/>
  <c r="J2659" i="25"/>
  <c r="J2660" i="25"/>
  <c r="J2661" i="25"/>
  <c r="J2662" i="25"/>
  <c r="J2663" i="25"/>
  <c r="J2664" i="25"/>
  <c r="J2665" i="25"/>
  <c r="J2666" i="25"/>
  <c r="J2667" i="25"/>
  <c r="J2668" i="25"/>
  <c r="J2669" i="25"/>
  <c r="J2670" i="25"/>
  <c r="J2671" i="25"/>
  <c r="J2672" i="25"/>
  <c r="J2673" i="25"/>
  <c r="J2674" i="25"/>
  <c r="J2675" i="25"/>
  <c r="J2676" i="25"/>
  <c r="J2677" i="25"/>
  <c r="J2678" i="25"/>
  <c r="J2679" i="25"/>
  <c r="J2680" i="25"/>
  <c r="J2681" i="25"/>
  <c r="J2682" i="25"/>
  <c r="J2683" i="25"/>
  <c r="J2684" i="25"/>
  <c r="J2685" i="25"/>
  <c r="J2686" i="25"/>
  <c r="J2687" i="25"/>
  <c r="J2688" i="25"/>
  <c r="J2689" i="25"/>
  <c r="J2690" i="25"/>
  <c r="J2691" i="25"/>
  <c r="J2692" i="25"/>
  <c r="J2693" i="25"/>
  <c r="J2694" i="25"/>
  <c r="J2695" i="25"/>
  <c r="J2696" i="25"/>
  <c r="J2697" i="25"/>
  <c r="J2698" i="25"/>
  <c r="J2699" i="25"/>
  <c r="J2700" i="25"/>
  <c r="J2701" i="25"/>
  <c r="J2702" i="25"/>
  <c r="J2703" i="25"/>
  <c r="J2704" i="25"/>
  <c r="J2705" i="25"/>
  <c r="J2706" i="25"/>
  <c r="J2707" i="25"/>
  <c r="J2708" i="25"/>
  <c r="J2709" i="25"/>
  <c r="J2710" i="25"/>
  <c r="J2711" i="25"/>
  <c r="J2712" i="25"/>
  <c r="J2713" i="25"/>
  <c r="J2714" i="25"/>
  <c r="J2715" i="25"/>
  <c r="J2716" i="25"/>
  <c r="J2717" i="25"/>
  <c r="J2718" i="25"/>
  <c r="J2719" i="25"/>
  <c r="J2720" i="25"/>
  <c r="J2721" i="25"/>
  <c r="J2722" i="25"/>
  <c r="J2723" i="25"/>
  <c r="J2724" i="25"/>
  <c r="J2725" i="25"/>
  <c r="J2726" i="25"/>
  <c r="J2727" i="25"/>
  <c r="J2728" i="25"/>
  <c r="J2729" i="25"/>
  <c r="J2730" i="25"/>
  <c r="J2731" i="25"/>
  <c r="J2732" i="25"/>
  <c r="J2733" i="25"/>
  <c r="J2734" i="25"/>
  <c r="J2735" i="25"/>
  <c r="J2736" i="25"/>
  <c r="J2737" i="25"/>
  <c r="J2738" i="25"/>
  <c r="J2739" i="25"/>
  <c r="J2740" i="25"/>
  <c r="J2741" i="25"/>
  <c r="J2742" i="25"/>
  <c r="J2743" i="25"/>
  <c r="J2744" i="25"/>
  <c r="J2745" i="25"/>
  <c r="J2746" i="25"/>
  <c r="J2747" i="25"/>
  <c r="J2748" i="25"/>
  <c r="J2749" i="25"/>
  <c r="J2750" i="25"/>
  <c r="J2751" i="25"/>
  <c r="J2752" i="25"/>
  <c r="J2753" i="25"/>
  <c r="J2754" i="25"/>
  <c r="J2755" i="25"/>
  <c r="J2756" i="25"/>
  <c r="J2757" i="25"/>
  <c r="J2758" i="25"/>
  <c r="J2759" i="25"/>
  <c r="J2760" i="25"/>
  <c r="J2761" i="25"/>
  <c r="J2762" i="25"/>
  <c r="J2763" i="25"/>
  <c r="J2764" i="25"/>
  <c r="J2765" i="25"/>
  <c r="J2766" i="25"/>
  <c r="J2767" i="25"/>
  <c r="J2768" i="25"/>
  <c r="J2769" i="25"/>
  <c r="J2770" i="25"/>
  <c r="J2771" i="25"/>
  <c r="J2772" i="25"/>
  <c r="J2773" i="25"/>
  <c r="J2774" i="25"/>
  <c r="J2775" i="25"/>
  <c r="J2776" i="25"/>
  <c r="J2777" i="25"/>
  <c r="J2778" i="25"/>
  <c r="J2779" i="25"/>
  <c r="J2780" i="25"/>
  <c r="J2781" i="25"/>
  <c r="J2782" i="25"/>
  <c r="J2783" i="25"/>
  <c r="J2784" i="25"/>
  <c r="J2785" i="25"/>
  <c r="J2786" i="25"/>
  <c r="J2787" i="25"/>
  <c r="J2788" i="25"/>
  <c r="J2789" i="25"/>
  <c r="J2790" i="25"/>
  <c r="J2791" i="25"/>
  <c r="J2792" i="25"/>
  <c r="J2793" i="25"/>
  <c r="J2794" i="25"/>
  <c r="J2795" i="25"/>
  <c r="J2796" i="25"/>
  <c r="J2797" i="25"/>
  <c r="J2798" i="25"/>
  <c r="J2799" i="25"/>
  <c r="J2800" i="25"/>
  <c r="J2801" i="25"/>
  <c r="J2802" i="25"/>
  <c r="J2803" i="25"/>
  <c r="J2804" i="25"/>
  <c r="J2805" i="25"/>
  <c r="J2806" i="25"/>
  <c r="J2807" i="25"/>
  <c r="J2808" i="25"/>
  <c r="J2809" i="25"/>
  <c r="J2810" i="25"/>
  <c r="J2811" i="25"/>
  <c r="J2812" i="25"/>
  <c r="J2813" i="25"/>
  <c r="J2814" i="25"/>
  <c r="J2815" i="25"/>
  <c r="J2816" i="25"/>
  <c r="J2817" i="25"/>
  <c r="J2818" i="25"/>
  <c r="J2819" i="25"/>
  <c r="J2820" i="25"/>
  <c r="J2821" i="25"/>
  <c r="J2822" i="25"/>
  <c r="J2823" i="25"/>
  <c r="J2824" i="25"/>
  <c r="J2825" i="25"/>
  <c r="J2826" i="25"/>
  <c r="J2827" i="25"/>
  <c r="J2828" i="25"/>
  <c r="J2829" i="25"/>
  <c r="J2830" i="25"/>
  <c r="J2831" i="25"/>
  <c r="J2832" i="25"/>
  <c r="J2833" i="25"/>
  <c r="J2834" i="25"/>
  <c r="J2835" i="25"/>
  <c r="J2836" i="25"/>
  <c r="J2837" i="25"/>
  <c r="J2838" i="25"/>
  <c r="J2839" i="25"/>
  <c r="J2840" i="25"/>
  <c r="J2841" i="25"/>
  <c r="J2842" i="25"/>
  <c r="J2843" i="25"/>
  <c r="J2844" i="25"/>
  <c r="J2845" i="25"/>
  <c r="J2846" i="25"/>
  <c r="J2847" i="25"/>
  <c r="J2848" i="25"/>
  <c r="J2849" i="25"/>
  <c r="J2850" i="25"/>
  <c r="J2851" i="25"/>
  <c r="J2852" i="25"/>
  <c r="J2853" i="25"/>
  <c r="J2854" i="25"/>
  <c r="J2855" i="25"/>
  <c r="J2856" i="25"/>
  <c r="J2857" i="25"/>
  <c r="J2858" i="25"/>
  <c r="J2859" i="25"/>
  <c r="J2860" i="25"/>
  <c r="J2861" i="25"/>
  <c r="J2862" i="25"/>
  <c r="J2863" i="25"/>
  <c r="J2864" i="25"/>
  <c r="J2865" i="25"/>
  <c r="J2866" i="25"/>
  <c r="J2867" i="25"/>
  <c r="J2868" i="25"/>
  <c r="J2869" i="25"/>
  <c r="J2870" i="25"/>
  <c r="J2871" i="25"/>
  <c r="J2872" i="25"/>
  <c r="J2873" i="25"/>
  <c r="J2874" i="25"/>
  <c r="J2875" i="25"/>
  <c r="J2876" i="25"/>
  <c r="J2877" i="25"/>
  <c r="J2878" i="25"/>
  <c r="J2879" i="25"/>
  <c r="J2880" i="25"/>
  <c r="J2881" i="25"/>
  <c r="J2882" i="25"/>
  <c r="J2883" i="25"/>
  <c r="J2884" i="25"/>
  <c r="J2885" i="25"/>
  <c r="J2886" i="25"/>
  <c r="J2887" i="25"/>
  <c r="J2888" i="25"/>
  <c r="J2889" i="25"/>
  <c r="J2890" i="25"/>
  <c r="J2891" i="25"/>
  <c r="J2892" i="25"/>
  <c r="J2893" i="25"/>
  <c r="J2894" i="25"/>
  <c r="J2895" i="25"/>
  <c r="J2896" i="25"/>
  <c r="J2897" i="25"/>
  <c r="J2898" i="25"/>
  <c r="J2899" i="25"/>
  <c r="J2900" i="25"/>
  <c r="J2901" i="25"/>
  <c r="J2902" i="25"/>
  <c r="J2903" i="25"/>
  <c r="J2904" i="25"/>
  <c r="J2905" i="25"/>
  <c r="J2906" i="25"/>
  <c r="J2907" i="25"/>
  <c r="J2908" i="25"/>
  <c r="J2909" i="25"/>
  <c r="J2910" i="25"/>
  <c r="J2911" i="25"/>
  <c r="J2912" i="25"/>
  <c r="J2913" i="25"/>
  <c r="J2914" i="25"/>
  <c r="J2915" i="25"/>
  <c r="J2916" i="25"/>
  <c r="J2917" i="25"/>
  <c r="J2918" i="25"/>
  <c r="J2919" i="25"/>
  <c r="J2920" i="25"/>
  <c r="J2921" i="25"/>
  <c r="J2922" i="25"/>
  <c r="J2923" i="25"/>
  <c r="J2924" i="25"/>
  <c r="J2925" i="25"/>
  <c r="J2926" i="25"/>
  <c r="J2927" i="25"/>
  <c r="J2928" i="25"/>
  <c r="J2929" i="25"/>
  <c r="J2930" i="25"/>
  <c r="J2931" i="25"/>
  <c r="J2932" i="25"/>
  <c r="J2933" i="25"/>
  <c r="J2934" i="25"/>
  <c r="J2935" i="25"/>
  <c r="J2936" i="25"/>
  <c r="J2937" i="25"/>
  <c r="J2938" i="25"/>
  <c r="J2939" i="25"/>
  <c r="J2940" i="25"/>
  <c r="J2941" i="25"/>
  <c r="J2942" i="25"/>
  <c r="J2943" i="25"/>
  <c r="J2944" i="25"/>
  <c r="J2945" i="25"/>
  <c r="J2946" i="25"/>
  <c r="J2947" i="25"/>
  <c r="J2948" i="25"/>
  <c r="J2949" i="25"/>
  <c r="J2950" i="25"/>
  <c r="J2951" i="25"/>
  <c r="J2952" i="25"/>
  <c r="J2953" i="25"/>
  <c r="J2954" i="25"/>
  <c r="J2955" i="25"/>
  <c r="J2956" i="25"/>
  <c r="J2957" i="25"/>
  <c r="J2958" i="25"/>
  <c r="J2959" i="25"/>
  <c r="J2960" i="25"/>
  <c r="J2961" i="25"/>
  <c r="J2962" i="25"/>
  <c r="J2963" i="25"/>
  <c r="J2964" i="25"/>
  <c r="J2965" i="25"/>
  <c r="J2966" i="25"/>
  <c r="J2967" i="25"/>
  <c r="J2968" i="25"/>
  <c r="J2969" i="25"/>
  <c r="J2970" i="25"/>
  <c r="J2971" i="25"/>
  <c r="J2972" i="25"/>
  <c r="J2973" i="25"/>
  <c r="J2974" i="25"/>
  <c r="J2975" i="25"/>
  <c r="J2976" i="25"/>
  <c r="J2977" i="25"/>
  <c r="J2978" i="25"/>
  <c r="J2979" i="25"/>
  <c r="J2980" i="25"/>
  <c r="J2981" i="25"/>
  <c r="J2982" i="25"/>
  <c r="J2983" i="25"/>
  <c r="J2984" i="25"/>
  <c r="J2985" i="25"/>
  <c r="J2986" i="25"/>
  <c r="J2987" i="25"/>
  <c r="J2988" i="25"/>
  <c r="J2989" i="25"/>
  <c r="J2990" i="25"/>
  <c r="J2991" i="25"/>
  <c r="J2992" i="25"/>
  <c r="J2993" i="25"/>
  <c r="J2994" i="25"/>
  <c r="J2995" i="25"/>
  <c r="J2996" i="25"/>
  <c r="J2997" i="25"/>
  <c r="J2998" i="25"/>
  <c r="J2999" i="25"/>
  <c r="J3000" i="25"/>
  <c r="J3001" i="25"/>
  <c r="J3002" i="25"/>
  <c r="J3003" i="25"/>
  <c r="J3004" i="25"/>
  <c r="J3005" i="25"/>
  <c r="J3006" i="25"/>
  <c r="J3007" i="25"/>
  <c r="J3008" i="25"/>
  <c r="J3009" i="25"/>
  <c r="J3010" i="25"/>
  <c r="J3011" i="25"/>
  <c r="J3012" i="25"/>
  <c r="J3013" i="25"/>
  <c r="J3014" i="25"/>
  <c r="J3015" i="25"/>
  <c r="J3016" i="25"/>
  <c r="J3017" i="25"/>
  <c r="J3018" i="25"/>
  <c r="J3019" i="25"/>
  <c r="J3020" i="25"/>
  <c r="J3021" i="25"/>
  <c r="J3022" i="25"/>
  <c r="J3023" i="25"/>
  <c r="J3024" i="25"/>
  <c r="J3025" i="25"/>
  <c r="J3026" i="25"/>
  <c r="J3027" i="25"/>
  <c r="J3028" i="25"/>
  <c r="J3029" i="25"/>
  <c r="J3030" i="25"/>
  <c r="J3031" i="25"/>
  <c r="J3032" i="25"/>
  <c r="J3033" i="25"/>
  <c r="J3034" i="25"/>
  <c r="J3035" i="25"/>
  <c r="J3036" i="25"/>
  <c r="J3037" i="25"/>
  <c r="J3038" i="25"/>
  <c r="J3039" i="25"/>
  <c r="J3040" i="25"/>
  <c r="J3041" i="25"/>
  <c r="J3042" i="25"/>
  <c r="J3043" i="25"/>
  <c r="J3044" i="25"/>
  <c r="J3045" i="25"/>
  <c r="J3046" i="25"/>
  <c r="J3047" i="25"/>
  <c r="J3048" i="25"/>
  <c r="J3049" i="25"/>
  <c r="J3050" i="25"/>
  <c r="J3051" i="25"/>
  <c r="J3052" i="25"/>
  <c r="J3053" i="25"/>
  <c r="J3054" i="25"/>
  <c r="J3055" i="25"/>
  <c r="J3056" i="25"/>
  <c r="J3057" i="25"/>
  <c r="J3058" i="25"/>
  <c r="J3059" i="25"/>
  <c r="J3060" i="25"/>
  <c r="J3061" i="25"/>
  <c r="J3062" i="25"/>
  <c r="J3063" i="25"/>
  <c r="J3064" i="25"/>
  <c r="J3065" i="25"/>
  <c r="J3066" i="25"/>
  <c r="J3067" i="25"/>
  <c r="J3068" i="25"/>
  <c r="J3069" i="25"/>
  <c r="J3070" i="25"/>
  <c r="J3071" i="25"/>
  <c r="J3072" i="25"/>
  <c r="J3073" i="25"/>
  <c r="J3074" i="25"/>
  <c r="J3075" i="25"/>
  <c r="J3076" i="25"/>
  <c r="J3077" i="25"/>
  <c r="J3078" i="25"/>
  <c r="J3079" i="25"/>
  <c r="J3080" i="25"/>
  <c r="J3081" i="25"/>
  <c r="J3082" i="25"/>
  <c r="J3083" i="25"/>
  <c r="J3084" i="25"/>
  <c r="J3085" i="25"/>
  <c r="J3086" i="25"/>
  <c r="J3087" i="25"/>
  <c r="J3088" i="25"/>
  <c r="J3089" i="25"/>
  <c r="J3090" i="25"/>
  <c r="J3091" i="25"/>
  <c r="J3092" i="25"/>
  <c r="J3093" i="25"/>
  <c r="J3094" i="25"/>
  <c r="J3095" i="25"/>
  <c r="J3096" i="25"/>
  <c r="J3097" i="25"/>
  <c r="J3098" i="25"/>
  <c r="J3099" i="25"/>
  <c r="J3100" i="25"/>
  <c r="J3101" i="25"/>
  <c r="J3102" i="25"/>
  <c r="J3103" i="25"/>
  <c r="J3104" i="25"/>
  <c r="J3105" i="25"/>
  <c r="J3106" i="25"/>
  <c r="J3107" i="25"/>
  <c r="J3108" i="25"/>
  <c r="J3109" i="25"/>
  <c r="J3110" i="25"/>
  <c r="J3111" i="25"/>
  <c r="J3112" i="25"/>
  <c r="J3113" i="25"/>
  <c r="J3114" i="25"/>
  <c r="J3115" i="25"/>
  <c r="J3116" i="25"/>
  <c r="J3117" i="25"/>
  <c r="J3118" i="25"/>
  <c r="J3119" i="25"/>
  <c r="J3120" i="25"/>
  <c r="J3121" i="25"/>
  <c r="J3122" i="25"/>
  <c r="J3123" i="25"/>
  <c r="J3124" i="25"/>
  <c r="J3125" i="25"/>
  <c r="J3126" i="25"/>
  <c r="J3127" i="25"/>
  <c r="J3128" i="25"/>
  <c r="J3129" i="25"/>
  <c r="J3130" i="25"/>
  <c r="J3131" i="25"/>
  <c r="J3132" i="25"/>
  <c r="J3133" i="25"/>
  <c r="J3134" i="25"/>
  <c r="J3135" i="25"/>
  <c r="J3136" i="25"/>
  <c r="J3137" i="25"/>
  <c r="J3138" i="25"/>
  <c r="J3139" i="25"/>
  <c r="J3140" i="25"/>
  <c r="J3141" i="25"/>
  <c r="J3142" i="25"/>
  <c r="J3143" i="25"/>
  <c r="J3144" i="25"/>
  <c r="J3145" i="25"/>
  <c r="J3146" i="25"/>
  <c r="J3147" i="25"/>
  <c r="J3148" i="25"/>
  <c r="J3149" i="25"/>
  <c r="J3150" i="25"/>
  <c r="J3151" i="25"/>
  <c r="J3152" i="25"/>
  <c r="J3153" i="25"/>
  <c r="J3154" i="25"/>
  <c r="J3155" i="25"/>
  <c r="J3156" i="25"/>
  <c r="J3157" i="25"/>
  <c r="J3158" i="25"/>
  <c r="J3159" i="25"/>
  <c r="J3160" i="25"/>
  <c r="J3161" i="25"/>
  <c r="J3162" i="25"/>
  <c r="J3163" i="25"/>
  <c r="J3164" i="25"/>
  <c r="J3165" i="25"/>
  <c r="J3166" i="25"/>
  <c r="J3167" i="25"/>
  <c r="J3168" i="25"/>
  <c r="J3169" i="25"/>
  <c r="J3170" i="25"/>
  <c r="J3171" i="25"/>
  <c r="J3172" i="25"/>
  <c r="J3173" i="25"/>
  <c r="J3174" i="25"/>
  <c r="J3175" i="25"/>
  <c r="J3176" i="25"/>
  <c r="J3177" i="25"/>
  <c r="J3178" i="25"/>
  <c r="J3179" i="25"/>
  <c r="J3180" i="25"/>
  <c r="J3181" i="25"/>
  <c r="J3182" i="25"/>
  <c r="J3183" i="25"/>
  <c r="J3184" i="25"/>
  <c r="J3185" i="25"/>
  <c r="J3186" i="25"/>
  <c r="J3187" i="25"/>
  <c r="J3188" i="25"/>
  <c r="J3189" i="25"/>
  <c r="J3190" i="25"/>
  <c r="J3191" i="25"/>
  <c r="J3192" i="25"/>
  <c r="J3193" i="25"/>
  <c r="J3194" i="25"/>
  <c r="J3195" i="25"/>
  <c r="J3196" i="25"/>
  <c r="J3197" i="25"/>
  <c r="J3198" i="25"/>
  <c r="J3199" i="25"/>
  <c r="J3200" i="25"/>
  <c r="J3201" i="25"/>
  <c r="J3202" i="25"/>
  <c r="J3203" i="25"/>
  <c r="J3204" i="25"/>
  <c r="J3205" i="25"/>
  <c r="J3206" i="25"/>
  <c r="J3207" i="25"/>
  <c r="J3208" i="25"/>
  <c r="J3209" i="25"/>
  <c r="J3210" i="25"/>
  <c r="J3211" i="25"/>
  <c r="J3212" i="25"/>
  <c r="J3213" i="25"/>
  <c r="J3214" i="25"/>
  <c r="J3215" i="25"/>
  <c r="J3216" i="25"/>
  <c r="J3217" i="25"/>
  <c r="J3218" i="25"/>
  <c r="J3219" i="25"/>
  <c r="J3220" i="25"/>
  <c r="J3221" i="25"/>
  <c r="J3222" i="25"/>
  <c r="J3223" i="25"/>
  <c r="J3224" i="25"/>
  <c r="J3225" i="25"/>
  <c r="J3226" i="25"/>
  <c r="J3227" i="25"/>
  <c r="J3228" i="25"/>
  <c r="J3229" i="25"/>
  <c r="J3230" i="25"/>
  <c r="J3231" i="25"/>
  <c r="J3232" i="25"/>
  <c r="J3233" i="25"/>
  <c r="J3234" i="25"/>
  <c r="J3235" i="25"/>
  <c r="J3236" i="25"/>
  <c r="J3237" i="25"/>
  <c r="J3238" i="25"/>
  <c r="J3239" i="25"/>
  <c r="J3240" i="25"/>
  <c r="J3241" i="25"/>
  <c r="J3242" i="25"/>
  <c r="J3243" i="25"/>
  <c r="J3244" i="25"/>
  <c r="J3245" i="25"/>
  <c r="J3246" i="25"/>
  <c r="J3247" i="25"/>
  <c r="J3248" i="25"/>
  <c r="J3249" i="25"/>
  <c r="J3250" i="25"/>
  <c r="J3251" i="25"/>
  <c r="J3252" i="25"/>
  <c r="J3253" i="25"/>
  <c r="J3254" i="25"/>
  <c r="J3255" i="25"/>
  <c r="J3256" i="25"/>
  <c r="J3257" i="25"/>
  <c r="J3258" i="25"/>
  <c r="J3259" i="25"/>
  <c r="J3260" i="25"/>
  <c r="J3261" i="25"/>
  <c r="J3262" i="25"/>
  <c r="J3263" i="25"/>
  <c r="J3264" i="25"/>
  <c r="J3265" i="25"/>
  <c r="J3266" i="25"/>
  <c r="J3267" i="25"/>
  <c r="J3268" i="25"/>
  <c r="J3269" i="25"/>
  <c r="J3270" i="25"/>
  <c r="J3271" i="25"/>
  <c r="J3272" i="25"/>
  <c r="J3273" i="25"/>
  <c r="J3274" i="25"/>
  <c r="J3275" i="25"/>
  <c r="J3276" i="25"/>
  <c r="J3277" i="25"/>
  <c r="J3278" i="25"/>
  <c r="J3279" i="25"/>
  <c r="J3280" i="25"/>
  <c r="J3281" i="25"/>
  <c r="J3282" i="25"/>
  <c r="J3283" i="25"/>
  <c r="J3284" i="25"/>
  <c r="J3285" i="25"/>
  <c r="J3286" i="25"/>
  <c r="J3287" i="25"/>
  <c r="J3288" i="25"/>
  <c r="J3289" i="25"/>
  <c r="J3290" i="25"/>
  <c r="J3291" i="25"/>
  <c r="J3292" i="25"/>
  <c r="J3293" i="25"/>
  <c r="J3294" i="25"/>
  <c r="J3295" i="25"/>
  <c r="J3296" i="25"/>
  <c r="J3297" i="25"/>
  <c r="J3298" i="25"/>
  <c r="J3299" i="25"/>
  <c r="J3300" i="25"/>
  <c r="J3301" i="25"/>
  <c r="J3302" i="25"/>
  <c r="J3303" i="25"/>
  <c r="J3304" i="25"/>
  <c r="J3305" i="25"/>
  <c r="J3306" i="25"/>
  <c r="J3307" i="25"/>
  <c r="J3308" i="25"/>
  <c r="J3309" i="25"/>
  <c r="J3310" i="25"/>
  <c r="J3311" i="25"/>
  <c r="J3312" i="25"/>
  <c r="J3313" i="25"/>
  <c r="J3314" i="25"/>
  <c r="J3315" i="25"/>
  <c r="J3316" i="25"/>
  <c r="J3317" i="25"/>
  <c r="J3318" i="25"/>
  <c r="J3319" i="25"/>
  <c r="J3320" i="25"/>
  <c r="J3321" i="25"/>
  <c r="J3322" i="25"/>
  <c r="J3323" i="25"/>
  <c r="J3324" i="25"/>
  <c r="J3325" i="25"/>
  <c r="J3326" i="25"/>
  <c r="J3327" i="25"/>
  <c r="J3328" i="25"/>
  <c r="J3329" i="25"/>
  <c r="J3330" i="25"/>
  <c r="J3331" i="25"/>
  <c r="J3332" i="25"/>
  <c r="J3333" i="25"/>
  <c r="J3334" i="25"/>
  <c r="J3335" i="25"/>
  <c r="J3336" i="25"/>
  <c r="J3337" i="25"/>
  <c r="J3338" i="25"/>
  <c r="J3339" i="25"/>
  <c r="J3340" i="25"/>
  <c r="J3341" i="25"/>
  <c r="J3342" i="25"/>
  <c r="J3343" i="25"/>
  <c r="J3344" i="25"/>
  <c r="J3345" i="25"/>
  <c r="J3346" i="25"/>
  <c r="J3347" i="25"/>
  <c r="J3348" i="25"/>
  <c r="J3349" i="25"/>
  <c r="J3350" i="25"/>
  <c r="J3351" i="25"/>
  <c r="J3352" i="25"/>
  <c r="J3353" i="25"/>
  <c r="J3354" i="25"/>
  <c r="J3355" i="25"/>
  <c r="J3356" i="25"/>
  <c r="J3357" i="25"/>
  <c r="J3358" i="25"/>
  <c r="J3359" i="25"/>
  <c r="J3360" i="25"/>
  <c r="J3361" i="25"/>
  <c r="J3362" i="25"/>
  <c r="J3363" i="25"/>
  <c r="J3364" i="25"/>
  <c r="J3365" i="25"/>
  <c r="J3366" i="25"/>
  <c r="J3367" i="25"/>
  <c r="J3368" i="25"/>
  <c r="J3369" i="25"/>
  <c r="J3370" i="25"/>
  <c r="J3371" i="25"/>
  <c r="J3372" i="25"/>
  <c r="J3373" i="25"/>
  <c r="J3374" i="25"/>
  <c r="J3375" i="25"/>
  <c r="J3376" i="25"/>
  <c r="J3377" i="25"/>
  <c r="J3378" i="25"/>
  <c r="J3379" i="25"/>
  <c r="J3380" i="25"/>
  <c r="J3381" i="25"/>
  <c r="J3382" i="25"/>
  <c r="J3383" i="25"/>
  <c r="J3384" i="25"/>
  <c r="J3385" i="25"/>
  <c r="J3386" i="25"/>
  <c r="J3387" i="25"/>
  <c r="J3388" i="25"/>
  <c r="J3389" i="25"/>
  <c r="J3390" i="25"/>
  <c r="J3391" i="25"/>
  <c r="J3392" i="25"/>
  <c r="J3393" i="25"/>
  <c r="J3394" i="25"/>
  <c r="J3395" i="25"/>
  <c r="J3396" i="25"/>
  <c r="J3397" i="25"/>
  <c r="J3398" i="25"/>
  <c r="J3399" i="25"/>
  <c r="J3400" i="25"/>
  <c r="J3401" i="25"/>
  <c r="J3402" i="25"/>
  <c r="J3403" i="25"/>
  <c r="J3404" i="25"/>
  <c r="J3405" i="25"/>
  <c r="J3406" i="25"/>
  <c r="J3407" i="25"/>
  <c r="J3408" i="25"/>
  <c r="J3409" i="25"/>
  <c r="J3410" i="25"/>
  <c r="J3411" i="25"/>
  <c r="J3412" i="25"/>
  <c r="J3413" i="25"/>
  <c r="J3414" i="25"/>
  <c r="J3415" i="25"/>
  <c r="J3416" i="25"/>
  <c r="J3417" i="25"/>
  <c r="J3418" i="25"/>
  <c r="J3419" i="25"/>
  <c r="J3420" i="25"/>
  <c r="J3421" i="25"/>
  <c r="J3422" i="25"/>
  <c r="J3423" i="25"/>
  <c r="J3424" i="25"/>
  <c r="J3425" i="25"/>
  <c r="J3426" i="25"/>
  <c r="J3427" i="25"/>
  <c r="J3428" i="25"/>
  <c r="J3429" i="25"/>
  <c r="J3430" i="25"/>
  <c r="J3431" i="25"/>
  <c r="J3432" i="25"/>
  <c r="J3433" i="25"/>
  <c r="J3434" i="25"/>
  <c r="J3435" i="25"/>
  <c r="J3436" i="25"/>
  <c r="J3437" i="25"/>
  <c r="J3438" i="25"/>
  <c r="J3439" i="25"/>
  <c r="J3440" i="25"/>
  <c r="J3441" i="25"/>
  <c r="J3442" i="25"/>
  <c r="J3443" i="25"/>
  <c r="J3444" i="25"/>
  <c r="J3445" i="25"/>
  <c r="J3446" i="25"/>
  <c r="J3447" i="25"/>
  <c r="J3448" i="25"/>
  <c r="J3449" i="25"/>
  <c r="J3450" i="25"/>
  <c r="J3451" i="25"/>
  <c r="J3452" i="25"/>
  <c r="J3453" i="25"/>
  <c r="J3454" i="25"/>
  <c r="J3455" i="25"/>
  <c r="J3456" i="25"/>
  <c r="J3457" i="25"/>
  <c r="J3458" i="25"/>
  <c r="J3459" i="25"/>
  <c r="J3460" i="25"/>
  <c r="J3461" i="25"/>
  <c r="J3462" i="25"/>
  <c r="J3463" i="25"/>
  <c r="J3464" i="25"/>
  <c r="J3465" i="25"/>
  <c r="J3466" i="25"/>
  <c r="J3467" i="25"/>
  <c r="J3468" i="25"/>
  <c r="J3469" i="25"/>
  <c r="J3470" i="25"/>
  <c r="J3471" i="25"/>
  <c r="J3472" i="25"/>
  <c r="J3473" i="25"/>
  <c r="J3474" i="25"/>
  <c r="J3475" i="25"/>
  <c r="J3476" i="25"/>
  <c r="J3477" i="25"/>
  <c r="J3478" i="25"/>
  <c r="J3479" i="25"/>
  <c r="J3480" i="25"/>
  <c r="J3481" i="25"/>
  <c r="J3482" i="25"/>
  <c r="J3483" i="25"/>
  <c r="J3484" i="25"/>
  <c r="J3485" i="25"/>
  <c r="J3486" i="25"/>
  <c r="J3487" i="25"/>
  <c r="J3488" i="25"/>
  <c r="J3489" i="25"/>
  <c r="J3490" i="25"/>
  <c r="J3491" i="25"/>
  <c r="J3492" i="25"/>
  <c r="J3493" i="25"/>
  <c r="J3494" i="25"/>
  <c r="J3495" i="25"/>
  <c r="J3496" i="25"/>
  <c r="J3497" i="25"/>
  <c r="J3498" i="25"/>
  <c r="J3499" i="25"/>
  <c r="J3500" i="25"/>
  <c r="J3501" i="25"/>
  <c r="J3502" i="25"/>
  <c r="J3503" i="25"/>
  <c r="J3504" i="25"/>
  <c r="J3505" i="25"/>
  <c r="J3506" i="25"/>
  <c r="J3507" i="25"/>
  <c r="J3508" i="25"/>
  <c r="J3509" i="25"/>
  <c r="J3510" i="25"/>
  <c r="J3511" i="25"/>
  <c r="J3512" i="25"/>
  <c r="J3513" i="25"/>
  <c r="J3514" i="25"/>
  <c r="J3515" i="25"/>
  <c r="J3516" i="25"/>
  <c r="J3517" i="25"/>
  <c r="J3518" i="25"/>
  <c r="J3519" i="25"/>
  <c r="J3520" i="25"/>
  <c r="J3521" i="25"/>
  <c r="J3522" i="25"/>
  <c r="J3523" i="25"/>
  <c r="J3524" i="25"/>
  <c r="J3525" i="25"/>
  <c r="J3526" i="25"/>
  <c r="J3527" i="25"/>
  <c r="J3528" i="25"/>
  <c r="J3529" i="25"/>
  <c r="J3530" i="25"/>
  <c r="J3531" i="25"/>
  <c r="J3532" i="25"/>
  <c r="J3533" i="25"/>
  <c r="J3534" i="25"/>
  <c r="J3535" i="25"/>
  <c r="J3536" i="25"/>
  <c r="J3537" i="25"/>
  <c r="J3538" i="25"/>
  <c r="J3539" i="25"/>
  <c r="J3540" i="25"/>
  <c r="J3541" i="25"/>
  <c r="J3542" i="25"/>
  <c r="J3543" i="25"/>
  <c r="J3544" i="25"/>
  <c r="J3545" i="25"/>
  <c r="J3546" i="25"/>
  <c r="J3547" i="25"/>
  <c r="J3548" i="25"/>
  <c r="J3549" i="25"/>
  <c r="J3550" i="25"/>
  <c r="J3551" i="25"/>
  <c r="J3552" i="25"/>
  <c r="J3553" i="25"/>
  <c r="J3554" i="25"/>
  <c r="J3555" i="25"/>
  <c r="J3556" i="25"/>
  <c r="J3557" i="25"/>
  <c r="J3558" i="25"/>
  <c r="J3559" i="25"/>
  <c r="J3560" i="25"/>
  <c r="J3561" i="25"/>
  <c r="J3562" i="25"/>
  <c r="J3563" i="25"/>
  <c r="J3564" i="25"/>
  <c r="J3565" i="25"/>
  <c r="J3566" i="25"/>
  <c r="J3567" i="25"/>
  <c r="J3568" i="25"/>
  <c r="J3569" i="25"/>
  <c r="J3570" i="25"/>
  <c r="J3571" i="25"/>
  <c r="J3572" i="25"/>
  <c r="J3573" i="25"/>
  <c r="J3574" i="25"/>
  <c r="J3575" i="25"/>
  <c r="J3576" i="25"/>
  <c r="J3577" i="25"/>
  <c r="J3578" i="25"/>
  <c r="J3579" i="25"/>
  <c r="J3580" i="25"/>
  <c r="J3581" i="25"/>
  <c r="J3582" i="25"/>
  <c r="J3583" i="25"/>
  <c r="J3584" i="25"/>
  <c r="J3585" i="25"/>
  <c r="J3586" i="25"/>
  <c r="J3587" i="25"/>
  <c r="J3588" i="25"/>
  <c r="J3589" i="25"/>
  <c r="J3590" i="25"/>
  <c r="J3591" i="25"/>
  <c r="J3592" i="25"/>
  <c r="J3593" i="25"/>
  <c r="J3594" i="25"/>
  <c r="J3595" i="25"/>
  <c r="J3596" i="25"/>
  <c r="J3597" i="25"/>
  <c r="J3598" i="25"/>
  <c r="J3599" i="25"/>
  <c r="J3600" i="25"/>
  <c r="J3601" i="25"/>
  <c r="J3602" i="25"/>
  <c r="J3603" i="25"/>
  <c r="J3604" i="25"/>
  <c r="J3605" i="25"/>
  <c r="J3606" i="25"/>
  <c r="J3607" i="25"/>
  <c r="J3608" i="25"/>
  <c r="J3609" i="25"/>
  <c r="J3610" i="25"/>
  <c r="J3611" i="25"/>
  <c r="J3612" i="25"/>
  <c r="J3613" i="25"/>
  <c r="J3614" i="25"/>
  <c r="J3615" i="25"/>
  <c r="J3616" i="25"/>
  <c r="J3617" i="25"/>
  <c r="J3618" i="25"/>
  <c r="J3619" i="25"/>
  <c r="J3620" i="25"/>
  <c r="J3621" i="25"/>
  <c r="J3622" i="25"/>
  <c r="J3623" i="25"/>
  <c r="J3624" i="25"/>
  <c r="J3625" i="25"/>
  <c r="J3626" i="25"/>
  <c r="J3627" i="25"/>
  <c r="J3628" i="25"/>
  <c r="J3629" i="25"/>
  <c r="J3630" i="25"/>
  <c r="J3631" i="25"/>
  <c r="J3632" i="25"/>
  <c r="J3633" i="25"/>
  <c r="J3634" i="25"/>
  <c r="J3635" i="25"/>
  <c r="J3636" i="25"/>
  <c r="J3637" i="25"/>
  <c r="J3638" i="25"/>
  <c r="J3639" i="25"/>
  <c r="J3640" i="25"/>
  <c r="J3641" i="25"/>
  <c r="J3642" i="25"/>
  <c r="J3643" i="25"/>
  <c r="J3644" i="25"/>
  <c r="J3645" i="25"/>
  <c r="J3646" i="25"/>
  <c r="J3647" i="25"/>
  <c r="J3648" i="25"/>
  <c r="J3649" i="25"/>
  <c r="J3650" i="25"/>
  <c r="J3651" i="25"/>
  <c r="J3652" i="25"/>
  <c r="J3653" i="25"/>
  <c r="J3654" i="25"/>
  <c r="J3655" i="25"/>
  <c r="J3656" i="25"/>
  <c r="J3657" i="25"/>
  <c r="J3658" i="25"/>
  <c r="J3659" i="25"/>
  <c r="J3660" i="25"/>
  <c r="J3661" i="25"/>
  <c r="J3662" i="25"/>
  <c r="J3663" i="25"/>
  <c r="J3664" i="25"/>
  <c r="J3665" i="25"/>
  <c r="J3666" i="25"/>
  <c r="J3667" i="25"/>
  <c r="J3668" i="25"/>
  <c r="J3669" i="25"/>
  <c r="J3670" i="25"/>
  <c r="J3671" i="25"/>
  <c r="J3672" i="25"/>
  <c r="J3673" i="25"/>
  <c r="J3674" i="25"/>
  <c r="J3675" i="25"/>
  <c r="J3676" i="25"/>
  <c r="J3677" i="25"/>
  <c r="J3678" i="25"/>
  <c r="J3679" i="25"/>
  <c r="J3680" i="25"/>
  <c r="J3681" i="25"/>
  <c r="J3682" i="25"/>
  <c r="J3683" i="25"/>
  <c r="J3684" i="25"/>
  <c r="J3685" i="25"/>
  <c r="J3686" i="25"/>
  <c r="J3687" i="25"/>
  <c r="J3688" i="25"/>
  <c r="J3689" i="25"/>
  <c r="J3690" i="25"/>
  <c r="J3691" i="25"/>
  <c r="J3692" i="25"/>
  <c r="J3693" i="25"/>
  <c r="J3694" i="25"/>
  <c r="J3695" i="25"/>
  <c r="J3696" i="25"/>
  <c r="J3697" i="25"/>
  <c r="J3698" i="25"/>
  <c r="J3699" i="25"/>
  <c r="J3700" i="25"/>
  <c r="J3701" i="25"/>
  <c r="J3702" i="25"/>
  <c r="J3703" i="25"/>
  <c r="J3704" i="25"/>
  <c r="J3705" i="25"/>
  <c r="J3706" i="25"/>
  <c r="J3707" i="25"/>
  <c r="J3708" i="25"/>
  <c r="J3709" i="25"/>
  <c r="J3710" i="25"/>
  <c r="J3711" i="25"/>
  <c r="J3712" i="25"/>
  <c r="J3713" i="25"/>
  <c r="J3714" i="25"/>
  <c r="J3715" i="25"/>
  <c r="J3716" i="25"/>
  <c r="J3717" i="25"/>
  <c r="J3718" i="25"/>
  <c r="J3719" i="25"/>
  <c r="J3720" i="25"/>
  <c r="J3721" i="25"/>
  <c r="J3722" i="25"/>
  <c r="J3723" i="25"/>
  <c r="J3724" i="25"/>
  <c r="J3725" i="25"/>
  <c r="J3726" i="25"/>
  <c r="J3727" i="25"/>
  <c r="J3728" i="25"/>
  <c r="J3729" i="25"/>
  <c r="J3730" i="25"/>
  <c r="J3731" i="25"/>
  <c r="J3732" i="25"/>
  <c r="J3733" i="25"/>
  <c r="J3734" i="25"/>
  <c r="J3735" i="25"/>
  <c r="J3736" i="25"/>
  <c r="J3737" i="25"/>
  <c r="J3738" i="25"/>
  <c r="J3739" i="25"/>
  <c r="J3740" i="25"/>
  <c r="J3741" i="25"/>
  <c r="J3742" i="25"/>
  <c r="J3743" i="25"/>
  <c r="J3744" i="25"/>
  <c r="J3745" i="25"/>
  <c r="J3746" i="25"/>
  <c r="J3747" i="25"/>
  <c r="J3748" i="25"/>
  <c r="J3749" i="25"/>
  <c r="J3750" i="25"/>
  <c r="J3751" i="25"/>
  <c r="J3752" i="25"/>
  <c r="J3753" i="25"/>
  <c r="J3754" i="25"/>
  <c r="J3755" i="25"/>
  <c r="J3756" i="25"/>
  <c r="J3757" i="25"/>
  <c r="J3758" i="25"/>
  <c r="J3759" i="25"/>
  <c r="J3760" i="25"/>
  <c r="J3761" i="25"/>
  <c r="J3762" i="25"/>
  <c r="J3763" i="25"/>
  <c r="J3764" i="25"/>
  <c r="J3765" i="25"/>
  <c r="J3766" i="25"/>
  <c r="J3767" i="25"/>
  <c r="J3768" i="25"/>
  <c r="J3769" i="25"/>
  <c r="J3770" i="25"/>
  <c r="J3771" i="25"/>
  <c r="J3772" i="25"/>
  <c r="J3773" i="25"/>
  <c r="J3774" i="25"/>
  <c r="J3775" i="25"/>
  <c r="J3776" i="25"/>
  <c r="J3777" i="25"/>
  <c r="J3778" i="25"/>
  <c r="J3779" i="25"/>
  <c r="J3780" i="25"/>
  <c r="J3781" i="25"/>
  <c r="J3782" i="25"/>
  <c r="J3783" i="25"/>
  <c r="J3784" i="25"/>
  <c r="J3785" i="25"/>
  <c r="J3786" i="25"/>
  <c r="J3787" i="25"/>
  <c r="J3788" i="25"/>
  <c r="J3789" i="25"/>
  <c r="J3790" i="25"/>
  <c r="J3791" i="25"/>
  <c r="J3792" i="25"/>
  <c r="J3793" i="25"/>
  <c r="J3794" i="25"/>
  <c r="J3795" i="25"/>
  <c r="J3796" i="25"/>
  <c r="J3797" i="25"/>
  <c r="J3798" i="25"/>
  <c r="J3799" i="25"/>
  <c r="J3800" i="25"/>
  <c r="J3801" i="25"/>
  <c r="J3802" i="25"/>
  <c r="J3803" i="25"/>
  <c r="J3804" i="25"/>
  <c r="J3805" i="25"/>
  <c r="J3806" i="25"/>
  <c r="J3807" i="25"/>
  <c r="J3808" i="25"/>
  <c r="J3809" i="25"/>
  <c r="J3810" i="25"/>
  <c r="J3811" i="25"/>
  <c r="J3812" i="25"/>
  <c r="J3813" i="25"/>
  <c r="J3814" i="25"/>
  <c r="J3815" i="25"/>
  <c r="J3816" i="25"/>
  <c r="J3817" i="25"/>
  <c r="J3818" i="25"/>
  <c r="J3819" i="25"/>
  <c r="J3820" i="25"/>
  <c r="J3821" i="25"/>
  <c r="J3822" i="25"/>
  <c r="J3823" i="25"/>
  <c r="J3824" i="25"/>
  <c r="J3825" i="25"/>
  <c r="J3826" i="25"/>
  <c r="J3827" i="25"/>
  <c r="J3828" i="25"/>
  <c r="J3829" i="25"/>
  <c r="J3830" i="25"/>
  <c r="J3831" i="25"/>
  <c r="J3832" i="25"/>
  <c r="J3833" i="25"/>
  <c r="J3834" i="25"/>
  <c r="J3835" i="25"/>
  <c r="J3836" i="25"/>
  <c r="J3837" i="25"/>
  <c r="J3838" i="25"/>
  <c r="J3839" i="25"/>
  <c r="J3840" i="25"/>
  <c r="J3841" i="25"/>
  <c r="J3842" i="25"/>
  <c r="J3843" i="25"/>
  <c r="J3844" i="25"/>
  <c r="J3845" i="25"/>
  <c r="J3846" i="25"/>
  <c r="J3847" i="25"/>
  <c r="J3848" i="25"/>
  <c r="J3849" i="25"/>
  <c r="J3850" i="25"/>
  <c r="J3851" i="25"/>
  <c r="J3852" i="25"/>
  <c r="J3853" i="25"/>
  <c r="J3854" i="25"/>
  <c r="J3855" i="25"/>
  <c r="J3856" i="25"/>
  <c r="J3857" i="25"/>
  <c r="J3858" i="25"/>
  <c r="J3859" i="25"/>
  <c r="J3860" i="25"/>
  <c r="J3861" i="25"/>
  <c r="J3862" i="25"/>
  <c r="J3863" i="25"/>
  <c r="J3864" i="25"/>
  <c r="J3865" i="25"/>
  <c r="J3866" i="25"/>
  <c r="J3867" i="25"/>
  <c r="J3868" i="25"/>
  <c r="J3869" i="25"/>
  <c r="J3870" i="25"/>
  <c r="J3871" i="25"/>
  <c r="J3872" i="25"/>
  <c r="J3873" i="25"/>
  <c r="J3874" i="25"/>
  <c r="J3875" i="25"/>
  <c r="J3876" i="25"/>
  <c r="J3877" i="25"/>
  <c r="J3878" i="25"/>
  <c r="J3879" i="25"/>
  <c r="J3880" i="25"/>
  <c r="J3881" i="25"/>
  <c r="J3882" i="25"/>
  <c r="J3883" i="25"/>
  <c r="J3884" i="25"/>
  <c r="J3885" i="25"/>
  <c r="J3886" i="25"/>
  <c r="J3887" i="25"/>
  <c r="J3888" i="25"/>
  <c r="J3889" i="25"/>
  <c r="J3890" i="25"/>
  <c r="J3891" i="25"/>
  <c r="J3892" i="25"/>
  <c r="J3893" i="25"/>
  <c r="J3894" i="25"/>
  <c r="J3895" i="25"/>
  <c r="J3896" i="25"/>
  <c r="J3897" i="25"/>
  <c r="J3898" i="25"/>
  <c r="J3899" i="25"/>
  <c r="J3900" i="25"/>
  <c r="J3901" i="25"/>
  <c r="J3902" i="25"/>
  <c r="J3903" i="25"/>
  <c r="J3904" i="25"/>
  <c r="J3905" i="25"/>
  <c r="J3906" i="25"/>
  <c r="J3907" i="25"/>
  <c r="J3908" i="25"/>
  <c r="J3909" i="25"/>
  <c r="J3910" i="25"/>
  <c r="J3911" i="25"/>
  <c r="J3912" i="25"/>
  <c r="J3913" i="25"/>
  <c r="J3914" i="25"/>
  <c r="J3915" i="25"/>
  <c r="J3916" i="25"/>
  <c r="J3917" i="25"/>
  <c r="J3918" i="25"/>
  <c r="J3919" i="25"/>
  <c r="J3920" i="25"/>
  <c r="J3921" i="25"/>
  <c r="J3922" i="25"/>
  <c r="J3923" i="25"/>
  <c r="J3924" i="25"/>
  <c r="J3925" i="25"/>
  <c r="J3926" i="25"/>
  <c r="J3927" i="25"/>
  <c r="J3928" i="25"/>
  <c r="J3929" i="25"/>
  <c r="J3930" i="25"/>
  <c r="J3931" i="25"/>
  <c r="J3932" i="25"/>
  <c r="J3933" i="25"/>
  <c r="J3934" i="25"/>
  <c r="J3935" i="25"/>
  <c r="J3936" i="25"/>
  <c r="J3937" i="25"/>
  <c r="J3938" i="25"/>
  <c r="J3939" i="25"/>
  <c r="J3940" i="25"/>
  <c r="J3941" i="25"/>
  <c r="J3942" i="25"/>
  <c r="J3943" i="25"/>
  <c r="J3944" i="25"/>
  <c r="J3945" i="25"/>
  <c r="J3946" i="25"/>
  <c r="J3947" i="25"/>
  <c r="J3948" i="25"/>
  <c r="J3949" i="25"/>
  <c r="J3950" i="25"/>
  <c r="J3951" i="25"/>
  <c r="J3952" i="25"/>
  <c r="J3953" i="25"/>
  <c r="J3954" i="25"/>
  <c r="J3955" i="25"/>
  <c r="J3956" i="25"/>
  <c r="J3957" i="25"/>
  <c r="J3958" i="25"/>
  <c r="J3959" i="25"/>
  <c r="J3960" i="25"/>
  <c r="J3961" i="25"/>
  <c r="J3962" i="25"/>
  <c r="J3963" i="25"/>
  <c r="J3964" i="25"/>
  <c r="J3965" i="25"/>
  <c r="J3966" i="25"/>
  <c r="J3967" i="25"/>
  <c r="J3968" i="25"/>
  <c r="J3969" i="25"/>
  <c r="J3970" i="25"/>
  <c r="J3971" i="25"/>
  <c r="J3972" i="25"/>
  <c r="J3973" i="25"/>
  <c r="J3974" i="25"/>
  <c r="J3975" i="25"/>
  <c r="J3976" i="25"/>
  <c r="J3977" i="25"/>
  <c r="J3978" i="25"/>
  <c r="J3979" i="25"/>
  <c r="J3980" i="25"/>
  <c r="J3981" i="25"/>
  <c r="J3982" i="25"/>
  <c r="J3983" i="25"/>
  <c r="J3984" i="25"/>
  <c r="J3985" i="25"/>
  <c r="J3986" i="25"/>
  <c r="J3987" i="25"/>
  <c r="J3988" i="25"/>
  <c r="J3989" i="25"/>
  <c r="J3990" i="25"/>
  <c r="J3991" i="25"/>
  <c r="J3992" i="25"/>
  <c r="J3993" i="25"/>
  <c r="J3994" i="25"/>
  <c r="J3995" i="25"/>
  <c r="J3996" i="25"/>
  <c r="J3997" i="25"/>
  <c r="J3998" i="25"/>
  <c r="J3999" i="25"/>
  <c r="J4000" i="25"/>
  <c r="J4001" i="25"/>
  <c r="J4002" i="25"/>
  <c r="J4003" i="25"/>
  <c r="J4004" i="25"/>
  <c r="J4005" i="25"/>
  <c r="J4006" i="25"/>
  <c r="J4007" i="25"/>
  <c r="J4008" i="25"/>
  <c r="J4009" i="25"/>
  <c r="J4010" i="25"/>
  <c r="J4011" i="25"/>
  <c r="J4012" i="25"/>
  <c r="J4013" i="25"/>
  <c r="J4014" i="25"/>
  <c r="J4015" i="25"/>
  <c r="J4016" i="25"/>
  <c r="J4017" i="25"/>
  <c r="J4018" i="25"/>
  <c r="J4019" i="25"/>
  <c r="J4020" i="25"/>
  <c r="J4021" i="25"/>
  <c r="J4022" i="25"/>
  <c r="J4023" i="25"/>
  <c r="J4024" i="25"/>
  <c r="J4025" i="25"/>
  <c r="J4026" i="25"/>
  <c r="J4027" i="25"/>
  <c r="J4028" i="25"/>
  <c r="J4029" i="25"/>
  <c r="J4030" i="25"/>
  <c r="J4031" i="25"/>
  <c r="J4032" i="25"/>
  <c r="J4033" i="25"/>
  <c r="J4034" i="25"/>
  <c r="J4035" i="25"/>
  <c r="J4036" i="25"/>
  <c r="J4037" i="25"/>
  <c r="J4038" i="25"/>
  <c r="J4039" i="25"/>
  <c r="J4040" i="25"/>
  <c r="J4041" i="25"/>
  <c r="J4042" i="25"/>
  <c r="J4043" i="25"/>
  <c r="J4044" i="25"/>
  <c r="J4045" i="25"/>
  <c r="J4046" i="25"/>
  <c r="J4047" i="25"/>
  <c r="J4048" i="25"/>
  <c r="J4049" i="25"/>
  <c r="J4050" i="25"/>
  <c r="J4051" i="25"/>
  <c r="J4052" i="25"/>
  <c r="J4053" i="25"/>
  <c r="J4054" i="25"/>
  <c r="J4055" i="25"/>
  <c r="J4056" i="25"/>
  <c r="J4057" i="25"/>
  <c r="J4058" i="25"/>
  <c r="J4059" i="25"/>
  <c r="J4060" i="25"/>
  <c r="J4061" i="25"/>
  <c r="J4062" i="25"/>
  <c r="J4063" i="25"/>
  <c r="J4064" i="25"/>
  <c r="J4065" i="25"/>
  <c r="J4066" i="25"/>
  <c r="J4067" i="25"/>
  <c r="J4068" i="25"/>
  <c r="J4069" i="25"/>
  <c r="J4070" i="25"/>
  <c r="J4071" i="25"/>
  <c r="J4072" i="25"/>
  <c r="J4073" i="25"/>
  <c r="J4074" i="25"/>
  <c r="J4075" i="25"/>
  <c r="J4076" i="25"/>
  <c r="J4077" i="25"/>
  <c r="J4078" i="25"/>
  <c r="J4079" i="25"/>
  <c r="J4080" i="25"/>
  <c r="J4081" i="25"/>
  <c r="J4082" i="25"/>
  <c r="J4083" i="25"/>
  <c r="J4084" i="25"/>
  <c r="J4085" i="25"/>
  <c r="J4086" i="25"/>
  <c r="J4087" i="25"/>
  <c r="J4088" i="25"/>
  <c r="J4089" i="25"/>
  <c r="J4090" i="25"/>
  <c r="J4091" i="25"/>
  <c r="J4092" i="25"/>
  <c r="J4093" i="25"/>
  <c r="J4094" i="25"/>
  <c r="J4095" i="25"/>
  <c r="J4096" i="25"/>
  <c r="J4097" i="25"/>
  <c r="J4098" i="25"/>
  <c r="J4099" i="25"/>
  <c r="J4100" i="25"/>
  <c r="J4101" i="25"/>
  <c r="J4102" i="25"/>
  <c r="J4103" i="25"/>
  <c r="J4104" i="25"/>
  <c r="J4105" i="25"/>
  <c r="J4106" i="25"/>
  <c r="J4107" i="25"/>
  <c r="J4108" i="25"/>
  <c r="J4109" i="25"/>
  <c r="J4110" i="25"/>
  <c r="J4111" i="25"/>
  <c r="J4112" i="25"/>
  <c r="J4113" i="25"/>
  <c r="J4114" i="25"/>
  <c r="J4115" i="25"/>
  <c r="J4116" i="25"/>
  <c r="J4117" i="25"/>
  <c r="J4118" i="25"/>
  <c r="J4119" i="25"/>
  <c r="J4120" i="25"/>
  <c r="J4121" i="25"/>
  <c r="J4122" i="25"/>
  <c r="J4123" i="25"/>
  <c r="J4124" i="25"/>
  <c r="J4125" i="25"/>
  <c r="J4126" i="25"/>
  <c r="J4127" i="25"/>
  <c r="J4128" i="25"/>
  <c r="J4129" i="25"/>
  <c r="J4130" i="25"/>
  <c r="J4131" i="25"/>
  <c r="J4132" i="25"/>
  <c r="J4133" i="25"/>
  <c r="J4134" i="25"/>
  <c r="J4135" i="25"/>
  <c r="J4136" i="25"/>
  <c r="J4137" i="25"/>
  <c r="J4138" i="25"/>
  <c r="J4139" i="25"/>
  <c r="J4140" i="25"/>
  <c r="J4141" i="25"/>
  <c r="J4142" i="25"/>
  <c r="J4143" i="25"/>
  <c r="J4144" i="25"/>
  <c r="J4145" i="25"/>
  <c r="J4146" i="25"/>
  <c r="J4147" i="25"/>
  <c r="J4148" i="25"/>
  <c r="J4149" i="25"/>
  <c r="J4150" i="25"/>
  <c r="J4151" i="25"/>
  <c r="J4152" i="25"/>
  <c r="J4153" i="25"/>
  <c r="J4154" i="25"/>
  <c r="J4155" i="25"/>
  <c r="J4156" i="25"/>
  <c r="J4157" i="25"/>
  <c r="J4158" i="25"/>
  <c r="J4159" i="25"/>
  <c r="J4160" i="25"/>
  <c r="J4161" i="25"/>
  <c r="J4162" i="25"/>
  <c r="J4163" i="25"/>
  <c r="J4164" i="25"/>
  <c r="J4165" i="25"/>
  <c r="J4166" i="25"/>
  <c r="J4167" i="25"/>
  <c r="J4168" i="25"/>
  <c r="J4169" i="25"/>
  <c r="J4170" i="25"/>
  <c r="J4171" i="25"/>
  <c r="J4172" i="25"/>
  <c r="J4173" i="25"/>
  <c r="J4174" i="25"/>
  <c r="J4175" i="25"/>
  <c r="J4176" i="25"/>
  <c r="J4177" i="25"/>
  <c r="J4178" i="25"/>
  <c r="J4179" i="25"/>
  <c r="J4180" i="25"/>
  <c r="J4181" i="25"/>
  <c r="J4182" i="25"/>
  <c r="J4183" i="25"/>
  <c r="J4184" i="25"/>
  <c r="J4185" i="25"/>
  <c r="J4186" i="25"/>
  <c r="J4187" i="25"/>
  <c r="J4188" i="25"/>
  <c r="J4189" i="25"/>
  <c r="J4190" i="25"/>
  <c r="J4191" i="25"/>
  <c r="J4192" i="25"/>
  <c r="J4193" i="25"/>
  <c r="J4194" i="25"/>
  <c r="J4195" i="25"/>
  <c r="J4196" i="25"/>
  <c r="J4197" i="25"/>
  <c r="J4198" i="25"/>
  <c r="J4199" i="25"/>
  <c r="J4200" i="25"/>
  <c r="J4201" i="25"/>
  <c r="J4202" i="25"/>
  <c r="J4203" i="25"/>
  <c r="J4204" i="25"/>
  <c r="J4205" i="25"/>
  <c r="J4206" i="25"/>
  <c r="J4207" i="25"/>
  <c r="J4208" i="25"/>
  <c r="J4209" i="25"/>
  <c r="J4210" i="25"/>
  <c r="J4211" i="25"/>
  <c r="J4212" i="25"/>
  <c r="J4213" i="25"/>
  <c r="J4214" i="25"/>
  <c r="J4215" i="25"/>
  <c r="J4216" i="25"/>
  <c r="J4217" i="25"/>
  <c r="J4218" i="25"/>
  <c r="J4219" i="25"/>
  <c r="J4220" i="25"/>
  <c r="J4221" i="25"/>
  <c r="J4222" i="25"/>
  <c r="J4223" i="25"/>
  <c r="J4224" i="25"/>
  <c r="J4225" i="25"/>
  <c r="J4226" i="25"/>
  <c r="J4227" i="25"/>
  <c r="J4228" i="25"/>
  <c r="J4229" i="25"/>
  <c r="J4230" i="25"/>
  <c r="J4231" i="25"/>
  <c r="J4232" i="25"/>
  <c r="J4233" i="25"/>
  <c r="J4234" i="25"/>
  <c r="J4235" i="25"/>
  <c r="J4236" i="25"/>
  <c r="J4237" i="25"/>
  <c r="J4238" i="25"/>
  <c r="J4239" i="25"/>
  <c r="J4240" i="25"/>
  <c r="J4241" i="25"/>
  <c r="J4242" i="25"/>
  <c r="J4243" i="25"/>
  <c r="J4244" i="25"/>
  <c r="J4245" i="25"/>
  <c r="J4246" i="25"/>
  <c r="J4247" i="25"/>
  <c r="J4248" i="25"/>
  <c r="J4249" i="25"/>
  <c r="J4250" i="25"/>
  <c r="J4251" i="25"/>
  <c r="J4252" i="25"/>
  <c r="J4253" i="25"/>
  <c r="J4254" i="25"/>
  <c r="J4255" i="25"/>
  <c r="J4256" i="25"/>
  <c r="J4257" i="25"/>
  <c r="J4258" i="25"/>
  <c r="J4259" i="25"/>
  <c r="J4260" i="25"/>
  <c r="J4261" i="25"/>
  <c r="J4262" i="25"/>
  <c r="J4263" i="25"/>
  <c r="J4264" i="25"/>
  <c r="J4265" i="25"/>
  <c r="J4266" i="25"/>
  <c r="J4267" i="25"/>
  <c r="J4268" i="25"/>
  <c r="J4269" i="25"/>
  <c r="J4270" i="25"/>
  <c r="J4271" i="25"/>
  <c r="J4272" i="25"/>
  <c r="J4273" i="25"/>
  <c r="J4274" i="25"/>
  <c r="J4275" i="25"/>
  <c r="J4276" i="25"/>
  <c r="J4277" i="25"/>
  <c r="J4278" i="25"/>
  <c r="J4279" i="25"/>
  <c r="J4280" i="25"/>
  <c r="J4281" i="25"/>
  <c r="J4282" i="25"/>
  <c r="J4283" i="25"/>
  <c r="J4284" i="25"/>
  <c r="J4285" i="25"/>
  <c r="J4286" i="25"/>
  <c r="J4287" i="25"/>
  <c r="J4288" i="25"/>
  <c r="J4289" i="25"/>
  <c r="J4290" i="25"/>
  <c r="J4291" i="25"/>
  <c r="J4292" i="25"/>
  <c r="J4293" i="25"/>
  <c r="J4294" i="25"/>
  <c r="J4295" i="25"/>
  <c r="J4296" i="25"/>
  <c r="J4297" i="25"/>
  <c r="J4298" i="25"/>
  <c r="J4299" i="25"/>
  <c r="J4300" i="25"/>
  <c r="J4301" i="25"/>
  <c r="J4302" i="25"/>
  <c r="J4303" i="25"/>
  <c r="J4304" i="25"/>
  <c r="J4305" i="25"/>
  <c r="J4306" i="25"/>
  <c r="J4307" i="25"/>
  <c r="J4308" i="25"/>
  <c r="J4309" i="25"/>
  <c r="J4310" i="25"/>
  <c r="J4311" i="25"/>
  <c r="J4312" i="25"/>
  <c r="J4313" i="25"/>
  <c r="J4314" i="25"/>
  <c r="J4315" i="25"/>
  <c r="J4316" i="25"/>
  <c r="J4317" i="25"/>
  <c r="J4318" i="25"/>
  <c r="J4319" i="25"/>
  <c r="J4320" i="25"/>
  <c r="J4321" i="25"/>
  <c r="J4322" i="25"/>
  <c r="J4323" i="25"/>
  <c r="J4324" i="25"/>
  <c r="J4325" i="25"/>
  <c r="J4326" i="25"/>
  <c r="J4327" i="25"/>
  <c r="J4328" i="25"/>
  <c r="J4329" i="25"/>
  <c r="J4330" i="25"/>
  <c r="J4331" i="25"/>
  <c r="J4332" i="25"/>
  <c r="J4333" i="25"/>
  <c r="J4334" i="25"/>
  <c r="J4335" i="25"/>
  <c r="J4336" i="25"/>
  <c r="J4337" i="25"/>
  <c r="J4338" i="25"/>
  <c r="J4339" i="25"/>
  <c r="J4340" i="25"/>
  <c r="J4341" i="25"/>
  <c r="J4342" i="25"/>
  <c r="J4343" i="25"/>
  <c r="J4344" i="25"/>
  <c r="J4345" i="25"/>
  <c r="J4346" i="25"/>
  <c r="J4347" i="25"/>
  <c r="J4348" i="25"/>
  <c r="J4349" i="25"/>
  <c r="J4350" i="25"/>
  <c r="J4351" i="25"/>
  <c r="J4352" i="25"/>
  <c r="J4353" i="25"/>
  <c r="J4354" i="25"/>
  <c r="J4355" i="25"/>
  <c r="J4356" i="25"/>
  <c r="J4357" i="25"/>
  <c r="J4358" i="25"/>
  <c r="J4359" i="25"/>
  <c r="J4360" i="25"/>
  <c r="J4361" i="25"/>
  <c r="J4362" i="25"/>
  <c r="J4363" i="25"/>
  <c r="J4364" i="25"/>
  <c r="J4365" i="25"/>
  <c r="J4366" i="25"/>
  <c r="J4367" i="25"/>
  <c r="J4368" i="25"/>
  <c r="J4369" i="25"/>
  <c r="J4370" i="25"/>
  <c r="J4371" i="25"/>
  <c r="J4372" i="25"/>
  <c r="J4373" i="25"/>
  <c r="J4374" i="25"/>
  <c r="J4375" i="25"/>
  <c r="J4376" i="25"/>
  <c r="J4377" i="25"/>
  <c r="J4378" i="25"/>
  <c r="J4379" i="25"/>
  <c r="J4380" i="25"/>
  <c r="J4381" i="25"/>
  <c r="J4382" i="25"/>
  <c r="J4383" i="25"/>
  <c r="J4384" i="25"/>
  <c r="J4385" i="25"/>
  <c r="J4386" i="25"/>
  <c r="J4387" i="25"/>
  <c r="J4388" i="25"/>
  <c r="J4389" i="25"/>
  <c r="J4390" i="25"/>
  <c r="J4391" i="25"/>
  <c r="J4392" i="25"/>
  <c r="J4393" i="25"/>
  <c r="J4394" i="25"/>
  <c r="J4395" i="25"/>
  <c r="J4396" i="25"/>
  <c r="J4397" i="25"/>
  <c r="J4398" i="25"/>
  <c r="J4399" i="25"/>
  <c r="J4400" i="25"/>
  <c r="J4401" i="25"/>
  <c r="J4402" i="25"/>
  <c r="J4403" i="25"/>
  <c r="J4404" i="25"/>
  <c r="J4405" i="25"/>
  <c r="J4406" i="25"/>
  <c r="J4407" i="25"/>
  <c r="J4408" i="25"/>
  <c r="J4409" i="25"/>
  <c r="J4410" i="25"/>
  <c r="J4411" i="25"/>
  <c r="J4412" i="25"/>
  <c r="J4413" i="25"/>
  <c r="J4414" i="25"/>
  <c r="J4415" i="25"/>
  <c r="J4416" i="25"/>
  <c r="J4417" i="25"/>
  <c r="J4418" i="25"/>
  <c r="J4419" i="25"/>
  <c r="J4420" i="25"/>
  <c r="J4421" i="25"/>
  <c r="J4422" i="25"/>
  <c r="J4423" i="25"/>
  <c r="J4424" i="25"/>
  <c r="J4425" i="25"/>
  <c r="J4426" i="25"/>
  <c r="J4427" i="25"/>
  <c r="J4428" i="25"/>
  <c r="J4429" i="25"/>
  <c r="J4430" i="25"/>
  <c r="J4431" i="25"/>
  <c r="J4432" i="25"/>
  <c r="J4433" i="25"/>
  <c r="J4434" i="25"/>
  <c r="J4435" i="25"/>
  <c r="J4436" i="25"/>
  <c r="J4437" i="25"/>
  <c r="J4438" i="25"/>
  <c r="J4439" i="25"/>
  <c r="J4440" i="25"/>
  <c r="J4441" i="25"/>
  <c r="J4442" i="25"/>
  <c r="J4443" i="25"/>
  <c r="J4444" i="25"/>
  <c r="J4445" i="25"/>
  <c r="J4446" i="25"/>
  <c r="J4447" i="25"/>
  <c r="J4448" i="25"/>
  <c r="J4449" i="25"/>
  <c r="J4450" i="25"/>
  <c r="J4451" i="25"/>
  <c r="J4452" i="25"/>
  <c r="J4453" i="25"/>
  <c r="J4454" i="25"/>
  <c r="J4455" i="25"/>
  <c r="J4456" i="25"/>
  <c r="J4457" i="25"/>
  <c r="J4458" i="25"/>
  <c r="J4459" i="25"/>
  <c r="J4460" i="25"/>
  <c r="J4461" i="25"/>
  <c r="J4462" i="25"/>
  <c r="J4463" i="25"/>
  <c r="J4464" i="25"/>
  <c r="J4465" i="25"/>
  <c r="J4466" i="25"/>
  <c r="J4467" i="25"/>
  <c r="J4468" i="25"/>
  <c r="J4469" i="25"/>
  <c r="J4470" i="25"/>
  <c r="J4471" i="25"/>
  <c r="J4472" i="25"/>
  <c r="J4473" i="25"/>
  <c r="J4474" i="25"/>
  <c r="J4475" i="25"/>
  <c r="J4476" i="25"/>
  <c r="J4477" i="25"/>
  <c r="J4478" i="25"/>
  <c r="J4479" i="25"/>
  <c r="J4480" i="25"/>
  <c r="J4481" i="25"/>
  <c r="J4482" i="25"/>
  <c r="J4483" i="25"/>
  <c r="J4484" i="25"/>
  <c r="J4485" i="25"/>
  <c r="J4486" i="25"/>
  <c r="J4487" i="25"/>
  <c r="J4488" i="25"/>
  <c r="J4489" i="25"/>
  <c r="J4490" i="25"/>
  <c r="J4491" i="25"/>
  <c r="J4492" i="25"/>
  <c r="J4493" i="25"/>
  <c r="J4494" i="25"/>
  <c r="J4495" i="25"/>
  <c r="J4496" i="25"/>
  <c r="J4497" i="25"/>
  <c r="J4498" i="25"/>
  <c r="J4499" i="25"/>
  <c r="J4500" i="25"/>
  <c r="J4501" i="25"/>
  <c r="J4502" i="25"/>
  <c r="J4503" i="25"/>
  <c r="J4504" i="25"/>
  <c r="J4505" i="25"/>
  <c r="J4506" i="25"/>
  <c r="J4507" i="25"/>
  <c r="J4508" i="25"/>
  <c r="J4509" i="25"/>
  <c r="J4510" i="25"/>
  <c r="J4511" i="25"/>
  <c r="J4512" i="25"/>
  <c r="J4513" i="25"/>
  <c r="J4514" i="25"/>
  <c r="J4515" i="25"/>
  <c r="J4516" i="25"/>
  <c r="J4517" i="25"/>
  <c r="J4518" i="25"/>
  <c r="J4519" i="25"/>
  <c r="J4520" i="25"/>
  <c r="J4521" i="25"/>
  <c r="J4522" i="25"/>
  <c r="J4523" i="25"/>
  <c r="J4524" i="25"/>
  <c r="J4525" i="25"/>
  <c r="J4526" i="25"/>
  <c r="J4527" i="25"/>
  <c r="J4528" i="25"/>
  <c r="J4529" i="25"/>
  <c r="J4530" i="25"/>
  <c r="J4531" i="25"/>
  <c r="J4532" i="25"/>
  <c r="J4533" i="25"/>
  <c r="J4534" i="25"/>
  <c r="J4535" i="25"/>
  <c r="J4536" i="25"/>
  <c r="J4537" i="25"/>
  <c r="J4538" i="25"/>
  <c r="J4539" i="25"/>
  <c r="J4540" i="25"/>
  <c r="J4541" i="25"/>
  <c r="J4542" i="25"/>
  <c r="J4543" i="25"/>
  <c r="J4544" i="25"/>
  <c r="J4545" i="25"/>
  <c r="J4546" i="25"/>
  <c r="J4547" i="25"/>
  <c r="J4548" i="25"/>
  <c r="J4549" i="25"/>
  <c r="J4550" i="25"/>
  <c r="J4551" i="25"/>
  <c r="J4552" i="25"/>
  <c r="J4553" i="25"/>
  <c r="J4554" i="25"/>
  <c r="J4555" i="25"/>
  <c r="J4556" i="25"/>
  <c r="J4557" i="25"/>
  <c r="J4558" i="25"/>
  <c r="J4559" i="25"/>
  <c r="J4560" i="25"/>
  <c r="J4561" i="25"/>
  <c r="J4562" i="25"/>
  <c r="J4563" i="25"/>
  <c r="J4564" i="25"/>
  <c r="J4565" i="25"/>
  <c r="J4566" i="25"/>
  <c r="J4567" i="25"/>
  <c r="J4568" i="25"/>
  <c r="J4569" i="25"/>
  <c r="J4570" i="25"/>
  <c r="J4571" i="25"/>
  <c r="J4572" i="25"/>
  <c r="J4573" i="25"/>
  <c r="J4574" i="25"/>
  <c r="J4575" i="25"/>
  <c r="J4576" i="25"/>
  <c r="J4577" i="25"/>
  <c r="J4578" i="25"/>
  <c r="J4579" i="25"/>
  <c r="J4580" i="25"/>
  <c r="J4581" i="25"/>
  <c r="J4582" i="25"/>
  <c r="J4583" i="25"/>
  <c r="J4584" i="25"/>
  <c r="J4585" i="25"/>
  <c r="J4586" i="25"/>
  <c r="J4587" i="25"/>
  <c r="J4588" i="25"/>
  <c r="J4589" i="25"/>
  <c r="J4590" i="25"/>
  <c r="J4591" i="25"/>
  <c r="J4592" i="25"/>
  <c r="J4593" i="25"/>
  <c r="J4594" i="25"/>
  <c r="J4595" i="25"/>
  <c r="J4596" i="25"/>
  <c r="J4597" i="25"/>
  <c r="J4598" i="25"/>
  <c r="J4599" i="25"/>
  <c r="J4600" i="25"/>
  <c r="J4601" i="25"/>
  <c r="J4602" i="25"/>
  <c r="J4603" i="25"/>
  <c r="J4604" i="25"/>
  <c r="J4605" i="25"/>
  <c r="J4606" i="25"/>
  <c r="J4607" i="25"/>
  <c r="J4608" i="25"/>
  <c r="J4609" i="25"/>
  <c r="J4610" i="25"/>
  <c r="J4611" i="25"/>
  <c r="J4612" i="25"/>
  <c r="J4613" i="25"/>
  <c r="J4614" i="25"/>
  <c r="J4615" i="25"/>
  <c r="J4616" i="25"/>
  <c r="J4617" i="25"/>
  <c r="J4618" i="25"/>
  <c r="J4619" i="25"/>
  <c r="J4620" i="25"/>
  <c r="J4621" i="25"/>
  <c r="J4622" i="25"/>
  <c r="J4623" i="25"/>
  <c r="J4624" i="25"/>
  <c r="J4625" i="25"/>
  <c r="J4626" i="25"/>
  <c r="J4627" i="25"/>
  <c r="J4628" i="25"/>
  <c r="J4629" i="25"/>
  <c r="J4630" i="25"/>
  <c r="J4631" i="25"/>
  <c r="J4632" i="25"/>
  <c r="J4633" i="25"/>
  <c r="J4634" i="25"/>
  <c r="J4635" i="25"/>
  <c r="J4636" i="25"/>
  <c r="J4637" i="25"/>
  <c r="J4638" i="25"/>
  <c r="J4639" i="25"/>
  <c r="J4640" i="25"/>
  <c r="J4641" i="25"/>
  <c r="J4642" i="25"/>
  <c r="J4643" i="25"/>
  <c r="J4644" i="25"/>
  <c r="J4645" i="25"/>
  <c r="J4646" i="25"/>
  <c r="J4647" i="25"/>
  <c r="J4648" i="25"/>
  <c r="J4649" i="25"/>
  <c r="J4650" i="25"/>
  <c r="J4651" i="25"/>
  <c r="J4652" i="25"/>
  <c r="J4653" i="25"/>
  <c r="J4654" i="25"/>
  <c r="J4655" i="25"/>
  <c r="J4656" i="25"/>
  <c r="J4657" i="25"/>
  <c r="J4658" i="25"/>
  <c r="J4659" i="25"/>
  <c r="J4660" i="25"/>
  <c r="J4661" i="25"/>
  <c r="J4662" i="25"/>
  <c r="J4663" i="25"/>
  <c r="J4664" i="25"/>
  <c r="J4665" i="25"/>
  <c r="J4666" i="25"/>
  <c r="J4667" i="25"/>
  <c r="J4668" i="25"/>
  <c r="J4669" i="25"/>
  <c r="J4670" i="25"/>
  <c r="J4671" i="25"/>
  <c r="J4672" i="25"/>
  <c r="J4673" i="25"/>
  <c r="J4674" i="25"/>
  <c r="J4675" i="25"/>
  <c r="J4676" i="25"/>
  <c r="J4677" i="25"/>
  <c r="J4678" i="25"/>
  <c r="J4679" i="25"/>
  <c r="J4680" i="25"/>
  <c r="J4681" i="25"/>
  <c r="J4682" i="25"/>
  <c r="J4683" i="25"/>
  <c r="J4684" i="25"/>
  <c r="J4685" i="25"/>
  <c r="J4686" i="25"/>
  <c r="J4687" i="25"/>
  <c r="J4688" i="25"/>
  <c r="J4689" i="25"/>
  <c r="J4690" i="25"/>
  <c r="J4691" i="25"/>
  <c r="J4692" i="25"/>
  <c r="J4693" i="25"/>
  <c r="J4694" i="25"/>
  <c r="J4695" i="25"/>
  <c r="J4696" i="25"/>
  <c r="J4697" i="25"/>
  <c r="J4698" i="25"/>
  <c r="J4699" i="25"/>
  <c r="J4700" i="25"/>
  <c r="J4701" i="25"/>
  <c r="J4702" i="25"/>
  <c r="J4703" i="25"/>
  <c r="J4704" i="25"/>
  <c r="J4705" i="25"/>
  <c r="J4706" i="25"/>
  <c r="J4707" i="25"/>
  <c r="J4708" i="25"/>
  <c r="J4709" i="25"/>
  <c r="J4710" i="25"/>
  <c r="J4711" i="25"/>
  <c r="J4712" i="25"/>
  <c r="J4713" i="25"/>
  <c r="J4714" i="25"/>
  <c r="J4715" i="25"/>
  <c r="J4716" i="25"/>
  <c r="J4717" i="25"/>
  <c r="J4718" i="25"/>
  <c r="J4719" i="25"/>
  <c r="J4720" i="25"/>
  <c r="J4721" i="25"/>
  <c r="J4722" i="25"/>
  <c r="J4723" i="25"/>
  <c r="J4724" i="25"/>
  <c r="J4725" i="25"/>
  <c r="J4726" i="25"/>
  <c r="J4727" i="25"/>
  <c r="J4728" i="25"/>
  <c r="J4729" i="25"/>
  <c r="J4730" i="25"/>
  <c r="J4731" i="25"/>
  <c r="J4732" i="25"/>
  <c r="J4733" i="25"/>
  <c r="J4734" i="25"/>
  <c r="J4735" i="25"/>
  <c r="J4736" i="25"/>
  <c r="J4737" i="25"/>
  <c r="J4738" i="25"/>
  <c r="J4739" i="25"/>
  <c r="J4740" i="25"/>
  <c r="J4741" i="25"/>
  <c r="J4742" i="25"/>
  <c r="J4743" i="25"/>
  <c r="J4744" i="25"/>
  <c r="J4745" i="25"/>
  <c r="J4746" i="25"/>
  <c r="J4747" i="25"/>
  <c r="J4748" i="25"/>
  <c r="J4749" i="25"/>
  <c r="J4750" i="25"/>
  <c r="J4751" i="25"/>
  <c r="J4752" i="25"/>
  <c r="J4753" i="25"/>
  <c r="J4754" i="25"/>
  <c r="J4755" i="25"/>
  <c r="J4756" i="25"/>
  <c r="J4757" i="25"/>
  <c r="J4758" i="25"/>
  <c r="J4759" i="25"/>
  <c r="J4760" i="25"/>
  <c r="J4761" i="25"/>
  <c r="J4762" i="25"/>
  <c r="J4763" i="25"/>
  <c r="J4764" i="25"/>
  <c r="J4765" i="25"/>
  <c r="J4766" i="25"/>
  <c r="J4767" i="25"/>
  <c r="J4768" i="25"/>
  <c r="J4769" i="25"/>
  <c r="J4770" i="25"/>
  <c r="J4771" i="25"/>
  <c r="J4772" i="25"/>
  <c r="J4773" i="25"/>
  <c r="J4774" i="25"/>
  <c r="J4775" i="25"/>
  <c r="J4776" i="25"/>
  <c r="J4777" i="25"/>
  <c r="J4778" i="25"/>
  <c r="J4779" i="25"/>
  <c r="J4780" i="25"/>
  <c r="J4781" i="25"/>
  <c r="J4782" i="25"/>
  <c r="J4783" i="25"/>
  <c r="J4784" i="25"/>
  <c r="J4785" i="25"/>
  <c r="J4786" i="25"/>
  <c r="J4787" i="25"/>
  <c r="J4788" i="25"/>
  <c r="J4789" i="25"/>
  <c r="J4790" i="25"/>
  <c r="J4791" i="25"/>
  <c r="J4792" i="25"/>
  <c r="J4793" i="25"/>
  <c r="J4794" i="25"/>
  <c r="J4795" i="25"/>
  <c r="J4796" i="25"/>
  <c r="J4797" i="25"/>
  <c r="J4798" i="25"/>
  <c r="J4799" i="25"/>
  <c r="J4800" i="25"/>
  <c r="J4801" i="25"/>
  <c r="J4802" i="25"/>
  <c r="J4803" i="25"/>
  <c r="J4804" i="25"/>
  <c r="J4805" i="25"/>
  <c r="J4806" i="25"/>
  <c r="J4807" i="25"/>
  <c r="J4808" i="25"/>
  <c r="J4809" i="25"/>
  <c r="J4810" i="25"/>
  <c r="J4811" i="25"/>
  <c r="J4812" i="25"/>
  <c r="J4813" i="25"/>
  <c r="J4814" i="25"/>
  <c r="J4815" i="25"/>
  <c r="J4816" i="25"/>
  <c r="J4817" i="25"/>
  <c r="J4818" i="25"/>
  <c r="J4819" i="25"/>
  <c r="J4820" i="25"/>
  <c r="J4821" i="25"/>
  <c r="J4822" i="25"/>
  <c r="J4823" i="25"/>
  <c r="J4824" i="25"/>
  <c r="J4825" i="25"/>
  <c r="J4826" i="25"/>
  <c r="J4827" i="25"/>
  <c r="J4828" i="25"/>
  <c r="J4829" i="25"/>
  <c r="J4830" i="25"/>
  <c r="J4831" i="25"/>
  <c r="J4832" i="25"/>
  <c r="J4833" i="25"/>
  <c r="J4834" i="25"/>
  <c r="J4835" i="25"/>
  <c r="J4836" i="25"/>
  <c r="J4837" i="25"/>
  <c r="J4838" i="25"/>
  <c r="J4839" i="25"/>
  <c r="J4840" i="25"/>
  <c r="J4841" i="25"/>
  <c r="J4842" i="25"/>
  <c r="J4843" i="25"/>
  <c r="J4844" i="25"/>
  <c r="J4845" i="25"/>
  <c r="J4846" i="25"/>
  <c r="J4847" i="25"/>
  <c r="J4848" i="25"/>
  <c r="J4849" i="25"/>
  <c r="J4850" i="25"/>
  <c r="J4851" i="25"/>
  <c r="J4852" i="25"/>
  <c r="J4853" i="25"/>
  <c r="J4854" i="25"/>
  <c r="J4855" i="25"/>
  <c r="J4856" i="25"/>
  <c r="J4857" i="25"/>
  <c r="J4858" i="25"/>
  <c r="J4859" i="25"/>
  <c r="J4860" i="25"/>
  <c r="J4861" i="25"/>
  <c r="J4862" i="25"/>
  <c r="J4863" i="25"/>
  <c r="J4864" i="25"/>
  <c r="J4865" i="25"/>
  <c r="J4866" i="25"/>
  <c r="J4867" i="25"/>
  <c r="J4868" i="25"/>
  <c r="J4869" i="25"/>
  <c r="J4870" i="25"/>
  <c r="J4871" i="25"/>
  <c r="J4872" i="25"/>
  <c r="J4873" i="25"/>
  <c r="J4874" i="25"/>
  <c r="J4875" i="25"/>
  <c r="J4876" i="25"/>
  <c r="J4877" i="25"/>
  <c r="J4878" i="25"/>
  <c r="J4879" i="25"/>
  <c r="J4880" i="25"/>
  <c r="J4881" i="25"/>
  <c r="J4882" i="25"/>
  <c r="J4883" i="25"/>
  <c r="J4884" i="25"/>
  <c r="J4885" i="25"/>
  <c r="J4886" i="25"/>
  <c r="J4887" i="25"/>
  <c r="J4888" i="25"/>
  <c r="J4889" i="25"/>
  <c r="J4890" i="25"/>
  <c r="J4891" i="25"/>
  <c r="J4892" i="25"/>
  <c r="J4893" i="25"/>
  <c r="J4894" i="25"/>
  <c r="J4895" i="25"/>
  <c r="J4896" i="25"/>
  <c r="J4897" i="25"/>
  <c r="J4898" i="25"/>
  <c r="J4899" i="25"/>
  <c r="J4900" i="25"/>
  <c r="J4901" i="25"/>
  <c r="J4902" i="25"/>
  <c r="J4903" i="25"/>
  <c r="J4904" i="25"/>
  <c r="J4905" i="25"/>
  <c r="J4906" i="25"/>
  <c r="J4907" i="25"/>
  <c r="J4908" i="25"/>
  <c r="J4909" i="25"/>
  <c r="J4910" i="25"/>
  <c r="J4911" i="25"/>
  <c r="J4912" i="25"/>
  <c r="J4913" i="25"/>
  <c r="J4914" i="25"/>
  <c r="J4915" i="25"/>
  <c r="J4916" i="25"/>
  <c r="J4917" i="25"/>
  <c r="J4918" i="25"/>
  <c r="J4919" i="25"/>
  <c r="J4920" i="25"/>
  <c r="J4921" i="25"/>
  <c r="J4922" i="25"/>
  <c r="J4923" i="25"/>
  <c r="J4924" i="25"/>
  <c r="J4925" i="25"/>
  <c r="J4926" i="25"/>
  <c r="J4927" i="25"/>
  <c r="J4928" i="25"/>
  <c r="J4929" i="25"/>
  <c r="J4930" i="25"/>
  <c r="J4931" i="25"/>
  <c r="J4932" i="25"/>
  <c r="J4933" i="25"/>
  <c r="J4934" i="25"/>
  <c r="J4935" i="25"/>
  <c r="J4936" i="25"/>
  <c r="J4937" i="25"/>
  <c r="J4938" i="25"/>
  <c r="J4939" i="25"/>
  <c r="J4940" i="25"/>
  <c r="J4941" i="25"/>
  <c r="J4942" i="25"/>
  <c r="J4943" i="25"/>
  <c r="J4944" i="25"/>
  <c r="J4945" i="25"/>
  <c r="J4946" i="25"/>
  <c r="J4947" i="25"/>
  <c r="J4948" i="25"/>
  <c r="J4949" i="25"/>
  <c r="J4950" i="25"/>
  <c r="J4951" i="25"/>
  <c r="J4952" i="25"/>
  <c r="J4953" i="25"/>
  <c r="J4954" i="25"/>
  <c r="J4955" i="25"/>
  <c r="J4956" i="25"/>
  <c r="J4957" i="25"/>
  <c r="J4958" i="25"/>
  <c r="J4959" i="25"/>
  <c r="J4960" i="25"/>
  <c r="J4961" i="25"/>
  <c r="J4962" i="25"/>
  <c r="J4963" i="25"/>
  <c r="J4964" i="25"/>
  <c r="J4965" i="25"/>
  <c r="J4966" i="25"/>
  <c r="J4967" i="25"/>
  <c r="J4968" i="25"/>
  <c r="J4969" i="25"/>
  <c r="J4970" i="25"/>
  <c r="J4971" i="25"/>
  <c r="J4972" i="25"/>
  <c r="J4973" i="25"/>
  <c r="J4974" i="25"/>
  <c r="J4975" i="25"/>
  <c r="J4976" i="25"/>
  <c r="J4977" i="25"/>
  <c r="J4978" i="25"/>
  <c r="J4979" i="25"/>
  <c r="J4980" i="25"/>
  <c r="J4981" i="25"/>
  <c r="J4982" i="25"/>
  <c r="J4983" i="25"/>
  <c r="J4984" i="25"/>
  <c r="J4985" i="25"/>
  <c r="J4986" i="25"/>
  <c r="J4987" i="25"/>
  <c r="J4988" i="25"/>
  <c r="J4989" i="25"/>
  <c r="J4990" i="25"/>
  <c r="J4991" i="25"/>
  <c r="J4992" i="25"/>
  <c r="J4993" i="25"/>
  <c r="J4994" i="25"/>
  <c r="J4995" i="25"/>
  <c r="J4996" i="25"/>
  <c r="J4997" i="25"/>
  <c r="J4998" i="25"/>
  <c r="J4999" i="25"/>
  <c r="J5000" i="25"/>
  <c r="J5001" i="25"/>
  <c r="J5002" i="25"/>
  <c r="J5003" i="25"/>
  <c r="J5004" i="25"/>
  <c r="J5005" i="25"/>
  <c r="J5006" i="25"/>
  <c r="J5007" i="25"/>
  <c r="J5008" i="25"/>
  <c r="J5009" i="25"/>
  <c r="J5010" i="25"/>
  <c r="J5011" i="25"/>
  <c r="J5012" i="25"/>
  <c r="J5013" i="25"/>
  <c r="J5014" i="25"/>
  <c r="J5015" i="25"/>
  <c r="J5016" i="25"/>
  <c r="J5017" i="25"/>
  <c r="J5018" i="25"/>
  <c r="J5019" i="25"/>
  <c r="J5020" i="25"/>
  <c r="J5021" i="25"/>
  <c r="J5022" i="25"/>
  <c r="J5023" i="25"/>
  <c r="J5024" i="25"/>
  <c r="J5025" i="25"/>
  <c r="J5026" i="25"/>
  <c r="J5027" i="25"/>
  <c r="J5028" i="25"/>
  <c r="J5029" i="25"/>
  <c r="J5030" i="25"/>
  <c r="J5031" i="25"/>
  <c r="J5032" i="25"/>
  <c r="J5033" i="25"/>
  <c r="J5034" i="25"/>
  <c r="J5035" i="25"/>
  <c r="J5036" i="25"/>
  <c r="J5037" i="25"/>
  <c r="J5038" i="25"/>
  <c r="J5039" i="25"/>
  <c r="J5040" i="25"/>
  <c r="J5041" i="25"/>
  <c r="J5042" i="25"/>
  <c r="J5043" i="25"/>
  <c r="J5044" i="25"/>
  <c r="J5045" i="25"/>
  <c r="J5046" i="25"/>
  <c r="J5047" i="25"/>
  <c r="J5048" i="25"/>
  <c r="J5049" i="25"/>
  <c r="J5050" i="25"/>
  <c r="J5051" i="25"/>
  <c r="J5052" i="25"/>
  <c r="J5053" i="25"/>
  <c r="J5054" i="25"/>
  <c r="J5055" i="25"/>
  <c r="J5056" i="25"/>
  <c r="J5057" i="25"/>
  <c r="J5058" i="25"/>
  <c r="J5059" i="25"/>
  <c r="J5060" i="25"/>
  <c r="J5061" i="25"/>
  <c r="J5062" i="25"/>
  <c r="J5063" i="25"/>
  <c r="J5064" i="25"/>
  <c r="J5065" i="25"/>
  <c r="J5066" i="25"/>
  <c r="J5067" i="25"/>
  <c r="J5068" i="25"/>
  <c r="J5069" i="25"/>
  <c r="J5070" i="25"/>
  <c r="J5071" i="25"/>
  <c r="J5072" i="25"/>
  <c r="J5073" i="25"/>
  <c r="J5074" i="25"/>
  <c r="J5075" i="25"/>
  <c r="J5076" i="25"/>
  <c r="J5077" i="25"/>
  <c r="J5078" i="25"/>
  <c r="J5079" i="25"/>
  <c r="J5080" i="25"/>
  <c r="J5081" i="25"/>
  <c r="J5082" i="25"/>
  <c r="J5083" i="25"/>
  <c r="J5084" i="25"/>
  <c r="J5085" i="25"/>
  <c r="J5086" i="25"/>
  <c r="J5087" i="25"/>
  <c r="J5088" i="25"/>
  <c r="J5089" i="25"/>
  <c r="J5090" i="25"/>
  <c r="J5091" i="25"/>
  <c r="J5092" i="25"/>
  <c r="J5093" i="25"/>
  <c r="J5094" i="25"/>
  <c r="J5095" i="25"/>
  <c r="J5096" i="25"/>
  <c r="J5097" i="25"/>
  <c r="J5098" i="25"/>
  <c r="J5099" i="25"/>
  <c r="J5100" i="25"/>
  <c r="J5101" i="25"/>
  <c r="J5102" i="25"/>
  <c r="J5103" i="25"/>
  <c r="J5104" i="25"/>
  <c r="J5105" i="25"/>
  <c r="J5106" i="25"/>
  <c r="J5107" i="25"/>
  <c r="J5108" i="25"/>
  <c r="J5109" i="25"/>
  <c r="J5110" i="25"/>
  <c r="J5111" i="25"/>
  <c r="J5112" i="25"/>
  <c r="J5113" i="25"/>
  <c r="J5114" i="25"/>
  <c r="J5115" i="25"/>
  <c r="J5116" i="25"/>
  <c r="J5117" i="25"/>
  <c r="J5118" i="25"/>
  <c r="J5119" i="25"/>
  <c r="J5120" i="25"/>
  <c r="J5121" i="25"/>
  <c r="J5122" i="25"/>
  <c r="J5123" i="25"/>
  <c r="J5124" i="25"/>
  <c r="J5125" i="25"/>
  <c r="J5126" i="25"/>
  <c r="J5127" i="25"/>
  <c r="J5128" i="25"/>
  <c r="J5129" i="25"/>
  <c r="J5130" i="25"/>
  <c r="J5131" i="25"/>
  <c r="J5132" i="25"/>
  <c r="J5133" i="25"/>
  <c r="J5134" i="25"/>
  <c r="J5135" i="25"/>
  <c r="J5136" i="25"/>
  <c r="J5137" i="25"/>
  <c r="J5138" i="25"/>
  <c r="J5139" i="25"/>
  <c r="J5140" i="25"/>
  <c r="J5141" i="25"/>
  <c r="J5142" i="25"/>
  <c r="J5143" i="25"/>
  <c r="J5144" i="25"/>
  <c r="J5145" i="25"/>
  <c r="J5146" i="25"/>
  <c r="J5147" i="25"/>
  <c r="J5148" i="25"/>
  <c r="J5149" i="25"/>
  <c r="J5150" i="25"/>
  <c r="J5151" i="25"/>
  <c r="J5152" i="25"/>
  <c r="J5153" i="25"/>
  <c r="J5154" i="25"/>
  <c r="J5155" i="25"/>
  <c r="J5156" i="25"/>
  <c r="J5157" i="25"/>
  <c r="J5158" i="25"/>
  <c r="J5159" i="25"/>
  <c r="J5160" i="25"/>
  <c r="J5161" i="25"/>
  <c r="J5162" i="25"/>
  <c r="J5163" i="25"/>
  <c r="J5164" i="25"/>
  <c r="J5165" i="25"/>
  <c r="J5166" i="25"/>
  <c r="J5167" i="25"/>
  <c r="J5168" i="25"/>
  <c r="J5169" i="25"/>
  <c r="J5170" i="25"/>
  <c r="J5171" i="25"/>
  <c r="J5172" i="25"/>
  <c r="J5173" i="25"/>
  <c r="J5174" i="25"/>
  <c r="J5175" i="25"/>
  <c r="J5176" i="25"/>
  <c r="J5177" i="25"/>
  <c r="J5178" i="25"/>
  <c r="J5179" i="25"/>
  <c r="J5180" i="25"/>
  <c r="J5181" i="25"/>
  <c r="J5182" i="25"/>
  <c r="J5183" i="25"/>
  <c r="J5184" i="25"/>
  <c r="J5185" i="25"/>
  <c r="J5186" i="25"/>
  <c r="J5187" i="25"/>
  <c r="J5188" i="25"/>
  <c r="J5189" i="25"/>
  <c r="J5190" i="25"/>
  <c r="J5191" i="25"/>
  <c r="J5192" i="25"/>
  <c r="J5193" i="25"/>
  <c r="J5194" i="25"/>
  <c r="J5195" i="25"/>
  <c r="J5196" i="25"/>
  <c r="J5197" i="25"/>
  <c r="J5198" i="25"/>
  <c r="J5199" i="25"/>
  <c r="J5200" i="25"/>
  <c r="J5201" i="25"/>
  <c r="J5202" i="25"/>
  <c r="J5203" i="25"/>
  <c r="J5204" i="25"/>
  <c r="J5205" i="25"/>
  <c r="J5206" i="25"/>
  <c r="J5207" i="25"/>
  <c r="J5208" i="25"/>
  <c r="J5209" i="25"/>
  <c r="J5210" i="25"/>
  <c r="J5211" i="25"/>
  <c r="J5212" i="25"/>
  <c r="J5213" i="25"/>
  <c r="J5214" i="25"/>
  <c r="J5215" i="25"/>
  <c r="J5216" i="25"/>
  <c r="J5217" i="25"/>
  <c r="J5218" i="25"/>
  <c r="J5219" i="25"/>
  <c r="J5220" i="25"/>
  <c r="J5221" i="25"/>
  <c r="J5222" i="25"/>
  <c r="J5223" i="25"/>
  <c r="J5224" i="25"/>
  <c r="J5225" i="25"/>
  <c r="J5226" i="25"/>
  <c r="J5227" i="25"/>
  <c r="J5228" i="25"/>
  <c r="J5229" i="25"/>
  <c r="J5230" i="25"/>
  <c r="J5231" i="25"/>
  <c r="J5232" i="25"/>
  <c r="J5233" i="25"/>
  <c r="J5234" i="25"/>
  <c r="J5235" i="25"/>
  <c r="J5236" i="25"/>
  <c r="J5237" i="25"/>
  <c r="J5238" i="25"/>
  <c r="J5239" i="25"/>
  <c r="J5240" i="25"/>
  <c r="J5241" i="25"/>
  <c r="J5242" i="25"/>
  <c r="J5243" i="25"/>
  <c r="J5244" i="25"/>
  <c r="J5245" i="25"/>
  <c r="J5246" i="25"/>
  <c r="J5247" i="25"/>
  <c r="J5248" i="25"/>
  <c r="J5249" i="25"/>
  <c r="J5250" i="25"/>
  <c r="J5251" i="25"/>
  <c r="J5252" i="25"/>
  <c r="J5253" i="25"/>
  <c r="J5254" i="25"/>
  <c r="J5255" i="25"/>
  <c r="J5256" i="25"/>
  <c r="J5257" i="25"/>
  <c r="J5258" i="25"/>
  <c r="J5259" i="25"/>
  <c r="J5260" i="25"/>
  <c r="J5261" i="25"/>
  <c r="J5262" i="25"/>
  <c r="J5263" i="25"/>
  <c r="J5264" i="25"/>
  <c r="J5265" i="25"/>
  <c r="J5266" i="25"/>
  <c r="J5267" i="25"/>
  <c r="J5268" i="25"/>
  <c r="J5269" i="25"/>
  <c r="J5270" i="25"/>
  <c r="J5271" i="25"/>
  <c r="J5272" i="25"/>
  <c r="J5273" i="25"/>
  <c r="J5274" i="25"/>
  <c r="J5275" i="25"/>
  <c r="J5276" i="25"/>
  <c r="J5277" i="25"/>
  <c r="J5278" i="25"/>
  <c r="J5279" i="25"/>
  <c r="J5280" i="25"/>
  <c r="J5281" i="25"/>
  <c r="J5282" i="25"/>
  <c r="J5283" i="25"/>
  <c r="J5284" i="25"/>
  <c r="J5285" i="25"/>
  <c r="J5286" i="25"/>
  <c r="J5287" i="25"/>
  <c r="J5288" i="25"/>
  <c r="J5289" i="25"/>
  <c r="J5290" i="25"/>
  <c r="J5291" i="25"/>
  <c r="J5292" i="25"/>
  <c r="J5293" i="25"/>
  <c r="J5294" i="25"/>
  <c r="J5295" i="25"/>
  <c r="J5296" i="25"/>
  <c r="J5297" i="25"/>
  <c r="J5298" i="25"/>
  <c r="J5299" i="25"/>
  <c r="J5300" i="25"/>
  <c r="J5301" i="25"/>
  <c r="J5302" i="25"/>
  <c r="J5303" i="25"/>
  <c r="J5304" i="25"/>
  <c r="J5305" i="25"/>
  <c r="J5306" i="25"/>
  <c r="J5307" i="25"/>
  <c r="J5308" i="25"/>
  <c r="J5309" i="25"/>
  <c r="J5310" i="25"/>
  <c r="J5311" i="25"/>
  <c r="J5312" i="25"/>
  <c r="J5313" i="25"/>
  <c r="J5314" i="25"/>
  <c r="J5315" i="25"/>
  <c r="J5316" i="25"/>
  <c r="J5317" i="25"/>
  <c r="J5318" i="25"/>
  <c r="J5319" i="25"/>
  <c r="J5320" i="25"/>
  <c r="J5321" i="25"/>
  <c r="J5322" i="25"/>
  <c r="J5323" i="25"/>
  <c r="J5324" i="25"/>
  <c r="J5325" i="25"/>
  <c r="J5326" i="25"/>
  <c r="J5327" i="25"/>
  <c r="J5328" i="25"/>
  <c r="J5329" i="25"/>
  <c r="J5330" i="25"/>
  <c r="J5331" i="25"/>
  <c r="J5332" i="25"/>
  <c r="J5333" i="25"/>
  <c r="J5334" i="25"/>
  <c r="J5335" i="25"/>
  <c r="J5336" i="25"/>
  <c r="J5337" i="25"/>
  <c r="J5338" i="25"/>
  <c r="J5339" i="25"/>
  <c r="J5340" i="25"/>
  <c r="J5341" i="25"/>
  <c r="J5342" i="25"/>
  <c r="J5343" i="25"/>
  <c r="J5344" i="25"/>
  <c r="J5345" i="25"/>
  <c r="J5346" i="25"/>
  <c r="J5347" i="25"/>
  <c r="J5348" i="25"/>
  <c r="J5349" i="25"/>
  <c r="J5350" i="25"/>
  <c r="J5351" i="25"/>
  <c r="J5352" i="25"/>
  <c r="J5353" i="25"/>
  <c r="J5354" i="25"/>
  <c r="J5355" i="25"/>
  <c r="J5356" i="25"/>
  <c r="J5357" i="25"/>
  <c r="J5358" i="25"/>
  <c r="J5359" i="25"/>
  <c r="J5360" i="25"/>
  <c r="J5361" i="25"/>
  <c r="J5362" i="25"/>
  <c r="J5363" i="25"/>
  <c r="J5364" i="25"/>
  <c r="J5365" i="25"/>
  <c r="J5366" i="25"/>
  <c r="J5367" i="25"/>
  <c r="J5368" i="25"/>
  <c r="J5369" i="25"/>
  <c r="J5370" i="25"/>
  <c r="J5371" i="25"/>
  <c r="J5372" i="25"/>
  <c r="J5373" i="25"/>
  <c r="J5374" i="25"/>
  <c r="J5375" i="25"/>
  <c r="J5376" i="25"/>
  <c r="J5377" i="25"/>
  <c r="J5378" i="25"/>
  <c r="J5379" i="25"/>
  <c r="J5380" i="25"/>
  <c r="J5381" i="25"/>
  <c r="J5382" i="25"/>
  <c r="J5383" i="25"/>
  <c r="J5384" i="25"/>
  <c r="J5385" i="25"/>
  <c r="J5386" i="25"/>
  <c r="J5387" i="25"/>
  <c r="J5388" i="25"/>
  <c r="J5389" i="25"/>
  <c r="J5390" i="25"/>
  <c r="J5391" i="25"/>
  <c r="J5392" i="25"/>
  <c r="J5393" i="25"/>
  <c r="J5394" i="25"/>
  <c r="J5395" i="25"/>
  <c r="J5396" i="25"/>
  <c r="J5397" i="25"/>
  <c r="J5398" i="25"/>
  <c r="J5399" i="25"/>
  <c r="J5400" i="25"/>
  <c r="J5401" i="25"/>
  <c r="J5402" i="25"/>
  <c r="J5403" i="25"/>
  <c r="J5404" i="25"/>
  <c r="J5405" i="25"/>
  <c r="J5406" i="25"/>
  <c r="J5407" i="25"/>
  <c r="J5408" i="25"/>
  <c r="J5409" i="25"/>
  <c r="J5410" i="25"/>
  <c r="J5411" i="25"/>
  <c r="J5412" i="25"/>
  <c r="J5413" i="25"/>
  <c r="J5414" i="25"/>
  <c r="J5415" i="25"/>
  <c r="J5416" i="25"/>
  <c r="J5417" i="25"/>
  <c r="J5418" i="25"/>
  <c r="J5419" i="25"/>
  <c r="J5420" i="25"/>
  <c r="J5421" i="25"/>
  <c r="J5422" i="25"/>
  <c r="J5423" i="25"/>
  <c r="J5424" i="25"/>
  <c r="J5425" i="25"/>
  <c r="J5426" i="25"/>
  <c r="J5427" i="25"/>
  <c r="J5428" i="25"/>
  <c r="J5429" i="25"/>
  <c r="J5430" i="25"/>
  <c r="J5431" i="25"/>
  <c r="J5432" i="25"/>
  <c r="J5433" i="25"/>
  <c r="J5434" i="25"/>
  <c r="J5435" i="25"/>
  <c r="J5436" i="25"/>
  <c r="J5437" i="25"/>
  <c r="J5438" i="25"/>
  <c r="J5439" i="25"/>
  <c r="J5440" i="25"/>
  <c r="J5441" i="25"/>
  <c r="J5442" i="25"/>
  <c r="J5443" i="25"/>
  <c r="J5444" i="25"/>
  <c r="J5445" i="25"/>
  <c r="J5446" i="25"/>
  <c r="J5447" i="25"/>
  <c r="J5448" i="25"/>
  <c r="J5449" i="25"/>
  <c r="J5450" i="25"/>
  <c r="J5451" i="25"/>
  <c r="J5452" i="25"/>
  <c r="J5453" i="25"/>
  <c r="J5454" i="25"/>
  <c r="J5455" i="25"/>
  <c r="J5456" i="25"/>
  <c r="J5457" i="25"/>
  <c r="J5458" i="25"/>
  <c r="J5459" i="25"/>
  <c r="J5460" i="25"/>
  <c r="J5461" i="25"/>
  <c r="J5462" i="25"/>
  <c r="J5463" i="25"/>
  <c r="J5464" i="25"/>
  <c r="J5465" i="25"/>
  <c r="J5466" i="25"/>
  <c r="J5467" i="25"/>
  <c r="J5468" i="25"/>
  <c r="J5469" i="25"/>
  <c r="J5470" i="25"/>
  <c r="J5471" i="25"/>
  <c r="J5472" i="25"/>
  <c r="J5473" i="25"/>
  <c r="J5474" i="25"/>
  <c r="J5475" i="25"/>
  <c r="J5476" i="25"/>
  <c r="J5477" i="25"/>
  <c r="J5478" i="25"/>
  <c r="J5479" i="25"/>
  <c r="J5480" i="25"/>
  <c r="J5481" i="25"/>
  <c r="J5482" i="25"/>
  <c r="J5483" i="25"/>
  <c r="J5484" i="25"/>
  <c r="J5485" i="25"/>
  <c r="J5486" i="25"/>
  <c r="J5487" i="25"/>
  <c r="J5488" i="25"/>
  <c r="J5489" i="25"/>
  <c r="J5490" i="25"/>
  <c r="J5491" i="25"/>
  <c r="J5492" i="25"/>
  <c r="J5493" i="25"/>
  <c r="J5494" i="25"/>
  <c r="J5495" i="25"/>
  <c r="J5496" i="25"/>
  <c r="J5497" i="25"/>
  <c r="J5498" i="25"/>
  <c r="J5499" i="25"/>
  <c r="J5500" i="25"/>
  <c r="J5501" i="25"/>
  <c r="J5502" i="25"/>
  <c r="J5503" i="25"/>
  <c r="J5504" i="25"/>
  <c r="J5505" i="25"/>
  <c r="J5506" i="25"/>
  <c r="J5507" i="25"/>
  <c r="J5508" i="25"/>
  <c r="J5509" i="25"/>
  <c r="J5510" i="25"/>
  <c r="J5511" i="25"/>
  <c r="J5512" i="25"/>
  <c r="J5513" i="25"/>
  <c r="J5514" i="25"/>
  <c r="J5515" i="25"/>
  <c r="J5516" i="25"/>
  <c r="J5517" i="25"/>
  <c r="J5518" i="25"/>
  <c r="J5519" i="25"/>
  <c r="J5520" i="25"/>
  <c r="J5521" i="25"/>
  <c r="J5522" i="25"/>
  <c r="J5523" i="25"/>
  <c r="J5524" i="25"/>
  <c r="J5525" i="25"/>
  <c r="J5526" i="25"/>
  <c r="J5527" i="25"/>
  <c r="J5528" i="25"/>
  <c r="J5529" i="25"/>
  <c r="J5530" i="25"/>
  <c r="J5531" i="25"/>
  <c r="J5532" i="25"/>
  <c r="J5533" i="25"/>
  <c r="J5534" i="25"/>
  <c r="J5535" i="25"/>
  <c r="J5536" i="25"/>
  <c r="J5537" i="25"/>
  <c r="J5538" i="25"/>
  <c r="J5539" i="25"/>
  <c r="J5540" i="25"/>
  <c r="J5541" i="25"/>
  <c r="J5542" i="25"/>
  <c r="J5543" i="25"/>
  <c r="J5544" i="25"/>
  <c r="J5545" i="25"/>
  <c r="J5546" i="25"/>
  <c r="J5547" i="25"/>
  <c r="J5548" i="25"/>
  <c r="J5549" i="25"/>
  <c r="J5550" i="25"/>
  <c r="J5551" i="25"/>
  <c r="J5552" i="25"/>
  <c r="J5553" i="25"/>
  <c r="J5554" i="25"/>
  <c r="J5555" i="25"/>
  <c r="J5556" i="25"/>
  <c r="J5557" i="25"/>
  <c r="J5558" i="25"/>
  <c r="J5559" i="25"/>
  <c r="J5560" i="25"/>
  <c r="J5561" i="25"/>
  <c r="J5562" i="25"/>
  <c r="J5563" i="25"/>
  <c r="J5564" i="25"/>
  <c r="J5565" i="25"/>
  <c r="J5566" i="25"/>
  <c r="J5567" i="25"/>
  <c r="J5568" i="25"/>
  <c r="J5569" i="25"/>
  <c r="J5570" i="25"/>
  <c r="J5571" i="25"/>
  <c r="J5572" i="25"/>
  <c r="J5573" i="25"/>
  <c r="J5574" i="25"/>
  <c r="J5575" i="25"/>
  <c r="J5576" i="25"/>
  <c r="J5577" i="25"/>
  <c r="J5578" i="25"/>
  <c r="J5579" i="25"/>
  <c r="J5580" i="25"/>
  <c r="J5581" i="25"/>
  <c r="J5582" i="25"/>
  <c r="J5583" i="25"/>
  <c r="J5584" i="25"/>
  <c r="J5585" i="25"/>
  <c r="J5586" i="25"/>
  <c r="J5587" i="25"/>
  <c r="J5588" i="25"/>
  <c r="J5589" i="25"/>
  <c r="J5590" i="25"/>
  <c r="J5591" i="25"/>
  <c r="J5592" i="25"/>
  <c r="J5593" i="25"/>
  <c r="J5594" i="25"/>
  <c r="J5595" i="25"/>
  <c r="J5596" i="25"/>
  <c r="J5597" i="25"/>
  <c r="J5598" i="25"/>
  <c r="J5599" i="25"/>
  <c r="J5600" i="25"/>
  <c r="J5601" i="25"/>
  <c r="J5602" i="25"/>
  <c r="J5603" i="25"/>
  <c r="J5604" i="25"/>
  <c r="J5605" i="25"/>
  <c r="J5606" i="25"/>
  <c r="J5607" i="25"/>
  <c r="J5608" i="25"/>
  <c r="J5609" i="25"/>
  <c r="J5610" i="25"/>
  <c r="J5611" i="25"/>
  <c r="J5612" i="25"/>
  <c r="J5613" i="25"/>
  <c r="J5614" i="25"/>
  <c r="J5615" i="25"/>
  <c r="J5616" i="25"/>
  <c r="J5617" i="25"/>
  <c r="J5618" i="25"/>
  <c r="J5619" i="25"/>
  <c r="J5620" i="25"/>
  <c r="J5621" i="25"/>
  <c r="J5622" i="25"/>
  <c r="J5623" i="25"/>
  <c r="J5624" i="25"/>
  <c r="J5625" i="25"/>
  <c r="J5626" i="25"/>
  <c r="J5627" i="25"/>
  <c r="J5628" i="25"/>
  <c r="J5629" i="25"/>
  <c r="J5630" i="25"/>
  <c r="J5631" i="25"/>
  <c r="J5632" i="25"/>
  <c r="J5633" i="25"/>
  <c r="J5634" i="25"/>
  <c r="J5635" i="25"/>
  <c r="J5636" i="25"/>
  <c r="J5637" i="25"/>
  <c r="J5638" i="25"/>
  <c r="J5639" i="25"/>
  <c r="J5640" i="25"/>
  <c r="J5641" i="25"/>
  <c r="J5642" i="25"/>
  <c r="J5643" i="25"/>
  <c r="J5644" i="25"/>
  <c r="J5645" i="25"/>
  <c r="J5646" i="25"/>
  <c r="J5647" i="25"/>
  <c r="J5648" i="25"/>
  <c r="J5649" i="25"/>
  <c r="J5650" i="25"/>
  <c r="J5651" i="25"/>
  <c r="J5652" i="25"/>
  <c r="J5653" i="25"/>
  <c r="J5654" i="25"/>
  <c r="J5655" i="25"/>
  <c r="J5656" i="25"/>
  <c r="J5657" i="25"/>
  <c r="J5658" i="25"/>
  <c r="J5659" i="25"/>
  <c r="J5660" i="25"/>
  <c r="J5661" i="25"/>
  <c r="J5662" i="25"/>
  <c r="J5663" i="25"/>
  <c r="J5664" i="25"/>
  <c r="J5665" i="25"/>
  <c r="J5666" i="25"/>
  <c r="J5667" i="25"/>
  <c r="J5668" i="25"/>
  <c r="J5669" i="25"/>
  <c r="J5670" i="25"/>
  <c r="J5671" i="25"/>
  <c r="J5672" i="25"/>
  <c r="J5673" i="25"/>
  <c r="J5674" i="25"/>
  <c r="J5675" i="25"/>
  <c r="J5676" i="25"/>
  <c r="J5677" i="25"/>
  <c r="J5678" i="25"/>
  <c r="J5679" i="25"/>
  <c r="J5680" i="25"/>
  <c r="J5681" i="25"/>
  <c r="J5682" i="25"/>
  <c r="J5683" i="25"/>
  <c r="J5684" i="25"/>
  <c r="J5685" i="25"/>
  <c r="J5686" i="25"/>
  <c r="J5687" i="25"/>
  <c r="J5688" i="25"/>
  <c r="J5689" i="25"/>
  <c r="J5690" i="25"/>
  <c r="J5691" i="25"/>
  <c r="J5692" i="25"/>
  <c r="J5693" i="25"/>
  <c r="J5694" i="25"/>
  <c r="J5695" i="25"/>
  <c r="J5696" i="25"/>
  <c r="J5697" i="25"/>
  <c r="J5698" i="25"/>
  <c r="J5699" i="25"/>
  <c r="J5700" i="25"/>
  <c r="J5701" i="25"/>
  <c r="J5702" i="25"/>
  <c r="J5703" i="25"/>
  <c r="J5704" i="25"/>
  <c r="J5705" i="25"/>
  <c r="J5706" i="25"/>
  <c r="J5707" i="25"/>
  <c r="J5708" i="25"/>
  <c r="J5709" i="25"/>
  <c r="J5710" i="25"/>
  <c r="J5711" i="25"/>
  <c r="J5712" i="25"/>
  <c r="J5713" i="25"/>
  <c r="J5714" i="25"/>
  <c r="J5715" i="25"/>
  <c r="J5716" i="25"/>
  <c r="J5717" i="25"/>
  <c r="J5718" i="25"/>
  <c r="J5719" i="25"/>
  <c r="J5720" i="25"/>
  <c r="J5721" i="25"/>
  <c r="J5722" i="25"/>
  <c r="J5723" i="25"/>
  <c r="J5724" i="25"/>
  <c r="J5725" i="25"/>
  <c r="J5726" i="25"/>
  <c r="J5727" i="25"/>
  <c r="J5728" i="25"/>
  <c r="J5729" i="25"/>
  <c r="J5730" i="25"/>
  <c r="J5731" i="25"/>
  <c r="J5732" i="25"/>
  <c r="J5733" i="25"/>
  <c r="J5734" i="25"/>
  <c r="J5735" i="25"/>
  <c r="J5736" i="25"/>
  <c r="J5737" i="25"/>
  <c r="J5738" i="25"/>
  <c r="J5739" i="25"/>
  <c r="J5740" i="25"/>
  <c r="J5741" i="25"/>
  <c r="J5742" i="25"/>
  <c r="J5743" i="25"/>
  <c r="J5744" i="25"/>
  <c r="J5745" i="25"/>
  <c r="J5746" i="25"/>
  <c r="J5747" i="25"/>
  <c r="J5748" i="25"/>
  <c r="J5749" i="25"/>
  <c r="J5750" i="25"/>
  <c r="J5751" i="25"/>
  <c r="J5752" i="25"/>
  <c r="J5753" i="25"/>
  <c r="J5754" i="25"/>
  <c r="J5755" i="25"/>
  <c r="J5756" i="25"/>
  <c r="J5757" i="25"/>
  <c r="J5758" i="25"/>
  <c r="J5759" i="25"/>
  <c r="J5760" i="25"/>
  <c r="J5761" i="25"/>
  <c r="J5762" i="25"/>
  <c r="J5763" i="25"/>
  <c r="J5764" i="25"/>
  <c r="J5765" i="25"/>
  <c r="J5766" i="25"/>
  <c r="J5767" i="25"/>
  <c r="J5768" i="25"/>
  <c r="J5769" i="25"/>
  <c r="J5770" i="25"/>
  <c r="J5771" i="25"/>
  <c r="J5772" i="25"/>
  <c r="J5773" i="25"/>
  <c r="J5774" i="25"/>
  <c r="J5775" i="25"/>
  <c r="J5776" i="25"/>
  <c r="J5777" i="25"/>
  <c r="J5778" i="25"/>
  <c r="J5779" i="25"/>
  <c r="J5780" i="25"/>
  <c r="J5781" i="25"/>
  <c r="J5782" i="25"/>
  <c r="J5783" i="25"/>
  <c r="J5784" i="25"/>
  <c r="J5785" i="25"/>
  <c r="J5786" i="25"/>
  <c r="J5787" i="25"/>
  <c r="J5788" i="25"/>
  <c r="J5789" i="25"/>
  <c r="J5790" i="25"/>
  <c r="J5791" i="25"/>
  <c r="J5792" i="25"/>
  <c r="J5793" i="25"/>
  <c r="J5794" i="25"/>
  <c r="J5795" i="25"/>
  <c r="J5796" i="25"/>
  <c r="J5797" i="25"/>
  <c r="J5798" i="25"/>
  <c r="J5799" i="25"/>
  <c r="J5800" i="25"/>
  <c r="J5801" i="25"/>
  <c r="J5802" i="25"/>
  <c r="J5803" i="25"/>
  <c r="J5804" i="25"/>
  <c r="J5805" i="25"/>
  <c r="J5806" i="25"/>
  <c r="J5807" i="25"/>
  <c r="J5808" i="25"/>
  <c r="J5809" i="25"/>
  <c r="J5810" i="25"/>
  <c r="J5811" i="25"/>
  <c r="J5812" i="25"/>
  <c r="J5813" i="25"/>
  <c r="J5814" i="25"/>
  <c r="J5815" i="25"/>
  <c r="J5816" i="25"/>
  <c r="J5817" i="25"/>
  <c r="J5818" i="25"/>
  <c r="J5819" i="25"/>
  <c r="J5820" i="25"/>
  <c r="J5821" i="25"/>
  <c r="J5822" i="25"/>
  <c r="J5823" i="25"/>
  <c r="J5824" i="25"/>
  <c r="J5825" i="25"/>
  <c r="J5826" i="25"/>
  <c r="J5827" i="25"/>
  <c r="J5828" i="25"/>
  <c r="J5829" i="25"/>
  <c r="J5830" i="25"/>
  <c r="J5831" i="25"/>
  <c r="J5832" i="25"/>
  <c r="J5833" i="25"/>
  <c r="J5834" i="25"/>
  <c r="J5835" i="25"/>
  <c r="J5836" i="25"/>
  <c r="J5837" i="25"/>
  <c r="J5838" i="25"/>
  <c r="J5839" i="25"/>
  <c r="J5840" i="25"/>
  <c r="J5841" i="25"/>
  <c r="J5842" i="25"/>
  <c r="J5843" i="25"/>
  <c r="J5844" i="25"/>
  <c r="J5845" i="25"/>
  <c r="J5846" i="25"/>
  <c r="J5847" i="25"/>
  <c r="J5848" i="25"/>
  <c r="J5849" i="25"/>
  <c r="J5850" i="25"/>
  <c r="J5851" i="25"/>
  <c r="J5852" i="25"/>
  <c r="J5853" i="25"/>
  <c r="J5854" i="25"/>
  <c r="J5855" i="25"/>
  <c r="J5856" i="25"/>
  <c r="J5857" i="25"/>
  <c r="J5858" i="25"/>
  <c r="J5859" i="25"/>
  <c r="J5860" i="25"/>
  <c r="J5861" i="25"/>
  <c r="J5862" i="25"/>
  <c r="J5863" i="25"/>
  <c r="J5864" i="25"/>
  <c r="J5865" i="25"/>
  <c r="J5866" i="25"/>
  <c r="J5867" i="25"/>
  <c r="J5868" i="25"/>
  <c r="J5869" i="25"/>
  <c r="J5870" i="25"/>
  <c r="J5871" i="25"/>
  <c r="J5872" i="25"/>
  <c r="J5873" i="25"/>
  <c r="J5874" i="25"/>
  <c r="J5875" i="25"/>
  <c r="J5876" i="25"/>
  <c r="J5877" i="25"/>
  <c r="J5878" i="25"/>
  <c r="J5879" i="25"/>
  <c r="J5880" i="25"/>
  <c r="J5881" i="25"/>
  <c r="J5882" i="25"/>
  <c r="J5883" i="25"/>
  <c r="J5884" i="25"/>
  <c r="J5885" i="25"/>
  <c r="J5886" i="25"/>
  <c r="J5887" i="25"/>
  <c r="J5888" i="25"/>
  <c r="J5889" i="25"/>
  <c r="J5890" i="25"/>
  <c r="J5891" i="25"/>
  <c r="J5892" i="25"/>
  <c r="J5893" i="25"/>
  <c r="J5894" i="25"/>
  <c r="J5895" i="25"/>
  <c r="J5896" i="25"/>
  <c r="J5897" i="25"/>
  <c r="J5898" i="25"/>
  <c r="J5899" i="25"/>
  <c r="J5900" i="25"/>
  <c r="J5901" i="25"/>
  <c r="J5902" i="25"/>
  <c r="J5903" i="25"/>
  <c r="J5904" i="25"/>
  <c r="J5905" i="25"/>
  <c r="J5906" i="25"/>
  <c r="J5907" i="25"/>
  <c r="J5908" i="25"/>
  <c r="J5909" i="25"/>
  <c r="J5910" i="25"/>
  <c r="J5911" i="25"/>
  <c r="J5912" i="25"/>
  <c r="J5913" i="25"/>
  <c r="J5914" i="25"/>
  <c r="J5915" i="25"/>
  <c r="J5916" i="25"/>
  <c r="J5917" i="25"/>
  <c r="J5918" i="25"/>
  <c r="J5919" i="25"/>
  <c r="J5920" i="25"/>
  <c r="J5921" i="25"/>
  <c r="J5922" i="25"/>
  <c r="J5923" i="25"/>
  <c r="J5924" i="25"/>
  <c r="J5925" i="25"/>
  <c r="J5926" i="25"/>
  <c r="J5927" i="25"/>
  <c r="J5928" i="25"/>
  <c r="J5929" i="25"/>
  <c r="J5930" i="25"/>
  <c r="J5931" i="25"/>
  <c r="J5932" i="25"/>
  <c r="J5933" i="25"/>
  <c r="J5934" i="25"/>
  <c r="J5935" i="25"/>
  <c r="J5936" i="25"/>
  <c r="J5937" i="25"/>
  <c r="J5938" i="25"/>
  <c r="J5939" i="25"/>
  <c r="J5940" i="25"/>
  <c r="J5941" i="25"/>
  <c r="J5942" i="25"/>
  <c r="J5943" i="25"/>
  <c r="J5944" i="25"/>
  <c r="J5945" i="25"/>
  <c r="J5946" i="25"/>
  <c r="J5947" i="25"/>
  <c r="J5948" i="25"/>
  <c r="J5949" i="25"/>
  <c r="J5950" i="25"/>
  <c r="J5951" i="25"/>
  <c r="J5952" i="25"/>
  <c r="J5953" i="25"/>
  <c r="J5954" i="25"/>
  <c r="J5955" i="25"/>
  <c r="J5956" i="25"/>
  <c r="J5957" i="25"/>
  <c r="J5958" i="25"/>
  <c r="J5959" i="25"/>
  <c r="J5960" i="25"/>
  <c r="J5961" i="25"/>
  <c r="J5962" i="25"/>
  <c r="J5963" i="25"/>
  <c r="J5964" i="25"/>
  <c r="J5965" i="25"/>
  <c r="J5966" i="25"/>
  <c r="J5967" i="25"/>
  <c r="J5968" i="25"/>
  <c r="J5969" i="25"/>
  <c r="J5970" i="25"/>
  <c r="J5971" i="25"/>
  <c r="J5972" i="25"/>
  <c r="J5973" i="25"/>
  <c r="J5974" i="25"/>
  <c r="J5975" i="25"/>
  <c r="J5976" i="25"/>
  <c r="J5977" i="25"/>
  <c r="J5978" i="25"/>
  <c r="J5979" i="25"/>
  <c r="J5980" i="25"/>
  <c r="J5981" i="25"/>
  <c r="J5982" i="25"/>
  <c r="J5983" i="25"/>
  <c r="J5984" i="25"/>
  <c r="J5985" i="25"/>
  <c r="J5986" i="25"/>
  <c r="J5987" i="25"/>
  <c r="J5988" i="25"/>
  <c r="J5989" i="25"/>
  <c r="J5990" i="25"/>
  <c r="J5991" i="25"/>
  <c r="J5992" i="25"/>
  <c r="J5993" i="25"/>
  <c r="J5994" i="25"/>
  <c r="J5995" i="25"/>
  <c r="J5996" i="25"/>
  <c r="J5997" i="25"/>
  <c r="J5998" i="25"/>
  <c r="J5999" i="25"/>
  <c r="J6000" i="25"/>
  <c r="J6001" i="25"/>
  <c r="J6002" i="25"/>
  <c r="J6003" i="25"/>
  <c r="J6004" i="25"/>
  <c r="J6005" i="25"/>
  <c r="J6006" i="25"/>
  <c r="J6007" i="25"/>
  <c r="J6008" i="25"/>
  <c r="J6009" i="25"/>
  <c r="J6010" i="25"/>
  <c r="J6011" i="25"/>
  <c r="J6012" i="25"/>
  <c r="J6013" i="25"/>
  <c r="J6014" i="25"/>
  <c r="J6015" i="25"/>
  <c r="J6016" i="25"/>
  <c r="J6017" i="25"/>
  <c r="J6018" i="25"/>
  <c r="J6019" i="25"/>
  <c r="J6020" i="25"/>
  <c r="J6021" i="25"/>
  <c r="J6022" i="25"/>
  <c r="J6023" i="25"/>
  <c r="J6024" i="25"/>
  <c r="J6025" i="25"/>
  <c r="J6026" i="25"/>
  <c r="J6027" i="25"/>
  <c r="J6028" i="25"/>
  <c r="J6029" i="25"/>
  <c r="J6030" i="25"/>
  <c r="J6031" i="25"/>
  <c r="J6032" i="25"/>
  <c r="J6033" i="25"/>
  <c r="J6034" i="25"/>
  <c r="J6035" i="25"/>
  <c r="J6036" i="25"/>
  <c r="J6037" i="25"/>
  <c r="J6038" i="25"/>
  <c r="J6039" i="25"/>
  <c r="J6040" i="25"/>
  <c r="J6041" i="25"/>
  <c r="J6042" i="25"/>
  <c r="J6043" i="25"/>
  <c r="J6044" i="25"/>
  <c r="J6045" i="25"/>
  <c r="J6046" i="25"/>
  <c r="J6047" i="25"/>
  <c r="J6048" i="25"/>
  <c r="J6049" i="25"/>
  <c r="J6050" i="25"/>
  <c r="J6051" i="25"/>
  <c r="J6052" i="25"/>
  <c r="J6053" i="25"/>
  <c r="J6054" i="25"/>
  <c r="J6055" i="25"/>
  <c r="J6056" i="25"/>
  <c r="J6057" i="25"/>
  <c r="J6058" i="25"/>
  <c r="J6059" i="25"/>
  <c r="J6060" i="25"/>
  <c r="J6061" i="25"/>
  <c r="J6062" i="25"/>
  <c r="J6063" i="25"/>
  <c r="J6064" i="25"/>
  <c r="J6065" i="25"/>
  <c r="J6066" i="25"/>
  <c r="J6067" i="25"/>
  <c r="J6068" i="25"/>
  <c r="J6069" i="25"/>
  <c r="J6070" i="25"/>
  <c r="J6071" i="25"/>
  <c r="J6072" i="25"/>
  <c r="J6073" i="25"/>
  <c r="J6074" i="25"/>
  <c r="J6075" i="25"/>
  <c r="J6076" i="25"/>
  <c r="J6077" i="25"/>
  <c r="J6078" i="25"/>
  <c r="J6079" i="25"/>
  <c r="J6080" i="25"/>
  <c r="J6081" i="25"/>
  <c r="J6082" i="25"/>
  <c r="J6083" i="25"/>
  <c r="J6084" i="25"/>
  <c r="J6085" i="25"/>
  <c r="J6086" i="25"/>
  <c r="J6087" i="25"/>
  <c r="J6088" i="25"/>
  <c r="J6089" i="25"/>
  <c r="J6090" i="25"/>
  <c r="J6091" i="25"/>
  <c r="J6092" i="25"/>
  <c r="J6093" i="25"/>
  <c r="J6094" i="25"/>
  <c r="J6095" i="25"/>
  <c r="J6096" i="25"/>
  <c r="J6097" i="25"/>
  <c r="J6098" i="25"/>
  <c r="J6099" i="25"/>
  <c r="J6100" i="25"/>
  <c r="J6101" i="25"/>
  <c r="J6102" i="25"/>
  <c r="J6103" i="25"/>
  <c r="J6104" i="25"/>
  <c r="J6105" i="25"/>
  <c r="J6106" i="25"/>
  <c r="J6107" i="25"/>
  <c r="J6108" i="25"/>
  <c r="J6109" i="25"/>
  <c r="J6110" i="25"/>
  <c r="J6111" i="25"/>
  <c r="J6112" i="25"/>
  <c r="J6113" i="25"/>
  <c r="J6114" i="25"/>
  <c r="J6115" i="25"/>
  <c r="J6116" i="25"/>
  <c r="J6117" i="25"/>
  <c r="J6118" i="25"/>
  <c r="J6119" i="25"/>
  <c r="J6120" i="25"/>
  <c r="J6121" i="25"/>
  <c r="J6122" i="25"/>
  <c r="J6123" i="25"/>
  <c r="J6124" i="25"/>
  <c r="J6125" i="25"/>
  <c r="J6126" i="25"/>
  <c r="J6127" i="25"/>
  <c r="J6128" i="25"/>
  <c r="J6129" i="25"/>
  <c r="J6130" i="25"/>
  <c r="J6131" i="25"/>
  <c r="J6132" i="25"/>
  <c r="J6133" i="25"/>
  <c r="J6134" i="25"/>
  <c r="J6135" i="25"/>
  <c r="J6136" i="25"/>
  <c r="J6137" i="25"/>
  <c r="J6138" i="25"/>
  <c r="J6139" i="25"/>
  <c r="J6140" i="25"/>
  <c r="J6141" i="25"/>
  <c r="J6142" i="25"/>
  <c r="J6143" i="25"/>
  <c r="J6144" i="25"/>
  <c r="J6145" i="25"/>
  <c r="J6146" i="25"/>
  <c r="J6147" i="25"/>
  <c r="J6148" i="25"/>
  <c r="J6149" i="25"/>
  <c r="J6150" i="25"/>
  <c r="J6151" i="25"/>
  <c r="J6152" i="25"/>
  <c r="J6153" i="25"/>
  <c r="J6154" i="25"/>
  <c r="J6155" i="25"/>
  <c r="J6156" i="25"/>
  <c r="J6157" i="25"/>
  <c r="J6158" i="25"/>
  <c r="J6159" i="25"/>
  <c r="J6160" i="25"/>
  <c r="J6161" i="25"/>
  <c r="J6162" i="25"/>
  <c r="J6163" i="25"/>
  <c r="J6164" i="25"/>
  <c r="J6165" i="25"/>
  <c r="J6166" i="25"/>
  <c r="J6167" i="25"/>
  <c r="J6168" i="25"/>
  <c r="J6169" i="25"/>
  <c r="J6170" i="25"/>
  <c r="J6171" i="25"/>
  <c r="J6172" i="25"/>
  <c r="J6173" i="25"/>
  <c r="J6174" i="25"/>
  <c r="J6175" i="25"/>
  <c r="J6176" i="25"/>
  <c r="J6177" i="25"/>
  <c r="J6178" i="25"/>
  <c r="J6179" i="25"/>
  <c r="J6180" i="25"/>
  <c r="J6181" i="25"/>
  <c r="J6182" i="25"/>
  <c r="J6183" i="25"/>
  <c r="J6184" i="25"/>
  <c r="J6185" i="25"/>
  <c r="J6186" i="25"/>
  <c r="J6187" i="25"/>
  <c r="J6188" i="25"/>
  <c r="J6189" i="25"/>
  <c r="J6190" i="25"/>
  <c r="J6191" i="25"/>
  <c r="J6192" i="25"/>
  <c r="J6193" i="25"/>
  <c r="J6194" i="25"/>
  <c r="J6195" i="25"/>
  <c r="J6196" i="25"/>
  <c r="J6197" i="25"/>
  <c r="J6198" i="25"/>
  <c r="J6199" i="25"/>
  <c r="J6200" i="25"/>
  <c r="J6201" i="25"/>
  <c r="J6202" i="25"/>
  <c r="J6203" i="25"/>
  <c r="J6204" i="25"/>
  <c r="J6205" i="25"/>
  <c r="J6206" i="25"/>
  <c r="J6207" i="25"/>
  <c r="J6208" i="25"/>
  <c r="J6209" i="25"/>
  <c r="J6210" i="25"/>
  <c r="J6211" i="25"/>
  <c r="J6212" i="25"/>
  <c r="J6213" i="25"/>
  <c r="J6214" i="25"/>
  <c r="J6215" i="25"/>
  <c r="J6216" i="25"/>
  <c r="J6217" i="25"/>
  <c r="J6218" i="25"/>
  <c r="J6219" i="25"/>
  <c r="J6220" i="25"/>
  <c r="J6221" i="25"/>
  <c r="J6222" i="25"/>
  <c r="J6223" i="25"/>
  <c r="J6224" i="25"/>
  <c r="J6225" i="25"/>
  <c r="J6226" i="25"/>
  <c r="J6227" i="25"/>
  <c r="J6228" i="25"/>
  <c r="J6229" i="25"/>
  <c r="J6230" i="25"/>
  <c r="J6231" i="25"/>
  <c r="J6232" i="25"/>
  <c r="J6233" i="25"/>
  <c r="J6234" i="25"/>
  <c r="J6235" i="25"/>
  <c r="J6236" i="25"/>
  <c r="J6237" i="25"/>
  <c r="J6238" i="25"/>
  <c r="J6239" i="25"/>
  <c r="J6240" i="25"/>
  <c r="J6241" i="25"/>
  <c r="J6242" i="25"/>
  <c r="J6243" i="25"/>
  <c r="J6244" i="25"/>
  <c r="J6245" i="25"/>
  <c r="J6246" i="25"/>
  <c r="J6247" i="25"/>
  <c r="J6248" i="25"/>
  <c r="J6249" i="25"/>
  <c r="J6250" i="25"/>
  <c r="J6251" i="25"/>
  <c r="J6252" i="25"/>
  <c r="J6253" i="25"/>
  <c r="J6254" i="25"/>
  <c r="J6255" i="25"/>
  <c r="J6256" i="25"/>
  <c r="J6257" i="25"/>
  <c r="J6258" i="25"/>
  <c r="J6259" i="25"/>
  <c r="J6260" i="25"/>
  <c r="J6261" i="25"/>
  <c r="J6262" i="25"/>
  <c r="J6263" i="25"/>
  <c r="J6264" i="25"/>
  <c r="J6265" i="25"/>
  <c r="J6266" i="25"/>
  <c r="J6267" i="25"/>
  <c r="J6268" i="25"/>
  <c r="J6269" i="25"/>
  <c r="J6270" i="25"/>
  <c r="J6271" i="25"/>
  <c r="J6272" i="25"/>
  <c r="J6273" i="25"/>
  <c r="J6274" i="25"/>
  <c r="J6275" i="25"/>
  <c r="J6276" i="25"/>
  <c r="J6277" i="25"/>
  <c r="J6278" i="25"/>
  <c r="J6279" i="25"/>
  <c r="J6280" i="25"/>
  <c r="J6281" i="25"/>
  <c r="J6282" i="25"/>
  <c r="J6283" i="25"/>
  <c r="J6284" i="25"/>
  <c r="J6285" i="25"/>
  <c r="J6286" i="25"/>
  <c r="J6287" i="25"/>
  <c r="J6288" i="25"/>
  <c r="J6289" i="25"/>
  <c r="J6290" i="25"/>
  <c r="J6291" i="25"/>
  <c r="J6292" i="25"/>
  <c r="J6293" i="25"/>
  <c r="J6294" i="25"/>
  <c r="J6295" i="25"/>
  <c r="J6296" i="25"/>
  <c r="J6297" i="25"/>
  <c r="J6298" i="25"/>
  <c r="J6299" i="25"/>
  <c r="J6300" i="25"/>
  <c r="J6301" i="25"/>
  <c r="J6302" i="25"/>
  <c r="J6303" i="25"/>
  <c r="J6304" i="25"/>
  <c r="J6305" i="25"/>
  <c r="J6306" i="25"/>
  <c r="J6307" i="25"/>
  <c r="J6308" i="25"/>
  <c r="J6309" i="25"/>
  <c r="J6310" i="25"/>
  <c r="J6311" i="25"/>
  <c r="J6312" i="25"/>
  <c r="J6313" i="25"/>
  <c r="J6314" i="25"/>
  <c r="J6315" i="25"/>
  <c r="J6316" i="25"/>
  <c r="J6317" i="25"/>
  <c r="J6318" i="25"/>
  <c r="J6319" i="25"/>
  <c r="J6320" i="25"/>
  <c r="J6321" i="25"/>
  <c r="J6322" i="25"/>
  <c r="J6323" i="25"/>
  <c r="J6324" i="25"/>
  <c r="J6325" i="25"/>
  <c r="J6326" i="25"/>
  <c r="J6327" i="25"/>
  <c r="J6328" i="25"/>
  <c r="J6329" i="25"/>
  <c r="J6330" i="25"/>
  <c r="J6331" i="25"/>
  <c r="J6332" i="25"/>
  <c r="J6333" i="25"/>
  <c r="J6334" i="25"/>
  <c r="J6335" i="25"/>
  <c r="J6336" i="25"/>
  <c r="J6337" i="25"/>
  <c r="J6338" i="25"/>
  <c r="J6339" i="25"/>
  <c r="J6340" i="25"/>
  <c r="J6341" i="25"/>
  <c r="J6342" i="25"/>
  <c r="J6343" i="25"/>
  <c r="J6344" i="25"/>
  <c r="J6345" i="25"/>
  <c r="J6346" i="25"/>
  <c r="J6347" i="25"/>
  <c r="J6348" i="25"/>
  <c r="J6349" i="25"/>
  <c r="J6350" i="25"/>
  <c r="J6351" i="25"/>
  <c r="J6352" i="25"/>
  <c r="J6353" i="25"/>
  <c r="J6354" i="25"/>
  <c r="J6355" i="25"/>
  <c r="J6356" i="25"/>
  <c r="J6357" i="25"/>
  <c r="J6358" i="25"/>
  <c r="J6359" i="25"/>
  <c r="J6360" i="25"/>
  <c r="J6361" i="25"/>
  <c r="J6362" i="25"/>
  <c r="J6363" i="25"/>
  <c r="J6364" i="25"/>
  <c r="J6365" i="25"/>
  <c r="J6366" i="25"/>
  <c r="J6367" i="25"/>
  <c r="J6368" i="25"/>
  <c r="J6369" i="25"/>
  <c r="J6370" i="25"/>
  <c r="J6371" i="25"/>
  <c r="J6372" i="25"/>
  <c r="J6373" i="25"/>
  <c r="J6374" i="25"/>
  <c r="J6375" i="25"/>
  <c r="J6376" i="25"/>
  <c r="J6377" i="25"/>
  <c r="J6378" i="25"/>
  <c r="J6379" i="25"/>
  <c r="J6380" i="25"/>
  <c r="J6381" i="25"/>
  <c r="J6382" i="25"/>
  <c r="J6383" i="25"/>
  <c r="J6384" i="25"/>
  <c r="J6385" i="25"/>
  <c r="J6386" i="25"/>
  <c r="J6387" i="25"/>
  <c r="J6388" i="25"/>
  <c r="J6389" i="25"/>
  <c r="J6390" i="25"/>
  <c r="J6391" i="25"/>
  <c r="J6392" i="25"/>
  <c r="J6393" i="25"/>
  <c r="J6394" i="25"/>
  <c r="J6395" i="25"/>
  <c r="J6396" i="25"/>
  <c r="J6397" i="25"/>
  <c r="J6398" i="25"/>
  <c r="J6399" i="25"/>
  <c r="J6400" i="25"/>
  <c r="J6401" i="25"/>
  <c r="J6402" i="25"/>
  <c r="J6403" i="25"/>
  <c r="J6404" i="25"/>
  <c r="J6405" i="25"/>
  <c r="J6406" i="25"/>
  <c r="J6407" i="25"/>
  <c r="J6408" i="25"/>
  <c r="J6409" i="25"/>
  <c r="J6410" i="25"/>
  <c r="J6411" i="25"/>
  <c r="J6412" i="25"/>
  <c r="J6413" i="25"/>
  <c r="J6414" i="25"/>
  <c r="J6415" i="25"/>
  <c r="J6416" i="25"/>
  <c r="J6417" i="25"/>
  <c r="J6418" i="25"/>
  <c r="J6419" i="25"/>
  <c r="J6420" i="25"/>
  <c r="J6421" i="25"/>
  <c r="J6422" i="25"/>
  <c r="J6423" i="25"/>
  <c r="J6424" i="25"/>
  <c r="J6425" i="25"/>
  <c r="J6426" i="25"/>
  <c r="J6427" i="25"/>
  <c r="J6428" i="25"/>
  <c r="J6429" i="25"/>
  <c r="J6430" i="25"/>
  <c r="J6431" i="25"/>
  <c r="J6432" i="25"/>
  <c r="J6433" i="25"/>
  <c r="J6434" i="25"/>
  <c r="J6435" i="25"/>
  <c r="J6436" i="25"/>
  <c r="J6437" i="25"/>
  <c r="J6438" i="25"/>
  <c r="J6439" i="25"/>
  <c r="J6440" i="25"/>
  <c r="J6441" i="25"/>
  <c r="J6442" i="25"/>
  <c r="J6443" i="25"/>
  <c r="J6444" i="25"/>
  <c r="J6445" i="25"/>
  <c r="J6446" i="25"/>
  <c r="J6447" i="25"/>
  <c r="J6448" i="25"/>
  <c r="J6449" i="25"/>
  <c r="J6450" i="25"/>
  <c r="J6451" i="25"/>
  <c r="J6452" i="25"/>
  <c r="J6453" i="25"/>
  <c r="J6454" i="25"/>
  <c r="J6455" i="25"/>
  <c r="J6456" i="25"/>
  <c r="J6457" i="25"/>
  <c r="J6458" i="25"/>
  <c r="J6459" i="25"/>
  <c r="J6460" i="25"/>
  <c r="J6461" i="25"/>
  <c r="J6462" i="25"/>
  <c r="J6463" i="25"/>
  <c r="J6464" i="25"/>
  <c r="J6465" i="25"/>
  <c r="J6466" i="25"/>
  <c r="J6467" i="25"/>
  <c r="J6468" i="25"/>
  <c r="J6469" i="25"/>
  <c r="J6470" i="25"/>
  <c r="J6471" i="25"/>
  <c r="J6472" i="25"/>
  <c r="J6473" i="25"/>
  <c r="J6474" i="25"/>
  <c r="J6475" i="25"/>
  <c r="J6476" i="25"/>
  <c r="J6477" i="25"/>
  <c r="J6478" i="25"/>
  <c r="J6479" i="25"/>
  <c r="J6480" i="25"/>
  <c r="J6481" i="25"/>
  <c r="J6482" i="25"/>
  <c r="J6483" i="25"/>
  <c r="J6484" i="25"/>
  <c r="J6485" i="25"/>
  <c r="J6486" i="25"/>
  <c r="J6487" i="25"/>
  <c r="J6488" i="25"/>
  <c r="J6489" i="25"/>
  <c r="J6490" i="25"/>
  <c r="J6491" i="25"/>
  <c r="J6492" i="25"/>
  <c r="J6493" i="25"/>
  <c r="J6494" i="25"/>
  <c r="J6495" i="25"/>
  <c r="J6496" i="25"/>
  <c r="J6497" i="25"/>
  <c r="J6498" i="25"/>
  <c r="J6499" i="25"/>
  <c r="J6500" i="25"/>
  <c r="J6501" i="25"/>
  <c r="J6502" i="25"/>
  <c r="J6503" i="25"/>
  <c r="J6504" i="25"/>
  <c r="J6505" i="25"/>
  <c r="J6506" i="25"/>
  <c r="J6507" i="25"/>
  <c r="J6508" i="25"/>
  <c r="J6509" i="25"/>
  <c r="J6510" i="25"/>
  <c r="J6511" i="25"/>
  <c r="J6512" i="25"/>
  <c r="J6513" i="25"/>
  <c r="J6514" i="25"/>
  <c r="J6515" i="25"/>
  <c r="J6516" i="25"/>
  <c r="J6517" i="25"/>
  <c r="J6518" i="25"/>
  <c r="J6519" i="25"/>
  <c r="J6520" i="25"/>
  <c r="J6521" i="25"/>
  <c r="J6522" i="25"/>
  <c r="J6523" i="25"/>
  <c r="J6524" i="25"/>
  <c r="J6525" i="25"/>
  <c r="J6526" i="25"/>
  <c r="J6527" i="25"/>
  <c r="J6528" i="25"/>
  <c r="J6529" i="25"/>
  <c r="J6530" i="25"/>
  <c r="J6531" i="25"/>
  <c r="J6532" i="25"/>
  <c r="J6533" i="25"/>
  <c r="J6534" i="25"/>
  <c r="J6535" i="25"/>
  <c r="J6536" i="25"/>
  <c r="J6537" i="25"/>
  <c r="J6538" i="25"/>
  <c r="J6539" i="25"/>
  <c r="J6540" i="25"/>
  <c r="J6541" i="25"/>
  <c r="J6542" i="25"/>
  <c r="J6543" i="25"/>
  <c r="J6544" i="25"/>
  <c r="J6545" i="25"/>
  <c r="J6546" i="25"/>
  <c r="J6547" i="25"/>
  <c r="J6548" i="25"/>
  <c r="J6549" i="25"/>
  <c r="J6550" i="25"/>
  <c r="J6551" i="25"/>
  <c r="J6552" i="25"/>
  <c r="J6553" i="25"/>
  <c r="J6554" i="25"/>
  <c r="J6555" i="25"/>
  <c r="J6556" i="25"/>
  <c r="J6557" i="25"/>
  <c r="J6558" i="25"/>
  <c r="J6559" i="25"/>
  <c r="J6560" i="25"/>
  <c r="J6561" i="25"/>
  <c r="J6562" i="25"/>
  <c r="J6563" i="25"/>
  <c r="J6564" i="25"/>
  <c r="J6565" i="25"/>
  <c r="J6566" i="25"/>
  <c r="J6567" i="25"/>
  <c r="J6568" i="25"/>
  <c r="J6569" i="25"/>
  <c r="J6570" i="25"/>
  <c r="J6571" i="25"/>
  <c r="J6572" i="25"/>
  <c r="J6573" i="25"/>
  <c r="J6574" i="25"/>
  <c r="J6575" i="25"/>
  <c r="J6576" i="25"/>
  <c r="J6577" i="25"/>
  <c r="J6578" i="25"/>
  <c r="J6579" i="25"/>
  <c r="J6580" i="25"/>
  <c r="J6581" i="25"/>
  <c r="J6582" i="25"/>
  <c r="J6583" i="25"/>
  <c r="J6584" i="25"/>
  <c r="J6585" i="25"/>
  <c r="J6586" i="25"/>
  <c r="J6587" i="25"/>
  <c r="J6588" i="25"/>
  <c r="J6589" i="25"/>
  <c r="J6590" i="25"/>
  <c r="J6591" i="25"/>
  <c r="J6592" i="25"/>
  <c r="J6593" i="25"/>
  <c r="J6594" i="25"/>
  <c r="J6595" i="25"/>
  <c r="J6596" i="25"/>
  <c r="J6597" i="25"/>
  <c r="J6598" i="25"/>
  <c r="J6599" i="25"/>
  <c r="J6600" i="25"/>
  <c r="J6601" i="25"/>
  <c r="J6602" i="25"/>
  <c r="J6603" i="25"/>
  <c r="J6604" i="25"/>
  <c r="J6605" i="25"/>
  <c r="J6606" i="25"/>
  <c r="J6607" i="25"/>
  <c r="J6608" i="25"/>
  <c r="J6609" i="25"/>
  <c r="J6610" i="25"/>
  <c r="J6611" i="25"/>
  <c r="J6612" i="25"/>
  <c r="J6613" i="25"/>
  <c r="J6614" i="25"/>
  <c r="J6615" i="25"/>
  <c r="J6616" i="25"/>
  <c r="J6617" i="25"/>
  <c r="J6618" i="25"/>
  <c r="J6619" i="25"/>
  <c r="J6620" i="25"/>
  <c r="J6621" i="25"/>
  <c r="J6622" i="25"/>
  <c r="J6623" i="25"/>
  <c r="J6624" i="25"/>
  <c r="J6625" i="25"/>
  <c r="J6626" i="25"/>
  <c r="J6627" i="25"/>
  <c r="J6628" i="25"/>
  <c r="J6629" i="25"/>
  <c r="J6630" i="25"/>
  <c r="J6631" i="25"/>
  <c r="J6632" i="25"/>
  <c r="J6633" i="25"/>
  <c r="J6634" i="25"/>
  <c r="J6635" i="25"/>
  <c r="J6636" i="25"/>
  <c r="J6637" i="25"/>
  <c r="J6638" i="25"/>
  <c r="J6639" i="25"/>
  <c r="J6640" i="25"/>
  <c r="J6641" i="25"/>
  <c r="J6642" i="25"/>
  <c r="J6643" i="25"/>
  <c r="J6644" i="25"/>
  <c r="J6645" i="25"/>
  <c r="J6646" i="25"/>
  <c r="J6647" i="25"/>
  <c r="J6648" i="25"/>
  <c r="J6649" i="25"/>
  <c r="J6650" i="25"/>
  <c r="J6651" i="25"/>
  <c r="J6652" i="25"/>
  <c r="J6653" i="25"/>
  <c r="J6654" i="25"/>
  <c r="J6655" i="25"/>
  <c r="J6656" i="25"/>
  <c r="J6657" i="25"/>
  <c r="J6658" i="25"/>
  <c r="J6659" i="25"/>
  <c r="J6660" i="25"/>
  <c r="J6661" i="25"/>
  <c r="J6662" i="25"/>
  <c r="J6663" i="25"/>
  <c r="J6664" i="25"/>
  <c r="J6665" i="25"/>
  <c r="J6666" i="25"/>
  <c r="J6667" i="25"/>
  <c r="J6668" i="25"/>
  <c r="J6669" i="25"/>
  <c r="J6670" i="25"/>
  <c r="J6671" i="25"/>
  <c r="J6672" i="25"/>
  <c r="J6673" i="25"/>
  <c r="J6674" i="25"/>
  <c r="J6675" i="25"/>
  <c r="J6676" i="25"/>
  <c r="J6677" i="25"/>
  <c r="J6678" i="25"/>
  <c r="J6679" i="25"/>
  <c r="J6680" i="25"/>
  <c r="J6681" i="25"/>
  <c r="J6682" i="25"/>
  <c r="J6683" i="25"/>
  <c r="J6684" i="25"/>
  <c r="J6685" i="25"/>
  <c r="J6686" i="25"/>
  <c r="J6687" i="25"/>
  <c r="J6688" i="25"/>
  <c r="J6689" i="25"/>
  <c r="J6690" i="25"/>
  <c r="J6691" i="25"/>
  <c r="J6692" i="25"/>
  <c r="J6693" i="25"/>
  <c r="J6694" i="25"/>
  <c r="J6695" i="25"/>
  <c r="J6696" i="25"/>
  <c r="J6697" i="25"/>
  <c r="J6698" i="25"/>
  <c r="J6699" i="25"/>
  <c r="J6700" i="25"/>
  <c r="J6701" i="25"/>
  <c r="J6702" i="25"/>
  <c r="J6703" i="25"/>
  <c r="J6704" i="25"/>
  <c r="J6705" i="25"/>
  <c r="J6706" i="25"/>
  <c r="J6707" i="25"/>
  <c r="J6708" i="25"/>
  <c r="J6709" i="25"/>
  <c r="J6710" i="25"/>
  <c r="J6711" i="25"/>
  <c r="J6712" i="25"/>
  <c r="J6713" i="25"/>
  <c r="J6714" i="25"/>
  <c r="J6715" i="25"/>
  <c r="J6716" i="25"/>
  <c r="J6717" i="25"/>
  <c r="J6718" i="25"/>
  <c r="J6719" i="25"/>
  <c r="J6720" i="25"/>
  <c r="J6721" i="25"/>
  <c r="J6722" i="25"/>
  <c r="J6723" i="25"/>
  <c r="J6724" i="25"/>
  <c r="J6725" i="25"/>
  <c r="J6726" i="25"/>
  <c r="J6727" i="25"/>
  <c r="J6728" i="25"/>
  <c r="J6729" i="25"/>
  <c r="J6730" i="25"/>
  <c r="J6731" i="25"/>
  <c r="J6732" i="25"/>
  <c r="J6733" i="25"/>
  <c r="J6734" i="25"/>
  <c r="J6735" i="25"/>
  <c r="J6736" i="25"/>
  <c r="J6737" i="25"/>
  <c r="J6738" i="25"/>
  <c r="J6739" i="25"/>
  <c r="J6740" i="25"/>
  <c r="J6741" i="25"/>
  <c r="J6742" i="25"/>
  <c r="J6743" i="25"/>
  <c r="J6744" i="25"/>
  <c r="J6745" i="25"/>
  <c r="J6746" i="25"/>
  <c r="J6747" i="25"/>
  <c r="J6748" i="25"/>
  <c r="J6749" i="25"/>
  <c r="J6750" i="25"/>
  <c r="J6751" i="25"/>
  <c r="J6752" i="25"/>
  <c r="J6753" i="25"/>
  <c r="J6754" i="25"/>
  <c r="J6755" i="25"/>
  <c r="J6756" i="25"/>
  <c r="J6757" i="25"/>
  <c r="J6758" i="25"/>
  <c r="J6759" i="25"/>
  <c r="J6760" i="25"/>
  <c r="J6761" i="25"/>
  <c r="J6762" i="25"/>
  <c r="J6763" i="25"/>
  <c r="J6764" i="25"/>
  <c r="J6765" i="25"/>
  <c r="J6766" i="25"/>
  <c r="J6767" i="25"/>
  <c r="J6768" i="25"/>
  <c r="J6769" i="25"/>
  <c r="J6770" i="25"/>
  <c r="J6771" i="25"/>
  <c r="J6772" i="25"/>
  <c r="J6773" i="25"/>
  <c r="J6774" i="25"/>
  <c r="J6775" i="25"/>
  <c r="J6776" i="25"/>
  <c r="J6777" i="25"/>
  <c r="J6778" i="25"/>
  <c r="J6779" i="25"/>
  <c r="J6780" i="25"/>
  <c r="J6781" i="25"/>
  <c r="J6782" i="25"/>
  <c r="J6783" i="25"/>
  <c r="J6784" i="25"/>
  <c r="J6785" i="25"/>
  <c r="J6786" i="25"/>
  <c r="J6787" i="25"/>
  <c r="J6788" i="25"/>
  <c r="J6789" i="25"/>
  <c r="J6790" i="25"/>
  <c r="J6791" i="25"/>
  <c r="J6792" i="25"/>
  <c r="J6793" i="25"/>
  <c r="J6794" i="25"/>
  <c r="J6795" i="25"/>
  <c r="J6796" i="25"/>
  <c r="J6797" i="25"/>
  <c r="J6798" i="25"/>
  <c r="J6799" i="25"/>
  <c r="J6800" i="25"/>
  <c r="J6801" i="25"/>
  <c r="J6802" i="25"/>
  <c r="J6803" i="25"/>
  <c r="J6804" i="25"/>
  <c r="J6805" i="25"/>
  <c r="J6806" i="25"/>
  <c r="J6807" i="25"/>
  <c r="J6808" i="25"/>
  <c r="J6809" i="25"/>
  <c r="J6810" i="25"/>
  <c r="J6811" i="25"/>
  <c r="J6812" i="25"/>
  <c r="J6813" i="25"/>
  <c r="J6814" i="25"/>
  <c r="J6815" i="25"/>
  <c r="J6816" i="25"/>
  <c r="J6817" i="25"/>
  <c r="J6818" i="25"/>
  <c r="J6819" i="25"/>
  <c r="J6820" i="25"/>
  <c r="J6821" i="25"/>
  <c r="J6822" i="25"/>
  <c r="J6823" i="25"/>
  <c r="J6824" i="25"/>
  <c r="J6825" i="25"/>
  <c r="J6826" i="25"/>
  <c r="J6827" i="25"/>
  <c r="J6828" i="25"/>
  <c r="J6829" i="25"/>
  <c r="J6830" i="25"/>
  <c r="J6831" i="25"/>
  <c r="J6832" i="25"/>
  <c r="J6833" i="25"/>
  <c r="J6834" i="25"/>
  <c r="J6835" i="25"/>
  <c r="J6836" i="25"/>
  <c r="J6837" i="25"/>
  <c r="J6838" i="25"/>
  <c r="J6839" i="25"/>
  <c r="J6840" i="25"/>
  <c r="J6841" i="25"/>
  <c r="J6842" i="25"/>
  <c r="J6843" i="25"/>
  <c r="J6844" i="25"/>
  <c r="J6845" i="25"/>
  <c r="J6846" i="25"/>
  <c r="J6847" i="25"/>
  <c r="J6848" i="25"/>
  <c r="J6849" i="25"/>
  <c r="J6850" i="25"/>
  <c r="J6851" i="25"/>
  <c r="J6852" i="25"/>
  <c r="J6853" i="25"/>
  <c r="J6854" i="25"/>
  <c r="J6855" i="25"/>
  <c r="J6856" i="25"/>
  <c r="J6857" i="25"/>
  <c r="J6858" i="25"/>
  <c r="J6859" i="25"/>
  <c r="J6860" i="25"/>
  <c r="J6861" i="25"/>
  <c r="J6862" i="25"/>
  <c r="J6863" i="25"/>
  <c r="J6864" i="25"/>
  <c r="J6865" i="25"/>
  <c r="J6866" i="25"/>
  <c r="J6867" i="25"/>
  <c r="J6868" i="25"/>
  <c r="J6869" i="25"/>
  <c r="J6870" i="25"/>
  <c r="J6871" i="25"/>
  <c r="J6872" i="25"/>
  <c r="J6873" i="25"/>
  <c r="J6874" i="25"/>
  <c r="J6875" i="25"/>
  <c r="J6876" i="25"/>
  <c r="J6877" i="25"/>
  <c r="J6878" i="25"/>
  <c r="J6879" i="25"/>
  <c r="J6880" i="25"/>
  <c r="J6881" i="25"/>
  <c r="J6882" i="25"/>
  <c r="J6883" i="25"/>
  <c r="J6884" i="25"/>
  <c r="J6885" i="25"/>
  <c r="J6886" i="25"/>
  <c r="J6887" i="25"/>
  <c r="J6888" i="25"/>
  <c r="J6889" i="25"/>
  <c r="J6890" i="25"/>
  <c r="J6891" i="25"/>
  <c r="J6892" i="25"/>
  <c r="J6893" i="25"/>
  <c r="J6894" i="25"/>
  <c r="J6895" i="25"/>
  <c r="J6896" i="25"/>
  <c r="J6897" i="25"/>
  <c r="J6898" i="25"/>
  <c r="J6899" i="25"/>
  <c r="J6900" i="25"/>
  <c r="J6901" i="25"/>
  <c r="J6902" i="25"/>
  <c r="J6903" i="25"/>
  <c r="J6904" i="25"/>
  <c r="J6905" i="25"/>
  <c r="J6906" i="25"/>
  <c r="J6907" i="25"/>
  <c r="J6908" i="25"/>
  <c r="J6909" i="25"/>
  <c r="J6910" i="25"/>
  <c r="J6911" i="25"/>
  <c r="J6912" i="25"/>
  <c r="J6913" i="25"/>
  <c r="J6914" i="25"/>
  <c r="J6915" i="25"/>
  <c r="J6916" i="25"/>
  <c r="J6917" i="25"/>
  <c r="J6918" i="25"/>
  <c r="J6919" i="25"/>
  <c r="J6920" i="25"/>
  <c r="J6921" i="25"/>
  <c r="J6922" i="25"/>
  <c r="J6923" i="25"/>
  <c r="J6924" i="25"/>
  <c r="J6925" i="25"/>
  <c r="J6926" i="25"/>
  <c r="J6927" i="25"/>
  <c r="J6928" i="25"/>
  <c r="J6929" i="25"/>
  <c r="J6930" i="25"/>
  <c r="J6931" i="25"/>
  <c r="J6932" i="25"/>
  <c r="J6933" i="25"/>
  <c r="J6934" i="25"/>
  <c r="J6935" i="25"/>
  <c r="J6936" i="25"/>
  <c r="J6937" i="25"/>
  <c r="J6938" i="25"/>
  <c r="J6939" i="25"/>
  <c r="J6940" i="25"/>
  <c r="J6941" i="25"/>
  <c r="J6942" i="25"/>
  <c r="J6943" i="25"/>
  <c r="J6944" i="25"/>
  <c r="J6945" i="25"/>
  <c r="J6946" i="25"/>
  <c r="J6947" i="25"/>
  <c r="J6948" i="25"/>
  <c r="J6949" i="25"/>
  <c r="J6950" i="25"/>
  <c r="J6951" i="25"/>
  <c r="J6952" i="25"/>
  <c r="J6953" i="25"/>
  <c r="J6954" i="25"/>
  <c r="J6955" i="25"/>
  <c r="J6956" i="25"/>
  <c r="J6957" i="25"/>
  <c r="J6958" i="25"/>
  <c r="J6959" i="25"/>
  <c r="J6960" i="25"/>
  <c r="J6961" i="25"/>
  <c r="J6962" i="25"/>
  <c r="J6963" i="25"/>
  <c r="J6964" i="25"/>
  <c r="J6965" i="25"/>
  <c r="J6966" i="25"/>
  <c r="J6967" i="25"/>
  <c r="J6968" i="25"/>
  <c r="J6969" i="25"/>
  <c r="J6970" i="25"/>
  <c r="J6971" i="25"/>
  <c r="J6972" i="25"/>
  <c r="J6973" i="25"/>
  <c r="J6974" i="25"/>
  <c r="J6975" i="25"/>
  <c r="J6976" i="25"/>
  <c r="J6977" i="25"/>
  <c r="J6978" i="25"/>
  <c r="J6979" i="25"/>
  <c r="J6980" i="25"/>
  <c r="J6981" i="25"/>
  <c r="J6982" i="25"/>
  <c r="J6983" i="25"/>
  <c r="J6984" i="25"/>
  <c r="J6985" i="25"/>
  <c r="J6986" i="25"/>
  <c r="J6987" i="25"/>
  <c r="J6988" i="25"/>
  <c r="J6989" i="25"/>
  <c r="J6990" i="25"/>
  <c r="J6991" i="25"/>
  <c r="J6992" i="25"/>
  <c r="J6993" i="25"/>
  <c r="J6994" i="25"/>
  <c r="J6995" i="25"/>
  <c r="J6996" i="25"/>
  <c r="J6997" i="25"/>
  <c r="J6998" i="25"/>
  <c r="J6999" i="25"/>
  <c r="J7000" i="25"/>
  <c r="J7001" i="25"/>
  <c r="J7002" i="25"/>
  <c r="J7003" i="25"/>
  <c r="J7004" i="25"/>
  <c r="J7005" i="25"/>
  <c r="J7006" i="25"/>
  <c r="J7007" i="25"/>
  <c r="J7008" i="25"/>
  <c r="J7009" i="25"/>
  <c r="J7010" i="25"/>
  <c r="J7011" i="25"/>
  <c r="J7012" i="25"/>
  <c r="J7013" i="25"/>
  <c r="J7014" i="25"/>
  <c r="J7015" i="25"/>
  <c r="J7016" i="25"/>
  <c r="J7017" i="25"/>
  <c r="J7018" i="25"/>
  <c r="J7019" i="25"/>
  <c r="J7020" i="25"/>
  <c r="J7021" i="25"/>
  <c r="J7022" i="25"/>
  <c r="J7023" i="25"/>
  <c r="J7024" i="25"/>
  <c r="J7025" i="25"/>
  <c r="J7026" i="25"/>
  <c r="J7027" i="25"/>
  <c r="J7028" i="25"/>
  <c r="J7029" i="25"/>
  <c r="J7030" i="25"/>
  <c r="J7031" i="25"/>
  <c r="J7032" i="25"/>
  <c r="J7033" i="25"/>
  <c r="J7034" i="25"/>
  <c r="J7035" i="25"/>
  <c r="J7036" i="25"/>
  <c r="J7037" i="25"/>
  <c r="J7038" i="25"/>
  <c r="J7039" i="25"/>
  <c r="J7040" i="25"/>
  <c r="J7041" i="25"/>
  <c r="J7042" i="25"/>
  <c r="J7043" i="25"/>
  <c r="J7044" i="25"/>
  <c r="J7045" i="25"/>
  <c r="J7046" i="25"/>
  <c r="J7047" i="25"/>
  <c r="J7048" i="25"/>
  <c r="J7049" i="25"/>
  <c r="J7050" i="25"/>
  <c r="J7051" i="25"/>
  <c r="J7052" i="25"/>
  <c r="J7053" i="25"/>
  <c r="J7054" i="25"/>
  <c r="J7055" i="25"/>
  <c r="J7056" i="25"/>
  <c r="J7057" i="25"/>
  <c r="J7058" i="25"/>
  <c r="J7059" i="25"/>
  <c r="J7060" i="25"/>
  <c r="J7061" i="25"/>
  <c r="J7062" i="25"/>
  <c r="J7063" i="25"/>
  <c r="J7064" i="25"/>
  <c r="J7065" i="25"/>
  <c r="J7066" i="25"/>
  <c r="J7067" i="25"/>
  <c r="J7068" i="25"/>
  <c r="J7069" i="25"/>
  <c r="J7070" i="25"/>
  <c r="J7071" i="25"/>
  <c r="J7072" i="25"/>
  <c r="J7073" i="25"/>
  <c r="J7074" i="25"/>
  <c r="J7075" i="25"/>
  <c r="J7076" i="25"/>
  <c r="J7077" i="25"/>
  <c r="J7078" i="25"/>
  <c r="J7079" i="25"/>
  <c r="J7080" i="25"/>
  <c r="J7081" i="25"/>
  <c r="J7082" i="25"/>
  <c r="J7083" i="25"/>
  <c r="J7084" i="25"/>
  <c r="J7085" i="25"/>
  <c r="J7086" i="25"/>
  <c r="J7087" i="25"/>
  <c r="J7088" i="25"/>
  <c r="J7089" i="25"/>
  <c r="J7090" i="25"/>
  <c r="J7091" i="25"/>
  <c r="J7092" i="25"/>
  <c r="J7093" i="25"/>
  <c r="J7094" i="25"/>
  <c r="J7095" i="25"/>
  <c r="J7096" i="25"/>
  <c r="J7097" i="25"/>
  <c r="J7098" i="25"/>
  <c r="J7099" i="25"/>
  <c r="J7100" i="25"/>
  <c r="J7101" i="25"/>
  <c r="J7102" i="25"/>
  <c r="J7103" i="25"/>
  <c r="J7104" i="25"/>
  <c r="J7105" i="25"/>
  <c r="J7106" i="25"/>
  <c r="J7107" i="25"/>
  <c r="J7108" i="25"/>
  <c r="J7109" i="25"/>
  <c r="J7110" i="25"/>
  <c r="J7111" i="25"/>
  <c r="J7112" i="25"/>
  <c r="J7113" i="25"/>
  <c r="J7114" i="25"/>
  <c r="J7115" i="25"/>
  <c r="J7116" i="25"/>
  <c r="J7117" i="25"/>
  <c r="J7118" i="25"/>
  <c r="J7119" i="25"/>
  <c r="J7120" i="25"/>
  <c r="J7121" i="25"/>
  <c r="J7122" i="25"/>
  <c r="J7123" i="25"/>
  <c r="J7124" i="25"/>
  <c r="J7125" i="25"/>
  <c r="J7126" i="25"/>
  <c r="J7127" i="25"/>
  <c r="J7128" i="25"/>
  <c r="J7129" i="25"/>
  <c r="J7130" i="25"/>
  <c r="J7131" i="25"/>
  <c r="J7132" i="25"/>
  <c r="J7133" i="25"/>
  <c r="J7134" i="25"/>
  <c r="J7135" i="25"/>
  <c r="J7136" i="25"/>
  <c r="J7137" i="25"/>
  <c r="J7138" i="25"/>
  <c r="J7139" i="25"/>
  <c r="J7140" i="25"/>
  <c r="J7141" i="25"/>
  <c r="J7142" i="25"/>
  <c r="J7143" i="25"/>
  <c r="J7144" i="25"/>
  <c r="J7145" i="25"/>
  <c r="J7146" i="25"/>
  <c r="J7147" i="25"/>
  <c r="J7148" i="25"/>
  <c r="J7149" i="25"/>
  <c r="J7150" i="25"/>
  <c r="J7151" i="25"/>
  <c r="J7152" i="25"/>
  <c r="J7153" i="25"/>
  <c r="J7154" i="25"/>
  <c r="J7155" i="25"/>
  <c r="J7156" i="25"/>
  <c r="J7157" i="25"/>
  <c r="J7158" i="25"/>
  <c r="J7159" i="25"/>
  <c r="J7160" i="25"/>
  <c r="J7161" i="25"/>
  <c r="J7162" i="25"/>
  <c r="J7163" i="25"/>
  <c r="J7164" i="25"/>
  <c r="J7165" i="25"/>
  <c r="J7166" i="25"/>
  <c r="J7167" i="25"/>
  <c r="J7168" i="25"/>
  <c r="J7169" i="25"/>
  <c r="J7170" i="25"/>
  <c r="J7171" i="25"/>
  <c r="J7172" i="25"/>
  <c r="J7173" i="25"/>
  <c r="J7174" i="25"/>
  <c r="J7175" i="25"/>
  <c r="J7176" i="25"/>
  <c r="J7177" i="25"/>
  <c r="J7178" i="25"/>
  <c r="J7179" i="25"/>
  <c r="J7180" i="25"/>
  <c r="J7181" i="25"/>
  <c r="J7182" i="25"/>
  <c r="J7183" i="25"/>
  <c r="J7184" i="25"/>
  <c r="J7185" i="25"/>
  <c r="J7186" i="25"/>
  <c r="J7187" i="25"/>
  <c r="J7188" i="25"/>
  <c r="J7189" i="25"/>
  <c r="J7190" i="25"/>
  <c r="J7191" i="25"/>
  <c r="J7192" i="25"/>
  <c r="J7193" i="25"/>
  <c r="J7194" i="25"/>
  <c r="J7195" i="25"/>
  <c r="J7196" i="25"/>
  <c r="J7197" i="25"/>
  <c r="J7198" i="25"/>
  <c r="J7199" i="25"/>
  <c r="J7200" i="25"/>
  <c r="J7201" i="25"/>
  <c r="J7202" i="25"/>
  <c r="J7203" i="25"/>
  <c r="J7204" i="25"/>
  <c r="J7205" i="25"/>
  <c r="J7206" i="25"/>
  <c r="J7207" i="25"/>
  <c r="J7208" i="25"/>
  <c r="J7209" i="25"/>
  <c r="J7210" i="25"/>
  <c r="J7211" i="25"/>
  <c r="J7212" i="25"/>
  <c r="J7213" i="25"/>
  <c r="J7214" i="25"/>
  <c r="J7215" i="25"/>
  <c r="J7216" i="25"/>
  <c r="J7217" i="25"/>
  <c r="J7218" i="25"/>
  <c r="J7219" i="25"/>
  <c r="J7220" i="25"/>
  <c r="J7221" i="25"/>
  <c r="J7222" i="25"/>
  <c r="J7223" i="25"/>
  <c r="J7224" i="25"/>
  <c r="J7225" i="25"/>
  <c r="J7226" i="25"/>
  <c r="J7227" i="25"/>
  <c r="J7228" i="25"/>
  <c r="J7229" i="25"/>
  <c r="J7230" i="25"/>
  <c r="J7231" i="25"/>
  <c r="J7232" i="25"/>
  <c r="J7233" i="25"/>
  <c r="J7234" i="25"/>
  <c r="J7235" i="25"/>
  <c r="J7236" i="25"/>
  <c r="J7237" i="25"/>
  <c r="J7238" i="25"/>
  <c r="J7239" i="25"/>
  <c r="J7240" i="25"/>
  <c r="J7241" i="25"/>
  <c r="J7242" i="25"/>
  <c r="J7243" i="25"/>
  <c r="J7244" i="25"/>
  <c r="J7245" i="25"/>
  <c r="J7246" i="25"/>
  <c r="J7247" i="25"/>
  <c r="J7248" i="25"/>
  <c r="J7249" i="25"/>
  <c r="J7250" i="25"/>
  <c r="J7251" i="25"/>
  <c r="J7252" i="25"/>
  <c r="J7253" i="25"/>
  <c r="J7254" i="25"/>
  <c r="J7255" i="25"/>
  <c r="J7256" i="25"/>
  <c r="J7257" i="25"/>
  <c r="J7258" i="25"/>
  <c r="J7259" i="25"/>
  <c r="J7260" i="25"/>
  <c r="J7261" i="25"/>
  <c r="J7262" i="25"/>
  <c r="J7263" i="25"/>
  <c r="J7264" i="25"/>
  <c r="J7265" i="25"/>
  <c r="J7266" i="25"/>
  <c r="J7267" i="25"/>
  <c r="J7268" i="25"/>
  <c r="J7269" i="25"/>
  <c r="J7270" i="25"/>
  <c r="J7271" i="25"/>
  <c r="J7272" i="25"/>
  <c r="J7273" i="25"/>
  <c r="J7274" i="25"/>
  <c r="J7275" i="25"/>
  <c r="J7276" i="25"/>
  <c r="J7277" i="25"/>
  <c r="J7278" i="25"/>
  <c r="J7279" i="25"/>
  <c r="J7280" i="25"/>
  <c r="J7281" i="25"/>
  <c r="J7282" i="25"/>
  <c r="J7283" i="25"/>
  <c r="J7284" i="25"/>
  <c r="J7285" i="25"/>
  <c r="J7286" i="25"/>
  <c r="J7287" i="25"/>
  <c r="J7288" i="25"/>
  <c r="J7289" i="25"/>
  <c r="J7290" i="25"/>
  <c r="J7291" i="25"/>
  <c r="J7292" i="25"/>
  <c r="J7293" i="25"/>
  <c r="J7294" i="25"/>
  <c r="J7295" i="25"/>
  <c r="J7296" i="25"/>
  <c r="J7297" i="25"/>
  <c r="J7298" i="25"/>
  <c r="J7299" i="25"/>
  <c r="J7300" i="25"/>
  <c r="J7301" i="25"/>
  <c r="J7302" i="25"/>
  <c r="J7303" i="25"/>
  <c r="J7304" i="25"/>
  <c r="J7305" i="25"/>
  <c r="J7306" i="25"/>
  <c r="J7307" i="25"/>
  <c r="J7308" i="25"/>
  <c r="J7309" i="25"/>
  <c r="J7310" i="25"/>
  <c r="J7311" i="25"/>
  <c r="J7312" i="25"/>
  <c r="J7313" i="25"/>
  <c r="J7314" i="25"/>
  <c r="J7315" i="25"/>
  <c r="J7316" i="25"/>
  <c r="J7317" i="25"/>
  <c r="J7318" i="25"/>
  <c r="J7319" i="25"/>
  <c r="J7320" i="25"/>
  <c r="J7321" i="25"/>
  <c r="J7322" i="25"/>
  <c r="J7323" i="25"/>
  <c r="J7324" i="25"/>
  <c r="J7325" i="25"/>
  <c r="J7326" i="25"/>
  <c r="J7327" i="25"/>
  <c r="J7328" i="25"/>
  <c r="J7329" i="25"/>
  <c r="J7330" i="25"/>
  <c r="J7331" i="25"/>
  <c r="J7332" i="25"/>
  <c r="J7333" i="25"/>
  <c r="J7334" i="25"/>
  <c r="J7335" i="25"/>
  <c r="J7336" i="25"/>
  <c r="J7337" i="25"/>
  <c r="J7338" i="25"/>
  <c r="J7339" i="25"/>
  <c r="J7340" i="25"/>
  <c r="J7341" i="25"/>
  <c r="J7342" i="25"/>
  <c r="J7343" i="25"/>
  <c r="J7344" i="25"/>
  <c r="J7345" i="25"/>
  <c r="J7346" i="25"/>
  <c r="J7347" i="25"/>
  <c r="J7348" i="25"/>
  <c r="J7349" i="25"/>
  <c r="J7350" i="25"/>
  <c r="J7351" i="25"/>
  <c r="J7352" i="25"/>
  <c r="J7353" i="25"/>
  <c r="J7354" i="25"/>
  <c r="J7355" i="25"/>
  <c r="J7356" i="25"/>
  <c r="J7357" i="25"/>
  <c r="J7358" i="25"/>
  <c r="J7359" i="25"/>
  <c r="J7360" i="25"/>
  <c r="J7361" i="25"/>
  <c r="J7362" i="25"/>
  <c r="J7363" i="25"/>
  <c r="J7364" i="25"/>
  <c r="J7365" i="25"/>
  <c r="J7366" i="25"/>
  <c r="J7367" i="25"/>
  <c r="J7368" i="25"/>
  <c r="J7369" i="25"/>
  <c r="J7370" i="25"/>
  <c r="J7371" i="25"/>
  <c r="J7372" i="25"/>
  <c r="J7373" i="25"/>
  <c r="J7374" i="25"/>
  <c r="J7375" i="25"/>
  <c r="J7376" i="25"/>
  <c r="J7377" i="25"/>
  <c r="J7378" i="25"/>
  <c r="J7379" i="25"/>
  <c r="J7380" i="25"/>
  <c r="J7381" i="25"/>
  <c r="J7382" i="25"/>
  <c r="J7383" i="25"/>
  <c r="J7384" i="25"/>
  <c r="J7385" i="25"/>
  <c r="J7386" i="25"/>
  <c r="J7387" i="25"/>
  <c r="J7388" i="25"/>
  <c r="J7389" i="25"/>
  <c r="J7390" i="25"/>
  <c r="J7391" i="25"/>
  <c r="J7392" i="25"/>
  <c r="J7393" i="25"/>
  <c r="J7394" i="25"/>
  <c r="J7395" i="25"/>
  <c r="J7396" i="25"/>
  <c r="J7397" i="25"/>
  <c r="J7398" i="25"/>
  <c r="J7399" i="25"/>
  <c r="J7400" i="25"/>
  <c r="J7401" i="25"/>
  <c r="J7402" i="25"/>
  <c r="J3" i="25"/>
  <c r="J2" i="25"/>
  <c r="J1" i="25"/>
  <c r="Q1275" i="25"/>
  <c r="Q1276" i="25"/>
  <c r="Q1277" i="25"/>
  <c r="Q1278" i="25"/>
  <c r="Q1279" i="25"/>
  <c r="Q1280" i="25"/>
  <c r="Q1281" i="25"/>
  <c r="Q1282" i="25"/>
  <c r="Q1283" i="25"/>
  <c r="Q1284" i="25"/>
  <c r="Q1285" i="25"/>
  <c r="Q1286" i="25"/>
  <c r="Q1287" i="25"/>
  <c r="Q1288" i="25"/>
  <c r="Q1289" i="25"/>
  <c r="Q1290" i="25"/>
  <c r="Q1291" i="25"/>
  <c r="Q1292" i="25"/>
  <c r="Q1293" i="25"/>
  <c r="Q1294" i="25"/>
  <c r="Q1295" i="25"/>
  <c r="Q1296" i="25"/>
  <c r="Q1297" i="25"/>
  <c r="Q1298" i="25"/>
  <c r="Q1299" i="25"/>
  <c r="Q1300" i="25"/>
  <c r="Q1301" i="25"/>
  <c r="Q1302" i="25"/>
  <c r="Q1303" i="25"/>
  <c r="Q1304" i="25"/>
  <c r="Q1305" i="25"/>
  <c r="Q1306" i="25"/>
  <c r="Q1307" i="25"/>
  <c r="Q1308" i="25"/>
  <c r="Q1309" i="25"/>
  <c r="Q1310" i="25"/>
  <c r="Q1311" i="25"/>
  <c r="Q1312" i="25"/>
  <c r="Q1313" i="25"/>
  <c r="Q1314" i="25"/>
  <c r="Q1315" i="25"/>
  <c r="Q1316" i="25"/>
  <c r="Q1317" i="25"/>
  <c r="Q1318" i="25"/>
  <c r="Q1319" i="25"/>
  <c r="Q1320" i="25"/>
  <c r="Q1321" i="25"/>
  <c r="Q1322" i="25"/>
  <c r="Q1323" i="25"/>
  <c r="Q1324" i="25"/>
  <c r="Q1325" i="25"/>
  <c r="Q1326" i="25"/>
  <c r="Q1327" i="25"/>
  <c r="Q1328" i="25"/>
  <c r="Q1329" i="25"/>
  <c r="Q1330" i="25"/>
  <c r="Q1331" i="25"/>
  <c r="Q1332" i="25"/>
  <c r="Q1333" i="25"/>
  <c r="Q1334" i="25"/>
  <c r="Q1335" i="25"/>
  <c r="Q1336" i="25"/>
  <c r="Q1337" i="25"/>
  <c r="Q1338" i="25"/>
  <c r="Q1339" i="25"/>
  <c r="Q1340" i="25"/>
  <c r="Q1341" i="25"/>
  <c r="Q1342" i="25"/>
  <c r="Q1343" i="25"/>
  <c r="Q1344" i="25"/>
  <c r="Q1345" i="25"/>
  <c r="Q1346" i="25"/>
  <c r="Q1347" i="25"/>
  <c r="Q1348" i="25"/>
  <c r="Q1349" i="25"/>
  <c r="Q1350" i="25"/>
  <c r="Q1351" i="25"/>
  <c r="Q1352" i="25"/>
  <c r="Q1353" i="25"/>
  <c r="Q1354" i="25"/>
  <c r="Q1355" i="25"/>
  <c r="Q1356" i="25"/>
  <c r="Q1357" i="25"/>
  <c r="Q1358" i="25"/>
  <c r="Q1359" i="25"/>
  <c r="Q1360" i="25"/>
  <c r="Q1361" i="25"/>
  <c r="Q1362" i="25"/>
  <c r="Q1363" i="25"/>
  <c r="Q1364" i="25"/>
  <c r="Q1365" i="25"/>
  <c r="Q1366" i="25"/>
  <c r="Q1367" i="25"/>
  <c r="Q1368" i="25"/>
  <c r="Q1369" i="25"/>
  <c r="Q1370" i="25"/>
  <c r="Q1371" i="25"/>
  <c r="Q1372" i="25"/>
  <c r="Q1373" i="25"/>
  <c r="Q1374" i="25"/>
  <c r="Q1375" i="25"/>
  <c r="Q1376" i="25"/>
  <c r="Q1377" i="25"/>
  <c r="Q1378" i="25"/>
  <c r="Q1379" i="25"/>
  <c r="Q1380" i="25"/>
  <c r="Q1381" i="25"/>
  <c r="Q1382" i="25"/>
  <c r="Q1383" i="25"/>
  <c r="Q1384" i="25"/>
  <c r="Q1385" i="25"/>
  <c r="Q1386" i="25"/>
  <c r="Q1387" i="25"/>
  <c r="Q1388" i="25"/>
  <c r="Q1389" i="25"/>
  <c r="Q1390" i="25"/>
  <c r="Q1391" i="25"/>
  <c r="Q1392" i="25"/>
  <c r="Q1393" i="25"/>
  <c r="Q1394" i="25"/>
  <c r="Q1395" i="25"/>
  <c r="Q1396" i="25"/>
  <c r="Q1397" i="25"/>
  <c r="Q1398" i="25"/>
  <c r="Q1399" i="25"/>
  <c r="Q1400" i="25"/>
  <c r="Q1401" i="25"/>
  <c r="Q1402" i="25"/>
  <c r="Q1403" i="25"/>
  <c r="Q1404" i="25"/>
  <c r="Q1405" i="25"/>
  <c r="Q1406" i="25"/>
  <c r="Q1407" i="25"/>
  <c r="Q1408" i="25"/>
  <c r="Q1409" i="25"/>
  <c r="Q1410" i="25"/>
  <c r="Q1411" i="25"/>
  <c r="Q1412" i="25"/>
  <c r="Q1413" i="25"/>
  <c r="Q1414" i="25"/>
  <c r="Q1415" i="25"/>
  <c r="Q1416" i="25"/>
  <c r="Q1417" i="25"/>
  <c r="Q1418" i="25"/>
  <c r="Q1419" i="25"/>
  <c r="Q1420" i="25"/>
  <c r="Q1421" i="25"/>
  <c r="Q1422" i="25"/>
  <c r="Q1423" i="25"/>
  <c r="Q1424" i="25"/>
  <c r="Q1425" i="25"/>
  <c r="Q1426" i="25"/>
  <c r="Q1427" i="25"/>
  <c r="Q1428" i="25"/>
  <c r="Q1429" i="25"/>
  <c r="Q1430" i="25"/>
  <c r="Q1431" i="25"/>
  <c r="Q1432" i="25"/>
  <c r="Q1433" i="25"/>
  <c r="Q1434" i="25"/>
  <c r="Q1435" i="25"/>
  <c r="Q1436" i="25"/>
  <c r="Q1437" i="25"/>
  <c r="Q1438" i="25"/>
  <c r="Q1439" i="25"/>
  <c r="Q1440" i="25"/>
  <c r="Q1441" i="25"/>
  <c r="Q1442" i="25"/>
  <c r="Q1443" i="25"/>
  <c r="Q1444" i="25"/>
  <c r="Q1445" i="25"/>
  <c r="Q1446" i="25"/>
  <c r="Q1447" i="25"/>
  <c r="Q1448" i="25"/>
  <c r="Q1449" i="25"/>
  <c r="Q1450" i="25"/>
  <c r="Q1451" i="25"/>
  <c r="Q1452" i="25"/>
  <c r="Q1453" i="25"/>
  <c r="Q1454" i="25"/>
  <c r="Q1455" i="25"/>
  <c r="Q1456" i="25"/>
  <c r="Q1457" i="25"/>
  <c r="Q1458" i="25"/>
  <c r="Q1459" i="25"/>
  <c r="Q1460" i="25"/>
  <c r="Q1461" i="25"/>
  <c r="Q1462" i="25"/>
  <c r="Q1463" i="25"/>
  <c r="Q1464" i="25"/>
  <c r="Q1465" i="25"/>
  <c r="Q1466" i="25"/>
  <c r="Q1467" i="25"/>
  <c r="Q1468" i="25"/>
  <c r="Q1469" i="25"/>
  <c r="Q1470" i="25"/>
  <c r="Q1471" i="25"/>
  <c r="Q1472" i="25"/>
  <c r="Q1473" i="25"/>
  <c r="Q1474" i="25"/>
  <c r="Q1475" i="25"/>
  <c r="Q1476" i="25"/>
  <c r="Q1477" i="25"/>
  <c r="Q1478" i="25"/>
  <c r="Q1479" i="25"/>
  <c r="Q1480" i="25"/>
  <c r="Q1481" i="25"/>
  <c r="Q1482" i="25"/>
  <c r="Q1483" i="25"/>
  <c r="Q1484" i="25"/>
  <c r="Q1485" i="25"/>
  <c r="Q1486" i="25"/>
  <c r="Q1487" i="25"/>
  <c r="Q1488" i="25"/>
  <c r="Q1489" i="25"/>
  <c r="Q1490" i="25"/>
  <c r="Q1491" i="25"/>
  <c r="Q1492" i="25"/>
  <c r="Q1493" i="25"/>
  <c r="Q1494" i="25"/>
  <c r="Q1495" i="25"/>
  <c r="Q1496" i="25"/>
  <c r="Q1497" i="25"/>
  <c r="Q1498" i="25"/>
  <c r="Q1499" i="25"/>
  <c r="Q1500" i="25"/>
  <c r="Q1501" i="25"/>
  <c r="Q1502" i="25"/>
  <c r="Q1503" i="25"/>
  <c r="Q1504" i="25"/>
  <c r="Q1505" i="25"/>
  <c r="Q1506" i="25"/>
  <c r="Q1507" i="25"/>
  <c r="Q1508" i="25"/>
  <c r="Q1509" i="25"/>
  <c r="Q1510" i="25"/>
  <c r="Q1511" i="25"/>
  <c r="Q1512" i="25"/>
  <c r="Q1513" i="25"/>
  <c r="Q1514" i="25"/>
  <c r="Q1515" i="25"/>
  <c r="Q1516" i="25"/>
  <c r="Q1517" i="25"/>
  <c r="Q1518" i="25"/>
  <c r="Q1519" i="25"/>
  <c r="Q1520" i="25"/>
  <c r="Q1521" i="25"/>
  <c r="Q1522" i="25"/>
  <c r="Q1523" i="25"/>
  <c r="Q1524" i="25"/>
  <c r="Q1525" i="25"/>
  <c r="Q1526" i="25"/>
  <c r="Q1527" i="25"/>
  <c r="Q1528" i="25"/>
  <c r="Q1529" i="25"/>
  <c r="Q1530" i="25"/>
  <c r="Q1531" i="25"/>
  <c r="Q1532" i="25"/>
  <c r="Q1533" i="25"/>
  <c r="Q1534" i="25"/>
  <c r="Q1535" i="25"/>
  <c r="Q1536" i="25"/>
  <c r="Q1537" i="25"/>
  <c r="Q1538" i="25"/>
  <c r="Q1539" i="25"/>
  <c r="Q1540" i="25"/>
  <c r="Q1541" i="25"/>
  <c r="Q1542" i="25"/>
  <c r="Q1543" i="25"/>
  <c r="Q1544" i="25"/>
  <c r="Q1545" i="25"/>
  <c r="Q1546" i="25"/>
  <c r="Q1547" i="25"/>
  <c r="Q1548" i="25"/>
  <c r="Q1549" i="25"/>
  <c r="Q1550" i="25"/>
  <c r="Q1551" i="25"/>
  <c r="Q1552" i="25"/>
  <c r="Q1553" i="25"/>
  <c r="Q1554" i="25"/>
  <c r="Q1555" i="25"/>
  <c r="Q1556" i="25"/>
  <c r="Q1557" i="25"/>
  <c r="Q1558" i="25"/>
  <c r="Q1559" i="25"/>
  <c r="Q1560" i="25"/>
  <c r="Q1561" i="25"/>
  <c r="Q1562" i="25"/>
  <c r="Q1563" i="25"/>
  <c r="Q1564" i="25"/>
  <c r="Q1565" i="25"/>
  <c r="Q1566" i="25"/>
  <c r="Q1567" i="25"/>
  <c r="Q1568" i="25"/>
  <c r="Q1569" i="25"/>
  <c r="Q1570" i="25"/>
  <c r="Q1571" i="25"/>
  <c r="Q1572" i="25"/>
  <c r="Q1573" i="25"/>
  <c r="Q1574" i="25"/>
  <c r="Q1575" i="25"/>
  <c r="Q1576" i="25"/>
  <c r="Q1577" i="25"/>
  <c r="Q1578" i="25"/>
  <c r="Q1579" i="25"/>
  <c r="Q1580" i="25"/>
  <c r="Q1581" i="25"/>
  <c r="Q1582" i="25"/>
  <c r="Q1583" i="25"/>
  <c r="Q1584" i="25"/>
  <c r="Q1585" i="25"/>
  <c r="Q1586" i="25"/>
  <c r="Q1587" i="25"/>
  <c r="Q1588" i="25"/>
  <c r="Q1589" i="25"/>
  <c r="Q1590" i="25"/>
  <c r="Q1591" i="25"/>
  <c r="Q1592" i="25"/>
  <c r="Q1593" i="25"/>
  <c r="Q1594" i="25"/>
  <c r="Q1595" i="25"/>
  <c r="Q1596" i="25"/>
  <c r="Q1597" i="25"/>
  <c r="Q1598" i="25"/>
  <c r="Q1599" i="25"/>
  <c r="Q1600" i="25"/>
  <c r="Q1601" i="25"/>
  <c r="Q1602" i="25"/>
  <c r="Q1603" i="25"/>
  <c r="Q1604" i="25"/>
  <c r="Q1605" i="25"/>
  <c r="Q1606" i="25"/>
  <c r="Q1607" i="25"/>
  <c r="Q1608" i="25"/>
  <c r="Q1609" i="25"/>
  <c r="Q1610" i="25"/>
  <c r="Q1611" i="25"/>
  <c r="Q1612" i="25"/>
  <c r="Q1613" i="25"/>
  <c r="Q1614" i="25"/>
  <c r="Q1615" i="25"/>
  <c r="Q1616" i="25"/>
  <c r="Q1617" i="25"/>
  <c r="Q1618" i="25"/>
  <c r="Q1619" i="25"/>
  <c r="Q1620" i="25"/>
  <c r="Q1621" i="25"/>
  <c r="Q1622" i="25"/>
  <c r="Q1623" i="25"/>
  <c r="Q1624" i="25"/>
  <c r="Q1625" i="25"/>
  <c r="Q1626" i="25"/>
  <c r="Q1627" i="25"/>
  <c r="Q1628" i="25"/>
  <c r="Q1629" i="25"/>
  <c r="Q1630" i="25"/>
  <c r="Q1631" i="25"/>
  <c r="Q1632" i="25"/>
  <c r="Q1633" i="25"/>
  <c r="Q1634" i="25"/>
  <c r="Q1635" i="25"/>
  <c r="Q1636" i="25"/>
  <c r="Q1637" i="25"/>
  <c r="Q1638" i="25"/>
  <c r="Q1639" i="25"/>
  <c r="Q1640" i="25"/>
  <c r="Q1641" i="25"/>
  <c r="Q1642" i="25"/>
  <c r="Q1643" i="25"/>
  <c r="Q1644" i="25"/>
  <c r="Q1645" i="25"/>
  <c r="Q1646" i="25"/>
  <c r="Q1647" i="25"/>
  <c r="Q1648" i="25"/>
  <c r="Q1649" i="25"/>
  <c r="Q1650" i="25"/>
  <c r="Q1651" i="25"/>
  <c r="Q1652" i="25"/>
  <c r="Q1653" i="25"/>
  <c r="Q1654" i="25"/>
  <c r="Q1655" i="25"/>
  <c r="Q1656" i="25"/>
  <c r="Q1657" i="25"/>
  <c r="Q1658" i="25"/>
  <c r="Q1659" i="25"/>
  <c r="Q1660" i="25"/>
  <c r="Q1661" i="25"/>
  <c r="Q1662" i="25"/>
  <c r="Q1663" i="25"/>
  <c r="Q1664" i="25"/>
  <c r="Q1665" i="25"/>
  <c r="Q1666" i="25"/>
  <c r="Q1667" i="25"/>
  <c r="Q1668" i="25"/>
  <c r="Q1669" i="25"/>
  <c r="Q1670" i="25"/>
  <c r="Q1671" i="25"/>
  <c r="Q1672" i="25"/>
  <c r="Q1673" i="25"/>
  <c r="Q1674" i="25"/>
  <c r="Q1675" i="25"/>
  <c r="Q1676" i="25"/>
  <c r="Q1677" i="25"/>
  <c r="Q1678" i="25"/>
  <c r="Q1679" i="25"/>
  <c r="Q1680" i="25"/>
  <c r="Q1681" i="25"/>
  <c r="Q1682" i="25"/>
  <c r="Q1683" i="25"/>
  <c r="Q1684" i="25"/>
  <c r="Q1685" i="25"/>
  <c r="Q1686" i="25"/>
  <c r="Q1687" i="25"/>
  <c r="Q1688" i="25"/>
  <c r="Q1689" i="25"/>
  <c r="Q1690" i="25"/>
  <c r="Q1691" i="25"/>
  <c r="Q1692" i="25"/>
  <c r="Q1693" i="25"/>
  <c r="ED849" i="25"/>
  <c r="ED850" i="25"/>
  <c r="ED851" i="25"/>
  <c r="ED852" i="25"/>
  <c r="ED853" i="25"/>
  <c r="ED854" i="25"/>
  <c r="ED855" i="25"/>
  <c r="ED856" i="25"/>
  <c r="ED857" i="25"/>
  <c r="ED858" i="25"/>
  <c r="ED859" i="25"/>
  <c r="ED860" i="25"/>
  <c r="ED861" i="25"/>
  <c r="ED862" i="25"/>
  <c r="ED863" i="25"/>
  <c r="ED864" i="25"/>
  <c r="ED865" i="25"/>
  <c r="ED866" i="25"/>
  <c r="ED867" i="25"/>
  <c r="ED868" i="25"/>
  <c r="ED869" i="25"/>
  <c r="ED870" i="25"/>
  <c r="ED871" i="25"/>
  <c r="ED872" i="25"/>
  <c r="ED873" i="25"/>
  <c r="ED874" i="25"/>
  <c r="ED875" i="25"/>
  <c r="ED876" i="25"/>
  <c r="ED877" i="25"/>
  <c r="ED878" i="25"/>
  <c r="ED879" i="25"/>
  <c r="ED880" i="25"/>
  <c r="ED881" i="25"/>
  <c r="ED882" i="25"/>
  <c r="ED883" i="25"/>
  <c r="ED884" i="25"/>
  <c r="ED885" i="25"/>
  <c r="ED886" i="25"/>
  <c r="ED887" i="25"/>
  <c r="ED888" i="25"/>
  <c r="ED889" i="25"/>
  <c r="ED890" i="25"/>
  <c r="ED891" i="25"/>
  <c r="ED892" i="25"/>
  <c r="ED893" i="25"/>
  <c r="ED894" i="25"/>
  <c r="ED895" i="25"/>
  <c r="ED896" i="25"/>
  <c r="ED897" i="25"/>
  <c r="ED898" i="25"/>
  <c r="ED899" i="25"/>
  <c r="ED900" i="25"/>
  <c r="ED901" i="25"/>
  <c r="ED902" i="25"/>
  <c r="ED903" i="25"/>
  <c r="ED904" i="25"/>
  <c r="ED905" i="25"/>
  <c r="ED906" i="25"/>
  <c r="ED907" i="25"/>
  <c r="ED908" i="25"/>
  <c r="ED909" i="25"/>
  <c r="ED910" i="25"/>
  <c r="ED911" i="25"/>
  <c r="ED912" i="25"/>
  <c r="ED913" i="25"/>
  <c r="ED914" i="25"/>
  <c r="ED915" i="25"/>
  <c r="ED916" i="25"/>
  <c r="ED917" i="25"/>
  <c r="ED918" i="25"/>
  <c r="ED919" i="25"/>
  <c r="ED920" i="25"/>
  <c r="ED921" i="25"/>
  <c r="ED922" i="25"/>
  <c r="ED923" i="25"/>
  <c r="ED924" i="25"/>
  <c r="ED925" i="25"/>
  <c r="ED926" i="25"/>
  <c r="ED927" i="25"/>
  <c r="ED928" i="25"/>
  <c r="ED929" i="25"/>
  <c r="ED930" i="25"/>
  <c r="ED931" i="25"/>
  <c r="ED932" i="25"/>
  <c r="ED933" i="25"/>
  <c r="ED934" i="25"/>
  <c r="ED935" i="25"/>
  <c r="ED936" i="25"/>
  <c r="ED937" i="25"/>
  <c r="ED938" i="25"/>
  <c r="ED939" i="25"/>
  <c r="ED940" i="25"/>
  <c r="ED941" i="25"/>
  <c r="ED942" i="25"/>
  <c r="ED943" i="25"/>
  <c r="ED944" i="25"/>
  <c r="ED945" i="25"/>
  <c r="ED946" i="25"/>
  <c r="ED947" i="25"/>
  <c r="ED948" i="25"/>
  <c r="ED949" i="25"/>
  <c r="ED950" i="25"/>
  <c r="ED951" i="25"/>
  <c r="ED952" i="25"/>
  <c r="ED953" i="25"/>
  <c r="ED954" i="25"/>
  <c r="ED955" i="25"/>
  <c r="ED956" i="25"/>
  <c r="ED957" i="25"/>
  <c r="ED958" i="25"/>
  <c r="ED959" i="25"/>
  <c r="ED960" i="25"/>
  <c r="ED961" i="25"/>
  <c r="ED962" i="25"/>
  <c r="ED963" i="25"/>
  <c r="ED964" i="25"/>
  <c r="ED965" i="25"/>
  <c r="ED966" i="25"/>
  <c r="ED967" i="25"/>
  <c r="ED968" i="25"/>
  <c r="ED969" i="25"/>
  <c r="ED970" i="25"/>
  <c r="ED971" i="25"/>
  <c r="ED972" i="25"/>
  <c r="ED973" i="25"/>
  <c r="ED974" i="25"/>
  <c r="ED975" i="25"/>
  <c r="ED976" i="25"/>
  <c r="ED977" i="25"/>
  <c r="ED978" i="25"/>
  <c r="ED979" i="25"/>
  <c r="ED980" i="25"/>
  <c r="ED981" i="25"/>
  <c r="ED982" i="25"/>
  <c r="ED983" i="25"/>
  <c r="ED984" i="25"/>
  <c r="ED985" i="25"/>
  <c r="ED986" i="25"/>
  <c r="ED987" i="25"/>
  <c r="ED988" i="25"/>
  <c r="ED989" i="25"/>
  <c r="ED990" i="25"/>
  <c r="ED991" i="25"/>
  <c r="ED992" i="25"/>
  <c r="ED993" i="25"/>
  <c r="ED994" i="25"/>
  <c r="ED995" i="25"/>
  <c r="ED996" i="25"/>
  <c r="ED997" i="25"/>
  <c r="ED998" i="25"/>
  <c r="ED999" i="25"/>
  <c r="ED1000" i="25"/>
  <c r="ED1001" i="25"/>
  <c r="ED1002" i="25"/>
  <c r="ED1003" i="25"/>
  <c r="ED1004" i="25"/>
  <c r="ED1005" i="25"/>
  <c r="ED1006" i="25"/>
  <c r="ED1007" i="25"/>
  <c r="ED1008" i="25"/>
  <c r="ED1009" i="25"/>
  <c r="ED1010" i="25"/>
  <c r="ED1011" i="25"/>
  <c r="ED1012" i="25"/>
  <c r="ED1013" i="25"/>
  <c r="ED1014" i="25"/>
  <c r="ED1015" i="25"/>
  <c r="ED1016" i="25"/>
  <c r="ED1017" i="25"/>
  <c r="ED1018" i="25"/>
  <c r="ED1019" i="25"/>
  <c r="ED1020" i="25"/>
  <c r="ED1021" i="25"/>
  <c r="ED1022" i="25"/>
  <c r="ED1023" i="25"/>
  <c r="ED1024" i="25"/>
  <c r="ED1025" i="25"/>
  <c r="ED1026" i="25"/>
  <c r="ED1027" i="25"/>
  <c r="ED1028" i="25"/>
  <c r="ED1029" i="25"/>
  <c r="ED1030" i="25"/>
  <c r="ED1031" i="25"/>
  <c r="ED1032" i="25"/>
  <c r="ED1033" i="25"/>
  <c r="ED1034" i="25"/>
  <c r="ED1035" i="25"/>
  <c r="ED1036" i="25"/>
  <c r="ED1037" i="25"/>
  <c r="ED1038" i="25"/>
  <c r="ED1039" i="25"/>
  <c r="ED1040" i="25"/>
  <c r="ED1041" i="25"/>
  <c r="ED1042" i="25"/>
  <c r="ED1043" i="25"/>
  <c r="ED1044" i="25"/>
  <c r="ED1045" i="25"/>
  <c r="ED1046" i="25"/>
  <c r="ED1047" i="25"/>
  <c r="ED1048" i="25"/>
  <c r="ED1049" i="25"/>
  <c r="ED1050" i="25"/>
  <c r="ED1051" i="25"/>
  <c r="ED1052" i="25"/>
  <c r="ED1053" i="25"/>
  <c r="ED1054" i="25"/>
  <c r="ED1055" i="25"/>
  <c r="ED1056" i="25"/>
  <c r="ED1057" i="25"/>
  <c r="ED1058" i="25"/>
  <c r="ED1059" i="25"/>
  <c r="ED1060" i="25"/>
  <c r="ED1061" i="25"/>
  <c r="ED1062" i="25"/>
  <c r="ED1063" i="25"/>
  <c r="ED1064" i="25"/>
  <c r="ED1065" i="25"/>
  <c r="ED1066" i="25"/>
  <c r="ED1067" i="25"/>
  <c r="ED1068" i="25"/>
  <c r="ED1069" i="25"/>
  <c r="ED1070" i="25"/>
  <c r="ED1071" i="25"/>
  <c r="ED1072" i="25"/>
  <c r="ED1073" i="25"/>
  <c r="ED1074" i="25"/>
  <c r="ED1075" i="25"/>
  <c r="ED1076" i="25"/>
  <c r="ED1077" i="25"/>
  <c r="ED1078" i="25"/>
  <c r="ED1079" i="25"/>
  <c r="ED1080" i="25"/>
  <c r="ED1081" i="25"/>
  <c r="ED1082" i="25"/>
  <c r="ED1083" i="25"/>
  <c r="ED1084" i="25"/>
  <c r="ED1085" i="25"/>
  <c r="ED1086" i="25"/>
  <c r="ED1087" i="25"/>
  <c r="ED1088" i="25"/>
  <c r="ED1089" i="25"/>
  <c r="ED1090" i="25"/>
  <c r="ED1091" i="25"/>
  <c r="ED1092" i="25"/>
  <c r="ED1093" i="25"/>
  <c r="ED1094" i="25"/>
  <c r="ED1095" i="25"/>
  <c r="ED1096" i="25"/>
  <c r="ED1097" i="25"/>
  <c r="ED1098" i="25"/>
  <c r="ED1099" i="25"/>
  <c r="ED1100" i="25"/>
  <c r="ED1101" i="25"/>
  <c r="ED1102" i="25"/>
  <c r="ED1103" i="25"/>
  <c r="ED1104" i="25"/>
  <c r="ED1105" i="25"/>
  <c r="ED1106" i="25"/>
  <c r="ED1107" i="25"/>
  <c r="ED1108" i="25"/>
  <c r="ED1109" i="25"/>
  <c r="ED1110" i="25"/>
  <c r="ED1111" i="25"/>
  <c r="ED1112" i="25"/>
  <c r="ED1113" i="25"/>
  <c r="ED1114" i="25"/>
  <c r="ED1115" i="25"/>
  <c r="ED1116" i="25"/>
  <c r="ED1117" i="25"/>
  <c r="ED1118" i="25"/>
  <c r="ED1119" i="25"/>
  <c r="ED1120" i="25"/>
  <c r="ED1121" i="25"/>
  <c r="ED1122" i="25"/>
  <c r="ED1123" i="25"/>
  <c r="ED1124" i="25"/>
  <c r="ED1125" i="25"/>
  <c r="ED1126" i="25"/>
  <c r="ED1127" i="25"/>
  <c r="ED1128" i="25"/>
  <c r="ED1129" i="25"/>
  <c r="ED1130" i="25"/>
  <c r="ED1131" i="25"/>
  <c r="ED1132" i="25"/>
  <c r="ED1133" i="25"/>
  <c r="ED1134" i="25"/>
  <c r="ED1135" i="25"/>
  <c r="ED1136" i="25"/>
  <c r="ED1137" i="25"/>
  <c r="ED1138" i="25"/>
  <c r="ED1139" i="25"/>
  <c r="ED1140" i="25"/>
  <c r="ED1141" i="25"/>
  <c r="ED1142" i="25"/>
  <c r="ED1143" i="25"/>
  <c r="ED1144" i="25"/>
  <c r="ED1145" i="25"/>
  <c r="ED1146" i="25"/>
  <c r="ED1147" i="25"/>
  <c r="ED1148" i="25"/>
  <c r="ED1149" i="25"/>
  <c r="ED1150" i="25"/>
  <c r="ED1151" i="25"/>
  <c r="ED1152" i="25"/>
  <c r="ED1153" i="25"/>
  <c r="ED1154" i="25"/>
  <c r="ED1155" i="25"/>
  <c r="ED1156" i="25"/>
  <c r="ED1157" i="25"/>
  <c r="ED1158" i="25"/>
  <c r="ED1159" i="25"/>
  <c r="ED1160" i="25"/>
  <c r="ED1161" i="25"/>
  <c r="ED1162" i="25"/>
  <c r="ED1163" i="25"/>
  <c r="ED1164" i="25"/>
  <c r="ED1165" i="25"/>
  <c r="ED1166" i="25"/>
  <c r="ED1167" i="25"/>
  <c r="ED1168" i="25"/>
  <c r="ED1169" i="25"/>
  <c r="ED1170" i="25"/>
  <c r="ED1171" i="25"/>
  <c r="ED1172" i="25"/>
  <c r="ED1173" i="25"/>
  <c r="ED1174" i="25"/>
  <c r="ED1175" i="25"/>
  <c r="ED1176" i="25"/>
  <c r="ED1177" i="25"/>
  <c r="ED1178" i="25"/>
  <c r="ED1179" i="25"/>
  <c r="ED1180" i="25"/>
  <c r="ED1181" i="25"/>
  <c r="ED1182" i="25"/>
  <c r="ED1183" i="25"/>
  <c r="ED1184" i="25"/>
  <c r="ED1185" i="25"/>
  <c r="ED1186" i="25"/>
  <c r="ED1187" i="25"/>
  <c r="ED1188" i="25"/>
  <c r="ED1189" i="25"/>
  <c r="ED1190" i="25"/>
  <c r="ED1191" i="25"/>
  <c r="ED1192" i="25"/>
  <c r="ED1193" i="25"/>
  <c r="ED1194" i="25"/>
  <c r="ED1195" i="25"/>
  <c r="ED1196" i="25"/>
  <c r="ED1197" i="25"/>
  <c r="ED1198" i="25"/>
  <c r="ED1199" i="25"/>
  <c r="ED1200" i="25"/>
  <c r="ED1201" i="25"/>
  <c r="ED1202" i="25"/>
  <c r="ED1203" i="25"/>
  <c r="ED1204" i="25"/>
  <c r="ED1205" i="25"/>
  <c r="ED1206" i="25"/>
  <c r="ED1207" i="25"/>
  <c r="ED1208" i="25"/>
  <c r="ED1209" i="25"/>
  <c r="ED1210" i="25"/>
  <c r="ED1211" i="25"/>
  <c r="ED1212" i="25"/>
  <c r="ED1213" i="25"/>
  <c r="ED1214" i="25"/>
  <c r="ED1215" i="25"/>
  <c r="ED1216" i="25"/>
  <c r="ED1217" i="25"/>
  <c r="ED1218" i="25"/>
  <c r="ED1219" i="25"/>
  <c r="ED1220" i="25"/>
  <c r="ED1221" i="25"/>
  <c r="ED1222" i="25"/>
  <c r="ED1223" i="25"/>
  <c r="ED1224" i="25"/>
  <c r="ED1225" i="25"/>
  <c r="ED1226" i="25"/>
  <c r="ED1227" i="25"/>
  <c r="ED1228" i="25"/>
  <c r="ED1229" i="25"/>
  <c r="ED1230" i="25"/>
  <c r="ED1231" i="25"/>
  <c r="ED1232" i="25"/>
  <c r="ED1233" i="25"/>
  <c r="ED1234" i="25"/>
  <c r="ED1235" i="25"/>
  <c r="ED1236" i="25"/>
  <c r="ED1237" i="25"/>
  <c r="ED1238" i="25"/>
  <c r="ED1239" i="25"/>
  <c r="ED1240" i="25"/>
  <c r="ED1241" i="25"/>
  <c r="ED1242" i="25"/>
  <c r="ED1243" i="25"/>
  <c r="ED1244" i="25"/>
  <c r="ED1245" i="25"/>
  <c r="ED1246" i="25"/>
  <c r="ED1247" i="25"/>
  <c r="ED1248" i="25"/>
  <c r="ED1249" i="25"/>
  <c r="ED1250" i="25"/>
  <c r="ED1251" i="25"/>
  <c r="ED1252" i="25"/>
  <c r="ED1253" i="25"/>
  <c r="ED1254" i="25"/>
  <c r="ED1255" i="25"/>
  <c r="ED1256" i="25"/>
  <c r="ED1257" i="25"/>
  <c r="ED1258" i="25"/>
  <c r="ED1259" i="25"/>
  <c r="ED1260" i="25"/>
  <c r="ED1261" i="25"/>
  <c r="ED1262" i="25"/>
  <c r="ED1263" i="25"/>
  <c r="ED1264" i="25"/>
  <c r="ED1265" i="25"/>
  <c r="ED1266" i="25"/>
  <c r="ED1267" i="25"/>
  <c r="Q849" i="25"/>
  <c r="Q850" i="25"/>
  <c r="Q851" i="25"/>
  <c r="Q852" i="25"/>
  <c r="Q853" i="25"/>
  <c r="Q854" i="25"/>
  <c r="Q855" i="25"/>
  <c r="Q856" i="25"/>
  <c r="Q857" i="25"/>
  <c r="Q858" i="25"/>
  <c r="Q859" i="25"/>
  <c r="Q860" i="25"/>
  <c r="Q861" i="25"/>
  <c r="Q862" i="25"/>
  <c r="Q863" i="25"/>
  <c r="Q864" i="25"/>
  <c r="Q865" i="25"/>
  <c r="Q866" i="25"/>
  <c r="Q867" i="25"/>
  <c r="Q868" i="25"/>
  <c r="Q869" i="25"/>
  <c r="Q870" i="25"/>
  <c r="Q871" i="25"/>
  <c r="Q872" i="25"/>
  <c r="Q873" i="25"/>
  <c r="Q874" i="25"/>
  <c r="Q875" i="25"/>
  <c r="Q876" i="25"/>
  <c r="Q877" i="25"/>
  <c r="Q878" i="25"/>
  <c r="Q879" i="25"/>
  <c r="Q880" i="25"/>
  <c r="Q881" i="25"/>
  <c r="Q882" i="25"/>
  <c r="Q883" i="25"/>
  <c r="Q884" i="25"/>
  <c r="Q885" i="25"/>
  <c r="Q886" i="25"/>
  <c r="Q887" i="25"/>
  <c r="Q888" i="25"/>
  <c r="Q889" i="25"/>
  <c r="Q890" i="25"/>
  <c r="Q891" i="25"/>
  <c r="Q892" i="25"/>
  <c r="Q893" i="25"/>
  <c r="Q894" i="25"/>
  <c r="Q895" i="25"/>
  <c r="Q896" i="25"/>
  <c r="Q897" i="25"/>
  <c r="Q898" i="25"/>
  <c r="Q899" i="25"/>
  <c r="Q900" i="25"/>
  <c r="Q901" i="25"/>
  <c r="Q902" i="25"/>
  <c r="Q903" i="25"/>
  <c r="Q904" i="25"/>
  <c r="Q905" i="25"/>
  <c r="Q906" i="25"/>
  <c r="Q907" i="25"/>
  <c r="Q908" i="25"/>
  <c r="Q909" i="25"/>
  <c r="Q910" i="25"/>
  <c r="Q911" i="25"/>
  <c r="Q912" i="25"/>
  <c r="Q913" i="25"/>
  <c r="Q914" i="25"/>
  <c r="Q915" i="25"/>
  <c r="Q916" i="25"/>
  <c r="Q917" i="25"/>
  <c r="Q918" i="25"/>
  <c r="Q919" i="25"/>
  <c r="Q920" i="25"/>
  <c r="Q921" i="25"/>
  <c r="Q922" i="25"/>
  <c r="Q923" i="25"/>
  <c r="Q924" i="25"/>
  <c r="Q925" i="25"/>
  <c r="Q926" i="25"/>
  <c r="Q927" i="25"/>
  <c r="Q928" i="25"/>
  <c r="Q929" i="25"/>
  <c r="Q930" i="25"/>
  <c r="Q931" i="25"/>
  <c r="Q932" i="25"/>
  <c r="Q933" i="25"/>
  <c r="Q934" i="25"/>
  <c r="Q935" i="25"/>
  <c r="Q936" i="25"/>
  <c r="Q937" i="25"/>
  <c r="Q938" i="25"/>
  <c r="Q939" i="25"/>
  <c r="Q940" i="25"/>
  <c r="Q941" i="25"/>
  <c r="Q942" i="25"/>
  <c r="Q943" i="25"/>
  <c r="Q944" i="25"/>
  <c r="Q945" i="25"/>
  <c r="Q946" i="25"/>
  <c r="Q947" i="25"/>
  <c r="Q948" i="25"/>
  <c r="Q949" i="25"/>
  <c r="Q950" i="25"/>
  <c r="Q951" i="25"/>
  <c r="Q952" i="25"/>
  <c r="Q953" i="25"/>
  <c r="Q954" i="25"/>
  <c r="Q955" i="25"/>
  <c r="Q956" i="25"/>
  <c r="Q957" i="25"/>
  <c r="Q958" i="25"/>
  <c r="Q959" i="25"/>
  <c r="Q960" i="25"/>
  <c r="Q961" i="25"/>
  <c r="Q962" i="25"/>
  <c r="Q963" i="25"/>
  <c r="Q964" i="25"/>
  <c r="Q965" i="25"/>
  <c r="Q966" i="25"/>
  <c r="Q967" i="25"/>
  <c r="Q968" i="25"/>
  <c r="Q969" i="25"/>
  <c r="Q970" i="25"/>
  <c r="Q971" i="25"/>
  <c r="Q972" i="25"/>
  <c r="Q973" i="25"/>
  <c r="Q974" i="25"/>
  <c r="Q975" i="25"/>
  <c r="Q976" i="25"/>
  <c r="Q977" i="25"/>
  <c r="Q978" i="25"/>
  <c r="Q979" i="25"/>
  <c r="Q980" i="25"/>
  <c r="Q981" i="25"/>
  <c r="Q982" i="25"/>
  <c r="Q983" i="25"/>
  <c r="Q984" i="25"/>
  <c r="Q985" i="25"/>
  <c r="Q986" i="25"/>
  <c r="Q987" i="25"/>
  <c r="Q988" i="25"/>
  <c r="Q989" i="25"/>
  <c r="Q990" i="25"/>
  <c r="Q991" i="25"/>
  <c r="Q992" i="25"/>
  <c r="Q993" i="25"/>
  <c r="Q994" i="25"/>
  <c r="Q995" i="25"/>
  <c r="Q996" i="25"/>
  <c r="Q997" i="25"/>
  <c r="Q998" i="25"/>
  <c r="Q999" i="25"/>
  <c r="Q1000" i="25"/>
  <c r="Q1001" i="25"/>
  <c r="Q1002" i="25"/>
  <c r="Q1003" i="25"/>
  <c r="Q1004" i="25"/>
  <c r="Q1005" i="25"/>
  <c r="Q1006" i="25"/>
  <c r="Q1007" i="25"/>
  <c r="Q1008" i="25"/>
  <c r="Q1009" i="25"/>
  <c r="Q1010" i="25"/>
  <c r="Q1011" i="25"/>
  <c r="Q1012" i="25"/>
  <c r="Q1013" i="25"/>
  <c r="Q1014" i="25"/>
  <c r="Q1015" i="25"/>
  <c r="Q1016" i="25"/>
  <c r="Q1017" i="25"/>
  <c r="Q1018" i="25"/>
  <c r="Q1019" i="25"/>
  <c r="Q1020" i="25"/>
  <c r="Q1021" i="25"/>
  <c r="Q1022" i="25"/>
  <c r="Q1023" i="25"/>
  <c r="Q1024" i="25"/>
  <c r="Q1025" i="25"/>
  <c r="Q1026" i="25"/>
  <c r="Q1027" i="25"/>
  <c r="Q1028" i="25"/>
  <c r="Q1029" i="25"/>
  <c r="Q1030" i="25"/>
  <c r="Q1031" i="25"/>
  <c r="Q1032" i="25"/>
  <c r="Q1033" i="25"/>
  <c r="Q1034" i="25"/>
  <c r="Q1035" i="25"/>
  <c r="Q1036" i="25"/>
  <c r="Q1037" i="25"/>
  <c r="Q1038" i="25"/>
  <c r="Q1039" i="25"/>
  <c r="Q1040" i="25"/>
  <c r="Q1041" i="25"/>
  <c r="Q1042" i="25"/>
  <c r="Q1043" i="25"/>
  <c r="Q1044" i="25"/>
  <c r="Q1045" i="25"/>
  <c r="Q1046" i="25"/>
  <c r="Q1047" i="25"/>
  <c r="Q1048" i="25"/>
  <c r="Q1049" i="25"/>
  <c r="Q1050" i="25"/>
  <c r="Q1051" i="25"/>
  <c r="Q1052" i="25"/>
  <c r="Q1053" i="25"/>
  <c r="Q1054" i="25"/>
  <c r="Q1055" i="25"/>
  <c r="Q1056" i="25"/>
  <c r="Q1057" i="25"/>
  <c r="Q1058" i="25"/>
  <c r="Q1059" i="25"/>
  <c r="Q1060" i="25"/>
  <c r="Q1061" i="25"/>
  <c r="Q1062" i="25"/>
  <c r="Q1063" i="25"/>
  <c r="Q1064" i="25"/>
  <c r="Q1065" i="25"/>
  <c r="Q1066" i="25"/>
  <c r="Q1067" i="25"/>
  <c r="Q1068" i="25"/>
  <c r="Q1069" i="25"/>
  <c r="Q1070" i="25"/>
  <c r="Q1071" i="25"/>
  <c r="Q1072" i="25"/>
  <c r="Q1073" i="25"/>
  <c r="Q1074" i="25"/>
  <c r="Q1075" i="25"/>
  <c r="Q1076" i="25"/>
  <c r="Q1077" i="25"/>
  <c r="Q1078" i="25"/>
  <c r="Q1079" i="25"/>
  <c r="Q1080" i="25"/>
  <c r="Q1081" i="25"/>
  <c r="Q1082" i="25"/>
  <c r="Q1083" i="25"/>
  <c r="Q1084" i="25"/>
  <c r="Q1085" i="25"/>
  <c r="Q1086" i="25"/>
  <c r="Q1087" i="25"/>
  <c r="Q1088" i="25"/>
  <c r="Q1089" i="25"/>
  <c r="Q1090" i="25"/>
  <c r="Q1091" i="25"/>
  <c r="Q1092" i="25"/>
  <c r="Q1093" i="25"/>
  <c r="Q1094" i="25"/>
  <c r="Q1095" i="25"/>
  <c r="Q1096" i="25"/>
  <c r="Q1097" i="25"/>
  <c r="Q1098" i="25"/>
  <c r="Q1099" i="25"/>
  <c r="Q1100" i="25"/>
  <c r="Q1101" i="25"/>
  <c r="Q1102" i="25"/>
  <c r="Q1103" i="25"/>
  <c r="Q1104" i="25"/>
  <c r="Q1105" i="25"/>
  <c r="Q1106" i="25"/>
  <c r="Q1107" i="25"/>
  <c r="Q1108" i="25"/>
  <c r="Q1109" i="25"/>
  <c r="Q1110" i="25"/>
  <c r="Q1111" i="25"/>
  <c r="Q1112" i="25"/>
  <c r="Q1113" i="25"/>
  <c r="Q1114" i="25"/>
  <c r="Q1115" i="25"/>
  <c r="Q1116" i="25"/>
  <c r="Q1117" i="25"/>
  <c r="Q1118" i="25"/>
  <c r="Q1119" i="25"/>
  <c r="Q1120" i="25"/>
  <c r="Q1121" i="25"/>
  <c r="Q1122" i="25"/>
  <c r="Q1123" i="25"/>
  <c r="Q1124" i="25"/>
  <c r="Q1125" i="25"/>
  <c r="Q1126" i="25"/>
  <c r="Q1127" i="25"/>
  <c r="Q1128" i="25"/>
  <c r="Q1129" i="25"/>
  <c r="Q1130" i="25"/>
  <c r="Q1131" i="25"/>
  <c r="Q1132" i="25"/>
  <c r="Q1133" i="25"/>
  <c r="Q1134" i="25"/>
  <c r="Q1135" i="25"/>
  <c r="Q1136" i="25"/>
  <c r="Q1137" i="25"/>
  <c r="Q1138" i="25"/>
  <c r="Q1139" i="25"/>
  <c r="Q1140" i="25"/>
  <c r="Q1141" i="25"/>
  <c r="Q1142" i="25"/>
  <c r="Q1143" i="25"/>
  <c r="Q1144" i="25"/>
  <c r="Q1145" i="25"/>
  <c r="Q1146" i="25"/>
  <c r="Q1147" i="25"/>
  <c r="Q1148" i="25"/>
  <c r="Q1149" i="25"/>
  <c r="Q1150" i="25"/>
  <c r="Q1151" i="25"/>
  <c r="Q1152" i="25"/>
  <c r="Q1153" i="25"/>
  <c r="Q1154" i="25"/>
  <c r="Q1155" i="25"/>
  <c r="Q1156" i="25"/>
  <c r="Q1157" i="25"/>
  <c r="Q1158" i="25"/>
  <c r="Q1159" i="25"/>
  <c r="Q1160" i="25"/>
  <c r="Q1161" i="25"/>
  <c r="Q1162" i="25"/>
  <c r="Q1163" i="25"/>
  <c r="Q1164" i="25"/>
  <c r="Q1165" i="25"/>
  <c r="Q1166" i="25"/>
  <c r="Q1167" i="25"/>
  <c r="Q1168" i="25"/>
  <c r="Q1169" i="25"/>
  <c r="Q1170" i="25"/>
  <c r="Q1171" i="25"/>
  <c r="Q1172" i="25"/>
  <c r="Q1173" i="25"/>
  <c r="Q1174" i="25"/>
  <c r="Q1175" i="25"/>
  <c r="Q1176" i="25"/>
  <c r="Q1177" i="25"/>
  <c r="Q1178" i="25"/>
  <c r="Q1179" i="25"/>
  <c r="Q1180" i="25"/>
  <c r="Q1181" i="25"/>
  <c r="Q1182" i="25"/>
  <c r="Q1183" i="25"/>
  <c r="Q1184" i="25"/>
  <c r="Q1185" i="25"/>
  <c r="Q1186" i="25"/>
  <c r="Q1187" i="25"/>
  <c r="Q1188" i="25"/>
  <c r="Q1189" i="25"/>
  <c r="Q1190" i="25"/>
  <c r="Q1191" i="25"/>
  <c r="Q1192" i="25"/>
  <c r="Q1193" i="25"/>
  <c r="Q1194" i="25"/>
  <c r="Q1195" i="25"/>
  <c r="Q1196" i="25"/>
  <c r="Q1197" i="25"/>
  <c r="Q1198" i="25"/>
  <c r="Q1199" i="25"/>
  <c r="Q1200" i="25"/>
  <c r="Q1201" i="25"/>
  <c r="Q1202" i="25"/>
  <c r="Q1203" i="25"/>
  <c r="Q1204" i="25"/>
  <c r="Q1205" i="25"/>
  <c r="Q1206" i="25"/>
  <c r="Q1207" i="25"/>
  <c r="Q1208" i="25"/>
  <c r="Q1209" i="25"/>
  <c r="Q1210" i="25"/>
  <c r="Q1211" i="25"/>
  <c r="Q1212" i="25"/>
  <c r="Q1213" i="25"/>
  <c r="Q1214" i="25"/>
  <c r="Q1215" i="25"/>
  <c r="Q1216" i="25"/>
  <c r="Q1217" i="25"/>
  <c r="Q1218" i="25"/>
  <c r="Q1219" i="25"/>
  <c r="Q1220" i="25"/>
  <c r="Q1221" i="25"/>
  <c r="Q1222" i="25"/>
  <c r="Q1223" i="25"/>
  <c r="Q1224" i="25"/>
  <c r="Q1225" i="25"/>
  <c r="Q1226" i="25"/>
  <c r="Q1227" i="25"/>
  <c r="Q1228" i="25"/>
  <c r="Q1229" i="25"/>
  <c r="Q1230" i="25"/>
  <c r="Q1231" i="25"/>
  <c r="Q1232" i="25"/>
  <c r="Q1233" i="25"/>
  <c r="Q1234" i="25"/>
  <c r="Q1235" i="25"/>
  <c r="Q1236" i="25"/>
  <c r="Q1237" i="25"/>
  <c r="Q1238" i="25"/>
  <c r="Q1239" i="25"/>
  <c r="Q1240" i="25"/>
  <c r="Q1241" i="25"/>
  <c r="Q1242" i="25"/>
  <c r="Q1243" i="25"/>
  <c r="Q1244" i="25"/>
  <c r="Q1245" i="25"/>
  <c r="Q1246" i="25"/>
  <c r="Q1247" i="25"/>
  <c r="Q1248" i="25"/>
  <c r="Q1249" i="25"/>
  <c r="Q1250" i="25"/>
  <c r="Q1251" i="25"/>
  <c r="Q1252" i="25"/>
  <c r="Q1253" i="25"/>
  <c r="Q1254" i="25"/>
  <c r="Q1255" i="25"/>
  <c r="Q1256" i="25"/>
  <c r="Q1257" i="25"/>
  <c r="Q1258" i="25"/>
  <c r="Q1259" i="25"/>
  <c r="Q1260" i="25"/>
  <c r="Q1261" i="25"/>
  <c r="Q1262" i="25"/>
  <c r="Q1263" i="25"/>
  <c r="Q1264" i="25"/>
  <c r="Q1265" i="25"/>
  <c r="Q1266" i="25"/>
  <c r="Q1267" i="25"/>
  <c r="Q2" i="25"/>
  <c r="Q3" i="25"/>
  <c r="Q4" i="25"/>
  <c r="Q5"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105" i="25"/>
  <c r="Q106" i="25"/>
  <c r="Q107" i="25"/>
  <c r="Q108" i="25"/>
  <c r="Q109" i="25"/>
  <c r="Q110" i="25"/>
  <c r="Q111"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213" i="25"/>
  <c r="Q214" i="25"/>
  <c r="Q215" i="25"/>
  <c r="Q216" i="25"/>
  <c r="Q217" i="25"/>
  <c r="Q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288" i="25"/>
  <c r="Q289" i="25"/>
  <c r="Q290" i="25"/>
  <c r="Q291" i="25"/>
  <c r="Q292" i="25"/>
  <c r="Q293" i="25"/>
  <c r="Q294" i="25"/>
  <c r="Q295" i="25"/>
  <c r="Q296" i="25"/>
  <c r="Q297" i="25"/>
  <c r="Q298" i="25"/>
  <c r="Q299" i="25"/>
  <c r="Q300" i="25"/>
  <c r="Q301" i="25"/>
  <c r="Q302" i="25"/>
  <c r="Q303" i="25"/>
  <c r="Q304" i="25"/>
  <c r="Q305" i="25"/>
  <c r="Q306" i="25"/>
  <c r="Q307" i="25"/>
  <c r="Q308" i="25"/>
  <c r="Q309" i="25"/>
  <c r="Q310" i="25"/>
  <c r="Q311" i="25"/>
  <c r="Q312" i="25"/>
  <c r="Q313" i="25"/>
  <c r="Q314" i="25"/>
  <c r="Q315" i="25"/>
  <c r="Q316" i="25"/>
  <c r="Q317" i="25"/>
  <c r="Q318" i="25"/>
  <c r="Q319" i="25"/>
  <c r="Q320" i="25"/>
  <c r="Q321" i="25"/>
  <c r="Q322" i="25"/>
  <c r="Q323" i="25"/>
  <c r="Q324" i="25"/>
  <c r="Q325" i="25"/>
  <c r="Q326" i="25"/>
  <c r="Q327" i="25"/>
  <c r="Q328" i="25"/>
  <c r="Q329" i="25"/>
  <c r="Q330" i="25"/>
  <c r="Q331" i="25"/>
  <c r="Q332" i="25"/>
  <c r="Q333" i="25"/>
  <c r="Q334" i="25"/>
  <c r="Q335" i="25"/>
  <c r="Q336" i="25"/>
  <c r="Q337" i="25"/>
  <c r="Q338" i="25"/>
  <c r="Q339" i="25"/>
  <c r="Q340" i="25"/>
  <c r="Q341" i="25"/>
  <c r="Q342" i="25"/>
  <c r="Q343" i="25"/>
  <c r="Q344" i="25"/>
  <c r="Q345" i="25"/>
  <c r="Q346" i="25"/>
  <c r="Q347" i="25"/>
  <c r="Q348" i="25"/>
  <c r="Q349" i="25"/>
  <c r="Q350" i="25"/>
  <c r="Q351" i="25"/>
  <c r="Q352" i="25"/>
  <c r="Q353" i="25"/>
  <c r="Q354" i="25"/>
  <c r="Q355" i="25"/>
  <c r="Q356" i="25"/>
  <c r="Q357" i="25"/>
  <c r="Q358" i="25"/>
  <c r="Q359" i="25"/>
  <c r="Q360" i="25"/>
  <c r="Q361" i="25"/>
  <c r="Q362" i="25"/>
  <c r="Q363" i="25"/>
  <c r="Q364" i="25"/>
  <c r="Q365" i="25"/>
  <c r="Q366" i="25"/>
  <c r="Q367" i="25"/>
  <c r="Q368" i="25"/>
  <c r="Q369" i="25"/>
  <c r="Q370" i="25"/>
  <c r="Q371" i="25"/>
  <c r="Q372" i="25"/>
  <c r="Q373" i="25"/>
  <c r="Q374" i="25"/>
  <c r="Q375" i="25"/>
  <c r="Q376" i="25"/>
  <c r="Q377" i="25"/>
  <c r="Q378" i="25"/>
  <c r="Q379" i="25"/>
  <c r="Q380" i="25"/>
  <c r="Q381" i="25"/>
  <c r="Q382" i="25"/>
  <c r="Q383" i="25"/>
  <c r="Q384" i="25"/>
  <c r="Q385" i="25"/>
  <c r="Q386" i="25"/>
  <c r="Q387" i="25"/>
  <c r="Q388" i="25"/>
  <c r="Q389" i="25"/>
  <c r="Q390" i="25"/>
  <c r="Q391" i="25"/>
  <c r="Q392" i="25"/>
  <c r="Q393" i="25"/>
  <c r="Q394" i="25"/>
  <c r="Q395" i="25"/>
  <c r="Q396" i="25"/>
  <c r="Q397" i="25"/>
  <c r="Q398" i="25"/>
  <c r="Q399" i="25"/>
  <c r="Q400" i="25"/>
  <c r="Q401" i="25"/>
  <c r="Q402" i="25"/>
  <c r="Q403" i="25"/>
  <c r="Q404" i="25"/>
  <c r="Q405" i="25"/>
  <c r="Q406" i="25"/>
  <c r="Q407" i="25"/>
  <c r="Q408" i="25"/>
  <c r="Q409" i="25"/>
  <c r="Q410" i="25"/>
  <c r="Q411" i="25"/>
  <c r="Q412" i="25"/>
  <c r="Q413" i="25"/>
  <c r="Q414" i="25"/>
  <c r="Q415" i="25"/>
  <c r="Q416" i="25"/>
  <c r="Q417" i="25"/>
  <c r="Q418" i="25"/>
  <c r="Q419" i="25"/>
  <c r="Q420" i="25"/>
  <c r="Q426" i="25"/>
  <c r="Q427" i="25"/>
  <c r="Q428" i="25"/>
  <c r="Q429" i="25"/>
  <c r="Q430" i="25"/>
  <c r="Q431" i="25"/>
  <c r="Q432" i="25"/>
  <c r="Q433" i="25"/>
  <c r="Q434" i="25"/>
  <c r="Q435" i="25"/>
  <c r="Q436" i="25"/>
  <c r="Q437" i="25"/>
  <c r="Q438" i="25"/>
  <c r="Q439" i="25"/>
  <c r="Q440" i="25"/>
  <c r="Q441" i="25"/>
  <c r="Q442" i="25"/>
  <c r="Q443" i="25"/>
  <c r="Q444" i="25"/>
  <c r="Q445" i="25"/>
  <c r="Q446" i="25"/>
  <c r="Q447" i="25"/>
  <c r="Q448" i="25"/>
  <c r="Q449" i="25"/>
  <c r="Q450" i="25"/>
  <c r="Q451" i="25"/>
  <c r="Q452" i="25"/>
  <c r="Q453" i="25"/>
  <c r="Q454" i="25"/>
  <c r="Q455" i="25"/>
  <c r="Q456" i="25"/>
  <c r="Q457" i="25"/>
  <c r="Q458" i="25"/>
  <c r="Q459" i="25"/>
  <c r="Q460" i="25"/>
  <c r="Q461" i="25"/>
  <c r="Q462" i="25"/>
  <c r="Q463" i="25"/>
  <c r="Q464" i="25"/>
  <c r="Q465" i="25"/>
  <c r="Q466" i="25"/>
  <c r="Q467" i="25"/>
  <c r="Q468" i="25"/>
  <c r="Q469" i="25"/>
  <c r="Q470" i="25"/>
  <c r="Q471" i="25"/>
  <c r="Q472" i="25"/>
  <c r="Q473" i="25"/>
  <c r="Q474" i="25"/>
  <c r="Q475" i="25"/>
  <c r="Q476" i="25"/>
  <c r="Q477" i="25"/>
  <c r="Q478" i="25"/>
  <c r="Q479" i="25"/>
  <c r="Q480" i="25"/>
  <c r="Q481" i="25"/>
  <c r="Q482" i="25"/>
  <c r="Q483" i="25"/>
  <c r="Q484" i="25"/>
  <c r="Q485" i="25"/>
  <c r="Q486" i="25"/>
  <c r="Q487" i="25"/>
  <c r="Q488" i="25"/>
  <c r="Q489" i="25"/>
  <c r="Q490" i="25"/>
  <c r="Q491" i="25"/>
  <c r="Q492" i="25"/>
  <c r="Q493" i="25"/>
  <c r="Q494" i="25"/>
  <c r="Q495" i="25"/>
  <c r="Q496" i="25"/>
  <c r="Q497" i="25"/>
  <c r="Q498" i="25"/>
  <c r="Q499" i="25"/>
  <c r="Q500" i="25"/>
  <c r="Q501" i="25"/>
  <c r="Q502" i="25"/>
  <c r="Q503" i="25"/>
  <c r="Q504" i="25"/>
  <c r="Q505" i="25"/>
  <c r="Q506" i="25"/>
  <c r="Q507" i="25"/>
  <c r="Q508" i="25"/>
  <c r="Q509" i="25"/>
  <c r="Q510" i="25"/>
  <c r="Q511" i="25"/>
  <c r="Q512" i="25"/>
  <c r="Q513" i="25"/>
  <c r="Q514" i="25"/>
  <c r="Q515" i="25"/>
  <c r="Q516" i="25"/>
  <c r="Q517" i="25"/>
  <c r="Q518" i="25"/>
  <c r="Q519" i="25"/>
  <c r="Q520" i="25"/>
  <c r="Q521" i="25"/>
  <c r="Q522" i="25"/>
  <c r="Q523" i="25"/>
  <c r="Q524" i="25"/>
  <c r="Q525" i="25"/>
  <c r="Q526" i="25"/>
  <c r="Q527" i="25"/>
  <c r="Q528" i="25"/>
  <c r="Q529" i="25"/>
  <c r="Q530" i="25"/>
  <c r="Q531" i="25"/>
  <c r="Q532" i="25"/>
  <c r="Q533" i="25"/>
  <c r="Q534" i="25"/>
  <c r="Q535" i="25"/>
  <c r="Q536" i="25"/>
  <c r="Q537" i="25"/>
  <c r="Q538" i="25"/>
  <c r="Q539" i="25"/>
  <c r="Q540" i="25"/>
  <c r="Q541" i="25"/>
  <c r="Q542" i="25"/>
  <c r="Q543" i="25"/>
  <c r="Q544" i="25"/>
  <c r="Q545" i="25"/>
  <c r="Q546" i="25"/>
  <c r="Q547" i="25"/>
  <c r="Q548" i="25"/>
  <c r="Q549" i="25"/>
  <c r="Q550" i="25"/>
  <c r="Q551" i="25"/>
  <c r="Q552" i="25"/>
  <c r="Q553" i="25"/>
  <c r="Q554" i="25"/>
  <c r="Q555" i="25"/>
  <c r="Q556" i="25"/>
  <c r="Q557" i="25"/>
  <c r="Q558" i="25"/>
  <c r="Q559" i="25"/>
  <c r="Q560" i="25"/>
  <c r="Q561" i="25"/>
  <c r="Q562" i="25"/>
  <c r="Q563" i="25"/>
  <c r="Q564" i="25"/>
  <c r="Q565" i="25"/>
  <c r="Q566" i="25"/>
  <c r="Q567" i="25"/>
  <c r="Q568" i="25"/>
  <c r="Q569" i="25"/>
  <c r="Q570" i="25"/>
  <c r="Q571" i="25"/>
  <c r="Q572" i="25"/>
  <c r="Q573" i="25"/>
  <c r="Q574" i="25"/>
  <c r="Q575" i="25"/>
  <c r="Q576" i="25"/>
  <c r="Q577" i="25"/>
  <c r="Q578" i="25"/>
  <c r="Q579" i="25"/>
  <c r="Q580" i="25"/>
  <c r="Q581" i="25"/>
  <c r="Q582" i="25"/>
  <c r="Q583" i="25"/>
  <c r="Q584" i="25"/>
  <c r="Q585" i="25"/>
  <c r="Q586" i="25"/>
  <c r="Q587" i="25"/>
  <c r="Q588" i="25"/>
  <c r="Q589" i="25"/>
  <c r="Q590" i="25"/>
  <c r="Q591" i="25"/>
  <c r="Q592" i="25"/>
  <c r="Q593" i="25"/>
  <c r="Q594" i="25"/>
  <c r="Q595" i="25"/>
  <c r="Q596" i="25"/>
  <c r="Q597" i="25"/>
  <c r="Q598" i="25"/>
  <c r="Q599" i="25"/>
  <c r="Q600" i="25"/>
  <c r="Q601" i="25"/>
  <c r="Q602" i="25"/>
  <c r="Q603" i="25"/>
  <c r="Q604" i="25"/>
  <c r="Q605" i="25"/>
  <c r="Q606" i="25"/>
  <c r="Q607" i="25"/>
  <c r="Q608" i="25"/>
  <c r="Q609" i="25"/>
  <c r="Q610" i="25"/>
  <c r="Q611" i="25"/>
  <c r="Q612" i="25"/>
  <c r="Q613" i="25"/>
  <c r="Q614" i="25"/>
  <c r="Q615" i="25"/>
  <c r="Q616" i="25"/>
  <c r="Q617" i="25"/>
  <c r="Q618" i="25"/>
  <c r="Q619" i="25"/>
  <c r="Q620" i="25"/>
  <c r="Q621" i="25"/>
  <c r="Q622" i="25"/>
  <c r="Q623" i="25"/>
  <c r="Q624" i="25"/>
  <c r="Q625" i="25"/>
  <c r="Q626" i="25"/>
  <c r="Q627" i="25"/>
  <c r="Q628" i="25"/>
  <c r="Q629" i="25"/>
  <c r="Q630" i="25"/>
  <c r="Q631" i="25"/>
  <c r="Q632" i="25"/>
  <c r="Q633" i="25"/>
  <c r="Q634" i="25"/>
  <c r="Q635" i="25"/>
  <c r="Q636" i="25"/>
  <c r="Q637" i="25"/>
  <c r="Q638" i="25"/>
  <c r="Q639" i="25"/>
  <c r="Q640" i="25"/>
  <c r="Q641" i="25"/>
  <c r="Q642" i="25"/>
  <c r="Q643" i="25"/>
  <c r="Q644" i="25"/>
  <c r="Q645" i="25"/>
  <c r="Q646" i="25"/>
  <c r="Q647" i="25"/>
  <c r="Q648" i="25"/>
  <c r="Q649" i="25"/>
  <c r="Q650" i="25"/>
  <c r="Q651" i="25"/>
  <c r="Q652" i="25"/>
  <c r="Q653" i="25"/>
  <c r="Q654" i="25"/>
  <c r="Q655" i="25"/>
  <c r="Q656" i="25"/>
  <c r="Q657" i="25"/>
  <c r="Q658" i="25"/>
  <c r="Q659" i="25"/>
  <c r="Q660" i="25"/>
  <c r="Q661" i="25"/>
  <c r="Q662" i="25"/>
  <c r="Q663" i="25"/>
  <c r="Q664" i="25"/>
  <c r="Q665" i="25"/>
  <c r="Q666" i="25"/>
  <c r="Q667" i="25"/>
  <c r="Q668" i="25"/>
  <c r="Q669" i="25"/>
  <c r="Q670" i="25"/>
  <c r="Q671" i="25"/>
  <c r="Q672" i="25"/>
  <c r="Q673" i="25"/>
  <c r="Q674" i="25"/>
  <c r="Q675" i="25"/>
  <c r="Q676" i="25"/>
  <c r="Q677" i="25"/>
  <c r="Q678" i="25"/>
  <c r="Q679" i="25"/>
  <c r="Q680" i="25"/>
  <c r="Q681" i="25"/>
  <c r="Q682" i="25"/>
  <c r="Q683" i="25"/>
  <c r="Q684" i="25"/>
  <c r="Q685" i="25"/>
  <c r="Q686" i="25"/>
  <c r="Q687" i="25"/>
  <c r="Q688" i="25"/>
  <c r="Q689" i="25"/>
  <c r="Q690" i="25"/>
  <c r="Q691" i="25"/>
  <c r="Q692" i="25"/>
  <c r="Q693" i="25"/>
  <c r="Q694" i="25"/>
  <c r="Q695" i="25"/>
  <c r="Q696" i="25"/>
  <c r="Q697" i="25"/>
  <c r="Q698" i="25"/>
  <c r="Q699" i="25"/>
  <c r="Q700" i="25"/>
  <c r="Q701" i="25"/>
  <c r="Q702" i="25"/>
  <c r="Q703" i="25"/>
  <c r="Q704" i="25"/>
  <c r="Q705" i="25"/>
  <c r="Q706" i="25"/>
  <c r="Q707" i="25"/>
  <c r="Q708" i="25"/>
  <c r="Q709" i="25"/>
  <c r="Q710" i="25"/>
  <c r="Q711" i="25"/>
  <c r="Q712" i="25"/>
  <c r="Q713" i="25"/>
  <c r="Q714" i="25"/>
  <c r="Q715" i="25"/>
  <c r="Q716" i="25"/>
  <c r="Q717" i="25"/>
  <c r="Q718" i="25"/>
  <c r="Q719" i="25"/>
  <c r="Q720" i="25"/>
  <c r="Q721" i="25"/>
  <c r="Q722" i="25"/>
  <c r="Q723" i="25"/>
  <c r="Q724" i="25"/>
  <c r="Q725" i="25"/>
  <c r="Q726" i="25"/>
  <c r="Q727" i="25"/>
  <c r="Q728" i="25"/>
  <c r="Q729" i="25"/>
  <c r="Q730" i="25"/>
  <c r="Q731" i="25"/>
  <c r="Q732" i="25"/>
  <c r="Q733" i="25"/>
  <c r="Q734" i="25"/>
  <c r="Q735" i="25"/>
  <c r="Q736" i="25"/>
  <c r="Q737" i="25"/>
  <c r="Q738" i="25"/>
  <c r="Q739" i="25"/>
  <c r="Q740" i="25"/>
  <c r="Q741" i="25"/>
  <c r="Q742" i="25"/>
  <c r="Q743" i="25"/>
  <c r="Q744" i="25"/>
  <c r="Q745" i="25"/>
  <c r="Q746" i="25"/>
  <c r="Q747" i="25"/>
  <c r="Q748" i="25"/>
  <c r="Q749" i="25"/>
  <c r="Q750" i="25"/>
  <c r="Q751" i="25"/>
  <c r="Q752" i="25"/>
  <c r="Q753" i="25"/>
  <c r="Q754" i="25"/>
  <c r="Q755" i="25"/>
  <c r="Q756" i="25"/>
  <c r="Q757" i="25"/>
  <c r="Q758" i="25"/>
  <c r="Q759" i="25"/>
  <c r="Q760" i="25"/>
  <c r="Q761" i="25"/>
  <c r="Q762" i="25"/>
  <c r="Q763" i="25"/>
  <c r="Q764" i="25"/>
  <c r="Q765" i="25"/>
  <c r="Q766" i="25"/>
  <c r="Q767" i="25"/>
  <c r="Q768" i="25"/>
  <c r="Q769" i="25"/>
  <c r="Q770" i="25"/>
  <c r="Q771" i="25"/>
  <c r="Q772" i="25"/>
  <c r="Q773" i="25"/>
  <c r="Q774" i="25"/>
  <c r="Q775" i="25"/>
  <c r="Q776" i="25"/>
  <c r="Q777" i="25"/>
  <c r="Q778" i="25"/>
  <c r="Q779" i="25"/>
  <c r="Q780" i="25"/>
  <c r="Q781" i="25"/>
  <c r="Q782" i="25"/>
  <c r="Q783" i="25"/>
  <c r="Q784" i="25"/>
  <c r="Q785" i="25"/>
  <c r="Q786" i="25"/>
  <c r="Q787" i="25"/>
  <c r="Q788" i="25"/>
  <c r="Q789" i="25"/>
  <c r="Q790" i="25"/>
  <c r="Q791" i="25"/>
  <c r="Q792" i="25"/>
  <c r="Q793" i="25"/>
  <c r="Q794" i="25"/>
  <c r="Q795" i="25"/>
  <c r="Q796" i="25"/>
  <c r="Q797" i="25"/>
  <c r="Q798" i="25"/>
  <c r="Q799" i="25"/>
  <c r="Q800" i="25"/>
  <c r="Q801" i="25"/>
  <c r="Q802" i="25"/>
  <c r="Q803" i="25"/>
  <c r="Q804" i="25"/>
  <c r="Q805" i="25"/>
  <c r="Q806" i="25"/>
  <c r="Q807" i="25"/>
  <c r="Q808" i="25"/>
  <c r="Q809" i="25"/>
  <c r="Q810" i="25"/>
  <c r="Q811" i="25"/>
  <c r="Q812" i="25"/>
  <c r="Q813" i="25"/>
  <c r="Q814" i="25"/>
  <c r="Q815" i="25"/>
  <c r="Q816" i="25"/>
  <c r="Q817" i="25"/>
  <c r="Q818" i="25"/>
  <c r="Q819" i="25"/>
  <c r="Q820" i="25"/>
  <c r="Q821" i="25"/>
  <c r="Q822" i="25"/>
  <c r="Q823" i="25"/>
  <c r="Q824" i="25"/>
  <c r="Q825" i="25"/>
  <c r="Q826" i="25"/>
  <c r="Q827" i="25"/>
  <c r="Q828" i="25"/>
  <c r="Q829" i="25"/>
  <c r="Q830" i="25"/>
  <c r="Q831" i="25"/>
  <c r="Q832" i="25"/>
  <c r="Q833" i="25"/>
  <c r="Q834" i="25"/>
  <c r="Q835" i="25"/>
  <c r="Q836" i="25"/>
  <c r="Q837" i="25"/>
  <c r="Q838" i="25"/>
  <c r="Q839" i="25"/>
  <c r="Q840" i="25"/>
  <c r="Q841" i="25"/>
  <c r="Q842" i="25"/>
  <c r="Q843" i="25"/>
  <c r="Q844" i="25"/>
  <c r="Q425" i="25"/>
  <c r="ED2" i="25"/>
  <c r="ED3" i="25"/>
  <c r="ED4" i="25"/>
  <c r="ED5" i="25"/>
  <c r="ED6" i="25"/>
  <c r="ED7" i="25"/>
  <c r="ED8" i="25"/>
  <c r="ED9" i="25"/>
  <c r="ED10" i="25"/>
  <c r="ED11" i="25"/>
  <c r="ED12" i="25"/>
  <c r="ED13" i="25"/>
  <c r="ED14" i="25"/>
  <c r="ED15" i="25"/>
  <c r="ED16" i="25"/>
  <c r="ED17" i="25"/>
  <c r="ED18" i="25"/>
  <c r="ED19" i="25"/>
  <c r="ED20" i="25"/>
  <c r="ED21" i="25"/>
  <c r="ED22" i="25"/>
  <c r="ED23" i="25"/>
  <c r="ED24" i="25"/>
  <c r="ED25" i="25"/>
  <c r="ED26" i="25"/>
  <c r="ED27" i="25"/>
  <c r="ED28" i="25"/>
  <c r="ED29" i="25"/>
  <c r="ED30" i="25"/>
  <c r="ED31" i="25"/>
  <c r="ED32" i="25"/>
  <c r="ED33" i="25"/>
  <c r="ED34" i="25"/>
  <c r="ED35" i="25"/>
  <c r="ED36" i="25"/>
  <c r="ED37" i="25"/>
  <c r="ED38" i="25"/>
  <c r="ED39" i="25"/>
  <c r="ED40" i="25"/>
  <c r="ED41" i="25"/>
  <c r="ED42" i="25"/>
  <c r="ED43" i="25"/>
  <c r="ED44" i="25"/>
  <c r="ED45" i="25"/>
  <c r="ED46" i="25"/>
  <c r="ED47" i="25"/>
  <c r="ED48" i="25"/>
  <c r="ED49" i="25"/>
  <c r="ED50" i="25"/>
  <c r="ED51" i="25"/>
  <c r="ED52" i="25"/>
  <c r="ED53" i="25"/>
  <c r="ED54" i="25"/>
  <c r="ED55" i="25"/>
  <c r="ED56" i="25"/>
  <c r="ED57" i="25"/>
  <c r="ED58" i="25"/>
  <c r="ED59" i="25"/>
  <c r="ED60" i="25"/>
  <c r="ED61" i="25"/>
  <c r="ED62" i="25"/>
  <c r="ED63" i="25"/>
  <c r="ED64" i="25"/>
  <c r="ED65" i="25"/>
  <c r="ED66" i="25"/>
  <c r="ED67" i="25"/>
  <c r="ED68" i="25"/>
  <c r="ED69" i="25"/>
  <c r="ED70" i="25"/>
  <c r="ED71" i="25"/>
  <c r="ED72" i="25"/>
  <c r="ED73" i="25"/>
  <c r="ED74" i="25"/>
  <c r="ED75" i="25"/>
  <c r="ED76" i="25"/>
  <c r="ED77" i="25"/>
  <c r="ED78" i="25"/>
  <c r="ED79" i="25"/>
  <c r="ED80" i="25"/>
  <c r="ED81" i="25"/>
  <c r="ED82" i="25"/>
  <c r="ED83" i="25"/>
  <c r="ED84" i="25"/>
  <c r="ED85" i="25"/>
  <c r="ED86" i="25"/>
  <c r="ED87" i="25"/>
  <c r="ED88" i="25"/>
  <c r="ED89" i="25"/>
  <c r="ED90" i="25"/>
  <c r="ED91" i="25"/>
  <c r="ED92" i="25"/>
  <c r="ED93" i="25"/>
  <c r="ED94" i="25"/>
  <c r="ED95" i="25"/>
  <c r="ED96" i="25"/>
  <c r="ED97" i="25"/>
  <c r="ED98" i="25"/>
  <c r="ED99" i="25"/>
  <c r="ED100" i="25"/>
  <c r="ED101" i="25"/>
  <c r="ED102" i="25"/>
  <c r="ED103" i="25"/>
  <c r="ED104" i="25"/>
  <c r="ED105" i="25"/>
  <c r="ED106" i="25"/>
  <c r="ED107" i="25"/>
  <c r="ED108" i="25"/>
  <c r="ED109" i="25"/>
  <c r="ED110" i="25"/>
  <c r="ED111" i="25"/>
  <c r="ED112" i="25"/>
  <c r="ED113" i="25"/>
  <c r="ED114" i="25"/>
  <c r="ED115" i="25"/>
  <c r="ED116" i="25"/>
  <c r="ED117" i="25"/>
  <c r="ED118" i="25"/>
  <c r="ED119" i="25"/>
  <c r="ED120" i="25"/>
  <c r="ED121" i="25"/>
  <c r="ED122" i="25"/>
  <c r="ED123" i="25"/>
  <c r="ED124" i="25"/>
  <c r="ED125" i="25"/>
  <c r="ED126" i="25"/>
  <c r="ED127" i="25"/>
  <c r="ED128" i="25"/>
  <c r="ED129" i="25"/>
  <c r="ED130" i="25"/>
  <c r="ED131" i="25"/>
  <c r="ED132" i="25"/>
  <c r="ED133" i="25"/>
  <c r="ED134" i="25"/>
  <c r="ED135" i="25"/>
  <c r="ED136" i="25"/>
  <c r="ED137" i="25"/>
  <c r="ED138" i="25"/>
  <c r="ED139" i="25"/>
  <c r="ED140" i="25"/>
  <c r="ED141" i="25"/>
  <c r="ED142" i="25"/>
  <c r="ED143" i="25"/>
  <c r="ED144" i="25"/>
  <c r="ED145" i="25"/>
  <c r="ED146" i="25"/>
  <c r="ED147" i="25"/>
  <c r="ED148" i="25"/>
  <c r="ED149" i="25"/>
  <c r="ED150" i="25"/>
  <c r="ED151" i="25"/>
  <c r="ED152" i="25"/>
  <c r="ED153" i="25"/>
  <c r="ED154" i="25"/>
  <c r="ED155" i="25"/>
  <c r="ED156" i="25"/>
  <c r="ED157" i="25"/>
  <c r="ED158" i="25"/>
  <c r="ED159" i="25"/>
  <c r="ED160" i="25"/>
  <c r="ED161" i="25"/>
  <c r="ED162" i="25"/>
  <c r="ED163" i="25"/>
  <c r="ED164" i="25"/>
  <c r="ED165" i="25"/>
  <c r="ED166" i="25"/>
  <c r="ED167" i="25"/>
  <c r="ED168" i="25"/>
  <c r="ED169" i="25"/>
  <c r="ED170" i="25"/>
  <c r="ED171" i="25"/>
  <c r="ED172" i="25"/>
  <c r="ED173" i="25"/>
  <c r="ED174" i="25"/>
  <c r="ED175" i="25"/>
  <c r="ED176" i="25"/>
  <c r="ED177" i="25"/>
  <c r="ED178" i="25"/>
  <c r="ED179" i="25"/>
  <c r="ED180" i="25"/>
  <c r="ED181" i="25"/>
  <c r="ED182" i="25"/>
  <c r="ED183" i="25"/>
  <c r="ED184" i="25"/>
  <c r="ED185" i="25"/>
  <c r="ED186" i="25"/>
  <c r="ED187" i="25"/>
  <c r="ED188" i="25"/>
  <c r="ED189" i="25"/>
  <c r="ED190" i="25"/>
  <c r="ED191" i="25"/>
  <c r="ED192" i="25"/>
  <c r="ED193" i="25"/>
  <c r="ED194" i="25"/>
  <c r="ED195" i="25"/>
  <c r="ED196" i="25"/>
  <c r="ED197" i="25"/>
  <c r="ED198" i="25"/>
  <c r="ED199" i="25"/>
  <c r="ED200" i="25"/>
  <c r="ED201" i="25"/>
  <c r="ED202" i="25"/>
  <c r="ED203" i="25"/>
  <c r="ED204" i="25"/>
  <c r="ED205" i="25"/>
  <c r="ED206" i="25"/>
  <c r="ED207" i="25"/>
  <c r="ED208" i="25"/>
  <c r="ED209" i="25"/>
  <c r="ED210" i="25"/>
  <c r="ED211" i="25"/>
  <c r="ED212" i="25"/>
  <c r="ED213" i="25"/>
  <c r="ED214" i="25"/>
  <c r="ED215" i="25"/>
  <c r="ED216" i="25"/>
  <c r="ED217" i="25"/>
  <c r="ED218" i="25"/>
  <c r="ED219" i="25"/>
  <c r="ED220" i="25"/>
  <c r="ED221" i="25"/>
  <c r="ED222" i="25"/>
  <c r="ED223" i="25"/>
  <c r="ED224" i="25"/>
  <c r="ED225" i="25"/>
  <c r="ED226" i="25"/>
  <c r="ED227" i="25"/>
  <c r="ED228" i="25"/>
  <c r="ED229" i="25"/>
  <c r="ED230" i="25"/>
  <c r="ED231" i="25"/>
  <c r="ED232" i="25"/>
  <c r="ED233" i="25"/>
  <c r="ED234" i="25"/>
  <c r="ED235" i="25"/>
  <c r="ED236" i="25"/>
  <c r="ED237" i="25"/>
  <c r="ED238" i="25"/>
  <c r="ED239" i="25"/>
  <c r="ED240" i="25"/>
  <c r="ED241" i="25"/>
  <c r="ED242" i="25"/>
  <c r="ED243" i="25"/>
  <c r="ED244" i="25"/>
  <c r="ED245" i="25"/>
  <c r="ED246" i="25"/>
  <c r="ED247" i="25"/>
  <c r="ED248" i="25"/>
  <c r="ED249" i="25"/>
  <c r="ED250" i="25"/>
  <c r="ED251" i="25"/>
  <c r="ED252" i="25"/>
  <c r="ED253" i="25"/>
  <c r="ED254" i="25"/>
  <c r="ED255" i="25"/>
  <c r="ED256" i="25"/>
  <c r="ED257" i="25"/>
  <c r="ED258" i="25"/>
  <c r="ED259" i="25"/>
  <c r="ED260" i="25"/>
  <c r="ED261" i="25"/>
  <c r="ED262" i="25"/>
  <c r="ED263" i="25"/>
  <c r="ED264" i="25"/>
  <c r="ED265" i="25"/>
  <c r="ED266" i="25"/>
  <c r="ED267" i="25"/>
  <c r="ED268" i="25"/>
  <c r="ED269" i="25"/>
  <c r="ED270" i="25"/>
  <c r="ED271" i="25"/>
  <c r="ED272" i="25"/>
  <c r="ED273" i="25"/>
  <c r="ED274" i="25"/>
  <c r="ED275" i="25"/>
  <c r="ED276" i="25"/>
  <c r="ED277" i="25"/>
  <c r="ED278" i="25"/>
  <c r="ED279" i="25"/>
  <c r="ED280" i="25"/>
  <c r="ED281" i="25"/>
  <c r="ED282" i="25"/>
  <c r="ED283" i="25"/>
  <c r="ED284" i="25"/>
  <c r="ED285" i="25"/>
  <c r="ED286" i="25"/>
  <c r="ED287" i="25"/>
  <c r="ED288" i="25"/>
  <c r="ED289" i="25"/>
  <c r="ED290" i="25"/>
  <c r="ED291" i="25"/>
  <c r="ED292" i="25"/>
  <c r="ED293" i="25"/>
  <c r="ED294" i="25"/>
  <c r="ED295" i="25"/>
  <c r="ED296" i="25"/>
  <c r="ED297" i="25"/>
  <c r="ED298" i="25"/>
  <c r="ED299" i="25"/>
  <c r="ED300" i="25"/>
  <c r="ED301" i="25"/>
  <c r="ED302" i="25"/>
  <c r="ED303" i="25"/>
  <c r="ED304" i="25"/>
  <c r="ED305" i="25"/>
  <c r="ED306" i="25"/>
  <c r="ED307" i="25"/>
  <c r="ED308" i="25"/>
  <c r="ED309" i="25"/>
  <c r="ED310" i="25"/>
  <c r="ED311" i="25"/>
  <c r="ED312" i="25"/>
  <c r="ED313" i="25"/>
  <c r="ED314" i="25"/>
  <c r="ED315" i="25"/>
  <c r="ED316" i="25"/>
  <c r="ED317" i="25"/>
  <c r="ED318" i="25"/>
  <c r="ED319" i="25"/>
  <c r="ED320" i="25"/>
  <c r="ED321" i="25"/>
  <c r="ED322" i="25"/>
  <c r="ED323" i="25"/>
  <c r="ED324" i="25"/>
  <c r="ED325" i="25"/>
  <c r="ED326" i="25"/>
  <c r="ED327" i="25"/>
  <c r="ED328" i="25"/>
  <c r="ED329" i="25"/>
  <c r="ED330" i="25"/>
  <c r="ED331" i="25"/>
  <c r="ED332" i="25"/>
  <c r="ED333" i="25"/>
  <c r="ED334" i="25"/>
  <c r="ED335" i="25"/>
  <c r="ED336" i="25"/>
  <c r="ED337" i="25"/>
  <c r="ED338" i="25"/>
  <c r="ED339" i="25"/>
  <c r="ED340" i="25"/>
  <c r="ED341" i="25"/>
  <c r="ED342" i="25"/>
  <c r="ED343" i="25"/>
  <c r="ED344" i="25"/>
  <c r="ED345" i="25"/>
  <c r="ED346" i="25"/>
  <c r="ED347" i="25"/>
  <c r="ED348" i="25"/>
  <c r="ED349" i="25"/>
  <c r="ED350" i="25"/>
  <c r="ED351" i="25"/>
  <c r="ED352" i="25"/>
  <c r="ED353" i="25"/>
  <c r="ED354" i="25"/>
  <c r="ED355" i="25"/>
  <c r="ED356" i="25"/>
  <c r="ED357" i="25"/>
  <c r="ED358" i="25"/>
  <c r="ED359" i="25"/>
  <c r="ED360" i="25"/>
  <c r="ED361" i="25"/>
  <c r="ED362" i="25"/>
  <c r="ED363" i="25"/>
  <c r="ED364" i="25"/>
  <c r="ED365" i="25"/>
  <c r="ED366" i="25"/>
  <c r="ED367" i="25"/>
  <c r="ED368" i="25"/>
  <c r="ED369" i="25"/>
  <c r="ED370" i="25"/>
  <c r="ED371" i="25"/>
  <c r="ED372" i="25"/>
  <c r="ED373" i="25"/>
  <c r="ED374" i="25"/>
  <c r="ED375" i="25"/>
  <c r="ED376" i="25"/>
  <c r="ED377" i="25"/>
  <c r="ED378" i="25"/>
  <c r="ED379" i="25"/>
  <c r="ED380" i="25"/>
  <c r="ED381" i="25"/>
  <c r="ED382" i="25"/>
  <c r="ED383" i="25"/>
  <c r="ED384" i="25"/>
  <c r="ED385" i="25"/>
  <c r="ED386" i="25"/>
  <c r="ED387" i="25"/>
  <c r="ED388" i="25"/>
  <c r="ED389" i="25"/>
  <c r="ED390" i="25"/>
  <c r="ED391" i="25"/>
  <c r="ED392" i="25"/>
  <c r="ED393" i="25"/>
  <c r="ED394" i="25"/>
  <c r="ED395" i="25"/>
  <c r="ED396" i="25"/>
  <c r="ED397" i="25"/>
  <c r="ED398" i="25"/>
  <c r="ED399" i="25"/>
  <c r="ED400" i="25"/>
  <c r="ED401" i="25"/>
  <c r="ED402" i="25"/>
  <c r="ED403" i="25"/>
  <c r="ED404" i="25"/>
  <c r="ED405" i="25"/>
  <c r="ED406" i="25"/>
  <c r="ED407" i="25"/>
  <c r="ED408" i="25"/>
  <c r="ED409" i="25"/>
  <c r="ED410" i="25"/>
  <c r="ED411" i="25"/>
  <c r="ED412" i="25"/>
  <c r="ED413" i="25"/>
  <c r="ED414" i="25"/>
  <c r="ED415" i="25"/>
  <c r="ED416" i="25"/>
  <c r="ED417" i="25"/>
  <c r="ED418" i="25"/>
  <c r="ED419" i="25"/>
  <c r="ED420" i="25"/>
  <c r="ED1" i="25"/>
  <c r="ED428" i="25"/>
  <c r="ED429" i="25"/>
  <c r="ED430" i="25"/>
  <c r="ED431" i="25"/>
  <c r="ED432" i="25"/>
  <c r="ED433" i="25"/>
  <c r="ED434" i="25"/>
  <c r="ED435" i="25"/>
  <c r="ED436" i="25"/>
  <c r="ED437" i="25"/>
  <c r="ED438" i="25"/>
  <c r="ED439" i="25"/>
  <c r="ED440" i="25"/>
  <c r="ED441" i="25"/>
  <c r="ED442" i="25"/>
  <c r="ED443" i="25"/>
  <c r="ED444" i="25"/>
  <c r="ED445" i="25"/>
  <c r="ED446" i="25"/>
  <c r="ED447" i="25"/>
  <c r="ED448" i="25"/>
  <c r="ED449" i="25"/>
  <c r="ED450" i="25"/>
  <c r="ED451" i="25"/>
  <c r="ED452" i="25"/>
  <c r="ED453" i="25"/>
  <c r="ED454" i="25"/>
  <c r="ED455" i="25"/>
  <c r="ED456" i="25"/>
  <c r="ED457" i="25"/>
  <c r="ED458" i="25"/>
  <c r="ED459" i="25"/>
  <c r="ED460" i="25"/>
  <c r="ED461" i="25"/>
  <c r="ED462" i="25"/>
  <c r="ED463" i="25"/>
  <c r="ED464" i="25"/>
  <c r="ED465" i="25"/>
  <c r="ED466" i="25"/>
  <c r="ED467" i="25"/>
  <c r="ED468" i="25"/>
  <c r="ED469" i="25"/>
  <c r="ED470" i="25"/>
  <c r="ED471" i="25"/>
  <c r="ED472" i="25"/>
  <c r="ED473" i="25"/>
  <c r="ED474" i="25"/>
  <c r="ED475" i="25"/>
  <c r="ED476" i="25"/>
  <c r="ED477" i="25"/>
  <c r="ED478" i="25"/>
  <c r="ED479" i="25"/>
  <c r="ED480" i="25"/>
  <c r="ED481" i="25"/>
  <c r="ED482" i="25"/>
  <c r="ED483" i="25"/>
  <c r="ED484" i="25"/>
  <c r="ED485" i="25"/>
  <c r="ED486" i="25"/>
  <c r="ED487" i="25"/>
  <c r="ED488" i="25"/>
  <c r="ED489" i="25"/>
  <c r="ED490" i="25"/>
  <c r="ED491" i="25"/>
  <c r="ED492" i="25"/>
  <c r="ED493" i="25"/>
  <c r="ED494" i="25"/>
  <c r="ED495" i="25"/>
  <c r="ED496" i="25"/>
  <c r="ED497" i="25"/>
  <c r="ED498" i="25"/>
  <c r="ED499" i="25"/>
  <c r="ED500" i="25"/>
  <c r="ED501" i="25"/>
  <c r="ED502" i="25"/>
  <c r="ED503" i="25"/>
  <c r="ED504" i="25"/>
  <c r="ED505" i="25"/>
  <c r="ED506" i="25"/>
  <c r="ED507" i="25"/>
  <c r="ED508" i="25"/>
  <c r="ED509" i="25"/>
  <c r="ED510" i="25"/>
  <c r="ED511" i="25"/>
  <c r="ED512" i="25"/>
  <c r="ED513" i="25"/>
  <c r="ED514" i="25"/>
  <c r="ED515" i="25"/>
  <c r="ED516" i="25"/>
  <c r="ED517" i="25"/>
  <c r="ED518" i="25"/>
  <c r="ED519" i="25"/>
  <c r="ED520" i="25"/>
  <c r="ED521" i="25"/>
  <c r="ED522" i="25"/>
  <c r="ED523" i="25"/>
  <c r="ED524" i="25"/>
  <c r="ED525" i="25"/>
  <c r="ED526" i="25"/>
  <c r="ED527" i="25"/>
  <c r="ED528" i="25"/>
  <c r="ED529" i="25"/>
  <c r="ED530" i="25"/>
  <c r="ED531" i="25"/>
  <c r="ED532" i="25"/>
  <c r="ED533" i="25"/>
  <c r="ED534" i="25"/>
  <c r="ED535" i="25"/>
  <c r="ED536" i="25"/>
  <c r="ED537" i="25"/>
  <c r="ED538" i="25"/>
  <c r="ED539" i="25"/>
  <c r="ED540" i="25"/>
  <c r="ED541" i="25"/>
  <c r="ED542" i="25"/>
  <c r="ED543" i="25"/>
  <c r="ED544" i="25"/>
  <c r="ED545" i="25"/>
  <c r="ED546" i="25"/>
  <c r="ED547" i="25"/>
  <c r="ED548" i="25"/>
  <c r="ED549" i="25"/>
  <c r="ED550" i="25"/>
  <c r="ED551" i="25"/>
  <c r="ED552" i="25"/>
  <c r="ED553" i="25"/>
  <c r="ED554" i="25"/>
  <c r="ED555" i="25"/>
  <c r="ED556" i="25"/>
  <c r="ED557" i="25"/>
  <c r="ED558" i="25"/>
  <c r="ED559" i="25"/>
  <c r="ED560" i="25"/>
  <c r="ED561" i="25"/>
  <c r="ED562" i="25"/>
  <c r="ED563" i="25"/>
  <c r="ED564" i="25"/>
  <c r="ED565" i="25"/>
  <c r="ED566" i="25"/>
  <c r="ED567" i="25"/>
  <c r="ED568" i="25"/>
  <c r="ED569" i="25"/>
  <c r="ED570" i="25"/>
  <c r="ED571" i="25"/>
  <c r="ED572" i="25"/>
  <c r="ED573" i="25"/>
  <c r="ED574" i="25"/>
  <c r="ED575" i="25"/>
  <c r="ED576" i="25"/>
  <c r="ED577" i="25"/>
  <c r="ED578" i="25"/>
  <c r="ED579" i="25"/>
  <c r="ED580" i="25"/>
  <c r="ED581" i="25"/>
  <c r="ED582" i="25"/>
  <c r="ED583" i="25"/>
  <c r="ED584" i="25"/>
  <c r="ED585" i="25"/>
  <c r="ED586" i="25"/>
  <c r="ED587" i="25"/>
  <c r="ED588" i="25"/>
  <c r="ED589" i="25"/>
  <c r="ED590" i="25"/>
  <c r="ED591" i="25"/>
  <c r="ED592" i="25"/>
  <c r="ED593" i="25"/>
  <c r="ED594" i="25"/>
  <c r="ED595" i="25"/>
  <c r="ED596" i="25"/>
  <c r="ED597" i="25"/>
  <c r="ED598" i="25"/>
  <c r="ED599" i="25"/>
  <c r="ED600" i="25"/>
  <c r="ED601" i="25"/>
  <c r="ED602" i="25"/>
  <c r="ED603" i="25"/>
  <c r="ED604" i="25"/>
  <c r="ED605" i="25"/>
  <c r="ED606" i="25"/>
  <c r="ED607" i="25"/>
  <c r="ED608" i="25"/>
  <c r="ED609" i="25"/>
  <c r="ED610" i="25"/>
  <c r="ED611" i="25"/>
  <c r="ED612" i="25"/>
  <c r="ED613" i="25"/>
  <c r="ED614" i="25"/>
  <c r="ED615" i="25"/>
  <c r="ED616" i="25"/>
  <c r="ED617" i="25"/>
  <c r="ED618" i="25"/>
  <c r="ED619" i="25"/>
  <c r="ED620" i="25"/>
  <c r="ED621" i="25"/>
  <c r="ED622" i="25"/>
  <c r="ED623" i="25"/>
  <c r="ED624" i="25"/>
  <c r="ED625" i="25"/>
  <c r="ED626" i="25"/>
  <c r="ED627" i="25"/>
  <c r="ED628" i="25"/>
  <c r="ED629" i="25"/>
  <c r="ED630" i="25"/>
  <c r="ED631" i="25"/>
  <c r="ED632" i="25"/>
  <c r="ED633" i="25"/>
  <c r="ED634" i="25"/>
  <c r="ED635" i="25"/>
  <c r="ED636" i="25"/>
  <c r="ED637" i="25"/>
  <c r="ED638" i="25"/>
  <c r="ED639" i="25"/>
  <c r="ED640" i="25"/>
  <c r="ED641" i="25"/>
  <c r="ED642" i="25"/>
  <c r="ED643" i="25"/>
  <c r="ED644" i="25"/>
  <c r="ED645" i="25"/>
  <c r="ED646" i="25"/>
  <c r="ED647" i="25"/>
  <c r="ED648" i="25"/>
  <c r="ED649" i="25"/>
  <c r="ED650" i="25"/>
  <c r="ED651" i="25"/>
  <c r="ED652" i="25"/>
  <c r="ED653" i="25"/>
  <c r="ED654" i="25"/>
  <c r="ED655" i="25"/>
  <c r="ED656" i="25"/>
  <c r="ED657" i="25"/>
  <c r="ED658" i="25"/>
  <c r="ED659" i="25"/>
  <c r="ED660" i="25"/>
  <c r="ED661" i="25"/>
  <c r="ED662" i="25"/>
  <c r="ED663" i="25"/>
  <c r="ED664" i="25"/>
  <c r="ED665" i="25"/>
  <c r="ED666" i="25"/>
  <c r="ED667" i="25"/>
  <c r="ED668" i="25"/>
  <c r="ED669" i="25"/>
  <c r="ED670" i="25"/>
  <c r="ED671" i="25"/>
  <c r="ED672" i="25"/>
  <c r="ED673" i="25"/>
  <c r="ED674" i="25"/>
  <c r="ED675" i="25"/>
  <c r="ED676" i="25"/>
  <c r="ED677" i="25"/>
  <c r="ED678" i="25"/>
  <c r="ED679" i="25"/>
  <c r="ED680" i="25"/>
  <c r="ED681" i="25"/>
  <c r="ED682" i="25"/>
  <c r="ED683" i="25"/>
  <c r="ED684" i="25"/>
  <c r="ED685" i="25"/>
  <c r="ED686" i="25"/>
  <c r="ED687" i="25"/>
  <c r="ED688" i="25"/>
  <c r="ED689" i="25"/>
  <c r="ED690" i="25"/>
  <c r="ED691" i="25"/>
  <c r="ED692" i="25"/>
  <c r="ED693" i="25"/>
  <c r="ED694" i="25"/>
  <c r="ED695" i="25"/>
  <c r="ED696" i="25"/>
  <c r="ED697" i="25"/>
  <c r="ED698" i="25"/>
  <c r="ED699" i="25"/>
  <c r="ED700" i="25"/>
  <c r="ED701" i="25"/>
  <c r="ED702" i="25"/>
  <c r="ED703" i="25"/>
  <c r="ED704" i="25"/>
  <c r="ED705" i="25"/>
  <c r="ED706" i="25"/>
  <c r="ED707" i="25"/>
  <c r="ED708" i="25"/>
  <c r="ED709" i="25"/>
  <c r="ED710" i="25"/>
  <c r="ED711" i="25"/>
  <c r="ED712" i="25"/>
  <c r="ED713" i="25"/>
  <c r="ED714" i="25"/>
  <c r="ED715" i="25"/>
  <c r="ED716" i="25"/>
  <c r="ED717" i="25"/>
  <c r="ED718" i="25"/>
  <c r="ED719" i="25"/>
  <c r="ED720" i="25"/>
  <c r="ED721" i="25"/>
  <c r="ED722" i="25"/>
  <c r="ED723" i="25"/>
  <c r="ED724" i="25"/>
  <c r="ED725" i="25"/>
  <c r="ED726" i="25"/>
  <c r="ED727" i="25"/>
  <c r="ED728" i="25"/>
  <c r="ED729" i="25"/>
  <c r="ED730" i="25"/>
  <c r="ED731" i="25"/>
  <c r="ED732" i="25"/>
  <c r="ED733" i="25"/>
  <c r="ED734" i="25"/>
  <c r="ED735" i="25"/>
  <c r="ED736" i="25"/>
  <c r="ED737" i="25"/>
  <c r="ED738" i="25"/>
  <c r="ED739" i="25"/>
  <c r="ED740" i="25"/>
  <c r="ED741" i="25"/>
  <c r="ED742" i="25"/>
  <c r="ED743" i="25"/>
  <c r="ED744" i="25"/>
  <c r="ED745" i="25"/>
  <c r="ED746" i="25"/>
  <c r="ED747" i="25"/>
  <c r="ED748" i="25"/>
  <c r="ED749" i="25"/>
  <c r="ED750" i="25"/>
  <c r="ED751" i="25"/>
  <c r="ED752" i="25"/>
  <c r="ED753" i="25"/>
  <c r="ED754" i="25"/>
  <c r="ED755" i="25"/>
  <c r="ED756" i="25"/>
  <c r="ED757" i="25"/>
  <c r="ED758" i="25"/>
  <c r="ED759" i="25"/>
  <c r="ED760" i="25"/>
  <c r="ED761" i="25"/>
  <c r="ED762" i="25"/>
  <c r="ED763" i="25"/>
  <c r="ED764" i="25"/>
  <c r="ED765" i="25"/>
  <c r="ED766" i="25"/>
  <c r="ED767" i="25"/>
  <c r="ED768" i="25"/>
  <c r="ED769" i="25"/>
  <c r="ED770" i="25"/>
  <c r="ED771" i="25"/>
  <c r="ED772" i="25"/>
  <c r="ED773" i="25"/>
  <c r="ED774" i="25"/>
  <c r="ED775" i="25"/>
  <c r="ED776" i="25"/>
  <c r="ED777" i="25"/>
  <c r="ED778" i="25"/>
  <c r="ED779" i="25"/>
  <c r="ED780" i="25"/>
  <c r="ED781" i="25"/>
  <c r="ED782" i="25"/>
  <c r="ED783" i="25"/>
  <c r="ED784" i="25"/>
  <c r="ED785" i="25"/>
  <c r="ED786" i="25"/>
  <c r="ED787" i="25"/>
  <c r="ED788" i="25"/>
  <c r="ED789" i="25"/>
  <c r="ED790" i="25"/>
  <c r="ED791" i="25"/>
  <c r="ED792" i="25"/>
  <c r="ED793" i="25"/>
  <c r="ED794" i="25"/>
  <c r="ED795" i="25"/>
  <c r="ED796" i="25"/>
  <c r="ED797" i="25"/>
  <c r="ED798" i="25"/>
  <c r="ED799" i="25"/>
  <c r="ED800" i="25"/>
  <c r="ED801" i="25"/>
  <c r="ED802" i="25"/>
  <c r="ED803" i="25"/>
  <c r="ED804" i="25"/>
  <c r="ED805" i="25"/>
  <c r="ED806" i="25"/>
  <c r="ED807" i="25"/>
  <c r="ED808" i="25"/>
  <c r="ED809" i="25"/>
  <c r="ED810" i="25"/>
  <c r="ED811" i="25"/>
  <c r="ED812" i="25"/>
  <c r="ED813" i="25"/>
  <c r="ED814" i="25"/>
  <c r="ED815" i="25"/>
  <c r="ED816" i="25"/>
  <c r="ED817" i="25"/>
  <c r="ED818" i="25"/>
  <c r="ED819" i="25"/>
  <c r="ED820" i="25"/>
  <c r="ED821" i="25"/>
  <c r="ED822" i="25"/>
  <c r="ED823" i="25"/>
  <c r="ED824" i="25"/>
  <c r="ED825" i="25"/>
  <c r="ED826" i="25"/>
  <c r="ED827" i="25"/>
  <c r="ED828" i="25"/>
  <c r="ED829" i="25"/>
  <c r="ED830" i="25"/>
  <c r="ED831" i="25"/>
  <c r="ED832" i="25"/>
  <c r="ED833" i="25"/>
  <c r="ED834" i="25"/>
  <c r="ED835" i="25"/>
  <c r="ED836" i="25"/>
  <c r="ED837" i="25"/>
  <c r="ED838" i="25"/>
  <c r="ED839" i="25"/>
  <c r="ED840" i="25"/>
  <c r="ED841" i="25"/>
  <c r="ED842" i="25"/>
  <c r="ED843" i="25"/>
  <c r="ED844" i="25"/>
  <c r="ED427" i="25"/>
  <c r="ED426" i="25"/>
  <c r="ED425" i="25"/>
  <c r="ED848" i="25"/>
  <c r="U21" i="15"/>
  <c r="B2" i="9" l="1"/>
  <c r="W81" i="15" l="1"/>
  <c r="B38" i="29" l="1"/>
  <c r="D38" i="29" s="1"/>
  <c r="D5" i="29" s="1"/>
  <c r="C29" i="29"/>
  <c r="C6" i="29"/>
  <c r="C4" i="29"/>
  <c r="F42" i="29"/>
  <c r="E42" i="29"/>
  <c r="F41" i="29"/>
  <c r="E41" i="29"/>
  <c r="F40" i="29"/>
  <c r="E40" i="29"/>
  <c r="F39" i="29"/>
  <c r="E39" i="29"/>
  <c r="B27" i="29"/>
  <c r="D8" i="29"/>
  <c r="D47" i="29" l="1"/>
  <c r="D45" i="29"/>
  <c r="B43" i="29" s="1"/>
  <c r="B200" i="15" s="1"/>
  <c r="D48" i="29"/>
  <c r="D46" i="29"/>
  <c r="D4" i="29"/>
  <c r="Q85" i="15"/>
  <c r="L85" i="15"/>
  <c r="V85" i="15"/>
  <c r="G85" i="15"/>
  <c r="C23" i="29"/>
  <c r="J26" i="9"/>
  <c r="B30" i="29"/>
  <c r="C7" i="29" s="1"/>
  <c r="G28" i="9" s="1"/>
  <c r="C43" i="29"/>
  <c r="C38" i="29"/>
  <c r="C5" i="29" s="1"/>
  <c r="C11" i="29" l="1"/>
  <c r="C10" i="29"/>
  <c r="C18" i="29"/>
  <c r="C24" i="29"/>
  <c r="C16" i="29"/>
  <c r="C17" i="29" s="1"/>
  <c r="C26" i="29" l="1"/>
  <c r="C27" i="29" s="1"/>
  <c r="C25" i="29"/>
  <c r="C22" i="29" l="1"/>
  <c r="D27" i="29"/>
  <c r="C64" i="22" l="1"/>
  <c r="D64" i="22" s="1"/>
  <c r="E64" i="22" s="1"/>
  <c r="C61" i="22"/>
  <c r="D143" i="22" l="1"/>
  <c r="W196" i="15" l="1"/>
  <c r="W137" i="15"/>
  <c r="C94" i="22" l="1"/>
  <c r="D94" i="22" s="1"/>
  <c r="S4" i="15" s="1"/>
  <c r="D25" i="28" l="1"/>
  <c r="D10" i="28"/>
  <c r="D23" i="27"/>
  <c r="D10" i="27"/>
  <c r="Q1274" i="25" l="1"/>
  <c r="C152" i="22" l="1"/>
  <c r="Q848" i="25"/>
  <c r="C211" i="15"/>
  <c r="D1" i="26"/>
  <c r="K4" i="26" s="1"/>
  <c r="U20" i="15"/>
  <c r="R5" i="9"/>
  <c r="E150" i="22"/>
  <c r="C142" i="22" s="1"/>
  <c r="B156" i="22"/>
  <c r="E156" i="22"/>
  <c r="D134" i="22"/>
  <c r="D107" i="22"/>
  <c r="D106" i="22"/>
  <c r="D101" i="22"/>
  <c r="D100" i="22"/>
  <c r="D96" i="22"/>
  <c r="C22" i="22"/>
  <c r="C28" i="22"/>
  <c r="C72" i="22"/>
  <c r="E82" i="22" s="1"/>
  <c r="B74" i="22" s="1"/>
  <c r="C74" i="22" s="1"/>
  <c r="H25" i="22"/>
  <c r="I25" i="22" s="1"/>
  <c r="J11" i="22"/>
  <c r="AL2" i="22"/>
  <c r="C10" i="22"/>
  <c r="C4" i="22" s="1"/>
  <c r="C18" i="22"/>
  <c r="D18" i="22" s="1"/>
  <c r="D19" i="22" s="1"/>
  <c r="C32" i="22"/>
  <c r="T5" i="15" s="1"/>
  <c r="C41" i="22"/>
  <c r="C43" i="22"/>
  <c r="AD59" i="22"/>
  <c r="AD60" i="22"/>
  <c r="AD61" i="22"/>
  <c r="AD62" i="22"/>
  <c r="AD63" i="22"/>
  <c r="AD64" i="22"/>
  <c r="AD65" i="22"/>
  <c r="AD66" i="22"/>
  <c r="AD67" i="22"/>
  <c r="AD68" i="22"/>
  <c r="AD69" i="22"/>
  <c r="P22" i="22"/>
  <c r="P21" i="22"/>
  <c r="P20" i="22"/>
  <c r="P10" i="22"/>
  <c r="P11" i="22"/>
  <c r="P12" i="22"/>
  <c r="P13" i="22"/>
  <c r="P14" i="22"/>
  <c r="D11" i="22"/>
  <c r="D12" i="22"/>
  <c r="D33" i="22"/>
  <c r="P15" i="22"/>
  <c r="P16" i="22"/>
  <c r="P17" i="22"/>
  <c r="P18" i="22"/>
  <c r="P19" i="22"/>
  <c r="Q1" i="25"/>
  <c r="AD2" i="22"/>
  <c r="AD10" i="22"/>
  <c r="AD50" i="22"/>
  <c r="AD51" i="22"/>
  <c r="AD52" i="22"/>
  <c r="AD53" i="22"/>
  <c r="AD54" i="22"/>
  <c r="AD55" i="22"/>
  <c r="AD56" i="22"/>
  <c r="AD57" i="22"/>
  <c r="AD58" i="22"/>
  <c r="B2" i="15"/>
  <c r="B44" i="9"/>
  <c r="B16" i="22"/>
  <c r="D21" i="22"/>
  <c r="R4" i="15"/>
  <c r="AD3" i="22"/>
  <c r="AD4" i="22"/>
  <c r="I11" i="22"/>
  <c r="AD5" i="22"/>
  <c r="AD6" i="22"/>
  <c r="AD7" i="22"/>
  <c r="AD8" i="22"/>
  <c r="AD9"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K11" i="22" l="1"/>
  <c r="E254" i="15"/>
  <c r="E195" i="15"/>
  <c r="E78" i="15"/>
  <c r="E136" i="15"/>
  <c r="B253" i="15"/>
  <c r="B135" i="15"/>
  <c r="B194" i="15"/>
  <c r="B249" i="15"/>
  <c r="C220" i="15"/>
  <c r="C73" i="22"/>
  <c r="C82" i="22"/>
  <c r="C81" i="22"/>
  <c r="O44" i="9"/>
  <c r="L11" i="22"/>
  <c r="D13" i="9"/>
  <c r="D14" i="9" s="1"/>
  <c r="N13" i="9"/>
  <c r="N14" i="9" s="1"/>
  <c r="I12" i="9"/>
  <c r="C159" i="22"/>
  <c r="C153" i="22"/>
  <c r="D152" i="22" s="1"/>
  <c r="D144" i="22"/>
  <c r="D142" i="22"/>
  <c r="K12" i="9" s="1"/>
  <c r="C150" i="22"/>
  <c r="B77" i="15"/>
  <c r="AK39" i="22"/>
  <c r="AK37" i="22"/>
  <c r="AK88" i="22"/>
  <c r="AK41" i="22"/>
  <c r="AK44" i="22"/>
  <c r="AK4" i="22"/>
  <c r="AK45" i="22"/>
  <c r="AK79" i="22"/>
  <c r="AK43" i="22"/>
  <c r="AK85" i="22"/>
  <c r="AK80" i="22"/>
  <c r="AK82" i="22"/>
  <c r="AK90" i="22"/>
  <c r="AK40" i="22"/>
  <c r="AK42" i="22"/>
  <c r="AK86" i="22"/>
  <c r="AK81" i="22"/>
  <c r="AK84" i="22"/>
  <c r="AK83" i="22"/>
  <c r="AK87" i="22"/>
  <c r="AK38" i="22"/>
  <c r="AK5" i="22"/>
  <c r="AK89" i="22"/>
  <c r="W7" i="15"/>
  <c r="E74" i="22"/>
  <c r="E75" i="22"/>
  <c r="E76" i="22"/>
  <c r="B3" i="22"/>
  <c r="E4" i="22" s="1"/>
  <c r="E3" i="22"/>
  <c r="D13" i="22" s="1"/>
  <c r="D3" i="22"/>
  <c r="D10" i="22"/>
  <c r="B139" i="15"/>
  <c r="D22" i="22"/>
  <c r="H58" i="22"/>
  <c r="C24" i="22"/>
  <c r="D156" i="22"/>
  <c r="C156" i="22"/>
  <c r="Q44" i="9"/>
  <c r="D105" i="22"/>
  <c r="D121" i="22"/>
  <c r="W308" i="15" s="1"/>
  <c r="B95" i="22"/>
  <c r="D95" i="22" s="1"/>
  <c r="E157" i="22"/>
  <c r="D159" i="22" l="1"/>
  <c r="O15" i="9" s="1"/>
  <c r="E4" i="15"/>
  <c r="W254" i="15"/>
  <c r="W78" i="15"/>
  <c r="W195" i="15"/>
  <c r="W136" i="15"/>
  <c r="D86" i="22"/>
  <c r="E86" i="22" s="1"/>
  <c r="E25" i="22"/>
  <c r="C45" i="22"/>
  <c r="D45" i="22" s="1"/>
  <c r="C40" i="22"/>
  <c r="J13" i="22" s="1"/>
  <c r="C56" i="22"/>
  <c r="B1" i="26" s="1"/>
  <c r="C16" i="22"/>
  <c r="C15" i="22"/>
  <c r="D4" i="22" s="1"/>
  <c r="F4" i="22" s="1"/>
  <c r="C26" i="22"/>
  <c r="J36" i="9" s="1"/>
  <c r="N11" i="22"/>
  <c r="M11" i="22"/>
  <c r="B152" i="22"/>
  <c r="E153" i="22" s="1"/>
  <c r="E152" i="22" s="1"/>
  <c r="E154" i="22" s="1"/>
  <c r="E155" i="22" s="1"/>
  <c r="D147" i="22"/>
  <c r="AK6" i="22"/>
  <c r="E24" i="22"/>
  <c r="E5" i="22"/>
  <c r="E6" i="22" s="1"/>
  <c r="I35" i="22"/>
  <c r="H19" i="22"/>
  <c r="H17" i="22"/>
  <c r="L35" i="22"/>
  <c r="D24" i="22"/>
  <c r="F57" i="22" s="1"/>
  <c r="H21" i="22"/>
  <c r="I31" i="22"/>
  <c r="E39" i="22"/>
  <c r="I37" i="22"/>
  <c r="L33" i="22"/>
  <c r="C38" i="22"/>
  <c r="P19" i="9"/>
  <c r="M34" i="22"/>
  <c r="H20" i="22"/>
  <c r="M32" i="22"/>
  <c r="T19" i="9" s="1"/>
  <c r="I32" i="22"/>
  <c r="M35" i="22"/>
  <c r="C39" i="22"/>
  <c r="H18" i="22"/>
  <c r="P17" i="9"/>
  <c r="I33" i="22"/>
  <c r="I36" i="22"/>
  <c r="M33" i="22"/>
  <c r="M31" i="22"/>
  <c r="L34" i="22"/>
  <c r="I34" i="22"/>
  <c r="B158" i="22"/>
  <c r="B157" i="22"/>
  <c r="D98" i="22"/>
  <c r="D97" i="22"/>
  <c r="W210" i="15" l="1"/>
  <c r="C44" i="22"/>
  <c r="C47" i="22" s="1"/>
  <c r="N43" i="22" s="1"/>
  <c r="I13" i="22"/>
  <c r="K13" i="22" s="1"/>
  <c r="D40" i="22"/>
  <c r="AK7" i="22"/>
  <c r="AK8" i="22" s="1"/>
  <c r="C42" i="22"/>
  <c r="F5" i="22"/>
  <c r="F6" i="22"/>
  <c r="D14" i="22"/>
  <c r="D20" i="22"/>
  <c r="D5" i="22"/>
  <c r="D6" i="22"/>
  <c r="D38" i="22"/>
  <c r="I12" i="22"/>
  <c r="T17" i="9"/>
  <c r="J12" i="22"/>
  <c r="D39" i="22"/>
  <c r="F39" i="22"/>
  <c r="R21" i="9" s="1"/>
  <c r="A20" i="9"/>
  <c r="L10" i="26"/>
  <c r="L18" i="26"/>
  <c r="L28" i="26"/>
  <c r="L135" i="26"/>
  <c r="L137" i="26"/>
  <c r="L68" i="26"/>
  <c r="L106" i="26"/>
  <c r="L81" i="26"/>
  <c r="L115" i="26"/>
  <c r="L188" i="26"/>
  <c r="L108" i="26"/>
  <c r="L165" i="26"/>
  <c r="L38" i="26"/>
  <c r="L51" i="26"/>
  <c r="L74" i="26"/>
  <c r="L160" i="26"/>
  <c r="L152" i="26"/>
  <c r="L89" i="26"/>
  <c r="L58" i="26"/>
  <c r="L91" i="26"/>
  <c r="L20" i="26"/>
  <c r="L190" i="26"/>
  <c r="L21" i="26"/>
  <c r="L117" i="26"/>
  <c r="L16" i="26"/>
  <c r="L84" i="26"/>
  <c r="L26" i="26"/>
  <c r="L52" i="26"/>
  <c r="L64" i="26"/>
  <c r="L35" i="26"/>
  <c r="L140" i="26"/>
  <c r="L141" i="26"/>
  <c r="L168" i="26"/>
  <c r="L14" i="26"/>
  <c r="L173" i="26"/>
  <c r="L94" i="26"/>
  <c r="L163" i="26"/>
  <c r="L93" i="26"/>
  <c r="L95" i="26"/>
  <c r="L130" i="26"/>
  <c r="L27" i="26"/>
  <c r="L71" i="26"/>
  <c r="L153" i="26"/>
  <c r="L119" i="26"/>
  <c r="L193" i="26"/>
  <c r="L96" i="26"/>
  <c r="L12" i="26"/>
  <c r="L9" i="26"/>
  <c r="L180" i="26"/>
  <c r="L44" i="26"/>
  <c r="L4" i="26"/>
  <c r="L150" i="26"/>
  <c r="L125" i="26"/>
  <c r="L123" i="26"/>
  <c r="L46" i="26"/>
  <c r="L67" i="26"/>
  <c r="L100" i="26"/>
  <c r="L8" i="26"/>
  <c r="L161" i="26"/>
  <c r="L127" i="26"/>
  <c r="L82" i="26"/>
  <c r="L139" i="26"/>
  <c r="L88" i="26"/>
  <c r="L105" i="26"/>
  <c r="L148" i="26"/>
  <c r="L103" i="26"/>
  <c r="L145" i="26"/>
  <c r="L15" i="26"/>
  <c r="L5" i="26"/>
  <c r="L158" i="26"/>
  <c r="L181" i="26"/>
  <c r="L102" i="26"/>
  <c r="L77" i="26"/>
  <c r="L179" i="26"/>
  <c r="L186" i="26"/>
  <c r="L56" i="26"/>
  <c r="L113" i="26"/>
  <c r="L53" i="26"/>
  <c r="L34" i="26"/>
  <c r="L43" i="26"/>
  <c r="L57" i="26"/>
  <c r="L87" i="26"/>
  <c r="L120" i="26"/>
  <c r="L97" i="26"/>
  <c r="L48" i="26"/>
  <c r="L37" i="26"/>
  <c r="L114" i="26"/>
  <c r="L29" i="26"/>
  <c r="L194" i="26"/>
  <c r="L169" i="26"/>
  <c r="L149" i="26"/>
  <c r="L42" i="26"/>
  <c r="L59" i="26"/>
  <c r="L92" i="26"/>
  <c r="L111" i="26"/>
  <c r="L174" i="26"/>
  <c r="L60" i="26"/>
  <c r="L11" i="26"/>
  <c r="L191" i="26"/>
  <c r="L132" i="26"/>
  <c r="L107" i="26"/>
  <c r="L24" i="26"/>
  <c r="L146" i="26"/>
  <c r="L121" i="26"/>
  <c r="L40" i="26"/>
  <c r="L182" i="26"/>
  <c r="L55" i="26"/>
  <c r="L157" i="26"/>
  <c r="L176" i="26"/>
  <c r="L126" i="26"/>
  <c r="L22" i="26"/>
  <c r="L166" i="26"/>
  <c r="L32" i="26"/>
  <c r="L6" i="26"/>
  <c r="L23" i="26"/>
  <c r="L124" i="26"/>
  <c r="L116" i="26"/>
  <c r="L192" i="26"/>
  <c r="L183" i="26"/>
  <c r="L76" i="26"/>
  <c r="L70" i="26"/>
  <c r="L7" i="26"/>
  <c r="L75" i="26"/>
  <c r="L33" i="26"/>
  <c r="L49" i="26"/>
  <c r="L80" i="26"/>
  <c r="L112" i="26"/>
  <c r="L99" i="26"/>
  <c r="L83" i="26"/>
  <c r="L172" i="26"/>
  <c r="L155" i="26"/>
  <c r="L147" i="26"/>
  <c r="L131" i="26"/>
  <c r="L13" i="26"/>
  <c r="L19" i="26"/>
  <c r="L195" i="26"/>
  <c r="L36" i="26"/>
  <c r="L47" i="26"/>
  <c r="L63" i="26"/>
  <c r="L79" i="26"/>
  <c r="L159" i="26"/>
  <c r="L164" i="26"/>
  <c r="L156" i="26"/>
  <c r="L144" i="26"/>
  <c r="L162" i="26"/>
  <c r="L175" i="26"/>
  <c r="L189" i="26"/>
  <c r="L136" i="26"/>
  <c r="L66" i="26"/>
  <c r="L143" i="26"/>
  <c r="L104" i="26"/>
  <c r="L128" i="26"/>
  <c r="L151" i="26"/>
  <c r="L167" i="26"/>
  <c r="L45" i="26"/>
  <c r="L72" i="26"/>
  <c r="L62" i="26"/>
  <c r="L154" i="26"/>
  <c r="L54" i="26"/>
  <c r="L98" i="26"/>
  <c r="L142" i="26"/>
  <c r="L90" i="26"/>
  <c r="L86" i="26"/>
  <c r="L78" i="26"/>
  <c r="L101" i="26"/>
  <c r="L25" i="26"/>
  <c r="L50" i="26"/>
  <c r="L30" i="26"/>
  <c r="L133" i="26"/>
  <c r="L109" i="26"/>
  <c r="L170" i="26"/>
  <c r="L134" i="26"/>
  <c r="L171" i="26"/>
  <c r="L85" i="26"/>
  <c r="L73" i="26"/>
  <c r="L61" i="26"/>
  <c r="L39" i="26"/>
  <c r="L187" i="26"/>
  <c r="L110" i="26"/>
  <c r="L122" i="26"/>
  <c r="L138" i="26"/>
  <c r="L17" i="26"/>
  <c r="L177" i="26"/>
  <c r="L31" i="26"/>
  <c r="L129" i="26"/>
  <c r="L69" i="26"/>
  <c r="L184" i="26"/>
  <c r="L185" i="26"/>
  <c r="L65" i="26"/>
  <c r="L41" i="26"/>
  <c r="L118" i="26"/>
  <c r="L178" i="26"/>
  <c r="A33" i="9"/>
  <c r="D25" i="22"/>
  <c r="D32" i="22"/>
  <c r="D154" i="22"/>
  <c r="I14" i="9" s="1"/>
  <c r="D155" i="22"/>
  <c r="C4" i="31" l="1"/>
  <c r="C5" i="31" s="1"/>
  <c r="C6" i="31" s="1"/>
  <c r="C7" i="31" s="1"/>
  <c r="C8" i="31" s="1"/>
  <c r="C9" i="31" s="1"/>
  <c r="C10" i="31" s="1"/>
  <c r="C11" i="31" s="1"/>
  <c r="C12" i="31" s="1"/>
  <c r="C13" i="31" s="1"/>
  <c r="C14" i="31" s="1"/>
  <c r="C15" i="31" s="1"/>
  <c r="C16" i="31" s="1"/>
  <c r="C17" i="31" s="1"/>
  <c r="C18" i="31" s="1"/>
  <c r="C19" i="31" s="1"/>
  <c r="C20" i="31" s="1"/>
  <c r="C21" i="31" s="1"/>
  <c r="C22" i="31" s="1"/>
  <c r="C23" i="31" s="1"/>
  <c r="C24" i="31" s="1"/>
  <c r="C25" i="31" s="1"/>
  <c r="C26" i="31" s="1"/>
  <c r="C27" i="31" s="1"/>
  <c r="C28" i="31" s="1"/>
  <c r="C29" i="31" s="1"/>
  <c r="C30" i="31" s="1"/>
  <c r="C31" i="31" s="1"/>
  <c r="C32" i="31" s="1"/>
  <c r="C33" i="31" s="1"/>
  <c r="C34" i="31" s="1"/>
  <c r="C35" i="31" s="1"/>
  <c r="C36" i="31" s="1"/>
  <c r="C37" i="31" s="1"/>
  <c r="C38" i="31" s="1"/>
  <c r="C39" i="31" s="1"/>
  <c r="C40" i="31" s="1"/>
  <c r="C41" i="31" s="1"/>
  <c r="C42" i="31" s="1"/>
  <c r="C43" i="31" s="1"/>
  <c r="C44" i="31" s="1"/>
  <c r="C45" i="31" s="1"/>
  <c r="C46" i="31" s="1"/>
  <c r="C47" i="31" s="1"/>
  <c r="C48" i="31" s="1"/>
  <c r="C49" i="31" s="1"/>
  <c r="C50" i="31" s="1"/>
  <c r="C51" i="31" s="1"/>
  <c r="C52" i="31" s="1"/>
  <c r="C53" i="31" s="1"/>
  <c r="C54" i="31" s="1"/>
  <c r="C55" i="31" s="1"/>
  <c r="C56" i="31" s="1"/>
  <c r="C57" i="31" s="1"/>
  <c r="C58" i="31" s="1"/>
  <c r="C59" i="31" s="1"/>
  <c r="C60" i="31" s="1"/>
  <c r="C61" i="31" s="1"/>
  <c r="C62" i="31" s="1"/>
  <c r="C63" i="31" s="1"/>
  <c r="C64" i="31" s="1"/>
  <c r="C65" i="31" s="1"/>
  <c r="C66" i="31" s="1"/>
  <c r="C67" i="31" s="1"/>
  <c r="C68" i="31" s="1"/>
  <c r="C69" i="31" s="1"/>
  <c r="C70" i="31" s="1"/>
  <c r="C71" i="31" s="1"/>
  <c r="C72" i="31" s="1"/>
  <c r="C73" i="31" s="1"/>
  <c r="C74" i="31" s="1"/>
  <c r="C75" i="31" s="1"/>
  <c r="C76" i="31" s="1"/>
  <c r="C77" i="31" s="1"/>
  <c r="C78" i="31" s="1"/>
  <c r="C79" i="31" s="1"/>
  <c r="C80" i="31" s="1"/>
  <c r="C81" i="31" s="1"/>
  <c r="C82" i="31" s="1"/>
  <c r="C83" i="31" s="1"/>
  <c r="C84" i="31" s="1"/>
  <c r="C85" i="31" s="1"/>
  <c r="C86" i="31" s="1"/>
  <c r="C87" i="31" s="1"/>
  <c r="C88" i="31" s="1"/>
  <c r="C89" i="31" s="1"/>
  <c r="C90" i="31" s="1"/>
  <c r="C91" i="31" s="1"/>
  <c r="C92" i="31" s="1"/>
  <c r="C93" i="31" s="1"/>
  <c r="C94" i="31" s="1"/>
  <c r="C95" i="31" s="1"/>
  <c r="C96" i="31" s="1"/>
  <c r="C97" i="31" s="1"/>
  <c r="C98" i="31" s="1"/>
  <c r="C99" i="31" s="1"/>
  <c r="C100" i="31" s="1"/>
  <c r="C101" i="31" s="1"/>
  <c r="C102" i="31" s="1"/>
  <c r="C103" i="31" s="1"/>
  <c r="C104" i="31" s="1"/>
  <c r="C105" i="31" s="1"/>
  <c r="C106" i="31" s="1"/>
  <c r="C107" i="31" s="1"/>
  <c r="C108" i="31" s="1"/>
  <c r="C109" i="31" s="1"/>
  <c r="C110" i="31" s="1"/>
  <c r="C111" i="31" s="1"/>
  <c r="C112" i="31" s="1"/>
  <c r="C113" i="31" s="1"/>
  <c r="C114" i="31" s="1"/>
  <c r="C2" i="31"/>
  <c r="C57" i="22"/>
  <c r="D44" i="22"/>
  <c r="J10" i="22"/>
  <c r="D46" i="22"/>
  <c r="D146" i="22"/>
  <c r="D115" i="22"/>
  <c r="L13" i="22"/>
  <c r="N13" i="22" s="1"/>
  <c r="D145" i="22"/>
  <c r="AK9" i="22"/>
  <c r="C46" i="22"/>
  <c r="D42" i="22"/>
  <c r="D47" i="22"/>
  <c r="R40" i="9" s="1"/>
  <c r="I10" i="22"/>
  <c r="F7" i="22"/>
  <c r="O5" i="9" s="1"/>
  <c r="R7" i="9"/>
  <c r="D122" i="22"/>
  <c r="B39" i="9" s="1"/>
  <c r="D15" i="22"/>
  <c r="D16" i="22"/>
  <c r="O7" i="9"/>
  <c r="C88" i="22"/>
  <c r="N4" i="15"/>
  <c r="D113" i="22"/>
  <c r="D114" i="22"/>
  <c r="C55" i="22"/>
  <c r="N4" i="26"/>
  <c r="N5" i="26" s="1"/>
  <c r="M4" i="26"/>
  <c r="M5" i="26" s="1"/>
  <c r="C34" i="22"/>
  <c r="C50" i="22"/>
  <c r="A17" i="9"/>
  <c r="E32" i="22"/>
  <c r="K12" i="22"/>
  <c r="L12" i="22"/>
  <c r="B155" i="22"/>
  <c r="Q3" i="22" l="1"/>
  <c r="P3" i="22" s="1"/>
  <c r="P4" i="22" s="1"/>
  <c r="P5" i="22" s="1"/>
  <c r="D8" i="31"/>
  <c r="D14" i="31"/>
  <c r="D20" i="31"/>
  <c r="D26" i="31"/>
  <c r="D32" i="31"/>
  <c r="D38" i="31"/>
  <c r="H38" i="31" s="1"/>
  <c r="D44" i="31"/>
  <c r="H44" i="31" s="1"/>
  <c r="D50" i="31"/>
  <c r="H50" i="31" s="1"/>
  <c r="D56" i="31"/>
  <c r="H56" i="31" s="1"/>
  <c r="D62" i="31"/>
  <c r="H62" i="31" s="1"/>
  <c r="D68" i="31"/>
  <c r="H68" i="31" s="1"/>
  <c r="D74" i="31"/>
  <c r="H74" i="31" s="1"/>
  <c r="D80" i="31"/>
  <c r="H80" i="31" s="1"/>
  <c r="D86" i="31"/>
  <c r="H86" i="31" s="1"/>
  <c r="D92" i="31"/>
  <c r="H92" i="31" s="1"/>
  <c r="D98" i="31"/>
  <c r="H98" i="31" s="1"/>
  <c r="D104" i="31"/>
  <c r="H104" i="31" s="1"/>
  <c r="D110" i="31"/>
  <c r="H110" i="31" s="1"/>
  <c r="D31" i="31"/>
  <c r="D73" i="31"/>
  <c r="H73" i="31" s="1"/>
  <c r="D109" i="31"/>
  <c r="H109" i="31" s="1"/>
  <c r="D9" i="31"/>
  <c r="D15" i="31"/>
  <c r="D21" i="31"/>
  <c r="D27" i="31"/>
  <c r="D33" i="31"/>
  <c r="D39" i="31"/>
  <c r="H39" i="31" s="1"/>
  <c r="D45" i="31"/>
  <c r="H45" i="31" s="1"/>
  <c r="D51" i="31"/>
  <c r="H51" i="31" s="1"/>
  <c r="D57" i="31"/>
  <c r="H57" i="31" s="1"/>
  <c r="D63" i="31"/>
  <c r="H63" i="31" s="1"/>
  <c r="D69" i="31"/>
  <c r="H69" i="31" s="1"/>
  <c r="D75" i="31"/>
  <c r="H75" i="31" s="1"/>
  <c r="D81" i="31"/>
  <c r="H81" i="31" s="1"/>
  <c r="D87" i="31"/>
  <c r="H87" i="31" s="1"/>
  <c r="D93" i="31"/>
  <c r="H93" i="31" s="1"/>
  <c r="D99" i="31"/>
  <c r="H99" i="31" s="1"/>
  <c r="D105" i="31"/>
  <c r="H105" i="31" s="1"/>
  <c r="D111" i="31"/>
  <c r="H111" i="31" s="1"/>
  <c r="D13" i="31"/>
  <c r="D55" i="31"/>
  <c r="H55" i="31" s="1"/>
  <c r="D79" i="31"/>
  <c r="H79" i="31" s="1"/>
  <c r="D103" i="31"/>
  <c r="H103" i="31" s="1"/>
  <c r="D10" i="31"/>
  <c r="D16" i="31"/>
  <c r="D22" i="31"/>
  <c r="D28" i="31"/>
  <c r="D34" i="31"/>
  <c r="H34" i="31" s="1"/>
  <c r="D40" i="31"/>
  <c r="H40" i="31" s="1"/>
  <c r="D46" i="31"/>
  <c r="H46" i="31" s="1"/>
  <c r="D52" i="31"/>
  <c r="H52" i="31" s="1"/>
  <c r="D58" i="31"/>
  <c r="H58" i="31" s="1"/>
  <c r="D64" i="31"/>
  <c r="H64" i="31" s="1"/>
  <c r="D70" i="31"/>
  <c r="H70" i="31" s="1"/>
  <c r="D76" i="31"/>
  <c r="H76" i="31" s="1"/>
  <c r="D82" i="31"/>
  <c r="H82" i="31" s="1"/>
  <c r="D88" i="31"/>
  <c r="H88" i="31" s="1"/>
  <c r="D94" i="31"/>
  <c r="H94" i="31" s="1"/>
  <c r="D100" i="31"/>
  <c r="H100" i="31" s="1"/>
  <c r="D106" i="31"/>
  <c r="H106" i="31" s="1"/>
  <c r="D112" i="31"/>
  <c r="H112" i="31" s="1"/>
  <c r="D7" i="31"/>
  <c r="D37" i="31"/>
  <c r="H37" i="31" s="1"/>
  <c r="D61" i="31"/>
  <c r="H61" i="31" s="1"/>
  <c r="D91" i="31"/>
  <c r="H91" i="31" s="1"/>
  <c r="D5" i="31"/>
  <c r="D11" i="31"/>
  <c r="D17" i="31"/>
  <c r="D23" i="31"/>
  <c r="D29" i="31"/>
  <c r="D35" i="31"/>
  <c r="H35" i="31" s="1"/>
  <c r="D41" i="31"/>
  <c r="H41" i="31" s="1"/>
  <c r="D47" i="31"/>
  <c r="H47" i="31" s="1"/>
  <c r="D53" i="31"/>
  <c r="H53" i="31" s="1"/>
  <c r="D59" i="31"/>
  <c r="H59" i="31" s="1"/>
  <c r="D65" i="31"/>
  <c r="H65" i="31" s="1"/>
  <c r="D71" i="31"/>
  <c r="H71" i="31" s="1"/>
  <c r="D77" i="31"/>
  <c r="H77" i="31" s="1"/>
  <c r="D83" i="31"/>
  <c r="H83" i="31" s="1"/>
  <c r="D89" i="31"/>
  <c r="H89" i="31" s="1"/>
  <c r="D95" i="31"/>
  <c r="H95" i="31" s="1"/>
  <c r="D101" i="31"/>
  <c r="H101" i="31" s="1"/>
  <c r="D107" i="31"/>
  <c r="H107" i="31" s="1"/>
  <c r="D113" i="31"/>
  <c r="H113" i="31" s="1"/>
  <c r="D19" i="31"/>
  <c r="D43" i="31"/>
  <c r="H43" i="31" s="1"/>
  <c r="D67" i="31"/>
  <c r="H67" i="31" s="1"/>
  <c r="D97" i="31"/>
  <c r="H97" i="31" s="1"/>
  <c r="D6" i="31"/>
  <c r="D12" i="31"/>
  <c r="D18" i="31"/>
  <c r="D24" i="31"/>
  <c r="D30" i="31"/>
  <c r="D36" i="31"/>
  <c r="H36" i="31" s="1"/>
  <c r="D42" i="31"/>
  <c r="H42" i="31" s="1"/>
  <c r="D48" i="31"/>
  <c r="H48" i="31" s="1"/>
  <c r="D54" i="31"/>
  <c r="H54" i="31" s="1"/>
  <c r="D60" i="31"/>
  <c r="H60" i="31" s="1"/>
  <c r="D66" i="31"/>
  <c r="H66" i="31" s="1"/>
  <c r="D72" i="31"/>
  <c r="H72" i="31" s="1"/>
  <c r="D78" i="31"/>
  <c r="H78" i="31" s="1"/>
  <c r="D84" i="31"/>
  <c r="H84" i="31" s="1"/>
  <c r="D90" i="31"/>
  <c r="H90" i="31" s="1"/>
  <c r="D96" i="31"/>
  <c r="H96" i="31" s="1"/>
  <c r="D102" i="31"/>
  <c r="H102" i="31" s="1"/>
  <c r="D108" i="31"/>
  <c r="H108" i="31" s="1"/>
  <c r="D114" i="31"/>
  <c r="H114" i="31" s="1"/>
  <c r="D25" i="31"/>
  <c r="D49" i="31"/>
  <c r="H49" i="31" s="1"/>
  <c r="D85" i="31"/>
  <c r="H85" i="31" s="1"/>
  <c r="D4" i="31"/>
  <c r="J64" i="22"/>
  <c r="J63" i="22"/>
  <c r="J62" i="22"/>
  <c r="L10" i="22"/>
  <c r="N10" i="22" s="1"/>
  <c r="M13" i="22"/>
  <c r="B142" i="22"/>
  <c r="D45" i="28"/>
  <c r="D25" i="27"/>
  <c r="D36" i="27"/>
  <c r="D26" i="28"/>
  <c r="D37" i="27"/>
  <c r="D14" i="27"/>
  <c r="D44" i="28"/>
  <c r="D11" i="28"/>
  <c r="D28" i="27"/>
  <c r="D27" i="27"/>
  <c r="D26" i="27"/>
  <c r="D13" i="28"/>
  <c r="D28" i="28"/>
  <c r="D24" i="28"/>
  <c r="D27" i="28"/>
  <c r="D11" i="27"/>
  <c r="D24" i="27"/>
  <c r="D29" i="28"/>
  <c r="D12" i="27"/>
  <c r="D43" i="28"/>
  <c r="AK10" i="22"/>
  <c r="K10" i="22"/>
  <c r="C133" i="22"/>
  <c r="C135" i="22" s="1"/>
  <c r="D135" i="22" s="1"/>
  <c r="B6" i="27"/>
  <c r="B6" i="28"/>
  <c r="N6" i="26"/>
  <c r="N7" i="26" s="1"/>
  <c r="M6" i="26"/>
  <c r="M7" i="26" s="1"/>
  <c r="M8" i="26" s="1"/>
  <c r="D88" i="22"/>
  <c r="J61" i="22"/>
  <c r="D17" i="22"/>
  <c r="I7" i="9" s="1"/>
  <c r="P6" i="22"/>
  <c r="P7" i="22" s="1"/>
  <c r="M12" i="22"/>
  <c r="M8" i="22"/>
  <c r="N12" i="22"/>
  <c r="E15" i="9"/>
  <c r="G61" i="31" l="1"/>
  <c r="G94" i="31"/>
  <c r="G58" i="31"/>
  <c r="G81" i="31"/>
  <c r="G45" i="31"/>
  <c r="G98" i="31"/>
  <c r="G62" i="31"/>
  <c r="G78" i="31"/>
  <c r="G42" i="31"/>
  <c r="G107" i="31"/>
  <c r="G108" i="31"/>
  <c r="G72" i="31"/>
  <c r="G36" i="31"/>
  <c r="G97" i="31"/>
  <c r="G101" i="31"/>
  <c r="G65" i="31"/>
  <c r="G59" i="31"/>
  <c r="G37" i="31"/>
  <c r="G88" i="31"/>
  <c r="G52" i="31"/>
  <c r="G111" i="31"/>
  <c r="G75" i="31"/>
  <c r="G39" i="31"/>
  <c r="G109" i="31"/>
  <c r="G92" i="31"/>
  <c r="G56" i="31"/>
  <c r="G82" i="31"/>
  <c r="G46" i="31"/>
  <c r="G105" i="31"/>
  <c r="G69" i="31"/>
  <c r="G73" i="31"/>
  <c r="G86" i="31"/>
  <c r="G50" i="31"/>
  <c r="G112" i="31"/>
  <c r="G76" i="31"/>
  <c r="G40" i="31"/>
  <c r="G103" i="31"/>
  <c r="G99" i="31"/>
  <c r="G63" i="31"/>
  <c r="G80" i="31"/>
  <c r="G44" i="31"/>
  <c r="G114" i="31"/>
  <c r="G102" i="31"/>
  <c r="G66" i="31"/>
  <c r="G67" i="31"/>
  <c r="G95" i="31"/>
  <c r="G85" i="31"/>
  <c r="G96" i="31"/>
  <c r="G60" i="31"/>
  <c r="G43" i="31"/>
  <c r="G89" i="31"/>
  <c r="G53" i="31"/>
  <c r="G49" i="31"/>
  <c r="G90" i="31"/>
  <c r="G54" i="31"/>
  <c r="G83" i="31"/>
  <c r="G47" i="31"/>
  <c r="G84" i="31"/>
  <c r="G48" i="31"/>
  <c r="G113" i="31"/>
  <c r="G77" i="31"/>
  <c r="G41" i="31"/>
  <c r="G106" i="31"/>
  <c r="G70" i="31"/>
  <c r="G34" i="31"/>
  <c r="G79" i="31"/>
  <c r="G93" i="31"/>
  <c r="G57" i="31"/>
  <c r="G110" i="31"/>
  <c r="G74" i="31"/>
  <c r="G38" i="31"/>
  <c r="G71" i="31"/>
  <c r="G35" i="31"/>
  <c r="G91" i="31"/>
  <c r="G100" i="31"/>
  <c r="G64" i="31"/>
  <c r="G55" i="31"/>
  <c r="G87" i="31"/>
  <c r="G51" i="31"/>
  <c r="G104" i="31"/>
  <c r="G68" i="31"/>
  <c r="E29" i="31"/>
  <c r="G29" i="31" s="1"/>
  <c r="H29" i="31" s="1"/>
  <c r="E61" i="31"/>
  <c r="E94" i="31"/>
  <c r="E58" i="31"/>
  <c r="E22" i="31"/>
  <c r="G22" i="31" s="1"/>
  <c r="H22" i="31" s="1"/>
  <c r="E13" i="31"/>
  <c r="G13" i="31" s="1"/>
  <c r="H13" i="31" s="1"/>
  <c r="E81" i="31"/>
  <c r="E45" i="31"/>
  <c r="E9" i="31"/>
  <c r="G9" i="31" s="1"/>
  <c r="H9" i="31" s="1"/>
  <c r="E98" i="31"/>
  <c r="E62" i="31"/>
  <c r="E26" i="31"/>
  <c r="G26" i="31" s="1"/>
  <c r="H26" i="31" s="1"/>
  <c r="E59" i="31"/>
  <c r="E23" i="31"/>
  <c r="G23" i="31" s="1"/>
  <c r="H23" i="31" s="1"/>
  <c r="E37" i="31"/>
  <c r="E88" i="31"/>
  <c r="E52" i="31"/>
  <c r="E16" i="31"/>
  <c r="G16" i="31" s="1"/>
  <c r="H16" i="31" s="1"/>
  <c r="E111" i="31"/>
  <c r="E75" i="31"/>
  <c r="E39" i="31"/>
  <c r="E109" i="31"/>
  <c r="E92" i="31"/>
  <c r="E56" i="31"/>
  <c r="E20" i="31"/>
  <c r="G20" i="31" s="1"/>
  <c r="H20" i="31" s="1"/>
  <c r="E17" i="31"/>
  <c r="G17" i="31" s="1"/>
  <c r="H17" i="31" s="1"/>
  <c r="E7" i="31"/>
  <c r="G7" i="31" s="1"/>
  <c r="H7" i="31" s="1"/>
  <c r="E82" i="31"/>
  <c r="E46" i="31"/>
  <c r="E10" i="31"/>
  <c r="G10" i="31" s="1"/>
  <c r="H10" i="31" s="1"/>
  <c r="E105" i="31"/>
  <c r="E69" i="31"/>
  <c r="E33" i="31"/>
  <c r="G33" i="31" s="1"/>
  <c r="H33" i="31" s="1"/>
  <c r="E73" i="31"/>
  <c r="E86" i="31"/>
  <c r="E50" i="31"/>
  <c r="E14" i="31"/>
  <c r="G14" i="31" s="1"/>
  <c r="H14" i="31" s="1"/>
  <c r="E11" i="31"/>
  <c r="G11" i="31" s="1"/>
  <c r="H11" i="31" s="1"/>
  <c r="E112" i="31"/>
  <c r="E76" i="31"/>
  <c r="E40" i="31"/>
  <c r="E103" i="31"/>
  <c r="E99" i="31"/>
  <c r="E63" i="31"/>
  <c r="E27" i="31"/>
  <c r="G27" i="31" s="1"/>
  <c r="H27" i="31" s="1"/>
  <c r="E31" i="31"/>
  <c r="G31" i="31" s="1"/>
  <c r="H31" i="31" s="1"/>
  <c r="E80" i="31"/>
  <c r="E44" i="31"/>
  <c r="E8" i="31"/>
  <c r="G8" i="31" s="1"/>
  <c r="H8" i="31" s="1"/>
  <c r="E114" i="31"/>
  <c r="E78" i="31"/>
  <c r="E42" i="31"/>
  <c r="E6" i="31"/>
  <c r="G6" i="31" s="1"/>
  <c r="H6" i="31" s="1"/>
  <c r="E107" i="31"/>
  <c r="E108" i="31"/>
  <c r="E72" i="31"/>
  <c r="E36" i="31"/>
  <c r="E97" i="31"/>
  <c r="E101" i="31"/>
  <c r="E65" i="31"/>
  <c r="E102" i="31"/>
  <c r="E66" i="31"/>
  <c r="E30" i="31"/>
  <c r="G30" i="31" s="1"/>
  <c r="H30" i="31" s="1"/>
  <c r="E67" i="31"/>
  <c r="E95" i="31"/>
  <c r="E85" i="31"/>
  <c r="E96" i="31"/>
  <c r="E60" i="31"/>
  <c r="E24" i="31"/>
  <c r="G24" i="31" s="1"/>
  <c r="H24" i="31" s="1"/>
  <c r="E43" i="31"/>
  <c r="E89" i="31"/>
  <c r="E53" i="31"/>
  <c r="E49" i="31"/>
  <c r="E90" i="31"/>
  <c r="E54" i="31"/>
  <c r="E18" i="31"/>
  <c r="G18" i="31" s="1"/>
  <c r="H18" i="31" s="1"/>
  <c r="E19" i="31"/>
  <c r="G19" i="31" s="1"/>
  <c r="H19" i="31" s="1"/>
  <c r="E83" i="31"/>
  <c r="E47" i="31"/>
  <c r="E25" i="31"/>
  <c r="G25" i="31" s="1"/>
  <c r="H25" i="31" s="1"/>
  <c r="E84" i="31"/>
  <c r="E48" i="31"/>
  <c r="E12" i="31"/>
  <c r="G12" i="31" s="1"/>
  <c r="H12" i="31" s="1"/>
  <c r="E113" i="31"/>
  <c r="E77" i="31"/>
  <c r="E41" i="31"/>
  <c r="E5" i="31"/>
  <c r="G5" i="31" s="1"/>
  <c r="E106" i="31"/>
  <c r="E70" i="31"/>
  <c r="E34" i="31"/>
  <c r="E79" i="31"/>
  <c r="E93" i="31"/>
  <c r="E57" i="31"/>
  <c r="E21" i="31"/>
  <c r="G21" i="31" s="1"/>
  <c r="H21" i="31" s="1"/>
  <c r="E110" i="31"/>
  <c r="E74" i="31"/>
  <c r="E38" i="31"/>
  <c r="E71" i="31"/>
  <c r="E35" i="31"/>
  <c r="E91" i="31"/>
  <c r="E100" i="31"/>
  <c r="E64" i="31"/>
  <c r="E28" i="31"/>
  <c r="G28" i="31" s="1"/>
  <c r="H28" i="31" s="1"/>
  <c r="E55" i="31"/>
  <c r="E87" i="31"/>
  <c r="E51" i="31"/>
  <c r="E15" i="31"/>
  <c r="G15" i="31" s="1"/>
  <c r="H15" i="31" s="1"/>
  <c r="E104" i="31"/>
  <c r="E68" i="31"/>
  <c r="E32" i="31"/>
  <c r="G32" i="31" s="1"/>
  <c r="H32" i="31" s="1"/>
  <c r="E4" i="31"/>
  <c r="G4" i="31" s="1"/>
  <c r="AK11" i="22"/>
  <c r="AK12" i="22" s="1"/>
  <c r="M10" i="22"/>
  <c r="K9" i="22" s="1"/>
  <c r="D9" i="27"/>
  <c r="D9" i="28"/>
  <c r="D133" i="22"/>
  <c r="C27" i="22"/>
  <c r="K36" i="9" s="1"/>
  <c r="N8" i="26"/>
  <c r="N9" i="26" s="1"/>
  <c r="M9" i="26"/>
  <c r="P8" i="22"/>
  <c r="P9" i="22" s="1"/>
  <c r="H5" i="31" l="1"/>
  <c r="F4" i="31"/>
  <c r="H4" i="31" s="1"/>
  <c r="L9" i="22"/>
  <c r="AK13" i="22"/>
  <c r="AK14" i="22"/>
  <c r="D28" i="22"/>
  <c r="C30" i="22" s="1"/>
  <c r="M35" i="9"/>
  <c r="A35" i="9"/>
  <c r="N10" i="26"/>
  <c r="N11" i="26" s="1"/>
  <c r="M10" i="26"/>
  <c r="M11" i="26" s="1"/>
  <c r="D37" i="9" l="1"/>
  <c r="C37" i="9"/>
  <c r="C31" i="22"/>
  <c r="C35" i="22" s="1"/>
  <c r="C48" i="22" s="1"/>
  <c r="C63" i="22"/>
  <c r="C62" i="22"/>
  <c r="N48" i="9" s="1"/>
  <c r="AK15" i="22"/>
  <c r="D53" i="22"/>
  <c r="D29" i="22"/>
  <c r="N12" i="26"/>
  <c r="N13" i="26" s="1"/>
  <c r="N14" i="26" s="1"/>
  <c r="N15" i="26" s="1"/>
  <c r="M12" i="26"/>
  <c r="M13" i="26" s="1"/>
  <c r="C49" i="22" l="1"/>
  <c r="C52" i="22" s="1"/>
  <c r="E88" i="22"/>
  <c r="D35" i="22"/>
  <c r="D14" i="28" s="1"/>
  <c r="D49" i="22"/>
  <c r="H17" i="9" s="1"/>
  <c r="N44" i="22"/>
  <c r="AK16" i="22"/>
  <c r="A2" i="9"/>
  <c r="O39" i="9" s="1"/>
  <c r="A2" i="15"/>
  <c r="B11" i="15" s="1"/>
  <c r="D91" i="22"/>
  <c r="D93" i="22"/>
  <c r="C86" i="22"/>
  <c r="C87" i="22" s="1"/>
  <c r="D87" i="22" s="1"/>
  <c r="M14" i="26"/>
  <c r="N16" i="26"/>
  <c r="D92" i="22" l="1"/>
  <c r="P33" i="9"/>
  <c r="O37" i="9"/>
  <c r="D24" i="15"/>
  <c r="N24" i="15"/>
  <c r="B6" i="15"/>
  <c r="B7" i="15"/>
  <c r="P24" i="15"/>
  <c r="L24" i="15"/>
  <c r="J24" i="15"/>
  <c r="AK17" i="22"/>
  <c r="R24" i="15"/>
  <c r="N86" i="15"/>
  <c r="S86" i="15"/>
  <c r="I86" i="15"/>
  <c r="T6" i="15"/>
  <c r="C86" i="15"/>
  <c r="C51" i="22"/>
  <c r="E9" i="9"/>
  <c r="D13" i="27"/>
  <c r="O35" i="9"/>
  <c r="N20" i="9"/>
  <c r="R33" i="9"/>
  <c r="R37" i="9"/>
  <c r="C21" i="9"/>
  <c r="R39" i="9"/>
  <c r="T24" i="15"/>
  <c r="N13" i="15"/>
  <c r="H24" i="15"/>
  <c r="B14" i="15"/>
  <c r="Q6" i="15"/>
  <c r="V24" i="15"/>
  <c r="K14" i="15"/>
  <c r="N14" i="15"/>
  <c r="B13" i="15"/>
  <c r="C24" i="15"/>
  <c r="K13" i="15"/>
  <c r="N6" i="15"/>
  <c r="M15" i="26"/>
  <c r="N17" i="26"/>
  <c r="F24" i="15" l="1"/>
  <c r="B8" i="15"/>
  <c r="AK18" i="22"/>
  <c r="B87" i="15"/>
  <c r="V87" i="15" s="1"/>
  <c r="S87" i="15" s="1"/>
  <c r="B25" i="15"/>
  <c r="D86" i="15"/>
  <c r="N18" i="26"/>
  <c r="N19" i="26" s="1"/>
  <c r="N20" i="26" s="1"/>
  <c r="N21" i="26" s="1"/>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N148" i="26" s="1"/>
  <c r="N149" i="26" s="1"/>
  <c r="N150" i="26" s="1"/>
  <c r="N151" i="26" s="1"/>
  <c r="N152" i="26" s="1"/>
  <c r="N153" i="26" s="1"/>
  <c r="N154" i="26" s="1"/>
  <c r="N155" i="26" s="1"/>
  <c r="N156" i="26" s="1"/>
  <c r="N157" i="26" s="1"/>
  <c r="N158" i="26" s="1"/>
  <c r="N159" i="26" s="1"/>
  <c r="N160" i="26" s="1"/>
  <c r="N161" i="26" s="1"/>
  <c r="N162" i="26" s="1"/>
  <c r="N163" i="26" s="1"/>
  <c r="N164" i="26" s="1"/>
  <c r="N165" i="26" s="1"/>
  <c r="N166" i="26" s="1"/>
  <c r="N167" i="26" s="1"/>
  <c r="N168" i="26" s="1"/>
  <c r="N169" i="26" s="1"/>
  <c r="N170" i="26" s="1"/>
  <c r="N171" i="26" s="1"/>
  <c r="N172" i="26" s="1"/>
  <c r="N173" i="26" s="1"/>
  <c r="N174" i="26" s="1"/>
  <c r="N175" i="26" s="1"/>
  <c r="N176" i="26" s="1"/>
  <c r="N177" i="26" s="1"/>
  <c r="N178" i="26" s="1"/>
  <c r="N179" i="26" s="1"/>
  <c r="N180" i="26" s="1"/>
  <c r="N181" i="26" s="1"/>
  <c r="N182" i="26" s="1"/>
  <c r="N183" i="26" s="1"/>
  <c r="N184" i="26" s="1"/>
  <c r="N185" i="26" s="1"/>
  <c r="N186" i="26" s="1"/>
  <c r="N187" i="26" s="1"/>
  <c r="N188" i="26" s="1"/>
  <c r="N189" i="26" s="1"/>
  <c r="N190" i="26" s="1"/>
  <c r="N191" i="26" s="1"/>
  <c r="N192" i="26" s="1"/>
  <c r="N193" i="26" s="1"/>
  <c r="N194" i="26" s="1"/>
  <c r="N195" i="26" s="1"/>
  <c r="M16" i="26"/>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M148" i="26" s="1"/>
  <c r="M149" i="26" s="1"/>
  <c r="M150" i="26" s="1"/>
  <c r="M151" i="26" s="1"/>
  <c r="M152" i="26" s="1"/>
  <c r="M153" i="26" s="1"/>
  <c r="M154" i="26" s="1"/>
  <c r="M155" i="26" s="1"/>
  <c r="M156" i="26" s="1"/>
  <c r="M157" i="26" s="1"/>
  <c r="M158" i="26" s="1"/>
  <c r="M159" i="26" s="1"/>
  <c r="M160" i="26" s="1"/>
  <c r="M161" i="26" s="1"/>
  <c r="M162" i="26" s="1"/>
  <c r="M163" i="26" s="1"/>
  <c r="M164" i="26" s="1"/>
  <c r="M165" i="26" s="1"/>
  <c r="M166" i="26" s="1"/>
  <c r="M167" i="26" s="1"/>
  <c r="M168" i="26" s="1"/>
  <c r="M169" i="26" s="1"/>
  <c r="M170" i="26" s="1"/>
  <c r="M171" i="26" s="1"/>
  <c r="M172" i="26" s="1"/>
  <c r="M173" i="26" s="1"/>
  <c r="M174" i="26" s="1"/>
  <c r="M175" i="26" s="1"/>
  <c r="M176" i="26" s="1"/>
  <c r="M177" i="26" s="1"/>
  <c r="M178" i="26" s="1"/>
  <c r="M179" i="26" s="1"/>
  <c r="M180" i="26" s="1"/>
  <c r="M181" i="26" s="1"/>
  <c r="M182" i="26" s="1"/>
  <c r="M183" i="26" s="1"/>
  <c r="M184" i="26" s="1"/>
  <c r="M185" i="26" s="1"/>
  <c r="M186" i="26" s="1"/>
  <c r="M187" i="26" s="1"/>
  <c r="M188" i="26" s="1"/>
  <c r="M189" i="26" s="1"/>
  <c r="M190" i="26" s="1"/>
  <c r="M191" i="26" s="1"/>
  <c r="M192" i="26" s="1"/>
  <c r="M193" i="26" s="1"/>
  <c r="M194" i="26" s="1"/>
  <c r="M195" i="26" s="1"/>
  <c r="N25" i="15" l="1"/>
  <c r="D25" i="15"/>
  <c r="F25" i="15" s="1"/>
  <c r="P25" i="15"/>
  <c r="J25" i="15"/>
  <c r="L25" i="15"/>
  <c r="AK19" i="22"/>
  <c r="R25" i="15"/>
  <c r="G87" i="15"/>
  <c r="L87" i="15"/>
  <c r="I87" i="15" s="1"/>
  <c r="Q87" i="15"/>
  <c r="N87" i="15" s="1"/>
  <c r="C87" i="15"/>
  <c r="C25" i="15"/>
  <c r="H25" i="15"/>
  <c r="T25" i="15"/>
  <c r="V25" i="15"/>
  <c r="G5" i="26"/>
  <c r="H5" i="26"/>
  <c r="D5" i="26"/>
  <c r="E5" i="26"/>
  <c r="F5" i="26"/>
  <c r="I5" i="26"/>
  <c r="C12" i="26"/>
  <c r="C7" i="26"/>
  <c r="C14" i="26"/>
  <c r="C11" i="26"/>
  <c r="C9" i="26"/>
  <c r="C8" i="26"/>
  <c r="C13" i="26"/>
  <c r="C10" i="26"/>
  <c r="B88" i="15" l="1"/>
  <c r="C88" i="15" s="1"/>
  <c r="B26" i="15"/>
  <c r="C213" i="15"/>
  <c r="C214" i="15"/>
  <c r="C218" i="15"/>
  <c r="C216" i="15"/>
  <c r="C219" i="15"/>
  <c r="C212" i="15"/>
  <c r="C215" i="15"/>
  <c r="C217" i="15"/>
  <c r="D87" i="15"/>
  <c r="AK20" i="22"/>
  <c r="AK21" i="22" s="1"/>
  <c r="AK22" i="22" s="1"/>
  <c r="AK23" i="22" s="1"/>
  <c r="AK24" i="22" s="1"/>
  <c r="AK25" i="22" s="1"/>
  <c r="AK26" i="22" s="1"/>
  <c r="AK27" i="22" s="1"/>
  <c r="AK28" i="22" s="1"/>
  <c r="AK29" i="22" s="1"/>
  <c r="AK30" i="22" s="1"/>
  <c r="AK31" i="22" s="1"/>
  <c r="AK32" i="22" s="1"/>
  <c r="AK33" i="22" s="1"/>
  <c r="AK34" i="22" s="1"/>
  <c r="AK35" i="22" s="1"/>
  <c r="AK36" i="22" s="1"/>
  <c r="AK47" i="22" s="1"/>
  <c r="E10" i="26"/>
  <c r="E11" i="26"/>
  <c r="E8" i="26"/>
  <c r="E7" i="26"/>
  <c r="E12" i="26"/>
  <c r="E13" i="26"/>
  <c r="E9" i="26"/>
  <c r="E14" i="26"/>
  <c r="G7" i="26"/>
  <c r="G14" i="26"/>
  <c r="G9" i="26"/>
  <c r="G11" i="26"/>
  <c r="G12" i="26"/>
  <c r="G13" i="26"/>
  <c r="G10" i="26"/>
  <c r="G8" i="26"/>
  <c r="I7" i="26"/>
  <c r="I12" i="26"/>
  <c r="I13" i="26"/>
  <c r="I14" i="26"/>
  <c r="I8" i="26"/>
  <c r="I11" i="26"/>
  <c r="I9" i="26"/>
  <c r="I10" i="26"/>
  <c r="F12" i="26"/>
  <c r="F13" i="26"/>
  <c r="F7" i="26"/>
  <c r="F14" i="26"/>
  <c r="F10" i="26"/>
  <c r="F9" i="26"/>
  <c r="F11" i="26"/>
  <c r="F8" i="26"/>
  <c r="D6" i="26"/>
  <c r="F6" i="26"/>
  <c r="E6" i="26"/>
  <c r="G6" i="26"/>
  <c r="I6" i="26"/>
  <c r="H6" i="26"/>
  <c r="D8" i="26"/>
  <c r="D14" i="26"/>
  <c r="D11" i="26"/>
  <c r="D13" i="26"/>
  <c r="D12" i="26"/>
  <c r="D7" i="26"/>
  <c r="D9" i="26"/>
  <c r="D10" i="26"/>
  <c r="H11" i="26"/>
  <c r="H12" i="26"/>
  <c r="H13" i="26"/>
  <c r="H14" i="26"/>
  <c r="H7" i="26"/>
  <c r="H9" i="26"/>
  <c r="H8" i="26"/>
  <c r="H10" i="26"/>
  <c r="C26" i="15" l="1"/>
  <c r="B27" i="15" s="1"/>
  <c r="D26" i="15"/>
  <c r="F26" i="15" s="1"/>
  <c r="B89" i="15"/>
  <c r="C89" i="15" s="1"/>
  <c r="N26" i="15"/>
  <c r="E216" i="15"/>
  <c r="K219" i="15"/>
  <c r="N218" i="15"/>
  <c r="N212" i="15"/>
  <c r="T212" i="15"/>
  <c r="H212" i="15"/>
  <c r="H213" i="15"/>
  <c r="Q211" i="15"/>
  <c r="T213" i="15"/>
  <c r="E212" i="15"/>
  <c r="K213" i="15"/>
  <c r="T219" i="15"/>
  <c r="H219" i="15"/>
  <c r="N213" i="15"/>
  <c r="Q219" i="15"/>
  <c r="E214" i="15"/>
  <c r="E217" i="15"/>
  <c r="T218" i="15"/>
  <c r="Q214" i="15"/>
  <c r="K212" i="15"/>
  <c r="H216" i="15"/>
  <c r="E211" i="15"/>
  <c r="K216" i="15"/>
  <c r="H214" i="15"/>
  <c r="Q215" i="15"/>
  <c r="E218" i="15"/>
  <c r="K214" i="15"/>
  <c r="T217" i="15"/>
  <c r="H218" i="15"/>
  <c r="Q218" i="15"/>
  <c r="T211" i="15"/>
  <c r="K217" i="15"/>
  <c r="N217" i="15"/>
  <c r="H215" i="15"/>
  <c r="H217" i="15"/>
  <c r="N215" i="15"/>
  <c r="Q217" i="15"/>
  <c r="N211" i="15"/>
  <c r="N216" i="15"/>
  <c r="Q213" i="15"/>
  <c r="Q212" i="15"/>
  <c r="K218" i="15"/>
  <c r="T214" i="15"/>
  <c r="N214" i="15"/>
  <c r="K215" i="15"/>
  <c r="E219" i="15"/>
  <c r="E213" i="15"/>
  <c r="T215" i="15"/>
  <c r="Q216" i="15"/>
  <c r="H211" i="15"/>
  <c r="E215" i="15"/>
  <c r="K211" i="15"/>
  <c r="T216" i="15"/>
  <c r="N219" i="15"/>
  <c r="P26" i="15"/>
  <c r="J26" i="15"/>
  <c r="L26" i="15"/>
  <c r="B257" i="15"/>
  <c r="AK48" i="22"/>
  <c r="AK49" i="22" s="1"/>
  <c r="AK50" i="22" s="1"/>
  <c r="AK51" i="22" s="1"/>
  <c r="AK52" i="22" s="1"/>
  <c r="R26" i="15"/>
  <c r="H26" i="15"/>
  <c r="V26" i="15"/>
  <c r="T26" i="15"/>
  <c r="C27" i="15" l="1"/>
  <c r="D27" i="15"/>
  <c r="C262" i="15"/>
  <c r="AK53" i="22"/>
  <c r="AK54" i="22" s="1"/>
  <c r="AK55" i="22" s="1"/>
  <c r="AK56" i="22" s="1"/>
  <c r="AK57" i="22" s="1"/>
  <c r="AK58" i="22" s="1"/>
  <c r="AK59" i="22" s="1"/>
  <c r="AK60" i="22" s="1"/>
  <c r="AK61" i="22" s="1"/>
  <c r="AK62" i="22" s="1"/>
  <c r="AK63" i="22" s="1"/>
  <c r="AK64" i="22" s="1"/>
  <c r="AK65" i="22" s="1"/>
  <c r="AK66" i="22" s="1"/>
  <c r="AK67" i="22" s="1"/>
  <c r="AK68" i="22" s="1"/>
  <c r="AK69" i="22" s="1"/>
  <c r="AK70" i="22" s="1"/>
  <c r="AK71" i="22" s="1"/>
  <c r="AK72" i="22" s="1"/>
  <c r="AK73" i="22" s="1"/>
  <c r="AK74" i="22" s="1"/>
  <c r="AK75" i="22" s="1"/>
  <c r="AK76" i="22" s="1"/>
  <c r="AK77" i="22" s="1"/>
  <c r="AK78" i="22" s="1"/>
  <c r="P27" i="15" l="1"/>
  <c r="N27" i="15"/>
  <c r="L27" i="15"/>
  <c r="R27" i="15"/>
  <c r="J27" i="15"/>
  <c r="C258" i="15"/>
  <c r="C259" i="15"/>
  <c r="C261" i="15"/>
  <c r="C260" i="15"/>
  <c r="C263" i="15"/>
  <c r="C265" i="15"/>
  <c r="C264" i="15"/>
  <c r="C266" i="15"/>
  <c r="C267" i="15"/>
  <c r="C287" i="15"/>
  <c r="C268" i="15"/>
  <c r="C276" i="15"/>
  <c r="C283" i="15"/>
  <c r="C289" i="15"/>
  <c r="C280" i="15"/>
  <c r="C286" i="15"/>
  <c r="C275" i="15"/>
  <c r="C272" i="15"/>
  <c r="C291" i="15"/>
  <c r="C293" i="15"/>
  <c r="C292" i="15"/>
  <c r="C285" i="15"/>
  <c r="C277" i="15"/>
  <c r="C269" i="15"/>
  <c r="C295" i="15"/>
  <c r="C270" i="15"/>
  <c r="C296" i="15"/>
  <c r="C288" i="15"/>
  <c r="C281" i="15"/>
  <c r="C279" i="15"/>
  <c r="C290" i="15"/>
  <c r="C282" i="15"/>
  <c r="C273" i="15"/>
  <c r="C271" i="15"/>
  <c r="C294" i="15"/>
  <c r="C278" i="15"/>
  <c r="C274" i="15"/>
  <c r="C284" i="15"/>
  <c r="F27" i="15"/>
  <c r="B28" i="15"/>
  <c r="V27" i="15"/>
  <c r="H27" i="15"/>
  <c r="T27" i="15"/>
  <c r="C28" i="15" l="1"/>
  <c r="D28" i="15"/>
  <c r="N28" i="15"/>
  <c r="P28" i="15" l="1"/>
  <c r="J28" i="15"/>
  <c r="L28" i="15"/>
  <c r="T28" i="15"/>
  <c r="R28" i="15"/>
  <c r="V28" i="15"/>
  <c r="F28" i="15"/>
  <c r="H28" i="15"/>
  <c r="B29" i="15"/>
  <c r="C29" i="15" l="1"/>
  <c r="D29" i="15"/>
  <c r="N29" i="15"/>
  <c r="P29" i="15" l="1"/>
  <c r="J29" i="15"/>
  <c r="L29" i="15"/>
  <c r="R29" i="15"/>
  <c r="V29" i="15"/>
  <c r="F29" i="15"/>
  <c r="T29" i="15"/>
  <c r="H29" i="15"/>
  <c r="B30" i="15"/>
  <c r="C30" i="15" l="1"/>
  <c r="D30" i="15"/>
  <c r="F30" i="15" s="1"/>
  <c r="P30" i="15"/>
  <c r="N30" i="15"/>
  <c r="L30" i="15"/>
  <c r="R30" i="15"/>
  <c r="J30" i="15"/>
  <c r="T30" i="15"/>
  <c r="V30" i="15"/>
  <c r="H30" i="15"/>
  <c r="B31" i="15" l="1"/>
  <c r="C31" i="15" l="1"/>
  <c r="B32" i="15" s="1"/>
  <c r="D32" i="15" s="1"/>
  <c r="D31" i="15"/>
  <c r="F31" i="15" s="1"/>
  <c r="H31" i="15"/>
  <c r="R31" i="15"/>
  <c r="L31" i="15"/>
  <c r="P31" i="15"/>
  <c r="J31" i="15"/>
  <c r="V31" i="15"/>
  <c r="T31" i="15"/>
  <c r="N31" i="15"/>
  <c r="P32" i="15"/>
  <c r="J32" i="15"/>
  <c r="H32" i="15"/>
  <c r="V32" i="15"/>
  <c r="T32" i="15"/>
  <c r="R32" i="15" l="1"/>
  <c r="L32" i="15"/>
  <c r="N32" i="15"/>
  <c r="C32" i="15"/>
  <c r="B33" i="15" s="1"/>
  <c r="F32" i="15"/>
  <c r="C33" i="15" l="1"/>
  <c r="B34" i="15" s="1"/>
  <c r="D34" i="15" s="1"/>
  <c r="D33" i="15"/>
  <c r="F33" i="15" s="1"/>
  <c r="V33" i="15"/>
  <c r="H33" i="15"/>
  <c r="T33" i="15"/>
  <c r="R33" i="15"/>
  <c r="L33" i="15"/>
  <c r="J33" i="15"/>
  <c r="P33" i="15"/>
  <c r="N33" i="15"/>
  <c r="P34" i="15"/>
  <c r="R34" i="15"/>
  <c r="J34" i="15"/>
  <c r="H34" i="15"/>
  <c r="V34" i="15"/>
  <c r="T34" i="15"/>
  <c r="L34" i="15" l="1"/>
  <c r="F34" i="15"/>
  <c r="N34" i="15"/>
  <c r="C34" i="15"/>
  <c r="B35" i="15" s="1"/>
  <c r="N35" i="15" l="1"/>
  <c r="D35" i="15"/>
  <c r="F35" i="15" s="1"/>
  <c r="T35" i="15"/>
  <c r="V35" i="15"/>
  <c r="H35" i="15"/>
  <c r="R35" i="15"/>
  <c r="L35" i="15"/>
  <c r="J35" i="15"/>
  <c r="C35" i="15"/>
  <c r="P35" i="15"/>
  <c r="B36" i="15" l="1"/>
  <c r="C36" i="15" l="1"/>
  <c r="B37" i="15" s="1"/>
  <c r="D36" i="15"/>
  <c r="F36" i="15" s="1"/>
  <c r="P36" i="15"/>
  <c r="N36" i="15"/>
  <c r="L36" i="15"/>
  <c r="R36" i="15"/>
  <c r="J36" i="15"/>
  <c r="T36" i="15"/>
  <c r="V36" i="15"/>
  <c r="H36" i="15"/>
  <c r="C37" i="15" l="1"/>
  <c r="B38" i="15" s="1"/>
  <c r="D38" i="15" s="1"/>
  <c r="D37" i="15"/>
  <c r="F37" i="15" s="1"/>
  <c r="N37" i="15"/>
  <c r="P37" i="15"/>
  <c r="J37" i="15"/>
  <c r="L37" i="15"/>
  <c r="R37" i="15"/>
  <c r="V37" i="15"/>
  <c r="H37" i="15"/>
  <c r="T37" i="15"/>
  <c r="V38" i="15" l="1"/>
  <c r="T38" i="15"/>
  <c r="P38" i="15"/>
  <c r="H38" i="15"/>
  <c r="C38" i="15"/>
  <c r="B39" i="15" s="1"/>
  <c r="D39" i="15" s="1"/>
  <c r="R38" i="15"/>
  <c r="L38" i="15"/>
  <c r="N38" i="15"/>
  <c r="J38" i="15"/>
  <c r="F38" i="15"/>
  <c r="T39" i="15" l="1"/>
  <c r="P39" i="15"/>
  <c r="L39" i="15"/>
  <c r="H39" i="15"/>
  <c r="J39" i="15"/>
  <c r="R39" i="15"/>
  <c r="N39" i="15"/>
  <c r="C39" i="15"/>
  <c r="B40" i="15" s="1"/>
  <c r="D40" i="15" s="1"/>
  <c r="V39" i="15"/>
  <c r="F39" i="15"/>
  <c r="V40" i="15" l="1"/>
  <c r="L40" i="15"/>
  <c r="H40" i="15"/>
  <c r="C40" i="15"/>
  <c r="B41" i="15" s="1"/>
  <c r="D41" i="15" s="1"/>
  <c r="T40" i="15"/>
  <c r="P40" i="15"/>
  <c r="R40" i="15"/>
  <c r="J40" i="15"/>
  <c r="N40" i="15"/>
  <c r="F40" i="15"/>
  <c r="H41" i="15" l="1"/>
  <c r="V41" i="15"/>
  <c r="T41" i="15"/>
  <c r="N41" i="15"/>
  <c r="R41" i="15"/>
  <c r="P41" i="15"/>
  <c r="L41" i="15"/>
  <c r="C41" i="15"/>
  <c r="B42" i="15" s="1"/>
  <c r="D42" i="15" s="1"/>
  <c r="J41" i="15"/>
  <c r="F41" i="15"/>
  <c r="V42" i="15" l="1"/>
  <c r="T42" i="15"/>
  <c r="H42" i="15"/>
  <c r="F42" i="15"/>
  <c r="L42" i="15"/>
  <c r="R42" i="15"/>
  <c r="J42" i="15"/>
  <c r="P42" i="15"/>
  <c r="N42" i="15"/>
  <c r="C42" i="15"/>
  <c r="B43" i="15" l="1"/>
  <c r="C43" i="15" l="1"/>
  <c r="B44" i="15" s="1"/>
  <c r="D44" i="15" s="1"/>
  <c r="D43" i="15"/>
  <c r="F43" i="15" s="1"/>
  <c r="P43" i="15"/>
  <c r="N43" i="15"/>
  <c r="L43" i="15"/>
  <c r="R43" i="15"/>
  <c r="J43" i="15"/>
  <c r="T43" i="15"/>
  <c r="H43" i="15"/>
  <c r="V43" i="15"/>
  <c r="T44" i="15" l="1"/>
  <c r="L44" i="15"/>
  <c r="R44" i="15"/>
  <c r="P44" i="15"/>
  <c r="N44" i="15"/>
  <c r="F44" i="15"/>
  <c r="J44" i="15"/>
  <c r="H44" i="15"/>
  <c r="V44" i="15"/>
  <c r="C44" i="15"/>
  <c r="B45" i="15" l="1"/>
  <c r="C45" i="15" l="1"/>
  <c r="B46" i="15" s="1"/>
  <c r="D46" i="15" s="1"/>
  <c r="D45" i="15"/>
  <c r="F45" i="15" s="1"/>
  <c r="N45" i="15"/>
  <c r="T45" i="15"/>
  <c r="V45" i="15"/>
  <c r="R45" i="15"/>
  <c r="P45" i="15"/>
  <c r="L45" i="15"/>
  <c r="H45" i="15"/>
  <c r="J45" i="15"/>
  <c r="R46" i="15" l="1"/>
  <c r="J46" i="15"/>
  <c r="T46" i="15"/>
  <c r="F46" i="15"/>
  <c r="H46" i="15"/>
  <c r="N46" i="15"/>
  <c r="L46" i="15"/>
  <c r="V46" i="15"/>
  <c r="P46" i="15"/>
  <c r="C46" i="15"/>
  <c r="B47" i="15" l="1"/>
  <c r="D47" i="15" s="1"/>
  <c r="Q88" i="15"/>
  <c r="N88" i="15" s="1"/>
  <c r="V88" i="15"/>
  <c r="S88" i="15" s="1"/>
  <c r="L88" i="15"/>
  <c r="I88" i="15" s="1"/>
  <c r="G88" i="15"/>
  <c r="B90" i="15"/>
  <c r="C90" i="15" s="1"/>
  <c r="H47" i="15" l="1"/>
  <c r="T47" i="15"/>
  <c r="P47" i="15"/>
  <c r="N47" i="15"/>
  <c r="L47" i="15"/>
  <c r="R47" i="15"/>
  <c r="J47" i="15"/>
  <c r="V47" i="15"/>
  <c r="F47" i="15"/>
  <c r="C47" i="15"/>
  <c r="D88" i="15"/>
  <c r="Q89" i="15"/>
  <c r="N89" i="15" s="1"/>
  <c r="V89" i="15"/>
  <c r="S89" i="15" s="1"/>
  <c r="L89" i="15"/>
  <c r="I89" i="15" s="1"/>
  <c r="G89" i="15"/>
  <c r="D89" i="15" s="1"/>
  <c r="B91" i="15"/>
  <c r="C91" i="15" s="1"/>
  <c r="B48" i="15" l="1"/>
  <c r="D48" i="15" s="1"/>
  <c r="Q90" i="15"/>
  <c r="N90" i="15" s="1"/>
  <c r="V90" i="15"/>
  <c r="S90" i="15" s="1"/>
  <c r="L90" i="15"/>
  <c r="I90" i="15" s="1"/>
  <c r="G90" i="15"/>
  <c r="D90" i="15" s="1"/>
  <c r="B92" i="15"/>
  <c r="C92" i="15" s="1"/>
  <c r="R48" i="15" l="1"/>
  <c r="P48" i="15"/>
  <c r="J48" i="15"/>
  <c r="V48" i="15"/>
  <c r="T48" i="15"/>
  <c r="H48" i="15"/>
  <c r="F48" i="15"/>
  <c r="N48" i="15"/>
  <c r="L48" i="15"/>
  <c r="C48" i="15"/>
  <c r="Q91" i="15"/>
  <c r="N91" i="15" s="1"/>
  <c r="V91" i="15"/>
  <c r="S91" i="15" s="1"/>
  <c r="L91" i="15"/>
  <c r="I91" i="15" s="1"/>
  <c r="G91" i="15"/>
  <c r="D91" i="15" s="1"/>
  <c r="B93" i="15"/>
  <c r="C93" i="15" s="1"/>
  <c r="B49" i="15" l="1"/>
  <c r="Q92" i="15"/>
  <c r="N92" i="15" s="1"/>
  <c r="V92" i="15"/>
  <c r="S92" i="15" s="1"/>
  <c r="L92" i="15"/>
  <c r="I92" i="15" s="1"/>
  <c r="G92" i="15"/>
  <c r="D92" i="15" s="1"/>
  <c r="B94" i="15"/>
  <c r="C94" i="15" s="1"/>
  <c r="C49" i="15" l="1"/>
  <c r="B50" i="15" s="1"/>
  <c r="D49" i="15"/>
  <c r="F49" i="15" s="1"/>
  <c r="N49" i="15"/>
  <c r="L49" i="15"/>
  <c r="J49" i="15"/>
  <c r="R49" i="15"/>
  <c r="P49" i="15"/>
  <c r="T49" i="15"/>
  <c r="V49" i="15"/>
  <c r="H49" i="15"/>
  <c r="Q93" i="15"/>
  <c r="N93" i="15" s="1"/>
  <c r="V93" i="15"/>
  <c r="S93" i="15" s="1"/>
  <c r="L93" i="15"/>
  <c r="I93" i="15" s="1"/>
  <c r="G93" i="15"/>
  <c r="D93" i="15" s="1"/>
  <c r="B95" i="15"/>
  <c r="C95" i="15" s="1"/>
  <c r="C50" i="15" l="1"/>
  <c r="B51" i="15" s="1"/>
  <c r="D50" i="15"/>
  <c r="F50" i="15" s="1"/>
  <c r="N50" i="15"/>
  <c r="T50" i="15"/>
  <c r="V50" i="15"/>
  <c r="H50" i="15"/>
  <c r="P50" i="15"/>
  <c r="J50" i="15"/>
  <c r="L50" i="15"/>
  <c r="R50" i="15"/>
  <c r="Q94" i="15"/>
  <c r="N94" i="15" s="1"/>
  <c r="V94" i="15"/>
  <c r="S94" i="15" s="1"/>
  <c r="L94" i="15"/>
  <c r="I94" i="15" s="1"/>
  <c r="G94" i="15"/>
  <c r="D94" i="15" s="1"/>
  <c r="B96" i="15"/>
  <c r="C96" i="15" s="1"/>
  <c r="C51" i="15" l="1"/>
  <c r="B52" i="15" s="1"/>
  <c r="D51" i="15"/>
  <c r="F51" i="15" s="1"/>
  <c r="J51" i="15"/>
  <c r="P51" i="15"/>
  <c r="T51" i="15"/>
  <c r="L51" i="15"/>
  <c r="H51" i="15"/>
  <c r="N51" i="15"/>
  <c r="R51" i="15"/>
  <c r="V51" i="15"/>
  <c r="Q95" i="15"/>
  <c r="N95" i="15" s="1"/>
  <c r="V95" i="15"/>
  <c r="S95" i="15" s="1"/>
  <c r="L95" i="15"/>
  <c r="I95" i="15" s="1"/>
  <c r="G95" i="15"/>
  <c r="D95" i="15" s="1"/>
  <c r="B97" i="15"/>
  <c r="C97" i="15" s="1"/>
  <c r="C52" i="15" l="1"/>
  <c r="B53" i="15" s="1"/>
  <c r="D52" i="15"/>
  <c r="F52" i="15" s="1"/>
  <c r="J52" i="15"/>
  <c r="P52" i="15"/>
  <c r="L52" i="15"/>
  <c r="R52" i="15"/>
  <c r="N52" i="15"/>
  <c r="V52" i="15"/>
  <c r="T52" i="15"/>
  <c r="H52" i="15"/>
  <c r="Q96" i="15"/>
  <c r="N96" i="15" s="1"/>
  <c r="V96" i="15"/>
  <c r="S96" i="15" s="1"/>
  <c r="L96" i="15"/>
  <c r="I96" i="15" s="1"/>
  <c r="G96" i="15"/>
  <c r="D96" i="15" s="1"/>
  <c r="B98" i="15"/>
  <c r="C98" i="15" s="1"/>
  <c r="C53" i="15" l="1"/>
  <c r="B54" i="15" s="1"/>
  <c r="D53" i="15"/>
  <c r="F53" i="15" s="1"/>
  <c r="H53" i="15"/>
  <c r="T53" i="15"/>
  <c r="V53" i="15"/>
  <c r="P53" i="15"/>
  <c r="R53" i="15"/>
  <c r="J53" i="15"/>
  <c r="N53" i="15"/>
  <c r="L53" i="15"/>
  <c r="Q97" i="15"/>
  <c r="N97" i="15" s="1"/>
  <c r="V97" i="15"/>
  <c r="S97" i="15" s="1"/>
  <c r="L97" i="15"/>
  <c r="I97" i="15" s="1"/>
  <c r="G97" i="15"/>
  <c r="D97" i="15" s="1"/>
  <c r="B99" i="15"/>
  <c r="C99" i="15" s="1"/>
  <c r="C54" i="15" l="1"/>
  <c r="B55" i="15" s="1"/>
  <c r="D54" i="15"/>
  <c r="F54" i="15" s="1"/>
  <c r="P54" i="15"/>
  <c r="N54" i="15"/>
  <c r="L54" i="15"/>
  <c r="J54" i="15"/>
  <c r="H54" i="15"/>
  <c r="T54" i="15"/>
  <c r="V54" i="15"/>
  <c r="R54" i="15"/>
  <c r="Q98" i="15"/>
  <c r="N98" i="15" s="1"/>
  <c r="V98" i="15"/>
  <c r="S98" i="15" s="1"/>
  <c r="L98" i="15"/>
  <c r="I98" i="15" s="1"/>
  <c r="G98" i="15"/>
  <c r="D98" i="15" s="1"/>
  <c r="B100" i="15"/>
  <c r="C100" i="15" s="1"/>
  <c r="C55" i="15" l="1"/>
  <c r="B56" i="15" s="1"/>
  <c r="D55" i="15"/>
  <c r="F55" i="15" s="1"/>
  <c r="L55" i="15"/>
  <c r="H55" i="15"/>
  <c r="J55" i="15"/>
  <c r="V55" i="15"/>
  <c r="T55" i="15"/>
  <c r="R55" i="15"/>
  <c r="N55" i="15"/>
  <c r="P55" i="15"/>
  <c r="Q99" i="15"/>
  <c r="N99" i="15" s="1"/>
  <c r="V99" i="15"/>
  <c r="S99" i="15" s="1"/>
  <c r="L99" i="15"/>
  <c r="I99" i="15" s="1"/>
  <c r="G99" i="15"/>
  <c r="D99" i="15" s="1"/>
  <c r="B101" i="15"/>
  <c r="C101" i="15" s="1"/>
  <c r="C56" i="15" l="1"/>
  <c r="B57" i="15" s="1"/>
  <c r="D56" i="15"/>
  <c r="F56" i="15" s="1"/>
  <c r="L56" i="15"/>
  <c r="P56" i="15"/>
  <c r="J56" i="15"/>
  <c r="R56" i="15"/>
  <c r="H56" i="15"/>
  <c r="T56" i="15"/>
  <c r="V56" i="15"/>
  <c r="N56" i="15"/>
  <c r="Q100" i="15"/>
  <c r="N100" i="15" s="1"/>
  <c r="V100" i="15"/>
  <c r="S100" i="15" s="1"/>
  <c r="L100" i="15"/>
  <c r="I100" i="15" s="1"/>
  <c r="G100" i="15"/>
  <c r="D100" i="15" s="1"/>
  <c r="B102" i="15"/>
  <c r="C102" i="15" s="1"/>
  <c r="C57" i="15" l="1"/>
  <c r="B58" i="15" s="1"/>
  <c r="D57" i="15"/>
  <c r="F57" i="15" s="1"/>
  <c r="L57" i="15"/>
  <c r="V57" i="15"/>
  <c r="J57" i="15"/>
  <c r="T57" i="15"/>
  <c r="R57" i="15"/>
  <c r="N57" i="15"/>
  <c r="H57" i="15"/>
  <c r="P57" i="15"/>
  <c r="Q101" i="15"/>
  <c r="N101" i="15" s="1"/>
  <c r="V101" i="15"/>
  <c r="S101" i="15" s="1"/>
  <c r="L101" i="15"/>
  <c r="I101" i="15" s="1"/>
  <c r="G101" i="15"/>
  <c r="D101" i="15" s="1"/>
  <c r="B103" i="15"/>
  <c r="C103" i="15" s="1"/>
  <c r="C58" i="15" l="1"/>
  <c r="B59" i="15" s="1"/>
  <c r="D58" i="15"/>
  <c r="F58" i="15" s="1"/>
  <c r="N58" i="15"/>
  <c r="L58" i="15"/>
  <c r="H58" i="15"/>
  <c r="P58" i="15"/>
  <c r="J58" i="15"/>
  <c r="R58" i="15"/>
  <c r="T58" i="15"/>
  <c r="V58" i="15"/>
  <c r="Q102" i="15"/>
  <c r="N102" i="15" s="1"/>
  <c r="V102" i="15"/>
  <c r="S102" i="15" s="1"/>
  <c r="L102" i="15"/>
  <c r="I102" i="15" s="1"/>
  <c r="G102" i="15"/>
  <c r="D102" i="15" s="1"/>
  <c r="B104" i="15"/>
  <c r="C104" i="15" s="1"/>
  <c r="C59" i="15" l="1"/>
  <c r="B60" i="15" s="1"/>
  <c r="D59" i="15"/>
  <c r="F59" i="15" s="1"/>
  <c r="P59" i="15"/>
  <c r="N59" i="15"/>
  <c r="L59" i="15"/>
  <c r="J59" i="15"/>
  <c r="R59" i="15"/>
  <c r="T59" i="15"/>
  <c r="V59" i="15"/>
  <c r="H59" i="15"/>
  <c r="Q103" i="15"/>
  <c r="N103" i="15" s="1"/>
  <c r="V103" i="15"/>
  <c r="S103" i="15" s="1"/>
  <c r="L103" i="15"/>
  <c r="I103" i="15" s="1"/>
  <c r="G103" i="15"/>
  <c r="D103" i="15" s="1"/>
  <c r="B105" i="15"/>
  <c r="C105" i="15" s="1"/>
  <c r="R60" i="15" l="1"/>
  <c r="D60" i="15"/>
  <c r="F60" i="15" s="1"/>
  <c r="T60" i="15"/>
  <c r="V60" i="15"/>
  <c r="H60" i="15"/>
  <c r="N60" i="15"/>
  <c r="L60" i="15"/>
  <c r="P60" i="15"/>
  <c r="C60" i="15"/>
  <c r="J60" i="15"/>
  <c r="Q104" i="15"/>
  <c r="N104" i="15" s="1"/>
  <c r="V104" i="15"/>
  <c r="S104" i="15" s="1"/>
  <c r="L104" i="15"/>
  <c r="I104" i="15" s="1"/>
  <c r="G104" i="15"/>
  <c r="D104" i="15" s="1"/>
  <c r="B106" i="15"/>
  <c r="C106" i="15" s="1"/>
  <c r="B61" i="15" l="1"/>
  <c r="D61" i="15" s="1"/>
  <c r="Q105" i="15"/>
  <c r="N105" i="15" s="1"/>
  <c r="V105" i="15"/>
  <c r="S105" i="15" s="1"/>
  <c r="L105" i="15"/>
  <c r="I105" i="15" s="1"/>
  <c r="G105" i="15"/>
  <c r="D105" i="15" s="1"/>
  <c r="B107" i="15"/>
  <c r="C107" i="15" s="1"/>
  <c r="P61" i="15" l="1"/>
  <c r="N61" i="15"/>
  <c r="J61" i="15"/>
  <c r="H61" i="15"/>
  <c r="V61" i="15"/>
  <c r="L61" i="15"/>
  <c r="R61" i="15"/>
  <c r="T61" i="15"/>
  <c r="F61" i="15"/>
  <c r="C61" i="15"/>
  <c r="Q106" i="15"/>
  <c r="N106" i="15" s="1"/>
  <c r="V106" i="15"/>
  <c r="S106" i="15" s="1"/>
  <c r="L106" i="15"/>
  <c r="I106" i="15" s="1"/>
  <c r="G106" i="15"/>
  <c r="D106" i="15" s="1"/>
  <c r="B108" i="15"/>
  <c r="C108" i="15" s="1"/>
  <c r="B62" i="15" l="1"/>
  <c r="D62" i="15" s="1"/>
  <c r="Q107" i="15"/>
  <c r="N107" i="15" s="1"/>
  <c r="V107" i="15"/>
  <c r="S107" i="15" s="1"/>
  <c r="L107" i="15"/>
  <c r="I107" i="15" s="1"/>
  <c r="G107" i="15"/>
  <c r="D107" i="15" s="1"/>
  <c r="B109" i="15"/>
  <c r="C109" i="15" s="1"/>
  <c r="N62" i="15" l="1"/>
  <c r="L62" i="15"/>
  <c r="P62" i="15"/>
  <c r="V62" i="15"/>
  <c r="R62" i="15"/>
  <c r="J62" i="15"/>
  <c r="T62" i="15"/>
  <c r="F62" i="15"/>
  <c r="H62" i="15"/>
  <c r="C62" i="15"/>
  <c r="Q108" i="15"/>
  <c r="N108" i="15" s="1"/>
  <c r="V108" i="15"/>
  <c r="S108" i="15" s="1"/>
  <c r="L108" i="15"/>
  <c r="I108" i="15" s="1"/>
  <c r="G108" i="15"/>
  <c r="D108" i="15" s="1"/>
  <c r="B110" i="15"/>
  <c r="C110" i="15" s="1"/>
  <c r="B63" i="15" l="1"/>
  <c r="D63" i="15" s="1"/>
  <c r="Q109" i="15"/>
  <c r="N109" i="15" s="1"/>
  <c r="V109" i="15"/>
  <c r="S109" i="15" s="1"/>
  <c r="L109" i="15"/>
  <c r="I109" i="15" s="1"/>
  <c r="G109" i="15"/>
  <c r="D109" i="15" s="1"/>
  <c r="B111" i="15"/>
  <c r="C111" i="15" s="1"/>
  <c r="N63" i="15" l="1"/>
  <c r="J63" i="15"/>
  <c r="F63" i="15"/>
  <c r="V63" i="15"/>
  <c r="H63" i="15"/>
  <c r="R63" i="15"/>
  <c r="P63" i="15"/>
  <c r="T63" i="15"/>
  <c r="L63" i="15"/>
  <c r="C63" i="15"/>
  <c r="Q110" i="15"/>
  <c r="N110" i="15" s="1"/>
  <c r="V110" i="15"/>
  <c r="S110" i="15" s="1"/>
  <c r="L110" i="15"/>
  <c r="I110" i="15" s="1"/>
  <c r="G110" i="15"/>
  <c r="D110" i="15" s="1"/>
  <c r="B112" i="15"/>
  <c r="C112" i="15" s="1"/>
  <c r="B64" i="15" l="1"/>
  <c r="Q111" i="15"/>
  <c r="N111" i="15" s="1"/>
  <c r="V111" i="15"/>
  <c r="S111" i="15" s="1"/>
  <c r="L111" i="15"/>
  <c r="I111" i="15" s="1"/>
  <c r="G111" i="15"/>
  <c r="D111" i="15" s="1"/>
  <c r="B113" i="15"/>
  <c r="C113" i="15" s="1"/>
  <c r="C64" i="15" l="1"/>
  <c r="B65" i="15" s="1"/>
  <c r="D65" i="15" s="1"/>
  <c r="D64" i="15"/>
  <c r="F64" i="15" s="1"/>
  <c r="N64" i="15"/>
  <c r="H64" i="15"/>
  <c r="J64" i="15"/>
  <c r="P64" i="15"/>
  <c r="L64" i="15"/>
  <c r="T64" i="15"/>
  <c r="R64" i="15"/>
  <c r="V64" i="15"/>
  <c r="Q112" i="15"/>
  <c r="N112" i="15" s="1"/>
  <c r="V112" i="15"/>
  <c r="S112" i="15" s="1"/>
  <c r="L112" i="15"/>
  <c r="I112" i="15" s="1"/>
  <c r="G112" i="15"/>
  <c r="D112" i="15" s="1"/>
  <c r="B114" i="15"/>
  <c r="C114" i="15" s="1"/>
  <c r="N65" i="15" l="1"/>
  <c r="P65" i="15"/>
  <c r="J65" i="15"/>
  <c r="L65" i="15"/>
  <c r="R65" i="15"/>
  <c r="V65" i="15"/>
  <c r="T65" i="15"/>
  <c r="H65" i="15"/>
  <c r="F65" i="15"/>
  <c r="C65" i="15"/>
  <c r="Q113" i="15"/>
  <c r="N113" i="15" s="1"/>
  <c r="V113" i="15"/>
  <c r="S113" i="15" s="1"/>
  <c r="L113" i="15"/>
  <c r="I113" i="15" s="1"/>
  <c r="G113" i="15"/>
  <c r="D113" i="15" s="1"/>
  <c r="B115" i="15"/>
  <c r="C115" i="15" s="1"/>
  <c r="B66" i="15" l="1"/>
  <c r="D66" i="15" s="1"/>
  <c r="Q114" i="15"/>
  <c r="N114" i="15" s="1"/>
  <c r="V114" i="15"/>
  <c r="S114" i="15" s="1"/>
  <c r="L114" i="15"/>
  <c r="I114" i="15" s="1"/>
  <c r="G114" i="15"/>
  <c r="D114" i="15" s="1"/>
  <c r="B116" i="15"/>
  <c r="C116" i="15" s="1"/>
  <c r="N66" i="15" l="1"/>
  <c r="J66" i="15"/>
  <c r="L66" i="15"/>
  <c r="R66" i="15"/>
  <c r="T66" i="15"/>
  <c r="V66" i="15"/>
  <c r="F66" i="15"/>
  <c r="H66" i="15"/>
  <c r="P66" i="15"/>
  <c r="C66" i="15"/>
  <c r="Q115" i="15"/>
  <c r="N115" i="15" s="1"/>
  <c r="V115" i="15"/>
  <c r="S115" i="15" s="1"/>
  <c r="L115" i="15"/>
  <c r="I115" i="15" s="1"/>
  <c r="G115" i="15"/>
  <c r="D115" i="15" s="1"/>
  <c r="B117" i="15"/>
  <c r="C117" i="15" s="1"/>
  <c r="B67" i="15" l="1"/>
  <c r="D67" i="15" s="1"/>
  <c r="Q116" i="15"/>
  <c r="N116" i="15" s="1"/>
  <c r="V116" i="15"/>
  <c r="S116" i="15" s="1"/>
  <c r="L116" i="15"/>
  <c r="I116" i="15" s="1"/>
  <c r="G116" i="15"/>
  <c r="D116" i="15" s="1"/>
  <c r="B118" i="15"/>
  <c r="C118" i="15" s="1"/>
  <c r="N67" i="15" l="1"/>
  <c r="J67" i="15"/>
  <c r="L67" i="15"/>
  <c r="R67" i="15"/>
  <c r="T67" i="15"/>
  <c r="F67" i="15"/>
  <c r="V67" i="15"/>
  <c r="H67" i="15"/>
  <c r="P67" i="15"/>
  <c r="C67" i="15"/>
  <c r="Q117" i="15"/>
  <c r="N117" i="15" s="1"/>
  <c r="V117" i="15"/>
  <c r="S117" i="15" s="1"/>
  <c r="L117" i="15"/>
  <c r="I117" i="15" s="1"/>
  <c r="G117" i="15"/>
  <c r="D117" i="15" s="1"/>
  <c r="B119" i="15"/>
  <c r="C119" i="15" s="1"/>
  <c r="B68" i="15" l="1"/>
  <c r="Q118" i="15"/>
  <c r="N118" i="15" s="1"/>
  <c r="V118" i="15"/>
  <c r="S118" i="15" s="1"/>
  <c r="L118" i="15"/>
  <c r="I118" i="15" s="1"/>
  <c r="G118" i="15"/>
  <c r="D118" i="15" s="1"/>
  <c r="B120" i="15"/>
  <c r="C120" i="15" s="1"/>
  <c r="C68" i="15" l="1"/>
  <c r="D68" i="15"/>
  <c r="F68" i="15" s="1"/>
  <c r="N68" i="15"/>
  <c r="L68" i="15"/>
  <c r="H68" i="15"/>
  <c r="R68" i="15"/>
  <c r="V68" i="15"/>
  <c r="T68" i="15"/>
  <c r="P68" i="15"/>
  <c r="J68" i="15"/>
  <c r="Q119" i="15"/>
  <c r="N119" i="15" s="1"/>
  <c r="V119" i="15"/>
  <c r="S119" i="15" s="1"/>
  <c r="L119" i="15"/>
  <c r="I119" i="15" s="1"/>
  <c r="G119" i="15"/>
  <c r="D119" i="15" s="1"/>
  <c r="B121" i="15"/>
  <c r="C121" i="15" s="1"/>
  <c r="Q120" i="15" l="1"/>
  <c r="N120" i="15" s="1"/>
  <c r="V120" i="15"/>
  <c r="S120" i="15" s="1"/>
  <c r="L120" i="15"/>
  <c r="I120" i="15" s="1"/>
  <c r="G120" i="15"/>
  <c r="D120" i="15" s="1"/>
  <c r="Q121" i="15" l="1"/>
  <c r="N121" i="15" s="1"/>
  <c r="B122" i="15"/>
  <c r="C122" i="15" s="1"/>
  <c r="G121" i="15"/>
  <c r="D121" i="15" s="1"/>
  <c r="L121" i="15"/>
  <c r="I121" i="15" s="1"/>
  <c r="V121" i="15"/>
  <c r="S121" i="15" s="1"/>
  <c r="Q122" i="15" l="1"/>
  <c r="L122" i="15" l="1"/>
  <c r="I122" i="15" s="1"/>
  <c r="N122" i="15"/>
  <c r="V122" i="15"/>
  <c r="S122" i="15" s="1"/>
  <c r="B123" i="15"/>
  <c r="C123" i="15" s="1"/>
  <c r="G122" i="15"/>
  <c r="D122" i="15" s="1"/>
  <c r="Q123" i="15" l="1"/>
  <c r="N123" i="15" s="1"/>
  <c r="L123" i="15" l="1"/>
  <c r="I123" i="15" s="1"/>
  <c r="V123" i="15"/>
  <c r="S123" i="15" s="1"/>
  <c r="G123" i="15"/>
  <c r="D123" i="15" s="1"/>
  <c r="B124" i="15" l="1"/>
  <c r="L124" i="15" l="1"/>
  <c r="I124" i="15" s="1"/>
  <c r="C124" i="15"/>
  <c r="Q124" i="15"/>
  <c r="N124" i="15" s="1"/>
  <c r="G124" i="15"/>
  <c r="D124" i="15" s="1"/>
  <c r="V124" i="15"/>
  <c r="S124" i="15" s="1"/>
  <c r="B125" i="15" l="1"/>
  <c r="Q125" i="15" l="1"/>
  <c r="N125" i="15" s="1"/>
  <c r="V125" i="15"/>
  <c r="S125" i="15" s="1"/>
  <c r="L125" i="15"/>
  <c r="I125" i="15" s="1"/>
  <c r="G125" i="15"/>
  <c r="D125" i="15" s="1"/>
  <c r="C125" i="15"/>
  <c r="B126" i="15" l="1"/>
  <c r="F28" i="9"/>
  <c r="J28" i="9"/>
  <c r="F30" i="9"/>
  <c r="Q126" i="15" l="1"/>
  <c r="N126" i="15" s="1"/>
  <c r="V126" i="15"/>
  <c r="S126" i="15" s="1"/>
  <c r="L126" i="15"/>
  <c r="I126" i="15" s="1"/>
  <c r="G126" i="15"/>
  <c r="D126" i="15" s="1"/>
  <c r="C126" i="15"/>
  <c r="B127" i="15" l="1"/>
  <c r="L127" i="15" l="1"/>
  <c r="I127" i="15" s="1"/>
  <c r="G127" i="15"/>
  <c r="D127" i="15" s="1"/>
  <c r="Q127" i="15"/>
  <c r="N127" i="15" s="1"/>
  <c r="V127" i="15"/>
  <c r="S127" i="15" s="1"/>
  <c r="C127" i="15"/>
  <c r="B128" i="15" l="1"/>
  <c r="G128" i="15" l="1"/>
  <c r="Q128" i="15"/>
  <c r="N128" i="15" s="1"/>
  <c r="V128" i="15"/>
  <c r="S128" i="15" s="1"/>
  <c r="L128" i="15"/>
  <c r="I128" i="15" s="1"/>
  <c r="C128" i="15"/>
  <c r="D128" i="15" l="1"/>
  <c r="B129" i="15"/>
  <c r="C129" i="15" s="1"/>
  <c r="B130" i="15" l="1"/>
  <c r="C130" i="15" s="1"/>
  <c r="L129" i="15"/>
  <c r="I129" i="15" s="1"/>
  <c r="Q129" i="15"/>
  <c r="N129" i="15" s="1"/>
  <c r="V129" i="15"/>
  <c r="S129" i="15" s="1"/>
  <c r="G129" i="15"/>
  <c r="D129" i="15" l="1"/>
  <c r="Q130" i="15"/>
  <c r="N130" i="15" s="1"/>
  <c r="V130" i="15"/>
  <c r="S130" i="15" s="1"/>
  <c r="L130" i="15"/>
  <c r="I130" i="15" s="1"/>
  <c r="G130" i="15"/>
  <c r="D130" i="15" s="1"/>
  <c r="B82" i="15" l="1"/>
</calcChain>
</file>

<file path=xl/sharedStrings.xml><?xml version="1.0" encoding="utf-8"?>
<sst xmlns="http://schemas.openxmlformats.org/spreadsheetml/2006/main" count="15888" uniqueCount="1255">
  <si>
    <t>保險
年齡</t>
    <phoneticPr fontId="5" type="noConversion"/>
  </si>
  <si>
    <t>性別：</t>
    <phoneticPr fontId="5" type="noConversion"/>
  </si>
  <si>
    <t>保險種類</t>
    <phoneticPr fontId="5" type="noConversion"/>
  </si>
  <si>
    <t>險種代碼</t>
    <phoneticPr fontId="5" type="noConversion"/>
  </si>
  <si>
    <t>被保險人</t>
    <phoneticPr fontId="5" type="noConversion"/>
  </si>
  <si>
    <t>姓名：</t>
    <phoneticPr fontId="5" type="noConversion"/>
  </si>
  <si>
    <t>性別：</t>
    <phoneticPr fontId="5" type="noConversion"/>
  </si>
  <si>
    <t>生日：</t>
    <phoneticPr fontId="5" type="noConversion"/>
  </si>
  <si>
    <t>保險年齡：</t>
    <phoneticPr fontId="5" type="noConversion"/>
  </si>
  <si>
    <t>實際年齡：</t>
    <phoneticPr fontId="5" type="noConversion"/>
  </si>
  <si>
    <t>保額</t>
    <phoneticPr fontId="5"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</si>
  <si>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5" type="noConversion"/>
  </si>
  <si>
    <t>保險年齡：</t>
    <phoneticPr fontId="5" type="noConversion"/>
  </si>
  <si>
    <t>續期</t>
    <phoneticPr fontId="5" type="noConversion"/>
  </si>
  <si>
    <t>註：</t>
  </si>
  <si>
    <t>商品代號</t>
  </si>
  <si>
    <t>年齡</t>
  </si>
  <si>
    <t>性別</t>
  </si>
  <si>
    <t>文字區域</t>
    <phoneticPr fontId="5" type="noConversion"/>
  </si>
  <si>
    <t>fubon</t>
    <phoneticPr fontId="5" type="noConversion"/>
  </si>
  <si>
    <t>試算日</t>
    <phoneticPr fontId="5" type="noConversion"/>
  </si>
  <si>
    <t>生日</t>
    <phoneticPr fontId="5" type="noConversion"/>
  </si>
  <si>
    <t>驗證</t>
    <phoneticPr fontId="5" type="noConversion"/>
  </si>
  <si>
    <t>彈性繳</t>
    <phoneticPr fontId="5" type="noConversion"/>
  </si>
  <si>
    <t>KEY</t>
    <phoneticPr fontId="5" type="noConversion"/>
  </si>
  <si>
    <t>躉繳</t>
    <phoneticPr fontId="5" type="noConversion"/>
  </si>
  <si>
    <t>年繳</t>
    <phoneticPr fontId="5" type="noConversion"/>
  </si>
  <si>
    <t>最高承保</t>
    <phoneticPr fontId="5" type="noConversion"/>
  </si>
  <si>
    <t>保險</t>
    <phoneticPr fontId="5" type="noConversion"/>
  </si>
  <si>
    <t>半年繳</t>
    <phoneticPr fontId="5" type="noConversion"/>
  </si>
  <si>
    <t>足歲</t>
    <phoneticPr fontId="5" type="noConversion"/>
  </si>
  <si>
    <t>季繳</t>
    <phoneticPr fontId="5" type="noConversion"/>
  </si>
  <si>
    <t>月繳</t>
    <phoneticPr fontId="5" type="noConversion"/>
  </si>
  <si>
    <t>輸入格式選項</t>
    <phoneticPr fontId="5" type="noConversion"/>
  </si>
  <si>
    <t>檢核欄位</t>
    <phoneticPr fontId="5" type="noConversion"/>
  </si>
  <si>
    <t>1.輸入格式1-6或7位數字輸入</t>
    <phoneticPr fontId="5" type="noConversion"/>
  </si>
  <si>
    <t>2.輸入格式2-年月日</t>
    <phoneticPr fontId="5" type="noConversion"/>
  </si>
  <si>
    <t>生日檢核</t>
    <phoneticPr fontId="5" type="noConversion"/>
  </si>
  <si>
    <t>最高承保(保險年齡)</t>
    <phoneticPr fontId="5" type="noConversion"/>
  </si>
  <si>
    <t>年齡檢核</t>
    <phoneticPr fontId="5" type="noConversion"/>
  </si>
  <si>
    <t>性別 (1.男 2.女)</t>
    <phoneticPr fontId="5" type="noConversion"/>
  </si>
  <si>
    <t>性別檢核</t>
    <phoneticPr fontId="5" type="noConversion"/>
  </si>
  <si>
    <t>基本資料欄位檢核結果</t>
    <phoneticPr fontId="5" type="noConversion"/>
  </si>
  <si>
    <t>計價幣別(1.台幣 2.外幣)</t>
    <phoneticPr fontId="5" type="noConversion"/>
  </si>
  <si>
    <t>險種代號</t>
    <phoneticPr fontId="5" type="noConversion"/>
  </si>
  <si>
    <t>商品中文名稱</t>
    <phoneticPr fontId="5" type="noConversion"/>
  </si>
  <si>
    <t>年期</t>
    <phoneticPr fontId="5" type="noConversion"/>
  </si>
  <si>
    <t>年期檢核</t>
    <phoneticPr fontId="5" type="noConversion"/>
  </si>
  <si>
    <t>最低保額</t>
    <phoneticPr fontId="5" type="noConversion"/>
  </si>
  <si>
    <t>最高保額</t>
    <phoneticPr fontId="5" type="noConversion"/>
  </si>
  <si>
    <t>保額</t>
    <phoneticPr fontId="5" type="noConversion"/>
  </si>
  <si>
    <t>保額檢核</t>
    <phoneticPr fontId="5" type="noConversion"/>
  </si>
  <si>
    <t>每萬保費</t>
    <phoneticPr fontId="5" type="noConversion"/>
  </si>
  <si>
    <t>繳別</t>
    <phoneticPr fontId="5" type="noConversion"/>
  </si>
  <si>
    <t>折扣率</t>
    <phoneticPr fontId="5" type="noConversion"/>
  </si>
  <si>
    <t>原始應繳保費</t>
    <phoneticPr fontId="5" type="noConversion"/>
  </si>
  <si>
    <t>匯款</t>
    <phoneticPr fontId="5" type="noConversion"/>
  </si>
  <si>
    <t>↓首期</t>
    <phoneticPr fontId="5" type="noConversion"/>
  </si>
  <si>
    <t>續期↓</t>
    <phoneticPr fontId="5" type="noConversion"/>
  </si>
  <si>
    <t>換算格式1.傳統 2.直接除</t>
    <phoneticPr fontId="5" type="noConversion"/>
  </si>
  <si>
    <t>富邦信用卡</t>
    <phoneticPr fontId="5" type="noConversion"/>
  </si>
  <si>
    <t>繳別換算率</t>
    <phoneticPr fontId="5" type="noConversion"/>
  </si>
  <si>
    <t>↑首期</t>
    <phoneticPr fontId="5" type="noConversion"/>
  </si>
  <si>
    <t>應繳保費</t>
    <phoneticPr fontId="5" type="noConversion"/>
  </si>
  <si>
    <t>自行繳費</t>
    <phoneticPr fontId="5" type="noConversion"/>
  </si>
  <si>
    <t>高保費折扣</t>
    <phoneticPr fontId="5" type="noConversion"/>
  </si>
  <si>
    <t>低&lt;=保費&lt;高</t>
    <phoneticPr fontId="5" type="noConversion"/>
  </si>
  <si>
    <t>收費</t>
    <phoneticPr fontId="5" type="noConversion"/>
  </si>
  <si>
    <t>續期↑</t>
    <phoneticPr fontId="5" type="noConversion"/>
  </si>
  <si>
    <t>高保額折扣</t>
    <phoneticPr fontId="5" type="noConversion"/>
  </si>
  <si>
    <t>險種</t>
    <phoneticPr fontId="5" type="noConversion"/>
  </si>
  <si>
    <t>首期繳別</t>
    <phoneticPr fontId="5" type="noConversion"/>
  </si>
  <si>
    <t>自繳折扣-首期</t>
    <phoneticPr fontId="5" type="noConversion"/>
  </si>
  <si>
    <t>續期繳別</t>
    <phoneticPr fontId="5" type="noConversion"/>
  </si>
  <si>
    <t>自繳折扣-續期</t>
    <phoneticPr fontId="5" type="noConversion"/>
  </si>
  <si>
    <t>折扣率上限</t>
    <phoneticPr fontId="5" type="noConversion"/>
  </si>
  <si>
    <t>首期總折扣率</t>
    <phoneticPr fontId="5" type="noConversion"/>
  </si>
  <si>
    <t>續期總折扣率</t>
    <phoneticPr fontId="5" type="noConversion"/>
  </si>
  <si>
    <t>首期實繳保費</t>
    <phoneticPr fontId="5" type="noConversion"/>
  </si>
  <si>
    <t>續期實繳保費</t>
    <phoneticPr fontId="5" type="noConversion"/>
  </si>
  <si>
    <t>繳別回乘倍數</t>
    <phoneticPr fontId="5" type="noConversion"/>
  </si>
  <si>
    <t>←首期保費規則</t>
    <phoneticPr fontId="5" type="noConversion"/>
  </si>
  <si>
    <t>最低年齡</t>
    <phoneticPr fontId="5" type="noConversion"/>
  </si>
  <si>
    <t>最高年齡</t>
    <phoneticPr fontId="5" type="noConversion"/>
  </si>
  <si>
    <t>首年實繳保費</t>
    <phoneticPr fontId="5" type="noConversion"/>
  </si>
  <si>
    <t>續年實繳保費</t>
    <phoneticPr fontId="5" type="noConversion"/>
  </si>
  <si>
    <t>主約1欄位檢核結果</t>
    <phoneticPr fontId="5" type="noConversion"/>
  </si>
  <si>
    <t>版次</t>
    <phoneticPr fontId="5" type="noConversion"/>
  </si>
  <si>
    <t>A險種+年期(2位)+性別(1位)+年齡(2位)</t>
    <phoneticPr fontId="5" type="noConversion"/>
  </si>
  <si>
    <t>SUMKEY</t>
    <phoneticPr fontId="5" type="noConversion"/>
  </si>
  <si>
    <t>F險種+年期(2位)+年齡(2位)</t>
    <phoneticPr fontId="5" type="noConversion"/>
  </si>
  <si>
    <t>繳別：</t>
    <phoneticPr fontId="5" type="noConversion"/>
  </si>
  <si>
    <t>繳費方式：</t>
    <phoneticPr fontId="5" type="noConversion"/>
  </si>
  <si>
    <t>金融機構轉帳</t>
    <phoneticPr fontId="5" type="noConversion"/>
  </si>
  <si>
    <t>一般信用卡</t>
    <phoneticPr fontId="5" type="noConversion"/>
  </si>
  <si>
    <t>‧身故保險金若被保險人未滿十五足歲前身故者，將以「所繳保險費加計利息」退還予要保人。</t>
  </si>
  <si>
    <t>‧投保後解約或不繼續繳費可能不利消費者，請慎選符合需求之保險商品。</t>
  </si>
  <si>
    <t>‧稅法相關規定或解釋之改變可能會影響本險之稅賦優惠。</t>
  </si>
  <si>
    <t>MAX-Y</t>
    <phoneticPr fontId="5"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</si>
  <si>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</si>
  <si>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</si>
  <si>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</si>
  <si>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 xml:space="preserve">  規範。</t>
  </si>
  <si>
    <t>‧保險契約各項權利義務皆詳列於保單條款，消費者務必詳加閱讀了解，並把握保單契約撤銷之時效(收到保單翌日起算</t>
  </si>
  <si>
    <t xml:space="preserve">  十日內)。</t>
  </si>
  <si>
    <t>‧本商品之保險契約由富邦人壽承保發單，招攬人員若為保險經紀人(或代理人) 所屬業務員仍應受保險業務員管理規則</t>
  </si>
  <si>
    <t xml:space="preserve">  若有加計利息，則實際理賠金額依條款約定辦理。</t>
  </si>
  <si>
    <t>員工折扣</t>
    <phoneticPr fontId="5" type="noConversion"/>
  </si>
  <si>
    <t>公版</t>
  </si>
  <si>
    <t>北富銀</t>
    <phoneticPr fontId="5" type="noConversion"/>
  </si>
  <si>
    <t>版次</t>
  </si>
  <si>
    <t>GP</t>
    <phoneticPr fontId="5" type="noConversion"/>
  </si>
  <si>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</si>
  <si>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</si>
  <si>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</si>
  <si>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</si>
  <si>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</si>
  <si>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</si>
  <si>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</si>
  <si>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</si>
  <si>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</si>
  <si>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</si>
  <si>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</si>
  <si>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</si>
  <si>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</si>
  <si>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</si>
  <si>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</si>
  <si>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</si>
  <si>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</si>
  <si>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</si>
  <si>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</si>
  <si>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</si>
  <si>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</si>
  <si>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</si>
  <si>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</si>
  <si>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</si>
  <si>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</si>
  <si>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</si>
  <si>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</si>
  <si>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</si>
  <si>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</si>
  <si>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</si>
  <si>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</si>
  <si>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</si>
  <si>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</si>
  <si>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</si>
  <si>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</si>
  <si>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</si>
  <si>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</si>
  <si>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</si>
  <si>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</si>
  <si>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</si>
  <si>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</si>
  <si>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</si>
  <si>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</si>
  <si>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</si>
  <si>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</si>
  <si>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</si>
  <si>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</si>
  <si>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</si>
  <si>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</si>
  <si>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</si>
  <si>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</si>
  <si>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</si>
  <si>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</si>
  <si>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</si>
  <si>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</si>
  <si>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</si>
  <si>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</si>
  <si>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</si>
  <si>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</si>
  <si>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</si>
  <si>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</si>
  <si>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</si>
  <si>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</si>
  <si>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</si>
  <si>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</si>
  <si>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</si>
  <si>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</si>
  <si>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</si>
  <si>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</si>
  <si>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</si>
  <si>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</si>
  <si>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</si>
  <si>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</si>
  <si>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</si>
  <si>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</si>
  <si>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</si>
  <si>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</si>
  <si>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</si>
  <si>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</si>
  <si>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</si>
  <si>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</si>
  <si>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</si>
  <si>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</si>
  <si>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</si>
  <si>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DIE</t>
    <phoneticPr fontId="5" type="noConversion"/>
  </si>
  <si>
    <t>EXP</t>
    <phoneticPr fontId="5" type="noConversion"/>
  </si>
  <si>
    <t>繳費年期</t>
    <phoneticPr fontId="5" type="noConversion"/>
  </si>
  <si>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</si>
  <si>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</si>
  <si>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</si>
  <si>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</si>
  <si>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</si>
  <si>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</si>
  <si>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</si>
  <si>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</si>
  <si>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</si>
  <si>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</si>
  <si>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</si>
  <si>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</si>
  <si>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</si>
  <si>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</si>
  <si>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</si>
  <si>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</si>
  <si>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</si>
  <si>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</si>
  <si>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</si>
  <si>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</si>
  <si>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</si>
  <si>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</si>
  <si>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</si>
  <si>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</si>
  <si>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</si>
  <si>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</si>
  <si>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</si>
  <si>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支票</t>
    <phoneticPr fontId="5" type="noConversion"/>
  </si>
  <si>
    <t>首期</t>
    <phoneticPr fontId="5" type="noConversion"/>
  </si>
  <si>
    <t>‧上表所列之各項數值，係指各保單年度末之數值。本保險契約若辦理減額繳清保險時，上表將不適用。</t>
  </si>
  <si>
    <t>‧上表數值為從未申領老年住院醫療提前給付保險金之數值，如有申領過老年住院醫療提前給付保險金者上表將不適</t>
  </si>
  <si>
    <t xml:space="preserve">  用，老年住院醫療提前給付保險金申領之條件及限制請詳閱保單條款說明。</t>
  </si>
  <si>
    <t>※本契約條款樣張須於訂立契約前提供要保人至少三日審閱期間。</t>
    <phoneticPr fontId="5" type="noConversion"/>
  </si>
  <si>
    <t>集彙折扣-首期</t>
    <phoneticPr fontId="5" type="noConversion"/>
  </si>
  <si>
    <t>集彙折扣-續期</t>
    <phoneticPr fontId="5" type="noConversion"/>
  </si>
  <si>
    <t>折扣使用</t>
    <phoneticPr fontId="5" type="noConversion"/>
  </si>
  <si>
    <t>首期</t>
    <phoneticPr fontId="5" type="noConversion"/>
  </si>
  <si>
    <t>續期</t>
    <phoneticPr fontId="5" type="noConversion"/>
  </si>
  <si>
    <t>繳費方式</t>
    <phoneticPr fontId="5" type="noConversion"/>
  </si>
  <si>
    <t>高保額</t>
    <phoneticPr fontId="5" type="noConversion"/>
  </si>
  <si>
    <t>員工轉帳件</t>
    <phoneticPr fontId="5" type="noConversion"/>
  </si>
  <si>
    <t>繳費方式、高保額及集體彙繳件折扣</t>
  </si>
  <si>
    <t>高保額及員工轉帳件折扣</t>
  </si>
  <si>
    <t>繳費方式及高保額折扣</t>
  </si>
  <si>
    <t>高保額及集體彙繳件折扣</t>
  </si>
  <si>
    <t>繳費方式及集體彙繳件折扣</t>
  </si>
  <si>
    <t>第一頁說明↓</t>
    <phoneticPr fontId="5" type="noConversion"/>
  </si>
  <si>
    <t>警語↓</t>
    <phoneticPr fontId="5" type="noConversion"/>
  </si>
  <si>
    <t>集體彙繳件</t>
    <phoneticPr fontId="5" type="noConversion"/>
  </si>
  <si>
    <t>適用通路：</t>
    <phoneticPr fontId="5"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</si>
  <si>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</si>
  <si>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</si>
  <si>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</si>
  <si>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</si>
  <si>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</si>
  <si>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</si>
  <si>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</si>
  <si>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</si>
  <si>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</si>
  <si>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</si>
  <si>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</si>
  <si>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</si>
  <si>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</si>
  <si>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</si>
  <si>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</si>
  <si>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</si>
  <si>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</si>
  <si>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</si>
  <si>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</si>
  <si>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</si>
  <si>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</si>
  <si>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</si>
  <si>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</si>
  <si>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</si>
  <si>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</si>
  <si>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業務、服展、北富銀</t>
    <phoneticPr fontId="5" type="noConversion"/>
  </si>
  <si>
    <t>業務、服展</t>
    <phoneticPr fontId="5" type="noConversion"/>
  </si>
  <si>
    <t>整銷</t>
    <phoneticPr fontId="5" type="noConversion"/>
  </si>
  <si>
    <t>多元</t>
    <phoneticPr fontId="5" type="noConversion"/>
  </si>
  <si>
    <t>無</t>
    <phoneticPr fontId="5" type="noConversion"/>
  </si>
  <si>
    <t>集體彙繳件</t>
    <phoneticPr fontId="5" type="noConversion"/>
  </si>
  <si>
    <t>免付費申訴專線：0809-000-550</t>
  </si>
  <si>
    <t>保額限制(以千為單位)：</t>
    <phoneticPr fontId="5" type="noConversion"/>
  </si>
  <si>
    <t>年齡</t>
    <phoneticPr fontId="5" type="noConversion"/>
  </si>
  <si>
    <t>被保險人：</t>
    <phoneticPr fontId="5" type="noConversion"/>
  </si>
  <si>
    <t>專案保費折扣：</t>
    <phoneticPr fontId="5" type="noConversion"/>
  </si>
  <si>
    <t>姓名遮蔽用：中/英/數混合：前6碼"*"，中文：倒數第2碼"○"</t>
    <phoneticPr fontId="73" type="noConversion"/>
  </si>
  <si>
    <t>姓名：</t>
    <phoneticPr fontId="73" type="noConversion"/>
  </si>
  <si>
    <t>←輸入頁資料</t>
    <phoneticPr fontId="73" type="noConversion"/>
  </si>
  <si>
    <t>帶入資料</t>
    <phoneticPr fontId="73" type="noConversion"/>
  </si>
  <si>
    <t>判別不顯示(不判別)</t>
    <phoneticPr fontId="73" type="noConversion"/>
  </si>
  <si>
    <t>ID-11碼數字</t>
    <phoneticPr fontId="73" type="noConversion"/>
  </si>
  <si>
    <t>*</t>
  </si>
  <si>
    <t>ID-10碼</t>
    <phoneticPr fontId="73" type="noConversion"/>
  </si>
  <si>
    <t>**</t>
  </si>
  <si>
    <t>護照-9碼</t>
    <phoneticPr fontId="73" type="noConversion"/>
  </si>
  <si>
    <t>***</t>
  </si>
  <si>
    <t>****</t>
  </si>
  <si>
    <t>*****</t>
  </si>
  <si>
    <t>******</t>
  </si>
  <si>
    <t>空格位置</t>
    <phoneticPr fontId="73" type="noConversion"/>
  </si>
  <si>
    <t>簡寫</t>
    <phoneticPr fontId="73" type="noConversion"/>
  </si>
  <si>
    <t>1-中文-0-混合</t>
    <phoneticPr fontId="73" type="noConversion"/>
  </si>
  <si>
    <t>試算日：</t>
  </si>
  <si>
    <t>錠嵂保經</t>
  </si>
  <si>
    <r>
      <t>業務員簽名：</t>
    </r>
    <r>
      <rPr>
        <b/>
        <u/>
        <sz val="10"/>
        <rFont val="新細明體"/>
        <family val="3"/>
        <charset val="136"/>
      </rPr>
      <t xml:space="preserve">                                                   .</t>
    </r>
    <phoneticPr fontId="5" type="noConversion"/>
  </si>
  <si>
    <t>（四）病歷、醫療、健康檢查 。</t>
  </si>
  <si>
    <t>（五）要保書、要保文件等其他基於保險契約所提供之個人資料。</t>
  </si>
  <si>
    <t>‧本商品各項保險金給付詳細內容及其限制請詳閱保單條款內容說明。</t>
    <phoneticPr fontId="5" type="noConversion"/>
  </si>
  <si>
    <t>‧傷害：係指被保險人於本契約有效期間內，遭受意外傷害事故，因而蒙受之傷害。</t>
    <phoneticPr fontId="5" type="noConversion"/>
  </si>
  <si>
    <t>‧意外傷害事故：係指非由疾病引起之外來突發事故。</t>
    <phoneticPr fontId="5" type="noConversion"/>
  </si>
  <si>
    <t>‧上表保險年齡15歲以下(含15歲)之身故/完全失能保障數值，為按年繳計算之所繳保險費總和，不含加計利息的部分，</t>
  </si>
  <si>
    <t>注意事項：</t>
    <phoneticPr fontId="83" type="noConversion"/>
  </si>
  <si>
    <t>‧消費者投保前應審慎瞭解本商品之承保範圍、除外責任、不保事項及商品風險，相關內容均詳列於保單條款及相關銷售</t>
    <phoneticPr fontId="83" type="noConversion"/>
  </si>
  <si>
    <t xml:space="preserve">  文件，如有疑義請洽詢銷售人員以詳細說明。</t>
    <phoneticPr fontId="83" type="noConversion"/>
  </si>
  <si>
    <t>保單
年度</t>
    <phoneticPr fontId="5" type="noConversion"/>
  </si>
  <si>
    <t>繳費年期：</t>
    <phoneticPr fontId="5" type="noConversion"/>
  </si>
  <si>
    <t>險種代號：</t>
    <phoneticPr fontId="5" type="noConversion"/>
  </si>
  <si>
    <t>提醒設定</t>
    <phoneticPr fontId="83" type="noConversion"/>
  </si>
  <si>
    <t>跳歲計算</t>
    <phoneticPr fontId="83" type="noConversion"/>
  </si>
  <si>
    <t>新年齡/保費/差異</t>
    <phoneticPr fontId="83" type="noConversion"/>
  </si>
  <si>
    <t>全列印頁面使用</t>
    <phoneticPr fontId="83" type="noConversion"/>
  </si>
  <si>
    <t>更新區域</t>
    <phoneticPr fontId="83" type="noConversion"/>
  </si>
  <si>
    <t>帶入內容區域</t>
    <phoneticPr fontId="83" type="noConversion"/>
  </si>
  <si>
    <t>OLD/說明</t>
    <phoneticPr fontId="83" type="noConversion"/>
  </si>
  <si>
    <t>折扣率：</t>
    <phoneticPr fontId="83" type="noConversion"/>
  </si>
  <si>
    <t>保費/折扣後保費：</t>
    <phoneticPr fontId="83" type="noConversion"/>
  </si>
  <si>
    <t>表格保險種類</t>
    <phoneticPr fontId="83" type="noConversion"/>
  </si>
  <si>
    <t>增值回饋分享金給付方式：</t>
    <phoneticPr fontId="83" type="noConversion"/>
  </si>
  <si>
    <t>有增值回饋分享金頁首：</t>
    <phoneticPr fontId="83" type="noConversion"/>
  </si>
  <si>
    <t>其他頁面用</t>
    <phoneticPr fontId="83" type="noConversion"/>
  </si>
  <si>
    <t>彙總版用</t>
    <phoneticPr fontId="83" type="noConversion"/>
  </si>
  <si>
    <t>商品文號：</t>
    <phoneticPr fontId="83" type="noConversion"/>
  </si>
  <si>
    <t>列印頁版次試算日：</t>
    <phoneticPr fontId="83" type="noConversion"/>
  </si>
  <si>
    <t>頁尾審閱期：(組合需加代號)</t>
    <phoneticPr fontId="83" type="noConversion"/>
  </si>
  <si>
    <t>頁尾警語：</t>
    <phoneticPr fontId="83" type="noConversion"/>
  </si>
  <si>
    <t>全列印頁表頭欄位使用</t>
    <phoneticPr fontId="83" type="noConversion"/>
  </si>
  <si>
    <t>16歲前年度回饋分享金：</t>
    <phoneticPr fontId="83" type="noConversion"/>
  </si>
  <si>
    <t>16歲前增購保額身故欄位：</t>
    <phoneticPr fontId="83" type="noConversion"/>
  </si>
  <si>
    <t>16歲前增購保額解約金欄位：</t>
    <phoneticPr fontId="83" type="noConversion"/>
  </si>
  <si>
    <t>輸入頁使用</t>
    <phoneticPr fontId="83" type="noConversion"/>
  </si>
  <si>
    <t>輸入頁試算日</t>
    <phoneticPr fontId="83" type="noConversion"/>
  </si>
  <si>
    <t>未滿15足歲：</t>
    <phoneticPr fontId="83" type="noConversion"/>
  </si>
  <si>
    <t xml:space="preserve"> </t>
    <phoneticPr fontId="83" type="noConversion"/>
  </si>
  <si>
    <t>列印頁/列印頁-銀保</t>
    <phoneticPr fontId="83" type="noConversion"/>
  </si>
  <si>
    <t>無增值回饋分享金給付文字</t>
    <phoneticPr fontId="83" type="noConversion"/>
  </si>
  <si>
    <t>下表保險相關給付為假設無增值回饋分享金之情境</t>
    <phoneticPr fontId="83" type="noConversion"/>
  </si>
  <si>
    <t>全列印頁面-祝壽保險金</t>
    <phoneticPr fontId="83" type="noConversion"/>
  </si>
  <si>
    <t>祝壽保險金：</t>
    <phoneticPr fontId="83" type="noConversion"/>
  </si>
  <si>
    <t>增額繳清保險金額祝壽保險金：</t>
    <phoneticPr fontId="83" type="noConversion"/>
  </si>
  <si>
    <t>總保險金額祝壽保險金：</t>
    <phoneticPr fontId="83" type="noConversion"/>
  </si>
  <si>
    <t>要保人</t>
    <phoneticPr fontId="83" type="noConversion"/>
  </si>
  <si>
    <t>fubon</t>
    <phoneticPr fontId="83" type="noConversion"/>
  </si>
  <si>
    <t>試算日</t>
    <phoneticPr fontId="83" type="noConversion"/>
  </si>
  <si>
    <t>生日</t>
    <phoneticPr fontId="83" type="noConversion"/>
  </si>
  <si>
    <t>驗證</t>
    <phoneticPr fontId="83" type="noConversion"/>
  </si>
  <si>
    <t>提醒↓</t>
    <phoneticPr fontId="83" type="noConversion"/>
  </si>
  <si>
    <t>保險</t>
    <phoneticPr fontId="83" type="noConversion"/>
  </si>
  <si>
    <t>足歲</t>
    <phoneticPr fontId="83" type="noConversion"/>
  </si>
  <si>
    <t>提前提醒</t>
    <phoneticPr fontId="83" type="noConversion"/>
  </si>
  <si>
    <t>錄音提醒功能</t>
    <phoneticPr fontId="83" type="noConversion"/>
  </si>
  <si>
    <t>1=提醒/0=不提醒</t>
    <phoneticPr fontId="83" type="noConversion"/>
  </si>
  <si>
    <t>繳款人生日</t>
  </si>
  <si>
    <t>銷售紀錄單使用版本</t>
    <phoneticPr fontId="83" type="noConversion"/>
  </si>
  <si>
    <t>PB</t>
  </si>
  <si>
    <t>銀保通路</t>
  </si>
  <si>
    <t>←銀保通路判別使用</t>
  </si>
  <si>
    <t>105.11.14富壽商精字第 1050003499 號函備查、110.07.26富壽商精字第1100001366號函備查</t>
    <phoneticPr fontId="83" type="noConversion"/>
  </si>
  <si>
    <t>‧本公司資訊公開說明文件放置網址www.fubon.com/life/，歡迎上網查詢。</t>
    <phoneticPr fontId="5" type="noConversion"/>
  </si>
  <si>
    <t>職業等級</t>
  </si>
  <si>
    <t>年期</t>
  </si>
  <si>
    <t>繳費年度</t>
  </si>
  <si>
    <t>保費</t>
  </si>
  <si>
    <t xml:space="preserve">  相關資訊，請洽本公司業務員、服務據點(免費服務及申訴電話：0809-000-550)或網站(www.fubon.com/life/)，</t>
    <phoneticPr fontId="5" type="noConversion"/>
  </si>
  <si>
    <t xml:space="preserve">  以保障您的權益。</t>
    <phoneticPr fontId="5" type="noConversion"/>
  </si>
  <si>
    <t>客戶</t>
    <phoneticPr fontId="5" type="noConversion"/>
  </si>
  <si>
    <t>年齡-1</t>
    <phoneticPr fontId="83" type="noConversion"/>
  </si>
  <si>
    <t>最高保額-2</t>
    <phoneticPr fontId="83" type="noConversion"/>
  </si>
  <si>
    <t>‧本保險為不分紅保險單，不參加紅利分配，並無紅利給付項目。</t>
    <phoneticPr fontId="5" type="noConversion"/>
  </si>
  <si>
    <t>商品摘要</t>
    <phoneticPr fontId="5" type="noConversion"/>
  </si>
  <si>
    <t>←帶OP</t>
    <phoneticPr fontId="5" type="noConversion"/>
  </si>
  <si>
    <t>以下3欄要注意最下方要和右側揭露拉齊</t>
    <phoneticPr fontId="5" type="noConversion"/>
  </si>
  <si>
    <t>以下COPY-DB</t>
    <phoneticPr fontId="5" type="noConversion"/>
  </si>
  <si>
    <t>代表年齡第?小→</t>
    <phoneticPr fontId="5" type="noConversion"/>
  </si>
  <si>
    <t>年齡代號轉換</t>
    <phoneticPr fontId="5" type="noConversion"/>
  </si>
  <si>
    <t>年度</t>
    <phoneticPr fontId="5" type="noConversion"/>
  </si>
  <si>
    <t>險種大類</t>
  </si>
  <si>
    <t>年期險種</t>
  </si>
  <si>
    <t>繳費方式</t>
  </si>
  <si>
    <t>宣告利率</t>
  </si>
  <si>
    <t>繳費金額</t>
  </si>
  <si>
    <t>保單年度</t>
  </si>
  <si>
    <t>揭露利率</t>
  </si>
  <si>
    <t>性別男=1，女=2→</t>
    <phoneticPr fontId="5" type="noConversion"/>
  </si>
  <si>
    <t>取第?欄→</t>
    <phoneticPr fontId="5" type="noConversion"/>
  </si>
  <si>
    <t>第?小↓</t>
    <phoneticPr fontId="5" type="noConversion"/>
  </si>
  <si>
    <t>保單年度</t>
    <phoneticPr fontId="5" type="noConversion"/>
  </si>
  <si>
    <t>以上區域為帶入列印頁範圍</t>
    <phoneticPr fontId="5" type="noConversion"/>
  </si>
  <si>
    <t>保額代碼</t>
  </si>
  <si>
    <t>投保金額</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</si>
  <si>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</si>
  <si>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</si>
  <si>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</si>
  <si>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</si>
  <si>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</si>
  <si>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</si>
  <si>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</si>
  <si>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</si>
  <si>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</si>
  <si>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</si>
  <si>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</si>
  <si>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</si>
  <si>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</si>
  <si>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</si>
  <si>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</si>
  <si>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</si>
  <si>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</si>
  <si>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</si>
  <si>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</si>
  <si>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</si>
  <si>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</si>
  <si>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</si>
  <si>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</si>
  <si>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</si>
  <si>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</si>
  <si>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</si>
  <si>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</si>
  <si>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</si>
  <si>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</si>
  <si>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</si>
  <si>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</si>
  <si>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</si>
  <si>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</si>
  <si>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</si>
  <si>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</si>
  <si>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</si>
  <si>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</si>
  <si>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</si>
  <si>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</si>
  <si>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</si>
  <si>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</si>
  <si>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</si>
  <si>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</si>
  <si>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</si>
  <si>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</si>
  <si>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</si>
  <si>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</si>
  <si>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</si>
  <si>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</si>
  <si>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</si>
  <si>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</si>
  <si>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</si>
  <si>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</si>
  <si>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</si>
  <si>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</si>
  <si>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</si>
  <si>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</si>
  <si>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</si>
  <si>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</si>
  <si>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</si>
  <si>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</si>
  <si>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</si>
  <si>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</si>
  <si>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</si>
  <si>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</si>
  <si>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</si>
  <si>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</si>
  <si>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</si>
  <si>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</si>
  <si>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</si>
  <si>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</si>
  <si>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</si>
  <si>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</si>
  <si>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</si>
  <si>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</si>
  <si>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</si>
  <si>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</si>
  <si>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</si>
  <si>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</si>
  <si>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</si>
  <si>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</si>
  <si>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</si>
  <si>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</si>
  <si>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</si>
  <si>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</si>
  <si>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</si>
  <si>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</si>
  <si>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</si>
  <si>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</si>
  <si>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</si>
  <si>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</si>
  <si>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</si>
  <si>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</si>
  <si>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</si>
  <si>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</si>
  <si>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</si>
  <si>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</si>
  <si>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</si>
  <si>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</si>
  <si>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</si>
  <si>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</si>
  <si>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</si>
  <si>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</si>
  <si>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</si>
  <si>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</si>
  <si>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</si>
  <si>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</si>
  <si>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</si>
  <si>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</si>
  <si>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</si>
  <si>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</si>
  <si>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CV</t>
    <phoneticPr fontId="5"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</si>
  <si>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</si>
  <si>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</si>
  <si>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</si>
  <si>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</si>
  <si>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</si>
  <si>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</si>
  <si>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</si>
  <si>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</si>
  <si>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</si>
  <si>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</si>
  <si>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</si>
  <si>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</si>
  <si>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</si>
  <si>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</si>
  <si>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</si>
  <si>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</si>
  <si>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</si>
  <si>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</si>
  <si>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</si>
  <si>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</si>
  <si>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</si>
  <si>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</si>
  <si>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</si>
  <si>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</si>
  <si>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</si>
  <si>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</si>
  <si>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</si>
  <si>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</si>
  <si>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</si>
  <si>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</si>
  <si>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</si>
  <si>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</si>
  <si>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</si>
  <si>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</si>
  <si>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</si>
  <si>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</si>
  <si>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</si>
  <si>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</si>
  <si>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</si>
  <si>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</si>
  <si>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</si>
  <si>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</si>
  <si>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</si>
  <si>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</si>
  <si>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</si>
  <si>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</si>
  <si>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</si>
  <si>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</si>
  <si>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</si>
  <si>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</si>
  <si>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</si>
  <si>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</si>
  <si>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</si>
  <si>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</si>
  <si>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</si>
  <si>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</si>
  <si>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</si>
  <si>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</si>
  <si>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</si>
  <si>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</si>
  <si>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</si>
  <si>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</si>
  <si>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</si>
  <si>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</si>
  <si>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</si>
  <si>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</si>
  <si>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</si>
  <si>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</si>
  <si>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</si>
  <si>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</si>
  <si>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</si>
  <si>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</si>
  <si>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</si>
  <si>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</si>
  <si>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</si>
  <si>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</si>
  <si>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</si>
  <si>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</si>
  <si>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</si>
  <si>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</si>
  <si>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</si>
  <si>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</si>
  <si>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</si>
  <si>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</si>
  <si>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</si>
  <si>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</si>
  <si>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</si>
  <si>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</si>
  <si>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</si>
  <si>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</si>
  <si>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</si>
  <si>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</si>
  <si>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</si>
  <si>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</si>
  <si>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</si>
  <si>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</si>
  <si>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</si>
  <si>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</si>
  <si>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</si>
  <si>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</si>
  <si>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</si>
  <si>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</si>
  <si>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</si>
  <si>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</si>
  <si>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</si>
  <si>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</si>
  <si>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</si>
  <si>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</si>
  <si>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</si>
  <si>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</si>
  <si>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</si>
  <si>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PA</t>
    <phoneticPr fontId="5" type="noConversion"/>
  </si>
  <si>
    <t>‧本保險契約若辦理減額繳清保險時，上表將不適用。</t>
    <phoneticPr fontId="5" type="noConversion"/>
  </si>
  <si>
    <t>揭露事項：</t>
    <phoneticPr fontId="5" type="noConversion"/>
  </si>
  <si>
    <t>‧本商品保險保障部份受「財團法人保險安定基金」之「人身保險安定基金專戶」保障，並非存款，不受存款保險之保障。</t>
    <phoneticPr fontId="5" type="noConversion"/>
  </si>
  <si>
    <t>健康管理保險費折扣項目</t>
    <phoneticPr fontId="83" type="noConversion"/>
  </si>
  <si>
    <t>‧上表健康管理折扣後實繳保費，繳費期內如不符折扣條件，上表將不適用，詳細內容以投保當時保單條款規定為準。</t>
    <phoneticPr fontId="83" type="noConversion"/>
  </si>
  <si>
    <t>慢性精神病</t>
    <phoneticPr fontId="5" type="noConversion"/>
  </si>
  <si>
    <t>年度
實繳保費</t>
    <phoneticPr fontId="5" type="noConversion"/>
  </si>
  <si>
    <t>年度末
解約金</t>
    <phoneticPr fontId="5" type="noConversion"/>
  </si>
  <si>
    <t>56</t>
  </si>
  <si>
    <t>第1年重疾保險金</t>
  </si>
  <si>
    <t>第2年重疾保險金</t>
  </si>
  <si>
    <t>第3年重疾保險金</t>
  </si>
  <si>
    <t>第4年重疾保險金</t>
  </si>
  <si>
    <t>第5年重疾保險金</t>
  </si>
  <si>
    <t>第6年重疾保險金</t>
  </si>
  <si>
    <t>第7年重疾保險金</t>
  </si>
  <si>
    <t>第8年重疾保險金</t>
  </si>
  <si>
    <t>第9年重疾保險金</t>
  </si>
  <si>
    <t>第10年重疾保險金</t>
  </si>
  <si>
    <t>第11年重疾保險金</t>
  </si>
  <si>
    <t>第12年重疾保險金</t>
  </si>
  <si>
    <t>第13年重疾保險金</t>
  </si>
  <si>
    <t>第14年重疾保險金</t>
  </si>
  <si>
    <t>第15年重疾保險金</t>
  </si>
  <si>
    <t>第16年重疾保險金</t>
  </si>
  <si>
    <t>第17年重疾保險金</t>
  </si>
  <si>
    <t>第18年重疾保險金</t>
  </si>
  <si>
    <t>第19年重疾保險金</t>
  </si>
  <si>
    <t>第20年重疾保險金</t>
  </si>
  <si>
    <t>第21年重疾保險金</t>
  </si>
  <si>
    <t>第22年重疾保險金</t>
  </si>
  <si>
    <t>第23年重疾保險金</t>
  </si>
  <si>
    <t>第24年重疾保險金</t>
  </si>
  <si>
    <t>第25年重疾保險金</t>
  </si>
  <si>
    <t>第26年重疾保險金</t>
  </si>
  <si>
    <t>第27年重疾保險金</t>
  </si>
  <si>
    <t>第28年重疾保險金</t>
  </si>
  <si>
    <t>第29年重疾保險金</t>
  </si>
  <si>
    <t>第30年重疾保險金</t>
  </si>
  <si>
    <t>第31年重疾保險金</t>
  </si>
  <si>
    <t>第32年重疾保險金</t>
  </si>
  <si>
    <t>第33年重疾保險金</t>
  </si>
  <si>
    <t>第34年重疾保險金</t>
  </si>
  <si>
    <t>第35年重疾保險金</t>
  </si>
  <si>
    <t>第36年重疾保險金</t>
  </si>
  <si>
    <t>第37年重疾保險金</t>
  </si>
  <si>
    <t>第38年重疾保險金</t>
  </si>
  <si>
    <t>第39年重疾保險金</t>
  </si>
  <si>
    <t>第40年重疾保險金</t>
  </si>
  <si>
    <t>第41年重疾保險金</t>
  </si>
  <si>
    <t>第42年重疾保險金</t>
  </si>
  <si>
    <t>第43年重疾保險金</t>
  </si>
  <si>
    <t>第44年重疾保險金</t>
  </si>
  <si>
    <t>第45年重疾保險金</t>
  </si>
  <si>
    <t>第46年重疾保險金</t>
  </si>
  <si>
    <t>第47年重疾保險金</t>
  </si>
  <si>
    <t>第48年重疾保險金</t>
  </si>
  <si>
    <t>第49年重疾保險金</t>
  </si>
  <si>
    <t>第50年重疾保險金</t>
  </si>
  <si>
    <t>第51年重疾保險金</t>
  </si>
  <si>
    <t>第52年重疾保險金</t>
  </si>
  <si>
    <t>第53年重疾保險金</t>
  </si>
  <si>
    <t>第54年重疾保險金</t>
  </si>
  <si>
    <t>第55年重疾保險金</t>
  </si>
  <si>
    <t>第56年重疾保險金</t>
  </si>
  <si>
    <t>第57年重疾保險金</t>
  </si>
  <si>
    <t>第58年重疾保險金</t>
  </si>
  <si>
    <t>第59年重疾保險金</t>
  </si>
  <si>
    <t>第60年重疾保險金</t>
  </si>
  <si>
    <t>第61年重疾保險金</t>
  </si>
  <si>
    <t>第62年重疾保險金</t>
  </si>
  <si>
    <t>第63年重疾保險金</t>
  </si>
  <si>
    <t>第64年重疾保險金</t>
  </si>
  <si>
    <t>第65年重疾保險金</t>
  </si>
  <si>
    <t>第66年重疾保險金</t>
  </si>
  <si>
    <t>第67年重疾保險金</t>
  </si>
  <si>
    <t>第68年重疾保險金</t>
  </si>
  <si>
    <t>第69年重疾保險金</t>
  </si>
  <si>
    <t>第70年重疾保險金</t>
  </si>
  <si>
    <t>第71年重疾保險金</t>
  </si>
  <si>
    <t>第72年重疾保險金</t>
  </si>
  <si>
    <t>第73年重疾保險金</t>
  </si>
  <si>
    <t>第74年重疾保險金額</t>
  </si>
  <si>
    <t>第75年重疾保險金</t>
  </si>
  <si>
    <t>第76年重疾保險金</t>
  </si>
  <si>
    <t>第77年重疾保險金</t>
  </si>
  <si>
    <t>第78年重疾保險金</t>
  </si>
  <si>
    <t>第79年重疾保險金</t>
  </si>
  <si>
    <t>第80年重疾保險金</t>
  </si>
  <si>
    <t>第81年重疾保險金</t>
  </si>
  <si>
    <t>第82年重疾保險金</t>
  </si>
  <si>
    <t>第83年重疾保險金</t>
  </si>
  <si>
    <t>第84年重疾保險金</t>
  </si>
  <si>
    <t>第85年重疾保險金</t>
  </si>
  <si>
    <t>第86年重疾保險金</t>
  </si>
  <si>
    <t>第87年重疾保險金</t>
  </si>
  <si>
    <t>第88年重疾保險金</t>
  </si>
  <si>
    <t>第89年重疾保險金</t>
  </si>
  <si>
    <t>第90年重疾保險金</t>
  </si>
  <si>
    <t>第91年重疾保險金</t>
  </si>
  <si>
    <t>第92年重疾保險金</t>
  </si>
  <si>
    <t>第93年重疾保險金</t>
  </si>
  <si>
    <t>第94年重疾保險金</t>
  </si>
  <si>
    <t>第95年重疾保險金</t>
  </si>
  <si>
    <t>第96年重疾保險金</t>
  </si>
  <si>
    <t>第97年重疾保險金</t>
  </si>
  <si>
    <t>第98年重疾保險金</t>
  </si>
  <si>
    <t>第99年重疾保險金</t>
  </si>
  <si>
    <t>第100年重疾保險金</t>
  </si>
  <si>
    <t>第101年重疾保險金</t>
  </si>
  <si>
    <t>第102年重疾保險金</t>
  </si>
  <si>
    <t>第103年重疾保險金</t>
  </si>
  <si>
    <t>第104年重疾保險金</t>
  </si>
  <si>
    <t>第105年重疾保險金</t>
  </si>
  <si>
    <t>第106年重疾保險金</t>
  </si>
  <si>
    <t>第107年重疾保險金</t>
  </si>
  <si>
    <t>第108年重疾保險金</t>
  </si>
  <si>
    <t>第109年重疾保險金</t>
  </si>
  <si>
    <t>第110年重疾保險金</t>
  </si>
  <si>
    <t>第111年重疾保險金</t>
  </si>
  <si>
    <t>tbHEALTH2(重大傷病給付-非慢性病)</t>
    <phoneticPr fontId="5" type="noConversion"/>
  </si>
  <si>
    <t>tbHEALTH3(重大疾病給付)</t>
    <phoneticPr fontId="5" type="noConversion"/>
  </si>
  <si>
    <t>‧本保險重大傷病範圍為「全民健康保險重大傷病項目及其證明有效期限」所載之項目，但不包含以下項目：</t>
    <phoneticPr fontId="5" type="noConversion"/>
  </si>
  <si>
    <t xml:space="preserve">  一、遺傳性凝血因子缺乏。二、先天性新陳代謝異常疾病。三、心、肺、胃腸、腎臟、神經、骨骼系統等之</t>
    <phoneticPr fontId="5" type="noConversion"/>
  </si>
  <si>
    <t xml:space="preserve">  先天性畸形及染色體異常。四、先天性免疫不全症。五、職業病。六、先天性肌肉萎縮症。七、外皮之先天</t>
    <phoneticPr fontId="5" type="noConversion"/>
  </si>
  <si>
    <t xml:space="preserve">  (一)急性心肌梗塞(重度)、(二)冠狀動脈繞道手術。</t>
    <phoneticPr fontId="5" type="noConversion"/>
  </si>
  <si>
    <t xml:space="preserve">  畸形。八、早產兒所引起之神經、肌肉、骨骼、心臟、肺臟等之併發症。</t>
    <phoneticPr fontId="5" type="noConversion"/>
  </si>
  <si>
    <t>身故/完全
失能保障</t>
    <phoneticPr fontId="5" type="noConversion"/>
  </si>
  <si>
    <t>重大傷病保險金</t>
    <phoneticPr fontId="5" type="noConversion"/>
  </si>
  <si>
    <t>投     保     利     益     表</t>
    <phoneticPr fontId="5" type="noConversion"/>
  </si>
  <si>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</si>
  <si>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</si>
  <si>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</si>
  <si>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保額小數位數</t>
    <phoneticPr fontId="83" type="noConversion"/>
  </si>
  <si>
    <t>新臺幣</t>
  </si>
  <si>
    <t>‧上表所列各項保險給付項目實際給付金額以保單條款規定為準。</t>
    <phoneticPr fontId="5" type="noConversion"/>
  </si>
  <si>
    <t>年度末
減額繳清
保險金額</t>
    <phoneticPr fontId="5" type="noConversion"/>
  </si>
  <si>
    <t xml:space="preserve"> ※本契約條款樣張須於訂立契約前提供要保人至少三日審閱期間</t>
    <phoneticPr fontId="83" type="noConversion"/>
  </si>
  <si>
    <t>‧本保險健康險部分因費率計算已考慮脫退率，故健康險部分無解約金。</t>
    <phoneticPr fontId="5" type="noConversion"/>
  </si>
  <si>
    <t>保單銷售過程免付費錄音專線 : 0809-007-061</t>
    <phoneticPr fontId="111" type="noConversion"/>
  </si>
  <si>
    <t>【富邦人壽】銷售過程記錄錄音參考範本</t>
    <phoneticPr fontId="83" type="noConversion"/>
  </si>
  <si>
    <t>投保本商品的目的及需求：</t>
  </si>
  <si>
    <t>其他(請自行填入)</t>
  </si>
  <si>
    <t>「銷售過程紀錄錄音參考範本投保目的及需求須與業務人員報告書一致」</t>
  </si>
  <si>
    <t>【1-1】
(要/被/繳)</t>
    <phoneticPr fontId="111" type="noConversion"/>
  </si>
  <si>
    <t>【2-1】
(要/被/繳)</t>
    <phoneticPr fontId="83" type="noConversion"/>
  </si>
  <si>
    <t>【2-2】
(要/繳)</t>
    <phoneticPr fontId="83" type="noConversion"/>
  </si>
  <si>
    <t>【2-3】
(要/被)</t>
    <phoneticPr fontId="83" type="noConversion"/>
  </si>
  <si>
    <t>【2-4】
(要/被/繳)</t>
    <phoneticPr fontId="83" type="noConversion"/>
  </si>
  <si>
    <t>【2-5】
(要/被/繳)</t>
    <phoneticPr fontId="83" type="noConversion"/>
  </si>
  <si>
    <t>【3-1】
(要/被)</t>
    <phoneticPr fontId="83" type="noConversion"/>
  </si>
  <si>
    <t>【3-2】
(要/被)</t>
    <phoneticPr fontId="83" type="noConversion"/>
  </si>
  <si>
    <t>【4-1】
(要/被/繳)</t>
    <phoneticPr fontId="83" type="noConversion"/>
  </si>
  <si>
    <t>【5-1】
(要/被/繳)</t>
    <phoneticPr fontId="83" type="noConversion"/>
  </si>
  <si>
    <t>【5-2】
(要/被/繳)</t>
    <phoneticPr fontId="83" type="noConversion"/>
  </si>
  <si>
    <t>【6-1】
(要/被/繳)</t>
    <phoneticPr fontId="83" type="noConversion"/>
  </si>
  <si>
    <t>【6-2】
(要/被/繳)</t>
    <phoneticPr fontId="83" type="noConversion"/>
  </si>
  <si>
    <t>***錄音結束請按#，沒按#需再重錄，並抄寫錄音編號後掛斷電話，謝謝 ***</t>
    <phoneticPr fontId="83" type="noConversion"/>
  </si>
  <si>
    <t>(請依範本顯示的詢問對象逐一詢問客戶並正確回答)</t>
    <phoneticPr fontId="83" type="noConversion"/>
  </si>
  <si>
    <t>(問項1-1有共同招攬人時，須二位招攬人一同在現場與客戶進行高齡錄音或錄影，並各自說出自己的姓名及登錄證號)</t>
    <phoneticPr fontId="83" type="noConversion"/>
  </si>
  <si>
    <t>(如錄音內容有錯誤未通過情形，請另行於錄音報備取得新的認證碼，再與客戶進行錄音，重新錄音方式為：請補錄音問項1-1、2-1、錯誤的問項及6-2。)</t>
    <phoneticPr fontId="83" type="noConversion"/>
  </si>
  <si>
    <t>【法規說明】</t>
    <phoneticPr fontId="83" type="noConversion"/>
  </si>
  <si>
    <t>一、依照「保險業招攬及核保理賠辦法第六條」、「投資型保險商品銷售應注意事項第六點」及「投資型保險商品銷售自律規範第五條」規定，錄音內容至少包含以下項目：</t>
    <phoneticPr fontId="83" type="noConversion"/>
  </si>
  <si>
    <t>(一)招攬之業務員出示其合格登錄證，說明其所屬公司及獲授權招攬保險商品。</t>
  </si>
  <si>
    <t>(二)告知保戶其購買之商品類型為投資型保險商品、保險公司名稱及招攬人員與保險公司之關係、繳費年期、繳費金額、保單相關費用（包括保險成本等保險費用）及其收取方式。</t>
  </si>
  <si>
    <t>(三)說明商品重要條款內容、投資風險、除外責任、建議書內容及保險商品說明書重要內容。</t>
  </si>
  <si>
    <t>(四)說明契約撤銷之權利。</t>
  </si>
  <si>
    <t>(五)詢問客戶是否瞭解每年必需繳交之保費及在較差情境下之可能損失金額，並確認客戶是否可負擔保費及承受損失。</t>
  </si>
  <si>
    <t>二、請留意：與客戶進行銷售過程錄音作業時，請以「淺顯」、「易懂」的口語化方式向客戶進行相關內容解說。</t>
  </si>
  <si>
    <t>提醒您，若您是用其他保單的”解約金”來繳交本次保險費，可能對您的權益有影響，例如:保單解約可能會有解約金損失及解約費用產生，所領回解約金可能低於過去累積所繳保險費金額、保障內容也會因此中斷。
重新投保時，保險年齡、身體狀況及核保條件須重新評估，可能會有無法投保、保險費提高、等待期間及除外責任期間重新計算等情形。</t>
    <phoneticPr fontId="83" type="noConversion"/>
  </si>
  <si>
    <t>(如欲重聽錄音內容，請於錄音完成10分鐘後，以市話撥打免付費重聽專線
0809-006-157，或以手機撥打【付費】專線02-66009579、02-66008925)</t>
  </si>
  <si>
    <t>PRM_11207版</t>
  </si>
  <si>
    <t>指定疫苗接種或健康檢查</t>
    <phoneticPr fontId="83" type="noConversion"/>
  </si>
  <si>
    <t>除慢性精神病以外之
重大傷病</t>
    <phoneticPr fontId="5" type="noConversion"/>
  </si>
  <si>
    <t>本保單計價幣別：</t>
    <phoneticPr fontId="83" type="noConversion"/>
  </si>
  <si>
    <t>單位：元</t>
    <phoneticPr fontId="5" type="noConversion"/>
  </si>
  <si>
    <t>‧特定重大疾病：係指經醫院醫師診斷確定罹患符合下列各目定義之特定重大疾病之一：</t>
    <phoneticPr fontId="5" type="noConversion"/>
  </si>
  <si>
    <t>‧健康管理保險費折扣：本契約有效之繳費期間內，被保險人於指定期間內，接受經中央衛生主管機關查驗登記並核准使</t>
    <phoneticPr fontId="5" type="noConversion"/>
  </si>
  <si>
    <t xml:space="preserve">  用之指定疫苗接種，或接受經中央衛生主管機關核准登記並領有開業執照之醫療機構或醫事檢驗所之合格醫事人員所作</t>
    <phoneticPr fontId="5" type="noConversion"/>
  </si>
  <si>
    <t xml:space="preserve">  之健康檢查，並將證明文件或報告送達本公司者，本契約次一保單年度之續期保險費(不含附約)，按提供之項目，給予</t>
    <phoneticPr fontId="5" type="noConversion"/>
  </si>
  <si>
    <t xml:space="preserve">  (一)指定疫苗接種證明文件：提供包含受接種人為被保險人姓名、完整身分證統一編號、接受「指定疫苗接種」的任一</t>
    <phoneticPr fontId="5" type="noConversion"/>
  </si>
  <si>
    <t xml:space="preserve">      項目、接種日期及醫療機構之證明文件，本公司將提供本契約次一保單年度續期保險費1%之健康折扣。於同一指定</t>
    <phoneticPr fontId="5" type="noConversion"/>
  </si>
  <si>
    <t xml:space="preserve">      期間內，被保險人無論接受幾次接種，本款健康折扣均以一次計算。</t>
    <phoneticPr fontId="5" type="noConversion"/>
  </si>
  <si>
    <t xml:space="preserve">  (二)健康檢查報告：提供包含被保險人身高、體重、血壓、血糖、血脂肪(包括膽固醇及三酸甘油脂)等數值之檢查報告</t>
    <phoneticPr fontId="5" type="noConversion"/>
  </si>
  <si>
    <t xml:space="preserve">  被保險人如未於第一項約定之期限內提供疫苗接種證明文件或健康檢查報告予本公司者，本契約次一保單年度即不提供</t>
    <phoneticPr fontId="5" type="noConversion"/>
  </si>
  <si>
    <t xml:space="preserve">  健康折扣。</t>
    <phoneticPr fontId="5" type="noConversion"/>
  </si>
  <si>
    <t>‧特定重大傷病：係指被保險人經醫院醫師診斷確定而屬「重大傷病範圍」中下列項目之一：</t>
    <phoneticPr fontId="5" type="noConversion"/>
  </si>
  <si>
    <t xml:space="preserve">  (一)燒燙傷面積達全身百分之二十以上；或顏面燒燙傷合併五官功能障礙者。</t>
    <phoneticPr fontId="5" type="noConversion"/>
  </si>
  <si>
    <t xml:space="preserve">  (二)重大創傷且其嚴重程度到達創傷嚴重程度分數十六分以上者。</t>
    <phoneticPr fontId="5" type="noConversion"/>
  </si>
  <si>
    <t xml:space="preserve">  其後上述「特定重大傷病」之內容如有變動，則以中央衛生主管機關最新公告之內容為準。</t>
    <phoneticPr fontId="5" type="noConversion"/>
  </si>
  <si>
    <t>現售</t>
  </si>
  <si>
    <t>二至六級意外失能豁免保險費</t>
    <phoneticPr fontId="5" type="noConversion"/>
  </si>
  <si>
    <t xml:space="preserve">  本契約已達豁免保險費者，無本條約定適用。</t>
    <phoneticPr fontId="5" type="noConversion"/>
  </si>
  <si>
    <t>年繳</t>
  </si>
  <si>
    <t>HEALTH1(重大傷病給付-慢性精神病)</t>
    <phoneticPr fontId="5" type="noConversion"/>
  </si>
  <si>
    <t>銀保</t>
    <phoneticPr fontId="5"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</si>
  <si>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</si>
  <si>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</si>
  <si>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</si>
  <si>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</si>
  <si>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</si>
  <si>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</si>
  <si>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</si>
  <si>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</si>
  <si>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</si>
  <si>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</si>
  <si>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</si>
  <si>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</si>
  <si>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</si>
  <si>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</si>
  <si>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83" type="noConversion"/>
  </si>
  <si>
    <t>（一）期間：因執行業務所必須及依法令規定應為保存之期間。</t>
  </si>
  <si>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</si>
  <si>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</si>
  <si>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</si>
  <si>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</si>
  <si>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五、台端不提供個人資料所致權益之影響</t>
  </si>
  <si>
    <t>本商品之各保單年度末之解約金、生存保險金及預估紅利總和與加計利息之應繳保險費累計之差異情形揭示如下表。</t>
    <phoneticPr fontId="5" type="noConversion"/>
  </si>
  <si>
    <t>‧富邦人壽保險股份有限公司 / 地址：台北市信義區松高路77號8樓 / 電話：(02)8771-6699</t>
    <phoneticPr fontId="5" type="noConversion"/>
  </si>
  <si>
    <t>‧上表年度/累計實繳保費已扣除繳費方式折扣，繳費期內如不符繳費方式折扣條件，上表將不適用。</t>
  </si>
  <si>
    <t>客戶計畫繳交保費(元)：</t>
    <phoneticPr fontId="83" type="noConversion"/>
  </si>
  <si>
    <t>換算可購買保額(萬)：</t>
    <phoneticPr fontId="83" type="noConversion"/>
  </si>
  <si>
    <t>計畫繳交保費換算保額未考慮保費折扣條件</t>
    <phoneticPr fontId="83" type="noConversion"/>
  </si>
  <si>
    <t>保費</t>
    <phoneticPr fontId="83" type="noConversion"/>
  </si>
  <si>
    <t>換算1</t>
    <phoneticPr fontId="83" type="noConversion"/>
  </si>
  <si>
    <t>換算2加計折扣</t>
    <phoneticPr fontId="83" type="noConversion"/>
  </si>
  <si>
    <t>保額輸入檢核</t>
    <phoneticPr fontId="83" type="noConversion"/>
  </si>
  <si>
    <t>0.00%</t>
  </si>
  <si>
    <t>滿期保險金</t>
    <phoneticPr fontId="5" type="noConversion"/>
  </si>
  <si>
    <t>第1年滿期保險金</t>
  </si>
  <si>
    <t>第2年滿期保險金</t>
  </si>
  <si>
    <t>第3年滿期保險金</t>
  </si>
  <si>
    <t>第4年滿期保險金</t>
  </si>
  <si>
    <t>第5年滿期保險金</t>
  </si>
  <si>
    <t>第6年滿期保險金</t>
  </si>
  <si>
    <t>第7年滿期保險金</t>
  </si>
  <si>
    <t>第8年滿期保險金</t>
  </si>
  <si>
    <t>第9年滿期保險金</t>
  </si>
  <si>
    <t>第10年滿期保險金</t>
  </si>
  <si>
    <t>第11年滿期保險金</t>
  </si>
  <si>
    <t>第12年滿期保險金</t>
  </si>
  <si>
    <t>第13年滿期保險金</t>
  </si>
  <si>
    <t>第14年滿期保險金</t>
  </si>
  <si>
    <t>第15年滿期保險金</t>
  </si>
  <si>
    <t>第16年滿期保險金</t>
  </si>
  <si>
    <t>第17年滿期保險金</t>
  </si>
  <si>
    <t>第18年滿期保險金</t>
  </si>
  <si>
    <t>第19年滿期保險金</t>
  </si>
  <si>
    <t>第20年滿期保險金</t>
  </si>
  <si>
    <t>第21年滿期保險金</t>
  </si>
  <si>
    <t>第22年滿期保險金</t>
  </si>
  <si>
    <t>第23年滿期保險金</t>
  </si>
  <si>
    <t>第24年滿期保險金</t>
  </si>
  <si>
    <t>第25年滿期保險金</t>
  </si>
  <si>
    <t>第26年滿期保險金</t>
  </si>
  <si>
    <t>第27年滿期保險金</t>
  </si>
  <si>
    <t>第28年滿期保險金</t>
  </si>
  <si>
    <t>第29年滿期保險金</t>
  </si>
  <si>
    <t>第30年滿期保險金</t>
  </si>
  <si>
    <t>第31年滿期保險金</t>
  </si>
  <si>
    <t>第32年滿期保險金</t>
  </si>
  <si>
    <t>第33年滿期保險金</t>
  </si>
  <si>
    <t>第34年滿期保險金</t>
  </si>
  <si>
    <t>第35年滿期保險金</t>
  </si>
  <si>
    <t>第36年滿期保險金</t>
  </si>
  <si>
    <t>第37年滿期保險金</t>
  </si>
  <si>
    <t>第38年滿期保險金</t>
  </si>
  <si>
    <t>第39年滿期保險金</t>
  </si>
  <si>
    <t>第40年滿期保險金</t>
  </si>
  <si>
    <t>第41年滿期保險金</t>
  </si>
  <si>
    <t>第42年滿期保險金</t>
  </si>
  <si>
    <t>第43年滿期保險金</t>
  </si>
  <si>
    <t>第44年滿期保險金</t>
  </si>
  <si>
    <t>第45年滿期保險金</t>
  </si>
  <si>
    <t>第46年滿期保險金</t>
  </si>
  <si>
    <t>第47年滿期保險金</t>
  </si>
  <si>
    <t>第48年滿期保險金</t>
  </si>
  <si>
    <t>第49年滿期保險金</t>
  </si>
  <si>
    <t>第50年滿期保險金</t>
  </si>
  <si>
    <t>第51年滿期保險金</t>
  </si>
  <si>
    <t>第52年滿期保險金</t>
  </si>
  <si>
    <t>第53年滿期保險金</t>
  </si>
  <si>
    <t>第54年滿期保險金</t>
  </si>
  <si>
    <t>第55年滿期保險金</t>
  </si>
  <si>
    <t>第56年滿期保險金</t>
  </si>
  <si>
    <t>第57年滿期保險金</t>
  </si>
  <si>
    <t>第58年滿期保險金</t>
  </si>
  <si>
    <t>第59年滿期保險金</t>
  </si>
  <si>
    <t>第60年滿期保險金</t>
  </si>
  <si>
    <t>第61年滿期保險金</t>
  </si>
  <si>
    <t>第62年滿期保險金</t>
  </si>
  <si>
    <t>第63年滿期保險金</t>
  </si>
  <si>
    <t>第64年滿期保險金</t>
  </si>
  <si>
    <t>第65年滿期保險金</t>
  </si>
  <si>
    <t>第66年滿期保險金</t>
  </si>
  <si>
    <t>第67年滿期保險金</t>
  </si>
  <si>
    <t>第68年滿期保險金</t>
  </si>
  <si>
    <t>第69年滿期保險金</t>
  </si>
  <si>
    <t>第70年滿期保險金</t>
  </si>
  <si>
    <t>第71年滿期保險金</t>
  </si>
  <si>
    <t>第72年滿期保險金</t>
  </si>
  <si>
    <t>第73年滿期保險金</t>
  </si>
  <si>
    <t>第74年滿期保險金</t>
  </si>
  <si>
    <t>第75年滿期保險金</t>
  </si>
  <si>
    <t>第76年滿期保險金</t>
  </si>
  <si>
    <t>第77年滿期保險金</t>
  </si>
  <si>
    <t>第78年滿期保險金</t>
  </si>
  <si>
    <t>第79年滿期保險金</t>
  </si>
  <si>
    <t>第80年滿期保險金</t>
  </si>
  <si>
    <t>第81年滿期保險金</t>
  </si>
  <si>
    <t>第82年滿期保險金</t>
  </si>
  <si>
    <t>第83年滿期保險金</t>
  </si>
  <si>
    <t>第84年滿期保險金</t>
  </si>
  <si>
    <t>第85年滿期保險金</t>
  </si>
  <si>
    <t>第86年滿期保險金</t>
  </si>
  <si>
    <t>第87年滿期保險金</t>
  </si>
  <si>
    <t>第88年滿期保險金</t>
  </si>
  <si>
    <t>第89年滿期保險金</t>
  </si>
  <si>
    <t>第90年滿期保險金</t>
  </si>
  <si>
    <t>第91年滿期保險金</t>
  </si>
  <si>
    <t>第92年滿期保險金</t>
  </si>
  <si>
    <t>第93年滿期保險金</t>
  </si>
  <si>
    <t>第94年滿期保險金</t>
  </si>
  <si>
    <t>第95年滿期保險金</t>
  </si>
  <si>
    <t>第96年滿期保險金</t>
  </si>
  <si>
    <t>第97年滿期保險金</t>
  </si>
  <si>
    <t>第98年滿期保險金</t>
  </si>
  <si>
    <t>第99年滿期保險金</t>
  </si>
  <si>
    <t>第100年滿期保險金</t>
  </si>
  <si>
    <t>第101年滿期保險金</t>
  </si>
  <si>
    <t>第102年滿期保險金</t>
  </si>
  <si>
    <t>第103年滿期保險金</t>
  </si>
  <si>
    <t>第104年滿期保險金</t>
  </si>
  <si>
    <t>第105年滿期保險金</t>
  </si>
  <si>
    <t>第106年滿期保險金</t>
  </si>
  <si>
    <t>第107年滿期保險金</t>
  </si>
  <si>
    <t>第108年滿期保險金</t>
  </si>
  <si>
    <t>第109年滿期保險金</t>
  </si>
  <si>
    <t>第110年滿期保險金</t>
  </si>
  <si>
    <t>第111年滿期保險金</t>
  </si>
  <si>
    <t xml:space="preserve">  其後「重大傷病範圍」所載之項目如有變動，則以中央衛生主管機關最新公告之項目為準。</t>
    <phoneticPr fontId="5" type="noConversion"/>
  </si>
  <si>
    <t>請注意：如使用非微軟OFFICE-PC版開啟本建議書，本建議書內容可能會因硬體系統升級或軟體更新問題導致數值誤差，業務同仁使用時請確實確認。</t>
  </si>
  <si>
    <t>‧本人已將本建議書內容及注意事項向要保人親自告知</t>
  </si>
  <si>
    <t>‧本人已詳閱本建議書內容並同意提醒注意事項</t>
  </si>
  <si>
    <t>本建議書僅供參考，詳細商品內容及其變更，應以投保當時保單條款內容及本公司核保、保全作業規定為準</t>
  </si>
  <si>
    <t>保險期間</t>
    <phoneticPr fontId="5" type="noConversion"/>
  </si>
  <si>
    <t>保險期間</t>
    <phoneticPr fontId="83" type="noConversion"/>
  </si>
  <si>
    <t>指定保險金：</t>
    <phoneticPr fontId="5" type="noConversion"/>
  </si>
  <si>
    <t>轉換金額</t>
    <phoneticPr fontId="5" type="noConversion"/>
  </si>
  <si>
    <t>分期</t>
    <phoneticPr fontId="5" type="noConversion"/>
  </si>
  <si>
    <t>ㄧ次</t>
    <phoneticPr fontId="5" type="noConversion"/>
  </si>
  <si>
    <t>比例</t>
    <phoneticPr fontId="5" type="noConversion"/>
  </si>
  <si>
    <t>年</t>
    <phoneticPr fontId="5" type="noConversion"/>
  </si>
  <si>
    <t>分期最低金額</t>
    <phoneticPr fontId="5" type="noConversion"/>
  </si>
  <si>
    <t>半年</t>
    <phoneticPr fontId="5" type="noConversion"/>
  </si>
  <si>
    <t>季</t>
    <phoneticPr fontId="5" type="noConversion"/>
  </si>
  <si>
    <t>利率</t>
    <phoneticPr fontId="5" type="noConversion"/>
  </si>
  <si>
    <t>月</t>
    <phoneticPr fontId="5" type="noConversion"/>
  </si>
  <si>
    <t>期別</t>
    <phoneticPr fontId="5" type="noConversion"/>
  </si>
  <si>
    <t>精算公式→</t>
    <phoneticPr fontId="5" type="noConversion"/>
  </si>
  <si>
    <t>←精算換算比例(每萬元)</t>
    <phoneticPr fontId="5" type="noConversion"/>
  </si>
  <si>
    <t>←帶入換算比例(每元)</t>
    <phoneticPr fontId="5" type="noConversion"/>
  </si>
  <si>
    <t>定期定額-本利攤還</t>
    <phoneticPr fontId="5" type="noConversion"/>
  </si>
  <si>
    <t>給付金額/每期</t>
    <phoneticPr fontId="5" type="noConversion"/>
  </si>
  <si>
    <t>給付總額</t>
    <phoneticPr fontId="5" type="noConversion"/>
  </si>
  <si>
    <t>給付比例</t>
    <phoneticPr fontId="5" type="noConversion"/>
  </si>
  <si>
    <t>←自行計算換算比例</t>
    <phoneticPr fontId="5" type="noConversion"/>
  </si>
  <si>
    <t>定額不定期</t>
    <phoneticPr fontId="5" type="noConversion"/>
  </si>
  <si>
    <t>←帶入期付金額</t>
    <phoneticPr fontId="5" type="noConversion"/>
  </si>
  <si>
    <t>給付次數</t>
    <phoneticPr fontId="5" type="noConversion"/>
  </si>
  <si>
    <t>剩餘金額</t>
    <phoneticPr fontId="5" type="noConversion"/>
  </si>
  <si>
    <t>給付年次</t>
    <phoneticPr fontId="5" type="noConversion"/>
  </si>
  <si>
    <t>←自行計算給付年月數</t>
    <phoneticPr fontId="5" type="noConversion"/>
  </si>
  <si>
    <t>台幣=1，美元=2，澳幣=3</t>
    <phoneticPr fontId="83" type="noConversion"/>
  </si>
  <si>
    <t>←設定幣別</t>
    <phoneticPr fontId="5" type="noConversion"/>
  </si>
  <si>
    <t>台幣</t>
    <phoneticPr fontId="83" type="noConversion"/>
  </si>
  <si>
    <t>美元</t>
    <phoneticPr fontId="83" type="noConversion"/>
  </si>
  <si>
    <t>澳幣</t>
    <phoneticPr fontId="83" type="noConversion"/>
  </si>
  <si>
    <t>分期低額</t>
    <phoneticPr fontId="5" type="noConversion"/>
  </si>
  <si>
    <t>每期</t>
    <phoneticPr fontId="5" type="noConversion"/>
  </si>
  <si>
    <t>指定</t>
    <phoneticPr fontId="5" type="noConversion"/>
  </si>
  <si>
    <t>新臺幣</t>
    <phoneticPr fontId="5" type="noConversion"/>
  </si>
  <si>
    <t>美元</t>
  </si>
  <si>
    <t>澳幣</t>
  </si>
  <si>
    <t>人民幣</t>
  </si>
  <si>
    <t>分期定期保險金給付設定：</t>
    <phoneticPr fontId="5" type="noConversion"/>
  </si>
  <si>
    <t>一次給付</t>
    <phoneticPr fontId="5" type="noConversion"/>
  </si>
  <si>
    <t>特定重大疾病保險金
或
特定傷病保險金</t>
    <phoneticPr fontId="5" type="noConversion"/>
  </si>
  <si>
    <t>累計
實繳保費</t>
    <phoneticPr fontId="5" type="noConversion"/>
  </si>
  <si>
    <t>‧被保險人實際年齡滿十五足歲前死亡者，其身故保險金變更為喪葬費用保險金。喪葬費用保險金給付總和（包含但不限</t>
    <phoneticPr fontId="5" type="noConversion"/>
  </si>
  <si>
    <t xml:space="preserve">  本公司），不得超過投保時遺產及贈與稅法第十七條喪葬費扣除額之一半，超過部分本公司不負給付責任，並依保單條</t>
    <phoneticPr fontId="5" type="noConversion"/>
  </si>
  <si>
    <t xml:space="preserve">  款約定無息退還該超過部分之已繳保險費。但被保險人如有於民國99年2月3日之前投保者，其喪葬費用保險金之給付，</t>
    <phoneticPr fontId="5" type="noConversion"/>
  </si>
  <si>
    <t xml:space="preserve">  請詳保單條款之約定。有關喪葬費用保險金給付之詳細內容，亦請詳保單條款。</t>
    <phoneticPr fontId="5" type="noConversion"/>
  </si>
  <si>
    <t>給付項目：重大傷病保險金、特定重大傷病保險金、特定重大疾病保險金、特定傷病保險金、身故保險金或喪葬費用保險金</t>
    <phoneticPr fontId="5" type="noConversion"/>
  </si>
  <si>
    <t xml:space="preserve">          、完全失能保險金、二至六級意外失能豁免保險費、滿期保險金</t>
    <phoneticPr fontId="5" type="noConversion"/>
  </si>
  <si>
    <t>‧特定傷病：係指被保險人經醫院醫師診斷確定符合下列各目定義之特定傷病之一：</t>
    <phoneticPr fontId="5" type="noConversion"/>
  </si>
  <si>
    <t xml:space="preserve">  (一)主動脈外科置換手術、(二)嚴重原發性肺動脈高血壓。</t>
    <phoneticPr fontId="5" type="noConversion"/>
  </si>
  <si>
    <t xml:space="preserve">  (三)脊髓損傷或病變所引起之神經、肌肉、皮膚、骨骼、心肺、泌尿及腸胃等之併發症者(其身心障礙等級在中度以上</t>
    <phoneticPr fontId="5" type="noConversion"/>
  </si>
  <si>
    <t xml:space="preserve">      者)。</t>
    <phoneticPr fontId="5" type="noConversion"/>
  </si>
  <si>
    <t>‧被保險人經醫師首次診斷為重大傷病，並備齊本契約條款所約定申領「重大傷病保險金」之文件，才符合重大傷病保險</t>
    <phoneticPr fontId="5" type="noConversion"/>
  </si>
  <si>
    <t xml:space="preserve">  金申領資格。</t>
    <phoneticPr fontId="5" type="noConversion"/>
  </si>
  <si>
    <t>‧被保險人於投保前曾經取得或投保時正在申請全民健康保險保險人核定重大傷病證明者，或投保前曾經符合屬由診治醫</t>
    <phoneticPr fontId="5" type="noConversion"/>
  </si>
  <si>
    <t xml:space="preserve">  師逕行認定，免向全民健康保險保險人申請重大傷病證明，而得免除全民健康保險部分負擔之資格者，或於投保前曾經</t>
    <phoneticPr fontId="5" type="noConversion"/>
  </si>
  <si>
    <t xml:space="preserve">  「區域醫院」層級以上（含）之醫師診斷符合投保當時「全民健康保險重大傷病項目及其證明有效期限」所載之項目者</t>
    <phoneticPr fontId="5" type="noConversion"/>
  </si>
  <si>
    <t xml:space="preserve">  ，本公司不負給付「重大傷病保險金」的責任。</t>
    <phoneticPr fontId="5" type="noConversion"/>
  </si>
  <si>
    <t>‧保險給付的限制：本公司依保單條款約定給付「重大傷病保險金」者，除同時符合保單條款約定而應另給付「特定重大</t>
    <phoneticPr fontId="5" type="noConversion"/>
  </si>
  <si>
    <t xml:space="preserve">  傷病保險金」外，不再負本契約其他各項保險金給付之責。</t>
    <phoneticPr fontId="5" type="noConversion"/>
  </si>
  <si>
    <t xml:space="preserve">  滿期保險金其中一項保險金者，不再負本契約各項保險金給付之責。</t>
    <phoneticPr fontId="5" type="noConversion"/>
  </si>
  <si>
    <t>‧分期定期保險金給付約定之變更、終止及其限制：本契約有效期間內，要保人得於保險事故發生前變更或終止約定分期</t>
  </si>
  <si>
    <t xml:space="preserve">  定期保險金給付。</t>
    <phoneticPr fontId="5" type="noConversion"/>
  </si>
  <si>
    <t xml:space="preserve">  一次給付指定保險金予本契約受益人，分期定期給付之約定即行終止。</t>
    <phoneticPr fontId="5" type="noConversion"/>
  </si>
  <si>
    <t xml:space="preserve">  本契約於分期定期保險金給付期間，要保人不得變更或終止本契約，且不得以保險契約為質，向本公司借款。</t>
    <phoneticPr fontId="5" type="noConversion"/>
  </si>
  <si>
    <t xml:space="preserve">  前項之指定保險金如為重大傷病保險金及特定重大傷病保險金時，係採二者合併計算指定保險金。</t>
    <phoneticPr fontId="5" type="noConversion"/>
  </si>
  <si>
    <t>分期期數</t>
    <phoneticPr fontId="5" type="noConversion"/>
  </si>
  <si>
    <t>月</t>
  </si>
  <si>
    <t>投保年齡區間：</t>
    <phoneticPr fontId="5" type="noConversion"/>
  </si>
  <si>
    <t>被保險人於本契約有效且繳費期間內遭受保單條款約定的意外傷害事故，自意外傷害事故發生之日起一百八十日以內致成保單條款附表所列二至六級失能程度之一者，經醫院醫師診斷確定，本公司豁免失能診斷確定日後本契約（不含附約）續期應繳之各期保險費，本契約繼續有效。
被保險人因本次意外傷害事故所致之失能如合併以前（不含本契約訂立前）的失能，符合保單條款附表所列二至六級失能程度之一者，亦同。</t>
    <phoneticPr fontId="5" type="noConversion"/>
  </si>
  <si>
    <t xml:space="preserve">  本公司依保單條款約定給付特定重大疾病保險金、特定傷病保險金、身故保險金或喪葬費用保險金、完全失能保險金或</t>
    <phoneticPr fontId="5" type="noConversion"/>
  </si>
  <si>
    <t xml:space="preserve">      查，本款健康折扣均以一次計算。</t>
    <phoneticPr fontId="5" type="noConversion"/>
  </si>
  <si>
    <t xml:space="preserve">      ，本公司將提供本契約次一保單年度續期保險費1%之健康折扣。於同一指定期間內，被保險人無論接受幾次健康檢</t>
    <phoneticPr fontId="5" type="noConversion"/>
  </si>
  <si>
    <t>4.81%</t>
  </si>
  <si>
    <t xml:space="preserve">  被保險人若於同一指定期間內提供前項第一款及第二款之證明文件及報告者，本契約之健康折扣以1%為限。</t>
    <phoneticPr fontId="5" type="noConversion"/>
  </si>
  <si>
    <t>女</t>
  </si>
  <si>
    <t>無</t>
  </si>
  <si>
    <t>‧上表年度末解約金之數值為領取滿期保險金後之金額。</t>
    <phoneticPr fontId="5" type="noConversion"/>
  </si>
  <si>
    <t>特定重大傷病保險金
(含除慢性精神病以外之
重大傷病保險金)</t>
    <phoneticPr fontId="5" type="noConversion"/>
  </si>
  <si>
    <t xml:space="preserve">  健康管理保險費折扣(以下簡稱健康折扣)。健康折扣於每一保單年度均按其提供之項目重新計算：</t>
    <phoneticPr fontId="5" type="noConversion"/>
  </si>
  <si>
    <r>
      <t>要保人簽名：</t>
    </r>
    <r>
      <rPr>
        <b/>
        <u/>
        <sz val="10"/>
        <rFont val="新細明體"/>
        <family val="3"/>
        <charset val="136"/>
      </rPr>
      <t xml:space="preserve">                                                .</t>
    </r>
    <phoneticPr fontId="5" type="noConversion"/>
  </si>
  <si>
    <t>除慢性精神病以外之重大傷病</t>
    <phoneticPr fontId="5" type="noConversion"/>
  </si>
  <si>
    <t>特定重大傷病保險金
(含除慢性精神病以外之重大傷病保險金)</t>
    <phoneticPr fontId="5" type="noConversion"/>
  </si>
  <si>
    <t>特定重大疾病保險金或
特定傷病保險金</t>
    <phoneticPr fontId="5" type="noConversion"/>
  </si>
  <si>
    <t>保險金分期定期給付說明(預估值)</t>
    <phoneticPr fontId="5" type="noConversion"/>
  </si>
  <si>
    <t>業務、服展、北富銀</t>
  </si>
  <si>
    <t>富邦人壽金卡順心重大傷病保險</t>
    <phoneticPr fontId="5" type="noConversion"/>
  </si>
  <si>
    <t>最高27.77%，最低19.36%</t>
    <phoneticPr fontId="83" type="noConversion"/>
  </si>
  <si>
    <t>SDN10</t>
  </si>
  <si>
    <t>1</t>
  </si>
  <si>
    <t>2</t>
  </si>
  <si>
    <t>SDN15</t>
  </si>
  <si>
    <t>SDN20</t>
  </si>
  <si>
    <t>SDN30</t>
  </si>
  <si>
    <t>19.46%</t>
  </si>
  <si>
    <t>7.66%</t>
  </si>
  <si>
    <t>22.41%</t>
  </si>
  <si>
    <t>9.58%</t>
  </si>
  <si>
    <t>1.73%</t>
  </si>
  <si>
    <t>6.04%</t>
  </si>
  <si>
    <t>8.14%</t>
  </si>
  <si>
    <t>7.61%</t>
  </si>
  <si>
    <t>7.77%</t>
  </si>
  <si>
    <t>11.93%</t>
  </si>
  <si>
    <t>10.72%</t>
  </si>
  <si>
    <t>5.03%</t>
  </si>
  <si>
    <t>6.71%</t>
  </si>
  <si>
    <t>13.32%</t>
  </si>
  <si>
    <t>15.28%</t>
  </si>
  <si>
    <t>6.63%</t>
  </si>
  <si>
    <t>7.15%</t>
  </si>
  <si>
    <t>6.36%</t>
  </si>
  <si>
    <t>3.98%</t>
  </si>
  <si>
    <t>5.87%</t>
  </si>
  <si>
    <t>6.25%</t>
  </si>
  <si>
    <t>8.58%</t>
  </si>
  <si>
    <t>6.45%</t>
  </si>
  <si>
    <t>8.62%</t>
  </si>
  <si>
    <t>4.99%</t>
  </si>
  <si>
    <t>6.67%</t>
  </si>
  <si>
    <t>7.58%</t>
  </si>
  <si>
    <t>SDN</t>
  </si>
  <si>
    <t>SDN</t>
    <phoneticPr fontId="5" type="noConversion"/>
  </si>
  <si>
    <t>SDN折扣率</t>
  </si>
  <si>
    <t>附加費用率</t>
    <phoneticPr fontId="83" type="noConversion"/>
  </si>
  <si>
    <t>一般信用卡</t>
  </si>
  <si>
    <t>保險年齡</t>
    <phoneticPr fontId="5" type="noConversion"/>
  </si>
  <si>
    <t>年度實繳保費</t>
    <phoneticPr fontId="5" type="noConversion"/>
  </si>
  <si>
    <t>費率</t>
    <phoneticPr fontId="5" type="noConversion"/>
  </si>
  <si>
    <t>‧等待期間：係指自本契約生效日起持續有效三十日之期間。但屬保單條款附表所載「一、需積極或長期治療</t>
  </si>
  <si>
    <t xml:space="preserve">  之癌症」之範圍及保單條款約定特定重大疾病者，則係指自本契約生效日起持續有效九十日之期間。但因遭</t>
  </si>
  <si>
    <t xml:space="preserve">  受意外傷害事故所致者，不受等待期間之限制。</t>
  </si>
  <si>
    <t>‧上表為第二保單年度之健康管理保險費折扣，第三保單年度起之健康管理保險費折扣以各年度之各期保險費計算。</t>
    <phoneticPr fontId="83" type="noConversion"/>
  </si>
  <si>
    <t>金融機構轉帳</t>
  </si>
  <si>
    <t>43.92%</t>
  </si>
  <si>
    <t>49.73%</t>
  </si>
  <si>
    <t>51.78%</t>
  </si>
  <si>
    <t>52.83%</t>
  </si>
  <si>
    <t>53.50%</t>
  </si>
  <si>
    <t>73.73%</t>
  </si>
  <si>
    <t>75.72%</t>
  </si>
  <si>
    <t>78.09%</t>
  </si>
  <si>
    <t>29.52%</t>
  </si>
  <si>
    <t>32.97%</t>
  </si>
  <si>
    <t>34.83%</t>
  </si>
  <si>
    <t>36.01%</t>
  </si>
  <si>
    <t>52.56%</t>
  </si>
  <si>
    <t>56.89%</t>
  </si>
  <si>
    <t>64.40%</t>
  </si>
  <si>
    <t>10.41%</t>
  </si>
  <si>
    <t>12.94%</t>
  </si>
  <si>
    <t>21.65%</t>
  </si>
  <si>
    <t>27.23%</t>
  </si>
  <si>
    <t>40.26%</t>
  </si>
  <si>
    <t>45.15%</t>
  </si>
  <si>
    <t>50.24%</t>
  </si>
  <si>
    <t>52.05%</t>
  </si>
  <si>
    <t>52.98%</t>
  </si>
  <si>
    <t>53.58%</t>
  </si>
  <si>
    <t>73.68%</t>
  </si>
  <si>
    <t>75.60%</t>
  </si>
  <si>
    <t>77.83%</t>
  </si>
  <si>
    <t>31.42%</t>
  </si>
  <si>
    <t>34.54%</t>
  </si>
  <si>
    <t>36.24%</t>
  </si>
  <si>
    <t>37.35%</t>
  </si>
  <si>
    <t>54.47%</t>
  </si>
  <si>
    <t>59.54%</t>
  </si>
  <si>
    <t>66.83%</t>
  </si>
  <si>
    <t>12.92%</t>
  </si>
  <si>
    <t>14.77%</t>
  </si>
  <si>
    <t>15.99%</t>
  </si>
  <si>
    <t>26.48%</t>
  </si>
  <si>
    <t>32.54%</t>
  </si>
  <si>
    <t>44.99%</t>
  </si>
  <si>
    <t>35.88%</t>
  </si>
  <si>
    <t>44.38%</t>
  </si>
  <si>
    <t>47.27%</t>
  </si>
  <si>
    <t>48.74%</t>
  </si>
  <si>
    <t>49.68%</t>
  </si>
  <si>
    <t>69.26%</t>
  </si>
  <si>
    <t>71.28%</t>
  </si>
  <si>
    <t>73.49%</t>
  </si>
  <si>
    <t>15.83%</t>
  </si>
  <si>
    <t>20.59%</t>
  </si>
  <si>
    <t>23.09%</t>
  </si>
  <si>
    <t>24.59%</t>
  </si>
  <si>
    <t>37.74%</t>
  </si>
  <si>
    <t>41.41%</t>
  </si>
  <si>
    <t>46.63%</t>
  </si>
  <si>
    <t>9.30%</t>
  </si>
  <si>
    <t>10.10%</t>
  </si>
  <si>
    <t>16.59%</t>
  </si>
  <si>
    <t>19.45%</t>
  </si>
  <si>
    <t>24.82%</t>
  </si>
  <si>
    <t>37.28%</t>
  </si>
  <si>
    <t>44.77%</t>
  </si>
  <si>
    <t>47.32%</t>
  </si>
  <si>
    <t>48.63%</t>
  </si>
  <si>
    <t>49.47%</t>
  </si>
  <si>
    <t>68.71%</t>
  </si>
  <si>
    <t>70.57%</t>
  </si>
  <si>
    <t>72.66%</t>
  </si>
  <si>
    <t>7.60%</t>
  </si>
  <si>
    <t>20.05%</t>
  </si>
  <si>
    <t>24.34%</t>
  </si>
  <si>
    <t>26.59%</t>
  </si>
  <si>
    <t>28.01%</t>
  </si>
  <si>
    <t>42.36%</t>
  </si>
  <si>
    <t>46.40%</t>
  </si>
  <si>
    <t>51.99%</t>
  </si>
  <si>
    <t>10.46%</t>
  </si>
  <si>
    <t>12.86%</t>
  </si>
  <si>
    <t>20.84%</t>
  </si>
  <si>
    <t>24.18%</t>
  </si>
  <si>
    <t>30.12%</t>
  </si>
  <si>
    <t>28.14%</t>
  </si>
  <si>
    <t>40.08%</t>
  </si>
  <si>
    <t>44.05%</t>
  </si>
  <si>
    <t>46.13%</t>
  </si>
  <si>
    <t>47.36%</t>
  </si>
  <si>
    <t>67.02%</t>
  </si>
  <si>
    <t>69.23%</t>
  </si>
  <si>
    <t>71.24%</t>
  </si>
  <si>
    <t>14.36%</t>
  </si>
  <si>
    <t>16.18%</t>
  </si>
  <si>
    <t>17.35%</t>
  </si>
  <si>
    <t>26.78%</t>
  </si>
  <si>
    <t>29.21%</t>
  </si>
  <si>
    <t>32.56%</t>
  </si>
  <si>
    <t>8.21%</t>
  </si>
  <si>
    <t>13.29%</t>
  </si>
  <si>
    <t>15.24%</t>
  </si>
  <si>
    <t>17.88%</t>
  </si>
  <si>
    <t>29.71%</t>
  </si>
  <si>
    <t>43.61%</t>
  </si>
  <si>
    <t>45.42%</t>
  </si>
  <si>
    <t>46.54%</t>
  </si>
  <si>
    <t>65.57%</t>
  </si>
  <si>
    <t>67.62%</t>
  </si>
  <si>
    <t>69.47%</t>
  </si>
  <si>
    <t>17.74%</t>
  </si>
  <si>
    <t>20.08%</t>
  </si>
  <si>
    <t>21.54%</t>
  </si>
  <si>
    <t>33.52%</t>
  </si>
  <si>
    <t>36.91%</t>
  </si>
  <si>
    <t>40.84%</t>
  </si>
  <si>
    <t>8.85%</t>
  </si>
  <si>
    <t>10.04%</t>
  </si>
  <si>
    <t>10.81%</t>
  </si>
  <si>
    <t>17.17%</t>
  </si>
  <si>
    <t>19.44%</t>
  </si>
  <si>
    <t>22.47%</t>
  </si>
  <si>
    <t>25.86%</t>
  </si>
  <si>
    <t>32.19%</t>
  </si>
  <si>
    <t>35.42%</t>
  </si>
  <si>
    <t>37.41%</t>
  </si>
  <si>
    <t>55.46%</t>
  </si>
  <si>
    <t>57.99%</t>
  </si>
  <si>
    <t>60.03%</t>
  </si>
  <si>
    <t>7.21%</t>
  </si>
  <si>
    <t>7.64%</t>
  </si>
  <si>
    <t>11.61%</t>
  </si>
  <si>
    <t>12.45%</t>
  </si>
  <si>
    <t>13.51%</t>
  </si>
  <si>
    <t>5.19%</t>
  </si>
  <si>
    <t>9.57%</t>
  </si>
  <si>
    <t>10.45%</t>
  </si>
  <si>
    <t>11.54%</t>
  </si>
  <si>
    <t>25.33%</t>
  </si>
  <si>
    <t>30.79%</t>
  </si>
  <si>
    <t>33.68%</t>
  </si>
  <si>
    <t>35.41%</t>
  </si>
  <si>
    <t>52.26%</t>
  </si>
  <si>
    <t>54.58%</t>
  </si>
  <si>
    <t>56.43%</t>
  </si>
  <si>
    <t>9.64%</t>
  </si>
  <si>
    <t>10.37%</t>
  </si>
  <si>
    <t>16.03%</t>
  </si>
  <si>
    <t>17.51%</t>
  </si>
  <si>
    <t>19.20%</t>
  </si>
  <si>
    <t>8.09%</t>
  </si>
  <si>
    <t>12.62%</t>
  </si>
  <si>
    <t>13.89%</t>
  </si>
  <si>
    <t>V1.1-1150101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</si>
</sst>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76" formatCode="_(* #,##0_);_(* \(#,##0\);_(* &quot;-&quot;_);_(@_)"/>
    <numFmt numFmtId="177" formatCode="_(* #,##0.00_);_(* \(#,##0.00\);_(* &quot;-&quot;??_);_(@_)"/>
    <numFmt numFmtId="178" formatCode="0.0%"/>
    <numFmt numFmtId="179" formatCode="#,##0_ "/>
    <numFmt numFmtId="180" formatCode="0_);[Red]\(0\)"/>
    <numFmt numFmtId="181" formatCode="0_ "/>
    <numFmt numFmtId="182" formatCode="#,##0\ &quot;歲&quot;"/>
    <numFmt numFmtId="183" formatCode="#,##0_ &quot;元&quot;"/>
    <numFmt numFmtId="184" formatCode="0\ &quot;歲&quot;"/>
    <numFmt numFmtId="185" formatCode="\(\1\)&quot;安&quot;&quot;泰&quot;&quot;人&quot;&quot;壽&quot;&quot;富&quot;&quot;貴&quot;&quot;保&quot;&quot;本&quot;&quot;終&quot;&quot;身&quot;&quot;壽&quot;&quot;險&quot;\ \(&quot;繳&quot;&quot;費&quot;\ 0\ &quot;年&quot;\)"/>
    <numFmt numFmtId="186" formatCode="0\ &quot;XRLD&quot;"/>
    <numFmt numFmtId="187" formatCode="#,##0\ &quot;歲&quot;;[Red]\ \-#,##0\ &quot;歲&quot;"/>
    <numFmt numFmtId="188" formatCode="0.00_ "/>
    <numFmt numFmtId="189" formatCode="0\ &quot;公&quot;&quot;分&quot;\ "/>
    <numFmt numFmtId="190" formatCode="0.0\ &quot;公&quot;&quot;斤&quot;"/>
    <numFmt numFmtId="191" formatCode="0.00_);[Red]\(0.00\)"/>
    <numFmt numFmtId="192" formatCode="#,##0.0_ "/>
    <numFmt numFmtId="193" formatCode="_-* #,##0_-;\-* #,##0_-;_-* &quot;&quot;??_-;_-@_-"/>
    <numFmt numFmtId="194" formatCode="0.0000_ "/>
    <numFmt numFmtId="195" formatCode="0.00000_ "/>
    <numFmt numFmtId="196" formatCode="#,##0.00_ "/>
    <numFmt numFmtId="197" formatCode="0.000_ "/>
    <numFmt numFmtId="198" formatCode="0.00000000000_ "/>
    <numFmt numFmtId="199" formatCode="#,##0_ ;[Red]\-#,##0\ "/>
    <numFmt numFmtId="200" formatCode="0.0000000000_ "/>
    <numFmt numFmtId="201" formatCode="#,##0.0000000000_ "/>
    <numFmt numFmtId="202" formatCode="[DBNum1][$-404]General"/>
    <numFmt numFmtId="203" formatCode="0\ &quot;個月&quot;"/>
  </numFmts>
  <fonts count="145">
    <font>
      <sz val="10"/>
      <name val="新細明體"/>
      <family val="3"/>
      <charset val="136"/>
    </font>
    <font>
      <sz val="12"/>
      <color theme="1"/>
      <name val="新細明體"/>
      <family val="2"/>
      <charset val="136"/>
      <scheme val="minor"/>
    </font>
    <font>
      <sz val="12"/>
      <color theme="1"/>
      <name val="新細明體"/>
      <family val="2"/>
      <charset val="136"/>
      <scheme val="minor"/>
    </font>
    <font>
      <b/>
      <sz val="10"/>
      <name val="新細明體"/>
      <family val="3"/>
      <charset val="136"/>
    </font>
    <font>
      <sz val="10"/>
      <name val="新細明體"/>
      <family val="3"/>
      <charset val="136"/>
    </font>
    <font>
      <sz val="9"/>
      <name val="新細明體"/>
      <family val="3"/>
      <charset val="136"/>
    </font>
    <font>
      <sz val="10"/>
      <name val="Arial"/>
      <family val="2"/>
    </font>
    <font>
      <sz val="12"/>
      <name val="Arial"/>
      <family val="2"/>
    </font>
    <font>
      <sz val="12"/>
      <name val="細明體"/>
      <family val="3"/>
      <charset val="136"/>
    </font>
    <font>
      <sz val="12"/>
      <name val="新細明體"/>
      <family val="3"/>
      <charset val="136"/>
    </font>
    <font>
      <sz val="12"/>
      <color indexed="9"/>
      <name val="新細明體"/>
      <family val="3"/>
      <charset val="136"/>
    </font>
    <font>
      <sz val="10"/>
      <color indexed="9"/>
      <name val="新細明體"/>
      <family val="3"/>
      <charset val="136"/>
    </font>
    <font>
      <b/>
      <sz val="16"/>
      <name val="標楷體"/>
      <family val="4"/>
      <charset val="136"/>
    </font>
    <font>
      <b/>
      <sz val="9"/>
      <name val="新細明體"/>
      <family val="3"/>
      <charset val="136"/>
    </font>
    <font>
      <b/>
      <sz val="10"/>
      <color indexed="10"/>
      <name val="新細明體"/>
      <family val="3"/>
      <charset val="136"/>
    </font>
    <font>
      <sz val="12"/>
      <color indexed="8"/>
      <name val="新細明體"/>
      <family val="3"/>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3"/>
      <charset val="136"/>
    </font>
    <font>
      <b/>
      <sz val="12"/>
      <name val="細明體"/>
      <family val="3"/>
      <charset val="136"/>
    </font>
    <font>
      <b/>
      <sz val="16"/>
      <name val="新細明體"/>
      <family val="3"/>
      <charset val="136"/>
    </font>
    <font>
      <b/>
      <sz val="16"/>
      <name val="Arial"/>
      <family val="2"/>
    </font>
    <font>
      <b/>
      <sz val="10"/>
      <name val="Arial"/>
      <family val="2"/>
    </font>
    <font>
      <b/>
      <sz val="9"/>
      <name val="Arial"/>
      <family val="2"/>
    </font>
    <font>
      <sz val="12"/>
      <color indexed="10"/>
      <name val="Arial"/>
      <family val="2"/>
    </font>
    <font>
      <b/>
      <sz val="10"/>
      <name val="細明體"/>
      <family val="3"/>
      <charset val="136"/>
    </font>
    <font>
      <b/>
      <sz val="12"/>
      <color indexed="8"/>
      <name val="細明體"/>
      <family val="3"/>
      <charset val="136"/>
    </font>
    <font>
      <b/>
      <sz val="12"/>
      <color indexed="10"/>
      <name val="細明體"/>
      <family val="3"/>
      <charset val="136"/>
    </font>
    <font>
      <b/>
      <sz val="12"/>
      <color indexed="12"/>
      <name val="新細明體"/>
      <family val="3"/>
      <charset val="136"/>
    </font>
    <font>
      <sz val="9"/>
      <name val="細明體"/>
      <family val="3"/>
      <charset val="136"/>
    </font>
    <font>
      <sz val="10"/>
      <name val="細明體"/>
      <family val="3"/>
      <charset val="136"/>
    </font>
    <font>
      <sz val="9"/>
      <color indexed="9"/>
      <name val="新細明體"/>
      <family val="3"/>
      <charset val="136"/>
    </font>
    <font>
      <sz val="10"/>
      <color indexed="9"/>
      <name val="Arial"/>
      <family val="2"/>
    </font>
    <font>
      <b/>
      <sz val="8"/>
      <name val="新細明體"/>
      <family val="3"/>
      <charset val="136"/>
    </font>
    <font>
      <b/>
      <sz val="8"/>
      <name val="Arial"/>
      <family val="2"/>
    </font>
    <font>
      <sz val="8"/>
      <name val="Arial"/>
      <family val="2"/>
    </font>
    <font>
      <sz val="10"/>
      <name val="新細明體"/>
      <family val="3"/>
      <charset val="136"/>
    </font>
    <font>
      <sz val="8"/>
      <color indexed="8"/>
      <name val="Arial"/>
      <family val="2"/>
    </font>
    <font>
      <b/>
      <sz val="24"/>
      <name val="標楷體"/>
      <family val="4"/>
      <charset val="136"/>
    </font>
    <font>
      <b/>
      <sz val="24"/>
      <name val="Arial"/>
      <family val="2"/>
    </font>
    <font>
      <b/>
      <sz val="8"/>
      <color indexed="10"/>
      <name val="新細明體"/>
      <family val="3"/>
      <charset val="136"/>
    </font>
    <font>
      <sz val="9"/>
      <color indexed="8"/>
      <name val="新細明體"/>
      <family val="3"/>
      <charset val="136"/>
    </font>
    <font>
      <b/>
      <sz val="12"/>
      <color indexed="10"/>
      <name val="新細明體"/>
      <family val="3"/>
      <charset val="136"/>
    </font>
    <font>
      <sz val="10"/>
      <color indexed="10"/>
      <name val="新細明體"/>
      <family val="3"/>
      <charset val="136"/>
    </font>
    <font>
      <b/>
      <sz val="9"/>
      <color indexed="8"/>
      <name val="細明體"/>
      <family val="3"/>
      <charset val="136"/>
    </font>
    <font>
      <b/>
      <sz val="9"/>
      <color indexed="10"/>
      <name val="細明體"/>
      <family val="3"/>
      <charset val="136"/>
    </font>
    <font>
      <b/>
      <sz val="9"/>
      <color indexed="12"/>
      <name val="細明體"/>
      <family val="3"/>
      <charset val="136"/>
    </font>
    <font>
      <b/>
      <sz val="9"/>
      <name val="細明體"/>
      <family val="3"/>
      <charset val="136"/>
    </font>
    <font>
      <sz val="8"/>
      <name val="細明體"/>
      <family val="3"/>
      <charset val="136"/>
    </font>
    <font>
      <sz val="9"/>
      <color indexed="9"/>
      <name val="細明體"/>
      <family val="3"/>
      <charset val="136"/>
    </font>
    <font>
      <sz val="8"/>
      <color indexed="8"/>
      <name val="細明體"/>
      <family val="3"/>
      <charset val="136"/>
    </font>
    <font>
      <strike/>
      <sz val="9"/>
      <name val="新細明體"/>
      <family val="3"/>
      <charset val="136"/>
    </font>
    <font>
      <strike/>
      <sz val="10"/>
      <name val="Arial"/>
      <family val="2"/>
    </font>
    <font>
      <b/>
      <sz val="10"/>
      <color indexed="10"/>
      <name val="細明體"/>
      <family val="3"/>
      <charset val="136"/>
    </font>
    <font>
      <b/>
      <sz val="9"/>
      <color indexed="9"/>
      <name val="Arial"/>
      <family val="2"/>
    </font>
    <font>
      <b/>
      <sz val="9"/>
      <color indexed="9"/>
      <name val="細明體"/>
      <family val="3"/>
      <charset val="136"/>
    </font>
    <font>
      <b/>
      <sz val="10"/>
      <color indexed="9"/>
      <name val="Arial"/>
      <family val="2"/>
    </font>
    <font>
      <sz val="9"/>
      <name val="Arial"/>
      <family val="2"/>
    </font>
    <font>
      <sz val="9"/>
      <color indexed="8"/>
      <name val="Arial"/>
      <family val="2"/>
    </font>
    <font>
      <b/>
      <u/>
      <sz val="9"/>
      <color indexed="10"/>
      <name val="細明體"/>
      <family val="3"/>
      <charset val="136"/>
    </font>
    <font>
      <b/>
      <sz val="12"/>
      <name val="標楷體"/>
      <family val="4"/>
      <charset val="136"/>
    </font>
    <font>
      <b/>
      <sz val="18"/>
      <name val="標楷體"/>
      <family val="4"/>
      <charset val="136"/>
    </font>
    <font>
      <sz val="9"/>
      <name val="新細明體"/>
      <family val="3"/>
      <charset val="136"/>
    </font>
    <font>
      <sz val="10"/>
      <name val="新細明體"/>
      <family val="3"/>
      <charset val="136"/>
    </font>
    <font>
      <sz val="12"/>
      <name val="新細明體"/>
      <family val="3"/>
      <charset val="136"/>
    </font>
    <font>
      <b/>
      <u/>
      <sz val="10"/>
      <name val="新細明體"/>
      <family val="3"/>
      <charset val="136"/>
    </font>
    <font>
      <sz val="12"/>
      <color indexed="8"/>
      <name val="新細明體"/>
      <family val="3"/>
      <charset val="136"/>
    </font>
    <font>
      <sz val="10"/>
      <color theme="0"/>
      <name val="新細明體"/>
      <family val="3"/>
      <charset val="136"/>
    </font>
    <font>
      <b/>
      <sz val="9"/>
      <color rgb="FFFF0000"/>
      <name val="細明體"/>
      <family val="3"/>
      <charset val="136"/>
    </font>
    <font>
      <b/>
      <sz val="9"/>
      <color rgb="FF0000FF"/>
      <name val="細明體"/>
      <family val="3"/>
      <charset val="136"/>
    </font>
    <font>
      <b/>
      <u/>
      <sz val="9"/>
      <color rgb="FFFF0000"/>
      <name val="細明體"/>
      <family val="3"/>
      <charset val="136"/>
    </font>
    <font>
      <b/>
      <sz val="11"/>
      <color rgb="FFFF0000"/>
      <name val="新細明體"/>
      <family val="3"/>
      <charset val="136"/>
    </font>
    <font>
      <sz val="9"/>
      <name val="新細明體"/>
      <family val="1"/>
      <charset val="136"/>
    </font>
    <font>
      <b/>
      <sz val="12"/>
      <color rgb="FF0000FF"/>
      <name val="Arial"/>
      <family val="2"/>
    </font>
    <font>
      <sz val="12"/>
      <name val="新細明體"/>
      <family val="1"/>
      <charset val="136"/>
    </font>
    <font>
      <sz val="12"/>
      <color indexed="9"/>
      <name val="新細明體"/>
      <family val="1"/>
      <charset val="136"/>
    </font>
    <font>
      <b/>
      <sz val="12"/>
      <name val="新細明體"/>
      <family val="1"/>
      <charset val="136"/>
    </font>
    <font>
      <b/>
      <sz val="12"/>
      <color indexed="12"/>
      <name val="新細明體"/>
      <family val="1"/>
      <charset val="136"/>
    </font>
    <font>
      <b/>
      <sz val="12"/>
      <color rgb="FFFF0000"/>
      <name val="Arial"/>
      <family val="2"/>
    </font>
    <font>
      <sz val="12"/>
      <color indexed="8"/>
      <name val="新細明體"/>
      <family val="1"/>
      <charset val="136"/>
    </font>
    <font>
      <sz val="9"/>
      <color indexed="8"/>
      <name val="新細明體"/>
      <family val="1"/>
      <charset val="136"/>
    </font>
    <font>
      <b/>
      <sz val="12"/>
      <color theme="1"/>
      <name val="Arial"/>
      <family val="2"/>
    </font>
    <font>
      <b/>
      <sz val="12"/>
      <color rgb="FFFF0000"/>
      <name val="新細明體"/>
      <family val="1"/>
      <charset val="136"/>
    </font>
    <font>
      <sz val="12"/>
      <color theme="5" tint="-0.249977111117893"/>
      <name val="新細明體"/>
      <family val="3"/>
      <charset val="136"/>
    </font>
    <font>
      <sz val="9"/>
      <color theme="5" tint="-0.249977111117893"/>
      <name val="新細明體"/>
      <family val="3"/>
      <charset val="136"/>
    </font>
    <font>
      <sz val="10"/>
      <name val="新細明體"/>
      <family val="1"/>
      <charset val="136"/>
    </font>
    <font>
      <sz val="9"/>
      <color indexed="9"/>
      <name val="Arial"/>
      <family val="2"/>
    </font>
    <font>
      <b/>
      <sz val="12"/>
      <color rgb="FF0000FF"/>
      <name val="新細明體"/>
      <family val="3"/>
      <charset val="136"/>
    </font>
    <font>
      <b/>
      <sz val="12"/>
      <color rgb="FF0000FF"/>
      <name val="新細明體"/>
      <family val="1"/>
      <charset val="136"/>
    </font>
    <font>
      <b/>
      <sz val="10"/>
      <color rgb="FFFF0000"/>
      <name val="細明體"/>
      <family val="3"/>
      <charset val="136"/>
    </font>
    <font>
      <b/>
      <sz val="9"/>
      <color theme="1"/>
      <name val="細明體"/>
      <family val="3"/>
      <charset val="136"/>
    </font>
    <font>
      <b/>
      <sz val="12"/>
      <color indexed="8"/>
      <name val="新細明體"/>
      <family val="1"/>
      <charset val="136"/>
    </font>
    <font>
      <sz val="10"/>
      <color rgb="FF0000FF"/>
      <name val="新細明體"/>
      <family val="1"/>
      <charset val="136"/>
    </font>
    <font>
      <sz val="10"/>
      <color indexed="9"/>
      <name val="細明體"/>
      <family val="3"/>
      <charset val="136"/>
    </font>
    <font>
      <b/>
      <sz val="8"/>
      <name val="細明體"/>
      <family val="3"/>
      <charset val="136"/>
    </font>
    <font>
      <b/>
      <sz val="11"/>
      <color rgb="FFFF0000"/>
      <name val="細明體"/>
      <family val="3"/>
      <charset val="136"/>
    </font>
    <font>
      <b/>
      <sz val="12"/>
      <color indexed="10"/>
      <name val="新細明體"/>
      <family val="1"/>
      <charset val="136"/>
    </font>
    <font>
      <sz val="12"/>
      <color theme="1"/>
      <name val="細明體"/>
      <family val="3"/>
      <charset val="136"/>
    </font>
    <font>
      <b/>
      <sz val="10"/>
      <color theme="1"/>
      <name val="細明體"/>
      <family val="3"/>
      <charset val="136"/>
    </font>
    <font>
      <b/>
      <sz val="12"/>
      <color theme="1"/>
      <name val="細明體"/>
      <family val="3"/>
      <charset val="136"/>
    </font>
    <font>
      <sz val="9"/>
      <name val="新細明體"/>
      <family val="2"/>
      <charset val="136"/>
      <scheme val="minor"/>
    </font>
    <font>
      <b/>
      <sz val="14"/>
      <color theme="1"/>
      <name val="細明體"/>
      <family val="3"/>
      <charset val="136"/>
    </font>
    <font>
      <b/>
      <u/>
      <sz val="14"/>
      <color theme="1"/>
      <name val="細明體"/>
      <family val="3"/>
      <charset val="136"/>
    </font>
    <font>
      <sz val="10"/>
      <color theme="1"/>
      <name val="細明體"/>
      <family val="3"/>
      <charset val="136"/>
    </font>
    <font>
      <u/>
      <sz val="10"/>
      <color theme="1"/>
      <name val="細明體"/>
      <family val="3"/>
      <charset val="136"/>
    </font>
    <font>
      <sz val="12"/>
      <color rgb="FF000000"/>
      <name val="細明體"/>
      <family val="3"/>
      <charset val="136"/>
    </font>
    <font>
      <b/>
      <sz val="7"/>
      <color rgb="FFFFFFFF"/>
      <name val="細明體"/>
      <family val="3"/>
      <charset val="136"/>
    </font>
    <font>
      <b/>
      <sz val="11"/>
      <color theme="1"/>
      <name val="細明體"/>
      <family val="3"/>
      <charset val="136"/>
    </font>
    <font>
      <sz val="12"/>
      <color rgb="FFFF0000"/>
      <name val="細明體"/>
      <family val="3"/>
      <charset val="136"/>
    </font>
    <font>
      <b/>
      <sz val="8"/>
      <color theme="1"/>
      <name val="細明體"/>
      <family val="3"/>
      <charset val="136"/>
    </font>
    <font>
      <b/>
      <sz val="14"/>
      <color theme="3"/>
      <name val="細明體"/>
      <family val="3"/>
      <charset val="136"/>
    </font>
    <font>
      <b/>
      <sz val="12"/>
      <color theme="3"/>
      <name val="細明體"/>
      <family val="3"/>
      <charset val="136"/>
    </font>
    <font>
      <b/>
      <sz val="4.5"/>
      <color theme="1"/>
      <name val="細明體"/>
      <family val="3"/>
      <charset val="136"/>
    </font>
    <font>
      <sz val="9"/>
      <color theme="1"/>
      <name val="細明體"/>
      <family val="3"/>
      <charset val="136"/>
    </font>
    <font>
      <sz val="10"/>
      <color theme="1"/>
      <name val="新細明體"/>
      <family val="1"/>
      <charset val="136"/>
    </font>
    <font>
      <sz val="14.5"/>
      <color theme="1"/>
      <name val="細明體"/>
      <family val="3"/>
      <charset val="136"/>
    </font>
    <font>
      <sz val="11"/>
      <color theme="1"/>
      <name val="細明體"/>
      <family val="3"/>
      <charset val="136"/>
    </font>
    <font>
      <sz val="12"/>
      <color rgb="FFFF0000"/>
      <name val="Arial"/>
      <family val="2"/>
    </font>
    <font>
      <b/>
      <sz val="12"/>
      <color rgb="FFFF0000"/>
      <name val="細明體"/>
      <family val="3"/>
      <charset val="136"/>
    </font>
    <font>
      <u/>
      <sz val="10"/>
      <color indexed="12"/>
      <name val="新細明體"/>
      <family val="1"/>
      <charset val="136"/>
    </font>
    <font>
      <b/>
      <sz val="14"/>
      <color rgb="FF0000FF"/>
      <name val="新細明體"/>
      <family val="1"/>
      <charset val="136"/>
    </font>
    <font>
      <b/>
      <u/>
      <sz val="12"/>
      <color rgb="FF0000FF"/>
      <name val="Arial"/>
      <family val="2"/>
    </font>
    <font>
      <b/>
      <sz val="12"/>
      <color rgb="FF0000FF"/>
      <name val="細明體"/>
      <family val="3"/>
      <charset val="136"/>
    </font>
    <font>
      <sz val="12"/>
      <color theme="1"/>
      <name val="新細明體"/>
      <family val="3"/>
      <charset val="136"/>
      <scheme val="minor"/>
    </font>
    <font>
      <sz val="8"/>
      <name val="新細明體"/>
      <family val="3"/>
      <charset val="136"/>
    </font>
    <font>
      <b/>
      <sz val="8"/>
      <color rgb="FFFF0000"/>
      <name val="細明體"/>
      <family val="3"/>
      <charset val="136"/>
    </font>
    <font>
      <b/>
      <sz val="8"/>
      <color indexed="8"/>
      <name val="細明體"/>
      <family val="3"/>
      <charset val="136"/>
    </font>
    <font>
      <b/>
      <sz val="8"/>
      <color indexed="8"/>
      <name val="Arial"/>
      <family val="2"/>
    </font>
    <font>
      <b/>
      <sz val="8"/>
      <name val="新細明體"/>
      <family val="1"/>
      <charset val="136"/>
    </font>
    <font>
      <sz val="10"/>
      <color rgb="FFFF0000"/>
      <name val="新細明體"/>
      <family val="3"/>
      <charset val="136"/>
    </font>
    <font>
      <sz val="10"/>
      <color rgb="FFFF0000"/>
      <name val="新細明體"/>
      <family val="1"/>
      <charset val="136"/>
    </font>
    <font>
      <sz val="9"/>
      <color rgb="FFFF0000"/>
      <name val="新細明體"/>
      <family val="1"/>
      <charset val="136"/>
    </font>
    <font>
      <sz val="12"/>
      <name val="Microsoft JhengHei"/>
      <family val="3"/>
    </font>
    <font>
      <b/>
      <sz val="7"/>
      <name val="細明體"/>
      <family val="3"/>
      <charset val="136"/>
    </font>
  </fonts>
  <fills count="3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53"/>
        <bgColor indexed="64"/>
      </patternFill>
    </fill>
    <fill>
      <patternFill patternType="solid">
        <fgColor indexed="10"/>
        <bgColor indexed="64"/>
      </patternFill>
    </fill>
    <fill>
      <patternFill patternType="solid">
        <fgColor indexed="22"/>
        <bgColor indexed="0"/>
      </patternFill>
    </fill>
    <fill>
      <patternFill patternType="solid">
        <fgColor indexed="52"/>
        <bgColor indexed="64"/>
      </patternFill>
    </fill>
    <fill>
      <patternFill patternType="solid">
        <fgColor indexed="37"/>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CCECFF"/>
        <bgColor indexed="64"/>
      </patternFill>
    </fill>
    <fill>
      <patternFill patternType="solid">
        <fgColor theme="5" tint="0.79998168889431442"/>
        <bgColor indexed="64"/>
      </patternFill>
    </fill>
    <fill>
      <patternFill patternType="solid">
        <fgColor indexed="45"/>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79998168889431442"/>
        <bgColor indexed="64"/>
      </patternFill>
    </fill>
  </fills>
  <borders count="52">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right/>
      <top style="thick">
        <color indexed="58"/>
      </top>
      <bottom/>
      <diagonal/>
    </border>
    <border>
      <left style="double">
        <color indexed="53"/>
      </left>
      <right style="double">
        <color indexed="53"/>
      </right>
      <top style="thin">
        <color indexed="53"/>
      </top>
      <bottom/>
      <diagonal/>
    </border>
    <border>
      <left style="double">
        <color indexed="48"/>
      </left>
      <right style="double">
        <color indexed="48"/>
      </right>
      <top/>
      <bottom style="thin">
        <color indexed="48"/>
      </bottom>
      <diagonal/>
    </border>
    <border>
      <left style="thin">
        <color indexed="8"/>
      </left>
      <right style="thin">
        <color indexed="8"/>
      </right>
      <top style="thin">
        <color indexed="8"/>
      </top>
      <bottom style="thin">
        <color indexed="8"/>
      </bottom>
      <diagonal/>
    </border>
    <border>
      <left style="thin">
        <color indexed="9"/>
      </left>
      <right/>
      <top/>
      <bottom/>
      <diagonal/>
    </border>
    <border>
      <left/>
      <right/>
      <top style="thin">
        <color auto="1"/>
      </top>
      <bottom/>
      <diagonal/>
    </border>
    <border>
      <left style="thick">
        <color theme="3"/>
      </left>
      <right style="medium">
        <color theme="3"/>
      </right>
      <top style="thick">
        <color theme="3"/>
      </top>
      <bottom style="medium">
        <color theme="3"/>
      </bottom>
      <diagonal/>
    </border>
    <border>
      <left style="medium">
        <color theme="3"/>
      </left>
      <right style="medium">
        <color theme="3"/>
      </right>
      <top style="thick">
        <color theme="3"/>
      </top>
      <bottom style="medium">
        <color theme="3"/>
      </bottom>
      <diagonal/>
    </border>
    <border>
      <left style="medium">
        <color theme="3"/>
      </left>
      <right style="thick">
        <color theme="3"/>
      </right>
      <top style="thick">
        <color theme="3"/>
      </top>
      <bottom style="medium">
        <color theme="3"/>
      </bottom>
      <diagonal/>
    </border>
    <border>
      <left style="thick">
        <color theme="3"/>
      </left>
      <right style="medium">
        <color theme="3"/>
      </right>
      <top style="medium">
        <color theme="3"/>
      </top>
      <bottom style="medium">
        <color theme="3"/>
      </bottom>
      <diagonal/>
    </border>
    <border>
      <left style="medium">
        <color theme="3"/>
      </left>
      <right style="medium">
        <color theme="3"/>
      </right>
      <top style="medium">
        <color theme="3"/>
      </top>
      <bottom style="medium">
        <color theme="3"/>
      </bottom>
      <diagonal/>
    </border>
    <border>
      <left style="medium">
        <color theme="3"/>
      </left>
      <right style="thick">
        <color theme="3"/>
      </right>
      <top style="medium">
        <color theme="3"/>
      </top>
      <bottom style="medium">
        <color theme="3"/>
      </bottom>
      <diagonal/>
    </border>
    <border>
      <left style="medium">
        <color theme="3"/>
      </left>
      <right style="medium">
        <color theme="3"/>
      </right>
      <top style="medium">
        <color theme="3"/>
      </top>
      <bottom/>
      <diagonal/>
    </border>
    <border>
      <left style="medium">
        <color theme="3"/>
      </left>
      <right style="thick">
        <color theme="3"/>
      </right>
      <top style="medium">
        <color theme="3"/>
      </top>
      <bottom/>
      <diagonal/>
    </border>
    <border>
      <left style="medium">
        <color theme="3"/>
      </left>
      <right style="medium">
        <color theme="3"/>
      </right>
      <top/>
      <bottom style="medium">
        <color theme="3"/>
      </bottom>
      <diagonal/>
    </border>
    <border>
      <left style="medium">
        <color theme="3"/>
      </left>
      <right style="thick">
        <color theme="3"/>
      </right>
      <top/>
      <bottom style="medium">
        <color theme="3"/>
      </bottom>
      <diagonal/>
    </border>
    <border>
      <left style="thick">
        <color theme="3"/>
      </left>
      <right style="medium">
        <color theme="3"/>
      </right>
      <top style="medium">
        <color theme="3"/>
      </top>
      <bottom style="thick">
        <color theme="3"/>
      </bottom>
      <diagonal/>
    </border>
    <border>
      <left style="medium">
        <color theme="3"/>
      </left>
      <right style="medium">
        <color theme="3"/>
      </right>
      <top style="medium">
        <color theme="3"/>
      </top>
      <bottom style="thick">
        <color theme="3"/>
      </bottom>
      <diagonal/>
    </border>
    <border>
      <left style="medium">
        <color theme="3"/>
      </left>
      <right style="thick">
        <color theme="3"/>
      </right>
      <top style="medium">
        <color theme="3"/>
      </top>
      <bottom style="thick">
        <color theme="3"/>
      </bottom>
      <diagonal/>
    </border>
    <border>
      <left style="thick">
        <color theme="3"/>
      </left>
      <right style="medium">
        <color theme="3"/>
      </right>
      <top style="medium">
        <color theme="3"/>
      </top>
      <bottom/>
      <diagonal/>
    </border>
    <border>
      <left style="thick">
        <color theme="3"/>
      </left>
      <right style="medium">
        <color theme="3"/>
      </right>
      <top/>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bottom style="thin">
        <color indexed="64"/>
      </bottom>
      <diagonal/>
    </border>
    <border>
      <left style="thin">
        <color auto="1"/>
      </left>
      <right/>
      <top style="thick">
        <color indexed="58"/>
      </top>
      <bottom/>
      <diagonal/>
    </border>
    <border>
      <left style="thin">
        <color auto="1"/>
      </left>
      <right/>
      <top style="thin">
        <color indexed="64"/>
      </top>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right style="thin">
        <color auto="1"/>
      </right>
      <top style="thick">
        <color indexed="58"/>
      </top>
      <bottom/>
      <diagonal/>
    </border>
    <border>
      <left/>
      <right style="thin">
        <color auto="1"/>
      </right>
      <top style="thin">
        <color indexed="64"/>
      </top>
      <bottom/>
      <diagonal/>
    </border>
  </borders>
  <cellStyleXfs count="28">
    <xf numFmtId="0" fontId="0" fillId="0" borderId="0"/>
    <xf numFmtId="0" fontId="4" fillId="0" borderId="0"/>
    <xf numFmtId="0" fontId="74" fillId="0" borderId="0"/>
    <xf numFmtId="0" fontId="6" fillId="0" borderId="0"/>
    <xf numFmtId="0" fontId="9" fillId="0" borderId="0"/>
    <xf numFmtId="0" fontId="15" fillId="0" borderId="0"/>
    <xf numFmtId="0" fontId="6" fillId="0" borderId="0"/>
    <xf numFmtId="0" fontId="15" fillId="0" borderId="0"/>
    <xf numFmtId="0" fontId="77" fillId="0" borderId="0"/>
    <xf numFmtId="0" fontId="15" fillId="0" borderId="0"/>
    <xf numFmtId="0" fontId="15" fillId="0" borderId="0"/>
    <xf numFmtId="0" fontId="9" fillId="0" borderId="0">
      <alignment vertical="center"/>
    </xf>
    <xf numFmtId="0" fontId="6" fillId="0" borderId="0"/>
    <xf numFmtId="177" fontId="4" fillId="0" borderId="0" applyFont="0" applyFill="0" applyBorder="0" applyAlignment="0" applyProtection="0"/>
    <xf numFmtId="176" fontId="4" fillId="0" borderId="0" applyFont="0" applyFill="0" applyBorder="0" applyAlignment="0" applyProtection="0"/>
    <xf numFmtId="0" fontId="9" fillId="0" borderId="0">
      <alignment vertical="center"/>
    </xf>
    <xf numFmtId="0" fontId="4" fillId="0" borderId="0"/>
    <xf numFmtId="0" fontId="9" fillId="0" borderId="0">
      <alignment vertical="center"/>
    </xf>
    <xf numFmtId="0" fontId="90" fillId="0" borderId="0"/>
    <xf numFmtId="0" fontId="15" fillId="0" borderId="0"/>
    <xf numFmtId="0" fontId="15" fillId="0" borderId="0"/>
    <xf numFmtId="0" fontId="15" fillId="0" borderId="0"/>
    <xf numFmtId="0" fontId="2" fillId="0" borderId="0">
      <alignment vertical="center"/>
    </xf>
    <xf numFmtId="0" fontId="96" fillId="0" borderId="0"/>
    <xf numFmtId="0" fontId="90" fillId="0" borderId="0"/>
    <xf numFmtId="0" fontId="1" fillId="0" borderId="0">
      <alignment vertical="center"/>
    </xf>
    <xf numFmtId="0" fontId="130" fillId="0" borderId="0" applyNumberFormat="0" applyFill="0" applyBorder="0" applyAlignment="0" applyProtection="0"/>
    <xf numFmtId="0" fontId="134" fillId="0" borderId="0">
      <alignment vertical="center"/>
    </xf>
  </cellStyleXfs>
  <cellXfs count="687">
    <xf numFmtId="0" fontId="0" fillId="0" borderId="0" xfId="0"/>
    <xf numFmtId="0" fontId="7" fillId="0" borderId="0" xfId="1" applyFont="1"/>
    <xf numFmtId="0" fontId="8" fillId="0" borderId="0" xfId="1" applyFont="1"/>
    <xf numFmtId="0" fontId="9" fillId="2" borderId="0" xfId="12" applyFont="1" applyFill="1" applyAlignment="1" applyProtection="1">
      <alignment vertical="center"/>
      <protection hidden="1"/>
    </xf>
    <xf numFmtId="0" fontId="9" fillId="0" borderId="0" xfId="12" applyFont="1" applyAlignment="1" applyProtection="1">
      <alignment vertical="center"/>
      <protection hidden="1"/>
    </xf>
    <xf numFmtId="0" fontId="10" fillId="2" borderId="0" xfId="12" applyFont="1" applyFill="1" applyAlignment="1" applyProtection="1">
      <alignment vertical="center"/>
      <protection hidden="1"/>
    </xf>
    <xf numFmtId="180" fontId="10" fillId="2" borderId="0" xfId="12" applyNumberFormat="1" applyFont="1" applyFill="1" applyAlignment="1" applyProtection="1">
      <alignment vertical="center"/>
      <protection hidden="1"/>
    </xf>
    <xf numFmtId="0" fontId="0" fillId="0" borderId="0" xfId="1" applyFont="1" applyProtection="1">
      <protection hidden="1"/>
    </xf>
    <xf numFmtId="57" fontId="0" fillId="0" borderId="0" xfId="1" applyNumberFormat="1" applyFont="1" applyProtection="1">
      <protection hidden="1"/>
    </xf>
    <xf numFmtId="0" fontId="11" fillId="0" borderId="0" xfId="1" applyFont="1" applyProtection="1">
      <protection hidden="1"/>
    </xf>
    <xf numFmtId="0" fontId="11" fillId="0" borderId="0" xfId="1" applyFont="1" applyAlignment="1" applyProtection="1">
      <alignment horizontal="right"/>
      <protection hidden="1"/>
    </xf>
    <xf numFmtId="0" fontId="5" fillId="0" borderId="0" xfId="1" applyFont="1" applyProtection="1">
      <protection hidden="1"/>
    </xf>
    <xf numFmtId="0" fontId="18" fillId="0" borderId="0" xfId="12" applyFont="1" applyAlignment="1" applyProtection="1">
      <alignment horizontal="center" vertical="center"/>
      <protection hidden="1"/>
    </xf>
    <xf numFmtId="0" fontId="3" fillId="0" borderId="0" xfId="1" applyFont="1" applyAlignment="1" applyProtection="1">
      <alignment horizontal="right"/>
      <protection hidden="1"/>
    </xf>
    <xf numFmtId="0" fontId="13" fillId="0" borderId="0" xfId="1" applyFont="1" applyAlignment="1" applyProtection="1">
      <alignment horizontal="right" shrinkToFit="1"/>
      <protection hidden="1"/>
    </xf>
    <xf numFmtId="0" fontId="33" fillId="0" borderId="0" xfId="1" applyFont="1" applyAlignment="1" applyProtection="1">
      <alignment horizontal="center"/>
      <protection hidden="1"/>
    </xf>
    <xf numFmtId="0" fontId="7" fillId="0" borderId="2" xfId="1" applyFont="1" applyBorder="1"/>
    <xf numFmtId="185" fontId="36" fillId="0" borderId="0" xfId="1" applyNumberFormat="1" applyFont="1" applyAlignment="1" applyProtection="1">
      <alignment horizontal="left" vertical="center"/>
      <protection hidden="1"/>
    </xf>
    <xf numFmtId="0" fontId="36" fillId="0" borderId="0" xfId="1" applyFont="1" applyAlignment="1" applyProtection="1">
      <alignment horizontal="left" vertical="center"/>
      <protection hidden="1"/>
    </xf>
    <xf numFmtId="0" fontId="33" fillId="0" borderId="0" xfId="1" applyFont="1" applyAlignment="1" applyProtection="1">
      <alignment horizontal="left"/>
      <protection hidden="1"/>
    </xf>
    <xf numFmtId="0" fontId="3" fillId="0" borderId="0" xfId="1" applyFont="1" applyAlignment="1" applyProtection="1">
      <alignment vertical="center"/>
      <protection hidden="1"/>
    </xf>
    <xf numFmtId="57" fontId="3" fillId="0" borderId="0" xfId="1" applyNumberFormat="1" applyFont="1" applyAlignment="1" applyProtection="1">
      <alignment vertical="center"/>
      <protection hidden="1"/>
    </xf>
    <xf numFmtId="57" fontId="47" fillId="0" borderId="0" xfId="1" applyNumberFormat="1" applyFont="1" applyAlignment="1" applyProtection="1">
      <alignment vertical="center"/>
      <protection hidden="1"/>
    </xf>
    <xf numFmtId="0" fontId="47" fillId="0" borderId="0" xfId="1" applyFont="1" applyAlignment="1" applyProtection="1">
      <alignment vertical="center"/>
      <protection hidden="1"/>
    </xf>
    <xf numFmtId="0" fontId="6" fillId="0" borderId="0" xfId="1" applyFont="1" applyAlignment="1" applyProtection="1">
      <alignment vertical="center"/>
      <protection hidden="1"/>
    </xf>
    <xf numFmtId="0" fontId="41" fillId="0" borderId="0" xfId="1" applyFont="1"/>
    <xf numFmtId="0" fontId="6" fillId="0" borderId="0" xfId="1" applyFont="1"/>
    <xf numFmtId="0" fontId="6" fillId="0" borderId="0" xfId="1" applyFont="1" applyProtection="1">
      <protection hidden="1"/>
    </xf>
    <xf numFmtId="57" fontId="33" fillId="0" borderId="0" xfId="1" applyNumberFormat="1" applyFont="1" applyAlignment="1" applyProtection="1">
      <alignment horizontal="center" shrinkToFit="1"/>
      <protection hidden="1"/>
    </xf>
    <xf numFmtId="0" fontId="20" fillId="0" borderId="0" xfId="12" applyFont="1" applyAlignment="1" applyProtection="1">
      <alignment horizontal="center" vertical="center"/>
      <protection hidden="1"/>
    </xf>
    <xf numFmtId="0" fontId="29" fillId="0" borderId="0" xfId="12" applyFont="1" applyAlignment="1" applyProtection="1">
      <alignment horizontal="center" vertical="center"/>
      <protection hidden="1"/>
    </xf>
    <xf numFmtId="0" fontId="17" fillId="0" borderId="0" xfId="12" applyFont="1" applyAlignment="1" applyProtection="1">
      <alignment horizontal="center" vertical="center"/>
      <protection hidden="1"/>
    </xf>
    <xf numFmtId="182" fontId="19" fillId="0" borderId="0" xfId="12" applyNumberFormat="1" applyFont="1" applyAlignment="1" applyProtection="1">
      <alignment horizontal="center" vertical="center"/>
      <protection hidden="1"/>
    </xf>
    <xf numFmtId="0" fontId="23" fillId="0" borderId="0" xfId="12" applyFont="1" applyAlignment="1" applyProtection="1">
      <alignment horizontal="center" vertical="center" wrapText="1"/>
      <protection hidden="1"/>
    </xf>
    <xf numFmtId="0" fontId="11" fillId="0" borderId="0" xfId="1" applyFont="1" applyAlignment="1" applyProtection="1">
      <alignment vertical="center"/>
      <protection hidden="1"/>
    </xf>
    <xf numFmtId="0" fontId="32" fillId="0" borderId="0" xfId="12" applyFont="1" applyAlignment="1" applyProtection="1">
      <alignment horizontal="center" vertical="center"/>
      <protection hidden="1"/>
    </xf>
    <xf numFmtId="0" fontId="7" fillId="0" borderId="0" xfId="12" applyFont="1" applyAlignment="1" applyProtection="1">
      <alignment horizontal="center" vertical="center"/>
      <protection hidden="1"/>
    </xf>
    <xf numFmtId="187" fontId="19" fillId="0" borderId="0" xfId="12" applyNumberFormat="1" applyFont="1" applyAlignment="1" applyProtection="1">
      <alignment horizontal="center" vertical="center"/>
      <protection hidden="1"/>
    </xf>
    <xf numFmtId="0" fontId="19" fillId="0" borderId="0" xfId="12" applyFont="1" applyAlignment="1" applyProtection="1">
      <alignment horizontal="center" vertical="center"/>
      <protection hidden="1"/>
    </xf>
    <xf numFmtId="0" fontId="37" fillId="0" borderId="0" xfId="12" applyFont="1" applyAlignment="1" applyProtection="1">
      <alignment horizontal="center" vertical="center" wrapText="1"/>
      <protection hidden="1"/>
    </xf>
    <xf numFmtId="0" fontId="35" fillId="0" borderId="0" xfId="12" applyFont="1" applyAlignment="1" applyProtection="1">
      <alignment horizontal="center" vertical="center"/>
      <protection hidden="1"/>
    </xf>
    <xf numFmtId="0" fontId="24" fillId="0" borderId="0" xfId="12" applyFont="1" applyAlignment="1" applyProtection="1">
      <alignment horizontal="center" vertical="center"/>
      <protection hidden="1"/>
    </xf>
    <xf numFmtId="0" fontId="23" fillId="0" borderId="0" xfId="12" applyFont="1" applyAlignment="1" applyProtection="1">
      <alignment horizontal="center" vertical="center"/>
      <protection hidden="1"/>
    </xf>
    <xf numFmtId="0" fontId="26" fillId="0" borderId="0" xfId="12" applyFont="1" applyAlignment="1" applyProtection="1">
      <alignment horizontal="center" vertical="center"/>
      <protection hidden="1"/>
    </xf>
    <xf numFmtId="0" fontId="30" fillId="0" borderId="0" xfId="12" applyFont="1" applyAlignment="1" applyProtection="1">
      <alignment horizontal="right" vertical="center"/>
      <protection hidden="1"/>
    </xf>
    <xf numFmtId="0" fontId="7" fillId="0" borderId="0" xfId="12" applyFont="1" applyAlignment="1" applyProtection="1">
      <alignment horizontal="right" vertical="center"/>
      <protection hidden="1"/>
    </xf>
    <xf numFmtId="0" fontId="9" fillId="0" borderId="0" xfId="12" applyFont="1" applyAlignment="1" applyProtection="1">
      <alignment horizontal="center" vertical="center"/>
      <protection hidden="1"/>
    </xf>
    <xf numFmtId="179" fontId="19" fillId="0" borderId="0" xfId="12" applyNumberFormat="1" applyFont="1" applyAlignment="1" applyProtection="1">
      <alignment horizontal="center" vertical="center"/>
      <protection hidden="1"/>
    </xf>
    <xf numFmtId="0" fontId="4" fillId="0" borderId="0" xfId="1"/>
    <xf numFmtId="0" fontId="39" fillId="0" borderId="0" xfId="12" applyFont="1" applyAlignment="1" applyProtection="1">
      <alignment horizontal="center" vertical="center" shrinkToFit="1"/>
      <protection hidden="1"/>
    </xf>
    <xf numFmtId="187" fontId="17" fillId="0" borderId="0" xfId="12" applyNumberFormat="1" applyFont="1" applyAlignment="1" applyProtection="1">
      <alignment horizontal="center" vertical="center" shrinkToFit="1"/>
      <protection hidden="1"/>
    </xf>
    <xf numFmtId="0" fontId="32" fillId="0" borderId="0" xfId="12" applyFont="1" applyAlignment="1" applyProtection="1">
      <alignment vertical="center"/>
      <protection hidden="1"/>
    </xf>
    <xf numFmtId="0" fontId="9" fillId="0" borderId="2" xfId="11" applyBorder="1" applyAlignment="1">
      <alignment horizontal="center" vertical="center"/>
    </xf>
    <xf numFmtId="14" fontId="9" fillId="3" borderId="2" xfId="11" applyNumberFormat="1" applyFill="1" applyBorder="1" applyAlignment="1">
      <alignment horizontal="center" vertical="center"/>
    </xf>
    <xf numFmtId="180" fontId="9" fillId="0" borderId="2" xfId="11" applyNumberFormat="1" applyBorder="1" applyAlignment="1">
      <alignment horizontal="center" vertical="center"/>
    </xf>
    <xf numFmtId="14" fontId="9" fillId="0" borderId="2" xfId="11" applyNumberFormat="1" applyBorder="1" applyAlignment="1">
      <alignment horizontal="center" vertical="center"/>
    </xf>
    <xf numFmtId="0" fontId="9" fillId="4" borderId="2" xfId="11" applyFill="1" applyBorder="1" applyAlignment="1">
      <alignment horizontal="center" vertical="center"/>
    </xf>
    <xf numFmtId="0" fontId="9" fillId="0" borderId="0" xfId="11">
      <alignment vertical="center"/>
    </xf>
    <xf numFmtId="184" fontId="20" fillId="0" borderId="3" xfId="12" applyNumberFormat="1" applyFont="1" applyBorder="1" applyAlignment="1" applyProtection="1">
      <alignment horizontal="left" vertical="center"/>
      <protection hidden="1"/>
    </xf>
    <xf numFmtId="0" fontId="4" fillId="0" borderId="0" xfId="11" applyFont="1">
      <alignment vertical="center"/>
    </xf>
    <xf numFmtId="0" fontId="9" fillId="0" borderId="0" xfId="11" applyAlignment="1">
      <alignment horizontal="center" vertical="center"/>
    </xf>
    <xf numFmtId="0" fontId="9" fillId="3" borderId="0" xfId="11" applyFill="1">
      <alignment vertical="center"/>
    </xf>
    <xf numFmtId="0" fontId="9" fillId="0" borderId="2" xfId="11" applyBorder="1">
      <alignment vertical="center"/>
    </xf>
    <xf numFmtId="0" fontId="9" fillId="5" borderId="2" xfId="11" applyFill="1" applyBorder="1" applyAlignment="1">
      <alignment horizontal="center" vertical="center"/>
    </xf>
    <xf numFmtId="0" fontId="9" fillId="6" borderId="2" xfId="11" applyFill="1" applyBorder="1">
      <alignment vertical="center"/>
    </xf>
    <xf numFmtId="179" fontId="9" fillId="0" borderId="2" xfId="11" applyNumberFormat="1" applyBorder="1" applyAlignment="1">
      <alignment horizontal="center" vertical="center"/>
    </xf>
    <xf numFmtId="178" fontId="9" fillId="0" borderId="2" xfId="11" applyNumberFormat="1" applyBorder="1" applyAlignment="1">
      <alignment horizontal="center" vertical="center"/>
    </xf>
    <xf numFmtId="0" fontId="9" fillId="4" borderId="4" xfId="11" applyFill="1" applyBorder="1" applyAlignment="1">
      <alignment horizontal="center" vertical="center"/>
    </xf>
    <xf numFmtId="0" fontId="9" fillId="6" borderId="4" xfId="11" applyFill="1" applyBorder="1">
      <alignment vertical="center"/>
    </xf>
    <xf numFmtId="0" fontId="9" fillId="7" borderId="2" xfId="11" applyFill="1" applyBorder="1" applyAlignment="1">
      <alignment horizontal="center" vertical="center"/>
    </xf>
    <xf numFmtId="0" fontId="9" fillId="7" borderId="2" xfId="11" applyFill="1" applyBorder="1">
      <alignment vertical="center"/>
    </xf>
    <xf numFmtId="0" fontId="9" fillId="0" borderId="5" xfId="11" applyBorder="1" applyAlignment="1">
      <alignment horizontal="center" vertical="center"/>
    </xf>
    <xf numFmtId="0" fontId="9" fillId="0" borderId="6" xfId="11" applyBorder="1" applyAlignment="1">
      <alignment horizontal="center" vertical="center"/>
    </xf>
    <xf numFmtId="0" fontId="9" fillId="4" borderId="7" xfId="11" applyFill="1" applyBorder="1" applyAlignment="1">
      <alignment horizontal="center" vertical="center"/>
    </xf>
    <xf numFmtId="0" fontId="9" fillId="6" borderId="7" xfId="11" applyFill="1" applyBorder="1">
      <alignment vertical="center"/>
    </xf>
    <xf numFmtId="0" fontId="4" fillId="0" borderId="0" xfId="1" applyAlignment="1" applyProtection="1">
      <alignment horizontal="left"/>
      <protection hidden="1"/>
    </xf>
    <xf numFmtId="0" fontId="9" fillId="7" borderId="0" xfId="11" applyFill="1" applyAlignment="1">
      <alignment horizontal="center" vertical="center"/>
    </xf>
    <xf numFmtId="0" fontId="9" fillId="7" borderId="0" xfId="11" applyFill="1">
      <alignment vertical="center"/>
    </xf>
    <xf numFmtId="0" fontId="9" fillId="0" borderId="0" xfId="1" applyFont="1"/>
    <xf numFmtId="0" fontId="9" fillId="7" borderId="8" xfId="11" applyFill="1" applyBorder="1" applyAlignment="1">
      <alignment horizontal="center" vertical="center"/>
    </xf>
    <xf numFmtId="0" fontId="9" fillId="0" borderId="9" xfId="11" applyBorder="1">
      <alignment vertical="center"/>
    </xf>
    <xf numFmtId="0" fontId="9" fillId="0" borderId="10" xfId="11" applyBorder="1">
      <alignment vertical="center"/>
    </xf>
    <xf numFmtId="179" fontId="9" fillId="0" borderId="0" xfId="11" applyNumberFormat="1" applyAlignment="1">
      <alignment horizontal="center" vertical="center"/>
    </xf>
    <xf numFmtId="0" fontId="9" fillId="0" borderId="4" xfId="11" applyBorder="1">
      <alignment vertical="center"/>
    </xf>
    <xf numFmtId="0" fontId="9" fillId="0" borderId="11" xfId="11" applyBorder="1">
      <alignment vertical="center"/>
    </xf>
    <xf numFmtId="0" fontId="9" fillId="0" borderId="12" xfId="11" applyBorder="1">
      <alignment vertical="center"/>
    </xf>
    <xf numFmtId="178" fontId="9" fillId="0" borderId="13" xfId="11" applyNumberFormat="1" applyBorder="1" applyAlignment="1">
      <alignment horizontal="center" vertical="center"/>
    </xf>
    <xf numFmtId="0" fontId="9" fillId="0" borderId="14" xfId="11" applyBorder="1">
      <alignment vertical="center"/>
    </xf>
    <xf numFmtId="0" fontId="9" fillId="0" borderId="0" xfId="11" applyAlignment="1">
      <alignment horizontal="right" vertical="center"/>
    </xf>
    <xf numFmtId="0" fontId="9" fillId="0" borderId="15" xfId="11" applyBorder="1">
      <alignment vertical="center"/>
    </xf>
    <xf numFmtId="0" fontId="9" fillId="0" borderId="16" xfId="11" applyBorder="1">
      <alignment vertical="center"/>
    </xf>
    <xf numFmtId="10" fontId="9" fillId="0" borderId="0" xfId="11" applyNumberFormat="1" applyAlignment="1">
      <alignment horizontal="center" vertical="center"/>
    </xf>
    <xf numFmtId="0" fontId="9" fillId="0" borderId="17" xfId="11" applyBorder="1">
      <alignment vertical="center"/>
    </xf>
    <xf numFmtId="181" fontId="9" fillId="0" borderId="2" xfId="11" applyNumberFormat="1" applyBorder="1" applyAlignment="1">
      <alignment horizontal="center" vertical="center"/>
    </xf>
    <xf numFmtId="0" fontId="9" fillId="0" borderId="18" xfId="11" applyBorder="1" applyAlignment="1">
      <alignment horizontal="center" vertical="center"/>
    </xf>
    <xf numFmtId="0" fontId="9" fillId="0" borderId="8" xfId="11" applyBorder="1">
      <alignment vertical="center"/>
    </xf>
    <xf numFmtId="10" fontId="9" fillId="8" borderId="2" xfId="11" applyNumberFormat="1" applyFill="1" applyBorder="1" applyAlignment="1">
      <alignment horizontal="center" vertical="center"/>
    </xf>
    <xf numFmtId="178" fontId="9" fillId="0" borderId="0" xfId="11" applyNumberFormat="1" applyAlignment="1">
      <alignment horizontal="center" vertical="center"/>
    </xf>
    <xf numFmtId="0" fontId="54" fillId="0" borderId="0" xfId="11" applyFont="1">
      <alignment vertical="center"/>
    </xf>
    <xf numFmtId="49" fontId="9" fillId="0" borderId="0" xfId="11" applyNumberFormat="1" applyAlignment="1">
      <alignment horizontal="center" vertical="center"/>
    </xf>
    <xf numFmtId="0" fontId="53" fillId="0" borderId="0" xfId="11" applyFont="1">
      <alignment vertical="center"/>
    </xf>
    <xf numFmtId="182" fontId="17" fillId="0" borderId="0" xfId="12" applyNumberFormat="1" applyFont="1" applyAlignment="1" applyProtection="1">
      <alignment horizontal="center" vertical="center" shrinkToFit="1"/>
      <protection hidden="1"/>
    </xf>
    <xf numFmtId="0" fontId="40" fillId="0" borderId="0" xfId="1" applyFont="1"/>
    <xf numFmtId="0" fontId="42" fillId="0" borderId="0" xfId="1" applyFont="1" applyAlignment="1" applyProtection="1">
      <alignment vertical="center"/>
      <protection hidden="1"/>
    </xf>
    <xf numFmtId="0" fontId="5" fillId="0" borderId="0" xfId="1" applyFont="1" applyAlignment="1" applyProtection="1">
      <alignment vertical="center"/>
      <protection hidden="1"/>
    </xf>
    <xf numFmtId="0" fontId="7" fillId="0" borderId="19" xfId="12" applyFont="1" applyBorder="1" applyAlignment="1" applyProtection="1">
      <alignment horizontal="center" vertical="center"/>
      <protection hidden="1"/>
    </xf>
    <xf numFmtId="0" fontId="23" fillId="0" borderId="19" xfId="12" applyFont="1" applyBorder="1" applyAlignment="1" applyProtection="1">
      <alignment horizontal="center" vertical="center" wrapText="1"/>
      <protection hidden="1"/>
    </xf>
    <xf numFmtId="14" fontId="9" fillId="0" borderId="0" xfId="11" applyNumberFormat="1">
      <alignment vertical="center"/>
    </xf>
    <xf numFmtId="0" fontId="52" fillId="0" borderId="0" xfId="1" applyFont="1" applyAlignment="1">
      <alignment wrapText="1"/>
    </xf>
    <xf numFmtId="0" fontId="52" fillId="0" borderId="0" xfId="1" applyFont="1" applyAlignment="1">
      <alignment horizontal="right" wrapText="1"/>
    </xf>
    <xf numFmtId="0" fontId="55" fillId="0" borderId="0" xfId="1" applyFont="1" applyAlignment="1" applyProtection="1">
      <alignment horizontal="left" vertical="center"/>
      <protection hidden="1"/>
    </xf>
    <xf numFmtId="0" fontId="41" fillId="0" borderId="0" xfId="11" applyFont="1">
      <alignment vertical="center"/>
    </xf>
    <xf numFmtId="0" fontId="40" fillId="0" borderId="0" xfId="11" applyFont="1">
      <alignment vertical="center"/>
    </xf>
    <xf numFmtId="0" fontId="9" fillId="0" borderId="20" xfId="11" applyBorder="1">
      <alignment vertical="center"/>
    </xf>
    <xf numFmtId="178" fontId="9" fillId="0" borderId="5" xfId="11" applyNumberFormat="1" applyBorder="1" applyAlignment="1">
      <alignment horizontal="center" vertical="center"/>
    </xf>
    <xf numFmtId="0" fontId="9" fillId="0" borderId="21" xfId="11" applyBorder="1">
      <alignment vertical="center"/>
    </xf>
    <xf numFmtId="178" fontId="9" fillId="0" borderId="6" xfId="11" applyNumberFormat="1" applyBorder="1" applyAlignment="1">
      <alignment horizontal="center" vertical="center"/>
    </xf>
    <xf numFmtId="10" fontId="9" fillId="4" borderId="2" xfId="11" applyNumberFormat="1" applyFill="1" applyBorder="1" applyAlignment="1">
      <alignment horizontal="center" vertical="center"/>
    </xf>
    <xf numFmtId="0" fontId="29" fillId="0" borderId="0" xfId="12" applyFont="1" applyAlignment="1" applyProtection="1">
      <alignment horizontal="right" vertical="center"/>
      <protection hidden="1"/>
    </xf>
    <xf numFmtId="0" fontId="9" fillId="6" borderId="18" xfId="11" applyFill="1" applyBorder="1" applyAlignment="1">
      <alignment horizontal="center" vertical="center"/>
    </xf>
    <xf numFmtId="180" fontId="9" fillId="0" borderId="2" xfId="11" applyNumberFormat="1" applyBorder="1">
      <alignment vertical="center"/>
    </xf>
    <xf numFmtId="194" fontId="0" fillId="0" borderId="0" xfId="1" applyNumberFormat="1" applyFont="1"/>
    <xf numFmtId="0" fontId="9" fillId="0" borderId="0" xfId="12" applyFont="1" applyAlignment="1" applyProtection="1">
      <alignment vertical="center"/>
      <protection locked="0"/>
    </xf>
    <xf numFmtId="0" fontId="29" fillId="0" borderId="3" xfId="12" applyFont="1" applyBorder="1" applyAlignment="1" applyProtection="1">
      <alignment horizontal="right" vertical="center"/>
      <protection hidden="1"/>
    </xf>
    <xf numFmtId="0" fontId="57" fillId="0" borderId="0" xfId="1" applyFont="1" applyAlignment="1" applyProtection="1">
      <alignment vertical="center"/>
      <protection hidden="1"/>
    </xf>
    <xf numFmtId="0" fontId="56" fillId="0" borderId="0" xfId="1" applyFont="1" applyAlignment="1" applyProtection="1">
      <alignment vertical="center"/>
      <protection hidden="1"/>
    </xf>
    <xf numFmtId="0" fontId="53" fillId="0" borderId="0" xfId="12" applyFont="1" applyAlignment="1" applyProtection="1">
      <alignment horizontal="left" vertical="center"/>
      <protection hidden="1"/>
    </xf>
    <xf numFmtId="179" fontId="17" fillId="0" borderId="0" xfId="12" applyNumberFormat="1" applyFont="1" applyAlignment="1" applyProtection="1">
      <alignment horizontal="right" vertical="center" shrinkToFit="1"/>
      <protection hidden="1"/>
    </xf>
    <xf numFmtId="0" fontId="52" fillId="0" borderId="1" xfId="9" applyFont="1" applyBorder="1" applyAlignment="1">
      <alignment horizontal="right" wrapText="1"/>
    </xf>
    <xf numFmtId="0" fontId="0" fillId="0" borderId="0" xfId="1" applyFont="1"/>
    <xf numFmtId="0" fontId="52" fillId="0" borderId="0" xfId="9" applyFont="1" applyAlignment="1">
      <alignment horizontal="center"/>
    </xf>
    <xf numFmtId="0" fontId="52" fillId="0" borderId="0" xfId="9" applyFont="1" applyAlignment="1">
      <alignment horizontal="right" wrapText="1"/>
    </xf>
    <xf numFmtId="0" fontId="40" fillId="0" borderId="0" xfId="1" applyFont="1" applyAlignment="1" applyProtection="1">
      <alignment vertical="center"/>
      <protection hidden="1"/>
    </xf>
    <xf numFmtId="0" fontId="13" fillId="0" borderId="0" xfId="1" applyFont="1" applyAlignment="1" applyProtection="1">
      <alignment vertical="center"/>
      <protection hidden="1"/>
    </xf>
    <xf numFmtId="0" fontId="0" fillId="0" borderId="0" xfId="1" applyFont="1" applyAlignment="1" applyProtection="1">
      <alignment vertical="center"/>
      <protection hidden="1"/>
    </xf>
    <xf numFmtId="0" fontId="62" fillId="0" borderId="0" xfId="1" applyFont="1" applyAlignment="1" applyProtection="1">
      <alignment vertical="center"/>
      <protection hidden="1"/>
    </xf>
    <xf numFmtId="0" fontId="63" fillId="0" borderId="0" xfId="1" applyFont="1" applyAlignment="1" applyProtection="1">
      <alignment vertical="center"/>
      <protection hidden="1"/>
    </xf>
    <xf numFmtId="0" fontId="58" fillId="0" borderId="0" xfId="1" applyFont="1" applyAlignment="1" applyProtection="1">
      <alignment vertical="center"/>
      <protection hidden="1"/>
    </xf>
    <xf numFmtId="0" fontId="17" fillId="0" borderId="0" xfId="12" applyFont="1" applyAlignment="1" applyProtection="1">
      <alignment vertical="center"/>
      <protection hidden="1"/>
    </xf>
    <xf numFmtId="0" fontId="9" fillId="0" borderId="13" xfId="11" applyBorder="1">
      <alignment vertical="center"/>
    </xf>
    <xf numFmtId="0" fontId="9" fillId="0" borderId="2" xfId="1" applyFont="1" applyBorder="1" applyAlignment="1">
      <alignment vertical="center"/>
    </xf>
    <xf numFmtId="10" fontId="9" fillId="0" borderId="2" xfId="11" applyNumberFormat="1" applyBorder="1">
      <alignment vertical="center"/>
    </xf>
    <xf numFmtId="0" fontId="53" fillId="10" borderId="2" xfId="11" applyFont="1" applyFill="1" applyBorder="1">
      <alignment vertical="center"/>
    </xf>
    <xf numFmtId="179" fontId="20" fillId="0" borderId="0" xfId="12" applyNumberFormat="1" applyFont="1" applyAlignment="1" applyProtection="1">
      <alignment horizontal="right" vertical="center"/>
      <protection hidden="1"/>
    </xf>
    <xf numFmtId="0" fontId="37" fillId="0" borderId="19" xfId="12" applyFont="1" applyBorder="1" applyAlignment="1" applyProtection="1">
      <alignment horizontal="center" vertical="center" wrapText="1"/>
      <protection hidden="1"/>
    </xf>
    <xf numFmtId="189" fontId="18" fillId="0" borderId="19" xfId="12" applyNumberFormat="1" applyFont="1" applyBorder="1" applyAlignment="1" applyProtection="1">
      <alignment horizontal="center" vertical="center"/>
      <protection hidden="1"/>
    </xf>
    <xf numFmtId="0" fontId="9" fillId="4" borderId="2" xfId="11" applyFill="1" applyBorder="1" applyAlignment="1">
      <alignment horizontal="left" vertical="center"/>
    </xf>
    <xf numFmtId="0" fontId="68" fillId="0" borderId="0" xfId="1" applyFont="1" applyProtection="1">
      <protection hidden="1"/>
    </xf>
    <xf numFmtId="0" fontId="70" fillId="0" borderId="0" xfId="1" applyFont="1" applyAlignment="1" applyProtection="1">
      <alignment vertical="center"/>
      <protection hidden="1"/>
    </xf>
    <xf numFmtId="0" fontId="68" fillId="0" borderId="0" xfId="1" applyFont="1" applyAlignment="1">
      <alignment vertical="center"/>
    </xf>
    <xf numFmtId="10" fontId="69" fillId="0" borderId="0" xfId="1" applyNumberFormat="1" applyFont="1" applyAlignment="1">
      <alignment vertical="center"/>
    </xf>
    <xf numFmtId="0" fontId="68" fillId="0" borderId="0" xfId="1" applyFont="1" applyAlignment="1" applyProtection="1">
      <alignment vertical="center"/>
      <protection hidden="1"/>
    </xf>
    <xf numFmtId="0" fontId="34" fillId="0" borderId="0" xfId="1" applyFont="1" applyAlignment="1">
      <alignment vertical="center"/>
    </xf>
    <xf numFmtId="0" fontId="34" fillId="0" borderId="0" xfId="1" applyFont="1" applyAlignment="1" applyProtection="1">
      <alignment vertical="center"/>
      <protection hidden="1"/>
    </xf>
    <xf numFmtId="0" fontId="9" fillId="12" borderId="2" xfId="11" applyFill="1" applyBorder="1">
      <alignment vertical="center"/>
    </xf>
    <xf numFmtId="0" fontId="9" fillId="13" borderId="2" xfId="11" applyFill="1" applyBorder="1">
      <alignment vertical="center"/>
    </xf>
    <xf numFmtId="0" fontId="9" fillId="14" borderId="0" xfId="11" applyFill="1">
      <alignment vertical="center"/>
    </xf>
    <xf numFmtId="0" fontId="78" fillId="15" borderId="0" xfId="1" applyFont="1" applyFill="1" applyProtection="1">
      <protection hidden="1"/>
    </xf>
    <xf numFmtId="0" fontId="71" fillId="0" borderId="0" xfId="0" applyFont="1" applyAlignment="1">
      <alignment vertical="center"/>
    </xf>
    <xf numFmtId="0" fontId="33" fillId="0" borderId="0" xfId="1" applyFont="1" applyAlignment="1" applyProtection="1">
      <alignment vertical="center" shrinkToFit="1"/>
      <protection hidden="1"/>
    </xf>
    <xf numFmtId="0" fontId="45" fillId="0" borderId="0" xfId="1" applyFont="1" applyAlignment="1" applyProtection="1">
      <alignment horizontal="right" vertical="center"/>
      <protection hidden="1"/>
    </xf>
    <xf numFmtId="0" fontId="9" fillId="12" borderId="2" xfId="11" applyFill="1" applyBorder="1" applyAlignment="1">
      <alignment horizontal="center" vertical="center"/>
    </xf>
    <xf numFmtId="0" fontId="79" fillId="0" borderId="0" xfId="1" applyFont="1" applyAlignment="1" applyProtection="1">
      <alignment vertical="center"/>
      <protection hidden="1"/>
    </xf>
    <xf numFmtId="0" fontId="16" fillId="0" borderId="0" xfId="12" applyFont="1" applyProtection="1">
      <protection hidden="1"/>
    </xf>
    <xf numFmtId="0" fontId="38" fillId="0" borderId="11" xfId="12" applyFont="1" applyBorder="1" applyAlignment="1" applyProtection="1">
      <alignment horizontal="left" vertical="center"/>
      <protection hidden="1"/>
    </xf>
    <xf numFmtId="0" fontId="20" fillId="0" borderId="11" xfId="12" applyFont="1" applyBorder="1" applyAlignment="1" applyProtection="1">
      <alignment horizontal="center" vertical="center" shrinkToFit="1"/>
      <protection hidden="1"/>
    </xf>
    <xf numFmtId="0" fontId="37" fillId="0" borderId="11" xfId="12" applyFont="1" applyBorder="1" applyAlignment="1" applyProtection="1">
      <alignment vertical="center"/>
      <protection hidden="1"/>
    </xf>
    <xf numFmtId="0" fontId="38" fillId="0" borderId="11" xfId="12" applyFont="1" applyBorder="1" applyAlignment="1" applyProtection="1">
      <alignment horizontal="center" vertical="center"/>
      <protection hidden="1"/>
    </xf>
    <xf numFmtId="0" fontId="38" fillId="0" borderId="11" xfId="12" applyFont="1" applyBorder="1" applyAlignment="1" applyProtection="1">
      <alignment vertical="center"/>
      <protection hidden="1"/>
    </xf>
    <xf numFmtId="0" fontId="9" fillId="0" borderId="11" xfId="12" applyFont="1" applyBorder="1" applyAlignment="1" applyProtection="1">
      <alignment vertical="center"/>
      <protection hidden="1"/>
    </xf>
    <xf numFmtId="0" fontId="53" fillId="0" borderId="11" xfId="12" applyFont="1" applyBorder="1" applyAlignment="1" applyProtection="1">
      <alignment horizontal="right" vertical="center"/>
      <protection hidden="1"/>
    </xf>
    <xf numFmtId="0" fontId="30" fillId="0" borderId="0" xfId="12" applyFont="1" applyAlignment="1" applyProtection="1">
      <alignment horizontal="center" vertical="center"/>
      <protection hidden="1"/>
    </xf>
    <xf numFmtId="190" fontId="18" fillId="0" borderId="0" xfId="12" applyNumberFormat="1" applyFont="1" applyAlignment="1" applyProtection="1">
      <alignment horizontal="center" vertical="center" shrinkToFit="1"/>
      <protection hidden="1"/>
    </xf>
    <xf numFmtId="0" fontId="17" fillId="0" borderId="0" xfId="12" applyFont="1" applyAlignment="1" applyProtection="1">
      <alignment horizontal="center" vertical="center" shrinkToFit="1"/>
      <protection hidden="1"/>
    </xf>
    <xf numFmtId="188" fontId="17" fillId="0" borderId="0" xfId="12" applyNumberFormat="1" applyFont="1" applyAlignment="1" applyProtection="1">
      <alignment vertical="center"/>
      <protection hidden="1"/>
    </xf>
    <xf numFmtId="188" fontId="19" fillId="0" borderId="0" xfId="12" applyNumberFormat="1" applyFont="1" applyAlignment="1" applyProtection="1">
      <alignment vertical="center" shrinkToFit="1"/>
      <protection hidden="1"/>
    </xf>
    <xf numFmtId="183" fontId="25" fillId="0" borderId="0" xfId="12" applyNumberFormat="1" applyFont="1" applyAlignment="1" applyProtection="1">
      <alignment horizontal="center" vertical="center"/>
      <protection hidden="1"/>
    </xf>
    <xf numFmtId="191" fontId="25" fillId="0" borderId="0" xfId="12" applyNumberFormat="1" applyFont="1" applyAlignment="1" applyProtection="1">
      <alignment horizontal="center" vertical="center"/>
      <protection hidden="1"/>
    </xf>
    <xf numFmtId="183" fontId="28" fillId="0" borderId="0" xfId="12" applyNumberFormat="1" applyFont="1" applyAlignment="1" applyProtection="1">
      <alignment horizontal="center" vertical="center"/>
      <protection hidden="1"/>
    </xf>
    <xf numFmtId="183" fontId="20" fillId="0" borderId="0" xfId="12" applyNumberFormat="1" applyFont="1" applyAlignment="1" applyProtection="1">
      <alignment horizontal="right" vertical="center"/>
      <protection hidden="1"/>
    </xf>
    <xf numFmtId="0" fontId="17" fillId="0" borderId="16" xfId="12" applyFont="1" applyBorder="1" applyAlignment="1" applyProtection="1">
      <alignment horizontal="center" vertical="center"/>
      <protection hidden="1"/>
    </xf>
    <xf numFmtId="183" fontId="27" fillId="0" borderId="16" xfId="12" applyNumberFormat="1" applyFont="1" applyBorder="1" applyAlignment="1" applyProtection="1">
      <alignment horizontal="center" vertical="center" shrinkToFit="1"/>
      <protection hidden="1"/>
    </xf>
    <xf numFmtId="180" fontId="0" fillId="0" borderId="0" xfId="1" applyNumberFormat="1" applyFont="1"/>
    <xf numFmtId="0" fontId="5" fillId="0" borderId="1" xfId="9" applyFont="1" applyBorder="1" applyAlignment="1">
      <alignment horizontal="right" wrapText="1"/>
    </xf>
    <xf numFmtId="192" fontId="9" fillId="4" borderId="2" xfId="11" applyNumberFormat="1" applyFill="1" applyBorder="1" applyAlignment="1">
      <alignment horizontal="center" vertical="center"/>
    </xf>
    <xf numFmtId="0" fontId="80" fillId="0" borderId="0" xfId="1" applyFont="1" applyAlignment="1" applyProtection="1">
      <alignment vertical="center"/>
      <protection hidden="1"/>
    </xf>
    <xf numFmtId="0" fontId="65" fillId="0" borderId="0" xfId="1" applyFont="1" applyAlignment="1" applyProtection="1">
      <alignment vertical="center"/>
      <protection hidden="1"/>
    </xf>
    <xf numFmtId="0" fontId="34" fillId="0" borderId="0" xfId="1" applyFont="1" applyAlignment="1" applyProtection="1">
      <alignment horizontal="right" vertical="center"/>
      <protection hidden="1"/>
    </xf>
    <xf numFmtId="0" fontId="43" fillId="0" borderId="0" xfId="1" applyFont="1" applyAlignment="1" applyProtection="1">
      <alignment vertical="center"/>
      <protection hidden="1"/>
    </xf>
    <xf numFmtId="0" fontId="66" fillId="0" borderId="0" xfId="1" applyFont="1" applyAlignment="1" applyProtection="1">
      <alignment vertical="center"/>
      <protection hidden="1"/>
    </xf>
    <xf numFmtId="0" fontId="67" fillId="0" borderId="0" xfId="1" applyFont="1" applyAlignment="1" applyProtection="1">
      <alignment vertical="center"/>
      <protection hidden="1"/>
    </xf>
    <xf numFmtId="0" fontId="38" fillId="0" borderId="0" xfId="12" applyFont="1" applyAlignment="1" applyProtection="1">
      <alignment horizontal="left" vertical="center"/>
      <protection hidden="1"/>
    </xf>
    <xf numFmtId="0" fontId="81" fillId="0" borderId="0" xfId="1" applyFont="1" applyAlignment="1" applyProtection="1">
      <alignment vertical="center"/>
      <protection hidden="1"/>
    </xf>
    <xf numFmtId="0" fontId="0" fillId="0" borderId="0" xfId="0" applyAlignment="1">
      <alignment vertical="center"/>
    </xf>
    <xf numFmtId="0" fontId="0" fillId="0" borderId="2" xfId="2" applyFont="1" applyBorder="1" applyAlignment="1" applyProtection="1">
      <alignment shrinkToFit="1"/>
      <protection hidden="1"/>
    </xf>
    <xf numFmtId="0" fontId="0" fillId="16" borderId="2" xfId="0" applyFill="1" applyBorder="1" applyAlignment="1">
      <alignment vertical="center"/>
    </xf>
    <xf numFmtId="0" fontId="75" fillId="13" borderId="2" xfId="2" applyFont="1" applyFill="1" applyBorder="1" applyAlignment="1" applyProtection="1">
      <alignment shrinkToFit="1"/>
      <protection hidden="1"/>
    </xf>
    <xf numFmtId="0" fontId="0" fillId="0" borderId="2" xfId="0" applyBorder="1" applyAlignment="1">
      <alignment vertical="center"/>
    </xf>
    <xf numFmtId="0" fontId="0" fillId="17" borderId="2" xfId="0" applyFill="1" applyBorder="1" applyAlignment="1">
      <alignment vertical="center"/>
    </xf>
    <xf numFmtId="0" fontId="0" fillId="18" borderId="2" xfId="0" applyFill="1" applyBorder="1" applyAlignment="1">
      <alignment horizontal="center" vertical="center"/>
    </xf>
    <xf numFmtId="0" fontId="0" fillId="18" borderId="2" xfId="0" applyFill="1" applyBorder="1" applyAlignment="1">
      <alignment vertical="center"/>
    </xf>
    <xf numFmtId="0" fontId="0" fillId="19" borderId="2" xfId="0" applyFill="1" applyBorder="1" applyAlignment="1">
      <alignment vertical="center"/>
    </xf>
    <xf numFmtId="0" fontId="0" fillId="0" borderId="2" xfId="0" applyBorder="1" applyAlignment="1">
      <alignment horizontal="center" vertical="center"/>
    </xf>
    <xf numFmtId="0" fontId="75" fillId="0" borderId="2" xfId="2" applyFont="1" applyBorder="1" applyAlignment="1" applyProtection="1">
      <alignment horizontal="center" shrinkToFit="1"/>
      <protection hidden="1"/>
    </xf>
    <xf numFmtId="0" fontId="3" fillId="0" borderId="11" xfId="1" applyFont="1" applyBorder="1" applyProtection="1">
      <protection hidden="1"/>
    </xf>
    <xf numFmtId="0" fontId="14" fillId="0" borderId="0" xfId="12" applyFont="1" applyAlignment="1" applyProtection="1">
      <alignment vertical="center"/>
      <protection hidden="1"/>
    </xf>
    <xf numFmtId="0" fontId="22" fillId="0" borderId="0" xfId="12" applyFont="1" applyAlignment="1" applyProtection="1">
      <alignment horizontal="center" vertical="center"/>
      <protection hidden="1"/>
    </xf>
    <xf numFmtId="0" fontId="42" fillId="0" borderId="0" xfId="1" applyFont="1" applyProtection="1">
      <protection hidden="1"/>
    </xf>
    <xf numFmtId="0" fontId="40" fillId="0" borderId="0" xfId="1" applyFont="1" applyProtection="1">
      <protection hidden="1"/>
    </xf>
    <xf numFmtId="0" fontId="60" fillId="0" borderId="0" xfId="1" applyFont="1" applyProtection="1">
      <protection hidden="1"/>
    </xf>
    <xf numFmtId="0" fontId="43" fillId="0" borderId="0" xfId="1" applyFont="1" applyProtection="1">
      <protection hidden="1"/>
    </xf>
    <xf numFmtId="0" fontId="40" fillId="0" borderId="0" xfId="1" applyFont="1" applyAlignment="1">
      <alignment horizontal="center" vertical="center"/>
    </xf>
    <xf numFmtId="10" fontId="40" fillId="0" borderId="0" xfId="1" applyNumberFormat="1" applyFont="1" applyAlignment="1">
      <alignment horizontal="center" vertical="center"/>
    </xf>
    <xf numFmtId="0" fontId="56" fillId="0" borderId="0" xfId="1" applyFont="1" applyProtection="1">
      <protection hidden="1"/>
    </xf>
    <xf numFmtId="0" fontId="59" fillId="0" borderId="0" xfId="1" applyFont="1"/>
    <xf numFmtId="10" fontId="61" fillId="0" borderId="0" xfId="1" applyNumberFormat="1" applyFont="1"/>
    <xf numFmtId="0" fontId="46" fillId="0" borderId="0" xfId="1" applyFont="1"/>
    <xf numFmtId="10" fontId="48" fillId="0" borderId="0" xfId="1" applyNumberFormat="1" applyFont="1"/>
    <xf numFmtId="0" fontId="68" fillId="0" borderId="0" xfId="1" applyFont="1"/>
    <xf numFmtId="10" fontId="69" fillId="0" borderId="0" xfId="1" applyNumberFormat="1" applyFont="1"/>
    <xf numFmtId="0" fontId="9" fillId="20" borderId="2" xfId="11" applyFill="1" applyBorder="1">
      <alignment vertical="center"/>
    </xf>
    <xf numFmtId="0" fontId="50" fillId="0" borderId="8" xfId="12" applyFont="1" applyBorder="1" applyAlignment="1" applyProtection="1">
      <alignment horizontal="center" vertical="center" shrinkToFit="1"/>
      <protection hidden="1"/>
    </xf>
    <xf numFmtId="0" fontId="56" fillId="0" borderId="0" xfId="2" applyFont="1" applyAlignment="1" applyProtection="1">
      <alignment vertical="center"/>
      <protection hidden="1"/>
    </xf>
    <xf numFmtId="0" fontId="70" fillId="0" borderId="0" xfId="2" applyFont="1" applyAlignment="1" applyProtection="1">
      <alignment vertical="center"/>
      <protection hidden="1"/>
    </xf>
    <xf numFmtId="0" fontId="56" fillId="0" borderId="0" xfId="1" applyFont="1" applyAlignment="1" applyProtection="1">
      <alignment horizontal="center" vertical="center"/>
      <protection hidden="1"/>
    </xf>
    <xf numFmtId="0" fontId="34" fillId="0" borderId="0" xfId="1" applyFont="1" applyAlignment="1" applyProtection="1">
      <alignment horizontal="left" vertical="center"/>
      <protection hidden="1"/>
    </xf>
    <xf numFmtId="0" fontId="13" fillId="0" borderId="0" xfId="1" applyFont="1" applyAlignment="1" applyProtection="1">
      <alignment horizontal="right"/>
      <protection hidden="1"/>
    </xf>
    <xf numFmtId="0" fontId="13" fillId="0" borderId="0" xfId="1" applyFont="1" applyAlignment="1" applyProtection="1">
      <alignment horizontal="left"/>
      <protection hidden="1"/>
    </xf>
    <xf numFmtId="184" fontId="13" fillId="0" borderId="0" xfId="1" applyNumberFormat="1" applyFont="1" applyAlignment="1" applyProtection="1">
      <alignment horizontal="left"/>
      <protection hidden="1"/>
    </xf>
    <xf numFmtId="0" fontId="13" fillId="0" borderId="0" xfId="1" applyFont="1" applyProtection="1">
      <protection hidden="1"/>
    </xf>
    <xf numFmtId="0" fontId="5" fillId="0" borderId="0" xfId="1" applyFont="1" applyAlignment="1" applyProtection="1">
      <alignment horizontal="right"/>
      <protection hidden="1"/>
    </xf>
    <xf numFmtId="0" fontId="42" fillId="0" borderId="0" xfId="1" applyFont="1" applyAlignment="1" applyProtection="1">
      <alignment horizontal="right"/>
      <protection hidden="1"/>
    </xf>
    <xf numFmtId="57" fontId="5" fillId="0" borderId="0" xfId="1" applyNumberFormat="1" applyFont="1" applyAlignment="1" applyProtection="1">
      <alignment horizontal="center"/>
      <protection hidden="1"/>
    </xf>
    <xf numFmtId="57" fontId="13" fillId="0" borderId="0" xfId="1" applyNumberFormat="1" applyFont="1" applyAlignment="1" applyProtection="1">
      <alignment horizontal="right"/>
      <protection hidden="1"/>
    </xf>
    <xf numFmtId="179" fontId="68" fillId="0" borderId="0" xfId="1" applyNumberFormat="1" applyFont="1" applyAlignment="1" applyProtection="1">
      <alignment horizontal="center" vertical="center"/>
      <protection hidden="1"/>
    </xf>
    <xf numFmtId="179" fontId="68" fillId="0" borderId="0" xfId="1" applyNumberFormat="1" applyFont="1" applyAlignment="1" applyProtection="1">
      <alignment vertical="center" shrinkToFit="1"/>
      <protection hidden="1"/>
    </xf>
    <xf numFmtId="179" fontId="68" fillId="0" borderId="0" xfId="1" applyNumberFormat="1" applyFont="1" applyAlignment="1" applyProtection="1">
      <alignment horizontal="center" vertical="center" shrinkToFit="1"/>
      <protection hidden="1"/>
    </xf>
    <xf numFmtId="0" fontId="85" fillId="13" borderId="2" xfId="11" applyFont="1" applyFill="1" applyBorder="1" applyAlignment="1">
      <alignment horizontal="center" vertical="center"/>
    </xf>
    <xf numFmtId="0" fontId="9" fillId="13" borderId="2" xfId="11" applyFill="1" applyBorder="1" applyAlignment="1">
      <alignment horizontal="center" vertical="center"/>
    </xf>
    <xf numFmtId="0" fontId="85" fillId="23" borderId="2" xfId="11" applyFont="1" applyFill="1" applyBorder="1" applyAlignment="1">
      <alignment horizontal="center" vertical="center"/>
    </xf>
    <xf numFmtId="14" fontId="9" fillId="23" borderId="2" xfId="11" applyNumberFormat="1" applyFill="1" applyBorder="1" applyAlignment="1">
      <alignment horizontal="center" vertical="center"/>
    </xf>
    <xf numFmtId="180" fontId="9" fillId="23" borderId="2" xfId="11" applyNumberFormat="1" applyFill="1" applyBorder="1" applyAlignment="1">
      <alignment horizontal="center" vertical="center"/>
    </xf>
    <xf numFmtId="0" fontId="9" fillId="22" borderId="2" xfId="11" applyFill="1" applyBorder="1" applyAlignment="1">
      <alignment horizontal="center" vertical="center"/>
    </xf>
    <xf numFmtId="0" fontId="85" fillId="0" borderId="2" xfId="11" applyFont="1" applyBorder="1" applyAlignment="1">
      <alignment horizontal="center" vertical="center"/>
    </xf>
    <xf numFmtId="196" fontId="9" fillId="23" borderId="2" xfId="11" applyNumberFormat="1" applyFill="1" applyBorder="1" applyAlignment="1">
      <alignment horizontal="center" vertical="center"/>
    </xf>
    <xf numFmtId="194" fontId="0" fillId="0" borderId="0" xfId="0" applyNumberFormat="1"/>
    <xf numFmtId="0" fontId="9" fillId="19" borderId="2" xfId="11" applyFill="1" applyBorder="1" applyAlignment="1">
      <alignment horizontal="center" vertical="center"/>
    </xf>
    <xf numFmtId="0" fontId="85" fillId="19" borderId="2" xfId="0" applyFont="1" applyFill="1" applyBorder="1" applyAlignment="1">
      <alignment horizontal="left" vertical="center"/>
    </xf>
    <xf numFmtId="188" fontId="85" fillId="19" borderId="2" xfId="0" applyNumberFormat="1" applyFont="1" applyFill="1" applyBorder="1" applyAlignment="1">
      <alignment vertical="center"/>
    </xf>
    <xf numFmtId="0" fontId="9" fillId="0" borderId="2" xfId="11" applyBorder="1" applyAlignment="1">
      <alignment horizontal="right" vertical="center"/>
    </xf>
    <xf numFmtId="0" fontId="9" fillId="13" borderId="2" xfId="11" applyFill="1" applyBorder="1" applyAlignment="1">
      <alignment horizontal="right" vertical="center"/>
    </xf>
    <xf numFmtId="0" fontId="85" fillId="13" borderId="2" xfId="1" applyFont="1" applyFill="1" applyBorder="1" applyAlignment="1">
      <alignment vertical="center"/>
    </xf>
    <xf numFmtId="188" fontId="85" fillId="13" borderId="2" xfId="0" applyNumberFormat="1" applyFont="1" applyFill="1" applyBorder="1" applyAlignment="1">
      <alignment vertical="center"/>
    </xf>
    <xf numFmtId="179" fontId="9" fillId="0" borderId="2" xfId="11" applyNumberFormat="1" applyBorder="1">
      <alignment vertical="center"/>
    </xf>
    <xf numFmtId="0" fontId="85" fillId="0" borderId="2" xfId="0" applyFont="1" applyBorder="1" applyAlignment="1">
      <alignment vertical="center"/>
    </xf>
    <xf numFmtId="197" fontId="85" fillId="0" borderId="2" xfId="0" applyNumberFormat="1" applyFont="1" applyBorder="1" applyAlignment="1">
      <alignment vertical="center"/>
    </xf>
    <xf numFmtId="0" fontId="0" fillId="0" borderId="2" xfId="0" applyBorder="1"/>
    <xf numFmtId="194" fontId="0" fillId="0" borderId="2" xfId="0" applyNumberFormat="1" applyBorder="1"/>
    <xf numFmtId="0" fontId="9" fillId="13" borderId="2" xfId="11" applyFill="1" applyBorder="1" applyAlignment="1">
      <alignment horizontal="left" vertical="center"/>
    </xf>
    <xf numFmtId="0" fontId="9" fillId="19" borderId="2" xfId="11" applyFill="1" applyBorder="1">
      <alignment vertical="center"/>
    </xf>
    <xf numFmtId="0" fontId="0" fillId="0" borderId="2" xfId="0" applyBorder="1" applyAlignment="1">
      <alignment horizontal="left" vertical="center"/>
    </xf>
    <xf numFmtId="14" fontId="15" fillId="13" borderId="2" xfId="5" applyNumberFormat="1" applyFill="1" applyBorder="1"/>
    <xf numFmtId="179" fontId="9" fillId="13" borderId="2" xfId="11" applyNumberFormat="1" applyFill="1" applyBorder="1" applyAlignment="1">
      <alignment horizontal="center" vertical="center"/>
    </xf>
    <xf numFmtId="188" fontId="0" fillId="0" borderId="2" xfId="0" applyNumberFormat="1" applyBorder="1" applyAlignment="1">
      <alignment vertical="center"/>
    </xf>
    <xf numFmtId="0" fontId="7" fillId="0" borderId="0" xfId="1" applyFont="1" applyAlignment="1">
      <alignment horizontal="right"/>
    </xf>
    <xf numFmtId="14" fontId="85" fillId="3" borderId="2" xfId="11" applyNumberFormat="1" applyFont="1" applyFill="1" applyBorder="1" applyAlignment="1">
      <alignment horizontal="center" vertical="center"/>
    </xf>
    <xf numFmtId="180" fontId="85" fillId="0" borderId="2" xfId="11" applyNumberFormat="1" applyFont="1" applyBorder="1" applyAlignment="1">
      <alignment horizontal="center" vertical="center"/>
    </xf>
    <xf numFmtId="14" fontId="85" fillId="0" borderId="2" xfId="11" applyNumberFormat="1" applyFont="1" applyBorder="1" applyAlignment="1">
      <alignment horizontal="center" vertical="center"/>
    </xf>
    <xf numFmtId="0" fontId="85" fillId="4" borderId="2" xfId="11" applyFont="1" applyFill="1" applyBorder="1" applyAlignment="1">
      <alignment horizontal="center" vertical="center"/>
    </xf>
    <xf numFmtId="0" fontId="0" fillId="20" borderId="2" xfId="0" applyFill="1" applyBorder="1"/>
    <xf numFmtId="0" fontId="85" fillId="6" borderId="2" xfId="11" applyFont="1" applyFill="1" applyBorder="1" applyAlignment="1">
      <alignment horizontal="center" vertical="center"/>
    </xf>
    <xf numFmtId="0" fontId="9" fillId="0" borderId="4" xfId="11" applyBorder="1" applyAlignment="1">
      <alignment horizontal="center" vertical="center"/>
    </xf>
    <xf numFmtId="0" fontId="85" fillId="0" borderId="0" xfId="11" applyFont="1" applyAlignment="1">
      <alignment horizontal="center" vertical="center"/>
    </xf>
    <xf numFmtId="0" fontId="9" fillId="24" borderId="2" xfId="11" applyFill="1" applyBorder="1" applyAlignment="1">
      <alignment horizontal="center" vertical="center"/>
    </xf>
    <xf numFmtId="0" fontId="85" fillId="13" borderId="2" xfId="0" applyFont="1" applyFill="1" applyBorder="1" applyAlignment="1">
      <alignment horizontal="center" vertical="center"/>
    </xf>
    <xf numFmtId="0" fontId="9" fillId="13" borderId="2" xfId="11" applyFill="1" applyBorder="1" applyProtection="1">
      <alignment vertical="center"/>
      <protection locked="0" hidden="1"/>
    </xf>
    <xf numFmtId="0" fontId="85" fillId="0" borderId="0" xfId="11" applyFont="1">
      <alignment vertical="center"/>
    </xf>
    <xf numFmtId="0" fontId="86" fillId="2" borderId="0" xfId="12" applyFont="1" applyFill="1" applyAlignment="1" applyProtection="1">
      <alignment vertical="center"/>
      <protection hidden="1"/>
    </xf>
    <xf numFmtId="0" fontId="7" fillId="0" borderId="24" xfId="12" applyFont="1" applyBorder="1" applyAlignment="1" applyProtection="1">
      <alignment horizontal="center" vertical="center"/>
      <protection hidden="1"/>
    </xf>
    <xf numFmtId="0" fontId="85" fillId="2" borderId="0" xfId="12" applyFont="1" applyFill="1" applyAlignment="1" applyProtection="1">
      <alignment vertical="center"/>
      <protection hidden="1"/>
    </xf>
    <xf numFmtId="0" fontId="87" fillId="0" borderId="0" xfId="12" applyFont="1" applyAlignment="1" applyProtection="1">
      <alignment horizontal="right" vertical="center"/>
      <protection hidden="1"/>
    </xf>
    <xf numFmtId="0" fontId="7" fillId="0" borderId="11" xfId="12" applyFont="1" applyBorder="1" applyAlignment="1" applyProtection="1">
      <alignment horizontal="center" vertical="center"/>
      <protection hidden="1"/>
    </xf>
    <xf numFmtId="0" fontId="87" fillId="0" borderId="11" xfId="12" applyFont="1" applyBorder="1" applyAlignment="1" applyProtection="1">
      <alignment horizontal="center" vertical="center"/>
      <protection hidden="1"/>
    </xf>
    <xf numFmtId="0" fontId="20" fillId="0" borderId="11" xfId="12" applyFont="1" applyBorder="1" applyAlignment="1" applyProtection="1">
      <alignment vertical="center"/>
      <protection hidden="1"/>
    </xf>
    <xf numFmtId="0" fontId="89" fillId="0" borderId="11" xfId="12" applyFont="1" applyBorder="1" applyAlignment="1" applyProtection="1">
      <alignment horizontal="left" vertical="center"/>
      <protection hidden="1"/>
    </xf>
    <xf numFmtId="0" fontId="89" fillId="0" borderId="0" xfId="12" applyFont="1" applyAlignment="1" applyProtection="1">
      <alignment horizontal="center" vertical="center"/>
      <protection hidden="1"/>
    </xf>
    <xf numFmtId="0" fontId="41" fillId="0" borderId="0" xfId="6" applyFont="1"/>
    <xf numFmtId="10" fontId="41" fillId="0" borderId="0" xfId="6" applyNumberFormat="1" applyFont="1"/>
    <xf numFmtId="178" fontId="41" fillId="0" borderId="0" xfId="6" applyNumberFormat="1" applyFont="1"/>
    <xf numFmtId="0" fontId="6" fillId="0" borderId="0" xfId="6"/>
    <xf numFmtId="0" fontId="9" fillId="0" borderId="0" xfId="5" applyFont="1"/>
    <xf numFmtId="0" fontId="5" fillId="0" borderId="0" xfId="1" applyFont="1" applyAlignment="1">
      <alignment horizontal="center"/>
    </xf>
    <xf numFmtId="0" fontId="5" fillId="0" borderId="0" xfId="8" applyFont="1" applyAlignment="1">
      <alignment horizontal="center"/>
    </xf>
    <xf numFmtId="0" fontId="5" fillId="0" borderId="0" xfId="9" applyFont="1" applyAlignment="1">
      <alignment horizontal="center"/>
    </xf>
    <xf numFmtId="0" fontId="5" fillId="0" borderId="0" xfId="1" applyFont="1" applyAlignment="1">
      <alignment wrapText="1"/>
    </xf>
    <xf numFmtId="0" fontId="5" fillId="0" borderId="0" xfId="8" applyFont="1" applyAlignment="1">
      <alignment wrapText="1"/>
    </xf>
    <xf numFmtId="0" fontId="5" fillId="0" borderId="0" xfId="8" applyFont="1" applyAlignment="1">
      <alignment horizontal="right" wrapText="1"/>
    </xf>
    <xf numFmtId="0" fontId="5" fillId="0" borderId="0" xfId="9" applyFont="1" applyAlignment="1">
      <alignment horizontal="right" wrapText="1"/>
    </xf>
    <xf numFmtId="0" fontId="5" fillId="0" borderId="0" xfId="7" applyFont="1" applyAlignment="1">
      <alignment wrapText="1"/>
    </xf>
    <xf numFmtId="0" fontId="5" fillId="0" borderId="0" xfId="7" applyFont="1" applyAlignment="1">
      <alignment horizontal="right" wrapText="1"/>
    </xf>
    <xf numFmtId="0" fontId="9" fillId="0" borderId="0" xfId="4"/>
    <xf numFmtId="0" fontId="5" fillId="0" borderId="0" xfId="1" applyFont="1" applyAlignment="1">
      <alignment horizontal="right" wrapText="1"/>
    </xf>
    <xf numFmtId="0" fontId="5" fillId="0" borderId="0" xfId="10" applyFont="1" applyAlignment="1">
      <alignment horizontal="right" wrapText="1"/>
    </xf>
    <xf numFmtId="10" fontId="6" fillId="0" borderId="0" xfId="6" applyNumberFormat="1"/>
    <xf numFmtId="10" fontId="5" fillId="0" borderId="0" xfId="10" applyNumberFormat="1" applyFont="1" applyAlignment="1">
      <alignment horizontal="right" wrapText="1"/>
    </xf>
    <xf numFmtId="0" fontId="5" fillId="0" borderId="0" xfId="7" applyFont="1" applyAlignment="1">
      <alignment horizontal="center"/>
    </xf>
    <xf numFmtId="0" fontId="9" fillId="25" borderId="2" xfId="11" applyFill="1" applyBorder="1">
      <alignment vertical="center"/>
    </xf>
    <xf numFmtId="0" fontId="93" fillId="25" borderId="2" xfId="11" applyFont="1" applyFill="1" applyBorder="1">
      <alignment vertical="center"/>
    </xf>
    <xf numFmtId="0" fontId="9" fillId="0" borderId="0" xfId="15">
      <alignment vertical="center"/>
    </xf>
    <xf numFmtId="0" fontId="9" fillId="13" borderId="2" xfId="15" applyFill="1" applyBorder="1">
      <alignment vertical="center"/>
    </xf>
    <xf numFmtId="0" fontId="0" fillId="0" borderId="0" xfId="15" applyFont="1">
      <alignment vertical="center"/>
    </xf>
    <xf numFmtId="0" fontId="7" fillId="0" borderId="0" xfId="16" applyFont="1"/>
    <xf numFmtId="0" fontId="9" fillId="0" borderId="0" xfId="17">
      <alignment vertical="center"/>
    </xf>
    <xf numFmtId="0" fontId="94" fillId="0" borderId="0" xfId="17" applyFont="1">
      <alignment vertical="center"/>
    </xf>
    <xf numFmtId="0" fontId="8" fillId="0" borderId="2" xfId="16" applyFont="1" applyBorder="1" applyAlignment="1">
      <alignment horizontal="right"/>
    </xf>
    <xf numFmtId="0" fontId="7" fillId="25" borderId="2" xfId="16" applyFont="1" applyFill="1" applyBorder="1"/>
    <xf numFmtId="0" fontId="0" fillId="0" borderId="2" xfId="15" applyFont="1" applyBorder="1">
      <alignment vertical="center"/>
    </xf>
    <xf numFmtId="0" fontId="0" fillId="0" borderId="2" xfId="15" applyFont="1" applyBorder="1" applyAlignment="1">
      <alignment horizontal="center" vertical="center"/>
    </xf>
    <xf numFmtId="0" fontId="91" fillId="9" borderId="22" xfId="18" applyFont="1" applyFill="1" applyBorder="1" applyAlignment="1">
      <alignment horizontal="center"/>
    </xf>
    <xf numFmtId="0" fontId="0" fillId="0" borderId="2" xfId="15" applyFont="1" applyBorder="1" applyAlignment="1">
      <alignment horizontal="right" vertical="center"/>
    </xf>
    <xf numFmtId="0" fontId="9" fillId="25" borderId="2" xfId="15" applyFill="1" applyBorder="1">
      <alignment vertical="center"/>
    </xf>
    <xf numFmtId="0" fontId="15" fillId="13" borderId="2" xfId="19" applyFill="1" applyBorder="1" applyAlignment="1">
      <alignment wrapText="1"/>
    </xf>
    <xf numFmtId="0" fontId="9" fillId="0" borderId="2" xfId="15" applyBorder="1">
      <alignment vertical="center"/>
    </xf>
    <xf numFmtId="0" fontId="9" fillId="0" borderId="7" xfId="15" applyBorder="1">
      <alignment vertical="center"/>
    </xf>
    <xf numFmtId="0" fontId="91" fillId="0" borderId="1" xfId="18" applyFont="1" applyBorder="1" applyAlignment="1">
      <alignment wrapText="1"/>
    </xf>
    <xf numFmtId="0" fontId="8" fillId="0" borderId="0" xfId="16" applyFont="1" applyAlignment="1">
      <alignment horizontal="right"/>
    </xf>
    <xf numFmtId="0" fontId="7" fillId="20" borderId="2" xfId="16" applyFont="1" applyFill="1" applyBorder="1"/>
    <xf numFmtId="0" fontId="8" fillId="0" borderId="0" xfId="16" applyFont="1" applyAlignment="1">
      <alignment horizontal="center"/>
    </xf>
    <xf numFmtId="0" fontId="8" fillId="12" borderId="2" xfId="16" applyFont="1" applyFill="1" applyBorder="1" applyAlignment="1">
      <alignment horizontal="center" vertical="center"/>
    </xf>
    <xf numFmtId="0" fontId="7" fillId="12" borderId="2" xfId="16" applyFont="1" applyFill="1" applyBorder="1" applyAlignment="1">
      <alignment horizontal="center" vertical="center"/>
    </xf>
    <xf numFmtId="10" fontId="7" fillId="12" borderId="2" xfId="16" applyNumberFormat="1" applyFont="1" applyFill="1" applyBorder="1" applyAlignment="1">
      <alignment horizontal="center" vertical="center"/>
    </xf>
    <xf numFmtId="0" fontId="52" fillId="0" borderId="0" xfId="16" applyFont="1" applyAlignment="1">
      <alignment horizontal="center"/>
    </xf>
    <xf numFmtId="0" fontId="52" fillId="0" borderId="0" xfId="20" applyFont="1" applyAlignment="1">
      <alignment horizontal="center"/>
    </xf>
    <xf numFmtId="0" fontId="52" fillId="0" borderId="0" xfId="20" applyFont="1" applyAlignment="1">
      <alignment horizontal="right" wrapText="1"/>
    </xf>
    <xf numFmtId="0" fontId="52" fillId="0" borderId="0" xfId="16" applyFont="1" applyAlignment="1">
      <alignment wrapText="1"/>
    </xf>
    <xf numFmtId="0" fontId="95" fillId="0" borderId="1" xfId="21" applyFont="1" applyBorder="1" applyAlignment="1">
      <alignment wrapText="1"/>
    </xf>
    <xf numFmtId="0" fontId="91" fillId="9" borderId="22" xfId="24" applyFont="1" applyFill="1" applyBorder="1" applyAlignment="1">
      <alignment horizontal="center"/>
    </xf>
    <xf numFmtId="0" fontId="91" fillId="0" borderId="1" xfId="24" applyFont="1" applyBorder="1" applyAlignment="1">
      <alignment wrapText="1"/>
    </xf>
    <xf numFmtId="0" fontId="4" fillId="0" borderId="0" xfId="1" applyAlignment="1" applyProtection="1">
      <alignment vertical="center"/>
      <protection hidden="1"/>
    </xf>
    <xf numFmtId="57" fontId="4" fillId="0" borderId="0" xfId="1" applyNumberFormat="1" applyAlignment="1" applyProtection="1">
      <alignment vertical="center"/>
      <protection hidden="1"/>
    </xf>
    <xf numFmtId="0" fontId="4" fillId="0" borderId="0" xfId="1" applyProtection="1">
      <protection hidden="1"/>
    </xf>
    <xf numFmtId="0" fontId="0" fillId="0" borderId="0" xfId="1" applyFont="1" applyAlignment="1" applyProtection="1">
      <alignment horizontal="center" vertical="center"/>
      <protection hidden="1"/>
    </xf>
    <xf numFmtId="57" fontId="0" fillId="0" borderId="0" xfId="1" applyNumberFormat="1" applyFont="1" applyAlignment="1" applyProtection="1">
      <alignment horizontal="center" vertical="center"/>
      <protection hidden="1"/>
    </xf>
    <xf numFmtId="0" fontId="97" fillId="0" borderId="0" xfId="1" applyFont="1" applyAlignment="1" applyProtection="1">
      <alignment vertical="center"/>
      <protection hidden="1"/>
    </xf>
    <xf numFmtId="0" fontId="97" fillId="0" borderId="0" xfId="1" applyFont="1" applyProtection="1">
      <protection hidden="1"/>
    </xf>
    <xf numFmtId="0" fontId="46" fillId="0" borderId="0" xfId="1" applyFont="1" applyAlignment="1" applyProtection="1">
      <alignment wrapText="1"/>
      <protection hidden="1"/>
    </xf>
    <xf numFmtId="10" fontId="48" fillId="0" borderId="0" xfId="1" applyNumberFormat="1" applyFont="1" applyAlignment="1" applyProtection="1">
      <alignment wrapText="1"/>
      <protection hidden="1"/>
    </xf>
    <xf numFmtId="0" fontId="44" fillId="0" borderId="0" xfId="1" applyFont="1" applyAlignment="1" applyProtection="1">
      <alignment horizontal="left" vertical="center"/>
      <protection hidden="1"/>
    </xf>
    <xf numFmtId="0" fontId="45" fillId="0" borderId="0" xfId="1" applyFont="1" applyAlignment="1" applyProtection="1">
      <alignment horizontal="left" vertical="center"/>
      <protection hidden="1"/>
    </xf>
    <xf numFmtId="0" fontId="85" fillId="0" borderId="2" xfId="11" applyFont="1" applyBorder="1">
      <alignment vertical="center"/>
    </xf>
    <xf numFmtId="0" fontId="55" fillId="0" borderId="0" xfId="0" applyFont="1" applyAlignment="1" applyProtection="1">
      <alignment horizontal="left" vertical="center"/>
      <protection hidden="1"/>
    </xf>
    <xf numFmtId="0" fontId="100" fillId="0" borderId="0" xfId="1" applyFont="1" applyAlignment="1" applyProtection="1">
      <alignment vertical="center"/>
      <protection hidden="1"/>
    </xf>
    <xf numFmtId="9" fontId="9" fillId="0" borderId="2" xfId="11" applyNumberFormat="1" applyBorder="1">
      <alignment vertical="center"/>
    </xf>
    <xf numFmtId="0" fontId="101" fillId="0" borderId="0" xfId="1" applyFont="1" applyAlignment="1" applyProtection="1">
      <alignment horizontal="left" vertical="center"/>
      <protection hidden="1"/>
    </xf>
    <xf numFmtId="0" fontId="60" fillId="0" borderId="0" xfId="1" applyFont="1" applyAlignment="1" applyProtection="1">
      <alignment vertical="center"/>
      <protection hidden="1"/>
    </xf>
    <xf numFmtId="0" fontId="104" fillId="0" borderId="0" xfId="1" applyFont="1" applyProtection="1">
      <protection hidden="1"/>
    </xf>
    <xf numFmtId="0" fontId="41" fillId="0" borderId="0" xfId="1" applyFont="1" applyProtection="1">
      <protection hidden="1"/>
    </xf>
    <xf numFmtId="0" fontId="105" fillId="0" borderId="0" xfId="1" applyFont="1" applyAlignment="1" applyProtection="1">
      <alignment horizontal="left" vertical="center"/>
      <protection hidden="1"/>
    </xf>
    <xf numFmtId="57" fontId="41" fillId="0" borderId="0" xfId="1" applyNumberFormat="1" applyFont="1" applyAlignment="1" applyProtection="1">
      <alignment vertical="center"/>
      <protection hidden="1"/>
    </xf>
    <xf numFmtId="0" fontId="41" fillId="0" borderId="0" xfId="1" applyFont="1" applyAlignment="1" applyProtection="1">
      <alignment vertical="center"/>
      <protection hidden="1"/>
    </xf>
    <xf numFmtId="0" fontId="34" fillId="0" borderId="0" xfId="1" applyFont="1" applyAlignment="1" applyProtection="1">
      <alignment horizontal="center" vertical="center"/>
      <protection hidden="1"/>
    </xf>
    <xf numFmtId="57" fontId="34" fillId="0" borderId="0" xfId="1" applyNumberFormat="1" applyFont="1" applyAlignment="1" applyProtection="1">
      <alignment horizontal="center" vertical="center" shrinkToFit="1"/>
      <protection hidden="1"/>
    </xf>
    <xf numFmtId="0" fontId="106" fillId="0" borderId="0" xfId="12" applyFont="1" applyAlignment="1" applyProtection="1">
      <alignment horizontal="right" vertical="center"/>
      <protection hidden="1"/>
    </xf>
    <xf numFmtId="0" fontId="79" fillId="0" borderId="0" xfId="12" applyFont="1" applyAlignment="1" applyProtection="1">
      <alignment horizontal="right" vertical="center"/>
      <protection hidden="1"/>
    </xf>
    <xf numFmtId="0" fontId="58" fillId="0" borderId="0" xfId="1" applyFont="1" applyAlignment="1" applyProtection="1">
      <alignment horizontal="right" vertical="center"/>
      <protection hidden="1"/>
    </xf>
    <xf numFmtId="49" fontId="33" fillId="0" borderId="0" xfId="1" applyNumberFormat="1" applyFont="1" applyAlignment="1" applyProtection="1">
      <alignment horizontal="left" vertical="center"/>
      <protection hidden="1"/>
    </xf>
    <xf numFmtId="0" fontId="33" fillId="0" borderId="0" xfId="1" applyFont="1" applyAlignment="1" applyProtection="1">
      <alignment horizontal="left" vertical="center"/>
      <protection hidden="1"/>
    </xf>
    <xf numFmtId="0" fontId="102" fillId="0" borderId="11" xfId="12" applyFont="1" applyBorder="1" applyAlignment="1" applyProtection="1">
      <alignment horizontal="right" vertical="center"/>
      <protection hidden="1"/>
    </xf>
    <xf numFmtId="0" fontId="104" fillId="0" borderId="0" xfId="1" applyFont="1" applyAlignment="1" applyProtection="1">
      <alignment vertical="center"/>
      <protection hidden="1"/>
    </xf>
    <xf numFmtId="0" fontId="108" fillId="0" borderId="0" xfId="25" applyFont="1">
      <alignment vertical="center"/>
    </xf>
    <xf numFmtId="0" fontId="109" fillId="0" borderId="0" xfId="25" applyFont="1" applyAlignment="1">
      <alignment horizontal="right" wrapText="1"/>
    </xf>
    <xf numFmtId="0" fontId="110" fillId="0" borderId="0" xfId="25" applyFont="1" applyAlignment="1">
      <alignment horizontal="right"/>
    </xf>
    <xf numFmtId="0" fontId="114" fillId="0" borderId="0" xfId="25" applyFont="1" applyAlignment="1">
      <alignment horizontal="left" vertical="center" indent="15"/>
    </xf>
    <xf numFmtId="0" fontId="8" fillId="0" borderId="25" xfId="25" applyFont="1" applyBorder="1" applyAlignment="1">
      <alignment horizontal="center" vertical="center" wrapText="1"/>
    </xf>
    <xf numFmtId="0" fontId="41" fillId="0" borderId="0" xfId="23" applyFont="1" applyAlignment="1">
      <alignment horizontal="left" vertical="center" wrapText="1"/>
    </xf>
    <xf numFmtId="0" fontId="110" fillId="0" borderId="0" xfId="25" applyFont="1" applyAlignment="1">
      <alignment horizontal="left" vertical="center" indent="7"/>
    </xf>
    <xf numFmtId="0" fontId="8" fillId="0" borderId="28" xfId="25" applyFont="1" applyBorder="1" applyAlignment="1">
      <alignment horizontal="center" vertical="center" wrapText="1"/>
    </xf>
    <xf numFmtId="0" fontId="108" fillId="0" borderId="0" xfId="25" applyFont="1" applyAlignment="1">
      <alignment horizontal="left" vertical="center" indent="9"/>
    </xf>
    <xf numFmtId="0" fontId="108" fillId="0" borderId="0" xfId="25" applyFont="1" applyAlignment="1">
      <alignment horizontal="left" vertical="center" indent="6"/>
    </xf>
    <xf numFmtId="0" fontId="116" fillId="0" borderId="0" xfId="23" applyFont="1" applyAlignment="1">
      <alignment horizontal="left" vertical="center" wrapText="1"/>
    </xf>
    <xf numFmtId="0" fontId="108" fillId="0" borderId="0" xfId="25" applyFont="1" applyAlignment="1">
      <alignment horizontal="justify" vertical="center"/>
    </xf>
    <xf numFmtId="0" fontId="8" fillId="0" borderId="0" xfId="25" applyFont="1" applyAlignment="1">
      <alignment horizontal="center" vertical="center" wrapText="1"/>
    </xf>
    <xf numFmtId="0" fontId="108" fillId="0" borderId="0" xfId="25" applyFont="1" applyAlignment="1">
      <alignment horizontal="left" vertical="center" wrapText="1"/>
    </xf>
    <xf numFmtId="0" fontId="108" fillId="0" borderId="0" xfId="25" applyFont="1" applyAlignment="1">
      <alignment horizontal="right" vertical="center"/>
    </xf>
    <xf numFmtId="0" fontId="117" fillId="0" borderId="0" xfId="25" applyFont="1" applyAlignment="1">
      <alignment horizontal="left" vertical="center" indent="6"/>
    </xf>
    <xf numFmtId="0" fontId="118" fillId="0" borderId="0" xfId="25" applyFont="1">
      <alignment vertical="center"/>
    </xf>
    <xf numFmtId="0" fontId="41" fillId="0" borderId="0" xfId="23" applyFont="1" applyAlignment="1">
      <alignment horizontal="left" vertical="center"/>
    </xf>
    <xf numFmtId="0" fontId="8" fillId="0" borderId="35" xfId="25" applyFont="1" applyBorder="1" applyAlignment="1">
      <alignment horizontal="center" vertical="center" wrapText="1"/>
    </xf>
    <xf numFmtId="0" fontId="117" fillId="0" borderId="0" xfId="25" applyFont="1" applyAlignment="1">
      <alignment horizontal="left" vertical="center" indent="8"/>
    </xf>
    <xf numFmtId="0" fontId="120" fillId="0" borderId="0" xfId="25" applyFont="1">
      <alignment vertical="center"/>
    </xf>
    <xf numFmtId="0" fontId="123" fillId="0" borderId="0" xfId="25" applyFont="1">
      <alignment vertical="center"/>
    </xf>
    <xf numFmtId="0" fontId="124" fillId="0" borderId="0" xfId="25" applyFont="1" applyAlignment="1">
      <alignment horizontal="right" vertical="center"/>
    </xf>
    <xf numFmtId="0" fontId="122" fillId="0" borderId="0" xfId="25" applyFont="1">
      <alignment vertical="center"/>
    </xf>
    <xf numFmtId="0" fontId="110" fillId="0" borderId="0" xfId="25" applyFont="1">
      <alignment vertical="center"/>
    </xf>
    <xf numFmtId="0" fontId="110" fillId="0" borderId="0" xfId="25" applyFont="1" applyAlignment="1">
      <alignment vertical="center" wrapText="1"/>
    </xf>
    <xf numFmtId="0" fontId="114" fillId="0" borderId="0" xfId="25" applyFont="1">
      <alignment vertical="center"/>
    </xf>
    <xf numFmtId="0" fontId="126" fillId="0" borderId="0" xfId="25" applyFont="1">
      <alignment vertical="center"/>
    </xf>
    <xf numFmtId="0" fontId="127" fillId="0" borderId="0" xfId="25" applyFont="1" applyAlignment="1">
      <alignment horizontal="left" vertical="center" indent="6"/>
    </xf>
    <xf numFmtId="0" fontId="118" fillId="0" borderId="0" xfId="25" applyFont="1" applyAlignment="1">
      <alignment horizontal="left" vertical="center" indent="6"/>
    </xf>
    <xf numFmtId="0" fontId="8" fillId="0" borderId="38" xfId="25" applyFont="1" applyBorder="1" applyAlignment="1">
      <alignment horizontal="center" vertical="center" wrapText="1"/>
    </xf>
    <xf numFmtId="0" fontId="122" fillId="0" borderId="0" xfId="25" applyFont="1" applyAlignment="1">
      <alignment vertical="center" wrapText="1"/>
    </xf>
    <xf numFmtId="0" fontId="96" fillId="0" borderId="0" xfId="23" applyAlignment="1">
      <alignment vertical="center" wrapText="1"/>
    </xf>
    <xf numFmtId="0" fontId="110" fillId="15" borderId="0" xfId="12" applyFont="1" applyFill="1" applyAlignment="1" applyProtection="1">
      <alignment horizontal="right" vertical="center"/>
      <protection hidden="1"/>
    </xf>
    <xf numFmtId="0" fontId="128" fillId="0" borderId="0" xfId="12" applyFont="1" applyAlignment="1" applyProtection="1">
      <alignment horizontal="left" vertical="center"/>
      <protection hidden="1"/>
    </xf>
    <xf numFmtId="0" fontId="82" fillId="0" borderId="42" xfId="12" applyFont="1" applyBorder="1" applyAlignment="1" applyProtection="1">
      <alignment horizontal="left" vertical="center"/>
      <protection hidden="1"/>
    </xf>
    <xf numFmtId="0" fontId="16" fillId="0" borderId="40" xfId="12" applyFont="1" applyBorder="1" applyProtection="1">
      <protection hidden="1"/>
    </xf>
    <xf numFmtId="0" fontId="32" fillId="0" borderId="40" xfId="12" applyFont="1" applyBorder="1" applyAlignment="1" applyProtection="1">
      <alignment horizontal="center" vertical="center"/>
      <protection hidden="1"/>
    </xf>
    <xf numFmtId="0" fontId="9" fillId="0" borderId="40" xfId="12" applyFont="1" applyBorder="1" applyAlignment="1" applyProtection="1">
      <alignment vertical="center"/>
      <protection hidden="1"/>
    </xf>
    <xf numFmtId="0" fontId="17" fillId="0" borderId="40" xfId="12" applyFont="1" applyBorder="1" applyAlignment="1" applyProtection="1">
      <alignment horizontal="center" vertical="center"/>
      <protection hidden="1"/>
    </xf>
    <xf numFmtId="0" fontId="87" fillId="0" borderId="40" xfId="12" applyFont="1" applyBorder="1" applyAlignment="1" applyProtection="1">
      <alignment horizontal="right" vertical="center"/>
      <protection hidden="1"/>
    </xf>
    <xf numFmtId="0" fontId="32" fillId="0" borderId="40" xfId="12" applyFont="1" applyBorder="1" applyAlignment="1" applyProtection="1">
      <alignment vertical="center"/>
      <protection hidden="1"/>
    </xf>
    <xf numFmtId="0" fontId="17" fillId="0" borderId="43" xfId="12" applyFont="1" applyBorder="1" applyAlignment="1" applyProtection="1">
      <alignment horizontal="center" vertical="center"/>
      <protection hidden="1"/>
    </xf>
    <xf numFmtId="0" fontId="29" fillId="0" borderId="40" xfId="12" applyFont="1" applyBorder="1" applyAlignment="1" applyProtection="1">
      <alignment horizontal="center" vertical="center"/>
      <protection hidden="1"/>
    </xf>
    <xf numFmtId="0" fontId="29" fillId="0" borderId="40" xfId="12" applyFont="1" applyBorder="1" applyAlignment="1" applyProtection="1">
      <alignment vertical="center"/>
      <protection hidden="1"/>
    </xf>
    <xf numFmtId="0" fontId="38" fillId="0" borderId="43" xfId="12" applyFont="1" applyBorder="1" applyAlignment="1" applyProtection="1">
      <alignment vertical="center"/>
      <protection hidden="1"/>
    </xf>
    <xf numFmtId="0" fontId="17" fillId="0" borderId="40" xfId="12" applyFont="1" applyBorder="1" applyAlignment="1" applyProtection="1">
      <alignment horizontal="right" vertical="center"/>
      <protection hidden="1"/>
    </xf>
    <xf numFmtId="0" fontId="17" fillId="0" borderId="44" xfId="12" applyFont="1" applyBorder="1" applyAlignment="1" applyProtection="1">
      <alignment horizontal="center" vertical="center"/>
      <protection hidden="1"/>
    </xf>
    <xf numFmtId="0" fontId="17" fillId="0" borderId="45" xfId="12" applyFont="1" applyBorder="1" applyAlignment="1" applyProtection="1">
      <alignment horizontal="center" vertical="center"/>
      <protection hidden="1"/>
    </xf>
    <xf numFmtId="0" fontId="10" fillId="2" borderId="40" xfId="12" applyFont="1" applyFill="1" applyBorder="1" applyAlignment="1" applyProtection="1">
      <alignment vertical="center"/>
      <protection hidden="1"/>
    </xf>
    <xf numFmtId="0" fontId="50" fillId="0" borderId="48" xfId="12" applyFont="1" applyBorder="1" applyAlignment="1" applyProtection="1">
      <alignment horizontal="center" vertical="center" shrinkToFit="1"/>
      <protection hidden="1"/>
    </xf>
    <xf numFmtId="0" fontId="16" fillId="0" borderId="46" xfId="12" applyFont="1" applyBorder="1" applyProtection="1">
      <protection hidden="1"/>
    </xf>
    <xf numFmtId="0" fontId="26" fillId="2" borderId="46" xfId="12" applyFont="1" applyFill="1" applyBorder="1" applyAlignment="1" applyProtection="1">
      <alignment horizontal="center" vertical="center"/>
      <protection hidden="1"/>
    </xf>
    <xf numFmtId="0" fontId="7" fillId="0" borderId="46" xfId="12" applyFont="1" applyBorder="1" applyAlignment="1" applyProtection="1">
      <alignment horizontal="center" vertical="center"/>
      <protection hidden="1"/>
    </xf>
    <xf numFmtId="0" fontId="21" fillId="0" borderId="46" xfId="12" applyFont="1" applyBorder="1" applyAlignment="1" applyProtection="1">
      <alignment horizontal="right" vertical="center"/>
      <protection hidden="1"/>
    </xf>
    <xf numFmtId="0" fontId="7" fillId="0" borderId="49" xfId="12" applyFont="1" applyBorder="1" applyAlignment="1" applyProtection="1">
      <alignment horizontal="center" vertical="center"/>
      <protection hidden="1"/>
    </xf>
    <xf numFmtId="0" fontId="23" fillId="0" borderId="46" xfId="12" applyFont="1" applyBorder="1" applyAlignment="1" applyProtection="1">
      <alignment horizontal="center" vertical="center" wrapText="1"/>
      <protection hidden="1"/>
    </xf>
    <xf numFmtId="0" fontId="9" fillId="0" borderId="49" xfId="12" applyFont="1" applyBorder="1" applyAlignment="1" applyProtection="1">
      <alignment vertical="center"/>
      <protection hidden="1"/>
    </xf>
    <xf numFmtId="0" fontId="26" fillId="0" borderId="46" xfId="12" applyFont="1" applyBorder="1" applyAlignment="1" applyProtection="1">
      <alignment horizontal="center" vertical="center"/>
      <protection hidden="1"/>
    </xf>
    <xf numFmtId="0" fontId="7" fillId="0" borderId="50" xfId="12" applyFont="1" applyBorder="1" applyAlignment="1" applyProtection="1">
      <alignment horizontal="center" vertical="center"/>
      <protection hidden="1"/>
    </xf>
    <xf numFmtId="0" fontId="26" fillId="0" borderId="51" xfId="12" applyFont="1" applyBorder="1" applyAlignment="1" applyProtection="1">
      <alignment horizontal="center" vertical="center"/>
      <protection hidden="1"/>
    </xf>
    <xf numFmtId="0" fontId="26" fillId="0" borderId="49" xfId="12" applyFont="1" applyBorder="1" applyAlignment="1" applyProtection="1">
      <alignment horizontal="center" vertical="center"/>
      <protection hidden="1"/>
    </xf>
    <xf numFmtId="0" fontId="9" fillId="0" borderId="46" xfId="12" applyFont="1" applyBorder="1" applyAlignment="1" applyProtection="1">
      <alignment vertical="center"/>
      <protection hidden="1"/>
    </xf>
    <xf numFmtId="0" fontId="93" fillId="0" borderId="46" xfId="12" applyFont="1" applyBorder="1" applyAlignment="1" applyProtection="1">
      <alignment horizontal="right" vertical="center"/>
      <protection hidden="1"/>
    </xf>
    <xf numFmtId="0" fontId="9" fillId="0" borderId="43" xfId="12" applyFont="1" applyBorder="1" applyAlignment="1" applyProtection="1">
      <alignment vertical="center"/>
      <protection hidden="1"/>
    </xf>
    <xf numFmtId="0" fontId="9" fillId="2" borderId="11" xfId="12" applyFont="1" applyFill="1" applyBorder="1" applyAlignment="1" applyProtection="1">
      <alignment vertical="center"/>
      <protection hidden="1"/>
    </xf>
    <xf numFmtId="0" fontId="93" fillId="0" borderId="0" xfId="12" applyFont="1" applyAlignment="1" applyProtection="1">
      <alignment vertical="center"/>
      <protection hidden="1"/>
    </xf>
    <xf numFmtId="0" fontId="91" fillId="0" borderId="0" xfId="24" applyFont="1" applyAlignment="1">
      <alignment wrapText="1"/>
    </xf>
    <xf numFmtId="0" fontId="91" fillId="0" borderId="0" xfId="24" applyFont="1" applyAlignment="1">
      <alignment horizontal="right" wrapText="1"/>
    </xf>
    <xf numFmtId="49" fontId="17" fillId="0" borderId="40" xfId="12" applyNumberFormat="1" applyFont="1" applyBorder="1" applyAlignment="1" applyProtection="1">
      <alignment horizontal="left" vertical="center"/>
      <protection hidden="1"/>
    </xf>
    <xf numFmtId="0" fontId="129" fillId="0" borderId="0" xfId="12" applyFont="1" applyAlignment="1" applyProtection="1">
      <alignment horizontal="right" vertical="center"/>
      <protection hidden="1"/>
    </xf>
    <xf numFmtId="0" fontId="99" fillId="0" borderId="0" xfId="26" applyFont="1" applyFill="1" applyBorder="1" applyAlignment="1" applyProtection="1">
      <alignment horizontal="center" vertical="center"/>
      <protection hidden="1"/>
    </xf>
    <xf numFmtId="0" fontId="131" fillId="0" borderId="0" xfId="26" applyFont="1" applyFill="1" applyBorder="1" applyAlignment="1" applyProtection="1">
      <alignment horizontal="center" vertical="center"/>
      <protection hidden="1"/>
    </xf>
    <xf numFmtId="0" fontId="99" fillId="0" borderId="0" xfId="26" applyFont="1" applyFill="1" applyBorder="1" applyAlignment="1" applyProtection="1">
      <alignment horizontal="right" vertical="center"/>
      <protection hidden="1"/>
    </xf>
    <xf numFmtId="192" fontId="132" fillId="0" borderId="0" xfId="12" applyNumberFormat="1" applyFont="1" applyAlignment="1" applyProtection="1">
      <alignment horizontal="center" vertical="center"/>
      <protection hidden="1"/>
    </xf>
    <xf numFmtId="0" fontId="133" fillId="0" borderId="0" xfId="12" applyFont="1" applyAlignment="1" applyProtection="1">
      <alignment vertical="center"/>
      <protection hidden="1"/>
    </xf>
    <xf numFmtId="0" fontId="38" fillId="0" borderId="0" xfId="12" applyFont="1" applyAlignment="1" applyProtection="1">
      <alignment horizontal="center" vertical="center"/>
      <protection hidden="1"/>
    </xf>
    <xf numFmtId="57" fontId="20" fillId="0" borderId="0" xfId="12" applyNumberFormat="1" applyFont="1" applyAlignment="1" applyProtection="1">
      <alignment horizontal="center" vertical="center"/>
      <protection hidden="1"/>
    </xf>
    <xf numFmtId="0" fontId="9" fillId="0" borderId="47" xfId="11" applyBorder="1" applyAlignment="1">
      <alignment horizontal="center" vertical="center"/>
    </xf>
    <xf numFmtId="0" fontId="9" fillId="20" borderId="47" xfId="11" applyFill="1" applyBorder="1" applyAlignment="1">
      <alignment horizontal="center" vertical="center"/>
    </xf>
    <xf numFmtId="195" fontId="9" fillId="20" borderId="47" xfId="11" applyNumberFormat="1" applyFill="1" applyBorder="1" applyAlignment="1">
      <alignment horizontal="center" vertical="center"/>
    </xf>
    <xf numFmtId="0" fontId="9" fillId="20" borderId="47" xfId="11" applyFill="1" applyBorder="1">
      <alignment vertical="center"/>
    </xf>
    <xf numFmtId="0" fontId="87" fillId="0" borderId="0" xfId="12" applyFont="1" applyAlignment="1" applyProtection="1">
      <alignment horizontal="left" vertical="center"/>
      <protection hidden="1"/>
    </xf>
    <xf numFmtId="0" fontId="9" fillId="0" borderId="2" xfId="1" applyFont="1" applyBorder="1" applyAlignment="1">
      <alignment horizontal="center"/>
    </xf>
    <xf numFmtId="0" fontId="9" fillId="0" borderId="47" xfId="11" applyBorder="1">
      <alignment vertical="center"/>
    </xf>
    <xf numFmtId="0" fontId="9" fillId="0" borderId="47" xfId="1" applyFont="1" applyBorder="1" applyAlignment="1">
      <alignment horizontal="center"/>
    </xf>
    <xf numFmtId="0" fontId="24" fillId="0" borderId="24" xfId="12" applyFont="1" applyBorder="1" applyAlignment="1" applyProtection="1">
      <alignment horizontal="center" vertical="center"/>
      <protection hidden="1"/>
    </xf>
    <xf numFmtId="0" fontId="23" fillId="0" borderId="24" xfId="12" applyFont="1" applyBorder="1" applyAlignment="1" applyProtection="1">
      <alignment horizontal="center" vertical="center" wrapText="1"/>
      <protection hidden="1"/>
    </xf>
    <xf numFmtId="0" fontId="0" fillId="0" borderId="0" xfId="16" applyFont="1" applyProtection="1">
      <protection hidden="1"/>
    </xf>
    <xf numFmtId="0" fontId="89" fillId="0" borderId="0" xfId="12" applyFont="1" applyAlignment="1" applyProtection="1">
      <alignment horizontal="left" vertical="center"/>
      <protection hidden="1"/>
    </xf>
    <xf numFmtId="0" fontId="85" fillId="0" borderId="0" xfId="12" applyFont="1" applyAlignment="1" applyProtection="1">
      <alignment horizontal="center" vertical="center"/>
      <protection hidden="1"/>
    </xf>
    <xf numFmtId="0" fontId="134" fillId="0" borderId="47" xfId="27" applyBorder="1">
      <alignment vertical="center"/>
    </xf>
    <xf numFmtId="179" fontId="134" fillId="0" borderId="4" xfId="27" applyNumberFormat="1" applyBorder="1">
      <alignment vertical="center"/>
    </xf>
    <xf numFmtId="0" fontId="134" fillId="0" borderId="0" xfId="27">
      <alignment vertical="center"/>
    </xf>
    <xf numFmtId="0" fontId="134" fillId="0" borderId="47" xfId="27" applyBorder="1" applyAlignment="1">
      <alignment horizontal="center" vertical="center"/>
    </xf>
    <xf numFmtId="10" fontId="134" fillId="26" borderId="7" xfId="27" applyNumberFormat="1" applyFill="1" applyBorder="1" applyAlignment="1">
      <alignment horizontal="right" vertical="center"/>
    </xf>
    <xf numFmtId="10" fontId="134" fillId="0" borderId="47" xfId="27" applyNumberFormat="1" applyBorder="1">
      <alignment vertical="center"/>
    </xf>
    <xf numFmtId="179" fontId="134" fillId="0" borderId="47" xfId="27" applyNumberFormat="1" applyBorder="1" applyAlignment="1">
      <alignment horizontal="right" vertical="center"/>
    </xf>
    <xf numFmtId="179" fontId="134" fillId="0" borderId="47" xfId="27" applyNumberFormat="1" applyBorder="1">
      <alignment vertical="center"/>
    </xf>
    <xf numFmtId="0" fontId="134" fillId="26" borderId="7" xfId="27" applyFill="1" applyBorder="1" applyAlignment="1">
      <alignment horizontal="right" vertical="center"/>
    </xf>
    <xf numFmtId="10" fontId="134" fillId="26" borderId="47" xfId="27" applyNumberFormat="1" applyFill="1" applyBorder="1" applyAlignment="1">
      <alignment horizontal="right" vertical="center"/>
    </xf>
    <xf numFmtId="0" fontId="134" fillId="26" borderId="47" xfId="27" applyFill="1" applyBorder="1" applyAlignment="1">
      <alignment horizontal="center" vertical="center"/>
    </xf>
    <xf numFmtId="0" fontId="134" fillId="0" borderId="0" xfId="27" applyAlignment="1">
      <alignment horizontal="center" vertical="center"/>
    </xf>
    <xf numFmtId="198" fontId="134" fillId="0" borderId="47" xfId="27" applyNumberFormat="1" applyBorder="1">
      <alignment vertical="center"/>
    </xf>
    <xf numFmtId="0" fontId="134" fillId="13" borderId="47" xfId="27" applyFill="1" applyBorder="1">
      <alignment vertical="center"/>
    </xf>
    <xf numFmtId="198" fontId="134" fillId="27" borderId="47" xfId="27" applyNumberFormat="1" applyFill="1" applyBorder="1" applyAlignment="1">
      <alignment horizontal="center" vertical="center"/>
    </xf>
    <xf numFmtId="199" fontId="134" fillId="26" borderId="47" xfId="27" applyNumberFormat="1" applyFill="1" applyBorder="1">
      <alignment vertical="center"/>
    </xf>
    <xf numFmtId="198" fontId="134" fillId="27" borderId="47" xfId="27" applyNumberFormat="1" applyFill="1" applyBorder="1">
      <alignment vertical="center"/>
    </xf>
    <xf numFmtId="179" fontId="134" fillId="26" borderId="47" xfId="27" applyNumberFormat="1" applyFill="1" applyBorder="1">
      <alignment vertical="center"/>
    </xf>
    <xf numFmtId="200" fontId="134" fillId="0" borderId="47" xfId="27" applyNumberFormat="1" applyBorder="1">
      <alignment vertical="center"/>
    </xf>
    <xf numFmtId="201" fontId="134" fillId="0" borderId="47" xfId="27" applyNumberFormat="1" applyBorder="1">
      <alignment vertical="center"/>
    </xf>
    <xf numFmtId="192" fontId="134" fillId="0" borderId="47" xfId="27" applyNumberFormat="1" applyBorder="1">
      <alignment vertical="center"/>
    </xf>
    <xf numFmtId="0" fontId="134" fillId="13" borderId="47" xfId="27" applyFill="1" applyBorder="1" applyAlignment="1">
      <alignment horizontal="center" vertical="center"/>
    </xf>
    <xf numFmtId="10" fontId="134" fillId="13" borderId="47" xfId="27" applyNumberFormat="1" applyFill="1" applyBorder="1" applyAlignment="1">
      <alignment horizontal="center" vertical="center"/>
    </xf>
    <xf numFmtId="10" fontId="134" fillId="0" borderId="47" xfId="27" applyNumberFormat="1" applyBorder="1" applyAlignment="1">
      <alignment horizontal="center" vertical="center"/>
    </xf>
    <xf numFmtId="196" fontId="134" fillId="13" borderId="47" xfId="27" applyNumberFormat="1" applyFill="1" applyBorder="1">
      <alignment vertical="center"/>
    </xf>
    <xf numFmtId="196" fontId="134" fillId="0" borderId="47" xfId="27" applyNumberFormat="1" applyBorder="1">
      <alignment vertical="center"/>
    </xf>
    <xf numFmtId="202" fontId="134" fillId="0" borderId="0" xfId="27" applyNumberFormat="1">
      <alignment vertical="center"/>
    </xf>
    <xf numFmtId="0" fontId="134" fillId="28" borderId="47" xfId="27" applyFill="1" applyBorder="1">
      <alignment vertical="center"/>
    </xf>
    <xf numFmtId="0" fontId="87" fillId="0" borderId="0" xfId="12" applyFont="1" applyAlignment="1" applyProtection="1">
      <alignment horizontal="center" vertical="center"/>
      <protection hidden="1"/>
    </xf>
    <xf numFmtId="0" fontId="56" fillId="0" borderId="0" xfId="1" applyFont="1" applyAlignment="1" applyProtection="1">
      <alignment horizontal="right" vertical="center" shrinkToFit="1"/>
      <protection hidden="1"/>
    </xf>
    <xf numFmtId="0" fontId="0" fillId="0" borderId="0" xfId="0" applyAlignment="1">
      <alignment horizontal="right" vertical="center" shrinkToFit="1"/>
    </xf>
    <xf numFmtId="0" fontId="80" fillId="0" borderId="0" xfId="0" applyFont="1" applyAlignment="1">
      <alignment vertical="center"/>
    </xf>
    <xf numFmtId="0" fontId="46" fillId="0" borderId="7" xfId="1" applyFont="1" applyBorder="1" applyAlignment="1" applyProtection="1">
      <alignment horizontal="center" vertical="center" shrinkToFit="1"/>
      <protection hidden="1"/>
    </xf>
    <xf numFmtId="0" fontId="46" fillId="0" borderId="2" xfId="1" applyFont="1" applyBorder="1" applyAlignment="1" applyProtection="1">
      <alignment horizontal="center" vertical="center" shrinkToFit="1"/>
      <protection hidden="1"/>
    </xf>
    <xf numFmtId="57" fontId="59" fillId="0" borderId="0" xfId="1" applyNumberFormat="1" applyFont="1" applyAlignment="1" applyProtection="1">
      <alignment vertical="center"/>
      <protection hidden="1"/>
    </xf>
    <xf numFmtId="0" fontId="59" fillId="0" borderId="0" xfId="1" applyFont="1" applyAlignment="1" applyProtection="1">
      <alignment vertical="center"/>
      <protection hidden="1"/>
    </xf>
    <xf numFmtId="0" fontId="0" fillId="0" borderId="24" xfId="1" applyFont="1" applyBorder="1" applyProtection="1">
      <protection hidden="1"/>
    </xf>
    <xf numFmtId="0" fontId="6" fillId="0" borderId="0" xfId="0" applyFont="1" applyAlignment="1">
      <alignment horizontal="center" vertical="center"/>
    </xf>
    <xf numFmtId="0" fontId="6" fillId="0" borderId="0" xfId="0" applyFont="1" applyAlignment="1">
      <alignment vertical="center"/>
    </xf>
    <xf numFmtId="0" fontId="3" fillId="0" borderId="0" xfId="1" applyFont="1" applyProtection="1">
      <protection hidden="1"/>
    </xf>
    <xf numFmtId="0" fontId="0" fillId="0" borderId="45" xfId="1" applyFont="1" applyBorder="1" applyProtection="1">
      <protection hidden="1"/>
    </xf>
    <xf numFmtId="0" fontId="0" fillId="0" borderId="51" xfId="1" applyFont="1" applyBorder="1" applyProtection="1">
      <protection hidden="1"/>
    </xf>
    <xf numFmtId="0" fontId="3" fillId="0" borderId="40" xfId="1" applyFont="1" applyBorder="1" applyProtection="1">
      <protection hidden="1"/>
    </xf>
    <xf numFmtId="0" fontId="3" fillId="0" borderId="46" xfId="1" applyFont="1" applyBorder="1" applyProtection="1">
      <protection hidden="1"/>
    </xf>
    <xf numFmtId="0" fontId="3" fillId="0" borderId="0" xfId="1" applyFont="1" applyAlignment="1" applyProtection="1">
      <alignment horizontal="left"/>
      <protection hidden="1"/>
    </xf>
    <xf numFmtId="0" fontId="3" fillId="0" borderId="43" xfId="1" applyFont="1" applyBorder="1" applyProtection="1">
      <protection hidden="1"/>
    </xf>
    <xf numFmtId="0" fontId="3" fillId="0" borderId="49" xfId="1" applyFont="1" applyBorder="1" applyProtection="1">
      <protection hidden="1"/>
    </xf>
    <xf numFmtId="0" fontId="3" fillId="0" borderId="40" xfId="1" applyFont="1" applyBorder="1" applyAlignment="1" applyProtection="1">
      <alignment horizontal="left"/>
      <protection hidden="1"/>
    </xf>
    <xf numFmtId="0" fontId="105" fillId="0" borderId="0" xfId="1" applyFont="1" applyAlignment="1" applyProtection="1">
      <alignment horizontal="right" vertical="center"/>
      <protection hidden="1"/>
    </xf>
    <xf numFmtId="0" fontId="105" fillId="0" borderId="0" xfId="1" applyFont="1" applyAlignment="1" applyProtection="1">
      <alignment vertical="center"/>
      <protection hidden="1"/>
    </xf>
    <xf numFmtId="0" fontId="105" fillId="0" borderId="16" xfId="1" applyFont="1" applyBorder="1" applyAlignment="1" applyProtection="1">
      <alignment vertical="center"/>
      <protection hidden="1"/>
    </xf>
    <xf numFmtId="0" fontId="105" fillId="0" borderId="16" xfId="1" applyFont="1" applyBorder="1" applyAlignment="1" applyProtection="1">
      <alignment vertical="center" shrinkToFit="1"/>
      <protection hidden="1"/>
    </xf>
    <xf numFmtId="0" fontId="105" fillId="0" borderId="24" xfId="1" applyFont="1" applyBorder="1" applyAlignment="1" applyProtection="1">
      <alignment vertical="center" shrinkToFit="1"/>
      <protection hidden="1"/>
    </xf>
    <xf numFmtId="0" fontId="136" fillId="0" borderId="16" xfId="1" applyFont="1" applyBorder="1" applyAlignment="1" applyProtection="1">
      <alignment horizontal="right" vertical="center"/>
      <protection hidden="1"/>
    </xf>
    <xf numFmtId="0" fontId="137" fillId="0" borderId="0" xfId="0" applyFont="1" applyAlignment="1" applyProtection="1">
      <alignment horizontal="left" vertical="center"/>
      <protection hidden="1"/>
    </xf>
    <xf numFmtId="185" fontId="105" fillId="0" borderId="0" xfId="1" applyNumberFormat="1" applyFont="1" applyAlignment="1" applyProtection="1">
      <alignment horizontal="left" vertical="center"/>
      <protection hidden="1"/>
    </xf>
    <xf numFmtId="57" fontId="44" fillId="0" borderId="0" xfId="1" applyNumberFormat="1" applyFont="1" applyAlignment="1" applyProtection="1">
      <alignment horizontal="right" vertical="center"/>
      <protection hidden="1"/>
    </xf>
    <xf numFmtId="0" fontId="139" fillId="0" borderId="0" xfId="1" applyFont="1" applyAlignment="1" applyProtection="1">
      <alignment horizontal="left" vertical="center"/>
      <protection hidden="1"/>
    </xf>
    <xf numFmtId="0" fontId="136" fillId="0" borderId="0" xfId="12" applyFont="1" applyAlignment="1" applyProtection="1">
      <alignment horizontal="right" vertical="center"/>
      <protection hidden="1"/>
    </xf>
    <xf numFmtId="0" fontId="140" fillId="0" borderId="0" xfId="0" applyFont="1"/>
    <xf numFmtId="0" fontId="141" fillId="0" borderId="0" xfId="0" quotePrefix="1" applyFont="1"/>
    <xf numFmtId="0" fontId="142" fillId="0" borderId="1" xfId="9" applyFont="1" applyBorder="1" applyAlignment="1">
      <alignment horizontal="right" wrapText="1"/>
    </xf>
    <xf numFmtId="0" fontId="143" fillId="0" borderId="2" xfId="11" applyFont="1" applyBorder="1" applyAlignment="1">
      <alignment horizontal="right" vertical="center"/>
    </xf>
    <xf numFmtId="0" fontId="0" fillId="0" borderId="47" xfId="0" applyBorder="1"/>
    <xf numFmtId="196" fontId="0" fillId="0" borderId="47" xfId="0" applyNumberFormat="1" applyBorder="1"/>
    <xf numFmtId="0" fontId="140" fillId="0" borderId="47" xfId="0" applyFont="1" applyBorder="1"/>
    <xf numFmtId="0" fontId="0" fillId="19" borderId="0" xfId="0" applyFill="1"/>
    <xf numFmtId="0" fontId="7" fillId="29" borderId="47" xfId="16" applyFont="1" applyFill="1" applyBorder="1"/>
    <xf numFmtId="0" fontId="9" fillId="20" borderId="11" xfId="17" applyFill="1" applyBorder="1" applyAlignment="1">
      <alignment horizontal="center" vertical="center"/>
    </xf>
    <xf numFmtId="49" fontId="87" fillId="13" borderId="18" xfId="12" applyNumberFormat="1" applyFont="1" applyFill="1" applyBorder="1" applyAlignment="1" applyProtection="1">
      <alignment horizontal="left" vertical="center"/>
      <protection locked="0"/>
    </xf>
    <xf numFmtId="49" fontId="87" fillId="13" borderId="8" xfId="12" applyNumberFormat="1" applyFont="1" applyFill="1" applyBorder="1" applyAlignment="1" applyProtection="1">
      <alignment horizontal="left" vertical="center"/>
      <protection locked="0"/>
    </xf>
    <xf numFmtId="49" fontId="87" fillId="13" borderId="13" xfId="12" applyNumberFormat="1" applyFont="1" applyFill="1" applyBorder="1" applyAlignment="1" applyProtection="1">
      <alignment horizontal="left" vertical="center"/>
      <protection locked="0"/>
    </xf>
    <xf numFmtId="0" fontId="19" fillId="16" borderId="2" xfId="12" applyFont="1" applyFill="1" applyBorder="1" applyAlignment="1" applyProtection="1">
      <alignment horizontal="center" vertical="center" shrinkToFit="1"/>
      <protection locked="0" hidden="1"/>
    </xf>
    <xf numFmtId="0" fontId="98" fillId="16" borderId="42" xfId="12" applyFont="1" applyFill="1" applyBorder="1" applyAlignment="1" applyProtection="1">
      <alignment horizontal="center" vertical="center" shrinkToFit="1"/>
      <protection locked="0" hidden="1"/>
    </xf>
    <xf numFmtId="0" fontId="0" fillId="0" borderId="8" xfId="0" applyBorder="1" applyAlignment="1" applyProtection="1">
      <alignment horizontal="center" vertical="center" shrinkToFit="1"/>
      <protection locked="0" hidden="1"/>
    </xf>
    <xf numFmtId="0" fontId="0" fillId="0" borderId="48" xfId="0" applyBorder="1" applyAlignment="1" applyProtection="1">
      <alignment horizontal="center" vertical="center" shrinkToFit="1"/>
      <protection locked="0" hidden="1"/>
    </xf>
    <xf numFmtId="0" fontId="9" fillId="2" borderId="40" xfId="12" applyFont="1" applyFill="1" applyBorder="1" applyAlignment="1" applyProtection="1">
      <alignment vertical="center" wrapText="1"/>
      <protection hidden="1"/>
    </xf>
    <xf numFmtId="0" fontId="0" fillId="0" borderId="0" xfId="1" applyFont="1" applyAlignment="1">
      <alignment vertical="center" wrapText="1"/>
    </xf>
    <xf numFmtId="0" fontId="0" fillId="0" borderId="46" xfId="1" applyFont="1" applyBorder="1" applyAlignment="1">
      <alignment vertical="center" wrapText="1"/>
    </xf>
    <xf numFmtId="0" fontId="8" fillId="0" borderId="0" xfId="12" applyFont="1" applyAlignment="1" applyProtection="1">
      <alignment horizontal="right" vertical="center"/>
      <protection hidden="1"/>
    </xf>
    <xf numFmtId="57" fontId="20" fillId="0" borderId="11" xfId="12" applyNumberFormat="1" applyFont="1" applyBorder="1" applyAlignment="1" applyProtection="1">
      <alignment horizontal="center" vertical="center"/>
      <protection hidden="1"/>
    </xf>
    <xf numFmtId="0" fontId="87" fillId="0" borderId="0" xfId="12" applyFont="1" applyAlignment="1" applyProtection="1">
      <alignment horizontal="left" vertical="center"/>
      <protection hidden="1"/>
    </xf>
    <xf numFmtId="0" fontId="29" fillId="0" borderId="0" xfId="12" applyFont="1" applyAlignment="1" applyProtection="1">
      <alignment horizontal="right" vertical="center"/>
      <protection hidden="1"/>
    </xf>
    <xf numFmtId="0" fontId="30" fillId="0" borderId="40" xfId="12" applyFont="1" applyBorder="1" applyAlignment="1" applyProtection="1">
      <alignment horizontal="right" vertical="center"/>
      <protection hidden="1"/>
    </xf>
    <xf numFmtId="0" fontId="17" fillId="0" borderId="0" xfId="12" applyFont="1" applyAlignment="1" applyProtection="1">
      <alignment horizontal="right" vertical="center"/>
      <protection hidden="1"/>
    </xf>
    <xf numFmtId="0" fontId="84" fillId="16" borderId="47" xfId="12" applyFont="1" applyFill="1" applyBorder="1" applyAlignment="1" applyProtection="1">
      <alignment horizontal="center" vertical="center"/>
      <protection locked="0" hidden="1"/>
    </xf>
    <xf numFmtId="0" fontId="92" fillId="0" borderId="0" xfId="12" applyFont="1" applyAlignment="1" applyProtection="1">
      <alignment horizontal="center" vertical="center" shrinkToFit="1"/>
      <protection hidden="1"/>
    </xf>
    <xf numFmtId="0" fontId="107" fillId="0" borderId="40" xfId="12" applyFont="1" applyBorder="1" applyAlignment="1" applyProtection="1">
      <alignment horizontal="left" vertical="center" shrinkToFit="1"/>
      <protection hidden="1"/>
    </xf>
    <xf numFmtId="0" fontId="107" fillId="0" borderId="0" xfId="12" applyFont="1" applyAlignment="1" applyProtection="1">
      <alignment horizontal="left" vertical="center" shrinkToFit="1"/>
      <protection hidden="1"/>
    </xf>
    <xf numFmtId="188" fontId="17" fillId="0" borderId="43" xfId="12" applyNumberFormat="1" applyFont="1" applyBorder="1" applyAlignment="1" applyProtection="1">
      <alignment horizontal="left" vertical="center" shrinkToFit="1"/>
      <protection hidden="1"/>
    </xf>
    <xf numFmtId="188" fontId="17" fillId="0" borderId="11" xfId="12" applyNumberFormat="1" applyFont="1" applyBorder="1" applyAlignment="1" applyProtection="1">
      <alignment horizontal="left" vertical="center" shrinkToFit="1"/>
      <protection hidden="1"/>
    </xf>
    <xf numFmtId="0" fontId="93" fillId="0" borderId="0" xfId="12" applyFont="1" applyAlignment="1" applyProtection="1">
      <alignment horizontal="left" vertical="center" shrinkToFit="1"/>
      <protection hidden="1"/>
    </xf>
    <xf numFmtId="0" fontId="88" fillId="0" borderId="0" xfId="12" applyFont="1" applyAlignment="1" applyProtection="1">
      <alignment horizontal="left" vertical="center" shrinkToFit="1"/>
      <protection hidden="1"/>
    </xf>
    <xf numFmtId="0" fontId="49" fillId="11" borderId="41" xfId="12" applyFont="1" applyFill="1" applyBorder="1" applyAlignment="1" applyProtection="1">
      <alignment horizontal="center" vertical="center" shrinkToFit="1"/>
      <protection hidden="1"/>
    </xf>
    <xf numFmtId="0" fontId="50" fillId="11" borderId="2" xfId="12" applyFont="1" applyFill="1" applyBorder="1" applyAlignment="1" applyProtection="1">
      <alignment horizontal="center" vertical="center" shrinkToFit="1"/>
      <protection hidden="1"/>
    </xf>
    <xf numFmtId="0" fontId="50" fillId="11" borderId="47" xfId="12" applyFont="1" applyFill="1" applyBorder="1" applyAlignment="1" applyProtection="1">
      <alignment horizontal="center" vertical="center" shrinkToFit="1"/>
      <protection hidden="1"/>
    </xf>
    <xf numFmtId="184" fontId="17" fillId="0" borderId="23" xfId="12" applyNumberFormat="1" applyFont="1" applyBorder="1" applyAlignment="1" applyProtection="1">
      <alignment horizontal="center" vertical="center"/>
      <protection hidden="1"/>
    </xf>
    <xf numFmtId="184" fontId="17" fillId="0" borderId="0" xfId="12" applyNumberFormat="1" applyFont="1" applyAlignment="1" applyProtection="1">
      <alignment horizontal="center" vertical="center"/>
      <protection hidden="1"/>
    </xf>
    <xf numFmtId="0" fontId="39" fillId="16" borderId="2" xfId="12" applyFont="1" applyFill="1" applyBorder="1" applyAlignment="1" applyProtection="1">
      <alignment horizontal="center" vertical="center"/>
      <protection locked="0" hidden="1"/>
    </xf>
    <xf numFmtId="0" fontId="19" fillId="16" borderId="2" xfId="12" applyFont="1" applyFill="1" applyBorder="1" applyAlignment="1" applyProtection="1">
      <alignment horizontal="center" vertical="center"/>
      <protection locked="0" hidden="1"/>
    </xf>
    <xf numFmtId="0" fontId="31" fillId="0" borderId="40" xfId="12" applyFont="1" applyBorder="1" applyAlignment="1" applyProtection="1">
      <alignment horizontal="right" vertical="center"/>
      <protection hidden="1"/>
    </xf>
    <xf numFmtId="0" fontId="32" fillId="0" borderId="0" xfId="12" applyFont="1" applyAlignment="1" applyProtection="1">
      <alignment horizontal="right" vertical="center"/>
      <protection hidden="1"/>
    </xf>
    <xf numFmtId="0" fontId="32" fillId="0" borderId="40" xfId="12" applyFont="1" applyBorder="1" applyAlignment="1" applyProtection="1">
      <alignment horizontal="right" vertical="center"/>
      <protection hidden="1"/>
    </xf>
    <xf numFmtId="0" fontId="39" fillId="16" borderId="2" xfId="12" applyFont="1" applyFill="1" applyBorder="1" applyAlignment="1" applyProtection="1">
      <alignment horizontal="center" vertical="center" shrinkToFit="1"/>
      <protection locked="0" hidden="1"/>
    </xf>
    <xf numFmtId="0" fontId="20" fillId="0" borderId="0" xfId="12" applyFont="1" applyAlignment="1" applyProtection="1">
      <alignment horizontal="center" vertical="center"/>
      <protection hidden="1"/>
    </xf>
    <xf numFmtId="0" fontId="99" fillId="16" borderId="2" xfId="12" applyFont="1" applyFill="1" applyBorder="1" applyAlignment="1" applyProtection="1">
      <alignment horizontal="center" vertical="center" shrinkToFit="1"/>
      <protection locked="0" hidden="1"/>
    </xf>
    <xf numFmtId="0" fontId="99" fillId="16" borderId="2" xfId="12" applyFont="1" applyFill="1" applyBorder="1" applyAlignment="1" applyProtection="1">
      <alignment horizontal="center" vertical="center"/>
      <protection locked="0" hidden="1"/>
    </xf>
    <xf numFmtId="0" fontId="19" fillId="16" borderId="18" xfId="12" applyFont="1" applyFill="1" applyBorder="1" applyAlignment="1" applyProtection="1">
      <alignment horizontal="center" vertical="center" shrinkToFit="1"/>
      <protection locked="0"/>
    </xf>
    <xf numFmtId="0" fontId="19" fillId="16" borderId="8" xfId="12" applyFont="1" applyFill="1" applyBorder="1" applyAlignment="1" applyProtection="1">
      <alignment horizontal="center" vertical="center" shrinkToFit="1"/>
      <protection locked="0"/>
    </xf>
    <xf numFmtId="0" fontId="19" fillId="16" borderId="13" xfId="12" applyFont="1" applyFill="1" applyBorder="1" applyAlignment="1" applyProtection="1">
      <alignment horizontal="center" vertical="center" shrinkToFit="1"/>
      <protection locked="0"/>
    </xf>
    <xf numFmtId="0" fontId="17" fillId="0" borderId="0" xfId="12" applyFont="1" applyAlignment="1" applyProtection="1">
      <alignment horizontal="left" vertical="center" shrinkToFit="1"/>
      <protection hidden="1"/>
    </xf>
    <xf numFmtId="0" fontId="84" fillId="16" borderId="18" xfId="12" applyFont="1" applyFill="1" applyBorder="1" applyAlignment="1" applyProtection="1">
      <alignment horizontal="center" vertical="center" shrinkToFit="1"/>
      <protection locked="0" hidden="1"/>
    </xf>
    <xf numFmtId="0" fontId="84" fillId="16" borderId="13" xfId="12" applyFont="1" applyFill="1" applyBorder="1" applyAlignment="1" applyProtection="1">
      <alignment horizontal="center" vertical="center" shrinkToFit="1"/>
      <protection locked="0" hidden="1"/>
    </xf>
    <xf numFmtId="0" fontId="99" fillId="16" borderId="2" xfId="12" applyFont="1" applyFill="1" applyBorder="1" applyAlignment="1" applyProtection="1">
      <alignment horizontal="left" vertical="center"/>
      <protection locked="0" hidden="1"/>
    </xf>
    <xf numFmtId="0" fontId="103" fillId="16" borderId="2" xfId="0" applyFont="1" applyFill="1" applyBorder="1" applyAlignment="1" applyProtection="1">
      <alignment vertical="center"/>
      <protection locked="0" hidden="1"/>
    </xf>
    <xf numFmtId="0" fontId="102" fillId="0" borderId="0" xfId="12" applyFont="1" applyAlignment="1" applyProtection="1">
      <alignment horizontal="right" vertical="center" wrapText="1"/>
      <protection hidden="1"/>
    </xf>
    <xf numFmtId="0" fontId="20" fillId="0" borderId="0" xfId="12" applyFont="1" applyAlignment="1" applyProtection="1">
      <alignment horizontal="left" vertical="center" shrinkToFit="1"/>
      <protection hidden="1"/>
    </xf>
    <xf numFmtId="0" fontId="20" fillId="0" borderId="46" xfId="12" applyFont="1" applyBorder="1" applyAlignment="1" applyProtection="1">
      <alignment horizontal="left" vertical="center" shrinkToFit="1"/>
      <protection hidden="1"/>
    </xf>
    <xf numFmtId="9" fontId="84" fillId="16" borderId="47" xfId="12" applyNumberFormat="1" applyFont="1" applyFill="1" applyBorder="1" applyAlignment="1" applyProtection="1">
      <alignment horizontal="center" vertical="center"/>
      <protection locked="0" hidden="1"/>
    </xf>
    <xf numFmtId="10" fontId="17" fillId="0" borderId="0" xfId="12" applyNumberFormat="1" applyFont="1" applyAlignment="1" applyProtection="1">
      <alignment horizontal="center" vertical="center"/>
      <protection hidden="1"/>
    </xf>
    <xf numFmtId="203" fontId="84" fillId="16" borderId="47" xfId="12" applyNumberFormat="1" applyFont="1" applyFill="1" applyBorder="1" applyAlignment="1" applyProtection="1">
      <alignment horizontal="center" vertical="center"/>
      <protection locked="0" hidden="1"/>
    </xf>
    <xf numFmtId="179" fontId="89" fillId="25" borderId="42" xfId="12" applyNumberFormat="1" applyFont="1" applyFill="1" applyBorder="1" applyAlignment="1" applyProtection="1">
      <alignment horizontal="right" vertical="center"/>
      <protection locked="0" hidden="1"/>
    </xf>
    <xf numFmtId="179" fontId="89" fillId="25" borderId="8" xfId="12" applyNumberFormat="1" applyFont="1" applyFill="1" applyBorder="1" applyAlignment="1" applyProtection="1">
      <alignment horizontal="right" vertical="center"/>
      <protection locked="0" hidden="1"/>
    </xf>
    <xf numFmtId="179" fontId="89" fillId="25" borderId="48" xfId="12" applyNumberFormat="1" applyFont="1" applyFill="1" applyBorder="1" applyAlignment="1" applyProtection="1">
      <alignment horizontal="right" vertical="center"/>
      <protection locked="0" hidden="1"/>
    </xf>
    <xf numFmtId="0" fontId="53" fillId="0" borderId="0" xfId="12" applyFont="1" applyAlignment="1" applyProtection="1">
      <alignment horizontal="left" vertical="center"/>
      <protection hidden="1"/>
    </xf>
    <xf numFmtId="0" fontId="21" fillId="0" borderId="0" xfId="12" applyFont="1" applyAlignment="1" applyProtection="1">
      <alignment horizontal="right" vertical="center" wrapText="1"/>
      <protection hidden="1"/>
    </xf>
    <xf numFmtId="0" fontId="21" fillId="0" borderId="46" xfId="12" applyFont="1" applyBorder="1" applyAlignment="1" applyProtection="1">
      <alignment horizontal="right" vertical="center" wrapText="1"/>
      <protection hidden="1"/>
    </xf>
    <xf numFmtId="0" fontId="38" fillId="0" borderId="40" xfId="12" applyFont="1" applyBorder="1" applyAlignment="1" applyProtection="1">
      <alignment vertical="center"/>
      <protection hidden="1"/>
    </xf>
    <xf numFmtId="0" fontId="38" fillId="0" borderId="0" xfId="12" applyFont="1" applyAlignment="1" applyProtection="1">
      <alignment vertical="center"/>
      <protection hidden="1"/>
    </xf>
    <xf numFmtId="0" fontId="37" fillId="0" borderId="0" xfId="12" applyFont="1" applyAlignment="1" applyProtection="1">
      <alignment horizontal="right" vertical="center" wrapText="1"/>
      <protection hidden="1"/>
    </xf>
    <xf numFmtId="0" fontId="25" fillId="0" borderId="0" xfId="12" applyFont="1" applyAlignment="1" applyProtection="1">
      <alignment horizontal="right" vertical="center" wrapText="1"/>
      <protection hidden="1"/>
    </xf>
    <xf numFmtId="0" fontId="12" fillId="21" borderId="2" xfId="12" applyFont="1" applyFill="1" applyBorder="1" applyAlignment="1" applyProtection="1">
      <alignment horizontal="center" vertical="center" shrinkToFit="1"/>
      <protection hidden="1"/>
    </xf>
    <xf numFmtId="0" fontId="12" fillId="21" borderId="47" xfId="12" applyFont="1" applyFill="1" applyBorder="1" applyAlignment="1" applyProtection="1">
      <alignment horizontal="center" vertical="center" shrinkToFit="1"/>
      <protection hidden="1"/>
    </xf>
    <xf numFmtId="0" fontId="144" fillId="25" borderId="47" xfId="1" applyFont="1" applyFill="1" applyBorder="1" applyAlignment="1" applyProtection="1">
      <alignment horizontal="center" vertical="center" wrapText="1"/>
      <protection hidden="1"/>
    </xf>
    <xf numFmtId="0" fontId="51" fillId="0" borderId="0" xfId="1" applyFont="1" applyAlignment="1" applyProtection="1">
      <alignment horizontal="left" vertical="center"/>
      <protection hidden="1"/>
    </xf>
    <xf numFmtId="176" fontId="45" fillId="0" borderId="47" xfId="14" applyFont="1" applyBorder="1" applyAlignment="1" applyProtection="1">
      <alignment horizontal="center" vertical="center" shrinkToFit="1"/>
      <protection hidden="1"/>
    </xf>
    <xf numFmtId="0" fontId="105" fillId="0" borderId="0" xfId="1" applyFont="1" applyAlignment="1" applyProtection="1">
      <alignment horizontal="left" vertical="center" shrinkToFit="1"/>
      <protection hidden="1"/>
    </xf>
    <xf numFmtId="193" fontId="46" fillId="0" borderId="42" xfId="13" applyNumberFormat="1" applyFont="1" applyFill="1" applyBorder="1" applyAlignment="1" applyProtection="1">
      <alignment horizontal="center" vertical="center" shrinkToFit="1"/>
      <protection hidden="1"/>
    </xf>
    <xf numFmtId="0" fontId="135" fillId="0" borderId="48" xfId="0" applyFont="1" applyBorder="1" applyAlignment="1">
      <alignment vertical="center" shrinkToFit="1"/>
    </xf>
    <xf numFmtId="0" fontId="72" fillId="0" borderId="0" xfId="0" applyFont="1" applyAlignment="1">
      <alignment horizontal="center" vertical="center"/>
    </xf>
    <xf numFmtId="0" fontId="64" fillId="0" borderId="0" xfId="1" applyFont="1" applyAlignment="1" applyProtection="1">
      <alignment horizontal="center" vertical="center"/>
      <protection hidden="1"/>
    </xf>
    <xf numFmtId="0" fontId="71" fillId="21" borderId="2" xfId="12" applyFont="1" applyFill="1" applyBorder="1" applyAlignment="1" applyProtection="1">
      <alignment horizontal="center" vertical="center" shrinkToFit="1"/>
      <protection hidden="1"/>
    </xf>
    <xf numFmtId="0" fontId="71" fillId="21" borderId="47" xfId="12" applyFont="1" applyFill="1" applyBorder="1" applyAlignment="1" applyProtection="1">
      <alignment horizontal="center" vertical="center" shrinkToFit="1"/>
      <protection hidden="1"/>
    </xf>
    <xf numFmtId="0" fontId="59" fillId="25" borderId="2" xfId="1" applyFont="1" applyFill="1" applyBorder="1" applyAlignment="1" applyProtection="1">
      <alignment horizontal="center" vertical="center" wrapText="1"/>
      <protection hidden="1"/>
    </xf>
    <xf numFmtId="0" fontId="59" fillId="25" borderId="47" xfId="1" applyFont="1" applyFill="1" applyBorder="1" applyAlignment="1" applyProtection="1">
      <alignment horizontal="center" vertical="center" wrapText="1"/>
      <protection hidden="1"/>
    </xf>
    <xf numFmtId="0" fontId="59" fillId="0" borderId="2" xfId="0" applyFont="1" applyBorder="1" applyAlignment="1">
      <alignment wrapText="1"/>
    </xf>
    <xf numFmtId="0" fontId="59" fillId="0" borderId="2" xfId="0" applyFont="1" applyBorder="1" applyAlignment="1">
      <alignment horizontal="center" wrapText="1"/>
    </xf>
    <xf numFmtId="193" fontId="46" fillId="0" borderId="47" xfId="13" applyNumberFormat="1" applyFont="1" applyFill="1" applyBorder="1" applyAlignment="1" applyProtection="1">
      <alignment horizontal="center" vertical="center" shrinkToFit="1"/>
      <protection hidden="1"/>
    </xf>
    <xf numFmtId="0" fontId="0" fillId="0" borderId="47" xfId="0" applyBorder="1" applyAlignment="1">
      <alignment horizontal="center" vertical="center" shrinkToFit="1"/>
    </xf>
    <xf numFmtId="0" fontId="59" fillId="25" borderId="47" xfId="0" applyFont="1" applyFill="1" applyBorder="1" applyAlignment="1">
      <alignment horizontal="center" vertical="center" wrapText="1"/>
    </xf>
    <xf numFmtId="0" fontId="0" fillId="0" borderId="47" xfId="0" applyBorder="1" applyAlignment="1">
      <alignment horizontal="center" vertical="center" wrapText="1"/>
    </xf>
    <xf numFmtId="0" fontId="44" fillId="0" borderId="0" xfId="1" applyFont="1" applyAlignment="1" applyProtection="1">
      <alignment horizontal="left" vertical="center"/>
      <protection hidden="1"/>
    </xf>
    <xf numFmtId="0" fontId="45" fillId="0" borderId="0" xfId="1" applyFont="1" applyAlignment="1" applyProtection="1">
      <alignment horizontal="left" vertical="center"/>
      <protection hidden="1"/>
    </xf>
    <xf numFmtId="0" fontId="71" fillId="21" borderId="2" xfId="1" applyFont="1" applyFill="1" applyBorder="1" applyAlignment="1" applyProtection="1">
      <alignment horizontal="center" vertical="center"/>
      <protection hidden="1"/>
    </xf>
    <xf numFmtId="0" fontId="71" fillId="21" borderId="47" xfId="1" applyFont="1" applyFill="1" applyBorder="1" applyAlignment="1" applyProtection="1">
      <alignment horizontal="center" vertical="center"/>
      <protection hidden="1"/>
    </xf>
    <xf numFmtId="0" fontId="59" fillId="0" borderId="47" xfId="0" applyFont="1" applyBorder="1" applyAlignment="1">
      <alignment horizontal="center" wrapText="1"/>
    </xf>
    <xf numFmtId="0" fontId="105" fillId="0" borderId="47" xfId="1" applyFont="1" applyBorder="1" applyAlignment="1" applyProtection="1">
      <alignment horizontal="left" vertical="center" wrapText="1"/>
      <protection hidden="1"/>
    </xf>
    <xf numFmtId="0" fontId="59" fillId="25" borderId="45" xfId="1" applyFont="1" applyFill="1" applyBorder="1" applyAlignment="1" applyProtection="1">
      <alignment horizontal="center" vertical="center" wrapText="1"/>
      <protection hidden="1"/>
    </xf>
    <xf numFmtId="0" fontId="135" fillId="0" borderId="51" xfId="0" applyFont="1" applyBorder="1" applyAlignment="1">
      <alignment wrapText="1"/>
    </xf>
    <xf numFmtId="0" fontId="135" fillId="0" borderId="43" xfId="0" applyFont="1" applyBorder="1" applyAlignment="1">
      <alignment wrapText="1"/>
    </xf>
    <xf numFmtId="0" fontId="135" fillId="0" borderId="49" xfId="0" applyFont="1" applyBorder="1" applyAlignment="1">
      <alignment wrapText="1"/>
    </xf>
    <xf numFmtId="0" fontId="68" fillId="0" borderId="47" xfId="1" applyFont="1" applyBorder="1" applyAlignment="1" applyProtection="1">
      <alignment horizontal="center" vertical="center" shrinkToFit="1"/>
      <protection hidden="1"/>
    </xf>
    <xf numFmtId="0" fontId="0" fillId="0" borderId="47" xfId="0" applyBorder="1" applyAlignment="1">
      <alignment shrinkToFit="1"/>
    </xf>
    <xf numFmtId="0" fontId="105" fillId="25" borderId="2" xfId="1" applyFont="1" applyFill="1" applyBorder="1" applyAlignment="1" applyProtection="1">
      <alignment horizontal="center" vertical="center" wrapText="1"/>
      <protection hidden="1"/>
    </xf>
    <xf numFmtId="0" fontId="0" fillId="0" borderId="47" xfId="0" applyBorder="1" applyAlignment="1">
      <alignment vertical="center" shrinkToFit="1"/>
    </xf>
    <xf numFmtId="0" fontId="68" fillId="0" borderId="42" xfId="1" applyFont="1" applyBorder="1" applyAlignment="1" applyProtection="1">
      <alignment horizontal="center" vertical="center" wrapText="1"/>
      <protection hidden="1"/>
    </xf>
    <xf numFmtId="0" fontId="0" fillId="0" borderId="48" xfId="0" applyBorder="1" applyAlignment="1">
      <alignment horizontal="center" vertical="center" wrapText="1"/>
    </xf>
    <xf numFmtId="0" fontId="135" fillId="25" borderId="51" xfId="0" applyFont="1" applyFill="1" applyBorder="1" applyAlignment="1">
      <alignment wrapText="1"/>
    </xf>
    <xf numFmtId="0" fontId="135" fillId="25" borderId="43" xfId="0" applyFont="1" applyFill="1" applyBorder="1" applyAlignment="1">
      <alignment wrapText="1"/>
    </xf>
    <xf numFmtId="0" fontId="135" fillId="25" borderId="49" xfId="0" applyFont="1" applyFill="1" applyBorder="1" applyAlignment="1">
      <alignment wrapText="1"/>
    </xf>
    <xf numFmtId="0" fontId="135" fillId="25" borderId="47" xfId="0" applyFont="1" applyFill="1" applyBorder="1" applyAlignment="1">
      <alignment horizontal="center" vertical="center" shrinkToFit="1"/>
    </xf>
    <xf numFmtId="0" fontId="0" fillId="25" borderId="47" xfId="0" applyFill="1" applyBorder="1" applyAlignment="1">
      <alignment horizontal="center" vertical="center" shrinkToFit="1"/>
    </xf>
    <xf numFmtId="0" fontId="135" fillId="25" borderId="47" xfId="0" applyFont="1" applyFill="1" applyBorder="1" applyAlignment="1">
      <alignment horizontal="center" vertical="center" wrapText="1"/>
    </xf>
    <xf numFmtId="0" fontId="0" fillId="25" borderId="47" xfId="0" applyFill="1" applyBorder="1" applyAlignment="1">
      <alignment horizontal="center" vertical="center" wrapText="1"/>
    </xf>
    <xf numFmtId="0" fontId="0" fillId="25" borderId="47" xfId="0" applyFill="1" applyBorder="1" applyAlignment="1">
      <alignment horizontal="center" wrapText="1"/>
    </xf>
    <xf numFmtId="0" fontId="105" fillId="2" borderId="0" xfId="1" applyFont="1" applyFill="1" applyAlignment="1" applyProtection="1">
      <alignment horizontal="right" vertical="center" shrinkToFit="1"/>
      <protection hidden="1"/>
    </xf>
    <xf numFmtId="0" fontId="135" fillId="0" borderId="0" xfId="0" applyFont="1" applyAlignment="1">
      <alignment horizontal="right" vertical="center" shrinkToFit="1"/>
    </xf>
    <xf numFmtId="0" fontId="135" fillId="0" borderId="0" xfId="0" applyFont="1" applyAlignment="1">
      <alignment vertical="center" shrinkToFit="1"/>
    </xf>
    <xf numFmtId="184" fontId="105" fillId="0" borderId="0" xfId="1" applyNumberFormat="1" applyFont="1" applyAlignment="1" applyProtection="1">
      <alignment horizontal="left" vertical="center" shrinkToFit="1"/>
      <protection hidden="1"/>
    </xf>
    <xf numFmtId="0" fontId="135" fillId="0" borderId="0" xfId="0" applyFont="1" applyAlignment="1">
      <alignment horizontal="left" vertical="center" shrinkToFit="1"/>
    </xf>
    <xf numFmtId="0" fontId="59" fillId="0" borderId="0" xfId="1" applyFont="1" applyAlignment="1" applyProtection="1">
      <alignment horizontal="right" vertical="center" shrinkToFit="1"/>
      <protection hidden="1"/>
    </xf>
    <xf numFmtId="0" fontId="0" fillId="0" borderId="47" xfId="0" applyBorder="1" applyAlignment="1">
      <alignment vertical="center" wrapText="1"/>
    </xf>
    <xf numFmtId="0" fontId="0" fillId="0" borderId="47" xfId="0" applyBorder="1" applyAlignment="1">
      <alignment wrapText="1"/>
    </xf>
    <xf numFmtId="0" fontId="100" fillId="0" borderId="0" xfId="1" applyFont="1" applyAlignment="1" applyProtection="1">
      <alignment horizontal="right" vertical="center" shrinkToFit="1"/>
      <protection hidden="1"/>
    </xf>
    <xf numFmtId="0" fontId="0" fillId="0" borderId="0" xfId="0" applyAlignment="1">
      <alignment horizontal="right" vertical="center" shrinkToFit="1"/>
    </xf>
    <xf numFmtId="0" fontId="105" fillId="25" borderId="47" xfId="1" applyFont="1" applyFill="1" applyBorder="1" applyAlignment="1" applyProtection="1">
      <alignment horizontal="center" vertical="center" shrinkToFit="1"/>
      <protection hidden="1"/>
    </xf>
    <xf numFmtId="0" fontId="135" fillId="0" borderId="47" xfId="0" applyFont="1" applyBorder="1" applyAlignment="1">
      <alignment vertical="center" shrinkToFit="1"/>
    </xf>
    <xf numFmtId="185" fontId="105" fillId="0" borderId="47" xfId="1" applyNumberFormat="1" applyFont="1" applyBorder="1" applyAlignment="1" applyProtection="1">
      <alignment horizontal="left" vertical="center" shrinkToFit="1"/>
      <protection hidden="1"/>
    </xf>
    <xf numFmtId="0" fontId="135" fillId="0" borderId="47" xfId="0" applyFont="1" applyBorder="1" applyAlignment="1">
      <alignment horizontal="center" vertical="center" shrinkToFit="1"/>
    </xf>
    <xf numFmtId="186" fontId="45" fillId="0" borderId="47" xfId="1" applyNumberFormat="1" applyFont="1" applyBorder="1" applyAlignment="1" applyProtection="1">
      <alignment horizontal="center" vertical="center" shrinkToFit="1"/>
      <protection hidden="1"/>
    </xf>
    <xf numFmtId="0" fontId="45" fillId="0" borderId="47" xfId="1" applyFont="1" applyBorder="1" applyAlignment="1" applyProtection="1">
      <alignment horizontal="center" vertical="center" shrinkToFit="1"/>
      <protection hidden="1"/>
    </xf>
    <xf numFmtId="0" fontId="137" fillId="25" borderId="47" xfId="0" applyFont="1" applyFill="1" applyBorder="1" applyAlignment="1" applyProtection="1">
      <alignment horizontal="center" vertical="center" shrinkToFit="1"/>
      <protection hidden="1"/>
    </xf>
    <xf numFmtId="0" fontId="135" fillId="0" borderId="47" xfId="0" applyFont="1" applyBorder="1" applyAlignment="1">
      <alignment shrinkToFit="1"/>
    </xf>
    <xf numFmtId="179" fontId="45" fillId="0" borderId="47" xfId="0" applyNumberFormat="1" applyFont="1" applyBorder="1" applyAlignment="1">
      <alignment horizontal="right" vertical="center" shrinkToFit="1"/>
    </xf>
    <xf numFmtId="9" fontId="138" fillId="0" borderId="47" xfId="0" applyNumberFormat="1" applyFont="1" applyBorder="1" applyAlignment="1" applyProtection="1">
      <alignment horizontal="center" vertical="center" shrinkToFit="1"/>
      <protection hidden="1"/>
    </xf>
    <xf numFmtId="0" fontId="135" fillId="0" borderId="47" xfId="0" applyFont="1" applyBorder="1" applyAlignment="1">
      <alignment horizontal="center" shrinkToFit="1"/>
    </xf>
    <xf numFmtId="0" fontId="110" fillId="0" borderId="0" xfId="25" applyFont="1" applyAlignment="1">
      <alignment vertical="center" wrapText="1"/>
    </xf>
    <xf numFmtId="0" fontId="122" fillId="0" borderId="0" xfId="25" applyFont="1" applyAlignment="1">
      <alignment vertical="center" wrapText="1"/>
    </xf>
    <xf numFmtId="0" fontId="96" fillId="0" borderId="0" xfId="23" applyAlignment="1">
      <alignment vertical="center" wrapText="1"/>
    </xf>
    <xf numFmtId="0" fontId="125" fillId="0" borderId="0" xfId="23" applyFont="1" applyAlignment="1">
      <alignment vertical="center" wrapText="1"/>
    </xf>
    <xf numFmtId="0" fontId="8" fillId="0" borderId="28" xfId="25" applyFont="1" applyBorder="1" applyAlignment="1">
      <alignment horizontal="center" vertical="center" wrapText="1"/>
    </xf>
    <xf numFmtId="0" fontId="8" fillId="0" borderId="31" xfId="25" applyFont="1" applyBorder="1" applyAlignment="1">
      <alignment horizontal="left" vertical="center" wrapText="1"/>
    </xf>
    <xf numFmtId="0" fontId="8" fillId="0" borderId="32" xfId="25" applyFont="1" applyBorder="1" applyAlignment="1">
      <alignment horizontal="left" vertical="center" wrapText="1"/>
    </xf>
    <xf numFmtId="0" fontId="8" fillId="0" borderId="33" xfId="25" applyFont="1" applyBorder="1" applyAlignment="1">
      <alignment horizontal="left" vertical="center" wrapText="1"/>
    </xf>
    <xf numFmtId="0" fontId="8" fillId="0" borderId="34" xfId="25" applyFont="1" applyBorder="1" applyAlignment="1">
      <alignment horizontal="left" vertical="center" wrapText="1"/>
    </xf>
    <xf numFmtId="0" fontId="8" fillId="0" borderId="36" xfId="25" applyFont="1" applyBorder="1" applyAlignment="1">
      <alignment horizontal="left" vertical="center" wrapText="1"/>
    </xf>
    <xf numFmtId="0" fontId="8" fillId="0" borderId="37" xfId="25" applyFont="1" applyBorder="1" applyAlignment="1">
      <alignment horizontal="left" vertical="center" wrapText="1"/>
    </xf>
    <xf numFmtId="0" fontId="108" fillId="0" borderId="26" xfId="25" applyFont="1" applyBorder="1" applyAlignment="1">
      <alignment horizontal="left" vertical="center" wrapText="1"/>
    </xf>
    <xf numFmtId="0" fontId="108" fillId="0" borderId="27" xfId="25" applyFont="1" applyBorder="1" applyAlignment="1">
      <alignment horizontal="left" vertical="center" wrapText="1"/>
    </xf>
    <xf numFmtId="0" fontId="108" fillId="0" borderId="29" xfId="25" applyFont="1" applyBorder="1" applyAlignment="1">
      <alignment horizontal="left" vertical="center" wrapText="1"/>
    </xf>
    <xf numFmtId="0" fontId="108" fillId="0" borderId="30" xfId="25" applyFont="1" applyBorder="1" applyAlignment="1">
      <alignment horizontal="left" vertical="center" wrapText="1"/>
    </xf>
    <xf numFmtId="0" fontId="8" fillId="0" borderId="29" xfId="25" applyFont="1" applyBorder="1" applyAlignment="1">
      <alignment vertical="center" wrapText="1"/>
    </xf>
    <xf numFmtId="0" fontId="119" fillId="0" borderId="29" xfId="25" applyFont="1" applyBorder="1" applyAlignment="1">
      <alignment vertical="center" wrapText="1"/>
    </xf>
    <xf numFmtId="0" fontId="119" fillId="0" borderId="30" xfId="25" applyFont="1" applyBorder="1" applyAlignment="1">
      <alignment vertical="center" wrapText="1"/>
    </xf>
    <xf numFmtId="0" fontId="121" fillId="0" borderId="35" xfId="25" applyFont="1" applyBorder="1" applyAlignment="1">
      <alignment horizontal="center" vertical="center" shrinkToFit="1"/>
    </xf>
    <xf numFmtId="0" fontId="122" fillId="0" borderId="36" xfId="25" applyFont="1" applyBorder="1" applyAlignment="1">
      <alignment horizontal="center" vertical="center" shrinkToFit="1"/>
    </xf>
    <xf numFmtId="0" fontId="122" fillId="0" borderId="37" xfId="25" applyFont="1" applyBorder="1" applyAlignment="1">
      <alignment horizontal="center" vertical="center" shrinkToFit="1"/>
    </xf>
    <xf numFmtId="0" fontId="112" fillId="0" borderId="0" xfId="25" applyFont="1" applyAlignment="1">
      <alignment horizontal="center" vertical="center"/>
    </xf>
    <xf numFmtId="0" fontId="113" fillId="0" borderId="0" xfId="25" applyFont="1" applyAlignment="1">
      <alignment horizontal="center" vertical="center"/>
    </xf>
    <xf numFmtId="0" fontId="115" fillId="0" borderId="0" xfId="25" applyFont="1">
      <alignment vertical="center"/>
    </xf>
    <xf numFmtId="0" fontId="110" fillId="0" borderId="0" xfId="25" applyFont="1" applyAlignment="1">
      <alignment horizontal="center" vertical="center"/>
    </xf>
    <xf numFmtId="0" fontId="108" fillId="0" borderId="33" xfId="25" applyFont="1" applyBorder="1" applyAlignment="1">
      <alignment horizontal="left" vertical="center" wrapText="1"/>
    </xf>
    <xf numFmtId="0" fontId="108" fillId="0" borderId="34" xfId="25" applyFont="1" applyBorder="1" applyAlignment="1">
      <alignment horizontal="left" vertical="center" wrapText="1"/>
    </xf>
    <xf numFmtId="0" fontId="108" fillId="0" borderId="31" xfId="25" applyFont="1" applyBorder="1" applyAlignment="1">
      <alignment horizontal="left" vertical="center" wrapText="1"/>
    </xf>
    <xf numFmtId="0" fontId="108" fillId="0" borderId="32" xfId="25" applyFont="1" applyBorder="1" applyAlignment="1">
      <alignment horizontal="left" vertical="center" wrapText="1"/>
    </xf>
    <xf numFmtId="0" fontId="8" fillId="0" borderId="38" xfId="25" applyFont="1" applyBorder="1" applyAlignment="1">
      <alignment horizontal="center" vertical="center" wrapText="1"/>
    </xf>
    <xf numFmtId="0" fontId="96" fillId="0" borderId="39" xfId="23" applyBorder="1" applyAlignment="1">
      <alignment horizontal="center" vertical="center" wrapText="1"/>
    </xf>
  </cellXfs>
  <cellStyles count="28">
    <cellStyle name="_x000e__x0008__x000a_" xfId="1" xr:uid="{00000000-0005-0000-0000-000000000000}"/>
    <cellStyle name="_x000e__x0008__x000a_ 2" xfId="2" xr:uid="{00000000-0005-0000-0000-000001000000}"/>
    <cellStyle name="_x000e__x0008__x000a_ 2 2" xfId="16" xr:uid="{00000000-0005-0000-0000-000002000000}"/>
    <cellStyle name="_x000a_386grabber=v" xfId="3" xr:uid="{00000000-0005-0000-0000-000003000000}"/>
    <cellStyle name="一般" xfId="0" builtinId="0"/>
    <cellStyle name="一般 2 2" xfId="27" xr:uid="{00000000-0005-0000-0000-000005000000}"/>
    <cellStyle name="一般 4" xfId="17" xr:uid="{00000000-0005-0000-0000-000006000000}"/>
    <cellStyle name="一般 4 3" xfId="23" xr:uid="{00000000-0005-0000-0000-000007000000}"/>
    <cellStyle name="一般 8 3 2 2 2" xfId="22" xr:uid="{00000000-0005-0000-0000-000008000000}"/>
    <cellStyle name="一般 8 3 2 2 2 3" xfId="25" xr:uid="{00000000-0005-0000-0000-000009000000}"/>
    <cellStyle name="一般_20XWS_factor for proposal" xfId="4" xr:uid="{00000000-0005-0000-0000-00000A000000}"/>
    <cellStyle name="一般_data" xfId="5" xr:uid="{00000000-0005-0000-0000-00000B000000}"/>
    <cellStyle name="一般_data_1" xfId="21" xr:uid="{00000000-0005-0000-0000-00000C000000}"/>
    <cellStyle name="一般_Factor_建議書_FB_XWA1_(所繳保險費)" xfId="6" xr:uid="{00000000-0005-0000-0000-00000D000000}"/>
    <cellStyle name="一般_OP" xfId="7" xr:uid="{00000000-0005-0000-0000-00000E000000}"/>
    <cellStyle name="一般_OP 2" xfId="20" xr:uid="{00000000-0005-0000-0000-00000F000000}"/>
    <cellStyle name="一般_OP_2" xfId="8" xr:uid="{00000000-0005-0000-0000-000010000000}"/>
    <cellStyle name="一般_P_DATA" xfId="24" xr:uid="{00000000-0005-0000-0000-000011000000}"/>
    <cellStyle name="一般_XWO0701" xfId="9" xr:uid="{00000000-0005-0000-0000-000012000000}"/>
    <cellStyle name="一般_分紅與不分紅揭露" xfId="10" xr:uid="{00000000-0005-0000-0000-000013000000}"/>
    <cellStyle name="一般_我用的-年齡計算函數e" xfId="11" xr:uid="{00000000-0005-0000-0000-000014000000}"/>
    <cellStyle name="一般_我用的-年齡計算函數e 2" xfId="15" xr:uid="{00000000-0005-0000-0000-000015000000}"/>
    <cellStyle name="一般_頁面" xfId="12" xr:uid="{00000000-0005-0000-0000-000016000000}"/>
    <cellStyle name="一般_揭露" xfId="18" xr:uid="{00000000-0005-0000-0000-000017000000}"/>
    <cellStyle name="一般_揭露_2" xfId="19" xr:uid="{00000000-0005-0000-0000-000018000000}"/>
    <cellStyle name="千分位" xfId="13" builtinId="3"/>
    <cellStyle name="千分位[0]" xfId="14" builtinId="6"/>
    <cellStyle name="超連結 2" xfId="26" xr:uid="{00000000-0005-0000-0000-00001B000000}"/>
  </cellStyles>
  <dxfs count="37">
    <dxf>
      <font>
        <color theme="0"/>
      </font>
      <fill>
        <patternFill>
          <bgColor theme="0"/>
        </patternFill>
      </fill>
      <border>
        <left/>
        <right/>
        <top/>
        <bottom/>
        <vertical/>
        <horizontal/>
      </border>
    </dxf>
    <dxf>
      <font>
        <b/>
        <i val="0"/>
        <strike val="0"/>
        <color rgb="FFFF000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i val="0"/>
        <strike val="0"/>
        <color rgb="FFFF0000"/>
      </font>
    </dxf>
    <dxf>
      <font>
        <color theme="0"/>
      </font>
      <fill>
        <patternFill>
          <bgColor theme="0"/>
        </patternFill>
      </fill>
      <border>
        <left/>
        <right/>
        <top/>
        <bottom/>
      </border>
    </dxf>
    <dxf>
      <fill>
        <patternFill>
          <bgColor theme="4" tint="0.79998168889431442"/>
        </patternFill>
      </fill>
    </dxf>
    <dxf>
      <font>
        <b/>
        <i val="0"/>
        <condense val="0"/>
        <extend val="0"/>
        <color indexed="12"/>
      </font>
    </dxf>
    <dxf>
      <font>
        <b/>
        <i val="0"/>
        <strike/>
        <condense val="0"/>
        <extend val="0"/>
        <color indexed="9"/>
      </font>
      <fill>
        <patternFill>
          <bgColor indexed="10"/>
        </patternFill>
      </fill>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ill>
        <patternFill>
          <bgColor indexed="10"/>
        </patternFill>
      </fill>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ill>
        <patternFill>
          <bgColor indexed="10"/>
        </patternFill>
      </fill>
    </dxf>
    <dxf>
      <font>
        <b/>
        <i val="0"/>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ont>
        <condense val="0"/>
        <extend val="0"/>
        <color auto="1"/>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lor theme="0"/>
      </font>
      <fill>
        <patternFill>
          <bgColor rgb="FFFF0000"/>
        </patternFill>
      </fill>
    </dxf>
    <dxf>
      <font>
        <b/>
        <i val="0"/>
        <strike/>
        <condense val="0"/>
        <extend val="0"/>
        <u val="none"/>
        <color indexed="9"/>
      </font>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C7D7D8"/>
      <rgbColor rgb="004DFFF9"/>
      <rgbColor rgb="0088A9D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195"/>
  <sheetViews>
    <sheetView topLeftCell="XFD1048576" workbookViewId="0"/>
  </sheetViews>
  <sheetFormatPr defaultColWidth="0" defaultRowHeight="16.5" zeroHeight="1"/>
  <cols>
    <col min="1" max="3" width="9.33203125" style="312" hidden="1"/>
    <col min="4" max="4" width="13.5" style="312" hidden="1"/>
    <col min="5" max="9" width="9.33203125" style="312" hidden="1"/>
    <col min="10" max="10" width="2.1640625" style="312" hidden="1"/>
    <col min="11" max="11" width="18.5" style="312" hidden="1"/>
    <col min="12" max="12" width="24.6640625" style="312" hidden="1"/>
    <col min="13" max="13" width="9.33203125" style="312" hidden="1"/>
    <col min="14" max="14" width="13.1640625" style="312" hidden="1"/>
    <col min="15" max="15" width="9.33203125" style="312" hidden="1"/>
    <col min="16" max="16" width="10" style="312" hidden="1"/>
    <col min="17" max="16384" width="9.33203125" style="312" hidden="1"/>
  </cols>
  <sheetData>
    <row r="1" spans="1:23" hidden="1">
      <c r="A1" s="308"/>
      <c r="B1" s="309" t="str">
        <f>OP!$C$56</f>
        <v>SDN30</v>
      </c>
      <c r="C1" s="310" t="s">
        <v>379</v>
      </c>
      <c r="D1" s="309" t="str">
        <f>IF(OP!$E$16=1,"足歲",IF(OP!$E$16=2,"保險年齡","錯誤"))</f>
        <v>保險年齡</v>
      </c>
      <c r="E1" s="310" t="s">
        <v>379</v>
      </c>
      <c r="F1" s="308"/>
      <c r="G1" s="308"/>
      <c r="H1" s="308"/>
      <c r="I1" s="308"/>
      <c r="J1" s="311"/>
      <c r="K1" s="527">
        <v>1141125</v>
      </c>
      <c r="Q1" s="312">
        <v>6</v>
      </c>
      <c r="R1" s="312">
        <v>7</v>
      </c>
      <c r="S1" s="312">
        <v>8</v>
      </c>
      <c r="T1" s="312">
        <v>9</v>
      </c>
      <c r="U1" s="312">
        <v>10</v>
      </c>
      <c r="V1" s="312">
        <v>11</v>
      </c>
      <c r="W1" s="312">
        <v>12</v>
      </c>
    </row>
    <row r="2" spans="1:23" hidden="1">
      <c r="A2" s="308"/>
      <c r="B2" s="308"/>
      <c r="C2" s="310"/>
      <c r="D2" s="308"/>
      <c r="E2" s="310"/>
      <c r="F2" s="308"/>
      <c r="G2" s="308"/>
      <c r="H2" s="308"/>
      <c r="I2" s="308"/>
      <c r="J2" s="311"/>
      <c r="K2" s="311"/>
      <c r="L2" s="528" t="s">
        <v>380</v>
      </c>
      <c r="M2" s="528"/>
      <c r="N2" s="528"/>
      <c r="O2" s="313" t="s">
        <v>381</v>
      </c>
      <c r="P2" s="313"/>
      <c r="Q2" s="313">
        <v>109</v>
      </c>
      <c r="R2" s="313"/>
      <c r="S2" s="313"/>
      <c r="T2" s="313"/>
      <c r="U2" s="313"/>
      <c r="V2" s="313"/>
      <c r="W2" s="313"/>
    </row>
    <row r="3" spans="1:23" hidden="1">
      <c r="A3" s="308"/>
      <c r="B3" s="308"/>
      <c r="C3" s="314" t="s">
        <v>382</v>
      </c>
      <c r="D3" s="315">
        <v>1</v>
      </c>
      <c r="E3" s="315">
        <v>2</v>
      </c>
      <c r="F3" s="315">
        <v>3</v>
      </c>
      <c r="G3" s="315">
        <v>1</v>
      </c>
      <c r="H3" s="315">
        <v>2</v>
      </c>
      <c r="I3" s="315">
        <v>3</v>
      </c>
      <c r="J3" s="308"/>
      <c r="K3" s="316" t="s">
        <v>383</v>
      </c>
      <c r="L3" s="317" t="s">
        <v>24</v>
      </c>
      <c r="M3" s="316" t="s">
        <v>282</v>
      </c>
      <c r="N3" s="316" t="s">
        <v>384</v>
      </c>
      <c r="O3" s="318" t="s">
        <v>385</v>
      </c>
      <c r="P3" s="318" t="s">
        <v>386</v>
      </c>
      <c r="Q3" s="318" t="s">
        <v>17</v>
      </c>
      <c r="R3" s="318" t="s">
        <v>16</v>
      </c>
      <c r="S3" s="318" t="s">
        <v>387</v>
      </c>
      <c r="T3" s="318" t="s">
        <v>388</v>
      </c>
      <c r="U3" s="318" t="s">
        <v>389</v>
      </c>
      <c r="V3" s="318" t="s">
        <v>390</v>
      </c>
      <c r="W3" s="318" t="s">
        <v>391</v>
      </c>
    </row>
    <row r="4" spans="1:23" hidden="1">
      <c r="A4" s="308"/>
      <c r="B4" s="311"/>
      <c r="C4" s="319" t="s">
        <v>392</v>
      </c>
      <c r="D4" s="320">
        <v>1</v>
      </c>
      <c r="E4" s="320">
        <v>1</v>
      </c>
      <c r="F4" s="320">
        <v>1</v>
      </c>
      <c r="G4" s="320">
        <v>2</v>
      </c>
      <c r="H4" s="320">
        <v>2</v>
      </c>
      <c r="I4" s="320">
        <v>2</v>
      </c>
      <c r="J4" s="308"/>
      <c r="K4" s="321" t="str">
        <f>IF($D$1="足歲","15足歲","")</f>
        <v/>
      </c>
      <c r="L4" s="322" t="str">
        <f t="shared" ref="L4:L67" si="0">IF(P4&lt;&gt;$B$1,"",P4&amp;Q4&amp;R4&amp;V4)</f>
        <v/>
      </c>
      <c r="M4" s="322" t="str">
        <f>IF(L4="","-",IF(ISERROR($R4*1),LEFT($R4,2)*1,$R4*1))</f>
        <v>-</v>
      </c>
      <c r="N4" s="323" t="str">
        <f>IF(L4="","",V4*1)</f>
        <v/>
      </c>
      <c r="O4" s="324"/>
      <c r="P4" s="526" t="s">
        <v>1058</v>
      </c>
      <c r="Q4" s="526">
        <v>1</v>
      </c>
      <c r="R4" s="526">
        <v>5</v>
      </c>
      <c r="S4" s="526">
        <v>0</v>
      </c>
      <c r="T4" s="526">
        <v>0</v>
      </c>
      <c r="U4" s="526">
        <v>0</v>
      </c>
      <c r="V4" s="526">
        <v>1</v>
      </c>
      <c r="W4" s="526" t="s">
        <v>1104</v>
      </c>
    </row>
    <row r="5" spans="1:23" hidden="1">
      <c r="A5" s="308"/>
      <c r="B5" s="325" t="s">
        <v>393</v>
      </c>
      <c r="C5" s="326">
        <v>12</v>
      </c>
      <c r="D5" s="322">
        <f t="shared" ref="D5:I5" si="1">IF(SMALL($M:$M,D$3)=15,$K$4,SMALL($M:$M,D$3))</f>
        <v>5</v>
      </c>
      <c r="E5" s="322">
        <f t="shared" si="1"/>
        <v>35</v>
      </c>
      <c r="F5" s="322">
        <f t="shared" si="1"/>
        <v>40</v>
      </c>
      <c r="G5" s="322">
        <f t="shared" si="1"/>
        <v>5</v>
      </c>
      <c r="H5" s="322">
        <f t="shared" si="1"/>
        <v>35</v>
      </c>
      <c r="I5" s="322">
        <f t="shared" si="1"/>
        <v>40</v>
      </c>
      <c r="J5" s="308"/>
      <c r="K5" s="322"/>
      <c r="L5" s="320" t="str">
        <f t="shared" si="0"/>
        <v/>
      </c>
      <c r="M5" s="320" t="str">
        <f>IF(OR(L5="",COUNTIF($M$4:M4,IF(ISERROR($R5*1),LEFT($R5,2)*1,$R5*1))&gt;=1),"-",IF(ISERROR($R5*1),LEFT($R5,2)*1,$R5*1))</f>
        <v>-</v>
      </c>
      <c r="N5" s="320" t="str">
        <f>IF(OR(L5="",COUNTIF($N$4:N4,V5*1)&gt;=1),"-",V5*1)</f>
        <v>-</v>
      </c>
      <c r="O5" s="324"/>
      <c r="P5" s="526" t="s">
        <v>1058</v>
      </c>
      <c r="Q5" s="526">
        <v>1</v>
      </c>
      <c r="R5" s="526">
        <v>5</v>
      </c>
      <c r="S5" s="526">
        <v>0</v>
      </c>
      <c r="T5" s="526">
        <v>0</v>
      </c>
      <c r="U5" s="526">
        <v>0</v>
      </c>
      <c r="V5" s="526">
        <v>2</v>
      </c>
      <c r="W5" s="526" t="s">
        <v>1105</v>
      </c>
    </row>
    <row r="6" spans="1:23" hidden="1">
      <c r="A6" s="308"/>
      <c r="B6" s="327" t="s">
        <v>394</v>
      </c>
      <c r="C6" s="328" t="s">
        <v>395</v>
      </c>
      <c r="D6" s="329" t="str">
        <f t="shared" ref="D6:I6" si="2">IF(OR(ISERROR($D5)),"",IF(N(D$5)=0,D$5&amp;IF(D$4=1,"男性",IF(D$4=2,"女性","")),D$5&amp;"歲"&amp;IF(D$4=1,"男性",IF(D$4=2,"女性",""))))</f>
        <v>5歲男性</v>
      </c>
      <c r="E6" s="329" t="str">
        <f t="shared" si="2"/>
        <v>35歲男性</v>
      </c>
      <c r="F6" s="329" t="str">
        <f t="shared" si="2"/>
        <v>40歲男性</v>
      </c>
      <c r="G6" s="329" t="str">
        <f t="shared" si="2"/>
        <v>5歲女性</v>
      </c>
      <c r="H6" s="329" t="str">
        <f t="shared" si="2"/>
        <v>35歲女性</v>
      </c>
      <c r="I6" s="329" t="str">
        <f t="shared" si="2"/>
        <v>40歲女性</v>
      </c>
      <c r="J6" s="308"/>
      <c r="K6" s="322"/>
      <c r="L6" s="320" t="str">
        <f t="shared" si="0"/>
        <v/>
      </c>
      <c r="M6" s="320" t="str">
        <f>IF(OR(L6="",COUNTIF($M$4:M5,IF(ISERROR($R6*1),LEFT($R6,2)*1,$R6*1))&gt;=1),"-",IF(ISERROR($R6*1),LEFT($R6,2)*1,$R6*1))</f>
        <v>-</v>
      </c>
      <c r="N6" s="320" t="str">
        <f>IF(OR(L6="",COUNTIF($N$4:N5,V6*1)&gt;=1),"-",V6*1)</f>
        <v>-</v>
      </c>
      <c r="O6" s="324"/>
      <c r="P6" s="526" t="s">
        <v>1058</v>
      </c>
      <c r="Q6" s="526">
        <v>1</v>
      </c>
      <c r="R6" s="526">
        <v>5</v>
      </c>
      <c r="S6" s="526">
        <v>0</v>
      </c>
      <c r="T6" s="526">
        <v>0</v>
      </c>
      <c r="U6" s="526">
        <v>0</v>
      </c>
      <c r="V6" s="526">
        <v>3</v>
      </c>
      <c r="W6" s="526" t="s">
        <v>1106</v>
      </c>
    </row>
    <row r="7" spans="1:23" hidden="1">
      <c r="A7" s="308"/>
      <c r="B7" s="320">
        <v>1</v>
      </c>
      <c r="C7" s="329">
        <f t="shared" ref="C7:C14" si="3">IF(ISERROR(SMALL($N:$N,$B7)),"",SMALL($N:$N,$B7))</f>
        <v>1</v>
      </c>
      <c r="D7" s="330" t="str">
        <f t="shared" ref="D7:I14" si="4">IF(ISERROR(VLOOKUP($B$1&amp;D$4&amp;D$5&amp;$C7,$L:$W,$C$5,0)),"",VLOOKUP($B$1&amp;D$4&amp;D$5&amp;$C7,$L:$W,$C$5,0))</f>
        <v>7.15%</v>
      </c>
      <c r="E7" s="330" t="str">
        <f t="shared" si="4"/>
        <v>0.00%</v>
      </c>
      <c r="F7" s="330" t="str">
        <f t="shared" si="4"/>
        <v>0.00%</v>
      </c>
      <c r="G7" s="330" t="str">
        <f t="shared" si="4"/>
        <v>8.58%</v>
      </c>
      <c r="H7" s="330" t="str">
        <f t="shared" si="4"/>
        <v>0.00%</v>
      </c>
      <c r="I7" s="330" t="str">
        <f t="shared" si="4"/>
        <v>0.00%</v>
      </c>
      <c r="J7" s="308"/>
      <c r="K7" s="308"/>
      <c r="L7" s="320" t="str">
        <f t="shared" si="0"/>
        <v/>
      </c>
      <c r="M7" s="320" t="str">
        <f>IF(OR(L7="",COUNTIF($M$4:M6,IF(ISERROR($R7*1),LEFT($R7,2)*1,$R7*1))&gt;=1),"-",IF(ISERROR($R7*1),LEFT($R7,2)*1,$R7*1))</f>
        <v>-</v>
      </c>
      <c r="N7" s="320" t="str">
        <f>IF(OR(L7="",COUNTIF($N$4:N6,V7*1)&gt;=1),"-",V7*1)</f>
        <v>-</v>
      </c>
      <c r="O7" s="324"/>
      <c r="P7" s="526" t="s">
        <v>1058</v>
      </c>
      <c r="Q7" s="526">
        <v>1</v>
      </c>
      <c r="R7" s="526">
        <v>5</v>
      </c>
      <c r="S7" s="526">
        <v>0</v>
      </c>
      <c r="T7" s="526">
        <v>0</v>
      </c>
      <c r="U7" s="526">
        <v>0</v>
      </c>
      <c r="V7" s="526">
        <v>4</v>
      </c>
      <c r="W7" s="526" t="s">
        <v>1107</v>
      </c>
    </row>
    <row r="8" spans="1:23" hidden="1">
      <c r="A8" s="308"/>
      <c r="B8" s="320">
        <v>2</v>
      </c>
      <c r="C8" s="329">
        <f t="shared" si="3"/>
        <v>2</v>
      </c>
      <c r="D8" s="330" t="str">
        <f t="shared" si="4"/>
        <v>25.86%</v>
      </c>
      <c r="E8" s="330" t="str">
        <f t="shared" si="4"/>
        <v>4.81%</v>
      </c>
      <c r="F8" s="330" t="str">
        <f t="shared" si="4"/>
        <v>3.98%</v>
      </c>
      <c r="G8" s="330" t="str">
        <f t="shared" si="4"/>
        <v>25.33%</v>
      </c>
      <c r="H8" s="330" t="str">
        <f t="shared" si="4"/>
        <v>6.45%</v>
      </c>
      <c r="I8" s="330" t="str">
        <f t="shared" si="4"/>
        <v>4.99%</v>
      </c>
      <c r="J8" s="308"/>
      <c r="K8" s="308"/>
      <c r="L8" s="320" t="str">
        <f t="shared" si="0"/>
        <v/>
      </c>
      <c r="M8" s="320" t="str">
        <f>IF(OR(L8="",COUNTIF($M$4:M7,IF(ISERROR($R8*1),LEFT($R8,2)*1,$R8*1))&gt;=1),"-",IF(ISERROR($R8*1),LEFT($R8,2)*1,$R8*1))</f>
        <v>-</v>
      </c>
      <c r="N8" s="320" t="str">
        <f>IF(OR(L8="",COUNTIF($N$4:N7,V8*1)&gt;=1),"-",V8*1)</f>
        <v>-</v>
      </c>
      <c r="O8" s="324"/>
      <c r="P8" s="526" t="s">
        <v>1058</v>
      </c>
      <c r="Q8" s="526">
        <v>1</v>
      </c>
      <c r="R8" s="526">
        <v>5</v>
      </c>
      <c r="S8" s="526">
        <v>0</v>
      </c>
      <c r="T8" s="526">
        <v>0</v>
      </c>
      <c r="U8" s="526">
        <v>0</v>
      </c>
      <c r="V8" s="526">
        <v>5</v>
      </c>
      <c r="W8" s="526" t="s">
        <v>1108</v>
      </c>
    </row>
    <row r="9" spans="1:23" hidden="1">
      <c r="A9" s="308"/>
      <c r="B9" s="320">
        <v>3</v>
      </c>
      <c r="C9" s="329">
        <f t="shared" si="3"/>
        <v>3</v>
      </c>
      <c r="D9" s="330" t="str">
        <f t="shared" si="4"/>
        <v>32.19%</v>
      </c>
      <c r="E9" s="330" t="str">
        <f t="shared" si="4"/>
        <v>6.36%</v>
      </c>
      <c r="F9" s="330" t="str">
        <f t="shared" si="4"/>
        <v>5.19%</v>
      </c>
      <c r="G9" s="330" t="str">
        <f t="shared" si="4"/>
        <v>30.79%</v>
      </c>
      <c r="H9" s="330" t="str">
        <f t="shared" si="4"/>
        <v>8.62%</v>
      </c>
      <c r="I9" s="330" t="str">
        <f t="shared" si="4"/>
        <v>6.67%</v>
      </c>
      <c r="J9" s="308"/>
      <c r="K9" s="308"/>
      <c r="L9" s="320" t="str">
        <f t="shared" si="0"/>
        <v/>
      </c>
      <c r="M9" s="320" t="str">
        <f>IF(OR(L9="",COUNTIF($M$4:M8,IF(ISERROR($R9*1),LEFT($R9,2)*1,$R9*1))&gt;=1),"-",IF(ISERROR($R9*1),LEFT($R9,2)*1,$R9*1))</f>
        <v>-</v>
      </c>
      <c r="N9" s="320" t="str">
        <f>IF(OR(L9="",COUNTIF($N$4:N8,V9*1)&gt;=1),"-",V9*1)</f>
        <v>-</v>
      </c>
      <c r="O9" s="324"/>
      <c r="P9" s="526" t="s">
        <v>1058</v>
      </c>
      <c r="Q9" s="526">
        <v>1</v>
      </c>
      <c r="R9" s="526">
        <v>5</v>
      </c>
      <c r="S9" s="526">
        <v>0</v>
      </c>
      <c r="T9" s="526">
        <v>0</v>
      </c>
      <c r="U9" s="526">
        <v>0</v>
      </c>
      <c r="V9" s="526">
        <v>10</v>
      </c>
      <c r="W9" s="526" t="s">
        <v>1109</v>
      </c>
    </row>
    <row r="10" spans="1:23" hidden="1">
      <c r="A10" s="331"/>
      <c r="B10" s="320">
        <v>4</v>
      </c>
      <c r="C10" s="329">
        <f t="shared" si="3"/>
        <v>4</v>
      </c>
      <c r="D10" s="330" t="str">
        <f t="shared" si="4"/>
        <v>35.42%</v>
      </c>
      <c r="E10" s="330" t="str">
        <f t="shared" si="4"/>
        <v>7.21%</v>
      </c>
      <c r="F10" s="330" t="str">
        <f t="shared" si="4"/>
        <v>5.87%</v>
      </c>
      <c r="G10" s="330" t="str">
        <f t="shared" si="4"/>
        <v>33.68%</v>
      </c>
      <c r="H10" s="330" t="str">
        <f t="shared" si="4"/>
        <v>9.64%</v>
      </c>
      <c r="I10" s="330" t="str">
        <f t="shared" si="4"/>
        <v>7.58%</v>
      </c>
      <c r="J10" s="308"/>
      <c r="K10" s="308"/>
      <c r="L10" s="320" t="str">
        <f t="shared" si="0"/>
        <v/>
      </c>
      <c r="M10" s="320" t="str">
        <f>IF(OR(L10="",COUNTIF($M$4:M9,IF(ISERROR($R10*1),LEFT($R10,2)*1,$R10*1))&gt;=1),"-",IF(ISERROR($R10*1),LEFT($R10,2)*1,$R10*1))</f>
        <v>-</v>
      </c>
      <c r="N10" s="320" t="str">
        <f>IF(OR(L10="",COUNTIF($N$4:N9,V10*1)&gt;=1),"-",V10*1)</f>
        <v>-</v>
      </c>
      <c r="O10" s="324"/>
      <c r="P10" s="526" t="s">
        <v>1058</v>
      </c>
      <c r="Q10" s="526">
        <v>1</v>
      </c>
      <c r="R10" s="526">
        <v>5</v>
      </c>
      <c r="S10" s="526">
        <v>0</v>
      </c>
      <c r="T10" s="526">
        <v>0</v>
      </c>
      <c r="U10" s="526">
        <v>0</v>
      </c>
      <c r="V10" s="526">
        <v>15</v>
      </c>
      <c r="W10" s="526" t="s">
        <v>1110</v>
      </c>
    </row>
    <row r="11" spans="1:23" hidden="1">
      <c r="A11" s="331"/>
      <c r="B11" s="320">
        <v>5</v>
      </c>
      <c r="C11" s="329">
        <f t="shared" si="3"/>
        <v>5</v>
      </c>
      <c r="D11" s="330" t="str">
        <f t="shared" si="4"/>
        <v>37.41%</v>
      </c>
      <c r="E11" s="330" t="str">
        <f t="shared" si="4"/>
        <v>7.64%</v>
      </c>
      <c r="F11" s="330" t="str">
        <f t="shared" si="4"/>
        <v>6.25%</v>
      </c>
      <c r="G11" s="330" t="str">
        <f t="shared" si="4"/>
        <v>35.41%</v>
      </c>
      <c r="H11" s="330" t="str">
        <f t="shared" si="4"/>
        <v>10.37%</v>
      </c>
      <c r="I11" s="330" t="str">
        <f t="shared" si="4"/>
        <v>8.09%</v>
      </c>
      <c r="J11" s="308"/>
      <c r="K11" s="308"/>
      <c r="L11" s="320" t="str">
        <f t="shared" si="0"/>
        <v/>
      </c>
      <c r="M11" s="320" t="str">
        <f>IF(OR(L11="",COUNTIF($M$4:M10,IF(ISERROR($R11*1),LEFT($R11,2)*1,$R11*1))&gt;=1),"-",IF(ISERROR($R11*1),LEFT($R11,2)*1,$R11*1))</f>
        <v>-</v>
      </c>
      <c r="N11" s="320" t="str">
        <f>IF(OR(L11="",COUNTIF($N$4:N10,V11*1)&gt;=1),"-",V11*1)</f>
        <v>-</v>
      </c>
      <c r="O11" s="324"/>
      <c r="P11" s="526" t="s">
        <v>1058</v>
      </c>
      <c r="Q11" s="526">
        <v>1</v>
      </c>
      <c r="R11" s="526">
        <v>5</v>
      </c>
      <c r="S11" s="526">
        <v>0</v>
      </c>
      <c r="T11" s="526">
        <v>0</v>
      </c>
      <c r="U11" s="526">
        <v>0</v>
      </c>
      <c r="V11" s="526">
        <v>20</v>
      </c>
      <c r="W11" s="526" t="s">
        <v>1111</v>
      </c>
    </row>
    <row r="12" spans="1:23" hidden="1">
      <c r="A12" s="331"/>
      <c r="B12" s="320">
        <v>6</v>
      </c>
      <c r="C12" s="329">
        <f t="shared" si="3"/>
        <v>10</v>
      </c>
      <c r="D12" s="330" t="str">
        <f t="shared" si="4"/>
        <v>55.46%</v>
      </c>
      <c r="E12" s="330" t="str">
        <f t="shared" si="4"/>
        <v>11.61%</v>
      </c>
      <c r="F12" s="330" t="str">
        <f t="shared" si="4"/>
        <v>9.57%</v>
      </c>
      <c r="G12" s="330" t="str">
        <f t="shared" si="4"/>
        <v>52.26%</v>
      </c>
      <c r="H12" s="330" t="str">
        <f t="shared" si="4"/>
        <v>16.03%</v>
      </c>
      <c r="I12" s="330" t="str">
        <f t="shared" si="4"/>
        <v>12.62%</v>
      </c>
      <c r="J12" s="308"/>
      <c r="K12" s="308"/>
      <c r="L12" s="320" t="str">
        <f t="shared" si="0"/>
        <v/>
      </c>
      <c r="M12" s="320" t="str">
        <f>IF(OR(L12="",COUNTIF($M$4:M11,IF(ISERROR($R12*1),LEFT($R12,2)*1,$R12*1))&gt;=1),"-",IF(ISERROR($R12*1),LEFT($R12,2)*1,$R12*1))</f>
        <v>-</v>
      </c>
      <c r="N12" s="320" t="str">
        <f>IF(OR(L12="",COUNTIF($N$4:N11,V12*1)&gt;=1),"-",V12*1)</f>
        <v>-</v>
      </c>
      <c r="O12" s="324"/>
      <c r="P12" s="526" t="s">
        <v>1058</v>
      </c>
      <c r="Q12" s="526">
        <v>1</v>
      </c>
      <c r="R12" s="526">
        <v>35</v>
      </c>
      <c r="S12" s="526">
        <v>0</v>
      </c>
      <c r="T12" s="526">
        <v>0</v>
      </c>
      <c r="U12" s="526">
        <v>0</v>
      </c>
      <c r="V12" s="526">
        <v>1</v>
      </c>
      <c r="W12" s="526" t="s">
        <v>1064</v>
      </c>
    </row>
    <row r="13" spans="1:23" hidden="1">
      <c r="A13" s="331"/>
      <c r="B13" s="320">
        <v>7</v>
      </c>
      <c r="C13" s="329">
        <f t="shared" si="3"/>
        <v>15</v>
      </c>
      <c r="D13" s="330" t="str">
        <f t="shared" si="4"/>
        <v>57.99%</v>
      </c>
      <c r="E13" s="330" t="str">
        <f t="shared" si="4"/>
        <v>12.45%</v>
      </c>
      <c r="F13" s="330" t="str">
        <f t="shared" si="4"/>
        <v>10.45%</v>
      </c>
      <c r="G13" s="330" t="str">
        <f t="shared" si="4"/>
        <v>54.58%</v>
      </c>
      <c r="H13" s="330" t="str">
        <f t="shared" si="4"/>
        <v>17.51%</v>
      </c>
      <c r="I13" s="330" t="str">
        <f t="shared" si="4"/>
        <v>13.89%</v>
      </c>
      <c r="J13" s="308"/>
      <c r="K13" s="308"/>
      <c r="L13" s="320" t="str">
        <f t="shared" si="0"/>
        <v/>
      </c>
      <c r="M13" s="320" t="str">
        <f>IF(OR(L13="",COUNTIF($M$4:M12,IF(ISERROR($R13*1),LEFT($R13,2)*1,$R13*1))&gt;=1),"-",IF(ISERROR($R13*1),LEFT($R13,2)*1,$R13*1))</f>
        <v>-</v>
      </c>
      <c r="N13" s="320" t="str">
        <f>IF(OR(L13="",COUNTIF($N$4:N12,V13*1)&gt;=1),"-",V13*1)</f>
        <v>-</v>
      </c>
      <c r="O13" s="324"/>
      <c r="P13" s="526" t="s">
        <v>1058</v>
      </c>
      <c r="Q13" s="526">
        <v>1</v>
      </c>
      <c r="R13" s="526">
        <v>35</v>
      </c>
      <c r="S13" s="526">
        <v>0</v>
      </c>
      <c r="T13" s="526">
        <v>0</v>
      </c>
      <c r="U13" s="526">
        <v>0</v>
      </c>
      <c r="V13" s="526">
        <v>2</v>
      </c>
      <c r="W13" s="526" t="s">
        <v>1112</v>
      </c>
    </row>
    <row r="14" spans="1:23" hidden="1">
      <c r="A14" s="332"/>
      <c r="B14" s="320">
        <v>8</v>
      </c>
      <c r="C14" s="329">
        <f t="shared" si="3"/>
        <v>20</v>
      </c>
      <c r="D14" s="330" t="str">
        <f t="shared" si="4"/>
        <v>60.03%</v>
      </c>
      <c r="E14" s="330" t="str">
        <f t="shared" si="4"/>
        <v>13.51%</v>
      </c>
      <c r="F14" s="330" t="str">
        <f t="shared" si="4"/>
        <v>11.54%</v>
      </c>
      <c r="G14" s="330" t="str">
        <f t="shared" si="4"/>
        <v>56.43%</v>
      </c>
      <c r="H14" s="330" t="str">
        <f t="shared" si="4"/>
        <v>19.20%</v>
      </c>
      <c r="I14" s="330" t="str">
        <f t="shared" si="4"/>
        <v>15.28%</v>
      </c>
      <c r="J14" s="308"/>
      <c r="K14" s="308"/>
      <c r="L14" s="320" t="str">
        <f t="shared" si="0"/>
        <v/>
      </c>
      <c r="M14" s="320" t="str">
        <f>IF(OR(L14="",COUNTIF($M$4:M13,IF(ISERROR($R14*1),LEFT($R14,2)*1,$R14*1))&gt;=1),"-",IF(ISERROR($R14*1),LEFT($R14,2)*1,$R14*1))</f>
        <v>-</v>
      </c>
      <c r="N14" s="320" t="str">
        <f>IF(OR(L14="",COUNTIF($N$4:N13,V14*1)&gt;=1),"-",V14*1)</f>
        <v>-</v>
      </c>
      <c r="O14" s="324"/>
      <c r="P14" s="526" t="s">
        <v>1058</v>
      </c>
      <c r="Q14" s="526">
        <v>1</v>
      </c>
      <c r="R14" s="526">
        <v>35</v>
      </c>
      <c r="S14" s="526">
        <v>0</v>
      </c>
      <c r="T14" s="526">
        <v>0</v>
      </c>
      <c r="U14" s="526">
        <v>0</v>
      </c>
      <c r="V14" s="526">
        <v>3</v>
      </c>
      <c r="W14" s="526" t="s">
        <v>1113</v>
      </c>
    </row>
    <row r="15" spans="1:23" hidden="1">
      <c r="A15" s="333"/>
      <c r="B15" s="308"/>
      <c r="C15" s="310" t="s">
        <v>396</v>
      </c>
      <c r="D15" s="308"/>
      <c r="E15" s="308"/>
      <c r="F15" s="308"/>
      <c r="G15" s="331"/>
      <c r="H15" s="334"/>
      <c r="I15" s="334"/>
      <c r="J15" s="334"/>
      <c r="K15" s="334"/>
      <c r="L15" s="320" t="str">
        <f t="shared" si="0"/>
        <v/>
      </c>
      <c r="M15" s="320" t="str">
        <f>IF(OR(L15="",COUNTIF($M$4:M14,IF(ISERROR($R15*1),LEFT($R15,2)*1,$R15*1))&gt;=1),"-",IF(ISERROR($R15*1),LEFT($R15,2)*1,$R15*1))</f>
        <v>-</v>
      </c>
      <c r="N15" s="320" t="str">
        <f>IF(OR(L15="",COUNTIF($N$4:N14,V15*1)&gt;=1),"-",V15*1)</f>
        <v>-</v>
      </c>
      <c r="O15" s="324"/>
      <c r="P15" s="526" t="s">
        <v>1058</v>
      </c>
      <c r="Q15" s="526">
        <v>1</v>
      </c>
      <c r="R15" s="526">
        <v>35</v>
      </c>
      <c r="S15" s="526">
        <v>0</v>
      </c>
      <c r="T15" s="526">
        <v>0</v>
      </c>
      <c r="U15" s="526">
        <v>0</v>
      </c>
      <c r="V15" s="526">
        <v>4</v>
      </c>
      <c r="W15" s="526" t="s">
        <v>1114</v>
      </c>
    </row>
    <row r="16" spans="1:23" hidden="1">
      <c r="A16" s="333"/>
      <c r="B16" s="308"/>
      <c r="C16" s="308"/>
      <c r="D16" s="308"/>
      <c r="E16" s="308"/>
      <c r="F16" s="308"/>
      <c r="G16" s="331"/>
      <c r="H16" s="334"/>
      <c r="I16" s="334"/>
      <c r="J16" s="334"/>
      <c r="K16" s="334"/>
      <c r="L16" s="320" t="str">
        <f t="shared" si="0"/>
        <v/>
      </c>
      <c r="M16" s="320" t="str">
        <f>IF(OR(L16="",COUNTIF($M$4:M15,IF(ISERROR($R16*1),LEFT($R16,2)*1,$R16*1))&gt;=1),"-",IF(ISERROR($R16*1),LEFT($R16,2)*1,$R16*1))</f>
        <v>-</v>
      </c>
      <c r="N16" s="320" t="str">
        <f>IF(OR(L16="",COUNTIF($N$4:N15,V16*1)&gt;=1),"-",V16*1)</f>
        <v>-</v>
      </c>
      <c r="O16" s="324"/>
      <c r="P16" s="526" t="s">
        <v>1058</v>
      </c>
      <c r="Q16" s="526">
        <v>1</v>
      </c>
      <c r="R16" s="526">
        <v>35</v>
      </c>
      <c r="S16" s="526">
        <v>0</v>
      </c>
      <c r="T16" s="526">
        <v>0</v>
      </c>
      <c r="U16" s="526">
        <v>0</v>
      </c>
      <c r="V16" s="526">
        <v>5</v>
      </c>
      <c r="W16" s="526" t="s">
        <v>1115</v>
      </c>
    </row>
    <row r="17" spans="1:23" hidden="1">
      <c r="A17" s="333"/>
      <c r="B17" s="308"/>
      <c r="L17" s="320" t="str">
        <f t="shared" si="0"/>
        <v/>
      </c>
      <c r="M17" s="320" t="str">
        <f>IF(OR(L17="",COUNTIF($M$4:M16,IF(ISERROR($R17*1),LEFT($R17,2)*1,$R17*1))&gt;=1),"-",IF(ISERROR($R17*1),LEFT($R17,2)*1,$R17*1))</f>
        <v>-</v>
      </c>
      <c r="N17" s="320" t="str">
        <f>IF(OR(L17="",COUNTIF($N$4:N16,V17*1)&gt;=1),"-",V17*1)</f>
        <v>-</v>
      </c>
      <c r="O17" s="324"/>
      <c r="P17" s="526" t="s">
        <v>1058</v>
      </c>
      <c r="Q17" s="526">
        <v>1</v>
      </c>
      <c r="R17" s="526">
        <v>35</v>
      </c>
      <c r="S17" s="526">
        <v>0</v>
      </c>
      <c r="T17" s="526">
        <v>0</v>
      </c>
      <c r="U17" s="526">
        <v>0</v>
      </c>
      <c r="V17" s="526">
        <v>10</v>
      </c>
      <c r="W17" s="526" t="s">
        <v>1116</v>
      </c>
    </row>
    <row r="18" spans="1:23" hidden="1">
      <c r="A18" s="333"/>
      <c r="B18" s="308"/>
      <c r="L18" s="320" t="str">
        <f t="shared" si="0"/>
        <v/>
      </c>
      <c r="M18" s="320" t="str">
        <f>IF(OR(L18="",COUNTIF($M$4:M17,IF(ISERROR($R18*1),LEFT($R18,2)*1,$R18*1))&gt;=1),"-",IF(ISERROR($R18*1),LEFT($R18,2)*1,$R18*1))</f>
        <v>-</v>
      </c>
      <c r="N18" s="320" t="str">
        <f>IF(OR(L18="",COUNTIF($N$4:N17,V18*1)&gt;=1),"-",V18*1)</f>
        <v>-</v>
      </c>
      <c r="O18" s="324"/>
      <c r="P18" s="526" t="s">
        <v>1058</v>
      </c>
      <c r="Q18" s="526">
        <v>1</v>
      </c>
      <c r="R18" s="526">
        <v>35</v>
      </c>
      <c r="S18" s="526">
        <v>0</v>
      </c>
      <c r="T18" s="526">
        <v>0</v>
      </c>
      <c r="U18" s="526">
        <v>0</v>
      </c>
      <c r="V18" s="526">
        <v>15</v>
      </c>
      <c r="W18" s="526" t="s">
        <v>1117</v>
      </c>
    </row>
    <row r="19" spans="1:23" hidden="1">
      <c r="A19" s="333"/>
      <c r="B19" s="308"/>
      <c r="L19" s="320" t="str">
        <f t="shared" si="0"/>
        <v/>
      </c>
      <c r="M19" s="320" t="str">
        <f>IF(OR(L19="",COUNTIF($M$4:M18,IF(ISERROR($R19*1),LEFT($R19,2)*1,$R19*1))&gt;=1),"-",IF(ISERROR($R19*1),LEFT($R19,2)*1,$R19*1))</f>
        <v>-</v>
      </c>
      <c r="N19" s="320" t="str">
        <f>IF(OR(L19="",COUNTIF($N$4:N18,V19*1)&gt;=1),"-",V19*1)</f>
        <v>-</v>
      </c>
      <c r="O19" s="324"/>
      <c r="P19" s="526" t="s">
        <v>1058</v>
      </c>
      <c r="Q19" s="526">
        <v>1</v>
      </c>
      <c r="R19" s="526">
        <v>35</v>
      </c>
      <c r="S19" s="526">
        <v>0</v>
      </c>
      <c r="T19" s="526">
        <v>0</v>
      </c>
      <c r="U19" s="526">
        <v>0</v>
      </c>
      <c r="V19" s="526">
        <v>20</v>
      </c>
      <c r="W19" s="526" t="s">
        <v>1118</v>
      </c>
    </row>
    <row r="20" spans="1:23" hidden="1">
      <c r="A20" s="333"/>
      <c r="B20" s="308"/>
      <c r="L20" s="320" t="str">
        <f t="shared" si="0"/>
        <v/>
      </c>
      <c r="M20" s="320" t="str">
        <f>IF(OR(L20="",COUNTIF($M$4:M19,IF(ISERROR($R20*1),LEFT($R20,2)*1,$R20*1))&gt;=1),"-",IF(ISERROR($R20*1),LEFT($R20,2)*1,$R20*1))</f>
        <v>-</v>
      </c>
      <c r="N20" s="320" t="str">
        <f>IF(OR(L20="",COUNTIF($N$4:N19,V20*1)&gt;=1),"-",V20*1)</f>
        <v>-</v>
      </c>
      <c r="O20" s="324"/>
      <c r="P20" s="526" t="s">
        <v>1058</v>
      </c>
      <c r="Q20" s="526">
        <v>1</v>
      </c>
      <c r="R20" s="526">
        <v>60</v>
      </c>
      <c r="S20" s="526">
        <v>0</v>
      </c>
      <c r="T20" s="526">
        <v>0</v>
      </c>
      <c r="U20" s="526">
        <v>0</v>
      </c>
      <c r="V20" s="526">
        <v>1</v>
      </c>
      <c r="W20" s="526" t="s">
        <v>850</v>
      </c>
    </row>
    <row r="21" spans="1:23" hidden="1">
      <c r="A21" s="308"/>
      <c r="B21" s="308"/>
      <c r="L21" s="320" t="str">
        <f t="shared" si="0"/>
        <v/>
      </c>
      <c r="M21" s="320" t="str">
        <f>IF(OR(L21="",COUNTIF($M$4:M20,IF(ISERROR($R21*1),LEFT($R21,2)*1,$R21*1))&gt;=1),"-",IF(ISERROR($R21*1),LEFT($R21,2)*1,$R21*1))</f>
        <v>-</v>
      </c>
      <c r="N21" s="320" t="str">
        <f>IF(OR(L21="",COUNTIF($N$4:N20,V21*1)&gt;=1),"-",V21*1)</f>
        <v>-</v>
      </c>
      <c r="O21" s="324"/>
      <c r="P21" s="526" t="s">
        <v>1058</v>
      </c>
      <c r="Q21" s="526">
        <v>1</v>
      </c>
      <c r="R21" s="526">
        <v>60</v>
      </c>
      <c r="S21" s="526">
        <v>0</v>
      </c>
      <c r="T21" s="526">
        <v>0</v>
      </c>
      <c r="U21" s="526">
        <v>0</v>
      </c>
      <c r="V21" s="526">
        <v>2</v>
      </c>
      <c r="W21" s="526" t="s">
        <v>1065</v>
      </c>
    </row>
    <row r="22" spans="1:23" hidden="1">
      <c r="A22" s="308"/>
      <c r="B22" s="308"/>
      <c r="L22" s="320" t="str">
        <f t="shared" si="0"/>
        <v/>
      </c>
      <c r="M22" s="320" t="str">
        <f>IF(OR(L22="",COUNTIF($M$4:M21,IF(ISERROR($R22*1),LEFT($R22,2)*1,$R22*1))&gt;=1),"-",IF(ISERROR($R22*1),LEFT($R22,2)*1,$R22*1))</f>
        <v>-</v>
      </c>
      <c r="N22" s="320" t="str">
        <f>IF(OR(L22="",COUNTIF($N$4:N21,V22*1)&gt;=1),"-",V22*1)</f>
        <v>-</v>
      </c>
      <c r="O22" s="324"/>
      <c r="P22" s="526" t="s">
        <v>1058</v>
      </c>
      <c r="Q22" s="526">
        <v>1</v>
      </c>
      <c r="R22" s="526">
        <v>60</v>
      </c>
      <c r="S22" s="526">
        <v>0</v>
      </c>
      <c r="T22" s="526">
        <v>0</v>
      </c>
      <c r="U22" s="526">
        <v>0</v>
      </c>
      <c r="V22" s="526">
        <v>3</v>
      </c>
      <c r="W22" s="526" t="s">
        <v>1119</v>
      </c>
    </row>
    <row r="23" spans="1:23" hidden="1">
      <c r="A23" s="308"/>
      <c r="B23" s="308"/>
      <c r="L23" s="320" t="str">
        <f t="shared" si="0"/>
        <v/>
      </c>
      <c r="M23" s="320" t="str">
        <f>IF(OR(L23="",COUNTIF($M$4:M22,IF(ISERROR($R23*1),LEFT($R23,2)*1,$R23*1))&gt;=1),"-",IF(ISERROR($R23*1),LEFT($R23,2)*1,$R23*1))</f>
        <v>-</v>
      </c>
      <c r="N23" s="320" t="str">
        <f>IF(OR(L23="",COUNTIF($N$4:N22,V23*1)&gt;=1),"-",V23*1)</f>
        <v>-</v>
      </c>
      <c r="O23" s="324"/>
      <c r="P23" s="526" t="s">
        <v>1058</v>
      </c>
      <c r="Q23" s="526">
        <v>1</v>
      </c>
      <c r="R23" s="526">
        <v>60</v>
      </c>
      <c r="S23" s="526">
        <v>0</v>
      </c>
      <c r="T23" s="526">
        <v>0</v>
      </c>
      <c r="U23" s="526">
        <v>0</v>
      </c>
      <c r="V23" s="526">
        <v>4</v>
      </c>
      <c r="W23" s="526" t="s">
        <v>1073</v>
      </c>
    </row>
    <row r="24" spans="1:23" hidden="1">
      <c r="A24" s="308"/>
      <c r="B24" s="308"/>
      <c r="L24" s="320" t="str">
        <f t="shared" si="0"/>
        <v/>
      </c>
      <c r="M24" s="320" t="str">
        <f>IF(OR(L24="",COUNTIF($M$4:M23,IF(ISERROR($R24*1),LEFT($R24,2)*1,$R24*1))&gt;=1),"-",IF(ISERROR($R24*1),LEFT($R24,2)*1,$R24*1))</f>
        <v>-</v>
      </c>
      <c r="N24" s="320" t="str">
        <f>IF(OR(L24="",COUNTIF($N$4:N23,V24*1)&gt;=1),"-",V24*1)</f>
        <v>-</v>
      </c>
      <c r="O24" s="324"/>
      <c r="P24" s="526" t="s">
        <v>1058</v>
      </c>
      <c r="Q24" s="526">
        <v>1</v>
      </c>
      <c r="R24" s="526">
        <v>60</v>
      </c>
      <c r="S24" s="526">
        <v>0</v>
      </c>
      <c r="T24" s="526">
        <v>0</v>
      </c>
      <c r="U24" s="526">
        <v>0</v>
      </c>
      <c r="V24" s="526">
        <v>5</v>
      </c>
      <c r="W24" s="526" t="s">
        <v>1120</v>
      </c>
    </row>
    <row r="25" spans="1:23" hidden="1">
      <c r="A25" s="308"/>
      <c r="B25" s="308"/>
      <c r="L25" s="320" t="str">
        <f t="shared" si="0"/>
        <v/>
      </c>
      <c r="M25" s="320" t="str">
        <f>IF(OR(L25="",COUNTIF($M$4:M24,IF(ISERROR($R25*1),LEFT($R25,2)*1,$R25*1))&gt;=1),"-",IF(ISERROR($R25*1),LEFT($R25,2)*1,$R25*1))</f>
        <v>-</v>
      </c>
      <c r="N25" s="320" t="str">
        <f>IF(OR(L25="",COUNTIF($N$4:N24,V25*1)&gt;=1),"-",V25*1)</f>
        <v>-</v>
      </c>
      <c r="O25" s="324"/>
      <c r="P25" s="526" t="s">
        <v>1058</v>
      </c>
      <c r="Q25" s="526">
        <v>1</v>
      </c>
      <c r="R25" s="526">
        <v>60</v>
      </c>
      <c r="S25" s="526">
        <v>0</v>
      </c>
      <c r="T25" s="526">
        <v>0</v>
      </c>
      <c r="U25" s="526">
        <v>0</v>
      </c>
      <c r="V25" s="526">
        <v>10</v>
      </c>
      <c r="W25" s="526" t="s">
        <v>1121</v>
      </c>
    </row>
    <row r="26" spans="1:23" hidden="1">
      <c r="A26" s="308"/>
      <c r="B26" s="308"/>
      <c r="L26" s="320" t="str">
        <f t="shared" si="0"/>
        <v/>
      </c>
      <c r="M26" s="320" t="str">
        <f>IF(OR(L26="",COUNTIF($M$4:M25,IF(ISERROR($R26*1),LEFT($R26,2)*1,$R26*1))&gt;=1),"-",IF(ISERROR($R26*1),LEFT($R26,2)*1,$R26*1))</f>
        <v>-</v>
      </c>
      <c r="N26" s="320" t="str">
        <f>IF(OR(L26="",COUNTIF($N$4:N25,V26*1)&gt;=1),"-",V26*1)</f>
        <v>-</v>
      </c>
      <c r="O26" s="324"/>
      <c r="P26" s="526" t="s">
        <v>1058</v>
      </c>
      <c r="Q26" s="526">
        <v>1</v>
      </c>
      <c r="R26" s="526">
        <v>60</v>
      </c>
      <c r="S26" s="526">
        <v>0</v>
      </c>
      <c r="T26" s="526">
        <v>0</v>
      </c>
      <c r="U26" s="526">
        <v>0</v>
      </c>
      <c r="V26" s="526">
        <v>15</v>
      </c>
      <c r="W26" s="526" t="s">
        <v>1122</v>
      </c>
    </row>
    <row r="27" spans="1:23" hidden="1">
      <c r="A27" s="308"/>
      <c r="B27" s="308"/>
      <c r="L27" s="320" t="str">
        <f t="shared" si="0"/>
        <v/>
      </c>
      <c r="M27" s="320" t="str">
        <f>IF(OR(L27="",COUNTIF($M$4:M26,IF(ISERROR($R27*1),LEFT($R27,2)*1,$R27*1))&gt;=1),"-",IF(ISERROR($R27*1),LEFT($R27,2)*1,$R27*1))</f>
        <v>-</v>
      </c>
      <c r="N27" s="320" t="str">
        <f>IF(OR(L27="",COUNTIF($N$4:N26,V27*1)&gt;=1),"-",V27*1)</f>
        <v>-</v>
      </c>
      <c r="O27" s="324"/>
      <c r="P27" s="526" t="s">
        <v>1058</v>
      </c>
      <c r="Q27" s="526">
        <v>1</v>
      </c>
      <c r="R27" s="526">
        <v>60</v>
      </c>
      <c r="S27" s="526">
        <v>0</v>
      </c>
      <c r="T27" s="526">
        <v>0</v>
      </c>
      <c r="U27" s="526">
        <v>0</v>
      </c>
      <c r="V27" s="526">
        <v>20</v>
      </c>
      <c r="W27" s="526" t="s">
        <v>1123</v>
      </c>
    </row>
    <row r="28" spans="1:23" hidden="1">
      <c r="A28" s="308"/>
      <c r="B28" s="308"/>
      <c r="L28" s="320" t="str">
        <f t="shared" si="0"/>
        <v/>
      </c>
      <c r="M28" s="320" t="str">
        <f>IF(OR(L28="",COUNTIF($M$4:M27,IF(ISERROR($R28*1),LEFT($R28,2)*1,$R28*1))&gt;=1),"-",IF(ISERROR($R28*1),LEFT($R28,2)*1,$R28*1))</f>
        <v>-</v>
      </c>
      <c r="N28" s="320" t="str">
        <f>IF(OR(L28="",COUNTIF($N$4:N27,V28*1)&gt;=1),"-",V28*1)</f>
        <v>-</v>
      </c>
      <c r="O28" s="324"/>
      <c r="P28" s="526" t="s">
        <v>1058</v>
      </c>
      <c r="Q28" s="526">
        <v>2</v>
      </c>
      <c r="R28" s="526">
        <v>5</v>
      </c>
      <c r="S28" s="526">
        <v>0</v>
      </c>
      <c r="T28" s="526">
        <v>0</v>
      </c>
      <c r="U28" s="526">
        <v>0</v>
      </c>
      <c r="V28" s="526">
        <v>1</v>
      </c>
      <c r="W28" s="526" t="s">
        <v>1124</v>
      </c>
    </row>
    <row r="29" spans="1:23" hidden="1">
      <c r="A29" s="308"/>
      <c r="B29" s="308"/>
      <c r="L29" s="320" t="str">
        <f t="shared" si="0"/>
        <v/>
      </c>
      <c r="M29" s="320" t="str">
        <f>IF(OR(L29="",COUNTIF($M$4:M28,IF(ISERROR($R29*1),LEFT($R29,2)*1,$R29*1))&gt;=1),"-",IF(ISERROR($R29*1),LEFT($R29,2)*1,$R29*1))</f>
        <v>-</v>
      </c>
      <c r="N29" s="320" t="str">
        <f>IF(OR(L29="",COUNTIF($N$4:N28,V29*1)&gt;=1),"-",V29*1)</f>
        <v>-</v>
      </c>
      <c r="O29" s="324"/>
      <c r="P29" s="526" t="s">
        <v>1058</v>
      </c>
      <c r="Q29" s="526">
        <v>2</v>
      </c>
      <c r="R29" s="526">
        <v>5</v>
      </c>
      <c r="S29" s="526">
        <v>0</v>
      </c>
      <c r="T29" s="526">
        <v>0</v>
      </c>
      <c r="U29" s="526">
        <v>0</v>
      </c>
      <c r="V29" s="526">
        <v>2</v>
      </c>
      <c r="W29" s="526" t="s">
        <v>1125</v>
      </c>
    </row>
    <row r="30" spans="1:23" hidden="1">
      <c r="A30" s="308"/>
      <c r="B30" s="308"/>
      <c r="L30" s="320" t="str">
        <f t="shared" si="0"/>
        <v/>
      </c>
      <c r="M30" s="320" t="str">
        <f>IF(OR(L30="",COUNTIF($M$4:M29,IF(ISERROR($R30*1),LEFT($R30,2)*1,$R30*1))&gt;=1),"-",IF(ISERROR($R30*1),LEFT($R30,2)*1,$R30*1))</f>
        <v>-</v>
      </c>
      <c r="N30" s="320" t="str">
        <f>IF(OR(L30="",COUNTIF($N$4:N29,V30*1)&gt;=1),"-",V30*1)</f>
        <v>-</v>
      </c>
      <c r="O30" s="324"/>
      <c r="P30" s="526" t="s">
        <v>1058</v>
      </c>
      <c r="Q30" s="526">
        <v>2</v>
      </c>
      <c r="R30" s="526">
        <v>5</v>
      </c>
      <c r="S30" s="526">
        <v>0</v>
      </c>
      <c r="T30" s="526">
        <v>0</v>
      </c>
      <c r="U30" s="526">
        <v>0</v>
      </c>
      <c r="V30" s="526">
        <v>3</v>
      </c>
      <c r="W30" s="526" t="s">
        <v>1126</v>
      </c>
    </row>
    <row r="31" spans="1:23" hidden="1">
      <c r="A31" s="308"/>
      <c r="B31" s="308"/>
      <c r="L31" s="320" t="str">
        <f t="shared" si="0"/>
        <v/>
      </c>
      <c r="M31" s="320" t="str">
        <f>IF(OR(L31="",COUNTIF($M$4:M30,IF(ISERROR($R31*1),LEFT($R31,2)*1,$R31*1))&gt;=1),"-",IF(ISERROR($R31*1),LEFT($R31,2)*1,$R31*1))</f>
        <v>-</v>
      </c>
      <c r="N31" s="320" t="str">
        <f>IF(OR(L31="",COUNTIF($N$4:N30,V31*1)&gt;=1),"-",V31*1)</f>
        <v>-</v>
      </c>
      <c r="O31" s="324"/>
      <c r="P31" s="526" t="s">
        <v>1058</v>
      </c>
      <c r="Q31" s="526">
        <v>2</v>
      </c>
      <c r="R31" s="526">
        <v>5</v>
      </c>
      <c r="S31" s="526">
        <v>0</v>
      </c>
      <c r="T31" s="526">
        <v>0</v>
      </c>
      <c r="U31" s="526">
        <v>0</v>
      </c>
      <c r="V31" s="526">
        <v>4</v>
      </c>
      <c r="W31" s="526" t="s">
        <v>1127</v>
      </c>
    </row>
    <row r="32" spans="1:23" hidden="1">
      <c r="A32" s="308"/>
      <c r="B32" s="308"/>
      <c r="L32" s="320" t="str">
        <f t="shared" si="0"/>
        <v/>
      </c>
      <c r="M32" s="320" t="str">
        <f>IF(OR(L32="",COUNTIF($M$4:M31,IF(ISERROR($R32*1),LEFT($R32,2)*1,$R32*1))&gt;=1),"-",IF(ISERROR($R32*1),LEFT($R32,2)*1,$R32*1))</f>
        <v>-</v>
      </c>
      <c r="N32" s="320" t="str">
        <f>IF(OR(L32="",COUNTIF($N$4:N31,V32*1)&gt;=1),"-",V32*1)</f>
        <v>-</v>
      </c>
      <c r="O32" s="324"/>
      <c r="P32" s="526" t="s">
        <v>1058</v>
      </c>
      <c r="Q32" s="526">
        <v>2</v>
      </c>
      <c r="R32" s="526">
        <v>5</v>
      </c>
      <c r="S32" s="526">
        <v>0</v>
      </c>
      <c r="T32" s="526">
        <v>0</v>
      </c>
      <c r="U32" s="526">
        <v>0</v>
      </c>
      <c r="V32" s="526">
        <v>5</v>
      </c>
      <c r="W32" s="526" t="s">
        <v>1128</v>
      </c>
    </row>
    <row r="33" spans="1:23" hidden="1">
      <c r="A33" s="308"/>
      <c r="B33" s="308"/>
      <c r="L33" s="320" t="str">
        <f t="shared" si="0"/>
        <v/>
      </c>
      <c r="M33" s="320" t="str">
        <f>IF(OR(L33="",COUNTIF($M$4:M32,IF(ISERROR($R33*1),LEFT($R33,2)*1,$R33*1))&gt;=1),"-",IF(ISERROR($R33*1),LEFT($R33,2)*1,$R33*1))</f>
        <v>-</v>
      </c>
      <c r="N33" s="320" t="str">
        <f>IF(OR(L33="",COUNTIF($N$4:N32,V33*1)&gt;=1),"-",V33*1)</f>
        <v>-</v>
      </c>
      <c r="O33" s="324"/>
      <c r="P33" s="526" t="s">
        <v>1058</v>
      </c>
      <c r="Q33" s="526">
        <v>2</v>
      </c>
      <c r="R33" s="526">
        <v>5</v>
      </c>
      <c r="S33" s="526">
        <v>0</v>
      </c>
      <c r="T33" s="526">
        <v>0</v>
      </c>
      <c r="U33" s="526">
        <v>0</v>
      </c>
      <c r="V33" s="526">
        <v>10</v>
      </c>
      <c r="W33" s="526" t="s">
        <v>1129</v>
      </c>
    </row>
    <row r="34" spans="1:23" hidden="1">
      <c r="A34" s="308"/>
      <c r="B34" s="308"/>
      <c r="L34" s="320" t="str">
        <f t="shared" si="0"/>
        <v/>
      </c>
      <c r="M34" s="320" t="str">
        <f>IF(OR(L34="",COUNTIF($M$4:M33,IF(ISERROR($R34*1),LEFT($R34,2)*1,$R34*1))&gt;=1),"-",IF(ISERROR($R34*1),LEFT($R34,2)*1,$R34*1))</f>
        <v>-</v>
      </c>
      <c r="N34" s="320" t="str">
        <f>IF(OR(L34="",COUNTIF($N$4:N33,V34*1)&gt;=1),"-",V34*1)</f>
        <v>-</v>
      </c>
      <c r="O34" s="324"/>
      <c r="P34" s="526" t="s">
        <v>1058</v>
      </c>
      <c r="Q34" s="526">
        <v>2</v>
      </c>
      <c r="R34" s="526">
        <v>5</v>
      </c>
      <c r="S34" s="526">
        <v>0</v>
      </c>
      <c r="T34" s="526">
        <v>0</v>
      </c>
      <c r="U34" s="526">
        <v>0</v>
      </c>
      <c r="V34" s="526">
        <v>15</v>
      </c>
      <c r="W34" s="526" t="s">
        <v>1130</v>
      </c>
    </row>
    <row r="35" spans="1:23" hidden="1">
      <c r="A35" s="308"/>
      <c r="B35" s="308"/>
      <c r="L35" s="320" t="str">
        <f t="shared" si="0"/>
        <v/>
      </c>
      <c r="M35" s="320" t="str">
        <f>IF(OR(L35="",COUNTIF($M$4:M34,IF(ISERROR($R35*1),LEFT($R35,2)*1,$R35*1))&gt;=1),"-",IF(ISERROR($R35*1),LEFT($R35,2)*1,$R35*1))</f>
        <v>-</v>
      </c>
      <c r="N35" s="320" t="str">
        <f>IF(OR(L35="",COUNTIF($N$4:N34,V35*1)&gt;=1),"-",V35*1)</f>
        <v>-</v>
      </c>
      <c r="O35" s="324"/>
      <c r="P35" s="526" t="s">
        <v>1058</v>
      </c>
      <c r="Q35" s="526">
        <v>2</v>
      </c>
      <c r="R35" s="526">
        <v>5</v>
      </c>
      <c r="S35" s="526">
        <v>0</v>
      </c>
      <c r="T35" s="526">
        <v>0</v>
      </c>
      <c r="U35" s="526">
        <v>0</v>
      </c>
      <c r="V35" s="526">
        <v>20</v>
      </c>
      <c r="W35" s="526" t="s">
        <v>1131</v>
      </c>
    </row>
    <row r="36" spans="1:23" hidden="1">
      <c r="A36" s="308"/>
      <c r="B36" s="308"/>
      <c r="L36" s="320" t="str">
        <f t="shared" si="0"/>
        <v/>
      </c>
      <c r="M36" s="320" t="str">
        <f>IF(OR(L36="",COUNTIF($M$4:M35,IF(ISERROR($R36*1),LEFT($R36,2)*1,$R36*1))&gt;=1),"-",IF(ISERROR($R36*1),LEFT($R36,2)*1,$R36*1))</f>
        <v>-</v>
      </c>
      <c r="N36" s="320" t="str">
        <f>IF(OR(L36="",COUNTIF($N$4:N35,V36*1)&gt;=1),"-",V36*1)</f>
        <v>-</v>
      </c>
      <c r="O36" s="324"/>
      <c r="P36" s="526" t="s">
        <v>1058</v>
      </c>
      <c r="Q36" s="526">
        <v>2</v>
      </c>
      <c r="R36" s="526">
        <v>35</v>
      </c>
      <c r="S36" s="526">
        <v>0</v>
      </c>
      <c r="T36" s="526">
        <v>0</v>
      </c>
      <c r="U36" s="526">
        <v>0</v>
      </c>
      <c r="V36" s="526">
        <v>1</v>
      </c>
      <c r="W36" s="526" t="s">
        <v>1066</v>
      </c>
    </row>
    <row r="37" spans="1:23" hidden="1">
      <c r="A37" s="308"/>
      <c r="B37" s="308"/>
      <c r="L37" s="320" t="str">
        <f t="shared" si="0"/>
        <v/>
      </c>
      <c r="M37" s="320" t="str">
        <f>IF(OR(L37="",COUNTIF($M$4:M36,IF(ISERROR($R37*1),LEFT($R37,2)*1,$R37*1))&gt;=1),"-",IF(ISERROR($R37*1),LEFT($R37,2)*1,$R37*1))</f>
        <v>-</v>
      </c>
      <c r="N37" s="320" t="str">
        <f>IF(OR(L37="",COUNTIF($N$4:N36,V37*1)&gt;=1),"-",V37*1)</f>
        <v>-</v>
      </c>
      <c r="O37" s="324"/>
      <c r="P37" s="526" t="s">
        <v>1058</v>
      </c>
      <c r="Q37" s="526">
        <v>2</v>
      </c>
      <c r="R37" s="526">
        <v>35</v>
      </c>
      <c r="S37" s="526">
        <v>0</v>
      </c>
      <c r="T37" s="526">
        <v>0</v>
      </c>
      <c r="U37" s="526">
        <v>0</v>
      </c>
      <c r="V37" s="526">
        <v>2</v>
      </c>
      <c r="W37" s="526" t="s">
        <v>1132</v>
      </c>
    </row>
    <row r="38" spans="1:23" hidden="1">
      <c r="A38" s="308"/>
      <c r="B38" s="308"/>
      <c r="L38" s="320" t="str">
        <f t="shared" si="0"/>
        <v/>
      </c>
      <c r="M38" s="320" t="str">
        <f>IF(OR(L38="",COUNTIF($M$4:M37,IF(ISERROR($R38*1),LEFT($R38,2)*1,$R38*1))&gt;=1),"-",IF(ISERROR($R38*1),LEFT($R38,2)*1,$R38*1))</f>
        <v>-</v>
      </c>
      <c r="N38" s="320" t="str">
        <f>IF(OR(L38="",COUNTIF($N$4:N37,V38*1)&gt;=1),"-",V38*1)</f>
        <v>-</v>
      </c>
      <c r="O38" s="324"/>
      <c r="P38" s="526" t="s">
        <v>1058</v>
      </c>
      <c r="Q38" s="526">
        <v>2</v>
      </c>
      <c r="R38" s="526">
        <v>35</v>
      </c>
      <c r="S38" s="526">
        <v>0</v>
      </c>
      <c r="T38" s="526">
        <v>0</v>
      </c>
      <c r="U38" s="526">
        <v>0</v>
      </c>
      <c r="V38" s="526">
        <v>3</v>
      </c>
      <c r="W38" s="526" t="s">
        <v>1133</v>
      </c>
    </row>
    <row r="39" spans="1:23" hidden="1">
      <c r="A39" s="308"/>
      <c r="B39" s="308"/>
      <c r="L39" s="320" t="str">
        <f t="shared" si="0"/>
        <v/>
      </c>
      <c r="M39" s="320" t="str">
        <f>IF(OR(L39="",COUNTIF($M$4:M38,IF(ISERROR($R39*1),LEFT($R39,2)*1,$R39*1))&gt;=1),"-",IF(ISERROR($R39*1),LEFT($R39,2)*1,$R39*1))</f>
        <v>-</v>
      </c>
      <c r="N39" s="320" t="str">
        <f>IF(OR(L39="",COUNTIF($N$4:N38,V39*1)&gt;=1),"-",V39*1)</f>
        <v>-</v>
      </c>
      <c r="O39" s="324"/>
      <c r="P39" s="526" t="s">
        <v>1058</v>
      </c>
      <c r="Q39" s="526">
        <v>2</v>
      </c>
      <c r="R39" s="526">
        <v>35</v>
      </c>
      <c r="S39" s="526">
        <v>0</v>
      </c>
      <c r="T39" s="526">
        <v>0</v>
      </c>
      <c r="U39" s="526">
        <v>0</v>
      </c>
      <c r="V39" s="526">
        <v>4</v>
      </c>
      <c r="W39" s="526" t="s">
        <v>1134</v>
      </c>
    </row>
    <row r="40" spans="1:23" hidden="1">
      <c r="A40" s="308"/>
      <c r="B40" s="308"/>
      <c r="L40" s="320" t="str">
        <f t="shared" si="0"/>
        <v/>
      </c>
      <c r="M40" s="320" t="str">
        <f>IF(OR(L40="",COUNTIF($M$4:M39,IF(ISERROR($R40*1),LEFT($R40,2)*1,$R40*1))&gt;=1),"-",IF(ISERROR($R40*1),LEFT($R40,2)*1,$R40*1))</f>
        <v>-</v>
      </c>
      <c r="N40" s="320" t="str">
        <f>IF(OR(L40="",COUNTIF($N$4:N39,V40*1)&gt;=1),"-",V40*1)</f>
        <v>-</v>
      </c>
      <c r="O40" s="324"/>
      <c r="P40" s="526" t="s">
        <v>1058</v>
      </c>
      <c r="Q40" s="526">
        <v>2</v>
      </c>
      <c r="R40" s="526">
        <v>35</v>
      </c>
      <c r="S40" s="526">
        <v>0</v>
      </c>
      <c r="T40" s="526">
        <v>0</v>
      </c>
      <c r="U40" s="526">
        <v>0</v>
      </c>
      <c r="V40" s="526">
        <v>5</v>
      </c>
      <c r="W40" s="526" t="s">
        <v>1135</v>
      </c>
    </row>
    <row r="41" spans="1:23" hidden="1">
      <c r="A41" s="308"/>
      <c r="B41" s="308"/>
      <c r="L41" s="320" t="str">
        <f t="shared" si="0"/>
        <v/>
      </c>
      <c r="M41" s="320" t="str">
        <f>IF(OR(L41="",COUNTIF($M$4:M40,IF(ISERROR($R41*1),LEFT($R41,2)*1,$R41*1))&gt;=1),"-",IF(ISERROR($R41*1),LEFT($R41,2)*1,$R41*1))</f>
        <v>-</v>
      </c>
      <c r="N41" s="320" t="str">
        <f>IF(OR(L41="",COUNTIF($N$4:N40,V41*1)&gt;=1),"-",V41*1)</f>
        <v>-</v>
      </c>
      <c r="O41" s="324"/>
      <c r="P41" s="526" t="s">
        <v>1058</v>
      </c>
      <c r="Q41" s="526">
        <v>2</v>
      </c>
      <c r="R41" s="526">
        <v>35</v>
      </c>
      <c r="S41" s="526">
        <v>0</v>
      </c>
      <c r="T41" s="526">
        <v>0</v>
      </c>
      <c r="U41" s="526">
        <v>0</v>
      </c>
      <c r="V41" s="526">
        <v>10</v>
      </c>
      <c r="W41" s="526" t="s">
        <v>1136</v>
      </c>
    </row>
    <row r="42" spans="1:23" hidden="1">
      <c r="A42" s="308"/>
      <c r="B42" s="308"/>
      <c r="L42" s="320" t="str">
        <f t="shared" si="0"/>
        <v/>
      </c>
      <c r="M42" s="320" t="str">
        <f>IF(OR(L42="",COUNTIF($M$4:M41,IF(ISERROR($R42*1),LEFT($R42,2)*1,$R42*1))&gt;=1),"-",IF(ISERROR($R42*1),LEFT($R42,2)*1,$R42*1))</f>
        <v>-</v>
      </c>
      <c r="N42" s="320" t="str">
        <f>IF(OR(L42="",COUNTIF($N$4:N41,V42*1)&gt;=1),"-",V42*1)</f>
        <v>-</v>
      </c>
      <c r="O42" s="324"/>
      <c r="P42" s="526" t="s">
        <v>1058</v>
      </c>
      <c r="Q42" s="526">
        <v>2</v>
      </c>
      <c r="R42" s="526">
        <v>35</v>
      </c>
      <c r="S42" s="526">
        <v>0</v>
      </c>
      <c r="T42" s="526">
        <v>0</v>
      </c>
      <c r="U42" s="526">
        <v>0</v>
      </c>
      <c r="V42" s="526">
        <v>15</v>
      </c>
      <c r="W42" s="526" t="s">
        <v>1137</v>
      </c>
    </row>
    <row r="43" spans="1:23" hidden="1">
      <c r="L43" s="320" t="str">
        <f t="shared" si="0"/>
        <v/>
      </c>
      <c r="M43" s="320" t="str">
        <f>IF(OR(L43="",COUNTIF($M$4:M42,IF(ISERROR($R43*1),LEFT($R43,2)*1,$R43*1))&gt;=1),"-",IF(ISERROR($R43*1),LEFT($R43,2)*1,$R43*1))</f>
        <v>-</v>
      </c>
      <c r="N43" s="320" t="str">
        <f>IF(OR(L43="",COUNTIF($N$4:N42,V43*1)&gt;=1),"-",V43*1)</f>
        <v>-</v>
      </c>
      <c r="O43" s="324"/>
      <c r="P43" s="526" t="s">
        <v>1058</v>
      </c>
      <c r="Q43" s="526">
        <v>2</v>
      </c>
      <c r="R43" s="526">
        <v>35</v>
      </c>
      <c r="S43" s="526">
        <v>0</v>
      </c>
      <c r="T43" s="526">
        <v>0</v>
      </c>
      <c r="U43" s="526">
        <v>0</v>
      </c>
      <c r="V43" s="526">
        <v>20</v>
      </c>
      <c r="W43" s="526" t="s">
        <v>1138</v>
      </c>
    </row>
    <row r="44" spans="1:23" hidden="1">
      <c r="L44" s="320" t="str">
        <f t="shared" si="0"/>
        <v/>
      </c>
      <c r="M44" s="320" t="str">
        <f>IF(OR(L44="",COUNTIF($M$4:M43,IF(ISERROR($R44*1),LEFT($R44,2)*1,$R44*1))&gt;=1),"-",IF(ISERROR($R44*1),LEFT($R44,2)*1,$R44*1))</f>
        <v>-</v>
      </c>
      <c r="N44" s="320" t="str">
        <f>IF(OR(L44="",COUNTIF($N$4:N43,V44*1)&gt;=1),"-",V44*1)</f>
        <v>-</v>
      </c>
      <c r="O44" s="324"/>
      <c r="P44" s="526" t="s">
        <v>1058</v>
      </c>
      <c r="Q44" s="526">
        <v>2</v>
      </c>
      <c r="R44" s="526">
        <v>60</v>
      </c>
      <c r="S44" s="526">
        <v>0</v>
      </c>
      <c r="T44" s="526">
        <v>0</v>
      </c>
      <c r="U44" s="526">
        <v>0</v>
      </c>
      <c r="V44" s="526">
        <v>1</v>
      </c>
      <c r="W44" s="526" t="s">
        <v>850</v>
      </c>
    </row>
    <row r="45" spans="1:23" hidden="1">
      <c r="L45" s="320" t="str">
        <f t="shared" si="0"/>
        <v/>
      </c>
      <c r="M45" s="320" t="str">
        <f>IF(OR(L45="",COUNTIF($M$4:M44,IF(ISERROR($R45*1),LEFT($R45,2)*1,$R45*1))&gt;=1),"-",IF(ISERROR($R45*1),LEFT($R45,2)*1,$R45*1))</f>
        <v>-</v>
      </c>
      <c r="N45" s="320" t="str">
        <f>IF(OR(L45="",COUNTIF($N$4:N44,V45*1)&gt;=1),"-",V45*1)</f>
        <v>-</v>
      </c>
      <c r="O45" s="324"/>
      <c r="P45" s="526" t="s">
        <v>1058</v>
      </c>
      <c r="Q45" s="526">
        <v>2</v>
      </c>
      <c r="R45" s="526">
        <v>60</v>
      </c>
      <c r="S45" s="526">
        <v>0</v>
      </c>
      <c r="T45" s="526">
        <v>0</v>
      </c>
      <c r="U45" s="526">
        <v>0</v>
      </c>
      <c r="V45" s="526">
        <v>2</v>
      </c>
      <c r="W45" s="526" t="s">
        <v>1067</v>
      </c>
    </row>
    <row r="46" spans="1:23" hidden="1">
      <c r="L46" s="320" t="str">
        <f t="shared" si="0"/>
        <v/>
      </c>
      <c r="M46" s="320" t="str">
        <f>IF(OR(L46="",COUNTIF($M$4:M45,IF(ISERROR($R46*1),LEFT($R46,2)*1,$R46*1))&gt;=1),"-",IF(ISERROR($R46*1),LEFT($R46,2)*1,$R46*1))</f>
        <v>-</v>
      </c>
      <c r="N46" s="320" t="str">
        <f>IF(OR(L46="",COUNTIF($N$4:N45,V46*1)&gt;=1),"-",V46*1)</f>
        <v>-</v>
      </c>
      <c r="O46" s="324"/>
      <c r="P46" s="526" t="s">
        <v>1058</v>
      </c>
      <c r="Q46" s="526">
        <v>2</v>
      </c>
      <c r="R46" s="526">
        <v>60</v>
      </c>
      <c r="S46" s="526">
        <v>0</v>
      </c>
      <c r="T46" s="526">
        <v>0</v>
      </c>
      <c r="U46" s="526">
        <v>0</v>
      </c>
      <c r="V46" s="526">
        <v>3</v>
      </c>
      <c r="W46" s="526" t="s">
        <v>1139</v>
      </c>
    </row>
    <row r="47" spans="1:23" hidden="1">
      <c r="L47" s="320" t="str">
        <f t="shared" si="0"/>
        <v/>
      </c>
      <c r="M47" s="320" t="str">
        <f>IF(OR(L47="",COUNTIF($M$4:M46,IF(ISERROR($R47*1),LEFT($R47,2)*1,$R47*1))&gt;=1),"-",IF(ISERROR($R47*1),LEFT($R47,2)*1,$R47*1))</f>
        <v>-</v>
      </c>
      <c r="N47" s="320" t="str">
        <f>IF(OR(L47="",COUNTIF($N$4:N46,V47*1)&gt;=1),"-",V47*1)</f>
        <v>-</v>
      </c>
      <c r="O47" s="324"/>
      <c r="P47" s="526" t="s">
        <v>1058</v>
      </c>
      <c r="Q47" s="526">
        <v>2</v>
      </c>
      <c r="R47" s="526">
        <v>60</v>
      </c>
      <c r="S47" s="526">
        <v>0</v>
      </c>
      <c r="T47" s="526">
        <v>0</v>
      </c>
      <c r="U47" s="526">
        <v>0</v>
      </c>
      <c r="V47" s="526">
        <v>4</v>
      </c>
      <c r="W47" s="526" t="s">
        <v>1140</v>
      </c>
    </row>
    <row r="48" spans="1:23" hidden="1">
      <c r="L48" s="320" t="str">
        <f t="shared" si="0"/>
        <v/>
      </c>
      <c r="M48" s="320" t="str">
        <f>IF(OR(L48="",COUNTIF($M$4:M47,IF(ISERROR($R48*1),LEFT($R48,2)*1,$R48*1))&gt;=1),"-",IF(ISERROR($R48*1),LEFT($R48,2)*1,$R48*1))</f>
        <v>-</v>
      </c>
      <c r="N48" s="320" t="str">
        <f>IF(OR(L48="",COUNTIF($N$4:N47,V48*1)&gt;=1),"-",V48*1)</f>
        <v>-</v>
      </c>
      <c r="O48" s="324"/>
      <c r="P48" s="526" t="s">
        <v>1058</v>
      </c>
      <c r="Q48" s="526">
        <v>2</v>
      </c>
      <c r="R48" s="526">
        <v>60</v>
      </c>
      <c r="S48" s="526">
        <v>0</v>
      </c>
      <c r="T48" s="526">
        <v>0</v>
      </c>
      <c r="U48" s="526">
        <v>0</v>
      </c>
      <c r="V48" s="526">
        <v>5</v>
      </c>
      <c r="W48" s="526" t="s">
        <v>1141</v>
      </c>
    </row>
    <row r="49" spans="12:23" hidden="1">
      <c r="L49" s="320" t="str">
        <f t="shared" si="0"/>
        <v/>
      </c>
      <c r="M49" s="320" t="str">
        <f>IF(OR(L49="",COUNTIF($M$4:M48,IF(ISERROR($R49*1),LEFT($R49,2)*1,$R49*1))&gt;=1),"-",IF(ISERROR($R49*1),LEFT($R49,2)*1,$R49*1))</f>
        <v>-</v>
      </c>
      <c r="N49" s="320" t="str">
        <f>IF(OR(L49="",COUNTIF($N$4:N48,V49*1)&gt;=1),"-",V49*1)</f>
        <v>-</v>
      </c>
      <c r="O49" s="324"/>
      <c r="P49" s="526" t="s">
        <v>1058</v>
      </c>
      <c r="Q49" s="526">
        <v>2</v>
      </c>
      <c r="R49" s="526">
        <v>60</v>
      </c>
      <c r="S49" s="526">
        <v>0</v>
      </c>
      <c r="T49" s="526">
        <v>0</v>
      </c>
      <c r="U49" s="526">
        <v>0</v>
      </c>
      <c r="V49" s="526">
        <v>10</v>
      </c>
      <c r="W49" s="526" t="s">
        <v>1142</v>
      </c>
    </row>
    <row r="50" spans="12:23" hidden="1">
      <c r="L50" s="320" t="str">
        <f t="shared" si="0"/>
        <v/>
      </c>
      <c r="M50" s="320" t="str">
        <f>IF(OR(L50="",COUNTIF($M$4:M49,IF(ISERROR($R50*1),LEFT($R50,2)*1,$R50*1))&gt;=1),"-",IF(ISERROR($R50*1),LEFT($R50,2)*1,$R50*1))</f>
        <v>-</v>
      </c>
      <c r="N50" s="320" t="str">
        <f>IF(OR(L50="",COUNTIF($N$4:N49,V50*1)&gt;=1),"-",V50*1)</f>
        <v>-</v>
      </c>
      <c r="O50" s="324"/>
      <c r="P50" s="526" t="s">
        <v>1058</v>
      </c>
      <c r="Q50" s="526">
        <v>2</v>
      </c>
      <c r="R50" s="526">
        <v>60</v>
      </c>
      <c r="S50" s="526">
        <v>0</v>
      </c>
      <c r="T50" s="526">
        <v>0</v>
      </c>
      <c r="U50" s="526">
        <v>0</v>
      </c>
      <c r="V50" s="526">
        <v>15</v>
      </c>
      <c r="W50" s="526" t="s">
        <v>1143</v>
      </c>
    </row>
    <row r="51" spans="12:23" hidden="1">
      <c r="L51" s="320" t="str">
        <f t="shared" si="0"/>
        <v/>
      </c>
      <c r="M51" s="320" t="str">
        <f>IF(OR(L51="",COUNTIF($M$4:M50,IF(ISERROR($R51*1),LEFT($R51,2)*1,$R51*1))&gt;=1),"-",IF(ISERROR($R51*1),LEFT($R51,2)*1,$R51*1))</f>
        <v>-</v>
      </c>
      <c r="N51" s="320" t="str">
        <f>IF(OR(L51="",COUNTIF($N$4:N50,V51*1)&gt;=1),"-",V51*1)</f>
        <v>-</v>
      </c>
      <c r="O51" s="324"/>
      <c r="P51" s="526" t="s">
        <v>1058</v>
      </c>
      <c r="Q51" s="526">
        <v>2</v>
      </c>
      <c r="R51" s="526">
        <v>60</v>
      </c>
      <c r="S51" s="526">
        <v>0</v>
      </c>
      <c r="T51" s="526">
        <v>0</v>
      </c>
      <c r="U51" s="526">
        <v>0</v>
      </c>
      <c r="V51" s="526">
        <v>20</v>
      </c>
      <c r="W51" s="526" t="s">
        <v>1144</v>
      </c>
    </row>
    <row r="52" spans="12:23" hidden="1">
      <c r="L52" s="320" t="str">
        <f t="shared" si="0"/>
        <v/>
      </c>
      <c r="M52" s="320" t="str">
        <f>IF(OR(L52="",COUNTIF($M$4:M51,IF(ISERROR($R52*1),LEFT($R52,2)*1,$R52*1))&gt;=1),"-",IF(ISERROR($R52*1),LEFT($R52,2)*1,$R52*1))</f>
        <v>-</v>
      </c>
      <c r="N52" s="320" t="str">
        <f>IF(OR(L52="",COUNTIF($N$4:N51,V52*1)&gt;=1),"-",V52*1)</f>
        <v>-</v>
      </c>
      <c r="O52" s="324"/>
      <c r="P52" s="526" t="s">
        <v>1061</v>
      </c>
      <c r="Q52" s="526">
        <v>1</v>
      </c>
      <c r="R52" s="526">
        <v>5</v>
      </c>
      <c r="S52" s="526">
        <v>0</v>
      </c>
      <c r="T52" s="526">
        <v>0</v>
      </c>
      <c r="U52" s="526">
        <v>0</v>
      </c>
      <c r="V52" s="526">
        <v>1</v>
      </c>
      <c r="W52" s="526" t="s">
        <v>1145</v>
      </c>
    </row>
    <row r="53" spans="12:23" hidden="1">
      <c r="L53" s="320" t="str">
        <f t="shared" si="0"/>
        <v/>
      </c>
      <c r="M53" s="320" t="str">
        <f>IF(OR(L53="",COUNTIF($M$4:M52,IF(ISERROR($R53*1),LEFT($R53,2)*1,$R53*1))&gt;=1),"-",IF(ISERROR($R53*1),LEFT($R53,2)*1,$R53*1))</f>
        <v>-</v>
      </c>
      <c r="N53" s="320" t="str">
        <f>IF(OR(L53="",COUNTIF($N$4:N52,V53*1)&gt;=1),"-",V53*1)</f>
        <v>-</v>
      </c>
      <c r="O53" s="324"/>
      <c r="P53" s="526" t="s">
        <v>1061</v>
      </c>
      <c r="Q53" s="526">
        <v>1</v>
      </c>
      <c r="R53" s="526">
        <v>5</v>
      </c>
      <c r="S53" s="526">
        <v>0</v>
      </c>
      <c r="T53" s="526">
        <v>0</v>
      </c>
      <c r="U53" s="526">
        <v>0</v>
      </c>
      <c r="V53" s="526">
        <v>2</v>
      </c>
      <c r="W53" s="526" t="s">
        <v>1146</v>
      </c>
    </row>
    <row r="54" spans="12:23" hidden="1">
      <c r="L54" s="320" t="str">
        <f t="shared" si="0"/>
        <v/>
      </c>
      <c r="M54" s="320" t="str">
        <f>IF(OR(L54="",COUNTIF($M$4:M53,IF(ISERROR($R54*1),LEFT($R54,2)*1,$R54*1))&gt;=1),"-",IF(ISERROR($R54*1),LEFT($R54,2)*1,$R54*1))</f>
        <v>-</v>
      </c>
      <c r="N54" s="320" t="str">
        <f>IF(OR(L54="",COUNTIF($N$4:N53,V54*1)&gt;=1),"-",V54*1)</f>
        <v>-</v>
      </c>
      <c r="O54" s="324"/>
      <c r="P54" s="526" t="s">
        <v>1061</v>
      </c>
      <c r="Q54" s="526">
        <v>1</v>
      </c>
      <c r="R54" s="526">
        <v>5</v>
      </c>
      <c r="S54" s="526">
        <v>0</v>
      </c>
      <c r="T54" s="526">
        <v>0</v>
      </c>
      <c r="U54" s="526">
        <v>0</v>
      </c>
      <c r="V54" s="526">
        <v>3</v>
      </c>
      <c r="W54" s="526" t="s">
        <v>1147</v>
      </c>
    </row>
    <row r="55" spans="12:23" hidden="1">
      <c r="L55" s="320" t="str">
        <f t="shared" si="0"/>
        <v/>
      </c>
      <c r="M55" s="320" t="str">
        <f>IF(OR(L55="",COUNTIF($M$4:M54,IF(ISERROR($R55*1),LEFT($R55,2)*1,$R55*1))&gt;=1),"-",IF(ISERROR($R55*1),LEFT($R55,2)*1,$R55*1))</f>
        <v>-</v>
      </c>
      <c r="N55" s="320" t="str">
        <f>IF(OR(L55="",COUNTIF($N$4:N54,V55*1)&gt;=1),"-",V55*1)</f>
        <v>-</v>
      </c>
      <c r="O55" s="324"/>
      <c r="P55" s="526" t="s">
        <v>1061</v>
      </c>
      <c r="Q55" s="526">
        <v>1</v>
      </c>
      <c r="R55" s="526">
        <v>5</v>
      </c>
      <c r="S55" s="526">
        <v>0</v>
      </c>
      <c r="T55" s="526">
        <v>0</v>
      </c>
      <c r="U55" s="526">
        <v>0</v>
      </c>
      <c r="V55" s="526">
        <v>4</v>
      </c>
      <c r="W55" s="526" t="s">
        <v>1148</v>
      </c>
    </row>
    <row r="56" spans="12:23" hidden="1">
      <c r="L56" s="320" t="str">
        <f t="shared" si="0"/>
        <v/>
      </c>
      <c r="M56" s="320" t="str">
        <f>IF(OR(L56="",COUNTIF($M$4:M55,IF(ISERROR($R56*1),LEFT($R56,2)*1,$R56*1))&gt;=1),"-",IF(ISERROR($R56*1),LEFT($R56,2)*1,$R56*1))</f>
        <v>-</v>
      </c>
      <c r="N56" s="320" t="str">
        <f>IF(OR(L56="",COUNTIF($N$4:N55,V56*1)&gt;=1),"-",V56*1)</f>
        <v>-</v>
      </c>
      <c r="O56" s="324"/>
      <c r="P56" s="526" t="s">
        <v>1061</v>
      </c>
      <c r="Q56" s="526">
        <v>1</v>
      </c>
      <c r="R56" s="526">
        <v>5</v>
      </c>
      <c r="S56" s="526">
        <v>0</v>
      </c>
      <c r="T56" s="526">
        <v>0</v>
      </c>
      <c r="U56" s="526">
        <v>0</v>
      </c>
      <c r="V56" s="526">
        <v>5</v>
      </c>
      <c r="W56" s="526" t="s">
        <v>1149</v>
      </c>
    </row>
    <row r="57" spans="12:23" hidden="1">
      <c r="L57" s="320" t="str">
        <f t="shared" si="0"/>
        <v/>
      </c>
      <c r="M57" s="320" t="str">
        <f>IF(OR(L57="",COUNTIF($M$4:M56,IF(ISERROR($R57*1),LEFT($R57,2)*1,$R57*1))&gt;=1),"-",IF(ISERROR($R57*1),LEFT($R57,2)*1,$R57*1))</f>
        <v>-</v>
      </c>
      <c r="N57" s="320" t="str">
        <f>IF(OR(L57="",COUNTIF($N$4:N56,V57*1)&gt;=1),"-",V57*1)</f>
        <v>-</v>
      </c>
      <c r="O57" s="324"/>
      <c r="P57" s="526" t="s">
        <v>1061</v>
      </c>
      <c r="Q57" s="526">
        <v>1</v>
      </c>
      <c r="R57" s="526">
        <v>5</v>
      </c>
      <c r="S57" s="526">
        <v>0</v>
      </c>
      <c r="T57" s="526">
        <v>0</v>
      </c>
      <c r="U57" s="526">
        <v>0</v>
      </c>
      <c r="V57" s="526">
        <v>10</v>
      </c>
      <c r="W57" s="526" t="s">
        <v>1150</v>
      </c>
    </row>
    <row r="58" spans="12:23" hidden="1">
      <c r="L58" s="320" t="str">
        <f t="shared" si="0"/>
        <v/>
      </c>
      <c r="M58" s="320" t="str">
        <f>IF(OR(L58="",COUNTIF($M$4:M57,IF(ISERROR($R58*1),LEFT($R58,2)*1,$R58*1))&gt;=1),"-",IF(ISERROR($R58*1),LEFT($R58,2)*1,$R58*1))</f>
        <v>-</v>
      </c>
      <c r="N58" s="320" t="str">
        <f>IF(OR(L58="",COUNTIF($N$4:N57,V58*1)&gt;=1),"-",V58*1)</f>
        <v>-</v>
      </c>
      <c r="O58" s="324"/>
      <c r="P58" s="526" t="s">
        <v>1061</v>
      </c>
      <c r="Q58" s="526">
        <v>1</v>
      </c>
      <c r="R58" s="526">
        <v>5</v>
      </c>
      <c r="S58" s="526">
        <v>0</v>
      </c>
      <c r="T58" s="526">
        <v>0</v>
      </c>
      <c r="U58" s="526">
        <v>0</v>
      </c>
      <c r="V58" s="526">
        <v>15</v>
      </c>
      <c r="W58" s="526" t="s">
        <v>1151</v>
      </c>
    </row>
    <row r="59" spans="12:23" hidden="1">
      <c r="L59" s="320" t="str">
        <f t="shared" si="0"/>
        <v/>
      </c>
      <c r="M59" s="320" t="str">
        <f>IF(OR(L59="",COUNTIF($M$4:M58,IF(ISERROR($R59*1),LEFT($R59,2)*1,$R59*1))&gt;=1),"-",IF(ISERROR($R59*1),LEFT($R59,2)*1,$R59*1))</f>
        <v>-</v>
      </c>
      <c r="N59" s="320" t="str">
        <f>IF(OR(L59="",COUNTIF($N$4:N58,V59*1)&gt;=1),"-",V59*1)</f>
        <v>-</v>
      </c>
      <c r="O59" s="324"/>
      <c r="P59" s="526" t="s">
        <v>1061</v>
      </c>
      <c r="Q59" s="526">
        <v>1</v>
      </c>
      <c r="R59" s="526">
        <v>5</v>
      </c>
      <c r="S59" s="526">
        <v>0</v>
      </c>
      <c r="T59" s="526">
        <v>0</v>
      </c>
      <c r="U59" s="526">
        <v>0</v>
      </c>
      <c r="V59" s="526">
        <v>20</v>
      </c>
      <c r="W59" s="526" t="s">
        <v>1152</v>
      </c>
    </row>
    <row r="60" spans="12:23" hidden="1">
      <c r="L60" s="320" t="str">
        <f t="shared" si="0"/>
        <v/>
      </c>
      <c r="M60" s="320" t="str">
        <f>IF(OR(L60="",COUNTIF($M$4:M59,IF(ISERROR($R60*1),LEFT($R60,2)*1,$R60*1))&gt;=1),"-",IF(ISERROR($R60*1),LEFT($R60,2)*1,$R60*1))</f>
        <v>-</v>
      </c>
      <c r="N60" s="320" t="str">
        <f>IF(OR(L60="",COUNTIF($N$4:N59,V60*1)&gt;=1),"-",V60*1)</f>
        <v>-</v>
      </c>
      <c r="O60" s="324"/>
      <c r="P60" s="526" t="s">
        <v>1061</v>
      </c>
      <c r="Q60" s="526">
        <v>1</v>
      </c>
      <c r="R60" s="526">
        <v>35</v>
      </c>
      <c r="S60" s="526">
        <v>0</v>
      </c>
      <c r="T60" s="526">
        <v>0</v>
      </c>
      <c r="U60" s="526">
        <v>0</v>
      </c>
      <c r="V60" s="526">
        <v>1</v>
      </c>
      <c r="W60" s="526" t="s">
        <v>1068</v>
      </c>
    </row>
    <row r="61" spans="12:23" hidden="1">
      <c r="L61" s="320" t="str">
        <f t="shared" si="0"/>
        <v/>
      </c>
      <c r="M61" s="320" t="str">
        <f>IF(OR(L61="",COUNTIF($M$4:M60,IF(ISERROR($R61*1),LEFT($R61,2)*1,$R61*1))&gt;=1),"-",IF(ISERROR($R61*1),LEFT($R61,2)*1,$R61*1))</f>
        <v>-</v>
      </c>
      <c r="N61" s="320" t="str">
        <f>IF(OR(L61="",COUNTIF($N$4:N60,V61*1)&gt;=1),"-",V61*1)</f>
        <v>-</v>
      </c>
      <c r="O61" s="324"/>
      <c r="P61" s="526" t="s">
        <v>1061</v>
      </c>
      <c r="Q61" s="526">
        <v>1</v>
      </c>
      <c r="R61" s="526">
        <v>35</v>
      </c>
      <c r="S61" s="526">
        <v>0</v>
      </c>
      <c r="T61" s="526">
        <v>0</v>
      </c>
      <c r="U61" s="526">
        <v>0</v>
      </c>
      <c r="V61" s="526">
        <v>2</v>
      </c>
      <c r="W61" s="526" t="s">
        <v>1153</v>
      </c>
    </row>
    <row r="62" spans="12:23" hidden="1">
      <c r="L62" s="320" t="str">
        <f t="shared" si="0"/>
        <v/>
      </c>
      <c r="M62" s="320" t="str">
        <f>IF(OR(L62="",COUNTIF($M$4:M61,IF(ISERROR($R62*1),LEFT($R62,2)*1,$R62*1))&gt;=1),"-",IF(ISERROR($R62*1),LEFT($R62,2)*1,$R62*1))</f>
        <v>-</v>
      </c>
      <c r="N62" s="320" t="str">
        <f>IF(OR(L62="",COUNTIF($N$4:N61,V62*1)&gt;=1),"-",V62*1)</f>
        <v>-</v>
      </c>
      <c r="O62" s="324"/>
      <c r="P62" s="526" t="s">
        <v>1061</v>
      </c>
      <c r="Q62" s="526">
        <v>1</v>
      </c>
      <c r="R62" s="526">
        <v>35</v>
      </c>
      <c r="S62" s="526">
        <v>0</v>
      </c>
      <c r="T62" s="526">
        <v>0</v>
      </c>
      <c r="U62" s="526">
        <v>0</v>
      </c>
      <c r="V62" s="526">
        <v>3</v>
      </c>
      <c r="W62" s="526" t="s">
        <v>1154</v>
      </c>
    </row>
    <row r="63" spans="12:23" hidden="1">
      <c r="L63" s="320" t="str">
        <f t="shared" si="0"/>
        <v/>
      </c>
      <c r="M63" s="320" t="str">
        <f>IF(OR(L63="",COUNTIF($M$4:M62,IF(ISERROR($R63*1),LEFT($R63,2)*1,$R63*1))&gt;=1),"-",IF(ISERROR($R63*1),LEFT($R63,2)*1,$R63*1))</f>
        <v>-</v>
      </c>
      <c r="N63" s="320" t="str">
        <f>IF(OR(L63="",COUNTIF($N$4:N62,V63*1)&gt;=1),"-",V63*1)</f>
        <v>-</v>
      </c>
      <c r="O63" s="324"/>
      <c r="P63" s="526" t="s">
        <v>1061</v>
      </c>
      <c r="Q63" s="526">
        <v>1</v>
      </c>
      <c r="R63" s="526">
        <v>35</v>
      </c>
      <c r="S63" s="526">
        <v>0</v>
      </c>
      <c r="T63" s="526">
        <v>0</v>
      </c>
      <c r="U63" s="526">
        <v>0</v>
      </c>
      <c r="V63" s="526">
        <v>4</v>
      </c>
      <c r="W63" s="526" t="s">
        <v>1155</v>
      </c>
    </row>
    <row r="64" spans="12:23" hidden="1">
      <c r="L64" s="320" t="str">
        <f t="shared" si="0"/>
        <v/>
      </c>
      <c r="M64" s="320" t="str">
        <f>IF(OR(L64="",COUNTIF($M$4:M63,IF(ISERROR($R64*1),LEFT($R64,2)*1,$R64*1))&gt;=1),"-",IF(ISERROR($R64*1),LEFT($R64,2)*1,$R64*1))</f>
        <v>-</v>
      </c>
      <c r="N64" s="320" t="str">
        <f>IF(OR(L64="",COUNTIF($N$4:N63,V64*1)&gt;=1),"-",V64*1)</f>
        <v>-</v>
      </c>
      <c r="O64" s="324"/>
      <c r="P64" s="526" t="s">
        <v>1061</v>
      </c>
      <c r="Q64" s="526">
        <v>1</v>
      </c>
      <c r="R64" s="526">
        <v>35</v>
      </c>
      <c r="S64" s="526">
        <v>0</v>
      </c>
      <c r="T64" s="526">
        <v>0</v>
      </c>
      <c r="U64" s="526">
        <v>0</v>
      </c>
      <c r="V64" s="526">
        <v>5</v>
      </c>
      <c r="W64" s="526" t="s">
        <v>1156</v>
      </c>
    </row>
    <row r="65" spans="12:23" hidden="1">
      <c r="L65" s="320" t="str">
        <f t="shared" si="0"/>
        <v/>
      </c>
      <c r="M65" s="320" t="str">
        <f>IF(OR(L65="",COUNTIF($M$4:M64,IF(ISERROR($R65*1),LEFT($R65,2)*1,$R65*1))&gt;=1),"-",IF(ISERROR($R65*1),LEFT($R65,2)*1,$R65*1))</f>
        <v>-</v>
      </c>
      <c r="N65" s="320" t="str">
        <f>IF(OR(L65="",COUNTIF($N$4:N64,V65*1)&gt;=1),"-",V65*1)</f>
        <v>-</v>
      </c>
      <c r="O65" s="324"/>
      <c r="P65" s="526" t="s">
        <v>1061</v>
      </c>
      <c r="Q65" s="526">
        <v>1</v>
      </c>
      <c r="R65" s="526">
        <v>35</v>
      </c>
      <c r="S65" s="526">
        <v>0</v>
      </c>
      <c r="T65" s="526">
        <v>0</v>
      </c>
      <c r="U65" s="526">
        <v>0</v>
      </c>
      <c r="V65" s="526">
        <v>10</v>
      </c>
      <c r="W65" s="526" t="s">
        <v>1157</v>
      </c>
    </row>
    <row r="66" spans="12:23" hidden="1">
      <c r="L66" s="320" t="str">
        <f t="shared" si="0"/>
        <v/>
      </c>
      <c r="M66" s="320" t="str">
        <f>IF(OR(L66="",COUNTIF($M$4:M65,IF(ISERROR($R66*1),LEFT($R66,2)*1,$R66*1))&gt;=1),"-",IF(ISERROR($R66*1),LEFT($R66,2)*1,$R66*1))</f>
        <v>-</v>
      </c>
      <c r="N66" s="320" t="str">
        <f>IF(OR(L66="",COUNTIF($N$4:N65,V66*1)&gt;=1),"-",V66*1)</f>
        <v>-</v>
      </c>
      <c r="O66" s="324"/>
      <c r="P66" s="526" t="s">
        <v>1061</v>
      </c>
      <c r="Q66" s="526">
        <v>1</v>
      </c>
      <c r="R66" s="526">
        <v>35</v>
      </c>
      <c r="S66" s="526">
        <v>0</v>
      </c>
      <c r="T66" s="526">
        <v>0</v>
      </c>
      <c r="U66" s="526">
        <v>0</v>
      </c>
      <c r="V66" s="526">
        <v>15</v>
      </c>
      <c r="W66" s="526" t="s">
        <v>1158</v>
      </c>
    </row>
    <row r="67" spans="12:23" hidden="1">
      <c r="L67" s="320" t="str">
        <f t="shared" si="0"/>
        <v/>
      </c>
      <c r="M67" s="320" t="str">
        <f>IF(OR(L67="",COUNTIF($M$4:M66,IF(ISERROR($R67*1),LEFT($R67,2)*1,$R67*1))&gt;=1),"-",IF(ISERROR($R67*1),LEFT($R67,2)*1,$R67*1))</f>
        <v>-</v>
      </c>
      <c r="N67" s="320" t="str">
        <f>IF(OR(L67="",COUNTIF($N$4:N66,V67*1)&gt;=1),"-",V67*1)</f>
        <v>-</v>
      </c>
      <c r="O67" s="324"/>
      <c r="P67" s="526" t="s">
        <v>1061</v>
      </c>
      <c r="Q67" s="526">
        <v>1</v>
      </c>
      <c r="R67" s="526">
        <v>35</v>
      </c>
      <c r="S67" s="526">
        <v>0</v>
      </c>
      <c r="T67" s="526">
        <v>0</v>
      </c>
      <c r="U67" s="526">
        <v>0</v>
      </c>
      <c r="V67" s="526">
        <v>20</v>
      </c>
      <c r="W67" s="526" t="s">
        <v>1159</v>
      </c>
    </row>
    <row r="68" spans="12:23" hidden="1">
      <c r="L68" s="320" t="str">
        <f t="shared" ref="L68:L131" si="5">IF(P68&lt;&gt;$B$1,"",P68&amp;Q68&amp;R68&amp;V68)</f>
        <v/>
      </c>
      <c r="M68" s="320" t="str">
        <f>IF(OR(L68="",COUNTIF($M$4:M67,IF(ISERROR($R68*1),LEFT($R68,2)*1,$R68*1))&gt;=1),"-",IF(ISERROR($R68*1),LEFT($R68,2)*1,$R68*1))</f>
        <v>-</v>
      </c>
      <c r="N68" s="320" t="str">
        <f>IF(OR(L68="",COUNTIF($N$4:N67,V68*1)&gt;=1),"-",V68*1)</f>
        <v>-</v>
      </c>
      <c r="O68" s="324"/>
      <c r="P68" s="526" t="s">
        <v>1061</v>
      </c>
      <c r="Q68" s="526">
        <v>1</v>
      </c>
      <c r="R68" s="526">
        <v>55</v>
      </c>
      <c r="S68" s="526">
        <v>0</v>
      </c>
      <c r="T68" s="526">
        <v>0</v>
      </c>
      <c r="U68" s="526">
        <v>0</v>
      </c>
      <c r="V68" s="526">
        <v>1</v>
      </c>
      <c r="W68" s="526" t="s">
        <v>850</v>
      </c>
    </row>
    <row r="69" spans="12:23" hidden="1">
      <c r="L69" s="320" t="str">
        <f t="shared" si="5"/>
        <v/>
      </c>
      <c r="M69" s="320" t="str">
        <f>IF(OR(L69="",COUNTIF($M$4:M68,IF(ISERROR($R69*1),LEFT($R69,2)*1,$R69*1))&gt;=1),"-",IF(ISERROR($R69*1),LEFT($R69,2)*1,$R69*1))</f>
        <v>-</v>
      </c>
      <c r="N69" s="320" t="str">
        <f>IF(OR(L69="",COUNTIF($N$4:N68,V69*1)&gt;=1),"-",V69*1)</f>
        <v>-</v>
      </c>
      <c r="O69" s="324"/>
      <c r="P69" s="526" t="s">
        <v>1061</v>
      </c>
      <c r="Q69" s="526">
        <v>1</v>
      </c>
      <c r="R69" s="526">
        <v>55</v>
      </c>
      <c r="S69" s="526">
        <v>0</v>
      </c>
      <c r="T69" s="526">
        <v>0</v>
      </c>
      <c r="U69" s="526">
        <v>0</v>
      </c>
      <c r="V69" s="526">
        <v>2</v>
      </c>
      <c r="W69" s="526" t="s">
        <v>1069</v>
      </c>
    </row>
    <row r="70" spans="12:23" hidden="1">
      <c r="L70" s="320" t="str">
        <f t="shared" si="5"/>
        <v/>
      </c>
      <c r="M70" s="320" t="str">
        <f>IF(OR(L70="",COUNTIF($M$4:M69,IF(ISERROR($R70*1),LEFT($R70,2)*1,$R70*1))&gt;=1),"-",IF(ISERROR($R70*1),LEFT($R70,2)*1,$R70*1))</f>
        <v>-</v>
      </c>
      <c r="N70" s="320" t="str">
        <f>IF(OR(L70="",COUNTIF($N$4:N69,V70*1)&gt;=1),"-",V70*1)</f>
        <v>-</v>
      </c>
      <c r="O70" s="324"/>
      <c r="P70" s="526" t="s">
        <v>1061</v>
      </c>
      <c r="Q70" s="526">
        <v>1</v>
      </c>
      <c r="R70" s="526">
        <v>55</v>
      </c>
      <c r="S70" s="526">
        <v>0</v>
      </c>
      <c r="T70" s="526">
        <v>0</v>
      </c>
      <c r="U70" s="526">
        <v>0</v>
      </c>
      <c r="V70" s="526">
        <v>3</v>
      </c>
      <c r="W70" s="526" t="s">
        <v>1070</v>
      </c>
    </row>
    <row r="71" spans="12:23" hidden="1">
      <c r="L71" s="320" t="str">
        <f t="shared" si="5"/>
        <v/>
      </c>
      <c r="M71" s="320" t="str">
        <f>IF(OR(L71="",COUNTIF($M$4:M70,IF(ISERROR($R71*1),LEFT($R71,2)*1,$R71*1))&gt;=1),"-",IF(ISERROR($R71*1),LEFT($R71,2)*1,$R71*1))</f>
        <v>-</v>
      </c>
      <c r="N71" s="320" t="str">
        <f>IF(OR(L71="",COUNTIF($N$4:N70,V71*1)&gt;=1),"-",V71*1)</f>
        <v>-</v>
      </c>
      <c r="O71" s="324"/>
      <c r="P71" s="526" t="s">
        <v>1061</v>
      </c>
      <c r="Q71" s="526">
        <v>1</v>
      </c>
      <c r="R71" s="526">
        <v>55</v>
      </c>
      <c r="S71" s="526">
        <v>0</v>
      </c>
      <c r="T71" s="526">
        <v>0</v>
      </c>
      <c r="U71" s="526">
        <v>0</v>
      </c>
      <c r="V71" s="526">
        <v>4</v>
      </c>
      <c r="W71" s="526" t="s">
        <v>1160</v>
      </c>
    </row>
    <row r="72" spans="12:23" hidden="1">
      <c r="L72" s="320" t="str">
        <f t="shared" si="5"/>
        <v/>
      </c>
      <c r="M72" s="320" t="str">
        <f>IF(OR(L72="",COUNTIF($M$4:M71,IF(ISERROR($R72*1),LEFT($R72,2)*1,$R72*1))&gt;=1),"-",IF(ISERROR($R72*1),LEFT($R72,2)*1,$R72*1))</f>
        <v>-</v>
      </c>
      <c r="N72" s="320" t="str">
        <f>IF(OR(L72="",COUNTIF($N$4:N71,V72*1)&gt;=1),"-",V72*1)</f>
        <v>-</v>
      </c>
      <c r="O72" s="324"/>
      <c r="P72" s="526" t="s">
        <v>1061</v>
      </c>
      <c r="Q72" s="526">
        <v>1</v>
      </c>
      <c r="R72" s="526">
        <v>55</v>
      </c>
      <c r="S72" s="526">
        <v>0</v>
      </c>
      <c r="T72" s="526">
        <v>0</v>
      </c>
      <c r="U72" s="526">
        <v>0</v>
      </c>
      <c r="V72" s="526">
        <v>5</v>
      </c>
      <c r="W72" s="526" t="s">
        <v>1161</v>
      </c>
    </row>
    <row r="73" spans="12:23" hidden="1">
      <c r="L73" s="320" t="str">
        <f t="shared" si="5"/>
        <v/>
      </c>
      <c r="M73" s="320" t="str">
        <f>IF(OR(L73="",COUNTIF($M$4:M72,IF(ISERROR($R73*1),LEFT($R73,2)*1,$R73*1))&gt;=1),"-",IF(ISERROR($R73*1),LEFT($R73,2)*1,$R73*1))</f>
        <v>-</v>
      </c>
      <c r="N73" s="320" t="str">
        <f>IF(OR(L73="",COUNTIF($N$4:N72,V73*1)&gt;=1),"-",V73*1)</f>
        <v>-</v>
      </c>
      <c r="O73" s="324"/>
      <c r="P73" s="526" t="s">
        <v>1061</v>
      </c>
      <c r="Q73" s="526">
        <v>1</v>
      </c>
      <c r="R73" s="526">
        <v>55</v>
      </c>
      <c r="S73" s="526">
        <v>0</v>
      </c>
      <c r="T73" s="526">
        <v>0</v>
      </c>
      <c r="U73" s="526">
        <v>0</v>
      </c>
      <c r="V73" s="526">
        <v>10</v>
      </c>
      <c r="W73" s="526" t="s">
        <v>1162</v>
      </c>
    </row>
    <row r="74" spans="12:23" hidden="1">
      <c r="L74" s="320" t="str">
        <f t="shared" si="5"/>
        <v/>
      </c>
      <c r="M74" s="320" t="str">
        <f>IF(OR(L74="",COUNTIF($M$4:M73,IF(ISERROR($R74*1),LEFT($R74,2)*1,$R74*1))&gt;=1),"-",IF(ISERROR($R74*1),LEFT($R74,2)*1,$R74*1))</f>
        <v>-</v>
      </c>
      <c r="N74" s="320" t="str">
        <f>IF(OR(L74="",COUNTIF($N$4:N73,V74*1)&gt;=1),"-",V74*1)</f>
        <v>-</v>
      </c>
      <c r="O74" s="324"/>
      <c r="P74" s="526" t="s">
        <v>1061</v>
      </c>
      <c r="Q74" s="526">
        <v>1</v>
      </c>
      <c r="R74" s="526">
        <v>55</v>
      </c>
      <c r="S74" s="526">
        <v>0</v>
      </c>
      <c r="T74" s="526">
        <v>0</v>
      </c>
      <c r="U74" s="526">
        <v>0</v>
      </c>
      <c r="V74" s="526">
        <v>15</v>
      </c>
      <c r="W74" s="526" t="s">
        <v>1163</v>
      </c>
    </row>
    <row r="75" spans="12:23" hidden="1">
      <c r="L75" s="320" t="str">
        <f t="shared" si="5"/>
        <v/>
      </c>
      <c r="M75" s="320" t="str">
        <f>IF(OR(L75="",COUNTIF($M$4:M74,IF(ISERROR($R75*1),LEFT($R75,2)*1,$R75*1))&gt;=1),"-",IF(ISERROR($R75*1),LEFT($R75,2)*1,$R75*1))</f>
        <v>-</v>
      </c>
      <c r="N75" s="320" t="str">
        <f>IF(OR(L75="",COUNTIF($N$4:N74,V75*1)&gt;=1),"-",V75*1)</f>
        <v>-</v>
      </c>
      <c r="O75" s="324"/>
      <c r="P75" s="526" t="s">
        <v>1061</v>
      </c>
      <c r="Q75" s="526">
        <v>1</v>
      </c>
      <c r="R75" s="526">
        <v>55</v>
      </c>
      <c r="S75" s="526">
        <v>0</v>
      </c>
      <c r="T75" s="526">
        <v>0</v>
      </c>
      <c r="U75" s="526">
        <v>0</v>
      </c>
      <c r="V75" s="526">
        <v>20</v>
      </c>
      <c r="W75" s="526" t="s">
        <v>1164</v>
      </c>
    </row>
    <row r="76" spans="12:23" hidden="1">
      <c r="L76" s="320" t="str">
        <f t="shared" si="5"/>
        <v/>
      </c>
      <c r="M76" s="320" t="str">
        <f>IF(OR(L76="",COUNTIF($M$4:M75,IF(ISERROR($R76*1),LEFT($R76,2)*1,$R76*1))&gt;=1),"-",IF(ISERROR($R76*1),LEFT($R76,2)*1,$R76*1))</f>
        <v>-</v>
      </c>
      <c r="N76" s="320" t="str">
        <f>IF(OR(L76="",COUNTIF($N$4:N75,V76*1)&gt;=1),"-",V76*1)</f>
        <v>-</v>
      </c>
      <c r="O76" s="324"/>
      <c r="P76" s="526" t="s">
        <v>1061</v>
      </c>
      <c r="Q76" s="526">
        <v>2</v>
      </c>
      <c r="R76" s="526">
        <v>5</v>
      </c>
      <c r="S76" s="526">
        <v>0</v>
      </c>
      <c r="T76" s="526">
        <v>0</v>
      </c>
      <c r="U76" s="526">
        <v>0</v>
      </c>
      <c r="V76" s="526">
        <v>1</v>
      </c>
      <c r="W76" s="526" t="s">
        <v>1165</v>
      </c>
    </row>
    <row r="77" spans="12:23" hidden="1">
      <c r="L77" s="320" t="str">
        <f t="shared" si="5"/>
        <v/>
      </c>
      <c r="M77" s="320" t="str">
        <f>IF(OR(L77="",COUNTIF($M$4:M76,IF(ISERROR($R77*1),LEFT($R77,2)*1,$R77*1))&gt;=1),"-",IF(ISERROR($R77*1),LEFT($R77,2)*1,$R77*1))</f>
        <v>-</v>
      </c>
      <c r="N77" s="320" t="str">
        <f>IF(OR(L77="",COUNTIF($N$4:N76,V77*1)&gt;=1),"-",V77*1)</f>
        <v>-</v>
      </c>
      <c r="O77" s="324"/>
      <c r="P77" s="526" t="s">
        <v>1061</v>
      </c>
      <c r="Q77" s="526">
        <v>2</v>
      </c>
      <c r="R77" s="526">
        <v>5</v>
      </c>
      <c r="S77" s="526">
        <v>0</v>
      </c>
      <c r="T77" s="526">
        <v>0</v>
      </c>
      <c r="U77" s="526">
        <v>0</v>
      </c>
      <c r="V77" s="526">
        <v>2</v>
      </c>
      <c r="W77" s="526" t="s">
        <v>1166</v>
      </c>
    </row>
    <row r="78" spans="12:23" hidden="1">
      <c r="L78" s="320" t="str">
        <f t="shared" si="5"/>
        <v/>
      </c>
      <c r="M78" s="320" t="str">
        <f>IF(OR(L78="",COUNTIF($M$4:M77,IF(ISERROR($R78*1),LEFT($R78,2)*1,$R78*1))&gt;=1),"-",IF(ISERROR($R78*1),LEFT($R78,2)*1,$R78*1))</f>
        <v>-</v>
      </c>
      <c r="N78" s="320" t="str">
        <f>IF(OR(L78="",COUNTIF($N$4:N77,V78*1)&gt;=1),"-",V78*1)</f>
        <v>-</v>
      </c>
      <c r="O78" s="324"/>
      <c r="P78" s="526" t="s">
        <v>1061</v>
      </c>
      <c r="Q78" s="526">
        <v>2</v>
      </c>
      <c r="R78" s="526">
        <v>5</v>
      </c>
      <c r="S78" s="526">
        <v>0</v>
      </c>
      <c r="T78" s="526">
        <v>0</v>
      </c>
      <c r="U78" s="526">
        <v>0</v>
      </c>
      <c r="V78" s="526">
        <v>3</v>
      </c>
      <c r="W78" s="526" t="s">
        <v>1167</v>
      </c>
    </row>
    <row r="79" spans="12:23" hidden="1">
      <c r="L79" s="320" t="str">
        <f t="shared" si="5"/>
        <v/>
      </c>
      <c r="M79" s="320" t="str">
        <f>IF(OR(L79="",COUNTIF($M$4:M78,IF(ISERROR($R79*1),LEFT($R79,2)*1,$R79*1))&gt;=1),"-",IF(ISERROR($R79*1),LEFT($R79,2)*1,$R79*1))</f>
        <v>-</v>
      </c>
      <c r="N79" s="320" t="str">
        <f>IF(OR(L79="",COUNTIF($N$4:N78,V79*1)&gt;=1),"-",V79*1)</f>
        <v>-</v>
      </c>
      <c r="O79" s="324"/>
      <c r="P79" s="526" t="s">
        <v>1061</v>
      </c>
      <c r="Q79" s="526">
        <v>2</v>
      </c>
      <c r="R79" s="526">
        <v>5</v>
      </c>
      <c r="S79" s="526">
        <v>0</v>
      </c>
      <c r="T79" s="526">
        <v>0</v>
      </c>
      <c r="U79" s="526">
        <v>0</v>
      </c>
      <c r="V79" s="526">
        <v>4</v>
      </c>
      <c r="W79" s="526" t="s">
        <v>1168</v>
      </c>
    </row>
    <row r="80" spans="12:23" hidden="1">
      <c r="L80" s="320" t="str">
        <f t="shared" si="5"/>
        <v/>
      </c>
      <c r="M80" s="320" t="str">
        <f>IF(OR(L80="",COUNTIF($M$4:M79,IF(ISERROR($R80*1),LEFT($R80,2)*1,$R80*1))&gt;=1),"-",IF(ISERROR($R80*1),LEFT($R80,2)*1,$R80*1))</f>
        <v>-</v>
      </c>
      <c r="N80" s="320" t="str">
        <f>IF(OR(L80="",COUNTIF($N$4:N79,V80*1)&gt;=1),"-",V80*1)</f>
        <v>-</v>
      </c>
      <c r="O80" s="324"/>
      <c r="P80" s="526" t="s">
        <v>1061</v>
      </c>
      <c r="Q80" s="526">
        <v>2</v>
      </c>
      <c r="R80" s="526">
        <v>5</v>
      </c>
      <c r="S80" s="526">
        <v>0</v>
      </c>
      <c r="T80" s="526">
        <v>0</v>
      </c>
      <c r="U80" s="526">
        <v>0</v>
      </c>
      <c r="V80" s="526">
        <v>5</v>
      </c>
      <c r="W80" s="526" t="s">
        <v>1169</v>
      </c>
    </row>
    <row r="81" spans="12:23" hidden="1">
      <c r="L81" s="320" t="str">
        <f t="shared" si="5"/>
        <v/>
      </c>
      <c r="M81" s="320" t="str">
        <f>IF(OR(L81="",COUNTIF($M$4:M80,IF(ISERROR($R81*1),LEFT($R81,2)*1,$R81*1))&gt;=1),"-",IF(ISERROR($R81*1),LEFT($R81,2)*1,$R81*1))</f>
        <v>-</v>
      </c>
      <c r="N81" s="320" t="str">
        <f>IF(OR(L81="",COUNTIF($N$4:N80,V81*1)&gt;=1),"-",V81*1)</f>
        <v>-</v>
      </c>
      <c r="O81" s="324"/>
      <c r="P81" s="526" t="s">
        <v>1061</v>
      </c>
      <c r="Q81" s="526">
        <v>2</v>
      </c>
      <c r="R81" s="526">
        <v>5</v>
      </c>
      <c r="S81" s="526">
        <v>0</v>
      </c>
      <c r="T81" s="526">
        <v>0</v>
      </c>
      <c r="U81" s="526">
        <v>0</v>
      </c>
      <c r="V81" s="526">
        <v>10</v>
      </c>
      <c r="W81" s="526" t="s">
        <v>1170</v>
      </c>
    </row>
    <row r="82" spans="12:23" hidden="1">
      <c r="L82" s="320" t="str">
        <f t="shared" si="5"/>
        <v/>
      </c>
      <c r="M82" s="320" t="str">
        <f>IF(OR(L82="",COUNTIF($M$4:M81,IF(ISERROR($R82*1),LEFT($R82,2)*1,$R82*1))&gt;=1),"-",IF(ISERROR($R82*1),LEFT($R82,2)*1,$R82*1))</f>
        <v>-</v>
      </c>
      <c r="N82" s="320" t="str">
        <f>IF(OR(L82="",COUNTIF($N$4:N81,V82*1)&gt;=1),"-",V82*1)</f>
        <v>-</v>
      </c>
      <c r="O82" s="324"/>
      <c r="P82" s="526" t="s">
        <v>1061</v>
      </c>
      <c r="Q82" s="526">
        <v>2</v>
      </c>
      <c r="R82" s="526">
        <v>5</v>
      </c>
      <c r="S82" s="526">
        <v>0</v>
      </c>
      <c r="T82" s="526">
        <v>0</v>
      </c>
      <c r="U82" s="526">
        <v>0</v>
      </c>
      <c r="V82" s="526">
        <v>15</v>
      </c>
      <c r="W82" s="526" t="s">
        <v>1171</v>
      </c>
    </row>
    <row r="83" spans="12:23" hidden="1">
      <c r="L83" s="320" t="str">
        <f t="shared" si="5"/>
        <v/>
      </c>
      <c r="M83" s="320" t="str">
        <f>IF(OR(L83="",COUNTIF($M$4:M82,IF(ISERROR($R83*1),LEFT($R83,2)*1,$R83*1))&gt;=1),"-",IF(ISERROR($R83*1),LEFT($R83,2)*1,$R83*1))</f>
        <v>-</v>
      </c>
      <c r="N83" s="320" t="str">
        <f>IF(OR(L83="",COUNTIF($N$4:N82,V83*1)&gt;=1),"-",V83*1)</f>
        <v>-</v>
      </c>
      <c r="O83" s="324"/>
      <c r="P83" s="526" t="s">
        <v>1061</v>
      </c>
      <c r="Q83" s="526">
        <v>2</v>
      </c>
      <c r="R83" s="526">
        <v>5</v>
      </c>
      <c r="S83" s="526">
        <v>0</v>
      </c>
      <c r="T83" s="526">
        <v>0</v>
      </c>
      <c r="U83" s="526">
        <v>0</v>
      </c>
      <c r="V83" s="526">
        <v>20</v>
      </c>
      <c r="W83" s="526" t="s">
        <v>1172</v>
      </c>
    </row>
    <row r="84" spans="12:23" hidden="1">
      <c r="L84" s="320" t="str">
        <f t="shared" si="5"/>
        <v/>
      </c>
      <c r="M84" s="320" t="str">
        <f>IF(OR(L84="",COUNTIF($M$4:M83,IF(ISERROR($R84*1),LEFT($R84,2)*1,$R84*1))&gt;=1),"-",IF(ISERROR($R84*1),LEFT($R84,2)*1,$R84*1))</f>
        <v>-</v>
      </c>
      <c r="N84" s="320" t="str">
        <f>IF(OR(L84="",COUNTIF($N$4:N83,V84*1)&gt;=1),"-",V84*1)</f>
        <v>-</v>
      </c>
      <c r="O84" s="324"/>
      <c r="P84" s="526" t="s">
        <v>1061</v>
      </c>
      <c r="Q84" s="526">
        <v>2</v>
      </c>
      <c r="R84" s="526">
        <v>35</v>
      </c>
      <c r="S84" s="526">
        <v>0</v>
      </c>
      <c r="T84" s="526">
        <v>0</v>
      </c>
      <c r="U84" s="526">
        <v>0</v>
      </c>
      <c r="V84" s="526">
        <v>1</v>
      </c>
      <c r="W84" s="526" t="s">
        <v>1173</v>
      </c>
    </row>
    <row r="85" spans="12:23" hidden="1">
      <c r="L85" s="320" t="str">
        <f t="shared" si="5"/>
        <v/>
      </c>
      <c r="M85" s="320" t="str">
        <f>IF(OR(L85="",COUNTIF($M$4:M84,IF(ISERROR($R85*1),LEFT($R85,2)*1,$R85*1))&gt;=1),"-",IF(ISERROR($R85*1),LEFT($R85,2)*1,$R85*1))</f>
        <v>-</v>
      </c>
      <c r="N85" s="320" t="str">
        <f>IF(OR(L85="",COUNTIF($N$4:N84,V85*1)&gt;=1),"-",V85*1)</f>
        <v>-</v>
      </c>
      <c r="O85" s="324"/>
      <c r="P85" s="526" t="s">
        <v>1061</v>
      </c>
      <c r="Q85" s="526">
        <v>2</v>
      </c>
      <c r="R85" s="526">
        <v>35</v>
      </c>
      <c r="S85" s="526">
        <v>0</v>
      </c>
      <c r="T85" s="526">
        <v>0</v>
      </c>
      <c r="U85" s="526">
        <v>0</v>
      </c>
      <c r="V85" s="526">
        <v>2</v>
      </c>
      <c r="W85" s="526" t="s">
        <v>1174</v>
      </c>
    </row>
    <row r="86" spans="12:23" hidden="1">
      <c r="L86" s="320" t="str">
        <f t="shared" si="5"/>
        <v/>
      </c>
      <c r="M86" s="320" t="str">
        <f>IF(OR(L86="",COUNTIF($M$4:M85,IF(ISERROR($R86*1),LEFT($R86,2)*1,$R86*1))&gt;=1),"-",IF(ISERROR($R86*1),LEFT($R86,2)*1,$R86*1))</f>
        <v>-</v>
      </c>
      <c r="N86" s="320" t="str">
        <f>IF(OR(L86="",COUNTIF($N$4:N85,V86*1)&gt;=1),"-",V86*1)</f>
        <v>-</v>
      </c>
      <c r="O86" s="324"/>
      <c r="P86" s="526" t="s">
        <v>1061</v>
      </c>
      <c r="Q86" s="526">
        <v>2</v>
      </c>
      <c r="R86" s="526">
        <v>35</v>
      </c>
      <c r="S86" s="526">
        <v>0</v>
      </c>
      <c r="T86" s="526">
        <v>0</v>
      </c>
      <c r="U86" s="526">
        <v>0</v>
      </c>
      <c r="V86" s="526">
        <v>3</v>
      </c>
      <c r="W86" s="526" t="s">
        <v>1175</v>
      </c>
    </row>
    <row r="87" spans="12:23" hidden="1">
      <c r="L87" s="320" t="str">
        <f t="shared" si="5"/>
        <v/>
      </c>
      <c r="M87" s="320" t="str">
        <f>IF(OR(L87="",COUNTIF($M$4:M86,IF(ISERROR($R87*1),LEFT($R87,2)*1,$R87*1))&gt;=1),"-",IF(ISERROR($R87*1),LEFT($R87,2)*1,$R87*1))</f>
        <v>-</v>
      </c>
      <c r="N87" s="320" t="str">
        <f>IF(OR(L87="",COUNTIF($N$4:N86,V87*1)&gt;=1),"-",V87*1)</f>
        <v>-</v>
      </c>
      <c r="O87" s="324"/>
      <c r="P87" s="526" t="s">
        <v>1061</v>
      </c>
      <c r="Q87" s="526">
        <v>2</v>
      </c>
      <c r="R87" s="526">
        <v>35</v>
      </c>
      <c r="S87" s="526">
        <v>0</v>
      </c>
      <c r="T87" s="526">
        <v>0</v>
      </c>
      <c r="U87" s="526">
        <v>0</v>
      </c>
      <c r="V87" s="526">
        <v>4</v>
      </c>
      <c r="W87" s="526" t="s">
        <v>1176</v>
      </c>
    </row>
    <row r="88" spans="12:23" hidden="1">
      <c r="L88" s="320" t="str">
        <f t="shared" si="5"/>
        <v/>
      </c>
      <c r="M88" s="320" t="str">
        <f>IF(OR(L88="",COUNTIF($M$4:M87,IF(ISERROR($R88*1),LEFT($R88,2)*1,$R88*1))&gt;=1),"-",IF(ISERROR($R88*1),LEFT($R88,2)*1,$R88*1))</f>
        <v>-</v>
      </c>
      <c r="N88" s="320" t="str">
        <f>IF(OR(L88="",COUNTIF($N$4:N87,V88*1)&gt;=1),"-",V88*1)</f>
        <v>-</v>
      </c>
      <c r="O88" s="324"/>
      <c r="P88" s="526" t="s">
        <v>1061</v>
      </c>
      <c r="Q88" s="526">
        <v>2</v>
      </c>
      <c r="R88" s="526">
        <v>35</v>
      </c>
      <c r="S88" s="526">
        <v>0</v>
      </c>
      <c r="T88" s="526">
        <v>0</v>
      </c>
      <c r="U88" s="526">
        <v>0</v>
      </c>
      <c r="V88" s="526">
        <v>5</v>
      </c>
      <c r="W88" s="526" t="s">
        <v>1177</v>
      </c>
    </row>
    <row r="89" spans="12:23" hidden="1">
      <c r="L89" s="320" t="str">
        <f t="shared" si="5"/>
        <v/>
      </c>
      <c r="M89" s="320" t="str">
        <f>IF(OR(L89="",COUNTIF($M$4:M88,IF(ISERROR($R89*1),LEFT($R89,2)*1,$R89*1))&gt;=1),"-",IF(ISERROR($R89*1),LEFT($R89,2)*1,$R89*1))</f>
        <v>-</v>
      </c>
      <c r="N89" s="320" t="str">
        <f>IF(OR(L89="",COUNTIF($N$4:N88,V89*1)&gt;=1),"-",V89*1)</f>
        <v>-</v>
      </c>
      <c r="O89" s="324"/>
      <c r="P89" s="526" t="s">
        <v>1061</v>
      </c>
      <c r="Q89" s="526">
        <v>2</v>
      </c>
      <c r="R89" s="526">
        <v>35</v>
      </c>
      <c r="S89" s="526">
        <v>0</v>
      </c>
      <c r="T89" s="526">
        <v>0</v>
      </c>
      <c r="U89" s="526">
        <v>0</v>
      </c>
      <c r="V89" s="526">
        <v>10</v>
      </c>
      <c r="W89" s="526" t="s">
        <v>1178</v>
      </c>
    </row>
    <row r="90" spans="12:23" hidden="1">
      <c r="L90" s="320" t="str">
        <f t="shared" si="5"/>
        <v/>
      </c>
      <c r="M90" s="320" t="str">
        <f>IF(OR(L90="",COUNTIF($M$4:M89,IF(ISERROR($R90*1),LEFT($R90,2)*1,$R90*1))&gt;=1),"-",IF(ISERROR($R90*1),LEFT($R90,2)*1,$R90*1))</f>
        <v>-</v>
      </c>
      <c r="N90" s="320" t="str">
        <f>IF(OR(L90="",COUNTIF($N$4:N89,V90*1)&gt;=1),"-",V90*1)</f>
        <v>-</v>
      </c>
      <c r="O90" s="324"/>
      <c r="P90" s="526" t="s">
        <v>1061</v>
      </c>
      <c r="Q90" s="526">
        <v>2</v>
      </c>
      <c r="R90" s="526">
        <v>35</v>
      </c>
      <c r="S90" s="526">
        <v>0</v>
      </c>
      <c r="T90" s="526">
        <v>0</v>
      </c>
      <c r="U90" s="526">
        <v>0</v>
      </c>
      <c r="V90" s="526">
        <v>15</v>
      </c>
      <c r="W90" s="526" t="s">
        <v>1179</v>
      </c>
    </row>
    <row r="91" spans="12:23" hidden="1">
      <c r="L91" s="320" t="str">
        <f t="shared" si="5"/>
        <v/>
      </c>
      <c r="M91" s="320" t="str">
        <f>IF(OR(L91="",COUNTIF($M$4:M90,IF(ISERROR($R91*1),LEFT($R91,2)*1,$R91*1))&gt;=1),"-",IF(ISERROR($R91*1),LEFT($R91,2)*1,$R91*1))</f>
        <v>-</v>
      </c>
      <c r="N91" s="320" t="str">
        <f>IF(OR(L91="",COUNTIF($N$4:N90,V91*1)&gt;=1),"-",V91*1)</f>
        <v>-</v>
      </c>
      <c r="O91" s="324"/>
      <c r="P91" s="526" t="s">
        <v>1061</v>
      </c>
      <c r="Q91" s="526">
        <v>2</v>
      </c>
      <c r="R91" s="526">
        <v>35</v>
      </c>
      <c r="S91" s="526">
        <v>0</v>
      </c>
      <c r="T91" s="526">
        <v>0</v>
      </c>
      <c r="U91" s="526">
        <v>0</v>
      </c>
      <c r="V91" s="526">
        <v>20</v>
      </c>
      <c r="W91" s="526" t="s">
        <v>1180</v>
      </c>
    </row>
    <row r="92" spans="12:23" hidden="1">
      <c r="L92" s="320" t="str">
        <f t="shared" si="5"/>
        <v/>
      </c>
      <c r="M92" s="320" t="str">
        <f>IF(OR(L92="",COUNTIF($M$4:M91,IF(ISERROR($R92*1),LEFT($R92,2)*1,$R92*1))&gt;=1),"-",IF(ISERROR($R92*1),LEFT($R92,2)*1,$R92*1))</f>
        <v>-</v>
      </c>
      <c r="N92" s="320" t="str">
        <f>IF(OR(L92="",COUNTIF($N$4:N91,V92*1)&gt;=1),"-",V92*1)</f>
        <v>-</v>
      </c>
      <c r="O92" s="324"/>
      <c r="P92" s="526" t="s">
        <v>1061</v>
      </c>
      <c r="Q92" s="526">
        <v>2</v>
      </c>
      <c r="R92" s="526">
        <v>55</v>
      </c>
      <c r="S92" s="526">
        <v>0</v>
      </c>
      <c r="T92" s="526">
        <v>0</v>
      </c>
      <c r="U92" s="526">
        <v>0</v>
      </c>
      <c r="V92" s="526">
        <v>1</v>
      </c>
      <c r="W92" s="526" t="s">
        <v>850</v>
      </c>
    </row>
    <row r="93" spans="12:23" hidden="1">
      <c r="L93" s="320" t="str">
        <f t="shared" si="5"/>
        <v/>
      </c>
      <c r="M93" s="320" t="str">
        <f>IF(OR(L93="",COUNTIF($M$4:M92,IF(ISERROR($R93*1),LEFT($R93,2)*1,$R93*1))&gt;=1),"-",IF(ISERROR($R93*1),LEFT($R93,2)*1,$R93*1))</f>
        <v>-</v>
      </c>
      <c r="N93" s="320" t="str">
        <f>IF(OR(L93="",COUNTIF($N$4:N92,V93*1)&gt;=1),"-",V93*1)</f>
        <v>-</v>
      </c>
      <c r="O93" s="324"/>
      <c r="P93" s="526" t="s">
        <v>1061</v>
      </c>
      <c r="Q93" s="526">
        <v>2</v>
      </c>
      <c r="R93" s="526">
        <v>55</v>
      </c>
      <c r="S93" s="526">
        <v>0</v>
      </c>
      <c r="T93" s="526">
        <v>0</v>
      </c>
      <c r="U93" s="526">
        <v>0</v>
      </c>
      <c r="V93" s="526">
        <v>2</v>
      </c>
      <c r="W93" s="526" t="s">
        <v>1072</v>
      </c>
    </row>
    <row r="94" spans="12:23" hidden="1">
      <c r="L94" s="320" t="str">
        <f t="shared" si="5"/>
        <v/>
      </c>
      <c r="M94" s="320" t="str">
        <f>IF(OR(L94="",COUNTIF($M$4:M93,IF(ISERROR($R94*1),LEFT($R94,2)*1,$R94*1))&gt;=1),"-",IF(ISERROR($R94*1),LEFT($R94,2)*1,$R94*1))</f>
        <v>-</v>
      </c>
      <c r="N94" s="320" t="str">
        <f>IF(OR(L94="",COUNTIF($N$4:N93,V94*1)&gt;=1),"-",V94*1)</f>
        <v>-</v>
      </c>
      <c r="O94" s="324"/>
      <c r="P94" s="526" t="s">
        <v>1061</v>
      </c>
      <c r="Q94" s="526">
        <v>2</v>
      </c>
      <c r="R94" s="526">
        <v>55</v>
      </c>
      <c r="S94" s="526">
        <v>0</v>
      </c>
      <c r="T94" s="526">
        <v>0</v>
      </c>
      <c r="U94" s="526">
        <v>0</v>
      </c>
      <c r="V94" s="526">
        <v>3</v>
      </c>
      <c r="W94" s="526" t="s">
        <v>1181</v>
      </c>
    </row>
    <row r="95" spans="12:23" hidden="1">
      <c r="L95" s="320" t="str">
        <f t="shared" si="5"/>
        <v/>
      </c>
      <c r="M95" s="320" t="str">
        <f>IF(OR(L95="",COUNTIF($M$4:M94,IF(ISERROR($R95*1),LEFT($R95,2)*1,$R95*1))&gt;=1),"-",IF(ISERROR($R95*1),LEFT($R95,2)*1,$R95*1))</f>
        <v>-</v>
      </c>
      <c r="N95" s="320" t="str">
        <f>IF(OR(L95="",COUNTIF($N$4:N94,V95*1)&gt;=1),"-",V95*1)</f>
        <v>-</v>
      </c>
      <c r="O95" s="324"/>
      <c r="P95" s="526" t="s">
        <v>1061</v>
      </c>
      <c r="Q95" s="526">
        <v>2</v>
      </c>
      <c r="R95" s="526">
        <v>55</v>
      </c>
      <c r="S95" s="526">
        <v>0</v>
      </c>
      <c r="T95" s="526">
        <v>0</v>
      </c>
      <c r="U95" s="526">
        <v>0</v>
      </c>
      <c r="V95" s="526">
        <v>4</v>
      </c>
      <c r="W95" s="526" t="s">
        <v>1073</v>
      </c>
    </row>
    <row r="96" spans="12:23" hidden="1">
      <c r="L96" s="320" t="str">
        <f t="shared" si="5"/>
        <v/>
      </c>
      <c r="M96" s="320" t="str">
        <f>IF(OR(L96="",COUNTIF($M$4:M95,IF(ISERROR($R96*1),LEFT($R96,2)*1,$R96*1))&gt;=1),"-",IF(ISERROR($R96*1),LEFT($R96,2)*1,$R96*1))</f>
        <v>-</v>
      </c>
      <c r="N96" s="320" t="str">
        <f>IF(OR(L96="",COUNTIF($N$4:N95,V96*1)&gt;=1),"-",V96*1)</f>
        <v>-</v>
      </c>
      <c r="O96" s="324"/>
      <c r="P96" s="526" t="s">
        <v>1061</v>
      </c>
      <c r="Q96" s="526">
        <v>2</v>
      </c>
      <c r="R96" s="526">
        <v>55</v>
      </c>
      <c r="S96" s="526">
        <v>0</v>
      </c>
      <c r="T96" s="526">
        <v>0</v>
      </c>
      <c r="U96" s="526">
        <v>0</v>
      </c>
      <c r="V96" s="526">
        <v>5</v>
      </c>
      <c r="W96" s="526" t="s">
        <v>1182</v>
      </c>
    </row>
    <row r="97" spans="12:23" hidden="1">
      <c r="L97" s="320" t="str">
        <f t="shared" si="5"/>
        <v/>
      </c>
      <c r="M97" s="320" t="str">
        <f>IF(OR(L97="",COUNTIF($M$4:M96,IF(ISERROR($R97*1),LEFT($R97,2)*1,$R97*1))&gt;=1),"-",IF(ISERROR($R97*1),LEFT($R97,2)*1,$R97*1))</f>
        <v>-</v>
      </c>
      <c r="N97" s="320" t="str">
        <f>IF(OR(L97="",COUNTIF($N$4:N96,V97*1)&gt;=1),"-",V97*1)</f>
        <v>-</v>
      </c>
      <c r="O97" s="324"/>
      <c r="P97" s="526" t="s">
        <v>1061</v>
      </c>
      <c r="Q97" s="526">
        <v>2</v>
      </c>
      <c r="R97" s="526">
        <v>55</v>
      </c>
      <c r="S97" s="526">
        <v>0</v>
      </c>
      <c r="T97" s="526">
        <v>0</v>
      </c>
      <c r="U97" s="526">
        <v>0</v>
      </c>
      <c r="V97" s="526">
        <v>10</v>
      </c>
      <c r="W97" s="526" t="s">
        <v>1183</v>
      </c>
    </row>
    <row r="98" spans="12:23" hidden="1">
      <c r="L98" s="320" t="str">
        <f t="shared" si="5"/>
        <v/>
      </c>
      <c r="M98" s="320" t="str">
        <f>IF(OR(L98="",COUNTIF($M$4:M97,IF(ISERROR($R98*1),LEFT($R98,2)*1,$R98*1))&gt;=1),"-",IF(ISERROR($R98*1),LEFT($R98,2)*1,$R98*1))</f>
        <v>-</v>
      </c>
      <c r="N98" s="320" t="str">
        <f>IF(OR(L98="",COUNTIF($N$4:N97,V98*1)&gt;=1),"-",V98*1)</f>
        <v>-</v>
      </c>
      <c r="O98" s="324"/>
      <c r="P98" s="526" t="s">
        <v>1061</v>
      </c>
      <c r="Q98" s="526">
        <v>2</v>
      </c>
      <c r="R98" s="526">
        <v>55</v>
      </c>
      <c r="S98" s="526">
        <v>0</v>
      </c>
      <c r="T98" s="526">
        <v>0</v>
      </c>
      <c r="U98" s="526">
        <v>0</v>
      </c>
      <c r="V98" s="526">
        <v>15</v>
      </c>
      <c r="W98" s="526" t="s">
        <v>1184</v>
      </c>
    </row>
    <row r="99" spans="12:23" hidden="1">
      <c r="L99" s="320" t="str">
        <f t="shared" si="5"/>
        <v/>
      </c>
      <c r="M99" s="320" t="str">
        <f>IF(OR(L99="",COUNTIF($M$4:M98,IF(ISERROR($R99*1),LEFT($R99,2)*1,$R99*1))&gt;=1),"-",IF(ISERROR($R99*1),LEFT($R99,2)*1,$R99*1))</f>
        <v>-</v>
      </c>
      <c r="N99" s="320" t="str">
        <f>IF(OR(L99="",COUNTIF($N$4:N98,V99*1)&gt;=1),"-",V99*1)</f>
        <v>-</v>
      </c>
      <c r="O99" s="324"/>
      <c r="P99" s="526" t="s">
        <v>1061</v>
      </c>
      <c r="Q99" s="526">
        <v>2</v>
      </c>
      <c r="R99" s="526">
        <v>55</v>
      </c>
      <c r="S99" s="526">
        <v>0</v>
      </c>
      <c r="T99" s="526">
        <v>0</v>
      </c>
      <c r="U99" s="526">
        <v>0</v>
      </c>
      <c r="V99" s="526">
        <v>20</v>
      </c>
      <c r="W99" s="526" t="s">
        <v>1185</v>
      </c>
    </row>
    <row r="100" spans="12:23" hidden="1">
      <c r="L100" s="320" t="str">
        <f t="shared" si="5"/>
        <v/>
      </c>
      <c r="M100" s="320" t="str">
        <f>IF(OR(L100="",COUNTIF($M$4:M99,IF(ISERROR($R100*1),LEFT($R100,2)*1,$R100*1))&gt;=1),"-",IF(ISERROR($R100*1),LEFT($R100,2)*1,$R100*1))</f>
        <v>-</v>
      </c>
      <c r="N100" s="320" t="str">
        <f>IF(OR(L100="",COUNTIF($N$4:N99,V100*1)&gt;=1),"-",V100*1)</f>
        <v>-</v>
      </c>
      <c r="O100" s="324"/>
      <c r="P100" s="526" t="s">
        <v>1062</v>
      </c>
      <c r="Q100" s="526">
        <v>1</v>
      </c>
      <c r="R100" s="526">
        <v>5</v>
      </c>
      <c r="S100" s="526">
        <v>0</v>
      </c>
      <c r="T100" s="526">
        <v>0</v>
      </c>
      <c r="U100" s="526">
        <v>0</v>
      </c>
      <c r="V100" s="526">
        <v>1</v>
      </c>
      <c r="W100" s="526" t="s">
        <v>1186</v>
      </c>
    </row>
    <row r="101" spans="12:23" hidden="1">
      <c r="L101" s="320" t="str">
        <f t="shared" si="5"/>
        <v/>
      </c>
      <c r="M101" s="320" t="str">
        <f>IF(OR(L101="",COUNTIF($M$4:M100,IF(ISERROR($R101*1),LEFT($R101,2)*1,$R101*1))&gt;=1),"-",IF(ISERROR($R101*1),LEFT($R101,2)*1,$R101*1))</f>
        <v>-</v>
      </c>
      <c r="N101" s="320" t="str">
        <f>IF(OR(L101="",COUNTIF($N$4:N100,V101*1)&gt;=1),"-",V101*1)</f>
        <v>-</v>
      </c>
      <c r="O101" s="324"/>
      <c r="P101" s="526" t="s">
        <v>1062</v>
      </c>
      <c r="Q101" s="526">
        <v>1</v>
      </c>
      <c r="R101" s="526">
        <v>5</v>
      </c>
      <c r="S101" s="526">
        <v>0</v>
      </c>
      <c r="T101" s="526">
        <v>0</v>
      </c>
      <c r="U101" s="526">
        <v>0</v>
      </c>
      <c r="V101" s="526">
        <v>2</v>
      </c>
      <c r="W101" s="526" t="s">
        <v>1187</v>
      </c>
    </row>
    <row r="102" spans="12:23" hidden="1">
      <c r="L102" s="320" t="str">
        <f t="shared" si="5"/>
        <v/>
      </c>
      <c r="M102" s="320" t="str">
        <f>IF(OR(L102="",COUNTIF($M$4:M101,IF(ISERROR($R102*1),LEFT($R102,2)*1,$R102*1))&gt;=1),"-",IF(ISERROR($R102*1),LEFT($R102,2)*1,$R102*1))</f>
        <v>-</v>
      </c>
      <c r="N102" s="320" t="str">
        <f>IF(OR(L102="",COUNTIF($N$4:N101,V102*1)&gt;=1),"-",V102*1)</f>
        <v>-</v>
      </c>
      <c r="O102" s="324"/>
      <c r="P102" s="526" t="s">
        <v>1062</v>
      </c>
      <c r="Q102" s="526">
        <v>1</v>
      </c>
      <c r="R102" s="526">
        <v>5</v>
      </c>
      <c r="S102" s="526">
        <v>0</v>
      </c>
      <c r="T102" s="526">
        <v>0</v>
      </c>
      <c r="U102" s="526">
        <v>0</v>
      </c>
      <c r="V102" s="526">
        <v>3</v>
      </c>
      <c r="W102" s="526" t="s">
        <v>1188</v>
      </c>
    </row>
    <row r="103" spans="12:23" hidden="1">
      <c r="L103" s="320" t="str">
        <f t="shared" si="5"/>
        <v/>
      </c>
      <c r="M103" s="320" t="str">
        <f>IF(OR(L103="",COUNTIF($M$4:M102,IF(ISERROR($R103*1),LEFT($R103,2)*1,$R103*1))&gt;=1),"-",IF(ISERROR($R103*1),LEFT($R103,2)*1,$R103*1))</f>
        <v>-</v>
      </c>
      <c r="N103" s="320" t="str">
        <f>IF(OR(L103="",COUNTIF($N$4:N102,V103*1)&gt;=1),"-",V103*1)</f>
        <v>-</v>
      </c>
      <c r="O103" s="324"/>
      <c r="P103" s="526" t="s">
        <v>1062</v>
      </c>
      <c r="Q103" s="526">
        <v>1</v>
      </c>
      <c r="R103" s="526">
        <v>5</v>
      </c>
      <c r="S103" s="526">
        <v>0</v>
      </c>
      <c r="T103" s="526">
        <v>0</v>
      </c>
      <c r="U103" s="526">
        <v>0</v>
      </c>
      <c r="V103" s="526">
        <v>4</v>
      </c>
      <c r="W103" s="526" t="s">
        <v>1189</v>
      </c>
    </row>
    <row r="104" spans="12:23" hidden="1">
      <c r="L104" s="320" t="str">
        <f t="shared" si="5"/>
        <v/>
      </c>
      <c r="M104" s="320" t="str">
        <f>IF(OR(L104="",COUNTIF($M$4:M103,IF(ISERROR($R104*1),LEFT($R104,2)*1,$R104*1))&gt;=1),"-",IF(ISERROR($R104*1),LEFT($R104,2)*1,$R104*1))</f>
        <v>-</v>
      </c>
      <c r="N104" s="320" t="str">
        <f>IF(OR(L104="",COUNTIF($N$4:N103,V104*1)&gt;=1),"-",V104*1)</f>
        <v>-</v>
      </c>
      <c r="O104" s="324"/>
      <c r="P104" s="526" t="s">
        <v>1062</v>
      </c>
      <c r="Q104" s="526">
        <v>1</v>
      </c>
      <c r="R104" s="526">
        <v>5</v>
      </c>
      <c r="S104" s="526">
        <v>0</v>
      </c>
      <c r="T104" s="526">
        <v>0</v>
      </c>
      <c r="U104" s="526">
        <v>0</v>
      </c>
      <c r="V104" s="526">
        <v>5</v>
      </c>
      <c r="W104" s="526" t="s">
        <v>1190</v>
      </c>
    </row>
    <row r="105" spans="12:23" hidden="1">
      <c r="L105" s="320" t="str">
        <f t="shared" si="5"/>
        <v/>
      </c>
      <c r="M105" s="320" t="str">
        <f>IF(OR(L105="",COUNTIF($M$4:M104,IF(ISERROR($R105*1),LEFT($R105,2)*1,$R105*1))&gt;=1),"-",IF(ISERROR($R105*1),LEFT($R105,2)*1,$R105*1))</f>
        <v>-</v>
      </c>
      <c r="N105" s="320" t="str">
        <f>IF(OR(L105="",COUNTIF($N$4:N104,V105*1)&gt;=1),"-",V105*1)</f>
        <v>-</v>
      </c>
      <c r="O105" s="324"/>
      <c r="P105" s="526" t="s">
        <v>1062</v>
      </c>
      <c r="Q105" s="526">
        <v>1</v>
      </c>
      <c r="R105" s="526">
        <v>5</v>
      </c>
      <c r="S105" s="526">
        <v>0</v>
      </c>
      <c r="T105" s="526">
        <v>0</v>
      </c>
      <c r="U105" s="526">
        <v>0</v>
      </c>
      <c r="V105" s="526">
        <v>10</v>
      </c>
      <c r="W105" s="526" t="s">
        <v>1191</v>
      </c>
    </row>
    <row r="106" spans="12:23" hidden="1">
      <c r="L106" s="320" t="str">
        <f t="shared" si="5"/>
        <v/>
      </c>
      <c r="M106" s="320" t="str">
        <f>IF(OR(L106="",COUNTIF($M$4:M105,IF(ISERROR($R106*1),LEFT($R106,2)*1,$R106*1))&gt;=1),"-",IF(ISERROR($R106*1),LEFT($R106,2)*1,$R106*1))</f>
        <v>-</v>
      </c>
      <c r="N106" s="320" t="str">
        <f>IF(OR(L106="",COUNTIF($N$4:N105,V106*1)&gt;=1),"-",V106*1)</f>
        <v>-</v>
      </c>
      <c r="O106" s="324"/>
      <c r="P106" s="526" t="s">
        <v>1062</v>
      </c>
      <c r="Q106" s="526">
        <v>1</v>
      </c>
      <c r="R106" s="526">
        <v>5</v>
      </c>
      <c r="S106" s="526">
        <v>0</v>
      </c>
      <c r="T106" s="526">
        <v>0</v>
      </c>
      <c r="U106" s="526">
        <v>0</v>
      </c>
      <c r="V106" s="526">
        <v>15</v>
      </c>
      <c r="W106" s="526" t="s">
        <v>1192</v>
      </c>
    </row>
    <row r="107" spans="12:23" hidden="1">
      <c r="L107" s="320" t="str">
        <f t="shared" si="5"/>
        <v/>
      </c>
      <c r="M107" s="320" t="str">
        <f>IF(OR(L107="",COUNTIF($M$4:M106,IF(ISERROR($R107*1),LEFT($R107,2)*1,$R107*1))&gt;=1),"-",IF(ISERROR($R107*1),LEFT($R107,2)*1,$R107*1))</f>
        <v>-</v>
      </c>
      <c r="N107" s="320" t="str">
        <f>IF(OR(L107="",COUNTIF($N$4:N106,V107*1)&gt;=1),"-",V107*1)</f>
        <v>-</v>
      </c>
      <c r="O107" s="324"/>
      <c r="P107" s="526" t="s">
        <v>1062</v>
      </c>
      <c r="Q107" s="526">
        <v>1</v>
      </c>
      <c r="R107" s="526">
        <v>5</v>
      </c>
      <c r="S107" s="526">
        <v>0</v>
      </c>
      <c r="T107" s="526">
        <v>0</v>
      </c>
      <c r="U107" s="526">
        <v>0</v>
      </c>
      <c r="V107" s="526">
        <v>20</v>
      </c>
      <c r="W107" s="526" t="s">
        <v>1193</v>
      </c>
    </row>
    <row r="108" spans="12:23" hidden="1">
      <c r="L108" s="320" t="str">
        <f t="shared" si="5"/>
        <v/>
      </c>
      <c r="M108" s="320" t="str">
        <f>IF(OR(L108="",COUNTIF($M$4:M107,IF(ISERROR($R108*1),LEFT($R108,2)*1,$R108*1))&gt;=1),"-",IF(ISERROR($R108*1),LEFT($R108,2)*1,$R108*1))</f>
        <v>-</v>
      </c>
      <c r="N108" s="320" t="str">
        <f>IF(OR(L108="",COUNTIF($N$4:N107,V108*1)&gt;=1),"-",V108*1)</f>
        <v>-</v>
      </c>
      <c r="O108" s="324"/>
      <c r="P108" s="526" t="s">
        <v>1062</v>
      </c>
      <c r="Q108" s="526">
        <v>1</v>
      </c>
      <c r="R108" s="526">
        <v>35</v>
      </c>
      <c r="S108" s="526">
        <v>0</v>
      </c>
      <c r="T108" s="526">
        <v>0</v>
      </c>
      <c r="U108" s="526">
        <v>0</v>
      </c>
      <c r="V108" s="526">
        <v>1</v>
      </c>
      <c r="W108" s="526" t="s">
        <v>850</v>
      </c>
    </row>
    <row r="109" spans="12:23" hidden="1">
      <c r="L109" s="320" t="str">
        <f t="shared" si="5"/>
        <v/>
      </c>
      <c r="M109" s="320" t="str">
        <f>IF(OR(L109="",COUNTIF($M$4:M108,IF(ISERROR($R109*1),LEFT($R109,2)*1,$R109*1))&gt;=1),"-",IF(ISERROR($R109*1),LEFT($R109,2)*1,$R109*1))</f>
        <v>-</v>
      </c>
      <c r="N109" s="320" t="str">
        <f>IF(OR(L109="",COUNTIF($N$4:N108,V109*1)&gt;=1),"-",V109*1)</f>
        <v>-</v>
      </c>
      <c r="O109" s="324"/>
      <c r="P109" s="526" t="s">
        <v>1062</v>
      </c>
      <c r="Q109" s="526">
        <v>1</v>
      </c>
      <c r="R109" s="526">
        <v>35</v>
      </c>
      <c r="S109" s="526">
        <v>0</v>
      </c>
      <c r="T109" s="526">
        <v>0</v>
      </c>
      <c r="U109" s="526">
        <v>0</v>
      </c>
      <c r="V109" s="526">
        <v>2</v>
      </c>
      <c r="W109" s="526" t="s">
        <v>1074</v>
      </c>
    </row>
    <row r="110" spans="12:23" hidden="1">
      <c r="L110" s="320" t="str">
        <f t="shared" si="5"/>
        <v/>
      </c>
      <c r="M110" s="320" t="str">
        <f>IF(OR(L110="",COUNTIF($M$4:M109,IF(ISERROR($R110*1),LEFT($R110,2)*1,$R110*1))&gt;=1),"-",IF(ISERROR($R110*1),LEFT($R110,2)*1,$R110*1))</f>
        <v>-</v>
      </c>
      <c r="N110" s="320" t="str">
        <f>IF(OR(L110="",COUNTIF($N$4:N109,V110*1)&gt;=1),"-",V110*1)</f>
        <v>-</v>
      </c>
      <c r="O110" s="324"/>
      <c r="P110" s="526" t="s">
        <v>1062</v>
      </c>
      <c r="Q110" s="526">
        <v>1</v>
      </c>
      <c r="R110" s="526">
        <v>35</v>
      </c>
      <c r="S110" s="526">
        <v>0</v>
      </c>
      <c r="T110" s="526">
        <v>0</v>
      </c>
      <c r="U110" s="526">
        <v>0</v>
      </c>
      <c r="V110" s="526">
        <v>3</v>
      </c>
      <c r="W110" s="526" t="s">
        <v>1194</v>
      </c>
    </row>
    <row r="111" spans="12:23" hidden="1">
      <c r="L111" s="320" t="str">
        <f t="shared" si="5"/>
        <v/>
      </c>
      <c r="M111" s="320" t="str">
        <f>IF(OR(L111="",COUNTIF($M$4:M110,IF(ISERROR($R111*1),LEFT($R111,2)*1,$R111*1))&gt;=1),"-",IF(ISERROR($R111*1),LEFT($R111,2)*1,$R111*1))</f>
        <v>-</v>
      </c>
      <c r="N111" s="320" t="str">
        <f>IF(OR(L111="",COUNTIF($N$4:N110,V111*1)&gt;=1),"-",V111*1)</f>
        <v>-</v>
      </c>
      <c r="O111" s="324"/>
      <c r="P111" s="526" t="s">
        <v>1062</v>
      </c>
      <c r="Q111" s="526">
        <v>1</v>
      </c>
      <c r="R111" s="526">
        <v>35</v>
      </c>
      <c r="S111" s="526">
        <v>0</v>
      </c>
      <c r="T111" s="526">
        <v>0</v>
      </c>
      <c r="U111" s="526">
        <v>0</v>
      </c>
      <c r="V111" s="526">
        <v>4</v>
      </c>
      <c r="W111" s="526" t="s">
        <v>1195</v>
      </c>
    </row>
    <row r="112" spans="12:23" hidden="1">
      <c r="L112" s="320" t="str">
        <f t="shared" si="5"/>
        <v/>
      </c>
      <c r="M112" s="320" t="str">
        <f>IF(OR(L112="",COUNTIF($M$4:M111,IF(ISERROR($R112*1),LEFT($R112,2)*1,$R112*1))&gt;=1),"-",IF(ISERROR($R112*1),LEFT($R112,2)*1,$R112*1))</f>
        <v>-</v>
      </c>
      <c r="N112" s="320" t="str">
        <f>IF(OR(L112="",COUNTIF($N$4:N111,V112*1)&gt;=1),"-",V112*1)</f>
        <v>-</v>
      </c>
      <c r="O112" s="324"/>
      <c r="P112" s="526" t="s">
        <v>1062</v>
      </c>
      <c r="Q112" s="526">
        <v>1</v>
      </c>
      <c r="R112" s="526">
        <v>35</v>
      </c>
      <c r="S112" s="526">
        <v>0</v>
      </c>
      <c r="T112" s="526">
        <v>0</v>
      </c>
      <c r="U112" s="526">
        <v>0</v>
      </c>
      <c r="V112" s="526">
        <v>5</v>
      </c>
      <c r="W112" s="526" t="s">
        <v>1196</v>
      </c>
    </row>
    <row r="113" spans="12:23" hidden="1">
      <c r="L113" s="320" t="str">
        <f t="shared" si="5"/>
        <v/>
      </c>
      <c r="M113" s="320" t="str">
        <f>IF(OR(L113="",COUNTIF($M$4:M112,IF(ISERROR($R113*1),LEFT($R113,2)*1,$R113*1))&gt;=1),"-",IF(ISERROR($R113*1),LEFT($R113,2)*1,$R113*1))</f>
        <v>-</v>
      </c>
      <c r="N113" s="320" t="str">
        <f>IF(OR(L113="",COUNTIF($N$4:N112,V113*1)&gt;=1),"-",V113*1)</f>
        <v>-</v>
      </c>
      <c r="O113" s="324"/>
      <c r="P113" s="526" t="s">
        <v>1062</v>
      </c>
      <c r="Q113" s="526">
        <v>1</v>
      </c>
      <c r="R113" s="526">
        <v>35</v>
      </c>
      <c r="S113" s="526">
        <v>0</v>
      </c>
      <c r="T113" s="526">
        <v>0</v>
      </c>
      <c r="U113" s="526">
        <v>0</v>
      </c>
      <c r="V113" s="526">
        <v>10</v>
      </c>
      <c r="W113" s="526" t="s">
        <v>1197</v>
      </c>
    </row>
    <row r="114" spans="12:23" hidden="1">
      <c r="L114" s="320" t="str">
        <f t="shared" si="5"/>
        <v/>
      </c>
      <c r="M114" s="320" t="str">
        <f>IF(OR(L114="",COUNTIF($M$4:M113,IF(ISERROR($R114*1),LEFT($R114,2)*1,$R114*1))&gt;=1),"-",IF(ISERROR($R114*1),LEFT($R114,2)*1,$R114*1))</f>
        <v>-</v>
      </c>
      <c r="N114" s="320" t="str">
        <f>IF(OR(L114="",COUNTIF($N$4:N113,V114*1)&gt;=1),"-",V114*1)</f>
        <v>-</v>
      </c>
      <c r="O114" s="324"/>
      <c r="P114" s="526" t="s">
        <v>1062</v>
      </c>
      <c r="Q114" s="526">
        <v>1</v>
      </c>
      <c r="R114" s="526">
        <v>35</v>
      </c>
      <c r="S114" s="526">
        <v>0</v>
      </c>
      <c r="T114" s="526">
        <v>0</v>
      </c>
      <c r="U114" s="526">
        <v>0</v>
      </c>
      <c r="V114" s="526">
        <v>15</v>
      </c>
      <c r="W114" s="526" t="s">
        <v>1198</v>
      </c>
    </row>
    <row r="115" spans="12:23" hidden="1">
      <c r="L115" s="320" t="str">
        <f t="shared" si="5"/>
        <v/>
      </c>
      <c r="M115" s="320" t="str">
        <f>IF(OR(L115="",COUNTIF($M$4:M114,IF(ISERROR($R115*1),LEFT($R115,2)*1,$R115*1))&gt;=1),"-",IF(ISERROR($R115*1),LEFT($R115,2)*1,$R115*1))</f>
        <v>-</v>
      </c>
      <c r="N115" s="320" t="str">
        <f>IF(OR(L115="",COUNTIF($N$4:N114,V115*1)&gt;=1),"-",V115*1)</f>
        <v>-</v>
      </c>
      <c r="O115" s="324"/>
      <c r="P115" s="526" t="s">
        <v>1062</v>
      </c>
      <c r="Q115" s="526">
        <v>1</v>
      </c>
      <c r="R115" s="526">
        <v>35</v>
      </c>
      <c r="S115" s="526">
        <v>0</v>
      </c>
      <c r="T115" s="526">
        <v>0</v>
      </c>
      <c r="U115" s="526">
        <v>0</v>
      </c>
      <c r="V115" s="526">
        <v>20</v>
      </c>
      <c r="W115" s="526" t="s">
        <v>1199</v>
      </c>
    </row>
    <row r="116" spans="12:23" hidden="1">
      <c r="L116" s="320" t="str">
        <f t="shared" si="5"/>
        <v/>
      </c>
      <c r="M116" s="320" t="str">
        <f>IF(OR(L116="",COUNTIF($M$4:M115,IF(ISERROR($R116*1),LEFT($R116,2)*1,$R116*1))&gt;=1),"-",IF(ISERROR($R116*1),LEFT($R116,2)*1,$R116*1))</f>
        <v>-</v>
      </c>
      <c r="N116" s="320" t="str">
        <f>IF(OR(L116="",COUNTIF($N$4:N115,V116*1)&gt;=1),"-",V116*1)</f>
        <v>-</v>
      </c>
      <c r="O116" s="324"/>
      <c r="P116" s="526" t="s">
        <v>1062</v>
      </c>
      <c r="Q116" s="526">
        <v>1</v>
      </c>
      <c r="R116" s="526">
        <v>50</v>
      </c>
      <c r="S116" s="526">
        <v>0</v>
      </c>
      <c r="T116" s="526">
        <v>0</v>
      </c>
      <c r="U116" s="526">
        <v>0</v>
      </c>
      <c r="V116" s="526">
        <v>1</v>
      </c>
      <c r="W116" s="526" t="s">
        <v>850</v>
      </c>
    </row>
    <row r="117" spans="12:23" hidden="1">
      <c r="L117" s="320" t="str">
        <f t="shared" si="5"/>
        <v/>
      </c>
      <c r="M117" s="320" t="str">
        <f>IF(OR(L117="",COUNTIF($M$4:M116,IF(ISERROR($R117*1),LEFT($R117,2)*1,$R117*1))&gt;=1),"-",IF(ISERROR($R117*1),LEFT($R117,2)*1,$R117*1))</f>
        <v>-</v>
      </c>
      <c r="N117" s="320" t="str">
        <f>IF(OR(L117="",COUNTIF($N$4:N116,V117*1)&gt;=1),"-",V117*1)</f>
        <v>-</v>
      </c>
      <c r="O117" s="324"/>
      <c r="P117" s="526" t="s">
        <v>1062</v>
      </c>
      <c r="Q117" s="526">
        <v>1</v>
      </c>
      <c r="R117" s="526">
        <v>50</v>
      </c>
      <c r="S117" s="526">
        <v>0</v>
      </c>
      <c r="T117" s="526">
        <v>0</v>
      </c>
      <c r="U117" s="526">
        <v>0</v>
      </c>
      <c r="V117" s="526">
        <v>2</v>
      </c>
      <c r="W117" s="526" t="s">
        <v>1075</v>
      </c>
    </row>
    <row r="118" spans="12:23" hidden="1">
      <c r="L118" s="320" t="str">
        <f t="shared" si="5"/>
        <v/>
      </c>
      <c r="M118" s="320" t="str">
        <f>IF(OR(L118="",COUNTIF($M$4:M117,IF(ISERROR($R118*1),LEFT($R118,2)*1,$R118*1))&gt;=1),"-",IF(ISERROR($R118*1),LEFT($R118,2)*1,$R118*1))</f>
        <v>-</v>
      </c>
      <c r="N118" s="320" t="str">
        <f>IF(OR(L118="",COUNTIF($N$4:N117,V118*1)&gt;=1),"-",V118*1)</f>
        <v>-</v>
      </c>
      <c r="O118" s="324"/>
      <c r="P118" s="526" t="s">
        <v>1062</v>
      </c>
      <c r="Q118" s="526">
        <v>1</v>
      </c>
      <c r="R118" s="526">
        <v>50</v>
      </c>
      <c r="S118" s="526">
        <v>0</v>
      </c>
      <c r="T118" s="526">
        <v>0</v>
      </c>
      <c r="U118" s="526">
        <v>0</v>
      </c>
      <c r="V118" s="526">
        <v>3</v>
      </c>
      <c r="W118" s="526" t="s">
        <v>1076</v>
      </c>
    </row>
    <row r="119" spans="12:23" hidden="1">
      <c r="L119" s="320" t="str">
        <f t="shared" si="5"/>
        <v/>
      </c>
      <c r="M119" s="320" t="str">
        <f>IF(OR(L119="",COUNTIF($M$4:M118,IF(ISERROR($R119*1),LEFT($R119,2)*1,$R119*1))&gt;=1),"-",IF(ISERROR($R119*1),LEFT($R119,2)*1,$R119*1))</f>
        <v>-</v>
      </c>
      <c r="N119" s="320" t="str">
        <f>IF(OR(L119="",COUNTIF($N$4:N118,V119*1)&gt;=1),"-",V119*1)</f>
        <v>-</v>
      </c>
      <c r="O119" s="324"/>
      <c r="P119" s="526" t="s">
        <v>1062</v>
      </c>
      <c r="Q119" s="526">
        <v>1</v>
      </c>
      <c r="R119" s="526">
        <v>50</v>
      </c>
      <c r="S119" s="526">
        <v>0</v>
      </c>
      <c r="T119" s="526">
        <v>0</v>
      </c>
      <c r="U119" s="526">
        <v>0</v>
      </c>
      <c r="V119" s="526">
        <v>4</v>
      </c>
      <c r="W119" s="526" t="s">
        <v>1071</v>
      </c>
    </row>
    <row r="120" spans="12:23" hidden="1">
      <c r="L120" s="320" t="str">
        <f t="shared" si="5"/>
        <v/>
      </c>
      <c r="M120" s="320" t="str">
        <f>IF(OR(L120="",COUNTIF($M$4:M119,IF(ISERROR($R120*1),LEFT($R120,2)*1,$R120*1))&gt;=1),"-",IF(ISERROR($R120*1),LEFT($R120,2)*1,$R120*1))</f>
        <v>-</v>
      </c>
      <c r="N120" s="320" t="str">
        <f>IF(OR(L120="",COUNTIF($N$4:N119,V120*1)&gt;=1),"-",V120*1)</f>
        <v>-</v>
      </c>
      <c r="O120" s="324"/>
      <c r="P120" s="526" t="s">
        <v>1062</v>
      </c>
      <c r="Q120" s="526">
        <v>1</v>
      </c>
      <c r="R120" s="526">
        <v>50</v>
      </c>
      <c r="S120" s="526">
        <v>0</v>
      </c>
      <c r="T120" s="526">
        <v>0</v>
      </c>
      <c r="U120" s="526">
        <v>0</v>
      </c>
      <c r="V120" s="526">
        <v>5</v>
      </c>
      <c r="W120" s="526" t="s">
        <v>1200</v>
      </c>
    </row>
    <row r="121" spans="12:23" hidden="1">
      <c r="L121" s="320" t="str">
        <f t="shared" si="5"/>
        <v/>
      </c>
      <c r="M121" s="320" t="str">
        <f>IF(OR(L121="",COUNTIF($M$4:M120,IF(ISERROR($R121*1),LEFT($R121,2)*1,$R121*1))&gt;=1),"-",IF(ISERROR($R121*1),LEFT($R121,2)*1,$R121*1))</f>
        <v>-</v>
      </c>
      <c r="N121" s="320" t="str">
        <f>IF(OR(L121="",COUNTIF($N$4:N120,V121*1)&gt;=1),"-",V121*1)</f>
        <v>-</v>
      </c>
      <c r="O121" s="324"/>
      <c r="P121" s="526" t="s">
        <v>1062</v>
      </c>
      <c r="Q121" s="526">
        <v>1</v>
      </c>
      <c r="R121" s="526">
        <v>50</v>
      </c>
      <c r="S121" s="526">
        <v>0</v>
      </c>
      <c r="T121" s="526">
        <v>0</v>
      </c>
      <c r="U121" s="526">
        <v>0</v>
      </c>
      <c r="V121" s="526">
        <v>10</v>
      </c>
      <c r="W121" s="526" t="s">
        <v>1201</v>
      </c>
    </row>
    <row r="122" spans="12:23" hidden="1">
      <c r="L122" s="320" t="str">
        <f t="shared" si="5"/>
        <v/>
      </c>
      <c r="M122" s="320" t="str">
        <f>IF(OR(L122="",COUNTIF($M$4:M121,IF(ISERROR($R122*1),LEFT($R122,2)*1,$R122*1))&gt;=1),"-",IF(ISERROR($R122*1),LEFT($R122,2)*1,$R122*1))</f>
        <v>-</v>
      </c>
      <c r="N122" s="320" t="str">
        <f>IF(OR(L122="",COUNTIF($N$4:N121,V122*1)&gt;=1),"-",V122*1)</f>
        <v>-</v>
      </c>
      <c r="O122" s="324"/>
      <c r="P122" s="526" t="s">
        <v>1062</v>
      </c>
      <c r="Q122" s="526">
        <v>1</v>
      </c>
      <c r="R122" s="526">
        <v>50</v>
      </c>
      <c r="S122" s="526">
        <v>0</v>
      </c>
      <c r="T122" s="526">
        <v>0</v>
      </c>
      <c r="U122" s="526">
        <v>0</v>
      </c>
      <c r="V122" s="526">
        <v>15</v>
      </c>
      <c r="W122" s="526" t="s">
        <v>1202</v>
      </c>
    </row>
    <row r="123" spans="12:23" hidden="1">
      <c r="L123" s="320" t="str">
        <f t="shared" si="5"/>
        <v/>
      </c>
      <c r="M123" s="320" t="str">
        <f>IF(OR(L123="",COUNTIF($M$4:M122,IF(ISERROR($R123*1),LEFT($R123,2)*1,$R123*1))&gt;=1),"-",IF(ISERROR($R123*1),LEFT($R123,2)*1,$R123*1))</f>
        <v>-</v>
      </c>
      <c r="N123" s="320" t="str">
        <f>IF(OR(L123="",COUNTIF($N$4:N122,V123*1)&gt;=1),"-",V123*1)</f>
        <v>-</v>
      </c>
      <c r="O123" s="324"/>
      <c r="P123" s="526" t="s">
        <v>1062</v>
      </c>
      <c r="Q123" s="526">
        <v>1</v>
      </c>
      <c r="R123" s="526">
        <v>50</v>
      </c>
      <c r="S123" s="526">
        <v>0</v>
      </c>
      <c r="T123" s="526">
        <v>0</v>
      </c>
      <c r="U123" s="526">
        <v>0</v>
      </c>
      <c r="V123" s="526">
        <v>20</v>
      </c>
      <c r="W123" s="526" t="s">
        <v>1203</v>
      </c>
    </row>
    <row r="124" spans="12:23" hidden="1">
      <c r="L124" s="320" t="str">
        <f t="shared" si="5"/>
        <v/>
      </c>
      <c r="M124" s="320" t="str">
        <f>IF(OR(L124="",COUNTIF($M$4:M123,IF(ISERROR($R124*1),LEFT($R124,2)*1,$R124*1))&gt;=1),"-",IF(ISERROR($R124*1),LEFT($R124,2)*1,$R124*1))</f>
        <v>-</v>
      </c>
      <c r="N124" s="320" t="str">
        <f>IF(OR(L124="",COUNTIF($N$4:N123,V124*1)&gt;=1),"-",V124*1)</f>
        <v>-</v>
      </c>
      <c r="O124" s="335"/>
      <c r="P124" s="526" t="s">
        <v>1062</v>
      </c>
      <c r="Q124" s="526">
        <v>2</v>
      </c>
      <c r="R124" s="526">
        <v>5</v>
      </c>
      <c r="S124" s="526">
        <v>0</v>
      </c>
      <c r="T124" s="526">
        <v>0</v>
      </c>
      <c r="U124" s="526">
        <v>0</v>
      </c>
      <c r="V124" s="526">
        <v>1</v>
      </c>
      <c r="W124" s="526" t="s">
        <v>1204</v>
      </c>
    </row>
    <row r="125" spans="12:23" hidden="1">
      <c r="L125" s="320" t="str">
        <f t="shared" si="5"/>
        <v/>
      </c>
      <c r="M125" s="320" t="str">
        <f>IF(OR(L125="",COUNTIF($M$4:M124,IF(ISERROR($R125*1),LEFT($R125,2)*1,$R125*1))&gt;=1),"-",IF(ISERROR($R125*1),LEFT($R125,2)*1,$R125*1))</f>
        <v>-</v>
      </c>
      <c r="N125" s="320" t="str">
        <f>IF(OR(L125="",COUNTIF($N$4:N124,V125*1)&gt;=1),"-",V125*1)</f>
        <v>-</v>
      </c>
      <c r="O125" s="335"/>
      <c r="P125" s="526" t="s">
        <v>1062</v>
      </c>
      <c r="Q125" s="526">
        <v>2</v>
      </c>
      <c r="R125" s="526">
        <v>5</v>
      </c>
      <c r="S125" s="526">
        <v>0</v>
      </c>
      <c r="T125" s="526">
        <v>0</v>
      </c>
      <c r="U125" s="526">
        <v>0</v>
      </c>
      <c r="V125" s="526">
        <v>2</v>
      </c>
      <c r="W125" s="526" t="s">
        <v>1187</v>
      </c>
    </row>
    <row r="126" spans="12:23" hidden="1">
      <c r="L126" s="320" t="str">
        <f t="shared" si="5"/>
        <v/>
      </c>
      <c r="M126" s="320" t="str">
        <f>IF(OR(L126="",COUNTIF($M$4:M125,IF(ISERROR($R126*1),LEFT($R126,2)*1,$R126*1))&gt;=1),"-",IF(ISERROR($R126*1),LEFT($R126,2)*1,$R126*1))</f>
        <v>-</v>
      </c>
      <c r="N126" s="320" t="str">
        <f>IF(OR(L126="",COUNTIF($N$4:N125,V126*1)&gt;=1),"-",V126*1)</f>
        <v>-</v>
      </c>
      <c r="O126" s="335"/>
      <c r="P126" s="526" t="s">
        <v>1062</v>
      </c>
      <c r="Q126" s="526">
        <v>2</v>
      </c>
      <c r="R126" s="526">
        <v>5</v>
      </c>
      <c r="S126" s="526">
        <v>0</v>
      </c>
      <c r="T126" s="526">
        <v>0</v>
      </c>
      <c r="U126" s="526">
        <v>0</v>
      </c>
      <c r="V126" s="526">
        <v>3</v>
      </c>
      <c r="W126" s="526" t="s">
        <v>1205</v>
      </c>
    </row>
    <row r="127" spans="12:23" hidden="1">
      <c r="L127" s="320" t="str">
        <f t="shared" si="5"/>
        <v/>
      </c>
      <c r="M127" s="320" t="str">
        <f>IF(OR(L127="",COUNTIF($M$4:M126,IF(ISERROR($R127*1),LEFT($R127,2)*1,$R127*1))&gt;=1),"-",IF(ISERROR($R127*1),LEFT($R127,2)*1,$R127*1))</f>
        <v>-</v>
      </c>
      <c r="N127" s="320" t="str">
        <f>IF(OR(L127="",COUNTIF($N$4:N126,V127*1)&gt;=1),"-",V127*1)</f>
        <v>-</v>
      </c>
      <c r="O127" s="335"/>
      <c r="P127" s="526" t="s">
        <v>1062</v>
      </c>
      <c r="Q127" s="526">
        <v>2</v>
      </c>
      <c r="R127" s="526">
        <v>5</v>
      </c>
      <c r="S127" s="526">
        <v>0</v>
      </c>
      <c r="T127" s="526">
        <v>0</v>
      </c>
      <c r="U127" s="526">
        <v>0</v>
      </c>
      <c r="V127" s="526">
        <v>4</v>
      </c>
      <c r="W127" s="526" t="s">
        <v>1206</v>
      </c>
    </row>
    <row r="128" spans="12:23" hidden="1">
      <c r="L128" s="320" t="str">
        <f t="shared" si="5"/>
        <v/>
      </c>
      <c r="M128" s="320" t="str">
        <f>IF(OR(L128="",COUNTIF($M$4:M127,IF(ISERROR($R128*1),LEFT($R128,2)*1,$R128*1))&gt;=1),"-",IF(ISERROR($R128*1),LEFT($R128,2)*1,$R128*1))</f>
        <v>-</v>
      </c>
      <c r="N128" s="320" t="str">
        <f>IF(OR(L128="",COUNTIF($N$4:N127,V128*1)&gt;=1),"-",V128*1)</f>
        <v>-</v>
      </c>
      <c r="O128" s="335"/>
      <c r="P128" s="526" t="s">
        <v>1062</v>
      </c>
      <c r="Q128" s="526">
        <v>2</v>
      </c>
      <c r="R128" s="526">
        <v>5</v>
      </c>
      <c r="S128" s="526">
        <v>0</v>
      </c>
      <c r="T128" s="526">
        <v>0</v>
      </c>
      <c r="U128" s="526">
        <v>0</v>
      </c>
      <c r="V128" s="526">
        <v>5</v>
      </c>
      <c r="W128" s="526" t="s">
        <v>1207</v>
      </c>
    </row>
    <row r="129" spans="12:23" hidden="1">
      <c r="L129" s="320" t="str">
        <f t="shared" si="5"/>
        <v/>
      </c>
      <c r="M129" s="320" t="str">
        <f>IF(OR(L129="",COUNTIF($M$4:M128,IF(ISERROR($R129*1),LEFT($R129,2)*1,$R129*1))&gt;=1),"-",IF(ISERROR($R129*1),LEFT($R129,2)*1,$R129*1))</f>
        <v>-</v>
      </c>
      <c r="N129" s="320" t="str">
        <f>IF(OR(L129="",COUNTIF($N$4:N128,V129*1)&gt;=1),"-",V129*1)</f>
        <v>-</v>
      </c>
      <c r="O129" s="335"/>
      <c r="P129" s="526" t="s">
        <v>1062</v>
      </c>
      <c r="Q129" s="526">
        <v>2</v>
      </c>
      <c r="R129" s="526">
        <v>5</v>
      </c>
      <c r="S129" s="526">
        <v>0</v>
      </c>
      <c r="T129" s="526">
        <v>0</v>
      </c>
      <c r="U129" s="526">
        <v>0</v>
      </c>
      <c r="V129" s="526">
        <v>10</v>
      </c>
      <c r="W129" s="526" t="s">
        <v>1208</v>
      </c>
    </row>
    <row r="130" spans="12:23" hidden="1">
      <c r="L130" s="320" t="str">
        <f t="shared" si="5"/>
        <v/>
      </c>
      <c r="M130" s="320" t="str">
        <f>IF(OR(L130="",COUNTIF($M$4:M129,IF(ISERROR($R130*1),LEFT($R130,2)*1,$R130*1))&gt;=1),"-",IF(ISERROR($R130*1),LEFT($R130,2)*1,$R130*1))</f>
        <v>-</v>
      </c>
      <c r="N130" s="320" t="str">
        <f>IF(OR(L130="",COUNTIF($N$4:N129,V130*1)&gt;=1),"-",V130*1)</f>
        <v>-</v>
      </c>
      <c r="O130" s="335"/>
      <c r="P130" s="526" t="s">
        <v>1062</v>
      </c>
      <c r="Q130" s="526">
        <v>2</v>
      </c>
      <c r="R130" s="526">
        <v>5</v>
      </c>
      <c r="S130" s="526">
        <v>0</v>
      </c>
      <c r="T130" s="526">
        <v>0</v>
      </c>
      <c r="U130" s="526">
        <v>0</v>
      </c>
      <c r="V130" s="526">
        <v>15</v>
      </c>
      <c r="W130" s="526" t="s">
        <v>1209</v>
      </c>
    </row>
    <row r="131" spans="12:23" hidden="1">
      <c r="L131" s="320" t="str">
        <f t="shared" si="5"/>
        <v/>
      </c>
      <c r="M131" s="320" t="str">
        <f>IF(OR(L131="",COUNTIF($M$4:M130,IF(ISERROR($R131*1),LEFT($R131,2)*1,$R131*1))&gt;=1),"-",IF(ISERROR($R131*1),LEFT($R131,2)*1,$R131*1))</f>
        <v>-</v>
      </c>
      <c r="N131" s="320" t="str">
        <f>IF(OR(L131="",COUNTIF($N$4:N130,V131*1)&gt;=1),"-",V131*1)</f>
        <v>-</v>
      </c>
      <c r="O131" s="335"/>
      <c r="P131" s="526" t="s">
        <v>1062</v>
      </c>
      <c r="Q131" s="526">
        <v>2</v>
      </c>
      <c r="R131" s="526">
        <v>5</v>
      </c>
      <c r="S131" s="526">
        <v>0</v>
      </c>
      <c r="T131" s="526">
        <v>0</v>
      </c>
      <c r="U131" s="526">
        <v>0</v>
      </c>
      <c r="V131" s="526">
        <v>20</v>
      </c>
      <c r="W131" s="526" t="s">
        <v>1210</v>
      </c>
    </row>
    <row r="132" spans="12:23" hidden="1">
      <c r="L132" s="320" t="str">
        <f t="shared" ref="L132:L195" si="6">IF(P132&lt;&gt;$B$1,"",P132&amp;Q132&amp;R132&amp;V132)</f>
        <v/>
      </c>
      <c r="M132" s="320" t="str">
        <f>IF(OR(L132="",COUNTIF($M$4:M131,IF(ISERROR($R132*1),LEFT($R132,2)*1,$R132*1))&gt;=1),"-",IF(ISERROR($R132*1),LEFT($R132,2)*1,$R132*1))</f>
        <v>-</v>
      </c>
      <c r="N132" s="320" t="str">
        <f>IF(OR(L132="",COUNTIF($N$4:N131,V132*1)&gt;=1),"-",V132*1)</f>
        <v>-</v>
      </c>
      <c r="O132" s="335"/>
      <c r="P132" s="526" t="s">
        <v>1062</v>
      </c>
      <c r="Q132" s="526">
        <v>2</v>
      </c>
      <c r="R132" s="526">
        <v>35</v>
      </c>
      <c r="S132" s="526">
        <v>0</v>
      </c>
      <c r="T132" s="526">
        <v>0</v>
      </c>
      <c r="U132" s="526">
        <v>0</v>
      </c>
      <c r="V132" s="526">
        <v>1</v>
      </c>
      <c r="W132" s="526" t="s">
        <v>850</v>
      </c>
    </row>
    <row r="133" spans="12:23" hidden="1">
      <c r="L133" s="320" t="str">
        <f t="shared" si="6"/>
        <v/>
      </c>
      <c r="M133" s="320" t="str">
        <f>IF(OR(L133="",COUNTIF($M$4:M132,IF(ISERROR($R133*1),LEFT($R133,2)*1,$R133*1))&gt;=1),"-",IF(ISERROR($R133*1),LEFT($R133,2)*1,$R133*1))</f>
        <v>-</v>
      </c>
      <c r="N133" s="320" t="str">
        <f>IF(OR(L133="",COUNTIF($N$4:N132,V133*1)&gt;=1),"-",V133*1)</f>
        <v>-</v>
      </c>
      <c r="O133" s="335"/>
      <c r="P133" s="526" t="s">
        <v>1062</v>
      </c>
      <c r="Q133" s="526">
        <v>2</v>
      </c>
      <c r="R133" s="526">
        <v>35</v>
      </c>
      <c r="S133" s="526">
        <v>0</v>
      </c>
      <c r="T133" s="526">
        <v>0</v>
      </c>
      <c r="U133" s="526">
        <v>0</v>
      </c>
      <c r="V133" s="526">
        <v>2</v>
      </c>
      <c r="W133" s="526" t="s">
        <v>1077</v>
      </c>
    </row>
    <row r="134" spans="12:23" hidden="1">
      <c r="L134" s="320" t="str">
        <f t="shared" si="6"/>
        <v/>
      </c>
      <c r="M134" s="320" t="str">
        <f>IF(OR(L134="",COUNTIF($M$4:M133,IF(ISERROR($R134*1),LEFT($R134,2)*1,$R134*1))&gt;=1),"-",IF(ISERROR($R134*1),LEFT($R134,2)*1,$R134*1))</f>
        <v>-</v>
      </c>
      <c r="N134" s="320" t="str">
        <f>IF(OR(L134="",COUNTIF($N$4:N133,V134*1)&gt;=1),"-",V134*1)</f>
        <v>-</v>
      </c>
      <c r="O134" s="335"/>
      <c r="P134" s="526" t="s">
        <v>1062</v>
      </c>
      <c r="Q134" s="526">
        <v>2</v>
      </c>
      <c r="R134" s="526">
        <v>35</v>
      </c>
      <c r="S134" s="526">
        <v>0</v>
      </c>
      <c r="T134" s="526">
        <v>0</v>
      </c>
      <c r="U134" s="526">
        <v>0</v>
      </c>
      <c r="V134" s="526">
        <v>3</v>
      </c>
      <c r="W134" s="526" t="s">
        <v>1211</v>
      </c>
    </row>
    <row r="135" spans="12:23" hidden="1">
      <c r="L135" s="320" t="str">
        <f t="shared" si="6"/>
        <v/>
      </c>
      <c r="M135" s="320" t="str">
        <f>IF(OR(L135="",COUNTIF($M$4:M134,IF(ISERROR($R135*1),LEFT($R135,2)*1,$R135*1))&gt;=1),"-",IF(ISERROR($R135*1),LEFT($R135,2)*1,$R135*1))</f>
        <v>-</v>
      </c>
      <c r="N135" s="320" t="str">
        <f>IF(OR(L135="",COUNTIF($N$4:N134,V135*1)&gt;=1),"-",V135*1)</f>
        <v>-</v>
      </c>
      <c r="O135" s="335"/>
      <c r="P135" s="526" t="s">
        <v>1062</v>
      </c>
      <c r="Q135" s="526">
        <v>2</v>
      </c>
      <c r="R135" s="526">
        <v>35</v>
      </c>
      <c r="S135" s="526">
        <v>0</v>
      </c>
      <c r="T135" s="526">
        <v>0</v>
      </c>
      <c r="U135" s="526">
        <v>0</v>
      </c>
      <c r="V135" s="526">
        <v>4</v>
      </c>
      <c r="W135" s="526" t="s">
        <v>1212</v>
      </c>
    </row>
    <row r="136" spans="12:23" hidden="1">
      <c r="L136" s="320" t="str">
        <f t="shared" si="6"/>
        <v/>
      </c>
      <c r="M136" s="320" t="str">
        <f>IF(OR(L136="",COUNTIF($M$4:M135,IF(ISERROR($R136*1),LEFT($R136,2)*1,$R136*1))&gt;=1),"-",IF(ISERROR($R136*1),LEFT($R136,2)*1,$R136*1))</f>
        <v>-</v>
      </c>
      <c r="N136" s="320" t="str">
        <f>IF(OR(L136="",COUNTIF($N$4:N135,V136*1)&gt;=1),"-",V136*1)</f>
        <v>-</v>
      </c>
      <c r="O136" s="335"/>
      <c r="P136" s="526" t="s">
        <v>1062</v>
      </c>
      <c r="Q136" s="526">
        <v>2</v>
      </c>
      <c r="R136" s="526">
        <v>35</v>
      </c>
      <c r="S136" s="526">
        <v>0</v>
      </c>
      <c r="T136" s="526">
        <v>0</v>
      </c>
      <c r="U136" s="526">
        <v>0</v>
      </c>
      <c r="V136" s="526">
        <v>5</v>
      </c>
      <c r="W136" s="526" t="s">
        <v>1213</v>
      </c>
    </row>
    <row r="137" spans="12:23" hidden="1">
      <c r="L137" s="320" t="str">
        <f t="shared" si="6"/>
        <v/>
      </c>
      <c r="M137" s="320" t="str">
        <f>IF(OR(L137="",COUNTIF($M$4:M136,IF(ISERROR($R137*1),LEFT($R137,2)*1,$R137*1))&gt;=1),"-",IF(ISERROR($R137*1),LEFT($R137,2)*1,$R137*1))</f>
        <v>-</v>
      </c>
      <c r="N137" s="320" t="str">
        <f>IF(OR(L137="",COUNTIF($N$4:N136,V137*1)&gt;=1),"-",V137*1)</f>
        <v>-</v>
      </c>
      <c r="O137" s="335"/>
      <c r="P137" s="526" t="s">
        <v>1062</v>
      </c>
      <c r="Q137" s="526">
        <v>2</v>
      </c>
      <c r="R137" s="526">
        <v>35</v>
      </c>
      <c r="S137" s="526">
        <v>0</v>
      </c>
      <c r="T137" s="526">
        <v>0</v>
      </c>
      <c r="U137" s="526">
        <v>0</v>
      </c>
      <c r="V137" s="526">
        <v>10</v>
      </c>
      <c r="W137" s="526" t="s">
        <v>1214</v>
      </c>
    </row>
    <row r="138" spans="12:23" hidden="1">
      <c r="L138" s="320" t="str">
        <f t="shared" si="6"/>
        <v/>
      </c>
      <c r="M138" s="320" t="str">
        <f>IF(OR(L138="",COUNTIF($M$4:M137,IF(ISERROR($R138*1),LEFT($R138,2)*1,$R138*1))&gt;=1),"-",IF(ISERROR($R138*1),LEFT($R138,2)*1,$R138*1))</f>
        <v>-</v>
      </c>
      <c r="N138" s="320" t="str">
        <f>IF(OR(L138="",COUNTIF($N$4:N137,V138*1)&gt;=1),"-",V138*1)</f>
        <v>-</v>
      </c>
      <c r="O138" s="335"/>
      <c r="P138" s="526" t="s">
        <v>1062</v>
      </c>
      <c r="Q138" s="526">
        <v>2</v>
      </c>
      <c r="R138" s="526">
        <v>35</v>
      </c>
      <c r="S138" s="526">
        <v>0</v>
      </c>
      <c r="T138" s="526">
        <v>0</v>
      </c>
      <c r="U138" s="526">
        <v>0</v>
      </c>
      <c r="V138" s="526">
        <v>15</v>
      </c>
      <c r="W138" s="526" t="s">
        <v>1215</v>
      </c>
    </row>
    <row r="139" spans="12:23" hidden="1">
      <c r="L139" s="320" t="str">
        <f t="shared" si="6"/>
        <v/>
      </c>
      <c r="M139" s="320" t="str">
        <f>IF(OR(L139="",COUNTIF($M$4:M138,IF(ISERROR($R139*1),LEFT($R139,2)*1,$R139*1))&gt;=1),"-",IF(ISERROR($R139*1),LEFT($R139,2)*1,$R139*1))</f>
        <v>-</v>
      </c>
      <c r="N139" s="320" t="str">
        <f>IF(OR(L139="",COUNTIF($N$4:N138,V139*1)&gt;=1),"-",V139*1)</f>
        <v>-</v>
      </c>
      <c r="O139" s="335"/>
      <c r="P139" s="526" t="s">
        <v>1062</v>
      </c>
      <c r="Q139" s="526">
        <v>2</v>
      </c>
      <c r="R139" s="526">
        <v>35</v>
      </c>
      <c r="S139" s="526">
        <v>0</v>
      </c>
      <c r="T139" s="526">
        <v>0</v>
      </c>
      <c r="U139" s="526">
        <v>0</v>
      </c>
      <c r="V139" s="526">
        <v>20</v>
      </c>
      <c r="W139" s="526" t="s">
        <v>1216</v>
      </c>
    </row>
    <row r="140" spans="12:23" hidden="1">
      <c r="L140" s="320" t="str">
        <f t="shared" si="6"/>
        <v/>
      </c>
      <c r="M140" s="320" t="str">
        <f>IF(OR(L140="",COUNTIF($M$4:M139,IF(ISERROR($R140*1),LEFT($R140,2)*1,$R140*1))&gt;=1),"-",IF(ISERROR($R140*1),LEFT($R140,2)*1,$R140*1))</f>
        <v>-</v>
      </c>
      <c r="N140" s="320" t="str">
        <f>IF(OR(L140="",COUNTIF($N$4:N139,V140*1)&gt;=1),"-",V140*1)</f>
        <v>-</v>
      </c>
      <c r="O140" s="335"/>
      <c r="P140" s="526" t="s">
        <v>1062</v>
      </c>
      <c r="Q140" s="526">
        <v>2</v>
      </c>
      <c r="R140" s="526">
        <v>50</v>
      </c>
      <c r="S140" s="526">
        <v>0</v>
      </c>
      <c r="T140" s="526">
        <v>0</v>
      </c>
      <c r="U140" s="526">
        <v>0</v>
      </c>
      <c r="V140" s="526">
        <v>1</v>
      </c>
      <c r="W140" s="526" t="s">
        <v>850</v>
      </c>
    </row>
    <row r="141" spans="12:23" hidden="1">
      <c r="L141" s="320" t="str">
        <f t="shared" si="6"/>
        <v/>
      </c>
      <c r="M141" s="320" t="str">
        <f>IF(OR(L141="",COUNTIF($M$4:M140,IF(ISERROR($R141*1),LEFT($R141,2)*1,$R141*1))&gt;=1),"-",IF(ISERROR($R141*1),LEFT($R141,2)*1,$R141*1))</f>
        <v>-</v>
      </c>
      <c r="N141" s="320" t="str">
        <f>IF(OR(L141="",COUNTIF($N$4:N140,V141*1)&gt;=1),"-",V141*1)</f>
        <v>-</v>
      </c>
      <c r="O141" s="335"/>
      <c r="P141" s="526" t="s">
        <v>1062</v>
      </c>
      <c r="Q141" s="526">
        <v>2</v>
      </c>
      <c r="R141" s="526">
        <v>50</v>
      </c>
      <c r="S141" s="526">
        <v>0</v>
      </c>
      <c r="T141" s="526">
        <v>0</v>
      </c>
      <c r="U141" s="526">
        <v>0</v>
      </c>
      <c r="V141" s="526">
        <v>2</v>
      </c>
      <c r="W141" s="526" t="s">
        <v>1079</v>
      </c>
    </row>
    <row r="142" spans="12:23" hidden="1">
      <c r="L142" s="320" t="str">
        <f t="shared" si="6"/>
        <v/>
      </c>
      <c r="M142" s="320" t="str">
        <f>IF(OR(L142="",COUNTIF($M$4:M141,IF(ISERROR($R142*1),LEFT($R142,2)*1,$R142*1))&gt;=1),"-",IF(ISERROR($R142*1),LEFT($R142,2)*1,$R142*1))</f>
        <v>-</v>
      </c>
      <c r="N142" s="320" t="str">
        <f>IF(OR(L142="",COUNTIF($N$4:N141,V142*1)&gt;=1),"-",V142*1)</f>
        <v>-</v>
      </c>
      <c r="O142" s="335"/>
      <c r="P142" s="526" t="s">
        <v>1062</v>
      </c>
      <c r="Q142" s="526">
        <v>2</v>
      </c>
      <c r="R142" s="526">
        <v>50</v>
      </c>
      <c r="S142" s="526">
        <v>0</v>
      </c>
      <c r="T142" s="526">
        <v>0</v>
      </c>
      <c r="U142" s="526">
        <v>0</v>
      </c>
      <c r="V142" s="526">
        <v>3</v>
      </c>
      <c r="W142" s="526" t="s">
        <v>1217</v>
      </c>
    </row>
    <row r="143" spans="12:23" hidden="1">
      <c r="L143" s="320" t="str">
        <f t="shared" si="6"/>
        <v/>
      </c>
      <c r="M143" s="320" t="str">
        <f>IF(OR(L143="",COUNTIF($M$4:M142,IF(ISERROR($R143*1),LEFT($R143,2)*1,$R143*1))&gt;=1),"-",IF(ISERROR($R143*1),LEFT($R143,2)*1,$R143*1))</f>
        <v>-</v>
      </c>
      <c r="N143" s="320" t="str">
        <f>IF(OR(L143="",COUNTIF($N$4:N142,V143*1)&gt;=1),"-",V143*1)</f>
        <v>-</v>
      </c>
      <c r="O143" s="335"/>
      <c r="P143" s="526" t="s">
        <v>1062</v>
      </c>
      <c r="Q143" s="526">
        <v>2</v>
      </c>
      <c r="R143" s="526">
        <v>50</v>
      </c>
      <c r="S143" s="526">
        <v>0</v>
      </c>
      <c r="T143" s="526">
        <v>0</v>
      </c>
      <c r="U143" s="526">
        <v>0</v>
      </c>
      <c r="V143" s="526">
        <v>4</v>
      </c>
      <c r="W143" s="526" t="s">
        <v>1218</v>
      </c>
    </row>
    <row r="144" spans="12:23" hidden="1">
      <c r="L144" s="320" t="str">
        <f t="shared" si="6"/>
        <v/>
      </c>
      <c r="M144" s="320" t="str">
        <f>IF(OR(L144="",COUNTIF($M$4:M143,IF(ISERROR($R144*1),LEFT($R144,2)*1,$R144*1))&gt;=1),"-",IF(ISERROR($R144*1),LEFT($R144,2)*1,$R144*1))</f>
        <v>-</v>
      </c>
      <c r="N144" s="320" t="str">
        <f>IF(OR(L144="",COUNTIF($N$4:N143,V144*1)&gt;=1),"-",V144*1)</f>
        <v>-</v>
      </c>
      <c r="O144" s="335"/>
      <c r="P144" s="526" t="s">
        <v>1062</v>
      </c>
      <c r="Q144" s="526">
        <v>2</v>
      </c>
      <c r="R144" s="526">
        <v>50</v>
      </c>
      <c r="S144" s="526">
        <v>0</v>
      </c>
      <c r="T144" s="526">
        <v>0</v>
      </c>
      <c r="U144" s="526">
        <v>0</v>
      </c>
      <c r="V144" s="526">
        <v>5</v>
      </c>
      <c r="W144" s="526" t="s">
        <v>1219</v>
      </c>
    </row>
    <row r="145" spans="12:23" hidden="1">
      <c r="L145" s="320" t="str">
        <f t="shared" si="6"/>
        <v/>
      </c>
      <c r="M145" s="320" t="str">
        <f>IF(OR(L145="",COUNTIF($M$4:M144,IF(ISERROR($R145*1),LEFT($R145,2)*1,$R145*1))&gt;=1),"-",IF(ISERROR($R145*1),LEFT($R145,2)*1,$R145*1))</f>
        <v>-</v>
      </c>
      <c r="N145" s="320" t="str">
        <f>IF(OR(L145="",COUNTIF($N$4:N144,V145*1)&gt;=1),"-",V145*1)</f>
        <v>-</v>
      </c>
      <c r="O145" s="335"/>
      <c r="P145" s="526" t="s">
        <v>1062</v>
      </c>
      <c r="Q145" s="526">
        <v>2</v>
      </c>
      <c r="R145" s="526">
        <v>50</v>
      </c>
      <c r="S145" s="526">
        <v>0</v>
      </c>
      <c r="T145" s="526">
        <v>0</v>
      </c>
      <c r="U145" s="526">
        <v>0</v>
      </c>
      <c r="V145" s="526">
        <v>10</v>
      </c>
      <c r="W145" s="526" t="s">
        <v>1220</v>
      </c>
    </row>
    <row r="146" spans="12:23" hidden="1">
      <c r="L146" s="320" t="str">
        <f t="shared" si="6"/>
        <v/>
      </c>
      <c r="M146" s="320" t="str">
        <f>IF(OR(L146="",COUNTIF($M$4:M145,IF(ISERROR($R146*1),LEFT($R146,2)*1,$R146*1))&gt;=1),"-",IF(ISERROR($R146*1),LEFT($R146,2)*1,$R146*1))</f>
        <v>-</v>
      </c>
      <c r="N146" s="320" t="str">
        <f>IF(OR(L146="",COUNTIF($N$4:N145,V146*1)&gt;=1),"-",V146*1)</f>
        <v>-</v>
      </c>
      <c r="O146" s="335"/>
      <c r="P146" s="526" t="s">
        <v>1062</v>
      </c>
      <c r="Q146" s="526">
        <v>2</v>
      </c>
      <c r="R146" s="526">
        <v>50</v>
      </c>
      <c r="S146" s="526">
        <v>0</v>
      </c>
      <c r="T146" s="526">
        <v>0</v>
      </c>
      <c r="U146" s="526">
        <v>0</v>
      </c>
      <c r="V146" s="526">
        <v>15</v>
      </c>
      <c r="W146" s="526" t="s">
        <v>1221</v>
      </c>
    </row>
    <row r="147" spans="12:23" hidden="1">
      <c r="L147" s="320" t="str">
        <f t="shared" si="6"/>
        <v/>
      </c>
      <c r="M147" s="320" t="str">
        <f>IF(OR(L147="",COUNTIF($M$4:M146,IF(ISERROR($R147*1),LEFT($R147,2)*1,$R147*1))&gt;=1),"-",IF(ISERROR($R147*1),LEFT($R147,2)*1,$R147*1))</f>
        <v>-</v>
      </c>
      <c r="N147" s="320" t="str">
        <f>IF(OR(L147="",COUNTIF($N$4:N146,V147*1)&gt;=1),"-",V147*1)</f>
        <v>-</v>
      </c>
      <c r="O147" s="335"/>
      <c r="P147" s="526" t="s">
        <v>1062</v>
      </c>
      <c r="Q147" s="526">
        <v>2</v>
      </c>
      <c r="R147" s="526">
        <v>50</v>
      </c>
      <c r="S147" s="526">
        <v>0</v>
      </c>
      <c r="T147" s="526">
        <v>0</v>
      </c>
      <c r="U147" s="526">
        <v>0</v>
      </c>
      <c r="V147" s="526">
        <v>20</v>
      </c>
      <c r="W147" s="526" t="s">
        <v>1222</v>
      </c>
    </row>
    <row r="148" spans="12:23" hidden="1">
      <c r="L148" s="320" t="str">
        <f t="shared" si="6"/>
        <v>SDN30151</v>
      </c>
      <c r="M148" s="320">
        <f>IF(OR(L148="",COUNTIF($M$4:M147,IF(ISERROR($R148*1),LEFT($R148,2)*1,$R148*1))&gt;=1),"-",IF(ISERROR($R148*1),LEFT($R148,2)*1,$R148*1))</f>
        <v>5</v>
      </c>
      <c r="N148" s="320">
        <f>IF(OR(L148="",COUNTIF($N$4:N147,V148*1)&gt;=1),"-",V148*1)</f>
        <v>1</v>
      </c>
      <c r="O148" s="335"/>
      <c r="P148" s="526" t="s">
        <v>1063</v>
      </c>
      <c r="Q148" s="526">
        <v>1</v>
      </c>
      <c r="R148" s="526">
        <v>5</v>
      </c>
      <c r="S148" s="526">
        <v>0</v>
      </c>
      <c r="T148" s="526">
        <v>0</v>
      </c>
      <c r="U148" s="526">
        <v>0</v>
      </c>
      <c r="V148" s="526">
        <v>1</v>
      </c>
      <c r="W148" s="526" t="s">
        <v>1080</v>
      </c>
    </row>
    <row r="149" spans="12:23" hidden="1">
      <c r="L149" s="320" t="str">
        <f t="shared" si="6"/>
        <v>SDN30152</v>
      </c>
      <c r="M149" s="320" t="str">
        <f>IF(OR(L149="",COUNTIF($M$4:M148,IF(ISERROR($R149*1),LEFT($R149,2)*1,$R149*1))&gt;=1),"-",IF(ISERROR($R149*1),LEFT($R149,2)*1,$R149*1))</f>
        <v>-</v>
      </c>
      <c r="N149" s="320">
        <f>IF(OR(L149="",COUNTIF($N$4:N148,V149*1)&gt;=1),"-",V149*1)</f>
        <v>2</v>
      </c>
      <c r="O149" s="335"/>
      <c r="P149" s="526" t="s">
        <v>1063</v>
      </c>
      <c r="Q149" s="526">
        <v>1</v>
      </c>
      <c r="R149" s="526">
        <v>5</v>
      </c>
      <c r="S149" s="526">
        <v>0</v>
      </c>
      <c r="T149" s="526">
        <v>0</v>
      </c>
      <c r="U149" s="526">
        <v>0</v>
      </c>
      <c r="V149" s="526">
        <v>2</v>
      </c>
      <c r="W149" s="526" t="s">
        <v>1223</v>
      </c>
    </row>
    <row r="150" spans="12:23" hidden="1">
      <c r="L150" s="320" t="str">
        <f t="shared" si="6"/>
        <v>SDN30153</v>
      </c>
      <c r="M150" s="320" t="str">
        <f>IF(OR(L150="",COUNTIF($M$4:M149,IF(ISERROR($R150*1),LEFT($R150,2)*1,$R150*1))&gt;=1),"-",IF(ISERROR($R150*1),LEFT($R150,2)*1,$R150*1))</f>
        <v>-</v>
      </c>
      <c r="N150" s="320">
        <f>IF(OR(L150="",COUNTIF($N$4:N149,V150*1)&gt;=1),"-",V150*1)</f>
        <v>3</v>
      </c>
      <c r="O150" s="335"/>
      <c r="P150" s="526" t="s">
        <v>1063</v>
      </c>
      <c r="Q150" s="526">
        <v>1</v>
      </c>
      <c r="R150" s="526">
        <v>5</v>
      </c>
      <c r="S150" s="526">
        <v>0</v>
      </c>
      <c r="T150" s="526">
        <v>0</v>
      </c>
      <c r="U150" s="526">
        <v>0</v>
      </c>
      <c r="V150" s="526">
        <v>3</v>
      </c>
      <c r="W150" s="526" t="s">
        <v>1224</v>
      </c>
    </row>
    <row r="151" spans="12:23" hidden="1">
      <c r="L151" s="320" t="str">
        <f t="shared" si="6"/>
        <v>SDN30154</v>
      </c>
      <c r="M151" s="320" t="str">
        <f>IF(OR(L151="",COUNTIF($M$4:M150,IF(ISERROR($R151*1),LEFT($R151,2)*1,$R151*1))&gt;=1),"-",IF(ISERROR($R151*1),LEFT($R151,2)*1,$R151*1))</f>
        <v>-</v>
      </c>
      <c r="N151" s="320">
        <f>IF(OR(L151="",COUNTIF($N$4:N150,V151*1)&gt;=1),"-",V151*1)</f>
        <v>4</v>
      </c>
      <c r="O151" s="335"/>
      <c r="P151" s="526" t="s">
        <v>1063</v>
      </c>
      <c r="Q151" s="526">
        <v>1</v>
      </c>
      <c r="R151" s="526">
        <v>5</v>
      </c>
      <c r="S151" s="526">
        <v>0</v>
      </c>
      <c r="T151" s="526">
        <v>0</v>
      </c>
      <c r="U151" s="526">
        <v>0</v>
      </c>
      <c r="V151" s="526">
        <v>4</v>
      </c>
      <c r="W151" s="526" t="s">
        <v>1225</v>
      </c>
    </row>
    <row r="152" spans="12:23" hidden="1">
      <c r="L152" s="320" t="str">
        <f t="shared" si="6"/>
        <v>SDN30155</v>
      </c>
      <c r="M152" s="320" t="str">
        <f>IF(OR(L152="",COUNTIF($M$4:M151,IF(ISERROR($R152*1),LEFT($R152,2)*1,$R152*1))&gt;=1),"-",IF(ISERROR($R152*1),LEFT($R152,2)*1,$R152*1))</f>
        <v>-</v>
      </c>
      <c r="N152" s="320">
        <f>IF(OR(L152="",COUNTIF($N$4:N151,V152*1)&gt;=1),"-",V152*1)</f>
        <v>5</v>
      </c>
      <c r="O152" s="335"/>
      <c r="P152" s="526" t="s">
        <v>1063</v>
      </c>
      <c r="Q152" s="526">
        <v>1</v>
      </c>
      <c r="R152" s="526">
        <v>5</v>
      </c>
      <c r="S152" s="526">
        <v>0</v>
      </c>
      <c r="T152" s="526">
        <v>0</v>
      </c>
      <c r="U152" s="526">
        <v>0</v>
      </c>
      <c r="V152" s="526">
        <v>5</v>
      </c>
      <c r="W152" s="526" t="s">
        <v>1226</v>
      </c>
    </row>
    <row r="153" spans="12:23" hidden="1">
      <c r="L153" s="320" t="str">
        <f t="shared" si="6"/>
        <v>SDN301510</v>
      </c>
      <c r="M153" s="320" t="str">
        <f>IF(OR(L153="",COUNTIF($M$4:M152,IF(ISERROR($R153*1),LEFT($R153,2)*1,$R153*1))&gt;=1),"-",IF(ISERROR($R153*1),LEFT($R153,2)*1,$R153*1))</f>
        <v>-</v>
      </c>
      <c r="N153" s="320">
        <f>IF(OR(L153="",COUNTIF($N$4:N152,V153*1)&gt;=1),"-",V153*1)</f>
        <v>10</v>
      </c>
      <c r="O153" s="335"/>
      <c r="P153" s="526" t="s">
        <v>1063</v>
      </c>
      <c r="Q153" s="526">
        <v>1</v>
      </c>
      <c r="R153" s="526">
        <v>5</v>
      </c>
      <c r="S153" s="526">
        <v>0</v>
      </c>
      <c r="T153" s="526">
        <v>0</v>
      </c>
      <c r="U153" s="526">
        <v>0</v>
      </c>
      <c r="V153" s="526">
        <v>10</v>
      </c>
      <c r="W153" s="526" t="s">
        <v>1227</v>
      </c>
    </row>
    <row r="154" spans="12:23" hidden="1">
      <c r="L154" s="320" t="str">
        <f t="shared" si="6"/>
        <v>SDN301515</v>
      </c>
      <c r="M154" s="320" t="str">
        <f>IF(OR(L154="",COUNTIF($M$4:M153,IF(ISERROR($R154*1),LEFT($R154,2)*1,$R154*1))&gt;=1),"-",IF(ISERROR($R154*1),LEFT($R154,2)*1,$R154*1))</f>
        <v>-</v>
      </c>
      <c r="N154" s="320">
        <f>IF(OR(L154="",COUNTIF($N$4:N153,V154*1)&gt;=1),"-",V154*1)</f>
        <v>15</v>
      </c>
      <c r="O154" s="335"/>
      <c r="P154" s="526" t="s">
        <v>1063</v>
      </c>
      <c r="Q154" s="526">
        <v>1</v>
      </c>
      <c r="R154" s="526">
        <v>5</v>
      </c>
      <c r="S154" s="526">
        <v>0</v>
      </c>
      <c r="T154" s="526">
        <v>0</v>
      </c>
      <c r="U154" s="526">
        <v>0</v>
      </c>
      <c r="V154" s="526">
        <v>15</v>
      </c>
      <c r="W154" s="526" t="s">
        <v>1228</v>
      </c>
    </row>
    <row r="155" spans="12:23" hidden="1">
      <c r="L155" s="320" t="str">
        <f t="shared" si="6"/>
        <v>SDN301520</v>
      </c>
      <c r="M155" s="320" t="str">
        <f>IF(OR(L155="",COUNTIF($M$4:M154,IF(ISERROR($R155*1),LEFT($R155,2)*1,$R155*1))&gt;=1),"-",IF(ISERROR($R155*1),LEFT($R155,2)*1,$R155*1))</f>
        <v>-</v>
      </c>
      <c r="N155" s="320">
        <f>IF(OR(L155="",COUNTIF($N$4:N154,V155*1)&gt;=1),"-",V155*1)</f>
        <v>20</v>
      </c>
      <c r="O155" s="335"/>
      <c r="P155" s="526" t="s">
        <v>1063</v>
      </c>
      <c r="Q155" s="526">
        <v>1</v>
      </c>
      <c r="R155" s="526">
        <v>5</v>
      </c>
      <c r="S155" s="526">
        <v>0</v>
      </c>
      <c r="T155" s="526">
        <v>0</v>
      </c>
      <c r="U155" s="526">
        <v>0</v>
      </c>
      <c r="V155" s="526">
        <v>20</v>
      </c>
      <c r="W155" s="526" t="s">
        <v>1229</v>
      </c>
    </row>
    <row r="156" spans="12:23" hidden="1">
      <c r="L156" s="320" t="str">
        <f t="shared" si="6"/>
        <v>SDN301351</v>
      </c>
      <c r="M156" s="320">
        <f>IF(OR(L156="",COUNTIF($M$4:M155,IF(ISERROR($R156*1),LEFT($R156,2)*1,$R156*1))&gt;=1),"-",IF(ISERROR($R156*1),LEFT($R156,2)*1,$R156*1))</f>
        <v>35</v>
      </c>
      <c r="N156" s="320" t="str">
        <f>IF(OR(L156="",COUNTIF($N$4:N155,V156*1)&gt;=1),"-",V156*1)</f>
        <v>-</v>
      </c>
      <c r="O156" s="335"/>
      <c r="P156" s="526" t="s">
        <v>1063</v>
      </c>
      <c r="Q156" s="526">
        <v>1</v>
      </c>
      <c r="R156" s="526">
        <v>35</v>
      </c>
      <c r="S156" s="526">
        <v>0</v>
      </c>
      <c r="T156" s="526">
        <v>0</v>
      </c>
      <c r="U156" s="526">
        <v>0</v>
      </c>
      <c r="V156" s="526">
        <v>1</v>
      </c>
      <c r="W156" s="526" t="s">
        <v>850</v>
      </c>
    </row>
    <row r="157" spans="12:23" hidden="1">
      <c r="L157" s="320" t="str">
        <f t="shared" si="6"/>
        <v>SDN301352</v>
      </c>
      <c r="M157" s="320" t="str">
        <f>IF(OR(L157="",COUNTIF($M$4:M156,IF(ISERROR($R157*1),LEFT($R157,2)*1,$R157*1))&gt;=1),"-",IF(ISERROR($R157*1),LEFT($R157,2)*1,$R157*1))</f>
        <v>-</v>
      </c>
      <c r="N157" s="320" t="str">
        <f>IF(OR(L157="",COUNTIF($N$4:N156,V157*1)&gt;=1),"-",V157*1)</f>
        <v>-</v>
      </c>
      <c r="O157" s="335"/>
      <c r="P157" s="526" t="s">
        <v>1063</v>
      </c>
      <c r="Q157" s="526">
        <v>1</v>
      </c>
      <c r="R157" s="526">
        <v>35</v>
      </c>
      <c r="S157" s="526">
        <v>0</v>
      </c>
      <c r="T157" s="526">
        <v>0</v>
      </c>
      <c r="U157" s="526">
        <v>0</v>
      </c>
      <c r="V157" s="526">
        <v>2</v>
      </c>
      <c r="W157" s="526" t="s">
        <v>1043</v>
      </c>
    </row>
    <row r="158" spans="12:23" hidden="1">
      <c r="L158" s="320" t="str">
        <f t="shared" si="6"/>
        <v>SDN301353</v>
      </c>
      <c r="M158" s="320" t="str">
        <f>IF(OR(L158="",COUNTIF($M$4:M157,IF(ISERROR($R158*1),LEFT($R158,2)*1,$R158*1))&gt;=1),"-",IF(ISERROR($R158*1),LEFT($R158,2)*1,$R158*1))</f>
        <v>-</v>
      </c>
      <c r="N158" s="320" t="str">
        <f>IF(OR(L158="",COUNTIF($N$4:N157,V158*1)&gt;=1),"-",V158*1)</f>
        <v>-</v>
      </c>
      <c r="O158" s="335"/>
      <c r="P158" s="526" t="s">
        <v>1063</v>
      </c>
      <c r="Q158" s="526">
        <v>1</v>
      </c>
      <c r="R158" s="526">
        <v>35</v>
      </c>
      <c r="S158" s="526">
        <v>0</v>
      </c>
      <c r="T158" s="526">
        <v>0</v>
      </c>
      <c r="U158" s="526">
        <v>0</v>
      </c>
      <c r="V158" s="526">
        <v>3</v>
      </c>
      <c r="W158" s="526" t="s">
        <v>1081</v>
      </c>
    </row>
    <row r="159" spans="12:23" hidden="1">
      <c r="L159" s="320" t="str">
        <f t="shared" si="6"/>
        <v>SDN301354</v>
      </c>
      <c r="M159" s="320" t="str">
        <f>IF(OR(L159="",COUNTIF($M$4:M158,IF(ISERROR($R159*1),LEFT($R159,2)*1,$R159*1))&gt;=1),"-",IF(ISERROR($R159*1),LEFT($R159,2)*1,$R159*1))</f>
        <v>-</v>
      </c>
      <c r="N159" s="320" t="str">
        <f>IF(OR(L159="",COUNTIF($N$4:N158,V159*1)&gt;=1),"-",V159*1)</f>
        <v>-</v>
      </c>
      <c r="O159" s="335"/>
      <c r="P159" s="526" t="s">
        <v>1063</v>
      </c>
      <c r="Q159" s="526">
        <v>1</v>
      </c>
      <c r="R159" s="526">
        <v>35</v>
      </c>
      <c r="S159" s="526">
        <v>0</v>
      </c>
      <c r="T159" s="526">
        <v>0</v>
      </c>
      <c r="U159" s="526">
        <v>0</v>
      </c>
      <c r="V159" s="526">
        <v>4</v>
      </c>
      <c r="W159" s="526" t="s">
        <v>1230</v>
      </c>
    </row>
    <row r="160" spans="12:23" hidden="1">
      <c r="L160" s="320" t="str">
        <f t="shared" si="6"/>
        <v>SDN301355</v>
      </c>
      <c r="M160" s="320" t="str">
        <f>IF(OR(L160="",COUNTIF($M$4:M159,IF(ISERROR($R160*1),LEFT($R160,2)*1,$R160*1))&gt;=1),"-",IF(ISERROR($R160*1),LEFT($R160,2)*1,$R160*1))</f>
        <v>-</v>
      </c>
      <c r="N160" s="320" t="str">
        <f>IF(OR(L160="",COUNTIF($N$4:N159,V160*1)&gt;=1),"-",V160*1)</f>
        <v>-</v>
      </c>
      <c r="O160" s="335"/>
      <c r="P160" s="526" t="s">
        <v>1063</v>
      </c>
      <c r="Q160" s="526">
        <v>1</v>
      </c>
      <c r="R160" s="526">
        <v>35</v>
      </c>
      <c r="S160" s="526">
        <v>0</v>
      </c>
      <c r="T160" s="526">
        <v>0</v>
      </c>
      <c r="U160" s="526">
        <v>0</v>
      </c>
      <c r="V160" s="526">
        <v>5</v>
      </c>
      <c r="W160" s="526" t="s">
        <v>1231</v>
      </c>
    </row>
    <row r="161" spans="12:23" hidden="1">
      <c r="L161" s="320" t="str">
        <f t="shared" si="6"/>
        <v>SDN3013510</v>
      </c>
      <c r="M161" s="320" t="str">
        <f>IF(OR(L161="",COUNTIF($M$4:M160,IF(ISERROR($R161*1),LEFT($R161,2)*1,$R161*1))&gt;=1),"-",IF(ISERROR($R161*1),LEFT($R161,2)*1,$R161*1))</f>
        <v>-</v>
      </c>
      <c r="N161" s="320" t="str">
        <f>IF(OR(L161="",COUNTIF($N$4:N160,V161*1)&gt;=1),"-",V161*1)</f>
        <v>-</v>
      </c>
      <c r="O161" s="335"/>
      <c r="P161" s="526" t="s">
        <v>1063</v>
      </c>
      <c r="Q161" s="526">
        <v>1</v>
      </c>
      <c r="R161" s="526">
        <v>35</v>
      </c>
      <c r="S161" s="526">
        <v>0</v>
      </c>
      <c r="T161" s="526">
        <v>0</v>
      </c>
      <c r="U161" s="526">
        <v>0</v>
      </c>
      <c r="V161" s="526">
        <v>10</v>
      </c>
      <c r="W161" s="526" t="s">
        <v>1232</v>
      </c>
    </row>
    <row r="162" spans="12:23" hidden="1">
      <c r="L162" s="320" t="str">
        <f t="shared" si="6"/>
        <v>SDN3013515</v>
      </c>
      <c r="M162" s="320" t="str">
        <f>IF(OR(L162="",COUNTIF($M$4:M161,IF(ISERROR($R162*1),LEFT($R162,2)*1,$R162*1))&gt;=1),"-",IF(ISERROR($R162*1),LEFT($R162,2)*1,$R162*1))</f>
        <v>-</v>
      </c>
      <c r="N162" s="320" t="str">
        <f>IF(OR(L162="",COUNTIF($N$4:N161,V162*1)&gt;=1),"-",V162*1)</f>
        <v>-</v>
      </c>
      <c r="O162" s="335"/>
      <c r="P162" s="526" t="s">
        <v>1063</v>
      </c>
      <c r="Q162" s="526">
        <v>1</v>
      </c>
      <c r="R162" s="526">
        <v>35</v>
      </c>
      <c r="S162" s="526">
        <v>0</v>
      </c>
      <c r="T162" s="526">
        <v>0</v>
      </c>
      <c r="U162" s="526">
        <v>0</v>
      </c>
      <c r="V162" s="526">
        <v>15</v>
      </c>
      <c r="W162" s="526" t="s">
        <v>1233</v>
      </c>
    </row>
    <row r="163" spans="12:23" hidden="1">
      <c r="L163" s="320" t="str">
        <f t="shared" si="6"/>
        <v>SDN3013520</v>
      </c>
      <c r="M163" s="320" t="str">
        <f>IF(OR(L163="",COUNTIF($M$4:M162,IF(ISERROR($R163*1),LEFT($R163,2)*1,$R163*1))&gt;=1),"-",IF(ISERROR($R163*1),LEFT($R163,2)*1,$R163*1))</f>
        <v>-</v>
      </c>
      <c r="N163" s="320" t="str">
        <f>IF(OR(L163="",COUNTIF($N$4:N162,V163*1)&gt;=1),"-",V163*1)</f>
        <v>-</v>
      </c>
      <c r="O163" s="335"/>
      <c r="P163" s="526" t="s">
        <v>1063</v>
      </c>
      <c r="Q163" s="526">
        <v>1</v>
      </c>
      <c r="R163" s="526">
        <v>35</v>
      </c>
      <c r="S163" s="526">
        <v>0</v>
      </c>
      <c r="T163" s="526">
        <v>0</v>
      </c>
      <c r="U163" s="526">
        <v>0</v>
      </c>
      <c r="V163" s="526">
        <v>20</v>
      </c>
      <c r="W163" s="526" t="s">
        <v>1234</v>
      </c>
    </row>
    <row r="164" spans="12:23" hidden="1">
      <c r="L164" s="320" t="str">
        <f t="shared" si="6"/>
        <v>SDN301401</v>
      </c>
      <c r="M164" s="320">
        <f>IF(OR(L164="",COUNTIF($M$4:M163,IF(ISERROR($R164*1),LEFT($R164,2)*1,$R164*1))&gt;=1),"-",IF(ISERROR($R164*1),LEFT($R164,2)*1,$R164*1))</f>
        <v>40</v>
      </c>
      <c r="N164" s="320" t="str">
        <f>IF(OR(L164="",COUNTIF($N$4:N163,V164*1)&gt;=1),"-",V164*1)</f>
        <v>-</v>
      </c>
      <c r="O164" s="335"/>
      <c r="P164" s="526" t="s">
        <v>1063</v>
      </c>
      <c r="Q164" s="526">
        <v>1</v>
      </c>
      <c r="R164" s="526">
        <v>40</v>
      </c>
      <c r="S164" s="526">
        <v>0</v>
      </c>
      <c r="T164" s="526">
        <v>0</v>
      </c>
      <c r="U164" s="526">
        <v>0</v>
      </c>
      <c r="V164" s="526">
        <v>1</v>
      </c>
      <c r="W164" s="526" t="s">
        <v>850</v>
      </c>
    </row>
    <row r="165" spans="12:23" hidden="1">
      <c r="L165" s="320" t="str">
        <f t="shared" si="6"/>
        <v>SDN301402</v>
      </c>
      <c r="M165" s="320" t="str">
        <f>IF(OR(L165="",COUNTIF($M$4:M164,IF(ISERROR($R165*1),LEFT($R165,2)*1,$R165*1))&gt;=1),"-",IF(ISERROR($R165*1),LEFT($R165,2)*1,$R165*1))</f>
        <v>-</v>
      </c>
      <c r="N165" s="320" t="str">
        <f>IF(OR(L165="",COUNTIF($N$4:N164,V165*1)&gt;=1),"-",V165*1)</f>
        <v>-</v>
      </c>
      <c r="O165" s="335"/>
      <c r="P165" s="526" t="s">
        <v>1063</v>
      </c>
      <c r="Q165" s="526">
        <v>1</v>
      </c>
      <c r="R165" s="526">
        <v>40</v>
      </c>
      <c r="S165" s="526">
        <v>0</v>
      </c>
      <c r="T165" s="526">
        <v>0</v>
      </c>
      <c r="U165" s="526">
        <v>0</v>
      </c>
      <c r="V165" s="526">
        <v>2</v>
      </c>
      <c r="W165" s="526" t="s">
        <v>1082</v>
      </c>
    </row>
    <row r="166" spans="12:23" hidden="1">
      <c r="L166" s="320" t="str">
        <f t="shared" si="6"/>
        <v>SDN301403</v>
      </c>
      <c r="M166" s="320" t="str">
        <f>IF(OR(L166="",COUNTIF($M$4:M165,IF(ISERROR($R166*1),LEFT($R166,2)*1,$R166*1))&gt;=1),"-",IF(ISERROR($R166*1),LEFT($R166,2)*1,$R166*1))</f>
        <v>-</v>
      </c>
      <c r="N166" s="320" t="str">
        <f>IF(OR(L166="",COUNTIF($N$4:N165,V166*1)&gt;=1),"-",V166*1)</f>
        <v>-</v>
      </c>
      <c r="O166" s="335"/>
      <c r="P166" s="526" t="s">
        <v>1063</v>
      </c>
      <c r="Q166" s="526">
        <v>1</v>
      </c>
      <c r="R166" s="526">
        <v>40</v>
      </c>
      <c r="S166" s="526">
        <v>0</v>
      </c>
      <c r="T166" s="526">
        <v>0</v>
      </c>
      <c r="U166" s="526">
        <v>0</v>
      </c>
      <c r="V166" s="526">
        <v>3</v>
      </c>
      <c r="W166" s="526" t="s">
        <v>1235</v>
      </c>
    </row>
    <row r="167" spans="12:23" hidden="1">
      <c r="L167" s="320" t="str">
        <f t="shared" si="6"/>
        <v>SDN301404</v>
      </c>
      <c r="M167" s="320" t="str">
        <f>IF(OR(L167="",COUNTIF($M$4:M166,IF(ISERROR($R167*1),LEFT($R167,2)*1,$R167*1))&gt;=1),"-",IF(ISERROR($R167*1),LEFT($R167,2)*1,$R167*1))</f>
        <v>-</v>
      </c>
      <c r="N167" s="320" t="str">
        <f>IF(OR(L167="",COUNTIF($N$4:N166,V167*1)&gt;=1),"-",V167*1)</f>
        <v>-</v>
      </c>
      <c r="O167" s="335"/>
      <c r="P167" s="526" t="s">
        <v>1063</v>
      </c>
      <c r="Q167" s="526">
        <v>1</v>
      </c>
      <c r="R167" s="526">
        <v>40</v>
      </c>
      <c r="S167" s="526">
        <v>0</v>
      </c>
      <c r="T167" s="526">
        <v>0</v>
      </c>
      <c r="U167" s="526">
        <v>0</v>
      </c>
      <c r="V167" s="526">
        <v>4</v>
      </c>
      <c r="W167" s="526" t="s">
        <v>1083</v>
      </c>
    </row>
    <row r="168" spans="12:23" hidden="1">
      <c r="L168" s="320" t="str">
        <f t="shared" si="6"/>
        <v>SDN301405</v>
      </c>
      <c r="M168" s="320" t="str">
        <f>IF(OR(L168="",COUNTIF($M$4:M167,IF(ISERROR($R168*1),LEFT($R168,2)*1,$R168*1))&gt;=1),"-",IF(ISERROR($R168*1),LEFT($R168,2)*1,$R168*1))</f>
        <v>-</v>
      </c>
      <c r="N168" s="320" t="str">
        <f>IF(OR(L168="",COUNTIF($N$4:N167,V168*1)&gt;=1),"-",V168*1)</f>
        <v>-</v>
      </c>
      <c r="O168" s="335"/>
      <c r="P168" s="526" t="s">
        <v>1063</v>
      </c>
      <c r="Q168" s="526">
        <v>1</v>
      </c>
      <c r="R168" s="526">
        <v>40</v>
      </c>
      <c r="S168" s="526">
        <v>0</v>
      </c>
      <c r="T168" s="526">
        <v>0</v>
      </c>
      <c r="U168" s="526">
        <v>0</v>
      </c>
      <c r="V168" s="526">
        <v>5</v>
      </c>
      <c r="W168" s="526" t="s">
        <v>1084</v>
      </c>
    </row>
    <row r="169" spans="12:23" hidden="1">
      <c r="L169" s="320" t="str">
        <f t="shared" si="6"/>
        <v>SDN3014010</v>
      </c>
      <c r="M169" s="320" t="str">
        <f>IF(OR(L169="",COUNTIF($M$4:M168,IF(ISERROR($R169*1),LEFT($R169,2)*1,$R169*1))&gt;=1),"-",IF(ISERROR($R169*1),LEFT($R169,2)*1,$R169*1))</f>
        <v>-</v>
      </c>
      <c r="N169" s="320" t="str">
        <f>IF(OR(L169="",COUNTIF($N$4:N168,V169*1)&gt;=1),"-",V169*1)</f>
        <v>-</v>
      </c>
      <c r="O169" s="335"/>
      <c r="P169" s="526" t="s">
        <v>1063</v>
      </c>
      <c r="Q169" s="526">
        <v>1</v>
      </c>
      <c r="R169" s="526">
        <v>40</v>
      </c>
      <c r="S169" s="526">
        <v>0</v>
      </c>
      <c r="T169" s="526">
        <v>0</v>
      </c>
      <c r="U169" s="526">
        <v>0</v>
      </c>
      <c r="V169" s="526">
        <v>10</v>
      </c>
      <c r="W169" s="526" t="s">
        <v>1236</v>
      </c>
    </row>
    <row r="170" spans="12:23" hidden="1">
      <c r="L170" s="320" t="str">
        <f t="shared" si="6"/>
        <v>SDN3014015</v>
      </c>
      <c r="M170" s="320" t="str">
        <f>IF(OR(L170="",COUNTIF($M$4:M169,IF(ISERROR($R170*1),LEFT($R170,2)*1,$R170*1))&gt;=1),"-",IF(ISERROR($R170*1),LEFT($R170,2)*1,$R170*1))</f>
        <v>-</v>
      </c>
      <c r="N170" s="320" t="str">
        <f>IF(OR(L170="",COUNTIF($N$4:N169,V170*1)&gt;=1),"-",V170*1)</f>
        <v>-</v>
      </c>
      <c r="O170" s="335"/>
      <c r="P170" s="526" t="s">
        <v>1063</v>
      </c>
      <c r="Q170" s="526">
        <v>1</v>
      </c>
      <c r="R170" s="526">
        <v>40</v>
      </c>
      <c r="S170" s="526">
        <v>0</v>
      </c>
      <c r="T170" s="526">
        <v>0</v>
      </c>
      <c r="U170" s="526">
        <v>0</v>
      </c>
      <c r="V170" s="526">
        <v>15</v>
      </c>
      <c r="W170" s="526" t="s">
        <v>1237</v>
      </c>
    </row>
    <row r="171" spans="12:23" hidden="1">
      <c r="L171" s="320" t="str">
        <f t="shared" si="6"/>
        <v>SDN3014020</v>
      </c>
      <c r="M171" s="320" t="str">
        <f>IF(OR(L171="",COUNTIF($M$4:M170,IF(ISERROR($R171*1),LEFT($R171,2)*1,$R171*1))&gt;=1),"-",IF(ISERROR($R171*1),LEFT($R171,2)*1,$R171*1))</f>
        <v>-</v>
      </c>
      <c r="N171" s="320" t="str">
        <f>IF(OR(L171="",COUNTIF($N$4:N170,V171*1)&gt;=1),"-",V171*1)</f>
        <v>-</v>
      </c>
      <c r="O171" s="335"/>
      <c r="P171" s="526" t="s">
        <v>1063</v>
      </c>
      <c r="Q171" s="526">
        <v>1</v>
      </c>
      <c r="R171" s="526">
        <v>40</v>
      </c>
      <c r="S171" s="526">
        <v>0</v>
      </c>
      <c r="T171" s="526">
        <v>0</v>
      </c>
      <c r="U171" s="526">
        <v>0</v>
      </c>
      <c r="V171" s="526">
        <v>20</v>
      </c>
      <c r="W171" s="526" t="s">
        <v>1238</v>
      </c>
    </row>
    <row r="172" spans="12:23" hidden="1">
      <c r="L172" s="320" t="str">
        <f t="shared" si="6"/>
        <v>SDN30251</v>
      </c>
      <c r="M172" s="320" t="str">
        <f>IF(OR(L172="",COUNTIF($M$4:M171,IF(ISERROR($R172*1),LEFT($R172,2)*1,$R172*1))&gt;=1),"-",IF(ISERROR($R172*1),LEFT($R172,2)*1,$R172*1))</f>
        <v>-</v>
      </c>
      <c r="N172" s="320" t="str">
        <f>IF(OR(L172="",COUNTIF($N$4:N171,V172*1)&gt;=1),"-",V172*1)</f>
        <v>-</v>
      </c>
      <c r="O172" s="335"/>
      <c r="P172" s="526" t="s">
        <v>1063</v>
      </c>
      <c r="Q172" s="526">
        <v>2</v>
      </c>
      <c r="R172" s="526">
        <v>5</v>
      </c>
      <c r="S172" s="526">
        <v>0</v>
      </c>
      <c r="T172" s="526">
        <v>0</v>
      </c>
      <c r="U172" s="526">
        <v>0</v>
      </c>
      <c r="V172" s="526">
        <v>1</v>
      </c>
      <c r="W172" s="526" t="s">
        <v>1085</v>
      </c>
    </row>
    <row r="173" spans="12:23" hidden="1">
      <c r="L173" s="320" t="str">
        <f t="shared" si="6"/>
        <v>SDN30252</v>
      </c>
      <c r="M173" s="320" t="str">
        <f>IF(OR(L173="",COUNTIF($M$4:M172,IF(ISERROR($R173*1),LEFT($R173,2)*1,$R173*1))&gt;=1),"-",IF(ISERROR($R173*1),LEFT($R173,2)*1,$R173*1))</f>
        <v>-</v>
      </c>
      <c r="N173" s="320" t="str">
        <f>IF(OR(L173="",COUNTIF($N$4:N172,V173*1)&gt;=1),"-",V173*1)</f>
        <v>-</v>
      </c>
      <c r="O173" s="335"/>
      <c r="P173" s="526" t="s">
        <v>1063</v>
      </c>
      <c r="Q173" s="526">
        <v>2</v>
      </c>
      <c r="R173" s="526">
        <v>5</v>
      </c>
      <c r="S173" s="526">
        <v>0</v>
      </c>
      <c r="T173" s="526">
        <v>0</v>
      </c>
      <c r="U173" s="526">
        <v>0</v>
      </c>
      <c r="V173" s="526">
        <v>2</v>
      </c>
      <c r="W173" s="526" t="s">
        <v>1239</v>
      </c>
    </row>
    <row r="174" spans="12:23" hidden="1">
      <c r="L174" s="320" t="str">
        <f t="shared" si="6"/>
        <v>SDN30253</v>
      </c>
      <c r="M174" s="320" t="str">
        <f>IF(OR(L174="",COUNTIF($M$4:M173,IF(ISERROR($R174*1),LEFT($R174,2)*1,$R174*1))&gt;=1),"-",IF(ISERROR($R174*1),LEFT($R174,2)*1,$R174*1))</f>
        <v>-</v>
      </c>
      <c r="N174" s="320" t="str">
        <f>IF(OR(L174="",COUNTIF($N$4:N173,V174*1)&gt;=1),"-",V174*1)</f>
        <v>-</v>
      </c>
      <c r="O174" s="335"/>
      <c r="P174" s="526" t="s">
        <v>1063</v>
      </c>
      <c r="Q174" s="526">
        <v>2</v>
      </c>
      <c r="R174" s="526">
        <v>5</v>
      </c>
      <c r="S174" s="526">
        <v>0</v>
      </c>
      <c r="T174" s="526">
        <v>0</v>
      </c>
      <c r="U174" s="526">
        <v>0</v>
      </c>
      <c r="V174" s="526">
        <v>3</v>
      </c>
      <c r="W174" s="526" t="s">
        <v>1240</v>
      </c>
    </row>
    <row r="175" spans="12:23" hidden="1">
      <c r="L175" s="320" t="str">
        <f t="shared" si="6"/>
        <v>SDN30254</v>
      </c>
      <c r="M175" s="320" t="str">
        <f>IF(OR(L175="",COUNTIF($M$4:M174,IF(ISERROR($R175*1),LEFT($R175,2)*1,$R175*1))&gt;=1),"-",IF(ISERROR($R175*1),LEFT($R175,2)*1,$R175*1))</f>
        <v>-</v>
      </c>
      <c r="N175" s="320" t="str">
        <f>IF(OR(L175="",COUNTIF($N$4:N174,V175*1)&gt;=1),"-",V175*1)</f>
        <v>-</v>
      </c>
      <c r="O175" s="335"/>
      <c r="P175" s="526" t="s">
        <v>1063</v>
      </c>
      <c r="Q175" s="526">
        <v>2</v>
      </c>
      <c r="R175" s="526">
        <v>5</v>
      </c>
      <c r="S175" s="526">
        <v>0</v>
      </c>
      <c r="T175" s="526">
        <v>0</v>
      </c>
      <c r="U175" s="526">
        <v>0</v>
      </c>
      <c r="V175" s="526">
        <v>4</v>
      </c>
      <c r="W175" s="526" t="s">
        <v>1241</v>
      </c>
    </row>
    <row r="176" spans="12:23" hidden="1">
      <c r="L176" s="320" t="str">
        <f t="shared" si="6"/>
        <v>SDN30255</v>
      </c>
      <c r="M176" s="320" t="str">
        <f>IF(OR(L176="",COUNTIF($M$4:M175,IF(ISERROR($R176*1),LEFT($R176,2)*1,$R176*1))&gt;=1),"-",IF(ISERROR($R176*1),LEFT($R176,2)*1,$R176*1))</f>
        <v>-</v>
      </c>
      <c r="N176" s="320" t="str">
        <f>IF(OR(L176="",COUNTIF($N$4:N175,V176*1)&gt;=1),"-",V176*1)</f>
        <v>-</v>
      </c>
      <c r="O176" s="335"/>
      <c r="P176" s="526" t="s">
        <v>1063</v>
      </c>
      <c r="Q176" s="526">
        <v>2</v>
      </c>
      <c r="R176" s="526">
        <v>5</v>
      </c>
      <c r="S176" s="526">
        <v>0</v>
      </c>
      <c r="T176" s="526">
        <v>0</v>
      </c>
      <c r="U176" s="526">
        <v>0</v>
      </c>
      <c r="V176" s="526">
        <v>5</v>
      </c>
      <c r="W176" s="526" t="s">
        <v>1242</v>
      </c>
    </row>
    <row r="177" spans="12:23" hidden="1">
      <c r="L177" s="320" t="str">
        <f t="shared" si="6"/>
        <v>SDN302510</v>
      </c>
      <c r="M177" s="320" t="str">
        <f>IF(OR(L177="",COUNTIF($M$4:M176,IF(ISERROR($R177*1),LEFT($R177,2)*1,$R177*1))&gt;=1),"-",IF(ISERROR($R177*1),LEFT($R177,2)*1,$R177*1))</f>
        <v>-</v>
      </c>
      <c r="N177" s="320" t="str">
        <f>IF(OR(L177="",COUNTIF($N$4:N176,V177*1)&gt;=1),"-",V177*1)</f>
        <v>-</v>
      </c>
      <c r="O177" s="335"/>
      <c r="P177" s="526" t="s">
        <v>1063</v>
      </c>
      <c r="Q177" s="526">
        <v>2</v>
      </c>
      <c r="R177" s="526">
        <v>5</v>
      </c>
      <c r="S177" s="526">
        <v>0</v>
      </c>
      <c r="T177" s="526">
        <v>0</v>
      </c>
      <c r="U177" s="526">
        <v>0</v>
      </c>
      <c r="V177" s="526">
        <v>10</v>
      </c>
      <c r="W177" s="526" t="s">
        <v>1243</v>
      </c>
    </row>
    <row r="178" spans="12:23" hidden="1">
      <c r="L178" s="320" t="str">
        <f t="shared" si="6"/>
        <v>SDN302515</v>
      </c>
      <c r="M178" s="320" t="str">
        <f>IF(OR(L178="",COUNTIF($M$4:M177,IF(ISERROR($R178*1),LEFT($R178,2)*1,$R178*1))&gt;=1),"-",IF(ISERROR($R178*1),LEFT($R178,2)*1,$R178*1))</f>
        <v>-</v>
      </c>
      <c r="N178" s="320" t="str">
        <f>IF(OR(L178="",COUNTIF($N$4:N177,V178*1)&gt;=1),"-",V178*1)</f>
        <v>-</v>
      </c>
      <c r="O178" s="335"/>
      <c r="P178" s="526" t="s">
        <v>1063</v>
      </c>
      <c r="Q178" s="526">
        <v>2</v>
      </c>
      <c r="R178" s="526">
        <v>5</v>
      </c>
      <c r="S178" s="526">
        <v>0</v>
      </c>
      <c r="T178" s="526">
        <v>0</v>
      </c>
      <c r="U178" s="526">
        <v>0</v>
      </c>
      <c r="V178" s="526">
        <v>15</v>
      </c>
      <c r="W178" s="526" t="s">
        <v>1244</v>
      </c>
    </row>
    <row r="179" spans="12:23" hidden="1">
      <c r="L179" s="320" t="str">
        <f t="shared" si="6"/>
        <v>SDN302520</v>
      </c>
      <c r="M179" s="320" t="str">
        <f>IF(OR(L179="",COUNTIF($M$4:M178,IF(ISERROR($R179*1),LEFT($R179,2)*1,$R179*1))&gt;=1),"-",IF(ISERROR($R179*1),LEFT($R179,2)*1,$R179*1))</f>
        <v>-</v>
      </c>
      <c r="N179" s="320" t="str">
        <f>IF(OR(L179="",COUNTIF($N$4:N178,V179*1)&gt;=1),"-",V179*1)</f>
        <v>-</v>
      </c>
      <c r="O179" s="335"/>
      <c r="P179" s="526" t="s">
        <v>1063</v>
      </c>
      <c r="Q179" s="526">
        <v>2</v>
      </c>
      <c r="R179" s="526">
        <v>5</v>
      </c>
      <c r="S179" s="526">
        <v>0</v>
      </c>
      <c r="T179" s="526">
        <v>0</v>
      </c>
      <c r="U179" s="526">
        <v>0</v>
      </c>
      <c r="V179" s="526">
        <v>20</v>
      </c>
      <c r="W179" s="526" t="s">
        <v>1245</v>
      </c>
    </row>
    <row r="180" spans="12:23" hidden="1">
      <c r="L180" s="320" t="str">
        <f t="shared" si="6"/>
        <v>SDN302351</v>
      </c>
      <c r="M180" s="320" t="str">
        <f>IF(OR(L180="",COUNTIF($M$4:M179,IF(ISERROR($R180*1),LEFT($R180,2)*1,$R180*1))&gt;=1),"-",IF(ISERROR($R180*1),LEFT($R180,2)*1,$R180*1))</f>
        <v>-</v>
      </c>
      <c r="N180" s="320" t="str">
        <f>IF(OR(L180="",COUNTIF($N$4:N179,V180*1)&gt;=1),"-",V180*1)</f>
        <v>-</v>
      </c>
      <c r="O180" s="335"/>
      <c r="P180" s="526" t="s">
        <v>1063</v>
      </c>
      <c r="Q180" s="526">
        <v>2</v>
      </c>
      <c r="R180" s="526">
        <v>35</v>
      </c>
      <c r="S180" s="526">
        <v>0</v>
      </c>
      <c r="T180" s="526">
        <v>0</v>
      </c>
      <c r="U180" s="526">
        <v>0</v>
      </c>
      <c r="V180" s="526">
        <v>1</v>
      </c>
      <c r="W180" s="526" t="s">
        <v>850</v>
      </c>
    </row>
    <row r="181" spans="12:23" hidden="1">
      <c r="L181" s="320" t="str">
        <f t="shared" si="6"/>
        <v>SDN302352</v>
      </c>
      <c r="M181" s="320" t="str">
        <f>IF(OR(L181="",COUNTIF($M$4:M180,IF(ISERROR($R181*1),LEFT($R181,2)*1,$R181*1))&gt;=1),"-",IF(ISERROR($R181*1),LEFT($R181,2)*1,$R181*1))</f>
        <v>-</v>
      </c>
      <c r="N181" s="320" t="str">
        <f>IF(OR(L181="",COUNTIF($N$4:N180,V181*1)&gt;=1),"-",V181*1)</f>
        <v>-</v>
      </c>
      <c r="O181" s="335"/>
      <c r="P181" s="526" t="s">
        <v>1063</v>
      </c>
      <c r="Q181" s="526">
        <v>2</v>
      </c>
      <c r="R181" s="526">
        <v>35</v>
      </c>
      <c r="S181" s="526">
        <v>0</v>
      </c>
      <c r="T181" s="526">
        <v>0</v>
      </c>
      <c r="U181" s="526">
        <v>0</v>
      </c>
      <c r="V181" s="526">
        <v>2</v>
      </c>
      <c r="W181" s="526" t="s">
        <v>1086</v>
      </c>
    </row>
    <row r="182" spans="12:23" hidden="1">
      <c r="L182" s="320" t="str">
        <f t="shared" si="6"/>
        <v>SDN302353</v>
      </c>
      <c r="M182" s="320" t="str">
        <f>IF(OR(L182="",COUNTIF($M$4:M181,IF(ISERROR($R182*1),LEFT($R182,2)*1,$R182*1))&gt;=1),"-",IF(ISERROR($R182*1),LEFT($R182,2)*1,$R182*1))</f>
        <v>-</v>
      </c>
      <c r="N182" s="320" t="str">
        <f>IF(OR(L182="",COUNTIF($N$4:N181,V182*1)&gt;=1),"-",V182*1)</f>
        <v>-</v>
      </c>
      <c r="O182" s="335"/>
      <c r="P182" s="526" t="s">
        <v>1063</v>
      </c>
      <c r="Q182" s="526">
        <v>2</v>
      </c>
      <c r="R182" s="526">
        <v>35</v>
      </c>
      <c r="S182" s="526">
        <v>0</v>
      </c>
      <c r="T182" s="526">
        <v>0</v>
      </c>
      <c r="U182" s="526">
        <v>0</v>
      </c>
      <c r="V182" s="526">
        <v>3</v>
      </c>
      <c r="W182" s="526" t="s">
        <v>1087</v>
      </c>
    </row>
    <row r="183" spans="12:23" hidden="1">
      <c r="L183" s="320" t="str">
        <f t="shared" si="6"/>
        <v>SDN302354</v>
      </c>
      <c r="M183" s="320" t="str">
        <f>IF(OR(L183="",COUNTIF($M$4:M182,IF(ISERROR($R183*1),LEFT($R183,2)*1,$R183*1))&gt;=1),"-",IF(ISERROR($R183*1),LEFT($R183,2)*1,$R183*1))</f>
        <v>-</v>
      </c>
      <c r="N183" s="320" t="str">
        <f>IF(OR(L183="",COUNTIF($N$4:N182,V183*1)&gt;=1),"-",V183*1)</f>
        <v>-</v>
      </c>
      <c r="O183" s="335"/>
      <c r="P183" s="526" t="s">
        <v>1063</v>
      </c>
      <c r="Q183" s="526">
        <v>2</v>
      </c>
      <c r="R183" s="526">
        <v>35</v>
      </c>
      <c r="S183" s="526">
        <v>0</v>
      </c>
      <c r="T183" s="526">
        <v>0</v>
      </c>
      <c r="U183" s="526">
        <v>0</v>
      </c>
      <c r="V183" s="526">
        <v>4</v>
      </c>
      <c r="W183" s="526" t="s">
        <v>1246</v>
      </c>
    </row>
    <row r="184" spans="12:23" hidden="1">
      <c r="L184" s="320" t="str">
        <f t="shared" si="6"/>
        <v>SDN302355</v>
      </c>
      <c r="M184" s="320" t="str">
        <f>IF(OR(L184="",COUNTIF($M$4:M183,IF(ISERROR($R184*1),LEFT($R184,2)*1,$R184*1))&gt;=1),"-",IF(ISERROR($R184*1),LEFT($R184,2)*1,$R184*1))</f>
        <v>-</v>
      </c>
      <c r="N184" s="320" t="str">
        <f>IF(OR(L184="",COUNTIF($N$4:N183,V184*1)&gt;=1),"-",V184*1)</f>
        <v>-</v>
      </c>
      <c r="O184" s="335"/>
      <c r="P184" s="526" t="s">
        <v>1063</v>
      </c>
      <c r="Q184" s="526">
        <v>2</v>
      </c>
      <c r="R184" s="526">
        <v>35</v>
      </c>
      <c r="S184" s="526">
        <v>0</v>
      </c>
      <c r="T184" s="526">
        <v>0</v>
      </c>
      <c r="U184" s="526">
        <v>0</v>
      </c>
      <c r="V184" s="526">
        <v>5</v>
      </c>
      <c r="W184" s="526" t="s">
        <v>1247</v>
      </c>
    </row>
    <row r="185" spans="12:23" hidden="1">
      <c r="L185" s="320" t="str">
        <f t="shared" si="6"/>
        <v>SDN3023510</v>
      </c>
      <c r="M185" s="320" t="str">
        <f>IF(OR(L185="",COUNTIF($M$4:M184,IF(ISERROR($R185*1),LEFT($R185,2)*1,$R185*1))&gt;=1),"-",IF(ISERROR($R185*1),LEFT($R185,2)*1,$R185*1))</f>
        <v>-</v>
      </c>
      <c r="N185" s="320" t="str">
        <f>IF(OR(L185="",COUNTIF($N$4:N184,V185*1)&gt;=1),"-",V185*1)</f>
        <v>-</v>
      </c>
      <c r="O185" s="335"/>
      <c r="P185" s="526" t="s">
        <v>1063</v>
      </c>
      <c r="Q185" s="526">
        <v>2</v>
      </c>
      <c r="R185" s="526">
        <v>35</v>
      </c>
      <c r="S185" s="526">
        <v>0</v>
      </c>
      <c r="T185" s="526">
        <v>0</v>
      </c>
      <c r="U185" s="526">
        <v>0</v>
      </c>
      <c r="V185" s="526">
        <v>10</v>
      </c>
      <c r="W185" s="526" t="s">
        <v>1248</v>
      </c>
    </row>
    <row r="186" spans="12:23" hidden="1">
      <c r="L186" s="320" t="str">
        <f t="shared" si="6"/>
        <v>SDN3023515</v>
      </c>
      <c r="M186" s="320" t="str">
        <f>IF(OR(L186="",COUNTIF($M$4:M185,IF(ISERROR($R186*1),LEFT($R186,2)*1,$R186*1))&gt;=1),"-",IF(ISERROR($R186*1),LEFT($R186,2)*1,$R186*1))</f>
        <v>-</v>
      </c>
      <c r="N186" s="320" t="str">
        <f>IF(OR(L186="",COUNTIF($N$4:N185,V186*1)&gt;=1),"-",V186*1)</f>
        <v>-</v>
      </c>
      <c r="O186" s="335"/>
      <c r="P186" s="526" t="s">
        <v>1063</v>
      </c>
      <c r="Q186" s="526">
        <v>2</v>
      </c>
      <c r="R186" s="526">
        <v>35</v>
      </c>
      <c r="S186" s="526">
        <v>0</v>
      </c>
      <c r="T186" s="526">
        <v>0</v>
      </c>
      <c r="U186" s="526">
        <v>0</v>
      </c>
      <c r="V186" s="526">
        <v>15</v>
      </c>
      <c r="W186" s="526" t="s">
        <v>1249</v>
      </c>
    </row>
    <row r="187" spans="12:23" hidden="1">
      <c r="L187" s="320" t="str">
        <f t="shared" si="6"/>
        <v>SDN3023520</v>
      </c>
      <c r="M187" s="320" t="str">
        <f>IF(OR(L187="",COUNTIF($M$4:M186,IF(ISERROR($R187*1),LEFT($R187,2)*1,$R187*1))&gt;=1),"-",IF(ISERROR($R187*1),LEFT($R187,2)*1,$R187*1))</f>
        <v>-</v>
      </c>
      <c r="N187" s="320" t="str">
        <f>IF(OR(L187="",COUNTIF($N$4:N186,V187*1)&gt;=1),"-",V187*1)</f>
        <v>-</v>
      </c>
      <c r="O187" s="335"/>
      <c r="P187" s="526" t="s">
        <v>1063</v>
      </c>
      <c r="Q187" s="526">
        <v>2</v>
      </c>
      <c r="R187" s="526">
        <v>35</v>
      </c>
      <c r="S187" s="526">
        <v>0</v>
      </c>
      <c r="T187" s="526">
        <v>0</v>
      </c>
      <c r="U187" s="526">
        <v>0</v>
      </c>
      <c r="V187" s="526">
        <v>20</v>
      </c>
      <c r="W187" s="526" t="s">
        <v>1250</v>
      </c>
    </row>
    <row r="188" spans="12:23" hidden="1">
      <c r="L188" s="320" t="str">
        <f t="shared" si="6"/>
        <v>SDN302401</v>
      </c>
      <c r="M188" s="320" t="str">
        <f>IF(OR(L188="",COUNTIF($M$4:M187,IF(ISERROR($R188*1),LEFT($R188,2)*1,$R188*1))&gt;=1),"-",IF(ISERROR($R188*1),LEFT($R188,2)*1,$R188*1))</f>
        <v>-</v>
      </c>
      <c r="N188" s="320" t="str">
        <f>IF(OR(L188="",COUNTIF($N$4:N187,V188*1)&gt;=1),"-",V188*1)</f>
        <v>-</v>
      </c>
      <c r="O188" s="335"/>
      <c r="P188" s="526" t="s">
        <v>1063</v>
      </c>
      <c r="Q188" s="526">
        <v>2</v>
      </c>
      <c r="R188" s="526">
        <v>40</v>
      </c>
      <c r="S188" s="526">
        <v>0</v>
      </c>
      <c r="T188" s="526">
        <v>0</v>
      </c>
      <c r="U188" s="526">
        <v>0</v>
      </c>
      <c r="V188" s="526">
        <v>1</v>
      </c>
      <c r="W188" s="526" t="s">
        <v>850</v>
      </c>
    </row>
    <row r="189" spans="12:23" hidden="1">
      <c r="L189" s="320" t="str">
        <f t="shared" si="6"/>
        <v>SDN302402</v>
      </c>
      <c r="M189" s="320" t="str">
        <f>IF(OR(L189="",COUNTIF($M$4:M188,IF(ISERROR($R189*1),LEFT($R189,2)*1,$R189*1))&gt;=1),"-",IF(ISERROR($R189*1),LEFT($R189,2)*1,$R189*1))</f>
        <v>-</v>
      </c>
      <c r="N189" s="320" t="str">
        <f>IF(OR(L189="",COUNTIF($N$4:N188,V189*1)&gt;=1),"-",V189*1)</f>
        <v>-</v>
      </c>
      <c r="O189" s="335"/>
      <c r="P189" s="526" t="s">
        <v>1063</v>
      </c>
      <c r="Q189" s="526">
        <v>2</v>
      </c>
      <c r="R189" s="526">
        <v>40</v>
      </c>
      <c r="S189" s="526">
        <v>0</v>
      </c>
      <c r="T189" s="526">
        <v>0</v>
      </c>
      <c r="U189" s="526">
        <v>0</v>
      </c>
      <c r="V189" s="526">
        <v>2</v>
      </c>
      <c r="W189" s="526" t="s">
        <v>1088</v>
      </c>
    </row>
    <row r="190" spans="12:23" hidden="1">
      <c r="L190" s="320" t="str">
        <f t="shared" si="6"/>
        <v>SDN302403</v>
      </c>
      <c r="M190" s="320" t="str">
        <f>IF(OR(L190="",COUNTIF($M$4:M189,IF(ISERROR($R190*1),LEFT($R190,2)*1,$R190*1))&gt;=1),"-",IF(ISERROR($R190*1),LEFT($R190,2)*1,$R190*1))</f>
        <v>-</v>
      </c>
      <c r="N190" s="320" t="str">
        <f>IF(OR(L190="",COUNTIF($N$4:N189,V190*1)&gt;=1),"-",V190*1)</f>
        <v>-</v>
      </c>
      <c r="O190" s="335"/>
      <c r="P190" s="526" t="s">
        <v>1063</v>
      </c>
      <c r="Q190" s="526">
        <v>2</v>
      </c>
      <c r="R190" s="526">
        <v>40</v>
      </c>
      <c r="S190" s="526">
        <v>0</v>
      </c>
      <c r="T190" s="526">
        <v>0</v>
      </c>
      <c r="U190" s="526">
        <v>0</v>
      </c>
      <c r="V190" s="526">
        <v>3</v>
      </c>
      <c r="W190" s="526" t="s">
        <v>1089</v>
      </c>
    </row>
    <row r="191" spans="12:23" hidden="1">
      <c r="L191" s="320" t="str">
        <f t="shared" si="6"/>
        <v>SDN302404</v>
      </c>
      <c r="M191" s="320" t="str">
        <f>IF(OR(L191="",COUNTIF($M$4:M190,IF(ISERROR($R191*1),LEFT($R191,2)*1,$R191*1))&gt;=1),"-",IF(ISERROR($R191*1),LEFT($R191,2)*1,$R191*1))</f>
        <v>-</v>
      </c>
      <c r="N191" s="320" t="str">
        <f>IF(OR(L191="",COUNTIF($N$4:N190,V191*1)&gt;=1),"-",V191*1)</f>
        <v>-</v>
      </c>
      <c r="O191" s="335"/>
      <c r="P191" s="526" t="s">
        <v>1063</v>
      </c>
      <c r="Q191" s="526">
        <v>2</v>
      </c>
      <c r="R191" s="526">
        <v>40</v>
      </c>
      <c r="S191" s="526">
        <v>0</v>
      </c>
      <c r="T191" s="526">
        <v>0</v>
      </c>
      <c r="U191" s="526">
        <v>0</v>
      </c>
      <c r="V191" s="526">
        <v>4</v>
      </c>
      <c r="W191" s="526" t="s">
        <v>1090</v>
      </c>
    </row>
    <row r="192" spans="12:23" hidden="1">
      <c r="L192" s="320" t="str">
        <f t="shared" si="6"/>
        <v>SDN302405</v>
      </c>
      <c r="M192" s="320" t="str">
        <f>IF(OR(L192="",COUNTIF($M$4:M191,IF(ISERROR($R192*1),LEFT($R192,2)*1,$R192*1))&gt;=1),"-",IF(ISERROR($R192*1),LEFT($R192,2)*1,$R192*1))</f>
        <v>-</v>
      </c>
      <c r="N192" s="320" t="str">
        <f>IF(OR(L192="",COUNTIF($N$4:N191,V192*1)&gt;=1),"-",V192*1)</f>
        <v>-</v>
      </c>
      <c r="O192" s="335"/>
      <c r="P192" s="526" t="s">
        <v>1063</v>
      </c>
      <c r="Q192" s="526">
        <v>2</v>
      </c>
      <c r="R192" s="526">
        <v>40</v>
      </c>
      <c r="S192" s="526">
        <v>0</v>
      </c>
      <c r="T192" s="526">
        <v>0</v>
      </c>
      <c r="U192" s="526">
        <v>0</v>
      </c>
      <c r="V192" s="526">
        <v>5</v>
      </c>
      <c r="W192" s="526" t="s">
        <v>1251</v>
      </c>
    </row>
    <row r="193" spans="12:23" hidden="1">
      <c r="L193" s="320" t="str">
        <f t="shared" si="6"/>
        <v>SDN3024010</v>
      </c>
      <c r="M193" s="320" t="str">
        <f>IF(OR(L193="",COUNTIF($M$4:M192,IF(ISERROR($R193*1),LEFT($R193,2)*1,$R193*1))&gt;=1),"-",IF(ISERROR($R193*1),LEFT($R193,2)*1,$R193*1))</f>
        <v>-</v>
      </c>
      <c r="N193" s="320" t="str">
        <f>IF(OR(L193="",COUNTIF($N$4:N192,V193*1)&gt;=1),"-",V193*1)</f>
        <v>-</v>
      </c>
      <c r="O193" s="335"/>
      <c r="P193" s="526" t="s">
        <v>1063</v>
      </c>
      <c r="Q193" s="526">
        <v>2</v>
      </c>
      <c r="R193" s="526">
        <v>40</v>
      </c>
      <c r="S193" s="526">
        <v>0</v>
      </c>
      <c r="T193" s="526">
        <v>0</v>
      </c>
      <c r="U193" s="526">
        <v>0</v>
      </c>
      <c r="V193" s="526">
        <v>10</v>
      </c>
      <c r="W193" s="526" t="s">
        <v>1252</v>
      </c>
    </row>
    <row r="194" spans="12:23" hidden="1">
      <c r="L194" s="320" t="str">
        <f t="shared" si="6"/>
        <v>SDN3024015</v>
      </c>
      <c r="M194" s="320" t="str">
        <f>IF(OR(L194="",COUNTIF($M$4:M193,IF(ISERROR($R194*1),LEFT($R194,2)*1,$R194*1))&gt;=1),"-",IF(ISERROR($R194*1),LEFT($R194,2)*1,$R194*1))</f>
        <v>-</v>
      </c>
      <c r="N194" s="320" t="str">
        <f>IF(OR(L194="",COUNTIF($N$4:N193,V194*1)&gt;=1),"-",V194*1)</f>
        <v>-</v>
      </c>
      <c r="O194" s="335"/>
      <c r="P194" s="526" t="s">
        <v>1063</v>
      </c>
      <c r="Q194" s="526">
        <v>2</v>
      </c>
      <c r="R194" s="526">
        <v>40</v>
      </c>
      <c r="S194" s="526">
        <v>0</v>
      </c>
      <c r="T194" s="526">
        <v>0</v>
      </c>
      <c r="U194" s="526">
        <v>0</v>
      </c>
      <c r="V194" s="526">
        <v>15</v>
      </c>
      <c r="W194" s="526" t="s">
        <v>1253</v>
      </c>
    </row>
    <row r="195" spans="12:23" hidden="1">
      <c r="L195" s="320" t="str">
        <f t="shared" si="6"/>
        <v>SDN3024020</v>
      </c>
      <c r="M195" s="320" t="str">
        <f>IF(OR(L195="",COUNTIF($M$4:M194,IF(ISERROR($R195*1),LEFT($R195,2)*1,$R195*1))&gt;=1),"-",IF(ISERROR($R195*1),LEFT($R195,2)*1,$R195*1))</f>
        <v>-</v>
      </c>
      <c r="N195" s="320" t="str">
        <f>IF(OR(L195="",COUNTIF($N$4:N194,V195*1)&gt;=1),"-",V195*1)</f>
        <v>-</v>
      </c>
      <c r="O195" s="335"/>
      <c r="P195" s="526" t="s">
        <v>1063</v>
      </c>
      <c r="Q195" s="526">
        <v>2</v>
      </c>
      <c r="R195" s="526">
        <v>40</v>
      </c>
      <c r="S195" s="526">
        <v>0</v>
      </c>
      <c r="T195" s="526">
        <v>0</v>
      </c>
      <c r="U195" s="526">
        <v>0</v>
      </c>
      <c r="V195" s="526">
        <v>20</v>
      </c>
      <c r="W195" s="526" t="s">
        <v>1078</v>
      </c>
    </row>
  </sheetData>
  <sheetProtection algorithmName="SHA-512" hashValue="rJIcvDCGKtBiymLuzEMhc7PeuDUH8wP1yardXvr/4lk7Nac2kfgdBQx7fESbzwcDScgX9G/sM/Ta7LGfygJeVw==" saltValue="cDBX6c5/3okqoeErhpwJIQ==" spinCount="100000" sheet="1" objects="1" scenarios="1"/>
  <mergeCells count="1">
    <mergeCell ref="L2:N2"/>
  </mergeCells>
  <phoneticPr fontId="5"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K7402"/>
  <sheetViews>
    <sheetView topLeftCell="XFD1048576" workbookViewId="0"/>
  </sheetViews>
  <sheetFormatPr defaultColWidth="0" defaultRowHeight="14.25" zeroHeight="1"/>
  <cols>
    <col min="1" max="9" width="9.33203125" hidden="1"/>
    <col min="10" max="11" width="12.83203125" hidden="1"/>
    <col min="12" max="16" width="9.33203125" hidden="1"/>
    <col min="17" max="17" width="14.6640625" hidden="1"/>
    <col min="18" max="115" width="9.33203125" hidden="1"/>
    <col min="116" max="116" width="10" hidden="1"/>
    <col min="117" max="128" width="9.33203125" hidden="1"/>
    <col min="129" max="129" width="9.33203125" style="129" hidden="1"/>
    <col min="130" max="133" width="9.33203125" hidden="1"/>
    <col min="134" max="134" width="14.33203125" hidden="1"/>
    <col min="135" max="16384" width="9.33203125" hidden="1"/>
  </cols>
  <sheetData>
    <row r="1" spans="1:245" hidden="1">
      <c r="A1" t="s">
        <v>111</v>
      </c>
      <c r="B1" s="182" t="s">
        <v>1092</v>
      </c>
      <c r="C1" s="182"/>
      <c r="D1" s="182"/>
      <c r="E1" s="182"/>
      <c r="J1" t="str">
        <f>B1&amp;TEXT(F1,"00")&amp;TEXT(H1,"00")</f>
        <v>SDN0000</v>
      </c>
      <c r="K1" s="128"/>
      <c r="M1" t="s">
        <v>197</v>
      </c>
      <c r="Q1" s="183" t="str">
        <f>N1&amp;TEXT(O1,"00")&amp;TEXT(P1,"00")</f>
        <v>0000</v>
      </c>
      <c r="U1">
        <v>1141009</v>
      </c>
      <c r="DZ1" t="s">
        <v>196</v>
      </c>
      <c r="ED1" s="183" t="str">
        <f>EA1&amp;TEXT(EB1,"00")&amp;TEXT(EC1,"00")</f>
        <v>0000</v>
      </c>
    </row>
    <row r="2" spans="1:245" ht="24" hidden="1">
      <c r="A2" s="336" t="s">
        <v>110</v>
      </c>
      <c r="B2" s="336" t="s">
        <v>15</v>
      </c>
      <c r="C2" s="336" t="s">
        <v>368</v>
      </c>
      <c r="D2" s="336" t="s">
        <v>369</v>
      </c>
      <c r="E2" s="336" t="s">
        <v>397</v>
      </c>
      <c r="F2" s="336" t="s">
        <v>17</v>
      </c>
      <c r="G2" s="336" t="s">
        <v>398</v>
      </c>
      <c r="H2" s="336" t="s">
        <v>16</v>
      </c>
      <c r="I2" s="336" t="s">
        <v>370</v>
      </c>
      <c r="J2" t="str">
        <f t="shared" ref="J2" si="0">B2&amp;TEXT(F2,"00")&amp;TEXT(H2,"00")</f>
        <v>商品代號性別年齡</v>
      </c>
      <c r="K2" s="336" t="s">
        <v>371</v>
      </c>
      <c r="M2" s="336" t="s">
        <v>110</v>
      </c>
      <c r="N2" s="336" t="s">
        <v>15</v>
      </c>
      <c r="O2" s="336" t="s">
        <v>17</v>
      </c>
      <c r="P2" s="336" t="s">
        <v>16</v>
      </c>
      <c r="Q2" s="183" t="str">
        <f t="shared" ref="Q2:Q65" si="1">N2&amp;TEXT(O2,"00")&amp;TEXT(P2,"00")</f>
        <v>商品代號性別年齡</v>
      </c>
      <c r="R2" s="336" t="s">
        <v>852</v>
      </c>
      <c r="S2" s="336" t="s">
        <v>853</v>
      </c>
      <c r="T2" s="336" t="s">
        <v>854</v>
      </c>
      <c r="U2" s="336" t="s">
        <v>855</v>
      </c>
      <c r="V2" s="336" t="s">
        <v>856</v>
      </c>
      <c r="W2" s="336" t="s">
        <v>857</v>
      </c>
      <c r="X2" s="336" t="s">
        <v>858</v>
      </c>
      <c r="Y2" s="336" t="s">
        <v>859</v>
      </c>
      <c r="Z2" s="336" t="s">
        <v>860</v>
      </c>
      <c r="AA2" s="336" t="s">
        <v>861</v>
      </c>
      <c r="AB2" s="336" t="s">
        <v>862</v>
      </c>
      <c r="AC2" s="336" t="s">
        <v>863</v>
      </c>
      <c r="AD2" s="336" t="s">
        <v>864</v>
      </c>
      <c r="AE2" s="336" t="s">
        <v>865</v>
      </c>
      <c r="AF2" s="336" t="s">
        <v>866</v>
      </c>
      <c r="AG2" s="336" t="s">
        <v>867</v>
      </c>
      <c r="AH2" s="336" t="s">
        <v>868</v>
      </c>
      <c r="AI2" s="336" t="s">
        <v>869</v>
      </c>
      <c r="AJ2" s="336" t="s">
        <v>870</v>
      </c>
      <c r="AK2" s="336" t="s">
        <v>871</v>
      </c>
      <c r="AL2" s="336" t="s">
        <v>872</v>
      </c>
      <c r="AM2" s="336" t="s">
        <v>873</v>
      </c>
      <c r="AN2" s="336" t="s">
        <v>874</v>
      </c>
      <c r="AO2" s="336" t="s">
        <v>875</v>
      </c>
      <c r="AP2" s="336" t="s">
        <v>876</v>
      </c>
      <c r="AQ2" s="336" t="s">
        <v>877</v>
      </c>
      <c r="AR2" s="336" t="s">
        <v>878</v>
      </c>
      <c r="AS2" s="336" t="s">
        <v>879</v>
      </c>
      <c r="AT2" s="336" t="s">
        <v>880</v>
      </c>
      <c r="AU2" s="336" t="s">
        <v>881</v>
      </c>
      <c r="AV2" s="336" t="s">
        <v>882</v>
      </c>
      <c r="AW2" s="336" t="s">
        <v>883</v>
      </c>
      <c r="AX2" s="336" t="s">
        <v>884</v>
      </c>
      <c r="AY2" s="336" t="s">
        <v>885</v>
      </c>
      <c r="AZ2" s="336" t="s">
        <v>886</v>
      </c>
      <c r="BA2" s="336" t="s">
        <v>887</v>
      </c>
      <c r="BB2" s="336" t="s">
        <v>888</v>
      </c>
      <c r="BC2" s="336" t="s">
        <v>889</v>
      </c>
      <c r="BD2" s="336" t="s">
        <v>890</v>
      </c>
      <c r="BE2" s="336" t="s">
        <v>891</v>
      </c>
      <c r="BF2" s="336" t="s">
        <v>892</v>
      </c>
      <c r="BG2" s="336" t="s">
        <v>893</v>
      </c>
      <c r="BH2" s="336" t="s">
        <v>894</v>
      </c>
      <c r="BI2" s="336" t="s">
        <v>895</v>
      </c>
      <c r="BJ2" s="336" t="s">
        <v>896</v>
      </c>
      <c r="BK2" s="336" t="s">
        <v>897</v>
      </c>
      <c r="BL2" s="336" t="s">
        <v>898</v>
      </c>
      <c r="BM2" s="336" t="s">
        <v>899</v>
      </c>
      <c r="BN2" s="336" t="s">
        <v>900</v>
      </c>
      <c r="BO2" s="336" t="s">
        <v>901</v>
      </c>
      <c r="BP2" s="336" t="s">
        <v>902</v>
      </c>
      <c r="BQ2" s="336" t="s">
        <v>903</v>
      </c>
      <c r="BR2" s="336" t="s">
        <v>904</v>
      </c>
      <c r="BS2" s="336" t="s">
        <v>905</v>
      </c>
      <c r="BT2" s="336" t="s">
        <v>906</v>
      </c>
      <c r="BU2" s="336" t="s">
        <v>907</v>
      </c>
      <c r="BV2" s="336" t="s">
        <v>908</v>
      </c>
      <c r="BW2" s="336" t="s">
        <v>909</v>
      </c>
      <c r="BX2" s="336" t="s">
        <v>910</v>
      </c>
      <c r="BY2" s="336" t="s">
        <v>911</v>
      </c>
      <c r="BZ2" s="336" t="s">
        <v>912</v>
      </c>
      <c r="CA2" s="336" t="s">
        <v>913</v>
      </c>
      <c r="CB2" s="336" t="s">
        <v>914</v>
      </c>
      <c r="CC2" s="336" t="s">
        <v>915</v>
      </c>
      <c r="CD2" s="336" t="s">
        <v>916</v>
      </c>
      <c r="CE2" s="336" t="s">
        <v>917</v>
      </c>
      <c r="CF2" s="336" t="s">
        <v>918</v>
      </c>
      <c r="CG2" s="336" t="s">
        <v>919</v>
      </c>
      <c r="CH2" s="336" t="s">
        <v>920</v>
      </c>
      <c r="CI2" s="336" t="s">
        <v>921</v>
      </c>
      <c r="CJ2" s="336" t="s">
        <v>922</v>
      </c>
      <c r="CK2" s="336" t="s">
        <v>923</v>
      </c>
      <c r="CL2" s="336" t="s">
        <v>924</v>
      </c>
      <c r="CM2" s="336" t="s">
        <v>925</v>
      </c>
      <c r="CN2" s="336" t="s">
        <v>926</v>
      </c>
      <c r="CO2" s="336" t="s">
        <v>927</v>
      </c>
      <c r="CP2" s="336" t="s">
        <v>928</v>
      </c>
      <c r="CQ2" s="336" t="s">
        <v>929</v>
      </c>
      <c r="CR2" s="336" t="s">
        <v>930</v>
      </c>
      <c r="CS2" s="336" t="s">
        <v>931</v>
      </c>
      <c r="CT2" s="336" t="s">
        <v>932</v>
      </c>
      <c r="CU2" s="336" t="s">
        <v>933</v>
      </c>
      <c r="CV2" s="336" t="s">
        <v>934</v>
      </c>
      <c r="CW2" s="336" t="s">
        <v>935</v>
      </c>
      <c r="CX2" s="336" t="s">
        <v>936</v>
      </c>
      <c r="CY2" s="336" t="s">
        <v>937</v>
      </c>
      <c r="CZ2" s="336" t="s">
        <v>938</v>
      </c>
      <c r="DA2" s="336" t="s">
        <v>939</v>
      </c>
      <c r="DB2" s="336" t="s">
        <v>940</v>
      </c>
      <c r="DC2" s="336" t="s">
        <v>941</v>
      </c>
      <c r="DD2" s="336" t="s">
        <v>942</v>
      </c>
      <c r="DE2" s="336" t="s">
        <v>943</v>
      </c>
      <c r="DF2" s="336" t="s">
        <v>944</v>
      </c>
      <c r="DG2" s="336" t="s">
        <v>945</v>
      </c>
      <c r="DH2" s="336" t="s">
        <v>946</v>
      </c>
      <c r="DI2" s="336" t="s">
        <v>947</v>
      </c>
      <c r="DJ2" s="336" t="s">
        <v>948</v>
      </c>
      <c r="DK2" s="336" t="s">
        <v>949</v>
      </c>
      <c r="DL2" s="336" t="s">
        <v>950</v>
      </c>
      <c r="DM2" s="336" t="s">
        <v>951</v>
      </c>
      <c r="DN2" s="336" t="s">
        <v>952</v>
      </c>
      <c r="DO2" s="336" t="s">
        <v>953</v>
      </c>
      <c r="DP2" s="336" t="s">
        <v>954</v>
      </c>
      <c r="DQ2" s="336" t="s">
        <v>955</v>
      </c>
      <c r="DR2" s="336" t="s">
        <v>956</v>
      </c>
      <c r="DS2" s="336" t="s">
        <v>957</v>
      </c>
      <c r="DT2" s="336" t="s">
        <v>958</v>
      </c>
      <c r="DU2" s="336" t="s">
        <v>959</v>
      </c>
      <c r="DV2" s="336" t="s">
        <v>960</v>
      </c>
      <c r="DW2" s="336" t="s">
        <v>961</v>
      </c>
      <c r="DX2" s="336" t="s">
        <v>962</v>
      </c>
      <c r="DY2" s="130"/>
      <c r="DZ2" s="336" t="s">
        <v>110</v>
      </c>
      <c r="EA2" s="336" t="s">
        <v>15</v>
      </c>
      <c r="EB2" s="336" t="s">
        <v>17</v>
      </c>
      <c r="EC2" s="336" t="s">
        <v>16</v>
      </c>
      <c r="ED2" s="183" t="str">
        <f t="shared" ref="ED2:ED65" si="2">EA2&amp;TEXT(EB2,"00")&amp;TEXT(EC2,"00")</f>
        <v>商品代號性別年齡</v>
      </c>
      <c r="EE2" s="336" t="s">
        <v>112</v>
      </c>
      <c r="EF2" s="336" t="s">
        <v>113</v>
      </c>
      <c r="EG2" s="336" t="s">
        <v>114</v>
      </c>
      <c r="EH2" s="336" t="s">
        <v>115</v>
      </c>
      <c r="EI2" s="336" t="s">
        <v>116</v>
      </c>
      <c r="EJ2" s="336" t="s">
        <v>117</v>
      </c>
      <c r="EK2" s="336" t="s">
        <v>118</v>
      </c>
      <c r="EL2" s="336" t="s">
        <v>119</v>
      </c>
      <c r="EM2" s="336" t="s">
        <v>120</v>
      </c>
      <c r="EN2" s="336" t="s">
        <v>121</v>
      </c>
      <c r="EO2" s="336" t="s">
        <v>122</v>
      </c>
      <c r="EP2" s="336" t="s">
        <v>123</v>
      </c>
      <c r="EQ2" s="336" t="s">
        <v>124</v>
      </c>
      <c r="ER2" s="336" t="s">
        <v>125</v>
      </c>
      <c r="ES2" s="336" t="s">
        <v>126</v>
      </c>
      <c r="ET2" s="336" t="s">
        <v>127</v>
      </c>
      <c r="EU2" s="336" t="s">
        <v>128</v>
      </c>
      <c r="EV2" s="336" t="s">
        <v>129</v>
      </c>
      <c r="EW2" s="336" t="s">
        <v>130</v>
      </c>
      <c r="EX2" s="336" t="s">
        <v>131</v>
      </c>
      <c r="EY2" s="336" t="s">
        <v>132</v>
      </c>
      <c r="EZ2" s="336" t="s">
        <v>133</v>
      </c>
      <c r="FA2" s="336" t="s">
        <v>134</v>
      </c>
      <c r="FB2" s="336" t="s">
        <v>135</v>
      </c>
      <c r="FC2" s="336" t="s">
        <v>136</v>
      </c>
      <c r="FD2" s="336" t="s">
        <v>137</v>
      </c>
      <c r="FE2" s="336" t="s">
        <v>138</v>
      </c>
      <c r="FF2" s="336" t="s">
        <v>139</v>
      </c>
      <c r="FG2" s="336" t="s">
        <v>140</v>
      </c>
      <c r="FH2" s="336" t="s">
        <v>141</v>
      </c>
      <c r="FI2" s="336" t="s">
        <v>142</v>
      </c>
      <c r="FJ2" s="336" t="s">
        <v>143</v>
      </c>
      <c r="FK2" s="336" t="s">
        <v>144</v>
      </c>
      <c r="FL2" s="336" t="s">
        <v>145</v>
      </c>
      <c r="FM2" s="336" t="s">
        <v>146</v>
      </c>
      <c r="FN2" s="336" t="s">
        <v>147</v>
      </c>
      <c r="FO2" s="336" t="s">
        <v>148</v>
      </c>
      <c r="FP2" s="336" t="s">
        <v>149</v>
      </c>
      <c r="FQ2" s="336" t="s">
        <v>150</v>
      </c>
      <c r="FR2" s="336" t="s">
        <v>151</v>
      </c>
      <c r="FS2" s="336" t="s">
        <v>152</v>
      </c>
      <c r="FT2" s="336" t="s">
        <v>153</v>
      </c>
      <c r="FU2" s="336" t="s">
        <v>154</v>
      </c>
      <c r="FV2" s="336" t="s">
        <v>155</v>
      </c>
      <c r="FW2" s="336" t="s">
        <v>156</v>
      </c>
      <c r="FX2" s="336" t="s">
        <v>157</v>
      </c>
      <c r="FY2" s="336" t="s">
        <v>158</v>
      </c>
      <c r="FZ2" s="336" t="s">
        <v>159</v>
      </c>
      <c r="GA2" s="336" t="s">
        <v>160</v>
      </c>
      <c r="GB2" s="336" t="s">
        <v>161</v>
      </c>
      <c r="GC2" s="336" t="s">
        <v>162</v>
      </c>
      <c r="GD2" s="336" t="s">
        <v>163</v>
      </c>
      <c r="GE2" s="336" t="s">
        <v>164</v>
      </c>
      <c r="GF2" s="336" t="s">
        <v>165</v>
      </c>
      <c r="GG2" s="336" t="s">
        <v>166</v>
      </c>
      <c r="GH2" s="336" t="s">
        <v>167</v>
      </c>
      <c r="GI2" s="336" t="s">
        <v>168</v>
      </c>
      <c r="GJ2" s="336" t="s">
        <v>169</v>
      </c>
      <c r="GK2" s="336" t="s">
        <v>170</v>
      </c>
      <c r="GL2" s="336" t="s">
        <v>171</v>
      </c>
      <c r="GM2" s="336" t="s">
        <v>172</v>
      </c>
      <c r="GN2" s="336" t="s">
        <v>173</v>
      </c>
      <c r="GO2" s="336" t="s">
        <v>174</v>
      </c>
      <c r="GP2" s="336" t="s">
        <v>175</v>
      </c>
      <c r="GQ2" s="336" t="s">
        <v>176</v>
      </c>
      <c r="GR2" s="336" t="s">
        <v>177</v>
      </c>
      <c r="GS2" s="336" t="s">
        <v>178</v>
      </c>
      <c r="GT2" s="336" t="s">
        <v>179</v>
      </c>
      <c r="GU2" s="336" t="s">
        <v>180</v>
      </c>
      <c r="GV2" s="336" t="s">
        <v>181</v>
      </c>
      <c r="GW2" s="336" t="s">
        <v>182</v>
      </c>
      <c r="GX2" s="336" t="s">
        <v>183</v>
      </c>
      <c r="GY2" s="336" t="s">
        <v>184</v>
      </c>
      <c r="GZ2" s="336" t="s">
        <v>185</v>
      </c>
      <c r="HA2" s="336" t="s">
        <v>186</v>
      </c>
      <c r="HB2" s="336" t="s">
        <v>187</v>
      </c>
      <c r="HC2" s="336" t="s">
        <v>188</v>
      </c>
      <c r="HD2" s="336" t="s">
        <v>189</v>
      </c>
      <c r="HE2" s="336" t="s">
        <v>190</v>
      </c>
      <c r="HF2" s="336" t="s">
        <v>191</v>
      </c>
      <c r="HG2" s="336" t="s">
        <v>192</v>
      </c>
      <c r="HH2" s="336" t="s">
        <v>193</v>
      </c>
      <c r="HI2" s="336" t="s">
        <v>194</v>
      </c>
      <c r="HJ2" s="336" t="s">
        <v>195</v>
      </c>
      <c r="HK2" s="336" t="s">
        <v>199</v>
      </c>
      <c r="HL2" s="336" t="s">
        <v>200</v>
      </c>
      <c r="HM2" s="336" t="s">
        <v>201</v>
      </c>
      <c r="HN2" s="336" t="s">
        <v>202</v>
      </c>
      <c r="HO2" s="336" t="s">
        <v>203</v>
      </c>
      <c r="HP2" s="336" t="s">
        <v>204</v>
      </c>
      <c r="HQ2" s="336" t="s">
        <v>205</v>
      </c>
      <c r="HR2" s="336" t="s">
        <v>206</v>
      </c>
      <c r="HS2" s="336" t="s">
        <v>207</v>
      </c>
      <c r="HT2" s="336" t="s">
        <v>208</v>
      </c>
      <c r="HU2" s="336" t="s">
        <v>209</v>
      </c>
      <c r="HV2" s="336" t="s">
        <v>210</v>
      </c>
      <c r="HW2" s="336" t="s">
        <v>211</v>
      </c>
      <c r="HX2" s="336" t="s">
        <v>212</v>
      </c>
      <c r="HY2" s="336" t="s">
        <v>213</v>
      </c>
      <c r="HZ2" s="336" t="s">
        <v>214</v>
      </c>
      <c r="IA2" s="336" t="s">
        <v>215</v>
      </c>
      <c r="IB2" s="336" t="s">
        <v>216</v>
      </c>
      <c r="IC2" s="336" t="s">
        <v>217</v>
      </c>
      <c r="ID2" s="336" t="s">
        <v>218</v>
      </c>
      <c r="IE2" s="336" t="s">
        <v>219</v>
      </c>
      <c r="IF2" s="336" t="s">
        <v>220</v>
      </c>
      <c r="IG2" s="336" t="s">
        <v>221</v>
      </c>
      <c r="IH2" s="336" t="s">
        <v>222</v>
      </c>
      <c r="II2" s="336" t="s">
        <v>223</v>
      </c>
      <c r="IJ2" s="336" t="s">
        <v>224</v>
      </c>
      <c r="IK2" s="336" t="s">
        <v>225</v>
      </c>
    </row>
    <row r="3" spans="1:245" hidden="1">
      <c r="A3" s="337" t="s">
        <v>631</v>
      </c>
      <c r="B3" s="519" t="s">
        <v>1058</v>
      </c>
      <c r="C3" s="519"/>
      <c r="D3" s="519"/>
      <c r="E3" s="519"/>
      <c r="F3" s="519">
        <v>1</v>
      </c>
      <c r="G3" s="520"/>
      <c r="H3" s="520">
        <v>0</v>
      </c>
      <c r="I3" s="519">
        <v>1</v>
      </c>
      <c r="J3" s="519" t="str">
        <f>B3&amp;TEXT(F3,"00")&amp;TEXT(H3,"00")&amp;TEXT(I3,"00")</f>
        <v>SDN10010001</v>
      </c>
      <c r="K3" s="519">
        <v>960</v>
      </c>
      <c r="M3" s="337" t="s">
        <v>631</v>
      </c>
      <c r="N3" s="519" t="s">
        <v>1058</v>
      </c>
      <c r="O3" s="519" t="s">
        <v>1059</v>
      </c>
      <c r="P3" s="520">
        <v>0</v>
      </c>
      <c r="Q3" s="183" t="str">
        <f t="shared" si="1"/>
        <v>SDN100100</v>
      </c>
      <c r="R3" s="519">
        <v>0</v>
      </c>
      <c r="S3" s="519">
        <v>0</v>
      </c>
      <c r="T3" s="519">
        <v>0</v>
      </c>
      <c r="U3" s="519">
        <v>0</v>
      </c>
      <c r="V3" s="519">
        <v>0</v>
      </c>
      <c r="W3" s="519">
        <v>0</v>
      </c>
      <c r="X3" s="519">
        <v>0</v>
      </c>
      <c r="Y3" s="519">
        <v>0</v>
      </c>
      <c r="Z3" s="519">
        <v>0</v>
      </c>
      <c r="AA3" s="519">
        <v>0</v>
      </c>
      <c r="AB3" s="519">
        <v>0</v>
      </c>
      <c r="AC3" s="519">
        <v>0</v>
      </c>
      <c r="AD3" s="519">
        <v>0</v>
      </c>
      <c r="AE3" s="519">
        <v>0</v>
      </c>
      <c r="AF3" s="519">
        <v>0</v>
      </c>
      <c r="AG3" s="519">
        <v>0</v>
      </c>
      <c r="AH3" s="519">
        <v>0</v>
      </c>
      <c r="AI3" s="519">
        <v>0</v>
      </c>
      <c r="AJ3" s="519">
        <v>0</v>
      </c>
      <c r="AK3" s="519">
        <v>0</v>
      </c>
      <c r="AL3" s="519">
        <v>0</v>
      </c>
      <c r="AM3" s="519">
        <v>0</v>
      </c>
      <c r="AN3" s="519">
        <v>0</v>
      </c>
      <c r="AO3" s="519">
        <v>0</v>
      </c>
      <c r="AP3" s="519">
        <v>10000</v>
      </c>
      <c r="AQ3" s="519">
        <v>0</v>
      </c>
      <c r="AR3" s="519">
        <v>0</v>
      </c>
      <c r="AS3" s="519">
        <v>0</v>
      </c>
      <c r="AT3" s="519">
        <v>0</v>
      </c>
      <c r="AU3" s="519">
        <v>0</v>
      </c>
      <c r="AV3" s="519">
        <v>0</v>
      </c>
      <c r="AW3" s="519">
        <v>0</v>
      </c>
      <c r="AX3" s="519">
        <v>0</v>
      </c>
      <c r="AY3" s="519">
        <v>0</v>
      </c>
      <c r="AZ3" s="519">
        <v>0</v>
      </c>
      <c r="BA3" s="519">
        <v>0</v>
      </c>
      <c r="BB3" s="519">
        <v>0</v>
      </c>
      <c r="BC3" s="519">
        <v>0</v>
      </c>
      <c r="BD3" s="519">
        <v>0</v>
      </c>
      <c r="BE3" s="519">
        <v>0</v>
      </c>
      <c r="BF3" s="519">
        <v>0</v>
      </c>
      <c r="BG3" s="519">
        <v>0</v>
      </c>
      <c r="BH3" s="519">
        <v>0</v>
      </c>
      <c r="BI3" s="519">
        <v>0</v>
      </c>
      <c r="BJ3" s="519">
        <v>0</v>
      </c>
      <c r="BK3" s="519">
        <v>0</v>
      </c>
      <c r="BL3" s="519">
        <v>0</v>
      </c>
      <c r="BM3" s="519">
        <v>0</v>
      </c>
      <c r="BN3" s="519">
        <v>0</v>
      </c>
      <c r="BO3" s="519">
        <v>0</v>
      </c>
      <c r="BP3" s="519">
        <v>0</v>
      </c>
      <c r="BQ3" s="519">
        <v>0</v>
      </c>
      <c r="BR3" s="519">
        <v>0</v>
      </c>
      <c r="BS3" s="519">
        <v>0</v>
      </c>
      <c r="BT3" s="519">
        <v>0</v>
      </c>
      <c r="BU3" s="519">
        <v>0</v>
      </c>
      <c r="BV3" s="519">
        <v>0</v>
      </c>
      <c r="BW3" s="519">
        <v>0</v>
      </c>
      <c r="BX3" s="519">
        <v>0</v>
      </c>
      <c r="BY3" s="519">
        <v>0</v>
      </c>
      <c r="BZ3" s="519">
        <v>0</v>
      </c>
      <c r="CA3" s="519">
        <v>0</v>
      </c>
      <c r="CB3" s="519">
        <v>0</v>
      </c>
      <c r="CC3" s="519">
        <v>0</v>
      </c>
      <c r="CD3" s="519">
        <v>0</v>
      </c>
      <c r="CE3" s="519">
        <v>0</v>
      </c>
      <c r="CF3" s="519">
        <v>0</v>
      </c>
      <c r="CG3" s="519">
        <v>0</v>
      </c>
      <c r="CH3" s="519">
        <v>0</v>
      </c>
      <c r="CI3" s="519">
        <v>0</v>
      </c>
      <c r="CJ3" s="519">
        <v>0</v>
      </c>
      <c r="CK3" s="519">
        <v>0</v>
      </c>
      <c r="CL3" s="519">
        <v>0</v>
      </c>
      <c r="CM3" s="519">
        <v>0</v>
      </c>
      <c r="CN3" s="519">
        <v>0</v>
      </c>
      <c r="CO3" s="519">
        <v>0</v>
      </c>
      <c r="CP3" s="519">
        <v>0</v>
      </c>
      <c r="CQ3" s="519">
        <v>0</v>
      </c>
      <c r="CR3" s="519">
        <v>0</v>
      </c>
      <c r="CS3" s="519">
        <v>0</v>
      </c>
      <c r="CT3" s="519">
        <v>0</v>
      </c>
      <c r="CU3" s="519">
        <v>0</v>
      </c>
      <c r="CV3" s="519">
        <v>0</v>
      </c>
      <c r="CW3" s="519">
        <v>0</v>
      </c>
      <c r="CX3" s="519">
        <v>0</v>
      </c>
      <c r="CY3" s="519">
        <v>0</v>
      </c>
      <c r="CZ3" s="519">
        <v>0</v>
      </c>
      <c r="DA3" s="519">
        <v>0</v>
      </c>
      <c r="DB3" s="519">
        <v>0</v>
      </c>
      <c r="DC3" s="519">
        <v>0</v>
      </c>
      <c r="DD3" s="519">
        <v>0</v>
      </c>
      <c r="DE3" s="519">
        <v>0</v>
      </c>
      <c r="DF3" s="519">
        <v>0</v>
      </c>
      <c r="DG3" s="519">
        <v>0</v>
      </c>
      <c r="DH3" s="519">
        <v>0</v>
      </c>
      <c r="DI3" s="519">
        <v>0</v>
      </c>
      <c r="DJ3" s="519">
        <v>0</v>
      </c>
      <c r="DK3" s="519">
        <v>0</v>
      </c>
      <c r="DL3" s="519">
        <v>0</v>
      </c>
      <c r="DM3" s="519">
        <v>0</v>
      </c>
      <c r="DN3" s="519">
        <v>0</v>
      </c>
      <c r="DO3" s="519">
        <v>0</v>
      </c>
      <c r="DP3" s="519">
        <v>0</v>
      </c>
      <c r="DQ3" s="519">
        <v>0</v>
      </c>
      <c r="DR3" s="519">
        <v>0</v>
      </c>
      <c r="DS3" s="519">
        <v>0</v>
      </c>
      <c r="DT3" s="519">
        <v>0</v>
      </c>
      <c r="DU3" s="519">
        <v>0</v>
      </c>
      <c r="DV3" s="519">
        <v>0</v>
      </c>
      <c r="DW3" s="519">
        <v>0</v>
      </c>
      <c r="DX3" s="519">
        <v>0</v>
      </c>
      <c r="DY3" s="131"/>
      <c r="DZ3" s="337" t="s">
        <v>631</v>
      </c>
      <c r="EA3" s="519" t="s">
        <v>1058</v>
      </c>
      <c r="EB3" s="519" t="s">
        <v>1059</v>
      </c>
      <c r="EC3" s="520">
        <v>0</v>
      </c>
      <c r="ED3" s="521" t="str">
        <f t="shared" si="2"/>
        <v>SDN100100</v>
      </c>
      <c r="EE3" s="519">
        <v>10000</v>
      </c>
      <c r="EF3" s="519">
        <v>10000</v>
      </c>
      <c r="EG3" s="519">
        <v>10000</v>
      </c>
      <c r="EH3" s="519">
        <v>10000</v>
      </c>
      <c r="EI3" s="519">
        <v>10000</v>
      </c>
      <c r="EJ3" s="519">
        <v>10000</v>
      </c>
      <c r="EK3" s="519">
        <v>10000</v>
      </c>
      <c r="EL3" s="519">
        <v>10000</v>
      </c>
      <c r="EM3" s="519">
        <v>10000</v>
      </c>
      <c r="EN3" s="519">
        <v>10000</v>
      </c>
      <c r="EO3" s="519">
        <v>10000</v>
      </c>
      <c r="EP3" s="519">
        <v>10000</v>
      </c>
      <c r="EQ3" s="519">
        <v>10000</v>
      </c>
      <c r="ER3" s="519">
        <v>10000</v>
      </c>
      <c r="ES3" s="519">
        <v>10000</v>
      </c>
      <c r="ET3" s="519">
        <v>10000</v>
      </c>
      <c r="EU3" s="519">
        <v>10000</v>
      </c>
      <c r="EV3" s="519">
        <v>10000</v>
      </c>
      <c r="EW3" s="519">
        <v>10000</v>
      </c>
      <c r="EX3" s="519">
        <v>10000</v>
      </c>
      <c r="EY3" s="519">
        <v>10000</v>
      </c>
      <c r="EZ3" s="519">
        <v>10000</v>
      </c>
      <c r="FA3" s="519">
        <v>10000</v>
      </c>
      <c r="FB3" s="519">
        <v>10000</v>
      </c>
      <c r="FC3" s="519">
        <v>10000</v>
      </c>
      <c r="FD3" s="519">
        <v>0</v>
      </c>
      <c r="FE3" s="519">
        <v>0</v>
      </c>
      <c r="FF3" s="519">
        <v>0</v>
      </c>
      <c r="FG3" s="519">
        <v>0</v>
      </c>
      <c r="FH3" s="519">
        <v>0</v>
      </c>
      <c r="FI3" s="519">
        <v>0</v>
      </c>
      <c r="FJ3" s="519">
        <v>0</v>
      </c>
      <c r="FK3" s="519">
        <v>0</v>
      </c>
      <c r="FL3" s="519">
        <v>0</v>
      </c>
      <c r="FM3" s="519">
        <v>0</v>
      </c>
      <c r="FN3" s="519">
        <v>0</v>
      </c>
      <c r="FO3" s="519">
        <v>0</v>
      </c>
      <c r="FP3" s="519">
        <v>0</v>
      </c>
      <c r="FQ3" s="519">
        <v>0</v>
      </c>
      <c r="FR3" s="519">
        <v>0</v>
      </c>
      <c r="FS3" s="519">
        <v>0</v>
      </c>
      <c r="FT3" s="519">
        <v>0</v>
      </c>
      <c r="FU3" s="519">
        <v>0</v>
      </c>
      <c r="FV3" s="519">
        <v>0</v>
      </c>
      <c r="FW3" s="519">
        <v>0</v>
      </c>
      <c r="FX3" s="519">
        <v>0</v>
      </c>
      <c r="FY3" s="519">
        <v>0</v>
      </c>
      <c r="FZ3" s="519">
        <v>0</v>
      </c>
      <c r="GA3" s="519">
        <v>0</v>
      </c>
      <c r="GB3" s="519">
        <v>0</v>
      </c>
      <c r="GC3" s="519">
        <v>0</v>
      </c>
      <c r="GD3" s="519">
        <v>0</v>
      </c>
      <c r="GE3" s="519">
        <v>0</v>
      </c>
      <c r="GF3" s="519">
        <v>0</v>
      </c>
      <c r="GG3" s="519">
        <v>0</v>
      </c>
      <c r="GH3" s="519">
        <v>0</v>
      </c>
      <c r="GI3" s="519">
        <v>0</v>
      </c>
      <c r="GJ3" s="519">
        <v>0</v>
      </c>
      <c r="GK3" s="519">
        <v>0</v>
      </c>
      <c r="GL3" s="519">
        <v>0</v>
      </c>
      <c r="GM3" s="519">
        <v>0</v>
      </c>
      <c r="GN3" s="519">
        <v>0</v>
      </c>
      <c r="GO3" s="519">
        <v>0</v>
      </c>
      <c r="GP3" s="519">
        <v>0</v>
      </c>
      <c r="GQ3" s="519">
        <v>0</v>
      </c>
      <c r="GR3" s="519">
        <v>0</v>
      </c>
      <c r="GS3" s="519">
        <v>0</v>
      </c>
      <c r="GT3" s="519">
        <v>0</v>
      </c>
      <c r="GU3" s="519">
        <v>0</v>
      </c>
      <c r="GV3" s="519">
        <v>0</v>
      </c>
      <c r="GW3" s="519">
        <v>0</v>
      </c>
      <c r="GX3" s="519">
        <v>0</v>
      </c>
      <c r="GY3" s="519">
        <v>0</v>
      </c>
      <c r="GZ3" s="519">
        <v>0</v>
      </c>
      <c r="HA3" s="519">
        <v>0</v>
      </c>
      <c r="HB3" s="519">
        <v>0</v>
      </c>
      <c r="HC3" s="519">
        <v>0</v>
      </c>
      <c r="HD3" s="519">
        <v>0</v>
      </c>
      <c r="HE3" s="519">
        <v>0</v>
      </c>
      <c r="HF3" s="519">
        <v>0</v>
      </c>
      <c r="HG3" s="519">
        <v>0</v>
      </c>
      <c r="HH3" s="519">
        <v>0</v>
      </c>
      <c r="HI3" s="519">
        <v>0</v>
      </c>
      <c r="HJ3" s="519">
        <v>0</v>
      </c>
      <c r="HK3" s="519">
        <v>0</v>
      </c>
      <c r="HL3" s="519">
        <v>0</v>
      </c>
      <c r="HM3" s="519">
        <v>0</v>
      </c>
      <c r="HN3" s="519">
        <v>0</v>
      </c>
      <c r="HO3" s="519">
        <v>0</v>
      </c>
      <c r="HP3" s="519">
        <v>0</v>
      </c>
      <c r="HQ3" s="519">
        <v>0</v>
      </c>
      <c r="HR3" s="519">
        <v>0</v>
      </c>
      <c r="HS3" s="519">
        <v>0</v>
      </c>
      <c r="HT3" s="519">
        <v>0</v>
      </c>
      <c r="HU3" s="519">
        <v>0</v>
      </c>
      <c r="HV3" s="519">
        <v>0</v>
      </c>
      <c r="HW3" s="519">
        <v>0</v>
      </c>
      <c r="HX3" s="519">
        <v>0</v>
      </c>
      <c r="HY3" s="519">
        <v>0</v>
      </c>
      <c r="HZ3" s="519">
        <v>0</v>
      </c>
      <c r="IA3" s="519">
        <v>0</v>
      </c>
      <c r="IB3" s="519">
        <v>0</v>
      </c>
      <c r="IC3" s="519">
        <v>0</v>
      </c>
      <c r="ID3" s="519">
        <v>0</v>
      </c>
      <c r="IE3" s="519">
        <v>0</v>
      </c>
      <c r="IF3" s="519">
        <v>0</v>
      </c>
      <c r="IG3" s="519">
        <v>0</v>
      </c>
      <c r="IH3" s="519">
        <v>0</v>
      </c>
      <c r="II3" s="519">
        <v>0</v>
      </c>
      <c r="IJ3" s="519">
        <v>0</v>
      </c>
      <c r="IK3" s="519">
        <v>0</v>
      </c>
    </row>
    <row r="4" spans="1:245" hidden="1">
      <c r="A4" s="337" t="s">
        <v>631</v>
      </c>
      <c r="B4" s="519" t="s">
        <v>1058</v>
      </c>
      <c r="C4" s="519"/>
      <c r="D4" s="519"/>
      <c r="E4" s="519"/>
      <c r="F4" s="519">
        <v>1</v>
      </c>
      <c r="G4" s="520"/>
      <c r="H4" s="519">
        <v>0</v>
      </c>
      <c r="I4" s="519">
        <v>2</v>
      </c>
      <c r="J4" s="519" t="str">
        <f t="shared" ref="J4:J67" si="3">B4&amp;TEXT(F4,"00")&amp;TEXT(H4,"00")&amp;TEXT(I4,"00")</f>
        <v>SDN10010002</v>
      </c>
      <c r="K4" s="519">
        <v>960</v>
      </c>
      <c r="M4" s="337" t="s">
        <v>631</v>
      </c>
      <c r="N4" s="519" t="s">
        <v>1058</v>
      </c>
      <c r="O4" s="519" t="s">
        <v>1059</v>
      </c>
      <c r="P4" s="519">
        <v>1</v>
      </c>
      <c r="Q4" s="183" t="str">
        <f t="shared" si="1"/>
        <v>SDN100101</v>
      </c>
      <c r="R4" s="519">
        <v>0</v>
      </c>
      <c r="S4" s="519">
        <v>0</v>
      </c>
      <c r="T4" s="519">
        <v>0</v>
      </c>
      <c r="U4" s="519">
        <v>0</v>
      </c>
      <c r="V4" s="519">
        <v>0</v>
      </c>
      <c r="W4" s="519">
        <v>0</v>
      </c>
      <c r="X4" s="519">
        <v>0</v>
      </c>
      <c r="Y4" s="519">
        <v>0</v>
      </c>
      <c r="Z4" s="519">
        <v>0</v>
      </c>
      <c r="AA4" s="519">
        <v>0</v>
      </c>
      <c r="AB4" s="519">
        <v>0</v>
      </c>
      <c r="AC4" s="519">
        <v>0</v>
      </c>
      <c r="AD4" s="519">
        <v>0</v>
      </c>
      <c r="AE4" s="519">
        <v>0</v>
      </c>
      <c r="AF4" s="519">
        <v>0</v>
      </c>
      <c r="AG4" s="519">
        <v>0</v>
      </c>
      <c r="AH4" s="519">
        <v>0</v>
      </c>
      <c r="AI4" s="519">
        <v>0</v>
      </c>
      <c r="AJ4" s="519">
        <v>0</v>
      </c>
      <c r="AK4" s="519">
        <v>0</v>
      </c>
      <c r="AL4" s="519">
        <v>0</v>
      </c>
      <c r="AM4" s="519">
        <v>0</v>
      </c>
      <c r="AN4" s="519">
        <v>0</v>
      </c>
      <c r="AO4" s="519">
        <v>0</v>
      </c>
      <c r="AP4" s="519">
        <v>10000</v>
      </c>
      <c r="AQ4" s="519">
        <v>0</v>
      </c>
      <c r="AR4" s="519">
        <v>0</v>
      </c>
      <c r="AS4" s="519">
        <v>0</v>
      </c>
      <c r="AT4" s="519">
        <v>0</v>
      </c>
      <c r="AU4" s="519">
        <v>0</v>
      </c>
      <c r="AV4" s="519">
        <v>0</v>
      </c>
      <c r="AW4" s="519">
        <v>0</v>
      </c>
      <c r="AX4" s="519">
        <v>0</v>
      </c>
      <c r="AY4" s="519">
        <v>0</v>
      </c>
      <c r="AZ4" s="519">
        <v>0</v>
      </c>
      <c r="BA4" s="519">
        <v>0</v>
      </c>
      <c r="BB4" s="519">
        <v>0</v>
      </c>
      <c r="BC4" s="519">
        <v>0</v>
      </c>
      <c r="BD4" s="519">
        <v>0</v>
      </c>
      <c r="BE4" s="519">
        <v>0</v>
      </c>
      <c r="BF4" s="519">
        <v>0</v>
      </c>
      <c r="BG4" s="519">
        <v>0</v>
      </c>
      <c r="BH4" s="519">
        <v>0</v>
      </c>
      <c r="BI4" s="519">
        <v>0</v>
      </c>
      <c r="BJ4" s="519">
        <v>0</v>
      </c>
      <c r="BK4" s="519">
        <v>0</v>
      </c>
      <c r="BL4" s="519">
        <v>0</v>
      </c>
      <c r="BM4" s="519">
        <v>0</v>
      </c>
      <c r="BN4" s="519">
        <v>0</v>
      </c>
      <c r="BO4" s="519">
        <v>0</v>
      </c>
      <c r="BP4" s="519">
        <v>0</v>
      </c>
      <c r="BQ4" s="519">
        <v>0</v>
      </c>
      <c r="BR4" s="519">
        <v>0</v>
      </c>
      <c r="BS4" s="519">
        <v>0</v>
      </c>
      <c r="BT4" s="519">
        <v>0</v>
      </c>
      <c r="BU4" s="519">
        <v>0</v>
      </c>
      <c r="BV4" s="519">
        <v>0</v>
      </c>
      <c r="BW4" s="519">
        <v>0</v>
      </c>
      <c r="BX4" s="519">
        <v>0</v>
      </c>
      <c r="BY4" s="519">
        <v>0</v>
      </c>
      <c r="BZ4" s="519">
        <v>0</v>
      </c>
      <c r="CA4" s="519">
        <v>0</v>
      </c>
      <c r="CB4" s="519">
        <v>0</v>
      </c>
      <c r="CC4" s="519">
        <v>0</v>
      </c>
      <c r="CD4" s="519">
        <v>0</v>
      </c>
      <c r="CE4" s="519">
        <v>0</v>
      </c>
      <c r="CF4" s="519">
        <v>0</v>
      </c>
      <c r="CG4" s="519">
        <v>0</v>
      </c>
      <c r="CH4" s="519">
        <v>0</v>
      </c>
      <c r="CI4" s="519">
        <v>0</v>
      </c>
      <c r="CJ4" s="519">
        <v>0</v>
      </c>
      <c r="CK4" s="519">
        <v>0</v>
      </c>
      <c r="CL4" s="519">
        <v>0</v>
      </c>
      <c r="CM4" s="519">
        <v>0</v>
      </c>
      <c r="CN4" s="519">
        <v>0</v>
      </c>
      <c r="CO4" s="519">
        <v>0</v>
      </c>
      <c r="CP4" s="519">
        <v>0</v>
      </c>
      <c r="CQ4" s="519">
        <v>0</v>
      </c>
      <c r="CR4" s="519">
        <v>0</v>
      </c>
      <c r="CS4" s="519">
        <v>0</v>
      </c>
      <c r="CT4" s="519">
        <v>0</v>
      </c>
      <c r="CU4" s="519">
        <v>0</v>
      </c>
      <c r="CV4" s="519">
        <v>0</v>
      </c>
      <c r="CW4" s="519">
        <v>0</v>
      </c>
      <c r="CX4" s="519">
        <v>0</v>
      </c>
      <c r="CY4" s="519">
        <v>0</v>
      </c>
      <c r="CZ4" s="519">
        <v>0</v>
      </c>
      <c r="DA4" s="519">
        <v>0</v>
      </c>
      <c r="DB4" s="519">
        <v>0</v>
      </c>
      <c r="DC4" s="519">
        <v>0</v>
      </c>
      <c r="DD4" s="519">
        <v>0</v>
      </c>
      <c r="DE4" s="519">
        <v>0</v>
      </c>
      <c r="DF4" s="519">
        <v>0</v>
      </c>
      <c r="DG4" s="519">
        <v>0</v>
      </c>
      <c r="DH4" s="519">
        <v>0</v>
      </c>
      <c r="DI4" s="519">
        <v>0</v>
      </c>
      <c r="DJ4" s="519">
        <v>0</v>
      </c>
      <c r="DK4" s="519">
        <v>0</v>
      </c>
      <c r="DL4" s="519">
        <v>0</v>
      </c>
      <c r="DM4" s="519">
        <v>0</v>
      </c>
      <c r="DN4" s="519">
        <v>0</v>
      </c>
      <c r="DO4" s="519">
        <v>0</v>
      </c>
      <c r="DP4" s="519">
        <v>0</v>
      </c>
      <c r="DQ4" s="519">
        <v>0</v>
      </c>
      <c r="DR4" s="519">
        <v>0</v>
      </c>
      <c r="DS4" s="519">
        <v>0</v>
      </c>
      <c r="DT4" s="519">
        <v>0</v>
      </c>
      <c r="DU4" s="519">
        <v>0</v>
      </c>
      <c r="DV4" s="519">
        <v>0</v>
      </c>
      <c r="DW4" s="519">
        <v>0</v>
      </c>
      <c r="DX4" s="519">
        <v>0</v>
      </c>
      <c r="DY4" s="131"/>
      <c r="DZ4" s="337" t="s">
        <v>631</v>
      </c>
      <c r="EA4" s="519" t="s">
        <v>1058</v>
      </c>
      <c r="EB4" s="519" t="s">
        <v>1059</v>
      </c>
      <c r="EC4" s="519">
        <v>1</v>
      </c>
      <c r="ED4" s="521" t="str">
        <f t="shared" si="2"/>
        <v>SDN100101</v>
      </c>
      <c r="EE4" s="519">
        <v>10000</v>
      </c>
      <c r="EF4" s="519">
        <v>10000</v>
      </c>
      <c r="EG4" s="519">
        <v>10000</v>
      </c>
      <c r="EH4" s="519">
        <v>10000</v>
      </c>
      <c r="EI4" s="519">
        <v>10000</v>
      </c>
      <c r="EJ4" s="519">
        <v>10000</v>
      </c>
      <c r="EK4" s="519">
        <v>10000</v>
      </c>
      <c r="EL4" s="519">
        <v>10000</v>
      </c>
      <c r="EM4" s="519">
        <v>10000</v>
      </c>
      <c r="EN4" s="519">
        <v>10000</v>
      </c>
      <c r="EO4" s="519">
        <v>10000</v>
      </c>
      <c r="EP4" s="519">
        <v>10000</v>
      </c>
      <c r="EQ4" s="519">
        <v>10000</v>
      </c>
      <c r="ER4" s="519">
        <v>10000</v>
      </c>
      <c r="ES4" s="519">
        <v>10000</v>
      </c>
      <c r="ET4" s="519">
        <v>10000</v>
      </c>
      <c r="EU4" s="519">
        <v>10000</v>
      </c>
      <c r="EV4" s="519">
        <v>10000</v>
      </c>
      <c r="EW4" s="519">
        <v>10000</v>
      </c>
      <c r="EX4" s="519">
        <v>10000</v>
      </c>
      <c r="EY4" s="519">
        <v>10000</v>
      </c>
      <c r="EZ4" s="519">
        <v>10000</v>
      </c>
      <c r="FA4" s="519">
        <v>10000</v>
      </c>
      <c r="FB4" s="519">
        <v>10000</v>
      </c>
      <c r="FC4" s="519">
        <v>10000</v>
      </c>
      <c r="FD4" s="519">
        <v>0</v>
      </c>
      <c r="FE4" s="519">
        <v>0</v>
      </c>
      <c r="FF4" s="519">
        <v>0</v>
      </c>
      <c r="FG4" s="519">
        <v>0</v>
      </c>
      <c r="FH4" s="519">
        <v>0</v>
      </c>
      <c r="FI4" s="519">
        <v>0</v>
      </c>
      <c r="FJ4" s="519">
        <v>0</v>
      </c>
      <c r="FK4" s="519">
        <v>0</v>
      </c>
      <c r="FL4" s="519">
        <v>0</v>
      </c>
      <c r="FM4" s="519">
        <v>0</v>
      </c>
      <c r="FN4" s="519">
        <v>0</v>
      </c>
      <c r="FO4" s="519">
        <v>0</v>
      </c>
      <c r="FP4" s="519">
        <v>0</v>
      </c>
      <c r="FQ4" s="519">
        <v>0</v>
      </c>
      <c r="FR4" s="519">
        <v>0</v>
      </c>
      <c r="FS4" s="519">
        <v>0</v>
      </c>
      <c r="FT4" s="519">
        <v>0</v>
      </c>
      <c r="FU4" s="519">
        <v>0</v>
      </c>
      <c r="FV4" s="519">
        <v>0</v>
      </c>
      <c r="FW4" s="519">
        <v>0</v>
      </c>
      <c r="FX4" s="519">
        <v>0</v>
      </c>
      <c r="FY4" s="519">
        <v>0</v>
      </c>
      <c r="FZ4" s="519">
        <v>0</v>
      </c>
      <c r="GA4" s="519">
        <v>0</v>
      </c>
      <c r="GB4" s="519">
        <v>0</v>
      </c>
      <c r="GC4" s="519">
        <v>0</v>
      </c>
      <c r="GD4" s="519">
        <v>0</v>
      </c>
      <c r="GE4" s="519">
        <v>0</v>
      </c>
      <c r="GF4" s="519">
        <v>0</v>
      </c>
      <c r="GG4" s="519">
        <v>0</v>
      </c>
      <c r="GH4" s="519">
        <v>0</v>
      </c>
      <c r="GI4" s="519">
        <v>0</v>
      </c>
      <c r="GJ4" s="519">
        <v>0</v>
      </c>
      <c r="GK4" s="519">
        <v>0</v>
      </c>
      <c r="GL4" s="519">
        <v>0</v>
      </c>
      <c r="GM4" s="519">
        <v>0</v>
      </c>
      <c r="GN4" s="519">
        <v>0</v>
      </c>
      <c r="GO4" s="519">
        <v>0</v>
      </c>
      <c r="GP4" s="519">
        <v>0</v>
      </c>
      <c r="GQ4" s="519">
        <v>0</v>
      </c>
      <c r="GR4" s="519">
        <v>0</v>
      </c>
      <c r="GS4" s="519">
        <v>0</v>
      </c>
      <c r="GT4" s="519">
        <v>0</v>
      </c>
      <c r="GU4" s="519">
        <v>0</v>
      </c>
      <c r="GV4" s="519">
        <v>0</v>
      </c>
      <c r="GW4" s="519">
        <v>0</v>
      </c>
      <c r="GX4" s="519">
        <v>0</v>
      </c>
      <c r="GY4" s="519">
        <v>0</v>
      </c>
      <c r="GZ4" s="519">
        <v>0</v>
      </c>
      <c r="HA4" s="519">
        <v>0</v>
      </c>
      <c r="HB4" s="519">
        <v>0</v>
      </c>
      <c r="HC4" s="519">
        <v>0</v>
      </c>
      <c r="HD4" s="519">
        <v>0</v>
      </c>
      <c r="HE4" s="519">
        <v>0</v>
      </c>
      <c r="HF4" s="519">
        <v>0</v>
      </c>
      <c r="HG4" s="519">
        <v>0</v>
      </c>
      <c r="HH4" s="519">
        <v>0</v>
      </c>
      <c r="HI4" s="519">
        <v>0</v>
      </c>
      <c r="HJ4" s="519">
        <v>0</v>
      </c>
      <c r="HK4" s="519">
        <v>0</v>
      </c>
      <c r="HL4" s="519">
        <v>0</v>
      </c>
      <c r="HM4" s="519">
        <v>0</v>
      </c>
      <c r="HN4" s="519">
        <v>0</v>
      </c>
      <c r="HO4" s="519">
        <v>0</v>
      </c>
      <c r="HP4" s="519">
        <v>0</v>
      </c>
      <c r="HQ4" s="519">
        <v>0</v>
      </c>
      <c r="HR4" s="519">
        <v>0</v>
      </c>
      <c r="HS4" s="519">
        <v>0</v>
      </c>
      <c r="HT4" s="519">
        <v>0</v>
      </c>
      <c r="HU4" s="519">
        <v>0</v>
      </c>
      <c r="HV4" s="519">
        <v>0</v>
      </c>
      <c r="HW4" s="519">
        <v>0</v>
      </c>
      <c r="HX4" s="519">
        <v>0</v>
      </c>
      <c r="HY4" s="519">
        <v>0</v>
      </c>
      <c r="HZ4" s="519">
        <v>0</v>
      </c>
      <c r="IA4" s="519">
        <v>0</v>
      </c>
      <c r="IB4" s="519">
        <v>0</v>
      </c>
      <c r="IC4" s="519">
        <v>0</v>
      </c>
      <c r="ID4" s="519">
        <v>0</v>
      </c>
      <c r="IE4" s="519">
        <v>0</v>
      </c>
      <c r="IF4" s="519">
        <v>0</v>
      </c>
      <c r="IG4" s="519">
        <v>0</v>
      </c>
      <c r="IH4" s="519">
        <v>0</v>
      </c>
      <c r="II4" s="519">
        <v>0</v>
      </c>
      <c r="IJ4" s="519">
        <v>0</v>
      </c>
      <c r="IK4" s="519">
        <v>0</v>
      </c>
    </row>
    <row r="5" spans="1:245" hidden="1">
      <c r="A5" s="337" t="s">
        <v>631</v>
      </c>
      <c r="B5" s="519" t="s">
        <v>1058</v>
      </c>
      <c r="C5" s="519"/>
      <c r="D5" s="519"/>
      <c r="E5" s="519"/>
      <c r="F5" s="519">
        <v>1</v>
      </c>
      <c r="G5" s="520"/>
      <c r="H5" s="519">
        <v>0</v>
      </c>
      <c r="I5" s="519">
        <v>3</v>
      </c>
      <c r="J5" s="519" t="str">
        <f t="shared" si="3"/>
        <v>SDN10010003</v>
      </c>
      <c r="K5" s="519">
        <v>960</v>
      </c>
      <c r="M5" s="337" t="s">
        <v>631</v>
      </c>
      <c r="N5" s="519" t="s">
        <v>1058</v>
      </c>
      <c r="O5" s="519" t="s">
        <v>1059</v>
      </c>
      <c r="P5" s="519">
        <v>2</v>
      </c>
      <c r="Q5" s="183" t="str">
        <f t="shared" si="1"/>
        <v>SDN100102</v>
      </c>
      <c r="R5" s="519">
        <v>0</v>
      </c>
      <c r="S5" s="519">
        <v>0</v>
      </c>
      <c r="T5" s="519">
        <v>0</v>
      </c>
      <c r="U5" s="519">
        <v>0</v>
      </c>
      <c r="V5" s="519">
        <v>0</v>
      </c>
      <c r="W5" s="519">
        <v>0</v>
      </c>
      <c r="X5" s="519">
        <v>0</v>
      </c>
      <c r="Y5" s="519">
        <v>0</v>
      </c>
      <c r="Z5" s="519">
        <v>0</v>
      </c>
      <c r="AA5" s="519">
        <v>0</v>
      </c>
      <c r="AB5" s="519">
        <v>0</v>
      </c>
      <c r="AC5" s="519">
        <v>0</v>
      </c>
      <c r="AD5" s="519">
        <v>0</v>
      </c>
      <c r="AE5" s="519">
        <v>0</v>
      </c>
      <c r="AF5" s="519">
        <v>0</v>
      </c>
      <c r="AG5" s="519">
        <v>0</v>
      </c>
      <c r="AH5" s="519">
        <v>0</v>
      </c>
      <c r="AI5" s="519">
        <v>0</v>
      </c>
      <c r="AJ5" s="519">
        <v>0</v>
      </c>
      <c r="AK5" s="519">
        <v>0</v>
      </c>
      <c r="AL5" s="519">
        <v>0</v>
      </c>
      <c r="AM5" s="519">
        <v>0</v>
      </c>
      <c r="AN5" s="519">
        <v>0</v>
      </c>
      <c r="AO5" s="519">
        <v>0</v>
      </c>
      <c r="AP5" s="519">
        <v>10000</v>
      </c>
      <c r="AQ5" s="519">
        <v>0</v>
      </c>
      <c r="AR5" s="519">
        <v>0</v>
      </c>
      <c r="AS5" s="519">
        <v>0</v>
      </c>
      <c r="AT5" s="519">
        <v>0</v>
      </c>
      <c r="AU5" s="519">
        <v>0</v>
      </c>
      <c r="AV5" s="519">
        <v>0</v>
      </c>
      <c r="AW5" s="519">
        <v>0</v>
      </c>
      <c r="AX5" s="519">
        <v>0</v>
      </c>
      <c r="AY5" s="519">
        <v>0</v>
      </c>
      <c r="AZ5" s="519">
        <v>0</v>
      </c>
      <c r="BA5" s="519">
        <v>0</v>
      </c>
      <c r="BB5" s="519">
        <v>0</v>
      </c>
      <c r="BC5" s="519">
        <v>0</v>
      </c>
      <c r="BD5" s="519">
        <v>0</v>
      </c>
      <c r="BE5" s="519">
        <v>0</v>
      </c>
      <c r="BF5" s="519">
        <v>0</v>
      </c>
      <c r="BG5" s="519">
        <v>0</v>
      </c>
      <c r="BH5" s="519">
        <v>0</v>
      </c>
      <c r="BI5" s="519">
        <v>0</v>
      </c>
      <c r="BJ5" s="519">
        <v>0</v>
      </c>
      <c r="BK5" s="519">
        <v>0</v>
      </c>
      <c r="BL5" s="519">
        <v>0</v>
      </c>
      <c r="BM5" s="519">
        <v>0</v>
      </c>
      <c r="BN5" s="519">
        <v>0</v>
      </c>
      <c r="BO5" s="519">
        <v>0</v>
      </c>
      <c r="BP5" s="519">
        <v>0</v>
      </c>
      <c r="BQ5" s="519">
        <v>0</v>
      </c>
      <c r="BR5" s="519">
        <v>0</v>
      </c>
      <c r="BS5" s="519">
        <v>0</v>
      </c>
      <c r="BT5" s="519">
        <v>0</v>
      </c>
      <c r="BU5" s="519">
        <v>0</v>
      </c>
      <c r="BV5" s="519">
        <v>0</v>
      </c>
      <c r="BW5" s="519">
        <v>0</v>
      </c>
      <c r="BX5" s="519">
        <v>0</v>
      </c>
      <c r="BY5" s="519">
        <v>0</v>
      </c>
      <c r="BZ5" s="519">
        <v>0</v>
      </c>
      <c r="CA5" s="519">
        <v>0</v>
      </c>
      <c r="CB5" s="519">
        <v>0</v>
      </c>
      <c r="CC5" s="519">
        <v>0</v>
      </c>
      <c r="CD5" s="519">
        <v>0</v>
      </c>
      <c r="CE5" s="519">
        <v>0</v>
      </c>
      <c r="CF5" s="519">
        <v>0</v>
      </c>
      <c r="CG5" s="519">
        <v>0</v>
      </c>
      <c r="CH5" s="519">
        <v>0</v>
      </c>
      <c r="CI5" s="519">
        <v>0</v>
      </c>
      <c r="CJ5" s="519">
        <v>0</v>
      </c>
      <c r="CK5" s="519">
        <v>0</v>
      </c>
      <c r="CL5" s="519">
        <v>0</v>
      </c>
      <c r="CM5" s="519">
        <v>0</v>
      </c>
      <c r="CN5" s="519">
        <v>0</v>
      </c>
      <c r="CO5" s="519">
        <v>0</v>
      </c>
      <c r="CP5" s="519">
        <v>0</v>
      </c>
      <c r="CQ5" s="519">
        <v>0</v>
      </c>
      <c r="CR5" s="519">
        <v>0</v>
      </c>
      <c r="CS5" s="519">
        <v>0</v>
      </c>
      <c r="CT5" s="519">
        <v>0</v>
      </c>
      <c r="CU5" s="519">
        <v>0</v>
      </c>
      <c r="CV5" s="519">
        <v>0</v>
      </c>
      <c r="CW5" s="519">
        <v>0</v>
      </c>
      <c r="CX5" s="519">
        <v>0</v>
      </c>
      <c r="CY5" s="519">
        <v>0</v>
      </c>
      <c r="CZ5" s="519">
        <v>0</v>
      </c>
      <c r="DA5" s="519">
        <v>0</v>
      </c>
      <c r="DB5" s="519">
        <v>0</v>
      </c>
      <c r="DC5" s="519">
        <v>0</v>
      </c>
      <c r="DD5" s="519">
        <v>0</v>
      </c>
      <c r="DE5" s="519">
        <v>0</v>
      </c>
      <c r="DF5" s="519">
        <v>0</v>
      </c>
      <c r="DG5" s="519">
        <v>0</v>
      </c>
      <c r="DH5" s="519">
        <v>0</v>
      </c>
      <c r="DI5" s="519">
        <v>0</v>
      </c>
      <c r="DJ5" s="519">
        <v>0</v>
      </c>
      <c r="DK5" s="519">
        <v>0</v>
      </c>
      <c r="DL5" s="519">
        <v>0</v>
      </c>
      <c r="DM5" s="519">
        <v>0</v>
      </c>
      <c r="DN5" s="519">
        <v>0</v>
      </c>
      <c r="DO5" s="519">
        <v>0</v>
      </c>
      <c r="DP5" s="519">
        <v>0</v>
      </c>
      <c r="DQ5" s="519">
        <v>0</v>
      </c>
      <c r="DR5" s="519">
        <v>0</v>
      </c>
      <c r="DS5" s="519">
        <v>0</v>
      </c>
      <c r="DT5" s="519">
        <v>0</v>
      </c>
      <c r="DU5" s="519">
        <v>0</v>
      </c>
      <c r="DV5" s="519">
        <v>0</v>
      </c>
      <c r="DW5" s="519">
        <v>0</v>
      </c>
      <c r="DX5" s="519">
        <v>0</v>
      </c>
      <c r="DY5" s="131"/>
      <c r="DZ5" s="337" t="s">
        <v>631</v>
      </c>
      <c r="EA5" s="519" t="s">
        <v>1058</v>
      </c>
      <c r="EB5" s="519" t="s">
        <v>1059</v>
      </c>
      <c r="EC5" s="519">
        <v>2</v>
      </c>
      <c r="ED5" s="521" t="str">
        <f t="shared" si="2"/>
        <v>SDN100102</v>
      </c>
      <c r="EE5" s="519">
        <v>10000</v>
      </c>
      <c r="EF5" s="519">
        <v>10000</v>
      </c>
      <c r="EG5" s="519">
        <v>10000</v>
      </c>
      <c r="EH5" s="519">
        <v>10000</v>
      </c>
      <c r="EI5" s="519">
        <v>10000</v>
      </c>
      <c r="EJ5" s="519">
        <v>10000</v>
      </c>
      <c r="EK5" s="519">
        <v>10000</v>
      </c>
      <c r="EL5" s="519">
        <v>10000</v>
      </c>
      <c r="EM5" s="519">
        <v>10000</v>
      </c>
      <c r="EN5" s="519">
        <v>10000</v>
      </c>
      <c r="EO5" s="519">
        <v>10000</v>
      </c>
      <c r="EP5" s="519">
        <v>10000</v>
      </c>
      <c r="EQ5" s="519">
        <v>10000</v>
      </c>
      <c r="ER5" s="519">
        <v>10000</v>
      </c>
      <c r="ES5" s="519">
        <v>10000</v>
      </c>
      <c r="ET5" s="519">
        <v>10000</v>
      </c>
      <c r="EU5" s="519">
        <v>10000</v>
      </c>
      <c r="EV5" s="519">
        <v>10000</v>
      </c>
      <c r="EW5" s="519">
        <v>10000</v>
      </c>
      <c r="EX5" s="519">
        <v>10000</v>
      </c>
      <c r="EY5" s="519">
        <v>10000</v>
      </c>
      <c r="EZ5" s="519">
        <v>10000</v>
      </c>
      <c r="FA5" s="519">
        <v>10000</v>
      </c>
      <c r="FB5" s="519">
        <v>10000</v>
      </c>
      <c r="FC5" s="519">
        <v>10000</v>
      </c>
      <c r="FD5" s="519">
        <v>0</v>
      </c>
      <c r="FE5" s="519">
        <v>0</v>
      </c>
      <c r="FF5" s="519">
        <v>0</v>
      </c>
      <c r="FG5" s="519">
        <v>0</v>
      </c>
      <c r="FH5" s="519">
        <v>0</v>
      </c>
      <c r="FI5" s="519">
        <v>0</v>
      </c>
      <c r="FJ5" s="519">
        <v>0</v>
      </c>
      <c r="FK5" s="519">
        <v>0</v>
      </c>
      <c r="FL5" s="519">
        <v>0</v>
      </c>
      <c r="FM5" s="519">
        <v>0</v>
      </c>
      <c r="FN5" s="519">
        <v>0</v>
      </c>
      <c r="FO5" s="519">
        <v>0</v>
      </c>
      <c r="FP5" s="519">
        <v>0</v>
      </c>
      <c r="FQ5" s="519">
        <v>0</v>
      </c>
      <c r="FR5" s="519">
        <v>0</v>
      </c>
      <c r="FS5" s="519">
        <v>0</v>
      </c>
      <c r="FT5" s="519">
        <v>0</v>
      </c>
      <c r="FU5" s="519">
        <v>0</v>
      </c>
      <c r="FV5" s="519">
        <v>0</v>
      </c>
      <c r="FW5" s="519">
        <v>0</v>
      </c>
      <c r="FX5" s="519">
        <v>0</v>
      </c>
      <c r="FY5" s="519">
        <v>0</v>
      </c>
      <c r="FZ5" s="519">
        <v>0</v>
      </c>
      <c r="GA5" s="519">
        <v>0</v>
      </c>
      <c r="GB5" s="519">
        <v>0</v>
      </c>
      <c r="GC5" s="519">
        <v>0</v>
      </c>
      <c r="GD5" s="519">
        <v>0</v>
      </c>
      <c r="GE5" s="519">
        <v>0</v>
      </c>
      <c r="GF5" s="519">
        <v>0</v>
      </c>
      <c r="GG5" s="519">
        <v>0</v>
      </c>
      <c r="GH5" s="519">
        <v>0</v>
      </c>
      <c r="GI5" s="519">
        <v>0</v>
      </c>
      <c r="GJ5" s="519">
        <v>0</v>
      </c>
      <c r="GK5" s="519">
        <v>0</v>
      </c>
      <c r="GL5" s="519">
        <v>0</v>
      </c>
      <c r="GM5" s="519">
        <v>0</v>
      </c>
      <c r="GN5" s="519">
        <v>0</v>
      </c>
      <c r="GO5" s="519">
        <v>0</v>
      </c>
      <c r="GP5" s="519">
        <v>0</v>
      </c>
      <c r="GQ5" s="519">
        <v>0</v>
      </c>
      <c r="GR5" s="519">
        <v>0</v>
      </c>
      <c r="GS5" s="519">
        <v>0</v>
      </c>
      <c r="GT5" s="519">
        <v>0</v>
      </c>
      <c r="GU5" s="519">
        <v>0</v>
      </c>
      <c r="GV5" s="519">
        <v>0</v>
      </c>
      <c r="GW5" s="519">
        <v>0</v>
      </c>
      <c r="GX5" s="519">
        <v>0</v>
      </c>
      <c r="GY5" s="519">
        <v>0</v>
      </c>
      <c r="GZ5" s="519">
        <v>0</v>
      </c>
      <c r="HA5" s="519">
        <v>0</v>
      </c>
      <c r="HB5" s="519">
        <v>0</v>
      </c>
      <c r="HC5" s="519">
        <v>0</v>
      </c>
      <c r="HD5" s="519">
        <v>0</v>
      </c>
      <c r="HE5" s="519">
        <v>0</v>
      </c>
      <c r="HF5" s="519">
        <v>0</v>
      </c>
      <c r="HG5" s="519">
        <v>0</v>
      </c>
      <c r="HH5" s="519">
        <v>0</v>
      </c>
      <c r="HI5" s="519">
        <v>0</v>
      </c>
      <c r="HJ5" s="519">
        <v>0</v>
      </c>
      <c r="HK5" s="519">
        <v>0</v>
      </c>
      <c r="HL5" s="519">
        <v>0</v>
      </c>
      <c r="HM5" s="519">
        <v>0</v>
      </c>
      <c r="HN5" s="519">
        <v>0</v>
      </c>
      <c r="HO5" s="519">
        <v>0</v>
      </c>
      <c r="HP5" s="519">
        <v>0</v>
      </c>
      <c r="HQ5" s="519">
        <v>0</v>
      </c>
      <c r="HR5" s="519">
        <v>0</v>
      </c>
      <c r="HS5" s="519">
        <v>0</v>
      </c>
      <c r="HT5" s="519">
        <v>0</v>
      </c>
      <c r="HU5" s="519">
        <v>0</v>
      </c>
      <c r="HV5" s="519">
        <v>0</v>
      </c>
      <c r="HW5" s="519">
        <v>0</v>
      </c>
      <c r="HX5" s="519">
        <v>0</v>
      </c>
      <c r="HY5" s="519">
        <v>0</v>
      </c>
      <c r="HZ5" s="519">
        <v>0</v>
      </c>
      <c r="IA5" s="519">
        <v>0</v>
      </c>
      <c r="IB5" s="519">
        <v>0</v>
      </c>
      <c r="IC5" s="519">
        <v>0</v>
      </c>
      <c r="ID5" s="519">
        <v>0</v>
      </c>
      <c r="IE5" s="519">
        <v>0</v>
      </c>
      <c r="IF5" s="519">
        <v>0</v>
      </c>
      <c r="IG5" s="519">
        <v>0</v>
      </c>
      <c r="IH5" s="519">
        <v>0</v>
      </c>
      <c r="II5" s="519">
        <v>0</v>
      </c>
      <c r="IJ5" s="519">
        <v>0</v>
      </c>
      <c r="IK5" s="519">
        <v>0</v>
      </c>
    </row>
    <row r="6" spans="1:245" hidden="1">
      <c r="A6" s="337" t="s">
        <v>631</v>
      </c>
      <c r="B6" s="519" t="s">
        <v>1058</v>
      </c>
      <c r="C6" s="519"/>
      <c r="D6" s="519"/>
      <c r="E6" s="519"/>
      <c r="F6" s="519">
        <v>1</v>
      </c>
      <c r="G6" s="520"/>
      <c r="H6" s="519">
        <v>0</v>
      </c>
      <c r="I6" s="519">
        <v>4</v>
      </c>
      <c r="J6" s="519" t="str">
        <f t="shared" si="3"/>
        <v>SDN10010004</v>
      </c>
      <c r="K6" s="519">
        <v>960</v>
      </c>
      <c r="M6" s="337" t="s">
        <v>631</v>
      </c>
      <c r="N6" s="519" t="s">
        <v>1058</v>
      </c>
      <c r="O6" s="519" t="s">
        <v>1059</v>
      </c>
      <c r="P6" s="519">
        <v>3</v>
      </c>
      <c r="Q6" s="183" t="str">
        <f t="shared" si="1"/>
        <v>SDN100103</v>
      </c>
      <c r="R6" s="519">
        <v>0</v>
      </c>
      <c r="S6" s="519">
        <v>0</v>
      </c>
      <c r="T6" s="519">
        <v>0</v>
      </c>
      <c r="U6" s="519">
        <v>0</v>
      </c>
      <c r="V6" s="519">
        <v>0</v>
      </c>
      <c r="W6" s="519">
        <v>0</v>
      </c>
      <c r="X6" s="519">
        <v>0</v>
      </c>
      <c r="Y6" s="519">
        <v>0</v>
      </c>
      <c r="Z6" s="519">
        <v>0</v>
      </c>
      <c r="AA6" s="519">
        <v>0</v>
      </c>
      <c r="AB6" s="519">
        <v>0</v>
      </c>
      <c r="AC6" s="519">
        <v>0</v>
      </c>
      <c r="AD6" s="519">
        <v>0</v>
      </c>
      <c r="AE6" s="519">
        <v>0</v>
      </c>
      <c r="AF6" s="519">
        <v>0</v>
      </c>
      <c r="AG6" s="519">
        <v>0</v>
      </c>
      <c r="AH6" s="519">
        <v>0</v>
      </c>
      <c r="AI6" s="519">
        <v>0</v>
      </c>
      <c r="AJ6" s="519">
        <v>0</v>
      </c>
      <c r="AK6" s="519">
        <v>0</v>
      </c>
      <c r="AL6" s="519">
        <v>0</v>
      </c>
      <c r="AM6" s="519">
        <v>0</v>
      </c>
      <c r="AN6" s="519">
        <v>0</v>
      </c>
      <c r="AO6" s="519">
        <v>0</v>
      </c>
      <c r="AP6" s="519">
        <v>10000</v>
      </c>
      <c r="AQ6" s="519">
        <v>0</v>
      </c>
      <c r="AR6" s="519">
        <v>0</v>
      </c>
      <c r="AS6" s="519">
        <v>0</v>
      </c>
      <c r="AT6" s="519">
        <v>0</v>
      </c>
      <c r="AU6" s="519">
        <v>0</v>
      </c>
      <c r="AV6" s="519">
        <v>0</v>
      </c>
      <c r="AW6" s="519">
        <v>0</v>
      </c>
      <c r="AX6" s="519">
        <v>0</v>
      </c>
      <c r="AY6" s="519">
        <v>0</v>
      </c>
      <c r="AZ6" s="519">
        <v>0</v>
      </c>
      <c r="BA6" s="519">
        <v>0</v>
      </c>
      <c r="BB6" s="519">
        <v>0</v>
      </c>
      <c r="BC6" s="519">
        <v>0</v>
      </c>
      <c r="BD6" s="519">
        <v>0</v>
      </c>
      <c r="BE6" s="519">
        <v>0</v>
      </c>
      <c r="BF6" s="519">
        <v>0</v>
      </c>
      <c r="BG6" s="519">
        <v>0</v>
      </c>
      <c r="BH6" s="519">
        <v>0</v>
      </c>
      <c r="BI6" s="519">
        <v>0</v>
      </c>
      <c r="BJ6" s="519">
        <v>0</v>
      </c>
      <c r="BK6" s="519">
        <v>0</v>
      </c>
      <c r="BL6" s="519">
        <v>0</v>
      </c>
      <c r="BM6" s="519">
        <v>0</v>
      </c>
      <c r="BN6" s="519">
        <v>0</v>
      </c>
      <c r="BO6" s="519">
        <v>0</v>
      </c>
      <c r="BP6" s="519">
        <v>0</v>
      </c>
      <c r="BQ6" s="519">
        <v>0</v>
      </c>
      <c r="BR6" s="519">
        <v>0</v>
      </c>
      <c r="BS6" s="519">
        <v>0</v>
      </c>
      <c r="BT6" s="519">
        <v>0</v>
      </c>
      <c r="BU6" s="519">
        <v>0</v>
      </c>
      <c r="BV6" s="519">
        <v>0</v>
      </c>
      <c r="BW6" s="519">
        <v>0</v>
      </c>
      <c r="BX6" s="519">
        <v>0</v>
      </c>
      <c r="BY6" s="519">
        <v>0</v>
      </c>
      <c r="BZ6" s="519">
        <v>0</v>
      </c>
      <c r="CA6" s="519">
        <v>0</v>
      </c>
      <c r="CB6" s="519">
        <v>0</v>
      </c>
      <c r="CC6" s="519">
        <v>0</v>
      </c>
      <c r="CD6" s="519">
        <v>0</v>
      </c>
      <c r="CE6" s="519">
        <v>0</v>
      </c>
      <c r="CF6" s="519">
        <v>0</v>
      </c>
      <c r="CG6" s="519">
        <v>0</v>
      </c>
      <c r="CH6" s="519">
        <v>0</v>
      </c>
      <c r="CI6" s="519">
        <v>0</v>
      </c>
      <c r="CJ6" s="519">
        <v>0</v>
      </c>
      <c r="CK6" s="519">
        <v>0</v>
      </c>
      <c r="CL6" s="519">
        <v>0</v>
      </c>
      <c r="CM6" s="519">
        <v>0</v>
      </c>
      <c r="CN6" s="519">
        <v>0</v>
      </c>
      <c r="CO6" s="519">
        <v>0</v>
      </c>
      <c r="CP6" s="519">
        <v>0</v>
      </c>
      <c r="CQ6" s="519">
        <v>0</v>
      </c>
      <c r="CR6" s="519">
        <v>0</v>
      </c>
      <c r="CS6" s="519">
        <v>0</v>
      </c>
      <c r="CT6" s="519">
        <v>0</v>
      </c>
      <c r="CU6" s="519">
        <v>0</v>
      </c>
      <c r="CV6" s="519">
        <v>0</v>
      </c>
      <c r="CW6" s="519">
        <v>0</v>
      </c>
      <c r="CX6" s="519">
        <v>0</v>
      </c>
      <c r="CY6" s="519">
        <v>0</v>
      </c>
      <c r="CZ6" s="519">
        <v>0</v>
      </c>
      <c r="DA6" s="519">
        <v>0</v>
      </c>
      <c r="DB6" s="519">
        <v>0</v>
      </c>
      <c r="DC6" s="519">
        <v>0</v>
      </c>
      <c r="DD6" s="519">
        <v>0</v>
      </c>
      <c r="DE6" s="519">
        <v>0</v>
      </c>
      <c r="DF6" s="519">
        <v>0</v>
      </c>
      <c r="DG6" s="519">
        <v>0</v>
      </c>
      <c r="DH6" s="519">
        <v>0</v>
      </c>
      <c r="DI6" s="519">
        <v>0</v>
      </c>
      <c r="DJ6" s="519">
        <v>0</v>
      </c>
      <c r="DK6" s="519">
        <v>0</v>
      </c>
      <c r="DL6" s="519">
        <v>0</v>
      </c>
      <c r="DM6" s="519">
        <v>0</v>
      </c>
      <c r="DN6" s="519">
        <v>0</v>
      </c>
      <c r="DO6" s="519">
        <v>0</v>
      </c>
      <c r="DP6" s="519">
        <v>0</v>
      </c>
      <c r="DQ6" s="519">
        <v>0</v>
      </c>
      <c r="DR6" s="519">
        <v>0</v>
      </c>
      <c r="DS6" s="519">
        <v>0</v>
      </c>
      <c r="DT6" s="519">
        <v>0</v>
      </c>
      <c r="DU6" s="519">
        <v>0</v>
      </c>
      <c r="DV6" s="519">
        <v>0</v>
      </c>
      <c r="DW6" s="519">
        <v>0</v>
      </c>
      <c r="DX6" s="519">
        <v>0</v>
      </c>
      <c r="DY6" s="131"/>
      <c r="DZ6" s="337" t="s">
        <v>631</v>
      </c>
      <c r="EA6" s="519" t="s">
        <v>1058</v>
      </c>
      <c r="EB6" s="519" t="s">
        <v>1059</v>
      </c>
      <c r="EC6" s="519">
        <v>3</v>
      </c>
      <c r="ED6" s="521" t="str">
        <f t="shared" si="2"/>
        <v>SDN100103</v>
      </c>
      <c r="EE6" s="519">
        <v>10000</v>
      </c>
      <c r="EF6" s="519">
        <v>10000</v>
      </c>
      <c r="EG6" s="519">
        <v>10000</v>
      </c>
      <c r="EH6" s="519">
        <v>10000</v>
      </c>
      <c r="EI6" s="519">
        <v>10000</v>
      </c>
      <c r="EJ6" s="519">
        <v>10000</v>
      </c>
      <c r="EK6" s="519">
        <v>10000</v>
      </c>
      <c r="EL6" s="519">
        <v>10000</v>
      </c>
      <c r="EM6" s="519">
        <v>10000</v>
      </c>
      <c r="EN6" s="519">
        <v>10000</v>
      </c>
      <c r="EO6" s="519">
        <v>10000</v>
      </c>
      <c r="EP6" s="519">
        <v>10000</v>
      </c>
      <c r="EQ6" s="519">
        <v>10000</v>
      </c>
      <c r="ER6" s="519">
        <v>10000</v>
      </c>
      <c r="ES6" s="519">
        <v>10000</v>
      </c>
      <c r="ET6" s="519">
        <v>10000</v>
      </c>
      <c r="EU6" s="519">
        <v>10000</v>
      </c>
      <c r="EV6" s="519">
        <v>10000</v>
      </c>
      <c r="EW6" s="519">
        <v>10000</v>
      </c>
      <c r="EX6" s="519">
        <v>10000</v>
      </c>
      <c r="EY6" s="519">
        <v>10000</v>
      </c>
      <c r="EZ6" s="519">
        <v>10000</v>
      </c>
      <c r="FA6" s="519">
        <v>10000</v>
      </c>
      <c r="FB6" s="519">
        <v>10000</v>
      </c>
      <c r="FC6" s="519">
        <v>10000</v>
      </c>
      <c r="FD6" s="519">
        <v>0</v>
      </c>
      <c r="FE6" s="519">
        <v>0</v>
      </c>
      <c r="FF6" s="519">
        <v>0</v>
      </c>
      <c r="FG6" s="519">
        <v>0</v>
      </c>
      <c r="FH6" s="519">
        <v>0</v>
      </c>
      <c r="FI6" s="519">
        <v>0</v>
      </c>
      <c r="FJ6" s="519">
        <v>0</v>
      </c>
      <c r="FK6" s="519">
        <v>0</v>
      </c>
      <c r="FL6" s="519">
        <v>0</v>
      </c>
      <c r="FM6" s="519">
        <v>0</v>
      </c>
      <c r="FN6" s="519">
        <v>0</v>
      </c>
      <c r="FO6" s="519">
        <v>0</v>
      </c>
      <c r="FP6" s="519">
        <v>0</v>
      </c>
      <c r="FQ6" s="519">
        <v>0</v>
      </c>
      <c r="FR6" s="519">
        <v>0</v>
      </c>
      <c r="FS6" s="519">
        <v>0</v>
      </c>
      <c r="FT6" s="519">
        <v>0</v>
      </c>
      <c r="FU6" s="519">
        <v>0</v>
      </c>
      <c r="FV6" s="519">
        <v>0</v>
      </c>
      <c r="FW6" s="519">
        <v>0</v>
      </c>
      <c r="FX6" s="519">
        <v>0</v>
      </c>
      <c r="FY6" s="519">
        <v>0</v>
      </c>
      <c r="FZ6" s="519">
        <v>0</v>
      </c>
      <c r="GA6" s="519">
        <v>0</v>
      </c>
      <c r="GB6" s="519">
        <v>0</v>
      </c>
      <c r="GC6" s="519">
        <v>0</v>
      </c>
      <c r="GD6" s="519">
        <v>0</v>
      </c>
      <c r="GE6" s="519">
        <v>0</v>
      </c>
      <c r="GF6" s="519">
        <v>0</v>
      </c>
      <c r="GG6" s="519">
        <v>0</v>
      </c>
      <c r="GH6" s="519">
        <v>0</v>
      </c>
      <c r="GI6" s="519">
        <v>0</v>
      </c>
      <c r="GJ6" s="519">
        <v>0</v>
      </c>
      <c r="GK6" s="519">
        <v>0</v>
      </c>
      <c r="GL6" s="519">
        <v>0</v>
      </c>
      <c r="GM6" s="519">
        <v>0</v>
      </c>
      <c r="GN6" s="519">
        <v>0</v>
      </c>
      <c r="GO6" s="519">
        <v>0</v>
      </c>
      <c r="GP6" s="519">
        <v>0</v>
      </c>
      <c r="GQ6" s="519">
        <v>0</v>
      </c>
      <c r="GR6" s="519">
        <v>0</v>
      </c>
      <c r="GS6" s="519">
        <v>0</v>
      </c>
      <c r="GT6" s="519">
        <v>0</v>
      </c>
      <c r="GU6" s="519">
        <v>0</v>
      </c>
      <c r="GV6" s="519">
        <v>0</v>
      </c>
      <c r="GW6" s="519">
        <v>0</v>
      </c>
      <c r="GX6" s="519">
        <v>0</v>
      </c>
      <c r="GY6" s="519">
        <v>0</v>
      </c>
      <c r="GZ6" s="519">
        <v>0</v>
      </c>
      <c r="HA6" s="519">
        <v>0</v>
      </c>
      <c r="HB6" s="519">
        <v>0</v>
      </c>
      <c r="HC6" s="519">
        <v>0</v>
      </c>
      <c r="HD6" s="519">
        <v>0</v>
      </c>
      <c r="HE6" s="519">
        <v>0</v>
      </c>
      <c r="HF6" s="519">
        <v>0</v>
      </c>
      <c r="HG6" s="519">
        <v>0</v>
      </c>
      <c r="HH6" s="519">
        <v>0</v>
      </c>
      <c r="HI6" s="519">
        <v>0</v>
      </c>
      <c r="HJ6" s="519">
        <v>0</v>
      </c>
      <c r="HK6" s="519">
        <v>0</v>
      </c>
      <c r="HL6" s="519">
        <v>0</v>
      </c>
      <c r="HM6" s="519">
        <v>0</v>
      </c>
      <c r="HN6" s="519">
        <v>0</v>
      </c>
      <c r="HO6" s="519">
        <v>0</v>
      </c>
      <c r="HP6" s="519">
        <v>0</v>
      </c>
      <c r="HQ6" s="519">
        <v>0</v>
      </c>
      <c r="HR6" s="519">
        <v>0</v>
      </c>
      <c r="HS6" s="519">
        <v>0</v>
      </c>
      <c r="HT6" s="519">
        <v>0</v>
      </c>
      <c r="HU6" s="519">
        <v>0</v>
      </c>
      <c r="HV6" s="519">
        <v>0</v>
      </c>
      <c r="HW6" s="519">
        <v>0</v>
      </c>
      <c r="HX6" s="519">
        <v>0</v>
      </c>
      <c r="HY6" s="519">
        <v>0</v>
      </c>
      <c r="HZ6" s="519">
        <v>0</v>
      </c>
      <c r="IA6" s="519">
        <v>0</v>
      </c>
      <c r="IB6" s="519">
        <v>0</v>
      </c>
      <c r="IC6" s="519">
        <v>0</v>
      </c>
      <c r="ID6" s="519">
        <v>0</v>
      </c>
      <c r="IE6" s="519">
        <v>0</v>
      </c>
      <c r="IF6" s="519">
        <v>0</v>
      </c>
      <c r="IG6" s="519">
        <v>0</v>
      </c>
      <c r="IH6" s="519">
        <v>0</v>
      </c>
      <c r="II6" s="519">
        <v>0</v>
      </c>
      <c r="IJ6" s="519">
        <v>0</v>
      </c>
      <c r="IK6" s="519">
        <v>0</v>
      </c>
    </row>
    <row r="7" spans="1:245" hidden="1">
      <c r="A7" s="337" t="s">
        <v>631</v>
      </c>
      <c r="B7" s="519" t="s">
        <v>1058</v>
      </c>
      <c r="C7" s="519"/>
      <c r="D7" s="519"/>
      <c r="E7" s="519"/>
      <c r="F7" s="519">
        <v>1</v>
      </c>
      <c r="G7" s="520"/>
      <c r="H7" s="519">
        <v>0</v>
      </c>
      <c r="I7" s="519">
        <v>5</v>
      </c>
      <c r="J7" s="519" t="str">
        <f t="shared" si="3"/>
        <v>SDN10010005</v>
      </c>
      <c r="K7" s="519">
        <v>960</v>
      </c>
      <c r="M7" s="337" t="s">
        <v>631</v>
      </c>
      <c r="N7" s="519" t="s">
        <v>1058</v>
      </c>
      <c r="O7" s="519" t="s">
        <v>1059</v>
      </c>
      <c r="P7" s="519">
        <v>4</v>
      </c>
      <c r="Q7" s="183" t="str">
        <f t="shared" si="1"/>
        <v>SDN100104</v>
      </c>
      <c r="R7" s="519">
        <v>0</v>
      </c>
      <c r="S7" s="519">
        <v>0</v>
      </c>
      <c r="T7" s="519">
        <v>0</v>
      </c>
      <c r="U7" s="519">
        <v>0</v>
      </c>
      <c r="V7" s="519">
        <v>0</v>
      </c>
      <c r="W7" s="519">
        <v>0</v>
      </c>
      <c r="X7" s="519">
        <v>0</v>
      </c>
      <c r="Y7" s="519">
        <v>0</v>
      </c>
      <c r="Z7" s="519">
        <v>0</v>
      </c>
      <c r="AA7" s="519">
        <v>0</v>
      </c>
      <c r="AB7" s="519">
        <v>0</v>
      </c>
      <c r="AC7" s="519">
        <v>0</v>
      </c>
      <c r="AD7" s="519">
        <v>0</v>
      </c>
      <c r="AE7" s="519">
        <v>0</v>
      </c>
      <c r="AF7" s="519">
        <v>0</v>
      </c>
      <c r="AG7" s="519">
        <v>0</v>
      </c>
      <c r="AH7" s="519">
        <v>0</v>
      </c>
      <c r="AI7" s="519">
        <v>0</v>
      </c>
      <c r="AJ7" s="519">
        <v>0</v>
      </c>
      <c r="AK7" s="519">
        <v>0</v>
      </c>
      <c r="AL7" s="519">
        <v>0</v>
      </c>
      <c r="AM7" s="519">
        <v>0</v>
      </c>
      <c r="AN7" s="519">
        <v>0</v>
      </c>
      <c r="AO7" s="519">
        <v>0</v>
      </c>
      <c r="AP7" s="519">
        <v>10000</v>
      </c>
      <c r="AQ7" s="519">
        <v>0</v>
      </c>
      <c r="AR7" s="519">
        <v>0</v>
      </c>
      <c r="AS7" s="519">
        <v>0</v>
      </c>
      <c r="AT7" s="519">
        <v>0</v>
      </c>
      <c r="AU7" s="519">
        <v>0</v>
      </c>
      <c r="AV7" s="519">
        <v>0</v>
      </c>
      <c r="AW7" s="519">
        <v>0</v>
      </c>
      <c r="AX7" s="519">
        <v>0</v>
      </c>
      <c r="AY7" s="519">
        <v>0</v>
      </c>
      <c r="AZ7" s="519">
        <v>0</v>
      </c>
      <c r="BA7" s="519">
        <v>0</v>
      </c>
      <c r="BB7" s="519">
        <v>0</v>
      </c>
      <c r="BC7" s="519">
        <v>0</v>
      </c>
      <c r="BD7" s="519">
        <v>0</v>
      </c>
      <c r="BE7" s="519">
        <v>0</v>
      </c>
      <c r="BF7" s="519">
        <v>0</v>
      </c>
      <c r="BG7" s="519">
        <v>0</v>
      </c>
      <c r="BH7" s="519">
        <v>0</v>
      </c>
      <c r="BI7" s="519">
        <v>0</v>
      </c>
      <c r="BJ7" s="519">
        <v>0</v>
      </c>
      <c r="BK7" s="519">
        <v>0</v>
      </c>
      <c r="BL7" s="519">
        <v>0</v>
      </c>
      <c r="BM7" s="519">
        <v>0</v>
      </c>
      <c r="BN7" s="519">
        <v>0</v>
      </c>
      <c r="BO7" s="519">
        <v>0</v>
      </c>
      <c r="BP7" s="519">
        <v>0</v>
      </c>
      <c r="BQ7" s="519">
        <v>0</v>
      </c>
      <c r="BR7" s="519">
        <v>0</v>
      </c>
      <c r="BS7" s="519">
        <v>0</v>
      </c>
      <c r="BT7" s="519">
        <v>0</v>
      </c>
      <c r="BU7" s="519">
        <v>0</v>
      </c>
      <c r="BV7" s="519">
        <v>0</v>
      </c>
      <c r="BW7" s="519">
        <v>0</v>
      </c>
      <c r="BX7" s="519">
        <v>0</v>
      </c>
      <c r="BY7" s="519">
        <v>0</v>
      </c>
      <c r="BZ7" s="519">
        <v>0</v>
      </c>
      <c r="CA7" s="519">
        <v>0</v>
      </c>
      <c r="CB7" s="519">
        <v>0</v>
      </c>
      <c r="CC7" s="519">
        <v>0</v>
      </c>
      <c r="CD7" s="519">
        <v>0</v>
      </c>
      <c r="CE7" s="519">
        <v>0</v>
      </c>
      <c r="CF7" s="519">
        <v>0</v>
      </c>
      <c r="CG7" s="519">
        <v>0</v>
      </c>
      <c r="CH7" s="519">
        <v>0</v>
      </c>
      <c r="CI7" s="519">
        <v>0</v>
      </c>
      <c r="CJ7" s="519">
        <v>0</v>
      </c>
      <c r="CK7" s="519">
        <v>0</v>
      </c>
      <c r="CL7" s="519">
        <v>0</v>
      </c>
      <c r="CM7" s="519">
        <v>0</v>
      </c>
      <c r="CN7" s="519">
        <v>0</v>
      </c>
      <c r="CO7" s="519">
        <v>0</v>
      </c>
      <c r="CP7" s="519">
        <v>0</v>
      </c>
      <c r="CQ7" s="519">
        <v>0</v>
      </c>
      <c r="CR7" s="519">
        <v>0</v>
      </c>
      <c r="CS7" s="519">
        <v>0</v>
      </c>
      <c r="CT7" s="519">
        <v>0</v>
      </c>
      <c r="CU7" s="519">
        <v>0</v>
      </c>
      <c r="CV7" s="519">
        <v>0</v>
      </c>
      <c r="CW7" s="519">
        <v>0</v>
      </c>
      <c r="CX7" s="519">
        <v>0</v>
      </c>
      <c r="CY7" s="519">
        <v>0</v>
      </c>
      <c r="CZ7" s="519">
        <v>0</v>
      </c>
      <c r="DA7" s="519">
        <v>0</v>
      </c>
      <c r="DB7" s="519">
        <v>0</v>
      </c>
      <c r="DC7" s="519">
        <v>0</v>
      </c>
      <c r="DD7" s="519">
        <v>0</v>
      </c>
      <c r="DE7" s="519">
        <v>0</v>
      </c>
      <c r="DF7" s="519">
        <v>0</v>
      </c>
      <c r="DG7" s="519">
        <v>0</v>
      </c>
      <c r="DH7" s="519">
        <v>0</v>
      </c>
      <c r="DI7" s="519">
        <v>0</v>
      </c>
      <c r="DJ7" s="519">
        <v>0</v>
      </c>
      <c r="DK7" s="519">
        <v>0</v>
      </c>
      <c r="DL7" s="519">
        <v>0</v>
      </c>
      <c r="DM7" s="519">
        <v>0</v>
      </c>
      <c r="DN7" s="519">
        <v>0</v>
      </c>
      <c r="DO7" s="519">
        <v>0</v>
      </c>
      <c r="DP7" s="519">
        <v>0</v>
      </c>
      <c r="DQ7" s="519">
        <v>0</v>
      </c>
      <c r="DR7" s="519">
        <v>0</v>
      </c>
      <c r="DS7" s="519">
        <v>0</v>
      </c>
      <c r="DT7" s="519">
        <v>0</v>
      </c>
      <c r="DU7" s="519">
        <v>0</v>
      </c>
      <c r="DV7" s="519">
        <v>0</v>
      </c>
      <c r="DW7" s="519">
        <v>0</v>
      </c>
      <c r="DX7" s="519">
        <v>0</v>
      </c>
      <c r="DY7" s="131"/>
      <c r="DZ7" s="337" t="s">
        <v>631</v>
      </c>
      <c r="EA7" s="519" t="s">
        <v>1058</v>
      </c>
      <c r="EB7" s="519" t="s">
        <v>1059</v>
      </c>
      <c r="EC7" s="519">
        <v>4</v>
      </c>
      <c r="ED7" s="521" t="str">
        <f t="shared" si="2"/>
        <v>SDN100104</v>
      </c>
      <c r="EE7" s="519">
        <v>10000</v>
      </c>
      <c r="EF7" s="519">
        <v>10000</v>
      </c>
      <c r="EG7" s="519">
        <v>10000</v>
      </c>
      <c r="EH7" s="519">
        <v>10000</v>
      </c>
      <c r="EI7" s="519">
        <v>10000</v>
      </c>
      <c r="EJ7" s="519">
        <v>10000</v>
      </c>
      <c r="EK7" s="519">
        <v>10000</v>
      </c>
      <c r="EL7" s="519">
        <v>10000</v>
      </c>
      <c r="EM7" s="519">
        <v>10000</v>
      </c>
      <c r="EN7" s="519">
        <v>10000</v>
      </c>
      <c r="EO7" s="519">
        <v>10000</v>
      </c>
      <c r="EP7" s="519">
        <v>10000</v>
      </c>
      <c r="EQ7" s="519">
        <v>10000</v>
      </c>
      <c r="ER7" s="519">
        <v>10000</v>
      </c>
      <c r="ES7" s="519">
        <v>10000</v>
      </c>
      <c r="ET7" s="519">
        <v>10000</v>
      </c>
      <c r="EU7" s="519">
        <v>10000</v>
      </c>
      <c r="EV7" s="519">
        <v>10000</v>
      </c>
      <c r="EW7" s="519">
        <v>10000</v>
      </c>
      <c r="EX7" s="519">
        <v>10000</v>
      </c>
      <c r="EY7" s="519">
        <v>10000</v>
      </c>
      <c r="EZ7" s="519">
        <v>10000</v>
      </c>
      <c r="FA7" s="519">
        <v>10000</v>
      </c>
      <c r="FB7" s="519">
        <v>10000</v>
      </c>
      <c r="FC7" s="519">
        <v>10000</v>
      </c>
      <c r="FD7" s="519">
        <v>0</v>
      </c>
      <c r="FE7" s="519">
        <v>0</v>
      </c>
      <c r="FF7" s="519">
        <v>0</v>
      </c>
      <c r="FG7" s="519">
        <v>0</v>
      </c>
      <c r="FH7" s="519">
        <v>0</v>
      </c>
      <c r="FI7" s="519">
        <v>0</v>
      </c>
      <c r="FJ7" s="519">
        <v>0</v>
      </c>
      <c r="FK7" s="519">
        <v>0</v>
      </c>
      <c r="FL7" s="519">
        <v>0</v>
      </c>
      <c r="FM7" s="519">
        <v>0</v>
      </c>
      <c r="FN7" s="519">
        <v>0</v>
      </c>
      <c r="FO7" s="519">
        <v>0</v>
      </c>
      <c r="FP7" s="519">
        <v>0</v>
      </c>
      <c r="FQ7" s="519">
        <v>0</v>
      </c>
      <c r="FR7" s="519">
        <v>0</v>
      </c>
      <c r="FS7" s="519">
        <v>0</v>
      </c>
      <c r="FT7" s="519">
        <v>0</v>
      </c>
      <c r="FU7" s="519">
        <v>0</v>
      </c>
      <c r="FV7" s="519">
        <v>0</v>
      </c>
      <c r="FW7" s="519">
        <v>0</v>
      </c>
      <c r="FX7" s="519">
        <v>0</v>
      </c>
      <c r="FY7" s="519">
        <v>0</v>
      </c>
      <c r="FZ7" s="519">
        <v>0</v>
      </c>
      <c r="GA7" s="519">
        <v>0</v>
      </c>
      <c r="GB7" s="519">
        <v>0</v>
      </c>
      <c r="GC7" s="519">
        <v>0</v>
      </c>
      <c r="GD7" s="519">
        <v>0</v>
      </c>
      <c r="GE7" s="519">
        <v>0</v>
      </c>
      <c r="GF7" s="519">
        <v>0</v>
      </c>
      <c r="GG7" s="519">
        <v>0</v>
      </c>
      <c r="GH7" s="519">
        <v>0</v>
      </c>
      <c r="GI7" s="519">
        <v>0</v>
      </c>
      <c r="GJ7" s="519">
        <v>0</v>
      </c>
      <c r="GK7" s="519">
        <v>0</v>
      </c>
      <c r="GL7" s="519">
        <v>0</v>
      </c>
      <c r="GM7" s="519">
        <v>0</v>
      </c>
      <c r="GN7" s="519">
        <v>0</v>
      </c>
      <c r="GO7" s="519">
        <v>0</v>
      </c>
      <c r="GP7" s="519">
        <v>0</v>
      </c>
      <c r="GQ7" s="519">
        <v>0</v>
      </c>
      <c r="GR7" s="519">
        <v>0</v>
      </c>
      <c r="GS7" s="519">
        <v>0</v>
      </c>
      <c r="GT7" s="519">
        <v>0</v>
      </c>
      <c r="GU7" s="519">
        <v>0</v>
      </c>
      <c r="GV7" s="519">
        <v>0</v>
      </c>
      <c r="GW7" s="519">
        <v>0</v>
      </c>
      <c r="GX7" s="519">
        <v>0</v>
      </c>
      <c r="GY7" s="519">
        <v>0</v>
      </c>
      <c r="GZ7" s="519">
        <v>0</v>
      </c>
      <c r="HA7" s="519">
        <v>0</v>
      </c>
      <c r="HB7" s="519">
        <v>0</v>
      </c>
      <c r="HC7" s="519">
        <v>0</v>
      </c>
      <c r="HD7" s="519">
        <v>0</v>
      </c>
      <c r="HE7" s="519">
        <v>0</v>
      </c>
      <c r="HF7" s="519">
        <v>0</v>
      </c>
      <c r="HG7" s="519">
        <v>0</v>
      </c>
      <c r="HH7" s="519">
        <v>0</v>
      </c>
      <c r="HI7" s="519">
        <v>0</v>
      </c>
      <c r="HJ7" s="519">
        <v>0</v>
      </c>
      <c r="HK7" s="519">
        <v>0</v>
      </c>
      <c r="HL7" s="519">
        <v>0</v>
      </c>
      <c r="HM7" s="519">
        <v>0</v>
      </c>
      <c r="HN7" s="519">
        <v>0</v>
      </c>
      <c r="HO7" s="519">
        <v>0</v>
      </c>
      <c r="HP7" s="519">
        <v>0</v>
      </c>
      <c r="HQ7" s="519">
        <v>0</v>
      </c>
      <c r="HR7" s="519">
        <v>0</v>
      </c>
      <c r="HS7" s="519">
        <v>0</v>
      </c>
      <c r="HT7" s="519">
        <v>0</v>
      </c>
      <c r="HU7" s="519">
        <v>0</v>
      </c>
      <c r="HV7" s="519">
        <v>0</v>
      </c>
      <c r="HW7" s="519">
        <v>0</v>
      </c>
      <c r="HX7" s="519">
        <v>0</v>
      </c>
      <c r="HY7" s="519">
        <v>0</v>
      </c>
      <c r="HZ7" s="519">
        <v>0</v>
      </c>
      <c r="IA7" s="519">
        <v>0</v>
      </c>
      <c r="IB7" s="519">
        <v>0</v>
      </c>
      <c r="IC7" s="519">
        <v>0</v>
      </c>
      <c r="ID7" s="519">
        <v>0</v>
      </c>
      <c r="IE7" s="519">
        <v>0</v>
      </c>
      <c r="IF7" s="519">
        <v>0</v>
      </c>
      <c r="IG7" s="519">
        <v>0</v>
      </c>
      <c r="IH7" s="519">
        <v>0</v>
      </c>
      <c r="II7" s="519">
        <v>0</v>
      </c>
      <c r="IJ7" s="519">
        <v>0</v>
      </c>
      <c r="IK7" s="519">
        <v>0</v>
      </c>
    </row>
    <row r="8" spans="1:245" hidden="1">
      <c r="A8" s="337" t="s">
        <v>631</v>
      </c>
      <c r="B8" s="519" t="s">
        <v>1058</v>
      </c>
      <c r="C8" s="519"/>
      <c r="D8" s="519"/>
      <c r="E8" s="519"/>
      <c r="F8" s="519">
        <v>1</v>
      </c>
      <c r="G8" s="520"/>
      <c r="H8" s="519">
        <v>0</v>
      </c>
      <c r="I8" s="519">
        <v>6</v>
      </c>
      <c r="J8" s="519" t="str">
        <f t="shared" si="3"/>
        <v>SDN10010006</v>
      </c>
      <c r="K8" s="519">
        <v>768</v>
      </c>
      <c r="M8" s="337" t="s">
        <v>631</v>
      </c>
      <c r="N8" s="519" t="s">
        <v>1058</v>
      </c>
      <c r="O8" s="519" t="s">
        <v>1059</v>
      </c>
      <c r="P8" s="519">
        <v>5</v>
      </c>
      <c r="Q8" s="183" t="str">
        <f t="shared" si="1"/>
        <v>SDN100105</v>
      </c>
      <c r="R8" s="519">
        <v>0</v>
      </c>
      <c r="S8" s="519">
        <v>0</v>
      </c>
      <c r="T8" s="519">
        <v>0</v>
      </c>
      <c r="U8" s="519">
        <v>0</v>
      </c>
      <c r="V8" s="519">
        <v>0</v>
      </c>
      <c r="W8" s="519">
        <v>0</v>
      </c>
      <c r="X8" s="519">
        <v>0</v>
      </c>
      <c r="Y8" s="519">
        <v>0</v>
      </c>
      <c r="Z8" s="519">
        <v>0</v>
      </c>
      <c r="AA8" s="519">
        <v>0</v>
      </c>
      <c r="AB8" s="519">
        <v>0</v>
      </c>
      <c r="AC8" s="519">
        <v>0</v>
      </c>
      <c r="AD8" s="519">
        <v>0</v>
      </c>
      <c r="AE8" s="519">
        <v>0</v>
      </c>
      <c r="AF8" s="519">
        <v>0</v>
      </c>
      <c r="AG8" s="519">
        <v>0</v>
      </c>
      <c r="AH8" s="519">
        <v>0</v>
      </c>
      <c r="AI8" s="519">
        <v>0</v>
      </c>
      <c r="AJ8" s="519">
        <v>0</v>
      </c>
      <c r="AK8" s="519">
        <v>0</v>
      </c>
      <c r="AL8" s="519">
        <v>0</v>
      </c>
      <c r="AM8" s="519">
        <v>0</v>
      </c>
      <c r="AN8" s="519">
        <v>0</v>
      </c>
      <c r="AO8" s="519">
        <v>0</v>
      </c>
      <c r="AP8" s="519">
        <v>10000</v>
      </c>
      <c r="AQ8" s="519">
        <v>0</v>
      </c>
      <c r="AR8" s="519">
        <v>0</v>
      </c>
      <c r="AS8" s="519">
        <v>0</v>
      </c>
      <c r="AT8" s="519">
        <v>0</v>
      </c>
      <c r="AU8" s="519">
        <v>0</v>
      </c>
      <c r="AV8" s="519">
        <v>0</v>
      </c>
      <c r="AW8" s="519">
        <v>0</v>
      </c>
      <c r="AX8" s="519">
        <v>0</v>
      </c>
      <c r="AY8" s="519">
        <v>0</v>
      </c>
      <c r="AZ8" s="519">
        <v>0</v>
      </c>
      <c r="BA8" s="519">
        <v>0</v>
      </c>
      <c r="BB8" s="519">
        <v>0</v>
      </c>
      <c r="BC8" s="519">
        <v>0</v>
      </c>
      <c r="BD8" s="519">
        <v>0</v>
      </c>
      <c r="BE8" s="519">
        <v>0</v>
      </c>
      <c r="BF8" s="519">
        <v>0</v>
      </c>
      <c r="BG8" s="519">
        <v>0</v>
      </c>
      <c r="BH8" s="519">
        <v>0</v>
      </c>
      <c r="BI8" s="519">
        <v>0</v>
      </c>
      <c r="BJ8" s="519">
        <v>0</v>
      </c>
      <c r="BK8" s="519">
        <v>0</v>
      </c>
      <c r="BL8" s="519">
        <v>0</v>
      </c>
      <c r="BM8" s="519">
        <v>0</v>
      </c>
      <c r="BN8" s="519">
        <v>0</v>
      </c>
      <c r="BO8" s="519">
        <v>0</v>
      </c>
      <c r="BP8" s="519">
        <v>0</v>
      </c>
      <c r="BQ8" s="519">
        <v>0</v>
      </c>
      <c r="BR8" s="519">
        <v>0</v>
      </c>
      <c r="BS8" s="519">
        <v>0</v>
      </c>
      <c r="BT8" s="519">
        <v>0</v>
      </c>
      <c r="BU8" s="519">
        <v>0</v>
      </c>
      <c r="BV8" s="519">
        <v>0</v>
      </c>
      <c r="BW8" s="519">
        <v>0</v>
      </c>
      <c r="BX8" s="519">
        <v>0</v>
      </c>
      <c r="BY8" s="519">
        <v>0</v>
      </c>
      <c r="BZ8" s="519">
        <v>0</v>
      </c>
      <c r="CA8" s="519">
        <v>0</v>
      </c>
      <c r="CB8" s="519">
        <v>0</v>
      </c>
      <c r="CC8" s="519">
        <v>0</v>
      </c>
      <c r="CD8" s="519">
        <v>0</v>
      </c>
      <c r="CE8" s="519">
        <v>0</v>
      </c>
      <c r="CF8" s="519">
        <v>0</v>
      </c>
      <c r="CG8" s="519">
        <v>0</v>
      </c>
      <c r="CH8" s="519">
        <v>0</v>
      </c>
      <c r="CI8" s="519">
        <v>0</v>
      </c>
      <c r="CJ8" s="519">
        <v>0</v>
      </c>
      <c r="CK8" s="519">
        <v>0</v>
      </c>
      <c r="CL8" s="519">
        <v>0</v>
      </c>
      <c r="CM8" s="519">
        <v>0</v>
      </c>
      <c r="CN8" s="519">
        <v>0</v>
      </c>
      <c r="CO8" s="519">
        <v>0</v>
      </c>
      <c r="CP8" s="519">
        <v>0</v>
      </c>
      <c r="CQ8" s="519">
        <v>0</v>
      </c>
      <c r="CR8" s="519">
        <v>0</v>
      </c>
      <c r="CS8" s="519">
        <v>0</v>
      </c>
      <c r="CT8" s="519">
        <v>0</v>
      </c>
      <c r="CU8" s="519">
        <v>0</v>
      </c>
      <c r="CV8" s="519">
        <v>0</v>
      </c>
      <c r="CW8" s="519">
        <v>0</v>
      </c>
      <c r="CX8" s="519">
        <v>0</v>
      </c>
      <c r="CY8" s="519">
        <v>0</v>
      </c>
      <c r="CZ8" s="519">
        <v>0</v>
      </c>
      <c r="DA8" s="519">
        <v>0</v>
      </c>
      <c r="DB8" s="519">
        <v>0</v>
      </c>
      <c r="DC8" s="519">
        <v>0</v>
      </c>
      <c r="DD8" s="519">
        <v>0</v>
      </c>
      <c r="DE8" s="519">
        <v>0</v>
      </c>
      <c r="DF8" s="519">
        <v>0</v>
      </c>
      <c r="DG8" s="519">
        <v>0</v>
      </c>
      <c r="DH8" s="519">
        <v>0</v>
      </c>
      <c r="DI8" s="519">
        <v>0</v>
      </c>
      <c r="DJ8" s="519">
        <v>0</v>
      </c>
      <c r="DK8" s="519">
        <v>0</v>
      </c>
      <c r="DL8" s="519">
        <v>0</v>
      </c>
      <c r="DM8" s="519">
        <v>0</v>
      </c>
      <c r="DN8" s="519">
        <v>0</v>
      </c>
      <c r="DO8" s="519">
        <v>0</v>
      </c>
      <c r="DP8" s="519">
        <v>0</v>
      </c>
      <c r="DQ8" s="519">
        <v>0</v>
      </c>
      <c r="DR8" s="519">
        <v>0</v>
      </c>
      <c r="DS8" s="519">
        <v>0</v>
      </c>
      <c r="DT8" s="519">
        <v>0</v>
      </c>
      <c r="DU8" s="519">
        <v>0</v>
      </c>
      <c r="DV8" s="519">
        <v>0</v>
      </c>
      <c r="DW8" s="519">
        <v>0</v>
      </c>
      <c r="DX8" s="519">
        <v>0</v>
      </c>
      <c r="DY8" s="131"/>
      <c r="DZ8" s="337" t="s">
        <v>631</v>
      </c>
      <c r="EA8" s="519" t="s">
        <v>1058</v>
      </c>
      <c r="EB8" s="519" t="s">
        <v>1059</v>
      </c>
      <c r="EC8" s="519">
        <v>5</v>
      </c>
      <c r="ED8" s="521" t="str">
        <f t="shared" si="2"/>
        <v>SDN100105</v>
      </c>
      <c r="EE8" s="519">
        <v>10000</v>
      </c>
      <c r="EF8" s="519">
        <v>10000</v>
      </c>
      <c r="EG8" s="519">
        <v>10000</v>
      </c>
      <c r="EH8" s="519">
        <v>10000</v>
      </c>
      <c r="EI8" s="519">
        <v>10000</v>
      </c>
      <c r="EJ8" s="519">
        <v>10000</v>
      </c>
      <c r="EK8" s="519">
        <v>10000</v>
      </c>
      <c r="EL8" s="519">
        <v>10000</v>
      </c>
      <c r="EM8" s="519">
        <v>10000</v>
      </c>
      <c r="EN8" s="519">
        <v>10000</v>
      </c>
      <c r="EO8" s="519">
        <v>10000</v>
      </c>
      <c r="EP8" s="519">
        <v>10000</v>
      </c>
      <c r="EQ8" s="519">
        <v>10000</v>
      </c>
      <c r="ER8" s="519">
        <v>10000</v>
      </c>
      <c r="ES8" s="519">
        <v>10000</v>
      </c>
      <c r="ET8" s="519">
        <v>10000</v>
      </c>
      <c r="EU8" s="519">
        <v>10000</v>
      </c>
      <c r="EV8" s="519">
        <v>10000</v>
      </c>
      <c r="EW8" s="519">
        <v>10000</v>
      </c>
      <c r="EX8" s="519">
        <v>10000</v>
      </c>
      <c r="EY8" s="519">
        <v>10000</v>
      </c>
      <c r="EZ8" s="519">
        <v>10000</v>
      </c>
      <c r="FA8" s="519">
        <v>10000</v>
      </c>
      <c r="FB8" s="519">
        <v>10000</v>
      </c>
      <c r="FC8" s="519">
        <v>10000</v>
      </c>
      <c r="FD8" s="519">
        <v>0</v>
      </c>
      <c r="FE8" s="519">
        <v>0</v>
      </c>
      <c r="FF8" s="519">
        <v>0</v>
      </c>
      <c r="FG8" s="519">
        <v>0</v>
      </c>
      <c r="FH8" s="519">
        <v>0</v>
      </c>
      <c r="FI8" s="519">
        <v>0</v>
      </c>
      <c r="FJ8" s="519">
        <v>0</v>
      </c>
      <c r="FK8" s="519">
        <v>0</v>
      </c>
      <c r="FL8" s="519">
        <v>0</v>
      </c>
      <c r="FM8" s="519">
        <v>0</v>
      </c>
      <c r="FN8" s="519">
        <v>0</v>
      </c>
      <c r="FO8" s="519">
        <v>0</v>
      </c>
      <c r="FP8" s="519">
        <v>0</v>
      </c>
      <c r="FQ8" s="519">
        <v>0</v>
      </c>
      <c r="FR8" s="519">
        <v>0</v>
      </c>
      <c r="FS8" s="519">
        <v>0</v>
      </c>
      <c r="FT8" s="519">
        <v>0</v>
      </c>
      <c r="FU8" s="519">
        <v>0</v>
      </c>
      <c r="FV8" s="519">
        <v>0</v>
      </c>
      <c r="FW8" s="519">
        <v>0</v>
      </c>
      <c r="FX8" s="519">
        <v>0</v>
      </c>
      <c r="FY8" s="519">
        <v>0</v>
      </c>
      <c r="FZ8" s="519">
        <v>0</v>
      </c>
      <c r="GA8" s="519">
        <v>0</v>
      </c>
      <c r="GB8" s="519">
        <v>0</v>
      </c>
      <c r="GC8" s="519">
        <v>0</v>
      </c>
      <c r="GD8" s="519">
        <v>0</v>
      </c>
      <c r="GE8" s="519">
        <v>0</v>
      </c>
      <c r="GF8" s="519">
        <v>0</v>
      </c>
      <c r="GG8" s="519">
        <v>0</v>
      </c>
      <c r="GH8" s="519">
        <v>0</v>
      </c>
      <c r="GI8" s="519">
        <v>0</v>
      </c>
      <c r="GJ8" s="519">
        <v>0</v>
      </c>
      <c r="GK8" s="519">
        <v>0</v>
      </c>
      <c r="GL8" s="519">
        <v>0</v>
      </c>
      <c r="GM8" s="519">
        <v>0</v>
      </c>
      <c r="GN8" s="519">
        <v>0</v>
      </c>
      <c r="GO8" s="519">
        <v>0</v>
      </c>
      <c r="GP8" s="519">
        <v>0</v>
      </c>
      <c r="GQ8" s="519">
        <v>0</v>
      </c>
      <c r="GR8" s="519">
        <v>0</v>
      </c>
      <c r="GS8" s="519">
        <v>0</v>
      </c>
      <c r="GT8" s="519">
        <v>0</v>
      </c>
      <c r="GU8" s="519">
        <v>0</v>
      </c>
      <c r="GV8" s="519">
        <v>0</v>
      </c>
      <c r="GW8" s="519">
        <v>0</v>
      </c>
      <c r="GX8" s="519">
        <v>0</v>
      </c>
      <c r="GY8" s="519">
        <v>0</v>
      </c>
      <c r="GZ8" s="519">
        <v>0</v>
      </c>
      <c r="HA8" s="519">
        <v>0</v>
      </c>
      <c r="HB8" s="519">
        <v>0</v>
      </c>
      <c r="HC8" s="519">
        <v>0</v>
      </c>
      <c r="HD8" s="519">
        <v>0</v>
      </c>
      <c r="HE8" s="519">
        <v>0</v>
      </c>
      <c r="HF8" s="519">
        <v>0</v>
      </c>
      <c r="HG8" s="519">
        <v>0</v>
      </c>
      <c r="HH8" s="519">
        <v>0</v>
      </c>
      <c r="HI8" s="519">
        <v>0</v>
      </c>
      <c r="HJ8" s="519">
        <v>0</v>
      </c>
      <c r="HK8" s="519">
        <v>0</v>
      </c>
      <c r="HL8" s="519">
        <v>0</v>
      </c>
      <c r="HM8" s="519">
        <v>0</v>
      </c>
      <c r="HN8" s="519">
        <v>0</v>
      </c>
      <c r="HO8" s="519">
        <v>0</v>
      </c>
      <c r="HP8" s="519">
        <v>0</v>
      </c>
      <c r="HQ8" s="519">
        <v>0</v>
      </c>
      <c r="HR8" s="519">
        <v>0</v>
      </c>
      <c r="HS8" s="519">
        <v>0</v>
      </c>
      <c r="HT8" s="519">
        <v>0</v>
      </c>
      <c r="HU8" s="519">
        <v>0</v>
      </c>
      <c r="HV8" s="519">
        <v>0</v>
      </c>
      <c r="HW8" s="519">
        <v>0</v>
      </c>
      <c r="HX8" s="519">
        <v>0</v>
      </c>
      <c r="HY8" s="519">
        <v>0</v>
      </c>
      <c r="HZ8" s="519">
        <v>0</v>
      </c>
      <c r="IA8" s="519">
        <v>0</v>
      </c>
      <c r="IB8" s="519">
        <v>0</v>
      </c>
      <c r="IC8" s="519">
        <v>0</v>
      </c>
      <c r="ID8" s="519">
        <v>0</v>
      </c>
      <c r="IE8" s="519">
        <v>0</v>
      </c>
      <c r="IF8" s="519">
        <v>0</v>
      </c>
      <c r="IG8" s="519">
        <v>0</v>
      </c>
      <c r="IH8" s="519">
        <v>0</v>
      </c>
      <c r="II8" s="519">
        <v>0</v>
      </c>
      <c r="IJ8" s="519">
        <v>0</v>
      </c>
      <c r="IK8" s="519">
        <v>0</v>
      </c>
    </row>
    <row r="9" spans="1:245" hidden="1">
      <c r="A9" s="337" t="s">
        <v>631</v>
      </c>
      <c r="B9" s="519" t="s">
        <v>1058</v>
      </c>
      <c r="C9" s="519"/>
      <c r="D9" s="519"/>
      <c r="E9" s="519"/>
      <c r="F9" s="519">
        <v>1</v>
      </c>
      <c r="G9" s="520"/>
      <c r="H9" s="519">
        <v>0</v>
      </c>
      <c r="I9" s="519">
        <v>7</v>
      </c>
      <c r="J9" s="519" t="str">
        <f t="shared" si="3"/>
        <v>SDN10010007</v>
      </c>
      <c r="K9" s="519">
        <v>768</v>
      </c>
      <c r="M9" s="337" t="s">
        <v>631</v>
      </c>
      <c r="N9" s="519" t="s">
        <v>1058</v>
      </c>
      <c r="O9" s="519" t="s">
        <v>1059</v>
      </c>
      <c r="P9" s="519">
        <v>6</v>
      </c>
      <c r="Q9" s="183" t="str">
        <f t="shared" si="1"/>
        <v>SDN100106</v>
      </c>
      <c r="R9" s="519">
        <v>0</v>
      </c>
      <c r="S9" s="519">
        <v>0</v>
      </c>
      <c r="T9" s="519">
        <v>0</v>
      </c>
      <c r="U9" s="519">
        <v>0</v>
      </c>
      <c r="V9" s="519">
        <v>0</v>
      </c>
      <c r="W9" s="519">
        <v>0</v>
      </c>
      <c r="X9" s="519">
        <v>0</v>
      </c>
      <c r="Y9" s="519">
        <v>0</v>
      </c>
      <c r="Z9" s="519">
        <v>0</v>
      </c>
      <c r="AA9" s="519">
        <v>0</v>
      </c>
      <c r="AB9" s="519">
        <v>0</v>
      </c>
      <c r="AC9" s="519">
        <v>0</v>
      </c>
      <c r="AD9" s="519">
        <v>0</v>
      </c>
      <c r="AE9" s="519">
        <v>0</v>
      </c>
      <c r="AF9" s="519">
        <v>0</v>
      </c>
      <c r="AG9" s="519">
        <v>0</v>
      </c>
      <c r="AH9" s="519">
        <v>0</v>
      </c>
      <c r="AI9" s="519">
        <v>0</v>
      </c>
      <c r="AJ9" s="519">
        <v>0</v>
      </c>
      <c r="AK9" s="519">
        <v>0</v>
      </c>
      <c r="AL9" s="519">
        <v>0</v>
      </c>
      <c r="AM9" s="519">
        <v>0</v>
      </c>
      <c r="AN9" s="519">
        <v>0</v>
      </c>
      <c r="AO9" s="519">
        <v>0</v>
      </c>
      <c r="AP9" s="519">
        <v>10000</v>
      </c>
      <c r="AQ9" s="519">
        <v>0</v>
      </c>
      <c r="AR9" s="519">
        <v>0</v>
      </c>
      <c r="AS9" s="519">
        <v>0</v>
      </c>
      <c r="AT9" s="519">
        <v>0</v>
      </c>
      <c r="AU9" s="519">
        <v>0</v>
      </c>
      <c r="AV9" s="519">
        <v>0</v>
      </c>
      <c r="AW9" s="519">
        <v>0</v>
      </c>
      <c r="AX9" s="519">
        <v>0</v>
      </c>
      <c r="AY9" s="519">
        <v>0</v>
      </c>
      <c r="AZ9" s="519">
        <v>0</v>
      </c>
      <c r="BA9" s="519">
        <v>0</v>
      </c>
      <c r="BB9" s="519">
        <v>0</v>
      </c>
      <c r="BC9" s="519">
        <v>0</v>
      </c>
      <c r="BD9" s="519">
        <v>0</v>
      </c>
      <c r="BE9" s="519">
        <v>0</v>
      </c>
      <c r="BF9" s="519">
        <v>0</v>
      </c>
      <c r="BG9" s="519">
        <v>0</v>
      </c>
      <c r="BH9" s="519">
        <v>0</v>
      </c>
      <c r="BI9" s="519">
        <v>0</v>
      </c>
      <c r="BJ9" s="519">
        <v>0</v>
      </c>
      <c r="BK9" s="519">
        <v>0</v>
      </c>
      <c r="BL9" s="519">
        <v>0</v>
      </c>
      <c r="BM9" s="519">
        <v>0</v>
      </c>
      <c r="BN9" s="519">
        <v>0</v>
      </c>
      <c r="BO9" s="519">
        <v>0</v>
      </c>
      <c r="BP9" s="519">
        <v>0</v>
      </c>
      <c r="BQ9" s="519">
        <v>0</v>
      </c>
      <c r="BR9" s="519">
        <v>0</v>
      </c>
      <c r="BS9" s="519">
        <v>0</v>
      </c>
      <c r="BT9" s="519">
        <v>0</v>
      </c>
      <c r="BU9" s="519">
        <v>0</v>
      </c>
      <c r="BV9" s="519">
        <v>0</v>
      </c>
      <c r="BW9" s="519">
        <v>0</v>
      </c>
      <c r="BX9" s="519">
        <v>0</v>
      </c>
      <c r="BY9" s="519">
        <v>0</v>
      </c>
      <c r="BZ9" s="519">
        <v>0</v>
      </c>
      <c r="CA9" s="519">
        <v>0</v>
      </c>
      <c r="CB9" s="519">
        <v>0</v>
      </c>
      <c r="CC9" s="519">
        <v>0</v>
      </c>
      <c r="CD9" s="519">
        <v>0</v>
      </c>
      <c r="CE9" s="519">
        <v>0</v>
      </c>
      <c r="CF9" s="519">
        <v>0</v>
      </c>
      <c r="CG9" s="519">
        <v>0</v>
      </c>
      <c r="CH9" s="519">
        <v>0</v>
      </c>
      <c r="CI9" s="519">
        <v>0</v>
      </c>
      <c r="CJ9" s="519">
        <v>0</v>
      </c>
      <c r="CK9" s="519">
        <v>0</v>
      </c>
      <c r="CL9" s="519">
        <v>0</v>
      </c>
      <c r="CM9" s="519">
        <v>0</v>
      </c>
      <c r="CN9" s="519">
        <v>0</v>
      </c>
      <c r="CO9" s="519">
        <v>0</v>
      </c>
      <c r="CP9" s="519">
        <v>0</v>
      </c>
      <c r="CQ9" s="519">
        <v>0</v>
      </c>
      <c r="CR9" s="519">
        <v>0</v>
      </c>
      <c r="CS9" s="519">
        <v>0</v>
      </c>
      <c r="CT9" s="519">
        <v>0</v>
      </c>
      <c r="CU9" s="519">
        <v>0</v>
      </c>
      <c r="CV9" s="519">
        <v>0</v>
      </c>
      <c r="CW9" s="519">
        <v>0</v>
      </c>
      <c r="CX9" s="519">
        <v>0</v>
      </c>
      <c r="CY9" s="519">
        <v>0</v>
      </c>
      <c r="CZ9" s="519">
        <v>0</v>
      </c>
      <c r="DA9" s="519">
        <v>0</v>
      </c>
      <c r="DB9" s="519">
        <v>0</v>
      </c>
      <c r="DC9" s="519">
        <v>0</v>
      </c>
      <c r="DD9" s="519">
        <v>0</v>
      </c>
      <c r="DE9" s="519">
        <v>0</v>
      </c>
      <c r="DF9" s="519">
        <v>0</v>
      </c>
      <c r="DG9" s="519">
        <v>0</v>
      </c>
      <c r="DH9" s="519">
        <v>0</v>
      </c>
      <c r="DI9" s="519">
        <v>0</v>
      </c>
      <c r="DJ9" s="519">
        <v>0</v>
      </c>
      <c r="DK9" s="519">
        <v>0</v>
      </c>
      <c r="DL9" s="519">
        <v>0</v>
      </c>
      <c r="DM9" s="519">
        <v>0</v>
      </c>
      <c r="DN9" s="519">
        <v>0</v>
      </c>
      <c r="DO9" s="519">
        <v>0</v>
      </c>
      <c r="DP9" s="519">
        <v>0</v>
      </c>
      <c r="DQ9" s="519">
        <v>0</v>
      </c>
      <c r="DR9" s="519">
        <v>0</v>
      </c>
      <c r="DS9" s="519">
        <v>0</v>
      </c>
      <c r="DT9" s="519">
        <v>0</v>
      </c>
      <c r="DU9" s="519">
        <v>0</v>
      </c>
      <c r="DV9" s="519">
        <v>0</v>
      </c>
      <c r="DW9" s="519">
        <v>0</v>
      </c>
      <c r="DX9" s="519">
        <v>0</v>
      </c>
      <c r="DY9" s="131"/>
      <c r="DZ9" s="337" t="s">
        <v>631</v>
      </c>
      <c r="EA9" s="519" t="s">
        <v>1058</v>
      </c>
      <c r="EB9" s="519" t="s">
        <v>1059</v>
      </c>
      <c r="EC9" s="519">
        <v>6</v>
      </c>
      <c r="ED9" s="521" t="str">
        <f t="shared" si="2"/>
        <v>SDN100106</v>
      </c>
      <c r="EE9" s="519">
        <v>10000</v>
      </c>
      <c r="EF9" s="519">
        <v>10000</v>
      </c>
      <c r="EG9" s="519">
        <v>10000</v>
      </c>
      <c r="EH9" s="519">
        <v>10000</v>
      </c>
      <c r="EI9" s="519">
        <v>10000</v>
      </c>
      <c r="EJ9" s="519">
        <v>10000</v>
      </c>
      <c r="EK9" s="519">
        <v>10000</v>
      </c>
      <c r="EL9" s="519">
        <v>10000</v>
      </c>
      <c r="EM9" s="519">
        <v>10000</v>
      </c>
      <c r="EN9" s="519">
        <v>10000</v>
      </c>
      <c r="EO9" s="519">
        <v>10000</v>
      </c>
      <c r="EP9" s="519">
        <v>10000</v>
      </c>
      <c r="EQ9" s="519">
        <v>10000</v>
      </c>
      <c r="ER9" s="519">
        <v>10000</v>
      </c>
      <c r="ES9" s="519">
        <v>10000</v>
      </c>
      <c r="ET9" s="519">
        <v>10000</v>
      </c>
      <c r="EU9" s="519">
        <v>10000</v>
      </c>
      <c r="EV9" s="519">
        <v>10000</v>
      </c>
      <c r="EW9" s="519">
        <v>10000</v>
      </c>
      <c r="EX9" s="519">
        <v>10000</v>
      </c>
      <c r="EY9" s="519">
        <v>10000</v>
      </c>
      <c r="EZ9" s="519">
        <v>10000</v>
      </c>
      <c r="FA9" s="519">
        <v>10000</v>
      </c>
      <c r="FB9" s="519">
        <v>10000</v>
      </c>
      <c r="FC9" s="519">
        <v>10000</v>
      </c>
      <c r="FD9" s="519">
        <v>0</v>
      </c>
      <c r="FE9" s="519">
        <v>0</v>
      </c>
      <c r="FF9" s="519">
        <v>0</v>
      </c>
      <c r="FG9" s="519">
        <v>0</v>
      </c>
      <c r="FH9" s="519">
        <v>0</v>
      </c>
      <c r="FI9" s="519">
        <v>0</v>
      </c>
      <c r="FJ9" s="519">
        <v>0</v>
      </c>
      <c r="FK9" s="519">
        <v>0</v>
      </c>
      <c r="FL9" s="519">
        <v>0</v>
      </c>
      <c r="FM9" s="519">
        <v>0</v>
      </c>
      <c r="FN9" s="519">
        <v>0</v>
      </c>
      <c r="FO9" s="519">
        <v>0</v>
      </c>
      <c r="FP9" s="519">
        <v>0</v>
      </c>
      <c r="FQ9" s="519">
        <v>0</v>
      </c>
      <c r="FR9" s="519">
        <v>0</v>
      </c>
      <c r="FS9" s="519">
        <v>0</v>
      </c>
      <c r="FT9" s="519">
        <v>0</v>
      </c>
      <c r="FU9" s="519">
        <v>0</v>
      </c>
      <c r="FV9" s="519">
        <v>0</v>
      </c>
      <c r="FW9" s="519">
        <v>0</v>
      </c>
      <c r="FX9" s="519">
        <v>0</v>
      </c>
      <c r="FY9" s="519">
        <v>0</v>
      </c>
      <c r="FZ9" s="519">
        <v>0</v>
      </c>
      <c r="GA9" s="519">
        <v>0</v>
      </c>
      <c r="GB9" s="519">
        <v>0</v>
      </c>
      <c r="GC9" s="519">
        <v>0</v>
      </c>
      <c r="GD9" s="519">
        <v>0</v>
      </c>
      <c r="GE9" s="519">
        <v>0</v>
      </c>
      <c r="GF9" s="519">
        <v>0</v>
      </c>
      <c r="GG9" s="519">
        <v>0</v>
      </c>
      <c r="GH9" s="519">
        <v>0</v>
      </c>
      <c r="GI9" s="519">
        <v>0</v>
      </c>
      <c r="GJ9" s="519">
        <v>0</v>
      </c>
      <c r="GK9" s="519">
        <v>0</v>
      </c>
      <c r="GL9" s="519">
        <v>0</v>
      </c>
      <c r="GM9" s="519">
        <v>0</v>
      </c>
      <c r="GN9" s="519">
        <v>0</v>
      </c>
      <c r="GO9" s="519">
        <v>0</v>
      </c>
      <c r="GP9" s="519">
        <v>0</v>
      </c>
      <c r="GQ9" s="519">
        <v>0</v>
      </c>
      <c r="GR9" s="519">
        <v>0</v>
      </c>
      <c r="GS9" s="519">
        <v>0</v>
      </c>
      <c r="GT9" s="519">
        <v>0</v>
      </c>
      <c r="GU9" s="519">
        <v>0</v>
      </c>
      <c r="GV9" s="519">
        <v>0</v>
      </c>
      <c r="GW9" s="519">
        <v>0</v>
      </c>
      <c r="GX9" s="519">
        <v>0</v>
      </c>
      <c r="GY9" s="519">
        <v>0</v>
      </c>
      <c r="GZ9" s="519">
        <v>0</v>
      </c>
      <c r="HA9" s="519">
        <v>0</v>
      </c>
      <c r="HB9" s="519">
        <v>0</v>
      </c>
      <c r="HC9" s="519">
        <v>0</v>
      </c>
      <c r="HD9" s="519">
        <v>0</v>
      </c>
      <c r="HE9" s="519">
        <v>0</v>
      </c>
      <c r="HF9" s="519">
        <v>0</v>
      </c>
      <c r="HG9" s="519">
        <v>0</v>
      </c>
      <c r="HH9" s="519">
        <v>0</v>
      </c>
      <c r="HI9" s="519">
        <v>0</v>
      </c>
      <c r="HJ9" s="519">
        <v>0</v>
      </c>
      <c r="HK9" s="519">
        <v>0</v>
      </c>
      <c r="HL9" s="519">
        <v>0</v>
      </c>
      <c r="HM9" s="519">
        <v>0</v>
      </c>
      <c r="HN9" s="519">
        <v>0</v>
      </c>
      <c r="HO9" s="519">
        <v>0</v>
      </c>
      <c r="HP9" s="519">
        <v>0</v>
      </c>
      <c r="HQ9" s="519">
        <v>0</v>
      </c>
      <c r="HR9" s="519">
        <v>0</v>
      </c>
      <c r="HS9" s="519">
        <v>0</v>
      </c>
      <c r="HT9" s="519">
        <v>0</v>
      </c>
      <c r="HU9" s="519">
        <v>0</v>
      </c>
      <c r="HV9" s="519">
        <v>0</v>
      </c>
      <c r="HW9" s="519">
        <v>0</v>
      </c>
      <c r="HX9" s="519">
        <v>0</v>
      </c>
      <c r="HY9" s="519">
        <v>0</v>
      </c>
      <c r="HZ9" s="519">
        <v>0</v>
      </c>
      <c r="IA9" s="519">
        <v>0</v>
      </c>
      <c r="IB9" s="519">
        <v>0</v>
      </c>
      <c r="IC9" s="519">
        <v>0</v>
      </c>
      <c r="ID9" s="519">
        <v>0</v>
      </c>
      <c r="IE9" s="519">
        <v>0</v>
      </c>
      <c r="IF9" s="519">
        <v>0</v>
      </c>
      <c r="IG9" s="519">
        <v>0</v>
      </c>
      <c r="IH9" s="519">
        <v>0</v>
      </c>
      <c r="II9" s="519">
        <v>0</v>
      </c>
      <c r="IJ9" s="519">
        <v>0</v>
      </c>
      <c r="IK9" s="519">
        <v>0</v>
      </c>
    </row>
    <row r="10" spans="1:245" hidden="1">
      <c r="A10" s="337" t="s">
        <v>631</v>
      </c>
      <c r="B10" s="519" t="s">
        <v>1058</v>
      </c>
      <c r="C10" s="519"/>
      <c r="D10" s="519"/>
      <c r="E10" s="519"/>
      <c r="F10" s="519">
        <v>1</v>
      </c>
      <c r="G10" s="520"/>
      <c r="H10" s="519">
        <v>0</v>
      </c>
      <c r="I10" s="519">
        <v>8</v>
      </c>
      <c r="J10" s="519" t="str">
        <f t="shared" si="3"/>
        <v>SDN10010008</v>
      </c>
      <c r="K10" s="519">
        <v>768</v>
      </c>
      <c r="M10" s="337" t="s">
        <v>631</v>
      </c>
      <c r="N10" s="519" t="s">
        <v>1058</v>
      </c>
      <c r="O10" s="519" t="s">
        <v>1059</v>
      </c>
      <c r="P10" s="519">
        <v>7</v>
      </c>
      <c r="Q10" s="183" t="str">
        <f t="shared" si="1"/>
        <v>SDN100107</v>
      </c>
      <c r="R10" s="519">
        <v>0</v>
      </c>
      <c r="S10" s="519">
        <v>0</v>
      </c>
      <c r="T10" s="519">
        <v>0</v>
      </c>
      <c r="U10" s="519">
        <v>0</v>
      </c>
      <c r="V10" s="519">
        <v>0</v>
      </c>
      <c r="W10" s="519">
        <v>0</v>
      </c>
      <c r="X10" s="519">
        <v>0</v>
      </c>
      <c r="Y10" s="519">
        <v>0</v>
      </c>
      <c r="Z10" s="519">
        <v>0</v>
      </c>
      <c r="AA10" s="519">
        <v>0</v>
      </c>
      <c r="AB10" s="519">
        <v>0</v>
      </c>
      <c r="AC10" s="519">
        <v>0</v>
      </c>
      <c r="AD10" s="519">
        <v>0</v>
      </c>
      <c r="AE10" s="519">
        <v>0</v>
      </c>
      <c r="AF10" s="519">
        <v>0</v>
      </c>
      <c r="AG10" s="519">
        <v>0</v>
      </c>
      <c r="AH10" s="519">
        <v>0</v>
      </c>
      <c r="AI10" s="519">
        <v>0</v>
      </c>
      <c r="AJ10" s="519">
        <v>0</v>
      </c>
      <c r="AK10" s="519">
        <v>0</v>
      </c>
      <c r="AL10" s="519">
        <v>0</v>
      </c>
      <c r="AM10" s="519">
        <v>0</v>
      </c>
      <c r="AN10" s="519">
        <v>0</v>
      </c>
      <c r="AO10" s="519">
        <v>0</v>
      </c>
      <c r="AP10" s="519">
        <v>10000</v>
      </c>
      <c r="AQ10" s="519">
        <v>0</v>
      </c>
      <c r="AR10" s="519">
        <v>0</v>
      </c>
      <c r="AS10" s="519">
        <v>0</v>
      </c>
      <c r="AT10" s="519">
        <v>0</v>
      </c>
      <c r="AU10" s="519">
        <v>0</v>
      </c>
      <c r="AV10" s="519">
        <v>0</v>
      </c>
      <c r="AW10" s="519">
        <v>0</v>
      </c>
      <c r="AX10" s="519">
        <v>0</v>
      </c>
      <c r="AY10" s="519">
        <v>0</v>
      </c>
      <c r="AZ10" s="519">
        <v>0</v>
      </c>
      <c r="BA10" s="519">
        <v>0</v>
      </c>
      <c r="BB10" s="519">
        <v>0</v>
      </c>
      <c r="BC10" s="519">
        <v>0</v>
      </c>
      <c r="BD10" s="519">
        <v>0</v>
      </c>
      <c r="BE10" s="519">
        <v>0</v>
      </c>
      <c r="BF10" s="519">
        <v>0</v>
      </c>
      <c r="BG10" s="519">
        <v>0</v>
      </c>
      <c r="BH10" s="519">
        <v>0</v>
      </c>
      <c r="BI10" s="519">
        <v>0</v>
      </c>
      <c r="BJ10" s="519">
        <v>0</v>
      </c>
      <c r="BK10" s="519">
        <v>0</v>
      </c>
      <c r="BL10" s="519">
        <v>0</v>
      </c>
      <c r="BM10" s="519">
        <v>0</v>
      </c>
      <c r="BN10" s="519">
        <v>0</v>
      </c>
      <c r="BO10" s="519">
        <v>0</v>
      </c>
      <c r="BP10" s="519">
        <v>0</v>
      </c>
      <c r="BQ10" s="519">
        <v>0</v>
      </c>
      <c r="BR10" s="519">
        <v>0</v>
      </c>
      <c r="BS10" s="519">
        <v>0</v>
      </c>
      <c r="BT10" s="519">
        <v>0</v>
      </c>
      <c r="BU10" s="519">
        <v>0</v>
      </c>
      <c r="BV10" s="519">
        <v>0</v>
      </c>
      <c r="BW10" s="519">
        <v>0</v>
      </c>
      <c r="BX10" s="519">
        <v>0</v>
      </c>
      <c r="BY10" s="519">
        <v>0</v>
      </c>
      <c r="BZ10" s="519">
        <v>0</v>
      </c>
      <c r="CA10" s="519">
        <v>0</v>
      </c>
      <c r="CB10" s="519">
        <v>0</v>
      </c>
      <c r="CC10" s="519">
        <v>0</v>
      </c>
      <c r="CD10" s="519">
        <v>0</v>
      </c>
      <c r="CE10" s="519">
        <v>0</v>
      </c>
      <c r="CF10" s="519">
        <v>0</v>
      </c>
      <c r="CG10" s="519">
        <v>0</v>
      </c>
      <c r="CH10" s="519">
        <v>0</v>
      </c>
      <c r="CI10" s="519">
        <v>0</v>
      </c>
      <c r="CJ10" s="519">
        <v>0</v>
      </c>
      <c r="CK10" s="519">
        <v>0</v>
      </c>
      <c r="CL10" s="519">
        <v>0</v>
      </c>
      <c r="CM10" s="519">
        <v>0</v>
      </c>
      <c r="CN10" s="519">
        <v>0</v>
      </c>
      <c r="CO10" s="519">
        <v>0</v>
      </c>
      <c r="CP10" s="519">
        <v>0</v>
      </c>
      <c r="CQ10" s="519">
        <v>0</v>
      </c>
      <c r="CR10" s="519">
        <v>0</v>
      </c>
      <c r="CS10" s="519">
        <v>0</v>
      </c>
      <c r="CT10" s="519">
        <v>0</v>
      </c>
      <c r="CU10" s="519">
        <v>0</v>
      </c>
      <c r="CV10" s="519">
        <v>0</v>
      </c>
      <c r="CW10" s="519">
        <v>0</v>
      </c>
      <c r="CX10" s="519">
        <v>0</v>
      </c>
      <c r="CY10" s="519">
        <v>0</v>
      </c>
      <c r="CZ10" s="519">
        <v>0</v>
      </c>
      <c r="DA10" s="519">
        <v>0</v>
      </c>
      <c r="DB10" s="519">
        <v>0</v>
      </c>
      <c r="DC10" s="519">
        <v>0</v>
      </c>
      <c r="DD10" s="519">
        <v>0</v>
      </c>
      <c r="DE10" s="519">
        <v>0</v>
      </c>
      <c r="DF10" s="519">
        <v>0</v>
      </c>
      <c r="DG10" s="519">
        <v>0</v>
      </c>
      <c r="DH10" s="519">
        <v>0</v>
      </c>
      <c r="DI10" s="519">
        <v>0</v>
      </c>
      <c r="DJ10" s="519">
        <v>0</v>
      </c>
      <c r="DK10" s="519">
        <v>0</v>
      </c>
      <c r="DL10" s="519">
        <v>0</v>
      </c>
      <c r="DM10" s="519">
        <v>0</v>
      </c>
      <c r="DN10" s="519">
        <v>0</v>
      </c>
      <c r="DO10" s="519">
        <v>0</v>
      </c>
      <c r="DP10" s="519">
        <v>0</v>
      </c>
      <c r="DQ10" s="519">
        <v>0</v>
      </c>
      <c r="DR10" s="519">
        <v>0</v>
      </c>
      <c r="DS10" s="519">
        <v>0</v>
      </c>
      <c r="DT10" s="519">
        <v>0</v>
      </c>
      <c r="DU10" s="519">
        <v>0</v>
      </c>
      <c r="DV10" s="519">
        <v>0</v>
      </c>
      <c r="DW10" s="519">
        <v>0</v>
      </c>
      <c r="DX10" s="519">
        <v>0</v>
      </c>
      <c r="DY10" s="131"/>
      <c r="DZ10" s="337" t="s">
        <v>631</v>
      </c>
      <c r="EA10" s="519" t="s">
        <v>1058</v>
      </c>
      <c r="EB10" s="519" t="s">
        <v>1059</v>
      </c>
      <c r="EC10" s="519">
        <v>7</v>
      </c>
      <c r="ED10" s="521" t="str">
        <f t="shared" si="2"/>
        <v>SDN100107</v>
      </c>
      <c r="EE10" s="519">
        <v>10000</v>
      </c>
      <c r="EF10" s="519">
        <v>10000</v>
      </c>
      <c r="EG10" s="519">
        <v>10000</v>
      </c>
      <c r="EH10" s="519">
        <v>10000</v>
      </c>
      <c r="EI10" s="519">
        <v>10000</v>
      </c>
      <c r="EJ10" s="519">
        <v>10000</v>
      </c>
      <c r="EK10" s="519">
        <v>10000</v>
      </c>
      <c r="EL10" s="519">
        <v>10000</v>
      </c>
      <c r="EM10" s="519">
        <v>10000</v>
      </c>
      <c r="EN10" s="519">
        <v>10000</v>
      </c>
      <c r="EO10" s="519">
        <v>10000</v>
      </c>
      <c r="EP10" s="519">
        <v>10000</v>
      </c>
      <c r="EQ10" s="519">
        <v>10000</v>
      </c>
      <c r="ER10" s="519">
        <v>10000</v>
      </c>
      <c r="ES10" s="519">
        <v>10000</v>
      </c>
      <c r="ET10" s="519">
        <v>10000</v>
      </c>
      <c r="EU10" s="519">
        <v>10000</v>
      </c>
      <c r="EV10" s="519">
        <v>10000</v>
      </c>
      <c r="EW10" s="519">
        <v>10000</v>
      </c>
      <c r="EX10" s="519">
        <v>10000</v>
      </c>
      <c r="EY10" s="519">
        <v>10000</v>
      </c>
      <c r="EZ10" s="519">
        <v>10000</v>
      </c>
      <c r="FA10" s="519">
        <v>10000</v>
      </c>
      <c r="FB10" s="519">
        <v>10000</v>
      </c>
      <c r="FC10" s="519">
        <v>10000</v>
      </c>
      <c r="FD10" s="519">
        <v>0</v>
      </c>
      <c r="FE10" s="519">
        <v>0</v>
      </c>
      <c r="FF10" s="519">
        <v>0</v>
      </c>
      <c r="FG10" s="519">
        <v>0</v>
      </c>
      <c r="FH10" s="519">
        <v>0</v>
      </c>
      <c r="FI10" s="519">
        <v>0</v>
      </c>
      <c r="FJ10" s="519">
        <v>0</v>
      </c>
      <c r="FK10" s="519">
        <v>0</v>
      </c>
      <c r="FL10" s="519">
        <v>0</v>
      </c>
      <c r="FM10" s="519">
        <v>0</v>
      </c>
      <c r="FN10" s="519">
        <v>0</v>
      </c>
      <c r="FO10" s="519">
        <v>0</v>
      </c>
      <c r="FP10" s="519">
        <v>0</v>
      </c>
      <c r="FQ10" s="519">
        <v>0</v>
      </c>
      <c r="FR10" s="519">
        <v>0</v>
      </c>
      <c r="FS10" s="519">
        <v>0</v>
      </c>
      <c r="FT10" s="519">
        <v>0</v>
      </c>
      <c r="FU10" s="519">
        <v>0</v>
      </c>
      <c r="FV10" s="519">
        <v>0</v>
      </c>
      <c r="FW10" s="519">
        <v>0</v>
      </c>
      <c r="FX10" s="519">
        <v>0</v>
      </c>
      <c r="FY10" s="519">
        <v>0</v>
      </c>
      <c r="FZ10" s="519">
        <v>0</v>
      </c>
      <c r="GA10" s="519">
        <v>0</v>
      </c>
      <c r="GB10" s="519">
        <v>0</v>
      </c>
      <c r="GC10" s="519">
        <v>0</v>
      </c>
      <c r="GD10" s="519">
        <v>0</v>
      </c>
      <c r="GE10" s="519">
        <v>0</v>
      </c>
      <c r="GF10" s="519">
        <v>0</v>
      </c>
      <c r="GG10" s="519">
        <v>0</v>
      </c>
      <c r="GH10" s="519">
        <v>0</v>
      </c>
      <c r="GI10" s="519">
        <v>0</v>
      </c>
      <c r="GJ10" s="519">
        <v>0</v>
      </c>
      <c r="GK10" s="519">
        <v>0</v>
      </c>
      <c r="GL10" s="519">
        <v>0</v>
      </c>
      <c r="GM10" s="519">
        <v>0</v>
      </c>
      <c r="GN10" s="519">
        <v>0</v>
      </c>
      <c r="GO10" s="519">
        <v>0</v>
      </c>
      <c r="GP10" s="519">
        <v>0</v>
      </c>
      <c r="GQ10" s="519">
        <v>0</v>
      </c>
      <c r="GR10" s="519">
        <v>0</v>
      </c>
      <c r="GS10" s="519">
        <v>0</v>
      </c>
      <c r="GT10" s="519">
        <v>0</v>
      </c>
      <c r="GU10" s="519">
        <v>0</v>
      </c>
      <c r="GV10" s="519">
        <v>0</v>
      </c>
      <c r="GW10" s="519">
        <v>0</v>
      </c>
      <c r="GX10" s="519">
        <v>0</v>
      </c>
      <c r="GY10" s="519">
        <v>0</v>
      </c>
      <c r="GZ10" s="519">
        <v>0</v>
      </c>
      <c r="HA10" s="519">
        <v>0</v>
      </c>
      <c r="HB10" s="519">
        <v>0</v>
      </c>
      <c r="HC10" s="519">
        <v>0</v>
      </c>
      <c r="HD10" s="519">
        <v>0</v>
      </c>
      <c r="HE10" s="519">
        <v>0</v>
      </c>
      <c r="HF10" s="519">
        <v>0</v>
      </c>
      <c r="HG10" s="519">
        <v>0</v>
      </c>
      <c r="HH10" s="519">
        <v>0</v>
      </c>
      <c r="HI10" s="519">
        <v>0</v>
      </c>
      <c r="HJ10" s="519">
        <v>0</v>
      </c>
      <c r="HK10" s="519">
        <v>0</v>
      </c>
      <c r="HL10" s="519">
        <v>0</v>
      </c>
      <c r="HM10" s="519">
        <v>0</v>
      </c>
      <c r="HN10" s="519">
        <v>0</v>
      </c>
      <c r="HO10" s="519">
        <v>0</v>
      </c>
      <c r="HP10" s="519">
        <v>0</v>
      </c>
      <c r="HQ10" s="519">
        <v>0</v>
      </c>
      <c r="HR10" s="519">
        <v>0</v>
      </c>
      <c r="HS10" s="519">
        <v>0</v>
      </c>
      <c r="HT10" s="519">
        <v>0</v>
      </c>
      <c r="HU10" s="519">
        <v>0</v>
      </c>
      <c r="HV10" s="519">
        <v>0</v>
      </c>
      <c r="HW10" s="519">
        <v>0</v>
      </c>
      <c r="HX10" s="519">
        <v>0</v>
      </c>
      <c r="HY10" s="519">
        <v>0</v>
      </c>
      <c r="HZ10" s="519">
        <v>0</v>
      </c>
      <c r="IA10" s="519">
        <v>0</v>
      </c>
      <c r="IB10" s="519">
        <v>0</v>
      </c>
      <c r="IC10" s="519">
        <v>0</v>
      </c>
      <c r="ID10" s="519">
        <v>0</v>
      </c>
      <c r="IE10" s="519">
        <v>0</v>
      </c>
      <c r="IF10" s="519">
        <v>0</v>
      </c>
      <c r="IG10" s="519">
        <v>0</v>
      </c>
      <c r="IH10" s="519">
        <v>0</v>
      </c>
      <c r="II10" s="519">
        <v>0</v>
      </c>
      <c r="IJ10" s="519">
        <v>0</v>
      </c>
      <c r="IK10" s="519">
        <v>0</v>
      </c>
    </row>
    <row r="11" spans="1:245" hidden="1">
      <c r="A11" s="337" t="s">
        <v>631</v>
      </c>
      <c r="B11" s="519" t="s">
        <v>1058</v>
      </c>
      <c r="C11" s="519"/>
      <c r="D11" s="519"/>
      <c r="E11" s="519"/>
      <c r="F11" s="519">
        <v>1</v>
      </c>
      <c r="G11" s="520"/>
      <c r="H11" s="519">
        <v>0</v>
      </c>
      <c r="I11" s="519">
        <v>9</v>
      </c>
      <c r="J11" s="519" t="str">
        <f t="shared" si="3"/>
        <v>SDN10010009</v>
      </c>
      <c r="K11" s="519">
        <v>768</v>
      </c>
      <c r="M11" s="337" t="s">
        <v>631</v>
      </c>
      <c r="N11" s="519" t="s">
        <v>1058</v>
      </c>
      <c r="O11" s="519" t="s">
        <v>1059</v>
      </c>
      <c r="P11" s="519">
        <v>8</v>
      </c>
      <c r="Q11" s="183" t="str">
        <f t="shared" si="1"/>
        <v>SDN100108</v>
      </c>
      <c r="R11" s="519">
        <v>0</v>
      </c>
      <c r="S11" s="519">
        <v>0</v>
      </c>
      <c r="T11" s="519">
        <v>0</v>
      </c>
      <c r="U11" s="519">
        <v>0</v>
      </c>
      <c r="V11" s="519">
        <v>0</v>
      </c>
      <c r="W11" s="519">
        <v>0</v>
      </c>
      <c r="X11" s="519">
        <v>0</v>
      </c>
      <c r="Y11" s="519">
        <v>0</v>
      </c>
      <c r="Z11" s="519">
        <v>0</v>
      </c>
      <c r="AA11" s="519">
        <v>0</v>
      </c>
      <c r="AB11" s="519">
        <v>0</v>
      </c>
      <c r="AC11" s="519">
        <v>0</v>
      </c>
      <c r="AD11" s="519">
        <v>0</v>
      </c>
      <c r="AE11" s="519">
        <v>0</v>
      </c>
      <c r="AF11" s="519">
        <v>0</v>
      </c>
      <c r="AG11" s="519">
        <v>0</v>
      </c>
      <c r="AH11" s="519">
        <v>0</v>
      </c>
      <c r="AI11" s="519">
        <v>0</v>
      </c>
      <c r="AJ11" s="519">
        <v>0</v>
      </c>
      <c r="AK11" s="519">
        <v>0</v>
      </c>
      <c r="AL11" s="519">
        <v>0</v>
      </c>
      <c r="AM11" s="519">
        <v>0</v>
      </c>
      <c r="AN11" s="519">
        <v>0</v>
      </c>
      <c r="AO11" s="519">
        <v>0</v>
      </c>
      <c r="AP11" s="519">
        <v>10000</v>
      </c>
      <c r="AQ11" s="519">
        <v>0</v>
      </c>
      <c r="AR11" s="519">
        <v>0</v>
      </c>
      <c r="AS11" s="519">
        <v>0</v>
      </c>
      <c r="AT11" s="519">
        <v>0</v>
      </c>
      <c r="AU11" s="519">
        <v>0</v>
      </c>
      <c r="AV11" s="519">
        <v>0</v>
      </c>
      <c r="AW11" s="519">
        <v>0</v>
      </c>
      <c r="AX11" s="519">
        <v>0</v>
      </c>
      <c r="AY11" s="519">
        <v>0</v>
      </c>
      <c r="AZ11" s="519">
        <v>0</v>
      </c>
      <c r="BA11" s="519">
        <v>0</v>
      </c>
      <c r="BB11" s="519">
        <v>0</v>
      </c>
      <c r="BC11" s="519">
        <v>0</v>
      </c>
      <c r="BD11" s="519">
        <v>0</v>
      </c>
      <c r="BE11" s="519">
        <v>0</v>
      </c>
      <c r="BF11" s="519">
        <v>0</v>
      </c>
      <c r="BG11" s="519">
        <v>0</v>
      </c>
      <c r="BH11" s="519">
        <v>0</v>
      </c>
      <c r="BI11" s="519">
        <v>0</v>
      </c>
      <c r="BJ11" s="519">
        <v>0</v>
      </c>
      <c r="BK11" s="519">
        <v>0</v>
      </c>
      <c r="BL11" s="519">
        <v>0</v>
      </c>
      <c r="BM11" s="519">
        <v>0</v>
      </c>
      <c r="BN11" s="519">
        <v>0</v>
      </c>
      <c r="BO11" s="519">
        <v>0</v>
      </c>
      <c r="BP11" s="519">
        <v>0</v>
      </c>
      <c r="BQ11" s="519">
        <v>0</v>
      </c>
      <c r="BR11" s="519">
        <v>0</v>
      </c>
      <c r="BS11" s="519">
        <v>0</v>
      </c>
      <c r="BT11" s="519">
        <v>0</v>
      </c>
      <c r="BU11" s="519">
        <v>0</v>
      </c>
      <c r="BV11" s="519">
        <v>0</v>
      </c>
      <c r="BW11" s="519">
        <v>0</v>
      </c>
      <c r="BX11" s="519">
        <v>0</v>
      </c>
      <c r="BY11" s="519">
        <v>0</v>
      </c>
      <c r="BZ11" s="519">
        <v>0</v>
      </c>
      <c r="CA11" s="519">
        <v>0</v>
      </c>
      <c r="CB11" s="519">
        <v>0</v>
      </c>
      <c r="CC11" s="519">
        <v>0</v>
      </c>
      <c r="CD11" s="519">
        <v>0</v>
      </c>
      <c r="CE11" s="519">
        <v>0</v>
      </c>
      <c r="CF11" s="519">
        <v>0</v>
      </c>
      <c r="CG11" s="519">
        <v>0</v>
      </c>
      <c r="CH11" s="519">
        <v>0</v>
      </c>
      <c r="CI11" s="519">
        <v>0</v>
      </c>
      <c r="CJ11" s="519">
        <v>0</v>
      </c>
      <c r="CK11" s="519">
        <v>0</v>
      </c>
      <c r="CL11" s="519">
        <v>0</v>
      </c>
      <c r="CM11" s="519">
        <v>0</v>
      </c>
      <c r="CN11" s="519">
        <v>0</v>
      </c>
      <c r="CO11" s="519">
        <v>0</v>
      </c>
      <c r="CP11" s="519">
        <v>0</v>
      </c>
      <c r="CQ11" s="519">
        <v>0</v>
      </c>
      <c r="CR11" s="519">
        <v>0</v>
      </c>
      <c r="CS11" s="519">
        <v>0</v>
      </c>
      <c r="CT11" s="519">
        <v>0</v>
      </c>
      <c r="CU11" s="519">
        <v>0</v>
      </c>
      <c r="CV11" s="519">
        <v>0</v>
      </c>
      <c r="CW11" s="519">
        <v>0</v>
      </c>
      <c r="CX11" s="519">
        <v>0</v>
      </c>
      <c r="CY11" s="519">
        <v>0</v>
      </c>
      <c r="CZ11" s="519">
        <v>0</v>
      </c>
      <c r="DA11" s="519">
        <v>0</v>
      </c>
      <c r="DB11" s="519">
        <v>0</v>
      </c>
      <c r="DC11" s="519">
        <v>0</v>
      </c>
      <c r="DD11" s="519">
        <v>0</v>
      </c>
      <c r="DE11" s="519">
        <v>0</v>
      </c>
      <c r="DF11" s="519">
        <v>0</v>
      </c>
      <c r="DG11" s="519">
        <v>0</v>
      </c>
      <c r="DH11" s="519">
        <v>0</v>
      </c>
      <c r="DI11" s="519">
        <v>0</v>
      </c>
      <c r="DJ11" s="519">
        <v>0</v>
      </c>
      <c r="DK11" s="519">
        <v>0</v>
      </c>
      <c r="DL11" s="519">
        <v>0</v>
      </c>
      <c r="DM11" s="519">
        <v>0</v>
      </c>
      <c r="DN11" s="519">
        <v>0</v>
      </c>
      <c r="DO11" s="519">
        <v>0</v>
      </c>
      <c r="DP11" s="519">
        <v>0</v>
      </c>
      <c r="DQ11" s="519">
        <v>0</v>
      </c>
      <c r="DR11" s="519">
        <v>0</v>
      </c>
      <c r="DS11" s="519">
        <v>0</v>
      </c>
      <c r="DT11" s="519">
        <v>0</v>
      </c>
      <c r="DU11" s="519">
        <v>0</v>
      </c>
      <c r="DV11" s="519">
        <v>0</v>
      </c>
      <c r="DW11" s="519">
        <v>0</v>
      </c>
      <c r="DX11" s="519">
        <v>0</v>
      </c>
      <c r="DY11" s="131"/>
      <c r="DZ11" s="337" t="s">
        <v>631</v>
      </c>
      <c r="EA11" s="519" t="s">
        <v>1058</v>
      </c>
      <c r="EB11" s="519" t="s">
        <v>1059</v>
      </c>
      <c r="EC11" s="519">
        <v>8</v>
      </c>
      <c r="ED11" s="521" t="str">
        <f t="shared" si="2"/>
        <v>SDN100108</v>
      </c>
      <c r="EE11" s="519">
        <v>10000</v>
      </c>
      <c r="EF11" s="519">
        <v>10000</v>
      </c>
      <c r="EG11" s="519">
        <v>10000</v>
      </c>
      <c r="EH11" s="519">
        <v>10000</v>
      </c>
      <c r="EI11" s="519">
        <v>10000</v>
      </c>
      <c r="EJ11" s="519">
        <v>10000</v>
      </c>
      <c r="EK11" s="519">
        <v>10000</v>
      </c>
      <c r="EL11" s="519">
        <v>10000</v>
      </c>
      <c r="EM11" s="519">
        <v>10000</v>
      </c>
      <c r="EN11" s="519">
        <v>10000</v>
      </c>
      <c r="EO11" s="519">
        <v>10000</v>
      </c>
      <c r="EP11" s="519">
        <v>10000</v>
      </c>
      <c r="EQ11" s="519">
        <v>10000</v>
      </c>
      <c r="ER11" s="519">
        <v>10000</v>
      </c>
      <c r="ES11" s="519">
        <v>10000</v>
      </c>
      <c r="ET11" s="519">
        <v>10000</v>
      </c>
      <c r="EU11" s="519">
        <v>10000</v>
      </c>
      <c r="EV11" s="519">
        <v>10000</v>
      </c>
      <c r="EW11" s="519">
        <v>10000</v>
      </c>
      <c r="EX11" s="519">
        <v>10000</v>
      </c>
      <c r="EY11" s="519">
        <v>10000</v>
      </c>
      <c r="EZ11" s="519">
        <v>10000</v>
      </c>
      <c r="FA11" s="519">
        <v>10000</v>
      </c>
      <c r="FB11" s="519">
        <v>10000</v>
      </c>
      <c r="FC11" s="519">
        <v>10000</v>
      </c>
      <c r="FD11" s="519">
        <v>0</v>
      </c>
      <c r="FE11" s="519">
        <v>0</v>
      </c>
      <c r="FF11" s="519">
        <v>0</v>
      </c>
      <c r="FG11" s="519">
        <v>0</v>
      </c>
      <c r="FH11" s="519">
        <v>0</v>
      </c>
      <c r="FI11" s="519">
        <v>0</v>
      </c>
      <c r="FJ11" s="519">
        <v>0</v>
      </c>
      <c r="FK11" s="519">
        <v>0</v>
      </c>
      <c r="FL11" s="519">
        <v>0</v>
      </c>
      <c r="FM11" s="519">
        <v>0</v>
      </c>
      <c r="FN11" s="519">
        <v>0</v>
      </c>
      <c r="FO11" s="519">
        <v>0</v>
      </c>
      <c r="FP11" s="519">
        <v>0</v>
      </c>
      <c r="FQ11" s="519">
        <v>0</v>
      </c>
      <c r="FR11" s="519">
        <v>0</v>
      </c>
      <c r="FS11" s="519">
        <v>0</v>
      </c>
      <c r="FT11" s="519">
        <v>0</v>
      </c>
      <c r="FU11" s="519">
        <v>0</v>
      </c>
      <c r="FV11" s="519">
        <v>0</v>
      </c>
      <c r="FW11" s="519">
        <v>0</v>
      </c>
      <c r="FX11" s="519">
        <v>0</v>
      </c>
      <c r="FY11" s="519">
        <v>0</v>
      </c>
      <c r="FZ11" s="519">
        <v>0</v>
      </c>
      <c r="GA11" s="519">
        <v>0</v>
      </c>
      <c r="GB11" s="519">
        <v>0</v>
      </c>
      <c r="GC11" s="519">
        <v>0</v>
      </c>
      <c r="GD11" s="519">
        <v>0</v>
      </c>
      <c r="GE11" s="519">
        <v>0</v>
      </c>
      <c r="GF11" s="519">
        <v>0</v>
      </c>
      <c r="GG11" s="519">
        <v>0</v>
      </c>
      <c r="GH11" s="519">
        <v>0</v>
      </c>
      <c r="GI11" s="519">
        <v>0</v>
      </c>
      <c r="GJ11" s="519">
        <v>0</v>
      </c>
      <c r="GK11" s="519">
        <v>0</v>
      </c>
      <c r="GL11" s="519">
        <v>0</v>
      </c>
      <c r="GM11" s="519">
        <v>0</v>
      </c>
      <c r="GN11" s="519">
        <v>0</v>
      </c>
      <c r="GO11" s="519">
        <v>0</v>
      </c>
      <c r="GP11" s="519">
        <v>0</v>
      </c>
      <c r="GQ11" s="519">
        <v>0</v>
      </c>
      <c r="GR11" s="519">
        <v>0</v>
      </c>
      <c r="GS11" s="519">
        <v>0</v>
      </c>
      <c r="GT11" s="519">
        <v>0</v>
      </c>
      <c r="GU11" s="519">
        <v>0</v>
      </c>
      <c r="GV11" s="519">
        <v>0</v>
      </c>
      <c r="GW11" s="519">
        <v>0</v>
      </c>
      <c r="GX11" s="519">
        <v>0</v>
      </c>
      <c r="GY11" s="519">
        <v>0</v>
      </c>
      <c r="GZ11" s="519">
        <v>0</v>
      </c>
      <c r="HA11" s="519">
        <v>0</v>
      </c>
      <c r="HB11" s="519">
        <v>0</v>
      </c>
      <c r="HC11" s="519">
        <v>0</v>
      </c>
      <c r="HD11" s="519">
        <v>0</v>
      </c>
      <c r="HE11" s="519">
        <v>0</v>
      </c>
      <c r="HF11" s="519">
        <v>0</v>
      </c>
      <c r="HG11" s="519">
        <v>0</v>
      </c>
      <c r="HH11" s="519">
        <v>0</v>
      </c>
      <c r="HI11" s="519">
        <v>0</v>
      </c>
      <c r="HJ11" s="519">
        <v>0</v>
      </c>
      <c r="HK11" s="519">
        <v>0</v>
      </c>
      <c r="HL11" s="519">
        <v>0</v>
      </c>
      <c r="HM11" s="519">
        <v>0</v>
      </c>
      <c r="HN11" s="519">
        <v>0</v>
      </c>
      <c r="HO11" s="519">
        <v>0</v>
      </c>
      <c r="HP11" s="519">
        <v>0</v>
      </c>
      <c r="HQ11" s="519">
        <v>0</v>
      </c>
      <c r="HR11" s="519">
        <v>0</v>
      </c>
      <c r="HS11" s="519">
        <v>0</v>
      </c>
      <c r="HT11" s="519">
        <v>0</v>
      </c>
      <c r="HU11" s="519">
        <v>0</v>
      </c>
      <c r="HV11" s="519">
        <v>0</v>
      </c>
      <c r="HW11" s="519">
        <v>0</v>
      </c>
      <c r="HX11" s="519">
        <v>0</v>
      </c>
      <c r="HY11" s="519">
        <v>0</v>
      </c>
      <c r="HZ11" s="519">
        <v>0</v>
      </c>
      <c r="IA11" s="519">
        <v>0</v>
      </c>
      <c r="IB11" s="519">
        <v>0</v>
      </c>
      <c r="IC11" s="519">
        <v>0</v>
      </c>
      <c r="ID11" s="519">
        <v>0</v>
      </c>
      <c r="IE11" s="519">
        <v>0</v>
      </c>
      <c r="IF11" s="519">
        <v>0</v>
      </c>
      <c r="IG11" s="519">
        <v>0</v>
      </c>
      <c r="IH11" s="519">
        <v>0</v>
      </c>
      <c r="II11" s="519">
        <v>0</v>
      </c>
      <c r="IJ11" s="519">
        <v>0</v>
      </c>
      <c r="IK11" s="519">
        <v>0</v>
      </c>
    </row>
    <row r="12" spans="1:245" hidden="1">
      <c r="A12" s="337" t="s">
        <v>631</v>
      </c>
      <c r="B12" s="519" t="s">
        <v>1058</v>
      </c>
      <c r="C12" s="519"/>
      <c r="D12" s="519"/>
      <c r="E12" s="519"/>
      <c r="F12" s="519">
        <v>1</v>
      </c>
      <c r="G12" s="520"/>
      <c r="H12" s="519">
        <v>0</v>
      </c>
      <c r="I12" s="519">
        <v>10</v>
      </c>
      <c r="J12" s="519" t="str">
        <f t="shared" si="3"/>
        <v>SDN10010010</v>
      </c>
      <c r="K12" s="519">
        <v>768</v>
      </c>
      <c r="M12" s="337" t="s">
        <v>631</v>
      </c>
      <c r="N12" s="519" t="s">
        <v>1058</v>
      </c>
      <c r="O12" s="519" t="s">
        <v>1059</v>
      </c>
      <c r="P12" s="519">
        <v>9</v>
      </c>
      <c r="Q12" s="183" t="str">
        <f t="shared" si="1"/>
        <v>SDN100109</v>
      </c>
      <c r="R12" s="519">
        <v>0</v>
      </c>
      <c r="S12" s="519">
        <v>0</v>
      </c>
      <c r="T12" s="519">
        <v>0</v>
      </c>
      <c r="U12" s="519">
        <v>0</v>
      </c>
      <c r="V12" s="519">
        <v>0</v>
      </c>
      <c r="W12" s="519">
        <v>0</v>
      </c>
      <c r="X12" s="519">
        <v>0</v>
      </c>
      <c r="Y12" s="519">
        <v>0</v>
      </c>
      <c r="Z12" s="519">
        <v>0</v>
      </c>
      <c r="AA12" s="519">
        <v>0</v>
      </c>
      <c r="AB12" s="519">
        <v>0</v>
      </c>
      <c r="AC12" s="519">
        <v>0</v>
      </c>
      <c r="AD12" s="519">
        <v>0</v>
      </c>
      <c r="AE12" s="519">
        <v>0</v>
      </c>
      <c r="AF12" s="519">
        <v>0</v>
      </c>
      <c r="AG12" s="519">
        <v>0</v>
      </c>
      <c r="AH12" s="519">
        <v>0</v>
      </c>
      <c r="AI12" s="519">
        <v>0</v>
      </c>
      <c r="AJ12" s="519">
        <v>0</v>
      </c>
      <c r="AK12" s="519">
        <v>0</v>
      </c>
      <c r="AL12" s="519">
        <v>0</v>
      </c>
      <c r="AM12" s="519">
        <v>0</v>
      </c>
      <c r="AN12" s="519">
        <v>0</v>
      </c>
      <c r="AO12" s="519">
        <v>0</v>
      </c>
      <c r="AP12" s="519">
        <v>10000</v>
      </c>
      <c r="AQ12" s="519">
        <v>0</v>
      </c>
      <c r="AR12" s="519">
        <v>0</v>
      </c>
      <c r="AS12" s="519">
        <v>0</v>
      </c>
      <c r="AT12" s="519">
        <v>0</v>
      </c>
      <c r="AU12" s="519">
        <v>0</v>
      </c>
      <c r="AV12" s="519">
        <v>0</v>
      </c>
      <c r="AW12" s="519">
        <v>0</v>
      </c>
      <c r="AX12" s="519">
        <v>0</v>
      </c>
      <c r="AY12" s="519">
        <v>0</v>
      </c>
      <c r="AZ12" s="519">
        <v>0</v>
      </c>
      <c r="BA12" s="519">
        <v>0</v>
      </c>
      <c r="BB12" s="519">
        <v>0</v>
      </c>
      <c r="BC12" s="519">
        <v>0</v>
      </c>
      <c r="BD12" s="519">
        <v>0</v>
      </c>
      <c r="BE12" s="519">
        <v>0</v>
      </c>
      <c r="BF12" s="519">
        <v>0</v>
      </c>
      <c r="BG12" s="519">
        <v>0</v>
      </c>
      <c r="BH12" s="519">
        <v>0</v>
      </c>
      <c r="BI12" s="519">
        <v>0</v>
      </c>
      <c r="BJ12" s="519">
        <v>0</v>
      </c>
      <c r="BK12" s="519">
        <v>0</v>
      </c>
      <c r="BL12" s="519">
        <v>0</v>
      </c>
      <c r="BM12" s="519">
        <v>0</v>
      </c>
      <c r="BN12" s="519">
        <v>0</v>
      </c>
      <c r="BO12" s="519">
        <v>0</v>
      </c>
      <c r="BP12" s="519">
        <v>0</v>
      </c>
      <c r="BQ12" s="519">
        <v>0</v>
      </c>
      <c r="BR12" s="519">
        <v>0</v>
      </c>
      <c r="BS12" s="519">
        <v>0</v>
      </c>
      <c r="BT12" s="519">
        <v>0</v>
      </c>
      <c r="BU12" s="519">
        <v>0</v>
      </c>
      <c r="BV12" s="519">
        <v>0</v>
      </c>
      <c r="BW12" s="519">
        <v>0</v>
      </c>
      <c r="BX12" s="519">
        <v>0</v>
      </c>
      <c r="BY12" s="519">
        <v>0</v>
      </c>
      <c r="BZ12" s="519">
        <v>0</v>
      </c>
      <c r="CA12" s="519">
        <v>0</v>
      </c>
      <c r="CB12" s="519">
        <v>0</v>
      </c>
      <c r="CC12" s="519">
        <v>0</v>
      </c>
      <c r="CD12" s="519">
        <v>0</v>
      </c>
      <c r="CE12" s="519">
        <v>0</v>
      </c>
      <c r="CF12" s="519">
        <v>0</v>
      </c>
      <c r="CG12" s="519">
        <v>0</v>
      </c>
      <c r="CH12" s="519">
        <v>0</v>
      </c>
      <c r="CI12" s="519">
        <v>0</v>
      </c>
      <c r="CJ12" s="519">
        <v>0</v>
      </c>
      <c r="CK12" s="519">
        <v>0</v>
      </c>
      <c r="CL12" s="519">
        <v>0</v>
      </c>
      <c r="CM12" s="519">
        <v>0</v>
      </c>
      <c r="CN12" s="519">
        <v>0</v>
      </c>
      <c r="CO12" s="519">
        <v>0</v>
      </c>
      <c r="CP12" s="519">
        <v>0</v>
      </c>
      <c r="CQ12" s="519">
        <v>0</v>
      </c>
      <c r="CR12" s="519">
        <v>0</v>
      </c>
      <c r="CS12" s="519">
        <v>0</v>
      </c>
      <c r="CT12" s="519">
        <v>0</v>
      </c>
      <c r="CU12" s="519">
        <v>0</v>
      </c>
      <c r="CV12" s="519">
        <v>0</v>
      </c>
      <c r="CW12" s="519">
        <v>0</v>
      </c>
      <c r="CX12" s="519">
        <v>0</v>
      </c>
      <c r="CY12" s="519">
        <v>0</v>
      </c>
      <c r="CZ12" s="519">
        <v>0</v>
      </c>
      <c r="DA12" s="519">
        <v>0</v>
      </c>
      <c r="DB12" s="519">
        <v>0</v>
      </c>
      <c r="DC12" s="519">
        <v>0</v>
      </c>
      <c r="DD12" s="519">
        <v>0</v>
      </c>
      <c r="DE12" s="519">
        <v>0</v>
      </c>
      <c r="DF12" s="519">
        <v>0</v>
      </c>
      <c r="DG12" s="519">
        <v>0</v>
      </c>
      <c r="DH12" s="519">
        <v>0</v>
      </c>
      <c r="DI12" s="519">
        <v>0</v>
      </c>
      <c r="DJ12" s="519">
        <v>0</v>
      </c>
      <c r="DK12" s="519">
        <v>0</v>
      </c>
      <c r="DL12" s="519">
        <v>0</v>
      </c>
      <c r="DM12" s="519">
        <v>0</v>
      </c>
      <c r="DN12" s="519">
        <v>0</v>
      </c>
      <c r="DO12" s="519">
        <v>0</v>
      </c>
      <c r="DP12" s="519">
        <v>0</v>
      </c>
      <c r="DQ12" s="519">
        <v>0</v>
      </c>
      <c r="DR12" s="519">
        <v>0</v>
      </c>
      <c r="DS12" s="519">
        <v>0</v>
      </c>
      <c r="DT12" s="519">
        <v>0</v>
      </c>
      <c r="DU12" s="519">
        <v>0</v>
      </c>
      <c r="DV12" s="519">
        <v>0</v>
      </c>
      <c r="DW12" s="519">
        <v>0</v>
      </c>
      <c r="DX12" s="519">
        <v>0</v>
      </c>
      <c r="DY12" s="131"/>
      <c r="DZ12" s="337" t="s">
        <v>631</v>
      </c>
      <c r="EA12" s="519" t="s">
        <v>1058</v>
      </c>
      <c r="EB12" s="519" t="s">
        <v>1059</v>
      </c>
      <c r="EC12" s="519">
        <v>9</v>
      </c>
      <c r="ED12" s="521" t="str">
        <f t="shared" si="2"/>
        <v>SDN100109</v>
      </c>
      <c r="EE12" s="519">
        <v>10000</v>
      </c>
      <c r="EF12" s="519">
        <v>10000</v>
      </c>
      <c r="EG12" s="519">
        <v>10000</v>
      </c>
      <c r="EH12" s="519">
        <v>10000</v>
      </c>
      <c r="EI12" s="519">
        <v>10000</v>
      </c>
      <c r="EJ12" s="519">
        <v>10000</v>
      </c>
      <c r="EK12" s="519">
        <v>10000</v>
      </c>
      <c r="EL12" s="519">
        <v>10000</v>
      </c>
      <c r="EM12" s="519">
        <v>10000</v>
      </c>
      <c r="EN12" s="519">
        <v>10000</v>
      </c>
      <c r="EO12" s="519">
        <v>10000</v>
      </c>
      <c r="EP12" s="519">
        <v>10000</v>
      </c>
      <c r="EQ12" s="519">
        <v>10000</v>
      </c>
      <c r="ER12" s="519">
        <v>10000</v>
      </c>
      <c r="ES12" s="519">
        <v>10000</v>
      </c>
      <c r="ET12" s="519">
        <v>10000</v>
      </c>
      <c r="EU12" s="519">
        <v>10000</v>
      </c>
      <c r="EV12" s="519">
        <v>10000</v>
      </c>
      <c r="EW12" s="519">
        <v>10000</v>
      </c>
      <c r="EX12" s="519">
        <v>10000</v>
      </c>
      <c r="EY12" s="519">
        <v>10000</v>
      </c>
      <c r="EZ12" s="519">
        <v>10000</v>
      </c>
      <c r="FA12" s="519">
        <v>10000</v>
      </c>
      <c r="FB12" s="519">
        <v>10000</v>
      </c>
      <c r="FC12" s="519">
        <v>10000</v>
      </c>
      <c r="FD12" s="519">
        <v>0</v>
      </c>
      <c r="FE12" s="519">
        <v>0</v>
      </c>
      <c r="FF12" s="519">
        <v>0</v>
      </c>
      <c r="FG12" s="519">
        <v>0</v>
      </c>
      <c r="FH12" s="519">
        <v>0</v>
      </c>
      <c r="FI12" s="519">
        <v>0</v>
      </c>
      <c r="FJ12" s="519">
        <v>0</v>
      </c>
      <c r="FK12" s="519">
        <v>0</v>
      </c>
      <c r="FL12" s="519">
        <v>0</v>
      </c>
      <c r="FM12" s="519">
        <v>0</v>
      </c>
      <c r="FN12" s="519">
        <v>0</v>
      </c>
      <c r="FO12" s="519">
        <v>0</v>
      </c>
      <c r="FP12" s="519">
        <v>0</v>
      </c>
      <c r="FQ12" s="519">
        <v>0</v>
      </c>
      <c r="FR12" s="519">
        <v>0</v>
      </c>
      <c r="FS12" s="519">
        <v>0</v>
      </c>
      <c r="FT12" s="519">
        <v>0</v>
      </c>
      <c r="FU12" s="519">
        <v>0</v>
      </c>
      <c r="FV12" s="519">
        <v>0</v>
      </c>
      <c r="FW12" s="519">
        <v>0</v>
      </c>
      <c r="FX12" s="519">
        <v>0</v>
      </c>
      <c r="FY12" s="519">
        <v>0</v>
      </c>
      <c r="FZ12" s="519">
        <v>0</v>
      </c>
      <c r="GA12" s="519">
        <v>0</v>
      </c>
      <c r="GB12" s="519">
        <v>0</v>
      </c>
      <c r="GC12" s="519">
        <v>0</v>
      </c>
      <c r="GD12" s="519">
        <v>0</v>
      </c>
      <c r="GE12" s="519">
        <v>0</v>
      </c>
      <c r="GF12" s="519">
        <v>0</v>
      </c>
      <c r="GG12" s="519">
        <v>0</v>
      </c>
      <c r="GH12" s="519">
        <v>0</v>
      </c>
      <c r="GI12" s="519">
        <v>0</v>
      </c>
      <c r="GJ12" s="519">
        <v>0</v>
      </c>
      <c r="GK12" s="519">
        <v>0</v>
      </c>
      <c r="GL12" s="519">
        <v>0</v>
      </c>
      <c r="GM12" s="519">
        <v>0</v>
      </c>
      <c r="GN12" s="519">
        <v>0</v>
      </c>
      <c r="GO12" s="519">
        <v>0</v>
      </c>
      <c r="GP12" s="519">
        <v>0</v>
      </c>
      <c r="GQ12" s="519">
        <v>0</v>
      </c>
      <c r="GR12" s="519">
        <v>0</v>
      </c>
      <c r="GS12" s="519">
        <v>0</v>
      </c>
      <c r="GT12" s="519">
        <v>0</v>
      </c>
      <c r="GU12" s="519">
        <v>0</v>
      </c>
      <c r="GV12" s="519">
        <v>0</v>
      </c>
      <c r="GW12" s="519">
        <v>0</v>
      </c>
      <c r="GX12" s="519">
        <v>0</v>
      </c>
      <c r="GY12" s="519">
        <v>0</v>
      </c>
      <c r="GZ12" s="519">
        <v>0</v>
      </c>
      <c r="HA12" s="519">
        <v>0</v>
      </c>
      <c r="HB12" s="519">
        <v>0</v>
      </c>
      <c r="HC12" s="519">
        <v>0</v>
      </c>
      <c r="HD12" s="519">
        <v>0</v>
      </c>
      <c r="HE12" s="519">
        <v>0</v>
      </c>
      <c r="HF12" s="519">
        <v>0</v>
      </c>
      <c r="HG12" s="519">
        <v>0</v>
      </c>
      <c r="HH12" s="519">
        <v>0</v>
      </c>
      <c r="HI12" s="519">
        <v>0</v>
      </c>
      <c r="HJ12" s="519">
        <v>0</v>
      </c>
      <c r="HK12" s="519">
        <v>0</v>
      </c>
      <c r="HL12" s="519">
        <v>0</v>
      </c>
      <c r="HM12" s="519">
        <v>0</v>
      </c>
      <c r="HN12" s="519">
        <v>0</v>
      </c>
      <c r="HO12" s="519">
        <v>0</v>
      </c>
      <c r="HP12" s="519">
        <v>0</v>
      </c>
      <c r="HQ12" s="519">
        <v>0</v>
      </c>
      <c r="HR12" s="519">
        <v>0</v>
      </c>
      <c r="HS12" s="519">
        <v>0</v>
      </c>
      <c r="HT12" s="519">
        <v>0</v>
      </c>
      <c r="HU12" s="519">
        <v>0</v>
      </c>
      <c r="HV12" s="519">
        <v>0</v>
      </c>
      <c r="HW12" s="519">
        <v>0</v>
      </c>
      <c r="HX12" s="519">
        <v>0</v>
      </c>
      <c r="HY12" s="519">
        <v>0</v>
      </c>
      <c r="HZ12" s="519">
        <v>0</v>
      </c>
      <c r="IA12" s="519">
        <v>0</v>
      </c>
      <c r="IB12" s="519">
        <v>0</v>
      </c>
      <c r="IC12" s="519">
        <v>0</v>
      </c>
      <c r="ID12" s="519">
        <v>0</v>
      </c>
      <c r="IE12" s="519">
        <v>0</v>
      </c>
      <c r="IF12" s="519">
        <v>0</v>
      </c>
      <c r="IG12" s="519">
        <v>0</v>
      </c>
      <c r="IH12" s="519">
        <v>0</v>
      </c>
      <c r="II12" s="519">
        <v>0</v>
      </c>
      <c r="IJ12" s="519">
        <v>0</v>
      </c>
      <c r="IK12" s="519">
        <v>0</v>
      </c>
    </row>
    <row r="13" spans="1:245" hidden="1">
      <c r="A13" s="337" t="s">
        <v>631</v>
      </c>
      <c r="B13" s="519" t="s">
        <v>1058</v>
      </c>
      <c r="C13" s="519"/>
      <c r="D13" s="519"/>
      <c r="E13" s="519"/>
      <c r="F13" s="519">
        <v>1</v>
      </c>
      <c r="G13" s="520"/>
      <c r="H13" s="519">
        <v>1</v>
      </c>
      <c r="I13" s="519">
        <v>1</v>
      </c>
      <c r="J13" s="519" t="str">
        <f t="shared" si="3"/>
        <v>SDN10010101</v>
      </c>
      <c r="K13" s="519">
        <v>960</v>
      </c>
      <c r="M13" s="337" t="s">
        <v>631</v>
      </c>
      <c r="N13" s="519" t="s">
        <v>1058</v>
      </c>
      <c r="O13" s="519" t="s">
        <v>1059</v>
      </c>
      <c r="P13" s="519">
        <v>10</v>
      </c>
      <c r="Q13" s="183" t="str">
        <f t="shared" si="1"/>
        <v>SDN100110</v>
      </c>
      <c r="R13" s="519">
        <v>0</v>
      </c>
      <c r="S13" s="519">
        <v>0</v>
      </c>
      <c r="T13" s="519">
        <v>0</v>
      </c>
      <c r="U13" s="519">
        <v>0</v>
      </c>
      <c r="V13" s="519">
        <v>0</v>
      </c>
      <c r="W13" s="519">
        <v>0</v>
      </c>
      <c r="X13" s="519">
        <v>0</v>
      </c>
      <c r="Y13" s="519">
        <v>0</v>
      </c>
      <c r="Z13" s="519">
        <v>0</v>
      </c>
      <c r="AA13" s="519">
        <v>0</v>
      </c>
      <c r="AB13" s="519">
        <v>0</v>
      </c>
      <c r="AC13" s="519">
        <v>0</v>
      </c>
      <c r="AD13" s="519">
        <v>0</v>
      </c>
      <c r="AE13" s="519">
        <v>0</v>
      </c>
      <c r="AF13" s="519">
        <v>0</v>
      </c>
      <c r="AG13" s="519">
        <v>0</v>
      </c>
      <c r="AH13" s="519">
        <v>0</v>
      </c>
      <c r="AI13" s="519">
        <v>0</v>
      </c>
      <c r="AJ13" s="519">
        <v>0</v>
      </c>
      <c r="AK13" s="519">
        <v>0</v>
      </c>
      <c r="AL13" s="519">
        <v>0</v>
      </c>
      <c r="AM13" s="519">
        <v>0</v>
      </c>
      <c r="AN13" s="519">
        <v>0</v>
      </c>
      <c r="AO13" s="519">
        <v>0</v>
      </c>
      <c r="AP13" s="519">
        <v>10000</v>
      </c>
      <c r="AQ13" s="519">
        <v>0</v>
      </c>
      <c r="AR13" s="519">
        <v>0</v>
      </c>
      <c r="AS13" s="519">
        <v>0</v>
      </c>
      <c r="AT13" s="519">
        <v>0</v>
      </c>
      <c r="AU13" s="519">
        <v>0</v>
      </c>
      <c r="AV13" s="519">
        <v>0</v>
      </c>
      <c r="AW13" s="519">
        <v>0</v>
      </c>
      <c r="AX13" s="519">
        <v>0</v>
      </c>
      <c r="AY13" s="519">
        <v>0</v>
      </c>
      <c r="AZ13" s="519">
        <v>0</v>
      </c>
      <c r="BA13" s="519">
        <v>0</v>
      </c>
      <c r="BB13" s="519">
        <v>0</v>
      </c>
      <c r="BC13" s="519">
        <v>0</v>
      </c>
      <c r="BD13" s="519">
        <v>0</v>
      </c>
      <c r="BE13" s="519">
        <v>0</v>
      </c>
      <c r="BF13" s="519">
        <v>0</v>
      </c>
      <c r="BG13" s="519">
        <v>0</v>
      </c>
      <c r="BH13" s="519">
        <v>0</v>
      </c>
      <c r="BI13" s="519">
        <v>0</v>
      </c>
      <c r="BJ13" s="519">
        <v>0</v>
      </c>
      <c r="BK13" s="519">
        <v>0</v>
      </c>
      <c r="BL13" s="519">
        <v>0</v>
      </c>
      <c r="BM13" s="519">
        <v>0</v>
      </c>
      <c r="BN13" s="519">
        <v>0</v>
      </c>
      <c r="BO13" s="519">
        <v>0</v>
      </c>
      <c r="BP13" s="519">
        <v>0</v>
      </c>
      <c r="BQ13" s="519">
        <v>0</v>
      </c>
      <c r="BR13" s="519">
        <v>0</v>
      </c>
      <c r="BS13" s="519">
        <v>0</v>
      </c>
      <c r="BT13" s="519">
        <v>0</v>
      </c>
      <c r="BU13" s="519">
        <v>0</v>
      </c>
      <c r="BV13" s="519">
        <v>0</v>
      </c>
      <c r="BW13" s="519">
        <v>0</v>
      </c>
      <c r="BX13" s="519">
        <v>0</v>
      </c>
      <c r="BY13" s="519">
        <v>0</v>
      </c>
      <c r="BZ13" s="519">
        <v>0</v>
      </c>
      <c r="CA13" s="519">
        <v>0</v>
      </c>
      <c r="CB13" s="519">
        <v>0</v>
      </c>
      <c r="CC13" s="519">
        <v>0</v>
      </c>
      <c r="CD13" s="519">
        <v>0</v>
      </c>
      <c r="CE13" s="519">
        <v>0</v>
      </c>
      <c r="CF13" s="519">
        <v>0</v>
      </c>
      <c r="CG13" s="519">
        <v>0</v>
      </c>
      <c r="CH13" s="519">
        <v>0</v>
      </c>
      <c r="CI13" s="519">
        <v>0</v>
      </c>
      <c r="CJ13" s="519">
        <v>0</v>
      </c>
      <c r="CK13" s="519">
        <v>0</v>
      </c>
      <c r="CL13" s="519">
        <v>0</v>
      </c>
      <c r="CM13" s="519">
        <v>0</v>
      </c>
      <c r="CN13" s="519">
        <v>0</v>
      </c>
      <c r="CO13" s="519">
        <v>0</v>
      </c>
      <c r="CP13" s="519">
        <v>0</v>
      </c>
      <c r="CQ13" s="519">
        <v>0</v>
      </c>
      <c r="CR13" s="519">
        <v>0</v>
      </c>
      <c r="CS13" s="519">
        <v>0</v>
      </c>
      <c r="CT13" s="519">
        <v>0</v>
      </c>
      <c r="CU13" s="519">
        <v>0</v>
      </c>
      <c r="CV13" s="519">
        <v>0</v>
      </c>
      <c r="CW13" s="519">
        <v>0</v>
      </c>
      <c r="CX13" s="519">
        <v>0</v>
      </c>
      <c r="CY13" s="519">
        <v>0</v>
      </c>
      <c r="CZ13" s="519">
        <v>0</v>
      </c>
      <c r="DA13" s="519">
        <v>0</v>
      </c>
      <c r="DB13" s="519">
        <v>0</v>
      </c>
      <c r="DC13" s="519">
        <v>0</v>
      </c>
      <c r="DD13" s="519">
        <v>0</v>
      </c>
      <c r="DE13" s="519">
        <v>0</v>
      </c>
      <c r="DF13" s="519">
        <v>0</v>
      </c>
      <c r="DG13" s="519">
        <v>0</v>
      </c>
      <c r="DH13" s="519">
        <v>0</v>
      </c>
      <c r="DI13" s="519">
        <v>0</v>
      </c>
      <c r="DJ13" s="519">
        <v>0</v>
      </c>
      <c r="DK13" s="519">
        <v>0</v>
      </c>
      <c r="DL13" s="519">
        <v>0</v>
      </c>
      <c r="DM13" s="519">
        <v>0</v>
      </c>
      <c r="DN13" s="519">
        <v>0</v>
      </c>
      <c r="DO13" s="519">
        <v>0</v>
      </c>
      <c r="DP13" s="519">
        <v>0</v>
      </c>
      <c r="DQ13" s="519">
        <v>0</v>
      </c>
      <c r="DR13" s="519">
        <v>0</v>
      </c>
      <c r="DS13" s="519">
        <v>0</v>
      </c>
      <c r="DT13" s="519">
        <v>0</v>
      </c>
      <c r="DU13" s="519">
        <v>0</v>
      </c>
      <c r="DV13" s="519">
        <v>0</v>
      </c>
      <c r="DW13" s="519">
        <v>0</v>
      </c>
      <c r="DX13" s="519">
        <v>0</v>
      </c>
      <c r="DY13" s="131"/>
      <c r="DZ13" s="337" t="s">
        <v>631</v>
      </c>
      <c r="EA13" s="519" t="s">
        <v>1058</v>
      </c>
      <c r="EB13" s="519" t="s">
        <v>1059</v>
      </c>
      <c r="EC13" s="519">
        <v>10</v>
      </c>
      <c r="ED13" s="521" t="str">
        <f t="shared" si="2"/>
        <v>SDN100110</v>
      </c>
      <c r="EE13" s="519">
        <v>10000</v>
      </c>
      <c r="EF13" s="519">
        <v>10000</v>
      </c>
      <c r="EG13" s="519">
        <v>10000</v>
      </c>
      <c r="EH13" s="519">
        <v>10000</v>
      </c>
      <c r="EI13" s="519">
        <v>10000</v>
      </c>
      <c r="EJ13" s="519">
        <v>10000</v>
      </c>
      <c r="EK13" s="519">
        <v>10000</v>
      </c>
      <c r="EL13" s="519">
        <v>10000</v>
      </c>
      <c r="EM13" s="519">
        <v>10000</v>
      </c>
      <c r="EN13" s="519">
        <v>10000</v>
      </c>
      <c r="EO13" s="519">
        <v>10000</v>
      </c>
      <c r="EP13" s="519">
        <v>10000</v>
      </c>
      <c r="EQ13" s="519">
        <v>10000</v>
      </c>
      <c r="ER13" s="519">
        <v>10000</v>
      </c>
      <c r="ES13" s="519">
        <v>10000</v>
      </c>
      <c r="ET13" s="519">
        <v>10000</v>
      </c>
      <c r="EU13" s="519">
        <v>10000</v>
      </c>
      <c r="EV13" s="519">
        <v>10000</v>
      </c>
      <c r="EW13" s="519">
        <v>10000</v>
      </c>
      <c r="EX13" s="519">
        <v>10000</v>
      </c>
      <c r="EY13" s="519">
        <v>10000</v>
      </c>
      <c r="EZ13" s="519">
        <v>10000</v>
      </c>
      <c r="FA13" s="519">
        <v>10000</v>
      </c>
      <c r="FB13" s="519">
        <v>10000</v>
      </c>
      <c r="FC13" s="519">
        <v>10000</v>
      </c>
      <c r="FD13" s="519">
        <v>0</v>
      </c>
      <c r="FE13" s="519">
        <v>0</v>
      </c>
      <c r="FF13" s="519">
        <v>0</v>
      </c>
      <c r="FG13" s="519">
        <v>0</v>
      </c>
      <c r="FH13" s="519">
        <v>0</v>
      </c>
      <c r="FI13" s="519">
        <v>0</v>
      </c>
      <c r="FJ13" s="519">
        <v>0</v>
      </c>
      <c r="FK13" s="519">
        <v>0</v>
      </c>
      <c r="FL13" s="519">
        <v>0</v>
      </c>
      <c r="FM13" s="519">
        <v>0</v>
      </c>
      <c r="FN13" s="519">
        <v>0</v>
      </c>
      <c r="FO13" s="519">
        <v>0</v>
      </c>
      <c r="FP13" s="519">
        <v>0</v>
      </c>
      <c r="FQ13" s="519">
        <v>0</v>
      </c>
      <c r="FR13" s="519">
        <v>0</v>
      </c>
      <c r="FS13" s="519">
        <v>0</v>
      </c>
      <c r="FT13" s="519">
        <v>0</v>
      </c>
      <c r="FU13" s="519">
        <v>0</v>
      </c>
      <c r="FV13" s="519">
        <v>0</v>
      </c>
      <c r="FW13" s="519">
        <v>0</v>
      </c>
      <c r="FX13" s="519">
        <v>0</v>
      </c>
      <c r="FY13" s="519">
        <v>0</v>
      </c>
      <c r="FZ13" s="519">
        <v>0</v>
      </c>
      <c r="GA13" s="519">
        <v>0</v>
      </c>
      <c r="GB13" s="519">
        <v>0</v>
      </c>
      <c r="GC13" s="519">
        <v>0</v>
      </c>
      <c r="GD13" s="519">
        <v>0</v>
      </c>
      <c r="GE13" s="519">
        <v>0</v>
      </c>
      <c r="GF13" s="519">
        <v>0</v>
      </c>
      <c r="GG13" s="519">
        <v>0</v>
      </c>
      <c r="GH13" s="519">
        <v>0</v>
      </c>
      <c r="GI13" s="519">
        <v>0</v>
      </c>
      <c r="GJ13" s="519">
        <v>0</v>
      </c>
      <c r="GK13" s="519">
        <v>0</v>
      </c>
      <c r="GL13" s="519">
        <v>0</v>
      </c>
      <c r="GM13" s="519">
        <v>0</v>
      </c>
      <c r="GN13" s="519">
        <v>0</v>
      </c>
      <c r="GO13" s="519">
        <v>0</v>
      </c>
      <c r="GP13" s="519">
        <v>0</v>
      </c>
      <c r="GQ13" s="519">
        <v>0</v>
      </c>
      <c r="GR13" s="519">
        <v>0</v>
      </c>
      <c r="GS13" s="519">
        <v>0</v>
      </c>
      <c r="GT13" s="519">
        <v>0</v>
      </c>
      <c r="GU13" s="519">
        <v>0</v>
      </c>
      <c r="GV13" s="519">
        <v>0</v>
      </c>
      <c r="GW13" s="519">
        <v>0</v>
      </c>
      <c r="GX13" s="519">
        <v>0</v>
      </c>
      <c r="GY13" s="519">
        <v>0</v>
      </c>
      <c r="GZ13" s="519">
        <v>0</v>
      </c>
      <c r="HA13" s="519">
        <v>0</v>
      </c>
      <c r="HB13" s="519">
        <v>0</v>
      </c>
      <c r="HC13" s="519">
        <v>0</v>
      </c>
      <c r="HD13" s="519">
        <v>0</v>
      </c>
      <c r="HE13" s="519">
        <v>0</v>
      </c>
      <c r="HF13" s="519">
        <v>0</v>
      </c>
      <c r="HG13" s="519">
        <v>0</v>
      </c>
      <c r="HH13" s="519">
        <v>0</v>
      </c>
      <c r="HI13" s="519">
        <v>0</v>
      </c>
      <c r="HJ13" s="519">
        <v>0</v>
      </c>
      <c r="HK13" s="519">
        <v>0</v>
      </c>
      <c r="HL13" s="519">
        <v>0</v>
      </c>
      <c r="HM13" s="519">
        <v>0</v>
      </c>
      <c r="HN13" s="519">
        <v>0</v>
      </c>
      <c r="HO13" s="519">
        <v>0</v>
      </c>
      <c r="HP13" s="519">
        <v>0</v>
      </c>
      <c r="HQ13" s="519">
        <v>0</v>
      </c>
      <c r="HR13" s="519">
        <v>0</v>
      </c>
      <c r="HS13" s="519">
        <v>0</v>
      </c>
      <c r="HT13" s="519">
        <v>0</v>
      </c>
      <c r="HU13" s="519">
        <v>0</v>
      </c>
      <c r="HV13" s="519">
        <v>0</v>
      </c>
      <c r="HW13" s="519">
        <v>0</v>
      </c>
      <c r="HX13" s="519">
        <v>0</v>
      </c>
      <c r="HY13" s="519">
        <v>0</v>
      </c>
      <c r="HZ13" s="519">
        <v>0</v>
      </c>
      <c r="IA13" s="519">
        <v>0</v>
      </c>
      <c r="IB13" s="519">
        <v>0</v>
      </c>
      <c r="IC13" s="519">
        <v>0</v>
      </c>
      <c r="ID13" s="519">
        <v>0</v>
      </c>
      <c r="IE13" s="519">
        <v>0</v>
      </c>
      <c r="IF13" s="519">
        <v>0</v>
      </c>
      <c r="IG13" s="519">
        <v>0</v>
      </c>
      <c r="IH13" s="519">
        <v>0</v>
      </c>
      <c r="II13" s="519">
        <v>0</v>
      </c>
      <c r="IJ13" s="519">
        <v>0</v>
      </c>
      <c r="IK13" s="519">
        <v>0</v>
      </c>
    </row>
    <row r="14" spans="1:245" hidden="1">
      <c r="A14" s="337" t="s">
        <v>631</v>
      </c>
      <c r="B14" s="519" t="s">
        <v>1058</v>
      </c>
      <c r="C14" s="519"/>
      <c r="D14" s="519"/>
      <c r="E14" s="519"/>
      <c r="F14" s="519">
        <v>1</v>
      </c>
      <c r="G14" s="520"/>
      <c r="H14" s="519">
        <v>1</v>
      </c>
      <c r="I14" s="519">
        <v>2</v>
      </c>
      <c r="J14" s="519" t="str">
        <f t="shared" si="3"/>
        <v>SDN10010102</v>
      </c>
      <c r="K14" s="519">
        <v>960</v>
      </c>
      <c r="M14" s="337" t="s">
        <v>631</v>
      </c>
      <c r="N14" s="519" t="s">
        <v>1058</v>
      </c>
      <c r="O14" s="519" t="s">
        <v>1059</v>
      </c>
      <c r="P14" s="519">
        <v>11</v>
      </c>
      <c r="Q14" s="183" t="str">
        <f t="shared" si="1"/>
        <v>SDN100111</v>
      </c>
      <c r="R14" s="519">
        <v>0</v>
      </c>
      <c r="S14" s="519">
        <v>0</v>
      </c>
      <c r="T14" s="519">
        <v>0</v>
      </c>
      <c r="U14" s="519">
        <v>0</v>
      </c>
      <c r="V14" s="519">
        <v>0</v>
      </c>
      <c r="W14" s="519">
        <v>0</v>
      </c>
      <c r="X14" s="519">
        <v>0</v>
      </c>
      <c r="Y14" s="519">
        <v>0</v>
      </c>
      <c r="Z14" s="519">
        <v>0</v>
      </c>
      <c r="AA14" s="519">
        <v>0</v>
      </c>
      <c r="AB14" s="519">
        <v>0</v>
      </c>
      <c r="AC14" s="519">
        <v>0</v>
      </c>
      <c r="AD14" s="519">
        <v>0</v>
      </c>
      <c r="AE14" s="519">
        <v>0</v>
      </c>
      <c r="AF14" s="519">
        <v>0</v>
      </c>
      <c r="AG14" s="519">
        <v>0</v>
      </c>
      <c r="AH14" s="519">
        <v>0</v>
      </c>
      <c r="AI14" s="519">
        <v>0</v>
      </c>
      <c r="AJ14" s="519">
        <v>0</v>
      </c>
      <c r="AK14" s="519">
        <v>0</v>
      </c>
      <c r="AL14" s="519">
        <v>0</v>
      </c>
      <c r="AM14" s="519">
        <v>0</v>
      </c>
      <c r="AN14" s="519">
        <v>0</v>
      </c>
      <c r="AO14" s="519">
        <v>0</v>
      </c>
      <c r="AP14" s="519">
        <v>10000</v>
      </c>
      <c r="AQ14" s="519">
        <v>0</v>
      </c>
      <c r="AR14" s="519">
        <v>0</v>
      </c>
      <c r="AS14" s="519">
        <v>0</v>
      </c>
      <c r="AT14" s="519">
        <v>0</v>
      </c>
      <c r="AU14" s="519">
        <v>0</v>
      </c>
      <c r="AV14" s="519">
        <v>0</v>
      </c>
      <c r="AW14" s="519">
        <v>0</v>
      </c>
      <c r="AX14" s="519">
        <v>0</v>
      </c>
      <c r="AY14" s="519">
        <v>0</v>
      </c>
      <c r="AZ14" s="519">
        <v>0</v>
      </c>
      <c r="BA14" s="519">
        <v>0</v>
      </c>
      <c r="BB14" s="519">
        <v>0</v>
      </c>
      <c r="BC14" s="519">
        <v>0</v>
      </c>
      <c r="BD14" s="519">
        <v>0</v>
      </c>
      <c r="BE14" s="519">
        <v>0</v>
      </c>
      <c r="BF14" s="519">
        <v>0</v>
      </c>
      <c r="BG14" s="519">
        <v>0</v>
      </c>
      <c r="BH14" s="519">
        <v>0</v>
      </c>
      <c r="BI14" s="519">
        <v>0</v>
      </c>
      <c r="BJ14" s="519">
        <v>0</v>
      </c>
      <c r="BK14" s="519">
        <v>0</v>
      </c>
      <c r="BL14" s="519">
        <v>0</v>
      </c>
      <c r="BM14" s="519">
        <v>0</v>
      </c>
      <c r="BN14" s="519">
        <v>0</v>
      </c>
      <c r="BO14" s="519">
        <v>0</v>
      </c>
      <c r="BP14" s="519">
        <v>0</v>
      </c>
      <c r="BQ14" s="519">
        <v>0</v>
      </c>
      <c r="BR14" s="519">
        <v>0</v>
      </c>
      <c r="BS14" s="519">
        <v>0</v>
      </c>
      <c r="BT14" s="519">
        <v>0</v>
      </c>
      <c r="BU14" s="519">
        <v>0</v>
      </c>
      <c r="BV14" s="519">
        <v>0</v>
      </c>
      <c r="BW14" s="519">
        <v>0</v>
      </c>
      <c r="BX14" s="519">
        <v>0</v>
      </c>
      <c r="BY14" s="519">
        <v>0</v>
      </c>
      <c r="BZ14" s="519">
        <v>0</v>
      </c>
      <c r="CA14" s="519">
        <v>0</v>
      </c>
      <c r="CB14" s="519">
        <v>0</v>
      </c>
      <c r="CC14" s="519">
        <v>0</v>
      </c>
      <c r="CD14" s="519">
        <v>0</v>
      </c>
      <c r="CE14" s="519">
        <v>0</v>
      </c>
      <c r="CF14" s="519">
        <v>0</v>
      </c>
      <c r="CG14" s="519">
        <v>0</v>
      </c>
      <c r="CH14" s="519">
        <v>0</v>
      </c>
      <c r="CI14" s="519">
        <v>0</v>
      </c>
      <c r="CJ14" s="519">
        <v>0</v>
      </c>
      <c r="CK14" s="519">
        <v>0</v>
      </c>
      <c r="CL14" s="519">
        <v>0</v>
      </c>
      <c r="CM14" s="519">
        <v>0</v>
      </c>
      <c r="CN14" s="519">
        <v>0</v>
      </c>
      <c r="CO14" s="519">
        <v>0</v>
      </c>
      <c r="CP14" s="519">
        <v>0</v>
      </c>
      <c r="CQ14" s="519">
        <v>0</v>
      </c>
      <c r="CR14" s="519">
        <v>0</v>
      </c>
      <c r="CS14" s="519">
        <v>0</v>
      </c>
      <c r="CT14" s="519">
        <v>0</v>
      </c>
      <c r="CU14" s="519">
        <v>0</v>
      </c>
      <c r="CV14" s="519">
        <v>0</v>
      </c>
      <c r="CW14" s="519">
        <v>0</v>
      </c>
      <c r="CX14" s="519">
        <v>0</v>
      </c>
      <c r="CY14" s="519">
        <v>0</v>
      </c>
      <c r="CZ14" s="519">
        <v>0</v>
      </c>
      <c r="DA14" s="519">
        <v>0</v>
      </c>
      <c r="DB14" s="519">
        <v>0</v>
      </c>
      <c r="DC14" s="519">
        <v>0</v>
      </c>
      <c r="DD14" s="519">
        <v>0</v>
      </c>
      <c r="DE14" s="519">
        <v>0</v>
      </c>
      <c r="DF14" s="519">
        <v>0</v>
      </c>
      <c r="DG14" s="519">
        <v>0</v>
      </c>
      <c r="DH14" s="519">
        <v>0</v>
      </c>
      <c r="DI14" s="519">
        <v>0</v>
      </c>
      <c r="DJ14" s="519">
        <v>0</v>
      </c>
      <c r="DK14" s="519">
        <v>0</v>
      </c>
      <c r="DL14" s="519">
        <v>0</v>
      </c>
      <c r="DM14" s="519">
        <v>0</v>
      </c>
      <c r="DN14" s="519">
        <v>0</v>
      </c>
      <c r="DO14" s="519">
        <v>0</v>
      </c>
      <c r="DP14" s="519">
        <v>0</v>
      </c>
      <c r="DQ14" s="519">
        <v>0</v>
      </c>
      <c r="DR14" s="519">
        <v>0</v>
      </c>
      <c r="DS14" s="519">
        <v>0</v>
      </c>
      <c r="DT14" s="519">
        <v>0</v>
      </c>
      <c r="DU14" s="519">
        <v>0</v>
      </c>
      <c r="DV14" s="519">
        <v>0</v>
      </c>
      <c r="DW14" s="519">
        <v>0</v>
      </c>
      <c r="DX14" s="519">
        <v>0</v>
      </c>
      <c r="DY14" s="131"/>
      <c r="DZ14" s="337" t="s">
        <v>631</v>
      </c>
      <c r="EA14" s="519" t="s">
        <v>1058</v>
      </c>
      <c r="EB14" s="519" t="s">
        <v>1059</v>
      </c>
      <c r="EC14" s="519">
        <v>11</v>
      </c>
      <c r="ED14" s="521" t="str">
        <f t="shared" si="2"/>
        <v>SDN100111</v>
      </c>
      <c r="EE14" s="519">
        <v>10000</v>
      </c>
      <c r="EF14" s="519">
        <v>10000</v>
      </c>
      <c r="EG14" s="519">
        <v>10000</v>
      </c>
      <c r="EH14" s="519">
        <v>10000</v>
      </c>
      <c r="EI14" s="519">
        <v>10000</v>
      </c>
      <c r="EJ14" s="519">
        <v>10000</v>
      </c>
      <c r="EK14" s="519">
        <v>10000</v>
      </c>
      <c r="EL14" s="519">
        <v>10000</v>
      </c>
      <c r="EM14" s="519">
        <v>10000</v>
      </c>
      <c r="EN14" s="519">
        <v>10000</v>
      </c>
      <c r="EO14" s="519">
        <v>10000</v>
      </c>
      <c r="EP14" s="519">
        <v>10000</v>
      </c>
      <c r="EQ14" s="519">
        <v>10000</v>
      </c>
      <c r="ER14" s="519">
        <v>10000</v>
      </c>
      <c r="ES14" s="519">
        <v>10000</v>
      </c>
      <c r="ET14" s="519">
        <v>10000</v>
      </c>
      <c r="EU14" s="519">
        <v>10000</v>
      </c>
      <c r="EV14" s="519">
        <v>10000</v>
      </c>
      <c r="EW14" s="519">
        <v>10000</v>
      </c>
      <c r="EX14" s="519">
        <v>10000</v>
      </c>
      <c r="EY14" s="519">
        <v>10000</v>
      </c>
      <c r="EZ14" s="519">
        <v>10000</v>
      </c>
      <c r="FA14" s="519">
        <v>10000</v>
      </c>
      <c r="FB14" s="519">
        <v>10000</v>
      </c>
      <c r="FC14" s="519">
        <v>10000</v>
      </c>
      <c r="FD14" s="519">
        <v>0</v>
      </c>
      <c r="FE14" s="519">
        <v>0</v>
      </c>
      <c r="FF14" s="519">
        <v>0</v>
      </c>
      <c r="FG14" s="519">
        <v>0</v>
      </c>
      <c r="FH14" s="519">
        <v>0</v>
      </c>
      <c r="FI14" s="519">
        <v>0</v>
      </c>
      <c r="FJ14" s="519">
        <v>0</v>
      </c>
      <c r="FK14" s="519">
        <v>0</v>
      </c>
      <c r="FL14" s="519">
        <v>0</v>
      </c>
      <c r="FM14" s="519">
        <v>0</v>
      </c>
      <c r="FN14" s="519">
        <v>0</v>
      </c>
      <c r="FO14" s="519">
        <v>0</v>
      </c>
      <c r="FP14" s="519">
        <v>0</v>
      </c>
      <c r="FQ14" s="519">
        <v>0</v>
      </c>
      <c r="FR14" s="519">
        <v>0</v>
      </c>
      <c r="FS14" s="519">
        <v>0</v>
      </c>
      <c r="FT14" s="519">
        <v>0</v>
      </c>
      <c r="FU14" s="519">
        <v>0</v>
      </c>
      <c r="FV14" s="519">
        <v>0</v>
      </c>
      <c r="FW14" s="519">
        <v>0</v>
      </c>
      <c r="FX14" s="519">
        <v>0</v>
      </c>
      <c r="FY14" s="519">
        <v>0</v>
      </c>
      <c r="FZ14" s="519">
        <v>0</v>
      </c>
      <c r="GA14" s="519">
        <v>0</v>
      </c>
      <c r="GB14" s="519">
        <v>0</v>
      </c>
      <c r="GC14" s="519">
        <v>0</v>
      </c>
      <c r="GD14" s="519">
        <v>0</v>
      </c>
      <c r="GE14" s="519">
        <v>0</v>
      </c>
      <c r="GF14" s="519">
        <v>0</v>
      </c>
      <c r="GG14" s="519">
        <v>0</v>
      </c>
      <c r="GH14" s="519">
        <v>0</v>
      </c>
      <c r="GI14" s="519">
        <v>0</v>
      </c>
      <c r="GJ14" s="519">
        <v>0</v>
      </c>
      <c r="GK14" s="519">
        <v>0</v>
      </c>
      <c r="GL14" s="519">
        <v>0</v>
      </c>
      <c r="GM14" s="519">
        <v>0</v>
      </c>
      <c r="GN14" s="519">
        <v>0</v>
      </c>
      <c r="GO14" s="519">
        <v>0</v>
      </c>
      <c r="GP14" s="519">
        <v>0</v>
      </c>
      <c r="GQ14" s="519">
        <v>0</v>
      </c>
      <c r="GR14" s="519">
        <v>0</v>
      </c>
      <c r="GS14" s="519">
        <v>0</v>
      </c>
      <c r="GT14" s="519">
        <v>0</v>
      </c>
      <c r="GU14" s="519">
        <v>0</v>
      </c>
      <c r="GV14" s="519">
        <v>0</v>
      </c>
      <c r="GW14" s="519">
        <v>0</v>
      </c>
      <c r="GX14" s="519">
        <v>0</v>
      </c>
      <c r="GY14" s="519">
        <v>0</v>
      </c>
      <c r="GZ14" s="519">
        <v>0</v>
      </c>
      <c r="HA14" s="519">
        <v>0</v>
      </c>
      <c r="HB14" s="519">
        <v>0</v>
      </c>
      <c r="HC14" s="519">
        <v>0</v>
      </c>
      <c r="HD14" s="519">
        <v>0</v>
      </c>
      <c r="HE14" s="519">
        <v>0</v>
      </c>
      <c r="HF14" s="519">
        <v>0</v>
      </c>
      <c r="HG14" s="519">
        <v>0</v>
      </c>
      <c r="HH14" s="519">
        <v>0</v>
      </c>
      <c r="HI14" s="519">
        <v>0</v>
      </c>
      <c r="HJ14" s="519">
        <v>0</v>
      </c>
      <c r="HK14" s="519">
        <v>0</v>
      </c>
      <c r="HL14" s="519">
        <v>0</v>
      </c>
      <c r="HM14" s="519">
        <v>0</v>
      </c>
      <c r="HN14" s="519">
        <v>0</v>
      </c>
      <c r="HO14" s="519">
        <v>0</v>
      </c>
      <c r="HP14" s="519">
        <v>0</v>
      </c>
      <c r="HQ14" s="519">
        <v>0</v>
      </c>
      <c r="HR14" s="519">
        <v>0</v>
      </c>
      <c r="HS14" s="519">
        <v>0</v>
      </c>
      <c r="HT14" s="519">
        <v>0</v>
      </c>
      <c r="HU14" s="519">
        <v>0</v>
      </c>
      <c r="HV14" s="519">
        <v>0</v>
      </c>
      <c r="HW14" s="519">
        <v>0</v>
      </c>
      <c r="HX14" s="519">
        <v>0</v>
      </c>
      <c r="HY14" s="519">
        <v>0</v>
      </c>
      <c r="HZ14" s="519">
        <v>0</v>
      </c>
      <c r="IA14" s="519">
        <v>0</v>
      </c>
      <c r="IB14" s="519">
        <v>0</v>
      </c>
      <c r="IC14" s="519">
        <v>0</v>
      </c>
      <c r="ID14" s="519">
        <v>0</v>
      </c>
      <c r="IE14" s="519">
        <v>0</v>
      </c>
      <c r="IF14" s="519">
        <v>0</v>
      </c>
      <c r="IG14" s="519">
        <v>0</v>
      </c>
      <c r="IH14" s="519">
        <v>0</v>
      </c>
      <c r="II14" s="519">
        <v>0</v>
      </c>
      <c r="IJ14" s="519">
        <v>0</v>
      </c>
      <c r="IK14" s="519">
        <v>0</v>
      </c>
    </row>
    <row r="15" spans="1:245" hidden="1">
      <c r="A15" s="337" t="s">
        <v>631</v>
      </c>
      <c r="B15" s="519" t="s">
        <v>1058</v>
      </c>
      <c r="C15" s="519"/>
      <c r="D15" s="519"/>
      <c r="E15" s="519"/>
      <c r="F15" s="519">
        <v>1</v>
      </c>
      <c r="G15" s="520"/>
      <c r="H15" s="519">
        <v>1</v>
      </c>
      <c r="I15" s="519">
        <v>3</v>
      </c>
      <c r="J15" s="519" t="str">
        <f t="shared" si="3"/>
        <v>SDN10010103</v>
      </c>
      <c r="K15" s="519">
        <v>960</v>
      </c>
      <c r="M15" s="337" t="s">
        <v>631</v>
      </c>
      <c r="N15" s="519" t="s">
        <v>1058</v>
      </c>
      <c r="O15" s="519" t="s">
        <v>1059</v>
      </c>
      <c r="P15" s="519">
        <v>12</v>
      </c>
      <c r="Q15" s="183" t="str">
        <f t="shared" si="1"/>
        <v>SDN100112</v>
      </c>
      <c r="R15" s="519">
        <v>0</v>
      </c>
      <c r="S15" s="519">
        <v>0</v>
      </c>
      <c r="T15" s="519">
        <v>0</v>
      </c>
      <c r="U15" s="519">
        <v>0</v>
      </c>
      <c r="V15" s="519">
        <v>0</v>
      </c>
      <c r="W15" s="519">
        <v>0</v>
      </c>
      <c r="X15" s="519">
        <v>0</v>
      </c>
      <c r="Y15" s="519">
        <v>0</v>
      </c>
      <c r="Z15" s="519">
        <v>0</v>
      </c>
      <c r="AA15" s="519">
        <v>0</v>
      </c>
      <c r="AB15" s="519">
        <v>0</v>
      </c>
      <c r="AC15" s="519">
        <v>0</v>
      </c>
      <c r="AD15" s="519">
        <v>0</v>
      </c>
      <c r="AE15" s="519">
        <v>0</v>
      </c>
      <c r="AF15" s="519">
        <v>0</v>
      </c>
      <c r="AG15" s="519">
        <v>0</v>
      </c>
      <c r="AH15" s="519">
        <v>0</v>
      </c>
      <c r="AI15" s="519">
        <v>0</v>
      </c>
      <c r="AJ15" s="519">
        <v>0</v>
      </c>
      <c r="AK15" s="519">
        <v>0</v>
      </c>
      <c r="AL15" s="519">
        <v>0</v>
      </c>
      <c r="AM15" s="519">
        <v>0</v>
      </c>
      <c r="AN15" s="519">
        <v>0</v>
      </c>
      <c r="AO15" s="519">
        <v>0</v>
      </c>
      <c r="AP15" s="519">
        <v>10000</v>
      </c>
      <c r="AQ15" s="519">
        <v>0</v>
      </c>
      <c r="AR15" s="519">
        <v>0</v>
      </c>
      <c r="AS15" s="519">
        <v>0</v>
      </c>
      <c r="AT15" s="519">
        <v>0</v>
      </c>
      <c r="AU15" s="519">
        <v>0</v>
      </c>
      <c r="AV15" s="519">
        <v>0</v>
      </c>
      <c r="AW15" s="519">
        <v>0</v>
      </c>
      <c r="AX15" s="519">
        <v>0</v>
      </c>
      <c r="AY15" s="519">
        <v>0</v>
      </c>
      <c r="AZ15" s="519">
        <v>0</v>
      </c>
      <c r="BA15" s="519">
        <v>0</v>
      </c>
      <c r="BB15" s="519">
        <v>0</v>
      </c>
      <c r="BC15" s="519">
        <v>0</v>
      </c>
      <c r="BD15" s="519">
        <v>0</v>
      </c>
      <c r="BE15" s="519">
        <v>0</v>
      </c>
      <c r="BF15" s="519">
        <v>0</v>
      </c>
      <c r="BG15" s="519">
        <v>0</v>
      </c>
      <c r="BH15" s="519">
        <v>0</v>
      </c>
      <c r="BI15" s="519">
        <v>0</v>
      </c>
      <c r="BJ15" s="519">
        <v>0</v>
      </c>
      <c r="BK15" s="519">
        <v>0</v>
      </c>
      <c r="BL15" s="519">
        <v>0</v>
      </c>
      <c r="BM15" s="519">
        <v>0</v>
      </c>
      <c r="BN15" s="519">
        <v>0</v>
      </c>
      <c r="BO15" s="519">
        <v>0</v>
      </c>
      <c r="BP15" s="519">
        <v>0</v>
      </c>
      <c r="BQ15" s="519">
        <v>0</v>
      </c>
      <c r="BR15" s="519">
        <v>0</v>
      </c>
      <c r="BS15" s="519">
        <v>0</v>
      </c>
      <c r="BT15" s="519">
        <v>0</v>
      </c>
      <c r="BU15" s="519">
        <v>0</v>
      </c>
      <c r="BV15" s="519">
        <v>0</v>
      </c>
      <c r="BW15" s="519">
        <v>0</v>
      </c>
      <c r="BX15" s="519">
        <v>0</v>
      </c>
      <c r="BY15" s="519">
        <v>0</v>
      </c>
      <c r="BZ15" s="519">
        <v>0</v>
      </c>
      <c r="CA15" s="519">
        <v>0</v>
      </c>
      <c r="CB15" s="519">
        <v>0</v>
      </c>
      <c r="CC15" s="519">
        <v>0</v>
      </c>
      <c r="CD15" s="519">
        <v>0</v>
      </c>
      <c r="CE15" s="519">
        <v>0</v>
      </c>
      <c r="CF15" s="519">
        <v>0</v>
      </c>
      <c r="CG15" s="519">
        <v>0</v>
      </c>
      <c r="CH15" s="519">
        <v>0</v>
      </c>
      <c r="CI15" s="519">
        <v>0</v>
      </c>
      <c r="CJ15" s="519">
        <v>0</v>
      </c>
      <c r="CK15" s="519">
        <v>0</v>
      </c>
      <c r="CL15" s="519">
        <v>0</v>
      </c>
      <c r="CM15" s="519">
        <v>0</v>
      </c>
      <c r="CN15" s="519">
        <v>0</v>
      </c>
      <c r="CO15" s="519">
        <v>0</v>
      </c>
      <c r="CP15" s="519">
        <v>0</v>
      </c>
      <c r="CQ15" s="519">
        <v>0</v>
      </c>
      <c r="CR15" s="519">
        <v>0</v>
      </c>
      <c r="CS15" s="519">
        <v>0</v>
      </c>
      <c r="CT15" s="519">
        <v>0</v>
      </c>
      <c r="CU15" s="519">
        <v>0</v>
      </c>
      <c r="CV15" s="519">
        <v>0</v>
      </c>
      <c r="CW15" s="519">
        <v>0</v>
      </c>
      <c r="CX15" s="519">
        <v>0</v>
      </c>
      <c r="CY15" s="519">
        <v>0</v>
      </c>
      <c r="CZ15" s="519">
        <v>0</v>
      </c>
      <c r="DA15" s="519">
        <v>0</v>
      </c>
      <c r="DB15" s="519">
        <v>0</v>
      </c>
      <c r="DC15" s="519">
        <v>0</v>
      </c>
      <c r="DD15" s="519">
        <v>0</v>
      </c>
      <c r="DE15" s="519">
        <v>0</v>
      </c>
      <c r="DF15" s="519">
        <v>0</v>
      </c>
      <c r="DG15" s="519">
        <v>0</v>
      </c>
      <c r="DH15" s="519">
        <v>0</v>
      </c>
      <c r="DI15" s="519">
        <v>0</v>
      </c>
      <c r="DJ15" s="519">
        <v>0</v>
      </c>
      <c r="DK15" s="519">
        <v>0</v>
      </c>
      <c r="DL15" s="519">
        <v>0</v>
      </c>
      <c r="DM15" s="519">
        <v>0</v>
      </c>
      <c r="DN15" s="519">
        <v>0</v>
      </c>
      <c r="DO15" s="519">
        <v>0</v>
      </c>
      <c r="DP15" s="519">
        <v>0</v>
      </c>
      <c r="DQ15" s="519">
        <v>0</v>
      </c>
      <c r="DR15" s="519">
        <v>0</v>
      </c>
      <c r="DS15" s="519">
        <v>0</v>
      </c>
      <c r="DT15" s="519">
        <v>0</v>
      </c>
      <c r="DU15" s="519">
        <v>0</v>
      </c>
      <c r="DV15" s="519">
        <v>0</v>
      </c>
      <c r="DW15" s="519">
        <v>0</v>
      </c>
      <c r="DX15" s="519">
        <v>0</v>
      </c>
      <c r="DY15" s="131"/>
      <c r="DZ15" s="337" t="s">
        <v>631</v>
      </c>
      <c r="EA15" s="519" t="s">
        <v>1058</v>
      </c>
      <c r="EB15" s="519" t="s">
        <v>1059</v>
      </c>
      <c r="EC15" s="519">
        <v>12</v>
      </c>
      <c r="ED15" s="521" t="str">
        <f t="shared" si="2"/>
        <v>SDN100112</v>
      </c>
      <c r="EE15" s="519">
        <v>10000</v>
      </c>
      <c r="EF15" s="519">
        <v>10000</v>
      </c>
      <c r="EG15" s="519">
        <v>10000</v>
      </c>
      <c r="EH15" s="519">
        <v>10000</v>
      </c>
      <c r="EI15" s="519">
        <v>10000</v>
      </c>
      <c r="EJ15" s="519">
        <v>10000</v>
      </c>
      <c r="EK15" s="519">
        <v>10000</v>
      </c>
      <c r="EL15" s="519">
        <v>10000</v>
      </c>
      <c r="EM15" s="519">
        <v>10000</v>
      </c>
      <c r="EN15" s="519">
        <v>10000</v>
      </c>
      <c r="EO15" s="519">
        <v>10000</v>
      </c>
      <c r="EP15" s="519">
        <v>10000</v>
      </c>
      <c r="EQ15" s="519">
        <v>10000</v>
      </c>
      <c r="ER15" s="519">
        <v>10000</v>
      </c>
      <c r="ES15" s="519">
        <v>10000</v>
      </c>
      <c r="ET15" s="519">
        <v>10000</v>
      </c>
      <c r="EU15" s="519">
        <v>10000</v>
      </c>
      <c r="EV15" s="519">
        <v>10000</v>
      </c>
      <c r="EW15" s="519">
        <v>10000</v>
      </c>
      <c r="EX15" s="519">
        <v>10000</v>
      </c>
      <c r="EY15" s="519">
        <v>10000</v>
      </c>
      <c r="EZ15" s="519">
        <v>10000</v>
      </c>
      <c r="FA15" s="519">
        <v>10000</v>
      </c>
      <c r="FB15" s="519">
        <v>10000</v>
      </c>
      <c r="FC15" s="519">
        <v>10000</v>
      </c>
      <c r="FD15" s="519">
        <v>0</v>
      </c>
      <c r="FE15" s="519">
        <v>0</v>
      </c>
      <c r="FF15" s="519">
        <v>0</v>
      </c>
      <c r="FG15" s="519">
        <v>0</v>
      </c>
      <c r="FH15" s="519">
        <v>0</v>
      </c>
      <c r="FI15" s="519">
        <v>0</v>
      </c>
      <c r="FJ15" s="519">
        <v>0</v>
      </c>
      <c r="FK15" s="519">
        <v>0</v>
      </c>
      <c r="FL15" s="519">
        <v>0</v>
      </c>
      <c r="FM15" s="519">
        <v>0</v>
      </c>
      <c r="FN15" s="519">
        <v>0</v>
      </c>
      <c r="FO15" s="519">
        <v>0</v>
      </c>
      <c r="FP15" s="519">
        <v>0</v>
      </c>
      <c r="FQ15" s="519">
        <v>0</v>
      </c>
      <c r="FR15" s="519">
        <v>0</v>
      </c>
      <c r="FS15" s="519">
        <v>0</v>
      </c>
      <c r="FT15" s="519">
        <v>0</v>
      </c>
      <c r="FU15" s="519">
        <v>0</v>
      </c>
      <c r="FV15" s="519">
        <v>0</v>
      </c>
      <c r="FW15" s="519">
        <v>0</v>
      </c>
      <c r="FX15" s="519">
        <v>0</v>
      </c>
      <c r="FY15" s="519">
        <v>0</v>
      </c>
      <c r="FZ15" s="519">
        <v>0</v>
      </c>
      <c r="GA15" s="519">
        <v>0</v>
      </c>
      <c r="GB15" s="519">
        <v>0</v>
      </c>
      <c r="GC15" s="519">
        <v>0</v>
      </c>
      <c r="GD15" s="519">
        <v>0</v>
      </c>
      <c r="GE15" s="519">
        <v>0</v>
      </c>
      <c r="GF15" s="519">
        <v>0</v>
      </c>
      <c r="GG15" s="519">
        <v>0</v>
      </c>
      <c r="GH15" s="519">
        <v>0</v>
      </c>
      <c r="GI15" s="519">
        <v>0</v>
      </c>
      <c r="GJ15" s="519">
        <v>0</v>
      </c>
      <c r="GK15" s="519">
        <v>0</v>
      </c>
      <c r="GL15" s="519">
        <v>0</v>
      </c>
      <c r="GM15" s="519">
        <v>0</v>
      </c>
      <c r="GN15" s="519">
        <v>0</v>
      </c>
      <c r="GO15" s="519">
        <v>0</v>
      </c>
      <c r="GP15" s="519">
        <v>0</v>
      </c>
      <c r="GQ15" s="519">
        <v>0</v>
      </c>
      <c r="GR15" s="519">
        <v>0</v>
      </c>
      <c r="GS15" s="519">
        <v>0</v>
      </c>
      <c r="GT15" s="519">
        <v>0</v>
      </c>
      <c r="GU15" s="519">
        <v>0</v>
      </c>
      <c r="GV15" s="519">
        <v>0</v>
      </c>
      <c r="GW15" s="519">
        <v>0</v>
      </c>
      <c r="GX15" s="519">
        <v>0</v>
      </c>
      <c r="GY15" s="519">
        <v>0</v>
      </c>
      <c r="GZ15" s="519">
        <v>0</v>
      </c>
      <c r="HA15" s="519">
        <v>0</v>
      </c>
      <c r="HB15" s="519">
        <v>0</v>
      </c>
      <c r="HC15" s="519">
        <v>0</v>
      </c>
      <c r="HD15" s="519">
        <v>0</v>
      </c>
      <c r="HE15" s="519">
        <v>0</v>
      </c>
      <c r="HF15" s="519">
        <v>0</v>
      </c>
      <c r="HG15" s="519">
        <v>0</v>
      </c>
      <c r="HH15" s="519">
        <v>0</v>
      </c>
      <c r="HI15" s="519">
        <v>0</v>
      </c>
      <c r="HJ15" s="519">
        <v>0</v>
      </c>
      <c r="HK15" s="519">
        <v>0</v>
      </c>
      <c r="HL15" s="519">
        <v>0</v>
      </c>
      <c r="HM15" s="519">
        <v>0</v>
      </c>
      <c r="HN15" s="519">
        <v>0</v>
      </c>
      <c r="HO15" s="519">
        <v>0</v>
      </c>
      <c r="HP15" s="519">
        <v>0</v>
      </c>
      <c r="HQ15" s="519">
        <v>0</v>
      </c>
      <c r="HR15" s="519">
        <v>0</v>
      </c>
      <c r="HS15" s="519">
        <v>0</v>
      </c>
      <c r="HT15" s="519">
        <v>0</v>
      </c>
      <c r="HU15" s="519">
        <v>0</v>
      </c>
      <c r="HV15" s="519">
        <v>0</v>
      </c>
      <c r="HW15" s="519">
        <v>0</v>
      </c>
      <c r="HX15" s="519">
        <v>0</v>
      </c>
      <c r="HY15" s="519">
        <v>0</v>
      </c>
      <c r="HZ15" s="519">
        <v>0</v>
      </c>
      <c r="IA15" s="519">
        <v>0</v>
      </c>
      <c r="IB15" s="519">
        <v>0</v>
      </c>
      <c r="IC15" s="519">
        <v>0</v>
      </c>
      <c r="ID15" s="519">
        <v>0</v>
      </c>
      <c r="IE15" s="519">
        <v>0</v>
      </c>
      <c r="IF15" s="519">
        <v>0</v>
      </c>
      <c r="IG15" s="519">
        <v>0</v>
      </c>
      <c r="IH15" s="519">
        <v>0</v>
      </c>
      <c r="II15" s="519">
        <v>0</v>
      </c>
      <c r="IJ15" s="519">
        <v>0</v>
      </c>
      <c r="IK15" s="519">
        <v>0</v>
      </c>
    </row>
    <row r="16" spans="1:245" hidden="1">
      <c r="A16" s="337" t="s">
        <v>631</v>
      </c>
      <c r="B16" s="519" t="s">
        <v>1058</v>
      </c>
      <c r="C16" s="519"/>
      <c r="D16" s="519"/>
      <c r="E16" s="519"/>
      <c r="F16" s="519">
        <v>1</v>
      </c>
      <c r="G16" s="520"/>
      <c r="H16" s="519">
        <v>1</v>
      </c>
      <c r="I16" s="519">
        <v>4</v>
      </c>
      <c r="J16" s="519" t="str">
        <f t="shared" si="3"/>
        <v>SDN10010104</v>
      </c>
      <c r="K16" s="519">
        <v>960</v>
      </c>
      <c r="M16" s="337" t="s">
        <v>631</v>
      </c>
      <c r="N16" s="519" t="s">
        <v>1058</v>
      </c>
      <c r="O16" s="519" t="s">
        <v>1059</v>
      </c>
      <c r="P16" s="519">
        <v>13</v>
      </c>
      <c r="Q16" s="183" t="str">
        <f t="shared" si="1"/>
        <v>SDN100113</v>
      </c>
      <c r="R16" s="519">
        <v>0</v>
      </c>
      <c r="S16" s="519">
        <v>0</v>
      </c>
      <c r="T16" s="519">
        <v>0</v>
      </c>
      <c r="U16" s="519">
        <v>0</v>
      </c>
      <c r="V16" s="519">
        <v>0</v>
      </c>
      <c r="W16" s="519">
        <v>0</v>
      </c>
      <c r="X16" s="519">
        <v>0</v>
      </c>
      <c r="Y16" s="519">
        <v>0</v>
      </c>
      <c r="Z16" s="519">
        <v>0</v>
      </c>
      <c r="AA16" s="519">
        <v>0</v>
      </c>
      <c r="AB16" s="519">
        <v>0</v>
      </c>
      <c r="AC16" s="519">
        <v>0</v>
      </c>
      <c r="AD16" s="519">
        <v>0</v>
      </c>
      <c r="AE16" s="519">
        <v>0</v>
      </c>
      <c r="AF16" s="519">
        <v>0</v>
      </c>
      <c r="AG16" s="519">
        <v>0</v>
      </c>
      <c r="AH16" s="519">
        <v>0</v>
      </c>
      <c r="AI16" s="519">
        <v>0</v>
      </c>
      <c r="AJ16" s="519">
        <v>0</v>
      </c>
      <c r="AK16" s="519">
        <v>0</v>
      </c>
      <c r="AL16" s="519">
        <v>0</v>
      </c>
      <c r="AM16" s="519">
        <v>0</v>
      </c>
      <c r="AN16" s="519">
        <v>0</v>
      </c>
      <c r="AO16" s="519">
        <v>0</v>
      </c>
      <c r="AP16" s="519">
        <v>10000</v>
      </c>
      <c r="AQ16" s="519">
        <v>0</v>
      </c>
      <c r="AR16" s="519">
        <v>0</v>
      </c>
      <c r="AS16" s="519">
        <v>0</v>
      </c>
      <c r="AT16" s="519">
        <v>0</v>
      </c>
      <c r="AU16" s="519">
        <v>0</v>
      </c>
      <c r="AV16" s="519">
        <v>0</v>
      </c>
      <c r="AW16" s="519">
        <v>0</v>
      </c>
      <c r="AX16" s="519">
        <v>0</v>
      </c>
      <c r="AY16" s="519">
        <v>0</v>
      </c>
      <c r="AZ16" s="519">
        <v>0</v>
      </c>
      <c r="BA16" s="519">
        <v>0</v>
      </c>
      <c r="BB16" s="519">
        <v>0</v>
      </c>
      <c r="BC16" s="519">
        <v>0</v>
      </c>
      <c r="BD16" s="519">
        <v>0</v>
      </c>
      <c r="BE16" s="519">
        <v>0</v>
      </c>
      <c r="BF16" s="519">
        <v>0</v>
      </c>
      <c r="BG16" s="519">
        <v>0</v>
      </c>
      <c r="BH16" s="519">
        <v>0</v>
      </c>
      <c r="BI16" s="519">
        <v>0</v>
      </c>
      <c r="BJ16" s="519">
        <v>0</v>
      </c>
      <c r="BK16" s="519">
        <v>0</v>
      </c>
      <c r="BL16" s="519">
        <v>0</v>
      </c>
      <c r="BM16" s="519">
        <v>0</v>
      </c>
      <c r="BN16" s="519">
        <v>0</v>
      </c>
      <c r="BO16" s="519">
        <v>0</v>
      </c>
      <c r="BP16" s="519">
        <v>0</v>
      </c>
      <c r="BQ16" s="519">
        <v>0</v>
      </c>
      <c r="BR16" s="519">
        <v>0</v>
      </c>
      <c r="BS16" s="519">
        <v>0</v>
      </c>
      <c r="BT16" s="519">
        <v>0</v>
      </c>
      <c r="BU16" s="519">
        <v>0</v>
      </c>
      <c r="BV16" s="519">
        <v>0</v>
      </c>
      <c r="BW16" s="519">
        <v>0</v>
      </c>
      <c r="BX16" s="519">
        <v>0</v>
      </c>
      <c r="BY16" s="519">
        <v>0</v>
      </c>
      <c r="BZ16" s="519">
        <v>0</v>
      </c>
      <c r="CA16" s="519">
        <v>0</v>
      </c>
      <c r="CB16" s="519">
        <v>0</v>
      </c>
      <c r="CC16" s="519">
        <v>0</v>
      </c>
      <c r="CD16" s="519">
        <v>0</v>
      </c>
      <c r="CE16" s="519">
        <v>0</v>
      </c>
      <c r="CF16" s="519">
        <v>0</v>
      </c>
      <c r="CG16" s="519">
        <v>0</v>
      </c>
      <c r="CH16" s="519">
        <v>0</v>
      </c>
      <c r="CI16" s="519">
        <v>0</v>
      </c>
      <c r="CJ16" s="519">
        <v>0</v>
      </c>
      <c r="CK16" s="519">
        <v>0</v>
      </c>
      <c r="CL16" s="519">
        <v>0</v>
      </c>
      <c r="CM16" s="519">
        <v>0</v>
      </c>
      <c r="CN16" s="519">
        <v>0</v>
      </c>
      <c r="CO16" s="519">
        <v>0</v>
      </c>
      <c r="CP16" s="519">
        <v>0</v>
      </c>
      <c r="CQ16" s="519">
        <v>0</v>
      </c>
      <c r="CR16" s="519">
        <v>0</v>
      </c>
      <c r="CS16" s="519">
        <v>0</v>
      </c>
      <c r="CT16" s="519">
        <v>0</v>
      </c>
      <c r="CU16" s="519">
        <v>0</v>
      </c>
      <c r="CV16" s="519">
        <v>0</v>
      </c>
      <c r="CW16" s="519">
        <v>0</v>
      </c>
      <c r="CX16" s="519">
        <v>0</v>
      </c>
      <c r="CY16" s="519">
        <v>0</v>
      </c>
      <c r="CZ16" s="519">
        <v>0</v>
      </c>
      <c r="DA16" s="519">
        <v>0</v>
      </c>
      <c r="DB16" s="519">
        <v>0</v>
      </c>
      <c r="DC16" s="519">
        <v>0</v>
      </c>
      <c r="DD16" s="519">
        <v>0</v>
      </c>
      <c r="DE16" s="519">
        <v>0</v>
      </c>
      <c r="DF16" s="519">
        <v>0</v>
      </c>
      <c r="DG16" s="519">
        <v>0</v>
      </c>
      <c r="DH16" s="519">
        <v>0</v>
      </c>
      <c r="DI16" s="519">
        <v>0</v>
      </c>
      <c r="DJ16" s="519">
        <v>0</v>
      </c>
      <c r="DK16" s="519">
        <v>0</v>
      </c>
      <c r="DL16" s="519">
        <v>0</v>
      </c>
      <c r="DM16" s="519">
        <v>0</v>
      </c>
      <c r="DN16" s="519">
        <v>0</v>
      </c>
      <c r="DO16" s="519">
        <v>0</v>
      </c>
      <c r="DP16" s="519">
        <v>0</v>
      </c>
      <c r="DQ16" s="519">
        <v>0</v>
      </c>
      <c r="DR16" s="519">
        <v>0</v>
      </c>
      <c r="DS16" s="519">
        <v>0</v>
      </c>
      <c r="DT16" s="519">
        <v>0</v>
      </c>
      <c r="DU16" s="519">
        <v>0</v>
      </c>
      <c r="DV16" s="519">
        <v>0</v>
      </c>
      <c r="DW16" s="519">
        <v>0</v>
      </c>
      <c r="DX16" s="519">
        <v>0</v>
      </c>
      <c r="DY16" s="131"/>
      <c r="DZ16" s="337" t="s">
        <v>631</v>
      </c>
      <c r="EA16" s="519" t="s">
        <v>1058</v>
      </c>
      <c r="EB16" s="519" t="s">
        <v>1059</v>
      </c>
      <c r="EC16" s="519">
        <v>13</v>
      </c>
      <c r="ED16" s="521" t="str">
        <f t="shared" si="2"/>
        <v>SDN100113</v>
      </c>
      <c r="EE16" s="519">
        <v>10000</v>
      </c>
      <c r="EF16" s="519">
        <v>10000</v>
      </c>
      <c r="EG16" s="519">
        <v>10000</v>
      </c>
      <c r="EH16" s="519">
        <v>10000</v>
      </c>
      <c r="EI16" s="519">
        <v>10000</v>
      </c>
      <c r="EJ16" s="519">
        <v>10000</v>
      </c>
      <c r="EK16" s="519">
        <v>10000</v>
      </c>
      <c r="EL16" s="519">
        <v>10000</v>
      </c>
      <c r="EM16" s="519">
        <v>10000</v>
      </c>
      <c r="EN16" s="519">
        <v>10000</v>
      </c>
      <c r="EO16" s="519">
        <v>10000</v>
      </c>
      <c r="EP16" s="519">
        <v>10000</v>
      </c>
      <c r="EQ16" s="519">
        <v>10000</v>
      </c>
      <c r="ER16" s="519">
        <v>10000</v>
      </c>
      <c r="ES16" s="519">
        <v>10000</v>
      </c>
      <c r="ET16" s="519">
        <v>10000</v>
      </c>
      <c r="EU16" s="519">
        <v>10000</v>
      </c>
      <c r="EV16" s="519">
        <v>10000</v>
      </c>
      <c r="EW16" s="519">
        <v>10000</v>
      </c>
      <c r="EX16" s="519">
        <v>10000</v>
      </c>
      <c r="EY16" s="519">
        <v>10000</v>
      </c>
      <c r="EZ16" s="519">
        <v>10000</v>
      </c>
      <c r="FA16" s="519">
        <v>10000</v>
      </c>
      <c r="FB16" s="519">
        <v>10000</v>
      </c>
      <c r="FC16" s="519">
        <v>10000</v>
      </c>
      <c r="FD16" s="519">
        <v>0</v>
      </c>
      <c r="FE16" s="519">
        <v>0</v>
      </c>
      <c r="FF16" s="519">
        <v>0</v>
      </c>
      <c r="FG16" s="519">
        <v>0</v>
      </c>
      <c r="FH16" s="519">
        <v>0</v>
      </c>
      <c r="FI16" s="519">
        <v>0</v>
      </c>
      <c r="FJ16" s="519">
        <v>0</v>
      </c>
      <c r="FK16" s="519">
        <v>0</v>
      </c>
      <c r="FL16" s="519">
        <v>0</v>
      </c>
      <c r="FM16" s="519">
        <v>0</v>
      </c>
      <c r="FN16" s="519">
        <v>0</v>
      </c>
      <c r="FO16" s="519">
        <v>0</v>
      </c>
      <c r="FP16" s="519">
        <v>0</v>
      </c>
      <c r="FQ16" s="519">
        <v>0</v>
      </c>
      <c r="FR16" s="519">
        <v>0</v>
      </c>
      <c r="FS16" s="519">
        <v>0</v>
      </c>
      <c r="FT16" s="519">
        <v>0</v>
      </c>
      <c r="FU16" s="519">
        <v>0</v>
      </c>
      <c r="FV16" s="519">
        <v>0</v>
      </c>
      <c r="FW16" s="519">
        <v>0</v>
      </c>
      <c r="FX16" s="519">
        <v>0</v>
      </c>
      <c r="FY16" s="519">
        <v>0</v>
      </c>
      <c r="FZ16" s="519">
        <v>0</v>
      </c>
      <c r="GA16" s="519">
        <v>0</v>
      </c>
      <c r="GB16" s="519">
        <v>0</v>
      </c>
      <c r="GC16" s="519">
        <v>0</v>
      </c>
      <c r="GD16" s="519">
        <v>0</v>
      </c>
      <c r="GE16" s="519">
        <v>0</v>
      </c>
      <c r="GF16" s="519">
        <v>0</v>
      </c>
      <c r="GG16" s="519">
        <v>0</v>
      </c>
      <c r="GH16" s="519">
        <v>0</v>
      </c>
      <c r="GI16" s="519">
        <v>0</v>
      </c>
      <c r="GJ16" s="519">
        <v>0</v>
      </c>
      <c r="GK16" s="519">
        <v>0</v>
      </c>
      <c r="GL16" s="519">
        <v>0</v>
      </c>
      <c r="GM16" s="519">
        <v>0</v>
      </c>
      <c r="GN16" s="519">
        <v>0</v>
      </c>
      <c r="GO16" s="519">
        <v>0</v>
      </c>
      <c r="GP16" s="519">
        <v>0</v>
      </c>
      <c r="GQ16" s="519">
        <v>0</v>
      </c>
      <c r="GR16" s="519">
        <v>0</v>
      </c>
      <c r="GS16" s="519">
        <v>0</v>
      </c>
      <c r="GT16" s="519">
        <v>0</v>
      </c>
      <c r="GU16" s="519">
        <v>0</v>
      </c>
      <c r="GV16" s="519">
        <v>0</v>
      </c>
      <c r="GW16" s="519">
        <v>0</v>
      </c>
      <c r="GX16" s="519">
        <v>0</v>
      </c>
      <c r="GY16" s="519">
        <v>0</v>
      </c>
      <c r="GZ16" s="519">
        <v>0</v>
      </c>
      <c r="HA16" s="519">
        <v>0</v>
      </c>
      <c r="HB16" s="519">
        <v>0</v>
      </c>
      <c r="HC16" s="519">
        <v>0</v>
      </c>
      <c r="HD16" s="519">
        <v>0</v>
      </c>
      <c r="HE16" s="519">
        <v>0</v>
      </c>
      <c r="HF16" s="519">
        <v>0</v>
      </c>
      <c r="HG16" s="519">
        <v>0</v>
      </c>
      <c r="HH16" s="519">
        <v>0</v>
      </c>
      <c r="HI16" s="519">
        <v>0</v>
      </c>
      <c r="HJ16" s="519">
        <v>0</v>
      </c>
      <c r="HK16" s="519">
        <v>0</v>
      </c>
      <c r="HL16" s="519">
        <v>0</v>
      </c>
      <c r="HM16" s="519">
        <v>0</v>
      </c>
      <c r="HN16" s="519">
        <v>0</v>
      </c>
      <c r="HO16" s="519">
        <v>0</v>
      </c>
      <c r="HP16" s="519">
        <v>0</v>
      </c>
      <c r="HQ16" s="519">
        <v>0</v>
      </c>
      <c r="HR16" s="519">
        <v>0</v>
      </c>
      <c r="HS16" s="519">
        <v>0</v>
      </c>
      <c r="HT16" s="519">
        <v>0</v>
      </c>
      <c r="HU16" s="519">
        <v>0</v>
      </c>
      <c r="HV16" s="519">
        <v>0</v>
      </c>
      <c r="HW16" s="519">
        <v>0</v>
      </c>
      <c r="HX16" s="519">
        <v>0</v>
      </c>
      <c r="HY16" s="519">
        <v>0</v>
      </c>
      <c r="HZ16" s="519">
        <v>0</v>
      </c>
      <c r="IA16" s="519">
        <v>0</v>
      </c>
      <c r="IB16" s="519">
        <v>0</v>
      </c>
      <c r="IC16" s="519">
        <v>0</v>
      </c>
      <c r="ID16" s="519">
        <v>0</v>
      </c>
      <c r="IE16" s="519">
        <v>0</v>
      </c>
      <c r="IF16" s="519">
        <v>0</v>
      </c>
      <c r="IG16" s="519">
        <v>0</v>
      </c>
      <c r="IH16" s="519">
        <v>0</v>
      </c>
      <c r="II16" s="519">
        <v>0</v>
      </c>
      <c r="IJ16" s="519">
        <v>0</v>
      </c>
      <c r="IK16" s="519">
        <v>0</v>
      </c>
    </row>
    <row r="17" spans="1:245" hidden="1">
      <c r="A17" s="337" t="s">
        <v>631</v>
      </c>
      <c r="B17" s="519" t="s">
        <v>1058</v>
      </c>
      <c r="C17" s="519"/>
      <c r="D17" s="519"/>
      <c r="E17" s="519"/>
      <c r="F17" s="519">
        <v>1</v>
      </c>
      <c r="G17" s="520"/>
      <c r="H17" s="519">
        <v>1</v>
      </c>
      <c r="I17" s="519">
        <v>5</v>
      </c>
      <c r="J17" s="519" t="str">
        <f t="shared" si="3"/>
        <v>SDN10010105</v>
      </c>
      <c r="K17" s="519">
        <v>960</v>
      </c>
      <c r="M17" s="337" t="s">
        <v>631</v>
      </c>
      <c r="N17" s="519" t="s">
        <v>1058</v>
      </c>
      <c r="O17" s="519" t="s">
        <v>1059</v>
      </c>
      <c r="P17" s="519">
        <v>14</v>
      </c>
      <c r="Q17" s="183" t="str">
        <f t="shared" si="1"/>
        <v>SDN100114</v>
      </c>
      <c r="R17" s="519">
        <v>0</v>
      </c>
      <c r="S17" s="519">
        <v>0</v>
      </c>
      <c r="T17" s="519">
        <v>0</v>
      </c>
      <c r="U17" s="519">
        <v>0</v>
      </c>
      <c r="V17" s="519">
        <v>0</v>
      </c>
      <c r="W17" s="519">
        <v>0</v>
      </c>
      <c r="X17" s="519">
        <v>0</v>
      </c>
      <c r="Y17" s="519">
        <v>0</v>
      </c>
      <c r="Z17" s="519">
        <v>0</v>
      </c>
      <c r="AA17" s="519">
        <v>0</v>
      </c>
      <c r="AB17" s="519">
        <v>0</v>
      </c>
      <c r="AC17" s="519">
        <v>0</v>
      </c>
      <c r="AD17" s="519">
        <v>0</v>
      </c>
      <c r="AE17" s="519">
        <v>0</v>
      </c>
      <c r="AF17" s="519">
        <v>0</v>
      </c>
      <c r="AG17" s="519">
        <v>0</v>
      </c>
      <c r="AH17" s="519">
        <v>0</v>
      </c>
      <c r="AI17" s="519">
        <v>0</v>
      </c>
      <c r="AJ17" s="519">
        <v>0</v>
      </c>
      <c r="AK17" s="519">
        <v>0</v>
      </c>
      <c r="AL17" s="519">
        <v>0</v>
      </c>
      <c r="AM17" s="519">
        <v>0</v>
      </c>
      <c r="AN17" s="519">
        <v>0</v>
      </c>
      <c r="AO17" s="519">
        <v>0</v>
      </c>
      <c r="AP17" s="519">
        <v>10000</v>
      </c>
      <c r="AQ17" s="519">
        <v>0</v>
      </c>
      <c r="AR17" s="519">
        <v>0</v>
      </c>
      <c r="AS17" s="519">
        <v>0</v>
      </c>
      <c r="AT17" s="519">
        <v>0</v>
      </c>
      <c r="AU17" s="519">
        <v>0</v>
      </c>
      <c r="AV17" s="519">
        <v>0</v>
      </c>
      <c r="AW17" s="519">
        <v>0</v>
      </c>
      <c r="AX17" s="519">
        <v>0</v>
      </c>
      <c r="AY17" s="519">
        <v>0</v>
      </c>
      <c r="AZ17" s="519">
        <v>0</v>
      </c>
      <c r="BA17" s="519">
        <v>0</v>
      </c>
      <c r="BB17" s="519">
        <v>0</v>
      </c>
      <c r="BC17" s="519">
        <v>0</v>
      </c>
      <c r="BD17" s="519">
        <v>0</v>
      </c>
      <c r="BE17" s="519">
        <v>0</v>
      </c>
      <c r="BF17" s="519">
        <v>0</v>
      </c>
      <c r="BG17" s="519">
        <v>0</v>
      </c>
      <c r="BH17" s="519">
        <v>0</v>
      </c>
      <c r="BI17" s="519">
        <v>0</v>
      </c>
      <c r="BJ17" s="519">
        <v>0</v>
      </c>
      <c r="BK17" s="519">
        <v>0</v>
      </c>
      <c r="BL17" s="519">
        <v>0</v>
      </c>
      <c r="BM17" s="519">
        <v>0</v>
      </c>
      <c r="BN17" s="519">
        <v>0</v>
      </c>
      <c r="BO17" s="519">
        <v>0</v>
      </c>
      <c r="BP17" s="519">
        <v>0</v>
      </c>
      <c r="BQ17" s="519">
        <v>0</v>
      </c>
      <c r="BR17" s="519">
        <v>0</v>
      </c>
      <c r="BS17" s="519">
        <v>0</v>
      </c>
      <c r="BT17" s="519">
        <v>0</v>
      </c>
      <c r="BU17" s="519">
        <v>0</v>
      </c>
      <c r="BV17" s="519">
        <v>0</v>
      </c>
      <c r="BW17" s="519">
        <v>0</v>
      </c>
      <c r="BX17" s="519">
        <v>0</v>
      </c>
      <c r="BY17" s="519">
        <v>0</v>
      </c>
      <c r="BZ17" s="519">
        <v>0</v>
      </c>
      <c r="CA17" s="519">
        <v>0</v>
      </c>
      <c r="CB17" s="519">
        <v>0</v>
      </c>
      <c r="CC17" s="519">
        <v>0</v>
      </c>
      <c r="CD17" s="519">
        <v>0</v>
      </c>
      <c r="CE17" s="519">
        <v>0</v>
      </c>
      <c r="CF17" s="519">
        <v>0</v>
      </c>
      <c r="CG17" s="519">
        <v>0</v>
      </c>
      <c r="CH17" s="519">
        <v>0</v>
      </c>
      <c r="CI17" s="519">
        <v>0</v>
      </c>
      <c r="CJ17" s="519">
        <v>0</v>
      </c>
      <c r="CK17" s="519">
        <v>0</v>
      </c>
      <c r="CL17" s="519">
        <v>0</v>
      </c>
      <c r="CM17" s="519">
        <v>0</v>
      </c>
      <c r="CN17" s="519">
        <v>0</v>
      </c>
      <c r="CO17" s="519">
        <v>0</v>
      </c>
      <c r="CP17" s="519">
        <v>0</v>
      </c>
      <c r="CQ17" s="519">
        <v>0</v>
      </c>
      <c r="CR17" s="519">
        <v>0</v>
      </c>
      <c r="CS17" s="519">
        <v>0</v>
      </c>
      <c r="CT17" s="519">
        <v>0</v>
      </c>
      <c r="CU17" s="519">
        <v>0</v>
      </c>
      <c r="CV17" s="519">
        <v>0</v>
      </c>
      <c r="CW17" s="519">
        <v>0</v>
      </c>
      <c r="CX17" s="519">
        <v>0</v>
      </c>
      <c r="CY17" s="519">
        <v>0</v>
      </c>
      <c r="CZ17" s="519">
        <v>0</v>
      </c>
      <c r="DA17" s="519">
        <v>0</v>
      </c>
      <c r="DB17" s="519">
        <v>0</v>
      </c>
      <c r="DC17" s="519">
        <v>0</v>
      </c>
      <c r="DD17" s="519">
        <v>0</v>
      </c>
      <c r="DE17" s="519">
        <v>0</v>
      </c>
      <c r="DF17" s="519">
        <v>0</v>
      </c>
      <c r="DG17" s="519">
        <v>0</v>
      </c>
      <c r="DH17" s="519">
        <v>0</v>
      </c>
      <c r="DI17" s="519">
        <v>0</v>
      </c>
      <c r="DJ17" s="519">
        <v>0</v>
      </c>
      <c r="DK17" s="519">
        <v>0</v>
      </c>
      <c r="DL17" s="519">
        <v>0</v>
      </c>
      <c r="DM17" s="519">
        <v>0</v>
      </c>
      <c r="DN17" s="519">
        <v>0</v>
      </c>
      <c r="DO17" s="519">
        <v>0</v>
      </c>
      <c r="DP17" s="519">
        <v>0</v>
      </c>
      <c r="DQ17" s="519">
        <v>0</v>
      </c>
      <c r="DR17" s="519">
        <v>0</v>
      </c>
      <c r="DS17" s="519">
        <v>0</v>
      </c>
      <c r="DT17" s="519">
        <v>0</v>
      </c>
      <c r="DU17" s="519">
        <v>0</v>
      </c>
      <c r="DV17" s="519">
        <v>0</v>
      </c>
      <c r="DW17" s="519">
        <v>0</v>
      </c>
      <c r="DX17" s="519">
        <v>0</v>
      </c>
      <c r="DY17" s="131"/>
      <c r="DZ17" s="337" t="s">
        <v>631</v>
      </c>
      <c r="EA17" s="519" t="s">
        <v>1058</v>
      </c>
      <c r="EB17" s="519" t="s">
        <v>1059</v>
      </c>
      <c r="EC17" s="519">
        <v>14</v>
      </c>
      <c r="ED17" s="521" t="str">
        <f t="shared" si="2"/>
        <v>SDN100114</v>
      </c>
      <c r="EE17" s="519">
        <v>10000</v>
      </c>
      <c r="EF17" s="519">
        <v>10000</v>
      </c>
      <c r="EG17" s="519">
        <v>10000</v>
      </c>
      <c r="EH17" s="519">
        <v>10000</v>
      </c>
      <c r="EI17" s="519">
        <v>10000</v>
      </c>
      <c r="EJ17" s="519">
        <v>10000</v>
      </c>
      <c r="EK17" s="519">
        <v>10000</v>
      </c>
      <c r="EL17" s="519">
        <v>10000</v>
      </c>
      <c r="EM17" s="519">
        <v>10000</v>
      </c>
      <c r="EN17" s="519">
        <v>10000</v>
      </c>
      <c r="EO17" s="519">
        <v>10000</v>
      </c>
      <c r="EP17" s="519">
        <v>10000</v>
      </c>
      <c r="EQ17" s="519">
        <v>10000</v>
      </c>
      <c r="ER17" s="519">
        <v>10000</v>
      </c>
      <c r="ES17" s="519">
        <v>10000</v>
      </c>
      <c r="ET17" s="519">
        <v>10000</v>
      </c>
      <c r="EU17" s="519">
        <v>10000</v>
      </c>
      <c r="EV17" s="519">
        <v>10000</v>
      </c>
      <c r="EW17" s="519">
        <v>10000</v>
      </c>
      <c r="EX17" s="519">
        <v>10000</v>
      </c>
      <c r="EY17" s="519">
        <v>10000</v>
      </c>
      <c r="EZ17" s="519">
        <v>10000</v>
      </c>
      <c r="FA17" s="519">
        <v>10000</v>
      </c>
      <c r="FB17" s="519">
        <v>10000</v>
      </c>
      <c r="FC17" s="519">
        <v>10000</v>
      </c>
      <c r="FD17" s="519">
        <v>0</v>
      </c>
      <c r="FE17" s="519">
        <v>0</v>
      </c>
      <c r="FF17" s="519">
        <v>0</v>
      </c>
      <c r="FG17" s="519">
        <v>0</v>
      </c>
      <c r="FH17" s="519">
        <v>0</v>
      </c>
      <c r="FI17" s="519">
        <v>0</v>
      </c>
      <c r="FJ17" s="519">
        <v>0</v>
      </c>
      <c r="FK17" s="519">
        <v>0</v>
      </c>
      <c r="FL17" s="519">
        <v>0</v>
      </c>
      <c r="FM17" s="519">
        <v>0</v>
      </c>
      <c r="FN17" s="519">
        <v>0</v>
      </c>
      <c r="FO17" s="519">
        <v>0</v>
      </c>
      <c r="FP17" s="519">
        <v>0</v>
      </c>
      <c r="FQ17" s="519">
        <v>0</v>
      </c>
      <c r="FR17" s="519">
        <v>0</v>
      </c>
      <c r="FS17" s="519">
        <v>0</v>
      </c>
      <c r="FT17" s="519">
        <v>0</v>
      </c>
      <c r="FU17" s="519">
        <v>0</v>
      </c>
      <c r="FV17" s="519">
        <v>0</v>
      </c>
      <c r="FW17" s="519">
        <v>0</v>
      </c>
      <c r="FX17" s="519">
        <v>0</v>
      </c>
      <c r="FY17" s="519">
        <v>0</v>
      </c>
      <c r="FZ17" s="519">
        <v>0</v>
      </c>
      <c r="GA17" s="519">
        <v>0</v>
      </c>
      <c r="GB17" s="519">
        <v>0</v>
      </c>
      <c r="GC17" s="519">
        <v>0</v>
      </c>
      <c r="GD17" s="519">
        <v>0</v>
      </c>
      <c r="GE17" s="519">
        <v>0</v>
      </c>
      <c r="GF17" s="519">
        <v>0</v>
      </c>
      <c r="GG17" s="519">
        <v>0</v>
      </c>
      <c r="GH17" s="519">
        <v>0</v>
      </c>
      <c r="GI17" s="519">
        <v>0</v>
      </c>
      <c r="GJ17" s="519">
        <v>0</v>
      </c>
      <c r="GK17" s="519">
        <v>0</v>
      </c>
      <c r="GL17" s="519">
        <v>0</v>
      </c>
      <c r="GM17" s="519">
        <v>0</v>
      </c>
      <c r="GN17" s="519">
        <v>0</v>
      </c>
      <c r="GO17" s="519">
        <v>0</v>
      </c>
      <c r="GP17" s="519">
        <v>0</v>
      </c>
      <c r="GQ17" s="519">
        <v>0</v>
      </c>
      <c r="GR17" s="519">
        <v>0</v>
      </c>
      <c r="GS17" s="519">
        <v>0</v>
      </c>
      <c r="GT17" s="519">
        <v>0</v>
      </c>
      <c r="GU17" s="519">
        <v>0</v>
      </c>
      <c r="GV17" s="519">
        <v>0</v>
      </c>
      <c r="GW17" s="519">
        <v>0</v>
      </c>
      <c r="GX17" s="519">
        <v>0</v>
      </c>
      <c r="GY17" s="519">
        <v>0</v>
      </c>
      <c r="GZ17" s="519">
        <v>0</v>
      </c>
      <c r="HA17" s="519">
        <v>0</v>
      </c>
      <c r="HB17" s="519">
        <v>0</v>
      </c>
      <c r="HC17" s="519">
        <v>0</v>
      </c>
      <c r="HD17" s="519">
        <v>0</v>
      </c>
      <c r="HE17" s="519">
        <v>0</v>
      </c>
      <c r="HF17" s="519">
        <v>0</v>
      </c>
      <c r="HG17" s="519">
        <v>0</v>
      </c>
      <c r="HH17" s="519">
        <v>0</v>
      </c>
      <c r="HI17" s="519">
        <v>0</v>
      </c>
      <c r="HJ17" s="519">
        <v>0</v>
      </c>
      <c r="HK17" s="519">
        <v>0</v>
      </c>
      <c r="HL17" s="519">
        <v>0</v>
      </c>
      <c r="HM17" s="519">
        <v>0</v>
      </c>
      <c r="HN17" s="519">
        <v>0</v>
      </c>
      <c r="HO17" s="519">
        <v>0</v>
      </c>
      <c r="HP17" s="519">
        <v>0</v>
      </c>
      <c r="HQ17" s="519">
        <v>0</v>
      </c>
      <c r="HR17" s="519">
        <v>0</v>
      </c>
      <c r="HS17" s="519">
        <v>0</v>
      </c>
      <c r="HT17" s="519">
        <v>0</v>
      </c>
      <c r="HU17" s="519">
        <v>0</v>
      </c>
      <c r="HV17" s="519">
        <v>0</v>
      </c>
      <c r="HW17" s="519">
        <v>0</v>
      </c>
      <c r="HX17" s="519">
        <v>0</v>
      </c>
      <c r="HY17" s="519">
        <v>0</v>
      </c>
      <c r="HZ17" s="519">
        <v>0</v>
      </c>
      <c r="IA17" s="519">
        <v>0</v>
      </c>
      <c r="IB17" s="519">
        <v>0</v>
      </c>
      <c r="IC17" s="519">
        <v>0</v>
      </c>
      <c r="ID17" s="519">
        <v>0</v>
      </c>
      <c r="IE17" s="519">
        <v>0</v>
      </c>
      <c r="IF17" s="519">
        <v>0</v>
      </c>
      <c r="IG17" s="519">
        <v>0</v>
      </c>
      <c r="IH17" s="519">
        <v>0</v>
      </c>
      <c r="II17" s="519">
        <v>0</v>
      </c>
      <c r="IJ17" s="519">
        <v>0</v>
      </c>
      <c r="IK17" s="519">
        <v>0</v>
      </c>
    </row>
    <row r="18" spans="1:245" hidden="1">
      <c r="A18" s="337" t="s">
        <v>631</v>
      </c>
      <c r="B18" s="519" t="s">
        <v>1058</v>
      </c>
      <c r="C18" s="519"/>
      <c r="D18" s="519"/>
      <c r="E18" s="519"/>
      <c r="F18" s="519">
        <v>1</v>
      </c>
      <c r="G18" s="520"/>
      <c r="H18" s="519">
        <v>1</v>
      </c>
      <c r="I18" s="519">
        <v>6</v>
      </c>
      <c r="J18" s="519" t="str">
        <f t="shared" si="3"/>
        <v>SDN10010106</v>
      </c>
      <c r="K18" s="519">
        <v>768</v>
      </c>
      <c r="M18" s="337" t="s">
        <v>631</v>
      </c>
      <c r="N18" s="519" t="s">
        <v>1058</v>
      </c>
      <c r="O18" s="519" t="s">
        <v>1059</v>
      </c>
      <c r="P18" s="519">
        <v>15</v>
      </c>
      <c r="Q18" s="183" t="str">
        <f t="shared" si="1"/>
        <v>SDN100115</v>
      </c>
      <c r="R18" s="519">
        <v>0</v>
      </c>
      <c r="S18" s="519">
        <v>0</v>
      </c>
      <c r="T18" s="519">
        <v>0</v>
      </c>
      <c r="U18" s="519">
        <v>0</v>
      </c>
      <c r="V18" s="519">
        <v>0</v>
      </c>
      <c r="W18" s="519">
        <v>0</v>
      </c>
      <c r="X18" s="519">
        <v>0</v>
      </c>
      <c r="Y18" s="519">
        <v>0</v>
      </c>
      <c r="Z18" s="519">
        <v>0</v>
      </c>
      <c r="AA18" s="519">
        <v>0</v>
      </c>
      <c r="AB18" s="519">
        <v>0</v>
      </c>
      <c r="AC18" s="519">
        <v>0</v>
      </c>
      <c r="AD18" s="519">
        <v>0</v>
      </c>
      <c r="AE18" s="519">
        <v>0</v>
      </c>
      <c r="AF18" s="519">
        <v>0</v>
      </c>
      <c r="AG18" s="519">
        <v>0</v>
      </c>
      <c r="AH18" s="519">
        <v>0</v>
      </c>
      <c r="AI18" s="519">
        <v>0</v>
      </c>
      <c r="AJ18" s="519">
        <v>0</v>
      </c>
      <c r="AK18" s="519">
        <v>0</v>
      </c>
      <c r="AL18" s="519">
        <v>0</v>
      </c>
      <c r="AM18" s="519">
        <v>0</v>
      </c>
      <c r="AN18" s="519">
        <v>0</v>
      </c>
      <c r="AO18" s="519">
        <v>0</v>
      </c>
      <c r="AP18" s="519">
        <v>10000</v>
      </c>
      <c r="AQ18" s="519">
        <v>0</v>
      </c>
      <c r="AR18" s="519">
        <v>0</v>
      </c>
      <c r="AS18" s="519">
        <v>0</v>
      </c>
      <c r="AT18" s="519">
        <v>0</v>
      </c>
      <c r="AU18" s="519">
        <v>0</v>
      </c>
      <c r="AV18" s="519">
        <v>0</v>
      </c>
      <c r="AW18" s="519">
        <v>0</v>
      </c>
      <c r="AX18" s="519">
        <v>0</v>
      </c>
      <c r="AY18" s="519">
        <v>0</v>
      </c>
      <c r="AZ18" s="519">
        <v>0</v>
      </c>
      <c r="BA18" s="519">
        <v>0</v>
      </c>
      <c r="BB18" s="519">
        <v>0</v>
      </c>
      <c r="BC18" s="519">
        <v>0</v>
      </c>
      <c r="BD18" s="519">
        <v>0</v>
      </c>
      <c r="BE18" s="519">
        <v>0</v>
      </c>
      <c r="BF18" s="519">
        <v>0</v>
      </c>
      <c r="BG18" s="519">
        <v>0</v>
      </c>
      <c r="BH18" s="519">
        <v>0</v>
      </c>
      <c r="BI18" s="519">
        <v>0</v>
      </c>
      <c r="BJ18" s="519">
        <v>0</v>
      </c>
      <c r="BK18" s="519">
        <v>0</v>
      </c>
      <c r="BL18" s="519">
        <v>0</v>
      </c>
      <c r="BM18" s="519">
        <v>0</v>
      </c>
      <c r="BN18" s="519">
        <v>0</v>
      </c>
      <c r="BO18" s="519">
        <v>0</v>
      </c>
      <c r="BP18" s="519">
        <v>0</v>
      </c>
      <c r="BQ18" s="519">
        <v>0</v>
      </c>
      <c r="BR18" s="519">
        <v>0</v>
      </c>
      <c r="BS18" s="519">
        <v>0</v>
      </c>
      <c r="BT18" s="519">
        <v>0</v>
      </c>
      <c r="BU18" s="519">
        <v>0</v>
      </c>
      <c r="BV18" s="519">
        <v>0</v>
      </c>
      <c r="BW18" s="519">
        <v>0</v>
      </c>
      <c r="BX18" s="519">
        <v>0</v>
      </c>
      <c r="BY18" s="519">
        <v>0</v>
      </c>
      <c r="BZ18" s="519">
        <v>0</v>
      </c>
      <c r="CA18" s="519">
        <v>0</v>
      </c>
      <c r="CB18" s="519">
        <v>0</v>
      </c>
      <c r="CC18" s="519">
        <v>0</v>
      </c>
      <c r="CD18" s="519">
        <v>0</v>
      </c>
      <c r="CE18" s="519">
        <v>0</v>
      </c>
      <c r="CF18" s="519">
        <v>0</v>
      </c>
      <c r="CG18" s="519">
        <v>0</v>
      </c>
      <c r="CH18" s="519">
        <v>0</v>
      </c>
      <c r="CI18" s="519">
        <v>0</v>
      </c>
      <c r="CJ18" s="519">
        <v>0</v>
      </c>
      <c r="CK18" s="519">
        <v>0</v>
      </c>
      <c r="CL18" s="519">
        <v>0</v>
      </c>
      <c r="CM18" s="519">
        <v>0</v>
      </c>
      <c r="CN18" s="519">
        <v>0</v>
      </c>
      <c r="CO18" s="519">
        <v>0</v>
      </c>
      <c r="CP18" s="519">
        <v>0</v>
      </c>
      <c r="CQ18" s="519">
        <v>0</v>
      </c>
      <c r="CR18" s="519">
        <v>0</v>
      </c>
      <c r="CS18" s="519">
        <v>0</v>
      </c>
      <c r="CT18" s="519">
        <v>0</v>
      </c>
      <c r="CU18" s="519">
        <v>0</v>
      </c>
      <c r="CV18" s="519">
        <v>0</v>
      </c>
      <c r="CW18" s="519">
        <v>0</v>
      </c>
      <c r="CX18" s="519">
        <v>0</v>
      </c>
      <c r="CY18" s="519">
        <v>0</v>
      </c>
      <c r="CZ18" s="519">
        <v>0</v>
      </c>
      <c r="DA18" s="519">
        <v>0</v>
      </c>
      <c r="DB18" s="519">
        <v>0</v>
      </c>
      <c r="DC18" s="519">
        <v>0</v>
      </c>
      <c r="DD18" s="519">
        <v>0</v>
      </c>
      <c r="DE18" s="519">
        <v>0</v>
      </c>
      <c r="DF18" s="519">
        <v>0</v>
      </c>
      <c r="DG18" s="519">
        <v>0</v>
      </c>
      <c r="DH18" s="519">
        <v>0</v>
      </c>
      <c r="DI18" s="519">
        <v>0</v>
      </c>
      <c r="DJ18" s="519">
        <v>0</v>
      </c>
      <c r="DK18" s="519">
        <v>0</v>
      </c>
      <c r="DL18" s="519">
        <v>0</v>
      </c>
      <c r="DM18" s="519">
        <v>0</v>
      </c>
      <c r="DN18" s="519">
        <v>0</v>
      </c>
      <c r="DO18" s="519">
        <v>0</v>
      </c>
      <c r="DP18" s="519">
        <v>0</v>
      </c>
      <c r="DQ18" s="519">
        <v>0</v>
      </c>
      <c r="DR18" s="519">
        <v>0</v>
      </c>
      <c r="DS18" s="519">
        <v>0</v>
      </c>
      <c r="DT18" s="519">
        <v>0</v>
      </c>
      <c r="DU18" s="519">
        <v>0</v>
      </c>
      <c r="DV18" s="519">
        <v>0</v>
      </c>
      <c r="DW18" s="519">
        <v>0</v>
      </c>
      <c r="DX18" s="519">
        <v>0</v>
      </c>
      <c r="DY18" s="131"/>
      <c r="DZ18" s="337" t="s">
        <v>631</v>
      </c>
      <c r="EA18" s="519" t="s">
        <v>1058</v>
      </c>
      <c r="EB18" s="519" t="s">
        <v>1059</v>
      </c>
      <c r="EC18" s="519">
        <v>15</v>
      </c>
      <c r="ED18" s="521" t="str">
        <f t="shared" si="2"/>
        <v>SDN100115</v>
      </c>
      <c r="EE18" s="519">
        <v>10000</v>
      </c>
      <c r="EF18" s="519">
        <v>10000</v>
      </c>
      <c r="EG18" s="519">
        <v>10000</v>
      </c>
      <c r="EH18" s="519">
        <v>10000</v>
      </c>
      <c r="EI18" s="519">
        <v>10000</v>
      </c>
      <c r="EJ18" s="519">
        <v>10000</v>
      </c>
      <c r="EK18" s="519">
        <v>10000</v>
      </c>
      <c r="EL18" s="519">
        <v>10000</v>
      </c>
      <c r="EM18" s="519">
        <v>10000</v>
      </c>
      <c r="EN18" s="519">
        <v>10000</v>
      </c>
      <c r="EO18" s="519">
        <v>10000</v>
      </c>
      <c r="EP18" s="519">
        <v>10000</v>
      </c>
      <c r="EQ18" s="519">
        <v>10000</v>
      </c>
      <c r="ER18" s="519">
        <v>10000</v>
      </c>
      <c r="ES18" s="519">
        <v>10000</v>
      </c>
      <c r="ET18" s="519">
        <v>10000</v>
      </c>
      <c r="EU18" s="519">
        <v>10000</v>
      </c>
      <c r="EV18" s="519">
        <v>10000</v>
      </c>
      <c r="EW18" s="519">
        <v>10000</v>
      </c>
      <c r="EX18" s="519">
        <v>10000</v>
      </c>
      <c r="EY18" s="519">
        <v>10000</v>
      </c>
      <c r="EZ18" s="519">
        <v>10000</v>
      </c>
      <c r="FA18" s="519">
        <v>10000</v>
      </c>
      <c r="FB18" s="519">
        <v>10000</v>
      </c>
      <c r="FC18" s="519">
        <v>10000</v>
      </c>
      <c r="FD18" s="519">
        <v>0</v>
      </c>
      <c r="FE18" s="519">
        <v>0</v>
      </c>
      <c r="FF18" s="519">
        <v>0</v>
      </c>
      <c r="FG18" s="519">
        <v>0</v>
      </c>
      <c r="FH18" s="519">
        <v>0</v>
      </c>
      <c r="FI18" s="519">
        <v>0</v>
      </c>
      <c r="FJ18" s="519">
        <v>0</v>
      </c>
      <c r="FK18" s="519">
        <v>0</v>
      </c>
      <c r="FL18" s="519">
        <v>0</v>
      </c>
      <c r="FM18" s="519">
        <v>0</v>
      </c>
      <c r="FN18" s="519">
        <v>0</v>
      </c>
      <c r="FO18" s="519">
        <v>0</v>
      </c>
      <c r="FP18" s="519">
        <v>0</v>
      </c>
      <c r="FQ18" s="519">
        <v>0</v>
      </c>
      <c r="FR18" s="519">
        <v>0</v>
      </c>
      <c r="FS18" s="519">
        <v>0</v>
      </c>
      <c r="FT18" s="519">
        <v>0</v>
      </c>
      <c r="FU18" s="519">
        <v>0</v>
      </c>
      <c r="FV18" s="519">
        <v>0</v>
      </c>
      <c r="FW18" s="519">
        <v>0</v>
      </c>
      <c r="FX18" s="519">
        <v>0</v>
      </c>
      <c r="FY18" s="519">
        <v>0</v>
      </c>
      <c r="FZ18" s="519">
        <v>0</v>
      </c>
      <c r="GA18" s="519">
        <v>0</v>
      </c>
      <c r="GB18" s="519">
        <v>0</v>
      </c>
      <c r="GC18" s="519">
        <v>0</v>
      </c>
      <c r="GD18" s="519">
        <v>0</v>
      </c>
      <c r="GE18" s="519">
        <v>0</v>
      </c>
      <c r="GF18" s="519">
        <v>0</v>
      </c>
      <c r="GG18" s="519">
        <v>0</v>
      </c>
      <c r="GH18" s="519">
        <v>0</v>
      </c>
      <c r="GI18" s="519">
        <v>0</v>
      </c>
      <c r="GJ18" s="519">
        <v>0</v>
      </c>
      <c r="GK18" s="519">
        <v>0</v>
      </c>
      <c r="GL18" s="519">
        <v>0</v>
      </c>
      <c r="GM18" s="519">
        <v>0</v>
      </c>
      <c r="GN18" s="519">
        <v>0</v>
      </c>
      <c r="GO18" s="519">
        <v>0</v>
      </c>
      <c r="GP18" s="519">
        <v>0</v>
      </c>
      <c r="GQ18" s="519">
        <v>0</v>
      </c>
      <c r="GR18" s="519">
        <v>0</v>
      </c>
      <c r="GS18" s="519">
        <v>0</v>
      </c>
      <c r="GT18" s="519">
        <v>0</v>
      </c>
      <c r="GU18" s="519">
        <v>0</v>
      </c>
      <c r="GV18" s="519">
        <v>0</v>
      </c>
      <c r="GW18" s="519">
        <v>0</v>
      </c>
      <c r="GX18" s="519">
        <v>0</v>
      </c>
      <c r="GY18" s="519">
        <v>0</v>
      </c>
      <c r="GZ18" s="519">
        <v>0</v>
      </c>
      <c r="HA18" s="519">
        <v>0</v>
      </c>
      <c r="HB18" s="519">
        <v>0</v>
      </c>
      <c r="HC18" s="519">
        <v>0</v>
      </c>
      <c r="HD18" s="519">
        <v>0</v>
      </c>
      <c r="HE18" s="519">
        <v>0</v>
      </c>
      <c r="HF18" s="519">
        <v>0</v>
      </c>
      <c r="HG18" s="519">
        <v>0</v>
      </c>
      <c r="HH18" s="519">
        <v>0</v>
      </c>
      <c r="HI18" s="519">
        <v>0</v>
      </c>
      <c r="HJ18" s="519">
        <v>0</v>
      </c>
      <c r="HK18" s="519">
        <v>0</v>
      </c>
      <c r="HL18" s="519">
        <v>0</v>
      </c>
      <c r="HM18" s="519">
        <v>0</v>
      </c>
      <c r="HN18" s="519">
        <v>0</v>
      </c>
      <c r="HO18" s="519">
        <v>0</v>
      </c>
      <c r="HP18" s="519">
        <v>0</v>
      </c>
      <c r="HQ18" s="519">
        <v>0</v>
      </c>
      <c r="HR18" s="519">
        <v>0</v>
      </c>
      <c r="HS18" s="519">
        <v>0</v>
      </c>
      <c r="HT18" s="519">
        <v>0</v>
      </c>
      <c r="HU18" s="519">
        <v>0</v>
      </c>
      <c r="HV18" s="519">
        <v>0</v>
      </c>
      <c r="HW18" s="519">
        <v>0</v>
      </c>
      <c r="HX18" s="519">
        <v>0</v>
      </c>
      <c r="HY18" s="519">
        <v>0</v>
      </c>
      <c r="HZ18" s="519">
        <v>0</v>
      </c>
      <c r="IA18" s="519">
        <v>0</v>
      </c>
      <c r="IB18" s="519">
        <v>0</v>
      </c>
      <c r="IC18" s="519">
        <v>0</v>
      </c>
      <c r="ID18" s="519">
        <v>0</v>
      </c>
      <c r="IE18" s="519">
        <v>0</v>
      </c>
      <c r="IF18" s="519">
        <v>0</v>
      </c>
      <c r="IG18" s="519">
        <v>0</v>
      </c>
      <c r="IH18" s="519">
        <v>0</v>
      </c>
      <c r="II18" s="519">
        <v>0</v>
      </c>
      <c r="IJ18" s="519">
        <v>0</v>
      </c>
      <c r="IK18" s="519">
        <v>0</v>
      </c>
    </row>
    <row r="19" spans="1:245" hidden="1">
      <c r="A19" s="337" t="s">
        <v>631</v>
      </c>
      <c r="B19" s="519" t="s">
        <v>1058</v>
      </c>
      <c r="C19" s="519"/>
      <c r="D19" s="519"/>
      <c r="E19" s="519"/>
      <c r="F19" s="519">
        <v>1</v>
      </c>
      <c r="G19" s="520"/>
      <c r="H19" s="519">
        <v>1</v>
      </c>
      <c r="I19" s="519">
        <v>7</v>
      </c>
      <c r="J19" s="519" t="str">
        <f t="shared" si="3"/>
        <v>SDN10010107</v>
      </c>
      <c r="K19" s="519">
        <v>768</v>
      </c>
      <c r="M19" s="337" t="s">
        <v>631</v>
      </c>
      <c r="N19" s="519" t="s">
        <v>1058</v>
      </c>
      <c r="O19" s="519" t="s">
        <v>1059</v>
      </c>
      <c r="P19" s="519">
        <v>16</v>
      </c>
      <c r="Q19" s="183" t="str">
        <f t="shared" si="1"/>
        <v>SDN100116</v>
      </c>
      <c r="R19" s="519">
        <v>0</v>
      </c>
      <c r="S19" s="519">
        <v>0</v>
      </c>
      <c r="T19" s="519">
        <v>0</v>
      </c>
      <c r="U19" s="519">
        <v>0</v>
      </c>
      <c r="V19" s="519">
        <v>0</v>
      </c>
      <c r="W19" s="519">
        <v>0</v>
      </c>
      <c r="X19" s="519">
        <v>0</v>
      </c>
      <c r="Y19" s="519">
        <v>0</v>
      </c>
      <c r="Z19" s="519">
        <v>0</v>
      </c>
      <c r="AA19" s="519">
        <v>0</v>
      </c>
      <c r="AB19" s="519">
        <v>0</v>
      </c>
      <c r="AC19" s="519">
        <v>0</v>
      </c>
      <c r="AD19" s="519">
        <v>0</v>
      </c>
      <c r="AE19" s="519">
        <v>0</v>
      </c>
      <c r="AF19" s="519">
        <v>0</v>
      </c>
      <c r="AG19" s="519">
        <v>0</v>
      </c>
      <c r="AH19" s="519">
        <v>0</v>
      </c>
      <c r="AI19" s="519">
        <v>0</v>
      </c>
      <c r="AJ19" s="519">
        <v>0</v>
      </c>
      <c r="AK19" s="519">
        <v>0</v>
      </c>
      <c r="AL19" s="519">
        <v>0</v>
      </c>
      <c r="AM19" s="519">
        <v>0</v>
      </c>
      <c r="AN19" s="519">
        <v>0</v>
      </c>
      <c r="AO19" s="519">
        <v>0</v>
      </c>
      <c r="AP19" s="519">
        <v>10000</v>
      </c>
      <c r="AQ19" s="519">
        <v>0</v>
      </c>
      <c r="AR19" s="519">
        <v>0</v>
      </c>
      <c r="AS19" s="519">
        <v>0</v>
      </c>
      <c r="AT19" s="519">
        <v>0</v>
      </c>
      <c r="AU19" s="519">
        <v>0</v>
      </c>
      <c r="AV19" s="519">
        <v>0</v>
      </c>
      <c r="AW19" s="519">
        <v>0</v>
      </c>
      <c r="AX19" s="519">
        <v>0</v>
      </c>
      <c r="AY19" s="519">
        <v>0</v>
      </c>
      <c r="AZ19" s="519">
        <v>0</v>
      </c>
      <c r="BA19" s="519">
        <v>0</v>
      </c>
      <c r="BB19" s="519">
        <v>0</v>
      </c>
      <c r="BC19" s="519">
        <v>0</v>
      </c>
      <c r="BD19" s="519">
        <v>0</v>
      </c>
      <c r="BE19" s="519">
        <v>0</v>
      </c>
      <c r="BF19" s="519">
        <v>0</v>
      </c>
      <c r="BG19" s="519">
        <v>0</v>
      </c>
      <c r="BH19" s="519">
        <v>0</v>
      </c>
      <c r="BI19" s="519">
        <v>0</v>
      </c>
      <c r="BJ19" s="519">
        <v>0</v>
      </c>
      <c r="BK19" s="519">
        <v>0</v>
      </c>
      <c r="BL19" s="519">
        <v>0</v>
      </c>
      <c r="BM19" s="519">
        <v>0</v>
      </c>
      <c r="BN19" s="519">
        <v>0</v>
      </c>
      <c r="BO19" s="519">
        <v>0</v>
      </c>
      <c r="BP19" s="519">
        <v>0</v>
      </c>
      <c r="BQ19" s="519">
        <v>0</v>
      </c>
      <c r="BR19" s="519">
        <v>0</v>
      </c>
      <c r="BS19" s="519">
        <v>0</v>
      </c>
      <c r="BT19" s="519">
        <v>0</v>
      </c>
      <c r="BU19" s="519">
        <v>0</v>
      </c>
      <c r="BV19" s="519">
        <v>0</v>
      </c>
      <c r="BW19" s="519">
        <v>0</v>
      </c>
      <c r="BX19" s="519">
        <v>0</v>
      </c>
      <c r="BY19" s="519">
        <v>0</v>
      </c>
      <c r="BZ19" s="519">
        <v>0</v>
      </c>
      <c r="CA19" s="519">
        <v>0</v>
      </c>
      <c r="CB19" s="519">
        <v>0</v>
      </c>
      <c r="CC19" s="519">
        <v>0</v>
      </c>
      <c r="CD19" s="519">
        <v>0</v>
      </c>
      <c r="CE19" s="519">
        <v>0</v>
      </c>
      <c r="CF19" s="519">
        <v>0</v>
      </c>
      <c r="CG19" s="519">
        <v>0</v>
      </c>
      <c r="CH19" s="519">
        <v>0</v>
      </c>
      <c r="CI19" s="519">
        <v>0</v>
      </c>
      <c r="CJ19" s="519">
        <v>0</v>
      </c>
      <c r="CK19" s="519">
        <v>0</v>
      </c>
      <c r="CL19" s="519">
        <v>0</v>
      </c>
      <c r="CM19" s="519">
        <v>0</v>
      </c>
      <c r="CN19" s="519">
        <v>0</v>
      </c>
      <c r="CO19" s="519">
        <v>0</v>
      </c>
      <c r="CP19" s="519">
        <v>0</v>
      </c>
      <c r="CQ19" s="519">
        <v>0</v>
      </c>
      <c r="CR19" s="519">
        <v>0</v>
      </c>
      <c r="CS19" s="519">
        <v>0</v>
      </c>
      <c r="CT19" s="519">
        <v>0</v>
      </c>
      <c r="CU19" s="519">
        <v>0</v>
      </c>
      <c r="CV19" s="519">
        <v>0</v>
      </c>
      <c r="CW19" s="519">
        <v>0</v>
      </c>
      <c r="CX19" s="519">
        <v>0</v>
      </c>
      <c r="CY19" s="519">
        <v>0</v>
      </c>
      <c r="CZ19" s="519">
        <v>0</v>
      </c>
      <c r="DA19" s="519">
        <v>0</v>
      </c>
      <c r="DB19" s="519">
        <v>0</v>
      </c>
      <c r="DC19" s="519">
        <v>0</v>
      </c>
      <c r="DD19" s="519">
        <v>0</v>
      </c>
      <c r="DE19" s="519">
        <v>0</v>
      </c>
      <c r="DF19" s="519">
        <v>0</v>
      </c>
      <c r="DG19" s="519">
        <v>0</v>
      </c>
      <c r="DH19" s="519">
        <v>0</v>
      </c>
      <c r="DI19" s="519">
        <v>0</v>
      </c>
      <c r="DJ19" s="519">
        <v>0</v>
      </c>
      <c r="DK19" s="519">
        <v>0</v>
      </c>
      <c r="DL19" s="519">
        <v>0</v>
      </c>
      <c r="DM19" s="519">
        <v>0</v>
      </c>
      <c r="DN19" s="519">
        <v>0</v>
      </c>
      <c r="DO19" s="519">
        <v>0</v>
      </c>
      <c r="DP19" s="519">
        <v>0</v>
      </c>
      <c r="DQ19" s="519">
        <v>0</v>
      </c>
      <c r="DR19" s="519">
        <v>0</v>
      </c>
      <c r="DS19" s="519">
        <v>0</v>
      </c>
      <c r="DT19" s="519">
        <v>0</v>
      </c>
      <c r="DU19" s="519">
        <v>0</v>
      </c>
      <c r="DV19" s="519">
        <v>0</v>
      </c>
      <c r="DW19" s="519">
        <v>0</v>
      </c>
      <c r="DX19" s="519">
        <v>0</v>
      </c>
      <c r="DY19" s="131"/>
      <c r="DZ19" s="337" t="s">
        <v>631</v>
      </c>
      <c r="EA19" s="519" t="s">
        <v>1058</v>
      </c>
      <c r="EB19" s="519" t="s">
        <v>1059</v>
      </c>
      <c r="EC19" s="519">
        <v>16</v>
      </c>
      <c r="ED19" s="521" t="str">
        <f t="shared" si="2"/>
        <v>SDN100116</v>
      </c>
      <c r="EE19" s="519">
        <v>10000</v>
      </c>
      <c r="EF19" s="519">
        <v>10000</v>
      </c>
      <c r="EG19" s="519">
        <v>10000</v>
      </c>
      <c r="EH19" s="519">
        <v>10000</v>
      </c>
      <c r="EI19" s="519">
        <v>10000</v>
      </c>
      <c r="EJ19" s="519">
        <v>10000</v>
      </c>
      <c r="EK19" s="519">
        <v>10000</v>
      </c>
      <c r="EL19" s="519">
        <v>10000</v>
      </c>
      <c r="EM19" s="519">
        <v>10000</v>
      </c>
      <c r="EN19" s="519">
        <v>10000</v>
      </c>
      <c r="EO19" s="519">
        <v>10000</v>
      </c>
      <c r="EP19" s="519">
        <v>10000</v>
      </c>
      <c r="EQ19" s="519">
        <v>10000</v>
      </c>
      <c r="ER19" s="519">
        <v>10000</v>
      </c>
      <c r="ES19" s="519">
        <v>10000</v>
      </c>
      <c r="ET19" s="519">
        <v>10000</v>
      </c>
      <c r="EU19" s="519">
        <v>10000</v>
      </c>
      <c r="EV19" s="519">
        <v>10000</v>
      </c>
      <c r="EW19" s="519">
        <v>10000</v>
      </c>
      <c r="EX19" s="519">
        <v>10000</v>
      </c>
      <c r="EY19" s="519">
        <v>10000</v>
      </c>
      <c r="EZ19" s="519">
        <v>10000</v>
      </c>
      <c r="FA19" s="519">
        <v>10000</v>
      </c>
      <c r="FB19" s="519">
        <v>10000</v>
      </c>
      <c r="FC19" s="519">
        <v>10000</v>
      </c>
      <c r="FD19" s="519">
        <v>0</v>
      </c>
      <c r="FE19" s="519">
        <v>0</v>
      </c>
      <c r="FF19" s="519">
        <v>0</v>
      </c>
      <c r="FG19" s="519">
        <v>0</v>
      </c>
      <c r="FH19" s="519">
        <v>0</v>
      </c>
      <c r="FI19" s="519">
        <v>0</v>
      </c>
      <c r="FJ19" s="519">
        <v>0</v>
      </c>
      <c r="FK19" s="519">
        <v>0</v>
      </c>
      <c r="FL19" s="519">
        <v>0</v>
      </c>
      <c r="FM19" s="519">
        <v>0</v>
      </c>
      <c r="FN19" s="519">
        <v>0</v>
      </c>
      <c r="FO19" s="519">
        <v>0</v>
      </c>
      <c r="FP19" s="519">
        <v>0</v>
      </c>
      <c r="FQ19" s="519">
        <v>0</v>
      </c>
      <c r="FR19" s="519">
        <v>0</v>
      </c>
      <c r="FS19" s="519">
        <v>0</v>
      </c>
      <c r="FT19" s="519">
        <v>0</v>
      </c>
      <c r="FU19" s="519">
        <v>0</v>
      </c>
      <c r="FV19" s="519">
        <v>0</v>
      </c>
      <c r="FW19" s="519">
        <v>0</v>
      </c>
      <c r="FX19" s="519">
        <v>0</v>
      </c>
      <c r="FY19" s="519">
        <v>0</v>
      </c>
      <c r="FZ19" s="519">
        <v>0</v>
      </c>
      <c r="GA19" s="519">
        <v>0</v>
      </c>
      <c r="GB19" s="519">
        <v>0</v>
      </c>
      <c r="GC19" s="519">
        <v>0</v>
      </c>
      <c r="GD19" s="519">
        <v>0</v>
      </c>
      <c r="GE19" s="519">
        <v>0</v>
      </c>
      <c r="GF19" s="519">
        <v>0</v>
      </c>
      <c r="GG19" s="519">
        <v>0</v>
      </c>
      <c r="GH19" s="519">
        <v>0</v>
      </c>
      <c r="GI19" s="519">
        <v>0</v>
      </c>
      <c r="GJ19" s="519">
        <v>0</v>
      </c>
      <c r="GK19" s="519">
        <v>0</v>
      </c>
      <c r="GL19" s="519">
        <v>0</v>
      </c>
      <c r="GM19" s="519">
        <v>0</v>
      </c>
      <c r="GN19" s="519">
        <v>0</v>
      </c>
      <c r="GO19" s="519">
        <v>0</v>
      </c>
      <c r="GP19" s="519">
        <v>0</v>
      </c>
      <c r="GQ19" s="519">
        <v>0</v>
      </c>
      <c r="GR19" s="519">
        <v>0</v>
      </c>
      <c r="GS19" s="519">
        <v>0</v>
      </c>
      <c r="GT19" s="519">
        <v>0</v>
      </c>
      <c r="GU19" s="519">
        <v>0</v>
      </c>
      <c r="GV19" s="519">
        <v>0</v>
      </c>
      <c r="GW19" s="519">
        <v>0</v>
      </c>
      <c r="GX19" s="519">
        <v>0</v>
      </c>
      <c r="GY19" s="519">
        <v>0</v>
      </c>
      <c r="GZ19" s="519">
        <v>0</v>
      </c>
      <c r="HA19" s="519">
        <v>0</v>
      </c>
      <c r="HB19" s="519">
        <v>0</v>
      </c>
      <c r="HC19" s="519">
        <v>0</v>
      </c>
      <c r="HD19" s="519">
        <v>0</v>
      </c>
      <c r="HE19" s="519">
        <v>0</v>
      </c>
      <c r="HF19" s="519">
        <v>0</v>
      </c>
      <c r="HG19" s="519">
        <v>0</v>
      </c>
      <c r="HH19" s="519">
        <v>0</v>
      </c>
      <c r="HI19" s="519">
        <v>0</v>
      </c>
      <c r="HJ19" s="519">
        <v>0</v>
      </c>
      <c r="HK19" s="519">
        <v>0</v>
      </c>
      <c r="HL19" s="519">
        <v>0</v>
      </c>
      <c r="HM19" s="519">
        <v>0</v>
      </c>
      <c r="HN19" s="519">
        <v>0</v>
      </c>
      <c r="HO19" s="519">
        <v>0</v>
      </c>
      <c r="HP19" s="519">
        <v>0</v>
      </c>
      <c r="HQ19" s="519">
        <v>0</v>
      </c>
      <c r="HR19" s="519">
        <v>0</v>
      </c>
      <c r="HS19" s="519">
        <v>0</v>
      </c>
      <c r="HT19" s="519">
        <v>0</v>
      </c>
      <c r="HU19" s="519">
        <v>0</v>
      </c>
      <c r="HV19" s="519">
        <v>0</v>
      </c>
      <c r="HW19" s="519">
        <v>0</v>
      </c>
      <c r="HX19" s="519">
        <v>0</v>
      </c>
      <c r="HY19" s="519">
        <v>0</v>
      </c>
      <c r="HZ19" s="519">
        <v>0</v>
      </c>
      <c r="IA19" s="519">
        <v>0</v>
      </c>
      <c r="IB19" s="519">
        <v>0</v>
      </c>
      <c r="IC19" s="519">
        <v>0</v>
      </c>
      <c r="ID19" s="519">
        <v>0</v>
      </c>
      <c r="IE19" s="519">
        <v>0</v>
      </c>
      <c r="IF19" s="519">
        <v>0</v>
      </c>
      <c r="IG19" s="519">
        <v>0</v>
      </c>
      <c r="IH19" s="519">
        <v>0</v>
      </c>
      <c r="II19" s="519">
        <v>0</v>
      </c>
      <c r="IJ19" s="519">
        <v>0</v>
      </c>
      <c r="IK19" s="519">
        <v>0</v>
      </c>
    </row>
    <row r="20" spans="1:245" hidden="1">
      <c r="A20" s="337" t="s">
        <v>631</v>
      </c>
      <c r="B20" s="519" t="s">
        <v>1058</v>
      </c>
      <c r="C20" s="519"/>
      <c r="D20" s="519"/>
      <c r="E20" s="519"/>
      <c r="F20" s="519">
        <v>1</v>
      </c>
      <c r="G20" s="520"/>
      <c r="H20" s="519">
        <v>1</v>
      </c>
      <c r="I20" s="519">
        <v>8</v>
      </c>
      <c r="J20" s="519" t="str">
        <f t="shared" si="3"/>
        <v>SDN10010108</v>
      </c>
      <c r="K20" s="519">
        <v>768</v>
      </c>
      <c r="M20" s="337" t="s">
        <v>631</v>
      </c>
      <c r="N20" s="519" t="s">
        <v>1058</v>
      </c>
      <c r="O20" s="519" t="s">
        <v>1059</v>
      </c>
      <c r="P20" s="519">
        <v>17</v>
      </c>
      <c r="Q20" s="183" t="str">
        <f t="shared" si="1"/>
        <v>SDN100117</v>
      </c>
      <c r="R20" s="519">
        <v>0</v>
      </c>
      <c r="S20" s="519">
        <v>0</v>
      </c>
      <c r="T20" s="519">
        <v>0</v>
      </c>
      <c r="U20" s="519">
        <v>0</v>
      </c>
      <c r="V20" s="519">
        <v>0</v>
      </c>
      <c r="W20" s="519">
        <v>0</v>
      </c>
      <c r="X20" s="519">
        <v>0</v>
      </c>
      <c r="Y20" s="519">
        <v>0</v>
      </c>
      <c r="Z20" s="519">
        <v>0</v>
      </c>
      <c r="AA20" s="519">
        <v>0</v>
      </c>
      <c r="AB20" s="519">
        <v>0</v>
      </c>
      <c r="AC20" s="519">
        <v>0</v>
      </c>
      <c r="AD20" s="519">
        <v>0</v>
      </c>
      <c r="AE20" s="519">
        <v>0</v>
      </c>
      <c r="AF20" s="519">
        <v>0</v>
      </c>
      <c r="AG20" s="519">
        <v>0</v>
      </c>
      <c r="AH20" s="519">
        <v>0</v>
      </c>
      <c r="AI20" s="519">
        <v>0</v>
      </c>
      <c r="AJ20" s="519">
        <v>0</v>
      </c>
      <c r="AK20" s="519">
        <v>0</v>
      </c>
      <c r="AL20" s="519">
        <v>0</v>
      </c>
      <c r="AM20" s="519">
        <v>0</v>
      </c>
      <c r="AN20" s="519">
        <v>0</v>
      </c>
      <c r="AO20" s="519">
        <v>0</v>
      </c>
      <c r="AP20" s="519">
        <v>10000</v>
      </c>
      <c r="AQ20" s="519">
        <v>0</v>
      </c>
      <c r="AR20" s="519">
        <v>0</v>
      </c>
      <c r="AS20" s="519">
        <v>0</v>
      </c>
      <c r="AT20" s="519">
        <v>0</v>
      </c>
      <c r="AU20" s="519">
        <v>0</v>
      </c>
      <c r="AV20" s="519">
        <v>0</v>
      </c>
      <c r="AW20" s="519">
        <v>0</v>
      </c>
      <c r="AX20" s="519">
        <v>0</v>
      </c>
      <c r="AY20" s="519">
        <v>0</v>
      </c>
      <c r="AZ20" s="519">
        <v>0</v>
      </c>
      <c r="BA20" s="519">
        <v>0</v>
      </c>
      <c r="BB20" s="519">
        <v>0</v>
      </c>
      <c r="BC20" s="519">
        <v>0</v>
      </c>
      <c r="BD20" s="519">
        <v>0</v>
      </c>
      <c r="BE20" s="519">
        <v>0</v>
      </c>
      <c r="BF20" s="519">
        <v>0</v>
      </c>
      <c r="BG20" s="519">
        <v>0</v>
      </c>
      <c r="BH20" s="519">
        <v>0</v>
      </c>
      <c r="BI20" s="519">
        <v>0</v>
      </c>
      <c r="BJ20" s="519">
        <v>0</v>
      </c>
      <c r="BK20" s="519">
        <v>0</v>
      </c>
      <c r="BL20" s="519">
        <v>0</v>
      </c>
      <c r="BM20" s="519">
        <v>0</v>
      </c>
      <c r="BN20" s="519">
        <v>0</v>
      </c>
      <c r="BO20" s="519">
        <v>0</v>
      </c>
      <c r="BP20" s="519">
        <v>0</v>
      </c>
      <c r="BQ20" s="519">
        <v>0</v>
      </c>
      <c r="BR20" s="519">
        <v>0</v>
      </c>
      <c r="BS20" s="519">
        <v>0</v>
      </c>
      <c r="BT20" s="519">
        <v>0</v>
      </c>
      <c r="BU20" s="519">
        <v>0</v>
      </c>
      <c r="BV20" s="519">
        <v>0</v>
      </c>
      <c r="BW20" s="519">
        <v>0</v>
      </c>
      <c r="BX20" s="519">
        <v>0</v>
      </c>
      <c r="BY20" s="519">
        <v>0</v>
      </c>
      <c r="BZ20" s="519">
        <v>0</v>
      </c>
      <c r="CA20" s="519">
        <v>0</v>
      </c>
      <c r="CB20" s="519">
        <v>0</v>
      </c>
      <c r="CC20" s="519">
        <v>0</v>
      </c>
      <c r="CD20" s="519">
        <v>0</v>
      </c>
      <c r="CE20" s="519">
        <v>0</v>
      </c>
      <c r="CF20" s="519">
        <v>0</v>
      </c>
      <c r="CG20" s="519">
        <v>0</v>
      </c>
      <c r="CH20" s="519">
        <v>0</v>
      </c>
      <c r="CI20" s="519">
        <v>0</v>
      </c>
      <c r="CJ20" s="519">
        <v>0</v>
      </c>
      <c r="CK20" s="519">
        <v>0</v>
      </c>
      <c r="CL20" s="519">
        <v>0</v>
      </c>
      <c r="CM20" s="519">
        <v>0</v>
      </c>
      <c r="CN20" s="519">
        <v>0</v>
      </c>
      <c r="CO20" s="519">
        <v>0</v>
      </c>
      <c r="CP20" s="519">
        <v>0</v>
      </c>
      <c r="CQ20" s="519">
        <v>0</v>
      </c>
      <c r="CR20" s="519">
        <v>0</v>
      </c>
      <c r="CS20" s="519">
        <v>0</v>
      </c>
      <c r="CT20" s="519">
        <v>0</v>
      </c>
      <c r="CU20" s="519">
        <v>0</v>
      </c>
      <c r="CV20" s="519">
        <v>0</v>
      </c>
      <c r="CW20" s="519">
        <v>0</v>
      </c>
      <c r="CX20" s="519">
        <v>0</v>
      </c>
      <c r="CY20" s="519">
        <v>0</v>
      </c>
      <c r="CZ20" s="519">
        <v>0</v>
      </c>
      <c r="DA20" s="519">
        <v>0</v>
      </c>
      <c r="DB20" s="519">
        <v>0</v>
      </c>
      <c r="DC20" s="519">
        <v>0</v>
      </c>
      <c r="DD20" s="519">
        <v>0</v>
      </c>
      <c r="DE20" s="519">
        <v>0</v>
      </c>
      <c r="DF20" s="519">
        <v>0</v>
      </c>
      <c r="DG20" s="519">
        <v>0</v>
      </c>
      <c r="DH20" s="519">
        <v>0</v>
      </c>
      <c r="DI20" s="519">
        <v>0</v>
      </c>
      <c r="DJ20" s="519">
        <v>0</v>
      </c>
      <c r="DK20" s="519">
        <v>0</v>
      </c>
      <c r="DL20" s="519">
        <v>0</v>
      </c>
      <c r="DM20" s="519">
        <v>0</v>
      </c>
      <c r="DN20" s="519">
        <v>0</v>
      </c>
      <c r="DO20" s="519">
        <v>0</v>
      </c>
      <c r="DP20" s="519">
        <v>0</v>
      </c>
      <c r="DQ20" s="519">
        <v>0</v>
      </c>
      <c r="DR20" s="519">
        <v>0</v>
      </c>
      <c r="DS20" s="519">
        <v>0</v>
      </c>
      <c r="DT20" s="519">
        <v>0</v>
      </c>
      <c r="DU20" s="519">
        <v>0</v>
      </c>
      <c r="DV20" s="519">
        <v>0</v>
      </c>
      <c r="DW20" s="519">
        <v>0</v>
      </c>
      <c r="DX20" s="519">
        <v>0</v>
      </c>
      <c r="DY20" s="131"/>
      <c r="DZ20" s="337" t="s">
        <v>631</v>
      </c>
      <c r="EA20" s="519" t="s">
        <v>1058</v>
      </c>
      <c r="EB20" s="519" t="s">
        <v>1059</v>
      </c>
      <c r="EC20" s="519">
        <v>17</v>
      </c>
      <c r="ED20" s="521" t="str">
        <f t="shared" si="2"/>
        <v>SDN100117</v>
      </c>
      <c r="EE20" s="519">
        <v>10000</v>
      </c>
      <c r="EF20" s="519">
        <v>10000</v>
      </c>
      <c r="EG20" s="519">
        <v>10000</v>
      </c>
      <c r="EH20" s="519">
        <v>10000</v>
      </c>
      <c r="EI20" s="519">
        <v>10000</v>
      </c>
      <c r="EJ20" s="519">
        <v>10000</v>
      </c>
      <c r="EK20" s="519">
        <v>10000</v>
      </c>
      <c r="EL20" s="519">
        <v>10000</v>
      </c>
      <c r="EM20" s="519">
        <v>10000</v>
      </c>
      <c r="EN20" s="519">
        <v>10000</v>
      </c>
      <c r="EO20" s="519">
        <v>10000</v>
      </c>
      <c r="EP20" s="519">
        <v>10000</v>
      </c>
      <c r="EQ20" s="519">
        <v>10000</v>
      </c>
      <c r="ER20" s="519">
        <v>10000</v>
      </c>
      <c r="ES20" s="519">
        <v>10000</v>
      </c>
      <c r="ET20" s="519">
        <v>10000</v>
      </c>
      <c r="EU20" s="519">
        <v>10000</v>
      </c>
      <c r="EV20" s="519">
        <v>10000</v>
      </c>
      <c r="EW20" s="519">
        <v>10000</v>
      </c>
      <c r="EX20" s="519">
        <v>10000</v>
      </c>
      <c r="EY20" s="519">
        <v>10000</v>
      </c>
      <c r="EZ20" s="519">
        <v>10000</v>
      </c>
      <c r="FA20" s="519">
        <v>10000</v>
      </c>
      <c r="FB20" s="519">
        <v>10000</v>
      </c>
      <c r="FC20" s="519">
        <v>10000</v>
      </c>
      <c r="FD20" s="519">
        <v>0</v>
      </c>
      <c r="FE20" s="519">
        <v>0</v>
      </c>
      <c r="FF20" s="519">
        <v>0</v>
      </c>
      <c r="FG20" s="519">
        <v>0</v>
      </c>
      <c r="FH20" s="519">
        <v>0</v>
      </c>
      <c r="FI20" s="519">
        <v>0</v>
      </c>
      <c r="FJ20" s="519">
        <v>0</v>
      </c>
      <c r="FK20" s="519">
        <v>0</v>
      </c>
      <c r="FL20" s="519">
        <v>0</v>
      </c>
      <c r="FM20" s="519">
        <v>0</v>
      </c>
      <c r="FN20" s="519">
        <v>0</v>
      </c>
      <c r="FO20" s="519">
        <v>0</v>
      </c>
      <c r="FP20" s="519">
        <v>0</v>
      </c>
      <c r="FQ20" s="519">
        <v>0</v>
      </c>
      <c r="FR20" s="519">
        <v>0</v>
      </c>
      <c r="FS20" s="519">
        <v>0</v>
      </c>
      <c r="FT20" s="519">
        <v>0</v>
      </c>
      <c r="FU20" s="519">
        <v>0</v>
      </c>
      <c r="FV20" s="519">
        <v>0</v>
      </c>
      <c r="FW20" s="519">
        <v>0</v>
      </c>
      <c r="FX20" s="519">
        <v>0</v>
      </c>
      <c r="FY20" s="519">
        <v>0</v>
      </c>
      <c r="FZ20" s="519">
        <v>0</v>
      </c>
      <c r="GA20" s="519">
        <v>0</v>
      </c>
      <c r="GB20" s="519">
        <v>0</v>
      </c>
      <c r="GC20" s="519">
        <v>0</v>
      </c>
      <c r="GD20" s="519">
        <v>0</v>
      </c>
      <c r="GE20" s="519">
        <v>0</v>
      </c>
      <c r="GF20" s="519">
        <v>0</v>
      </c>
      <c r="GG20" s="519">
        <v>0</v>
      </c>
      <c r="GH20" s="519">
        <v>0</v>
      </c>
      <c r="GI20" s="519">
        <v>0</v>
      </c>
      <c r="GJ20" s="519">
        <v>0</v>
      </c>
      <c r="GK20" s="519">
        <v>0</v>
      </c>
      <c r="GL20" s="519">
        <v>0</v>
      </c>
      <c r="GM20" s="519">
        <v>0</v>
      </c>
      <c r="GN20" s="519">
        <v>0</v>
      </c>
      <c r="GO20" s="519">
        <v>0</v>
      </c>
      <c r="GP20" s="519">
        <v>0</v>
      </c>
      <c r="GQ20" s="519">
        <v>0</v>
      </c>
      <c r="GR20" s="519">
        <v>0</v>
      </c>
      <c r="GS20" s="519">
        <v>0</v>
      </c>
      <c r="GT20" s="519">
        <v>0</v>
      </c>
      <c r="GU20" s="519">
        <v>0</v>
      </c>
      <c r="GV20" s="519">
        <v>0</v>
      </c>
      <c r="GW20" s="519">
        <v>0</v>
      </c>
      <c r="GX20" s="519">
        <v>0</v>
      </c>
      <c r="GY20" s="519">
        <v>0</v>
      </c>
      <c r="GZ20" s="519">
        <v>0</v>
      </c>
      <c r="HA20" s="519">
        <v>0</v>
      </c>
      <c r="HB20" s="519">
        <v>0</v>
      </c>
      <c r="HC20" s="519">
        <v>0</v>
      </c>
      <c r="HD20" s="519">
        <v>0</v>
      </c>
      <c r="HE20" s="519">
        <v>0</v>
      </c>
      <c r="HF20" s="519">
        <v>0</v>
      </c>
      <c r="HG20" s="519">
        <v>0</v>
      </c>
      <c r="HH20" s="519">
        <v>0</v>
      </c>
      <c r="HI20" s="519">
        <v>0</v>
      </c>
      <c r="HJ20" s="519">
        <v>0</v>
      </c>
      <c r="HK20" s="519">
        <v>0</v>
      </c>
      <c r="HL20" s="519">
        <v>0</v>
      </c>
      <c r="HM20" s="519">
        <v>0</v>
      </c>
      <c r="HN20" s="519">
        <v>0</v>
      </c>
      <c r="HO20" s="519">
        <v>0</v>
      </c>
      <c r="HP20" s="519">
        <v>0</v>
      </c>
      <c r="HQ20" s="519">
        <v>0</v>
      </c>
      <c r="HR20" s="519">
        <v>0</v>
      </c>
      <c r="HS20" s="519">
        <v>0</v>
      </c>
      <c r="HT20" s="519">
        <v>0</v>
      </c>
      <c r="HU20" s="519">
        <v>0</v>
      </c>
      <c r="HV20" s="519">
        <v>0</v>
      </c>
      <c r="HW20" s="519">
        <v>0</v>
      </c>
      <c r="HX20" s="519">
        <v>0</v>
      </c>
      <c r="HY20" s="519">
        <v>0</v>
      </c>
      <c r="HZ20" s="519">
        <v>0</v>
      </c>
      <c r="IA20" s="519">
        <v>0</v>
      </c>
      <c r="IB20" s="519">
        <v>0</v>
      </c>
      <c r="IC20" s="519">
        <v>0</v>
      </c>
      <c r="ID20" s="519">
        <v>0</v>
      </c>
      <c r="IE20" s="519">
        <v>0</v>
      </c>
      <c r="IF20" s="519">
        <v>0</v>
      </c>
      <c r="IG20" s="519">
        <v>0</v>
      </c>
      <c r="IH20" s="519">
        <v>0</v>
      </c>
      <c r="II20" s="519">
        <v>0</v>
      </c>
      <c r="IJ20" s="519">
        <v>0</v>
      </c>
      <c r="IK20" s="519">
        <v>0</v>
      </c>
    </row>
    <row r="21" spans="1:245" hidden="1">
      <c r="A21" s="337" t="s">
        <v>631</v>
      </c>
      <c r="B21" s="519" t="s">
        <v>1058</v>
      </c>
      <c r="C21" s="519"/>
      <c r="D21" s="519"/>
      <c r="E21" s="519"/>
      <c r="F21" s="519">
        <v>1</v>
      </c>
      <c r="G21" s="520"/>
      <c r="H21" s="519">
        <v>1</v>
      </c>
      <c r="I21" s="519">
        <v>9</v>
      </c>
      <c r="J21" s="519" t="str">
        <f t="shared" si="3"/>
        <v>SDN10010109</v>
      </c>
      <c r="K21" s="519">
        <v>768</v>
      </c>
      <c r="M21" s="337" t="s">
        <v>631</v>
      </c>
      <c r="N21" s="519" t="s">
        <v>1058</v>
      </c>
      <c r="O21" s="519" t="s">
        <v>1059</v>
      </c>
      <c r="P21" s="519">
        <v>18</v>
      </c>
      <c r="Q21" s="183" t="str">
        <f t="shared" si="1"/>
        <v>SDN100118</v>
      </c>
      <c r="R21" s="519">
        <v>0</v>
      </c>
      <c r="S21" s="519">
        <v>0</v>
      </c>
      <c r="T21" s="519">
        <v>0</v>
      </c>
      <c r="U21" s="519">
        <v>0</v>
      </c>
      <c r="V21" s="519">
        <v>0</v>
      </c>
      <c r="W21" s="519">
        <v>0</v>
      </c>
      <c r="X21" s="519">
        <v>0</v>
      </c>
      <c r="Y21" s="519">
        <v>0</v>
      </c>
      <c r="Z21" s="519">
        <v>0</v>
      </c>
      <c r="AA21" s="519">
        <v>0</v>
      </c>
      <c r="AB21" s="519">
        <v>0</v>
      </c>
      <c r="AC21" s="519">
        <v>0</v>
      </c>
      <c r="AD21" s="519">
        <v>0</v>
      </c>
      <c r="AE21" s="519">
        <v>0</v>
      </c>
      <c r="AF21" s="519">
        <v>0</v>
      </c>
      <c r="AG21" s="519">
        <v>0</v>
      </c>
      <c r="AH21" s="519">
        <v>0</v>
      </c>
      <c r="AI21" s="519">
        <v>0</v>
      </c>
      <c r="AJ21" s="519">
        <v>0</v>
      </c>
      <c r="AK21" s="519">
        <v>0</v>
      </c>
      <c r="AL21" s="519">
        <v>0</v>
      </c>
      <c r="AM21" s="519">
        <v>0</v>
      </c>
      <c r="AN21" s="519">
        <v>0</v>
      </c>
      <c r="AO21" s="519">
        <v>0</v>
      </c>
      <c r="AP21" s="519">
        <v>10000</v>
      </c>
      <c r="AQ21" s="519">
        <v>0</v>
      </c>
      <c r="AR21" s="519">
        <v>0</v>
      </c>
      <c r="AS21" s="519">
        <v>0</v>
      </c>
      <c r="AT21" s="519">
        <v>0</v>
      </c>
      <c r="AU21" s="519">
        <v>0</v>
      </c>
      <c r="AV21" s="519">
        <v>0</v>
      </c>
      <c r="AW21" s="519">
        <v>0</v>
      </c>
      <c r="AX21" s="519">
        <v>0</v>
      </c>
      <c r="AY21" s="519">
        <v>0</v>
      </c>
      <c r="AZ21" s="519">
        <v>0</v>
      </c>
      <c r="BA21" s="519">
        <v>0</v>
      </c>
      <c r="BB21" s="519">
        <v>0</v>
      </c>
      <c r="BC21" s="519">
        <v>0</v>
      </c>
      <c r="BD21" s="519">
        <v>0</v>
      </c>
      <c r="BE21" s="519">
        <v>0</v>
      </c>
      <c r="BF21" s="519">
        <v>0</v>
      </c>
      <c r="BG21" s="519">
        <v>0</v>
      </c>
      <c r="BH21" s="519">
        <v>0</v>
      </c>
      <c r="BI21" s="519">
        <v>0</v>
      </c>
      <c r="BJ21" s="519">
        <v>0</v>
      </c>
      <c r="BK21" s="519">
        <v>0</v>
      </c>
      <c r="BL21" s="519">
        <v>0</v>
      </c>
      <c r="BM21" s="519">
        <v>0</v>
      </c>
      <c r="BN21" s="519">
        <v>0</v>
      </c>
      <c r="BO21" s="519">
        <v>0</v>
      </c>
      <c r="BP21" s="519">
        <v>0</v>
      </c>
      <c r="BQ21" s="519">
        <v>0</v>
      </c>
      <c r="BR21" s="519">
        <v>0</v>
      </c>
      <c r="BS21" s="519">
        <v>0</v>
      </c>
      <c r="BT21" s="519">
        <v>0</v>
      </c>
      <c r="BU21" s="519">
        <v>0</v>
      </c>
      <c r="BV21" s="519">
        <v>0</v>
      </c>
      <c r="BW21" s="519">
        <v>0</v>
      </c>
      <c r="BX21" s="519">
        <v>0</v>
      </c>
      <c r="BY21" s="519">
        <v>0</v>
      </c>
      <c r="BZ21" s="519">
        <v>0</v>
      </c>
      <c r="CA21" s="519">
        <v>0</v>
      </c>
      <c r="CB21" s="519">
        <v>0</v>
      </c>
      <c r="CC21" s="519">
        <v>0</v>
      </c>
      <c r="CD21" s="519">
        <v>0</v>
      </c>
      <c r="CE21" s="519">
        <v>0</v>
      </c>
      <c r="CF21" s="519">
        <v>0</v>
      </c>
      <c r="CG21" s="519">
        <v>0</v>
      </c>
      <c r="CH21" s="519">
        <v>0</v>
      </c>
      <c r="CI21" s="519">
        <v>0</v>
      </c>
      <c r="CJ21" s="519">
        <v>0</v>
      </c>
      <c r="CK21" s="519">
        <v>0</v>
      </c>
      <c r="CL21" s="519">
        <v>0</v>
      </c>
      <c r="CM21" s="519">
        <v>0</v>
      </c>
      <c r="CN21" s="519">
        <v>0</v>
      </c>
      <c r="CO21" s="519">
        <v>0</v>
      </c>
      <c r="CP21" s="519">
        <v>0</v>
      </c>
      <c r="CQ21" s="519">
        <v>0</v>
      </c>
      <c r="CR21" s="519">
        <v>0</v>
      </c>
      <c r="CS21" s="519">
        <v>0</v>
      </c>
      <c r="CT21" s="519">
        <v>0</v>
      </c>
      <c r="CU21" s="519">
        <v>0</v>
      </c>
      <c r="CV21" s="519">
        <v>0</v>
      </c>
      <c r="CW21" s="519">
        <v>0</v>
      </c>
      <c r="CX21" s="519">
        <v>0</v>
      </c>
      <c r="CY21" s="519">
        <v>0</v>
      </c>
      <c r="CZ21" s="519">
        <v>0</v>
      </c>
      <c r="DA21" s="519">
        <v>0</v>
      </c>
      <c r="DB21" s="519">
        <v>0</v>
      </c>
      <c r="DC21" s="519">
        <v>0</v>
      </c>
      <c r="DD21" s="519">
        <v>0</v>
      </c>
      <c r="DE21" s="519">
        <v>0</v>
      </c>
      <c r="DF21" s="519">
        <v>0</v>
      </c>
      <c r="DG21" s="519">
        <v>0</v>
      </c>
      <c r="DH21" s="519">
        <v>0</v>
      </c>
      <c r="DI21" s="519">
        <v>0</v>
      </c>
      <c r="DJ21" s="519">
        <v>0</v>
      </c>
      <c r="DK21" s="519">
        <v>0</v>
      </c>
      <c r="DL21" s="519">
        <v>0</v>
      </c>
      <c r="DM21" s="519">
        <v>0</v>
      </c>
      <c r="DN21" s="519">
        <v>0</v>
      </c>
      <c r="DO21" s="519">
        <v>0</v>
      </c>
      <c r="DP21" s="519">
        <v>0</v>
      </c>
      <c r="DQ21" s="519">
        <v>0</v>
      </c>
      <c r="DR21" s="519">
        <v>0</v>
      </c>
      <c r="DS21" s="519">
        <v>0</v>
      </c>
      <c r="DT21" s="519">
        <v>0</v>
      </c>
      <c r="DU21" s="519">
        <v>0</v>
      </c>
      <c r="DV21" s="519">
        <v>0</v>
      </c>
      <c r="DW21" s="519">
        <v>0</v>
      </c>
      <c r="DX21" s="519">
        <v>0</v>
      </c>
      <c r="DY21" s="131"/>
      <c r="DZ21" s="337" t="s">
        <v>631</v>
      </c>
      <c r="EA21" s="519" t="s">
        <v>1058</v>
      </c>
      <c r="EB21" s="519" t="s">
        <v>1059</v>
      </c>
      <c r="EC21" s="519">
        <v>18</v>
      </c>
      <c r="ED21" s="521" t="str">
        <f t="shared" si="2"/>
        <v>SDN100118</v>
      </c>
      <c r="EE21" s="519">
        <v>10000</v>
      </c>
      <c r="EF21" s="519">
        <v>10000</v>
      </c>
      <c r="EG21" s="519">
        <v>10000</v>
      </c>
      <c r="EH21" s="519">
        <v>10000</v>
      </c>
      <c r="EI21" s="519">
        <v>10000</v>
      </c>
      <c r="EJ21" s="519">
        <v>10000</v>
      </c>
      <c r="EK21" s="519">
        <v>10000</v>
      </c>
      <c r="EL21" s="519">
        <v>10000</v>
      </c>
      <c r="EM21" s="519">
        <v>10000</v>
      </c>
      <c r="EN21" s="519">
        <v>10000</v>
      </c>
      <c r="EO21" s="519">
        <v>10000</v>
      </c>
      <c r="EP21" s="519">
        <v>10000</v>
      </c>
      <c r="EQ21" s="519">
        <v>10000</v>
      </c>
      <c r="ER21" s="519">
        <v>10000</v>
      </c>
      <c r="ES21" s="519">
        <v>10000</v>
      </c>
      <c r="ET21" s="519">
        <v>10000</v>
      </c>
      <c r="EU21" s="519">
        <v>10000</v>
      </c>
      <c r="EV21" s="519">
        <v>10000</v>
      </c>
      <c r="EW21" s="519">
        <v>10000</v>
      </c>
      <c r="EX21" s="519">
        <v>10000</v>
      </c>
      <c r="EY21" s="519">
        <v>10000</v>
      </c>
      <c r="EZ21" s="519">
        <v>10000</v>
      </c>
      <c r="FA21" s="519">
        <v>10000</v>
      </c>
      <c r="FB21" s="519">
        <v>10000</v>
      </c>
      <c r="FC21" s="519">
        <v>10000</v>
      </c>
      <c r="FD21" s="519">
        <v>0</v>
      </c>
      <c r="FE21" s="519">
        <v>0</v>
      </c>
      <c r="FF21" s="519">
        <v>0</v>
      </c>
      <c r="FG21" s="519">
        <v>0</v>
      </c>
      <c r="FH21" s="519">
        <v>0</v>
      </c>
      <c r="FI21" s="519">
        <v>0</v>
      </c>
      <c r="FJ21" s="519">
        <v>0</v>
      </c>
      <c r="FK21" s="519">
        <v>0</v>
      </c>
      <c r="FL21" s="519">
        <v>0</v>
      </c>
      <c r="FM21" s="519">
        <v>0</v>
      </c>
      <c r="FN21" s="519">
        <v>0</v>
      </c>
      <c r="FO21" s="519">
        <v>0</v>
      </c>
      <c r="FP21" s="519">
        <v>0</v>
      </c>
      <c r="FQ21" s="519">
        <v>0</v>
      </c>
      <c r="FR21" s="519">
        <v>0</v>
      </c>
      <c r="FS21" s="519">
        <v>0</v>
      </c>
      <c r="FT21" s="519">
        <v>0</v>
      </c>
      <c r="FU21" s="519">
        <v>0</v>
      </c>
      <c r="FV21" s="519">
        <v>0</v>
      </c>
      <c r="FW21" s="519">
        <v>0</v>
      </c>
      <c r="FX21" s="519">
        <v>0</v>
      </c>
      <c r="FY21" s="519">
        <v>0</v>
      </c>
      <c r="FZ21" s="519">
        <v>0</v>
      </c>
      <c r="GA21" s="519">
        <v>0</v>
      </c>
      <c r="GB21" s="519">
        <v>0</v>
      </c>
      <c r="GC21" s="519">
        <v>0</v>
      </c>
      <c r="GD21" s="519">
        <v>0</v>
      </c>
      <c r="GE21" s="519">
        <v>0</v>
      </c>
      <c r="GF21" s="519">
        <v>0</v>
      </c>
      <c r="GG21" s="519">
        <v>0</v>
      </c>
      <c r="GH21" s="519">
        <v>0</v>
      </c>
      <c r="GI21" s="519">
        <v>0</v>
      </c>
      <c r="GJ21" s="519">
        <v>0</v>
      </c>
      <c r="GK21" s="519">
        <v>0</v>
      </c>
      <c r="GL21" s="519">
        <v>0</v>
      </c>
      <c r="GM21" s="519">
        <v>0</v>
      </c>
      <c r="GN21" s="519">
        <v>0</v>
      </c>
      <c r="GO21" s="519">
        <v>0</v>
      </c>
      <c r="GP21" s="519">
        <v>0</v>
      </c>
      <c r="GQ21" s="519">
        <v>0</v>
      </c>
      <c r="GR21" s="519">
        <v>0</v>
      </c>
      <c r="GS21" s="519">
        <v>0</v>
      </c>
      <c r="GT21" s="519">
        <v>0</v>
      </c>
      <c r="GU21" s="519">
        <v>0</v>
      </c>
      <c r="GV21" s="519">
        <v>0</v>
      </c>
      <c r="GW21" s="519">
        <v>0</v>
      </c>
      <c r="GX21" s="519">
        <v>0</v>
      </c>
      <c r="GY21" s="519">
        <v>0</v>
      </c>
      <c r="GZ21" s="519">
        <v>0</v>
      </c>
      <c r="HA21" s="519">
        <v>0</v>
      </c>
      <c r="HB21" s="519">
        <v>0</v>
      </c>
      <c r="HC21" s="519">
        <v>0</v>
      </c>
      <c r="HD21" s="519">
        <v>0</v>
      </c>
      <c r="HE21" s="519">
        <v>0</v>
      </c>
      <c r="HF21" s="519">
        <v>0</v>
      </c>
      <c r="HG21" s="519">
        <v>0</v>
      </c>
      <c r="HH21" s="519">
        <v>0</v>
      </c>
      <c r="HI21" s="519">
        <v>0</v>
      </c>
      <c r="HJ21" s="519">
        <v>0</v>
      </c>
      <c r="HK21" s="519">
        <v>0</v>
      </c>
      <c r="HL21" s="519">
        <v>0</v>
      </c>
      <c r="HM21" s="519">
        <v>0</v>
      </c>
      <c r="HN21" s="519">
        <v>0</v>
      </c>
      <c r="HO21" s="519">
        <v>0</v>
      </c>
      <c r="HP21" s="519">
        <v>0</v>
      </c>
      <c r="HQ21" s="519">
        <v>0</v>
      </c>
      <c r="HR21" s="519">
        <v>0</v>
      </c>
      <c r="HS21" s="519">
        <v>0</v>
      </c>
      <c r="HT21" s="519">
        <v>0</v>
      </c>
      <c r="HU21" s="519">
        <v>0</v>
      </c>
      <c r="HV21" s="519">
        <v>0</v>
      </c>
      <c r="HW21" s="519">
        <v>0</v>
      </c>
      <c r="HX21" s="519">
        <v>0</v>
      </c>
      <c r="HY21" s="519">
        <v>0</v>
      </c>
      <c r="HZ21" s="519">
        <v>0</v>
      </c>
      <c r="IA21" s="519">
        <v>0</v>
      </c>
      <c r="IB21" s="519">
        <v>0</v>
      </c>
      <c r="IC21" s="519">
        <v>0</v>
      </c>
      <c r="ID21" s="519">
        <v>0</v>
      </c>
      <c r="IE21" s="519">
        <v>0</v>
      </c>
      <c r="IF21" s="519">
        <v>0</v>
      </c>
      <c r="IG21" s="519">
        <v>0</v>
      </c>
      <c r="IH21" s="519">
        <v>0</v>
      </c>
      <c r="II21" s="519">
        <v>0</v>
      </c>
      <c r="IJ21" s="519">
        <v>0</v>
      </c>
      <c r="IK21" s="519">
        <v>0</v>
      </c>
    </row>
    <row r="22" spans="1:245" hidden="1">
      <c r="A22" s="337" t="s">
        <v>631</v>
      </c>
      <c r="B22" s="519" t="s">
        <v>1058</v>
      </c>
      <c r="C22" s="519"/>
      <c r="D22" s="519"/>
      <c r="E22" s="519"/>
      <c r="F22" s="519">
        <v>1</v>
      </c>
      <c r="G22" s="520"/>
      <c r="H22" s="519">
        <v>1</v>
      </c>
      <c r="I22" s="519">
        <v>10</v>
      </c>
      <c r="J22" s="519" t="str">
        <f t="shared" si="3"/>
        <v>SDN10010110</v>
      </c>
      <c r="K22" s="519">
        <v>768</v>
      </c>
      <c r="M22" s="337" t="s">
        <v>631</v>
      </c>
      <c r="N22" s="519" t="s">
        <v>1058</v>
      </c>
      <c r="O22" s="519" t="s">
        <v>1059</v>
      </c>
      <c r="P22" s="519">
        <v>19</v>
      </c>
      <c r="Q22" s="183" t="str">
        <f t="shared" si="1"/>
        <v>SDN100119</v>
      </c>
      <c r="R22" s="519">
        <v>0</v>
      </c>
      <c r="S22" s="519">
        <v>0</v>
      </c>
      <c r="T22" s="519">
        <v>0</v>
      </c>
      <c r="U22" s="519">
        <v>0</v>
      </c>
      <c r="V22" s="519">
        <v>0</v>
      </c>
      <c r="W22" s="519">
        <v>0</v>
      </c>
      <c r="X22" s="519">
        <v>0</v>
      </c>
      <c r="Y22" s="519">
        <v>0</v>
      </c>
      <c r="Z22" s="519">
        <v>0</v>
      </c>
      <c r="AA22" s="519">
        <v>0</v>
      </c>
      <c r="AB22" s="519">
        <v>0</v>
      </c>
      <c r="AC22" s="519">
        <v>0</v>
      </c>
      <c r="AD22" s="519">
        <v>0</v>
      </c>
      <c r="AE22" s="519">
        <v>0</v>
      </c>
      <c r="AF22" s="519">
        <v>0</v>
      </c>
      <c r="AG22" s="519">
        <v>0</v>
      </c>
      <c r="AH22" s="519">
        <v>0</v>
      </c>
      <c r="AI22" s="519">
        <v>0</v>
      </c>
      <c r="AJ22" s="519">
        <v>0</v>
      </c>
      <c r="AK22" s="519">
        <v>0</v>
      </c>
      <c r="AL22" s="519">
        <v>0</v>
      </c>
      <c r="AM22" s="519">
        <v>0</v>
      </c>
      <c r="AN22" s="519">
        <v>0</v>
      </c>
      <c r="AO22" s="519">
        <v>0</v>
      </c>
      <c r="AP22" s="519">
        <v>10000</v>
      </c>
      <c r="AQ22" s="519">
        <v>0</v>
      </c>
      <c r="AR22" s="519">
        <v>0</v>
      </c>
      <c r="AS22" s="519">
        <v>0</v>
      </c>
      <c r="AT22" s="519">
        <v>0</v>
      </c>
      <c r="AU22" s="519">
        <v>0</v>
      </c>
      <c r="AV22" s="519">
        <v>0</v>
      </c>
      <c r="AW22" s="519">
        <v>0</v>
      </c>
      <c r="AX22" s="519">
        <v>0</v>
      </c>
      <c r="AY22" s="519">
        <v>0</v>
      </c>
      <c r="AZ22" s="519">
        <v>0</v>
      </c>
      <c r="BA22" s="519">
        <v>0</v>
      </c>
      <c r="BB22" s="519">
        <v>0</v>
      </c>
      <c r="BC22" s="519">
        <v>0</v>
      </c>
      <c r="BD22" s="519">
        <v>0</v>
      </c>
      <c r="BE22" s="519">
        <v>0</v>
      </c>
      <c r="BF22" s="519">
        <v>0</v>
      </c>
      <c r="BG22" s="519">
        <v>0</v>
      </c>
      <c r="BH22" s="519">
        <v>0</v>
      </c>
      <c r="BI22" s="519">
        <v>0</v>
      </c>
      <c r="BJ22" s="519">
        <v>0</v>
      </c>
      <c r="BK22" s="519">
        <v>0</v>
      </c>
      <c r="BL22" s="519">
        <v>0</v>
      </c>
      <c r="BM22" s="519">
        <v>0</v>
      </c>
      <c r="BN22" s="519">
        <v>0</v>
      </c>
      <c r="BO22" s="519">
        <v>0</v>
      </c>
      <c r="BP22" s="519">
        <v>0</v>
      </c>
      <c r="BQ22" s="519">
        <v>0</v>
      </c>
      <c r="BR22" s="519">
        <v>0</v>
      </c>
      <c r="BS22" s="519">
        <v>0</v>
      </c>
      <c r="BT22" s="519">
        <v>0</v>
      </c>
      <c r="BU22" s="519">
        <v>0</v>
      </c>
      <c r="BV22" s="519">
        <v>0</v>
      </c>
      <c r="BW22" s="519">
        <v>0</v>
      </c>
      <c r="BX22" s="519">
        <v>0</v>
      </c>
      <c r="BY22" s="519">
        <v>0</v>
      </c>
      <c r="BZ22" s="519">
        <v>0</v>
      </c>
      <c r="CA22" s="519">
        <v>0</v>
      </c>
      <c r="CB22" s="519">
        <v>0</v>
      </c>
      <c r="CC22" s="519">
        <v>0</v>
      </c>
      <c r="CD22" s="519">
        <v>0</v>
      </c>
      <c r="CE22" s="519">
        <v>0</v>
      </c>
      <c r="CF22" s="519">
        <v>0</v>
      </c>
      <c r="CG22" s="519">
        <v>0</v>
      </c>
      <c r="CH22" s="519">
        <v>0</v>
      </c>
      <c r="CI22" s="519">
        <v>0</v>
      </c>
      <c r="CJ22" s="519">
        <v>0</v>
      </c>
      <c r="CK22" s="519">
        <v>0</v>
      </c>
      <c r="CL22" s="519">
        <v>0</v>
      </c>
      <c r="CM22" s="519">
        <v>0</v>
      </c>
      <c r="CN22" s="519">
        <v>0</v>
      </c>
      <c r="CO22" s="519">
        <v>0</v>
      </c>
      <c r="CP22" s="519">
        <v>0</v>
      </c>
      <c r="CQ22" s="519">
        <v>0</v>
      </c>
      <c r="CR22" s="519">
        <v>0</v>
      </c>
      <c r="CS22" s="519">
        <v>0</v>
      </c>
      <c r="CT22" s="519">
        <v>0</v>
      </c>
      <c r="CU22" s="519">
        <v>0</v>
      </c>
      <c r="CV22" s="519">
        <v>0</v>
      </c>
      <c r="CW22" s="519">
        <v>0</v>
      </c>
      <c r="CX22" s="519">
        <v>0</v>
      </c>
      <c r="CY22" s="519">
        <v>0</v>
      </c>
      <c r="CZ22" s="519">
        <v>0</v>
      </c>
      <c r="DA22" s="519">
        <v>0</v>
      </c>
      <c r="DB22" s="519">
        <v>0</v>
      </c>
      <c r="DC22" s="519">
        <v>0</v>
      </c>
      <c r="DD22" s="519">
        <v>0</v>
      </c>
      <c r="DE22" s="519">
        <v>0</v>
      </c>
      <c r="DF22" s="519">
        <v>0</v>
      </c>
      <c r="DG22" s="519">
        <v>0</v>
      </c>
      <c r="DH22" s="519">
        <v>0</v>
      </c>
      <c r="DI22" s="519">
        <v>0</v>
      </c>
      <c r="DJ22" s="519">
        <v>0</v>
      </c>
      <c r="DK22" s="519">
        <v>0</v>
      </c>
      <c r="DL22" s="519">
        <v>0</v>
      </c>
      <c r="DM22" s="519">
        <v>0</v>
      </c>
      <c r="DN22" s="519">
        <v>0</v>
      </c>
      <c r="DO22" s="519">
        <v>0</v>
      </c>
      <c r="DP22" s="519">
        <v>0</v>
      </c>
      <c r="DQ22" s="519">
        <v>0</v>
      </c>
      <c r="DR22" s="519">
        <v>0</v>
      </c>
      <c r="DS22" s="519">
        <v>0</v>
      </c>
      <c r="DT22" s="519">
        <v>0</v>
      </c>
      <c r="DU22" s="519">
        <v>0</v>
      </c>
      <c r="DV22" s="519">
        <v>0</v>
      </c>
      <c r="DW22" s="519">
        <v>0</v>
      </c>
      <c r="DX22" s="519">
        <v>0</v>
      </c>
      <c r="DY22" s="131"/>
      <c r="DZ22" s="337" t="s">
        <v>631</v>
      </c>
      <c r="EA22" s="519" t="s">
        <v>1058</v>
      </c>
      <c r="EB22" s="519" t="s">
        <v>1059</v>
      </c>
      <c r="EC22" s="519">
        <v>19</v>
      </c>
      <c r="ED22" s="521" t="str">
        <f t="shared" si="2"/>
        <v>SDN100119</v>
      </c>
      <c r="EE22" s="519">
        <v>10000</v>
      </c>
      <c r="EF22" s="519">
        <v>10000</v>
      </c>
      <c r="EG22" s="519">
        <v>10000</v>
      </c>
      <c r="EH22" s="519">
        <v>10000</v>
      </c>
      <c r="EI22" s="519">
        <v>10000</v>
      </c>
      <c r="EJ22" s="519">
        <v>10000</v>
      </c>
      <c r="EK22" s="519">
        <v>10000</v>
      </c>
      <c r="EL22" s="519">
        <v>10000</v>
      </c>
      <c r="EM22" s="519">
        <v>10000</v>
      </c>
      <c r="EN22" s="519">
        <v>10000</v>
      </c>
      <c r="EO22" s="519">
        <v>10000</v>
      </c>
      <c r="EP22" s="519">
        <v>10000</v>
      </c>
      <c r="EQ22" s="519">
        <v>10000</v>
      </c>
      <c r="ER22" s="519">
        <v>10000</v>
      </c>
      <c r="ES22" s="519">
        <v>10000</v>
      </c>
      <c r="ET22" s="519">
        <v>10000</v>
      </c>
      <c r="EU22" s="519">
        <v>10000</v>
      </c>
      <c r="EV22" s="519">
        <v>10000</v>
      </c>
      <c r="EW22" s="519">
        <v>10000</v>
      </c>
      <c r="EX22" s="519">
        <v>10000</v>
      </c>
      <c r="EY22" s="519">
        <v>10000</v>
      </c>
      <c r="EZ22" s="519">
        <v>10000</v>
      </c>
      <c r="FA22" s="519">
        <v>10000</v>
      </c>
      <c r="FB22" s="519">
        <v>10000</v>
      </c>
      <c r="FC22" s="519">
        <v>10000</v>
      </c>
      <c r="FD22" s="519">
        <v>0</v>
      </c>
      <c r="FE22" s="519">
        <v>0</v>
      </c>
      <c r="FF22" s="519">
        <v>0</v>
      </c>
      <c r="FG22" s="519">
        <v>0</v>
      </c>
      <c r="FH22" s="519">
        <v>0</v>
      </c>
      <c r="FI22" s="519">
        <v>0</v>
      </c>
      <c r="FJ22" s="519">
        <v>0</v>
      </c>
      <c r="FK22" s="519">
        <v>0</v>
      </c>
      <c r="FL22" s="519">
        <v>0</v>
      </c>
      <c r="FM22" s="519">
        <v>0</v>
      </c>
      <c r="FN22" s="519">
        <v>0</v>
      </c>
      <c r="FO22" s="519">
        <v>0</v>
      </c>
      <c r="FP22" s="519">
        <v>0</v>
      </c>
      <c r="FQ22" s="519">
        <v>0</v>
      </c>
      <c r="FR22" s="519">
        <v>0</v>
      </c>
      <c r="FS22" s="519">
        <v>0</v>
      </c>
      <c r="FT22" s="519">
        <v>0</v>
      </c>
      <c r="FU22" s="519">
        <v>0</v>
      </c>
      <c r="FV22" s="519">
        <v>0</v>
      </c>
      <c r="FW22" s="519">
        <v>0</v>
      </c>
      <c r="FX22" s="519">
        <v>0</v>
      </c>
      <c r="FY22" s="519">
        <v>0</v>
      </c>
      <c r="FZ22" s="519">
        <v>0</v>
      </c>
      <c r="GA22" s="519">
        <v>0</v>
      </c>
      <c r="GB22" s="519">
        <v>0</v>
      </c>
      <c r="GC22" s="519">
        <v>0</v>
      </c>
      <c r="GD22" s="519">
        <v>0</v>
      </c>
      <c r="GE22" s="519">
        <v>0</v>
      </c>
      <c r="GF22" s="519">
        <v>0</v>
      </c>
      <c r="GG22" s="519">
        <v>0</v>
      </c>
      <c r="GH22" s="519">
        <v>0</v>
      </c>
      <c r="GI22" s="519">
        <v>0</v>
      </c>
      <c r="GJ22" s="519">
        <v>0</v>
      </c>
      <c r="GK22" s="519">
        <v>0</v>
      </c>
      <c r="GL22" s="519">
        <v>0</v>
      </c>
      <c r="GM22" s="519">
        <v>0</v>
      </c>
      <c r="GN22" s="519">
        <v>0</v>
      </c>
      <c r="GO22" s="519">
        <v>0</v>
      </c>
      <c r="GP22" s="519">
        <v>0</v>
      </c>
      <c r="GQ22" s="519">
        <v>0</v>
      </c>
      <c r="GR22" s="519">
        <v>0</v>
      </c>
      <c r="GS22" s="519">
        <v>0</v>
      </c>
      <c r="GT22" s="519">
        <v>0</v>
      </c>
      <c r="GU22" s="519">
        <v>0</v>
      </c>
      <c r="GV22" s="519">
        <v>0</v>
      </c>
      <c r="GW22" s="519">
        <v>0</v>
      </c>
      <c r="GX22" s="519">
        <v>0</v>
      </c>
      <c r="GY22" s="519">
        <v>0</v>
      </c>
      <c r="GZ22" s="519">
        <v>0</v>
      </c>
      <c r="HA22" s="519">
        <v>0</v>
      </c>
      <c r="HB22" s="519">
        <v>0</v>
      </c>
      <c r="HC22" s="519">
        <v>0</v>
      </c>
      <c r="HD22" s="519">
        <v>0</v>
      </c>
      <c r="HE22" s="519">
        <v>0</v>
      </c>
      <c r="HF22" s="519">
        <v>0</v>
      </c>
      <c r="HG22" s="519">
        <v>0</v>
      </c>
      <c r="HH22" s="519">
        <v>0</v>
      </c>
      <c r="HI22" s="519">
        <v>0</v>
      </c>
      <c r="HJ22" s="519">
        <v>0</v>
      </c>
      <c r="HK22" s="519">
        <v>0</v>
      </c>
      <c r="HL22" s="519">
        <v>0</v>
      </c>
      <c r="HM22" s="519">
        <v>0</v>
      </c>
      <c r="HN22" s="519">
        <v>0</v>
      </c>
      <c r="HO22" s="519">
        <v>0</v>
      </c>
      <c r="HP22" s="519">
        <v>0</v>
      </c>
      <c r="HQ22" s="519">
        <v>0</v>
      </c>
      <c r="HR22" s="519">
        <v>0</v>
      </c>
      <c r="HS22" s="519">
        <v>0</v>
      </c>
      <c r="HT22" s="519">
        <v>0</v>
      </c>
      <c r="HU22" s="519">
        <v>0</v>
      </c>
      <c r="HV22" s="519">
        <v>0</v>
      </c>
      <c r="HW22" s="519">
        <v>0</v>
      </c>
      <c r="HX22" s="519">
        <v>0</v>
      </c>
      <c r="HY22" s="519">
        <v>0</v>
      </c>
      <c r="HZ22" s="519">
        <v>0</v>
      </c>
      <c r="IA22" s="519">
        <v>0</v>
      </c>
      <c r="IB22" s="519">
        <v>0</v>
      </c>
      <c r="IC22" s="519">
        <v>0</v>
      </c>
      <c r="ID22" s="519">
        <v>0</v>
      </c>
      <c r="IE22" s="519">
        <v>0</v>
      </c>
      <c r="IF22" s="519">
        <v>0</v>
      </c>
      <c r="IG22" s="519">
        <v>0</v>
      </c>
      <c r="IH22" s="519">
        <v>0</v>
      </c>
      <c r="II22" s="519">
        <v>0</v>
      </c>
      <c r="IJ22" s="519">
        <v>0</v>
      </c>
      <c r="IK22" s="519">
        <v>0</v>
      </c>
    </row>
    <row r="23" spans="1:245" hidden="1">
      <c r="A23" s="337" t="s">
        <v>631</v>
      </c>
      <c r="B23" s="519" t="s">
        <v>1058</v>
      </c>
      <c r="C23" s="519"/>
      <c r="D23" s="519"/>
      <c r="E23" s="519"/>
      <c r="F23" s="519">
        <v>1</v>
      </c>
      <c r="G23" s="520"/>
      <c r="H23" s="519">
        <v>2</v>
      </c>
      <c r="I23" s="519">
        <v>1</v>
      </c>
      <c r="J23" s="519" t="str">
        <f t="shared" si="3"/>
        <v>SDN10010201</v>
      </c>
      <c r="K23" s="519">
        <v>960</v>
      </c>
      <c r="M23" s="337" t="s">
        <v>631</v>
      </c>
      <c r="N23" s="519" t="s">
        <v>1058</v>
      </c>
      <c r="O23" s="519" t="s">
        <v>1059</v>
      </c>
      <c r="P23" s="519">
        <v>20</v>
      </c>
      <c r="Q23" s="183" t="str">
        <f t="shared" si="1"/>
        <v>SDN100120</v>
      </c>
      <c r="R23" s="519">
        <v>0</v>
      </c>
      <c r="S23" s="519">
        <v>0</v>
      </c>
      <c r="T23" s="519">
        <v>0</v>
      </c>
      <c r="U23" s="519">
        <v>0</v>
      </c>
      <c r="V23" s="519">
        <v>0</v>
      </c>
      <c r="W23" s="519">
        <v>0</v>
      </c>
      <c r="X23" s="519">
        <v>0</v>
      </c>
      <c r="Y23" s="519">
        <v>0</v>
      </c>
      <c r="Z23" s="519">
        <v>0</v>
      </c>
      <c r="AA23" s="519">
        <v>0</v>
      </c>
      <c r="AB23" s="519">
        <v>0</v>
      </c>
      <c r="AC23" s="519">
        <v>0</v>
      </c>
      <c r="AD23" s="519">
        <v>0</v>
      </c>
      <c r="AE23" s="519">
        <v>0</v>
      </c>
      <c r="AF23" s="519">
        <v>0</v>
      </c>
      <c r="AG23" s="519">
        <v>0</v>
      </c>
      <c r="AH23" s="519">
        <v>0</v>
      </c>
      <c r="AI23" s="519">
        <v>0</v>
      </c>
      <c r="AJ23" s="519">
        <v>0</v>
      </c>
      <c r="AK23" s="519">
        <v>0</v>
      </c>
      <c r="AL23" s="519">
        <v>0</v>
      </c>
      <c r="AM23" s="519">
        <v>0</v>
      </c>
      <c r="AN23" s="519">
        <v>0</v>
      </c>
      <c r="AO23" s="519">
        <v>0</v>
      </c>
      <c r="AP23" s="519">
        <v>10000</v>
      </c>
      <c r="AQ23" s="519">
        <v>0</v>
      </c>
      <c r="AR23" s="519">
        <v>0</v>
      </c>
      <c r="AS23" s="519">
        <v>0</v>
      </c>
      <c r="AT23" s="519">
        <v>0</v>
      </c>
      <c r="AU23" s="519">
        <v>0</v>
      </c>
      <c r="AV23" s="519">
        <v>0</v>
      </c>
      <c r="AW23" s="519">
        <v>0</v>
      </c>
      <c r="AX23" s="519">
        <v>0</v>
      </c>
      <c r="AY23" s="519">
        <v>0</v>
      </c>
      <c r="AZ23" s="519">
        <v>0</v>
      </c>
      <c r="BA23" s="519">
        <v>0</v>
      </c>
      <c r="BB23" s="519">
        <v>0</v>
      </c>
      <c r="BC23" s="519">
        <v>0</v>
      </c>
      <c r="BD23" s="519">
        <v>0</v>
      </c>
      <c r="BE23" s="519">
        <v>0</v>
      </c>
      <c r="BF23" s="519">
        <v>0</v>
      </c>
      <c r="BG23" s="519">
        <v>0</v>
      </c>
      <c r="BH23" s="519">
        <v>0</v>
      </c>
      <c r="BI23" s="519">
        <v>0</v>
      </c>
      <c r="BJ23" s="519">
        <v>0</v>
      </c>
      <c r="BK23" s="519">
        <v>0</v>
      </c>
      <c r="BL23" s="519">
        <v>0</v>
      </c>
      <c r="BM23" s="519">
        <v>0</v>
      </c>
      <c r="BN23" s="519">
        <v>0</v>
      </c>
      <c r="BO23" s="519">
        <v>0</v>
      </c>
      <c r="BP23" s="519">
        <v>0</v>
      </c>
      <c r="BQ23" s="519">
        <v>0</v>
      </c>
      <c r="BR23" s="519">
        <v>0</v>
      </c>
      <c r="BS23" s="519">
        <v>0</v>
      </c>
      <c r="BT23" s="519">
        <v>0</v>
      </c>
      <c r="BU23" s="519">
        <v>0</v>
      </c>
      <c r="BV23" s="519">
        <v>0</v>
      </c>
      <c r="BW23" s="519">
        <v>0</v>
      </c>
      <c r="BX23" s="519">
        <v>0</v>
      </c>
      <c r="BY23" s="519">
        <v>0</v>
      </c>
      <c r="BZ23" s="519">
        <v>0</v>
      </c>
      <c r="CA23" s="519">
        <v>0</v>
      </c>
      <c r="CB23" s="519">
        <v>0</v>
      </c>
      <c r="CC23" s="519">
        <v>0</v>
      </c>
      <c r="CD23" s="519">
        <v>0</v>
      </c>
      <c r="CE23" s="519">
        <v>0</v>
      </c>
      <c r="CF23" s="519">
        <v>0</v>
      </c>
      <c r="CG23" s="519">
        <v>0</v>
      </c>
      <c r="CH23" s="519">
        <v>0</v>
      </c>
      <c r="CI23" s="519">
        <v>0</v>
      </c>
      <c r="CJ23" s="519">
        <v>0</v>
      </c>
      <c r="CK23" s="519">
        <v>0</v>
      </c>
      <c r="CL23" s="519">
        <v>0</v>
      </c>
      <c r="CM23" s="519">
        <v>0</v>
      </c>
      <c r="CN23" s="519">
        <v>0</v>
      </c>
      <c r="CO23" s="519">
        <v>0</v>
      </c>
      <c r="CP23" s="519">
        <v>0</v>
      </c>
      <c r="CQ23" s="519">
        <v>0</v>
      </c>
      <c r="CR23" s="519">
        <v>0</v>
      </c>
      <c r="CS23" s="519">
        <v>0</v>
      </c>
      <c r="CT23" s="519">
        <v>0</v>
      </c>
      <c r="CU23" s="519">
        <v>0</v>
      </c>
      <c r="CV23" s="519">
        <v>0</v>
      </c>
      <c r="CW23" s="519">
        <v>0</v>
      </c>
      <c r="CX23" s="519">
        <v>0</v>
      </c>
      <c r="CY23" s="519">
        <v>0</v>
      </c>
      <c r="CZ23" s="519">
        <v>0</v>
      </c>
      <c r="DA23" s="519">
        <v>0</v>
      </c>
      <c r="DB23" s="519">
        <v>0</v>
      </c>
      <c r="DC23" s="519">
        <v>0</v>
      </c>
      <c r="DD23" s="519">
        <v>0</v>
      </c>
      <c r="DE23" s="519">
        <v>0</v>
      </c>
      <c r="DF23" s="519">
        <v>0</v>
      </c>
      <c r="DG23" s="519">
        <v>0</v>
      </c>
      <c r="DH23" s="519">
        <v>0</v>
      </c>
      <c r="DI23" s="519">
        <v>0</v>
      </c>
      <c r="DJ23" s="519">
        <v>0</v>
      </c>
      <c r="DK23" s="519">
        <v>0</v>
      </c>
      <c r="DL23" s="519">
        <v>0</v>
      </c>
      <c r="DM23" s="519">
        <v>0</v>
      </c>
      <c r="DN23" s="519">
        <v>0</v>
      </c>
      <c r="DO23" s="519">
        <v>0</v>
      </c>
      <c r="DP23" s="519">
        <v>0</v>
      </c>
      <c r="DQ23" s="519">
        <v>0</v>
      </c>
      <c r="DR23" s="519">
        <v>0</v>
      </c>
      <c r="DS23" s="519">
        <v>0</v>
      </c>
      <c r="DT23" s="519">
        <v>0</v>
      </c>
      <c r="DU23" s="519">
        <v>0</v>
      </c>
      <c r="DV23" s="519">
        <v>0</v>
      </c>
      <c r="DW23" s="519">
        <v>0</v>
      </c>
      <c r="DX23" s="519">
        <v>0</v>
      </c>
      <c r="DY23" s="131"/>
      <c r="DZ23" s="337" t="s">
        <v>631</v>
      </c>
      <c r="EA23" s="519" t="s">
        <v>1058</v>
      </c>
      <c r="EB23" s="519" t="s">
        <v>1059</v>
      </c>
      <c r="EC23" s="519">
        <v>20</v>
      </c>
      <c r="ED23" s="521" t="str">
        <f t="shared" si="2"/>
        <v>SDN100120</v>
      </c>
      <c r="EE23" s="519">
        <v>10000</v>
      </c>
      <c r="EF23" s="519">
        <v>10000</v>
      </c>
      <c r="EG23" s="519">
        <v>10000</v>
      </c>
      <c r="EH23" s="519">
        <v>10000</v>
      </c>
      <c r="EI23" s="519">
        <v>10000</v>
      </c>
      <c r="EJ23" s="519">
        <v>10000</v>
      </c>
      <c r="EK23" s="519">
        <v>10000</v>
      </c>
      <c r="EL23" s="519">
        <v>10000</v>
      </c>
      <c r="EM23" s="519">
        <v>10000</v>
      </c>
      <c r="EN23" s="519">
        <v>10000</v>
      </c>
      <c r="EO23" s="519">
        <v>10000</v>
      </c>
      <c r="EP23" s="519">
        <v>10000</v>
      </c>
      <c r="EQ23" s="519">
        <v>10000</v>
      </c>
      <c r="ER23" s="519">
        <v>10000</v>
      </c>
      <c r="ES23" s="519">
        <v>10000</v>
      </c>
      <c r="ET23" s="519">
        <v>10000</v>
      </c>
      <c r="EU23" s="519">
        <v>10000</v>
      </c>
      <c r="EV23" s="519">
        <v>10000</v>
      </c>
      <c r="EW23" s="519">
        <v>10000</v>
      </c>
      <c r="EX23" s="519">
        <v>10000</v>
      </c>
      <c r="EY23" s="519">
        <v>10000</v>
      </c>
      <c r="EZ23" s="519">
        <v>10000</v>
      </c>
      <c r="FA23" s="519">
        <v>10000</v>
      </c>
      <c r="FB23" s="519">
        <v>10000</v>
      </c>
      <c r="FC23" s="519">
        <v>10000</v>
      </c>
      <c r="FD23" s="519">
        <v>0</v>
      </c>
      <c r="FE23" s="519">
        <v>0</v>
      </c>
      <c r="FF23" s="519">
        <v>0</v>
      </c>
      <c r="FG23" s="519">
        <v>0</v>
      </c>
      <c r="FH23" s="519">
        <v>0</v>
      </c>
      <c r="FI23" s="519">
        <v>0</v>
      </c>
      <c r="FJ23" s="519">
        <v>0</v>
      </c>
      <c r="FK23" s="519">
        <v>0</v>
      </c>
      <c r="FL23" s="519">
        <v>0</v>
      </c>
      <c r="FM23" s="519">
        <v>0</v>
      </c>
      <c r="FN23" s="519">
        <v>0</v>
      </c>
      <c r="FO23" s="519">
        <v>0</v>
      </c>
      <c r="FP23" s="519">
        <v>0</v>
      </c>
      <c r="FQ23" s="519">
        <v>0</v>
      </c>
      <c r="FR23" s="519">
        <v>0</v>
      </c>
      <c r="FS23" s="519">
        <v>0</v>
      </c>
      <c r="FT23" s="519">
        <v>0</v>
      </c>
      <c r="FU23" s="519">
        <v>0</v>
      </c>
      <c r="FV23" s="519">
        <v>0</v>
      </c>
      <c r="FW23" s="519">
        <v>0</v>
      </c>
      <c r="FX23" s="519">
        <v>0</v>
      </c>
      <c r="FY23" s="519">
        <v>0</v>
      </c>
      <c r="FZ23" s="519">
        <v>0</v>
      </c>
      <c r="GA23" s="519">
        <v>0</v>
      </c>
      <c r="GB23" s="519">
        <v>0</v>
      </c>
      <c r="GC23" s="519">
        <v>0</v>
      </c>
      <c r="GD23" s="519">
        <v>0</v>
      </c>
      <c r="GE23" s="519">
        <v>0</v>
      </c>
      <c r="GF23" s="519">
        <v>0</v>
      </c>
      <c r="GG23" s="519">
        <v>0</v>
      </c>
      <c r="GH23" s="519">
        <v>0</v>
      </c>
      <c r="GI23" s="519">
        <v>0</v>
      </c>
      <c r="GJ23" s="519">
        <v>0</v>
      </c>
      <c r="GK23" s="519">
        <v>0</v>
      </c>
      <c r="GL23" s="519">
        <v>0</v>
      </c>
      <c r="GM23" s="519">
        <v>0</v>
      </c>
      <c r="GN23" s="519">
        <v>0</v>
      </c>
      <c r="GO23" s="519">
        <v>0</v>
      </c>
      <c r="GP23" s="519">
        <v>0</v>
      </c>
      <c r="GQ23" s="519">
        <v>0</v>
      </c>
      <c r="GR23" s="519">
        <v>0</v>
      </c>
      <c r="GS23" s="519">
        <v>0</v>
      </c>
      <c r="GT23" s="519">
        <v>0</v>
      </c>
      <c r="GU23" s="519">
        <v>0</v>
      </c>
      <c r="GV23" s="519">
        <v>0</v>
      </c>
      <c r="GW23" s="519">
        <v>0</v>
      </c>
      <c r="GX23" s="519">
        <v>0</v>
      </c>
      <c r="GY23" s="519">
        <v>0</v>
      </c>
      <c r="GZ23" s="519">
        <v>0</v>
      </c>
      <c r="HA23" s="519">
        <v>0</v>
      </c>
      <c r="HB23" s="519">
        <v>0</v>
      </c>
      <c r="HC23" s="519">
        <v>0</v>
      </c>
      <c r="HD23" s="519">
        <v>0</v>
      </c>
      <c r="HE23" s="519">
        <v>0</v>
      </c>
      <c r="HF23" s="519">
        <v>0</v>
      </c>
      <c r="HG23" s="519">
        <v>0</v>
      </c>
      <c r="HH23" s="519">
        <v>0</v>
      </c>
      <c r="HI23" s="519">
        <v>0</v>
      </c>
      <c r="HJ23" s="519">
        <v>0</v>
      </c>
      <c r="HK23" s="519">
        <v>0</v>
      </c>
      <c r="HL23" s="519">
        <v>0</v>
      </c>
      <c r="HM23" s="519">
        <v>0</v>
      </c>
      <c r="HN23" s="519">
        <v>0</v>
      </c>
      <c r="HO23" s="519">
        <v>0</v>
      </c>
      <c r="HP23" s="519">
        <v>0</v>
      </c>
      <c r="HQ23" s="519">
        <v>0</v>
      </c>
      <c r="HR23" s="519">
        <v>0</v>
      </c>
      <c r="HS23" s="519">
        <v>0</v>
      </c>
      <c r="HT23" s="519">
        <v>0</v>
      </c>
      <c r="HU23" s="519">
        <v>0</v>
      </c>
      <c r="HV23" s="519">
        <v>0</v>
      </c>
      <c r="HW23" s="519">
        <v>0</v>
      </c>
      <c r="HX23" s="519">
        <v>0</v>
      </c>
      <c r="HY23" s="519">
        <v>0</v>
      </c>
      <c r="HZ23" s="519">
        <v>0</v>
      </c>
      <c r="IA23" s="519">
        <v>0</v>
      </c>
      <c r="IB23" s="519">
        <v>0</v>
      </c>
      <c r="IC23" s="519">
        <v>0</v>
      </c>
      <c r="ID23" s="519">
        <v>0</v>
      </c>
      <c r="IE23" s="519">
        <v>0</v>
      </c>
      <c r="IF23" s="519">
        <v>0</v>
      </c>
      <c r="IG23" s="519">
        <v>0</v>
      </c>
      <c r="IH23" s="519">
        <v>0</v>
      </c>
      <c r="II23" s="519">
        <v>0</v>
      </c>
      <c r="IJ23" s="519">
        <v>0</v>
      </c>
      <c r="IK23" s="519">
        <v>0</v>
      </c>
    </row>
    <row r="24" spans="1:245" hidden="1">
      <c r="A24" s="337" t="s">
        <v>631</v>
      </c>
      <c r="B24" s="519" t="s">
        <v>1058</v>
      </c>
      <c r="C24" s="519"/>
      <c r="D24" s="519"/>
      <c r="E24" s="519"/>
      <c r="F24" s="519">
        <v>1</v>
      </c>
      <c r="G24" s="520"/>
      <c r="H24" s="519">
        <v>2</v>
      </c>
      <c r="I24" s="519">
        <v>2</v>
      </c>
      <c r="J24" s="519" t="str">
        <f t="shared" si="3"/>
        <v>SDN10010202</v>
      </c>
      <c r="K24" s="519">
        <v>960</v>
      </c>
      <c r="M24" s="337" t="s">
        <v>631</v>
      </c>
      <c r="N24" s="519" t="s">
        <v>1058</v>
      </c>
      <c r="O24" s="519" t="s">
        <v>1059</v>
      </c>
      <c r="P24" s="519">
        <v>21</v>
      </c>
      <c r="Q24" s="183" t="str">
        <f t="shared" si="1"/>
        <v>SDN100121</v>
      </c>
      <c r="R24" s="519">
        <v>0</v>
      </c>
      <c r="S24" s="519">
        <v>0</v>
      </c>
      <c r="T24" s="519">
        <v>0</v>
      </c>
      <c r="U24" s="519">
        <v>0</v>
      </c>
      <c r="V24" s="519">
        <v>0</v>
      </c>
      <c r="W24" s="519">
        <v>0</v>
      </c>
      <c r="X24" s="519">
        <v>0</v>
      </c>
      <c r="Y24" s="519">
        <v>0</v>
      </c>
      <c r="Z24" s="519">
        <v>0</v>
      </c>
      <c r="AA24" s="519">
        <v>0</v>
      </c>
      <c r="AB24" s="519">
        <v>0</v>
      </c>
      <c r="AC24" s="519">
        <v>0</v>
      </c>
      <c r="AD24" s="519">
        <v>0</v>
      </c>
      <c r="AE24" s="519">
        <v>0</v>
      </c>
      <c r="AF24" s="519">
        <v>0</v>
      </c>
      <c r="AG24" s="519">
        <v>0</v>
      </c>
      <c r="AH24" s="519">
        <v>0</v>
      </c>
      <c r="AI24" s="519">
        <v>0</v>
      </c>
      <c r="AJ24" s="519">
        <v>0</v>
      </c>
      <c r="AK24" s="519">
        <v>0</v>
      </c>
      <c r="AL24" s="519">
        <v>0</v>
      </c>
      <c r="AM24" s="519">
        <v>0</v>
      </c>
      <c r="AN24" s="519">
        <v>0</v>
      </c>
      <c r="AO24" s="519">
        <v>0</v>
      </c>
      <c r="AP24" s="519">
        <v>10000</v>
      </c>
      <c r="AQ24" s="519">
        <v>0</v>
      </c>
      <c r="AR24" s="519">
        <v>0</v>
      </c>
      <c r="AS24" s="519">
        <v>0</v>
      </c>
      <c r="AT24" s="519">
        <v>0</v>
      </c>
      <c r="AU24" s="519">
        <v>0</v>
      </c>
      <c r="AV24" s="519">
        <v>0</v>
      </c>
      <c r="AW24" s="519">
        <v>0</v>
      </c>
      <c r="AX24" s="519">
        <v>0</v>
      </c>
      <c r="AY24" s="519">
        <v>0</v>
      </c>
      <c r="AZ24" s="519">
        <v>0</v>
      </c>
      <c r="BA24" s="519">
        <v>0</v>
      </c>
      <c r="BB24" s="519">
        <v>0</v>
      </c>
      <c r="BC24" s="519">
        <v>0</v>
      </c>
      <c r="BD24" s="519">
        <v>0</v>
      </c>
      <c r="BE24" s="519">
        <v>0</v>
      </c>
      <c r="BF24" s="519">
        <v>0</v>
      </c>
      <c r="BG24" s="519">
        <v>0</v>
      </c>
      <c r="BH24" s="519">
        <v>0</v>
      </c>
      <c r="BI24" s="519">
        <v>0</v>
      </c>
      <c r="BJ24" s="519">
        <v>0</v>
      </c>
      <c r="BK24" s="519">
        <v>0</v>
      </c>
      <c r="BL24" s="519">
        <v>0</v>
      </c>
      <c r="BM24" s="519">
        <v>0</v>
      </c>
      <c r="BN24" s="519">
        <v>0</v>
      </c>
      <c r="BO24" s="519">
        <v>0</v>
      </c>
      <c r="BP24" s="519">
        <v>0</v>
      </c>
      <c r="BQ24" s="519">
        <v>0</v>
      </c>
      <c r="BR24" s="519">
        <v>0</v>
      </c>
      <c r="BS24" s="519">
        <v>0</v>
      </c>
      <c r="BT24" s="519">
        <v>0</v>
      </c>
      <c r="BU24" s="519">
        <v>0</v>
      </c>
      <c r="BV24" s="519">
        <v>0</v>
      </c>
      <c r="BW24" s="519">
        <v>0</v>
      </c>
      <c r="BX24" s="519">
        <v>0</v>
      </c>
      <c r="BY24" s="519">
        <v>0</v>
      </c>
      <c r="BZ24" s="519">
        <v>0</v>
      </c>
      <c r="CA24" s="519">
        <v>0</v>
      </c>
      <c r="CB24" s="519">
        <v>0</v>
      </c>
      <c r="CC24" s="519">
        <v>0</v>
      </c>
      <c r="CD24" s="519">
        <v>0</v>
      </c>
      <c r="CE24" s="519">
        <v>0</v>
      </c>
      <c r="CF24" s="519">
        <v>0</v>
      </c>
      <c r="CG24" s="519">
        <v>0</v>
      </c>
      <c r="CH24" s="519">
        <v>0</v>
      </c>
      <c r="CI24" s="519">
        <v>0</v>
      </c>
      <c r="CJ24" s="519">
        <v>0</v>
      </c>
      <c r="CK24" s="519">
        <v>0</v>
      </c>
      <c r="CL24" s="519">
        <v>0</v>
      </c>
      <c r="CM24" s="519">
        <v>0</v>
      </c>
      <c r="CN24" s="519">
        <v>0</v>
      </c>
      <c r="CO24" s="519">
        <v>0</v>
      </c>
      <c r="CP24" s="519">
        <v>0</v>
      </c>
      <c r="CQ24" s="519">
        <v>0</v>
      </c>
      <c r="CR24" s="519">
        <v>0</v>
      </c>
      <c r="CS24" s="519">
        <v>0</v>
      </c>
      <c r="CT24" s="519">
        <v>0</v>
      </c>
      <c r="CU24" s="519">
        <v>0</v>
      </c>
      <c r="CV24" s="519">
        <v>0</v>
      </c>
      <c r="CW24" s="519">
        <v>0</v>
      </c>
      <c r="CX24" s="519">
        <v>0</v>
      </c>
      <c r="CY24" s="519">
        <v>0</v>
      </c>
      <c r="CZ24" s="519">
        <v>0</v>
      </c>
      <c r="DA24" s="519">
        <v>0</v>
      </c>
      <c r="DB24" s="519">
        <v>0</v>
      </c>
      <c r="DC24" s="519">
        <v>0</v>
      </c>
      <c r="DD24" s="519">
        <v>0</v>
      </c>
      <c r="DE24" s="519">
        <v>0</v>
      </c>
      <c r="DF24" s="519">
        <v>0</v>
      </c>
      <c r="DG24" s="519">
        <v>0</v>
      </c>
      <c r="DH24" s="519">
        <v>0</v>
      </c>
      <c r="DI24" s="519">
        <v>0</v>
      </c>
      <c r="DJ24" s="519">
        <v>0</v>
      </c>
      <c r="DK24" s="519">
        <v>0</v>
      </c>
      <c r="DL24" s="519">
        <v>0</v>
      </c>
      <c r="DM24" s="519">
        <v>0</v>
      </c>
      <c r="DN24" s="519">
        <v>0</v>
      </c>
      <c r="DO24" s="519">
        <v>0</v>
      </c>
      <c r="DP24" s="519">
        <v>0</v>
      </c>
      <c r="DQ24" s="519">
        <v>0</v>
      </c>
      <c r="DR24" s="519">
        <v>0</v>
      </c>
      <c r="DS24" s="519">
        <v>0</v>
      </c>
      <c r="DT24" s="519">
        <v>0</v>
      </c>
      <c r="DU24" s="519">
        <v>0</v>
      </c>
      <c r="DV24" s="519">
        <v>0</v>
      </c>
      <c r="DW24" s="519">
        <v>0</v>
      </c>
      <c r="DX24" s="519">
        <v>0</v>
      </c>
      <c r="DY24" s="131"/>
      <c r="DZ24" s="337" t="s">
        <v>631</v>
      </c>
      <c r="EA24" s="519" t="s">
        <v>1058</v>
      </c>
      <c r="EB24" s="519" t="s">
        <v>1059</v>
      </c>
      <c r="EC24" s="519">
        <v>21</v>
      </c>
      <c r="ED24" s="521" t="str">
        <f t="shared" si="2"/>
        <v>SDN100121</v>
      </c>
      <c r="EE24" s="519">
        <v>10000</v>
      </c>
      <c r="EF24" s="519">
        <v>10000</v>
      </c>
      <c r="EG24" s="519">
        <v>10000</v>
      </c>
      <c r="EH24" s="519">
        <v>10000</v>
      </c>
      <c r="EI24" s="519">
        <v>10000</v>
      </c>
      <c r="EJ24" s="519">
        <v>10000</v>
      </c>
      <c r="EK24" s="519">
        <v>10000</v>
      </c>
      <c r="EL24" s="519">
        <v>10000</v>
      </c>
      <c r="EM24" s="519">
        <v>10000</v>
      </c>
      <c r="EN24" s="519">
        <v>10000</v>
      </c>
      <c r="EO24" s="519">
        <v>10000</v>
      </c>
      <c r="EP24" s="519">
        <v>10000</v>
      </c>
      <c r="EQ24" s="519">
        <v>10000</v>
      </c>
      <c r="ER24" s="519">
        <v>10000</v>
      </c>
      <c r="ES24" s="519">
        <v>10000</v>
      </c>
      <c r="ET24" s="519">
        <v>10000</v>
      </c>
      <c r="EU24" s="519">
        <v>10000</v>
      </c>
      <c r="EV24" s="519">
        <v>10000</v>
      </c>
      <c r="EW24" s="519">
        <v>10000</v>
      </c>
      <c r="EX24" s="519">
        <v>10000</v>
      </c>
      <c r="EY24" s="519">
        <v>10000</v>
      </c>
      <c r="EZ24" s="519">
        <v>10000</v>
      </c>
      <c r="FA24" s="519">
        <v>10000</v>
      </c>
      <c r="FB24" s="519">
        <v>10000</v>
      </c>
      <c r="FC24" s="519">
        <v>10000</v>
      </c>
      <c r="FD24" s="519">
        <v>0</v>
      </c>
      <c r="FE24" s="519">
        <v>0</v>
      </c>
      <c r="FF24" s="519">
        <v>0</v>
      </c>
      <c r="FG24" s="519">
        <v>0</v>
      </c>
      <c r="FH24" s="519">
        <v>0</v>
      </c>
      <c r="FI24" s="519">
        <v>0</v>
      </c>
      <c r="FJ24" s="519">
        <v>0</v>
      </c>
      <c r="FK24" s="519">
        <v>0</v>
      </c>
      <c r="FL24" s="519">
        <v>0</v>
      </c>
      <c r="FM24" s="519">
        <v>0</v>
      </c>
      <c r="FN24" s="519">
        <v>0</v>
      </c>
      <c r="FO24" s="519">
        <v>0</v>
      </c>
      <c r="FP24" s="519">
        <v>0</v>
      </c>
      <c r="FQ24" s="519">
        <v>0</v>
      </c>
      <c r="FR24" s="519">
        <v>0</v>
      </c>
      <c r="FS24" s="519">
        <v>0</v>
      </c>
      <c r="FT24" s="519">
        <v>0</v>
      </c>
      <c r="FU24" s="519">
        <v>0</v>
      </c>
      <c r="FV24" s="519">
        <v>0</v>
      </c>
      <c r="FW24" s="519">
        <v>0</v>
      </c>
      <c r="FX24" s="519">
        <v>0</v>
      </c>
      <c r="FY24" s="519">
        <v>0</v>
      </c>
      <c r="FZ24" s="519">
        <v>0</v>
      </c>
      <c r="GA24" s="519">
        <v>0</v>
      </c>
      <c r="GB24" s="519">
        <v>0</v>
      </c>
      <c r="GC24" s="519">
        <v>0</v>
      </c>
      <c r="GD24" s="519">
        <v>0</v>
      </c>
      <c r="GE24" s="519">
        <v>0</v>
      </c>
      <c r="GF24" s="519">
        <v>0</v>
      </c>
      <c r="GG24" s="519">
        <v>0</v>
      </c>
      <c r="GH24" s="519">
        <v>0</v>
      </c>
      <c r="GI24" s="519">
        <v>0</v>
      </c>
      <c r="GJ24" s="519">
        <v>0</v>
      </c>
      <c r="GK24" s="519">
        <v>0</v>
      </c>
      <c r="GL24" s="519">
        <v>0</v>
      </c>
      <c r="GM24" s="519">
        <v>0</v>
      </c>
      <c r="GN24" s="519">
        <v>0</v>
      </c>
      <c r="GO24" s="519">
        <v>0</v>
      </c>
      <c r="GP24" s="519">
        <v>0</v>
      </c>
      <c r="GQ24" s="519">
        <v>0</v>
      </c>
      <c r="GR24" s="519">
        <v>0</v>
      </c>
      <c r="GS24" s="519">
        <v>0</v>
      </c>
      <c r="GT24" s="519">
        <v>0</v>
      </c>
      <c r="GU24" s="519">
        <v>0</v>
      </c>
      <c r="GV24" s="519">
        <v>0</v>
      </c>
      <c r="GW24" s="519">
        <v>0</v>
      </c>
      <c r="GX24" s="519">
        <v>0</v>
      </c>
      <c r="GY24" s="519">
        <v>0</v>
      </c>
      <c r="GZ24" s="519">
        <v>0</v>
      </c>
      <c r="HA24" s="519">
        <v>0</v>
      </c>
      <c r="HB24" s="519">
        <v>0</v>
      </c>
      <c r="HC24" s="519">
        <v>0</v>
      </c>
      <c r="HD24" s="519">
        <v>0</v>
      </c>
      <c r="HE24" s="519">
        <v>0</v>
      </c>
      <c r="HF24" s="519">
        <v>0</v>
      </c>
      <c r="HG24" s="519">
        <v>0</v>
      </c>
      <c r="HH24" s="519">
        <v>0</v>
      </c>
      <c r="HI24" s="519">
        <v>0</v>
      </c>
      <c r="HJ24" s="519">
        <v>0</v>
      </c>
      <c r="HK24" s="519">
        <v>0</v>
      </c>
      <c r="HL24" s="519">
        <v>0</v>
      </c>
      <c r="HM24" s="519">
        <v>0</v>
      </c>
      <c r="HN24" s="519">
        <v>0</v>
      </c>
      <c r="HO24" s="519">
        <v>0</v>
      </c>
      <c r="HP24" s="519">
        <v>0</v>
      </c>
      <c r="HQ24" s="519">
        <v>0</v>
      </c>
      <c r="HR24" s="519">
        <v>0</v>
      </c>
      <c r="HS24" s="519">
        <v>0</v>
      </c>
      <c r="HT24" s="519">
        <v>0</v>
      </c>
      <c r="HU24" s="519">
        <v>0</v>
      </c>
      <c r="HV24" s="519">
        <v>0</v>
      </c>
      <c r="HW24" s="519">
        <v>0</v>
      </c>
      <c r="HX24" s="519">
        <v>0</v>
      </c>
      <c r="HY24" s="519">
        <v>0</v>
      </c>
      <c r="HZ24" s="519">
        <v>0</v>
      </c>
      <c r="IA24" s="519">
        <v>0</v>
      </c>
      <c r="IB24" s="519">
        <v>0</v>
      </c>
      <c r="IC24" s="519">
        <v>0</v>
      </c>
      <c r="ID24" s="519">
        <v>0</v>
      </c>
      <c r="IE24" s="519">
        <v>0</v>
      </c>
      <c r="IF24" s="519">
        <v>0</v>
      </c>
      <c r="IG24" s="519">
        <v>0</v>
      </c>
      <c r="IH24" s="519">
        <v>0</v>
      </c>
      <c r="II24" s="519">
        <v>0</v>
      </c>
      <c r="IJ24" s="519">
        <v>0</v>
      </c>
      <c r="IK24" s="519">
        <v>0</v>
      </c>
    </row>
    <row r="25" spans="1:245" hidden="1">
      <c r="A25" s="337" t="s">
        <v>631</v>
      </c>
      <c r="B25" s="519" t="s">
        <v>1058</v>
      </c>
      <c r="C25" s="519"/>
      <c r="D25" s="519"/>
      <c r="E25" s="519"/>
      <c r="F25" s="519">
        <v>1</v>
      </c>
      <c r="G25" s="520"/>
      <c r="H25" s="519">
        <v>2</v>
      </c>
      <c r="I25" s="519">
        <v>3</v>
      </c>
      <c r="J25" s="519" t="str">
        <f t="shared" si="3"/>
        <v>SDN10010203</v>
      </c>
      <c r="K25" s="519">
        <v>960</v>
      </c>
      <c r="M25" s="337" t="s">
        <v>631</v>
      </c>
      <c r="N25" s="519" t="s">
        <v>1058</v>
      </c>
      <c r="O25" s="519" t="s">
        <v>1059</v>
      </c>
      <c r="P25" s="519">
        <v>22</v>
      </c>
      <c r="Q25" s="183" t="str">
        <f t="shared" si="1"/>
        <v>SDN100122</v>
      </c>
      <c r="R25" s="519">
        <v>0</v>
      </c>
      <c r="S25" s="519">
        <v>0</v>
      </c>
      <c r="T25" s="519">
        <v>0</v>
      </c>
      <c r="U25" s="519">
        <v>0</v>
      </c>
      <c r="V25" s="519">
        <v>0</v>
      </c>
      <c r="W25" s="519">
        <v>0</v>
      </c>
      <c r="X25" s="519">
        <v>0</v>
      </c>
      <c r="Y25" s="519">
        <v>0</v>
      </c>
      <c r="Z25" s="519">
        <v>0</v>
      </c>
      <c r="AA25" s="519">
        <v>0</v>
      </c>
      <c r="AB25" s="519">
        <v>0</v>
      </c>
      <c r="AC25" s="519">
        <v>0</v>
      </c>
      <c r="AD25" s="519">
        <v>0</v>
      </c>
      <c r="AE25" s="519">
        <v>0</v>
      </c>
      <c r="AF25" s="519">
        <v>0</v>
      </c>
      <c r="AG25" s="519">
        <v>0</v>
      </c>
      <c r="AH25" s="519">
        <v>0</v>
      </c>
      <c r="AI25" s="519">
        <v>0</v>
      </c>
      <c r="AJ25" s="519">
        <v>0</v>
      </c>
      <c r="AK25" s="519">
        <v>0</v>
      </c>
      <c r="AL25" s="519">
        <v>0</v>
      </c>
      <c r="AM25" s="519">
        <v>0</v>
      </c>
      <c r="AN25" s="519">
        <v>0</v>
      </c>
      <c r="AO25" s="519">
        <v>0</v>
      </c>
      <c r="AP25" s="519">
        <v>10000</v>
      </c>
      <c r="AQ25" s="519">
        <v>0</v>
      </c>
      <c r="AR25" s="519">
        <v>0</v>
      </c>
      <c r="AS25" s="519">
        <v>0</v>
      </c>
      <c r="AT25" s="519">
        <v>0</v>
      </c>
      <c r="AU25" s="519">
        <v>0</v>
      </c>
      <c r="AV25" s="519">
        <v>0</v>
      </c>
      <c r="AW25" s="519">
        <v>0</v>
      </c>
      <c r="AX25" s="519">
        <v>0</v>
      </c>
      <c r="AY25" s="519">
        <v>0</v>
      </c>
      <c r="AZ25" s="519">
        <v>0</v>
      </c>
      <c r="BA25" s="519">
        <v>0</v>
      </c>
      <c r="BB25" s="519">
        <v>0</v>
      </c>
      <c r="BC25" s="519">
        <v>0</v>
      </c>
      <c r="BD25" s="519">
        <v>0</v>
      </c>
      <c r="BE25" s="519">
        <v>0</v>
      </c>
      <c r="BF25" s="519">
        <v>0</v>
      </c>
      <c r="BG25" s="519">
        <v>0</v>
      </c>
      <c r="BH25" s="519">
        <v>0</v>
      </c>
      <c r="BI25" s="519">
        <v>0</v>
      </c>
      <c r="BJ25" s="519">
        <v>0</v>
      </c>
      <c r="BK25" s="519">
        <v>0</v>
      </c>
      <c r="BL25" s="519">
        <v>0</v>
      </c>
      <c r="BM25" s="519">
        <v>0</v>
      </c>
      <c r="BN25" s="519">
        <v>0</v>
      </c>
      <c r="BO25" s="519">
        <v>0</v>
      </c>
      <c r="BP25" s="519">
        <v>0</v>
      </c>
      <c r="BQ25" s="519">
        <v>0</v>
      </c>
      <c r="BR25" s="519">
        <v>0</v>
      </c>
      <c r="BS25" s="519">
        <v>0</v>
      </c>
      <c r="BT25" s="519">
        <v>0</v>
      </c>
      <c r="BU25" s="519">
        <v>0</v>
      </c>
      <c r="BV25" s="519">
        <v>0</v>
      </c>
      <c r="BW25" s="519">
        <v>0</v>
      </c>
      <c r="BX25" s="519">
        <v>0</v>
      </c>
      <c r="BY25" s="519">
        <v>0</v>
      </c>
      <c r="BZ25" s="519">
        <v>0</v>
      </c>
      <c r="CA25" s="519">
        <v>0</v>
      </c>
      <c r="CB25" s="519">
        <v>0</v>
      </c>
      <c r="CC25" s="519">
        <v>0</v>
      </c>
      <c r="CD25" s="519">
        <v>0</v>
      </c>
      <c r="CE25" s="519">
        <v>0</v>
      </c>
      <c r="CF25" s="519">
        <v>0</v>
      </c>
      <c r="CG25" s="519">
        <v>0</v>
      </c>
      <c r="CH25" s="519">
        <v>0</v>
      </c>
      <c r="CI25" s="519">
        <v>0</v>
      </c>
      <c r="CJ25" s="519">
        <v>0</v>
      </c>
      <c r="CK25" s="519">
        <v>0</v>
      </c>
      <c r="CL25" s="519">
        <v>0</v>
      </c>
      <c r="CM25" s="519">
        <v>0</v>
      </c>
      <c r="CN25" s="519">
        <v>0</v>
      </c>
      <c r="CO25" s="519">
        <v>0</v>
      </c>
      <c r="CP25" s="519">
        <v>0</v>
      </c>
      <c r="CQ25" s="519">
        <v>0</v>
      </c>
      <c r="CR25" s="519">
        <v>0</v>
      </c>
      <c r="CS25" s="519">
        <v>0</v>
      </c>
      <c r="CT25" s="519">
        <v>0</v>
      </c>
      <c r="CU25" s="519">
        <v>0</v>
      </c>
      <c r="CV25" s="519">
        <v>0</v>
      </c>
      <c r="CW25" s="519">
        <v>0</v>
      </c>
      <c r="CX25" s="519">
        <v>0</v>
      </c>
      <c r="CY25" s="519">
        <v>0</v>
      </c>
      <c r="CZ25" s="519">
        <v>0</v>
      </c>
      <c r="DA25" s="519">
        <v>0</v>
      </c>
      <c r="DB25" s="519">
        <v>0</v>
      </c>
      <c r="DC25" s="519">
        <v>0</v>
      </c>
      <c r="DD25" s="519">
        <v>0</v>
      </c>
      <c r="DE25" s="519">
        <v>0</v>
      </c>
      <c r="DF25" s="519">
        <v>0</v>
      </c>
      <c r="DG25" s="519">
        <v>0</v>
      </c>
      <c r="DH25" s="519">
        <v>0</v>
      </c>
      <c r="DI25" s="519">
        <v>0</v>
      </c>
      <c r="DJ25" s="519">
        <v>0</v>
      </c>
      <c r="DK25" s="519">
        <v>0</v>
      </c>
      <c r="DL25" s="519">
        <v>0</v>
      </c>
      <c r="DM25" s="519">
        <v>0</v>
      </c>
      <c r="DN25" s="519">
        <v>0</v>
      </c>
      <c r="DO25" s="519">
        <v>0</v>
      </c>
      <c r="DP25" s="519">
        <v>0</v>
      </c>
      <c r="DQ25" s="519">
        <v>0</v>
      </c>
      <c r="DR25" s="519">
        <v>0</v>
      </c>
      <c r="DS25" s="519">
        <v>0</v>
      </c>
      <c r="DT25" s="519">
        <v>0</v>
      </c>
      <c r="DU25" s="519">
        <v>0</v>
      </c>
      <c r="DV25" s="519">
        <v>0</v>
      </c>
      <c r="DW25" s="519">
        <v>0</v>
      </c>
      <c r="DX25" s="519">
        <v>0</v>
      </c>
      <c r="DY25" s="131"/>
      <c r="DZ25" s="337" t="s">
        <v>631</v>
      </c>
      <c r="EA25" s="519" t="s">
        <v>1058</v>
      </c>
      <c r="EB25" s="519" t="s">
        <v>1059</v>
      </c>
      <c r="EC25" s="519">
        <v>22</v>
      </c>
      <c r="ED25" s="521" t="str">
        <f t="shared" si="2"/>
        <v>SDN100122</v>
      </c>
      <c r="EE25" s="519">
        <v>10000</v>
      </c>
      <c r="EF25" s="519">
        <v>10000</v>
      </c>
      <c r="EG25" s="519">
        <v>10000</v>
      </c>
      <c r="EH25" s="519">
        <v>10000</v>
      </c>
      <c r="EI25" s="519">
        <v>10000</v>
      </c>
      <c r="EJ25" s="519">
        <v>10000</v>
      </c>
      <c r="EK25" s="519">
        <v>10000</v>
      </c>
      <c r="EL25" s="519">
        <v>10000</v>
      </c>
      <c r="EM25" s="519">
        <v>10000</v>
      </c>
      <c r="EN25" s="519">
        <v>10000</v>
      </c>
      <c r="EO25" s="519">
        <v>10000</v>
      </c>
      <c r="EP25" s="519">
        <v>10000</v>
      </c>
      <c r="EQ25" s="519">
        <v>10000</v>
      </c>
      <c r="ER25" s="519">
        <v>10000</v>
      </c>
      <c r="ES25" s="519">
        <v>10000</v>
      </c>
      <c r="ET25" s="519">
        <v>10000</v>
      </c>
      <c r="EU25" s="519">
        <v>10000</v>
      </c>
      <c r="EV25" s="519">
        <v>10000</v>
      </c>
      <c r="EW25" s="519">
        <v>10000</v>
      </c>
      <c r="EX25" s="519">
        <v>10000</v>
      </c>
      <c r="EY25" s="519">
        <v>10000</v>
      </c>
      <c r="EZ25" s="519">
        <v>10000</v>
      </c>
      <c r="FA25" s="519">
        <v>10000</v>
      </c>
      <c r="FB25" s="519">
        <v>10000</v>
      </c>
      <c r="FC25" s="519">
        <v>10000</v>
      </c>
      <c r="FD25" s="519">
        <v>0</v>
      </c>
      <c r="FE25" s="519">
        <v>0</v>
      </c>
      <c r="FF25" s="519">
        <v>0</v>
      </c>
      <c r="FG25" s="519">
        <v>0</v>
      </c>
      <c r="FH25" s="519">
        <v>0</v>
      </c>
      <c r="FI25" s="519">
        <v>0</v>
      </c>
      <c r="FJ25" s="519">
        <v>0</v>
      </c>
      <c r="FK25" s="519">
        <v>0</v>
      </c>
      <c r="FL25" s="519">
        <v>0</v>
      </c>
      <c r="FM25" s="519">
        <v>0</v>
      </c>
      <c r="FN25" s="519">
        <v>0</v>
      </c>
      <c r="FO25" s="519">
        <v>0</v>
      </c>
      <c r="FP25" s="519">
        <v>0</v>
      </c>
      <c r="FQ25" s="519">
        <v>0</v>
      </c>
      <c r="FR25" s="519">
        <v>0</v>
      </c>
      <c r="FS25" s="519">
        <v>0</v>
      </c>
      <c r="FT25" s="519">
        <v>0</v>
      </c>
      <c r="FU25" s="519">
        <v>0</v>
      </c>
      <c r="FV25" s="519">
        <v>0</v>
      </c>
      <c r="FW25" s="519">
        <v>0</v>
      </c>
      <c r="FX25" s="519">
        <v>0</v>
      </c>
      <c r="FY25" s="519">
        <v>0</v>
      </c>
      <c r="FZ25" s="519">
        <v>0</v>
      </c>
      <c r="GA25" s="519">
        <v>0</v>
      </c>
      <c r="GB25" s="519">
        <v>0</v>
      </c>
      <c r="GC25" s="519">
        <v>0</v>
      </c>
      <c r="GD25" s="519">
        <v>0</v>
      </c>
      <c r="GE25" s="519">
        <v>0</v>
      </c>
      <c r="GF25" s="519">
        <v>0</v>
      </c>
      <c r="GG25" s="519">
        <v>0</v>
      </c>
      <c r="GH25" s="519">
        <v>0</v>
      </c>
      <c r="GI25" s="519">
        <v>0</v>
      </c>
      <c r="GJ25" s="519">
        <v>0</v>
      </c>
      <c r="GK25" s="519">
        <v>0</v>
      </c>
      <c r="GL25" s="519">
        <v>0</v>
      </c>
      <c r="GM25" s="519">
        <v>0</v>
      </c>
      <c r="GN25" s="519">
        <v>0</v>
      </c>
      <c r="GO25" s="519">
        <v>0</v>
      </c>
      <c r="GP25" s="519">
        <v>0</v>
      </c>
      <c r="GQ25" s="519">
        <v>0</v>
      </c>
      <c r="GR25" s="519">
        <v>0</v>
      </c>
      <c r="GS25" s="519">
        <v>0</v>
      </c>
      <c r="GT25" s="519">
        <v>0</v>
      </c>
      <c r="GU25" s="519">
        <v>0</v>
      </c>
      <c r="GV25" s="519">
        <v>0</v>
      </c>
      <c r="GW25" s="519">
        <v>0</v>
      </c>
      <c r="GX25" s="519">
        <v>0</v>
      </c>
      <c r="GY25" s="519">
        <v>0</v>
      </c>
      <c r="GZ25" s="519">
        <v>0</v>
      </c>
      <c r="HA25" s="519">
        <v>0</v>
      </c>
      <c r="HB25" s="519">
        <v>0</v>
      </c>
      <c r="HC25" s="519">
        <v>0</v>
      </c>
      <c r="HD25" s="519">
        <v>0</v>
      </c>
      <c r="HE25" s="519">
        <v>0</v>
      </c>
      <c r="HF25" s="519">
        <v>0</v>
      </c>
      <c r="HG25" s="519">
        <v>0</v>
      </c>
      <c r="HH25" s="519">
        <v>0</v>
      </c>
      <c r="HI25" s="519">
        <v>0</v>
      </c>
      <c r="HJ25" s="519">
        <v>0</v>
      </c>
      <c r="HK25" s="519">
        <v>0</v>
      </c>
      <c r="HL25" s="519">
        <v>0</v>
      </c>
      <c r="HM25" s="519">
        <v>0</v>
      </c>
      <c r="HN25" s="519">
        <v>0</v>
      </c>
      <c r="HO25" s="519">
        <v>0</v>
      </c>
      <c r="HP25" s="519">
        <v>0</v>
      </c>
      <c r="HQ25" s="519">
        <v>0</v>
      </c>
      <c r="HR25" s="519">
        <v>0</v>
      </c>
      <c r="HS25" s="519">
        <v>0</v>
      </c>
      <c r="HT25" s="519">
        <v>0</v>
      </c>
      <c r="HU25" s="519">
        <v>0</v>
      </c>
      <c r="HV25" s="519">
        <v>0</v>
      </c>
      <c r="HW25" s="519">
        <v>0</v>
      </c>
      <c r="HX25" s="519">
        <v>0</v>
      </c>
      <c r="HY25" s="519">
        <v>0</v>
      </c>
      <c r="HZ25" s="519">
        <v>0</v>
      </c>
      <c r="IA25" s="519">
        <v>0</v>
      </c>
      <c r="IB25" s="519">
        <v>0</v>
      </c>
      <c r="IC25" s="519">
        <v>0</v>
      </c>
      <c r="ID25" s="519">
        <v>0</v>
      </c>
      <c r="IE25" s="519">
        <v>0</v>
      </c>
      <c r="IF25" s="519">
        <v>0</v>
      </c>
      <c r="IG25" s="519">
        <v>0</v>
      </c>
      <c r="IH25" s="519">
        <v>0</v>
      </c>
      <c r="II25" s="519">
        <v>0</v>
      </c>
      <c r="IJ25" s="519">
        <v>0</v>
      </c>
      <c r="IK25" s="519">
        <v>0</v>
      </c>
    </row>
    <row r="26" spans="1:245" hidden="1">
      <c r="A26" s="337" t="s">
        <v>631</v>
      </c>
      <c r="B26" s="519" t="s">
        <v>1058</v>
      </c>
      <c r="C26" s="519"/>
      <c r="D26" s="519"/>
      <c r="E26" s="519"/>
      <c r="F26" s="519">
        <v>1</v>
      </c>
      <c r="G26" s="520"/>
      <c r="H26" s="519">
        <v>2</v>
      </c>
      <c r="I26" s="519">
        <v>4</v>
      </c>
      <c r="J26" s="519" t="str">
        <f t="shared" si="3"/>
        <v>SDN10010204</v>
      </c>
      <c r="K26" s="519">
        <v>960</v>
      </c>
      <c r="M26" s="337" t="s">
        <v>631</v>
      </c>
      <c r="N26" s="519" t="s">
        <v>1058</v>
      </c>
      <c r="O26" s="519" t="s">
        <v>1059</v>
      </c>
      <c r="P26" s="519">
        <v>23</v>
      </c>
      <c r="Q26" s="183" t="str">
        <f t="shared" si="1"/>
        <v>SDN100123</v>
      </c>
      <c r="R26" s="519">
        <v>0</v>
      </c>
      <c r="S26" s="519">
        <v>0</v>
      </c>
      <c r="T26" s="519">
        <v>0</v>
      </c>
      <c r="U26" s="519">
        <v>0</v>
      </c>
      <c r="V26" s="519">
        <v>0</v>
      </c>
      <c r="W26" s="519">
        <v>0</v>
      </c>
      <c r="X26" s="519">
        <v>0</v>
      </c>
      <c r="Y26" s="519">
        <v>0</v>
      </c>
      <c r="Z26" s="519">
        <v>0</v>
      </c>
      <c r="AA26" s="519">
        <v>0</v>
      </c>
      <c r="AB26" s="519">
        <v>0</v>
      </c>
      <c r="AC26" s="519">
        <v>0</v>
      </c>
      <c r="AD26" s="519">
        <v>0</v>
      </c>
      <c r="AE26" s="519">
        <v>0</v>
      </c>
      <c r="AF26" s="519">
        <v>0</v>
      </c>
      <c r="AG26" s="519">
        <v>0</v>
      </c>
      <c r="AH26" s="519">
        <v>0</v>
      </c>
      <c r="AI26" s="519">
        <v>0</v>
      </c>
      <c r="AJ26" s="519">
        <v>0</v>
      </c>
      <c r="AK26" s="519">
        <v>0</v>
      </c>
      <c r="AL26" s="519">
        <v>0</v>
      </c>
      <c r="AM26" s="519">
        <v>0</v>
      </c>
      <c r="AN26" s="519">
        <v>0</v>
      </c>
      <c r="AO26" s="519">
        <v>0</v>
      </c>
      <c r="AP26" s="519">
        <v>10000</v>
      </c>
      <c r="AQ26" s="519">
        <v>0</v>
      </c>
      <c r="AR26" s="519">
        <v>0</v>
      </c>
      <c r="AS26" s="519">
        <v>0</v>
      </c>
      <c r="AT26" s="519">
        <v>0</v>
      </c>
      <c r="AU26" s="519">
        <v>0</v>
      </c>
      <c r="AV26" s="519">
        <v>0</v>
      </c>
      <c r="AW26" s="519">
        <v>0</v>
      </c>
      <c r="AX26" s="519">
        <v>0</v>
      </c>
      <c r="AY26" s="519">
        <v>0</v>
      </c>
      <c r="AZ26" s="519">
        <v>0</v>
      </c>
      <c r="BA26" s="519">
        <v>0</v>
      </c>
      <c r="BB26" s="519">
        <v>0</v>
      </c>
      <c r="BC26" s="519">
        <v>0</v>
      </c>
      <c r="BD26" s="519">
        <v>0</v>
      </c>
      <c r="BE26" s="519">
        <v>0</v>
      </c>
      <c r="BF26" s="519">
        <v>0</v>
      </c>
      <c r="BG26" s="519">
        <v>0</v>
      </c>
      <c r="BH26" s="519">
        <v>0</v>
      </c>
      <c r="BI26" s="519">
        <v>0</v>
      </c>
      <c r="BJ26" s="519">
        <v>0</v>
      </c>
      <c r="BK26" s="519">
        <v>0</v>
      </c>
      <c r="BL26" s="519">
        <v>0</v>
      </c>
      <c r="BM26" s="519">
        <v>0</v>
      </c>
      <c r="BN26" s="519">
        <v>0</v>
      </c>
      <c r="BO26" s="519">
        <v>0</v>
      </c>
      <c r="BP26" s="519">
        <v>0</v>
      </c>
      <c r="BQ26" s="519">
        <v>0</v>
      </c>
      <c r="BR26" s="519">
        <v>0</v>
      </c>
      <c r="BS26" s="519">
        <v>0</v>
      </c>
      <c r="BT26" s="519">
        <v>0</v>
      </c>
      <c r="BU26" s="519">
        <v>0</v>
      </c>
      <c r="BV26" s="519">
        <v>0</v>
      </c>
      <c r="BW26" s="519">
        <v>0</v>
      </c>
      <c r="BX26" s="519">
        <v>0</v>
      </c>
      <c r="BY26" s="519">
        <v>0</v>
      </c>
      <c r="BZ26" s="519">
        <v>0</v>
      </c>
      <c r="CA26" s="519">
        <v>0</v>
      </c>
      <c r="CB26" s="519">
        <v>0</v>
      </c>
      <c r="CC26" s="519">
        <v>0</v>
      </c>
      <c r="CD26" s="519">
        <v>0</v>
      </c>
      <c r="CE26" s="519">
        <v>0</v>
      </c>
      <c r="CF26" s="519">
        <v>0</v>
      </c>
      <c r="CG26" s="519">
        <v>0</v>
      </c>
      <c r="CH26" s="519">
        <v>0</v>
      </c>
      <c r="CI26" s="519">
        <v>0</v>
      </c>
      <c r="CJ26" s="519">
        <v>0</v>
      </c>
      <c r="CK26" s="519">
        <v>0</v>
      </c>
      <c r="CL26" s="519">
        <v>0</v>
      </c>
      <c r="CM26" s="519">
        <v>0</v>
      </c>
      <c r="CN26" s="519">
        <v>0</v>
      </c>
      <c r="CO26" s="519">
        <v>0</v>
      </c>
      <c r="CP26" s="519">
        <v>0</v>
      </c>
      <c r="CQ26" s="519">
        <v>0</v>
      </c>
      <c r="CR26" s="519">
        <v>0</v>
      </c>
      <c r="CS26" s="519">
        <v>0</v>
      </c>
      <c r="CT26" s="519">
        <v>0</v>
      </c>
      <c r="CU26" s="519">
        <v>0</v>
      </c>
      <c r="CV26" s="519">
        <v>0</v>
      </c>
      <c r="CW26" s="519">
        <v>0</v>
      </c>
      <c r="CX26" s="519">
        <v>0</v>
      </c>
      <c r="CY26" s="519">
        <v>0</v>
      </c>
      <c r="CZ26" s="519">
        <v>0</v>
      </c>
      <c r="DA26" s="519">
        <v>0</v>
      </c>
      <c r="DB26" s="519">
        <v>0</v>
      </c>
      <c r="DC26" s="519">
        <v>0</v>
      </c>
      <c r="DD26" s="519">
        <v>0</v>
      </c>
      <c r="DE26" s="519">
        <v>0</v>
      </c>
      <c r="DF26" s="519">
        <v>0</v>
      </c>
      <c r="DG26" s="519">
        <v>0</v>
      </c>
      <c r="DH26" s="519">
        <v>0</v>
      </c>
      <c r="DI26" s="519">
        <v>0</v>
      </c>
      <c r="DJ26" s="519">
        <v>0</v>
      </c>
      <c r="DK26" s="519">
        <v>0</v>
      </c>
      <c r="DL26" s="519">
        <v>0</v>
      </c>
      <c r="DM26" s="519">
        <v>0</v>
      </c>
      <c r="DN26" s="519">
        <v>0</v>
      </c>
      <c r="DO26" s="519">
        <v>0</v>
      </c>
      <c r="DP26" s="519">
        <v>0</v>
      </c>
      <c r="DQ26" s="519">
        <v>0</v>
      </c>
      <c r="DR26" s="519">
        <v>0</v>
      </c>
      <c r="DS26" s="519">
        <v>0</v>
      </c>
      <c r="DT26" s="519">
        <v>0</v>
      </c>
      <c r="DU26" s="519">
        <v>0</v>
      </c>
      <c r="DV26" s="519">
        <v>0</v>
      </c>
      <c r="DW26" s="519">
        <v>0</v>
      </c>
      <c r="DX26" s="519">
        <v>0</v>
      </c>
      <c r="DY26" s="131"/>
      <c r="DZ26" s="337" t="s">
        <v>631</v>
      </c>
      <c r="EA26" s="519" t="s">
        <v>1058</v>
      </c>
      <c r="EB26" s="519" t="s">
        <v>1059</v>
      </c>
      <c r="EC26" s="519">
        <v>23</v>
      </c>
      <c r="ED26" s="521" t="str">
        <f t="shared" si="2"/>
        <v>SDN100123</v>
      </c>
      <c r="EE26" s="519">
        <v>10000</v>
      </c>
      <c r="EF26" s="519">
        <v>10000</v>
      </c>
      <c r="EG26" s="519">
        <v>10000</v>
      </c>
      <c r="EH26" s="519">
        <v>10000</v>
      </c>
      <c r="EI26" s="519">
        <v>10000</v>
      </c>
      <c r="EJ26" s="519">
        <v>10000</v>
      </c>
      <c r="EK26" s="519">
        <v>10000</v>
      </c>
      <c r="EL26" s="519">
        <v>10000</v>
      </c>
      <c r="EM26" s="519">
        <v>10000</v>
      </c>
      <c r="EN26" s="519">
        <v>10000</v>
      </c>
      <c r="EO26" s="519">
        <v>10000</v>
      </c>
      <c r="EP26" s="519">
        <v>10000</v>
      </c>
      <c r="EQ26" s="519">
        <v>10000</v>
      </c>
      <c r="ER26" s="519">
        <v>10000</v>
      </c>
      <c r="ES26" s="519">
        <v>10000</v>
      </c>
      <c r="ET26" s="519">
        <v>10000</v>
      </c>
      <c r="EU26" s="519">
        <v>10000</v>
      </c>
      <c r="EV26" s="519">
        <v>10000</v>
      </c>
      <c r="EW26" s="519">
        <v>10000</v>
      </c>
      <c r="EX26" s="519">
        <v>10000</v>
      </c>
      <c r="EY26" s="519">
        <v>10000</v>
      </c>
      <c r="EZ26" s="519">
        <v>10000</v>
      </c>
      <c r="FA26" s="519">
        <v>10000</v>
      </c>
      <c r="FB26" s="519">
        <v>10000</v>
      </c>
      <c r="FC26" s="519">
        <v>10000</v>
      </c>
      <c r="FD26" s="519">
        <v>0</v>
      </c>
      <c r="FE26" s="519">
        <v>0</v>
      </c>
      <c r="FF26" s="519">
        <v>0</v>
      </c>
      <c r="FG26" s="519">
        <v>0</v>
      </c>
      <c r="FH26" s="519">
        <v>0</v>
      </c>
      <c r="FI26" s="519">
        <v>0</v>
      </c>
      <c r="FJ26" s="519">
        <v>0</v>
      </c>
      <c r="FK26" s="519">
        <v>0</v>
      </c>
      <c r="FL26" s="519">
        <v>0</v>
      </c>
      <c r="FM26" s="519">
        <v>0</v>
      </c>
      <c r="FN26" s="519">
        <v>0</v>
      </c>
      <c r="FO26" s="519">
        <v>0</v>
      </c>
      <c r="FP26" s="519">
        <v>0</v>
      </c>
      <c r="FQ26" s="519">
        <v>0</v>
      </c>
      <c r="FR26" s="519">
        <v>0</v>
      </c>
      <c r="FS26" s="519">
        <v>0</v>
      </c>
      <c r="FT26" s="519">
        <v>0</v>
      </c>
      <c r="FU26" s="519">
        <v>0</v>
      </c>
      <c r="FV26" s="519">
        <v>0</v>
      </c>
      <c r="FW26" s="519">
        <v>0</v>
      </c>
      <c r="FX26" s="519">
        <v>0</v>
      </c>
      <c r="FY26" s="519">
        <v>0</v>
      </c>
      <c r="FZ26" s="519">
        <v>0</v>
      </c>
      <c r="GA26" s="519">
        <v>0</v>
      </c>
      <c r="GB26" s="519">
        <v>0</v>
      </c>
      <c r="GC26" s="519">
        <v>0</v>
      </c>
      <c r="GD26" s="519">
        <v>0</v>
      </c>
      <c r="GE26" s="519">
        <v>0</v>
      </c>
      <c r="GF26" s="519">
        <v>0</v>
      </c>
      <c r="GG26" s="519">
        <v>0</v>
      </c>
      <c r="GH26" s="519">
        <v>0</v>
      </c>
      <c r="GI26" s="519">
        <v>0</v>
      </c>
      <c r="GJ26" s="519">
        <v>0</v>
      </c>
      <c r="GK26" s="519">
        <v>0</v>
      </c>
      <c r="GL26" s="519">
        <v>0</v>
      </c>
      <c r="GM26" s="519">
        <v>0</v>
      </c>
      <c r="GN26" s="519">
        <v>0</v>
      </c>
      <c r="GO26" s="519">
        <v>0</v>
      </c>
      <c r="GP26" s="519">
        <v>0</v>
      </c>
      <c r="GQ26" s="519">
        <v>0</v>
      </c>
      <c r="GR26" s="519">
        <v>0</v>
      </c>
      <c r="GS26" s="519">
        <v>0</v>
      </c>
      <c r="GT26" s="519">
        <v>0</v>
      </c>
      <c r="GU26" s="519">
        <v>0</v>
      </c>
      <c r="GV26" s="519">
        <v>0</v>
      </c>
      <c r="GW26" s="519">
        <v>0</v>
      </c>
      <c r="GX26" s="519">
        <v>0</v>
      </c>
      <c r="GY26" s="519">
        <v>0</v>
      </c>
      <c r="GZ26" s="519">
        <v>0</v>
      </c>
      <c r="HA26" s="519">
        <v>0</v>
      </c>
      <c r="HB26" s="519">
        <v>0</v>
      </c>
      <c r="HC26" s="519">
        <v>0</v>
      </c>
      <c r="HD26" s="519">
        <v>0</v>
      </c>
      <c r="HE26" s="519">
        <v>0</v>
      </c>
      <c r="HF26" s="519">
        <v>0</v>
      </c>
      <c r="HG26" s="519">
        <v>0</v>
      </c>
      <c r="HH26" s="519">
        <v>0</v>
      </c>
      <c r="HI26" s="519">
        <v>0</v>
      </c>
      <c r="HJ26" s="519">
        <v>0</v>
      </c>
      <c r="HK26" s="519">
        <v>0</v>
      </c>
      <c r="HL26" s="519">
        <v>0</v>
      </c>
      <c r="HM26" s="519">
        <v>0</v>
      </c>
      <c r="HN26" s="519">
        <v>0</v>
      </c>
      <c r="HO26" s="519">
        <v>0</v>
      </c>
      <c r="HP26" s="519">
        <v>0</v>
      </c>
      <c r="HQ26" s="519">
        <v>0</v>
      </c>
      <c r="HR26" s="519">
        <v>0</v>
      </c>
      <c r="HS26" s="519">
        <v>0</v>
      </c>
      <c r="HT26" s="519">
        <v>0</v>
      </c>
      <c r="HU26" s="519">
        <v>0</v>
      </c>
      <c r="HV26" s="519">
        <v>0</v>
      </c>
      <c r="HW26" s="519">
        <v>0</v>
      </c>
      <c r="HX26" s="519">
        <v>0</v>
      </c>
      <c r="HY26" s="519">
        <v>0</v>
      </c>
      <c r="HZ26" s="519">
        <v>0</v>
      </c>
      <c r="IA26" s="519">
        <v>0</v>
      </c>
      <c r="IB26" s="519">
        <v>0</v>
      </c>
      <c r="IC26" s="519">
        <v>0</v>
      </c>
      <c r="ID26" s="519">
        <v>0</v>
      </c>
      <c r="IE26" s="519">
        <v>0</v>
      </c>
      <c r="IF26" s="519">
        <v>0</v>
      </c>
      <c r="IG26" s="519">
        <v>0</v>
      </c>
      <c r="IH26" s="519">
        <v>0</v>
      </c>
      <c r="II26" s="519">
        <v>0</v>
      </c>
      <c r="IJ26" s="519">
        <v>0</v>
      </c>
      <c r="IK26" s="519">
        <v>0</v>
      </c>
    </row>
    <row r="27" spans="1:245" hidden="1">
      <c r="A27" s="337" t="s">
        <v>631</v>
      </c>
      <c r="B27" s="519" t="s">
        <v>1058</v>
      </c>
      <c r="C27" s="519"/>
      <c r="D27" s="519"/>
      <c r="E27" s="519"/>
      <c r="F27" s="519">
        <v>1</v>
      </c>
      <c r="G27" s="520"/>
      <c r="H27" s="519">
        <v>2</v>
      </c>
      <c r="I27" s="519">
        <v>5</v>
      </c>
      <c r="J27" s="519" t="str">
        <f t="shared" si="3"/>
        <v>SDN10010205</v>
      </c>
      <c r="K27" s="519">
        <v>960</v>
      </c>
      <c r="M27" s="337" t="s">
        <v>631</v>
      </c>
      <c r="N27" s="519" t="s">
        <v>1058</v>
      </c>
      <c r="O27" s="519" t="s">
        <v>1059</v>
      </c>
      <c r="P27" s="519">
        <v>24</v>
      </c>
      <c r="Q27" s="183" t="str">
        <f t="shared" si="1"/>
        <v>SDN100124</v>
      </c>
      <c r="R27" s="519">
        <v>0</v>
      </c>
      <c r="S27" s="519">
        <v>0</v>
      </c>
      <c r="T27" s="519">
        <v>0</v>
      </c>
      <c r="U27" s="519">
        <v>0</v>
      </c>
      <c r="V27" s="519">
        <v>0</v>
      </c>
      <c r="W27" s="519">
        <v>0</v>
      </c>
      <c r="X27" s="519">
        <v>0</v>
      </c>
      <c r="Y27" s="519">
        <v>0</v>
      </c>
      <c r="Z27" s="519">
        <v>0</v>
      </c>
      <c r="AA27" s="519">
        <v>0</v>
      </c>
      <c r="AB27" s="519">
        <v>0</v>
      </c>
      <c r="AC27" s="519">
        <v>0</v>
      </c>
      <c r="AD27" s="519">
        <v>0</v>
      </c>
      <c r="AE27" s="519">
        <v>0</v>
      </c>
      <c r="AF27" s="519">
        <v>0</v>
      </c>
      <c r="AG27" s="519">
        <v>0</v>
      </c>
      <c r="AH27" s="519">
        <v>0</v>
      </c>
      <c r="AI27" s="519">
        <v>0</v>
      </c>
      <c r="AJ27" s="519">
        <v>0</v>
      </c>
      <c r="AK27" s="519">
        <v>0</v>
      </c>
      <c r="AL27" s="519">
        <v>0</v>
      </c>
      <c r="AM27" s="519">
        <v>0</v>
      </c>
      <c r="AN27" s="519">
        <v>0</v>
      </c>
      <c r="AO27" s="519">
        <v>0</v>
      </c>
      <c r="AP27" s="519">
        <v>10000</v>
      </c>
      <c r="AQ27" s="519">
        <v>0</v>
      </c>
      <c r="AR27" s="519">
        <v>0</v>
      </c>
      <c r="AS27" s="519">
        <v>0</v>
      </c>
      <c r="AT27" s="519">
        <v>0</v>
      </c>
      <c r="AU27" s="519">
        <v>0</v>
      </c>
      <c r="AV27" s="519">
        <v>0</v>
      </c>
      <c r="AW27" s="519">
        <v>0</v>
      </c>
      <c r="AX27" s="519">
        <v>0</v>
      </c>
      <c r="AY27" s="519">
        <v>0</v>
      </c>
      <c r="AZ27" s="519">
        <v>0</v>
      </c>
      <c r="BA27" s="519">
        <v>0</v>
      </c>
      <c r="BB27" s="519">
        <v>0</v>
      </c>
      <c r="BC27" s="519">
        <v>0</v>
      </c>
      <c r="BD27" s="519">
        <v>0</v>
      </c>
      <c r="BE27" s="519">
        <v>0</v>
      </c>
      <c r="BF27" s="519">
        <v>0</v>
      </c>
      <c r="BG27" s="519">
        <v>0</v>
      </c>
      <c r="BH27" s="519">
        <v>0</v>
      </c>
      <c r="BI27" s="519">
        <v>0</v>
      </c>
      <c r="BJ27" s="519">
        <v>0</v>
      </c>
      <c r="BK27" s="519">
        <v>0</v>
      </c>
      <c r="BL27" s="519">
        <v>0</v>
      </c>
      <c r="BM27" s="519">
        <v>0</v>
      </c>
      <c r="BN27" s="519">
        <v>0</v>
      </c>
      <c r="BO27" s="519">
        <v>0</v>
      </c>
      <c r="BP27" s="519">
        <v>0</v>
      </c>
      <c r="BQ27" s="519">
        <v>0</v>
      </c>
      <c r="BR27" s="519">
        <v>0</v>
      </c>
      <c r="BS27" s="519">
        <v>0</v>
      </c>
      <c r="BT27" s="519">
        <v>0</v>
      </c>
      <c r="BU27" s="519">
        <v>0</v>
      </c>
      <c r="BV27" s="519">
        <v>0</v>
      </c>
      <c r="BW27" s="519">
        <v>0</v>
      </c>
      <c r="BX27" s="519">
        <v>0</v>
      </c>
      <c r="BY27" s="519">
        <v>0</v>
      </c>
      <c r="BZ27" s="519">
        <v>0</v>
      </c>
      <c r="CA27" s="519">
        <v>0</v>
      </c>
      <c r="CB27" s="519">
        <v>0</v>
      </c>
      <c r="CC27" s="519">
        <v>0</v>
      </c>
      <c r="CD27" s="519">
        <v>0</v>
      </c>
      <c r="CE27" s="519">
        <v>0</v>
      </c>
      <c r="CF27" s="519">
        <v>0</v>
      </c>
      <c r="CG27" s="519">
        <v>0</v>
      </c>
      <c r="CH27" s="519">
        <v>0</v>
      </c>
      <c r="CI27" s="519">
        <v>0</v>
      </c>
      <c r="CJ27" s="519">
        <v>0</v>
      </c>
      <c r="CK27" s="519">
        <v>0</v>
      </c>
      <c r="CL27" s="519">
        <v>0</v>
      </c>
      <c r="CM27" s="519">
        <v>0</v>
      </c>
      <c r="CN27" s="519">
        <v>0</v>
      </c>
      <c r="CO27" s="519">
        <v>0</v>
      </c>
      <c r="CP27" s="519">
        <v>0</v>
      </c>
      <c r="CQ27" s="519">
        <v>0</v>
      </c>
      <c r="CR27" s="519">
        <v>0</v>
      </c>
      <c r="CS27" s="519">
        <v>0</v>
      </c>
      <c r="CT27" s="519">
        <v>0</v>
      </c>
      <c r="CU27" s="519">
        <v>0</v>
      </c>
      <c r="CV27" s="519">
        <v>0</v>
      </c>
      <c r="CW27" s="519">
        <v>0</v>
      </c>
      <c r="CX27" s="519">
        <v>0</v>
      </c>
      <c r="CY27" s="519">
        <v>0</v>
      </c>
      <c r="CZ27" s="519">
        <v>0</v>
      </c>
      <c r="DA27" s="519">
        <v>0</v>
      </c>
      <c r="DB27" s="519">
        <v>0</v>
      </c>
      <c r="DC27" s="519">
        <v>0</v>
      </c>
      <c r="DD27" s="519">
        <v>0</v>
      </c>
      <c r="DE27" s="519">
        <v>0</v>
      </c>
      <c r="DF27" s="519">
        <v>0</v>
      </c>
      <c r="DG27" s="519">
        <v>0</v>
      </c>
      <c r="DH27" s="519">
        <v>0</v>
      </c>
      <c r="DI27" s="519">
        <v>0</v>
      </c>
      <c r="DJ27" s="519">
        <v>0</v>
      </c>
      <c r="DK27" s="519">
        <v>0</v>
      </c>
      <c r="DL27" s="519">
        <v>0</v>
      </c>
      <c r="DM27" s="519">
        <v>0</v>
      </c>
      <c r="DN27" s="519">
        <v>0</v>
      </c>
      <c r="DO27" s="519">
        <v>0</v>
      </c>
      <c r="DP27" s="519">
        <v>0</v>
      </c>
      <c r="DQ27" s="519">
        <v>0</v>
      </c>
      <c r="DR27" s="519">
        <v>0</v>
      </c>
      <c r="DS27" s="519">
        <v>0</v>
      </c>
      <c r="DT27" s="519">
        <v>0</v>
      </c>
      <c r="DU27" s="519">
        <v>0</v>
      </c>
      <c r="DV27" s="519">
        <v>0</v>
      </c>
      <c r="DW27" s="519">
        <v>0</v>
      </c>
      <c r="DX27" s="519">
        <v>0</v>
      </c>
      <c r="DY27" s="131"/>
      <c r="DZ27" s="337" t="s">
        <v>631</v>
      </c>
      <c r="EA27" s="519" t="s">
        <v>1058</v>
      </c>
      <c r="EB27" s="519" t="s">
        <v>1059</v>
      </c>
      <c r="EC27" s="519">
        <v>24</v>
      </c>
      <c r="ED27" s="521" t="str">
        <f t="shared" si="2"/>
        <v>SDN100124</v>
      </c>
      <c r="EE27" s="519">
        <v>10000</v>
      </c>
      <c r="EF27" s="519">
        <v>10000</v>
      </c>
      <c r="EG27" s="519">
        <v>10000</v>
      </c>
      <c r="EH27" s="519">
        <v>10000</v>
      </c>
      <c r="EI27" s="519">
        <v>10000</v>
      </c>
      <c r="EJ27" s="519">
        <v>10000</v>
      </c>
      <c r="EK27" s="519">
        <v>10000</v>
      </c>
      <c r="EL27" s="519">
        <v>10000</v>
      </c>
      <c r="EM27" s="519">
        <v>10000</v>
      </c>
      <c r="EN27" s="519">
        <v>10000</v>
      </c>
      <c r="EO27" s="519">
        <v>10000</v>
      </c>
      <c r="EP27" s="519">
        <v>10000</v>
      </c>
      <c r="EQ27" s="519">
        <v>10000</v>
      </c>
      <c r="ER27" s="519">
        <v>10000</v>
      </c>
      <c r="ES27" s="519">
        <v>10000</v>
      </c>
      <c r="ET27" s="519">
        <v>10000</v>
      </c>
      <c r="EU27" s="519">
        <v>10000</v>
      </c>
      <c r="EV27" s="519">
        <v>10000</v>
      </c>
      <c r="EW27" s="519">
        <v>10000</v>
      </c>
      <c r="EX27" s="519">
        <v>10000</v>
      </c>
      <c r="EY27" s="519">
        <v>10000</v>
      </c>
      <c r="EZ27" s="519">
        <v>10000</v>
      </c>
      <c r="FA27" s="519">
        <v>10000</v>
      </c>
      <c r="FB27" s="519">
        <v>10000</v>
      </c>
      <c r="FC27" s="519">
        <v>10000</v>
      </c>
      <c r="FD27" s="519">
        <v>0</v>
      </c>
      <c r="FE27" s="519">
        <v>0</v>
      </c>
      <c r="FF27" s="519">
        <v>0</v>
      </c>
      <c r="FG27" s="519">
        <v>0</v>
      </c>
      <c r="FH27" s="519">
        <v>0</v>
      </c>
      <c r="FI27" s="519">
        <v>0</v>
      </c>
      <c r="FJ27" s="519">
        <v>0</v>
      </c>
      <c r="FK27" s="519">
        <v>0</v>
      </c>
      <c r="FL27" s="519">
        <v>0</v>
      </c>
      <c r="FM27" s="519">
        <v>0</v>
      </c>
      <c r="FN27" s="519">
        <v>0</v>
      </c>
      <c r="FO27" s="519">
        <v>0</v>
      </c>
      <c r="FP27" s="519">
        <v>0</v>
      </c>
      <c r="FQ27" s="519">
        <v>0</v>
      </c>
      <c r="FR27" s="519">
        <v>0</v>
      </c>
      <c r="FS27" s="519">
        <v>0</v>
      </c>
      <c r="FT27" s="519">
        <v>0</v>
      </c>
      <c r="FU27" s="519">
        <v>0</v>
      </c>
      <c r="FV27" s="519">
        <v>0</v>
      </c>
      <c r="FW27" s="519">
        <v>0</v>
      </c>
      <c r="FX27" s="519">
        <v>0</v>
      </c>
      <c r="FY27" s="519">
        <v>0</v>
      </c>
      <c r="FZ27" s="519">
        <v>0</v>
      </c>
      <c r="GA27" s="519">
        <v>0</v>
      </c>
      <c r="GB27" s="519">
        <v>0</v>
      </c>
      <c r="GC27" s="519">
        <v>0</v>
      </c>
      <c r="GD27" s="519">
        <v>0</v>
      </c>
      <c r="GE27" s="519">
        <v>0</v>
      </c>
      <c r="GF27" s="519">
        <v>0</v>
      </c>
      <c r="GG27" s="519">
        <v>0</v>
      </c>
      <c r="GH27" s="519">
        <v>0</v>
      </c>
      <c r="GI27" s="519">
        <v>0</v>
      </c>
      <c r="GJ27" s="519">
        <v>0</v>
      </c>
      <c r="GK27" s="519">
        <v>0</v>
      </c>
      <c r="GL27" s="519">
        <v>0</v>
      </c>
      <c r="GM27" s="519">
        <v>0</v>
      </c>
      <c r="GN27" s="519">
        <v>0</v>
      </c>
      <c r="GO27" s="519">
        <v>0</v>
      </c>
      <c r="GP27" s="519">
        <v>0</v>
      </c>
      <c r="GQ27" s="519">
        <v>0</v>
      </c>
      <c r="GR27" s="519">
        <v>0</v>
      </c>
      <c r="GS27" s="519">
        <v>0</v>
      </c>
      <c r="GT27" s="519">
        <v>0</v>
      </c>
      <c r="GU27" s="519">
        <v>0</v>
      </c>
      <c r="GV27" s="519">
        <v>0</v>
      </c>
      <c r="GW27" s="519">
        <v>0</v>
      </c>
      <c r="GX27" s="519">
        <v>0</v>
      </c>
      <c r="GY27" s="519">
        <v>0</v>
      </c>
      <c r="GZ27" s="519">
        <v>0</v>
      </c>
      <c r="HA27" s="519">
        <v>0</v>
      </c>
      <c r="HB27" s="519">
        <v>0</v>
      </c>
      <c r="HC27" s="519">
        <v>0</v>
      </c>
      <c r="HD27" s="519">
        <v>0</v>
      </c>
      <c r="HE27" s="519">
        <v>0</v>
      </c>
      <c r="HF27" s="519">
        <v>0</v>
      </c>
      <c r="HG27" s="519">
        <v>0</v>
      </c>
      <c r="HH27" s="519">
        <v>0</v>
      </c>
      <c r="HI27" s="519">
        <v>0</v>
      </c>
      <c r="HJ27" s="519">
        <v>0</v>
      </c>
      <c r="HK27" s="519">
        <v>0</v>
      </c>
      <c r="HL27" s="519">
        <v>0</v>
      </c>
      <c r="HM27" s="519">
        <v>0</v>
      </c>
      <c r="HN27" s="519">
        <v>0</v>
      </c>
      <c r="HO27" s="519">
        <v>0</v>
      </c>
      <c r="HP27" s="519">
        <v>0</v>
      </c>
      <c r="HQ27" s="519">
        <v>0</v>
      </c>
      <c r="HR27" s="519">
        <v>0</v>
      </c>
      <c r="HS27" s="519">
        <v>0</v>
      </c>
      <c r="HT27" s="519">
        <v>0</v>
      </c>
      <c r="HU27" s="519">
        <v>0</v>
      </c>
      <c r="HV27" s="519">
        <v>0</v>
      </c>
      <c r="HW27" s="519">
        <v>0</v>
      </c>
      <c r="HX27" s="519">
        <v>0</v>
      </c>
      <c r="HY27" s="519">
        <v>0</v>
      </c>
      <c r="HZ27" s="519">
        <v>0</v>
      </c>
      <c r="IA27" s="519">
        <v>0</v>
      </c>
      <c r="IB27" s="519">
        <v>0</v>
      </c>
      <c r="IC27" s="519">
        <v>0</v>
      </c>
      <c r="ID27" s="519">
        <v>0</v>
      </c>
      <c r="IE27" s="519">
        <v>0</v>
      </c>
      <c r="IF27" s="519">
        <v>0</v>
      </c>
      <c r="IG27" s="519">
        <v>0</v>
      </c>
      <c r="IH27" s="519">
        <v>0</v>
      </c>
      <c r="II27" s="519">
        <v>0</v>
      </c>
      <c r="IJ27" s="519">
        <v>0</v>
      </c>
      <c r="IK27" s="519">
        <v>0</v>
      </c>
    </row>
    <row r="28" spans="1:245" hidden="1">
      <c r="A28" s="337" t="s">
        <v>631</v>
      </c>
      <c r="B28" s="519" t="s">
        <v>1058</v>
      </c>
      <c r="C28" s="519"/>
      <c r="D28" s="519"/>
      <c r="E28" s="519"/>
      <c r="F28" s="519">
        <v>1</v>
      </c>
      <c r="G28" s="520"/>
      <c r="H28" s="519">
        <v>2</v>
      </c>
      <c r="I28" s="519">
        <v>6</v>
      </c>
      <c r="J28" s="519" t="str">
        <f t="shared" si="3"/>
        <v>SDN10010206</v>
      </c>
      <c r="K28" s="519">
        <v>768</v>
      </c>
      <c r="M28" s="337" t="s">
        <v>631</v>
      </c>
      <c r="N28" s="519" t="s">
        <v>1058</v>
      </c>
      <c r="O28" s="519" t="s">
        <v>1059</v>
      </c>
      <c r="P28" s="519">
        <v>25</v>
      </c>
      <c r="Q28" s="183" t="str">
        <f t="shared" si="1"/>
        <v>SDN100125</v>
      </c>
      <c r="R28" s="519">
        <v>0</v>
      </c>
      <c r="S28" s="519">
        <v>0</v>
      </c>
      <c r="T28" s="519">
        <v>0</v>
      </c>
      <c r="U28" s="519">
        <v>0</v>
      </c>
      <c r="V28" s="519">
        <v>0</v>
      </c>
      <c r="W28" s="519">
        <v>0</v>
      </c>
      <c r="X28" s="519">
        <v>0</v>
      </c>
      <c r="Y28" s="519">
        <v>0</v>
      </c>
      <c r="Z28" s="519">
        <v>0</v>
      </c>
      <c r="AA28" s="519">
        <v>0</v>
      </c>
      <c r="AB28" s="519">
        <v>0</v>
      </c>
      <c r="AC28" s="519">
        <v>0</v>
      </c>
      <c r="AD28" s="519">
        <v>0</v>
      </c>
      <c r="AE28" s="519">
        <v>0</v>
      </c>
      <c r="AF28" s="519">
        <v>0</v>
      </c>
      <c r="AG28" s="519">
        <v>0</v>
      </c>
      <c r="AH28" s="519">
        <v>0</v>
      </c>
      <c r="AI28" s="519">
        <v>0</v>
      </c>
      <c r="AJ28" s="519">
        <v>0</v>
      </c>
      <c r="AK28" s="519">
        <v>0</v>
      </c>
      <c r="AL28" s="519">
        <v>0</v>
      </c>
      <c r="AM28" s="519">
        <v>0</v>
      </c>
      <c r="AN28" s="519">
        <v>0</v>
      </c>
      <c r="AO28" s="519">
        <v>0</v>
      </c>
      <c r="AP28" s="519">
        <v>10000</v>
      </c>
      <c r="AQ28" s="519">
        <v>0</v>
      </c>
      <c r="AR28" s="519">
        <v>0</v>
      </c>
      <c r="AS28" s="519">
        <v>0</v>
      </c>
      <c r="AT28" s="519">
        <v>0</v>
      </c>
      <c r="AU28" s="519">
        <v>0</v>
      </c>
      <c r="AV28" s="519">
        <v>0</v>
      </c>
      <c r="AW28" s="519">
        <v>0</v>
      </c>
      <c r="AX28" s="519">
        <v>0</v>
      </c>
      <c r="AY28" s="519">
        <v>0</v>
      </c>
      <c r="AZ28" s="519">
        <v>0</v>
      </c>
      <c r="BA28" s="519">
        <v>0</v>
      </c>
      <c r="BB28" s="519">
        <v>0</v>
      </c>
      <c r="BC28" s="519">
        <v>0</v>
      </c>
      <c r="BD28" s="519">
        <v>0</v>
      </c>
      <c r="BE28" s="519">
        <v>0</v>
      </c>
      <c r="BF28" s="519">
        <v>0</v>
      </c>
      <c r="BG28" s="519">
        <v>0</v>
      </c>
      <c r="BH28" s="519">
        <v>0</v>
      </c>
      <c r="BI28" s="519">
        <v>0</v>
      </c>
      <c r="BJ28" s="519">
        <v>0</v>
      </c>
      <c r="BK28" s="519">
        <v>0</v>
      </c>
      <c r="BL28" s="519">
        <v>0</v>
      </c>
      <c r="BM28" s="519">
        <v>0</v>
      </c>
      <c r="BN28" s="519">
        <v>0</v>
      </c>
      <c r="BO28" s="519">
        <v>0</v>
      </c>
      <c r="BP28" s="519">
        <v>0</v>
      </c>
      <c r="BQ28" s="519">
        <v>0</v>
      </c>
      <c r="BR28" s="519">
        <v>0</v>
      </c>
      <c r="BS28" s="519">
        <v>0</v>
      </c>
      <c r="BT28" s="519">
        <v>0</v>
      </c>
      <c r="BU28" s="519">
        <v>0</v>
      </c>
      <c r="BV28" s="519">
        <v>0</v>
      </c>
      <c r="BW28" s="519">
        <v>0</v>
      </c>
      <c r="BX28" s="519">
        <v>0</v>
      </c>
      <c r="BY28" s="519">
        <v>0</v>
      </c>
      <c r="BZ28" s="519">
        <v>0</v>
      </c>
      <c r="CA28" s="519">
        <v>0</v>
      </c>
      <c r="CB28" s="519">
        <v>0</v>
      </c>
      <c r="CC28" s="519">
        <v>0</v>
      </c>
      <c r="CD28" s="519">
        <v>0</v>
      </c>
      <c r="CE28" s="519">
        <v>0</v>
      </c>
      <c r="CF28" s="519">
        <v>0</v>
      </c>
      <c r="CG28" s="519">
        <v>0</v>
      </c>
      <c r="CH28" s="519">
        <v>0</v>
      </c>
      <c r="CI28" s="519">
        <v>0</v>
      </c>
      <c r="CJ28" s="519">
        <v>0</v>
      </c>
      <c r="CK28" s="519">
        <v>0</v>
      </c>
      <c r="CL28" s="519">
        <v>0</v>
      </c>
      <c r="CM28" s="519">
        <v>0</v>
      </c>
      <c r="CN28" s="519">
        <v>0</v>
      </c>
      <c r="CO28" s="519">
        <v>0</v>
      </c>
      <c r="CP28" s="519">
        <v>0</v>
      </c>
      <c r="CQ28" s="519">
        <v>0</v>
      </c>
      <c r="CR28" s="519">
        <v>0</v>
      </c>
      <c r="CS28" s="519">
        <v>0</v>
      </c>
      <c r="CT28" s="519">
        <v>0</v>
      </c>
      <c r="CU28" s="519">
        <v>0</v>
      </c>
      <c r="CV28" s="519">
        <v>0</v>
      </c>
      <c r="CW28" s="519">
        <v>0</v>
      </c>
      <c r="CX28" s="519">
        <v>0</v>
      </c>
      <c r="CY28" s="519">
        <v>0</v>
      </c>
      <c r="CZ28" s="519">
        <v>0</v>
      </c>
      <c r="DA28" s="519">
        <v>0</v>
      </c>
      <c r="DB28" s="519">
        <v>0</v>
      </c>
      <c r="DC28" s="519">
        <v>0</v>
      </c>
      <c r="DD28" s="519">
        <v>0</v>
      </c>
      <c r="DE28" s="519">
        <v>0</v>
      </c>
      <c r="DF28" s="519">
        <v>0</v>
      </c>
      <c r="DG28" s="519">
        <v>0</v>
      </c>
      <c r="DH28" s="519">
        <v>0</v>
      </c>
      <c r="DI28" s="519">
        <v>0</v>
      </c>
      <c r="DJ28" s="519">
        <v>0</v>
      </c>
      <c r="DK28" s="519">
        <v>0</v>
      </c>
      <c r="DL28" s="519">
        <v>0</v>
      </c>
      <c r="DM28" s="519">
        <v>0</v>
      </c>
      <c r="DN28" s="519">
        <v>0</v>
      </c>
      <c r="DO28" s="519">
        <v>0</v>
      </c>
      <c r="DP28" s="519">
        <v>0</v>
      </c>
      <c r="DQ28" s="519">
        <v>0</v>
      </c>
      <c r="DR28" s="519">
        <v>0</v>
      </c>
      <c r="DS28" s="519">
        <v>0</v>
      </c>
      <c r="DT28" s="519">
        <v>0</v>
      </c>
      <c r="DU28" s="519">
        <v>0</v>
      </c>
      <c r="DV28" s="519">
        <v>0</v>
      </c>
      <c r="DW28" s="519">
        <v>0</v>
      </c>
      <c r="DX28" s="519">
        <v>0</v>
      </c>
      <c r="DY28" s="131"/>
      <c r="DZ28" s="337" t="s">
        <v>631</v>
      </c>
      <c r="EA28" s="519" t="s">
        <v>1058</v>
      </c>
      <c r="EB28" s="519" t="s">
        <v>1059</v>
      </c>
      <c r="EC28" s="519">
        <v>25</v>
      </c>
      <c r="ED28" s="521" t="str">
        <f t="shared" si="2"/>
        <v>SDN100125</v>
      </c>
      <c r="EE28" s="519">
        <v>10000</v>
      </c>
      <c r="EF28" s="519">
        <v>10000</v>
      </c>
      <c r="EG28" s="519">
        <v>10000</v>
      </c>
      <c r="EH28" s="519">
        <v>10000</v>
      </c>
      <c r="EI28" s="519">
        <v>10000</v>
      </c>
      <c r="EJ28" s="519">
        <v>10000</v>
      </c>
      <c r="EK28" s="519">
        <v>10000</v>
      </c>
      <c r="EL28" s="519">
        <v>10000</v>
      </c>
      <c r="EM28" s="519">
        <v>10000</v>
      </c>
      <c r="EN28" s="519">
        <v>10000</v>
      </c>
      <c r="EO28" s="519">
        <v>10000</v>
      </c>
      <c r="EP28" s="519">
        <v>10000</v>
      </c>
      <c r="EQ28" s="519">
        <v>10000</v>
      </c>
      <c r="ER28" s="519">
        <v>10000</v>
      </c>
      <c r="ES28" s="519">
        <v>10000</v>
      </c>
      <c r="ET28" s="519">
        <v>10000</v>
      </c>
      <c r="EU28" s="519">
        <v>10000</v>
      </c>
      <c r="EV28" s="519">
        <v>10000</v>
      </c>
      <c r="EW28" s="519">
        <v>10000</v>
      </c>
      <c r="EX28" s="519">
        <v>10000</v>
      </c>
      <c r="EY28" s="519">
        <v>10000</v>
      </c>
      <c r="EZ28" s="519">
        <v>10000</v>
      </c>
      <c r="FA28" s="519">
        <v>10000</v>
      </c>
      <c r="FB28" s="519">
        <v>10000</v>
      </c>
      <c r="FC28" s="519">
        <v>10000</v>
      </c>
      <c r="FD28" s="519">
        <v>0</v>
      </c>
      <c r="FE28" s="519">
        <v>0</v>
      </c>
      <c r="FF28" s="519">
        <v>0</v>
      </c>
      <c r="FG28" s="519">
        <v>0</v>
      </c>
      <c r="FH28" s="519">
        <v>0</v>
      </c>
      <c r="FI28" s="519">
        <v>0</v>
      </c>
      <c r="FJ28" s="519">
        <v>0</v>
      </c>
      <c r="FK28" s="519">
        <v>0</v>
      </c>
      <c r="FL28" s="519">
        <v>0</v>
      </c>
      <c r="FM28" s="519">
        <v>0</v>
      </c>
      <c r="FN28" s="519">
        <v>0</v>
      </c>
      <c r="FO28" s="519">
        <v>0</v>
      </c>
      <c r="FP28" s="519">
        <v>0</v>
      </c>
      <c r="FQ28" s="519">
        <v>0</v>
      </c>
      <c r="FR28" s="519">
        <v>0</v>
      </c>
      <c r="FS28" s="519">
        <v>0</v>
      </c>
      <c r="FT28" s="519">
        <v>0</v>
      </c>
      <c r="FU28" s="519">
        <v>0</v>
      </c>
      <c r="FV28" s="519">
        <v>0</v>
      </c>
      <c r="FW28" s="519">
        <v>0</v>
      </c>
      <c r="FX28" s="519">
        <v>0</v>
      </c>
      <c r="FY28" s="519">
        <v>0</v>
      </c>
      <c r="FZ28" s="519">
        <v>0</v>
      </c>
      <c r="GA28" s="519">
        <v>0</v>
      </c>
      <c r="GB28" s="519">
        <v>0</v>
      </c>
      <c r="GC28" s="519">
        <v>0</v>
      </c>
      <c r="GD28" s="519">
        <v>0</v>
      </c>
      <c r="GE28" s="519">
        <v>0</v>
      </c>
      <c r="GF28" s="519">
        <v>0</v>
      </c>
      <c r="GG28" s="519">
        <v>0</v>
      </c>
      <c r="GH28" s="519">
        <v>0</v>
      </c>
      <c r="GI28" s="519">
        <v>0</v>
      </c>
      <c r="GJ28" s="519">
        <v>0</v>
      </c>
      <c r="GK28" s="519">
        <v>0</v>
      </c>
      <c r="GL28" s="519">
        <v>0</v>
      </c>
      <c r="GM28" s="519">
        <v>0</v>
      </c>
      <c r="GN28" s="519">
        <v>0</v>
      </c>
      <c r="GO28" s="519">
        <v>0</v>
      </c>
      <c r="GP28" s="519">
        <v>0</v>
      </c>
      <c r="GQ28" s="519">
        <v>0</v>
      </c>
      <c r="GR28" s="519">
        <v>0</v>
      </c>
      <c r="GS28" s="519">
        <v>0</v>
      </c>
      <c r="GT28" s="519">
        <v>0</v>
      </c>
      <c r="GU28" s="519">
        <v>0</v>
      </c>
      <c r="GV28" s="519">
        <v>0</v>
      </c>
      <c r="GW28" s="519">
        <v>0</v>
      </c>
      <c r="GX28" s="519">
        <v>0</v>
      </c>
      <c r="GY28" s="519">
        <v>0</v>
      </c>
      <c r="GZ28" s="519">
        <v>0</v>
      </c>
      <c r="HA28" s="519">
        <v>0</v>
      </c>
      <c r="HB28" s="519">
        <v>0</v>
      </c>
      <c r="HC28" s="519">
        <v>0</v>
      </c>
      <c r="HD28" s="519">
        <v>0</v>
      </c>
      <c r="HE28" s="519">
        <v>0</v>
      </c>
      <c r="HF28" s="519">
        <v>0</v>
      </c>
      <c r="HG28" s="519">
        <v>0</v>
      </c>
      <c r="HH28" s="519">
        <v>0</v>
      </c>
      <c r="HI28" s="519">
        <v>0</v>
      </c>
      <c r="HJ28" s="519">
        <v>0</v>
      </c>
      <c r="HK28" s="519">
        <v>0</v>
      </c>
      <c r="HL28" s="519">
        <v>0</v>
      </c>
      <c r="HM28" s="519">
        <v>0</v>
      </c>
      <c r="HN28" s="519">
        <v>0</v>
      </c>
      <c r="HO28" s="519">
        <v>0</v>
      </c>
      <c r="HP28" s="519">
        <v>0</v>
      </c>
      <c r="HQ28" s="519">
        <v>0</v>
      </c>
      <c r="HR28" s="519">
        <v>0</v>
      </c>
      <c r="HS28" s="519">
        <v>0</v>
      </c>
      <c r="HT28" s="519">
        <v>0</v>
      </c>
      <c r="HU28" s="519">
        <v>0</v>
      </c>
      <c r="HV28" s="519">
        <v>0</v>
      </c>
      <c r="HW28" s="519">
        <v>0</v>
      </c>
      <c r="HX28" s="519">
        <v>0</v>
      </c>
      <c r="HY28" s="519">
        <v>0</v>
      </c>
      <c r="HZ28" s="519">
        <v>0</v>
      </c>
      <c r="IA28" s="519">
        <v>0</v>
      </c>
      <c r="IB28" s="519">
        <v>0</v>
      </c>
      <c r="IC28" s="519">
        <v>0</v>
      </c>
      <c r="ID28" s="519">
        <v>0</v>
      </c>
      <c r="IE28" s="519">
        <v>0</v>
      </c>
      <c r="IF28" s="519">
        <v>0</v>
      </c>
      <c r="IG28" s="519">
        <v>0</v>
      </c>
      <c r="IH28" s="519">
        <v>0</v>
      </c>
      <c r="II28" s="519">
        <v>0</v>
      </c>
      <c r="IJ28" s="519">
        <v>0</v>
      </c>
      <c r="IK28" s="519">
        <v>0</v>
      </c>
    </row>
    <row r="29" spans="1:245" hidden="1">
      <c r="A29" s="337" t="s">
        <v>631</v>
      </c>
      <c r="B29" s="519" t="s">
        <v>1058</v>
      </c>
      <c r="C29" s="519"/>
      <c r="D29" s="519"/>
      <c r="E29" s="519"/>
      <c r="F29" s="519">
        <v>1</v>
      </c>
      <c r="G29" s="520"/>
      <c r="H29" s="519">
        <v>2</v>
      </c>
      <c r="I29" s="519">
        <v>7</v>
      </c>
      <c r="J29" s="519" t="str">
        <f t="shared" si="3"/>
        <v>SDN10010207</v>
      </c>
      <c r="K29" s="519">
        <v>768</v>
      </c>
      <c r="M29" s="337" t="s">
        <v>631</v>
      </c>
      <c r="N29" s="519" t="s">
        <v>1058</v>
      </c>
      <c r="O29" s="519" t="s">
        <v>1059</v>
      </c>
      <c r="P29" s="519">
        <v>26</v>
      </c>
      <c r="Q29" s="183" t="str">
        <f t="shared" si="1"/>
        <v>SDN100126</v>
      </c>
      <c r="R29" s="519">
        <v>0</v>
      </c>
      <c r="S29" s="519">
        <v>0</v>
      </c>
      <c r="T29" s="519">
        <v>0</v>
      </c>
      <c r="U29" s="519">
        <v>0</v>
      </c>
      <c r="V29" s="519">
        <v>0</v>
      </c>
      <c r="W29" s="519">
        <v>0</v>
      </c>
      <c r="X29" s="519">
        <v>0</v>
      </c>
      <c r="Y29" s="519">
        <v>0</v>
      </c>
      <c r="Z29" s="519">
        <v>0</v>
      </c>
      <c r="AA29" s="519">
        <v>0</v>
      </c>
      <c r="AB29" s="519">
        <v>0</v>
      </c>
      <c r="AC29" s="519">
        <v>0</v>
      </c>
      <c r="AD29" s="519">
        <v>0</v>
      </c>
      <c r="AE29" s="519">
        <v>0</v>
      </c>
      <c r="AF29" s="519">
        <v>0</v>
      </c>
      <c r="AG29" s="519">
        <v>0</v>
      </c>
      <c r="AH29" s="519">
        <v>0</v>
      </c>
      <c r="AI29" s="519">
        <v>0</v>
      </c>
      <c r="AJ29" s="519">
        <v>0</v>
      </c>
      <c r="AK29" s="519">
        <v>0</v>
      </c>
      <c r="AL29" s="519">
        <v>0</v>
      </c>
      <c r="AM29" s="519">
        <v>0</v>
      </c>
      <c r="AN29" s="519">
        <v>0</v>
      </c>
      <c r="AO29" s="519">
        <v>0</v>
      </c>
      <c r="AP29" s="519">
        <v>10000</v>
      </c>
      <c r="AQ29" s="519">
        <v>0</v>
      </c>
      <c r="AR29" s="519">
        <v>0</v>
      </c>
      <c r="AS29" s="519">
        <v>0</v>
      </c>
      <c r="AT29" s="519">
        <v>0</v>
      </c>
      <c r="AU29" s="519">
        <v>0</v>
      </c>
      <c r="AV29" s="519">
        <v>0</v>
      </c>
      <c r="AW29" s="519">
        <v>0</v>
      </c>
      <c r="AX29" s="519">
        <v>0</v>
      </c>
      <c r="AY29" s="519">
        <v>0</v>
      </c>
      <c r="AZ29" s="519">
        <v>0</v>
      </c>
      <c r="BA29" s="519">
        <v>0</v>
      </c>
      <c r="BB29" s="519">
        <v>0</v>
      </c>
      <c r="BC29" s="519">
        <v>0</v>
      </c>
      <c r="BD29" s="519">
        <v>0</v>
      </c>
      <c r="BE29" s="519">
        <v>0</v>
      </c>
      <c r="BF29" s="519">
        <v>0</v>
      </c>
      <c r="BG29" s="519">
        <v>0</v>
      </c>
      <c r="BH29" s="519">
        <v>0</v>
      </c>
      <c r="BI29" s="519">
        <v>0</v>
      </c>
      <c r="BJ29" s="519">
        <v>0</v>
      </c>
      <c r="BK29" s="519">
        <v>0</v>
      </c>
      <c r="BL29" s="519">
        <v>0</v>
      </c>
      <c r="BM29" s="519">
        <v>0</v>
      </c>
      <c r="BN29" s="519">
        <v>0</v>
      </c>
      <c r="BO29" s="519">
        <v>0</v>
      </c>
      <c r="BP29" s="519">
        <v>0</v>
      </c>
      <c r="BQ29" s="519">
        <v>0</v>
      </c>
      <c r="BR29" s="519">
        <v>0</v>
      </c>
      <c r="BS29" s="519">
        <v>0</v>
      </c>
      <c r="BT29" s="519">
        <v>0</v>
      </c>
      <c r="BU29" s="519">
        <v>0</v>
      </c>
      <c r="BV29" s="519">
        <v>0</v>
      </c>
      <c r="BW29" s="519">
        <v>0</v>
      </c>
      <c r="BX29" s="519">
        <v>0</v>
      </c>
      <c r="BY29" s="519">
        <v>0</v>
      </c>
      <c r="BZ29" s="519">
        <v>0</v>
      </c>
      <c r="CA29" s="519">
        <v>0</v>
      </c>
      <c r="CB29" s="519">
        <v>0</v>
      </c>
      <c r="CC29" s="519">
        <v>0</v>
      </c>
      <c r="CD29" s="519">
        <v>0</v>
      </c>
      <c r="CE29" s="519">
        <v>0</v>
      </c>
      <c r="CF29" s="519">
        <v>0</v>
      </c>
      <c r="CG29" s="519">
        <v>0</v>
      </c>
      <c r="CH29" s="519">
        <v>0</v>
      </c>
      <c r="CI29" s="519">
        <v>0</v>
      </c>
      <c r="CJ29" s="519">
        <v>0</v>
      </c>
      <c r="CK29" s="519">
        <v>0</v>
      </c>
      <c r="CL29" s="519">
        <v>0</v>
      </c>
      <c r="CM29" s="519">
        <v>0</v>
      </c>
      <c r="CN29" s="519">
        <v>0</v>
      </c>
      <c r="CO29" s="519">
        <v>0</v>
      </c>
      <c r="CP29" s="519">
        <v>0</v>
      </c>
      <c r="CQ29" s="519">
        <v>0</v>
      </c>
      <c r="CR29" s="519">
        <v>0</v>
      </c>
      <c r="CS29" s="519">
        <v>0</v>
      </c>
      <c r="CT29" s="519">
        <v>0</v>
      </c>
      <c r="CU29" s="519">
        <v>0</v>
      </c>
      <c r="CV29" s="519">
        <v>0</v>
      </c>
      <c r="CW29" s="519">
        <v>0</v>
      </c>
      <c r="CX29" s="519">
        <v>0</v>
      </c>
      <c r="CY29" s="519">
        <v>0</v>
      </c>
      <c r="CZ29" s="519">
        <v>0</v>
      </c>
      <c r="DA29" s="519">
        <v>0</v>
      </c>
      <c r="DB29" s="519">
        <v>0</v>
      </c>
      <c r="DC29" s="519">
        <v>0</v>
      </c>
      <c r="DD29" s="519">
        <v>0</v>
      </c>
      <c r="DE29" s="519">
        <v>0</v>
      </c>
      <c r="DF29" s="519">
        <v>0</v>
      </c>
      <c r="DG29" s="519">
        <v>0</v>
      </c>
      <c r="DH29" s="519">
        <v>0</v>
      </c>
      <c r="DI29" s="519">
        <v>0</v>
      </c>
      <c r="DJ29" s="519">
        <v>0</v>
      </c>
      <c r="DK29" s="519">
        <v>0</v>
      </c>
      <c r="DL29" s="519">
        <v>0</v>
      </c>
      <c r="DM29" s="519">
        <v>0</v>
      </c>
      <c r="DN29" s="519">
        <v>0</v>
      </c>
      <c r="DO29" s="519">
        <v>0</v>
      </c>
      <c r="DP29" s="519">
        <v>0</v>
      </c>
      <c r="DQ29" s="519">
        <v>0</v>
      </c>
      <c r="DR29" s="519">
        <v>0</v>
      </c>
      <c r="DS29" s="519">
        <v>0</v>
      </c>
      <c r="DT29" s="519">
        <v>0</v>
      </c>
      <c r="DU29" s="519">
        <v>0</v>
      </c>
      <c r="DV29" s="519">
        <v>0</v>
      </c>
      <c r="DW29" s="519">
        <v>0</v>
      </c>
      <c r="DX29" s="519">
        <v>0</v>
      </c>
      <c r="DY29" s="131"/>
      <c r="DZ29" s="337" t="s">
        <v>631</v>
      </c>
      <c r="EA29" s="519" t="s">
        <v>1058</v>
      </c>
      <c r="EB29" s="519" t="s">
        <v>1059</v>
      </c>
      <c r="EC29" s="519">
        <v>26</v>
      </c>
      <c r="ED29" s="521" t="str">
        <f t="shared" si="2"/>
        <v>SDN100126</v>
      </c>
      <c r="EE29" s="519">
        <v>10000</v>
      </c>
      <c r="EF29" s="519">
        <v>10000</v>
      </c>
      <c r="EG29" s="519">
        <v>10000</v>
      </c>
      <c r="EH29" s="519">
        <v>10000</v>
      </c>
      <c r="EI29" s="519">
        <v>10000</v>
      </c>
      <c r="EJ29" s="519">
        <v>10000</v>
      </c>
      <c r="EK29" s="519">
        <v>10000</v>
      </c>
      <c r="EL29" s="519">
        <v>10000</v>
      </c>
      <c r="EM29" s="519">
        <v>10000</v>
      </c>
      <c r="EN29" s="519">
        <v>10000</v>
      </c>
      <c r="EO29" s="519">
        <v>10000</v>
      </c>
      <c r="EP29" s="519">
        <v>10000</v>
      </c>
      <c r="EQ29" s="519">
        <v>10000</v>
      </c>
      <c r="ER29" s="519">
        <v>10000</v>
      </c>
      <c r="ES29" s="519">
        <v>10000</v>
      </c>
      <c r="ET29" s="519">
        <v>10000</v>
      </c>
      <c r="EU29" s="519">
        <v>10000</v>
      </c>
      <c r="EV29" s="519">
        <v>10000</v>
      </c>
      <c r="EW29" s="519">
        <v>10000</v>
      </c>
      <c r="EX29" s="519">
        <v>10000</v>
      </c>
      <c r="EY29" s="519">
        <v>10000</v>
      </c>
      <c r="EZ29" s="519">
        <v>10000</v>
      </c>
      <c r="FA29" s="519">
        <v>10000</v>
      </c>
      <c r="FB29" s="519">
        <v>10000</v>
      </c>
      <c r="FC29" s="519">
        <v>10000</v>
      </c>
      <c r="FD29" s="519">
        <v>0</v>
      </c>
      <c r="FE29" s="519">
        <v>0</v>
      </c>
      <c r="FF29" s="519">
        <v>0</v>
      </c>
      <c r="FG29" s="519">
        <v>0</v>
      </c>
      <c r="FH29" s="519">
        <v>0</v>
      </c>
      <c r="FI29" s="519">
        <v>0</v>
      </c>
      <c r="FJ29" s="519">
        <v>0</v>
      </c>
      <c r="FK29" s="519">
        <v>0</v>
      </c>
      <c r="FL29" s="519">
        <v>0</v>
      </c>
      <c r="FM29" s="519">
        <v>0</v>
      </c>
      <c r="FN29" s="519">
        <v>0</v>
      </c>
      <c r="FO29" s="519">
        <v>0</v>
      </c>
      <c r="FP29" s="519">
        <v>0</v>
      </c>
      <c r="FQ29" s="519">
        <v>0</v>
      </c>
      <c r="FR29" s="519">
        <v>0</v>
      </c>
      <c r="FS29" s="519">
        <v>0</v>
      </c>
      <c r="FT29" s="519">
        <v>0</v>
      </c>
      <c r="FU29" s="519">
        <v>0</v>
      </c>
      <c r="FV29" s="519">
        <v>0</v>
      </c>
      <c r="FW29" s="519">
        <v>0</v>
      </c>
      <c r="FX29" s="519">
        <v>0</v>
      </c>
      <c r="FY29" s="519">
        <v>0</v>
      </c>
      <c r="FZ29" s="519">
        <v>0</v>
      </c>
      <c r="GA29" s="519">
        <v>0</v>
      </c>
      <c r="GB29" s="519">
        <v>0</v>
      </c>
      <c r="GC29" s="519">
        <v>0</v>
      </c>
      <c r="GD29" s="519">
        <v>0</v>
      </c>
      <c r="GE29" s="519">
        <v>0</v>
      </c>
      <c r="GF29" s="519">
        <v>0</v>
      </c>
      <c r="GG29" s="519">
        <v>0</v>
      </c>
      <c r="GH29" s="519">
        <v>0</v>
      </c>
      <c r="GI29" s="519">
        <v>0</v>
      </c>
      <c r="GJ29" s="519">
        <v>0</v>
      </c>
      <c r="GK29" s="519">
        <v>0</v>
      </c>
      <c r="GL29" s="519">
        <v>0</v>
      </c>
      <c r="GM29" s="519">
        <v>0</v>
      </c>
      <c r="GN29" s="519">
        <v>0</v>
      </c>
      <c r="GO29" s="519">
        <v>0</v>
      </c>
      <c r="GP29" s="519">
        <v>0</v>
      </c>
      <c r="GQ29" s="519">
        <v>0</v>
      </c>
      <c r="GR29" s="519">
        <v>0</v>
      </c>
      <c r="GS29" s="519">
        <v>0</v>
      </c>
      <c r="GT29" s="519">
        <v>0</v>
      </c>
      <c r="GU29" s="519">
        <v>0</v>
      </c>
      <c r="GV29" s="519">
        <v>0</v>
      </c>
      <c r="GW29" s="519">
        <v>0</v>
      </c>
      <c r="GX29" s="519">
        <v>0</v>
      </c>
      <c r="GY29" s="519">
        <v>0</v>
      </c>
      <c r="GZ29" s="519">
        <v>0</v>
      </c>
      <c r="HA29" s="519">
        <v>0</v>
      </c>
      <c r="HB29" s="519">
        <v>0</v>
      </c>
      <c r="HC29" s="519">
        <v>0</v>
      </c>
      <c r="HD29" s="519">
        <v>0</v>
      </c>
      <c r="HE29" s="519">
        <v>0</v>
      </c>
      <c r="HF29" s="519">
        <v>0</v>
      </c>
      <c r="HG29" s="519">
        <v>0</v>
      </c>
      <c r="HH29" s="519">
        <v>0</v>
      </c>
      <c r="HI29" s="519">
        <v>0</v>
      </c>
      <c r="HJ29" s="519">
        <v>0</v>
      </c>
      <c r="HK29" s="519">
        <v>0</v>
      </c>
      <c r="HL29" s="519">
        <v>0</v>
      </c>
      <c r="HM29" s="519">
        <v>0</v>
      </c>
      <c r="HN29" s="519">
        <v>0</v>
      </c>
      <c r="HO29" s="519">
        <v>0</v>
      </c>
      <c r="HP29" s="519">
        <v>0</v>
      </c>
      <c r="HQ29" s="519">
        <v>0</v>
      </c>
      <c r="HR29" s="519">
        <v>0</v>
      </c>
      <c r="HS29" s="519">
        <v>0</v>
      </c>
      <c r="HT29" s="519">
        <v>0</v>
      </c>
      <c r="HU29" s="519">
        <v>0</v>
      </c>
      <c r="HV29" s="519">
        <v>0</v>
      </c>
      <c r="HW29" s="519">
        <v>0</v>
      </c>
      <c r="HX29" s="519">
        <v>0</v>
      </c>
      <c r="HY29" s="519">
        <v>0</v>
      </c>
      <c r="HZ29" s="519">
        <v>0</v>
      </c>
      <c r="IA29" s="519">
        <v>0</v>
      </c>
      <c r="IB29" s="519">
        <v>0</v>
      </c>
      <c r="IC29" s="519">
        <v>0</v>
      </c>
      <c r="ID29" s="519">
        <v>0</v>
      </c>
      <c r="IE29" s="519">
        <v>0</v>
      </c>
      <c r="IF29" s="519">
        <v>0</v>
      </c>
      <c r="IG29" s="519">
        <v>0</v>
      </c>
      <c r="IH29" s="519">
        <v>0</v>
      </c>
      <c r="II29" s="519">
        <v>0</v>
      </c>
      <c r="IJ29" s="519">
        <v>0</v>
      </c>
      <c r="IK29" s="519">
        <v>0</v>
      </c>
    </row>
    <row r="30" spans="1:245" hidden="1">
      <c r="A30" s="337" t="s">
        <v>631</v>
      </c>
      <c r="B30" s="519" t="s">
        <v>1058</v>
      </c>
      <c r="C30" s="519"/>
      <c r="D30" s="519"/>
      <c r="E30" s="519"/>
      <c r="F30" s="519">
        <v>1</v>
      </c>
      <c r="G30" s="520"/>
      <c r="H30" s="519">
        <v>2</v>
      </c>
      <c r="I30" s="519">
        <v>8</v>
      </c>
      <c r="J30" s="519" t="str">
        <f t="shared" si="3"/>
        <v>SDN10010208</v>
      </c>
      <c r="K30" s="519">
        <v>768</v>
      </c>
      <c r="M30" s="337" t="s">
        <v>631</v>
      </c>
      <c r="N30" s="519" t="s">
        <v>1058</v>
      </c>
      <c r="O30" s="519" t="s">
        <v>1059</v>
      </c>
      <c r="P30" s="519">
        <v>27</v>
      </c>
      <c r="Q30" s="183" t="str">
        <f t="shared" si="1"/>
        <v>SDN100127</v>
      </c>
      <c r="R30" s="519">
        <v>0</v>
      </c>
      <c r="S30" s="519">
        <v>0</v>
      </c>
      <c r="T30" s="519">
        <v>0</v>
      </c>
      <c r="U30" s="519">
        <v>0</v>
      </c>
      <c r="V30" s="519">
        <v>0</v>
      </c>
      <c r="W30" s="519">
        <v>0</v>
      </c>
      <c r="X30" s="519">
        <v>0</v>
      </c>
      <c r="Y30" s="519">
        <v>0</v>
      </c>
      <c r="Z30" s="519">
        <v>0</v>
      </c>
      <c r="AA30" s="519">
        <v>0</v>
      </c>
      <c r="AB30" s="519">
        <v>0</v>
      </c>
      <c r="AC30" s="519">
        <v>0</v>
      </c>
      <c r="AD30" s="519">
        <v>0</v>
      </c>
      <c r="AE30" s="519">
        <v>0</v>
      </c>
      <c r="AF30" s="519">
        <v>0</v>
      </c>
      <c r="AG30" s="519">
        <v>0</v>
      </c>
      <c r="AH30" s="519">
        <v>0</v>
      </c>
      <c r="AI30" s="519">
        <v>0</v>
      </c>
      <c r="AJ30" s="519">
        <v>0</v>
      </c>
      <c r="AK30" s="519">
        <v>0</v>
      </c>
      <c r="AL30" s="519">
        <v>0</v>
      </c>
      <c r="AM30" s="519">
        <v>0</v>
      </c>
      <c r="AN30" s="519">
        <v>0</v>
      </c>
      <c r="AO30" s="519">
        <v>0</v>
      </c>
      <c r="AP30" s="519">
        <v>10000</v>
      </c>
      <c r="AQ30" s="519">
        <v>0</v>
      </c>
      <c r="AR30" s="519">
        <v>0</v>
      </c>
      <c r="AS30" s="519">
        <v>0</v>
      </c>
      <c r="AT30" s="519">
        <v>0</v>
      </c>
      <c r="AU30" s="519">
        <v>0</v>
      </c>
      <c r="AV30" s="519">
        <v>0</v>
      </c>
      <c r="AW30" s="519">
        <v>0</v>
      </c>
      <c r="AX30" s="519">
        <v>0</v>
      </c>
      <c r="AY30" s="519">
        <v>0</v>
      </c>
      <c r="AZ30" s="519">
        <v>0</v>
      </c>
      <c r="BA30" s="519">
        <v>0</v>
      </c>
      <c r="BB30" s="519">
        <v>0</v>
      </c>
      <c r="BC30" s="519">
        <v>0</v>
      </c>
      <c r="BD30" s="519">
        <v>0</v>
      </c>
      <c r="BE30" s="519">
        <v>0</v>
      </c>
      <c r="BF30" s="519">
        <v>0</v>
      </c>
      <c r="BG30" s="519">
        <v>0</v>
      </c>
      <c r="BH30" s="519">
        <v>0</v>
      </c>
      <c r="BI30" s="519">
        <v>0</v>
      </c>
      <c r="BJ30" s="519">
        <v>0</v>
      </c>
      <c r="BK30" s="519">
        <v>0</v>
      </c>
      <c r="BL30" s="519">
        <v>0</v>
      </c>
      <c r="BM30" s="519">
        <v>0</v>
      </c>
      <c r="BN30" s="519">
        <v>0</v>
      </c>
      <c r="BO30" s="519">
        <v>0</v>
      </c>
      <c r="BP30" s="519">
        <v>0</v>
      </c>
      <c r="BQ30" s="519">
        <v>0</v>
      </c>
      <c r="BR30" s="519">
        <v>0</v>
      </c>
      <c r="BS30" s="519">
        <v>0</v>
      </c>
      <c r="BT30" s="519">
        <v>0</v>
      </c>
      <c r="BU30" s="519">
        <v>0</v>
      </c>
      <c r="BV30" s="519">
        <v>0</v>
      </c>
      <c r="BW30" s="519">
        <v>0</v>
      </c>
      <c r="BX30" s="519">
        <v>0</v>
      </c>
      <c r="BY30" s="519">
        <v>0</v>
      </c>
      <c r="BZ30" s="519">
        <v>0</v>
      </c>
      <c r="CA30" s="519">
        <v>0</v>
      </c>
      <c r="CB30" s="519">
        <v>0</v>
      </c>
      <c r="CC30" s="519">
        <v>0</v>
      </c>
      <c r="CD30" s="519">
        <v>0</v>
      </c>
      <c r="CE30" s="519">
        <v>0</v>
      </c>
      <c r="CF30" s="519">
        <v>0</v>
      </c>
      <c r="CG30" s="519">
        <v>0</v>
      </c>
      <c r="CH30" s="519">
        <v>0</v>
      </c>
      <c r="CI30" s="519">
        <v>0</v>
      </c>
      <c r="CJ30" s="519">
        <v>0</v>
      </c>
      <c r="CK30" s="519">
        <v>0</v>
      </c>
      <c r="CL30" s="519">
        <v>0</v>
      </c>
      <c r="CM30" s="519">
        <v>0</v>
      </c>
      <c r="CN30" s="519">
        <v>0</v>
      </c>
      <c r="CO30" s="519">
        <v>0</v>
      </c>
      <c r="CP30" s="519">
        <v>0</v>
      </c>
      <c r="CQ30" s="519">
        <v>0</v>
      </c>
      <c r="CR30" s="519">
        <v>0</v>
      </c>
      <c r="CS30" s="519">
        <v>0</v>
      </c>
      <c r="CT30" s="519">
        <v>0</v>
      </c>
      <c r="CU30" s="519">
        <v>0</v>
      </c>
      <c r="CV30" s="519">
        <v>0</v>
      </c>
      <c r="CW30" s="519">
        <v>0</v>
      </c>
      <c r="CX30" s="519">
        <v>0</v>
      </c>
      <c r="CY30" s="519">
        <v>0</v>
      </c>
      <c r="CZ30" s="519">
        <v>0</v>
      </c>
      <c r="DA30" s="519">
        <v>0</v>
      </c>
      <c r="DB30" s="519">
        <v>0</v>
      </c>
      <c r="DC30" s="519">
        <v>0</v>
      </c>
      <c r="DD30" s="519">
        <v>0</v>
      </c>
      <c r="DE30" s="519">
        <v>0</v>
      </c>
      <c r="DF30" s="519">
        <v>0</v>
      </c>
      <c r="DG30" s="519">
        <v>0</v>
      </c>
      <c r="DH30" s="519">
        <v>0</v>
      </c>
      <c r="DI30" s="519">
        <v>0</v>
      </c>
      <c r="DJ30" s="519">
        <v>0</v>
      </c>
      <c r="DK30" s="519">
        <v>0</v>
      </c>
      <c r="DL30" s="519">
        <v>0</v>
      </c>
      <c r="DM30" s="519">
        <v>0</v>
      </c>
      <c r="DN30" s="519">
        <v>0</v>
      </c>
      <c r="DO30" s="519">
        <v>0</v>
      </c>
      <c r="DP30" s="519">
        <v>0</v>
      </c>
      <c r="DQ30" s="519">
        <v>0</v>
      </c>
      <c r="DR30" s="519">
        <v>0</v>
      </c>
      <c r="DS30" s="519">
        <v>0</v>
      </c>
      <c r="DT30" s="519">
        <v>0</v>
      </c>
      <c r="DU30" s="519">
        <v>0</v>
      </c>
      <c r="DV30" s="519">
        <v>0</v>
      </c>
      <c r="DW30" s="519">
        <v>0</v>
      </c>
      <c r="DX30" s="519">
        <v>0</v>
      </c>
      <c r="DY30" s="131"/>
      <c r="DZ30" s="337" t="s">
        <v>631</v>
      </c>
      <c r="EA30" s="519" t="s">
        <v>1058</v>
      </c>
      <c r="EB30" s="519" t="s">
        <v>1059</v>
      </c>
      <c r="EC30" s="519">
        <v>27</v>
      </c>
      <c r="ED30" s="521" t="str">
        <f t="shared" si="2"/>
        <v>SDN100127</v>
      </c>
      <c r="EE30" s="519">
        <v>10000</v>
      </c>
      <c r="EF30" s="519">
        <v>10000</v>
      </c>
      <c r="EG30" s="519">
        <v>10000</v>
      </c>
      <c r="EH30" s="519">
        <v>10000</v>
      </c>
      <c r="EI30" s="519">
        <v>10000</v>
      </c>
      <c r="EJ30" s="519">
        <v>10000</v>
      </c>
      <c r="EK30" s="519">
        <v>10000</v>
      </c>
      <c r="EL30" s="519">
        <v>10000</v>
      </c>
      <c r="EM30" s="519">
        <v>10000</v>
      </c>
      <c r="EN30" s="519">
        <v>10000</v>
      </c>
      <c r="EO30" s="519">
        <v>10000</v>
      </c>
      <c r="EP30" s="519">
        <v>10000</v>
      </c>
      <c r="EQ30" s="519">
        <v>10000</v>
      </c>
      <c r="ER30" s="519">
        <v>10000</v>
      </c>
      <c r="ES30" s="519">
        <v>10000</v>
      </c>
      <c r="ET30" s="519">
        <v>10000</v>
      </c>
      <c r="EU30" s="519">
        <v>10000</v>
      </c>
      <c r="EV30" s="519">
        <v>10000</v>
      </c>
      <c r="EW30" s="519">
        <v>10000</v>
      </c>
      <c r="EX30" s="519">
        <v>10000</v>
      </c>
      <c r="EY30" s="519">
        <v>10000</v>
      </c>
      <c r="EZ30" s="519">
        <v>10000</v>
      </c>
      <c r="FA30" s="519">
        <v>10000</v>
      </c>
      <c r="FB30" s="519">
        <v>10000</v>
      </c>
      <c r="FC30" s="519">
        <v>10000</v>
      </c>
      <c r="FD30" s="519">
        <v>0</v>
      </c>
      <c r="FE30" s="519">
        <v>0</v>
      </c>
      <c r="FF30" s="519">
        <v>0</v>
      </c>
      <c r="FG30" s="519">
        <v>0</v>
      </c>
      <c r="FH30" s="519">
        <v>0</v>
      </c>
      <c r="FI30" s="519">
        <v>0</v>
      </c>
      <c r="FJ30" s="519">
        <v>0</v>
      </c>
      <c r="FK30" s="519">
        <v>0</v>
      </c>
      <c r="FL30" s="519">
        <v>0</v>
      </c>
      <c r="FM30" s="519">
        <v>0</v>
      </c>
      <c r="FN30" s="519">
        <v>0</v>
      </c>
      <c r="FO30" s="519">
        <v>0</v>
      </c>
      <c r="FP30" s="519">
        <v>0</v>
      </c>
      <c r="FQ30" s="519">
        <v>0</v>
      </c>
      <c r="FR30" s="519">
        <v>0</v>
      </c>
      <c r="FS30" s="519">
        <v>0</v>
      </c>
      <c r="FT30" s="519">
        <v>0</v>
      </c>
      <c r="FU30" s="519">
        <v>0</v>
      </c>
      <c r="FV30" s="519">
        <v>0</v>
      </c>
      <c r="FW30" s="519">
        <v>0</v>
      </c>
      <c r="FX30" s="519">
        <v>0</v>
      </c>
      <c r="FY30" s="519">
        <v>0</v>
      </c>
      <c r="FZ30" s="519">
        <v>0</v>
      </c>
      <c r="GA30" s="519">
        <v>0</v>
      </c>
      <c r="GB30" s="519">
        <v>0</v>
      </c>
      <c r="GC30" s="519">
        <v>0</v>
      </c>
      <c r="GD30" s="519">
        <v>0</v>
      </c>
      <c r="GE30" s="519">
        <v>0</v>
      </c>
      <c r="GF30" s="519">
        <v>0</v>
      </c>
      <c r="GG30" s="519">
        <v>0</v>
      </c>
      <c r="GH30" s="519">
        <v>0</v>
      </c>
      <c r="GI30" s="519">
        <v>0</v>
      </c>
      <c r="GJ30" s="519">
        <v>0</v>
      </c>
      <c r="GK30" s="519">
        <v>0</v>
      </c>
      <c r="GL30" s="519">
        <v>0</v>
      </c>
      <c r="GM30" s="519">
        <v>0</v>
      </c>
      <c r="GN30" s="519">
        <v>0</v>
      </c>
      <c r="GO30" s="519">
        <v>0</v>
      </c>
      <c r="GP30" s="519">
        <v>0</v>
      </c>
      <c r="GQ30" s="519">
        <v>0</v>
      </c>
      <c r="GR30" s="519">
        <v>0</v>
      </c>
      <c r="GS30" s="519">
        <v>0</v>
      </c>
      <c r="GT30" s="519">
        <v>0</v>
      </c>
      <c r="GU30" s="519">
        <v>0</v>
      </c>
      <c r="GV30" s="519">
        <v>0</v>
      </c>
      <c r="GW30" s="519">
        <v>0</v>
      </c>
      <c r="GX30" s="519">
        <v>0</v>
      </c>
      <c r="GY30" s="519">
        <v>0</v>
      </c>
      <c r="GZ30" s="519">
        <v>0</v>
      </c>
      <c r="HA30" s="519">
        <v>0</v>
      </c>
      <c r="HB30" s="519">
        <v>0</v>
      </c>
      <c r="HC30" s="519">
        <v>0</v>
      </c>
      <c r="HD30" s="519">
        <v>0</v>
      </c>
      <c r="HE30" s="519">
        <v>0</v>
      </c>
      <c r="HF30" s="519">
        <v>0</v>
      </c>
      <c r="HG30" s="519">
        <v>0</v>
      </c>
      <c r="HH30" s="519">
        <v>0</v>
      </c>
      <c r="HI30" s="519">
        <v>0</v>
      </c>
      <c r="HJ30" s="519">
        <v>0</v>
      </c>
      <c r="HK30" s="519">
        <v>0</v>
      </c>
      <c r="HL30" s="519">
        <v>0</v>
      </c>
      <c r="HM30" s="519">
        <v>0</v>
      </c>
      <c r="HN30" s="519">
        <v>0</v>
      </c>
      <c r="HO30" s="519">
        <v>0</v>
      </c>
      <c r="HP30" s="519">
        <v>0</v>
      </c>
      <c r="HQ30" s="519">
        <v>0</v>
      </c>
      <c r="HR30" s="519">
        <v>0</v>
      </c>
      <c r="HS30" s="519">
        <v>0</v>
      </c>
      <c r="HT30" s="519">
        <v>0</v>
      </c>
      <c r="HU30" s="519">
        <v>0</v>
      </c>
      <c r="HV30" s="519">
        <v>0</v>
      </c>
      <c r="HW30" s="519">
        <v>0</v>
      </c>
      <c r="HX30" s="519">
        <v>0</v>
      </c>
      <c r="HY30" s="519">
        <v>0</v>
      </c>
      <c r="HZ30" s="519">
        <v>0</v>
      </c>
      <c r="IA30" s="519">
        <v>0</v>
      </c>
      <c r="IB30" s="519">
        <v>0</v>
      </c>
      <c r="IC30" s="519">
        <v>0</v>
      </c>
      <c r="ID30" s="519">
        <v>0</v>
      </c>
      <c r="IE30" s="519">
        <v>0</v>
      </c>
      <c r="IF30" s="519">
        <v>0</v>
      </c>
      <c r="IG30" s="519">
        <v>0</v>
      </c>
      <c r="IH30" s="519">
        <v>0</v>
      </c>
      <c r="II30" s="519">
        <v>0</v>
      </c>
      <c r="IJ30" s="519">
        <v>0</v>
      </c>
      <c r="IK30" s="519">
        <v>0</v>
      </c>
    </row>
    <row r="31" spans="1:245" hidden="1">
      <c r="A31" s="337" t="s">
        <v>631</v>
      </c>
      <c r="B31" s="519" t="s">
        <v>1058</v>
      </c>
      <c r="C31" s="519"/>
      <c r="D31" s="519"/>
      <c r="E31" s="519"/>
      <c r="F31" s="519">
        <v>1</v>
      </c>
      <c r="G31" s="520"/>
      <c r="H31" s="519">
        <v>2</v>
      </c>
      <c r="I31" s="519">
        <v>9</v>
      </c>
      <c r="J31" s="519" t="str">
        <f t="shared" si="3"/>
        <v>SDN10010209</v>
      </c>
      <c r="K31" s="519">
        <v>768</v>
      </c>
      <c r="M31" s="337" t="s">
        <v>631</v>
      </c>
      <c r="N31" s="519" t="s">
        <v>1058</v>
      </c>
      <c r="O31" s="519" t="s">
        <v>1059</v>
      </c>
      <c r="P31" s="519">
        <v>28</v>
      </c>
      <c r="Q31" s="183" t="str">
        <f t="shared" si="1"/>
        <v>SDN100128</v>
      </c>
      <c r="R31" s="519">
        <v>0</v>
      </c>
      <c r="S31" s="519">
        <v>0</v>
      </c>
      <c r="T31" s="519">
        <v>0</v>
      </c>
      <c r="U31" s="519">
        <v>0</v>
      </c>
      <c r="V31" s="519">
        <v>0</v>
      </c>
      <c r="W31" s="519">
        <v>0</v>
      </c>
      <c r="X31" s="519">
        <v>0</v>
      </c>
      <c r="Y31" s="519">
        <v>0</v>
      </c>
      <c r="Z31" s="519">
        <v>0</v>
      </c>
      <c r="AA31" s="519">
        <v>0</v>
      </c>
      <c r="AB31" s="519">
        <v>0</v>
      </c>
      <c r="AC31" s="519">
        <v>0</v>
      </c>
      <c r="AD31" s="519">
        <v>0</v>
      </c>
      <c r="AE31" s="519">
        <v>0</v>
      </c>
      <c r="AF31" s="519">
        <v>0</v>
      </c>
      <c r="AG31" s="519">
        <v>0</v>
      </c>
      <c r="AH31" s="519">
        <v>0</v>
      </c>
      <c r="AI31" s="519">
        <v>0</v>
      </c>
      <c r="AJ31" s="519">
        <v>0</v>
      </c>
      <c r="AK31" s="519">
        <v>0</v>
      </c>
      <c r="AL31" s="519">
        <v>0</v>
      </c>
      <c r="AM31" s="519">
        <v>0</v>
      </c>
      <c r="AN31" s="519">
        <v>0</v>
      </c>
      <c r="AO31" s="519">
        <v>0</v>
      </c>
      <c r="AP31" s="519">
        <v>10000</v>
      </c>
      <c r="AQ31" s="519">
        <v>0</v>
      </c>
      <c r="AR31" s="519">
        <v>0</v>
      </c>
      <c r="AS31" s="519">
        <v>0</v>
      </c>
      <c r="AT31" s="519">
        <v>0</v>
      </c>
      <c r="AU31" s="519">
        <v>0</v>
      </c>
      <c r="AV31" s="519">
        <v>0</v>
      </c>
      <c r="AW31" s="519">
        <v>0</v>
      </c>
      <c r="AX31" s="519">
        <v>0</v>
      </c>
      <c r="AY31" s="519">
        <v>0</v>
      </c>
      <c r="AZ31" s="519">
        <v>0</v>
      </c>
      <c r="BA31" s="519">
        <v>0</v>
      </c>
      <c r="BB31" s="519">
        <v>0</v>
      </c>
      <c r="BC31" s="519">
        <v>0</v>
      </c>
      <c r="BD31" s="519">
        <v>0</v>
      </c>
      <c r="BE31" s="519">
        <v>0</v>
      </c>
      <c r="BF31" s="519">
        <v>0</v>
      </c>
      <c r="BG31" s="519">
        <v>0</v>
      </c>
      <c r="BH31" s="519">
        <v>0</v>
      </c>
      <c r="BI31" s="519">
        <v>0</v>
      </c>
      <c r="BJ31" s="519">
        <v>0</v>
      </c>
      <c r="BK31" s="519">
        <v>0</v>
      </c>
      <c r="BL31" s="519">
        <v>0</v>
      </c>
      <c r="BM31" s="519">
        <v>0</v>
      </c>
      <c r="BN31" s="519">
        <v>0</v>
      </c>
      <c r="BO31" s="519">
        <v>0</v>
      </c>
      <c r="BP31" s="519">
        <v>0</v>
      </c>
      <c r="BQ31" s="519">
        <v>0</v>
      </c>
      <c r="BR31" s="519">
        <v>0</v>
      </c>
      <c r="BS31" s="519">
        <v>0</v>
      </c>
      <c r="BT31" s="519">
        <v>0</v>
      </c>
      <c r="BU31" s="519">
        <v>0</v>
      </c>
      <c r="BV31" s="519">
        <v>0</v>
      </c>
      <c r="BW31" s="519">
        <v>0</v>
      </c>
      <c r="BX31" s="519">
        <v>0</v>
      </c>
      <c r="BY31" s="519">
        <v>0</v>
      </c>
      <c r="BZ31" s="519">
        <v>0</v>
      </c>
      <c r="CA31" s="519">
        <v>0</v>
      </c>
      <c r="CB31" s="519">
        <v>0</v>
      </c>
      <c r="CC31" s="519">
        <v>0</v>
      </c>
      <c r="CD31" s="519">
        <v>0</v>
      </c>
      <c r="CE31" s="519">
        <v>0</v>
      </c>
      <c r="CF31" s="519">
        <v>0</v>
      </c>
      <c r="CG31" s="519">
        <v>0</v>
      </c>
      <c r="CH31" s="519">
        <v>0</v>
      </c>
      <c r="CI31" s="519">
        <v>0</v>
      </c>
      <c r="CJ31" s="519">
        <v>0</v>
      </c>
      <c r="CK31" s="519">
        <v>0</v>
      </c>
      <c r="CL31" s="519">
        <v>0</v>
      </c>
      <c r="CM31" s="519">
        <v>0</v>
      </c>
      <c r="CN31" s="519">
        <v>0</v>
      </c>
      <c r="CO31" s="519">
        <v>0</v>
      </c>
      <c r="CP31" s="519">
        <v>0</v>
      </c>
      <c r="CQ31" s="519">
        <v>0</v>
      </c>
      <c r="CR31" s="519">
        <v>0</v>
      </c>
      <c r="CS31" s="519">
        <v>0</v>
      </c>
      <c r="CT31" s="519">
        <v>0</v>
      </c>
      <c r="CU31" s="519">
        <v>0</v>
      </c>
      <c r="CV31" s="519">
        <v>0</v>
      </c>
      <c r="CW31" s="519">
        <v>0</v>
      </c>
      <c r="CX31" s="519">
        <v>0</v>
      </c>
      <c r="CY31" s="519">
        <v>0</v>
      </c>
      <c r="CZ31" s="519">
        <v>0</v>
      </c>
      <c r="DA31" s="519">
        <v>0</v>
      </c>
      <c r="DB31" s="519">
        <v>0</v>
      </c>
      <c r="DC31" s="519">
        <v>0</v>
      </c>
      <c r="DD31" s="519">
        <v>0</v>
      </c>
      <c r="DE31" s="519">
        <v>0</v>
      </c>
      <c r="DF31" s="519">
        <v>0</v>
      </c>
      <c r="DG31" s="519">
        <v>0</v>
      </c>
      <c r="DH31" s="519">
        <v>0</v>
      </c>
      <c r="DI31" s="519">
        <v>0</v>
      </c>
      <c r="DJ31" s="519">
        <v>0</v>
      </c>
      <c r="DK31" s="519">
        <v>0</v>
      </c>
      <c r="DL31" s="519">
        <v>0</v>
      </c>
      <c r="DM31" s="519">
        <v>0</v>
      </c>
      <c r="DN31" s="519">
        <v>0</v>
      </c>
      <c r="DO31" s="519">
        <v>0</v>
      </c>
      <c r="DP31" s="519">
        <v>0</v>
      </c>
      <c r="DQ31" s="519">
        <v>0</v>
      </c>
      <c r="DR31" s="519">
        <v>0</v>
      </c>
      <c r="DS31" s="519">
        <v>0</v>
      </c>
      <c r="DT31" s="519">
        <v>0</v>
      </c>
      <c r="DU31" s="519">
        <v>0</v>
      </c>
      <c r="DV31" s="519">
        <v>0</v>
      </c>
      <c r="DW31" s="519">
        <v>0</v>
      </c>
      <c r="DX31" s="519">
        <v>0</v>
      </c>
      <c r="DY31" s="131"/>
      <c r="DZ31" s="337" t="s">
        <v>631</v>
      </c>
      <c r="EA31" s="519" t="s">
        <v>1058</v>
      </c>
      <c r="EB31" s="519" t="s">
        <v>1059</v>
      </c>
      <c r="EC31" s="519">
        <v>28</v>
      </c>
      <c r="ED31" s="521" t="str">
        <f t="shared" si="2"/>
        <v>SDN100128</v>
      </c>
      <c r="EE31" s="519">
        <v>10000</v>
      </c>
      <c r="EF31" s="519">
        <v>10000</v>
      </c>
      <c r="EG31" s="519">
        <v>10000</v>
      </c>
      <c r="EH31" s="519">
        <v>10000</v>
      </c>
      <c r="EI31" s="519">
        <v>10000</v>
      </c>
      <c r="EJ31" s="519">
        <v>10000</v>
      </c>
      <c r="EK31" s="519">
        <v>10000</v>
      </c>
      <c r="EL31" s="519">
        <v>10000</v>
      </c>
      <c r="EM31" s="519">
        <v>10000</v>
      </c>
      <c r="EN31" s="519">
        <v>10000</v>
      </c>
      <c r="EO31" s="519">
        <v>10000</v>
      </c>
      <c r="EP31" s="519">
        <v>10000</v>
      </c>
      <c r="EQ31" s="519">
        <v>10000</v>
      </c>
      <c r="ER31" s="519">
        <v>10000</v>
      </c>
      <c r="ES31" s="519">
        <v>10000</v>
      </c>
      <c r="ET31" s="519">
        <v>10000</v>
      </c>
      <c r="EU31" s="519">
        <v>10000</v>
      </c>
      <c r="EV31" s="519">
        <v>10000</v>
      </c>
      <c r="EW31" s="519">
        <v>10000</v>
      </c>
      <c r="EX31" s="519">
        <v>10000</v>
      </c>
      <c r="EY31" s="519">
        <v>10000</v>
      </c>
      <c r="EZ31" s="519">
        <v>10000</v>
      </c>
      <c r="FA31" s="519">
        <v>10000</v>
      </c>
      <c r="FB31" s="519">
        <v>10000</v>
      </c>
      <c r="FC31" s="519">
        <v>10000</v>
      </c>
      <c r="FD31" s="519">
        <v>0</v>
      </c>
      <c r="FE31" s="519">
        <v>0</v>
      </c>
      <c r="FF31" s="519">
        <v>0</v>
      </c>
      <c r="FG31" s="519">
        <v>0</v>
      </c>
      <c r="FH31" s="519">
        <v>0</v>
      </c>
      <c r="FI31" s="519">
        <v>0</v>
      </c>
      <c r="FJ31" s="519">
        <v>0</v>
      </c>
      <c r="FK31" s="519">
        <v>0</v>
      </c>
      <c r="FL31" s="519">
        <v>0</v>
      </c>
      <c r="FM31" s="519">
        <v>0</v>
      </c>
      <c r="FN31" s="519">
        <v>0</v>
      </c>
      <c r="FO31" s="519">
        <v>0</v>
      </c>
      <c r="FP31" s="519">
        <v>0</v>
      </c>
      <c r="FQ31" s="519">
        <v>0</v>
      </c>
      <c r="FR31" s="519">
        <v>0</v>
      </c>
      <c r="FS31" s="519">
        <v>0</v>
      </c>
      <c r="FT31" s="519">
        <v>0</v>
      </c>
      <c r="FU31" s="519">
        <v>0</v>
      </c>
      <c r="FV31" s="519">
        <v>0</v>
      </c>
      <c r="FW31" s="519">
        <v>0</v>
      </c>
      <c r="FX31" s="519">
        <v>0</v>
      </c>
      <c r="FY31" s="519">
        <v>0</v>
      </c>
      <c r="FZ31" s="519">
        <v>0</v>
      </c>
      <c r="GA31" s="519">
        <v>0</v>
      </c>
      <c r="GB31" s="519">
        <v>0</v>
      </c>
      <c r="GC31" s="519">
        <v>0</v>
      </c>
      <c r="GD31" s="519">
        <v>0</v>
      </c>
      <c r="GE31" s="519">
        <v>0</v>
      </c>
      <c r="GF31" s="519">
        <v>0</v>
      </c>
      <c r="GG31" s="519">
        <v>0</v>
      </c>
      <c r="GH31" s="519">
        <v>0</v>
      </c>
      <c r="GI31" s="519">
        <v>0</v>
      </c>
      <c r="GJ31" s="519">
        <v>0</v>
      </c>
      <c r="GK31" s="519">
        <v>0</v>
      </c>
      <c r="GL31" s="519">
        <v>0</v>
      </c>
      <c r="GM31" s="519">
        <v>0</v>
      </c>
      <c r="GN31" s="519">
        <v>0</v>
      </c>
      <c r="GO31" s="519">
        <v>0</v>
      </c>
      <c r="GP31" s="519">
        <v>0</v>
      </c>
      <c r="GQ31" s="519">
        <v>0</v>
      </c>
      <c r="GR31" s="519">
        <v>0</v>
      </c>
      <c r="GS31" s="519">
        <v>0</v>
      </c>
      <c r="GT31" s="519">
        <v>0</v>
      </c>
      <c r="GU31" s="519">
        <v>0</v>
      </c>
      <c r="GV31" s="519">
        <v>0</v>
      </c>
      <c r="GW31" s="519">
        <v>0</v>
      </c>
      <c r="GX31" s="519">
        <v>0</v>
      </c>
      <c r="GY31" s="519">
        <v>0</v>
      </c>
      <c r="GZ31" s="519">
        <v>0</v>
      </c>
      <c r="HA31" s="519">
        <v>0</v>
      </c>
      <c r="HB31" s="519">
        <v>0</v>
      </c>
      <c r="HC31" s="519">
        <v>0</v>
      </c>
      <c r="HD31" s="519">
        <v>0</v>
      </c>
      <c r="HE31" s="519">
        <v>0</v>
      </c>
      <c r="HF31" s="519">
        <v>0</v>
      </c>
      <c r="HG31" s="519">
        <v>0</v>
      </c>
      <c r="HH31" s="519">
        <v>0</v>
      </c>
      <c r="HI31" s="519">
        <v>0</v>
      </c>
      <c r="HJ31" s="519">
        <v>0</v>
      </c>
      <c r="HK31" s="519">
        <v>0</v>
      </c>
      <c r="HL31" s="519">
        <v>0</v>
      </c>
      <c r="HM31" s="519">
        <v>0</v>
      </c>
      <c r="HN31" s="519">
        <v>0</v>
      </c>
      <c r="HO31" s="519">
        <v>0</v>
      </c>
      <c r="HP31" s="519">
        <v>0</v>
      </c>
      <c r="HQ31" s="519">
        <v>0</v>
      </c>
      <c r="HR31" s="519">
        <v>0</v>
      </c>
      <c r="HS31" s="519">
        <v>0</v>
      </c>
      <c r="HT31" s="519">
        <v>0</v>
      </c>
      <c r="HU31" s="519">
        <v>0</v>
      </c>
      <c r="HV31" s="519">
        <v>0</v>
      </c>
      <c r="HW31" s="519">
        <v>0</v>
      </c>
      <c r="HX31" s="519">
        <v>0</v>
      </c>
      <c r="HY31" s="519">
        <v>0</v>
      </c>
      <c r="HZ31" s="519">
        <v>0</v>
      </c>
      <c r="IA31" s="519">
        <v>0</v>
      </c>
      <c r="IB31" s="519">
        <v>0</v>
      </c>
      <c r="IC31" s="519">
        <v>0</v>
      </c>
      <c r="ID31" s="519">
        <v>0</v>
      </c>
      <c r="IE31" s="519">
        <v>0</v>
      </c>
      <c r="IF31" s="519">
        <v>0</v>
      </c>
      <c r="IG31" s="519">
        <v>0</v>
      </c>
      <c r="IH31" s="519">
        <v>0</v>
      </c>
      <c r="II31" s="519">
        <v>0</v>
      </c>
      <c r="IJ31" s="519">
        <v>0</v>
      </c>
      <c r="IK31" s="519">
        <v>0</v>
      </c>
    </row>
    <row r="32" spans="1:245" hidden="1">
      <c r="A32" s="337" t="s">
        <v>631</v>
      </c>
      <c r="B32" s="519" t="s">
        <v>1058</v>
      </c>
      <c r="C32" s="519"/>
      <c r="D32" s="519"/>
      <c r="E32" s="519"/>
      <c r="F32" s="519">
        <v>1</v>
      </c>
      <c r="G32" s="520"/>
      <c r="H32" s="519">
        <v>2</v>
      </c>
      <c r="I32" s="519">
        <v>10</v>
      </c>
      <c r="J32" s="519" t="str">
        <f t="shared" si="3"/>
        <v>SDN10010210</v>
      </c>
      <c r="K32" s="519">
        <v>768</v>
      </c>
      <c r="M32" s="337" t="s">
        <v>631</v>
      </c>
      <c r="N32" s="519" t="s">
        <v>1058</v>
      </c>
      <c r="O32" s="519" t="s">
        <v>1059</v>
      </c>
      <c r="P32" s="519">
        <v>29</v>
      </c>
      <c r="Q32" s="183" t="str">
        <f t="shared" si="1"/>
        <v>SDN100129</v>
      </c>
      <c r="R32" s="519">
        <v>0</v>
      </c>
      <c r="S32" s="519">
        <v>0</v>
      </c>
      <c r="T32" s="519">
        <v>0</v>
      </c>
      <c r="U32" s="519">
        <v>0</v>
      </c>
      <c r="V32" s="519">
        <v>0</v>
      </c>
      <c r="W32" s="519">
        <v>0</v>
      </c>
      <c r="X32" s="519">
        <v>0</v>
      </c>
      <c r="Y32" s="519">
        <v>0</v>
      </c>
      <c r="Z32" s="519">
        <v>0</v>
      </c>
      <c r="AA32" s="519">
        <v>0</v>
      </c>
      <c r="AB32" s="519">
        <v>0</v>
      </c>
      <c r="AC32" s="519">
        <v>0</v>
      </c>
      <c r="AD32" s="519">
        <v>0</v>
      </c>
      <c r="AE32" s="519">
        <v>0</v>
      </c>
      <c r="AF32" s="519">
        <v>0</v>
      </c>
      <c r="AG32" s="519">
        <v>0</v>
      </c>
      <c r="AH32" s="519">
        <v>0</v>
      </c>
      <c r="AI32" s="519">
        <v>0</v>
      </c>
      <c r="AJ32" s="519">
        <v>0</v>
      </c>
      <c r="AK32" s="519">
        <v>0</v>
      </c>
      <c r="AL32" s="519">
        <v>0</v>
      </c>
      <c r="AM32" s="519">
        <v>0</v>
      </c>
      <c r="AN32" s="519">
        <v>0</v>
      </c>
      <c r="AO32" s="519">
        <v>0</v>
      </c>
      <c r="AP32" s="519">
        <v>10000</v>
      </c>
      <c r="AQ32" s="519">
        <v>0</v>
      </c>
      <c r="AR32" s="519">
        <v>0</v>
      </c>
      <c r="AS32" s="519">
        <v>0</v>
      </c>
      <c r="AT32" s="519">
        <v>0</v>
      </c>
      <c r="AU32" s="519">
        <v>0</v>
      </c>
      <c r="AV32" s="519">
        <v>0</v>
      </c>
      <c r="AW32" s="519">
        <v>0</v>
      </c>
      <c r="AX32" s="519">
        <v>0</v>
      </c>
      <c r="AY32" s="519">
        <v>0</v>
      </c>
      <c r="AZ32" s="519">
        <v>0</v>
      </c>
      <c r="BA32" s="519">
        <v>0</v>
      </c>
      <c r="BB32" s="519">
        <v>0</v>
      </c>
      <c r="BC32" s="519">
        <v>0</v>
      </c>
      <c r="BD32" s="519">
        <v>0</v>
      </c>
      <c r="BE32" s="519">
        <v>0</v>
      </c>
      <c r="BF32" s="519">
        <v>0</v>
      </c>
      <c r="BG32" s="519">
        <v>0</v>
      </c>
      <c r="BH32" s="519">
        <v>0</v>
      </c>
      <c r="BI32" s="519">
        <v>0</v>
      </c>
      <c r="BJ32" s="519">
        <v>0</v>
      </c>
      <c r="BK32" s="519">
        <v>0</v>
      </c>
      <c r="BL32" s="519">
        <v>0</v>
      </c>
      <c r="BM32" s="519">
        <v>0</v>
      </c>
      <c r="BN32" s="519">
        <v>0</v>
      </c>
      <c r="BO32" s="519">
        <v>0</v>
      </c>
      <c r="BP32" s="519">
        <v>0</v>
      </c>
      <c r="BQ32" s="519">
        <v>0</v>
      </c>
      <c r="BR32" s="519">
        <v>0</v>
      </c>
      <c r="BS32" s="519">
        <v>0</v>
      </c>
      <c r="BT32" s="519">
        <v>0</v>
      </c>
      <c r="BU32" s="519">
        <v>0</v>
      </c>
      <c r="BV32" s="519">
        <v>0</v>
      </c>
      <c r="BW32" s="519">
        <v>0</v>
      </c>
      <c r="BX32" s="519">
        <v>0</v>
      </c>
      <c r="BY32" s="519">
        <v>0</v>
      </c>
      <c r="BZ32" s="519">
        <v>0</v>
      </c>
      <c r="CA32" s="519">
        <v>0</v>
      </c>
      <c r="CB32" s="519">
        <v>0</v>
      </c>
      <c r="CC32" s="519">
        <v>0</v>
      </c>
      <c r="CD32" s="519">
        <v>0</v>
      </c>
      <c r="CE32" s="519">
        <v>0</v>
      </c>
      <c r="CF32" s="519">
        <v>0</v>
      </c>
      <c r="CG32" s="519">
        <v>0</v>
      </c>
      <c r="CH32" s="519">
        <v>0</v>
      </c>
      <c r="CI32" s="519">
        <v>0</v>
      </c>
      <c r="CJ32" s="519">
        <v>0</v>
      </c>
      <c r="CK32" s="519">
        <v>0</v>
      </c>
      <c r="CL32" s="519">
        <v>0</v>
      </c>
      <c r="CM32" s="519">
        <v>0</v>
      </c>
      <c r="CN32" s="519">
        <v>0</v>
      </c>
      <c r="CO32" s="519">
        <v>0</v>
      </c>
      <c r="CP32" s="519">
        <v>0</v>
      </c>
      <c r="CQ32" s="519">
        <v>0</v>
      </c>
      <c r="CR32" s="519">
        <v>0</v>
      </c>
      <c r="CS32" s="519">
        <v>0</v>
      </c>
      <c r="CT32" s="519">
        <v>0</v>
      </c>
      <c r="CU32" s="519">
        <v>0</v>
      </c>
      <c r="CV32" s="519">
        <v>0</v>
      </c>
      <c r="CW32" s="519">
        <v>0</v>
      </c>
      <c r="CX32" s="519">
        <v>0</v>
      </c>
      <c r="CY32" s="519">
        <v>0</v>
      </c>
      <c r="CZ32" s="519">
        <v>0</v>
      </c>
      <c r="DA32" s="519">
        <v>0</v>
      </c>
      <c r="DB32" s="519">
        <v>0</v>
      </c>
      <c r="DC32" s="519">
        <v>0</v>
      </c>
      <c r="DD32" s="519">
        <v>0</v>
      </c>
      <c r="DE32" s="519">
        <v>0</v>
      </c>
      <c r="DF32" s="519">
        <v>0</v>
      </c>
      <c r="DG32" s="519">
        <v>0</v>
      </c>
      <c r="DH32" s="519">
        <v>0</v>
      </c>
      <c r="DI32" s="519">
        <v>0</v>
      </c>
      <c r="DJ32" s="519">
        <v>0</v>
      </c>
      <c r="DK32" s="519">
        <v>0</v>
      </c>
      <c r="DL32" s="519">
        <v>0</v>
      </c>
      <c r="DM32" s="519">
        <v>0</v>
      </c>
      <c r="DN32" s="519">
        <v>0</v>
      </c>
      <c r="DO32" s="519">
        <v>0</v>
      </c>
      <c r="DP32" s="519">
        <v>0</v>
      </c>
      <c r="DQ32" s="519">
        <v>0</v>
      </c>
      <c r="DR32" s="519">
        <v>0</v>
      </c>
      <c r="DS32" s="519">
        <v>0</v>
      </c>
      <c r="DT32" s="519">
        <v>0</v>
      </c>
      <c r="DU32" s="519">
        <v>0</v>
      </c>
      <c r="DV32" s="519">
        <v>0</v>
      </c>
      <c r="DW32" s="519">
        <v>0</v>
      </c>
      <c r="DX32" s="519">
        <v>0</v>
      </c>
      <c r="DY32" s="131"/>
      <c r="DZ32" s="337" t="s">
        <v>631</v>
      </c>
      <c r="EA32" s="519" t="s">
        <v>1058</v>
      </c>
      <c r="EB32" s="519" t="s">
        <v>1059</v>
      </c>
      <c r="EC32" s="519">
        <v>29</v>
      </c>
      <c r="ED32" s="521" t="str">
        <f t="shared" si="2"/>
        <v>SDN100129</v>
      </c>
      <c r="EE32" s="519">
        <v>10000</v>
      </c>
      <c r="EF32" s="519">
        <v>10000</v>
      </c>
      <c r="EG32" s="519">
        <v>10000</v>
      </c>
      <c r="EH32" s="519">
        <v>10000</v>
      </c>
      <c r="EI32" s="519">
        <v>10000</v>
      </c>
      <c r="EJ32" s="519">
        <v>10000</v>
      </c>
      <c r="EK32" s="519">
        <v>10000</v>
      </c>
      <c r="EL32" s="519">
        <v>10000</v>
      </c>
      <c r="EM32" s="519">
        <v>10000</v>
      </c>
      <c r="EN32" s="519">
        <v>10000</v>
      </c>
      <c r="EO32" s="519">
        <v>10000</v>
      </c>
      <c r="EP32" s="519">
        <v>10000</v>
      </c>
      <c r="EQ32" s="519">
        <v>10000</v>
      </c>
      <c r="ER32" s="519">
        <v>10000</v>
      </c>
      <c r="ES32" s="519">
        <v>10000</v>
      </c>
      <c r="ET32" s="519">
        <v>10000</v>
      </c>
      <c r="EU32" s="519">
        <v>10000</v>
      </c>
      <c r="EV32" s="519">
        <v>10000</v>
      </c>
      <c r="EW32" s="519">
        <v>10000</v>
      </c>
      <c r="EX32" s="519">
        <v>10000</v>
      </c>
      <c r="EY32" s="519">
        <v>10000</v>
      </c>
      <c r="EZ32" s="519">
        <v>10000</v>
      </c>
      <c r="FA32" s="519">
        <v>10000</v>
      </c>
      <c r="FB32" s="519">
        <v>10000</v>
      </c>
      <c r="FC32" s="519">
        <v>10000</v>
      </c>
      <c r="FD32" s="519">
        <v>0</v>
      </c>
      <c r="FE32" s="519">
        <v>0</v>
      </c>
      <c r="FF32" s="519">
        <v>0</v>
      </c>
      <c r="FG32" s="519">
        <v>0</v>
      </c>
      <c r="FH32" s="519">
        <v>0</v>
      </c>
      <c r="FI32" s="519">
        <v>0</v>
      </c>
      <c r="FJ32" s="519">
        <v>0</v>
      </c>
      <c r="FK32" s="519">
        <v>0</v>
      </c>
      <c r="FL32" s="519">
        <v>0</v>
      </c>
      <c r="FM32" s="519">
        <v>0</v>
      </c>
      <c r="FN32" s="519">
        <v>0</v>
      </c>
      <c r="FO32" s="519">
        <v>0</v>
      </c>
      <c r="FP32" s="519">
        <v>0</v>
      </c>
      <c r="FQ32" s="519">
        <v>0</v>
      </c>
      <c r="FR32" s="519">
        <v>0</v>
      </c>
      <c r="FS32" s="519">
        <v>0</v>
      </c>
      <c r="FT32" s="519">
        <v>0</v>
      </c>
      <c r="FU32" s="519">
        <v>0</v>
      </c>
      <c r="FV32" s="519">
        <v>0</v>
      </c>
      <c r="FW32" s="519">
        <v>0</v>
      </c>
      <c r="FX32" s="519">
        <v>0</v>
      </c>
      <c r="FY32" s="519">
        <v>0</v>
      </c>
      <c r="FZ32" s="519">
        <v>0</v>
      </c>
      <c r="GA32" s="519">
        <v>0</v>
      </c>
      <c r="GB32" s="519">
        <v>0</v>
      </c>
      <c r="GC32" s="519">
        <v>0</v>
      </c>
      <c r="GD32" s="519">
        <v>0</v>
      </c>
      <c r="GE32" s="519">
        <v>0</v>
      </c>
      <c r="GF32" s="519">
        <v>0</v>
      </c>
      <c r="GG32" s="519">
        <v>0</v>
      </c>
      <c r="GH32" s="519">
        <v>0</v>
      </c>
      <c r="GI32" s="519">
        <v>0</v>
      </c>
      <c r="GJ32" s="519">
        <v>0</v>
      </c>
      <c r="GK32" s="519">
        <v>0</v>
      </c>
      <c r="GL32" s="519">
        <v>0</v>
      </c>
      <c r="GM32" s="519">
        <v>0</v>
      </c>
      <c r="GN32" s="519">
        <v>0</v>
      </c>
      <c r="GO32" s="519">
        <v>0</v>
      </c>
      <c r="GP32" s="519">
        <v>0</v>
      </c>
      <c r="GQ32" s="519">
        <v>0</v>
      </c>
      <c r="GR32" s="519">
        <v>0</v>
      </c>
      <c r="GS32" s="519">
        <v>0</v>
      </c>
      <c r="GT32" s="519">
        <v>0</v>
      </c>
      <c r="GU32" s="519">
        <v>0</v>
      </c>
      <c r="GV32" s="519">
        <v>0</v>
      </c>
      <c r="GW32" s="519">
        <v>0</v>
      </c>
      <c r="GX32" s="519">
        <v>0</v>
      </c>
      <c r="GY32" s="519">
        <v>0</v>
      </c>
      <c r="GZ32" s="519">
        <v>0</v>
      </c>
      <c r="HA32" s="519">
        <v>0</v>
      </c>
      <c r="HB32" s="519">
        <v>0</v>
      </c>
      <c r="HC32" s="519">
        <v>0</v>
      </c>
      <c r="HD32" s="519">
        <v>0</v>
      </c>
      <c r="HE32" s="519">
        <v>0</v>
      </c>
      <c r="HF32" s="519">
        <v>0</v>
      </c>
      <c r="HG32" s="519">
        <v>0</v>
      </c>
      <c r="HH32" s="519">
        <v>0</v>
      </c>
      <c r="HI32" s="519">
        <v>0</v>
      </c>
      <c r="HJ32" s="519">
        <v>0</v>
      </c>
      <c r="HK32" s="519">
        <v>0</v>
      </c>
      <c r="HL32" s="519">
        <v>0</v>
      </c>
      <c r="HM32" s="519">
        <v>0</v>
      </c>
      <c r="HN32" s="519">
        <v>0</v>
      </c>
      <c r="HO32" s="519">
        <v>0</v>
      </c>
      <c r="HP32" s="519">
        <v>0</v>
      </c>
      <c r="HQ32" s="519">
        <v>0</v>
      </c>
      <c r="HR32" s="519">
        <v>0</v>
      </c>
      <c r="HS32" s="519">
        <v>0</v>
      </c>
      <c r="HT32" s="519">
        <v>0</v>
      </c>
      <c r="HU32" s="519">
        <v>0</v>
      </c>
      <c r="HV32" s="519">
        <v>0</v>
      </c>
      <c r="HW32" s="519">
        <v>0</v>
      </c>
      <c r="HX32" s="519">
        <v>0</v>
      </c>
      <c r="HY32" s="519">
        <v>0</v>
      </c>
      <c r="HZ32" s="519">
        <v>0</v>
      </c>
      <c r="IA32" s="519">
        <v>0</v>
      </c>
      <c r="IB32" s="519">
        <v>0</v>
      </c>
      <c r="IC32" s="519">
        <v>0</v>
      </c>
      <c r="ID32" s="519">
        <v>0</v>
      </c>
      <c r="IE32" s="519">
        <v>0</v>
      </c>
      <c r="IF32" s="519">
        <v>0</v>
      </c>
      <c r="IG32" s="519">
        <v>0</v>
      </c>
      <c r="IH32" s="519">
        <v>0</v>
      </c>
      <c r="II32" s="519">
        <v>0</v>
      </c>
      <c r="IJ32" s="519">
        <v>0</v>
      </c>
      <c r="IK32" s="519">
        <v>0</v>
      </c>
    </row>
    <row r="33" spans="1:245" hidden="1">
      <c r="A33" s="337" t="s">
        <v>631</v>
      </c>
      <c r="B33" s="519" t="s">
        <v>1058</v>
      </c>
      <c r="C33" s="519"/>
      <c r="D33" s="519"/>
      <c r="E33" s="519"/>
      <c r="F33" s="519">
        <v>1</v>
      </c>
      <c r="G33" s="520"/>
      <c r="H33" s="519">
        <v>3</v>
      </c>
      <c r="I33" s="519">
        <v>1</v>
      </c>
      <c r="J33" s="519" t="str">
        <f t="shared" si="3"/>
        <v>SDN10010301</v>
      </c>
      <c r="K33" s="519">
        <v>960</v>
      </c>
      <c r="M33" s="337" t="s">
        <v>631</v>
      </c>
      <c r="N33" s="519" t="s">
        <v>1058</v>
      </c>
      <c r="O33" s="519" t="s">
        <v>1059</v>
      </c>
      <c r="P33" s="519">
        <v>30</v>
      </c>
      <c r="Q33" s="183" t="str">
        <f t="shared" si="1"/>
        <v>SDN100130</v>
      </c>
      <c r="R33" s="519">
        <v>0</v>
      </c>
      <c r="S33" s="519">
        <v>0</v>
      </c>
      <c r="T33" s="519">
        <v>0</v>
      </c>
      <c r="U33" s="519">
        <v>0</v>
      </c>
      <c r="V33" s="519">
        <v>0</v>
      </c>
      <c r="W33" s="519">
        <v>0</v>
      </c>
      <c r="X33" s="519">
        <v>0</v>
      </c>
      <c r="Y33" s="519">
        <v>0</v>
      </c>
      <c r="Z33" s="519">
        <v>0</v>
      </c>
      <c r="AA33" s="519">
        <v>0</v>
      </c>
      <c r="AB33" s="519">
        <v>0</v>
      </c>
      <c r="AC33" s="519">
        <v>0</v>
      </c>
      <c r="AD33" s="519">
        <v>0</v>
      </c>
      <c r="AE33" s="519">
        <v>0</v>
      </c>
      <c r="AF33" s="519">
        <v>0</v>
      </c>
      <c r="AG33" s="519">
        <v>0</v>
      </c>
      <c r="AH33" s="519">
        <v>0</v>
      </c>
      <c r="AI33" s="519">
        <v>0</v>
      </c>
      <c r="AJ33" s="519">
        <v>0</v>
      </c>
      <c r="AK33" s="519">
        <v>0</v>
      </c>
      <c r="AL33" s="519">
        <v>0</v>
      </c>
      <c r="AM33" s="519">
        <v>0</v>
      </c>
      <c r="AN33" s="519">
        <v>0</v>
      </c>
      <c r="AO33" s="519">
        <v>0</v>
      </c>
      <c r="AP33" s="519">
        <v>10000</v>
      </c>
      <c r="AQ33" s="519">
        <v>0</v>
      </c>
      <c r="AR33" s="519">
        <v>0</v>
      </c>
      <c r="AS33" s="519">
        <v>0</v>
      </c>
      <c r="AT33" s="519">
        <v>0</v>
      </c>
      <c r="AU33" s="519">
        <v>0</v>
      </c>
      <c r="AV33" s="519">
        <v>0</v>
      </c>
      <c r="AW33" s="519">
        <v>0</v>
      </c>
      <c r="AX33" s="519">
        <v>0</v>
      </c>
      <c r="AY33" s="519">
        <v>0</v>
      </c>
      <c r="AZ33" s="519">
        <v>0</v>
      </c>
      <c r="BA33" s="519">
        <v>0</v>
      </c>
      <c r="BB33" s="519">
        <v>0</v>
      </c>
      <c r="BC33" s="519">
        <v>0</v>
      </c>
      <c r="BD33" s="519">
        <v>0</v>
      </c>
      <c r="BE33" s="519">
        <v>0</v>
      </c>
      <c r="BF33" s="519">
        <v>0</v>
      </c>
      <c r="BG33" s="519">
        <v>0</v>
      </c>
      <c r="BH33" s="519">
        <v>0</v>
      </c>
      <c r="BI33" s="519">
        <v>0</v>
      </c>
      <c r="BJ33" s="519">
        <v>0</v>
      </c>
      <c r="BK33" s="519">
        <v>0</v>
      </c>
      <c r="BL33" s="519">
        <v>0</v>
      </c>
      <c r="BM33" s="519">
        <v>0</v>
      </c>
      <c r="BN33" s="519">
        <v>0</v>
      </c>
      <c r="BO33" s="519">
        <v>0</v>
      </c>
      <c r="BP33" s="519">
        <v>0</v>
      </c>
      <c r="BQ33" s="519">
        <v>0</v>
      </c>
      <c r="BR33" s="519">
        <v>0</v>
      </c>
      <c r="BS33" s="519">
        <v>0</v>
      </c>
      <c r="BT33" s="519">
        <v>0</v>
      </c>
      <c r="BU33" s="519">
        <v>0</v>
      </c>
      <c r="BV33" s="519">
        <v>0</v>
      </c>
      <c r="BW33" s="519">
        <v>0</v>
      </c>
      <c r="BX33" s="519">
        <v>0</v>
      </c>
      <c r="BY33" s="519">
        <v>0</v>
      </c>
      <c r="BZ33" s="519">
        <v>0</v>
      </c>
      <c r="CA33" s="519">
        <v>0</v>
      </c>
      <c r="CB33" s="519">
        <v>0</v>
      </c>
      <c r="CC33" s="519">
        <v>0</v>
      </c>
      <c r="CD33" s="519">
        <v>0</v>
      </c>
      <c r="CE33" s="519">
        <v>0</v>
      </c>
      <c r="CF33" s="519">
        <v>0</v>
      </c>
      <c r="CG33" s="519">
        <v>0</v>
      </c>
      <c r="CH33" s="519">
        <v>0</v>
      </c>
      <c r="CI33" s="519">
        <v>0</v>
      </c>
      <c r="CJ33" s="519">
        <v>0</v>
      </c>
      <c r="CK33" s="519">
        <v>0</v>
      </c>
      <c r="CL33" s="519">
        <v>0</v>
      </c>
      <c r="CM33" s="519">
        <v>0</v>
      </c>
      <c r="CN33" s="519">
        <v>0</v>
      </c>
      <c r="CO33" s="519">
        <v>0</v>
      </c>
      <c r="CP33" s="519">
        <v>0</v>
      </c>
      <c r="CQ33" s="519">
        <v>0</v>
      </c>
      <c r="CR33" s="519">
        <v>0</v>
      </c>
      <c r="CS33" s="519">
        <v>0</v>
      </c>
      <c r="CT33" s="519">
        <v>0</v>
      </c>
      <c r="CU33" s="519">
        <v>0</v>
      </c>
      <c r="CV33" s="519">
        <v>0</v>
      </c>
      <c r="CW33" s="519">
        <v>0</v>
      </c>
      <c r="CX33" s="519">
        <v>0</v>
      </c>
      <c r="CY33" s="519">
        <v>0</v>
      </c>
      <c r="CZ33" s="519">
        <v>0</v>
      </c>
      <c r="DA33" s="519">
        <v>0</v>
      </c>
      <c r="DB33" s="519">
        <v>0</v>
      </c>
      <c r="DC33" s="519">
        <v>0</v>
      </c>
      <c r="DD33" s="519">
        <v>0</v>
      </c>
      <c r="DE33" s="519">
        <v>0</v>
      </c>
      <c r="DF33" s="519">
        <v>0</v>
      </c>
      <c r="DG33" s="519">
        <v>0</v>
      </c>
      <c r="DH33" s="519">
        <v>0</v>
      </c>
      <c r="DI33" s="519">
        <v>0</v>
      </c>
      <c r="DJ33" s="519">
        <v>0</v>
      </c>
      <c r="DK33" s="519">
        <v>0</v>
      </c>
      <c r="DL33" s="519">
        <v>0</v>
      </c>
      <c r="DM33" s="519">
        <v>0</v>
      </c>
      <c r="DN33" s="519">
        <v>0</v>
      </c>
      <c r="DO33" s="519">
        <v>0</v>
      </c>
      <c r="DP33" s="519">
        <v>0</v>
      </c>
      <c r="DQ33" s="519">
        <v>0</v>
      </c>
      <c r="DR33" s="519">
        <v>0</v>
      </c>
      <c r="DS33" s="519">
        <v>0</v>
      </c>
      <c r="DT33" s="519">
        <v>0</v>
      </c>
      <c r="DU33" s="519">
        <v>0</v>
      </c>
      <c r="DV33" s="519">
        <v>0</v>
      </c>
      <c r="DW33" s="519">
        <v>0</v>
      </c>
      <c r="DX33" s="519">
        <v>0</v>
      </c>
      <c r="DY33" s="131"/>
      <c r="DZ33" s="337" t="s">
        <v>631</v>
      </c>
      <c r="EA33" s="519" t="s">
        <v>1058</v>
      </c>
      <c r="EB33" s="519" t="s">
        <v>1059</v>
      </c>
      <c r="EC33" s="519">
        <v>30</v>
      </c>
      <c r="ED33" s="521" t="str">
        <f t="shared" si="2"/>
        <v>SDN100130</v>
      </c>
      <c r="EE33" s="519">
        <v>10000</v>
      </c>
      <c r="EF33" s="519">
        <v>10000</v>
      </c>
      <c r="EG33" s="519">
        <v>10000</v>
      </c>
      <c r="EH33" s="519">
        <v>10000</v>
      </c>
      <c r="EI33" s="519">
        <v>10000</v>
      </c>
      <c r="EJ33" s="519">
        <v>10000</v>
      </c>
      <c r="EK33" s="519">
        <v>10000</v>
      </c>
      <c r="EL33" s="519">
        <v>10000</v>
      </c>
      <c r="EM33" s="519">
        <v>10000</v>
      </c>
      <c r="EN33" s="519">
        <v>10000</v>
      </c>
      <c r="EO33" s="519">
        <v>10000</v>
      </c>
      <c r="EP33" s="519">
        <v>10000</v>
      </c>
      <c r="EQ33" s="519">
        <v>10000</v>
      </c>
      <c r="ER33" s="519">
        <v>10000</v>
      </c>
      <c r="ES33" s="519">
        <v>10000</v>
      </c>
      <c r="ET33" s="519">
        <v>10000</v>
      </c>
      <c r="EU33" s="519">
        <v>10000</v>
      </c>
      <c r="EV33" s="519">
        <v>10000</v>
      </c>
      <c r="EW33" s="519">
        <v>10000</v>
      </c>
      <c r="EX33" s="519">
        <v>10000</v>
      </c>
      <c r="EY33" s="519">
        <v>10000</v>
      </c>
      <c r="EZ33" s="519">
        <v>10000</v>
      </c>
      <c r="FA33" s="519">
        <v>10000</v>
      </c>
      <c r="FB33" s="519">
        <v>10000</v>
      </c>
      <c r="FC33" s="519">
        <v>10000</v>
      </c>
      <c r="FD33" s="519">
        <v>0</v>
      </c>
      <c r="FE33" s="519">
        <v>0</v>
      </c>
      <c r="FF33" s="519">
        <v>0</v>
      </c>
      <c r="FG33" s="519">
        <v>0</v>
      </c>
      <c r="FH33" s="519">
        <v>0</v>
      </c>
      <c r="FI33" s="519">
        <v>0</v>
      </c>
      <c r="FJ33" s="519">
        <v>0</v>
      </c>
      <c r="FK33" s="519">
        <v>0</v>
      </c>
      <c r="FL33" s="519">
        <v>0</v>
      </c>
      <c r="FM33" s="519">
        <v>0</v>
      </c>
      <c r="FN33" s="519">
        <v>0</v>
      </c>
      <c r="FO33" s="519">
        <v>0</v>
      </c>
      <c r="FP33" s="519">
        <v>0</v>
      </c>
      <c r="FQ33" s="519">
        <v>0</v>
      </c>
      <c r="FR33" s="519">
        <v>0</v>
      </c>
      <c r="FS33" s="519">
        <v>0</v>
      </c>
      <c r="FT33" s="519">
        <v>0</v>
      </c>
      <c r="FU33" s="519">
        <v>0</v>
      </c>
      <c r="FV33" s="519">
        <v>0</v>
      </c>
      <c r="FW33" s="519">
        <v>0</v>
      </c>
      <c r="FX33" s="519">
        <v>0</v>
      </c>
      <c r="FY33" s="519">
        <v>0</v>
      </c>
      <c r="FZ33" s="519">
        <v>0</v>
      </c>
      <c r="GA33" s="519">
        <v>0</v>
      </c>
      <c r="GB33" s="519">
        <v>0</v>
      </c>
      <c r="GC33" s="519">
        <v>0</v>
      </c>
      <c r="GD33" s="519">
        <v>0</v>
      </c>
      <c r="GE33" s="519">
        <v>0</v>
      </c>
      <c r="GF33" s="519">
        <v>0</v>
      </c>
      <c r="GG33" s="519">
        <v>0</v>
      </c>
      <c r="GH33" s="519">
        <v>0</v>
      </c>
      <c r="GI33" s="519">
        <v>0</v>
      </c>
      <c r="GJ33" s="519">
        <v>0</v>
      </c>
      <c r="GK33" s="519">
        <v>0</v>
      </c>
      <c r="GL33" s="519">
        <v>0</v>
      </c>
      <c r="GM33" s="519">
        <v>0</v>
      </c>
      <c r="GN33" s="519">
        <v>0</v>
      </c>
      <c r="GO33" s="519">
        <v>0</v>
      </c>
      <c r="GP33" s="519">
        <v>0</v>
      </c>
      <c r="GQ33" s="519">
        <v>0</v>
      </c>
      <c r="GR33" s="519">
        <v>0</v>
      </c>
      <c r="GS33" s="519">
        <v>0</v>
      </c>
      <c r="GT33" s="519">
        <v>0</v>
      </c>
      <c r="GU33" s="519">
        <v>0</v>
      </c>
      <c r="GV33" s="519">
        <v>0</v>
      </c>
      <c r="GW33" s="519">
        <v>0</v>
      </c>
      <c r="GX33" s="519">
        <v>0</v>
      </c>
      <c r="GY33" s="519">
        <v>0</v>
      </c>
      <c r="GZ33" s="519">
        <v>0</v>
      </c>
      <c r="HA33" s="519">
        <v>0</v>
      </c>
      <c r="HB33" s="519">
        <v>0</v>
      </c>
      <c r="HC33" s="519">
        <v>0</v>
      </c>
      <c r="HD33" s="519">
        <v>0</v>
      </c>
      <c r="HE33" s="519">
        <v>0</v>
      </c>
      <c r="HF33" s="519">
        <v>0</v>
      </c>
      <c r="HG33" s="519">
        <v>0</v>
      </c>
      <c r="HH33" s="519">
        <v>0</v>
      </c>
      <c r="HI33" s="519">
        <v>0</v>
      </c>
      <c r="HJ33" s="519">
        <v>0</v>
      </c>
      <c r="HK33" s="519">
        <v>0</v>
      </c>
      <c r="HL33" s="519">
        <v>0</v>
      </c>
      <c r="HM33" s="519">
        <v>0</v>
      </c>
      <c r="HN33" s="519">
        <v>0</v>
      </c>
      <c r="HO33" s="519">
        <v>0</v>
      </c>
      <c r="HP33" s="519">
        <v>0</v>
      </c>
      <c r="HQ33" s="519">
        <v>0</v>
      </c>
      <c r="HR33" s="519">
        <v>0</v>
      </c>
      <c r="HS33" s="519">
        <v>0</v>
      </c>
      <c r="HT33" s="519">
        <v>0</v>
      </c>
      <c r="HU33" s="519">
        <v>0</v>
      </c>
      <c r="HV33" s="519">
        <v>0</v>
      </c>
      <c r="HW33" s="519">
        <v>0</v>
      </c>
      <c r="HX33" s="519">
        <v>0</v>
      </c>
      <c r="HY33" s="519">
        <v>0</v>
      </c>
      <c r="HZ33" s="519">
        <v>0</v>
      </c>
      <c r="IA33" s="519">
        <v>0</v>
      </c>
      <c r="IB33" s="519">
        <v>0</v>
      </c>
      <c r="IC33" s="519">
        <v>0</v>
      </c>
      <c r="ID33" s="519">
        <v>0</v>
      </c>
      <c r="IE33" s="519">
        <v>0</v>
      </c>
      <c r="IF33" s="519">
        <v>0</v>
      </c>
      <c r="IG33" s="519">
        <v>0</v>
      </c>
      <c r="IH33" s="519">
        <v>0</v>
      </c>
      <c r="II33" s="519">
        <v>0</v>
      </c>
      <c r="IJ33" s="519">
        <v>0</v>
      </c>
      <c r="IK33" s="519">
        <v>0</v>
      </c>
    </row>
    <row r="34" spans="1:245" hidden="1">
      <c r="A34" s="337" t="s">
        <v>631</v>
      </c>
      <c r="B34" s="519" t="s">
        <v>1058</v>
      </c>
      <c r="C34" s="519"/>
      <c r="D34" s="519"/>
      <c r="E34" s="519"/>
      <c r="F34" s="519">
        <v>1</v>
      </c>
      <c r="G34" s="520"/>
      <c r="H34" s="519">
        <v>3</v>
      </c>
      <c r="I34" s="519">
        <v>2</v>
      </c>
      <c r="J34" s="519" t="str">
        <f t="shared" si="3"/>
        <v>SDN10010302</v>
      </c>
      <c r="K34" s="519">
        <v>960</v>
      </c>
      <c r="M34" s="337" t="s">
        <v>631</v>
      </c>
      <c r="N34" s="519" t="s">
        <v>1058</v>
      </c>
      <c r="O34" s="519" t="s">
        <v>1059</v>
      </c>
      <c r="P34" s="519">
        <v>31</v>
      </c>
      <c r="Q34" s="183" t="str">
        <f t="shared" si="1"/>
        <v>SDN100131</v>
      </c>
      <c r="R34" s="519">
        <v>0</v>
      </c>
      <c r="S34" s="519">
        <v>0</v>
      </c>
      <c r="T34" s="519">
        <v>0</v>
      </c>
      <c r="U34" s="519">
        <v>0</v>
      </c>
      <c r="V34" s="519">
        <v>0</v>
      </c>
      <c r="W34" s="519">
        <v>0</v>
      </c>
      <c r="X34" s="519">
        <v>0</v>
      </c>
      <c r="Y34" s="519">
        <v>0</v>
      </c>
      <c r="Z34" s="519">
        <v>0</v>
      </c>
      <c r="AA34" s="519">
        <v>0</v>
      </c>
      <c r="AB34" s="519">
        <v>0</v>
      </c>
      <c r="AC34" s="519">
        <v>0</v>
      </c>
      <c r="AD34" s="519">
        <v>0</v>
      </c>
      <c r="AE34" s="519">
        <v>0</v>
      </c>
      <c r="AF34" s="519">
        <v>0</v>
      </c>
      <c r="AG34" s="519">
        <v>0</v>
      </c>
      <c r="AH34" s="519">
        <v>0</v>
      </c>
      <c r="AI34" s="519">
        <v>0</v>
      </c>
      <c r="AJ34" s="519">
        <v>0</v>
      </c>
      <c r="AK34" s="519">
        <v>0</v>
      </c>
      <c r="AL34" s="519">
        <v>0</v>
      </c>
      <c r="AM34" s="519">
        <v>0</v>
      </c>
      <c r="AN34" s="519">
        <v>0</v>
      </c>
      <c r="AO34" s="519">
        <v>0</v>
      </c>
      <c r="AP34" s="519">
        <v>10000</v>
      </c>
      <c r="AQ34" s="519">
        <v>0</v>
      </c>
      <c r="AR34" s="519">
        <v>0</v>
      </c>
      <c r="AS34" s="519">
        <v>0</v>
      </c>
      <c r="AT34" s="519">
        <v>0</v>
      </c>
      <c r="AU34" s="519">
        <v>0</v>
      </c>
      <c r="AV34" s="519">
        <v>0</v>
      </c>
      <c r="AW34" s="519">
        <v>0</v>
      </c>
      <c r="AX34" s="519">
        <v>0</v>
      </c>
      <c r="AY34" s="519">
        <v>0</v>
      </c>
      <c r="AZ34" s="519">
        <v>0</v>
      </c>
      <c r="BA34" s="519">
        <v>0</v>
      </c>
      <c r="BB34" s="519">
        <v>0</v>
      </c>
      <c r="BC34" s="519">
        <v>0</v>
      </c>
      <c r="BD34" s="519">
        <v>0</v>
      </c>
      <c r="BE34" s="519">
        <v>0</v>
      </c>
      <c r="BF34" s="519">
        <v>0</v>
      </c>
      <c r="BG34" s="519">
        <v>0</v>
      </c>
      <c r="BH34" s="519">
        <v>0</v>
      </c>
      <c r="BI34" s="519">
        <v>0</v>
      </c>
      <c r="BJ34" s="519">
        <v>0</v>
      </c>
      <c r="BK34" s="519">
        <v>0</v>
      </c>
      <c r="BL34" s="519">
        <v>0</v>
      </c>
      <c r="BM34" s="519">
        <v>0</v>
      </c>
      <c r="BN34" s="519">
        <v>0</v>
      </c>
      <c r="BO34" s="519">
        <v>0</v>
      </c>
      <c r="BP34" s="519">
        <v>0</v>
      </c>
      <c r="BQ34" s="519">
        <v>0</v>
      </c>
      <c r="BR34" s="519">
        <v>0</v>
      </c>
      <c r="BS34" s="519">
        <v>0</v>
      </c>
      <c r="BT34" s="519">
        <v>0</v>
      </c>
      <c r="BU34" s="519">
        <v>0</v>
      </c>
      <c r="BV34" s="519">
        <v>0</v>
      </c>
      <c r="BW34" s="519">
        <v>0</v>
      </c>
      <c r="BX34" s="519">
        <v>0</v>
      </c>
      <c r="BY34" s="519">
        <v>0</v>
      </c>
      <c r="BZ34" s="519">
        <v>0</v>
      </c>
      <c r="CA34" s="519">
        <v>0</v>
      </c>
      <c r="CB34" s="519">
        <v>0</v>
      </c>
      <c r="CC34" s="519">
        <v>0</v>
      </c>
      <c r="CD34" s="519">
        <v>0</v>
      </c>
      <c r="CE34" s="519">
        <v>0</v>
      </c>
      <c r="CF34" s="519">
        <v>0</v>
      </c>
      <c r="CG34" s="519">
        <v>0</v>
      </c>
      <c r="CH34" s="519">
        <v>0</v>
      </c>
      <c r="CI34" s="519">
        <v>0</v>
      </c>
      <c r="CJ34" s="519">
        <v>0</v>
      </c>
      <c r="CK34" s="519">
        <v>0</v>
      </c>
      <c r="CL34" s="519">
        <v>0</v>
      </c>
      <c r="CM34" s="519">
        <v>0</v>
      </c>
      <c r="CN34" s="519">
        <v>0</v>
      </c>
      <c r="CO34" s="519">
        <v>0</v>
      </c>
      <c r="CP34" s="519">
        <v>0</v>
      </c>
      <c r="CQ34" s="519">
        <v>0</v>
      </c>
      <c r="CR34" s="519">
        <v>0</v>
      </c>
      <c r="CS34" s="519">
        <v>0</v>
      </c>
      <c r="CT34" s="519">
        <v>0</v>
      </c>
      <c r="CU34" s="519">
        <v>0</v>
      </c>
      <c r="CV34" s="519">
        <v>0</v>
      </c>
      <c r="CW34" s="519">
        <v>0</v>
      </c>
      <c r="CX34" s="519">
        <v>0</v>
      </c>
      <c r="CY34" s="519">
        <v>0</v>
      </c>
      <c r="CZ34" s="519">
        <v>0</v>
      </c>
      <c r="DA34" s="519">
        <v>0</v>
      </c>
      <c r="DB34" s="519">
        <v>0</v>
      </c>
      <c r="DC34" s="519">
        <v>0</v>
      </c>
      <c r="DD34" s="519">
        <v>0</v>
      </c>
      <c r="DE34" s="519">
        <v>0</v>
      </c>
      <c r="DF34" s="519">
        <v>0</v>
      </c>
      <c r="DG34" s="519">
        <v>0</v>
      </c>
      <c r="DH34" s="519">
        <v>0</v>
      </c>
      <c r="DI34" s="519">
        <v>0</v>
      </c>
      <c r="DJ34" s="519">
        <v>0</v>
      </c>
      <c r="DK34" s="519">
        <v>0</v>
      </c>
      <c r="DL34" s="519">
        <v>0</v>
      </c>
      <c r="DM34" s="519">
        <v>0</v>
      </c>
      <c r="DN34" s="519">
        <v>0</v>
      </c>
      <c r="DO34" s="519">
        <v>0</v>
      </c>
      <c r="DP34" s="519">
        <v>0</v>
      </c>
      <c r="DQ34" s="519">
        <v>0</v>
      </c>
      <c r="DR34" s="519">
        <v>0</v>
      </c>
      <c r="DS34" s="519">
        <v>0</v>
      </c>
      <c r="DT34" s="519">
        <v>0</v>
      </c>
      <c r="DU34" s="519">
        <v>0</v>
      </c>
      <c r="DV34" s="519">
        <v>0</v>
      </c>
      <c r="DW34" s="519">
        <v>0</v>
      </c>
      <c r="DX34" s="519">
        <v>0</v>
      </c>
      <c r="DY34" s="131"/>
      <c r="DZ34" s="337" t="s">
        <v>631</v>
      </c>
      <c r="EA34" s="519" t="s">
        <v>1058</v>
      </c>
      <c r="EB34" s="519" t="s">
        <v>1059</v>
      </c>
      <c r="EC34" s="519">
        <v>31</v>
      </c>
      <c r="ED34" s="521" t="str">
        <f t="shared" si="2"/>
        <v>SDN100131</v>
      </c>
      <c r="EE34" s="519">
        <v>10000</v>
      </c>
      <c r="EF34" s="519">
        <v>10000</v>
      </c>
      <c r="EG34" s="519">
        <v>10000</v>
      </c>
      <c r="EH34" s="519">
        <v>10000</v>
      </c>
      <c r="EI34" s="519">
        <v>10000</v>
      </c>
      <c r="EJ34" s="519">
        <v>10000</v>
      </c>
      <c r="EK34" s="519">
        <v>10000</v>
      </c>
      <c r="EL34" s="519">
        <v>10000</v>
      </c>
      <c r="EM34" s="519">
        <v>10000</v>
      </c>
      <c r="EN34" s="519">
        <v>10000</v>
      </c>
      <c r="EO34" s="519">
        <v>10000</v>
      </c>
      <c r="EP34" s="519">
        <v>10000</v>
      </c>
      <c r="EQ34" s="519">
        <v>10000</v>
      </c>
      <c r="ER34" s="519">
        <v>10000</v>
      </c>
      <c r="ES34" s="519">
        <v>10000</v>
      </c>
      <c r="ET34" s="519">
        <v>10000</v>
      </c>
      <c r="EU34" s="519">
        <v>10000</v>
      </c>
      <c r="EV34" s="519">
        <v>10000</v>
      </c>
      <c r="EW34" s="519">
        <v>10000</v>
      </c>
      <c r="EX34" s="519">
        <v>10000</v>
      </c>
      <c r="EY34" s="519">
        <v>10000</v>
      </c>
      <c r="EZ34" s="519">
        <v>10000</v>
      </c>
      <c r="FA34" s="519">
        <v>10000</v>
      </c>
      <c r="FB34" s="519">
        <v>10000</v>
      </c>
      <c r="FC34" s="519">
        <v>10000</v>
      </c>
      <c r="FD34" s="519">
        <v>0</v>
      </c>
      <c r="FE34" s="519">
        <v>0</v>
      </c>
      <c r="FF34" s="519">
        <v>0</v>
      </c>
      <c r="FG34" s="519">
        <v>0</v>
      </c>
      <c r="FH34" s="519">
        <v>0</v>
      </c>
      <c r="FI34" s="519">
        <v>0</v>
      </c>
      <c r="FJ34" s="519">
        <v>0</v>
      </c>
      <c r="FK34" s="519">
        <v>0</v>
      </c>
      <c r="FL34" s="519">
        <v>0</v>
      </c>
      <c r="FM34" s="519">
        <v>0</v>
      </c>
      <c r="FN34" s="519">
        <v>0</v>
      </c>
      <c r="FO34" s="519">
        <v>0</v>
      </c>
      <c r="FP34" s="519">
        <v>0</v>
      </c>
      <c r="FQ34" s="519">
        <v>0</v>
      </c>
      <c r="FR34" s="519">
        <v>0</v>
      </c>
      <c r="FS34" s="519">
        <v>0</v>
      </c>
      <c r="FT34" s="519">
        <v>0</v>
      </c>
      <c r="FU34" s="519">
        <v>0</v>
      </c>
      <c r="FV34" s="519">
        <v>0</v>
      </c>
      <c r="FW34" s="519">
        <v>0</v>
      </c>
      <c r="FX34" s="519">
        <v>0</v>
      </c>
      <c r="FY34" s="519">
        <v>0</v>
      </c>
      <c r="FZ34" s="519">
        <v>0</v>
      </c>
      <c r="GA34" s="519">
        <v>0</v>
      </c>
      <c r="GB34" s="519">
        <v>0</v>
      </c>
      <c r="GC34" s="519">
        <v>0</v>
      </c>
      <c r="GD34" s="519">
        <v>0</v>
      </c>
      <c r="GE34" s="519">
        <v>0</v>
      </c>
      <c r="GF34" s="519">
        <v>0</v>
      </c>
      <c r="GG34" s="519">
        <v>0</v>
      </c>
      <c r="GH34" s="519">
        <v>0</v>
      </c>
      <c r="GI34" s="519">
        <v>0</v>
      </c>
      <c r="GJ34" s="519">
        <v>0</v>
      </c>
      <c r="GK34" s="519">
        <v>0</v>
      </c>
      <c r="GL34" s="519">
        <v>0</v>
      </c>
      <c r="GM34" s="519">
        <v>0</v>
      </c>
      <c r="GN34" s="519">
        <v>0</v>
      </c>
      <c r="GO34" s="519">
        <v>0</v>
      </c>
      <c r="GP34" s="519">
        <v>0</v>
      </c>
      <c r="GQ34" s="519">
        <v>0</v>
      </c>
      <c r="GR34" s="519">
        <v>0</v>
      </c>
      <c r="GS34" s="519">
        <v>0</v>
      </c>
      <c r="GT34" s="519">
        <v>0</v>
      </c>
      <c r="GU34" s="519">
        <v>0</v>
      </c>
      <c r="GV34" s="519">
        <v>0</v>
      </c>
      <c r="GW34" s="519">
        <v>0</v>
      </c>
      <c r="GX34" s="519">
        <v>0</v>
      </c>
      <c r="GY34" s="519">
        <v>0</v>
      </c>
      <c r="GZ34" s="519">
        <v>0</v>
      </c>
      <c r="HA34" s="519">
        <v>0</v>
      </c>
      <c r="HB34" s="519">
        <v>0</v>
      </c>
      <c r="HC34" s="519">
        <v>0</v>
      </c>
      <c r="HD34" s="519">
        <v>0</v>
      </c>
      <c r="HE34" s="519">
        <v>0</v>
      </c>
      <c r="HF34" s="519">
        <v>0</v>
      </c>
      <c r="HG34" s="519">
        <v>0</v>
      </c>
      <c r="HH34" s="519">
        <v>0</v>
      </c>
      <c r="HI34" s="519">
        <v>0</v>
      </c>
      <c r="HJ34" s="519">
        <v>0</v>
      </c>
      <c r="HK34" s="519">
        <v>0</v>
      </c>
      <c r="HL34" s="519">
        <v>0</v>
      </c>
      <c r="HM34" s="519">
        <v>0</v>
      </c>
      <c r="HN34" s="519">
        <v>0</v>
      </c>
      <c r="HO34" s="519">
        <v>0</v>
      </c>
      <c r="HP34" s="519">
        <v>0</v>
      </c>
      <c r="HQ34" s="519">
        <v>0</v>
      </c>
      <c r="HR34" s="519">
        <v>0</v>
      </c>
      <c r="HS34" s="519">
        <v>0</v>
      </c>
      <c r="HT34" s="519">
        <v>0</v>
      </c>
      <c r="HU34" s="519">
        <v>0</v>
      </c>
      <c r="HV34" s="519">
        <v>0</v>
      </c>
      <c r="HW34" s="519">
        <v>0</v>
      </c>
      <c r="HX34" s="519">
        <v>0</v>
      </c>
      <c r="HY34" s="519">
        <v>0</v>
      </c>
      <c r="HZ34" s="519">
        <v>0</v>
      </c>
      <c r="IA34" s="519">
        <v>0</v>
      </c>
      <c r="IB34" s="519">
        <v>0</v>
      </c>
      <c r="IC34" s="519">
        <v>0</v>
      </c>
      <c r="ID34" s="519">
        <v>0</v>
      </c>
      <c r="IE34" s="519">
        <v>0</v>
      </c>
      <c r="IF34" s="519">
        <v>0</v>
      </c>
      <c r="IG34" s="519">
        <v>0</v>
      </c>
      <c r="IH34" s="519">
        <v>0</v>
      </c>
      <c r="II34" s="519">
        <v>0</v>
      </c>
      <c r="IJ34" s="519">
        <v>0</v>
      </c>
      <c r="IK34" s="519">
        <v>0</v>
      </c>
    </row>
    <row r="35" spans="1:245" hidden="1">
      <c r="A35" s="337" t="s">
        <v>631</v>
      </c>
      <c r="B35" s="519" t="s">
        <v>1058</v>
      </c>
      <c r="C35" s="519"/>
      <c r="D35" s="519"/>
      <c r="E35" s="519"/>
      <c r="F35" s="519">
        <v>1</v>
      </c>
      <c r="G35" s="520"/>
      <c r="H35" s="519">
        <v>3</v>
      </c>
      <c r="I35" s="519">
        <v>3</v>
      </c>
      <c r="J35" s="519" t="str">
        <f t="shared" si="3"/>
        <v>SDN10010303</v>
      </c>
      <c r="K35" s="519">
        <v>960</v>
      </c>
      <c r="M35" s="337" t="s">
        <v>631</v>
      </c>
      <c r="N35" s="519" t="s">
        <v>1058</v>
      </c>
      <c r="O35" s="519" t="s">
        <v>1059</v>
      </c>
      <c r="P35" s="519">
        <v>32</v>
      </c>
      <c r="Q35" s="183" t="str">
        <f t="shared" si="1"/>
        <v>SDN100132</v>
      </c>
      <c r="R35" s="519">
        <v>0</v>
      </c>
      <c r="S35" s="519">
        <v>0</v>
      </c>
      <c r="T35" s="519">
        <v>0</v>
      </c>
      <c r="U35" s="519">
        <v>0</v>
      </c>
      <c r="V35" s="519">
        <v>0</v>
      </c>
      <c r="W35" s="519">
        <v>0</v>
      </c>
      <c r="X35" s="519">
        <v>0</v>
      </c>
      <c r="Y35" s="519">
        <v>0</v>
      </c>
      <c r="Z35" s="519">
        <v>0</v>
      </c>
      <c r="AA35" s="519">
        <v>0</v>
      </c>
      <c r="AB35" s="519">
        <v>0</v>
      </c>
      <c r="AC35" s="519">
        <v>0</v>
      </c>
      <c r="AD35" s="519">
        <v>0</v>
      </c>
      <c r="AE35" s="519">
        <v>0</v>
      </c>
      <c r="AF35" s="519">
        <v>0</v>
      </c>
      <c r="AG35" s="519">
        <v>0</v>
      </c>
      <c r="AH35" s="519">
        <v>0</v>
      </c>
      <c r="AI35" s="519">
        <v>0</v>
      </c>
      <c r="AJ35" s="519">
        <v>0</v>
      </c>
      <c r="AK35" s="519">
        <v>0</v>
      </c>
      <c r="AL35" s="519">
        <v>0</v>
      </c>
      <c r="AM35" s="519">
        <v>0</v>
      </c>
      <c r="AN35" s="519">
        <v>0</v>
      </c>
      <c r="AO35" s="519">
        <v>0</v>
      </c>
      <c r="AP35" s="519">
        <v>10000</v>
      </c>
      <c r="AQ35" s="519">
        <v>0</v>
      </c>
      <c r="AR35" s="519">
        <v>0</v>
      </c>
      <c r="AS35" s="519">
        <v>0</v>
      </c>
      <c r="AT35" s="519">
        <v>0</v>
      </c>
      <c r="AU35" s="519">
        <v>0</v>
      </c>
      <c r="AV35" s="519">
        <v>0</v>
      </c>
      <c r="AW35" s="519">
        <v>0</v>
      </c>
      <c r="AX35" s="519">
        <v>0</v>
      </c>
      <c r="AY35" s="519">
        <v>0</v>
      </c>
      <c r="AZ35" s="519">
        <v>0</v>
      </c>
      <c r="BA35" s="519">
        <v>0</v>
      </c>
      <c r="BB35" s="519">
        <v>0</v>
      </c>
      <c r="BC35" s="519">
        <v>0</v>
      </c>
      <c r="BD35" s="519">
        <v>0</v>
      </c>
      <c r="BE35" s="519">
        <v>0</v>
      </c>
      <c r="BF35" s="519">
        <v>0</v>
      </c>
      <c r="BG35" s="519">
        <v>0</v>
      </c>
      <c r="BH35" s="519">
        <v>0</v>
      </c>
      <c r="BI35" s="519">
        <v>0</v>
      </c>
      <c r="BJ35" s="519">
        <v>0</v>
      </c>
      <c r="BK35" s="519">
        <v>0</v>
      </c>
      <c r="BL35" s="519">
        <v>0</v>
      </c>
      <c r="BM35" s="519">
        <v>0</v>
      </c>
      <c r="BN35" s="519">
        <v>0</v>
      </c>
      <c r="BO35" s="519">
        <v>0</v>
      </c>
      <c r="BP35" s="519">
        <v>0</v>
      </c>
      <c r="BQ35" s="519">
        <v>0</v>
      </c>
      <c r="BR35" s="519">
        <v>0</v>
      </c>
      <c r="BS35" s="519">
        <v>0</v>
      </c>
      <c r="BT35" s="519">
        <v>0</v>
      </c>
      <c r="BU35" s="519">
        <v>0</v>
      </c>
      <c r="BV35" s="519">
        <v>0</v>
      </c>
      <c r="BW35" s="519">
        <v>0</v>
      </c>
      <c r="BX35" s="519">
        <v>0</v>
      </c>
      <c r="BY35" s="519">
        <v>0</v>
      </c>
      <c r="BZ35" s="519">
        <v>0</v>
      </c>
      <c r="CA35" s="519">
        <v>0</v>
      </c>
      <c r="CB35" s="519">
        <v>0</v>
      </c>
      <c r="CC35" s="519">
        <v>0</v>
      </c>
      <c r="CD35" s="519">
        <v>0</v>
      </c>
      <c r="CE35" s="519">
        <v>0</v>
      </c>
      <c r="CF35" s="519">
        <v>0</v>
      </c>
      <c r="CG35" s="519">
        <v>0</v>
      </c>
      <c r="CH35" s="519">
        <v>0</v>
      </c>
      <c r="CI35" s="519">
        <v>0</v>
      </c>
      <c r="CJ35" s="519">
        <v>0</v>
      </c>
      <c r="CK35" s="519">
        <v>0</v>
      </c>
      <c r="CL35" s="519">
        <v>0</v>
      </c>
      <c r="CM35" s="519">
        <v>0</v>
      </c>
      <c r="CN35" s="519">
        <v>0</v>
      </c>
      <c r="CO35" s="519">
        <v>0</v>
      </c>
      <c r="CP35" s="519">
        <v>0</v>
      </c>
      <c r="CQ35" s="519">
        <v>0</v>
      </c>
      <c r="CR35" s="519">
        <v>0</v>
      </c>
      <c r="CS35" s="519">
        <v>0</v>
      </c>
      <c r="CT35" s="519">
        <v>0</v>
      </c>
      <c r="CU35" s="519">
        <v>0</v>
      </c>
      <c r="CV35" s="519">
        <v>0</v>
      </c>
      <c r="CW35" s="519">
        <v>0</v>
      </c>
      <c r="CX35" s="519">
        <v>0</v>
      </c>
      <c r="CY35" s="519">
        <v>0</v>
      </c>
      <c r="CZ35" s="519">
        <v>0</v>
      </c>
      <c r="DA35" s="519">
        <v>0</v>
      </c>
      <c r="DB35" s="519">
        <v>0</v>
      </c>
      <c r="DC35" s="519">
        <v>0</v>
      </c>
      <c r="DD35" s="519">
        <v>0</v>
      </c>
      <c r="DE35" s="519">
        <v>0</v>
      </c>
      <c r="DF35" s="519">
        <v>0</v>
      </c>
      <c r="DG35" s="519">
        <v>0</v>
      </c>
      <c r="DH35" s="519">
        <v>0</v>
      </c>
      <c r="DI35" s="519">
        <v>0</v>
      </c>
      <c r="DJ35" s="519">
        <v>0</v>
      </c>
      <c r="DK35" s="519">
        <v>0</v>
      </c>
      <c r="DL35" s="519">
        <v>0</v>
      </c>
      <c r="DM35" s="519">
        <v>0</v>
      </c>
      <c r="DN35" s="519">
        <v>0</v>
      </c>
      <c r="DO35" s="519">
        <v>0</v>
      </c>
      <c r="DP35" s="519">
        <v>0</v>
      </c>
      <c r="DQ35" s="519">
        <v>0</v>
      </c>
      <c r="DR35" s="519">
        <v>0</v>
      </c>
      <c r="DS35" s="519">
        <v>0</v>
      </c>
      <c r="DT35" s="519">
        <v>0</v>
      </c>
      <c r="DU35" s="519">
        <v>0</v>
      </c>
      <c r="DV35" s="519">
        <v>0</v>
      </c>
      <c r="DW35" s="519">
        <v>0</v>
      </c>
      <c r="DX35" s="519">
        <v>0</v>
      </c>
      <c r="DY35" s="131"/>
      <c r="DZ35" s="337" t="s">
        <v>631</v>
      </c>
      <c r="EA35" s="519" t="s">
        <v>1058</v>
      </c>
      <c r="EB35" s="519" t="s">
        <v>1059</v>
      </c>
      <c r="EC35" s="519">
        <v>32</v>
      </c>
      <c r="ED35" s="521" t="str">
        <f t="shared" si="2"/>
        <v>SDN100132</v>
      </c>
      <c r="EE35" s="519">
        <v>10000</v>
      </c>
      <c r="EF35" s="519">
        <v>10000</v>
      </c>
      <c r="EG35" s="519">
        <v>10000</v>
      </c>
      <c r="EH35" s="519">
        <v>10000</v>
      </c>
      <c r="EI35" s="519">
        <v>10000</v>
      </c>
      <c r="EJ35" s="519">
        <v>10000</v>
      </c>
      <c r="EK35" s="519">
        <v>10000</v>
      </c>
      <c r="EL35" s="519">
        <v>10000</v>
      </c>
      <c r="EM35" s="519">
        <v>10000</v>
      </c>
      <c r="EN35" s="519">
        <v>10000</v>
      </c>
      <c r="EO35" s="519">
        <v>10000</v>
      </c>
      <c r="EP35" s="519">
        <v>10000</v>
      </c>
      <c r="EQ35" s="519">
        <v>10000</v>
      </c>
      <c r="ER35" s="519">
        <v>10000</v>
      </c>
      <c r="ES35" s="519">
        <v>10000</v>
      </c>
      <c r="ET35" s="519">
        <v>10000</v>
      </c>
      <c r="EU35" s="519">
        <v>10000</v>
      </c>
      <c r="EV35" s="519">
        <v>10000</v>
      </c>
      <c r="EW35" s="519">
        <v>10000</v>
      </c>
      <c r="EX35" s="519">
        <v>10000</v>
      </c>
      <c r="EY35" s="519">
        <v>10000</v>
      </c>
      <c r="EZ35" s="519">
        <v>10000</v>
      </c>
      <c r="FA35" s="519">
        <v>10000</v>
      </c>
      <c r="FB35" s="519">
        <v>10000</v>
      </c>
      <c r="FC35" s="519">
        <v>10000</v>
      </c>
      <c r="FD35" s="519">
        <v>0</v>
      </c>
      <c r="FE35" s="519">
        <v>0</v>
      </c>
      <c r="FF35" s="519">
        <v>0</v>
      </c>
      <c r="FG35" s="519">
        <v>0</v>
      </c>
      <c r="FH35" s="519">
        <v>0</v>
      </c>
      <c r="FI35" s="519">
        <v>0</v>
      </c>
      <c r="FJ35" s="519">
        <v>0</v>
      </c>
      <c r="FK35" s="519">
        <v>0</v>
      </c>
      <c r="FL35" s="519">
        <v>0</v>
      </c>
      <c r="FM35" s="519">
        <v>0</v>
      </c>
      <c r="FN35" s="519">
        <v>0</v>
      </c>
      <c r="FO35" s="519">
        <v>0</v>
      </c>
      <c r="FP35" s="519">
        <v>0</v>
      </c>
      <c r="FQ35" s="519">
        <v>0</v>
      </c>
      <c r="FR35" s="519">
        <v>0</v>
      </c>
      <c r="FS35" s="519">
        <v>0</v>
      </c>
      <c r="FT35" s="519">
        <v>0</v>
      </c>
      <c r="FU35" s="519">
        <v>0</v>
      </c>
      <c r="FV35" s="519">
        <v>0</v>
      </c>
      <c r="FW35" s="519">
        <v>0</v>
      </c>
      <c r="FX35" s="519">
        <v>0</v>
      </c>
      <c r="FY35" s="519">
        <v>0</v>
      </c>
      <c r="FZ35" s="519">
        <v>0</v>
      </c>
      <c r="GA35" s="519">
        <v>0</v>
      </c>
      <c r="GB35" s="519">
        <v>0</v>
      </c>
      <c r="GC35" s="519">
        <v>0</v>
      </c>
      <c r="GD35" s="519">
        <v>0</v>
      </c>
      <c r="GE35" s="519">
        <v>0</v>
      </c>
      <c r="GF35" s="519">
        <v>0</v>
      </c>
      <c r="GG35" s="519">
        <v>0</v>
      </c>
      <c r="GH35" s="519">
        <v>0</v>
      </c>
      <c r="GI35" s="519">
        <v>0</v>
      </c>
      <c r="GJ35" s="519">
        <v>0</v>
      </c>
      <c r="GK35" s="519">
        <v>0</v>
      </c>
      <c r="GL35" s="519">
        <v>0</v>
      </c>
      <c r="GM35" s="519">
        <v>0</v>
      </c>
      <c r="GN35" s="519">
        <v>0</v>
      </c>
      <c r="GO35" s="519">
        <v>0</v>
      </c>
      <c r="GP35" s="519">
        <v>0</v>
      </c>
      <c r="GQ35" s="519">
        <v>0</v>
      </c>
      <c r="GR35" s="519">
        <v>0</v>
      </c>
      <c r="GS35" s="519">
        <v>0</v>
      </c>
      <c r="GT35" s="519">
        <v>0</v>
      </c>
      <c r="GU35" s="519">
        <v>0</v>
      </c>
      <c r="GV35" s="519">
        <v>0</v>
      </c>
      <c r="GW35" s="519">
        <v>0</v>
      </c>
      <c r="GX35" s="519">
        <v>0</v>
      </c>
      <c r="GY35" s="519">
        <v>0</v>
      </c>
      <c r="GZ35" s="519">
        <v>0</v>
      </c>
      <c r="HA35" s="519">
        <v>0</v>
      </c>
      <c r="HB35" s="519">
        <v>0</v>
      </c>
      <c r="HC35" s="519">
        <v>0</v>
      </c>
      <c r="HD35" s="519">
        <v>0</v>
      </c>
      <c r="HE35" s="519">
        <v>0</v>
      </c>
      <c r="HF35" s="519">
        <v>0</v>
      </c>
      <c r="HG35" s="519">
        <v>0</v>
      </c>
      <c r="HH35" s="519">
        <v>0</v>
      </c>
      <c r="HI35" s="519">
        <v>0</v>
      </c>
      <c r="HJ35" s="519">
        <v>0</v>
      </c>
      <c r="HK35" s="519">
        <v>0</v>
      </c>
      <c r="HL35" s="519">
        <v>0</v>
      </c>
      <c r="HM35" s="519">
        <v>0</v>
      </c>
      <c r="HN35" s="519">
        <v>0</v>
      </c>
      <c r="HO35" s="519">
        <v>0</v>
      </c>
      <c r="HP35" s="519">
        <v>0</v>
      </c>
      <c r="HQ35" s="519">
        <v>0</v>
      </c>
      <c r="HR35" s="519">
        <v>0</v>
      </c>
      <c r="HS35" s="519">
        <v>0</v>
      </c>
      <c r="HT35" s="519">
        <v>0</v>
      </c>
      <c r="HU35" s="519">
        <v>0</v>
      </c>
      <c r="HV35" s="519">
        <v>0</v>
      </c>
      <c r="HW35" s="519">
        <v>0</v>
      </c>
      <c r="HX35" s="519">
        <v>0</v>
      </c>
      <c r="HY35" s="519">
        <v>0</v>
      </c>
      <c r="HZ35" s="519">
        <v>0</v>
      </c>
      <c r="IA35" s="519">
        <v>0</v>
      </c>
      <c r="IB35" s="519">
        <v>0</v>
      </c>
      <c r="IC35" s="519">
        <v>0</v>
      </c>
      <c r="ID35" s="519">
        <v>0</v>
      </c>
      <c r="IE35" s="519">
        <v>0</v>
      </c>
      <c r="IF35" s="519">
        <v>0</v>
      </c>
      <c r="IG35" s="519">
        <v>0</v>
      </c>
      <c r="IH35" s="519">
        <v>0</v>
      </c>
      <c r="II35" s="519">
        <v>0</v>
      </c>
      <c r="IJ35" s="519">
        <v>0</v>
      </c>
      <c r="IK35" s="519">
        <v>0</v>
      </c>
    </row>
    <row r="36" spans="1:245" hidden="1">
      <c r="A36" s="337" t="s">
        <v>631</v>
      </c>
      <c r="B36" s="519" t="s">
        <v>1058</v>
      </c>
      <c r="C36" s="519"/>
      <c r="D36" s="519"/>
      <c r="E36" s="519"/>
      <c r="F36" s="519">
        <v>1</v>
      </c>
      <c r="G36" s="520"/>
      <c r="H36" s="519">
        <v>3</v>
      </c>
      <c r="I36" s="519">
        <v>4</v>
      </c>
      <c r="J36" s="519" t="str">
        <f t="shared" si="3"/>
        <v>SDN10010304</v>
      </c>
      <c r="K36" s="519">
        <v>960</v>
      </c>
      <c r="M36" s="337" t="s">
        <v>631</v>
      </c>
      <c r="N36" s="519" t="s">
        <v>1058</v>
      </c>
      <c r="O36" s="519" t="s">
        <v>1059</v>
      </c>
      <c r="P36" s="519">
        <v>33</v>
      </c>
      <c r="Q36" s="183" t="str">
        <f t="shared" si="1"/>
        <v>SDN100133</v>
      </c>
      <c r="R36" s="519">
        <v>0</v>
      </c>
      <c r="S36" s="519">
        <v>0</v>
      </c>
      <c r="T36" s="519">
        <v>0</v>
      </c>
      <c r="U36" s="519">
        <v>0</v>
      </c>
      <c r="V36" s="519">
        <v>0</v>
      </c>
      <c r="W36" s="519">
        <v>0</v>
      </c>
      <c r="X36" s="519">
        <v>0</v>
      </c>
      <c r="Y36" s="519">
        <v>0</v>
      </c>
      <c r="Z36" s="519">
        <v>0</v>
      </c>
      <c r="AA36" s="519">
        <v>0</v>
      </c>
      <c r="AB36" s="519">
        <v>0</v>
      </c>
      <c r="AC36" s="519">
        <v>0</v>
      </c>
      <c r="AD36" s="519">
        <v>0</v>
      </c>
      <c r="AE36" s="519">
        <v>0</v>
      </c>
      <c r="AF36" s="519">
        <v>0</v>
      </c>
      <c r="AG36" s="519">
        <v>0</v>
      </c>
      <c r="AH36" s="519">
        <v>0</v>
      </c>
      <c r="AI36" s="519">
        <v>0</v>
      </c>
      <c r="AJ36" s="519">
        <v>0</v>
      </c>
      <c r="AK36" s="519">
        <v>0</v>
      </c>
      <c r="AL36" s="519">
        <v>0</v>
      </c>
      <c r="AM36" s="519">
        <v>0</v>
      </c>
      <c r="AN36" s="519">
        <v>0</v>
      </c>
      <c r="AO36" s="519">
        <v>0</v>
      </c>
      <c r="AP36" s="519">
        <v>10000</v>
      </c>
      <c r="AQ36" s="519">
        <v>0</v>
      </c>
      <c r="AR36" s="519">
        <v>0</v>
      </c>
      <c r="AS36" s="519">
        <v>0</v>
      </c>
      <c r="AT36" s="519">
        <v>0</v>
      </c>
      <c r="AU36" s="519">
        <v>0</v>
      </c>
      <c r="AV36" s="519">
        <v>0</v>
      </c>
      <c r="AW36" s="519">
        <v>0</v>
      </c>
      <c r="AX36" s="519">
        <v>0</v>
      </c>
      <c r="AY36" s="519">
        <v>0</v>
      </c>
      <c r="AZ36" s="519">
        <v>0</v>
      </c>
      <c r="BA36" s="519">
        <v>0</v>
      </c>
      <c r="BB36" s="519">
        <v>0</v>
      </c>
      <c r="BC36" s="519">
        <v>0</v>
      </c>
      <c r="BD36" s="519">
        <v>0</v>
      </c>
      <c r="BE36" s="519">
        <v>0</v>
      </c>
      <c r="BF36" s="519">
        <v>0</v>
      </c>
      <c r="BG36" s="519">
        <v>0</v>
      </c>
      <c r="BH36" s="519">
        <v>0</v>
      </c>
      <c r="BI36" s="519">
        <v>0</v>
      </c>
      <c r="BJ36" s="519">
        <v>0</v>
      </c>
      <c r="BK36" s="519">
        <v>0</v>
      </c>
      <c r="BL36" s="519">
        <v>0</v>
      </c>
      <c r="BM36" s="519">
        <v>0</v>
      </c>
      <c r="BN36" s="519">
        <v>0</v>
      </c>
      <c r="BO36" s="519">
        <v>0</v>
      </c>
      <c r="BP36" s="519">
        <v>0</v>
      </c>
      <c r="BQ36" s="519">
        <v>0</v>
      </c>
      <c r="BR36" s="519">
        <v>0</v>
      </c>
      <c r="BS36" s="519">
        <v>0</v>
      </c>
      <c r="BT36" s="519">
        <v>0</v>
      </c>
      <c r="BU36" s="519">
        <v>0</v>
      </c>
      <c r="BV36" s="519">
        <v>0</v>
      </c>
      <c r="BW36" s="519">
        <v>0</v>
      </c>
      <c r="BX36" s="519">
        <v>0</v>
      </c>
      <c r="BY36" s="519">
        <v>0</v>
      </c>
      <c r="BZ36" s="519">
        <v>0</v>
      </c>
      <c r="CA36" s="519">
        <v>0</v>
      </c>
      <c r="CB36" s="519">
        <v>0</v>
      </c>
      <c r="CC36" s="519">
        <v>0</v>
      </c>
      <c r="CD36" s="519">
        <v>0</v>
      </c>
      <c r="CE36" s="519">
        <v>0</v>
      </c>
      <c r="CF36" s="519">
        <v>0</v>
      </c>
      <c r="CG36" s="519">
        <v>0</v>
      </c>
      <c r="CH36" s="519">
        <v>0</v>
      </c>
      <c r="CI36" s="519">
        <v>0</v>
      </c>
      <c r="CJ36" s="519">
        <v>0</v>
      </c>
      <c r="CK36" s="519">
        <v>0</v>
      </c>
      <c r="CL36" s="519">
        <v>0</v>
      </c>
      <c r="CM36" s="519">
        <v>0</v>
      </c>
      <c r="CN36" s="519">
        <v>0</v>
      </c>
      <c r="CO36" s="519">
        <v>0</v>
      </c>
      <c r="CP36" s="519">
        <v>0</v>
      </c>
      <c r="CQ36" s="519">
        <v>0</v>
      </c>
      <c r="CR36" s="519">
        <v>0</v>
      </c>
      <c r="CS36" s="519">
        <v>0</v>
      </c>
      <c r="CT36" s="519">
        <v>0</v>
      </c>
      <c r="CU36" s="519">
        <v>0</v>
      </c>
      <c r="CV36" s="519">
        <v>0</v>
      </c>
      <c r="CW36" s="519">
        <v>0</v>
      </c>
      <c r="CX36" s="519">
        <v>0</v>
      </c>
      <c r="CY36" s="519">
        <v>0</v>
      </c>
      <c r="CZ36" s="519">
        <v>0</v>
      </c>
      <c r="DA36" s="519">
        <v>0</v>
      </c>
      <c r="DB36" s="519">
        <v>0</v>
      </c>
      <c r="DC36" s="519">
        <v>0</v>
      </c>
      <c r="DD36" s="519">
        <v>0</v>
      </c>
      <c r="DE36" s="519">
        <v>0</v>
      </c>
      <c r="DF36" s="519">
        <v>0</v>
      </c>
      <c r="DG36" s="519">
        <v>0</v>
      </c>
      <c r="DH36" s="519">
        <v>0</v>
      </c>
      <c r="DI36" s="519">
        <v>0</v>
      </c>
      <c r="DJ36" s="519">
        <v>0</v>
      </c>
      <c r="DK36" s="519">
        <v>0</v>
      </c>
      <c r="DL36" s="519">
        <v>0</v>
      </c>
      <c r="DM36" s="519">
        <v>0</v>
      </c>
      <c r="DN36" s="519">
        <v>0</v>
      </c>
      <c r="DO36" s="519">
        <v>0</v>
      </c>
      <c r="DP36" s="519">
        <v>0</v>
      </c>
      <c r="DQ36" s="519">
        <v>0</v>
      </c>
      <c r="DR36" s="519">
        <v>0</v>
      </c>
      <c r="DS36" s="519">
        <v>0</v>
      </c>
      <c r="DT36" s="519">
        <v>0</v>
      </c>
      <c r="DU36" s="519">
        <v>0</v>
      </c>
      <c r="DV36" s="519">
        <v>0</v>
      </c>
      <c r="DW36" s="519">
        <v>0</v>
      </c>
      <c r="DX36" s="519">
        <v>0</v>
      </c>
      <c r="DY36" s="131"/>
      <c r="DZ36" s="337" t="s">
        <v>631</v>
      </c>
      <c r="EA36" s="519" t="s">
        <v>1058</v>
      </c>
      <c r="EB36" s="519" t="s">
        <v>1059</v>
      </c>
      <c r="EC36" s="519">
        <v>33</v>
      </c>
      <c r="ED36" s="521" t="str">
        <f t="shared" si="2"/>
        <v>SDN100133</v>
      </c>
      <c r="EE36" s="519">
        <v>10000</v>
      </c>
      <c r="EF36" s="519">
        <v>10000</v>
      </c>
      <c r="EG36" s="519">
        <v>10000</v>
      </c>
      <c r="EH36" s="519">
        <v>10000</v>
      </c>
      <c r="EI36" s="519">
        <v>10000</v>
      </c>
      <c r="EJ36" s="519">
        <v>10000</v>
      </c>
      <c r="EK36" s="519">
        <v>10000</v>
      </c>
      <c r="EL36" s="519">
        <v>10000</v>
      </c>
      <c r="EM36" s="519">
        <v>10000</v>
      </c>
      <c r="EN36" s="519">
        <v>10000</v>
      </c>
      <c r="EO36" s="519">
        <v>10000</v>
      </c>
      <c r="EP36" s="519">
        <v>10000</v>
      </c>
      <c r="EQ36" s="519">
        <v>10000</v>
      </c>
      <c r="ER36" s="519">
        <v>10000</v>
      </c>
      <c r="ES36" s="519">
        <v>10000</v>
      </c>
      <c r="ET36" s="519">
        <v>10000</v>
      </c>
      <c r="EU36" s="519">
        <v>10000</v>
      </c>
      <c r="EV36" s="519">
        <v>10000</v>
      </c>
      <c r="EW36" s="519">
        <v>10000</v>
      </c>
      <c r="EX36" s="519">
        <v>10000</v>
      </c>
      <c r="EY36" s="519">
        <v>10000</v>
      </c>
      <c r="EZ36" s="519">
        <v>10000</v>
      </c>
      <c r="FA36" s="519">
        <v>10000</v>
      </c>
      <c r="FB36" s="519">
        <v>10000</v>
      </c>
      <c r="FC36" s="519">
        <v>10000</v>
      </c>
      <c r="FD36" s="519">
        <v>0</v>
      </c>
      <c r="FE36" s="519">
        <v>0</v>
      </c>
      <c r="FF36" s="519">
        <v>0</v>
      </c>
      <c r="FG36" s="519">
        <v>0</v>
      </c>
      <c r="FH36" s="519">
        <v>0</v>
      </c>
      <c r="FI36" s="519">
        <v>0</v>
      </c>
      <c r="FJ36" s="519">
        <v>0</v>
      </c>
      <c r="FK36" s="519">
        <v>0</v>
      </c>
      <c r="FL36" s="519">
        <v>0</v>
      </c>
      <c r="FM36" s="519">
        <v>0</v>
      </c>
      <c r="FN36" s="519">
        <v>0</v>
      </c>
      <c r="FO36" s="519">
        <v>0</v>
      </c>
      <c r="FP36" s="519">
        <v>0</v>
      </c>
      <c r="FQ36" s="519">
        <v>0</v>
      </c>
      <c r="FR36" s="519">
        <v>0</v>
      </c>
      <c r="FS36" s="519">
        <v>0</v>
      </c>
      <c r="FT36" s="519">
        <v>0</v>
      </c>
      <c r="FU36" s="519">
        <v>0</v>
      </c>
      <c r="FV36" s="519">
        <v>0</v>
      </c>
      <c r="FW36" s="519">
        <v>0</v>
      </c>
      <c r="FX36" s="519">
        <v>0</v>
      </c>
      <c r="FY36" s="519">
        <v>0</v>
      </c>
      <c r="FZ36" s="519">
        <v>0</v>
      </c>
      <c r="GA36" s="519">
        <v>0</v>
      </c>
      <c r="GB36" s="519">
        <v>0</v>
      </c>
      <c r="GC36" s="519">
        <v>0</v>
      </c>
      <c r="GD36" s="519">
        <v>0</v>
      </c>
      <c r="GE36" s="519">
        <v>0</v>
      </c>
      <c r="GF36" s="519">
        <v>0</v>
      </c>
      <c r="GG36" s="519">
        <v>0</v>
      </c>
      <c r="GH36" s="519">
        <v>0</v>
      </c>
      <c r="GI36" s="519">
        <v>0</v>
      </c>
      <c r="GJ36" s="519">
        <v>0</v>
      </c>
      <c r="GK36" s="519">
        <v>0</v>
      </c>
      <c r="GL36" s="519">
        <v>0</v>
      </c>
      <c r="GM36" s="519">
        <v>0</v>
      </c>
      <c r="GN36" s="519">
        <v>0</v>
      </c>
      <c r="GO36" s="519">
        <v>0</v>
      </c>
      <c r="GP36" s="519">
        <v>0</v>
      </c>
      <c r="GQ36" s="519">
        <v>0</v>
      </c>
      <c r="GR36" s="519">
        <v>0</v>
      </c>
      <c r="GS36" s="519">
        <v>0</v>
      </c>
      <c r="GT36" s="519">
        <v>0</v>
      </c>
      <c r="GU36" s="519">
        <v>0</v>
      </c>
      <c r="GV36" s="519">
        <v>0</v>
      </c>
      <c r="GW36" s="519">
        <v>0</v>
      </c>
      <c r="GX36" s="519">
        <v>0</v>
      </c>
      <c r="GY36" s="519">
        <v>0</v>
      </c>
      <c r="GZ36" s="519">
        <v>0</v>
      </c>
      <c r="HA36" s="519">
        <v>0</v>
      </c>
      <c r="HB36" s="519">
        <v>0</v>
      </c>
      <c r="HC36" s="519">
        <v>0</v>
      </c>
      <c r="HD36" s="519">
        <v>0</v>
      </c>
      <c r="HE36" s="519">
        <v>0</v>
      </c>
      <c r="HF36" s="519">
        <v>0</v>
      </c>
      <c r="HG36" s="519">
        <v>0</v>
      </c>
      <c r="HH36" s="519">
        <v>0</v>
      </c>
      <c r="HI36" s="519">
        <v>0</v>
      </c>
      <c r="HJ36" s="519">
        <v>0</v>
      </c>
      <c r="HK36" s="519">
        <v>0</v>
      </c>
      <c r="HL36" s="519">
        <v>0</v>
      </c>
      <c r="HM36" s="519">
        <v>0</v>
      </c>
      <c r="HN36" s="519">
        <v>0</v>
      </c>
      <c r="HO36" s="519">
        <v>0</v>
      </c>
      <c r="HP36" s="519">
        <v>0</v>
      </c>
      <c r="HQ36" s="519">
        <v>0</v>
      </c>
      <c r="HR36" s="519">
        <v>0</v>
      </c>
      <c r="HS36" s="519">
        <v>0</v>
      </c>
      <c r="HT36" s="519">
        <v>0</v>
      </c>
      <c r="HU36" s="519">
        <v>0</v>
      </c>
      <c r="HV36" s="519">
        <v>0</v>
      </c>
      <c r="HW36" s="519">
        <v>0</v>
      </c>
      <c r="HX36" s="519">
        <v>0</v>
      </c>
      <c r="HY36" s="519">
        <v>0</v>
      </c>
      <c r="HZ36" s="519">
        <v>0</v>
      </c>
      <c r="IA36" s="519">
        <v>0</v>
      </c>
      <c r="IB36" s="519">
        <v>0</v>
      </c>
      <c r="IC36" s="519">
        <v>0</v>
      </c>
      <c r="ID36" s="519">
        <v>0</v>
      </c>
      <c r="IE36" s="519">
        <v>0</v>
      </c>
      <c r="IF36" s="519">
        <v>0</v>
      </c>
      <c r="IG36" s="519">
        <v>0</v>
      </c>
      <c r="IH36" s="519">
        <v>0</v>
      </c>
      <c r="II36" s="519">
        <v>0</v>
      </c>
      <c r="IJ36" s="519">
        <v>0</v>
      </c>
      <c r="IK36" s="519">
        <v>0</v>
      </c>
    </row>
    <row r="37" spans="1:245" hidden="1">
      <c r="A37" s="337" t="s">
        <v>631</v>
      </c>
      <c r="B37" s="519" t="s">
        <v>1058</v>
      </c>
      <c r="C37" s="519"/>
      <c r="D37" s="519"/>
      <c r="E37" s="519"/>
      <c r="F37" s="519">
        <v>1</v>
      </c>
      <c r="G37" s="520"/>
      <c r="H37" s="519">
        <v>3</v>
      </c>
      <c r="I37" s="519">
        <v>5</v>
      </c>
      <c r="J37" s="519" t="str">
        <f t="shared" si="3"/>
        <v>SDN10010305</v>
      </c>
      <c r="K37" s="519">
        <v>960</v>
      </c>
      <c r="M37" s="337" t="s">
        <v>631</v>
      </c>
      <c r="N37" s="519" t="s">
        <v>1058</v>
      </c>
      <c r="O37" s="519" t="s">
        <v>1059</v>
      </c>
      <c r="P37" s="519">
        <v>34</v>
      </c>
      <c r="Q37" s="183" t="str">
        <f t="shared" si="1"/>
        <v>SDN100134</v>
      </c>
      <c r="R37" s="519">
        <v>0</v>
      </c>
      <c r="S37" s="519">
        <v>0</v>
      </c>
      <c r="T37" s="519">
        <v>0</v>
      </c>
      <c r="U37" s="519">
        <v>0</v>
      </c>
      <c r="V37" s="519">
        <v>0</v>
      </c>
      <c r="W37" s="519">
        <v>0</v>
      </c>
      <c r="X37" s="519">
        <v>0</v>
      </c>
      <c r="Y37" s="519">
        <v>0</v>
      </c>
      <c r="Z37" s="519">
        <v>0</v>
      </c>
      <c r="AA37" s="519">
        <v>0</v>
      </c>
      <c r="AB37" s="519">
        <v>0</v>
      </c>
      <c r="AC37" s="519">
        <v>0</v>
      </c>
      <c r="AD37" s="519">
        <v>0</v>
      </c>
      <c r="AE37" s="519">
        <v>0</v>
      </c>
      <c r="AF37" s="519">
        <v>0</v>
      </c>
      <c r="AG37" s="519">
        <v>0</v>
      </c>
      <c r="AH37" s="519">
        <v>0</v>
      </c>
      <c r="AI37" s="519">
        <v>0</v>
      </c>
      <c r="AJ37" s="519">
        <v>0</v>
      </c>
      <c r="AK37" s="519">
        <v>0</v>
      </c>
      <c r="AL37" s="519">
        <v>0</v>
      </c>
      <c r="AM37" s="519">
        <v>0</v>
      </c>
      <c r="AN37" s="519">
        <v>0</v>
      </c>
      <c r="AO37" s="519">
        <v>0</v>
      </c>
      <c r="AP37" s="519">
        <v>10000</v>
      </c>
      <c r="AQ37" s="519">
        <v>0</v>
      </c>
      <c r="AR37" s="519">
        <v>0</v>
      </c>
      <c r="AS37" s="519">
        <v>0</v>
      </c>
      <c r="AT37" s="519">
        <v>0</v>
      </c>
      <c r="AU37" s="519">
        <v>0</v>
      </c>
      <c r="AV37" s="519">
        <v>0</v>
      </c>
      <c r="AW37" s="519">
        <v>0</v>
      </c>
      <c r="AX37" s="519">
        <v>0</v>
      </c>
      <c r="AY37" s="519">
        <v>0</v>
      </c>
      <c r="AZ37" s="519">
        <v>0</v>
      </c>
      <c r="BA37" s="519">
        <v>0</v>
      </c>
      <c r="BB37" s="519">
        <v>0</v>
      </c>
      <c r="BC37" s="519">
        <v>0</v>
      </c>
      <c r="BD37" s="519">
        <v>0</v>
      </c>
      <c r="BE37" s="519">
        <v>0</v>
      </c>
      <c r="BF37" s="519">
        <v>0</v>
      </c>
      <c r="BG37" s="519">
        <v>0</v>
      </c>
      <c r="BH37" s="519">
        <v>0</v>
      </c>
      <c r="BI37" s="519">
        <v>0</v>
      </c>
      <c r="BJ37" s="519">
        <v>0</v>
      </c>
      <c r="BK37" s="519">
        <v>0</v>
      </c>
      <c r="BL37" s="519">
        <v>0</v>
      </c>
      <c r="BM37" s="519">
        <v>0</v>
      </c>
      <c r="BN37" s="519">
        <v>0</v>
      </c>
      <c r="BO37" s="519">
        <v>0</v>
      </c>
      <c r="BP37" s="519">
        <v>0</v>
      </c>
      <c r="BQ37" s="519">
        <v>0</v>
      </c>
      <c r="BR37" s="519">
        <v>0</v>
      </c>
      <c r="BS37" s="519">
        <v>0</v>
      </c>
      <c r="BT37" s="519">
        <v>0</v>
      </c>
      <c r="BU37" s="519">
        <v>0</v>
      </c>
      <c r="BV37" s="519">
        <v>0</v>
      </c>
      <c r="BW37" s="519">
        <v>0</v>
      </c>
      <c r="BX37" s="519">
        <v>0</v>
      </c>
      <c r="BY37" s="519">
        <v>0</v>
      </c>
      <c r="BZ37" s="519">
        <v>0</v>
      </c>
      <c r="CA37" s="519">
        <v>0</v>
      </c>
      <c r="CB37" s="519">
        <v>0</v>
      </c>
      <c r="CC37" s="519">
        <v>0</v>
      </c>
      <c r="CD37" s="519">
        <v>0</v>
      </c>
      <c r="CE37" s="519">
        <v>0</v>
      </c>
      <c r="CF37" s="519">
        <v>0</v>
      </c>
      <c r="CG37" s="519">
        <v>0</v>
      </c>
      <c r="CH37" s="519">
        <v>0</v>
      </c>
      <c r="CI37" s="519">
        <v>0</v>
      </c>
      <c r="CJ37" s="519">
        <v>0</v>
      </c>
      <c r="CK37" s="519">
        <v>0</v>
      </c>
      <c r="CL37" s="519">
        <v>0</v>
      </c>
      <c r="CM37" s="519">
        <v>0</v>
      </c>
      <c r="CN37" s="519">
        <v>0</v>
      </c>
      <c r="CO37" s="519">
        <v>0</v>
      </c>
      <c r="CP37" s="519">
        <v>0</v>
      </c>
      <c r="CQ37" s="519">
        <v>0</v>
      </c>
      <c r="CR37" s="519">
        <v>0</v>
      </c>
      <c r="CS37" s="519">
        <v>0</v>
      </c>
      <c r="CT37" s="519">
        <v>0</v>
      </c>
      <c r="CU37" s="519">
        <v>0</v>
      </c>
      <c r="CV37" s="519">
        <v>0</v>
      </c>
      <c r="CW37" s="519">
        <v>0</v>
      </c>
      <c r="CX37" s="519">
        <v>0</v>
      </c>
      <c r="CY37" s="519">
        <v>0</v>
      </c>
      <c r="CZ37" s="519">
        <v>0</v>
      </c>
      <c r="DA37" s="519">
        <v>0</v>
      </c>
      <c r="DB37" s="519">
        <v>0</v>
      </c>
      <c r="DC37" s="519">
        <v>0</v>
      </c>
      <c r="DD37" s="519">
        <v>0</v>
      </c>
      <c r="DE37" s="519">
        <v>0</v>
      </c>
      <c r="DF37" s="519">
        <v>0</v>
      </c>
      <c r="DG37" s="519">
        <v>0</v>
      </c>
      <c r="DH37" s="519">
        <v>0</v>
      </c>
      <c r="DI37" s="519">
        <v>0</v>
      </c>
      <c r="DJ37" s="519">
        <v>0</v>
      </c>
      <c r="DK37" s="519">
        <v>0</v>
      </c>
      <c r="DL37" s="519">
        <v>0</v>
      </c>
      <c r="DM37" s="519">
        <v>0</v>
      </c>
      <c r="DN37" s="519">
        <v>0</v>
      </c>
      <c r="DO37" s="519">
        <v>0</v>
      </c>
      <c r="DP37" s="519">
        <v>0</v>
      </c>
      <c r="DQ37" s="519">
        <v>0</v>
      </c>
      <c r="DR37" s="519">
        <v>0</v>
      </c>
      <c r="DS37" s="519">
        <v>0</v>
      </c>
      <c r="DT37" s="519">
        <v>0</v>
      </c>
      <c r="DU37" s="519">
        <v>0</v>
      </c>
      <c r="DV37" s="519">
        <v>0</v>
      </c>
      <c r="DW37" s="519">
        <v>0</v>
      </c>
      <c r="DX37" s="519">
        <v>0</v>
      </c>
      <c r="DY37" s="131"/>
      <c r="DZ37" s="337" t="s">
        <v>631</v>
      </c>
      <c r="EA37" s="519" t="s">
        <v>1058</v>
      </c>
      <c r="EB37" s="519" t="s">
        <v>1059</v>
      </c>
      <c r="EC37" s="519">
        <v>34</v>
      </c>
      <c r="ED37" s="521" t="str">
        <f t="shared" si="2"/>
        <v>SDN100134</v>
      </c>
      <c r="EE37" s="519">
        <v>10000</v>
      </c>
      <c r="EF37" s="519">
        <v>10000</v>
      </c>
      <c r="EG37" s="519">
        <v>10000</v>
      </c>
      <c r="EH37" s="519">
        <v>10000</v>
      </c>
      <c r="EI37" s="519">
        <v>10000</v>
      </c>
      <c r="EJ37" s="519">
        <v>10000</v>
      </c>
      <c r="EK37" s="519">
        <v>10000</v>
      </c>
      <c r="EL37" s="519">
        <v>10000</v>
      </c>
      <c r="EM37" s="519">
        <v>10000</v>
      </c>
      <c r="EN37" s="519">
        <v>10000</v>
      </c>
      <c r="EO37" s="519">
        <v>10000</v>
      </c>
      <c r="EP37" s="519">
        <v>10000</v>
      </c>
      <c r="EQ37" s="519">
        <v>10000</v>
      </c>
      <c r="ER37" s="519">
        <v>10000</v>
      </c>
      <c r="ES37" s="519">
        <v>10000</v>
      </c>
      <c r="ET37" s="519">
        <v>10000</v>
      </c>
      <c r="EU37" s="519">
        <v>10000</v>
      </c>
      <c r="EV37" s="519">
        <v>10000</v>
      </c>
      <c r="EW37" s="519">
        <v>10000</v>
      </c>
      <c r="EX37" s="519">
        <v>10000</v>
      </c>
      <c r="EY37" s="519">
        <v>10000</v>
      </c>
      <c r="EZ37" s="519">
        <v>10000</v>
      </c>
      <c r="FA37" s="519">
        <v>10000</v>
      </c>
      <c r="FB37" s="519">
        <v>10000</v>
      </c>
      <c r="FC37" s="519">
        <v>10000</v>
      </c>
      <c r="FD37" s="519">
        <v>0</v>
      </c>
      <c r="FE37" s="519">
        <v>0</v>
      </c>
      <c r="FF37" s="519">
        <v>0</v>
      </c>
      <c r="FG37" s="519">
        <v>0</v>
      </c>
      <c r="FH37" s="519">
        <v>0</v>
      </c>
      <c r="FI37" s="519">
        <v>0</v>
      </c>
      <c r="FJ37" s="519">
        <v>0</v>
      </c>
      <c r="FK37" s="519">
        <v>0</v>
      </c>
      <c r="FL37" s="519">
        <v>0</v>
      </c>
      <c r="FM37" s="519">
        <v>0</v>
      </c>
      <c r="FN37" s="519">
        <v>0</v>
      </c>
      <c r="FO37" s="519">
        <v>0</v>
      </c>
      <c r="FP37" s="519">
        <v>0</v>
      </c>
      <c r="FQ37" s="519">
        <v>0</v>
      </c>
      <c r="FR37" s="519">
        <v>0</v>
      </c>
      <c r="FS37" s="519">
        <v>0</v>
      </c>
      <c r="FT37" s="519">
        <v>0</v>
      </c>
      <c r="FU37" s="519">
        <v>0</v>
      </c>
      <c r="FV37" s="519">
        <v>0</v>
      </c>
      <c r="FW37" s="519">
        <v>0</v>
      </c>
      <c r="FX37" s="519">
        <v>0</v>
      </c>
      <c r="FY37" s="519">
        <v>0</v>
      </c>
      <c r="FZ37" s="519">
        <v>0</v>
      </c>
      <c r="GA37" s="519">
        <v>0</v>
      </c>
      <c r="GB37" s="519">
        <v>0</v>
      </c>
      <c r="GC37" s="519">
        <v>0</v>
      </c>
      <c r="GD37" s="519">
        <v>0</v>
      </c>
      <c r="GE37" s="519">
        <v>0</v>
      </c>
      <c r="GF37" s="519">
        <v>0</v>
      </c>
      <c r="GG37" s="519">
        <v>0</v>
      </c>
      <c r="GH37" s="519">
        <v>0</v>
      </c>
      <c r="GI37" s="519">
        <v>0</v>
      </c>
      <c r="GJ37" s="519">
        <v>0</v>
      </c>
      <c r="GK37" s="519">
        <v>0</v>
      </c>
      <c r="GL37" s="519">
        <v>0</v>
      </c>
      <c r="GM37" s="519">
        <v>0</v>
      </c>
      <c r="GN37" s="519">
        <v>0</v>
      </c>
      <c r="GO37" s="519">
        <v>0</v>
      </c>
      <c r="GP37" s="519">
        <v>0</v>
      </c>
      <c r="GQ37" s="519">
        <v>0</v>
      </c>
      <c r="GR37" s="519">
        <v>0</v>
      </c>
      <c r="GS37" s="519">
        <v>0</v>
      </c>
      <c r="GT37" s="519">
        <v>0</v>
      </c>
      <c r="GU37" s="519">
        <v>0</v>
      </c>
      <c r="GV37" s="519">
        <v>0</v>
      </c>
      <c r="GW37" s="519">
        <v>0</v>
      </c>
      <c r="GX37" s="519">
        <v>0</v>
      </c>
      <c r="GY37" s="519">
        <v>0</v>
      </c>
      <c r="GZ37" s="519">
        <v>0</v>
      </c>
      <c r="HA37" s="519">
        <v>0</v>
      </c>
      <c r="HB37" s="519">
        <v>0</v>
      </c>
      <c r="HC37" s="519">
        <v>0</v>
      </c>
      <c r="HD37" s="519">
        <v>0</v>
      </c>
      <c r="HE37" s="519">
        <v>0</v>
      </c>
      <c r="HF37" s="519">
        <v>0</v>
      </c>
      <c r="HG37" s="519">
        <v>0</v>
      </c>
      <c r="HH37" s="519">
        <v>0</v>
      </c>
      <c r="HI37" s="519">
        <v>0</v>
      </c>
      <c r="HJ37" s="519">
        <v>0</v>
      </c>
      <c r="HK37" s="519">
        <v>0</v>
      </c>
      <c r="HL37" s="519">
        <v>0</v>
      </c>
      <c r="HM37" s="519">
        <v>0</v>
      </c>
      <c r="HN37" s="519">
        <v>0</v>
      </c>
      <c r="HO37" s="519">
        <v>0</v>
      </c>
      <c r="HP37" s="519">
        <v>0</v>
      </c>
      <c r="HQ37" s="519">
        <v>0</v>
      </c>
      <c r="HR37" s="519">
        <v>0</v>
      </c>
      <c r="HS37" s="519">
        <v>0</v>
      </c>
      <c r="HT37" s="519">
        <v>0</v>
      </c>
      <c r="HU37" s="519">
        <v>0</v>
      </c>
      <c r="HV37" s="519">
        <v>0</v>
      </c>
      <c r="HW37" s="519">
        <v>0</v>
      </c>
      <c r="HX37" s="519">
        <v>0</v>
      </c>
      <c r="HY37" s="519">
        <v>0</v>
      </c>
      <c r="HZ37" s="519">
        <v>0</v>
      </c>
      <c r="IA37" s="519">
        <v>0</v>
      </c>
      <c r="IB37" s="519">
        <v>0</v>
      </c>
      <c r="IC37" s="519">
        <v>0</v>
      </c>
      <c r="ID37" s="519">
        <v>0</v>
      </c>
      <c r="IE37" s="519">
        <v>0</v>
      </c>
      <c r="IF37" s="519">
        <v>0</v>
      </c>
      <c r="IG37" s="519">
        <v>0</v>
      </c>
      <c r="IH37" s="519">
        <v>0</v>
      </c>
      <c r="II37" s="519">
        <v>0</v>
      </c>
      <c r="IJ37" s="519">
        <v>0</v>
      </c>
      <c r="IK37" s="519">
        <v>0</v>
      </c>
    </row>
    <row r="38" spans="1:245" hidden="1">
      <c r="A38" s="337" t="s">
        <v>631</v>
      </c>
      <c r="B38" s="519" t="s">
        <v>1058</v>
      </c>
      <c r="C38" s="519"/>
      <c r="D38" s="519"/>
      <c r="E38" s="519"/>
      <c r="F38" s="519">
        <v>1</v>
      </c>
      <c r="G38" s="520"/>
      <c r="H38" s="519">
        <v>3</v>
      </c>
      <c r="I38" s="519">
        <v>6</v>
      </c>
      <c r="J38" s="519" t="str">
        <f t="shared" si="3"/>
        <v>SDN10010306</v>
      </c>
      <c r="K38" s="519">
        <v>768</v>
      </c>
      <c r="M38" s="337" t="s">
        <v>631</v>
      </c>
      <c r="N38" s="519" t="s">
        <v>1058</v>
      </c>
      <c r="O38" s="519" t="s">
        <v>1059</v>
      </c>
      <c r="P38" s="519">
        <v>35</v>
      </c>
      <c r="Q38" s="183" t="str">
        <f t="shared" si="1"/>
        <v>SDN100135</v>
      </c>
      <c r="R38" s="519">
        <v>0</v>
      </c>
      <c r="S38" s="519">
        <v>0</v>
      </c>
      <c r="T38" s="519">
        <v>0</v>
      </c>
      <c r="U38" s="519">
        <v>0</v>
      </c>
      <c r="V38" s="519">
        <v>0</v>
      </c>
      <c r="W38" s="519">
        <v>0</v>
      </c>
      <c r="X38" s="519">
        <v>0</v>
      </c>
      <c r="Y38" s="519">
        <v>0</v>
      </c>
      <c r="Z38" s="519">
        <v>0</v>
      </c>
      <c r="AA38" s="519">
        <v>0</v>
      </c>
      <c r="AB38" s="519">
        <v>0</v>
      </c>
      <c r="AC38" s="519">
        <v>0</v>
      </c>
      <c r="AD38" s="519">
        <v>0</v>
      </c>
      <c r="AE38" s="519">
        <v>0</v>
      </c>
      <c r="AF38" s="519">
        <v>0</v>
      </c>
      <c r="AG38" s="519">
        <v>0</v>
      </c>
      <c r="AH38" s="519">
        <v>0</v>
      </c>
      <c r="AI38" s="519">
        <v>0</v>
      </c>
      <c r="AJ38" s="519">
        <v>0</v>
      </c>
      <c r="AK38" s="519">
        <v>0</v>
      </c>
      <c r="AL38" s="519">
        <v>0</v>
      </c>
      <c r="AM38" s="519">
        <v>0</v>
      </c>
      <c r="AN38" s="519">
        <v>0</v>
      </c>
      <c r="AO38" s="519">
        <v>0</v>
      </c>
      <c r="AP38" s="519">
        <v>10000</v>
      </c>
      <c r="AQ38" s="519">
        <v>0</v>
      </c>
      <c r="AR38" s="519">
        <v>0</v>
      </c>
      <c r="AS38" s="519">
        <v>0</v>
      </c>
      <c r="AT38" s="519">
        <v>0</v>
      </c>
      <c r="AU38" s="519">
        <v>0</v>
      </c>
      <c r="AV38" s="519">
        <v>0</v>
      </c>
      <c r="AW38" s="519">
        <v>0</v>
      </c>
      <c r="AX38" s="519">
        <v>0</v>
      </c>
      <c r="AY38" s="519">
        <v>0</v>
      </c>
      <c r="AZ38" s="519">
        <v>0</v>
      </c>
      <c r="BA38" s="519">
        <v>0</v>
      </c>
      <c r="BB38" s="519">
        <v>0</v>
      </c>
      <c r="BC38" s="519">
        <v>0</v>
      </c>
      <c r="BD38" s="519">
        <v>0</v>
      </c>
      <c r="BE38" s="519">
        <v>0</v>
      </c>
      <c r="BF38" s="519">
        <v>0</v>
      </c>
      <c r="BG38" s="519">
        <v>0</v>
      </c>
      <c r="BH38" s="519">
        <v>0</v>
      </c>
      <c r="BI38" s="519">
        <v>0</v>
      </c>
      <c r="BJ38" s="519">
        <v>0</v>
      </c>
      <c r="BK38" s="519">
        <v>0</v>
      </c>
      <c r="BL38" s="519">
        <v>0</v>
      </c>
      <c r="BM38" s="519">
        <v>0</v>
      </c>
      <c r="BN38" s="519">
        <v>0</v>
      </c>
      <c r="BO38" s="519">
        <v>0</v>
      </c>
      <c r="BP38" s="519">
        <v>0</v>
      </c>
      <c r="BQ38" s="519">
        <v>0</v>
      </c>
      <c r="BR38" s="519">
        <v>0</v>
      </c>
      <c r="BS38" s="519">
        <v>0</v>
      </c>
      <c r="BT38" s="519">
        <v>0</v>
      </c>
      <c r="BU38" s="519">
        <v>0</v>
      </c>
      <c r="BV38" s="519">
        <v>0</v>
      </c>
      <c r="BW38" s="519">
        <v>0</v>
      </c>
      <c r="BX38" s="519">
        <v>0</v>
      </c>
      <c r="BY38" s="519">
        <v>0</v>
      </c>
      <c r="BZ38" s="519">
        <v>0</v>
      </c>
      <c r="CA38" s="519">
        <v>0</v>
      </c>
      <c r="CB38" s="519">
        <v>0</v>
      </c>
      <c r="CC38" s="519">
        <v>0</v>
      </c>
      <c r="CD38" s="519">
        <v>0</v>
      </c>
      <c r="CE38" s="519">
        <v>0</v>
      </c>
      <c r="CF38" s="519">
        <v>0</v>
      </c>
      <c r="CG38" s="519">
        <v>0</v>
      </c>
      <c r="CH38" s="519">
        <v>0</v>
      </c>
      <c r="CI38" s="519">
        <v>0</v>
      </c>
      <c r="CJ38" s="519">
        <v>0</v>
      </c>
      <c r="CK38" s="519">
        <v>0</v>
      </c>
      <c r="CL38" s="519">
        <v>0</v>
      </c>
      <c r="CM38" s="519">
        <v>0</v>
      </c>
      <c r="CN38" s="519">
        <v>0</v>
      </c>
      <c r="CO38" s="519">
        <v>0</v>
      </c>
      <c r="CP38" s="519">
        <v>0</v>
      </c>
      <c r="CQ38" s="519">
        <v>0</v>
      </c>
      <c r="CR38" s="519">
        <v>0</v>
      </c>
      <c r="CS38" s="519">
        <v>0</v>
      </c>
      <c r="CT38" s="519">
        <v>0</v>
      </c>
      <c r="CU38" s="519">
        <v>0</v>
      </c>
      <c r="CV38" s="519">
        <v>0</v>
      </c>
      <c r="CW38" s="519">
        <v>0</v>
      </c>
      <c r="CX38" s="519">
        <v>0</v>
      </c>
      <c r="CY38" s="519">
        <v>0</v>
      </c>
      <c r="CZ38" s="519">
        <v>0</v>
      </c>
      <c r="DA38" s="519">
        <v>0</v>
      </c>
      <c r="DB38" s="519">
        <v>0</v>
      </c>
      <c r="DC38" s="519">
        <v>0</v>
      </c>
      <c r="DD38" s="519">
        <v>0</v>
      </c>
      <c r="DE38" s="519">
        <v>0</v>
      </c>
      <c r="DF38" s="519">
        <v>0</v>
      </c>
      <c r="DG38" s="519">
        <v>0</v>
      </c>
      <c r="DH38" s="519">
        <v>0</v>
      </c>
      <c r="DI38" s="519">
        <v>0</v>
      </c>
      <c r="DJ38" s="519">
        <v>0</v>
      </c>
      <c r="DK38" s="519">
        <v>0</v>
      </c>
      <c r="DL38" s="519">
        <v>0</v>
      </c>
      <c r="DM38" s="519">
        <v>0</v>
      </c>
      <c r="DN38" s="519">
        <v>0</v>
      </c>
      <c r="DO38" s="519">
        <v>0</v>
      </c>
      <c r="DP38" s="519">
        <v>0</v>
      </c>
      <c r="DQ38" s="519">
        <v>0</v>
      </c>
      <c r="DR38" s="519">
        <v>0</v>
      </c>
      <c r="DS38" s="519">
        <v>0</v>
      </c>
      <c r="DT38" s="519">
        <v>0</v>
      </c>
      <c r="DU38" s="519">
        <v>0</v>
      </c>
      <c r="DV38" s="519">
        <v>0</v>
      </c>
      <c r="DW38" s="519">
        <v>0</v>
      </c>
      <c r="DX38" s="519">
        <v>0</v>
      </c>
      <c r="DY38" s="131"/>
      <c r="DZ38" s="337" t="s">
        <v>631</v>
      </c>
      <c r="EA38" s="519" t="s">
        <v>1058</v>
      </c>
      <c r="EB38" s="519" t="s">
        <v>1059</v>
      </c>
      <c r="EC38" s="519">
        <v>35</v>
      </c>
      <c r="ED38" s="521" t="str">
        <f t="shared" si="2"/>
        <v>SDN100135</v>
      </c>
      <c r="EE38" s="519">
        <v>10000</v>
      </c>
      <c r="EF38" s="519">
        <v>10000</v>
      </c>
      <c r="EG38" s="519">
        <v>10000</v>
      </c>
      <c r="EH38" s="519">
        <v>10000</v>
      </c>
      <c r="EI38" s="519">
        <v>10000</v>
      </c>
      <c r="EJ38" s="519">
        <v>10000</v>
      </c>
      <c r="EK38" s="519">
        <v>10000</v>
      </c>
      <c r="EL38" s="519">
        <v>10000</v>
      </c>
      <c r="EM38" s="519">
        <v>10000</v>
      </c>
      <c r="EN38" s="519">
        <v>10000</v>
      </c>
      <c r="EO38" s="519">
        <v>10000</v>
      </c>
      <c r="EP38" s="519">
        <v>10000</v>
      </c>
      <c r="EQ38" s="519">
        <v>10000</v>
      </c>
      <c r="ER38" s="519">
        <v>10000</v>
      </c>
      <c r="ES38" s="519">
        <v>10000</v>
      </c>
      <c r="ET38" s="519">
        <v>10000</v>
      </c>
      <c r="EU38" s="519">
        <v>10000</v>
      </c>
      <c r="EV38" s="519">
        <v>10000</v>
      </c>
      <c r="EW38" s="519">
        <v>10000</v>
      </c>
      <c r="EX38" s="519">
        <v>10000</v>
      </c>
      <c r="EY38" s="519">
        <v>10000</v>
      </c>
      <c r="EZ38" s="519">
        <v>10000</v>
      </c>
      <c r="FA38" s="519">
        <v>10000</v>
      </c>
      <c r="FB38" s="519">
        <v>10000</v>
      </c>
      <c r="FC38" s="519">
        <v>10000</v>
      </c>
      <c r="FD38" s="519">
        <v>0</v>
      </c>
      <c r="FE38" s="519">
        <v>0</v>
      </c>
      <c r="FF38" s="519">
        <v>0</v>
      </c>
      <c r="FG38" s="519">
        <v>0</v>
      </c>
      <c r="FH38" s="519">
        <v>0</v>
      </c>
      <c r="FI38" s="519">
        <v>0</v>
      </c>
      <c r="FJ38" s="519">
        <v>0</v>
      </c>
      <c r="FK38" s="519">
        <v>0</v>
      </c>
      <c r="FL38" s="519">
        <v>0</v>
      </c>
      <c r="FM38" s="519">
        <v>0</v>
      </c>
      <c r="FN38" s="519">
        <v>0</v>
      </c>
      <c r="FO38" s="519">
        <v>0</v>
      </c>
      <c r="FP38" s="519">
        <v>0</v>
      </c>
      <c r="FQ38" s="519">
        <v>0</v>
      </c>
      <c r="FR38" s="519">
        <v>0</v>
      </c>
      <c r="FS38" s="519">
        <v>0</v>
      </c>
      <c r="FT38" s="519">
        <v>0</v>
      </c>
      <c r="FU38" s="519">
        <v>0</v>
      </c>
      <c r="FV38" s="519">
        <v>0</v>
      </c>
      <c r="FW38" s="519">
        <v>0</v>
      </c>
      <c r="FX38" s="519">
        <v>0</v>
      </c>
      <c r="FY38" s="519">
        <v>0</v>
      </c>
      <c r="FZ38" s="519">
        <v>0</v>
      </c>
      <c r="GA38" s="519">
        <v>0</v>
      </c>
      <c r="GB38" s="519">
        <v>0</v>
      </c>
      <c r="GC38" s="519">
        <v>0</v>
      </c>
      <c r="GD38" s="519">
        <v>0</v>
      </c>
      <c r="GE38" s="519">
        <v>0</v>
      </c>
      <c r="GF38" s="519">
        <v>0</v>
      </c>
      <c r="GG38" s="519">
        <v>0</v>
      </c>
      <c r="GH38" s="519">
        <v>0</v>
      </c>
      <c r="GI38" s="519">
        <v>0</v>
      </c>
      <c r="GJ38" s="519">
        <v>0</v>
      </c>
      <c r="GK38" s="519">
        <v>0</v>
      </c>
      <c r="GL38" s="519">
        <v>0</v>
      </c>
      <c r="GM38" s="519">
        <v>0</v>
      </c>
      <c r="GN38" s="519">
        <v>0</v>
      </c>
      <c r="GO38" s="519">
        <v>0</v>
      </c>
      <c r="GP38" s="519">
        <v>0</v>
      </c>
      <c r="GQ38" s="519">
        <v>0</v>
      </c>
      <c r="GR38" s="519">
        <v>0</v>
      </c>
      <c r="GS38" s="519">
        <v>0</v>
      </c>
      <c r="GT38" s="519">
        <v>0</v>
      </c>
      <c r="GU38" s="519">
        <v>0</v>
      </c>
      <c r="GV38" s="519">
        <v>0</v>
      </c>
      <c r="GW38" s="519">
        <v>0</v>
      </c>
      <c r="GX38" s="519">
        <v>0</v>
      </c>
      <c r="GY38" s="519">
        <v>0</v>
      </c>
      <c r="GZ38" s="519">
        <v>0</v>
      </c>
      <c r="HA38" s="519">
        <v>0</v>
      </c>
      <c r="HB38" s="519">
        <v>0</v>
      </c>
      <c r="HC38" s="519">
        <v>0</v>
      </c>
      <c r="HD38" s="519">
        <v>0</v>
      </c>
      <c r="HE38" s="519">
        <v>0</v>
      </c>
      <c r="HF38" s="519">
        <v>0</v>
      </c>
      <c r="HG38" s="519">
        <v>0</v>
      </c>
      <c r="HH38" s="519">
        <v>0</v>
      </c>
      <c r="HI38" s="519">
        <v>0</v>
      </c>
      <c r="HJ38" s="519">
        <v>0</v>
      </c>
      <c r="HK38" s="519">
        <v>0</v>
      </c>
      <c r="HL38" s="519">
        <v>0</v>
      </c>
      <c r="HM38" s="519">
        <v>0</v>
      </c>
      <c r="HN38" s="519">
        <v>0</v>
      </c>
      <c r="HO38" s="519">
        <v>0</v>
      </c>
      <c r="HP38" s="519">
        <v>0</v>
      </c>
      <c r="HQ38" s="519">
        <v>0</v>
      </c>
      <c r="HR38" s="519">
        <v>0</v>
      </c>
      <c r="HS38" s="519">
        <v>0</v>
      </c>
      <c r="HT38" s="519">
        <v>0</v>
      </c>
      <c r="HU38" s="519">
        <v>0</v>
      </c>
      <c r="HV38" s="519">
        <v>0</v>
      </c>
      <c r="HW38" s="519">
        <v>0</v>
      </c>
      <c r="HX38" s="519">
        <v>0</v>
      </c>
      <c r="HY38" s="519">
        <v>0</v>
      </c>
      <c r="HZ38" s="519">
        <v>0</v>
      </c>
      <c r="IA38" s="519">
        <v>0</v>
      </c>
      <c r="IB38" s="519">
        <v>0</v>
      </c>
      <c r="IC38" s="519">
        <v>0</v>
      </c>
      <c r="ID38" s="519">
        <v>0</v>
      </c>
      <c r="IE38" s="519">
        <v>0</v>
      </c>
      <c r="IF38" s="519">
        <v>0</v>
      </c>
      <c r="IG38" s="519">
        <v>0</v>
      </c>
      <c r="IH38" s="519">
        <v>0</v>
      </c>
      <c r="II38" s="519">
        <v>0</v>
      </c>
      <c r="IJ38" s="519">
        <v>0</v>
      </c>
      <c r="IK38" s="519">
        <v>0</v>
      </c>
    </row>
    <row r="39" spans="1:245" hidden="1">
      <c r="A39" s="337" t="s">
        <v>631</v>
      </c>
      <c r="B39" s="519" t="s">
        <v>1058</v>
      </c>
      <c r="C39" s="519"/>
      <c r="D39" s="519"/>
      <c r="E39" s="519"/>
      <c r="F39" s="519">
        <v>1</v>
      </c>
      <c r="G39" s="520"/>
      <c r="H39" s="519">
        <v>3</v>
      </c>
      <c r="I39" s="519">
        <v>7</v>
      </c>
      <c r="J39" s="519" t="str">
        <f t="shared" si="3"/>
        <v>SDN10010307</v>
      </c>
      <c r="K39" s="519">
        <v>768</v>
      </c>
      <c r="M39" s="337" t="s">
        <v>631</v>
      </c>
      <c r="N39" s="519" t="s">
        <v>1058</v>
      </c>
      <c r="O39" s="519" t="s">
        <v>1059</v>
      </c>
      <c r="P39" s="519">
        <v>36</v>
      </c>
      <c r="Q39" s="183" t="str">
        <f t="shared" si="1"/>
        <v>SDN100136</v>
      </c>
      <c r="R39" s="519">
        <v>0</v>
      </c>
      <c r="S39" s="519">
        <v>0</v>
      </c>
      <c r="T39" s="519">
        <v>0</v>
      </c>
      <c r="U39" s="519">
        <v>0</v>
      </c>
      <c r="V39" s="519">
        <v>0</v>
      </c>
      <c r="W39" s="519">
        <v>0</v>
      </c>
      <c r="X39" s="519">
        <v>0</v>
      </c>
      <c r="Y39" s="519">
        <v>0</v>
      </c>
      <c r="Z39" s="519">
        <v>0</v>
      </c>
      <c r="AA39" s="519">
        <v>0</v>
      </c>
      <c r="AB39" s="519">
        <v>0</v>
      </c>
      <c r="AC39" s="519">
        <v>0</v>
      </c>
      <c r="AD39" s="519">
        <v>0</v>
      </c>
      <c r="AE39" s="519">
        <v>0</v>
      </c>
      <c r="AF39" s="519">
        <v>0</v>
      </c>
      <c r="AG39" s="519">
        <v>0</v>
      </c>
      <c r="AH39" s="519">
        <v>0</v>
      </c>
      <c r="AI39" s="519">
        <v>0</v>
      </c>
      <c r="AJ39" s="519">
        <v>0</v>
      </c>
      <c r="AK39" s="519">
        <v>0</v>
      </c>
      <c r="AL39" s="519">
        <v>0</v>
      </c>
      <c r="AM39" s="519">
        <v>0</v>
      </c>
      <c r="AN39" s="519">
        <v>0</v>
      </c>
      <c r="AO39" s="519">
        <v>0</v>
      </c>
      <c r="AP39" s="519">
        <v>10000</v>
      </c>
      <c r="AQ39" s="519">
        <v>0</v>
      </c>
      <c r="AR39" s="519">
        <v>0</v>
      </c>
      <c r="AS39" s="519">
        <v>0</v>
      </c>
      <c r="AT39" s="519">
        <v>0</v>
      </c>
      <c r="AU39" s="519">
        <v>0</v>
      </c>
      <c r="AV39" s="519">
        <v>0</v>
      </c>
      <c r="AW39" s="519">
        <v>0</v>
      </c>
      <c r="AX39" s="519">
        <v>0</v>
      </c>
      <c r="AY39" s="519">
        <v>0</v>
      </c>
      <c r="AZ39" s="519">
        <v>0</v>
      </c>
      <c r="BA39" s="519">
        <v>0</v>
      </c>
      <c r="BB39" s="519">
        <v>0</v>
      </c>
      <c r="BC39" s="519">
        <v>0</v>
      </c>
      <c r="BD39" s="519">
        <v>0</v>
      </c>
      <c r="BE39" s="519">
        <v>0</v>
      </c>
      <c r="BF39" s="519">
        <v>0</v>
      </c>
      <c r="BG39" s="519">
        <v>0</v>
      </c>
      <c r="BH39" s="519">
        <v>0</v>
      </c>
      <c r="BI39" s="519">
        <v>0</v>
      </c>
      <c r="BJ39" s="519">
        <v>0</v>
      </c>
      <c r="BK39" s="519">
        <v>0</v>
      </c>
      <c r="BL39" s="519">
        <v>0</v>
      </c>
      <c r="BM39" s="519">
        <v>0</v>
      </c>
      <c r="BN39" s="519">
        <v>0</v>
      </c>
      <c r="BO39" s="519">
        <v>0</v>
      </c>
      <c r="BP39" s="519">
        <v>0</v>
      </c>
      <c r="BQ39" s="519">
        <v>0</v>
      </c>
      <c r="BR39" s="519">
        <v>0</v>
      </c>
      <c r="BS39" s="519">
        <v>0</v>
      </c>
      <c r="BT39" s="519">
        <v>0</v>
      </c>
      <c r="BU39" s="519">
        <v>0</v>
      </c>
      <c r="BV39" s="519">
        <v>0</v>
      </c>
      <c r="BW39" s="519">
        <v>0</v>
      </c>
      <c r="BX39" s="519">
        <v>0</v>
      </c>
      <c r="BY39" s="519">
        <v>0</v>
      </c>
      <c r="BZ39" s="519">
        <v>0</v>
      </c>
      <c r="CA39" s="519">
        <v>0</v>
      </c>
      <c r="CB39" s="519">
        <v>0</v>
      </c>
      <c r="CC39" s="519">
        <v>0</v>
      </c>
      <c r="CD39" s="519">
        <v>0</v>
      </c>
      <c r="CE39" s="519">
        <v>0</v>
      </c>
      <c r="CF39" s="519">
        <v>0</v>
      </c>
      <c r="CG39" s="519">
        <v>0</v>
      </c>
      <c r="CH39" s="519">
        <v>0</v>
      </c>
      <c r="CI39" s="519">
        <v>0</v>
      </c>
      <c r="CJ39" s="519">
        <v>0</v>
      </c>
      <c r="CK39" s="519">
        <v>0</v>
      </c>
      <c r="CL39" s="519">
        <v>0</v>
      </c>
      <c r="CM39" s="519">
        <v>0</v>
      </c>
      <c r="CN39" s="519">
        <v>0</v>
      </c>
      <c r="CO39" s="519">
        <v>0</v>
      </c>
      <c r="CP39" s="519">
        <v>0</v>
      </c>
      <c r="CQ39" s="519">
        <v>0</v>
      </c>
      <c r="CR39" s="519">
        <v>0</v>
      </c>
      <c r="CS39" s="519">
        <v>0</v>
      </c>
      <c r="CT39" s="519">
        <v>0</v>
      </c>
      <c r="CU39" s="519">
        <v>0</v>
      </c>
      <c r="CV39" s="519">
        <v>0</v>
      </c>
      <c r="CW39" s="519">
        <v>0</v>
      </c>
      <c r="CX39" s="519">
        <v>0</v>
      </c>
      <c r="CY39" s="519">
        <v>0</v>
      </c>
      <c r="CZ39" s="519">
        <v>0</v>
      </c>
      <c r="DA39" s="519">
        <v>0</v>
      </c>
      <c r="DB39" s="519">
        <v>0</v>
      </c>
      <c r="DC39" s="519">
        <v>0</v>
      </c>
      <c r="DD39" s="519">
        <v>0</v>
      </c>
      <c r="DE39" s="519">
        <v>0</v>
      </c>
      <c r="DF39" s="519">
        <v>0</v>
      </c>
      <c r="DG39" s="519">
        <v>0</v>
      </c>
      <c r="DH39" s="519">
        <v>0</v>
      </c>
      <c r="DI39" s="519">
        <v>0</v>
      </c>
      <c r="DJ39" s="519">
        <v>0</v>
      </c>
      <c r="DK39" s="519">
        <v>0</v>
      </c>
      <c r="DL39" s="519">
        <v>0</v>
      </c>
      <c r="DM39" s="519">
        <v>0</v>
      </c>
      <c r="DN39" s="519">
        <v>0</v>
      </c>
      <c r="DO39" s="519">
        <v>0</v>
      </c>
      <c r="DP39" s="519">
        <v>0</v>
      </c>
      <c r="DQ39" s="519">
        <v>0</v>
      </c>
      <c r="DR39" s="519">
        <v>0</v>
      </c>
      <c r="DS39" s="519">
        <v>0</v>
      </c>
      <c r="DT39" s="519">
        <v>0</v>
      </c>
      <c r="DU39" s="519">
        <v>0</v>
      </c>
      <c r="DV39" s="519">
        <v>0</v>
      </c>
      <c r="DW39" s="519">
        <v>0</v>
      </c>
      <c r="DX39" s="519">
        <v>0</v>
      </c>
      <c r="DY39" s="131"/>
      <c r="DZ39" s="337" t="s">
        <v>631</v>
      </c>
      <c r="EA39" s="519" t="s">
        <v>1058</v>
      </c>
      <c r="EB39" s="519" t="s">
        <v>1059</v>
      </c>
      <c r="EC39" s="519">
        <v>36</v>
      </c>
      <c r="ED39" s="521" t="str">
        <f t="shared" si="2"/>
        <v>SDN100136</v>
      </c>
      <c r="EE39" s="519">
        <v>10000</v>
      </c>
      <c r="EF39" s="519">
        <v>10000</v>
      </c>
      <c r="EG39" s="519">
        <v>10000</v>
      </c>
      <c r="EH39" s="519">
        <v>10000</v>
      </c>
      <c r="EI39" s="519">
        <v>10000</v>
      </c>
      <c r="EJ39" s="519">
        <v>10000</v>
      </c>
      <c r="EK39" s="519">
        <v>10000</v>
      </c>
      <c r="EL39" s="519">
        <v>10000</v>
      </c>
      <c r="EM39" s="519">
        <v>10000</v>
      </c>
      <c r="EN39" s="519">
        <v>10000</v>
      </c>
      <c r="EO39" s="519">
        <v>10000</v>
      </c>
      <c r="EP39" s="519">
        <v>10000</v>
      </c>
      <c r="EQ39" s="519">
        <v>10000</v>
      </c>
      <c r="ER39" s="519">
        <v>10000</v>
      </c>
      <c r="ES39" s="519">
        <v>10000</v>
      </c>
      <c r="ET39" s="519">
        <v>10000</v>
      </c>
      <c r="EU39" s="519">
        <v>10000</v>
      </c>
      <c r="EV39" s="519">
        <v>10000</v>
      </c>
      <c r="EW39" s="519">
        <v>10000</v>
      </c>
      <c r="EX39" s="519">
        <v>10000</v>
      </c>
      <c r="EY39" s="519">
        <v>10000</v>
      </c>
      <c r="EZ39" s="519">
        <v>10000</v>
      </c>
      <c r="FA39" s="519">
        <v>10000</v>
      </c>
      <c r="FB39" s="519">
        <v>10000</v>
      </c>
      <c r="FC39" s="519">
        <v>10000</v>
      </c>
      <c r="FD39" s="519">
        <v>0</v>
      </c>
      <c r="FE39" s="519">
        <v>0</v>
      </c>
      <c r="FF39" s="519">
        <v>0</v>
      </c>
      <c r="FG39" s="519">
        <v>0</v>
      </c>
      <c r="FH39" s="519">
        <v>0</v>
      </c>
      <c r="FI39" s="519">
        <v>0</v>
      </c>
      <c r="FJ39" s="519">
        <v>0</v>
      </c>
      <c r="FK39" s="519">
        <v>0</v>
      </c>
      <c r="FL39" s="519">
        <v>0</v>
      </c>
      <c r="FM39" s="519">
        <v>0</v>
      </c>
      <c r="FN39" s="519">
        <v>0</v>
      </c>
      <c r="FO39" s="519">
        <v>0</v>
      </c>
      <c r="FP39" s="519">
        <v>0</v>
      </c>
      <c r="FQ39" s="519">
        <v>0</v>
      </c>
      <c r="FR39" s="519">
        <v>0</v>
      </c>
      <c r="FS39" s="519">
        <v>0</v>
      </c>
      <c r="FT39" s="519">
        <v>0</v>
      </c>
      <c r="FU39" s="519">
        <v>0</v>
      </c>
      <c r="FV39" s="519">
        <v>0</v>
      </c>
      <c r="FW39" s="519">
        <v>0</v>
      </c>
      <c r="FX39" s="519">
        <v>0</v>
      </c>
      <c r="FY39" s="519">
        <v>0</v>
      </c>
      <c r="FZ39" s="519">
        <v>0</v>
      </c>
      <c r="GA39" s="519">
        <v>0</v>
      </c>
      <c r="GB39" s="519">
        <v>0</v>
      </c>
      <c r="GC39" s="519">
        <v>0</v>
      </c>
      <c r="GD39" s="519">
        <v>0</v>
      </c>
      <c r="GE39" s="519">
        <v>0</v>
      </c>
      <c r="GF39" s="519">
        <v>0</v>
      </c>
      <c r="GG39" s="519">
        <v>0</v>
      </c>
      <c r="GH39" s="519">
        <v>0</v>
      </c>
      <c r="GI39" s="519">
        <v>0</v>
      </c>
      <c r="GJ39" s="519">
        <v>0</v>
      </c>
      <c r="GK39" s="519">
        <v>0</v>
      </c>
      <c r="GL39" s="519">
        <v>0</v>
      </c>
      <c r="GM39" s="519">
        <v>0</v>
      </c>
      <c r="GN39" s="519">
        <v>0</v>
      </c>
      <c r="GO39" s="519">
        <v>0</v>
      </c>
      <c r="GP39" s="519">
        <v>0</v>
      </c>
      <c r="GQ39" s="519">
        <v>0</v>
      </c>
      <c r="GR39" s="519">
        <v>0</v>
      </c>
      <c r="GS39" s="519">
        <v>0</v>
      </c>
      <c r="GT39" s="519">
        <v>0</v>
      </c>
      <c r="GU39" s="519">
        <v>0</v>
      </c>
      <c r="GV39" s="519">
        <v>0</v>
      </c>
      <c r="GW39" s="519">
        <v>0</v>
      </c>
      <c r="GX39" s="519">
        <v>0</v>
      </c>
      <c r="GY39" s="519">
        <v>0</v>
      </c>
      <c r="GZ39" s="519">
        <v>0</v>
      </c>
      <c r="HA39" s="519">
        <v>0</v>
      </c>
      <c r="HB39" s="519">
        <v>0</v>
      </c>
      <c r="HC39" s="519">
        <v>0</v>
      </c>
      <c r="HD39" s="519">
        <v>0</v>
      </c>
      <c r="HE39" s="519">
        <v>0</v>
      </c>
      <c r="HF39" s="519">
        <v>0</v>
      </c>
      <c r="HG39" s="519">
        <v>0</v>
      </c>
      <c r="HH39" s="519">
        <v>0</v>
      </c>
      <c r="HI39" s="519">
        <v>0</v>
      </c>
      <c r="HJ39" s="519">
        <v>0</v>
      </c>
      <c r="HK39" s="519">
        <v>0</v>
      </c>
      <c r="HL39" s="519">
        <v>0</v>
      </c>
      <c r="HM39" s="519">
        <v>0</v>
      </c>
      <c r="HN39" s="519">
        <v>0</v>
      </c>
      <c r="HO39" s="519">
        <v>0</v>
      </c>
      <c r="HP39" s="519">
        <v>0</v>
      </c>
      <c r="HQ39" s="519">
        <v>0</v>
      </c>
      <c r="HR39" s="519">
        <v>0</v>
      </c>
      <c r="HS39" s="519">
        <v>0</v>
      </c>
      <c r="HT39" s="519">
        <v>0</v>
      </c>
      <c r="HU39" s="519">
        <v>0</v>
      </c>
      <c r="HV39" s="519">
        <v>0</v>
      </c>
      <c r="HW39" s="519">
        <v>0</v>
      </c>
      <c r="HX39" s="519">
        <v>0</v>
      </c>
      <c r="HY39" s="519">
        <v>0</v>
      </c>
      <c r="HZ39" s="519">
        <v>0</v>
      </c>
      <c r="IA39" s="519">
        <v>0</v>
      </c>
      <c r="IB39" s="519">
        <v>0</v>
      </c>
      <c r="IC39" s="519">
        <v>0</v>
      </c>
      <c r="ID39" s="519">
        <v>0</v>
      </c>
      <c r="IE39" s="519">
        <v>0</v>
      </c>
      <c r="IF39" s="519">
        <v>0</v>
      </c>
      <c r="IG39" s="519">
        <v>0</v>
      </c>
      <c r="IH39" s="519">
        <v>0</v>
      </c>
      <c r="II39" s="519">
        <v>0</v>
      </c>
      <c r="IJ39" s="519">
        <v>0</v>
      </c>
      <c r="IK39" s="519">
        <v>0</v>
      </c>
    </row>
    <row r="40" spans="1:245" hidden="1">
      <c r="A40" s="337" t="s">
        <v>631</v>
      </c>
      <c r="B40" s="519" t="s">
        <v>1058</v>
      </c>
      <c r="C40" s="519"/>
      <c r="D40" s="519"/>
      <c r="E40" s="519"/>
      <c r="F40" s="519">
        <v>1</v>
      </c>
      <c r="G40" s="520"/>
      <c r="H40" s="519">
        <v>3</v>
      </c>
      <c r="I40" s="519">
        <v>8</v>
      </c>
      <c r="J40" s="519" t="str">
        <f t="shared" si="3"/>
        <v>SDN10010308</v>
      </c>
      <c r="K40" s="519">
        <v>768</v>
      </c>
      <c r="M40" s="337" t="s">
        <v>631</v>
      </c>
      <c r="N40" s="519" t="s">
        <v>1058</v>
      </c>
      <c r="O40" s="519" t="s">
        <v>1059</v>
      </c>
      <c r="P40" s="519">
        <v>37</v>
      </c>
      <c r="Q40" s="183" t="str">
        <f t="shared" si="1"/>
        <v>SDN100137</v>
      </c>
      <c r="R40" s="519">
        <v>0</v>
      </c>
      <c r="S40" s="519">
        <v>0</v>
      </c>
      <c r="T40" s="519">
        <v>0</v>
      </c>
      <c r="U40" s="519">
        <v>0</v>
      </c>
      <c r="V40" s="519">
        <v>0</v>
      </c>
      <c r="W40" s="519">
        <v>0</v>
      </c>
      <c r="X40" s="519">
        <v>0</v>
      </c>
      <c r="Y40" s="519">
        <v>0</v>
      </c>
      <c r="Z40" s="519">
        <v>0</v>
      </c>
      <c r="AA40" s="519">
        <v>0</v>
      </c>
      <c r="AB40" s="519">
        <v>0</v>
      </c>
      <c r="AC40" s="519">
        <v>0</v>
      </c>
      <c r="AD40" s="519">
        <v>0</v>
      </c>
      <c r="AE40" s="519">
        <v>0</v>
      </c>
      <c r="AF40" s="519">
        <v>0</v>
      </c>
      <c r="AG40" s="519">
        <v>0</v>
      </c>
      <c r="AH40" s="519">
        <v>0</v>
      </c>
      <c r="AI40" s="519">
        <v>0</v>
      </c>
      <c r="AJ40" s="519">
        <v>0</v>
      </c>
      <c r="AK40" s="519">
        <v>0</v>
      </c>
      <c r="AL40" s="519">
        <v>0</v>
      </c>
      <c r="AM40" s="519">
        <v>0</v>
      </c>
      <c r="AN40" s="519">
        <v>0</v>
      </c>
      <c r="AO40" s="519">
        <v>0</v>
      </c>
      <c r="AP40" s="519">
        <v>10000</v>
      </c>
      <c r="AQ40" s="519">
        <v>0</v>
      </c>
      <c r="AR40" s="519">
        <v>0</v>
      </c>
      <c r="AS40" s="519">
        <v>0</v>
      </c>
      <c r="AT40" s="519">
        <v>0</v>
      </c>
      <c r="AU40" s="519">
        <v>0</v>
      </c>
      <c r="AV40" s="519">
        <v>0</v>
      </c>
      <c r="AW40" s="519">
        <v>0</v>
      </c>
      <c r="AX40" s="519">
        <v>0</v>
      </c>
      <c r="AY40" s="519">
        <v>0</v>
      </c>
      <c r="AZ40" s="519">
        <v>0</v>
      </c>
      <c r="BA40" s="519">
        <v>0</v>
      </c>
      <c r="BB40" s="519">
        <v>0</v>
      </c>
      <c r="BC40" s="519">
        <v>0</v>
      </c>
      <c r="BD40" s="519">
        <v>0</v>
      </c>
      <c r="BE40" s="519">
        <v>0</v>
      </c>
      <c r="BF40" s="519">
        <v>0</v>
      </c>
      <c r="BG40" s="519">
        <v>0</v>
      </c>
      <c r="BH40" s="519">
        <v>0</v>
      </c>
      <c r="BI40" s="519">
        <v>0</v>
      </c>
      <c r="BJ40" s="519">
        <v>0</v>
      </c>
      <c r="BK40" s="519">
        <v>0</v>
      </c>
      <c r="BL40" s="519">
        <v>0</v>
      </c>
      <c r="BM40" s="519">
        <v>0</v>
      </c>
      <c r="BN40" s="519">
        <v>0</v>
      </c>
      <c r="BO40" s="519">
        <v>0</v>
      </c>
      <c r="BP40" s="519">
        <v>0</v>
      </c>
      <c r="BQ40" s="519">
        <v>0</v>
      </c>
      <c r="BR40" s="519">
        <v>0</v>
      </c>
      <c r="BS40" s="519">
        <v>0</v>
      </c>
      <c r="BT40" s="519">
        <v>0</v>
      </c>
      <c r="BU40" s="519">
        <v>0</v>
      </c>
      <c r="BV40" s="519">
        <v>0</v>
      </c>
      <c r="BW40" s="519">
        <v>0</v>
      </c>
      <c r="BX40" s="519">
        <v>0</v>
      </c>
      <c r="BY40" s="519">
        <v>0</v>
      </c>
      <c r="BZ40" s="519">
        <v>0</v>
      </c>
      <c r="CA40" s="519">
        <v>0</v>
      </c>
      <c r="CB40" s="519">
        <v>0</v>
      </c>
      <c r="CC40" s="519">
        <v>0</v>
      </c>
      <c r="CD40" s="519">
        <v>0</v>
      </c>
      <c r="CE40" s="519">
        <v>0</v>
      </c>
      <c r="CF40" s="519">
        <v>0</v>
      </c>
      <c r="CG40" s="519">
        <v>0</v>
      </c>
      <c r="CH40" s="519">
        <v>0</v>
      </c>
      <c r="CI40" s="519">
        <v>0</v>
      </c>
      <c r="CJ40" s="519">
        <v>0</v>
      </c>
      <c r="CK40" s="519">
        <v>0</v>
      </c>
      <c r="CL40" s="519">
        <v>0</v>
      </c>
      <c r="CM40" s="519">
        <v>0</v>
      </c>
      <c r="CN40" s="519">
        <v>0</v>
      </c>
      <c r="CO40" s="519">
        <v>0</v>
      </c>
      <c r="CP40" s="519">
        <v>0</v>
      </c>
      <c r="CQ40" s="519">
        <v>0</v>
      </c>
      <c r="CR40" s="519">
        <v>0</v>
      </c>
      <c r="CS40" s="519">
        <v>0</v>
      </c>
      <c r="CT40" s="519">
        <v>0</v>
      </c>
      <c r="CU40" s="519">
        <v>0</v>
      </c>
      <c r="CV40" s="519">
        <v>0</v>
      </c>
      <c r="CW40" s="519">
        <v>0</v>
      </c>
      <c r="CX40" s="519">
        <v>0</v>
      </c>
      <c r="CY40" s="519">
        <v>0</v>
      </c>
      <c r="CZ40" s="519">
        <v>0</v>
      </c>
      <c r="DA40" s="519">
        <v>0</v>
      </c>
      <c r="DB40" s="519">
        <v>0</v>
      </c>
      <c r="DC40" s="519">
        <v>0</v>
      </c>
      <c r="DD40" s="519">
        <v>0</v>
      </c>
      <c r="DE40" s="519">
        <v>0</v>
      </c>
      <c r="DF40" s="519">
        <v>0</v>
      </c>
      <c r="DG40" s="519">
        <v>0</v>
      </c>
      <c r="DH40" s="519">
        <v>0</v>
      </c>
      <c r="DI40" s="519">
        <v>0</v>
      </c>
      <c r="DJ40" s="519">
        <v>0</v>
      </c>
      <c r="DK40" s="519">
        <v>0</v>
      </c>
      <c r="DL40" s="519">
        <v>0</v>
      </c>
      <c r="DM40" s="519">
        <v>0</v>
      </c>
      <c r="DN40" s="519">
        <v>0</v>
      </c>
      <c r="DO40" s="519">
        <v>0</v>
      </c>
      <c r="DP40" s="519">
        <v>0</v>
      </c>
      <c r="DQ40" s="519">
        <v>0</v>
      </c>
      <c r="DR40" s="519">
        <v>0</v>
      </c>
      <c r="DS40" s="519">
        <v>0</v>
      </c>
      <c r="DT40" s="519">
        <v>0</v>
      </c>
      <c r="DU40" s="519">
        <v>0</v>
      </c>
      <c r="DV40" s="519">
        <v>0</v>
      </c>
      <c r="DW40" s="519">
        <v>0</v>
      </c>
      <c r="DX40" s="519">
        <v>0</v>
      </c>
      <c r="DY40" s="131"/>
      <c r="DZ40" s="337" t="s">
        <v>631</v>
      </c>
      <c r="EA40" s="519" t="s">
        <v>1058</v>
      </c>
      <c r="EB40" s="519" t="s">
        <v>1059</v>
      </c>
      <c r="EC40" s="519">
        <v>37</v>
      </c>
      <c r="ED40" s="521" t="str">
        <f t="shared" si="2"/>
        <v>SDN100137</v>
      </c>
      <c r="EE40" s="519">
        <v>10000</v>
      </c>
      <c r="EF40" s="519">
        <v>10000</v>
      </c>
      <c r="EG40" s="519">
        <v>10000</v>
      </c>
      <c r="EH40" s="519">
        <v>10000</v>
      </c>
      <c r="EI40" s="519">
        <v>10000</v>
      </c>
      <c r="EJ40" s="519">
        <v>10000</v>
      </c>
      <c r="EK40" s="519">
        <v>10000</v>
      </c>
      <c r="EL40" s="519">
        <v>10000</v>
      </c>
      <c r="EM40" s="519">
        <v>10000</v>
      </c>
      <c r="EN40" s="519">
        <v>10000</v>
      </c>
      <c r="EO40" s="519">
        <v>10000</v>
      </c>
      <c r="EP40" s="519">
        <v>10000</v>
      </c>
      <c r="EQ40" s="519">
        <v>10000</v>
      </c>
      <c r="ER40" s="519">
        <v>10000</v>
      </c>
      <c r="ES40" s="519">
        <v>10000</v>
      </c>
      <c r="ET40" s="519">
        <v>10000</v>
      </c>
      <c r="EU40" s="519">
        <v>10000</v>
      </c>
      <c r="EV40" s="519">
        <v>10000</v>
      </c>
      <c r="EW40" s="519">
        <v>10000</v>
      </c>
      <c r="EX40" s="519">
        <v>10000</v>
      </c>
      <c r="EY40" s="519">
        <v>10000</v>
      </c>
      <c r="EZ40" s="519">
        <v>10000</v>
      </c>
      <c r="FA40" s="519">
        <v>10000</v>
      </c>
      <c r="FB40" s="519">
        <v>10000</v>
      </c>
      <c r="FC40" s="519">
        <v>10000</v>
      </c>
      <c r="FD40" s="519">
        <v>0</v>
      </c>
      <c r="FE40" s="519">
        <v>0</v>
      </c>
      <c r="FF40" s="519">
        <v>0</v>
      </c>
      <c r="FG40" s="519">
        <v>0</v>
      </c>
      <c r="FH40" s="519">
        <v>0</v>
      </c>
      <c r="FI40" s="519">
        <v>0</v>
      </c>
      <c r="FJ40" s="519">
        <v>0</v>
      </c>
      <c r="FK40" s="519">
        <v>0</v>
      </c>
      <c r="FL40" s="519">
        <v>0</v>
      </c>
      <c r="FM40" s="519">
        <v>0</v>
      </c>
      <c r="FN40" s="519">
        <v>0</v>
      </c>
      <c r="FO40" s="519">
        <v>0</v>
      </c>
      <c r="FP40" s="519">
        <v>0</v>
      </c>
      <c r="FQ40" s="519">
        <v>0</v>
      </c>
      <c r="FR40" s="519">
        <v>0</v>
      </c>
      <c r="FS40" s="519">
        <v>0</v>
      </c>
      <c r="FT40" s="519">
        <v>0</v>
      </c>
      <c r="FU40" s="519">
        <v>0</v>
      </c>
      <c r="FV40" s="519">
        <v>0</v>
      </c>
      <c r="FW40" s="519">
        <v>0</v>
      </c>
      <c r="FX40" s="519">
        <v>0</v>
      </c>
      <c r="FY40" s="519">
        <v>0</v>
      </c>
      <c r="FZ40" s="519">
        <v>0</v>
      </c>
      <c r="GA40" s="519">
        <v>0</v>
      </c>
      <c r="GB40" s="519">
        <v>0</v>
      </c>
      <c r="GC40" s="519">
        <v>0</v>
      </c>
      <c r="GD40" s="519">
        <v>0</v>
      </c>
      <c r="GE40" s="519">
        <v>0</v>
      </c>
      <c r="GF40" s="519">
        <v>0</v>
      </c>
      <c r="GG40" s="519">
        <v>0</v>
      </c>
      <c r="GH40" s="519">
        <v>0</v>
      </c>
      <c r="GI40" s="519">
        <v>0</v>
      </c>
      <c r="GJ40" s="519">
        <v>0</v>
      </c>
      <c r="GK40" s="519">
        <v>0</v>
      </c>
      <c r="GL40" s="519">
        <v>0</v>
      </c>
      <c r="GM40" s="519">
        <v>0</v>
      </c>
      <c r="GN40" s="519">
        <v>0</v>
      </c>
      <c r="GO40" s="519">
        <v>0</v>
      </c>
      <c r="GP40" s="519">
        <v>0</v>
      </c>
      <c r="GQ40" s="519">
        <v>0</v>
      </c>
      <c r="GR40" s="519">
        <v>0</v>
      </c>
      <c r="GS40" s="519">
        <v>0</v>
      </c>
      <c r="GT40" s="519">
        <v>0</v>
      </c>
      <c r="GU40" s="519">
        <v>0</v>
      </c>
      <c r="GV40" s="519">
        <v>0</v>
      </c>
      <c r="GW40" s="519">
        <v>0</v>
      </c>
      <c r="GX40" s="519">
        <v>0</v>
      </c>
      <c r="GY40" s="519">
        <v>0</v>
      </c>
      <c r="GZ40" s="519">
        <v>0</v>
      </c>
      <c r="HA40" s="519">
        <v>0</v>
      </c>
      <c r="HB40" s="519">
        <v>0</v>
      </c>
      <c r="HC40" s="519">
        <v>0</v>
      </c>
      <c r="HD40" s="519">
        <v>0</v>
      </c>
      <c r="HE40" s="519">
        <v>0</v>
      </c>
      <c r="HF40" s="519">
        <v>0</v>
      </c>
      <c r="HG40" s="519">
        <v>0</v>
      </c>
      <c r="HH40" s="519">
        <v>0</v>
      </c>
      <c r="HI40" s="519">
        <v>0</v>
      </c>
      <c r="HJ40" s="519">
        <v>0</v>
      </c>
      <c r="HK40" s="519">
        <v>0</v>
      </c>
      <c r="HL40" s="519">
        <v>0</v>
      </c>
      <c r="HM40" s="519">
        <v>0</v>
      </c>
      <c r="HN40" s="519">
        <v>0</v>
      </c>
      <c r="HO40" s="519">
        <v>0</v>
      </c>
      <c r="HP40" s="519">
        <v>0</v>
      </c>
      <c r="HQ40" s="519">
        <v>0</v>
      </c>
      <c r="HR40" s="519">
        <v>0</v>
      </c>
      <c r="HS40" s="519">
        <v>0</v>
      </c>
      <c r="HT40" s="519">
        <v>0</v>
      </c>
      <c r="HU40" s="519">
        <v>0</v>
      </c>
      <c r="HV40" s="519">
        <v>0</v>
      </c>
      <c r="HW40" s="519">
        <v>0</v>
      </c>
      <c r="HX40" s="519">
        <v>0</v>
      </c>
      <c r="HY40" s="519">
        <v>0</v>
      </c>
      <c r="HZ40" s="519">
        <v>0</v>
      </c>
      <c r="IA40" s="519">
        <v>0</v>
      </c>
      <c r="IB40" s="519">
        <v>0</v>
      </c>
      <c r="IC40" s="519">
        <v>0</v>
      </c>
      <c r="ID40" s="519">
        <v>0</v>
      </c>
      <c r="IE40" s="519">
        <v>0</v>
      </c>
      <c r="IF40" s="519">
        <v>0</v>
      </c>
      <c r="IG40" s="519">
        <v>0</v>
      </c>
      <c r="IH40" s="519">
        <v>0</v>
      </c>
      <c r="II40" s="519">
        <v>0</v>
      </c>
      <c r="IJ40" s="519">
        <v>0</v>
      </c>
      <c r="IK40" s="519">
        <v>0</v>
      </c>
    </row>
    <row r="41" spans="1:245" hidden="1">
      <c r="A41" s="337" t="s">
        <v>631</v>
      </c>
      <c r="B41" s="519" t="s">
        <v>1058</v>
      </c>
      <c r="C41" s="519"/>
      <c r="D41" s="519"/>
      <c r="E41" s="519"/>
      <c r="F41" s="519">
        <v>1</v>
      </c>
      <c r="G41" s="520"/>
      <c r="H41" s="519">
        <v>3</v>
      </c>
      <c r="I41" s="519">
        <v>9</v>
      </c>
      <c r="J41" s="519" t="str">
        <f t="shared" si="3"/>
        <v>SDN10010309</v>
      </c>
      <c r="K41" s="519">
        <v>768</v>
      </c>
      <c r="M41" s="337" t="s">
        <v>631</v>
      </c>
      <c r="N41" s="519" t="s">
        <v>1058</v>
      </c>
      <c r="O41" s="519" t="s">
        <v>1059</v>
      </c>
      <c r="P41" s="519">
        <v>38</v>
      </c>
      <c r="Q41" s="183" t="str">
        <f t="shared" si="1"/>
        <v>SDN100138</v>
      </c>
      <c r="R41" s="519">
        <v>0</v>
      </c>
      <c r="S41" s="519">
        <v>0</v>
      </c>
      <c r="T41" s="519">
        <v>0</v>
      </c>
      <c r="U41" s="519">
        <v>0</v>
      </c>
      <c r="V41" s="519">
        <v>0</v>
      </c>
      <c r="W41" s="519">
        <v>0</v>
      </c>
      <c r="X41" s="519">
        <v>0</v>
      </c>
      <c r="Y41" s="519">
        <v>0</v>
      </c>
      <c r="Z41" s="519">
        <v>0</v>
      </c>
      <c r="AA41" s="519">
        <v>0</v>
      </c>
      <c r="AB41" s="519">
        <v>0</v>
      </c>
      <c r="AC41" s="519">
        <v>0</v>
      </c>
      <c r="AD41" s="519">
        <v>0</v>
      </c>
      <c r="AE41" s="519">
        <v>0</v>
      </c>
      <c r="AF41" s="519">
        <v>0</v>
      </c>
      <c r="AG41" s="519">
        <v>0</v>
      </c>
      <c r="AH41" s="519">
        <v>0</v>
      </c>
      <c r="AI41" s="519">
        <v>0</v>
      </c>
      <c r="AJ41" s="519">
        <v>0</v>
      </c>
      <c r="AK41" s="519">
        <v>0</v>
      </c>
      <c r="AL41" s="519">
        <v>0</v>
      </c>
      <c r="AM41" s="519">
        <v>0</v>
      </c>
      <c r="AN41" s="519">
        <v>0</v>
      </c>
      <c r="AO41" s="519">
        <v>0</v>
      </c>
      <c r="AP41" s="519">
        <v>10000</v>
      </c>
      <c r="AQ41" s="519">
        <v>0</v>
      </c>
      <c r="AR41" s="519">
        <v>0</v>
      </c>
      <c r="AS41" s="519">
        <v>0</v>
      </c>
      <c r="AT41" s="519">
        <v>0</v>
      </c>
      <c r="AU41" s="519">
        <v>0</v>
      </c>
      <c r="AV41" s="519">
        <v>0</v>
      </c>
      <c r="AW41" s="519">
        <v>0</v>
      </c>
      <c r="AX41" s="519">
        <v>0</v>
      </c>
      <c r="AY41" s="519">
        <v>0</v>
      </c>
      <c r="AZ41" s="519">
        <v>0</v>
      </c>
      <c r="BA41" s="519">
        <v>0</v>
      </c>
      <c r="BB41" s="519">
        <v>0</v>
      </c>
      <c r="BC41" s="519">
        <v>0</v>
      </c>
      <c r="BD41" s="519">
        <v>0</v>
      </c>
      <c r="BE41" s="519">
        <v>0</v>
      </c>
      <c r="BF41" s="519">
        <v>0</v>
      </c>
      <c r="BG41" s="519">
        <v>0</v>
      </c>
      <c r="BH41" s="519">
        <v>0</v>
      </c>
      <c r="BI41" s="519">
        <v>0</v>
      </c>
      <c r="BJ41" s="519">
        <v>0</v>
      </c>
      <c r="BK41" s="519">
        <v>0</v>
      </c>
      <c r="BL41" s="519">
        <v>0</v>
      </c>
      <c r="BM41" s="519">
        <v>0</v>
      </c>
      <c r="BN41" s="519">
        <v>0</v>
      </c>
      <c r="BO41" s="519">
        <v>0</v>
      </c>
      <c r="BP41" s="519">
        <v>0</v>
      </c>
      <c r="BQ41" s="519">
        <v>0</v>
      </c>
      <c r="BR41" s="519">
        <v>0</v>
      </c>
      <c r="BS41" s="519">
        <v>0</v>
      </c>
      <c r="BT41" s="519">
        <v>0</v>
      </c>
      <c r="BU41" s="519">
        <v>0</v>
      </c>
      <c r="BV41" s="519">
        <v>0</v>
      </c>
      <c r="BW41" s="519">
        <v>0</v>
      </c>
      <c r="BX41" s="519">
        <v>0</v>
      </c>
      <c r="BY41" s="519">
        <v>0</v>
      </c>
      <c r="BZ41" s="519">
        <v>0</v>
      </c>
      <c r="CA41" s="519">
        <v>0</v>
      </c>
      <c r="CB41" s="519">
        <v>0</v>
      </c>
      <c r="CC41" s="519">
        <v>0</v>
      </c>
      <c r="CD41" s="519">
        <v>0</v>
      </c>
      <c r="CE41" s="519">
        <v>0</v>
      </c>
      <c r="CF41" s="519">
        <v>0</v>
      </c>
      <c r="CG41" s="519">
        <v>0</v>
      </c>
      <c r="CH41" s="519">
        <v>0</v>
      </c>
      <c r="CI41" s="519">
        <v>0</v>
      </c>
      <c r="CJ41" s="519">
        <v>0</v>
      </c>
      <c r="CK41" s="519">
        <v>0</v>
      </c>
      <c r="CL41" s="519">
        <v>0</v>
      </c>
      <c r="CM41" s="519">
        <v>0</v>
      </c>
      <c r="CN41" s="519">
        <v>0</v>
      </c>
      <c r="CO41" s="519">
        <v>0</v>
      </c>
      <c r="CP41" s="519">
        <v>0</v>
      </c>
      <c r="CQ41" s="519">
        <v>0</v>
      </c>
      <c r="CR41" s="519">
        <v>0</v>
      </c>
      <c r="CS41" s="519">
        <v>0</v>
      </c>
      <c r="CT41" s="519">
        <v>0</v>
      </c>
      <c r="CU41" s="519">
        <v>0</v>
      </c>
      <c r="CV41" s="519">
        <v>0</v>
      </c>
      <c r="CW41" s="519">
        <v>0</v>
      </c>
      <c r="CX41" s="519">
        <v>0</v>
      </c>
      <c r="CY41" s="519">
        <v>0</v>
      </c>
      <c r="CZ41" s="519">
        <v>0</v>
      </c>
      <c r="DA41" s="519">
        <v>0</v>
      </c>
      <c r="DB41" s="519">
        <v>0</v>
      </c>
      <c r="DC41" s="519">
        <v>0</v>
      </c>
      <c r="DD41" s="519">
        <v>0</v>
      </c>
      <c r="DE41" s="519">
        <v>0</v>
      </c>
      <c r="DF41" s="519">
        <v>0</v>
      </c>
      <c r="DG41" s="519">
        <v>0</v>
      </c>
      <c r="DH41" s="519">
        <v>0</v>
      </c>
      <c r="DI41" s="519">
        <v>0</v>
      </c>
      <c r="DJ41" s="519">
        <v>0</v>
      </c>
      <c r="DK41" s="519">
        <v>0</v>
      </c>
      <c r="DL41" s="519">
        <v>0</v>
      </c>
      <c r="DM41" s="519">
        <v>0</v>
      </c>
      <c r="DN41" s="519">
        <v>0</v>
      </c>
      <c r="DO41" s="519">
        <v>0</v>
      </c>
      <c r="DP41" s="519">
        <v>0</v>
      </c>
      <c r="DQ41" s="519">
        <v>0</v>
      </c>
      <c r="DR41" s="519">
        <v>0</v>
      </c>
      <c r="DS41" s="519">
        <v>0</v>
      </c>
      <c r="DT41" s="519">
        <v>0</v>
      </c>
      <c r="DU41" s="519">
        <v>0</v>
      </c>
      <c r="DV41" s="519">
        <v>0</v>
      </c>
      <c r="DW41" s="519">
        <v>0</v>
      </c>
      <c r="DX41" s="519">
        <v>0</v>
      </c>
      <c r="DY41" s="131"/>
      <c r="DZ41" s="337" t="s">
        <v>631</v>
      </c>
      <c r="EA41" s="519" t="s">
        <v>1058</v>
      </c>
      <c r="EB41" s="519" t="s">
        <v>1059</v>
      </c>
      <c r="EC41" s="519">
        <v>38</v>
      </c>
      <c r="ED41" s="521" t="str">
        <f t="shared" si="2"/>
        <v>SDN100138</v>
      </c>
      <c r="EE41" s="519">
        <v>10000</v>
      </c>
      <c r="EF41" s="519">
        <v>10000</v>
      </c>
      <c r="EG41" s="519">
        <v>10000</v>
      </c>
      <c r="EH41" s="519">
        <v>10000</v>
      </c>
      <c r="EI41" s="519">
        <v>10000</v>
      </c>
      <c r="EJ41" s="519">
        <v>10000</v>
      </c>
      <c r="EK41" s="519">
        <v>10000</v>
      </c>
      <c r="EL41" s="519">
        <v>10000</v>
      </c>
      <c r="EM41" s="519">
        <v>10000</v>
      </c>
      <c r="EN41" s="519">
        <v>10000</v>
      </c>
      <c r="EO41" s="519">
        <v>10000</v>
      </c>
      <c r="EP41" s="519">
        <v>10000</v>
      </c>
      <c r="EQ41" s="519">
        <v>10000</v>
      </c>
      <c r="ER41" s="519">
        <v>10000</v>
      </c>
      <c r="ES41" s="519">
        <v>10000</v>
      </c>
      <c r="ET41" s="519">
        <v>10000</v>
      </c>
      <c r="EU41" s="519">
        <v>10000</v>
      </c>
      <c r="EV41" s="519">
        <v>10000</v>
      </c>
      <c r="EW41" s="519">
        <v>10000</v>
      </c>
      <c r="EX41" s="519">
        <v>10000</v>
      </c>
      <c r="EY41" s="519">
        <v>10000</v>
      </c>
      <c r="EZ41" s="519">
        <v>10000</v>
      </c>
      <c r="FA41" s="519">
        <v>10000</v>
      </c>
      <c r="FB41" s="519">
        <v>10000</v>
      </c>
      <c r="FC41" s="519">
        <v>10000</v>
      </c>
      <c r="FD41" s="519">
        <v>0</v>
      </c>
      <c r="FE41" s="519">
        <v>0</v>
      </c>
      <c r="FF41" s="519">
        <v>0</v>
      </c>
      <c r="FG41" s="519">
        <v>0</v>
      </c>
      <c r="FH41" s="519">
        <v>0</v>
      </c>
      <c r="FI41" s="519">
        <v>0</v>
      </c>
      <c r="FJ41" s="519">
        <v>0</v>
      </c>
      <c r="FK41" s="519">
        <v>0</v>
      </c>
      <c r="FL41" s="519">
        <v>0</v>
      </c>
      <c r="FM41" s="519">
        <v>0</v>
      </c>
      <c r="FN41" s="519">
        <v>0</v>
      </c>
      <c r="FO41" s="519">
        <v>0</v>
      </c>
      <c r="FP41" s="519">
        <v>0</v>
      </c>
      <c r="FQ41" s="519">
        <v>0</v>
      </c>
      <c r="FR41" s="519">
        <v>0</v>
      </c>
      <c r="FS41" s="519">
        <v>0</v>
      </c>
      <c r="FT41" s="519">
        <v>0</v>
      </c>
      <c r="FU41" s="519">
        <v>0</v>
      </c>
      <c r="FV41" s="519">
        <v>0</v>
      </c>
      <c r="FW41" s="519">
        <v>0</v>
      </c>
      <c r="FX41" s="519">
        <v>0</v>
      </c>
      <c r="FY41" s="519">
        <v>0</v>
      </c>
      <c r="FZ41" s="519">
        <v>0</v>
      </c>
      <c r="GA41" s="519">
        <v>0</v>
      </c>
      <c r="GB41" s="519">
        <v>0</v>
      </c>
      <c r="GC41" s="519">
        <v>0</v>
      </c>
      <c r="GD41" s="519">
        <v>0</v>
      </c>
      <c r="GE41" s="519">
        <v>0</v>
      </c>
      <c r="GF41" s="519">
        <v>0</v>
      </c>
      <c r="GG41" s="519">
        <v>0</v>
      </c>
      <c r="GH41" s="519">
        <v>0</v>
      </c>
      <c r="GI41" s="519">
        <v>0</v>
      </c>
      <c r="GJ41" s="519">
        <v>0</v>
      </c>
      <c r="GK41" s="519">
        <v>0</v>
      </c>
      <c r="GL41" s="519">
        <v>0</v>
      </c>
      <c r="GM41" s="519">
        <v>0</v>
      </c>
      <c r="GN41" s="519">
        <v>0</v>
      </c>
      <c r="GO41" s="519">
        <v>0</v>
      </c>
      <c r="GP41" s="519">
        <v>0</v>
      </c>
      <c r="GQ41" s="519">
        <v>0</v>
      </c>
      <c r="GR41" s="519">
        <v>0</v>
      </c>
      <c r="GS41" s="519">
        <v>0</v>
      </c>
      <c r="GT41" s="519">
        <v>0</v>
      </c>
      <c r="GU41" s="519">
        <v>0</v>
      </c>
      <c r="GV41" s="519">
        <v>0</v>
      </c>
      <c r="GW41" s="519">
        <v>0</v>
      </c>
      <c r="GX41" s="519">
        <v>0</v>
      </c>
      <c r="GY41" s="519">
        <v>0</v>
      </c>
      <c r="GZ41" s="519">
        <v>0</v>
      </c>
      <c r="HA41" s="519">
        <v>0</v>
      </c>
      <c r="HB41" s="519">
        <v>0</v>
      </c>
      <c r="HC41" s="519">
        <v>0</v>
      </c>
      <c r="HD41" s="519">
        <v>0</v>
      </c>
      <c r="HE41" s="519">
        <v>0</v>
      </c>
      <c r="HF41" s="519">
        <v>0</v>
      </c>
      <c r="HG41" s="519">
        <v>0</v>
      </c>
      <c r="HH41" s="519">
        <v>0</v>
      </c>
      <c r="HI41" s="519">
        <v>0</v>
      </c>
      <c r="HJ41" s="519">
        <v>0</v>
      </c>
      <c r="HK41" s="519">
        <v>0</v>
      </c>
      <c r="HL41" s="519">
        <v>0</v>
      </c>
      <c r="HM41" s="519">
        <v>0</v>
      </c>
      <c r="HN41" s="519">
        <v>0</v>
      </c>
      <c r="HO41" s="519">
        <v>0</v>
      </c>
      <c r="HP41" s="519">
        <v>0</v>
      </c>
      <c r="HQ41" s="519">
        <v>0</v>
      </c>
      <c r="HR41" s="519">
        <v>0</v>
      </c>
      <c r="HS41" s="519">
        <v>0</v>
      </c>
      <c r="HT41" s="519">
        <v>0</v>
      </c>
      <c r="HU41" s="519">
        <v>0</v>
      </c>
      <c r="HV41" s="519">
        <v>0</v>
      </c>
      <c r="HW41" s="519">
        <v>0</v>
      </c>
      <c r="HX41" s="519">
        <v>0</v>
      </c>
      <c r="HY41" s="519">
        <v>0</v>
      </c>
      <c r="HZ41" s="519">
        <v>0</v>
      </c>
      <c r="IA41" s="519">
        <v>0</v>
      </c>
      <c r="IB41" s="519">
        <v>0</v>
      </c>
      <c r="IC41" s="519">
        <v>0</v>
      </c>
      <c r="ID41" s="519">
        <v>0</v>
      </c>
      <c r="IE41" s="519">
        <v>0</v>
      </c>
      <c r="IF41" s="519">
        <v>0</v>
      </c>
      <c r="IG41" s="519">
        <v>0</v>
      </c>
      <c r="IH41" s="519">
        <v>0</v>
      </c>
      <c r="II41" s="519">
        <v>0</v>
      </c>
      <c r="IJ41" s="519">
        <v>0</v>
      </c>
      <c r="IK41" s="519">
        <v>0</v>
      </c>
    </row>
    <row r="42" spans="1:245" hidden="1">
      <c r="A42" s="337" t="s">
        <v>631</v>
      </c>
      <c r="B42" s="519" t="s">
        <v>1058</v>
      </c>
      <c r="C42" s="519"/>
      <c r="D42" s="519"/>
      <c r="E42" s="519"/>
      <c r="F42" s="519">
        <v>1</v>
      </c>
      <c r="G42" s="520"/>
      <c r="H42" s="519">
        <v>3</v>
      </c>
      <c r="I42" s="519">
        <v>10</v>
      </c>
      <c r="J42" s="519" t="str">
        <f t="shared" si="3"/>
        <v>SDN10010310</v>
      </c>
      <c r="K42" s="519">
        <v>768</v>
      </c>
      <c r="M42" s="337" t="s">
        <v>631</v>
      </c>
      <c r="N42" s="519" t="s">
        <v>1058</v>
      </c>
      <c r="O42" s="519" t="s">
        <v>1059</v>
      </c>
      <c r="P42" s="519">
        <v>39</v>
      </c>
      <c r="Q42" s="183" t="str">
        <f t="shared" si="1"/>
        <v>SDN100139</v>
      </c>
      <c r="R42" s="519">
        <v>0</v>
      </c>
      <c r="S42" s="519">
        <v>0</v>
      </c>
      <c r="T42" s="519">
        <v>0</v>
      </c>
      <c r="U42" s="519">
        <v>0</v>
      </c>
      <c r="V42" s="519">
        <v>0</v>
      </c>
      <c r="W42" s="519">
        <v>0</v>
      </c>
      <c r="X42" s="519">
        <v>0</v>
      </c>
      <c r="Y42" s="519">
        <v>0</v>
      </c>
      <c r="Z42" s="519">
        <v>0</v>
      </c>
      <c r="AA42" s="519">
        <v>0</v>
      </c>
      <c r="AB42" s="519">
        <v>0</v>
      </c>
      <c r="AC42" s="519">
        <v>0</v>
      </c>
      <c r="AD42" s="519">
        <v>0</v>
      </c>
      <c r="AE42" s="519">
        <v>0</v>
      </c>
      <c r="AF42" s="519">
        <v>0</v>
      </c>
      <c r="AG42" s="519">
        <v>0</v>
      </c>
      <c r="AH42" s="519">
        <v>0</v>
      </c>
      <c r="AI42" s="519">
        <v>0</v>
      </c>
      <c r="AJ42" s="519">
        <v>0</v>
      </c>
      <c r="AK42" s="519">
        <v>0</v>
      </c>
      <c r="AL42" s="519">
        <v>0</v>
      </c>
      <c r="AM42" s="519">
        <v>0</v>
      </c>
      <c r="AN42" s="519">
        <v>0</v>
      </c>
      <c r="AO42" s="519">
        <v>0</v>
      </c>
      <c r="AP42" s="519">
        <v>10000</v>
      </c>
      <c r="AQ42" s="519">
        <v>0</v>
      </c>
      <c r="AR42" s="519">
        <v>0</v>
      </c>
      <c r="AS42" s="519">
        <v>0</v>
      </c>
      <c r="AT42" s="519">
        <v>0</v>
      </c>
      <c r="AU42" s="519">
        <v>0</v>
      </c>
      <c r="AV42" s="519">
        <v>0</v>
      </c>
      <c r="AW42" s="519">
        <v>0</v>
      </c>
      <c r="AX42" s="519">
        <v>0</v>
      </c>
      <c r="AY42" s="519">
        <v>0</v>
      </c>
      <c r="AZ42" s="519">
        <v>0</v>
      </c>
      <c r="BA42" s="519">
        <v>0</v>
      </c>
      <c r="BB42" s="519">
        <v>0</v>
      </c>
      <c r="BC42" s="519">
        <v>0</v>
      </c>
      <c r="BD42" s="519">
        <v>0</v>
      </c>
      <c r="BE42" s="519">
        <v>0</v>
      </c>
      <c r="BF42" s="519">
        <v>0</v>
      </c>
      <c r="BG42" s="519">
        <v>0</v>
      </c>
      <c r="BH42" s="519">
        <v>0</v>
      </c>
      <c r="BI42" s="519">
        <v>0</v>
      </c>
      <c r="BJ42" s="519">
        <v>0</v>
      </c>
      <c r="BK42" s="519">
        <v>0</v>
      </c>
      <c r="BL42" s="519">
        <v>0</v>
      </c>
      <c r="BM42" s="519">
        <v>0</v>
      </c>
      <c r="BN42" s="519">
        <v>0</v>
      </c>
      <c r="BO42" s="519">
        <v>0</v>
      </c>
      <c r="BP42" s="519">
        <v>0</v>
      </c>
      <c r="BQ42" s="519">
        <v>0</v>
      </c>
      <c r="BR42" s="519">
        <v>0</v>
      </c>
      <c r="BS42" s="519">
        <v>0</v>
      </c>
      <c r="BT42" s="519">
        <v>0</v>
      </c>
      <c r="BU42" s="519">
        <v>0</v>
      </c>
      <c r="BV42" s="519">
        <v>0</v>
      </c>
      <c r="BW42" s="519">
        <v>0</v>
      </c>
      <c r="BX42" s="519">
        <v>0</v>
      </c>
      <c r="BY42" s="519">
        <v>0</v>
      </c>
      <c r="BZ42" s="519">
        <v>0</v>
      </c>
      <c r="CA42" s="519">
        <v>0</v>
      </c>
      <c r="CB42" s="519">
        <v>0</v>
      </c>
      <c r="CC42" s="519">
        <v>0</v>
      </c>
      <c r="CD42" s="519">
        <v>0</v>
      </c>
      <c r="CE42" s="519">
        <v>0</v>
      </c>
      <c r="CF42" s="519">
        <v>0</v>
      </c>
      <c r="CG42" s="519">
        <v>0</v>
      </c>
      <c r="CH42" s="519">
        <v>0</v>
      </c>
      <c r="CI42" s="519">
        <v>0</v>
      </c>
      <c r="CJ42" s="519">
        <v>0</v>
      </c>
      <c r="CK42" s="519">
        <v>0</v>
      </c>
      <c r="CL42" s="519">
        <v>0</v>
      </c>
      <c r="CM42" s="519">
        <v>0</v>
      </c>
      <c r="CN42" s="519">
        <v>0</v>
      </c>
      <c r="CO42" s="519">
        <v>0</v>
      </c>
      <c r="CP42" s="519">
        <v>0</v>
      </c>
      <c r="CQ42" s="519">
        <v>0</v>
      </c>
      <c r="CR42" s="519">
        <v>0</v>
      </c>
      <c r="CS42" s="519">
        <v>0</v>
      </c>
      <c r="CT42" s="519">
        <v>0</v>
      </c>
      <c r="CU42" s="519">
        <v>0</v>
      </c>
      <c r="CV42" s="519">
        <v>0</v>
      </c>
      <c r="CW42" s="519">
        <v>0</v>
      </c>
      <c r="CX42" s="519">
        <v>0</v>
      </c>
      <c r="CY42" s="519">
        <v>0</v>
      </c>
      <c r="CZ42" s="519">
        <v>0</v>
      </c>
      <c r="DA42" s="519">
        <v>0</v>
      </c>
      <c r="DB42" s="519">
        <v>0</v>
      </c>
      <c r="DC42" s="519">
        <v>0</v>
      </c>
      <c r="DD42" s="519">
        <v>0</v>
      </c>
      <c r="DE42" s="519">
        <v>0</v>
      </c>
      <c r="DF42" s="519">
        <v>0</v>
      </c>
      <c r="DG42" s="519">
        <v>0</v>
      </c>
      <c r="DH42" s="519">
        <v>0</v>
      </c>
      <c r="DI42" s="519">
        <v>0</v>
      </c>
      <c r="DJ42" s="519">
        <v>0</v>
      </c>
      <c r="DK42" s="519">
        <v>0</v>
      </c>
      <c r="DL42" s="519">
        <v>0</v>
      </c>
      <c r="DM42" s="519">
        <v>0</v>
      </c>
      <c r="DN42" s="519">
        <v>0</v>
      </c>
      <c r="DO42" s="519">
        <v>0</v>
      </c>
      <c r="DP42" s="519">
        <v>0</v>
      </c>
      <c r="DQ42" s="519">
        <v>0</v>
      </c>
      <c r="DR42" s="519">
        <v>0</v>
      </c>
      <c r="DS42" s="519">
        <v>0</v>
      </c>
      <c r="DT42" s="519">
        <v>0</v>
      </c>
      <c r="DU42" s="519">
        <v>0</v>
      </c>
      <c r="DV42" s="519">
        <v>0</v>
      </c>
      <c r="DW42" s="519">
        <v>0</v>
      </c>
      <c r="DX42" s="519">
        <v>0</v>
      </c>
      <c r="DY42" s="131"/>
      <c r="DZ42" s="337" t="s">
        <v>631</v>
      </c>
      <c r="EA42" s="519" t="s">
        <v>1058</v>
      </c>
      <c r="EB42" s="519" t="s">
        <v>1059</v>
      </c>
      <c r="EC42" s="519">
        <v>39</v>
      </c>
      <c r="ED42" s="521" t="str">
        <f t="shared" si="2"/>
        <v>SDN100139</v>
      </c>
      <c r="EE42" s="519">
        <v>10000</v>
      </c>
      <c r="EF42" s="519">
        <v>10000</v>
      </c>
      <c r="EG42" s="519">
        <v>10000</v>
      </c>
      <c r="EH42" s="519">
        <v>10000</v>
      </c>
      <c r="EI42" s="519">
        <v>10000</v>
      </c>
      <c r="EJ42" s="519">
        <v>10000</v>
      </c>
      <c r="EK42" s="519">
        <v>10000</v>
      </c>
      <c r="EL42" s="519">
        <v>10000</v>
      </c>
      <c r="EM42" s="519">
        <v>10000</v>
      </c>
      <c r="EN42" s="519">
        <v>10000</v>
      </c>
      <c r="EO42" s="519">
        <v>10000</v>
      </c>
      <c r="EP42" s="519">
        <v>10000</v>
      </c>
      <c r="EQ42" s="519">
        <v>10000</v>
      </c>
      <c r="ER42" s="519">
        <v>10000</v>
      </c>
      <c r="ES42" s="519">
        <v>10000</v>
      </c>
      <c r="ET42" s="519">
        <v>10000</v>
      </c>
      <c r="EU42" s="519">
        <v>10000</v>
      </c>
      <c r="EV42" s="519">
        <v>10000</v>
      </c>
      <c r="EW42" s="519">
        <v>10000</v>
      </c>
      <c r="EX42" s="519">
        <v>10000</v>
      </c>
      <c r="EY42" s="519">
        <v>10000</v>
      </c>
      <c r="EZ42" s="519">
        <v>10000</v>
      </c>
      <c r="FA42" s="519">
        <v>10000</v>
      </c>
      <c r="FB42" s="519">
        <v>10000</v>
      </c>
      <c r="FC42" s="519">
        <v>10000</v>
      </c>
      <c r="FD42" s="519">
        <v>0</v>
      </c>
      <c r="FE42" s="519">
        <v>0</v>
      </c>
      <c r="FF42" s="519">
        <v>0</v>
      </c>
      <c r="FG42" s="519">
        <v>0</v>
      </c>
      <c r="FH42" s="519">
        <v>0</v>
      </c>
      <c r="FI42" s="519">
        <v>0</v>
      </c>
      <c r="FJ42" s="519">
        <v>0</v>
      </c>
      <c r="FK42" s="519">
        <v>0</v>
      </c>
      <c r="FL42" s="519">
        <v>0</v>
      </c>
      <c r="FM42" s="519">
        <v>0</v>
      </c>
      <c r="FN42" s="519">
        <v>0</v>
      </c>
      <c r="FO42" s="519">
        <v>0</v>
      </c>
      <c r="FP42" s="519">
        <v>0</v>
      </c>
      <c r="FQ42" s="519">
        <v>0</v>
      </c>
      <c r="FR42" s="519">
        <v>0</v>
      </c>
      <c r="FS42" s="519">
        <v>0</v>
      </c>
      <c r="FT42" s="519">
        <v>0</v>
      </c>
      <c r="FU42" s="519">
        <v>0</v>
      </c>
      <c r="FV42" s="519">
        <v>0</v>
      </c>
      <c r="FW42" s="519">
        <v>0</v>
      </c>
      <c r="FX42" s="519">
        <v>0</v>
      </c>
      <c r="FY42" s="519">
        <v>0</v>
      </c>
      <c r="FZ42" s="519">
        <v>0</v>
      </c>
      <c r="GA42" s="519">
        <v>0</v>
      </c>
      <c r="GB42" s="519">
        <v>0</v>
      </c>
      <c r="GC42" s="519">
        <v>0</v>
      </c>
      <c r="GD42" s="519">
        <v>0</v>
      </c>
      <c r="GE42" s="519">
        <v>0</v>
      </c>
      <c r="GF42" s="519">
        <v>0</v>
      </c>
      <c r="GG42" s="519">
        <v>0</v>
      </c>
      <c r="GH42" s="519">
        <v>0</v>
      </c>
      <c r="GI42" s="519">
        <v>0</v>
      </c>
      <c r="GJ42" s="519">
        <v>0</v>
      </c>
      <c r="GK42" s="519">
        <v>0</v>
      </c>
      <c r="GL42" s="519">
        <v>0</v>
      </c>
      <c r="GM42" s="519">
        <v>0</v>
      </c>
      <c r="GN42" s="519">
        <v>0</v>
      </c>
      <c r="GO42" s="519">
        <v>0</v>
      </c>
      <c r="GP42" s="519">
        <v>0</v>
      </c>
      <c r="GQ42" s="519">
        <v>0</v>
      </c>
      <c r="GR42" s="519">
        <v>0</v>
      </c>
      <c r="GS42" s="519">
        <v>0</v>
      </c>
      <c r="GT42" s="519">
        <v>0</v>
      </c>
      <c r="GU42" s="519">
        <v>0</v>
      </c>
      <c r="GV42" s="519">
        <v>0</v>
      </c>
      <c r="GW42" s="519">
        <v>0</v>
      </c>
      <c r="GX42" s="519">
        <v>0</v>
      </c>
      <c r="GY42" s="519">
        <v>0</v>
      </c>
      <c r="GZ42" s="519">
        <v>0</v>
      </c>
      <c r="HA42" s="519">
        <v>0</v>
      </c>
      <c r="HB42" s="519">
        <v>0</v>
      </c>
      <c r="HC42" s="519">
        <v>0</v>
      </c>
      <c r="HD42" s="519">
        <v>0</v>
      </c>
      <c r="HE42" s="519">
        <v>0</v>
      </c>
      <c r="HF42" s="519">
        <v>0</v>
      </c>
      <c r="HG42" s="519">
        <v>0</v>
      </c>
      <c r="HH42" s="519">
        <v>0</v>
      </c>
      <c r="HI42" s="519">
        <v>0</v>
      </c>
      <c r="HJ42" s="519">
        <v>0</v>
      </c>
      <c r="HK42" s="519">
        <v>0</v>
      </c>
      <c r="HL42" s="519">
        <v>0</v>
      </c>
      <c r="HM42" s="519">
        <v>0</v>
      </c>
      <c r="HN42" s="519">
        <v>0</v>
      </c>
      <c r="HO42" s="519">
        <v>0</v>
      </c>
      <c r="HP42" s="519">
        <v>0</v>
      </c>
      <c r="HQ42" s="519">
        <v>0</v>
      </c>
      <c r="HR42" s="519">
        <v>0</v>
      </c>
      <c r="HS42" s="519">
        <v>0</v>
      </c>
      <c r="HT42" s="519">
        <v>0</v>
      </c>
      <c r="HU42" s="519">
        <v>0</v>
      </c>
      <c r="HV42" s="519">
        <v>0</v>
      </c>
      <c r="HW42" s="519">
        <v>0</v>
      </c>
      <c r="HX42" s="519">
        <v>0</v>
      </c>
      <c r="HY42" s="519">
        <v>0</v>
      </c>
      <c r="HZ42" s="519">
        <v>0</v>
      </c>
      <c r="IA42" s="519">
        <v>0</v>
      </c>
      <c r="IB42" s="519">
        <v>0</v>
      </c>
      <c r="IC42" s="519">
        <v>0</v>
      </c>
      <c r="ID42" s="519">
        <v>0</v>
      </c>
      <c r="IE42" s="519">
        <v>0</v>
      </c>
      <c r="IF42" s="519">
        <v>0</v>
      </c>
      <c r="IG42" s="519">
        <v>0</v>
      </c>
      <c r="IH42" s="519">
        <v>0</v>
      </c>
      <c r="II42" s="519">
        <v>0</v>
      </c>
      <c r="IJ42" s="519">
        <v>0</v>
      </c>
      <c r="IK42" s="519">
        <v>0</v>
      </c>
    </row>
    <row r="43" spans="1:245" hidden="1">
      <c r="A43" s="337" t="s">
        <v>631</v>
      </c>
      <c r="B43" s="519" t="s">
        <v>1058</v>
      </c>
      <c r="C43" s="519"/>
      <c r="D43" s="519"/>
      <c r="E43" s="519"/>
      <c r="F43" s="519">
        <v>1</v>
      </c>
      <c r="G43" s="520"/>
      <c r="H43" s="519">
        <v>4</v>
      </c>
      <c r="I43" s="519">
        <v>1</v>
      </c>
      <c r="J43" s="519" t="str">
        <f t="shared" si="3"/>
        <v>SDN10010401</v>
      </c>
      <c r="K43" s="519">
        <v>960</v>
      </c>
      <c r="M43" s="337" t="s">
        <v>631</v>
      </c>
      <c r="N43" s="519" t="s">
        <v>1058</v>
      </c>
      <c r="O43" s="519" t="s">
        <v>1059</v>
      </c>
      <c r="P43" s="519">
        <v>40</v>
      </c>
      <c r="Q43" s="183" t="str">
        <f t="shared" si="1"/>
        <v>SDN100140</v>
      </c>
      <c r="R43" s="519">
        <v>0</v>
      </c>
      <c r="S43" s="519">
        <v>0</v>
      </c>
      <c r="T43" s="519">
        <v>0</v>
      </c>
      <c r="U43" s="519">
        <v>0</v>
      </c>
      <c r="V43" s="519">
        <v>0</v>
      </c>
      <c r="W43" s="519">
        <v>0</v>
      </c>
      <c r="X43" s="519">
        <v>0</v>
      </c>
      <c r="Y43" s="519">
        <v>0</v>
      </c>
      <c r="Z43" s="519">
        <v>0</v>
      </c>
      <c r="AA43" s="519">
        <v>0</v>
      </c>
      <c r="AB43" s="519">
        <v>0</v>
      </c>
      <c r="AC43" s="519">
        <v>0</v>
      </c>
      <c r="AD43" s="519">
        <v>0</v>
      </c>
      <c r="AE43" s="519">
        <v>0</v>
      </c>
      <c r="AF43" s="519">
        <v>0</v>
      </c>
      <c r="AG43" s="519">
        <v>0</v>
      </c>
      <c r="AH43" s="519">
        <v>0</v>
      </c>
      <c r="AI43" s="519">
        <v>0</v>
      </c>
      <c r="AJ43" s="519">
        <v>0</v>
      </c>
      <c r="AK43" s="519">
        <v>0</v>
      </c>
      <c r="AL43" s="519">
        <v>0</v>
      </c>
      <c r="AM43" s="519">
        <v>0</v>
      </c>
      <c r="AN43" s="519">
        <v>0</v>
      </c>
      <c r="AO43" s="519">
        <v>0</v>
      </c>
      <c r="AP43" s="519">
        <v>10000</v>
      </c>
      <c r="AQ43" s="519">
        <v>0</v>
      </c>
      <c r="AR43" s="519">
        <v>0</v>
      </c>
      <c r="AS43" s="519">
        <v>0</v>
      </c>
      <c r="AT43" s="519">
        <v>0</v>
      </c>
      <c r="AU43" s="519">
        <v>0</v>
      </c>
      <c r="AV43" s="519">
        <v>0</v>
      </c>
      <c r="AW43" s="519">
        <v>0</v>
      </c>
      <c r="AX43" s="519">
        <v>0</v>
      </c>
      <c r="AY43" s="519">
        <v>0</v>
      </c>
      <c r="AZ43" s="519">
        <v>0</v>
      </c>
      <c r="BA43" s="519">
        <v>0</v>
      </c>
      <c r="BB43" s="519">
        <v>0</v>
      </c>
      <c r="BC43" s="519">
        <v>0</v>
      </c>
      <c r="BD43" s="519">
        <v>0</v>
      </c>
      <c r="BE43" s="519">
        <v>0</v>
      </c>
      <c r="BF43" s="519">
        <v>0</v>
      </c>
      <c r="BG43" s="519">
        <v>0</v>
      </c>
      <c r="BH43" s="519">
        <v>0</v>
      </c>
      <c r="BI43" s="519">
        <v>0</v>
      </c>
      <c r="BJ43" s="519">
        <v>0</v>
      </c>
      <c r="BK43" s="519">
        <v>0</v>
      </c>
      <c r="BL43" s="519">
        <v>0</v>
      </c>
      <c r="BM43" s="519">
        <v>0</v>
      </c>
      <c r="BN43" s="519">
        <v>0</v>
      </c>
      <c r="BO43" s="519">
        <v>0</v>
      </c>
      <c r="BP43" s="519">
        <v>0</v>
      </c>
      <c r="BQ43" s="519">
        <v>0</v>
      </c>
      <c r="BR43" s="519">
        <v>0</v>
      </c>
      <c r="BS43" s="519">
        <v>0</v>
      </c>
      <c r="BT43" s="519">
        <v>0</v>
      </c>
      <c r="BU43" s="519">
        <v>0</v>
      </c>
      <c r="BV43" s="519">
        <v>0</v>
      </c>
      <c r="BW43" s="519">
        <v>0</v>
      </c>
      <c r="BX43" s="519">
        <v>0</v>
      </c>
      <c r="BY43" s="519">
        <v>0</v>
      </c>
      <c r="BZ43" s="519">
        <v>0</v>
      </c>
      <c r="CA43" s="519">
        <v>0</v>
      </c>
      <c r="CB43" s="519">
        <v>0</v>
      </c>
      <c r="CC43" s="519">
        <v>0</v>
      </c>
      <c r="CD43" s="519">
        <v>0</v>
      </c>
      <c r="CE43" s="519">
        <v>0</v>
      </c>
      <c r="CF43" s="519">
        <v>0</v>
      </c>
      <c r="CG43" s="519">
        <v>0</v>
      </c>
      <c r="CH43" s="519">
        <v>0</v>
      </c>
      <c r="CI43" s="519">
        <v>0</v>
      </c>
      <c r="CJ43" s="519">
        <v>0</v>
      </c>
      <c r="CK43" s="519">
        <v>0</v>
      </c>
      <c r="CL43" s="519">
        <v>0</v>
      </c>
      <c r="CM43" s="519">
        <v>0</v>
      </c>
      <c r="CN43" s="519">
        <v>0</v>
      </c>
      <c r="CO43" s="519">
        <v>0</v>
      </c>
      <c r="CP43" s="519">
        <v>0</v>
      </c>
      <c r="CQ43" s="519">
        <v>0</v>
      </c>
      <c r="CR43" s="519">
        <v>0</v>
      </c>
      <c r="CS43" s="519">
        <v>0</v>
      </c>
      <c r="CT43" s="519">
        <v>0</v>
      </c>
      <c r="CU43" s="519">
        <v>0</v>
      </c>
      <c r="CV43" s="519">
        <v>0</v>
      </c>
      <c r="CW43" s="519">
        <v>0</v>
      </c>
      <c r="CX43" s="519">
        <v>0</v>
      </c>
      <c r="CY43" s="519">
        <v>0</v>
      </c>
      <c r="CZ43" s="519">
        <v>0</v>
      </c>
      <c r="DA43" s="519">
        <v>0</v>
      </c>
      <c r="DB43" s="519">
        <v>0</v>
      </c>
      <c r="DC43" s="519">
        <v>0</v>
      </c>
      <c r="DD43" s="519">
        <v>0</v>
      </c>
      <c r="DE43" s="519">
        <v>0</v>
      </c>
      <c r="DF43" s="519">
        <v>0</v>
      </c>
      <c r="DG43" s="519">
        <v>0</v>
      </c>
      <c r="DH43" s="519">
        <v>0</v>
      </c>
      <c r="DI43" s="519">
        <v>0</v>
      </c>
      <c r="DJ43" s="519">
        <v>0</v>
      </c>
      <c r="DK43" s="519">
        <v>0</v>
      </c>
      <c r="DL43" s="519">
        <v>0</v>
      </c>
      <c r="DM43" s="519">
        <v>0</v>
      </c>
      <c r="DN43" s="519">
        <v>0</v>
      </c>
      <c r="DO43" s="519">
        <v>0</v>
      </c>
      <c r="DP43" s="519">
        <v>0</v>
      </c>
      <c r="DQ43" s="519">
        <v>0</v>
      </c>
      <c r="DR43" s="519">
        <v>0</v>
      </c>
      <c r="DS43" s="519">
        <v>0</v>
      </c>
      <c r="DT43" s="519">
        <v>0</v>
      </c>
      <c r="DU43" s="519">
        <v>0</v>
      </c>
      <c r="DV43" s="519">
        <v>0</v>
      </c>
      <c r="DW43" s="519">
        <v>0</v>
      </c>
      <c r="DX43" s="519">
        <v>0</v>
      </c>
      <c r="DY43" s="131"/>
      <c r="DZ43" s="337" t="s">
        <v>631</v>
      </c>
      <c r="EA43" s="519" t="s">
        <v>1058</v>
      </c>
      <c r="EB43" s="519" t="s">
        <v>1059</v>
      </c>
      <c r="EC43" s="519">
        <v>40</v>
      </c>
      <c r="ED43" s="521" t="str">
        <f t="shared" si="2"/>
        <v>SDN100140</v>
      </c>
      <c r="EE43" s="519">
        <v>10000</v>
      </c>
      <c r="EF43" s="519">
        <v>10000</v>
      </c>
      <c r="EG43" s="519">
        <v>10000</v>
      </c>
      <c r="EH43" s="519">
        <v>10000</v>
      </c>
      <c r="EI43" s="519">
        <v>10000</v>
      </c>
      <c r="EJ43" s="519">
        <v>10000</v>
      </c>
      <c r="EK43" s="519">
        <v>10000</v>
      </c>
      <c r="EL43" s="519">
        <v>10000</v>
      </c>
      <c r="EM43" s="519">
        <v>10000</v>
      </c>
      <c r="EN43" s="519">
        <v>10000</v>
      </c>
      <c r="EO43" s="519">
        <v>10000</v>
      </c>
      <c r="EP43" s="519">
        <v>10000</v>
      </c>
      <c r="EQ43" s="519">
        <v>10000</v>
      </c>
      <c r="ER43" s="519">
        <v>10000</v>
      </c>
      <c r="ES43" s="519">
        <v>10000</v>
      </c>
      <c r="ET43" s="519">
        <v>10000</v>
      </c>
      <c r="EU43" s="519">
        <v>10000</v>
      </c>
      <c r="EV43" s="519">
        <v>10000</v>
      </c>
      <c r="EW43" s="519">
        <v>10000</v>
      </c>
      <c r="EX43" s="519">
        <v>10000</v>
      </c>
      <c r="EY43" s="519">
        <v>10000</v>
      </c>
      <c r="EZ43" s="519">
        <v>10000</v>
      </c>
      <c r="FA43" s="519">
        <v>10000</v>
      </c>
      <c r="FB43" s="519">
        <v>10000</v>
      </c>
      <c r="FC43" s="519">
        <v>10000</v>
      </c>
      <c r="FD43" s="519">
        <v>0</v>
      </c>
      <c r="FE43" s="519">
        <v>0</v>
      </c>
      <c r="FF43" s="519">
        <v>0</v>
      </c>
      <c r="FG43" s="519">
        <v>0</v>
      </c>
      <c r="FH43" s="519">
        <v>0</v>
      </c>
      <c r="FI43" s="519">
        <v>0</v>
      </c>
      <c r="FJ43" s="519">
        <v>0</v>
      </c>
      <c r="FK43" s="519">
        <v>0</v>
      </c>
      <c r="FL43" s="519">
        <v>0</v>
      </c>
      <c r="FM43" s="519">
        <v>0</v>
      </c>
      <c r="FN43" s="519">
        <v>0</v>
      </c>
      <c r="FO43" s="519">
        <v>0</v>
      </c>
      <c r="FP43" s="519">
        <v>0</v>
      </c>
      <c r="FQ43" s="519">
        <v>0</v>
      </c>
      <c r="FR43" s="519">
        <v>0</v>
      </c>
      <c r="FS43" s="519">
        <v>0</v>
      </c>
      <c r="FT43" s="519">
        <v>0</v>
      </c>
      <c r="FU43" s="519">
        <v>0</v>
      </c>
      <c r="FV43" s="519">
        <v>0</v>
      </c>
      <c r="FW43" s="519">
        <v>0</v>
      </c>
      <c r="FX43" s="519">
        <v>0</v>
      </c>
      <c r="FY43" s="519">
        <v>0</v>
      </c>
      <c r="FZ43" s="519">
        <v>0</v>
      </c>
      <c r="GA43" s="519">
        <v>0</v>
      </c>
      <c r="GB43" s="519">
        <v>0</v>
      </c>
      <c r="GC43" s="519">
        <v>0</v>
      </c>
      <c r="GD43" s="519">
        <v>0</v>
      </c>
      <c r="GE43" s="519">
        <v>0</v>
      </c>
      <c r="GF43" s="519">
        <v>0</v>
      </c>
      <c r="GG43" s="519">
        <v>0</v>
      </c>
      <c r="GH43" s="519">
        <v>0</v>
      </c>
      <c r="GI43" s="519">
        <v>0</v>
      </c>
      <c r="GJ43" s="519">
        <v>0</v>
      </c>
      <c r="GK43" s="519">
        <v>0</v>
      </c>
      <c r="GL43" s="519">
        <v>0</v>
      </c>
      <c r="GM43" s="519">
        <v>0</v>
      </c>
      <c r="GN43" s="519">
        <v>0</v>
      </c>
      <c r="GO43" s="519">
        <v>0</v>
      </c>
      <c r="GP43" s="519">
        <v>0</v>
      </c>
      <c r="GQ43" s="519">
        <v>0</v>
      </c>
      <c r="GR43" s="519">
        <v>0</v>
      </c>
      <c r="GS43" s="519">
        <v>0</v>
      </c>
      <c r="GT43" s="519">
        <v>0</v>
      </c>
      <c r="GU43" s="519">
        <v>0</v>
      </c>
      <c r="GV43" s="519">
        <v>0</v>
      </c>
      <c r="GW43" s="519">
        <v>0</v>
      </c>
      <c r="GX43" s="519">
        <v>0</v>
      </c>
      <c r="GY43" s="519">
        <v>0</v>
      </c>
      <c r="GZ43" s="519">
        <v>0</v>
      </c>
      <c r="HA43" s="519">
        <v>0</v>
      </c>
      <c r="HB43" s="519">
        <v>0</v>
      </c>
      <c r="HC43" s="519">
        <v>0</v>
      </c>
      <c r="HD43" s="519">
        <v>0</v>
      </c>
      <c r="HE43" s="519">
        <v>0</v>
      </c>
      <c r="HF43" s="519">
        <v>0</v>
      </c>
      <c r="HG43" s="519">
        <v>0</v>
      </c>
      <c r="HH43" s="519">
        <v>0</v>
      </c>
      <c r="HI43" s="519">
        <v>0</v>
      </c>
      <c r="HJ43" s="519">
        <v>0</v>
      </c>
      <c r="HK43" s="519">
        <v>0</v>
      </c>
      <c r="HL43" s="519">
        <v>0</v>
      </c>
      <c r="HM43" s="519">
        <v>0</v>
      </c>
      <c r="HN43" s="519">
        <v>0</v>
      </c>
      <c r="HO43" s="519">
        <v>0</v>
      </c>
      <c r="HP43" s="519">
        <v>0</v>
      </c>
      <c r="HQ43" s="519">
        <v>0</v>
      </c>
      <c r="HR43" s="519">
        <v>0</v>
      </c>
      <c r="HS43" s="519">
        <v>0</v>
      </c>
      <c r="HT43" s="519">
        <v>0</v>
      </c>
      <c r="HU43" s="519">
        <v>0</v>
      </c>
      <c r="HV43" s="519">
        <v>0</v>
      </c>
      <c r="HW43" s="519">
        <v>0</v>
      </c>
      <c r="HX43" s="519">
        <v>0</v>
      </c>
      <c r="HY43" s="519">
        <v>0</v>
      </c>
      <c r="HZ43" s="519">
        <v>0</v>
      </c>
      <c r="IA43" s="519">
        <v>0</v>
      </c>
      <c r="IB43" s="519">
        <v>0</v>
      </c>
      <c r="IC43" s="519">
        <v>0</v>
      </c>
      <c r="ID43" s="519">
        <v>0</v>
      </c>
      <c r="IE43" s="519">
        <v>0</v>
      </c>
      <c r="IF43" s="519">
        <v>0</v>
      </c>
      <c r="IG43" s="519">
        <v>0</v>
      </c>
      <c r="IH43" s="519">
        <v>0</v>
      </c>
      <c r="II43" s="519">
        <v>0</v>
      </c>
      <c r="IJ43" s="519">
        <v>0</v>
      </c>
      <c r="IK43" s="519">
        <v>0</v>
      </c>
    </row>
    <row r="44" spans="1:245" hidden="1">
      <c r="A44" s="337" t="s">
        <v>631</v>
      </c>
      <c r="B44" s="519" t="s">
        <v>1058</v>
      </c>
      <c r="C44" s="519"/>
      <c r="D44" s="519"/>
      <c r="E44" s="519"/>
      <c r="F44" s="519">
        <v>1</v>
      </c>
      <c r="G44" s="520"/>
      <c r="H44" s="519">
        <v>4</v>
      </c>
      <c r="I44" s="519">
        <v>2</v>
      </c>
      <c r="J44" s="519" t="str">
        <f t="shared" si="3"/>
        <v>SDN10010402</v>
      </c>
      <c r="K44" s="519">
        <v>960</v>
      </c>
      <c r="M44" s="337" t="s">
        <v>631</v>
      </c>
      <c r="N44" s="519" t="s">
        <v>1058</v>
      </c>
      <c r="O44" s="519" t="s">
        <v>1059</v>
      </c>
      <c r="P44" s="519">
        <v>41</v>
      </c>
      <c r="Q44" s="183" t="str">
        <f t="shared" si="1"/>
        <v>SDN100141</v>
      </c>
      <c r="R44" s="519">
        <v>0</v>
      </c>
      <c r="S44" s="519">
        <v>0</v>
      </c>
      <c r="T44" s="519">
        <v>0</v>
      </c>
      <c r="U44" s="519">
        <v>0</v>
      </c>
      <c r="V44" s="519">
        <v>0</v>
      </c>
      <c r="W44" s="519">
        <v>0</v>
      </c>
      <c r="X44" s="519">
        <v>0</v>
      </c>
      <c r="Y44" s="519">
        <v>0</v>
      </c>
      <c r="Z44" s="519">
        <v>0</v>
      </c>
      <c r="AA44" s="519">
        <v>0</v>
      </c>
      <c r="AB44" s="519">
        <v>0</v>
      </c>
      <c r="AC44" s="519">
        <v>0</v>
      </c>
      <c r="AD44" s="519">
        <v>0</v>
      </c>
      <c r="AE44" s="519">
        <v>0</v>
      </c>
      <c r="AF44" s="519">
        <v>0</v>
      </c>
      <c r="AG44" s="519">
        <v>0</v>
      </c>
      <c r="AH44" s="519">
        <v>0</v>
      </c>
      <c r="AI44" s="519">
        <v>0</v>
      </c>
      <c r="AJ44" s="519">
        <v>0</v>
      </c>
      <c r="AK44" s="519">
        <v>0</v>
      </c>
      <c r="AL44" s="519">
        <v>0</v>
      </c>
      <c r="AM44" s="519">
        <v>0</v>
      </c>
      <c r="AN44" s="519">
        <v>0</v>
      </c>
      <c r="AO44" s="519">
        <v>0</v>
      </c>
      <c r="AP44" s="519">
        <v>10000</v>
      </c>
      <c r="AQ44" s="519">
        <v>0</v>
      </c>
      <c r="AR44" s="519">
        <v>0</v>
      </c>
      <c r="AS44" s="519">
        <v>0</v>
      </c>
      <c r="AT44" s="519">
        <v>0</v>
      </c>
      <c r="AU44" s="519">
        <v>0</v>
      </c>
      <c r="AV44" s="519">
        <v>0</v>
      </c>
      <c r="AW44" s="519">
        <v>0</v>
      </c>
      <c r="AX44" s="519">
        <v>0</v>
      </c>
      <c r="AY44" s="519">
        <v>0</v>
      </c>
      <c r="AZ44" s="519">
        <v>0</v>
      </c>
      <c r="BA44" s="519">
        <v>0</v>
      </c>
      <c r="BB44" s="519">
        <v>0</v>
      </c>
      <c r="BC44" s="519">
        <v>0</v>
      </c>
      <c r="BD44" s="519">
        <v>0</v>
      </c>
      <c r="BE44" s="519">
        <v>0</v>
      </c>
      <c r="BF44" s="519">
        <v>0</v>
      </c>
      <c r="BG44" s="519">
        <v>0</v>
      </c>
      <c r="BH44" s="519">
        <v>0</v>
      </c>
      <c r="BI44" s="519">
        <v>0</v>
      </c>
      <c r="BJ44" s="519">
        <v>0</v>
      </c>
      <c r="BK44" s="519">
        <v>0</v>
      </c>
      <c r="BL44" s="519">
        <v>0</v>
      </c>
      <c r="BM44" s="519">
        <v>0</v>
      </c>
      <c r="BN44" s="519">
        <v>0</v>
      </c>
      <c r="BO44" s="519">
        <v>0</v>
      </c>
      <c r="BP44" s="519">
        <v>0</v>
      </c>
      <c r="BQ44" s="519">
        <v>0</v>
      </c>
      <c r="BR44" s="519">
        <v>0</v>
      </c>
      <c r="BS44" s="519">
        <v>0</v>
      </c>
      <c r="BT44" s="519">
        <v>0</v>
      </c>
      <c r="BU44" s="519">
        <v>0</v>
      </c>
      <c r="BV44" s="519">
        <v>0</v>
      </c>
      <c r="BW44" s="519">
        <v>0</v>
      </c>
      <c r="BX44" s="519">
        <v>0</v>
      </c>
      <c r="BY44" s="519">
        <v>0</v>
      </c>
      <c r="BZ44" s="519">
        <v>0</v>
      </c>
      <c r="CA44" s="519">
        <v>0</v>
      </c>
      <c r="CB44" s="519">
        <v>0</v>
      </c>
      <c r="CC44" s="519">
        <v>0</v>
      </c>
      <c r="CD44" s="519">
        <v>0</v>
      </c>
      <c r="CE44" s="519">
        <v>0</v>
      </c>
      <c r="CF44" s="519">
        <v>0</v>
      </c>
      <c r="CG44" s="519">
        <v>0</v>
      </c>
      <c r="CH44" s="519">
        <v>0</v>
      </c>
      <c r="CI44" s="519">
        <v>0</v>
      </c>
      <c r="CJ44" s="519">
        <v>0</v>
      </c>
      <c r="CK44" s="519">
        <v>0</v>
      </c>
      <c r="CL44" s="519">
        <v>0</v>
      </c>
      <c r="CM44" s="519">
        <v>0</v>
      </c>
      <c r="CN44" s="519">
        <v>0</v>
      </c>
      <c r="CO44" s="519">
        <v>0</v>
      </c>
      <c r="CP44" s="519">
        <v>0</v>
      </c>
      <c r="CQ44" s="519">
        <v>0</v>
      </c>
      <c r="CR44" s="519">
        <v>0</v>
      </c>
      <c r="CS44" s="519">
        <v>0</v>
      </c>
      <c r="CT44" s="519">
        <v>0</v>
      </c>
      <c r="CU44" s="519">
        <v>0</v>
      </c>
      <c r="CV44" s="519">
        <v>0</v>
      </c>
      <c r="CW44" s="519">
        <v>0</v>
      </c>
      <c r="CX44" s="519">
        <v>0</v>
      </c>
      <c r="CY44" s="519">
        <v>0</v>
      </c>
      <c r="CZ44" s="519">
        <v>0</v>
      </c>
      <c r="DA44" s="519">
        <v>0</v>
      </c>
      <c r="DB44" s="519">
        <v>0</v>
      </c>
      <c r="DC44" s="519">
        <v>0</v>
      </c>
      <c r="DD44" s="519">
        <v>0</v>
      </c>
      <c r="DE44" s="519">
        <v>0</v>
      </c>
      <c r="DF44" s="519">
        <v>0</v>
      </c>
      <c r="DG44" s="519">
        <v>0</v>
      </c>
      <c r="DH44" s="519">
        <v>0</v>
      </c>
      <c r="DI44" s="519">
        <v>0</v>
      </c>
      <c r="DJ44" s="519">
        <v>0</v>
      </c>
      <c r="DK44" s="519">
        <v>0</v>
      </c>
      <c r="DL44" s="519">
        <v>0</v>
      </c>
      <c r="DM44" s="519">
        <v>0</v>
      </c>
      <c r="DN44" s="519">
        <v>0</v>
      </c>
      <c r="DO44" s="519">
        <v>0</v>
      </c>
      <c r="DP44" s="519">
        <v>0</v>
      </c>
      <c r="DQ44" s="519">
        <v>0</v>
      </c>
      <c r="DR44" s="519">
        <v>0</v>
      </c>
      <c r="DS44" s="519">
        <v>0</v>
      </c>
      <c r="DT44" s="519">
        <v>0</v>
      </c>
      <c r="DU44" s="519">
        <v>0</v>
      </c>
      <c r="DV44" s="519">
        <v>0</v>
      </c>
      <c r="DW44" s="519">
        <v>0</v>
      </c>
      <c r="DX44" s="519">
        <v>0</v>
      </c>
      <c r="DY44" s="131"/>
      <c r="DZ44" s="337" t="s">
        <v>631</v>
      </c>
      <c r="EA44" s="519" t="s">
        <v>1058</v>
      </c>
      <c r="EB44" s="519" t="s">
        <v>1059</v>
      </c>
      <c r="EC44" s="519">
        <v>41</v>
      </c>
      <c r="ED44" s="521" t="str">
        <f t="shared" si="2"/>
        <v>SDN100141</v>
      </c>
      <c r="EE44" s="519">
        <v>10000</v>
      </c>
      <c r="EF44" s="519">
        <v>10000</v>
      </c>
      <c r="EG44" s="519">
        <v>10000</v>
      </c>
      <c r="EH44" s="519">
        <v>10000</v>
      </c>
      <c r="EI44" s="519">
        <v>10000</v>
      </c>
      <c r="EJ44" s="519">
        <v>10000</v>
      </c>
      <c r="EK44" s="519">
        <v>10000</v>
      </c>
      <c r="EL44" s="519">
        <v>10000</v>
      </c>
      <c r="EM44" s="519">
        <v>10000</v>
      </c>
      <c r="EN44" s="519">
        <v>10000</v>
      </c>
      <c r="EO44" s="519">
        <v>10000</v>
      </c>
      <c r="EP44" s="519">
        <v>10000</v>
      </c>
      <c r="EQ44" s="519">
        <v>10000</v>
      </c>
      <c r="ER44" s="519">
        <v>10000</v>
      </c>
      <c r="ES44" s="519">
        <v>10000</v>
      </c>
      <c r="ET44" s="519">
        <v>10000</v>
      </c>
      <c r="EU44" s="519">
        <v>10000</v>
      </c>
      <c r="EV44" s="519">
        <v>10000</v>
      </c>
      <c r="EW44" s="519">
        <v>10000</v>
      </c>
      <c r="EX44" s="519">
        <v>10000</v>
      </c>
      <c r="EY44" s="519">
        <v>10000</v>
      </c>
      <c r="EZ44" s="519">
        <v>10000</v>
      </c>
      <c r="FA44" s="519">
        <v>10000</v>
      </c>
      <c r="FB44" s="519">
        <v>10000</v>
      </c>
      <c r="FC44" s="519">
        <v>10000</v>
      </c>
      <c r="FD44" s="519">
        <v>0</v>
      </c>
      <c r="FE44" s="519">
        <v>0</v>
      </c>
      <c r="FF44" s="519">
        <v>0</v>
      </c>
      <c r="FG44" s="519">
        <v>0</v>
      </c>
      <c r="FH44" s="519">
        <v>0</v>
      </c>
      <c r="FI44" s="519">
        <v>0</v>
      </c>
      <c r="FJ44" s="519">
        <v>0</v>
      </c>
      <c r="FK44" s="519">
        <v>0</v>
      </c>
      <c r="FL44" s="519">
        <v>0</v>
      </c>
      <c r="FM44" s="519">
        <v>0</v>
      </c>
      <c r="FN44" s="519">
        <v>0</v>
      </c>
      <c r="FO44" s="519">
        <v>0</v>
      </c>
      <c r="FP44" s="519">
        <v>0</v>
      </c>
      <c r="FQ44" s="519">
        <v>0</v>
      </c>
      <c r="FR44" s="519">
        <v>0</v>
      </c>
      <c r="FS44" s="519">
        <v>0</v>
      </c>
      <c r="FT44" s="519">
        <v>0</v>
      </c>
      <c r="FU44" s="519">
        <v>0</v>
      </c>
      <c r="FV44" s="519">
        <v>0</v>
      </c>
      <c r="FW44" s="519">
        <v>0</v>
      </c>
      <c r="FX44" s="519">
        <v>0</v>
      </c>
      <c r="FY44" s="519">
        <v>0</v>
      </c>
      <c r="FZ44" s="519">
        <v>0</v>
      </c>
      <c r="GA44" s="519">
        <v>0</v>
      </c>
      <c r="GB44" s="519">
        <v>0</v>
      </c>
      <c r="GC44" s="519">
        <v>0</v>
      </c>
      <c r="GD44" s="519">
        <v>0</v>
      </c>
      <c r="GE44" s="519">
        <v>0</v>
      </c>
      <c r="GF44" s="519">
        <v>0</v>
      </c>
      <c r="GG44" s="519">
        <v>0</v>
      </c>
      <c r="GH44" s="519">
        <v>0</v>
      </c>
      <c r="GI44" s="519">
        <v>0</v>
      </c>
      <c r="GJ44" s="519">
        <v>0</v>
      </c>
      <c r="GK44" s="519">
        <v>0</v>
      </c>
      <c r="GL44" s="519">
        <v>0</v>
      </c>
      <c r="GM44" s="519">
        <v>0</v>
      </c>
      <c r="GN44" s="519">
        <v>0</v>
      </c>
      <c r="GO44" s="519">
        <v>0</v>
      </c>
      <c r="GP44" s="519">
        <v>0</v>
      </c>
      <c r="GQ44" s="519">
        <v>0</v>
      </c>
      <c r="GR44" s="519">
        <v>0</v>
      </c>
      <c r="GS44" s="519">
        <v>0</v>
      </c>
      <c r="GT44" s="519">
        <v>0</v>
      </c>
      <c r="GU44" s="519">
        <v>0</v>
      </c>
      <c r="GV44" s="519">
        <v>0</v>
      </c>
      <c r="GW44" s="519">
        <v>0</v>
      </c>
      <c r="GX44" s="519">
        <v>0</v>
      </c>
      <c r="GY44" s="519">
        <v>0</v>
      </c>
      <c r="GZ44" s="519">
        <v>0</v>
      </c>
      <c r="HA44" s="519">
        <v>0</v>
      </c>
      <c r="HB44" s="519">
        <v>0</v>
      </c>
      <c r="HC44" s="519">
        <v>0</v>
      </c>
      <c r="HD44" s="519">
        <v>0</v>
      </c>
      <c r="HE44" s="519">
        <v>0</v>
      </c>
      <c r="HF44" s="519">
        <v>0</v>
      </c>
      <c r="HG44" s="519">
        <v>0</v>
      </c>
      <c r="HH44" s="519">
        <v>0</v>
      </c>
      <c r="HI44" s="519">
        <v>0</v>
      </c>
      <c r="HJ44" s="519">
        <v>0</v>
      </c>
      <c r="HK44" s="519">
        <v>0</v>
      </c>
      <c r="HL44" s="519">
        <v>0</v>
      </c>
      <c r="HM44" s="519">
        <v>0</v>
      </c>
      <c r="HN44" s="519">
        <v>0</v>
      </c>
      <c r="HO44" s="519">
        <v>0</v>
      </c>
      <c r="HP44" s="519">
        <v>0</v>
      </c>
      <c r="HQ44" s="519">
        <v>0</v>
      </c>
      <c r="HR44" s="519">
        <v>0</v>
      </c>
      <c r="HS44" s="519">
        <v>0</v>
      </c>
      <c r="HT44" s="519">
        <v>0</v>
      </c>
      <c r="HU44" s="519">
        <v>0</v>
      </c>
      <c r="HV44" s="519">
        <v>0</v>
      </c>
      <c r="HW44" s="519">
        <v>0</v>
      </c>
      <c r="HX44" s="519">
        <v>0</v>
      </c>
      <c r="HY44" s="519">
        <v>0</v>
      </c>
      <c r="HZ44" s="519">
        <v>0</v>
      </c>
      <c r="IA44" s="519">
        <v>0</v>
      </c>
      <c r="IB44" s="519">
        <v>0</v>
      </c>
      <c r="IC44" s="519">
        <v>0</v>
      </c>
      <c r="ID44" s="519">
        <v>0</v>
      </c>
      <c r="IE44" s="519">
        <v>0</v>
      </c>
      <c r="IF44" s="519">
        <v>0</v>
      </c>
      <c r="IG44" s="519">
        <v>0</v>
      </c>
      <c r="IH44" s="519">
        <v>0</v>
      </c>
      <c r="II44" s="519">
        <v>0</v>
      </c>
      <c r="IJ44" s="519">
        <v>0</v>
      </c>
      <c r="IK44" s="519">
        <v>0</v>
      </c>
    </row>
    <row r="45" spans="1:245" hidden="1">
      <c r="A45" s="337" t="s">
        <v>631</v>
      </c>
      <c r="B45" s="519" t="s">
        <v>1058</v>
      </c>
      <c r="C45" s="519"/>
      <c r="D45" s="519"/>
      <c r="E45" s="519"/>
      <c r="F45" s="519">
        <v>1</v>
      </c>
      <c r="G45" s="520"/>
      <c r="H45" s="519">
        <v>4</v>
      </c>
      <c r="I45" s="519">
        <v>3</v>
      </c>
      <c r="J45" s="519" t="str">
        <f t="shared" si="3"/>
        <v>SDN10010403</v>
      </c>
      <c r="K45" s="519">
        <v>960</v>
      </c>
      <c r="M45" s="337" t="s">
        <v>631</v>
      </c>
      <c r="N45" s="519" t="s">
        <v>1058</v>
      </c>
      <c r="O45" s="519" t="s">
        <v>1059</v>
      </c>
      <c r="P45" s="519">
        <v>42</v>
      </c>
      <c r="Q45" s="183" t="str">
        <f t="shared" si="1"/>
        <v>SDN100142</v>
      </c>
      <c r="R45" s="519">
        <v>0</v>
      </c>
      <c r="S45" s="519">
        <v>0</v>
      </c>
      <c r="T45" s="519">
        <v>0</v>
      </c>
      <c r="U45" s="519">
        <v>0</v>
      </c>
      <c r="V45" s="519">
        <v>0</v>
      </c>
      <c r="W45" s="519">
        <v>0</v>
      </c>
      <c r="X45" s="519">
        <v>0</v>
      </c>
      <c r="Y45" s="519">
        <v>0</v>
      </c>
      <c r="Z45" s="519">
        <v>0</v>
      </c>
      <c r="AA45" s="519">
        <v>0</v>
      </c>
      <c r="AB45" s="519">
        <v>0</v>
      </c>
      <c r="AC45" s="519">
        <v>0</v>
      </c>
      <c r="AD45" s="519">
        <v>0</v>
      </c>
      <c r="AE45" s="519">
        <v>0</v>
      </c>
      <c r="AF45" s="519">
        <v>0</v>
      </c>
      <c r="AG45" s="519">
        <v>0</v>
      </c>
      <c r="AH45" s="519">
        <v>0</v>
      </c>
      <c r="AI45" s="519">
        <v>0</v>
      </c>
      <c r="AJ45" s="519">
        <v>0</v>
      </c>
      <c r="AK45" s="519">
        <v>0</v>
      </c>
      <c r="AL45" s="519">
        <v>0</v>
      </c>
      <c r="AM45" s="519">
        <v>0</v>
      </c>
      <c r="AN45" s="519">
        <v>0</v>
      </c>
      <c r="AO45" s="519">
        <v>0</v>
      </c>
      <c r="AP45" s="519">
        <v>10160.1</v>
      </c>
      <c r="AQ45" s="519">
        <v>0</v>
      </c>
      <c r="AR45" s="519">
        <v>0</v>
      </c>
      <c r="AS45" s="519">
        <v>0</v>
      </c>
      <c r="AT45" s="519">
        <v>0</v>
      </c>
      <c r="AU45" s="519">
        <v>0</v>
      </c>
      <c r="AV45" s="519">
        <v>0</v>
      </c>
      <c r="AW45" s="519">
        <v>0</v>
      </c>
      <c r="AX45" s="519">
        <v>0</v>
      </c>
      <c r="AY45" s="519">
        <v>0</v>
      </c>
      <c r="AZ45" s="519">
        <v>0</v>
      </c>
      <c r="BA45" s="519">
        <v>0</v>
      </c>
      <c r="BB45" s="519">
        <v>0</v>
      </c>
      <c r="BC45" s="519">
        <v>0</v>
      </c>
      <c r="BD45" s="519">
        <v>0</v>
      </c>
      <c r="BE45" s="519">
        <v>0</v>
      </c>
      <c r="BF45" s="519">
        <v>0</v>
      </c>
      <c r="BG45" s="519">
        <v>0</v>
      </c>
      <c r="BH45" s="519">
        <v>0</v>
      </c>
      <c r="BI45" s="519">
        <v>0</v>
      </c>
      <c r="BJ45" s="519">
        <v>0</v>
      </c>
      <c r="BK45" s="519">
        <v>0</v>
      </c>
      <c r="BL45" s="519">
        <v>0</v>
      </c>
      <c r="BM45" s="519">
        <v>0</v>
      </c>
      <c r="BN45" s="519">
        <v>0</v>
      </c>
      <c r="BO45" s="519">
        <v>0</v>
      </c>
      <c r="BP45" s="519">
        <v>0</v>
      </c>
      <c r="BQ45" s="519">
        <v>0</v>
      </c>
      <c r="BR45" s="519">
        <v>0</v>
      </c>
      <c r="BS45" s="519">
        <v>0</v>
      </c>
      <c r="BT45" s="519">
        <v>0</v>
      </c>
      <c r="BU45" s="519">
        <v>0</v>
      </c>
      <c r="BV45" s="519">
        <v>0</v>
      </c>
      <c r="BW45" s="519">
        <v>0</v>
      </c>
      <c r="BX45" s="519">
        <v>0</v>
      </c>
      <c r="BY45" s="519">
        <v>0</v>
      </c>
      <c r="BZ45" s="519">
        <v>0</v>
      </c>
      <c r="CA45" s="519">
        <v>0</v>
      </c>
      <c r="CB45" s="519">
        <v>0</v>
      </c>
      <c r="CC45" s="519">
        <v>0</v>
      </c>
      <c r="CD45" s="519">
        <v>0</v>
      </c>
      <c r="CE45" s="519">
        <v>0</v>
      </c>
      <c r="CF45" s="519">
        <v>0</v>
      </c>
      <c r="CG45" s="519">
        <v>0</v>
      </c>
      <c r="CH45" s="519">
        <v>0</v>
      </c>
      <c r="CI45" s="519">
        <v>0</v>
      </c>
      <c r="CJ45" s="519">
        <v>0</v>
      </c>
      <c r="CK45" s="519">
        <v>0</v>
      </c>
      <c r="CL45" s="519">
        <v>0</v>
      </c>
      <c r="CM45" s="519">
        <v>0</v>
      </c>
      <c r="CN45" s="519">
        <v>0</v>
      </c>
      <c r="CO45" s="519">
        <v>0</v>
      </c>
      <c r="CP45" s="519">
        <v>0</v>
      </c>
      <c r="CQ45" s="519">
        <v>0</v>
      </c>
      <c r="CR45" s="519">
        <v>0</v>
      </c>
      <c r="CS45" s="519">
        <v>0</v>
      </c>
      <c r="CT45" s="519">
        <v>0</v>
      </c>
      <c r="CU45" s="519">
        <v>0</v>
      </c>
      <c r="CV45" s="519">
        <v>0</v>
      </c>
      <c r="CW45" s="519">
        <v>0</v>
      </c>
      <c r="CX45" s="519">
        <v>0</v>
      </c>
      <c r="CY45" s="519">
        <v>0</v>
      </c>
      <c r="CZ45" s="519">
        <v>0</v>
      </c>
      <c r="DA45" s="519">
        <v>0</v>
      </c>
      <c r="DB45" s="519">
        <v>0</v>
      </c>
      <c r="DC45" s="519">
        <v>0</v>
      </c>
      <c r="DD45" s="519">
        <v>0</v>
      </c>
      <c r="DE45" s="519">
        <v>0</v>
      </c>
      <c r="DF45" s="519">
        <v>0</v>
      </c>
      <c r="DG45" s="519">
        <v>0</v>
      </c>
      <c r="DH45" s="519">
        <v>0</v>
      </c>
      <c r="DI45" s="519">
        <v>0</v>
      </c>
      <c r="DJ45" s="519">
        <v>0</v>
      </c>
      <c r="DK45" s="519">
        <v>0</v>
      </c>
      <c r="DL45" s="519">
        <v>0</v>
      </c>
      <c r="DM45" s="519">
        <v>0</v>
      </c>
      <c r="DN45" s="519">
        <v>0</v>
      </c>
      <c r="DO45" s="519">
        <v>0</v>
      </c>
      <c r="DP45" s="519">
        <v>0</v>
      </c>
      <c r="DQ45" s="519">
        <v>0</v>
      </c>
      <c r="DR45" s="519">
        <v>0</v>
      </c>
      <c r="DS45" s="519">
        <v>0</v>
      </c>
      <c r="DT45" s="519">
        <v>0</v>
      </c>
      <c r="DU45" s="519">
        <v>0</v>
      </c>
      <c r="DV45" s="519">
        <v>0</v>
      </c>
      <c r="DW45" s="519">
        <v>0</v>
      </c>
      <c r="DX45" s="519">
        <v>0</v>
      </c>
      <c r="DY45" s="131"/>
      <c r="DZ45" s="337" t="s">
        <v>631</v>
      </c>
      <c r="EA45" s="519" t="s">
        <v>1058</v>
      </c>
      <c r="EB45" s="519" t="s">
        <v>1059</v>
      </c>
      <c r="EC45" s="519">
        <v>42</v>
      </c>
      <c r="ED45" s="521" t="str">
        <f t="shared" si="2"/>
        <v>SDN100142</v>
      </c>
      <c r="EE45" s="519">
        <v>10000</v>
      </c>
      <c r="EF45" s="519">
        <v>10000</v>
      </c>
      <c r="EG45" s="519">
        <v>10000</v>
      </c>
      <c r="EH45" s="519">
        <v>10000</v>
      </c>
      <c r="EI45" s="519">
        <v>10000</v>
      </c>
      <c r="EJ45" s="519">
        <v>10000</v>
      </c>
      <c r="EK45" s="519">
        <v>10000</v>
      </c>
      <c r="EL45" s="519">
        <v>10000</v>
      </c>
      <c r="EM45" s="519">
        <v>10000</v>
      </c>
      <c r="EN45" s="519">
        <v>10160.1</v>
      </c>
      <c r="EO45" s="519">
        <v>10160.1</v>
      </c>
      <c r="EP45" s="519">
        <v>10160.1</v>
      </c>
      <c r="EQ45" s="519">
        <v>10160.1</v>
      </c>
      <c r="ER45" s="519">
        <v>10160.1</v>
      </c>
      <c r="ES45" s="519">
        <v>10160.1</v>
      </c>
      <c r="ET45" s="519">
        <v>10160.1</v>
      </c>
      <c r="EU45" s="519">
        <v>10160.1</v>
      </c>
      <c r="EV45" s="519">
        <v>10160.1</v>
      </c>
      <c r="EW45" s="519">
        <v>10160.1</v>
      </c>
      <c r="EX45" s="519">
        <v>10160.1</v>
      </c>
      <c r="EY45" s="519">
        <v>10160.1</v>
      </c>
      <c r="EZ45" s="519">
        <v>10160.1</v>
      </c>
      <c r="FA45" s="519">
        <v>10160.1</v>
      </c>
      <c r="FB45" s="519">
        <v>10160.1</v>
      </c>
      <c r="FC45" s="519">
        <v>10160.1</v>
      </c>
      <c r="FD45" s="519">
        <v>0</v>
      </c>
      <c r="FE45" s="519">
        <v>0</v>
      </c>
      <c r="FF45" s="519">
        <v>0</v>
      </c>
      <c r="FG45" s="519">
        <v>0</v>
      </c>
      <c r="FH45" s="519">
        <v>0</v>
      </c>
      <c r="FI45" s="519">
        <v>0</v>
      </c>
      <c r="FJ45" s="519">
        <v>0</v>
      </c>
      <c r="FK45" s="519">
        <v>0</v>
      </c>
      <c r="FL45" s="519">
        <v>0</v>
      </c>
      <c r="FM45" s="519">
        <v>0</v>
      </c>
      <c r="FN45" s="519">
        <v>0</v>
      </c>
      <c r="FO45" s="519">
        <v>0</v>
      </c>
      <c r="FP45" s="519">
        <v>0</v>
      </c>
      <c r="FQ45" s="519">
        <v>0</v>
      </c>
      <c r="FR45" s="519">
        <v>0</v>
      </c>
      <c r="FS45" s="519">
        <v>0</v>
      </c>
      <c r="FT45" s="519">
        <v>0</v>
      </c>
      <c r="FU45" s="519">
        <v>0</v>
      </c>
      <c r="FV45" s="519">
        <v>0</v>
      </c>
      <c r="FW45" s="519">
        <v>0</v>
      </c>
      <c r="FX45" s="519">
        <v>0</v>
      </c>
      <c r="FY45" s="519">
        <v>0</v>
      </c>
      <c r="FZ45" s="519">
        <v>0</v>
      </c>
      <c r="GA45" s="519">
        <v>0</v>
      </c>
      <c r="GB45" s="519">
        <v>0</v>
      </c>
      <c r="GC45" s="519">
        <v>0</v>
      </c>
      <c r="GD45" s="519">
        <v>0</v>
      </c>
      <c r="GE45" s="519">
        <v>0</v>
      </c>
      <c r="GF45" s="519">
        <v>0</v>
      </c>
      <c r="GG45" s="519">
        <v>0</v>
      </c>
      <c r="GH45" s="519">
        <v>0</v>
      </c>
      <c r="GI45" s="519">
        <v>0</v>
      </c>
      <c r="GJ45" s="519">
        <v>0</v>
      </c>
      <c r="GK45" s="519">
        <v>0</v>
      </c>
      <c r="GL45" s="519">
        <v>0</v>
      </c>
      <c r="GM45" s="519">
        <v>0</v>
      </c>
      <c r="GN45" s="519">
        <v>0</v>
      </c>
      <c r="GO45" s="519">
        <v>0</v>
      </c>
      <c r="GP45" s="519">
        <v>0</v>
      </c>
      <c r="GQ45" s="519">
        <v>0</v>
      </c>
      <c r="GR45" s="519">
        <v>0</v>
      </c>
      <c r="GS45" s="519">
        <v>0</v>
      </c>
      <c r="GT45" s="519">
        <v>0</v>
      </c>
      <c r="GU45" s="519">
        <v>0</v>
      </c>
      <c r="GV45" s="519">
        <v>0</v>
      </c>
      <c r="GW45" s="519">
        <v>0</v>
      </c>
      <c r="GX45" s="519">
        <v>0</v>
      </c>
      <c r="GY45" s="519">
        <v>0</v>
      </c>
      <c r="GZ45" s="519">
        <v>0</v>
      </c>
      <c r="HA45" s="519">
        <v>0</v>
      </c>
      <c r="HB45" s="519">
        <v>0</v>
      </c>
      <c r="HC45" s="519">
        <v>0</v>
      </c>
      <c r="HD45" s="519">
        <v>0</v>
      </c>
      <c r="HE45" s="519">
        <v>0</v>
      </c>
      <c r="HF45" s="519">
        <v>0</v>
      </c>
      <c r="HG45" s="519">
        <v>0</v>
      </c>
      <c r="HH45" s="519">
        <v>0</v>
      </c>
      <c r="HI45" s="519">
        <v>0</v>
      </c>
      <c r="HJ45" s="519">
        <v>0</v>
      </c>
      <c r="HK45" s="519">
        <v>0</v>
      </c>
      <c r="HL45" s="519">
        <v>0</v>
      </c>
      <c r="HM45" s="519">
        <v>0</v>
      </c>
      <c r="HN45" s="519">
        <v>0</v>
      </c>
      <c r="HO45" s="519">
        <v>0</v>
      </c>
      <c r="HP45" s="519">
        <v>0</v>
      </c>
      <c r="HQ45" s="519">
        <v>0</v>
      </c>
      <c r="HR45" s="519">
        <v>0</v>
      </c>
      <c r="HS45" s="519">
        <v>0</v>
      </c>
      <c r="HT45" s="519">
        <v>0</v>
      </c>
      <c r="HU45" s="519">
        <v>0</v>
      </c>
      <c r="HV45" s="519">
        <v>0</v>
      </c>
      <c r="HW45" s="519">
        <v>0</v>
      </c>
      <c r="HX45" s="519">
        <v>0</v>
      </c>
      <c r="HY45" s="519">
        <v>0</v>
      </c>
      <c r="HZ45" s="519">
        <v>0</v>
      </c>
      <c r="IA45" s="519">
        <v>0</v>
      </c>
      <c r="IB45" s="519">
        <v>0</v>
      </c>
      <c r="IC45" s="519">
        <v>0</v>
      </c>
      <c r="ID45" s="519">
        <v>0</v>
      </c>
      <c r="IE45" s="519">
        <v>0</v>
      </c>
      <c r="IF45" s="519">
        <v>0</v>
      </c>
      <c r="IG45" s="519">
        <v>0</v>
      </c>
      <c r="IH45" s="519">
        <v>0</v>
      </c>
      <c r="II45" s="519">
        <v>0</v>
      </c>
      <c r="IJ45" s="519">
        <v>0</v>
      </c>
      <c r="IK45" s="519">
        <v>0</v>
      </c>
    </row>
    <row r="46" spans="1:245" hidden="1">
      <c r="A46" s="337" t="s">
        <v>631</v>
      </c>
      <c r="B46" s="519" t="s">
        <v>1058</v>
      </c>
      <c r="C46" s="519"/>
      <c r="D46" s="519"/>
      <c r="E46" s="519"/>
      <c r="F46" s="519">
        <v>1</v>
      </c>
      <c r="G46" s="520"/>
      <c r="H46" s="519">
        <v>4</v>
      </c>
      <c r="I46" s="519">
        <v>4</v>
      </c>
      <c r="J46" s="519" t="str">
        <f t="shared" si="3"/>
        <v>SDN10010404</v>
      </c>
      <c r="K46" s="519">
        <v>960</v>
      </c>
      <c r="M46" s="337" t="s">
        <v>631</v>
      </c>
      <c r="N46" s="519" t="s">
        <v>1058</v>
      </c>
      <c r="O46" s="519" t="s">
        <v>1059</v>
      </c>
      <c r="P46" s="519">
        <v>43</v>
      </c>
      <c r="Q46" s="183" t="str">
        <f t="shared" si="1"/>
        <v>SDN100143</v>
      </c>
      <c r="R46" s="519">
        <v>0</v>
      </c>
      <c r="S46" s="519">
        <v>0</v>
      </c>
      <c r="T46" s="519">
        <v>0</v>
      </c>
      <c r="U46" s="519">
        <v>0</v>
      </c>
      <c r="V46" s="519">
        <v>0</v>
      </c>
      <c r="W46" s="519">
        <v>0</v>
      </c>
      <c r="X46" s="519">
        <v>0</v>
      </c>
      <c r="Y46" s="519">
        <v>0</v>
      </c>
      <c r="Z46" s="519">
        <v>0</v>
      </c>
      <c r="AA46" s="519">
        <v>0</v>
      </c>
      <c r="AB46" s="519">
        <v>0</v>
      </c>
      <c r="AC46" s="519">
        <v>0</v>
      </c>
      <c r="AD46" s="519">
        <v>0</v>
      </c>
      <c r="AE46" s="519">
        <v>0</v>
      </c>
      <c r="AF46" s="519">
        <v>0</v>
      </c>
      <c r="AG46" s="519">
        <v>0</v>
      </c>
      <c r="AH46" s="519">
        <v>0</v>
      </c>
      <c r="AI46" s="519">
        <v>0</v>
      </c>
      <c r="AJ46" s="519">
        <v>0</v>
      </c>
      <c r="AK46" s="519">
        <v>0</v>
      </c>
      <c r="AL46" s="519">
        <v>0</v>
      </c>
      <c r="AM46" s="519">
        <v>0</v>
      </c>
      <c r="AN46" s="519">
        <v>0</v>
      </c>
      <c r="AO46" s="519">
        <v>0</v>
      </c>
      <c r="AP46" s="519">
        <v>10589.4</v>
      </c>
      <c r="AQ46" s="519">
        <v>0</v>
      </c>
      <c r="AR46" s="519">
        <v>0</v>
      </c>
      <c r="AS46" s="519">
        <v>0</v>
      </c>
      <c r="AT46" s="519">
        <v>0</v>
      </c>
      <c r="AU46" s="519">
        <v>0</v>
      </c>
      <c r="AV46" s="519">
        <v>0</v>
      </c>
      <c r="AW46" s="519">
        <v>0</v>
      </c>
      <c r="AX46" s="519">
        <v>0</v>
      </c>
      <c r="AY46" s="519">
        <v>0</v>
      </c>
      <c r="AZ46" s="519">
        <v>0</v>
      </c>
      <c r="BA46" s="519">
        <v>0</v>
      </c>
      <c r="BB46" s="519">
        <v>0</v>
      </c>
      <c r="BC46" s="519">
        <v>0</v>
      </c>
      <c r="BD46" s="519">
        <v>0</v>
      </c>
      <c r="BE46" s="519">
        <v>0</v>
      </c>
      <c r="BF46" s="519">
        <v>0</v>
      </c>
      <c r="BG46" s="519">
        <v>0</v>
      </c>
      <c r="BH46" s="519">
        <v>0</v>
      </c>
      <c r="BI46" s="519">
        <v>0</v>
      </c>
      <c r="BJ46" s="519">
        <v>0</v>
      </c>
      <c r="BK46" s="519">
        <v>0</v>
      </c>
      <c r="BL46" s="519">
        <v>0</v>
      </c>
      <c r="BM46" s="519">
        <v>0</v>
      </c>
      <c r="BN46" s="519">
        <v>0</v>
      </c>
      <c r="BO46" s="519">
        <v>0</v>
      </c>
      <c r="BP46" s="519">
        <v>0</v>
      </c>
      <c r="BQ46" s="519">
        <v>0</v>
      </c>
      <c r="BR46" s="519">
        <v>0</v>
      </c>
      <c r="BS46" s="519">
        <v>0</v>
      </c>
      <c r="BT46" s="519">
        <v>0</v>
      </c>
      <c r="BU46" s="519">
        <v>0</v>
      </c>
      <c r="BV46" s="519">
        <v>0</v>
      </c>
      <c r="BW46" s="519">
        <v>0</v>
      </c>
      <c r="BX46" s="519">
        <v>0</v>
      </c>
      <c r="BY46" s="519">
        <v>0</v>
      </c>
      <c r="BZ46" s="519">
        <v>0</v>
      </c>
      <c r="CA46" s="519">
        <v>0</v>
      </c>
      <c r="CB46" s="519">
        <v>0</v>
      </c>
      <c r="CC46" s="519">
        <v>0</v>
      </c>
      <c r="CD46" s="519">
        <v>0</v>
      </c>
      <c r="CE46" s="519">
        <v>0</v>
      </c>
      <c r="CF46" s="519">
        <v>0</v>
      </c>
      <c r="CG46" s="519">
        <v>0</v>
      </c>
      <c r="CH46" s="519">
        <v>0</v>
      </c>
      <c r="CI46" s="519">
        <v>0</v>
      </c>
      <c r="CJ46" s="519">
        <v>0</v>
      </c>
      <c r="CK46" s="519">
        <v>0</v>
      </c>
      <c r="CL46" s="519">
        <v>0</v>
      </c>
      <c r="CM46" s="519">
        <v>0</v>
      </c>
      <c r="CN46" s="519">
        <v>0</v>
      </c>
      <c r="CO46" s="519">
        <v>0</v>
      </c>
      <c r="CP46" s="519">
        <v>0</v>
      </c>
      <c r="CQ46" s="519">
        <v>0</v>
      </c>
      <c r="CR46" s="519">
        <v>0</v>
      </c>
      <c r="CS46" s="519">
        <v>0</v>
      </c>
      <c r="CT46" s="519">
        <v>0</v>
      </c>
      <c r="CU46" s="519">
        <v>0</v>
      </c>
      <c r="CV46" s="519">
        <v>0</v>
      </c>
      <c r="CW46" s="519">
        <v>0</v>
      </c>
      <c r="CX46" s="519">
        <v>0</v>
      </c>
      <c r="CY46" s="519">
        <v>0</v>
      </c>
      <c r="CZ46" s="519">
        <v>0</v>
      </c>
      <c r="DA46" s="519">
        <v>0</v>
      </c>
      <c r="DB46" s="519">
        <v>0</v>
      </c>
      <c r="DC46" s="519">
        <v>0</v>
      </c>
      <c r="DD46" s="519">
        <v>0</v>
      </c>
      <c r="DE46" s="519">
        <v>0</v>
      </c>
      <c r="DF46" s="519">
        <v>0</v>
      </c>
      <c r="DG46" s="519">
        <v>0</v>
      </c>
      <c r="DH46" s="519">
        <v>0</v>
      </c>
      <c r="DI46" s="519">
        <v>0</v>
      </c>
      <c r="DJ46" s="519">
        <v>0</v>
      </c>
      <c r="DK46" s="519">
        <v>0</v>
      </c>
      <c r="DL46" s="519">
        <v>0</v>
      </c>
      <c r="DM46" s="519">
        <v>0</v>
      </c>
      <c r="DN46" s="519">
        <v>0</v>
      </c>
      <c r="DO46" s="519">
        <v>0</v>
      </c>
      <c r="DP46" s="519">
        <v>0</v>
      </c>
      <c r="DQ46" s="519">
        <v>0</v>
      </c>
      <c r="DR46" s="519">
        <v>0</v>
      </c>
      <c r="DS46" s="519">
        <v>0</v>
      </c>
      <c r="DT46" s="519">
        <v>0</v>
      </c>
      <c r="DU46" s="519">
        <v>0</v>
      </c>
      <c r="DV46" s="519">
        <v>0</v>
      </c>
      <c r="DW46" s="519">
        <v>0</v>
      </c>
      <c r="DX46" s="519">
        <v>0</v>
      </c>
      <c r="DY46" s="131"/>
      <c r="DZ46" s="337" t="s">
        <v>631</v>
      </c>
      <c r="EA46" s="519" t="s">
        <v>1058</v>
      </c>
      <c r="EB46" s="519" t="s">
        <v>1059</v>
      </c>
      <c r="EC46" s="519">
        <v>43</v>
      </c>
      <c r="ED46" s="521" t="str">
        <f t="shared" si="2"/>
        <v>SDN100143</v>
      </c>
      <c r="EE46" s="519">
        <v>10000</v>
      </c>
      <c r="EF46" s="519">
        <v>10000</v>
      </c>
      <c r="EG46" s="519">
        <v>10000</v>
      </c>
      <c r="EH46" s="519">
        <v>10000</v>
      </c>
      <c r="EI46" s="519">
        <v>10000</v>
      </c>
      <c r="EJ46" s="519">
        <v>10000</v>
      </c>
      <c r="EK46" s="519">
        <v>10000</v>
      </c>
      <c r="EL46" s="519">
        <v>10000</v>
      </c>
      <c r="EM46" s="519">
        <v>10000</v>
      </c>
      <c r="EN46" s="519">
        <v>10589.4</v>
      </c>
      <c r="EO46" s="519">
        <v>10589.4</v>
      </c>
      <c r="EP46" s="519">
        <v>10589.4</v>
      </c>
      <c r="EQ46" s="519">
        <v>10589.4</v>
      </c>
      <c r="ER46" s="519">
        <v>10589.4</v>
      </c>
      <c r="ES46" s="519">
        <v>10589.4</v>
      </c>
      <c r="ET46" s="519">
        <v>10589.4</v>
      </c>
      <c r="EU46" s="519">
        <v>10589.4</v>
      </c>
      <c r="EV46" s="519">
        <v>10589.4</v>
      </c>
      <c r="EW46" s="519">
        <v>10589.4</v>
      </c>
      <c r="EX46" s="519">
        <v>10589.4</v>
      </c>
      <c r="EY46" s="519">
        <v>10589.4</v>
      </c>
      <c r="EZ46" s="519">
        <v>10589.4</v>
      </c>
      <c r="FA46" s="519">
        <v>10589.4</v>
      </c>
      <c r="FB46" s="519">
        <v>10589.4</v>
      </c>
      <c r="FC46" s="519">
        <v>10589.4</v>
      </c>
      <c r="FD46" s="519">
        <v>0</v>
      </c>
      <c r="FE46" s="519">
        <v>0</v>
      </c>
      <c r="FF46" s="519">
        <v>0</v>
      </c>
      <c r="FG46" s="519">
        <v>0</v>
      </c>
      <c r="FH46" s="519">
        <v>0</v>
      </c>
      <c r="FI46" s="519">
        <v>0</v>
      </c>
      <c r="FJ46" s="519">
        <v>0</v>
      </c>
      <c r="FK46" s="519">
        <v>0</v>
      </c>
      <c r="FL46" s="519">
        <v>0</v>
      </c>
      <c r="FM46" s="519">
        <v>0</v>
      </c>
      <c r="FN46" s="519">
        <v>0</v>
      </c>
      <c r="FO46" s="519">
        <v>0</v>
      </c>
      <c r="FP46" s="519">
        <v>0</v>
      </c>
      <c r="FQ46" s="519">
        <v>0</v>
      </c>
      <c r="FR46" s="519">
        <v>0</v>
      </c>
      <c r="FS46" s="519">
        <v>0</v>
      </c>
      <c r="FT46" s="519">
        <v>0</v>
      </c>
      <c r="FU46" s="519">
        <v>0</v>
      </c>
      <c r="FV46" s="519">
        <v>0</v>
      </c>
      <c r="FW46" s="519">
        <v>0</v>
      </c>
      <c r="FX46" s="519">
        <v>0</v>
      </c>
      <c r="FY46" s="519">
        <v>0</v>
      </c>
      <c r="FZ46" s="519">
        <v>0</v>
      </c>
      <c r="GA46" s="519">
        <v>0</v>
      </c>
      <c r="GB46" s="519">
        <v>0</v>
      </c>
      <c r="GC46" s="519">
        <v>0</v>
      </c>
      <c r="GD46" s="519">
        <v>0</v>
      </c>
      <c r="GE46" s="519">
        <v>0</v>
      </c>
      <c r="GF46" s="519">
        <v>0</v>
      </c>
      <c r="GG46" s="519">
        <v>0</v>
      </c>
      <c r="GH46" s="519">
        <v>0</v>
      </c>
      <c r="GI46" s="519">
        <v>0</v>
      </c>
      <c r="GJ46" s="519">
        <v>0</v>
      </c>
      <c r="GK46" s="519">
        <v>0</v>
      </c>
      <c r="GL46" s="519">
        <v>0</v>
      </c>
      <c r="GM46" s="519">
        <v>0</v>
      </c>
      <c r="GN46" s="519">
        <v>0</v>
      </c>
      <c r="GO46" s="519">
        <v>0</v>
      </c>
      <c r="GP46" s="519">
        <v>0</v>
      </c>
      <c r="GQ46" s="519">
        <v>0</v>
      </c>
      <c r="GR46" s="519">
        <v>0</v>
      </c>
      <c r="GS46" s="519">
        <v>0</v>
      </c>
      <c r="GT46" s="519">
        <v>0</v>
      </c>
      <c r="GU46" s="519">
        <v>0</v>
      </c>
      <c r="GV46" s="519">
        <v>0</v>
      </c>
      <c r="GW46" s="519">
        <v>0</v>
      </c>
      <c r="GX46" s="519">
        <v>0</v>
      </c>
      <c r="GY46" s="519">
        <v>0</v>
      </c>
      <c r="GZ46" s="519">
        <v>0</v>
      </c>
      <c r="HA46" s="519">
        <v>0</v>
      </c>
      <c r="HB46" s="519">
        <v>0</v>
      </c>
      <c r="HC46" s="519">
        <v>0</v>
      </c>
      <c r="HD46" s="519">
        <v>0</v>
      </c>
      <c r="HE46" s="519">
        <v>0</v>
      </c>
      <c r="HF46" s="519">
        <v>0</v>
      </c>
      <c r="HG46" s="519">
        <v>0</v>
      </c>
      <c r="HH46" s="519">
        <v>0</v>
      </c>
      <c r="HI46" s="519">
        <v>0</v>
      </c>
      <c r="HJ46" s="519">
        <v>0</v>
      </c>
      <c r="HK46" s="519">
        <v>0</v>
      </c>
      <c r="HL46" s="519">
        <v>0</v>
      </c>
      <c r="HM46" s="519">
        <v>0</v>
      </c>
      <c r="HN46" s="519">
        <v>0</v>
      </c>
      <c r="HO46" s="519">
        <v>0</v>
      </c>
      <c r="HP46" s="519">
        <v>0</v>
      </c>
      <c r="HQ46" s="519">
        <v>0</v>
      </c>
      <c r="HR46" s="519">
        <v>0</v>
      </c>
      <c r="HS46" s="519">
        <v>0</v>
      </c>
      <c r="HT46" s="519">
        <v>0</v>
      </c>
      <c r="HU46" s="519">
        <v>0</v>
      </c>
      <c r="HV46" s="519">
        <v>0</v>
      </c>
      <c r="HW46" s="519">
        <v>0</v>
      </c>
      <c r="HX46" s="519">
        <v>0</v>
      </c>
      <c r="HY46" s="519">
        <v>0</v>
      </c>
      <c r="HZ46" s="519">
        <v>0</v>
      </c>
      <c r="IA46" s="519">
        <v>0</v>
      </c>
      <c r="IB46" s="519">
        <v>0</v>
      </c>
      <c r="IC46" s="519">
        <v>0</v>
      </c>
      <c r="ID46" s="519">
        <v>0</v>
      </c>
      <c r="IE46" s="519">
        <v>0</v>
      </c>
      <c r="IF46" s="519">
        <v>0</v>
      </c>
      <c r="IG46" s="519">
        <v>0</v>
      </c>
      <c r="IH46" s="519">
        <v>0</v>
      </c>
      <c r="II46" s="519">
        <v>0</v>
      </c>
      <c r="IJ46" s="519">
        <v>0</v>
      </c>
      <c r="IK46" s="519">
        <v>0</v>
      </c>
    </row>
    <row r="47" spans="1:245" hidden="1">
      <c r="A47" s="337" t="s">
        <v>631</v>
      </c>
      <c r="B47" s="519" t="s">
        <v>1058</v>
      </c>
      <c r="C47" s="519"/>
      <c r="D47" s="519"/>
      <c r="E47" s="519"/>
      <c r="F47" s="519">
        <v>1</v>
      </c>
      <c r="G47" s="520"/>
      <c r="H47" s="519">
        <v>4</v>
      </c>
      <c r="I47" s="519">
        <v>5</v>
      </c>
      <c r="J47" s="519" t="str">
        <f t="shared" si="3"/>
        <v>SDN10010405</v>
      </c>
      <c r="K47" s="519">
        <v>960</v>
      </c>
      <c r="M47" s="337" t="s">
        <v>631</v>
      </c>
      <c r="N47" s="519" t="s">
        <v>1058</v>
      </c>
      <c r="O47" s="519" t="s">
        <v>1059</v>
      </c>
      <c r="P47" s="519">
        <v>44</v>
      </c>
      <c r="Q47" s="183" t="str">
        <f t="shared" si="1"/>
        <v>SDN100144</v>
      </c>
      <c r="R47" s="519">
        <v>0</v>
      </c>
      <c r="S47" s="519">
        <v>0</v>
      </c>
      <c r="T47" s="519">
        <v>0</v>
      </c>
      <c r="U47" s="519">
        <v>0</v>
      </c>
      <c r="V47" s="519">
        <v>0</v>
      </c>
      <c r="W47" s="519">
        <v>0</v>
      </c>
      <c r="X47" s="519">
        <v>0</v>
      </c>
      <c r="Y47" s="519">
        <v>0</v>
      </c>
      <c r="Z47" s="519">
        <v>0</v>
      </c>
      <c r="AA47" s="519">
        <v>0</v>
      </c>
      <c r="AB47" s="519">
        <v>0</v>
      </c>
      <c r="AC47" s="519">
        <v>0</v>
      </c>
      <c r="AD47" s="519">
        <v>0</v>
      </c>
      <c r="AE47" s="519">
        <v>0</v>
      </c>
      <c r="AF47" s="519">
        <v>0</v>
      </c>
      <c r="AG47" s="519">
        <v>0</v>
      </c>
      <c r="AH47" s="519">
        <v>0</v>
      </c>
      <c r="AI47" s="519">
        <v>0</v>
      </c>
      <c r="AJ47" s="519">
        <v>0</v>
      </c>
      <c r="AK47" s="519">
        <v>0</v>
      </c>
      <c r="AL47" s="519">
        <v>0</v>
      </c>
      <c r="AM47" s="519">
        <v>0</v>
      </c>
      <c r="AN47" s="519">
        <v>0</v>
      </c>
      <c r="AO47" s="519">
        <v>0</v>
      </c>
      <c r="AP47" s="519">
        <v>11066.4</v>
      </c>
      <c r="AQ47" s="519">
        <v>0</v>
      </c>
      <c r="AR47" s="519">
        <v>0</v>
      </c>
      <c r="AS47" s="519">
        <v>0</v>
      </c>
      <c r="AT47" s="519">
        <v>0</v>
      </c>
      <c r="AU47" s="519">
        <v>0</v>
      </c>
      <c r="AV47" s="519">
        <v>0</v>
      </c>
      <c r="AW47" s="519">
        <v>0</v>
      </c>
      <c r="AX47" s="519">
        <v>0</v>
      </c>
      <c r="AY47" s="519">
        <v>0</v>
      </c>
      <c r="AZ47" s="519">
        <v>0</v>
      </c>
      <c r="BA47" s="519">
        <v>0</v>
      </c>
      <c r="BB47" s="519">
        <v>0</v>
      </c>
      <c r="BC47" s="519">
        <v>0</v>
      </c>
      <c r="BD47" s="519">
        <v>0</v>
      </c>
      <c r="BE47" s="519">
        <v>0</v>
      </c>
      <c r="BF47" s="519">
        <v>0</v>
      </c>
      <c r="BG47" s="519">
        <v>0</v>
      </c>
      <c r="BH47" s="519">
        <v>0</v>
      </c>
      <c r="BI47" s="519">
        <v>0</v>
      </c>
      <c r="BJ47" s="519">
        <v>0</v>
      </c>
      <c r="BK47" s="519">
        <v>0</v>
      </c>
      <c r="BL47" s="519">
        <v>0</v>
      </c>
      <c r="BM47" s="519">
        <v>0</v>
      </c>
      <c r="BN47" s="519">
        <v>0</v>
      </c>
      <c r="BO47" s="519">
        <v>0</v>
      </c>
      <c r="BP47" s="519">
        <v>0</v>
      </c>
      <c r="BQ47" s="519">
        <v>0</v>
      </c>
      <c r="BR47" s="519">
        <v>0</v>
      </c>
      <c r="BS47" s="519">
        <v>0</v>
      </c>
      <c r="BT47" s="519">
        <v>0</v>
      </c>
      <c r="BU47" s="519">
        <v>0</v>
      </c>
      <c r="BV47" s="519">
        <v>0</v>
      </c>
      <c r="BW47" s="519">
        <v>0</v>
      </c>
      <c r="BX47" s="519">
        <v>0</v>
      </c>
      <c r="BY47" s="519">
        <v>0</v>
      </c>
      <c r="BZ47" s="519">
        <v>0</v>
      </c>
      <c r="CA47" s="519">
        <v>0</v>
      </c>
      <c r="CB47" s="519">
        <v>0</v>
      </c>
      <c r="CC47" s="519">
        <v>0</v>
      </c>
      <c r="CD47" s="519">
        <v>0</v>
      </c>
      <c r="CE47" s="519">
        <v>0</v>
      </c>
      <c r="CF47" s="519">
        <v>0</v>
      </c>
      <c r="CG47" s="519">
        <v>0</v>
      </c>
      <c r="CH47" s="519">
        <v>0</v>
      </c>
      <c r="CI47" s="519">
        <v>0</v>
      </c>
      <c r="CJ47" s="519">
        <v>0</v>
      </c>
      <c r="CK47" s="519">
        <v>0</v>
      </c>
      <c r="CL47" s="519">
        <v>0</v>
      </c>
      <c r="CM47" s="519">
        <v>0</v>
      </c>
      <c r="CN47" s="519">
        <v>0</v>
      </c>
      <c r="CO47" s="519">
        <v>0</v>
      </c>
      <c r="CP47" s="519">
        <v>0</v>
      </c>
      <c r="CQ47" s="519">
        <v>0</v>
      </c>
      <c r="CR47" s="519">
        <v>0</v>
      </c>
      <c r="CS47" s="519">
        <v>0</v>
      </c>
      <c r="CT47" s="519">
        <v>0</v>
      </c>
      <c r="CU47" s="519">
        <v>0</v>
      </c>
      <c r="CV47" s="519">
        <v>0</v>
      </c>
      <c r="CW47" s="519">
        <v>0</v>
      </c>
      <c r="CX47" s="519">
        <v>0</v>
      </c>
      <c r="CY47" s="519">
        <v>0</v>
      </c>
      <c r="CZ47" s="519">
        <v>0</v>
      </c>
      <c r="DA47" s="519">
        <v>0</v>
      </c>
      <c r="DB47" s="519">
        <v>0</v>
      </c>
      <c r="DC47" s="519">
        <v>0</v>
      </c>
      <c r="DD47" s="519">
        <v>0</v>
      </c>
      <c r="DE47" s="519">
        <v>0</v>
      </c>
      <c r="DF47" s="519">
        <v>0</v>
      </c>
      <c r="DG47" s="519">
        <v>0</v>
      </c>
      <c r="DH47" s="519">
        <v>0</v>
      </c>
      <c r="DI47" s="519">
        <v>0</v>
      </c>
      <c r="DJ47" s="519">
        <v>0</v>
      </c>
      <c r="DK47" s="519">
        <v>0</v>
      </c>
      <c r="DL47" s="519">
        <v>0</v>
      </c>
      <c r="DM47" s="519">
        <v>0</v>
      </c>
      <c r="DN47" s="519">
        <v>0</v>
      </c>
      <c r="DO47" s="519">
        <v>0</v>
      </c>
      <c r="DP47" s="519">
        <v>0</v>
      </c>
      <c r="DQ47" s="519">
        <v>0</v>
      </c>
      <c r="DR47" s="519">
        <v>0</v>
      </c>
      <c r="DS47" s="519">
        <v>0</v>
      </c>
      <c r="DT47" s="519">
        <v>0</v>
      </c>
      <c r="DU47" s="519">
        <v>0</v>
      </c>
      <c r="DV47" s="519">
        <v>0</v>
      </c>
      <c r="DW47" s="519">
        <v>0</v>
      </c>
      <c r="DX47" s="519">
        <v>0</v>
      </c>
      <c r="DY47" s="131"/>
      <c r="DZ47" s="337" t="s">
        <v>631</v>
      </c>
      <c r="EA47" s="519" t="s">
        <v>1058</v>
      </c>
      <c r="EB47" s="519" t="s">
        <v>1059</v>
      </c>
      <c r="EC47" s="519">
        <v>44</v>
      </c>
      <c r="ED47" s="521" t="str">
        <f t="shared" si="2"/>
        <v>SDN100144</v>
      </c>
      <c r="EE47" s="519">
        <v>10000</v>
      </c>
      <c r="EF47" s="519">
        <v>10000</v>
      </c>
      <c r="EG47" s="519">
        <v>10000</v>
      </c>
      <c r="EH47" s="519">
        <v>10000</v>
      </c>
      <c r="EI47" s="519">
        <v>10000</v>
      </c>
      <c r="EJ47" s="519">
        <v>10000</v>
      </c>
      <c r="EK47" s="519">
        <v>10000</v>
      </c>
      <c r="EL47" s="519">
        <v>10000</v>
      </c>
      <c r="EM47" s="519">
        <v>10082.700000000001</v>
      </c>
      <c r="EN47" s="519">
        <v>11066.4</v>
      </c>
      <c r="EO47" s="519">
        <v>11066.4</v>
      </c>
      <c r="EP47" s="519">
        <v>11066.4</v>
      </c>
      <c r="EQ47" s="519">
        <v>11066.4</v>
      </c>
      <c r="ER47" s="519">
        <v>11066.4</v>
      </c>
      <c r="ES47" s="519">
        <v>11066.4</v>
      </c>
      <c r="ET47" s="519">
        <v>11066.4</v>
      </c>
      <c r="EU47" s="519">
        <v>11066.4</v>
      </c>
      <c r="EV47" s="519">
        <v>11066.4</v>
      </c>
      <c r="EW47" s="519">
        <v>11066.4</v>
      </c>
      <c r="EX47" s="519">
        <v>11066.4</v>
      </c>
      <c r="EY47" s="519">
        <v>11066.4</v>
      </c>
      <c r="EZ47" s="519">
        <v>11066.4</v>
      </c>
      <c r="FA47" s="519">
        <v>11066.4</v>
      </c>
      <c r="FB47" s="519">
        <v>11066.4</v>
      </c>
      <c r="FC47" s="519">
        <v>11066.4</v>
      </c>
      <c r="FD47" s="519">
        <v>0</v>
      </c>
      <c r="FE47" s="519">
        <v>0</v>
      </c>
      <c r="FF47" s="519">
        <v>0</v>
      </c>
      <c r="FG47" s="519">
        <v>0</v>
      </c>
      <c r="FH47" s="519">
        <v>0</v>
      </c>
      <c r="FI47" s="519">
        <v>0</v>
      </c>
      <c r="FJ47" s="519">
        <v>0</v>
      </c>
      <c r="FK47" s="519">
        <v>0</v>
      </c>
      <c r="FL47" s="519">
        <v>0</v>
      </c>
      <c r="FM47" s="519">
        <v>0</v>
      </c>
      <c r="FN47" s="519">
        <v>0</v>
      </c>
      <c r="FO47" s="519">
        <v>0</v>
      </c>
      <c r="FP47" s="519">
        <v>0</v>
      </c>
      <c r="FQ47" s="519">
        <v>0</v>
      </c>
      <c r="FR47" s="519">
        <v>0</v>
      </c>
      <c r="FS47" s="519">
        <v>0</v>
      </c>
      <c r="FT47" s="519">
        <v>0</v>
      </c>
      <c r="FU47" s="519">
        <v>0</v>
      </c>
      <c r="FV47" s="519">
        <v>0</v>
      </c>
      <c r="FW47" s="519">
        <v>0</v>
      </c>
      <c r="FX47" s="519">
        <v>0</v>
      </c>
      <c r="FY47" s="519">
        <v>0</v>
      </c>
      <c r="FZ47" s="519">
        <v>0</v>
      </c>
      <c r="GA47" s="519">
        <v>0</v>
      </c>
      <c r="GB47" s="519">
        <v>0</v>
      </c>
      <c r="GC47" s="519">
        <v>0</v>
      </c>
      <c r="GD47" s="519">
        <v>0</v>
      </c>
      <c r="GE47" s="519">
        <v>0</v>
      </c>
      <c r="GF47" s="519">
        <v>0</v>
      </c>
      <c r="GG47" s="519">
        <v>0</v>
      </c>
      <c r="GH47" s="519">
        <v>0</v>
      </c>
      <c r="GI47" s="519">
        <v>0</v>
      </c>
      <c r="GJ47" s="519">
        <v>0</v>
      </c>
      <c r="GK47" s="519">
        <v>0</v>
      </c>
      <c r="GL47" s="519">
        <v>0</v>
      </c>
      <c r="GM47" s="519">
        <v>0</v>
      </c>
      <c r="GN47" s="519">
        <v>0</v>
      </c>
      <c r="GO47" s="519">
        <v>0</v>
      </c>
      <c r="GP47" s="519">
        <v>0</v>
      </c>
      <c r="GQ47" s="519">
        <v>0</v>
      </c>
      <c r="GR47" s="519">
        <v>0</v>
      </c>
      <c r="GS47" s="519">
        <v>0</v>
      </c>
      <c r="GT47" s="519">
        <v>0</v>
      </c>
      <c r="GU47" s="519">
        <v>0</v>
      </c>
      <c r="GV47" s="519">
        <v>0</v>
      </c>
      <c r="GW47" s="519">
        <v>0</v>
      </c>
      <c r="GX47" s="519">
        <v>0</v>
      </c>
      <c r="GY47" s="519">
        <v>0</v>
      </c>
      <c r="GZ47" s="519">
        <v>0</v>
      </c>
      <c r="HA47" s="519">
        <v>0</v>
      </c>
      <c r="HB47" s="519">
        <v>0</v>
      </c>
      <c r="HC47" s="519">
        <v>0</v>
      </c>
      <c r="HD47" s="519">
        <v>0</v>
      </c>
      <c r="HE47" s="519">
        <v>0</v>
      </c>
      <c r="HF47" s="519">
        <v>0</v>
      </c>
      <c r="HG47" s="519">
        <v>0</v>
      </c>
      <c r="HH47" s="519">
        <v>0</v>
      </c>
      <c r="HI47" s="519">
        <v>0</v>
      </c>
      <c r="HJ47" s="519">
        <v>0</v>
      </c>
      <c r="HK47" s="519">
        <v>0</v>
      </c>
      <c r="HL47" s="519">
        <v>0</v>
      </c>
      <c r="HM47" s="519">
        <v>0</v>
      </c>
      <c r="HN47" s="519">
        <v>0</v>
      </c>
      <c r="HO47" s="519">
        <v>0</v>
      </c>
      <c r="HP47" s="519">
        <v>0</v>
      </c>
      <c r="HQ47" s="519">
        <v>0</v>
      </c>
      <c r="HR47" s="519">
        <v>0</v>
      </c>
      <c r="HS47" s="519">
        <v>0</v>
      </c>
      <c r="HT47" s="519">
        <v>0</v>
      </c>
      <c r="HU47" s="519">
        <v>0</v>
      </c>
      <c r="HV47" s="519">
        <v>0</v>
      </c>
      <c r="HW47" s="519">
        <v>0</v>
      </c>
      <c r="HX47" s="519">
        <v>0</v>
      </c>
      <c r="HY47" s="519">
        <v>0</v>
      </c>
      <c r="HZ47" s="519">
        <v>0</v>
      </c>
      <c r="IA47" s="519">
        <v>0</v>
      </c>
      <c r="IB47" s="519">
        <v>0</v>
      </c>
      <c r="IC47" s="519">
        <v>0</v>
      </c>
      <c r="ID47" s="519">
        <v>0</v>
      </c>
      <c r="IE47" s="519">
        <v>0</v>
      </c>
      <c r="IF47" s="519">
        <v>0</v>
      </c>
      <c r="IG47" s="519">
        <v>0</v>
      </c>
      <c r="IH47" s="519">
        <v>0</v>
      </c>
      <c r="II47" s="519">
        <v>0</v>
      </c>
      <c r="IJ47" s="519">
        <v>0</v>
      </c>
      <c r="IK47" s="519">
        <v>0</v>
      </c>
    </row>
    <row r="48" spans="1:245" hidden="1">
      <c r="A48" s="337" t="s">
        <v>631</v>
      </c>
      <c r="B48" s="519" t="s">
        <v>1058</v>
      </c>
      <c r="C48" s="519"/>
      <c r="D48" s="519"/>
      <c r="E48" s="519"/>
      <c r="F48" s="519">
        <v>1</v>
      </c>
      <c r="G48" s="520"/>
      <c r="H48" s="519">
        <v>4</v>
      </c>
      <c r="I48" s="519">
        <v>6</v>
      </c>
      <c r="J48" s="519" t="str">
        <f t="shared" si="3"/>
        <v>SDN10010406</v>
      </c>
      <c r="K48" s="519">
        <v>768</v>
      </c>
      <c r="M48" s="337" t="s">
        <v>631</v>
      </c>
      <c r="N48" s="519" t="s">
        <v>1058</v>
      </c>
      <c r="O48" s="519" t="s">
        <v>1059</v>
      </c>
      <c r="P48" s="519">
        <v>45</v>
      </c>
      <c r="Q48" s="183" t="str">
        <f t="shared" si="1"/>
        <v>SDN100145</v>
      </c>
      <c r="R48" s="519">
        <v>0</v>
      </c>
      <c r="S48" s="519">
        <v>0</v>
      </c>
      <c r="T48" s="519">
        <v>0</v>
      </c>
      <c r="U48" s="519">
        <v>0</v>
      </c>
      <c r="V48" s="519">
        <v>0</v>
      </c>
      <c r="W48" s="519">
        <v>0</v>
      </c>
      <c r="X48" s="519">
        <v>0</v>
      </c>
      <c r="Y48" s="519">
        <v>0</v>
      </c>
      <c r="Z48" s="519">
        <v>0</v>
      </c>
      <c r="AA48" s="519">
        <v>0</v>
      </c>
      <c r="AB48" s="519">
        <v>0</v>
      </c>
      <c r="AC48" s="519">
        <v>0</v>
      </c>
      <c r="AD48" s="519">
        <v>0</v>
      </c>
      <c r="AE48" s="519">
        <v>0</v>
      </c>
      <c r="AF48" s="519">
        <v>0</v>
      </c>
      <c r="AG48" s="519">
        <v>0</v>
      </c>
      <c r="AH48" s="519">
        <v>0</v>
      </c>
      <c r="AI48" s="519">
        <v>0</v>
      </c>
      <c r="AJ48" s="519">
        <v>0</v>
      </c>
      <c r="AK48" s="519">
        <v>0</v>
      </c>
      <c r="AL48" s="519">
        <v>0</v>
      </c>
      <c r="AM48" s="519">
        <v>0</v>
      </c>
      <c r="AN48" s="519">
        <v>0</v>
      </c>
      <c r="AO48" s="519">
        <v>0</v>
      </c>
      <c r="AP48" s="519">
        <v>11591.1</v>
      </c>
      <c r="AQ48" s="519">
        <v>0</v>
      </c>
      <c r="AR48" s="519">
        <v>0</v>
      </c>
      <c r="AS48" s="519">
        <v>0</v>
      </c>
      <c r="AT48" s="519">
        <v>0</v>
      </c>
      <c r="AU48" s="519">
        <v>0</v>
      </c>
      <c r="AV48" s="519">
        <v>0</v>
      </c>
      <c r="AW48" s="519">
        <v>0</v>
      </c>
      <c r="AX48" s="519">
        <v>0</v>
      </c>
      <c r="AY48" s="519">
        <v>0</v>
      </c>
      <c r="AZ48" s="519">
        <v>0</v>
      </c>
      <c r="BA48" s="519">
        <v>0</v>
      </c>
      <c r="BB48" s="519">
        <v>0</v>
      </c>
      <c r="BC48" s="519">
        <v>0</v>
      </c>
      <c r="BD48" s="519">
        <v>0</v>
      </c>
      <c r="BE48" s="519">
        <v>0</v>
      </c>
      <c r="BF48" s="519">
        <v>0</v>
      </c>
      <c r="BG48" s="519">
        <v>0</v>
      </c>
      <c r="BH48" s="519">
        <v>0</v>
      </c>
      <c r="BI48" s="519">
        <v>0</v>
      </c>
      <c r="BJ48" s="519">
        <v>0</v>
      </c>
      <c r="BK48" s="519">
        <v>0</v>
      </c>
      <c r="BL48" s="519">
        <v>0</v>
      </c>
      <c r="BM48" s="519">
        <v>0</v>
      </c>
      <c r="BN48" s="519">
        <v>0</v>
      </c>
      <c r="BO48" s="519">
        <v>0</v>
      </c>
      <c r="BP48" s="519">
        <v>0</v>
      </c>
      <c r="BQ48" s="519">
        <v>0</v>
      </c>
      <c r="BR48" s="519">
        <v>0</v>
      </c>
      <c r="BS48" s="519">
        <v>0</v>
      </c>
      <c r="BT48" s="519">
        <v>0</v>
      </c>
      <c r="BU48" s="519">
        <v>0</v>
      </c>
      <c r="BV48" s="519">
        <v>0</v>
      </c>
      <c r="BW48" s="519">
        <v>0</v>
      </c>
      <c r="BX48" s="519">
        <v>0</v>
      </c>
      <c r="BY48" s="519">
        <v>0</v>
      </c>
      <c r="BZ48" s="519">
        <v>0</v>
      </c>
      <c r="CA48" s="519">
        <v>0</v>
      </c>
      <c r="CB48" s="519">
        <v>0</v>
      </c>
      <c r="CC48" s="519">
        <v>0</v>
      </c>
      <c r="CD48" s="519">
        <v>0</v>
      </c>
      <c r="CE48" s="519">
        <v>0</v>
      </c>
      <c r="CF48" s="519">
        <v>0</v>
      </c>
      <c r="CG48" s="519">
        <v>0</v>
      </c>
      <c r="CH48" s="519">
        <v>0</v>
      </c>
      <c r="CI48" s="519">
        <v>0</v>
      </c>
      <c r="CJ48" s="519">
        <v>0</v>
      </c>
      <c r="CK48" s="519">
        <v>0</v>
      </c>
      <c r="CL48" s="519">
        <v>0</v>
      </c>
      <c r="CM48" s="519">
        <v>0</v>
      </c>
      <c r="CN48" s="519">
        <v>0</v>
      </c>
      <c r="CO48" s="519">
        <v>0</v>
      </c>
      <c r="CP48" s="519">
        <v>0</v>
      </c>
      <c r="CQ48" s="519">
        <v>0</v>
      </c>
      <c r="CR48" s="519">
        <v>0</v>
      </c>
      <c r="CS48" s="519">
        <v>0</v>
      </c>
      <c r="CT48" s="519">
        <v>0</v>
      </c>
      <c r="CU48" s="519">
        <v>0</v>
      </c>
      <c r="CV48" s="519">
        <v>0</v>
      </c>
      <c r="CW48" s="519">
        <v>0</v>
      </c>
      <c r="CX48" s="519">
        <v>0</v>
      </c>
      <c r="CY48" s="519">
        <v>0</v>
      </c>
      <c r="CZ48" s="519">
        <v>0</v>
      </c>
      <c r="DA48" s="519">
        <v>0</v>
      </c>
      <c r="DB48" s="519">
        <v>0</v>
      </c>
      <c r="DC48" s="519">
        <v>0</v>
      </c>
      <c r="DD48" s="519">
        <v>0</v>
      </c>
      <c r="DE48" s="519">
        <v>0</v>
      </c>
      <c r="DF48" s="519">
        <v>0</v>
      </c>
      <c r="DG48" s="519">
        <v>0</v>
      </c>
      <c r="DH48" s="519">
        <v>0</v>
      </c>
      <c r="DI48" s="519">
        <v>0</v>
      </c>
      <c r="DJ48" s="519">
        <v>0</v>
      </c>
      <c r="DK48" s="519">
        <v>0</v>
      </c>
      <c r="DL48" s="519">
        <v>0</v>
      </c>
      <c r="DM48" s="519">
        <v>0</v>
      </c>
      <c r="DN48" s="519">
        <v>0</v>
      </c>
      <c r="DO48" s="519">
        <v>0</v>
      </c>
      <c r="DP48" s="519">
        <v>0</v>
      </c>
      <c r="DQ48" s="519">
        <v>0</v>
      </c>
      <c r="DR48" s="519">
        <v>0</v>
      </c>
      <c r="DS48" s="519">
        <v>0</v>
      </c>
      <c r="DT48" s="519">
        <v>0</v>
      </c>
      <c r="DU48" s="519">
        <v>0</v>
      </c>
      <c r="DV48" s="519">
        <v>0</v>
      </c>
      <c r="DW48" s="519">
        <v>0</v>
      </c>
      <c r="DX48" s="519">
        <v>0</v>
      </c>
      <c r="DY48" s="131"/>
      <c r="DZ48" s="337" t="s">
        <v>631</v>
      </c>
      <c r="EA48" s="519" t="s">
        <v>1058</v>
      </c>
      <c r="EB48" s="519" t="s">
        <v>1059</v>
      </c>
      <c r="EC48" s="519">
        <v>45</v>
      </c>
      <c r="ED48" s="521" t="str">
        <f t="shared" si="2"/>
        <v>SDN100145</v>
      </c>
      <c r="EE48" s="519">
        <v>10000</v>
      </c>
      <c r="EF48" s="519">
        <v>10000</v>
      </c>
      <c r="EG48" s="519">
        <v>10000</v>
      </c>
      <c r="EH48" s="519">
        <v>10000</v>
      </c>
      <c r="EI48" s="519">
        <v>10000</v>
      </c>
      <c r="EJ48" s="519">
        <v>10000</v>
      </c>
      <c r="EK48" s="519">
        <v>10000</v>
      </c>
      <c r="EL48" s="519">
        <v>10000</v>
      </c>
      <c r="EM48" s="519">
        <v>10560.8</v>
      </c>
      <c r="EN48" s="519">
        <v>11591.1</v>
      </c>
      <c r="EO48" s="519">
        <v>11591.1</v>
      </c>
      <c r="EP48" s="519">
        <v>11591.1</v>
      </c>
      <c r="EQ48" s="519">
        <v>11591.1</v>
      </c>
      <c r="ER48" s="519">
        <v>11591.1</v>
      </c>
      <c r="ES48" s="519">
        <v>11591.1</v>
      </c>
      <c r="ET48" s="519">
        <v>11591.1</v>
      </c>
      <c r="EU48" s="519">
        <v>11591.1</v>
      </c>
      <c r="EV48" s="519">
        <v>11591.1</v>
      </c>
      <c r="EW48" s="519">
        <v>11591.1</v>
      </c>
      <c r="EX48" s="519">
        <v>11591.1</v>
      </c>
      <c r="EY48" s="519">
        <v>11591.1</v>
      </c>
      <c r="EZ48" s="519">
        <v>11591.1</v>
      </c>
      <c r="FA48" s="519">
        <v>11591.1</v>
      </c>
      <c r="FB48" s="519">
        <v>11591.1</v>
      </c>
      <c r="FC48" s="519">
        <v>11591.1</v>
      </c>
      <c r="FD48" s="519">
        <v>0</v>
      </c>
      <c r="FE48" s="519">
        <v>0</v>
      </c>
      <c r="FF48" s="519">
        <v>0</v>
      </c>
      <c r="FG48" s="519">
        <v>0</v>
      </c>
      <c r="FH48" s="519">
        <v>0</v>
      </c>
      <c r="FI48" s="519">
        <v>0</v>
      </c>
      <c r="FJ48" s="519">
        <v>0</v>
      </c>
      <c r="FK48" s="519">
        <v>0</v>
      </c>
      <c r="FL48" s="519">
        <v>0</v>
      </c>
      <c r="FM48" s="519">
        <v>0</v>
      </c>
      <c r="FN48" s="519">
        <v>0</v>
      </c>
      <c r="FO48" s="519">
        <v>0</v>
      </c>
      <c r="FP48" s="519">
        <v>0</v>
      </c>
      <c r="FQ48" s="519">
        <v>0</v>
      </c>
      <c r="FR48" s="519">
        <v>0</v>
      </c>
      <c r="FS48" s="519">
        <v>0</v>
      </c>
      <c r="FT48" s="519">
        <v>0</v>
      </c>
      <c r="FU48" s="519">
        <v>0</v>
      </c>
      <c r="FV48" s="519">
        <v>0</v>
      </c>
      <c r="FW48" s="519">
        <v>0</v>
      </c>
      <c r="FX48" s="519">
        <v>0</v>
      </c>
      <c r="FY48" s="519">
        <v>0</v>
      </c>
      <c r="FZ48" s="519">
        <v>0</v>
      </c>
      <c r="GA48" s="519">
        <v>0</v>
      </c>
      <c r="GB48" s="519">
        <v>0</v>
      </c>
      <c r="GC48" s="519">
        <v>0</v>
      </c>
      <c r="GD48" s="519">
        <v>0</v>
      </c>
      <c r="GE48" s="519">
        <v>0</v>
      </c>
      <c r="GF48" s="519">
        <v>0</v>
      </c>
      <c r="GG48" s="519">
        <v>0</v>
      </c>
      <c r="GH48" s="519">
        <v>0</v>
      </c>
      <c r="GI48" s="519">
        <v>0</v>
      </c>
      <c r="GJ48" s="519">
        <v>0</v>
      </c>
      <c r="GK48" s="519">
        <v>0</v>
      </c>
      <c r="GL48" s="519">
        <v>0</v>
      </c>
      <c r="GM48" s="519">
        <v>0</v>
      </c>
      <c r="GN48" s="519">
        <v>0</v>
      </c>
      <c r="GO48" s="519">
        <v>0</v>
      </c>
      <c r="GP48" s="519">
        <v>0</v>
      </c>
      <c r="GQ48" s="519">
        <v>0</v>
      </c>
      <c r="GR48" s="519">
        <v>0</v>
      </c>
      <c r="GS48" s="519">
        <v>0</v>
      </c>
      <c r="GT48" s="519">
        <v>0</v>
      </c>
      <c r="GU48" s="519">
        <v>0</v>
      </c>
      <c r="GV48" s="519">
        <v>0</v>
      </c>
      <c r="GW48" s="519">
        <v>0</v>
      </c>
      <c r="GX48" s="519">
        <v>0</v>
      </c>
      <c r="GY48" s="519">
        <v>0</v>
      </c>
      <c r="GZ48" s="519">
        <v>0</v>
      </c>
      <c r="HA48" s="519">
        <v>0</v>
      </c>
      <c r="HB48" s="519">
        <v>0</v>
      </c>
      <c r="HC48" s="519">
        <v>0</v>
      </c>
      <c r="HD48" s="519">
        <v>0</v>
      </c>
      <c r="HE48" s="519">
        <v>0</v>
      </c>
      <c r="HF48" s="519">
        <v>0</v>
      </c>
      <c r="HG48" s="519">
        <v>0</v>
      </c>
      <c r="HH48" s="519">
        <v>0</v>
      </c>
      <c r="HI48" s="519">
        <v>0</v>
      </c>
      <c r="HJ48" s="519">
        <v>0</v>
      </c>
      <c r="HK48" s="519">
        <v>0</v>
      </c>
      <c r="HL48" s="519">
        <v>0</v>
      </c>
      <c r="HM48" s="519">
        <v>0</v>
      </c>
      <c r="HN48" s="519">
        <v>0</v>
      </c>
      <c r="HO48" s="519">
        <v>0</v>
      </c>
      <c r="HP48" s="519">
        <v>0</v>
      </c>
      <c r="HQ48" s="519">
        <v>0</v>
      </c>
      <c r="HR48" s="519">
        <v>0</v>
      </c>
      <c r="HS48" s="519">
        <v>0</v>
      </c>
      <c r="HT48" s="519">
        <v>0</v>
      </c>
      <c r="HU48" s="519">
        <v>0</v>
      </c>
      <c r="HV48" s="519">
        <v>0</v>
      </c>
      <c r="HW48" s="519">
        <v>0</v>
      </c>
      <c r="HX48" s="519">
        <v>0</v>
      </c>
      <c r="HY48" s="519">
        <v>0</v>
      </c>
      <c r="HZ48" s="519">
        <v>0</v>
      </c>
      <c r="IA48" s="519">
        <v>0</v>
      </c>
      <c r="IB48" s="519">
        <v>0</v>
      </c>
      <c r="IC48" s="519">
        <v>0</v>
      </c>
      <c r="ID48" s="519">
        <v>0</v>
      </c>
      <c r="IE48" s="519">
        <v>0</v>
      </c>
      <c r="IF48" s="519">
        <v>0</v>
      </c>
      <c r="IG48" s="519">
        <v>0</v>
      </c>
      <c r="IH48" s="519">
        <v>0</v>
      </c>
      <c r="II48" s="519">
        <v>0</v>
      </c>
      <c r="IJ48" s="519">
        <v>0</v>
      </c>
      <c r="IK48" s="519">
        <v>0</v>
      </c>
    </row>
    <row r="49" spans="1:245" hidden="1">
      <c r="A49" s="337" t="s">
        <v>631</v>
      </c>
      <c r="B49" s="519" t="s">
        <v>1058</v>
      </c>
      <c r="C49" s="519"/>
      <c r="D49" s="519"/>
      <c r="E49" s="519"/>
      <c r="F49" s="519">
        <v>1</v>
      </c>
      <c r="G49" s="520"/>
      <c r="H49" s="519">
        <v>4</v>
      </c>
      <c r="I49" s="519">
        <v>7</v>
      </c>
      <c r="J49" s="519" t="str">
        <f t="shared" si="3"/>
        <v>SDN10010407</v>
      </c>
      <c r="K49" s="519">
        <v>768</v>
      </c>
      <c r="M49" s="337" t="s">
        <v>631</v>
      </c>
      <c r="N49" s="519" t="s">
        <v>1058</v>
      </c>
      <c r="O49" s="519" t="s">
        <v>1059</v>
      </c>
      <c r="P49" s="519">
        <v>46</v>
      </c>
      <c r="Q49" s="183" t="str">
        <f t="shared" si="1"/>
        <v>SDN100146</v>
      </c>
      <c r="R49" s="519">
        <v>0</v>
      </c>
      <c r="S49" s="519">
        <v>0</v>
      </c>
      <c r="T49" s="519">
        <v>0</v>
      </c>
      <c r="U49" s="519">
        <v>0</v>
      </c>
      <c r="V49" s="519">
        <v>0</v>
      </c>
      <c r="W49" s="519">
        <v>0</v>
      </c>
      <c r="X49" s="519">
        <v>0</v>
      </c>
      <c r="Y49" s="519">
        <v>0</v>
      </c>
      <c r="Z49" s="519">
        <v>0</v>
      </c>
      <c r="AA49" s="519">
        <v>0</v>
      </c>
      <c r="AB49" s="519">
        <v>0</v>
      </c>
      <c r="AC49" s="519">
        <v>0</v>
      </c>
      <c r="AD49" s="519">
        <v>0</v>
      </c>
      <c r="AE49" s="519">
        <v>0</v>
      </c>
      <c r="AF49" s="519">
        <v>0</v>
      </c>
      <c r="AG49" s="519">
        <v>0</v>
      </c>
      <c r="AH49" s="519">
        <v>0</v>
      </c>
      <c r="AI49" s="519">
        <v>0</v>
      </c>
      <c r="AJ49" s="519">
        <v>0</v>
      </c>
      <c r="AK49" s="519">
        <v>0</v>
      </c>
      <c r="AL49" s="519">
        <v>0</v>
      </c>
      <c r="AM49" s="519">
        <v>0</v>
      </c>
      <c r="AN49" s="519">
        <v>0</v>
      </c>
      <c r="AO49" s="519">
        <v>0</v>
      </c>
      <c r="AP49" s="519">
        <v>11972.7</v>
      </c>
      <c r="AQ49" s="519">
        <v>0</v>
      </c>
      <c r="AR49" s="519">
        <v>0</v>
      </c>
      <c r="AS49" s="519">
        <v>0</v>
      </c>
      <c r="AT49" s="519">
        <v>0</v>
      </c>
      <c r="AU49" s="519">
        <v>0</v>
      </c>
      <c r="AV49" s="519">
        <v>0</v>
      </c>
      <c r="AW49" s="519">
        <v>0</v>
      </c>
      <c r="AX49" s="519">
        <v>0</v>
      </c>
      <c r="AY49" s="519">
        <v>0</v>
      </c>
      <c r="AZ49" s="519">
        <v>0</v>
      </c>
      <c r="BA49" s="519">
        <v>0</v>
      </c>
      <c r="BB49" s="519">
        <v>0</v>
      </c>
      <c r="BC49" s="519">
        <v>0</v>
      </c>
      <c r="BD49" s="519">
        <v>0</v>
      </c>
      <c r="BE49" s="519">
        <v>0</v>
      </c>
      <c r="BF49" s="519">
        <v>0</v>
      </c>
      <c r="BG49" s="519">
        <v>0</v>
      </c>
      <c r="BH49" s="519">
        <v>0</v>
      </c>
      <c r="BI49" s="519">
        <v>0</v>
      </c>
      <c r="BJ49" s="519">
        <v>0</v>
      </c>
      <c r="BK49" s="519">
        <v>0</v>
      </c>
      <c r="BL49" s="519">
        <v>0</v>
      </c>
      <c r="BM49" s="519">
        <v>0</v>
      </c>
      <c r="BN49" s="519">
        <v>0</v>
      </c>
      <c r="BO49" s="519">
        <v>0</v>
      </c>
      <c r="BP49" s="519">
        <v>0</v>
      </c>
      <c r="BQ49" s="519">
        <v>0</v>
      </c>
      <c r="BR49" s="519">
        <v>0</v>
      </c>
      <c r="BS49" s="519">
        <v>0</v>
      </c>
      <c r="BT49" s="519">
        <v>0</v>
      </c>
      <c r="BU49" s="519">
        <v>0</v>
      </c>
      <c r="BV49" s="519">
        <v>0</v>
      </c>
      <c r="BW49" s="519">
        <v>0</v>
      </c>
      <c r="BX49" s="519">
        <v>0</v>
      </c>
      <c r="BY49" s="519">
        <v>0</v>
      </c>
      <c r="BZ49" s="519">
        <v>0</v>
      </c>
      <c r="CA49" s="519">
        <v>0</v>
      </c>
      <c r="CB49" s="519">
        <v>0</v>
      </c>
      <c r="CC49" s="519">
        <v>0</v>
      </c>
      <c r="CD49" s="519">
        <v>0</v>
      </c>
      <c r="CE49" s="519">
        <v>0</v>
      </c>
      <c r="CF49" s="519">
        <v>0</v>
      </c>
      <c r="CG49" s="519">
        <v>0</v>
      </c>
      <c r="CH49" s="519">
        <v>0</v>
      </c>
      <c r="CI49" s="519">
        <v>0</v>
      </c>
      <c r="CJ49" s="519">
        <v>0</v>
      </c>
      <c r="CK49" s="519">
        <v>0</v>
      </c>
      <c r="CL49" s="519">
        <v>0</v>
      </c>
      <c r="CM49" s="519">
        <v>0</v>
      </c>
      <c r="CN49" s="519">
        <v>0</v>
      </c>
      <c r="CO49" s="519">
        <v>0</v>
      </c>
      <c r="CP49" s="519">
        <v>0</v>
      </c>
      <c r="CQ49" s="519">
        <v>0</v>
      </c>
      <c r="CR49" s="519">
        <v>0</v>
      </c>
      <c r="CS49" s="519">
        <v>0</v>
      </c>
      <c r="CT49" s="519">
        <v>0</v>
      </c>
      <c r="CU49" s="519">
        <v>0</v>
      </c>
      <c r="CV49" s="519">
        <v>0</v>
      </c>
      <c r="CW49" s="519">
        <v>0</v>
      </c>
      <c r="CX49" s="519">
        <v>0</v>
      </c>
      <c r="CY49" s="519">
        <v>0</v>
      </c>
      <c r="CZ49" s="519">
        <v>0</v>
      </c>
      <c r="DA49" s="519">
        <v>0</v>
      </c>
      <c r="DB49" s="519">
        <v>0</v>
      </c>
      <c r="DC49" s="519">
        <v>0</v>
      </c>
      <c r="DD49" s="519">
        <v>0</v>
      </c>
      <c r="DE49" s="519">
        <v>0</v>
      </c>
      <c r="DF49" s="519">
        <v>0</v>
      </c>
      <c r="DG49" s="519">
        <v>0</v>
      </c>
      <c r="DH49" s="519">
        <v>0</v>
      </c>
      <c r="DI49" s="519">
        <v>0</v>
      </c>
      <c r="DJ49" s="519">
        <v>0</v>
      </c>
      <c r="DK49" s="519">
        <v>0</v>
      </c>
      <c r="DL49" s="519">
        <v>0</v>
      </c>
      <c r="DM49" s="519">
        <v>0</v>
      </c>
      <c r="DN49" s="519">
        <v>0</v>
      </c>
      <c r="DO49" s="519">
        <v>0</v>
      </c>
      <c r="DP49" s="519">
        <v>0</v>
      </c>
      <c r="DQ49" s="519">
        <v>0</v>
      </c>
      <c r="DR49" s="519">
        <v>0</v>
      </c>
      <c r="DS49" s="519">
        <v>0</v>
      </c>
      <c r="DT49" s="519">
        <v>0</v>
      </c>
      <c r="DU49" s="519">
        <v>0</v>
      </c>
      <c r="DV49" s="519">
        <v>0</v>
      </c>
      <c r="DW49" s="519">
        <v>0</v>
      </c>
      <c r="DX49" s="519">
        <v>0</v>
      </c>
      <c r="DY49" s="131"/>
      <c r="DZ49" s="337" t="s">
        <v>631</v>
      </c>
      <c r="EA49" s="519" t="s">
        <v>1058</v>
      </c>
      <c r="EB49" s="519" t="s">
        <v>1059</v>
      </c>
      <c r="EC49" s="519">
        <v>46</v>
      </c>
      <c r="ED49" s="521" t="str">
        <f t="shared" si="2"/>
        <v>SDN100146</v>
      </c>
      <c r="EE49" s="519">
        <v>10000</v>
      </c>
      <c r="EF49" s="519">
        <v>10000</v>
      </c>
      <c r="EG49" s="519">
        <v>10000</v>
      </c>
      <c r="EH49" s="519">
        <v>10000</v>
      </c>
      <c r="EI49" s="519">
        <v>10000</v>
      </c>
      <c r="EJ49" s="519">
        <v>10000</v>
      </c>
      <c r="EK49" s="519">
        <v>10000</v>
      </c>
      <c r="EL49" s="519">
        <v>10000</v>
      </c>
      <c r="EM49" s="519">
        <v>10908.5</v>
      </c>
      <c r="EN49" s="519">
        <v>11972.7</v>
      </c>
      <c r="EO49" s="519">
        <v>11972.7</v>
      </c>
      <c r="EP49" s="519">
        <v>11972.7</v>
      </c>
      <c r="EQ49" s="519">
        <v>11972.7</v>
      </c>
      <c r="ER49" s="519">
        <v>11972.7</v>
      </c>
      <c r="ES49" s="519">
        <v>11972.7</v>
      </c>
      <c r="ET49" s="519">
        <v>11972.7</v>
      </c>
      <c r="EU49" s="519">
        <v>11972.7</v>
      </c>
      <c r="EV49" s="519">
        <v>11972.7</v>
      </c>
      <c r="EW49" s="519">
        <v>11972.7</v>
      </c>
      <c r="EX49" s="519">
        <v>11972.7</v>
      </c>
      <c r="EY49" s="519">
        <v>11972.7</v>
      </c>
      <c r="EZ49" s="519">
        <v>11972.7</v>
      </c>
      <c r="FA49" s="519">
        <v>11972.7</v>
      </c>
      <c r="FB49" s="519">
        <v>11972.7</v>
      </c>
      <c r="FC49" s="519">
        <v>11972.7</v>
      </c>
      <c r="FD49" s="519">
        <v>0</v>
      </c>
      <c r="FE49" s="519">
        <v>0</v>
      </c>
      <c r="FF49" s="519">
        <v>0</v>
      </c>
      <c r="FG49" s="519">
        <v>0</v>
      </c>
      <c r="FH49" s="519">
        <v>0</v>
      </c>
      <c r="FI49" s="519">
        <v>0</v>
      </c>
      <c r="FJ49" s="519">
        <v>0</v>
      </c>
      <c r="FK49" s="519">
        <v>0</v>
      </c>
      <c r="FL49" s="519">
        <v>0</v>
      </c>
      <c r="FM49" s="519">
        <v>0</v>
      </c>
      <c r="FN49" s="519">
        <v>0</v>
      </c>
      <c r="FO49" s="519">
        <v>0</v>
      </c>
      <c r="FP49" s="519">
        <v>0</v>
      </c>
      <c r="FQ49" s="519">
        <v>0</v>
      </c>
      <c r="FR49" s="519">
        <v>0</v>
      </c>
      <c r="FS49" s="519">
        <v>0</v>
      </c>
      <c r="FT49" s="519">
        <v>0</v>
      </c>
      <c r="FU49" s="519">
        <v>0</v>
      </c>
      <c r="FV49" s="519">
        <v>0</v>
      </c>
      <c r="FW49" s="519">
        <v>0</v>
      </c>
      <c r="FX49" s="519">
        <v>0</v>
      </c>
      <c r="FY49" s="519">
        <v>0</v>
      </c>
      <c r="FZ49" s="519">
        <v>0</v>
      </c>
      <c r="GA49" s="519">
        <v>0</v>
      </c>
      <c r="GB49" s="519">
        <v>0</v>
      </c>
      <c r="GC49" s="519">
        <v>0</v>
      </c>
      <c r="GD49" s="519">
        <v>0</v>
      </c>
      <c r="GE49" s="519">
        <v>0</v>
      </c>
      <c r="GF49" s="519">
        <v>0</v>
      </c>
      <c r="GG49" s="519">
        <v>0</v>
      </c>
      <c r="GH49" s="519">
        <v>0</v>
      </c>
      <c r="GI49" s="519">
        <v>0</v>
      </c>
      <c r="GJ49" s="519">
        <v>0</v>
      </c>
      <c r="GK49" s="519">
        <v>0</v>
      </c>
      <c r="GL49" s="519">
        <v>0</v>
      </c>
      <c r="GM49" s="519">
        <v>0</v>
      </c>
      <c r="GN49" s="519">
        <v>0</v>
      </c>
      <c r="GO49" s="519">
        <v>0</v>
      </c>
      <c r="GP49" s="519">
        <v>0</v>
      </c>
      <c r="GQ49" s="519">
        <v>0</v>
      </c>
      <c r="GR49" s="519">
        <v>0</v>
      </c>
      <c r="GS49" s="519">
        <v>0</v>
      </c>
      <c r="GT49" s="519">
        <v>0</v>
      </c>
      <c r="GU49" s="519">
        <v>0</v>
      </c>
      <c r="GV49" s="519">
        <v>0</v>
      </c>
      <c r="GW49" s="519">
        <v>0</v>
      </c>
      <c r="GX49" s="519">
        <v>0</v>
      </c>
      <c r="GY49" s="519">
        <v>0</v>
      </c>
      <c r="GZ49" s="519">
        <v>0</v>
      </c>
      <c r="HA49" s="519">
        <v>0</v>
      </c>
      <c r="HB49" s="519">
        <v>0</v>
      </c>
      <c r="HC49" s="519">
        <v>0</v>
      </c>
      <c r="HD49" s="519">
        <v>0</v>
      </c>
      <c r="HE49" s="519">
        <v>0</v>
      </c>
      <c r="HF49" s="519">
        <v>0</v>
      </c>
      <c r="HG49" s="519">
        <v>0</v>
      </c>
      <c r="HH49" s="519">
        <v>0</v>
      </c>
      <c r="HI49" s="519">
        <v>0</v>
      </c>
      <c r="HJ49" s="519">
        <v>0</v>
      </c>
      <c r="HK49" s="519">
        <v>0</v>
      </c>
      <c r="HL49" s="519">
        <v>0</v>
      </c>
      <c r="HM49" s="519">
        <v>0</v>
      </c>
      <c r="HN49" s="519">
        <v>0</v>
      </c>
      <c r="HO49" s="519">
        <v>0</v>
      </c>
      <c r="HP49" s="519">
        <v>0</v>
      </c>
      <c r="HQ49" s="519">
        <v>0</v>
      </c>
      <c r="HR49" s="519">
        <v>0</v>
      </c>
      <c r="HS49" s="519">
        <v>0</v>
      </c>
      <c r="HT49" s="519">
        <v>0</v>
      </c>
      <c r="HU49" s="519">
        <v>0</v>
      </c>
      <c r="HV49" s="519">
        <v>0</v>
      </c>
      <c r="HW49" s="519">
        <v>0</v>
      </c>
      <c r="HX49" s="519">
        <v>0</v>
      </c>
      <c r="HY49" s="519">
        <v>0</v>
      </c>
      <c r="HZ49" s="519">
        <v>0</v>
      </c>
      <c r="IA49" s="519">
        <v>0</v>
      </c>
      <c r="IB49" s="519">
        <v>0</v>
      </c>
      <c r="IC49" s="519">
        <v>0</v>
      </c>
      <c r="ID49" s="519">
        <v>0</v>
      </c>
      <c r="IE49" s="519">
        <v>0</v>
      </c>
      <c r="IF49" s="519">
        <v>0</v>
      </c>
      <c r="IG49" s="519">
        <v>0</v>
      </c>
      <c r="IH49" s="519">
        <v>0</v>
      </c>
      <c r="II49" s="519">
        <v>0</v>
      </c>
      <c r="IJ49" s="519">
        <v>0</v>
      </c>
      <c r="IK49" s="519">
        <v>0</v>
      </c>
    </row>
    <row r="50" spans="1:245" hidden="1">
      <c r="A50" s="337" t="s">
        <v>631</v>
      </c>
      <c r="B50" s="519" t="s">
        <v>1058</v>
      </c>
      <c r="C50" s="519"/>
      <c r="D50" s="519"/>
      <c r="E50" s="519"/>
      <c r="F50" s="519">
        <v>1</v>
      </c>
      <c r="G50" s="520"/>
      <c r="H50" s="519">
        <v>4</v>
      </c>
      <c r="I50" s="519">
        <v>8</v>
      </c>
      <c r="J50" s="519" t="str">
        <f t="shared" si="3"/>
        <v>SDN10010408</v>
      </c>
      <c r="K50" s="519">
        <v>768</v>
      </c>
      <c r="M50" s="337" t="s">
        <v>631</v>
      </c>
      <c r="N50" s="519" t="s">
        <v>1058</v>
      </c>
      <c r="O50" s="519" t="s">
        <v>1059</v>
      </c>
      <c r="P50" s="519">
        <v>47</v>
      </c>
      <c r="Q50" s="183" t="str">
        <f t="shared" si="1"/>
        <v>SDN100147</v>
      </c>
      <c r="R50" s="519">
        <v>0</v>
      </c>
      <c r="S50" s="519">
        <v>0</v>
      </c>
      <c r="T50" s="519">
        <v>0</v>
      </c>
      <c r="U50" s="519">
        <v>0</v>
      </c>
      <c r="V50" s="519">
        <v>0</v>
      </c>
      <c r="W50" s="519">
        <v>0</v>
      </c>
      <c r="X50" s="519">
        <v>0</v>
      </c>
      <c r="Y50" s="519">
        <v>0</v>
      </c>
      <c r="Z50" s="519">
        <v>0</v>
      </c>
      <c r="AA50" s="519">
        <v>0</v>
      </c>
      <c r="AB50" s="519">
        <v>0</v>
      </c>
      <c r="AC50" s="519">
        <v>0</v>
      </c>
      <c r="AD50" s="519">
        <v>0</v>
      </c>
      <c r="AE50" s="519">
        <v>0</v>
      </c>
      <c r="AF50" s="519">
        <v>0</v>
      </c>
      <c r="AG50" s="519">
        <v>0</v>
      </c>
      <c r="AH50" s="519">
        <v>0</v>
      </c>
      <c r="AI50" s="519">
        <v>0</v>
      </c>
      <c r="AJ50" s="519">
        <v>0</v>
      </c>
      <c r="AK50" s="519">
        <v>0</v>
      </c>
      <c r="AL50" s="519">
        <v>0</v>
      </c>
      <c r="AM50" s="519">
        <v>0</v>
      </c>
      <c r="AN50" s="519">
        <v>0</v>
      </c>
      <c r="AO50" s="519">
        <v>0</v>
      </c>
      <c r="AP50" s="519">
        <v>12545.1</v>
      </c>
      <c r="AQ50" s="519">
        <v>0</v>
      </c>
      <c r="AR50" s="519">
        <v>0</v>
      </c>
      <c r="AS50" s="519">
        <v>0</v>
      </c>
      <c r="AT50" s="519">
        <v>0</v>
      </c>
      <c r="AU50" s="519">
        <v>0</v>
      </c>
      <c r="AV50" s="519">
        <v>0</v>
      </c>
      <c r="AW50" s="519">
        <v>0</v>
      </c>
      <c r="AX50" s="519">
        <v>0</v>
      </c>
      <c r="AY50" s="519">
        <v>0</v>
      </c>
      <c r="AZ50" s="519">
        <v>0</v>
      </c>
      <c r="BA50" s="519">
        <v>0</v>
      </c>
      <c r="BB50" s="519">
        <v>0</v>
      </c>
      <c r="BC50" s="519">
        <v>0</v>
      </c>
      <c r="BD50" s="519">
        <v>0</v>
      </c>
      <c r="BE50" s="519">
        <v>0</v>
      </c>
      <c r="BF50" s="519">
        <v>0</v>
      </c>
      <c r="BG50" s="519">
        <v>0</v>
      </c>
      <c r="BH50" s="519">
        <v>0</v>
      </c>
      <c r="BI50" s="519">
        <v>0</v>
      </c>
      <c r="BJ50" s="519">
        <v>0</v>
      </c>
      <c r="BK50" s="519">
        <v>0</v>
      </c>
      <c r="BL50" s="519">
        <v>0</v>
      </c>
      <c r="BM50" s="519">
        <v>0</v>
      </c>
      <c r="BN50" s="519">
        <v>0</v>
      </c>
      <c r="BO50" s="519">
        <v>0</v>
      </c>
      <c r="BP50" s="519">
        <v>0</v>
      </c>
      <c r="BQ50" s="519">
        <v>0</v>
      </c>
      <c r="BR50" s="519">
        <v>0</v>
      </c>
      <c r="BS50" s="519">
        <v>0</v>
      </c>
      <c r="BT50" s="519">
        <v>0</v>
      </c>
      <c r="BU50" s="519">
        <v>0</v>
      </c>
      <c r="BV50" s="519">
        <v>0</v>
      </c>
      <c r="BW50" s="519">
        <v>0</v>
      </c>
      <c r="BX50" s="519">
        <v>0</v>
      </c>
      <c r="BY50" s="519">
        <v>0</v>
      </c>
      <c r="BZ50" s="519">
        <v>0</v>
      </c>
      <c r="CA50" s="519">
        <v>0</v>
      </c>
      <c r="CB50" s="519">
        <v>0</v>
      </c>
      <c r="CC50" s="519">
        <v>0</v>
      </c>
      <c r="CD50" s="519">
        <v>0</v>
      </c>
      <c r="CE50" s="519">
        <v>0</v>
      </c>
      <c r="CF50" s="519">
        <v>0</v>
      </c>
      <c r="CG50" s="519">
        <v>0</v>
      </c>
      <c r="CH50" s="519">
        <v>0</v>
      </c>
      <c r="CI50" s="519">
        <v>0</v>
      </c>
      <c r="CJ50" s="519">
        <v>0</v>
      </c>
      <c r="CK50" s="519">
        <v>0</v>
      </c>
      <c r="CL50" s="519">
        <v>0</v>
      </c>
      <c r="CM50" s="519">
        <v>0</v>
      </c>
      <c r="CN50" s="519">
        <v>0</v>
      </c>
      <c r="CO50" s="519">
        <v>0</v>
      </c>
      <c r="CP50" s="519">
        <v>0</v>
      </c>
      <c r="CQ50" s="519">
        <v>0</v>
      </c>
      <c r="CR50" s="519">
        <v>0</v>
      </c>
      <c r="CS50" s="519">
        <v>0</v>
      </c>
      <c r="CT50" s="519">
        <v>0</v>
      </c>
      <c r="CU50" s="519">
        <v>0</v>
      </c>
      <c r="CV50" s="519">
        <v>0</v>
      </c>
      <c r="CW50" s="519">
        <v>0</v>
      </c>
      <c r="CX50" s="519">
        <v>0</v>
      </c>
      <c r="CY50" s="519">
        <v>0</v>
      </c>
      <c r="CZ50" s="519">
        <v>0</v>
      </c>
      <c r="DA50" s="519">
        <v>0</v>
      </c>
      <c r="DB50" s="519">
        <v>0</v>
      </c>
      <c r="DC50" s="519">
        <v>0</v>
      </c>
      <c r="DD50" s="519">
        <v>0</v>
      </c>
      <c r="DE50" s="519">
        <v>0</v>
      </c>
      <c r="DF50" s="519">
        <v>0</v>
      </c>
      <c r="DG50" s="519">
        <v>0</v>
      </c>
      <c r="DH50" s="519">
        <v>0</v>
      </c>
      <c r="DI50" s="519">
        <v>0</v>
      </c>
      <c r="DJ50" s="519">
        <v>0</v>
      </c>
      <c r="DK50" s="519">
        <v>0</v>
      </c>
      <c r="DL50" s="519">
        <v>0</v>
      </c>
      <c r="DM50" s="519">
        <v>0</v>
      </c>
      <c r="DN50" s="519">
        <v>0</v>
      </c>
      <c r="DO50" s="519">
        <v>0</v>
      </c>
      <c r="DP50" s="519">
        <v>0</v>
      </c>
      <c r="DQ50" s="519">
        <v>0</v>
      </c>
      <c r="DR50" s="519">
        <v>0</v>
      </c>
      <c r="DS50" s="519">
        <v>0</v>
      </c>
      <c r="DT50" s="519">
        <v>0</v>
      </c>
      <c r="DU50" s="519">
        <v>0</v>
      </c>
      <c r="DV50" s="519">
        <v>0</v>
      </c>
      <c r="DW50" s="519">
        <v>0</v>
      </c>
      <c r="DX50" s="519">
        <v>0</v>
      </c>
      <c r="DY50" s="131"/>
      <c r="DZ50" s="337" t="s">
        <v>631</v>
      </c>
      <c r="EA50" s="519" t="s">
        <v>1058</v>
      </c>
      <c r="EB50" s="519" t="s">
        <v>1059</v>
      </c>
      <c r="EC50" s="519">
        <v>47</v>
      </c>
      <c r="ED50" s="521" t="str">
        <f t="shared" si="2"/>
        <v>SDN100147</v>
      </c>
      <c r="EE50" s="519">
        <v>10000</v>
      </c>
      <c r="EF50" s="519">
        <v>10000</v>
      </c>
      <c r="EG50" s="519">
        <v>10000</v>
      </c>
      <c r="EH50" s="519">
        <v>10000</v>
      </c>
      <c r="EI50" s="519">
        <v>10000</v>
      </c>
      <c r="EJ50" s="519">
        <v>10000</v>
      </c>
      <c r="EK50" s="519">
        <v>10000</v>
      </c>
      <c r="EL50" s="519">
        <v>10314.9</v>
      </c>
      <c r="EM50" s="519">
        <v>11430</v>
      </c>
      <c r="EN50" s="519">
        <v>12545.1</v>
      </c>
      <c r="EO50" s="519">
        <v>12545.1</v>
      </c>
      <c r="EP50" s="519">
        <v>12545.1</v>
      </c>
      <c r="EQ50" s="519">
        <v>12545.1</v>
      </c>
      <c r="ER50" s="519">
        <v>12545.1</v>
      </c>
      <c r="ES50" s="519">
        <v>12545.1</v>
      </c>
      <c r="ET50" s="519">
        <v>12545.1</v>
      </c>
      <c r="EU50" s="519">
        <v>12545.1</v>
      </c>
      <c r="EV50" s="519">
        <v>12545.1</v>
      </c>
      <c r="EW50" s="519">
        <v>12545.1</v>
      </c>
      <c r="EX50" s="519">
        <v>12545.1</v>
      </c>
      <c r="EY50" s="519">
        <v>12545.1</v>
      </c>
      <c r="EZ50" s="519">
        <v>12545.1</v>
      </c>
      <c r="FA50" s="519">
        <v>12545.1</v>
      </c>
      <c r="FB50" s="519">
        <v>12545.1</v>
      </c>
      <c r="FC50" s="519">
        <v>12545.1</v>
      </c>
      <c r="FD50" s="519">
        <v>0</v>
      </c>
      <c r="FE50" s="519">
        <v>0</v>
      </c>
      <c r="FF50" s="519">
        <v>0</v>
      </c>
      <c r="FG50" s="519">
        <v>0</v>
      </c>
      <c r="FH50" s="519">
        <v>0</v>
      </c>
      <c r="FI50" s="519">
        <v>0</v>
      </c>
      <c r="FJ50" s="519">
        <v>0</v>
      </c>
      <c r="FK50" s="519">
        <v>0</v>
      </c>
      <c r="FL50" s="519">
        <v>0</v>
      </c>
      <c r="FM50" s="519">
        <v>0</v>
      </c>
      <c r="FN50" s="519">
        <v>0</v>
      </c>
      <c r="FO50" s="519">
        <v>0</v>
      </c>
      <c r="FP50" s="519">
        <v>0</v>
      </c>
      <c r="FQ50" s="519">
        <v>0</v>
      </c>
      <c r="FR50" s="519">
        <v>0</v>
      </c>
      <c r="FS50" s="519">
        <v>0</v>
      </c>
      <c r="FT50" s="519">
        <v>0</v>
      </c>
      <c r="FU50" s="519">
        <v>0</v>
      </c>
      <c r="FV50" s="519">
        <v>0</v>
      </c>
      <c r="FW50" s="519">
        <v>0</v>
      </c>
      <c r="FX50" s="519">
        <v>0</v>
      </c>
      <c r="FY50" s="519">
        <v>0</v>
      </c>
      <c r="FZ50" s="519">
        <v>0</v>
      </c>
      <c r="GA50" s="519">
        <v>0</v>
      </c>
      <c r="GB50" s="519">
        <v>0</v>
      </c>
      <c r="GC50" s="519">
        <v>0</v>
      </c>
      <c r="GD50" s="519">
        <v>0</v>
      </c>
      <c r="GE50" s="519">
        <v>0</v>
      </c>
      <c r="GF50" s="519">
        <v>0</v>
      </c>
      <c r="GG50" s="519">
        <v>0</v>
      </c>
      <c r="GH50" s="519">
        <v>0</v>
      </c>
      <c r="GI50" s="519">
        <v>0</v>
      </c>
      <c r="GJ50" s="519">
        <v>0</v>
      </c>
      <c r="GK50" s="519">
        <v>0</v>
      </c>
      <c r="GL50" s="519">
        <v>0</v>
      </c>
      <c r="GM50" s="519">
        <v>0</v>
      </c>
      <c r="GN50" s="519">
        <v>0</v>
      </c>
      <c r="GO50" s="519">
        <v>0</v>
      </c>
      <c r="GP50" s="519">
        <v>0</v>
      </c>
      <c r="GQ50" s="519">
        <v>0</v>
      </c>
      <c r="GR50" s="519">
        <v>0</v>
      </c>
      <c r="GS50" s="519">
        <v>0</v>
      </c>
      <c r="GT50" s="519">
        <v>0</v>
      </c>
      <c r="GU50" s="519">
        <v>0</v>
      </c>
      <c r="GV50" s="519">
        <v>0</v>
      </c>
      <c r="GW50" s="519">
        <v>0</v>
      </c>
      <c r="GX50" s="519">
        <v>0</v>
      </c>
      <c r="GY50" s="519">
        <v>0</v>
      </c>
      <c r="GZ50" s="519">
        <v>0</v>
      </c>
      <c r="HA50" s="519">
        <v>0</v>
      </c>
      <c r="HB50" s="519">
        <v>0</v>
      </c>
      <c r="HC50" s="519">
        <v>0</v>
      </c>
      <c r="HD50" s="519">
        <v>0</v>
      </c>
      <c r="HE50" s="519">
        <v>0</v>
      </c>
      <c r="HF50" s="519">
        <v>0</v>
      </c>
      <c r="HG50" s="519">
        <v>0</v>
      </c>
      <c r="HH50" s="519">
        <v>0</v>
      </c>
      <c r="HI50" s="519">
        <v>0</v>
      </c>
      <c r="HJ50" s="519">
        <v>0</v>
      </c>
      <c r="HK50" s="519">
        <v>0</v>
      </c>
      <c r="HL50" s="519">
        <v>0</v>
      </c>
      <c r="HM50" s="519">
        <v>0</v>
      </c>
      <c r="HN50" s="519">
        <v>0</v>
      </c>
      <c r="HO50" s="519">
        <v>0</v>
      </c>
      <c r="HP50" s="519">
        <v>0</v>
      </c>
      <c r="HQ50" s="519">
        <v>0</v>
      </c>
      <c r="HR50" s="519">
        <v>0</v>
      </c>
      <c r="HS50" s="519">
        <v>0</v>
      </c>
      <c r="HT50" s="519">
        <v>0</v>
      </c>
      <c r="HU50" s="519">
        <v>0</v>
      </c>
      <c r="HV50" s="519">
        <v>0</v>
      </c>
      <c r="HW50" s="519">
        <v>0</v>
      </c>
      <c r="HX50" s="519">
        <v>0</v>
      </c>
      <c r="HY50" s="519">
        <v>0</v>
      </c>
      <c r="HZ50" s="519">
        <v>0</v>
      </c>
      <c r="IA50" s="519">
        <v>0</v>
      </c>
      <c r="IB50" s="519">
        <v>0</v>
      </c>
      <c r="IC50" s="519">
        <v>0</v>
      </c>
      <c r="ID50" s="519">
        <v>0</v>
      </c>
      <c r="IE50" s="519">
        <v>0</v>
      </c>
      <c r="IF50" s="519">
        <v>0</v>
      </c>
      <c r="IG50" s="519">
        <v>0</v>
      </c>
      <c r="IH50" s="519">
        <v>0</v>
      </c>
      <c r="II50" s="519">
        <v>0</v>
      </c>
      <c r="IJ50" s="519">
        <v>0</v>
      </c>
      <c r="IK50" s="519">
        <v>0</v>
      </c>
    </row>
    <row r="51" spans="1:245" hidden="1">
      <c r="A51" s="337" t="s">
        <v>631</v>
      </c>
      <c r="B51" s="519" t="s">
        <v>1058</v>
      </c>
      <c r="C51" s="519"/>
      <c r="D51" s="519"/>
      <c r="E51" s="519"/>
      <c r="F51" s="519">
        <v>1</v>
      </c>
      <c r="G51" s="520"/>
      <c r="H51" s="519">
        <v>4</v>
      </c>
      <c r="I51" s="519">
        <v>9</v>
      </c>
      <c r="J51" s="519" t="str">
        <f t="shared" si="3"/>
        <v>SDN10010409</v>
      </c>
      <c r="K51" s="519">
        <v>768</v>
      </c>
      <c r="M51" s="337" t="s">
        <v>631</v>
      </c>
      <c r="N51" s="519" t="s">
        <v>1058</v>
      </c>
      <c r="O51" s="519" t="s">
        <v>1059</v>
      </c>
      <c r="P51" s="519">
        <v>48</v>
      </c>
      <c r="Q51" s="183" t="str">
        <f t="shared" si="1"/>
        <v>SDN100148</v>
      </c>
      <c r="R51" s="519">
        <v>0</v>
      </c>
      <c r="S51" s="519">
        <v>0</v>
      </c>
      <c r="T51" s="519">
        <v>0</v>
      </c>
      <c r="U51" s="519">
        <v>0</v>
      </c>
      <c r="V51" s="519">
        <v>0</v>
      </c>
      <c r="W51" s="519">
        <v>0</v>
      </c>
      <c r="X51" s="519">
        <v>0</v>
      </c>
      <c r="Y51" s="519">
        <v>0</v>
      </c>
      <c r="Z51" s="519">
        <v>0</v>
      </c>
      <c r="AA51" s="519">
        <v>0</v>
      </c>
      <c r="AB51" s="519">
        <v>0</v>
      </c>
      <c r="AC51" s="519">
        <v>0</v>
      </c>
      <c r="AD51" s="519">
        <v>0</v>
      </c>
      <c r="AE51" s="519">
        <v>0</v>
      </c>
      <c r="AF51" s="519">
        <v>0</v>
      </c>
      <c r="AG51" s="519">
        <v>0</v>
      </c>
      <c r="AH51" s="519">
        <v>0</v>
      </c>
      <c r="AI51" s="519">
        <v>0</v>
      </c>
      <c r="AJ51" s="519">
        <v>0</v>
      </c>
      <c r="AK51" s="519">
        <v>0</v>
      </c>
      <c r="AL51" s="519">
        <v>0</v>
      </c>
      <c r="AM51" s="519">
        <v>0</v>
      </c>
      <c r="AN51" s="519">
        <v>0</v>
      </c>
      <c r="AO51" s="519">
        <v>0</v>
      </c>
      <c r="AP51" s="519">
        <v>13069.8</v>
      </c>
      <c r="AQ51" s="519">
        <v>0</v>
      </c>
      <c r="AR51" s="519">
        <v>0</v>
      </c>
      <c r="AS51" s="519">
        <v>0</v>
      </c>
      <c r="AT51" s="519">
        <v>0</v>
      </c>
      <c r="AU51" s="519">
        <v>0</v>
      </c>
      <c r="AV51" s="519">
        <v>0</v>
      </c>
      <c r="AW51" s="519">
        <v>0</v>
      </c>
      <c r="AX51" s="519">
        <v>0</v>
      </c>
      <c r="AY51" s="519">
        <v>0</v>
      </c>
      <c r="AZ51" s="519">
        <v>0</v>
      </c>
      <c r="BA51" s="519">
        <v>0</v>
      </c>
      <c r="BB51" s="519">
        <v>0</v>
      </c>
      <c r="BC51" s="519">
        <v>0</v>
      </c>
      <c r="BD51" s="519">
        <v>0</v>
      </c>
      <c r="BE51" s="519">
        <v>0</v>
      </c>
      <c r="BF51" s="519">
        <v>0</v>
      </c>
      <c r="BG51" s="519">
        <v>0</v>
      </c>
      <c r="BH51" s="519">
        <v>0</v>
      </c>
      <c r="BI51" s="519">
        <v>0</v>
      </c>
      <c r="BJ51" s="519">
        <v>0</v>
      </c>
      <c r="BK51" s="519">
        <v>0</v>
      </c>
      <c r="BL51" s="519">
        <v>0</v>
      </c>
      <c r="BM51" s="519">
        <v>0</v>
      </c>
      <c r="BN51" s="519">
        <v>0</v>
      </c>
      <c r="BO51" s="519">
        <v>0</v>
      </c>
      <c r="BP51" s="519">
        <v>0</v>
      </c>
      <c r="BQ51" s="519">
        <v>0</v>
      </c>
      <c r="BR51" s="519">
        <v>0</v>
      </c>
      <c r="BS51" s="519">
        <v>0</v>
      </c>
      <c r="BT51" s="519">
        <v>0</v>
      </c>
      <c r="BU51" s="519">
        <v>0</v>
      </c>
      <c r="BV51" s="519">
        <v>0</v>
      </c>
      <c r="BW51" s="519">
        <v>0</v>
      </c>
      <c r="BX51" s="519">
        <v>0</v>
      </c>
      <c r="BY51" s="519">
        <v>0</v>
      </c>
      <c r="BZ51" s="519">
        <v>0</v>
      </c>
      <c r="CA51" s="519">
        <v>0</v>
      </c>
      <c r="CB51" s="519">
        <v>0</v>
      </c>
      <c r="CC51" s="519">
        <v>0</v>
      </c>
      <c r="CD51" s="519">
        <v>0</v>
      </c>
      <c r="CE51" s="519">
        <v>0</v>
      </c>
      <c r="CF51" s="519">
        <v>0</v>
      </c>
      <c r="CG51" s="519">
        <v>0</v>
      </c>
      <c r="CH51" s="519">
        <v>0</v>
      </c>
      <c r="CI51" s="519">
        <v>0</v>
      </c>
      <c r="CJ51" s="519">
        <v>0</v>
      </c>
      <c r="CK51" s="519">
        <v>0</v>
      </c>
      <c r="CL51" s="519">
        <v>0</v>
      </c>
      <c r="CM51" s="519">
        <v>0</v>
      </c>
      <c r="CN51" s="519">
        <v>0</v>
      </c>
      <c r="CO51" s="519">
        <v>0</v>
      </c>
      <c r="CP51" s="519">
        <v>0</v>
      </c>
      <c r="CQ51" s="519">
        <v>0</v>
      </c>
      <c r="CR51" s="519">
        <v>0</v>
      </c>
      <c r="CS51" s="519">
        <v>0</v>
      </c>
      <c r="CT51" s="519">
        <v>0</v>
      </c>
      <c r="CU51" s="519">
        <v>0</v>
      </c>
      <c r="CV51" s="519">
        <v>0</v>
      </c>
      <c r="CW51" s="519">
        <v>0</v>
      </c>
      <c r="CX51" s="519">
        <v>0</v>
      </c>
      <c r="CY51" s="519">
        <v>0</v>
      </c>
      <c r="CZ51" s="519">
        <v>0</v>
      </c>
      <c r="DA51" s="519">
        <v>0</v>
      </c>
      <c r="DB51" s="519">
        <v>0</v>
      </c>
      <c r="DC51" s="519">
        <v>0</v>
      </c>
      <c r="DD51" s="519">
        <v>0</v>
      </c>
      <c r="DE51" s="519">
        <v>0</v>
      </c>
      <c r="DF51" s="519">
        <v>0</v>
      </c>
      <c r="DG51" s="519">
        <v>0</v>
      </c>
      <c r="DH51" s="519">
        <v>0</v>
      </c>
      <c r="DI51" s="519">
        <v>0</v>
      </c>
      <c r="DJ51" s="519">
        <v>0</v>
      </c>
      <c r="DK51" s="519">
        <v>0</v>
      </c>
      <c r="DL51" s="519">
        <v>0</v>
      </c>
      <c r="DM51" s="519">
        <v>0</v>
      </c>
      <c r="DN51" s="519">
        <v>0</v>
      </c>
      <c r="DO51" s="519">
        <v>0</v>
      </c>
      <c r="DP51" s="519">
        <v>0</v>
      </c>
      <c r="DQ51" s="519">
        <v>0</v>
      </c>
      <c r="DR51" s="519">
        <v>0</v>
      </c>
      <c r="DS51" s="519">
        <v>0</v>
      </c>
      <c r="DT51" s="519">
        <v>0</v>
      </c>
      <c r="DU51" s="519">
        <v>0</v>
      </c>
      <c r="DV51" s="519">
        <v>0</v>
      </c>
      <c r="DW51" s="519">
        <v>0</v>
      </c>
      <c r="DX51" s="519">
        <v>0</v>
      </c>
      <c r="DY51" s="131"/>
      <c r="DZ51" s="337" t="s">
        <v>631</v>
      </c>
      <c r="EA51" s="519" t="s">
        <v>1058</v>
      </c>
      <c r="EB51" s="519" t="s">
        <v>1059</v>
      </c>
      <c r="EC51" s="519">
        <v>48</v>
      </c>
      <c r="ED51" s="521" t="str">
        <f t="shared" si="2"/>
        <v>SDN100148</v>
      </c>
      <c r="EE51" s="519">
        <v>10000</v>
      </c>
      <c r="EF51" s="519">
        <v>10000</v>
      </c>
      <c r="EG51" s="519">
        <v>10000</v>
      </c>
      <c r="EH51" s="519">
        <v>10000</v>
      </c>
      <c r="EI51" s="519">
        <v>10000</v>
      </c>
      <c r="EJ51" s="519">
        <v>10000</v>
      </c>
      <c r="EK51" s="519">
        <v>10000</v>
      </c>
      <c r="EL51" s="519">
        <v>10746.3</v>
      </c>
      <c r="EM51" s="519">
        <v>11908</v>
      </c>
      <c r="EN51" s="519">
        <v>13069.8</v>
      </c>
      <c r="EO51" s="519">
        <v>13069.8</v>
      </c>
      <c r="EP51" s="519">
        <v>13069.8</v>
      </c>
      <c r="EQ51" s="519">
        <v>13069.8</v>
      </c>
      <c r="ER51" s="519">
        <v>13069.8</v>
      </c>
      <c r="ES51" s="519">
        <v>13069.8</v>
      </c>
      <c r="ET51" s="519">
        <v>13069.8</v>
      </c>
      <c r="EU51" s="519">
        <v>13069.8</v>
      </c>
      <c r="EV51" s="519">
        <v>13069.8</v>
      </c>
      <c r="EW51" s="519">
        <v>13069.8</v>
      </c>
      <c r="EX51" s="519">
        <v>13069.8</v>
      </c>
      <c r="EY51" s="519">
        <v>13069.8</v>
      </c>
      <c r="EZ51" s="519">
        <v>13069.8</v>
      </c>
      <c r="FA51" s="519">
        <v>13069.8</v>
      </c>
      <c r="FB51" s="519">
        <v>13069.8</v>
      </c>
      <c r="FC51" s="519">
        <v>13069.8</v>
      </c>
      <c r="FD51" s="519">
        <v>0</v>
      </c>
      <c r="FE51" s="519">
        <v>0</v>
      </c>
      <c r="FF51" s="519">
        <v>0</v>
      </c>
      <c r="FG51" s="519">
        <v>0</v>
      </c>
      <c r="FH51" s="519">
        <v>0</v>
      </c>
      <c r="FI51" s="519">
        <v>0</v>
      </c>
      <c r="FJ51" s="519">
        <v>0</v>
      </c>
      <c r="FK51" s="519">
        <v>0</v>
      </c>
      <c r="FL51" s="519">
        <v>0</v>
      </c>
      <c r="FM51" s="519">
        <v>0</v>
      </c>
      <c r="FN51" s="519">
        <v>0</v>
      </c>
      <c r="FO51" s="519">
        <v>0</v>
      </c>
      <c r="FP51" s="519">
        <v>0</v>
      </c>
      <c r="FQ51" s="519">
        <v>0</v>
      </c>
      <c r="FR51" s="519">
        <v>0</v>
      </c>
      <c r="FS51" s="519">
        <v>0</v>
      </c>
      <c r="FT51" s="519">
        <v>0</v>
      </c>
      <c r="FU51" s="519">
        <v>0</v>
      </c>
      <c r="FV51" s="519">
        <v>0</v>
      </c>
      <c r="FW51" s="519">
        <v>0</v>
      </c>
      <c r="FX51" s="519">
        <v>0</v>
      </c>
      <c r="FY51" s="519">
        <v>0</v>
      </c>
      <c r="FZ51" s="519">
        <v>0</v>
      </c>
      <c r="GA51" s="519">
        <v>0</v>
      </c>
      <c r="GB51" s="519">
        <v>0</v>
      </c>
      <c r="GC51" s="519">
        <v>0</v>
      </c>
      <c r="GD51" s="519">
        <v>0</v>
      </c>
      <c r="GE51" s="519">
        <v>0</v>
      </c>
      <c r="GF51" s="519">
        <v>0</v>
      </c>
      <c r="GG51" s="519">
        <v>0</v>
      </c>
      <c r="GH51" s="519">
        <v>0</v>
      </c>
      <c r="GI51" s="519">
        <v>0</v>
      </c>
      <c r="GJ51" s="519">
        <v>0</v>
      </c>
      <c r="GK51" s="519">
        <v>0</v>
      </c>
      <c r="GL51" s="519">
        <v>0</v>
      </c>
      <c r="GM51" s="519">
        <v>0</v>
      </c>
      <c r="GN51" s="519">
        <v>0</v>
      </c>
      <c r="GO51" s="519">
        <v>0</v>
      </c>
      <c r="GP51" s="519">
        <v>0</v>
      </c>
      <c r="GQ51" s="519">
        <v>0</v>
      </c>
      <c r="GR51" s="519">
        <v>0</v>
      </c>
      <c r="GS51" s="519">
        <v>0</v>
      </c>
      <c r="GT51" s="519">
        <v>0</v>
      </c>
      <c r="GU51" s="519">
        <v>0</v>
      </c>
      <c r="GV51" s="519">
        <v>0</v>
      </c>
      <c r="GW51" s="519">
        <v>0</v>
      </c>
      <c r="GX51" s="519">
        <v>0</v>
      </c>
      <c r="GY51" s="519">
        <v>0</v>
      </c>
      <c r="GZ51" s="519">
        <v>0</v>
      </c>
      <c r="HA51" s="519">
        <v>0</v>
      </c>
      <c r="HB51" s="519">
        <v>0</v>
      </c>
      <c r="HC51" s="519">
        <v>0</v>
      </c>
      <c r="HD51" s="519">
        <v>0</v>
      </c>
      <c r="HE51" s="519">
        <v>0</v>
      </c>
      <c r="HF51" s="519">
        <v>0</v>
      </c>
      <c r="HG51" s="519">
        <v>0</v>
      </c>
      <c r="HH51" s="519">
        <v>0</v>
      </c>
      <c r="HI51" s="519">
        <v>0</v>
      </c>
      <c r="HJ51" s="519">
        <v>0</v>
      </c>
      <c r="HK51" s="519">
        <v>0</v>
      </c>
      <c r="HL51" s="519">
        <v>0</v>
      </c>
      <c r="HM51" s="519">
        <v>0</v>
      </c>
      <c r="HN51" s="519">
        <v>0</v>
      </c>
      <c r="HO51" s="519">
        <v>0</v>
      </c>
      <c r="HP51" s="519">
        <v>0</v>
      </c>
      <c r="HQ51" s="519">
        <v>0</v>
      </c>
      <c r="HR51" s="519">
        <v>0</v>
      </c>
      <c r="HS51" s="519">
        <v>0</v>
      </c>
      <c r="HT51" s="519">
        <v>0</v>
      </c>
      <c r="HU51" s="519">
        <v>0</v>
      </c>
      <c r="HV51" s="519">
        <v>0</v>
      </c>
      <c r="HW51" s="519">
        <v>0</v>
      </c>
      <c r="HX51" s="519">
        <v>0</v>
      </c>
      <c r="HY51" s="519">
        <v>0</v>
      </c>
      <c r="HZ51" s="519">
        <v>0</v>
      </c>
      <c r="IA51" s="519">
        <v>0</v>
      </c>
      <c r="IB51" s="519">
        <v>0</v>
      </c>
      <c r="IC51" s="519">
        <v>0</v>
      </c>
      <c r="ID51" s="519">
        <v>0</v>
      </c>
      <c r="IE51" s="519">
        <v>0</v>
      </c>
      <c r="IF51" s="519">
        <v>0</v>
      </c>
      <c r="IG51" s="519">
        <v>0</v>
      </c>
      <c r="IH51" s="519">
        <v>0</v>
      </c>
      <c r="II51" s="519">
        <v>0</v>
      </c>
      <c r="IJ51" s="519">
        <v>0</v>
      </c>
      <c r="IK51" s="519">
        <v>0</v>
      </c>
    </row>
    <row r="52" spans="1:245" hidden="1">
      <c r="A52" s="337" t="s">
        <v>631</v>
      </c>
      <c r="B52" s="519" t="s">
        <v>1058</v>
      </c>
      <c r="C52" s="519"/>
      <c r="D52" s="519"/>
      <c r="E52" s="519"/>
      <c r="F52" s="519">
        <v>1</v>
      </c>
      <c r="G52" s="520"/>
      <c r="H52" s="519">
        <v>4</v>
      </c>
      <c r="I52" s="519">
        <v>10</v>
      </c>
      <c r="J52" s="519" t="str">
        <f t="shared" si="3"/>
        <v>SDN10010410</v>
      </c>
      <c r="K52" s="519">
        <v>768</v>
      </c>
      <c r="M52" s="337" t="s">
        <v>631</v>
      </c>
      <c r="N52" s="519" t="s">
        <v>1058</v>
      </c>
      <c r="O52" s="519" t="s">
        <v>1059</v>
      </c>
      <c r="P52" s="519">
        <v>49</v>
      </c>
      <c r="Q52" s="183" t="str">
        <f t="shared" si="1"/>
        <v>SDN100149</v>
      </c>
      <c r="R52" s="519">
        <v>0</v>
      </c>
      <c r="S52" s="519">
        <v>0</v>
      </c>
      <c r="T52" s="519">
        <v>0</v>
      </c>
      <c r="U52" s="519">
        <v>0</v>
      </c>
      <c r="V52" s="519">
        <v>0</v>
      </c>
      <c r="W52" s="519">
        <v>0</v>
      </c>
      <c r="X52" s="519">
        <v>0</v>
      </c>
      <c r="Y52" s="519">
        <v>0</v>
      </c>
      <c r="Z52" s="519">
        <v>0</v>
      </c>
      <c r="AA52" s="519">
        <v>0</v>
      </c>
      <c r="AB52" s="519">
        <v>0</v>
      </c>
      <c r="AC52" s="519">
        <v>0</v>
      </c>
      <c r="AD52" s="519">
        <v>0</v>
      </c>
      <c r="AE52" s="519">
        <v>0</v>
      </c>
      <c r="AF52" s="519">
        <v>0</v>
      </c>
      <c r="AG52" s="519">
        <v>0</v>
      </c>
      <c r="AH52" s="519">
        <v>0</v>
      </c>
      <c r="AI52" s="519">
        <v>0</v>
      </c>
      <c r="AJ52" s="519">
        <v>0</v>
      </c>
      <c r="AK52" s="519">
        <v>0</v>
      </c>
      <c r="AL52" s="519">
        <v>0</v>
      </c>
      <c r="AM52" s="519">
        <v>0</v>
      </c>
      <c r="AN52" s="519">
        <v>0</v>
      </c>
      <c r="AO52" s="519">
        <v>0</v>
      </c>
      <c r="AP52" s="519">
        <v>13689.9</v>
      </c>
      <c r="AQ52" s="519">
        <v>0</v>
      </c>
      <c r="AR52" s="519">
        <v>0</v>
      </c>
      <c r="AS52" s="519">
        <v>0</v>
      </c>
      <c r="AT52" s="519">
        <v>0</v>
      </c>
      <c r="AU52" s="519">
        <v>0</v>
      </c>
      <c r="AV52" s="519">
        <v>0</v>
      </c>
      <c r="AW52" s="519">
        <v>0</v>
      </c>
      <c r="AX52" s="519">
        <v>0</v>
      </c>
      <c r="AY52" s="519">
        <v>0</v>
      </c>
      <c r="AZ52" s="519">
        <v>0</v>
      </c>
      <c r="BA52" s="519">
        <v>0</v>
      </c>
      <c r="BB52" s="519">
        <v>0</v>
      </c>
      <c r="BC52" s="519">
        <v>0</v>
      </c>
      <c r="BD52" s="519">
        <v>0</v>
      </c>
      <c r="BE52" s="519">
        <v>0</v>
      </c>
      <c r="BF52" s="519">
        <v>0</v>
      </c>
      <c r="BG52" s="519">
        <v>0</v>
      </c>
      <c r="BH52" s="519">
        <v>0</v>
      </c>
      <c r="BI52" s="519">
        <v>0</v>
      </c>
      <c r="BJ52" s="519">
        <v>0</v>
      </c>
      <c r="BK52" s="519">
        <v>0</v>
      </c>
      <c r="BL52" s="519">
        <v>0</v>
      </c>
      <c r="BM52" s="519">
        <v>0</v>
      </c>
      <c r="BN52" s="519">
        <v>0</v>
      </c>
      <c r="BO52" s="519">
        <v>0</v>
      </c>
      <c r="BP52" s="519">
        <v>0</v>
      </c>
      <c r="BQ52" s="519">
        <v>0</v>
      </c>
      <c r="BR52" s="519">
        <v>0</v>
      </c>
      <c r="BS52" s="519">
        <v>0</v>
      </c>
      <c r="BT52" s="519">
        <v>0</v>
      </c>
      <c r="BU52" s="519">
        <v>0</v>
      </c>
      <c r="BV52" s="519">
        <v>0</v>
      </c>
      <c r="BW52" s="519">
        <v>0</v>
      </c>
      <c r="BX52" s="519">
        <v>0</v>
      </c>
      <c r="BY52" s="519">
        <v>0</v>
      </c>
      <c r="BZ52" s="519">
        <v>0</v>
      </c>
      <c r="CA52" s="519">
        <v>0</v>
      </c>
      <c r="CB52" s="519">
        <v>0</v>
      </c>
      <c r="CC52" s="519">
        <v>0</v>
      </c>
      <c r="CD52" s="519">
        <v>0</v>
      </c>
      <c r="CE52" s="519">
        <v>0</v>
      </c>
      <c r="CF52" s="519">
        <v>0</v>
      </c>
      <c r="CG52" s="519">
        <v>0</v>
      </c>
      <c r="CH52" s="519">
        <v>0</v>
      </c>
      <c r="CI52" s="519">
        <v>0</v>
      </c>
      <c r="CJ52" s="519">
        <v>0</v>
      </c>
      <c r="CK52" s="519">
        <v>0</v>
      </c>
      <c r="CL52" s="519">
        <v>0</v>
      </c>
      <c r="CM52" s="519">
        <v>0</v>
      </c>
      <c r="CN52" s="519">
        <v>0</v>
      </c>
      <c r="CO52" s="519">
        <v>0</v>
      </c>
      <c r="CP52" s="519">
        <v>0</v>
      </c>
      <c r="CQ52" s="519">
        <v>0</v>
      </c>
      <c r="CR52" s="519">
        <v>0</v>
      </c>
      <c r="CS52" s="519">
        <v>0</v>
      </c>
      <c r="CT52" s="519">
        <v>0</v>
      </c>
      <c r="CU52" s="519">
        <v>0</v>
      </c>
      <c r="CV52" s="519">
        <v>0</v>
      </c>
      <c r="CW52" s="519">
        <v>0</v>
      </c>
      <c r="CX52" s="519">
        <v>0</v>
      </c>
      <c r="CY52" s="519">
        <v>0</v>
      </c>
      <c r="CZ52" s="519">
        <v>0</v>
      </c>
      <c r="DA52" s="519">
        <v>0</v>
      </c>
      <c r="DB52" s="519">
        <v>0</v>
      </c>
      <c r="DC52" s="519">
        <v>0</v>
      </c>
      <c r="DD52" s="519">
        <v>0</v>
      </c>
      <c r="DE52" s="519">
        <v>0</v>
      </c>
      <c r="DF52" s="519">
        <v>0</v>
      </c>
      <c r="DG52" s="519">
        <v>0</v>
      </c>
      <c r="DH52" s="519">
        <v>0</v>
      </c>
      <c r="DI52" s="519">
        <v>0</v>
      </c>
      <c r="DJ52" s="519">
        <v>0</v>
      </c>
      <c r="DK52" s="519">
        <v>0</v>
      </c>
      <c r="DL52" s="519">
        <v>0</v>
      </c>
      <c r="DM52" s="519">
        <v>0</v>
      </c>
      <c r="DN52" s="519">
        <v>0</v>
      </c>
      <c r="DO52" s="519">
        <v>0</v>
      </c>
      <c r="DP52" s="519">
        <v>0</v>
      </c>
      <c r="DQ52" s="519">
        <v>0</v>
      </c>
      <c r="DR52" s="519">
        <v>0</v>
      </c>
      <c r="DS52" s="519">
        <v>0</v>
      </c>
      <c r="DT52" s="519">
        <v>0</v>
      </c>
      <c r="DU52" s="519">
        <v>0</v>
      </c>
      <c r="DV52" s="519">
        <v>0</v>
      </c>
      <c r="DW52" s="519">
        <v>0</v>
      </c>
      <c r="DX52" s="519">
        <v>0</v>
      </c>
      <c r="DY52" s="131"/>
      <c r="DZ52" s="337" t="s">
        <v>631</v>
      </c>
      <c r="EA52" s="519" t="s">
        <v>1058</v>
      </c>
      <c r="EB52" s="519" t="s">
        <v>1059</v>
      </c>
      <c r="EC52" s="519">
        <v>49</v>
      </c>
      <c r="ED52" s="521" t="str">
        <f t="shared" si="2"/>
        <v>SDN100149</v>
      </c>
      <c r="EE52" s="519">
        <v>10000</v>
      </c>
      <c r="EF52" s="519">
        <v>10000</v>
      </c>
      <c r="EG52" s="519">
        <v>10000</v>
      </c>
      <c r="EH52" s="519">
        <v>10000</v>
      </c>
      <c r="EI52" s="519">
        <v>10000</v>
      </c>
      <c r="EJ52" s="519">
        <v>10000</v>
      </c>
      <c r="EK52" s="519">
        <v>10039.299999999999</v>
      </c>
      <c r="EL52" s="519">
        <v>11256.1</v>
      </c>
      <c r="EM52" s="519">
        <v>12473</v>
      </c>
      <c r="EN52" s="519">
        <v>13689.9</v>
      </c>
      <c r="EO52" s="519">
        <v>13689.9</v>
      </c>
      <c r="EP52" s="519">
        <v>13689.9</v>
      </c>
      <c r="EQ52" s="519">
        <v>13689.9</v>
      </c>
      <c r="ER52" s="519">
        <v>13689.9</v>
      </c>
      <c r="ES52" s="519">
        <v>13689.9</v>
      </c>
      <c r="ET52" s="519">
        <v>13689.9</v>
      </c>
      <c r="EU52" s="519">
        <v>13689.9</v>
      </c>
      <c r="EV52" s="519">
        <v>13689.9</v>
      </c>
      <c r="EW52" s="519">
        <v>13689.9</v>
      </c>
      <c r="EX52" s="519">
        <v>13689.9</v>
      </c>
      <c r="EY52" s="519">
        <v>13689.9</v>
      </c>
      <c r="EZ52" s="519">
        <v>13689.9</v>
      </c>
      <c r="FA52" s="519">
        <v>13689.9</v>
      </c>
      <c r="FB52" s="519">
        <v>13689.9</v>
      </c>
      <c r="FC52" s="519">
        <v>13689.9</v>
      </c>
      <c r="FD52" s="519">
        <v>0</v>
      </c>
      <c r="FE52" s="519">
        <v>0</v>
      </c>
      <c r="FF52" s="519">
        <v>0</v>
      </c>
      <c r="FG52" s="519">
        <v>0</v>
      </c>
      <c r="FH52" s="519">
        <v>0</v>
      </c>
      <c r="FI52" s="519">
        <v>0</v>
      </c>
      <c r="FJ52" s="519">
        <v>0</v>
      </c>
      <c r="FK52" s="519">
        <v>0</v>
      </c>
      <c r="FL52" s="519">
        <v>0</v>
      </c>
      <c r="FM52" s="519">
        <v>0</v>
      </c>
      <c r="FN52" s="519">
        <v>0</v>
      </c>
      <c r="FO52" s="519">
        <v>0</v>
      </c>
      <c r="FP52" s="519">
        <v>0</v>
      </c>
      <c r="FQ52" s="519">
        <v>0</v>
      </c>
      <c r="FR52" s="519">
        <v>0</v>
      </c>
      <c r="FS52" s="519">
        <v>0</v>
      </c>
      <c r="FT52" s="519">
        <v>0</v>
      </c>
      <c r="FU52" s="519">
        <v>0</v>
      </c>
      <c r="FV52" s="519">
        <v>0</v>
      </c>
      <c r="FW52" s="519">
        <v>0</v>
      </c>
      <c r="FX52" s="519">
        <v>0</v>
      </c>
      <c r="FY52" s="519">
        <v>0</v>
      </c>
      <c r="FZ52" s="519">
        <v>0</v>
      </c>
      <c r="GA52" s="519">
        <v>0</v>
      </c>
      <c r="GB52" s="519">
        <v>0</v>
      </c>
      <c r="GC52" s="519">
        <v>0</v>
      </c>
      <c r="GD52" s="519">
        <v>0</v>
      </c>
      <c r="GE52" s="519">
        <v>0</v>
      </c>
      <c r="GF52" s="519">
        <v>0</v>
      </c>
      <c r="GG52" s="519">
        <v>0</v>
      </c>
      <c r="GH52" s="519">
        <v>0</v>
      </c>
      <c r="GI52" s="519">
        <v>0</v>
      </c>
      <c r="GJ52" s="519">
        <v>0</v>
      </c>
      <c r="GK52" s="519">
        <v>0</v>
      </c>
      <c r="GL52" s="519">
        <v>0</v>
      </c>
      <c r="GM52" s="519">
        <v>0</v>
      </c>
      <c r="GN52" s="519">
        <v>0</v>
      </c>
      <c r="GO52" s="519">
        <v>0</v>
      </c>
      <c r="GP52" s="519">
        <v>0</v>
      </c>
      <c r="GQ52" s="519">
        <v>0</v>
      </c>
      <c r="GR52" s="519">
        <v>0</v>
      </c>
      <c r="GS52" s="519">
        <v>0</v>
      </c>
      <c r="GT52" s="519">
        <v>0</v>
      </c>
      <c r="GU52" s="519">
        <v>0</v>
      </c>
      <c r="GV52" s="519">
        <v>0</v>
      </c>
      <c r="GW52" s="519">
        <v>0</v>
      </c>
      <c r="GX52" s="519">
        <v>0</v>
      </c>
      <c r="GY52" s="519">
        <v>0</v>
      </c>
      <c r="GZ52" s="519">
        <v>0</v>
      </c>
      <c r="HA52" s="519">
        <v>0</v>
      </c>
      <c r="HB52" s="519">
        <v>0</v>
      </c>
      <c r="HC52" s="519">
        <v>0</v>
      </c>
      <c r="HD52" s="519">
        <v>0</v>
      </c>
      <c r="HE52" s="519">
        <v>0</v>
      </c>
      <c r="HF52" s="519">
        <v>0</v>
      </c>
      <c r="HG52" s="519">
        <v>0</v>
      </c>
      <c r="HH52" s="519">
        <v>0</v>
      </c>
      <c r="HI52" s="519">
        <v>0</v>
      </c>
      <c r="HJ52" s="519">
        <v>0</v>
      </c>
      <c r="HK52" s="519">
        <v>0</v>
      </c>
      <c r="HL52" s="519">
        <v>0</v>
      </c>
      <c r="HM52" s="519">
        <v>0</v>
      </c>
      <c r="HN52" s="519">
        <v>0</v>
      </c>
      <c r="HO52" s="519">
        <v>0</v>
      </c>
      <c r="HP52" s="519">
        <v>0</v>
      </c>
      <c r="HQ52" s="519">
        <v>0</v>
      </c>
      <c r="HR52" s="519">
        <v>0</v>
      </c>
      <c r="HS52" s="519">
        <v>0</v>
      </c>
      <c r="HT52" s="519">
        <v>0</v>
      </c>
      <c r="HU52" s="519">
        <v>0</v>
      </c>
      <c r="HV52" s="519">
        <v>0</v>
      </c>
      <c r="HW52" s="519">
        <v>0</v>
      </c>
      <c r="HX52" s="519">
        <v>0</v>
      </c>
      <c r="HY52" s="519">
        <v>0</v>
      </c>
      <c r="HZ52" s="519">
        <v>0</v>
      </c>
      <c r="IA52" s="519">
        <v>0</v>
      </c>
      <c r="IB52" s="519">
        <v>0</v>
      </c>
      <c r="IC52" s="519">
        <v>0</v>
      </c>
      <c r="ID52" s="519">
        <v>0</v>
      </c>
      <c r="IE52" s="519">
        <v>0</v>
      </c>
      <c r="IF52" s="519">
        <v>0</v>
      </c>
      <c r="IG52" s="519">
        <v>0</v>
      </c>
      <c r="IH52" s="519">
        <v>0</v>
      </c>
      <c r="II52" s="519">
        <v>0</v>
      </c>
      <c r="IJ52" s="519">
        <v>0</v>
      </c>
      <c r="IK52" s="519">
        <v>0</v>
      </c>
    </row>
    <row r="53" spans="1:245" hidden="1">
      <c r="A53" s="337" t="s">
        <v>631</v>
      </c>
      <c r="B53" s="519" t="s">
        <v>1058</v>
      </c>
      <c r="C53" s="519"/>
      <c r="D53" s="519"/>
      <c r="E53" s="519"/>
      <c r="F53" s="519">
        <v>1</v>
      </c>
      <c r="G53" s="520"/>
      <c r="H53" s="519">
        <v>5</v>
      </c>
      <c r="I53" s="519">
        <v>1</v>
      </c>
      <c r="J53" s="519" t="str">
        <f t="shared" si="3"/>
        <v>SDN10010501</v>
      </c>
      <c r="K53" s="519">
        <v>960</v>
      </c>
      <c r="M53" s="337" t="s">
        <v>631</v>
      </c>
      <c r="N53" s="519" t="s">
        <v>1058</v>
      </c>
      <c r="O53" s="519" t="s">
        <v>1059</v>
      </c>
      <c r="P53" s="519">
        <v>50</v>
      </c>
      <c r="Q53" s="183" t="str">
        <f t="shared" si="1"/>
        <v>SDN100150</v>
      </c>
      <c r="R53" s="519">
        <v>0</v>
      </c>
      <c r="S53" s="519">
        <v>0</v>
      </c>
      <c r="T53" s="519">
        <v>0</v>
      </c>
      <c r="U53" s="519">
        <v>0</v>
      </c>
      <c r="V53" s="519">
        <v>0</v>
      </c>
      <c r="W53" s="519">
        <v>0</v>
      </c>
      <c r="X53" s="519">
        <v>0</v>
      </c>
      <c r="Y53" s="519">
        <v>0</v>
      </c>
      <c r="Z53" s="519">
        <v>0</v>
      </c>
      <c r="AA53" s="519">
        <v>0</v>
      </c>
      <c r="AB53" s="519">
        <v>0</v>
      </c>
      <c r="AC53" s="519">
        <v>0</v>
      </c>
      <c r="AD53" s="519">
        <v>0</v>
      </c>
      <c r="AE53" s="519">
        <v>0</v>
      </c>
      <c r="AF53" s="519">
        <v>0</v>
      </c>
      <c r="AG53" s="519">
        <v>0</v>
      </c>
      <c r="AH53" s="519">
        <v>0</v>
      </c>
      <c r="AI53" s="519">
        <v>0</v>
      </c>
      <c r="AJ53" s="519">
        <v>0</v>
      </c>
      <c r="AK53" s="519">
        <v>0</v>
      </c>
      <c r="AL53" s="519">
        <v>0</v>
      </c>
      <c r="AM53" s="519">
        <v>0</v>
      </c>
      <c r="AN53" s="519">
        <v>0</v>
      </c>
      <c r="AO53" s="519">
        <v>0</v>
      </c>
      <c r="AP53" s="519">
        <v>14310</v>
      </c>
      <c r="AQ53" s="519">
        <v>0</v>
      </c>
      <c r="AR53" s="519">
        <v>0</v>
      </c>
      <c r="AS53" s="519">
        <v>0</v>
      </c>
      <c r="AT53" s="519">
        <v>0</v>
      </c>
      <c r="AU53" s="519">
        <v>0</v>
      </c>
      <c r="AV53" s="519">
        <v>0</v>
      </c>
      <c r="AW53" s="519">
        <v>0</v>
      </c>
      <c r="AX53" s="519">
        <v>0</v>
      </c>
      <c r="AY53" s="519">
        <v>0</v>
      </c>
      <c r="AZ53" s="519">
        <v>0</v>
      </c>
      <c r="BA53" s="519">
        <v>0</v>
      </c>
      <c r="BB53" s="519">
        <v>0</v>
      </c>
      <c r="BC53" s="519">
        <v>0</v>
      </c>
      <c r="BD53" s="519">
        <v>0</v>
      </c>
      <c r="BE53" s="519">
        <v>0</v>
      </c>
      <c r="BF53" s="519">
        <v>0</v>
      </c>
      <c r="BG53" s="519">
        <v>0</v>
      </c>
      <c r="BH53" s="519">
        <v>0</v>
      </c>
      <c r="BI53" s="519">
        <v>0</v>
      </c>
      <c r="BJ53" s="519">
        <v>0</v>
      </c>
      <c r="BK53" s="519">
        <v>0</v>
      </c>
      <c r="BL53" s="519">
        <v>0</v>
      </c>
      <c r="BM53" s="519">
        <v>0</v>
      </c>
      <c r="BN53" s="519">
        <v>0</v>
      </c>
      <c r="BO53" s="519">
        <v>0</v>
      </c>
      <c r="BP53" s="519">
        <v>0</v>
      </c>
      <c r="BQ53" s="519">
        <v>0</v>
      </c>
      <c r="BR53" s="519">
        <v>0</v>
      </c>
      <c r="BS53" s="519">
        <v>0</v>
      </c>
      <c r="BT53" s="519">
        <v>0</v>
      </c>
      <c r="BU53" s="519">
        <v>0</v>
      </c>
      <c r="BV53" s="519">
        <v>0</v>
      </c>
      <c r="BW53" s="519">
        <v>0</v>
      </c>
      <c r="BX53" s="519">
        <v>0</v>
      </c>
      <c r="BY53" s="519">
        <v>0</v>
      </c>
      <c r="BZ53" s="519">
        <v>0</v>
      </c>
      <c r="CA53" s="519">
        <v>0</v>
      </c>
      <c r="CB53" s="519">
        <v>0</v>
      </c>
      <c r="CC53" s="519">
        <v>0</v>
      </c>
      <c r="CD53" s="519">
        <v>0</v>
      </c>
      <c r="CE53" s="519">
        <v>0</v>
      </c>
      <c r="CF53" s="519">
        <v>0</v>
      </c>
      <c r="CG53" s="519">
        <v>0</v>
      </c>
      <c r="CH53" s="519">
        <v>0</v>
      </c>
      <c r="CI53" s="519">
        <v>0</v>
      </c>
      <c r="CJ53" s="519">
        <v>0</v>
      </c>
      <c r="CK53" s="519">
        <v>0</v>
      </c>
      <c r="CL53" s="519">
        <v>0</v>
      </c>
      <c r="CM53" s="519">
        <v>0</v>
      </c>
      <c r="CN53" s="519">
        <v>0</v>
      </c>
      <c r="CO53" s="519">
        <v>0</v>
      </c>
      <c r="CP53" s="519">
        <v>0</v>
      </c>
      <c r="CQ53" s="519">
        <v>0</v>
      </c>
      <c r="CR53" s="519">
        <v>0</v>
      </c>
      <c r="CS53" s="519">
        <v>0</v>
      </c>
      <c r="CT53" s="519">
        <v>0</v>
      </c>
      <c r="CU53" s="519">
        <v>0</v>
      </c>
      <c r="CV53" s="519">
        <v>0</v>
      </c>
      <c r="CW53" s="519">
        <v>0</v>
      </c>
      <c r="CX53" s="519">
        <v>0</v>
      </c>
      <c r="CY53" s="519">
        <v>0</v>
      </c>
      <c r="CZ53" s="519">
        <v>0</v>
      </c>
      <c r="DA53" s="519">
        <v>0</v>
      </c>
      <c r="DB53" s="519">
        <v>0</v>
      </c>
      <c r="DC53" s="519">
        <v>0</v>
      </c>
      <c r="DD53" s="519">
        <v>0</v>
      </c>
      <c r="DE53" s="519">
        <v>0</v>
      </c>
      <c r="DF53" s="519">
        <v>0</v>
      </c>
      <c r="DG53" s="519">
        <v>0</v>
      </c>
      <c r="DH53" s="519">
        <v>0</v>
      </c>
      <c r="DI53" s="519">
        <v>0</v>
      </c>
      <c r="DJ53" s="519">
        <v>0</v>
      </c>
      <c r="DK53" s="519">
        <v>0</v>
      </c>
      <c r="DL53" s="519">
        <v>0</v>
      </c>
      <c r="DM53" s="519">
        <v>0</v>
      </c>
      <c r="DN53" s="519">
        <v>0</v>
      </c>
      <c r="DO53" s="519">
        <v>0</v>
      </c>
      <c r="DP53" s="519">
        <v>0</v>
      </c>
      <c r="DQ53" s="519">
        <v>0</v>
      </c>
      <c r="DR53" s="519">
        <v>0</v>
      </c>
      <c r="DS53" s="519">
        <v>0</v>
      </c>
      <c r="DT53" s="519">
        <v>0</v>
      </c>
      <c r="DU53" s="519">
        <v>0</v>
      </c>
      <c r="DV53" s="519">
        <v>0</v>
      </c>
      <c r="DW53" s="519">
        <v>0</v>
      </c>
      <c r="DX53" s="519">
        <v>0</v>
      </c>
      <c r="DY53" s="131"/>
      <c r="DZ53" s="337" t="s">
        <v>631</v>
      </c>
      <c r="EA53" s="519" t="s">
        <v>1058</v>
      </c>
      <c r="EB53" s="519" t="s">
        <v>1059</v>
      </c>
      <c r="EC53" s="519">
        <v>50</v>
      </c>
      <c r="ED53" s="521" t="str">
        <f t="shared" si="2"/>
        <v>SDN100150</v>
      </c>
      <c r="EE53" s="519">
        <v>10000</v>
      </c>
      <c r="EF53" s="519">
        <v>10000</v>
      </c>
      <c r="EG53" s="519">
        <v>10000</v>
      </c>
      <c r="EH53" s="519">
        <v>10000</v>
      </c>
      <c r="EI53" s="519">
        <v>10000</v>
      </c>
      <c r="EJ53" s="519">
        <v>10000</v>
      </c>
      <c r="EK53" s="519">
        <v>10494</v>
      </c>
      <c r="EL53" s="519">
        <v>11766</v>
      </c>
      <c r="EM53" s="519">
        <v>13038</v>
      </c>
      <c r="EN53" s="519">
        <v>14310</v>
      </c>
      <c r="EO53" s="519">
        <v>14310</v>
      </c>
      <c r="EP53" s="519">
        <v>14310</v>
      </c>
      <c r="EQ53" s="519">
        <v>14310</v>
      </c>
      <c r="ER53" s="519">
        <v>14310</v>
      </c>
      <c r="ES53" s="519">
        <v>14310</v>
      </c>
      <c r="ET53" s="519">
        <v>14310</v>
      </c>
      <c r="EU53" s="519">
        <v>14310</v>
      </c>
      <c r="EV53" s="519">
        <v>14310</v>
      </c>
      <c r="EW53" s="519">
        <v>14310</v>
      </c>
      <c r="EX53" s="519">
        <v>14310</v>
      </c>
      <c r="EY53" s="519">
        <v>14310</v>
      </c>
      <c r="EZ53" s="519">
        <v>14310</v>
      </c>
      <c r="FA53" s="519">
        <v>14310</v>
      </c>
      <c r="FB53" s="519">
        <v>14310</v>
      </c>
      <c r="FC53" s="519">
        <v>14310</v>
      </c>
      <c r="FD53" s="519">
        <v>0</v>
      </c>
      <c r="FE53" s="519">
        <v>0</v>
      </c>
      <c r="FF53" s="519">
        <v>0</v>
      </c>
      <c r="FG53" s="519">
        <v>0</v>
      </c>
      <c r="FH53" s="519">
        <v>0</v>
      </c>
      <c r="FI53" s="519">
        <v>0</v>
      </c>
      <c r="FJ53" s="519">
        <v>0</v>
      </c>
      <c r="FK53" s="519">
        <v>0</v>
      </c>
      <c r="FL53" s="519">
        <v>0</v>
      </c>
      <c r="FM53" s="519">
        <v>0</v>
      </c>
      <c r="FN53" s="519">
        <v>0</v>
      </c>
      <c r="FO53" s="519">
        <v>0</v>
      </c>
      <c r="FP53" s="519">
        <v>0</v>
      </c>
      <c r="FQ53" s="519">
        <v>0</v>
      </c>
      <c r="FR53" s="519">
        <v>0</v>
      </c>
      <c r="FS53" s="519">
        <v>0</v>
      </c>
      <c r="FT53" s="519">
        <v>0</v>
      </c>
      <c r="FU53" s="519">
        <v>0</v>
      </c>
      <c r="FV53" s="519">
        <v>0</v>
      </c>
      <c r="FW53" s="519">
        <v>0</v>
      </c>
      <c r="FX53" s="519">
        <v>0</v>
      </c>
      <c r="FY53" s="519">
        <v>0</v>
      </c>
      <c r="FZ53" s="519">
        <v>0</v>
      </c>
      <c r="GA53" s="519">
        <v>0</v>
      </c>
      <c r="GB53" s="519">
        <v>0</v>
      </c>
      <c r="GC53" s="519">
        <v>0</v>
      </c>
      <c r="GD53" s="519">
        <v>0</v>
      </c>
      <c r="GE53" s="519">
        <v>0</v>
      </c>
      <c r="GF53" s="519">
        <v>0</v>
      </c>
      <c r="GG53" s="519">
        <v>0</v>
      </c>
      <c r="GH53" s="519">
        <v>0</v>
      </c>
      <c r="GI53" s="519">
        <v>0</v>
      </c>
      <c r="GJ53" s="519">
        <v>0</v>
      </c>
      <c r="GK53" s="519">
        <v>0</v>
      </c>
      <c r="GL53" s="519">
        <v>0</v>
      </c>
      <c r="GM53" s="519">
        <v>0</v>
      </c>
      <c r="GN53" s="519">
        <v>0</v>
      </c>
      <c r="GO53" s="519">
        <v>0</v>
      </c>
      <c r="GP53" s="519">
        <v>0</v>
      </c>
      <c r="GQ53" s="519">
        <v>0</v>
      </c>
      <c r="GR53" s="519">
        <v>0</v>
      </c>
      <c r="GS53" s="519">
        <v>0</v>
      </c>
      <c r="GT53" s="519">
        <v>0</v>
      </c>
      <c r="GU53" s="519">
        <v>0</v>
      </c>
      <c r="GV53" s="519">
        <v>0</v>
      </c>
      <c r="GW53" s="519">
        <v>0</v>
      </c>
      <c r="GX53" s="519">
        <v>0</v>
      </c>
      <c r="GY53" s="519">
        <v>0</v>
      </c>
      <c r="GZ53" s="519">
        <v>0</v>
      </c>
      <c r="HA53" s="519">
        <v>0</v>
      </c>
      <c r="HB53" s="519">
        <v>0</v>
      </c>
      <c r="HC53" s="519">
        <v>0</v>
      </c>
      <c r="HD53" s="519">
        <v>0</v>
      </c>
      <c r="HE53" s="519">
        <v>0</v>
      </c>
      <c r="HF53" s="519">
        <v>0</v>
      </c>
      <c r="HG53" s="519">
        <v>0</v>
      </c>
      <c r="HH53" s="519">
        <v>0</v>
      </c>
      <c r="HI53" s="519">
        <v>0</v>
      </c>
      <c r="HJ53" s="519">
        <v>0</v>
      </c>
      <c r="HK53" s="519">
        <v>0</v>
      </c>
      <c r="HL53" s="519">
        <v>0</v>
      </c>
      <c r="HM53" s="519">
        <v>0</v>
      </c>
      <c r="HN53" s="519">
        <v>0</v>
      </c>
      <c r="HO53" s="519">
        <v>0</v>
      </c>
      <c r="HP53" s="519">
        <v>0</v>
      </c>
      <c r="HQ53" s="519">
        <v>0</v>
      </c>
      <c r="HR53" s="519">
        <v>0</v>
      </c>
      <c r="HS53" s="519">
        <v>0</v>
      </c>
      <c r="HT53" s="519">
        <v>0</v>
      </c>
      <c r="HU53" s="519">
        <v>0</v>
      </c>
      <c r="HV53" s="519">
        <v>0</v>
      </c>
      <c r="HW53" s="519">
        <v>0</v>
      </c>
      <c r="HX53" s="519">
        <v>0</v>
      </c>
      <c r="HY53" s="519">
        <v>0</v>
      </c>
      <c r="HZ53" s="519">
        <v>0</v>
      </c>
      <c r="IA53" s="519">
        <v>0</v>
      </c>
      <c r="IB53" s="519">
        <v>0</v>
      </c>
      <c r="IC53" s="519">
        <v>0</v>
      </c>
      <c r="ID53" s="519">
        <v>0</v>
      </c>
      <c r="IE53" s="519">
        <v>0</v>
      </c>
      <c r="IF53" s="519">
        <v>0</v>
      </c>
      <c r="IG53" s="519">
        <v>0</v>
      </c>
      <c r="IH53" s="519">
        <v>0</v>
      </c>
      <c r="II53" s="519">
        <v>0</v>
      </c>
      <c r="IJ53" s="519">
        <v>0</v>
      </c>
      <c r="IK53" s="519">
        <v>0</v>
      </c>
    </row>
    <row r="54" spans="1:245" hidden="1">
      <c r="A54" s="337" t="s">
        <v>631</v>
      </c>
      <c r="B54" s="519" t="s">
        <v>1058</v>
      </c>
      <c r="C54" s="519"/>
      <c r="D54" s="519"/>
      <c r="E54" s="519"/>
      <c r="F54" s="519">
        <v>1</v>
      </c>
      <c r="G54" s="520"/>
      <c r="H54" s="519">
        <v>5</v>
      </c>
      <c r="I54" s="519">
        <v>2</v>
      </c>
      <c r="J54" s="519" t="str">
        <f t="shared" si="3"/>
        <v>SDN10010502</v>
      </c>
      <c r="K54" s="519">
        <v>960</v>
      </c>
      <c r="M54" s="337" t="s">
        <v>631</v>
      </c>
      <c r="N54" s="519" t="s">
        <v>1058</v>
      </c>
      <c r="O54" s="519" t="s">
        <v>1059</v>
      </c>
      <c r="P54" s="520">
        <v>51</v>
      </c>
      <c r="Q54" s="183" t="str">
        <f t="shared" si="1"/>
        <v>SDN100151</v>
      </c>
      <c r="R54" s="519">
        <v>0</v>
      </c>
      <c r="S54" s="519">
        <v>0</v>
      </c>
      <c r="T54" s="519">
        <v>0</v>
      </c>
      <c r="U54" s="519">
        <v>0</v>
      </c>
      <c r="V54" s="519">
        <v>0</v>
      </c>
      <c r="W54" s="519">
        <v>0</v>
      </c>
      <c r="X54" s="519">
        <v>0</v>
      </c>
      <c r="Y54" s="519">
        <v>0</v>
      </c>
      <c r="Z54" s="519">
        <v>0</v>
      </c>
      <c r="AA54" s="519">
        <v>0</v>
      </c>
      <c r="AB54" s="519">
        <v>0</v>
      </c>
      <c r="AC54" s="519">
        <v>0</v>
      </c>
      <c r="AD54" s="519">
        <v>0</v>
      </c>
      <c r="AE54" s="519">
        <v>0</v>
      </c>
      <c r="AF54" s="519">
        <v>0</v>
      </c>
      <c r="AG54" s="519">
        <v>0</v>
      </c>
      <c r="AH54" s="519">
        <v>0</v>
      </c>
      <c r="AI54" s="519">
        <v>0</v>
      </c>
      <c r="AJ54" s="519">
        <v>0</v>
      </c>
      <c r="AK54" s="519">
        <v>0</v>
      </c>
      <c r="AL54" s="519">
        <v>0</v>
      </c>
      <c r="AM54" s="519">
        <v>0</v>
      </c>
      <c r="AN54" s="519">
        <v>0</v>
      </c>
      <c r="AO54" s="519">
        <v>0</v>
      </c>
      <c r="AP54" s="519">
        <v>15120.9</v>
      </c>
      <c r="AQ54" s="519">
        <v>0</v>
      </c>
      <c r="AR54" s="519">
        <v>0</v>
      </c>
      <c r="AS54" s="519">
        <v>0</v>
      </c>
      <c r="AT54" s="519">
        <v>0</v>
      </c>
      <c r="AU54" s="519">
        <v>0</v>
      </c>
      <c r="AV54" s="519">
        <v>0</v>
      </c>
      <c r="AW54" s="519">
        <v>0</v>
      </c>
      <c r="AX54" s="519">
        <v>0</v>
      </c>
      <c r="AY54" s="519">
        <v>0</v>
      </c>
      <c r="AZ54" s="519">
        <v>0</v>
      </c>
      <c r="BA54" s="519">
        <v>0</v>
      </c>
      <c r="BB54" s="519">
        <v>0</v>
      </c>
      <c r="BC54" s="519">
        <v>0</v>
      </c>
      <c r="BD54" s="519">
        <v>0</v>
      </c>
      <c r="BE54" s="519">
        <v>0</v>
      </c>
      <c r="BF54" s="519">
        <v>0</v>
      </c>
      <c r="BG54" s="519">
        <v>0</v>
      </c>
      <c r="BH54" s="519">
        <v>0</v>
      </c>
      <c r="BI54" s="519">
        <v>0</v>
      </c>
      <c r="BJ54" s="519">
        <v>0</v>
      </c>
      <c r="BK54" s="519">
        <v>0</v>
      </c>
      <c r="BL54" s="519">
        <v>0</v>
      </c>
      <c r="BM54" s="519">
        <v>0</v>
      </c>
      <c r="BN54" s="519">
        <v>0</v>
      </c>
      <c r="BO54" s="519">
        <v>0</v>
      </c>
      <c r="BP54" s="519">
        <v>0</v>
      </c>
      <c r="BQ54" s="519">
        <v>0</v>
      </c>
      <c r="BR54" s="519">
        <v>0</v>
      </c>
      <c r="BS54" s="519">
        <v>0</v>
      </c>
      <c r="BT54" s="519">
        <v>0</v>
      </c>
      <c r="BU54" s="519">
        <v>0</v>
      </c>
      <c r="BV54" s="519">
        <v>0</v>
      </c>
      <c r="BW54" s="519">
        <v>0</v>
      </c>
      <c r="BX54" s="519">
        <v>0</v>
      </c>
      <c r="BY54" s="519">
        <v>0</v>
      </c>
      <c r="BZ54" s="519">
        <v>0</v>
      </c>
      <c r="CA54" s="519">
        <v>0</v>
      </c>
      <c r="CB54" s="519">
        <v>0</v>
      </c>
      <c r="CC54" s="519">
        <v>0</v>
      </c>
      <c r="CD54" s="519">
        <v>0</v>
      </c>
      <c r="CE54" s="519">
        <v>0</v>
      </c>
      <c r="CF54" s="519">
        <v>0</v>
      </c>
      <c r="CG54" s="519">
        <v>0</v>
      </c>
      <c r="CH54" s="519">
        <v>0</v>
      </c>
      <c r="CI54" s="519">
        <v>0</v>
      </c>
      <c r="CJ54" s="519">
        <v>0</v>
      </c>
      <c r="CK54" s="519">
        <v>0</v>
      </c>
      <c r="CL54" s="519">
        <v>0</v>
      </c>
      <c r="CM54" s="519">
        <v>0</v>
      </c>
      <c r="CN54" s="519">
        <v>0</v>
      </c>
      <c r="CO54" s="519">
        <v>0</v>
      </c>
      <c r="CP54" s="519">
        <v>0</v>
      </c>
      <c r="CQ54" s="519">
        <v>0</v>
      </c>
      <c r="CR54" s="519">
        <v>0</v>
      </c>
      <c r="CS54" s="519">
        <v>0</v>
      </c>
      <c r="CT54" s="519">
        <v>0</v>
      </c>
      <c r="CU54" s="519">
        <v>0</v>
      </c>
      <c r="CV54" s="519">
        <v>0</v>
      </c>
      <c r="CW54" s="519">
        <v>0</v>
      </c>
      <c r="CX54" s="519">
        <v>0</v>
      </c>
      <c r="CY54" s="519">
        <v>0</v>
      </c>
      <c r="CZ54" s="519">
        <v>0</v>
      </c>
      <c r="DA54" s="519">
        <v>0</v>
      </c>
      <c r="DB54" s="519">
        <v>0</v>
      </c>
      <c r="DC54" s="519">
        <v>0</v>
      </c>
      <c r="DD54" s="519">
        <v>0</v>
      </c>
      <c r="DE54" s="519">
        <v>0</v>
      </c>
      <c r="DF54" s="519">
        <v>0</v>
      </c>
      <c r="DG54" s="519">
        <v>0</v>
      </c>
      <c r="DH54" s="519">
        <v>0</v>
      </c>
      <c r="DI54" s="519">
        <v>0</v>
      </c>
      <c r="DJ54" s="519">
        <v>0</v>
      </c>
      <c r="DK54" s="519">
        <v>0</v>
      </c>
      <c r="DL54" s="519">
        <v>0</v>
      </c>
      <c r="DM54" s="519">
        <v>0</v>
      </c>
      <c r="DN54" s="519">
        <v>0</v>
      </c>
      <c r="DO54" s="519">
        <v>0</v>
      </c>
      <c r="DP54" s="519">
        <v>0</v>
      </c>
      <c r="DQ54" s="519">
        <v>0</v>
      </c>
      <c r="DR54" s="519">
        <v>0</v>
      </c>
      <c r="DS54" s="519">
        <v>0</v>
      </c>
      <c r="DT54" s="519">
        <v>0</v>
      </c>
      <c r="DU54" s="519">
        <v>0</v>
      </c>
      <c r="DV54" s="519">
        <v>0</v>
      </c>
      <c r="DW54" s="519">
        <v>0</v>
      </c>
      <c r="DX54" s="519">
        <v>0</v>
      </c>
      <c r="DY54" s="131"/>
      <c r="DZ54" s="337" t="s">
        <v>631</v>
      </c>
      <c r="EA54" s="519" t="s">
        <v>1058</v>
      </c>
      <c r="EB54" s="519" t="s">
        <v>1059</v>
      </c>
      <c r="EC54" s="520">
        <v>51</v>
      </c>
      <c r="ED54" s="521" t="str">
        <f t="shared" si="2"/>
        <v>SDN100151</v>
      </c>
      <c r="EE54" s="519">
        <v>10000</v>
      </c>
      <c r="EF54" s="519">
        <v>10000</v>
      </c>
      <c r="EG54" s="519">
        <v>10000</v>
      </c>
      <c r="EH54" s="519">
        <v>10000</v>
      </c>
      <c r="EI54" s="519">
        <v>10000</v>
      </c>
      <c r="EJ54" s="519">
        <v>10000</v>
      </c>
      <c r="EK54" s="519">
        <v>11088.7</v>
      </c>
      <c r="EL54" s="519">
        <v>12432.7</v>
      </c>
      <c r="EM54" s="519">
        <v>13776.8</v>
      </c>
      <c r="EN54" s="519">
        <v>15120.9</v>
      </c>
      <c r="EO54" s="519">
        <v>15120.9</v>
      </c>
      <c r="EP54" s="519">
        <v>15120.9</v>
      </c>
      <c r="EQ54" s="519">
        <v>15120.9</v>
      </c>
      <c r="ER54" s="519">
        <v>15120.9</v>
      </c>
      <c r="ES54" s="519">
        <v>15120.9</v>
      </c>
      <c r="ET54" s="519">
        <v>15120.9</v>
      </c>
      <c r="EU54" s="519">
        <v>15120.9</v>
      </c>
      <c r="EV54" s="519">
        <v>15120.9</v>
      </c>
      <c r="EW54" s="519">
        <v>15120.9</v>
      </c>
      <c r="EX54" s="519">
        <v>15120.9</v>
      </c>
      <c r="EY54" s="519">
        <v>15120.9</v>
      </c>
      <c r="EZ54" s="519">
        <v>15120.9</v>
      </c>
      <c r="FA54" s="519">
        <v>15120.9</v>
      </c>
      <c r="FB54" s="519">
        <v>15120.9</v>
      </c>
      <c r="FC54" s="519">
        <v>15120.9</v>
      </c>
      <c r="FD54" s="519">
        <v>0</v>
      </c>
      <c r="FE54" s="519">
        <v>0</v>
      </c>
      <c r="FF54" s="519">
        <v>0</v>
      </c>
      <c r="FG54" s="519">
        <v>0</v>
      </c>
      <c r="FH54" s="519">
        <v>0</v>
      </c>
      <c r="FI54" s="519">
        <v>0</v>
      </c>
      <c r="FJ54" s="519">
        <v>0</v>
      </c>
      <c r="FK54" s="519">
        <v>0</v>
      </c>
      <c r="FL54" s="519">
        <v>0</v>
      </c>
      <c r="FM54" s="519">
        <v>0</v>
      </c>
      <c r="FN54" s="519">
        <v>0</v>
      </c>
      <c r="FO54" s="519">
        <v>0</v>
      </c>
      <c r="FP54" s="519">
        <v>0</v>
      </c>
      <c r="FQ54" s="519">
        <v>0</v>
      </c>
      <c r="FR54" s="519">
        <v>0</v>
      </c>
      <c r="FS54" s="519">
        <v>0</v>
      </c>
      <c r="FT54" s="519">
        <v>0</v>
      </c>
      <c r="FU54" s="519">
        <v>0</v>
      </c>
      <c r="FV54" s="519">
        <v>0</v>
      </c>
      <c r="FW54" s="519">
        <v>0</v>
      </c>
      <c r="FX54" s="519">
        <v>0</v>
      </c>
      <c r="FY54" s="519">
        <v>0</v>
      </c>
      <c r="FZ54" s="519">
        <v>0</v>
      </c>
      <c r="GA54" s="519">
        <v>0</v>
      </c>
      <c r="GB54" s="519">
        <v>0</v>
      </c>
      <c r="GC54" s="519">
        <v>0</v>
      </c>
      <c r="GD54" s="519">
        <v>0</v>
      </c>
      <c r="GE54" s="519">
        <v>0</v>
      </c>
      <c r="GF54" s="519">
        <v>0</v>
      </c>
      <c r="GG54" s="519">
        <v>0</v>
      </c>
      <c r="GH54" s="519">
        <v>0</v>
      </c>
      <c r="GI54" s="519">
        <v>0</v>
      </c>
      <c r="GJ54" s="519">
        <v>0</v>
      </c>
      <c r="GK54" s="519">
        <v>0</v>
      </c>
      <c r="GL54" s="519">
        <v>0</v>
      </c>
      <c r="GM54" s="519">
        <v>0</v>
      </c>
      <c r="GN54" s="519">
        <v>0</v>
      </c>
      <c r="GO54" s="519">
        <v>0</v>
      </c>
      <c r="GP54" s="519">
        <v>0</v>
      </c>
      <c r="GQ54" s="519">
        <v>0</v>
      </c>
      <c r="GR54" s="519">
        <v>0</v>
      </c>
      <c r="GS54" s="519">
        <v>0</v>
      </c>
      <c r="GT54" s="519">
        <v>0</v>
      </c>
      <c r="GU54" s="519">
        <v>0</v>
      </c>
      <c r="GV54" s="519">
        <v>0</v>
      </c>
      <c r="GW54" s="519">
        <v>0</v>
      </c>
      <c r="GX54" s="519">
        <v>0</v>
      </c>
      <c r="GY54" s="519">
        <v>0</v>
      </c>
      <c r="GZ54" s="519">
        <v>0</v>
      </c>
      <c r="HA54" s="519">
        <v>0</v>
      </c>
      <c r="HB54" s="519">
        <v>0</v>
      </c>
      <c r="HC54" s="519">
        <v>0</v>
      </c>
      <c r="HD54" s="519">
        <v>0</v>
      </c>
      <c r="HE54" s="519">
        <v>0</v>
      </c>
      <c r="HF54" s="519">
        <v>0</v>
      </c>
      <c r="HG54" s="519">
        <v>0</v>
      </c>
      <c r="HH54" s="519">
        <v>0</v>
      </c>
      <c r="HI54" s="519">
        <v>0</v>
      </c>
      <c r="HJ54" s="519">
        <v>0</v>
      </c>
      <c r="HK54" s="519">
        <v>0</v>
      </c>
      <c r="HL54" s="519">
        <v>0</v>
      </c>
      <c r="HM54" s="519">
        <v>0</v>
      </c>
      <c r="HN54" s="519">
        <v>0</v>
      </c>
      <c r="HO54" s="519">
        <v>0</v>
      </c>
      <c r="HP54" s="519">
        <v>0</v>
      </c>
      <c r="HQ54" s="519">
        <v>0</v>
      </c>
      <c r="HR54" s="519">
        <v>0</v>
      </c>
      <c r="HS54" s="519">
        <v>0</v>
      </c>
      <c r="HT54" s="519">
        <v>0</v>
      </c>
      <c r="HU54" s="519">
        <v>0</v>
      </c>
      <c r="HV54" s="519">
        <v>0</v>
      </c>
      <c r="HW54" s="519">
        <v>0</v>
      </c>
      <c r="HX54" s="519">
        <v>0</v>
      </c>
      <c r="HY54" s="519">
        <v>0</v>
      </c>
      <c r="HZ54" s="519">
        <v>0</v>
      </c>
      <c r="IA54" s="519">
        <v>0</v>
      </c>
      <c r="IB54" s="519">
        <v>0</v>
      </c>
      <c r="IC54" s="519">
        <v>0</v>
      </c>
      <c r="ID54" s="519">
        <v>0</v>
      </c>
      <c r="IE54" s="519">
        <v>0</v>
      </c>
      <c r="IF54" s="519">
        <v>0</v>
      </c>
      <c r="IG54" s="519">
        <v>0</v>
      </c>
      <c r="IH54" s="519">
        <v>0</v>
      </c>
      <c r="II54" s="519">
        <v>0</v>
      </c>
      <c r="IJ54" s="519">
        <v>0</v>
      </c>
      <c r="IK54" s="519">
        <v>0</v>
      </c>
    </row>
    <row r="55" spans="1:245" hidden="1">
      <c r="A55" s="337" t="s">
        <v>631</v>
      </c>
      <c r="B55" s="519" t="s">
        <v>1058</v>
      </c>
      <c r="C55" s="519"/>
      <c r="D55" s="519"/>
      <c r="E55" s="519"/>
      <c r="F55" s="519">
        <v>1</v>
      </c>
      <c r="G55" s="520"/>
      <c r="H55" s="519">
        <v>5</v>
      </c>
      <c r="I55" s="519">
        <v>3</v>
      </c>
      <c r="J55" s="519" t="str">
        <f t="shared" si="3"/>
        <v>SDN10010503</v>
      </c>
      <c r="K55" s="519">
        <v>960</v>
      </c>
      <c r="M55" s="337" t="s">
        <v>631</v>
      </c>
      <c r="N55" s="519" t="s">
        <v>1058</v>
      </c>
      <c r="O55" s="519" t="s">
        <v>1059</v>
      </c>
      <c r="P55" s="519">
        <v>52</v>
      </c>
      <c r="Q55" s="183" t="str">
        <f t="shared" si="1"/>
        <v>SDN100152</v>
      </c>
      <c r="R55" s="519">
        <v>0</v>
      </c>
      <c r="S55" s="519">
        <v>0</v>
      </c>
      <c r="T55" s="519">
        <v>0</v>
      </c>
      <c r="U55" s="519">
        <v>0</v>
      </c>
      <c r="V55" s="519">
        <v>0</v>
      </c>
      <c r="W55" s="519">
        <v>0</v>
      </c>
      <c r="X55" s="519">
        <v>0</v>
      </c>
      <c r="Y55" s="519">
        <v>0</v>
      </c>
      <c r="Z55" s="519">
        <v>0</v>
      </c>
      <c r="AA55" s="519">
        <v>0</v>
      </c>
      <c r="AB55" s="519">
        <v>0</v>
      </c>
      <c r="AC55" s="519">
        <v>0</v>
      </c>
      <c r="AD55" s="519">
        <v>0</v>
      </c>
      <c r="AE55" s="519">
        <v>0</v>
      </c>
      <c r="AF55" s="519">
        <v>0</v>
      </c>
      <c r="AG55" s="519">
        <v>0</v>
      </c>
      <c r="AH55" s="519">
        <v>0</v>
      </c>
      <c r="AI55" s="519">
        <v>0</v>
      </c>
      <c r="AJ55" s="519">
        <v>0</v>
      </c>
      <c r="AK55" s="519">
        <v>0</v>
      </c>
      <c r="AL55" s="519">
        <v>0</v>
      </c>
      <c r="AM55" s="519">
        <v>0</v>
      </c>
      <c r="AN55" s="519">
        <v>0</v>
      </c>
      <c r="AO55" s="519">
        <v>0</v>
      </c>
      <c r="AP55" s="519">
        <v>15884.1</v>
      </c>
      <c r="AQ55" s="519">
        <v>0</v>
      </c>
      <c r="AR55" s="519">
        <v>0</v>
      </c>
      <c r="AS55" s="519">
        <v>0</v>
      </c>
      <c r="AT55" s="519">
        <v>0</v>
      </c>
      <c r="AU55" s="519">
        <v>0</v>
      </c>
      <c r="AV55" s="519">
        <v>0</v>
      </c>
      <c r="AW55" s="519">
        <v>0</v>
      </c>
      <c r="AX55" s="519">
        <v>0</v>
      </c>
      <c r="AY55" s="519">
        <v>0</v>
      </c>
      <c r="AZ55" s="519">
        <v>0</v>
      </c>
      <c r="BA55" s="519">
        <v>0</v>
      </c>
      <c r="BB55" s="519">
        <v>0</v>
      </c>
      <c r="BC55" s="519">
        <v>0</v>
      </c>
      <c r="BD55" s="519">
        <v>0</v>
      </c>
      <c r="BE55" s="519">
        <v>0</v>
      </c>
      <c r="BF55" s="519">
        <v>0</v>
      </c>
      <c r="BG55" s="519">
        <v>0</v>
      </c>
      <c r="BH55" s="519">
        <v>0</v>
      </c>
      <c r="BI55" s="519">
        <v>0</v>
      </c>
      <c r="BJ55" s="519">
        <v>0</v>
      </c>
      <c r="BK55" s="519">
        <v>0</v>
      </c>
      <c r="BL55" s="519">
        <v>0</v>
      </c>
      <c r="BM55" s="519">
        <v>0</v>
      </c>
      <c r="BN55" s="519">
        <v>0</v>
      </c>
      <c r="BO55" s="519">
        <v>0</v>
      </c>
      <c r="BP55" s="519">
        <v>0</v>
      </c>
      <c r="BQ55" s="519">
        <v>0</v>
      </c>
      <c r="BR55" s="519">
        <v>0</v>
      </c>
      <c r="BS55" s="519">
        <v>0</v>
      </c>
      <c r="BT55" s="519">
        <v>0</v>
      </c>
      <c r="BU55" s="519">
        <v>0</v>
      </c>
      <c r="BV55" s="519">
        <v>0</v>
      </c>
      <c r="BW55" s="519">
        <v>0</v>
      </c>
      <c r="BX55" s="519">
        <v>0</v>
      </c>
      <c r="BY55" s="519">
        <v>0</v>
      </c>
      <c r="BZ55" s="519">
        <v>0</v>
      </c>
      <c r="CA55" s="519">
        <v>0</v>
      </c>
      <c r="CB55" s="519">
        <v>0</v>
      </c>
      <c r="CC55" s="519">
        <v>0</v>
      </c>
      <c r="CD55" s="519">
        <v>0</v>
      </c>
      <c r="CE55" s="519">
        <v>0</v>
      </c>
      <c r="CF55" s="519">
        <v>0</v>
      </c>
      <c r="CG55" s="519">
        <v>0</v>
      </c>
      <c r="CH55" s="519">
        <v>0</v>
      </c>
      <c r="CI55" s="519">
        <v>0</v>
      </c>
      <c r="CJ55" s="519">
        <v>0</v>
      </c>
      <c r="CK55" s="519">
        <v>0</v>
      </c>
      <c r="CL55" s="519">
        <v>0</v>
      </c>
      <c r="CM55" s="519">
        <v>0</v>
      </c>
      <c r="CN55" s="519">
        <v>0</v>
      </c>
      <c r="CO55" s="519">
        <v>0</v>
      </c>
      <c r="CP55" s="519">
        <v>0</v>
      </c>
      <c r="CQ55" s="519">
        <v>0</v>
      </c>
      <c r="CR55" s="519">
        <v>0</v>
      </c>
      <c r="CS55" s="519">
        <v>0</v>
      </c>
      <c r="CT55" s="519">
        <v>0</v>
      </c>
      <c r="CU55" s="519">
        <v>0</v>
      </c>
      <c r="CV55" s="519">
        <v>0</v>
      </c>
      <c r="CW55" s="519">
        <v>0</v>
      </c>
      <c r="CX55" s="519">
        <v>0</v>
      </c>
      <c r="CY55" s="519">
        <v>0</v>
      </c>
      <c r="CZ55" s="519">
        <v>0</v>
      </c>
      <c r="DA55" s="519">
        <v>0</v>
      </c>
      <c r="DB55" s="519">
        <v>0</v>
      </c>
      <c r="DC55" s="519">
        <v>0</v>
      </c>
      <c r="DD55" s="519">
        <v>0</v>
      </c>
      <c r="DE55" s="519">
        <v>0</v>
      </c>
      <c r="DF55" s="519">
        <v>0</v>
      </c>
      <c r="DG55" s="519">
        <v>0</v>
      </c>
      <c r="DH55" s="519">
        <v>0</v>
      </c>
      <c r="DI55" s="519">
        <v>0</v>
      </c>
      <c r="DJ55" s="519">
        <v>0</v>
      </c>
      <c r="DK55" s="519">
        <v>0</v>
      </c>
      <c r="DL55" s="519">
        <v>0</v>
      </c>
      <c r="DM55" s="519">
        <v>0</v>
      </c>
      <c r="DN55" s="519">
        <v>0</v>
      </c>
      <c r="DO55" s="519">
        <v>0</v>
      </c>
      <c r="DP55" s="519">
        <v>0</v>
      </c>
      <c r="DQ55" s="519">
        <v>0</v>
      </c>
      <c r="DR55" s="519">
        <v>0</v>
      </c>
      <c r="DS55" s="519">
        <v>0</v>
      </c>
      <c r="DT55" s="519">
        <v>0</v>
      </c>
      <c r="DU55" s="519">
        <v>0</v>
      </c>
      <c r="DV55" s="519">
        <v>0</v>
      </c>
      <c r="DW55" s="519">
        <v>0</v>
      </c>
      <c r="DX55" s="519">
        <v>0</v>
      </c>
      <c r="DY55" s="131"/>
      <c r="DZ55" s="337" t="s">
        <v>631</v>
      </c>
      <c r="EA55" s="519" t="s">
        <v>1058</v>
      </c>
      <c r="EB55" s="519" t="s">
        <v>1059</v>
      </c>
      <c r="EC55" s="519">
        <v>52</v>
      </c>
      <c r="ED55" s="521" t="str">
        <f t="shared" si="2"/>
        <v>SDN100152</v>
      </c>
      <c r="EE55" s="519">
        <v>10000</v>
      </c>
      <c r="EF55" s="519">
        <v>10000</v>
      </c>
      <c r="EG55" s="519">
        <v>10000</v>
      </c>
      <c r="EH55" s="519">
        <v>10000</v>
      </c>
      <c r="EI55" s="519">
        <v>10000</v>
      </c>
      <c r="EJ55" s="519">
        <v>10236.4</v>
      </c>
      <c r="EK55" s="519">
        <v>11648.3</v>
      </c>
      <c r="EL55" s="519">
        <v>13060.3</v>
      </c>
      <c r="EM55" s="519">
        <v>14472.2</v>
      </c>
      <c r="EN55" s="519">
        <v>15884.1</v>
      </c>
      <c r="EO55" s="519">
        <v>15884.1</v>
      </c>
      <c r="EP55" s="519">
        <v>15884.1</v>
      </c>
      <c r="EQ55" s="519">
        <v>15884.1</v>
      </c>
      <c r="ER55" s="519">
        <v>15884.1</v>
      </c>
      <c r="ES55" s="519">
        <v>15884.1</v>
      </c>
      <c r="ET55" s="519">
        <v>15884.1</v>
      </c>
      <c r="EU55" s="519">
        <v>15884.1</v>
      </c>
      <c r="EV55" s="519">
        <v>15884.1</v>
      </c>
      <c r="EW55" s="519">
        <v>15884.1</v>
      </c>
      <c r="EX55" s="519">
        <v>15884.1</v>
      </c>
      <c r="EY55" s="519">
        <v>15884.1</v>
      </c>
      <c r="EZ55" s="519">
        <v>15884.1</v>
      </c>
      <c r="FA55" s="519">
        <v>15884.1</v>
      </c>
      <c r="FB55" s="519">
        <v>15884.1</v>
      </c>
      <c r="FC55" s="519">
        <v>15884.1</v>
      </c>
      <c r="FD55" s="519">
        <v>0</v>
      </c>
      <c r="FE55" s="519">
        <v>0</v>
      </c>
      <c r="FF55" s="519">
        <v>0</v>
      </c>
      <c r="FG55" s="519">
        <v>0</v>
      </c>
      <c r="FH55" s="519">
        <v>0</v>
      </c>
      <c r="FI55" s="519">
        <v>0</v>
      </c>
      <c r="FJ55" s="519">
        <v>0</v>
      </c>
      <c r="FK55" s="519">
        <v>0</v>
      </c>
      <c r="FL55" s="519">
        <v>0</v>
      </c>
      <c r="FM55" s="519">
        <v>0</v>
      </c>
      <c r="FN55" s="519">
        <v>0</v>
      </c>
      <c r="FO55" s="519">
        <v>0</v>
      </c>
      <c r="FP55" s="519">
        <v>0</v>
      </c>
      <c r="FQ55" s="519">
        <v>0</v>
      </c>
      <c r="FR55" s="519">
        <v>0</v>
      </c>
      <c r="FS55" s="519">
        <v>0</v>
      </c>
      <c r="FT55" s="519">
        <v>0</v>
      </c>
      <c r="FU55" s="519">
        <v>0</v>
      </c>
      <c r="FV55" s="519">
        <v>0</v>
      </c>
      <c r="FW55" s="519">
        <v>0</v>
      </c>
      <c r="FX55" s="519">
        <v>0</v>
      </c>
      <c r="FY55" s="519">
        <v>0</v>
      </c>
      <c r="FZ55" s="519">
        <v>0</v>
      </c>
      <c r="GA55" s="519">
        <v>0</v>
      </c>
      <c r="GB55" s="519">
        <v>0</v>
      </c>
      <c r="GC55" s="519">
        <v>0</v>
      </c>
      <c r="GD55" s="519">
        <v>0</v>
      </c>
      <c r="GE55" s="519">
        <v>0</v>
      </c>
      <c r="GF55" s="519">
        <v>0</v>
      </c>
      <c r="GG55" s="519">
        <v>0</v>
      </c>
      <c r="GH55" s="519">
        <v>0</v>
      </c>
      <c r="GI55" s="519">
        <v>0</v>
      </c>
      <c r="GJ55" s="519">
        <v>0</v>
      </c>
      <c r="GK55" s="519">
        <v>0</v>
      </c>
      <c r="GL55" s="519">
        <v>0</v>
      </c>
      <c r="GM55" s="519">
        <v>0</v>
      </c>
      <c r="GN55" s="519">
        <v>0</v>
      </c>
      <c r="GO55" s="519">
        <v>0</v>
      </c>
      <c r="GP55" s="519">
        <v>0</v>
      </c>
      <c r="GQ55" s="519">
        <v>0</v>
      </c>
      <c r="GR55" s="519">
        <v>0</v>
      </c>
      <c r="GS55" s="519">
        <v>0</v>
      </c>
      <c r="GT55" s="519">
        <v>0</v>
      </c>
      <c r="GU55" s="519">
        <v>0</v>
      </c>
      <c r="GV55" s="519">
        <v>0</v>
      </c>
      <c r="GW55" s="519">
        <v>0</v>
      </c>
      <c r="GX55" s="519">
        <v>0</v>
      </c>
      <c r="GY55" s="519">
        <v>0</v>
      </c>
      <c r="GZ55" s="519">
        <v>0</v>
      </c>
      <c r="HA55" s="519">
        <v>0</v>
      </c>
      <c r="HB55" s="519">
        <v>0</v>
      </c>
      <c r="HC55" s="519">
        <v>0</v>
      </c>
      <c r="HD55" s="519">
        <v>0</v>
      </c>
      <c r="HE55" s="519">
        <v>0</v>
      </c>
      <c r="HF55" s="519">
        <v>0</v>
      </c>
      <c r="HG55" s="519">
        <v>0</v>
      </c>
      <c r="HH55" s="519">
        <v>0</v>
      </c>
      <c r="HI55" s="519">
        <v>0</v>
      </c>
      <c r="HJ55" s="519">
        <v>0</v>
      </c>
      <c r="HK55" s="519">
        <v>0</v>
      </c>
      <c r="HL55" s="519">
        <v>0</v>
      </c>
      <c r="HM55" s="519">
        <v>0</v>
      </c>
      <c r="HN55" s="519">
        <v>0</v>
      </c>
      <c r="HO55" s="519">
        <v>0</v>
      </c>
      <c r="HP55" s="519">
        <v>0</v>
      </c>
      <c r="HQ55" s="519">
        <v>0</v>
      </c>
      <c r="HR55" s="519">
        <v>0</v>
      </c>
      <c r="HS55" s="519">
        <v>0</v>
      </c>
      <c r="HT55" s="519">
        <v>0</v>
      </c>
      <c r="HU55" s="519">
        <v>0</v>
      </c>
      <c r="HV55" s="519">
        <v>0</v>
      </c>
      <c r="HW55" s="519">
        <v>0</v>
      </c>
      <c r="HX55" s="519">
        <v>0</v>
      </c>
      <c r="HY55" s="519">
        <v>0</v>
      </c>
      <c r="HZ55" s="519">
        <v>0</v>
      </c>
      <c r="IA55" s="519">
        <v>0</v>
      </c>
      <c r="IB55" s="519">
        <v>0</v>
      </c>
      <c r="IC55" s="519">
        <v>0</v>
      </c>
      <c r="ID55" s="519">
        <v>0</v>
      </c>
      <c r="IE55" s="519">
        <v>0</v>
      </c>
      <c r="IF55" s="519">
        <v>0</v>
      </c>
      <c r="IG55" s="519">
        <v>0</v>
      </c>
      <c r="IH55" s="519">
        <v>0</v>
      </c>
      <c r="II55" s="519">
        <v>0</v>
      </c>
      <c r="IJ55" s="519">
        <v>0</v>
      </c>
      <c r="IK55" s="519">
        <v>0</v>
      </c>
    </row>
    <row r="56" spans="1:245" hidden="1">
      <c r="A56" s="337" t="s">
        <v>631</v>
      </c>
      <c r="B56" s="519" t="s">
        <v>1058</v>
      </c>
      <c r="C56" s="519"/>
      <c r="D56" s="519"/>
      <c r="E56" s="519"/>
      <c r="F56" s="519">
        <v>1</v>
      </c>
      <c r="G56" s="520"/>
      <c r="H56" s="519">
        <v>5</v>
      </c>
      <c r="I56" s="519">
        <v>4</v>
      </c>
      <c r="J56" s="519" t="str">
        <f t="shared" si="3"/>
        <v>SDN10010504</v>
      </c>
      <c r="K56" s="519">
        <v>960</v>
      </c>
      <c r="M56" s="337" t="s">
        <v>631</v>
      </c>
      <c r="N56" s="519" t="s">
        <v>1058</v>
      </c>
      <c r="O56" s="519" t="s">
        <v>1059</v>
      </c>
      <c r="P56" s="519">
        <v>53</v>
      </c>
      <c r="Q56" s="183" t="str">
        <f t="shared" si="1"/>
        <v>SDN100153</v>
      </c>
      <c r="R56" s="519">
        <v>0</v>
      </c>
      <c r="S56" s="519">
        <v>0</v>
      </c>
      <c r="T56" s="519">
        <v>0</v>
      </c>
      <c r="U56" s="519">
        <v>0</v>
      </c>
      <c r="V56" s="519">
        <v>0</v>
      </c>
      <c r="W56" s="519">
        <v>0</v>
      </c>
      <c r="X56" s="519">
        <v>0</v>
      </c>
      <c r="Y56" s="519">
        <v>0</v>
      </c>
      <c r="Z56" s="519">
        <v>0</v>
      </c>
      <c r="AA56" s="519">
        <v>0</v>
      </c>
      <c r="AB56" s="519">
        <v>0</v>
      </c>
      <c r="AC56" s="519">
        <v>0</v>
      </c>
      <c r="AD56" s="519">
        <v>0</v>
      </c>
      <c r="AE56" s="519">
        <v>0</v>
      </c>
      <c r="AF56" s="519">
        <v>0</v>
      </c>
      <c r="AG56" s="519">
        <v>0</v>
      </c>
      <c r="AH56" s="519">
        <v>0</v>
      </c>
      <c r="AI56" s="519">
        <v>0</v>
      </c>
      <c r="AJ56" s="519">
        <v>0</v>
      </c>
      <c r="AK56" s="519">
        <v>0</v>
      </c>
      <c r="AL56" s="519">
        <v>0</v>
      </c>
      <c r="AM56" s="519">
        <v>0</v>
      </c>
      <c r="AN56" s="519">
        <v>0</v>
      </c>
      <c r="AO56" s="519">
        <v>0</v>
      </c>
      <c r="AP56" s="519">
        <v>16742.7</v>
      </c>
      <c r="AQ56" s="519">
        <v>0</v>
      </c>
      <c r="AR56" s="519">
        <v>0</v>
      </c>
      <c r="AS56" s="519">
        <v>0</v>
      </c>
      <c r="AT56" s="519">
        <v>0</v>
      </c>
      <c r="AU56" s="519">
        <v>0</v>
      </c>
      <c r="AV56" s="519">
        <v>0</v>
      </c>
      <c r="AW56" s="519">
        <v>0</v>
      </c>
      <c r="AX56" s="519">
        <v>0</v>
      </c>
      <c r="AY56" s="519">
        <v>0</v>
      </c>
      <c r="AZ56" s="519">
        <v>0</v>
      </c>
      <c r="BA56" s="519">
        <v>0</v>
      </c>
      <c r="BB56" s="519">
        <v>0</v>
      </c>
      <c r="BC56" s="519">
        <v>0</v>
      </c>
      <c r="BD56" s="519">
        <v>0</v>
      </c>
      <c r="BE56" s="519">
        <v>0</v>
      </c>
      <c r="BF56" s="519">
        <v>0</v>
      </c>
      <c r="BG56" s="519">
        <v>0</v>
      </c>
      <c r="BH56" s="519">
        <v>0</v>
      </c>
      <c r="BI56" s="519">
        <v>0</v>
      </c>
      <c r="BJ56" s="519">
        <v>0</v>
      </c>
      <c r="BK56" s="519">
        <v>0</v>
      </c>
      <c r="BL56" s="519">
        <v>0</v>
      </c>
      <c r="BM56" s="519">
        <v>0</v>
      </c>
      <c r="BN56" s="519">
        <v>0</v>
      </c>
      <c r="BO56" s="519">
        <v>0</v>
      </c>
      <c r="BP56" s="519">
        <v>0</v>
      </c>
      <c r="BQ56" s="519">
        <v>0</v>
      </c>
      <c r="BR56" s="519">
        <v>0</v>
      </c>
      <c r="BS56" s="519">
        <v>0</v>
      </c>
      <c r="BT56" s="519">
        <v>0</v>
      </c>
      <c r="BU56" s="519">
        <v>0</v>
      </c>
      <c r="BV56" s="519">
        <v>0</v>
      </c>
      <c r="BW56" s="519">
        <v>0</v>
      </c>
      <c r="BX56" s="519">
        <v>0</v>
      </c>
      <c r="BY56" s="519">
        <v>0</v>
      </c>
      <c r="BZ56" s="519">
        <v>0</v>
      </c>
      <c r="CA56" s="519">
        <v>0</v>
      </c>
      <c r="CB56" s="519">
        <v>0</v>
      </c>
      <c r="CC56" s="519">
        <v>0</v>
      </c>
      <c r="CD56" s="519">
        <v>0</v>
      </c>
      <c r="CE56" s="519">
        <v>0</v>
      </c>
      <c r="CF56" s="519">
        <v>0</v>
      </c>
      <c r="CG56" s="519">
        <v>0</v>
      </c>
      <c r="CH56" s="519">
        <v>0</v>
      </c>
      <c r="CI56" s="519">
        <v>0</v>
      </c>
      <c r="CJ56" s="519">
        <v>0</v>
      </c>
      <c r="CK56" s="519">
        <v>0</v>
      </c>
      <c r="CL56" s="519">
        <v>0</v>
      </c>
      <c r="CM56" s="519">
        <v>0</v>
      </c>
      <c r="CN56" s="519">
        <v>0</v>
      </c>
      <c r="CO56" s="519">
        <v>0</v>
      </c>
      <c r="CP56" s="519">
        <v>0</v>
      </c>
      <c r="CQ56" s="519">
        <v>0</v>
      </c>
      <c r="CR56" s="519">
        <v>0</v>
      </c>
      <c r="CS56" s="519">
        <v>0</v>
      </c>
      <c r="CT56" s="519">
        <v>0</v>
      </c>
      <c r="CU56" s="519">
        <v>0</v>
      </c>
      <c r="CV56" s="519">
        <v>0</v>
      </c>
      <c r="CW56" s="519">
        <v>0</v>
      </c>
      <c r="CX56" s="519">
        <v>0</v>
      </c>
      <c r="CY56" s="519">
        <v>0</v>
      </c>
      <c r="CZ56" s="519">
        <v>0</v>
      </c>
      <c r="DA56" s="519">
        <v>0</v>
      </c>
      <c r="DB56" s="519">
        <v>0</v>
      </c>
      <c r="DC56" s="519">
        <v>0</v>
      </c>
      <c r="DD56" s="519">
        <v>0</v>
      </c>
      <c r="DE56" s="519">
        <v>0</v>
      </c>
      <c r="DF56" s="519">
        <v>0</v>
      </c>
      <c r="DG56" s="519">
        <v>0</v>
      </c>
      <c r="DH56" s="519">
        <v>0</v>
      </c>
      <c r="DI56" s="519">
        <v>0</v>
      </c>
      <c r="DJ56" s="519">
        <v>0</v>
      </c>
      <c r="DK56" s="519">
        <v>0</v>
      </c>
      <c r="DL56" s="519">
        <v>0</v>
      </c>
      <c r="DM56" s="519">
        <v>0</v>
      </c>
      <c r="DN56" s="519">
        <v>0</v>
      </c>
      <c r="DO56" s="519">
        <v>0</v>
      </c>
      <c r="DP56" s="519">
        <v>0</v>
      </c>
      <c r="DQ56" s="519">
        <v>0</v>
      </c>
      <c r="DR56" s="519">
        <v>0</v>
      </c>
      <c r="DS56" s="519">
        <v>0</v>
      </c>
      <c r="DT56" s="519">
        <v>0</v>
      </c>
      <c r="DU56" s="519">
        <v>0</v>
      </c>
      <c r="DV56" s="519">
        <v>0</v>
      </c>
      <c r="DW56" s="519">
        <v>0</v>
      </c>
      <c r="DX56" s="519">
        <v>0</v>
      </c>
      <c r="DY56" s="131"/>
      <c r="DZ56" s="337" t="s">
        <v>631</v>
      </c>
      <c r="EA56" s="519" t="s">
        <v>1058</v>
      </c>
      <c r="EB56" s="519" t="s">
        <v>1059</v>
      </c>
      <c r="EC56" s="519">
        <v>53</v>
      </c>
      <c r="ED56" s="521" t="str">
        <f t="shared" si="2"/>
        <v>SDN100153</v>
      </c>
      <c r="EE56" s="519">
        <v>10000</v>
      </c>
      <c r="EF56" s="519">
        <v>10000</v>
      </c>
      <c r="EG56" s="519">
        <v>10000</v>
      </c>
      <c r="EH56" s="519">
        <v>10000</v>
      </c>
      <c r="EI56" s="519">
        <v>10000</v>
      </c>
      <c r="EJ56" s="519">
        <v>10789.7</v>
      </c>
      <c r="EK56" s="519">
        <v>12278</v>
      </c>
      <c r="EL56" s="519">
        <v>13766.2</v>
      </c>
      <c r="EM56" s="519">
        <v>15254.5</v>
      </c>
      <c r="EN56" s="519">
        <v>16742.7</v>
      </c>
      <c r="EO56" s="519">
        <v>16742.7</v>
      </c>
      <c r="EP56" s="519">
        <v>16742.7</v>
      </c>
      <c r="EQ56" s="519">
        <v>16742.7</v>
      </c>
      <c r="ER56" s="519">
        <v>16742.7</v>
      </c>
      <c r="ES56" s="519">
        <v>16742.7</v>
      </c>
      <c r="ET56" s="519">
        <v>16742.7</v>
      </c>
      <c r="EU56" s="519">
        <v>16742.7</v>
      </c>
      <c r="EV56" s="519">
        <v>16742.7</v>
      </c>
      <c r="EW56" s="519">
        <v>16742.7</v>
      </c>
      <c r="EX56" s="519">
        <v>16742.7</v>
      </c>
      <c r="EY56" s="519">
        <v>16742.7</v>
      </c>
      <c r="EZ56" s="519">
        <v>16742.7</v>
      </c>
      <c r="FA56" s="519">
        <v>16742.7</v>
      </c>
      <c r="FB56" s="519">
        <v>16742.7</v>
      </c>
      <c r="FC56" s="519">
        <v>16742.7</v>
      </c>
      <c r="FD56" s="519">
        <v>0</v>
      </c>
      <c r="FE56" s="519">
        <v>0</v>
      </c>
      <c r="FF56" s="519">
        <v>0</v>
      </c>
      <c r="FG56" s="519">
        <v>0</v>
      </c>
      <c r="FH56" s="519">
        <v>0</v>
      </c>
      <c r="FI56" s="519">
        <v>0</v>
      </c>
      <c r="FJ56" s="519">
        <v>0</v>
      </c>
      <c r="FK56" s="519">
        <v>0</v>
      </c>
      <c r="FL56" s="519">
        <v>0</v>
      </c>
      <c r="FM56" s="519">
        <v>0</v>
      </c>
      <c r="FN56" s="519">
        <v>0</v>
      </c>
      <c r="FO56" s="519">
        <v>0</v>
      </c>
      <c r="FP56" s="519">
        <v>0</v>
      </c>
      <c r="FQ56" s="519">
        <v>0</v>
      </c>
      <c r="FR56" s="519">
        <v>0</v>
      </c>
      <c r="FS56" s="519">
        <v>0</v>
      </c>
      <c r="FT56" s="519">
        <v>0</v>
      </c>
      <c r="FU56" s="519">
        <v>0</v>
      </c>
      <c r="FV56" s="519">
        <v>0</v>
      </c>
      <c r="FW56" s="519">
        <v>0</v>
      </c>
      <c r="FX56" s="519">
        <v>0</v>
      </c>
      <c r="FY56" s="519">
        <v>0</v>
      </c>
      <c r="FZ56" s="519">
        <v>0</v>
      </c>
      <c r="GA56" s="519">
        <v>0</v>
      </c>
      <c r="GB56" s="519">
        <v>0</v>
      </c>
      <c r="GC56" s="519">
        <v>0</v>
      </c>
      <c r="GD56" s="519">
        <v>0</v>
      </c>
      <c r="GE56" s="519">
        <v>0</v>
      </c>
      <c r="GF56" s="519">
        <v>0</v>
      </c>
      <c r="GG56" s="519">
        <v>0</v>
      </c>
      <c r="GH56" s="519">
        <v>0</v>
      </c>
      <c r="GI56" s="519">
        <v>0</v>
      </c>
      <c r="GJ56" s="519">
        <v>0</v>
      </c>
      <c r="GK56" s="519">
        <v>0</v>
      </c>
      <c r="GL56" s="519">
        <v>0</v>
      </c>
      <c r="GM56" s="519">
        <v>0</v>
      </c>
      <c r="GN56" s="519">
        <v>0</v>
      </c>
      <c r="GO56" s="519">
        <v>0</v>
      </c>
      <c r="GP56" s="519">
        <v>0</v>
      </c>
      <c r="GQ56" s="519">
        <v>0</v>
      </c>
      <c r="GR56" s="519">
        <v>0</v>
      </c>
      <c r="GS56" s="519">
        <v>0</v>
      </c>
      <c r="GT56" s="519">
        <v>0</v>
      </c>
      <c r="GU56" s="519">
        <v>0</v>
      </c>
      <c r="GV56" s="519">
        <v>0</v>
      </c>
      <c r="GW56" s="519">
        <v>0</v>
      </c>
      <c r="GX56" s="519">
        <v>0</v>
      </c>
      <c r="GY56" s="519">
        <v>0</v>
      </c>
      <c r="GZ56" s="519">
        <v>0</v>
      </c>
      <c r="HA56" s="519">
        <v>0</v>
      </c>
      <c r="HB56" s="519">
        <v>0</v>
      </c>
      <c r="HC56" s="519">
        <v>0</v>
      </c>
      <c r="HD56" s="519">
        <v>0</v>
      </c>
      <c r="HE56" s="519">
        <v>0</v>
      </c>
      <c r="HF56" s="519">
        <v>0</v>
      </c>
      <c r="HG56" s="519">
        <v>0</v>
      </c>
      <c r="HH56" s="519">
        <v>0</v>
      </c>
      <c r="HI56" s="519">
        <v>0</v>
      </c>
      <c r="HJ56" s="519">
        <v>0</v>
      </c>
      <c r="HK56" s="519">
        <v>0</v>
      </c>
      <c r="HL56" s="519">
        <v>0</v>
      </c>
      <c r="HM56" s="519">
        <v>0</v>
      </c>
      <c r="HN56" s="519">
        <v>0</v>
      </c>
      <c r="HO56" s="519">
        <v>0</v>
      </c>
      <c r="HP56" s="519">
        <v>0</v>
      </c>
      <c r="HQ56" s="519">
        <v>0</v>
      </c>
      <c r="HR56" s="519">
        <v>0</v>
      </c>
      <c r="HS56" s="519">
        <v>0</v>
      </c>
      <c r="HT56" s="519">
        <v>0</v>
      </c>
      <c r="HU56" s="519">
        <v>0</v>
      </c>
      <c r="HV56" s="519">
        <v>0</v>
      </c>
      <c r="HW56" s="519">
        <v>0</v>
      </c>
      <c r="HX56" s="519">
        <v>0</v>
      </c>
      <c r="HY56" s="519">
        <v>0</v>
      </c>
      <c r="HZ56" s="519">
        <v>0</v>
      </c>
      <c r="IA56" s="519">
        <v>0</v>
      </c>
      <c r="IB56" s="519">
        <v>0</v>
      </c>
      <c r="IC56" s="519">
        <v>0</v>
      </c>
      <c r="ID56" s="519">
        <v>0</v>
      </c>
      <c r="IE56" s="519">
        <v>0</v>
      </c>
      <c r="IF56" s="519">
        <v>0</v>
      </c>
      <c r="IG56" s="519">
        <v>0</v>
      </c>
      <c r="IH56" s="519">
        <v>0</v>
      </c>
      <c r="II56" s="519">
        <v>0</v>
      </c>
      <c r="IJ56" s="519">
        <v>0</v>
      </c>
      <c r="IK56" s="519">
        <v>0</v>
      </c>
    </row>
    <row r="57" spans="1:245" hidden="1">
      <c r="A57" s="337" t="s">
        <v>631</v>
      </c>
      <c r="B57" s="519" t="s">
        <v>1058</v>
      </c>
      <c r="C57" s="519"/>
      <c r="D57" s="519"/>
      <c r="E57" s="519"/>
      <c r="F57" s="519">
        <v>1</v>
      </c>
      <c r="G57" s="520"/>
      <c r="H57" s="519">
        <v>5</v>
      </c>
      <c r="I57" s="519">
        <v>5</v>
      </c>
      <c r="J57" s="519" t="str">
        <f t="shared" si="3"/>
        <v>SDN10010505</v>
      </c>
      <c r="K57" s="519">
        <v>960</v>
      </c>
      <c r="M57" s="337" t="s">
        <v>631</v>
      </c>
      <c r="N57" s="519" t="s">
        <v>1058</v>
      </c>
      <c r="O57" s="519" t="s">
        <v>1059</v>
      </c>
      <c r="P57" s="519">
        <v>54</v>
      </c>
      <c r="Q57" s="183" t="str">
        <f t="shared" si="1"/>
        <v>SDN100154</v>
      </c>
      <c r="R57" s="519">
        <v>0</v>
      </c>
      <c r="S57" s="519">
        <v>0</v>
      </c>
      <c r="T57" s="519">
        <v>0</v>
      </c>
      <c r="U57" s="519">
        <v>0</v>
      </c>
      <c r="V57" s="519">
        <v>0</v>
      </c>
      <c r="W57" s="519">
        <v>0</v>
      </c>
      <c r="X57" s="519">
        <v>0</v>
      </c>
      <c r="Y57" s="519">
        <v>0</v>
      </c>
      <c r="Z57" s="519">
        <v>0</v>
      </c>
      <c r="AA57" s="519">
        <v>0</v>
      </c>
      <c r="AB57" s="519">
        <v>0</v>
      </c>
      <c r="AC57" s="519">
        <v>0</v>
      </c>
      <c r="AD57" s="519">
        <v>0</v>
      </c>
      <c r="AE57" s="519">
        <v>0</v>
      </c>
      <c r="AF57" s="519">
        <v>0</v>
      </c>
      <c r="AG57" s="519">
        <v>0</v>
      </c>
      <c r="AH57" s="519">
        <v>0</v>
      </c>
      <c r="AI57" s="519">
        <v>0</v>
      </c>
      <c r="AJ57" s="519">
        <v>0</v>
      </c>
      <c r="AK57" s="519">
        <v>0</v>
      </c>
      <c r="AL57" s="519">
        <v>0</v>
      </c>
      <c r="AM57" s="519">
        <v>0</v>
      </c>
      <c r="AN57" s="519">
        <v>0</v>
      </c>
      <c r="AO57" s="519">
        <v>0</v>
      </c>
      <c r="AP57" s="519">
        <v>17696.7</v>
      </c>
      <c r="AQ57" s="519">
        <v>0</v>
      </c>
      <c r="AR57" s="519">
        <v>0</v>
      </c>
      <c r="AS57" s="519">
        <v>0</v>
      </c>
      <c r="AT57" s="519">
        <v>0</v>
      </c>
      <c r="AU57" s="519">
        <v>0</v>
      </c>
      <c r="AV57" s="519">
        <v>0</v>
      </c>
      <c r="AW57" s="519">
        <v>0</v>
      </c>
      <c r="AX57" s="519">
        <v>0</v>
      </c>
      <c r="AY57" s="519">
        <v>0</v>
      </c>
      <c r="AZ57" s="519">
        <v>0</v>
      </c>
      <c r="BA57" s="519">
        <v>0</v>
      </c>
      <c r="BB57" s="519">
        <v>0</v>
      </c>
      <c r="BC57" s="519">
        <v>0</v>
      </c>
      <c r="BD57" s="519">
        <v>0</v>
      </c>
      <c r="BE57" s="519">
        <v>0</v>
      </c>
      <c r="BF57" s="519">
        <v>0</v>
      </c>
      <c r="BG57" s="519">
        <v>0</v>
      </c>
      <c r="BH57" s="519">
        <v>0</v>
      </c>
      <c r="BI57" s="519">
        <v>0</v>
      </c>
      <c r="BJ57" s="519">
        <v>0</v>
      </c>
      <c r="BK57" s="519">
        <v>0</v>
      </c>
      <c r="BL57" s="519">
        <v>0</v>
      </c>
      <c r="BM57" s="519">
        <v>0</v>
      </c>
      <c r="BN57" s="519">
        <v>0</v>
      </c>
      <c r="BO57" s="519">
        <v>0</v>
      </c>
      <c r="BP57" s="519">
        <v>0</v>
      </c>
      <c r="BQ57" s="519">
        <v>0</v>
      </c>
      <c r="BR57" s="519">
        <v>0</v>
      </c>
      <c r="BS57" s="519">
        <v>0</v>
      </c>
      <c r="BT57" s="519">
        <v>0</v>
      </c>
      <c r="BU57" s="519">
        <v>0</v>
      </c>
      <c r="BV57" s="519">
        <v>0</v>
      </c>
      <c r="BW57" s="519">
        <v>0</v>
      </c>
      <c r="BX57" s="519">
        <v>0</v>
      </c>
      <c r="BY57" s="519">
        <v>0</v>
      </c>
      <c r="BZ57" s="519">
        <v>0</v>
      </c>
      <c r="CA57" s="519">
        <v>0</v>
      </c>
      <c r="CB57" s="519">
        <v>0</v>
      </c>
      <c r="CC57" s="519">
        <v>0</v>
      </c>
      <c r="CD57" s="519">
        <v>0</v>
      </c>
      <c r="CE57" s="519">
        <v>0</v>
      </c>
      <c r="CF57" s="519">
        <v>0</v>
      </c>
      <c r="CG57" s="519">
        <v>0</v>
      </c>
      <c r="CH57" s="519">
        <v>0</v>
      </c>
      <c r="CI57" s="519">
        <v>0</v>
      </c>
      <c r="CJ57" s="519">
        <v>0</v>
      </c>
      <c r="CK57" s="519">
        <v>0</v>
      </c>
      <c r="CL57" s="519">
        <v>0</v>
      </c>
      <c r="CM57" s="519">
        <v>0</v>
      </c>
      <c r="CN57" s="519">
        <v>0</v>
      </c>
      <c r="CO57" s="519">
        <v>0</v>
      </c>
      <c r="CP57" s="519">
        <v>0</v>
      </c>
      <c r="CQ57" s="519">
        <v>0</v>
      </c>
      <c r="CR57" s="519">
        <v>0</v>
      </c>
      <c r="CS57" s="519">
        <v>0</v>
      </c>
      <c r="CT57" s="519">
        <v>0</v>
      </c>
      <c r="CU57" s="519">
        <v>0</v>
      </c>
      <c r="CV57" s="519">
        <v>0</v>
      </c>
      <c r="CW57" s="519">
        <v>0</v>
      </c>
      <c r="CX57" s="519">
        <v>0</v>
      </c>
      <c r="CY57" s="519">
        <v>0</v>
      </c>
      <c r="CZ57" s="519">
        <v>0</v>
      </c>
      <c r="DA57" s="519">
        <v>0</v>
      </c>
      <c r="DB57" s="519">
        <v>0</v>
      </c>
      <c r="DC57" s="519">
        <v>0</v>
      </c>
      <c r="DD57" s="519">
        <v>0</v>
      </c>
      <c r="DE57" s="519">
        <v>0</v>
      </c>
      <c r="DF57" s="519">
        <v>0</v>
      </c>
      <c r="DG57" s="519">
        <v>0</v>
      </c>
      <c r="DH57" s="519">
        <v>0</v>
      </c>
      <c r="DI57" s="519">
        <v>0</v>
      </c>
      <c r="DJ57" s="519">
        <v>0</v>
      </c>
      <c r="DK57" s="519">
        <v>0</v>
      </c>
      <c r="DL57" s="519">
        <v>0</v>
      </c>
      <c r="DM57" s="519">
        <v>0</v>
      </c>
      <c r="DN57" s="519">
        <v>0</v>
      </c>
      <c r="DO57" s="519">
        <v>0</v>
      </c>
      <c r="DP57" s="519">
        <v>0</v>
      </c>
      <c r="DQ57" s="519">
        <v>0</v>
      </c>
      <c r="DR57" s="519">
        <v>0</v>
      </c>
      <c r="DS57" s="519">
        <v>0</v>
      </c>
      <c r="DT57" s="519">
        <v>0</v>
      </c>
      <c r="DU57" s="519">
        <v>0</v>
      </c>
      <c r="DV57" s="519">
        <v>0</v>
      </c>
      <c r="DW57" s="519">
        <v>0</v>
      </c>
      <c r="DX57" s="519">
        <v>0</v>
      </c>
      <c r="DY57" s="131"/>
      <c r="DZ57" s="337" t="s">
        <v>631</v>
      </c>
      <c r="EA57" s="519" t="s">
        <v>1058</v>
      </c>
      <c r="EB57" s="519" t="s">
        <v>1059</v>
      </c>
      <c r="EC57" s="519">
        <v>54</v>
      </c>
      <c r="ED57" s="521" t="str">
        <f t="shared" si="2"/>
        <v>SDN100154</v>
      </c>
      <c r="EE57" s="519">
        <v>10000</v>
      </c>
      <c r="EF57" s="519">
        <v>10000</v>
      </c>
      <c r="EG57" s="519">
        <v>10000</v>
      </c>
      <c r="EH57" s="519">
        <v>10000</v>
      </c>
      <c r="EI57" s="519">
        <v>10000</v>
      </c>
      <c r="EJ57" s="519">
        <v>11404.5</v>
      </c>
      <c r="EK57" s="519">
        <v>12977.6</v>
      </c>
      <c r="EL57" s="519">
        <v>14550.6</v>
      </c>
      <c r="EM57" s="519">
        <v>16123.7</v>
      </c>
      <c r="EN57" s="519">
        <v>17696.7</v>
      </c>
      <c r="EO57" s="519">
        <v>17696.7</v>
      </c>
      <c r="EP57" s="519">
        <v>17696.7</v>
      </c>
      <c r="EQ57" s="519">
        <v>17696.7</v>
      </c>
      <c r="ER57" s="519">
        <v>17696.7</v>
      </c>
      <c r="ES57" s="519">
        <v>17696.7</v>
      </c>
      <c r="ET57" s="519">
        <v>17696.7</v>
      </c>
      <c r="EU57" s="519">
        <v>17696.7</v>
      </c>
      <c r="EV57" s="519">
        <v>17696.7</v>
      </c>
      <c r="EW57" s="519">
        <v>17696.7</v>
      </c>
      <c r="EX57" s="519">
        <v>17696.7</v>
      </c>
      <c r="EY57" s="519">
        <v>17696.7</v>
      </c>
      <c r="EZ57" s="519">
        <v>17696.7</v>
      </c>
      <c r="FA57" s="519">
        <v>17696.7</v>
      </c>
      <c r="FB57" s="519">
        <v>17696.7</v>
      </c>
      <c r="FC57" s="519">
        <v>17696.7</v>
      </c>
      <c r="FD57" s="519">
        <v>0</v>
      </c>
      <c r="FE57" s="519">
        <v>0</v>
      </c>
      <c r="FF57" s="519">
        <v>0</v>
      </c>
      <c r="FG57" s="519">
        <v>0</v>
      </c>
      <c r="FH57" s="519">
        <v>0</v>
      </c>
      <c r="FI57" s="519">
        <v>0</v>
      </c>
      <c r="FJ57" s="519">
        <v>0</v>
      </c>
      <c r="FK57" s="519">
        <v>0</v>
      </c>
      <c r="FL57" s="519">
        <v>0</v>
      </c>
      <c r="FM57" s="519">
        <v>0</v>
      </c>
      <c r="FN57" s="519">
        <v>0</v>
      </c>
      <c r="FO57" s="519">
        <v>0</v>
      </c>
      <c r="FP57" s="519">
        <v>0</v>
      </c>
      <c r="FQ57" s="519">
        <v>0</v>
      </c>
      <c r="FR57" s="519">
        <v>0</v>
      </c>
      <c r="FS57" s="519">
        <v>0</v>
      </c>
      <c r="FT57" s="519">
        <v>0</v>
      </c>
      <c r="FU57" s="519">
        <v>0</v>
      </c>
      <c r="FV57" s="519">
        <v>0</v>
      </c>
      <c r="FW57" s="519">
        <v>0</v>
      </c>
      <c r="FX57" s="519">
        <v>0</v>
      </c>
      <c r="FY57" s="519">
        <v>0</v>
      </c>
      <c r="FZ57" s="519">
        <v>0</v>
      </c>
      <c r="GA57" s="519">
        <v>0</v>
      </c>
      <c r="GB57" s="519">
        <v>0</v>
      </c>
      <c r="GC57" s="519">
        <v>0</v>
      </c>
      <c r="GD57" s="519">
        <v>0</v>
      </c>
      <c r="GE57" s="519">
        <v>0</v>
      </c>
      <c r="GF57" s="519">
        <v>0</v>
      </c>
      <c r="GG57" s="519">
        <v>0</v>
      </c>
      <c r="GH57" s="519">
        <v>0</v>
      </c>
      <c r="GI57" s="519">
        <v>0</v>
      </c>
      <c r="GJ57" s="519">
        <v>0</v>
      </c>
      <c r="GK57" s="519">
        <v>0</v>
      </c>
      <c r="GL57" s="519">
        <v>0</v>
      </c>
      <c r="GM57" s="519">
        <v>0</v>
      </c>
      <c r="GN57" s="519">
        <v>0</v>
      </c>
      <c r="GO57" s="519">
        <v>0</v>
      </c>
      <c r="GP57" s="519">
        <v>0</v>
      </c>
      <c r="GQ57" s="519">
        <v>0</v>
      </c>
      <c r="GR57" s="519">
        <v>0</v>
      </c>
      <c r="GS57" s="519">
        <v>0</v>
      </c>
      <c r="GT57" s="519">
        <v>0</v>
      </c>
      <c r="GU57" s="519">
        <v>0</v>
      </c>
      <c r="GV57" s="519">
        <v>0</v>
      </c>
      <c r="GW57" s="519">
        <v>0</v>
      </c>
      <c r="GX57" s="519">
        <v>0</v>
      </c>
      <c r="GY57" s="519">
        <v>0</v>
      </c>
      <c r="GZ57" s="519">
        <v>0</v>
      </c>
      <c r="HA57" s="519">
        <v>0</v>
      </c>
      <c r="HB57" s="519">
        <v>0</v>
      </c>
      <c r="HC57" s="519">
        <v>0</v>
      </c>
      <c r="HD57" s="519">
        <v>0</v>
      </c>
      <c r="HE57" s="519">
        <v>0</v>
      </c>
      <c r="HF57" s="519">
        <v>0</v>
      </c>
      <c r="HG57" s="519">
        <v>0</v>
      </c>
      <c r="HH57" s="519">
        <v>0</v>
      </c>
      <c r="HI57" s="519">
        <v>0</v>
      </c>
      <c r="HJ57" s="519">
        <v>0</v>
      </c>
      <c r="HK57" s="519">
        <v>0</v>
      </c>
      <c r="HL57" s="519">
        <v>0</v>
      </c>
      <c r="HM57" s="519">
        <v>0</v>
      </c>
      <c r="HN57" s="519">
        <v>0</v>
      </c>
      <c r="HO57" s="519">
        <v>0</v>
      </c>
      <c r="HP57" s="519">
        <v>0</v>
      </c>
      <c r="HQ57" s="519">
        <v>0</v>
      </c>
      <c r="HR57" s="519">
        <v>0</v>
      </c>
      <c r="HS57" s="519">
        <v>0</v>
      </c>
      <c r="HT57" s="519">
        <v>0</v>
      </c>
      <c r="HU57" s="519">
        <v>0</v>
      </c>
      <c r="HV57" s="519">
        <v>0</v>
      </c>
      <c r="HW57" s="519">
        <v>0</v>
      </c>
      <c r="HX57" s="519">
        <v>0</v>
      </c>
      <c r="HY57" s="519">
        <v>0</v>
      </c>
      <c r="HZ57" s="519">
        <v>0</v>
      </c>
      <c r="IA57" s="519">
        <v>0</v>
      </c>
      <c r="IB57" s="519">
        <v>0</v>
      </c>
      <c r="IC57" s="519">
        <v>0</v>
      </c>
      <c r="ID57" s="519">
        <v>0</v>
      </c>
      <c r="IE57" s="519">
        <v>0</v>
      </c>
      <c r="IF57" s="519">
        <v>0</v>
      </c>
      <c r="IG57" s="519">
        <v>0</v>
      </c>
      <c r="IH57" s="519">
        <v>0</v>
      </c>
      <c r="II57" s="519">
        <v>0</v>
      </c>
      <c r="IJ57" s="519">
        <v>0</v>
      </c>
      <c r="IK57" s="519">
        <v>0</v>
      </c>
    </row>
    <row r="58" spans="1:245" hidden="1">
      <c r="A58" s="337" t="s">
        <v>631</v>
      </c>
      <c r="B58" s="519" t="s">
        <v>1058</v>
      </c>
      <c r="C58" s="519"/>
      <c r="D58" s="519"/>
      <c r="E58" s="519"/>
      <c r="F58" s="519">
        <v>1</v>
      </c>
      <c r="G58" s="520"/>
      <c r="H58" s="519">
        <v>5</v>
      </c>
      <c r="I58" s="519">
        <v>6</v>
      </c>
      <c r="J58" s="519" t="str">
        <f t="shared" si="3"/>
        <v>SDN10010506</v>
      </c>
      <c r="K58" s="519">
        <v>768</v>
      </c>
      <c r="M58" s="337" t="s">
        <v>631</v>
      </c>
      <c r="N58" s="519" t="s">
        <v>1058</v>
      </c>
      <c r="O58" s="519" t="s">
        <v>1059</v>
      </c>
      <c r="P58" s="519">
        <v>55</v>
      </c>
      <c r="Q58" s="183" t="str">
        <f t="shared" si="1"/>
        <v>SDN100155</v>
      </c>
      <c r="R58" s="519">
        <v>0</v>
      </c>
      <c r="S58" s="519">
        <v>0</v>
      </c>
      <c r="T58" s="519">
        <v>0</v>
      </c>
      <c r="U58" s="519">
        <v>0</v>
      </c>
      <c r="V58" s="519">
        <v>0</v>
      </c>
      <c r="W58" s="519">
        <v>0</v>
      </c>
      <c r="X58" s="519">
        <v>0</v>
      </c>
      <c r="Y58" s="519">
        <v>0</v>
      </c>
      <c r="Z58" s="519">
        <v>0</v>
      </c>
      <c r="AA58" s="519">
        <v>0</v>
      </c>
      <c r="AB58" s="519">
        <v>0</v>
      </c>
      <c r="AC58" s="519">
        <v>0</v>
      </c>
      <c r="AD58" s="519">
        <v>0</v>
      </c>
      <c r="AE58" s="519">
        <v>0</v>
      </c>
      <c r="AF58" s="519">
        <v>0</v>
      </c>
      <c r="AG58" s="519">
        <v>0</v>
      </c>
      <c r="AH58" s="519">
        <v>0</v>
      </c>
      <c r="AI58" s="519">
        <v>0</v>
      </c>
      <c r="AJ58" s="519">
        <v>0</v>
      </c>
      <c r="AK58" s="519">
        <v>0</v>
      </c>
      <c r="AL58" s="519">
        <v>0</v>
      </c>
      <c r="AM58" s="519">
        <v>0</v>
      </c>
      <c r="AN58" s="519">
        <v>0</v>
      </c>
      <c r="AO58" s="519">
        <v>0</v>
      </c>
      <c r="AP58" s="519">
        <v>18746.099999999999</v>
      </c>
      <c r="AQ58" s="519">
        <v>0</v>
      </c>
      <c r="AR58" s="519">
        <v>0</v>
      </c>
      <c r="AS58" s="519">
        <v>0</v>
      </c>
      <c r="AT58" s="519">
        <v>0</v>
      </c>
      <c r="AU58" s="519">
        <v>0</v>
      </c>
      <c r="AV58" s="519">
        <v>0</v>
      </c>
      <c r="AW58" s="519">
        <v>0</v>
      </c>
      <c r="AX58" s="519">
        <v>0</v>
      </c>
      <c r="AY58" s="519">
        <v>0</v>
      </c>
      <c r="AZ58" s="519">
        <v>0</v>
      </c>
      <c r="BA58" s="519">
        <v>0</v>
      </c>
      <c r="BB58" s="519">
        <v>0</v>
      </c>
      <c r="BC58" s="519">
        <v>0</v>
      </c>
      <c r="BD58" s="519">
        <v>0</v>
      </c>
      <c r="BE58" s="519">
        <v>0</v>
      </c>
      <c r="BF58" s="519">
        <v>0</v>
      </c>
      <c r="BG58" s="519">
        <v>0</v>
      </c>
      <c r="BH58" s="519">
        <v>0</v>
      </c>
      <c r="BI58" s="519">
        <v>0</v>
      </c>
      <c r="BJ58" s="519">
        <v>0</v>
      </c>
      <c r="BK58" s="519">
        <v>0</v>
      </c>
      <c r="BL58" s="519">
        <v>0</v>
      </c>
      <c r="BM58" s="519">
        <v>0</v>
      </c>
      <c r="BN58" s="519">
        <v>0</v>
      </c>
      <c r="BO58" s="519">
        <v>0</v>
      </c>
      <c r="BP58" s="519">
        <v>0</v>
      </c>
      <c r="BQ58" s="519">
        <v>0</v>
      </c>
      <c r="BR58" s="519">
        <v>0</v>
      </c>
      <c r="BS58" s="519">
        <v>0</v>
      </c>
      <c r="BT58" s="519">
        <v>0</v>
      </c>
      <c r="BU58" s="519">
        <v>0</v>
      </c>
      <c r="BV58" s="519">
        <v>0</v>
      </c>
      <c r="BW58" s="519">
        <v>0</v>
      </c>
      <c r="BX58" s="519">
        <v>0</v>
      </c>
      <c r="BY58" s="519">
        <v>0</v>
      </c>
      <c r="BZ58" s="519">
        <v>0</v>
      </c>
      <c r="CA58" s="519">
        <v>0</v>
      </c>
      <c r="CB58" s="519">
        <v>0</v>
      </c>
      <c r="CC58" s="519">
        <v>0</v>
      </c>
      <c r="CD58" s="519">
        <v>0</v>
      </c>
      <c r="CE58" s="519">
        <v>0</v>
      </c>
      <c r="CF58" s="519">
        <v>0</v>
      </c>
      <c r="CG58" s="519">
        <v>0</v>
      </c>
      <c r="CH58" s="519">
        <v>0</v>
      </c>
      <c r="CI58" s="519">
        <v>0</v>
      </c>
      <c r="CJ58" s="519">
        <v>0</v>
      </c>
      <c r="CK58" s="519">
        <v>0</v>
      </c>
      <c r="CL58" s="519">
        <v>0</v>
      </c>
      <c r="CM58" s="519">
        <v>0</v>
      </c>
      <c r="CN58" s="519">
        <v>0</v>
      </c>
      <c r="CO58" s="519">
        <v>0</v>
      </c>
      <c r="CP58" s="519">
        <v>0</v>
      </c>
      <c r="CQ58" s="519">
        <v>0</v>
      </c>
      <c r="CR58" s="519">
        <v>0</v>
      </c>
      <c r="CS58" s="519">
        <v>0</v>
      </c>
      <c r="CT58" s="519">
        <v>0</v>
      </c>
      <c r="CU58" s="519">
        <v>0</v>
      </c>
      <c r="CV58" s="519">
        <v>0</v>
      </c>
      <c r="CW58" s="519">
        <v>0</v>
      </c>
      <c r="CX58" s="519">
        <v>0</v>
      </c>
      <c r="CY58" s="519">
        <v>0</v>
      </c>
      <c r="CZ58" s="519">
        <v>0</v>
      </c>
      <c r="DA58" s="519">
        <v>0</v>
      </c>
      <c r="DB58" s="519">
        <v>0</v>
      </c>
      <c r="DC58" s="519">
        <v>0</v>
      </c>
      <c r="DD58" s="519">
        <v>0</v>
      </c>
      <c r="DE58" s="519">
        <v>0</v>
      </c>
      <c r="DF58" s="519">
        <v>0</v>
      </c>
      <c r="DG58" s="519">
        <v>0</v>
      </c>
      <c r="DH58" s="519">
        <v>0</v>
      </c>
      <c r="DI58" s="519">
        <v>0</v>
      </c>
      <c r="DJ58" s="519">
        <v>0</v>
      </c>
      <c r="DK58" s="519">
        <v>0</v>
      </c>
      <c r="DL58" s="519">
        <v>0</v>
      </c>
      <c r="DM58" s="519">
        <v>0</v>
      </c>
      <c r="DN58" s="519">
        <v>0</v>
      </c>
      <c r="DO58" s="519">
        <v>0</v>
      </c>
      <c r="DP58" s="519">
        <v>0</v>
      </c>
      <c r="DQ58" s="519">
        <v>0</v>
      </c>
      <c r="DR58" s="519">
        <v>0</v>
      </c>
      <c r="DS58" s="519">
        <v>0</v>
      </c>
      <c r="DT58" s="519">
        <v>0</v>
      </c>
      <c r="DU58" s="519">
        <v>0</v>
      </c>
      <c r="DV58" s="519">
        <v>0</v>
      </c>
      <c r="DW58" s="519">
        <v>0</v>
      </c>
      <c r="DX58" s="519">
        <v>0</v>
      </c>
      <c r="DY58" s="131"/>
      <c r="DZ58" s="337" t="s">
        <v>631</v>
      </c>
      <c r="EA58" s="519" t="s">
        <v>1058</v>
      </c>
      <c r="EB58" s="519" t="s">
        <v>1059</v>
      </c>
      <c r="EC58" s="519">
        <v>55</v>
      </c>
      <c r="ED58" s="521" t="str">
        <f t="shared" si="2"/>
        <v>SDN100155</v>
      </c>
      <c r="EE58" s="519">
        <v>10000</v>
      </c>
      <c r="EF58" s="519">
        <v>10000</v>
      </c>
      <c r="EG58" s="519">
        <v>10000</v>
      </c>
      <c r="EH58" s="519">
        <v>10000</v>
      </c>
      <c r="EI58" s="519">
        <v>10414.5</v>
      </c>
      <c r="EJ58" s="519">
        <v>12080.8</v>
      </c>
      <c r="EK58" s="519">
        <v>13747.1</v>
      </c>
      <c r="EL58" s="519">
        <v>15413.5</v>
      </c>
      <c r="EM58" s="519">
        <v>17079.8</v>
      </c>
      <c r="EN58" s="519">
        <v>18746.099999999999</v>
      </c>
      <c r="EO58" s="519">
        <v>18746.099999999999</v>
      </c>
      <c r="EP58" s="519">
        <v>18746.099999999999</v>
      </c>
      <c r="EQ58" s="519">
        <v>18746.099999999999</v>
      </c>
      <c r="ER58" s="519">
        <v>18746.099999999999</v>
      </c>
      <c r="ES58" s="519">
        <v>18746.099999999999</v>
      </c>
      <c r="ET58" s="519">
        <v>18746.099999999999</v>
      </c>
      <c r="EU58" s="519">
        <v>18746.099999999999</v>
      </c>
      <c r="EV58" s="519">
        <v>18746.099999999999</v>
      </c>
      <c r="EW58" s="519">
        <v>18746.099999999999</v>
      </c>
      <c r="EX58" s="519">
        <v>18746.099999999999</v>
      </c>
      <c r="EY58" s="519">
        <v>18746.099999999999</v>
      </c>
      <c r="EZ58" s="519">
        <v>18746.099999999999</v>
      </c>
      <c r="FA58" s="519">
        <v>18746.099999999999</v>
      </c>
      <c r="FB58" s="519">
        <v>18746.099999999999</v>
      </c>
      <c r="FC58" s="519">
        <v>18746.099999999999</v>
      </c>
      <c r="FD58" s="519">
        <v>0</v>
      </c>
      <c r="FE58" s="519">
        <v>0</v>
      </c>
      <c r="FF58" s="519">
        <v>0</v>
      </c>
      <c r="FG58" s="519">
        <v>0</v>
      </c>
      <c r="FH58" s="519">
        <v>0</v>
      </c>
      <c r="FI58" s="519">
        <v>0</v>
      </c>
      <c r="FJ58" s="519">
        <v>0</v>
      </c>
      <c r="FK58" s="519">
        <v>0</v>
      </c>
      <c r="FL58" s="519">
        <v>0</v>
      </c>
      <c r="FM58" s="519">
        <v>0</v>
      </c>
      <c r="FN58" s="519">
        <v>0</v>
      </c>
      <c r="FO58" s="519">
        <v>0</v>
      </c>
      <c r="FP58" s="519">
        <v>0</v>
      </c>
      <c r="FQ58" s="519">
        <v>0</v>
      </c>
      <c r="FR58" s="519">
        <v>0</v>
      </c>
      <c r="FS58" s="519">
        <v>0</v>
      </c>
      <c r="FT58" s="519">
        <v>0</v>
      </c>
      <c r="FU58" s="519">
        <v>0</v>
      </c>
      <c r="FV58" s="519">
        <v>0</v>
      </c>
      <c r="FW58" s="519">
        <v>0</v>
      </c>
      <c r="FX58" s="519">
        <v>0</v>
      </c>
      <c r="FY58" s="519">
        <v>0</v>
      </c>
      <c r="FZ58" s="519">
        <v>0</v>
      </c>
      <c r="GA58" s="519">
        <v>0</v>
      </c>
      <c r="GB58" s="519">
        <v>0</v>
      </c>
      <c r="GC58" s="519">
        <v>0</v>
      </c>
      <c r="GD58" s="519">
        <v>0</v>
      </c>
      <c r="GE58" s="519">
        <v>0</v>
      </c>
      <c r="GF58" s="519">
        <v>0</v>
      </c>
      <c r="GG58" s="519">
        <v>0</v>
      </c>
      <c r="GH58" s="519">
        <v>0</v>
      </c>
      <c r="GI58" s="519">
        <v>0</v>
      </c>
      <c r="GJ58" s="519">
        <v>0</v>
      </c>
      <c r="GK58" s="519">
        <v>0</v>
      </c>
      <c r="GL58" s="519">
        <v>0</v>
      </c>
      <c r="GM58" s="519">
        <v>0</v>
      </c>
      <c r="GN58" s="519">
        <v>0</v>
      </c>
      <c r="GO58" s="519">
        <v>0</v>
      </c>
      <c r="GP58" s="519">
        <v>0</v>
      </c>
      <c r="GQ58" s="519">
        <v>0</v>
      </c>
      <c r="GR58" s="519">
        <v>0</v>
      </c>
      <c r="GS58" s="519">
        <v>0</v>
      </c>
      <c r="GT58" s="519">
        <v>0</v>
      </c>
      <c r="GU58" s="519">
        <v>0</v>
      </c>
      <c r="GV58" s="519">
        <v>0</v>
      </c>
      <c r="GW58" s="519">
        <v>0</v>
      </c>
      <c r="GX58" s="519">
        <v>0</v>
      </c>
      <c r="GY58" s="519">
        <v>0</v>
      </c>
      <c r="GZ58" s="519">
        <v>0</v>
      </c>
      <c r="HA58" s="519">
        <v>0</v>
      </c>
      <c r="HB58" s="519">
        <v>0</v>
      </c>
      <c r="HC58" s="519">
        <v>0</v>
      </c>
      <c r="HD58" s="519">
        <v>0</v>
      </c>
      <c r="HE58" s="519">
        <v>0</v>
      </c>
      <c r="HF58" s="519">
        <v>0</v>
      </c>
      <c r="HG58" s="519">
        <v>0</v>
      </c>
      <c r="HH58" s="519">
        <v>0</v>
      </c>
      <c r="HI58" s="519">
        <v>0</v>
      </c>
      <c r="HJ58" s="519">
        <v>0</v>
      </c>
      <c r="HK58" s="519">
        <v>0</v>
      </c>
      <c r="HL58" s="519">
        <v>0</v>
      </c>
      <c r="HM58" s="519">
        <v>0</v>
      </c>
      <c r="HN58" s="519">
        <v>0</v>
      </c>
      <c r="HO58" s="519">
        <v>0</v>
      </c>
      <c r="HP58" s="519">
        <v>0</v>
      </c>
      <c r="HQ58" s="519">
        <v>0</v>
      </c>
      <c r="HR58" s="519">
        <v>0</v>
      </c>
      <c r="HS58" s="519">
        <v>0</v>
      </c>
      <c r="HT58" s="519">
        <v>0</v>
      </c>
      <c r="HU58" s="519">
        <v>0</v>
      </c>
      <c r="HV58" s="519">
        <v>0</v>
      </c>
      <c r="HW58" s="519">
        <v>0</v>
      </c>
      <c r="HX58" s="519">
        <v>0</v>
      </c>
      <c r="HY58" s="519">
        <v>0</v>
      </c>
      <c r="HZ58" s="519">
        <v>0</v>
      </c>
      <c r="IA58" s="519">
        <v>0</v>
      </c>
      <c r="IB58" s="519">
        <v>0</v>
      </c>
      <c r="IC58" s="519">
        <v>0</v>
      </c>
      <c r="ID58" s="519">
        <v>0</v>
      </c>
      <c r="IE58" s="519">
        <v>0</v>
      </c>
      <c r="IF58" s="519">
        <v>0</v>
      </c>
      <c r="IG58" s="519">
        <v>0</v>
      </c>
      <c r="IH58" s="519">
        <v>0</v>
      </c>
      <c r="II58" s="519">
        <v>0</v>
      </c>
      <c r="IJ58" s="519">
        <v>0</v>
      </c>
      <c r="IK58" s="519">
        <v>0</v>
      </c>
    </row>
    <row r="59" spans="1:245" hidden="1">
      <c r="A59" s="337" t="s">
        <v>631</v>
      </c>
      <c r="B59" s="519" t="s">
        <v>1058</v>
      </c>
      <c r="C59" s="519"/>
      <c r="D59" s="519"/>
      <c r="E59" s="519"/>
      <c r="F59" s="519">
        <v>1</v>
      </c>
      <c r="G59" s="520"/>
      <c r="H59" s="520">
        <v>5</v>
      </c>
      <c r="I59" s="519">
        <v>7</v>
      </c>
      <c r="J59" s="519" t="str">
        <f t="shared" si="3"/>
        <v>SDN10010507</v>
      </c>
      <c r="K59" s="519">
        <v>768</v>
      </c>
      <c r="M59" s="337" t="s">
        <v>631</v>
      </c>
      <c r="N59" s="519" t="s">
        <v>1058</v>
      </c>
      <c r="O59" s="519" t="s">
        <v>1059</v>
      </c>
      <c r="P59" s="519">
        <v>56</v>
      </c>
      <c r="Q59" s="183" t="str">
        <f t="shared" si="1"/>
        <v>SDN100156</v>
      </c>
      <c r="R59" s="519">
        <v>0</v>
      </c>
      <c r="S59" s="519">
        <v>0</v>
      </c>
      <c r="T59" s="519">
        <v>0</v>
      </c>
      <c r="U59" s="519">
        <v>0</v>
      </c>
      <c r="V59" s="519">
        <v>0</v>
      </c>
      <c r="W59" s="519">
        <v>0</v>
      </c>
      <c r="X59" s="519">
        <v>0</v>
      </c>
      <c r="Y59" s="519">
        <v>0</v>
      </c>
      <c r="Z59" s="519">
        <v>0</v>
      </c>
      <c r="AA59" s="519">
        <v>0</v>
      </c>
      <c r="AB59" s="519">
        <v>0</v>
      </c>
      <c r="AC59" s="519">
        <v>0</v>
      </c>
      <c r="AD59" s="519">
        <v>0</v>
      </c>
      <c r="AE59" s="519">
        <v>0</v>
      </c>
      <c r="AF59" s="519">
        <v>0</v>
      </c>
      <c r="AG59" s="519">
        <v>0</v>
      </c>
      <c r="AH59" s="519">
        <v>0</v>
      </c>
      <c r="AI59" s="519">
        <v>0</v>
      </c>
      <c r="AJ59" s="519">
        <v>0</v>
      </c>
      <c r="AK59" s="519">
        <v>0</v>
      </c>
      <c r="AL59" s="519">
        <v>0</v>
      </c>
      <c r="AM59" s="519">
        <v>0</v>
      </c>
      <c r="AN59" s="519">
        <v>0</v>
      </c>
      <c r="AO59" s="519">
        <v>0</v>
      </c>
      <c r="AP59" s="519">
        <v>19843.2</v>
      </c>
      <c r="AQ59" s="519">
        <v>0</v>
      </c>
      <c r="AR59" s="519">
        <v>0</v>
      </c>
      <c r="AS59" s="519">
        <v>0</v>
      </c>
      <c r="AT59" s="519">
        <v>0</v>
      </c>
      <c r="AU59" s="519">
        <v>0</v>
      </c>
      <c r="AV59" s="519">
        <v>0</v>
      </c>
      <c r="AW59" s="519">
        <v>0</v>
      </c>
      <c r="AX59" s="519">
        <v>0</v>
      </c>
      <c r="AY59" s="519">
        <v>0</v>
      </c>
      <c r="AZ59" s="519">
        <v>0</v>
      </c>
      <c r="BA59" s="519">
        <v>0</v>
      </c>
      <c r="BB59" s="519">
        <v>0</v>
      </c>
      <c r="BC59" s="519">
        <v>0</v>
      </c>
      <c r="BD59" s="519">
        <v>0</v>
      </c>
      <c r="BE59" s="519">
        <v>0</v>
      </c>
      <c r="BF59" s="519">
        <v>0</v>
      </c>
      <c r="BG59" s="519">
        <v>0</v>
      </c>
      <c r="BH59" s="519">
        <v>0</v>
      </c>
      <c r="BI59" s="519">
        <v>0</v>
      </c>
      <c r="BJ59" s="519">
        <v>0</v>
      </c>
      <c r="BK59" s="519">
        <v>0</v>
      </c>
      <c r="BL59" s="519">
        <v>0</v>
      </c>
      <c r="BM59" s="519">
        <v>0</v>
      </c>
      <c r="BN59" s="519">
        <v>0</v>
      </c>
      <c r="BO59" s="519">
        <v>0</v>
      </c>
      <c r="BP59" s="519">
        <v>0</v>
      </c>
      <c r="BQ59" s="519">
        <v>0</v>
      </c>
      <c r="BR59" s="519">
        <v>0</v>
      </c>
      <c r="BS59" s="519">
        <v>0</v>
      </c>
      <c r="BT59" s="519">
        <v>0</v>
      </c>
      <c r="BU59" s="519">
        <v>0</v>
      </c>
      <c r="BV59" s="519">
        <v>0</v>
      </c>
      <c r="BW59" s="519">
        <v>0</v>
      </c>
      <c r="BX59" s="519">
        <v>0</v>
      </c>
      <c r="BY59" s="519">
        <v>0</v>
      </c>
      <c r="BZ59" s="519">
        <v>0</v>
      </c>
      <c r="CA59" s="519">
        <v>0</v>
      </c>
      <c r="CB59" s="519">
        <v>0</v>
      </c>
      <c r="CC59" s="519">
        <v>0</v>
      </c>
      <c r="CD59" s="519">
        <v>0</v>
      </c>
      <c r="CE59" s="519">
        <v>0</v>
      </c>
      <c r="CF59" s="519">
        <v>0</v>
      </c>
      <c r="CG59" s="519">
        <v>0</v>
      </c>
      <c r="CH59" s="519">
        <v>0</v>
      </c>
      <c r="CI59" s="519">
        <v>0</v>
      </c>
      <c r="CJ59" s="519">
        <v>0</v>
      </c>
      <c r="CK59" s="519">
        <v>0</v>
      </c>
      <c r="CL59" s="519">
        <v>0</v>
      </c>
      <c r="CM59" s="519">
        <v>0</v>
      </c>
      <c r="CN59" s="519">
        <v>0</v>
      </c>
      <c r="CO59" s="519">
        <v>0</v>
      </c>
      <c r="CP59" s="519">
        <v>0</v>
      </c>
      <c r="CQ59" s="519">
        <v>0</v>
      </c>
      <c r="CR59" s="519">
        <v>0</v>
      </c>
      <c r="CS59" s="519">
        <v>0</v>
      </c>
      <c r="CT59" s="519">
        <v>0</v>
      </c>
      <c r="CU59" s="519">
        <v>0</v>
      </c>
      <c r="CV59" s="519">
        <v>0</v>
      </c>
      <c r="CW59" s="519">
        <v>0</v>
      </c>
      <c r="CX59" s="519">
        <v>0</v>
      </c>
      <c r="CY59" s="519">
        <v>0</v>
      </c>
      <c r="CZ59" s="519">
        <v>0</v>
      </c>
      <c r="DA59" s="519">
        <v>0</v>
      </c>
      <c r="DB59" s="519">
        <v>0</v>
      </c>
      <c r="DC59" s="519">
        <v>0</v>
      </c>
      <c r="DD59" s="519">
        <v>0</v>
      </c>
      <c r="DE59" s="519">
        <v>0</v>
      </c>
      <c r="DF59" s="519">
        <v>0</v>
      </c>
      <c r="DG59" s="519">
        <v>0</v>
      </c>
      <c r="DH59" s="519">
        <v>0</v>
      </c>
      <c r="DI59" s="519">
        <v>0</v>
      </c>
      <c r="DJ59" s="519">
        <v>0</v>
      </c>
      <c r="DK59" s="519">
        <v>0</v>
      </c>
      <c r="DL59" s="519">
        <v>0</v>
      </c>
      <c r="DM59" s="519">
        <v>0</v>
      </c>
      <c r="DN59" s="519">
        <v>0</v>
      </c>
      <c r="DO59" s="519">
        <v>0</v>
      </c>
      <c r="DP59" s="519">
        <v>0</v>
      </c>
      <c r="DQ59" s="519">
        <v>0</v>
      </c>
      <c r="DR59" s="519">
        <v>0</v>
      </c>
      <c r="DS59" s="519">
        <v>0</v>
      </c>
      <c r="DT59" s="519">
        <v>0</v>
      </c>
      <c r="DU59" s="519">
        <v>0</v>
      </c>
      <c r="DV59" s="519">
        <v>0</v>
      </c>
      <c r="DW59" s="519">
        <v>0</v>
      </c>
      <c r="DX59" s="519">
        <v>0</v>
      </c>
      <c r="DY59" s="131"/>
      <c r="DZ59" s="337" t="s">
        <v>631</v>
      </c>
      <c r="EA59" s="519" t="s">
        <v>1058</v>
      </c>
      <c r="EB59" s="519" t="s">
        <v>1059</v>
      </c>
      <c r="EC59" s="519">
        <v>56</v>
      </c>
      <c r="ED59" s="521" t="str">
        <f t="shared" si="2"/>
        <v>SDN100156</v>
      </c>
      <c r="EE59" s="519">
        <v>10000</v>
      </c>
      <c r="EF59" s="519">
        <v>10000</v>
      </c>
      <c r="EG59" s="519">
        <v>10000</v>
      </c>
      <c r="EH59" s="519">
        <v>10000</v>
      </c>
      <c r="EI59" s="519">
        <v>11024</v>
      </c>
      <c r="EJ59" s="519">
        <v>12787.8</v>
      </c>
      <c r="EK59" s="519">
        <v>14551.7</v>
      </c>
      <c r="EL59" s="519">
        <v>16315.5</v>
      </c>
      <c r="EM59" s="519">
        <v>18079.400000000001</v>
      </c>
      <c r="EN59" s="519">
        <v>19843.2</v>
      </c>
      <c r="EO59" s="519">
        <v>19843.2</v>
      </c>
      <c r="EP59" s="519">
        <v>19843.2</v>
      </c>
      <c r="EQ59" s="519">
        <v>19843.2</v>
      </c>
      <c r="ER59" s="519">
        <v>19843.2</v>
      </c>
      <c r="ES59" s="519">
        <v>19843.2</v>
      </c>
      <c r="ET59" s="519">
        <v>19843.2</v>
      </c>
      <c r="EU59" s="519">
        <v>19843.2</v>
      </c>
      <c r="EV59" s="519">
        <v>19843.2</v>
      </c>
      <c r="EW59" s="519">
        <v>19843.2</v>
      </c>
      <c r="EX59" s="519">
        <v>19843.2</v>
      </c>
      <c r="EY59" s="519">
        <v>19843.2</v>
      </c>
      <c r="EZ59" s="519">
        <v>19843.2</v>
      </c>
      <c r="FA59" s="519">
        <v>19843.2</v>
      </c>
      <c r="FB59" s="519">
        <v>19843.2</v>
      </c>
      <c r="FC59" s="519">
        <v>19843.2</v>
      </c>
      <c r="FD59" s="519">
        <v>0</v>
      </c>
      <c r="FE59" s="519">
        <v>0</v>
      </c>
      <c r="FF59" s="519">
        <v>0</v>
      </c>
      <c r="FG59" s="519">
        <v>0</v>
      </c>
      <c r="FH59" s="519">
        <v>0</v>
      </c>
      <c r="FI59" s="519">
        <v>0</v>
      </c>
      <c r="FJ59" s="519">
        <v>0</v>
      </c>
      <c r="FK59" s="519">
        <v>0</v>
      </c>
      <c r="FL59" s="519">
        <v>0</v>
      </c>
      <c r="FM59" s="519">
        <v>0</v>
      </c>
      <c r="FN59" s="519">
        <v>0</v>
      </c>
      <c r="FO59" s="519">
        <v>0</v>
      </c>
      <c r="FP59" s="519">
        <v>0</v>
      </c>
      <c r="FQ59" s="519">
        <v>0</v>
      </c>
      <c r="FR59" s="519">
        <v>0</v>
      </c>
      <c r="FS59" s="519">
        <v>0</v>
      </c>
      <c r="FT59" s="519">
        <v>0</v>
      </c>
      <c r="FU59" s="519">
        <v>0</v>
      </c>
      <c r="FV59" s="519">
        <v>0</v>
      </c>
      <c r="FW59" s="519">
        <v>0</v>
      </c>
      <c r="FX59" s="519">
        <v>0</v>
      </c>
      <c r="FY59" s="519">
        <v>0</v>
      </c>
      <c r="FZ59" s="519">
        <v>0</v>
      </c>
      <c r="GA59" s="519">
        <v>0</v>
      </c>
      <c r="GB59" s="519">
        <v>0</v>
      </c>
      <c r="GC59" s="519">
        <v>0</v>
      </c>
      <c r="GD59" s="519">
        <v>0</v>
      </c>
      <c r="GE59" s="519">
        <v>0</v>
      </c>
      <c r="GF59" s="519">
        <v>0</v>
      </c>
      <c r="GG59" s="519">
        <v>0</v>
      </c>
      <c r="GH59" s="519">
        <v>0</v>
      </c>
      <c r="GI59" s="519">
        <v>0</v>
      </c>
      <c r="GJ59" s="519">
        <v>0</v>
      </c>
      <c r="GK59" s="519">
        <v>0</v>
      </c>
      <c r="GL59" s="519">
        <v>0</v>
      </c>
      <c r="GM59" s="519">
        <v>0</v>
      </c>
      <c r="GN59" s="519">
        <v>0</v>
      </c>
      <c r="GO59" s="519">
        <v>0</v>
      </c>
      <c r="GP59" s="519">
        <v>0</v>
      </c>
      <c r="GQ59" s="519">
        <v>0</v>
      </c>
      <c r="GR59" s="519">
        <v>0</v>
      </c>
      <c r="GS59" s="519">
        <v>0</v>
      </c>
      <c r="GT59" s="519">
        <v>0</v>
      </c>
      <c r="GU59" s="519">
        <v>0</v>
      </c>
      <c r="GV59" s="519">
        <v>0</v>
      </c>
      <c r="GW59" s="519">
        <v>0</v>
      </c>
      <c r="GX59" s="519">
        <v>0</v>
      </c>
      <c r="GY59" s="519">
        <v>0</v>
      </c>
      <c r="GZ59" s="519">
        <v>0</v>
      </c>
      <c r="HA59" s="519">
        <v>0</v>
      </c>
      <c r="HB59" s="519">
        <v>0</v>
      </c>
      <c r="HC59" s="519">
        <v>0</v>
      </c>
      <c r="HD59" s="519">
        <v>0</v>
      </c>
      <c r="HE59" s="519">
        <v>0</v>
      </c>
      <c r="HF59" s="519">
        <v>0</v>
      </c>
      <c r="HG59" s="519">
        <v>0</v>
      </c>
      <c r="HH59" s="519">
        <v>0</v>
      </c>
      <c r="HI59" s="519">
        <v>0</v>
      </c>
      <c r="HJ59" s="519">
        <v>0</v>
      </c>
      <c r="HK59" s="519">
        <v>0</v>
      </c>
      <c r="HL59" s="519">
        <v>0</v>
      </c>
      <c r="HM59" s="519">
        <v>0</v>
      </c>
      <c r="HN59" s="519">
        <v>0</v>
      </c>
      <c r="HO59" s="519">
        <v>0</v>
      </c>
      <c r="HP59" s="519">
        <v>0</v>
      </c>
      <c r="HQ59" s="519">
        <v>0</v>
      </c>
      <c r="HR59" s="519">
        <v>0</v>
      </c>
      <c r="HS59" s="519">
        <v>0</v>
      </c>
      <c r="HT59" s="519">
        <v>0</v>
      </c>
      <c r="HU59" s="519">
        <v>0</v>
      </c>
      <c r="HV59" s="519">
        <v>0</v>
      </c>
      <c r="HW59" s="519">
        <v>0</v>
      </c>
      <c r="HX59" s="519">
        <v>0</v>
      </c>
      <c r="HY59" s="519">
        <v>0</v>
      </c>
      <c r="HZ59" s="519">
        <v>0</v>
      </c>
      <c r="IA59" s="519">
        <v>0</v>
      </c>
      <c r="IB59" s="519">
        <v>0</v>
      </c>
      <c r="IC59" s="519">
        <v>0</v>
      </c>
      <c r="ID59" s="519">
        <v>0</v>
      </c>
      <c r="IE59" s="519">
        <v>0</v>
      </c>
      <c r="IF59" s="519">
        <v>0</v>
      </c>
      <c r="IG59" s="519">
        <v>0</v>
      </c>
      <c r="IH59" s="519">
        <v>0</v>
      </c>
      <c r="II59" s="519">
        <v>0</v>
      </c>
      <c r="IJ59" s="519">
        <v>0</v>
      </c>
      <c r="IK59" s="519">
        <v>0</v>
      </c>
    </row>
    <row r="60" spans="1:245" hidden="1">
      <c r="A60" s="337" t="s">
        <v>631</v>
      </c>
      <c r="B60" s="519" t="s">
        <v>1058</v>
      </c>
      <c r="C60" s="519"/>
      <c r="D60" s="519"/>
      <c r="E60" s="519"/>
      <c r="F60" s="519">
        <v>1</v>
      </c>
      <c r="G60" s="520"/>
      <c r="H60" s="519">
        <v>5</v>
      </c>
      <c r="I60" s="519">
        <v>8</v>
      </c>
      <c r="J60" s="519" t="str">
        <f t="shared" si="3"/>
        <v>SDN10010508</v>
      </c>
      <c r="K60" s="519">
        <v>768</v>
      </c>
      <c r="M60" s="337" t="s">
        <v>631</v>
      </c>
      <c r="N60" s="519" t="s">
        <v>1058</v>
      </c>
      <c r="O60" s="519" t="s">
        <v>1059</v>
      </c>
      <c r="P60" s="519">
        <v>57</v>
      </c>
      <c r="Q60" s="183" t="str">
        <f t="shared" si="1"/>
        <v>SDN100157</v>
      </c>
      <c r="R60" s="519">
        <v>0</v>
      </c>
      <c r="S60" s="519">
        <v>0</v>
      </c>
      <c r="T60" s="519">
        <v>0</v>
      </c>
      <c r="U60" s="519">
        <v>0</v>
      </c>
      <c r="V60" s="519">
        <v>0</v>
      </c>
      <c r="W60" s="519">
        <v>0</v>
      </c>
      <c r="X60" s="519">
        <v>0</v>
      </c>
      <c r="Y60" s="519">
        <v>0</v>
      </c>
      <c r="Z60" s="519">
        <v>0</v>
      </c>
      <c r="AA60" s="519">
        <v>0</v>
      </c>
      <c r="AB60" s="519">
        <v>0</v>
      </c>
      <c r="AC60" s="519">
        <v>0</v>
      </c>
      <c r="AD60" s="519">
        <v>0</v>
      </c>
      <c r="AE60" s="519">
        <v>0</v>
      </c>
      <c r="AF60" s="519">
        <v>0</v>
      </c>
      <c r="AG60" s="519">
        <v>0</v>
      </c>
      <c r="AH60" s="519">
        <v>0</v>
      </c>
      <c r="AI60" s="519">
        <v>0</v>
      </c>
      <c r="AJ60" s="519">
        <v>0</v>
      </c>
      <c r="AK60" s="519">
        <v>0</v>
      </c>
      <c r="AL60" s="519">
        <v>0</v>
      </c>
      <c r="AM60" s="519">
        <v>0</v>
      </c>
      <c r="AN60" s="519">
        <v>0</v>
      </c>
      <c r="AO60" s="519">
        <v>0</v>
      </c>
      <c r="AP60" s="519">
        <v>21035.7</v>
      </c>
      <c r="AQ60" s="519">
        <v>0</v>
      </c>
      <c r="AR60" s="519">
        <v>0</v>
      </c>
      <c r="AS60" s="519">
        <v>0</v>
      </c>
      <c r="AT60" s="519">
        <v>0</v>
      </c>
      <c r="AU60" s="519">
        <v>0</v>
      </c>
      <c r="AV60" s="519">
        <v>0</v>
      </c>
      <c r="AW60" s="519">
        <v>0</v>
      </c>
      <c r="AX60" s="519">
        <v>0</v>
      </c>
      <c r="AY60" s="519">
        <v>0</v>
      </c>
      <c r="AZ60" s="519">
        <v>0</v>
      </c>
      <c r="BA60" s="519">
        <v>0</v>
      </c>
      <c r="BB60" s="519">
        <v>0</v>
      </c>
      <c r="BC60" s="519">
        <v>0</v>
      </c>
      <c r="BD60" s="519">
        <v>0</v>
      </c>
      <c r="BE60" s="519">
        <v>0</v>
      </c>
      <c r="BF60" s="519">
        <v>0</v>
      </c>
      <c r="BG60" s="519">
        <v>0</v>
      </c>
      <c r="BH60" s="519">
        <v>0</v>
      </c>
      <c r="BI60" s="519">
        <v>0</v>
      </c>
      <c r="BJ60" s="519">
        <v>0</v>
      </c>
      <c r="BK60" s="519">
        <v>0</v>
      </c>
      <c r="BL60" s="519">
        <v>0</v>
      </c>
      <c r="BM60" s="519">
        <v>0</v>
      </c>
      <c r="BN60" s="519">
        <v>0</v>
      </c>
      <c r="BO60" s="519">
        <v>0</v>
      </c>
      <c r="BP60" s="519">
        <v>0</v>
      </c>
      <c r="BQ60" s="519">
        <v>0</v>
      </c>
      <c r="BR60" s="519">
        <v>0</v>
      </c>
      <c r="BS60" s="519">
        <v>0</v>
      </c>
      <c r="BT60" s="519">
        <v>0</v>
      </c>
      <c r="BU60" s="519">
        <v>0</v>
      </c>
      <c r="BV60" s="519">
        <v>0</v>
      </c>
      <c r="BW60" s="519">
        <v>0</v>
      </c>
      <c r="BX60" s="519">
        <v>0</v>
      </c>
      <c r="BY60" s="519">
        <v>0</v>
      </c>
      <c r="BZ60" s="519">
        <v>0</v>
      </c>
      <c r="CA60" s="519">
        <v>0</v>
      </c>
      <c r="CB60" s="519">
        <v>0</v>
      </c>
      <c r="CC60" s="519">
        <v>0</v>
      </c>
      <c r="CD60" s="519">
        <v>0</v>
      </c>
      <c r="CE60" s="519">
        <v>0</v>
      </c>
      <c r="CF60" s="519">
        <v>0</v>
      </c>
      <c r="CG60" s="519">
        <v>0</v>
      </c>
      <c r="CH60" s="519">
        <v>0</v>
      </c>
      <c r="CI60" s="519">
        <v>0</v>
      </c>
      <c r="CJ60" s="519">
        <v>0</v>
      </c>
      <c r="CK60" s="519">
        <v>0</v>
      </c>
      <c r="CL60" s="519">
        <v>0</v>
      </c>
      <c r="CM60" s="519">
        <v>0</v>
      </c>
      <c r="CN60" s="519">
        <v>0</v>
      </c>
      <c r="CO60" s="519">
        <v>0</v>
      </c>
      <c r="CP60" s="519">
        <v>0</v>
      </c>
      <c r="CQ60" s="519">
        <v>0</v>
      </c>
      <c r="CR60" s="519">
        <v>0</v>
      </c>
      <c r="CS60" s="519">
        <v>0</v>
      </c>
      <c r="CT60" s="519">
        <v>0</v>
      </c>
      <c r="CU60" s="519">
        <v>0</v>
      </c>
      <c r="CV60" s="519">
        <v>0</v>
      </c>
      <c r="CW60" s="519">
        <v>0</v>
      </c>
      <c r="CX60" s="519">
        <v>0</v>
      </c>
      <c r="CY60" s="519">
        <v>0</v>
      </c>
      <c r="CZ60" s="519">
        <v>0</v>
      </c>
      <c r="DA60" s="519">
        <v>0</v>
      </c>
      <c r="DB60" s="519">
        <v>0</v>
      </c>
      <c r="DC60" s="519">
        <v>0</v>
      </c>
      <c r="DD60" s="519">
        <v>0</v>
      </c>
      <c r="DE60" s="519">
        <v>0</v>
      </c>
      <c r="DF60" s="519">
        <v>0</v>
      </c>
      <c r="DG60" s="519">
        <v>0</v>
      </c>
      <c r="DH60" s="519">
        <v>0</v>
      </c>
      <c r="DI60" s="519">
        <v>0</v>
      </c>
      <c r="DJ60" s="519">
        <v>0</v>
      </c>
      <c r="DK60" s="519">
        <v>0</v>
      </c>
      <c r="DL60" s="519">
        <v>0</v>
      </c>
      <c r="DM60" s="519">
        <v>0</v>
      </c>
      <c r="DN60" s="519">
        <v>0</v>
      </c>
      <c r="DO60" s="519">
        <v>0</v>
      </c>
      <c r="DP60" s="519">
        <v>0</v>
      </c>
      <c r="DQ60" s="519">
        <v>0</v>
      </c>
      <c r="DR60" s="519">
        <v>0</v>
      </c>
      <c r="DS60" s="519">
        <v>0</v>
      </c>
      <c r="DT60" s="519">
        <v>0</v>
      </c>
      <c r="DU60" s="519">
        <v>0</v>
      </c>
      <c r="DV60" s="519">
        <v>0</v>
      </c>
      <c r="DW60" s="519">
        <v>0</v>
      </c>
      <c r="DX60" s="519">
        <v>0</v>
      </c>
      <c r="DY60" s="131"/>
      <c r="DZ60" s="337" t="s">
        <v>631</v>
      </c>
      <c r="EA60" s="519" t="s">
        <v>1058</v>
      </c>
      <c r="EB60" s="519" t="s">
        <v>1059</v>
      </c>
      <c r="EC60" s="519">
        <v>57</v>
      </c>
      <c r="ED60" s="521" t="str">
        <f t="shared" si="2"/>
        <v>SDN100157</v>
      </c>
      <c r="EE60" s="519">
        <v>10000</v>
      </c>
      <c r="EF60" s="519">
        <v>10000</v>
      </c>
      <c r="EG60" s="519">
        <v>10000</v>
      </c>
      <c r="EH60" s="519">
        <v>10000</v>
      </c>
      <c r="EI60" s="519">
        <v>11686.5</v>
      </c>
      <c r="EJ60" s="519">
        <v>13556.3</v>
      </c>
      <c r="EK60" s="519">
        <v>15426.2</v>
      </c>
      <c r="EL60" s="519">
        <v>17296</v>
      </c>
      <c r="EM60" s="519">
        <v>19165.900000000001</v>
      </c>
      <c r="EN60" s="519">
        <v>21035.7</v>
      </c>
      <c r="EO60" s="519">
        <v>21035.7</v>
      </c>
      <c r="EP60" s="519">
        <v>21035.7</v>
      </c>
      <c r="EQ60" s="519">
        <v>21035.7</v>
      </c>
      <c r="ER60" s="519">
        <v>21035.7</v>
      </c>
      <c r="ES60" s="519">
        <v>21035.7</v>
      </c>
      <c r="ET60" s="519">
        <v>21035.7</v>
      </c>
      <c r="EU60" s="519">
        <v>21035.7</v>
      </c>
      <c r="EV60" s="519">
        <v>21035.7</v>
      </c>
      <c r="EW60" s="519">
        <v>21035.7</v>
      </c>
      <c r="EX60" s="519">
        <v>21035.7</v>
      </c>
      <c r="EY60" s="519">
        <v>21035.7</v>
      </c>
      <c r="EZ60" s="519">
        <v>21035.7</v>
      </c>
      <c r="FA60" s="519">
        <v>21035.7</v>
      </c>
      <c r="FB60" s="519">
        <v>21035.7</v>
      </c>
      <c r="FC60" s="519">
        <v>21035.7</v>
      </c>
      <c r="FD60" s="519">
        <v>0</v>
      </c>
      <c r="FE60" s="519">
        <v>0</v>
      </c>
      <c r="FF60" s="519">
        <v>0</v>
      </c>
      <c r="FG60" s="519">
        <v>0</v>
      </c>
      <c r="FH60" s="519">
        <v>0</v>
      </c>
      <c r="FI60" s="519">
        <v>0</v>
      </c>
      <c r="FJ60" s="519">
        <v>0</v>
      </c>
      <c r="FK60" s="519">
        <v>0</v>
      </c>
      <c r="FL60" s="519">
        <v>0</v>
      </c>
      <c r="FM60" s="519">
        <v>0</v>
      </c>
      <c r="FN60" s="519">
        <v>0</v>
      </c>
      <c r="FO60" s="519">
        <v>0</v>
      </c>
      <c r="FP60" s="519">
        <v>0</v>
      </c>
      <c r="FQ60" s="519">
        <v>0</v>
      </c>
      <c r="FR60" s="519">
        <v>0</v>
      </c>
      <c r="FS60" s="519">
        <v>0</v>
      </c>
      <c r="FT60" s="519">
        <v>0</v>
      </c>
      <c r="FU60" s="519">
        <v>0</v>
      </c>
      <c r="FV60" s="519">
        <v>0</v>
      </c>
      <c r="FW60" s="519">
        <v>0</v>
      </c>
      <c r="FX60" s="519">
        <v>0</v>
      </c>
      <c r="FY60" s="519">
        <v>0</v>
      </c>
      <c r="FZ60" s="519">
        <v>0</v>
      </c>
      <c r="GA60" s="519">
        <v>0</v>
      </c>
      <c r="GB60" s="519">
        <v>0</v>
      </c>
      <c r="GC60" s="519">
        <v>0</v>
      </c>
      <c r="GD60" s="519">
        <v>0</v>
      </c>
      <c r="GE60" s="519">
        <v>0</v>
      </c>
      <c r="GF60" s="519">
        <v>0</v>
      </c>
      <c r="GG60" s="519">
        <v>0</v>
      </c>
      <c r="GH60" s="519">
        <v>0</v>
      </c>
      <c r="GI60" s="519">
        <v>0</v>
      </c>
      <c r="GJ60" s="519">
        <v>0</v>
      </c>
      <c r="GK60" s="519">
        <v>0</v>
      </c>
      <c r="GL60" s="519">
        <v>0</v>
      </c>
      <c r="GM60" s="519">
        <v>0</v>
      </c>
      <c r="GN60" s="519">
        <v>0</v>
      </c>
      <c r="GO60" s="519">
        <v>0</v>
      </c>
      <c r="GP60" s="519">
        <v>0</v>
      </c>
      <c r="GQ60" s="519">
        <v>0</v>
      </c>
      <c r="GR60" s="519">
        <v>0</v>
      </c>
      <c r="GS60" s="519">
        <v>0</v>
      </c>
      <c r="GT60" s="519">
        <v>0</v>
      </c>
      <c r="GU60" s="519">
        <v>0</v>
      </c>
      <c r="GV60" s="519">
        <v>0</v>
      </c>
      <c r="GW60" s="519">
        <v>0</v>
      </c>
      <c r="GX60" s="519">
        <v>0</v>
      </c>
      <c r="GY60" s="519">
        <v>0</v>
      </c>
      <c r="GZ60" s="519">
        <v>0</v>
      </c>
      <c r="HA60" s="519">
        <v>0</v>
      </c>
      <c r="HB60" s="519">
        <v>0</v>
      </c>
      <c r="HC60" s="519">
        <v>0</v>
      </c>
      <c r="HD60" s="519">
        <v>0</v>
      </c>
      <c r="HE60" s="519">
        <v>0</v>
      </c>
      <c r="HF60" s="519">
        <v>0</v>
      </c>
      <c r="HG60" s="519">
        <v>0</v>
      </c>
      <c r="HH60" s="519">
        <v>0</v>
      </c>
      <c r="HI60" s="519">
        <v>0</v>
      </c>
      <c r="HJ60" s="519">
        <v>0</v>
      </c>
      <c r="HK60" s="519">
        <v>0</v>
      </c>
      <c r="HL60" s="519">
        <v>0</v>
      </c>
      <c r="HM60" s="519">
        <v>0</v>
      </c>
      <c r="HN60" s="519">
        <v>0</v>
      </c>
      <c r="HO60" s="519">
        <v>0</v>
      </c>
      <c r="HP60" s="519">
        <v>0</v>
      </c>
      <c r="HQ60" s="519">
        <v>0</v>
      </c>
      <c r="HR60" s="519">
        <v>0</v>
      </c>
      <c r="HS60" s="519">
        <v>0</v>
      </c>
      <c r="HT60" s="519">
        <v>0</v>
      </c>
      <c r="HU60" s="519">
        <v>0</v>
      </c>
      <c r="HV60" s="519">
        <v>0</v>
      </c>
      <c r="HW60" s="519">
        <v>0</v>
      </c>
      <c r="HX60" s="519">
        <v>0</v>
      </c>
      <c r="HY60" s="519">
        <v>0</v>
      </c>
      <c r="HZ60" s="519">
        <v>0</v>
      </c>
      <c r="IA60" s="519">
        <v>0</v>
      </c>
      <c r="IB60" s="519">
        <v>0</v>
      </c>
      <c r="IC60" s="519">
        <v>0</v>
      </c>
      <c r="ID60" s="519">
        <v>0</v>
      </c>
      <c r="IE60" s="519">
        <v>0</v>
      </c>
      <c r="IF60" s="519">
        <v>0</v>
      </c>
      <c r="IG60" s="519">
        <v>0</v>
      </c>
      <c r="IH60" s="519">
        <v>0</v>
      </c>
      <c r="II60" s="519">
        <v>0</v>
      </c>
      <c r="IJ60" s="519">
        <v>0</v>
      </c>
      <c r="IK60" s="519">
        <v>0</v>
      </c>
    </row>
    <row r="61" spans="1:245" hidden="1">
      <c r="A61" s="337" t="s">
        <v>631</v>
      </c>
      <c r="B61" s="519" t="s">
        <v>1058</v>
      </c>
      <c r="C61" s="519"/>
      <c r="D61" s="519"/>
      <c r="E61" s="519"/>
      <c r="F61" s="519">
        <v>1</v>
      </c>
      <c r="G61" s="520"/>
      <c r="H61" s="519">
        <v>5</v>
      </c>
      <c r="I61" s="519">
        <v>9</v>
      </c>
      <c r="J61" s="519" t="str">
        <f t="shared" si="3"/>
        <v>SDN10010509</v>
      </c>
      <c r="K61" s="519">
        <v>768</v>
      </c>
      <c r="M61" s="337" t="s">
        <v>631</v>
      </c>
      <c r="N61" s="519" t="s">
        <v>1058</v>
      </c>
      <c r="O61" s="519" t="s">
        <v>1059</v>
      </c>
      <c r="P61" s="519">
        <v>58</v>
      </c>
      <c r="Q61" s="183" t="str">
        <f t="shared" si="1"/>
        <v>SDN100158</v>
      </c>
      <c r="R61" s="519">
        <v>0</v>
      </c>
      <c r="S61" s="519">
        <v>0</v>
      </c>
      <c r="T61" s="519">
        <v>0</v>
      </c>
      <c r="U61" s="519">
        <v>0</v>
      </c>
      <c r="V61" s="519">
        <v>0</v>
      </c>
      <c r="W61" s="519">
        <v>0</v>
      </c>
      <c r="X61" s="519">
        <v>0</v>
      </c>
      <c r="Y61" s="519">
        <v>0</v>
      </c>
      <c r="Z61" s="519">
        <v>0</v>
      </c>
      <c r="AA61" s="519">
        <v>0</v>
      </c>
      <c r="AB61" s="519">
        <v>0</v>
      </c>
      <c r="AC61" s="519">
        <v>0</v>
      </c>
      <c r="AD61" s="519">
        <v>0</v>
      </c>
      <c r="AE61" s="519">
        <v>0</v>
      </c>
      <c r="AF61" s="519">
        <v>0</v>
      </c>
      <c r="AG61" s="519">
        <v>0</v>
      </c>
      <c r="AH61" s="519">
        <v>0</v>
      </c>
      <c r="AI61" s="519">
        <v>0</v>
      </c>
      <c r="AJ61" s="519">
        <v>0</v>
      </c>
      <c r="AK61" s="519">
        <v>0</v>
      </c>
      <c r="AL61" s="519">
        <v>0</v>
      </c>
      <c r="AM61" s="519">
        <v>0</v>
      </c>
      <c r="AN61" s="519">
        <v>0</v>
      </c>
      <c r="AO61" s="519">
        <v>0</v>
      </c>
      <c r="AP61" s="519">
        <v>22609.8</v>
      </c>
      <c r="AQ61" s="519">
        <v>0</v>
      </c>
      <c r="AR61" s="519">
        <v>0</v>
      </c>
      <c r="AS61" s="519">
        <v>0</v>
      </c>
      <c r="AT61" s="519">
        <v>0</v>
      </c>
      <c r="AU61" s="519">
        <v>0</v>
      </c>
      <c r="AV61" s="519">
        <v>0</v>
      </c>
      <c r="AW61" s="519">
        <v>0</v>
      </c>
      <c r="AX61" s="519">
        <v>0</v>
      </c>
      <c r="AY61" s="519">
        <v>0</v>
      </c>
      <c r="AZ61" s="519">
        <v>0</v>
      </c>
      <c r="BA61" s="519">
        <v>0</v>
      </c>
      <c r="BB61" s="519">
        <v>0</v>
      </c>
      <c r="BC61" s="519">
        <v>0</v>
      </c>
      <c r="BD61" s="519">
        <v>0</v>
      </c>
      <c r="BE61" s="519">
        <v>0</v>
      </c>
      <c r="BF61" s="519">
        <v>0</v>
      </c>
      <c r="BG61" s="519">
        <v>0</v>
      </c>
      <c r="BH61" s="519">
        <v>0</v>
      </c>
      <c r="BI61" s="519">
        <v>0</v>
      </c>
      <c r="BJ61" s="519">
        <v>0</v>
      </c>
      <c r="BK61" s="519">
        <v>0</v>
      </c>
      <c r="BL61" s="519">
        <v>0</v>
      </c>
      <c r="BM61" s="519">
        <v>0</v>
      </c>
      <c r="BN61" s="519">
        <v>0</v>
      </c>
      <c r="BO61" s="519">
        <v>0</v>
      </c>
      <c r="BP61" s="519">
        <v>0</v>
      </c>
      <c r="BQ61" s="519">
        <v>0</v>
      </c>
      <c r="BR61" s="519">
        <v>0</v>
      </c>
      <c r="BS61" s="519">
        <v>0</v>
      </c>
      <c r="BT61" s="519">
        <v>0</v>
      </c>
      <c r="BU61" s="519">
        <v>0</v>
      </c>
      <c r="BV61" s="519">
        <v>0</v>
      </c>
      <c r="BW61" s="519">
        <v>0</v>
      </c>
      <c r="BX61" s="519">
        <v>0</v>
      </c>
      <c r="BY61" s="519">
        <v>0</v>
      </c>
      <c r="BZ61" s="519">
        <v>0</v>
      </c>
      <c r="CA61" s="519">
        <v>0</v>
      </c>
      <c r="CB61" s="519">
        <v>0</v>
      </c>
      <c r="CC61" s="519">
        <v>0</v>
      </c>
      <c r="CD61" s="519">
        <v>0</v>
      </c>
      <c r="CE61" s="519">
        <v>0</v>
      </c>
      <c r="CF61" s="519">
        <v>0</v>
      </c>
      <c r="CG61" s="519">
        <v>0</v>
      </c>
      <c r="CH61" s="519">
        <v>0</v>
      </c>
      <c r="CI61" s="519">
        <v>0</v>
      </c>
      <c r="CJ61" s="519">
        <v>0</v>
      </c>
      <c r="CK61" s="519">
        <v>0</v>
      </c>
      <c r="CL61" s="519">
        <v>0</v>
      </c>
      <c r="CM61" s="519">
        <v>0</v>
      </c>
      <c r="CN61" s="519">
        <v>0</v>
      </c>
      <c r="CO61" s="519">
        <v>0</v>
      </c>
      <c r="CP61" s="519">
        <v>0</v>
      </c>
      <c r="CQ61" s="519">
        <v>0</v>
      </c>
      <c r="CR61" s="519">
        <v>0</v>
      </c>
      <c r="CS61" s="519">
        <v>0</v>
      </c>
      <c r="CT61" s="519">
        <v>0</v>
      </c>
      <c r="CU61" s="519">
        <v>0</v>
      </c>
      <c r="CV61" s="519">
        <v>0</v>
      </c>
      <c r="CW61" s="519">
        <v>0</v>
      </c>
      <c r="CX61" s="519">
        <v>0</v>
      </c>
      <c r="CY61" s="519">
        <v>0</v>
      </c>
      <c r="CZ61" s="519">
        <v>0</v>
      </c>
      <c r="DA61" s="519">
        <v>0</v>
      </c>
      <c r="DB61" s="519">
        <v>0</v>
      </c>
      <c r="DC61" s="519">
        <v>0</v>
      </c>
      <c r="DD61" s="519">
        <v>0</v>
      </c>
      <c r="DE61" s="519">
        <v>0</v>
      </c>
      <c r="DF61" s="519">
        <v>0</v>
      </c>
      <c r="DG61" s="519">
        <v>0</v>
      </c>
      <c r="DH61" s="519">
        <v>0</v>
      </c>
      <c r="DI61" s="519">
        <v>0</v>
      </c>
      <c r="DJ61" s="519">
        <v>0</v>
      </c>
      <c r="DK61" s="519">
        <v>0</v>
      </c>
      <c r="DL61" s="519">
        <v>0</v>
      </c>
      <c r="DM61" s="519">
        <v>0</v>
      </c>
      <c r="DN61" s="519">
        <v>0</v>
      </c>
      <c r="DO61" s="519">
        <v>0</v>
      </c>
      <c r="DP61" s="519">
        <v>0</v>
      </c>
      <c r="DQ61" s="519">
        <v>0</v>
      </c>
      <c r="DR61" s="519">
        <v>0</v>
      </c>
      <c r="DS61" s="519">
        <v>0</v>
      </c>
      <c r="DT61" s="519">
        <v>0</v>
      </c>
      <c r="DU61" s="519">
        <v>0</v>
      </c>
      <c r="DV61" s="519">
        <v>0</v>
      </c>
      <c r="DW61" s="519">
        <v>0</v>
      </c>
      <c r="DX61" s="519">
        <v>0</v>
      </c>
      <c r="DY61" s="131"/>
      <c r="DZ61" s="337" t="s">
        <v>631</v>
      </c>
      <c r="EA61" s="519" t="s">
        <v>1058</v>
      </c>
      <c r="EB61" s="519" t="s">
        <v>1059</v>
      </c>
      <c r="EC61" s="519">
        <v>58</v>
      </c>
      <c r="ED61" s="521" t="str">
        <f t="shared" si="2"/>
        <v>SDN100158</v>
      </c>
      <c r="EE61" s="519">
        <v>10000</v>
      </c>
      <c r="EF61" s="519">
        <v>10000</v>
      </c>
      <c r="EG61" s="519">
        <v>10000</v>
      </c>
      <c r="EH61" s="519">
        <v>10048.799999999999</v>
      </c>
      <c r="EI61" s="519">
        <v>12561</v>
      </c>
      <c r="EJ61" s="519">
        <v>14570.8</v>
      </c>
      <c r="EK61" s="519">
        <v>16580.5</v>
      </c>
      <c r="EL61" s="519">
        <v>18590.3</v>
      </c>
      <c r="EM61" s="519">
        <v>20600</v>
      </c>
      <c r="EN61" s="519">
        <v>22609.8</v>
      </c>
      <c r="EO61" s="519">
        <v>22609.8</v>
      </c>
      <c r="EP61" s="519">
        <v>22609.8</v>
      </c>
      <c r="EQ61" s="519">
        <v>22609.8</v>
      </c>
      <c r="ER61" s="519">
        <v>22609.8</v>
      </c>
      <c r="ES61" s="519">
        <v>22609.8</v>
      </c>
      <c r="ET61" s="519">
        <v>22609.8</v>
      </c>
      <c r="EU61" s="519">
        <v>22609.8</v>
      </c>
      <c r="EV61" s="519">
        <v>22609.8</v>
      </c>
      <c r="EW61" s="519">
        <v>22609.8</v>
      </c>
      <c r="EX61" s="519">
        <v>22609.8</v>
      </c>
      <c r="EY61" s="519">
        <v>22609.8</v>
      </c>
      <c r="EZ61" s="519">
        <v>22609.8</v>
      </c>
      <c r="FA61" s="519">
        <v>22609.8</v>
      </c>
      <c r="FB61" s="519">
        <v>22609.8</v>
      </c>
      <c r="FC61" s="519">
        <v>22609.8</v>
      </c>
      <c r="FD61" s="519">
        <v>0</v>
      </c>
      <c r="FE61" s="519">
        <v>0</v>
      </c>
      <c r="FF61" s="519">
        <v>0</v>
      </c>
      <c r="FG61" s="519">
        <v>0</v>
      </c>
      <c r="FH61" s="519">
        <v>0</v>
      </c>
      <c r="FI61" s="519">
        <v>0</v>
      </c>
      <c r="FJ61" s="519">
        <v>0</v>
      </c>
      <c r="FK61" s="519">
        <v>0</v>
      </c>
      <c r="FL61" s="519">
        <v>0</v>
      </c>
      <c r="FM61" s="519">
        <v>0</v>
      </c>
      <c r="FN61" s="519">
        <v>0</v>
      </c>
      <c r="FO61" s="519">
        <v>0</v>
      </c>
      <c r="FP61" s="519">
        <v>0</v>
      </c>
      <c r="FQ61" s="519">
        <v>0</v>
      </c>
      <c r="FR61" s="519">
        <v>0</v>
      </c>
      <c r="FS61" s="519">
        <v>0</v>
      </c>
      <c r="FT61" s="519">
        <v>0</v>
      </c>
      <c r="FU61" s="519">
        <v>0</v>
      </c>
      <c r="FV61" s="519">
        <v>0</v>
      </c>
      <c r="FW61" s="519">
        <v>0</v>
      </c>
      <c r="FX61" s="519">
        <v>0</v>
      </c>
      <c r="FY61" s="519">
        <v>0</v>
      </c>
      <c r="FZ61" s="519">
        <v>0</v>
      </c>
      <c r="GA61" s="519">
        <v>0</v>
      </c>
      <c r="GB61" s="519">
        <v>0</v>
      </c>
      <c r="GC61" s="519">
        <v>0</v>
      </c>
      <c r="GD61" s="519">
        <v>0</v>
      </c>
      <c r="GE61" s="519">
        <v>0</v>
      </c>
      <c r="GF61" s="519">
        <v>0</v>
      </c>
      <c r="GG61" s="519">
        <v>0</v>
      </c>
      <c r="GH61" s="519">
        <v>0</v>
      </c>
      <c r="GI61" s="519">
        <v>0</v>
      </c>
      <c r="GJ61" s="519">
        <v>0</v>
      </c>
      <c r="GK61" s="519">
        <v>0</v>
      </c>
      <c r="GL61" s="519">
        <v>0</v>
      </c>
      <c r="GM61" s="519">
        <v>0</v>
      </c>
      <c r="GN61" s="519">
        <v>0</v>
      </c>
      <c r="GO61" s="519">
        <v>0</v>
      </c>
      <c r="GP61" s="519">
        <v>0</v>
      </c>
      <c r="GQ61" s="519">
        <v>0</v>
      </c>
      <c r="GR61" s="519">
        <v>0</v>
      </c>
      <c r="GS61" s="519">
        <v>0</v>
      </c>
      <c r="GT61" s="519">
        <v>0</v>
      </c>
      <c r="GU61" s="519">
        <v>0</v>
      </c>
      <c r="GV61" s="519">
        <v>0</v>
      </c>
      <c r="GW61" s="519">
        <v>0</v>
      </c>
      <c r="GX61" s="519">
        <v>0</v>
      </c>
      <c r="GY61" s="519">
        <v>0</v>
      </c>
      <c r="GZ61" s="519">
        <v>0</v>
      </c>
      <c r="HA61" s="519">
        <v>0</v>
      </c>
      <c r="HB61" s="519">
        <v>0</v>
      </c>
      <c r="HC61" s="519">
        <v>0</v>
      </c>
      <c r="HD61" s="519">
        <v>0</v>
      </c>
      <c r="HE61" s="519">
        <v>0</v>
      </c>
      <c r="HF61" s="519">
        <v>0</v>
      </c>
      <c r="HG61" s="519">
        <v>0</v>
      </c>
      <c r="HH61" s="519">
        <v>0</v>
      </c>
      <c r="HI61" s="519">
        <v>0</v>
      </c>
      <c r="HJ61" s="519">
        <v>0</v>
      </c>
      <c r="HK61" s="519">
        <v>0</v>
      </c>
      <c r="HL61" s="519">
        <v>0</v>
      </c>
      <c r="HM61" s="519">
        <v>0</v>
      </c>
      <c r="HN61" s="519">
        <v>0</v>
      </c>
      <c r="HO61" s="519">
        <v>0</v>
      </c>
      <c r="HP61" s="519">
        <v>0</v>
      </c>
      <c r="HQ61" s="519">
        <v>0</v>
      </c>
      <c r="HR61" s="519">
        <v>0</v>
      </c>
      <c r="HS61" s="519">
        <v>0</v>
      </c>
      <c r="HT61" s="519">
        <v>0</v>
      </c>
      <c r="HU61" s="519">
        <v>0</v>
      </c>
      <c r="HV61" s="519">
        <v>0</v>
      </c>
      <c r="HW61" s="519">
        <v>0</v>
      </c>
      <c r="HX61" s="519">
        <v>0</v>
      </c>
      <c r="HY61" s="519">
        <v>0</v>
      </c>
      <c r="HZ61" s="519">
        <v>0</v>
      </c>
      <c r="IA61" s="519">
        <v>0</v>
      </c>
      <c r="IB61" s="519">
        <v>0</v>
      </c>
      <c r="IC61" s="519">
        <v>0</v>
      </c>
      <c r="ID61" s="519">
        <v>0</v>
      </c>
      <c r="IE61" s="519">
        <v>0</v>
      </c>
      <c r="IF61" s="519">
        <v>0</v>
      </c>
      <c r="IG61" s="519">
        <v>0</v>
      </c>
      <c r="IH61" s="519">
        <v>0</v>
      </c>
      <c r="II61" s="519">
        <v>0</v>
      </c>
      <c r="IJ61" s="519">
        <v>0</v>
      </c>
      <c r="IK61" s="519">
        <v>0</v>
      </c>
    </row>
    <row r="62" spans="1:245" hidden="1">
      <c r="A62" s="337" t="s">
        <v>631</v>
      </c>
      <c r="B62" s="519" t="s">
        <v>1058</v>
      </c>
      <c r="C62" s="519"/>
      <c r="D62" s="519"/>
      <c r="E62" s="519"/>
      <c r="F62" s="519">
        <v>1</v>
      </c>
      <c r="G62" s="520"/>
      <c r="H62" s="519">
        <v>5</v>
      </c>
      <c r="I62" s="519">
        <v>10</v>
      </c>
      <c r="J62" s="519" t="str">
        <f t="shared" si="3"/>
        <v>SDN10010510</v>
      </c>
      <c r="K62" s="519">
        <v>768</v>
      </c>
      <c r="M62" s="337" t="s">
        <v>631</v>
      </c>
      <c r="N62" s="519" t="s">
        <v>1058</v>
      </c>
      <c r="O62" s="519" t="s">
        <v>1059</v>
      </c>
      <c r="P62" s="519">
        <v>59</v>
      </c>
      <c r="Q62" s="183" t="str">
        <f t="shared" si="1"/>
        <v>SDN100159</v>
      </c>
      <c r="R62" s="519">
        <v>0</v>
      </c>
      <c r="S62" s="519">
        <v>0</v>
      </c>
      <c r="T62" s="519">
        <v>0</v>
      </c>
      <c r="U62" s="519">
        <v>0</v>
      </c>
      <c r="V62" s="519">
        <v>0</v>
      </c>
      <c r="W62" s="519">
        <v>0</v>
      </c>
      <c r="X62" s="519">
        <v>0</v>
      </c>
      <c r="Y62" s="519">
        <v>0</v>
      </c>
      <c r="Z62" s="519">
        <v>0</v>
      </c>
      <c r="AA62" s="519">
        <v>0</v>
      </c>
      <c r="AB62" s="519">
        <v>0</v>
      </c>
      <c r="AC62" s="519">
        <v>0</v>
      </c>
      <c r="AD62" s="519">
        <v>0</v>
      </c>
      <c r="AE62" s="519">
        <v>0</v>
      </c>
      <c r="AF62" s="519">
        <v>0</v>
      </c>
      <c r="AG62" s="519">
        <v>0</v>
      </c>
      <c r="AH62" s="519">
        <v>0</v>
      </c>
      <c r="AI62" s="519">
        <v>0</v>
      </c>
      <c r="AJ62" s="519">
        <v>0</v>
      </c>
      <c r="AK62" s="519">
        <v>0</v>
      </c>
      <c r="AL62" s="519">
        <v>0</v>
      </c>
      <c r="AM62" s="519">
        <v>0</v>
      </c>
      <c r="AN62" s="519">
        <v>0</v>
      </c>
      <c r="AO62" s="519">
        <v>0</v>
      </c>
      <c r="AP62" s="519">
        <v>24422.400000000001</v>
      </c>
      <c r="AQ62" s="519">
        <v>0</v>
      </c>
      <c r="AR62" s="519">
        <v>0</v>
      </c>
      <c r="AS62" s="519">
        <v>0</v>
      </c>
      <c r="AT62" s="519">
        <v>0</v>
      </c>
      <c r="AU62" s="519">
        <v>0</v>
      </c>
      <c r="AV62" s="519">
        <v>0</v>
      </c>
      <c r="AW62" s="519">
        <v>0</v>
      </c>
      <c r="AX62" s="519">
        <v>0</v>
      </c>
      <c r="AY62" s="519">
        <v>0</v>
      </c>
      <c r="AZ62" s="519">
        <v>0</v>
      </c>
      <c r="BA62" s="519">
        <v>0</v>
      </c>
      <c r="BB62" s="519">
        <v>0</v>
      </c>
      <c r="BC62" s="519">
        <v>0</v>
      </c>
      <c r="BD62" s="519">
        <v>0</v>
      </c>
      <c r="BE62" s="519">
        <v>0</v>
      </c>
      <c r="BF62" s="519">
        <v>0</v>
      </c>
      <c r="BG62" s="519">
        <v>0</v>
      </c>
      <c r="BH62" s="519">
        <v>0</v>
      </c>
      <c r="BI62" s="519">
        <v>0</v>
      </c>
      <c r="BJ62" s="519">
        <v>0</v>
      </c>
      <c r="BK62" s="519">
        <v>0</v>
      </c>
      <c r="BL62" s="519">
        <v>0</v>
      </c>
      <c r="BM62" s="519">
        <v>0</v>
      </c>
      <c r="BN62" s="519">
        <v>0</v>
      </c>
      <c r="BO62" s="519">
        <v>0</v>
      </c>
      <c r="BP62" s="519">
        <v>0</v>
      </c>
      <c r="BQ62" s="519">
        <v>0</v>
      </c>
      <c r="BR62" s="519">
        <v>0</v>
      </c>
      <c r="BS62" s="519">
        <v>0</v>
      </c>
      <c r="BT62" s="519">
        <v>0</v>
      </c>
      <c r="BU62" s="519">
        <v>0</v>
      </c>
      <c r="BV62" s="519">
        <v>0</v>
      </c>
      <c r="BW62" s="519">
        <v>0</v>
      </c>
      <c r="BX62" s="519">
        <v>0</v>
      </c>
      <c r="BY62" s="519">
        <v>0</v>
      </c>
      <c r="BZ62" s="519">
        <v>0</v>
      </c>
      <c r="CA62" s="519">
        <v>0</v>
      </c>
      <c r="CB62" s="519">
        <v>0</v>
      </c>
      <c r="CC62" s="519">
        <v>0</v>
      </c>
      <c r="CD62" s="519">
        <v>0</v>
      </c>
      <c r="CE62" s="519">
        <v>0</v>
      </c>
      <c r="CF62" s="519">
        <v>0</v>
      </c>
      <c r="CG62" s="519">
        <v>0</v>
      </c>
      <c r="CH62" s="519">
        <v>0</v>
      </c>
      <c r="CI62" s="519">
        <v>0</v>
      </c>
      <c r="CJ62" s="519">
        <v>0</v>
      </c>
      <c r="CK62" s="519">
        <v>0</v>
      </c>
      <c r="CL62" s="519">
        <v>0</v>
      </c>
      <c r="CM62" s="519">
        <v>0</v>
      </c>
      <c r="CN62" s="519">
        <v>0</v>
      </c>
      <c r="CO62" s="519">
        <v>0</v>
      </c>
      <c r="CP62" s="519">
        <v>0</v>
      </c>
      <c r="CQ62" s="519">
        <v>0</v>
      </c>
      <c r="CR62" s="519">
        <v>0</v>
      </c>
      <c r="CS62" s="519">
        <v>0</v>
      </c>
      <c r="CT62" s="519">
        <v>0</v>
      </c>
      <c r="CU62" s="519">
        <v>0</v>
      </c>
      <c r="CV62" s="519">
        <v>0</v>
      </c>
      <c r="CW62" s="519">
        <v>0</v>
      </c>
      <c r="CX62" s="519">
        <v>0</v>
      </c>
      <c r="CY62" s="519">
        <v>0</v>
      </c>
      <c r="CZ62" s="519">
        <v>0</v>
      </c>
      <c r="DA62" s="519">
        <v>0</v>
      </c>
      <c r="DB62" s="519">
        <v>0</v>
      </c>
      <c r="DC62" s="519">
        <v>0</v>
      </c>
      <c r="DD62" s="519">
        <v>0</v>
      </c>
      <c r="DE62" s="519">
        <v>0</v>
      </c>
      <c r="DF62" s="519">
        <v>0</v>
      </c>
      <c r="DG62" s="519">
        <v>0</v>
      </c>
      <c r="DH62" s="519">
        <v>0</v>
      </c>
      <c r="DI62" s="519">
        <v>0</v>
      </c>
      <c r="DJ62" s="519">
        <v>0</v>
      </c>
      <c r="DK62" s="519">
        <v>0</v>
      </c>
      <c r="DL62" s="519">
        <v>0</v>
      </c>
      <c r="DM62" s="519">
        <v>0</v>
      </c>
      <c r="DN62" s="519">
        <v>0</v>
      </c>
      <c r="DO62" s="519">
        <v>0</v>
      </c>
      <c r="DP62" s="519">
        <v>0</v>
      </c>
      <c r="DQ62" s="519">
        <v>0</v>
      </c>
      <c r="DR62" s="519">
        <v>0</v>
      </c>
      <c r="DS62" s="519">
        <v>0</v>
      </c>
      <c r="DT62" s="519">
        <v>0</v>
      </c>
      <c r="DU62" s="519">
        <v>0</v>
      </c>
      <c r="DV62" s="519">
        <v>0</v>
      </c>
      <c r="DW62" s="519">
        <v>0</v>
      </c>
      <c r="DX62" s="519">
        <v>0</v>
      </c>
      <c r="DY62" s="131"/>
      <c r="DZ62" s="337" t="s">
        <v>631</v>
      </c>
      <c r="EA62" s="519" t="s">
        <v>1058</v>
      </c>
      <c r="EB62" s="519" t="s">
        <v>1059</v>
      </c>
      <c r="EC62" s="519">
        <v>59</v>
      </c>
      <c r="ED62" s="521" t="str">
        <f t="shared" si="2"/>
        <v>SDN100159</v>
      </c>
      <c r="EE62" s="519">
        <v>10000</v>
      </c>
      <c r="EF62" s="519">
        <v>10000</v>
      </c>
      <c r="EG62" s="519">
        <v>10000</v>
      </c>
      <c r="EH62" s="519">
        <v>10854.4</v>
      </c>
      <c r="EI62" s="519">
        <v>13568</v>
      </c>
      <c r="EJ62" s="519">
        <v>15738.9</v>
      </c>
      <c r="EK62" s="519">
        <v>17909.8</v>
      </c>
      <c r="EL62" s="519">
        <v>20080.599999999999</v>
      </c>
      <c r="EM62" s="519">
        <v>22251.5</v>
      </c>
      <c r="EN62" s="519">
        <v>24422.400000000001</v>
      </c>
      <c r="EO62" s="519">
        <v>24422.400000000001</v>
      </c>
      <c r="EP62" s="519">
        <v>24422.400000000001</v>
      </c>
      <c r="EQ62" s="519">
        <v>24422.400000000001</v>
      </c>
      <c r="ER62" s="519">
        <v>24422.400000000001</v>
      </c>
      <c r="ES62" s="519">
        <v>24422.400000000001</v>
      </c>
      <c r="ET62" s="519">
        <v>24422.400000000001</v>
      </c>
      <c r="EU62" s="519">
        <v>24422.400000000001</v>
      </c>
      <c r="EV62" s="519">
        <v>24422.400000000001</v>
      </c>
      <c r="EW62" s="519">
        <v>24422.400000000001</v>
      </c>
      <c r="EX62" s="519">
        <v>24422.400000000001</v>
      </c>
      <c r="EY62" s="519">
        <v>24422.400000000001</v>
      </c>
      <c r="EZ62" s="519">
        <v>24422.400000000001</v>
      </c>
      <c r="FA62" s="519">
        <v>24422.400000000001</v>
      </c>
      <c r="FB62" s="519">
        <v>24422.400000000001</v>
      </c>
      <c r="FC62" s="519">
        <v>24422.400000000001</v>
      </c>
      <c r="FD62" s="519">
        <v>0</v>
      </c>
      <c r="FE62" s="519">
        <v>0</v>
      </c>
      <c r="FF62" s="519">
        <v>0</v>
      </c>
      <c r="FG62" s="519">
        <v>0</v>
      </c>
      <c r="FH62" s="519">
        <v>0</v>
      </c>
      <c r="FI62" s="519">
        <v>0</v>
      </c>
      <c r="FJ62" s="519">
        <v>0</v>
      </c>
      <c r="FK62" s="519">
        <v>0</v>
      </c>
      <c r="FL62" s="519">
        <v>0</v>
      </c>
      <c r="FM62" s="519">
        <v>0</v>
      </c>
      <c r="FN62" s="519">
        <v>0</v>
      </c>
      <c r="FO62" s="519">
        <v>0</v>
      </c>
      <c r="FP62" s="519">
        <v>0</v>
      </c>
      <c r="FQ62" s="519">
        <v>0</v>
      </c>
      <c r="FR62" s="519">
        <v>0</v>
      </c>
      <c r="FS62" s="519">
        <v>0</v>
      </c>
      <c r="FT62" s="519">
        <v>0</v>
      </c>
      <c r="FU62" s="519">
        <v>0</v>
      </c>
      <c r="FV62" s="519">
        <v>0</v>
      </c>
      <c r="FW62" s="519">
        <v>0</v>
      </c>
      <c r="FX62" s="519">
        <v>0</v>
      </c>
      <c r="FY62" s="519">
        <v>0</v>
      </c>
      <c r="FZ62" s="519">
        <v>0</v>
      </c>
      <c r="GA62" s="519">
        <v>0</v>
      </c>
      <c r="GB62" s="519">
        <v>0</v>
      </c>
      <c r="GC62" s="519">
        <v>0</v>
      </c>
      <c r="GD62" s="519">
        <v>0</v>
      </c>
      <c r="GE62" s="519">
        <v>0</v>
      </c>
      <c r="GF62" s="519">
        <v>0</v>
      </c>
      <c r="GG62" s="519">
        <v>0</v>
      </c>
      <c r="GH62" s="519">
        <v>0</v>
      </c>
      <c r="GI62" s="519">
        <v>0</v>
      </c>
      <c r="GJ62" s="519">
        <v>0</v>
      </c>
      <c r="GK62" s="519">
        <v>0</v>
      </c>
      <c r="GL62" s="519">
        <v>0</v>
      </c>
      <c r="GM62" s="519">
        <v>0</v>
      </c>
      <c r="GN62" s="519">
        <v>0</v>
      </c>
      <c r="GO62" s="519">
        <v>0</v>
      </c>
      <c r="GP62" s="519">
        <v>0</v>
      </c>
      <c r="GQ62" s="519">
        <v>0</v>
      </c>
      <c r="GR62" s="519">
        <v>0</v>
      </c>
      <c r="GS62" s="519">
        <v>0</v>
      </c>
      <c r="GT62" s="519">
        <v>0</v>
      </c>
      <c r="GU62" s="519">
        <v>0</v>
      </c>
      <c r="GV62" s="519">
        <v>0</v>
      </c>
      <c r="GW62" s="519">
        <v>0</v>
      </c>
      <c r="GX62" s="519">
        <v>0</v>
      </c>
      <c r="GY62" s="519">
        <v>0</v>
      </c>
      <c r="GZ62" s="519">
        <v>0</v>
      </c>
      <c r="HA62" s="519">
        <v>0</v>
      </c>
      <c r="HB62" s="519">
        <v>0</v>
      </c>
      <c r="HC62" s="519">
        <v>0</v>
      </c>
      <c r="HD62" s="519">
        <v>0</v>
      </c>
      <c r="HE62" s="519">
        <v>0</v>
      </c>
      <c r="HF62" s="519">
        <v>0</v>
      </c>
      <c r="HG62" s="519">
        <v>0</v>
      </c>
      <c r="HH62" s="519">
        <v>0</v>
      </c>
      <c r="HI62" s="519">
        <v>0</v>
      </c>
      <c r="HJ62" s="519">
        <v>0</v>
      </c>
      <c r="HK62" s="519">
        <v>0</v>
      </c>
      <c r="HL62" s="519">
        <v>0</v>
      </c>
      <c r="HM62" s="519">
        <v>0</v>
      </c>
      <c r="HN62" s="519">
        <v>0</v>
      </c>
      <c r="HO62" s="519">
        <v>0</v>
      </c>
      <c r="HP62" s="519">
        <v>0</v>
      </c>
      <c r="HQ62" s="519">
        <v>0</v>
      </c>
      <c r="HR62" s="519">
        <v>0</v>
      </c>
      <c r="HS62" s="519">
        <v>0</v>
      </c>
      <c r="HT62" s="519">
        <v>0</v>
      </c>
      <c r="HU62" s="519">
        <v>0</v>
      </c>
      <c r="HV62" s="519">
        <v>0</v>
      </c>
      <c r="HW62" s="519">
        <v>0</v>
      </c>
      <c r="HX62" s="519">
        <v>0</v>
      </c>
      <c r="HY62" s="519">
        <v>0</v>
      </c>
      <c r="HZ62" s="519">
        <v>0</v>
      </c>
      <c r="IA62" s="519">
        <v>0</v>
      </c>
      <c r="IB62" s="519">
        <v>0</v>
      </c>
      <c r="IC62" s="519">
        <v>0</v>
      </c>
      <c r="ID62" s="519">
        <v>0</v>
      </c>
      <c r="IE62" s="519">
        <v>0</v>
      </c>
      <c r="IF62" s="519">
        <v>0</v>
      </c>
      <c r="IG62" s="519">
        <v>0</v>
      </c>
      <c r="IH62" s="519">
        <v>0</v>
      </c>
      <c r="II62" s="519">
        <v>0</v>
      </c>
      <c r="IJ62" s="519">
        <v>0</v>
      </c>
      <c r="IK62" s="519">
        <v>0</v>
      </c>
    </row>
    <row r="63" spans="1:245" hidden="1">
      <c r="A63" s="337" t="s">
        <v>631</v>
      </c>
      <c r="B63" s="519" t="s">
        <v>1058</v>
      </c>
      <c r="C63" s="519"/>
      <c r="D63" s="519"/>
      <c r="E63" s="519"/>
      <c r="F63" s="519">
        <v>1</v>
      </c>
      <c r="G63" s="520"/>
      <c r="H63" s="519">
        <v>6</v>
      </c>
      <c r="I63" s="519">
        <v>1</v>
      </c>
      <c r="J63" s="519" t="str">
        <f t="shared" si="3"/>
        <v>SDN10010601</v>
      </c>
      <c r="K63" s="519">
        <v>960</v>
      </c>
      <c r="M63" s="337" t="s">
        <v>631</v>
      </c>
      <c r="N63" s="519" t="s">
        <v>1058</v>
      </c>
      <c r="O63" s="519" t="s">
        <v>1059</v>
      </c>
      <c r="P63" s="519">
        <v>60</v>
      </c>
      <c r="Q63" s="183" t="str">
        <f t="shared" si="1"/>
        <v>SDN100160</v>
      </c>
      <c r="R63" s="519">
        <v>0</v>
      </c>
      <c r="S63" s="519">
        <v>0</v>
      </c>
      <c r="T63" s="519">
        <v>0</v>
      </c>
      <c r="U63" s="519">
        <v>0</v>
      </c>
      <c r="V63" s="519">
        <v>0</v>
      </c>
      <c r="W63" s="519">
        <v>0</v>
      </c>
      <c r="X63" s="519">
        <v>0</v>
      </c>
      <c r="Y63" s="519">
        <v>0</v>
      </c>
      <c r="Z63" s="519">
        <v>0</v>
      </c>
      <c r="AA63" s="519">
        <v>0</v>
      </c>
      <c r="AB63" s="519">
        <v>0</v>
      </c>
      <c r="AC63" s="519">
        <v>0</v>
      </c>
      <c r="AD63" s="519">
        <v>0</v>
      </c>
      <c r="AE63" s="519">
        <v>0</v>
      </c>
      <c r="AF63" s="519">
        <v>0</v>
      </c>
      <c r="AG63" s="519">
        <v>0</v>
      </c>
      <c r="AH63" s="519">
        <v>0</v>
      </c>
      <c r="AI63" s="519">
        <v>0</v>
      </c>
      <c r="AJ63" s="519">
        <v>0</v>
      </c>
      <c r="AK63" s="519">
        <v>0</v>
      </c>
      <c r="AL63" s="519">
        <v>0</v>
      </c>
      <c r="AM63" s="519">
        <v>0</v>
      </c>
      <c r="AN63" s="519">
        <v>0</v>
      </c>
      <c r="AO63" s="519">
        <v>0</v>
      </c>
      <c r="AP63" s="519">
        <v>26521.200000000001</v>
      </c>
      <c r="AQ63" s="519">
        <v>0</v>
      </c>
      <c r="AR63" s="519">
        <v>0</v>
      </c>
      <c r="AS63" s="519">
        <v>0</v>
      </c>
      <c r="AT63" s="519">
        <v>0</v>
      </c>
      <c r="AU63" s="519">
        <v>0</v>
      </c>
      <c r="AV63" s="519">
        <v>0</v>
      </c>
      <c r="AW63" s="519">
        <v>0</v>
      </c>
      <c r="AX63" s="519">
        <v>0</v>
      </c>
      <c r="AY63" s="519">
        <v>0</v>
      </c>
      <c r="AZ63" s="519">
        <v>0</v>
      </c>
      <c r="BA63" s="519">
        <v>0</v>
      </c>
      <c r="BB63" s="519">
        <v>0</v>
      </c>
      <c r="BC63" s="519">
        <v>0</v>
      </c>
      <c r="BD63" s="519">
        <v>0</v>
      </c>
      <c r="BE63" s="519">
        <v>0</v>
      </c>
      <c r="BF63" s="519">
        <v>0</v>
      </c>
      <c r="BG63" s="519">
        <v>0</v>
      </c>
      <c r="BH63" s="519">
        <v>0</v>
      </c>
      <c r="BI63" s="519">
        <v>0</v>
      </c>
      <c r="BJ63" s="519">
        <v>0</v>
      </c>
      <c r="BK63" s="519">
        <v>0</v>
      </c>
      <c r="BL63" s="519">
        <v>0</v>
      </c>
      <c r="BM63" s="519">
        <v>0</v>
      </c>
      <c r="BN63" s="519">
        <v>0</v>
      </c>
      <c r="BO63" s="519">
        <v>0</v>
      </c>
      <c r="BP63" s="519">
        <v>0</v>
      </c>
      <c r="BQ63" s="519">
        <v>0</v>
      </c>
      <c r="BR63" s="519">
        <v>0</v>
      </c>
      <c r="BS63" s="519">
        <v>0</v>
      </c>
      <c r="BT63" s="519">
        <v>0</v>
      </c>
      <c r="BU63" s="519">
        <v>0</v>
      </c>
      <c r="BV63" s="519">
        <v>0</v>
      </c>
      <c r="BW63" s="519">
        <v>0</v>
      </c>
      <c r="BX63" s="519">
        <v>0</v>
      </c>
      <c r="BY63" s="519">
        <v>0</v>
      </c>
      <c r="BZ63" s="519">
        <v>0</v>
      </c>
      <c r="CA63" s="519">
        <v>0</v>
      </c>
      <c r="CB63" s="519">
        <v>0</v>
      </c>
      <c r="CC63" s="519">
        <v>0</v>
      </c>
      <c r="CD63" s="519">
        <v>0</v>
      </c>
      <c r="CE63" s="519">
        <v>0</v>
      </c>
      <c r="CF63" s="519">
        <v>0</v>
      </c>
      <c r="CG63" s="519">
        <v>0</v>
      </c>
      <c r="CH63" s="519">
        <v>0</v>
      </c>
      <c r="CI63" s="519">
        <v>0</v>
      </c>
      <c r="CJ63" s="519">
        <v>0</v>
      </c>
      <c r="CK63" s="519">
        <v>0</v>
      </c>
      <c r="CL63" s="519">
        <v>0</v>
      </c>
      <c r="CM63" s="519">
        <v>0</v>
      </c>
      <c r="CN63" s="519">
        <v>0</v>
      </c>
      <c r="CO63" s="519">
        <v>0</v>
      </c>
      <c r="CP63" s="519">
        <v>0</v>
      </c>
      <c r="CQ63" s="519">
        <v>0</v>
      </c>
      <c r="CR63" s="519">
        <v>0</v>
      </c>
      <c r="CS63" s="519">
        <v>0</v>
      </c>
      <c r="CT63" s="519">
        <v>0</v>
      </c>
      <c r="CU63" s="519">
        <v>0</v>
      </c>
      <c r="CV63" s="519">
        <v>0</v>
      </c>
      <c r="CW63" s="519">
        <v>0</v>
      </c>
      <c r="CX63" s="519">
        <v>0</v>
      </c>
      <c r="CY63" s="519">
        <v>0</v>
      </c>
      <c r="CZ63" s="519">
        <v>0</v>
      </c>
      <c r="DA63" s="519">
        <v>0</v>
      </c>
      <c r="DB63" s="519">
        <v>0</v>
      </c>
      <c r="DC63" s="519">
        <v>0</v>
      </c>
      <c r="DD63" s="519">
        <v>0</v>
      </c>
      <c r="DE63" s="519">
        <v>0</v>
      </c>
      <c r="DF63" s="519">
        <v>0</v>
      </c>
      <c r="DG63" s="519">
        <v>0</v>
      </c>
      <c r="DH63" s="519">
        <v>0</v>
      </c>
      <c r="DI63" s="519">
        <v>0</v>
      </c>
      <c r="DJ63" s="519">
        <v>0</v>
      </c>
      <c r="DK63" s="519">
        <v>0</v>
      </c>
      <c r="DL63" s="519">
        <v>0</v>
      </c>
      <c r="DM63" s="519">
        <v>0</v>
      </c>
      <c r="DN63" s="519">
        <v>0</v>
      </c>
      <c r="DO63" s="519">
        <v>0</v>
      </c>
      <c r="DP63" s="519">
        <v>0</v>
      </c>
      <c r="DQ63" s="519">
        <v>0</v>
      </c>
      <c r="DR63" s="519">
        <v>0</v>
      </c>
      <c r="DS63" s="519">
        <v>0</v>
      </c>
      <c r="DT63" s="519">
        <v>0</v>
      </c>
      <c r="DU63" s="519">
        <v>0</v>
      </c>
      <c r="DV63" s="519">
        <v>0</v>
      </c>
      <c r="DW63" s="519">
        <v>0</v>
      </c>
      <c r="DX63" s="519">
        <v>0</v>
      </c>
      <c r="DY63" s="131"/>
      <c r="DZ63" s="337" t="s">
        <v>631</v>
      </c>
      <c r="EA63" s="519" t="s">
        <v>1058</v>
      </c>
      <c r="EB63" s="519" t="s">
        <v>1059</v>
      </c>
      <c r="EC63" s="519">
        <v>60</v>
      </c>
      <c r="ED63" s="521" t="str">
        <f t="shared" si="2"/>
        <v>SDN100160</v>
      </c>
      <c r="EE63" s="519">
        <v>10000</v>
      </c>
      <c r="EF63" s="519">
        <v>10000</v>
      </c>
      <c r="EG63" s="519">
        <v>10000</v>
      </c>
      <c r="EH63" s="519">
        <v>11787.2</v>
      </c>
      <c r="EI63" s="519">
        <v>14734</v>
      </c>
      <c r="EJ63" s="519">
        <v>17091.400000000001</v>
      </c>
      <c r="EK63" s="519">
        <v>19448.900000000001</v>
      </c>
      <c r="EL63" s="519">
        <v>21806.3</v>
      </c>
      <c r="EM63" s="519">
        <v>24163.8</v>
      </c>
      <c r="EN63" s="519">
        <v>26521.200000000001</v>
      </c>
      <c r="EO63" s="519">
        <v>26521.200000000001</v>
      </c>
      <c r="EP63" s="519">
        <v>26521.200000000001</v>
      </c>
      <c r="EQ63" s="519">
        <v>26521.200000000001</v>
      </c>
      <c r="ER63" s="519">
        <v>26521.200000000001</v>
      </c>
      <c r="ES63" s="519">
        <v>26521.200000000001</v>
      </c>
      <c r="ET63" s="519">
        <v>26521.200000000001</v>
      </c>
      <c r="EU63" s="519">
        <v>26521.200000000001</v>
      </c>
      <c r="EV63" s="519">
        <v>26521.200000000001</v>
      </c>
      <c r="EW63" s="519">
        <v>26521.200000000001</v>
      </c>
      <c r="EX63" s="519">
        <v>26521.200000000001</v>
      </c>
      <c r="EY63" s="519">
        <v>26521.200000000001</v>
      </c>
      <c r="EZ63" s="519">
        <v>26521.200000000001</v>
      </c>
      <c r="FA63" s="519">
        <v>26521.200000000001</v>
      </c>
      <c r="FB63" s="519">
        <v>26521.200000000001</v>
      </c>
      <c r="FC63" s="519">
        <v>26521.200000000001</v>
      </c>
      <c r="FD63" s="519">
        <v>0</v>
      </c>
      <c r="FE63" s="519">
        <v>0</v>
      </c>
      <c r="FF63" s="519">
        <v>0</v>
      </c>
      <c r="FG63" s="519">
        <v>0</v>
      </c>
      <c r="FH63" s="519">
        <v>0</v>
      </c>
      <c r="FI63" s="519">
        <v>0</v>
      </c>
      <c r="FJ63" s="519">
        <v>0</v>
      </c>
      <c r="FK63" s="519">
        <v>0</v>
      </c>
      <c r="FL63" s="519">
        <v>0</v>
      </c>
      <c r="FM63" s="519">
        <v>0</v>
      </c>
      <c r="FN63" s="519">
        <v>0</v>
      </c>
      <c r="FO63" s="519">
        <v>0</v>
      </c>
      <c r="FP63" s="519">
        <v>0</v>
      </c>
      <c r="FQ63" s="519">
        <v>0</v>
      </c>
      <c r="FR63" s="519">
        <v>0</v>
      </c>
      <c r="FS63" s="519">
        <v>0</v>
      </c>
      <c r="FT63" s="519">
        <v>0</v>
      </c>
      <c r="FU63" s="519">
        <v>0</v>
      </c>
      <c r="FV63" s="519">
        <v>0</v>
      </c>
      <c r="FW63" s="519">
        <v>0</v>
      </c>
      <c r="FX63" s="519">
        <v>0</v>
      </c>
      <c r="FY63" s="519">
        <v>0</v>
      </c>
      <c r="FZ63" s="519">
        <v>0</v>
      </c>
      <c r="GA63" s="519">
        <v>0</v>
      </c>
      <c r="GB63" s="519">
        <v>0</v>
      </c>
      <c r="GC63" s="519">
        <v>0</v>
      </c>
      <c r="GD63" s="519">
        <v>0</v>
      </c>
      <c r="GE63" s="519">
        <v>0</v>
      </c>
      <c r="GF63" s="519">
        <v>0</v>
      </c>
      <c r="GG63" s="519">
        <v>0</v>
      </c>
      <c r="GH63" s="519">
        <v>0</v>
      </c>
      <c r="GI63" s="519">
        <v>0</v>
      </c>
      <c r="GJ63" s="519">
        <v>0</v>
      </c>
      <c r="GK63" s="519">
        <v>0</v>
      </c>
      <c r="GL63" s="519">
        <v>0</v>
      </c>
      <c r="GM63" s="519">
        <v>0</v>
      </c>
      <c r="GN63" s="519">
        <v>0</v>
      </c>
      <c r="GO63" s="519">
        <v>0</v>
      </c>
      <c r="GP63" s="519">
        <v>0</v>
      </c>
      <c r="GQ63" s="519">
        <v>0</v>
      </c>
      <c r="GR63" s="519">
        <v>0</v>
      </c>
      <c r="GS63" s="519">
        <v>0</v>
      </c>
      <c r="GT63" s="519">
        <v>0</v>
      </c>
      <c r="GU63" s="519">
        <v>0</v>
      </c>
      <c r="GV63" s="519">
        <v>0</v>
      </c>
      <c r="GW63" s="519">
        <v>0</v>
      </c>
      <c r="GX63" s="519">
        <v>0</v>
      </c>
      <c r="GY63" s="519">
        <v>0</v>
      </c>
      <c r="GZ63" s="519">
        <v>0</v>
      </c>
      <c r="HA63" s="519">
        <v>0</v>
      </c>
      <c r="HB63" s="519">
        <v>0</v>
      </c>
      <c r="HC63" s="519">
        <v>0</v>
      </c>
      <c r="HD63" s="519">
        <v>0</v>
      </c>
      <c r="HE63" s="519">
        <v>0</v>
      </c>
      <c r="HF63" s="519">
        <v>0</v>
      </c>
      <c r="HG63" s="519">
        <v>0</v>
      </c>
      <c r="HH63" s="519">
        <v>0</v>
      </c>
      <c r="HI63" s="519">
        <v>0</v>
      </c>
      <c r="HJ63" s="519">
        <v>0</v>
      </c>
      <c r="HK63" s="519">
        <v>0</v>
      </c>
      <c r="HL63" s="519">
        <v>0</v>
      </c>
      <c r="HM63" s="519">
        <v>0</v>
      </c>
      <c r="HN63" s="519">
        <v>0</v>
      </c>
      <c r="HO63" s="519">
        <v>0</v>
      </c>
      <c r="HP63" s="519">
        <v>0</v>
      </c>
      <c r="HQ63" s="519">
        <v>0</v>
      </c>
      <c r="HR63" s="519">
        <v>0</v>
      </c>
      <c r="HS63" s="519">
        <v>0</v>
      </c>
      <c r="HT63" s="519">
        <v>0</v>
      </c>
      <c r="HU63" s="519">
        <v>0</v>
      </c>
      <c r="HV63" s="519">
        <v>0</v>
      </c>
      <c r="HW63" s="519">
        <v>0</v>
      </c>
      <c r="HX63" s="519">
        <v>0</v>
      </c>
      <c r="HY63" s="519">
        <v>0</v>
      </c>
      <c r="HZ63" s="519">
        <v>0</v>
      </c>
      <c r="IA63" s="519">
        <v>0</v>
      </c>
      <c r="IB63" s="519">
        <v>0</v>
      </c>
      <c r="IC63" s="519">
        <v>0</v>
      </c>
      <c r="ID63" s="519">
        <v>0</v>
      </c>
      <c r="IE63" s="519">
        <v>0</v>
      </c>
      <c r="IF63" s="519">
        <v>0</v>
      </c>
      <c r="IG63" s="519">
        <v>0</v>
      </c>
      <c r="IH63" s="519">
        <v>0</v>
      </c>
      <c r="II63" s="519">
        <v>0</v>
      </c>
      <c r="IJ63" s="519">
        <v>0</v>
      </c>
      <c r="IK63" s="519">
        <v>0</v>
      </c>
    </row>
    <row r="64" spans="1:245" hidden="1">
      <c r="A64" s="337" t="s">
        <v>631</v>
      </c>
      <c r="B64" s="519" t="s">
        <v>1058</v>
      </c>
      <c r="C64" s="519"/>
      <c r="D64" s="519"/>
      <c r="E64" s="519"/>
      <c r="F64" s="519">
        <v>1</v>
      </c>
      <c r="G64" s="520"/>
      <c r="H64" s="519">
        <v>6</v>
      </c>
      <c r="I64" s="519">
        <v>2</v>
      </c>
      <c r="J64" s="519" t="str">
        <f t="shared" si="3"/>
        <v>SDN10010602</v>
      </c>
      <c r="K64" s="519">
        <v>960</v>
      </c>
      <c r="M64" s="337" t="s">
        <v>631</v>
      </c>
      <c r="N64" s="519" t="s">
        <v>1058</v>
      </c>
      <c r="O64" s="519" t="s">
        <v>1060</v>
      </c>
      <c r="P64" s="519">
        <v>0</v>
      </c>
      <c r="Q64" s="183" t="str">
        <f t="shared" si="1"/>
        <v>SDN100200</v>
      </c>
      <c r="R64" s="519">
        <v>0</v>
      </c>
      <c r="S64" s="519">
        <v>0</v>
      </c>
      <c r="T64" s="519">
        <v>0</v>
      </c>
      <c r="U64" s="519">
        <v>0</v>
      </c>
      <c r="V64" s="519">
        <v>0</v>
      </c>
      <c r="W64" s="519">
        <v>0</v>
      </c>
      <c r="X64" s="519">
        <v>0</v>
      </c>
      <c r="Y64" s="519">
        <v>0</v>
      </c>
      <c r="Z64" s="519">
        <v>0</v>
      </c>
      <c r="AA64" s="519">
        <v>0</v>
      </c>
      <c r="AB64" s="519">
        <v>0</v>
      </c>
      <c r="AC64" s="519">
        <v>0</v>
      </c>
      <c r="AD64" s="519">
        <v>0</v>
      </c>
      <c r="AE64" s="519">
        <v>0</v>
      </c>
      <c r="AF64" s="519">
        <v>0</v>
      </c>
      <c r="AG64" s="519">
        <v>0</v>
      </c>
      <c r="AH64" s="519">
        <v>0</v>
      </c>
      <c r="AI64" s="519">
        <v>0</v>
      </c>
      <c r="AJ64" s="519">
        <v>0</v>
      </c>
      <c r="AK64" s="519">
        <v>0</v>
      </c>
      <c r="AL64" s="519">
        <v>0</v>
      </c>
      <c r="AM64" s="519">
        <v>0</v>
      </c>
      <c r="AN64" s="519">
        <v>0</v>
      </c>
      <c r="AO64" s="519">
        <v>0</v>
      </c>
      <c r="AP64" s="519">
        <v>10000</v>
      </c>
      <c r="AQ64" s="519">
        <v>0</v>
      </c>
      <c r="AR64" s="519">
        <v>0</v>
      </c>
      <c r="AS64" s="519">
        <v>0</v>
      </c>
      <c r="AT64" s="519">
        <v>0</v>
      </c>
      <c r="AU64" s="519">
        <v>0</v>
      </c>
      <c r="AV64" s="519">
        <v>0</v>
      </c>
      <c r="AW64" s="519">
        <v>0</v>
      </c>
      <c r="AX64" s="519">
        <v>0</v>
      </c>
      <c r="AY64" s="519">
        <v>0</v>
      </c>
      <c r="AZ64" s="519">
        <v>0</v>
      </c>
      <c r="BA64" s="519">
        <v>0</v>
      </c>
      <c r="BB64" s="519">
        <v>0</v>
      </c>
      <c r="BC64" s="519">
        <v>0</v>
      </c>
      <c r="BD64" s="519">
        <v>0</v>
      </c>
      <c r="BE64" s="519">
        <v>0</v>
      </c>
      <c r="BF64" s="519">
        <v>0</v>
      </c>
      <c r="BG64" s="519">
        <v>0</v>
      </c>
      <c r="BH64" s="519">
        <v>0</v>
      </c>
      <c r="BI64" s="519">
        <v>0</v>
      </c>
      <c r="BJ64" s="519">
        <v>0</v>
      </c>
      <c r="BK64" s="519">
        <v>0</v>
      </c>
      <c r="BL64" s="519">
        <v>0</v>
      </c>
      <c r="BM64" s="519">
        <v>0</v>
      </c>
      <c r="BN64" s="519">
        <v>0</v>
      </c>
      <c r="BO64" s="519">
        <v>0</v>
      </c>
      <c r="BP64" s="519">
        <v>0</v>
      </c>
      <c r="BQ64" s="519">
        <v>0</v>
      </c>
      <c r="BR64" s="519">
        <v>0</v>
      </c>
      <c r="BS64" s="519">
        <v>0</v>
      </c>
      <c r="BT64" s="519">
        <v>0</v>
      </c>
      <c r="BU64" s="519">
        <v>0</v>
      </c>
      <c r="BV64" s="519">
        <v>0</v>
      </c>
      <c r="BW64" s="519">
        <v>0</v>
      </c>
      <c r="BX64" s="519">
        <v>0</v>
      </c>
      <c r="BY64" s="519">
        <v>0</v>
      </c>
      <c r="BZ64" s="519">
        <v>0</v>
      </c>
      <c r="CA64" s="519">
        <v>0</v>
      </c>
      <c r="CB64" s="519">
        <v>0</v>
      </c>
      <c r="CC64" s="519">
        <v>0</v>
      </c>
      <c r="CD64" s="519">
        <v>0</v>
      </c>
      <c r="CE64" s="519">
        <v>0</v>
      </c>
      <c r="CF64" s="519">
        <v>0</v>
      </c>
      <c r="CG64" s="519">
        <v>0</v>
      </c>
      <c r="CH64" s="519">
        <v>0</v>
      </c>
      <c r="CI64" s="519">
        <v>0</v>
      </c>
      <c r="CJ64" s="519">
        <v>0</v>
      </c>
      <c r="CK64" s="519">
        <v>0</v>
      </c>
      <c r="CL64" s="519">
        <v>0</v>
      </c>
      <c r="CM64" s="519">
        <v>0</v>
      </c>
      <c r="CN64" s="519">
        <v>0</v>
      </c>
      <c r="CO64" s="519">
        <v>0</v>
      </c>
      <c r="CP64" s="519">
        <v>0</v>
      </c>
      <c r="CQ64" s="519">
        <v>0</v>
      </c>
      <c r="CR64" s="519">
        <v>0</v>
      </c>
      <c r="CS64" s="519">
        <v>0</v>
      </c>
      <c r="CT64" s="519">
        <v>0</v>
      </c>
      <c r="CU64" s="519">
        <v>0</v>
      </c>
      <c r="CV64" s="519">
        <v>0</v>
      </c>
      <c r="CW64" s="519">
        <v>0</v>
      </c>
      <c r="CX64" s="519">
        <v>0</v>
      </c>
      <c r="CY64" s="519">
        <v>0</v>
      </c>
      <c r="CZ64" s="519">
        <v>0</v>
      </c>
      <c r="DA64" s="519">
        <v>0</v>
      </c>
      <c r="DB64" s="519">
        <v>0</v>
      </c>
      <c r="DC64" s="519">
        <v>0</v>
      </c>
      <c r="DD64" s="519">
        <v>0</v>
      </c>
      <c r="DE64" s="519">
        <v>0</v>
      </c>
      <c r="DF64" s="519">
        <v>0</v>
      </c>
      <c r="DG64" s="519">
        <v>0</v>
      </c>
      <c r="DH64" s="519">
        <v>0</v>
      </c>
      <c r="DI64" s="519">
        <v>0</v>
      </c>
      <c r="DJ64" s="519">
        <v>0</v>
      </c>
      <c r="DK64" s="519">
        <v>0</v>
      </c>
      <c r="DL64" s="519">
        <v>0</v>
      </c>
      <c r="DM64" s="519">
        <v>0</v>
      </c>
      <c r="DN64" s="519">
        <v>0</v>
      </c>
      <c r="DO64" s="519">
        <v>0</v>
      </c>
      <c r="DP64" s="519">
        <v>0</v>
      </c>
      <c r="DQ64" s="519">
        <v>0</v>
      </c>
      <c r="DR64" s="519">
        <v>0</v>
      </c>
      <c r="DS64" s="519">
        <v>0</v>
      </c>
      <c r="DT64" s="519">
        <v>0</v>
      </c>
      <c r="DU64" s="519">
        <v>0</v>
      </c>
      <c r="DV64" s="519">
        <v>0</v>
      </c>
      <c r="DW64" s="519">
        <v>0</v>
      </c>
      <c r="DX64" s="519">
        <v>0</v>
      </c>
      <c r="DY64" s="131"/>
      <c r="DZ64" s="337" t="s">
        <v>631</v>
      </c>
      <c r="EA64" s="519" t="s">
        <v>1058</v>
      </c>
      <c r="EB64" s="519" t="s">
        <v>1060</v>
      </c>
      <c r="EC64" s="519">
        <v>0</v>
      </c>
      <c r="ED64" s="521" t="str">
        <f t="shared" si="2"/>
        <v>SDN100200</v>
      </c>
      <c r="EE64" s="519">
        <v>10000</v>
      </c>
      <c r="EF64" s="519">
        <v>10000</v>
      </c>
      <c r="EG64" s="519">
        <v>10000</v>
      </c>
      <c r="EH64" s="519">
        <v>10000</v>
      </c>
      <c r="EI64" s="519">
        <v>10000</v>
      </c>
      <c r="EJ64" s="519">
        <v>10000</v>
      </c>
      <c r="EK64" s="519">
        <v>10000</v>
      </c>
      <c r="EL64" s="519">
        <v>10000</v>
      </c>
      <c r="EM64" s="519">
        <v>10000</v>
      </c>
      <c r="EN64" s="519">
        <v>10000</v>
      </c>
      <c r="EO64" s="519">
        <v>10000</v>
      </c>
      <c r="EP64" s="519">
        <v>10000</v>
      </c>
      <c r="EQ64" s="519">
        <v>10000</v>
      </c>
      <c r="ER64" s="519">
        <v>10000</v>
      </c>
      <c r="ES64" s="519">
        <v>10000</v>
      </c>
      <c r="ET64" s="519">
        <v>10000</v>
      </c>
      <c r="EU64" s="519">
        <v>10000</v>
      </c>
      <c r="EV64" s="519">
        <v>10000</v>
      </c>
      <c r="EW64" s="519">
        <v>10000</v>
      </c>
      <c r="EX64" s="519">
        <v>10000</v>
      </c>
      <c r="EY64" s="519">
        <v>10000</v>
      </c>
      <c r="EZ64" s="519">
        <v>10000</v>
      </c>
      <c r="FA64" s="519">
        <v>10000</v>
      </c>
      <c r="FB64" s="519">
        <v>10000</v>
      </c>
      <c r="FC64" s="519">
        <v>10000</v>
      </c>
      <c r="FD64" s="519">
        <v>0</v>
      </c>
      <c r="FE64" s="519">
        <v>0</v>
      </c>
      <c r="FF64" s="519">
        <v>0</v>
      </c>
      <c r="FG64" s="519">
        <v>0</v>
      </c>
      <c r="FH64" s="519">
        <v>0</v>
      </c>
      <c r="FI64" s="519">
        <v>0</v>
      </c>
      <c r="FJ64" s="519">
        <v>0</v>
      </c>
      <c r="FK64" s="519">
        <v>0</v>
      </c>
      <c r="FL64" s="519">
        <v>0</v>
      </c>
      <c r="FM64" s="519">
        <v>0</v>
      </c>
      <c r="FN64" s="519">
        <v>0</v>
      </c>
      <c r="FO64" s="519">
        <v>0</v>
      </c>
      <c r="FP64" s="519">
        <v>0</v>
      </c>
      <c r="FQ64" s="519">
        <v>0</v>
      </c>
      <c r="FR64" s="519">
        <v>0</v>
      </c>
      <c r="FS64" s="519">
        <v>0</v>
      </c>
      <c r="FT64" s="519">
        <v>0</v>
      </c>
      <c r="FU64" s="519">
        <v>0</v>
      </c>
      <c r="FV64" s="519">
        <v>0</v>
      </c>
      <c r="FW64" s="519">
        <v>0</v>
      </c>
      <c r="FX64" s="519">
        <v>0</v>
      </c>
      <c r="FY64" s="519">
        <v>0</v>
      </c>
      <c r="FZ64" s="519">
        <v>0</v>
      </c>
      <c r="GA64" s="519">
        <v>0</v>
      </c>
      <c r="GB64" s="519">
        <v>0</v>
      </c>
      <c r="GC64" s="519">
        <v>0</v>
      </c>
      <c r="GD64" s="519">
        <v>0</v>
      </c>
      <c r="GE64" s="519">
        <v>0</v>
      </c>
      <c r="GF64" s="519">
        <v>0</v>
      </c>
      <c r="GG64" s="519">
        <v>0</v>
      </c>
      <c r="GH64" s="519">
        <v>0</v>
      </c>
      <c r="GI64" s="519">
        <v>0</v>
      </c>
      <c r="GJ64" s="519">
        <v>0</v>
      </c>
      <c r="GK64" s="519">
        <v>0</v>
      </c>
      <c r="GL64" s="519">
        <v>0</v>
      </c>
      <c r="GM64" s="519">
        <v>0</v>
      </c>
      <c r="GN64" s="519">
        <v>0</v>
      </c>
      <c r="GO64" s="519">
        <v>0</v>
      </c>
      <c r="GP64" s="519">
        <v>0</v>
      </c>
      <c r="GQ64" s="519">
        <v>0</v>
      </c>
      <c r="GR64" s="519">
        <v>0</v>
      </c>
      <c r="GS64" s="519">
        <v>0</v>
      </c>
      <c r="GT64" s="519">
        <v>0</v>
      </c>
      <c r="GU64" s="519">
        <v>0</v>
      </c>
      <c r="GV64" s="519">
        <v>0</v>
      </c>
      <c r="GW64" s="519">
        <v>0</v>
      </c>
      <c r="GX64" s="519">
        <v>0</v>
      </c>
      <c r="GY64" s="519">
        <v>0</v>
      </c>
      <c r="GZ64" s="519">
        <v>0</v>
      </c>
      <c r="HA64" s="519">
        <v>0</v>
      </c>
      <c r="HB64" s="519">
        <v>0</v>
      </c>
      <c r="HC64" s="519">
        <v>0</v>
      </c>
      <c r="HD64" s="519">
        <v>0</v>
      </c>
      <c r="HE64" s="519">
        <v>0</v>
      </c>
      <c r="HF64" s="519">
        <v>0</v>
      </c>
      <c r="HG64" s="519">
        <v>0</v>
      </c>
      <c r="HH64" s="519">
        <v>0</v>
      </c>
      <c r="HI64" s="519">
        <v>0</v>
      </c>
      <c r="HJ64" s="519">
        <v>0</v>
      </c>
      <c r="HK64" s="519">
        <v>0</v>
      </c>
      <c r="HL64" s="519">
        <v>0</v>
      </c>
      <c r="HM64" s="519">
        <v>0</v>
      </c>
      <c r="HN64" s="519">
        <v>0</v>
      </c>
      <c r="HO64" s="519">
        <v>0</v>
      </c>
      <c r="HP64" s="519">
        <v>0</v>
      </c>
      <c r="HQ64" s="519">
        <v>0</v>
      </c>
      <c r="HR64" s="519">
        <v>0</v>
      </c>
      <c r="HS64" s="519">
        <v>0</v>
      </c>
      <c r="HT64" s="519">
        <v>0</v>
      </c>
      <c r="HU64" s="519">
        <v>0</v>
      </c>
      <c r="HV64" s="519">
        <v>0</v>
      </c>
      <c r="HW64" s="519">
        <v>0</v>
      </c>
      <c r="HX64" s="519">
        <v>0</v>
      </c>
      <c r="HY64" s="519">
        <v>0</v>
      </c>
      <c r="HZ64" s="519">
        <v>0</v>
      </c>
      <c r="IA64" s="519">
        <v>0</v>
      </c>
      <c r="IB64" s="519">
        <v>0</v>
      </c>
      <c r="IC64" s="519">
        <v>0</v>
      </c>
      <c r="ID64" s="519">
        <v>0</v>
      </c>
      <c r="IE64" s="519">
        <v>0</v>
      </c>
      <c r="IF64" s="519">
        <v>0</v>
      </c>
      <c r="IG64" s="519">
        <v>0</v>
      </c>
      <c r="IH64" s="519">
        <v>0</v>
      </c>
      <c r="II64" s="519">
        <v>0</v>
      </c>
      <c r="IJ64" s="519">
        <v>0</v>
      </c>
      <c r="IK64" s="519">
        <v>0</v>
      </c>
    </row>
    <row r="65" spans="1:245" hidden="1">
      <c r="A65" s="337" t="s">
        <v>631</v>
      </c>
      <c r="B65" s="519" t="s">
        <v>1058</v>
      </c>
      <c r="C65" s="519"/>
      <c r="D65" s="519"/>
      <c r="E65" s="519"/>
      <c r="F65" s="519">
        <v>1</v>
      </c>
      <c r="G65" s="520"/>
      <c r="H65" s="519">
        <v>6</v>
      </c>
      <c r="I65" s="519">
        <v>3</v>
      </c>
      <c r="J65" s="519" t="str">
        <f t="shared" si="3"/>
        <v>SDN10010603</v>
      </c>
      <c r="K65" s="519">
        <v>960</v>
      </c>
      <c r="M65" s="337" t="s">
        <v>631</v>
      </c>
      <c r="N65" s="519" t="s">
        <v>1058</v>
      </c>
      <c r="O65" s="519" t="s">
        <v>1060</v>
      </c>
      <c r="P65" s="519">
        <v>1</v>
      </c>
      <c r="Q65" s="183" t="str">
        <f t="shared" si="1"/>
        <v>SDN100201</v>
      </c>
      <c r="R65" s="519">
        <v>0</v>
      </c>
      <c r="S65" s="519">
        <v>0</v>
      </c>
      <c r="T65" s="519">
        <v>0</v>
      </c>
      <c r="U65" s="519">
        <v>0</v>
      </c>
      <c r="V65" s="519">
        <v>0</v>
      </c>
      <c r="W65" s="519">
        <v>0</v>
      </c>
      <c r="X65" s="519">
        <v>0</v>
      </c>
      <c r="Y65" s="519">
        <v>0</v>
      </c>
      <c r="Z65" s="519">
        <v>0</v>
      </c>
      <c r="AA65" s="519">
        <v>0</v>
      </c>
      <c r="AB65" s="519">
        <v>0</v>
      </c>
      <c r="AC65" s="519">
        <v>0</v>
      </c>
      <c r="AD65" s="519">
        <v>0</v>
      </c>
      <c r="AE65" s="519">
        <v>0</v>
      </c>
      <c r="AF65" s="519">
        <v>0</v>
      </c>
      <c r="AG65" s="519">
        <v>0</v>
      </c>
      <c r="AH65" s="519">
        <v>0</v>
      </c>
      <c r="AI65" s="519">
        <v>0</v>
      </c>
      <c r="AJ65" s="519">
        <v>0</v>
      </c>
      <c r="AK65" s="519">
        <v>0</v>
      </c>
      <c r="AL65" s="519">
        <v>0</v>
      </c>
      <c r="AM65" s="519">
        <v>0</v>
      </c>
      <c r="AN65" s="519">
        <v>0</v>
      </c>
      <c r="AO65" s="519">
        <v>0</v>
      </c>
      <c r="AP65" s="519">
        <v>10000</v>
      </c>
      <c r="AQ65" s="519">
        <v>0</v>
      </c>
      <c r="AR65" s="519">
        <v>0</v>
      </c>
      <c r="AS65" s="519">
        <v>0</v>
      </c>
      <c r="AT65" s="519">
        <v>0</v>
      </c>
      <c r="AU65" s="519">
        <v>0</v>
      </c>
      <c r="AV65" s="519">
        <v>0</v>
      </c>
      <c r="AW65" s="519">
        <v>0</v>
      </c>
      <c r="AX65" s="519">
        <v>0</v>
      </c>
      <c r="AY65" s="519">
        <v>0</v>
      </c>
      <c r="AZ65" s="519">
        <v>0</v>
      </c>
      <c r="BA65" s="519">
        <v>0</v>
      </c>
      <c r="BB65" s="519">
        <v>0</v>
      </c>
      <c r="BC65" s="519">
        <v>0</v>
      </c>
      <c r="BD65" s="519">
        <v>0</v>
      </c>
      <c r="BE65" s="519">
        <v>0</v>
      </c>
      <c r="BF65" s="519">
        <v>0</v>
      </c>
      <c r="BG65" s="519">
        <v>0</v>
      </c>
      <c r="BH65" s="519">
        <v>0</v>
      </c>
      <c r="BI65" s="519">
        <v>0</v>
      </c>
      <c r="BJ65" s="519">
        <v>0</v>
      </c>
      <c r="BK65" s="519">
        <v>0</v>
      </c>
      <c r="BL65" s="519">
        <v>0</v>
      </c>
      <c r="BM65" s="519">
        <v>0</v>
      </c>
      <c r="BN65" s="519">
        <v>0</v>
      </c>
      <c r="BO65" s="519">
        <v>0</v>
      </c>
      <c r="BP65" s="519">
        <v>0</v>
      </c>
      <c r="BQ65" s="519">
        <v>0</v>
      </c>
      <c r="BR65" s="519">
        <v>0</v>
      </c>
      <c r="BS65" s="519">
        <v>0</v>
      </c>
      <c r="BT65" s="519">
        <v>0</v>
      </c>
      <c r="BU65" s="519">
        <v>0</v>
      </c>
      <c r="BV65" s="519">
        <v>0</v>
      </c>
      <c r="BW65" s="519">
        <v>0</v>
      </c>
      <c r="BX65" s="519">
        <v>0</v>
      </c>
      <c r="BY65" s="519">
        <v>0</v>
      </c>
      <c r="BZ65" s="519">
        <v>0</v>
      </c>
      <c r="CA65" s="519">
        <v>0</v>
      </c>
      <c r="CB65" s="519">
        <v>0</v>
      </c>
      <c r="CC65" s="519">
        <v>0</v>
      </c>
      <c r="CD65" s="519">
        <v>0</v>
      </c>
      <c r="CE65" s="519">
        <v>0</v>
      </c>
      <c r="CF65" s="519">
        <v>0</v>
      </c>
      <c r="CG65" s="519">
        <v>0</v>
      </c>
      <c r="CH65" s="519">
        <v>0</v>
      </c>
      <c r="CI65" s="519">
        <v>0</v>
      </c>
      <c r="CJ65" s="519">
        <v>0</v>
      </c>
      <c r="CK65" s="519">
        <v>0</v>
      </c>
      <c r="CL65" s="519">
        <v>0</v>
      </c>
      <c r="CM65" s="519">
        <v>0</v>
      </c>
      <c r="CN65" s="519">
        <v>0</v>
      </c>
      <c r="CO65" s="519">
        <v>0</v>
      </c>
      <c r="CP65" s="519">
        <v>0</v>
      </c>
      <c r="CQ65" s="519">
        <v>0</v>
      </c>
      <c r="CR65" s="519">
        <v>0</v>
      </c>
      <c r="CS65" s="519">
        <v>0</v>
      </c>
      <c r="CT65" s="519">
        <v>0</v>
      </c>
      <c r="CU65" s="519">
        <v>0</v>
      </c>
      <c r="CV65" s="519">
        <v>0</v>
      </c>
      <c r="CW65" s="519">
        <v>0</v>
      </c>
      <c r="CX65" s="519">
        <v>0</v>
      </c>
      <c r="CY65" s="519">
        <v>0</v>
      </c>
      <c r="CZ65" s="519">
        <v>0</v>
      </c>
      <c r="DA65" s="519">
        <v>0</v>
      </c>
      <c r="DB65" s="519">
        <v>0</v>
      </c>
      <c r="DC65" s="519">
        <v>0</v>
      </c>
      <c r="DD65" s="519">
        <v>0</v>
      </c>
      <c r="DE65" s="519">
        <v>0</v>
      </c>
      <c r="DF65" s="519">
        <v>0</v>
      </c>
      <c r="DG65" s="519">
        <v>0</v>
      </c>
      <c r="DH65" s="519">
        <v>0</v>
      </c>
      <c r="DI65" s="519">
        <v>0</v>
      </c>
      <c r="DJ65" s="519">
        <v>0</v>
      </c>
      <c r="DK65" s="519">
        <v>0</v>
      </c>
      <c r="DL65" s="519">
        <v>0</v>
      </c>
      <c r="DM65" s="519">
        <v>0</v>
      </c>
      <c r="DN65" s="519">
        <v>0</v>
      </c>
      <c r="DO65" s="519">
        <v>0</v>
      </c>
      <c r="DP65" s="519">
        <v>0</v>
      </c>
      <c r="DQ65" s="519">
        <v>0</v>
      </c>
      <c r="DR65" s="519">
        <v>0</v>
      </c>
      <c r="DS65" s="519">
        <v>0</v>
      </c>
      <c r="DT65" s="519">
        <v>0</v>
      </c>
      <c r="DU65" s="519">
        <v>0</v>
      </c>
      <c r="DV65" s="519">
        <v>0</v>
      </c>
      <c r="DW65" s="519">
        <v>0</v>
      </c>
      <c r="DX65" s="519">
        <v>0</v>
      </c>
      <c r="DY65" s="131"/>
      <c r="DZ65" s="337" t="s">
        <v>631</v>
      </c>
      <c r="EA65" s="519" t="s">
        <v>1058</v>
      </c>
      <c r="EB65" s="519" t="s">
        <v>1060</v>
      </c>
      <c r="EC65" s="519">
        <v>1</v>
      </c>
      <c r="ED65" s="521" t="str">
        <f t="shared" si="2"/>
        <v>SDN100201</v>
      </c>
      <c r="EE65" s="519">
        <v>10000</v>
      </c>
      <c r="EF65" s="519">
        <v>10000</v>
      </c>
      <c r="EG65" s="519">
        <v>10000</v>
      </c>
      <c r="EH65" s="519">
        <v>10000</v>
      </c>
      <c r="EI65" s="519">
        <v>10000</v>
      </c>
      <c r="EJ65" s="519">
        <v>10000</v>
      </c>
      <c r="EK65" s="519">
        <v>10000</v>
      </c>
      <c r="EL65" s="519">
        <v>10000</v>
      </c>
      <c r="EM65" s="519">
        <v>10000</v>
      </c>
      <c r="EN65" s="519">
        <v>10000</v>
      </c>
      <c r="EO65" s="519">
        <v>10000</v>
      </c>
      <c r="EP65" s="519">
        <v>10000</v>
      </c>
      <c r="EQ65" s="519">
        <v>10000</v>
      </c>
      <c r="ER65" s="519">
        <v>10000</v>
      </c>
      <c r="ES65" s="519">
        <v>10000</v>
      </c>
      <c r="ET65" s="519">
        <v>10000</v>
      </c>
      <c r="EU65" s="519">
        <v>10000</v>
      </c>
      <c r="EV65" s="519">
        <v>10000</v>
      </c>
      <c r="EW65" s="519">
        <v>10000</v>
      </c>
      <c r="EX65" s="519">
        <v>10000</v>
      </c>
      <c r="EY65" s="519">
        <v>10000</v>
      </c>
      <c r="EZ65" s="519">
        <v>10000</v>
      </c>
      <c r="FA65" s="519">
        <v>10000</v>
      </c>
      <c r="FB65" s="519">
        <v>10000</v>
      </c>
      <c r="FC65" s="519">
        <v>10000</v>
      </c>
      <c r="FD65" s="519">
        <v>0</v>
      </c>
      <c r="FE65" s="519">
        <v>0</v>
      </c>
      <c r="FF65" s="519">
        <v>0</v>
      </c>
      <c r="FG65" s="519">
        <v>0</v>
      </c>
      <c r="FH65" s="519">
        <v>0</v>
      </c>
      <c r="FI65" s="519">
        <v>0</v>
      </c>
      <c r="FJ65" s="519">
        <v>0</v>
      </c>
      <c r="FK65" s="519">
        <v>0</v>
      </c>
      <c r="FL65" s="519">
        <v>0</v>
      </c>
      <c r="FM65" s="519">
        <v>0</v>
      </c>
      <c r="FN65" s="519">
        <v>0</v>
      </c>
      <c r="FO65" s="519">
        <v>0</v>
      </c>
      <c r="FP65" s="519">
        <v>0</v>
      </c>
      <c r="FQ65" s="519">
        <v>0</v>
      </c>
      <c r="FR65" s="519">
        <v>0</v>
      </c>
      <c r="FS65" s="519">
        <v>0</v>
      </c>
      <c r="FT65" s="519">
        <v>0</v>
      </c>
      <c r="FU65" s="519">
        <v>0</v>
      </c>
      <c r="FV65" s="519">
        <v>0</v>
      </c>
      <c r="FW65" s="519">
        <v>0</v>
      </c>
      <c r="FX65" s="519">
        <v>0</v>
      </c>
      <c r="FY65" s="519">
        <v>0</v>
      </c>
      <c r="FZ65" s="519">
        <v>0</v>
      </c>
      <c r="GA65" s="519">
        <v>0</v>
      </c>
      <c r="GB65" s="519">
        <v>0</v>
      </c>
      <c r="GC65" s="519">
        <v>0</v>
      </c>
      <c r="GD65" s="519">
        <v>0</v>
      </c>
      <c r="GE65" s="519">
        <v>0</v>
      </c>
      <c r="GF65" s="519">
        <v>0</v>
      </c>
      <c r="GG65" s="519">
        <v>0</v>
      </c>
      <c r="GH65" s="519">
        <v>0</v>
      </c>
      <c r="GI65" s="519">
        <v>0</v>
      </c>
      <c r="GJ65" s="519">
        <v>0</v>
      </c>
      <c r="GK65" s="519">
        <v>0</v>
      </c>
      <c r="GL65" s="519">
        <v>0</v>
      </c>
      <c r="GM65" s="519">
        <v>0</v>
      </c>
      <c r="GN65" s="519">
        <v>0</v>
      </c>
      <c r="GO65" s="519">
        <v>0</v>
      </c>
      <c r="GP65" s="519">
        <v>0</v>
      </c>
      <c r="GQ65" s="519">
        <v>0</v>
      </c>
      <c r="GR65" s="519">
        <v>0</v>
      </c>
      <c r="GS65" s="519">
        <v>0</v>
      </c>
      <c r="GT65" s="519">
        <v>0</v>
      </c>
      <c r="GU65" s="519">
        <v>0</v>
      </c>
      <c r="GV65" s="519">
        <v>0</v>
      </c>
      <c r="GW65" s="519">
        <v>0</v>
      </c>
      <c r="GX65" s="519">
        <v>0</v>
      </c>
      <c r="GY65" s="519">
        <v>0</v>
      </c>
      <c r="GZ65" s="519">
        <v>0</v>
      </c>
      <c r="HA65" s="519">
        <v>0</v>
      </c>
      <c r="HB65" s="519">
        <v>0</v>
      </c>
      <c r="HC65" s="519">
        <v>0</v>
      </c>
      <c r="HD65" s="519">
        <v>0</v>
      </c>
      <c r="HE65" s="519">
        <v>0</v>
      </c>
      <c r="HF65" s="519">
        <v>0</v>
      </c>
      <c r="HG65" s="519">
        <v>0</v>
      </c>
      <c r="HH65" s="519">
        <v>0</v>
      </c>
      <c r="HI65" s="519">
        <v>0</v>
      </c>
      <c r="HJ65" s="519">
        <v>0</v>
      </c>
      <c r="HK65" s="519">
        <v>0</v>
      </c>
      <c r="HL65" s="519">
        <v>0</v>
      </c>
      <c r="HM65" s="519">
        <v>0</v>
      </c>
      <c r="HN65" s="519">
        <v>0</v>
      </c>
      <c r="HO65" s="519">
        <v>0</v>
      </c>
      <c r="HP65" s="519">
        <v>0</v>
      </c>
      <c r="HQ65" s="519">
        <v>0</v>
      </c>
      <c r="HR65" s="519">
        <v>0</v>
      </c>
      <c r="HS65" s="519">
        <v>0</v>
      </c>
      <c r="HT65" s="519">
        <v>0</v>
      </c>
      <c r="HU65" s="519">
        <v>0</v>
      </c>
      <c r="HV65" s="519">
        <v>0</v>
      </c>
      <c r="HW65" s="519">
        <v>0</v>
      </c>
      <c r="HX65" s="519">
        <v>0</v>
      </c>
      <c r="HY65" s="519">
        <v>0</v>
      </c>
      <c r="HZ65" s="519">
        <v>0</v>
      </c>
      <c r="IA65" s="519">
        <v>0</v>
      </c>
      <c r="IB65" s="519">
        <v>0</v>
      </c>
      <c r="IC65" s="519">
        <v>0</v>
      </c>
      <c r="ID65" s="519">
        <v>0</v>
      </c>
      <c r="IE65" s="519">
        <v>0</v>
      </c>
      <c r="IF65" s="519">
        <v>0</v>
      </c>
      <c r="IG65" s="519">
        <v>0</v>
      </c>
      <c r="IH65" s="519">
        <v>0</v>
      </c>
      <c r="II65" s="519">
        <v>0</v>
      </c>
      <c r="IJ65" s="519">
        <v>0</v>
      </c>
      <c r="IK65" s="519">
        <v>0</v>
      </c>
    </row>
    <row r="66" spans="1:245" hidden="1">
      <c r="A66" s="337" t="s">
        <v>631</v>
      </c>
      <c r="B66" s="519" t="s">
        <v>1058</v>
      </c>
      <c r="C66" s="519"/>
      <c r="D66" s="519"/>
      <c r="E66" s="519"/>
      <c r="F66" s="519">
        <v>1</v>
      </c>
      <c r="G66" s="520"/>
      <c r="H66" s="519">
        <v>6</v>
      </c>
      <c r="I66" s="519">
        <v>4</v>
      </c>
      <c r="J66" s="519" t="str">
        <f t="shared" si="3"/>
        <v>SDN10010604</v>
      </c>
      <c r="K66" s="519">
        <v>960</v>
      </c>
      <c r="M66" s="337" t="s">
        <v>631</v>
      </c>
      <c r="N66" s="519" t="s">
        <v>1058</v>
      </c>
      <c r="O66" s="519" t="s">
        <v>1060</v>
      </c>
      <c r="P66" s="519">
        <v>2</v>
      </c>
      <c r="Q66" s="183" t="str">
        <f t="shared" ref="Q66:Q129" si="4">N66&amp;TEXT(O66,"00")&amp;TEXT(P66,"00")</f>
        <v>SDN100202</v>
      </c>
      <c r="R66" s="519">
        <v>0</v>
      </c>
      <c r="S66" s="519">
        <v>0</v>
      </c>
      <c r="T66" s="519">
        <v>0</v>
      </c>
      <c r="U66" s="519">
        <v>0</v>
      </c>
      <c r="V66" s="519">
        <v>0</v>
      </c>
      <c r="W66" s="519">
        <v>0</v>
      </c>
      <c r="X66" s="519">
        <v>0</v>
      </c>
      <c r="Y66" s="519">
        <v>0</v>
      </c>
      <c r="Z66" s="519">
        <v>0</v>
      </c>
      <c r="AA66" s="519">
        <v>0</v>
      </c>
      <c r="AB66" s="519">
        <v>0</v>
      </c>
      <c r="AC66" s="519">
        <v>0</v>
      </c>
      <c r="AD66" s="519">
        <v>0</v>
      </c>
      <c r="AE66" s="519">
        <v>0</v>
      </c>
      <c r="AF66" s="519">
        <v>0</v>
      </c>
      <c r="AG66" s="519">
        <v>0</v>
      </c>
      <c r="AH66" s="519">
        <v>0</v>
      </c>
      <c r="AI66" s="519">
        <v>0</v>
      </c>
      <c r="AJ66" s="519">
        <v>0</v>
      </c>
      <c r="AK66" s="519">
        <v>0</v>
      </c>
      <c r="AL66" s="519">
        <v>0</v>
      </c>
      <c r="AM66" s="519">
        <v>0</v>
      </c>
      <c r="AN66" s="519">
        <v>0</v>
      </c>
      <c r="AO66" s="519">
        <v>0</v>
      </c>
      <c r="AP66" s="519">
        <v>10000</v>
      </c>
      <c r="AQ66" s="519">
        <v>0</v>
      </c>
      <c r="AR66" s="519">
        <v>0</v>
      </c>
      <c r="AS66" s="519">
        <v>0</v>
      </c>
      <c r="AT66" s="519">
        <v>0</v>
      </c>
      <c r="AU66" s="519">
        <v>0</v>
      </c>
      <c r="AV66" s="519">
        <v>0</v>
      </c>
      <c r="AW66" s="519">
        <v>0</v>
      </c>
      <c r="AX66" s="519">
        <v>0</v>
      </c>
      <c r="AY66" s="519">
        <v>0</v>
      </c>
      <c r="AZ66" s="519">
        <v>0</v>
      </c>
      <c r="BA66" s="519">
        <v>0</v>
      </c>
      <c r="BB66" s="519">
        <v>0</v>
      </c>
      <c r="BC66" s="519">
        <v>0</v>
      </c>
      <c r="BD66" s="519">
        <v>0</v>
      </c>
      <c r="BE66" s="519">
        <v>0</v>
      </c>
      <c r="BF66" s="519">
        <v>0</v>
      </c>
      <c r="BG66" s="519">
        <v>0</v>
      </c>
      <c r="BH66" s="519">
        <v>0</v>
      </c>
      <c r="BI66" s="519">
        <v>0</v>
      </c>
      <c r="BJ66" s="519">
        <v>0</v>
      </c>
      <c r="BK66" s="519">
        <v>0</v>
      </c>
      <c r="BL66" s="519">
        <v>0</v>
      </c>
      <c r="BM66" s="519">
        <v>0</v>
      </c>
      <c r="BN66" s="519">
        <v>0</v>
      </c>
      <c r="BO66" s="519">
        <v>0</v>
      </c>
      <c r="BP66" s="519">
        <v>0</v>
      </c>
      <c r="BQ66" s="519">
        <v>0</v>
      </c>
      <c r="BR66" s="519">
        <v>0</v>
      </c>
      <c r="BS66" s="519">
        <v>0</v>
      </c>
      <c r="BT66" s="519">
        <v>0</v>
      </c>
      <c r="BU66" s="519">
        <v>0</v>
      </c>
      <c r="BV66" s="519">
        <v>0</v>
      </c>
      <c r="BW66" s="519">
        <v>0</v>
      </c>
      <c r="BX66" s="519">
        <v>0</v>
      </c>
      <c r="BY66" s="519">
        <v>0</v>
      </c>
      <c r="BZ66" s="519">
        <v>0</v>
      </c>
      <c r="CA66" s="519">
        <v>0</v>
      </c>
      <c r="CB66" s="519">
        <v>0</v>
      </c>
      <c r="CC66" s="519">
        <v>0</v>
      </c>
      <c r="CD66" s="519">
        <v>0</v>
      </c>
      <c r="CE66" s="519">
        <v>0</v>
      </c>
      <c r="CF66" s="519">
        <v>0</v>
      </c>
      <c r="CG66" s="519">
        <v>0</v>
      </c>
      <c r="CH66" s="519">
        <v>0</v>
      </c>
      <c r="CI66" s="519">
        <v>0</v>
      </c>
      <c r="CJ66" s="519">
        <v>0</v>
      </c>
      <c r="CK66" s="519">
        <v>0</v>
      </c>
      <c r="CL66" s="519">
        <v>0</v>
      </c>
      <c r="CM66" s="519">
        <v>0</v>
      </c>
      <c r="CN66" s="519">
        <v>0</v>
      </c>
      <c r="CO66" s="519">
        <v>0</v>
      </c>
      <c r="CP66" s="519">
        <v>0</v>
      </c>
      <c r="CQ66" s="519">
        <v>0</v>
      </c>
      <c r="CR66" s="519">
        <v>0</v>
      </c>
      <c r="CS66" s="519">
        <v>0</v>
      </c>
      <c r="CT66" s="519">
        <v>0</v>
      </c>
      <c r="CU66" s="519">
        <v>0</v>
      </c>
      <c r="CV66" s="519">
        <v>0</v>
      </c>
      <c r="CW66" s="519">
        <v>0</v>
      </c>
      <c r="CX66" s="519">
        <v>0</v>
      </c>
      <c r="CY66" s="519">
        <v>0</v>
      </c>
      <c r="CZ66" s="519">
        <v>0</v>
      </c>
      <c r="DA66" s="519">
        <v>0</v>
      </c>
      <c r="DB66" s="519">
        <v>0</v>
      </c>
      <c r="DC66" s="519">
        <v>0</v>
      </c>
      <c r="DD66" s="519">
        <v>0</v>
      </c>
      <c r="DE66" s="519">
        <v>0</v>
      </c>
      <c r="DF66" s="519">
        <v>0</v>
      </c>
      <c r="DG66" s="519">
        <v>0</v>
      </c>
      <c r="DH66" s="519">
        <v>0</v>
      </c>
      <c r="DI66" s="519">
        <v>0</v>
      </c>
      <c r="DJ66" s="519">
        <v>0</v>
      </c>
      <c r="DK66" s="519">
        <v>0</v>
      </c>
      <c r="DL66" s="519">
        <v>0</v>
      </c>
      <c r="DM66" s="519">
        <v>0</v>
      </c>
      <c r="DN66" s="519">
        <v>0</v>
      </c>
      <c r="DO66" s="519">
        <v>0</v>
      </c>
      <c r="DP66" s="519">
        <v>0</v>
      </c>
      <c r="DQ66" s="519">
        <v>0</v>
      </c>
      <c r="DR66" s="519">
        <v>0</v>
      </c>
      <c r="DS66" s="519">
        <v>0</v>
      </c>
      <c r="DT66" s="519">
        <v>0</v>
      </c>
      <c r="DU66" s="519">
        <v>0</v>
      </c>
      <c r="DV66" s="519">
        <v>0</v>
      </c>
      <c r="DW66" s="519">
        <v>0</v>
      </c>
      <c r="DX66" s="519">
        <v>0</v>
      </c>
      <c r="DY66" s="131"/>
      <c r="DZ66" s="337" t="s">
        <v>631</v>
      </c>
      <c r="EA66" s="519" t="s">
        <v>1058</v>
      </c>
      <c r="EB66" s="519" t="s">
        <v>1060</v>
      </c>
      <c r="EC66" s="519">
        <v>2</v>
      </c>
      <c r="ED66" s="521" t="str">
        <f t="shared" ref="ED66:ED129" si="5">EA66&amp;TEXT(EB66,"00")&amp;TEXT(EC66,"00")</f>
        <v>SDN100202</v>
      </c>
      <c r="EE66" s="519">
        <v>10000</v>
      </c>
      <c r="EF66" s="519">
        <v>10000</v>
      </c>
      <c r="EG66" s="519">
        <v>10000</v>
      </c>
      <c r="EH66" s="519">
        <v>10000</v>
      </c>
      <c r="EI66" s="519">
        <v>10000</v>
      </c>
      <c r="EJ66" s="519">
        <v>10000</v>
      </c>
      <c r="EK66" s="519">
        <v>10000</v>
      </c>
      <c r="EL66" s="519">
        <v>10000</v>
      </c>
      <c r="EM66" s="519">
        <v>10000</v>
      </c>
      <c r="EN66" s="519">
        <v>10000</v>
      </c>
      <c r="EO66" s="519">
        <v>10000</v>
      </c>
      <c r="EP66" s="519">
        <v>10000</v>
      </c>
      <c r="EQ66" s="519">
        <v>10000</v>
      </c>
      <c r="ER66" s="519">
        <v>10000</v>
      </c>
      <c r="ES66" s="519">
        <v>10000</v>
      </c>
      <c r="ET66" s="519">
        <v>10000</v>
      </c>
      <c r="EU66" s="519">
        <v>10000</v>
      </c>
      <c r="EV66" s="519">
        <v>10000</v>
      </c>
      <c r="EW66" s="519">
        <v>10000</v>
      </c>
      <c r="EX66" s="519">
        <v>10000</v>
      </c>
      <c r="EY66" s="519">
        <v>10000</v>
      </c>
      <c r="EZ66" s="519">
        <v>10000</v>
      </c>
      <c r="FA66" s="519">
        <v>10000</v>
      </c>
      <c r="FB66" s="519">
        <v>10000</v>
      </c>
      <c r="FC66" s="519">
        <v>10000</v>
      </c>
      <c r="FD66" s="519">
        <v>0</v>
      </c>
      <c r="FE66" s="519">
        <v>0</v>
      </c>
      <c r="FF66" s="519">
        <v>0</v>
      </c>
      <c r="FG66" s="519">
        <v>0</v>
      </c>
      <c r="FH66" s="519">
        <v>0</v>
      </c>
      <c r="FI66" s="519">
        <v>0</v>
      </c>
      <c r="FJ66" s="519">
        <v>0</v>
      </c>
      <c r="FK66" s="519">
        <v>0</v>
      </c>
      <c r="FL66" s="519">
        <v>0</v>
      </c>
      <c r="FM66" s="519">
        <v>0</v>
      </c>
      <c r="FN66" s="519">
        <v>0</v>
      </c>
      <c r="FO66" s="519">
        <v>0</v>
      </c>
      <c r="FP66" s="519">
        <v>0</v>
      </c>
      <c r="FQ66" s="519">
        <v>0</v>
      </c>
      <c r="FR66" s="519">
        <v>0</v>
      </c>
      <c r="FS66" s="519">
        <v>0</v>
      </c>
      <c r="FT66" s="519">
        <v>0</v>
      </c>
      <c r="FU66" s="519">
        <v>0</v>
      </c>
      <c r="FV66" s="519">
        <v>0</v>
      </c>
      <c r="FW66" s="519">
        <v>0</v>
      </c>
      <c r="FX66" s="519">
        <v>0</v>
      </c>
      <c r="FY66" s="519">
        <v>0</v>
      </c>
      <c r="FZ66" s="519">
        <v>0</v>
      </c>
      <c r="GA66" s="519">
        <v>0</v>
      </c>
      <c r="GB66" s="519">
        <v>0</v>
      </c>
      <c r="GC66" s="519">
        <v>0</v>
      </c>
      <c r="GD66" s="519">
        <v>0</v>
      </c>
      <c r="GE66" s="519">
        <v>0</v>
      </c>
      <c r="GF66" s="519">
        <v>0</v>
      </c>
      <c r="GG66" s="519">
        <v>0</v>
      </c>
      <c r="GH66" s="519">
        <v>0</v>
      </c>
      <c r="GI66" s="519">
        <v>0</v>
      </c>
      <c r="GJ66" s="519">
        <v>0</v>
      </c>
      <c r="GK66" s="519">
        <v>0</v>
      </c>
      <c r="GL66" s="519">
        <v>0</v>
      </c>
      <c r="GM66" s="519">
        <v>0</v>
      </c>
      <c r="GN66" s="519">
        <v>0</v>
      </c>
      <c r="GO66" s="519">
        <v>0</v>
      </c>
      <c r="GP66" s="519">
        <v>0</v>
      </c>
      <c r="GQ66" s="519">
        <v>0</v>
      </c>
      <c r="GR66" s="519">
        <v>0</v>
      </c>
      <c r="GS66" s="519">
        <v>0</v>
      </c>
      <c r="GT66" s="519">
        <v>0</v>
      </c>
      <c r="GU66" s="519">
        <v>0</v>
      </c>
      <c r="GV66" s="519">
        <v>0</v>
      </c>
      <c r="GW66" s="519">
        <v>0</v>
      </c>
      <c r="GX66" s="519">
        <v>0</v>
      </c>
      <c r="GY66" s="519">
        <v>0</v>
      </c>
      <c r="GZ66" s="519">
        <v>0</v>
      </c>
      <c r="HA66" s="519">
        <v>0</v>
      </c>
      <c r="HB66" s="519">
        <v>0</v>
      </c>
      <c r="HC66" s="519">
        <v>0</v>
      </c>
      <c r="HD66" s="519">
        <v>0</v>
      </c>
      <c r="HE66" s="519">
        <v>0</v>
      </c>
      <c r="HF66" s="519">
        <v>0</v>
      </c>
      <c r="HG66" s="519">
        <v>0</v>
      </c>
      <c r="HH66" s="519">
        <v>0</v>
      </c>
      <c r="HI66" s="519">
        <v>0</v>
      </c>
      <c r="HJ66" s="519">
        <v>0</v>
      </c>
      <c r="HK66" s="519">
        <v>0</v>
      </c>
      <c r="HL66" s="519">
        <v>0</v>
      </c>
      <c r="HM66" s="519">
        <v>0</v>
      </c>
      <c r="HN66" s="519">
        <v>0</v>
      </c>
      <c r="HO66" s="519">
        <v>0</v>
      </c>
      <c r="HP66" s="519">
        <v>0</v>
      </c>
      <c r="HQ66" s="519">
        <v>0</v>
      </c>
      <c r="HR66" s="519">
        <v>0</v>
      </c>
      <c r="HS66" s="519">
        <v>0</v>
      </c>
      <c r="HT66" s="519">
        <v>0</v>
      </c>
      <c r="HU66" s="519">
        <v>0</v>
      </c>
      <c r="HV66" s="519">
        <v>0</v>
      </c>
      <c r="HW66" s="519">
        <v>0</v>
      </c>
      <c r="HX66" s="519">
        <v>0</v>
      </c>
      <c r="HY66" s="519">
        <v>0</v>
      </c>
      <c r="HZ66" s="519">
        <v>0</v>
      </c>
      <c r="IA66" s="519">
        <v>0</v>
      </c>
      <c r="IB66" s="519">
        <v>0</v>
      </c>
      <c r="IC66" s="519">
        <v>0</v>
      </c>
      <c r="ID66" s="519">
        <v>0</v>
      </c>
      <c r="IE66" s="519">
        <v>0</v>
      </c>
      <c r="IF66" s="519">
        <v>0</v>
      </c>
      <c r="IG66" s="519">
        <v>0</v>
      </c>
      <c r="IH66" s="519">
        <v>0</v>
      </c>
      <c r="II66" s="519">
        <v>0</v>
      </c>
      <c r="IJ66" s="519">
        <v>0</v>
      </c>
      <c r="IK66" s="519">
        <v>0</v>
      </c>
    </row>
    <row r="67" spans="1:245" hidden="1">
      <c r="A67" s="337" t="s">
        <v>631</v>
      </c>
      <c r="B67" s="519" t="s">
        <v>1058</v>
      </c>
      <c r="C67" s="519"/>
      <c r="D67" s="519"/>
      <c r="E67" s="519"/>
      <c r="F67" s="519">
        <v>1</v>
      </c>
      <c r="G67" s="520"/>
      <c r="H67" s="519">
        <v>6</v>
      </c>
      <c r="I67" s="519">
        <v>5</v>
      </c>
      <c r="J67" s="519" t="str">
        <f t="shared" si="3"/>
        <v>SDN10010605</v>
      </c>
      <c r="K67" s="519">
        <v>960</v>
      </c>
      <c r="M67" s="337" t="s">
        <v>631</v>
      </c>
      <c r="N67" s="519" t="s">
        <v>1058</v>
      </c>
      <c r="O67" s="519" t="s">
        <v>1060</v>
      </c>
      <c r="P67" s="519">
        <v>3</v>
      </c>
      <c r="Q67" s="183" t="str">
        <f t="shared" si="4"/>
        <v>SDN100203</v>
      </c>
      <c r="R67" s="519">
        <v>0</v>
      </c>
      <c r="S67" s="519">
        <v>0</v>
      </c>
      <c r="T67" s="519">
        <v>0</v>
      </c>
      <c r="U67" s="519">
        <v>0</v>
      </c>
      <c r="V67" s="519">
        <v>0</v>
      </c>
      <c r="W67" s="519">
        <v>0</v>
      </c>
      <c r="X67" s="519">
        <v>0</v>
      </c>
      <c r="Y67" s="519">
        <v>0</v>
      </c>
      <c r="Z67" s="519">
        <v>0</v>
      </c>
      <c r="AA67" s="519">
        <v>0</v>
      </c>
      <c r="AB67" s="519">
        <v>0</v>
      </c>
      <c r="AC67" s="519">
        <v>0</v>
      </c>
      <c r="AD67" s="519">
        <v>0</v>
      </c>
      <c r="AE67" s="519">
        <v>0</v>
      </c>
      <c r="AF67" s="519">
        <v>0</v>
      </c>
      <c r="AG67" s="519">
        <v>0</v>
      </c>
      <c r="AH67" s="519">
        <v>0</v>
      </c>
      <c r="AI67" s="519">
        <v>0</v>
      </c>
      <c r="AJ67" s="519">
        <v>0</v>
      </c>
      <c r="AK67" s="519">
        <v>0</v>
      </c>
      <c r="AL67" s="519">
        <v>0</v>
      </c>
      <c r="AM67" s="519">
        <v>0</v>
      </c>
      <c r="AN67" s="519">
        <v>0</v>
      </c>
      <c r="AO67" s="519">
        <v>0</v>
      </c>
      <c r="AP67" s="519">
        <v>10000</v>
      </c>
      <c r="AQ67" s="519">
        <v>0</v>
      </c>
      <c r="AR67" s="519">
        <v>0</v>
      </c>
      <c r="AS67" s="519">
        <v>0</v>
      </c>
      <c r="AT67" s="519">
        <v>0</v>
      </c>
      <c r="AU67" s="519">
        <v>0</v>
      </c>
      <c r="AV67" s="519">
        <v>0</v>
      </c>
      <c r="AW67" s="519">
        <v>0</v>
      </c>
      <c r="AX67" s="519">
        <v>0</v>
      </c>
      <c r="AY67" s="519">
        <v>0</v>
      </c>
      <c r="AZ67" s="519">
        <v>0</v>
      </c>
      <c r="BA67" s="519">
        <v>0</v>
      </c>
      <c r="BB67" s="519">
        <v>0</v>
      </c>
      <c r="BC67" s="519">
        <v>0</v>
      </c>
      <c r="BD67" s="519">
        <v>0</v>
      </c>
      <c r="BE67" s="519">
        <v>0</v>
      </c>
      <c r="BF67" s="519">
        <v>0</v>
      </c>
      <c r="BG67" s="519">
        <v>0</v>
      </c>
      <c r="BH67" s="519">
        <v>0</v>
      </c>
      <c r="BI67" s="519">
        <v>0</v>
      </c>
      <c r="BJ67" s="519">
        <v>0</v>
      </c>
      <c r="BK67" s="519">
        <v>0</v>
      </c>
      <c r="BL67" s="519">
        <v>0</v>
      </c>
      <c r="BM67" s="519">
        <v>0</v>
      </c>
      <c r="BN67" s="519">
        <v>0</v>
      </c>
      <c r="BO67" s="519">
        <v>0</v>
      </c>
      <c r="BP67" s="519">
        <v>0</v>
      </c>
      <c r="BQ67" s="519">
        <v>0</v>
      </c>
      <c r="BR67" s="519">
        <v>0</v>
      </c>
      <c r="BS67" s="519">
        <v>0</v>
      </c>
      <c r="BT67" s="519">
        <v>0</v>
      </c>
      <c r="BU67" s="519">
        <v>0</v>
      </c>
      <c r="BV67" s="519">
        <v>0</v>
      </c>
      <c r="BW67" s="519">
        <v>0</v>
      </c>
      <c r="BX67" s="519">
        <v>0</v>
      </c>
      <c r="BY67" s="519">
        <v>0</v>
      </c>
      <c r="BZ67" s="519">
        <v>0</v>
      </c>
      <c r="CA67" s="519">
        <v>0</v>
      </c>
      <c r="CB67" s="519">
        <v>0</v>
      </c>
      <c r="CC67" s="519">
        <v>0</v>
      </c>
      <c r="CD67" s="519">
        <v>0</v>
      </c>
      <c r="CE67" s="519">
        <v>0</v>
      </c>
      <c r="CF67" s="519">
        <v>0</v>
      </c>
      <c r="CG67" s="519">
        <v>0</v>
      </c>
      <c r="CH67" s="519">
        <v>0</v>
      </c>
      <c r="CI67" s="519">
        <v>0</v>
      </c>
      <c r="CJ67" s="519">
        <v>0</v>
      </c>
      <c r="CK67" s="519">
        <v>0</v>
      </c>
      <c r="CL67" s="519">
        <v>0</v>
      </c>
      <c r="CM67" s="519">
        <v>0</v>
      </c>
      <c r="CN67" s="519">
        <v>0</v>
      </c>
      <c r="CO67" s="519">
        <v>0</v>
      </c>
      <c r="CP67" s="519">
        <v>0</v>
      </c>
      <c r="CQ67" s="519">
        <v>0</v>
      </c>
      <c r="CR67" s="519">
        <v>0</v>
      </c>
      <c r="CS67" s="519">
        <v>0</v>
      </c>
      <c r="CT67" s="519">
        <v>0</v>
      </c>
      <c r="CU67" s="519">
        <v>0</v>
      </c>
      <c r="CV67" s="519">
        <v>0</v>
      </c>
      <c r="CW67" s="519">
        <v>0</v>
      </c>
      <c r="CX67" s="519">
        <v>0</v>
      </c>
      <c r="CY67" s="519">
        <v>0</v>
      </c>
      <c r="CZ67" s="519">
        <v>0</v>
      </c>
      <c r="DA67" s="519">
        <v>0</v>
      </c>
      <c r="DB67" s="519">
        <v>0</v>
      </c>
      <c r="DC67" s="519">
        <v>0</v>
      </c>
      <c r="DD67" s="519">
        <v>0</v>
      </c>
      <c r="DE67" s="519">
        <v>0</v>
      </c>
      <c r="DF67" s="519">
        <v>0</v>
      </c>
      <c r="DG67" s="519">
        <v>0</v>
      </c>
      <c r="DH67" s="519">
        <v>0</v>
      </c>
      <c r="DI67" s="519">
        <v>0</v>
      </c>
      <c r="DJ67" s="519">
        <v>0</v>
      </c>
      <c r="DK67" s="519">
        <v>0</v>
      </c>
      <c r="DL67" s="519">
        <v>0</v>
      </c>
      <c r="DM67" s="519">
        <v>0</v>
      </c>
      <c r="DN67" s="519">
        <v>0</v>
      </c>
      <c r="DO67" s="519">
        <v>0</v>
      </c>
      <c r="DP67" s="519">
        <v>0</v>
      </c>
      <c r="DQ67" s="519">
        <v>0</v>
      </c>
      <c r="DR67" s="519">
        <v>0</v>
      </c>
      <c r="DS67" s="519">
        <v>0</v>
      </c>
      <c r="DT67" s="519">
        <v>0</v>
      </c>
      <c r="DU67" s="519">
        <v>0</v>
      </c>
      <c r="DV67" s="519">
        <v>0</v>
      </c>
      <c r="DW67" s="519">
        <v>0</v>
      </c>
      <c r="DX67" s="519">
        <v>0</v>
      </c>
      <c r="DY67" s="131"/>
      <c r="DZ67" s="337" t="s">
        <v>631</v>
      </c>
      <c r="EA67" s="519" t="s">
        <v>1058</v>
      </c>
      <c r="EB67" s="519" t="s">
        <v>1060</v>
      </c>
      <c r="EC67" s="519">
        <v>3</v>
      </c>
      <c r="ED67" s="521" t="str">
        <f t="shared" si="5"/>
        <v>SDN100203</v>
      </c>
      <c r="EE67" s="519">
        <v>10000</v>
      </c>
      <c r="EF67" s="519">
        <v>10000</v>
      </c>
      <c r="EG67" s="519">
        <v>10000</v>
      </c>
      <c r="EH67" s="519">
        <v>10000</v>
      </c>
      <c r="EI67" s="519">
        <v>10000</v>
      </c>
      <c r="EJ67" s="519">
        <v>10000</v>
      </c>
      <c r="EK67" s="519">
        <v>10000</v>
      </c>
      <c r="EL67" s="519">
        <v>10000</v>
      </c>
      <c r="EM67" s="519">
        <v>10000</v>
      </c>
      <c r="EN67" s="519">
        <v>10000</v>
      </c>
      <c r="EO67" s="519">
        <v>10000</v>
      </c>
      <c r="EP67" s="519">
        <v>10000</v>
      </c>
      <c r="EQ67" s="519">
        <v>10000</v>
      </c>
      <c r="ER67" s="519">
        <v>10000</v>
      </c>
      <c r="ES67" s="519">
        <v>10000</v>
      </c>
      <c r="ET67" s="519">
        <v>10000</v>
      </c>
      <c r="EU67" s="519">
        <v>10000</v>
      </c>
      <c r="EV67" s="519">
        <v>10000</v>
      </c>
      <c r="EW67" s="519">
        <v>10000</v>
      </c>
      <c r="EX67" s="519">
        <v>10000</v>
      </c>
      <c r="EY67" s="519">
        <v>10000</v>
      </c>
      <c r="EZ67" s="519">
        <v>10000</v>
      </c>
      <c r="FA67" s="519">
        <v>10000</v>
      </c>
      <c r="FB67" s="519">
        <v>10000</v>
      </c>
      <c r="FC67" s="519">
        <v>10000</v>
      </c>
      <c r="FD67" s="519">
        <v>0</v>
      </c>
      <c r="FE67" s="519">
        <v>0</v>
      </c>
      <c r="FF67" s="519">
        <v>0</v>
      </c>
      <c r="FG67" s="519">
        <v>0</v>
      </c>
      <c r="FH67" s="519">
        <v>0</v>
      </c>
      <c r="FI67" s="519">
        <v>0</v>
      </c>
      <c r="FJ67" s="519">
        <v>0</v>
      </c>
      <c r="FK67" s="519">
        <v>0</v>
      </c>
      <c r="FL67" s="519">
        <v>0</v>
      </c>
      <c r="FM67" s="519">
        <v>0</v>
      </c>
      <c r="FN67" s="519">
        <v>0</v>
      </c>
      <c r="FO67" s="519">
        <v>0</v>
      </c>
      <c r="FP67" s="519">
        <v>0</v>
      </c>
      <c r="FQ67" s="519">
        <v>0</v>
      </c>
      <c r="FR67" s="519">
        <v>0</v>
      </c>
      <c r="FS67" s="519">
        <v>0</v>
      </c>
      <c r="FT67" s="519">
        <v>0</v>
      </c>
      <c r="FU67" s="519">
        <v>0</v>
      </c>
      <c r="FV67" s="519">
        <v>0</v>
      </c>
      <c r="FW67" s="519">
        <v>0</v>
      </c>
      <c r="FX67" s="519">
        <v>0</v>
      </c>
      <c r="FY67" s="519">
        <v>0</v>
      </c>
      <c r="FZ67" s="519">
        <v>0</v>
      </c>
      <c r="GA67" s="519">
        <v>0</v>
      </c>
      <c r="GB67" s="519">
        <v>0</v>
      </c>
      <c r="GC67" s="519">
        <v>0</v>
      </c>
      <c r="GD67" s="519">
        <v>0</v>
      </c>
      <c r="GE67" s="519">
        <v>0</v>
      </c>
      <c r="GF67" s="519">
        <v>0</v>
      </c>
      <c r="GG67" s="519">
        <v>0</v>
      </c>
      <c r="GH67" s="519">
        <v>0</v>
      </c>
      <c r="GI67" s="519">
        <v>0</v>
      </c>
      <c r="GJ67" s="519">
        <v>0</v>
      </c>
      <c r="GK67" s="519">
        <v>0</v>
      </c>
      <c r="GL67" s="519">
        <v>0</v>
      </c>
      <c r="GM67" s="519">
        <v>0</v>
      </c>
      <c r="GN67" s="519">
        <v>0</v>
      </c>
      <c r="GO67" s="519">
        <v>0</v>
      </c>
      <c r="GP67" s="519">
        <v>0</v>
      </c>
      <c r="GQ67" s="519">
        <v>0</v>
      </c>
      <c r="GR67" s="519">
        <v>0</v>
      </c>
      <c r="GS67" s="519">
        <v>0</v>
      </c>
      <c r="GT67" s="519">
        <v>0</v>
      </c>
      <c r="GU67" s="519">
        <v>0</v>
      </c>
      <c r="GV67" s="519">
        <v>0</v>
      </c>
      <c r="GW67" s="519">
        <v>0</v>
      </c>
      <c r="GX67" s="519">
        <v>0</v>
      </c>
      <c r="GY67" s="519">
        <v>0</v>
      </c>
      <c r="GZ67" s="519">
        <v>0</v>
      </c>
      <c r="HA67" s="519">
        <v>0</v>
      </c>
      <c r="HB67" s="519">
        <v>0</v>
      </c>
      <c r="HC67" s="519">
        <v>0</v>
      </c>
      <c r="HD67" s="519">
        <v>0</v>
      </c>
      <c r="HE67" s="519">
        <v>0</v>
      </c>
      <c r="HF67" s="519">
        <v>0</v>
      </c>
      <c r="HG67" s="519">
        <v>0</v>
      </c>
      <c r="HH67" s="519">
        <v>0</v>
      </c>
      <c r="HI67" s="519">
        <v>0</v>
      </c>
      <c r="HJ67" s="519">
        <v>0</v>
      </c>
      <c r="HK67" s="519">
        <v>0</v>
      </c>
      <c r="HL67" s="519">
        <v>0</v>
      </c>
      <c r="HM67" s="519">
        <v>0</v>
      </c>
      <c r="HN67" s="519">
        <v>0</v>
      </c>
      <c r="HO67" s="519">
        <v>0</v>
      </c>
      <c r="HP67" s="519">
        <v>0</v>
      </c>
      <c r="HQ67" s="519">
        <v>0</v>
      </c>
      <c r="HR67" s="519">
        <v>0</v>
      </c>
      <c r="HS67" s="519">
        <v>0</v>
      </c>
      <c r="HT67" s="519">
        <v>0</v>
      </c>
      <c r="HU67" s="519">
        <v>0</v>
      </c>
      <c r="HV67" s="519">
        <v>0</v>
      </c>
      <c r="HW67" s="519">
        <v>0</v>
      </c>
      <c r="HX67" s="519">
        <v>0</v>
      </c>
      <c r="HY67" s="519">
        <v>0</v>
      </c>
      <c r="HZ67" s="519">
        <v>0</v>
      </c>
      <c r="IA67" s="519">
        <v>0</v>
      </c>
      <c r="IB67" s="519">
        <v>0</v>
      </c>
      <c r="IC67" s="519">
        <v>0</v>
      </c>
      <c r="ID67" s="519">
        <v>0</v>
      </c>
      <c r="IE67" s="519">
        <v>0</v>
      </c>
      <c r="IF67" s="519">
        <v>0</v>
      </c>
      <c r="IG67" s="519">
        <v>0</v>
      </c>
      <c r="IH67" s="519">
        <v>0</v>
      </c>
      <c r="II67" s="519">
        <v>0</v>
      </c>
      <c r="IJ67" s="519">
        <v>0</v>
      </c>
      <c r="IK67" s="519">
        <v>0</v>
      </c>
    </row>
    <row r="68" spans="1:245" hidden="1">
      <c r="A68" s="337" t="s">
        <v>631</v>
      </c>
      <c r="B68" s="519" t="s">
        <v>1058</v>
      </c>
      <c r="C68" s="519"/>
      <c r="D68" s="519"/>
      <c r="E68" s="519"/>
      <c r="F68" s="519">
        <v>1</v>
      </c>
      <c r="G68" s="520"/>
      <c r="H68" s="519">
        <v>6</v>
      </c>
      <c r="I68" s="519">
        <v>6</v>
      </c>
      <c r="J68" s="519" t="str">
        <f t="shared" ref="J68:J131" si="6">B68&amp;TEXT(F68,"00")&amp;TEXT(H68,"00")&amp;TEXT(I68,"00")</f>
        <v>SDN10010606</v>
      </c>
      <c r="K68" s="519">
        <v>768</v>
      </c>
      <c r="M68" s="337" t="s">
        <v>631</v>
      </c>
      <c r="N68" s="519" t="s">
        <v>1058</v>
      </c>
      <c r="O68" s="519" t="s">
        <v>1060</v>
      </c>
      <c r="P68" s="519">
        <v>4</v>
      </c>
      <c r="Q68" s="183" t="str">
        <f t="shared" si="4"/>
        <v>SDN100204</v>
      </c>
      <c r="R68" s="519">
        <v>0</v>
      </c>
      <c r="S68" s="519">
        <v>0</v>
      </c>
      <c r="T68" s="519">
        <v>0</v>
      </c>
      <c r="U68" s="519">
        <v>0</v>
      </c>
      <c r="V68" s="519">
        <v>0</v>
      </c>
      <c r="W68" s="519">
        <v>0</v>
      </c>
      <c r="X68" s="519">
        <v>0</v>
      </c>
      <c r="Y68" s="519">
        <v>0</v>
      </c>
      <c r="Z68" s="519">
        <v>0</v>
      </c>
      <c r="AA68" s="519">
        <v>0</v>
      </c>
      <c r="AB68" s="519">
        <v>0</v>
      </c>
      <c r="AC68" s="519">
        <v>0</v>
      </c>
      <c r="AD68" s="519">
        <v>0</v>
      </c>
      <c r="AE68" s="519">
        <v>0</v>
      </c>
      <c r="AF68" s="519">
        <v>0</v>
      </c>
      <c r="AG68" s="519">
        <v>0</v>
      </c>
      <c r="AH68" s="519">
        <v>0</v>
      </c>
      <c r="AI68" s="519">
        <v>0</v>
      </c>
      <c r="AJ68" s="519">
        <v>0</v>
      </c>
      <c r="AK68" s="519">
        <v>0</v>
      </c>
      <c r="AL68" s="519">
        <v>0</v>
      </c>
      <c r="AM68" s="519">
        <v>0</v>
      </c>
      <c r="AN68" s="519">
        <v>0</v>
      </c>
      <c r="AO68" s="519">
        <v>0</v>
      </c>
      <c r="AP68" s="519">
        <v>10000</v>
      </c>
      <c r="AQ68" s="519">
        <v>0</v>
      </c>
      <c r="AR68" s="519">
        <v>0</v>
      </c>
      <c r="AS68" s="519">
        <v>0</v>
      </c>
      <c r="AT68" s="519">
        <v>0</v>
      </c>
      <c r="AU68" s="519">
        <v>0</v>
      </c>
      <c r="AV68" s="519">
        <v>0</v>
      </c>
      <c r="AW68" s="519">
        <v>0</v>
      </c>
      <c r="AX68" s="519">
        <v>0</v>
      </c>
      <c r="AY68" s="519">
        <v>0</v>
      </c>
      <c r="AZ68" s="519">
        <v>0</v>
      </c>
      <c r="BA68" s="519">
        <v>0</v>
      </c>
      <c r="BB68" s="519">
        <v>0</v>
      </c>
      <c r="BC68" s="519">
        <v>0</v>
      </c>
      <c r="BD68" s="519">
        <v>0</v>
      </c>
      <c r="BE68" s="519">
        <v>0</v>
      </c>
      <c r="BF68" s="519">
        <v>0</v>
      </c>
      <c r="BG68" s="519">
        <v>0</v>
      </c>
      <c r="BH68" s="519">
        <v>0</v>
      </c>
      <c r="BI68" s="519">
        <v>0</v>
      </c>
      <c r="BJ68" s="519">
        <v>0</v>
      </c>
      <c r="BK68" s="519">
        <v>0</v>
      </c>
      <c r="BL68" s="519">
        <v>0</v>
      </c>
      <c r="BM68" s="519">
        <v>0</v>
      </c>
      <c r="BN68" s="519">
        <v>0</v>
      </c>
      <c r="BO68" s="519">
        <v>0</v>
      </c>
      <c r="BP68" s="519">
        <v>0</v>
      </c>
      <c r="BQ68" s="519">
        <v>0</v>
      </c>
      <c r="BR68" s="519">
        <v>0</v>
      </c>
      <c r="BS68" s="519">
        <v>0</v>
      </c>
      <c r="BT68" s="519">
        <v>0</v>
      </c>
      <c r="BU68" s="519">
        <v>0</v>
      </c>
      <c r="BV68" s="519">
        <v>0</v>
      </c>
      <c r="BW68" s="519">
        <v>0</v>
      </c>
      <c r="BX68" s="519">
        <v>0</v>
      </c>
      <c r="BY68" s="519">
        <v>0</v>
      </c>
      <c r="BZ68" s="519">
        <v>0</v>
      </c>
      <c r="CA68" s="519">
        <v>0</v>
      </c>
      <c r="CB68" s="519">
        <v>0</v>
      </c>
      <c r="CC68" s="519">
        <v>0</v>
      </c>
      <c r="CD68" s="519">
        <v>0</v>
      </c>
      <c r="CE68" s="519">
        <v>0</v>
      </c>
      <c r="CF68" s="519">
        <v>0</v>
      </c>
      <c r="CG68" s="519">
        <v>0</v>
      </c>
      <c r="CH68" s="519">
        <v>0</v>
      </c>
      <c r="CI68" s="519">
        <v>0</v>
      </c>
      <c r="CJ68" s="519">
        <v>0</v>
      </c>
      <c r="CK68" s="519">
        <v>0</v>
      </c>
      <c r="CL68" s="519">
        <v>0</v>
      </c>
      <c r="CM68" s="519">
        <v>0</v>
      </c>
      <c r="CN68" s="519">
        <v>0</v>
      </c>
      <c r="CO68" s="519">
        <v>0</v>
      </c>
      <c r="CP68" s="519">
        <v>0</v>
      </c>
      <c r="CQ68" s="519">
        <v>0</v>
      </c>
      <c r="CR68" s="519">
        <v>0</v>
      </c>
      <c r="CS68" s="519">
        <v>0</v>
      </c>
      <c r="CT68" s="519">
        <v>0</v>
      </c>
      <c r="CU68" s="519">
        <v>0</v>
      </c>
      <c r="CV68" s="519">
        <v>0</v>
      </c>
      <c r="CW68" s="519">
        <v>0</v>
      </c>
      <c r="CX68" s="519">
        <v>0</v>
      </c>
      <c r="CY68" s="519">
        <v>0</v>
      </c>
      <c r="CZ68" s="519">
        <v>0</v>
      </c>
      <c r="DA68" s="519">
        <v>0</v>
      </c>
      <c r="DB68" s="519">
        <v>0</v>
      </c>
      <c r="DC68" s="519">
        <v>0</v>
      </c>
      <c r="DD68" s="519">
        <v>0</v>
      </c>
      <c r="DE68" s="519">
        <v>0</v>
      </c>
      <c r="DF68" s="519">
        <v>0</v>
      </c>
      <c r="DG68" s="519">
        <v>0</v>
      </c>
      <c r="DH68" s="519">
        <v>0</v>
      </c>
      <c r="DI68" s="519">
        <v>0</v>
      </c>
      <c r="DJ68" s="519">
        <v>0</v>
      </c>
      <c r="DK68" s="519">
        <v>0</v>
      </c>
      <c r="DL68" s="519">
        <v>0</v>
      </c>
      <c r="DM68" s="519">
        <v>0</v>
      </c>
      <c r="DN68" s="519">
        <v>0</v>
      </c>
      <c r="DO68" s="519">
        <v>0</v>
      </c>
      <c r="DP68" s="519">
        <v>0</v>
      </c>
      <c r="DQ68" s="519">
        <v>0</v>
      </c>
      <c r="DR68" s="519">
        <v>0</v>
      </c>
      <c r="DS68" s="519">
        <v>0</v>
      </c>
      <c r="DT68" s="519">
        <v>0</v>
      </c>
      <c r="DU68" s="519">
        <v>0</v>
      </c>
      <c r="DV68" s="519">
        <v>0</v>
      </c>
      <c r="DW68" s="519">
        <v>0</v>
      </c>
      <c r="DX68" s="519">
        <v>0</v>
      </c>
      <c r="DY68" s="131"/>
      <c r="DZ68" s="337" t="s">
        <v>631</v>
      </c>
      <c r="EA68" s="519" t="s">
        <v>1058</v>
      </c>
      <c r="EB68" s="519" t="s">
        <v>1060</v>
      </c>
      <c r="EC68" s="519">
        <v>4</v>
      </c>
      <c r="ED68" s="521" t="str">
        <f t="shared" si="5"/>
        <v>SDN100204</v>
      </c>
      <c r="EE68" s="519">
        <v>10000</v>
      </c>
      <c r="EF68" s="519">
        <v>10000</v>
      </c>
      <c r="EG68" s="519">
        <v>10000</v>
      </c>
      <c r="EH68" s="519">
        <v>10000</v>
      </c>
      <c r="EI68" s="519">
        <v>10000</v>
      </c>
      <c r="EJ68" s="519">
        <v>10000</v>
      </c>
      <c r="EK68" s="519">
        <v>10000</v>
      </c>
      <c r="EL68" s="519">
        <v>10000</v>
      </c>
      <c r="EM68" s="519">
        <v>10000</v>
      </c>
      <c r="EN68" s="519">
        <v>10000</v>
      </c>
      <c r="EO68" s="519">
        <v>10000</v>
      </c>
      <c r="EP68" s="519">
        <v>10000</v>
      </c>
      <c r="EQ68" s="519">
        <v>10000</v>
      </c>
      <c r="ER68" s="519">
        <v>10000</v>
      </c>
      <c r="ES68" s="519">
        <v>10000</v>
      </c>
      <c r="ET68" s="519">
        <v>10000</v>
      </c>
      <c r="EU68" s="519">
        <v>10000</v>
      </c>
      <c r="EV68" s="519">
        <v>10000</v>
      </c>
      <c r="EW68" s="519">
        <v>10000</v>
      </c>
      <c r="EX68" s="519">
        <v>10000</v>
      </c>
      <c r="EY68" s="519">
        <v>10000</v>
      </c>
      <c r="EZ68" s="519">
        <v>10000</v>
      </c>
      <c r="FA68" s="519">
        <v>10000</v>
      </c>
      <c r="FB68" s="519">
        <v>10000</v>
      </c>
      <c r="FC68" s="519">
        <v>10000</v>
      </c>
      <c r="FD68" s="519">
        <v>0</v>
      </c>
      <c r="FE68" s="519">
        <v>0</v>
      </c>
      <c r="FF68" s="519">
        <v>0</v>
      </c>
      <c r="FG68" s="519">
        <v>0</v>
      </c>
      <c r="FH68" s="519">
        <v>0</v>
      </c>
      <c r="FI68" s="519">
        <v>0</v>
      </c>
      <c r="FJ68" s="519">
        <v>0</v>
      </c>
      <c r="FK68" s="519">
        <v>0</v>
      </c>
      <c r="FL68" s="519">
        <v>0</v>
      </c>
      <c r="FM68" s="519">
        <v>0</v>
      </c>
      <c r="FN68" s="519">
        <v>0</v>
      </c>
      <c r="FO68" s="519">
        <v>0</v>
      </c>
      <c r="FP68" s="519">
        <v>0</v>
      </c>
      <c r="FQ68" s="519">
        <v>0</v>
      </c>
      <c r="FR68" s="519">
        <v>0</v>
      </c>
      <c r="FS68" s="519">
        <v>0</v>
      </c>
      <c r="FT68" s="519">
        <v>0</v>
      </c>
      <c r="FU68" s="519">
        <v>0</v>
      </c>
      <c r="FV68" s="519">
        <v>0</v>
      </c>
      <c r="FW68" s="519">
        <v>0</v>
      </c>
      <c r="FX68" s="519">
        <v>0</v>
      </c>
      <c r="FY68" s="519">
        <v>0</v>
      </c>
      <c r="FZ68" s="519">
        <v>0</v>
      </c>
      <c r="GA68" s="519">
        <v>0</v>
      </c>
      <c r="GB68" s="519">
        <v>0</v>
      </c>
      <c r="GC68" s="519">
        <v>0</v>
      </c>
      <c r="GD68" s="519">
        <v>0</v>
      </c>
      <c r="GE68" s="519">
        <v>0</v>
      </c>
      <c r="GF68" s="519">
        <v>0</v>
      </c>
      <c r="GG68" s="519">
        <v>0</v>
      </c>
      <c r="GH68" s="519">
        <v>0</v>
      </c>
      <c r="GI68" s="519">
        <v>0</v>
      </c>
      <c r="GJ68" s="519">
        <v>0</v>
      </c>
      <c r="GK68" s="519">
        <v>0</v>
      </c>
      <c r="GL68" s="519">
        <v>0</v>
      </c>
      <c r="GM68" s="519">
        <v>0</v>
      </c>
      <c r="GN68" s="519">
        <v>0</v>
      </c>
      <c r="GO68" s="519">
        <v>0</v>
      </c>
      <c r="GP68" s="519">
        <v>0</v>
      </c>
      <c r="GQ68" s="519">
        <v>0</v>
      </c>
      <c r="GR68" s="519">
        <v>0</v>
      </c>
      <c r="GS68" s="519">
        <v>0</v>
      </c>
      <c r="GT68" s="519">
        <v>0</v>
      </c>
      <c r="GU68" s="519">
        <v>0</v>
      </c>
      <c r="GV68" s="519">
        <v>0</v>
      </c>
      <c r="GW68" s="519">
        <v>0</v>
      </c>
      <c r="GX68" s="519">
        <v>0</v>
      </c>
      <c r="GY68" s="519">
        <v>0</v>
      </c>
      <c r="GZ68" s="519">
        <v>0</v>
      </c>
      <c r="HA68" s="519">
        <v>0</v>
      </c>
      <c r="HB68" s="519">
        <v>0</v>
      </c>
      <c r="HC68" s="519">
        <v>0</v>
      </c>
      <c r="HD68" s="519">
        <v>0</v>
      </c>
      <c r="HE68" s="519">
        <v>0</v>
      </c>
      <c r="HF68" s="519">
        <v>0</v>
      </c>
      <c r="HG68" s="519">
        <v>0</v>
      </c>
      <c r="HH68" s="519">
        <v>0</v>
      </c>
      <c r="HI68" s="519">
        <v>0</v>
      </c>
      <c r="HJ68" s="519">
        <v>0</v>
      </c>
      <c r="HK68" s="519">
        <v>0</v>
      </c>
      <c r="HL68" s="519">
        <v>0</v>
      </c>
      <c r="HM68" s="519">
        <v>0</v>
      </c>
      <c r="HN68" s="519">
        <v>0</v>
      </c>
      <c r="HO68" s="519">
        <v>0</v>
      </c>
      <c r="HP68" s="519">
        <v>0</v>
      </c>
      <c r="HQ68" s="519">
        <v>0</v>
      </c>
      <c r="HR68" s="519">
        <v>0</v>
      </c>
      <c r="HS68" s="519">
        <v>0</v>
      </c>
      <c r="HT68" s="519">
        <v>0</v>
      </c>
      <c r="HU68" s="519">
        <v>0</v>
      </c>
      <c r="HV68" s="519">
        <v>0</v>
      </c>
      <c r="HW68" s="519">
        <v>0</v>
      </c>
      <c r="HX68" s="519">
        <v>0</v>
      </c>
      <c r="HY68" s="519">
        <v>0</v>
      </c>
      <c r="HZ68" s="519">
        <v>0</v>
      </c>
      <c r="IA68" s="519">
        <v>0</v>
      </c>
      <c r="IB68" s="519">
        <v>0</v>
      </c>
      <c r="IC68" s="519">
        <v>0</v>
      </c>
      <c r="ID68" s="519">
        <v>0</v>
      </c>
      <c r="IE68" s="519">
        <v>0</v>
      </c>
      <c r="IF68" s="519">
        <v>0</v>
      </c>
      <c r="IG68" s="519">
        <v>0</v>
      </c>
      <c r="IH68" s="519">
        <v>0</v>
      </c>
      <c r="II68" s="519">
        <v>0</v>
      </c>
      <c r="IJ68" s="519">
        <v>0</v>
      </c>
      <c r="IK68" s="519">
        <v>0</v>
      </c>
    </row>
    <row r="69" spans="1:245" hidden="1">
      <c r="A69" s="337" t="s">
        <v>631</v>
      </c>
      <c r="B69" s="519" t="s">
        <v>1058</v>
      </c>
      <c r="C69" s="519"/>
      <c r="D69" s="519"/>
      <c r="E69" s="519"/>
      <c r="F69" s="519">
        <v>1</v>
      </c>
      <c r="G69" s="520"/>
      <c r="H69" s="519">
        <v>6</v>
      </c>
      <c r="I69" s="519">
        <v>7</v>
      </c>
      <c r="J69" s="519" t="str">
        <f t="shared" si="6"/>
        <v>SDN10010607</v>
      </c>
      <c r="K69" s="519">
        <v>768</v>
      </c>
      <c r="M69" s="337" t="s">
        <v>631</v>
      </c>
      <c r="N69" s="519" t="s">
        <v>1058</v>
      </c>
      <c r="O69" s="519" t="s">
        <v>1060</v>
      </c>
      <c r="P69" s="519">
        <v>5</v>
      </c>
      <c r="Q69" s="183" t="str">
        <f t="shared" si="4"/>
        <v>SDN100205</v>
      </c>
      <c r="R69" s="519">
        <v>0</v>
      </c>
      <c r="S69" s="519">
        <v>0</v>
      </c>
      <c r="T69" s="519">
        <v>0</v>
      </c>
      <c r="U69" s="519">
        <v>0</v>
      </c>
      <c r="V69" s="519">
        <v>0</v>
      </c>
      <c r="W69" s="519">
        <v>0</v>
      </c>
      <c r="X69" s="519">
        <v>0</v>
      </c>
      <c r="Y69" s="519">
        <v>0</v>
      </c>
      <c r="Z69" s="519">
        <v>0</v>
      </c>
      <c r="AA69" s="519">
        <v>0</v>
      </c>
      <c r="AB69" s="519">
        <v>0</v>
      </c>
      <c r="AC69" s="519">
        <v>0</v>
      </c>
      <c r="AD69" s="519">
        <v>0</v>
      </c>
      <c r="AE69" s="519">
        <v>0</v>
      </c>
      <c r="AF69" s="519">
        <v>0</v>
      </c>
      <c r="AG69" s="519">
        <v>0</v>
      </c>
      <c r="AH69" s="519">
        <v>0</v>
      </c>
      <c r="AI69" s="519">
        <v>0</v>
      </c>
      <c r="AJ69" s="519">
        <v>0</v>
      </c>
      <c r="AK69" s="519">
        <v>0</v>
      </c>
      <c r="AL69" s="519">
        <v>0</v>
      </c>
      <c r="AM69" s="519">
        <v>0</v>
      </c>
      <c r="AN69" s="519">
        <v>0</v>
      </c>
      <c r="AO69" s="519">
        <v>0</v>
      </c>
      <c r="AP69" s="519">
        <v>10000</v>
      </c>
      <c r="AQ69" s="519">
        <v>0</v>
      </c>
      <c r="AR69" s="519">
        <v>0</v>
      </c>
      <c r="AS69" s="519">
        <v>0</v>
      </c>
      <c r="AT69" s="519">
        <v>0</v>
      </c>
      <c r="AU69" s="519">
        <v>0</v>
      </c>
      <c r="AV69" s="519">
        <v>0</v>
      </c>
      <c r="AW69" s="519">
        <v>0</v>
      </c>
      <c r="AX69" s="519">
        <v>0</v>
      </c>
      <c r="AY69" s="519">
        <v>0</v>
      </c>
      <c r="AZ69" s="519">
        <v>0</v>
      </c>
      <c r="BA69" s="519">
        <v>0</v>
      </c>
      <c r="BB69" s="519">
        <v>0</v>
      </c>
      <c r="BC69" s="519">
        <v>0</v>
      </c>
      <c r="BD69" s="519">
        <v>0</v>
      </c>
      <c r="BE69" s="519">
        <v>0</v>
      </c>
      <c r="BF69" s="519">
        <v>0</v>
      </c>
      <c r="BG69" s="519">
        <v>0</v>
      </c>
      <c r="BH69" s="519">
        <v>0</v>
      </c>
      <c r="BI69" s="519">
        <v>0</v>
      </c>
      <c r="BJ69" s="519">
        <v>0</v>
      </c>
      <c r="BK69" s="519">
        <v>0</v>
      </c>
      <c r="BL69" s="519">
        <v>0</v>
      </c>
      <c r="BM69" s="519">
        <v>0</v>
      </c>
      <c r="BN69" s="519">
        <v>0</v>
      </c>
      <c r="BO69" s="519">
        <v>0</v>
      </c>
      <c r="BP69" s="519">
        <v>0</v>
      </c>
      <c r="BQ69" s="519">
        <v>0</v>
      </c>
      <c r="BR69" s="519">
        <v>0</v>
      </c>
      <c r="BS69" s="519">
        <v>0</v>
      </c>
      <c r="BT69" s="519">
        <v>0</v>
      </c>
      <c r="BU69" s="519">
        <v>0</v>
      </c>
      <c r="BV69" s="519">
        <v>0</v>
      </c>
      <c r="BW69" s="519">
        <v>0</v>
      </c>
      <c r="BX69" s="519">
        <v>0</v>
      </c>
      <c r="BY69" s="519">
        <v>0</v>
      </c>
      <c r="BZ69" s="519">
        <v>0</v>
      </c>
      <c r="CA69" s="519">
        <v>0</v>
      </c>
      <c r="CB69" s="519">
        <v>0</v>
      </c>
      <c r="CC69" s="519">
        <v>0</v>
      </c>
      <c r="CD69" s="519">
        <v>0</v>
      </c>
      <c r="CE69" s="519">
        <v>0</v>
      </c>
      <c r="CF69" s="519">
        <v>0</v>
      </c>
      <c r="CG69" s="519">
        <v>0</v>
      </c>
      <c r="CH69" s="519">
        <v>0</v>
      </c>
      <c r="CI69" s="519">
        <v>0</v>
      </c>
      <c r="CJ69" s="519">
        <v>0</v>
      </c>
      <c r="CK69" s="519">
        <v>0</v>
      </c>
      <c r="CL69" s="519">
        <v>0</v>
      </c>
      <c r="CM69" s="519">
        <v>0</v>
      </c>
      <c r="CN69" s="519">
        <v>0</v>
      </c>
      <c r="CO69" s="519">
        <v>0</v>
      </c>
      <c r="CP69" s="519">
        <v>0</v>
      </c>
      <c r="CQ69" s="519">
        <v>0</v>
      </c>
      <c r="CR69" s="519">
        <v>0</v>
      </c>
      <c r="CS69" s="519">
        <v>0</v>
      </c>
      <c r="CT69" s="519">
        <v>0</v>
      </c>
      <c r="CU69" s="519">
        <v>0</v>
      </c>
      <c r="CV69" s="519">
        <v>0</v>
      </c>
      <c r="CW69" s="519">
        <v>0</v>
      </c>
      <c r="CX69" s="519">
        <v>0</v>
      </c>
      <c r="CY69" s="519">
        <v>0</v>
      </c>
      <c r="CZ69" s="519">
        <v>0</v>
      </c>
      <c r="DA69" s="519">
        <v>0</v>
      </c>
      <c r="DB69" s="519">
        <v>0</v>
      </c>
      <c r="DC69" s="519">
        <v>0</v>
      </c>
      <c r="DD69" s="519">
        <v>0</v>
      </c>
      <c r="DE69" s="519">
        <v>0</v>
      </c>
      <c r="DF69" s="519">
        <v>0</v>
      </c>
      <c r="DG69" s="519">
        <v>0</v>
      </c>
      <c r="DH69" s="519">
        <v>0</v>
      </c>
      <c r="DI69" s="519">
        <v>0</v>
      </c>
      <c r="DJ69" s="519">
        <v>0</v>
      </c>
      <c r="DK69" s="519">
        <v>0</v>
      </c>
      <c r="DL69" s="519">
        <v>0</v>
      </c>
      <c r="DM69" s="519">
        <v>0</v>
      </c>
      <c r="DN69" s="519">
        <v>0</v>
      </c>
      <c r="DO69" s="519">
        <v>0</v>
      </c>
      <c r="DP69" s="519">
        <v>0</v>
      </c>
      <c r="DQ69" s="519">
        <v>0</v>
      </c>
      <c r="DR69" s="519">
        <v>0</v>
      </c>
      <c r="DS69" s="519">
        <v>0</v>
      </c>
      <c r="DT69" s="519">
        <v>0</v>
      </c>
      <c r="DU69" s="519">
        <v>0</v>
      </c>
      <c r="DV69" s="519">
        <v>0</v>
      </c>
      <c r="DW69" s="519">
        <v>0</v>
      </c>
      <c r="DX69" s="519">
        <v>0</v>
      </c>
      <c r="DY69" s="131"/>
      <c r="DZ69" s="337" t="s">
        <v>631</v>
      </c>
      <c r="EA69" s="519" t="s">
        <v>1058</v>
      </c>
      <c r="EB69" s="519" t="s">
        <v>1060</v>
      </c>
      <c r="EC69" s="519">
        <v>5</v>
      </c>
      <c r="ED69" s="521" t="str">
        <f t="shared" si="5"/>
        <v>SDN100205</v>
      </c>
      <c r="EE69" s="519">
        <v>10000</v>
      </c>
      <c r="EF69" s="519">
        <v>10000</v>
      </c>
      <c r="EG69" s="519">
        <v>10000</v>
      </c>
      <c r="EH69" s="519">
        <v>10000</v>
      </c>
      <c r="EI69" s="519">
        <v>10000</v>
      </c>
      <c r="EJ69" s="519">
        <v>10000</v>
      </c>
      <c r="EK69" s="519">
        <v>10000</v>
      </c>
      <c r="EL69" s="519">
        <v>10000</v>
      </c>
      <c r="EM69" s="519">
        <v>10000</v>
      </c>
      <c r="EN69" s="519">
        <v>10000</v>
      </c>
      <c r="EO69" s="519">
        <v>10000</v>
      </c>
      <c r="EP69" s="519">
        <v>10000</v>
      </c>
      <c r="EQ69" s="519">
        <v>10000</v>
      </c>
      <c r="ER69" s="519">
        <v>10000</v>
      </c>
      <c r="ES69" s="519">
        <v>10000</v>
      </c>
      <c r="ET69" s="519">
        <v>10000</v>
      </c>
      <c r="EU69" s="519">
        <v>10000</v>
      </c>
      <c r="EV69" s="519">
        <v>10000</v>
      </c>
      <c r="EW69" s="519">
        <v>10000</v>
      </c>
      <c r="EX69" s="519">
        <v>10000</v>
      </c>
      <c r="EY69" s="519">
        <v>10000</v>
      </c>
      <c r="EZ69" s="519">
        <v>10000</v>
      </c>
      <c r="FA69" s="519">
        <v>10000</v>
      </c>
      <c r="FB69" s="519">
        <v>10000</v>
      </c>
      <c r="FC69" s="519">
        <v>10000</v>
      </c>
      <c r="FD69" s="519">
        <v>0</v>
      </c>
      <c r="FE69" s="519">
        <v>0</v>
      </c>
      <c r="FF69" s="519">
        <v>0</v>
      </c>
      <c r="FG69" s="519">
        <v>0</v>
      </c>
      <c r="FH69" s="519">
        <v>0</v>
      </c>
      <c r="FI69" s="519">
        <v>0</v>
      </c>
      <c r="FJ69" s="519">
        <v>0</v>
      </c>
      <c r="FK69" s="519">
        <v>0</v>
      </c>
      <c r="FL69" s="519">
        <v>0</v>
      </c>
      <c r="FM69" s="519">
        <v>0</v>
      </c>
      <c r="FN69" s="519">
        <v>0</v>
      </c>
      <c r="FO69" s="519">
        <v>0</v>
      </c>
      <c r="FP69" s="519">
        <v>0</v>
      </c>
      <c r="FQ69" s="519">
        <v>0</v>
      </c>
      <c r="FR69" s="519">
        <v>0</v>
      </c>
      <c r="FS69" s="519">
        <v>0</v>
      </c>
      <c r="FT69" s="519">
        <v>0</v>
      </c>
      <c r="FU69" s="519">
        <v>0</v>
      </c>
      <c r="FV69" s="519">
        <v>0</v>
      </c>
      <c r="FW69" s="519">
        <v>0</v>
      </c>
      <c r="FX69" s="519">
        <v>0</v>
      </c>
      <c r="FY69" s="519">
        <v>0</v>
      </c>
      <c r="FZ69" s="519">
        <v>0</v>
      </c>
      <c r="GA69" s="519">
        <v>0</v>
      </c>
      <c r="GB69" s="519">
        <v>0</v>
      </c>
      <c r="GC69" s="519">
        <v>0</v>
      </c>
      <c r="GD69" s="519">
        <v>0</v>
      </c>
      <c r="GE69" s="519">
        <v>0</v>
      </c>
      <c r="GF69" s="519">
        <v>0</v>
      </c>
      <c r="GG69" s="519">
        <v>0</v>
      </c>
      <c r="GH69" s="519">
        <v>0</v>
      </c>
      <c r="GI69" s="519">
        <v>0</v>
      </c>
      <c r="GJ69" s="519">
        <v>0</v>
      </c>
      <c r="GK69" s="519">
        <v>0</v>
      </c>
      <c r="GL69" s="519">
        <v>0</v>
      </c>
      <c r="GM69" s="519">
        <v>0</v>
      </c>
      <c r="GN69" s="519">
        <v>0</v>
      </c>
      <c r="GO69" s="519">
        <v>0</v>
      </c>
      <c r="GP69" s="519">
        <v>0</v>
      </c>
      <c r="GQ69" s="519">
        <v>0</v>
      </c>
      <c r="GR69" s="519">
        <v>0</v>
      </c>
      <c r="GS69" s="519">
        <v>0</v>
      </c>
      <c r="GT69" s="519">
        <v>0</v>
      </c>
      <c r="GU69" s="519">
        <v>0</v>
      </c>
      <c r="GV69" s="519">
        <v>0</v>
      </c>
      <c r="GW69" s="519">
        <v>0</v>
      </c>
      <c r="GX69" s="519">
        <v>0</v>
      </c>
      <c r="GY69" s="519">
        <v>0</v>
      </c>
      <c r="GZ69" s="519">
        <v>0</v>
      </c>
      <c r="HA69" s="519">
        <v>0</v>
      </c>
      <c r="HB69" s="519">
        <v>0</v>
      </c>
      <c r="HC69" s="519">
        <v>0</v>
      </c>
      <c r="HD69" s="519">
        <v>0</v>
      </c>
      <c r="HE69" s="519">
        <v>0</v>
      </c>
      <c r="HF69" s="519">
        <v>0</v>
      </c>
      <c r="HG69" s="519">
        <v>0</v>
      </c>
      <c r="HH69" s="519">
        <v>0</v>
      </c>
      <c r="HI69" s="519">
        <v>0</v>
      </c>
      <c r="HJ69" s="519">
        <v>0</v>
      </c>
      <c r="HK69" s="519">
        <v>0</v>
      </c>
      <c r="HL69" s="519">
        <v>0</v>
      </c>
      <c r="HM69" s="519">
        <v>0</v>
      </c>
      <c r="HN69" s="519">
        <v>0</v>
      </c>
      <c r="HO69" s="519">
        <v>0</v>
      </c>
      <c r="HP69" s="519">
        <v>0</v>
      </c>
      <c r="HQ69" s="519">
        <v>0</v>
      </c>
      <c r="HR69" s="519">
        <v>0</v>
      </c>
      <c r="HS69" s="519">
        <v>0</v>
      </c>
      <c r="HT69" s="519">
        <v>0</v>
      </c>
      <c r="HU69" s="519">
        <v>0</v>
      </c>
      <c r="HV69" s="519">
        <v>0</v>
      </c>
      <c r="HW69" s="519">
        <v>0</v>
      </c>
      <c r="HX69" s="519">
        <v>0</v>
      </c>
      <c r="HY69" s="519">
        <v>0</v>
      </c>
      <c r="HZ69" s="519">
        <v>0</v>
      </c>
      <c r="IA69" s="519">
        <v>0</v>
      </c>
      <c r="IB69" s="519">
        <v>0</v>
      </c>
      <c r="IC69" s="519">
        <v>0</v>
      </c>
      <c r="ID69" s="519">
        <v>0</v>
      </c>
      <c r="IE69" s="519">
        <v>0</v>
      </c>
      <c r="IF69" s="519">
        <v>0</v>
      </c>
      <c r="IG69" s="519">
        <v>0</v>
      </c>
      <c r="IH69" s="519">
        <v>0</v>
      </c>
      <c r="II69" s="519">
        <v>0</v>
      </c>
      <c r="IJ69" s="519">
        <v>0</v>
      </c>
      <c r="IK69" s="519">
        <v>0</v>
      </c>
    </row>
    <row r="70" spans="1:245" hidden="1">
      <c r="A70" s="337" t="s">
        <v>631</v>
      </c>
      <c r="B70" s="519" t="s">
        <v>1058</v>
      </c>
      <c r="C70" s="519"/>
      <c r="D70" s="519"/>
      <c r="E70" s="519"/>
      <c r="F70" s="519">
        <v>1</v>
      </c>
      <c r="G70" s="520"/>
      <c r="H70" s="519">
        <v>6</v>
      </c>
      <c r="I70" s="519">
        <v>8</v>
      </c>
      <c r="J70" s="519" t="str">
        <f t="shared" si="6"/>
        <v>SDN10010608</v>
      </c>
      <c r="K70" s="519">
        <v>768</v>
      </c>
      <c r="M70" s="337" t="s">
        <v>631</v>
      </c>
      <c r="N70" s="519" t="s">
        <v>1058</v>
      </c>
      <c r="O70" s="519" t="s">
        <v>1060</v>
      </c>
      <c r="P70" s="519">
        <v>6</v>
      </c>
      <c r="Q70" s="183" t="str">
        <f t="shared" si="4"/>
        <v>SDN100206</v>
      </c>
      <c r="R70" s="519">
        <v>0</v>
      </c>
      <c r="S70" s="519">
        <v>0</v>
      </c>
      <c r="T70" s="519">
        <v>0</v>
      </c>
      <c r="U70" s="519">
        <v>0</v>
      </c>
      <c r="V70" s="519">
        <v>0</v>
      </c>
      <c r="W70" s="519">
        <v>0</v>
      </c>
      <c r="X70" s="519">
        <v>0</v>
      </c>
      <c r="Y70" s="519">
        <v>0</v>
      </c>
      <c r="Z70" s="519">
        <v>0</v>
      </c>
      <c r="AA70" s="519">
        <v>0</v>
      </c>
      <c r="AB70" s="519">
        <v>0</v>
      </c>
      <c r="AC70" s="519">
        <v>0</v>
      </c>
      <c r="AD70" s="519">
        <v>0</v>
      </c>
      <c r="AE70" s="519">
        <v>0</v>
      </c>
      <c r="AF70" s="519">
        <v>0</v>
      </c>
      <c r="AG70" s="519">
        <v>0</v>
      </c>
      <c r="AH70" s="519">
        <v>0</v>
      </c>
      <c r="AI70" s="519">
        <v>0</v>
      </c>
      <c r="AJ70" s="519">
        <v>0</v>
      </c>
      <c r="AK70" s="519">
        <v>0</v>
      </c>
      <c r="AL70" s="519">
        <v>0</v>
      </c>
      <c r="AM70" s="519">
        <v>0</v>
      </c>
      <c r="AN70" s="519">
        <v>0</v>
      </c>
      <c r="AO70" s="519">
        <v>0</v>
      </c>
      <c r="AP70" s="519">
        <v>10000</v>
      </c>
      <c r="AQ70" s="519">
        <v>0</v>
      </c>
      <c r="AR70" s="519">
        <v>0</v>
      </c>
      <c r="AS70" s="519">
        <v>0</v>
      </c>
      <c r="AT70" s="519">
        <v>0</v>
      </c>
      <c r="AU70" s="519">
        <v>0</v>
      </c>
      <c r="AV70" s="519">
        <v>0</v>
      </c>
      <c r="AW70" s="519">
        <v>0</v>
      </c>
      <c r="AX70" s="519">
        <v>0</v>
      </c>
      <c r="AY70" s="519">
        <v>0</v>
      </c>
      <c r="AZ70" s="519">
        <v>0</v>
      </c>
      <c r="BA70" s="519">
        <v>0</v>
      </c>
      <c r="BB70" s="519">
        <v>0</v>
      </c>
      <c r="BC70" s="519">
        <v>0</v>
      </c>
      <c r="BD70" s="519">
        <v>0</v>
      </c>
      <c r="BE70" s="519">
        <v>0</v>
      </c>
      <c r="BF70" s="519">
        <v>0</v>
      </c>
      <c r="BG70" s="519">
        <v>0</v>
      </c>
      <c r="BH70" s="519">
        <v>0</v>
      </c>
      <c r="BI70" s="519">
        <v>0</v>
      </c>
      <c r="BJ70" s="519">
        <v>0</v>
      </c>
      <c r="BK70" s="519">
        <v>0</v>
      </c>
      <c r="BL70" s="519">
        <v>0</v>
      </c>
      <c r="BM70" s="519">
        <v>0</v>
      </c>
      <c r="BN70" s="519">
        <v>0</v>
      </c>
      <c r="BO70" s="519">
        <v>0</v>
      </c>
      <c r="BP70" s="519">
        <v>0</v>
      </c>
      <c r="BQ70" s="519">
        <v>0</v>
      </c>
      <c r="BR70" s="519">
        <v>0</v>
      </c>
      <c r="BS70" s="519">
        <v>0</v>
      </c>
      <c r="BT70" s="519">
        <v>0</v>
      </c>
      <c r="BU70" s="519">
        <v>0</v>
      </c>
      <c r="BV70" s="519">
        <v>0</v>
      </c>
      <c r="BW70" s="519">
        <v>0</v>
      </c>
      <c r="BX70" s="519">
        <v>0</v>
      </c>
      <c r="BY70" s="519">
        <v>0</v>
      </c>
      <c r="BZ70" s="519">
        <v>0</v>
      </c>
      <c r="CA70" s="519">
        <v>0</v>
      </c>
      <c r="CB70" s="519">
        <v>0</v>
      </c>
      <c r="CC70" s="519">
        <v>0</v>
      </c>
      <c r="CD70" s="519">
        <v>0</v>
      </c>
      <c r="CE70" s="519">
        <v>0</v>
      </c>
      <c r="CF70" s="519">
        <v>0</v>
      </c>
      <c r="CG70" s="519">
        <v>0</v>
      </c>
      <c r="CH70" s="519">
        <v>0</v>
      </c>
      <c r="CI70" s="519">
        <v>0</v>
      </c>
      <c r="CJ70" s="519">
        <v>0</v>
      </c>
      <c r="CK70" s="519">
        <v>0</v>
      </c>
      <c r="CL70" s="519">
        <v>0</v>
      </c>
      <c r="CM70" s="519">
        <v>0</v>
      </c>
      <c r="CN70" s="519">
        <v>0</v>
      </c>
      <c r="CO70" s="519">
        <v>0</v>
      </c>
      <c r="CP70" s="519">
        <v>0</v>
      </c>
      <c r="CQ70" s="519">
        <v>0</v>
      </c>
      <c r="CR70" s="519">
        <v>0</v>
      </c>
      <c r="CS70" s="519">
        <v>0</v>
      </c>
      <c r="CT70" s="519">
        <v>0</v>
      </c>
      <c r="CU70" s="519">
        <v>0</v>
      </c>
      <c r="CV70" s="519">
        <v>0</v>
      </c>
      <c r="CW70" s="519">
        <v>0</v>
      </c>
      <c r="CX70" s="519">
        <v>0</v>
      </c>
      <c r="CY70" s="519">
        <v>0</v>
      </c>
      <c r="CZ70" s="519">
        <v>0</v>
      </c>
      <c r="DA70" s="519">
        <v>0</v>
      </c>
      <c r="DB70" s="519">
        <v>0</v>
      </c>
      <c r="DC70" s="519">
        <v>0</v>
      </c>
      <c r="DD70" s="519">
        <v>0</v>
      </c>
      <c r="DE70" s="519">
        <v>0</v>
      </c>
      <c r="DF70" s="519">
        <v>0</v>
      </c>
      <c r="DG70" s="519">
        <v>0</v>
      </c>
      <c r="DH70" s="519">
        <v>0</v>
      </c>
      <c r="DI70" s="519">
        <v>0</v>
      </c>
      <c r="DJ70" s="519">
        <v>0</v>
      </c>
      <c r="DK70" s="519">
        <v>0</v>
      </c>
      <c r="DL70" s="519">
        <v>0</v>
      </c>
      <c r="DM70" s="519">
        <v>0</v>
      </c>
      <c r="DN70" s="519">
        <v>0</v>
      </c>
      <c r="DO70" s="519">
        <v>0</v>
      </c>
      <c r="DP70" s="519">
        <v>0</v>
      </c>
      <c r="DQ70" s="519">
        <v>0</v>
      </c>
      <c r="DR70" s="519">
        <v>0</v>
      </c>
      <c r="DS70" s="519">
        <v>0</v>
      </c>
      <c r="DT70" s="519">
        <v>0</v>
      </c>
      <c r="DU70" s="519">
        <v>0</v>
      </c>
      <c r="DV70" s="519">
        <v>0</v>
      </c>
      <c r="DW70" s="519">
        <v>0</v>
      </c>
      <c r="DX70" s="519">
        <v>0</v>
      </c>
      <c r="DY70" s="131"/>
      <c r="DZ70" s="337" t="s">
        <v>631</v>
      </c>
      <c r="EA70" s="519" t="s">
        <v>1058</v>
      </c>
      <c r="EB70" s="519" t="s">
        <v>1060</v>
      </c>
      <c r="EC70" s="519">
        <v>6</v>
      </c>
      <c r="ED70" s="521" t="str">
        <f t="shared" si="5"/>
        <v>SDN100206</v>
      </c>
      <c r="EE70" s="519">
        <v>10000</v>
      </c>
      <c r="EF70" s="519">
        <v>10000</v>
      </c>
      <c r="EG70" s="519">
        <v>10000</v>
      </c>
      <c r="EH70" s="519">
        <v>10000</v>
      </c>
      <c r="EI70" s="519">
        <v>10000</v>
      </c>
      <c r="EJ70" s="519">
        <v>10000</v>
      </c>
      <c r="EK70" s="519">
        <v>10000</v>
      </c>
      <c r="EL70" s="519">
        <v>10000</v>
      </c>
      <c r="EM70" s="519">
        <v>10000</v>
      </c>
      <c r="EN70" s="519">
        <v>10000</v>
      </c>
      <c r="EO70" s="519">
        <v>10000</v>
      </c>
      <c r="EP70" s="519">
        <v>10000</v>
      </c>
      <c r="EQ70" s="519">
        <v>10000</v>
      </c>
      <c r="ER70" s="519">
        <v>10000</v>
      </c>
      <c r="ES70" s="519">
        <v>10000</v>
      </c>
      <c r="ET70" s="519">
        <v>10000</v>
      </c>
      <c r="EU70" s="519">
        <v>10000</v>
      </c>
      <c r="EV70" s="519">
        <v>10000</v>
      </c>
      <c r="EW70" s="519">
        <v>10000</v>
      </c>
      <c r="EX70" s="519">
        <v>10000</v>
      </c>
      <c r="EY70" s="519">
        <v>10000</v>
      </c>
      <c r="EZ70" s="519">
        <v>10000</v>
      </c>
      <c r="FA70" s="519">
        <v>10000</v>
      </c>
      <c r="FB70" s="519">
        <v>10000</v>
      </c>
      <c r="FC70" s="519">
        <v>10000</v>
      </c>
      <c r="FD70" s="519">
        <v>0</v>
      </c>
      <c r="FE70" s="519">
        <v>0</v>
      </c>
      <c r="FF70" s="519">
        <v>0</v>
      </c>
      <c r="FG70" s="519">
        <v>0</v>
      </c>
      <c r="FH70" s="519">
        <v>0</v>
      </c>
      <c r="FI70" s="519">
        <v>0</v>
      </c>
      <c r="FJ70" s="519">
        <v>0</v>
      </c>
      <c r="FK70" s="519">
        <v>0</v>
      </c>
      <c r="FL70" s="519">
        <v>0</v>
      </c>
      <c r="FM70" s="519">
        <v>0</v>
      </c>
      <c r="FN70" s="519">
        <v>0</v>
      </c>
      <c r="FO70" s="519">
        <v>0</v>
      </c>
      <c r="FP70" s="519">
        <v>0</v>
      </c>
      <c r="FQ70" s="519">
        <v>0</v>
      </c>
      <c r="FR70" s="519">
        <v>0</v>
      </c>
      <c r="FS70" s="519">
        <v>0</v>
      </c>
      <c r="FT70" s="519">
        <v>0</v>
      </c>
      <c r="FU70" s="519">
        <v>0</v>
      </c>
      <c r="FV70" s="519">
        <v>0</v>
      </c>
      <c r="FW70" s="519">
        <v>0</v>
      </c>
      <c r="FX70" s="519">
        <v>0</v>
      </c>
      <c r="FY70" s="519">
        <v>0</v>
      </c>
      <c r="FZ70" s="519">
        <v>0</v>
      </c>
      <c r="GA70" s="519">
        <v>0</v>
      </c>
      <c r="GB70" s="519">
        <v>0</v>
      </c>
      <c r="GC70" s="519">
        <v>0</v>
      </c>
      <c r="GD70" s="519">
        <v>0</v>
      </c>
      <c r="GE70" s="519">
        <v>0</v>
      </c>
      <c r="GF70" s="519">
        <v>0</v>
      </c>
      <c r="GG70" s="519">
        <v>0</v>
      </c>
      <c r="GH70" s="519">
        <v>0</v>
      </c>
      <c r="GI70" s="519">
        <v>0</v>
      </c>
      <c r="GJ70" s="519">
        <v>0</v>
      </c>
      <c r="GK70" s="519">
        <v>0</v>
      </c>
      <c r="GL70" s="519">
        <v>0</v>
      </c>
      <c r="GM70" s="519">
        <v>0</v>
      </c>
      <c r="GN70" s="519">
        <v>0</v>
      </c>
      <c r="GO70" s="519">
        <v>0</v>
      </c>
      <c r="GP70" s="519">
        <v>0</v>
      </c>
      <c r="GQ70" s="519">
        <v>0</v>
      </c>
      <c r="GR70" s="519">
        <v>0</v>
      </c>
      <c r="GS70" s="519">
        <v>0</v>
      </c>
      <c r="GT70" s="519">
        <v>0</v>
      </c>
      <c r="GU70" s="519">
        <v>0</v>
      </c>
      <c r="GV70" s="519">
        <v>0</v>
      </c>
      <c r="GW70" s="519">
        <v>0</v>
      </c>
      <c r="GX70" s="519">
        <v>0</v>
      </c>
      <c r="GY70" s="519">
        <v>0</v>
      </c>
      <c r="GZ70" s="519">
        <v>0</v>
      </c>
      <c r="HA70" s="519">
        <v>0</v>
      </c>
      <c r="HB70" s="519">
        <v>0</v>
      </c>
      <c r="HC70" s="519">
        <v>0</v>
      </c>
      <c r="HD70" s="519">
        <v>0</v>
      </c>
      <c r="HE70" s="519">
        <v>0</v>
      </c>
      <c r="HF70" s="519">
        <v>0</v>
      </c>
      <c r="HG70" s="519">
        <v>0</v>
      </c>
      <c r="HH70" s="519">
        <v>0</v>
      </c>
      <c r="HI70" s="519">
        <v>0</v>
      </c>
      <c r="HJ70" s="519">
        <v>0</v>
      </c>
      <c r="HK70" s="519">
        <v>0</v>
      </c>
      <c r="HL70" s="519">
        <v>0</v>
      </c>
      <c r="HM70" s="519">
        <v>0</v>
      </c>
      <c r="HN70" s="519">
        <v>0</v>
      </c>
      <c r="HO70" s="519">
        <v>0</v>
      </c>
      <c r="HP70" s="519">
        <v>0</v>
      </c>
      <c r="HQ70" s="519">
        <v>0</v>
      </c>
      <c r="HR70" s="519">
        <v>0</v>
      </c>
      <c r="HS70" s="519">
        <v>0</v>
      </c>
      <c r="HT70" s="519">
        <v>0</v>
      </c>
      <c r="HU70" s="519">
        <v>0</v>
      </c>
      <c r="HV70" s="519">
        <v>0</v>
      </c>
      <c r="HW70" s="519">
        <v>0</v>
      </c>
      <c r="HX70" s="519">
        <v>0</v>
      </c>
      <c r="HY70" s="519">
        <v>0</v>
      </c>
      <c r="HZ70" s="519">
        <v>0</v>
      </c>
      <c r="IA70" s="519">
        <v>0</v>
      </c>
      <c r="IB70" s="519">
        <v>0</v>
      </c>
      <c r="IC70" s="519">
        <v>0</v>
      </c>
      <c r="ID70" s="519">
        <v>0</v>
      </c>
      <c r="IE70" s="519">
        <v>0</v>
      </c>
      <c r="IF70" s="519">
        <v>0</v>
      </c>
      <c r="IG70" s="519">
        <v>0</v>
      </c>
      <c r="IH70" s="519">
        <v>0</v>
      </c>
      <c r="II70" s="519">
        <v>0</v>
      </c>
      <c r="IJ70" s="519">
        <v>0</v>
      </c>
      <c r="IK70" s="519">
        <v>0</v>
      </c>
    </row>
    <row r="71" spans="1:245" hidden="1">
      <c r="A71" s="337" t="s">
        <v>631</v>
      </c>
      <c r="B71" s="519" t="s">
        <v>1058</v>
      </c>
      <c r="C71" s="519"/>
      <c r="D71" s="519"/>
      <c r="E71" s="519"/>
      <c r="F71" s="519">
        <v>1</v>
      </c>
      <c r="G71" s="520"/>
      <c r="H71" s="519">
        <v>6</v>
      </c>
      <c r="I71" s="519">
        <v>9</v>
      </c>
      <c r="J71" s="519" t="str">
        <f t="shared" si="6"/>
        <v>SDN10010609</v>
      </c>
      <c r="K71" s="519">
        <v>768</v>
      </c>
      <c r="M71" s="337" t="s">
        <v>631</v>
      </c>
      <c r="N71" s="519" t="s">
        <v>1058</v>
      </c>
      <c r="O71" s="519" t="s">
        <v>1060</v>
      </c>
      <c r="P71" s="519">
        <v>7</v>
      </c>
      <c r="Q71" s="183" t="str">
        <f t="shared" si="4"/>
        <v>SDN100207</v>
      </c>
      <c r="R71" s="519">
        <v>0</v>
      </c>
      <c r="S71" s="519">
        <v>0</v>
      </c>
      <c r="T71" s="519">
        <v>0</v>
      </c>
      <c r="U71" s="519">
        <v>0</v>
      </c>
      <c r="V71" s="519">
        <v>0</v>
      </c>
      <c r="W71" s="519">
        <v>0</v>
      </c>
      <c r="X71" s="519">
        <v>0</v>
      </c>
      <c r="Y71" s="519">
        <v>0</v>
      </c>
      <c r="Z71" s="519">
        <v>0</v>
      </c>
      <c r="AA71" s="519">
        <v>0</v>
      </c>
      <c r="AB71" s="519">
        <v>0</v>
      </c>
      <c r="AC71" s="519">
        <v>0</v>
      </c>
      <c r="AD71" s="519">
        <v>0</v>
      </c>
      <c r="AE71" s="519">
        <v>0</v>
      </c>
      <c r="AF71" s="519">
        <v>0</v>
      </c>
      <c r="AG71" s="519">
        <v>0</v>
      </c>
      <c r="AH71" s="519">
        <v>0</v>
      </c>
      <c r="AI71" s="519">
        <v>0</v>
      </c>
      <c r="AJ71" s="519">
        <v>0</v>
      </c>
      <c r="AK71" s="519">
        <v>0</v>
      </c>
      <c r="AL71" s="519">
        <v>0</v>
      </c>
      <c r="AM71" s="519">
        <v>0</v>
      </c>
      <c r="AN71" s="519">
        <v>0</v>
      </c>
      <c r="AO71" s="519">
        <v>0</v>
      </c>
      <c r="AP71" s="519">
        <v>10000</v>
      </c>
      <c r="AQ71" s="519">
        <v>0</v>
      </c>
      <c r="AR71" s="519">
        <v>0</v>
      </c>
      <c r="AS71" s="519">
        <v>0</v>
      </c>
      <c r="AT71" s="519">
        <v>0</v>
      </c>
      <c r="AU71" s="519">
        <v>0</v>
      </c>
      <c r="AV71" s="519">
        <v>0</v>
      </c>
      <c r="AW71" s="519">
        <v>0</v>
      </c>
      <c r="AX71" s="519">
        <v>0</v>
      </c>
      <c r="AY71" s="519">
        <v>0</v>
      </c>
      <c r="AZ71" s="519">
        <v>0</v>
      </c>
      <c r="BA71" s="519">
        <v>0</v>
      </c>
      <c r="BB71" s="519">
        <v>0</v>
      </c>
      <c r="BC71" s="519">
        <v>0</v>
      </c>
      <c r="BD71" s="519">
        <v>0</v>
      </c>
      <c r="BE71" s="519">
        <v>0</v>
      </c>
      <c r="BF71" s="519">
        <v>0</v>
      </c>
      <c r="BG71" s="519">
        <v>0</v>
      </c>
      <c r="BH71" s="519">
        <v>0</v>
      </c>
      <c r="BI71" s="519">
        <v>0</v>
      </c>
      <c r="BJ71" s="519">
        <v>0</v>
      </c>
      <c r="BK71" s="519">
        <v>0</v>
      </c>
      <c r="BL71" s="519">
        <v>0</v>
      </c>
      <c r="BM71" s="519">
        <v>0</v>
      </c>
      <c r="BN71" s="519">
        <v>0</v>
      </c>
      <c r="BO71" s="519">
        <v>0</v>
      </c>
      <c r="BP71" s="519">
        <v>0</v>
      </c>
      <c r="BQ71" s="519">
        <v>0</v>
      </c>
      <c r="BR71" s="519">
        <v>0</v>
      </c>
      <c r="BS71" s="519">
        <v>0</v>
      </c>
      <c r="BT71" s="519">
        <v>0</v>
      </c>
      <c r="BU71" s="519">
        <v>0</v>
      </c>
      <c r="BV71" s="519">
        <v>0</v>
      </c>
      <c r="BW71" s="519">
        <v>0</v>
      </c>
      <c r="BX71" s="519">
        <v>0</v>
      </c>
      <c r="BY71" s="519">
        <v>0</v>
      </c>
      <c r="BZ71" s="519">
        <v>0</v>
      </c>
      <c r="CA71" s="519">
        <v>0</v>
      </c>
      <c r="CB71" s="519">
        <v>0</v>
      </c>
      <c r="CC71" s="519">
        <v>0</v>
      </c>
      <c r="CD71" s="519">
        <v>0</v>
      </c>
      <c r="CE71" s="519">
        <v>0</v>
      </c>
      <c r="CF71" s="519">
        <v>0</v>
      </c>
      <c r="CG71" s="519">
        <v>0</v>
      </c>
      <c r="CH71" s="519">
        <v>0</v>
      </c>
      <c r="CI71" s="519">
        <v>0</v>
      </c>
      <c r="CJ71" s="519">
        <v>0</v>
      </c>
      <c r="CK71" s="519">
        <v>0</v>
      </c>
      <c r="CL71" s="519">
        <v>0</v>
      </c>
      <c r="CM71" s="519">
        <v>0</v>
      </c>
      <c r="CN71" s="519">
        <v>0</v>
      </c>
      <c r="CO71" s="519">
        <v>0</v>
      </c>
      <c r="CP71" s="519">
        <v>0</v>
      </c>
      <c r="CQ71" s="519">
        <v>0</v>
      </c>
      <c r="CR71" s="519">
        <v>0</v>
      </c>
      <c r="CS71" s="519">
        <v>0</v>
      </c>
      <c r="CT71" s="519">
        <v>0</v>
      </c>
      <c r="CU71" s="519">
        <v>0</v>
      </c>
      <c r="CV71" s="519">
        <v>0</v>
      </c>
      <c r="CW71" s="519">
        <v>0</v>
      </c>
      <c r="CX71" s="519">
        <v>0</v>
      </c>
      <c r="CY71" s="519">
        <v>0</v>
      </c>
      <c r="CZ71" s="519">
        <v>0</v>
      </c>
      <c r="DA71" s="519">
        <v>0</v>
      </c>
      <c r="DB71" s="519">
        <v>0</v>
      </c>
      <c r="DC71" s="519">
        <v>0</v>
      </c>
      <c r="DD71" s="519">
        <v>0</v>
      </c>
      <c r="DE71" s="519">
        <v>0</v>
      </c>
      <c r="DF71" s="519">
        <v>0</v>
      </c>
      <c r="DG71" s="519">
        <v>0</v>
      </c>
      <c r="DH71" s="519">
        <v>0</v>
      </c>
      <c r="DI71" s="519">
        <v>0</v>
      </c>
      <c r="DJ71" s="519">
        <v>0</v>
      </c>
      <c r="DK71" s="519">
        <v>0</v>
      </c>
      <c r="DL71" s="519">
        <v>0</v>
      </c>
      <c r="DM71" s="519">
        <v>0</v>
      </c>
      <c r="DN71" s="519">
        <v>0</v>
      </c>
      <c r="DO71" s="519">
        <v>0</v>
      </c>
      <c r="DP71" s="519">
        <v>0</v>
      </c>
      <c r="DQ71" s="519">
        <v>0</v>
      </c>
      <c r="DR71" s="519">
        <v>0</v>
      </c>
      <c r="DS71" s="519">
        <v>0</v>
      </c>
      <c r="DT71" s="519">
        <v>0</v>
      </c>
      <c r="DU71" s="519">
        <v>0</v>
      </c>
      <c r="DV71" s="519">
        <v>0</v>
      </c>
      <c r="DW71" s="519">
        <v>0</v>
      </c>
      <c r="DX71" s="519">
        <v>0</v>
      </c>
      <c r="DY71" s="131"/>
      <c r="DZ71" s="337" t="s">
        <v>631</v>
      </c>
      <c r="EA71" s="519" t="s">
        <v>1058</v>
      </c>
      <c r="EB71" s="519" t="s">
        <v>1060</v>
      </c>
      <c r="EC71" s="519">
        <v>7</v>
      </c>
      <c r="ED71" s="521" t="str">
        <f t="shared" si="5"/>
        <v>SDN100207</v>
      </c>
      <c r="EE71" s="519">
        <v>10000</v>
      </c>
      <c r="EF71" s="519">
        <v>10000</v>
      </c>
      <c r="EG71" s="519">
        <v>10000</v>
      </c>
      <c r="EH71" s="519">
        <v>10000</v>
      </c>
      <c r="EI71" s="519">
        <v>10000</v>
      </c>
      <c r="EJ71" s="519">
        <v>10000</v>
      </c>
      <c r="EK71" s="519">
        <v>10000</v>
      </c>
      <c r="EL71" s="519">
        <v>10000</v>
      </c>
      <c r="EM71" s="519">
        <v>10000</v>
      </c>
      <c r="EN71" s="519">
        <v>10000</v>
      </c>
      <c r="EO71" s="519">
        <v>10000</v>
      </c>
      <c r="EP71" s="519">
        <v>10000</v>
      </c>
      <c r="EQ71" s="519">
        <v>10000</v>
      </c>
      <c r="ER71" s="519">
        <v>10000</v>
      </c>
      <c r="ES71" s="519">
        <v>10000</v>
      </c>
      <c r="ET71" s="519">
        <v>10000</v>
      </c>
      <c r="EU71" s="519">
        <v>10000</v>
      </c>
      <c r="EV71" s="519">
        <v>10000</v>
      </c>
      <c r="EW71" s="519">
        <v>10000</v>
      </c>
      <c r="EX71" s="519">
        <v>10000</v>
      </c>
      <c r="EY71" s="519">
        <v>10000</v>
      </c>
      <c r="EZ71" s="519">
        <v>10000</v>
      </c>
      <c r="FA71" s="519">
        <v>10000</v>
      </c>
      <c r="FB71" s="519">
        <v>10000</v>
      </c>
      <c r="FC71" s="519">
        <v>10000</v>
      </c>
      <c r="FD71" s="519">
        <v>0</v>
      </c>
      <c r="FE71" s="519">
        <v>0</v>
      </c>
      <c r="FF71" s="519">
        <v>0</v>
      </c>
      <c r="FG71" s="519">
        <v>0</v>
      </c>
      <c r="FH71" s="519">
        <v>0</v>
      </c>
      <c r="FI71" s="519">
        <v>0</v>
      </c>
      <c r="FJ71" s="519">
        <v>0</v>
      </c>
      <c r="FK71" s="519">
        <v>0</v>
      </c>
      <c r="FL71" s="519">
        <v>0</v>
      </c>
      <c r="FM71" s="519">
        <v>0</v>
      </c>
      <c r="FN71" s="519">
        <v>0</v>
      </c>
      <c r="FO71" s="519">
        <v>0</v>
      </c>
      <c r="FP71" s="519">
        <v>0</v>
      </c>
      <c r="FQ71" s="519">
        <v>0</v>
      </c>
      <c r="FR71" s="519">
        <v>0</v>
      </c>
      <c r="FS71" s="519">
        <v>0</v>
      </c>
      <c r="FT71" s="519">
        <v>0</v>
      </c>
      <c r="FU71" s="519">
        <v>0</v>
      </c>
      <c r="FV71" s="519">
        <v>0</v>
      </c>
      <c r="FW71" s="519">
        <v>0</v>
      </c>
      <c r="FX71" s="519">
        <v>0</v>
      </c>
      <c r="FY71" s="519">
        <v>0</v>
      </c>
      <c r="FZ71" s="519">
        <v>0</v>
      </c>
      <c r="GA71" s="519">
        <v>0</v>
      </c>
      <c r="GB71" s="519">
        <v>0</v>
      </c>
      <c r="GC71" s="519">
        <v>0</v>
      </c>
      <c r="GD71" s="519">
        <v>0</v>
      </c>
      <c r="GE71" s="519">
        <v>0</v>
      </c>
      <c r="GF71" s="519">
        <v>0</v>
      </c>
      <c r="GG71" s="519">
        <v>0</v>
      </c>
      <c r="GH71" s="519">
        <v>0</v>
      </c>
      <c r="GI71" s="519">
        <v>0</v>
      </c>
      <c r="GJ71" s="519">
        <v>0</v>
      </c>
      <c r="GK71" s="519">
        <v>0</v>
      </c>
      <c r="GL71" s="519">
        <v>0</v>
      </c>
      <c r="GM71" s="519">
        <v>0</v>
      </c>
      <c r="GN71" s="519">
        <v>0</v>
      </c>
      <c r="GO71" s="519">
        <v>0</v>
      </c>
      <c r="GP71" s="519">
        <v>0</v>
      </c>
      <c r="GQ71" s="519">
        <v>0</v>
      </c>
      <c r="GR71" s="519">
        <v>0</v>
      </c>
      <c r="GS71" s="519">
        <v>0</v>
      </c>
      <c r="GT71" s="519">
        <v>0</v>
      </c>
      <c r="GU71" s="519">
        <v>0</v>
      </c>
      <c r="GV71" s="519">
        <v>0</v>
      </c>
      <c r="GW71" s="519">
        <v>0</v>
      </c>
      <c r="GX71" s="519">
        <v>0</v>
      </c>
      <c r="GY71" s="519">
        <v>0</v>
      </c>
      <c r="GZ71" s="519">
        <v>0</v>
      </c>
      <c r="HA71" s="519">
        <v>0</v>
      </c>
      <c r="HB71" s="519">
        <v>0</v>
      </c>
      <c r="HC71" s="519">
        <v>0</v>
      </c>
      <c r="HD71" s="519">
        <v>0</v>
      </c>
      <c r="HE71" s="519">
        <v>0</v>
      </c>
      <c r="HF71" s="519">
        <v>0</v>
      </c>
      <c r="HG71" s="519">
        <v>0</v>
      </c>
      <c r="HH71" s="519">
        <v>0</v>
      </c>
      <c r="HI71" s="519">
        <v>0</v>
      </c>
      <c r="HJ71" s="519">
        <v>0</v>
      </c>
      <c r="HK71" s="519">
        <v>0</v>
      </c>
      <c r="HL71" s="519">
        <v>0</v>
      </c>
      <c r="HM71" s="519">
        <v>0</v>
      </c>
      <c r="HN71" s="519">
        <v>0</v>
      </c>
      <c r="HO71" s="519">
        <v>0</v>
      </c>
      <c r="HP71" s="519">
        <v>0</v>
      </c>
      <c r="HQ71" s="519">
        <v>0</v>
      </c>
      <c r="HR71" s="519">
        <v>0</v>
      </c>
      <c r="HS71" s="519">
        <v>0</v>
      </c>
      <c r="HT71" s="519">
        <v>0</v>
      </c>
      <c r="HU71" s="519">
        <v>0</v>
      </c>
      <c r="HV71" s="519">
        <v>0</v>
      </c>
      <c r="HW71" s="519">
        <v>0</v>
      </c>
      <c r="HX71" s="519">
        <v>0</v>
      </c>
      <c r="HY71" s="519">
        <v>0</v>
      </c>
      <c r="HZ71" s="519">
        <v>0</v>
      </c>
      <c r="IA71" s="519">
        <v>0</v>
      </c>
      <c r="IB71" s="519">
        <v>0</v>
      </c>
      <c r="IC71" s="519">
        <v>0</v>
      </c>
      <c r="ID71" s="519">
        <v>0</v>
      </c>
      <c r="IE71" s="519">
        <v>0</v>
      </c>
      <c r="IF71" s="519">
        <v>0</v>
      </c>
      <c r="IG71" s="519">
        <v>0</v>
      </c>
      <c r="IH71" s="519">
        <v>0</v>
      </c>
      <c r="II71" s="519">
        <v>0</v>
      </c>
      <c r="IJ71" s="519">
        <v>0</v>
      </c>
      <c r="IK71" s="519">
        <v>0</v>
      </c>
    </row>
    <row r="72" spans="1:245" hidden="1">
      <c r="A72" s="337" t="s">
        <v>631</v>
      </c>
      <c r="B72" s="519" t="s">
        <v>1058</v>
      </c>
      <c r="C72" s="519"/>
      <c r="D72" s="519"/>
      <c r="E72" s="519"/>
      <c r="F72" s="519">
        <v>1</v>
      </c>
      <c r="G72" s="520"/>
      <c r="H72" s="519">
        <v>6</v>
      </c>
      <c r="I72" s="519">
        <v>10</v>
      </c>
      <c r="J72" s="519" t="str">
        <f t="shared" si="6"/>
        <v>SDN10010610</v>
      </c>
      <c r="K72" s="519">
        <v>768</v>
      </c>
      <c r="M72" s="337" t="s">
        <v>631</v>
      </c>
      <c r="N72" s="519" t="s">
        <v>1058</v>
      </c>
      <c r="O72" s="519" t="s">
        <v>1060</v>
      </c>
      <c r="P72" s="519">
        <v>8</v>
      </c>
      <c r="Q72" s="183" t="str">
        <f t="shared" si="4"/>
        <v>SDN100208</v>
      </c>
      <c r="R72" s="519">
        <v>0</v>
      </c>
      <c r="S72" s="519">
        <v>0</v>
      </c>
      <c r="T72" s="519">
        <v>0</v>
      </c>
      <c r="U72" s="519">
        <v>0</v>
      </c>
      <c r="V72" s="519">
        <v>0</v>
      </c>
      <c r="W72" s="519">
        <v>0</v>
      </c>
      <c r="X72" s="519">
        <v>0</v>
      </c>
      <c r="Y72" s="519">
        <v>0</v>
      </c>
      <c r="Z72" s="519">
        <v>0</v>
      </c>
      <c r="AA72" s="519">
        <v>0</v>
      </c>
      <c r="AB72" s="519">
        <v>0</v>
      </c>
      <c r="AC72" s="519">
        <v>0</v>
      </c>
      <c r="AD72" s="519">
        <v>0</v>
      </c>
      <c r="AE72" s="519">
        <v>0</v>
      </c>
      <c r="AF72" s="519">
        <v>0</v>
      </c>
      <c r="AG72" s="519">
        <v>0</v>
      </c>
      <c r="AH72" s="519">
        <v>0</v>
      </c>
      <c r="AI72" s="519">
        <v>0</v>
      </c>
      <c r="AJ72" s="519">
        <v>0</v>
      </c>
      <c r="AK72" s="519">
        <v>0</v>
      </c>
      <c r="AL72" s="519">
        <v>0</v>
      </c>
      <c r="AM72" s="519">
        <v>0</v>
      </c>
      <c r="AN72" s="519">
        <v>0</v>
      </c>
      <c r="AO72" s="519">
        <v>0</v>
      </c>
      <c r="AP72" s="519">
        <v>10000</v>
      </c>
      <c r="AQ72" s="519">
        <v>0</v>
      </c>
      <c r="AR72" s="519">
        <v>0</v>
      </c>
      <c r="AS72" s="519">
        <v>0</v>
      </c>
      <c r="AT72" s="519">
        <v>0</v>
      </c>
      <c r="AU72" s="519">
        <v>0</v>
      </c>
      <c r="AV72" s="519">
        <v>0</v>
      </c>
      <c r="AW72" s="519">
        <v>0</v>
      </c>
      <c r="AX72" s="519">
        <v>0</v>
      </c>
      <c r="AY72" s="519">
        <v>0</v>
      </c>
      <c r="AZ72" s="519">
        <v>0</v>
      </c>
      <c r="BA72" s="519">
        <v>0</v>
      </c>
      <c r="BB72" s="519">
        <v>0</v>
      </c>
      <c r="BC72" s="519">
        <v>0</v>
      </c>
      <c r="BD72" s="519">
        <v>0</v>
      </c>
      <c r="BE72" s="519">
        <v>0</v>
      </c>
      <c r="BF72" s="519">
        <v>0</v>
      </c>
      <c r="BG72" s="519">
        <v>0</v>
      </c>
      <c r="BH72" s="519">
        <v>0</v>
      </c>
      <c r="BI72" s="519">
        <v>0</v>
      </c>
      <c r="BJ72" s="519">
        <v>0</v>
      </c>
      <c r="BK72" s="519">
        <v>0</v>
      </c>
      <c r="BL72" s="519">
        <v>0</v>
      </c>
      <c r="BM72" s="519">
        <v>0</v>
      </c>
      <c r="BN72" s="519">
        <v>0</v>
      </c>
      <c r="BO72" s="519">
        <v>0</v>
      </c>
      <c r="BP72" s="519">
        <v>0</v>
      </c>
      <c r="BQ72" s="519">
        <v>0</v>
      </c>
      <c r="BR72" s="519">
        <v>0</v>
      </c>
      <c r="BS72" s="519">
        <v>0</v>
      </c>
      <c r="BT72" s="519">
        <v>0</v>
      </c>
      <c r="BU72" s="519">
        <v>0</v>
      </c>
      <c r="BV72" s="519">
        <v>0</v>
      </c>
      <c r="BW72" s="519">
        <v>0</v>
      </c>
      <c r="BX72" s="519">
        <v>0</v>
      </c>
      <c r="BY72" s="519">
        <v>0</v>
      </c>
      <c r="BZ72" s="519">
        <v>0</v>
      </c>
      <c r="CA72" s="519">
        <v>0</v>
      </c>
      <c r="CB72" s="519">
        <v>0</v>
      </c>
      <c r="CC72" s="519">
        <v>0</v>
      </c>
      <c r="CD72" s="519">
        <v>0</v>
      </c>
      <c r="CE72" s="519">
        <v>0</v>
      </c>
      <c r="CF72" s="519">
        <v>0</v>
      </c>
      <c r="CG72" s="519">
        <v>0</v>
      </c>
      <c r="CH72" s="519">
        <v>0</v>
      </c>
      <c r="CI72" s="519">
        <v>0</v>
      </c>
      <c r="CJ72" s="519">
        <v>0</v>
      </c>
      <c r="CK72" s="519">
        <v>0</v>
      </c>
      <c r="CL72" s="519">
        <v>0</v>
      </c>
      <c r="CM72" s="519">
        <v>0</v>
      </c>
      <c r="CN72" s="519">
        <v>0</v>
      </c>
      <c r="CO72" s="519">
        <v>0</v>
      </c>
      <c r="CP72" s="519">
        <v>0</v>
      </c>
      <c r="CQ72" s="519">
        <v>0</v>
      </c>
      <c r="CR72" s="519">
        <v>0</v>
      </c>
      <c r="CS72" s="519">
        <v>0</v>
      </c>
      <c r="CT72" s="519">
        <v>0</v>
      </c>
      <c r="CU72" s="519">
        <v>0</v>
      </c>
      <c r="CV72" s="519">
        <v>0</v>
      </c>
      <c r="CW72" s="519">
        <v>0</v>
      </c>
      <c r="CX72" s="519">
        <v>0</v>
      </c>
      <c r="CY72" s="519">
        <v>0</v>
      </c>
      <c r="CZ72" s="519">
        <v>0</v>
      </c>
      <c r="DA72" s="519">
        <v>0</v>
      </c>
      <c r="DB72" s="519">
        <v>0</v>
      </c>
      <c r="DC72" s="519">
        <v>0</v>
      </c>
      <c r="DD72" s="519">
        <v>0</v>
      </c>
      <c r="DE72" s="519">
        <v>0</v>
      </c>
      <c r="DF72" s="519">
        <v>0</v>
      </c>
      <c r="DG72" s="519">
        <v>0</v>
      </c>
      <c r="DH72" s="519">
        <v>0</v>
      </c>
      <c r="DI72" s="519">
        <v>0</v>
      </c>
      <c r="DJ72" s="519">
        <v>0</v>
      </c>
      <c r="DK72" s="519">
        <v>0</v>
      </c>
      <c r="DL72" s="519">
        <v>0</v>
      </c>
      <c r="DM72" s="519">
        <v>0</v>
      </c>
      <c r="DN72" s="519">
        <v>0</v>
      </c>
      <c r="DO72" s="519">
        <v>0</v>
      </c>
      <c r="DP72" s="519">
        <v>0</v>
      </c>
      <c r="DQ72" s="519">
        <v>0</v>
      </c>
      <c r="DR72" s="519">
        <v>0</v>
      </c>
      <c r="DS72" s="519">
        <v>0</v>
      </c>
      <c r="DT72" s="519">
        <v>0</v>
      </c>
      <c r="DU72" s="519">
        <v>0</v>
      </c>
      <c r="DV72" s="519">
        <v>0</v>
      </c>
      <c r="DW72" s="519">
        <v>0</v>
      </c>
      <c r="DX72" s="519">
        <v>0</v>
      </c>
      <c r="DY72" s="131"/>
      <c r="DZ72" s="337" t="s">
        <v>631</v>
      </c>
      <c r="EA72" s="519" t="s">
        <v>1058</v>
      </c>
      <c r="EB72" s="519" t="s">
        <v>1060</v>
      </c>
      <c r="EC72" s="519">
        <v>8</v>
      </c>
      <c r="ED72" s="521" t="str">
        <f t="shared" si="5"/>
        <v>SDN100208</v>
      </c>
      <c r="EE72" s="519">
        <v>10000</v>
      </c>
      <c r="EF72" s="519">
        <v>10000</v>
      </c>
      <c r="EG72" s="519">
        <v>10000</v>
      </c>
      <c r="EH72" s="519">
        <v>10000</v>
      </c>
      <c r="EI72" s="519">
        <v>10000</v>
      </c>
      <c r="EJ72" s="519">
        <v>10000</v>
      </c>
      <c r="EK72" s="519">
        <v>10000</v>
      </c>
      <c r="EL72" s="519">
        <v>10000</v>
      </c>
      <c r="EM72" s="519">
        <v>10000</v>
      </c>
      <c r="EN72" s="519">
        <v>10000</v>
      </c>
      <c r="EO72" s="519">
        <v>10000</v>
      </c>
      <c r="EP72" s="519">
        <v>10000</v>
      </c>
      <c r="EQ72" s="519">
        <v>10000</v>
      </c>
      <c r="ER72" s="519">
        <v>10000</v>
      </c>
      <c r="ES72" s="519">
        <v>10000</v>
      </c>
      <c r="ET72" s="519">
        <v>10000</v>
      </c>
      <c r="EU72" s="519">
        <v>10000</v>
      </c>
      <c r="EV72" s="519">
        <v>10000</v>
      </c>
      <c r="EW72" s="519">
        <v>10000</v>
      </c>
      <c r="EX72" s="519">
        <v>10000</v>
      </c>
      <c r="EY72" s="519">
        <v>10000</v>
      </c>
      <c r="EZ72" s="519">
        <v>10000</v>
      </c>
      <c r="FA72" s="519">
        <v>10000</v>
      </c>
      <c r="FB72" s="519">
        <v>10000</v>
      </c>
      <c r="FC72" s="519">
        <v>10000</v>
      </c>
      <c r="FD72" s="519">
        <v>0</v>
      </c>
      <c r="FE72" s="519">
        <v>0</v>
      </c>
      <c r="FF72" s="519">
        <v>0</v>
      </c>
      <c r="FG72" s="519">
        <v>0</v>
      </c>
      <c r="FH72" s="519">
        <v>0</v>
      </c>
      <c r="FI72" s="519">
        <v>0</v>
      </c>
      <c r="FJ72" s="519">
        <v>0</v>
      </c>
      <c r="FK72" s="519">
        <v>0</v>
      </c>
      <c r="FL72" s="519">
        <v>0</v>
      </c>
      <c r="FM72" s="519">
        <v>0</v>
      </c>
      <c r="FN72" s="519">
        <v>0</v>
      </c>
      <c r="FO72" s="519">
        <v>0</v>
      </c>
      <c r="FP72" s="519">
        <v>0</v>
      </c>
      <c r="FQ72" s="519">
        <v>0</v>
      </c>
      <c r="FR72" s="519">
        <v>0</v>
      </c>
      <c r="FS72" s="519">
        <v>0</v>
      </c>
      <c r="FT72" s="519">
        <v>0</v>
      </c>
      <c r="FU72" s="519">
        <v>0</v>
      </c>
      <c r="FV72" s="519">
        <v>0</v>
      </c>
      <c r="FW72" s="519">
        <v>0</v>
      </c>
      <c r="FX72" s="519">
        <v>0</v>
      </c>
      <c r="FY72" s="519">
        <v>0</v>
      </c>
      <c r="FZ72" s="519">
        <v>0</v>
      </c>
      <c r="GA72" s="519">
        <v>0</v>
      </c>
      <c r="GB72" s="519">
        <v>0</v>
      </c>
      <c r="GC72" s="519">
        <v>0</v>
      </c>
      <c r="GD72" s="519">
        <v>0</v>
      </c>
      <c r="GE72" s="519">
        <v>0</v>
      </c>
      <c r="GF72" s="519">
        <v>0</v>
      </c>
      <c r="GG72" s="519">
        <v>0</v>
      </c>
      <c r="GH72" s="519">
        <v>0</v>
      </c>
      <c r="GI72" s="519">
        <v>0</v>
      </c>
      <c r="GJ72" s="519">
        <v>0</v>
      </c>
      <c r="GK72" s="519">
        <v>0</v>
      </c>
      <c r="GL72" s="519">
        <v>0</v>
      </c>
      <c r="GM72" s="519">
        <v>0</v>
      </c>
      <c r="GN72" s="519">
        <v>0</v>
      </c>
      <c r="GO72" s="519">
        <v>0</v>
      </c>
      <c r="GP72" s="519">
        <v>0</v>
      </c>
      <c r="GQ72" s="519">
        <v>0</v>
      </c>
      <c r="GR72" s="519">
        <v>0</v>
      </c>
      <c r="GS72" s="519">
        <v>0</v>
      </c>
      <c r="GT72" s="519">
        <v>0</v>
      </c>
      <c r="GU72" s="519">
        <v>0</v>
      </c>
      <c r="GV72" s="519">
        <v>0</v>
      </c>
      <c r="GW72" s="519">
        <v>0</v>
      </c>
      <c r="GX72" s="519">
        <v>0</v>
      </c>
      <c r="GY72" s="519">
        <v>0</v>
      </c>
      <c r="GZ72" s="519">
        <v>0</v>
      </c>
      <c r="HA72" s="519">
        <v>0</v>
      </c>
      <c r="HB72" s="519">
        <v>0</v>
      </c>
      <c r="HC72" s="519">
        <v>0</v>
      </c>
      <c r="HD72" s="519">
        <v>0</v>
      </c>
      <c r="HE72" s="519">
        <v>0</v>
      </c>
      <c r="HF72" s="519">
        <v>0</v>
      </c>
      <c r="HG72" s="519">
        <v>0</v>
      </c>
      <c r="HH72" s="519">
        <v>0</v>
      </c>
      <c r="HI72" s="519">
        <v>0</v>
      </c>
      <c r="HJ72" s="519">
        <v>0</v>
      </c>
      <c r="HK72" s="519">
        <v>0</v>
      </c>
      <c r="HL72" s="519">
        <v>0</v>
      </c>
      <c r="HM72" s="519">
        <v>0</v>
      </c>
      <c r="HN72" s="519">
        <v>0</v>
      </c>
      <c r="HO72" s="519">
        <v>0</v>
      </c>
      <c r="HP72" s="519">
        <v>0</v>
      </c>
      <c r="HQ72" s="519">
        <v>0</v>
      </c>
      <c r="HR72" s="519">
        <v>0</v>
      </c>
      <c r="HS72" s="519">
        <v>0</v>
      </c>
      <c r="HT72" s="519">
        <v>0</v>
      </c>
      <c r="HU72" s="519">
        <v>0</v>
      </c>
      <c r="HV72" s="519">
        <v>0</v>
      </c>
      <c r="HW72" s="519">
        <v>0</v>
      </c>
      <c r="HX72" s="519">
        <v>0</v>
      </c>
      <c r="HY72" s="519">
        <v>0</v>
      </c>
      <c r="HZ72" s="519">
        <v>0</v>
      </c>
      <c r="IA72" s="519">
        <v>0</v>
      </c>
      <c r="IB72" s="519">
        <v>0</v>
      </c>
      <c r="IC72" s="519">
        <v>0</v>
      </c>
      <c r="ID72" s="519">
        <v>0</v>
      </c>
      <c r="IE72" s="519">
        <v>0</v>
      </c>
      <c r="IF72" s="519">
        <v>0</v>
      </c>
      <c r="IG72" s="519">
        <v>0</v>
      </c>
      <c r="IH72" s="519">
        <v>0</v>
      </c>
      <c r="II72" s="519">
        <v>0</v>
      </c>
      <c r="IJ72" s="519">
        <v>0</v>
      </c>
      <c r="IK72" s="519">
        <v>0</v>
      </c>
    </row>
    <row r="73" spans="1:245" hidden="1">
      <c r="A73" s="337" t="s">
        <v>631</v>
      </c>
      <c r="B73" s="519" t="s">
        <v>1058</v>
      </c>
      <c r="C73" s="519"/>
      <c r="D73" s="519"/>
      <c r="E73" s="519"/>
      <c r="F73" s="519">
        <v>1</v>
      </c>
      <c r="G73" s="520"/>
      <c r="H73" s="519">
        <v>7</v>
      </c>
      <c r="I73" s="519">
        <v>1</v>
      </c>
      <c r="J73" s="519" t="str">
        <f t="shared" si="6"/>
        <v>SDN10010701</v>
      </c>
      <c r="K73" s="519">
        <v>960</v>
      </c>
      <c r="M73" s="337" t="s">
        <v>631</v>
      </c>
      <c r="N73" s="519" t="s">
        <v>1058</v>
      </c>
      <c r="O73" s="519" t="s">
        <v>1060</v>
      </c>
      <c r="P73" s="519">
        <v>9</v>
      </c>
      <c r="Q73" s="183" t="str">
        <f t="shared" si="4"/>
        <v>SDN100209</v>
      </c>
      <c r="R73" s="519">
        <v>0</v>
      </c>
      <c r="S73" s="519">
        <v>0</v>
      </c>
      <c r="T73" s="519">
        <v>0</v>
      </c>
      <c r="U73" s="519">
        <v>0</v>
      </c>
      <c r="V73" s="519">
        <v>0</v>
      </c>
      <c r="W73" s="519">
        <v>0</v>
      </c>
      <c r="X73" s="519">
        <v>0</v>
      </c>
      <c r="Y73" s="519">
        <v>0</v>
      </c>
      <c r="Z73" s="519">
        <v>0</v>
      </c>
      <c r="AA73" s="519">
        <v>0</v>
      </c>
      <c r="AB73" s="519">
        <v>0</v>
      </c>
      <c r="AC73" s="519">
        <v>0</v>
      </c>
      <c r="AD73" s="519">
        <v>0</v>
      </c>
      <c r="AE73" s="519">
        <v>0</v>
      </c>
      <c r="AF73" s="519">
        <v>0</v>
      </c>
      <c r="AG73" s="519">
        <v>0</v>
      </c>
      <c r="AH73" s="519">
        <v>0</v>
      </c>
      <c r="AI73" s="519">
        <v>0</v>
      </c>
      <c r="AJ73" s="519">
        <v>0</v>
      </c>
      <c r="AK73" s="519">
        <v>0</v>
      </c>
      <c r="AL73" s="519">
        <v>0</v>
      </c>
      <c r="AM73" s="519">
        <v>0</v>
      </c>
      <c r="AN73" s="519">
        <v>0</v>
      </c>
      <c r="AO73" s="519">
        <v>0</v>
      </c>
      <c r="AP73" s="519">
        <v>10000</v>
      </c>
      <c r="AQ73" s="519">
        <v>0</v>
      </c>
      <c r="AR73" s="519">
        <v>0</v>
      </c>
      <c r="AS73" s="519">
        <v>0</v>
      </c>
      <c r="AT73" s="519">
        <v>0</v>
      </c>
      <c r="AU73" s="519">
        <v>0</v>
      </c>
      <c r="AV73" s="519">
        <v>0</v>
      </c>
      <c r="AW73" s="519">
        <v>0</v>
      </c>
      <c r="AX73" s="519">
        <v>0</v>
      </c>
      <c r="AY73" s="519">
        <v>0</v>
      </c>
      <c r="AZ73" s="519">
        <v>0</v>
      </c>
      <c r="BA73" s="519">
        <v>0</v>
      </c>
      <c r="BB73" s="519">
        <v>0</v>
      </c>
      <c r="BC73" s="519">
        <v>0</v>
      </c>
      <c r="BD73" s="519">
        <v>0</v>
      </c>
      <c r="BE73" s="519">
        <v>0</v>
      </c>
      <c r="BF73" s="519">
        <v>0</v>
      </c>
      <c r="BG73" s="519">
        <v>0</v>
      </c>
      <c r="BH73" s="519">
        <v>0</v>
      </c>
      <c r="BI73" s="519">
        <v>0</v>
      </c>
      <c r="BJ73" s="519">
        <v>0</v>
      </c>
      <c r="BK73" s="519">
        <v>0</v>
      </c>
      <c r="BL73" s="519">
        <v>0</v>
      </c>
      <c r="BM73" s="519">
        <v>0</v>
      </c>
      <c r="BN73" s="519">
        <v>0</v>
      </c>
      <c r="BO73" s="519">
        <v>0</v>
      </c>
      <c r="BP73" s="519">
        <v>0</v>
      </c>
      <c r="BQ73" s="519">
        <v>0</v>
      </c>
      <c r="BR73" s="519">
        <v>0</v>
      </c>
      <c r="BS73" s="519">
        <v>0</v>
      </c>
      <c r="BT73" s="519">
        <v>0</v>
      </c>
      <c r="BU73" s="519">
        <v>0</v>
      </c>
      <c r="BV73" s="519">
        <v>0</v>
      </c>
      <c r="BW73" s="519">
        <v>0</v>
      </c>
      <c r="BX73" s="519">
        <v>0</v>
      </c>
      <c r="BY73" s="519">
        <v>0</v>
      </c>
      <c r="BZ73" s="519">
        <v>0</v>
      </c>
      <c r="CA73" s="519">
        <v>0</v>
      </c>
      <c r="CB73" s="519">
        <v>0</v>
      </c>
      <c r="CC73" s="519">
        <v>0</v>
      </c>
      <c r="CD73" s="519">
        <v>0</v>
      </c>
      <c r="CE73" s="519">
        <v>0</v>
      </c>
      <c r="CF73" s="519">
        <v>0</v>
      </c>
      <c r="CG73" s="519">
        <v>0</v>
      </c>
      <c r="CH73" s="519">
        <v>0</v>
      </c>
      <c r="CI73" s="519">
        <v>0</v>
      </c>
      <c r="CJ73" s="519">
        <v>0</v>
      </c>
      <c r="CK73" s="519">
        <v>0</v>
      </c>
      <c r="CL73" s="519">
        <v>0</v>
      </c>
      <c r="CM73" s="519">
        <v>0</v>
      </c>
      <c r="CN73" s="519">
        <v>0</v>
      </c>
      <c r="CO73" s="519">
        <v>0</v>
      </c>
      <c r="CP73" s="519">
        <v>0</v>
      </c>
      <c r="CQ73" s="519">
        <v>0</v>
      </c>
      <c r="CR73" s="519">
        <v>0</v>
      </c>
      <c r="CS73" s="519">
        <v>0</v>
      </c>
      <c r="CT73" s="519">
        <v>0</v>
      </c>
      <c r="CU73" s="519">
        <v>0</v>
      </c>
      <c r="CV73" s="519">
        <v>0</v>
      </c>
      <c r="CW73" s="519">
        <v>0</v>
      </c>
      <c r="CX73" s="519">
        <v>0</v>
      </c>
      <c r="CY73" s="519">
        <v>0</v>
      </c>
      <c r="CZ73" s="519">
        <v>0</v>
      </c>
      <c r="DA73" s="519">
        <v>0</v>
      </c>
      <c r="DB73" s="519">
        <v>0</v>
      </c>
      <c r="DC73" s="519">
        <v>0</v>
      </c>
      <c r="DD73" s="519">
        <v>0</v>
      </c>
      <c r="DE73" s="519">
        <v>0</v>
      </c>
      <c r="DF73" s="519">
        <v>0</v>
      </c>
      <c r="DG73" s="519">
        <v>0</v>
      </c>
      <c r="DH73" s="519">
        <v>0</v>
      </c>
      <c r="DI73" s="519">
        <v>0</v>
      </c>
      <c r="DJ73" s="519">
        <v>0</v>
      </c>
      <c r="DK73" s="519">
        <v>0</v>
      </c>
      <c r="DL73" s="519">
        <v>0</v>
      </c>
      <c r="DM73" s="519">
        <v>0</v>
      </c>
      <c r="DN73" s="519">
        <v>0</v>
      </c>
      <c r="DO73" s="519">
        <v>0</v>
      </c>
      <c r="DP73" s="519">
        <v>0</v>
      </c>
      <c r="DQ73" s="519">
        <v>0</v>
      </c>
      <c r="DR73" s="519">
        <v>0</v>
      </c>
      <c r="DS73" s="519">
        <v>0</v>
      </c>
      <c r="DT73" s="519">
        <v>0</v>
      </c>
      <c r="DU73" s="519">
        <v>0</v>
      </c>
      <c r="DV73" s="519">
        <v>0</v>
      </c>
      <c r="DW73" s="519">
        <v>0</v>
      </c>
      <c r="DX73" s="519">
        <v>0</v>
      </c>
      <c r="DY73" s="131"/>
      <c r="DZ73" s="337" t="s">
        <v>631</v>
      </c>
      <c r="EA73" s="519" t="s">
        <v>1058</v>
      </c>
      <c r="EB73" s="519" t="s">
        <v>1060</v>
      </c>
      <c r="EC73" s="519">
        <v>9</v>
      </c>
      <c r="ED73" s="521" t="str">
        <f t="shared" si="5"/>
        <v>SDN100209</v>
      </c>
      <c r="EE73" s="519">
        <v>10000</v>
      </c>
      <c r="EF73" s="519">
        <v>10000</v>
      </c>
      <c r="EG73" s="519">
        <v>10000</v>
      </c>
      <c r="EH73" s="519">
        <v>10000</v>
      </c>
      <c r="EI73" s="519">
        <v>10000</v>
      </c>
      <c r="EJ73" s="519">
        <v>10000</v>
      </c>
      <c r="EK73" s="519">
        <v>10000</v>
      </c>
      <c r="EL73" s="519">
        <v>10000</v>
      </c>
      <c r="EM73" s="519">
        <v>10000</v>
      </c>
      <c r="EN73" s="519">
        <v>10000</v>
      </c>
      <c r="EO73" s="519">
        <v>10000</v>
      </c>
      <c r="EP73" s="519">
        <v>10000</v>
      </c>
      <c r="EQ73" s="519">
        <v>10000</v>
      </c>
      <c r="ER73" s="519">
        <v>10000</v>
      </c>
      <c r="ES73" s="519">
        <v>10000</v>
      </c>
      <c r="ET73" s="519">
        <v>10000</v>
      </c>
      <c r="EU73" s="519">
        <v>10000</v>
      </c>
      <c r="EV73" s="519">
        <v>10000</v>
      </c>
      <c r="EW73" s="519">
        <v>10000</v>
      </c>
      <c r="EX73" s="519">
        <v>10000</v>
      </c>
      <c r="EY73" s="519">
        <v>10000</v>
      </c>
      <c r="EZ73" s="519">
        <v>10000</v>
      </c>
      <c r="FA73" s="519">
        <v>10000</v>
      </c>
      <c r="FB73" s="519">
        <v>10000</v>
      </c>
      <c r="FC73" s="519">
        <v>10000</v>
      </c>
      <c r="FD73" s="519">
        <v>0</v>
      </c>
      <c r="FE73" s="519">
        <v>0</v>
      </c>
      <c r="FF73" s="519">
        <v>0</v>
      </c>
      <c r="FG73" s="519">
        <v>0</v>
      </c>
      <c r="FH73" s="519">
        <v>0</v>
      </c>
      <c r="FI73" s="519">
        <v>0</v>
      </c>
      <c r="FJ73" s="519">
        <v>0</v>
      </c>
      <c r="FK73" s="519">
        <v>0</v>
      </c>
      <c r="FL73" s="519">
        <v>0</v>
      </c>
      <c r="FM73" s="519">
        <v>0</v>
      </c>
      <c r="FN73" s="519">
        <v>0</v>
      </c>
      <c r="FO73" s="519">
        <v>0</v>
      </c>
      <c r="FP73" s="519">
        <v>0</v>
      </c>
      <c r="FQ73" s="519">
        <v>0</v>
      </c>
      <c r="FR73" s="519">
        <v>0</v>
      </c>
      <c r="FS73" s="519">
        <v>0</v>
      </c>
      <c r="FT73" s="519">
        <v>0</v>
      </c>
      <c r="FU73" s="519">
        <v>0</v>
      </c>
      <c r="FV73" s="519">
        <v>0</v>
      </c>
      <c r="FW73" s="519">
        <v>0</v>
      </c>
      <c r="FX73" s="519">
        <v>0</v>
      </c>
      <c r="FY73" s="519">
        <v>0</v>
      </c>
      <c r="FZ73" s="519">
        <v>0</v>
      </c>
      <c r="GA73" s="519">
        <v>0</v>
      </c>
      <c r="GB73" s="519">
        <v>0</v>
      </c>
      <c r="GC73" s="519">
        <v>0</v>
      </c>
      <c r="GD73" s="519">
        <v>0</v>
      </c>
      <c r="GE73" s="519">
        <v>0</v>
      </c>
      <c r="GF73" s="519">
        <v>0</v>
      </c>
      <c r="GG73" s="519">
        <v>0</v>
      </c>
      <c r="GH73" s="519">
        <v>0</v>
      </c>
      <c r="GI73" s="519">
        <v>0</v>
      </c>
      <c r="GJ73" s="519">
        <v>0</v>
      </c>
      <c r="GK73" s="519">
        <v>0</v>
      </c>
      <c r="GL73" s="519">
        <v>0</v>
      </c>
      <c r="GM73" s="519">
        <v>0</v>
      </c>
      <c r="GN73" s="519">
        <v>0</v>
      </c>
      <c r="GO73" s="519">
        <v>0</v>
      </c>
      <c r="GP73" s="519">
        <v>0</v>
      </c>
      <c r="GQ73" s="519">
        <v>0</v>
      </c>
      <c r="GR73" s="519">
        <v>0</v>
      </c>
      <c r="GS73" s="519">
        <v>0</v>
      </c>
      <c r="GT73" s="519">
        <v>0</v>
      </c>
      <c r="GU73" s="519">
        <v>0</v>
      </c>
      <c r="GV73" s="519">
        <v>0</v>
      </c>
      <c r="GW73" s="519">
        <v>0</v>
      </c>
      <c r="GX73" s="519">
        <v>0</v>
      </c>
      <c r="GY73" s="519">
        <v>0</v>
      </c>
      <c r="GZ73" s="519">
        <v>0</v>
      </c>
      <c r="HA73" s="519">
        <v>0</v>
      </c>
      <c r="HB73" s="519">
        <v>0</v>
      </c>
      <c r="HC73" s="519">
        <v>0</v>
      </c>
      <c r="HD73" s="519">
        <v>0</v>
      </c>
      <c r="HE73" s="519">
        <v>0</v>
      </c>
      <c r="HF73" s="519">
        <v>0</v>
      </c>
      <c r="HG73" s="519">
        <v>0</v>
      </c>
      <c r="HH73" s="519">
        <v>0</v>
      </c>
      <c r="HI73" s="519">
        <v>0</v>
      </c>
      <c r="HJ73" s="519">
        <v>0</v>
      </c>
      <c r="HK73" s="519">
        <v>0</v>
      </c>
      <c r="HL73" s="519">
        <v>0</v>
      </c>
      <c r="HM73" s="519">
        <v>0</v>
      </c>
      <c r="HN73" s="519">
        <v>0</v>
      </c>
      <c r="HO73" s="519">
        <v>0</v>
      </c>
      <c r="HP73" s="519">
        <v>0</v>
      </c>
      <c r="HQ73" s="519">
        <v>0</v>
      </c>
      <c r="HR73" s="519">
        <v>0</v>
      </c>
      <c r="HS73" s="519">
        <v>0</v>
      </c>
      <c r="HT73" s="519">
        <v>0</v>
      </c>
      <c r="HU73" s="519">
        <v>0</v>
      </c>
      <c r="HV73" s="519">
        <v>0</v>
      </c>
      <c r="HW73" s="519">
        <v>0</v>
      </c>
      <c r="HX73" s="519">
        <v>0</v>
      </c>
      <c r="HY73" s="519">
        <v>0</v>
      </c>
      <c r="HZ73" s="519">
        <v>0</v>
      </c>
      <c r="IA73" s="519">
        <v>0</v>
      </c>
      <c r="IB73" s="519">
        <v>0</v>
      </c>
      <c r="IC73" s="519">
        <v>0</v>
      </c>
      <c r="ID73" s="519">
        <v>0</v>
      </c>
      <c r="IE73" s="519">
        <v>0</v>
      </c>
      <c r="IF73" s="519">
        <v>0</v>
      </c>
      <c r="IG73" s="519">
        <v>0</v>
      </c>
      <c r="IH73" s="519">
        <v>0</v>
      </c>
      <c r="II73" s="519">
        <v>0</v>
      </c>
      <c r="IJ73" s="519">
        <v>0</v>
      </c>
      <c r="IK73" s="519">
        <v>0</v>
      </c>
    </row>
    <row r="74" spans="1:245" hidden="1">
      <c r="A74" s="337" t="s">
        <v>631</v>
      </c>
      <c r="B74" s="519" t="s">
        <v>1058</v>
      </c>
      <c r="C74" s="519"/>
      <c r="D74" s="519"/>
      <c r="E74" s="519"/>
      <c r="F74" s="519">
        <v>1</v>
      </c>
      <c r="G74" s="520"/>
      <c r="H74" s="519">
        <v>7</v>
      </c>
      <c r="I74" s="519">
        <v>2</v>
      </c>
      <c r="J74" s="519" t="str">
        <f t="shared" si="6"/>
        <v>SDN10010702</v>
      </c>
      <c r="K74" s="519">
        <v>960</v>
      </c>
      <c r="M74" s="337" t="s">
        <v>631</v>
      </c>
      <c r="N74" s="519" t="s">
        <v>1058</v>
      </c>
      <c r="O74" s="519" t="s">
        <v>1060</v>
      </c>
      <c r="P74" s="519">
        <v>10</v>
      </c>
      <c r="Q74" s="183" t="str">
        <f t="shared" si="4"/>
        <v>SDN100210</v>
      </c>
      <c r="R74" s="519">
        <v>0</v>
      </c>
      <c r="S74" s="519">
        <v>0</v>
      </c>
      <c r="T74" s="519">
        <v>0</v>
      </c>
      <c r="U74" s="519">
        <v>0</v>
      </c>
      <c r="V74" s="519">
        <v>0</v>
      </c>
      <c r="W74" s="519">
        <v>0</v>
      </c>
      <c r="X74" s="519">
        <v>0</v>
      </c>
      <c r="Y74" s="519">
        <v>0</v>
      </c>
      <c r="Z74" s="519">
        <v>0</v>
      </c>
      <c r="AA74" s="519">
        <v>0</v>
      </c>
      <c r="AB74" s="519">
        <v>0</v>
      </c>
      <c r="AC74" s="519">
        <v>0</v>
      </c>
      <c r="AD74" s="519">
        <v>0</v>
      </c>
      <c r="AE74" s="519">
        <v>0</v>
      </c>
      <c r="AF74" s="519">
        <v>0</v>
      </c>
      <c r="AG74" s="519">
        <v>0</v>
      </c>
      <c r="AH74" s="519">
        <v>0</v>
      </c>
      <c r="AI74" s="519">
        <v>0</v>
      </c>
      <c r="AJ74" s="519">
        <v>0</v>
      </c>
      <c r="AK74" s="519">
        <v>0</v>
      </c>
      <c r="AL74" s="519">
        <v>0</v>
      </c>
      <c r="AM74" s="519">
        <v>0</v>
      </c>
      <c r="AN74" s="519">
        <v>0</v>
      </c>
      <c r="AO74" s="519">
        <v>0</v>
      </c>
      <c r="AP74" s="519">
        <v>10000</v>
      </c>
      <c r="AQ74" s="519">
        <v>0</v>
      </c>
      <c r="AR74" s="519">
        <v>0</v>
      </c>
      <c r="AS74" s="519">
        <v>0</v>
      </c>
      <c r="AT74" s="519">
        <v>0</v>
      </c>
      <c r="AU74" s="519">
        <v>0</v>
      </c>
      <c r="AV74" s="519">
        <v>0</v>
      </c>
      <c r="AW74" s="519">
        <v>0</v>
      </c>
      <c r="AX74" s="519">
        <v>0</v>
      </c>
      <c r="AY74" s="519">
        <v>0</v>
      </c>
      <c r="AZ74" s="519">
        <v>0</v>
      </c>
      <c r="BA74" s="519">
        <v>0</v>
      </c>
      <c r="BB74" s="519">
        <v>0</v>
      </c>
      <c r="BC74" s="519">
        <v>0</v>
      </c>
      <c r="BD74" s="519">
        <v>0</v>
      </c>
      <c r="BE74" s="519">
        <v>0</v>
      </c>
      <c r="BF74" s="519">
        <v>0</v>
      </c>
      <c r="BG74" s="519">
        <v>0</v>
      </c>
      <c r="BH74" s="519">
        <v>0</v>
      </c>
      <c r="BI74" s="519">
        <v>0</v>
      </c>
      <c r="BJ74" s="519">
        <v>0</v>
      </c>
      <c r="BK74" s="519">
        <v>0</v>
      </c>
      <c r="BL74" s="519">
        <v>0</v>
      </c>
      <c r="BM74" s="519">
        <v>0</v>
      </c>
      <c r="BN74" s="519">
        <v>0</v>
      </c>
      <c r="BO74" s="519">
        <v>0</v>
      </c>
      <c r="BP74" s="519">
        <v>0</v>
      </c>
      <c r="BQ74" s="519">
        <v>0</v>
      </c>
      <c r="BR74" s="519">
        <v>0</v>
      </c>
      <c r="BS74" s="519">
        <v>0</v>
      </c>
      <c r="BT74" s="519">
        <v>0</v>
      </c>
      <c r="BU74" s="519">
        <v>0</v>
      </c>
      <c r="BV74" s="519">
        <v>0</v>
      </c>
      <c r="BW74" s="519">
        <v>0</v>
      </c>
      <c r="BX74" s="519">
        <v>0</v>
      </c>
      <c r="BY74" s="519">
        <v>0</v>
      </c>
      <c r="BZ74" s="519">
        <v>0</v>
      </c>
      <c r="CA74" s="519">
        <v>0</v>
      </c>
      <c r="CB74" s="519">
        <v>0</v>
      </c>
      <c r="CC74" s="519">
        <v>0</v>
      </c>
      <c r="CD74" s="519">
        <v>0</v>
      </c>
      <c r="CE74" s="519">
        <v>0</v>
      </c>
      <c r="CF74" s="519">
        <v>0</v>
      </c>
      <c r="CG74" s="519">
        <v>0</v>
      </c>
      <c r="CH74" s="519">
        <v>0</v>
      </c>
      <c r="CI74" s="519">
        <v>0</v>
      </c>
      <c r="CJ74" s="519">
        <v>0</v>
      </c>
      <c r="CK74" s="519">
        <v>0</v>
      </c>
      <c r="CL74" s="519">
        <v>0</v>
      </c>
      <c r="CM74" s="519">
        <v>0</v>
      </c>
      <c r="CN74" s="519">
        <v>0</v>
      </c>
      <c r="CO74" s="519">
        <v>0</v>
      </c>
      <c r="CP74" s="519">
        <v>0</v>
      </c>
      <c r="CQ74" s="519">
        <v>0</v>
      </c>
      <c r="CR74" s="519">
        <v>0</v>
      </c>
      <c r="CS74" s="519">
        <v>0</v>
      </c>
      <c r="CT74" s="519">
        <v>0</v>
      </c>
      <c r="CU74" s="519">
        <v>0</v>
      </c>
      <c r="CV74" s="519">
        <v>0</v>
      </c>
      <c r="CW74" s="519">
        <v>0</v>
      </c>
      <c r="CX74" s="519">
        <v>0</v>
      </c>
      <c r="CY74" s="519">
        <v>0</v>
      </c>
      <c r="CZ74" s="519">
        <v>0</v>
      </c>
      <c r="DA74" s="519">
        <v>0</v>
      </c>
      <c r="DB74" s="519">
        <v>0</v>
      </c>
      <c r="DC74" s="519">
        <v>0</v>
      </c>
      <c r="DD74" s="519">
        <v>0</v>
      </c>
      <c r="DE74" s="519">
        <v>0</v>
      </c>
      <c r="DF74" s="519">
        <v>0</v>
      </c>
      <c r="DG74" s="519">
        <v>0</v>
      </c>
      <c r="DH74" s="519">
        <v>0</v>
      </c>
      <c r="DI74" s="519">
        <v>0</v>
      </c>
      <c r="DJ74" s="519">
        <v>0</v>
      </c>
      <c r="DK74" s="519">
        <v>0</v>
      </c>
      <c r="DL74" s="519">
        <v>0</v>
      </c>
      <c r="DM74" s="519">
        <v>0</v>
      </c>
      <c r="DN74" s="519">
        <v>0</v>
      </c>
      <c r="DO74" s="519">
        <v>0</v>
      </c>
      <c r="DP74" s="519">
        <v>0</v>
      </c>
      <c r="DQ74" s="519">
        <v>0</v>
      </c>
      <c r="DR74" s="519">
        <v>0</v>
      </c>
      <c r="DS74" s="519">
        <v>0</v>
      </c>
      <c r="DT74" s="519">
        <v>0</v>
      </c>
      <c r="DU74" s="519">
        <v>0</v>
      </c>
      <c r="DV74" s="519">
        <v>0</v>
      </c>
      <c r="DW74" s="519">
        <v>0</v>
      </c>
      <c r="DX74" s="519">
        <v>0</v>
      </c>
      <c r="DY74" s="131"/>
      <c r="DZ74" s="337" t="s">
        <v>631</v>
      </c>
      <c r="EA74" s="519" t="s">
        <v>1058</v>
      </c>
      <c r="EB74" s="519" t="s">
        <v>1060</v>
      </c>
      <c r="EC74" s="519">
        <v>10</v>
      </c>
      <c r="ED74" s="521" t="str">
        <f t="shared" si="5"/>
        <v>SDN100210</v>
      </c>
      <c r="EE74" s="519">
        <v>10000</v>
      </c>
      <c r="EF74" s="519">
        <v>10000</v>
      </c>
      <c r="EG74" s="519">
        <v>10000</v>
      </c>
      <c r="EH74" s="519">
        <v>10000</v>
      </c>
      <c r="EI74" s="519">
        <v>10000</v>
      </c>
      <c r="EJ74" s="519">
        <v>10000</v>
      </c>
      <c r="EK74" s="519">
        <v>10000</v>
      </c>
      <c r="EL74" s="519">
        <v>10000</v>
      </c>
      <c r="EM74" s="519">
        <v>10000</v>
      </c>
      <c r="EN74" s="519">
        <v>10000</v>
      </c>
      <c r="EO74" s="519">
        <v>10000</v>
      </c>
      <c r="EP74" s="519">
        <v>10000</v>
      </c>
      <c r="EQ74" s="519">
        <v>10000</v>
      </c>
      <c r="ER74" s="519">
        <v>10000</v>
      </c>
      <c r="ES74" s="519">
        <v>10000</v>
      </c>
      <c r="ET74" s="519">
        <v>10000</v>
      </c>
      <c r="EU74" s="519">
        <v>10000</v>
      </c>
      <c r="EV74" s="519">
        <v>10000</v>
      </c>
      <c r="EW74" s="519">
        <v>10000</v>
      </c>
      <c r="EX74" s="519">
        <v>10000</v>
      </c>
      <c r="EY74" s="519">
        <v>10000</v>
      </c>
      <c r="EZ74" s="519">
        <v>10000</v>
      </c>
      <c r="FA74" s="519">
        <v>10000</v>
      </c>
      <c r="FB74" s="519">
        <v>10000</v>
      </c>
      <c r="FC74" s="519">
        <v>10000</v>
      </c>
      <c r="FD74" s="519">
        <v>0</v>
      </c>
      <c r="FE74" s="519">
        <v>0</v>
      </c>
      <c r="FF74" s="519">
        <v>0</v>
      </c>
      <c r="FG74" s="519">
        <v>0</v>
      </c>
      <c r="FH74" s="519">
        <v>0</v>
      </c>
      <c r="FI74" s="519">
        <v>0</v>
      </c>
      <c r="FJ74" s="519">
        <v>0</v>
      </c>
      <c r="FK74" s="519">
        <v>0</v>
      </c>
      <c r="FL74" s="519">
        <v>0</v>
      </c>
      <c r="FM74" s="519">
        <v>0</v>
      </c>
      <c r="FN74" s="519">
        <v>0</v>
      </c>
      <c r="FO74" s="519">
        <v>0</v>
      </c>
      <c r="FP74" s="519">
        <v>0</v>
      </c>
      <c r="FQ74" s="519">
        <v>0</v>
      </c>
      <c r="FR74" s="519">
        <v>0</v>
      </c>
      <c r="FS74" s="519">
        <v>0</v>
      </c>
      <c r="FT74" s="519">
        <v>0</v>
      </c>
      <c r="FU74" s="519">
        <v>0</v>
      </c>
      <c r="FV74" s="519">
        <v>0</v>
      </c>
      <c r="FW74" s="519">
        <v>0</v>
      </c>
      <c r="FX74" s="519">
        <v>0</v>
      </c>
      <c r="FY74" s="519">
        <v>0</v>
      </c>
      <c r="FZ74" s="519">
        <v>0</v>
      </c>
      <c r="GA74" s="519">
        <v>0</v>
      </c>
      <c r="GB74" s="519">
        <v>0</v>
      </c>
      <c r="GC74" s="519">
        <v>0</v>
      </c>
      <c r="GD74" s="519">
        <v>0</v>
      </c>
      <c r="GE74" s="519">
        <v>0</v>
      </c>
      <c r="GF74" s="519">
        <v>0</v>
      </c>
      <c r="GG74" s="519">
        <v>0</v>
      </c>
      <c r="GH74" s="519">
        <v>0</v>
      </c>
      <c r="GI74" s="519">
        <v>0</v>
      </c>
      <c r="GJ74" s="519">
        <v>0</v>
      </c>
      <c r="GK74" s="519">
        <v>0</v>
      </c>
      <c r="GL74" s="519">
        <v>0</v>
      </c>
      <c r="GM74" s="519">
        <v>0</v>
      </c>
      <c r="GN74" s="519">
        <v>0</v>
      </c>
      <c r="GO74" s="519">
        <v>0</v>
      </c>
      <c r="GP74" s="519">
        <v>0</v>
      </c>
      <c r="GQ74" s="519">
        <v>0</v>
      </c>
      <c r="GR74" s="519">
        <v>0</v>
      </c>
      <c r="GS74" s="519">
        <v>0</v>
      </c>
      <c r="GT74" s="519">
        <v>0</v>
      </c>
      <c r="GU74" s="519">
        <v>0</v>
      </c>
      <c r="GV74" s="519">
        <v>0</v>
      </c>
      <c r="GW74" s="519">
        <v>0</v>
      </c>
      <c r="GX74" s="519">
        <v>0</v>
      </c>
      <c r="GY74" s="519">
        <v>0</v>
      </c>
      <c r="GZ74" s="519">
        <v>0</v>
      </c>
      <c r="HA74" s="519">
        <v>0</v>
      </c>
      <c r="HB74" s="519">
        <v>0</v>
      </c>
      <c r="HC74" s="519">
        <v>0</v>
      </c>
      <c r="HD74" s="519">
        <v>0</v>
      </c>
      <c r="HE74" s="519">
        <v>0</v>
      </c>
      <c r="HF74" s="519">
        <v>0</v>
      </c>
      <c r="HG74" s="519">
        <v>0</v>
      </c>
      <c r="HH74" s="519">
        <v>0</v>
      </c>
      <c r="HI74" s="519">
        <v>0</v>
      </c>
      <c r="HJ74" s="519">
        <v>0</v>
      </c>
      <c r="HK74" s="519">
        <v>0</v>
      </c>
      <c r="HL74" s="519">
        <v>0</v>
      </c>
      <c r="HM74" s="519">
        <v>0</v>
      </c>
      <c r="HN74" s="519">
        <v>0</v>
      </c>
      <c r="HO74" s="519">
        <v>0</v>
      </c>
      <c r="HP74" s="519">
        <v>0</v>
      </c>
      <c r="HQ74" s="519">
        <v>0</v>
      </c>
      <c r="HR74" s="519">
        <v>0</v>
      </c>
      <c r="HS74" s="519">
        <v>0</v>
      </c>
      <c r="HT74" s="519">
        <v>0</v>
      </c>
      <c r="HU74" s="519">
        <v>0</v>
      </c>
      <c r="HV74" s="519">
        <v>0</v>
      </c>
      <c r="HW74" s="519">
        <v>0</v>
      </c>
      <c r="HX74" s="519">
        <v>0</v>
      </c>
      <c r="HY74" s="519">
        <v>0</v>
      </c>
      <c r="HZ74" s="519">
        <v>0</v>
      </c>
      <c r="IA74" s="519">
        <v>0</v>
      </c>
      <c r="IB74" s="519">
        <v>0</v>
      </c>
      <c r="IC74" s="519">
        <v>0</v>
      </c>
      <c r="ID74" s="519">
        <v>0</v>
      </c>
      <c r="IE74" s="519">
        <v>0</v>
      </c>
      <c r="IF74" s="519">
        <v>0</v>
      </c>
      <c r="IG74" s="519">
        <v>0</v>
      </c>
      <c r="IH74" s="519">
        <v>0</v>
      </c>
      <c r="II74" s="519">
        <v>0</v>
      </c>
      <c r="IJ74" s="519">
        <v>0</v>
      </c>
      <c r="IK74" s="519">
        <v>0</v>
      </c>
    </row>
    <row r="75" spans="1:245" hidden="1">
      <c r="A75" s="337" t="s">
        <v>631</v>
      </c>
      <c r="B75" s="519" t="s">
        <v>1058</v>
      </c>
      <c r="C75" s="519"/>
      <c r="D75" s="519"/>
      <c r="E75" s="519"/>
      <c r="F75" s="519">
        <v>1</v>
      </c>
      <c r="G75" s="520"/>
      <c r="H75" s="519">
        <v>7</v>
      </c>
      <c r="I75" s="519">
        <v>3</v>
      </c>
      <c r="J75" s="519" t="str">
        <f t="shared" si="6"/>
        <v>SDN10010703</v>
      </c>
      <c r="K75" s="519">
        <v>960</v>
      </c>
      <c r="M75" s="337" t="s">
        <v>631</v>
      </c>
      <c r="N75" s="519" t="s">
        <v>1058</v>
      </c>
      <c r="O75" s="519" t="s">
        <v>1060</v>
      </c>
      <c r="P75" s="519">
        <v>11</v>
      </c>
      <c r="Q75" s="183" t="str">
        <f t="shared" si="4"/>
        <v>SDN100211</v>
      </c>
      <c r="R75" s="519">
        <v>0</v>
      </c>
      <c r="S75" s="519">
        <v>0</v>
      </c>
      <c r="T75" s="519">
        <v>0</v>
      </c>
      <c r="U75" s="519">
        <v>0</v>
      </c>
      <c r="V75" s="519">
        <v>0</v>
      </c>
      <c r="W75" s="519">
        <v>0</v>
      </c>
      <c r="X75" s="519">
        <v>0</v>
      </c>
      <c r="Y75" s="519">
        <v>0</v>
      </c>
      <c r="Z75" s="519">
        <v>0</v>
      </c>
      <c r="AA75" s="519">
        <v>0</v>
      </c>
      <c r="AB75" s="519">
        <v>0</v>
      </c>
      <c r="AC75" s="519">
        <v>0</v>
      </c>
      <c r="AD75" s="519">
        <v>0</v>
      </c>
      <c r="AE75" s="519">
        <v>0</v>
      </c>
      <c r="AF75" s="519">
        <v>0</v>
      </c>
      <c r="AG75" s="519">
        <v>0</v>
      </c>
      <c r="AH75" s="519">
        <v>0</v>
      </c>
      <c r="AI75" s="519">
        <v>0</v>
      </c>
      <c r="AJ75" s="519">
        <v>0</v>
      </c>
      <c r="AK75" s="519">
        <v>0</v>
      </c>
      <c r="AL75" s="519">
        <v>0</v>
      </c>
      <c r="AM75" s="519">
        <v>0</v>
      </c>
      <c r="AN75" s="519">
        <v>0</v>
      </c>
      <c r="AO75" s="519">
        <v>0</v>
      </c>
      <c r="AP75" s="519">
        <v>10000</v>
      </c>
      <c r="AQ75" s="519">
        <v>0</v>
      </c>
      <c r="AR75" s="519">
        <v>0</v>
      </c>
      <c r="AS75" s="519">
        <v>0</v>
      </c>
      <c r="AT75" s="519">
        <v>0</v>
      </c>
      <c r="AU75" s="519">
        <v>0</v>
      </c>
      <c r="AV75" s="519">
        <v>0</v>
      </c>
      <c r="AW75" s="519">
        <v>0</v>
      </c>
      <c r="AX75" s="519">
        <v>0</v>
      </c>
      <c r="AY75" s="519">
        <v>0</v>
      </c>
      <c r="AZ75" s="519">
        <v>0</v>
      </c>
      <c r="BA75" s="519">
        <v>0</v>
      </c>
      <c r="BB75" s="519">
        <v>0</v>
      </c>
      <c r="BC75" s="519">
        <v>0</v>
      </c>
      <c r="BD75" s="519">
        <v>0</v>
      </c>
      <c r="BE75" s="519">
        <v>0</v>
      </c>
      <c r="BF75" s="519">
        <v>0</v>
      </c>
      <c r="BG75" s="519">
        <v>0</v>
      </c>
      <c r="BH75" s="519">
        <v>0</v>
      </c>
      <c r="BI75" s="519">
        <v>0</v>
      </c>
      <c r="BJ75" s="519">
        <v>0</v>
      </c>
      <c r="BK75" s="519">
        <v>0</v>
      </c>
      <c r="BL75" s="519">
        <v>0</v>
      </c>
      <c r="BM75" s="519">
        <v>0</v>
      </c>
      <c r="BN75" s="519">
        <v>0</v>
      </c>
      <c r="BO75" s="519">
        <v>0</v>
      </c>
      <c r="BP75" s="519">
        <v>0</v>
      </c>
      <c r="BQ75" s="519">
        <v>0</v>
      </c>
      <c r="BR75" s="519">
        <v>0</v>
      </c>
      <c r="BS75" s="519">
        <v>0</v>
      </c>
      <c r="BT75" s="519">
        <v>0</v>
      </c>
      <c r="BU75" s="519">
        <v>0</v>
      </c>
      <c r="BV75" s="519">
        <v>0</v>
      </c>
      <c r="BW75" s="519">
        <v>0</v>
      </c>
      <c r="BX75" s="519">
        <v>0</v>
      </c>
      <c r="BY75" s="519">
        <v>0</v>
      </c>
      <c r="BZ75" s="519">
        <v>0</v>
      </c>
      <c r="CA75" s="519">
        <v>0</v>
      </c>
      <c r="CB75" s="519">
        <v>0</v>
      </c>
      <c r="CC75" s="519">
        <v>0</v>
      </c>
      <c r="CD75" s="519">
        <v>0</v>
      </c>
      <c r="CE75" s="519">
        <v>0</v>
      </c>
      <c r="CF75" s="519">
        <v>0</v>
      </c>
      <c r="CG75" s="519">
        <v>0</v>
      </c>
      <c r="CH75" s="519">
        <v>0</v>
      </c>
      <c r="CI75" s="519">
        <v>0</v>
      </c>
      <c r="CJ75" s="519">
        <v>0</v>
      </c>
      <c r="CK75" s="519">
        <v>0</v>
      </c>
      <c r="CL75" s="519">
        <v>0</v>
      </c>
      <c r="CM75" s="519">
        <v>0</v>
      </c>
      <c r="CN75" s="519">
        <v>0</v>
      </c>
      <c r="CO75" s="519">
        <v>0</v>
      </c>
      <c r="CP75" s="519">
        <v>0</v>
      </c>
      <c r="CQ75" s="519">
        <v>0</v>
      </c>
      <c r="CR75" s="519">
        <v>0</v>
      </c>
      <c r="CS75" s="519">
        <v>0</v>
      </c>
      <c r="CT75" s="519">
        <v>0</v>
      </c>
      <c r="CU75" s="519">
        <v>0</v>
      </c>
      <c r="CV75" s="519">
        <v>0</v>
      </c>
      <c r="CW75" s="519">
        <v>0</v>
      </c>
      <c r="CX75" s="519">
        <v>0</v>
      </c>
      <c r="CY75" s="519">
        <v>0</v>
      </c>
      <c r="CZ75" s="519">
        <v>0</v>
      </c>
      <c r="DA75" s="519">
        <v>0</v>
      </c>
      <c r="DB75" s="519">
        <v>0</v>
      </c>
      <c r="DC75" s="519">
        <v>0</v>
      </c>
      <c r="DD75" s="519">
        <v>0</v>
      </c>
      <c r="DE75" s="519">
        <v>0</v>
      </c>
      <c r="DF75" s="519">
        <v>0</v>
      </c>
      <c r="DG75" s="519">
        <v>0</v>
      </c>
      <c r="DH75" s="519">
        <v>0</v>
      </c>
      <c r="DI75" s="519">
        <v>0</v>
      </c>
      <c r="DJ75" s="519">
        <v>0</v>
      </c>
      <c r="DK75" s="519">
        <v>0</v>
      </c>
      <c r="DL75" s="519">
        <v>0</v>
      </c>
      <c r="DM75" s="519">
        <v>0</v>
      </c>
      <c r="DN75" s="519">
        <v>0</v>
      </c>
      <c r="DO75" s="519">
        <v>0</v>
      </c>
      <c r="DP75" s="519">
        <v>0</v>
      </c>
      <c r="DQ75" s="519">
        <v>0</v>
      </c>
      <c r="DR75" s="519">
        <v>0</v>
      </c>
      <c r="DS75" s="519">
        <v>0</v>
      </c>
      <c r="DT75" s="519">
        <v>0</v>
      </c>
      <c r="DU75" s="519">
        <v>0</v>
      </c>
      <c r="DV75" s="519">
        <v>0</v>
      </c>
      <c r="DW75" s="519">
        <v>0</v>
      </c>
      <c r="DX75" s="519">
        <v>0</v>
      </c>
      <c r="DY75" s="131"/>
      <c r="DZ75" s="337" t="s">
        <v>631</v>
      </c>
      <c r="EA75" s="519" t="s">
        <v>1058</v>
      </c>
      <c r="EB75" s="519" t="s">
        <v>1060</v>
      </c>
      <c r="EC75" s="519">
        <v>11</v>
      </c>
      <c r="ED75" s="521" t="str">
        <f t="shared" si="5"/>
        <v>SDN100211</v>
      </c>
      <c r="EE75" s="519">
        <v>10000</v>
      </c>
      <c r="EF75" s="519">
        <v>10000</v>
      </c>
      <c r="EG75" s="519">
        <v>10000</v>
      </c>
      <c r="EH75" s="519">
        <v>10000</v>
      </c>
      <c r="EI75" s="519">
        <v>10000</v>
      </c>
      <c r="EJ75" s="519">
        <v>10000</v>
      </c>
      <c r="EK75" s="519">
        <v>10000</v>
      </c>
      <c r="EL75" s="519">
        <v>10000</v>
      </c>
      <c r="EM75" s="519">
        <v>10000</v>
      </c>
      <c r="EN75" s="519">
        <v>10000</v>
      </c>
      <c r="EO75" s="519">
        <v>10000</v>
      </c>
      <c r="EP75" s="519">
        <v>10000</v>
      </c>
      <c r="EQ75" s="519">
        <v>10000</v>
      </c>
      <c r="ER75" s="519">
        <v>10000</v>
      </c>
      <c r="ES75" s="519">
        <v>10000</v>
      </c>
      <c r="ET75" s="519">
        <v>10000</v>
      </c>
      <c r="EU75" s="519">
        <v>10000</v>
      </c>
      <c r="EV75" s="519">
        <v>10000</v>
      </c>
      <c r="EW75" s="519">
        <v>10000</v>
      </c>
      <c r="EX75" s="519">
        <v>10000</v>
      </c>
      <c r="EY75" s="519">
        <v>10000</v>
      </c>
      <c r="EZ75" s="519">
        <v>10000</v>
      </c>
      <c r="FA75" s="519">
        <v>10000</v>
      </c>
      <c r="FB75" s="519">
        <v>10000</v>
      </c>
      <c r="FC75" s="519">
        <v>10000</v>
      </c>
      <c r="FD75" s="519">
        <v>0</v>
      </c>
      <c r="FE75" s="519">
        <v>0</v>
      </c>
      <c r="FF75" s="519">
        <v>0</v>
      </c>
      <c r="FG75" s="519">
        <v>0</v>
      </c>
      <c r="FH75" s="519">
        <v>0</v>
      </c>
      <c r="FI75" s="519">
        <v>0</v>
      </c>
      <c r="FJ75" s="519">
        <v>0</v>
      </c>
      <c r="FK75" s="519">
        <v>0</v>
      </c>
      <c r="FL75" s="519">
        <v>0</v>
      </c>
      <c r="FM75" s="519">
        <v>0</v>
      </c>
      <c r="FN75" s="519">
        <v>0</v>
      </c>
      <c r="FO75" s="519">
        <v>0</v>
      </c>
      <c r="FP75" s="519">
        <v>0</v>
      </c>
      <c r="FQ75" s="519">
        <v>0</v>
      </c>
      <c r="FR75" s="519">
        <v>0</v>
      </c>
      <c r="FS75" s="519">
        <v>0</v>
      </c>
      <c r="FT75" s="519">
        <v>0</v>
      </c>
      <c r="FU75" s="519">
        <v>0</v>
      </c>
      <c r="FV75" s="519">
        <v>0</v>
      </c>
      <c r="FW75" s="519">
        <v>0</v>
      </c>
      <c r="FX75" s="519">
        <v>0</v>
      </c>
      <c r="FY75" s="519">
        <v>0</v>
      </c>
      <c r="FZ75" s="519">
        <v>0</v>
      </c>
      <c r="GA75" s="519">
        <v>0</v>
      </c>
      <c r="GB75" s="519">
        <v>0</v>
      </c>
      <c r="GC75" s="519">
        <v>0</v>
      </c>
      <c r="GD75" s="519">
        <v>0</v>
      </c>
      <c r="GE75" s="519">
        <v>0</v>
      </c>
      <c r="GF75" s="519">
        <v>0</v>
      </c>
      <c r="GG75" s="519">
        <v>0</v>
      </c>
      <c r="GH75" s="519">
        <v>0</v>
      </c>
      <c r="GI75" s="519">
        <v>0</v>
      </c>
      <c r="GJ75" s="519">
        <v>0</v>
      </c>
      <c r="GK75" s="519">
        <v>0</v>
      </c>
      <c r="GL75" s="519">
        <v>0</v>
      </c>
      <c r="GM75" s="519">
        <v>0</v>
      </c>
      <c r="GN75" s="519">
        <v>0</v>
      </c>
      <c r="GO75" s="519">
        <v>0</v>
      </c>
      <c r="GP75" s="519">
        <v>0</v>
      </c>
      <c r="GQ75" s="519">
        <v>0</v>
      </c>
      <c r="GR75" s="519">
        <v>0</v>
      </c>
      <c r="GS75" s="519">
        <v>0</v>
      </c>
      <c r="GT75" s="519">
        <v>0</v>
      </c>
      <c r="GU75" s="519">
        <v>0</v>
      </c>
      <c r="GV75" s="519">
        <v>0</v>
      </c>
      <c r="GW75" s="519">
        <v>0</v>
      </c>
      <c r="GX75" s="519">
        <v>0</v>
      </c>
      <c r="GY75" s="519">
        <v>0</v>
      </c>
      <c r="GZ75" s="519">
        <v>0</v>
      </c>
      <c r="HA75" s="519">
        <v>0</v>
      </c>
      <c r="HB75" s="519">
        <v>0</v>
      </c>
      <c r="HC75" s="519">
        <v>0</v>
      </c>
      <c r="HD75" s="519">
        <v>0</v>
      </c>
      <c r="HE75" s="519">
        <v>0</v>
      </c>
      <c r="HF75" s="519">
        <v>0</v>
      </c>
      <c r="HG75" s="519">
        <v>0</v>
      </c>
      <c r="HH75" s="519">
        <v>0</v>
      </c>
      <c r="HI75" s="519">
        <v>0</v>
      </c>
      <c r="HJ75" s="519">
        <v>0</v>
      </c>
      <c r="HK75" s="519">
        <v>0</v>
      </c>
      <c r="HL75" s="519">
        <v>0</v>
      </c>
      <c r="HM75" s="519">
        <v>0</v>
      </c>
      <c r="HN75" s="519">
        <v>0</v>
      </c>
      <c r="HO75" s="519">
        <v>0</v>
      </c>
      <c r="HP75" s="519">
        <v>0</v>
      </c>
      <c r="HQ75" s="519">
        <v>0</v>
      </c>
      <c r="HR75" s="519">
        <v>0</v>
      </c>
      <c r="HS75" s="519">
        <v>0</v>
      </c>
      <c r="HT75" s="519">
        <v>0</v>
      </c>
      <c r="HU75" s="519">
        <v>0</v>
      </c>
      <c r="HV75" s="519">
        <v>0</v>
      </c>
      <c r="HW75" s="519">
        <v>0</v>
      </c>
      <c r="HX75" s="519">
        <v>0</v>
      </c>
      <c r="HY75" s="519">
        <v>0</v>
      </c>
      <c r="HZ75" s="519">
        <v>0</v>
      </c>
      <c r="IA75" s="519">
        <v>0</v>
      </c>
      <c r="IB75" s="519">
        <v>0</v>
      </c>
      <c r="IC75" s="519">
        <v>0</v>
      </c>
      <c r="ID75" s="519">
        <v>0</v>
      </c>
      <c r="IE75" s="519">
        <v>0</v>
      </c>
      <c r="IF75" s="519">
        <v>0</v>
      </c>
      <c r="IG75" s="519">
        <v>0</v>
      </c>
      <c r="IH75" s="519">
        <v>0</v>
      </c>
      <c r="II75" s="519">
        <v>0</v>
      </c>
      <c r="IJ75" s="519">
        <v>0</v>
      </c>
      <c r="IK75" s="519">
        <v>0</v>
      </c>
    </row>
    <row r="76" spans="1:245" hidden="1">
      <c r="A76" s="337" t="s">
        <v>631</v>
      </c>
      <c r="B76" s="519" t="s">
        <v>1058</v>
      </c>
      <c r="C76" s="519"/>
      <c r="D76" s="519"/>
      <c r="E76" s="519"/>
      <c r="F76" s="519">
        <v>1</v>
      </c>
      <c r="G76" s="520"/>
      <c r="H76" s="519">
        <v>7</v>
      </c>
      <c r="I76" s="519">
        <v>4</v>
      </c>
      <c r="J76" s="519" t="str">
        <f t="shared" si="6"/>
        <v>SDN10010704</v>
      </c>
      <c r="K76" s="519">
        <v>960</v>
      </c>
      <c r="M76" s="337" t="s">
        <v>631</v>
      </c>
      <c r="N76" s="519" t="s">
        <v>1058</v>
      </c>
      <c r="O76" s="519" t="s">
        <v>1060</v>
      </c>
      <c r="P76" s="519">
        <v>12</v>
      </c>
      <c r="Q76" s="183" t="str">
        <f t="shared" si="4"/>
        <v>SDN100212</v>
      </c>
      <c r="R76" s="519">
        <v>0</v>
      </c>
      <c r="S76" s="519">
        <v>0</v>
      </c>
      <c r="T76" s="519">
        <v>0</v>
      </c>
      <c r="U76" s="519">
        <v>0</v>
      </c>
      <c r="V76" s="519">
        <v>0</v>
      </c>
      <c r="W76" s="519">
        <v>0</v>
      </c>
      <c r="X76" s="519">
        <v>0</v>
      </c>
      <c r="Y76" s="519">
        <v>0</v>
      </c>
      <c r="Z76" s="519">
        <v>0</v>
      </c>
      <c r="AA76" s="519">
        <v>0</v>
      </c>
      <c r="AB76" s="519">
        <v>0</v>
      </c>
      <c r="AC76" s="519">
        <v>0</v>
      </c>
      <c r="AD76" s="519">
        <v>0</v>
      </c>
      <c r="AE76" s="519">
        <v>0</v>
      </c>
      <c r="AF76" s="519">
        <v>0</v>
      </c>
      <c r="AG76" s="519">
        <v>0</v>
      </c>
      <c r="AH76" s="519">
        <v>0</v>
      </c>
      <c r="AI76" s="519">
        <v>0</v>
      </c>
      <c r="AJ76" s="519">
        <v>0</v>
      </c>
      <c r="AK76" s="519">
        <v>0</v>
      </c>
      <c r="AL76" s="519">
        <v>0</v>
      </c>
      <c r="AM76" s="519">
        <v>0</v>
      </c>
      <c r="AN76" s="519">
        <v>0</v>
      </c>
      <c r="AO76" s="519">
        <v>0</v>
      </c>
      <c r="AP76" s="519">
        <v>10000</v>
      </c>
      <c r="AQ76" s="519">
        <v>0</v>
      </c>
      <c r="AR76" s="519">
        <v>0</v>
      </c>
      <c r="AS76" s="519">
        <v>0</v>
      </c>
      <c r="AT76" s="519">
        <v>0</v>
      </c>
      <c r="AU76" s="519">
        <v>0</v>
      </c>
      <c r="AV76" s="519">
        <v>0</v>
      </c>
      <c r="AW76" s="519">
        <v>0</v>
      </c>
      <c r="AX76" s="519">
        <v>0</v>
      </c>
      <c r="AY76" s="519">
        <v>0</v>
      </c>
      <c r="AZ76" s="519">
        <v>0</v>
      </c>
      <c r="BA76" s="519">
        <v>0</v>
      </c>
      <c r="BB76" s="519">
        <v>0</v>
      </c>
      <c r="BC76" s="519">
        <v>0</v>
      </c>
      <c r="BD76" s="519">
        <v>0</v>
      </c>
      <c r="BE76" s="519">
        <v>0</v>
      </c>
      <c r="BF76" s="519">
        <v>0</v>
      </c>
      <c r="BG76" s="519">
        <v>0</v>
      </c>
      <c r="BH76" s="519">
        <v>0</v>
      </c>
      <c r="BI76" s="519">
        <v>0</v>
      </c>
      <c r="BJ76" s="519">
        <v>0</v>
      </c>
      <c r="BK76" s="519">
        <v>0</v>
      </c>
      <c r="BL76" s="519">
        <v>0</v>
      </c>
      <c r="BM76" s="519">
        <v>0</v>
      </c>
      <c r="BN76" s="519">
        <v>0</v>
      </c>
      <c r="BO76" s="519">
        <v>0</v>
      </c>
      <c r="BP76" s="519">
        <v>0</v>
      </c>
      <c r="BQ76" s="519">
        <v>0</v>
      </c>
      <c r="BR76" s="519">
        <v>0</v>
      </c>
      <c r="BS76" s="519">
        <v>0</v>
      </c>
      <c r="BT76" s="519">
        <v>0</v>
      </c>
      <c r="BU76" s="519">
        <v>0</v>
      </c>
      <c r="BV76" s="519">
        <v>0</v>
      </c>
      <c r="BW76" s="519">
        <v>0</v>
      </c>
      <c r="BX76" s="519">
        <v>0</v>
      </c>
      <c r="BY76" s="519">
        <v>0</v>
      </c>
      <c r="BZ76" s="519">
        <v>0</v>
      </c>
      <c r="CA76" s="519">
        <v>0</v>
      </c>
      <c r="CB76" s="519">
        <v>0</v>
      </c>
      <c r="CC76" s="519">
        <v>0</v>
      </c>
      <c r="CD76" s="519">
        <v>0</v>
      </c>
      <c r="CE76" s="519">
        <v>0</v>
      </c>
      <c r="CF76" s="519">
        <v>0</v>
      </c>
      <c r="CG76" s="519">
        <v>0</v>
      </c>
      <c r="CH76" s="519">
        <v>0</v>
      </c>
      <c r="CI76" s="519">
        <v>0</v>
      </c>
      <c r="CJ76" s="519">
        <v>0</v>
      </c>
      <c r="CK76" s="519">
        <v>0</v>
      </c>
      <c r="CL76" s="519">
        <v>0</v>
      </c>
      <c r="CM76" s="519">
        <v>0</v>
      </c>
      <c r="CN76" s="519">
        <v>0</v>
      </c>
      <c r="CO76" s="519">
        <v>0</v>
      </c>
      <c r="CP76" s="519">
        <v>0</v>
      </c>
      <c r="CQ76" s="519">
        <v>0</v>
      </c>
      <c r="CR76" s="519">
        <v>0</v>
      </c>
      <c r="CS76" s="519">
        <v>0</v>
      </c>
      <c r="CT76" s="519">
        <v>0</v>
      </c>
      <c r="CU76" s="519">
        <v>0</v>
      </c>
      <c r="CV76" s="519">
        <v>0</v>
      </c>
      <c r="CW76" s="519">
        <v>0</v>
      </c>
      <c r="CX76" s="519">
        <v>0</v>
      </c>
      <c r="CY76" s="519">
        <v>0</v>
      </c>
      <c r="CZ76" s="519">
        <v>0</v>
      </c>
      <c r="DA76" s="519">
        <v>0</v>
      </c>
      <c r="DB76" s="519">
        <v>0</v>
      </c>
      <c r="DC76" s="519">
        <v>0</v>
      </c>
      <c r="DD76" s="519">
        <v>0</v>
      </c>
      <c r="DE76" s="519">
        <v>0</v>
      </c>
      <c r="DF76" s="519">
        <v>0</v>
      </c>
      <c r="DG76" s="519">
        <v>0</v>
      </c>
      <c r="DH76" s="519">
        <v>0</v>
      </c>
      <c r="DI76" s="519">
        <v>0</v>
      </c>
      <c r="DJ76" s="519">
        <v>0</v>
      </c>
      <c r="DK76" s="519">
        <v>0</v>
      </c>
      <c r="DL76" s="519">
        <v>0</v>
      </c>
      <c r="DM76" s="519">
        <v>0</v>
      </c>
      <c r="DN76" s="519">
        <v>0</v>
      </c>
      <c r="DO76" s="519">
        <v>0</v>
      </c>
      <c r="DP76" s="519">
        <v>0</v>
      </c>
      <c r="DQ76" s="519">
        <v>0</v>
      </c>
      <c r="DR76" s="519">
        <v>0</v>
      </c>
      <c r="DS76" s="519">
        <v>0</v>
      </c>
      <c r="DT76" s="519">
        <v>0</v>
      </c>
      <c r="DU76" s="519">
        <v>0</v>
      </c>
      <c r="DV76" s="519">
        <v>0</v>
      </c>
      <c r="DW76" s="519">
        <v>0</v>
      </c>
      <c r="DX76" s="519">
        <v>0</v>
      </c>
      <c r="DY76" s="131"/>
      <c r="DZ76" s="337" t="s">
        <v>631</v>
      </c>
      <c r="EA76" s="519" t="s">
        <v>1058</v>
      </c>
      <c r="EB76" s="519" t="s">
        <v>1060</v>
      </c>
      <c r="EC76" s="519">
        <v>12</v>
      </c>
      <c r="ED76" s="521" t="str">
        <f t="shared" si="5"/>
        <v>SDN100212</v>
      </c>
      <c r="EE76" s="519">
        <v>10000</v>
      </c>
      <c r="EF76" s="519">
        <v>10000</v>
      </c>
      <c r="EG76" s="519">
        <v>10000</v>
      </c>
      <c r="EH76" s="519">
        <v>10000</v>
      </c>
      <c r="EI76" s="519">
        <v>10000</v>
      </c>
      <c r="EJ76" s="519">
        <v>10000</v>
      </c>
      <c r="EK76" s="519">
        <v>10000</v>
      </c>
      <c r="EL76" s="519">
        <v>10000</v>
      </c>
      <c r="EM76" s="519">
        <v>10000</v>
      </c>
      <c r="EN76" s="519">
        <v>10000</v>
      </c>
      <c r="EO76" s="519">
        <v>10000</v>
      </c>
      <c r="EP76" s="519">
        <v>10000</v>
      </c>
      <c r="EQ76" s="519">
        <v>10000</v>
      </c>
      <c r="ER76" s="519">
        <v>10000</v>
      </c>
      <c r="ES76" s="519">
        <v>10000</v>
      </c>
      <c r="ET76" s="519">
        <v>10000</v>
      </c>
      <c r="EU76" s="519">
        <v>10000</v>
      </c>
      <c r="EV76" s="519">
        <v>10000</v>
      </c>
      <c r="EW76" s="519">
        <v>10000</v>
      </c>
      <c r="EX76" s="519">
        <v>10000</v>
      </c>
      <c r="EY76" s="519">
        <v>10000</v>
      </c>
      <c r="EZ76" s="519">
        <v>10000</v>
      </c>
      <c r="FA76" s="519">
        <v>10000</v>
      </c>
      <c r="FB76" s="519">
        <v>10000</v>
      </c>
      <c r="FC76" s="519">
        <v>10000</v>
      </c>
      <c r="FD76" s="519">
        <v>0</v>
      </c>
      <c r="FE76" s="519">
        <v>0</v>
      </c>
      <c r="FF76" s="519">
        <v>0</v>
      </c>
      <c r="FG76" s="519">
        <v>0</v>
      </c>
      <c r="FH76" s="519">
        <v>0</v>
      </c>
      <c r="FI76" s="519">
        <v>0</v>
      </c>
      <c r="FJ76" s="519">
        <v>0</v>
      </c>
      <c r="FK76" s="519">
        <v>0</v>
      </c>
      <c r="FL76" s="519">
        <v>0</v>
      </c>
      <c r="FM76" s="519">
        <v>0</v>
      </c>
      <c r="FN76" s="519">
        <v>0</v>
      </c>
      <c r="FO76" s="519">
        <v>0</v>
      </c>
      <c r="FP76" s="519">
        <v>0</v>
      </c>
      <c r="FQ76" s="519">
        <v>0</v>
      </c>
      <c r="FR76" s="519">
        <v>0</v>
      </c>
      <c r="FS76" s="519">
        <v>0</v>
      </c>
      <c r="FT76" s="519">
        <v>0</v>
      </c>
      <c r="FU76" s="519">
        <v>0</v>
      </c>
      <c r="FV76" s="519">
        <v>0</v>
      </c>
      <c r="FW76" s="519">
        <v>0</v>
      </c>
      <c r="FX76" s="519">
        <v>0</v>
      </c>
      <c r="FY76" s="519">
        <v>0</v>
      </c>
      <c r="FZ76" s="519">
        <v>0</v>
      </c>
      <c r="GA76" s="519">
        <v>0</v>
      </c>
      <c r="GB76" s="519">
        <v>0</v>
      </c>
      <c r="GC76" s="519">
        <v>0</v>
      </c>
      <c r="GD76" s="519">
        <v>0</v>
      </c>
      <c r="GE76" s="519">
        <v>0</v>
      </c>
      <c r="GF76" s="519">
        <v>0</v>
      </c>
      <c r="GG76" s="519">
        <v>0</v>
      </c>
      <c r="GH76" s="519">
        <v>0</v>
      </c>
      <c r="GI76" s="519">
        <v>0</v>
      </c>
      <c r="GJ76" s="519">
        <v>0</v>
      </c>
      <c r="GK76" s="519">
        <v>0</v>
      </c>
      <c r="GL76" s="519">
        <v>0</v>
      </c>
      <c r="GM76" s="519">
        <v>0</v>
      </c>
      <c r="GN76" s="519">
        <v>0</v>
      </c>
      <c r="GO76" s="519">
        <v>0</v>
      </c>
      <c r="GP76" s="519">
        <v>0</v>
      </c>
      <c r="GQ76" s="519">
        <v>0</v>
      </c>
      <c r="GR76" s="519">
        <v>0</v>
      </c>
      <c r="GS76" s="519">
        <v>0</v>
      </c>
      <c r="GT76" s="519">
        <v>0</v>
      </c>
      <c r="GU76" s="519">
        <v>0</v>
      </c>
      <c r="GV76" s="519">
        <v>0</v>
      </c>
      <c r="GW76" s="519">
        <v>0</v>
      </c>
      <c r="GX76" s="519">
        <v>0</v>
      </c>
      <c r="GY76" s="519">
        <v>0</v>
      </c>
      <c r="GZ76" s="519">
        <v>0</v>
      </c>
      <c r="HA76" s="519">
        <v>0</v>
      </c>
      <c r="HB76" s="519">
        <v>0</v>
      </c>
      <c r="HC76" s="519">
        <v>0</v>
      </c>
      <c r="HD76" s="519">
        <v>0</v>
      </c>
      <c r="HE76" s="519">
        <v>0</v>
      </c>
      <c r="HF76" s="519">
        <v>0</v>
      </c>
      <c r="HG76" s="519">
        <v>0</v>
      </c>
      <c r="HH76" s="519">
        <v>0</v>
      </c>
      <c r="HI76" s="519">
        <v>0</v>
      </c>
      <c r="HJ76" s="519">
        <v>0</v>
      </c>
      <c r="HK76" s="519">
        <v>0</v>
      </c>
      <c r="HL76" s="519">
        <v>0</v>
      </c>
      <c r="HM76" s="519">
        <v>0</v>
      </c>
      <c r="HN76" s="519">
        <v>0</v>
      </c>
      <c r="HO76" s="519">
        <v>0</v>
      </c>
      <c r="HP76" s="519">
        <v>0</v>
      </c>
      <c r="HQ76" s="519">
        <v>0</v>
      </c>
      <c r="HR76" s="519">
        <v>0</v>
      </c>
      <c r="HS76" s="519">
        <v>0</v>
      </c>
      <c r="HT76" s="519">
        <v>0</v>
      </c>
      <c r="HU76" s="519">
        <v>0</v>
      </c>
      <c r="HV76" s="519">
        <v>0</v>
      </c>
      <c r="HW76" s="519">
        <v>0</v>
      </c>
      <c r="HX76" s="519">
        <v>0</v>
      </c>
      <c r="HY76" s="519">
        <v>0</v>
      </c>
      <c r="HZ76" s="519">
        <v>0</v>
      </c>
      <c r="IA76" s="519">
        <v>0</v>
      </c>
      <c r="IB76" s="519">
        <v>0</v>
      </c>
      <c r="IC76" s="519">
        <v>0</v>
      </c>
      <c r="ID76" s="519">
        <v>0</v>
      </c>
      <c r="IE76" s="519">
        <v>0</v>
      </c>
      <c r="IF76" s="519">
        <v>0</v>
      </c>
      <c r="IG76" s="519">
        <v>0</v>
      </c>
      <c r="IH76" s="519">
        <v>0</v>
      </c>
      <c r="II76" s="519">
        <v>0</v>
      </c>
      <c r="IJ76" s="519">
        <v>0</v>
      </c>
      <c r="IK76" s="519">
        <v>0</v>
      </c>
    </row>
    <row r="77" spans="1:245" hidden="1">
      <c r="A77" s="337" t="s">
        <v>631</v>
      </c>
      <c r="B77" s="519" t="s">
        <v>1058</v>
      </c>
      <c r="C77" s="519"/>
      <c r="D77" s="519"/>
      <c r="E77" s="519"/>
      <c r="F77" s="519">
        <v>1</v>
      </c>
      <c r="G77" s="520"/>
      <c r="H77" s="519">
        <v>7</v>
      </c>
      <c r="I77" s="519">
        <v>5</v>
      </c>
      <c r="J77" s="519" t="str">
        <f t="shared" si="6"/>
        <v>SDN10010705</v>
      </c>
      <c r="K77" s="519">
        <v>960</v>
      </c>
      <c r="M77" s="337" t="s">
        <v>631</v>
      </c>
      <c r="N77" s="519" t="s">
        <v>1058</v>
      </c>
      <c r="O77" s="519" t="s">
        <v>1060</v>
      </c>
      <c r="P77" s="519">
        <v>13</v>
      </c>
      <c r="Q77" s="183" t="str">
        <f t="shared" si="4"/>
        <v>SDN100213</v>
      </c>
      <c r="R77" s="519">
        <v>0</v>
      </c>
      <c r="S77" s="519">
        <v>0</v>
      </c>
      <c r="T77" s="519">
        <v>0</v>
      </c>
      <c r="U77" s="519">
        <v>0</v>
      </c>
      <c r="V77" s="519">
        <v>0</v>
      </c>
      <c r="W77" s="519">
        <v>0</v>
      </c>
      <c r="X77" s="519">
        <v>0</v>
      </c>
      <c r="Y77" s="519">
        <v>0</v>
      </c>
      <c r="Z77" s="519">
        <v>0</v>
      </c>
      <c r="AA77" s="519">
        <v>0</v>
      </c>
      <c r="AB77" s="519">
        <v>0</v>
      </c>
      <c r="AC77" s="519">
        <v>0</v>
      </c>
      <c r="AD77" s="519">
        <v>0</v>
      </c>
      <c r="AE77" s="519">
        <v>0</v>
      </c>
      <c r="AF77" s="519">
        <v>0</v>
      </c>
      <c r="AG77" s="519">
        <v>0</v>
      </c>
      <c r="AH77" s="519">
        <v>0</v>
      </c>
      <c r="AI77" s="519">
        <v>0</v>
      </c>
      <c r="AJ77" s="519">
        <v>0</v>
      </c>
      <c r="AK77" s="519">
        <v>0</v>
      </c>
      <c r="AL77" s="519">
        <v>0</v>
      </c>
      <c r="AM77" s="519">
        <v>0</v>
      </c>
      <c r="AN77" s="519">
        <v>0</v>
      </c>
      <c r="AO77" s="519">
        <v>0</v>
      </c>
      <c r="AP77" s="519">
        <v>10000</v>
      </c>
      <c r="AQ77" s="519">
        <v>0</v>
      </c>
      <c r="AR77" s="519">
        <v>0</v>
      </c>
      <c r="AS77" s="519">
        <v>0</v>
      </c>
      <c r="AT77" s="519">
        <v>0</v>
      </c>
      <c r="AU77" s="519">
        <v>0</v>
      </c>
      <c r="AV77" s="519">
        <v>0</v>
      </c>
      <c r="AW77" s="519">
        <v>0</v>
      </c>
      <c r="AX77" s="519">
        <v>0</v>
      </c>
      <c r="AY77" s="519">
        <v>0</v>
      </c>
      <c r="AZ77" s="519">
        <v>0</v>
      </c>
      <c r="BA77" s="519">
        <v>0</v>
      </c>
      <c r="BB77" s="519">
        <v>0</v>
      </c>
      <c r="BC77" s="519">
        <v>0</v>
      </c>
      <c r="BD77" s="519">
        <v>0</v>
      </c>
      <c r="BE77" s="519">
        <v>0</v>
      </c>
      <c r="BF77" s="519">
        <v>0</v>
      </c>
      <c r="BG77" s="519">
        <v>0</v>
      </c>
      <c r="BH77" s="519">
        <v>0</v>
      </c>
      <c r="BI77" s="519">
        <v>0</v>
      </c>
      <c r="BJ77" s="519">
        <v>0</v>
      </c>
      <c r="BK77" s="519">
        <v>0</v>
      </c>
      <c r="BL77" s="519">
        <v>0</v>
      </c>
      <c r="BM77" s="519">
        <v>0</v>
      </c>
      <c r="BN77" s="519">
        <v>0</v>
      </c>
      <c r="BO77" s="519">
        <v>0</v>
      </c>
      <c r="BP77" s="519">
        <v>0</v>
      </c>
      <c r="BQ77" s="519">
        <v>0</v>
      </c>
      <c r="BR77" s="519">
        <v>0</v>
      </c>
      <c r="BS77" s="519">
        <v>0</v>
      </c>
      <c r="BT77" s="519">
        <v>0</v>
      </c>
      <c r="BU77" s="519">
        <v>0</v>
      </c>
      <c r="BV77" s="519">
        <v>0</v>
      </c>
      <c r="BW77" s="519">
        <v>0</v>
      </c>
      <c r="BX77" s="519">
        <v>0</v>
      </c>
      <c r="BY77" s="519">
        <v>0</v>
      </c>
      <c r="BZ77" s="519">
        <v>0</v>
      </c>
      <c r="CA77" s="519">
        <v>0</v>
      </c>
      <c r="CB77" s="519">
        <v>0</v>
      </c>
      <c r="CC77" s="519">
        <v>0</v>
      </c>
      <c r="CD77" s="519">
        <v>0</v>
      </c>
      <c r="CE77" s="519">
        <v>0</v>
      </c>
      <c r="CF77" s="519">
        <v>0</v>
      </c>
      <c r="CG77" s="519">
        <v>0</v>
      </c>
      <c r="CH77" s="519">
        <v>0</v>
      </c>
      <c r="CI77" s="519">
        <v>0</v>
      </c>
      <c r="CJ77" s="519">
        <v>0</v>
      </c>
      <c r="CK77" s="519">
        <v>0</v>
      </c>
      <c r="CL77" s="519">
        <v>0</v>
      </c>
      <c r="CM77" s="519">
        <v>0</v>
      </c>
      <c r="CN77" s="519">
        <v>0</v>
      </c>
      <c r="CO77" s="519">
        <v>0</v>
      </c>
      <c r="CP77" s="519">
        <v>0</v>
      </c>
      <c r="CQ77" s="519">
        <v>0</v>
      </c>
      <c r="CR77" s="519">
        <v>0</v>
      </c>
      <c r="CS77" s="519">
        <v>0</v>
      </c>
      <c r="CT77" s="519">
        <v>0</v>
      </c>
      <c r="CU77" s="519">
        <v>0</v>
      </c>
      <c r="CV77" s="519">
        <v>0</v>
      </c>
      <c r="CW77" s="519">
        <v>0</v>
      </c>
      <c r="CX77" s="519">
        <v>0</v>
      </c>
      <c r="CY77" s="519">
        <v>0</v>
      </c>
      <c r="CZ77" s="519">
        <v>0</v>
      </c>
      <c r="DA77" s="519">
        <v>0</v>
      </c>
      <c r="DB77" s="519">
        <v>0</v>
      </c>
      <c r="DC77" s="519">
        <v>0</v>
      </c>
      <c r="DD77" s="519">
        <v>0</v>
      </c>
      <c r="DE77" s="519">
        <v>0</v>
      </c>
      <c r="DF77" s="519">
        <v>0</v>
      </c>
      <c r="DG77" s="519">
        <v>0</v>
      </c>
      <c r="DH77" s="519">
        <v>0</v>
      </c>
      <c r="DI77" s="519">
        <v>0</v>
      </c>
      <c r="DJ77" s="519">
        <v>0</v>
      </c>
      <c r="DK77" s="519">
        <v>0</v>
      </c>
      <c r="DL77" s="519">
        <v>0</v>
      </c>
      <c r="DM77" s="519">
        <v>0</v>
      </c>
      <c r="DN77" s="519">
        <v>0</v>
      </c>
      <c r="DO77" s="519">
        <v>0</v>
      </c>
      <c r="DP77" s="519">
        <v>0</v>
      </c>
      <c r="DQ77" s="519">
        <v>0</v>
      </c>
      <c r="DR77" s="519">
        <v>0</v>
      </c>
      <c r="DS77" s="519">
        <v>0</v>
      </c>
      <c r="DT77" s="519">
        <v>0</v>
      </c>
      <c r="DU77" s="519">
        <v>0</v>
      </c>
      <c r="DV77" s="519">
        <v>0</v>
      </c>
      <c r="DW77" s="519">
        <v>0</v>
      </c>
      <c r="DX77" s="519">
        <v>0</v>
      </c>
      <c r="DY77" s="131"/>
      <c r="DZ77" s="337" t="s">
        <v>631</v>
      </c>
      <c r="EA77" s="519" t="s">
        <v>1058</v>
      </c>
      <c r="EB77" s="519" t="s">
        <v>1060</v>
      </c>
      <c r="EC77" s="519">
        <v>13</v>
      </c>
      <c r="ED77" s="521" t="str">
        <f t="shared" si="5"/>
        <v>SDN100213</v>
      </c>
      <c r="EE77" s="519">
        <v>10000</v>
      </c>
      <c r="EF77" s="519">
        <v>10000</v>
      </c>
      <c r="EG77" s="519">
        <v>10000</v>
      </c>
      <c r="EH77" s="519">
        <v>10000</v>
      </c>
      <c r="EI77" s="519">
        <v>10000</v>
      </c>
      <c r="EJ77" s="519">
        <v>10000</v>
      </c>
      <c r="EK77" s="519">
        <v>10000</v>
      </c>
      <c r="EL77" s="519">
        <v>10000</v>
      </c>
      <c r="EM77" s="519">
        <v>10000</v>
      </c>
      <c r="EN77" s="519">
        <v>10000</v>
      </c>
      <c r="EO77" s="519">
        <v>10000</v>
      </c>
      <c r="EP77" s="519">
        <v>10000</v>
      </c>
      <c r="EQ77" s="519">
        <v>10000</v>
      </c>
      <c r="ER77" s="519">
        <v>10000</v>
      </c>
      <c r="ES77" s="519">
        <v>10000</v>
      </c>
      <c r="ET77" s="519">
        <v>10000</v>
      </c>
      <c r="EU77" s="519">
        <v>10000</v>
      </c>
      <c r="EV77" s="519">
        <v>10000</v>
      </c>
      <c r="EW77" s="519">
        <v>10000</v>
      </c>
      <c r="EX77" s="519">
        <v>10000</v>
      </c>
      <c r="EY77" s="519">
        <v>10000</v>
      </c>
      <c r="EZ77" s="519">
        <v>10000</v>
      </c>
      <c r="FA77" s="519">
        <v>10000</v>
      </c>
      <c r="FB77" s="519">
        <v>10000</v>
      </c>
      <c r="FC77" s="519">
        <v>10000</v>
      </c>
      <c r="FD77" s="519">
        <v>0</v>
      </c>
      <c r="FE77" s="519">
        <v>0</v>
      </c>
      <c r="FF77" s="519">
        <v>0</v>
      </c>
      <c r="FG77" s="519">
        <v>0</v>
      </c>
      <c r="FH77" s="519">
        <v>0</v>
      </c>
      <c r="FI77" s="519">
        <v>0</v>
      </c>
      <c r="FJ77" s="519">
        <v>0</v>
      </c>
      <c r="FK77" s="519">
        <v>0</v>
      </c>
      <c r="FL77" s="519">
        <v>0</v>
      </c>
      <c r="FM77" s="519">
        <v>0</v>
      </c>
      <c r="FN77" s="519">
        <v>0</v>
      </c>
      <c r="FO77" s="519">
        <v>0</v>
      </c>
      <c r="FP77" s="519">
        <v>0</v>
      </c>
      <c r="FQ77" s="519">
        <v>0</v>
      </c>
      <c r="FR77" s="519">
        <v>0</v>
      </c>
      <c r="FS77" s="519">
        <v>0</v>
      </c>
      <c r="FT77" s="519">
        <v>0</v>
      </c>
      <c r="FU77" s="519">
        <v>0</v>
      </c>
      <c r="FV77" s="519">
        <v>0</v>
      </c>
      <c r="FW77" s="519">
        <v>0</v>
      </c>
      <c r="FX77" s="519">
        <v>0</v>
      </c>
      <c r="FY77" s="519">
        <v>0</v>
      </c>
      <c r="FZ77" s="519">
        <v>0</v>
      </c>
      <c r="GA77" s="519">
        <v>0</v>
      </c>
      <c r="GB77" s="519">
        <v>0</v>
      </c>
      <c r="GC77" s="519">
        <v>0</v>
      </c>
      <c r="GD77" s="519">
        <v>0</v>
      </c>
      <c r="GE77" s="519">
        <v>0</v>
      </c>
      <c r="GF77" s="519">
        <v>0</v>
      </c>
      <c r="GG77" s="519">
        <v>0</v>
      </c>
      <c r="GH77" s="519">
        <v>0</v>
      </c>
      <c r="GI77" s="519">
        <v>0</v>
      </c>
      <c r="GJ77" s="519">
        <v>0</v>
      </c>
      <c r="GK77" s="519">
        <v>0</v>
      </c>
      <c r="GL77" s="519">
        <v>0</v>
      </c>
      <c r="GM77" s="519">
        <v>0</v>
      </c>
      <c r="GN77" s="519">
        <v>0</v>
      </c>
      <c r="GO77" s="519">
        <v>0</v>
      </c>
      <c r="GP77" s="519">
        <v>0</v>
      </c>
      <c r="GQ77" s="519">
        <v>0</v>
      </c>
      <c r="GR77" s="519">
        <v>0</v>
      </c>
      <c r="GS77" s="519">
        <v>0</v>
      </c>
      <c r="GT77" s="519">
        <v>0</v>
      </c>
      <c r="GU77" s="519">
        <v>0</v>
      </c>
      <c r="GV77" s="519">
        <v>0</v>
      </c>
      <c r="GW77" s="519">
        <v>0</v>
      </c>
      <c r="GX77" s="519">
        <v>0</v>
      </c>
      <c r="GY77" s="519">
        <v>0</v>
      </c>
      <c r="GZ77" s="519">
        <v>0</v>
      </c>
      <c r="HA77" s="519">
        <v>0</v>
      </c>
      <c r="HB77" s="519">
        <v>0</v>
      </c>
      <c r="HC77" s="519">
        <v>0</v>
      </c>
      <c r="HD77" s="519">
        <v>0</v>
      </c>
      <c r="HE77" s="519">
        <v>0</v>
      </c>
      <c r="HF77" s="519">
        <v>0</v>
      </c>
      <c r="HG77" s="519">
        <v>0</v>
      </c>
      <c r="HH77" s="519">
        <v>0</v>
      </c>
      <c r="HI77" s="519">
        <v>0</v>
      </c>
      <c r="HJ77" s="519">
        <v>0</v>
      </c>
      <c r="HK77" s="519">
        <v>0</v>
      </c>
      <c r="HL77" s="519">
        <v>0</v>
      </c>
      <c r="HM77" s="519">
        <v>0</v>
      </c>
      <c r="HN77" s="519">
        <v>0</v>
      </c>
      <c r="HO77" s="519">
        <v>0</v>
      </c>
      <c r="HP77" s="519">
        <v>0</v>
      </c>
      <c r="HQ77" s="519">
        <v>0</v>
      </c>
      <c r="HR77" s="519">
        <v>0</v>
      </c>
      <c r="HS77" s="519">
        <v>0</v>
      </c>
      <c r="HT77" s="519">
        <v>0</v>
      </c>
      <c r="HU77" s="519">
        <v>0</v>
      </c>
      <c r="HV77" s="519">
        <v>0</v>
      </c>
      <c r="HW77" s="519">
        <v>0</v>
      </c>
      <c r="HX77" s="519">
        <v>0</v>
      </c>
      <c r="HY77" s="519">
        <v>0</v>
      </c>
      <c r="HZ77" s="519">
        <v>0</v>
      </c>
      <c r="IA77" s="519">
        <v>0</v>
      </c>
      <c r="IB77" s="519">
        <v>0</v>
      </c>
      <c r="IC77" s="519">
        <v>0</v>
      </c>
      <c r="ID77" s="519">
        <v>0</v>
      </c>
      <c r="IE77" s="519">
        <v>0</v>
      </c>
      <c r="IF77" s="519">
        <v>0</v>
      </c>
      <c r="IG77" s="519">
        <v>0</v>
      </c>
      <c r="IH77" s="519">
        <v>0</v>
      </c>
      <c r="II77" s="519">
        <v>0</v>
      </c>
      <c r="IJ77" s="519">
        <v>0</v>
      </c>
      <c r="IK77" s="519">
        <v>0</v>
      </c>
    </row>
    <row r="78" spans="1:245" hidden="1">
      <c r="A78" s="337" t="s">
        <v>631</v>
      </c>
      <c r="B78" s="519" t="s">
        <v>1058</v>
      </c>
      <c r="C78" s="519"/>
      <c r="D78" s="519"/>
      <c r="E78" s="519"/>
      <c r="F78" s="519">
        <v>1</v>
      </c>
      <c r="G78" s="520"/>
      <c r="H78" s="519">
        <v>7</v>
      </c>
      <c r="I78" s="519">
        <v>6</v>
      </c>
      <c r="J78" s="519" t="str">
        <f t="shared" si="6"/>
        <v>SDN10010706</v>
      </c>
      <c r="K78" s="519">
        <v>768</v>
      </c>
      <c r="M78" s="337" t="s">
        <v>631</v>
      </c>
      <c r="N78" s="519" t="s">
        <v>1058</v>
      </c>
      <c r="O78" s="519" t="s">
        <v>1060</v>
      </c>
      <c r="P78" s="519">
        <v>14</v>
      </c>
      <c r="Q78" s="183" t="str">
        <f t="shared" si="4"/>
        <v>SDN100214</v>
      </c>
      <c r="R78" s="519">
        <v>0</v>
      </c>
      <c r="S78" s="519">
        <v>0</v>
      </c>
      <c r="T78" s="519">
        <v>0</v>
      </c>
      <c r="U78" s="519">
        <v>0</v>
      </c>
      <c r="V78" s="519">
        <v>0</v>
      </c>
      <c r="W78" s="519">
        <v>0</v>
      </c>
      <c r="X78" s="519">
        <v>0</v>
      </c>
      <c r="Y78" s="519">
        <v>0</v>
      </c>
      <c r="Z78" s="519">
        <v>0</v>
      </c>
      <c r="AA78" s="519">
        <v>0</v>
      </c>
      <c r="AB78" s="519">
        <v>0</v>
      </c>
      <c r="AC78" s="519">
        <v>0</v>
      </c>
      <c r="AD78" s="519">
        <v>0</v>
      </c>
      <c r="AE78" s="519">
        <v>0</v>
      </c>
      <c r="AF78" s="519">
        <v>0</v>
      </c>
      <c r="AG78" s="519">
        <v>0</v>
      </c>
      <c r="AH78" s="519">
        <v>0</v>
      </c>
      <c r="AI78" s="519">
        <v>0</v>
      </c>
      <c r="AJ78" s="519">
        <v>0</v>
      </c>
      <c r="AK78" s="519">
        <v>0</v>
      </c>
      <c r="AL78" s="519">
        <v>0</v>
      </c>
      <c r="AM78" s="519">
        <v>0</v>
      </c>
      <c r="AN78" s="519">
        <v>0</v>
      </c>
      <c r="AO78" s="519">
        <v>0</v>
      </c>
      <c r="AP78" s="519">
        <v>10000</v>
      </c>
      <c r="AQ78" s="519">
        <v>0</v>
      </c>
      <c r="AR78" s="519">
        <v>0</v>
      </c>
      <c r="AS78" s="519">
        <v>0</v>
      </c>
      <c r="AT78" s="519">
        <v>0</v>
      </c>
      <c r="AU78" s="519">
        <v>0</v>
      </c>
      <c r="AV78" s="519">
        <v>0</v>
      </c>
      <c r="AW78" s="519">
        <v>0</v>
      </c>
      <c r="AX78" s="519">
        <v>0</v>
      </c>
      <c r="AY78" s="519">
        <v>0</v>
      </c>
      <c r="AZ78" s="519">
        <v>0</v>
      </c>
      <c r="BA78" s="519">
        <v>0</v>
      </c>
      <c r="BB78" s="519">
        <v>0</v>
      </c>
      <c r="BC78" s="519">
        <v>0</v>
      </c>
      <c r="BD78" s="519">
        <v>0</v>
      </c>
      <c r="BE78" s="519">
        <v>0</v>
      </c>
      <c r="BF78" s="519">
        <v>0</v>
      </c>
      <c r="BG78" s="519">
        <v>0</v>
      </c>
      <c r="BH78" s="519">
        <v>0</v>
      </c>
      <c r="BI78" s="519">
        <v>0</v>
      </c>
      <c r="BJ78" s="519">
        <v>0</v>
      </c>
      <c r="BK78" s="519">
        <v>0</v>
      </c>
      <c r="BL78" s="519">
        <v>0</v>
      </c>
      <c r="BM78" s="519">
        <v>0</v>
      </c>
      <c r="BN78" s="519">
        <v>0</v>
      </c>
      <c r="BO78" s="519">
        <v>0</v>
      </c>
      <c r="BP78" s="519">
        <v>0</v>
      </c>
      <c r="BQ78" s="519">
        <v>0</v>
      </c>
      <c r="BR78" s="519">
        <v>0</v>
      </c>
      <c r="BS78" s="519">
        <v>0</v>
      </c>
      <c r="BT78" s="519">
        <v>0</v>
      </c>
      <c r="BU78" s="519">
        <v>0</v>
      </c>
      <c r="BV78" s="519">
        <v>0</v>
      </c>
      <c r="BW78" s="519">
        <v>0</v>
      </c>
      <c r="BX78" s="519">
        <v>0</v>
      </c>
      <c r="BY78" s="519">
        <v>0</v>
      </c>
      <c r="BZ78" s="519">
        <v>0</v>
      </c>
      <c r="CA78" s="519">
        <v>0</v>
      </c>
      <c r="CB78" s="519">
        <v>0</v>
      </c>
      <c r="CC78" s="519">
        <v>0</v>
      </c>
      <c r="CD78" s="519">
        <v>0</v>
      </c>
      <c r="CE78" s="519">
        <v>0</v>
      </c>
      <c r="CF78" s="519">
        <v>0</v>
      </c>
      <c r="CG78" s="519">
        <v>0</v>
      </c>
      <c r="CH78" s="519">
        <v>0</v>
      </c>
      <c r="CI78" s="519">
        <v>0</v>
      </c>
      <c r="CJ78" s="519">
        <v>0</v>
      </c>
      <c r="CK78" s="519">
        <v>0</v>
      </c>
      <c r="CL78" s="519">
        <v>0</v>
      </c>
      <c r="CM78" s="519">
        <v>0</v>
      </c>
      <c r="CN78" s="519">
        <v>0</v>
      </c>
      <c r="CO78" s="519">
        <v>0</v>
      </c>
      <c r="CP78" s="519">
        <v>0</v>
      </c>
      <c r="CQ78" s="519">
        <v>0</v>
      </c>
      <c r="CR78" s="519">
        <v>0</v>
      </c>
      <c r="CS78" s="519">
        <v>0</v>
      </c>
      <c r="CT78" s="519">
        <v>0</v>
      </c>
      <c r="CU78" s="519">
        <v>0</v>
      </c>
      <c r="CV78" s="519">
        <v>0</v>
      </c>
      <c r="CW78" s="519">
        <v>0</v>
      </c>
      <c r="CX78" s="519">
        <v>0</v>
      </c>
      <c r="CY78" s="519">
        <v>0</v>
      </c>
      <c r="CZ78" s="519">
        <v>0</v>
      </c>
      <c r="DA78" s="519">
        <v>0</v>
      </c>
      <c r="DB78" s="519">
        <v>0</v>
      </c>
      <c r="DC78" s="519">
        <v>0</v>
      </c>
      <c r="DD78" s="519">
        <v>0</v>
      </c>
      <c r="DE78" s="519">
        <v>0</v>
      </c>
      <c r="DF78" s="519">
        <v>0</v>
      </c>
      <c r="DG78" s="519">
        <v>0</v>
      </c>
      <c r="DH78" s="519">
        <v>0</v>
      </c>
      <c r="DI78" s="519">
        <v>0</v>
      </c>
      <c r="DJ78" s="519">
        <v>0</v>
      </c>
      <c r="DK78" s="519">
        <v>0</v>
      </c>
      <c r="DL78" s="519">
        <v>0</v>
      </c>
      <c r="DM78" s="519">
        <v>0</v>
      </c>
      <c r="DN78" s="519">
        <v>0</v>
      </c>
      <c r="DO78" s="519">
        <v>0</v>
      </c>
      <c r="DP78" s="519">
        <v>0</v>
      </c>
      <c r="DQ78" s="519">
        <v>0</v>
      </c>
      <c r="DR78" s="519">
        <v>0</v>
      </c>
      <c r="DS78" s="519">
        <v>0</v>
      </c>
      <c r="DT78" s="519">
        <v>0</v>
      </c>
      <c r="DU78" s="519">
        <v>0</v>
      </c>
      <c r="DV78" s="519">
        <v>0</v>
      </c>
      <c r="DW78" s="519">
        <v>0</v>
      </c>
      <c r="DX78" s="519">
        <v>0</v>
      </c>
      <c r="DY78" s="131"/>
      <c r="DZ78" s="337" t="s">
        <v>631</v>
      </c>
      <c r="EA78" s="519" t="s">
        <v>1058</v>
      </c>
      <c r="EB78" s="519" t="s">
        <v>1060</v>
      </c>
      <c r="EC78" s="519">
        <v>14</v>
      </c>
      <c r="ED78" s="521" t="str">
        <f t="shared" si="5"/>
        <v>SDN100214</v>
      </c>
      <c r="EE78" s="519">
        <v>10000</v>
      </c>
      <c r="EF78" s="519">
        <v>10000</v>
      </c>
      <c r="EG78" s="519">
        <v>10000</v>
      </c>
      <c r="EH78" s="519">
        <v>10000</v>
      </c>
      <c r="EI78" s="519">
        <v>10000</v>
      </c>
      <c r="EJ78" s="519">
        <v>10000</v>
      </c>
      <c r="EK78" s="519">
        <v>10000</v>
      </c>
      <c r="EL78" s="519">
        <v>10000</v>
      </c>
      <c r="EM78" s="519">
        <v>10000</v>
      </c>
      <c r="EN78" s="519">
        <v>10000</v>
      </c>
      <c r="EO78" s="519">
        <v>10000</v>
      </c>
      <c r="EP78" s="519">
        <v>10000</v>
      </c>
      <c r="EQ78" s="519">
        <v>10000</v>
      </c>
      <c r="ER78" s="519">
        <v>10000</v>
      </c>
      <c r="ES78" s="519">
        <v>10000</v>
      </c>
      <c r="ET78" s="519">
        <v>10000</v>
      </c>
      <c r="EU78" s="519">
        <v>10000</v>
      </c>
      <c r="EV78" s="519">
        <v>10000</v>
      </c>
      <c r="EW78" s="519">
        <v>10000</v>
      </c>
      <c r="EX78" s="519">
        <v>10000</v>
      </c>
      <c r="EY78" s="519">
        <v>10000</v>
      </c>
      <c r="EZ78" s="519">
        <v>10000</v>
      </c>
      <c r="FA78" s="519">
        <v>10000</v>
      </c>
      <c r="FB78" s="519">
        <v>10000</v>
      </c>
      <c r="FC78" s="519">
        <v>10000</v>
      </c>
      <c r="FD78" s="519">
        <v>0</v>
      </c>
      <c r="FE78" s="519">
        <v>0</v>
      </c>
      <c r="FF78" s="519">
        <v>0</v>
      </c>
      <c r="FG78" s="519">
        <v>0</v>
      </c>
      <c r="FH78" s="519">
        <v>0</v>
      </c>
      <c r="FI78" s="519">
        <v>0</v>
      </c>
      <c r="FJ78" s="519">
        <v>0</v>
      </c>
      <c r="FK78" s="519">
        <v>0</v>
      </c>
      <c r="FL78" s="519">
        <v>0</v>
      </c>
      <c r="FM78" s="519">
        <v>0</v>
      </c>
      <c r="FN78" s="519">
        <v>0</v>
      </c>
      <c r="FO78" s="519">
        <v>0</v>
      </c>
      <c r="FP78" s="519">
        <v>0</v>
      </c>
      <c r="FQ78" s="519">
        <v>0</v>
      </c>
      <c r="FR78" s="519">
        <v>0</v>
      </c>
      <c r="FS78" s="519">
        <v>0</v>
      </c>
      <c r="FT78" s="519">
        <v>0</v>
      </c>
      <c r="FU78" s="519">
        <v>0</v>
      </c>
      <c r="FV78" s="519">
        <v>0</v>
      </c>
      <c r="FW78" s="519">
        <v>0</v>
      </c>
      <c r="FX78" s="519">
        <v>0</v>
      </c>
      <c r="FY78" s="519">
        <v>0</v>
      </c>
      <c r="FZ78" s="519">
        <v>0</v>
      </c>
      <c r="GA78" s="519">
        <v>0</v>
      </c>
      <c r="GB78" s="519">
        <v>0</v>
      </c>
      <c r="GC78" s="519">
        <v>0</v>
      </c>
      <c r="GD78" s="519">
        <v>0</v>
      </c>
      <c r="GE78" s="519">
        <v>0</v>
      </c>
      <c r="GF78" s="519">
        <v>0</v>
      </c>
      <c r="GG78" s="519">
        <v>0</v>
      </c>
      <c r="GH78" s="519">
        <v>0</v>
      </c>
      <c r="GI78" s="519">
        <v>0</v>
      </c>
      <c r="GJ78" s="519">
        <v>0</v>
      </c>
      <c r="GK78" s="519">
        <v>0</v>
      </c>
      <c r="GL78" s="519">
        <v>0</v>
      </c>
      <c r="GM78" s="519">
        <v>0</v>
      </c>
      <c r="GN78" s="519">
        <v>0</v>
      </c>
      <c r="GO78" s="519">
        <v>0</v>
      </c>
      <c r="GP78" s="519">
        <v>0</v>
      </c>
      <c r="GQ78" s="519">
        <v>0</v>
      </c>
      <c r="GR78" s="519">
        <v>0</v>
      </c>
      <c r="GS78" s="519">
        <v>0</v>
      </c>
      <c r="GT78" s="519">
        <v>0</v>
      </c>
      <c r="GU78" s="519">
        <v>0</v>
      </c>
      <c r="GV78" s="519">
        <v>0</v>
      </c>
      <c r="GW78" s="519">
        <v>0</v>
      </c>
      <c r="GX78" s="519">
        <v>0</v>
      </c>
      <c r="GY78" s="519">
        <v>0</v>
      </c>
      <c r="GZ78" s="519">
        <v>0</v>
      </c>
      <c r="HA78" s="519">
        <v>0</v>
      </c>
      <c r="HB78" s="519">
        <v>0</v>
      </c>
      <c r="HC78" s="519">
        <v>0</v>
      </c>
      <c r="HD78" s="519">
        <v>0</v>
      </c>
      <c r="HE78" s="519">
        <v>0</v>
      </c>
      <c r="HF78" s="519">
        <v>0</v>
      </c>
      <c r="HG78" s="519">
        <v>0</v>
      </c>
      <c r="HH78" s="519">
        <v>0</v>
      </c>
      <c r="HI78" s="519">
        <v>0</v>
      </c>
      <c r="HJ78" s="519">
        <v>0</v>
      </c>
      <c r="HK78" s="519">
        <v>0</v>
      </c>
      <c r="HL78" s="519">
        <v>0</v>
      </c>
      <c r="HM78" s="519">
        <v>0</v>
      </c>
      <c r="HN78" s="519">
        <v>0</v>
      </c>
      <c r="HO78" s="519">
        <v>0</v>
      </c>
      <c r="HP78" s="519">
        <v>0</v>
      </c>
      <c r="HQ78" s="519">
        <v>0</v>
      </c>
      <c r="HR78" s="519">
        <v>0</v>
      </c>
      <c r="HS78" s="519">
        <v>0</v>
      </c>
      <c r="HT78" s="519">
        <v>0</v>
      </c>
      <c r="HU78" s="519">
        <v>0</v>
      </c>
      <c r="HV78" s="519">
        <v>0</v>
      </c>
      <c r="HW78" s="519">
        <v>0</v>
      </c>
      <c r="HX78" s="519">
        <v>0</v>
      </c>
      <c r="HY78" s="519">
        <v>0</v>
      </c>
      <c r="HZ78" s="519">
        <v>0</v>
      </c>
      <c r="IA78" s="519">
        <v>0</v>
      </c>
      <c r="IB78" s="519">
        <v>0</v>
      </c>
      <c r="IC78" s="519">
        <v>0</v>
      </c>
      <c r="ID78" s="519">
        <v>0</v>
      </c>
      <c r="IE78" s="519">
        <v>0</v>
      </c>
      <c r="IF78" s="519">
        <v>0</v>
      </c>
      <c r="IG78" s="519">
        <v>0</v>
      </c>
      <c r="IH78" s="519">
        <v>0</v>
      </c>
      <c r="II78" s="519">
        <v>0</v>
      </c>
      <c r="IJ78" s="519">
        <v>0</v>
      </c>
      <c r="IK78" s="519">
        <v>0</v>
      </c>
    </row>
    <row r="79" spans="1:245" hidden="1">
      <c r="A79" s="337" t="s">
        <v>631</v>
      </c>
      <c r="B79" s="519" t="s">
        <v>1058</v>
      </c>
      <c r="C79" s="519"/>
      <c r="D79" s="519"/>
      <c r="E79" s="519"/>
      <c r="F79" s="519">
        <v>1</v>
      </c>
      <c r="G79" s="520"/>
      <c r="H79" s="519">
        <v>7</v>
      </c>
      <c r="I79" s="519">
        <v>7</v>
      </c>
      <c r="J79" s="519" t="str">
        <f t="shared" si="6"/>
        <v>SDN10010707</v>
      </c>
      <c r="K79" s="519">
        <v>768</v>
      </c>
      <c r="M79" s="337" t="s">
        <v>631</v>
      </c>
      <c r="N79" s="519" t="s">
        <v>1058</v>
      </c>
      <c r="O79" s="519" t="s">
        <v>1060</v>
      </c>
      <c r="P79" s="519">
        <v>15</v>
      </c>
      <c r="Q79" s="183" t="str">
        <f t="shared" si="4"/>
        <v>SDN100215</v>
      </c>
      <c r="R79" s="519">
        <v>0</v>
      </c>
      <c r="S79" s="519">
        <v>0</v>
      </c>
      <c r="T79" s="519">
        <v>0</v>
      </c>
      <c r="U79" s="519">
        <v>0</v>
      </c>
      <c r="V79" s="519">
        <v>0</v>
      </c>
      <c r="W79" s="519">
        <v>0</v>
      </c>
      <c r="X79" s="519">
        <v>0</v>
      </c>
      <c r="Y79" s="519">
        <v>0</v>
      </c>
      <c r="Z79" s="519">
        <v>0</v>
      </c>
      <c r="AA79" s="519">
        <v>0</v>
      </c>
      <c r="AB79" s="519">
        <v>0</v>
      </c>
      <c r="AC79" s="519">
        <v>0</v>
      </c>
      <c r="AD79" s="519">
        <v>0</v>
      </c>
      <c r="AE79" s="519">
        <v>0</v>
      </c>
      <c r="AF79" s="519">
        <v>0</v>
      </c>
      <c r="AG79" s="519">
        <v>0</v>
      </c>
      <c r="AH79" s="519">
        <v>0</v>
      </c>
      <c r="AI79" s="519">
        <v>0</v>
      </c>
      <c r="AJ79" s="519">
        <v>0</v>
      </c>
      <c r="AK79" s="519">
        <v>0</v>
      </c>
      <c r="AL79" s="519">
        <v>0</v>
      </c>
      <c r="AM79" s="519">
        <v>0</v>
      </c>
      <c r="AN79" s="519">
        <v>0</v>
      </c>
      <c r="AO79" s="519">
        <v>0</v>
      </c>
      <c r="AP79" s="519">
        <v>10000</v>
      </c>
      <c r="AQ79" s="519">
        <v>0</v>
      </c>
      <c r="AR79" s="519">
        <v>0</v>
      </c>
      <c r="AS79" s="519">
        <v>0</v>
      </c>
      <c r="AT79" s="519">
        <v>0</v>
      </c>
      <c r="AU79" s="519">
        <v>0</v>
      </c>
      <c r="AV79" s="519">
        <v>0</v>
      </c>
      <c r="AW79" s="519">
        <v>0</v>
      </c>
      <c r="AX79" s="519">
        <v>0</v>
      </c>
      <c r="AY79" s="519">
        <v>0</v>
      </c>
      <c r="AZ79" s="519">
        <v>0</v>
      </c>
      <c r="BA79" s="519">
        <v>0</v>
      </c>
      <c r="BB79" s="519">
        <v>0</v>
      </c>
      <c r="BC79" s="519">
        <v>0</v>
      </c>
      <c r="BD79" s="519">
        <v>0</v>
      </c>
      <c r="BE79" s="519">
        <v>0</v>
      </c>
      <c r="BF79" s="519">
        <v>0</v>
      </c>
      <c r="BG79" s="519">
        <v>0</v>
      </c>
      <c r="BH79" s="519">
        <v>0</v>
      </c>
      <c r="BI79" s="519">
        <v>0</v>
      </c>
      <c r="BJ79" s="519">
        <v>0</v>
      </c>
      <c r="BK79" s="519">
        <v>0</v>
      </c>
      <c r="BL79" s="519">
        <v>0</v>
      </c>
      <c r="BM79" s="519">
        <v>0</v>
      </c>
      <c r="BN79" s="519">
        <v>0</v>
      </c>
      <c r="BO79" s="519">
        <v>0</v>
      </c>
      <c r="BP79" s="519">
        <v>0</v>
      </c>
      <c r="BQ79" s="519">
        <v>0</v>
      </c>
      <c r="BR79" s="519">
        <v>0</v>
      </c>
      <c r="BS79" s="519">
        <v>0</v>
      </c>
      <c r="BT79" s="519">
        <v>0</v>
      </c>
      <c r="BU79" s="519">
        <v>0</v>
      </c>
      <c r="BV79" s="519">
        <v>0</v>
      </c>
      <c r="BW79" s="519">
        <v>0</v>
      </c>
      <c r="BX79" s="519">
        <v>0</v>
      </c>
      <c r="BY79" s="519">
        <v>0</v>
      </c>
      <c r="BZ79" s="519">
        <v>0</v>
      </c>
      <c r="CA79" s="519">
        <v>0</v>
      </c>
      <c r="CB79" s="519">
        <v>0</v>
      </c>
      <c r="CC79" s="519">
        <v>0</v>
      </c>
      <c r="CD79" s="519">
        <v>0</v>
      </c>
      <c r="CE79" s="519">
        <v>0</v>
      </c>
      <c r="CF79" s="519">
        <v>0</v>
      </c>
      <c r="CG79" s="519">
        <v>0</v>
      </c>
      <c r="CH79" s="519">
        <v>0</v>
      </c>
      <c r="CI79" s="519">
        <v>0</v>
      </c>
      <c r="CJ79" s="519">
        <v>0</v>
      </c>
      <c r="CK79" s="519">
        <v>0</v>
      </c>
      <c r="CL79" s="519">
        <v>0</v>
      </c>
      <c r="CM79" s="519">
        <v>0</v>
      </c>
      <c r="CN79" s="519">
        <v>0</v>
      </c>
      <c r="CO79" s="519">
        <v>0</v>
      </c>
      <c r="CP79" s="519">
        <v>0</v>
      </c>
      <c r="CQ79" s="519">
        <v>0</v>
      </c>
      <c r="CR79" s="519">
        <v>0</v>
      </c>
      <c r="CS79" s="519">
        <v>0</v>
      </c>
      <c r="CT79" s="519">
        <v>0</v>
      </c>
      <c r="CU79" s="519">
        <v>0</v>
      </c>
      <c r="CV79" s="519">
        <v>0</v>
      </c>
      <c r="CW79" s="519">
        <v>0</v>
      </c>
      <c r="CX79" s="519">
        <v>0</v>
      </c>
      <c r="CY79" s="519">
        <v>0</v>
      </c>
      <c r="CZ79" s="519">
        <v>0</v>
      </c>
      <c r="DA79" s="519">
        <v>0</v>
      </c>
      <c r="DB79" s="519">
        <v>0</v>
      </c>
      <c r="DC79" s="519">
        <v>0</v>
      </c>
      <c r="DD79" s="519">
        <v>0</v>
      </c>
      <c r="DE79" s="519">
        <v>0</v>
      </c>
      <c r="DF79" s="519">
        <v>0</v>
      </c>
      <c r="DG79" s="519">
        <v>0</v>
      </c>
      <c r="DH79" s="519">
        <v>0</v>
      </c>
      <c r="DI79" s="519">
        <v>0</v>
      </c>
      <c r="DJ79" s="519">
        <v>0</v>
      </c>
      <c r="DK79" s="519">
        <v>0</v>
      </c>
      <c r="DL79" s="519">
        <v>0</v>
      </c>
      <c r="DM79" s="519">
        <v>0</v>
      </c>
      <c r="DN79" s="519">
        <v>0</v>
      </c>
      <c r="DO79" s="519">
        <v>0</v>
      </c>
      <c r="DP79" s="519">
        <v>0</v>
      </c>
      <c r="DQ79" s="519">
        <v>0</v>
      </c>
      <c r="DR79" s="519">
        <v>0</v>
      </c>
      <c r="DS79" s="519">
        <v>0</v>
      </c>
      <c r="DT79" s="519">
        <v>0</v>
      </c>
      <c r="DU79" s="519">
        <v>0</v>
      </c>
      <c r="DV79" s="519">
        <v>0</v>
      </c>
      <c r="DW79" s="519">
        <v>0</v>
      </c>
      <c r="DX79" s="519">
        <v>0</v>
      </c>
      <c r="DY79" s="131"/>
      <c r="DZ79" s="337" t="s">
        <v>631</v>
      </c>
      <c r="EA79" s="519" t="s">
        <v>1058</v>
      </c>
      <c r="EB79" s="519" t="s">
        <v>1060</v>
      </c>
      <c r="EC79" s="519">
        <v>15</v>
      </c>
      <c r="ED79" s="521" t="str">
        <f t="shared" si="5"/>
        <v>SDN100215</v>
      </c>
      <c r="EE79" s="519">
        <v>10000</v>
      </c>
      <c r="EF79" s="519">
        <v>10000</v>
      </c>
      <c r="EG79" s="519">
        <v>10000</v>
      </c>
      <c r="EH79" s="519">
        <v>10000</v>
      </c>
      <c r="EI79" s="519">
        <v>10000</v>
      </c>
      <c r="EJ79" s="519">
        <v>10000</v>
      </c>
      <c r="EK79" s="519">
        <v>10000</v>
      </c>
      <c r="EL79" s="519">
        <v>10000</v>
      </c>
      <c r="EM79" s="519">
        <v>10000</v>
      </c>
      <c r="EN79" s="519">
        <v>10000</v>
      </c>
      <c r="EO79" s="519">
        <v>10000</v>
      </c>
      <c r="EP79" s="519">
        <v>10000</v>
      </c>
      <c r="EQ79" s="519">
        <v>10000</v>
      </c>
      <c r="ER79" s="519">
        <v>10000</v>
      </c>
      <c r="ES79" s="519">
        <v>10000</v>
      </c>
      <c r="ET79" s="519">
        <v>10000</v>
      </c>
      <c r="EU79" s="519">
        <v>10000</v>
      </c>
      <c r="EV79" s="519">
        <v>10000</v>
      </c>
      <c r="EW79" s="519">
        <v>10000</v>
      </c>
      <c r="EX79" s="519">
        <v>10000</v>
      </c>
      <c r="EY79" s="519">
        <v>10000</v>
      </c>
      <c r="EZ79" s="519">
        <v>10000</v>
      </c>
      <c r="FA79" s="519">
        <v>10000</v>
      </c>
      <c r="FB79" s="519">
        <v>10000</v>
      </c>
      <c r="FC79" s="519">
        <v>10000</v>
      </c>
      <c r="FD79" s="519">
        <v>0</v>
      </c>
      <c r="FE79" s="519">
        <v>0</v>
      </c>
      <c r="FF79" s="519">
        <v>0</v>
      </c>
      <c r="FG79" s="519">
        <v>0</v>
      </c>
      <c r="FH79" s="519">
        <v>0</v>
      </c>
      <c r="FI79" s="519">
        <v>0</v>
      </c>
      <c r="FJ79" s="519">
        <v>0</v>
      </c>
      <c r="FK79" s="519">
        <v>0</v>
      </c>
      <c r="FL79" s="519">
        <v>0</v>
      </c>
      <c r="FM79" s="519">
        <v>0</v>
      </c>
      <c r="FN79" s="519">
        <v>0</v>
      </c>
      <c r="FO79" s="519">
        <v>0</v>
      </c>
      <c r="FP79" s="519">
        <v>0</v>
      </c>
      <c r="FQ79" s="519">
        <v>0</v>
      </c>
      <c r="FR79" s="519">
        <v>0</v>
      </c>
      <c r="FS79" s="519">
        <v>0</v>
      </c>
      <c r="FT79" s="519">
        <v>0</v>
      </c>
      <c r="FU79" s="519">
        <v>0</v>
      </c>
      <c r="FV79" s="519">
        <v>0</v>
      </c>
      <c r="FW79" s="519">
        <v>0</v>
      </c>
      <c r="FX79" s="519">
        <v>0</v>
      </c>
      <c r="FY79" s="519">
        <v>0</v>
      </c>
      <c r="FZ79" s="519">
        <v>0</v>
      </c>
      <c r="GA79" s="519">
        <v>0</v>
      </c>
      <c r="GB79" s="519">
        <v>0</v>
      </c>
      <c r="GC79" s="519">
        <v>0</v>
      </c>
      <c r="GD79" s="519">
        <v>0</v>
      </c>
      <c r="GE79" s="519">
        <v>0</v>
      </c>
      <c r="GF79" s="519">
        <v>0</v>
      </c>
      <c r="GG79" s="519">
        <v>0</v>
      </c>
      <c r="GH79" s="519">
        <v>0</v>
      </c>
      <c r="GI79" s="519">
        <v>0</v>
      </c>
      <c r="GJ79" s="519">
        <v>0</v>
      </c>
      <c r="GK79" s="519">
        <v>0</v>
      </c>
      <c r="GL79" s="519">
        <v>0</v>
      </c>
      <c r="GM79" s="519">
        <v>0</v>
      </c>
      <c r="GN79" s="519">
        <v>0</v>
      </c>
      <c r="GO79" s="519">
        <v>0</v>
      </c>
      <c r="GP79" s="519">
        <v>0</v>
      </c>
      <c r="GQ79" s="519">
        <v>0</v>
      </c>
      <c r="GR79" s="519">
        <v>0</v>
      </c>
      <c r="GS79" s="519">
        <v>0</v>
      </c>
      <c r="GT79" s="519">
        <v>0</v>
      </c>
      <c r="GU79" s="519">
        <v>0</v>
      </c>
      <c r="GV79" s="519">
        <v>0</v>
      </c>
      <c r="GW79" s="519">
        <v>0</v>
      </c>
      <c r="GX79" s="519">
        <v>0</v>
      </c>
      <c r="GY79" s="519">
        <v>0</v>
      </c>
      <c r="GZ79" s="519">
        <v>0</v>
      </c>
      <c r="HA79" s="519">
        <v>0</v>
      </c>
      <c r="HB79" s="519">
        <v>0</v>
      </c>
      <c r="HC79" s="519">
        <v>0</v>
      </c>
      <c r="HD79" s="519">
        <v>0</v>
      </c>
      <c r="HE79" s="519">
        <v>0</v>
      </c>
      <c r="HF79" s="519">
        <v>0</v>
      </c>
      <c r="HG79" s="519">
        <v>0</v>
      </c>
      <c r="HH79" s="519">
        <v>0</v>
      </c>
      <c r="HI79" s="519">
        <v>0</v>
      </c>
      <c r="HJ79" s="519">
        <v>0</v>
      </c>
      <c r="HK79" s="519">
        <v>0</v>
      </c>
      <c r="HL79" s="519">
        <v>0</v>
      </c>
      <c r="HM79" s="519">
        <v>0</v>
      </c>
      <c r="HN79" s="519">
        <v>0</v>
      </c>
      <c r="HO79" s="519">
        <v>0</v>
      </c>
      <c r="HP79" s="519">
        <v>0</v>
      </c>
      <c r="HQ79" s="519">
        <v>0</v>
      </c>
      <c r="HR79" s="519">
        <v>0</v>
      </c>
      <c r="HS79" s="519">
        <v>0</v>
      </c>
      <c r="HT79" s="519">
        <v>0</v>
      </c>
      <c r="HU79" s="519">
        <v>0</v>
      </c>
      <c r="HV79" s="519">
        <v>0</v>
      </c>
      <c r="HW79" s="519">
        <v>0</v>
      </c>
      <c r="HX79" s="519">
        <v>0</v>
      </c>
      <c r="HY79" s="519">
        <v>0</v>
      </c>
      <c r="HZ79" s="519">
        <v>0</v>
      </c>
      <c r="IA79" s="519">
        <v>0</v>
      </c>
      <c r="IB79" s="519">
        <v>0</v>
      </c>
      <c r="IC79" s="519">
        <v>0</v>
      </c>
      <c r="ID79" s="519">
        <v>0</v>
      </c>
      <c r="IE79" s="519">
        <v>0</v>
      </c>
      <c r="IF79" s="519">
        <v>0</v>
      </c>
      <c r="IG79" s="519">
        <v>0</v>
      </c>
      <c r="IH79" s="519">
        <v>0</v>
      </c>
      <c r="II79" s="519">
        <v>0</v>
      </c>
      <c r="IJ79" s="519">
        <v>0</v>
      </c>
      <c r="IK79" s="519">
        <v>0</v>
      </c>
    </row>
    <row r="80" spans="1:245" hidden="1">
      <c r="A80" s="337" t="s">
        <v>631</v>
      </c>
      <c r="B80" s="519" t="s">
        <v>1058</v>
      </c>
      <c r="C80" s="519"/>
      <c r="D80" s="519"/>
      <c r="E80" s="519"/>
      <c r="F80" s="519">
        <v>1</v>
      </c>
      <c r="G80" s="520"/>
      <c r="H80" s="519">
        <v>7</v>
      </c>
      <c r="I80" s="519">
        <v>8</v>
      </c>
      <c r="J80" s="519" t="str">
        <f t="shared" si="6"/>
        <v>SDN10010708</v>
      </c>
      <c r="K80" s="519">
        <v>768</v>
      </c>
      <c r="M80" s="337" t="s">
        <v>631</v>
      </c>
      <c r="N80" s="519" t="s">
        <v>1058</v>
      </c>
      <c r="O80" s="519" t="s">
        <v>1060</v>
      </c>
      <c r="P80" s="519">
        <v>16</v>
      </c>
      <c r="Q80" s="183" t="str">
        <f t="shared" si="4"/>
        <v>SDN100216</v>
      </c>
      <c r="R80" s="519">
        <v>0</v>
      </c>
      <c r="S80" s="519">
        <v>0</v>
      </c>
      <c r="T80" s="519">
        <v>0</v>
      </c>
      <c r="U80" s="519">
        <v>0</v>
      </c>
      <c r="V80" s="519">
        <v>0</v>
      </c>
      <c r="W80" s="519">
        <v>0</v>
      </c>
      <c r="X80" s="519">
        <v>0</v>
      </c>
      <c r="Y80" s="519">
        <v>0</v>
      </c>
      <c r="Z80" s="519">
        <v>0</v>
      </c>
      <c r="AA80" s="519">
        <v>0</v>
      </c>
      <c r="AB80" s="519">
        <v>0</v>
      </c>
      <c r="AC80" s="519">
        <v>0</v>
      </c>
      <c r="AD80" s="519">
        <v>0</v>
      </c>
      <c r="AE80" s="519">
        <v>0</v>
      </c>
      <c r="AF80" s="519">
        <v>0</v>
      </c>
      <c r="AG80" s="519">
        <v>0</v>
      </c>
      <c r="AH80" s="519">
        <v>0</v>
      </c>
      <c r="AI80" s="519">
        <v>0</v>
      </c>
      <c r="AJ80" s="519">
        <v>0</v>
      </c>
      <c r="AK80" s="519">
        <v>0</v>
      </c>
      <c r="AL80" s="519">
        <v>0</v>
      </c>
      <c r="AM80" s="519">
        <v>0</v>
      </c>
      <c r="AN80" s="519">
        <v>0</v>
      </c>
      <c r="AO80" s="519">
        <v>0</v>
      </c>
      <c r="AP80" s="519">
        <v>10000</v>
      </c>
      <c r="AQ80" s="519">
        <v>0</v>
      </c>
      <c r="AR80" s="519">
        <v>0</v>
      </c>
      <c r="AS80" s="519">
        <v>0</v>
      </c>
      <c r="AT80" s="519">
        <v>0</v>
      </c>
      <c r="AU80" s="519">
        <v>0</v>
      </c>
      <c r="AV80" s="519">
        <v>0</v>
      </c>
      <c r="AW80" s="519">
        <v>0</v>
      </c>
      <c r="AX80" s="519">
        <v>0</v>
      </c>
      <c r="AY80" s="519">
        <v>0</v>
      </c>
      <c r="AZ80" s="519">
        <v>0</v>
      </c>
      <c r="BA80" s="519">
        <v>0</v>
      </c>
      <c r="BB80" s="519">
        <v>0</v>
      </c>
      <c r="BC80" s="519">
        <v>0</v>
      </c>
      <c r="BD80" s="519">
        <v>0</v>
      </c>
      <c r="BE80" s="519">
        <v>0</v>
      </c>
      <c r="BF80" s="519">
        <v>0</v>
      </c>
      <c r="BG80" s="519">
        <v>0</v>
      </c>
      <c r="BH80" s="519">
        <v>0</v>
      </c>
      <c r="BI80" s="519">
        <v>0</v>
      </c>
      <c r="BJ80" s="519">
        <v>0</v>
      </c>
      <c r="BK80" s="519">
        <v>0</v>
      </c>
      <c r="BL80" s="519">
        <v>0</v>
      </c>
      <c r="BM80" s="519">
        <v>0</v>
      </c>
      <c r="BN80" s="519">
        <v>0</v>
      </c>
      <c r="BO80" s="519">
        <v>0</v>
      </c>
      <c r="BP80" s="519">
        <v>0</v>
      </c>
      <c r="BQ80" s="519">
        <v>0</v>
      </c>
      <c r="BR80" s="519">
        <v>0</v>
      </c>
      <c r="BS80" s="519">
        <v>0</v>
      </c>
      <c r="BT80" s="519">
        <v>0</v>
      </c>
      <c r="BU80" s="519">
        <v>0</v>
      </c>
      <c r="BV80" s="519">
        <v>0</v>
      </c>
      <c r="BW80" s="519">
        <v>0</v>
      </c>
      <c r="BX80" s="519">
        <v>0</v>
      </c>
      <c r="BY80" s="519">
        <v>0</v>
      </c>
      <c r="BZ80" s="519">
        <v>0</v>
      </c>
      <c r="CA80" s="519">
        <v>0</v>
      </c>
      <c r="CB80" s="519">
        <v>0</v>
      </c>
      <c r="CC80" s="519">
        <v>0</v>
      </c>
      <c r="CD80" s="519">
        <v>0</v>
      </c>
      <c r="CE80" s="519">
        <v>0</v>
      </c>
      <c r="CF80" s="519">
        <v>0</v>
      </c>
      <c r="CG80" s="519">
        <v>0</v>
      </c>
      <c r="CH80" s="519">
        <v>0</v>
      </c>
      <c r="CI80" s="519">
        <v>0</v>
      </c>
      <c r="CJ80" s="519">
        <v>0</v>
      </c>
      <c r="CK80" s="519">
        <v>0</v>
      </c>
      <c r="CL80" s="519">
        <v>0</v>
      </c>
      <c r="CM80" s="519">
        <v>0</v>
      </c>
      <c r="CN80" s="519">
        <v>0</v>
      </c>
      <c r="CO80" s="519">
        <v>0</v>
      </c>
      <c r="CP80" s="519">
        <v>0</v>
      </c>
      <c r="CQ80" s="519">
        <v>0</v>
      </c>
      <c r="CR80" s="519">
        <v>0</v>
      </c>
      <c r="CS80" s="519">
        <v>0</v>
      </c>
      <c r="CT80" s="519">
        <v>0</v>
      </c>
      <c r="CU80" s="519">
        <v>0</v>
      </c>
      <c r="CV80" s="519">
        <v>0</v>
      </c>
      <c r="CW80" s="519">
        <v>0</v>
      </c>
      <c r="CX80" s="519">
        <v>0</v>
      </c>
      <c r="CY80" s="519">
        <v>0</v>
      </c>
      <c r="CZ80" s="519">
        <v>0</v>
      </c>
      <c r="DA80" s="519">
        <v>0</v>
      </c>
      <c r="DB80" s="519">
        <v>0</v>
      </c>
      <c r="DC80" s="519">
        <v>0</v>
      </c>
      <c r="DD80" s="519">
        <v>0</v>
      </c>
      <c r="DE80" s="519">
        <v>0</v>
      </c>
      <c r="DF80" s="519">
        <v>0</v>
      </c>
      <c r="DG80" s="519">
        <v>0</v>
      </c>
      <c r="DH80" s="519">
        <v>0</v>
      </c>
      <c r="DI80" s="519">
        <v>0</v>
      </c>
      <c r="DJ80" s="519">
        <v>0</v>
      </c>
      <c r="DK80" s="519">
        <v>0</v>
      </c>
      <c r="DL80" s="519">
        <v>0</v>
      </c>
      <c r="DM80" s="519">
        <v>0</v>
      </c>
      <c r="DN80" s="519">
        <v>0</v>
      </c>
      <c r="DO80" s="519">
        <v>0</v>
      </c>
      <c r="DP80" s="519">
        <v>0</v>
      </c>
      <c r="DQ80" s="519">
        <v>0</v>
      </c>
      <c r="DR80" s="519">
        <v>0</v>
      </c>
      <c r="DS80" s="519">
        <v>0</v>
      </c>
      <c r="DT80" s="519">
        <v>0</v>
      </c>
      <c r="DU80" s="519">
        <v>0</v>
      </c>
      <c r="DV80" s="519">
        <v>0</v>
      </c>
      <c r="DW80" s="519">
        <v>0</v>
      </c>
      <c r="DX80" s="519">
        <v>0</v>
      </c>
      <c r="DY80" s="131"/>
      <c r="DZ80" s="337" t="s">
        <v>631</v>
      </c>
      <c r="EA80" s="519" t="s">
        <v>1058</v>
      </c>
      <c r="EB80" s="519" t="s">
        <v>1060</v>
      </c>
      <c r="EC80" s="519">
        <v>16</v>
      </c>
      <c r="ED80" s="521" t="str">
        <f t="shared" si="5"/>
        <v>SDN100216</v>
      </c>
      <c r="EE80" s="519">
        <v>10000</v>
      </c>
      <c r="EF80" s="519">
        <v>10000</v>
      </c>
      <c r="EG80" s="519">
        <v>10000</v>
      </c>
      <c r="EH80" s="519">
        <v>10000</v>
      </c>
      <c r="EI80" s="519">
        <v>10000</v>
      </c>
      <c r="EJ80" s="519">
        <v>10000</v>
      </c>
      <c r="EK80" s="519">
        <v>10000</v>
      </c>
      <c r="EL80" s="519">
        <v>10000</v>
      </c>
      <c r="EM80" s="519">
        <v>10000</v>
      </c>
      <c r="EN80" s="519">
        <v>10000</v>
      </c>
      <c r="EO80" s="519">
        <v>10000</v>
      </c>
      <c r="EP80" s="519">
        <v>10000</v>
      </c>
      <c r="EQ80" s="519">
        <v>10000</v>
      </c>
      <c r="ER80" s="519">
        <v>10000</v>
      </c>
      <c r="ES80" s="519">
        <v>10000</v>
      </c>
      <c r="ET80" s="519">
        <v>10000</v>
      </c>
      <c r="EU80" s="519">
        <v>10000</v>
      </c>
      <c r="EV80" s="519">
        <v>10000</v>
      </c>
      <c r="EW80" s="519">
        <v>10000</v>
      </c>
      <c r="EX80" s="519">
        <v>10000</v>
      </c>
      <c r="EY80" s="519">
        <v>10000</v>
      </c>
      <c r="EZ80" s="519">
        <v>10000</v>
      </c>
      <c r="FA80" s="519">
        <v>10000</v>
      </c>
      <c r="FB80" s="519">
        <v>10000</v>
      </c>
      <c r="FC80" s="519">
        <v>10000</v>
      </c>
      <c r="FD80" s="519">
        <v>0</v>
      </c>
      <c r="FE80" s="519">
        <v>0</v>
      </c>
      <c r="FF80" s="519">
        <v>0</v>
      </c>
      <c r="FG80" s="519">
        <v>0</v>
      </c>
      <c r="FH80" s="519">
        <v>0</v>
      </c>
      <c r="FI80" s="519">
        <v>0</v>
      </c>
      <c r="FJ80" s="519">
        <v>0</v>
      </c>
      <c r="FK80" s="519">
        <v>0</v>
      </c>
      <c r="FL80" s="519">
        <v>0</v>
      </c>
      <c r="FM80" s="519">
        <v>0</v>
      </c>
      <c r="FN80" s="519">
        <v>0</v>
      </c>
      <c r="FO80" s="519">
        <v>0</v>
      </c>
      <c r="FP80" s="519">
        <v>0</v>
      </c>
      <c r="FQ80" s="519">
        <v>0</v>
      </c>
      <c r="FR80" s="519">
        <v>0</v>
      </c>
      <c r="FS80" s="519">
        <v>0</v>
      </c>
      <c r="FT80" s="519">
        <v>0</v>
      </c>
      <c r="FU80" s="519">
        <v>0</v>
      </c>
      <c r="FV80" s="519">
        <v>0</v>
      </c>
      <c r="FW80" s="519">
        <v>0</v>
      </c>
      <c r="FX80" s="519">
        <v>0</v>
      </c>
      <c r="FY80" s="519">
        <v>0</v>
      </c>
      <c r="FZ80" s="519">
        <v>0</v>
      </c>
      <c r="GA80" s="519">
        <v>0</v>
      </c>
      <c r="GB80" s="519">
        <v>0</v>
      </c>
      <c r="GC80" s="519">
        <v>0</v>
      </c>
      <c r="GD80" s="519">
        <v>0</v>
      </c>
      <c r="GE80" s="519">
        <v>0</v>
      </c>
      <c r="GF80" s="519">
        <v>0</v>
      </c>
      <c r="GG80" s="519">
        <v>0</v>
      </c>
      <c r="GH80" s="519">
        <v>0</v>
      </c>
      <c r="GI80" s="519">
        <v>0</v>
      </c>
      <c r="GJ80" s="519">
        <v>0</v>
      </c>
      <c r="GK80" s="519">
        <v>0</v>
      </c>
      <c r="GL80" s="519">
        <v>0</v>
      </c>
      <c r="GM80" s="519">
        <v>0</v>
      </c>
      <c r="GN80" s="519">
        <v>0</v>
      </c>
      <c r="GO80" s="519">
        <v>0</v>
      </c>
      <c r="GP80" s="519">
        <v>0</v>
      </c>
      <c r="GQ80" s="519">
        <v>0</v>
      </c>
      <c r="GR80" s="519">
        <v>0</v>
      </c>
      <c r="GS80" s="519">
        <v>0</v>
      </c>
      <c r="GT80" s="519">
        <v>0</v>
      </c>
      <c r="GU80" s="519">
        <v>0</v>
      </c>
      <c r="GV80" s="519">
        <v>0</v>
      </c>
      <c r="GW80" s="519">
        <v>0</v>
      </c>
      <c r="GX80" s="519">
        <v>0</v>
      </c>
      <c r="GY80" s="519">
        <v>0</v>
      </c>
      <c r="GZ80" s="519">
        <v>0</v>
      </c>
      <c r="HA80" s="519">
        <v>0</v>
      </c>
      <c r="HB80" s="519">
        <v>0</v>
      </c>
      <c r="HC80" s="519">
        <v>0</v>
      </c>
      <c r="HD80" s="519">
        <v>0</v>
      </c>
      <c r="HE80" s="519">
        <v>0</v>
      </c>
      <c r="HF80" s="519">
        <v>0</v>
      </c>
      <c r="HG80" s="519">
        <v>0</v>
      </c>
      <c r="HH80" s="519">
        <v>0</v>
      </c>
      <c r="HI80" s="519">
        <v>0</v>
      </c>
      <c r="HJ80" s="519">
        <v>0</v>
      </c>
      <c r="HK80" s="519">
        <v>0</v>
      </c>
      <c r="HL80" s="519">
        <v>0</v>
      </c>
      <c r="HM80" s="519">
        <v>0</v>
      </c>
      <c r="HN80" s="519">
        <v>0</v>
      </c>
      <c r="HO80" s="519">
        <v>0</v>
      </c>
      <c r="HP80" s="519">
        <v>0</v>
      </c>
      <c r="HQ80" s="519">
        <v>0</v>
      </c>
      <c r="HR80" s="519">
        <v>0</v>
      </c>
      <c r="HS80" s="519">
        <v>0</v>
      </c>
      <c r="HT80" s="519">
        <v>0</v>
      </c>
      <c r="HU80" s="519">
        <v>0</v>
      </c>
      <c r="HV80" s="519">
        <v>0</v>
      </c>
      <c r="HW80" s="519">
        <v>0</v>
      </c>
      <c r="HX80" s="519">
        <v>0</v>
      </c>
      <c r="HY80" s="519">
        <v>0</v>
      </c>
      <c r="HZ80" s="519">
        <v>0</v>
      </c>
      <c r="IA80" s="519">
        <v>0</v>
      </c>
      <c r="IB80" s="519">
        <v>0</v>
      </c>
      <c r="IC80" s="519">
        <v>0</v>
      </c>
      <c r="ID80" s="519">
        <v>0</v>
      </c>
      <c r="IE80" s="519">
        <v>0</v>
      </c>
      <c r="IF80" s="519">
        <v>0</v>
      </c>
      <c r="IG80" s="519">
        <v>0</v>
      </c>
      <c r="IH80" s="519">
        <v>0</v>
      </c>
      <c r="II80" s="519">
        <v>0</v>
      </c>
      <c r="IJ80" s="519">
        <v>0</v>
      </c>
      <c r="IK80" s="519">
        <v>0</v>
      </c>
    </row>
    <row r="81" spans="1:245" hidden="1">
      <c r="A81" s="337" t="s">
        <v>631</v>
      </c>
      <c r="B81" s="519" t="s">
        <v>1058</v>
      </c>
      <c r="C81" s="519"/>
      <c r="D81" s="519"/>
      <c r="E81" s="519"/>
      <c r="F81" s="519">
        <v>1</v>
      </c>
      <c r="G81" s="520"/>
      <c r="H81" s="519">
        <v>7</v>
      </c>
      <c r="I81" s="519">
        <v>9</v>
      </c>
      <c r="J81" s="519" t="str">
        <f t="shared" si="6"/>
        <v>SDN10010709</v>
      </c>
      <c r="K81" s="519">
        <v>768</v>
      </c>
      <c r="M81" s="337" t="s">
        <v>631</v>
      </c>
      <c r="N81" s="519" t="s">
        <v>1058</v>
      </c>
      <c r="O81" s="519" t="s">
        <v>1060</v>
      </c>
      <c r="P81" s="519">
        <v>17</v>
      </c>
      <c r="Q81" s="183" t="str">
        <f t="shared" si="4"/>
        <v>SDN100217</v>
      </c>
      <c r="R81" s="519">
        <v>0</v>
      </c>
      <c r="S81" s="519">
        <v>0</v>
      </c>
      <c r="T81" s="519">
        <v>0</v>
      </c>
      <c r="U81" s="519">
        <v>0</v>
      </c>
      <c r="V81" s="519">
        <v>0</v>
      </c>
      <c r="W81" s="519">
        <v>0</v>
      </c>
      <c r="X81" s="519">
        <v>0</v>
      </c>
      <c r="Y81" s="519">
        <v>0</v>
      </c>
      <c r="Z81" s="519">
        <v>0</v>
      </c>
      <c r="AA81" s="519">
        <v>0</v>
      </c>
      <c r="AB81" s="519">
        <v>0</v>
      </c>
      <c r="AC81" s="519">
        <v>0</v>
      </c>
      <c r="AD81" s="519">
        <v>0</v>
      </c>
      <c r="AE81" s="519">
        <v>0</v>
      </c>
      <c r="AF81" s="519">
        <v>0</v>
      </c>
      <c r="AG81" s="519">
        <v>0</v>
      </c>
      <c r="AH81" s="519">
        <v>0</v>
      </c>
      <c r="AI81" s="519">
        <v>0</v>
      </c>
      <c r="AJ81" s="519">
        <v>0</v>
      </c>
      <c r="AK81" s="519">
        <v>0</v>
      </c>
      <c r="AL81" s="519">
        <v>0</v>
      </c>
      <c r="AM81" s="519">
        <v>0</v>
      </c>
      <c r="AN81" s="519">
        <v>0</v>
      </c>
      <c r="AO81" s="519">
        <v>0</v>
      </c>
      <c r="AP81" s="519">
        <v>10000</v>
      </c>
      <c r="AQ81" s="519">
        <v>0</v>
      </c>
      <c r="AR81" s="519">
        <v>0</v>
      </c>
      <c r="AS81" s="519">
        <v>0</v>
      </c>
      <c r="AT81" s="519">
        <v>0</v>
      </c>
      <c r="AU81" s="519">
        <v>0</v>
      </c>
      <c r="AV81" s="519">
        <v>0</v>
      </c>
      <c r="AW81" s="519">
        <v>0</v>
      </c>
      <c r="AX81" s="519">
        <v>0</v>
      </c>
      <c r="AY81" s="519">
        <v>0</v>
      </c>
      <c r="AZ81" s="519">
        <v>0</v>
      </c>
      <c r="BA81" s="519">
        <v>0</v>
      </c>
      <c r="BB81" s="519">
        <v>0</v>
      </c>
      <c r="BC81" s="519">
        <v>0</v>
      </c>
      <c r="BD81" s="519">
        <v>0</v>
      </c>
      <c r="BE81" s="519">
        <v>0</v>
      </c>
      <c r="BF81" s="519">
        <v>0</v>
      </c>
      <c r="BG81" s="519">
        <v>0</v>
      </c>
      <c r="BH81" s="519">
        <v>0</v>
      </c>
      <c r="BI81" s="519">
        <v>0</v>
      </c>
      <c r="BJ81" s="519">
        <v>0</v>
      </c>
      <c r="BK81" s="519">
        <v>0</v>
      </c>
      <c r="BL81" s="519">
        <v>0</v>
      </c>
      <c r="BM81" s="519">
        <v>0</v>
      </c>
      <c r="BN81" s="519">
        <v>0</v>
      </c>
      <c r="BO81" s="519">
        <v>0</v>
      </c>
      <c r="BP81" s="519">
        <v>0</v>
      </c>
      <c r="BQ81" s="519">
        <v>0</v>
      </c>
      <c r="BR81" s="519">
        <v>0</v>
      </c>
      <c r="BS81" s="519">
        <v>0</v>
      </c>
      <c r="BT81" s="519">
        <v>0</v>
      </c>
      <c r="BU81" s="519">
        <v>0</v>
      </c>
      <c r="BV81" s="519">
        <v>0</v>
      </c>
      <c r="BW81" s="519">
        <v>0</v>
      </c>
      <c r="BX81" s="519">
        <v>0</v>
      </c>
      <c r="BY81" s="519">
        <v>0</v>
      </c>
      <c r="BZ81" s="519">
        <v>0</v>
      </c>
      <c r="CA81" s="519">
        <v>0</v>
      </c>
      <c r="CB81" s="519">
        <v>0</v>
      </c>
      <c r="CC81" s="519">
        <v>0</v>
      </c>
      <c r="CD81" s="519">
        <v>0</v>
      </c>
      <c r="CE81" s="519">
        <v>0</v>
      </c>
      <c r="CF81" s="519">
        <v>0</v>
      </c>
      <c r="CG81" s="519">
        <v>0</v>
      </c>
      <c r="CH81" s="519">
        <v>0</v>
      </c>
      <c r="CI81" s="519">
        <v>0</v>
      </c>
      <c r="CJ81" s="519">
        <v>0</v>
      </c>
      <c r="CK81" s="519">
        <v>0</v>
      </c>
      <c r="CL81" s="519">
        <v>0</v>
      </c>
      <c r="CM81" s="519">
        <v>0</v>
      </c>
      <c r="CN81" s="519">
        <v>0</v>
      </c>
      <c r="CO81" s="519">
        <v>0</v>
      </c>
      <c r="CP81" s="519">
        <v>0</v>
      </c>
      <c r="CQ81" s="519">
        <v>0</v>
      </c>
      <c r="CR81" s="519">
        <v>0</v>
      </c>
      <c r="CS81" s="519">
        <v>0</v>
      </c>
      <c r="CT81" s="519">
        <v>0</v>
      </c>
      <c r="CU81" s="519">
        <v>0</v>
      </c>
      <c r="CV81" s="519">
        <v>0</v>
      </c>
      <c r="CW81" s="519">
        <v>0</v>
      </c>
      <c r="CX81" s="519">
        <v>0</v>
      </c>
      <c r="CY81" s="519">
        <v>0</v>
      </c>
      <c r="CZ81" s="519">
        <v>0</v>
      </c>
      <c r="DA81" s="519">
        <v>0</v>
      </c>
      <c r="DB81" s="519">
        <v>0</v>
      </c>
      <c r="DC81" s="519">
        <v>0</v>
      </c>
      <c r="DD81" s="519">
        <v>0</v>
      </c>
      <c r="DE81" s="519">
        <v>0</v>
      </c>
      <c r="DF81" s="519">
        <v>0</v>
      </c>
      <c r="DG81" s="519">
        <v>0</v>
      </c>
      <c r="DH81" s="519">
        <v>0</v>
      </c>
      <c r="DI81" s="519">
        <v>0</v>
      </c>
      <c r="DJ81" s="519">
        <v>0</v>
      </c>
      <c r="DK81" s="519">
        <v>0</v>
      </c>
      <c r="DL81" s="519">
        <v>0</v>
      </c>
      <c r="DM81" s="519">
        <v>0</v>
      </c>
      <c r="DN81" s="519">
        <v>0</v>
      </c>
      <c r="DO81" s="519">
        <v>0</v>
      </c>
      <c r="DP81" s="519">
        <v>0</v>
      </c>
      <c r="DQ81" s="519">
        <v>0</v>
      </c>
      <c r="DR81" s="519">
        <v>0</v>
      </c>
      <c r="DS81" s="519">
        <v>0</v>
      </c>
      <c r="DT81" s="519">
        <v>0</v>
      </c>
      <c r="DU81" s="519">
        <v>0</v>
      </c>
      <c r="DV81" s="519">
        <v>0</v>
      </c>
      <c r="DW81" s="519">
        <v>0</v>
      </c>
      <c r="DX81" s="519">
        <v>0</v>
      </c>
      <c r="DY81" s="131"/>
      <c r="DZ81" s="337" t="s">
        <v>631</v>
      </c>
      <c r="EA81" s="519" t="s">
        <v>1058</v>
      </c>
      <c r="EB81" s="519" t="s">
        <v>1060</v>
      </c>
      <c r="EC81" s="519">
        <v>17</v>
      </c>
      <c r="ED81" s="521" t="str">
        <f t="shared" si="5"/>
        <v>SDN100217</v>
      </c>
      <c r="EE81" s="519">
        <v>10000</v>
      </c>
      <c r="EF81" s="519">
        <v>10000</v>
      </c>
      <c r="EG81" s="519">
        <v>10000</v>
      </c>
      <c r="EH81" s="519">
        <v>10000</v>
      </c>
      <c r="EI81" s="519">
        <v>10000</v>
      </c>
      <c r="EJ81" s="519">
        <v>10000</v>
      </c>
      <c r="EK81" s="519">
        <v>10000</v>
      </c>
      <c r="EL81" s="519">
        <v>10000</v>
      </c>
      <c r="EM81" s="519">
        <v>10000</v>
      </c>
      <c r="EN81" s="519">
        <v>10000</v>
      </c>
      <c r="EO81" s="519">
        <v>10000</v>
      </c>
      <c r="EP81" s="519">
        <v>10000</v>
      </c>
      <c r="EQ81" s="519">
        <v>10000</v>
      </c>
      <c r="ER81" s="519">
        <v>10000</v>
      </c>
      <c r="ES81" s="519">
        <v>10000</v>
      </c>
      <c r="ET81" s="519">
        <v>10000</v>
      </c>
      <c r="EU81" s="519">
        <v>10000</v>
      </c>
      <c r="EV81" s="519">
        <v>10000</v>
      </c>
      <c r="EW81" s="519">
        <v>10000</v>
      </c>
      <c r="EX81" s="519">
        <v>10000</v>
      </c>
      <c r="EY81" s="519">
        <v>10000</v>
      </c>
      <c r="EZ81" s="519">
        <v>10000</v>
      </c>
      <c r="FA81" s="519">
        <v>10000</v>
      </c>
      <c r="FB81" s="519">
        <v>10000</v>
      </c>
      <c r="FC81" s="519">
        <v>10000</v>
      </c>
      <c r="FD81" s="519">
        <v>0</v>
      </c>
      <c r="FE81" s="519">
        <v>0</v>
      </c>
      <c r="FF81" s="519">
        <v>0</v>
      </c>
      <c r="FG81" s="519">
        <v>0</v>
      </c>
      <c r="FH81" s="519">
        <v>0</v>
      </c>
      <c r="FI81" s="519">
        <v>0</v>
      </c>
      <c r="FJ81" s="519">
        <v>0</v>
      </c>
      <c r="FK81" s="519">
        <v>0</v>
      </c>
      <c r="FL81" s="519">
        <v>0</v>
      </c>
      <c r="FM81" s="519">
        <v>0</v>
      </c>
      <c r="FN81" s="519">
        <v>0</v>
      </c>
      <c r="FO81" s="519">
        <v>0</v>
      </c>
      <c r="FP81" s="519">
        <v>0</v>
      </c>
      <c r="FQ81" s="519">
        <v>0</v>
      </c>
      <c r="FR81" s="519">
        <v>0</v>
      </c>
      <c r="FS81" s="519">
        <v>0</v>
      </c>
      <c r="FT81" s="519">
        <v>0</v>
      </c>
      <c r="FU81" s="519">
        <v>0</v>
      </c>
      <c r="FV81" s="519">
        <v>0</v>
      </c>
      <c r="FW81" s="519">
        <v>0</v>
      </c>
      <c r="FX81" s="519">
        <v>0</v>
      </c>
      <c r="FY81" s="519">
        <v>0</v>
      </c>
      <c r="FZ81" s="519">
        <v>0</v>
      </c>
      <c r="GA81" s="519">
        <v>0</v>
      </c>
      <c r="GB81" s="519">
        <v>0</v>
      </c>
      <c r="GC81" s="519">
        <v>0</v>
      </c>
      <c r="GD81" s="519">
        <v>0</v>
      </c>
      <c r="GE81" s="519">
        <v>0</v>
      </c>
      <c r="GF81" s="519">
        <v>0</v>
      </c>
      <c r="GG81" s="519">
        <v>0</v>
      </c>
      <c r="GH81" s="519">
        <v>0</v>
      </c>
      <c r="GI81" s="519">
        <v>0</v>
      </c>
      <c r="GJ81" s="519">
        <v>0</v>
      </c>
      <c r="GK81" s="519">
        <v>0</v>
      </c>
      <c r="GL81" s="519">
        <v>0</v>
      </c>
      <c r="GM81" s="519">
        <v>0</v>
      </c>
      <c r="GN81" s="519">
        <v>0</v>
      </c>
      <c r="GO81" s="519">
        <v>0</v>
      </c>
      <c r="GP81" s="519">
        <v>0</v>
      </c>
      <c r="GQ81" s="519">
        <v>0</v>
      </c>
      <c r="GR81" s="519">
        <v>0</v>
      </c>
      <c r="GS81" s="519">
        <v>0</v>
      </c>
      <c r="GT81" s="519">
        <v>0</v>
      </c>
      <c r="GU81" s="519">
        <v>0</v>
      </c>
      <c r="GV81" s="519">
        <v>0</v>
      </c>
      <c r="GW81" s="519">
        <v>0</v>
      </c>
      <c r="GX81" s="519">
        <v>0</v>
      </c>
      <c r="GY81" s="519">
        <v>0</v>
      </c>
      <c r="GZ81" s="519">
        <v>0</v>
      </c>
      <c r="HA81" s="519">
        <v>0</v>
      </c>
      <c r="HB81" s="519">
        <v>0</v>
      </c>
      <c r="HC81" s="519">
        <v>0</v>
      </c>
      <c r="HD81" s="519">
        <v>0</v>
      </c>
      <c r="HE81" s="519">
        <v>0</v>
      </c>
      <c r="HF81" s="519">
        <v>0</v>
      </c>
      <c r="HG81" s="519">
        <v>0</v>
      </c>
      <c r="HH81" s="519">
        <v>0</v>
      </c>
      <c r="HI81" s="519">
        <v>0</v>
      </c>
      <c r="HJ81" s="519">
        <v>0</v>
      </c>
      <c r="HK81" s="519">
        <v>0</v>
      </c>
      <c r="HL81" s="519">
        <v>0</v>
      </c>
      <c r="HM81" s="519">
        <v>0</v>
      </c>
      <c r="HN81" s="519">
        <v>0</v>
      </c>
      <c r="HO81" s="519">
        <v>0</v>
      </c>
      <c r="HP81" s="519">
        <v>0</v>
      </c>
      <c r="HQ81" s="519">
        <v>0</v>
      </c>
      <c r="HR81" s="519">
        <v>0</v>
      </c>
      <c r="HS81" s="519">
        <v>0</v>
      </c>
      <c r="HT81" s="519">
        <v>0</v>
      </c>
      <c r="HU81" s="519">
        <v>0</v>
      </c>
      <c r="HV81" s="519">
        <v>0</v>
      </c>
      <c r="HW81" s="519">
        <v>0</v>
      </c>
      <c r="HX81" s="519">
        <v>0</v>
      </c>
      <c r="HY81" s="519">
        <v>0</v>
      </c>
      <c r="HZ81" s="519">
        <v>0</v>
      </c>
      <c r="IA81" s="519">
        <v>0</v>
      </c>
      <c r="IB81" s="519">
        <v>0</v>
      </c>
      <c r="IC81" s="519">
        <v>0</v>
      </c>
      <c r="ID81" s="519">
        <v>0</v>
      </c>
      <c r="IE81" s="519">
        <v>0</v>
      </c>
      <c r="IF81" s="519">
        <v>0</v>
      </c>
      <c r="IG81" s="519">
        <v>0</v>
      </c>
      <c r="IH81" s="519">
        <v>0</v>
      </c>
      <c r="II81" s="519">
        <v>0</v>
      </c>
      <c r="IJ81" s="519">
        <v>0</v>
      </c>
      <c r="IK81" s="519">
        <v>0</v>
      </c>
    </row>
    <row r="82" spans="1:245" hidden="1">
      <c r="A82" s="337" t="s">
        <v>631</v>
      </c>
      <c r="B82" s="519" t="s">
        <v>1058</v>
      </c>
      <c r="C82" s="519"/>
      <c r="D82" s="519"/>
      <c r="E82" s="519"/>
      <c r="F82" s="519">
        <v>1</v>
      </c>
      <c r="G82" s="520"/>
      <c r="H82" s="519">
        <v>7</v>
      </c>
      <c r="I82" s="519">
        <v>10</v>
      </c>
      <c r="J82" s="519" t="str">
        <f t="shared" si="6"/>
        <v>SDN10010710</v>
      </c>
      <c r="K82" s="519">
        <v>768</v>
      </c>
      <c r="M82" s="337" t="s">
        <v>631</v>
      </c>
      <c r="N82" s="519" t="s">
        <v>1058</v>
      </c>
      <c r="O82" s="519" t="s">
        <v>1060</v>
      </c>
      <c r="P82" s="519">
        <v>18</v>
      </c>
      <c r="Q82" s="183" t="str">
        <f t="shared" si="4"/>
        <v>SDN100218</v>
      </c>
      <c r="R82" s="519">
        <v>0</v>
      </c>
      <c r="S82" s="519">
        <v>0</v>
      </c>
      <c r="T82" s="519">
        <v>0</v>
      </c>
      <c r="U82" s="519">
        <v>0</v>
      </c>
      <c r="V82" s="519">
        <v>0</v>
      </c>
      <c r="W82" s="519">
        <v>0</v>
      </c>
      <c r="X82" s="519">
        <v>0</v>
      </c>
      <c r="Y82" s="519">
        <v>0</v>
      </c>
      <c r="Z82" s="519">
        <v>0</v>
      </c>
      <c r="AA82" s="519">
        <v>0</v>
      </c>
      <c r="AB82" s="519">
        <v>0</v>
      </c>
      <c r="AC82" s="519">
        <v>0</v>
      </c>
      <c r="AD82" s="519">
        <v>0</v>
      </c>
      <c r="AE82" s="519">
        <v>0</v>
      </c>
      <c r="AF82" s="519">
        <v>0</v>
      </c>
      <c r="AG82" s="519">
        <v>0</v>
      </c>
      <c r="AH82" s="519">
        <v>0</v>
      </c>
      <c r="AI82" s="519">
        <v>0</v>
      </c>
      <c r="AJ82" s="519">
        <v>0</v>
      </c>
      <c r="AK82" s="519">
        <v>0</v>
      </c>
      <c r="AL82" s="519">
        <v>0</v>
      </c>
      <c r="AM82" s="519">
        <v>0</v>
      </c>
      <c r="AN82" s="519">
        <v>0</v>
      </c>
      <c r="AO82" s="519">
        <v>0</v>
      </c>
      <c r="AP82" s="519">
        <v>10000</v>
      </c>
      <c r="AQ82" s="519">
        <v>0</v>
      </c>
      <c r="AR82" s="519">
        <v>0</v>
      </c>
      <c r="AS82" s="519">
        <v>0</v>
      </c>
      <c r="AT82" s="519">
        <v>0</v>
      </c>
      <c r="AU82" s="519">
        <v>0</v>
      </c>
      <c r="AV82" s="519">
        <v>0</v>
      </c>
      <c r="AW82" s="519">
        <v>0</v>
      </c>
      <c r="AX82" s="519">
        <v>0</v>
      </c>
      <c r="AY82" s="519">
        <v>0</v>
      </c>
      <c r="AZ82" s="519">
        <v>0</v>
      </c>
      <c r="BA82" s="519">
        <v>0</v>
      </c>
      <c r="BB82" s="519">
        <v>0</v>
      </c>
      <c r="BC82" s="519">
        <v>0</v>
      </c>
      <c r="BD82" s="519">
        <v>0</v>
      </c>
      <c r="BE82" s="519">
        <v>0</v>
      </c>
      <c r="BF82" s="519">
        <v>0</v>
      </c>
      <c r="BG82" s="519">
        <v>0</v>
      </c>
      <c r="BH82" s="519">
        <v>0</v>
      </c>
      <c r="BI82" s="519">
        <v>0</v>
      </c>
      <c r="BJ82" s="519">
        <v>0</v>
      </c>
      <c r="BK82" s="519">
        <v>0</v>
      </c>
      <c r="BL82" s="519">
        <v>0</v>
      </c>
      <c r="BM82" s="519">
        <v>0</v>
      </c>
      <c r="BN82" s="519">
        <v>0</v>
      </c>
      <c r="BO82" s="519">
        <v>0</v>
      </c>
      <c r="BP82" s="519">
        <v>0</v>
      </c>
      <c r="BQ82" s="519">
        <v>0</v>
      </c>
      <c r="BR82" s="519">
        <v>0</v>
      </c>
      <c r="BS82" s="519">
        <v>0</v>
      </c>
      <c r="BT82" s="519">
        <v>0</v>
      </c>
      <c r="BU82" s="519">
        <v>0</v>
      </c>
      <c r="BV82" s="519">
        <v>0</v>
      </c>
      <c r="BW82" s="519">
        <v>0</v>
      </c>
      <c r="BX82" s="519">
        <v>0</v>
      </c>
      <c r="BY82" s="519">
        <v>0</v>
      </c>
      <c r="BZ82" s="519">
        <v>0</v>
      </c>
      <c r="CA82" s="519">
        <v>0</v>
      </c>
      <c r="CB82" s="519">
        <v>0</v>
      </c>
      <c r="CC82" s="519">
        <v>0</v>
      </c>
      <c r="CD82" s="519">
        <v>0</v>
      </c>
      <c r="CE82" s="519">
        <v>0</v>
      </c>
      <c r="CF82" s="519">
        <v>0</v>
      </c>
      <c r="CG82" s="519">
        <v>0</v>
      </c>
      <c r="CH82" s="519">
        <v>0</v>
      </c>
      <c r="CI82" s="519">
        <v>0</v>
      </c>
      <c r="CJ82" s="519">
        <v>0</v>
      </c>
      <c r="CK82" s="519">
        <v>0</v>
      </c>
      <c r="CL82" s="519">
        <v>0</v>
      </c>
      <c r="CM82" s="519">
        <v>0</v>
      </c>
      <c r="CN82" s="519">
        <v>0</v>
      </c>
      <c r="CO82" s="519">
        <v>0</v>
      </c>
      <c r="CP82" s="519">
        <v>0</v>
      </c>
      <c r="CQ82" s="519">
        <v>0</v>
      </c>
      <c r="CR82" s="519">
        <v>0</v>
      </c>
      <c r="CS82" s="519">
        <v>0</v>
      </c>
      <c r="CT82" s="519">
        <v>0</v>
      </c>
      <c r="CU82" s="519">
        <v>0</v>
      </c>
      <c r="CV82" s="519">
        <v>0</v>
      </c>
      <c r="CW82" s="519">
        <v>0</v>
      </c>
      <c r="CX82" s="519">
        <v>0</v>
      </c>
      <c r="CY82" s="519">
        <v>0</v>
      </c>
      <c r="CZ82" s="519">
        <v>0</v>
      </c>
      <c r="DA82" s="519">
        <v>0</v>
      </c>
      <c r="DB82" s="519">
        <v>0</v>
      </c>
      <c r="DC82" s="519">
        <v>0</v>
      </c>
      <c r="DD82" s="519">
        <v>0</v>
      </c>
      <c r="DE82" s="519">
        <v>0</v>
      </c>
      <c r="DF82" s="519">
        <v>0</v>
      </c>
      <c r="DG82" s="519">
        <v>0</v>
      </c>
      <c r="DH82" s="519">
        <v>0</v>
      </c>
      <c r="DI82" s="519">
        <v>0</v>
      </c>
      <c r="DJ82" s="519">
        <v>0</v>
      </c>
      <c r="DK82" s="519">
        <v>0</v>
      </c>
      <c r="DL82" s="519">
        <v>0</v>
      </c>
      <c r="DM82" s="519">
        <v>0</v>
      </c>
      <c r="DN82" s="519">
        <v>0</v>
      </c>
      <c r="DO82" s="519">
        <v>0</v>
      </c>
      <c r="DP82" s="519">
        <v>0</v>
      </c>
      <c r="DQ82" s="519">
        <v>0</v>
      </c>
      <c r="DR82" s="519">
        <v>0</v>
      </c>
      <c r="DS82" s="519">
        <v>0</v>
      </c>
      <c r="DT82" s="519">
        <v>0</v>
      </c>
      <c r="DU82" s="519">
        <v>0</v>
      </c>
      <c r="DV82" s="519">
        <v>0</v>
      </c>
      <c r="DW82" s="519">
        <v>0</v>
      </c>
      <c r="DX82" s="519">
        <v>0</v>
      </c>
      <c r="DY82" s="131"/>
      <c r="DZ82" s="337" t="s">
        <v>631</v>
      </c>
      <c r="EA82" s="519" t="s">
        <v>1058</v>
      </c>
      <c r="EB82" s="519" t="s">
        <v>1060</v>
      </c>
      <c r="EC82" s="519">
        <v>18</v>
      </c>
      <c r="ED82" s="521" t="str">
        <f t="shared" si="5"/>
        <v>SDN100218</v>
      </c>
      <c r="EE82" s="519">
        <v>10000</v>
      </c>
      <c r="EF82" s="519">
        <v>10000</v>
      </c>
      <c r="EG82" s="519">
        <v>10000</v>
      </c>
      <c r="EH82" s="519">
        <v>10000</v>
      </c>
      <c r="EI82" s="519">
        <v>10000</v>
      </c>
      <c r="EJ82" s="519">
        <v>10000</v>
      </c>
      <c r="EK82" s="519">
        <v>10000</v>
      </c>
      <c r="EL82" s="519">
        <v>10000</v>
      </c>
      <c r="EM82" s="519">
        <v>10000</v>
      </c>
      <c r="EN82" s="519">
        <v>10000</v>
      </c>
      <c r="EO82" s="519">
        <v>10000</v>
      </c>
      <c r="EP82" s="519">
        <v>10000</v>
      </c>
      <c r="EQ82" s="519">
        <v>10000</v>
      </c>
      <c r="ER82" s="519">
        <v>10000</v>
      </c>
      <c r="ES82" s="519">
        <v>10000</v>
      </c>
      <c r="ET82" s="519">
        <v>10000</v>
      </c>
      <c r="EU82" s="519">
        <v>10000</v>
      </c>
      <c r="EV82" s="519">
        <v>10000</v>
      </c>
      <c r="EW82" s="519">
        <v>10000</v>
      </c>
      <c r="EX82" s="519">
        <v>10000</v>
      </c>
      <c r="EY82" s="519">
        <v>10000</v>
      </c>
      <c r="EZ82" s="519">
        <v>10000</v>
      </c>
      <c r="FA82" s="519">
        <v>10000</v>
      </c>
      <c r="FB82" s="519">
        <v>10000</v>
      </c>
      <c r="FC82" s="519">
        <v>10000</v>
      </c>
      <c r="FD82" s="519">
        <v>0</v>
      </c>
      <c r="FE82" s="519">
        <v>0</v>
      </c>
      <c r="FF82" s="519">
        <v>0</v>
      </c>
      <c r="FG82" s="519">
        <v>0</v>
      </c>
      <c r="FH82" s="519">
        <v>0</v>
      </c>
      <c r="FI82" s="519">
        <v>0</v>
      </c>
      <c r="FJ82" s="519">
        <v>0</v>
      </c>
      <c r="FK82" s="519">
        <v>0</v>
      </c>
      <c r="FL82" s="519">
        <v>0</v>
      </c>
      <c r="FM82" s="519">
        <v>0</v>
      </c>
      <c r="FN82" s="519">
        <v>0</v>
      </c>
      <c r="FO82" s="519">
        <v>0</v>
      </c>
      <c r="FP82" s="519">
        <v>0</v>
      </c>
      <c r="FQ82" s="519">
        <v>0</v>
      </c>
      <c r="FR82" s="519">
        <v>0</v>
      </c>
      <c r="FS82" s="519">
        <v>0</v>
      </c>
      <c r="FT82" s="519">
        <v>0</v>
      </c>
      <c r="FU82" s="519">
        <v>0</v>
      </c>
      <c r="FV82" s="519">
        <v>0</v>
      </c>
      <c r="FW82" s="519">
        <v>0</v>
      </c>
      <c r="FX82" s="519">
        <v>0</v>
      </c>
      <c r="FY82" s="519">
        <v>0</v>
      </c>
      <c r="FZ82" s="519">
        <v>0</v>
      </c>
      <c r="GA82" s="519">
        <v>0</v>
      </c>
      <c r="GB82" s="519">
        <v>0</v>
      </c>
      <c r="GC82" s="519">
        <v>0</v>
      </c>
      <c r="GD82" s="519">
        <v>0</v>
      </c>
      <c r="GE82" s="519">
        <v>0</v>
      </c>
      <c r="GF82" s="519">
        <v>0</v>
      </c>
      <c r="GG82" s="519">
        <v>0</v>
      </c>
      <c r="GH82" s="519">
        <v>0</v>
      </c>
      <c r="GI82" s="519">
        <v>0</v>
      </c>
      <c r="GJ82" s="519">
        <v>0</v>
      </c>
      <c r="GK82" s="519">
        <v>0</v>
      </c>
      <c r="GL82" s="519">
        <v>0</v>
      </c>
      <c r="GM82" s="519">
        <v>0</v>
      </c>
      <c r="GN82" s="519">
        <v>0</v>
      </c>
      <c r="GO82" s="519">
        <v>0</v>
      </c>
      <c r="GP82" s="519">
        <v>0</v>
      </c>
      <c r="GQ82" s="519">
        <v>0</v>
      </c>
      <c r="GR82" s="519">
        <v>0</v>
      </c>
      <c r="GS82" s="519">
        <v>0</v>
      </c>
      <c r="GT82" s="519">
        <v>0</v>
      </c>
      <c r="GU82" s="519">
        <v>0</v>
      </c>
      <c r="GV82" s="519">
        <v>0</v>
      </c>
      <c r="GW82" s="519">
        <v>0</v>
      </c>
      <c r="GX82" s="519">
        <v>0</v>
      </c>
      <c r="GY82" s="519">
        <v>0</v>
      </c>
      <c r="GZ82" s="519">
        <v>0</v>
      </c>
      <c r="HA82" s="519">
        <v>0</v>
      </c>
      <c r="HB82" s="519">
        <v>0</v>
      </c>
      <c r="HC82" s="519">
        <v>0</v>
      </c>
      <c r="HD82" s="519">
        <v>0</v>
      </c>
      <c r="HE82" s="519">
        <v>0</v>
      </c>
      <c r="HF82" s="519">
        <v>0</v>
      </c>
      <c r="HG82" s="519">
        <v>0</v>
      </c>
      <c r="HH82" s="519">
        <v>0</v>
      </c>
      <c r="HI82" s="519">
        <v>0</v>
      </c>
      <c r="HJ82" s="519">
        <v>0</v>
      </c>
      <c r="HK82" s="519">
        <v>0</v>
      </c>
      <c r="HL82" s="519">
        <v>0</v>
      </c>
      <c r="HM82" s="519">
        <v>0</v>
      </c>
      <c r="HN82" s="519">
        <v>0</v>
      </c>
      <c r="HO82" s="519">
        <v>0</v>
      </c>
      <c r="HP82" s="519">
        <v>0</v>
      </c>
      <c r="HQ82" s="519">
        <v>0</v>
      </c>
      <c r="HR82" s="519">
        <v>0</v>
      </c>
      <c r="HS82" s="519">
        <v>0</v>
      </c>
      <c r="HT82" s="519">
        <v>0</v>
      </c>
      <c r="HU82" s="519">
        <v>0</v>
      </c>
      <c r="HV82" s="519">
        <v>0</v>
      </c>
      <c r="HW82" s="519">
        <v>0</v>
      </c>
      <c r="HX82" s="519">
        <v>0</v>
      </c>
      <c r="HY82" s="519">
        <v>0</v>
      </c>
      <c r="HZ82" s="519">
        <v>0</v>
      </c>
      <c r="IA82" s="519">
        <v>0</v>
      </c>
      <c r="IB82" s="519">
        <v>0</v>
      </c>
      <c r="IC82" s="519">
        <v>0</v>
      </c>
      <c r="ID82" s="519">
        <v>0</v>
      </c>
      <c r="IE82" s="519">
        <v>0</v>
      </c>
      <c r="IF82" s="519">
        <v>0</v>
      </c>
      <c r="IG82" s="519">
        <v>0</v>
      </c>
      <c r="IH82" s="519">
        <v>0</v>
      </c>
      <c r="II82" s="519">
        <v>0</v>
      </c>
      <c r="IJ82" s="519">
        <v>0</v>
      </c>
      <c r="IK82" s="519">
        <v>0</v>
      </c>
    </row>
    <row r="83" spans="1:245" hidden="1">
      <c r="A83" s="337" t="s">
        <v>631</v>
      </c>
      <c r="B83" s="519" t="s">
        <v>1058</v>
      </c>
      <c r="C83" s="519"/>
      <c r="D83" s="519"/>
      <c r="E83" s="519"/>
      <c r="F83" s="519">
        <v>1</v>
      </c>
      <c r="G83" s="520"/>
      <c r="H83" s="519">
        <v>8</v>
      </c>
      <c r="I83" s="519">
        <v>1</v>
      </c>
      <c r="J83" s="519" t="str">
        <f t="shared" si="6"/>
        <v>SDN10010801</v>
      </c>
      <c r="K83" s="519">
        <v>960</v>
      </c>
      <c r="M83" s="337" t="s">
        <v>631</v>
      </c>
      <c r="N83" s="519" t="s">
        <v>1058</v>
      </c>
      <c r="O83" s="519" t="s">
        <v>1060</v>
      </c>
      <c r="P83" s="519">
        <v>19</v>
      </c>
      <c r="Q83" s="183" t="str">
        <f t="shared" si="4"/>
        <v>SDN100219</v>
      </c>
      <c r="R83" s="519">
        <v>0</v>
      </c>
      <c r="S83" s="519">
        <v>0</v>
      </c>
      <c r="T83" s="519">
        <v>0</v>
      </c>
      <c r="U83" s="519">
        <v>0</v>
      </c>
      <c r="V83" s="519">
        <v>0</v>
      </c>
      <c r="W83" s="519">
        <v>0</v>
      </c>
      <c r="X83" s="519">
        <v>0</v>
      </c>
      <c r="Y83" s="519">
        <v>0</v>
      </c>
      <c r="Z83" s="519">
        <v>0</v>
      </c>
      <c r="AA83" s="519">
        <v>0</v>
      </c>
      <c r="AB83" s="519">
        <v>0</v>
      </c>
      <c r="AC83" s="519">
        <v>0</v>
      </c>
      <c r="AD83" s="519">
        <v>0</v>
      </c>
      <c r="AE83" s="519">
        <v>0</v>
      </c>
      <c r="AF83" s="519">
        <v>0</v>
      </c>
      <c r="AG83" s="519">
        <v>0</v>
      </c>
      <c r="AH83" s="519">
        <v>0</v>
      </c>
      <c r="AI83" s="519">
        <v>0</v>
      </c>
      <c r="AJ83" s="519">
        <v>0</v>
      </c>
      <c r="AK83" s="519">
        <v>0</v>
      </c>
      <c r="AL83" s="519">
        <v>0</v>
      </c>
      <c r="AM83" s="519">
        <v>0</v>
      </c>
      <c r="AN83" s="519">
        <v>0</v>
      </c>
      <c r="AO83" s="519">
        <v>0</v>
      </c>
      <c r="AP83" s="519">
        <v>10000</v>
      </c>
      <c r="AQ83" s="519">
        <v>0</v>
      </c>
      <c r="AR83" s="519">
        <v>0</v>
      </c>
      <c r="AS83" s="519">
        <v>0</v>
      </c>
      <c r="AT83" s="519">
        <v>0</v>
      </c>
      <c r="AU83" s="519">
        <v>0</v>
      </c>
      <c r="AV83" s="519">
        <v>0</v>
      </c>
      <c r="AW83" s="519">
        <v>0</v>
      </c>
      <c r="AX83" s="519">
        <v>0</v>
      </c>
      <c r="AY83" s="519">
        <v>0</v>
      </c>
      <c r="AZ83" s="519">
        <v>0</v>
      </c>
      <c r="BA83" s="519">
        <v>0</v>
      </c>
      <c r="BB83" s="519">
        <v>0</v>
      </c>
      <c r="BC83" s="519">
        <v>0</v>
      </c>
      <c r="BD83" s="519">
        <v>0</v>
      </c>
      <c r="BE83" s="519">
        <v>0</v>
      </c>
      <c r="BF83" s="519">
        <v>0</v>
      </c>
      <c r="BG83" s="519">
        <v>0</v>
      </c>
      <c r="BH83" s="519">
        <v>0</v>
      </c>
      <c r="BI83" s="519">
        <v>0</v>
      </c>
      <c r="BJ83" s="519">
        <v>0</v>
      </c>
      <c r="BK83" s="519">
        <v>0</v>
      </c>
      <c r="BL83" s="519">
        <v>0</v>
      </c>
      <c r="BM83" s="519">
        <v>0</v>
      </c>
      <c r="BN83" s="519">
        <v>0</v>
      </c>
      <c r="BO83" s="519">
        <v>0</v>
      </c>
      <c r="BP83" s="519">
        <v>0</v>
      </c>
      <c r="BQ83" s="519">
        <v>0</v>
      </c>
      <c r="BR83" s="519">
        <v>0</v>
      </c>
      <c r="BS83" s="519">
        <v>0</v>
      </c>
      <c r="BT83" s="519">
        <v>0</v>
      </c>
      <c r="BU83" s="519">
        <v>0</v>
      </c>
      <c r="BV83" s="519">
        <v>0</v>
      </c>
      <c r="BW83" s="519">
        <v>0</v>
      </c>
      <c r="BX83" s="519">
        <v>0</v>
      </c>
      <c r="BY83" s="519">
        <v>0</v>
      </c>
      <c r="BZ83" s="519">
        <v>0</v>
      </c>
      <c r="CA83" s="519">
        <v>0</v>
      </c>
      <c r="CB83" s="519">
        <v>0</v>
      </c>
      <c r="CC83" s="519">
        <v>0</v>
      </c>
      <c r="CD83" s="519">
        <v>0</v>
      </c>
      <c r="CE83" s="519">
        <v>0</v>
      </c>
      <c r="CF83" s="519">
        <v>0</v>
      </c>
      <c r="CG83" s="519">
        <v>0</v>
      </c>
      <c r="CH83" s="519">
        <v>0</v>
      </c>
      <c r="CI83" s="519">
        <v>0</v>
      </c>
      <c r="CJ83" s="519">
        <v>0</v>
      </c>
      <c r="CK83" s="519">
        <v>0</v>
      </c>
      <c r="CL83" s="519">
        <v>0</v>
      </c>
      <c r="CM83" s="519">
        <v>0</v>
      </c>
      <c r="CN83" s="519">
        <v>0</v>
      </c>
      <c r="CO83" s="519">
        <v>0</v>
      </c>
      <c r="CP83" s="519">
        <v>0</v>
      </c>
      <c r="CQ83" s="519">
        <v>0</v>
      </c>
      <c r="CR83" s="519">
        <v>0</v>
      </c>
      <c r="CS83" s="519">
        <v>0</v>
      </c>
      <c r="CT83" s="519">
        <v>0</v>
      </c>
      <c r="CU83" s="519">
        <v>0</v>
      </c>
      <c r="CV83" s="519">
        <v>0</v>
      </c>
      <c r="CW83" s="519">
        <v>0</v>
      </c>
      <c r="CX83" s="519">
        <v>0</v>
      </c>
      <c r="CY83" s="519">
        <v>0</v>
      </c>
      <c r="CZ83" s="519">
        <v>0</v>
      </c>
      <c r="DA83" s="519">
        <v>0</v>
      </c>
      <c r="DB83" s="519">
        <v>0</v>
      </c>
      <c r="DC83" s="519">
        <v>0</v>
      </c>
      <c r="DD83" s="519">
        <v>0</v>
      </c>
      <c r="DE83" s="519">
        <v>0</v>
      </c>
      <c r="DF83" s="519">
        <v>0</v>
      </c>
      <c r="DG83" s="519">
        <v>0</v>
      </c>
      <c r="DH83" s="519">
        <v>0</v>
      </c>
      <c r="DI83" s="519">
        <v>0</v>
      </c>
      <c r="DJ83" s="519">
        <v>0</v>
      </c>
      <c r="DK83" s="519">
        <v>0</v>
      </c>
      <c r="DL83" s="519">
        <v>0</v>
      </c>
      <c r="DM83" s="519">
        <v>0</v>
      </c>
      <c r="DN83" s="519">
        <v>0</v>
      </c>
      <c r="DO83" s="519">
        <v>0</v>
      </c>
      <c r="DP83" s="519">
        <v>0</v>
      </c>
      <c r="DQ83" s="519">
        <v>0</v>
      </c>
      <c r="DR83" s="519">
        <v>0</v>
      </c>
      <c r="DS83" s="519">
        <v>0</v>
      </c>
      <c r="DT83" s="519">
        <v>0</v>
      </c>
      <c r="DU83" s="519">
        <v>0</v>
      </c>
      <c r="DV83" s="519">
        <v>0</v>
      </c>
      <c r="DW83" s="519">
        <v>0</v>
      </c>
      <c r="DX83" s="519">
        <v>0</v>
      </c>
      <c r="DY83" s="131"/>
      <c r="DZ83" s="337" t="s">
        <v>631</v>
      </c>
      <c r="EA83" s="519" t="s">
        <v>1058</v>
      </c>
      <c r="EB83" s="519" t="s">
        <v>1060</v>
      </c>
      <c r="EC83" s="519">
        <v>19</v>
      </c>
      <c r="ED83" s="521" t="str">
        <f t="shared" si="5"/>
        <v>SDN100219</v>
      </c>
      <c r="EE83" s="519">
        <v>10000</v>
      </c>
      <c r="EF83" s="519">
        <v>10000</v>
      </c>
      <c r="EG83" s="519">
        <v>10000</v>
      </c>
      <c r="EH83" s="519">
        <v>10000</v>
      </c>
      <c r="EI83" s="519">
        <v>10000</v>
      </c>
      <c r="EJ83" s="519">
        <v>10000</v>
      </c>
      <c r="EK83" s="519">
        <v>10000</v>
      </c>
      <c r="EL83" s="519">
        <v>10000</v>
      </c>
      <c r="EM83" s="519">
        <v>10000</v>
      </c>
      <c r="EN83" s="519">
        <v>10000</v>
      </c>
      <c r="EO83" s="519">
        <v>10000</v>
      </c>
      <c r="EP83" s="519">
        <v>10000</v>
      </c>
      <c r="EQ83" s="519">
        <v>10000</v>
      </c>
      <c r="ER83" s="519">
        <v>10000</v>
      </c>
      <c r="ES83" s="519">
        <v>10000</v>
      </c>
      <c r="ET83" s="519">
        <v>10000</v>
      </c>
      <c r="EU83" s="519">
        <v>10000</v>
      </c>
      <c r="EV83" s="519">
        <v>10000</v>
      </c>
      <c r="EW83" s="519">
        <v>10000</v>
      </c>
      <c r="EX83" s="519">
        <v>10000</v>
      </c>
      <c r="EY83" s="519">
        <v>10000</v>
      </c>
      <c r="EZ83" s="519">
        <v>10000</v>
      </c>
      <c r="FA83" s="519">
        <v>10000</v>
      </c>
      <c r="FB83" s="519">
        <v>10000</v>
      </c>
      <c r="FC83" s="519">
        <v>10000</v>
      </c>
      <c r="FD83" s="519">
        <v>0</v>
      </c>
      <c r="FE83" s="519">
        <v>0</v>
      </c>
      <c r="FF83" s="519">
        <v>0</v>
      </c>
      <c r="FG83" s="519">
        <v>0</v>
      </c>
      <c r="FH83" s="519">
        <v>0</v>
      </c>
      <c r="FI83" s="519">
        <v>0</v>
      </c>
      <c r="FJ83" s="519">
        <v>0</v>
      </c>
      <c r="FK83" s="519">
        <v>0</v>
      </c>
      <c r="FL83" s="519">
        <v>0</v>
      </c>
      <c r="FM83" s="519">
        <v>0</v>
      </c>
      <c r="FN83" s="519">
        <v>0</v>
      </c>
      <c r="FO83" s="519">
        <v>0</v>
      </c>
      <c r="FP83" s="519">
        <v>0</v>
      </c>
      <c r="FQ83" s="519">
        <v>0</v>
      </c>
      <c r="FR83" s="519">
        <v>0</v>
      </c>
      <c r="FS83" s="519">
        <v>0</v>
      </c>
      <c r="FT83" s="519">
        <v>0</v>
      </c>
      <c r="FU83" s="519">
        <v>0</v>
      </c>
      <c r="FV83" s="519">
        <v>0</v>
      </c>
      <c r="FW83" s="519">
        <v>0</v>
      </c>
      <c r="FX83" s="519">
        <v>0</v>
      </c>
      <c r="FY83" s="519">
        <v>0</v>
      </c>
      <c r="FZ83" s="519">
        <v>0</v>
      </c>
      <c r="GA83" s="519">
        <v>0</v>
      </c>
      <c r="GB83" s="519">
        <v>0</v>
      </c>
      <c r="GC83" s="519">
        <v>0</v>
      </c>
      <c r="GD83" s="519">
        <v>0</v>
      </c>
      <c r="GE83" s="519">
        <v>0</v>
      </c>
      <c r="GF83" s="519">
        <v>0</v>
      </c>
      <c r="GG83" s="519">
        <v>0</v>
      </c>
      <c r="GH83" s="519">
        <v>0</v>
      </c>
      <c r="GI83" s="519">
        <v>0</v>
      </c>
      <c r="GJ83" s="519">
        <v>0</v>
      </c>
      <c r="GK83" s="519">
        <v>0</v>
      </c>
      <c r="GL83" s="519">
        <v>0</v>
      </c>
      <c r="GM83" s="519">
        <v>0</v>
      </c>
      <c r="GN83" s="519">
        <v>0</v>
      </c>
      <c r="GO83" s="519">
        <v>0</v>
      </c>
      <c r="GP83" s="519">
        <v>0</v>
      </c>
      <c r="GQ83" s="519">
        <v>0</v>
      </c>
      <c r="GR83" s="519">
        <v>0</v>
      </c>
      <c r="GS83" s="519">
        <v>0</v>
      </c>
      <c r="GT83" s="519">
        <v>0</v>
      </c>
      <c r="GU83" s="519">
        <v>0</v>
      </c>
      <c r="GV83" s="519">
        <v>0</v>
      </c>
      <c r="GW83" s="519">
        <v>0</v>
      </c>
      <c r="GX83" s="519">
        <v>0</v>
      </c>
      <c r="GY83" s="519">
        <v>0</v>
      </c>
      <c r="GZ83" s="519">
        <v>0</v>
      </c>
      <c r="HA83" s="519">
        <v>0</v>
      </c>
      <c r="HB83" s="519">
        <v>0</v>
      </c>
      <c r="HC83" s="519">
        <v>0</v>
      </c>
      <c r="HD83" s="519">
        <v>0</v>
      </c>
      <c r="HE83" s="519">
        <v>0</v>
      </c>
      <c r="HF83" s="519">
        <v>0</v>
      </c>
      <c r="HG83" s="519">
        <v>0</v>
      </c>
      <c r="HH83" s="519">
        <v>0</v>
      </c>
      <c r="HI83" s="519">
        <v>0</v>
      </c>
      <c r="HJ83" s="519">
        <v>0</v>
      </c>
      <c r="HK83" s="519">
        <v>0</v>
      </c>
      <c r="HL83" s="519">
        <v>0</v>
      </c>
      <c r="HM83" s="519">
        <v>0</v>
      </c>
      <c r="HN83" s="519">
        <v>0</v>
      </c>
      <c r="HO83" s="519">
        <v>0</v>
      </c>
      <c r="HP83" s="519">
        <v>0</v>
      </c>
      <c r="HQ83" s="519">
        <v>0</v>
      </c>
      <c r="HR83" s="519">
        <v>0</v>
      </c>
      <c r="HS83" s="519">
        <v>0</v>
      </c>
      <c r="HT83" s="519">
        <v>0</v>
      </c>
      <c r="HU83" s="519">
        <v>0</v>
      </c>
      <c r="HV83" s="519">
        <v>0</v>
      </c>
      <c r="HW83" s="519">
        <v>0</v>
      </c>
      <c r="HX83" s="519">
        <v>0</v>
      </c>
      <c r="HY83" s="519">
        <v>0</v>
      </c>
      <c r="HZ83" s="519">
        <v>0</v>
      </c>
      <c r="IA83" s="519">
        <v>0</v>
      </c>
      <c r="IB83" s="519">
        <v>0</v>
      </c>
      <c r="IC83" s="519">
        <v>0</v>
      </c>
      <c r="ID83" s="519">
        <v>0</v>
      </c>
      <c r="IE83" s="519">
        <v>0</v>
      </c>
      <c r="IF83" s="519">
        <v>0</v>
      </c>
      <c r="IG83" s="519">
        <v>0</v>
      </c>
      <c r="IH83" s="519">
        <v>0</v>
      </c>
      <c r="II83" s="519">
        <v>0</v>
      </c>
      <c r="IJ83" s="519">
        <v>0</v>
      </c>
      <c r="IK83" s="519">
        <v>0</v>
      </c>
    </row>
    <row r="84" spans="1:245" hidden="1">
      <c r="A84" s="337" t="s">
        <v>631</v>
      </c>
      <c r="B84" s="519" t="s">
        <v>1058</v>
      </c>
      <c r="C84" s="519"/>
      <c r="D84" s="519"/>
      <c r="E84" s="519"/>
      <c r="F84" s="519">
        <v>1</v>
      </c>
      <c r="G84" s="520"/>
      <c r="H84" s="519">
        <v>8</v>
      </c>
      <c r="I84" s="519">
        <v>2</v>
      </c>
      <c r="J84" s="519" t="str">
        <f t="shared" si="6"/>
        <v>SDN10010802</v>
      </c>
      <c r="K84" s="519">
        <v>960</v>
      </c>
      <c r="M84" s="337" t="s">
        <v>631</v>
      </c>
      <c r="N84" s="519" t="s">
        <v>1058</v>
      </c>
      <c r="O84" s="519" t="s">
        <v>1060</v>
      </c>
      <c r="P84" s="519">
        <v>20</v>
      </c>
      <c r="Q84" s="183" t="str">
        <f t="shared" si="4"/>
        <v>SDN100220</v>
      </c>
      <c r="R84" s="519">
        <v>0</v>
      </c>
      <c r="S84" s="519">
        <v>0</v>
      </c>
      <c r="T84" s="519">
        <v>0</v>
      </c>
      <c r="U84" s="519">
        <v>0</v>
      </c>
      <c r="V84" s="519">
        <v>0</v>
      </c>
      <c r="W84" s="519">
        <v>0</v>
      </c>
      <c r="X84" s="519">
        <v>0</v>
      </c>
      <c r="Y84" s="519">
        <v>0</v>
      </c>
      <c r="Z84" s="519">
        <v>0</v>
      </c>
      <c r="AA84" s="519">
        <v>0</v>
      </c>
      <c r="AB84" s="519">
        <v>0</v>
      </c>
      <c r="AC84" s="519">
        <v>0</v>
      </c>
      <c r="AD84" s="519">
        <v>0</v>
      </c>
      <c r="AE84" s="519">
        <v>0</v>
      </c>
      <c r="AF84" s="519">
        <v>0</v>
      </c>
      <c r="AG84" s="519">
        <v>0</v>
      </c>
      <c r="AH84" s="519">
        <v>0</v>
      </c>
      <c r="AI84" s="519">
        <v>0</v>
      </c>
      <c r="AJ84" s="519">
        <v>0</v>
      </c>
      <c r="AK84" s="519">
        <v>0</v>
      </c>
      <c r="AL84" s="519">
        <v>0</v>
      </c>
      <c r="AM84" s="519">
        <v>0</v>
      </c>
      <c r="AN84" s="519">
        <v>0</v>
      </c>
      <c r="AO84" s="519">
        <v>0</v>
      </c>
      <c r="AP84" s="519">
        <v>10000</v>
      </c>
      <c r="AQ84" s="519">
        <v>0</v>
      </c>
      <c r="AR84" s="519">
        <v>0</v>
      </c>
      <c r="AS84" s="519">
        <v>0</v>
      </c>
      <c r="AT84" s="519">
        <v>0</v>
      </c>
      <c r="AU84" s="519">
        <v>0</v>
      </c>
      <c r="AV84" s="519">
        <v>0</v>
      </c>
      <c r="AW84" s="519">
        <v>0</v>
      </c>
      <c r="AX84" s="519">
        <v>0</v>
      </c>
      <c r="AY84" s="519">
        <v>0</v>
      </c>
      <c r="AZ84" s="519">
        <v>0</v>
      </c>
      <c r="BA84" s="519">
        <v>0</v>
      </c>
      <c r="BB84" s="519">
        <v>0</v>
      </c>
      <c r="BC84" s="519">
        <v>0</v>
      </c>
      <c r="BD84" s="519">
        <v>0</v>
      </c>
      <c r="BE84" s="519">
        <v>0</v>
      </c>
      <c r="BF84" s="519">
        <v>0</v>
      </c>
      <c r="BG84" s="519">
        <v>0</v>
      </c>
      <c r="BH84" s="519">
        <v>0</v>
      </c>
      <c r="BI84" s="519">
        <v>0</v>
      </c>
      <c r="BJ84" s="519">
        <v>0</v>
      </c>
      <c r="BK84" s="519">
        <v>0</v>
      </c>
      <c r="BL84" s="519">
        <v>0</v>
      </c>
      <c r="BM84" s="519">
        <v>0</v>
      </c>
      <c r="BN84" s="519">
        <v>0</v>
      </c>
      <c r="BO84" s="519">
        <v>0</v>
      </c>
      <c r="BP84" s="519">
        <v>0</v>
      </c>
      <c r="BQ84" s="519">
        <v>0</v>
      </c>
      <c r="BR84" s="519">
        <v>0</v>
      </c>
      <c r="BS84" s="519">
        <v>0</v>
      </c>
      <c r="BT84" s="519">
        <v>0</v>
      </c>
      <c r="BU84" s="519">
        <v>0</v>
      </c>
      <c r="BV84" s="519">
        <v>0</v>
      </c>
      <c r="BW84" s="519">
        <v>0</v>
      </c>
      <c r="BX84" s="519">
        <v>0</v>
      </c>
      <c r="BY84" s="519">
        <v>0</v>
      </c>
      <c r="BZ84" s="519">
        <v>0</v>
      </c>
      <c r="CA84" s="519">
        <v>0</v>
      </c>
      <c r="CB84" s="519">
        <v>0</v>
      </c>
      <c r="CC84" s="519">
        <v>0</v>
      </c>
      <c r="CD84" s="519">
        <v>0</v>
      </c>
      <c r="CE84" s="519">
        <v>0</v>
      </c>
      <c r="CF84" s="519">
        <v>0</v>
      </c>
      <c r="CG84" s="519">
        <v>0</v>
      </c>
      <c r="CH84" s="519">
        <v>0</v>
      </c>
      <c r="CI84" s="519">
        <v>0</v>
      </c>
      <c r="CJ84" s="519">
        <v>0</v>
      </c>
      <c r="CK84" s="519">
        <v>0</v>
      </c>
      <c r="CL84" s="519">
        <v>0</v>
      </c>
      <c r="CM84" s="519">
        <v>0</v>
      </c>
      <c r="CN84" s="519">
        <v>0</v>
      </c>
      <c r="CO84" s="519">
        <v>0</v>
      </c>
      <c r="CP84" s="519">
        <v>0</v>
      </c>
      <c r="CQ84" s="519">
        <v>0</v>
      </c>
      <c r="CR84" s="519">
        <v>0</v>
      </c>
      <c r="CS84" s="519">
        <v>0</v>
      </c>
      <c r="CT84" s="519">
        <v>0</v>
      </c>
      <c r="CU84" s="519">
        <v>0</v>
      </c>
      <c r="CV84" s="519">
        <v>0</v>
      </c>
      <c r="CW84" s="519">
        <v>0</v>
      </c>
      <c r="CX84" s="519">
        <v>0</v>
      </c>
      <c r="CY84" s="519">
        <v>0</v>
      </c>
      <c r="CZ84" s="519">
        <v>0</v>
      </c>
      <c r="DA84" s="519">
        <v>0</v>
      </c>
      <c r="DB84" s="519">
        <v>0</v>
      </c>
      <c r="DC84" s="519">
        <v>0</v>
      </c>
      <c r="DD84" s="519">
        <v>0</v>
      </c>
      <c r="DE84" s="519">
        <v>0</v>
      </c>
      <c r="DF84" s="519">
        <v>0</v>
      </c>
      <c r="DG84" s="519">
        <v>0</v>
      </c>
      <c r="DH84" s="519">
        <v>0</v>
      </c>
      <c r="DI84" s="519">
        <v>0</v>
      </c>
      <c r="DJ84" s="519">
        <v>0</v>
      </c>
      <c r="DK84" s="519">
        <v>0</v>
      </c>
      <c r="DL84" s="519">
        <v>0</v>
      </c>
      <c r="DM84" s="519">
        <v>0</v>
      </c>
      <c r="DN84" s="519">
        <v>0</v>
      </c>
      <c r="DO84" s="519">
        <v>0</v>
      </c>
      <c r="DP84" s="519">
        <v>0</v>
      </c>
      <c r="DQ84" s="519">
        <v>0</v>
      </c>
      <c r="DR84" s="519">
        <v>0</v>
      </c>
      <c r="DS84" s="519">
        <v>0</v>
      </c>
      <c r="DT84" s="519">
        <v>0</v>
      </c>
      <c r="DU84" s="519">
        <v>0</v>
      </c>
      <c r="DV84" s="519">
        <v>0</v>
      </c>
      <c r="DW84" s="519">
        <v>0</v>
      </c>
      <c r="DX84" s="519">
        <v>0</v>
      </c>
      <c r="DY84" s="131"/>
      <c r="DZ84" s="337" t="s">
        <v>631</v>
      </c>
      <c r="EA84" s="519" t="s">
        <v>1058</v>
      </c>
      <c r="EB84" s="519" t="s">
        <v>1060</v>
      </c>
      <c r="EC84" s="519">
        <v>20</v>
      </c>
      <c r="ED84" s="521" t="str">
        <f t="shared" si="5"/>
        <v>SDN100220</v>
      </c>
      <c r="EE84" s="519">
        <v>10000</v>
      </c>
      <c r="EF84" s="519">
        <v>10000</v>
      </c>
      <c r="EG84" s="519">
        <v>10000</v>
      </c>
      <c r="EH84" s="519">
        <v>10000</v>
      </c>
      <c r="EI84" s="519">
        <v>10000</v>
      </c>
      <c r="EJ84" s="519">
        <v>10000</v>
      </c>
      <c r="EK84" s="519">
        <v>10000</v>
      </c>
      <c r="EL84" s="519">
        <v>10000</v>
      </c>
      <c r="EM84" s="519">
        <v>10000</v>
      </c>
      <c r="EN84" s="519">
        <v>10000</v>
      </c>
      <c r="EO84" s="519">
        <v>10000</v>
      </c>
      <c r="EP84" s="519">
        <v>10000</v>
      </c>
      <c r="EQ84" s="519">
        <v>10000</v>
      </c>
      <c r="ER84" s="519">
        <v>10000</v>
      </c>
      <c r="ES84" s="519">
        <v>10000</v>
      </c>
      <c r="ET84" s="519">
        <v>10000</v>
      </c>
      <c r="EU84" s="519">
        <v>10000</v>
      </c>
      <c r="EV84" s="519">
        <v>10000</v>
      </c>
      <c r="EW84" s="519">
        <v>10000</v>
      </c>
      <c r="EX84" s="519">
        <v>10000</v>
      </c>
      <c r="EY84" s="519">
        <v>10000</v>
      </c>
      <c r="EZ84" s="519">
        <v>10000</v>
      </c>
      <c r="FA84" s="519">
        <v>10000</v>
      </c>
      <c r="FB84" s="519">
        <v>10000</v>
      </c>
      <c r="FC84" s="519">
        <v>10000</v>
      </c>
      <c r="FD84" s="519">
        <v>0</v>
      </c>
      <c r="FE84" s="519">
        <v>0</v>
      </c>
      <c r="FF84" s="519">
        <v>0</v>
      </c>
      <c r="FG84" s="519">
        <v>0</v>
      </c>
      <c r="FH84" s="519">
        <v>0</v>
      </c>
      <c r="FI84" s="519">
        <v>0</v>
      </c>
      <c r="FJ84" s="519">
        <v>0</v>
      </c>
      <c r="FK84" s="519">
        <v>0</v>
      </c>
      <c r="FL84" s="519">
        <v>0</v>
      </c>
      <c r="FM84" s="519">
        <v>0</v>
      </c>
      <c r="FN84" s="519">
        <v>0</v>
      </c>
      <c r="FO84" s="519">
        <v>0</v>
      </c>
      <c r="FP84" s="519">
        <v>0</v>
      </c>
      <c r="FQ84" s="519">
        <v>0</v>
      </c>
      <c r="FR84" s="519">
        <v>0</v>
      </c>
      <c r="FS84" s="519">
        <v>0</v>
      </c>
      <c r="FT84" s="519">
        <v>0</v>
      </c>
      <c r="FU84" s="519">
        <v>0</v>
      </c>
      <c r="FV84" s="519">
        <v>0</v>
      </c>
      <c r="FW84" s="519">
        <v>0</v>
      </c>
      <c r="FX84" s="519">
        <v>0</v>
      </c>
      <c r="FY84" s="519">
        <v>0</v>
      </c>
      <c r="FZ84" s="519">
        <v>0</v>
      </c>
      <c r="GA84" s="519">
        <v>0</v>
      </c>
      <c r="GB84" s="519">
        <v>0</v>
      </c>
      <c r="GC84" s="519">
        <v>0</v>
      </c>
      <c r="GD84" s="519">
        <v>0</v>
      </c>
      <c r="GE84" s="519">
        <v>0</v>
      </c>
      <c r="GF84" s="519">
        <v>0</v>
      </c>
      <c r="GG84" s="519">
        <v>0</v>
      </c>
      <c r="GH84" s="519">
        <v>0</v>
      </c>
      <c r="GI84" s="519">
        <v>0</v>
      </c>
      <c r="GJ84" s="519">
        <v>0</v>
      </c>
      <c r="GK84" s="519">
        <v>0</v>
      </c>
      <c r="GL84" s="519">
        <v>0</v>
      </c>
      <c r="GM84" s="519">
        <v>0</v>
      </c>
      <c r="GN84" s="519">
        <v>0</v>
      </c>
      <c r="GO84" s="519">
        <v>0</v>
      </c>
      <c r="GP84" s="519">
        <v>0</v>
      </c>
      <c r="GQ84" s="519">
        <v>0</v>
      </c>
      <c r="GR84" s="519">
        <v>0</v>
      </c>
      <c r="GS84" s="519">
        <v>0</v>
      </c>
      <c r="GT84" s="519">
        <v>0</v>
      </c>
      <c r="GU84" s="519">
        <v>0</v>
      </c>
      <c r="GV84" s="519">
        <v>0</v>
      </c>
      <c r="GW84" s="519">
        <v>0</v>
      </c>
      <c r="GX84" s="519">
        <v>0</v>
      </c>
      <c r="GY84" s="519">
        <v>0</v>
      </c>
      <c r="GZ84" s="519">
        <v>0</v>
      </c>
      <c r="HA84" s="519">
        <v>0</v>
      </c>
      <c r="HB84" s="519">
        <v>0</v>
      </c>
      <c r="HC84" s="519">
        <v>0</v>
      </c>
      <c r="HD84" s="519">
        <v>0</v>
      </c>
      <c r="HE84" s="519">
        <v>0</v>
      </c>
      <c r="HF84" s="519">
        <v>0</v>
      </c>
      <c r="HG84" s="519">
        <v>0</v>
      </c>
      <c r="HH84" s="519">
        <v>0</v>
      </c>
      <c r="HI84" s="519">
        <v>0</v>
      </c>
      <c r="HJ84" s="519">
        <v>0</v>
      </c>
      <c r="HK84" s="519">
        <v>0</v>
      </c>
      <c r="HL84" s="519">
        <v>0</v>
      </c>
      <c r="HM84" s="519">
        <v>0</v>
      </c>
      <c r="HN84" s="519">
        <v>0</v>
      </c>
      <c r="HO84" s="519">
        <v>0</v>
      </c>
      <c r="HP84" s="519">
        <v>0</v>
      </c>
      <c r="HQ84" s="519">
        <v>0</v>
      </c>
      <c r="HR84" s="519">
        <v>0</v>
      </c>
      <c r="HS84" s="519">
        <v>0</v>
      </c>
      <c r="HT84" s="519">
        <v>0</v>
      </c>
      <c r="HU84" s="519">
        <v>0</v>
      </c>
      <c r="HV84" s="519">
        <v>0</v>
      </c>
      <c r="HW84" s="519">
        <v>0</v>
      </c>
      <c r="HX84" s="519">
        <v>0</v>
      </c>
      <c r="HY84" s="519">
        <v>0</v>
      </c>
      <c r="HZ84" s="519">
        <v>0</v>
      </c>
      <c r="IA84" s="519">
        <v>0</v>
      </c>
      <c r="IB84" s="519">
        <v>0</v>
      </c>
      <c r="IC84" s="519">
        <v>0</v>
      </c>
      <c r="ID84" s="519">
        <v>0</v>
      </c>
      <c r="IE84" s="519">
        <v>0</v>
      </c>
      <c r="IF84" s="519">
        <v>0</v>
      </c>
      <c r="IG84" s="519">
        <v>0</v>
      </c>
      <c r="IH84" s="519">
        <v>0</v>
      </c>
      <c r="II84" s="519">
        <v>0</v>
      </c>
      <c r="IJ84" s="519">
        <v>0</v>
      </c>
      <c r="IK84" s="519">
        <v>0</v>
      </c>
    </row>
    <row r="85" spans="1:245" hidden="1">
      <c r="A85" s="337" t="s">
        <v>631</v>
      </c>
      <c r="B85" s="519" t="s">
        <v>1058</v>
      </c>
      <c r="C85" s="519"/>
      <c r="D85" s="519"/>
      <c r="E85" s="519"/>
      <c r="F85" s="519">
        <v>1</v>
      </c>
      <c r="G85" s="520"/>
      <c r="H85" s="519">
        <v>8</v>
      </c>
      <c r="I85" s="519">
        <v>3</v>
      </c>
      <c r="J85" s="519" t="str">
        <f t="shared" si="6"/>
        <v>SDN10010803</v>
      </c>
      <c r="K85" s="519">
        <v>960</v>
      </c>
      <c r="M85" s="337" t="s">
        <v>631</v>
      </c>
      <c r="N85" s="519" t="s">
        <v>1058</v>
      </c>
      <c r="O85" s="519" t="s">
        <v>1060</v>
      </c>
      <c r="P85" s="519">
        <v>21</v>
      </c>
      <c r="Q85" s="183" t="str">
        <f t="shared" si="4"/>
        <v>SDN100221</v>
      </c>
      <c r="R85" s="519">
        <v>0</v>
      </c>
      <c r="S85" s="519">
        <v>0</v>
      </c>
      <c r="T85" s="519">
        <v>0</v>
      </c>
      <c r="U85" s="519">
        <v>0</v>
      </c>
      <c r="V85" s="519">
        <v>0</v>
      </c>
      <c r="W85" s="519">
        <v>0</v>
      </c>
      <c r="X85" s="519">
        <v>0</v>
      </c>
      <c r="Y85" s="519">
        <v>0</v>
      </c>
      <c r="Z85" s="519">
        <v>0</v>
      </c>
      <c r="AA85" s="519">
        <v>0</v>
      </c>
      <c r="AB85" s="519">
        <v>0</v>
      </c>
      <c r="AC85" s="519">
        <v>0</v>
      </c>
      <c r="AD85" s="519">
        <v>0</v>
      </c>
      <c r="AE85" s="519">
        <v>0</v>
      </c>
      <c r="AF85" s="519">
        <v>0</v>
      </c>
      <c r="AG85" s="519">
        <v>0</v>
      </c>
      <c r="AH85" s="519">
        <v>0</v>
      </c>
      <c r="AI85" s="519">
        <v>0</v>
      </c>
      <c r="AJ85" s="519">
        <v>0</v>
      </c>
      <c r="AK85" s="519">
        <v>0</v>
      </c>
      <c r="AL85" s="519">
        <v>0</v>
      </c>
      <c r="AM85" s="519">
        <v>0</v>
      </c>
      <c r="AN85" s="519">
        <v>0</v>
      </c>
      <c r="AO85" s="519">
        <v>0</v>
      </c>
      <c r="AP85" s="519">
        <v>10000</v>
      </c>
      <c r="AQ85" s="519">
        <v>0</v>
      </c>
      <c r="AR85" s="519">
        <v>0</v>
      </c>
      <c r="AS85" s="519">
        <v>0</v>
      </c>
      <c r="AT85" s="519">
        <v>0</v>
      </c>
      <c r="AU85" s="519">
        <v>0</v>
      </c>
      <c r="AV85" s="519">
        <v>0</v>
      </c>
      <c r="AW85" s="519">
        <v>0</v>
      </c>
      <c r="AX85" s="519">
        <v>0</v>
      </c>
      <c r="AY85" s="519">
        <v>0</v>
      </c>
      <c r="AZ85" s="519">
        <v>0</v>
      </c>
      <c r="BA85" s="519">
        <v>0</v>
      </c>
      <c r="BB85" s="519">
        <v>0</v>
      </c>
      <c r="BC85" s="519">
        <v>0</v>
      </c>
      <c r="BD85" s="519">
        <v>0</v>
      </c>
      <c r="BE85" s="519">
        <v>0</v>
      </c>
      <c r="BF85" s="519">
        <v>0</v>
      </c>
      <c r="BG85" s="519">
        <v>0</v>
      </c>
      <c r="BH85" s="519">
        <v>0</v>
      </c>
      <c r="BI85" s="519">
        <v>0</v>
      </c>
      <c r="BJ85" s="519">
        <v>0</v>
      </c>
      <c r="BK85" s="519">
        <v>0</v>
      </c>
      <c r="BL85" s="519">
        <v>0</v>
      </c>
      <c r="BM85" s="519">
        <v>0</v>
      </c>
      <c r="BN85" s="519">
        <v>0</v>
      </c>
      <c r="BO85" s="519">
        <v>0</v>
      </c>
      <c r="BP85" s="519">
        <v>0</v>
      </c>
      <c r="BQ85" s="519">
        <v>0</v>
      </c>
      <c r="BR85" s="519">
        <v>0</v>
      </c>
      <c r="BS85" s="519">
        <v>0</v>
      </c>
      <c r="BT85" s="519">
        <v>0</v>
      </c>
      <c r="BU85" s="519">
        <v>0</v>
      </c>
      <c r="BV85" s="519">
        <v>0</v>
      </c>
      <c r="BW85" s="519">
        <v>0</v>
      </c>
      <c r="BX85" s="519">
        <v>0</v>
      </c>
      <c r="BY85" s="519">
        <v>0</v>
      </c>
      <c r="BZ85" s="519">
        <v>0</v>
      </c>
      <c r="CA85" s="519">
        <v>0</v>
      </c>
      <c r="CB85" s="519">
        <v>0</v>
      </c>
      <c r="CC85" s="519">
        <v>0</v>
      </c>
      <c r="CD85" s="519">
        <v>0</v>
      </c>
      <c r="CE85" s="519">
        <v>0</v>
      </c>
      <c r="CF85" s="519">
        <v>0</v>
      </c>
      <c r="CG85" s="519">
        <v>0</v>
      </c>
      <c r="CH85" s="519">
        <v>0</v>
      </c>
      <c r="CI85" s="519">
        <v>0</v>
      </c>
      <c r="CJ85" s="519">
        <v>0</v>
      </c>
      <c r="CK85" s="519">
        <v>0</v>
      </c>
      <c r="CL85" s="519">
        <v>0</v>
      </c>
      <c r="CM85" s="519">
        <v>0</v>
      </c>
      <c r="CN85" s="519">
        <v>0</v>
      </c>
      <c r="CO85" s="519">
        <v>0</v>
      </c>
      <c r="CP85" s="519">
        <v>0</v>
      </c>
      <c r="CQ85" s="519">
        <v>0</v>
      </c>
      <c r="CR85" s="519">
        <v>0</v>
      </c>
      <c r="CS85" s="519">
        <v>0</v>
      </c>
      <c r="CT85" s="519">
        <v>0</v>
      </c>
      <c r="CU85" s="519">
        <v>0</v>
      </c>
      <c r="CV85" s="519">
        <v>0</v>
      </c>
      <c r="CW85" s="519">
        <v>0</v>
      </c>
      <c r="CX85" s="519">
        <v>0</v>
      </c>
      <c r="CY85" s="519">
        <v>0</v>
      </c>
      <c r="CZ85" s="519">
        <v>0</v>
      </c>
      <c r="DA85" s="519">
        <v>0</v>
      </c>
      <c r="DB85" s="519">
        <v>0</v>
      </c>
      <c r="DC85" s="519">
        <v>0</v>
      </c>
      <c r="DD85" s="519">
        <v>0</v>
      </c>
      <c r="DE85" s="519">
        <v>0</v>
      </c>
      <c r="DF85" s="519">
        <v>0</v>
      </c>
      <c r="DG85" s="519">
        <v>0</v>
      </c>
      <c r="DH85" s="519">
        <v>0</v>
      </c>
      <c r="DI85" s="519">
        <v>0</v>
      </c>
      <c r="DJ85" s="519">
        <v>0</v>
      </c>
      <c r="DK85" s="519">
        <v>0</v>
      </c>
      <c r="DL85" s="519">
        <v>0</v>
      </c>
      <c r="DM85" s="519">
        <v>0</v>
      </c>
      <c r="DN85" s="519">
        <v>0</v>
      </c>
      <c r="DO85" s="519">
        <v>0</v>
      </c>
      <c r="DP85" s="519">
        <v>0</v>
      </c>
      <c r="DQ85" s="519">
        <v>0</v>
      </c>
      <c r="DR85" s="519">
        <v>0</v>
      </c>
      <c r="DS85" s="519">
        <v>0</v>
      </c>
      <c r="DT85" s="519">
        <v>0</v>
      </c>
      <c r="DU85" s="519">
        <v>0</v>
      </c>
      <c r="DV85" s="519">
        <v>0</v>
      </c>
      <c r="DW85" s="519">
        <v>0</v>
      </c>
      <c r="DX85" s="519">
        <v>0</v>
      </c>
      <c r="DY85" s="131"/>
      <c r="DZ85" s="337" t="s">
        <v>631</v>
      </c>
      <c r="EA85" s="519" t="s">
        <v>1058</v>
      </c>
      <c r="EB85" s="519" t="s">
        <v>1060</v>
      </c>
      <c r="EC85" s="519">
        <v>21</v>
      </c>
      <c r="ED85" s="521" t="str">
        <f t="shared" si="5"/>
        <v>SDN100221</v>
      </c>
      <c r="EE85" s="519">
        <v>10000</v>
      </c>
      <c r="EF85" s="519">
        <v>10000</v>
      </c>
      <c r="EG85" s="519">
        <v>10000</v>
      </c>
      <c r="EH85" s="519">
        <v>10000</v>
      </c>
      <c r="EI85" s="519">
        <v>10000</v>
      </c>
      <c r="EJ85" s="519">
        <v>10000</v>
      </c>
      <c r="EK85" s="519">
        <v>10000</v>
      </c>
      <c r="EL85" s="519">
        <v>10000</v>
      </c>
      <c r="EM85" s="519">
        <v>10000</v>
      </c>
      <c r="EN85" s="519">
        <v>10000</v>
      </c>
      <c r="EO85" s="519">
        <v>10000</v>
      </c>
      <c r="EP85" s="519">
        <v>10000</v>
      </c>
      <c r="EQ85" s="519">
        <v>10000</v>
      </c>
      <c r="ER85" s="519">
        <v>10000</v>
      </c>
      <c r="ES85" s="519">
        <v>10000</v>
      </c>
      <c r="ET85" s="519">
        <v>10000</v>
      </c>
      <c r="EU85" s="519">
        <v>10000</v>
      </c>
      <c r="EV85" s="519">
        <v>10000</v>
      </c>
      <c r="EW85" s="519">
        <v>10000</v>
      </c>
      <c r="EX85" s="519">
        <v>10000</v>
      </c>
      <c r="EY85" s="519">
        <v>10000</v>
      </c>
      <c r="EZ85" s="519">
        <v>10000</v>
      </c>
      <c r="FA85" s="519">
        <v>10000</v>
      </c>
      <c r="FB85" s="519">
        <v>10000</v>
      </c>
      <c r="FC85" s="519">
        <v>10000</v>
      </c>
      <c r="FD85" s="519">
        <v>0</v>
      </c>
      <c r="FE85" s="519">
        <v>0</v>
      </c>
      <c r="FF85" s="519">
        <v>0</v>
      </c>
      <c r="FG85" s="519">
        <v>0</v>
      </c>
      <c r="FH85" s="519">
        <v>0</v>
      </c>
      <c r="FI85" s="519">
        <v>0</v>
      </c>
      <c r="FJ85" s="519">
        <v>0</v>
      </c>
      <c r="FK85" s="519">
        <v>0</v>
      </c>
      <c r="FL85" s="519">
        <v>0</v>
      </c>
      <c r="FM85" s="519">
        <v>0</v>
      </c>
      <c r="FN85" s="519">
        <v>0</v>
      </c>
      <c r="FO85" s="519">
        <v>0</v>
      </c>
      <c r="FP85" s="519">
        <v>0</v>
      </c>
      <c r="FQ85" s="519">
        <v>0</v>
      </c>
      <c r="FR85" s="519">
        <v>0</v>
      </c>
      <c r="FS85" s="519">
        <v>0</v>
      </c>
      <c r="FT85" s="519">
        <v>0</v>
      </c>
      <c r="FU85" s="519">
        <v>0</v>
      </c>
      <c r="FV85" s="519">
        <v>0</v>
      </c>
      <c r="FW85" s="519">
        <v>0</v>
      </c>
      <c r="FX85" s="519">
        <v>0</v>
      </c>
      <c r="FY85" s="519">
        <v>0</v>
      </c>
      <c r="FZ85" s="519">
        <v>0</v>
      </c>
      <c r="GA85" s="519">
        <v>0</v>
      </c>
      <c r="GB85" s="519">
        <v>0</v>
      </c>
      <c r="GC85" s="519">
        <v>0</v>
      </c>
      <c r="GD85" s="519">
        <v>0</v>
      </c>
      <c r="GE85" s="519">
        <v>0</v>
      </c>
      <c r="GF85" s="519">
        <v>0</v>
      </c>
      <c r="GG85" s="519">
        <v>0</v>
      </c>
      <c r="GH85" s="519">
        <v>0</v>
      </c>
      <c r="GI85" s="519">
        <v>0</v>
      </c>
      <c r="GJ85" s="519">
        <v>0</v>
      </c>
      <c r="GK85" s="519">
        <v>0</v>
      </c>
      <c r="GL85" s="519">
        <v>0</v>
      </c>
      <c r="GM85" s="519">
        <v>0</v>
      </c>
      <c r="GN85" s="519">
        <v>0</v>
      </c>
      <c r="GO85" s="519">
        <v>0</v>
      </c>
      <c r="GP85" s="519">
        <v>0</v>
      </c>
      <c r="GQ85" s="519">
        <v>0</v>
      </c>
      <c r="GR85" s="519">
        <v>0</v>
      </c>
      <c r="GS85" s="519">
        <v>0</v>
      </c>
      <c r="GT85" s="519">
        <v>0</v>
      </c>
      <c r="GU85" s="519">
        <v>0</v>
      </c>
      <c r="GV85" s="519">
        <v>0</v>
      </c>
      <c r="GW85" s="519">
        <v>0</v>
      </c>
      <c r="GX85" s="519">
        <v>0</v>
      </c>
      <c r="GY85" s="519">
        <v>0</v>
      </c>
      <c r="GZ85" s="519">
        <v>0</v>
      </c>
      <c r="HA85" s="519">
        <v>0</v>
      </c>
      <c r="HB85" s="519">
        <v>0</v>
      </c>
      <c r="HC85" s="519">
        <v>0</v>
      </c>
      <c r="HD85" s="519">
        <v>0</v>
      </c>
      <c r="HE85" s="519">
        <v>0</v>
      </c>
      <c r="HF85" s="519">
        <v>0</v>
      </c>
      <c r="HG85" s="519">
        <v>0</v>
      </c>
      <c r="HH85" s="519">
        <v>0</v>
      </c>
      <c r="HI85" s="519">
        <v>0</v>
      </c>
      <c r="HJ85" s="519">
        <v>0</v>
      </c>
      <c r="HK85" s="519">
        <v>0</v>
      </c>
      <c r="HL85" s="519">
        <v>0</v>
      </c>
      <c r="HM85" s="519">
        <v>0</v>
      </c>
      <c r="HN85" s="519">
        <v>0</v>
      </c>
      <c r="HO85" s="519">
        <v>0</v>
      </c>
      <c r="HP85" s="519">
        <v>0</v>
      </c>
      <c r="HQ85" s="519">
        <v>0</v>
      </c>
      <c r="HR85" s="519">
        <v>0</v>
      </c>
      <c r="HS85" s="519">
        <v>0</v>
      </c>
      <c r="HT85" s="519">
        <v>0</v>
      </c>
      <c r="HU85" s="519">
        <v>0</v>
      </c>
      <c r="HV85" s="519">
        <v>0</v>
      </c>
      <c r="HW85" s="519">
        <v>0</v>
      </c>
      <c r="HX85" s="519">
        <v>0</v>
      </c>
      <c r="HY85" s="519">
        <v>0</v>
      </c>
      <c r="HZ85" s="519">
        <v>0</v>
      </c>
      <c r="IA85" s="519">
        <v>0</v>
      </c>
      <c r="IB85" s="519">
        <v>0</v>
      </c>
      <c r="IC85" s="519">
        <v>0</v>
      </c>
      <c r="ID85" s="519">
        <v>0</v>
      </c>
      <c r="IE85" s="519">
        <v>0</v>
      </c>
      <c r="IF85" s="519">
        <v>0</v>
      </c>
      <c r="IG85" s="519">
        <v>0</v>
      </c>
      <c r="IH85" s="519">
        <v>0</v>
      </c>
      <c r="II85" s="519">
        <v>0</v>
      </c>
      <c r="IJ85" s="519">
        <v>0</v>
      </c>
      <c r="IK85" s="519">
        <v>0</v>
      </c>
    </row>
    <row r="86" spans="1:245" hidden="1">
      <c r="A86" s="337" t="s">
        <v>631</v>
      </c>
      <c r="B86" s="519" t="s">
        <v>1058</v>
      </c>
      <c r="C86" s="519"/>
      <c r="D86" s="519"/>
      <c r="E86" s="519"/>
      <c r="F86" s="519">
        <v>1</v>
      </c>
      <c r="G86" s="520"/>
      <c r="H86" s="519">
        <v>8</v>
      </c>
      <c r="I86" s="519">
        <v>4</v>
      </c>
      <c r="J86" s="519" t="str">
        <f t="shared" si="6"/>
        <v>SDN10010804</v>
      </c>
      <c r="K86" s="519">
        <v>960</v>
      </c>
      <c r="M86" s="337" t="s">
        <v>631</v>
      </c>
      <c r="N86" s="519" t="s">
        <v>1058</v>
      </c>
      <c r="O86" s="519" t="s">
        <v>1060</v>
      </c>
      <c r="P86" s="519">
        <v>22</v>
      </c>
      <c r="Q86" s="183" t="str">
        <f t="shared" si="4"/>
        <v>SDN100222</v>
      </c>
      <c r="R86" s="519">
        <v>0</v>
      </c>
      <c r="S86" s="519">
        <v>0</v>
      </c>
      <c r="T86" s="519">
        <v>0</v>
      </c>
      <c r="U86" s="519">
        <v>0</v>
      </c>
      <c r="V86" s="519">
        <v>0</v>
      </c>
      <c r="W86" s="519">
        <v>0</v>
      </c>
      <c r="X86" s="519">
        <v>0</v>
      </c>
      <c r="Y86" s="519">
        <v>0</v>
      </c>
      <c r="Z86" s="519">
        <v>0</v>
      </c>
      <c r="AA86" s="519">
        <v>0</v>
      </c>
      <c r="AB86" s="519">
        <v>0</v>
      </c>
      <c r="AC86" s="519">
        <v>0</v>
      </c>
      <c r="AD86" s="519">
        <v>0</v>
      </c>
      <c r="AE86" s="519">
        <v>0</v>
      </c>
      <c r="AF86" s="519">
        <v>0</v>
      </c>
      <c r="AG86" s="519">
        <v>0</v>
      </c>
      <c r="AH86" s="519">
        <v>0</v>
      </c>
      <c r="AI86" s="519">
        <v>0</v>
      </c>
      <c r="AJ86" s="519">
        <v>0</v>
      </c>
      <c r="AK86" s="519">
        <v>0</v>
      </c>
      <c r="AL86" s="519">
        <v>0</v>
      </c>
      <c r="AM86" s="519">
        <v>0</v>
      </c>
      <c r="AN86" s="519">
        <v>0</v>
      </c>
      <c r="AO86" s="519">
        <v>0</v>
      </c>
      <c r="AP86" s="519">
        <v>10000</v>
      </c>
      <c r="AQ86" s="519">
        <v>0</v>
      </c>
      <c r="AR86" s="519">
        <v>0</v>
      </c>
      <c r="AS86" s="519">
        <v>0</v>
      </c>
      <c r="AT86" s="519">
        <v>0</v>
      </c>
      <c r="AU86" s="519">
        <v>0</v>
      </c>
      <c r="AV86" s="519">
        <v>0</v>
      </c>
      <c r="AW86" s="519">
        <v>0</v>
      </c>
      <c r="AX86" s="519">
        <v>0</v>
      </c>
      <c r="AY86" s="519">
        <v>0</v>
      </c>
      <c r="AZ86" s="519">
        <v>0</v>
      </c>
      <c r="BA86" s="519">
        <v>0</v>
      </c>
      <c r="BB86" s="519">
        <v>0</v>
      </c>
      <c r="BC86" s="519">
        <v>0</v>
      </c>
      <c r="BD86" s="519">
        <v>0</v>
      </c>
      <c r="BE86" s="519">
        <v>0</v>
      </c>
      <c r="BF86" s="519">
        <v>0</v>
      </c>
      <c r="BG86" s="519">
        <v>0</v>
      </c>
      <c r="BH86" s="519">
        <v>0</v>
      </c>
      <c r="BI86" s="519">
        <v>0</v>
      </c>
      <c r="BJ86" s="519">
        <v>0</v>
      </c>
      <c r="BK86" s="519">
        <v>0</v>
      </c>
      <c r="BL86" s="519">
        <v>0</v>
      </c>
      <c r="BM86" s="519">
        <v>0</v>
      </c>
      <c r="BN86" s="519">
        <v>0</v>
      </c>
      <c r="BO86" s="519">
        <v>0</v>
      </c>
      <c r="BP86" s="519">
        <v>0</v>
      </c>
      <c r="BQ86" s="519">
        <v>0</v>
      </c>
      <c r="BR86" s="519">
        <v>0</v>
      </c>
      <c r="BS86" s="519">
        <v>0</v>
      </c>
      <c r="BT86" s="519">
        <v>0</v>
      </c>
      <c r="BU86" s="519">
        <v>0</v>
      </c>
      <c r="BV86" s="519">
        <v>0</v>
      </c>
      <c r="BW86" s="519">
        <v>0</v>
      </c>
      <c r="BX86" s="519">
        <v>0</v>
      </c>
      <c r="BY86" s="519">
        <v>0</v>
      </c>
      <c r="BZ86" s="519">
        <v>0</v>
      </c>
      <c r="CA86" s="519">
        <v>0</v>
      </c>
      <c r="CB86" s="519">
        <v>0</v>
      </c>
      <c r="CC86" s="519">
        <v>0</v>
      </c>
      <c r="CD86" s="519">
        <v>0</v>
      </c>
      <c r="CE86" s="519">
        <v>0</v>
      </c>
      <c r="CF86" s="519">
        <v>0</v>
      </c>
      <c r="CG86" s="519">
        <v>0</v>
      </c>
      <c r="CH86" s="519">
        <v>0</v>
      </c>
      <c r="CI86" s="519">
        <v>0</v>
      </c>
      <c r="CJ86" s="519">
        <v>0</v>
      </c>
      <c r="CK86" s="519">
        <v>0</v>
      </c>
      <c r="CL86" s="519">
        <v>0</v>
      </c>
      <c r="CM86" s="519">
        <v>0</v>
      </c>
      <c r="CN86" s="519">
        <v>0</v>
      </c>
      <c r="CO86" s="519">
        <v>0</v>
      </c>
      <c r="CP86" s="519">
        <v>0</v>
      </c>
      <c r="CQ86" s="519">
        <v>0</v>
      </c>
      <c r="CR86" s="519">
        <v>0</v>
      </c>
      <c r="CS86" s="519">
        <v>0</v>
      </c>
      <c r="CT86" s="519">
        <v>0</v>
      </c>
      <c r="CU86" s="519">
        <v>0</v>
      </c>
      <c r="CV86" s="519">
        <v>0</v>
      </c>
      <c r="CW86" s="519">
        <v>0</v>
      </c>
      <c r="CX86" s="519">
        <v>0</v>
      </c>
      <c r="CY86" s="519">
        <v>0</v>
      </c>
      <c r="CZ86" s="519">
        <v>0</v>
      </c>
      <c r="DA86" s="519">
        <v>0</v>
      </c>
      <c r="DB86" s="519">
        <v>0</v>
      </c>
      <c r="DC86" s="519">
        <v>0</v>
      </c>
      <c r="DD86" s="519">
        <v>0</v>
      </c>
      <c r="DE86" s="519">
        <v>0</v>
      </c>
      <c r="DF86" s="519">
        <v>0</v>
      </c>
      <c r="DG86" s="519">
        <v>0</v>
      </c>
      <c r="DH86" s="519">
        <v>0</v>
      </c>
      <c r="DI86" s="519">
        <v>0</v>
      </c>
      <c r="DJ86" s="519">
        <v>0</v>
      </c>
      <c r="DK86" s="519">
        <v>0</v>
      </c>
      <c r="DL86" s="519">
        <v>0</v>
      </c>
      <c r="DM86" s="519">
        <v>0</v>
      </c>
      <c r="DN86" s="519">
        <v>0</v>
      </c>
      <c r="DO86" s="519">
        <v>0</v>
      </c>
      <c r="DP86" s="519">
        <v>0</v>
      </c>
      <c r="DQ86" s="519">
        <v>0</v>
      </c>
      <c r="DR86" s="519">
        <v>0</v>
      </c>
      <c r="DS86" s="519">
        <v>0</v>
      </c>
      <c r="DT86" s="519">
        <v>0</v>
      </c>
      <c r="DU86" s="519">
        <v>0</v>
      </c>
      <c r="DV86" s="519">
        <v>0</v>
      </c>
      <c r="DW86" s="519">
        <v>0</v>
      </c>
      <c r="DX86" s="519">
        <v>0</v>
      </c>
      <c r="DY86" s="131"/>
      <c r="DZ86" s="337" t="s">
        <v>631</v>
      </c>
      <c r="EA86" s="519" t="s">
        <v>1058</v>
      </c>
      <c r="EB86" s="519" t="s">
        <v>1060</v>
      </c>
      <c r="EC86" s="519">
        <v>22</v>
      </c>
      <c r="ED86" s="521" t="str">
        <f t="shared" si="5"/>
        <v>SDN100222</v>
      </c>
      <c r="EE86" s="519">
        <v>10000</v>
      </c>
      <c r="EF86" s="519">
        <v>10000</v>
      </c>
      <c r="EG86" s="519">
        <v>10000</v>
      </c>
      <c r="EH86" s="519">
        <v>10000</v>
      </c>
      <c r="EI86" s="519">
        <v>10000</v>
      </c>
      <c r="EJ86" s="519">
        <v>10000</v>
      </c>
      <c r="EK86" s="519">
        <v>10000</v>
      </c>
      <c r="EL86" s="519">
        <v>10000</v>
      </c>
      <c r="EM86" s="519">
        <v>10000</v>
      </c>
      <c r="EN86" s="519">
        <v>10000</v>
      </c>
      <c r="EO86" s="519">
        <v>10000</v>
      </c>
      <c r="EP86" s="519">
        <v>10000</v>
      </c>
      <c r="EQ86" s="519">
        <v>10000</v>
      </c>
      <c r="ER86" s="519">
        <v>10000</v>
      </c>
      <c r="ES86" s="519">
        <v>10000</v>
      </c>
      <c r="ET86" s="519">
        <v>10000</v>
      </c>
      <c r="EU86" s="519">
        <v>10000</v>
      </c>
      <c r="EV86" s="519">
        <v>10000</v>
      </c>
      <c r="EW86" s="519">
        <v>10000</v>
      </c>
      <c r="EX86" s="519">
        <v>10000</v>
      </c>
      <c r="EY86" s="519">
        <v>10000</v>
      </c>
      <c r="EZ86" s="519">
        <v>10000</v>
      </c>
      <c r="FA86" s="519">
        <v>10000</v>
      </c>
      <c r="FB86" s="519">
        <v>10000</v>
      </c>
      <c r="FC86" s="519">
        <v>10000</v>
      </c>
      <c r="FD86" s="519">
        <v>0</v>
      </c>
      <c r="FE86" s="519">
        <v>0</v>
      </c>
      <c r="FF86" s="519">
        <v>0</v>
      </c>
      <c r="FG86" s="519">
        <v>0</v>
      </c>
      <c r="FH86" s="519">
        <v>0</v>
      </c>
      <c r="FI86" s="519">
        <v>0</v>
      </c>
      <c r="FJ86" s="519">
        <v>0</v>
      </c>
      <c r="FK86" s="519">
        <v>0</v>
      </c>
      <c r="FL86" s="519">
        <v>0</v>
      </c>
      <c r="FM86" s="519">
        <v>0</v>
      </c>
      <c r="FN86" s="519">
        <v>0</v>
      </c>
      <c r="FO86" s="519">
        <v>0</v>
      </c>
      <c r="FP86" s="519">
        <v>0</v>
      </c>
      <c r="FQ86" s="519">
        <v>0</v>
      </c>
      <c r="FR86" s="519">
        <v>0</v>
      </c>
      <c r="FS86" s="519">
        <v>0</v>
      </c>
      <c r="FT86" s="519">
        <v>0</v>
      </c>
      <c r="FU86" s="519">
        <v>0</v>
      </c>
      <c r="FV86" s="519">
        <v>0</v>
      </c>
      <c r="FW86" s="519">
        <v>0</v>
      </c>
      <c r="FX86" s="519">
        <v>0</v>
      </c>
      <c r="FY86" s="519">
        <v>0</v>
      </c>
      <c r="FZ86" s="519">
        <v>0</v>
      </c>
      <c r="GA86" s="519">
        <v>0</v>
      </c>
      <c r="GB86" s="519">
        <v>0</v>
      </c>
      <c r="GC86" s="519">
        <v>0</v>
      </c>
      <c r="GD86" s="519">
        <v>0</v>
      </c>
      <c r="GE86" s="519">
        <v>0</v>
      </c>
      <c r="GF86" s="519">
        <v>0</v>
      </c>
      <c r="GG86" s="519">
        <v>0</v>
      </c>
      <c r="GH86" s="519">
        <v>0</v>
      </c>
      <c r="GI86" s="519">
        <v>0</v>
      </c>
      <c r="GJ86" s="519">
        <v>0</v>
      </c>
      <c r="GK86" s="519">
        <v>0</v>
      </c>
      <c r="GL86" s="519">
        <v>0</v>
      </c>
      <c r="GM86" s="519">
        <v>0</v>
      </c>
      <c r="GN86" s="519">
        <v>0</v>
      </c>
      <c r="GO86" s="519">
        <v>0</v>
      </c>
      <c r="GP86" s="519">
        <v>0</v>
      </c>
      <c r="GQ86" s="519">
        <v>0</v>
      </c>
      <c r="GR86" s="519">
        <v>0</v>
      </c>
      <c r="GS86" s="519">
        <v>0</v>
      </c>
      <c r="GT86" s="519">
        <v>0</v>
      </c>
      <c r="GU86" s="519">
        <v>0</v>
      </c>
      <c r="GV86" s="519">
        <v>0</v>
      </c>
      <c r="GW86" s="519">
        <v>0</v>
      </c>
      <c r="GX86" s="519">
        <v>0</v>
      </c>
      <c r="GY86" s="519">
        <v>0</v>
      </c>
      <c r="GZ86" s="519">
        <v>0</v>
      </c>
      <c r="HA86" s="519">
        <v>0</v>
      </c>
      <c r="HB86" s="519">
        <v>0</v>
      </c>
      <c r="HC86" s="519">
        <v>0</v>
      </c>
      <c r="HD86" s="519">
        <v>0</v>
      </c>
      <c r="HE86" s="519">
        <v>0</v>
      </c>
      <c r="HF86" s="519">
        <v>0</v>
      </c>
      <c r="HG86" s="519">
        <v>0</v>
      </c>
      <c r="HH86" s="519">
        <v>0</v>
      </c>
      <c r="HI86" s="519">
        <v>0</v>
      </c>
      <c r="HJ86" s="519">
        <v>0</v>
      </c>
      <c r="HK86" s="519">
        <v>0</v>
      </c>
      <c r="HL86" s="519">
        <v>0</v>
      </c>
      <c r="HM86" s="519">
        <v>0</v>
      </c>
      <c r="HN86" s="519">
        <v>0</v>
      </c>
      <c r="HO86" s="519">
        <v>0</v>
      </c>
      <c r="HP86" s="519">
        <v>0</v>
      </c>
      <c r="HQ86" s="519">
        <v>0</v>
      </c>
      <c r="HR86" s="519">
        <v>0</v>
      </c>
      <c r="HS86" s="519">
        <v>0</v>
      </c>
      <c r="HT86" s="519">
        <v>0</v>
      </c>
      <c r="HU86" s="519">
        <v>0</v>
      </c>
      <c r="HV86" s="519">
        <v>0</v>
      </c>
      <c r="HW86" s="519">
        <v>0</v>
      </c>
      <c r="HX86" s="519">
        <v>0</v>
      </c>
      <c r="HY86" s="519">
        <v>0</v>
      </c>
      <c r="HZ86" s="519">
        <v>0</v>
      </c>
      <c r="IA86" s="519">
        <v>0</v>
      </c>
      <c r="IB86" s="519">
        <v>0</v>
      </c>
      <c r="IC86" s="519">
        <v>0</v>
      </c>
      <c r="ID86" s="519">
        <v>0</v>
      </c>
      <c r="IE86" s="519">
        <v>0</v>
      </c>
      <c r="IF86" s="519">
        <v>0</v>
      </c>
      <c r="IG86" s="519">
        <v>0</v>
      </c>
      <c r="IH86" s="519">
        <v>0</v>
      </c>
      <c r="II86" s="519">
        <v>0</v>
      </c>
      <c r="IJ86" s="519">
        <v>0</v>
      </c>
      <c r="IK86" s="519">
        <v>0</v>
      </c>
    </row>
    <row r="87" spans="1:245" hidden="1">
      <c r="A87" s="337" t="s">
        <v>631</v>
      </c>
      <c r="B87" s="519" t="s">
        <v>1058</v>
      </c>
      <c r="C87" s="519"/>
      <c r="D87" s="519"/>
      <c r="E87" s="519"/>
      <c r="F87" s="519">
        <v>1</v>
      </c>
      <c r="G87" s="520"/>
      <c r="H87" s="519">
        <v>8</v>
      </c>
      <c r="I87" s="519">
        <v>5</v>
      </c>
      <c r="J87" s="519" t="str">
        <f t="shared" si="6"/>
        <v>SDN10010805</v>
      </c>
      <c r="K87" s="519">
        <v>960</v>
      </c>
      <c r="M87" s="337" t="s">
        <v>631</v>
      </c>
      <c r="N87" s="519" t="s">
        <v>1058</v>
      </c>
      <c r="O87" s="519" t="s">
        <v>1060</v>
      </c>
      <c r="P87" s="519">
        <v>23</v>
      </c>
      <c r="Q87" s="183" t="str">
        <f t="shared" si="4"/>
        <v>SDN100223</v>
      </c>
      <c r="R87" s="519">
        <v>0</v>
      </c>
      <c r="S87" s="519">
        <v>0</v>
      </c>
      <c r="T87" s="519">
        <v>0</v>
      </c>
      <c r="U87" s="519">
        <v>0</v>
      </c>
      <c r="V87" s="519">
        <v>0</v>
      </c>
      <c r="W87" s="519">
        <v>0</v>
      </c>
      <c r="X87" s="519">
        <v>0</v>
      </c>
      <c r="Y87" s="519">
        <v>0</v>
      </c>
      <c r="Z87" s="519">
        <v>0</v>
      </c>
      <c r="AA87" s="519">
        <v>0</v>
      </c>
      <c r="AB87" s="519">
        <v>0</v>
      </c>
      <c r="AC87" s="519">
        <v>0</v>
      </c>
      <c r="AD87" s="519">
        <v>0</v>
      </c>
      <c r="AE87" s="519">
        <v>0</v>
      </c>
      <c r="AF87" s="519">
        <v>0</v>
      </c>
      <c r="AG87" s="519">
        <v>0</v>
      </c>
      <c r="AH87" s="519">
        <v>0</v>
      </c>
      <c r="AI87" s="519">
        <v>0</v>
      </c>
      <c r="AJ87" s="519">
        <v>0</v>
      </c>
      <c r="AK87" s="519">
        <v>0</v>
      </c>
      <c r="AL87" s="519">
        <v>0</v>
      </c>
      <c r="AM87" s="519">
        <v>0</v>
      </c>
      <c r="AN87" s="519">
        <v>0</v>
      </c>
      <c r="AO87" s="519">
        <v>0</v>
      </c>
      <c r="AP87" s="519">
        <v>10000</v>
      </c>
      <c r="AQ87" s="519">
        <v>0</v>
      </c>
      <c r="AR87" s="519">
        <v>0</v>
      </c>
      <c r="AS87" s="519">
        <v>0</v>
      </c>
      <c r="AT87" s="519">
        <v>0</v>
      </c>
      <c r="AU87" s="519">
        <v>0</v>
      </c>
      <c r="AV87" s="519">
        <v>0</v>
      </c>
      <c r="AW87" s="519">
        <v>0</v>
      </c>
      <c r="AX87" s="519">
        <v>0</v>
      </c>
      <c r="AY87" s="519">
        <v>0</v>
      </c>
      <c r="AZ87" s="519">
        <v>0</v>
      </c>
      <c r="BA87" s="519">
        <v>0</v>
      </c>
      <c r="BB87" s="519">
        <v>0</v>
      </c>
      <c r="BC87" s="519">
        <v>0</v>
      </c>
      <c r="BD87" s="519">
        <v>0</v>
      </c>
      <c r="BE87" s="519">
        <v>0</v>
      </c>
      <c r="BF87" s="519">
        <v>0</v>
      </c>
      <c r="BG87" s="519">
        <v>0</v>
      </c>
      <c r="BH87" s="519">
        <v>0</v>
      </c>
      <c r="BI87" s="519">
        <v>0</v>
      </c>
      <c r="BJ87" s="519">
        <v>0</v>
      </c>
      <c r="BK87" s="519">
        <v>0</v>
      </c>
      <c r="BL87" s="519">
        <v>0</v>
      </c>
      <c r="BM87" s="519">
        <v>0</v>
      </c>
      <c r="BN87" s="519">
        <v>0</v>
      </c>
      <c r="BO87" s="519">
        <v>0</v>
      </c>
      <c r="BP87" s="519">
        <v>0</v>
      </c>
      <c r="BQ87" s="519">
        <v>0</v>
      </c>
      <c r="BR87" s="519">
        <v>0</v>
      </c>
      <c r="BS87" s="519">
        <v>0</v>
      </c>
      <c r="BT87" s="519">
        <v>0</v>
      </c>
      <c r="BU87" s="519">
        <v>0</v>
      </c>
      <c r="BV87" s="519">
        <v>0</v>
      </c>
      <c r="BW87" s="519">
        <v>0</v>
      </c>
      <c r="BX87" s="519">
        <v>0</v>
      </c>
      <c r="BY87" s="519">
        <v>0</v>
      </c>
      <c r="BZ87" s="519">
        <v>0</v>
      </c>
      <c r="CA87" s="519">
        <v>0</v>
      </c>
      <c r="CB87" s="519">
        <v>0</v>
      </c>
      <c r="CC87" s="519">
        <v>0</v>
      </c>
      <c r="CD87" s="519">
        <v>0</v>
      </c>
      <c r="CE87" s="519">
        <v>0</v>
      </c>
      <c r="CF87" s="519">
        <v>0</v>
      </c>
      <c r="CG87" s="519">
        <v>0</v>
      </c>
      <c r="CH87" s="519">
        <v>0</v>
      </c>
      <c r="CI87" s="519">
        <v>0</v>
      </c>
      <c r="CJ87" s="519">
        <v>0</v>
      </c>
      <c r="CK87" s="519">
        <v>0</v>
      </c>
      <c r="CL87" s="519">
        <v>0</v>
      </c>
      <c r="CM87" s="519">
        <v>0</v>
      </c>
      <c r="CN87" s="519">
        <v>0</v>
      </c>
      <c r="CO87" s="519">
        <v>0</v>
      </c>
      <c r="CP87" s="519">
        <v>0</v>
      </c>
      <c r="CQ87" s="519">
        <v>0</v>
      </c>
      <c r="CR87" s="519">
        <v>0</v>
      </c>
      <c r="CS87" s="519">
        <v>0</v>
      </c>
      <c r="CT87" s="519">
        <v>0</v>
      </c>
      <c r="CU87" s="519">
        <v>0</v>
      </c>
      <c r="CV87" s="519">
        <v>0</v>
      </c>
      <c r="CW87" s="519">
        <v>0</v>
      </c>
      <c r="CX87" s="519">
        <v>0</v>
      </c>
      <c r="CY87" s="519">
        <v>0</v>
      </c>
      <c r="CZ87" s="519">
        <v>0</v>
      </c>
      <c r="DA87" s="519">
        <v>0</v>
      </c>
      <c r="DB87" s="519">
        <v>0</v>
      </c>
      <c r="DC87" s="519">
        <v>0</v>
      </c>
      <c r="DD87" s="519">
        <v>0</v>
      </c>
      <c r="DE87" s="519">
        <v>0</v>
      </c>
      <c r="DF87" s="519">
        <v>0</v>
      </c>
      <c r="DG87" s="519">
        <v>0</v>
      </c>
      <c r="DH87" s="519">
        <v>0</v>
      </c>
      <c r="DI87" s="519">
        <v>0</v>
      </c>
      <c r="DJ87" s="519">
        <v>0</v>
      </c>
      <c r="DK87" s="519">
        <v>0</v>
      </c>
      <c r="DL87" s="519">
        <v>0</v>
      </c>
      <c r="DM87" s="519">
        <v>0</v>
      </c>
      <c r="DN87" s="519">
        <v>0</v>
      </c>
      <c r="DO87" s="519">
        <v>0</v>
      </c>
      <c r="DP87" s="519">
        <v>0</v>
      </c>
      <c r="DQ87" s="519">
        <v>0</v>
      </c>
      <c r="DR87" s="519">
        <v>0</v>
      </c>
      <c r="DS87" s="519">
        <v>0</v>
      </c>
      <c r="DT87" s="519">
        <v>0</v>
      </c>
      <c r="DU87" s="519">
        <v>0</v>
      </c>
      <c r="DV87" s="519">
        <v>0</v>
      </c>
      <c r="DW87" s="519">
        <v>0</v>
      </c>
      <c r="DX87" s="519">
        <v>0</v>
      </c>
      <c r="DY87" s="131"/>
      <c r="DZ87" s="337" t="s">
        <v>631</v>
      </c>
      <c r="EA87" s="519" t="s">
        <v>1058</v>
      </c>
      <c r="EB87" s="519" t="s">
        <v>1060</v>
      </c>
      <c r="EC87" s="519">
        <v>23</v>
      </c>
      <c r="ED87" s="521" t="str">
        <f t="shared" si="5"/>
        <v>SDN100223</v>
      </c>
      <c r="EE87" s="519">
        <v>10000</v>
      </c>
      <c r="EF87" s="519">
        <v>10000</v>
      </c>
      <c r="EG87" s="519">
        <v>10000</v>
      </c>
      <c r="EH87" s="519">
        <v>10000</v>
      </c>
      <c r="EI87" s="519">
        <v>10000</v>
      </c>
      <c r="EJ87" s="519">
        <v>10000</v>
      </c>
      <c r="EK87" s="519">
        <v>10000</v>
      </c>
      <c r="EL87" s="519">
        <v>10000</v>
      </c>
      <c r="EM87" s="519">
        <v>10000</v>
      </c>
      <c r="EN87" s="519">
        <v>10000</v>
      </c>
      <c r="EO87" s="519">
        <v>10000</v>
      </c>
      <c r="EP87" s="519">
        <v>10000</v>
      </c>
      <c r="EQ87" s="519">
        <v>10000</v>
      </c>
      <c r="ER87" s="519">
        <v>10000</v>
      </c>
      <c r="ES87" s="519">
        <v>10000</v>
      </c>
      <c r="ET87" s="519">
        <v>10000</v>
      </c>
      <c r="EU87" s="519">
        <v>10000</v>
      </c>
      <c r="EV87" s="519">
        <v>10000</v>
      </c>
      <c r="EW87" s="519">
        <v>10000</v>
      </c>
      <c r="EX87" s="519">
        <v>10000</v>
      </c>
      <c r="EY87" s="519">
        <v>10000</v>
      </c>
      <c r="EZ87" s="519">
        <v>10000</v>
      </c>
      <c r="FA87" s="519">
        <v>10000</v>
      </c>
      <c r="FB87" s="519">
        <v>10000</v>
      </c>
      <c r="FC87" s="519">
        <v>10000</v>
      </c>
      <c r="FD87" s="519">
        <v>0</v>
      </c>
      <c r="FE87" s="519">
        <v>0</v>
      </c>
      <c r="FF87" s="519">
        <v>0</v>
      </c>
      <c r="FG87" s="519">
        <v>0</v>
      </c>
      <c r="FH87" s="519">
        <v>0</v>
      </c>
      <c r="FI87" s="519">
        <v>0</v>
      </c>
      <c r="FJ87" s="519">
        <v>0</v>
      </c>
      <c r="FK87" s="519">
        <v>0</v>
      </c>
      <c r="FL87" s="519">
        <v>0</v>
      </c>
      <c r="FM87" s="519">
        <v>0</v>
      </c>
      <c r="FN87" s="519">
        <v>0</v>
      </c>
      <c r="FO87" s="519">
        <v>0</v>
      </c>
      <c r="FP87" s="519">
        <v>0</v>
      </c>
      <c r="FQ87" s="519">
        <v>0</v>
      </c>
      <c r="FR87" s="519">
        <v>0</v>
      </c>
      <c r="FS87" s="519">
        <v>0</v>
      </c>
      <c r="FT87" s="519">
        <v>0</v>
      </c>
      <c r="FU87" s="519">
        <v>0</v>
      </c>
      <c r="FV87" s="519">
        <v>0</v>
      </c>
      <c r="FW87" s="519">
        <v>0</v>
      </c>
      <c r="FX87" s="519">
        <v>0</v>
      </c>
      <c r="FY87" s="519">
        <v>0</v>
      </c>
      <c r="FZ87" s="519">
        <v>0</v>
      </c>
      <c r="GA87" s="519">
        <v>0</v>
      </c>
      <c r="GB87" s="519">
        <v>0</v>
      </c>
      <c r="GC87" s="519">
        <v>0</v>
      </c>
      <c r="GD87" s="519">
        <v>0</v>
      </c>
      <c r="GE87" s="519">
        <v>0</v>
      </c>
      <c r="GF87" s="519">
        <v>0</v>
      </c>
      <c r="GG87" s="519">
        <v>0</v>
      </c>
      <c r="GH87" s="519">
        <v>0</v>
      </c>
      <c r="GI87" s="519">
        <v>0</v>
      </c>
      <c r="GJ87" s="519">
        <v>0</v>
      </c>
      <c r="GK87" s="519">
        <v>0</v>
      </c>
      <c r="GL87" s="519">
        <v>0</v>
      </c>
      <c r="GM87" s="519">
        <v>0</v>
      </c>
      <c r="GN87" s="519">
        <v>0</v>
      </c>
      <c r="GO87" s="519">
        <v>0</v>
      </c>
      <c r="GP87" s="519">
        <v>0</v>
      </c>
      <c r="GQ87" s="519">
        <v>0</v>
      </c>
      <c r="GR87" s="519">
        <v>0</v>
      </c>
      <c r="GS87" s="519">
        <v>0</v>
      </c>
      <c r="GT87" s="519">
        <v>0</v>
      </c>
      <c r="GU87" s="519">
        <v>0</v>
      </c>
      <c r="GV87" s="519">
        <v>0</v>
      </c>
      <c r="GW87" s="519">
        <v>0</v>
      </c>
      <c r="GX87" s="519">
        <v>0</v>
      </c>
      <c r="GY87" s="519">
        <v>0</v>
      </c>
      <c r="GZ87" s="519">
        <v>0</v>
      </c>
      <c r="HA87" s="519">
        <v>0</v>
      </c>
      <c r="HB87" s="519">
        <v>0</v>
      </c>
      <c r="HC87" s="519">
        <v>0</v>
      </c>
      <c r="HD87" s="519">
        <v>0</v>
      </c>
      <c r="HE87" s="519">
        <v>0</v>
      </c>
      <c r="HF87" s="519">
        <v>0</v>
      </c>
      <c r="HG87" s="519">
        <v>0</v>
      </c>
      <c r="HH87" s="519">
        <v>0</v>
      </c>
      <c r="HI87" s="519">
        <v>0</v>
      </c>
      <c r="HJ87" s="519">
        <v>0</v>
      </c>
      <c r="HK87" s="519">
        <v>0</v>
      </c>
      <c r="HL87" s="519">
        <v>0</v>
      </c>
      <c r="HM87" s="519">
        <v>0</v>
      </c>
      <c r="HN87" s="519">
        <v>0</v>
      </c>
      <c r="HO87" s="519">
        <v>0</v>
      </c>
      <c r="HP87" s="519">
        <v>0</v>
      </c>
      <c r="HQ87" s="519">
        <v>0</v>
      </c>
      <c r="HR87" s="519">
        <v>0</v>
      </c>
      <c r="HS87" s="519">
        <v>0</v>
      </c>
      <c r="HT87" s="519">
        <v>0</v>
      </c>
      <c r="HU87" s="519">
        <v>0</v>
      </c>
      <c r="HV87" s="519">
        <v>0</v>
      </c>
      <c r="HW87" s="519">
        <v>0</v>
      </c>
      <c r="HX87" s="519">
        <v>0</v>
      </c>
      <c r="HY87" s="519">
        <v>0</v>
      </c>
      <c r="HZ87" s="519">
        <v>0</v>
      </c>
      <c r="IA87" s="519">
        <v>0</v>
      </c>
      <c r="IB87" s="519">
        <v>0</v>
      </c>
      <c r="IC87" s="519">
        <v>0</v>
      </c>
      <c r="ID87" s="519">
        <v>0</v>
      </c>
      <c r="IE87" s="519">
        <v>0</v>
      </c>
      <c r="IF87" s="519">
        <v>0</v>
      </c>
      <c r="IG87" s="519">
        <v>0</v>
      </c>
      <c r="IH87" s="519">
        <v>0</v>
      </c>
      <c r="II87" s="519">
        <v>0</v>
      </c>
      <c r="IJ87" s="519">
        <v>0</v>
      </c>
      <c r="IK87" s="519">
        <v>0</v>
      </c>
    </row>
    <row r="88" spans="1:245" hidden="1">
      <c r="A88" s="337" t="s">
        <v>631</v>
      </c>
      <c r="B88" s="519" t="s">
        <v>1058</v>
      </c>
      <c r="C88" s="519"/>
      <c r="D88" s="519"/>
      <c r="E88" s="519"/>
      <c r="F88" s="519">
        <v>1</v>
      </c>
      <c r="G88" s="520"/>
      <c r="H88" s="519">
        <v>8</v>
      </c>
      <c r="I88" s="519">
        <v>6</v>
      </c>
      <c r="J88" s="519" t="str">
        <f t="shared" si="6"/>
        <v>SDN10010806</v>
      </c>
      <c r="K88" s="519">
        <v>768</v>
      </c>
      <c r="M88" s="337" t="s">
        <v>631</v>
      </c>
      <c r="N88" s="519" t="s">
        <v>1058</v>
      </c>
      <c r="O88" s="519" t="s">
        <v>1060</v>
      </c>
      <c r="P88" s="519">
        <v>24</v>
      </c>
      <c r="Q88" s="183" t="str">
        <f t="shared" si="4"/>
        <v>SDN100224</v>
      </c>
      <c r="R88" s="519">
        <v>0</v>
      </c>
      <c r="S88" s="519">
        <v>0</v>
      </c>
      <c r="T88" s="519">
        <v>0</v>
      </c>
      <c r="U88" s="519">
        <v>0</v>
      </c>
      <c r="V88" s="519">
        <v>0</v>
      </c>
      <c r="W88" s="519">
        <v>0</v>
      </c>
      <c r="X88" s="519">
        <v>0</v>
      </c>
      <c r="Y88" s="519">
        <v>0</v>
      </c>
      <c r="Z88" s="519">
        <v>0</v>
      </c>
      <c r="AA88" s="519">
        <v>0</v>
      </c>
      <c r="AB88" s="519">
        <v>0</v>
      </c>
      <c r="AC88" s="519">
        <v>0</v>
      </c>
      <c r="AD88" s="519">
        <v>0</v>
      </c>
      <c r="AE88" s="519">
        <v>0</v>
      </c>
      <c r="AF88" s="519">
        <v>0</v>
      </c>
      <c r="AG88" s="519">
        <v>0</v>
      </c>
      <c r="AH88" s="519">
        <v>0</v>
      </c>
      <c r="AI88" s="519">
        <v>0</v>
      </c>
      <c r="AJ88" s="519">
        <v>0</v>
      </c>
      <c r="AK88" s="519">
        <v>0</v>
      </c>
      <c r="AL88" s="519">
        <v>0</v>
      </c>
      <c r="AM88" s="519">
        <v>0</v>
      </c>
      <c r="AN88" s="519">
        <v>0</v>
      </c>
      <c r="AO88" s="519">
        <v>0</v>
      </c>
      <c r="AP88" s="519">
        <v>10000</v>
      </c>
      <c r="AQ88" s="519">
        <v>0</v>
      </c>
      <c r="AR88" s="519">
        <v>0</v>
      </c>
      <c r="AS88" s="519">
        <v>0</v>
      </c>
      <c r="AT88" s="519">
        <v>0</v>
      </c>
      <c r="AU88" s="519">
        <v>0</v>
      </c>
      <c r="AV88" s="519">
        <v>0</v>
      </c>
      <c r="AW88" s="519">
        <v>0</v>
      </c>
      <c r="AX88" s="519">
        <v>0</v>
      </c>
      <c r="AY88" s="519">
        <v>0</v>
      </c>
      <c r="AZ88" s="519">
        <v>0</v>
      </c>
      <c r="BA88" s="519">
        <v>0</v>
      </c>
      <c r="BB88" s="519">
        <v>0</v>
      </c>
      <c r="BC88" s="519">
        <v>0</v>
      </c>
      <c r="BD88" s="519">
        <v>0</v>
      </c>
      <c r="BE88" s="519">
        <v>0</v>
      </c>
      <c r="BF88" s="519">
        <v>0</v>
      </c>
      <c r="BG88" s="519">
        <v>0</v>
      </c>
      <c r="BH88" s="519">
        <v>0</v>
      </c>
      <c r="BI88" s="519">
        <v>0</v>
      </c>
      <c r="BJ88" s="519">
        <v>0</v>
      </c>
      <c r="BK88" s="519">
        <v>0</v>
      </c>
      <c r="BL88" s="519">
        <v>0</v>
      </c>
      <c r="BM88" s="519">
        <v>0</v>
      </c>
      <c r="BN88" s="519">
        <v>0</v>
      </c>
      <c r="BO88" s="519">
        <v>0</v>
      </c>
      <c r="BP88" s="519">
        <v>0</v>
      </c>
      <c r="BQ88" s="519">
        <v>0</v>
      </c>
      <c r="BR88" s="519">
        <v>0</v>
      </c>
      <c r="BS88" s="519">
        <v>0</v>
      </c>
      <c r="BT88" s="519">
        <v>0</v>
      </c>
      <c r="BU88" s="519">
        <v>0</v>
      </c>
      <c r="BV88" s="519">
        <v>0</v>
      </c>
      <c r="BW88" s="519">
        <v>0</v>
      </c>
      <c r="BX88" s="519">
        <v>0</v>
      </c>
      <c r="BY88" s="519">
        <v>0</v>
      </c>
      <c r="BZ88" s="519">
        <v>0</v>
      </c>
      <c r="CA88" s="519">
        <v>0</v>
      </c>
      <c r="CB88" s="519">
        <v>0</v>
      </c>
      <c r="CC88" s="519">
        <v>0</v>
      </c>
      <c r="CD88" s="519">
        <v>0</v>
      </c>
      <c r="CE88" s="519">
        <v>0</v>
      </c>
      <c r="CF88" s="519">
        <v>0</v>
      </c>
      <c r="CG88" s="519">
        <v>0</v>
      </c>
      <c r="CH88" s="519">
        <v>0</v>
      </c>
      <c r="CI88" s="519">
        <v>0</v>
      </c>
      <c r="CJ88" s="519">
        <v>0</v>
      </c>
      <c r="CK88" s="519">
        <v>0</v>
      </c>
      <c r="CL88" s="519">
        <v>0</v>
      </c>
      <c r="CM88" s="519">
        <v>0</v>
      </c>
      <c r="CN88" s="519">
        <v>0</v>
      </c>
      <c r="CO88" s="519">
        <v>0</v>
      </c>
      <c r="CP88" s="519">
        <v>0</v>
      </c>
      <c r="CQ88" s="519">
        <v>0</v>
      </c>
      <c r="CR88" s="519">
        <v>0</v>
      </c>
      <c r="CS88" s="519">
        <v>0</v>
      </c>
      <c r="CT88" s="519">
        <v>0</v>
      </c>
      <c r="CU88" s="519">
        <v>0</v>
      </c>
      <c r="CV88" s="519">
        <v>0</v>
      </c>
      <c r="CW88" s="519">
        <v>0</v>
      </c>
      <c r="CX88" s="519">
        <v>0</v>
      </c>
      <c r="CY88" s="519">
        <v>0</v>
      </c>
      <c r="CZ88" s="519">
        <v>0</v>
      </c>
      <c r="DA88" s="519">
        <v>0</v>
      </c>
      <c r="DB88" s="519">
        <v>0</v>
      </c>
      <c r="DC88" s="519">
        <v>0</v>
      </c>
      <c r="DD88" s="519">
        <v>0</v>
      </c>
      <c r="DE88" s="519">
        <v>0</v>
      </c>
      <c r="DF88" s="519">
        <v>0</v>
      </c>
      <c r="DG88" s="519">
        <v>0</v>
      </c>
      <c r="DH88" s="519">
        <v>0</v>
      </c>
      <c r="DI88" s="519">
        <v>0</v>
      </c>
      <c r="DJ88" s="519">
        <v>0</v>
      </c>
      <c r="DK88" s="519">
        <v>0</v>
      </c>
      <c r="DL88" s="519">
        <v>0</v>
      </c>
      <c r="DM88" s="519">
        <v>0</v>
      </c>
      <c r="DN88" s="519">
        <v>0</v>
      </c>
      <c r="DO88" s="519">
        <v>0</v>
      </c>
      <c r="DP88" s="519">
        <v>0</v>
      </c>
      <c r="DQ88" s="519">
        <v>0</v>
      </c>
      <c r="DR88" s="519">
        <v>0</v>
      </c>
      <c r="DS88" s="519">
        <v>0</v>
      </c>
      <c r="DT88" s="519">
        <v>0</v>
      </c>
      <c r="DU88" s="519">
        <v>0</v>
      </c>
      <c r="DV88" s="519">
        <v>0</v>
      </c>
      <c r="DW88" s="519">
        <v>0</v>
      </c>
      <c r="DX88" s="519">
        <v>0</v>
      </c>
      <c r="DY88" s="131"/>
      <c r="DZ88" s="337" t="s">
        <v>631</v>
      </c>
      <c r="EA88" s="519" t="s">
        <v>1058</v>
      </c>
      <c r="EB88" s="519" t="s">
        <v>1060</v>
      </c>
      <c r="EC88" s="519">
        <v>24</v>
      </c>
      <c r="ED88" s="521" t="str">
        <f t="shared" si="5"/>
        <v>SDN100224</v>
      </c>
      <c r="EE88" s="519">
        <v>10000</v>
      </c>
      <c r="EF88" s="519">
        <v>10000</v>
      </c>
      <c r="EG88" s="519">
        <v>10000</v>
      </c>
      <c r="EH88" s="519">
        <v>10000</v>
      </c>
      <c r="EI88" s="519">
        <v>10000</v>
      </c>
      <c r="EJ88" s="519">
        <v>10000</v>
      </c>
      <c r="EK88" s="519">
        <v>10000</v>
      </c>
      <c r="EL88" s="519">
        <v>10000</v>
      </c>
      <c r="EM88" s="519">
        <v>10000</v>
      </c>
      <c r="EN88" s="519">
        <v>10000</v>
      </c>
      <c r="EO88" s="519">
        <v>10000</v>
      </c>
      <c r="EP88" s="519">
        <v>10000</v>
      </c>
      <c r="EQ88" s="519">
        <v>10000</v>
      </c>
      <c r="ER88" s="519">
        <v>10000</v>
      </c>
      <c r="ES88" s="519">
        <v>10000</v>
      </c>
      <c r="ET88" s="519">
        <v>10000</v>
      </c>
      <c r="EU88" s="519">
        <v>10000</v>
      </c>
      <c r="EV88" s="519">
        <v>10000</v>
      </c>
      <c r="EW88" s="519">
        <v>10000</v>
      </c>
      <c r="EX88" s="519">
        <v>10000</v>
      </c>
      <c r="EY88" s="519">
        <v>10000</v>
      </c>
      <c r="EZ88" s="519">
        <v>10000</v>
      </c>
      <c r="FA88" s="519">
        <v>10000</v>
      </c>
      <c r="FB88" s="519">
        <v>10000</v>
      </c>
      <c r="FC88" s="519">
        <v>10000</v>
      </c>
      <c r="FD88" s="519">
        <v>0</v>
      </c>
      <c r="FE88" s="519">
        <v>0</v>
      </c>
      <c r="FF88" s="519">
        <v>0</v>
      </c>
      <c r="FG88" s="519">
        <v>0</v>
      </c>
      <c r="FH88" s="519">
        <v>0</v>
      </c>
      <c r="FI88" s="519">
        <v>0</v>
      </c>
      <c r="FJ88" s="519">
        <v>0</v>
      </c>
      <c r="FK88" s="519">
        <v>0</v>
      </c>
      <c r="FL88" s="519">
        <v>0</v>
      </c>
      <c r="FM88" s="519">
        <v>0</v>
      </c>
      <c r="FN88" s="519">
        <v>0</v>
      </c>
      <c r="FO88" s="519">
        <v>0</v>
      </c>
      <c r="FP88" s="519">
        <v>0</v>
      </c>
      <c r="FQ88" s="519">
        <v>0</v>
      </c>
      <c r="FR88" s="519">
        <v>0</v>
      </c>
      <c r="FS88" s="519">
        <v>0</v>
      </c>
      <c r="FT88" s="519">
        <v>0</v>
      </c>
      <c r="FU88" s="519">
        <v>0</v>
      </c>
      <c r="FV88" s="519">
        <v>0</v>
      </c>
      <c r="FW88" s="519">
        <v>0</v>
      </c>
      <c r="FX88" s="519">
        <v>0</v>
      </c>
      <c r="FY88" s="519">
        <v>0</v>
      </c>
      <c r="FZ88" s="519">
        <v>0</v>
      </c>
      <c r="GA88" s="519">
        <v>0</v>
      </c>
      <c r="GB88" s="519">
        <v>0</v>
      </c>
      <c r="GC88" s="519">
        <v>0</v>
      </c>
      <c r="GD88" s="519">
        <v>0</v>
      </c>
      <c r="GE88" s="519">
        <v>0</v>
      </c>
      <c r="GF88" s="519">
        <v>0</v>
      </c>
      <c r="GG88" s="519">
        <v>0</v>
      </c>
      <c r="GH88" s="519">
        <v>0</v>
      </c>
      <c r="GI88" s="519">
        <v>0</v>
      </c>
      <c r="GJ88" s="519">
        <v>0</v>
      </c>
      <c r="GK88" s="519">
        <v>0</v>
      </c>
      <c r="GL88" s="519">
        <v>0</v>
      </c>
      <c r="GM88" s="519">
        <v>0</v>
      </c>
      <c r="GN88" s="519">
        <v>0</v>
      </c>
      <c r="GO88" s="519">
        <v>0</v>
      </c>
      <c r="GP88" s="519">
        <v>0</v>
      </c>
      <c r="GQ88" s="519">
        <v>0</v>
      </c>
      <c r="GR88" s="519">
        <v>0</v>
      </c>
      <c r="GS88" s="519">
        <v>0</v>
      </c>
      <c r="GT88" s="519">
        <v>0</v>
      </c>
      <c r="GU88" s="519">
        <v>0</v>
      </c>
      <c r="GV88" s="519">
        <v>0</v>
      </c>
      <c r="GW88" s="519">
        <v>0</v>
      </c>
      <c r="GX88" s="519">
        <v>0</v>
      </c>
      <c r="GY88" s="519">
        <v>0</v>
      </c>
      <c r="GZ88" s="519">
        <v>0</v>
      </c>
      <c r="HA88" s="519">
        <v>0</v>
      </c>
      <c r="HB88" s="519">
        <v>0</v>
      </c>
      <c r="HC88" s="519">
        <v>0</v>
      </c>
      <c r="HD88" s="519">
        <v>0</v>
      </c>
      <c r="HE88" s="519">
        <v>0</v>
      </c>
      <c r="HF88" s="519">
        <v>0</v>
      </c>
      <c r="HG88" s="519">
        <v>0</v>
      </c>
      <c r="HH88" s="519">
        <v>0</v>
      </c>
      <c r="HI88" s="519">
        <v>0</v>
      </c>
      <c r="HJ88" s="519">
        <v>0</v>
      </c>
      <c r="HK88" s="519">
        <v>0</v>
      </c>
      <c r="HL88" s="519">
        <v>0</v>
      </c>
      <c r="HM88" s="519">
        <v>0</v>
      </c>
      <c r="HN88" s="519">
        <v>0</v>
      </c>
      <c r="HO88" s="519">
        <v>0</v>
      </c>
      <c r="HP88" s="519">
        <v>0</v>
      </c>
      <c r="HQ88" s="519">
        <v>0</v>
      </c>
      <c r="HR88" s="519">
        <v>0</v>
      </c>
      <c r="HS88" s="519">
        <v>0</v>
      </c>
      <c r="HT88" s="519">
        <v>0</v>
      </c>
      <c r="HU88" s="519">
        <v>0</v>
      </c>
      <c r="HV88" s="519">
        <v>0</v>
      </c>
      <c r="HW88" s="519">
        <v>0</v>
      </c>
      <c r="HX88" s="519">
        <v>0</v>
      </c>
      <c r="HY88" s="519">
        <v>0</v>
      </c>
      <c r="HZ88" s="519">
        <v>0</v>
      </c>
      <c r="IA88" s="519">
        <v>0</v>
      </c>
      <c r="IB88" s="519">
        <v>0</v>
      </c>
      <c r="IC88" s="519">
        <v>0</v>
      </c>
      <c r="ID88" s="519">
        <v>0</v>
      </c>
      <c r="IE88" s="519">
        <v>0</v>
      </c>
      <c r="IF88" s="519">
        <v>0</v>
      </c>
      <c r="IG88" s="519">
        <v>0</v>
      </c>
      <c r="IH88" s="519">
        <v>0</v>
      </c>
      <c r="II88" s="519">
        <v>0</v>
      </c>
      <c r="IJ88" s="519">
        <v>0</v>
      </c>
      <c r="IK88" s="519">
        <v>0</v>
      </c>
    </row>
    <row r="89" spans="1:245" hidden="1">
      <c r="A89" s="337" t="s">
        <v>631</v>
      </c>
      <c r="B89" s="519" t="s">
        <v>1058</v>
      </c>
      <c r="C89" s="519"/>
      <c r="D89" s="519"/>
      <c r="E89" s="519"/>
      <c r="F89" s="519">
        <v>1</v>
      </c>
      <c r="G89" s="520"/>
      <c r="H89" s="519">
        <v>8</v>
      </c>
      <c r="I89" s="519">
        <v>7</v>
      </c>
      <c r="J89" s="519" t="str">
        <f t="shared" si="6"/>
        <v>SDN10010807</v>
      </c>
      <c r="K89" s="519">
        <v>768</v>
      </c>
      <c r="M89" s="337" t="s">
        <v>631</v>
      </c>
      <c r="N89" s="519" t="s">
        <v>1058</v>
      </c>
      <c r="O89" s="519" t="s">
        <v>1060</v>
      </c>
      <c r="P89" s="519">
        <v>25</v>
      </c>
      <c r="Q89" s="183" t="str">
        <f t="shared" si="4"/>
        <v>SDN100225</v>
      </c>
      <c r="R89" s="519">
        <v>0</v>
      </c>
      <c r="S89" s="519">
        <v>0</v>
      </c>
      <c r="T89" s="519">
        <v>0</v>
      </c>
      <c r="U89" s="519">
        <v>0</v>
      </c>
      <c r="V89" s="519">
        <v>0</v>
      </c>
      <c r="W89" s="519">
        <v>0</v>
      </c>
      <c r="X89" s="519">
        <v>0</v>
      </c>
      <c r="Y89" s="519">
        <v>0</v>
      </c>
      <c r="Z89" s="519">
        <v>0</v>
      </c>
      <c r="AA89" s="519">
        <v>0</v>
      </c>
      <c r="AB89" s="519">
        <v>0</v>
      </c>
      <c r="AC89" s="519">
        <v>0</v>
      </c>
      <c r="AD89" s="519">
        <v>0</v>
      </c>
      <c r="AE89" s="519">
        <v>0</v>
      </c>
      <c r="AF89" s="519">
        <v>0</v>
      </c>
      <c r="AG89" s="519">
        <v>0</v>
      </c>
      <c r="AH89" s="519">
        <v>0</v>
      </c>
      <c r="AI89" s="519">
        <v>0</v>
      </c>
      <c r="AJ89" s="519">
        <v>0</v>
      </c>
      <c r="AK89" s="519">
        <v>0</v>
      </c>
      <c r="AL89" s="519">
        <v>0</v>
      </c>
      <c r="AM89" s="519">
        <v>0</v>
      </c>
      <c r="AN89" s="519">
        <v>0</v>
      </c>
      <c r="AO89" s="519">
        <v>0</v>
      </c>
      <c r="AP89" s="519">
        <v>10000</v>
      </c>
      <c r="AQ89" s="519">
        <v>0</v>
      </c>
      <c r="AR89" s="519">
        <v>0</v>
      </c>
      <c r="AS89" s="519">
        <v>0</v>
      </c>
      <c r="AT89" s="519">
        <v>0</v>
      </c>
      <c r="AU89" s="519">
        <v>0</v>
      </c>
      <c r="AV89" s="519">
        <v>0</v>
      </c>
      <c r="AW89" s="519">
        <v>0</v>
      </c>
      <c r="AX89" s="519">
        <v>0</v>
      </c>
      <c r="AY89" s="519">
        <v>0</v>
      </c>
      <c r="AZ89" s="519">
        <v>0</v>
      </c>
      <c r="BA89" s="519">
        <v>0</v>
      </c>
      <c r="BB89" s="519">
        <v>0</v>
      </c>
      <c r="BC89" s="519">
        <v>0</v>
      </c>
      <c r="BD89" s="519">
        <v>0</v>
      </c>
      <c r="BE89" s="519">
        <v>0</v>
      </c>
      <c r="BF89" s="519">
        <v>0</v>
      </c>
      <c r="BG89" s="519">
        <v>0</v>
      </c>
      <c r="BH89" s="519">
        <v>0</v>
      </c>
      <c r="BI89" s="519">
        <v>0</v>
      </c>
      <c r="BJ89" s="519">
        <v>0</v>
      </c>
      <c r="BK89" s="519">
        <v>0</v>
      </c>
      <c r="BL89" s="519">
        <v>0</v>
      </c>
      <c r="BM89" s="519">
        <v>0</v>
      </c>
      <c r="BN89" s="519">
        <v>0</v>
      </c>
      <c r="BO89" s="519">
        <v>0</v>
      </c>
      <c r="BP89" s="519">
        <v>0</v>
      </c>
      <c r="BQ89" s="519">
        <v>0</v>
      </c>
      <c r="BR89" s="519">
        <v>0</v>
      </c>
      <c r="BS89" s="519">
        <v>0</v>
      </c>
      <c r="BT89" s="519">
        <v>0</v>
      </c>
      <c r="BU89" s="519">
        <v>0</v>
      </c>
      <c r="BV89" s="519">
        <v>0</v>
      </c>
      <c r="BW89" s="519">
        <v>0</v>
      </c>
      <c r="BX89" s="519">
        <v>0</v>
      </c>
      <c r="BY89" s="519">
        <v>0</v>
      </c>
      <c r="BZ89" s="519">
        <v>0</v>
      </c>
      <c r="CA89" s="519">
        <v>0</v>
      </c>
      <c r="CB89" s="519">
        <v>0</v>
      </c>
      <c r="CC89" s="519">
        <v>0</v>
      </c>
      <c r="CD89" s="519">
        <v>0</v>
      </c>
      <c r="CE89" s="519">
        <v>0</v>
      </c>
      <c r="CF89" s="519">
        <v>0</v>
      </c>
      <c r="CG89" s="519">
        <v>0</v>
      </c>
      <c r="CH89" s="519">
        <v>0</v>
      </c>
      <c r="CI89" s="519">
        <v>0</v>
      </c>
      <c r="CJ89" s="519">
        <v>0</v>
      </c>
      <c r="CK89" s="519">
        <v>0</v>
      </c>
      <c r="CL89" s="519">
        <v>0</v>
      </c>
      <c r="CM89" s="519">
        <v>0</v>
      </c>
      <c r="CN89" s="519">
        <v>0</v>
      </c>
      <c r="CO89" s="519">
        <v>0</v>
      </c>
      <c r="CP89" s="519">
        <v>0</v>
      </c>
      <c r="CQ89" s="519">
        <v>0</v>
      </c>
      <c r="CR89" s="519">
        <v>0</v>
      </c>
      <c r="CS89" s="519">
        <v>0</v>
      </c>
      <c r="CT89" s="519">
        <v>0</v>
      </c>
      <c r="CU89" s="519">
        <v>0</v>
      </c>
      <c r="CV89" s="519">
        <v>0</v>
      </c>
      <c r="CW89" s="519">
        <v>0</v>
      </c>
      <c r="CX89" s="519">
        <v>0</v>
      </c>
      <c r="CY89" s="519">
        <v>0</v>
      </c>
      <c r="CZ89" s="519">
        <v>0</v>
      </c>
      <c r="DA89" s="519">
        <v>0</v>
      </c>
      <c r="DB89" s="519">
        <v>0</v>
      </c>
      <c r="DC89" s="519">
        <v>0</v>
      </c>
      <c r="DD89" s="519">
        <v>0</v>
      </c>
      <c r="DE89" s="519">
        <v>0</v>
      </c>
      <c r="DF89" s="519">
        <v>0</v>
      </c>
      <c r="DG89" s="519">
        <v>0</v>
      </c>
      <c r="DH89" s="519">
        <v>0</v>
      </c>
      <c r="DI89" s="519">
        <v>0</v>
      </c>
      <c r="DJ89" s="519">
        <v>0</v>
      </c>
      <c r="DK89" s="519">
        <v>0</v>
      </c>
      <c r="DL89" s="519">
        <v>0</v>
      </c>
      <c r="DM89" s="519">
        <v>0</v>
      </c>
      <c r="DN89" s="519">
        <v>0</v>
      </c>
      <c r="DO89" s="519">
        <v>0</v>
      </c>
      <c r="DP89" s="519">
        <v>0</v>
      </c>
      <c r="DQ89" s="519">
        <v>0</v>
      </c>
      <c r="DR89" s="519">
        <v>0</v>
      </c>
      <c r="DS89" s="519">
        <v>0</v>
      </c>
      <c r="DT89" s="519">
        <v>0</v>
      </c>
      <c r="DU89" s="519">
        <v>0</v>
      </c>
      <c r="DV89" s="519">
        <v>0</v>
      </c>
      <c r="DW89" s="519">
        <v>0</v>
      </c>
      <c r="DX89" s="519">
        <v>0</v>
      </c>
      <c r="DY89" s="131"/>
      <c r="DZ89" s="337" t="s">
        <v>631</v>
      </c>
      <c r="EA89" s="519" t="s">
        <v>1058</v>
      </c>
      <c r="EB89" s="519" t="s">
        <v>1060</v>
      </c>
      <c r="EC89" s="519">
        <v>25</v>
      </c>
      <c r="ED89" s="521" t="str">
        <f t="shared" si="5"/>
        <v>SDN100225</v>
      </c>
      <c r="EE89" s="519">
        <v>10000</v>
      </c>
      <c r="EF89" s="519">
        <v>10000</v>
      </c>
      <c r="EG89" s="519">
        <v>10000</v>
      </c>
      <c r="EH89" s="519">
        <v>10000</v>
      </c>
      <c r="EI89" s="519">
        <v>10000</v>
      </c>
      <c r="EJ89" s="519">
        <v>10000</v>
      </c>
      <c r="EK89" s="519">
        <v>10000</v>
      </c>
      <c r="EL89" s="519">
        <v>10000</v>
      </c>
      <c r="EM89" s="519">
        <v>10000</v>
      </c>
      <c r="EN89" s="519">
        <v>10000</v>
      </c>
      <c r="EO89" s="519">
        <v>10000</v>
      </c>
      <c r="EP89" s="519">
        <v>10000</v>
      </c>
      <c r="EQ89" s="519">
        <v>10000</v>
      </c>
      <c r="ER89" s="519">
        <v>10000</v>
      </c>
      <c r="ES89" s="519">
        <v>10000</v>
      </c>
      <c r="ET89" s="519">
        <v>10000</v>
      </c>
      <c r="EU89" s="519">
        <v>10000</v>
      </c>
      <c r="EV89" s="519">
        <v>10000</v>
      </c>
      <c r="EW89" s="519">
        <v>10000</v>
      </c>
      <c r="EX89" s="519">
        <v>10000</v>
      </c>
      <c r="EY89" s="519">
        <v>10000</v>
      </c>
      <c r="EZ89" s="519">
        <v>10000</v>
      </c>
      <c r="FA89" s="519">
        <v>10000</v>
      </c>
      <c r="FB89" s="519">
        <v>10000</v>
      </c>
      <c r="FC89" s="519">
        <v>10000</v>
      </c>
      <c r="FD89" s="519">
        <v>0</v>
      </c>
      <c r="FE89" s="519">
        <v>0</v>
      </c>
      <c r="FF89" s="519">
        <v>0</v>
      </c>
      <c r="FG89" s="519">
        <v>0</v>
      </c>
      <c r="FH89" s="519">
        <v>0</v>
      </c>
      <c r="FI89" s="519">
        <v>0</v>
      </c>
      <c r="FJ89" s="519">
        <v>0</v>
      </c>
      <c r="FK89" s="519">
        <v>0</v>
      </c>
      <c r="FL89" s="519">
        <v>0</v>
      </c>
      <c r="FM89" s="519">
        <v>0</v>
      </c>
      <c r="FN89" s="519">
        <v>0</v>
      </c>
      <c r="FO89" s="519">
        <v>0</v>
      </c>
      <c r="FP89" s="519">
        <v>0</v>
      </c>
      <c r="FQ89" s="519">
        <v>0</v>
      </c>
      <c r="FR89" s="519">
        <v>0</v>
      </c>
      <c r="FS89" s="519">
        <v>0</v>
      </c>
      <c r="FT89" s="519">
        <v>0</v>
      </c>
      <c r="FU89" s="519">
        <v>0</v>
      </c>
      <c r="FV89" s="519">
        <v>0</v>
      </c>
      <c r="FW89" s="519">
        <v>0</v>
      </c>
      <c r="FX89" s="519">
        <v>0</v>
      </c>
      <c r="FY89" s="519">
        <v>0</v>
      </c>
      <c r="FZ89" s="519">
        <v>0</v>
      </c>
      <c r="GA89" s="519">
        <v>0</v>
      </c>
      <c r="GB89" s="519">
        <v>0</v>
      </c>
      <c r="GC89" s="519">
        <v>0</v>
      </c>
      <c r="GD89" s="519">
        <v>0</v>
      </c>
      <c r="GE89" s="519">
        <v>0</v>
      </c>
      <c r="GF89" s="519">
        <v>0</v>
      </c>
      <c r="GG89" s="519">
        <v>0</v>
      </c>
      <c r="GH89" s="519">
        <v>0</v>
      </c>
      <c r="GI89" s="519">
        <v>0</v>
      </c>
      <c r="GJ89" s="519">
        <v>0</v>
      </c>
      <c r="GK89" s="519">
        <v>0</v>
      </c>
      <c r="GL89" s="519">
        <v>0</v>
      </c>
      <c r="GM89" s="519">
        <v>0</v>
      </c>
      <c r="GN89" s="519">
        <v>0</v>
      </c>
      <c r="GO89" s="519">
        <v>0</v>
      </c>
      <c r="GP89" s="519">
        <v>0</v>
      </c>
      <c r="GQ89" s="519">
        <v>0</v>
      </c>
      <c r="GR89" s="519">
        <v>0</v>
      </c>
      <c r="GS89" s="519">
        <v>0</v>
      </c>
      <c r="GT89" s="519">
        <v>0</v>
      </c>
      <c r="GU89" s="519">
        <v>0</v>
      </c>
      <c r="GV89" s="519">
        <v>0</v>
      </c>
      <c r="GW89" s="519">
        <v>0</v>
      </c>
      <c r="GX89" s="519">
        <v>0</v>
      </c>
      <c r="GY89" s="519">
        <v>0</v>
      </c>
      <c r="GZ89" s="519">
        <v>0</v>
      </c>
      <c r="HA89" s="519">
        <v>0</v>
      </c>
      <c r="HB89" s="519">
        <v>0</v>
      </c>
      <c r="HC89" s="519">
        <v>0</v>
      </c>
      <c r="HD89" s="519">
        <v>0</v>
      </c>
      <c r="HE89" s="519">
        <v>0</v>
      </c>
      <c r="HF89" s="519">
        <v>0</v>
      </c>
      <c r="HG89" s="519">
        <v>0</v>
      </c>
      <c r="HH89" s="519">
        <v>0</v>
      </c>
      <c r="HI89" s="519">
        <v>0</v>
      </c>
      <c r="HJ89" s="519">
        <v>0</v>
      </c>
      <c r="HK89" s="519">
        <v>0</v>
      </c>
      <c r="HL89" s="519">
        <v>0</v>
      </c>
      <c r="HM89" s="519">
        <v>0</v>
      </c>
      <c r="HN89" s="519">
        <v>0</v>
      </c>
      <c r="HO89" s="519">
        <v>0</v>
      </c>
      <c r="HP89" s="519">
        <v>0</v>
      </c>
      <c r="HQ89" s="519">
        <v>0</v>
      </c>
      <c r="HR89" s="519">
        <v>0</v>
      </c>
      <c r="HS89" s="519">
        <v>0</v>
      </c>
      <c r="HT89" s="519">
        <v>0</v>
      </c>
      <c r="HU89" s="519">
        <v>0</v>
      </c>
      <c r="HV89" s="519">
        <v>0</v>
      </c>
      <c r="HW89" s="519">
        <v>0</v>
      </c>
      <c r="HX89" s="519">
        <v>0</v>
      </c>
      <c r="HY89" s="519">
        <v>0</v>
      </c>
      <c r="HZ89" s="519">
        <v>0</v>
      </c>
      <c r="IA89" s="519">
        <v>0</v>
      </c>
      <c r="IB89" s="519">
        <v>0</v>
      </c>
      <c r="IC89" s="519">
        <v>0</v>
      </c>
      <c r="ID89" s="519">
        <v>0</v>
      </c>
      <c r="IE89" s="519">
        <v>0</v>
      </c>
      <c r="IF89" s="519">
        <v>0</v>
      </c>
      <c r="IG89" s="519">
        <v>0</v>
      </c>
      <c r="IH89" s="519">
        <v>0</v>
      </c>
      <c r="II89" s="519">
        <v>0</v>
      </c>
      <c r="IJ89" s="519">
        <v>0</v>
      </c>
      <c r="IK89" s="519">
        <v>0</v>
      </c>
    </row>
    <row r="90" spans="1:245" hidden="1">
      <c r="A90" s="337" t="s">
        <v>631</v>
      </c>
      <c r="B90" s="519" t="s">
        <v>1058</v>
      </c>
      <c r="C90" s="519"/>
      <c r="D90" s="519"/>
      <c r="E90" s="519"/>
      <c r="F90" s="519">
        <v>1</v>
      </c>
      <c r="G90" s="520"/>
      <c r="H90" s="519">
        <v>8</v>
      </c>
      <c r="I90" s="519">
        <v>8</v>
      </c>
      <c r="J90" s="519" t="str">
        <f t="shared" si="6"/>
        <v>SDN10010808</v>
      </c>
      <c r="K90" s="519">
        <v>768</v>
      </c>
      <c r="M90" s="337" t="s">
        <v>631</v>
      </c>
      <c r="N90" s="519" t="s">
        <v>1058</v>
      </c>
      <c r="O90" s="519" t="s">
        <v>1060</v>
      </c>
      <c r="P90" s="519">
        <v>26</v>
      </c>
      <c r="Q90" s="183" t="str">
        <f t="shared" si="4"/>
        <v>SDN100226</v>
      </c>
      <c r="R90" s="519">
        <v>0</v>
      </c>
      <c r="S90" s="519">
        <v>0</v>
      </c>
      <c r="T90" s="519">
        <v>0</v>
      </c>
      <c r="U90" s="519">
        <v>0</v>
      </c>
      <c r="V90" s="519">
        <v>0</v>
      </c>
      <c r="W90" s="519">
        <v>0</v>
      </c>
      <c r="X90" s="519">
        <v>0</v>
      </c>
      <c r="Y90" s="519">
        <v>0</v>
      </c>
      <c r="Z90" s="519">
        <v>0</v>
      </c>
      <c r="AA90" s="519">
        <v>0</v>
      </c>
      <c r="AB90" s="519">
        <v>0</v>
      </c>
      <c r="AC90" s="519">
        <v>0</v>
      </c>
      <c r="AD90" s="519">
        <v>0</v>
      </c>
      <c r="AE90" s="519">
        <v>0</v>
      </c>
      <c r="AF90" s="519">
        <v>0</v>
      </c>
      <c r="AG90" s="519">
        <v>0</v>
      </c>
      <c r="AH90" s="519">
        <v>0</v>
      </c>
      <c r="AI90" s="519">
        <v>0</v>
      </c>
      <c r="AJ90" s="519">
        <v>0</v>
      </c>
      <c r="AK90" s="519">
        <v>0</v>
      </c>
      <c r="AL90" s="519">
        <v>0</v>
      </c>
      <c r="AM90" s="519">
        <v>0</v>
      </c>
      <c r="AN90" s="519">
        <v>0</v>
      </c>
      <c r="AO90" s="519">
        <v>0</v>
      </c>
      <c r="AP90" s="519">
        <v>10000</v>
      </c>
      <c r="AQ90" s="519">
        <v>0</v>
      </c>
      <c r="AR90" s="519">
        <v>0</v>
      </c>
      <c r="AS90" s="519">
        <v>0</v>
      </c>
      <c r="AT90" s="519">
        <v>0</v>
      </c>
      <c r="AU90" s="519">
        <v>0</v>
      </c>
      <c r="AV90" s="519">
        <v>0</v>
      </c>
      <c r="AW90" s="519">
        <v>0</v>
      </c>
      <c r="AX90" s="519">
        <v>0</v>
      </c>
      <c r="AY90" s="519">
        <v>0</v>
      </c>
      <c r="AZ90" s="519">
        <v>0</v>
      </c>
      <c r="BA90" s="519">
        <v>0</v>
      </c>
      <c r="BB90" s="519">
        <v>0</v>
      </c>
      <c r="BC90" s="519">
        <v>0</v>
      </c>
      <c r="BD90" s="519">
        <v>0</v>
      </c>
      <c r="BE90" s="519">
        <v>0</v>
      </c>
      <c r="BF90" s="519">
        <v>0</v>
      </c>
      <c r="BG90" s="519">
        <v>0</v>
      </c>
      <c r="BH90" s="519">
        <v>0</v>
      </c>
      <c r="BI90" s="519">
        <v>0</v>
      </c>
      <c r="BJ90" s="519">
        <v>0</v>
      </c>
      <c r="BK90" s="519">
        <v>0</v>
      </c>
      <c r="BL90" s="519">
        <v>0</v>
      </c>
      <c r="BM90" s="519">
        <v>0</v>
      </c>
      <c r="BN90" s="519">
        <v>0</v>
      </c>
      <c r="BO90" s="519">
        <v>0</v>
      </c>
      <c r="BP90" s="519">
        <v>0</v>
      </c>
      <c r="BQ90" s="519">
        <v>0</v>
      </c>
      <c r="BR90" s="519">
        <v>0</v>
      </c>
      <c r="BS90" s="519">
        <v>0</v>
      </c>
      <c r="BT90" s="519">
        <v>0</v>
      </c>
      <c r="BU90" s="519">
        <v>0</v>
      </c>
      <c r="BV90" s="519">
        <v>0</v>
      </c>
      <c r="BW90" s="519">
        <v>0</v>
      </c>
      <c r="BX90" s="519">
        <v>0</v>
      </c>
      <c r="BY90" s="519">
        <v>0</v>
      </c>
      <c r="BZ90" s="519">
        <v>0</v>
      </c>
      <c r="CA90" s="519">
        <v>0</v>
      </c>
      <c r="CB90" s="519">
        <v>0</v>
      </c>
      <c r="CC90" s="519">
        <v>0</v>
      </c>
      <c r="CD90" s="519">
        <v>0</v>
      </c>
      <c r="CE90" s="519">
        <v>0</v>
      </c>
      <c r="CF90" s="519">
        <v>0</v>
      </c>
      <c r="CG90" s="519">
        <v>0</v>
      </c>
      <c r="CH90" s="519">
        <v>0</v>
      </c>
      <c r="CI90" s="519">
        <v>0</v>
      </c>
      <c r="CJ90" s="519">
        <v>0</v>
      </c>
      <c r="CK90" s="519">
        <v>0</v>
      </c>
      <c r="CL90" s="519">
        <v>0</v>
      </c>
      <c r="CM90" s="519">
        <v>0</v>
      </c>
      <c r="CN90" s="519">
        <v>0</v>
      </c>
      <c r="CO90" s="519">
        <v>0</v>
      </c>
      <c r="CP90" s="519">
        <v>0</v>
      </c>
      <c r="CQ90" s="519">
        <v>0</v>
      </c>
      <c r="CR90" s="519">
        <v>0</v>
      </c>
      <c r="CS90" s="519">
        <v>0</v>
      </c>
      <c r="CT90" s="519">
        <v>0</v>
      </c>
      <c r="CU90" s="519">
        <v>0</v>
      </c>
      <c r="CV90" s="519">
        <v>0</v>
      </c>
      <c r="CW90" s="519">
        <v>0</v>
      </c>
      <c r="CX90" s="519">
        <v>0</v>
      </c>
      <c r="CY90" s="519">
        <v>0</v>
      </c>
      <c r="CZ90" s="519">
        <v>0</v>
      </c>
      <c r="DA90" s="519">
        <v>0</v>
      </c>
      <c r="DB90" s="519">
        <v>0</v>
      </c>
      <c r="DC90" s="519">
        <v>0</v>
      </c>
      <c r="DD90" s="519">
        <v>0</v>
      </c>
      <c r="DE90" s="519">
        <v>0</v>
      </c>
      <c r="DF90" s="519">
        <v>0</v>
      </c>
      <c r="DG90" s="519">
        <v>0</v>
      </c>
      <c r="DH90" s="519">
        <v>0</v>
      </c>
      <c r="DI90" s="519">
        <v>0</v>
      </c>
      <c r="DJ90" s="519">
        <v>0</v>
      </c>
      <c r="DK90" s="519">
        <v>0</v>
      </c>
      <c r="DL90" s="519">
        <v>0</v>
      </c>
      <c r="DM90" s="519">
        <v>0</v>
      </c>
      <c r="DN90" s="519">
        <v>0</v>
      </c>
      <c r="DO90" s="519">
        <v>0</v>
      </c>
      <c r="DP90" s="519">
        <v>0</v>
      </c>
      <c r="DQ90" s="519">
        <v>0</v>
      </c>
      <c r="DR90" s="519">
        <v>0</v>
      </c>
      <c r="DS90" s="519">
        <v>0</v>
      </c>
      <c r="DT90" s="519">
        <v>0</v>
      </c>
      <c r="DU90" s="519">
        <v>0</v>
      </c>
      <c r="DV90" s="519">
        <v>0</v>
      </c>
      <c r="DW90" s="519">
        <v>0</v>
      </c>
      <c r="DX90" s="519">
        <v>0</v>
      </c>
      <c r="DY90" s="131"/>
      <c r="DZ90" s="337" t="s">
        <v>631</v>
      </c>
      <c r="EA90" s="519" t="s">
        <v>1058</v>
      </c>
      <c r="EB90" s="519" t="s">
        <v>1060</v>
      </c>
      <c r="EC90" s="519">
        <v>26</v>
      </c>
      <c r="ED90" s="521" t="str">
        <f t="shared" si="5"/>
        <v>SDN100226</v>
      </c>
      <c r="EE90" s="519">
        <v>10000</v>
      </c>
      <c r="EF90" s="519">
        <v>10000</v>
      </c>
      <c r="EG90" s="519">
        <v>10000</v>
      </c>
      <c r="EH90" s="519">
        <v>10000</v>
      </c>
      <c r="EI90" s="519">
        <v>10000</v>
      </c>
      <c r="EJ90" s="519">
        <v>10000</v>
      </c>
      <c r="EK90" s="519">
        <v>10000</v>
      </c>
      <c r="EL90" s="519">
        <v>10000</v>
      </c>
      <c r="EM90" s="519">
        <v>10000</v>
      </c>
      <c r="EN90" s="519">
        <v>10000</v>
      </c>
      <c r="EO90" s="519">
        <v>10000</v>
      </c>
      <c r="EP90" s="519">
        <v>10000</v>
      </c>
      <c r="EQ90" s="519">
        <v>10000</v>
      </c>
      <c r="ER90" s="519">
        <v>10000</v>
      </c>
      <c r="ES90" s="519">
        <v>10000</v>
      </c>
      <c r="ET90" s="519">
        <v>10000</v>
      </c>
      <c r="EU90" s="519">
        <v>10000</v>
      </c>
      <c r="EV90" s="519">
        <v>10000</v>
      </c>
      <c r="EW90" s="519">
        <v>10000</v>
      </c>
      <c r="EX90" s="519">
        <v>10000</v>
      </c>
      <c r="EY90" s="519">
        <v>10000</v>
      </c>
      <c r="EZ90" s="519">
        <v>10000</v>
      </c>
      <c r="FA90" s="519">
        <v>10000</v>
      </c>
      <c r="FB90" s="519">
        <v>10000</v>
      </c>
      <c r="FC90" s="519">
        <v>10000</v>
      </c>
      <c r="FD90" s="519">
        <v>0</v>
      </c>
      <c r="FE90" s="519">
        <v>0</v>
      </c>
      <c r="FF90" s="519">
        <v>0</v>
      </c>
      <c r="FG90" s="519">
        <v>0</v>
      </c>
      <c r="FH90" s="519">
        <v>0</v>
      </c>
      <c r="FI90" s="519">
        <v>0</v>
      </c>
      <c r="FJ90" s="519">
        <v>0</v>
      </c>
      <c r="FK90" s="519">
        <v>0</v>
      </c>
      <c r="FL90" s="519">
        <v>0</v>
      </c>
      <c r="FM90" s="519">
        <v>0</v>
      </c>
      <c r="FN90" s="519">
        <v>0</v>
      </c>
      <c r="FO90" s="519">
        <v>0</v>
      </c>
      <c r="FP90" s="519">
        <v>0</v>
      </c>
      <c r="FQ90" s="519">
        <v>0</v>
      </c>
      <c r="FR90" s="519">
        <v>0</v>
      </c>
      <c r="FS90" s="519">
        <v>0</v>
      </c>
      <c r="FT90" s="519">
        <v>0</v>
      </c>
      <c r="FU90" s="519">
        <v>0</v>
      </c>
      <c r="FV90" s="519">
        <v>0</v>
      </c>
      <c r="FW90" s="519">
        <v>0</v>
      </c>
      <c r="FX90" s="519">
        <v>0</v>
      </c>
      <c r="FY90" s="519">
        <v>0</v>
      </c>
      <c r="FZ90" s="519">
        <v>0</v>
      </c>
      <c r="GA90" s="519">
        <v>0</v>
      </c>
      <c r="GB90" s="519">
        <v>0</v>
      </c>
      <c r="GC90" s="519">
        <v>0</v>
      </c>
      <c r="GD90" s="519">
        <v>0</v>
      </c>
      <c r="GE90" s="519">
        <v>0</v>
      </c>
      <c r="GF90" s="519">
        <v>0</v>
      </c>
      <c r="GG90" s="519">
        <v>0</v>
      </c>
      <c r="GH90" s="519">
        <v>0</v>
      </c>
      <c r="GI90" s="519">
        <v>0</v>
      </c>
      <c r="GJ90" s="519">
        <v>0</v>
      </c>
      <c r="GK90" s="519">
        <v>0</v>
      </c>
      <c r="GL90" s="519">
        <v>0</v>
      </c>
      <c r="GM90" s="519">
        <v>0</v>
      </c>
      <c r="GN90" s="519">
        <v>0</v>
      </c>
      <c r="GO90" s="519">
        <v>0</v>
      </c>
      <c r="GP90" s="519">
        <v>0</v>
      </c>
      <c r="GQ90" s="519">
        <v>0</v>
      </c>
      <c r="GR90" s="519">
        <v>0</v>
      </c>
      <c r="GS90" s="519">
        <v>0</v>
      </c>
      <c r="GT90" s="519">
        <v>0</v>
      </c>
      <c r="GU90" s="519">
        <v>0</v>
      </c>
      <c r="GV90" s="519">
        <v>0</v>
      </c>
      <c r="GW90" s="519">
        <v>0</v>
      </c>
      <c r="GX90" s="519">
        <v>0</v>
      </c>
      <c r="GY90" s="519">
        <v>0</v>
      </c>
      <c r="GZ90" s="519">
        <v>0</v>
      </c>
      <c r="HA90" s="519">
        <v>0</v>
      </c>
      <c r="HB90" s="519">
        <v>0</v>
      </c>
      <c r="HC90" s="519">
        <v>0</v>
      </c>
      <c r="HD90" s="519">
        <v>0</v>
      </c>
      <c r="HE90" s="519">
        <v>0</v>
      </c>
      <c r="HF90" s="519">
        <v>0</v>
      </c>
      <c r="HG90" s="519">
        <v>0</v>
      </c>
      <c r="HH90" s="519">
        <v>0</v>
      </c>
      <c r="HI90" s="519">
        <v>0</v>
      </c>
      <c r="HJ90" s="519">
        <v>0</v>
      </c>
      <c r="HK90" s="519">
        <v>0</v>
      </c>
      <c r="HL90" s="519">
        <v>0</v>
      </c>
      <c r="HM90" s="519">
        <v>0</v>
      </c>
      <c r="HN90" s="519">
        <v>0</v>
      </c>
      <c r="HO90" s="519">
        <v>0</v>
      </c>
      <c r="HP90" s="519">
        <v>0</v>
      </c>
      <c r="HQ90" s="519">
        <v>0</v>
      </c>
      <c r="HR90" s="519">
        <v>0</v>
      </c>
      <c r="HS90" s="519">
        <v>0</v>
      </c>
      <c r="HT90" s="519">
        <v>0</v>
      </c>
      <c r="HU90" s="519">
        <v>0</v>
      </c>
      <c r="HV90" s="519">
        <v>0</v>
      </c>
      <c r="HW90" s="519">
        <v>0</v>
      </c>
      <c r="HX90" s="519">
        <v>0</v>
      </c>
      <c r="HY90" s="519">
        <v>0</v>
      </c>
      <c r="HZ90" s="519">
        <v>0</v>
      </c>
      <c r="IA90" s="519">
        <v>0</v>
      </c>
      <c r="IB90" s="519">
        <v>0</v>
      </c>
      <c r="IC90" s="519">
        <v>0</v>
      </c>
      <c r="ID90" s="519">
        <v>0</v>
      </c>
      <c r="IE90" s="519">
        <v>0</v>
      </c>
      <c r="IF90" s="519">
        <v>0</v>
      </c>
      <c r="IG90" s="519">
        <v>0</v>
      </c>
      <c r="IH90" s="519">
        <v>0</v>
      </c>
      <c r="II90" s="519">
        <v>0</v>
      </c>
      <c r="IJ90" s="519">
        <v>0</v>
      </c>
      <c r="IK90" s="519">
        <v>0</v>
      </c>
    </row>
    <row r="91" spans="1:245" hidden="1">
      <c r="A91" s="337" t="s">
        <v>631</v>
      </c>
      <c r="B91" s="519" t="s">
        <v>1058</v>
      </c>
      <c r="C91" s="519"/>
      <c r="D91" s="519"/>
      <c r="E91" s="519"/>
      <c r="F91" s="519">
        <v>1</v>
      </c>
      <c r="G91" s="520"/>
      <c r="H91" s="519">
        <v>8</v>
      </c>
      <c r="I91" s="519">
        <v>9</v>
      </c>
      <c r="J91" s="519" t="str">
        <f t="shared" si="6"/>
        <v>SDN10010809</v>
      </c>
      <c r="K91" s="519">
        <v>768</v>
      </c>
      <c r="M91" s="337" t="s">
        <v>631</v>
      </c>
      <c r="N91" s="519" t="s">
        <v>1058</v>
      </c>
      <c r="O91" s="519" t="s">
        <v>1060</v>
      </c>
      <c r="P91" s="519">
        <v>27</v>
      </c>
      <c r="Q91" s="183" t="str">
        <f t="shared" si="4"/>
        <v>SDN100227</v>
      </c>
      <c r="R91" s="519">
        <v>0</v>
      </c>
      <c r="S91" s="519">
        <v>0</v>
      </c>
      <c r="T91" s="519">
        <v>0</v>
      </c>
      <c r="U91" s="519">
        <v>0</v>
      </c>
      <c r="V91" s="519">
        <v>0</v>
      </c>
      <c r="W91" s="519">
        <v>0</v>
      </c>
      <c r="X91" s="519">
        <v>0</v>
      </c>
      <c r="Y91" s="519">
        <v>0</v>
      </c>
      <c r="Z91" s="519">
        <v>0</v>
      </c>
      <c r="AA91" s="519">
        <v>0</v>
      </c>
      <c r="AB91" s="519">
        <v>0</v>
      </c>
      <c r="AC91" s="519">
        <v>0</v>
      </c>
      <c r="AD91" s="519">
        <v>0</v>
      </c>
      <c r="AE91" s="519">
        <v>0</v>
      </c>
      <c r="AF91" s="519">
        <v>0</v>
      </c>
      <c r="AG91" s="519">
        <v>0</v>
      </c>
      <c r="AH91" s="519">
        <v>0</v>
      </c>
      <c r="AI91" s="519">
        <v>0</v>
      </c>
      <c r="AJ91" s="519">
        <v>0</v>
      </c>
      <c r="AK91" s="519">
        <v>0</v>
      </c>
      <c r="AL91" s="519">
        <v>0</v>
      </c>
      <c r="AM91" s="519">
        <v>0</v>
      </c>
      <c r="AN91" s="519">
        <v>0</v>
      </c>
      <c r="AO91" s="519">
        <v>0</v>
      </c>
      <c r="AP91" s="519">
        <v>10000</v>
      </c>
      <c r="AQ91" s="519">
        <v>0</v>
      </c>
      <c r="AR91" s="519">
        <v>0</v>
      </c>
      <c r="AS91" s="519">
        <v>0</v>
      </c>
      <c r="AT91" s="519">
        <v>0</v>
      </c>
      <c r="AU91" s="519">
        <v>0</v>
      </c>
      <c r="AV91" s="519">
        <v>0</v>
      </c>
      <c r="AW91" s="519">
        <v>0</v>
      </c>
      <c r="AX91" s="519">
        <v>0</v>
      </c>
      <c r="AY91" s="519">
        <v>0</v>
      </c>
      <c r="AZ91" s="519">
        <v>0</v>
      </c>
      <c r="BA91" s="519">
        <v>0</v>
      </c>
      <c r="BB91" s="519">
        <v>0</v>
      </c>
      <c r="BC91" s="519">
        <v>0</v>
      </c>
      <c r="BD91" s="519">
        <v>0</v>
      </c>
      <c r="BE91" s="519">
        <v>0</v>
      </c>
      <c r="BF91" s="519">
        <v>0</v>
      </c>
      <c r="BG91" s="519">
        <v>0</v>
      </c>
      <c r="BH91" s="519">
        <v>0</v>
      </c>
      <c r="BI91" s="519">
        <v>0</v>
      </c>
      <c r="BJ91" s="519">
        <v>0</v>
      </c>
      <c r="BK91" s="519">
        <v>0</v>
      </c>
      <c r="BL91" s="519">
        <v>0</v>
      </c>
      <c r="BM91" s="519">
        <v>0</v>
      </c>
      <c r="BN91" s="519">
        <v>0</v>
      </c>
      <c r="BO91" s="519">
        <v>0</v>
      </c>
      <c r="BP91" s="519">
        <v>0</v>
      </c>
      <c r="BQ91" s="519">
        <v>0</v>
      </c>
      <c r="BR91" s="519">
        <v>0</v>
      </c>
      <c r="BS91" s="519">
        <v>0</v>
      </c>
      <c r="BT91" s="519">
        <v>0</v>
      </c>
      <c r="BU91" s="519">
        <v>0</v>
      </c>
      <c r="BV91" s="519">
        <v>0</v>
      </c>
      <c r="BW91" s="519">
        <v>0</v>
      </c>
      <c r="BX91" s="519">
        <v>0</v>
      </c>
      <c r="BY91" s="519">
        <v>0</v>
      </c>
      <c r="BZ91" s="519">
        <v>0</v>
      </c>
      <c r="CA91" s="519">
        <v>0</v>
      </c>
      <c r="CB91" s="519">
        <v>0</v>
      </c>
      <c r="CC91" s="519">
        <v>0</v>
      </c>
      <c r="CD91" s="519">
        <v>0</v>
      </c>
      <c r="CE91" s="519">
        <v>0</v>
      </c>
      <c r="CF91" s="519">
        <v>0</v>
      </c>
      <c r="CG91" s="519">
        <v>0</v>
      </c>
      <c r="CH91" s="519">
        <v>0</v>
      </c>
      <c r="CI91" s="519">
        <v>0</v>
      </c>
      <c r="CJ91" s="519">
        <v>0</v>
      </c>
      <c r="CK91" s="519">
        <v>0</v>
      </c>
      <c r="CL91" s="519">
        <v>0</v>
      </c>
      <c r="CM91" s="519">
        <v>0</v>
      </c>
      <c r="CN91" s="519">
        <v>0</v>
      </c>
      <c r="CO91" s="519">
        <v>0</v>
      </c>
      <c r="CP91" s="519">
        <v>0</v>
      </c>
      <c r="CQ91" s="519">
        <v>0</v>
      </c>
      <c r="CR91" s="519">
        <v>0</v>
      </c>
      <c r="CS91" s="519">
        <v>0</v>
      </c>
      <c r="CT91" s="519">
        <v>0</v>
      </c>
      <c r="CU91" s="519">
        <v>0</v>
      </c>
      <c r="CV91" s="519">
        <v>0</v>
      </c>
      <c r="CW91" s="519">
        <v>0</v>
      </c>
      <c r="CX91" s="519">
        <v>0</v>
      </c>
      <c r="CY91" s="519">
        <v>0</v>
      </c>
      <c r="CZ91" s="519">
        <v>0</v>
      </c>
      <c r="DA91" s="519">
        <v>0</v>
      </c>
      <c r="DB91" s="519">
        <v>0</v>
      </c>
      <c r="DC91" s="519">
        <v>0</v>
      </c>
      <c r="DD91" s="519">
        <v>0</v>
      </c>
      <c r="DE91" s="519">
        <v>0</v>
      </c>
      <c r="DF91" s="519">
        <v>0</v>
      </c>
      <c r="DG91" s="519">
        <v>0</v>
      </c>
      <c r="DH91" s="519">
        <v>0</v>
      </c>
      <c r="DI91" s="519">
        <v>0</v>
      </c>
      <c r="DJ91" s="519">
        <v>0</v>
      </c>
      <c r="DK91" s="519">
        <v>0</v>
      </c>
      <c r="DL91" s="519">
        <v>0</v>
      </c>
      <c r="DM91" s="519">
        <v>0</v>
      </c>
      <c r="DN91" s="519">
        <v>0</v>
      </c>
      <c r="DO91" s="519">
        <v>0</v>
      </c>
      <c r="DP91" s="519">
        <v>0</v>
      </c>
      <c r="DQ91" s="519">
        <v>0</v>
      </c>
      <c r="DR91" s="519">
        <v>0</v>
      </c>
      <c r="DS91" s="519">
        <v>0</v>
      </c>
      <c r="DT91" s="519">
        <v>0</v>
      </c>
      <c r="DU91" s="519">
        <v>0</v>
      </c>
      <c r="DV91" s="519">
        <v>0</v>
      </c>
      <c r="DW91" s="519">
        <v>0</v>
      </c>
      <c r="DX91" s="519">
        <v>0</v>
      </c>
      <c r="DY91" s="131"/>
      <c r="DZ91" s="337" t="s">
        <v>631</v>
      </c>
      <c r="EA91" s="519" t="s">
        <v>1058</v>
      </c>
      <c r="EB91" s="519" t="s">
        <v>1060</v>
      </c>
      <c r="EC91" s="519">
        <v>27</v>
      </c>
      <c r="ED91" s="521" t="str">
        <f t="shared" si="5"/>
        <v>SDN100227</v>
      </c>
      <c r="EE91" s="519">
        <v>10000</v>
      </c>
      <c r="EF91" s="519">
        <v>10000</v>
      </c>
      <c r="EG91" s="519">
        <v>10000</v>
      </c>
      <c r="EH91" s="519">
        <v>10000</v>
      </c>
      <c r="EI91" s="519">
        <v>10000</v>
      </c>
      <c r="EJ91" s="519">
        <v>10000</v>
      </c>
      <c r="EK91" s="519">
        <v>10000</v>
      </c>
      <c r="EL91" s="519">
        <v>10000</v>
      </c>
      <c r="EM91" s="519">
        <v>10000</v>
      </c>
      <c r="EN91" s="519">
        <v>10000</v>
      </c>
      <c r="EO91" s="519">
        <v>10000</v>
      </c>
      <c r="EP91" s="519">
        <v>10000</v>
      </c>
      <c r="EQ91" s="519">
        <v>10000</v>
      </c>
      <c r="ER91" s="519">
        <v>10000</v>
      </c>
      <c r="ES91" s="519">
        <v>10000</v>
      </c>
      <c r="ET91" s="519">
        <v>10000</v>
      </c>
      <c r="EU91" s="519">
        <v>10000</v>
      </c>
      <c r="EV91" s="519">
        <v>10000</v>
      </c>
      <c r="EW91" s="519">
        <v>10000</v>
      </c>
      <c r="EX91" s="519">
        <v>10000</v>
      </c>
      <c r="EY91" s="519">
        <v>10000</v>
      </c>
      <c r="EZ91" s="519">
        <v>10000</v>
      </c>
      <c r="FA91" s="519">
        <v>10000</v>
      </c>
      <c r="FB91" s="519">
        <v>10000</v>
      </c>
      <c r="FC91" s="519">
        <v>10000</v>
      </c>
      <c r="FD91" s="519">
        <v>0</v>
      </c>
      <c r="FE91" s="519">
        <v>0</v>
      </c>
      <c r="FF91" s="519">
        <v>0</v>
      </c>
      <c r="FG91" s="519">
        <v>0</v>
      </c>
      <c r="FH91" s="519">
        <v>0</v>
      </c>
      <c r="FI91" s="519">
        <v>0</v>
      </c>
      <c r="FJ91" s="519">
        <v>0</v>
      </c>
      <c r="FK91" s="519">
        <v>0</v>
      </c>
      <c r="FL91" s="519">
        <v>0</v>
      </c>
      <c r="FM91" s="519">
        <v>0</v>
      </c>
      <c r="FN91" s="519">
        <v>0</v>
      </c>
      <c r="FO91" s="519">
        <v>0</v>
      </c>
      <c r="FP91" s="519">
        <v>0</v>
      </c>
      <c r="FQ91" s="519">
        <v>0</v>
      </c>
      <c r="FR91" s="519">
        <v>0</v>
      </c>
      <c r="FS91" s="519">
        <v>0</v>
      </c>
      <c r="FT91" s="519">
        <v>0</v>
      </c>
      <c r="FU91" s="519">
        <v>0</v>
      </c>
      <c r="FV91" s="519">
        <v>0</v>
      </c>
      <c r="FW91" s="519">
        <v>0</v>
      </c>
      <c r="FX91" s="519">
        <v>0</v>
      </c>
      <c r="FY91" s="519">
        <v>0</v>
      </c>
      <c r="FZ91" s="519">
        <v>0</v>
      </c>
      <c r="GA91" s="519">
        <v>0</v>
      </c>
      <c r="GB91" s="519">
        <v>0</v>
      </c>
      <c r="GC91" s="519">
        <v>0</v>
      </c>
      <c r="GD91" s="519">
        <v>0</v>
      </c>
      <c r="GE91" s="519">
        <v>0</v>
      </c>
      <c r="GF91" s="519">
        <v>0</v>
      </c>
      <c r="GG91" s="519">
        <v>0</v>
      </c>
      <c r="GH91" s="519">
        <v>0</v>
      </c>
      <c r="GI91" s="519">
        <v>0</v>
      </c>
      <c r="GJ91" s="519">
        <v>0</v>
      </c>
      <c r="GK91" s="519">
        <v>0</v>
      </c>
      <c r="GL91" s="519">
        <v>0</v>
      </c>
      <c r="GM91" s="519">
        <v>0</v>
      </c>
      <c r="GN91" s="519">
        <v>0</v>
      </c>
      <c r="GO91" s="519">
        <v>0</v>
      </c>
      <c r="GP91" s="519">
        <v>0</v>
      </c>
      <c r="GQ91" s="519">
        <v>0</v>
      </c>
      <c r="GR91" s="519">
        <v>0</v>
      </c>
      <c r="GS91" s="519">
        <v>0</v>
      </c>
      <c r="GT91" s="519">
        <v>0</v>
      </c>
      <c r="GU91" s="519">
        <v>0</v>
      </c>
      <c r="GV91" s="519">
        <v>0</v>
      </c>
      <c r="GW91" s="519">
        <v>0</v>
      </c>
      <c r="GX91" s="519">
        <v>0</v>
      </c>
      <c r="GY91" s="519">
        <v>0</v>
      </c>
      <c r="GZ91" s="519">
        <v>0</v>
      </c>
      <c r="HA91" s="519">
        <v>0</v>
      </c>
      <c r="HB91" s="519">
        <v>0</v>
      </c>
      <c r="HC91" s="519">
        <v>0</v>
      </c>
      <c r="HD91" s="519">
        <v>0</v>
      </c>
      <c r="HE91" s="519">
        <v>0</v>
      </c>
      <c r="HF91" s="519">
        <v>0</v>
      </c>
      <c r="HG91" s="519">
        <v>0</v>
      </c>
      <c r="HH91" s="519">
        <v>0</v>
      </c>
      <c r="HI91" s="519">
        <v>0</v>
      </c>
      <c r="HJ91" s="519">
        <v>0</v>
      </c>
      <c r="HK91" s="519">
        <v>0</v>
      </c>
      <c r="HL91" s="519">
        <v>0</v>
      </c>
      <c r="HM91" s="519">
        <v>0</v>
      </c>
      <c r="HN91" s="519">
        <v>0</v>
      </c>
      <c r="HO91" s="519">
        <v>0</v>
      </c>
      <c r="HP91" s="519">
        <v>0</v>
      </c>
      <c r="HQ91" s="519">
        <v>0</v>
      </c>
      <c r="HR91" s="519">
        <v>0</v>
      </c>
      <c r="HS91" s="519">
        <v>0</v>
      </c>
      <c r="HT91" s="519">
        <v>0</v>
      </c>
      <c r="HU91" s="519">
        <v>0</v>
      </c>
      <c r="HV91" s="519">
        <v>0</v>
      </c>
      <c r="HW91" s="519">
        <v>0</v>
      </c>
      <c r="HX91" s="519">
        <v>0</v>
      </c>
      <c r="HY91" s="519">
        <v>0</v>
      </c>
      <c r="HZ91" s="519">
        <v>0</v>
      </c>
      <c r="IA91" s="519">
        <v>0</v>
      </c>
      <c r="IB91" s="519">
        <v>0</v>
      </c>
      <c r="IC91" s="519">
        <v>0</v>
      </c>
      <c r="ID91" s="519">
        <v>0</v>
      </c>
      <c r="IE91" s="519">
        <v>0</v>
      </c>
      <c r="IF91" s="519">
        <v>0</v>
      </c>
      <c r="IG91" s="519">
        <v>0</v>
      </c>
      <c r="IH91" s="519">
        <v>0</v>
      </c>
      <c r="II91" s="519">
        <v>0</v>
      </c>
      <c r="IJ91" s="519">
        <v>0</v>
      </c>
      <c r="IK91" s="519">
        <v>0</v>
      </c>
    </row>
    <row r="92" spans="1:245" hidden="1">
      <c r="A92" s="337" t="s">
        <v>631</v>
      </c>
      <c r="B92" s="519" t="s">
        <v>1058</v>
      </c>
      <c r="C92" s="519"/>
      <c r="D92" s="519"/>
      <c r="E92" s="519"/>
      <c r="F92" s="519">
        <v>1</v>
      </c>
      <c r="G92" s="520"/>
      <c r="H92" s="519">
        <v>8</v>
      </c>
      <c r="I92" s="519">
        <v>10</v>
      </c>
      <c r="J92" s="519" t="str">
        <f t="shared" si="6"/>
        <v>SDN10010810</v>
      </c>
      <c r="K92" s="519">
        <v>768</v>
      </c>
      <c r="M92" s="337" t="s">
        <v>631</v>
      </c>
      <c r="N92" s="519" t="s">
        <v>1058</v>
      </c>
      <c r="O92" s="519" t="s">
        <v>1060</v>
      </c>
      <c r="P92" s="519">
        <v>28</v>
      </c>
      <c r="Q92" s="183" t="str">
        <f t="shared" si="4"/>
        <v>SDN100228</v>
      </c>
      <c r="R92" s="519">
        <v>0</v>
      </c>
      <c r="S92" s="519">
        <v>0</v>
      </c>
      <c r="T92" s="519">
        <v>0</v>
      </c>
      <c r="U92" s="519">
        <v>0</v>
      </c>
      <c r="V92" s="519">
        <v>0</v>
      </c>
      <c r="W92" s="519">
        <v>0</v>
      </c>
      <c r="X92" s="519">
        <v>0</v>
      </c>
      <c r="Y92" s="519">
        <v>0</v>
      </c>
      <c r="Z92" s="519">
        <v>0</v>
      </c>
      <c r="AA92" s="519">
        <v>0</v>
      </c>
      <c r="AB92" s="519">
        <v>0</v>
      </c>
      <c r="AC92" s="519">
        <v>0</v>
      </c>
      <c r="AD92" s="519">
        <v>0</v>
      </c>
      <c r="AE92" s="519">
        <v>0</v>
      </c>
      <c r="AF92" s="519">
        <v>0</v>
      </c>
      <c r="AG92" s="519">
        <v>0</v>
      </c>
      <c r="AH92" s="519">
        <v>0</v>
      </c>
      <c r="AI92" s="519">
        <v>0</v>
      </c>
      <c r="AJ92" s="519">
        <v>0</v>
      </c>
      <c r="AK92" s="519">
        <v>0</v>
      </c>
      <c r="AL92" s="519">
        <v>0</v>
      </c>
      <c r="AM92" s="519">
        <v>0</v>
      </c>
      <c r="AN92" s="519">
        <v>0</v>
      </c>
      <c r="AO92" s="519">
        <v>0</v>
      </c>
      <c r="AP92" s="519">
        <v>10000</v>
      </c>
      <c r="AQ92" s="519">
        <v>0</v>
      </c>
      <c r="AR92" s="519">
        <v>0</v>
      </c>
      <c r="AS92" s="519">
        <v>0</v>
      </c>
      <c r="AT92" s="519">
        <v>0</v>
      </c>
      <c r="AU92" s="519">
        <v>0</v>
      </c>
      <c r="AV92" s="519">
        <v>0</v>
      </c>
      <c r="AW92" s="519">
        <v>0</v>
      </c>
      <c r="AX92" s="519">
        <v>0</v>
      </c>
      <c r="AY92" s="519">
        <v>0</v>
      </c>
      <c r="AZ92" s="519">
        <v>0</v>
      </c>
      <c r="BA92" s="519">
        <v>0</v>
      </c>
      <c r="BB92" s="519">
        <v>0</v>
      </c>
      <c r="BC92" s="519">
        <v>0</v>
      </c>
      <c r="BD92" s="519">
        <v>0</v>
      </c>
      <c r="BE92" s="519">
        <v>0</v>
      </c>
      <c r="BF92" s="519">
        <v>0</v>
      </c>
      <c r="BG92" s="519">
        <v>0</v>
      </c>
      <c r="BH92" s="519">
        <v>0</v>
      </c>
      <c r="BI92" s="519">
        <v>0</v>
      </c>
      <c r="BJ92" s="519">
        <v>0</v>
      </c>
      <c r="BK92" s="519">
        <v>0</v>
      </c>
      <c r="BL92" s="519">
        <v>0</v>
      </c>
      <c r="BM92" s="519">
        <v>0</v>
      </c>
      <c r="BN92" s="519">
        <v>0</v>
      </c>
      <c r="BO92" s="519">
        <v>0</v>
      </c>
      <c r="BP92" s="519">
        <v>0</v>
      </c>
      <c r="BQ92" s="519">
        <v>0</v>
      </c>
      <c r="BR92" s="519">
        <v>0</v>
      </c>
      <c r="BS92" s="519">
        <v>0</v>
      </c>
      <c r="BT92" s="519">
        <v>0</v>
      </c>
      <c r="BU92" s="519">
        <v>0</v>
      </c>
      <c r="BV92" s="519">
        <v>0</v>
      </c>
      <c r="BW92" s="519">
        <v>0</v>
      </c>
      <c r="BX92" s="519">
        <v>0</v>
      </c>
      <c r="BY92" s="519">
        <v>0</v>
      </c>
      <c r="BZ92" s="519">
        <v>0</v>
      </c>
      <c r="CA92" s="519">
        <v>0</v>
      </c>
      <c r="CB92" s="519">
        <v>0</v>
      </c>
      <c r="CC92" s="519">
        <v>0</v>
      </c>
      <c r="CD92" s="519">
        <v>0</v>
      </c>
      <c r="CE92" s="519">
        <v>0</v>
      </c>
      <c r="CF92" s="519">
        <v>0</v>
      </c>
      <c r="CG92" s="519">
        <v>0</v>
      </c>
      <c r="CH92" s="519">
        <v>0</v>
      </c>
      <c r="CI92" s="519">
        <v>0</v>
      </c>
      <c r="CJ92" s="519">
        <v>0</v>
      </c>
      <c r="CK92" s="519">
        <v>0</v>
      </c>
      <c r="CL92" s="519">
        <v>0</v>
      </c>
      <c r="CM92" s="519">
        <v>0</v>
      </c>
      <c r="CN92" s="519">
        <v>0</v>
      </c>
      <c r="CO92" s="519">
        <v>0</v>
      </c>
      <c r="CP92" s="519">
        <v>0</v>
      </c>
      <c r="CQ92" s="519">
        <v>0</v>
      </c>
      <c r="CR92" s="519">
        <v>0</v>
      </c>
      <c r="CS92" s="519">
        <v>0</v>
      </c>
      <c r="CT92" s="519">
        <v>0</v>
      </c>
      <c r="CU92" s="519">
        <v>0</v>
      </c>
      <c r="CV92" s="519">
        <v>0</v>
      </c>
      <c r="CW92" s="519">
        <v>0</v>
      </c>
      <c r="CX92" s="519">
        <v>0</v>
      </c>
      <c r="CY92" s="519">
        <v>0</v>
      </c>
      <c r="CZ92" s="519">
        <v>0</v>
      </c>
      <c r="DA92" s="519">
        <v>0</v>
      </c>
      <c r="DB92" s="519">
        <v>0</v>
      </c>
      <c r="DC92" s="519">
        <v>0</v>
      </c>
      <c r="DD92" s="519">
        <v>0</v>
      </c>
      <c r="DE92" s="519">
        <v>0</v>
      </c>
      <c r="DF92" s="519">
        <v>0</v>
      </c>
      <c r="DG92" s="519">
        <v>0</v>
      </c>
      <c r="DH92" s="519">
        <v>0</v>
      </c>
      <c r="DI92" s="519">
        <v>0</v>
      </c>
      <c r="DJ92" s="519">
        <v>0</v>
      </c>
      <c r="DK92" s="519">
        <v>0</v>
      </c>
      <c r="DL92" s="519">
        <v>0</v>
      </c>
      <c r="DM92" s="519">
        <v>0</v>
      </c>
      <c r="DN92" s="519">
        <v>0</v>
      </c>
      <c r="DO92" s="519">
        <v>0</v>
      </c>
      <c r="DP92" s="519">
        <v>0</v>
      </c>
      <c r="DQ92" s="519">
        <v>0</v>
      </c>
      <c r="DR92" s="519">
        <v>0</v>
      </c>
      <c r="DS92" s="519">
        <v>0</v>
      </c>
      <c r="DT92" s="519">
        <v>0</v>
      </c>
      <c r="DU92" s="519">
        <v>0</v>
      </c>
      <c r="DV92" s="519">
        <v>0</v>
      </c>
      <c r="DW92" s="519">
        <v>0</v>
      </c>
      <c r="DX92" s="519">
        <v>0</v>
      </c>
      <c r="DY92" s="131"/>
      <c r="DZ92" s="337" t="s">
        <v>631</v>
      </c>
      <c r="EA92" s="519" t="s">
        <v>1058</v>
      </c>
      <c r="EB92" s="519" t="s">
        <v>1060</v>
      </c>
      <c r="EC92" s="519">
        <v>28</v>
      </c>
      <c r="ED92" s="521" t="str">
        <f t="shared" si="5"/>
        <v>SDN100228</v>
      </c>
      <c r="EE92" s="519">
        <v>10000</v>
      </c>
      <c r="EF92" s="519">
        <v>10000</v>
      </c>
      <c r="EG92" s="519">
        <v>10000</v>
      </c>
      <c r="EH92" s="519">
        <v>10000</v>
      </c>
      <c r="EI92" s="519">
        <v>10000</v>
      </c>
      <c r="EJ92" s="519">
        <v>10000</v>
      </c>
      <c r="EK92" s="519">
        <v>10000</v>
      </c>
      <c r="EL92" s="519">
        <v>10000</v>
      </c>
      <c r="EM92" s="519">
        <v>10000</v>
      </c>
      <c r="EN92" s="519">
        <v>10000</v>
      </c>
      <c r="EO92" s="519">
        <v>10000</v>
      </c>
      <c r="EP92" s="519">
        <v>10000</v>
      </c>
      <c r="EQ92" s="519">
        <v>10000</v>
      </c>
      <c r="ER92" s="519">
        <v>10000</v>
      </c>
      <c r="ES92" s="519">
        <v>10000</v>
      </c>
      <c r="ET92" s="519">
        <v>10000</v>
      </c>
      <c r="EU92" s="519">
        <v>10000</v>
      </c>
      <c r="EV92" s="519">
        <v>10000</v>
      </c>
      <c r="EW92" s="519">
        <v>10000</v>
      </c>
      <c r="EX92" s="519">
        <v>10000</v>
      </c>
      <c r="EY92" s="519">
        <v>10000</v>
      </c>
      <c r="EZ92" s="519">
        <v>10000</v>
      </c>
      <c r="FA92" s="519">
        <v>10000</v>
      </c>
      <c r="FB92" s="519">
        <v>10000</v>
      </c>
      <c r="FC92" s="519">
        <v>10000</v>
      </c>
      <c r="FD92" s="519">
        <v>0</v>
      </c>
      <c r="FE92" s="519">
        <v>0</v>
      </c>
      <c r="FF92" s="519">
        <v>0</v>
      </c>
      <c r="FG92" s="519">
        <v>0</v>
      </c>
      <c r="FH92" s="519">
        <v>0</v>
      </c>
      <c r="FI92" s="519">
        <v>0</v>
      </c>
      <c r="FJ92" s="519">
        <v>0</v>
      </c>
      <c r="FK92" s="519">
        <v>0</v>
      </c>
      <c r="FL92" s="519">
        <v>0</v>
      </c>
      <c r="FM92" s="519">
        <v>0</v>
      </c>
      <c r="FN92" s="519">
        <v>0</v>
      </c>
      <c r="FO92" s="519">
        <v>0</v>
      </c>
      <c r="FP92" s="519">
        <v>0</v>
      </c>
      <c r="FQ92" s="519">
        <v>0</v>
      </c>
      <c r="FR92" s="519">
        <v>0</v>
      </c>
      <c r="FS92" s="519">
        <v>0</v>
      </c>
      <c r="FT92" s="519">
        <v>0</v>
      </c>
      <c r="FU92" s="519">
        <v>0</v>
      </c>
      <c r="FV92" s="519">
        <v>0</v>
      </c>
      <c r="FW92" s="519">
        <v>0</v>
      </c>
      <c r="FX92" s="519">
        <v>0</v>
      </c>
      <c r="FY92" s="519">
        <v>0</v>
      </c>
      <c r="FZ92" s="519">
        <v>0</v>
      </c>
      <c r="GA92" s="519">
        <v>0</v>
      </c>
      <c r="GB92" s="519">
        <v>0</v>
      </c>
      <c r="GC92" s="519">
        <v>0</v>
      </c>
      <c r="GD92" s="519">
        <v>0</v>
      </c>
      <c r="GE92" s="519">
        <v>0</v>
      </c>
      <c r="GF92" s="519">
        <v>0</v>
      </c>
      <c r="GG92" s="519">
        <v>0</v>
      </c>
      <c r="GH92" s="519">
        <v>0</v>
      </c>
      <c r="GI92" s="519">
        <v>0</v>
      </c>
      <c r="GJ92" s="519">
        <v>0</v>
      </c>
      <c r="GK92" s="519">
        <v>0</v>
      </c>
      <c r="GL92" s="519">
        <v>0</v>
      </c>
      <c r="GM92" s="519">
        <v>0</v>
      </c>
      <c r="GN92" s="519">
        <v>0</v>
      </c>
      <c r="GO92" s="519">
        <v>0</v>
      </c>
      <c r="GP92" s="519">
        <v>0</v>
      </c>
      <c r="GQ92" s="519">
        <v>0</v>
      </c>
      <c r="GR92" s="519">
        <v>0</v>
      </c>
      <c r="GS92" s="519">
        <v>0</v>
      </c>
      <c r="GT92" s="519">
        <v>0</v>
      </c>
      <c r="GU92" s="519">
        <v>0</v>
      </c>
      <c r="GV92" s="519">
        <v>0</v>
      </c>
      <c r="GW92" s="519">
        <v>0</v>
      </c>
      <c r="GX92" s="519">
        <v>0</v>
      </c>
      <c r="GY92" s="519">
        <v>0</v>
      </c>
      <c r="GZ92" s="519">
        <v>0</v>
      </c>
      <c r="HA92" s="519">
        <v>0</v>
      </c>
      <c r="HB92" s="519">
        <v>0</v>
      </c>
      <c r="HC92" s="519">
        <v>0</v>
      </c>
      <c r="HD92" s="519">
        <v>0</v>
      </c>
      <c r="HE92" s="519">
        <v>0</v>
      </c>
      <c r="HF92" s="519">
        <v>0</v>
      </c>
      <c r="HG92" s="519">
        <v>0</v>
      </c>
      <c r="HH92" s="519">
        <v>0</v>
      </c>
      <c r="HI92" s="519">
        <v>0</v>
      </c>
      <c r="HJ92" s="519">
        <v>0</v>
      </c>
      <c r="HK92" s="519">
        <v>0</v>
      </c>
      <c r="HL92" s="519">
        <v>0</v>
      </c>
      <c r="HM92" s="519">
        <v>0</v>
      </c>
      <c r="HN92" s="519">
        <v>0</v>
      </c>
      <c r="HO92" s="519">
        <v>0</v>
      </c>
      <c r="HP92" s="519">
        <v>0</v>
      </c>
      <c r="HQ92" s="519">
        <v>0</v>
      </c>
      <c r="HR92" s="519">
        <v>0</v>
      </c>
      <c r="HS92" s="519">
        <v>0</v>
      </c>
      <c r="HT92" s="519">
        <v>0</v>
      </c>
      <c r="HU92" s="519">
        <v>0</v>
      </c>
      <c r="HV92" s="519">
        <v>0</v>
      </c>
      <c r="HW92" s="519">
        <v>0</v>
      </c>
      <c r="HX92" s="519">
        <v>0</v>
      </c>
      <c r="HY92" s="519">
        <v>0</v>
      </c>
      <c r="HZ92" s="519">
        <v>0</v>
      </c>
      <c r="IA92" s="519">
        <v>0</v>
      </c>
      <c r="IB92" s="519">
        <v>0</v>
      </c>
      <c r="IC92" s="519">
        <v>0</v>
      </c>
      <c r="ID92" s="519">
        <v>0</v>
      </c>
      <c r="IE92" s="519">
        <v>0</v>
      </c>
      <c r="IF92" s="519">
        <v>0</v>
      </c>
      <c r="IG92" s="519">
        <v>0</v>
      </c>
      <c r="IH92" s="519">
        <v>0</v>
      </c>
      <c r="II92" s="519">
        <v>0</v>
      </c>
      <c r="IJ92" s="519">
        <v>0</v>
      </c>
      <c r="IK92" s="519">
        <v>0</v>
      </c>
    </row>
    <row r="93" spans="1:245" hidden="1">
      <c r="A93" s="337" t="s">
        <v>631</v>
      </c>
      <c r="B93" s="519" t="s">
        <v>1058</v>
      </c>
      <c r="C93" s="519"/>
      <c r="D93" s="519"/>
      <c r="E93" s="519"/>
      <c r="F93" s="519">
        <v>1</v>
      </c>
      <c r="G93" s="520"/>
      <c r="H93" s="519">
        <v>9</v>
      </c>
      <c r="I93" s="519">
        <v>1</v>
      </c>
      <c r="J93" s="519" t="str">
        <f t="shared" si="6"/>
        <v>SDN10010901</v>
      </c>
      <c r="K93" s="519">
        <v>960</v>
      </c>
      <c r="M93" s="337" t="s">
        <v>631</v>
      </c>
      <c r="N93" s="519" t="s">
        <v>1058</v>
      </c>
      <c r="O93" s="519" t="s">
        <v>1060</v>
      </c>
      <c r="P93" s="519">
        <v>29</v>
      </c>
      <c r="Q93" s="183" t="str">
        <f t="shared" si="4"/>
        <v>SDN100229</v>
      </c>
      <c r="R93" s="519">
        <v>0</v>
      </c>
      <c r="S93" s="519">
        <v>0</v>
      </c>
      <c r="T93" s="519">
        <v>0</v>
      </c>
      <c r="U93" s="519">
        <v>0</v>
      </c>
      <c r="V93" s="519">
        <v>0</v>
      </c>
      <c r="W93" s="519">
        <v>0</v>
      </c>
      <c r="X93" s="519">
        <v>0</v>
      </c>
      <c r="Y93" s="519">
        <v>0</v>
      </c>
      <c r="Z93" s="519">
        <v>0</v>
      </c>
      <c r="AA93" s="519">
        <v>0</v>
      </c>
      <c r="AB93" s="519">
        <v>0</v>
      </c>
      <c r="AC93" s="519">
        <v>0</v>
      </c>
      <c r="AD93" s="519">
        <v>0</v>
      </c>
      <c r="AE93" s="519">
        <v>0</v>
      </c>
      <c r="AF93" s="519">
        <v>0</v>
      </c>
      <c r="AG93" s="519">
        <v>0</v>
      </c>
      <c r="AH93" s="519">
        <v>0</v>
      </c>
      <c r="AI93" s="519">
        <v>0</v>
      </c>
      <c r="AJ93" s="519">
        <v>0</v>
      </c>
      <c r="AK93" s="519">
        <v>0</v>
      </c>
      <c r="AL93" s="519">
        <v>0</v>
      </c>
      <c r="AM93" s="519">
        <v>0</v>
      </c>
      <c r="AN93" s="519">
        <v>0</v>
      </c>
      <c r="AO93" s="519">
        <v>0</v>
      </c>
      <c r="AP93" s="519">
        <v>10000</v>
      </c>
      <c r="AQ93" s="519">
        <v>0</v>
      </c>
      <c r="AR93" s="519">
        <v>0</v>
      </c>
      <c r="AS93" s="519">
        <v>0</v>
      </c>
      <c r="AT93" s="519">
        <v>0</v>
      </c>
      <c r="AU93" s="519">
        <v>0</v>
      </c>
      <c r="AV93" s="519">
        <v>0</v>
      </c>
      <c r="AW93" s="519">
        <v>0</v>
      </c>
      <c r="AX93" s="519">
        <v>0</v>
      </c>
      <c r="AY93" s="519">
        <v>0</v>
      </c>
      <c r="AZ93" s="519">
        <v>0</v>
      </c>
      <c r="BA93" s="519">
        <v>0</v>
      </c>
      <c r="BB93" s="519">
        <v>0</v>
      </c>
      <c r="BC93" s="519">
        <v>0</v>
      </c>
      <c r="BD93" s="519">
        <v>0</v>
      </c>
      <c r="BE93" s="519">
        <v>0</v>
      </c>
      <c r="BF93" s="519">
        <v>0</v>
      </c>
      <c r="BG93" s="519">
        <v>0</v>
      </c>
      <c r="BH93" s="519">
        <v>0</v>
      </c>
      <c r="BI93" s="519">
        <v>0</v>
      </c>
      <c r="BJ93" s="519">
        <v>0</v>
      </c>
      <c r="BK93" s="519">
        <v>0</v>
      </c>
      <c r="BL93" s="519">
        <v>0</v>
      </c>
      <c r="BM93" s="519">
        <v>0</v>
      </c>
      <c r="BN93" s="519">
        <v>0</v>
      </c>
      <c r="BO93" s="519">
        <v>0</v>
      </c>
      <c r="BP93" s="519">
        <v>0</v>
      </c>
      <c r="BQ93" s="519">
        <v>0</v>
      </c>
      <c r="BR93" s="519">
        <v>0</v>
      </c>
      <c r="BS93" s="519">
        <v>0</v>
      </c>
      <c r="BT93" s="519">
        <v>0</v>
      </c>
      <c r="BU93" s="519">
        <v>0</v>
      </c>
      <c r="BV93" s="519">
        <v>0</v>
      </c>
      <c r="BW93" s="519">
        <v>0</v>
      </c>
      <c r="BX93" s="519">
        <v>0</v>
      </c>
      <c r="BY93" s="519">
        <v>0</v>
      </c>
      <c r="BZ93" s="519">
        <v>0</v>
      </c>
      <c r="CA93" s="519">
        <v>0</v>
      </c>
      <c r="CB93" s="519">
        <v>0</v>
      </c>
      <c r="CC93" s="519">
        <v>0</v>
      </c>
      <c r="CD93" s="519">
        <v>0</v>
      </c>
      <c r="CE93" s="519">
        <v>0</v>
      </c>
      <c r="CF93" s="519">
        <v>0</v>
      </c>
      <c r="CG93" s="519">
        <v>0</v>
      </c>
      <c r="CH93" s="519">
        <v>0</v>
      </c>
      <c r="CI93" s="519">
        <v>0</v>
      </c>
      <c r="CJ93" s="519">
        <v>0</v>
      </c>
      <c r="CK93" s="519">
        <v>0</v>
      </c>
      <c r="CL93" s="519">
        <v>0</v>
      </c>
      <c r="CM93" s="519">
        <v>0</v>
      </c>
      <c r="CN93" s="519">
        <v>0</v>
      </c>
      <c r="CO93" s="519">
        <v>0</v>
      </c>
      <c r="CP93" s="519">
        <v>0</v>
      </c>
      <c r="CQ93" s="519">
        <v>0</v>
      </c>
      <c r="CR93" s="519">
        <v>0</v>
      </c>
      <c r="CS93" s="519">
        <v>0</v>
      </c>
      <c r="CT93" s="519">
        <v>0</v>
      </c>
      <c r="CU93" s="519">
        <v>0</v>
      </c>
      <c r="CV93" s="519">
        <v>0</v>
      </c>
      <c r="CW93" s="519">
        <v>0</v>
      </c>
      <c r="CX93" s="519">
        <v>0</v>
      </c>
      <c r="CY93" s="519">
        <v>0</v>
      </c>
      <c r="CZ93" s="519">
        <v>0</v>
      </c>
      <c r="DA93" s="519">
        <v>0</v>
      </c>
      <c r="DB93" s="519">
        <v>0</v>
      </c>
      <c r="DC93" s="519">
        <v>0</v>
      </c>
      <c r="DD93" s="519">
        <v>0</v>
      </c>
      <c r="DE93" s="519">
        <v>0</v>
      </c>
      <c r="DF93" s="519">
        <v>0</v>
      </c>
      <c r="DG93" s="519">
        <v>0</v>
      </c>
      <c r="DH93" s="519">
        <v>0</v>
      </c>
      <c r="DI93" s="519">
        <v>0</v>
      </c>
      <c r="DJ93" s="519">
        <v>0</v>
      </c>
      <c r="DK93" s="519">
        <v>0</v>
      </c>
      <c r="DL93" s="519">
        <v>0</v>
      </c>
      <c r="DM93" s="519">
        <v>0</v>
      </c>
      <c r="DN93" s="519">
        <v>0</v>
      </c>
      <c r="DO93" s="519">
        <v>0</v>
      </c>
      <c r="DP93" s="519">
        <v>0</v>
      </c>
      <c r="DQ93" s="519">
        <v>0</v>
      </c>
      <c r="DR93" s="519">
        <v>0</v>
      </c>
      <c r="DS93" s="519">
        <v>0</v>
      </c>
      <c r="DT93" s="519">
        <v>0</v>
      </c>
      <c r="DU93" s="519">
        <v>0</v>
      </c>
      <c r="DV93" s="519">
        <v>0</v>
      </c>
      <c r="DW93" s="519">
        <v>0</v>
      </c>
      <c r="DX93" s="519">
        <v>0</v>
      </c>
      <c r="DY93" s="131"/>
      <c r="DZ93" s="337" t="s">
        <v>631</v>
      </c>
      <c r="EA93" s="519" t="s">
        <v>1058</v>
      </c>
      <c r="EB93" s="519" t="s">
        <v>1060</v>
      </c>
      <c r="EC93" s="519">
        <v>29</v>
      </c>
      <c r="ED93" s="521" t="str">
        <f t="shared" si="5"/>
        <v>SDN100229</v>
      </c>
      <c r="EE93" s="519">
        <v>10000</v>
      </c>
      <c r="EF93" s="519">
        <v>10000</v>
      </c>
      <c r="EG93" s="519">
        <v>10000</v>
      </c>
      <c r="EH93" s="519">
        <v>10000</v>
      </c>
      <c r="EI93" s="519">
        <v>10000</v>
      </c>
      <c r="EJ93" s="519">
        <v>10000</v>
      </c>
      <c r="EK93" s="519">
        <v>10000</v>
      </c>
      <c r="EL93" s="519">
        <v>10000</v>
      </c>
      <c r="EM93" s="519">
        <v>10000</v>
      </c>
      <c r="EN93" s="519">
        <v>10000</v>
      </c>
      <c r="EO93" s="519">
        <v>10000</v>
      </c>
      <c r="EP93" s="519">
        <v>10000</v>
      </c>
      <c r="EQ93" s="519">
        <v>10000</v>
      </c>
      <c r="ER93" s="519">
        <v>10000</v>
      </c>
      <c r="ES93" s="519">
        <v>10000</v>
      </c>
      <c r="ET93" s="519">
        <v>10000</v>
      </c>
      <c r="EU93" s="519">
        <v>10000</v>
      </c>
      <c r="EV93" s="519">
        <v>10000</v>
      </c>
      <c r="EW93" s="519">
        <v>10000</v>
      </c>
      <c r="EX93" s="519">
        <v>10000</v>
      </c>
      <c r="EY93" s="519">
        <v>10000</v>
      </c>
      <c r="EZ93" s="519">
        <v>10000</v>
      </c>
      <c r="FA93" s="519">
        <v>10000</v>
      </c>
      <c r="FB93" s="519">
        <v>10000</v>
      </c>
      <c r="FC93" s="519">
        <v>10000</v>
      </c>
      <c r="FD93" s="519">
        <v>0</v>
      </c>
      <c r="FE93" s="519">
        <v>0</v>
      </c>
      <c r="FF93" s="519">
        <v>0</v>
      </c>
      <c r="FG93" s="519">
        <v>0</v>
      </c>
      <c r="FH93" s="519">
        <v>0</v>
      </c>
      <c r="FI93" s="519">
        <v>0</v>
      </c>
      <c r="FJ93" s="519">
        <v>0</v>
      </c>
      <c r="FK93" s="519">
        <v>0</v>
      </c>
      <c r="FL93" s="519">
        <v>0</v>
      </c>
      <c r="FM93" s="519">
        <v>0</v>
      </c>
      <c r="FN93" s="519">
        <v>0</v>
      </c>
      <c r="FO93" s="519">
        <v>0</v>
      </c>
      <c r="FP93" s="519">
        <v>0</v>
      </c>
      <c r="FQ93" s="519">
        <v>0</v>
      </c>
      <c r="FR93" s="519">
        <v>0</v>
      </c>
      <c r="FS93" s="519">
        <v>0</v>
      </c>
      <c r="FT93" s="519">
        <v>0</v>
      </c>
      <c r="FU93" s="519">
        <v>0</v>
      </c>
      <c r="FV93" s="519">
        <v>0</v>
      </c>
      <c r="FW93" s="519">
        <v>0</v>
      </c>
      <c r="FX93" s="519">
        <v>0</v>
      </c>
      <c r="FY93" s="519">
        <v>0</v>
      </c>
      <c r="FZ93" s="519">
        <v>0</v>
      </c>
      <c r="GA93" s="519">
        <v>0</v>
      </c>
      <c r="GB93" s="519">
        <v>0</v>
      </c>
      <c r="GC93" s="519">
        <v>0</v>
      </c>
      <c r="GD93" s="519">
        <v>0</v>
      </c>
      <c r="GE93" s="519">
        <v>0</v>
      </c>
      <c r="GF93" s="519">
        <v>0</v>
      </c>
      <c r="GG93" s="519">
        <v>0</v>
      </c>
      <c r="GH93" s="519">
        <v>0</v>
      </c>
      <c r="GI93" s="519">
        <v>0</v>
      </c>
      <c r="GJ93" s="519">
        <v>0</v>
      </c>
      <c r="GK93" s="519">
        <v>0</v>
      </c>
      <c r="GL93" s="519">
        <v>0</v>
      </c>
      <c r="GM93" s="519">
        <v>0</v>
      </c>
      <c r="GN93" s="519">
        <v>0</v>
      </c>
      <c r="GO93" s="519">
        <v>0</v>
      </c>
      <c r="GP93" s="519">
        <v>0</v>
      </c>
      <c r="GQ93" s="519">
        <v>0</v>
      </c>
      <c r="GR93" s="519">
        <v>0</v>
      </c>
      <c r="GS93" s="519">
        <v>0</v>
      </c>
      <c r="GT93" s="519">
        <v>0</v>
      </c>
      <c r="GU93" s="519">
        <v>0</v>
      </c>
      <c r="GV93" s="519">
        <v>0</v>
      </c>
      <c r="GW93" s="519">
        <v>0</v>
      </c>
      <c r="GX93" s="519">
        <v>0</v>
      </c>
      <c r="GY93" s="519">
        <v>0</v>
      </c>
      <c r="GZ93" s="519">
        <v>0</v>
      </c>
      <c r="HA93" s="519">
        <v>0</v>
      </c>
      <c r="HB93" s="519">
        <v>0</v>
      </c>
      <c r="HC93" s="519">
        <v>0</v>
      </c>
      <c r="HD93" s="519">
        <v>0</v>
      </c>
      <c r="HE93" s="519">
        <v>0</v>
      </c>
      <c r="HF93" s="519">
        <v>0</v>
      </c>
      <c r="HG93" s="519">
        <v>0</v>
      </c>
      <c r="HH93" s="519">
        <v>0</v>
      </c>
      <c r="HI93" s="519">
        <v>0</v>
      </c>
      <c r="HJ93" s="519">
        <v>0</v>
      </c>
      <c r="HK93" s="519">
        <v>0</v>
      </c>
      <c r="HL93" s="519">
        <v>0</v>
      </c>
      <c r="HM93" s="519">
        <v>0</v>
      </c>
      <c r="HN93" s="519">
        <v>0</v>
      </c>
      <c r="HO93" s="519">
        <v>0</v>
      </c>
      <c r="HP93" s="519">
        <v>0</v>
      </c>
      <c r="HQ93" s="519">
        <v>0</v>
      </c>
      <c r="HR93" s="519">
        <v>0</v>
      </c>
      <c r="HS93" s="519">
        <v>0</v>
      </c>
      <c r="HT93" s="519">
        <v>0</v>
      </c>
      <c r="HU93" s="519">
        <v>0</v>
      </c>
      <c r="HV93" s="519">
        <v>0</v>
      </c>
      <c r="HW93" s="519">
        <v>0</v>
      </c>
      <c r="HX93" s="519">
        <v>0</v>
      </c>
      <c r="HY93" s="519">
        <v>0</v>
      </c>
      <c r="HZ93" s="519">
        <v>0</v>
      </c>
      <c r="IA93" s="519">
        <v>0</v>
      </c>
      <c r="IB93" s="519">
        <v>0</v>
      </c>
      <c r="IC93" s="519">
        <v>0</v>
      </c>
      <c r="ID93" s="519">
        <v>0</v>
      </c>
      <c r="IE93" s="519">
        <v>0</v>
      </c>
      <c r="IF93" s="519">
        <v>0</v>
      </c>
      <c r="IG93" s="519">
        <v>0</v>
      </c>
      <c r="IH93" s="519">
        <v>0</v>
      </c>
      <c r="II93" s="519">
        <v>0</v>
      </c>
      <c r="IJ93" s="519">
        <v>0</v>
      </c>
      <c r="IK93" s="519">
        <v>0</v>
      </c>
    </row>
    <row r="94" spans="1:245" hidden="1">
      <c r="A94" s="337" t="s">
        <v>631</v>
      </c>
      <c r="B94" s="519" t="s">
        <v>1058</v>
      </c>
      <c r="C94" s="519"/>
      <c r="D94" s="519"/>
      <c r="E94" s="519"/>
      <c r="F94" s="519">
        <v>1</v>
      </c>
      <c r="G94" s="520"/>
      <c r="H94" s="519">
        <v>9</v>
      </c>
      <c r="I94" s="519">
        <v>2</v>
      </c>
      <c r="J94" s="519" t="str">
        <f t="shared" si="6"/>
        <v>SDN10010902</v>
      </c>
      <c r="K94" s="519">
        <v>960</v>
      </c>
      <c r="M94" s="337" t="s">
        <v>631</v>
      </c>
      <c r="N94" s="519" t="s">
        <v>1058</v>
      </c>
      <c r="O94" s="519" t="s">
        <v>1060</v>
      </c>
      <c r="P94" s="519">
        <v>30</v>
      </c>
      <c r="Q94" s="183" t="str">
        <f t="shared" si="4"/>
        <v>SDN100230</v>
      </c>
      <c r="R94" s="519">
        <v>0</v>
      </c>
      <c r="S94" s="519">
        <v>0</v>
      </c>
      <c r="T94" s="519">
        <v>0</v>
      </c>
      <c r="U94" s="519">
        <v>0</v>
      </c>
      <c r="V94" s="519">
        <v>0</v>
      </c>
      <c r="W94" s="519">
        <v>0</v>
      </c>
      <c r="X94" s="519">
        <v>0</v>
      </c>
      <c r="Y94" s="519">
        <v>0</v>
      </c>
      <c r="Z94" s="519">
        <v>0</v>
      </c>
      <c r="AA94" s="519">
        <v>0</v>
      </c>
      <c r="AB94" s="519">
        <v>0</v>
      </c>
      <c r="AC94" s="519">
        <v>0</v>
      </c>
      <c r="AD94" s="519">
        <v>0</v>
      </c>
      <c r="AE94" s="519">
        <v>0</v>
      </c>
      <c r="AF94" s="519">
        <v>0</v>
      </c>
      <c r="AG94" s="519">
        <v>0</v>
      </c>
      <c r="AH94" s="519">
        <v>0</v>
      </c>
      <c r="AI94" s="519">
        <v>0</v>
      </c>
      <c r="AJ94" s="519">
        <v>0</v>
      </c>
      <c r="AK94" s="519">
        <v>0</v>
      </c>
      <c r="AL94" s="519">
        <v>0</v>
      </c>
      <c r="AM94" s="519">
        <v>0</v>
      </c>
      <c r="AN94" s="519">
        <v>0</v>
      </c>
      <c r="AO94" s="519">
        <v>0</v>
      </c>
      <c r="AP94" s="519">
        <v>10000</v>
      </c>
      <c r="AQ94" s="519">
        <v>0</v>
      </c>
      <c r="AR94" s="519">
        <v>0</v>
      </c>
      <c r="AS94" s="519">
        <v>0</v>
      </c>
      <c r="AT94" s="519">
        <v>0</v>
      </c>
      <c r="AU94" s="519">
        <v>0</v>
      </c>
      <c r="AV94" s="519">
        <v>0</v>
      </c>
      <c r="AW94" s="519">
        <v>0</v>
      </c>
      <c r="AX94" s="519">
        <v>0</v>
      </c>
      <c r="AY94" s="519">
        <v>0</v>
      </c>
      <c r="AZ94" s="519">
        <v>0</v>
      </c>
      <c r="BA94" s="519">
        <v>0</v>
      </c>
      <c r="BB94" s="519">
        <v>0</v>
      </c>
      <c r="BC94" s="519">
        <v>0</v>
      </c>
      <c r="BD94" s="519">
        <v>0</v>
      </c>
      <c r="BE94" s="519">
        <v>0</v>
      </c>
      <c r="BF94" s="519">
        <v>0</v>
      </c>
      <c r="BG94" s="519">
        <v>0</v>
      </c>
      <c r="BH94" s="519">
        <v>0</v>
      </c>
      <c r="BI94" s="519">
        <v>0</v>
      </c>
      <c r="BJ94" s="519">
        <v>0</v>
      </c>
      <c r="BK94" s="519">
        <v>0</v>
      </c>
      <c r="BL94" s="519">
        <v>0</v>
      </c>
      <c r="BM94" s="519">
        <v>0</v>
      </c>
      <c r="BN94" s="519">
        <v>0</v>
      </c>
      <c r="BO94" s="519">
        <v>0</v>
      </c>
      <c r="BP94" s="519">
        <v>0</v>
      </c>
      <c r="BQ94" s="519">
        <v>0</v>
      </c>
      <c r="BR94" s="519">
        <v>0</v>
      </c>
      <c r="BS94" s="519">
        <v>0</v>
      </c>
      <c r="BT94" s="519">
        <v>0</v>
      </c>
      <c r="BU94" s="519">
        <v>0</v>
      </c>
      <c r="BV94" s="519">
        <v>0</v>
      </c>
      <c r="BW94" s="519">
        <v>0</v>
      </c>
      <c r="BX94" s="519">
        <v>0</v>
      </c>
      <c r="BY94" s="519">
        <v>0</v>
      </c>
      <c r="BZ94" s="519">
        <v>0</v>
      </c>
      <c r="CA94" s="519">
        <v>0</v>
      </c>
      <c r="CB94" s="519">
        <v>0</v>
      </c>
      <c r="CC94" s="519">
        <v>0</v>
      </c>
      <c r="CD94" s="519">
        <v>0</v>
      </c>
      <c r="CE94" s="519">
        <v>0</v>
      </c>
      <c r="CF94" s="519">
        <v>0</v>
      </c>
      <c r="CG94" s="519">
        <v>0</v>
      </c>
      <c r="CH94" s="519">
        <v>0</v>
      </c>
      <c r="CI94" s="519">
        <v>0</v>
      </c>
      <c r="CJ94" s="519">
        <v>0</v>
      </c>
      <c r="CK94" s="519">
        <v>0</v>
      </c>
      <c r="CL94" s="519">
        <v>0</v>
      </c>
      <c r="CM94" s="519">
        <v>0</v>
      </c>
      <c r="CN94" s="519">
        <v>0</v>
      </c>
      <c r="CO94" s="519">
        <v>0</v>
      </c>
      <c r="CP94" s="519">
        <v>0</v>
      </c>
      <c r="CQ94" s="519">
        <v>0</v>
      </c>
      <c r="CR94" s="519">
        <v>0</v>
      </c>
      <c r="CS94" s="519">
        <v>0</v>
      </c>
      <c r="CT94" s="519">
        <v>0</v>
      </c>
      <c r="CU94" s="519">
        <v>0</v>
      </c>
      <c r="CV94" s="519">
        <v>0</v>
      </c>
      <c r="CW94" s="519">
        <v>0</v>
      </c>
      <c r="CX94" s="519">
        <v>0</v>
      </c>
      <c r="CY94" s="519">
        <v>0</v>
      </c>
      <c r="CZ94" s="519">
        <v>0</v>
      </c>
      <c r="DA94" s="519">
        <v>0</v>
      </c>
      <c r="DB94" s="519">
        <v>0</v>
      </c>
      <c r="DC94" s="519">
        <v>0</v>
      </c>
      <c r="DD94" s="519">
        <v>0</v>
      </c>
      <c r="DE94" s="519">
        <v>0</v>
      </c>
      <c r="DF94" s="519">
        <v>0</v>
      </c>
      <c r="DG94" s="519">
        <v>0</v>
      </c>
      <c r="DH94" s="519">
        <v>0</v>
      </c>
      <c r="DI94" s="519">
        <v>0</v>
      </c>
      <c r="DJ94" s="519">
        <v>0</v>
      </c>
      <c r="DK94" s="519">
        <v>0</v>
      </c>
      <c r="DL94" s="519">
        <v>0</v>
      </c>
      <c r="DM94" s="519">
        <v>0</v>
      </c>
      <c r="DN94" s="519">
        <v>0</v>
      </c>
      <c r="DO94" s="519">
        <v>0</v>
      </c>
      <c r="DP94" s="519">
        <v>0</v>
      </c>
      <c r="DQ94" s="519">
        <v>0</v>
      </c>
      <c r="DR94" s="519">
        <v>0</v>
      </c>
      <c r="DS94" s="519">
        <v>0</v>
      </c>
      <c r="DT94" s="519">
        <v>0</v>
      </c>
      <c r="DU94" s="519">
        <v>0</v>
      </c>
      <c r="DV94" s="519">
        <v>0</v>
      </c>
      <c r="DW94" s="519">
        <v>0</v>
      </c>
      <c r="DX94" s="519">
        <v>0</v>
      </c>
      <c r="DY94" s="131"/>
      <c r="DZ94" s="337" t="s">
        <v>631</v>
      </c>
      <c r="EA94" s="519" t="s">
        <v>1058</v>
      </c>
      <c r="EB94" s="519" t="s">
        <v>1060</v>
      </c>
      <c r="EC94" s="519">
        <v>30</v>
      </c>
      <c r="ED94" s="521" t="str">
        <f t="shared" si="5"/>
        <v>SDN100230</v>
      </c>
      <c r="EE94" s="519">
        <v>10000</v>
      </c>
      <c r="EF94" s="519">
        <v>10000</v>
      </c>
      <c r="EG94" s="519">
        <v>10000</v>
      </c>
      <c r="EH94" s="519">
        <v>10000</v>
      </c>
      <c r="EI94" s="519">
        <v>10000</v>
      </c>
      <c r="EJ94" s="519">
        <v>10000</v>
      </c>
      <c r="EK94" s="519">
        <v>10000</v>
      </c>
      <c r="EL94" s="519">
        <v>10000</v>
      </c>
      <c r="EM94" s="519">
        <v>10000</v>
      </c>
      <c r="EN94" s="519">
        <v>10000</v>
      </c>
      <c r="EO94" s="519">
        <v>10000</v>
      </c>
      <c r="EP94" s="519">
        <v>10000</v>
      </c>
      <c r="EQ94" s="519">
        <v>10000</v>
      </c>
      <c r="ER94" s="519">
        <v>10000</v>
      </c>
      <c r="ES94" s="519">
        <v>10000</v>
      </c>
      <c r="ET94" s="519">
        <v>10000</v>
      </c>
      <c r="EU94" s="519">
        <v>10000</v>
      </c>
      <c r="EV94" s="519">
        <v>10000</v>
      </c>
      <c r="EW94" s="519">
        <v>10000</v>
      </c>
      <c r="EX94" s="519">
        <v>10000</v>
      </c>
      <c r="EY94" s="519">
        <v>10000</v>
      </c>
      <c r="EZ94" s="519">
        <v>10000</v>
      </c>
      <c r="FA94" s="519">
        <v>10000</v>
      </c>
      <c r="FB94" s="519">
        <v>10000</v>
      </c>
      <c r="FC94" s="519">
        <v>10000</v>
      </c>
      <c r="FD94" s="519">
        <v>0</v>
      </c>
      <c r="FE94" s="519">
        <v>0</v>
      </c>
      <c r="FF94" s="519">
        <v>0</v>
      </c>
      <c r="FG94" s="519">
        <v>0</v>
      </c>
      <c r="FH94" s="519">
        <v>0</v>
      </c>
      <c r="FI94" s="519">
        <v>0</v>
      </c>
      <c r="FJ94" s="519">
        <v>0</v>
      </c>
      <c r="FK94" s="519">
        <v>0</v>
      </c>
      <c r="FL94" s="519">
        <v>0</v>
      </c>
      <c r="FM94" s="519">
        <v>0</v>
      </c>
      <c r="FN94" s="519">
        <v>0</v>
      </c>
      <c r="FO94" s="519">
        <v>0</v>
      </c>
      <c r="FP94" s="519">
        <v>0</v>
      </c>
      <c r="FQ94" s="519">
        <v>0</v>
      </c>
      <c r="FR94" s="519">
        <v>0</v>
      </c>
      <c r="FS94" s="519">
        <v>0</v>
      </c>
      <c r="FT94" s="519">
        <v>0</v>
      </c>
      <c r="FU94" s="519">
        <v>0</v>
      </c>
      <c r="FV94" s="519">
        <v>0</v>
      </c>
      <c r="FW94" s="519">
        <v>0</v>
      </c>
      <c r="FX94" s="519">
        <v>0</v>
      </c>
      <c r="FY94" s="519">
        <v>0</v>
      </c>
      <c r="FZ94" s="519">
        <v>0</v>
      </c>
      <c r="GA94" s="519">
        <v>0</v>
      </c>
      <c r="GB94" s="519">
        <v>0</v>
      </c>
      <c r="GC94" s="519">
        <v>0</v>
      </c>
      <c r="GD94" s="519">
        <v>0</v>
      </c>
      <c r="GE94" s="519">
        <v>0</v>
      </c>
      <c r="GF94" s="519">
        <v>0</v>
      </c>
      <c r="GG94" s="519">
        <v>0</v>
      </c>
      <c r="GH94" s="519">
        <v>0</v>
      </c>
      <c r="GI94" s="519">
        <v>0</v>
      </c>
      <c r="GJ94" s="519">
        <v>0</v>
      </c>
      <c r="GK94" s="519">
        <v>0</v>
      </c>
      <c r="GL94" s="519">
        <v>0</v>
      </c>
      <c r="GM94" s="519">
        <v>0</v>
      </c>
      <c r="GN94" s="519">
        <v>0</v>
      </c>
      <c r="GO94" s="519">
        <v>0</v>
      </c>
      <c r="GP94" s="519">
        <v>0</v>
      </c>
      <c r="GQ94" s="519">
        <v>0</v>
      </c>
      <c r="GR94" s="519">
        <v>0</v>
      </c>
      <c r="GS94" s="519">
        <v>0</v>
      </c>
      <c r="GT94" s="519">
        <v>0</v>
      </c>
      <c r="GU94" s="519">
        <v>0</v>
      </c>
      <c r="GV94" s="519">
        <v>0</v>
      </c>
      <c r="GW94" s="519">
        <v>0</v>
      </c>
      <c r="GX94" s="519">
        <v>0</v>
      </c>
      <c r="GY94" s="519">
        <v>0</v>
      </c>
      <c r="GZ94" s="519">
        <v>0</v>
      </c>
      <c r="HA94" s="519">
        <v>0</v>
      </c>
      <c r="HB94" s="519">
        <v>0</v>
      </c>
      <c r="HC94" s="519">
        <v>0</v>
      </c>
      <c r="HD94" s="519">
        <v>0</v>
      </c>
      <c r="HE94" s="519">
        <v>0</v>
      </c>
      <c r="HF94" s="519">
        <v>0</v>
      </c>
      <c r="HG94" s="519">
        <v>0</v>
      </c>
      <c r="HH94" s="519">
        <v>0</v>
      </c>
      <c r="HI94" s="519">
        <v>0</v>
      </c>
      <c r="HJ94" s="519">
        <v>0</v>
      </c>
      <c r="HK94" s="519">
        <v>0</v>
      </c>
      <c r="HL94" s="519">
        <v>0</v>
      </c>
      <c r="HM94" s="519">
        <v>0</v>
      </c>
      <c r="HN94" s="519">
        <v>0</v>
      </c>
      <c r="HO94" s="519">
        <v>0</v>
      </c>
      <c r="HP94" s="519">
        <v>0</v>
      </c>
      <c r="HQ94" s="519">
        <v>0</v>
      </c>
      <c r="HR94" s="519">
        <v>0</v>
      </c>
      <c r="HS94" s="519">
        <v>0</v>
      </c>
      <c r="HT94" s="519">
        <v>0</v>
      </c>
      <c r="HU94" s="519">
        <v>0</v>
      </c>
      <c r="HV94" s="519">
        <v>0</v>
      </c>
      <c r="HW94" s="519">
        <v>0</v>
      </c>
      <c r="HX94" s="519">
        <v>0</v>
      </c>
      <c r="HY94" s="519">
        <v>0</v>
      </c>
      <c r="HZ94" s="519">
        <v>0</v>
      </c>
      <c r="IA94" s="519">
        <v>0</v>
      </c>
      <c r="IB94" s="519">
        <v>0</v>
      </c>
      <c r="IC94" s="519">
        <v>0</v>
      </c>
      <c r="ID94" s="519">
        <v>0</v>
      </c>
      <c r="IE94" s="519">
        <v>0</v>
      </c>
      <c r="IF94" s="519">
        <v>0</v>
      </c>
      <c r="IG94" s="519">
        <v>0</v>
      </c>
      <c r="IH94" s="519">
        <v>0</v>
      </c>
      <c r="II94" s="519">
        <v>0</v>
      </c>
      <c r="IJ94" s="519">
        <v>0</v>
      </c>
      <c r="IK94" s="519">
        <v>0</v>
      </c>
    </row>
    <row r="95" spans="1:245" hidden="1">
      <c r="A95" s="337" t="s">
        <v>631</v>
      </c>
      <c r="B95" s="519" t="s">
        <v>1058</v>
      </c>
      <c r="C95" s="519"/>
      <c r="D95" s="519"/>
      <c r="E95" s="519"/>
      <c r="F95" s="519">
        <v>1</v>
      </c>
      <c r="G95" s="520"/>
      <c r="H95" s="519">
        <v>9</v>
      </c>
      <c r="I95" s="519">
        <v>3</v>
      </c>
      <c r="J95" s="519" t="str">
        <f t="shared" si="6"/>
        <v>SDN10010903</v>
      </c>
      <c r="K95" s="519">
        <v>960</v>
      </c>
      <c r="M95" s="337" t="s">
        <v>631</v>
      </c>
      <c r="N95" s="519" t="s">
        <v>1058</v>
      </c>
      <c r="O95" s="519" t="s">
        <v>1060</v>
      </c>
      <c r="P95" s="519">
        <v>31</v>
      </c>
      <c r="Q95" s="183" t="str">
        <f t="shared" si="4"/>
        <v>SDN100231</v>
      </c>
      <c r="R95" s="519">
        <v>0</v>
      </c>
      <c r="S95" s="519">
        <v>0</v>
      </c>
      <c r="T95" s="519">
        <v>0</v>
      </c>
      <c r="U95" s="519">
        <v>0</v>
      </c>
      <c r="V95" s="519">
        <v>0</v>
      </c>
      <c r="W95" s="519">
        <v>0</v>
      </c>
      <c r="X95" s="519">
        <v>0</v>
      </c>
      <c r="Y95" s="519">
        <v>0</v>
      </c>
      <c r="Z95" s="519">
        <v>0</v>
      </c>
      <c r="AA95" s="519">
        <v>0</v>
      </c>
      <c r="AB95" s="519">
        <v>0</v>
      </c>
      <c r="AC95" s="519">
        <v>0</v>
      </c>
      <c r="AD95" s="519">
        <v>0</v>
      </c>
      <c r="AE95" s="519">
        <v>0</v>
      </c>
      <c r="AF95" s="519">
        <v>0</v>
      </c>
      <c r="AG95" s="519">
        <v>0</v>
      </c>
      <c r="AH95" s="519">
        <v>0</v>
      </c>
      <c r="AI95" s="519">
        <v>0</v>
      </c>
      <c r="AJ95" s="519">
        <v>0</v>
      </c>
      <c r="AK95" s="519">
        <v>0</v>
      </c>
      <c r="AL95" s="519">
        <v>0</v>
      </c>
      <c r="AM95" s="519">
        <v>0</v>
      </c>
      <c r="AN95" s="519">
        <v>0</v>
      </c>
      <c r="AO95" s="519">
        <v>0</v>
      </c>
      <c r="AP95" s="519">
        <v>10000</v>
      </c>
      <c r="AQ95" s="519">
        <v>0</v>
      </c>
      <c r="AR95" s="519">
        <v>0</v>
      </c>
      <c r="AS95" s="519">
        <v>0</v>
      </c>
      <c r="AT95" s="519">
        <v>0</v>
      </c>
      <c r="AU95" s="519">
        <v>0</v>
      </c>
      <c r="AV95" s="519">
        <v>0</v>
      </c>
      <c r="AW95" s="519">
        <v>0</v>
      </c>
      <c r="AX95" s="519">
        <v>0</v>
      </c>
      <c r="AY95" s="519">
        <v>0</v>
      </c>
      <c r="AZ95" s="519">
        <v>0</v>
      </c>
      <c r="BA95" s="519">
        <v>0</v>
      </c>
      <c r="BB95" s="519">
        <v>0</v>
      </c>
      <c r="BC95" s="519">
        <v>0</v>
      </c>
      <c r="BD95" s="519">
        <v>0</v>
      </c>
      <c r="BE95" s="519">
        <v>0</v>
      </c>
      <c r="BF95" s="519">
        <v>0</v>
      </c>
      <c r="BG95" s="519">
        <v>0</v>
      </c>
      <c r="BH95" s="519">
        <v>0</v>
      </c>
      <c r="BI95" s="519">
        <v>0</v>
      </c>
      <c r="BJ95" s="519">
        <v>0</v>
      </c>
      <c r="BK95" s="519">
        <v>0</v>
      </c>
      <c r="BL95" s="519">
        <v>0</v>
      </c>
      <c r="BM95" s="519">
        <v>0</v>
      </c>
      <c r="BN95" s="519">
        <v>0</v>
      </c>
      <c r="BO95" s="519">
        <v>0</v>
      </c>
      <c r="BP95" s="519">
        <v>0</v>
      </c>
      <c r="BQ95" s="519">
        <v>0</v>
      </c>
      <c r="BR95" s="519">
        <v>0</v>
      </c>
      <c r="BS95" s="519">
        <v>0</v>
      </c>
      <c r="BT95" s="519">
        <v>0</v>
      </c>
      <c r="BU95" s="519">
        <v>0</v>
      </c>
      <c r="BV95" s="519">
        <v>0</v>
      </c>
      <c r="BW95" s="519">
        <v>0</v>
      </c>
      <c r="BX95" s="519">
        <v>0</v>
      </c>
      <c r="BY95" s="519">
        <v>0</v>
      </c>
      <c r="BZ95" s="519">
        <v>0</v>
      </c>
      <c r="CA95" s="519">
        <v>0</v>
      </c>
      <c r="CB95" s="519">
        <v>0</v>
      </c>
      <c r="CC95" s="519">
        <v>0</v>
      </c>
      <c r="CD95" s="519">
        <v>0</v>
      </c>
      <c r="CE95" s="519">
        <v>0</v>
      </c>
      <c r="CF95" s="519">
        <v>0</v>
      </c>
      <c r="CG95" s="519">
        <v>0</v>
      </c>
      <c r="CH95" s="519">
        <v>0</v>
      </c>
      <c r="CI95" s="519">
        <v>0</v>
      </c>
      <c r="CJ95" s="519">
        <v>0</v>
      </c>
      <c r="CK95" s="519">
        <v>0</v>
      </c>
      <c r="CL95" s="519">
        <v>0</v>
      </c>
      <c r="CM95" s="519">
        <v>0</v>
      </c>
      <c r="CN95" s="519">
        <v>0</v>
      </c>
      <c r="CO95" s="519">
        <v>0</v>
      </c>
      <c r="CP95" s="519">
        <v>0</v>
      </c>
      <c r="CQ95" s="519">
        <v>0</v>
      </c>
      <c r="CR95" s="519">
        <v>0</v>
      </c>
      <c r="CS95" s="519">
        <v>0</v>
      </c>
      <c r="CT95" s="519">
        <v>0</v>
      </c>
      <c r="CU95" s="519">
        <v>0</v>
      </c>
      <c r="CV95" s="519">
        <v>0</v>
      </c>
      <c r="CW95" s="519">
        <v>0</v>
      </c>
      <c r="CX95" s="519">
        <v>0</v>
      </c>
      <c r="CY95" s="519">
        <v>0</v>
      </c>
      <c r="CZ95" s="519">
        <v>0</v>
      </c>
      <c r="DA95" s="519">
        <v>0</v>
      </c>
      <c r="DB95" s="519">
        <v>0</v>
      </c>
      <c r="DC95" s="519">
        <v>0</v>
      </c>
      <c r="DD95" s="519">
        <v>0</v>
      </c>
      <c r="DE95" s="519">
        <v>0</v>
      </c>
      <c r="DF95" s="519">
        <v>0</v>
      </c>
      <c r="DG95" s="519">
        <v>0</v>
      </c>
      <c r="DH95" s="519">
        <v>0</v>
      </c>
      <c r="DI95" s="519">
        <v>0</v>
      </c>
      <c r="DJ95" s="519">
        <v>0</v>
      </c>
      <c r="DK95" s="519">
        <v>0</v>
      </c>
      <c r="DL95" s="519">
        <v>0</v>
      </c>
      <c r="DM95" s="519">
        <v>0</v>
      </c>
      <c r="DN95" s="519">
        <v>0</v>
      </c>
      <c r="DO95" s="519">
        <v>0</v>
      </c>
      <c r="DP95" s="519">
        <v>0</v>
      </c>
      <c r="DQ95" s="519">
        <v>0</v>
      </c>
      <c r="DR95" s="519">
        <v>0</v>
      </c>
      <c r="DS95" s="519">
        <v>0</v>
      </c>
      <c r="DT95" s="519">
        <v>0</v>
      </c>
      <c r="DU95" s="519">
        <v>0</v>
      </c>
      <c r="DV95" s="519">
        <v>0</v>
      </c>
      <c r="DW95" s="519">
        <v>0</v>
      </c>
      <c r="DX95" s="519">
        <v>0</v>
      </c>
      <c r="DY95" s="131"/>
      <c r="DZ95" s="337" t="s">
        <v>631</v>
      </c>
      <c r="EA95" s="519" t="s">
        <v>1058</v>
      </c>
      <c r="EB95" s="519" t="s">
        <v>1060</v>
      </c>
      <c r="EC95" s="519">
        <v>31</v>
      </c>
      <c r="ED95" s="521" t="str">
        <f t="shared" si="5"/>
        <v>SDN100231</v>
      </c>
      <c r="EE95" s="519">
        <v>10000</v>
      </c>
      <c r="EF95" s="519">
        <v>10000</v>
      </c>
      <c r="EG95" s="519">
        <v>10000</v>
      </c>
      <c r="EH95" s="519">
        <v>10000</v>
      </c>
      <c r="EI95" s="519">
        <v>10000</v>
      </c>
      <c r="EJ95" s="519">
        <v>10000</v>
      </c>
      <c r="EK95" s="519">
        <v>10000</v>
      </c>
      <c r="EL95" s="519">
        <v>10000</v>
      </c>
      <c r="EM95" s="519">
        <v>10000</v>
      </c>
      <c r="EN95" s="519">
        <v>10000</v>
      </c>
      <c r="EO95" s="519">
        <v>10000</v>
      </c>
      <c r="EP95" s="519">
        <v>10000</v>
      </c>
      <c r="EQ95" s="519">
        <v>10000</v>
      </c>
      <c r="ER95" s="519">
        <v>10000</v>
      </c>
      <c r="ES95" s="519">
        <v>10000</v>
      </c>
      <c r="ET95" s="519">
        <v>10000</v>
      </c>
      <c r="EU95" s="519">
        <v>10000</v>
      </c>
      <c r="EV95" s="519">
        <v>10000</v>
      </c>
      <c r="EW95" s="519">
        <v>10000</v>
      </c>
      <c r="EX95" s="519">
        <v>10000</v>
      </c>
      <c r="EY95" s="519">
        <v>10000</v>
      </c>
      <c r="EZ95" s="519">
        <v>10000</v>
      </c>
      <c r="FA95" s="519">
        <v>10000</v>
      </c>
      <c r="FB95" s="519">
        <v>10000</v>
      </c>
      <c r="FC95" s="519">
        <v>10000</v>
      </c>
      <c r="FD95" s="519">
        <v>0</v>
      </c>
      <c r="FE95" s="519">
        <v>0</v>
      </c>
      <c r="FF95" s="519">
        <v>0</v>
      </c>
      <c r="FG95" s="519">
        <v>0</v>
      </c>
      <c r="FH95" s="519">
        <v>0</v>
      </c>
      <c r="FI95" s="519">
        <v>0</v>
      </c>
      <c r="FJ95" s="519">
        <v>0</v>
      </c>
      <c r="FK95" s="519">
        <v>0</v>
      </c>
      <c r="FL95" s="519">
        <v>0</v>
      </c>
      <c r="FM95" s="519">
        <v>0</v>
      </c>
      <c r="FN95" s="519">
        <v>0</v>
      </c>
      <c r="FO95" s="519">
        <v>0</v>
      </c>
      <c r="FP95" s="519">
        <v>0</v>
      </c>
      <c r="FQ95" s="519">
        <v>0</v>
      </c>
      <c r="FR95" s="519">
        <v>0</v>
      </c>
      <c r="FS95" s="519">
        <v>0</v>
      </c>
      <c r="FT95" s="519">
        <v>0</v>
      </c>
      <c r="FU95" s="519">
        <v>0</v>
      </c>
      <c r="FV95" s="519">
        <v>0</v>
      </c>
      <c r="FW95" s="519">
        <v>0</v>
      </c>
      <c r="FX95" s="519">
        <v>0</v>
      </c>
      <c r="FY95" s="519">
        <v>0</v>
      </c>
      <c r="FZ95" s="519">
        <v>0</v>
      </c>
      <c r="GA95" s="519">
        <v>0</v>
      </c>
      <c r="GB95" s="519">
        <v>0</v>
      </c>
      <c r="GC95" s="519">
        <v>0</v>
      </c>
      <c r="GD95" s="519">
        <v>0</v>
      </c>
      <c r="GE95" s="519">
        <v>0</v>
      </c>
      <c r="GF95" s="519">
        <v>0</v>
      </c>
      <c r="GG95" s="519">
        <v>0</v>
      </c>
      <c r="GH95" s="519">
        <v>0</v>
      </c>
      <c r="GI95" s="519">
        <v>0</v>
      </c>
      <c r="GJ95" s="519">
        <v>0</v>
      </c>
      <c r="GK95" s="519">
        <v>0</v>
      </c>
      <c r="GL95" s="519">
        <v>0</v>
      </c>
      <c r="GM95" s="519">
        <v>0</v>
      </c>
      <c r="GN95" s="519">
        <v>0</v>
      </c>
      <c r="GO95" s="519">
        <v>0</v>
      </c>
      <c r="GP95" s="519">
        <v>0</v>
      </c>
      <c r="GQ95" s="519">
        <v>0</v>
      </c>
      <c r="GR95" s="519">
        <v>0</v>
      </c>
      <c r="GS95" s="519">
        <v>0</v>
      </c>
      <c r="GT95" s="519">
        <v>0</v>
      </c>
      <c r="GU95" s="519">
        <v>0</v>
      </c>
      <c r="GV95" s="519">
        <v>0</v>
      </c>
      <c r="GW95" s="519">
        <v>0</v>
      </c>
      <c r="GX95" s="519">
        <v>0</v>
      </c>
      <c r="GY95" s="519">
        <v>0</v>
      </c>
      <c r="GZ95" s="519">
        <v>0</v>
      </c>
      <c r="HA95" s="519">
        <v>0</v>
      </c>
      <c r="HB95" s="519">
        <v>0</v>
      </c>
      <c r="HC95" s="519">
        <v>0</v>
      </c>
      <c r="HD95" s="519">
        <v>0</v>
      </c>
      <c r="HE95" s="519">
        <v>0</v>
      </c>
      <c r="HF95" s="519">
        <v>0</v>
      </c>
      <c r="HG95" s="519">
        <v>0</v>
      </c>
      <c r="HH95" s="519">
        <v>0</v>
      </c>
      <c r="HI95" s="519">
        <v>0</v>
      </c>
      <c r="HJ95" s="519">
        <v>0</v>
      </c>
      <c r="HK95" s="519">
        <v>0</v>
      </c>
      <c r="HL95" s="519">
        <v>0</v>
      </c>
      <c r="HM95" s="519">
        <v>0</v>
      </c>
      <c r="HN95" s="519">
        <v>0</v>
      </c>
      <c r="HO95" s="519">
        <v>0</v>
      </c>
      <c r="HP95" s="519">
        <v>0</v>
      </c>
      <c r="HQ95" s="519">
        <v>0</v>
      </c>
      <c r="HR95" s="519">
        <v>0</v>
      </c>
      <c r="HS95" s="519">
        <v>0</v>
      </c>
      <c r="HT95" s="519">
        <v>0</v>
      </c>
      <c r="HU95" s="519">
        <v>0</v>
      </c>
      <c r="HV95" s="519">
        <v>0</v>
      </c>
      <c r="HW95" s="519">
        <v>0</v>
      </c>
      <c r="HX95" s="519">
        <v>0</v>
      </c>
      <c r="HY95" s="519">
        <v>0</v>
      </c>
      <c r="HZ95" s="519">
        <v>0</v>
      </c>
      <c r="IA95" s="519">
        <v>0</v>
      </c>
      <c r="IB95" s="519">
        <v>0</v>
      </c>
      <c r="IC95" s="519">
        <v>0</v>
      </c>
      <c r="ID95" s="519">
        <v>0</v>
      </c>
      <c r="IE95" s="519">
        <v>0</v>
      </c>
      <c r="IF95" s="519">
        <v>0</v>
      </c>
      <c r="IG95" s="519">
        <v>0</v>
      </c>
      <c r="IH95" s="519">
        <v>0</v>
      </c>
      <c r="II95" s="519">
        <v>0</v>
      </c>
      <c r="IJ95" s="519">
        <v>0</v>
      </c>
      <c r="IK95" s="519">
        <v>0</v>
      </c>
    </row>
    <row r="96" spans="1:245" hidden="1">
      <c r="A96" s="337" t="s">
        <v>631</v>
      </c>
      <c r="B96" s="519" t="s">
        <v>1058</v>
      </c>
      <c r="C96" s="519"/>
      <c r="D96" s="519"/>
      <c r="E96" s="519"/>
      <c r="F96" s="519">
        <v>1</v>
      </c>
      <c r="G96" s="520"/>
      <c r="H96" s="519">
        <v>9</v>
      </c>
      <c r="I96" s="519">
        <v>4</v>
      </c>
      <c r="J96" s="519" t="str">
        <f t="shared" si="6"/>
        <v>SDN10010904</v>
      </c>
      <c r="K96" s="519">
        <v>960</v>
      </c>
      <c r="M96" s="337" t="s">
        <v>631</v>
      </c>
      <c r="N96" s="519" t="s">
        <v>1058</v>
      </c>
      <c r="O96" s="519" t="s">
        <v>1060</v>
      </c>
      <c r="P96" s="519">
        <v>32</v>
      </c>
      <c r="Q96" s="183" t="str">
        <f t="shared" si="4"/>
        <v>SDN100232</v>
      </c>
      <c r="R96" s="519">
        <v>0</v>
      </c>
      <c r="S96" s="519">
        <v>0</v>
      </c>
      <c r="T96" s="519">
        <v>0</v>
      </c>
      <c r="U96" s="519">
        <v>0</v>
      </c>
      <c r="V96" s="519">
        <v>0</v>
      </c>
      <c r="W96" s="519">
        <v>0</v>
      </c>
      <c r="X96" s="519">
        <v>0</v>
      </c>
      <c r="Y96" s="519">
        <v>0</v>
      </c>
      <c r="Z96" s="519">
        <v>0</v>
      </c>
      <c r="AA96" s="519">
        <v>0</v>
      </c>
      <c r="AB96" s="519">
        <v>0</v>
      </c>
      <c r="AC96" s="519">
        <v>0</v>
      </c>
      <c r="AD96" s="519">
        <v>0</v>
      </c>
      <c r="AE96" s="519">
        <v>0</v>
      </c>
      <c r="AF96" s="519">
        <v>0</v>
      </c>
      <c r="AG96" s="519">
        <v>0</v>
      </c>
      <c r="AH96" s="519">
        <v>0</v>
      </c>
      <c r="AI96" s="519">
        <v>0</v>
      </c>
      <c r="AJ96" s="519">
        <v>0</v>
      </c>
      <c r="AK96" s="519">
        <v>0</v>
      </c>
      <c r="AL96" s="519">
        <v>0</v>
      </c>
      <c r="AM96" s="519">
        <v>0</v>
      </c>
      <c r="AN96" s="519">
        <v>0</v>
      </c>
      <c r="AO96" s="519">
        <v>0</v>
      </c>
      <c r="AP96" s="519">
        <v>10000</v>
      </c>
      <c r="AQ96" s="519">
        <v>0</v>
      </c>
      <c r="AR96" s="519">
        <v>0</v>
      </c>
      <c r="AS96" s="519">
        <v>0</v>
      </c>
      <c r="AT96" s="519">
        <v>0</v>
      </c>
      <c r="AU96" s="519">
        <v>0</v>
      </c>
      <c r="AV96" s="519">
        <v>0</v>
      </c>
      <c r="AW96" s="519">
        <v>0</v>
      </c>
      <c r="AX96" s="519">
        <v>0</v>
      </c>
      <c r="AY96" s="519">
        <v>0</v>
      </c>
      <c r="AZ96" s="519">
        <v>0</v>
      </c>
      <c r="BA96" s="519">
        <v>0</v>
      </c>
      <c r="BB96" s="519">
        <v>0</v>
      </c>
      <c r="BC96" s="519">
        <v>0</v>
      </c>
      <c r="BD96" s="519">
        <v>0</v>
      </c>
      <c r="BE96" s="519">
        <v>0</v>
      </c>
      <c r="BF96" s="519">
        <v>0</v>
      </c>
      <c r="BG96" s="519">
        <v>0</v>
      </c>
      <c r="BH96" s="519">
        <v>0</v>
      </c>
      <c r="BI96" s="519">
        <v>0</v>
      </c>
      <c r="BJ96" s="519">
        <v>0</v>
      </c>
      <c r="BK96" s="519">
        <v>0</v>
      </c>
      <c r="BL96" s="519">
        <v>0</v>
      </c>
      <c r="BM96" s="519">
        <v>0</v>
      </c>
      <c r="BN96" s="519">
        <v>0</v>
      </c>
      <c r="BO96" s="519">
        <v>0</v>
      </c>
      <c r="BP96" s="519">
        <v>0</v>
      </c>
      <c r="BQ96" s="519">
        <v>0</v>
      </c>
      <c r="BR96" s="519">
        <v>0</v>
      </c>
      <c r="BS96" s="519">
        <v>0</v>
      </c>
      <c r="BT96" s="519">
        <v>0</v>
      </c>
      <c r="BU96" s="519">
        <v>0</v>
      </c>
      <c r="BV96" s="519">
        <v>0</v>
      </c>
      <c r="BW96" s="519">
        <v>0</v>
      </c>
      <c r="BX96" s="519">
        <v>0</v>
      </c>
      <c r="BY96" s="519">
        <v>0</v>
      </c>
      <c r="BZ96" s="519">
        <v>0</v>
      </c>
      <c r="CA96" s="519">
        <v>0</v>
      </c>
      <c r="CB96" s="519">
        <v>0</v>
      </c>
      <c r="CC96" s="519">
        <v>0</v>
      </c>
      <c r="CD96" s="519">
        <v>0</v>
      </c>
      <c r="CE96" s="519">
        <v>0</v>
      </c>
      <c r="CF96" s="519">
        <v>0</v>
      </c>
      <c r="CG96" s="519">
        <v>0</v>
      </c>
      <c r="CH96" s="519">
        <v>0</v>
      </c>
      <c r="CI96" s="519">
        <v>0</v>
      </c>
      <c r="CJ96" s="519">
        <v>0</v>
      </c>
      <c r="CK96" s="519">
        <v>0</v>
      </c>
      <c r="CL96" s="519">
        <v>0</v>
      </c>
      <c r="CM96" s="519">
        <v>0</v>
      </c>
      <c r="CN96" s="519">
        <v>0</v>
      </c>
      <c r="CO96" s="519">
        <v>0</v>
      </c>
      <c r="CP96" s="519">
        <v>0</v>
      </c>
      <c r="CQ96" s="519">
        <v>0</v>
      </c>
      <c r="CR96" s="519">
        <v>0</v>
      </c>
      <c r="CS96" s="519">
        <v>0</v>
      </c>
      <c r="CT96" s="519">
        <v>0</v>
      </c>
      <c r="CU96" s="519">
        <v>0</v>
      </c>
      <c r="CV96" s="519">
        <v>0</v>
      </c>
      <c r="CW96" s="519">
        <v>0</v>
      </c>
      <c r="CX96" s="519">
        <v>0</v>
      </c>
      <c r="CY96" s="519">
        <v>0</v>
      </c>
      <c r="CZ96" s="519">
        <v>0</v>
      </c>
      <c r="DA96" s="519">
        <v>0</v>
      </c>
      <c r="DB96" s="519">
        <v>0</v>
      </c>
      <c r="DC96" s="519">
        <v>0</v>
      </c>
      <c r="DD96" s="519">
        <v>0</v>
      </c>
      <c r="DE96" s="519">
        <v>0</v>
      </c>
      <c r="DF96" s="519">
        <v>0</v>
      </c>
      <c r="DG96" s="519">
        <v>0</v>
      </c>
      <c r="DH96" s="519">
        <v>0</v>
      </c>
      <c r="DI96" s="519">
        <v>0</v>
      </c>
      <c r="DJ96" s="519">
        <v>0</v>
      </c>
      <c r="DK96" s="519">
        <v>0</v>
      </c>
      <c r="DL96" s="519">
        <v>0</v>
      </c>
      <c r="DM96" s="519">
        <v>0</v>
      </c>
      <c r="DN96" s="519">
        <v>0</v>
      </c>
      <c r="DO96" s="519">
        <v>0</v>
      </c>
      <c r="DP96" s="519">
        <v>0</v>
      </c>
      <c r="DQ96" s="519">
        <v>0</v>
      </c>
      <c r="DR96" s="519">
        <v>0</v>
      </c>
      <c r="DS96" s="519">
        <v>0</v>
      </c>
      <c r="DT96" s="519">
        <v>0</v>
      </c>
      <c r="DU96" s="519">
        <v>0</v>
      </c>
      <c r="DV96" s="519">
        <v>0</v>
      </c>
      <c r="DW96" s="519">
        <v>0</v>
      </c>
      <c r="DX96" s="519">
        <v>0</v>
      </c>
      <c r="DY96" s="131"/>
      <c r="DZ96" s="337" t="s">
        <v>631</v>
      </c>
      <c r="EA96" s="519" t="s">
        <v>1058</v>
      </c>
      <c r="EB96" s="519" t="s">
        <v>1060</v>
      </c>
      <c r="EC96" s="519">
        <v>32</v>
      </c>
      <c r="ED96" s="521" t="str">
        <f t="shared" si="5"/>
        <v>SDN100232</v>
      </c>
      <c r="EE96" s="519">
        <v>10000</v>
      </c>
      <c r="EF96" s="519">
        <v>10000</v>
      </c>
      <c r="EG96" s="519">
        <v>10000</v>
      </c>
      <c r="EH96" s="519">
        <v>10000</v>
      </c>
      <c r="EI96" s="519">
        <v>10000</v>
      </c>
      <c r="EJ96" s="519">
        <v>10000</v>
      </c>
      <c r="EK96" s="519">
        <v>10000</v>
      </c>
      <c r="EL96" s="519">
        <v>10000</v>
      </c>
      <c r="EM96" s="519">
        <v>10000</v>
      </c>
      <c r="EN96" s="519">
        <v>10000</v>
      </c>
      <c r="EO96" s="519">
        <v>10000</v>
      </c>
      <c r="EP96" s="519">
        <v>10000</v>
      </c>
      <c r="EQ96" s="519">
        <v>10000</v>
      </c>
      <c r="ER96" s="519">
        <v>10000</v>
      </c>
      <c r="ES96" s="519">
        <v>10000</v>
      </c>
      <c r="ET96" s="519">
        <v>10000</v>
      </c>
      <c r="EU96" s="519">
        <v>10000</v>
      </c>
      <c r="EV96" s="519">
        <v>10000</v>
      </c>
      <c r="EW96" s="519">
        <v>10000</v>
      </c>
      <c r="EX96" s="519">
        <v>10000</v>
      </c>
      <c r="EY96" s="519">
        <v>10000</v>
      </c>
      <c r="EZ96" s="519">
        <v>10000</v>
      </c>
      <c r="FA96" s="519">
        <v>10000</v>
      </c>
      <c r="FB96" s="519">
        <v>10000</v>
      </c>
      <c r="FC96" s="519">
        <v>10000</v>
      </c>
      <c r="FD96" s="519">
        <v>0</v>
      </c>
      <c r="FE96" s="519">
        <v>0</v>
      </c>
      <c r="FF96" s="519">
        <v>0</v>
      </c>
      <c r="FG96" s="519">
        <v>0</v>
      </c>
      <c r="FH96" s="519">
        <v>0</v>
      </c>
      <c r="FI96" s="519">
        <v>0</v>
      </c>
      <c r="FJ96" s="519">
        <v>0</v>
      </c>
      <c r="FK96" s="519">
        <v>0</v>
      </c>
      <c r="FL96" s="519">
        <v>0</v>
      </c>
      <c r="FM96" s="519">
        <v>0</v>
      </c>
      <c r="FN96" s="519">
        <v>0</v>
      </c>
      <c r="FO96" s="519">
        <v>0</v>
      </c>
      <c r="FP96" s="519">
        <v>0</v>
      </c>
      <c r="FQ96" s="519">
        <v>0</v>
      </c>
      <c r="FR96" s="519">
        <v>0</v>
      </c>
      <c r="FS96" s="519">
        <v>0</v>
      </c>
      <c r="FT96" s="519">
        <v>0</v>
      </c>
      <c r="FU96" s="519">
        <v>0</v>
      </c>
      <c r="FV96" s="519">
        <v>0</v>
      </c>
      <c r="FW96" s="519">
        <v>0</v>
      </c>
      <c r="FX96" s="519">
        <v>0</v>
      </c>
      <c r="FY96" s="519">
        <v>0</v>
      </c>
      <c r="FZ96" s="519">
        <v>0</v>
      </c>
      <c r="GA96" s="519">
        <v>0</v>
      </c>
      <c r="GB96" s="519">
        <v>0</v>
      </c>
      <c r="GC96" s="519">
        <v>0</v>
      </c>
      <c r="GD96" s="519">
        <v>0</v>
      </c>
      <c r="GE96" s="519">
        <v>0</v>
      </c>
      <c r="GF96" s="519">
        <v>0</v>
      </c>
      <c r="GG96" s="519">
        <v>0</v>
      </c>
      <c r="GH96" s="519">
        <v>0</v>
      </c>
      <c r="GI96" s="519">
        <v>0</v>
      </c>
      <c r="GJ96" s="519">
        <v>0</v>
      </c>
      <c r="GK96" s="519">
        <v>0</v>
      </c>
      <c r="GL96" s="519">
        <v>0</v>
      </c>
      <c r="GM96" s="519">
        <v>0</v>
      </c>
      <c r="GN96" s="519">
        <v>0</v>
      </c>
      <c r="GO96" s="519">
        <v>0</v>
      </c>
      <c r="GP96" s="519">
        <v>0</v>
      </c>
      <c r="GQ96" s="519">
        <v>0</v>
      </c>
      <c r="GR96" s="519">
        <v>0</v>
      </c>
      <c r="GS96" s="519">
        <v>0</v>
      </c>
      <c r="GT96" s="519">
        <v>0</v>
      </c>
      <c r="GU96" s="519">
        <v>0</v>
      </c>
      <c r="GV96" s="519">
        <v>0</v>
      </c>
      <c r="GW96" s="519">
        <v>0</v>
      </c>
      <c r="GX96" s="519">
        <v>0</v>
      </c>
      <c r="GY96" s="519">
        <v>0</v>
      </c>
      <c r="GZ96" s="519">
        <v>0</v>
      </c>
      <c r="HA96" s="519">
        <v>0</v>
      </c>
      <c r="HB96" s="519">
        <v>0</v>
      </c>
      <c r="HC96" s="519">
        <v>0</v>
      </c>
      <c r="HD96" s="519">
        <v>0</v>
      </c>
      <c r="HE96" s="519">
        <v>0</v>
      </c>
      <c r="HF96" s="519">
        <v>0</v>
      </c>
      <c r="HG96" s="519">
        <v>0</v>
      </c>
      <c r="HH96" s="519">
        <v>0</v>
      </c>
      <c r="HI96" s="519">
        <v>0</v>
      </c>
      <c r="HJ96" s="519">
        <v>0</v>
      </c>
      <c r="HK96" s="519">
        <v>0</v>
      </c>
      <c r="HL96" s="519">
        <v>0</v>
      </c>
      <c r="HM96" s="519">
        <v>0</v>
      </c>
      <c r="HN96" s="519">
        <v>0</v>
      </c>
      <c r="HO96" s="519">
        <v>0</v>
      </c>
      <c r="HP96" s="519">
        <v>0</v>
      </c>
      <c r="HQ96" s="519">
        <v>0</v>
      </c>
      <c r="HR96" s="519">
        <v>0</v>
      </c>
      <c r="HS96" s="519">
        <v>0</v>
      </c>
      <c r="HT96" s="519">
        <v>0</v>
      </c>
      <c r="HU96" s="519">
        <v>0</v>
      </c>
      <c r="HV96" s="519">
        <v>0</v>
      </c>
      <c r="HW96" s="519">
        <v>0</v>
      </c>
      <c r="HX96" s="519">
        <v>0</v>
      </c>
      <c r="HY96" s="519">
        <v>0</v>
      </c>
      <c r="HZ96" s="519">
        <v>0</v>
      </c>
      <c r="IA96" s="519">
        <v>0</v>
      </c>
      <c r="IB96" s="519">
        <v>0</v>
      </c>
      <c r="IC96" s="519">
        <v>0</v>
      </c>
      <c r="ID96" s="519">
        <v>0</v>
      </c>
      <c r="IE96" s="519">
        <v>0</v>
      </c>
      <c r="IF96" s="519">
        <v>0</v>
      </c>
      <c r="IG96" s="519">
        <v>0</v>
      </c>
      <c r="IH96" s="519">
        <v>0</v>
      </c>
      <c r="II96" s="519">
        <v>0</v>
      </c>
      <c r="IJ96" s="519">
        <v>0</v>
      </c>
      <c r="IK96" s="519">
        <v>0</v>
      </c>
    </row>
    <row r="97" spans="1:245" hidden="1">
      <c r="A97" s="337" t="s">
        <v>631</v>
      </c>
      <c r="B97" s="519" t="s">
        <v>1058</v>
      </c>
      <c r="C97" s="519"/>
      <c r="D97" s="519"/>
      <c r="E97" s="519"/>
      <c r="F97" s="519">
        <v>1</v>
      </c>
      <c r="G97" s="520"/>
      <c r="H97" s="519">
        <v>9</v>
      </c>
      <c r="I97" s="519">
        <v>5</v>
      </c>
      <c r="J97" s="519" t="str">
        <f t="shared" si="6"/>
        <v>SDN10010905</v>
      </c>
      <c r="K97" s="519">
        <v>960</v>
      </c>
      <c r="M97" s="337" t="s">
        <v>631</v>
      </c>
      <c r="N97" s="519" t="s">
        <v>1058</v>
      </c>
      <c r="O97" s="519" t="s">
        <v>1060</v>
      </c>
      <c r="P97" s="519">
        <v>33</v>
      </c>
      <c r="Q97" s="183" t="str">
        <f t="shared" si="4"/>
        <v>SDN100233</v>
      </c>
      <c r="R97" s="519">
        <v>0</v>
      </c>
      <c r="S97" s="519">
        <v>0</v>
      </c>
      <c r="T97" s="519">
        <v>0</v>
      </c>
      <c r="U97" s="519">
        <v>0</v>
      </c>
      <c r="V97" s="519">
        <v>0</v>
      </c>
      <c r="W97" s="519">
        <v>0</v>
      </c>
      <c r="X97" s="519">
        <v>0</v>
      </c>
      <c r="Y97" s="519">
        <v>0</v>
      </c>
      <c r="Z97" s="519">
        <v>0</v>
      </c>
      <c r="AA97" s="519">
        <v>0</v>
      </c>
      <c r="AB97" s="519">
        <v>0</v>
      </c>
      <c r="AC97" s="519">
        <v>0</v>
      </c>
      <c r="AD97" s="519">
        <v>0</v>
      </c>
      <c r="AE97" s="519">
        <v>0</v>
      </c>
      <c r="AF97" s="519">
        <v>0</v>
      </c>
      <c r="AG97" s="519">
        <v>0</v>
      </c>
      <c r="AH97" s="519">
        <v>0</v>
      </c>
      <c r="AI97" s="519">
        <v>0</v>
      </c>
      <c r="AJ97" s="519">
        <v>0</v>
      </c>
      <c r="AK97" s="519">
        <v>0</v>
      </c>
      <c r="AL97" s="519">
        <v>0</v>
      </c>
      <c r="AM97" s="519">
        <v>0</v>
      </c>
      <c r="AN97" s="519">
        <v>0</v>
      </c>
      <c r="AO97" s="519">
        <v>0</v>
      </c>
      <c r="AP97" s="519">
        <v>10000</v>
      </c>
      <c r="AQ97" s="519">
        <v>0</v>
      </c>
      <c r="AR97" s="519">
        <v>0</v>
      </c>
      <c r="AS97" s="519">
        <v>0</v>
      </c>
      <c r="AT97" s="519">
        <v>0</v>
      </c>
      <c r="AU97" s="519">
        <v>0</v>
      </c>
      <c r="AV97" s="519">
        <v>0</v>
      </c>
      <c r="AW97" s="519">
        <v>0</v>
      </c>
      <c r="AX97" s="519">
        <v>0</v>
      </c>
      <c r="AY97" s="519">
        <v>0</v>
      </c>
      <c r="AZ97" s="519">
        <v>0</v>
      </c>
      <c r="BA97" s="519">
        <v>0</v>
      </c>
      <c r="BB97" s="519">
        <v>0</v>
      </c>
      <c r="BC97" s="519">
        <v>0</v>
      </c>
      <c r="BD97" s="519">
        <v>0</v>
      </c>
      <c r="BE97" s="519">
        <v>0</v>
      </c>
      <c r="BF97" s="519">
        <v>0</v>
      </c>
      <c r="BG97" s="519">
        <v>0</v>
      </c>
      <c r="BH97" s="519">
        <v>0</v>
      </c>
      <c r="BI97" s="519">
        <v>0</v>
      </c>
      <c r="BJ97" s="519">
        <v>0</v>
      </c>
      <c r="BK97" s="519">
        <v>0</v>
      </c>
      <c r="BL97" s="519">
        <v>0</v>
      </c>
      <c r="BM97" s="519">
        <v>0</v>
      </c>
      <c r="BN97" s="519">
        <v>0</v>
      </c>
      <c r="BO97" s="519">
        <v>0</v>
      </c>
      <c r="BP97" s="519">
        <v>0</v>
      </c>
      <c r="BQ97" s="519">
        <v>0</v>
      </c>
      <c r="BR97" s="519">
        <v>0</v>
      </c>
      <c r="BS97" s="519">
        <v>0</v>
      </c>
      <c r="BT97" s="519">
        <v>0</v>
      </c>
      <c r="BU97" s="519">
        <v>0</v>
      </c>
      <c r="BV97" s="519">
        <v>0</v>
      </c>
      <c r="BW97" s="519">
        <v>0</v>
      </c>
      <c r="BX97" s="519">
        <v>0</v>
      </c>
      <c r="BY97" s="519">
        <v>0</v>
      </c>
      <c r="BZ97" s="519">
        <v>0</v>
      </c>
      <c r="CA97" s="519">
        <v>0</v>
      </c>
      <c r="CB97" s="519">
        <v>0</v>
      </c>
      <c r="CC97" s="519">
        <v>0</v>
      </c>
      <c r="CD97" s="519">
        <v>0</v>
      </c>
      <c r="CE97" s="519">
        <v>0</v>
      </c>
      <c r="CF97" s="519">
        <v>0</v>
      </c>
      <c r="CG97" s="519">
        <v>0</v>
      </c>
      <c r="CH97" s="519">
        <v>0</v>
      </c>
      <c r="CI97" s="519">
        <v>0</v>
      </c>
      <c r="CJ97" s="519">
        <v>0</v>
      </c>
      <c r="CK97" s="519">
        <v>0</v>
      </c>
      <c r="CL97" s="519">
        <v>0</v>
      </c>
      <c r="CM97" s="519">
        <v>0</v>
      </c>
      <c r="CN97" s="519">
        <v>0</v>
      </c>
      <c r="CO97" s="519">
        <v>0</v>
      </c>
      <c r="CP97" s="519">
        <v>0</v>
      </c>
      <c r="CQ97" s="519">
        <v>0</v>
      </c>
      <c r="CR97" s="519">
        <v>0</v>
      </c>
      <c r="CS97" s="519">
        <v>0</v>
      </c>
      <c r="CT97" s="519">
        <v>0</v>
      </c>
      <c r="CU97" s="519">
        <v>0</v>
      </c>
      <c r="CV97" s="519">
        <v>0</v>
      </c>
      <c r="CW97" s="519">
        <v>0</v>
      </c>
      <c r="CX97" s="519">
        <v>0</v>
      </c>
      <c r="CY97" s="519">
        <v>0</v>
      </c>
      <c r="CZ97" s="519">
        <v>0</v>
      </c>
      <c r="DA97" s="519">
        <v>0</v>
      </c>
      <c r="DB97" s="519">
        <v>0</v>
      </c>
      <c r="DC97" s="519">
        <v>0</v>
      </c>
      <c r="DD97" s="519">
        <v>0</v>
      </c>
      <c r="DE97" s="519">
        <v>0</v>
      </c>
      <c r="DF97" s="519">
        <v>0</v>
      </c>
      <c r="DG97" s="519">
        <v>0</v>
      </c>
      <c r="DH97" s="519">
        <v>0</v>
      </c>
      <c r="DI97" s="519">
        <v>0</v>
      </c>
      <c r="DJ97" s="519">
        <v>0</v>
      </c>
      <c r="DK97" s="519">
        <v>0</v>
      </c>
      <c r="DL97" s="519">
        <v>0</v>
      </c>
      <c r="DM97" s="519">
        <v>0</v>
      </c>
      <c r="DN97" s="519">
        <v>0</v>
      </c>
      <c r="DO97" s="519">
        <v>0</v>
      </c>
      <c r="DP97" s="519">
        <v>0</v>
      </c>
      <c r="DQ97" s="519">
        <v>0</v>
      </c>
      <c r="DR97" s="519">
        <v>0</v>
      </c>
      <c r="DS97" s="519">
        <v>0</v>
      </c>
      <c r="DT97" s="519">
        <v>0</v>
      </c>
      <c r="DU97" s="519">
        <v>0</v>
      </c>
      <c r="DV97" s="519">
        <v>0</v>
      </c>
      <c r="DW97" s="519">
        <v>0</v>
      </c>
      <c r="DX97" s="519">
        <v>0</v>
      </c>
      <c r="DY97" s="131"/>
      <c r="DZ97" s="337" t="s">
        <v>631</v>
      </c>
      <c r="EA97" s="519" t="s">
        <v>1058</v>
      </c>
      <c r="EB97" s="519" t="s">
        <v>1060</v>
      </c>
      <c r="EC97" s="519">
        <v>33</v>
      </c>
      <c r="ED97" s="521" t="str">
        <f t="shared" si="5"/>
        <v>SDN100233</v>
      </c>
      <c r="EE97" s="519">
        <v>10000</v>
      </c>
      <c r="EF97" s="519">
        <v>10000</v>
      </c>
      <c r="EG97" s="519">
        <v>10000</v>
      </c>
      <c r="EH97" s="519">
        <v>10000</v>
      </c>
      <c r="EI97" s="519">
        <v>10000</v>
      </c>
      <c r="EJ97" s="519">
        <v>10000</v>
      </c>
      <c r="EK97" s="519">
        <v>10000</v>
      </c>
      <c r="EL97" s="519">
        <v>10000</v>
      </c>
      <c r="EM97" s="519">
        <v>10000</v>
      </c>
      <c r="EN97" s="519">
        <v>10000</v>
      </c>
      <c r="EO97" s="519">
        <v>10000</v>
      </c>
      <c r="EP97" s="519">
        <v>10000</v>
      </c>
      <c r="EQ97" s="519">
        <v>10000</v>
      </c>
      <c r="ER97" s="519">
        <v>10000</v>
      </c>
      <c r="ES97" s="519">
        <v>10000</v>
      </c>
      <c r="ET97" s="519">
        <v>10000</v>
      </c>
      <c r="EU97" s="519">
        <v>10000</v>
      </c>
      <c r="EV97" s="519">
        <v>10000</v>
      </c>
      <c r="EW97" s="519">
        <v>10000</v>
      </c>
      <c r="EX97" s="519">
        <v>10000</v>
      </c>
      <c r="EY97" s="519">
        <v>10000</v>
      </c>
      <c r="EZ97" s="519">
        <v>10000</v>
      </c>
      <c r="FA97" s="519">
        <v>10000</v>
      </c>
      <c r="FB97" s="519">
        <v>10000</v>
      </c>
      <c r="FC97" s="519">
        <v>10000</v>
      </c>
      <c r="FD97" s="519">
        <v>0</v>
      </c>
      <c r="FE97" s="519">
        <v>0</v>
      </c>
      <c r="FF97" s="519">
        <v>0</v>
      </c>
      <c r="FG97" s="519">
        <v>0</v>
      </c>
      <c r="FH97" s="519">
        <v>0</v>
      </c>
      <c r="FI97" s="519">
        <v>0</v>
      </c>
      <c r="FJ97" s="519">
        <v>0</v>
      </c>
      <c r="FK97" s="519">
        <v>0</v>
      </c>
      <c r="FL97" s="519">
        <v>0</v>
      </c>
      <c r="FM97" s="519">
        <v>0</v>
      </c>
      <c r="FN97" s="519">
        <v>0</v>
      </c>
      <c r="FO97" s="519">
        <v>0</v>
      </c>
      <c r="FP97" s="519">
        <v>0</v>
      </c>
      <c r="FQ97" s="519">
        <v>0</v>
      </c>
      <c r="FR97" s="519">
        <v>0</v>
      </c>
      <c r="FS97" s="519">
        <v>0</v>
      </c>
      <c r="FT97" s="519">
        <v>0</v>
      </c>
      <c r="FU97" s="519">
        <v>0</v>
      </c>
      <c r="FV97" s="519">
        <v>0</v>
      </c>
      <c r="FW97" s="519">
        <v>0</v>
      </c>
      <c r="FX97" s="519">
        <v>0</v>
      </c>
      <c r="FY97" s="519">
        <v>0</v>
      </c>
      <c r="FZ97" s="519">
        <v>0</v>
      </c>
      <c r="GA97" s="519">
        <v>0</v>
      </c>
      <c r="GB97" s="519">
        <v>0</v>
      </c>
      <c r="GC97" s="519">
        <v>0</v>
      </c>
      <c r="GD97" s="519">
        <v>0</v>
      </c>
      <c r="GE97" s="519">
        <v>0</v>
      </c>
      <c r="GF97" s="519">
        <v>0</v>
      </c>
      <c r="GG97" s="519">
        <v>0</v>
      </c>
      <c r="GH97" s="519">
        <v>0</v>
      </c>
      <c r="GI97" s="519">
        <v>0</v>
      </c>
      <c r="GJ97" s="519">
        <v>0</v>
      </c>
      <c r="GK97" s="519">
        <v>0</v>
      </c>
      <c r="GL97" s="519">
        <v>0</v>
      </c>
      <c r="GM97" s="519">
        <v>0</v>
      </c>
      <c r="GN97" s="519">
        <v>0</v>
      </c>
      <c r="GO97" s="519">
        <v>0</v>
      </c>
      <c r="GP97" s="519">
        <v>0</v>
      </c>
      <c r="GQ97" s="519">
        <v>0</v>
      </c>
      <c r="GR97" s="519">
        <v>0</v>
      </c>
      <c r="GS97" s="519">
        <v>0</v>
      </c>
      <c r="GT97" s="519">
        <v>0</v>
      </c>
      <c r="GU97" s="519">
        <v>0</v>
      </c>
      <c r="GV97" s="519">
        <v>0</v>
      </c>
      <c r="GW97" s="519">
        <v>0</v>
      </c>
      <c r="GX97" s="519">
        <v>0</v>
      </c>
      <c r="GY97" s="519">
        <v>0</v>
      </c>
      <c r="GZ97" s="519">
        <v>0</v>
      </c>
      <c r="HA97" s="519">
        <v>0</v>
      </c>
      <c r="HB97" s="519">
        <v>0</v>
      </c>
      <c r="HC97" s="519">
        <v>0</v>
      </c>
      <c r="HD97" s="519">
        <v>0</v>
      </c>
      <c r="HE97" s="519">
        <v>0</v>
      </c>
      <c r="HF97" s="519">
        <v>0</v>
      </c>
      <c r="HG97" s="519">
        <v>0</v>
      </c>
      <c r="HH97" s="519">
        <v>0</v>
      </c>
      <c r="HI97" s="519">
        <v>0</v>
      </c>
      <c r="HJ97" s="519">
        <v>0</v>
      </c>
      <c r="HK97" s="519">
        <v>0</v>
      </c>
      <c r="HL97" s="519">
        <v>0</v>
      </c>
      <c r="HM97" s="519">
        <v>0</v>
      </c>
      <c r="HN97" s="519">
        <v>0</v>
      </c>
      <c r="HO97" s="519">
        <v>0</v>
      </c>
      <c r="HP97" s="519">
        <v>0</v>
      </c>
      <c r="HQ97" s="519">
        <v>0</v>
      </c>
      <c r="HR97" s="519">
        <v>0</v>
      </c>
      <c r="HS97" s="519">
        <v>0</v>
      </c>
      <c r="HT97" s="519">
        <v>0</v>
      </c>
      <c r="HU97" s="519">
        <v>0</v>
      </c>
      <c r="HV97" s="519">
        <v>0</v>
      </c>
      <c r="HW97" s="519">
        <v>0</v>
      </c>
      <c r="HX97" s="519">
        <v>0</v>
      </c>
      <c r="HY97" s="519">
        <v>0</v>
      </c>
      <c r="HZ97" s="519">
        <v>0</v>
      </c>
      <c r="IA97" s="519">
        <v>0</v>
      </c>
      <c r="IB97" s="519">
        <v>0</v>
      </c>
      <c r="IC97" s="519">
        <v>0</v>
      </c>
      <c r="ID97" s="519">
        <v>0</v>
      </c>
      <c r="IE97" s="519">
        <v>0</v>
      </c>
      <c r="IF97" s="519">
        <v>0</v>
      </c>
      <c r="IG97" s="519">
        <v>0</v>
      </c>
      <c r="IH97" s="519">
        <v>0</v>
      </c>
      <c r="II97" s="519">
        <v>0</v>
      </c>
      <c r="IJ97" s="519">
        <v>0</v>
      </c>
      <c r="IK97" s="519">
        <v>0</v>
      </c>
    </row>
    <row r="98" spans="1:245" hidden="1">
      <c r="A98" s="337" t="s">
        <v>631</v>
      </c>
      <c r="B98" s="519" t="s">
        <v>1058</v>
      </c>
      <c r="C98" s="519"/>
      <c r="D98" s="519"/>
      <c r="E98" s="519"/>
      <c r="F98" s="519">
        <v>1</v>
      </c>
      <c r="G98" s="520"/>
      <c r="H98" s="519">
        <v>9</v>
      </c>
      <c r="I98" s="519">
        <v>6</v>
      </c>
      <c r="J98" s="519" t="str">
        <f t="shared" si="6"/>
        <v>SDN10010906</v>
      </c>
      <c r="K98" s="519">
        <v>768</v>
      </c>
      <c r="M98" s="337" t="s">
        <v>631</v>
      </c>
      <c r="N98" s="519" t="s">
        <v>1058</v>
      </c>
      <c r="O98" s="519" t="s">
        <v>1060</v>
      </c>
      <c r="P98" s="519">
        <v>34</v>
      </c>
      <c r="Q98" s="183" t="str">
        <f t="shared" si="4"/>
        <v>SDN100234</v>
      </c>
      <c r="R98" s="519">
        <v>0</v>
      </c>
      <c r="S98" s="519">
        <v>0</v>
      </c>
      <c r="T98" s="519">
        <v>0</v>
      </c>
      <c r="U98" s="519">
        <v>0</v>
      </c>
      <c r="V98" s="519">
        <v>0</v>
      </c>
      <c r="W98" s="519">
        <v>0</v>
      </c>
      <c r="X98" s="519">
        <v>0</v>
      </c>
      <c r="Y98" s="519">
        <v>0</v>
      </c>
      <c r="Z98" s="519">
        <v>0</v>
      </c>
      <c r="AA98" s="519">
        <v>0</v>
      </c>
      <c r="AB98" s="519">
        <v>0</v>
      </c>
      <c r="AC98" s="519">
        <v>0</v>
      </c>
      <c r="AD98" s="519">
        <v>0</v>
      </c>
      <c r="AE98" s="519">
        <v>0</v>
      </c>
      <c r="AF98" s="519">
        <v>0</v>
      </c>
      <c r="AG98" s="519">
        <v>0</v>
      </c>
      <c r="AH98" s="519">
        <v>0</v>
      </c>
      <c r="AI98" s="519">
        <v>0</v>
      </c>
      <c r="AJ98" s="519">
        <v>0</v>
      </c>
      <c r="AK98" s="519">
        <v>0</v>
      </c>
      <c r="AL98" s="519">
        <v>0</v>
      </c>
      <c r="AM98" s="519">
        <v>0</v>
      </c>
      <c r="AN98" s="519">
        <v>0</v>
      </c>
      <c r="AO98" s="519">
        <v>0</v>
      </c>
      <c r="AP98" s="519">
        <v>10000</v>
      </c>
      <c r="AQ98" s="519">
        <v>0</v>
      </c>
      <c r="AR98" s="519">
        <v>0</v>
      </c>
      <c r="AS98" s="519">
        <v>0</v>
      </c>
      <c r="AT98" s="519">
        <v>0</v>
      </c>
      <c r="AU98" s="519">
        <v>0</v>
      </c>
      <c r="AV98" s="519">
        <v>0</v>
      </c>
      <c r="AW98" s="519">
        <v>0</v>
      </c>
      <c r="AX98" s="519">
        <v>0</v>
      </c>
      <c r="AY98" s="519">
        <v>0</v>
      </c>
      <c r="AZ98" s="519">
        <v>0</v>
      </c>
      <c r="BA98" s="519">
        <v>0</v>
      </c>
      <c r="BB98" s="519">
        <v>0</v>
      </c>
      <c r="BC98" s="519">
        <v>0</v>
      </c>
      <c r="BD98" s="519">
        <v>0</v>
      </c>
      <c r="BE98" s="519">
        <v>0</v>
      </c>
      <c r="BF98" s="519">
        <v>0</v>
      </c>
      <c r="BG98" s="519">
        <v>0</v>
      </c>
      <c r="BH98" s="519">
        <v>0</v>
      </c>
      <c r="BI98" s="519">
        <v>0</v>
      </c>
      <c r="BJ98" s="519">
        <v>0</v>
      </c>
      <c r="BK98" s="519">
        <v>0</v>
      </c>
      <c r="BL98" s="519">
        <v>0</v>
      </c>
      <c r="BM98" s="519">
        <v>0</v>
      </c>
      <c r="BN98" s="519">
        <v>0</v>
      </c>
      <c r="BO98" s="519">
        <v>0</v>
      </c>
      <c r="BP98" s="519">
        <v>0</v>
      </c>
      <c r="BQ98" s="519">
        <v>0</v>
      </c>
      <c r="BR98" s="519">
        <v>0</v>
      </c>
      <c r="BS98" s="519">
        <v>0</v>
      </c>
      <c r="BT98" s="519">
        <v>0</v>
      </c>
      <c r="BU98" s="519">
        <v>0</v>
      </c>
      <c r="BV98" s="519">
        <v>0</v>
      </c>
      <c r="BW98" s="519">
        <v>0</v>
      </c>
      <c r="BX98" s="519">
        <v>0</v>
      </c>
      <c r="BY98" s="519">
        <v>0</v>
      </c>
      <c r="BZ98" s="519">
        <v>0</v>
      </c>
      <c r="CA98" s="519">
        <v>0</v>
      </c>
      <c r="CB98" s="519">
        <v>0</v>
      </c>
      <c r="CC98" s="519">
        <v>0</v>
      </c>
      <c r="CD98" s="519">
        <v>0</v>
      </c>
      <c r="CE98" s="519">
        <v>0</v>
      </c>
      <c r="CF98" s="519">
        <v>0</v>
      </c>
      <c r="CG98" s="519">
        <v>0</v>
      </c>
      <c r="CH98" s="519">
        <v>0</v>
      </c>
      <c r="CI98" s="519">
        <v>0</v>
      </c>
      <c r="CJ98" s="519">
        <v>0</v>
      </c>
      <c r="CK98" s="519">
        <v>0</v>
      </c>
      <c r="CL98" s="519">
        <v>0</v>
      </c>
      <c r="CM98" s="519">
        <v>0</v>
      </c>
      <c r="CN98" s="519">
        <v>0</v>
      </c>
      <c r="CO98" s="519">
        <v>0</v>
      </c>
      <c r="CP98" s="519">
        <v>0</v>
      </c>
      <c r="CQ98" s="519">
        <v>0</v>
      </c>
      <c r="CR98" s="519">
        <v>0</v>
      </c>
      <c r="CS98" s="519">
        <v>0</v>
      </c>
      <c r="CT98" s="519">
        <v>0</v>
      </c>
      <c r="CU98" s="519">
        <v>0</v>
      </c>
      <c r="CV98" s="519">
        <v>0</v>
      </c>
      <c r="CW98" s="519">
        <v>0</v>
      </c>
      <c r="CX98" s="519">
        <v>0</v>
      </c>
      <c r="CY98" s="519">
        <v>0</v>
      </c>
      <c r="CZ98" s="519">
        <v>0</v>
      </c>
      <c r="DA98" s="519">
        <v>0</v>
      </c>
      <c r="DB98" s="519">
        <v>0</v>
      </c>
      <c r="DC98" s="519">
        <v>0</v>
      </c>
      <c r="DD98" s="519">
        <v>0</v>
      </c>
      <c r="DE98" s="519">
        <v>0</v>
      </c>
      <c r="DF98" s="519">
        <v>0</v>
      </c>
      <c r="DG98" s="519">
        <v>0</v>
      </c>
      <c r="DH98" s="519">
        <v>0</v>
      </c>
      <c r="DI98" s="519">
        <v>0</v>
      </c>
      <c r="DJ98" s="519">
        <v>0</v>
      </c>
      <c r="DK98" s="519">
        <v>0</v>
      </c>
      <c r="DL98" s="519">
        <v>0</v>
      </c>
      <c r="DM98" s="519">
        <v>0</v>
      </c>
      <c r="DN98" s="519">
        <v>0</v>
      </c>
      <c r="DO98" s="519">
        <v>0</v>
      </c>
      <c r="DP98" s="519">
        <v>0</v>
      </c>
      <c r="DQ98" s="519">
        <v>0</v>
      </c>
      <c r="DR98" s="519">
        <v>0</v>
      </c>
      <c r="DS98" s="519">
        <v>0</v>
      </c>
      <c r="DT98" s="519">
        <v>0</v>
      </c>
      <c r="DU98" s="519">
        <v>0</v>
      </c>
      <c r="DV98" s="519">
        <v>0</v>
      </c>
      <c r="DW98" s="519">
        <v>0</v>
      </c>
      <c r="DX98" s="519">
        <v>0</v>
      </c>
      <c r="DY98" s="131"/>
      <c r="DZ98" s="337" t="s">
        <v>631</v>
      </c>
      <c r="EA98" s="519" t="s">
        <v>1058</v>
      </c>
      <c r="EB98" s="519" t="s">
        <v>1060</v>
      </c>
      <c r="EC98" s="519">
        <v>34</v>
      </c>
      <c r="ED98" s="521" t="str">
        <f t="shared" si="5"/>
        <v>SDN100234</v>
      </c>
      <c r="EE98" s="519">
        <v>10000</v>
      </c>
      <c r="EF98" s="519">
        <v>10000</v>
      </c>
      <c r="EG98" s="519">
        <v>10000</v>
      </c>
      <c r="EH98" s="519">
        <v>10000</v>
      </c>
      <c r="EI98" s="519">
        <v>10000</v>
      </c>
      <c r="EJ98" s="519">
        <v>10000</v>
      </c>
      <c r="EK98" s="519">
        <v>10000</v>
      </c>
      <c r="EL98" s="519">
        <v>10000</v>
      </c>
      <c r="EM98" s="519">
        <v>10000</v>
      </c>
      <c r="EN98" s="519">
        <v>10000</v>
      </c>
      <c r="EO98" s="519">
        <v>10000</v>
      </c>
      <c r="EP98" s="519">
        <v>10000</v>
      </c>
      <c r="EQ98" s="519">
        <v>10000</v>
      </c>
      <c r="ER98" s="519">
        <v>10000</v>
      </c>
      <c r="ES98" s="519">
        <v>10000</v>
      </c>
      <c r="ET98" s="519">
        <v>10000</v>
      </c>
      <c r="EU98" s="519">
        <v>10000</v>
      </c>
      <c r="EV98" s="519">
        <v>10000</v>
      </c>
      <c r="EW98" s="519">
        <v>10000</v>
      </c>
      <c r="EX98" s="519">
        <v>10000</v>
      </c>
      <c r="EY98" s="519">
        <v>10000</v>
      </c>
      <c r="EZ98" s="519">
        <v>10000</v>
      </c>
      <c r="FA98" s="519">
        <v>10000</v>
      </c>
      <c r="FB98" s="519">
        <v>10000</v>
      </c>
      <c r="FC98" s="519">
        <v>10000</v>
      </c>
      <c r="FD98" s="519">
        <v>0</v>
      </c>
      <c r="FE98" s="519">
        <v>0</v>
      </c>
      <c r="FF98" s="519">
        <v>0</v>
      </c>
      <c r="FG98" s="519">
        <v>0</v>
      </c>
      <c r="FH98" s="519">
        <v>0</v>
      </c>
      <c r="FI98" s="519">
        <v>0</v>
      </c>
      <c r="FJ98" s="519">
        <v>0</v>
      </c>
      <c r="FK98" s="519">
        <v>0</v>
      </c>
      <c r="FL98" s="519">
        <v>0</v>
      </c>
      <c r="FM98" s="519">
        <v>0</v>
      </c>
      <c r="FN98" s="519">
        <v>0</v>
      </c>
      <c r="FO98" s="519">
        <v>0</v>
      </c>
      <c r="FP98" s="519">
        <v>0</v>
      </c>
      <c r="FQ98" s="519">
        <v>0</v>
      </c>
      <c r="FR98" s="519">
        <v>0</v>
      </c>
      <c r="FS98" s="519">
        <v>0</v>
      </c>
      <c r="FT98" s="519">
        <v>0</v>
      </c>
      <c r="FU98" s="519">
        <v>0</v>
      </c>
      <c r="FV98" s="519">
        <v>0</v>
      </c>
      <c r="FW98" s="519">
        <v>0</v>
      </c>
      <c r="FX98" s="519">
        <v>0</v>
      </c>
      <c r="FY98" s="519">
        <v>0</v>
      </c>
      <c r="FZ98" s="519">
        <v>0</v>
      </c>
      <c r="GA98" s="519">
        <v>0</v>
      </c>
      <c r="GB98" s="519">
        <v>0</v>
      </c>
      <c r="GC98" s="519">
        <v>0</v>
      </c>
      <c r="GD98" s="519">
        <v>0</v>
      </c>
      <c r="GE98" s="519">
        <v>0</v>
      </c>
      <c r="GF98" s="519">
        <v>0</v>
      </c>
      <c r="GG98" s="519">
        <v>0</v>
      </c>
      <c r="GH98" s="519">
        <v>0</v>
      </c>
      <c r="GI98" s="519">
        <v>0</v>
      </c>
      <c r="GJ98" s="519">
        <v>0</v>
      </c>
      <c r="GK98" s="519">
        <v>0</v>
      </c>
      <c r="GL98" s="519">
        <v>0</v>
      </c>
      <c r="GM98" s="519">
        <v>0</v>
      </c>
      <c r="GN98" s="519">
        <v>0</v>
      </c>
      <c r="GO98" s="519">
        <v>0</v>
      </c>
      <c r="GP98" s="519">
        <v>0</v>
      </c>
      <c r="GQ98" s="519">
        <v>0</v>
      </c>
      <c r="GR98" s="519">
        <v>0</v>
      </c>
      <c r="GS98" s="519">
        <v>0</v>
      </c>
      <c r="GT98" s="519">
        <v>0</v>
      </c>
      <c r="GU98" s="519">
        <v>0</v>
      </c>
      <c r="GV98" s="519">
        <v>0</v>
      </c>
      <c r="GW98" s="519">
        <v>0</v>
      </c>
      <c r="GX98" s="519">
        <v>0</v>
      </c>
      <c r="GY98" s="519">
        <v>0</v>
      </c>
      <c r="GZ98" s="519">
        <v>0</v>
      </c>
      <c r="HA98" s="519">
        <v>0</v>
      </c>
      <c r="HB98" s="519">
        <v>0</v>
      </c>
      <c r="HC98" s="519">
        <v>0</v>
      </c>
      <c r="HD98" s="519">
        <v>0</v>
      </c>
      <c r="HE98" s="519">
        <v>0</v>
      </c>
      <c r="HF98" s="519">
        <v>0</v>
      </c>
      <c r="HG98" s="519">
        <v>0</v>
      </c>
      <c r="HH98" s="519">
        <v>0</v>
      </c>
      <c r="HI98" s="519">
        <v>0</v>
      </c>
      <c r="HJ98" s="519">
        <v>0</v>
      </c>
      <c r="HK98" s="519">
        <v>0</v>
      </c>
      <c r="HL98" s="519">
        <v>0</v>
      </c>
      <c r="HM98" s="519">
        <v>0</v>
      </c>
      <c r="HN98" s="519">
        <v>0</v>
      </c>
      <c r="HO98" s="519">
        <v>0</v>
      </c>
      <c r="HP98" s="519">
        <v>0</v>
      </c>
      <c r="HQ98" s="519">
        <v>0</v>
      </c>
      <c r="HR98" s="519">
        <v>0</v>
      </c>
      <c r="HS98" s="519">
        <v>0</v>
      </c>
      <c r="HT98" s="519">
        <v>0</v>
      </c>
      <c r="HU98" s="519">
        <v>0</v>
      </c>
      <c r="HV98" s="519">
        <v>0</v>
      </c>
      <c r="HW98" s="519">
        <v>0</v>
      </c>
      <c r="HX98" s="519">
        <v>0</v>
      </c>
      <c r="HY98" s="519">
        <v>0</v>
      </c>
      <c r="HZ98" s="519">
        <v>0</v>
      </c>
      <c r="IA98" s="519">
        <v>0</v>
      </c>
      <c r="IB98" s="519">
        <v>0</v>
      </c>
      <c r="IC98" s="519">
        <v>0</v>
      </c>
      <c r="ID98" s="519">
        <v>0</v>
      </c>
      <c r="IE98" s="519">
        <v>0</v>
      </c>
      <c r="IF98" s="519">
        <v>0</v>
      </c>
      <c r="IG98" s="519">
        <v>0</v>
      </c>
      <c r="IH98" s="519">
        <v>0</v>
      </c>
      <c r="II98" s="519">
        <v>0</v>
      </c>
      <c r="IJ98" s="519">
        <v>0</v>
      </c>
      <c r="IK98" s="519">
        <v>0</v>
      </c>
    </row>
    <row r="99" spans="1:245" hidden="1">
      <c r="A99" s="337" t="s">
        <v>631</v>
      </c>
      <c r="B99" s="519" t="s">
        <v>1058</v>
      </c>
      <c r="C99" s="519"/>
      <c r="D99" s="519"/>
      <c r="E99" s="519"/>
      <c r="F99" s="519">
        <v>1</v>
      </c>
      <c r="G99" s="520"/>
      <c r="H99" s="519">
        <v>9</v>
      </c>
      <c r="I99" s="519">
        <v>7</v>
      </c>
      <c r="J99" s="519" t="str">
        <f t="shared" si="6"/>
        <v>SDN10010907</v>
      </c>
      <c r="K99" s="519">
        <v>768</v>
      </c>
      <c r="M99" s="337" t="s">
        <v>631</v>
      </c>
      <c r="N99" s="519" t="s">
        <v>1058</v>
      </c>
      <c r="O99" s="519" t="s">
        <v>1060</v>
      </c>
      <c r="P99" s="519">
        <v>35</v>
      </c>
      <c r="Q99" s="183" t="str">
        <f t="shared" si="4"/>
        <v>SDN100235</v>
      </c>
      <c r="R99" s="519">
        <v>0</v>
      </c>
      <c r="S99" s="519">
        <v>0</v>
      </c>
      <c r="T99" s="519">
        <v>0</v>
      </c>
      <c r="U99" s="519">
        <v>0</v>
      </c>
      <c r="V99" s="519">
        <v>0</v>
      </c>
      <c r="W99" s="519">
        <v>0</v>
      </c>
      <c r="X99" s="519">
        <v>0</v>
      </c>
      <c r="Y99" s="519">
        <v>0</v>
      </c>
      <c r="Z99" s="519">
        <v>0</v>
      </c>
      <c r="AA99" s="519">
        <v>0</v>
      </c>
      <c r="AB99" s="519">
        <v>0</v>
      </c>
      <c r="AC99" s="519">
        <v>0</v>
      </c>
      <c r="AD99" s="519">
        <v>0</v>
      </c>
      <c r="AE99" s="519">
        <v>0</v>
      </c>
      <c r="AF99" s="519">
        <v>0</v>
      </c>
      <c r="AG99" s="519">
        <v>0</v>
      </c>
      <c r="AH99" s="519">
        <v>0</v>
      </c>
      <c r="AI99" s="519">
        <v>0</v>
      </c>
      <c r="AJ99" s="519">
        <v>0</v>
      </c>
      <c r="AK99" s="519">
        <v>0</v>
      </c>
      <c r="AL99" s="519">
        <v>0</v>
      </c>
      <c r="AM99" s="519">
        <v>0</v>
      </c>
      <c r="AN99" s="519">
        <v>0</v>
      </c>
      <c r="AO99" s="519">
        <v>0</v>
      </c>
      <c r="AP99" s="519">
        <v>10000</v>
      </c>
      <c r="AQ99" s="519">
        <v>0</v>
      </c>
      <c r="AR99" s="519">
        <v>0</v>
      </c>
      <c r="AS99" s="519">
        <v>0</v>
      </c>
      <c r="AT99" s="519">
        <v>0</v>
      </c>
      <c r="AU99" s="519">
        <v>0</v>
      </c>
      <c r="AV99" s="519">
        <v>0</v>
      </c>
      <c r="AW99" s="519">
        <v>0</v>
      </c>
      <c r="AX99" s="519">
        <v>0</v>
      </c>
      <c r="AY99" s="519">
        <v>0</v>
      </c>
      <c r="AZ99" s="519">
        <v>0</v>
      </c>
      <c r="BA99" s="519">
        <v>0</v>
      </c>
      <c r="BB99" s="519">
        <v>0</v>
      </c>
      <c r="BC99" s="519">
        <v>0</v>
      </c>
      <c r="BD99" s="519">
        <v>0</v>
      </c>
      <c r="BE99" s="519">
        <v>0</v>
      </c>
      <c r="BF99" s="519">
        <v>0</v>
      </c>
      <c r="BG99" s="519">
        <v>0</v>
      </c>
      <c r="BH99" s="519">
        <v>0</v>
      </c>
      <c r="BI99" s="519">
        <v>0</v>
      </c>
      <c r="BJ99" s="519">
        <v>0</v>
      </c>
      <c r="BK99" s="519">
        <v>0</v>
      </c>
      <c r="BL99" s="519">
        <v>0</v>
      </c>
      <c r="BM99" s="519">
        <v>0</v>
      </c>
      <c r="BN99" s="519">
        <v>0</v>
      </c>
      <c r="BO99" s="519">
        <v>0</v>
      </c>
      <c r="BP99" s="519">
        <v>0</v>
      </c>
      <c r="BQ99" s="519">
        <v>0</v>
      </c>
      <c r="BR99" s="519">
        <v>0</v>
      </c>
      <c r="BS99" s="519">
        <v>0</v>
      </c>
      <c r="BT99" s="519">
        <v>0</v>
      </c>
      <c r="BU99" s="519">
        <v>0</v>
      </c>
      <c r="BV99" s="519">
        <v>0</v>
      </c>
      <c r="BW99" s="519">
        <v>0</v>
      </c>
      <c r="BX99" s="519">
        <v>0</v>
      </c>
      <c r="BY99" s="519">
        <v>0</v>
      </c>
      <c r="BZ99" s="519">
        <v>0</v>
      </c>
      <c r="CA99" s="519">
        <v>0</v>
      </c>
      <c r="CB99" s="519">
        <v>0</v>
      </c>
      <c r="CC99" s="519">
        <v>0</v>
      </c>
      <c r="CD99" s="519">
        <v>0</v>
      </c>
      <c r="CE99" s="519">
        <v>0</v>
      </c>
      <c r="CF99" s="519">
        <v>0</v>
      </c>
      <c r="CG99" s="519">
        <v>0</v>
      </c>
      <c r="CH99" s="519">
        <v>0</v>
      </c>
      <c r="CI99" s="519">
        <v>0</v>
      </c>
      <c r="CJ99" s="519">
        <v>0</v>
      </c>
      <c r="CK99" s="519">
        <v>0</v>
      </c>
      <c r="CL99" s="519">
        <v>0</v>
      </c>
      <c r="CM99" s="519">
        <v>0</v>
      </c>
      <c r="CN99" s="519">
        <v>0</v>
      </c>
      <c r="CO99" s="519">
        <v>0</v>
      </c>
      <c r="CP99" s="519">
        <v>0</v>
      </c>
      <c r="CQ99" s="519">
        <v>0</v>
      </c>
      <c r="CR99" s="519">
        <v>0</v>
      </c>
      <c r="CS99" s="519">
        <v>0</v>
      </c>
      <c r="CT99" s="519">
        <v>0</v>
      </c>
      <c r="CU99" s="519">
        <v>0</v>
      </c>
      <c r="CV99" s="519">
        <v>0</v>
      </c>
      <c r="CW99" s="519">
        <v>0</v>
      </c>
      <c r="CX99" s="519">
        <v>0</v>
      </c>
      <c r="CY99" s="519">
        <v>0</v>
      </c>
      <c r="CZ99" s="519">
        <v>0</v>
      </c>
      <c r="DA99" s="519">
        <v>0</v>
      </c>
      <c r="DB99" s="519">
        <v>0</v>
      </c>
      <c r="DC99" s="519">
        <v>0</v>
      </c>
      <c r="DD99" s="519">
        <v>0</v>
      </c>
      <c r="DE99" s="519">
        <v>0</v>
      </c>
      <c r="DF99" s="519">
        <v>0</v>
      </c>
      <c r="DG99" s="519">
        <v>0</v>
      </c>
      <c r="DH99" s="519">
        <v>0</v>
      </c>
      <c r="DI99" s="519">
        <v>0</v>
      </c>
      <c r="DJ99" s="519">
        <v>0</v>
      </c>
      <c r="DK99" s="519">
        <v>0</v>
      </c>
      <c r="DL99" s="519">
        <v>0</v>
      </c>
      <c r="DM99" s="519">
        <v>0</v>
      </c>
      <c r="DN99" s="519">
        <v>0</v>
      </c>
      <c r="DO99" s="519">
        <v>0</v>
      </c>
      <c r="DP99" s="519">
        <v>0</v>
      </c>
      <c r="DQ99" s="519">
        <v>0</v>
      </c>
      <c r="DR99" s="519">
        <v>0</v>
      </c>
      <c r="DS99" s="519">
        <v>0</v>
      </c>
      <c r="DT99" s="519">
        <v>0</v>
      </c>
      <c r="DU99" s="519">
        <v>0</v>
      </c>
      <c r="DV99" s="519">
        <v>0</v>
      </c>
      <c r="DW99" s="519">
        <v>0</v>
      </c>
      <c r="DX99" s="519">
        <v>0</v>
      </c>
      <c r="DY99" s="131"/>
      <c r="DZ99" s="337" t="s">
        <v>631</v>
      </c>
      <c r="EA99" s="519" t="s">
        <v>1058</v>
      </c>
      <c r="EB99" s="519" t="s">
        <v>1060</v>
      </c>
      <c r="EC99" s="519">
        <v>35</v>
      </c>
      <c r="ED99" s="521" t="str">
        <f t="shared" si="5"/>
        <v>SDN100235</v>
      </c>
      <c r="EE99" s="519">
        <v>10000</v>
      </c>
      <c r="EF99" s="519">
        <v>10000</v>
      </c>
      <c r="EG99" s="519">
        <v>10000</v>
      </c>
      <c r="EH99" s="519">
        <v>10000</v>
      </c>
      <c r="EI99" s="519">
        <v>10000</v>
      </c>
      <c r="EJ99" s="519">
        <v>10000</v>
      </c>
      <c r="EK99" s="519">
        <v>10000</v>
      </c>
      <c r="EL99" s="519">
        <v>10000</v>
      </c>
      <c r="EM99" s="519">
        <v>10000</v>
      </c>
      <c r="EN99" s="519">
        <v>10000</v>
      </c>
      <c r="EO99" s="519">
        <v>10000</v>
      </c>
      <c r="EP99" s="519">
        <v>10000</v>
      </c>
      <c r="EQ99" s="519">
        <v>10000</v>
      </c>
      <c r="ER99" s="519">
        <v>10000</v>
      </c>
      <c r="ES99" s="519">
        <v>10000</v>
      </c>
      <c r="ET99" s="519">
        <v>10000</v>
      </c>
      <c r="EU99" s="519">
        <v>10000</v>
      </c>
      <c r="EV99" s="519">
        <v>10000</v>
      </c>
      <c r="EW99" s="519">
        <v>10000</v>
      </c>
      <c r="EX99" s="519">
        <v>10000</v>
      </c>
      <c r="EY99" s="519">
        <v>10000</v>
      </c>
      <c r="EZ99" s="519">
        <v>10000</v>
      </c>
      <c r="FA99" s="519">
        <v>10000</v>
      </c>
      <c r="FB99" s="519">
        <v>10000</v>
      </c>
      <c r="FC99" s="519">
        <v>10000</v>
      </c>
      <c r="FD99" s="519">
        <v>0</v>
      </c>
      <c r="FE99" s="519">
        <v>0</v>
      </c>
      <c r="FF99" s="519">
        <v>0</v>
      </c>
      <c r="FG99" s="519">
        <v>0</v>
      </c>
      <c r="FH99" s="519">
        <v>0</v>
      </c>
      <c r="FI99" s="519">
        <v>0</v>
      </c>
      <c r="FJ99" s="519">
        <v>0</v>
      </c>
      <c r="FK99" s="519">
        <v>0</v>
      </c>
      <c r="FL99" s="519">
        <v>0</v>
      </c>
      <c r="FM99" s="519">
        <v>0</v>
      </c>
      <c r="FN99" s="519">
        <v>0</v>
      </c>
      <c r="FO99" s="519">
        <v>0</v>
      </c>
      <c r="FP99" s="519">
        <v>0</v>
      </c>
      <c r="FQ99" s="519">
        <v>0</v>
      </c>
      <c r="FR99" s="519">
        <v>0</v>
      </c>
      <c r="FS99" s="519">
        <v>0</v>
      </c>
      <c r="FT99" s="519">
        <v>0</v>
      </c>
      <c r="FU99" s="519">
        <v>0</v>
      </c>
      <c r="FV99" s="519">
        <v>0</v>
      </c>
      <c r="FW99" s="519">
        <v>0</v>
      </c>
      <c r="FX99" s="519">
        <v>0</v>
      </c>
      <c r="FY99" s="519">
        <v>0</v>
      </c>
      <c r="FZ99" s="519">
        <v>0</v>
      </c>
      <c r="GA99" s="519">
        <v>0</v>
      </c>
      <c r="GB99" s="519">
        <v>0</v>
      </c>
      <c r="GC99" s="519">
        <v>0</v>
      </c>
      <c r="GD99" s="519">
        <v>0</v>
      </c>
      <c r="GE99" s="519">
        <v>0</v>
      </c>
      <c r="GF99" s="519">
        <v>0</v>
      </c>
      <c r="GG99" s="519">
        <v>0</v>
      </c>
      <c r="GH99" s="519">
        <v>0</v>
      </c>
      <c r="GI99" s="519">
        <v>0</v>
      </c>
      <c r="GJ99" s="519">
        <v>0</v>
      </c>
      <c r="GK99" s="519">
        <v>0</v>
      </c>
      <c r="GL99" s="519">
        <v>0</v>
      </c>
      <c r="GM99" s="519">
        <v>0</v>
      </c>
      <c r="GN99" s="519">
        <v>0</v>
      </c>
      <c r="GO99" s="519">
        <v>0</v>
      </c>
      <c r="GP99" s="519">
        <v>0</v>
      </c>
      <c r="GQ99" s="519">
        <v>0</v>
      </c>
      <c r="GR99" s="519">
        <v>0</v>
      </c>
      <c r="GS99" s="519">
        <v>0</v>
      </c>
      <c r="GT99" s="519">
        <v>0</v>
      </c>
      <c r="GU99" s="519">
        <v>0</v>
      </c>
      <c r="GV99" s="519">
        <v>0</v>
      </c>
      <c r="GW99" s="519">
        <v>0</v>
      </c>
      <c r="GX99" s="519">
        <v>0</v>
      </c>
      <c r="GY99" s="519">
        <v>0</v>
      </c>
      <c r="GZ99" s="519">
        <v>0</v>
      </c>
      <c r="HA99" s="519">
        <v>0</v>
      </c>
      <c r="HB99" s="519">
        <v>0</v>
      </c>
      <c r="HC99" s="519">
        <v>0</v>
      </c>
      <c r="HD99" s="519">
        <v>0</v>
      </c>
      <c r="HE99" s="519">
        <v>0</v>
      </c>
      <c r="HF99" s="519">
        <v>0</v>
      </c>
      <c r="HG99" s="519">
        <v>0</v>
      </c>
      <c r="HH99" s="519">
        <v>0</v>
      </c>
      <c r="HI99" s="519">
        <v>0</v>
      </c>
      <c r="HJ99" s="519">
        <v>0</v>
      </c>
      <c r="HK99" s="519">
        <v>0</v>
      </c>
      <c r="HL99" s="519">
        <v>0</v>
      </c>
      <c r="HM99" s="519">
        <v>0</v>
      </c>
      <c r="HN99" s="519">
        <v>0</v>
      </c>
      <c r="HO99" s="519">
        <v>0</v>
      </c>
      <c r="HP99" s="519">
        <v>0</v>
      </c>
      <c r="HQ99" s="519">
        <v>0</v>
      </c>
      <c r="HR99" s="519">
        <v>0</v>
      </c>
      <c r="HS99" s="519">
        <v>0</v>
      </c>
      <c r="HT99" s="519">
        <v>0</v>
      </c>
      <c r="HU99" s="519">
        <v>0</v>
      </c>
      <c r="HV99" s="519">
        <v>0</v>
      </c>
      <c r="HW99" s="519">
        <v>0</v>
      </c>
      <c r="HX99" s="519">
        <v>0</v>
      </c>
      <c r="HY99" s="519">
        <v>0</v>
      </c>
      <c r="HZ99" s="519">
        <v>0</v>
      </c>
      <c r="IA99" s="519">
        <v>0</v>
      </c>
      <c r="IB99" s="519">
        <v>0</v>
      </c>
      <c r="IC99" s="519">
        <v>0</v>
      </c>
      <c r="ID99" s="519">
        <v>0</v>
      </c>
      <c r="IE99" s="519">
        <v>0</v>
      </c>
      <c r="IF99" s="519">
        <v>0</v>
      </c>
      <c r="IG99" s="519">
        <v>0</v>
      </c>
      <c r="IH99" s="519">
        <v>0</v>
      </c>
      <c r="II99" s="519">
        <v>0</v>
      </c>
      <c r="IJ99" s="519">
        <v>0</v>
      </c>
      <c r="IK99" s="519">
        <v>0</v>
      </c>
    </row>
    <row r="100" spans="1:245" hidden="1">
      <c r="A100" s="337" t="s">
        <v>631</v>
      </c>
      <c r="B100" s="519" t="s">
        <v>1058</v>
      </c>
      <c r="C100" s="519"/>
      <c r="D100" s="519"/>
      <c r="E100" s="519"/>
      <c r="F100" s="519">
        <v>1</v>
      </c>
      <c r="G100" s="520"/>
      <c r="H100" s="519">
        <v>9</v>
      </c>
      <c r="I100" s="519">
        <v>8</v>
      </c>
      <c r="J100" s="519" t="str">
        <f t="shared" si="6"/>
        <v>SDN10010908</v>
      </c>
      <c r="K100" s="519">
        <v>768</v>
      </c>
      <c r="M100" s="337" t="s">
        <v>631</v>
      </c>
      <c r="N100" s="519" t="s">
        <v>1058</v>
      </c>
      <c r="O100" s="519" t="s">
        <v>1060</v>
      </c>
      <c r="P100" s="519">
        <v>36</v>
      </c>
      <c r="Q100" s="183" t="str">
        <f t="shared" si="4"/>
        <v>SDN100236</v>
      </c>
      <c r="R100" s="519">
        <v>0</v>
      </c>
      <c r="S100" s="519">
        <v>0</v>
      </c>
      <c r="T100" s="519">
        <v>0</v>
      </c>
      <c r="U100" s="519">
        <v>0</v>
      </c>
      <c r="V100" s="519">
        <v>0</v>
      </c>
      <c r="W100" s="519">
        <v>0</v>
      </c>
      <c r="X100" s="519">
        <v>0</v>
      </c>
      <c r="Y100" s="519">
        <v>0</v>
      </c>
      <c r="Z100" s="519">
        <v>0</v>
      </c>
      <c r="AA100" s="519">
        <v>0</v>
      </c>
      <c r="AB100" s="519">
        <v>0</v>
      </c>
      <c r="AC100" s="519">
        <v>0</v>
      </c>
      <c r="AD100" s="519">
        <v>0</v>
      </c>
      <c r="AE100" s="519">
        <v>0</v>
      </c>
      <c r="AF100" s="519">
        <v>0</v>
      </c>
      <c r="AG100" s="519">
        <v>0</v>
      </c>
      <c r="AH100" s="519">
        <v>0</v>
      </c>
      <c r="AI100" s="519">
        <v>0</v>
      </c>
      <c r="AJ100" s="519">
        <v>0</v>
      </c>
      <c r="AK100" s="519">
        <v>0</v>
      </c>
      <c r="AL100" s="519">
        <v>0</v>
      </c>
      <c r="AM100" s="519">
        <v>0</v>
      </c>
      <c r="AN100" s="519">
        <v>0</v>
      </c>
      <c r="AO100" s="519">
        <v>0</v>
      </c>
      <c r="AP100" s="519">
        <v>10000</v>
      </c>
      <c r="AQ100" s="519">
        <v>0</v>
      </c>
      <c r="AR100" s="519">
        <v>0</v>
      </c>
      <c r="AS100" s="519">
        <v>0</v>
      </c>
      <c r="AT100" s="519">
        <v>0</v>
      </c>
      <c r="AU100" s="519">
        <v>0</v>
      </c>
      <c r="AV100" s="519">
        <v>0</v>
      </c>
      <c r="AW100" s="519">
        <v>0</v>
      </c>
      <c r="AX100" s="519">
        <v>0</v>
      </c>
      <c r="AY100" s="519">
        <v>0</v>
      </c>
      <c r="AZ100" s="519">
        <v>0</v>
      </c>
      <c r="BA100" s="519">
        <v>0</v>
      </c>
      <c r="BB100" s="519">
        <v>0</v>
      </c>
      <c r="BC100" s="519">
        <v>0</v>
      </c>
      <c r="BD100" s="519">
        <v>0</v>
      </c>
      <c r="BE100" s="519">
        <v>0</v>
      </c>
      <c r="BF100" s="519">
        <v>0</v>
      </c>
      <c r="BG100" s="519">
        <v>0</v>
      </c>
      <c r="BH100" s="519">
        <v>0</v>
      </c>
      <c r="BI100" s="519">
        <v>0</v>
      </c>
      <c r="BJ100" s="519">
        <v>0</v>
      </c>
      <c r="BK100" s="519">
        <v>0</v>
      </c>
      <c r="BL100" s="519">
        <v>0</v>
      </c>
      <c r="BM100" s="519">
        <v>0</v>
      </c>
      <c r="BN100" s="519">
        <v>0</v>
      </c>
      <c r="BO100" s="519">
        <v>0</v>
      </c>
      <c r="BP100" s="519">
        <v>0</v>
      </c>
      <c r="BQ100" s="519">
        <v>0</v>
      </c>
      <c r="BR100" s="519">
        <v>0</v>
      </c>
      <c r="BS100" s="519">
        <v>0</v>
      </c>
      <c r="BT100" s="519">
        <v>0</v>
      </c>
      <c r="BU100" s="519">
        <v>0</v>
      </c>
      <c r="BV100" s="519">
        <v>0</v>
      </c>
      <c r="BW100" s="519">
        <v>0</v>
      </c>
      <c r="BX100" s="519">
        <v>0</v>
      </c>
      <c r="BY100" s="519">
        <v>0</v>
      </c>
      <c r="BZ100" s="519">
        <v>0</v>
      </c>
      <c r="CA100" s="519">
        <v>0</v>
      </c>
      <c r="CB100" s="519">
        <v>0</v>
      </c>
      <c r="CC100" s="519">
        <v>0</v>
      </c>
      <c r="CD100" s="519">
        <v>0</v>
      </c>
      <c r="CE100" s="519">
        <v>0</v>
      </c>
      <c r="CF100" s="519">
        <v>0</v>
      </c>
      <c r="CG100" s="519">
        <v>0</v>
      </c>
      <c r="CH100" s="519">
        <v>0</v>
      </c>
      <c r="CI100" s="519">
        <v>0</v>
      </c>
      <c r="CJ100" s="519">
        <v>0</v>
      </c>
      <c r="CK100" s="519">
        <v>0</v>
      </c>
      <c r="CL100" s="519">
        <v>0</v>
      </c>
      <c r="CM100" s="519">
        <v>0</v>
      </c>
      <c r="CN100" s="519">
        <v>0</v>
      </c>
      <c r="CO100" s="519">
        <v>0</v>
      </c>
      <c r="CP100" s="519">
        <v>0</v>
      </c>
      <c r="CQ100" s="519">
        <v>0</v>
      </c>
      <c r="CR100" s="519">
        <v>0</v>
      </c>
      <c r="CS100" s="519">
        <v>0</v>
      </c>
      <c r="CT100" s="519">
        <v>0</v>
      </c>
      <c r="CU100" s="519">
        <v>0</v>
      </c>
      <c r="CV100" s="519">
        <v>0</v>
      </c>
      <c r="CW100" s="519">
        <v>0</v>
      </c>
      <c r="CX100" s="519">
        <v>0</v>
      </c>
      <c r="CY100" s="519">
        <v>0</v>
      </c>
      <c r="CZ100" s="519">
        <v>0</v>
      </c>
      <c r="DA100" s="519">
        <v>0</v>
      </c>
      <c r="DB100" s="519">
        <v>0</v>
      </c>
      <c r="DC100" s="519">
        <v>0</v>
      </c>
      <c r="DD100" s="519">
        <v>0</v>
      </c>
      <c r="DE100" s="519">
        <v>0</v>
      </c>
      <c r="DF100" s="519">
        <v>0</v>
      </c>
      <c r="DG100" s="519">
        <v>0</v>
      </c>
      <c r="DH100" s="519">
        <v>0</v>
      </c>
      <c r="DI100" s="519">
        <v>0</v>
      </c>
      <c r="DJ100" s="519">
        <v>0</v>
      </c>
      <c r="DK100" s="519">
        <v>0</v>
      </c>
      <c r="DL100" s="519">
        <v>0</v>
      </c>
      <c r="DM100" s="519">
        <v>0</v>
      </c>
      <c r="DN100" s="519">
        <v>0</v>
      </c>
      <c r="DO100" s="519">
        <v>0</v>
      </c>
      <c r="DP100" s="519">
        <v>0</v>
      </c>
      <c r="DQ100" s="519">
        <v>0</v>
      </c>
      <c r="DR100" s="519">
        <v>0</v>
      </c>
      <c r="DS100" s="519">
        <v>0</v>
      </c>
      <c r="DT100" s="519">
        <v>0</v>
      </c>
      <c r="DU100" s="519">
        <v>0</v>
      </c>
      <c r="DV100" s="519">
        <v>0</v>
      </c>
      <c r="DW100" s="519">
        <v>0</v>
      </c>
      <c r="DX100" s="519">
        <v>0</v>
      </c>
      <c r="DY100" s="131"/>
      <c r="DZ100" s="337" t="s">
        <v>631</v>
      </c>
      <c r="EA100" s="519" t="s">
        <v>1058</v>
      </c>
      <c r="EB100" s="519" t="s">
        <v>1060</v>
      </c>
      <c r="EC100" s="519">
        <v>36</v>
      </c>
      <c r="ED100" s="521" t="str">
        <f t="shared" si="5"/>
        <v>SDN100236</v>
      </c>
      <c r="EE100" s="519">
        <v>10000</v>
      </c>
      <c r="EF100" s="519">
        <v>10000</v>
      </c>
      <c r="EG100" s="519">
        <v>10000</v>
      </c>
      <c r="EH100" s="519">
        <v>10000</v>
      </c>
      <c r="EI100" s="519">
        <v>10000</v>
      </c>
      <c r="EJ100" s="519">
        <v>10000</v>
      </c>
      <c r="EK100" s="519">
        <v>10000</v>
      </c>
      <c r="EL100" s="519">
        <v>10000</v>
      </c>
      <c r="EM100" s="519">
        <v>10000</v>
      </c>
      <c r="EN100" s="519">
        <v>10000</v>
      </c>
      <c r="EO100" s="519">
        <v>10000</v>
      </c>
      <c r="EP100" s="519">
        <v>10000</v>
      </c>
      <c r="EQ100" s="519">
        <v>10000</v>
      </c>
      <c r="ER100" s="519">
        <v>10000</v>
      </c>
      <c r="ES100" s="519">
        <v>10000</v>
      </c>
      <c r="ET100" s="519">
        <v>10000</v>
      </c>
      <c r="EU100" s="519">
        <v>10000</v>
      </c>
      <c r="EV100" s="519">
        <v>10000</v>
      </c>
      <c r="EW100" s="519">
        <v>10000</v>
      </c>
      <c r="EX100" s="519">
        <v>10000</v>
      </c>
      <c r="EY100" s="519">
        <v>10000</v>
      </c>
      <c r="EZ100" s="519">
        <v>10000</v>
      </c>
      <c r="FA100" s="519">
        <v>10000</v>
      </c>
      <c r="FB100" s="519">
        <v>10000</v>
      </c>
      <c r="FC100" s="519">
        <v>10000</v>
      </c>
      <c r="FD100" s="519">
        <v>0</v>
      </c>
      <c r="FE100" s="519">
        <v>0</v>
      </c>
      <c r="FF100" s="519">
        <v>0</v>
      </c>
      <c r="FG100" s="519">
        <v>0</v>
      </c>
      <c r="FH100" s="519">
        <v>0</v>
      </c>
      <c r="FI100" s="519">
        <v>0</v>
      </c>
      <c r="FJ100" s="519">
        <v>0</v>
      </c>
      <c r="FK100" s="519">
        <v>0</v>
      </c>
      <c r="FL100" s="519">
        <v>0</v>
      </c>
      <c r="FM100" s="519">
        <v>0</v>
      </c>
      <c r="FN100" s="519">
        <v>0</v>
      </c>
      <c r="FO100" s="519">
        <v>0</v>
      </c>
      <c r="FP100" s="519">
        <v>0</v>
      </c>
      <c r="FQ100" s="519">
        <v>0</v>
      </c>
      <c r="FR100" s="519">
        <v>0</v>
      </c>
      <c r="FS100" s="519">
        <v>0</v>
      </c>
      <c r="FT100" s="519">
        <v>0</v>
      </c>
      <c r="FU100" s="519">
        <v>0</v>
      </c>
      <c r="FV100" s="519">
        <v>0</v>
      </c>
      <c r="FW100" s="519">
        <v>0</v>
      </c>
      <c r="FX100" s="519">
        <v>0</v>
      </c>
      <c r="FY100" s="519">
        <v>0</v>
      </c>
      <c r="FZ100" s="519">
        <v>0</v>
      </c>
      <c r="GA100" s="519">
        <v>0</v>
      </c>
      <c r="GB100" s="519">
        <v>0</v>
      </c>
      <c r="GC100" s="519">
        <v>0</v>
      </c>
      <c r="GD100" s="519">
        <v>0</v>
      </c>
      <c r="GE100" s="519">
        <v>0</v>
      </c>
      <c r="GF100" s="519">
        <v>0</v>
      </c>
      <c r="GG100" s="519">
        <v>0</v>
      </c>
      <c r="GH100" s="519">
        <v>0</v>
      </c>
      <c r="GI100" s="519">
        <v>0</v>
      </c>
      <c r="GJ100" s="519">
        <v>0</v>
      </c>
      <c r="GK100" s="519">
        <v>0</v>
      </c>
      <c r="GL100" s="519">
        <v>0</v>
      </c>
      <c r="GM100" s="519">
        <v>0</v>
      </c>
      <c r="GN100" s="519">
        <v>0</v>
      </c>
      <c r="GO100" s="519">
        <v>0</v>
      </c>
      <c r="GP100" s="519">
        <v>0</v>
      </c>
      <c r="GQ100" s="519">
        <v>0</v>
      </c>
      <c r="GR100" s="519">
        <v>0</v>
      </c>
      <c r="GS100" s="519">
        <v>0</v>
      </c>
      <c r="GT100" s="519">
        <v>0</v>
      </c>
      <c r="GU100" s="519">
        <v>0</v>
      </c>
      <c r="GV100" s="519">
        <v>0</v>
      </c>
      <c r="GW100" s="519">
        <v>0</v>
      </c>
      <c r="GX100" s="519">
        <v>0</v>
      </c>
      <c r="GY100" s="519">
        <v>0</v>
      </c>
      <c r="GZ100" s="519">
        <v>0</v>
      </c>
      <c r="HA100" s="519">
        <v>0</v>
      </c>
      <c r="HB100" s="519">
        <v>0</v>
      </c>
      <c r="HC100" s="519">
        <v>0</v>
      </c>
      <c r="HD100" s="519">
        <v>0</v>
      </c>
      <c r="HE100" s="519">
        <v>0</v>
      </c>
      <c r="HF100" s="519">
        <v>0</v>
      </c>
      <c r="HG100" s="519">
        <v>0</v>
      </c>
      <c r="HH100" s="519">
        <v>0</v>
      </c>
      <c r="HI100" s="519">
        <v>0</v>
      </c>
      <c r="HJ100" s="519">
        <v>0</v>
      </c>
      <c r="HK100" s="519">
        <v>0</v>
      </c>
      <c r="HL100" s="519">
        <v>0</v>
      </c>
      <c r="HM100" s="519">
        <v>0</v>
      </c>
      <c r="HN100" s="519">
        <v>0</v>
      </c>
      <c r="HO100" s="519">
        <v>0</v>
      </c>
      <c r="HP100" s="519">
        <v>0</v>
      </c>
      <c r="HQ100" s="519">
        <v>0</v>
      </c>
      <c r="HR100" s="519">
        <v>0</v>
      </c>
      <c r="HS100" s="519">
        <v>0</v>
      </c>
      <c r="HT100" s="519">
        <v>0</v>
      </c>
      <c r="HU100" s="519">
        <v>0</v>
      </c>
      <c r="HV100" s="519">
        <v>0</v>
      </c>
      <c r="HW100" s="519">
        <v>0</v>
      </c>
      <c r="HX100" s="519">
        <v>0</v>
      </c>
      <c r="HY100" s="519">
        <v>0</v>
      </c>
      <c r="HZ100" s="519">
        <v>0</v>
      </c>
      <c r="IA100" s="519">
        <v>0</v>
      </c>
      <c r="IB100" s="519">
        <v>0</v>
      </c>
      <c r="IC100" s="519">
        <v>0</v>
      </c>
      <c r="ID100" s="519">
        <v>0</v>
      </c>
      <c r="IE100" s="519">
        <v>0</v>
      </c>
      <c r="IF100" s="519">
        <v>0</v>
      </c>
      <c r="IG100" s="519">
        <v>0</v>
      </c>
      <c r="IH100" s="519">
        <v>0</v>
      </c>
      <c r="II100" s="519">
        <v>0</v>
      </c>
      <c r="IJ100" s="519">
        <v>0</v>
      </c>
      <c r="IK100" s="519">
        <v>0</v>
      </c>
    </row>
    <row r="101" spans="1:245" hidden="1">
      <c r="A101" s="337" t="s">
        <v>631</v>
      </c>
      <c r="B101" s="519" t="s">
        <v>1058</v>
      </c>
      <c r="C101" s="519"/>
      <c r="D101" s="519"/>
      <c r="E101" s="519"/>
      <c r="F101" s="519">
        <v>1</v>
      </c>
      <c r="G101" s="520"/>
      <c r="H101" s="519">
        <v>9</v>
      </c>
      <c r="I101" s="519">
        <v>9</v>
      </c>
      <c r="J101" s="519" t="str">
        <f t="shared" si="6"/>
        <v>SDN10010909</v>
      </c>
      <c r="K101" s="519">
        <v>768</v>
      </c>
      <c r="M101" s="337" t="s">
        <v>631</v>
      </c>
      <c r="N101" s="519" t="s">
        <v>1058</v>
      </c>
      <c r="O101" s="519" t="s">
        <v>1060</v>
      </c>
      <c r="P101" s="519">
        <v>37</v>
      </c>
      <c r="Q101" s="183" t="str">
        <f t="shared" si="4"/>
        <v>SDN100237</v>
      </c>
      <c r="R101" s="519">
        <v>0</v>
      </c>
      <c r="S101" s="519">
        <v>0</v>
      </c>
      <c r="T101" s="519">
        <v>0</v>
      </c>
      <c r="U101" s="519">
        <v>0</v>
      </c>
      <c r="V101" s="519">
        <v>0</v>
      </c>
      <c r="W101" s="519">
        <v>0</v>
      </c>
      <c r="X101" s="519">
        <v>0</v>
      </c>
      <c r="Y101" s="519">
        <v>0</v>
      </c>
      <c r="Z101" s="519">
        <v>0</v>
      </c>
      <c r="AA101" s="519">
        <v>0</v>
      </c>
      <c r="AB101" s="519">
        <v>0</v>
      </c>
      <c r="AC101" s="519">
        <v>0</v>
      </c>
      <c r="AD101" s="519">
        <v>0</v>
      </c>
      <c r="AE101" s="519">
        <v>0</v>
      </c>
      <c r="AF101" s="519">
        <v>0</v>
      </c>
      <c r="AG101" s="519">
        <v>0</v>
      </c>
      <c r="AH101" s="519">
        <v>0</v>
      </c>
      <c r="AI101" s="519">
        <v>0</v>
      </c>
      <c r="AJ101" s="519">
        <v>0</v>
      </c>
      <c r="AK101" s="519">
        <v>0</v>
      </c>
      <c r="AL101" s="519">
        <v>0</v>
      </c>
      <c r="AM101" s="519">
        <v>0</v>
      </c>
      <c r="AN101" s="519">
        <v>0</v>
      </c>
      <c r="AO101" s="519">
        <v>0</v>
      </c>
      <c r="AP101" s="519">
        <v>10000</v>
      </c>
      <c r="AQ101" s="519">
        <v>0</v>
      </c>
      <c r="AR101" s="519">
        <v>0</v>
      </c>
      <c r="AS101" s="519">
        <v>0</v>
      </c>
      <c r="AT101" s="519">
        <v>0</v>
      </c>
      <c r="AU101" s="519">
        <v>0</v>
      </c>
      <c r="AV101" s="519">
        <v>0</v>
      </c>
      <c r="AW101" s="519">
        <v>0</v>
      </c>
      <c r="AX101" s="519">
        <v>0</v>
      </c>
      <c r="AY101" s="519">
        <v>0</v>
      </c>
      <c r="AZ101" s="519">
        <v>0</v>
      </c>
      <c r="BA101" s="519">
        <v>0</v>
      </c>
      <c r="BB101" s="519">
        <v>0</v>
      </c>
      <c r="BC101" s="519">
        <v>0</v>
      </c>
      <c r="BD101" s="519">
        <v>0</v>
      </c>
      <c r="BE101" s="519">
        <v>0</v>
      </c>
      <c r="BF101" s="519">
        <v>0</v>
      </c>
      <c r="BG101" s="519">
        <v>0</v>
      </c>
      <c r="BH101" s="519">
        <v>0</v>
      </c>
      <c r="BI101" s="519">
        <v>0</v>
      </c>
      <c r="BJ101" s="519">
        <v>0</v>
      </c>
      <c r="BK101" s="519">
        <v>0</v>
      </c>
      <c r="BL101" s="519">
        <v>0</v>
      </c>
      <c r="BM101" s="519">
        <v>0</v>
      </c>
      <c r="BN101" s="519">
        <v>0</v>
      </c>
      <c r="BO101" s="519">
        <v>0</v>
      </c>
      <c r="BP101" s="519">
        <v>0</v>
      </c>
      <c r="BQ101" s="519">
        <v>0</v>
      </c>
      <c r="BR101" s="519">
        <v>0</v>
      </c>
      <c r="BS101" s="519">
        <v>0</v>
      </c>
      <c r="BT101" s="519">
        <v>0</v>
      </c>
      <c r="BU101" s="519">
        <v>0</v>
      </c>
      <c r="BV101" s="519">
        <v>0</v>
      </c>
      <c r="BW101" s="519">
        <v>0</v>
      </c>
      <c r="BX101" s="519">
        <v>0</v>
      </c>
      <c r="BY101" s="519">
        <v>0</v>
      </c>
      <c r="BZ101" s="519">
        <v>0</v>
      </c>
      <c r="CA101" s="519">
        <v>0</v>
      </c>
      <c r="CB101" s="519">
        <v>0</v>
      </c>
      <c r="CC101" s="519">
        <v>0</v>
      </c>
      <c r="CD101" s="519">
        <v>0</v>
      </c>
      <c r="CE101" s="519">
        <v>0</v>
      </c>
      <c r="CF101" s="519">
        <v>0</v>
      </c>
      <c r="CG101" s="519">
        <v>0</v>
      </c>
      <c r="CH101" s="519">
        <v>0</v>
      </c>
      <c r="CI101" s="519">
        <v>0</v>
      </c>
      <c r="CJ101" s="519">
        <v>0</v>
      </c>
      <c r="CK101" s="519">
        <v>0</v>
      </c>
      <c r="CL101" s="519">
        <v>0</v>
      </c>
      <c r="CM101" s="519">
        <v>0</v>
      </c>
      <c r="CN101" s="519">
        <v>0</v>
      </c>
      <c r="CO101" s="519">
        <v>0</v>
      </c>
      <c r="CP101" s="519">
        <v>0</v>
      </c>
      <c r="CQ101" s="519">
        <v>0</v>
      </c>
      <c r="CR101" s="519">
        <v>0</v>
      </c>
      <c r="CS101" s="519">
        <v>0</v>
      </c>
      <c r="CT101" s="519">
        <v>0</v>
      </c>
      <c r="CU101" s="519">
        <v>0</v>
      </c>
      <c r="CV101" s="519">
        <v>0</v>
      </c>
      <c r="CW101" s="519">
        <v>0</v>
      </c>
      <c r="CX101" s="519">
        <v>0</v>
      </c>
      <c r="CY101" s="519">
        <v>0</v>
      </c>
      <c r="CZ101" s="519">
        <v>0</v>
      </c>
      <c r="DA101" s="519">
        <v>0</v>
      </c>
      <c r="DB101" s="519">
        <v>0</v>
      </c>
      <c r="DC101" s="519">
        <v>0</v>
      </c>
      <c r="DD101" s="519">
        <v>0</v>
      </c>
      <c r="DE101" s="519">
        <v>0</v>
      </c>
      <c r="DF101" s="519">
        <v>0</v>
      </c>
      <c r="DG101" s="519">
        <v>0</v>
      </c>
      <c r="DH101" s="519">
        <v>0</v>
      </c>
      <c r="DI101" s="519">
        <v>0</v>
      </c>
      <c r="DJ101" s="519">
        <v>0</v>
      </c>
      <c r="DK101" s="519">
        <v>0</v>
      </c>
      <c r="DL101" s="519">
        <v>0</v>
      </c>
      <c r="DM101" s="519">
        <v>0</v>
      </c>
      <c r="DN101" s="519">
        <v>0</v>
      </c>
      <c r="DO101" s="519">
        <v>0</v>
      </c>
      <c r="DP101" s="519">
        <v>0</v>
      </c>
      <c r="DQ101" s="519">
        <v>0</v>
      </c>
      <c r="DR101" s="519">
        <v>0</v>
      </c>
      <c r="DS101" s="519">
        <v>0</v>
      </c>
      <c r="DT101" s="519">
        <v>0</v>
      </c>
      <c r="DU101" s="519">
        <v>0</v>
      </c>
      <c r="DV101" s="519">
        <v>0</v>
      </c>
      <c r="DW101" s="519">
        <v>0</v>
      </c>
      <c r="DX101" s="519">
        <v>0</v>
      </c>
      <c r="DY101" s="131"/>
      <c r="DZ101" s="337" t="s">
        <v>631</v>
      </c>
      <c r="EA101" s="519" t="s">
        <v>1058</v>
      </c>
      <c r="EB101" s="519" t="s">
        <v>1060</v>
      </c>
      <c r="EC101" s="519">
        <v>37</v>
      </c>
      <c r="ED101" s="521" t="str">
        <f t="shared" si="5"/>
        <v>SDN100237</v>
      </c>
      <c r="EE101" s="519">
        <v>10000</v>
      </c>
      <c r="EF101" s="519">
        <v>10000</v>
      </c>
      <c r="EG101" s="519">
        <v>10000</v>
      </c>
      <c r="EH101" s="519">
        <v>10000</v>
      </c>
      <c r="EI101" s="519">
        <v>10000</v>
      </c>
      <c r="EJ101" s="519">
        <v>10000</v>
      </c>
      <c r="EK101" s="519">
        <v>10000</v>
      </c>
      <c r="EL101" s="519">
        <v>10000</v>
      </c>
      <c r="EM101" s="519">
        <v>10000</v>
      </c>
      <c r="EN101" s="519">
        <v>10000</v>
      </c>
      <c r="EO101" s="519">
        <v>10000</v>
      </c>
      <c r="EP101" s="519">
        <v>10000</v>
      </c>
      <c r="EQ101" s="519">
        <v>10000</v>
      </c>
      <c r="ER101" s="519">
        <v>10000</v>
      </c>
      <c r="ES101" s="519">
        <v>10000</v>
      </c>
      <c r="ET101" s="519">
        <v>10000</v>
      </c>
      <c r="EU101" s="519">
        <v>10000</v>
      </c>
      <c r="EV101" s="519">
        <v>10000</v>
      </c>
      <c r="EW101" s="519">
        <v>10000</v>
      </c>
      <c r="EX101" s="519">
        <v>10000</v>
      </c>
      <c r="EY101" s="519">
        <v>10000</v>
      </c>
      <c r="EZ101" s="519">
        <v>10000</v>
      </c>
      <c r="FA101" s="519">
        <v>10000</v>
      </c>
      <c r="FB101" s="519">
        <v>10000</v>
      </c>
      <c r="FC101" s="519">
        <v>10000</v>
      </c>
      <c r="FD101" s="519">
        <v>0</v>
      </c>
      <c r="FE101" s="519">
        <v>0</v>
      </c>
      <c r="FF101" s="519">
        <v>0</v>
      </c>
      <c r="FG101" s="519">
        <v>0</v>
      </c>
      <c r="FH101" s="519">
        <v>0</v>
      </c>
      <c r="FI101" s="519">
        <v>0</v>
      </c>
      <c r="FJ101" s="519">
        <v>0</v>
      </c>
      <c r="FK101" s="519">
        <v>0</v>
      </c>
      <c r="FL101" s="519">
        <v>0</v>
      </c>
      <c r="FM101" s="519">
        <v>0</v>
      </c>
      <c r="FN101" s="519">
        <v>0</v>
      </c>
      <c r="FO101" s="519">
        <v>0</v>
      </c>
      <c r="FP101" s="519">
        <v>0</v>
      </c>
      <c r="FQ101" s="519">
        <v>0</v>
      </c>
      <c r="FR101" s="519">
        <v>0</v>
      </c>
      <c r="FS101" s="519">
        <v>0</v>
      </c>
      <c r="FT101" s="519">
        <v>0</v>
      </c>
      <c r="FU101" s="519">
        <v>0</v>
      </c>
      <c r="FV101" s="519">
        <v>0</v>
      </c>
      <c r="FW101" s="519">
        <v>0</v>
      </c>
      <c r="FX101" s="519">
        <v>0</v>
      </c>
      <c r="FY101" s="519">
        <v>0</v>
      </c>
      <c r="FZ101" s="519">
        <v>0</v>
      </c>
      <c r="GA101" s="519">
        <v>0</v>
      </c>
      <c r="GB101" s="519">
        <v>0</v>
      </c>
      <c r="GC101" s="519">
        <v>0</v>
      </c>
      <c r="GD101" s="519">
        <v>0</v>
      </c>
      <c r="GE101" s="519">
        <v>0</v>
      </c>
      <c r="GF101" s="519">
        <v>0</v>
      </c>
      <c r="GG101" s="519">
        <v>0</v>
      </c>
      <c r="GH101" s="519">
        <v>0</v>
      </c>
      <c r="GI101" s="519">
        <v>0</v>
      </c>
      <c r="GJ101" s="519">
        <v>0</v>
      </c>
      <c r="GK101" s="519">
        <v>0</v>
      </c>
      <c r="GL101" s="519">
        <v>0</v>
      </c>
      <c r="GM101" s="519">
        <v>0</v>
      </c>
      <c r="GN101" s="519">
        <v>0</v>
      </c>
      <c r="GO101" s="519">
        <v>0</v>
      </c>
      <c r="GP101" s="519">
        <v>0</v>
      </c>
      <c r="GQ101" s="519">
        <v>0</v>
      </c>
      <c r="GR101" s="519">
        <v>0</v>
      </c>
      <c r="GS101" s="519">
        <v>0</v>
      </c>
      <c r="GT101" s="519">
        <v>0</v>
      </c>
      <c r="GU101" s="519">
        <v>0</v>
      </c>
      <c r="GV101" s="519">
        <v>0</v>
      </c>
      <c r="GW101" s="519">
        <v>0</v>
      </c>
      <c r="GX101" s="519">
        <v>0</v>
      </c>
      <c r="GY101" s="519">
        <v>0</v>
      </c>
      <c r="GZ101" s="519">
        <v>0</v>
      </c>
      <c r="HA101" s="519">
        <v>0</v>
      </c>
      <c r="HB101" s="519">
        <v>0</v>
      </c>
      <c r="HC101" s="519">
        <v>0</v>
      </c>
      <c r="HD101" s="519">
        <v>0</v>
      </c>
      <c r="HE101" s="519">
        <v>0</v>
      </c>
      <c r="HF101" s="519">
        <v>0</v>
      </c>
      <c r="HG101" s="519">
        <v>0</v>
      </c>
      <c r="HH101" s="519">
        <v>0</v>
      </c>
      <c r="HI101" s="519">
        <v>0</v>
      </c>
      <c r="HJ101" s="519">
        <v>0</v>
      </c>
      <c r="HK101" s="519">
        <v>0</v>
      </c>
      <c r="HL101" s="519">
        <v>0</v>
      </c>
      <c r="HM101" s="519">
        <v>0</v>
      </c>
      <c r="HN101" s="519">
        <v>0</v>
      </c>
      <c r="HO101" s="519">
        <v>0</v>
      </c>
      <c r="HP101" s="519">
        <v>0</v>
      </c>
      <c r="HQ101" s="519">
        <v>0</v>
      </c>
      <c r="HR101" s="519">
        <v>0</v>
      </c>
      <c r="HS101" s="519">
        <v>0</v>
      </c>
      <c r="HT101" s="519">
        <v>0</v>
      </c>
      <c r="HU101" s="519">
        <v>0</v>
      </c>
      <c r="HV101" s="519">
        <v>0</v>
      </c>
      <c r="HW101" s="519">
        <v>0</v>
      </c>
      <c r="HX101" s="519">
        <v>0</v>
      </c>
      <c r="HY101" s="519">
        <v>0</v>
      </c>
      <c r="HZ101" s="519">
        <v>0</v>
      </c>
      <c r="IA101" s="519">
        <v>0</v>
      </c>
      <c r="IB101" s="519">
        <v>0</v>
      </c>
      <c r="IC101" s="519">
        <v>0</v>
      </c>
      <c r="ID101" s="519">
        <v>0</v>
      </c>
      <c r="IE101" s="519">
        <v>0</v>
      </c>
      <c r="IF101" s="519">
        <v>0</v>
      </c>
      <c r="IG101" s="519">
        <v>0</v>
      </c>
      <c r="IH101" s="519">
        <v>0</v>
      </c>
      <c r="II101" s="519">
        <v>0</v>
      </c>
      <c r="IJ101" s="519">
        <v>0</v>
      </c>
      <c r="IK101" s="519">
        <v>0</v>
      </c>
    </row>
    <row r="102" spans="1:245" hidden="1">
      <c r="A102" s="337" t="s">
        <v>631</v>
      </c>
      <c r="B102" s="519" t="s">
        <v>1058</v>
      </c>
      <c r="C102" s="519"/>
      <c r="D102" s="519"/>
      <c r="E102" s="519"/>
      <c r="F102" s="519">
        <v>1</v>
      </c>
      <c r="G102" s="520"/>
      <c r="H102" s="519">
        <v>9</v>
      </c>
      <c r="I102" s="519">
        <v>10</v>
      </c>
      <c r="J102" s="519" t="str">
        <f t="shared" si="6"/>
        <v>SDN10010910</v>
      </c>
      <c r="K102" s="519">
        <v>768</v>
      </c>
      <c r="M102" s="337" t="s">
        <v>631</v>
      </c>
      <c r="N102" s="519" t="s">
        <v>1058</v>
      </c>
      <c r="O102" s="519" t="s">
        <v>1060</v>
      </c>
      <c r="P102" s="519">
        <v>38</v>
      </c>
      <c r="Q102" s="183" t="str">
        <f t="shared" si="4"/>
        <v>SDN100238</v>
      </c>
      <c r="R102" s="519">
        <v>0</v>
      </c>
      <c r="S102" s="519">
        <v>0</v>
      </c>
      <c r="T102" s="519">
        <v>0</v>
      </c>
      <c r="U102" s="519">
        <v>0</v>
      </c>
      <c r="V102" s="519">
        <v>0</v>
      </c>
      <c r="W102" s="519">
        <v>0</v>
      </c>
      <c r="X102" s="519">
        <v>0</v>
      </c>
      <c r="Y102" s="519">
        <v>0</v>
      </c>
      <c r="Z102" s="519">
        <v>0</v>
      </c>
      <c r="AA102" s="519">
        <v>0</v>
      </c>
      <c r="AB102" s="519">
        <v>0</v>
      </c>
      <c r="AC102" s="519">
        <v>0</v>
      </c>
      <c r="AD102" s="519">
        <v>0</v>
      </c>
      <c r="AE102" s="519">
        <v>0</v>
      </c>
      <c r="AF102" s="519">
        <v>0</v>
      </c>
      <c r="AG102" s="519">
        <v>0</v>
      </c>
      <c r="AH102" s="519">
        <v>0</v>
      </c>
      <c r="AI102" s="519">
        <v>0</v>
      </c>
      <c r="AJ102" s="519">
        <v>0</v>
      </c>
      <c r="AK102" s="519">
        <v>0</v>
      </c>
      <c r="AL102" s="519">
        <v>0</v>
      </c>
      <c r="AM102" s="519">
        <v>0</v>
      </c>
      <c r="AN102" s="519">
        <v>0</v>
      </c>
      <c r="AO102" s="519">
        <v>0</v>
      </c>
      <c r="AP102" s="519">
        <v>10000</v>
      </c>
      <c r="AQ102" s="519">
        <v>0</v>
      </c>
      <c r="AR102" s="519">
        <v>0</v>
      </c>
      <c r="AS102" s="519">
        <v>0</v>
      </c>
      <c r="AT102" s="519">
        <v>0</v>
      </c>
      <c r="AU102" s="519">
        <v>0</v>
      </c>
      <c r="AV102" s="519">
        <v>0</v>
      </c>
      <c r="AW102" s="519">
        <v>0</v>
      </c>
      <c r="AX102" s="519">
        <v>0</v>
      </c>
      <c r="AY102" s="519">
        <v>0</v>
      </c>
      <c r="AZ102" s="519">
        <v>0</v>
      </c>
      <c r="BA102" s="519">
        <v>0</v>
      </c>
      <c r="BB102" s="519">
        <v>0</v>
      </c>
      <c r="BC102" s="519">
        <v>0</v>
      </c>
      <c r="BD102" s="519">
        <v>0</v>
      </c>
      <c r="BE102" s="519">
        <v>0</v>
      </c>
      <c r="BF102" s="519">
        <v>0</v>
      </c>
      <c r="BG102" s="519">
        <v>0</v>
      </c>
      <c r="BH102" s="519">
        <v>0</v>
      </c>
      <c r="BI102" s="519">
        <v>0</v>
      </c>
      <c r="BJ102" s="519">
        <v>0</v>
      </c>
      <c r="BK102" s="519">
        <v>0</v>
      </c>
      <c r="BL102" s="519">
        <v>0</v>
      </c>
      <c r="BM102" s="519">
        <v>0</v>
      </c>
      <c r="BN102" s="519">
        <v>0</v>
      </c>
      <c r="BO102" s="519">
        <v>0</v>
      </c>
      <c r="BP102" s="519">
        <v>0</v>
      </c>
      <c r="BQ102" s="519">
        <v>0</v>
      </c>
      <c r="BR102" s="519">
        <v>0</v>
      </c>
      <c r="BS102" s="519">
        <v>0</v>
      </c>
      <c r="BT102" s="519">
        <v>0</v>
      </c>
      <c r="BU102" s="519">
        <v>0</v>
      </c>
      <c r="BV102" s="519">
        <v>0</v>
      </c>
      <c r="BW102" s="519">
        <v>0</v>
      </c>
      <c r="BX102" s="519">
        <v>0</v>
      </c>
      <c r="BY102" s="519">
        <v>0</v>
      </c>
      <c r="BZ102" s="519">
        <v>0</v>
      </c>
      <c r="CA102" s="519">
        <v>0</v>
      </c>
      <c r="CB102" s="519">
        <v>0</v>
      </c>
      <c r="CC102" s="519">
        <v>0</v>
      </c>
      <c r="CD102" s="519">
        <v>0</v>
      </c>
      <c r="CE102" s="519">
        <v>0</v>
      </c>
      <c r="CF102" s="519">
        <v>0</v>
      </c>
      <c r="CG102" s="519">
        <v>0</v>
      </c>
      <c r="CH102" s="519">
        <v>0</v>
      </c>
      <c r="CI102" s="519">
        <v>0</v>
      </c>
      <c r="CJ102" s="519">
        <v>0</v>
      </c>
      <c r="CK102" s="519">
        <v>0</v>
      </c>
      <c r="CL102" s="519">
        <v>0</v>
      </c>
      <c r="CM102" s="519">
        <v>0</v>
      </c>
      <c r="CN102" s="519">
        <v>0</v>
      </c>
      <c r="CO102" s="519">
        <v>0</v>
      </c>
      <c r="CP102" s="519">
        <v>0</v>
      </c>
      <c r="CQ102" s="519">
        <v>0</v>
      </c>
      <c r="CR102" s="519">
        <v>0</v>
      </c>
      <c r="CS102" s="519">
        <v>0</v>
      </c>
      <c r="CT102" s="519">
        <v>0</v>
      </c>
      <c r="CU102" s="519">
        <v>0</v>
      </c>
      <c r="CV102" s="519">
        <v>0</v>
      </c>
      <c r="CW102" s="519">
        <v>0</v>
      </c>
      <c r="CX102" s="519">
        <v>0</v>
      </c>
      <c r="CY102" s="519">
        <v>0</v>
      </c>
      <c r="CZ102" s="519">
        <v>0</v>
      </c>
      <c r="DA102" s="519">
        <v>0</v>
      </c>
      <c r="DB102" s="519">
        <v>0</v>
      </c>
      <c r="DC102" s="519">
        <v>0</v>
      </c>
      <c r="DD102" s="519">
        <v>0</v>
      </c>
      <c r="DE102" s="519">
        <v>0</v>
      </c>
      <c r="DF102" s="519">
        <v>0</v>
      </c>
      <c r="DG102" s="519">
        <v>0</v>
      </c>
      <c r="DH102" s="519">
        <v>0</v>
      </c>
      <c r="DI102" s="519">
        <v>0</v>
      </c>
      <c r="DJ102" s="519">
        <v>0</v>
      </c>
      <c r="DK102" s="519">
        <v>0</v>
      </c>
      <c r="DL102" s="519">
        <v>0</v>
      </c>
      <c r="DM102" s="519">
        <v>0</v>
      </c>
      <c r="DN102" s="519">
        <v>0</v>
      </c>
      <c r="DO102" s="519">
        <v>0</v>
      </c>
      <c r="DP102" s="519">
        <v>0</v>
      </c>
      <c r="DQ102" s="519">
        <v>0</v>
      </c>
      <c r="DR102" s="519">
        <v>0</v>
      </c>
      <c r="DS102" s="519">
        <v>0</v>
      </c>
      <c r="DT102" s="519">
        <v>0</v>
      </c>
      <c r="DU102" s="519">
        <v>0</v>
      </c>
      <c r="DV102" s="519">
        <v>0</v>
      </c>
      <c r="DW102" s="519">
        <v>0</v>
      </c>
      <c r="DX102" s="519">
        <v>0</v>
      </c>
      <c r="DY102" s="131"/>
      <c r="DZ102" s="337" t="s">
        <v>631</v>
      </c>
      <c r="EA102" s="519" t="s">
        <v>1058</v>
      </c>
      <c r="EB102" s="519" t="s">
        <v>1060</v>
      </c>
      <c r="EC102" s="519">
        <v>38</v>
      </c>
      <c r="ED102" s="521" t="str">
        <f t="shared" si="5"/>
        <v>SDN100238</v>
      </c>
      <c r="EE102" s="519">
        <v>10000</v>
      </c>
      <c r="EF102" s="519">
        <v>10000</v>
      </c>
      <c r="EG102" s="519">
        <v>10000</v>
      </c>
      <c r="EH102" s="519">
        <v>10000</v>
      </c>
      <c r="EI102" s="519">
        <v>10000</v>
      </c>
      <c r="EJ102" s="519">
        <v>10000</v>
      </c>
      <c r="EK102" s="519">
        <v>10000</v>
      </c>
      <c r="EL102" s="519">
        <v>10000</v>
      </c>
      <c r="EM102" s="519">
        <v>10000</v>
      </c>
      <c r="EN102" s="519">
        <v>10000</v>
      </c>
      <c r="EO102" s="519">
        <v>10000</v>
      </c>
      <c r="EP102" s="519">
        <v>10000</v>
      </c>
      <c r="EQ102" s="519">
        <v>10000</v>
      </c>
      <c r="ER102" s="519">
        <v>10000</v>
      </c>
      <c r="ES102" s="519">
        <v>10000</v>
      </c>
      <c r="ET102" s="519">
        <v>10000</v>
      </c>
      <c r="EU102" s="519">
        <v>10000</v>
      </c>
      <c r="EV102" s="519">
        <v>10000</v>
      </c>
      <c r="EW102" s="519">
        <v>10000</v>
      </c>
      <c r="EX102" s="519">
        <v>10000</v>
      </c>
      <c r="EY102" s="519">
        <v>10000</v>
      </c>
      <c r="EZ102" s="519">
        <v>10000</v>
      </c>
      <c r="FA102" s="519">
        <v>10000</v>
      </c>
      <c r="FB102" s="519">
        <v>10000</v>
      </c>
      <c r="FC102" s="519">
        <v>10000</v>
      </c>
      <c r="FD102" s="519">
        <v>0</v>
      </c>
      <c r="FE102" s="519">
        <v>0</v>
      </c>
      <c r="FF102" s="519">
        <v>0</v>
      </c>
      <c r="FG102" s="519">
        <v>0</v>
      </c>
      <c r="FH102" s="519">
        <v>0</v>
      </c>
      <c r="FI102" s="519">
        <v>0</v>
      </c>
      <c r="FJ102" s="519">
        <v>0</v>
      </c>
      <c r="FK102" s="519">
        <v>0</v>
      </c>
      <c r="FL102" s="519">
        <v>0</v>
      </c>
      <c r="FM102" s="519">
        <v>0</v>
      </c>
      <c r="FN102" s="519">
        <v>0</v>
      </c>
      <c r="FO102" s="519">
        <v>0</v>
      </c>
      <c r="FP102" s="519">
        <v>0</v>
      </c>
      <c r="FQ102" s="519">
        <v>0</v>
      </c>
      <c r="FR102" s="519">
        <v>0</v>
      </c>
      <c r="FS102" s="519">
        <v>0</v>
      </c>
      <c r="FT102" s="519">
        <v>0</v>
      </c>
      <c r="FU102" s="519">
        <v>0</v>
      </c>
      <c r="FV102" s="519">
        <v>0</v>
      </c>
      <c r="FW102" s="519">
        <v>0</v>
      </c>
      <c r="FX102" s="519">
        <v>0</v>
      </c>
      <c r="FY102" s="519">
        <v>0</v>
      </c>
      <c r="FZ102" s="519">
        <v>0</v>
      </c>
      <c r="GA102" s="519">
        <v>0</v>
      </c>
      <c r="GB102" s="519">
        <v>0</v>
      </c>
      <c r="GC102" s="519">
        <v>0</v>
      </c>
      <c r="GD102" s="519">
        <v>0</v>
      </c>
      <c r="GE102" s="519">
        <v>0</v>
      </c>
      <c r="GF102" s="519">
        <v>0</v>
      </c>
      <c r="GG102" s="519">
        <v>0</v>
      </c>
      <c r="GH102" s="519">
        <v>0</v>
      </c>
      <c r="GI102" s="519">
        <v>0</v>
      </c>
      <c r="GJ102" s="519">
        <v>0</v>
      </c>
      <c r="GK102" s="519">
        <v>0</v>
      </c>
      <c r="GL102" s="519">
        <v>0</v>
      </c>
      <c r="GM102" s="519">
        <v>0</v>
      </c>
      <c r="GN102" s="519">
        <v>0</v>
      </c>
      <c r="GO102" s="519">
        <v>0</v>
      </c>
      <c r="GP102" s="519">
        <v>0</v>
      </c>
      <c r="GQ102" s="519">
        <v>0</v>
      </c>
      <c r="GR102" s="519">
        <v>0</v>
      </c>
      <c r="GS102" s="519">
        <v>0</v>
      </c>
      <c r="GT102" s="519">
        <v>0</v>
      </c>
      <c r="GU102" s="519">
        <v>0</v>
      </c>
      <c r="GV102" s="519">
        <v>0</v>
      </c>
      <c r="GW102" s="519">
        <v>0</v>
      </c>
      <c r="GX102" s="519">
        <v>0</v>
      </c>
      <c r="GY102" s="519">
        <v>0</v>
      </c>
      <c r="GZ102" s="519">
        <v>0</v>
      </c>
      <c r="HA102" s="519">
        <v>0</v>
      </c>
      <c r="HB102" s="519">
        <v>0</v>
      </c>
      <c r="HC102" s="519">
        <v>0</v>
      </c>
      <c r="HD102" s="519">
        <v>0</v>
      </c>
      <c r="HE102" s="519">
        <v>0</v>
      </c>
      <c r="HF102" s="519">
        <v>0</v>
      </c>
      <c r="HG102" s="519">
        <v>0</v>
      </c>
      <c r="HH102" s="519">
        <v>0</v>
      </c>
      <c r="HI102" s="519">
        <v>0</v>
      </c>
      <c r="HJ102" s="519">
        <v>0</v>
      </c>
      <c r="HK102" s="519">
        <v>0</v>
      </c>
      <c r="HL102" s="519">
        <v>0</v>
      </c>
      <c r="HM102" s="519">
        <v>0</v>
      </c>
      <c r="HN102" s="519">
        <v>0</v>
      </c>
      <c r="HO102" s="519">
        <v>0</v>
      </c>
      <c r="HP102" s="519">
        <v>0</v>
      </c>
      <c r="HQ102" s="519">
        <v>0</v>
      </c>
      <c r="HR102" s="519">
        <v>0</v>
      </c>
      <c r="HS102" s="519">
        <v>0</v>
      </c>
      <c r="HT102" s="519">
        <v>0</v>
      </c>
      <c r="HU102" s="519">
        <v>0</v>
      </c>
      <c r="HV102" s="519">
        <v>0</v>
      </c>
      <c r="HW102" s="519">
        <v>0</v>
      </c>
      <c r="HX102" s="519">
        <v>0</v>
      </c>
      <c r="HY102" s="519">
        <v>0</v>
      </c>
      <c r="HZ102" s="519">
        <v>0</v>
      </c>
      <c r="IA102" s="519">
        <v>0</v>
      </c>
      <c r="IB102" s="519">
        <v>0</v>
      </c>
      <c r="IC102" s="519">
        <v>0</v>
      </c>
      <c r="ID102" s="519">
        <v>0</v>
      </c>
      <c r="IE102" s="519">
        <v>0</v>
      </c>
      <c r="IF102" s="519">
        <v>0</v>
      </c>
      <c r="IG102" s="519">
        <v>0</v>
      </c>
      <c r="IH102" s="519">
        <v>0</v>
      </c>
      <c r="II102" s="519">
        <v>0</v>
      </c>
      <c r="IJ102" s="519">
        <v>0</v>
      </c>
      <c r="IK102" s="519">
        <v>0</v>
      </c>
    </row>
    <row r="103" spans="1:245" hidden="1">
      <c r="A103" s="337" t="s">
        <v>631</v>
      </c>
      <c r="B103" s="519" t="s">
        <v>1058</v>
      </c>
      <c r="C103" s="519"/>
      <c r="D103" s="519"/>
      <c r="E103" s="519"/>
      <c r="F103" s="519">
        <v>1</v>
      </c>
      <c r="G103" s="520"/>
      <c r="H103" s="519">
        <v>10</v>
      </c>
      <c r="I103" s="519">
        <v>1</v>
      </c>
      <c r="J103" s="519" t="str">
        <f t="shared" si="6"/>
        <v>SDN10011001</v>
      </c>
      <c r="K103" s="519">
        <v>960</v>
      </c>
      <c r="M103" s="337" t="s">
        <v>631</v>
      </c>
      <c r="N103" s="519" t="s">
        <v>1058</v>
      </c>
      <c r="O103" s="519" t="s">
        <v>1060</v>
      </c>
      <c r="P103" s="519">
        <v>39</v>
      </c>
      <c r="Q103" s="183" t="str">
        <f t="shared" si="4"/>
        <v>SDN100239</v>
      </c>
      <c r="R103" s="519">
        <v>0</v>
      </c>
      <c r="S103" s="519">
        <v>0</v>
      </c>
      <c r="T103" s="519">
        <v>0</v>
      </c>
      <c r="U103" s="519">
        <v>0</v>
      </c>
      <c r="V103" s="519">
        <v>0</v>
      </c>
      <c r="W103" s="519">
        <v>0</v>
      </c>
      <c r="X103" s="519">
        <v>0</v>
      </c>
      <c r="Y103" s="519">
        <v>0</v>
      </c>
      <c r="Z103" s="519">
        <v>0</v>
      </c>
      <c r="AA103" s="519">
        <v>0</v>
      </c>
      <c r="AB103" s="519">
        <v>0</v>
      </c>
      <c r="AC103" s="519">
        <v>0</v>
      </c>
      <c r="AD103" s="519">
        <v>0</v>
      </c>
      <c r="AE103" s="519">
        <v>0</v>
      </c>
      <c r="AF103" s="519">
        <v>0</v>
      </c>
      <c r="AG103" s="519">
        <v>0</v>
      </c>
      <c r="AH103" s="519">
        <v>0</v>
      </c>
      <c r="AI103" s="519">
        <v>0</v>
      </c>
      <c r="AJ103" s="519">
        <v>0</v>
      </c>
      <c r="AK103" s="519">
        <v>0</v>
      </c>
      <c r="AL103" s="519">
        <v>0</v>
      </c>
      <c r="AM103" s="519">
        <v>0</v>
      </c>
      <c r="AN103" s="519">
        <v>0</v>
      </c>
      <c r="AO103" s="519">
        <v>0</v>
      </c>
      <c r="AP103" s="519">
        <v>10000</v>
      </c>
      <c r="AQ103" s="519">
        <v>0</v>
      </c>
      <c r="AR103" s="519">
        <v>0</v>
      </c>
      <c r="AS103" s="519">
        <v>0</v>
      </c>
      <c r="AT103" s="519">
        <v>0</v>
      </c>
      <c r="AU103" s="519">
        <v>0</v>
      </c>
      <c r="AV103" s="519">
        <v>0</v>
      </c>
      <c r="AW103" s="519">
        <v>0</v>
      </c>
      <c r="AX103" s="519">
        <v>0</v>
      </c>
      <c r="AY103" s="519">
        <v>0</v>
      </c>
      <c r="AZ103" s="519">
        <v>0</v>
      </c>
      <c r="BA103" s="519">
        <v>0</v>
      </c>
      <c r="BB103" s="519">
        <v>0</v>
      </c>
      <c r="BC103" s="519">
        <v>0</v>
      </c>
      <c r="BD103" s="519">
        <v>0</v>
      </c>
      <c r="BE103" s="519">
        <v>0</v>
      </c>
      <c r="BF103" s="519">
        <v>0</v>
      </c>
      <c r="BG103" s="519">
        <v>0</v>
      </c>
      <c r="BH103" s="519">
        <v>0</v>
      </c>
      <c r="BI103" s="519">
        <v>0</v>
      </c>
      <c r="BJ103" s="519">
        <v>0</v>
      </c>
      <c r="BK103" s="519">
        <v>0</v>
      </c>
      <c r="BL103" s="519">
        <v>0</v>
      </c>
      <c r="BM103" s="519">
        <v>0</v>
      </c>
      <c r="BN103" s="519">
        <v>0</v>
      </c>
      <c r="BO103" s="519">
        <v>0</v>
      </c>
      <c r="BP103" s="519">
        <v>0</v>
      </c>
      <c r="BQ103" s="519">
        <v>0</v>
      </c>
      <c r="BR103" s="519">
        <v>0</v>
      </c>
      <c r="BS103" s="519">
        <v>0</v>
      </c>
      <c r="BT103" s="519">
        <v>0</v>
      </c>
      <c r="BU103" s="519">
        <v>0</v>
      </c>
      <c r="BV103" s="519">
        <v>0</v>
      </c>
      <c r="BW103" s="519">
        <v>0</v>
      </c>
      <c r="BX103" s="519">
        <v>0</v>
      </c>
      <c r="BY103" s="519">
        <v>0</v>
      </c>
      <c r="BZ103" s="519">
        <v>0</v>
      </c>
      <c r="CA103" s="519">
        <v>0</v>
      </c>
      <c r="CB103" s="519">
        <v>0</v>
      </c>
      <c r="CC103" s="519">
        <v>0</v>
      </c>
      <c r="CD103" s="519">
        <v>0</v>
      </c>
      <c r="CE103" s="519">
        <v>0</v>
      </c>
      <c r="CF103" s="519">
        <v>0</v>
      </c>
      <c r="CG103" s="519">
        <v>0</v>
      </c>
      <c r="CH103" s="519">
        <v>0</v>
      </c>
      <c r="CI103" s="519">
        <v>0</v>
      </c>
      <c r="CJ103" s="519">
        <v>0</v>
      </c>
      <c r="CK103" s="519">
        <v>0</v>
      </c>
      <c r="CL103" s="519">
        <v>0</v>
      </c>
      <c r="CM103" s="519">
        <v>0</v>
      </c>
      <c r="CN103" s="519">
        <v>0</v>
      </c>
      <c r="CO103" s="519">
        <v>0</v>
      </c>
      <c r="CP103" s="519">
        <v>0</v>
      </c>
      <c r="CQ103" s="519">
        <v>0</v>
      </c>
      <c r="CR103" s="519">
        <v>0</v>
      </c>
      <c r="CS103" s="519">
        <v>0</v>
      </c>
      <c r="CT103" s="519">
        <v>0</v>
      </c>
      <c r="CU103" s="519">
        <v>0</v>
      </c>
      <c r="CV103" s="519">
        <v>0</v>
      </c>
      <c r="CW103" s="519">
        <v>0</v>
      </c>
      <c r="CX103" s="519">
        <v>0</v>
      </c>
      <c r="CY103" s="519">
        <v>0</v>
      </c>
      <c r="CZ103" s="519">
        <v>0</v>
      </c>
      <c r="DA103" s="519">
        <v>0</v>
      </c>
      <c r="DB103" s="519">
        <v>0</v>
      </c>
      <c r="DC103" s="519">
        <v>0</v>
      </c>
      <c r="DD103" s="519">
        <v>0</v>
      </c>
      <c r="DE103" s="519">
        <v>0</v>
      </c>
      <c r="DF103" s="519">
        <v>0</v>
      </c>
      <c r="DG103" s="519">
        <v>0</v>
      </c>
      <c r="DH103" s="519">
        <v>0</v>
      </c>
      <c r="DI103" s="519">
        <v>0</v>
      </c>
      <c r="DJ103" s="519">
        <v>0</v>
      </c>
      <c r="DK103" s="519">
        <v>0</v>
      </c>
      <c r="DL103" s="519">
        <v>0</v>
      </c>
      <c r="DM103" s="519">
        <v>0</v>
      </c>
      <c r="DN103" s="519">
        <v>0</v>
      </c>
      <c r="DO103" s="519">
        <v>0</v>
      </c>
      <c r="DP103" s="519">
        <v>0</v>
      </c>
      <c r="DQ103" s="519">
        <v>0</v>
      </c>
      <c r="DR103" s="519">
        <v>0</v>
      </c>
      <c r="DS103" s="519">
        <v>0</v>
      </c>
      <c r="DT103" s="519">
        <v>0</v>
      </c>
      <c r="DU103" s="519">
        <v>0</v>
      </c>
      <c r="DV103" s="519">
        <v>0</v>
      </c>
      <c r="DW103" s="519">
        <v>0</v>
      </c>
      <c r="DX103" s="519">
        <v>0</v>
      </c>
      <c r="DY103" s="131"/>
      <c r="DZ103" s="337" t="s">
        <v>631</v>
      </c>
      <c r="EA103" s="519" t="s">
        <v>1058</v>
      </c>
      <c r="EB103" s="519" t="s">
        <v>1060</v>
      </c>
      <c r="EC103" s="519">
        <v>39</v>
      </c>
      <c r="ED103" s="521" t="str">
        <f t="shared" si="5"/>
        <v>SDN100239</v>
      </c>
      <c r="EE103" s="519">
        <v>10000</v>
      </c>
      <c r="EF103" s="519">
        <v>10000</v>
      </c>
      <c r="EG103" s="519">
        <v>10000</v>
      </c>
      <c r="EH103" s="519">
        <v>10000</v>
      </c>
      <c r="EI103" s="519">
        <v>10000</v>
      </c>
      <c r="EJ103" s="519">
        <v>10000</v>
      </c>
      <c r="EK103" s="519">
        <v>10000</v>
      </c>
      <c r="EL103" s="519">
        <v>10000</v>
      </c>
      <c r="EM103" s="519">
        <v>10000</v>
      </c>
      <c r="EN103" s="519">
        <v>10000</v>
      </c>
      <c r="EO103" s="519">
        <v>10000</v>
      </c>
      <c r="EP103" s="519">
        <v>10000</v>
      </c>
      <c r="EQ103" s="519">
        <v>10000</v>
      </c>
      <c r="ER103" s="519">
        <v>10000</v>
      </c>
      <c r="ES103" s="519">
        <v>10000</v>
      </c>
      <c r="ET103" s="519">
        <v>10000</v>
      </c>
      <c r="EU103" s="519">
        <v>10000</v>
      </c>
      <c r="EV103" s="519">
        <v>10000</v>
      </c>
      <c r="EW103" s="519">
        <v>10000</v>
      </c>
      <c r="EX103" s="519">
        <v>10000</v>
      </c>
      <c r="EY103" s="519">
        <v>10000</v>
      </c>
      <c r="EZ103" s="519">
        <v>10000</v>
      </c>
      <c r="FA103" s="519">
        <v>10000</v>
      </c>
      <c r="FB103" s="519">
        <v>10000</v>
      </c>
      <c r="FC103" s="519">
        <v>10000</v>
      </c>
      <c r="FD103" s="519">
        <v>0</v>
      </c>
      <c r="FE103" s="519">
        <v>0</v>
      </c>
      <c r="FF103" s="519">
        <v>0</v>
      </c>
      <c r="FG103" s="519">
        <v>0</v>
      </c>
      <c r="FH103" s="519">
        <v>0</v>
      </c>
      <c r="FI103" s="519">
        <v>0</v>
      </c>
      <c r="FJ103" s="519">
        <v>0</v>
      </c>
      <c r="FK103" s="519">
        <v>0</v>
      </c>
      <c r="FL103" s="519">
        <v>0</v>
      </c>
      <c r="FM103" s="519">
        <v>0</v>
      </c>
      <c r="FN103" s="519">
        <v>0</v>
      </c>
      <c r="FO103" s="519">
        <v>0</v>
      </c>
      <c r="FP103" s="519">
        <v>0</v>
      </c>
      <c r="FQ103" s="519">
        <v>0</v>
      </c>
      <c r="FR103" s="519">
        <v>0</v>
      </c>
      <c r="FS103" s="519">
        <v>0</v>
      </c>
      <c r="FT103" s="519">
        <v>0</v>
      </c>
      <c r="FU103" s="519">
        <v>0</v>
      </c>
      <c r="FV103" s="519">
        <v>0</v>
      </c>
      <c r="FW103" s="519">
        <v>0</v>
      </c>
      <c r="FX103" s="519">
        <v>0</v>
      </c>
      <c r="FY103" s="519">
        <v>0</v>
      </c>
      <c r="FZ103" s="519">
        <v>0</v>
      </c>
      <c r="GA103" s="519">
        <v>0</v>
      </c>
      <c r="GB103" s="519">
        <v>0</v>
      </c>
      <c r="GC103" s="519">
        <v>0</v>
      </c>
      <c r="GD103" s="519">
        <v>0</v>
      </c>
      <c r="GE103" s="519">
        <v>0</v>
      </c>
      <c r="GF103" s="519">
        <v>0</v>
      </c>
      <c r="GG103" s="519">
        <v>0</v>
      </c>
      <c r="GH103" s="519">
        <v>0</v>
      </c>
      <c r="GI103" s="519">
        <v>0</v>
      </c>
      <c r="GJ103" s="519">
        <v>0</v>
      </c>
      <c r="GK103" s="519">
        <v>0</v>
      </c>
      <c r="GL103" s="519">
        <v>0</v>
      </c>
      <c r="GM103" s="519">
        <v>0</v>
      </c>
      <c r="GN103" s="519">
        <v>0</v>
      </c>
      <c r="GO103" s="519">
        <v>0</v>
      </c>
      <c r="GP103" s="519">
        <v>0</v>
      </c>
      <c r="GQ103" s="519">
        <v>0</v>
      </c>
      <c r="GR103" s="519">
        <v>0</v>
      </c>
      <c r="GS103" s="519">
        <v>0</v>
      </c>
      <c r="GT103" s="519">
        <v>0</v>
      </c>
      <c r="GU103" s="519">
        <v>0</v>
      </c>
      <c r="GV103" s="519">
        <v>0</v>
      </c>
      <c r="GW103" s="519">
        <v>0</v>
      </c>
      <c r="GX103" s="519">
        <v>0</v>
      </c>
      <c r="GY103" s="519">
        <v>0</v>
      </c>
      <c r="GZ103" s="519">
        <v>0</v>
      </c>
      <c r="HA103" s="519">
        <v>0</v>
      </c>
      <c r="HB103" s="519">
        <v>0</v>
      </c>
      <c r="HC103" s="519">
        <v>0</v>
      </c>
      <c r="HD103" s="519">
        <v>0</v>
      </c>
      <c r="HE103" s="519">
        <v>0</v>
      </c>
      <c r="HF103" s="519">
        <v>0</v>
      </c>
      <c r="HG103" s="519">
        <v>0</v>
      </c>
      <c r="HH103" s="519">
        <v>0</v>
      </c>
      <c r="HI103" s="519">
        <v>0</v>
      </c>
      <c r="HJ103" s="519">
        <v>0</v>
      </c>
      <c r="HK103" s="519">
        <v>0</v>
      </c>
      <c r="HL103" s="519">
        <v>0</v>
      </c>
      <c r="HM103" s="519">
        <v>0</v>
      </c>
      <c r="HN103" s="519">
        <v>0</v>
      </c>
      <c r="HO103" s="519">
        <v>0</v>
      </c>
      <c r="HP103" s="519">
        <v>0</v>
      </c>
      <c r="HQ103" s="519">
        <v>0</v>
      </c>
      <c r="HR103" s="519">
        <v>0</v>
      </c>
      <c r="HS103" s="519">
        <v>0</v>
      </c>
      <c r="HT103" s="519">
        <v>0</v>
      </c>
      <c r="HU103" s="519">
        <v>0</v>
      </c>
      <c r="HV103" s="519">
        <v>0</v>
      </c>
      <c r="HW103" s="519">
        <v>0</v>
      </c>
      <c r="HX103" s="519">
        <v>0</v>
      </c>
      <c r="HY103" s="519">
        <v>0</v>
      </c>
      <c r="HZ103" s="519">
        <v>0</v>
      </c>
      <c r="IA103" s="519">
        <v>0</v>
      </c>
      <c r="IB103" s="519">
        <v>0</v>
      </c>
      <c r="IC103" s="519">
        <v>0</v>
      </c>
      <c r="ID103" s="519">
        <v>0</v>
      </c>
      <c r="IE103" s="519">
        <v>0</v>
      </c>
      <c r="IF103" s="519">
        <v>0</v>
      </c>
      <c r="IG103" s="519">
        <v>0</v>
      </c>
      <c r="IH103" s="519">
        <v>0</v>
      </c>
      <c r="II103" s="519">
        <v>0</v>
      </c>
      <c r="IJ103" s="519">
        <v>0</v>
      </c>
      <c r="IK103" s="519">
        <v>0</v>
      </c>
    </row>
    <row r="104" spans="1:245" hidden="1">
      <c r="A104" s="337"/>
      <c r="B104" s="519" t="s">
        <v>1058</v>
      </c>
      <c r="C104" s="519"/>
      <c r="D104" s="519"/>
      <c r="E104" s="519"/>
      <c r="F104" s="519">
        <v>1</v>
      </c>
      <c r="G104" s="520"/>
      <c r="H104" s="519">
        <v>10</v>
      </c>
      <c r="I104" s="519">
        <v>2</v>
      </c>
      <c r="J104" s="519" t="str">
        <f t="shared" si="6"/>
        <v>SDN10011002</v>
      </c>
      <c r="K104" s="519">
        <v>960</v>
      </c>
      <c r="M104" s="337"/>
      <c r="N104" s="519" t="s">
        <v>1058</v>
      </c>
      <c r="O104" s="519" t="s">
        <v>1060</v>
      </c>
      <c r="P104" s="519">
        <v>40</v>
      </c>
      <c r="Q104" s="183" t="str">
        <f t="shared" si="4"/>
        <v>SDN100240</v>
      </c>
      <c r="R104" s="519">
        <v>0</v>
      </c>
      <c r="S104" s="519">
        <v>0</v>
      </c>
      <c r="T104" s="519">
        <v>0</v>
      </c>
      <c r="U104" s="519">
        <v>0</v>
      </c>
      <c r="V104" s="519">
        <v>0</v>
      </c>
      <c r="W104" s="519">
        <v>0</v>
      </c>
      <c r="X104" s="519">
        <v>0</v>
      </c>
      <c r="Y104" s="519">
        <v>0</v>
      </c>
      <c r="Z104" s="519">
        <v>0</v>
      </c>
      <c r="AA104" s="519">
        <v>0</v>
      </c>
      <c r="AB104" s="519">
        <v>0</v>
      </c>
      <c r="AC104" s="519">
        <v>0</v>
      </c>
      <c r="AD104" s="519">
        <v>0</v>
      </c>
      <c r="AE104" s="519">
        <v>0</v>
      </c>
      <c r="AF104" s="519">
        <v>0</v>
      </c>
      <c r="AG104" s="519">
        <v>0</v>
      </c>
      <c r="AH104" s="519">
        <v>0</v>
      </c>
      <c r="AI104" s="519">
        <v>0</v>
      </c>
      <c r="AJ104" s="519">
        <v>0</v>
      </c>
      <c r="AK104" s="519">
        <v>0</v>
      </c>
      <c r="AL104" s="519">
        <v>0</v>
      </c>
      <c r="AM104" s="519">
        <v>0</v>
      </c>
      <c r="AN104" s="519">
        <v>0</v>
      </c>
      <c r="AO104" s="519">
        <v>0</v>
      </c>
      <c r="AP104" s="519">
        <v>10000</v>
      </c>
      <c r="AQ104" s="519">
        <v>0</v>
      </c>
      <c r="AR104" s="519">
        <v>0</v>
      </c>
      <c r="AS104" s="519">
        <v>0</v>
      </c>
      <c r="AT104" s="519">
        <v>0</v>
      </c>
      <c r="AU104" s="519">
        <v>0</v>
      </c>
      <c r="AV104" s="519">
        <v>0</v>
      </c>
      <c r="AW104" s="519">
        <v>0</v>
      </c>
      <c r="AX104" s="519">
        <v>0</v>
      </c>
      <c r="AY104" s="519">
        <v>0</v>
      </c>
      <c r="AZ104" s="519">
        <v>0</v>
      </c>
      <c r="BA104" s="519">
        <v>0</v>
      </c>
      <c r="BB104" s="519">
        <v>0</v>
      </c>
      <c r="BC104" s="519">
        <v>0</v>
      </c>
      <c r="BD104" s="519">
        <v>0</v>
      </c>
      <c r="BE104" s="519">
        <v>0</v>
      </c>
      <c r="BF104" s="519">
        <v>0</v>
      </c>
      <c r="BG104" s="519">
        <v>0</v>
      </c>
      <c r="BH104" s="519">
        <v>0</v>
      </c>
      <c r="BI104" s="519">
        <v>0</v>
      </c>
      <c r="BJ104" s="519">
        <v>0</v>
      </c>
      <c r="BK104" s="519">
        <v>0</v>
      </c>
      <c r="BL104" s="519">
        <v>0</v>
      </c>
      <c r="BM104" s="519">
        <v>0</v>
      </c>
      <c r="BN104" s="519">
        <v>0</v>
      </c>
      <c r="BO104" s="519">
        <v>0</v>
      </c>
      <c r="BP104" s="519">
        <v>0</v>
      </c>
      <c r="BQ104" s="519">
        <v>0</v>
      </c>
      <c r="BR104" s="519">
        <v>0</v>
      </c>
      <c r="BS104" s="519">
        <v>0</v>
      </c>
      <c r="BT104" s="519">
        <v>0</v>
      </c>
      <c r="BU104" s="519">
        <v>0</v>
      </c>
      <c r="BV104" s="519">
        <v>0</v>
      </c>
      <c r="BW104" s="519">
        <v>0</v>
      </c>
      <c r="BX104" s="519">
        <v>0</v>
      </c>
      <c r="BY104" s="519">
        <v>0</v>
      </c>
      <c r="BZ104" s="519">
        <v>0</v>
      </c>
      <c r="CA104" s="519">
        <v>0</v>
      </c>
      <c r="CB104" s="519">
        <v>0</v>
      </c>
      <c r="CC104" s="519">
        <v>0</v>
      </c>
      <c r="CD104" s="519">
        <v>0</v>
      </c>
      <c r="CE104" s="519">
        <v>0</v>
      </c>
      <c r="CF104" s="519">
        <v>0</v>
      </c>
      <c r="CG104" s="519">
        <v>0</v>
      </c>
      <c r="CH104" s="519">
        <v>0</v>
      </c>
      <c r="CI104" s="519">
        <v>0</v>
      </c>
      <c r="CJ104" s="519">
        <v>0</v>
      </c>
      <c r="CK104" s="519">
        <v>0</v>
      </c>
      <c r="CL104" s="519">
        <v>0</v>
      </c>
      <c r="CM104" s="519">
        <v>0</v>
      </c>
      <c r="CN104" s="519">
        <v>0</v>
      </c>
      <c r="CO104" s="519">
        <v>0</v>
      </c>
      <c r="CP104" s="519">
        <v>0</v>
      </c>
      <c r="CQ104" s="519">
        <v>0</v>
      </c>
      <c r="CR104" s="519">
        <v>0</v>
      </c>
      <c r="CS104" s="519">
        <v>0</v>
      </c>
      <c r="CT104" s="519">
        <v>0</v>
      </c>
      <c r="CU104" s="519">
        <v>0</v>
      </c>
      <c r="CV104" s="519">
        <v>0</v>
      </c>
      <c r="CW104" s="519">
        <v>0</v>
      </c>
      <c r="CX104" s="519">
        <v>0</v>
      </c>
      <c r="CY104" s="519">
        <v>0</v>
      </c>
      <c r="CZ104" s="519">
        <v>0</v>
      </c>
      <c r="DA104" s="519">
        <v>0</v>
      </c>
      <c r="DB104" s="519">
        <v>0</v>
      </c>
      <c r="DC104" s="519">
        <v>0</v>
      </c>
      <c r="DD104" s="519">
        <v>0</v>
      </c>
      <c r="DE104" s="519">
        <v>0</v>
      </c>
      <c r="DF104" s="519">
        <v>0</v>
      </c>
      <c r="DG104" s="519">
        <v>0</v>
      </c>
      <c r="DH104" s="519">
        <v>0</v>
      </c>
      <c r="DI104" s="519">
        <v>0</v>
      </c>
      <c r="DJ104" s="519">
        <v>0</v>
      </c>
      <c r="DK104" s="519">
        <v>0</v>
      </c>
      <c r="DL104" s="519">
        <v>0</v>
      </c>
      <c r="DM104" s="519">
        <v>0</v>
      </c>
      <c r="DN104" s="519">
        <v>0</v>
      </c>
      <c r="DO104" s="519">
        <v>0</v>
      </c>
      <c r="DP104" s="519">
        <v>0</v>
      </c>
      <c r="DQ104" s="519">
        <v>0</v>
      </c>
      <c r="DR104" s="519">
        <v>0</v>
      </c>
      <c r="DS104" s="519">
        <v>0</v>
      </c>
      <c r="DT104" s="519">
        <v>0</v>
      </c>
      <c r="DU104" s="519">
        <v>0</v>
      </c>
      <c r="DV104" s="519">
        <v>0</v>
      </c>
      <c r="DW104" s="519">
        <v>0</v>
      </c>
      <c r="DX104" s="519">
        <v>0</v>
      </c>
      <c r="DY104" s="131"/>
      <c r="DZ104" s="337"/>
      <c r="EA104" s="519" t="s">
        <v>1058</v>
      </c>
      <c r="EB104" s="519" t="s">
        <v>1060</v>
      </c>
      <c r="EC104" s="519">
        <v>40</v>
      </c>
      <c r="ED104" s="521" t="str">
        <f t="shared" si="5"/>
        <v>SDN100240</v>
      </c>
      <c r="EE104" s="519">
        <v>10000</v>
      </c>
      <c r="EF104" s="519">
        <v>10000</v>
      </c>
      <c r="EG104" s="519">
        <v>10000</v>
      </c>
      <c r="EH104" s="519">
        <v>10000</v>
      </c>
      <c r="EI104" s="519">
        <v>10000</v>
      </c>
      <c r="EJ104" s="519">
        <v>10000</v>
      </c>
      <c r="EK104" s="519">
        <v>10000</v>
      </c>
      <c r="EL104" s="519">
        <v>10000</v>
      </c>
      <c r="EM104" s="519">
        <v>10000</v>
      </c>
      <c r="EN104" s="519">
        <v>10000</v>
      </c>
      <c r="EO104" s="519">
        <v>10000</v>
      </c>
      <c r="EP104" s="519">
        <v>10000</v>
      </c>
      <c r="EQ104" s="519">
        <v>10000</v>
      </c>
      <c r="ER104" s="519">
        <v>10000</v>
      </c>
      <c r="ES104" s="519">
        <v>10000</v>
      </c>
      <c r="ET104" s="519">
        <v>10000</v>
      </c>
      <c r="EU104" s="519">
        <v>10000</v>
      </c>
      <c r="EV104" s="519">
        <v>10000</v>
      </c>
      <c r="EW104" s="519">
        <v>10000</v>
      </c>
      <c r="EX104" s="519">
        <v>10000</v>
      </c>
      <c r="EY104" s="519">
        <v>10000</v>
      </c>
      <c r="EZ104" s="519">
        <v>10000</v>
      </c>
      <c r="FA104" s="519">
        <v>10000</v>
      </c>
      <c r="FB104" s="519">
        <v>10000</v>
      </c>
      <c r="FC104" s="519">
        <v>10000</v>
      </c>
      <c r="FD104" s="519">
        <v>0</v>
      </c>
      <c r="FE104" s="519">
        <v>0</v>
      </c>
      <c r="FF104" s="519">
        <v>0</v>
      </c>
      <c r="FG104" s="519">
        <v>0</v>
      </c>
      <c r="FH104" s="519">
        <v>0</v>
      </c>
      <c r="FI104" s="519">
        <v>0</v>
      </c>
      <c r="FJ104" s="519">
        <v>0</v>
      </c>
      <c r="FK104" s="519">
        <v>0</v>
      </c>
      <c r="FL104" s="519">
        <v>0</v>
      </c>
      <c r="FM104" s="519">
        <v>0</v>
      </c>
      <c r="FN104" s="519">
        <v>0</v>
      </c>
      <c r="FO104" s="519">
        <v>0</v>
      </c>
      <c r="FP104" s="519">
        <v>0</v>
      </c>
      <c r="FQ104" s="519">
        <v>0</v>
      </c>
      <c r="FR104" s="519">
        <v>0</v>
      </c>
      <c r="FS104" s="519">
        <v>0</v>
      </c>
      <c r="FT104" s="519">
        <v>0</v>
      </c>
      <c r="FU104" s="519">
        <v>0</v>
      </c>
      <c r="FV104" s="519">
        <v>0</v>
      </c>
      <c r="FW104" s="519">
        <v>0</v>
      </c>
      <c r="FX104" s="519">
        <v>0</v>
      </c>
      <c r="FY104" s="519">
        <v>0</v>
      </c>
      <c r="FZ104" s="519">
        <v>0</v>
      </c>
      <c r="GA104" s="519">
        <v>0</v>
      </c>
      <c r="GB104" s="519">
        <v>0</v>
      </c>
      <c r="GC104" s="519">
        <v>0</v>
      </c>
      <c r="GD104" s="519">
        <v>0</v>
      </c>
      <c r="GE104" s="519">
        <v>0</v>
      </c>
      <c r="GF104" s="519">
        <v>0</v>
      </c>
      <c r="GG104" s="519">
        <v>0</v>
      </c>
      <c r="GH104" s="519">
        <v>0</v>
      </c>
      <c r="GI104" s="519">
        <v>0</v>
      </c>
      <c r="GJ104" s="519">
        <v>0</v>
      </c>
      <c r="GK104" s="519">
        <v>0</v>
      </c>
      <c r="GL104" s="519">
        <v>0</v>
      </c>
      <c r="GM104" s="519">
        <v>0</v>
      </c>
      <c r="GN104" s="519">
        <v>0</v>
      </c>
      <c r="GO104" s="519">
        <v>0</v>
      </c>
      <c r="GP104" s="519">
        <v>0</v>
      </c>
      <c r="GQ104" s="519">
        <v>0</v>
      </c>
      <c r="GR104" s="519">
        <v>0</v>
      </c>
      <c r="GS104" s="519">
        <v>0</v>
      </c>
      <c r="GT104" s="519">
        <v>0</v>
      </c>
      <c r="GU104" s="519">
        <v>0</v>
      </c>
      <c r="GV104" s="519">
        <v>0</v>
      </c>
      <c r="GW104" s="519">
        <v>0</v>
      </c>
      <c r="GX104" s="519">
        <v>0</v>
      </c>
      <c r="GY104" s="519">
        <v>0</v>
      </c>
      <c r="GZ104" s="519">
        <v>0</v>
      </c>
      <c r="HA104" s="519">
        <v>0</v>
      </c>
      <c r="HB104" s="519">
        <v>0</v>
      </c>
      <c r="HC104" s="519">
        <v>0</v>
      </c>
      <c r="HD104" s="519">
        <v>0</v>
      </c>
      <c r="HE104" s="519">
        <v>0</v>
      </c>
      <c r="HF104" s="519">
        <v>0</v>
      </c>
      <c r="HG104" s="519">
        <v>0</v>
      </c>
      <c r="HH104" s="519">
        <v>0</v>
      </c>
      <c r="HI104" s="519">
        <v>0</v>
      </c>
      <c r="HJ104" s="519">
        <v>0</v>
      </c>
      <c r="HK104" s="519">
        <v>0</v>
      </c>
      <c r="HL104" s="519">
        <v>0</v>
      </c>
      <c r="HM104" s="519">
        <v>0</v>
      </c>
      <c r="HN104" s="519">
        <v>0</v>
      </c>
      <c r="HO104" s="519">
        <v>0</v>
      </c>
      <c r="HP104" s="519">
        <v>0</v>
      </c>
      <c r="HQ104" s="519">
        <v>0</v>
      </c>
      <c r="HR104" s="519">
        <v>0</v>
      </c>
      <c r="HS104" s="519">
        <v>0</v>
      </c>
      <c r="HT104" s="519">
        <v>0</v>
      </c>
      <c r="HU104" s="519">
        <v>0</v>
      </c>
      <c r="HV104" s="519">
        <v>0</v>
      </c>
      <c r="HW104" s="519">
        <v>0</v>
      </c>
      <c r="HX104" s="519">
        <v>0</v>
      </c>
      <c r="HY104" s="519">
        <v>0</v>
      </c>
      <c r="HZ104" s="519">
        <v>0</v>
      </c>
      <c r="IA104" s="519">
        <v>0</v>
      </c>
      <c r="IB104" s="519">
        <v>0</v>
      </c>
      <c r="IC104" s="519">
        <v>0</v>
      </c>
      <c r="ID104" s="519">
        <v>0</v>
      </c>
      <c r="IE104" s="519">
        <v>0</v>
      </c>
      <c r="IF104" s="519">
        <v>0</v>
      </c>
      <c r="IG104" s="519">
        <v>0</v>
      </c>
      <c r="IH104" s="519">
        <v>0</v>
      </c>
      <c r="II104" s="519">
        <v>0</v>
      </c>
      <c r="IJ104" s="519">
        <v>0</v>
      </c>
      <c r="IK104" s="519">
        <v>0</v>
      </c>
    </row>
    <row r="105" spans="1:245" hidden="1">
      <c r="A105" s="337"/>
      <c r="B105" s="519" t="s">
        <v>1058</v>
      </c>
      <c r="C105" s="519"/>
      <c r="D105" s="519"/>
      <c r="E105" s="519"/>
      <c r="F105" s="519">
        <v>1</v>
      </c>
      <c r="G105" s="520"/>
      <c r="H105" s="519">
        <v>10</v>
      </c>
      <c r="I105" s="519">
        <v>3</v>
      </c>
      <c r="J105" s="519" t="str">
        <f t="shared" si="6"/>
        <v>SDN10011003</v>
      </c>
      <c r="K105" s="519">
        <v>960</v>
      </c>
      <c r="M105" s="337"/>
      <c r="N105" s="519" t="s">
        <v>1058</v>
      </c>
      <c r="O105" s="519" t="s">
        <v>1060</v>
      </c>
      <c r="P105" s="519">
        <v>41</v>
      </c>
      <c r="Q105" s="183" t="str">
        <f t="shared" si="4"/>
        <v>SDN100241</v>
      </c>
      <c r="R105" s="519">
        <v>0</v>
      </c>
      <c r="S105" s="519">
        <v>0</v>
      </c>
      <c r="T105" s="519">
        <v>0</v>
      </c>
      <c r="U105" s="519">
        <v>0</v>
      </c>
      <c r="V105" s="519">
        <v>0</v>
      </c>
      <c r="W105" s="519">
        <v>0</v>
      </c>
      <c r="X105" s="519">
        <v>0</v>
      </c>
      <c r="Y105" s="519">
        <v>0</v>
      </c>
      <c r="Z105" s="519">
        <v>0</v>
      </c>
      <c r="AA105" s="519">
        <v>0</v>
      </c>
      <c r="AB105" s="519">
        <v>0</v>
      </c>
      <c r="AC105" s="519">
        <v>0</v>
      </c>
      <c r="AD105" s="519">
        <v>0</v>
      </c>
      <c r="AE105" s="519">
        <v>0</v>
      </c>
      <c r="AF105" s="519">
        <v>0</v>
      </c>
      <c r="AG105" s="519">
        <v>0</v>
      </c>
      <c r="AH105" s="519">
        <v>0</v>
      </c>
      <c r="AI105" s="519">
        <v>0</v>
      </c>
      <c r="AJ105" s="519">
        <v>0</v>
      </c>
      <c r="AK105" s="519">
        <v>0</v>
      </c>
      <c r="AL105" s="519">
        <v>0</v>
      </c>
      <c r="AM105" s="519">
        <v>0</v>
      </c>
      <c r="AN105" s="519">
        <v>0</v>
      </c>
      <c r="AO105" s="519">
        <v>0</v>
      </c>
      <c r="AP105" s="519">
        <v>10000</v>
      </c>
      <c r="AQ105" s="519">
        <v>0</v>
      </c>
      <c r="AR105" s="519">
        <v>0</v>
      </c>
      <c r="AS105" s="519">
        <v>0</v>
      </c>
      <c r="AT105" s="519">
        <v>0</v>
      </c>
      <c r="AU105" s="519">
        <v>0</v>
      </c>
      <c r="AV105" s="519">
        <v>0</v>
      </c>
      <c r="AW105" s="519">
        <v>0</v>
      </c>
      <c r="AX105" s="519">
        <v>0</v>
      </c>
      <c r="AY105" s="519">
        <v>0</v>
      </c>
      <c r="AZ105" s="519">
        <v>0</v>
      </c>
      <c r="BA105" s="519">
        <v>0</v>
      </c>
      <c r="BB105" s="519">
        <v>0</v>
      </c>
      <c r="BC105" s="519">
        <v>0</v>
      </c>
      <c r="BD105" s="519">
        <v>0</v>
      </c>
      <c r="BE105" s="519">
        <v>0</v>
      </c>
      <c r="BF105" s="519">
        <v>0</v>
      </c>
      <c r="BG105" s="519">
        <v>0</v>
      </c>
      <c r="BH105" s="519">
        <v>0</v>
      </c>
      <c r="BI105" s="519">
        <v>0</v>
      </c>
      <c r="BJ105" s="519">
        <v>0</v>
      </c>
      <c r="BK105" s="519">
        <v>0</v>
      </c>
      <c r="BL105" s="519">
        <v>0</v>
      </c>
      <c r="BM105" s="519">
        <v>0</v>
      </c>
      <c r="BN105" s="519">
        <v>0</v>
      </c>
      <c r="BO105" s="519">
        <v>0</v>
      </c>
      <c r="BP105" s="519">
        <v>0</v>
      </c>
      <c r="BQ105" s="519">
        <v>0</v>
      </c>
      <c r="BR105" s="519">
        <v>0</v>
      </c>
      <c r="BS105" s="519">
        <v>0</v>
      </c>
      <c r="BT105" s="519">
        <v>0</v>
      </c>
      <c r="BU105" s="519">
        <v>0</v>
      </c>
      <c r="BV105" s="519">
        <v>0</v>
      </c>
      <c r="BW105" s="519">
        <v>0</v>
      </c>
      <c r="BX105" s="519">
        <v>0</v>
      </c>
      <c r="BY105" s="519">
        <v>0</v>
      </c>
      <c r="BZ105" s="519">
        <v>0</v>
      </c>
      <c r="CA105" s="519">
        <v>0</v>
      </c>
      <c r="CB105" s="519">
        <v>0</v>
      </c>
      <c r="CC105" s="519">
        <v>0</v>
      </c>
      <c r="CD105" s="519">
        <v>0</v>
      </c>
      <c r="CE105" s="519">
        <v>0</v>
      </c>
      <c r="CF105" s="519">
        <v>0</v>
      </c>
      <c r="CG105" s="519">
        <v>0</v>
      </c>
      <c r="CH105" s="519">
        <v>0</v>
      </c>
      <c r="CI105" s="519">
        <v>0</v>
      </c>
      <c r="CJ105" s="519">
        <v>0</v>
      </c>
      <c r="CK105" s="519">
        <v>0</v>
      </c>
      <c r="CL105" s="519">
        <v>0</v>
      </c>
      <c r="CM105" s="519">
        <v>0</v>
      </c>
      <c r="CN105" s="519">
        <v>0</v>
      </c>
      <c r="CO105" s="519">
        <v>0</v>
      </c>
      <c r="CP105" s="519">
        <v>0</v>
      </c>
      <c r="CQ105" s="519">
        <v>0</v>
      </c>
      <c r="CR105" s="519">
        <v>0</v>
      </c>
      <c r="CS105" s="519">
        <v>0</v>
      </c>
      <c r="CT105" s="519">
        <v>0</v>
      </c>
      <c r="CU105" s="519">
        <v>0</v>
      </c>
      <c r="CV105" s="519">
        <v>0</v>
      </c>
      <c r="CW105" s="519">
        <v>0</v>
      </c>
      <c r="CX105" s="519">
        <v>0</v>
      </c>
      <c r="CY105" s="519">
        <v>0</v>
      </c>
      <c r="CZ105" s="519">
        <v>0</v>
      </c>
      <c r="DA105" s="519">
        <v>0</v>
      </c>
      <c r="DB105" s="519">
        <v>0</v>
      </c>
      <c r="DC105" s="519">
        <v>0</v>
      </c>
      <c r="DD105" s="519">
        <v>0</v>
      </c>
      <c r="DE105" s="519">
        <v>0</v>
      </c>
      <c r="DF105" s="519">
        <v>0</v>
      </c>
      <c r="DG105" s="519">
        <v>0</v>
      </c>
      <c r="DH105" s="519">
        <v>0</v>
      </c>
      <c r="DI105" s="519">
        <v>0</v>
      </c>
      <c r="DJ105" s="519">
        <v>0</v>
      </c>
      <c r="DK105" s="519">
        <v>0</v>
      </c>
      <c r="DL105" s="519">
        <v>0</v>
      </c>
      <c r="DM105" s="519">
        <v>0</v>
      </c>
      <c r="DN105" s="519">
        <v>0</v>
      </c>
      <c r="DO105" s="519">
        <v>0</v>
      </c>
      <c r="DP105" s="519">
        <v>0</v>
      </c>
      <c r="DQ105" s="519">
        <v>0</v>
      </c>
      <c r="DR105" s="519">
        <v>0</v>
      </c>
      <c r="DS105" s="519">
        <v>0</v>
      </c>
      <c r="DT105" s="519">
        <v>0</v>
      </c>
      <c r="DU105" s="519">
        <v>0</v>
      </c>
      <c r="DV105" s="519">
        <v>0</v>
      </c>
      <c r="DW105" s="519">
        <v>0</v>
      </c>
      <c r="DX105" s="519">
        <v>0</v>
      </c>
      <c r="DY105" s="131"/>
      <c r="DZ105" s="337"/>
      <c r="EA105" s="519" t="s">
        <v>1058</v>
      </c>
      <c r="EB105" s="519" t="s">
        <v>1060</v>
      </c>
      <c r="EC105" s="519">
        <v>41</v>
      </c>
      <c r="ED105" s="521" t="str">
        <f t="shared" si="5"/>
        <v>SDN100241</v>
      </c>
      <c r="EE105" s="519">
        <v>10000</v>
      </c>
      <c r="EF105" s="519">
        <v>10000</v>
      </c>
      <c r="EG105" s="519">
        <v>10000</v>
      </c>
      <c r="EH105" s="519">
        <v>10000</v>
      </c>
      <c r="EI105" s="519">
        <v>10000</v>
      </c>
      <c r="EJ105" s="519">
        <v>10000</v>
      </c>
      <c r="EK105" s="519">
        <v>10000</v>
      </c>
      <c r="EL105" s="519">
        <v>10000</v>
      </c>
      <c r="EM105" s="519">
        <v>10000</v>
      </c>
      <c r="EN105" s="519">
        <v>10000</v>
      </c>
      <c r="EO105" s="519">
        <v>10000</v>
      </c>
      <c r="EP105" s="519">
        <v>10000</v>
      </c>
      <c r="EQ105" s="519">
        <v>10000</v>
      </c>
      <c r="ER105" s="519">
        <v>10000</v>
      </c>
      <c r="ES105" s="519">
        <v>10000</v>
      </c>
      <c r="ET105" s="519">
        <v>10000</v>
      </c>
      <c r="EU105" s="519">
        <v>10000</v>
      </c>
      <c r="EV105" s="519">
        <v>10000</v>
      </c>
      <c r="EW105" s="519">
        <v>10000</v>
      </c>
      <c r="EX105" s="519">
        <v>10000</v>
      </c>
      <c r="EY105" s="519">
        <v>10000</v>
      </c>
      <c r="EZ105" s="519">
        <v>10000</v>
      </c>
      <c r="FA105" s="519">
        <v>10000</v>
      </c>
      <c r="FB105" s="519">
        <v>10000</v>
      </c>
      <c r="FC105" s="519">
        <v>10000</v>
      </c>
      <c r="FD105" s="519">
        <v>0</v>
      </c>
      <c r="FE105" s="519">
        <v>0</v>
      </c>
      <c r="FF105" s="519">
        <v>0</v>
      </c>
      <c r="FG105" s="519">
        <v>0</v>
      </c>
      <c r="FH105" s="519">
        <v>0</v>
      </c>
      <c r="FI105" s="519">
        <v>0</v>
      </c>
      <c r="FJ105" s="519">
        <v>0</v>
      </c>
      <c r="FK105" s="519">
        <v>0</v>
      </c>
      <c r="FL105" s="519">
        <v>0</v>
      </c>
      <c r="FM105" s="519">
        <v>0</v>
      </c>
      <c r="FN105" s="519">
        <v>0</v>
      </c>
      <c r="FO105" s="519">
        <v>0</v>
      </c>
      <c r="FP105" s="519">
        <v>0</v>
      </c>
      <c r="FQ105" s="519">
        <v>0</v>
      </c>
      <c r="FR105" s="519">
        <v>0</v>
      </c>
      <c r="FS105" s="519">
        <v>0</v>
      </c>
      <c r="FT105" s="519">
        <v>0</v>
      </c>
      <c r="FU105" s="519">
        <v>0</v>
      </c>
      <c r="FV105" s="519">
        <v>0</v>
      </c>
      <c r="FW105" s="519">
        <v>0</v>
      </c>
      <c r="FX105" s="519">
        <v>0</v>
      </c>
      <c r="FY105" s="519">
        <v>0</v>
      </c>
      <c r="FZ105" s="519">
        <v>0</v>
      </c>
      <c r="GA105" s="519">
        <v>0</v>
      </c>
      <c r="GB105" s="519">
        <v>0</v>
      </c>
      <c r="GC105" s="519">
        <v>0</v>
      </c>
      <c r="GD105" s="519">
        <v>0</v>
      </c>
      <c r="GE105" s="519">
        <v>0</v>
      </c>
      <c r="GF105" s="519">
        <v>0</v>
      </c>
      <c r="GG105" s="519">
        <v>0</v>
      </c>
      <c r="GH105" s="519">
        <v>0</v>
      </c>
      <c r="GI105" s="519">
        <v>0</v>
      </c>
      <c r="GJ105" s="519">
        <v>0</v>
      </c>
      <c r="GK105" s="519">
        <v>0</v>
      </c>
      <c r="GL105" s="519">
        <v>0</v>
      </c>
      <c r="GM105" s="519">
        <v>0</v>
      </c>
      <c r="GN105" s="519">
        <v>0</v>
      </c>
      <c r="GO105" s="519">
        <v>0</v>
      </c>
      <c r="GP105" s="519">
        <v>0</v>
      </c>
      <c r="GQ105" s="519">
        <v>0</v>
      </c>
      <c r="GR105" s="519">
        <v>0</v>
      </c>
      <c r="GS105" s="519">
        <v>0</v>
      </c>
      <c r="GT105" s="519">
        <v>0</v>
      </c>
      <c r="GU105" s="519">
        <v>0</v>
      </c>
      <c r="GV105" s="519">
        <v>0</v>
      </c>
      <c r="GW105" s="519">
        <v>0</v>
      </c>
      <c r="GX105" s="519">
        <v>0</v>
      </c>
      <c r="GY105" s="519">
        <v>0</v>
      </c>
      <c r="GZ105" s="519">
        <v>0</v>
      </c>
      <c r="HA105" s="519">
        <v>0</v>
      </c>
      <c r="HB105" s="519">
        <v>0</v>
      </c>
      <c r="HC105" s="519">
        <v>0</v>
      </c>
      <c r="HD105" s="519">
        <v>0</v>
      </c>
      <c r="HE105" s="519">
        <v>0</v>
      </c>
      <c r="HF105" s="519">
        <v>0</v>
      </c>
      <c r="HG105" s="519">
        <v>0</v>
      </c>
      <c r="HH105" s="519">
        <v>0</v>
      </c>
      <c r="HI105" s="519">
        <v>0</v>
      </c>
      <c r="HJ105" s="519">
        <v>0</v>
      </c>
      <c r="HK105" s="519">
        <v>0</v>
      </c>
      <c r="HL105" s="519">
        <v>0</v>
      </c>
      <c r="HM105" s="519">
        <v>0</v>
      </c>
      <c r="HN105" s="519">
        <v>0</v>
      </c>
      <c r="HO105" s="519">
        <v>0</v>
      </c>
      <c r="HP105" s="519">
        <v>0</v>
      </c>
      <c r="HQ105" s="519">
        <v>0</v>
      </c>
      <c r="HR105" s="519">
        <v>0</v>
      </c>
      <c r="HS105" s="519">
        <v>0</v>
      </c>
      <c r="HT105" s="519">
        <v>0</v>
      </c>
      <c r="HU105" s="519">
        <v>0</v>
      </c>
      <c r="HV105" s="519">
        <v>0</v>
      </c>
      <c r="HW105" s="519">
        <v>0</v>
      </c>
      <c r="HX105" s="519">
        <v>0</v>
      </c>
      <c r="HY105" s="519">
        <v>0</v>
      </c>
      <c r="HZ105" s="519">
        <v>0</v>
      </c>
      <c r="IA105" s="519">
        <v>0</v>
      </c>
      <c r="IB105" s="519">
        <v>0</v>
      </c>
      <c r="IC105" s="519">
        <v>0</v>
      </c>
      <c r="ID105" s="519">
        <v>0</v>
      </c>
      <c r="IE105" s="519">
        <v>0</v>
      </c>
      <c r="IF105" s="519">
        <v>0</v>
      </c>
      <c r="IG105" s="519">
        <v>0</v>
      </c>
      <c r="IH105" s="519">
        <v>0</v>
      </c>
      <c r="II105" s="519">
        <v>0</v>
      </c>
      <c r="IJ105" s="519">
        <v>0</v>
      </c>
      <c r="IK105" s="519">
        <v>0</v>
      </c>
    </row>
    <row r="106" spans="1:245" hidden="1">
      <c r="A106" s="337"/>
      <c r="B106" s="519" t="s">
        <v>1058</v>
      </c>
      <c r="C106" s="519"/>
      <c r="D106" s="519"/>
      <c r="E106" s="519"/>
      <c r="F106" s="519">
        <v>1</v>
      </c>
      <c r="G106" s="520"/>
      <c r="H106" s="519">
        <v>10</v>
      </c>
      <c r="I106" s="519">
        <v>4</v>
      </c>
      <c r="J106" s="519" t="str">
        <f t="shared" si="6"/>
        <v>SDN10011004</v>
      </c>
      <c r="K106" s="519">
        <v>960</v>
      </c>
      <c r="M106" s="337"/>
      <c r="N106" s="519" t="s">
        <v>1058</v>
      </c>
      <c r="O106" s="519" t="s">
        <v>1060</v>
      </c>
      <c r="P106" s="519">
        <v>42</v>
      </c>
      <c r="Q106" s="183" t="str">
        <f t="shared" si="4"/>
        <v>SDN100242</v>
      </c>
      <c r="R106" s="519">
        <v>0</v>
      </c>
      <c r="S106" s="519">
        <v>0</v>
      </c>
      <c r="T106" s="519">
        <v>0</v>
      </c>
      <c r="U106" s="519">
        <v>0</v>
      </c>
      <c r="V106" s="519">
        <v>0</v>
      </c>
      <c r="W106" s="519">
        <v>0</v>
      </c>
      <c r="X106" s="519">
        <v>0</v>
      </c>
      <c r="Y106" s="519">
        <v>0</v>
      </c>
      <c r="Z106" s="519">
        <v>0</v>
      </c>
      <c r="AA106" s="519">
        <v>0</v>
      </c>
      <c r="AB106" s="519">
        <v>0</v>
      </c>
      <c r="AC106" s="519">
        <v>0</v>
      </c>
      <c r="AD106" s="519">
        <v>0</v>
      </c>
      <c r="AE106" s="519">
        <v>0</v>
      </c>
      <c r="AF106" s="519">
        <v>0</v>
      </c>
      <c r="AG106" s="519">
        <v>0</v>
      </c>
      <c r="AH106" s="519">
        <v>0</v>
      </c>
      <c r="AI106" s="519">
        <v>0</v>
      </c>
      <c r="AJ106" s="519">
        <v>0</v>
      </c>
      <c r="AK106" s="519">
        <v>0</v>
      </c>
      <c r="AL106" s="519">
        <v>0</v>
      </c>
      <c r="AM106" s="519">
        <v>0</v>
      </c>
      <c r="AN106" s="519">
        <v>0</v>
      </c>
      <c r="AO106" s="519">
        <v>0</v>
      </c>
      <c r="AP106" s="519">
        <v>10017</v>
      </c>
      <c r="AQ106" s="519">
        <v>0</v>
      </c>
      <c r="AR106" s="519">
        <v>0</v>
      </c>
      <c r="AS106" s="519">
        <v>0</v>
      </c>
      <c r="AT106" s="519">
        <v>0</v>
      </c>
      <c r="AU106" s="519">
        <v>0</v>
      </c>
      <c r="AV106" s="519">
        <v>0</v>
      </c>
      <c r="AW106" s="519">
        <v>0</v>
      </c>
      <c r="AX106" s="519">
        <v>0</v>
      </c>
      <c r="AY106" s="519">
        <v>0</v>
      </c>
      <c r="AZ106" s="519">
        <v>0</v>
      </c>
      <c r="BA106" s="519">
        <v>0</v>
      </c>
      <c r="BB106" s="519">
        <v>0</v>
      </c>
      <c r="BC106" s="519">
        <v>0</v>
      </c>
      <c r="BD106" s="519">
        <v>0</v>
      </c>
      <c r="BE106" s="519">
        <v>0</v>
      </c>
      <c r="BF106" s="519">
        <v>0</v>
      </c>
      <c r="BG106" s="519">
        <v>0</v>
      </c>
      <c r="BH106" s="519">
        <v>0</v>
      </c>
      <c r="BI106" s="519">
        <v>0</v>
      </c>
      <c r="BJ106" s="519">
        <v>0</v>
      </c>
      <c r="BK106" s="519">
        <v>0</v>
      </c>
      <c r="BL106" s="519">
        <v>0</v>
      </c>
      <c r="BM106" s="519">
        <v>0</v>
      </c>
      <c r="BN106" s="519">
        <v>0</v>
      </c>
      <c r="BO106" s="519">
        <v>0</v>
      </c>
      <c r="BP106" s="519">
        <v>0</v>
      </c>
      <c r="BQ106" s="519">
        <v>0</v>
      </c>
      <c r="BR106" s="519">
        <v>0</v>
      </c>
      <c r="BS106" s="519">
        <v>0</v>
      </c>
      <c r="BT106" s="519">
        <v>0</v>
      </c>
      <c r="BU106" s="519">
        <v>0</v>
      </c>
      <c r="BV106" s="519">
        <v>0</v>
      </c>
      <c r="BW106" s="519">
        <v>0</v>
      </c>
      <c r="BX106" s="519">
        <v>0</v>
      </c>
      <c r="BY106" s="519">
        <v>0</v>
      </c>
      <c r="BZ106" s="519">
        <v>0</v>
      </c>
      <c r="CA106" s="519">
        <v>0</v>
      </c>
      <c r="CB106" s="519">
        <v>0</v>
      </c>
      <c r="CC106" s="519">
        <v>0</v>
      </c>
      <c r="CD106" s="519">
        <v>0</v>
      </c>
      <c r="CE106" s="519">
        <v>0</v>
      </c>
      <c r="CF106" s="519">
        <v>0</v>
      </c>
      <c r="CG106" s="519">
        <v>0</v>
      </c>
      <c r="CH106" s="519">
        <v>0</v>
      </c>
      <c r="CI106" s="519">
        <v>0</v>
      </c>
      <c r="CJ106" s="519">
        <v>0</v>
      </c>
      <c r="CK106" s="519">
        <v>0</v>
      </c>
      <c r="CL106" s="519">
        <v>0</v>
      </c>
      <c r="CM106" s="519">
        <v>0</v>
      </c>
      <c r="CN106" s="519">
        <v>0</v>
      </c>
      <c r="CO106" s="519">
        <v>0</v>
      </c>
      <c r="CP106" s="519">
        <v>0</v>
      </c>
      <c r="CQ106" s="519">
        <v>0</v>
      </c>
      <c r="CR106" s="519">
        <v>0</v>
      </c>
      <c r="CS106" s="519">
        <v>0</v>
      </c>
      <c r="CT106" s="519">
        <v>0</v>
      </c>
      <c r="CU106" s="519">
        <v>0</v>
      </c>
      <c r="CV106" s="519">
        <v>0</v>
      </c>
      <c r="CW106" s="519">
        <v>0</v>
      </c>
      <c r="CX106" s="519">
        <v>0</v>
      </c>
      <c r="CY106" s="519">
        <v>0</v>
      </c>
      <c r="CZ106" s="519">
        <v>0</v>
      </c>
      <c r="DA106" s="519">
        <v>0</v>
      </c>
      <c r="DB106" s="519">
        <v>0</v>
      </c>
      <c r="DC106" s="519">
        <v>0</v>
      </c>
      <c r="DD106" s="519">
        <v>0</v>
      </c>
      <c r="DE106" s="519">
        <v>0</v>
      </c>
      <c r="DF106" s="519">
        <v>0</v>
      </c>
      <c r="DG106" s="519">
        <v>0</v>
      </c>
      <c r="DH106" s="519">
        <v>0</v>
      </c>
      <c r="DI106" s="519">
        <v>0</v>
      </c>
      <c r="DJ106" s="519">
        <v>0</v>
      </c>
      <c r="DK106" s="519">
        <v>0</v>
      </c>
      <c r="DL106" s="519">
        <v>0</v>
      </c>
      <c r="DM106" s="519">
        <v>0</v>
      </c>
      <c r="DN106" s="519">
        <v>0</v>
      </c>
      <c r="DO106" s="519">
        <v>0</v>
      </c>
      <c r="DP106" s="519">
        <v>0</v>
      </c>
      <c r="DQ106" s="519">
        <v>0</v>
      </c>
      <c r="DR106" s="519">
        <v>0</v>
      </c>
      <c r="DS106" s="519">
        <v>0</v>
      </c>
      <c r="DT106" s="519">
        <v>0</v>
      </c>
      <c r="DU106" s="519">
        <v>0</v>
      </c>
      <c r="DV106" s="519">
        <v>0</v>
      </c>
      <c r="DW106" s="519">
        <v>0</v>
      </c>
      <c r="DX106" s="519">
        <v>0</v>
      </c>
      <c r="DY106" s="131"/>
      <c r="DZ106" s="337"/>
      <c r="EA106" s="519" t="s">
        <v>1058</v>
      </c>
      <c r="EB106" s="519" t="s">
        <v>1060</v>
      </c>
      <c r="EC106" s="519">
        <v>42</v>
      </c>
      <c r="ED106" s="521" t="str">
        <f t="shared" si="5"/>
        <v>SDN100242</v>
      </c>
      <c r="EE106" s="519">
        <v>10000</v>
      </c>
      <c r="EF106" s="519">
        <v>10000</v>
      </c>
      <c r="EG106" s="519">
        <v>10000</v>
      </c>
      <c r="EH106" s="519">
        <v>10000</v>
      </c>
      <c r="EI106" s="519">
        <v>10000</v>
      </c>
      <c r="EJ106" s="519">
        <v>10000</v>
      </c>
      <c r="EK106" s="519">
        <v>10000</v>
      </c>
      <c r="EL106" s="519">
        <v>10000</v>
      </c>
      <c r="EM106" s="519">
        <v>10000</v>
      </c>
      <c r="EN106" s="519">
        <v>10017</v>
      </c>
      <c r="EO106" s="519">
        <v>10017</v>
      </c>
      <c r="EP106" s="519">
        <v>10017</v>
      </c>
      <c r="EQ106" s="519">
        <v>10017</v>
      </c>
      <c r="ER106" s="519">
        <v>10017</v>
      </c>
      <c r="ES106" s="519">
        <v>10017</v>
      </c>
      <c r="ET106" s="519">
        <v>10017</v>
      </c>
      <c r="EU106" s="519">
        <v>10017</v>
      </c>
      <c r="EV106" s="519">
        <v>10017</v>
      </c>
      <c r="EW106" s="519">
        <v>10017</v>
      </c>
      <c r="EX106" s="519">
        <v>10017</v>
      </c>
      <c r="EY106" s="519">
        <v>10017</v>
      </c>
      <c r="EZ106" s="519">
        <v>10017</v>
      </c>
      <c r="FA106" s="519">
        <v>10017</v>
      </c>
      <c r="FB106" s="519">
        <v>10017</v>
      </c>
      <c r="FC106" s="519">
        <v>10017</v>
      </c>
      <c r="FD106" s="519">
        <v>0</v>
      </c>
      <c r="FE106" s="519">
        <v>0</v>
      </c>
      <c r="FF106" s="519">
        <v>0</v>
      </c>
      <c r="FG106" s="519">
        <v>0</v>
      </c>
      <c r="FH106" s="519">
        <v>0</v>
      </c>
      <c r="FI106" s="519">
        <v>0</v>
      </c>
      <c r="FJ106" s="519">
        <v>0</v>
      </c>
      <c r="FK106" s="519">
        <v>0</v>
      </c>
      <c r="FL106" s="519">
        <v>0</v>
      </c>
      <c r="FM106" s="519">
        <v>0</v>
      </c>
      <c r="FN106" s="519">
        <v>0</v>
      </c>
      <c r="FO106" s="519">
        <v>0</v>
      </c>
      <c r="FP106" s="519">
        <v>0</v>
      </c>
      <c r="FQ106" s="519">
        <v>0</v>
      </c>
      <c r="FR106" s="519">
        <v>0</v>
      </c>
      <c r="FS106" s="519">
        <v>0</v>
      </c>
      <c r="FT106" s="519">
        <v>0</v>
      </c>
      <c r="FU106" s="519">
        <v>0</v>
      </c>
      <c r="FV106" s="519">
        <v>0</v>
      </c>
      <c r="FW106" s="519">
        <v>0</v>
      </c>
      <c r="FX106" s="519">
        <v>0</v>
      </c>
      <c r="FY106" s="519">
        <v>0</v>
      </c>
      <c r="FZ106" s="519">
        <v>0</v>
      </c>
      <c r="GA106" s="519">
        <v>0</v>
      </c>
      <c r="GB106" s="519">
        <v>0</v>
      </c>
      <c r="GC106" s="519">
        <v>0</v>
      </c>
      <c r="GD106" s="519">
        <v>0</v>
      </c>
      <c r="GE106" s="519">
        <v>0</v>
      </c>
      <c r="GF106" s="519">
        <v>0</v>
      </c>
      <c r="GG106" s="519">
        <v>0</v>
      </c>
      <c r="GH106" s="519">
        <v>0</v>
      </c>
      <c r="GI106" s="519">
        <v>0</v>
      </c>
      <c r="GJ106" s="519">
        <v>0</v>
      </c>
      <c r="GK106" s="519">
        <v>0</v>
      </c>
      <c r="GL106" s="519">
        <v>0</v>
      </c>
      <c r="GM106" s="519">
        <v>0</v>
      </c>
      <c r="GN106" s="519">
        <v>0</v>
      </c>
      <c r="GO106" s="519">
        <v>0</v>
      </c>
      <c r="GP106" s="519">
        <v>0</v>
      </c>
      <c r="GQ106" s="519">
        <v>0</v>
      </c>
      <c r="GR106" s="519">
        <v>0</v>
      </c>
      <c r="GS106" s="519">
        <v>0</v>
      </c>
      <c r="GT106" s="519">
        <v>0</v>
      </c>
      <c r="GU106" s="519">
        <v>0</v>
      </c>
      <c r="GV106" s="519">
        <v>0</v>
      </c>
      <c r="GW106" s="519">
        <v>0</v>
      </c>
      <c r="GX106" s="519">
        <v>0</v>
      </c>
      <c r="GY106" s="519">
        <v>0</v>
      </c>
      <c r="GZ106" s="519">
        <v>0</v>
      </c>
      <c r="HA106" s="519">
        <v>0</v>
      </c>
      <c r="HB106" s="519">
        <v>0</v>
      </c>
      <c r="HC106" s="519">
        <v>0</v>
      </c>
      <c r="HD106" s="519">
        <v>0</v>
      </c>
      <c r="HE106" s="519">
        <v>0</v>
      </c>
      <c r="HF106" s="519">
        <v>0</v>
      </c>
      <c r="HG106" s="519">
        <v>0</v>
      </c>
      <c r="HH106" s="519">
        <v>0</v>
      </c>
      <c r="HI106" s="519">
        <v>0</v>
      </c>
      <c r="HJ106" s="519">
        <v>0</v>
      </c>
      <c r="HK106" s="519">
        <v>0</v>
      </c>
      <c r="HL106" s="519">
        <v>0</v>
      </c>
      <c r="HM106" s="519">
        <v>0</v>
      </c>
      <c r="HN106" s="519">
        <v>0</v>
      </c>
      <c r="HO106" s="519">
        <v>0</v>
      </c>
      <c r="HP106" s="519">
        <v>0</v>
      </c>
      <c r="HQ106" s="519">
        <v>0</v>
      </c>
      <c r="HR106" s="519">
        <v>0</v>
      </c>
      <c r="HS106" s="519">
        <v>0</v>
      </c>
      <c r="HT106" s="519">
        <v>0</v>
      </c>
      <c r="HU106" s="519">
        <v>0</v>
      </c>
      <c r="HV106" s="519">
        <v>0</v>
      </c>
      <c r="HW106" s="519">
        <v>0</v>
      </c>
      <c r="HX106" s="519">
        <v>0</v>
      </c>
      <c r="HY106" s="519">
        <v>0</v>
      </c>
      <c r="HZ106" s="519">
        <v>0</v>
      </c>
      <c r="IA106" s="519">
        <v>0</v>
      </c>
      <c r="IB106" s="519">
        <v>0</v>
      </c>
      <c r="IC106" s="519">
        <v>0</v>
      </c>
      <c r="ID106" s="519">
        <v>0</v>
      </c>
      <c r="IE106" s="519">
        <v>0</v>
      </c>
      <c r="IF106" s="519">
        <v>0</v>
      </c>
      <c r="IG106" s="519">
        <v>0</v>
      </c>
      <c r="IH106" s="519">
        <v>0</v>
      </c>
      <c r="II106" s="519">
        <v>0</v>
      </c>
      <c r="IJ106" s="519">
        <v>0</v>
      </c>
      <c r="IK106" s="519">
        <v>0</v>
      </c>
    </row>
    <row r="107" spans="1:245" hidden="1">
      <c r="A107" s="337"/>
      <c r="B107" s="519" t="s">
        <v>1058</v>
      </c>
      <c r="C107" s="519"/>
      <c r="D107" s="519"/>
      <c r="E107" s="519"/>
      <c r="F107" s="519">
        <v>1</v>
      </c>
      <c r="G107" s="520"/>
      <c r="H107" s="519">
        <v>10</v>
      </c>
      <c r="I107" s="519">
        <v>5</v>
      </c>
      <c r="J107" s="519" t="str">
        <f t="shared" si="6"/>
        <v>SDN10011005</v>
      </c>
      <c r="K107" s="519">
        <v>960</v>
      </c>
      <c r="M107" s="337"/>
      <c r="N107" s="519" t="s">
        <v>1058</v>
      </c>
      <c r="O107" s="519" t="s">
        <v>1060</v>
      </c>
      <c r="P107" s="519">
        <v>43</v>
      </c>
      <c r="Q107" s="183" t="str">
        <f t="shared" si="4"/>
        <v>SDN100243</v>
      </c>
      <c r="R107" s="519">
        <v>0</v>
      </c>
      <c r="S107" s="519">
        <v>0</v>
      </c>
      <c r="T107" s="519">
        <v>0</v>
      </c>
      <c r="U107" s="519">
        <v>0</v>
      </c>
      <c r="V107" s="519">
        <v>0</v>
      </c>
      <c r="W107" s="519">
        <v>0</v>
      </c>
      <c r="X107" s="519">
        <v>0</v>
      </c>
      <c r="Y107" s="519">
        <v>0</v>
      </c>
      <c r="Z107" s="519">
        <v>0</v>
      </c>
      <c r="AA107" s="519">
        <v>0</v>
      </c>
      <c r="AB107" s="519">
        <v>0</v>
      </c>
      <c r="AC107" s="519">
        <v>0</v>
      </c>
      <c r="AD107" s="519">
        <v>0</v>
      </c>
      <c r="AE107" s="519">
        <v>0</v>
      </c>
      <c r="AF107" s="519">
        <v>0</v>
      </c>
      <c r="AG107" s="519">
        <v>0</v>
      </c>
      <c r="AH107" s="519">
        <v>0</v>
      </c>
      <c r="AI107" s="519">
        <v>0</v>
      </c>
      <c r="AJ107" s="519">
        <v>0</v>
      </c>
      <c r="AK107" s="519">
        <v>0</v>
      </c>
      <c r="AL107" s="519">
        <v>0</v>
      </c>
      <c r="AM107" s="519">
        <v>0</v>
      </c>
      <c r="AN107" s="519">
        <v>0</v>
      </c>
      <c r="AO107" s="519">
        <v>0</v>
      </c>
      <c r="AP107" s="519">
        <v>10160.1</v>
      </c>
      <c r="AQ107" s="519">
        <v>0</v>
      </c>
      <c r="AR107" s="519">
        <v>0</v>
      </c>
      <c r="AS107" s="519">
        <v>0</v>
      </c>
      <c r="AT107" s="519">
        <v>0</v>
      </c>
      <c r="AU107" s="519">
        <v>0</v>
      </c>
      <c r="AV107" s="519">
        <v>0</v>
      </c>
      <c r="AW107" s="519">
        <v>0</v>
      </c>
      <c r="AX107" s="519">
        <v>0</v>
      </c>
      <c r="AY107" s="519">
        <v>0</v>
      </c>
      <c r="AZ107" s="519">
        <v>0</v>
      </c>
      <c r="BA107" s="519">
        <v>0</v>
      </c>
      <c r="BB107" s="519">
        <v>0</v>
      </c>
      <c r="BC107" s="519">
        <v>0</v>
      </c>
      <c r="BD107" s="519">
        <v>0</v>
      </c>
      <c r="BE107" s="519">
        <v>0</v>
      </c>
      <c r="BF107" s="519">
        <v>0</v>
      </c>
      <c r="BG107" s="519">
        <v>0</v>
      </c>
      <c r="BH107" s="519">
        <v>0</v>
      </c>
      <c r="BI107" s="519">
        <v>0</v>
      </c>
      <c r="BJ107" s="519">
        <v>0</v>
      </c>
      <c r="BK107" s="519">
        <v>0</v>
      </c>
      <c r="BL107" s="519">
        <v>0</v>
      </c>
      <c r="BM107" s="519">
        <v>0</v>
      </c>
      <c r="BN107" s="519">
        <v>0</v>
      </c>
      <c r="BO107" s="519">
        <v>0</v>
      </c>
      <c r="BP107" s="519">
        <v>0</v>
      </c>
      <c r="BQ107" s="519">
        <v>0</v>
      </c>
      <c r="BR107" s="519">
        <v>0</v>
      </c>
      <c r="BS107" s="519">
        <v>0</v>
      </c>
      <c r="BT107" s="519">
        <v>0</v>
      </c>
      <c r="BU107" s="519">
        <v>0</v>
      </c>
      <c r="BV107" s="519">
        <v>0</v>
      </c>
      <c r="BW107" s="519">
        <v>0</v>
      </c>
      <c r="BX107" s="519">
        <v>0</v>
      </c>
      <c r="BY107" s="519">
        <v>0</v>
      </c>
      <c r="BZ107" s="519">
        <v>0</v>
      </c>
      <c r="CA107" s="519">
        <v>0</v>
      </c>
      <c r="CB107" s="519">
        <v>0</v>
      </c>
      <c r="CC107" s="519">
        <v>0</v>
      </c>
      <c r="CD107" s="519">
        <v>0</v>
      </c>
      <c r="CE107" s="519">
        <v>0</v>
      </c>
      <c r="CF107" s="519">
        <v>0</v>
      </c>
      <c r="CG107" s="519">
        <v>0</v>
      </c>
      <c r="CH107" s="519">
        <v>0</v>
      </c>
      <c r="CI107" s="519">
        <v>0</v>
      </c>
      <c r="CJ107" s="519">
        <v>0</v>
      </c>
      <c r="CK107" s="519">
        <v>0</v>
      </c>
      <c r="CL107" s="519">
        <v>0</v>
      </c>
      <c r="CM107" s="519">
        <v>0</v>
      </c>
      <c r="CN107" s="519">
        <v>0</v>
      </c>
      <c r="CO107" s="519">
        <v>0</v>
      </c>
      <c r="CP107" s="519">
        <v>0</v>
      </c>
      <c r="CQ107" s="519">
        <v>0</v>
      </c>
      <c r="CR107" s="519">
        <v>0</v>
      </c>
      <c r="CS107" s="519">
        <v>0</v>
      </c>
      <c r="CT107" s="519">
        <v>0</v>
      </c>
      <c r="CU107" s="519">
        <v>0</v>
      </c>
      <c r="CV107" s="519">
        <v>0</v>
      </c>
      <c r="CW107" s="519">
        <v>0</v>
      </c>
      <c r="CX107" s="519">
        <v>0</v>
      </c>
      <c r="CY107" s="519">
        <v>0</v>
      </c>
      <c r="CZ107" s="519">
        <v>0</v>
      </c>
      <c r="DA107" s="519">
        <v>0</v>
      </c>
      <c r="DB107" s="519">
        <v>0</v>
      </c>
      <c r="DC107" s="519">
        <v>0</v>
      </c>
      <c r="DD107" s="519">
        <v>0</v>
      </c>
      <c r="DE107" s="519">
        <v>0</v>
      </c>
      <c r="DF107" s="519">
        <v>0</v>
      </c>
      <c r="DG107" s="519">
        <v>0</v>
      </c>
      <c r="DH107" s="519">
        <v>0</v>
      </c>
      <c r="DI107" s="519">
        <v>0</v>
      </c>
      <c r="DJ107" s="519">
        <v>0</v>
      </c>
      <c r="DK107" s="519">
        <v>0</v>
      </c>
      <c r="DL107" s="519">
        <v>0</v>
      </c>
      <c r="DM107" s="519">
        <v>0</v>
      </c>
      <c r="DN107" s="519">
        <v>0</v>
      </c>
      <c r="DO107" s="519">
        <v>0</v>
      </c>
      <c r="DP107" s="519">
        <v>0</v>
      </c>
      <c r="DQ107" s="519">
        <v>0</v>
      </c>
      <c r="DR107" s="519">
        <v>0</v>
      </c>
      <c r="DS107" s="519">
        <v>0</v>
      </c>
      <c r="DT107" s="519">
        <v>0</v>
      </c>
      <c r="DU107" s="519">
        <v>0</v>
      </c>
      <c r="DV107" s="519">
        <v>0</v>
      </c>
      <c r="DW107" s="519">
        <v>0</v>
      </c>
      <c r="DX107" s="519">
        <v>0</v>
      </c>
      <c r="DY107" s="131"/>
      <c r="DZ107" s="337"/>
      <c r="EA107" s="519" t="s">
        <v>1058</v>
      </c>
      <c r="EB107" s="519" t="s">
        <v>1060</v>
      </c>
      <c r="EC107" s="519">
        <v>43</v>
      </c>
      <c r="ED107" s="521" t="str">
        <f t="shared" si="5"/>
        <v>SDN100243</v>
      </c>
      <c r="EE107" s="519">
        <v>10000</v>
      </c>
      <c r="EF107" s="519">
        <v>10000</v>
      </c>
      <c r="EG107" s="519">
        <v>10000</v>
      </c>
      <c r="EH107" s="519">
        <v>10000</v>
      </c>
      <c r="EI107" s="519">
        <v>10000</v>
      </c>
      <c r="EJ107" s="519">
        <v>10000</v>
      </c>
      <c r="EK107" s="519">
        <v>10000</v>
      </c>
      <c r="EL107" s="519">
        <v>10000</v>
      </c>
      <c r="EM107" s="519">
        <v>10000</v>
      </c>
      <c r="EN107" s="519">
        <v>10160.1</v>
      </c>
      <c r="EO107" s="519">
        <v>10160.1</v>
      </c>
      <c r="EP107" s="519">
        <v>10160.1</v>
      </c>
      <c r="EQ107" s="519">
        <v>10160.1</v>
      </c>
      <c r="ER107" s="519">
        <v>10160.1</v>
      </c>
      <c r="ES107" s="519">
        <v>10160.1</v>
      </c>
      <c r="ET107" s="519">
        <v>10160.1</v>
      </c>
      <c r="EU107" s="519">
        <v>10160.1</v>
      </c>
      <c r="EV107" s="519">
        <v>10160.1</v>
      </c>
      <c r="EW107" s="519">
        <v>10160.1</v>
      </c>
      <c r="EX107" s="519">
        <v>10160.1</v>
      </c>
      <c r="EY107" s="519">
        <v>10160.1</v>
      </c>
      <c r="EZ107" s="519">
        <v>10160.1</v>
      </c>
      <c r="FA107" s="519">
        <v>10160.1</v>
      </c>
      <c r="FB107" s="519">
        <v>10160.1</v>
      </c>
      <c r="FC107" s="519">
        <v>10160.1</v>
      </c>
      <c r="FD107" s="519">
        <v>0</v>
      </c>
      <c r="FE107" s="519">
        <v>0</v>
      </c>
      <c r="FF107" s="519">
        <v>0</v>
      </c>
      <c r="FG107" s="519">
        <v>0</v>
      </c>
      <c r="FH107" s="519">
        <v>0</v>
      </c>
      <c r="FI107" s="519">
        <v>0</v>
      </c>
      <c r="FJ107" s="519">
        <v>0</v>
      </c>
      <c r="FK107" s="519">
        <v>0</v>
      </c>
      <c r="FL107" s="519">
        <v>0</v>
      </c>
      <c r="FM107" s="519">
        <v>0</v>
      </c>
      <c r="FN107" s="519">
        <v>0</v>
      </c>
      <c r="FO107" s="519">
        <v>0</v>
      </c>
      <c r="FP107" s="519">
        <v>0</v>
      </c>
      <c r="FQ107" s="519">
        <v>0</v>
      </c>
      <c r="FR107" s="519">
        <v>0</v>
      </c>
      <c r="FS107" s="519">
        <v>0</v>
      </c>
      <c r="FT107" s="519">
        <v>0</v>
      </c>
      <c r="FU107" s="519">
        <v>0</v>
      </c>
      <c r="FV107" s="519">
        <v>0</v>
      </c>
      <c r="FW107" s="519">
        <v>0</v>
      </c>
      <c r="FX107" s="519">
        <v>0</v>
      </c>
      <c r="FY107" s="519">
        <v>0</v>
      </c>
      <c r="FZ107" s="519">
        <v>0</v>
      </c>
      <c r="GA107" s="519">
        <v>0</v>
      </c>
      <c r="GB107" s="519">
        <v>0</v>
      </c>
      <c r="GC107" s="519">
        <v>0</v>
      </c>
      <c r="GD107" s="519">
        <v>0</v>
      </c>
      <c r="GE107" s="519">
        <v>0</v>
      </c>
      <c r="GF107" s="519">
        <v>0</v>
      </c>
      <c r="GG107" s="519">
        <v>0</v>
      </c>
      <c r="GH107" s="519">
        <v>0</v>
      </c>
      <c r="GI107" s="519">
        <v>0</v>
      </c>
      <c r="GJ107" s="519">
        <v>0</v>
      </c>
      <c r="GK107" s="519">
        <v>0</v>
      </c>
      <c r="GL107" s="519">
        <v>0</v>
      </c>
      <c r="GM107" s="519">
        <v>0</v>
      </c>
      <c r="GN107" s="519">
        <v>0</v>
      </c>
      <c r="GO107" s="519">
        <v>0</v>
      </c>
      <c r="GP107" s="519">
        <v>0</v>
      </c>
      <c r="GQ107" s="519">
        <v>0</v>
      </c>
      <c r="GR107" s="519">
        <v>0</v>
      </c>
      <c r="GS107" s="519">
        <v>0</v>
      </c>
      <c r="GT107" s="519">
        <v>0</v>
      </c>
      <c r="GU107" s="519">
        <v>0</v>
      </c>
      <c r="GV107" s="519">
        <v>0</v>
      </c>
      <c r="GW107" s="519">
        <v>0</v>
      </c>
      <c r="GX107" s="519">
        <v>0</v>
      </c>
      <c r="GY107" s="519">
        <v>0</v>
      </c>
      <c r="GZ107" s="519">
        <v>0</v>
      </c>
      <c r="HA107" s="519">
        <v>0</v>
      </c>
      <c r="HB107" s="519">
        <v>0</v>
      </c>
      <c r="HC107" s="519">
        <v>0</v>
      </c>
      <c r="HD107" s="519">
        <v>0</v>
      </c>
      <c r="HE107" s="519">
        <v>0</v>
      </c>
      <c r="HF107" s="519">
        <v>0</v>
      </c>
      <c r="HG107" s="519">
        <v>0</v>
      </c>
      <c r="HH107" s="519">
        <v>0</v>
      </c>
      <c r="HI107" s="519">
        <v>0</v>
      </c>
      <c r="HJ107" s="519">
        <v>0</v>
      </c>
      <c r="HK107" s="519">
        <v>0</v>
      </c>
      <c r="HL107" s="519">
        <v>0</v>
      </c>
      <c r="HM107" s="519">
        <v>0</v>
      </c>
      <c r="HN107" s="519">
        <v>0</v>
      </c>
      <c r="HO107" s="519">
        <v>0</v>
      </c>
      <c r="HP107" s="519">
        <v>0</v>
      </c>
      <c r="HQ107" s="519">
        <v>0</v>
      </c>
      <c r="HR107" s="519">
        <v>0</v>
      </c>
      <c r="HS107" s="519">
        <v>0</v>
      </c>
      <c r="HT107" s="519">
        <v>0</v>
      </c>
      <c r="HU107" s="519">
        <v>0</v>
      </c>
      <c r="HV107" s="519">
        <v>0</v>
      </c>
      <c r="HW107" s="519">
        <v>0</v>
      </c>
      <c r="HX107" s="519">
        <v>0</v>
      </c>
      <c r="HY107" s="519">
        <v>0</v>
      </c>
      <c r="HZ107" s="519">
        <v>0</v>
      </c>
      <c r="IA107" s="519">
        <v>0</v>
      </c>
      <c r="IB107" s="519">
        <v>0</v>
      </c>
      <c r="IC107" s="519">
        <v>0</v>
      </c>
      <c r="ID107" s="519">
        <v>0</v>
      </c>
      <c r="IE107" s="519">
        <v>0</v>
      </c>
      <c r="IF107" s="519">
        <v>0</v>
      </c>
      <c r="IG107" s="519">
        <v>0</v>
      </c>
      <c r="IH107" s="519">
        <v>0</v>
      </c>
      <c r="II107" s="519">
        <v>0</v>
      </c>
      <c r="IJ107" s="519">
        <v>0</v>
      </c>
      <c r="IK107" s="519">
        <v>0</v>
      </c>
    </row>
    <row r="108" spans="1:245" hidden="1">
      <c r="A108" s="337"/>
      <c r="B108" s="519" t="s">
        <v>1058</v>
      </c>
      <c r="C108" s="519"/>
      <c r="D108" s="519"/>
      <c r="E108" s="519"/>
      <c r="F108" s="519">
        <v>1</v>
      </c>
      <c r="G108" s="520"/>
      <c r="H108" s="519">
        <v>10</v>
      </c>
      <c r="I108" s="519">
        <v>6</v>
      </c>
      <c r="J108" s="519" t="str">
        <f t="shared" si="6"/>
        <v>SDN10011006</v>
      </c>
      <c r="K108" s="519">
        <v>768</v>
      </c>
      <c r="M108" s="337"/>
      <c r="N108" s="519" t="s">
        <v>1058</v>
      </c>
      <c r="O108" s="519" t="s">
        <v>1060</v>
      </c>
      <c r="P108" s="519">
        <v>44</v>
      </c>
      <c r="Q108" s="183" t="str">
        <f t="shared" si="4"/>
        <v>SDN100244</v>
      </c>
      <c r="R108" s="519">
        <v>0</v>
      </c>
      <c r="S108" s="519">
        <v>0</v>
      </c>
      <c r="T108" s="519">
        <v>0</v>
      </c>
      <c r="U108" s="519">
        <v>0</v>
      </c>
      <c r="V108" s="519">
        <v>0</v>
      </c>
      <c r="W108" s="519">
        <v>0</v>
      </c>
      <c r="X108" s="519">
        <v>0</v>
      </c>
      <c r="Y108" s="519">
        <v>0</v>
      </c>
      <c r="Z108" s="519">
        <v>0</v>
      </c>
      <c r="AA108" s="519">
        <v>0</v>
      </c>
      <c r="AB108" s="519">
        <v>0</v>
      </c>
      <c r="AC108" s="519">
        <v>0</v>
      </c>
      <c r="AD108" s="519">
        <v>0</v>
      </c>
      <c r="AE108" s="519">
        <v>0</v>
      </c>
      <c r="AF108" s="519">
        <v>0</v>
      </c>
      <c r="AG108" s="519">
        <v>0</v>
      </c>
      <c r="AH108" s="519">
        <v>0</v>
      </c>
      <c r="AI108" s="519">
        <v>0</v>
      </c>
      <c r="AJ108" s="519">
        <v>0</v>
      </c>
      <c r="AK108" s="519">
        <v>0</v>
      </c>
      <c r="AL108" s="519">
        <v>0</v>
      </c>
      <c r="AM108" s="519">
        <v>0</v>
      </c>
      <c r="AN108" s="519">
        <v>0</v>
      </c>
      <c r="AO108" s="519">
        <v>0</v>
      </c>
      <c r="AP108" s="519">
        <v>10398.6</v>
      </c>
      <c r="AQ108" s="519">
        <v>0</v>
      </c>
      <c r="AR108" s="519">
        <v>0</v>
      </c>
      <c r="AS108" s="519">
        <v>0</v>
      </c>
      <c r="AT108" s="519">
        <v>0</v>
      </c>
      <c r="AU108" s="519">
        <v>0</v>
      </c>
      <c r="AV108" s="519">
        <v>0</v>
      </c>
      <c r="AW108" s="519">
        <v>0</v>
      </c>
      <c r="AX108" s="519">
        <v>0</v>
      </c>
      <c r="AY108" s="519">
        <v>0</v>
      </c>
      <c r="AZ108" s="519">
        <v>0</v>
      </c>
      <c r="BA108" s="519">
        <v>0</v>
      </c>
      <c r="BB108" s="519">
        <v>0</v>
      </c>
      <c r="BC108" s="519">
        <v>0</v>
      </c>
      <c r="BD108" s="519">
        <v>0</v>
      </c>
      <c r="BE108" s="519">
        <v>0</v>
      </c>
      <c r="BF108" s="519">
        <v>0</v>
      </c>
      <c r="BG108" s="519">
        <v>0</v>
      </c>
      <c r="BH108" s="519">
        <v>0</v>
      </c>
      <c r="BI108" s="519">
        <v>0</v>
      </c>
      <c r="BJ108" s="519">
        <v>0</v>
      </c>
      <c r="BK108" s="519">
        <v>0</v>
      </c>
      <c r="BL108" s="519">
        <v>0</v>
      </c>
      <c r="BM108" s="519">
        <v>0</v>
      </c>
      <c r="BN108" s="519">
        <v>0</v>
      </c>
      <c r="BO108" s="519">
        <v>0</v>
      </c>
      <c r="BP108" s="519">
        <v>0</v>
      </c>
      <c r="BQ108" s="519">
        <v>0</v>
      </c>
      <c r="BR108" s="519">
        <v>0</v>
      </c>
      <c r="BS108" s="519">
        <v>0</v>
      </c>
      <c r="BT108" s="519">
        <v>0</v>
      </c>
      <c r="BU108" s="519">
        <v>0</v>
      </c>
      <c r="BV108" s="519">
        <v>0</v>
      </c>
      <c r="BW108" s="519">
        <v>0</v>
      </c>
      <c r="BX108" s="519">
        <v>0</v>
      </c>
      <c r="BY108" s="519">
        <v>0</v>
      </c>
      <c r="BZ108" s="519">
        <v>0</v>
      </c>
      <c r="CA108" s="519">
        <v>0</v>
      </c>
      <c r="CB108" s="519">
        <v>0</v>
      </c>
      <c r="CC108" s="519">
        <v>0</v>
      </c>
      <c r="CD108" s="519">
        <v>0</v>
      </c>
      <c r="CE108" s="519">
        <v>0</v>
      </c>
      <c r="CF108" s="519">
        <v>0</v>
      </c>
      <c r="CG108" s="519">
        <v>0</v>
      </c>
      <c r="CH108" s="519">
        <v>0</v>
      </c>
      <c r="CI108" s="519">
        <v>0</v>
      </c>
      <c r="CJ108" s="519">
        <v>0</v>
      </c>
      <c r="CK108" s="519">
        <v>0</v>
      </c>
      <c r="CL108" s="519">
        <v>0</v>
      </c>
      <c r="CM108" s="519">
        <v>0</v>
      </c>
      <c r="CN108" s="519">
        <v>0</v>
      </c>
      <c r="CO108" s="519">
        <v>0</v>
      </c>
      <c r="CP108" s="519">
        <v>0</v>
      </c>
      <c r="CQ108" s="519">
        <v>0</v>
      </c>
      <c r="CR108" s="519">
        <v>0</v>
      </c>
      <c r="CS108" s="519">
        <v>0</v>
      </c>
      <c r="CT108" s="519">
        <v>0</v>
      </c>
      <c r="CU108" s="519">
        <v>0</v>
      </c>
      <c r="CV108" s="519">
        <v>0</v>
      </c>
      <c r="CW108" s="519">
        <v>0</v>
      </c>
      <c r="CX108" s="519">
        <v>0</v>
      </c>
      <c r="CY108" s="519">
        <v>0</v>
      </c>
      <c r="CZ108" s="519">
        <v>0</v>
      </c>
      <c r="DA108" s="519">
        <v>0</v>
      </c>
      <c r="DB108" s="519">
        <v>0</v>
      </c>
      <c r="DC108" s="519">
        <v>0</v>
      </c>
      <c r="DD108" s="519">
        <v>0</v>
      </c>
      <c r="DE108" s="519">
        <v>0</v>
      </c>
      <c r="DF108" s="519">
        <v>0</v>
      </c>
      <c r="DG108" s="519">
        <v>0</v>
      </c>
      <c r="DH108" s="519">
        <v>0</v>
      </c>
      <c r="DI108" s="519">
        <v>0</v>
      </c>
      <c r="DJ108" s="519">
        <v>0</v>
      </c>
      <c r="DK108" s="519">
        <v>0</v>
      </c>
      <c r="DL108" s="519">
        <v>0</v>
      </c>
      <c r="DM108" s="519">
        <v>0</v>
      </c>
      <c r="DN108" s="519">
        <v>0</v>
      </c>
      <c r="DO108" s="519">
        <v>0</v>
      </c>
      <c r="DP108" s="519">
        <v>0</v>
      </c>
      <c r="DQ108" s="519">
        <v>0</v>
      </c>
      <c r="DR108" s="519">
        <v>0</v>
      </c>
      <c r="DS108" s="519">
        <v>0</v>
      </c>
      <c r="DT108" s="519">
        <v>0</v>
      </c>
      <c r="DU108" s="519">
        <v>0</v>
      </c>
      <c r="DV108" s="519">
        <v>0</v>
      </c>
      <c r="DW108" s="519">
        <v>0</v>
      </c>
      <c r="DX108" s="519">
        <v>0</v>
      </c>
      <c r="DY108" s="131"/>
      <c r="DZ108" s="337"/>
      <c r="EA108" s="519" t="s">
        <v>1058</v>
      </c>
      <c r="EB108" s="519" t="s">
        <v>1060</v>
      </c>
      <c r="EC108" s="519">
        <v>44</v>
      </c>
      <c r="ED108" s="521" t="str">
        <f t="shared" si="5"/>
        <v>SDN100244</v>
      </c>
      <c r="EE108" s="519">
        <v>10000</v>
      </c>
      <c r="EF108" s="519">
        <v>10000</v>
      </c>
      <c r="EG108" s="519">
        <v>10000</v>
      </c>
      <c r="EH108" s="519">
        <v>10000</v>
      </c>
      <c r="EI108" s="519">
        <v>10000</v>
      </c>
      <c r="EJ108" s="519">
        <v>10000</v>
      </c>
      <c r="EK108" s="519">
        <v>10000</v>
      </c>
      <c r="EL108" s="519">
        <v>10000</v>
      </c>
      <c r="EM108" s="519">
        <v>10000</v>
      </c>
      <c r="EN108" s="519">
        <v>10398.6</v>
      </c>
      <c r="EO108" s="519">
        <v>10398.6</v>
      </c>
      <c r="EP108" s="519">
        <v>10398.6</v>
      </c>
      <c r="EQ108" s="519">
        <v>10398.6</v>
      </c>
      <c r="ER108" s="519">
        <v>10398.6</v>
      </c>
      <c r="ES108" s="519">
        <v>10398.6</v>
      </c>
      <c r="ET108" s="519">
        <v>10398.6</v>
      </c>
      <c r="EU108" s="519">
        <v>10398.6</v>
      </c>
      <c r="EV108" s="519">
        <v>10398.6</v>
      </c>
      <c r="EW108" s="519">
        <v>10398.6</v>
      </c>
      <c r="EX108" s="519">
        <v>10398.6</v>
      </c>
      <c r="EY108" s="519">
        <v>10398.6</v>
      </c>
      <c r="EZ108" s="519">
        <v>10398.6</v>
      </c>
      <c r="FA108" s="519">
        <v>10398.6</v>
      </c>
      <c r="FB108" s="519">
        <v>10398.6</v>
      </c>
      <c r="FC108" s="519">
        <v>10398.6</v>
      </c>
      <c r="FD108" s="519">
        <v>0</v>
      </c>
      <c r="FE108" s="519">
        <v>0</v>
      </c>
      <c r="FF108" s="519">
        <v>0</v>
      </c>
      <c r="FG108" s="519">
        <v>0</v>
      </c>
      <c r="FH108" s="519">
        <v>0</v>
      </c>
      <c r="FI108" s="519">
        <v>0</v>
      </c>
      <c r="FJ108" s="519">
        <v>0</v>
      </c>
      <c r="FK108" s="519">
        <v>0</v>
      </c>
      <c r="FL108" s="519">
        <v>0</v>
      </c>
      <c r="FM108" s="519">
        <v>0</v>
      </c>
      <c r="FN108" s="519">
        <v>0</v>
      </c>
      <c r="FO108" s="519">
        <v>0</v>
      </c>
      <c r="FP108" s="519">
        <v>0</v>
      </c>
      <c r="FQ108" s="519">
        <v>0</v>
      </c>
      <c r="FR108" s="519">
        <v>0</v>
      </c>
      <c r="FS108" s="519">
        <v>0</v>
      </c>
      <c r="FT108" s="519">
        <v>0</v>
      </c>
      <c r="FU108" s="519">
        <v>0</v>
      </c>
      <c r="FV108" s="519">
        <v>0</v>
      </c>
      <c r="FW108" s="519">
        <v>0</v>
      </c>
      <c r="FX108" s="519">
        <v>0</v>
      </c>
      <c r="FY108" s="519">
        <v>0</v>
      </c>
      <c r="FZ108" s="519">
        <v>0</v>
      </c>
      <c r="GA108" s="519">
        <v>0</v>
      </c>
      <c r="GB108" s="519">
        <v>0</v>
      </c>
      <c r="GC108" s="519">
        <v>0</v>
      </c>
      <c r="GD108" s="519">
        <v>0</v>
      </c>
      <c r="GE108" s="519">
        <v>0</v>
      </c>
      <c r="GF108" s="519">
        <v>0</v>
      </c>
      <c r="GG108" s="519">
        <v>0</v>
      </c>
      <c r="GH108" s="519">
        <v>0</v>
      </c>
      <c r="GI108" s="519">
        <v>0</v>
      </c>
      <c r="GJ108" s="519">
        <v>0</v>
      </c>
      <c r="GK108" s="519">
        <v>0</v>
      </c>
      <c r="GL108" s="519">
        <v>0</v>
      </c>
      <c r="GM108" s="519">
        <v>0</v>
      </c>
      <c r="GN108" s="519">
        <v>0</v>
      </c>
      <c r="GO108" s="519">
        <v>0</v>
      </c>
      <c r="GP108" s="519">
        <v>0</v>
      </c>
      <c r="GQ108" s="519">
        <v>0</v>
      </c>
      <c r="GR108" s="519">
        <v>0</v>
      </c>
      <c r="GS108" s="519">
        <v>0</v>
      </c>
      <c r="GT108" s="519">
        <v>0</v>
      </c>
      <c r="GU108" s="519">
        <v>0</v>
      </c>
      <c r="GV108" s="519">
        <v>0</v>
      </c>
      <c r="GW108" s="519">
        <v>0</v>
      </c>
      <c r="GX108" s="519">
        <v>0</v>
      </c>
      <c r="GY108" s="519">
        <v>0</v>
      </c>
      <c r="GZ108" s="519">
        <v>0</v>
      </c>
      <c r="HA108" s="519">
        <v>0</v>
      </c>
      <c r="HB108" s="519">
        <v>0</v>
      </c>
      <c r="HC108" s="519">
        <v>0</v>
      </c>
      <c r="HD108" s="519">
        <v>0</v>
      </c>
      <c r="HE108" s="519">
        <v>0</v>
      </c>
      <c r="HF108" s="519">
        <v>0</v>
      </c>
      <c r="HG108" s="519">
        <v>0</v>
      </c>
      <c r="HH108" s="519">
        <v>0</v>
      </c>
      <c r="HI108" s="519">
        <v>0</v>
      </c>
      <c r="HJ108" s="519">
        <v>0</v>
      </c>
      <c r="HK108" s="519">
        <v>0</v>
      </c>
      <c r="HL108" s="519">
        <v>0</v>
      </c>
      <c r="HM108" s="519">
        <v>0</v>
      </c>
      <c r="HN108" s="519">
        <v>0</v>
      </c>
      <c r="HO108" s="519">
        <v>0</v>
      </c>
      <c r="HP108" s="519">
        <v>0</v>
      </c>
      <c r="HQ108" s="519">
        <v>0</v>
      </c>
      <c r="HR108" s="519">
        <v>0</v>
      </c>
      <c r="HS108" s="519">
        <v>0</v>
      </c>
      <c r="HT108" s="519">
        <v>0</v>
      </c>
      <c r="HU108" s="519">
        <v>0</v>
      </c>
      <c r="HV108" s="519">
        <v>0</v>
      </c>
      <c r="HW108" s="519">
        <v>0</v>
      </c>
      <c r="HX108" s="519">
        <v>0</v>
      </c>
      <c r="HY108" s="519">
        <v>0</v>
      </c>
      <c r="HZ108" s="519">
        <v>0</v>
      </c>
      <c r="IA108" s="519">
        <v>0</v>
      </c>
      <c r="IB108" s="519">
        <v>0</v>
      </c>
      <c r="IC108" s="519">
        <v>0</v>
      </c>
      <c r="ID108" s="519">
        <v>0</v>
      </c>
      <c r="IE108" s="519">
        <v>0</v>
      </c>
      <c r="IF108" s="519">
        <v>0</v>
      </c>
      <c r="IG108" s="519">
        <v>0</v>
      </c>
      <c r="IH108" s="519">
        <v>0</v>
      </c>
      <c r="II108" s="519">
        <v>0</v>
      </c>
      <c r="IJ108" s="519">
        <v>0</v>
      </c>
      <c r="IK108" s="519">
        <v>0</v>
      </c>
    </row>
    <row r="109" spans="1:245" hidden="1">
      <c r="A109" s="337"/>
      <c r="B109" s="519" t="s">
        <v>1058</v>
      </c>
      <c r="C109" s="519"/>
      <c r="D109" s="519"/>
      <c r="E109" s="519"/>
      <c r="F109" s="519">
        <v>1</v>
      </c>
      <c r="G109" s="520"/>
      <c r="H109" s="519">
        <v>10</v>
      </c>
      <c r="I109" s="519">
        <v>7</v>
      </c>
      <c r="J109" s="519" t="str">
        <f t="shared" si="6"/>
        <v>SDN10011007</v>
      </c>
      <c r="K109" s="519">
        <v>768</v>
      </c>
      <c r="M109" s="337"/>
      <c r="N109" s="519" t="s">
        <v>1058</v>
      </c>
      <c r="O109" s="519" t="s">
        <v>1060</v>
      </c>
      <c r="P109" s="519">
        <v>45</v>
      </c>
      <c r="Q109" s="183" t="str">
        <f t="shared" si="4"/>
        <v>SDN100245</v>
      </c>
      <c r="R109" s="519">
        <v>0</v>
      </c>
      <c r="S109" s="519">
        <v>0</v>
      </c>
      <c r="T109" s="519">
        <v>0</v>
      </c>
      <c r="U109" s="519">
        <v>0</v>
      </c>
      <c r="V109" s="519">
        <v>0</v>
      </c>
      <c r="W109" s="519">
        <v>0</v>
      </c>
      <c r="X109" s="519">
        <v>0</v>
      </c>
      <c r="Y109" s="519">
        <v>0</v>
      </c>
      <c r="Z109" s="519">
        <v>0</v>
      </c>
      <c r="AA109" s="519">
        <v>0</v>
      </c>
      <c r="AB109" s="519">
        <v>0</v>
      </c>
      <c r="AC109" s="519">
        <v>0</v>
      </c>
      <c r="AD109" s="519">
        <v>0</v>
      </c>
      <c r="AE109" s="519">
        <v>0</v>
      </c>
      <c r="AF109" s="519">
        <v>0</v>
      </c>
      <c r="AG109" s="519">
        <v>0</v>
      </c>
      <c r="AH109" s="519">
        <v>0</v>
      </c>
      <c r="AI109" s="519">
        <v>0</v>
      </c>
      <c r="AJ109" s="519">
        <v>0</v>
      </c>
      <c r="AK109" s="519">
        <v>0</v>
      </c>
      <c r="AL109" s="519">
        <v>0</v>
      </c>
      <c r="AM109" s="519">
        <v>0</v>
      </c>
      <c r="AN109" s="519">
        <v>0</v>
      </c>
      <c r="AO109" s="519">
        <v>0</v>
      </c>
      <c r="AP109" s="519">
        <v>10780.2</v>
      </c>
      <c r="AQ109" s="519">
        <v>0</v>
      </c>
      <c r="AR109" s="519">
        <v>0</v>
      </c>
      <c r="AS109" s="519">
        <v>0</v>
      </c>
      <c r="AT109" s="519">
        <v>0</v>
      </c>
      <c r="AU109" s="519">
        <v>0</v>
      </c>
      <c r="AV109" s="519">
        <v>0</v>
      </c>
      <c r="AW109" s="519">
        <v>0</v>
      </c>
      <c r="AX109" s="519">
        <v>0</v>
      </c>
      <c r="AY109" s="519">
        <v>0</v>
      </c>
      <c r="AZ109" s="519">
        <v>0</v>
      </c>
      <c r="BA109" s="519">
        <v>0</v>
      </c>
      <c r="BB109" s="519">
        <v>0</v>
      </c>
      <c r="BC109" s="519">
        <v>0</v>
      </c>
      <c r="BD109" s="519">
        <v>0</v>
      </c>
      <c r="BE109" s="519">
        <v>0</v>
      </c>
      <c r="BF109" s="519">
        <v>0</v>
      </c>
      <c r="BG109" s="519">
        <v>0</v>
      </c>
      <c r="BH109" s="519">
        <v>0</v>
      </c>
      <c r="BI109" s="519">
        <v>0</v>
      </c>
      <c r="BJ109" s="519">
        <v>0</v>
      </c>
      <c r="BK109" s="519">
        <v>0</v>
      </c>
      <c r="BL109" s="519">
        <v>0</v>
      </c>
      <c r="BM109" s="519">
        <v>0</v>
      </c>
      <c r="BN109" s="519">
        <v>0</v>
      </c>
      <c r="BO109" s="519">
        <v>0</v>
      </c>
      <c r="BP109" s="519">
        <v>0</v>
      </c>
      <c r="BQ109" s="519">
        <v>0</v>
      </c>
      <c r="BR109" s="519">
        <v>0</v>
      </c>
      <c r="BS109" s="519">
        <v>0</v>
      </c>
      <c r="BT109" s="519">
        <v>0</v>
      </c>
      <c r="BU109" s="519">
        <v>0</v>
      </c>
      <c r="BV109" s="519">
        <v>0</v>
      </c>
      <c r="BW109" s="519">
        <v>0</v>
      </c>
      <c r="BX109" s="519">
        <v>0</v>
      </c>
      <c r="BY109" s="519">
        <v>0</v>
      </c>
      <c r="BZ109" s="519">
        <v>0</v>
      </c>
      <c r="CA109" s="519">
        <v>0</v>
      </c>
      <c r="CB109" s="519">
        <v>0</v>
      </c>
      <c r="CC109" s="519">
        <v>0</v>
      </c>
      <c r="CD109" s="519">
        <v>0</v>
      </c>
      <c r="CE109" s="519">
        <v>0</v>
      </c>
      <c r="CF109" s="519">
        <v>0</v>
      </c>
      <c r="CG109" s="519">
        <v>0</v>
      </c>
      <c r="CH109" s="519">
        <v>0</v>
      </c>
      <c r="CI109" s="519">
        <v>0</v>
      </c>
      <c r="CJ109" s="519">
        <v>0</v>
      </c>
      <c r="CK109" s="519">
        <v>0</v>
      </c>
      <c r="CL109" s="519">
        <v>0</v>
      </c>
      <c r="CM109" s="519">
        <v>0</v>
      </c>
      <c r="CN109" s="519">
        <v>0</v>
      </c>
      <c r="CO109" s="519">
        <v>0</v>
      </c>
      <c r="CP109" s="519">
        <v>0</v>
      </c>
      <c r="CQ109" s="519">
        <v>0</v>
      </c>
      <c r="CR109" s="519">
        <v>0</v>
      </c>
      <c r="CS109" s="519">
        <v>0</v>
      </c>
      <c r="CT109" s="519">
        <v>0</v>
      </c>
      <c r="CU109" s="519">
        <v>0</v>
      </c>
      <c r="CV109" s="519">
        <v>0</v>
      </c>
      <c r="CW109" s="519">
        <v>0</v>
      </c>
      <c r="CX109" s="519">
        <v>0</v>
      </c>
      <c r="CY109" s="519">
        <v>0</v>
      </c>
      <c r="CZ109" s="519">
        <v>0</v>
      </c>
      <c r="DA109" s="519">
        <v>0</v>
      </c>
      <c r="DB109" s="519">
        <v>0</v>
      </c>
      <c r="DC109" s="519">
        <v>0</v>
      </c>
      <c r="DD109" s="519">
        <v>0</v>
      </c>
      <c r="DE109" s="519">
        <v>0</v>
      </c>
      <c r="DF109" s="519">
        <v>0</v>
      </c>
      <c r="DG109" s="519">
        <v>0</v>
      </c>
      <c r="DH109" s="519">
        <v>0</v>
      </c>
      <c r="DI109" s="519">
        <v>0</v>
      </c>
      <c r="DJ109" s="519">
        <v>0</v>
      </c>
      <c r="DK109" s="519">
        <v>0</v>
      </c>
      <c r="DL109" s="519">
        <v>0</v>
      </c>
      <c r="DM109" s="519">
        <v>0</v>
      </c>
      <c r="DN109" s="519">
        <v>0</v>
      </c>
      <c r="DO109" s="519">
        <v>0</v>
      </c>
      <c r="DP109" s="519">
        <v>0</v>
      </c>
      <c r="DQ109" s="519">
        <v>0</v>
      </c>
      <c r="DR109" s="519">
        <v>0</v>
      </c>
      <c r="DS109" s="519">
        <v>0</v>
      </c>
      <c r="DT109" s="519">
        <v>0</v>
      </c>
      <c r="DU109" s="519">
        <v>0</v>
      </c>
      <c r="DV109" s="519">
        <v>0</v>
      </c>
      <c r="DW109" s="519">
        <v>0</v>
      </c>
      <c r="DX109" s="519">
        <v>0</v>
      </c>
      <c r="DY109" s="131"/>
      <c r="DZ109" s="337"/>
      <c r="EA109" s="519" t="s">
        <v>1058</v>
      </c>
      <c r="EB109" s="519" t="s">
        <v>1060</v>
      </c>
      <c r="EC109" s="519">
        <v>45</v>
      </c>
      <c r="ED109" s="521" t="str">
        <f t="shared" si="5"/>
        <v>SDN100245</v>
      </c>
      <c r="EE109" s="519">
        <v>10000</v>
      </c>
      <c r="EF109" s="519">
        <v>10000</v>
      </c>
      <c r="EG109" s="519">
        <v>10000</v>
      </c>
      <c r="EH109" s="519">
        <v>10000</v>
      </c>
      <c r="EI109" s="519">
        <v>10000</v>
      </c>
      <c r="EJ109" s="519">
        <v>10000</v>
      </c>
      <c r="EK109" s="519">
        <v>10000</v>
      </c>
      <c r="EL109" s="519">
        <v>10000</v>
      </c>
      <c r="EM109" s="519">
        <v>10000</v>
      </c>
      <c r="EN109" s="519">
        <v>10780.2</v>
      </c>
      <c r="EO109" s="519">
        <v>10780.2</v>
      </c>
      <c r="EP109" s="519">
        <v>10780.2</v>
      </c>
      <c r="EQ109" s="519">
        <v>10780.2</v>
      </c>
      <c r="ER109" s="519">
        <v>10780.2</v>
      </c>
      <c r="ES109" s="519">
        <v>10780.2</v>
      </c>
      <c r="ET109" s="519">
        <v>10780.2</v>
      </c>
      <c r="EU109" s="519">
        <v>10780.2</v>
      </c>
      <c r="EV109" s="519">
        <v>10780.2</v>
      </c>
      <c r="EW109" s="519">
        <v>10780.2</v>
      </c>
      <c r="EX109" s="519">
        <v>10780.2</v>
      </c>
      <c r="EY109" s="519">
        <v>10780.2</v>
      </c>
      <c r="EZ109" s="519">
        <v>10780.2</v>
      </c>
      <c r="FA109" s="519">
        <v>10780.2</v>
      </c>
      <c r="FB109" s="519">
        <v>10780.2</v>
      </c>
      <c r="FC109" s="519">
        <v>10780.2</v>
      </c>
      <c r="FD109" s="519">
        <v>0</v>
      </c>
      <c r="FE109" s="519">
        <v>0</v>
      </c>
      <c r="FF109" s="519">
        <v>0</v>
      </c>
      <c r="FG109" s="519">
        <v>0</v>
      </c>
      <c r="FH109" s="519">
        <v>0</v>
      </c>
      <c r="FI109" s="519">
        <v>0</v>
      </c>
      <c r="FJ109" s="519">
        <v>0</v>
      </c>
      <c r="FK109" s="519">
        <v>0</v>
      </c>
      <c r="FL109" s="519">
        <v>0</v>
      </c>
      <c r="FM109" s="519">
        <v>0</v>
      </c>
      <c r="FN109" s="519">
        <v>0</v>
      </c>
      <c r="FO109" s="519">
        <v>0</v>
      </c>
      <c r="FP109" s="519">
        <v>0</v>
      </c>
      <c r="FQ109" s="519">
        <v>0</v>
      </c>
      <c r="FR109" s="519">
        <v>0</v>
      </c>
      <c r="FS109" s="519">
        <v>0</v>
      </c>
      <c r="FT109" s="519">
        <v>0</v>
      </c>
      <c r="FU109" s="519">
        <v>0</v>
      </c>
      <c r="FV109" s="519">
        <v>0</v>
      </c>
      <c r="FW109" s="519">
        <v>0</v>
      </c>
      <c r="FX109" s="519">
        <v>0</v>
      </c>
      <c r="FY109" s="519">
        <v>0</v>
      </c>
      <c r="FZ109" s="519">
        <v>0</v>
      </c>
      <c r="GA109" s="519">
        <v>0</v>
      </c>
      <c r="GB109" s="519">
        <v>0</v>
      </c>
      <c r="GC109" s="519">
        <v>0</v>
      </c>
      <c r="GD109" s="519">
        <v>0</v>
      </c>
      <c r="GE109" s="519">
        <v>0</v>
      </c>
      <c r="GF109" s="519">
        <v>0</v>
      </c>
      <c r="GG109" s="519">
        <v>0</v>
      </c>
      <c r="GH109" s="519">
        <v>0</v>
      </c>
      <c r="GI109" s="519">
        <v>0</v>
      </c>
      <c r="GJ109" s="519">
        <v>0</v>
      </c>
      <c r="GK109" s="519">
        <v>0</v>
      </c>
      <c r="GL109" s="519">
        <v>0</v>
      </c>
      <c r="GM109" s="519">
        <v>0</v>
      </c>
      <c r="GN109" s="519">
        <v>0</v>
      </c>
      <c r="GO109" s="519">
        <v>0</v>
      </c>
      <c r="GP109" s="519">
        <v>0</v>
      </c>
      <c r="GQ109" s="519">
        <v>0</v>
      </c>
      <c r="GR109" s="519">
        <v>0</v>
      </c>
      <c r="GS109" s="519">
        <v>0</v>
      </c>
      <c r="GT109" s="519">
        <v>0</v>
      </c>
      <c r="GU109" s="519">
        <v>0</v>
      </c>
      <c r="GV109" s="519">
        <v>0</v>
      </c>
      <c r="GW109" s="519">
        <v>0</v>
      </c>
      <c r="GX109" s="519">
        <v>0</v>
      </c>
      <c r="GY109" s="519">
        <v>0</v>
      </c>
      <c r="GZ109" s="519">
        <v>0</v>
      </c>
      <c r="HA109" s="519">
        <v>0</v>
      </c>
      <c r="HB109" s="519">
        <v>0</v>
      </c>
      <c r="HC109" s="519">
        <v>0</v>
      </c>
      <c r="HD109" s="519">
        <v>0</v>
      </c>
      <c r="HE109" s="519">
        <v>0</v>
      </c>
      <c r="HF109" s="519">
        <v>0</v>
      </c>
      <c r="HG109" s="519">
        <v>0</v>
      </c>
      <c r="HH109" s="519">
        <v>0</v>
      </c>
      <c r="HI109" s="519">
        <v>0</v>
      </c>
      <c r="HJ109" s="519">
        <v>0</v>
      </c>
      <c r="HK109" s="519">
        <v>0</v>
      </c>
      <c r="HL109" s="519">
        <v>0</v>
      </c>
      <c r="HM109" s="519">
        <v>0</v>
      </c>
      <c r="HN109" s="519">
        <v>0</v>
      </c>
      <c r="HO109" s="519">
        <v>0</v>
      </c>
      <c r="HP109" s="519">
        <v>0</v>
      </c>
      <c r="HQ109" s="519">
        <v>0</v>
      </c>
      <c r="HR109" s="519">
        <v>0</v>
      </c>
      <c r="HS109" s="519">
        <v>0</v>
      </c>
      <c r="HT109" s="519">
        <v>0</v>
      </c>
      <c r="HU109" s="519">
        <v>0</v>
      </c>
      <c r="HV109" s="519">
        <v>0</v>
      </c>
      <c r="HW109" s="519">
        <v>0</v>
      </c>
      <c r="HX109" s="519">
        <v>0</v>
      </c>
      <c r="HY109" s="519">
        <v>0</v>
      </c>
      <c r="HZ109" s="519">
        <v>0</v>
      </c>
      <c r="IA109" s="519">
        <v>0</v>
      </c>
      <c r="IB109" s="519">
        <v>0</v>
      </c>
      <c r="IC109" s="519">
        <v>0</v>
      </c>
      <c r="ID109" s="519">
        <v>0</v>
      </c>
      <c r="IE109" s="519">
        <v>0</v>
      </c>
      <c r="IF109" s="519">
        <v>0</v>
      </c>
      <c r="IG109" s="519">
        <v>0</v>
      </c>
      <c r="IH109" s="519">
        <v>0</v>
      </c>
      <c r="II109" s="519">
        <v>0</v>
      </c>
      <c r="IJ109" s="519">
        <v>0</v>
      </c>
      <c r="IK109" s="519">
        <v>0</v>
      </c>
    </row>
    <row r="110" spans="1:245" hidden="1">
      <c r="A110" s="337"/>
      <c r="B110" s="519" t="s">
        <v>1058</v>
      </c>
      <c r="C110" s="519"/>
      <c r="D110" s="519"/>
      <c r="E110" s="519"/>
      <c r="F110" s="519">
        <v>1</v>
      </c>
      <c r="G110" s="520"/>
      <c r="H110" s="519">
        <v>10</v>
      </c>
      <c r="I110" s="519">
        <v>8</v>
      </c>
      <c r="J110" s="519" t="str">
        <f t="shared" si="6"/>
        <v>SDN10011008</v>
      </c>
      <c r="K110" s="519">
        <v>768</v>
      </c>
      <c r="M110" s="337"/>
      <c r="N110" s="519" t="s">
        <v>1058</v>
      </c>
      <c r="O110" s="519" t="s">
        <v>1060</v>
      </c>
      <c r="P110" s="519">
        <v>46</v>
      </c>
      <c r="Q110" s="183" t="str">
        <f t="shared" si="4"/>
        <v>SDN100246</v>
      </c>
      <c r="R110" s="519">
        <v>0</v>
      </c>
      <c r="S110" s="519">
        <v>0</v>
      </c>
      <c r="T110" s="519">
        <v>0</v>
      </c>
      <c r="U110" s="519">
        <v>0</v>
      </c>
      <c r="V110" s="519">
        <v>0</v>
      </c>
      <c r="W110" s="519">
        <v>0</v>
      </c>
      <c r="X110" s="519">
        <v>0</v>
      </c>
      <c r="Y110" s="519">
        <v>0</v>
      </c>
      <c r="Z110" s="519">
        <v>0</v>
      </c>
      <c r="AA110" s="519">
        <v>0</v>
      </c>
      <c r="AB110" s="519">
        <v>0</v>
      </c>
      <c r="AC110" s="519">
        <v>0</v>
      </c>
      <c r="AD110" s="519">
        <v>0</v>
      </c>
      <c r="AE110" s="519">
        <v>0</v>
      </c>
      <c r="AF110" s="519">
        <v>0</v>
      </c>
      <c r="AG110" s="519">
        <v>0</v>
      </c>
      <c r="AH110" s="519">
        <v>0</v>
      </c>
      <c r="AI110" s="519">
        <v>0</v>
      </c>
      <c r="AJ110" s="519">
        <v>0</v>
      </c>
      <c r="AK110" s="519">
        <v>0</v>
      </c>
      <c r="AL110" s="519">
        <v>0</v>
      </c>
      <c r="AM110" s="519">
        <v>0</v>
      </c>
      <c r="AN110" s="519">
        <v>0</v>
      </c>
      <c r="AO110" s="519">
        <v>0</v>
      </c>
      <c r="AP110" s="519">
        <v>11018.7</v>
      </c>
      <c r="AQ110" s="519">
        <v>0</v>
      </c>
      <c r="AR110" s="519">
        <v>0</v>
      </c>
      <c r="AS110" s="519">
        <v>0</v>
      </c>
      <c r="AT110" s="519">
        <v>0</v>
      </c>
      <c r="AU110" s="519">
        <v>0</v>
      </c>
      <c r="AV110" s="519">
        <v>0</v>
      </c>
      <c r="AW110" s="519">
        <v>0</v>
      </c>
      <c r="AX110" s="519">
        <v>0</v>
      </c>
      <c r="AY110" s="519">
        <v>0</v>
      </c>
      <c r="AZ110" s="519">
        <v>0</v>
      </c>
      <c r="BA110" s="519">
        <v>0</v>
      </c>
      <c r="BB110" s="519">
        <v>0</v>
      </c>
      <c r="BC110" s="519">
        <v>0</v>
      </c>
      <c r="BD110" s="519">
        <v>0</v>
      </c>
      <c r="BE110" s="519">
        <v>0</v>
      </c>
      <c r="BF110" s="519">
        <v>0</v>
      </c>
      <c r="BG110" s="519">
        <v>0</v>
      </c>
      <c r="BH110" s="519">
        <v>0</v>
      </c>
      <c r="BI110" s="519">
        <v>0</v>
      </c>
      <c r="BJ110" s="519">
        <v>0</v>
      </c>
      <c r="BK110" s="519">
        <v>0</v>
      </c>
      <c r="BL110" s="519">
        <v>0</v>
      </c>
      <c r="BM110" s="519">
        <v>0</v>
      </c>
      <c r="BN110" s="519">
        <v>0</v>
      </c>
      <c r="BO110" s="519">
        <v>0</v>
      </c>
      <c r="BP110" s="519">
        <v>0</v>
      </c>
      <c r="BQ110" s="519">
        <v>0</v>
      </c>
      <c r="BR110" s="519">
        <v>0</v>
      </c>
      <c r="BS110" s="519">
        <v>0</v>
      </c>
      <c r="BT110" s="519">
        <v>0</v>
      </c>
      <c r="BU110" s="519">
        <v>0</v>
      </c>
      <c r="BV110" s="519">
        <v>0</v>
      </c>
      <c r="BW110" s="519">
        <v>0</v>
      </c>
      <c r="BX110" s="519">
        <v>0</v>
      </c>
      <c r="BY110" s="519">
        <v>0</v>
      </c>
      <c r="BZ110" s="519">
        <v>0</v>
      </c>
      <c r="CA110" s="519">
        <v>0</v>
      </c>
      <c r="CB110" s="519">
        <v>0</v>
      </c>
      <c r="CC110" s="519">
        <v>0</v>
      </c>
      <c r="CD110" s="519">
        <v>0</v>
      </c>
      <c r="CE110" s="519">
        <v>0</v>
      </c>
      <c r="CF110" s="519">
        <v>0</v>
      </c>
      <c r="CG110" s="519">
        <v>0</v>
      </c>
      <c r="CH110" s="519">
        <v>0</v>
      </c>
      <c r="CI110" s="519">
        <v>0</v>
      </c>
      <c r="CJ110" s="519">
        <v>0</v>
      </c>
      <c r="CK110" s="519">
        <v>0</v>
      </c>
      <c r="CL110" s="519">
        <v>0</v>
      </c>
      <c r="CM110" s="519">
        <v>0</v>
      </c>
      <c r="CN110" s="519">
        <v>0</v>
      </c>
      <c r="CO110" s="519">
        <v>0</v>
      </c>
      <c r="CP110" s="519">
        <v>0</v>
      </c>
      <c r="CQ110" s="519">
        <v>0</v>
      </c>
      <c r="CR110" s="519">
        <v>0</v>
      </c>
      <c r="CS110" s="519">
        <v>0</v>
      </c>
      <c r="CT110" s="519">
        <v>0</v>
      </c>
      <c r="CU110" s="519">
        <v>0</v>
      </c>
      <c r="CV110" s="519">
        <v>0</v>
      </c>
      <c r="CW110" s="519">
        <v>0</v>
      </c>
      <c r="CX110" s="519">
        <v>0</v>
      </c>
      <c r="CY110" s="519">
        <v>0</v>
      </c>
      <c r="CZ110" s="519">
        <v>0</v>
      </c>
      <c r="DA110" s="519">
        <v>0</v>
      </c>
      <c r="DB110" s="519">
        <v>0</v>
      </c>
      <c r="DC110" s="519">
        <v>0</v>
      </c>
      <c r="DD110" s="519">
        <v>0</v>
      </c>
      <c r="DE110" s="519">
        <v>0</v>
      </c>
      <c r="DF110" s="519">
        <v>0</v>
      </c>
      <c r="DG110" s="519">
        <v>0</v>
      </c>
      <c r="DH110" s="519">
        <v>0</v>
      </c>
      <c r="DI110" s="519">
        <v>0</v>
      </c>
      <c r="DJ110" s="519">
        <v>0</v>
      </c>
      <c r="DK110" s="519">
        <v>0</v>
      </c>
      <c r="DL110" s="519">
        <v>0</v>
      </c>
      <c r="DM110" s="519">
        <v>0</v>
      </c>
      <c r="DN110" s="519">
        <v>0</v>
      </c>
      <c r="DO110" s="519">
        <v>0</v>
      </c>
      <c r="DP110" s="519">
        <v>0</v>
      </c>
      <c r="DQ110" s="519">
        <v>0</v>
      </c>
      <c r="DR110" s="519">
        <v>0</v>
      </c>
      <c r="DS110" s="519">
        <v>0</v>
      </c>
      <c r="DT110" s="519">
        <v>0</v>
      </c>
      <c r="DU110" s="519">
        <v>0</v>
      </c>
      <c r="DV110" s="519">
        <v>0</v>
      </c>
      <c r="DW110" s="519">
        <v>0</v>
      </c>
      <c r="DX110" s="519">
        <v>0</v>
      </c>
      <c r="DY110" s="131"/>
      <c r="DZ110" s="337"/>
      <c r="EA110" s="519" t="s">
        <v>1058</v>
      </c>
      <c r="EB110" s="519" t="s">
        <v>1060</v>
      </c>
      <c r="EC110" s="519">
        <v>46</v>
      </c>
      <c r="ED110" s="521" t="str">
        <f t="shared" si="5"/>
        <v>SDN100246</v>
      </c>
      <c r="EE110" s="519">
        <v>10000</v>
      </c>
      <c r="EF110" s="519">
        <v>10000</v>
      </c>
      <c r="EG110" s="519">
        <v>10000</v>
      </c>
      <c r="EH110" s="519">
        <v>10000</v>
      </c>
      <c r="EI110" s="519">
        <v>10000</v>
      </c>
      <c r="EJ110" s="519">
        <v>10000</v>
      </c>
      <c r="EK110" s="519">
        <v>10000</v>
      </c>
      <c r="EL110" s="519">
        <v>10000</v>
      </c>
      <c r="EM110" s="519">
        <v>10039.299999999999</v>
      </c>
      <c r="EN110" s="519">
        <v>11018.7</v>
      </c>
      <c r="EO110" s="519">
        <v>11018.7</v>
      </c>
      <c r="EP110" s="519">
        <v>11018.7</v>
      </c>
      <c r="EQ110" s="519">
        <v>11018.7</v>
      </c>
      <c r="ER110" s="519">
        <v>11018.7</v>
      </c>
      <c r="ES110" s="519">
        <v>11018.7</v>
      </c>
      <c r="ET110" s="519">
        <v>11018.7</v>
      </c>
      <c r="EU110" s="519">
        <v>11018.7</v>
      </c>
      <c r="EV110" s="519">
        <v>11018.7</v>
      </c>
      <c r="EW110" s="519">
        <v>11018.7</v>
      </c>
      <c r="EX110" s="519">
        <v>11018.7</v>
      </c>
      <c r="EY110" s="519">
        <v>11018.7</v>
      </c>
      <c r="EZ110" s="519">
        <v>11018.7</v>
      </c>
      <c r="FA110" s="519">
        <v>11018.7</v>
      </c>
      <c r="FB110" s="519">
        <v>11018.7</v>
      </c>
      <c r="FC110" s="519">
        <v>11018.7</v>
      </c>
      <c r="FD110" s="519">
        <v>0</v>
      </c>
      <c r="FE110" s="519">
        <v>0</v>
      </c>
      <c r="FF110" s="519">
        <v>0</v>
      </c>
      <c r="FG110" s="519">
        <v>0</v>
      </c>
      <c r="FH110" s="519">
        <v>0</v>
      </c>
      <c r="FI110" s="519">
        <v>0</v>
      </c>
      <c r="FJ110" s="519">
        <v>0</v>
      </c>
      <c r="FK110" s="519">
        <v>0</v>
      </c>
      <c r="FL110" s="519">
        <v>0</v>
      </c>
      <c r="FM110" s="519">
        <v>0</v>
      </c>
      <c r="FN110" s="519">
        <v>0</v>
      </c>
      <c r="FO110" s="519">
        <v>0</v>
      </c>
      <c r="FP110" s="519">
        <v>0</v>
      </c>
      <c r="FQ110" s="519">
        <v>0</v>
      </c>
      <c r="FR110" s="519">
        <v>0</v>
      </c>
      <c r="FS110" s="519">
        <v>0</v>
      </c>
      <c r="FT110" s="519">
        <v>0</v>
      </c>
      <c r="FU110" s="519">
        <v>0</v>
      </c>
      <c r="FV110" s="519">
        <v>0</v>
      </c>
      <c r="FW110" s="519">
        <v>0</v>
      </c>
      <c r="FX110" s="519">
        <v>0</v>
      </c>
      <c r="FY110" s="519">
        <v>0</v>
      </c>
      <c r="FZ110" s="519">
        <v>0</v>
      </c>
      <c r="GA110" s="519">
        <v>0</v>
      </c>
      <c r="GB110" s="519">
        <v>0</v>
      </c>
      <c r="GC110" s="519">
        <v>0</v>
      </c>
      <c r="GD110" s="519">
        <v>0</v>
      </c>
      <c r="GE110" s="519">
        <v>0</v>
      </c>
      <c r="GF110" s="519">
        <v>0</v>
      </c>
      <c r="GG110" s="519">
        <v>0</v>
      </c>
      <c r="GH110" s="519">
        <v>0</v>
      </c>
      <c r="GI110" s="519">
        <v>0</v>
      </c>
      <c r="GJ110" s="519">
        <v>0</v>
      </c>
      <c r="GK110" s="519">
        <v>0</v>
      </c>
      <c r="GL110" s="519">
        <v>0</v>
      </c>
      <c r="GM110" s="519">
        <v>0</v>
      </c>
      <c r="GN110" s="519">
        <v>0</v>
      </c>
      <c r="GO110" s="519">
        <v>0</v>
      </c>
      <c r="GP110" s="519">
        <v>0</v>
      </c>
      <c r="GQ110" s="519">
        <v>0</v>
      </c>
      <c r="GR110" s="519">
        <v>0</v>
      </c>
      <c r="GS110" s="519">
        <v>0</v>
      </c>
      <c r="GT110" s="519">
        <v>0</v>
      </c>
      <c r="GU110" s="519">
        <v>0</v>
      </c>
      <c r="GV110" s="519">
        <v>0</v>
      </c>
      <c r="GW110" s="519">
        <v>0</v>
      </c>
      <c r="GX110" s="519">
        <v>0</v>
      </c>
      <c r="GY110" s="519">
        <v>0</v>
      </c>
      <c r="GZ110" s="519">
        <v>0</v>
      </c>
      <c r="HA110" s="519">
        <v>0</v>
      </c>
      <c r="HB110" s="519">
        <v>0</v>
      </c>
      <c r="HC110" s="519">
        <v>0</v>
      </c>
      <c r="HD110" s="519">
        <v>0</v>
      </c>
      <c r="HE110" s="519">
        <v>0</v>
      </c>
      <c r="HF110" s="519">
        <v>0</v>
      </c>
      <c r="HG110" s="519">
        <v>0</v>
      </c>
      <c r="HH110" s="519">
        <v>0</v>
      </c>
      <c r="HI110" s="519">
        <v>0</v>
      </c>
      <c r="HJ110" s="519">
        <v>0</v>
      </c>
      <c r="HK110" s="519">
        <v>0</v>
      </c>
      <c r="HL110" s="519">
        <v>0</v>
      </c>
      <c r="HM110" s="519">
        <v>0</v>
      </c>
      <c r="HN110" s="519">
        <v>0</v>
      </c>
      <c r="HO110" s="519">
        <v>0</v>
      </c>
      <c r="HP110" s="519">
        <v>0</v>
      </c>
      <c r="HQ110" s="519">
        <v>0</v>
      </c>
      <c r="HR110" s="519">
        <v>0</v>
      </c>
      <c r="HS110" s="519">
        <v>0</v>
      </c>
      <c r="HT110" s="519">
        <v>0</v>
      </c>
      <c r="HU110" s="519">
        <v>0</v>
      </c>
      <c r="HV110" s="519">
        <v>0</v>
      </c>
      <c r="HW110" s="519">
        <v>0</v>
      </c>
      <c r="HX110" s="519">
        <v>0</v>
      </c>
      <c r="HY110" s="519">
        <v>0</v>
      </c>
      <c r="HZ110" s="519">
        <v>0</v>
      </c>
      <c r="IA110" s="519">
        <v>0</v>
      </c>
      <c r="IB110" s="519">
        <v>0</v>
      </c>
      <c r="IC110" s="519">
        <v>0</v>
      </c>
      <c r="ID110" s="519">
        <v>0</v>
      </c>
      <c r="IE110" s="519">
        <v>0</v>
      </c>
      <c r="IF110" s="519">
        <v>0</v>
      </c>
      <c r="IG110" s="519">
        <v>0</v>
      </c>
      <c r="IH110" s="519">
        <v>0</v>
      </c>
      <c r="II110" s="519">
        <v>0</v>
      </c>
      <c r="IJ110" s="519">
        <v>0</v>
      </c>
      <c r="IK110" s="519">
        <v>0</v>
      </c>
    </row>
    <row r="111" spans="1:245" hidden="1">
      <c r="A111" s="337"/>
      <c r="B111" s="519" t="s">
        <v>1058</v>
      </c>
      <c r="C111" s="519"/>
      <c r="D111" s="519"/>
      <c r="E111" s="519"/>
      <c r="F111" s="519">
        <v>1</v>
      </c>
      <c r="G111" s="520"/>
      <c r="H111" s="519">
        <v>10</v>
      </c>
      <c r="I111" s="519">
        <v>9</v>
      </c>
      <c r="J111" s="519" t="str">
        <f t="shared" si="6"/>
        <v>SDN10011009</v>
      </c>
      <c r="K111" s="519">
        <v>768</v>
      </c>
      <c r="M111" s="337"/>
      <c r="N111" s="519" t="s">
        <v>1058</v>
      </c>
      <c r="O111" s="519" t="s">
        <v>1060</v>
      </c>
      <c r="P111" s="519">
        <v>47</v>
      </c>
      <c r="Q111" s="183" t="str">
        <f t="shared" si="4"/>
        <v>SDN100247</v>
      </c>
      <c r="R111" s="519">
        <v>0</v>
      </c>
      <c r="S111" s="519">
        <v>0</v>
      </c>
      <c r="T111" s="519">
        <v>0</v>
      </c>
      <c r="U111" s="519">
        <v>0</v>
      </c>
      <c r="V111" s="519">
        <v>0</v>
      </c>
      <c r="W111" s="519">
        <v>0</v>
      </c>
      <c r="X111" s="519">
        <v>0</v>
      </c>
      <c r="Y111" s="519">
        <v>0</v>
      </c>
      <c r="Z111" s="519">
        <v>0</v>
      </c>
      <c r="AA111" s="519">
        <v>0</v>
      </c>
      <c r="AB111" s="519">
        <v>0</v>
      </c>
      <c r="AC111" s="519">
        <v>0</v>
      </c>
      <c r="AD111" s="519">
        <v>0</v>
      </c>
      <c r="AE111" s="519">
        <v>0</v>
      </c>
      <c r="AF111" s="519">
        <v>0</v>
      </c>
      <c r="AG111" s="519">
        <v>0</v>
      </c>
      <c r="AH111" s="519">
        <v>0</v>
      </c>
      <c r="AI111" s="519">
        <v>0</v>
      </c>
      <c r="AJ111" s="519">
        <v>0</v>
      </c>
      <c r="AK111" s="519">
        <v>0</v>
      </c>
      <c r="AL111" s="519">
        <v>0</v>
      </c>
      <c r="AM111" s="519">
        <v>0</v>
      </c>
      <c r="AN111" s="519">
        <v>0</v>
      </c>
      <c r="AO111" s="519">
        <v>0</v>
      </c>
      <c r="AP111" s="519">
        <v>11257.2</v>
      </c>
      <c r="AQ111" s="519">
        <v>0</v>
      </c>
      <c r="AR111" s="519">
        <v>0</v>
      </c>
      <c r="AS111" s="519">
        <v>0</v>
      </c>
      <c r="AT111" s="519">
        <v>0</v>
      </c>
      <c r="AU111" s="519">
        <v>0</v>
      </c>
      <c r="AV111" s="519">
        <v>0</v>
      </c>
      <c r="AW111" s="519">
        <v>0</v>
      </c>
      <c r="AX111" s="519">
        <v>0</v>
      </c>
      <c r="AY111" s="519">
        <v>0</v>
      </c>
      <c r="AZ111" s="519">
        <v>0</v>
      </c>
      <c r="BA111" s="519">
        <v>0</v>
      </c>
      <c r="BB111" s="519">
        <v>0</v>
      </c>
      <c r="BC111" s="519">
        <v>0</v>
      </c>
      <c r="BD111" s="519">
        <v>0</v>
      </c>
      <c r="BE111" s="519">
        <v>0</v>
      </c>
      <c r="BF111" s="519">
        <v>0</v>
      </c>
      <c r="BG111" s="519">
        <v>0</v>
      </c>
      <c r="BH111" s="519">
        <v>0</v>
      </c>
      <c r="BI111" s="519">
        <v>0</v>
      </c>
      <c r="BJ111" s="519">
        <v>0</v>
      </c>
      <c r="BK111" s="519">
        <v>0</v>
      </c>
      <c r="BL111" s="519">
        <v>0</v>
      </c>
      <c r="BM111" s="519">
        <v>0</v>
      </c>
      <c r="BN111" s="519">
        <v>0</v>
      </c>
      <c r="BO111" s="519">
        <v>0</v>
      </c>
      <c r="BP111" s="519">
        <v>0</v>
      </c>
      <c r="BQ111" s="519">
        <v>0</v>
      </c>
      <c r="BR111" s="519">
        <v>0</v>
      </c>
      <c r="BS111" s="519">
        <v>0</v>
      </c>
      <c r="BT111" s="519">
        <v>0</v>
      </c>
      <c r="BU111" s="519">
        <v>0</v>
      </c>
      <c r="BV111" s="519">
        <v>0</v>
      </c>
      <c r="BW111" s="519">
        <v>0</v>
      </c>
      <c r="BX111" s="519">
        <v>0</v>
      </c>
      <c r="BY111" s="519">
        <v>0</v>
      </c>
      <c r="BZ111" s="519">
        <v>0</v>
      </c>
      <c r="CA111" s="519">
        <v>0</v>
      </c>
      <c r="CB111" s="519">
        <v>0</v>
      </c>
      <c r="CC111" s="519">
        <v>0</v>
      </c>
      <c r="CD111" s="519">
        <v>0</v>
      </c>
      <c r="CE111" s="519">
        <v>0</v>
      </c>
      <c r="CF111" s="519">
        <v>0</v>
      </c>
      <c r="CG111" s="519">
        <v>0</v>
      </c>
      <c r="CH111" s="519">
        <v>0</v>
      </c>
      <c r="CI111" s="519">
        <v>0</v>
      </c>
      <c r="CJ111" s="519">
        <v>0</v>
      </c>
      <c r="CK111" s="519">
        <v>0</v>
      </c>
      <c r="CL111" s="519">
        <v>0</v>
      </c>
      <c r="CM111" s="519">
        <v>0</v>
      </c>
      <c r="CN111" s="519">
        <v>0</v>
      </c>
      <c r="CO111" s="519">
        <v>0</v>
      </c>
      <c r="CP111" s="519">
        <v>0</v>
      </c>
      <c r="CQ111" s="519">
        <v>0</v>
      </c>
      <c r="CR111" s="519">
        <v>0</v>
      </c>
      <c r="CS111" s="519">
        <v>0</v>
      </c>
      <c r="CT111" s="519">
        <v>0</v>
      </c>
      <c r="CU111" s="519">
        <v>0</v>
      </c>
      <c r="CV111" s="519">
        <v>0</v>
      </c>
      <c r="CW111" s="519">
        <v>0</v>
      </c>
      <c r="CX111" s="519">
        <v>0</v>
      </c>
      <c r="CY111" s="519">
        <v>0</v>
      </c>
      <c r="CZ111" s="519">
        <v>0</v>
      </c>
      <c r="DA111" s="519">
        <v>0</v>
      </c>
      <c r="DB111" s="519">
        <v>0</v>
      </c>
      <c r="DC111" s="519">
        <v>0</v>
      </c>
      <c r="DD111" s="519">
        <v>0</v>
      </c>
      <c r="DE111" s="519">
        <v>0</v>
      </c>
      <c r="DF111" s="519">
        <v>0</v>
      </c>
      <c r="DG111" s="519">
        <v>0</v>
      </c>
      <c r="DH111" s="519">
        <v>0</v>
      </c>
      <c r="DI111" s="519">
        <v>0</v>
      </c>
      <c r="DJ111" s="519">
        <v>0</v>
      </c>
      <c r="DK111" s="519">
        <v>0</v>
      </c>
      <c r="DL111" s="519">
        <v>0</v>
      </c>
      <c r="DM111" s="519">
        <v>0</v>
      </c>
      <c r="DN111" s="519">
        <v>0</v>
      </c>
      <c r="DO111" s="519">
        <v>0</v>
      </c>
      <c r="DP111" s="519">
        <v>0</v>
      </c>
      <c r="DQ111" s="519">
        <v>0</v>
      </c>
      <c r="DR111" s="519">
        <v>0</v>
      </c>
      <c r="DS111" s="519">
        <v>0</v>
      </c>
      <c r="DT111" s="519">
        <v>0</v>
      </c>
      <c r="DU111" s="519">
        <v>0</v>
      </c>
      <c r="DV111" s="519">
        <v>0</v>
      </c>
      <c r="DW111" s="519">
        <v>0</v>
      </c>
      <c r="DX111" s="519">
        <v>0</v>
      </c>
      <c r="DY111" s="131"/>
      <c r="DZ111" s="337"/>
      <c r="EA111" s="519" t="s">
        <v>1058</v>
      </c>
      <c r="EB111" s="519" t="s">
        <v>1060</v>
      </c>
      <c r="EC111" s="519">
        <v>47</v>
      </c>
      <c r="ED111" s="521" t="str">
        <f t="shared" si="5"/>
        <v>SDN100247</v>
      </c>
      <c r="EE111" s="519">
        <v>10000</v>
      </c>
      <c r="EF111" s="519">
        <v>10000</v>
      </c>
      <c r="EG111" s="519">
        <v>10000</v>
      </c>
      <c r="EH111" s="519">
        <v>10000</v>
      </c>
      <c r="EI111" s="519">
        <v>10000</v>
      </c>
      <c r="EJ111" s="519">
        <v>10000</v>
      </c>
      <c r="EK111" s="519">
        <v>10000</v>
      </c>
      <c r="EL111" s="519">
        <v>10000</v>
      </c>
      <c r="EM111" s="519">
        <v>10256.6</v>
      </c>
      <c r="EN111" s="519">
        <v>11257.2</v>
      </c>
      <c r="EO111" s="519">
        <v>11257.2</v>
      </c>
      <c r="EP111" s="519">
        <v>11257.2</v>
      </c>
      <c r="EQ111" s="519">
        <v>11257.2</v>
      </c>
      <c r="ER111" s="519">
        <v>11257.2</v>
      </c>
      <c r="ES111" s="519">
        <v>11257.2</v>
      </c>
      <c r="ET111" s="519">
        <v>11257.2</v>
      </c>
      <c r="EU111" s="519">
        <v>11257.2</v>
      </c>
      <c r="EV111" s="519">
        <v>11257.2</v>
      </c>
      <c r="EW111" s="519">
        <v>11257.2</v>
      </c>
      <c r="EX111" s="519">
        <v>11257.2</v>
      </c>
      <c r="EY111" s="519">
        <v>11257.2</v>
      </c>
      <c r="EZ111" s="519">
        <v>11257.2</v>
      </c>
      <c r="FA111" s="519">
        <v>11257.2</v>
      </c>
      <c r="FB111" s="519">
        <v>11257.2</v>
      </c>
      <c r="FC111" s="519">
        <v>11257.2</v>
      </c>
      <c r="FD111" s="519">
        <v>0</v>
      </c>
      <c r="FE111" s="519">
        <v>0</v>
      </c>
      <c r="FF111" s="519">
        <v>0</v>
      </c>
      <c r="FG111" s="519">
        <v>0</v>
      </c>
      <c r="FH111" s="519">
        <v>0</v>
      </c>
      <c r="FI111" s="519">
        <v>0</v>
      </c>
      <c r="FJ111" s="519">
        <v>0</v>
      </c>
      <c r="FK111" s="519">
        <v>0</v>
      </c>
      <c r="FL111" s="519">
        <v>0</v>
      </c>
      <c r="FM111" s="519">
        <v>0</v>
      </c>
      <c r="FN111" s="519">
        <v>0</v>
      </c>
      <c r="FO111" s="519">
        <v>0</v>
      </c>
      <c r="FP111" s="519">
        <v>0</v>
      </c>
      <c r="FQ111" s="519">
        <v>0</v>
      </c>
      <c r="FR111" s="519">
        <v>0</v>
      </c>
      <c r="FS111" s="519">
        <v>0</v>
      </c>
      <c r="FT111" s="519">
        <v>0</v>
      </c>
      <c r="FU111" s="519">
        <v>0</v>
      </c>
      <c r="FV111" s="519">
        <v>0</v>
      </c>
      <c r="FW111" s="519">
        <v>0</v>
      </c>
      <c r="FX111" s="519">
        <v>0</v>
      </c>
      <c r="FY111" s="519">
        <v>0</v>
      </c>
      <c r="FZ111" s="519">
        <v>0</v>
      </c>
      <c r="GA111" s="519">
        <v>0</v>
      </c>
      <c r="GB111" s="519">
        <v>0</v>
      </c>
      <c r="GC111" s="519">
        <v>0</v>
      </c>
      <c r="GD111" s="519">
        <v>0</v>
      </c>
      <c r="GE111" s="519">
        <v>0</v>
      </c>
      <c r="GF111" s="519">
        <v>0</v>
      </c>
      <c r="GG111" s="519">
        <v>0</v>
      </c>
      <c r="GH111" s="519">
        <v>0</v>
      </c>
      <c r="GI111" s="519">
        <v>0</v>
      </c>
      <c r="GJ111" s="519">
        <v>0</v>
      </c>
      <c r="GK111" s="519">
        <v>0</v>
      </c>
      <c r="GL111" s="519">
        <v>0</v>
      </c>
      <c r="GM111" s="519">
        <v>0</v>
      </c>
      <c r="GN111" s="519">
        <v>0</v>
      </c>
      <c r="GO111" s="519">
        <v>0</v>
      </c>
      <c r="GP111" s="519">
        <v>0</v>
      </c>
      <c r="GQ111" s="519">
        <v>0</v>
      </c>
      <c r="GR111" s="519">
        <v>0</v>
      </c>
      <c r="GS111" s="519">
        <v>0</v>
      </c>
      <c r="GT111" s="519">
        <v>0</v>
      </c>
      <c r="GU111" s="519">
        <v>0</v>
      </c>
      <c r="GV111" s="519">
        <v>0</v>
      </c>
      <c r="GW111" s="519">
        <v>0</v>
      </c>
      <c r="GX111" s="519">
        <v>0</v>
      </c>
      <c r="GY111" s="519">
        <v>0</v>
      </c>
      <c r="GZ111" s="519">
        <v>0</v>
      </c>
      <c r="HA111" s="519">
        <v>0</v>
      </c>
      <c r="HB111" s="519">
        <v>0</v>
      </c>
      <c r="HC111" s="519">
        <v>0</v>
      </c>
      <c r="HD111" s="519">
        <v>0</v>
      </c>
      <c r="HE111" s="519">
        <v>0</v>
      </c>
      <c r="HF111" s="519">
        <v>0</v>
      </c>
      <c r="HG111" s="519">
        <v>0</v>
      </c>
      <c r="HH111" s="519">
        <v>0</v>
      </c>
      <c r="HI111" s="519">
        <v>0</v>
      </c>
      <c r="HJ111" s="519">
        <v>0</v>
      </c>
      <c r="HK111" s="519">
        <v>0</v>
      </c>
      <c r="HL111" s="519">
        <v>0</v>
      </c>
      <c r="HM111" s="519">
        <v>0</v>
      </c>
      <c r="HN111" s="519">
        <v>0</v>
      </c>
      <c r="HO111" s="519">
        <v>0</v>
      </c>
      <c r="HP111" s="519">
        <v>0</v>
      </c>
      <c r="HQ111" s="519">
        <v>0</v>
      </c>
      <c r="HR111" s="519">
        <v>0</v>
      </c>
      <c r="HS111" s="519">
        <v>0</v>
      </c>
      <c r="HT111" s="519">
        <v>0</v>
      </c>
      <c r="HU111" s="519">
        <v>0</v>
      </c>
      <c r="HV111" s="519">
        <v>0</v>
      </c>
      <c r="HW111" s="519">
        <v>0</v>
      </c>
      <c r="HX111" s="519">
        <v>0</v>
      </c>
      <c r="HY111" s="519">
        <v>0</v>
      </c>
      <c r="HZ111" s="519">
        <v>0</v>
      </c>
      <c r="IA111" s="519">
        <v>0</v>
      </c>
      <c r="IB111" s="519">
        <v>0</v>
      </c>
      <c r="IC111" s="519">
        <v>0</v>
      </c>
      <c r="ID111" s="519">
        <v>0</v>
      </c>
      <c r="IE111" s="519">
        <v>0</v>
      </c>
      <c r="IF111" s="519">
        <v>0</v>
      </c>
      <c r="IG111" s="519">
        <v>0</v>
      </c>
      <c r="IH111" s="519">
        <v>0</v>
      </c>
      <c r="II111" s="519">
        <v>0</v>
      </c>
      <c r="IJ111" s="519">
        <v>0</v>
      </c>
      <c r="IK111" s="519">
        <v>0</v>
      </c>
    </row>
    <row r="112" spans="1:245" hidden="1">
      <c r="A112" s="337"/>
      <c r="B112" s="519" t="s">
        <v>1058</v>
      </c>
      <c r="C112" s="519"/>
      <c r="D112" s="519"/>
      <c r="E112" s="519"/>
      <c r="F112" s="519">
        <v>1</v>
      </c>
      <c r="G112" s="520"/>
      <c r="H112" s="519">
        <v>10</v>
      </c>
      <c r="I112" s="519">
        <v>10</v>
      </c>
      <c r="J112" s="519" t="str">
        <f t="shared" si="6"/>
        <v>SDN10011010</v>
      </c>
      <c r="K112" s="519">
        <v>768</v>
      </c>
      <c r="M112" s="337"/>
      <c r="N112" s="519" t="s">
        <v>1058</v>
      </c>
      <c r="O112" s="519" t="s">
        <v>1060</v>
      </c>
      <c r="P112" s="519">
        <v>48</v>
      </c>
      <c r="Q112" s="183" t="str">
        <f t="shared" si="4"/>
        <v>SDN100248</v>
      </c>
      <c r="R112" s="519">
        <v>0</v>
      </c>
      <c r="S112" s="519">
        <v>0</v>
      </c>
      <c r="T112" s="519">
        <v>0</v>
      </c>
      <c r="U112" s="519">
        <v>0</v>
      </c>
      <c r="V112" s="519">
        <v>0</v>
      </c>
      <c r="W112" s="519">
        <v>0</v>
      </c>
      <c r="X112" s="519">
        <v>0</v>
      </c>
      <c r="Y112" s="519">
        <v>0</v>
      </c>
      <c r="Z112" s="519">
        <v>0</v>
      </c>
      <c r="AA112" s="519">
        <v>0</v>
      </c>
      <c r="AB112" s="519">
        <v>0</v>
      </c>
      <c r="AC112" s="519">
        <v>0</v>
      </c>
      <c r="AD112" s="519">
        <v>0</v>
      </c>
      <c r="AE112" s="519">
        <v>0</v>
      </c>
      <c r="AF112" s="519">
        <v>0</v>
      </c>
      <c r="AG112" s="519">
        <v>0</v>
      </c>
      <c r="AH112" s="519">
        <v>0</v>
      </c>
      <c r="AI112" s="519">
        <v>0</v>
      </c>
      <c r="AJ112" s="519">
        <v>0</v>
      </c>
      <c r="AK112" s="519">
        <v>0</v>
      </c>
      <c r="AL112" s="519">
        <v>0</v>
      </c>
      <c r="AM112" s="519">
        <v>0</v>
      </c>
      <c r="AN112" s="519">
        <v>0</v>
      </c>
      <c r="AO112" s="519">
        <v>0</v>
      </c>
      <c r="AP112" s="519">
        <v>11591.1</v>
      </c>
      <c r="AQ112" s="519">
        <v>0</v>
      </c>
      <c r="AR112" s="519">
        <v>0</v>
      </c>
      <c r="AS112" s="519">
        <v>0</v>
      </c>
      <c r="AT112" s="519">
        <v>0</v>
      </c>
      <c r="AU112" s="519">
        <v>0</v>
      </c>
      <c r="AV112" s="519">
        <v>0</v>
      </c>
      <c r="AW112" s="519">
        <v>0</v>
      </c>
      <c r="AX112" s="519">
        <v>0</v>
      </c>
      <c r="AY112" s="519">
        <v>0</v>
      </c>
      <c r="AZ112" s="519">
        <v>0</v>
      </c>
      <c r="BA112" s="519">
        <v>0</v>
      </c>
      <c r="BB112" s="519">
        <v>0</v>
      </c>
      <c r="BC112" s="519">
        <v>0</v>
      </c>
      <c r="BD112" s="519">
        <v>0</v>
      </c>
      <c r="BE112" s="519">
        <v>0</v>
      </c>
      <c r="BF112" s="519">
        <v>0</v>
      </c>
      <c r="BG112" s="519">
        <v>0</v>
      </c>
      <c r="BH112" s="519">
        <v>0</v>
      </c>
      <c r="BI112" s="519">
        <v>0</v>
      </c>
      <c r="BJ112" s="519">
        <v>0</v>
      </c>
      <c r="BK112" s="519">
        <v>0</v>
      </c>
      <c r="BL112" s="519">
        <v>0</v>
      </c>
      <c r="BM112" s="519">
        <v>0</v>
      </c>
      <c r="BN112" s="519">
        <v>0</v>
      </c>
      <c r="BO112" s="519">
        <v>0</v>
      </c>
      <c r="BP112" s="519">
        <v>0</v>
      </c>
      <c r="BQ112" s="519">
        <v>0</v>
      </c>
      <c r="BR112" s="519">
        <v>0</v>
      </c>
      <c r="BS112" s="519">
        <v>0</v>
      </c>
      <c r="BT112" s="519">
        <v>0</v>
      </c>
      <c r="BU112" s="519">
        <v>0</v>
      </c>
      <c r="BV112" s="519">
        <v>0</v>
      </c>
      <c r="BW112" s="519">
        <v>0</v>
      </c>
      <c r="BX112" s="519">
        <v>0</v>
      </c>
      <c r="BY112" s="519">
        <v>0</v>
      </c>
      <c r="BZ112" s="519">
        <v>0</v>
      </c>
      <c r="CA112" s="519">
        <v>0</v>
      </c>
      <c r="CB112" s="519">
        <v>0</v>
      </c>
      <c r="CC112" s="519">
        <v>0</v>
      </c>
      <c r="CD112" s="519">
        <v>0</v>
      </c>
      <c r="CE112" s="519">
        <v>0</v>
      </c>
      <c r="CF112" s="519">
        <v>0</v>
      </c>
      <c r="CG112" s="519">
        <v>0</v>
      </c>
      <c r="CH112" s="519">
        <v>0</v>
      </c>
      <c r="CI112" s="519">
        <v>0</v>
      </c>
      <c r="CJ112" s="519">
        <v>0</v>
      </c>
      <c r="CK112" s="519">
        <v>0</v>
      </c>
      <c r="CL112" s="519">
        <v>0</v>
      </c>
      <c r="CM112" s="519">
        <v>0</v>
      </c>
      <c r="CN112" s="519">
        <v>0</v>
      </c>
      <c r="CO112" s="519">
        <v>0</v>
      </c>
      <c r="CP112" s="519">
        <v>0</v>
      </c>
      <c r="CQ112" s="519">
        <v>0</v>
      </c>
      <c r="CR112" s="519">
        <v>0</v>
      </c>
      <c r="CS112" s="519">
        <v>0</v>
      </c>
      <c r="CT112" s="519">
        <v>0</v>
      </c>
      <c r="CU112" s="519">
        <v>0</v>
      </c>
      <c r="CV112" s="519">
        <v>0</v>
      </c>
      <c r="CW112" s="519">
        <v>0</v>
      </c>
      <c r="CX112" s="519">
        <v>0</v>
      </c>
      <c r="CY112" s="519">
        <v>0</v>
      </c>
      <c r="CZ112" s="519">
        <v>0</v>
      </c>
      <c r="DA112" s="519">
        <v>0</v>
      </c>
      <c r="DB112" s="519">
        <v>0</v>
      </c>
      <c r="DC112" s="519">
        <v>0</v>
      </c>
      <c r="DD112" s="519">
        <v>0</v>
      </c>
      <c r="DE112" s="519">
        <v>0</v>
      </c>
      <c r="DF112" s="519">
        <v>0</v>
      </c>
      <c r="DG112" s="519">
        <v>0</v>
      </c>
      <c r="DH112" s="519">
        <v>0</v>
      </c>
      <c r="DI112" s="519">
        <v>0</v>
      </c>
      <c r="DJ112" s="519">
        <v>0</v>
      </c>
      <c r="DK112" s="519">
        <v>0</v>
      </c>
      <c r="DL112" s="519">
        <v>0</v>
      </c>
      <c r="DM112" s="519">
        <v>0</v>
      </c>
      <c r="DN112" s="519">
        <v>0</v>
      </c>
      <c r="DO112" s="519">
        <v>0</v>
      </c>
      <c r="DP112" s="519">
        <v>0</v>
      </c>
      <c r="DQ112" s="519">
        <v>0</v>
      </c>
      <c r="DR112" s="519">
        <v>0</v>
      </c>
      <c r="DS112" s="519">
        <v>0</v>
      </c>
      <c r="DT112" s="519">
        <v>0</v>
      </c>
      <c r="DU112" s="519">
        <v>0</v>
      </c>
      <c r="DV112" s="519">
        <v>0</v>
      </c>
      <c r="DW112" s="519">
        <v>0</v>
      </c>
      <c r="DX112" s="519">
        <v>0</v>
      </c>
      <c r="DY112" s="131"/>
      <c r="DZ112" s="337"/>
      <c r="EA112" s="519" t="s">
        <v>1058</v>
      </c>
      <c r="EB112" s="519" t="s">
        <v>1060</v>
      </c>
      <c r="EC112" s="519">
        <v>48</v>
      </c>
      <c r="ED112" s="521" t="str">
        <f t="shared" si="5"/>
        <v>SDN100248</v>
      </c>
      <c r="EE112" s="519">
        <v>10000</v>
      </c>
      <c r="EF112" s="519">
        <v>10000</v>
      </c>
      <c r="EG112" s="519">
        <v>10000</v>
      </c>
      <c r="EH112" s="519">
        <v>10000</v>
      </c>
      <c r="EI112" s="519">
        <v>10000</v>
      </c>
      <c r="EJ112" s="519">
        <v>10000</v>
      </c>
      <c r="EK112" s="519">
        <v>10000</v>
      </c>
      <c r="EL112" s="519">
        <v>10000</v>
      </c>
      <c r="EM112" s="519">
        <v>10560.8</v>
      </c>
      <c r="EN112" s="519">
        <v>11591.1</v>
      </c>
      <c r="EO112" s="519">
        <v>11591.1</v>
      </c>
      <c r="EP112" s="519">
        <v>11591.1</v>
      </c>
      <c r="EQ112" s="519">
        <v>11591.1</v>
      </c>
      <c r="ER112" s="519">
        <v>11591.1</v>
      </c>
      <c r="ES112" s="519">
        <v>11591.1</v>
      </c>
      <c r="ET112" s="519">
        <v>11591.1</v>
      </c>
      <c r="EU112" s="519">
        <v>11591.1</v>
      </c>
      <c r="EV112" s="519">
        <v>11591.1</v>
      </c>
      <c r="EW112" s="519">
        <v>11591.1</v>
      </c>
      <c r="EX112" s="519">
        <v>11591.1</v>
      </c>
      <c r="EY112" s="519">
        <v>11591.1</v>
      </c>
      <c r="EZ112" s="519">
        <v>11591.1</v>
      </c>
      <c r="FA112" s="519">
        <v>11591.1</v>
      </c>
      <c r="FB112" s="519">
        <v>11591.1</v>
      </c>
      <c r="FC112" s="519">
        <v>11591.1</v>
      </c>
      <c r="FD112" s="519">
        <v>0</v>
      </c>
      <c r="FE112" s="519">
        <v>0</v>
      </c>
      <c r="FF112" s="519">
        <v>0</v>
      </c>
      <c r="FG112" s="519">
        <v>0</v>
      </c>
      <c r="FH112" s="519">
        <v>0</v>
      </c>
      <c r="FI112" s="519">
        <v>0</v>
      </c>
      <c r="FJ112" s="519">
        <v>0</v>
      </c>
      <c r="FK112" s="519">
        <v>0</v>
      </c>
      <c r="FL112" s="519">
        <v>0</v>
      </c>
      <c r="FM112" s="519">
        <v>0</v>
      </c>
      <c r="FN112" s="519">
        <v>0</v>
      </c>
      <c r="FO112" s="519">
        <v>0</v>
      </c>
      <c r="FP112" s="519">
        <v>0</v>
      </c>
      <c r="FQ112" s="519">
        <v>0</v>
      </c>
      <c r="FR112" s="519">
        <v>0</v>
      </c>
      <c r="FS112" s="519">
        <v>0</v>
      </c>
      <c r="FT112" s="519">
        <v>0</v>
      </c>
      <c r="FU112" s="519">
        <v>0</v>
      </c>
      <c r="FV112" s="519">
        <v>0</v>
      </c>
      <c r="FW112" s="519">
        <v>0</v>
      </c>
      <c r="FX112" s="519">
        <v>0</v>
      </c>
      <c r="FY112" s="519">
        <v>0</v>
      </c>
      <c r="FZ112" s="519">
        <v>0</v>
      </c>
      <c r="GA112" s="519">
        <v>0</v>
      </c>
      <c r="GB112" s="519">
        <v>0</v>
      </c>
      <c r="GC112" s="519">
        <v>0</v>
      </c>
      <c r="GD112" s="519">
        <v>0</v>
      </c>
      <c r="GE112" s="519">
        <v>0</v>
      </c>
      <c r="GF112" s="519">
        <v>0</v>
      </c>
      <c r="GG112" s="519">
        <v>0</v>
      </c>
      <c r="GH112" s="519">
        <v>0</v>
      </c>
      <c r="GI112" s="519">
        <v>0</v>
      </c>
      <c r="GJ112" s="519">
        <v>0</v>
      </c>
      <c r="GK112" s="519">
        <v>0</v>
      </c>
      <c r="GL112" s="519">
        <v>0</v>
      </c>
      <c r="GM112" s="519">
        <v>0</v>
      </c>
      <c r="GN112" s="519">
        <v>0</v>
      </c>
      <c r="GO112" s="519">
        <v>0</v>
      </c>
      <c r="GP112" s="519">
        <v>0</v>
      </c>
      <c r="GQ112" s="519">
        <v>0</v>
      </c>
      <c r="GR112" s="519">
        <v>0</v>
      </c>
      <c r="GS112" s="519">
        <v>0</v>
      </c>
      <c r="GT112" s="519">
        <v>0</v>
      </c>
      <c r="GU112" s="519">
        <v>0</v>
      </c>
      <c r="GV112" s="519">
        <v>0</v>
      </c>
      <c r="GW112" s="519">
        <v>0</v>
      </c>
      <c r="GX112" s="519">
        <v>0</v>
      </c>
      <c r="GY112" s="519">
        <v>0</v>
      </c>
      <c r="GZ112" s="519">
        <v>0</v>
      </c>
      <c r="HA112" s="519">
        <v>0</v>
      </c>
      <c r="HB112" s="519">
        <v>0</v>
      </c>
      <c r="HC112" s="519">
        <v>0</v>
      </c>
      <c r="HD112" s="519">
        <v>0</v>
      </c>
      <c r="HE112" s="519">
        <v>0</v>
      </c>
      <c r="HF112" s="519">
        <v>0</v>
      </c>
      <c r="HG112" s="519">
        <v>0</v>
      </c>
      <c r="HH112" s="519">
        <v>0</v>
      </c>
      <c r="HI112" s="519">
        <v>0</v>
      </c>
      <c r="HJ112" s="519">
        <v>0</v>
      </c>
      <c r="HK112" s="519">
        <v>0</v>
      </c>
      <c r="HL112" s="519">
        <v>0</v>
      </c>
      <c r="HM112" s="519">
        <v>0</v>
      </c>
      <c r="HN112" s="519">
        <v>0</v>
      </c>
      <c r="HO112" s="519">
        <v>0</v>
      </c>
      <c r="HP112" s="519">
        <v>0</v>
      </c>
      <c r="HQ112" s="519">
        <v>0</v>
      </c>
      <c r="HR112" s="519">
        <v>0</v>
      </c>
      <c r="HS112" s="519">
        <v>0</v>
      </c>
      <c r="HT112" s="519">
        <v>0</v>
      </c>
      <c r="HU112" s="519">
        <v>0</v>
      </c>
      <c r="HV112" s="519">
        <v>0</v>
      </c>
      <c r="HW112" s="519">
        <v>0</v>
      </c>
      <c r="HX112" s="519">
        <v>0</v>
      </c>
      <c r="HY112" s="519">
        <v>0</v>
      </c>
      <c r="HZ112" s="519">
        <v>0</v>
      </c>
      <c r="IA112" s="519">
        <v>0</v>
      </c>
      <c r="IB112" s="519">
        <v>0</v>
      </c>
      <c r="IC112" s="519">
        <v>0</v>
      </c>
      <c r="ID112" s="519">
        <v>0</v>
      </c>
      <c r="IE112" s="519">
        <v>0</v>
      </c>
      <c r="IF112" s="519">
        <v>0</v>
      </c>
      <c r="IG112" s="519">
        <v>0</v>
      </c>
      <c r="IH112" s="519">
        <v>0</v>
      </c>
      <c r="II112" s="519">
        <v>0</v>
      </c>
      <c r="IJ112" s="519">
        <v>0</v>
      </c>
      <c r="IK112" s="519">
        <v>0</v>
      </c>
    </row>
    <row r="113" spans="1:245" hidden="1">
      <c r="A113" s="337"/>
      <c r="B113" s="519" t="s">
        <v>1058</v>
      </c>
      <c r="C113" s="519"/>
      <c r="D113" s="519"/>
      <c r="E113" s="519"/>
      <c r="F113" s="519">
        <v>1</v>
      </c>
      <c r="G113" s="520"/>
      <c r="H113" s="519">
        <v>11</v>
      </c>
      <c r="I113" s="519">
        <v>1</v>
      </c>
      <c r="J113" s="519" t="str">
        <f t="shared" si="6"/>
        <v>SDN10011101</v>
      </c>
      <c r="K113" s="519">
        <v>965</v>
      </c>
      <c r="M113" s="337"/>
      <c r="N113" s="519" t="s">
        <v>1058</v>
      </c>
      <c r="O113" s="519" t="s">
        <v>1060</v>
      </c>
      <c r="P113" s="519">
        <v>49</v>
      </c>
      <c r="Q113" s="183" t="str">
        <f t="shared" si="4"/>
        <v>SDN100249</v>
      </c>
      <c r="R113" s="519">
        <v>0</v>
      </c>
      <c r="S113" s="519">
        <v>0</v>
      </c>
      <c r="T113" s="519">
        <v>0</v>
      </c>
      <c r="U113" s="519">
        <v>0</v>
      </c>
      <c r="V113" s="519">
        <v>0</v>
      </c>
      <c r="W113" s="519">
        <v>0</v>
      </c>
      <c r="X113" s="519">
        <v>0</v>
      </c>
      <c r="Y113" s="519">
        <v>0</v>
      </c>
      <c r="Z113" s="519">
        <v>0</v>
      </c>
      <c r="AA113" s="519">
        <v>0</v>
      </c>
      <c r="AB113" s="519">
        <v>0</v>
      </c>
      <c r="AC113" s="519">
        <v>0</v>
      </c>
      <c r="AD113" s="519">
        <v>0</v>
      </c>
      <c r="AE113" s="519">
        <v>0</v>
      </c>
      <c r="AF113" s="519">
        <v>0</v>
      </c>
      <c r="AG113" s="519">
        <v>0</v>
      </c>
      <c r="AH113" s="519">
        <v>0</v>
      </c>
      <c r="AI113" s="519">
        <v>0</v>
      </c>
      <c r="AJ113" s="519">
        <v>0</v>
      </c>
      <c r="AK113" s="519">
        <v>0</v>
      </c>
      <c r="AL113" s="519">
        <v>0</v>
      </c>
      <c r="AM113" s="519">
        <v>0</v>
      </c>
      <c r="AN113" s="519">
        <v>0</v>
      </c>
      <c r="AO113" s="519">
        <v>0</v>
      </c>
      <c r="AP113" s="519">
        <v>11877.3</v>
      </c>
      <c r="AQ113" s="519">
        <v>0</v>
      </c>
      <c r="AR113" s="519">
        <v>0</v>
      </c>
      <c r="AS113" s="519">
        <v>0</v>
      </c>
      <c r="AT113" s="519">
        <v>0</v>
      </c>
      <c r="AU113" s="519">
        <v>0</v>
      </c>
      <c r="AV113" s="519">
        <v>0</v>
      </c>
      <c r="AW113" s="519">
        <v>0</v>
      </c>
      <c r="AX113" s="519">
        <v>0</v>
      </c>
      <c r="AY113" s="519">
        <v>0</v>
      </c>
      <c r="AZ113" s="519">
        <v>0</v>
      </c>
      <c r="BA113" s="519">
        <v>0</v>
      </c>
      <c r="BB113" s="519">
        <v>0</v>
      </c>
      <c r="BC113" s="519">
        <v>0</v>
      </c>
      <c r="BD113" s="519">
        <v>0</v>
      </c>
      <c r="BE113" s="519">
        <v>0</v>
      </c>
      <c r="BF113" s="519">
        <v>0</v>
      </c>
      <c r="BG113" s="519">
        <v>0</v>
      </c>
      <c r="BH113" s="519">
        <v>0</v>
      </c>
      <c r="BI113" s="519">
        <v>0</v>
      </c>
      <c r="BJ113" s="519">
        <v>0</v>
      </c>
      <c r="BK113" s="519">
        <v>0</v>
      </c>
      <c r="BL113" s="519">
        <v>0</v>
      </c>
      <c r="BM113" s="519">
        <v>0</v>
      </c>
      <c r="BN113" s="519">
        <v>0</v>
      </c>
      <c r="BO113" s="519">
        <v>0</v>
      </c>
      <c r="BP113" s="519">
        <v>0</v>
      </c>
      <c r="BQ113" s="519">
        <v>0</v>
      </c>
      <c r="BR113" s="519">
        <v>0</v>
      </c>
      <c r="BS113" s="519">
        <v>0</v>
      </c>
      <c r="BT113" s="519">
        <v>0</v>
      </c>
      <c r="BU113" s="519">
        <v>0</v>
      </c>
      <c r="BV113" s="519">
        <v>0</v>
      </c>
      <c r="BW113" s="519">
        <v>0</v>
      </c>
      <c r="BX113" s="519">
        <v>0</v>
      </c>
      <c r="BY113" s="519">
        <v>0</v>
      </c>
      <c r="BZ113" s="519">
        <v>0</v>
      </c>
      <c r="CA113" s="519">
        <v>0</v>
      </c>
      <c r="CB113" s="519">
        <v>0</v>
      </c>
      <c r="CC113" s="519">
        <v>0</v>
      </c>
      <c r="CD113" s="519">
        <v>0</v>
      </c>
      <c r="CE113" s="519">
        <v>0</v>
      </c>
      <c r="CF113" s="519">
        <v>0</v>
      </c>
      <c r="CG113" s="519">
        <v>0</v>
      </c>
      <c r="CH113" s="519">
        <v>0</v>
      </c>
      <c r="CI113" s="519">
        <v>0</v>
      </c>
      <c r="CJ113" s="519">
        <v>0</v>
      </c>
      <c r="CK113" s="519">
        <v>0</v>
      </c>
      <c r="CL113" s="519">
        <v>0</v>
      </c>
      <c r="CM113" s="519">
        <v>0</v>
      </c>
      <c r="CN113" s="519">
        <v>0</v>
      </c>
      <c r="CO113" s="519">
        <v>0</v>
      </c>
      <c r="CP113" s="519">
        <v>0</v>
      </c>
      <c r="CQ113" s="519">
        <v>0</v>
      </c>
      <c r="CR113" s="519">
        <v>0</v>
      </c>
      <c r="CS113" s="519">
        <v>0</v>
      </c>
      <c r="CT113" s="519">
        <v>0</v>
      </c>
      <c r="CU113" s="519">
        <v>0</v>
      </c>
      <c r="CV113" s="519">
        <v>0</v>
      </c>
      <c r="CW113" s="519">
        <v>0</v>
      </c>
      <c r="CX113" s="519">
        <v>0</v>
      </c>
      <c r="CY113" s="519">
        <v>0</v>
      </c>
      <c r="CZ113" s="519">
        <v>0</v>
      </c>
      <c r="DA113" s="519">
        <v>0</v>
      </c>
      <c r="DB113" s="519">
        <v>0</v>
      </c>
      <c r="DC113" s="519">
        <v>0</v>
      </c>
      <c r="DD113" s="519">
        <v>0</v>
      </c>
      <c r="DE113" s="519">
        <v>0</v>
      </c>
      <c r="DF113" s="519">
        <v>0</v>
      </c>
      <c r="DG113" s="519">
        <v>0</v>
      </c>
      <c r="DH113" s="519">
        <v>0</v>
      </c>
      <c r="DI113" s="519">
        <v>0</v>
      </c>
      <c r="DJ113" s="519">
        <v>0</v>
      </c>
      <c r="DK113" s="519">
        <v>0</v>
      </c>
      <c r="DL113" s="519">
        <v>0</v>
      </c>
      <c r="DM113" s="519">
        <v>0</v>
      </c>
      <c r="DN113" s="519">
        <v>0</v>
      </c>
      <c r="DO113" s="519">
        <v>0</v>
      </c>
      <c r="DP113" s="519">
        <v>0</v>
      </c>
      <c r="DQ113" s="519">
        <v>0</v>
      </c>
      <c r="DR113" s="519">
        <v>0</v>
      </c>
      <c r="DS113" s="519">
        <v>0</v>
      </c>
      <c r="DT113" s="519">
        <v>0</v>
      </c>
      <c r="DU113" s="519">
        <v>0</v>
      </c>
      <c r="DV113" s="519">
        <v>0</v>
      </c>
      <c r="DW113" s="519">
        <v>0</v>
      </c>
      <c r="DX113" s="519">
        <v>0</v>
      </c>
      <c r="DY113" s="131"/>
      <c r="DZ113" s="337"/>
      <c r="EA113" s="519" t="s">
        <v>1058</v>
      </c>
      <c r="EB113" s="519" t="s">
        <v>1060</v>
      </c>
      <c r="EC113" s="519">
        <v>49</v>
      </c>
      <c r="ED113" s="521" t="str">
        <f t="shared" si="5"/>
        <v>SDN100249</v>
      </c>
      <c r="EE113" s="519">
        <v>10000</v>
      </c>
      <c r="EF113" s="519">
        <v>10000</v>
      </c>
      <c r="EG113" s="519">
        <v>10000</v>
      </c>
      <c r="EH113" s="519">
        <v>10000</v>
      </c>
      <c r="EI113" s="519">
        <v>10000</v>
      </c>
      <c r="EJ113" s="519">
        <v>10000</v>
      </c>
      <c r="EK113" s="519">
        <v>10000</v>
      </c>
      <c r="EL113" s="519">
        <v>10000</v>
      </c>
      <c r="EM113" s="519">
        <v>10821.5</v>
      </c>
      <c r="EN113" s="519">
        <v>11877.3</v>
      </c>
      <c r="EO113" s="519">
        <v>11877.3</v>
      </c>
      <c r="EP113" s="519">
        <v>11877.3</v>
      </c>
      <c r="EQ113" s="519">
        <v>11877.3</v>
      </c>
      <c r="ER113" s="519">
        <v>11877.3</v>
      </c>
      <c r="ES113" s="519">
        <v>11877.3</v>
      </c>
      <c r="ET113" s="519">
        <v>11877.3</v>
      </c>
      <c r="EU113" s="519">
        <v>11877.3</v>
      </c>
      <c r="EV113" s="519">
        <v>11877.3</v>
      </c>
      <c r="EW113" s="519">
        <v>11877.3</v>
      </c>
      <c r="EX113" s="519">
        <v>11877.3</v>
      </c>
      <c r="EY113" s="519">
        <v>11877.3</v>
      </c>
      <c r="EZ113" s="519">
        <v>11877.3</v>
      </c>
      <c r="FA113" s="519">
        <v>11877.3</v>
      </c>
      <c r="FB113" s="519">
        <v>11877.3</v>
      </c>
      <c r="FC113" s="519">
        <v>11877.3</v>
      </c>
      <c r="FD113" s="519">
        <v>0</v>
      </c>
      <c r="FE113" s="519">
        <v>0</v>
      </c>
      <c r="FF113" s="519">
        <v>0</v>
      </c>
      <c r="FG113" s="519">
        <v>0</v>
      </c>
      <c r="FH113" s="519">
        <v>0</v>
      </c>
      <c r="FI113" s="519">
        <v>0</v>
      </c>
      <c r="FJ113" s="519">
        <v>0</v>
      </c>
      <c r="FK113" s="519">
        <v>0</v>
      </c>
      <c r="FL113" s="519">
        <v>0</v>
      </c>
      <c r="FM113" s="519">
        <v>0</v>
      </c>
      <c r="FN113" s="519">
        <v>0</v>
      </c>
      <c r="FO113" s="519">
        <v>0</v>
      </c>
      <c r="FP113" s="519">
        <v>0</v>
      </c>
      <c r="FQ113" s="519">
        <v>0</v>
      </c>
      <c r="FR113" s="519">
        <v>0</v>
      </c>
      <c r="FS113" s="519">
        <v>0</v>
      </c>
      <c r="FT113" s="519">
        <v>0</v>
      </c>
      <c r="FU113" s="519">
        <v>0</v>
      </c>
      <c r="FV113" s="519">
        <v>0</v>
      </c>
      <c r="FW113" s="519">
        <v>0</v>
      </c>
      <c r="FX113" s="519">
        <v>0</v>
      </c>
      <c r="FY113" s="519">
        <v>0</v>
      </c>
      <c r="FZ113" s="519">
        <v>0</v>
      </c>
      <c r="GA113" s="519">
        <v>0</v>
      </c>
      <c r="GB113" s="519">
        <v>0</v>
      </c>
      <c r="GC113" s="519">
        <v>0</v>
      </c>
      <c r="GD113" s="519">
        <v>0</v>
      </c>
      <c r="GE113" s="519">
        <v>0</v>
      </c>
      <c r="GF113" s="519">
        <v>0</v>
      </c>
      <c r="GG113" s="519">
        <v>0</v>
      </c>
      <c r="GH113" s="519">
        <v>0</v>
      </c>
      <c r="GI113" s="519">
        <v>0</v>
      </c>
      <c r="GJ113" s="519">
        <v>0</v>
      </c>
      <c r="GK113" s="519">
        <v>0</v>
      </c>
      <c r="GL113" s="519">
        <v>0</v>
      </c>
      <c r="GM113" s="519">
        <v>0</v>
      </c>
      <c r="GN113" s="519">
        <v>0</v>
      </c>
      <c r="GO113" s="519">
        <v>0</v>
      </c>
      <c r="GP113" s="519">
        <v>0</v>
      </c>
      <c r="GQ113" s="519">
        <v>0</v>
      </c>
      <c r="GR113" s="519">
        <v>0</v>
      </c>
      <c r="GS113" s="519">
        <v>0</v>
      </c>
      <c r="GT113" s="519">
        <v>0</v>
      </c>
      <c r="GU113" s="519">
        <v>0</v>
      </c>
      <c r="GV113" s="519">
        <v>0</v>
      </c>
      <c r="GW113" s="519">
        <v>0</v>
      </c>
      <c r="GX113" s="519">
        <v>0</v>
      </c>
      <c r="GY113" s="519">
        <v>0</v>
      </c>
      <c r="GZ113" s="519">
        <v>0</v>
      </c>
      <c r="HA113" s="519">
        <v>0</v>
      </c>
      <c r="HB113" s="519">
        <v>0</v>
      </c>
      <c r="HC113" s="519">
        <v>0</v>
      </c>
      <c r="HD113" s="519">
        <v>0</v>
      </c>
      <c r="HE113" s="519">
        <v>0</v>
      </c>
      <c r="HF113" s="519">
        <v>0</v>
      </c>
      <c r="HG113" s="519">
        <v>0</v>
      </c>
      <c r="HH113" s="519">
        <v>0</v>
      </c>
      <c r="HI113" s="519">
        <v>0</v>
      </c>
      <c r="HJ113" s="519">
        <v>0</v>
      </c>
      <c r="HK113" s="519">
        <v>0</v>
      </c>
      <c r="HL113" s="519">
        <v>0</v>
      </c>
      <c r="HM113" s="519">
        <v>0</v>
      </c>
      <c r="HN113" s="519">
        <v>0</v>
      </c>
      <c r="HO113" s="519">
        <v>0</v>
      </c>
      <c r="HP113" s="519">
        <v>0</v>
      </c>
      <c r="HQ113" s="519">
        <v>0</v>
      </c>
      <c r="HR113" s="519">
        <v>0</v>
      </c>
      <c r="HS113" s="519">
        <v>0</v>
      </c>
      <c r="HT113" s="519">
        <v>0</v>
      </c>
      <c r="HU113" s="519">
        <v>0</v>
      </c>
      <c r="HV113" s="519">
        <v>0</v>
      </c>
      <c r="HW113" s="519">
        <v>0</v>
      </c>
      <c r="HX113" s="519">
        <v>0</v>
      </c>
      <c r="HY113" s="519">
        <v>0</v>
      </c>
      <c r="HZ113" s="519">
        <v>0</v>
      </c>
      <c r="IA113" s="519">
        <v>0</v>
      </c>
      <c r="IB113" s="519">
        <v>0</v>
      </c>
      <c r="IC113" s="519">
        <v>0</v>
      </c>
      <c r="ID113" s="519">
        <v>0</v>
      </c>
      <c r="IE113" s="519">
        <v>0</v>
      </c>
      <c r="IF113" s="519">
        <v>0</v>
      </c>
      <c r="IG113" s="519">
        <v>0</v>
      </c>
      <c r="IH113" s="519">
        <v>0</v>
      </c>
      <c r="II113" s="519">
        <v>0</v>
      </c>
      <c r="IJ113" s="519">
        <v>0</v>
      </c>
      <c r="IK113" s="519">
        <v>0</v>
      </c>
    </row>
    <row r="114" spans="1:245" hidden="1">
      <c r="A114" s="337"/>
      <c r="B114" s="519" t="s">
        <v>1058</v>
      </c>
      <c r="C114" s="519"/>
      <c r="D114" s="519"/>
      <c r="E114" s="519"/>
      <c r="F114" s="519">
        <v>1</v>
      </c>
      <c r="G114" s="520"/>
      <c r="H114" s="519">
        <v>11</v>
      </c>
      <c r="I114" s="519">
        <v>2</v>
      </c>
      <c r="J114" s="519" t="str">
        <f t="shared" si="6"/>
        <v>SDN10011102</v>
      </c>
      <c r="K114" s="519">
        <v>965</v>
      </c>
      <c r="M114" s="337"/>
      <c r="N114" s="519" t="s">
        <v>1058</v>
      </c>
      <c r="O114" s="519" t="s">
        <v>1060</v>
      </c>
      <c r="P114" s="519">
        <v>50</v>
      </c>
      <c r="Q114" s="183" t="str">
        <f t="shared" si="4"/>
        <v>SDN100250</v>
      </c>
      <c r="R114" s="519">
        <v>0</v>
      </c>
      <c r="S114" s="519">
        <v>0</v>
      </c>
      <c r="T114" s="519">
        <v>0</v>
      </c>
      <c r="U114" s="519">
        <v>0</v>
      </c>
      <c r="V114" s="519">
        <v>0</v>
      </c>
      <c r="W114" s="519">
        <v>0</v>
      </c>
      <c r="X114" s="519">
        <v>0</v>
      </c>
      <c r="Y114" s="519">
        <v>0</v>
      </c>
      <c r="Z114" s="519">
        <v>0</v>
      </c>
      <c r="AA114" s="519">
        <v>0</v>
      </c>
      <c r="AB114" s="519">
        <v>0</v>
      </c>
      <c r="AC114" s="519">
        <v>0</v>
      </c>
      <c r="AD114" s="519">
        <v>0</v>
      </c>
      <c r="AE114" s="519">
        <v>0</v>
      </c>
      <c r="AF114" s="519">
        <v>0</v>
      </c>
      <c r="AG114" s="519">
        <v>0</v>
      </c>
      <c r="AH114" s="519">
        <v>0</v>
      </c>
      <c r="AI114" s="519">
        <v>0</v>
      </c>
      <c r="AJ114" s="519">
        <v>0</v>
      </c>
      <c r="AK114" s="519">
        <v>0</v>
      </c>
      <c r="AL114" s="519">
        <v>0</v>
      </c>
      <c r="AM114" s="519">
        <v>0</v>
      </c>
      <c r="AN114" s="519">
        <v>0</v>
      </c>
      <c r="AO114" s="519">
        <v>0</v>
      </c>
      <c r="AP114" s="519">
        <v>12211.2</v>
      </c>
      <c r="AQ114" s="519">
        <v>0</v>
      </c>
      <c r="AR114" s="519">
        <v>0</v>
      </c>
      <c r="AS114" s="519">
        <v>0</v>
      </c>
      <c r="AT114" s="519">
        <v>0</v>
      </c>
      <c r="AU114" s="519">
        <v>0</v>
      </c>
      <c r="AV114" s="519">
        <v>0</v>
      </c>
      <c r="AW114" s="519">
        <v>0</v>
      </c>
      <c r="AX114" s="519">
        <v>0</v>
      </c>
      <c r="AY114" s="519">
        <v>0</v>
      </c>
      <c r="AZ114" s="519">
        <v>0</v>
      </c>
      <c r="BA114" s="519">
        <v>0</v>
      </c>
      <c r="BB114" s="519">
        <v>0</v>
      </c>
      <c r="BC114" s="519">
        <v>0</v>
      </c>
      <c r="BD114" s="519">
        <v>0</v>
      </c>
      <c r="BE114" s="519">
        <v>0</v>
      </c>
      <c r="BF114" s="519">
        <v>0</v>
      </c>
      <c r="BG114" s="519">
        <v>0</v>
      </c>
      <c r="BH114" s="519">
        <v>0</v>
      </c>
      <c r="BI114" s="519">
        <v>0</v>
      </c>
      <c r="BJ114" s="519">
        <v>0</v>
      </c>
      <c r="BK114" s="519">
        <v>0</v>
      </c>
      <c r="BL114" s="519">
        <v>0</v>
      </c>
      <c r="BM114" s="519">
        <v>0</v>
      </c>
      <c r="BN114" s="519">
        <v>0</v>
      </c>
      <c r="BO114" s="519">
        <v>0</v>
      </c>
      <c r="BP114" s="519">
        <v>0</v>
      </c>
      <c r="BQ114" s="519">
        <v>0</v>
      </c>
      <c r="BR114" s="519">
        <v>0</v>
      </c>
      <c r="BS114" s="519">
        <v>0</v>
      </c>
      <c r="BT114" s="519">
        <v>0</v>
      </c>
      <c r="BU114" s="519">
        <v>0</v>
      </c>
      <c r="BV114" s="519">
        <v>0</v>
      </c>
      <c r="BW114" s="519">
        <v>0</v>
      </c>
      <c r="BX114" s="519">
        <v>0</v>
      </c>
      <c r="BY114" s="519">
        <v>0</v>
      </c>
      <c r="BZ114" s="519">
        <v>0</v>
      </c>
      <c r="CA114" s="519">
        <v>0</v>
      </c>
      <c r="CB114" s="519">
        <v>0</v>
      </c>
      <c r="CC114" s="519">
        <v>0</v>
      </c>
      <c r="CD114" s="519">
        <v>0</v>
      </c>
      <c r="CE114" s="519">
        <v>0</v>
      </c>
      <c r="CF114" s="519">
        <v>0</v>
      </c>
      <c r="CG114" s="519">
        <v>0</v>
      </c>
      <c r="CH114" s="519">
        <v>0</v>
      </c>
      <c r="CI114" s="519">
        <v>0</v>
      </c>
      <c r="CJ114" s="519">
        <v>0</v>
      </c>
      <c r="CK114" s="519">
        <v>0</v>
      </c>
      <c r="CL114" s="519">
        <v>0</v>
      </c>
      <c r="CM114" s="519">
        <v>0</v>
      </c>
      <c r="CN114" s="519">
        <v>0</v>
      </c>
      <c r="CO114" s="519">
        <v>0</v>
      </c>
      <c r="CP114" s="519">
        <v>0</v>
      </c>
      <c r="CQ114" s="519">
        <v>0</v>
      </c>
      <c r="CR114" s="519">
        <v>0</v>
      </c>
      <c r="CS114" s="519">
        <v>0</v>
      </c>
      <c r="CT114" s="519">
        <v>0</v>
      </c>
      <c r="CU114" s="519">
        <v>0</v>
      </c>
      <c r="CV114" s="519">
        <v>0</v>
      </c>
      <c r="CW114" s="519">
        <v>0</v>
      </c>
      <c r="CX114" s="519">
        <v>0</v>
      </c>
      <c r="CY114" s="519">
        <v>0</v>
      </c>
      <c r="CZ114" s="519">
        <v>0</v>
      </c>
      <c r="DA114" s="519">
        <v>0</v>
      </c>
      <c r="DB114" s="519">
        <v>0</v>
      </c>
      <c r="DC114" s="519">
        <v>0</v>
      </c>
      <c r="DD114" s="519">
        <v>0</v>
      </c>
      <c r="DE114" s="519">
        <v>0</v>
      </c>
      <c r="DF114" s="519">
        <v>0</v>
      </c>
      <c r="DG114" s="519">
        <v>0</v>
      </c>
      <c r="DH114" s="519">
        <v>0</v>
      </c>
      <c r="DI114" s="519">
        <v>0</v>
      </c>
      <c r="DJ114" s="519">
        <v>0</v>
      </c>
      <c r="DK114" s="519">
        <v>0</v>
      </c>
      <c r="DL114" s="519">
        <v>0</v>
      </c>
      <c r="DM114" s="519">
        <v>0</v>
      </c>
      <c r="DN114" s="519">
        <v>0</v>
      </c>
      <c r="DO114" s="519">
        <v>0</v>
      </c>
      <c r="DP114" s="519">
        <v>0</v>
      </c>
      <c r="DQ114" s="519">
        <v>0</v>
      </c>
      <c r="DR114" s="519">
        <v>0</v>
      </c>
      <c r="DS114" s="519">
        <v>0</v>
      </c>
      <c r="DT114" s="519">
        <v>0</v>
      </c>
      <c r="DU114" s="519">
        <v>0</v>
      </c>
      <c r="DV114" s="519">
        <v>0</v>
      </c>
      <c r="DW114" s="519">
        <v>0</v>
      </c>
      <c r="DX114" s="519">
        <v>0</v>
      </c>
      <c r="DY114" s="131"/>
      <c r="DZ114" s="337"/>
      <c r="EA114" s="519" t="s">
        <v>1058</v>
      </c>
      <c r="EB114" s="519" t="s">
        <v>1060</v>
      </c>
      <c r="EC114" s="519">
        <v>50</v>
      </c>
      <c r="ED114" s="521" t="str">
        <f t="shared" si="5"/>
        <v>SDN100250</v>
      </c>
      <c r="EE114" s="519">
        <v>10000</v>
      </c>
      <c r="EF114" s="519">
        <v>10000</v>
      </c>
      <c r="EG114" s="519">
        <v>10000</v>
      </c>
      <c r="EH114" s="519">
        <v>10000</v>
      </c>
      <c r="EI114" s="519">
        <v>10000</v>
      </c>
      <c r="EJ114" s="519">
        <v>10000</v>
      </c>
      <c r="EK114" s="519">
        <v>10000</v>
      </c>
      <c r="EL114" s="519">
        <v>10040.299999999999</v>
      </c>
      <c r="EM114" s="519">
        <v>11125.8</v>
      </c>
      <c r="EN114" s="519">
        <v>12211.2</v>
      </c>
      <c r="EO114" s="519">
        <v>12211.2</v>
      </c>
      <c r="EP114" s="519">
        <v>12211.2</v>
      </c>
      <c r="EQ114" s="519">
        <v>12211.2</v>
      </c>
      <c r="ER114" s="519">
        <v>12211.2</v>
      </c>
      <c r="ES114" s="519">
        <v>12211.2</v>
      </c>
      <c r="ET114" s="519">
        <v>12211.2</v>
      </c>
      <c r="EU114" s="519">
        <v>12211.2</v>
      </c>
      <c r="EV114" s="519">
        <v>12211.2</v>
      </c>
      <c r="EW114" s="519">
        <v>12211.2</v>
      </c>
      <c r="EX114" s="519">
        <v>12211.2</v>
      </c>
      <c r="EY114" s="519">
        <v>12211.2</v>
      </c>
      <c r="EZ114" s="519">
        <v>12211.2</v>
      </c>
      <c r="FA114" s="519">
        <v>12211.2</v>
      </c>
      <c r="FB114" s="519">
        <v>12211.2</v>
      </c>
      <c r="FC114" s="519">
        <v>12211.2</v>
      </c>
      <c r="FD114" s="519">
        <v>0</v>
      </c>
      <c r="FE114" s="519">
        <v>0</v>
      </c>
      <c r="FF114" s="519">
        <v>0</v>
      </c>
      <c r="FG114" s="519">
        <v>0</v>
      </c>
      <c r="FH114" s="519">
        <v>0</v>
      </c>
      <c r="FI114" s="519">
        <v>0</v>
      </c>
      <c r="FJ114" s="519">
        <v>0</v>
      </c>
      <c r="FK114" s="519">
        <v>0</v>
      </c>
      <c r="FL114" s="519">
        <v>0</v>
      </c>
      <c r="FM114" s="519">
        <v>0</v>
      </c>
      <c r="FN114" s="519">
        <v>0</v>
      </c>
      <c r="FO114" s="519">
        <v>0</v>
      </c>
      <c r="FP114" s="519">
        <v>0</v>
      </c>
      <c r="FQ114" s="519">
        <v>0</v>
      </c>
      <c r="FR114" s="519">
        <v>0</v>
      </c>
      <c r="FS114" s="519">
        <v>0</v>
      </c>
      <c r="FT114" s="519">
        <v>0</v>
      </c>
      <c r="FU114" s="519">
        <v>0</v>
      </c>
      <c r="FV114" s="519">
        <v>0</v>
      </c>
      <c r="FW114" s="519">
        <v>0</v>
      </c>
      <c r="FX114" s="519">
        <v>0</v>
      </c>
      <c r="FY114" s="519">
        <v>0</v>
      </c>
      <c r="FZ114" s="519">
        <v>0</v>
      </c>
      <c r="GA114" s="519">
        <v>0</v>
      </c>
      <c r="GB114" s="519">
        <v>0</v>
      </c>
      <c r="GC114" s="519">
        <v>0</v>
      </c>
      <c r="GD114" s="519">
        <v>0</v>
      </c>
      <c r="GE114" s="519">
        <v>0</v>
      </c>
      <c r="GF114" s="519">
        <v>0</v>
      </c>
      <c r="GG114" s="519">
        <v>0</v>
      </c>
      <c r="GH114" s="519">
        <v>0</v>
      </c>
      <c r="GI114" s="519">
        <v>0</v>
      </c>
      <c r="GJ114" s="519">
        <v>0</v>
      </c>
      <c r="GK114" s="519">
        <v>0</v>
      </c>
      <c r="GL114" s="519">
        <v>0</v>
      </c>
      <c r="GM114" s="519">
        <v>0</v>
      </c>
      <c r="GN114" s="519">
        <v>0</v>
      </c>
      <c r="GO114" s="519">
        <v>0</v>
      </c>
      <c r="GP114" s="519">
        <v>0</v>
      </c>
      <c r="GQ114" s="519">
        <v>0</v>
      </c>
      <c r="GR114" s="519">
        <v>0</v>
      </c>
      <c r="GS114" s="519">
        <v>0</v>
      </c>
      <c r="GT114" s="519">
        <v>0</v>
      </c>
      <c r="GU114" s="519">
        <v>0</v>
      </c>
      <c r="GV114" s="519">
        <v>0</v>
      </c>
      <c r="GW114" s="519">
        <v>0</v>
      </c>
      <c r="GX114" s="519">
        <v>0</v>
      </c>
      <c r="GY114" s="519">
        <v>0</v>
      </c>
      <c r="GZ114" s="519">
        <v>0</v>
      </c>
      <c r="HA114" s="519">
        <v>0</v>
      </c>
      <c r="HB114" s="519">
        <v>0</v>
      </c>
      <c r="HC114" s="519">
        <v>0</v>
      </c>
      <c r="HD114" s="519">
        <v>0</v>
      </c>
      <c r="HE114" s="519">
        <v>0</v>
      </c>
      <c r="HF114" s="519">
        <v>0</v>
      </c>
      <c r="HG114" s="519">
        <v>0</v>
      </c>
      <c r="HH114" s="519">
        <v>0</v>
      </c>
      <c r="HI114" s="519">
        <v>0</v>
      </c>
      <c r="HJ114" s="519">
        <v>0</v>
      </c>
      <c r="HK114" s="519">
        <v>0</v>
      </c>
      <c r="HL114" s="519">
        <v>0</v>
      </c>
      <c r="HM114" s="519">
        <v>0</v>
      </c>
      <c r="HN114" s="519">
        <v>0</v>
      </c>
      <c r="HO114" s="519">
        <v>0</v>
      </c>
      <c r="HP114" s="519">
        <v>0</v>
      </c>
      <c r="HQ114" s="519">
        <v>0</v>
      </c>
      <c r="HR114" s="519">
        <v>0</v>
      </c>
      <c r="HS114" s="519">
        <v>0</v>
      </c>
      <c r="HT114" s="519">
        <v>0</v>
      </c>
      <c r="HU114" s="519">
        <v>0</v>
      </c>
      <c r="HV114" s="519">
        <v>0</v>
      </c>
      <c r="HW114" s="519">
        <v>0</v>
      </c>
      <c r="HX114" s="519">
        <v>0</v>
      </c>
      <c r="HY114" s="519">
        <v>0</v>
      </c>
      <c r="HZ114" s="519">
        <v>0</v>
      </c>
      <c r="IA114" s="519">
        <v>0</v>
      </c>
      <c r="IB114" s="519">
        <v>0</v>
      </c>
      <c r="IC114" s="519">
        <v>0</v>
      </c>
      <c r="ID114" s="519">
        <v>0</v>
      </c>
      <c r="IE114" s="519">
        <v>0</v>
      </c>
      <c r="IF114" s="519">
        <v>0</v>
      </c>
      <c r="IG114" s="519">
        <v>0</v>
      </c>
      <c r="IH114" s="519">
        <v>0</v>
      </c>
      <c r="II114" s="519">
        <v>0</v>
      </c>
      <c r="IJ114" s="519">
        <v>0</v>
      </c>
      <c r="IK114" s="519">
        <v>0</v>
      </c>
    </row>
    <row r="115" spans="1:245" hidden="1">
      <c r="A115" s="337"/>
      <c r="B115" s="519" t="s">
        <v>1058</v>
      </c>
      <c r="C115" s="519"/>
      <c r="D115" s="519"/>
      <c r="E115" s="519"/>
      <c r="F115" s="519">
        <v>1</v>
      </c>
      <c r="G115" s="519"/>
      <c r="H115" s="519">
        <v>11</v>
      </c>
      <c r="I115" s="519">
        <v>3</v>
      </c>
      <c r="J115" s="519" t="str">
        <f t="shared" si="6"/>
        <v>SDN10011103</v>
      </c>
      <c r="K115" s="519">
        <v>965</v>
      </c>
      <c r="M115" s="337"/>
      <c r="N115" s="519" t="s">
        <v>1058</v>
      </c>
      <c r="O115" s="519" t="s">
        <v>1060</v>
      </c>
      <c r="P115" s="519">
        <v>51</v>
      </c>
      <c r="Q115" s="183" t="str">
        <f t="shared" si="4"/>
        <v>SDN100251</v>
      </c>
      <c r="R115" s="519">
        <v>0</v>
      </c>
      <c r="S115" s="519">
        <v>0</v>
      </c>
      <c r="T115" s="519">
        <v>0</v>
      </c>
      <c r="U115" s="519">
        <v>0</v>
      </c>
      <c r="V115" s="519">
        <v>0</v>
      </c>
      <c r="W115" s="519">
        <v>0</v>
      </c>
      <c r="X115" s="519">
        <v>0</v>
      </c>
      <c r="Y115" s="519">
        <v>0</v>
      </c>
      <c r="Z115" s="519">
        <v>0</v>
      </c>
      <c r="AA115" s="519">
        <v>0</v>
      </c>
      <c r="AB115" s="519">
        <v>0</v>
      </c>
      <c r="AC115" s="519">
        <v>0</v>
      </c>
      <c r="AD115" s="519">
        <v>0</v>
      </c>
      <c r="AE115" s="519">
        <v>0</v>
      </c>
      <c r="AF115" s="519">
        <v>0</v>
      </c>
      <c r="AG115" s="519">
        <v>0</v>
      </c>
      <c r="AH115" s="519">
        <v>0</v>
      </c>
      <c r="AI115" s="519">
        <v>0</v>
      </c>
      <c r="AJ115" s="519">
        <v>0</v>
      </c>
      <c r="AK115" s="519">
        <v>0</v>
      </c>
      <c r="AL115" s="519">
        <v>0</v>
      </c>
      <c r="AM115" s="519">
        <v>0</v>
      </c>
      <c r="AN115" s="519">
        <v>0</v>
      </c>
      <c r="AO115" s="519">
        <v>0</v>
      </c>
      <c r="AP115" s="519">
        <v>12545.1</v>
      </c>
      <c r="AQ115" s="519">
        <v>0</v>
      </c>
      <c r="AR115" s="519">
        <v>0</v>
      </c>
      <c r="AS115" s="519">
        <v>0</v>
      </c>
      <c r="AT115" s="519">
        <v>0</v>
      </c>
      <c r="AU115" s="519">
        <v>0</v>
      </c>
      <c r="AV115" s="519">
        <v>0</v>
      </c>
      <c r="AW115" s="519">
        <v>0</v>
      </c>
      <c r="AX115" s="519">
        <v>0</v>
      </c>
      <c r="AY115" s="519">
        <v>0</v>
      </c>
      <c r="AZ115" s="519">
        <v>0</v>
      </c>
      <c r="BA115" s="519">
        <v>0</v>
      </c>
      <c r="BB115" s="519">
        <v>0</v>
      </c>
      <c r="BC115" s="519">
        <v>0</v>
      </c>
      <c r="BD115" s="519">
        <v>0</v>
      </c>
      <c r="BE115" s="519">
        <v>0</v>
      </c>
      <c r="BF115" s="519">
        <v>0</v>
      </c>
      <c r="BG115" s="519">
        <v>0</v>
      </c>
      <c r="BH115" s="519">
        <v>0</v>
      </c>
      <c r="BI115" s="519">
        <v>0</v>
      </c>
      <c r="BJ115" s="519">
        <v>0</v>
      </c>
      <c r="BK115" s="519">
        <v>0</v>
      </c>
      <c r="BL115" s="519">
        <v>0</v>
      </c>
      <c r="BM115" s="519">
        <v>0</v>
      </c>
      <c r="BN115" s="519">
        <v>0</v>
      </c>
      <c r="BO115" s="519">
        <v>0</v>
      </c>
      <c r="BP115" s="519">
        <v>0</v>
      </c>
      <c r="BQ115" s="519">
        <v>0</v>
      </c>
      <c r="BR115" s="519">
        <v>0</v>
      </c>
      <c r="BS115" s="519">
        <v>0</v>
      </c>
      <c r="BT115" s="519">
        <v>0</v>
      </c>
      <c r="BU115" s="519">
        <v>0</v>
      </c>
      <c r="BV115" s="519">
        <v>0</v>
      </c>
      <c r="BW115" s="519">
        <v>0</v>
      </c>
      <c r="BX115" s="519">
        <v>0</v>
      </c>
      <c r="BY115" s="519">
        <v>0</v>
      </c>
      <c r="BZ115" s="519">
        <v>0</v>
      </c>
      <c r="CA115" s="519">
        <v>0</v>
      </c>
      <c r="CB115" s="519">
        <v>0</v>
      </c>
      <c r="CC115" s="519">
        <v>0</v>
      </c>
      <c r="CD115" s="519">
        <v>0</v>
      </c>
      <c r="CE115" s="519">
        <v>0</v>
      </c>
      <c r="CF115" s="519">
        <v>0</v>
      </c>
      <c r="CG115" s="519">
        <v>0</v>
      </c>
      <c r="CH115" s="519">
        <v>0</v>
      </c>
      <c r="CI115" s="519">
        <v>0</v>
      </c>
      <c r="CJ115" s="519">
        <v>0</v>
      </c>
      <c r="CK115" s="519">
        <v>0</v>
      </c>
      <c r="CL115" s="519">
        <v>0</v>
      </c>
      <c r="CM115" s="519">
        <v>0</v>
      </c>
      <c r="CN115" s="519">
        <v>0</v>
      </c>
      <c r="CO115" s="519">
        <v>0</v>
      </c>
      <c r="CP115" s="519">
        <v>0</v>
      </c>
      <c r="CQ115" s="519">
        <v>0</v>
      </c>
      <c r="CR115" s="519">
        <v>0</v>
      </c>
      <c r="CS115" s="519">
        <v>0</v>
      </c>
      <c r="CT115" s="519">
        <v>0</v>
      </c>
      <c r="CU115" s="519">
        <v>0</v>
      </c>
      <c r="CV115" s="519">
        <v>0</v>
      </c>
      <c r="CW115" s="519">
        <v>0</v>
      </c>
      <c r="CX115" s="519">
        <v>0</v>
      </c>
      <c r="CY115" s="519">
        <v>0</v>
      </c>
      <c r="CZ115" s="519">
        <v>0</v>
      </c>
      <c r="DA115" s="519">
        <v>0</v>
      </c>
      <c r="DB115" s="519">
        <v>0</v>
      </c>
      <c r="DC115" s="519">
        <v>0</v>
      </c>
      <c r="DD115" s="519">
        <v>0</v>
      </c>
      <c r="DE115" s="519">
        <v>0</v>
      </c>
      <c r="DF115" s="519">
        <v>0</v>
      </c>
      <c r="DG115" s="519">
        <v>0</v>
      </c>
      <c r="DH115" s="519">
        <v>0</v>
      </c>
      <c r="DI115" s="519">
        <v>0</v>
      </c>
      <c r="DJ115" s="519">
        <v>0</v>
      </c>
      <c r="DK115" s="519">
        <v>0</v>
      </c>
      <c r="DL115" s="519">
        <v>0</v>
      </c>
      <c r="DM115" s="519">
        <v>0</v>
      </c>
      <c r="DN115" s="519">
        <v>0</v>
      </c>
      <c r="DO115" s="519">
        <v>0</v>
      </c>
      <c r="DP115" s="519">
        <v>0</v>
      </c>
      <c r="DQ115" s="519">
        <v>0</v>
      </c>
      <c r="DR115" s="519">
        <v>0</v>
      </c>
      <c r="DS115" s="519">
        <v>0</v>
      </c>
      <c r="DT115" s="519">
        <v>0</v>
      </c>
      <c r="DU115" s="519">
        <v>0</v>
      </c>
      <c r="DV115" s="519">
        <v>0</v>
      </c>
      <c r="DW115" s="519">
        <v>0</v>
      </c>
      <c r="DX115" s="519">
        <v>0</v>
      </c>
      <c r="DY115" s="131"/>
      <c r="DZ115" s="337"/>
      <c r="EA115" s="519" t="s">
        <v>1058</v>
      </c>
      <c r="EB115" s="519" t="s">
        <v>1060</v>
      </c>
      <c r="EC115" s="519">
        <v>51</v>
      </c>
      <c r="ED115" s="521" t="str">
        <f t="shared" si="5"/>
        <v>SDN100251</v>
      </c>
      <c r="EE115" s="519">
        <v>10000</v>
      </c>
      <c r="EF115" s="519">
        <v>10000</v>
      </c>
      <c r="EG115" s="519">
        <v>10000</v>
      </c>
      <c r="EH115" s="519">
        <v>10000</v>
      </c>
      <c r="EI115" s="519">
        <v>10000</v>
      </c>
      <c r="EJ115" s="519">
        <v>10000</v>
      </c>
      <c r="EK115" s="519">
        <v>10000</v>
      </c>
      <c r="EL115" s="519">
        <v>10314.9</v>
      </c>
      <c r="EM115" s="519">
        <v>11430</v>
      </c>
      <c r="EN115" s="519">
        <v>12545.1</v>
      </c>
      <c r="EO115" s="519">
        <v>12545.1</v>
      </c>
      <c r="EP115" s="519">
        <v>12545.1</v>
      </c>
      <c r="EQ115" s="519">
        <v>12545.1</v>
      </c>
      <c r="ER115" s="519">
        <v>12545.1</v>
      </c>
      <c r="ES115" s="519">
        <v>12545.1</v>
      </c>
      <c r="ET115" s="519">
        <v>12545.1</v>
      </c>
      <c r="EU115" s="519">
        <v>12545.1</v>
      </c>
      <c r="EV115" s="519">
        <v>12545.1</v>
      </c>
      <c r="EW115" s="519">
        <v>12545.1</v>
      </c>
      <c r="EX115" s="519">
        <v>12545.1</v>
      </c>
      <c r="EY115" s="519">
        <v>12545.1</v>
      </c>
      <c r="EZ115" s="519">
        <v>12545.1</v>
      </c>
      <c r="FA115" s="519">
        <v>12545.1</v>
      </c>
      <c r="FB115" s="519">
        <v>12545.1</v>
      </c>
      <c r="FC115" s="519">
        <v>12545.1</v>
      </c>
      <c r="FD115" s="519">
        <v>0</v>
      </c>
      <c r="FE115" s="519">
        <v>0</v>
      </c>
      <c r="FF115" s="519">
        <v>0</v>
      </c>
      <c r="FG115" s="519">
        <v>0</v>
      </c>
      <c r="FH115" s="519">
        <v>0</v>
      </c>
      <c r="FI115" s="519">
        <v>0</v>
      </c>
      <c r="FJ115" s="519">
        <v>0</v>
      </c>
      <c r="FK115" s="519">
        <v>0</v>
      </c>
      <c r="FL115" s="519">
        <v>0</v>
      </c>
      <c r="FM115" s="519">
        <v>0</v>
      </c>
      <c r="FN115" s="519">
        <v>0</v>
      </c>
      <c r="FO115" s="519">
        <v>0</v>
      </c>
      <c r="FP115" s="519">
        <v>0</v>
      </c>
      <c r="FQ115" s="519">
        <v>0</v>
      </c>
      <c r="FR115" s="519">
        <v>0</v>
      </c>
      <c r="FS115" s="519">
        <v>0</v>
      </c>
      <c r="FT115" s="519">
        <v>0</v>
      </c>
      <c r="FU115" s="519">
        <v>0</v>
      </c>
      <c r="FV115" s="519">
        <v>0</v>
      </c>
      <c r="FW115" s="519">
        <v>0</v>
      </c>
      <c r="FX115" s="519">
        <v>0</v>
      </c>
      <c r="FY115" s="519">
        <v>0</v>
      </c>
      <c r="FZ115" s="519">
        <v>0</v>
      </c>
      <c r="GA115" s="519">
        <v>0</v>
      </c>
      <c r="GB115" s="519">
        <v>0</v>
      </c>
      <c r="GC115" s="519">
        <v>0</v>
      </c>
      <c r="GD115" s="519">
        <v>0</v>
      </c>
      <c r="GE115" s="519">
        <v>0</v>
      </c>
      <c r="GF115" s="519">
        <v>0</v>
      </c>
      <c r="GG115" s="519">
        <v>0</v>
      </c>
      <c r="GH115" s="519">
        <v>0</v>
      </c>
      <c r="GI115" s="519">
        <v>0</v>
      </c>
      <c r="GJ115" s="519">
        <v>0</v>
      </c>
      <c r="GK115" s="519">
        <v>0</v>
      </c>
      <c r="GL115" s="519">
        <v>0</v>
      </c>
      <c r="GM115" s="519">
        <v>0</v>
      </c>
      <c r="GN115" s="519">
        <v>0</v>
      </c>
      <c r="GO115" s="519">
        <v>0</v>
      </c>
      <c r="GP115" s="519">
        <v>0</v>
      </c>
      <c r="GQ115" s="519">
        <v>0</v>
      </c>
      <c r="GR115" s="519">
        <v>0</v>
      </c>
      <c r="GS115" s="519">
        <v>0</v>
      </c>
      <c r="GT115" s="519">
        <v>0</v>
      </c>
      <c r="GU115" s="519">
        <v>0</v>
      </c>
      <c r="GV115" s="519">
        <v>0</v>
      </c>
      <c r="GW115" s="519">
        <v>0</v>
      </c>
      <c r="GX115" s="519">
        <v>0</v>
      </c>
      <c r="GY115" s="519">
        <v>0</v>
      </c>
      <c r="GZ115" s="519">
        <v>0</v>
      </c>
      <c r="HA115" s="519">
        <v>0</v>
      </c>
      <c r="HB115" s="519">
        <v>0</v>
      </c>
      <c r="HC115" s="519">
        <v>0</v>
      </c>
      <c r="HD115" s="519">
        <v>0</v>
      </c>
      <c r="HE115" s="519">
        <v>0</v>
      </c>
      <c r="HF115" s="519">
        <v>0</v>
      </c>
      <c r="HG115" s="519">
        <v>0</v>
      </c>
      <c r="HH115" s="519">
        <v>0</v>
      </c>
      <c r="HI115" s="519">
        <v>0</v>
      </c>
      <c r="HJ115" s="519">
        <v>0</v>
      </c>
      <c r="HK115" s="519">
        <v>0</v>
      </c>
      <c r="HL115" s="519">
        <v>0</v>
      </c>
      <c r="HM115" s="519">
        <v>0</v>
      </c>
      <c r="HN115" s="519">
        <v>0</v>
      </c>
      <c r="HO115" s="519">
        <v>0</v>
      </c>
      <c r="HP115" s="519">
        <v>0</v>
      </c>
      <c r="HQ115" s="519">
        <v>0</v>
      </c>
      <c r="HR115" s="519">
        <v>0</v>
      </c>
      <c r="HS115" s="519">
        <v>0</v>
      </c>
      <c r="HT115" s="519">
        <v>0</v>
      </c>
      <c r="HU115" s="519">
        <v>0</v>
      </c>
      <c r="HV115" s="519">
        <v>0</v>
      </c>
      <c r="HW115" s="519">
        <v>0</v>
      </c>
      <c r="HX115" s="519">
        <v>0</v>
      </c>
      <c r="HY115" s="519">
        <v>0</v>
      </c>
      <c r="HZ115" s="519">
        <v>0</v>
      </c>
      <c r="IA115" s="519">
        <v>0</v>
      </c>
      <c r="IB115" s="519">
        <v>0</v>
      </c>
      <c r="IC115" s="519">
        <v>0</v>
      </c>
      <c r="ID115" s="519">
        <v>0</v>
      </c>
      <c r="IE115" s="519">
        <v>0</v>
      </c>
      <c r="IF115" s="519">
        <v>0</v>
      </c>
      <c r="IG115" s="519">
        <v>0</v>
      </c>
      <c r="IH115" s="519">
        <v>0</v>
      </c>
      <c r="II115" s="519">
        <v>0</v>
      </c>
      <c r="IJ115" s="519">
        <v>0</v>
      </c>
      <c r="IK115" s="519">
        <v>0</v>
      </c>
    </row>
    <row r="116" spans="1:245" hidden="1">
      <c r="A116" s="337"/>
      <c r="B116" s="519" t="s">
        <v>1058</v>
      </c>
      <c r="C116" s="519"/>
      <c r="D116" s="519"/>
      <c r="E116" s="519"/>
      <c r="F116" s="519">
        <v>1</v>
      </c>
      <c r="G116" s="519"/>
      <c r="H116" s="519">
        <v>11</v>
      </c>
      <c r="I116" s="519">
        <v>4</v>
      </c>
      <c r="J116" s="519" t="str">
        <f t="shared" si="6"/>
        <v>SDN10011104</v>
      </c>
      <c r="K116" s="519">
        <v>965</v>
      </c>
      <c r="M116" s="337"/>
      <c r="N116" s="519" t="s">
        <v>1058</v>
      </c>
      <c r="O116" s="519" t="s">
        <v>1060</v>
      </c>
      <c r="P116" s="519">
        <v>52</v>
      </c>
      <c r="Q116" s="183" t="str">
        <f t="shared" si="4"/>
        <v>SDN100252</v>
      </c>
      <c r="R116" s="519">
        <v>0</v>
      </c>
      <c r="S116" s="519">
        <v>0</v>
      </c>
      <c r="T116" s="519">
        <v>0</v>
      </c>
      <c r="U116" s="519">
        <v>0</v>
      </c>
      <c r="V116" s="519">
        <v>0</v>
      </c>
      <c r="W116" s="519">
        <v>0</v>
      </c>
      <c r="X116" s="519">
        <v>0</v>
      </c>
      <c r="Y116" s="519">
        <v>0</v>
      </c>
      <c r="Z116" s="519">
        <v>0</v>
      </c>
      <c r="AA116" s="519">
        <v>0</v>
      </c>
      <c r="AB116" s="519">
        <v>0</v>
      </c>
      <c r="AC116" s="519">
        <v>0</v>
      </c>
      <c r="AD116" s="519">
        <v>0</v>
      </c>
      <c r="AE116" s="519">
        <v>0</v>
      </c>
      <c r="AF116" s="519">
        <v>0</v>
      </c>
      <c r="AG116" s="519">
        <v>0</v>
      </c>
      <c r="AH116" s="519">
        <v>0</v>
      </c>
      <c r="AI116" s="519">
        <v>0</v>
      </c>
      <c r="AJ116" s="519">
        <v>0</v>
      </c>
      <c r="AK116" s="519">
        <v>0</v>
      </c>
      <c r="AL116" s="519">
        <v>0</v>
      </c>
      <c r="AM116" s="519">
        <v>0</v>
      </c>
      <c r="AN116" s="519">
        <v>0</v>
      </c>
      <c r="AO116" s="519">
        <v>0</v>
      </c>
      <c r="AP116" s="519">
        <v>12974.4</v>
      </c>
      <c r="AQ116" s="519">
        <v>0</v>
      </c>
      <c r="AR116" s="519">
        <v>0</v>
      </c>
      <c r="AS116" s="519">
        <v>0</v>
      </c>
      <c r="AT116" s="519">
        <v>0</v>
      </c>
      <c r="AU116" s="519">
        <v>0</v>
      </c>
      <c r="AV116" s="519">
        <v>0</v>
      </c>
      <c r="AW116" s="519">
        <v>0</v>
      </c>
      <c r="AX116" s="519">
        <v>0</v>
      </c>
      <c r="AY116" s="519">
        <v>0</v>
      </c>
      <c r="AZ116" s="519">
        <v>0</v>
      </c>
      <c r="BA116" s="519">
        <v>0</v>
      </c>
      <c r="BB116" s="519">
        <v>0</v>
      </c>
      <c r="BC116" s="519">
        <v>0</v>
      </c>
      <c r="BD116" s="519">
        <v>0</v>
      </c>
      <c r="BE116" s="519">
        <v>0</v>
      </c>
      <c r="BF116" s="519">
        <v>0</v>
      </c>
      <c r="BG116" s="519">
        <v>0</v>
      </c>
      <c r="BH116" s="519">
        <v>0</v>
      </c>
      <c r="BI116" s="519">
        <v>0</v>
      </c>
      <c r="BJ116" s="519">
        <v>0</v>
      </c>
      <c r="BK116" s="519">
        <v>0</v>
      </c>
      <c r="BL116" s="519">
        <v>0</v>
      </c>
      <c r="BM116" s="519">
        <v>0</v>
      </c>
      <c r="BN116" s="519">
        <v>0</v>
      </c>
      <c r="BO116" s="519">
        <v>0</v>
      </c>
      <c r="BP116" s="519">
        <v>0</v>
      </c>
      <c r="BQ116" s="519">
        <v>0</v>
      </c>
      <c r="BR116" s="519">
        <v>0</v>
      </c>
      <c r="BS116" s="519">
        <v>0</v>
      </c>
      <c r="BT116" s="519">
        <v>0</v>
      </c>
      <c r="BU116" s="519">
        <v>0</v>
      </c>
      <c r="BV116" s="519">
        <v>0</v>
      </c>
      <c r="BW116" s="519">
        <v>0</v>
      </c>
      <c r="BX116" s="519">
        <v>0</v>
      </c>
      <c r="BY116" s="519">
        <v>0</v>
      </c>
      <c r="BZ116" s="519">
        <v>0</v>
      </c>
      <c r="CA116" s="519">
        <v>0</v>
      </c>
      <c r="CB116" s="519">
        <v>0</v>
      </c>
      <c r="CC116" s="519">
        <v>0</v>
      </c>
      <c r="CD116" s="519">
        <v>0</v>
      </c>
      <c r="CE116" s="519">
        <v>0</v>
      </c>
      <c r="CF116" s="519">
        <v>0</v>
      </c>
      <c r="CG116" s="519">
        <v>0</v>
      </c>
      <c r="CH116" s="519">
        <v>0</v>
      </c>
      <c r="CI116" s="519">
        <v>0</v>
      </c>
      <c r="CJ116" s="519">
        <v>0</v>
      </c>
      <c r="CK116" s="519">
        <v>0</v>
      </c>
      <c r="CL116" s="519">
        <v>0</v>
      </c>
      <c r="CM116" s="519">
        <v>0</v>
      </c>
      <c r="CN116" s="519">
        <v>0</v>
      </c>
      <c r="CO116" s="519">
        <v>0</v>
      </c>
      <c r="CP116" s="519">
        <v>0</v>
      </c>
      <c r="CQ116" s="519">
        <v>0</v>
      </c>
      <c r="CR116" s="519">
        <v>0</v>
      </c>
      <c r="CS116" s="519">
        <v>0</v>
      </c>
      <c r="CT116" s="519">
        <v>0</v>
      </c>
      <c r="CU116" s="519">
        <v>0</v>
      </c>
      <c r="CV116" s="519">
        <v>0</v>
      </c>
      <c r="CW116" s="519">
        <v>0</v>
      </c>
      <c r="CX116" s="519">
        <v>0</v>
      </c>
      <c r="CY116" s="519">
        <v>0</v>
      </c>
      <c r="CZ116" s="519">
        <v>0</v>
      </c>
      <c r="DA116" s="519">
        <v>0</v>
      </c>
      <c r="DB116" s="519">
        <v>0</v>
      </c>
      <c r="DC116" s="519">
        <v>0</v>
      </c>
      <c r="DD116" s="519">
        <v>0</v>
      </c>
      <c r="DE116" s="519">
        <v>0</v>
      </c>
      <c r="DF116" s="519">
        <v>0</v>
      </c>
      <c r="DG116" s="519">
        <v>0</v>
      </c>
      <c r="DH116" s="519">
        <v>0</v>
      </c>
      <c r="DI116" s="519">
        <v>0</v>
      </c>
      <c r="DJ116" s="519">
        <v>0</v>
      </c>
      <c r="DK116" s="519">
        <v>0</v>
      </c>
      <c r="DL116" s="519">
        <v>0</v>
      </c>
      <c r="DM116" s="519">
        <v>0</v>
      </c>
      <c r="DN116" s="519">
        <v>0</v>
      </c>
      <c r="DO116" s="519">
        <v>0</v>
      </c>
      <c r="DP116" s="519">
        <v>0</v>
      </c>
      <c r="DQ116" s="519">
        <v>0</v>
      </c>
      <c r="DR116" s="519">
        <v>0</v>
      </c>
      <c r="DS116" s="519">
        <v>0</v>
      </c>
      <c r="DT116" s="519">
        <v>0</v>
      </c>
      <c r="DU116" s="519">
        <v>0</v>
      </c>
      <c r="DV116" s="519">
        <v>0</v>
      </c>
      <c r="DW116" s="519">
        <v>0</v>
      </c>
      <c r="DX116" s="519">
        <v>0</v>
      </c>
      <c r="DY116" s="131"/>
      <c r="DZ116" s="337"/>
      <c r="EA116" s="519" t="s">
        <v>1058</v>
      </c>
      <c r="EB116" s="519" t="s">
        <v>1060</v>
      </c>
      <c r="EC116" s="519">
        <v>52</v>
      </c>
      <c r="ED116" s="521" t="str">
        <f t="shared" si="5"/>
        <v>SDN100252</v>
      </c>
      <c r="EE116" s="519">
        <v>10000</v>
      </c>
      <c r="EF116" s="519">
        <v>10000</v>
      </c>
      <c r="EG116" s="519">
        <v>10000</v>
      </c>
      <c r="EH116" s="519">
        <v>10000</v>
      </c>
      <c r="EI116" s="519">
        <v>10000</v>
      </c>
      <c r="EJ116" s="519">
        <v>10000</v>
      </c>
      <c r="EK116" s="519">
        <v>10000</v>
      </c>
      <c r="EL116" s="519">
        <v>10667.8</v>
      </c>
      <c r="EM116" s="519">
        <v>11821.1</v>
      </c>
      <c r="EN116" s="519">
        <v>12974.4</v>
      </c>
      <c r="EO116" s="519">
        <v>12974.4</v>
      </c>
      <c r="EP116" s="519">
        <v>12974.4</v>
      </c>
      <c r="EQ116" s="519">
        <v>12974.4</v>
      </c>
      <c r="ER116" s="519">
        <v>12974.4</v>
      </c>
      <c r="ES116" s="519">
        <v>12974.4</v>
      </c>
      <c r="ET116" s="519">
        <v>12974.4</v>
      </c>
      <c r="EU116" s="519">
        <v>12974.4</v>
      </c>
      <c r="EV116" s="519">
        <v>12974.4</v>
      </c>
      <c r="EW116" s="519">
        <v>12974.4</v>
      </c>
      <c r="EX116" s="519">
        <v>12974.4</v>
      </c>
      <c r="EY116" s="519">
        <v>12974.4</v>
      </c>
      <c r="EZ116" s="519">
        <v>12974.4</v>
      </c>
      <c r="FA116" s="519">
        <v>12974.4</v>
      </c>
      <c r="FB116" s="519">
        <v>12974.4</v>
      </c>
      <c r="FC116" s="519">
        <v>12974.4</v>
      </c>
      <c r="FD116" s="519">
        <v>0</v>
      </c>
      <c r="FE116" s="519">
        <v>0</v>
      </c>
      <c r="FF116" s="519">
        <v>0</v>
      </c>
      <c r="FG116" s="519">
        <v>0</v>
      </c>
      <c r="FH116" s="519">
        <v>0</v>
      </c>
      <c r="FI116" s="519">
        <v>0</v>
      </c>
      <c r="FJ116" s="519">
        <v>0</v>
      </c>
      <c r="FK116" s="519">
        <v>0</v>
      </c>
      <c r="FL116" s="519">
        <v>0</v>
      </c>
      <c r="FM116" s="519">
        <v>0</v>
      </c>
      <c r="FN116" s="519">
        <v>0</v>
      </c>
      <c r="FO116" s="519">
        <v>0</v>
      </c>
      <c r="FP116" s="519">
        <v>0</v>
      </c>
      <c r="FQ116" s="519">
        <v>0</v>
      </c>
      <c r="FR116" s="519">
        <v>0</v>
      </c>
      <c r="FS116" s="519">
        <v>0</v>
      </c>
      <c r="FT116" s="519">
        <v>0</v>
      </c>
      <c r="FU116" s="519">
        <v>0</v>
      </c>
      <c r="FV116" s="519">
        <v>0</v>
      </c>
      <c r="FW116" s="519">
        <v>0</v>
      </c>
      <c r="FX116" s="519">
        <v>0</v>
      </c>
      <c r="FY116" s="519">
        <v>0</v>
      </c>
      <c r="FZ116" s="519">
        <v>0</v>
      </c>
      <c r="GA116" s="519">
        <v>0</v>
      </c>
      <c r="GB116" s="519">
        <v>0</v>
      </c>
      <c r="GC116" s="519">
        <v>0</v>
      </c>
      <c r="GD116" s="519">
        <v>0</v>
      </c>
      <c r="GE116" s="519">
        <v>0</v>
      </c>
      <c r="GF116" s="519">
        <v>0</v>
      </c>
      <c r="GG116" s="519">
        <v>0</v>
      </c>
      <c r="GH116" s="519">
        <v>0</v>
      </c>
      <c r="GI116" s="519">
        <v>0</v>
      </c>
      <c r="GJ116" s="519">
        <v>0</v>
      </c>
      <c r="GK116" s="519">
        <v>0</v>
      </c>
      <c r="GL116" s="519">
        <v>0</v>
      </c>
      <c r="GM116" s="519">
        <v>0</v>
      </c>
      <c r="GN116" s="519">
        <v>0</v>
      </c>
      <c r="GO116" s="519">
        <v>0</v>
      </c>
      <c r="GP116" s="519">
        <v>0</v>
      </c>
      <c r="GQ116" s="519">
        <v>0</v>
      </c>
      <c r="GR116" s="519">
        <v>0</v>
      </c>
      <c r="GS116" s="519">
        <v>0</v>
      </c>
      <c r="GT116" s="519">
        <v>0</v>
      </c>
      <c r="GU116" s="519">
        <v>0</v>
      </c>
      <c r="GV116" s="519">
        <v>0</v>
      </c>
      <c r="GW116" s="519">
        <v>0</v>
      </c>
      <c r="GX116" s="519">
        <v>0</v>
      </c>
      <c r="GY116" s="519">
        <v>0</v>
      </c>
      <c r="GZ116" s="519">
        <v>0</v>
      </c>
      <c r="HA116" s="519">
        <v>0</v>
      </c>
      <c r="HB116" s="519">
        <v>0</v>
      </c>
      <c r="HC116" s="519">
        <v>0</v>
      </c>
      <c r="HD116" s="519">
        <v>0</v>
      </c>
      <c r="HE116" s="519">
        <v>0</v>
      </c>
      <c r="HF116" s="519">
        <v>0</v>
      </c>
      <c r="HG116" s="519">
        <v>0</v>
      </c>
      <c r="HH116" s="519">
        <v>0</v>
      </c>
      <c r="HI116" s="519">
        <v>0</v>
      </c>
      <c r="HJ116" s="519">
        <v>0</v>
      </c>
      <c r="HK116" s="519">
        <v>0</v>
      </c>
      <c r="HL116" s="519">
        <v>0</v>
      </c>
      <c r="HM116" s="519">
        <v>0</v>
      </c>
      <c r="HN116" s="519">
        <v>0</v>
      </c>
      <c r="HO116" s="519">
        <v>0</v>
      </c>
      <c r="HP116" s="519">
        <v>0</v>
      </c>
      <c r="HQ116" s="519">
        <v>0</v>
      </c>
      <c r="HR116" s="519">
        <v>0</v>
      </c>
      <c r="HS116" s="519">
        <v>0</v>
      </c>
      <c r="HT116" s="519">
        <v>0</v>
      </c>
      <c r="HU116" s="519">
        <v>0</v>
      </c>
      <c r="HV116" s="519">
        <v>0</v>
      </c>
      <c r="HW116" s="519">
        <v>0</v>
      </c>
      <c r="HX116" s="519">
        <v>0</v>
      </c>
      <c r="HY116" s="519">
        <v>0</v>
      </c>
      <c r="HZ116" s="519">
        <v>0</v>
      </c>
      <c r="IA116" s="519">
        <v>0</v>
      </c>
      <c r="IB116" s="519">
        <v>0</v>
      </c>
      <c r="IC116" s="519">
        <v>0</v>
      </c>
      <c r="ID116" s="519">
        <v>0</v>
      </c>
      <c r="IE116" s="519">
        <v>0</v>
      </c>
      <c r="IF116" s="519">
        <v>0</v>
      </c>
      <c r="IG116" s="519">
        <v>0</v>
      </c>
      <c r="IH116" s="519">
        <v>0</v>
      </c>
      <c r="II116" s="519">
        <v>0</v>
      </c>
      <c r="IJ116" s="519">
        <v>0</v>
      </c>
      <c r="IK116" s="519">
        <v>0</v>
      </c>
    </row>
    <row r="117" spans="1:245" hidden="1">
      <c r="A117" s="337"/>
      <c r="B117" s="519" t="s">
        <v>1058</v>
      </c>
      <c r="C117" s="519"/>
      <c r="D117" s="519"/>
      <c r="E117" s="519"/>
      <c r="F117" s="519">
        <v>1</v>
      </c>
      <c r="G117" s="519"/>
      <c r="H117" s="519">
        <v>11</v>
      </c>
      <c r="I117" s="519">
        <v>5</v>
      </c>
      <c r="J117" s="519" t="str">
        <f t="shared" si="6"/>
        <v>SDN10011105</v>
      </c>
      <c r="K117" s="519">
        <v>965</v>
      </c>
      <c r="M117" s="337"/>
      <c r="N117" s="519" t="s">
        <v>1058</v>
      </c>
      <c r="O117" s="519" t="s">
        <v>1060</v>
      </c>
      <c r="P117" s="519">
        <v>53</v>
      </c>
      <c r="Q117" s="183" t="str">
        <f t="shared" si="4"/>
        <v>SDN100253</v>
      </c>
      <c r="R117" s="519">
        <v>0</v>
      </c>
      <c r="S117" s="519">
        <v>0</v>
      </c>
      <c r="T117" s="519">
        <v>0</v>
      </c>
      <c r="U117" s="519">
        <v>0</v>
      </c>
      <c r="V117" s="519">
        <v>0</v>
      </c>
      <c r="W117" s="519">
        <v>0</v>
      </c>
      <c r="X117" s="519">
        <v>0</v>
      </c>
      <c r="Y117" s="519">
        <v>0</v>
      </c>
      <c r="Z117" s="519">
        <v>0</v>
      </c>
      <c r="AA117" s="519">
        <v>0</v>
      </c>
      <c r="AB117" s="519">
        <v>0</v>
      </c>
      <c r="AC117" s="519">
        <v>0</v>
      </c>
      <c r="AD117" s="519">
        <v>0</v>
      </c>
      <c r="AE117" s="519">
        <v>0</v>
      </c>
      <c r="AF117" s="519">
        <v>0</v>
      </c>
      <c r="AG117" s="519">
        <v>0</v>
      </c>
      <c r="AH117" s="519">
        <v>0</v>
      </c>
      <c r="AI117" s="519">
        <v>0</v>
      </c>
      <c r="AJ117" s="519">
        <v>0</v>
      </c>
      <c r="AK117" s="519">
        <v>0</v>
      </c>
      <c r="AL117" s="519">
        <v>0</v>
      </c>
      <c r="AM117" s="519">
        <v>0</v>
      </c>
      <c r="AN117" s="519">
        <v>0</v>
      </c>
      <c r="AO117" s="519">
        <v>0</v>
      </c>
      <c r="AP117" s="519">
        <v>13356</v>
      </c>
      <c r="AQ117" s="519">
        <v>0</v>
      </c>
      <c r="AR117" s="519">
        <v>0</v>
      </c>
      <c r="AS117" s="519">
        <v>0</v>
      </c>
      <c r="AT117" s="519">
        <v>0</v>
      </c>
      <c r="AU117" s="519">
        <v>0</v>
      </c>
      <c r="AV117" s="519">
        <v>0</v>
      </c>
      <c r="AW117" s="519">
        <v>0</v>
      </c>
      <c r="AX117" s="519">
        <v>0</v>
      </c>
      <c r="AY117" s="519">
        <v>0</v>
      </c>
      <c r="AZ117" s="519">
        <v>0</v>
      </c>
      <c r="BA117" s="519">
        <v>0</v>
      </c>
      <c r="BB117" s="519">
        <v>0</v>
      </c>
      <c r="BC117" s="519">
        <v>0</v>
      </c>
      <c r="BD117" s="519">
        <v>0</v>
      </c>
      <c r="BE117" s="519">
        <v>0</v>
      </c>
      <c r="BF117" s="519">
        <v>0</v>
      </c>
      <c r="BG117" s="519">
        <v>0</v>
      </c>
      <c r="BH117" s="519">
        <v>0</v>
      </c>
      <c r="BI117" s="519">
        <v>0</v>
      </c>
      <c r="BJ117" s="519">
        <v>0</v>
      </c>
      <c r="BK117" s="519">
        <v>0</v>
      </c>
      <c r="BL117" s="519">
        <v>0</v>
      </c>
      <c r="BM117" s="519">
        <v>0</v>
      </c>
      <c r="BN117" s="519">
        <v>0</v>
      </c>
      <c r="BO117" s="519">
        <v>0</v>
      </c>
      <c r="BP117" s="519">
        <v>0</v>
      </c>
      <c r="BQ117" s="519">
        <v>0</v>
      </c>
      <c r="BR117" s="519">
        <v>0</v>
      </c>
      <c r="BS117" s="519">
        <v>0</v>
      </c>
      <c r="BT117" s="519">
        <v>0</v>
      </c>
      <c r="BU117" s="519">
        <v>0</v>
      </c>
      <c r="BV117" s="519">
        <v>0</v>
      </c>
      <c r="BW117" s="519">
        <v>0</v>
      </c>
      <c r="BX117" s="519">
        <v>0</v>
      </c>
      <c r="BY117" s="519">
        <v>0</v>
      </c>
      <c r="BZ117" s="519">
        <v>0</v>
      </c>
      <c r="CA117" s="519">
        <v>0</v>
      </c>
      <c r="CB117" s="519">
        <v>0</v>
      </c>
      <c r="CC117" s="519">
        <v>0</v>
      </c>
      <c r="CD117" s="519">
        <v>0</v>
      </c>
      <c r="CE117" s="519">
        <v>0</v>
      </c>
      <c r="CF117" s="519">
        <v>0</v>
      </c>
      <c r="CG117" s="519">
        <v>0</v>
      </c>
      <c r="CH117" s="519">
        <v>0</v>
      </c>
      <c r="CI117" s="519">
        <v>0</v>
      </c>
      <c r="CJ117" s="519">
        <v>0</v>
      </c>
      <c r="CK117" s="519">
        <v>0</v>
      </c>
      <c r="CL117" s="519">
        <v>0</v>
      </c>
      <c r="CM117" s="519">
        <v>0</v>
      </c>
      <c r="CN117" s="519">
        <v>0</v>
      </c>
      <c r="CO117" s="519">
        <v>0</v>
      </c>
      <c r="CP117" s="519">
        <v>0</v>
      </c>
      <c r="CQ117" s="519">
        <v>0</v>
      </c>
      <c r="CR117" s="519">
        <v>0</v>
      </c>
      <c r="CS117" s="519">
        <v>0</v>
      </c>
      <c r="CT117" s="519">
        <v>0</v>
      </c>
      <c r="CU117" s="519">
        <v>0</v>
      </c>
      <c r="CV117" s="519">
        <v>0</v>
      </c>
      <c r="CW117" s="519">
        <v>0</v>
      </c>
      <c r="CX117" s="519">
        <v>0</v>
      </c>
      <c r="CY117" s="519">
        <v>0</v>
      </c>
      <c r="CZ117" s="519">
        <v>0</v>
      </c>
      <c r="DA117" s="519">
        <v>0</v>
      </c>
      <c r="DB117" s="519">
        <v>0</v>
      </c>
      <c r="DC117" s="519">
        <v>0</v>
      </c>
      <c r="DD117" s="519">
        <v>0</v>
      </c>
      <c r="DE117" s="519">
        <v>0</v>
      </c>
      <c r="DF117" s="519">
        <v>0</v>
      </c>
      <c r="DG117" s="519">
        <v>0</v>
      </c>
      <c r="DH117" s="519">
        <v>0</v>
      </c>
      <c r="DI117" s="519">
        <v>0</v>
      </c>
      <c r="DJ117" s="519">
        <v>0</v>
      </c>
      <c r="DK117" s="519">
        <v>0</v>
      </c>
      <c r="DL117" s="519">
        <v>0</v>
      </c>
      <c r="DM117" s="519">
        <v>0</v>
      </c>
      <c r="DN117" s="519">
        <v>0</v>
      </c>
      <c r="DO117" s="519">
        <v>0</v>
      </c>
      <c r="DP117" s="519">
        <v>0</v>
      </c>
      <c r="DQ117" s="519">
        <v>0</v>
      </c>
      <c r="DR117" s="519">
        <v>0</v>
      </c>
      <c r="DS117" s="519">
        <v>0</v>
      </c>
      <c r="DT117" s="519">
        <v>0</v>
      </c>
      <c r="DU117" s="519">
        <v>0</v>
      </c>
      <c r="DV117" s="519">
        <v>0</v>
      </c>
      <c r="DW117" s="519">
        <v>0</v>
      </c>
      <c r="DX117" s="519">
        <v>0</v>
      </c>
      <c r="DY117" s="131"/>
      <c r="DZ117" s="337"/>
      <c r="EA117" s="519" t="s">
        <v>1058</v>
      </c>
      <c r="EB117" s="519" t="s">
        <v>1060</v>
      </c>
      <c r="EC117" s="519">
        <v>53</v>
      </c>
      <c r="ED117" s="521" t="str">
        <f t="shared" si="5"/>
        <v>SDN100253</v>
      </c>
      <c r="EE117" s="519">
        <v>10000</v>
      </c>
      <c r="EF117" s="519">
        <v>10000</v>
      </c>
      <c r="EG117" s="519">
        <v>10000</v>
      </c>
      <c r="EH117" s="519">
        <v>10000</v>
      </c>
      <c r="EI117" s="519">
        <v>10000</v>
      </c>
      <c r="EJ117" s="519">
        <v>10000</v>
      </c>
      <c r="EK117" s="519">
        <v>10000</v>
      </c>
      <c r="EL117" s="519">
        <v>10981.6</v>
      </c>
      <c r="EM117" s="519">
        <v>12168.8</v>
      </c>
      <c r="EN117" s="519">
        <v>13356</v>
      </c>
      <c r="EO117" s="519">
        <v>13356</v>
      </c>
      <c r="EP117" s="519">
        <v>13356</v>
      </c>
      <c r="EQ117" s="519">
        <v>13356</v>
      </c>
      <c r="ER117" s="519">
        <v>13356</v>
      </c>
      <c r="ES117" s="519">
        <v>13356</v>
      </c>
      <c r="ET117" s="519">
        <v>13356</v>
      </c>
      <c r="EU117" s="519">
        <v>13356</v>
      </c>
      <c r="EV117" s="519">
        <v>13356</v>
      </c>
      <c r="EW117" s="519">
        <v>13356</v>
      </c>
      <c r="EX117" s="519">
        <v>13356</v>
      </c>
      <c r="EY117" s="519">
        <v>13356</v>
      </c>
      <c r="EZ117" s="519">
        <v>13356</v>
      </c>
      <c r="FA117" s="519">
        <v>13356</v>
      </c>
      <c r="FB117" s="519">
        <v>13356</v>
      </c>
      <c r="FC117" s="519">
        <v>13356</v>
      </c>
      <c r="FD117" s="519">
        <v>0</v>
      </c>
      <c r="FE117" s="519">
        <v>0</v>
      </c>
      <c r="FF117" s="519">
        <v>0</v>
      </c>
      <c r="FG117" s="519">
        <v>0</v>
      </c>
      <c r="FH117" s="519">
        <v>0</v>
      </c>
      <c r="FI117" s="519">
        <v>0</v>
      </c>
      <c r="FJ117" s="519">
        <v>0</v>
      </c>
      <c r="FK117" s="519">
        <v>0</v>
      </c>
      <c r="FL117" s="519">
        <v>0</v>
      </c>
      <c r="FM117" s="519">
        <v>0</v>
      </c>
      <c r="FN117" s="519">
        <v>0</v>
      </c>
      <c r="FO117" s="519">
        <v>0</v>
      </c>
      <c r="FP117" s="519">
        <v>0</v>
      </c>
      <c r="FQ117" s="519">
        <v>0</v>
      </c>
      <c r="FR117" s="519">
        <v>0</v>
      </c>
      <c r="FS117" s="519">
        <v>0</v>
      </c>
      <c r="FT117" s="519">
        <v>0</v>
      </c>
      <c r="FU117" s="519">
        <v>0</v>
      </c>
      <c r="FV117" s="519">
        <v>0</v>
      </c>
      <c r="FW117" s="519">
        <v>0</v>
      </c>
      <c r="FX117" s="519">
        <v>0</v>
      </c>
      <c r="FY117" s="519">
        <v>0</v>
      </c>
      <c r="FZ117" s="519">
        <v>0</v>
      </c>
      <c r="GA117" s="519">
        <v>0</v>
      </c>
      <c r="GB117" s="519">
        <v>0</v>
      </c>
      <c r="GC117" s="519">
        <v>0</v>
      </c>
      <c r="GD117" s="519">
        <v>0</v>
      </c>
      <c r="GE117" s="519">
        <v>0</v>
      </c>
      <c r="GF117" s="519">
        <v>0</v>
      </c>
      <c r="GG117" s="519">
        <v>0</v>
      </c>
      <c r="GH117" s="519">
        <v>0</v>
      </c>
      <c r="GI117" s="519">
        <v>0</v>
      </c>
      <c r="GJ117" s="519">
        <v>0</v>
      </c>
      <c r="GK117" s="519">
        <v>0</v>
      </c>
      <c r="GL117" s="519">
        <v>0</v>
      </c>
      <c r="GM117" s="519">
        <v>0</v>
      </c>
      <c r="GN117" s="519">
        <v>0</v>
      </c>
      <c r="GO117" s="519">
        <v>0</v>
      </c>
      <c r="GP117" s="519">
        <v>0</v>
      </c>
      <c r="GQ117" s="519">
        <v>0</v>
      </c>
      <c r="GR117" s="519">
        <v>0</v>
      </c>
      <c r="GS117" s="519">
        <v>0</v>
      </c>
      <c r="GT117" s="519">
        <v>0</v>
      </c>
      <c r="GU117" s="519">
        <v>0</v>
      </c>
      <c r="GV117" s="519">
        <v>0</v>
      </c>
      <c r="GW117" s="519">
        <v>0</v>
      </c>
      <c r="GX117" s="519">
        <v>0</v>
      </c>
      <c r="GY117" s="519">
        <v>0</v>
      </c>
      <c r="GZ117" s="519">
        <v>0</v>
      </c>
      <c r="HA117" s="519">
        <v>0</v>
      </c>
      <c r="HB117" s="519">
        <v>0</v>
      </c>
      <c r="HC117" s="519">
        <v>0</v>
      </c>
      <c r="HD117" s="519">
        <v>0</v>
      </c>
      <c r="HE117" s="519">
        <v>0</v>
      </c>
      <c r="HF117" s="519">
        <v>0</v>
      </c>
      <c r="HG117" s="519">
        <v>0</v>
      </c>
      <c r="HH117" s="519">
        <v>0</v>
      </c>
      <c r="HI117" s="519">
        <v>0</v>
      </c>
      <c r="HJ117" s="519">
        <v>0</v>
      </c>
      <c r="HK117" s="519">
        <v>0</v>
      </c>
      <c r="HL117" s="519">
        <v>0</v>
      </c>
      <c r="HM117" s="519">
        <v>0</v>
      </c>
      <c r="HN117" s="519">
        <v>0</v>
      </c>
      <c r="HO117" s="519">
        <v>0</v>
      </c>
      <c r="HP117" s="519">
        <v>0</v>
      </c>
      <c r="HQ117" s="519">
        <v>0</v>
      </c>
      <c r="HR117" s="519">
        <v>0</v>
      </c>
      <c r="HS117" s="519">
        <v>0</v>
      </c>
      <c r="HT117" s="519">
        <v>0</v>
      </c>
      <c r="HU117" s="519">
        <v>0</v>
      </c>
      <c r="HV117" s="519">
        <v>0</v>
      </c>
      <c r="HW117" s="519">
        <v>0</v>
      </c>
      <c r="HX117" s="519">
        <v>0</v>
      </c>
      <c r="HY117" s="519">
        <v>0</v>
      </c>
      <c r="HZ117" s="519">
        <v>0</v>
      </c>
      <c r="IA117" s="519">
        <v>0</v>
      </c>
      <c r="IB117" s="519">
        <v>0</v>
      </c>
      <c r="IC117" s="519">
        <v>0</v>
      </c>
      <c r="ID117" s="519">
        <v>0</v>
      </c>
      <c r="IE117" s="519">
        <v>0</v>
      </c>
      <c r="IF117" s="519">
        <v>0</v>
      </c>
      <c r="IG117" s="519">
        <v>0</v>
      </c>
      <c r="IH117" s="519">
        <v>0</v>
      </c>
      <c r="II117" s="519">
        <v>0</v>
      </c>
      <c r="IJ117" s="519">
        <v>0</v>
      </c>
      <c r="IK117" s="519">
        <v>0</v>
      </c>
    </row>
    <row r="118" spans="1:245" hidden="1">
      <c r="A118" s="337"/>
      <c r="B118" s="519" t="s">
        <v>1058</v>
      </c>
      <c r="C118" s="519"/>
      <c r="D118" s="519"/>
      <c r="E118" s="519"/>
      <c r="F118" s="519">
        <v>1</v>
      </c>
      <c r="G118" s="519"/>
      <c r="H118" s="519">
        <v>11</v>
      </c>
      <c r="I118" s="519">
        <v>6</v>
      </c>
      <c r="J118" s="519" t="str">
        <f t="shared" si="6"/>
        <v>SDN10011106</v>
      </c>
      <c r="K118" s="519">
        <v>772</v>
      </c>
      <c r="M118" s="337"/>
      <c r="N118" s="519" t="s">
        <v>1058</v>
      </c>
      <c r="O118" s="519" t="s">
        <v>1060</v>
      </c>
      <c r="P118" s="519">
        <v>54</v>
      </c>
      <c r="Q118" s="183" t="str">
        <f t="shared" si="4"/>
        <v>SDN100254</v>
      </c>
      <c r="R118" s="519">
        <v>0</v>
      </c>
      <c r="S118" s="519">
        <v>0</v>
      </c>
      <c r="T118" s="519">
        <v>0</v>
      </c>
      <c r="U118" s="519">
        <v>0</v>
      </c>
      <c r="V118" s="519">
        <v>0</v>
      </c>
      <c r="W118" s="519">
        <v>0</v>
      </c>
      <c r="X118" s="519">
        <v>0</v>
      </c>
      <c r="Y118" s="519">
        <v>0</v>
      </c>
      <c r="Z118" s="519">
        <v>0</v>
      </c>
      <c r="AA118" s="519">
        <v>0</v>
      </c>
      <c r="AB118" s="519">
        <v>0</v>
      </c>
      <c r="AC118" s="519">
        <v>0</v>
      </c>
      <c r="AD118" s="519">
        <v>0</v>
      </c>
      <c r="AE118" s="519">
        <v>0</v>
      </c>
      <c r="AF118" s="519">
        <v>0</v>
      </c>
      <c r="AG118" s="519">
        <v>0</v>
      </c>
      <c r="AH118" s="519">
        <v>0</v>
      </c>
      <c r="AI118" s="519">
        <v>0</v>
      </c>
      <c r="AJ118" s="519">
        <v>0</v>
      </c>
      <c r="AK118" s="519">
        <v>0</v>
      </c>
      <c r="AL118" s="519">
        <v>0</v>
      </c>
      <c r="AM118" s="519">
        <v>0</v>
      </c>
      <c r="AN118" s="519">
        <v>0</v>
      </c>
      <c r="AO118" s="519">
        <v>0</v>
      </c>
      <c r="AP118" s="519">
        <v>13785.3</v>
      </c>
      <c r="AQ118" s="519">
        <v>0</v>
      </c>
      <c r="AR118" s="519">
        <v>0</v>
      </c>
      <c r="AS118" s="519">
        <v>0</v>
      </c>
      <c r="AT118" s="519">
        <v>0</v>
      </c>
      <c r="AU118" s="519">
        <v>0</v>
      </c>
      <c r="AV118" s="519">
        <v>0</v>
      </c>
      <c r="AW118" s="519">
        <v>0</v>
      </c>
      <c r="AX118" s="519">
        <v>0</v>
      </c>
      <c r="AY118" s="519">
        <v>0</v>
      </c>
      <c r="AZ118" s="519">
        <v>0</v>
      </c>
      <c r="BA118" s="519">
        <v>0</v>
      </c>
      <c r="BB118" s="519">
        <v>0</v>
      </c>
      <c r="BC118" s="519">
        <v>0</v>
      </c>
      <c r="BD118" s="519">
        <v>0</v>
      </c>
      <c r="BE118" s="519">
        <v>0</v>
      </c>
      <c r="BF118" s="519">
        <v>0</v>
      </c>
      <c r="BG118" s="519">
        <v>0</v>
      </c>
      <c r="BH118" s="519">
        <v>0</v>
      </c>
      <c r="BI118" s="519">
        <v>0</v>
      </c>
      <c r="BJ118" s="519">
        <v>0</v>
      </c>
      <c r="BK118" s="519">
        <v>0</v>
      </c>
      <c r="BL118" s="519">
        <v>0</v>
      </c>
      <c r="BM118" s="519">
        <v>0</v>
      </c>
      <c r="BN118" s="519">
        <v>0</v>
      </c>
      <c r="BO118" s="519">
        <v>0</v>
      </c>
      <c r="BP118" s="519">
        <v>0</v>
      </c>
      <c r="BQ118" s="519">
        <v>0</v>
      </c>
      <c r="BR118" s="519">
        <v>0</v>
      </c>
      <c r="BS118" s="519">
        <v>0</v>
      </c>
      <c r="BT118" s="519">
        <v>0</v>
      </c>
      <c r="BU118" s="519">
        <v>0</v>
      </c>
      <c r="BV118" s="519">
        <v>0</v>
      </c>
      <c r="BW118" s="519">
        <v>0</v>
      </c>
      <c r="BX118" s="519">
        <v>0</v>
      </c>
      <c r="BY118" s="519">
        <v>0</v>
      </c>
      <c r="BZ118" s="519">
        <v>0</v>
      </c>
      <c r="CA118" s="519">
        <v>0</v>
      </c>
      <c r="CB118" s="519">
        <v>0</v>
      </c>
      <c r="CC118" s="519">
        <v>0</v>
      </c>
      <c r="CD118" s="519">
        <v>0</v>
      </c>
      <c r="CE118" s="519">
        <v>0</v>
      </c>
      <c r="CF118" s="519">
        <v>0</v>
      </c>
      <c r="CG118" s="519">
        <v>0</v>
      </c>
      <c r="CH118" s="519">
        <v>0</v>
      </c>
      <c r="CI118" s="519">
        <v>0</v>
      </c>
      <c r="CJ118" s="519">
        <v>0</v>
      </c>
      <c r="CK118" s="519">
        <v>0</v>
      </c>
      <c r="CL118" s="519">
        <v>0</v>
      </c>
      <c r="CM118" s="519">
        <v>0</v>
      </c>
      <c r="CN118" s="519">
        <v>0</v>
      </c>
      <c r="CO118" s="519">
        <v>0</v>
      </c>
      <c r="CP118" s="519">
        <v>0</v>
      </c>
      <c r="CQ118" s="519">
        <v>0</v>
      </c>
      <c r="CR118" s="519">
        <v>0</v>
      </c>
      <c r="CS118" s="519">
        <v>0</v>
      </c>
      <c r="CT118" s="519">
        <v>0</v>
      </c>
      <c r="CU118" s="519">
        <v>0</v>
      </c>
      <c r="CV118" s="519">
        <v>0</v>
      </c>
      <c r="CW118" s="519">
        <v>0</v>
      </c>
      <c r="CX118" s="519">
        <v>0</v>
      </c>
      <c r="CY118" s="519">
        <v>0</v>
      </c>
      <c r="CZ118" s="519">
        <v>0</v>
      </c>
      <c r="DA118" s="519">
        <v>0</v>
      </c>
      <c r="DB118" s="519">
        <v>0</v>
      </c>
      <c r="DC118" s="519">
        <v>0</v>
      </c>
      <c r="DD118" s="519">
        <v>0</v>
      </c>
      <c r="DE118" s="519">
        <v>0</v>
      </c>
      <c r="DF118" s="519">
        <v>0</v>
      </c>
      <c r="DG118" s="519">
        <v>0</v>
      </c>
      <c r="DH118" s="519">
        <v>0</v>
      </c>
      <c r="DI118" s="519">
        <v>0</v>
      </c>
      <c r="DJ118" s="519">
        <v>0</v>
      </c>
      <c r="DK118" s="519">
        <v>0</v>
      </c>
      <c r="DL118" s="519">
        <v>0</v>
      </c>
      <c r="DM118" s="519">
        <v>0</v>
      </c>
      <c r="DN118" s="519">
        <v>0</v>
      </c>
      <c r="DO118" s="519">
        <v>0</v>
      </c>
      <c r="DP118" s="519">
        <v>0</v>
      </c>
      <c r="DQ118" s="519">
        <v>0</v>
      </c>
      <c r="DR118" s="519">
        <v>0</v>
      </c>
      <c r="DS118" s="519">
        <v>0</v>
      </c>
      <c r="DT118" s="519">
        <v>0</v>
      </c>
      <c r="DU118" s="519">
        <v>0</v>
      </c>
      <c r="DV118" s="519">
        <v>0</v>
      </c>
      <c r="DW118" s="519">
        <v>0</v>
      </c>
      <c r="DX118" s="519">
        <v>0</v>
      </c>
      <c r="DY118" s="131"/>
      <c r="DZ118" s="337"/>
      <c r="EA118" s="519" t="s">
        <v>1058</v>
      </c>
      <c r="EB118" s="519" t="s">
        <v>1060</v>
      </c>
      <c r="EC118" s="519">
        <v>54</v>
      </c>
      <c r="ED118" s="521" t="str">
        <f t="shared" si="5"/>
        <v>SDN100254</v>
      </c>
      <c r="EE118" s="519">
        <v>10000</v>
      </c>
      <c r="EF118" s="519">
        <v>10000</v>
      </c>
      <c r="EG118" s="519">
        <v>10000</v>
      </c>
      <c r="EH118" s="519">
        <v>10000</v>
      </c>
      <c r="EI118" s="519">
        <v>10000</v>
      </c>
      <c r="EJ118" s="519">
        <v>10000</v>
      </c>
      <c r="EK118" s="519">
        <v>10109.200000000001</v>
      </c>
      <c r="EL118" s="519">
        <v>11334.6</v>
      </c>
      <c r="EM118" s="519">
        <v>12559.9</v>
      </c>
      <c r="EN118" s="519">
        <v>13785.3</v>
      </c>
      <c r="EO118" s="519">
        <v>13785.3</v>
      </c>
      <c r="EP118" s="519">
        <v>13785.3</v>
      </c>
      <c r="EQ118" s="519">
        <v>13785.3</v>
      </c>
      <c r="ER118" s="519">
        <v>13785.3</v>
      </c>
      <c r="ES118" s="519">
        <v>13785.3</v>
      </c>
      <c r="ET118" s="519">
        <v>13785.3</v>
      </c>
      <c r="EU118" s="519">
        <v>13785.3</v>
      </c>
      <c r="EV118" s="519">
        <v>13785.3</v>
      </c>
      <c r="EW118" s="519">
        <v>13785.3</v>
      </c>
      <c r="EX118" s="519">
        <v>13785.3</v>
      </c>
      <c r="EY118" s="519">
        <v>13785.3</v>
      </c>
      <c r="EZ118" s="519">
        <v>13785.3</v>
      </c>
      <c r="FA118" s="519">
        <v>13785.3</v>
      </c>
      <c r="FB118" s="519">
        <v>13785.3</v>
      </c>
      <c r="FC118" s="519">
        <v>13785.3</v>
      </c>
      <c r="FD118" s="519">
        <v>0</v>
      </c>
      <c r="FE118" s="519">
        <v>0</v>
      </c>
      <c r="FF118" s="519">
        <v>0</v>
      </c>
      <c r="FG118" s="519">
        <v>0</v>
      </c>
      <c r="FH118" s="519">
        <v>0</v>
      </c>
      <c r="FI118" s="519">
        <v>0</v>
      </c>
      <c r="FJ118" s="519">
        <v>0</v>
      </c>
      <c r="FK118" s="519">
        <v>0</v>
      </c>
      <c r="FL118" s="519">
        <v>0</v>
      </c>
      <c r="FM118" s="519">
        <v>0</v>
      </c>
      <c r="FN118" s="519">
        <v>0</v>
      </c>
      <c r="FO118" s="519">
        <v>0</v>
      </c>
      <c r="FP118" s="519">
        <v>0</v>
      </c>
      <c r="FQ118" s="519">
        <v>0</v>
      </c>
      <c r="FR118" s="519">
        <v>0</v>
      </c>
      <c r="FS118" s="519">
        <v>0</v>
      </c>
      <c r="FT118" s="519">
        <v>0</v>
      </c>
      <c r="FU118" s="519">
        <v>0</v>
      </c>
      <c r="FV118" s="519">
        <v>0</v>
      </c>
      <c r="FW118" s="519">
        <v>0</v>
      </c>
      <c r="FX118" s="519">
        <v>0</v>
      </c>
      <c r="FY118" s="519">
        <v>0</v>
      </c>
      <c r="FZ118" s="519">
        <v>0</v>
      </c>
      <c r="GA118" s="519">
        <v>0</v>
      </c>
      <c r="GB118" s="519">
        <v>0</v>
      </c>
      <c r="GC118" s="519">
        <v>0</v>
      </c>
      <c r="GD118" s="519">
        <v>0</v>
      </c>
      <c r="GE118" s="519">
        <v>0</v>
      </c>
      <c r="GF118" s="519">
        <v>0</v>
      </c>
      <c r="GG118" s="519">
        <v>0</v>
      </c>
      <c r="GH118" s="519">
        <v>0</v>
      </c>
      <c r="GI118" s="519">
        <v>0</v>
      </c>
      <c r="GJ118" s="519">
        <v>0</v>
      </c>
      <c r="GK118" s="519">
        <v>0</v>
      </c>
      <c r="GL118" s="519">
        <v>0</v>
      </c>
      <c r="GM118" s="519">
        <v>0</v>
      </c>
      <c r="GN118" s="519">
        <v>0</v>
      </c>
      <c r="GO118" s="519">
        <v>0</v>
      </c>
      <c r="GP118" s="519">
        <v>0</v>
      </c>
      <c r="GQ118" s="519">
        <v>0</v>
      </c>
      <c r="GR118" s="519">
        <v>0</v>
      </c>
      <c r="GS118" s="519">
        <v>0</v>
      </c>
      <c r="GT118" s="519">
        <v>0</v>
      </c>
      <c r="GU118" s="519">
        <v>0</v>
      </c>
      <c r="GV118" s="519">
        <v>0</v>
      </c>
      <c r="GW118" s="519">
        <v>0</v>
      </c>
      <c r="GX118" s="519">
        <v>0</v>
      </c>
      <c r="GY118" s="519">
        <v>0</v>
      </c>
      <c r="GZ118" s="519">
        <v>0</v>
      </c>
      <c r="HA118" s="519">
        <v>0</v>
      </c>
      <c r="HB118" s="519">
        <v>0</v>
      </c>
      <c r="HC118" s="519">
        <v>0</v>
      </c>
      <c r="HD118" s="519">
        <v>0</v>
      </c>
      <c r="HE118" s="519">
        <v>0</v>
      </c>
      <c r="HF118" s="519">
        <v>0</v>
      </c>
      <c r="HG118" s="519">
        <v>0</v>
      </c>
      <c r="HH118" s="519">
        <v>0</v>
      </c>
      <c r="HI118" s="519">
        <v>0</v>
      </c>
      <c r="HJ118" s="519">
        <v>0</v>
      </c>
      <c r="HK118" s="519">
        <v>0</v>
      </c>
      <c r="HL118" s="519">
        <v>0</v>
      </c>
      <c r="HM118" s="519">
        <v>0</v>
      </c>
      <c r="HN118" s="519">
        <v>0</v>
      </c>
      <c r="HO118" s="519">
        <v>0</v>
      </c>
      <c r="HP118" s="519">
        <v>0</v>
      </c>
      <c r="HQ118" s="519">
        <v>0</v>
      </c>
      <c r="HR118" s="519">
        <v>0</v>
      </c>
      <c r="HS118" s="519">
        <v>0</v>
      </c>
      <c r="HT118" s="519">
        <v>0</v>
      </c>
      <c r="HU118" s="519">
        <v>0</v>
      </c>
      <c r="HV118" s="519">
        <v>0</v>
      </c>
      <c r="HW118" s="519">
        <v>0</v>
      </c>
      <c r="HX118" s="519">
        <v>0</v>
      </c>
      <c r="HY118" s="519">
        <v>0</v>
      </c>
      <c r="HZ118" s="519">
        <v>0</v>
      </c>
      <c r="IA118" s="519">
        <v>0</v>
      </c>
      <c r="IB118" s="519">
        <v>0</v>
      </c>
      <c r="IC118" s="519">
        <v>0</v>
      </c>
      <c r="ID118" s="519">
        <v>0</v>
      </c>
      <c r="IE118" s="519">
        <v>0</v>
      </c>
      <c r="IF118" s="519">
        <v>0</v>
      </c>
      <c r="IG118" s="519">
        <v>0</v>
      </c>
      <c r="IH118" s="519">
        <v>0</v>
      </c>
      <c r="II118" s="519">
        <v>0</v>
      </c>
      <c r="IJ118" s="519">
        <v>0</v>
      </c>
      <c r="IK118" s="519">
        <v>0</v>
      </c>
    </row>
    <row r="119" spans="1:245" hidden="1">
      <c r="A119" s="337"/>
      <c r="B119" s="519" t="s">
        <v>1058</v>
      </c>
      <c r="C119" s="519"/>
      <c r="D119" s="519"/>
      <c r="E119" s="519"/>
      <c r="F119" s="519">
        <v>1</v>
      </c>
      <c r="G119" s="519"/>
      <c r="H119" s="519">
        <v>11</v>
      </c>
      <c r="I119" s="519">
        <v>7</v>
      </c>
      <c r="J119" s="519" t="str">
        <f t="shared" si="6"/>
        <v>SDN10011107</v>
      </c>
      <c r="K119" s="519">
        <v>772</v>
      </c>
      <c r="M119" s="337"/>
      <c r="N119" s="519" t="s">
        <v>1058</v>
      </c>
      <c r="O119" s="519" t="s">
        <v>1060</v>
      </c>
      <c r="P119" s="519">
        <v>55</v>
      </c>
      <c r="Q119" s="183" t="str">
        <f t="shared" si="4"/>
        <v>SDN100255</v>
      </c>
      <c r="R119" s="519">
        <v>0</v>
      </c>
      <c r="S119" s="519">
        <v>0</v>
      </c>
      <c r="T119" s="519">
        <v>0</v>
      </c>
      <c r="U119" s="519">
        <v>0</v>
      </c>
      <c r="V119" s="519">
        <v>0</v>
      </c>
      <c r="W119" s="519">
        <v>0</v>
      </c>
      <c r="X119" s="519">
        <v>0</v>
      </c>
      <c r="Y119" s="519">
        <v>0</v>
      </c>
      <c r="Z119" s="519">
        <v>0</v>
      </c>
      <c r="AA119" s="519">
        <v>0</v>
      </c>
      <c r="AB119" s="519">
        <v>0</v>
      </c>
      <c r="AC119" s="519">
        <v>0</v>
      </c>
      <c r="AD119" s="519">
        <v>0</v>
      </c>
      <c r="AE119" s="519">
        <v>0</v>
      </c>
      <c r="AF119" s="519">
        <v>0</v>
      </c>
      <c r="AG119" s="519">
        <v>0</v>
      </c>
      <c r="AH119" s="519">
        <v>0</v>
      </c>
      <c r="AI119" s="519">
        <v>0</v>
      </c>
      <c r="AJ119" s="519">
        <v>0</v>
      </c>
      <c r="AK119" s="519">
        <v>0</v>
      </c>
      <c r="AL119" s="519">
        <v>0</v>
      </c>
      <c r="AM119" s="519">
        <v>0</v>
      </c>
      <c r="AN119" s="519">
        <v>0</v>
      </c>
      <c r="AO119" s="519">
        <v>0</v>
      </c>
      <c r="AP119" s="519">
        <v>14310</v>
      </c>
      <c r="AQ119" s="519">
        <v>0</v>
      </c>
      <c r="AR119" s="519">
        <v>0</v>
      </c>
      <c r="AS119" s="519">
        <v>0</v>
      </c>
      <c r="AT119" s="519">
        <v>0</v>
      </c>
      <c r="AU119" s="519">
        <v>0</v>
      </c>
      <c r="AV119" s="519">
        <v>0</v>
      </c>
      <c r="AW119" s="519">
        <v>0</v>
      </c>
      <c r="AX119" s="519">
        <v>0</v>
      </c>
      <c r="AY119" s="519">
        <v>0</v>
      </c>
      <c r="AZ119" s="519">
        <v>0</v>
      </c>
      <c r="BA119" s="519">
        <v>0</v>
      </c>
      <c r="BB119" s="519">
        <v>0</v>
      </c>
      <c r="BC119" s="519">
        <v>0</v>
      </c>
      <c r="BD119" s="519">
        <v>0</v>
      </c>
      <c r="BE119" s="519">
        <v>0</v>
      </c>
      <c r="BF119" s="519">
        <v>0</v>
      </c>
      <c r="BG119" s="519">
        <v>0</v>
      </c>
      <c r="BH119" s="519">
        <v>0</v>
      </c>
      <c r="BI119" s="519">
        <v>0</v>
      </c>
      <c r="BJ119" s="519">
        <v>0</v>
      </c>
      <c r="BK119" s="519">
        <v>0</v>
      </c>
      <c r="BL119" s="519">
        <v>0</v>
      </c>
      <c r="BM119" s="519">
        <v>0</v>
      </c>
      <c r="BN119" s="519">
        <v>0</v>
      </c>
      <c r="BO119" s="519">
        <v>0</v>
      </c>
      <c r="BP119" s="519">
        <v>0</v>
      </c>
      <c r="BQ119" s="519">
        <v>0</v>
      </c>
      <c r="BR119" s="519">
        <v>0</v>
      </c>
      <c r="BS119" s="519">
        <v>0</v>
      </c>
      <c r="BT119" s="519">
        <v>0</v>
      </c>
      <c r="BU119" s="519">
        <v>0</v>
      </c>
      <c r="BV119" s="519">
        <v>0</v>
      </c>
      <c r="BW119" s="519">
        <v>0</v>
      </c>
      <c r="BX119" s="519">
        <v>0</v>
      </c>
      <c r="BY119" s="519">
        <v>0</v>
      </c>
      <c r="BZ119" s="519">
        <v>0</v>
      </c>
      <c r="CA119" s="519">
        <v>0</v>
      </c>
      <c r="CB119" s="519">
        <v>0</v>
      </c>
      <c r="CC119" s="519">
        <v>0</v>
      </c>
      <c r="CD119" s="519">
        <v>0</v>
      </c>
      <c r="CE119" s="519">
        <v>0</v>
      </c>
      <c r="CF119" s="519">
        <v>0</v>
      </c>
      <c r="CG119" s="519">
        <v>0</v>
      </c>
      <c r="CH119" s="519">
        <v>0</v>
      </c>
      <c r="CI119" s="519">
        <v>0</v>
      </c>
      <c r="CJ119" s="519">
        <v>0</v>
      </c>
      <c r="CK119" s="519">
        <v>0</v>
      </c>
      <c r="CL119" s="519">
        <v>0</v>
      </c>
      <c r="CM119" s="519">
        <v>0</v>
      </c>
      <c r="CN119" s="519">
        <v>0</v>
      </c>
      <c r="CO119" s="519">
        <v>0</v>
      </c>
      <c r="CP119" s="519">
        <v>0</v>
      </c>
      <c r="CQ119" s="519">
        <v>0</v>
      </c>
      <c r="CR119" s="519">
        <v>0</v>
      </c>
      <c r="CS119" s="519">
        <v>0</v>
      </c>
      <c r="CT119" s="519">
        <v>0</v>
      </c>
      <c r="CU119" s="519">
        <v>0</v>
      </c>
      <c r="CV119" s="519">
        <v>0</v>
      </c>
      <c r="CW119" s="519">
        <v>0</v>
      </c>
      <c r="CX119" s="519">
        <v>0</v>
      </c>
      <c r="CY119" s="519">
        <v>0</v>
      </c>
      <c r="CZ119" s="519">
        <v>0</v>
      </c>
      <c r="DA119" s="519">
        <v>0</v>
      </c>
      <c r="DB119" s="519">
        <v>0</v>
      </c>
      <c r="DC119" s="519">
        <v>0</v>
      </c>
      <c r="DD119" s="519">
        <v>0</v>
      </c>
      <c r="DE119" s="519">
        <v>0</v>
      </c>
      <c r="DF119" s="519">
        <v>0</v>
      </c>
      <c r="DG119" s="519">
        <v>0</v>
      </c>
      <c r="DH119" s="519">
        <v>0</v>
      </c>
      <c r="DI119" s="519">
        <v>0</v>
      </c>
      <c r="DJ119" s="519">
        <v>0</v>
      </c>
      <c r="DK119" s="519">
        <v>0</v>
      </c>
      <c r="DL119" s="519">
        <v>0</v>
      </c>
      <c r="DM119" s="519">
        <v>0</v>
      </c>
      <c r="DN119" s="519">
        <v>0</v>
      </c>
      <c r="DO119" s="519">
        <v>0</v>
      </c>
      <c r="DP119" s="519">
        <v>0</v>
      </c>
      <c r="DQ119" s="519">
        <v>0</v>
      </c>
      <c r="DR119" s="519">
        <v>0</v>
      </c>
      <c r="DS119" s="519">
        <v>0</v>
      </c>
      <c r="DT119" s="519">
        <v>0</v>
      </c>
      <c r="DU119" s="519">
        <v>0</v>
      </c>
      <c r="DV119" s="519">
        <v>0</v>
      </c>
      <c r="DW119" s="519">
        <v>0</v>
      </c>
      <c r="DX119" s="519">
        <v>0</v>
      </c>
      <c r="DY119" s="131"/>
      <c r="DZ119" s="337"/>
      <c r="EA119" s="519" t="s">
        <v>1058</v>
      </c>
      <c r="EB119" s="519" t="s">
        <v>1060</v>
      </c>
      <c r="EC119" s="519">
        <v>55</v>
      </c>
      <c r="ED119" s="521" t="str">
        <f t="shared" si="5"/>
        <v>SDN100255</v>
      </c>
      <c r="EE119" s="519">
        <v>10000</v>
      </c>
      <c r="EF119" s="519">
        <v>10000</v>
      </c>
      <c r="EG119" s="519">
        <v>10000</v>
      </c>
      <c r="EH119" s="519">
        <v>10000</v>
      </c>
      <c r="EI119" s="519">
        <v>10000</v>
      </c>
      <c r="EJ119" s="519">
        <v>10000</v>
      </c>
      <c r="EK119" s="519">
        <v>10494</v>
      </c>
      <c r="EL119" s="519">
        <v>11766</v>
      </c>
      <c r="EM119" s="519">
        <v>13038</v>
      </c>
      <c r="EN119" s="519">
        <v>14310</v>
      </c>
      <c r="EO119" s="519">
        <v>14310</v>
      </c>
      <c r="EP119" s="519">
        <v>14310</v>
      </c>
      <c r="EQ119" s="519">
        <v>14310</v>
      </c>
      <c r="ER119" s="519">
        <v>14310</v>
      </c>
      <c r="ES119" s="519">
        <v>14310</v>
      </c>
      <c r="ET119" s="519">
        <v>14310</v>
      </c>
      <c r="EU119" s="519">
        <v>14310</v>
      </c>
      <c r="EV119" s="519">
        <v>14310</v>
      </c>
      <c r="EW119" s="519">
        <v>14310</v>
      </c>
      <c r="EX119" s="519">
        <v>14310</v>
      </c>
      <c r="EY119" s="519">
        <v>14310</v>
      </c>
      <c r="EZ119" s="519">
        <v>14310</v>
      </c>
      <c r="FA119" s="519">
        <v>14310</v>
      </c>
      <c r="FB119" s="519">
        <v>14310</v>
      </c>
      <c r="FC119" s="519">
        <v>14310</v>
      </c>
      <c r="FD119" s="519">
        <v>0</v>
      </c>
      <c r="FE119" s="519">
        <v>0</v>
      </c>
      <c r="FF119" s="519">
        <v>0</v>
      </c>
      <c r="FG119" s="519">
        <v>0</v>
      </c>
      <c r="FH119" s="519">
        <v>0</v>
      </c>
      <c r="FI119" s="519">
        <v>0</v>
      </c>
      <c r="FJ119" s="519">
        <v>0</v>
      </c>
      <c r="FK119" s="519">
        <v>0</v>
      </c>
      <c r="FL119" s="519">
        <v>0</v>
      </c>
      <c r="FM119" s="519">
        <v>0</v>
      </c>
      <c r="FN119" s="519">
        <v>0</v>
      </c>
      <c r="FO119" s="519">
        <v>0</v>
      </c>
      <c r="FP119" s="519">
        <v>0</v>
      </c>
      <c r="FQ119" s="519">
        <v>0</v>
      </c>
      <c r="FR119" s="519">
        <v>0</v>
      </c>
      <c r="FS119" s="519">
        <v>0</v>
      </c>
      <c r="FT119" s="519">
        <v>0</v>
      </c>
      <c r="FU119" s="519">
        <v>0</v>
      </c>
      <c r="FV119" s="519">
        <v>0</v>
      </c>
      <c r="FW119" s="519">
        <v>0</v>
      </c>
      <c r="FX119" s="519">
        <v>0</v>
      </c>
      <c r="FY119" s="519">
        <v>0</v>
      </c>
      <c r="FZ119" s="519">
        <v>0</v>
      </c>
      <c r="GA119" s="519">
        <v>0</v>
      </c>
      <c r="GB119" s="519">
        <v>0</v>
      </c>
      <c r="GC119" s="519">
        <v>0</v>
      </c>
      <c r="GD119" s="519">
        <v>0</v>
      </c>
      <c r="GE119" s="519">
        <v>0</v>
      </c>
      <c r="GF119" s="519">
        <v>0</v>
      </c>
      <c r="GG119" s="519">
        <v>0</v>
      </c>
      <c r="GH119" s="519">
        <v>0</v>
      </c>
      <c r="GI119" s="519">
        <v>0</v>
      </c>
      <c r="GJ119" s="519">
        <v>0</v>
      </c>
      <c r="GK119" s="519">
        <v>0</v>
      </c>
      <c r="GL119" s="519">
        <v>0</v>
      </c>
      <c r="GM119" s="519">
        <v>0</v>
      </c>
      <c r="GN119" s="519">
        <v>0</v>
      </c>
      <c r="GO119" s="519">
        <v>0</v>
      </c>
      <c r="GP119" s="519">
        <v>0</v>
      </c>
      <c r="GQ119" s="519">
        <v>0</v>
      </c>
      <c r="GR119" s="519">
        <v>0</v>
      </c>
      <c r="GS119" s="519">
        <v>0</v>
      </c>
      <c r="GT119" s="519">
        <v>0</v>
      </c>
      <c r="GU119" s="519">
        <v>0</v>
      </c>
      <c r="GV119" s="519">
        <v>0</v>
      </c>
      <c r="GW119" s="519">
        <v>0</v>
      </c>
      <c r="GX119" s="519">
        <v>0</v>
      </c>
      <c r="GY119" s="519">
        <v>0</v>
      </c>
      <c r="GZ119" s="519">
        <v>0</v>
      </c>
      <c r="HA119" s="519">
        <v>0</v>
      </c>
      <c r="HB119" s="519">
        <v>0</v>
      </c>
      <c r="HC119" s="519">
        <v>0</v>
      </c>
      <c r="HD119" s="519">
        <v>0</v>
      </c>
      <c r="HE119" s="519">
        <v>0</v>
      </c>
      <c r="HF119" s="519">
        <v>0</v>
      </c>
      <c r="HG119" s="519">
        <v>0</v>
      </c>
      <c r="HH119" s="519">
        <v>0</v>
      </c>
      <c r="HI119" s="519">
        <v>0</v>
      </c>
      <c r="HJ119" s="519">
        <v>0</v>
      </c>
      <c r="HK119" s="519">
        <v>0</v>
      </c>
      <c r="HL119" s="519">
        <v>0</v>
      </c>
      <c r="HM119" s="519">
        <v>0</v>
      </c>
      <c r="HN119" s="519">
        <v>0</v>
      </c>
      <c r="HO119" s="519">
        <v>0</v>
      </c>
      <c r="HP119" s="519">
        <v>0</v>
      </c>
      <c r="HQ119" s="519">
        <v>0</v>
      </c>
      <c r="HR119" s="519">
        <v>0</v>
      </c>
      <c r="HS119" s="519">
        <v>0</v>
      </c>
      <c r="HT119" s="519">
        <v>0</v>
      </c>
      <c r="HU119" s="519">
        <v>0</v>
      </c>
      <c r="HV119" s="519">
        <v>0</v>
      </c>
      <c r="HW119" s="519">
        <v>0</v>
      </c>
      <c r="HX119" s="519">
        <v>0</v>
      </c>
      <c r="HY119" s="519">
        <v>0</v>
      </c>
      <c r="HZ119" s="519">
        <v>0</v>
      </c>
      <c r="IA119" s="519">
        <v>0</v>
      </c>
      <c r="IB119" s="519">
        <v>0</v>
      </c>
      <c r="IC119" s="519">
        <v>0</v>
      </c>
      <c r="ID119" s="519">
        <v>0</v>
      </c>
      <c r="IE119" s="519">
        <v>0</v>
      </c>
      <c r="IF119" s="519">
        <v>0</v>
      </c>
      <c r="IG119" s="519">
        <v>0</v>
      </c>
      <c r="IH119" s="519">
        <v>0</v>
      </c>
      <c r="II119" s="519">
        <v>0</v>
      </c>
      <c r="IJ119" s="519">
        <v>0</v>
      </c>
      <c r="IK119" s="519">
        <v>0</v>
      </c>
    </row>
    <row r="120" spans="1:245" hidden="1">
      <c r="A120" s="337"/>
      <c r="B120" s="519" t="s">
        <v>1058</v>
      </c>
      <c r="C120" s="519"/>
      <c r="D120" s="519"/>
      <c r="E120" s="519"/>
      <c r="F120" s="519">
        <v>1</v>
      </c>
      <c r="G120" s="519"/>
      <c r="H120" s="519">
        <v>11</v>
      </c>
      <c r="I120" s="519">
        <v>8</v>
      </c>
      <c r="J120" s="519" t="str">
        <f t="shared" si="6"/>
        <v>SDN10011108</v>
      </c>
      <c r="K120" s="519">
        <v>772</v>
      </c>
      <c r="M120" s="337"/>
      <c r="N120" s="519" t="s">
        <v>1058</v>
      </c>
      <c r="O120" s="519" t="s">
        <v>1060</v>
      </c>
      <c r="P120" s="519">
        <v>56</v>
      </c>
      <c r="Q120" s="183" t="str">
        <f t="shared" si="4"/>
        <v>SDN100256</v>
      </c>
      <c r="R120" s="519">
        <v>0</v>
      </c>
      <c r="S120" s="519">
        <v>0</v>
      </c>
      <c r="T120" s="519">
        <v>0</v>
      </c>
      <c r="U120" s="519">
        <v>0</v>
      </c>
      <c r="V120" s="519">
        <v>0</v>
      </c>
      <c r="W120" s="519">
        <v>0</v>
      </c>
      <c r="X120" s="519">
        <v>0</v>
      </c>
      <c r="Y120" s="519">
        <v>0</v>
      </c>
      <c r="Z120" s="519">
        <v>0</v>
      </c>
      <c r="AA120" s="519">
        <v>0</v>
      </c>
      <c r="AB120" s="519">
        <v>0</v>
      </c>
      <c r="AC120" s="519">
        <v>0</v>
      </c>
      <c r="AD120" s="519">
        <v>0</v>
      </c>
      <c r="AE120" s="519">
        <v>0</v>
      </c>
      <c r="AF120" s="519">
        <v>0</v>
      </c>
      <c r="AG120" s="519">
        <v>0</v>
      </c>
      <c r="AH120" s="519">
        <v>0</v>
      </c>
      <c r="AI120" s="519">
        <v>0</v>
      </c>
      <c r="AJ120" s="519">
        <v>0</v>
      </c>
      <c r="AK120" s="519">
        <v>0</v>
      </c>
      <c r="AL120" s="519">
        <v>0</v>
      </c>
      <c r="AM120" s="519">
        <v>0</v>
      </c>
      <c r="AN120" s="519">
        <v>0</v>
      </c>
      <c r="AO120" s="519">
        <v>0</v>
      </c>
      <c r="AP120" s="519">
        <v>14834.7</v>
      </c>
      <c r="AQ120" s="519">
        <v>0</v>
      </c>
      <c r="AR120" s="519">
        <v>0</v>
      </c>
      <c r="AS120" s="519">
        <v>0</v>
      </c>
      <c r="AT120" s="519">
        <v>0</v>
      </c>
      <c r="AU120" s="519">
        <v>0</v>
      </c>
      <c r="AV120" s="519">
        <v>0</v>
      </c>
      <c r="AW120" s="519">
        <v>0</v>
      </c>
      <c r="AX120" s="519">
        <v>0</v>
      </c>
      <c r="AY120" s="519">
        <v>0</v>
      </c>
      <c r="AZ120" s="519">
        <v>0</v>
      </c>
      <c r="BA120" s="519">
        <v>0</v>
      </c>
      <c r="BB120" s="519">
        <v>0</v>
      </c>
      <c r="BC120" s="519">
        <v>0</v>
      </c>
      <c r="BD120" s="519">
        <v>0</v>
      </c>
      <c r="BE120" s="519">
        <v>0</v>
      </c>
      <c r="BF120" s="519">
        <v>0</v>
      </c>
      <c r="BG120" s="519">
        <v>0</v>
      </c>
      <c r="BH120" s="519">
        <v>0</v>
      </c>
      <c r="BI120" s="519">
        <v>0</v>
      </c>
      <c r="BJ120" s="519">
        <v>0</v>
      </c>
      <c r="BK120" s="519">
        <v>0</v>
      </c>
      <c r="BL120" s="519">
        <v>0</v>
      </c>
      <c r="BM120" s="519">
        <v>0</v>
      </c>
      <c r="BN120" s="519">
        <v>0</v>
      </c>
      <c r="BO120" s="519">
        <v>0</v>
      </c>
      <c r="BP120" s="519">
        <v>0</v>
      </c>
      <c r="BQ120" s="519">
        <v>0</v>
      </c>
      <c r="BR120" s="519">
        <v>0</v>
      </c>
      <c r="BS120" s="519">
        <v>0</v>
      </c>
      <c r="BT120" s="519">
        <v>0</v>
      </c>
      <c r="BU120" s="519">
        <v>0</v>
      </c>
      <c r="BV120" s="519">
        <v>0</v>
      </c>
      <c r="BW120" s="519">
        <v>0</v>
      </c>
      <c r="BX120" s="519">
        <v>0</v>
      </c>
      <c r="BY120" s="519">
        <v>0</v>
      </c>
      <c r="BZ120" s="519">
        <v>0</v>
      </c>
      <c r="CA120" s="519">
        <v>0</v>
      </c>
      <c r="CB120" s="519">
        <v>0</v>
      </c>
      <c r="CC120" s="519">
        <v>0</v>
      </c>
      <c r="CD120" s="519">
        <v>0</v>
      </c>
      <c r="CE120" s="519">
        <v>0</v>
      </c>
      <c r="CF120" s="519">
        <v>0</v>
      </c>
      <c r="CG120" s="519">
        <v>0</v>
      </c>
      <c r="CH120" s="519">
        <v>0</v>
      </c>
      <c r="CI120" s="519">
        <v>0</v>
      </c>
      <c r="CJ120" s="519">
        <v>0</v>
      </c>
      <c r="CK120" s="519">
        <v>0</v>
      </c>
      <c r="CL120" s="519">
        <v>0</v>
      </c>
      <c r="CM120" s="519">
        <v>0</v>
      </c>
      <c r="CN120" s="519">
        <v>0</v>
      </c>
      <c r="CO120" s="519">
        <v>0</v>
      </c>
      <c r="CP120" s="519">
        <v>0</v>
      </c>
      <c r="CQ120" s="519">
        <v>0</v>
      </c>
      <c r="CR120" s="519">
        <v>0</v>
      </c>
      <c r="CS120" s="519">
        <v>0</v>
      </c>
      <c r="CT120" s="519">
        <v>0</v>
      </c>
      <c r="CU120" s="519">
        <v>0</v>
      </c>
      <c r="CV120" s="519">
        <v>0</v>
      </c>
      <c r="CW120" s="519">
        <v>0</v>
      </c>
      <c r="CX120" s="519">
        <v>0</v>
      </c>
      <c r="CY120" s="519">
        <v>0</v>
      </c>
      <c r="CZ120" s="519">
        <v>0</v>
      </c>
      <c r="DA120" s="519">
        <v>0</v>
      </c>
      <c r="DB120" s="519">
        <v>0</v>
      </c>
      <c r="DC120" s="519">
        <v>0</v>
      </c>
      <c r="DD120" s="519">
        <v>0</v>
      </c>
      <c r="DE120" s="519">
        <v>0</v>
      </c>
      <c r="DF120" s="519">
        <v>0</v>
      </c>
      <c r="DG120" s="519">
        <v>0</v>
      </c>
      <c r="DH120" s="519">
        <v>0</v>
      </c>
      <c r="DI120" s="519">
        <v>0</v>
      </c>
      <c r="DJ120" s="519">
        <v>0</v>
      </c>
      <c r="DK120" s="519">
        <v>0</v>
      </c>
      <c r="DL120" s="519">
        <v>0</v>
      </c>
      <c r="DM120" s="519">
        <v>0</v>
      </c>
      <c r="DN120" s="519">
        <v>0</v>
      </c>
      <c r="DO120" s="519">
        <v>0</v>
      </c>
      <c r="DP120" s="519">
        <v>0</v>
      </c>
      <c r="DQ120" s="519">
        <v>0</v>
      </c>
      <c r="DR120" s="519">
        <v>0</v>
      </c>
      <c r="DS120" s="519">
        <v>0</v>
      </c>
      <c r="DT120" s="519">
        <v>0</v>
      </c>
      <c r="DU120" s="519">
        <v>0</v>
      </c>
      <c r="DV120" s="519">
        <v>0</v>
      </c>
      <c r="DW120" s="519">
        <v>0</v>
      </c>
      <c r="DX120" s="519">
        <v>0</v>
      </c>
      <c r="DY120" s="131"/>
      <c r="DZ120" s="337"/>
      <c r="EA120" s="519" t="s">
        <v>1058</v>
      </c>
      <c r="EB120" s="519" t="s">
        <v>1060</v>
      </c>
      <c r="EC120" s="519">
        <v>56</v>
      </c>
      <c r="ED120" s="521" t="str">
        <f t="shared" si="5"/>
        <v>SDN100256</v>
      </c>
      <c r="EE120" s="519">
        <v>10000</v>
      </c>
      <c r="EF120" s="519">
        <v>10000</v>
      </c>
      <c r="EG120" s="519">
        <v>10000</v>
      </c>
      <c r="EH120" s="519">
        <v>10000</v>
      </c>
      <c r="EI120" s="519">
        <v>10000</v>
      </c>
      <c r="EJ120" s="519">
        <v>10000</v>
      </c>
      <c r="EK120" s="519">
        <v>10878.8</v>
      </c>
      <c r="EL120" s="519">
        <v>12197.4</v>
      </c>
      <c r="EM120" s="519">
        <v>13516.1</v>
      </c>
      <c r="EN120" s="519">
        <v>14834.7</v>
      </c>
      <c r="EO120" s="519">
        <v>14834.7</v>
      </c>
      <c r="EP120" s="519">
        <v>14834.7</v>
      </c>
      <c r="EQ120" s="519">
        <v>14834.7</v>
      </c>
      <c r="ER120" s="519">
        <v>14834.7</v>
      </c>
      <c r="ES120" s="519">
        <v>14834.7</v>
      </c>
      <c r="ET120" s="519">
        <v>14834.7</v>
      </c>
      <c r="EU120" s="519">
        <v>14834.7</v>
      </c>
      <c r="EV120" s="519">
        <v>14834.7</v>
      </c>
      <c r="EW120" s="519">
        <v>14834.7</v>
      </c>
      <c r="EX120" s="519">
        <v>14834.7</v>
      </c>
      <c r="EY120" s="519">
        <v>14834.7</v>
      </c>
      <c r="EZ120" s="519">
        <v>14834.7</v>
      </c>
      <c r="FA120" s="519">
        <v>14834.7</v>
      </c>
      <c r="FB120" s="519">
        <v>14834.7</v>
      </c>
      <c r="FC120" s="519">
        <v>14834.7</v>
      </c>
      <c r="FD120" s="519">
        <v>0</v>
      </c>
      <c r="FE120" s="519">
        <v>0</v>
      </c>
      <c r="FF120" s="519">
        <v>0</v>
      </c>
      <c r="FG120" s="519">
        <v>0</v>
      </c>
      <c r="FH120" s="519">
        <v>0</v>
      </c>
      <c r="FI120" s="519">
        <v>0</v>
      </c>
      <c r="FJ120" s="519">
        <v>0</v>
      </c>
      <c r="FK120" s="519">
        <v>0</v>
      </c>
      <c r="FL120" s="519">
        <v>0</v>
      </c>
      <c r="FM120" s="519">
        <v>0</v>
      </c>
      <c r="FN120" s="519">
        <v>0</v>
      </c>
      <c r="FO120" s="519">
        <v>0</v>
      </c>
      <c r="FP120" s="519">
        <v>0</v>
      </c>
      <c r="FQ120" s="519">
        <v>0</v>
      </c>
      <c r="FR120" s="519">
        <v>0</v>
      </c>
      <c r="FS120" s="519">
        <v>0</v>
      </c>
      <c r="FT120" s="519">
        <v>0</v>
      </c>
      <c r="FU120" s="519">
        <v>0</v>
      </c>
      <c r="FV120" s="519">
        <v>0</v>
      </c>
      <c r="FW120" s="519">
        <v>0</v>
      </c>
      <c r="FX120" s="519">
        <v>0</v>
      </c>
      <c r="FY120" s="519">
        <v>0</v>
      </c>
      <c r="FZ120" s="519">
        <v>0</v>
      </c>
      <c r="GA120" s="519">
        <v>0</v>
      </c>
      <c r="GB120" s="519">
        <v>0</v>
      </c>
      <c r="GC120" s="519">
        <v>0</v>
      </c>
      <c r="GD120" s="519">
        <v>0</v>
      </c>
      <c r="GE120" s="519">
        <v>0</v>
      </c>
      <c r="GF120" s="519">
        <v>0</v>
      </c>
      <c r="GG120" s="519">
        <v>0</v>
      </c>
      <c r="GH120" s="519">
        <v>0</v>
      </c>
      <c r="GI120" s="519">
        <v>0</v>
      </c>
      <c r="GJ120" s="519">
        <v>0</v>
      </c>
      <c r="GK120" s="519">
        <v>0</v>
      </c>
      <c r="GL120" s="519">
        <v>0</v>
      </c>
      <c r="GM120" s="519">
        <v>0</v>
      </c>
      <c r="GN120" s="519">
        <v>0</v>
      </c>
      <c r="GO120" s="519">
        <v>0</v>
      </c>
      <c r="GP120" s="519">
        <v>0</v>
      </c>
      <c r="GQ120" s="519">
        <v>0</v>
      </c>
      <c r="GR120" s="519">
        <v>0</v>
      </c>
      <c r="GS120" s="519">
        <v>0</v>
      </c>
      <c r="GT120" s="519">
        <v>0</v>
      </c>
      <c r="GU120" s="519">
        <v>0</v>
      </c>
      <c r="GV120" s="519">
        <v>0</v>
      </c>
      <c r="GW120" s="519">
        <v>0</v>
      </c>
      <c r="GX120" s="519">
        <v>0</v>
      </c>
      <c r="GY120" s="519">
        <v>0</v>
      </c>
      <c r="GZ120" s="519">
        <v>0</v>
      </c>
      <c r="HA120" s="519">
        <v>0</v>
      </c>
      <c r="HB120" s="519">
        <v>0</v>
      </c>
      <c r="HC120" s="519">
        <v>0</v>
      </c>
      <c r="HD120" s="519">
        <v>0</v>
      </c>
      <c r="HE120" s="519">
        <v>0</v>
      </c>
      <c r="HF120" s="519">
        <v>0</v>
      </c>
      <c r="HG120" s="519">
        <v>0</v>
      </c>
      <c r="HH120" s="519">
        <v>0</v>
      </c>
      <c r="HI120" s="519">
        <v>0</v>
      </c>
      <c r="HJ120" s="519">
        <v>0</v>
      </c>
      <c r="HK120" s="519">
        <v>0</v>
      </c>
      <c r="HL120" s="519">
        <v>0</v>
      </c>
      <c r="HM120" s="519">
        <v>0</v>
      </c>
      <c r="HN120" s="519">
        <v>0</v>
      </c>
      <c r="HO120" s="519">
        <v>0</v>
      </c>
      <c r="HP120" s="519">
        <v>0</v>
      </c>
      <c r="HQ120" s="519">
        <v>0</v>
      </c>
      <c r="HR120" s="519">
        <v>0</v>
      </c>
      <c r="HS120" s="519">
        <v>0</v>
      </c>
      <c r="HT120" s="519">
        <v>0</v>
      </c>
      <c r="HU120" s="519">
        <v>0</v>
      </c>
      <c r="HV120" s="519">
        <v>0</v>
      </c>
      <c r="HW120" s="519">
        <v>0</v>
      </c>
      <c r="HX120" s="519">
        <v>0</v>
      </c>
      <c r="HY120" s="519">
        <v>0</v>
      </c>
      <c r="HZ120" s="519">
        <v>0</v>
      </c>
      <c r="IA120" s="519">
        <v>0</v>
      </c>
      <c r="IB120" s="519">
        <v>0</v>
      </c>
      <c r="IC120" s="519">
        <v>0</v>
      </c>
      <c r="ID120" s="519">
        <v>0</v>
      </c>
      <c r="IE120" s="519">
        <v>0</v>
      </c>
      <c r="IF120" s="519">
        <v>0</v>
      </c>
      <c r="IG120" s="519">
        <v>0</v>
      </c>
      <c r="IH120" s="519">
        <v>0</v>
      </c>
      <c r="II120" s="519">
        <v>0</v>
      </c>
      <c r="IJ120" s="519">
        <v>0</v>
      </c>
      <c r="IK120" s="519">
        <v>0</v>
      </c>
    </row>
    <row r="121" spans="1:245" hidden="1">
      <c r="A121" s="337"/>
      <c r="B121" s="519" t="s">
        <v>1058</v>
      </c>
      <c r="C121" s="519"/>
      <c r="D121" s="519"/>
      <c r="E121" s="519"/>
      <c r="F121" s="519">
        <v>1</v>
      </c>
      <c r="G121" s="519"/>
      <c r="H121" s="519">
        <v>11</v>
      </c>
      <c r="I121" s="519">
        <v>9</v>
      </c>
      <c r="J121" s="519" t="str">
        <f t="shared" si="6"/>
        <v>SDN10011109</v>
      </c>
      <c r="K121" s="519">
        <v>772</v>
      </c>
      <c r="M121" s="337"/>
      <c r="N121" s="519" t="s">
        <v>1058</v>
      </c>
      <c r="O121" s="519" t="s">
        <v>1060</v>
      </c>
      <c r="P121" s="519">
        <v>57</v>
      </c>
      <c r="Q121" s="183" t="str">
        <f t="shared" si="4"/>
        <v>SDN100257</v>
      </c>
      <c r="R121" s="519">
        <v>0</v>
      </c>
      <c r="S121" s="519">
        <v>0</v>
      </c>
      <c r="T121" s="519">
        <v>0</v>
      </c>
      <c r="U121" s="519">
        <v>0</v>
      </c>
      <c r="V121" s="519">
        <v>0</v>
      </c>
      <c r="W121" s="519">
        <v>0</v>
      </c>
      <c r="X121" s="519">
        <v>0</v>
      </c>
      <c r="Y121" s="519">
        <v>0</v>
      </c>
      <c r="Z121" s="519">
        <v>0</v>
      </c>
      <c r="AA121" s="519">
        <v>0</v>
      </c>
      <c r="AB121" s="519">
        <v>0</v>
      </c>
      <c r="AC121" s="519">
        <v>0</v>
      </c>
      <c r="AD121" s="519">
        <v>0</v>
      </c>
      <c r="AE121" s="519">
        <v>0</v>
      </c>
      <c r="AF121" s="519">
        <v>0</v>
      </c>
      <c r="AG121" s="519">
        <v>0</v>
      </c>
      <c r="AH121" s="519">
        <v>0</v>
      </c>
      <c r="AI121" s="519">
        <v>0</v>
      </c>
      <c r="AJ121" s="519">
        <v>0</v>
      </c>
      <c r="AK121" s="519">
        <v>0</v>
      </c>
      <c r="AL121" s="519">
        <v>0</v>
      </c>
      <c r="AM121" s="519">
        <v>0</v>
      </c>
      <c r="AN121" s="519">
        <v>0</v>
      </c>
      <c r="AO121" s="519">
        <v>0</v>
      </c>
      <c r="AP121" s="519">
        <v>15550.2</v>
      </c>
      <c r="AQ121" s="519">
        <v>0</v>
      </c>
      <c r="AR121" s="519">
        <v>0</v>
      </c>
      <c r="AS121" s="519">
        <v>0</v>
      </c>
      <c r="AT121" s="519">
        <v>0</v>
      </c>
      <c r="AU121" s="519">
        <v>0</v>
      </c>
      <c r="AV121" s="519">
        <v>0</v>
      </c>
      <c r="AW121" s="519">
        <v>0</v>
      </c>
      <c r="AX121" s="519">
        <v>0</v>
      </c>
      <c r="AY121" s="519">
        <v>0</v>
      </c>
      <c r="AZ121" s="519">
        <v>0</v>
      </c>
      <c r="BA121" s="519">
        <v>0</v>
      </c>
      <c r="BB121" s="519">
        <v>0</v>
      </c>
      <c r="BC121" s="519">
        <v>0</v>
      </c>
      <c r="BD121" s="519">
        <v>0</v>
      </c>
      <c r="BE121" s="519">
        <v>0</v>
      </c>
      <c r="BF121" s="519">
        <v>0</v>
      </c>
      <c r="BG121" s="519">
        <v>0</v>
      </c>
      <c r="BH121" s="519">
        <v>0</v>
      </c>
      <c r="BI121" s="519">
        <v>0</v>
      </c>
      <c r="BJ121" s="519">
        <v>0</v>
      </c>
      <c r="BK121" s="519">
        <v>0</v>
      </c>
      <c r="BL121" s="519">
        <v>0</v>
      </c>
      <c r="BM121" s="519">
        <v>0</v>
      </c>
      <c r="BN121" s="519">
        <v>0</v>
      </c>
      <c r="BO121" s="519">
        <v>0</v>
      </c>
      <c r="BP121" s="519">
        <v>0</v>
      </c>
      <c r="BQ121" s="519">
        <v>0</v>
      </c>
      <c r="BR121" s="519">
        <v>0</v>
      </c>
      <c r="BS121" s="519">
        <v>0</v>
      </c>
      <c r="BT121" s="519">
        <v>0</v>
      </c>
      <c r="BU121" s="519">
        <v>0</v>
      </c>
      <c r="BV121" s="519">
        <v>0</v>
      </c>
      <c r="BW121" s="519">
        <v>0</v>
      </c>
      <c r="BX121" s="519">
        <v>0</v>
      </c>
      <c r="BY121" s="519">
        <v>0</v>
      </c>
      <c r="BZ121" s="519">
        <v>0</v>
      </c>
      <c r="CA121" s="519">
        <v>0</v>
      </c>
      <c r="CB121" s="519">
        <v>0</v>
      </c>
      <c r="CC121" s="519">
        <v>0</v>
      </c>
      <c r="CD121" s="519">
        <v>0</v>
      </c>
      <c r="CE121" s="519">
        <v>0</v>
      </c>
      <c r="CF121" s="519">
        <v>0</v>
      </c>
      <c r="CG121" s="519">
        <v>0</v>
      </c>
      <c r="CH121" s="519">
        <v>0</v>
      </c>
      <c r="CI121" s="519">
        <v>0</v>
      </c>
      <c r="CJ121" s="519">
        <v>0</v>
      </c>
      <c r="CK121" s="519">
        <v>0</v>
      </c>
      <c r="CL121" s="519">
        <v>0</v>
      </c>
      <c r="CM121" s="519">
        <v>0</v>
      </c>
      <c r="CN121" s="519">
        <v>0</v>
      </c>
      <c r="CO121" s="519">
        <v>0</v>
      </c>
      <c r="CP121" s="519">
        <v>0</v>
      </c>
      <c r="CQ121" s="519">
        <v>0</v>
      </c>
      <c r="CR121" s="519">
        <v>0</v>
      </c>
      <c r="CS121" s="519">
        <v>0</v>
      </c>
      <c r="CT121" s="519">
        <v>0</v>
      </c>
      <c r="CU121" s="519">
        <v>0</v>
      </c>
      <c r="CV121" s="519">
        <v>0</v>
      </c>
      <c r="CW121" s="519">
        <v>0</v>
      </c>
      <c r="CX121" s="519">
        <v>0</v>
      </c>
      <c r="CY121" s="519">
        <v>0</v>
      </c>
      <c r="CZ121" s="519">
        <v>0</v>
      </c>
      <c r="DA121" s="519">
        <v>0</v>
      </c>
      <c r="DB121" s="519">
        <v>0</v>
      </c>
      <c r="DC121" s="519">
        <v>0</v>
      </c>
      <c r="DD121" s="519">
        <v>0</v>
      </c>
      <c r="DE121" s="519">
        <v>0</v>
      </c>
      <c r="DF121" s="519">
        <v>0</v>
      </c>
      <c r="DG121" s="519">
        <v>0</v>
      </c>
      <c r="DH121" s="519">
        <v>0</v>
      </c>
      <c r="DI121" s="519">
        <v>0</v>
      </c>
      <c r="DJ121" s="519">
        <v>0</v>
      </c>
      <c r="DK121" s="519">
        <v>0</v>
      </c>
      <c r="DL121" s="519">
        <v>0</v>
      </c>
      <c r="DM121" s="519">
        <v>0</v>
      </c>
      <c r="DN121" s="519">
        <v>0</v>
      </c>
      <c r="DO121" s="519">
        <v>0</v>
      </c>
      <c r="DP121" s="519">
        <v>0</v>
      </c>
      <c r="DQ121" s="519">
        <v>0</v>
      </c>
      <c r="DR121" s="519">
        <v>0</v>
      </c>
      <c r="DS121" s="519">
        <v>0</v>
      </c>
      <c r="DT121" s="519">
        <v>0</v>
      </c>
      <c r="DU121" s="519">
        <v>0</v>
      </c>
      <c r="DV121" s="519">
        <v>0</v>
      </c>
      <c r="DW121" s="519">
        <v>0</v>
      </c>
      <c r="DX121" s="519">
        <v>0</v>
      </c>
      <c r="DY121" s="131"/>
      <c r="DZ121" s="337"/>
      <c r="EA121" s="519" t="s">
        <v>1058</v>
      </c>
      <c r="EB121" s="519" t="s">
        <v>1060</v>
      </c>
      <c r="EC121" s="519">
        <v>57</v>
      </c>
      <c r="ED121" s="521" t="str">
        <f t="shared" si="5"/>
        <v>SDN100257</v>
      </c>
      <c r="EE121" s="519">
        <v>10000</v>
      </c>
      <c r="EF121" s="519">
        <v>10000</v>
      </c>
      <c r="EG121" s="519">
        <v>10000</v>
      </c>
      <c r="EH121" s="519">
        <v>10000</v>
      </c>
      <c r="EI121" s="519">
        <v>10000</v>
      </c>
      <c r="EJ121" s="519">
        <v>10021.200000000001</v>
      </c>
      <c r="EK121" s="519">
        <v>11403.5</v>
      </c>
      <c r="EL121" s="519">
        <v>12785.7</v>
      </c>
      <c r="EM121" s="519">
        <v>14168</v>
      </c>
      <c r="EN121" s="519">
        <v>15550.2</v>
      </c>
      <c r="EO121" s="519">
        <v>15550.2</v>
      </c>
      <c r="EP121" s="519">
        <v>15550.2</v>
      </c>
      <c r="EQ121" s="519">
        <v>15550.2</v>
      </c>
      <c r="ER121" s="519">
        <v>15550.2</v>
      </c>
      <c r="ES121" s="519">
        <v>15550.2</v>
      </c>
      <c r="ET121" s="519">
        <v>15550.2</v>
      </c>
      <c r="EU121" s="519">
        <v>15550.2</v>
      </c>
      <c r="EV121" s="519">
        <v>15550.2</v>
      </c>
      <c r="EW121" s="519">
        <v>15550.2</v>
      </c>
      <c r="EX121" s="519">
        <v>15550.2</v>
      </c>
      <c r="EY121" s="519">
        <v>15550.2</v>
      </c>
      <c r="EZ121" s="519">
        <v>15550.2</v>
      </c>
      <c r="FA121" s="519">
        <v>15550.2</v>
      </c>
      <c r="FB121" s="519">
        <v>15550.2</v>
      </c>
      <c r="FC121" s="519">
        <v>15550.2</v>
      </c>
      <c r="FD121" s="519">
        <v>0</v>
      </c>
      <c r="FE121" s="519">
        <v>0</v>
      </c>
      <c r="FF121" s="519">
        <v>0</v>
      </c>
      <c r="FG121" s="519">
        <v>0</v>
      </c>
      <c r="FH121" s="519">
        <v>0</v>
      </c>
      <c r="FI121" s="519">
        <v>0</v>
      </c>
      <c r="FJ121" s="519">
        <v>0</v>
      </c>
      <c r="FK121" s="519">
        <v>0</v>
      </c>
      <c r="FL121" s="519">
        <v>0</v>
      </c>
      <c r="FM121" s="519">
        <v>0</v>
      </c>
      <c r="FN121" s="519">
        <v>0</v>
      </c>
      <c r="FO121" s="519">
        <v>0</v>
      </c>
      <c r="FP121" s="519">
        <v>0</v>
      </c>
      <c r="FQ121" s="519">
        <v>0</v>
      </c>
      <c r="FR121" s="519">
        <v>0</v>
      </c>
      <c r="FS121" s="519">
        <v>0</v>
      </c>
      <c r="FT121" s="519">
        <v>0</v>
      </c>
      <c r="FU121" s="519">
        <v>0</v>
      </c>
      <c r="FV121" s="519">
        <v>0</v>
      </c>
      <c r="FW121" s="519">
        <v>0</v>
      </c>
      <c r="FX121" s="519">
        <v>0</v>
      </c>
      <c r="FY121" s="519">
        <v>0</v>
      </c>
      <c r="FZ121" s="519">
        <v>0</v>
      </c>
      <c r="GA121" s="519">
        <v>0</v>
      </c>
      <c r="GB121" s="519">
        <v>0</v>
      </c>
      <c r="GC121" s="519">
        <v>0</v>
      </c>
      <c r="GD121" s="519">
        <v>0</v>
      </c>
      <c r="GE121" s="519">
        <v>0</v>
      </c>
      <c r="GF121" s="519">
        <v>0</v>
      </c>
      <c r="GG121" s="519">
        <v>0</v>
      </c>
      <c r="GH121" s="519">
        <v>0</v>
      </c>
      <c r="GI121" s="519">
        <v>0</v>
      </c>
      <c r="GJ121" s="519">
        <v>0</v>
      </c>
      <c r="GK121" s="519">
        <v>0</v>
      </c>
      <c r="GL121" s="519">
        <v>0</v>
      </c>
      <c r="GM121" s="519">
        <v>0</v>
      </c>
      <c r="GN121" s="519">
        <v>0</v>
      </c>
      <c r="GO121" s="519">
        <v>0</v>
      </c>
      <c r="GP121" s="519">
        <v>0</v>
      </c>
      <c r="GQ121" s="519">
        <v>0</v>
      </c>
      <c r="GR121" s="519">
        <v>0</v>
      </c>
      <c r="GS121" s="519">
        <v>0</v>
      </c>
      <c r="GT121" s="519">
        <v>0</v>
      </c>
      <c r="GU121" s="519">
        <v>0</v>
      </c>
      <c r="GV121" s="519">
        <v>0</v>
      </c>
      <c r="GW121" s="519">
        <v>0</v>
      </c>
      <c r="GX121" s="519">
        <v>0</v>
      </c>
      <c r="GY121" s="519">
        <v>0</v>
      </c>
      <c r="GZ121" s="519">
        <v>0</v>
      </c>
      <c r="HA121" s="519">
        <v>0</v>
      </c>
      <c r="HB121" s="519">
        <v>0</v>
      </c>
      <c r="HC121" s="519">
        <v>0</v>
      </c>
      <c r="HD121" s="519">
        <v>0</v>
      </c>
      <c r="HE121" s="519">
        <v>0</v>
      </c>
      <c r="HF121" s="519">
        <v>0</v>
      </c>
      <c r="HG121" s="519">
        <v>0</v>
      </c>
      <c r="HH121" s="519">
        <v>0</v>
      </c>
      <c r="HI121" s="519">
        <v>0</v>
      </c>
      <c r="HJ121" s="519">
        <v>0</v>
      </c>
      <c r="HK121" s="519">
        <v>0</v>
      </c>
      <c r="HL121" s="519">
        <v>0</v>
      </c>
      <c r="HM121" s="519">
        <v>0</v>
      </c>
      <c r="HN121" s="519">
        <v>0</v>
      </c>
      <c r="HO121" s="519">
        <v>0</v>
      </c>
      <c r="HP121" s="519">
        <v>0</v>
      </c>
      <c r="HQ121" s="519">
        <v>0</v>
      </c>
      <c r="HR121" s="519">
        <v>0</v>
      </c>
      <c r="HS121" s="519">
        <v>0</v>
      </c>
      <c r="HT121" s="519">
        <v>0</v>
      </c>
      <c r="HU121" s="519">
        <v>0</v>
      </c>
      <c r="HV121" s="519">
        <v>0</v>
      </c>
      <c r="HW121" s="519">
        <v>0</v>
      </c>
      <c r="HX121" s="519">
        <v>0</v>
      </c>
      <c r="HY121" s="519">
        <v>0</v>
      </c>
      <c r="HZ121" s="519">
        <v>0</v>
      </c>
      <c r="IA121" s="519">
        <v>0</v>
      </c>
      <c r="IB121" s="519">
        <v>0</v>
      </c>
      <c r="IC121" s="519">
        <v>0</v>
      </c>
      <c r="ID121" s="519">
        <v>0</v>
      </c>
      <c r="IE121" s="519">
        <v>0</v>
      </c>
      <c r="IF121" s="519">
        <v>0</v>
      </c>
      <c r="IG121" s="519">
        <v>0</v>
      </c>
      <c r="IH121" s="519">
        <v>0</v>
      </c>
      <c r="II121" s="519">
        <v>0</v>
      </c>
      <c r="IJ121" s="519">
        <v>0</v>
      </c>
      <c r="IK121" s="519">
        <v>0</v>
      </c>
    </row>
    <row r="122" spans="1:245" hidden="1">
      <c r="A122" s="337"/>
      <c r="B122" s="519" t="s">
        <v>1058</v>
      </c>
      <c r="C122" s="519"/>
      <c r="D122" s="519"/>
      <c r="E122" s="519"/>
      <c r="F122" s="519">
        <v>1</v>
      </c>
      <c r="G122" s="519"/>
      <c r="H122" s="519">
        <v>11</v>
      </c>
      <c r="I122" s="519">
        <v>10</v>
      </c>
      <c r="J122" s="519" t="str">
        <f t="shared" si="6"/>
        <v>SDN10011110</v>
      </c>
      <c r="K122" s="519">
        <v>772</v>
      </c>
      <c r="M122" s="337"/>
      <c r="N122" s="519" t="s">
        <v>1058</v>
      </c>
      <c r="O122" s="519" t="s">
        <v>1060</v>
      </c>
      <c r="P122" s="519">
        <v>58</v>
      </c>
      <c r="Q122" s="183" t="str">
        <f t="shared" si="4"/>
        <v>SDN100258</v>
      </c>
      <c r="R122" s="519">
        <v>0</v>
      </c>
      <c r="S122" s="519">
        <v>0</v>
      </c>
      <c r="T122" s="519">
        <v>0</v>
      </c>
      <c r="U122" s="519">
        <v>0</v>
      </c>
      <c r="V122" s="519">
        <v>0</v>
      </c>
      <c r="W122" s="519">
        <v>0</v>
      </c>
      <c r="X122" s="519">
        <v>0</v>
      </c>
      <c r="Y122" s="519">
        <v>0</v>
      </c>
      <c r="Z122" s="519">
        <v>0</v>
      </c>
      <c r="AA122" s="519">
        <v>0</v>
      </c>
      <c r="AB122" s="519">
        <v>0</v>
      </c>
      <c r="AC122" s="519">
        <v>0</v>
      </c>
      <c r="AD122" s="519">
        <v>0</v>
      </c>
      <c r="AE122" s="519">
        <v>0</v>
      </c>
      <c r="AF122" s="519">
        <v>0</v>
      </c>
      <c r="AG122" s="519">
        <v>0</v>
      </c>
      <c r="AH122" s="519">
        <v>0</v>
      </c>
      <c r="AI122" s="519">
        <v>0</v>
      </c>
      <c r="AJ122" s="519">
        <v>0</v>
      </c>
      <c r="AK122" s="519">
        <v>0</v>
      </c>
      <c r="AL122" s="519">
        <v>0</v>
      </c>
      <c r="AM122" s="519">
        <v>0</v>
      </c>
      <c r="AN122" s="519">
        <v>0</v>
      </c>
      <c r="AO122" s="519">
        <v>0</v>
      </c>
      <c r="AP122" s="519">
        <v>16647.3</v>
      </c>
      <c r="AQ122" s="519">
        <v>0</v>
      </c>
      <c r="AR122" s="519">
        <v>0</v>
      </c>
      <c r="AS122" s="519">
        <v>0</v>
      </c>
      <c r="AT122" s="519">
        <v>0</v>
      </c>
      <c r="AU122" s="519">
        <v>0</v>
      </c>
      <c r="AV122" s="519">
        <v>0</v>
      </c>
      <c r="AW122" s="519">
        <v>0</v>
      </c>
      <c r="AX122" s="519">
        <v>0</v>
      </c>
      <c r="AY122" s="519">
        <v>0</v>
      </c>
      <c r="AZ122" s="519">
        <v>0</v>
      </c>
      <c r="BA122" s="519">
        <v>0</v>
      </c>
      <c r="BB122" s="519">
        <v>0</v>
      </c>
      <c r="BC122" s="519">
        <v>0</v>
      </c>
      <c r="BD122" s="519">
        <v>0</v>
      </c>
      <c r="BE122" s="519">
        <v>0</v>
      </c>
      <c r="BF122" s="519">
        <v>0</v>
      </c>
      <c r="BG122" s="519">
        <v>0</v>
      </c>
      <c r="BH122" s="519">
        <v>0</v>
      </c>
      <c r="BI122" s="519">
        <v>0</v>
      </c>
      <c r="BJ122" s="519">
        <v>0</v>
      </c>
      <c r="BK122" s="519">
        <v>0</v>
      </c>
      <c r="BL122" s="519">
        <v>0</v>
      </c>
      <c r="BM122" s="519">
        <v>0</v>
      </c>
      <c r="BN122" s="519">
        <v>0</v>
      </c>
      <c r="BO122" s="519">
        <v>0</v>
      </c>
      <c r="BP122" s="519">
        <v>0</v>
      </c>
      <c r="BQ122" s="519">
        <v>0</v>
      </c>
      <c r="BR122" s="519">
        <v>0</v>
      </c>
      <c r="BS122" s="519">
        <v>0</v>
      </c>
      <c r="BT122" s="519">
        <v>0</v>
      </c>
      <c r="BU122" s="519">
        <v>0</v>
      </c>
      <c r="BV122" s="519">
        <v>0</v>
      </c>
      <c r="BW122" s="519">
        <v>0</v>
      </c>
      <c r="BX122" s="519">
        <v>0</v>
      </c>
      <c r="BY122" s="519">
        <v>0</v>
      </c>
      <c r="BZ122" s="519">
        <v>0</v>
      </c>
      <c r="CA122" s="519">
        <v>0</v>
      </c>
      <c r="CB122" s="519">
        <v>0</v>
      </c>
      <c r="CC122" s="519">
        <v>0</v>
      </c>
      <c r="CD122" s="519">
        <v>0</v>
      </c>
      <c r="CE122" s="519">
        <v>0</v>
      </c>
      <c r="CF122" s="519">
        <v>0</v>
      </c>
      <c r="CG122" s="519">
        <v>0</v>
      </c>
      <c r="CH122" s="519">
        <v>0</v>
      </c>
      <c r="CI122" s="519">
        <v>0</v>
      </c>
      <c r="CJ122" s="519">
        <v>0</v>
      </c>
      <c r="CK122" s="519">
        <v>0</v>
      </c>
      <c r="CL122" s="519">
        <v>0</v>
      </c>
      <c r="CM122" s="519">
        <v>0</v>
      </c>
      <c r="CN122" s="519">
        <v>0</v>
      </c>
      <c r="CO122" s="519">
        <v>0</v>
      </c>
      <c r="CP122" s="519">
        <v>0</v>
      </c>
      <c r="CQ122" s="519">
        <v>0</v>
      </c>
      <c r="CR122" s="519">
        <v>0</v>
      </c>
      <c r="CS122" s="519">
        <v>0</v>
      </c>
      <c r="CT122" s="519">
        <v>0</v>
      </c>
      <c r="CU122" s="519">
        <v>0</v>
      </c>
      <c r="CV122" s="519">
        <v>0</v>
      </c>
      <c r="CW122" s="519">
        <v>0</v>
      </c>
      <c r="CX122" s="519">
        <v>0</v>
      </c>
      <c r="CY122" s="519">
        <v>0</v>
      </c>
      <c r="CZ122" s="519">
        <v>0</v>
      </c>
      <c r="DA122" s="519">
        <v>0</v>
      </c>
      <c r="DB122" s="519">
        <v>0</v>
      </c>
      <c r="DC122" s="519">
        <v>0</v>
      </c>
      <c r="DD122" s="519">
        <v>0</v>
      </c>
      <c r="DE122" s="519">
        <v>0</v>
      </c>
      <c r="DF122" s="519">
        <v>0</v>
      </c>
      <c r="DG122" s="519">
        <v>0</v>
      </c>
      <c r="DH122" s="519">
        <v>0</v>
      </c>
      <c r="DI122" s="519">
        <v>0</v>
      </c>
      <c r="DJ122" s="519">
        <v>0</v>
      </c>
      <c r="DK122" s="519">
        <v>0</v>
      </c>
      <c r="DL122" s="519">
        <v>0</v>
      </c>
      <c r="DM122" s="519">
        <v>0</v>
      </c>
      <c r="DN122" s="519">
        <v>0</v>
      </c>
      <c r="DO122" s="519">
        <v>0</v>
      </c>
      <c r="DP122" s="519">
        <v>0</v>
      </c>
      <c r="DQ122" s="519">
        <v>0</v>
      </c>
      <c r="DR122" s="519">
        <v>0</v>
      </c>
      <c r="DS122" s="519">
        <v>0</v>
      </c>
      <c r="DT122" s="519">
        <v>0</v>
      </c>
      <c r="DU122" s="519">
        <v>0</v>
      </c>
      <c r="DV122" s="519">
        <v>0</v>
      </c>
      <c r="DW122" s="519">
        <v>0</v>
      </c>
      <c r="DX122" s="519">
        <v>0</v>
      </c>
      <c r="DY122" s="131"/>
      <c r="DZ122" s="337"/>
      <c r="EA122" s="519" t="s">
        <v>1058</v>
      </c>
      <c r="EB122" s="519" t="s">
        <v>1060</v>
      </c>
      <c r="EC122" s="519">
        <v>58</v>
      </c>
      <c r="ED122" s="521" t="str">
        <f t="shared" si="5"/>
        <v>SDN100258</v>
      </c>
      <c r="EE122" s="519">
        <v>10000</v>
      </c>
      <c r="EF122" s="519">
        <v>10000</v>
      </c>
      <c r="EG122" s="519">
        <v>10000</v>
      </c>
      <c r="EH122" s="519">
        <v>10000</v>
      </c>
      <c r="EI122" s="519">
        <v>10000</v>
      </c>
      <c r="EJ122" s="519">
        <v>10728.3</v>
      </c>
      <c r="EK122" s="519">
        <v>12208</v>
      </c>
      <c r="EL122" s="519">
        <v>13687.8</v>
      </c>
      <c r="EM122" s="519">
        <v>15167.5</v>
      </c>
      <c r="EN122" s="519">
        <v>16647.3</v>
      </c>
      <c r="EO122" s="519">
        <v>16647.3</v>
      </c>
      <c r="EP122" s="519">
        <v>16647.3</v>
      </c>
      <c r="EQ122" s="519">
        <v>16647.3</v>
      </c>
      <c r="ER122" s="519">
        <v>16647.3</v>
      </c>
      <c r="ES122" s="519">
        <v>16647.3</v>
      </c>
      <c r="ET122" s="519">
        <v>16647.3</v>
      </c>
      <c r="EU122" s="519">
        <v>16647.3</v>
      </c>
      <c r="EV122" s="519">
        <v>16647.3</v>
      </c>
      <c r="EW122" s="519">
        <v>16647.3</v>
      </c>
      <c r="EX122" s="519">
        <v>16647.3</v>
      </c>
      <c r="EY122" s="519">
        <v>16647.3</v>
      </c>
      <c r="EZ122" s="519">
        <v>16647.3</v>
      </c>
      <c r="FA122" s="519">
        <v>16647.3</v>
      </c>
      <c r="FB122" s="519">
        <v>16647.3</v>
      </c>
      <c r="FC122" s="519">
        <v>16647.3</v>
      </c>
      <c r="FD122" s="519">
        <v>0</v>
      </c>
      <c r="FE122" s="519">
        <v>0</v>
      </c>
      <c r="FF122" s="519">
        <v>0</v>
      </c>
      <c r="FG122" s="519">
        <v>0</v>
      </c>
      <c r="FH122" s="519">
        <v>0</v>
      </c>
      <c r="FI122" s="519">
        <v>0</v>
      </c>
      <c r="FJ122" s="519">
        <v>0</v>
      </c>
      <c r="FK122" s="519">
        <v>0</v>
      </c>
      <c r="FL122" s="519">
        <v>0</v>
      </c>
      <c r="FM122" s="519">
        <v>0</v>
      </c>
      <c r="FN122" s="519">
        <v>0</v>
      </c>
      <c r="FO122" s="519">
        <v>0</v>
      </c>
      <c r="FP122" s="519">
        <v>0</v>
      </c>
      <c r="FQ122" s="519">
        <v>0</v>
      </c>
      <c r="FR122" s="519">
        <v>0</v>
      </c>
      <c r="FS122" s="519">
        <v>0</v>
      </c>
      <c r="FT122" s="519">
        <v>0</v>
      </c>
      <c r="FU122" s="519">
        <v>0</v>
      </c>
      <c r="FV122" s="519">
        <v>0</v>
      </c>
      <c r="FW122" s="519">
        <v>0</v>
      </c>
      <c r="FX122" s="519">
        <v>0</v>
      </c>
      <c r="FY122" s="519">
        <v>0</v>
      </c>
      <c r="FZ122" s="519">
        <v>0</v>
      </c>
      <c r="GA122" s="519">
        <v>0</v>
      </c>
      <c r="GB122" s="519">
        <v>0</v>
      </c>
      <c r="GC122" s="519">
        <v>0</v>
      </c>
      <c r="GD122" s="519">
        <v>0</v>
      </c>
      <c r="GE122" s="519">
        <v>0</v>
      </c>
      <c r="GF122" s="519">
        <v>0</v>
      </c>
      <c r="GG122" s="519">
        <v>0</v>
      </c>
      <c r="GH122" s="519">
        <v>0</v>
      </c>
      <c r="GI122" s="519">
        <v>0</v>
      </c>
      <c r="GJ122" s="519">
        <v>0</v>
      </c>
      <c r="GK122" s="519">
        <v>0</v>
      </c>
      <c r="GL122" s="519">
        <v>0</v>
      </c>
      <c r="GM122" s="519">
        <v>0</v>
      </c>
      <c r="GN122" s="519">
        <v>0</v>
      </c>
      <c r="GO122" s="519">
        <v>0</v>
      </c>
      <c r="GP122" s="519">
        <v>0</v>
      </c>
      <c r="GQ122" s="519">
        <v>0</v>
      </c>
      <c r="GR122" s="519">
        <v>0</v>
      </c>
      <c r="GS122" s="519">
        <v>0</v>
      </c>
      <c r="GT122" s="519">
        <v>0</v>
      </c>
      <c r="GU122" s="519">
        <v>0</v>
      </c>
      <c r="GV122" s="519">
        <v>0</v>
      </c>
      <c r="GW122" s="519">
        <v>0</v>
      </c>
      <c r="GX122" s="519">
        <v>0</v>
      </c>
      <c r="GY122" s="519">
        <v>0</v>
      </c>
      <c r="GZ122" s="519">
        <v>0</v>
      </c>
      <c r="HA122" s="519">
        <v>0</v>
      </c>
      <c r="HB122" s="519">
        <v>0</v>
      </c>
      <c r="HC122" s="519">
        <v>0</v>
      </c>
      <c r="HD122" s="519">
        <v>0</v>
      </c>
      <c r="HE122" s="519">
        <v>0</v>
      </c>
      <c r="HF122" s="519">
        <v>0</v>
      </c>
      <c r="HG122" s="519">
        <v>0</v>
      </c>
      <c r="HH122" s="519">
        <v>0</v>
      </c>
      <c r="HI122" s="519">
        <v>0</v>
      </c>
      <c r="HJ122" s="519">
        <v>0</v>
      </c>
      <c r="HK122" s="519">
        <v>0</v>
      </c>
      <c r="HL122" s="519">
        <v>0</v>
      </c>
      <c r="HM122" s="519">
        <v>0</v>
      </c>
      <c r="HN122" s="519">
        <v>0</v>
      </c>
      <c r="HO122" s="519">
        <v>0</v>
      </c>
      <c r="HP122" s="519">
        <v>0</v>
      </c>
      <c r="HQ122" s="519">
        <v>0</v>
      </c>
      <c r="HR122" s="519">
        <v>0</v>
      </c>
      <c r="HS122" s="519">
        <v>0</v>
      </c>
      <c r="HT122" s="519">
        <v>0</v>
      </c>
      <c r="HU122" s="519">
        <v>0</v>
      </c>
      <c r="HV122" s="519">
        <v>0</v>
      </c>
      <c r="HW122" s="519">
        <v>0</v>
      </c>
      <c r="HX122" s="519">
        <v>0</v>
      </c>
      <c r="HY122" s="519">
        <v>0</v>
      </c>
      <c r="HZ122" s="519">
        <v>0</v>
      </c>
      <c r="IA122" s="519">
        <v>0</v>
      </c>
      <c r="IB122" s="519">
        <v>0</v>
      </c>
      <c r="IC122" s="519">
        <v>0</v>
      </c>
      <c r="ID122" s="519">
        <v>0</v>
      </c>
      <c r="IE122" s="519">
        <v>0</v>
      </c>
      <c r="IF122" s="519">
        <v>0</v>
      </c>
      <c r="IG122" s="519">
        <v>0</v>
      </c>
      <c r="IH122" s="519">
        <v>0</v>
      </c>
      <c r="II122" s="519">
        <v>0</v>
      </c>
      <c r="IJ122" s="519">
        <v>0</v>
      </c>
      <c r="IK122" s="519">
        <v>0</v>
      </c>
    </row>
    <row r="123" spans="1:245" hidden="1">
      <c r="A123" s="337"/>
      <c r="B123" s="519" t="s">
        <v>1058</v>
      </c>
      <c r="C123" s="519"/>
      <c r="D123" s="519"/>
      <c r="E123" s="519"/>
      <c r="F123" s="519">
        <v>1</v>
      </c>
      <c r="G123" s="519"/>
      <c r="H123" s="519">
        <v>12</v>
      </c>
      <c r="I123" s="519">
        <v>1</v>
      </c>
      <c r="J123" s="519" t="str">
        <f t="shared" si="6"/>
        <v>SDN10011201</v>
      </c>
      <c r="K123" s="519">
        <v>965</v>
      </c>
      <c r="M123" s="337"/>
      <c r="N123" s="519" t="s">
        <v>1058</v>
      </c>
      <c r="O123" s="519" t="s">
        <v>1060</v>
      </c>
      <c r="P123" s="519">
        <v>59</v>
      </c>
      <c r="Q123" s="183" t="str">
        <f t="shared" si="4"/>
        <v>SDN100259</v>
      </c>
      <c r="R123" s="519">
        <v>0</v>
      </c>
      <c r="S123" s="519">
        <v>0</v>
      </c>
      <c r="T123" s="519">
        <v>0</v>
      </c>
      <c r="U123" s="519">
        <v>0</v>
      </c>
      <c r="V123" s="519">
        <v>0</v>
      </c>
      <c r="W123" s="519">
        <v>0</v>
      </c>
      <c r="X123" s="519">
        <v>0</v>
      </c>
      <c r="Y123" s="519">
        <v>0</v>
      </c>
      <c r="Z123" s="519">
        <v>0</v>
      </c>
      <c r="AA123" s="519">
        <v>0</v>
      </c>
      <c r="AB123" s="519">
        <v>0</v>
      </c>
      <c r="AC123" s="519">
        <v>0</v>
      </c>
      <c r="AD123" s="519">
        <v>0</v>
      </c>
      <c r="AE123" s="519">
        <v>0</v>
      </c>
      <c r="AF123" s="519">
        <v>0</v>
      </c>
      <c r="AG123" s="519">
        <v>0</v>
      </c>
      <c r="AH123" s="519">
        <v>0</v>
      </c>
      <c r="AI123" s="519">
        <v>0</v>
      </c>
      <c r="AJ123" s="519">
        <v>0</v>
      </c>
      <c r="AK123" s="519">
        <v>0</v>
      </c>
      <c r="AL123" s="519">
        <v>0</v>
      </c>
      <c r="AM123" s="519">
        <v>0</v>
      </c>
      <c r="AN123" s="519">
        <v>0</v>
      </c>
      <c r="AO123" s="519">
        <v>0</v>
      </c>
      <c r="AP123" s="519">
        <v>18078.3</v>
      </c>
      <c r="AQ123" s="519">
        <v>0</v>
      </c>
      <c r="AR123" s="519">
        <v>0</v>
      </c>
      <c r="AS123" s="519">
        <v>0</v>
      </c>
      <c r="AT123" s="519">
        <v>0</v>
      </c>
      <c r="AU123" s="519">
        <v>0</v>
      </c>
      <c r="AV123" s="519">
        <v>0</v>
      </c>
      <c r="AW123" s="519">
        <v>0</v>
      </c>
      <c r="AX123" s="519">
        <v>0</v>
      </c>
      <c r="AY123" s="519">
        <v>0</v>
      </c>
      <c r="AZ123" s="519">
        <v>0</v>
      </c>
      <c r="BA123" s="519">
        <v>0</v>
      </c>
      <c r="BB123" s="519">
        <v>0</v>
      </c>
      <c r="BC123" s="519">
        <v>0</v>
      </c>
      <c r="BD123" s="519">
        <v>0</v>
      </c>
      <c r="BE123" s="519">
        <v>0</v>
      </c>
      <c r="BF123" s="519">
        <v>0</v>
      </c>
      <c r="BG123" s="519">
        <v>0</v>
      </c>
      <c r="BH123" s="519">
        <v>0</v>
      </c>
      <c r="BI123" s="519">
        <v>0</v>
      </c>
      <c r="BJ123" s="519">
        <v>0</v>
      </c>
      <c r="BK123" s="519">
        <v>0</v>
      </c>
      <c r="BL123" s="519">
        <v>0</v>
      </c>
      <c r="BM123" s="519">
        <v>0</v>
      </c>
      <c r="BN123" s="519">
        <v>0</v>
      </c>
      <c r="BO123" s="519">
        <v>0</v>
      </c>
      <c r="BP123" s="519">
        <v>0</v>
      </c>
      <c r="BQ123" s="519">
        <v>0</v>
      </c>
      <c r="BR123" s="519">
        <v>0</v>
      </c>
      <c r="BS123" s="519">
        <v>0</v>
      </c>
      <c r="BT123" s="519">
        <v>0</v>
      </c>
      <c r="BU123" s="519">
        <v>0</v>
      </c>
      <c r="BV123" s="519">
        <v>0</v>
      </c>
      <c r="BW123" s="519">
        <v>0</v>
      </c>
      <c r="BX123" s="519">
        <v>0</v>
      </c>
      <c r="BY123" s="519">
        <v>0</v>
      </c>
      <c r="BZ123" s="519">
        <v>0</v>
      </c>
      <c r="CA123" s="519">
        <v>0</v>
      </c>
      <c r="CB123" s="519">
        <v>0</v>
      </c>
      <c r="CC123" s="519">
        <v>0</v>
      </c>
      <c r="CD123" s="519">
        <v>0</v>
      </c>
      <c r="CE123" s="519">
        <v>0</v>
      </c>
      <c r="CF123" s="519">
        <v>0</v>
      </c>
      <c r="CG123" s="519">
        <v>0</v>
      </c>
      <c r="CH123" s="519">
        <v>0</v>
      </c>
      <c r="CI123" s="519">
        <v>0</v>
      </c>
      <c r="CJ123" s="519">
        <v>0</v>
      </c>
      <c r="CK123" s="519">
        <v>0</v>
      </c>
      <c r="CL123" s="519">
        <v>0</v>
      </c>
      <c r="CM123" s="519">
        <v>0</v>
      </c>
      <c r="CN123" s="519">
        <v>0</v>
      </c>
      <c r="CO123" s="519">
        <v>0</v>
      </c>
      <c r="CP123" s="519">
        <v>0</v>
      </c>
      <c r="CQ123" s="519">
        <v>0</v>
      </c>
      <c r="CR123" s="519">
        <v>0</v>
      </c>
      <c r="CS123" s="519">
        <v>0</v>
      </c>
      <c r="CT123" s="519">
        <v>0</v>
      </c>
      <c r="CU123" s="519">
        <v>0</v>
      </c>
      <c r="CV123" s="519">
        <v>0</v>
      </c>
      <c r="CW123" s="519">
        <v>0</v>
      </c>
      <c r="CX123" s="519">
        <v>0</v>
      </c>
      <c r="CY123" s="519">
        <v>0</v>
      </c>
      <c r="CZ123" s="519">
        <v>0</v>
      </c>
      <c r="DA123" s="519">
        <v>0</v>
      </c>
      <c r="DB123" s="519">
        <v>0</v>
      </c>
      <c r="DC123" s="519">
        <v>0</v>
      </c>
      <c r="DD123" s="519">
        <v>0</v>
      </c>
      <c r="DE123" s="519">
        <v>0</v>
      </c>
      <c r="DF123" s="519">
        <v>0</v>
      </c>
      <c r="DG123" s="519">
        <v>0</v>
      </c>
      <c r="DH123" s="519">
        <v>0</v>
      </c>
      <c r="DI123" s="519">
        <v>0</v>
      </c>
      <c r="DJ123" s="519">
        <v>0</v>
      </c>
      <c r="DK123" s="519">
        <v>0</v>
      </c>
      <c r="DL123" s="519">
        <v>0</v>
      </c>
      <c r="DM123" s="519">
        <v>0</v>
      </c>
      <c r="DN123" s="519">
        <v>0</v>
      </c>
      <c r="DO123" s="519">
        <v>0</v>
      </c>
      <c r="DP123" s="519">
        <v>0</v>
      </c>
      <c r="DQ123" s="519">
        <v>0</v>
      </c>
      <c r="DR123" s="519">
        <v>0</v>
      </c>
      <c r="DS123" s="519">
        <v>0</v>
      </c>
      <c r="DT123" s="519">
        <v>0</v>
      </c>
      <c r="DU123" s="519">
        <v>0</v>
      </c>
      <c r="DV123" s="519">
        <v>0</v>
      </c>
      <c r="DW123" s="519">
        <v>0</v>
      </c>
      <c r="DX123" s="519">
        <v>0</v>
      </c>
      <c r="DY123" s="131"/>
      <c r="DZ123" s="337"/>
      <c r="EA123" s="519" t="s">
        <v>1058</v>
      </c>
      <c r="EB123" s="519" t="s">
        <v>1060</v>
      </c>
      <c r="EC123" s="519">
        <v>59</v>
      </c>
      <c r="ED123" s="521" t="str">
        <f t="shared" si="5"/>
        <v>SDN100259</v>
      </c>
      <c r="EE123" s="519">
        <v>10000</v>
      </c>
      <c r="EF123" s="519">
        <v>10000</v>
      </c>
      <c r="EG123" s="519">
        <v>10000</v>
      </c>
      <c r="EH123" s="519">
        <v>10000</v>
      </c>
      <c r="EI123" s="519">
        <v>10043.5</v>
      </c>
      <c r="EJ123" s="519">
        <v>11650.5</v>
      </c>
      <c r="EK123" s="519">
        <v>13257.4</v>
      </c>
      <c r="EL123" s="519">
        <v>14864.4</v>
      </c>
      <c r="EM123" s="519">
        <v>16471.3</v>
      </c>
      <c r="EN123" s="519">
        <v>18078.3</v>
      </c>
      <c r="EO123" s="519">
        <v>18078.3</v>
      </c>
      <c r="EP123" s="519">
        <v>18078.3</v>
      </c>
      <c r="EQ123" s="519">
        <v>18078.3</v>
      </c>
      <c r="ER123" s="519">
        <v>18078.3</v>
      </c>
      <c r="ES123" s="519">
        <v>18078.3</v>
      </c>
      <c r="ET123" s="519">
        <v>18078.3</v>
      </c>
      <c r="EU123" s="519">
        <v>18078.3</v>
      </c>
      <c r="EV123" s="519">
        <v>18078.3</v>
      </c>
      <c r="EW123" s="519">
        <v>18078.3</v>
      </c>
      <c r="EX123" s="519">
        <v>18078.3</v>
      </c>
      <c r="EY123" s="519">
        <v>18078.3</v>
      </c>
      <c r="EZ123" s="519">
        <v>18078.3</v>
      </c>
      <c r="FA123" s="519">
        <v>18078.3</v>
      </c>
      <c r="FB123" s="519">
        <v>18078.3</v>
      </c>
      <c r="FC123" s="519">
        <v>18078.3</v>
      </c>
      <c r="FD123" s="519">
        <v>0</v>
      </c>
      <c r="FE123" s="519">
        <v>0</v>
      </c>
      <c r="FF123" s="519">
        <v>0</v>
      </c>
      <c r="FG123" s="519">
        <v>0</v>
      </c>
      <c r="FH123" s="519">
        <v>0</v>
      </c>
      <c r="FI123" s="519">
        <v>0</v>
      </c>
      <c r="FJ123" s="519">
        <v>0</v>
      </c>
      <c r="FK123" s="519">
        <v>0</v>
      </c>
      <c r="FL123" s="519">
        <v>0</v>
      </c>
      <c r="FM123" s="519">
        <v>0</v>
      </c>
      <c r="FN123" s="519">
        <v>0</v>
      </c>
      <c r="FO123" s="519">
        <v>0</v>
      </c>
      <c r="FP123" s="519">
        <v>0</v>
      </c>
      <c r="FQ123" s="519">
        <v>0</v>
      </c>
      <c r="FR123" s="519">
        <v>0</v>
      </c>
      <c r="FS123" s="519">
        <v>0</v>
      </c>
      <c r="FT123" s="519">
        <v>0</v>
      </c>
      <c r="FU123" s="519">
        <v>0</v>
      </c>
      <c r="FV123" s="519">
        <v>0</v>
      </c>
      <c r="FW123" s="519">
        <v>0</v>
      </c>
      <c r="FX123" s="519">
        <v>0</v>
      </c>
      <c r="FY123" s="519">
        <v>0</v>
      </c>
      <c r="FZ123" s="519">
        <v>0</v>
      </c>
      <c r="GA123" s="519">
        <v>0</v>
      </c>
      <c r="GB123" s="519">
        <v>0</v>
      </c>
      <c r="GC123" s="519">
        <v>0</v>
      </c>
      <c r="GD123" s="519">
        <v>0</v>
      </c>
      <c r="GE123" s="519">
        <v>0</v>
      </c>
      <c r="GF123" s="519">
        <v>0</v>
      </c>
      <c r="GG123" s="519">
        <v>0</v>
      </c>
      <c r="GH123" s="519">
        <v>0</v>
      </c>
      <c r="GI123" s="519">
        <v>0</v>
      </c>
      <c r="GJ123" s="519">
        <v>0</v>
      </c>
      <c r="GK123" s="519">
        <v>0</v>
      </c>
      <c r="GL123" s="519">
        <v>0</v>
      </c>
      <c r="GM123" s="519">
        <v>0</v>
      </c>
      <c r="GN123" s="519">
        <v>0</v>
      </c>
      <c r="GO123" s="519">
        <v>0</v>
      </c>
      <c r="GP123" s="519">
        <v>0</v>
      </c>
      <c r="GQ123" s="519">
        <v>0</v>
      </c>
      <c r="GR123" s="519">
        <v>0</v>
      </c>
      <c r="GS123" s="519">
        <v>0</v>
      </c>
      <c r="GT123" s="519">
        <v>0</v>
      </c>
      <c r="GU123" s="519">
        <v>0</v>
      </c>
      <c r="GV123" s="519">
        <v>0</v>
      </c>
      <c r="GW123" s="519">
        <v>0</v>
      </c>
      <c r="GX123" s="519">
        <v>0</v>
      </c>
      <c r="GY123" s="519">
        <v>0</v>
      </c>
      <c r="GZ123" s="519">
        <v>0</v>
      </c>
      <c r="HA123" s="519">
        <v>0</v>
      </c>
      <c r="HB123" s="519">
        <v>0</v>
      </c>
      <c r="HC123" s="519">
        <v>0</v>
      </c>
      <c r="HD123" s="519">
        <v>0</v>
      </c>
      <c r="HE123" s="519">
        <v>0</v>
      </c>
      <c r="HF123" s="519">
        <v>0</v>
      </c>
      <c r="HG123" s="519">
        <v>0</v>
      </c>
      <c r="HH123" s="519">
        <v>0</v>
      </c>
      <c r="HI123" s="519">
        <v>0</v>
      </c>
      <c r="HJ123" s="519">
        <v>0</v>
      </c>
      <c r="HK123" s="519">
        <v>0</v>
      </c>
      <c r="HL123" s="519">
        <v>0</v>
      </c>
      <c r="HM123" s="519">
        <v>0</v>
      </c>
      <c r="HN123" s="519">
        <v>0</v>
      </c>
      <c r="HO123" s="519">
        <v>0</v>
      </c>
      <c r="HP123" s="519">
        <v>0</v>
      </c>
      <c r="HQ123" s="519">
        <v>0</v>
      </c>
      <c r="HR123" s="519">
        <v>0</v>
      </c>
      <c r="HS123" s="519">
        <v>0</v>
      </c>
      <c r="HT123" s="519">
        <v>0</v>
      </c>
      <c r="HU123" s="519">
        <v>0</v>
      </c>
      <c r="HV123" s="519">
        <v>0</v>
      </c>
      <c r="HW123" s="519">
        <v>0</v>
      </c>
      <c r="HX123" s="519">
        <v>0</v>
      </c>
      <c r="HY123" s="519">
        <v>0</v>
      </c>
      <c r="HZ123" s="519">
        <v>0</v>
      </c>
      <c r="IA123" s="519">
        <v>0</v>
      </c>
      <c r="IB123" s="519">
        <v>0</v>
      </c>
      <c r="IC123" s="519">
        <v>0</v>
      </c>
      <c r="ID123" s="519">
        <v>0</v>
      </c>
      <c r="IE123" s="519">
        <v>0</v>
      </c>
      <c r="IF123" s="519">
        <v>0</v>
      </c>
      <c r="IG123" s="519">
        <v>0</v>
      </c>
      <c r="IH123" s="519">
        <v>0</v>
      </c>
      <c r="II123" s="519">
        <v>0</v>
      </c>
      <c r="IJ123" s="519">
        <v>0</v>
      </c>
      <c r="IK123" s="519">
        <v>0</v>
      </c>
    </row>
    <row r="124" spans="1:245" hidden="1">
      <c r="A124" s="337"/>
      <c r="B124" s="519" t="s">
        <v>1058</v>
      </c>
      <c r="C124" s="519"/>
      <c r="D124" s="519"/>
      <c r="E124" s="519"/>
      <c r="F124" s="519">
        <v>1</v>
      </c>
      <c r="G124" s="519"/>
      <c r="H124" s="519">
        <v>12</v>
      </c>
      <c r="I124" s="519">
        <v>2</v>
      </c>
      <c r="J124" s="519" t="str">
        <f t="shared" si="6"/>
        <v>SDN10011202</v>
      </c>
      <c r="K124" s="519">
        <v>965</v>
      </c>
      <c r="M124" s="337"/>
      <c r="N124" s="519" t="s">
        <v>1058</v>
      </c>
      <c r="O124" s="519" t="s">
        <v>1060</v>
      </c>
      <c r="P124" s="519">
        <v>60</v>
      </c>
      <c r="Q124" s="183" t="str">
        <f t="shared" si="4"/>
        <v>SDN100260</v>
      </c>
      <c r="R124" s="519">
        <v>0</v>
      </c>
      <c r="S124" s="519">
        <v>0</v>
      </c>
      <c r="T124" s="519">
        <v>0</v>
      </c>
      <c r="U124" s="519">
        <v>0</v>
      </c>
      <c r="V124" s="519">
        <v>0</v>
      </c>
      <c r="W124" s="519">
        <v>0</v>
      </c>
      <c r="X124" s="519">
        <v>0</v>
      </c>
      <c r="Y124" s="519">
        <v>0</v>
      </c>
      <c r="Z124" s="519">
        <v>0</v>
      </c>
      <c r="AA124" s="519">
        <v>0</v>
      </c>
      <c r="AB124" s="519">
        <v>0</v>
      </c>
      <c r="AC124" s="519">
        <v>0</v>
      </c>
      <c r="AD124" s="519">
        <v>0</v>
      </c>
      <c r="AE124" s="519">
        <v>0</v>
      </c>
      <c r="AF124" s="519">
        <v>0</v>
      </c>
      <c r="AG124" s="519">
        <v>0</v>
      </c>
      <c r="AH124" s="519">
        <v>0</v>
      </c>
      <c r="AI124" s="519">
        <v>0</v>
      </c>
      <c r="AJ124" s="519">
        <v>0</v>
      </c>
      <c r="AK124" s="519">
        <v>0</v>
      </c>
      <c r="AL124" s="519">
        <v>0</v>
      </c>
      <c r="AM124" s="519">
        <v>0</v>
      </c>
      <c r="AN124" s="519">
        <v>0</v>
      </c>
      <c r="AO124" s="519">
        <v>0</v>
      </c>
      <c r="AP124" s="519">
        <v>19700.099999999999</v>
      </c>
      <c r="AQ124" s="519">
        <v>0</v>
      </c>
      <c r="AR124" s="519">
        <v>0</v>
      </c>
      <c r="AS124" s="519">
        <v>0</v>
      </c>
      <c r="AT124" s="519">
        <v>0</v>
      </c>
      <c r="AU124" s="519">
        <v>0</v>
      </c>
      <c r="AV124" s="519">
        <v>0</v>
      </c>
      <c r="AW124" s="519">
        <v>0</v>
      </c>
      <c r="AX124" s="519">
        <v>0</v>
      </c>
      <c r="AY124" s="519">
        <v>0</v>
      </c>
      <c r="AZ124" s="519">
        <v>0</v>
      </c>
      <c r="BA124" s="519">
        <v>0</v>
      </c>
      <c r="BB124" s="519">
        <v>0</v>
      </c>
      <c r="BC124" s="519">
        <v>0</v>
      </c>
      <c r="BD124" s="519">
        <v>0</v>
      </c>
      <c r="BE124" s="519">
        <v>0</v>
      </c>
      <c r="BF124" s="519">
        <v>0</v>
      </c>
      <c r="BG124" s="519">
        <v>0</v>
      </c>
      <c r="BH124" s="519">
        <v>0</v>
      </c>
      <c r="BI124" s="519">
        <v>0</v>
      </c>
      <c r="BJ124" s="519">
        <v>0</v>
      </c>
      <c r="BK124" s="519">
        <v>0</v>
      </c>
      <c r="BL124" s="519">
        <v>0</v>
      </c>
      <c r="BM124" s="519">
        <v>0</v>
      </c>
      <c r="BN124" s="519">
        <v>0</v>
      </c>
      <c r="BO124" s="519">
        <v>0</v>
      </c>
      <c r="BP124" s="519">
        <v>0</v>
      </c>
      <c r="BQ124" s="519">
        <v>0</v>
      </c>
      <c r="BR124" s="519">
        <v>0</v>
      </c>
      <c r="BS124" s="519">
        <v>0</v>
      </c>
      <c r="BT124" s="519">
        <v>0</v>
      </c>
      <c r="BU124" s="519">
        <v>0</v>
      </c>
      <c r="BV124" s="519">
        <v>0</v>
      </c>
      <c r="BW124" s="519">
        <v>0</v>
      </c>
      <c r="BX124" s="519">
        <v>0</v>
      </c>
      <c r="BY124" s="519">
        <v>0</v>
      </c>
      <c r="BZ124" s="519">
        <v>0</v>
      </c>
      <c r="CA124" s="519">
        <v>0</v>
      </c>
      <c r="CB124" s="519">
        <v>0</v>
      </c>
      <c r="CC124" s="519">
        <v>0</v>
      </c>
      <c r="CD124" s="519">
        <v>0</v>
      </c>
      <c r="CE124" s="519">
        <v>0</v>
      </c>
      <c r="CF124" s="519">
        <v>0</v>
      </c>
      <c r="CG124" s="519">
        <v>0</v>
      </c>
      <c r="CH124" s="519">
        <v>0</v>
      </c>
      <c r="CI124" s="519">
        <v>0</v>
      </c>
      <c r="CJ124" s="519">
        <v>0</v>
      </c>
      <c r="CK124" s="519">
        <v>0</v>
      </c>
      <c r="CL124" s="519">
        <v>0</v>
      </c>
      <c r="CM124" s="519">
        <v>0</v>
      </c>
      <c r="CN124" s="519">
        <v>0</v>
      </c>
      <c r="CO124" s="519">
        <v>0</v>
      </c>
      <c r="CP124" s="519">
        <v>0</v>
      </c>
      <c r="CQ124" s="519">
        <v>0</v>
      </c>
      <c r="CR124" s="519">
        <v>0</v>
      </c>
      <c r="CS124" s="519">
        <v>0</v>
      </c>
      <c r="CT124" s="519">
        <v>0</v>
      </c>
      <c r="CU124" s="519">
        <v>0</v>
      </c>
      <c r="CV124" s="519">
        <v>0</v>
      </c>
      <c r="CW124" s="519">
        <v>0</v>
      </c>
      <c r="CX124" s="519">
        <v>0</v>
      </c>
      <c r="CY124" s="519">
        <v>0</v>
      </c>
      <c r="CZ124" s="519">
        <v>0</v>
      </c>
      <c r="DA124" s="519">
        <v>0</v>
      </c>
      <c r="DB124" s="519">
        <v>0</v>
      </c>
      <c r="DC124" s="519">
        <v>0</v>
      </c>
      <c r="DD124" s="519">
        <v>0</v>
      </c>
      <c r="DE124" s="519">
        <v>0</v>
      </c>
      <c r="DF124" s="519">
        <v>0</v>
      </c>
      <c r="DG124" s="519">
        <v>0</v>
      </c>
      <c r="DH124" s="519">
        <v>0</v>
      </c>
      <c r="DI124" s="519">
        <v>0</v>
      </c>
      <c r="DJ124" s="519">
        <v>0</v>
      </c>
      <c r="DK124" s="519">
        <v>0</v>
      </c>
      <c r="DL124" s="519">
        <v>0</v>
      </c>
      <c r="DM124" s="519">
        <v>0</v>
      </c>
      <c r="DN124" s="519">
        <v>0</v>
      </c>
      <c r="DO124" s="519">
        <v>0</v>
      </c>
      <c r="DP124" s="519">
        <v>0</v>
      </c>
      <c r="DQ124" s="519">
        <v>0</v>
      </c>
      <c r="DR124" s="519">
        <v>0</v>
      </c>
      <c r="DS124" s="519">
        <v>0</v>
      </c>
      <c r="DT124" s="519">
        <v>0</v>
      </c>
      <c r="DU124" s="519">
        <v>0</v>
      </c>
      <c r="DV124" s="519">
        <v>0</v>
      </c>
      <c r="DW124" s="519">
        <v>0</v>
      </c>
      <c r="DX124" s="519">
        <v>0</v>
      </c>
      <c r="DY124" s="131"/>
      <c r="DZ124" s="337"/>
      <c r="EA124" s="519" t="s">
        <v>1058</v>
      </c>
      <c r="EB124" s="519" t="s">
        <v>1060</v>
      </c>
      <c r="EC124" s="519">
        <v>60</v>
      </c>
      <c r="ED124" s="521" t="str">
        <f t="shared" si="5"/>
        <v>SDN100260</v>
      </c>
      <c r="EE124" s="519">
        <v>10000</v>
      </c>
      <c r="EF124" s="519">
        <v>10000</v>
      </c>
      <c r="EG124" s="519">
        <v>10000</v>
      </c>
      <c r="EH124" s="519">
        <v>10000</v>
      </c>
      <c r="EI124" s="519">
        <v>10944.5</v>
      </c>
      <c r="EJ124" s="519">
        <v>12695.6</v>
      </c>
      <c r="EK124" s="519">
        <v>14446.7</v>
      </c>
      <c r="EL124" s="519">
        <v>16197.9</v>
      </c>
      <c r="EM124" s="519">
        <v>17949</v>
      </c>
      <c r="EN124" s="519">
        <v>19700.099999999999</v>
      </c>
      <c r="EO124" s="519">
        <v>19700.099999999999</v>
      </c>
      <c r="EP124" s="519">
        <v>19700.099999999999</v>
      </c>
      <c r="EQ124" s="519">
        <v>19700.099999999999</v>
      </c>
      <c r="ER124" s="519">
        <v>19700.099999999999</v>
      </c>
      <c r="ES124" s="519">
        <v>19700.099999999999</v>
      </c>
      <c r="ET124" s="519">
        <v>19700.099999999999</v>
      </c>
      <c r="EU124" s="519">
        <v>19700.099999999999</v>
      </c>
      <c r="EV124" s="519">
        <v>19700.099999999999</v>
      </c>
      <c r="EW124" s="519">
        <v>19700.099999999999</v>
      </c>
      <c r="EX124" s="519">
        <v>19700.099999999999</v>
      </c>
      <c r="EY124" s="519">
        <v>19700.099999999999</v>
      </c>
      <c r="EZ124" s="519">
        <v>19700.099999999999</v>
      </c>
      <c r="FA124" s="519">
        <v>19700.099999999999</v>
      </c>
      <c r="FB124" s="519">
        <v>19700.099999999999</v>
      </c>
      <c r="FC124" s="519">
        <v>19700.099999999999</v>
      </c>
      <c r="FD124" s="519">
        <v>0</v>
      </c>
      <c r="FE124" s="519">
        <v>0</v>
      </c>
      <c r="FF124" s="519">
        <v>0</v>
      </c>
      <c r="FG124" s="519">
        <v>0</v>
      </c>
      <c r="FH124" s="519">
        <v>0</v>
      </c>
      <c r="FI124" s="519">
        <v>0</v>
      </c>
      <c r="FJ124" s="519">
        <v>0</v>
      </c>
      <c r="FK124" s="519">
        <v>0</v>
      </c>
      <c r="FL124" s="519">
        <v>0</v>
      </c>
      <c r="FM124" s="519">
        <v>0</v>
      </c>
      <c r="FN124" s="519">
        <v>0</v>
      </c>
      <c r="FO124" s="519">
        <v>0</v>
      </c>
      <c r="FP124" s="519">
        <v>0</v>
      </c>
      <c r="FQ124" s="519">
        <v>0</v>
      </c>
      <c r="FR124" s="519">
        <v>0</v>
      </c>
      <c r="FS124" s="519">
        <v>0</v>
      </c>
      <c r="FT124" s="519">
        <v>0</v>
      </c>
      <c r="FU124" s="519">
        <v>0</v>
      </c>
      <c r="FV124" s="519">
        <v>0</v>
      </c>
      <c r="FW124" s="519">
        <v>0</v>
      </c>
      <c r="FX124" s="519">
        <v>0</v>
      </c>
      <c r="FY124" s="519">
        <v>0</v>
      </c>
      <c r="FZ124" s="519">
        <v>0</v>
      </c>
      <c r="GA124" s="519">
        <v>0</v>
      </c>
      <c r="GB124" s="519">
        <v>0</v>
      </c>
      <c r="GC124" s="519">
        <v>0</v>
      </c>
      <c r="GD124" s="519">
        <v>0</v>
      </c>
      <c r="GE124" s="519">
        <v>0</v>
      </c>
      <c r="GF124" s="519">
        <v>0</v>
      </c>
      <c r="GG124" s="519">
        <v>0</v>
      </c>
      <c r="GH124" s="519">
        <v>0</v>
      </c>
      <c r="GI124" s="519">
        <v>0</v>
      </c>
      <c r="GJ124" s="519">
        <v>0</v>
      </c>
      <c r="GK124" s="519">
        <v>0</v>
      </c>
      <c r="GL124" s="519">
        <v>0</v>
      </c>
      <c r="GM124" s="519">
        <v>0</v>
      </c>
      <c r="GN124" s="519">
        <v>0</v>
      </c>
      <c r="GO124" s="519">
        <v>0</v>
      </c>
      <c r="GP124" s="519">
        <v>0</v>
      </c>
      <c r="GQ124" s="519">
        <v>0</v>
      </c>
      <c r="GR124" s="519">
        <v>0</v>
      </c>
      <c r="GS124" s="519">
        <v>0</v>
      </c>
      <c r="GT124" s="519">
        <v>0</v>
      </c>
      <c r="GU124" s="519">
        <v>0</v>
      </c>
      <c r="GV124" s="519">
        <v>0</v>
      </c>
      <c r="GW124" s="519">
        <v>0</v>
      </c>
      <c r="GX124" s="519">
        <v>0</v>
      </c>
      <c r="GY124" s="519">
        <v>0</v>
      </c>
      <c r="GZ124" s="519">
        <v>0</v>
      </c>
      <c r="HA124" s="519">
        <v>0</v>
      </c>
      <c r="HB124" s="519">
        <v>0</v>
      </c>
      <c r="HC124" s="519">
        <v>0</v>
      </c>
      <c r="HD124" s="519">
        <v>0</v>
      </c>
      <c r="HE124" s="519">
        <v>0</v>
      </c>
      <c r="HF124" s="519">
        <v>0</v>
      </c>
      <c r="HG124" s="519">
        <v>0</v>
      </c>
      <c r="HH124" s="519">
        <v>0</v>
      </c>
      <c r="HI124" s="519">
        <v>0</v>
      </c>
      <c r="HJ124" s="519">
        <v>0</v>
      </c>
      <c r="HK124" s="519">
        <v>0</v>
      </c>
      <c r="HL124" s="519">
        <v>0</v>
      </c>
      <c r="HM124" s="519">
        <v>0</v>
      </c>
      <c r="HN124" s="519">
        <v>0</v>
      </c>
      <c r="HO124" s="519">
        <v>0</v>
      </c>
      <c r="HP124" s="519">
        <v>0</v>
      </c>
      <c r="HQ124" s="519">
        <v>0</v>
      </c>
      <c r="HR124" s="519">
        <v>0</v>
      </c>
      <c r="HS124" s="519">
        <v>0</v>
      </c>
      <c r="HT124" s="519">
        <v>0</v>
      </c>
      <c r="HU124" s="519">
        <v>0</v>
      </c>
      <c r="HV124" s="519">
        <v>0</v>
      </c>
      <c r="HW124" s="519">
        <v>0</v>
      </c>
      <c r="HX124" s="519">
        <v>0</v>
      </c>
      <c r="HY124" s="519">
        <v>0</v>
      </c>
      <c r="HZ124" s="519">
        <v>0</v>
      </c>
      <c r="IA124" s="519">
        <v>0</v>
      </c>
      <c r="IB124" s="519">
        <v>0</v>
      </c>
      <c r="IC124" s="519">
        <v>0</v>
      </c>
      <c r="ID124" s="519">
        <v>0</v>
      </c>
      <c r="IE124" s="519">
        <v>0</v>
      </c>
      <c r="IF124" s="519">
        <v>0</v>
      </c>
      <c r="IG124" s="519">
        <v>0</v>
      </c>
      <c r="IH124" s="519">
        <v>0</v>
      </c>
      <c r="II124" s="519">
        <v>0</v>
      </c>
      <c r="IJ124" s="519">
        <v>0</v>
      </c>
      <c r="IK124" s="519">
        <v>0</v>
      </c>
    </row>
    <row r="125" spans="1:245" hidden="1">
      <c r="A125" s="337"/>
      <c r="B125" s="519" t="s">
        <v>1058</v>
      </c>
      <c r="C125" s="519"/>
      <c r="D125" s="519"/>
      <c r="E125" s="519"/>
      <c r="F125" s="519">
        <v>1</v>
      </c>
      <c r="G125" s="519"/>
      <c r="H125" s="519">
        <v>12</v>
      </c>
      <c r="I125" s="519">
        <v>3</v>
      </c>
      <c r="J125" s="519" t="str">
        <f t="shared" si="6"/>
        <v>SDN10011203</v>
      </c>
      <c r="K125" s="519">
        <v>965</v>
      </c>
      <c r="M125" s="337"/>
      <c r="N125" s="519" t="s">
        <v>1061</v>
      </c>
      <c r="O125" s="519" t="s">
        <v>1059</v>
      </c>
      <c r="P125" s="519">
        <v>0</v>
      </c>
      <c r="Q125" s="183" t="str">
        <f t="shared" si="4"/>
        <v>SDN150100</v>
      </c>
      <c r="R125" s="519">
        <v>0</v>
      </c>
      <c r="S125" s="519">
        <v>0</v>
      </c>
      <c r="T125" s="519">
        <v>0</v>
      </c>
      <c r="U125" s="519">
        <v>0</v>
      </c>
      <c r="V125" s="519">
        <v>0</v>
      </c>
      <c r="W125" s="519">
        <v>0</v>
      </c>
      <c r="X125" s="519">
        <v>0</v>
      </c>
      <c r="Y125" s="519">
        <v>0</v>
      </c>
      <c r="Z125" s="519">
        <v>0</v>
      </c>
      <c r="AA125" s="519">
        <v>0</v>
      </c>
      <c r="AB125" s="519">
        <v>0</v>
      </c>
      <c r="AC125" s="519">
        <v>0</v>
      </c>
      <c r="AD125" s="519">
        <v>0</v>
      </c>
      <c r="AE125" s="519">
        <v>0</v>
      </c>
      <c r="AF125" s="519">
        <v>0</v>
      </c>
      <c r="AG125" s="519">
        <v>0</v>
      </c>
      <c r="AH125" s="519">
        <v>0</v>
      </c>
      <c r="AI125" s="519">
        <v>0</v>
      </c>
      <c r="AJ125" s="519">
        <v>0</v>
      </c>
      <c r="AK125" s="519">
        <v>0</v>
      </c>
      <c r="AL125" s="519">
        <v>0</v>
      </c>
      <c r="AM125" s="519">
        <v>0</v>
      </c>
      <c r="AN125" s="519">
        <v>0</v>
      </c>
      <c r="AO125" s="519">
        <v>0</v>
      </c>
      <c r="AP125" s="519">
        <v>0</v>
      </c>
      <c r="AQ125" s="519">
        <v>0</v>
      </c>
      <c r="AR125" s="519">
        <v>0</v>
      </c>
      <c r="AS125" s="519">
        <v>0</v>
      </c>
      <c r="AT125" s="519">
        <v>0</v>
      </c>
      <c r="AU125" s="519">
        <v>10000</v>
      </c>
      <c r="AV125" s="519">
        <v>0</v>
      </c>
      <c r="AW125" s="519">
        <v>0</v>
      </c>
      <c r="AX125" s="519">
        <v>0</v>
      </c>
      <c r="AY125" s="519">
        <v>0</v>
      </c>
      <c r="AZ125" s="519">
        <v>0</v>
      </c>
      <c r="BA125" s="519">
        <v>0</v>
      </c>
      <c r="BB125" s="519">
        <v>0</v>
      </c>
      <c r="BC125" s="519">
        <v>0</v>
      </c>
      <c r="BD125" s="519">
        <v>0</v>
      </c>
      <c r="BE125" s="519">
        <v>0</v>
      </c>
      <c r="BF125" s="519">
        <v>0</v>
      </c>
      <c r="BG125" s="519">
        <v>0</v>
      </c>
      <c r="BH125" s="519">
        <v>0</v>
      </c>
      <c r="BI125" s="519">
        <v>0</v>
      </c>
      <c r="BJ125" s="519">
        <v>0</v>
      </c>
      <c r="BK125" s="519">
        <v>0</v>
      </c>
      <c r="BL125" s="519">
        <v>0</v>
      </c>
      <c r="BM125" s="519">
        <v>0</v>
      </c>
      <c r="BN125" s="519">
        <v>0</v>
      </c>
      <c r="BO125" s="519">
        <v>0</v>
      </c>
      <c r="BP125" s="519">
        <v>0</v>
      </c>
      <c r="BQ125" s="519">
        <v>0</v>
      </c>
      <c r="BR125" s="519">
        <v>0</v>
      </c>
      <c r="BS125" s="519">
        <v>0</v>
      </c>
      <c r="BT125" s="519">
        <v>0</v>
      </c>
      <c r="BU125" s="519">
        <v>0</v>
      </c>
      <c r="BV125" s="519">
        <v>0</v>
      </c>
      <c r="BW125" s="519">
        <v>0</v>
      </c>
      <c r="BX125" s="519">
        <v>0</v>
      </c>
      <c r="BY125" s="519">
        <v>0</v>
      </c>
      <c r="BZ125" s="519">
        <v>0</v>
      </c>
      <c r="CA125" s="519">
        <v>0</v>
      </c>
      <c r="CB125" s="519">
        <v>0</v>
      </c>
      <c r="CC125" s="519">
        <v>0</v>
      </c>
      <c r="CD125" s="519">
        <v>0</v>
      </c>
      <c r="CE125" s="519">
        <v>0</v>
      </c>
      <c r="CF125" s="519">
        <v>0</v>
      </c>
      <c r="CG125" s="519">
        <v>0</v>
      </c>
      <c r="CH125" s="519">
        <v>0</v>
      </c>
      <c r="CI125" s="519">
        <v>0</v>
      </c>
      <c r="CJ125" s="519">
        <v>0</v>
      </c>
      <c r="CK125" s="519">
        <v>0</v>
      </c>
      <c r="CL125" s="519">
        <v>0</v>
      </c>
      <c r="CM125" s="519">
        <v>0</v>
      </c>
      <c r="CN125" s="519">
        <v>0</v>
      </c>
      <c r="CO125" s="519">
        <v>0</v>
      </c>
      <c r="CP125" s="519">
        <v>0</v>
      </c>
      <c r="CQ125" s="519">
        <v>0</v>
      </c>
      <c r="CR125" s="519">
        <v>0</v>
      </c>
      <c r="CS125" s="519">
        <v>0</v>
      </c>
      <c r="CT125" s="519">
        <v>0</v>
      </c>
      <c r="CU125" s="519">
        <v>0</v>
      </c>
      <c r="CV125" s="519">
        <v>0</v>
      </c>
      <c r="CW125" s="519">
        <v>0</v>
      </c>
      <c r="CX125" s="519">
        <v>0</v>
      </c>
      <c r="CY125" s="519">
        <v>0</v>
      </c>
      <c r="CZ125" s="519">
        <v>0</v>
      </c>
      <c r="DA125" s="519">
        <v>0</v>
      </c>
      <c r="DB125" s="519">
        <v>0</v>
      </c>
      <c r="DC125" s="519">
        <v>0</v>
      </c>
      <c r="DD125" s="519">
        <v>0</v>
      </c>
      <c r="DE125" s="519">
        <v>0</v>
      </c>
      <c r="DF125" s="519">
        <v>0</v>
      </c>
      <c r="DG125" s="519">
        <v>0</v>
      </c>
      <c r="DH125" s="519">
        <v>0</v>
      </c>
      <c r="DI125" s="519">
        <v>0</v>
      </c>
      <c r="DJ125" s="519">
        <v>0</v>
      </c>
      <c r="DK125" s="519">
        <v>0</v>
      </c>
      <c r="DL125" s="519">
        <v>0</v>
      </c>
      <c r="DM125" s="519">
        <v>0</v>
      </c>
      <c r="DN125" s="519">
        <v>0</v>
      </c>
      <c r="DO125" s="519">
        <v>0</v>
      </c>
      <c r="DP125" s="519">
        <v>0</v>
      </c>
      <c r="DQ125" s="519">
        <v>0</v>
      </c>
      <c r="DR125" s="519">
        <v>0</v>
      </c>
      <c r="DS125" s="519">
        <v>0</v>
      </c>
      <c r="DT125" s="519">
        <v>0</v>
      </c>
      <c r="DU125" s="519">
        <v>0</v>
      </c>
      <c r="DV125" s="519">
        <v>0</v>
      </c>
      <c r="DW125" s="519">
        <v>0</v>
      </c>
      <c r="DX125" s="519">
        <v>0</v>
      </c>
      <c r="DY125" s="131"/>
      <c r="DZ125" s="337"/>
      <c r="EA125" s="519" t="s">
        <v>1061</v>
      </c>
      <c r="EB125" s="519" t="s">
        <v>1059</v>
      </c>
      <c r="EC125" s="519">
        <v>0</v>
      </c>
      <c r="ED125" s="521" t="str">
        <f t="shared" si="5"/>
        <v>SDN150100</v>
      </c>
      <c r="EE125" s="519">
        <v>10000</v>
      </c>
      <c r="EF125" s="519">
        <v>10000</v>
      </c>
      <c r="EG125" s="519">
        <v>10000</v>
      </c>
      <c r="EH125" s="519">
        <v>10000</v>
      </c>
      <c r="EI125" s="519">
        <v>10000</v>
      </c>
      <c r="EJ125" s="519">
        <v>10000</v>
      </c>
      <c r="EK125" s="519">
        <v>10000</v>
      </c>
      <c r="EL125" s="519">
        <v>10000</v>
      </c>
      <c r="EM125" s="519">
        <v>10000</v>
      </c>
      <c r="EN125" s="519">
        <v>10000</v>
      </c>
      <c r="EO125" s="519">
        <v>10000</v>
      </c>
      <c r="EP125" s="519">
        <v>10000</v>
      </c>
      <c r="EQ125" s="519">
        <v>10000</v>
      </c>
      <c r="ER125" s="519">
        <v>10000</v>
      </c>
      <c r="ES125" s="519">
        <v>10000</v>
      </c>
      <c r="ET125" s="519">
        <v>10000</v>
      </c>
      <c r="EU125" s="519">
        <v>10000</v>
      </c>
      <c r="EV125" s="519">
        <v>10000</v>
      </c>
      <c r="EW125" s="519">
        <v>10000</v>
      </c>
      <c r="EX125" s="519">
        <v>10000</v>
      </c>
      <c r="EY125" s="519">
        <v>10000</v>
      </c>
      <c r="EZ125" s="519">
        <v>10000</v>
      </c>
      <c r="FA125" s="519">
        <v>10000</v>
      </c>
      <c r="FB125" s="519">
        <v>10000</v>
      </c>
      <c r="FC125" s="519">
        <v>10000</v>
      </c>
      <c r="FD125" s="519">
        <v>10000</v>
      </c>
      <c r="FE125" s="519">
        <v>10000</v>
      </c>
      <c r="FF125" s="519">
        <v>10000</v>
      </c>
      <c r="FG125" s="519">
        <v>10000</v>
      </c>
      <c r="FH125" s="519">
        <v>10000</v>
      </c>
      <c r="FI125" s="519">
        <v>0</v>
      </c>
      <c r="FJ125" s="519">
        <v>0</v>
      </c>
      <c r="FK125" s="519">
        <v>0</v>
      </c>
      <c r="FL125" s="519">
        <v>0</v>
      </c>
      <c r="FM125" s="519">
        <v>0</v>
      </c>
      <c r="FN125" s="519">
        <v>0</v>
      </c>
      <c r="FO125" s="519">
        <v>0</v>
      </c>
      <c r="FP125" s="519">
        <v>0</v>
      </c>
      <c r="FQ125" s="519">
        <v>0</v>
      </c>
      <c r="FR125" s="519">
        <v>0</v>
      </c>
      <c r="FS125" s="519">
        <v>0</v>
      </c>
      <c r="FT125" s="519">
        <v>0</v>
      </c>
      <c r="FU125" s="519">
        <v>0</v>
      </c>
      <c r="FV125" s="519">
        <v>0</v>
      </c>
      <c r="FW125" s="519">
        <v>0</v>
      </c>
      <c r="FX125" s="519">
        <v>0</v>
      </c>
      <c r="FY125" s="519">
        <v>0</v>
      </c>
      <c r="FZ125" s="519">
        <v>0</v>
      </c>
      <c r="GA125" s="519">
        <v>0</v>
      </c>
      <c r="GB125" s="519">
        <v>0</v>
      </c>
      <c r="GC125" s="519">
        <v>0</v>
      </c>
      <c r="GD125" s="519">
        <v>0</v>
      </c>
      <c r="GE125" s="519">
        <v>0</v>
      </c>
      <c r="GF125" s="519">
        <v>0</v>
      </c>
      <c r="GG125" s="519">
        <v>0</v>
      </c>
      <c r="GH125" s="519">
        <v>0</v>
      </c>
      <c r="GI125" s="519">
        <v>0</v>
      </c>
      <c r="GJ125" s="519">
        <v>0</v>
      </c>
      <c r="GK125" s="519">
        <v>0</v>
      </c>
      <c r="GL125" s="519">
        <v>0</v>
      </c>
      <c r="GM125" s="519">
        <v>0</v>
      </c>
      <c r="GN125" s="519">
        <v>0</v>
      </c>
      <c r="GO125" s="519">
        <v>0</v>
      </c>
      <c r="GP125" s="519">
        <v>0</v>
      </c>
      <c r="GQ125" s="519">
        <v>0</v>
      </c>
      <c r="GR125" s="519">
        <v>0</v>
      </c>
      <c r="GS125" s="519">
        <v>0</v>
      </c>
      <c r="GT125" s="519">
        <v>0</v>
      </c>
      <c r="GU125" s="519">
        <v>0</v>
      </c>
      <c r="GV125" s="519">
        <v>0</v>
      </c>
      <c r="GW125" s="519">
        <v>0</v>
      </c>
      <c r="GX125" s="519">
        <v>0</v>
      </c>
      <c r="GY125" s="519">
        <v>0</v>
      </c>
      <c r="GZ125" s="519">
        <v>0</v>
      </c>
      <c r="HA125" s="519">
        <v>0</v>
      </c>
      <c r="HB125" s="519">
        <v>0</v>
      </c>
      <c r="HC125" s="519">
        <v>0</v>
      </c>
      <c r="HD125" s="519">
        <v>0</v>
      </c>
      <c r="HE125" s="519">
        <v>0</v>
      </c>
      <c r="HF125" s="519">
        <v>0</v>
      </c>
      <c r="HG125" s="519">
        <v>0</v>
      </c>
      <c r="HH125" s="519">
        <v>0</v>
      </c>
      <c r="HI125" s="519">
        <v>0</v>
      </c>
      <c r="HJ125" s="519">
        <v>0</v>
      </c>
      <c r="HK125" s="519">
        <v>0</v>
      </c>
      <c r="HL125" s="519">
        <v>0</v>
      </c>
      <c r="HM125" s="519">
        <v>0</v>
      </c>
      <c r="HN125" s="519">
        <v>0</v>
      </c>
      <c r="HO125" s="519">
        <v>0</v>
      </c>
      <c r="HP125" s="519">
        <v>0</v>
      </c>
      <c r="HQ125" s="519">
        <v>0</v>
      </c>
      <c r="HR125" s="519">
        <v>0</v>
      </c>
      <c r="HS125" s="519">
        <v>0</v>
      </c>
      <c r="HT125" s="519">
        <v>0</v>
      </c>
      <c r="HU125" s="519">
        <v>0</v>
      </c>
      <c r="HV125" s="519">
        <v>0</v>
      </c>
      <c r="HW125" s="519">
        <v>0</v>
      </c>
      <c r="HX125" s="519">
        <v>0</v>
      </c>
      <c r="HY125" s="519">
        <v>0</v>
      </c>
      <c r="HZ125" s="519">
        <v>0</v>
      </c>
      <c r="IA125" s="519">
        <v>0</v>
      </c>
      <c r="IB125" s="519">
        <v>0</v>
      </c>
      <c r="IC125" s="519">
        <v>0</v>
      </c>
      <c r="ID125" s="519">
        <v>0</v>
      </c>
      <c r="IE125" s="519">
        <v>0</v>
      </c>
      <c r="IF125" s="519">
        <v>0</v>
      </c>
      <c r="IG125" s="519">
        <v>0</v>
      </c>
      <c r="IH125" s="519">
        <v>0</v>
      </c>
      <c r="II125" s="519">
        <v>0</v>
      </c>
      <c r="IJ125" s="519">
        <v>0</v>
      </c>
      <c r="IK125" s="519">
        <v>0</v>
      </c>
    </row>
    <row r="126" spans="1:245" hidden="1">
      <c r="A126" s="337"/>
      <c r="B126" s="519" t="s">
        <v>1058</v>
      </c>
      <c r="C126" s="519"/>
      <c r="D126" s="519"/>
      <c r="E126" s="519"/>
      <c r="F126" s="519">
        <v>1</v>
      </c>
      <c r="G126" s="519"/>
      <c r="H126" s="519">
        <v>12</v>
      </c>
      <c r="I126" s="519">
        <v>4</v>
      </c>
      <c r="J126" s="519" t="str">
        <f t="shared" si="6"/>
        <v>SDN10011204</v>
      </c>
      <c r="K126" s="519">
        <v>965</v>
      </c>
      <c r="M126" s="337"/>
      <c r="N126" s="519" t="s">
        <v>1061</v>
      </c>
      <c r="O126" s="519" t="s">
        <v>1059</v>
      </c>
      <c r="P126" s="519">
        <v>1</v>
      </c>
      <c r="Q126" s="183" t="str">
        <f t="shared" si="4"/>
        <v>SDN150101</v>
      </c>
      <c r="R126" s="519">
        <v>0</v>
      </c>
      <c r="S126" s="519">
        <v>0</v>
      </c>
      <c r="T126" s="519">
        <v>0</v>
      </c>
      <c r="U126" s="519">
        <v>0</v>
      </c>
      <c r="V126" s="519">
        <v>0</v>
      </c>
      <c r="W126" s="519">
        <v>0</v>
      </c>
      <c r="X126" s="519">
        <v>0</v>
      </c>
      <c r="Y126" s="519">
        <v>0</v>
      </c>
      <c r="Z126" s="519">
        <v>0</v>
      </c>
      <c r="AA126" s="519">
        <v>0</v>
      </c>
      <c r="AB126" s="519">
        <v>0</v>
      </c>
      <c r="AC126" s="519">
        <v>0</v>
      </c>
      <c r="AD126" s="519">
        <v>0</v>
      </c>
      <c r="AE126" s="519">
        <v>0</v>
      </c>
      <c r="AF126" s="519">
        <v>0</v>
      </c>
      <c r="AG126" s="519">
        <v>0</v>
      </c>
      <c r="AH126" s="519">
        <v>0</v>
      </c>
      <c r="AI126" s="519">
        <v>0</v>
      </c>
      <c r="AJ126" s="519">
        <v>0</v>
      </c>
      <c r="AK126" s="519">
        <v>0</v>
      </c>
      <c r="AL126" s="519">
        <v>0</v>
      </c>
      <c r="AM126" s="519">
        <v>0</v>
      </c>
      <c r="AN126" s="519">
        <v>0</v>
      </c>
      <c r="AO126" s="519">
        <v>0</v>
      </c>
      <c r="AP126" s="519">
        <v>0</v>
      </c>
      <c r="AQ126" s="519">
        <v>0</v>
      </c>
      <c r="AR126" s="519">
        <v>0</v>
      </c>
      <c r="AS126" s="519">
        <v>0</v>
      </c>
      <c r="AT126" s="519">
        <v>0</v>
      </c>
      <c r="AU126" s="519">
        <v>10000</v>
      </c>
      <c r="AV126" s="519">
        <v>0</v>
      </c>
      <c r="AW126" s="519">
        <v>0</v>
      </c>
      <c r="AX126" s="519">
        <v>0</v>
      </c>
      <c r="AY126" s="519">
        <v>0</v>
      </c>
      <c r="AZ126" s="519">
        <v>0</v>
      </c>
      <c r="BA126" s="519">
        <v>0</v>
      </c>
      <c r="BB126" s="519">
        <v>0</v>
      </c>
      <c r="BC126" s="519">
        <v>0</v>
      </c>
      <c r="BD126" s="519">
        <v>0</v>
      </c>
      <c r="BE126" s="519">
        <v>0</v>
      </c>
      <c r="BF126" s="519">
        <v>0</v>
      </c>
      <c r="BG126" s="519">
        <v>0</v>
      </c>
      <c r="BH126" s="519">
        <v>0</v>
      </c>
      <c r="BI126" s="519">
        <v>0</v>
      </c>
      <c r="BJ126" s="519">
        <v>0</v>
      </c>
      <c r="BK126" s="519">
        <v>0</v>
      </c>
      <c r="BL126" s="519">
        <v>0</v>
      </c>
      <c r="BM126" s="519">
        <v>0</v>
      </c>
      <c r="BN126" s="519">
        <v>0</v>
      </c>
      <c r="BO126" s="519">
        <v>0</v>
      </c>
      <c r="BP126" s="519">
        <v>0</v>
      </c>
      <c r="BQ126" s="519">
        <v>0</v>
      </c>
      <c r="BR126" s="519">
        <v>0</v>
      </c>
      <c r="BS126" s="519">
        <v>0</v>
      </c>
      <c r="BT126" s="519">
        <v>0</v>
      </c>
      <c r="BU126" s="519">
        <v>0</v>
      </c>
      <c r="BV126" s="519">
        <v>0</v>
      </c>
      <c r="BW126" s="519">
        <v>0</v>
      </c>
      <c r="BX126" s="519">
        <v>0</v>
      </c>
      <c r="BY126" s="519">
        <v>0</v>
      </c>
      <c r="BZ126" s="519">
        <v>0</v>
      </c>
      <c r="CA126" s="519">
        <v>0</v>
      </c>
      <c r="CB126" s="519">
        <v>0</v>
      </c>
      <c r="CC126" s="519">
        <v>0</v>
      </c>
      <c r="CD126" s="519">
        <v>0</v>
      </c>
      <c r="CE126" s="519">
        <v>0</v>
      </c>
      <c r="CF126" s="519">
        <v>0</v>
      </c>
      <c r="CG126" s="519">
        <v>0</v>
      </c>
      <c r="CH126" s="519">
        <v>0</v>
      </c>
      <c r="CI126" s="519">
        <v>0</v>
      </c>
      <c r="CJ126" s="519">
        <v>0</v>
      </c>
      <c r="CK126" s="519">
        <v>0</v>
      </c>
      <c r="CL126" s="519">
        <v>0</v>
      </c>
      <c r="CM126" s="519">
        <v>0</v>
      </c>
      <c r="CN126" s="519">
        <v>0</v>
      </c>
      <c r="CO126" s="519">
        <v>0</v>
      </c>
      <c r="CP126" s="519">
        <v>0</v>
      </c>
      <c r="CQ126" s="519">
        <v>0</v>
      </c>
      <c r="CR126" s="519">
        <v>0</v>
      </c>
      <c r="CS126" s="519">
        <v>0</v>
      </c>
      <c r="CT126" s="519">
        <v>0</v>
      </c>
      <c r="CU126" s="519">
        <v>0</v>
      </c>
      <c r="CV126" s="519">
        <v>0</v>
      </c>
      <c r="CW126" s="519">
        <v>0</v>
      </c>
      <c r="CX126" s="519">
        <v>0</v>
      </c>
      <c r="CY126" s="519">
        <v>0</v>
      </c>
      <c r="CZ126" s="519">
        <v>0</v>
      </c>
      <c r="DA126" s="519">
        <v>0</v>
      </c>
      <c r="DB126" s="519">
        <v>0</v>
      </c>
      <c r="DC126" s="519">
        <v>0</v>
      </c>
      <c r="DD126" s="519">
        <v>0</v>
      </c>
      <c r="DE126" s="519">
        <v>0</v>
      </c>
      <c r="DF126" s="519">
        <v>0</v>
      </c>
      <c r="DG126" s="519">
        <v>0</v>
      </c>
      <c r="DH126" s="519">
        <v>0</v>
      </c>
      <c r="DI126" s="519">
        <v>0</v>
      </c>
      <c r="DJ126" s="519">
        <v>0</v>
      </c>
      <c r="DK126" s="519">
        <v>0</v>
      </c>
      <c r="DL126" s="519">
        <v>0</v>
      </c>
      <c r="DM126" s="519">
        <v>0</v>
      </c>
      <c r="DN126" s="519">
        <v>0</v>
      </c>
      <c r="DO126" s="519">
        <v>0</v>
      </c>
      <c r="DP126" s="519">
        <v>0</v>
      </c>
      <c r="DQ126" s="519">
        <v>0</v>
      </c>
      <c r="DR126" s="519">
        <v>0</v>
      </c>
      <c r="DS126" s="519">
        <v>0</v>
      </c>
      <c r="DT126" s="519">
        <v>0</v>
      </c>
      <c r="DU126" s="519">
        <v>0</v>
      </c>
      <c r="DV126" s="519">
        <v>0</v>
      </c>
      <c r="DW126" s="519">
        <v>0</v>
      </c>
      <c r="DX126" s="519">
        <v>0</v>
      </c>
      <c r="DY126" s="131"/>
      <c r="DZ126" s="337"/>
      <c r="EA126" s="519" t="s">
        <v>1061</v>
      </c>
      <c r="EB126" s="519" t="s">
        <v>1059</v>
      </c>
      <c r="EC126" s="519">
        <v>1</v>
      </c>
      <c r="ED126" s="521" t="str">
        <f t="shared" si="5"/>
        <v>SDN150101</v>
      </c>
      <c r="EE126" s="519">
        <v>10000</v>
      </c>
      <c r="EF126" s="519">
        <v>10000</v>
      </c>
      <c r="EG126" s="519">
        <v>10000</v>
      </c>
      <c r="EH126" s="519">
        <v>10000</v>
      </c>
      <c r="EI126" s="519">
        <v>10000</v>
      </c>
      <c r="EJ126" s="519">
        <v>10000</v>
      </c>
      <c r="EK126" s="519">
        <v>10000</v>
      </c>
      <c r="EL126" s="519">
        <v>10000</v>
      </c>
      <c r="EM126" s="519">
        <v>10000</v>
      </c>
      <c r="EN126" s="519">
        <v>10000</v>
      </c>
      <c r="EO126" s="519">
        <v>10000</v>
      </c>
      <c r="EP126" s="519">
        <v>10000</v>
      </c>
      <c r="EQ126" s="519">
        <v>10000</v>
      </c>
      <c r="ER126" s="519">
        <v>10000</v>
      </c>
      <c r="ES126" s="519">
        <v>10000</v>
      </c>
      <c r="ET126" s="519">
        <v>10000</v>
      </c>
      <c r="EU126" s="519">
        <v>10000</v>
      </c>
      <c r="EV126" s="519">
        <v>10000</v>
      </c>
      <c r="EW126" s="519">
        <v>10000</v>
      </c>
      <c r="EX126" s="519">
        <v>10000</v>
      </c>
      <c r="EY126" s="519">
        <v>10000</v>
      </c>
      <c r="EZ126" s="519">
        <v>10000</v>
      </c>
      <c r="FA126" s="519">
        <v>10000</v>
      </c>
      <c r="FB126" s="519">
        <v>10000</v>
      </c>
      <c r="FC126" s="519">
        <v>10000</v>
      </c>
      <c r="FD126" s="519">
        <v>10000</v>
      </c>
      <c r="FE126" s="519">
        <v>10000</v>
      </c>
      <c r="FF126" s="519">
        <v>10000</v>
      </c>
      <c r="FG126" s="519">
        <v>10000</v>
      </c>
      <c r="FH126" s="519">
        <v>10000</v>
      </c>
      <c r="FI126" s="519">
        <v>0</v>
      </c>
      <c r="FJ126" s="519">
        <v>0</v>
      </c>
      <c r="FK126" s="519">
        <v>0</v>
      </c>
      <c r="FL126" s="519">
        <v>0</v>
      </c>
      <c r="FM126" s="519">
        <v>0</v>
      </c>
      <c r="FN126" s="519">
        <v>0</v>
      </c>
      <c r="FO126" s="519">
        <v>0</v>
      </c>
      <c r="FP126" s="519">
        <v>0</v>
      </c>
      <c r="FQ126" s="519">
        <v>0</v>
      </c>
      <c r="FR126" s="519">
        <v>0</v>
      </c>
      <c r="FS126" s="519">
        <v>0</v>
      </c>
      <c r="FT126" s="519">
        <v>0</v>
      </c>
      <c r="FU126" s="519">
        <v>0</v>
      </c>
      <c r="FV126" s="519">
        <v>0</v>
      </c>
      <c r="FW126" s="519">
        <v>0</v>
      </c>
      <c r="FX126" s="519">
        <v>0</v>
      </c>
      <c r="FY126" s="519">
        <v>0</v>
      </c>
      <c r="FZ126" s="519">
        <v>0</v>
      </c>
      <c r="GA126" s="519">
        <v>0</v>
      </c>
      <c r="GB126" s="519">
        <v>0</v>
      </c>
      <c r="GC126" s="519">
        <v>0</v>
      </c>
      <c r="GD126" s="519">
        <v>0</v>
      </c>
      <c r="GE126" s="519">
        <v>0</v>
      </c>
      <c r="GF126" s="519">
        <v>0</v>
      </c>
      <c r="GG126" s="519">
        <v>0</v>
      </c>
      <c r="GH126" s="519">
        <v>0</v>
      </c>
      <c r="GI126" s="519">
        <v>0</v>
      </c>
      <c r="GJ126" s="519">
        <v>0</v>
      </c>
      <c r="GK126" s="519">
        <v>0</v>
      </c>
      <c r="GL126" s="519">
        <v>0</v>
      </c>
      <c r="GM126" s="519">
        <v>0</v>
      </c>
      <c r="GN126" s="519">
        <v>0</v>
      </c>
      <c r="GO126" s="519">
        <v>0</v>
      </c>
      <c r="GP126" s="519">
        <v>0</v>
      </c>
      <c r="GQ126" s="519">
        <v>0</v>
      </c>
      <c r="GR126" s="519">
        <v>0</v>
      </c>
      <c r="GS126" s="519">
        <v>0</v>
      </c>
      <c r="GT126" s="519">
        <v>0</v>
      </c>
      <c r="GU126" s="519">
        <v>0</v>
      </c>
      <c r="GV126" s="519">
        <v>0</v>
      </c>
      <c r="GW126" s="519">
        <v>0</v>
      </c>
      <c r="GX126" s="519">
        <v>0</v>
      </c>
      <c r="GY126" s="519">
        <v>0</v>
      </c>
      <c r="GZ126" s="519">
        <v>0</v>
      </c>
      <c r="HA126" s="519">
        <v>0</v>
      </c>
      <c r="HB126" s="519">
        <v>0</v>
      </c>
      <c r="HC126" s="519">
        <v>0</v>
      </c>
      <c r="HD126" s="519">
        <v>0</v>
      </c>
      <c r="HE126" s="519">
        <v>0</v>
      </c>
      <c r="HF126" s="519">
        <v>0</v>
      </c>
      <c r="HG126" s="519">
        <v>0</v>
      </c>
      <c r="HH126" s="519">
        <v>0</v>
      </c>
      <c r="HI126" s="519">
        <v>0</v>
      </c>
      <c r="HJ126" s="519">
        <v>0</v>
      </c>
      <c r="HK126" s="519">
        <v>0</v>
      </c>
      <c r="HL126" s="519">
        <v>0</v>
      </c>
      <c r="HM126" s="519">
        <v>0</v>
      </c>
      <c r="HN126" s="519">
        <v>0</v>
      </c>
      <c r="HO126" s="519">
        <v>0</v>
      </c>
      <c r="HP126" s="519">
        <v>0</v>
      </c>
      <c r="HQ126" s="519">
        <v>0</v>
      </c>
      <c r="HR126" s="519">
        <v>0</v>
      </c>
      <c r="HS126" s="519">
        <v>0</v>
      </c>
      <c r="HT126" s="519">
        <v>0</v>
      </c>
      <c r="HU126" s="519">
        <v>0</v>
      </c>
      <c r="HV126" s="519">
        <v>0</v>
      </c>
      <c r="HW126" s="519">
        <v>0</v>
      </c>
      <c r="HX126" s="519">
        <v>0</v>
      </c>
      <c r="HY126" s="519">
        <v>0</v>
      </c>
      <c r="HZ126" s="519">
        <v>0</v>
      </c>
      <c r="IA126" s="519">
        <v>0</v>
      </c>
      <c r="IB126" s="519">
        <v>0</v>
      </c>
      <c r="IC126" s="519">
        <v>0</v>
      </c>
      <c r="ID126" s="519">
        <v>0</v>
      </c>
      <c r="IE126" s="519">
        <v>0</v>
      </c>
      <c r="IF126" s="519">
        <v>0</v>
      </c>
      <c r="IG126" s="519">
        <v>0</v>
      </c>
      <c r="IH126" s="519">
        <v>0</v>
      </c>
      <c r="II126" s="519">
        <v>0</v>
      </c>
      <c r="IJ126" s="519">
        <v>0</v>
      </c>
      <c r="IK126" s="519">
        <v>0</v>
      </c>
    </row>
    <row r="127" spans="1:245" hidden="1">
      <c r="A127" s="337"/>
      <c r="B127" s="519" t="s">
        <v>1058</v>
      </c>
      <c r="C127" s="519"/>
      <c r="D127" s="519"/>
      <c r="E127" s="519"/>
      <c r="F127" s="519">
        <v>1</v>
      </c>
      <c r="G127" s="519"/>
      <c r="H127" s="519">
        <v>12</v>
      </c>
      <c r="I127" s="519">
        <v>5</v>
      </c>
      <c r="J127" s="519" t="str">
        <f t="shared" si="6"/>
        <v>SDN10011205</v>
      </c>
      <c r="K127" s="519">
        <v>965</v>
      </c>
      <c r="M127" s="337"/>
      <c r="N127" s="519" t="s">
        <v>1061</v>
      </c>
      <c r="O127" s="519" t="s">
        <v>1059</v>
      </c>
      <c r="P127" s="519">
        <v>2</v>
      </c>
      <c r="Q127" s="183" t="str">
        <f t="shared" si="4"/>
        <v>SDN150102</v>
      </c>
      <c r="R127" s="519">
        <v>0</v>
      </c>
      <c r="S127" s="519">
        <v>0</v>
      </c>
      <c r="T127" s="519">
        <v>0</v>
      </c>
      <c r="U127" s="519">
        <v>0</v>
      </c>
      <c r="V127" s="519">
        <v>0</v>
      </c>
      <c r="W127" s="519">
        <v>0</v>
      </c>
      <c r="X127" s="519">
        <v>0</v>
      </c>
      <c r="Y127" s="519">
        <v>0</v>
      </c>
      <c r="Z127" s="519">
        <v>0</v>
      </c>
      <c r="AA127" s="519">
        <v>0</v>
      </c>
      <c r="AB127" s="519">
        <v>0</v>
      </c>
      <c r="AC127" s="519">
        <v>0</v>
      </c>
      <c r="AD127" s="519">
        <v>0</v>
      </c>
      <c r="AE127" s="519">
        <v>0</v>
      </c>
      <c r="AF127" s="519">
        <v>0</v>
      </c>
      <c r="AG127" s="519">
        <v>0</v>
      </c>
      <c r="AH127" s="519">
        <v>0</v>
      </c>
      <c r="AI127" s="519">
        <v>0</v>
      </c>
      <c r="AJ127" s="519">
        <v>0</v>
      </c>
      <c r="AK127" s="519">
        <v>0</v>
      </c>
      <c r="AL127" s="519">
        <v>0</v>
      </c>
      <c r="AM127" s="519">
        <v>0</v>
      </c>
      <c r="AN127" s="519">
        <v>0</v>
      </c>
      <c r="AO127" s="519">
        <v>0</v>
      </c>
      <c r="AP127" s="519">
        <v>0</v>
      </c>
      <c r="AQ127" s="519">
        <v>0</v>
      </c>
      <c r="AR127" s="519">
        <v>0</v>
      </c>
      <c r="AS127" s="519">
        <v>0</v>
      </c>
      <c r="AT127" s="519">
        <v>0</v>
      </c>
      <c r="AU127" s="519">
        <v>10000</v>
      </c>
      <c r="AV127" s="519">
        <v>0</v>
      </c>
      <c r="AW127" s="519">
        <v>0</v>
      </c>
      <c r="AX127" s="519">
        <v>0</v>
      </c>
      <c r="AY127" s="519">
        <v>0</v>
      </c>
      <c r="AZ127" s="519">
        <v>0</v>
      </c>
      <c r="BA127" s="519">
        <v>0</v>
      </c>
      <c r="BB127" s="519">
        <v>0</v>
      </c>
      <c r="BC127" s="519">
        <v>0</v>
      </c>
      <c r="BD127" s="519">
        <v>0</v>
      </c>
      <c r="BE127" s="519">
        <v>0</v>
      </c>
      <c r="BF127" s="519">
        <v>0</v>
      </c>
      <c r="BG127" s="519">
        <v>0</v>
      </c>
      <c r="BH127" s="519">
        <v>0</v>
      </c>
      <c r="BI127" s="519">
        <v>0</v>
      </c>
      <c r="BJ127" s="519">
        <v>0</v>
      </c>
      <c r="BK127" s="519">
        <v>0</v>
      </c>
      <c r="BL127" s="519">
        <v>0</v>
      </c>
      <c r="BM127" s="519">
        <v>0</v>
      </c>
      <c r="BN127" s="519">
        <v>0</v>
      </c>
      <c r="BO127" s="519">
        <v>0</v>
      </c>
      <c r="BP127" s="519">
        <v>0</v>
      </c>
      <c r="BQ127" s="519">
        <v>0</v>
      </c>
      <c r="BR127" s="519">
        <v>0</v>
      </c>
      <c r="BS127" s="519">
        <v>0</v>
      </c>
      <c r="BT127" s="519">
        <v>0</v>
      </c>
      <c r="BU127" s="519">
        <v>0</v>
      </c>
      <c r="BV127" s="519">
        <v>0</v>
      </c>
      <c r="BW127" s="519">
        <v>0</v>
      </c>
      <c r="BX127" s="519">
        <v>0</v>
      </c>
      <c r="BY127" s="519">
        <v>0</v>
      </c>
      <c r="BZ127" s="519">
        <v>0</v>
      </c>
      <c r="CA127" s="519">
        <v>0</v>
      </c>
      <c r="CB127" s="519">
        <v>0</v>
      </c>
      <c r="CC127" s="519">
        <v>0</v>
      </c>
      <c r="CD127" s="519">
        <v>0</v>
      </c>
      <c r="CE127" s="519">
        <v>0</v>
      </c>
      <c r="CF127" s="519">
        <v>0</v>
      </c>
      <c r="CG127" s="519">
        <v>0</v>
      </c>
      <c r="CH127" s="519">
        <v>0</v>
      </c>
      <c r="CI127" s="519">
        <v>0</v>
      </c>
      <c r="CJ127" s="519">
        <v>0</v>
      </c>
      <c r="CK127" s="519">
        <v>0</v>
      </c>
      <c r="CL127" s="519">
        <v>0</v>
      </c>
      <c r="CM127" s="519">
        <v>0</v>
      </c>
      <c r="CN127" s="519">
        <v>0</v>
      </c>
      <c r="CO127" s="519">
        <v>0</v>
      </c>
      <c r="CP127" s="519">
        <v>0</v>
      </c>
      <c r="CQ127" s="519">
        <v>0</v>
      </c>
      <c r="CR127" s="519">
        <v>0</v>
      </c>
      <c r="CS127" s="519">
        <v>0</v>
      </c>
      <c r="CT127" s="519">
        <v>0</v>
      </c>
      <c r="CU127" s="519">
        <v>0</v>
      </c>
      <c r="CV127" s="519">
        <v>0</v>
      </c>
      <c r="CW127" s="519">
        <v>0</v>
      </c>
      <c r="CX127" s="519">
        <v>0</v>
      </c>
      <c r="CY127" s="519">
        <v>0</v>
      </c>
      <c r="CZ127" s="519">
        <v>0</v>
      </c>
      <c r="DA127" s="519">
        <v>0</v>
      </c>
      <c r="DB127" s="519">
        <v>0</v>
      </c>
      <c r="DC127" s="519">
        <v>0</v>
      </c>
      <c r="DD127" s="519">
        <v>0</v>
      </c>
      <c r="DE127" s="519">
        <v>0</v>
      </c>
      <c r="DF127" s="519">
        <v>0</v>
      </c>
      <c r="DG127" s="519">
        <v>0</v>
      </c>
      <c r="DH127" s="519">
        <v>0</v>
      </c>
      <c r="DI127" s="519">
        <v>0</v>
      </c>
      <c r="DJ127" s="519">
        <v>0</v>
      </c>
      <c r="DK127" s="519">
        <v>0</v>
      </c>
      <c r="DL127" s="519">
        <v>0</v>
      </c>
      <c r="DM127" s="519">
        <v>0</v>
      </c>
      <c r="DN127" s="519">
        <v>0</v>
      </c>
      <c r="DO127" s="519">
        <v>0</v>
      </c>
      <c r="DP127" s="519">
        <v>0</v>
      </c>
      <c r="DQ127" s="519">
        <v>0</v>
      </c>
      <c r="DR127" s="519">
        <v>0</v>
      </c>
      <c r="DS127" s="519">
        <v>0</v>
      </c>
      <c r="DT127" s="519">
        <v>0</v>
      </c>
      <c r="DU127" s="519">
        <v>0</v>
      </c>
      <c r="DV127" s="519">
        <v>0</v>
      </c>
      <c r="DW127" s="519">
        <v>0</v>
      </c>
      <c r="DX127" s="519">
        <v>0</v>
      </c>
      <c r="DY127" s="131"/>
      <c r="DZ127" s="337"/>
      <c r="EA127" s="519" t="s">
        <v>1061</v>
      </c>
      <c r="EB127" s="519" t="s">
        <v>1059</v>
      </c>
      <c r="EC127" s="519">
        <v>2</v>
      </c>
      <c r="ED127" s="521" t="str">
        <f t="shared" si="5"/>
        <v>SDN150102</v>
      </c>
      <c r="EE127" s="519">
        <v>10000</v>
      </c>
      <c r="EF127" s="519">
        <v>10000</v>
      </c>
      <c r="EG127" s="519">
        <v>10000</v>
      </c>
      <c r="EH127" s="519">
        <v>10000</v>
      </c>
      <c r="EI127" s="519">
        <v>10000</v>
      </c>
      <c r="EJ127" s="519">
        <v>10000</v>
      </c>
      <c r="EK127" s="519">
        <v>10000</v>
      </c>
      <c r="EL127" s="519">
        <v>10000</v>
      </c>
      <c r="EM127" s="519">
        <v>10000</v>
      </c>
      <c r="EN127" s="519">
        <v>10000</v>
      </c>
      <c r="EO127" s="519">
        <v>10000</v>
      </c>
      <c r="EP127" s="519">
        <v>10000</v>
      </c>
      <c r="EQ127" s="519">
        <v>10000</v>
      </c>
      <c r="ER127" s="519">
        <v>10000</v>
      </c>
      <c r="ES127" s="519">
        <v>10000</v>
      </c>
      <c r="ET127" s="519">
        <v>10000</v>
      </c>
      <c r="EU127" s="519">
        <v>10000</v>
      </c>
      <c r="EV127" s="519">
        <v>10000</v>
      </c>
      <c r="EW127" s="519">
        <v>10000</v>
      </c>
      <c r="EX127" s="519">
        <v>10000</v>
      </c>
      <c r="EY127" s="519">
        <v>10000</v>
      </c>
      <c r="EZ127" s="519">
        <v>10000</v>
      </c>
      <c r="FA127" s="519">
        <v>10000</v>
      </c>
      <c r="FB127" s="519">
        <v>10000</v>
      </c>
      <c r="FC127" s="519">
        <v>10000</v>
      </c>
      <c r="FD127" s="519">
        <v>10000</v>
      </c>
      <c r="FE127" s="519">
        <v>10000</v>
      </c>
      <c r="FF127" s="519">
        <v>10000</v>
      </c>
      <c r="FG127" s="519">
        <v>10000</v>
      </c>
      <c r="FH127" s="519">
        <v>10000</v>
      </c>
      <c r="FI127" s="519">
        <v>0</v>
      </c>
      <c r="FJ127" s="519">
        <v>0</v>
      </c>
      <c r="FK127" s="519">
        <v>0</v>
      </c>
      <c r="FL127" s="519">
        <v>0</v>
      </c>
      <c r="FM127" s="519">
        <v>0</v>
      </c>
      <c r="FN127" s="519">
        <v>0</v>
      </c>
      <c r="FO127" s="519">
        <v>0</v>
      </c>
      <c r="FP127" s="519">
        <v>0</v>
      </c>
      <c r="FQ127" s="519">
        <v>0</v>
      </c>
      <c r="FR127" s="519">
        <v>0</v>
      </c>
      <c r="FS127" s="519">
        <v>0</v>
      </c>
      <c r="FT127" s="519">
        <v>0</v>
      </c>
      <c r="FU127" s="519">
        <v>0</v>
      </c>
      <c r="FV127" s="519">
        <v>0</v>
      </c>
      <c r="FW127" s="519">
        <v>0</v>
      </c>
      <c r="FX127" s="519">
        <v>0</v>
      </c>
      <c r="FY127" s="519">
        <v>0</v>
      </c>
      <c r="FZ127" s="519">
        <v>0</v>
      </c>
      <c r="GA127" s="519">
        <v>0</v>
      </c>
      <c r="GB127" s="519">
        <v>0</v>
      </c>
      <c r="GC127" s="519">
        <v>0</v>
      </c>
      <c r="GD127" s="519">
        <v>0</v>
      </c>
      <c r="GE127" s="519">
        <v>0</v>
      </c>
      <c r="GF127" s="519">
        <v>0</v>
      </c>
      <c r="GG127" s="519">
        <v>0</v>
      </c>
      <c r="GH127" s="519">
        <v>0</v>
      </c>
      <c r="GI127" s="519">
        <v>0</v>
      </c>
      <c r="GJ127" s="519">
        <v>0</v>
      </c>
      <c r="GK127" s="519">
        <v>0</v>
      </c>
      <c r="GL127" s="519">
        <v>0</v>
      </c>
      <c r="GM127" s="519">
        <v>0</v>
      </c>
      <c r="GN127" s="519">
        <v>0</v>
      </c>
      <c r="GO127" s="519">
        <v>0</v>
      </c>
      <c r="GP127" s="519">
        <v>0</v>
      </c>
      <c r="GQ127" s="519">
        <v>0</v>
      </c>
      <c r="GR127" s="519">
        <v>0</v>
      </c>
      <c r="GS127" s="519">
        <v>0</v>
      </c>
      <c r="GT127" s="519">
        <v>0</v>
      </c>
      <c r="GU127" s="519">
        <v>0</v>
      </c>
      <c r="GV127" s="519">
        <v>0</v>
      </c>
      <c r="GW127" s="519">
        <v>0</v>
      </c>
      <c r="GX127" s="519">
        <v>0</v>
      </c>
      <c r="GY127" s="519">
        <v>0</v>
      </c>
      <c r="GZ127" s="519">
        <v>0</v>
      </c>
      <c r="HA127" s="519">
        <v>0</v>
      </c>
      <c r="HB127" s="519">
        <v>0</v>
      </c>
      <c r="HC127" s="519">
        <v>0</v>
      </c>
      <c r="HD127" s="519">
        <v>0</v>
      </c>
      <c r="HE127" s="519">
        <v>0</v>
      </c>
      <c r="HF127" s="519">
        <v>0</v>
      </c>
      <c r="HG127" s="519">
        <v>0</v>
      </c>
      <c r="HH127" s="519">
        <v>0</v>
      </c>
      <c r="HI127" s="519">
        <v>0</v>
      </c>
      <c r="HJ127" s="519">
        <v>0</v>
      </c>
      <c r="HK127" s="519">
        <v>0</v>
      </c>
      <c r="HL127" s="519">
        <v>0</v>
      </c>
      <c r="HM127" s="519">
        <v>0</v>
      </c>
      <c r="HN127" s="519">
        <v>0</v>
      </c>
      <c r="HO127" s="519">
        <v>0</v>
      </c>
      <c r="HP127" s="519">
        <v>0</v>
      </c>
      <c r="HQ127" s="519">
        <v>0</v>
      </c>
      <c r="HR127" s="519">
        <v>0</v>
      </c>
      <c r="HS127" s="519">
        <v>0</v>
      </c>
      <c r="HT127" s="519">
        <v>0</v>
      </c>
      <c r="HU127" s="519">
        <v>0</v>
      </c>
      <c r="HV127" s="519">
        <v>0</v>
      </c>
      <c r="HW127" s="519">
        <v>0</v>
      </c>
      <c r="HX127" s="519">
        <v>0</v>
      </c>
      <c r="HY127" s="519">
        <v>0</v>
      </c>
      <c r="HZ127" s="519">
        <v>0</v>
      </c>
      <c r="IA127" s="519">
        <v>0</v>
      </c>
      <c r="IB127" s="519">
        <v>0</v>
      </c>
      <c r="IC127" s="519">
        <v>0</v>
      </c>
      <c r="ID127" s="519">
        <v>0</v>
      </c>
      <c r="IE127" s="519">
        <v>0</v>
      </c>
      <c r="IF127" s="519">
        <v>0</v>
      </c>
      <c r="IG127" s="519">
        <v>0</v>
      </c>
      <c r="IH127" s="519">
        <v>0</v>
      </c>
      <c r="II127" s="519">
        <v>0</v>
      </c>
      <c r="IJ127" s="519">
        <v>0</v>
      </c>
      <c r="IK127" s="519">
        <v>0</v>
      </c>
    </row>
    <row r="128" spans="1:245" hidden="1">
      <c r="A128" s="337"/>
      <c r="B128" s="519" t="s">
        <v>1058</v>
      </c>
      <c r="C128" s="519"/>
      <c r="D128" s="519"/>
      <c r="E128" s="519"/>
      <c r="F128" s="519">
        <v>1</v>
      </c>
      <c r="G128" s="519"/>
      <c r="H128" s="519">
        <v>12</v>
      </c>
      <c r="I128" s="519">
        <v>6</v>
      </c>
      <c r="J128" s="519" t="str">
        <f t="shared" si="6"/>
        <v>SDN10011206</v>
      </c>
      <c r="K128" s="519">
        <v>772</v>
      </c>
      <c r="M128" s="337"/>
      <c r="N128" s="519" t="s">
        <v>1061</v>
      </c>
      <c r="O128" s="519" t="s">
        <v>1059</v>
      </c>
      <c r="P128" s="519">
        <v>3</v>
      </c>
      <c r="Q128" s="183" t="str">
        <f t="shared" si="4"/>
        <v>SDN150103</v>
      </c>
      <c r="R128" s="519">
        <v>0</v>
      </c>
      <c r="S128" s="519">
        <v>0</v>
      </c>
      <c r="T128" s="519">
        <v>0</v>
      </c>
      <c r="U128" s="519">
        <v>0</v>
      </c>
      <c r="V128" s="519">
        <v>0</v>
      </c>
      <c r="W128" s="519">
        <v>0</v>
      </c>
      <c r="X128" s="519">
        <v>0</v>
      </c>
      <c r="Y128" s="519">
        <v>0</v>
      </c>
      <c r="Z128" s="519">
        <v>0</v>
      </c>
      <c r="AA128" s="519">
        <v>0</v>
      </c>
      <c r="AB128" s="519">
        <v>0</v>
      </c>
      <c r="AC128" s="519">
        <v>0</v>
      </c>
      <c r="AD128" s="519">
        <v>0</v>
      </c>
      <c r="AE128" s="519">
        <v>0</v>
      </c>
      <c r="AF128" s="519">
        <v>0</v>
      </c>
      <c r="AG128" s="519">
        <v>0</v>
      </c>
      <c r="AH128" s="519">
        <v>0</v>
      </c>
      <c r="AI128" s="519">
        <v>0</v>
      </c>
      <c r="AJ128" s="519">
        <v>0</v>
      </c>
      <c r="AK128" s="519">
        <v>0</v>
      </c>
      <c r="AL128" s="519">
        <v>0</v>
      </c>
      <c r="AM128" s="519">
        <v>0</v>
      </c>
      <c r="AN128" s="519">
        <v>0</v>
      </c>
      <c r="AO128" s="519">
        <v>0</v>
      </c>
      <c r="AP128" s="519">
        <v>0</v>
      </c>
      <c r="AQ128" s="519">
        <v>0</v>
      </c>
      <c r="AR128" s="519">
        <v>0</v>
      </c>
      <c r="AS128" s="519">
        <v>0</v>
      </c>
      <c r="AT128" s="519">
        <v>0</v>
      </c>
      <c r="AU128" s="519">
        <v>10000</v>
      </c>
      <c r="AV128" s="519">
        <v>0</v>
      </c>
      <c r="AW128" s="519">
        <v>0</v>
      </c>
      <c r="AX128" s="519">
        <v>0</v>
      </c>
      <c r="AY128" s="519">
        <v>0</v>
      </c>
      <c r="AZ128" s="519">
        <v>0</v>
      </c>
      <c r="BA128" s="519">
        <v>0</v>
      </c>
      <c r="BB128" s="519">
        <v>0</v>
      </c>
      <c r="BC128" s="519">
        <v>0</v>
      </c>
      <c r="BD128" s="519">
        <v>0</v>
      </c>
      <c r="BE128" s="519">
        <v>0</v>
      </c>
      <c r="BF128" s="519">
        <v>0</v>
      </c>
      <c r="BG128" s="519">
        <v>0</v>
      </c>
      <c r="BH128" s="519">
        <v>0</v>
      </c>
      <c r="BI128" s="519">
        <v>0</v>
      </c>
      <c r="BJ128" s="519">
        <v>0</v>
      </c>
      <c r="BK128" s="519">
        <v>0</v>
      </c>
      <c r="BL128" s="519">
        <v>0</v>
      </c>
      <c r="BM128" s="519">
        <v>0</v>
      </c>
      <c r="BN128" s="519">
        <v>0</v>
      </c>
      <c r="BO128" s="519">
        <v>0</v>
      </c>
      <c r="BP128" s="519">
        <v>0</v>
      </c>
      <c r="BQ128" s="519">
        <v>0</v>
      </c>
      <c r="BR128" s="519">
        <v>0</v>
      </c>
      <c r="BS128" s="519">
        <v>0</v>
      </c>
      <c r="BT128" s="519">
        <v>0</v>
      </c>
      <c r="BU128" s="519">
        <v>0</v>
      </c>
      <c r="BV128" s="519">
        <v>0</v>
      </c>
      <c r="BW128" s="519">
        <v>0</v>
      </c>
      <c r="BX128" s="519">
        <v>0</v>
      </c>
      <c r="BY128" s="519">
        <v>0</v>
      </c>
      <c r="BZ128" s="519">
        <v>0</v>
      </c>
      <c r="CA128" s="519">
        <v>0</v>
      </c>
      <c r="CB128" s="519">
        <v>0</v>
      </c>
      <c r="CC128" s="519">
        <v>0</v>
      </c>
      <c r="CD128" s="519">
        <v>0</v>
      </c>
      <c r="CE128" s="519">
        <v>0</v>
      </c>
      <c r="CF128" s="519">
        <v>0</v>
      </c>
      <c r="CG128" s="519">
        <v>0</v>
      </c>
      <c r="CH128" s="519">
        <v>0</v>
      </c>
      <c r="CI128" s="519">
        <v>0</v>
      </c>
      <c r="CJ128" s="519">
        <v>0</v>
      </c>
      <c r="CK128" s="519">
        <v>0</v>
      </c>
      <c r="CL128" s="519">
        <v>0</v>
      </c>
      <c r="CM128" s="519">
        <v>0</v>
      </c>
      <c r="CN128" s="519">
        <v>0</v>
      </c>
      <c r="CO128" s="519">
        <v>0</v>
      </c>
      <c r="CP128" s="519">
        <v>0</v>
      </c>
      <c r="CQ128" s="519">
        <v>0</v>
      </c>
      <c r="CR128" s="519">
        <v>0</v>
      </c>
      <c r="CS128" s="519">
        <v>0</v>
      </c>
      <c r="CT128" s="519">
        <v>0</v>
      </c>
      <c r="CU128" s="519">
        <v>0</v>
      </c>
      <c r="CV128" s="519">
        <v>0</v>
      </c>
      <c r="CW128" s="519">
        <v>0</v>
      </c>
      <c r="CX128" s="519">
        <v>0</v>
      </c>
      <c r="CY128" s="519">
        <v>0</v>
      </c>
      <c r="CZ128" s="519">
        <v>0</v>
      </c>
      <c r="DA128" s="519">
        <v>0</v>
      </c>
      <c r="DB128" s="519">
        <v>0</v>
      </c>
      <c r="DC128" s="519">
        <v>0</v>
      </c>
      <c r="DD128" s="519">
        <v>0</v>
      </c>
      <c r="DE128" s="519">
        <v>0</v>
      </c>
      <c r="DF128" s="519">
        <v>0</v>
      </c>
      <c r="DG128" s="519">
        <v>0</v>
      </c>
      <c r="DH128" s="519">
        <v>0</v>
      </c>
      <c r="DI128" s="519">
        <v>0</v>
      </c>
      <c r="DJ128" s="519">
        <v>0</v>
      </c>
      <c r="DK128" s="519">
        <v>0</v>
      </c>
      <c r="DL128" s="519">
        <v>0</v>
      </c>
      <c r="DM128" s="519">
        <v>0</v>
      </c>
      <c r="DN128" s="519">
        <v>0</v>
      </c>
      <c r="DO128" s="519">
        <v>0</v>
      </c>
      <c r="DP128" s="519">
        <v>0</v>
      </c>
      <c r="DQ128" s="519">
        <v>0</v>
      </c>
      <c r="DR128" s="519">
        <v>0</v>
      </c>
      <c r="DS128" s="519">
        <v>0</v>
      </c>
      <c r="DT128" s="519">
        <v>0</v>
      </c>
      <c r="DU128" s="519">
        <v>0</v>
      </c>
      <c r="DV128" s="519">
        <v>0</v>
      </c>
      <c r="DW128" s="519">
        <v>0</v>
      </c>
      <c r="DX128" s="519">
        <v>0</v>
      </c>
      <c r="DY128" s="131"/>
      <c r="DZ128" s="337"/>
      <c r="EA128" s="519" t="s">
        <v>1061</v>
      </c>
      <c r="EB128" s="519" t="s">
        <v>1059</v>
      </c>
      <c r="EC128" s="519">
        <v>3</v>
      </c>
      <c r="ED128" s="521" t="str">
        <f t="shared" si="5"/>
        <v>SDN150103</v>
      </c>
      <c r="EE128" s="519">
        <v>10000</v>
      </c>
      <c r="EF128" s="519">
        <v>10000</v>
      </c>
      <c r="EG128" s="519">
        <v>10000</v>
      </c>
      <c r="EH128" s="519">
        <v>10000</v>
      </c>
      <c r="EI128" s="519">
        <v>10000</v>
      </c>
      <c r="EJ128" s="519">
        <v>10000</v>
      </c>
      <c r="EK128" s="519">
        <v>10000</v>
      </c>
      <c r="EL128" s="519">
        <v>10000</v>
      </c>
      <c r="EM128" s="519">
        <v>10000</v>
      </c>
      <c r="EN128" s="519">
        <v>10000</v>
      </c>
      <c r="EO128" s="519">
        <v>10000</v>
      </c>
      <c r="EP128" s="519">
        <v>10000</v>
      </c>
      <c r="EQ128" s="519">
        <v>10000</v>
      </c>
      <c r="ER128" s="519">
        <v>10000</v>
      </c>
      <c r="ES128" s="519">
        <v>10000</v>
      </c>
      <c r="ET128" s="519">
        <v>10000</v>
      </c>
      <c r="EU128" s="519">
        <v>10000</v>
      </c>
      <c r="EV128" s="519">
        <v>10000</v>
      </c>
      <c r="EW128" s="519">
        <v>10000</v>
      </c>
      <c r="EX128" s="519">
        <v>10000</v>
      </c>
      <c r="EY128" s="519">
        <v>10000</v>
      </c>
      <c r="EZ128" s="519">
        <v>10000</v>
      </c>
      <c r="FA128" s="519">
        <v>10000</v>
      </c>
      <c r="FB128" s="519">
        <v>10000</v>
      </c>
      <c r="FC128" s="519">
        <v>10000</v>
      </c>
      <c r="FD128" s="519">
        <v>10000</v>
      </c>
      <c r="FE128" s="519">
        <v>10000</v>
      </c>
      <c r="FF128" s="519">
        <v>10000</v>
      </c>
      <c r="FG128" s="519">
        <v>10000</v>
      </c>
      <c r="FH128" s="519">
        <v>10000</v>
      </c>
      <c r="FI128" s="519">
        <v>0</v>
      </c>
      <c r="FJ128" s="519">
        <v>0</v>
      </c>
      <c r="FK128" s="519">
        <v>0</v>
      </c>
      <c r="FL128" s="519">
        <v>0</v>
      </c>
      <c r="FM128" s="519">
        <v>0</v>
      </c>
      <c r="FN128" s="519">
        <v>0</v>
      </c>
      <c r="FO128" s="519">
        <v>0</v>
      </c>
      <c r="FP128" s="519">
        <v>0</v>
      </c>
      <c r="FQ128" s="519">
        <v>0</v>
      </c>
      <c r="FR128" s="519">
        <v>0</v>
      </c>
      <c r="FS128" s="519">
        <v>0</v>
      </c>
      <c r="FT128" s="519">
        <v>0</v>
      </c>
      <c r="FU128" s="519">
        <v>0</v>
      </c>
      <c r="FV128" s="519">
        <v>0</v>
      </c>
      <c r="FW128" s="519">
        <v>0</v>
      </c>
      <c r="FX128" s="519">
        <v>0</v>
      </c>
      <c r="FY128" s="519">
        <v>0</v>
      </c>
      <c r="FZ128" s="519">
        <v>0</v>
      </c>
      <c r="GA128" s="519">
        <v>0</v>
      </c>
      <c r="GB128" s="519">
        <v>0</v>
      </c>
      <c r="GC128" s="519">
        <v>0</v>
      </c>
      <c r="GD128" s="519">
        <v>0</v>
      </c>
      <c r="GE128" s="519">
        <v>0</v>
      </c>
      <c r="GF128" s="519">
        <v>0</v>
      </c>
      <c r="GG128" s="519">
        <v>0</v>
      </c>
      <c r="GH128" s="519">
        <v>0</v>
      </c>
      <c r="GI128" s="519">
        <v>0</v>
      </c>
      <c r="GJ128" s="519">
        <v>0</v>
      </c>
      <c r="GK128" s="519">
        <v>0</v>
      </c>
      <c r="GL128" s="519">
        <v>0</v>
      </c>
      <c r="GM128" s="519">
        <v>0</v>
      </c>
      <c r="GN128" s="519">
        <v>0</v>
      </c>
      <c r="GO128" s="519">
        <v>0</v>
      </c>
      <c r="GP128" s="519">
        <v>0</v>
      </c>
      <c r="GQ128" s="519">
        <v>0</v>
      </c>
      <c r="GR128" s="519">
        <v>0</v>
      </c>
      <c r="GS128" s="519">
        <v>0</v>
      </c>
      <c r="GT128" s="519">
        <v>0</v>
      </c>
      <c r="GU128" s="519">
        <v>0</v>
      </c>
      <c r="GV128" s="519">
        <v>0</v>
      </c>
      <c r="GW128" s="519">
        <v>0</v>
      </c>
      <c r="GX128" s="519">
        <v>0</v>
      </c>
      <c r="GY128" s="519">
        <v>0</v>
      </c>
      <c r="GZ128" s="519">
        <v>0</v>
      </c>
      <c r="HA128" s="519">
        <v>0</v>
      </c>
      <c r="HB128" s="519">
        <v>0</v>
      </c>
      <c r="HC128" s="519">
        <v>0</v>
      </c>
      <c r="HD128" s="519">
        <v>0</v>
      </c>
      <c r="HE128" s="519">
        <v>0</v>
      </c>
      <c r="HF128" s="519">
        <v>0</v>
      </c>
      <c r="HG128" s="519">
        <v>0</v>
      </c>
      <c r="HH128" s="519">
        <v>0</v>
      </c>
      <c r="HI128" s="519">
        <v>0</v>
      </c>
      <c r="HJ128" s="519">
        <v>0</v>
      </c>
      <c r="HK128" s="519">
        <v>0</v>
      </c>
      <c r="HL128" s="519">
        <v>0</v>
      </c>
      <c r="HM128" s="519">
        <v>0</v>
      </c>
      <c r="HN128" s="519">
        <v>0</v>
      </c>
      <c r="HO128" s="519">
        <v>0</v>
      </c>
      <c r="HP128" s="519">
        <v>0</v>
      </c>
      <c r="HQ128" s="519">
        <v>0</v>
      </c>
      <c r="HR128" s="519">
        <v>0</v>
      </c>
      <c r="HS128" s="519">
        <v>0</v>
      </c>
      <c r="HT128" s="519">
        <v>0</v>
      </c>
      <c r="HU128" s="519">
        <v>0</v>
      </c>
      <c r="HV128" s="519">
        <v>0</v>
      </c>
      <c r="HW128" s="519">
        <v>0</v>
      </c>
      <c r="HX128" s="519">
        <v>0</v>
      </c>
      <c r="HY128" s="519">
        <v>0</v>
      </c>
      <c r="HZ128" s="519">
        <v>0</v>
      </c>
      <c r="IA128" s="519">
        <v>0</v>
      </c>
      <c r="IB128" s="519">
        <v>0</v>
      </c>
      <c r="IC128" s="519">
        <v>0</v>
      </c>
      <c r="ID128" s="519">
        <v>0</v>
      </c>
      <c r="IE128" s="519">
        <v>0</v>
      </c>
      <c r="IF128" s="519">
        <v>0</v>
      </c>
      <c r="IG128" s="519">
        <v>0</v>
      </c>
      <c r="IH128" s="519">
        <v>0</v>
      </c>
      <c r="II128" s="519">
        <v>0</v>
      </c>
      <c r="IJ128" s="519">
        <v>0</v>
      </c>
      <c r="IK128" s="519">
        <v>0</v>
      </c>
    </row>
    <row r="129" spans="1:245" hidden="1">
      <c r="A129" s="337"/>
      <c r="B129" s="519" t="s">
        <v>1058</v>
      </c>
      <c r="C129" s="519"/>
      <c r="D129" s="519"/>
      <c r="E129" s="519"/>
      <c r="F129" s="519">
        <v>1</v>
      </c>
      <c r="G129" s="519"/>
      <c r="H129" s="519">
        <v>12</v>
      </c>
      <c r="I129" s="519">
        <v>7</v>
      </c>
      <c r="J129" s="519" t="str">
        <f t="shared" si="6"/>
        <v>SDN10011207</v>
      </c>
      <c r="K129" s="519">
        <v>772</v>
      </c>
      <c r="M129" s="337"/>
      <c r="N129" s="519" t="s">
        <v>1061</v>
      </c>
      <c r="O129" s="519" t="s">
        <v>1059</v>
      </c>
      <c r="P129" s="519">
        <v>4</v>
      </c>
      <c r="Q129" s="183" t="str">
        <f t="shared" si="4"/>
        <v>SDN150104</v>
      </c>
      <c r="R129" s="519">
        <v>0</v>
      </c>
      <c r="S129" s="519">
        <v>0</v>
      </c>
      <c r="T129" s="519">
        <v>0</v>
      </c>
      <c r="U129" s="519">
        <v>0</v>
      </c>
      <c r="V129" s="519">
        <v>0</v>
      </c>
      <c r="W129" s="519">
        <v>0</v>
      </c>
      <c r="X129" s="519">
        <v>0</v>
      </c>
      <c r="Y129" s="519">
        <v>0</v>
      </c>
      <c r="Z129" s="519">
        <v>0</v>
      </c>
      <c r="AA129" s="519">
        <v>0</v>
      </c>
      <c r="AB129" s="519">
        <v>0</v>
      </c>
      <c r="AC129" s="519">
        <v>0</v>
      </c>
      <c r="AD129" s="519">
        <v>0</v>
      </c>
      <c r="AE129" s="519">
        <v>0</v>
      </c>
      <c r="AF129" s="519">
        <v>0</v>
      </c>
      <c r="AG129" s="519">
        <v>0</v>
      </c>
      <c r="AH129" s="519">
        <v>0</v>
      </c>
      <c r="AI129" s="519">
        <v>0</v>
      </c>
      <c r="AJ129" s="519">
        <v>0</v>
      </c>
      <c r="AK129" s="519">
        <v>0</v>
      </c>
      <c r="AL129" s="519">
        <v>0</v>
      </c>
      <c r="AM129" s="519">
        <v>0</v>
      </c>
      <c r="AN129" s="519">
        <v>0</v>
      </c>
      <c r="AO129" s="519">
        <v>0</v>
      </c>
      <c r="AP129" s="519">
        <v>0</v>
      </c>
      <c r="AQ129" s="519">
        <v>0</v>
      </c>
      <c r="AR129" s="519">
        <v>0</v>
      </c>
      <c r="AS129" s="519">
        <v>0</v>
      </c>
      <c r="AT129" s="519">
        <v>0</v>
      </c>
      <c r="AU129" s="519">
        <v>10000</v>
      </c>
      <c r="AV129" s="519">
        <v>0</v>
      </c>
      <c r="AW129" s="519">
        <v>0</v>
      </c>
      <c r="AX129" s="519">
        <v>0</v>
      </c>
      <c r="AY129" s="519">
        <v>0</v>
      </c>
      <c r="AZ129" s="519">
        <v>0</v>
      </c>
      <c r="BA129" s="519">
        <v>0</v>
      </c>
      <c r="BB129" s="519">
        <v>0</v>
      </c>
      <c r="BC129" s="519">
        <v>0</v>
      </c>
      <c r="BD129" s="519">
        <v>0</v>
      </c>
      <c r="BE129" s="519">
        <v>0</v>
      </c>
      <c r="BF129" s="519">
        <v>0</v>
      </c>
      <c r="BG129" s="519">
        <v>0</v>
      </c>
      <c r="BH129" s="519">
        <v>0</v>
      </c>
      <c r="BI129" s="519">
        <v>0</v>
      </c>
      <c r="BJ129" s="519">
        <v>0</v>
      </c>
      <c r="BK129" s="519">
        <v>0</v>
      </c>
      <c r="BL129" s="519">
        <v>0</v>
      </c>
      <c r="BM129" s="519">
        <v>0</v>
      </c>
      <c r="BN129" s="519">
        <v>0</v>
      </c>
      <c r="BO129" s="519">
        <v>0</v>
      </c>
      <c r="BP129" s="519">
        <v>0</v>
      </c>
      <c r="BQ129" s="519">
        <v>0</v>
      </c>
      <c r="BR129" s="519">
        <v>0</v>
      </c>
      <c r="BS129" s="519">
        <v>0</v>
      </c>
      <c r="BT129" s="519">
        <v>0</v>
      </c>
      <c r="BU129" s="519">
        <v>0</v>
      </c>
      <c r="BV129" s="519">
        <v>0</v>
      </c>
      <c r="BW129" s="519">
        <v>0</v>
      </c>
      <c r="BX129" s="519">
        <v>0</v>
      </c>
      <c r="BY129" s="519">
        <v>0</v>
      </c>
      <c r="BZ129" s="519">
        <v>0</v>
      </c>
      <c r="CA129" s="519">
        <v>0</v>
      </c>
      <c r="CB129" s="519">
        <v>0</v>
      </c>
      <c r="CC129" s="519">
        <v>0</v>
      </c>
      <c r="CD129" s="519">
        <v>0</v>
      </c>
      <c r="CE129" s="519">
        <v>0</v>
      </c>
      <c r="CF129" s="519">
        <v>0</v>
      </c>
      <c r="CG129" s="519">
        <v>0</v>
      </c>
      <c r="CH129" s="519">
        <v>0</v>
      </c>
      <c r="CI129" s="519">
        <v>0</v>
      </c>
      <c r="CJ129" s="519">
        <v>0</v>
      </c>
      <c r="CK129" s="519">
        <v>0</v>
      </c>
      <c r="CL129" s="519">
        <v>0</v>
      </c>
      <c r="CM129" s="519">
        <v>0</v>
      </c>
      <c r="CN129" s="519">
        <v>0</v>
      </c>
      <c r="CO129" s="519">
        <v>0</v>
      </c>
      <c r="CP129" s="519">
        <v>0</v>
      </c>
      <c r="CQ129" s="519">
        <v>0</v>
      </c>
      <c r="CR129" s="519">
        <v>0</v>
      </c>
      <c r="CS129" s="519">
        <v>0</v>
      </c>
      <c r="CT129" s="519">
        <v>0</v>
      </c>
      <c r="CU129" s="519">
        <v>0</v>
      </c>
      <c r="CV129" s="519">
        <v>0</v>
      </c>
      <c r="CW129" s="519">
        <v>0</v>
      </c>
      <c r="CX129" s="519">
        <v>0</v>
      </c>
      <c r="CY129" s="519">
        <v>0</v>
      </c>
      <c r="CZ129" s="519">
        <v>0</v>
      </c>
      <c r="DA129" s="519">
        <v>0</v>
      </c>
      <c r="DB129" s="519">
        <v>0</v>
      </c>
      <c r="DC129" s="519">
        <v>0</v>
      </c>
      <c r="DD129" s="519">
        <v>0</v>
      </c>
      <c r="DE129" s="519">
        <v>0</v>
      </c>
      <c r="DF129" s="519">
        <v>0</v>
      </c>
      <c r="DG129" s="519">
        <v>0</v>
      </c>
      <c r="DH129" s="519">
        <v>0</v>
      </c>
      <c r="DI129" s="519">
        <v>0</v>
      </c>
      <c r="DJ129" s="519">
        <v>0</v>
      </c>
      <c r="DK129" s="519">
        <v>0</v>
      </c>
      <c r="DL129" s="519">
        <v>0</v>
      </c>
      <c r="DM129" s="519">
        <v>0</v>
      </c>
      <c r="DN129" s="519">
        <v>0</v>
      </c>
      <c r="DO129" s="519">
        <v>0</v>
      </c>
      <c r="DP129" s="519">
        <v>0</v>
      </c>
      <c r="DQ129" s="519">
        <v>0</v>
      </c>
      <c r="DR129" s="519">
        <v>0</v>
      </c>
      <c r="DS129" s="519">
        <v>0</v>
      </c>
      <c r="DT129" s="519">
        <v>0</v>
      </c>
      <c r="DU129" s="519">
        <v>0</v>
      </c>
      <c r="DV129" s="519">
        <v>0</v>
      </c>
      <c r="DW129" s="519">
        <v>0</v>
      </c>
      <c r="DX129" s="519">
        <v>0</v>
      </c>
      <c r="DY129" s="131"/>
      <c r="DZ129" s="337"/>
      <c r="EA129" s="519" t="s">
        <v>1061</v>
      </c>
      <c r="EB129" s="519" t="s">
        <v>1059</v>
      </c>
      <c r="EC129" s="519">
        <v>4</v>
      </c>
      <c r="ED129" s="521" t="str">
        <f t="shared" si="5"/>
        <v>SDN150104</v>
      </c>
      <c r="EE129" s="519">
        <v>10000</v>
      </c>
      <c r="EF129" s="519">
        <v>10000</v>
      </c>
      <c r="EG129" s="519">
        <v>10000</v>
      </c>
      <c r="EH129" s="519">
        <v>10000</v>
      </c>
      <c r="EI129" s="519">
        <v>10000</v>
      </c>
      <c r="EJ129" s="519">
        <v>10000</v>
      </c>
      <c r="EK129" s="519">
        <v>10000</v>
      </c>
      <c r="EL129" s="519">
        <v>10000</v>
      </c>
      <c r="EM129" s="519">
        <v>10000</v>
      </c>
      <c r="EN129" s="519">
        <v>10000</v>
      </c>
      <c r="EO129" s="519">
        <v>10000</v>
      </c>
      <c r="EP129" s="519">
        <v>10000</v>
      </c>
      <c r="EQ129" s="519">
        <v>10000</v>
      </c>
      <c r="ER129" s="519">
        <v>10000</v>
      </c>
      <c r="ES129" s="519">
        <v>10000</v>
      </c>
      <c r="ET129" s="519">
        <v>10000</v>
      </c>
      <c r="EU129" s="519">
        <v>10000</v>
      </c>
      <c r="EV129" s="519">
        <v>10000</v>
      </c>
      <c r="EW129" s="519">
        <v>10000</v>
      </c>
      <c r="EX129" s="519">
        <v>10000</v>
      </c>
      <c r="EY129" s="519">
        <v>10000</v>
      </c>
      <c r="EZ129" s="519">
        <v>10000</v>
      </c>
      <c r="FA129" s="519">
        <v>10000</v>
      </c>
      <c r="FB129" s="519">
        <v>10000</v>
      </c>
      <c r="FC129" s="519">
        <v>10000</v>
      </c>
      <c r="FD129" s="519">
        <v>10000</v>
      </c>
      <c r="FE129" s="519">
        <v>10000</v>
      </c>
      <c r="FF129" s="519">
        <v>10000</v>
      </c>
      <c r="FG129" s="519">
        <v>10000</v>
      </c>
      <c r="FH129" s="519">
        <v>10000</v>
      </c>
      <c r="FI129" s="519">
        <v>0</v>
      </c>
      <c r="FJ129" s="519">
        <v>0</v>
      </c>
      <c r="FK129" s="519">
        <v>0</v>
      </c>
      <c r="FL129" s="519">
        <v>0</v>
      </c>
      <c r="FM129" s="519">
        <v>0</v>
      </c>
      <c r="FN129" s="519">
        <v>0</v>
      </c>
      <c r="FO129" s="519">
        <v>0</v>
      </c>
      <c r="FP129" s="519">
        <v>0</v>
      </c>
      <c r="FQ129" s="519">
        <v>0</v>
      </c>
      <c r="FR129" s="519">
        <v>0</v>
      </c>
      <c r="FS129" s="519">
        <v>0</v>
      </c>
      <c r="FT129" s="519">
        <v>0</v>
      </c>
      <c r="FU129" s="519">
        <v>0</v>
      </c>
      <c r="FV129" s="519">
        <v>0</v>
      </c>
      <c r="FW129" s="519">
        <v>0</v>
      </c>
      <c r="FX129" s="519">
        <v>0</v>
      </c>
      <c r="FY129" s="519">
        <v>0</v>
      </c>
      <c r="FZ129" s="519">
        <v>0</v>
      </c>
      <c r="GA129" s="519">
        <v>0</v>
      </c>
      <c r="GB129" s="519">
        <v>0</v>
      </c>
      <c r="GC129" s="519">
        <v>0</v>
      </c>
      <c r="GD129" s="519">
        <v>0</v>
      </c>
      <c r="GE129" s="519">
        <v>0</v>
      </c>
      <c r="GF129" s="519">
        <v>0</v>
      </c>
      <c r="GG129" s="519">
        <v>0</v>
      </c>
      <c r="GH129" s="519">
        <v>0</v>
      </c>
      <c r="GI129" s="519">
        <v>0</v>
      </c>
      <c r="GJ129" s="519">
        <v>0</v>
      </c>
      <c r="GK129" s="519">
        <v>0</v>
      </c>
      <c r="GL129" s="519">
        <v>0</v>
      </c>
      <c r="GM129" s="519">
        <v>0</v>
      </c>
      <c r="GN129" s="519">
        <v>0</v>
      </c>
      <c r="GO129" s="519">
        <v>0</v>
      </c>
      <c r="GP129" s="519">
        <v>0</v>
      </c>
      <c r="GQ129" s="519">
        <v>0</v>
      </c>
      <c r="GR129" s="519">
        <v>0</v>
      </c>
      <c r="GS129" s="519">
        <v>0</v>
      </c>
      <c r="GT129" s="519">
        <v>0</v>
      </c>
      <c r="GU129" s="519">
        <v>0</v>
      </c>
      <c r="GV129" s="519">
        <v>0</v>
      </c>
      <c r="GW129" s="519">
        <v>0</v>
      </c>
      <c r="GX129" s="519">
        <v>0</v>
      </c>
      <c r="GY129" s="519">
        <v>0</v>
      </c>
      <c r="GZ129" s="519">
        <v>0</v>
      </c>
      <c r="HA129" s="519">
        <v>0</v>
      </c>
      <c r="HB129" s="519">
        <v>0</v>
      </c>
      <c r="HC129" s="519">
        <v>0</v>
      </c>
      <c r="HD129" s="519">
        <v>0</v>
      </c>
      <c r="HE129" s="519">
        <v>0</v>
      </c>
      <c r="HF129" s="519">
        <v>0</v>
      </c>
      <c r="HG129" s="519">
        <v>0</v>
      </c>
      <c r="HH129" s="519">
        <v>0</v>
      </c>
      <c r="HI129" s="519">
        <v>0</v>
      </c>
      <c r="HJ129" s="519">
        <v>0</v>
      </c>
      <c r="HK129" s="519">
        <v>0</v>
      </c>
      <c r="HL129" s="519">
        <v>0</v>
      </c>
      <c r="HM129" s="519">
        <v>0</v>
      </c>
      <c r="HN129" s="519">
        <v>0</v>
      </c>
      <c r="HO129" s="519">
        <v>0</v>
      </c>
      <c r="HP129" s="519">
        <v>0</v>
      </c>
      <c r="HQ129" s="519">
        <v>0</v>
      </c>
      <c r="HR129" s="519">
        <v>0</v>
      </c>
      <c r="HS129" s="519">
        <v>0</v>
      </c>
      <c r="HT129" s="519">
        <v>0</v>
      </c>
      <c r="HU129" s="519">
        <v>0</v>
      </c>
      <c r="HV129" s="519">
        <v>0</v>
      </c>
      <c r="HW129" s="519">
        <v>0</v>
      </c>
      <c r="HX129" s="519">
        <v>0</v>
      </c>
      <c r="HY129" s="519">
        <v>0</v>
      </c>
      <c r="HZ129" s="519">
        <v>0</v>
      </c>
      <c r="IA129" s="519">
        <v>0</v>
      </c>
      <c r="IB129" s="519">
        <v>0</v>
      </c>
      <c r="IC129" s="519">
        <v>0</v>
      </c>
      <c r="ID129" s="519">
        <v>0</v>
      </c>
      <c r="IE129" s="519">
        <v>0</v>
      </c>
      <c r="IF129" s="519">
        <v>0</v>
      </c>
      <c r="IG129" s="519">
        <v>0</v>
      </c>
      <c r="IH129" s="519">
        <v>0</v>
      </c>
      <c r="II129" s="519">
        <v>0</v>
      </c>
      <c r="IJ129" s="519">
        <v>0</v>
      </c>
      <c r="IK129" s="519">
        <v>0</v>
      </c>
    </row>
    <row r="130" spans="1:245" hidden="1">
      <c r="A130" s="337"/>
      <c r="B130" s="519" t="s">
        <v>1058</v>
      </c>
      <c r="C130" s="519"/>
      <c r="D130" s="519"/>
      <c r="E130" s="519"/>
      <c r="F130" s="519">
        <v>1</v>
      </c>
      <c r="G130" s="519"/>
      <c r="H130" s="519">
        <v>12</v>
      </c>
      <c r="I130" s="519">
        <v>8</v>
      </c>
      <c r="J130" s="519" t="str">
        <f t="shared" si="6"/>
        <v>SDN10011208</v>
      </c>
      <c r="K130" s="519">
        <v>772</v>
      </c>
      <c r="M130" s="337"/>
      <c r="N130" s="519" t="s">
        <v>1061</v>
      </c>
      <c r="O130" s="519" t="s">
        <v>1059</v>
      </c>
      <c r="P130" s="519">
        <v>5</v>
      </c>
      <c r="Q130" s="183" t="str">
        <f t="shared" ref="Q130:Q193" si="7">N130&amp;TEXT(O130,"00")&amp;TEXT(P130,"00")</f>
        <v>SDN150105</v>
      </c>
      <c r="R130" s="519">
        <v>0</v>
      </c>
      <c r="S130" s="519">
        <v>0</v>
      </c>
      <c r="T130" s="519">
        <v>0</v>
      </c>
      <c r="U130" s="519">
        <v>0</v>
      </c>
      <c r="V130" s="519">
        <v>0</v>
      </c>
      <c r="W130" s="519">
        <v>0</v>
      </c>
      <c r="X130" s="519">
        <v>0</v>
      </c>
      <c r="Y130" s="519">
        <v>0</v>
      </c>
      <c r="Z130" s="519">
        <v>0</v>
      </c>
      <c r="AA130" s="519">
        <v>0</v>
      </c>
      <c r="AB130" s="519">
        <v>0</v>
      </c>
      <c r="AC130" s="519">
        <v>0</v>
      </c>
      <c r="AD130" s="519">
        <v>0</v>
      </c>
      <c r="AE130" s="519">
        <v>0</v>
      </c>
      <c r="AF130" s="519">
        <v>0</v>
      </c>
      <c r="AG130" s="519">
        <v>0</v>
      </c>
      <c r="AH130" s="519">
        <v>0</v>
      </c>
      <c r="AI130" s="519">
        <v>0</v>
      </c>
      <c r="AJ130" s="519">
        <v>0</v>
      </c>
      <c r="AK130" s="519">
        <v>0</v>
      </c>
      <c r="AL130" s="519">
        <v>0</v>
      </c>
      <c r="AM130" s="519">
        <v>0</v>
      </c>
      <c r="AN130" s="519">
        <v>0</v>
      </c>
      <c r="AO130" s="519">
        <v>0</v>
      </c>
      <c r="AP130" s="519">
        <v>0</v>
      </c>
      <c r="AQ130" s="519">
        <v>0</v>
      </c>
      <c r="AR130" s="519">
        <v>0</v>
      </c>
      <c r="AS130" s="519">
        <v>0</v>
      </c>
      <c r="AT130" s="519">
        <v>0</v>
      </c>
      <c r="AU130" s="519">
        <v>10000</v>
      </c>
      <c r="AV130" s="519">
        <v>0</v>
      </c>
      <c r="AW130" s="519">
        <v>0</v>
      </c>
      <c r="AX130" s="519">
        <v>0</v>
      </c>
      <c r="AY130" s="519">
        <v>0</v>
      </c>
      <c r="AZ130" s="519">
        <v>0</v>
      </c>
      <c r="BA130" s="519">
        <v>0</v>
      </c>
      <c r="BB130" s="519">
        <v>0</v>
      </c>
      <c r="BC130" s="519">
        <v>0</v>
      </c>
      <c r="BD130" s="519">
        <v>0</v>
      </c>
      <c r="BE130" s="519">
        <v>0</v>
      </c>
      <c r="BF130" s="519">
        <v>0</v>
      </c>
      <c r="BG130" s="519">
        <v>0</v>
      </c>
      <c r="BH130" s="519">
        <v>0</v>
      </c>
      <c r="BI130" s="519">
        <v>0</v>
      </c>
      <c r="BJ130" s="519">
        <v>0</v>
      </c>
      <c r="BK130" s="519">
        <v>0</v>
      </c>
      <c r="BL130" s="519">
        <v>0</v>
      </c>
      <c r="BM130" s="519">
        <v>0</v>
      </c>
      <c r="BN130" s="519">
        <v>0</v>
      </c>
      <c r="BO130" s="519">
        <v>0</v>
      </c>
      <c r="BP130" s="519">
        <v>0</v>
      </c>
      <c r="BQ130" s="519">
        <v>0</v>
      </c>
      <c r="BR130" s="519">
        <v>0</v>
      </c>
      <c r="BS130" s="519">
        <v>0</v>
      </c>
      <c r="BT130" s="519">
        <v>0</v>
      </c>
      <c r="BU130" s="519">
        <v>0</v>
      </c>
      <c r="BV130" s="519">
        <v>0</v>
      </c>
      <c r="BW130" s="519">
        <v>0</v>
      </c>
      <c r="BX130" s="519">
        <v>0</v>
      </c>
      <c r="BY130" s="519">
        <v>0</v>
      </c>
      <c r="BZ130" s="519">
        <v>0</v>
      </c>
      <c r="CA130" s="519">
        <v>0</v>
      </c>
      <c r="CB130" s="519">
        <v>0</v>
      </c>
      <c r="CC130" s="519">
        <v>0</v>
      </c>
      <c r="CD130" s="519">
        <v>0</v>
      </c>
      <c r="CE130" s="519">
        <v>0</v>
      </c>
      <c r="CF130" s="519">
        <v>0</v>
      </c>
      <c r="CG130" s="519">
        <v>0</v>
      </c>
      <c r="CH130" s="519">
        <v>0</v>
      </c>
      <c r="CI130" s="519">
        <v>0</v>
      </c>
      <c r="CJ130" s="519">
        <v>0</v>
      </c>
      <c r="CK130" s="519">
        <v>0</v>
      </c>
      <c r="CL130" s="519">
        <v>0</v>
      </c>
      <c r="CM130" s="519">
        <v>0</v>
      </c>
      <c r="CN130" s="519">
        <v>0</v>
      </c>
      <c r="CO130" s="519">
        <v>0</v>
      </c>
      <c r="CP130" s="519">
        <v>0</v>
      </c>
      <c r="CQ130" s="519">
        <v>0</v>
      </c>
      <c r="CR130" s="519">
        <v>0</v>
      </c>
      <c r="CS130" s="519">
        <v>0</v>
      </c>
      <c r="CT130" s="519">
        <v>0</v>
      </c>
      <c r="CU130" s="519">
        <v>0</v>
      </c>
      <c r="CV130" s="519">
        <v>0</v>
      </c>
      <c r="CW130" s="519">
        <v>0</v>
      </c>
      <c r="CX130" s="519">
        <v>0</v>
      </c>
      <c r="CY130" s="519">
        <v>0</v>
      </c>
      <c r="CZ130" s="519">
        <v>0</v>
      </c>
      <c r="DA130" s="519">
        <v>0</v>
      </c>
      <c r="DB130" s="519">
        <v>0</v>
      </c>
      <c r="DC130" s="519">
        <v>0</v>
      </c>
      <c r="DD130" s="519">
        <v>0</v>
      </c>
      <c r="DE130" s="519">
        <v>0</v>
      </c>
      <c r="DF130" s="519">
        <v>0</v>
      </c>
      <c r="DG130" s="519">
        <v>0</v>
      </c>
      <c r="DH130" s="519">
        <v>0</v>
      </c>
      <c r="DI130" s="519">
        <v>0</v>
      </c>
      <c r="DJ130" s="519">
        <v>0</v>
      </c>
      <c r="DK130" s="519">
        <v>0</v>
      </c>
      <c r="DL130" s="519">
        <v>0</v>
      </c>
      <c r="DM130" s="519">
        <v>0</v>
      </c>
      <c r="DN130" s="519">
        <v>0</v>
      </c>
      <c r="DO130" s="519">
        <v>0</v>
      </c>
      <c r="DP130" s="519">
        <v>0</v>
      </c>
      <c r="DQ130" s="519">
        <v>0</v>
      </c>
      <c r="DR130" s="519">
        <v>0</v>
      </c>
      <c r="DS130" s="519">
        <v>0</v>
      </c>
      <c r="DT130" s="519">
        <v>0</v>
      </c>
      <c r="DU130" s="519">
        <v>0</v>
      </c>
      <c r="DV130" s="519">
        <v>0</v>
      </c>
      <c r="DW130" s="519">
        <v>0</v>
      </c>
      <c r="DX130" s="519">
        <v>0</v>
      </c>
      <c r="DY130" s="131"/>
      <c r="DZ130" s="337"/>
      <c r="EA130" s="519" t="s">
        <v>1061</v>
      </c>
      <c r="EB130" s="519" t="s">
        <v>1059</v>
      </c>
      <c r="EC130" s="519">
        <v>5</v>
      </c>
      <c r="ED130" s="521" t="str">
        <f t="shared" ref="ED130:ED193" si="8">EA130&amp;TEXT(EB130,"00")&amp;TEXT(EC130,"00")</f>
        <v>SDN150105</v>
      </c>
      <c r="EE130" s="519">
        <v>10000</v>
      </c>
      <c r="EF130" s="519">
        <v>10000</v>
      </c>
      <c r="EG130" s="519">
        <v>10000</v>
      </c>
      <c r="EH130" s="519">
        <v>10000</v>
      </c>
      <c r="EI130" s="519">
        <v>10000</v>
      </c>
      <c r="EJ130" s="519">
        <v>10000</v>
      </c>
      <c r="EK130" s="519">
        <v>10000</v>
      </c>
      <c r="EL130" s="519">
        <v>10000</v>
      </c>
      <c r="EM130" s="519">
        <v>10000</v>
      </c>
      <c r="EN130" s="519">
        <v>10000</v>
      </c>
      <c r="EO130" s="519">
        <v>10000</v>
      </c>
      <c r="EP130" s="519">
        <v>10000</v>
      </c>
      <c r="EQ130" s="519">
        <v>10000</v>
      </c>
      <c r="ER130" s="519">
        <v>10000</v>
      </c>
      <c r="ES130" s="519">
        <v>10000</v>
      </c>
      <c r="ET130" s="519">
        <v>10000</v>
      </c>
      <c r="EU130" s="519">
        <v>10000</v>
      </c>
      <c r="EV130" s="519">
        <v>10000</v>
      </c>
      <c r="EW130" s="519">
        <v>10000</v>
      </c>
      <c r="EX130" s="519">
        <v>10000</v>
      </c>
      <c r="EY130" s="519">
        <v>10000</v>
      </c>
      <c r="EZ130" s="519">
        <v>10000</v>
      </c>
      <c r="FA130" s="519">
        <v>10000</v>
      </c>
      <c r="FB130" s="519">
        <v>10000</v>
      </c>
      <c r="FC130" s="519">
        <v>10000</v>
      </c>
      <c r="FD130" s="519">
        <v>10000</v>
      </c>
      <c r="FE130" s="519">
        <v>10000</v>
      </c>
      <c r="FF130" s="519">
        <v>10000</v>
      </c>
      <c r="FG130" s="519">
        <v>10000</v>
      </c>
      <c r="FH130" s="519">
        <v>10000</v>
      </c>
      <c r="FI130" s="519">
        <v>0</v>
      </c>
      <c r="FJ130" s="519">
        <v>0</v>
      </c>
      <c r="FK130" s="519">
        <v>0</v>
      </c>
      <c r="FL130" s="519">
        <v>0</v>
      </c>
      <c r="FM130" s="519">
        <v>0</v>
      </c>
      <c r="FN130" s="519">
        <v>0</v>
      </c>
      <c r="FO130" s="519">
        <v>0</v>
      </c>
      <c r="FP130" s="519">
        <v>0</v>
      </c>
      <c r="FQ130" s="519">
        <v>0</v>
      </c>
      <c r="FR130" s="519">
        <v>0</v>
      </c>
      <c r="FS130" s="519">
        <v>0</v>
      </c>
      <c r="FT130" s="519">
        <v>0</v>
      </c>
      <c r="FU130" s="519">
        <v>0</v>
      </c>
      <c r="FV130" s="519">
        <v>0</v>
      </c>
      <c r="FW130" s="519">
        <v>0</v>
      </c>
      <c r="FX130" s="519">
        <v>0</v>
      </c>
      <c r="FY130" s="519">
        <v>0</v>
      </c>
      <c r="FZ130" s="519">
        <v>0</v>
      </c>
      <c r="GA130" s="519">
        <v>0</v>
      </c>
      <c r="GB130" s="519">
        <v>0</v>
      </c>
      <c r="GC130" s="519">
        <v>0</v>
      </c>
      <c r="GD130" s="519">
        <v>0</v>
      </c>
      <c r="GE130" s="519">
        <v>0</v>
      </c>
      <c r="GF130" s="519">
        <v>0</v>
      </c>
      <c r="GG130" s="519">
        <v>0</v>
      </c>
      <c r="GH130" s="519">
        <v>0</v>
      </c>
      <c r="GI130" s="519">
        <v>0</v>
      </c>
      <c r="GJ130" s="519">
        <v>0</v>
      </c>
      <c r="GK130" s="519">
        <v>0</v>
      </c>
      <c r="GL130" s="519">
        <v>0</v>
      </c>
      <c r="GM130" s="519">
        <v>0</v>
      </c>
      <c r="GN130" s="519">
        <v>0</v>
      </c>
      <c r="GO130" s="519">
        <v>0</v>
      </c>
      <c r="GP130" s="519">
        <v>0</v>
      </c>
      <c r="GQ130" s="519">
        <v>0</v>
      </c>
      <c r="GR130" s="519">
        <v>0</v>
      </c>
      <c r="GS130" s="519">
        <v>0</v>
      </c>
      <c r="GT130" s="519">
        <v>0</v>
      </c>
      <c r="GU130" s="519">
        <v>0</v>
      </c>
      <c r="GV130" s="519">
        <v>0</v>
      </c>
      <c r="GW130" s="519">
        <v>0</v>
      </c>
      <c r="GX130" s="519">
        <v>0</v>
      </c>
      <c r="GY130" s="519">
        <v>0</v>
      </c>
      <c r="GZ130" s="519">
        <v>0</v>
      </c>
      <c r="HA130" s="519">
        <v>0</v>
      </c>
      <c r="HB130" s="519">
        <v>0</v>
      </c>
      <c r="HC130" s="519">
        <v>0</v>
      </c>
      <c r="HD130" s="519">
        <v>0</v>
      </c>
      <c r="HE130" s="519">
        <v>0</v>
      </c>
      <c r="HF130" s="519">
        <v>0</v>
      </c>
      <c r="HG130" s="519">
        <v>0</v>
      </c>
      <c r="HH130" s="519">
        <v>0</v>
      </c>
      <c r="HI130" s="519">
        <v>0</v>
      </c>
      <c r="HJ130" s="519">
        <v>0</v>
      </c>
      <c r="HK130" s="519">
        <v>0</v>
      </c>
      <c r="HL130" s="519">
        <v>0</v>
      </c>
      <c r="HM130" s="519">
        <v>0</v>
      </c>
      <c r="HN130" s="519">
        <v>0</v>
      </c>
      <c r="HO130" s="519">
        <v>0</v>
      </c>
      <c r="HP130" s="519">
        <v>0</v>
      </c>
      <c r="HQ130" s="519">
        <v>0</v>
      </c>
      <c r="HR130" s="519">
        <v>0</v>
      </c>
      <c r="HS130" s="519">
        <v>0</v>
      </c>
      <c r="HT130" s="519">
        <v>0</v>
      </c>
      <c r="HU130" s="519">
        <v>0</v>
      </c>
      <c r="HV130" s="519">
        <v>0</v>
      </c>
      <c r="HW130" s="519">
        <v>0</v>
      </c>
      <c r="HX130" s="519">
        <v>0</v>
      </c>
      <c r="HY130" s="519">
        <v>0</v>
      </c>
      <c r="HZ130" s="519">
        <v>0</v>
      </c>
      <c r="IA130" s="519">
        <v>0</v>
      </c>
      <c r="IB130" s="519">
        <v>0</v>
      </c>
      <c r="IC130" s="519">
        <v>0</v>
      </c>
      <c r="ID130" s="519">
        <v>0</v>
      </c>
      <c r="IE130" s="519">
        <v>0</v>
      </c>
      <c r="IF130" s="519">
        <v>0</v>
      </c>
      <c r="IG130" s="519">
        <v>0</v>
      </c>
      <c r="IH130" s="519">
        <v>0</v>
      </c>
      <c r="II130" s="519">
        <v>0</v>
      </c>
      <c r="IJ130" s="519">
        <v>0</v>
      </c>
      <c r="IK130" s="519">
        <v>0</v>
      </c>
    </row>
    <row r="131" spans="1:245" hidden="1">
      <c r="A131" s="337"/>
      <c r="B131" s="519" t="s">
        <v>1058</v>
      </c>
      <c r="C131" s="519"/>
      <c r="D131" s="519"/>
      <c r="E131" s="519"/>
      <c r="F131" s="519">
        <v>1</v>
      </c>
      <c r="G131" s="519"/>
      <c r="H131" s="519">
        <v>12</v>
      </c>
      <c r="I131" s="519">
        <v>9</v>
      </c>
      <c r="J131" s="519" t="str">
        <f t="shared" si="6"/>
        <v>SDN10011209</v>
      </c>
      <c r="K131" s="519">
        <v>772</v>
      </c>
      <c r="M131" s="337"/>
      <c r="N131" s="519" t="s">
        <v>1061</v>
      </c>
      <c r="O131" s="519" t="s">
        <v>1059</v>
      </c>
      <c r="P131" s="519">
        <v>6</v>
      </c>
      <c r="Q131" s="183" t="str">
        <f t="shared" si="7"/>
        <v>SDN150106</v>
      </c>
      <c r="R131" s="519">
        <v>0</v>
      </c>
      <c r="S131" s="519">
        <v>0</v>
      </c>
      <c r="T131" s="519">
        <v>0</v>
      </c>
      <c r="U131" s="519">
        <v>0</v>
      </c>
      <c r="V131" s="519">
        <v>0</v>
      </c>
      <c r="W131" s="519">
        <v>0</v>
      </c>
      <c r="X131" s="519">
        <v>0</v>
      </c>
      <c r="Y131" s="519">
        <v>0</v>
      </c>
      <c r="Z131" s="519">
        <v>0</v>
      </c>
      <c r="AA131" s="519">
        <v>0</v>
      </c>
      <c r="AB131" s="519">
        <v>0</v>
      </c>
      <c r="AC131" s="519">
        <v>0</v>
      </c>
      <c r="AD131" s="519">
        <v>0</v>
      </c>
      <c r="AE131" s="519">
        <v>0</v>
      </c>
      <c r="AF131" s="519">
        <v>0</v>
      </c>
      <c r="AG131" s="519">
        <v>0</v>
      </c>
      <c r="AH131" s="519">
        <v>0</v>
      </c>
      <c r="AI131" s="519">
        <v>0</v>
      </c>
      <c r="AJ131" s="519">
        <v>0</v>
      </c>
      <c r="AK131" s="519">
        <v>0</v>
      </c>
      <c r="AL131" s="519">
        <v>0</v>
      </c>
      <c r="AM131" s="519">
        <v>0</v>
      </c>
      <c r="AN131" s="519">
        <v>0</v>
      </c>
      <c r="AO131" s="519">
        <v>0</v>
      </c>
      <c r="AP131" s="519">
        <v>0</v>
      </c>
      <c r="AQ131" s="519">
        <v>0</v>
      </c>
      <c r="AR131" s="519">
        <v>0</v>
      </c>
      <c r="AS131" s="519">
        <v>0</v>
      </c>
      <c r="AT131" s="519">
        <v>0</v>
      </c>
      <c r="AU131" s="519">
        <v>10000</v>
      </c>
      <c r="AV131" s="519">
        <v>0</v>
      </c>
      <c r="AW131" s="519">
        <v>0</v>
      </c>
      <c r="AX131" s="519">
        <v>0</v>
      </c>
      <c r="AY131" s="519">
        <v>0</v>
      </c>
      <c r="AZ131" s="519">
        <v>0</v>
      </c>
      <c r="BA131" s="519">
        <v>0</v>
      </c>
      <c r="BB131" s="519">
        <v>0</v>
      </c>
      <c r="BC131" s="519">
        <v>0</v>
      </c>
      <c r="BD131" s="519">
        <v>0</v>
      </c>
      <c r="BE131" s="519">
        <v>0</v>
      </c>
      <c r="BF131" s="519">
        <v>0</v>
      </c>
      <c r="BG131" s="519">
        <v>0</v>
      </c>
      <c r="BH131" s="519">
        <v>0</v>
      </c>
      <c r="BI131" s="519">
        <v>0</v>
      </c>
      <c r="BJ131" s="519">
        <v>0</v>
      </c>
      <c r="BK131" s="519">
        <v>0</v>
      </c>
      <c r="BL131" s="519">
        <v>0</v>
      </c>
      <c r="BM131" s="519">
        <v>0</v>
      </c>
      <c r="BN131" s="519">
        <v>0</v>
      </c>
      <c r="BO131" s="519">
        <v>0</v>
      </c>
      <c r="BP131" s="519">
        <v>0</v>
      </c>
      <c r="BQ131" s="519">
        <v>0</v>
      </c>
      <c r="BR131" s="519">
        <v>0</v>
      </c>
      <c r="BS131" s="519">
        <v>0</v>
      </c>
      <c r="BT131" s="519">
        <v>0</v>
      </c>
      <c r="BU131" s="519">
        <v>0</v>
      </c>
      <c r="BV131" s="519">
        <v>0</v>
      </c>
      <c r="BW131" s="519">
        <v>0</v>
      </c>
      <c r="BX131" s="519">
        <v>0</v>
      </c>
      <c r="BY131" s="519">
        <v>0</v>
      </c>
      <c r="BZ131" s="519">
        <v>0</v>
      </c>
      <c r="CA131" s="519">
        <v>0</v>
      </c>
      <c r="CB131" s="519">
        <v>0</v>
      </c>
      <c r="CC131" s="519">
        <v>0</v>
      </c>
      <c r="CD131" s="519">
        <v>0</v>
      </c>
      <c r="CE131" s="519">
        <v>0</v>
      </c>
      <c r="CF131" s="519">
        <v>0</v>
      </c>
      <c r="CG131" s="519">
        <v>0</v>
      </c>
      <c r="CH131" s="519">
        <v>0</v>
      </c>
      <c r="CI131" s="519">
        <v>0</v>
      </c>
      <c r="CJ131" s="519">
        <v>0</v>
      </c>
      <c r="CK131" s="519">
        <v>0</v>
      </c>
      <c r="CL131" s="519">
        <v>0</v>
      </c>
      <c r="CM131" s="519">
        <v>0</v>
      </c>
      <c r="CN131" s="519">
        <v>0</v>
      </c>
      <c r="CO131" s="519">
        <v>0</v>
      </c>
      <c r="CP131" s="519">
        <v>0</v>
      </c>
      <c r="CQ131" s="519">
        <v>0</v>
      </c>
      <c r="CR131" s="519">
        <v>0</v>
      </c>
      <c r="CS131" s="519">
        <v>0</v>
      </c>
      <c r="CT131" s="519">
        <v>0</v>
      </c>
      <c r="CU131" s="519">
        <v>0</v>
      </c>
      <c r="CV131" s="519">
        <v>0</v>
      </c>
      <c r="CW131" s="519">
        <v>0</v>
      </c>
      <c r="CX131" s="519">
        <v>0</v>
      </c>
      <c r="CY131" s="519">
        <v>0</v>
      </c>
      <c r="CZ131" s="519">
        <v>0</v>
      </c>
      <c r="DA131" s="519">
        <v>0</v>
      </c>
      <c r="DB131" s="519">
        <v>0</v>
      </c>
      <c r="DC131" s="519">
        <v>0</v>
      </c>
      <c r="DD131" s="519">
        <v>0</v>
      </c>
      <c r="DE131" s="519">
        <v>0</v>
      </c>
      <c r="DF131" s="519">
        <v>0</v>
      </c>
      <c r="DG131" s="519">
        <v>0</v>
      </c>
      <c r="DH131" s="519">
        <v>0</v>
      </c>
      <c r="DI131" s="519">
        <v>0</v>
      </c>
      <c r="DJ131" s="519">
        <v>0</v>
      </c>
      <c r="DK131" s="519">
        <v>0</v>
      </c>
      <c r="DL131" s="519">
        <v>0</v>
      </c>
      <c r="DM131" s="519">
        <v>0</v>
      </c>
      <c r="DN131" s="519">
        <v>0</v>
      </c>
      <c r="DO131" s="519">
        <v>0</v>
      </c>
      <c r="DP131" s="519">
        <v>0</v>
      </c>
      <c r="DQ131" s="519">
        <v>0</v>
      </c>
      <c r="DR131" s="519">
        <v>0</v>
      </c>
      <c r="DS131" s="519">
        <v>0</v>
      </c>
      <c r="DT131" s="519">
        <v>0</v>
      </c>
      <c r="DU131" s="519">
        <v>0</v>
      </c>
      <c r="DV131" s="519">
        <v>0</v>
      </c>
      <c r="DW131" s="519">
        <v>0</v>
      </c>
      <c r="DX131" s="519">
        <v>0</v>
      </c>
      <c r="DY131" s="131"/>
      <c r="DZ131" s="337"/>
      <c r="EA131" s="519" t="s">
        <v>1061</v>
      </c>
      <c r="EB131" s="519" t="s">
        <v>1059</v>
      </c>
      <c r="EC131" s="519">
        <v>6</v>
      </c>
      <c r="ED131" s="521" t="str">
        <f t="shared" si="8"/>
        <v>SDN150106</v>
      </c>
      <c r="EE131" s="519">
        <v>10000</v>
      </c>
      <c r="EF131" s="519">
        <v>10000</v>
      </c>
      <c r="EG131" s="519">
        <v>10000</v>
      </c>
      <c r="EH131" s="519">
        <v>10000</v>
      </c>
      <c r="EI131" s="519">
        <v>10000</v>
      </c>
      <c r="EJ131" s="519">
        <v>10000</v>
      </c>
      <c r="EK131" s="519">
        <v>10000</v>
      </c>
      <c r="EL131" s="519">
        <v>10000</v>
      </c>
      <c r="EM131" s="519">
        <v>10000</v>
      </c>
      <c r="EN131" s="519">
        <v>10000</v>
      </c>
      <c r="EO131" s="519">
        <v>10000</v>
      </c>
      <c r="EP131" s="519">
        <v>10000</v>
      </c>
      <c r="EQ131" s="519">
        <v>10000</v>
      </c>
      <c r="ER131" s="519">
        <v>10000</v>
      </c>
      <c r="ES131" s="519">
        <v>10000</v>
      </c>
      <c r="ET131" s="519">
        <v>10000</v>
      </c>
      <c r="EU131" s="519">
        <v>10000</v>
      </c>
      <c r="EV131" s="519">
        <v>10000</v>
      </c>
      <c r="EW131" s="519">
        <v>10000</v>
      </c>
      <c r="EX131" s="519">
        <v>10000</v>
      </c>
      <c r="EY131" s="519">
        <v>10000</v>
      </c>
      <c r="EZ131" s="519">
        <v>10000</v>
      </c>
      <c r="FA131" s="519">
        <v>10000</v>
      </c>
      <c r="FB131" s="519">
        <v>10000</v>
      </c>
      <c r="FC131" s="519">
        <v>10000</v>
      </c>
      <c r="FD131" s="519">
        <v>10000</v>
      </c>
      <c r="FE131" s="519">
        <v>10000</v>
      </c>
      <c r="FF131" s="519">
        <v>10000</v>
      </c>
      <c r="FG131" s="519">
        <v>10000</v>
      </c>
      <c r="FH131" s="519">
        <v>10000</v>
      </c>
      <c r="FI131" s="519">
        <v>0</v>
      </c>
      <c r="FJ131" s="519">
        <v>0</v>
      </c>
      <c r="FK131" s="519">
        <v>0</v>
      </c>
      <c r="FL131" s="519">
        <v>0</v>
      </c>
      <c r="FM131" s="519">
        <v>0</v>
      </c>
      <c r="FN131" s="519">
        <v>0</v>
      </c>
      <c r="FO131" s="519">
        <v>0</v>
      </c>
      <c r="FP131" s="519">
        <v>0</v>
      </c>
      <c r="FQ131" s="519">
        <v>0</v>
      </c>
      <c r="FR131" s="519">
        <v>0</v>
      </c>
      <c r="FS131" s="519">
        <v>0</v>
      </c>
      <c r="FT131" s="519">
        <v>0</v>
      </c>
      <c r="FU131" s="519">
        <v>0</v>
      </c>
      <c r="FV131" s="519">
        <v>0</v>
      </c>
      <c r="FW131" s="519">
        <v>0</v>
      </c>
      <c r="FX131" s="519">
        <v>0</v>
      </c>
      <c r="FY131" s="519">
        <v>0</v>
      </c>
      <c r="FZ131" s="519">
        <v>0</v>
      </c>
      <c r="GA131" s="519">
        <v>0</v>
      </c>
      <c r="GB131" s="519">
        <v>0</v>
      </c>
      <c r="GC131" s="519">
        <v>0</v>
      </c>
      <c r="GD131" s="519">
        <v>0</v>
      </c>
      <c r="GE131" s="519">
        <v>0</v>
      </c>
      <c r="GF131" s="519">
        <v>0</v>
      </c>
      <c r="GG131" s="519">
        <v>0</v>
      </c>
      <c r="GH131" s="519">
        <v>0</v>
      </c>
      <c r="GI131" s="519">
        <v>0</v>
      </c>
      <c r="GJ131" s="519">
        <v>0</v>
      </c>
      <c r="GK131" s="519">
        <v>0</v>
      </c>
      <c r="GL131" s="519">
        <v>0</v>
      </c>
      <c r="GM131" s="519">
        <v>0</v>
      </c>
      <c r="GN131" s="519">
        <v>0</v>
      </c>
      <c r="GO131" s="519">
        <v>0</v>
      </c>
      <c r="GP131" s="519">
        <v>0</v>
      </c>
      <c r="GQ131" s="519">
        <v>0</v>
      </c>
      <c r="GR131" s="519">
        <v>0</v>
      </c>
      <c r="GS131" s="519">
        <v>0</v>
      </c>
      <c r="GT131" s="519">
        <v>0</v>
      </c>
      <c r="GU131" s="519">
        <v>0</v>
      </c>
      <c r="GV131" s="519">
        <v>0</v>
      </c>
      <c r="GW131" s="519">
        <v>0</v>
      </c>
      <c r="GX131" s="519">
        <v>0</v>
      </c>
      <c r="GY131" s="519">
        <v>0</v>
      </c>
      <c r="GZ131" s="519">
        <v>0</v>
      </c>
      <c r="HA131" s="519">
        <v>0</v>
      </c>
      <c r="HB131" s="519">
        <v>0</v>
      </c>
      <c r="HC131" s="519">
        <v>0</v>
      </c>
      <c r="HD131" s="519">
        <v>0</v>
      </c>
      <c r="HE131" s="519">
        <v>0</v>
      </c>
      <c r="HF131" s="519">
        <v>0</v>
      </c>
      <c r="HG131" s="519">
        <v>0</v>
      </c>
      <c r="HH131" s="519">
        <v>0</v>
      </c>
      <c r="HI131" s="519">
        <v>0</v>
      </c>
      <c r="HJ131" s="519">
        <v>0</v>
      </c>
      <c r="HK131" s="519">
        <v>0</v>
      </c>
      <c r="HL131" s="519">
        <v>0</v>
      </c>
      <c r="HM131" s="519">
        <v>0</v>
      </c>
      <c r="HN131" s="519">
        <v>0</v>
      </c>
      <c r="HO131" s="519">
        <v>0</v>
      </c>
      <c r="HP131" s="519">
        <v>0</v>
      </c>
      <c r="HQ131" s="519">
        <v>0</v>
      </c>
      <c r="HR131" s="519">
        <v>0</v>
      </c>
      <c r="HS131" s="519">
        <v>0</v>
      </c>
      <c r="HT131" s="519">
        <v>0</v>
      </c>
      <c r="HU131" s="519">
        <v>0</v>
      </c>
      <c r="HV131" s="519">
        <v>0</v>
      </c>
      <c r="HW131" s="519">
        <v>0</v>
      </c>
      <c r="HX131" s="519">
        <v>0</v>
      </c>
      <c r="HY131" s="519">
        <v>0</v>
      </c>
      <c r="HZ131" s="519">
        <v>0</v>
      </c>
      <c r="IA131" s="519">
        <v>0</v>
      </c>
      <c r="IB131" s="519">
        <v>0</v>
      </c>
      <c r="IC131" s="519">
        <v>0</v>
      </c>
      <c r="ID131" s="519">
        <v>0</v>
      </c>
      <c r="IE131" s="519">
        <v>0</v>
      </c>
      <c r="IF131" s="519">
        <v>0</v>
      </c>
      <c r="IG131" s="519">
        <v>0</v>
      </c>
      <c r="IH131" s="519">
        <v>0</v>
      </c>
      <c r="II131" s="519">
        <v>0</v>
      </c>
      <c r="IJ131" s="519">
        <v>0</v>
      </c>
      <c r="IK131" s="519">
        <v>0</v>
      </c>
    </row>
    <row r="132" spans="1:245" hidden="1">
      <c r="A132" s="337"/>
      <c r="B132" s="519" t="s">
        <v>1058</v>
      </c>
      <c r="C132" s="519"/>
      <c r="D132" s="519"/>
      <c r="E132" s="519"/>
      <c r="F132" s="519">
        <v>1</v>
      </c>
      <c r="G132" s="519"/>
      <c r="H132" s="519">
        <v>12</v>
      </c>
      <c r="I132" s="519">
        <v>10</v>
      </c>
      <c r="J132" s="519" t="str">
        <f t="shared" ref="J132:J195" si="9">B132&amp;TEXT(F132,"00")&amp;TEXT(H132,"00")&amp;TEXT(I132,"00")</f>
        <v>SDN10011210</v>
      </c>
      <c r="K132" s="519">
        <v>772</v>
      </c>
      <c r="M132" s="337"/>
      <c r="N132" s="519" t="s">
        <v>1061</v>
      </c>
      <c r="O132" s="519" t="s">
        <v>1059</v>
      </c>
      <c r="P132" s="519">
        <v>7</v>
      </c>
      <c r="Q132" s="183" t="str">
        <f t="shared" si="7"/>
        <v>SDN150107</v>
      </c>
      <c r="R132" s="519">
        <v>0</v>
      </c>
      <c r="S132" s="519">
        <v>0</v>
      </c>
      <c r="T132" s="519">
        <v>0</v>
      </c>
      <c r="U132" s="519">
        <v>0</v>
      </c>
      <c r="V132" s="519">
        <v>0</v>
      </c>
      <c r="W132" s="519">
        <v>0</v>
      </c>
      <c r="X132" s="519">
        <v>0</v>
      </c>
      <c r="Y132" s="519">
        <v>0</v>
      </c>
      <c r="Z132" s="519">
        <v>0</v>
      </c>
      <c r="AA132" s="519">
        <v>0</v>
      </c>
      <c r="AB132" s="519">
        <v>0</v>
      </c>
      <c r="AC132" s="519">
        <v>0</v>
      </c>
      <c r="AD132" s="519">
        <v>0</v>
      </c>
      <c r="AE132" s="519">
        <v>0</v>
      </c>
      <c r="AF132" s="519">
        <v>0</v>
      </c>
      <c r="AG132" s="519">
        <v>0</v>
      </c>
      <c r="AH132" s="519">
        <v>0</v>
      </c>
      <c r="AI132" s="519">
        <v>0</v>
      </c>
      <c r="AJ132" s="519">
        <v>0</v>
      </c>
      <c r="AK132" s="519">
        <v>0</v>
      </c>
      <c r="AL132" s="519">
        <v>0</v>
      </c>
      <c r="AM132" s="519">
        <v>0</v>
      </c>
      <c r="AN132" s="519">
        <v>0</v>
      </c>
      <c r="AO132" s="519">
        <v>0</v>
      </c>
      <c r="AP132" s="519">
        <v>0</v>
      </c>
      <c r="AQ132" s="519">
        <v>0</v>
      </c>
      <c r="AR132" s="519">
        <v>0</v>
      </c>
      <c r="AS132" s="519">
        <v>0</v>
      </c>
      <c r="AT132" s="519">
        <v>0</v>
      </c>
      <c r="AU132" s="519">
        <v>10000</v>
      </c>
      <c r="AV132" s="519">
        <v>0</v>
      </c>
      <c r="AW132" s="519">
        <v>0</v>
      </c>
      <c r="AX132" s="519">
        <v>0</v>
      </c>
      <c r="AY132" s="519">
        <v>0</v>
      </c>
      <c r="AZ132" s="519">
        <v>0</v>
      </c>
      <c r="BA132" s="519">
        <v>0</v>
      </c>
      <c r="BB132" s="519">
        <v>0</v>
      </c>
      <c r="BC132" s="519">
        <v>0</v>
      </c>
      <c r="BD132" s="519">
        <v>0</v>
      </c>
      <c r="BE132" s="519">
        <v>0</v>
      </c>
      <c r="BF132" s="519">
        <v>0</v>
      </c>
      <c r="BG132" s="519">
        <v>0</v>
      </c>
      <c r="BH132" s="519">
        <v>0</v>
      </c>
      <c r="BI132" s="519">
        <v>0</v>
      </c>
      <c r="BJ132" s="519">
        <v>0</v>
      </c>
      <c r="BK132" s="519">
        <v>0</v>
      </c>
      <c r="BL132" s="519">
        <v>0</v>
      </c>
      <c r="BM132" s="519">
        <v>0</v>
      </c>
      <c r="BN132" s="519">
        <v>0</v>
      </c>
      <c r="BO132" s="519">
        <v>0</v>
      </c>
      <c r="BP132" s="519">
        <v>0</v>
      </c>
      <c r="BQ132" s="519">
        <v>0</v>
      </c>
      <c r="BR132" s="519">
        <v>0</v>
      </c>
      <c r="BS132" s="519">
        <v>0</v>
      </c>
      <c r="BT132" s="519">
        <v>0</v>
      </c>
      <c r="BU132" s="519">
        <v>0</v>
      </c>
      <c r="BV132" s="519">
        <v>0</v>
      </c>
      <c r="BW132" s="519">
        <v>0</v>
      </c>
      <c r="BX132" s="519">
        <v>0</v>
      </c>
      <c r="BY132" s="519">
        <v>0</v>
      </c>
      <c r="BZ132" s="519">
        <v>0</v>
      </c>
      <c r="CA132" s="519">
        <v>0</v>
      </c>
      <c r="CB132" s="519">
        <v>0</v>
      </c>
      <c r="CC132" s="519">
        <v>0</v>
      </c>
      <c r="CD132" s="519">
        <v>0</v>
      </c>
      <c r="CE132" s="519">
        <v>0</v>
      </c>
      <c r="CF132" s="519">
        <v>0</v>
      </c>
      <c r="CG132" s="519">
        <v>0</v>
      </c>
      <c r="CH132" s="519">
        <v>0</v>
      </c>
      <c r="CI132" s="519">
        <v>0</v>
      </c>
      <c r="CJ132" s="519">
        <v>0</v>
      </c>
      <c r="CK132" s="519">
        <v>0</v>
      </c>
      <c r="CL132" s="519">
        <v>0</v>
      </c>
      <c r="CM132" s="519">
        <v>0</v>
      </c>
      <c r="CN132" s="519">
        <v>0</v>
      </c>
      <c r="CO132" s="519">
        <v>0</v>
      </c>
      <c r="CP132" s="519">
        <v>0</v>
      </c>
      <c r="CQ132" s="519">
        <v>0</v>
      </c>
      <c r="CR132" s="519">
        <v>0</v>
      </c>
      <c r="CS132" s="519">
        <v>0</v>
      </c>
      <c r="CT132" s="519">
        <v>0</v>
      </c>
      <c r="CU132" s="519">
        <v>0</v>
      </c>
      <c r="CV132" s="519">
        <v>0</v>
      </c>
      <c r="CW132" s="519">
        <v>0</v>
      </c>
      <c r="CX132" s="519">
        <v>0</v>
      </c>
      <c r="CY132" s="519">
        <v>0</v>
      </c>
      <c r="CZ132" s="519">
        <v>0</v>
      </c>
      <c r="DA132" s="519">
        <v>0</v>
      </c>
      <c r="DB132" s="519">
        <v>0</v>
      </c>
      <c r="DC132" s="519">
        <v>0</v>
      </c>
      <c r="DD132" s="519">
        <v>0</v>
      </c>
      <c r="DE132" s="519">
        <v>0</v>
      </c>
      <c r="DF132" s="519">
        <v>0</v>
      </c>
      <c r="DG132" s="519">
        <v>0</v>
      </c>
      <c r="DH132" s="519">
        <v>0</v>
      </c>
      <c r="DI132" s="519">
        <v>0</v>
      </c>
      <c r="DJ132" s="519">
        <v>0</v>
      </c>
      <c r="DK132" s="519">
        <v>0</v>
      </c>
      <c r="DL132" s="519">
        <v>0</v>
      </c>
      <c r="DM132" s="519">
        <v>0</v>
      </c>
      <c r="DN132" s="519">
        <v>0</v>
      </c>
      <c r="DO132" s="519">
        <v>0</v>
      </c>
      <c r="DP132" s="519">
        <v>0</v>
      </c>
      <c r="DQ132" s="519">
        <v>0</v>
      </c>
      <c r="DR132" s="519">
        <v>0</v>
      </c>
      <c r="DS132" s="519">
        <v>0</v>
      </c>
      <c r="DT132" s="519">
        <v>0</v>
      </c>
      <c r="DU132" s="519">
        <v>0</v>
      </c>
      <c r="DV132" s="519">
        <v>0</v>
      </c>
      <c r="DW132" s="519">
        <v>0</v>
      </c>
      <c r="DX132" s="519">
        <v>0</v>
      </c>
      <c r="DY132" s="131"/>
      <c r="DZ132" s="337"/>
      <c r="EA132" s="519" t="s">
        <v>1061</v>
      </c>
      <c r="EB132" s="519" t="s">
        <v>1059</v>
      </c>
      <c r="EC132" s="519">
        <v>7</v>
      </c>
      <c r="ED132" s="521" t="str">
        <f t="shared" si="8"/>
        <v>SDN150107</v>
      </c>
      <c r="EE132" s="519">
        <v>10000</v>
      </c>
      <c r="EF132" s="519">
        <v>10000</v>
      </c>
      <c r="EG132" s="519">
        <v>10000</v>
      </c>
      <c r="EH132" s="519">
        <v>10000</v>
      </c>
      <c r="EI132" s="519">
        <v>10000</v>
      </c>
      <c r="EJ132" s="519">
        <v>10000</v>
      </c>
      <c r="EK132" s="519">
        <v>10000</v>
      </c>
      <c r="EL132" s="519">
        <v>10000</v>
      </c>
      <c r="EM132" s="519">
        <v>10000</v>
      </c>
      <c r="EN132" s="519">
        <v>10000</v>
      </c>
      <c r="EO132" s="519">
        <v>10000</v>
      </c>
      <c r="EP132" s="519">
        <v>10000</v>
      </c>
      <c r="EQ132" s="519">
        <v>10000</v>
      </c>
      <c r="ER132" s="519">
        <v>10000</v>
      </c>
      <c r="ES132" s="519">
        <v>10000</v>
      </c>
      <c r="ET132" s="519">
        <v>10000</v>
      </c>
      <c r="EU132" s="519">
        <v>10000</v>
      </c>
      <c r="EV132" s="519">
        <v>10000</v>
      </c>
      <c r="EW132" s="519">
        <v>10000</v>
      </c>
      <c r="EX132" s="519">
        <v>10000</v>
      </c>
      <c r="EY132" s="519">
        <v>10000</v>
      </c>
      <c r="EZ132" s="519">
        <v>10000</v>
      </c>
      <c r="FA132" s="519">
        <v>10000</v>
      </c>
      <c r="FB132" s="519">
        <v>10000</v>
      </c>
      <c r="FC132" s="519">
        <v>10000</v>
      </c>
      <c r="FD132" s="519">
        <v>10000</v>
      </c>
      <c r="FE132" s="519">
        <v>10000</v>
      </c>
      <c r="FF132" s="519">
        <v>10000</v>
      </c>
      <c r="FG132" s="519">
        <v>10000</v>
      </c>
      <c r="FH132" s="519">
        <v>10000</v>
      </c>
      <c r="FI132" s="519">
        <v>0</v>
      </c>
      <c r="FJ132" s="519">
        <v>0</v>
      </c>
      <c r="FK132" s="519">
        <v>0</v>
      </c>
      <c r="FL132" s="519">
        <v>0</v>
      </c>
      <c r="FM132" s="519">
        <v>0</v>
      </c>
      <c r="FN132" s="519">
        <v>0</v>
      </c>
      <c r="FO132" s="519">
        <v>0</v>
      </c>
      <c r="FP132" s="519">
        <v>0</v>
      </c>
      <c r="FQ132" s="519">
        <v>0</v>
      </c>
      <c r="FR132" s="519">
        <v>0</v>
      </c>
      <c r="FS132" s="519">
        <v>0</v>
      </c>
      <c r="FT132" s="519">
        <v>0</v>
      </c>
      <c r="FU132" s="519">
        <v>0</v>
      </c>
      <c r="FV132" s="519">
        <v>0</v>
      </c>
      <c r="FW132" s="519">
        <v>0</v>
      </c>
      <c r="FX132" s="519">
        <v>0</v>
      </c>
      <c r="FY132" s="519">
        <v>0</v>
      </c>
      <c r="FZ132" s="519">
        <v>0</v>
      </c>
      <c r="GA132" s="519">
        <v>0</v>
      </c>
      <c r="GB132" s="519">
        <v>0</v>
      </c>
      <c r="GC132" s="519">
        <v>0</v>
      </c>
      <c r="GD132" s="519">
        <v>0</v>
      </c>
      <c r="GE132" s="519">
        <v>0</v>
      </c>
      <c r="GF132" s="519">
        <v>0</v>
      </c>
      <c r="GG132" s="519">
        <v>0</v>
      </c>
      <c r="GH132" s="519">
        <v>0</v>
      </c>
      <c r="GI132" s="519">
        <v>0</v>
      </c>
      <c r="GJ132" s="519">
        <v>0</v>
      </c>
      <c r="GK132" s="519">
        <v>0</v>
      </c>
      <c r="GL132" s="519">
        <v>0</v>
      </c>
      <c r="GM132" s="519">
        <v>0</v>
      </c>
      <c r="GN132" s="519">
        <v>0</v>
      </c>
      <c r="GO132" s="519">
        <v>0</v>
      </c>
      <c r="GP132" s="519">
        <v>0</v>
      </c>
      <c r="GQ132" s="519">
        <v>0</v>
      </c>
      <c r="GR132" s="519">
        <v>0</v>
      </c>
      <c r="GS132" s="519">
        <v>0</v>
      </c>
      <c r="GT132" s="519">
        <v>0</v>
      </c>
      <c r="GU132" s="519">
        <v>0</v>
      </c>
      <c r="GV132" s="519">
        <v>0</v>
      </c>
      <c r="GW132" s="519">
        <v>0</v>
      </c>
      <c r="GX132" s="519">
        <v>0</v>
      </c>
      <c r="GY132" s="519">
        <v>0</v>
      </c>
      <c r="GZ132" s="519">
        <v>0</v>
      </c>
      <c r="HA132" s="519">
        <v>0</v>
      </c>
      <c r="HB132" s="519">
        <v>0</v>
      </c>
      <c r="HC132" s="519">
        <v>0</v>
      </c>
      <c r="HD132" s="519">
        <v>0</v>
      </c>
      <c r="HE132" s="519">
        <v>0</v>
      </c>
      <c r="HF132" s="519">
        <v>0</v>
      </c>
      <c r="HG132" s="519">
        <v>0</v>
      </c>
      <c r="HH132" s="519">
        <v>0</v>
      </c>
      <c r="HI132" s="519">
        <v>0</v>
      </c>
      <c r="HJ132" s="519">
        <v>0</v>
      </c>
      <c r="HK132" s="519">
        <v>0</v>
      </c>
      <c r="HL132" s="519">
        <v>0</v>
      </c>
      <c r="HM132" s="519">
        <v>0</v>
      </c>
      <c r="HN132" s="519">
        <v>0</v>
      </c>
      <c r="HO132" s="519">
        <v>0</v>
      </c>
      <c r="HP132" s="519">
        <v>0</v>
      </c>
      <c r="HQ132" s="519">
        <v>0</v>
      </c>
      <c r="HR132" s="519">
        <v>0</v>
      </c>
      <c r="HS132" s="519">
        <v>0</v>
      </c>
      <c r="HT132" s="519">
        <v>0</v>
      </c>
      <c r="HU132" s="519">
        <v>0</v>
      </c>
      <c r="HV132" s="519">
        <v>0</v>
      </c>
      <c r="HW132" s="519">
        <v>0</v>
      </c>
      <c r="HX132" s="519">
        <v>0</v>
      </c>
      <c r="HY132" s="519">
        <v>0</v>
      </c>
      <c r="HZ132" s="519">
        <v>0</v>
      </c>
      <c r="IA132" s="519">
        <v>0</v>
      </c>
      <c r="IB132" s="519">
        <v>0</v>
      </c>
      <c r="IC132" s="519">
        <v>0</v>
      </c>
      <c r="ID132" s="519">
        <v>0</v>
      </c>
      <c r="IE132" s="519">
        <v>0</v>
      </c>
      <c r="IF132" s="519">
        <v>0</v>
      </c>
      <c r="IG132" s="519">
        <v>0</v>
      </c>
      <c r="IH132" s="519">
        <v>0</v>
      </c>
      <c r="II132" s="519">
        <v>0</v>
      </c>
      <c r="IJ132" s="519">
        <v>0</v>
      </c>
      <c r="IK132" s="519">
        <v>0</v>
      </c>
    </row>
    <row r="133" spans="1:245" hidden="1">
      <c r="A133" s="337"/>
      <c r="B133" s="519" t="s">
        <v>1058</v>
      </c>
      <c r="C133" s="519"/>
      <c r="D133" s="519"/>
      <c r="E133" s="519"/>
      <c r="F133" s="519">
        <v>1</v>
      </c>
      <c r="G133" s="519"/>
      <c r="H133" s="519">
        <v>13</v>
      </c>
      <c r="I133" s="519">
        <v>1</v>
      </c>
      <c r="J133" s="519" t="str">
        <f t="shared" si="9"/>
        <v>SDN10011301</v>
      </c>
      <c r="K133" s="519">
        <v>965</v>
      </c>
      <c r="M133" s="337"/>
      <c r="N133" s="519" t="s">
        <v>1061</v>
      </c>
      <c r="O133" s="519" t="s">
        <v>1059</v>
      </c>
      <c r="P133" s="519">
        <v>8</v>
      </c>
      <c r="Q133" s="183" t="str">
        <f t="shared" si="7"/>
        <v>SDN150108</v>
      </c>
      <c r="R133" s="519">
        <v>0</v>
      </c>
      <c r="S133" s="519">
        <v>0</v>
      </c>
      <c r="T133" s="519">
        <v>0</v>
      </c>
      <c r="U133" s="519">
        <v>0</v>
      </c>
      <c r="V133" s="519">
        <v>0</v>
      </c>
      <c r="W133" s="519">
        <v>0</v>
      </c>
      <c r="X133" s="519">
        <v>0</v>
      </c>
      <c r="Y133" s="519">
        <v>0</v>
      </c>
      <c r="Z133" s="519">
        <v>0</v>
      </c>
      <c r="AA133" s="519">
        <v>0</v>
      </c>
      <c r="AB133" s="519">
        <v>0</v>
      </c>
      <c r="AC133" s="519">
        <v>0</v>
      </c>
      <c r="AD133" s="519">
        <v>0</v>
      </c>
      <c r="AE133" s="519">
        <v>0</v>
      </c>
      <c r="AF133" s="519">
        <v>0</v>
      </c>
      <c r="AG133" s="519">
        <v>0</v>
      </c>
      <c r="AH133" s="519">
        <v>0</v>
      </c>
      <c r="AI133" s="519">
        <v>0</v>
      </c>
      <c r="AJ133" s="519">
        <v>0</v>
      </c>
      <c r="AK133" s="519">
        <v>0</v>
      </c>
      <c r="AL133" s="519">
        <v>0</v>
      </c>
      <c r="AM133" s="519">
        <v>0</v>
      </c>
      <c r="AN133" s="519">
        <v>0</v>
      </c>
      <c r="AO133" s="519">
        <v>0</v>
      </c>
      <c r="AP133" s="519">
        <v>0</v>
      </c>
      <c r="AQ133" s="519">
        <v>0</v>
      </c>
      <c r="AR133" s="519">
        <v>0</v>
      </c>
      <c r="AS133" s="519">
        <v>0</v>
      </c>
      <c r="AT133" s="519">
        <v>0</v>
      </c>
      <c r="AU133" s="519">
        <v>10000</v>
      </c>
      <c r="AV133" s="519">
        <v>0</v>
      </c>
      <c r="AW133" s="519">
        <v>0</v>
      </c>
      <c r="AX133" s="519">
        <v>0</v>
      </c>
      <c r="AY133" s="519">
        <v>0</v>
      </c>
      <c r="AZ133" s="519">
        <v>0</v>
      </c>
      <c r="BA133" s="519">
        <v>0</v>
      </c>
      <c r="BB133" s="519">
        <v>0</v>
      </c>
      <c r="BC133" s="519">
        <v>0</v>
      </c>
      <c r="BD133" s="519">
        <v>0</v>
      </c>
      <c r="BE133" s="519">
        <v>0</v>
      </c>
      <c r="BF133" s="519">
        <v>0</v>
      </c>
      <c r="BG133" s="519">
        <v>0</v>
      </c>
      <c r="BH133" s="519">
        <v>0</v>
      </c>
      <c r="BI133" s="519">
        <v>0</v>
      </c>
      <c r="BJ133" s="519">
        <v>0</v>
      </c>
      <c r="BK133" s="519">
        <v>0</v>
      </c>
      <c r="BL133" s="519">
        <v>0</v>
      </c>
      <c r="BM133" s="519">
        <v>0</v>
      </c>
      <c r="BN133" s="519">
        <v>0</v>
      </c>
      <c r="BO133" s="519">
        <v>0</v>
      </c>
      <c r="BP133" s="519">
        <v>0</v>
      </c>
      <c r="BQ133" s="519">
        <v>0</v>
      </c>
      <c r="BR133" s="519">
        <v>0</v>
      </c>
      <c r="BS133" s="519">
        <v>0</v>
      </c>
      <c r="BT133" s="519">
        <v>0</v>
      </c>
      <c r="BU133" s="519">
        <v>0</v>
      </c>
      <c r="BV133" s="519">
        <v>0</v>
      </c>
      <c r="BW133" s="519">
        <v>0</v>
      </c>
      <c r="BX133" s="519">
        <v>0</v>
      </c>
      <c r="BY133" s="519">
        <v>0</v>
      </c>
      <c r="BZ133" s="519">
        <v>0</v>
      </c>
      <c r="CA133" s="519">
        <v>0</v>
      </c>
      <c r="CB133" s="519">
        <v>0</v>
      </c>
      <c r="CC133" s="519">
        <v>0</v>
      </c>
      <c r="CD133" s="519">
        <v>0</v>
      </c>
      <c r="CE133" s="519">
        <v>0</v>
      </c>
      <c r="CF133" s="519">
        <v>0</v>
      </c>
      <c r="CG133" s="519">
        <v>0</v>
      </c>
      <c r="CH133" s="519">
        <v>0</v>
      </c>
      <c r="CI133" s="519">
        <v>0</v>
      </c>
      <c r="CJ133" s="519">
        <v>0</v>
      </c>
      <c r="CK133" s="519">
        <v>0</v>
      </c>
      <c r="CL133" s="519">
        <v>0</v>
      </c>
      <c r="CM133" s="519">
        <v>0</v>
      </c>
      <c r="CN133" s="519">
        <v>0</v>
      </c>
      <c r="CO133" s="519">
        <v>0</v>
      </c>
      <c r="CP133" s="519">
        <v>0</v>
      </c>
      <c r="CQ133" s="519">
        <v>0</v>
      </c>
      <c r="CR133" s="519">
        <v>0</v>
      </c>
      <c r="CS133" s="519">
        <v>0</v>
      </c>
      <c r="CT133" s="519">
        <v>0</v>
      </c>
      <c r="CU133" s="519">
        <v>0</v>
      </c>
      <c r="CV133" s="519">
        <v>0</v>
      </c>
      <c r="CW133" s="519">
        <v>0</v>
      </c>
      <c r="CX133" s="519">
        <v>0</v>
      </c>
      <c r="CY133" s="519">
        <v>0</v>
      </c>
      <c r="CZ133" s="519">
        <v>0</v>
      </c>
      <c r="DA133" s="519">
        <v>0</v>
      </c>
      <c r="DB133" s="519">
        <v>0</v>
      </c>
      <c r="DC133" s="519">
        <v>0</v>
      </c>
      <c r="DD133" s="519">
        <v>0</v>
      </c>
      <c r="DE133" s="519">
        <v>0</v>
      </c>
      <c r="DF133" s="519">
        <v>0</v>
      </c>
      <c r="DG133" s="519">
        <v>0</v>
      </c>
      <c r="DH133" s="519">
        <v>0</v>
      </c>
      <c r="DI133" s="519">
        <v>0</v>
      </c>
      <c r="DJ133" s="519">
        <v>0</v>
      </c>
      <c r="DK133" s="519">
        <v>0</v>
      </c>
      <c r="DL133" s="519">
        <v>0</v>
      </c>
      <c r="DM133" s="519">
        <v>0</v>
      </c>
      <c r="DN133" s="519">
        <v>0</v>
      </c>
      <c r="DO133" s="519">
        <v>0</v>
      </c>
      <c r="DP133" s="519">
        <v>0</v>
      </c>
      <c r="DQ133" s="519">
        <v>0</v>
      </c>
      <c r="DR133" s="519">
        <v>0</v>
      </c>
      <c r="DS133" s="519">
        <v>0</v>
      </c>
      <c r="DT133" s="519">
        <v>0</v>
      </c>
      <c r="DU133" s="519">
        <v>0</v>
      </c>
      <c r="DV133" s="519">
        <v>0</v>
      </c>
      <c r="DW133" s="519">
        <v>0</v>
      </c>
      <c r="DX133" s="519">
        <v>0</v>
      </c>
      <c r="DY133" s="131"/>
      <c r="DZ133" s="337"/>
      <c r="EA133" s="519" t="s">
        <v>1061</v>
      </c>
      <c r="EB133" s="519" t="s">
        <v>1059</v>
      </c>
      <c r="EC133" s="519">
        <v>8</v>
      </c>
      <c r="ED133" s="521" t="str">
        <f t="shared" si="8"/>
        <v>SDN150108</v>
      </c>
      <c r="EE133" s="519">
        <v>10000</v>
      </c>
      <c r="EF133" s="519">
        <v>10000</v>
      </c>
      <c r="EG133" s="519">
        <v>10000</v>
      </c>
      <c r="EH133" s="519">
        <v>10000</v>
      </c>
      <c r="EI133" s="519">
        <v>10000</v>
      </c>
      <c r="EJ133" s="519">
        <v>10000</v>
      </c>
      <c r="EK133" s="519">
        <v>10000</v>
      </c>
      <c r="EL133" s="519">
        <v>10000</v>
      </c>
      <c r="EM133" s="519">
        <v>10000</v>
      </c>
      <c r="EN133" s="519">
        <v>10000</v>
      </c>
      <c r="EO133" s="519">
        <v>10000</v>
      </c>
      <c r="EP133" s="519">
        <v>10000</v>
      </c>
      <c r="EQ133" s="519">
        <v>10000</v>
      </c>
      <c r="ER133" s="519">
        <v>10000</v>
      </c>
      <c r="ES133" s="519">
        <v>10000</v>
      </c>
      <c r="ET133" s="519">
        <v>10000</v>
      </c>
      <c r="EU133" s="519">
        <v>10000</v>
      </c>
      <c r="EV133" s="519">
        <v>10000</v>
      </c>
      <c r="EW133" s="519">
        <v>10000</v>
      </c>
      <c r="EX133" s="519">
        <v>10000</v>
      </c>
      <c r="EY133" s="519">
        <v>10000</v>
      </c>
      <c r="EZ133" s="519">
        <v>10000</v>
      </c>
      <c r="FA133" s="519">
        <v>10000</v>
      </c>
      <c r="FB133" s="519">
        <v>10000</v>
      </c>
      <c r="FC133" s="519">
        <v>10000</v>
      </c>
      <c r="FD133" s="519">
        <v>10000</v>
      </c>
      <c r="FE133" s="519">
        <v>10000</v>
      </c>
      <c r="FF133" s="519">
        <v>10000</v>
      </c>
      <c r="FG133" s="519">
        <v>10000</v>
      </c>
      <c r="FH133" s="519">
        <v>10000</v>
      </c>
      <c r="FI133" s="519">
        <v>0</v>
      </c>
      <c r="FJ133" s="519">
        <v>0</v>
      </c>
      <c r="FK133" s="519">
        <v>0</v>
      </c>
      <c r="FL133" s="519">
        <v>0</v>
      </c>
      <c r="FM133" s="519">
        <v>0</v>
      </c>
      <c r="FN133" s="519">
        <v>0</v>
      </c>
      <c r="FO133" s="519">
        <v>0</v>
      </c>
      <c r="FP133" s="519">
        <v>0</v>
      </c>
      <c r="FQ133" s="519">
        <v>0</v>
      </c>
      <c r="FR133" s="519">
        <v>0</v>
      </c>
      <c r="FS133" s="519">
        <v>0</v>
      </c>
      <c r="FT133" s="519">
        <v>0</v>
      </c>
      <c r="FU133" s="519">
        <v>0</v>
      </c>
      <c r="FV133" s="519">
        <v>0</v>
      </c>
      <c r="FW133" s="519">
        <v>0</v>
      </c>
      <c r="FX133" s="519">
        <v>0</v>
      </c>
      <c r="FY133" s="519">
        <v>0</v>
      </c>
      <c r="FZ133" s="519">
        <v>0</v>
      </c>
      <c r="GA133" s="519">
        <v>0</v>
      </c>
      <c r="GB133" s="519">
        <v>0</v>
      </c>
      <c r="GC133" s="519">
        <v>0</v>
      </c>
      <c r="GD133" s="519">
        <v>0</v>
      </c>
      <c r="GE133" s="519">
        <v>0</v>
      </c>
      <c r="GF133" s="519">
        <v>0</v>
      </c>
      <c r="GG133" s="519">
        <v>0</v>
      </c>
      <c r="GH133" s="519">
        <v>0</v>
      </c>
      <c r="GI133" s="519">
        <v>0</v>
      </c>
      <c r="GJ133" s="519">
        <v>0</v>
      </c>
      <c r="GK133" s="519">
        <v>0</v>
      </c>
      <c r="GL133" s="519">
        <v>0</v>
      </c>
      <c r="GM133" s="519">
        <v>0</v>
      </c>
      <c r="GN133" s="519">
        <v>0</v>
      </c>
      <c r="GO133" s="519">
        <v>0</v>
      </c>
      <c r="GP133" s="519">
        <v>0</v>
      </c>
      <c r="GQ133" s="519">
        <v>0</v>
      </c>
      <c r="GR133" s="519">
        <v>0</v>
      </c>
      <c r="GS133" s="519">
        <v>0</v>
      </c>
      <c r="GT133" s="519">
        <v>0</v>
      </c>
      <c r="GU133" s="519">
        <v>0</v>
      </c>
      <c r="GV133" s="519">
        <v>0</v>
      </c>
      <c r="GW133" s="519">
        <v>0</v>
      </c>
      <c r="GX133" s="519">
        <v>0</v>
      </c>
      <c r="GY133" s="519">
        <v>0</v>
      </c>
      <c r="GZ133" s="519">
        <v>0</v>
      </c>
      <c r="HA133" s="519">
        <v>0</v>
      </c>
      <c r="HB133" s="519">
        <v>0</v>
      </c>
      <c r="HC133" s="519">
        <v>0</v>
      </c>
      <c r="HD133" s="519">
        <v>0</v>
      </c>
      <c r="HE133" s="519">
        <v>0</v>
      </c>
      <c r="HF133" s="519">
        <v>0</v>
      </c>
      <c r="HG133" s="519">
        <v>0</v>
      </c>
      <c r="HH133" s="519">
        <v>0</v>
      </c>
      <c r="HI133" s="519">
        <v>0</v>
      </c>
      <c r="HJ133" s="519">
        <v>0</v>
      </c>
      <c r="HK133" s="519">
        <v>0</v>
      </c>
      <c r="HL133" s="519">
        <v>0</v>
      </c>
      <c r="HM133" s="519">
        <v>0</v>
      </c>
      <c r="HN133" s="519">
        <v>0</v>
      </c>
      <c r="HO133" s="519">
        <v>0</v>
      </c>
      <c r="HP133" s="519">
        <v>0</v>
      </c>
      <c r="HQ133" s="519">
        <v>0</v>
      </c>
      <c r="HR133" s="519">
        <v>0</v>
      </c>
      <c r="HS133" s="519">
        <v>0</v>
      </c>
      <c r="HT133" s="519">
        <v>0</v>
      </c>
      <c r="HU133" s="519">
        <v>0</v>
      </c>
      <c r="HV133" s="519">
        <v>0</v>
      </c>
      <c r="HW133" s="519">
        <v>0</v>
      </c>
      <c r="HX133" s="519">
        <v>0</v>
      </c>
      <c r="HY133" s="519">
        <v>0</v>
      </c>
      <c r="HZ133" s="519">
        <v>0</v>
      </c>
      <c r="IA133" s="519">
        <v>0</v>
      </c>
      <c r="IB133" s="519">
        <v>0</v>
      </c>
      <c r="IC133" s="519">
        <v>0</v>
      </c>
      <c r="ID133" s="519">
        <v>0</v>
      </c>
      <c r="IE133" s="519">
        <v>0</v>
      </c>
      <c r="IF133" s="519">
        <v>0</v>
      </c>
      <c r="IG133" s="519">
        <v>0</v>
      </c>
      <c r="IH133" s="519">
        <v>0</v>
      </c>
      <c r="II133" s="519">
        <v>0</v>
      </c>
      <c r="IJ133" s="519">
        <v>0</v>
      </c>
      <c r="IK133" s="519">
        <v>0</v>
      </c>
    </row>
    <row r="134" spans="1:245" hidden="1">
      <c r="A134" s="337"/>
      <c r="B134" s="519" t="s">
        <v>1058</v>
      </c>
      <c r="C134" s="519"/>
      <c r="D134" s="519"/>
      <c r="E134" s="519"/>
      <c r="F134" s="519">
        <v>1</v>
      </c>
      <c r="G134" s="519"/>
      <c r="H134" s="519">
        <v>13</v>
      </c>
      <c r="I134" s="519">
        <v>2</v>
      </c>
      <c r="J134" s="519" t="str">
        <f t="shared" si="9"/>
        <v>SDN10011302</v>
      </c>
      <c r="K134" s="519">
        <v>965</v>
      </c>
      <c r="M134" s="337"/>
      <c r="N134" s="519" t="s">
        <v>1061</v>
      </c>
      <c r="O134" s="519" t="s">
        <v>1059</v>
      </c>
      <c r="P134" s="519">
        <v>9</v>
      </c>
      <c r="Q134" s="183" t="str">
        <f t="shared" si="7"/>
        <v>SDN150109</v>
      </c>
      <c r="R134" s="519">
        <v>0</v>
      </c>
      <c r="S134" s="519">
        <v>0</v>
      </c>
      <c r="T134" s="519">
        <v>0</v>
      </c>
      <c r="U134" s="519">
        <v>0</v>
      </c>
      <c r="V134" s="519">
        <v>0</v>
      </c>
      <c r="W134" s="519">
        <v>0</v>
      </c>
      <c r="X134" s="519">
        <v>0</v>
      </c>
      <c r="Y134" s="519">
        <v>0</v>
      </c>
      <c r="Z134" s="519">
        <v>0</v>
      </c>
      <c r="AA134" s="519">
        <v>0</v>
      </c>
      <c r="AB134" s="519">
        <v>0</v>
      </c>
      <c r="AC134" s="519">
        <v>0</v>
      </c>
      <c r="AD134" s="519">
        <v>0</v>
      </c>
      <c r="AE134" s="519">
        <v>0</v>
      </c>
      <c r="AF134" s="519">
        <v>0</v>
      </c>
      <c r="AG134" s="519">
        <v>0</v>
      </c>
      <c r="AH134" s="519">
        <v>0</v>
      </c>
      <c r="AI134" s="519">
        <v>0</v>
      </c>
      <c r="AJ134" s="519">
        <v>0</v>
      </c>
      <c r="AK134" s="519">
        <v>0</v>
      </c>
      <c r="AL134" s="519">
        <v>0</v>
      </c>
      <c r="AM134" s="519">
        <v>0</v>
      </c>
      <c r="AN134" s="519">
        <v>0</v>
      </c>
      <c r="AO134" s="519">
        <v>0</v>
      </c>
      <c r="AP134" s="519">
        <v>0</v>
      </c>
      <c r="AQ134" s="519">
        <v>0</v>
      </c>
      <c r="AR134" s="519">
        <v>0</v>
      </c>
      <c r="AS134" s="519">
        <v>0</v>
      </c>
      <c r="AT134" s="519">
        <v>0</v>
      </c>
      <c r="AU134" s="519">
        <v>10000</v>
      </c>
      <c r="AV134" s="519">
        <v>0</v>
      </c>
      <c r="AW134" s="519">
        <v>0</v>
      </c>
      <c r="AX134" s="519">
        <v>0</v>
      </c>
      <c r="AY134" s="519">
        <v>0</v>
      </c>
      <c r="AZ134" s="519">
        <v>0</v>
      </c>
      <c r="BA134" s="519">
        <v>0</v>
      </c>
      <c r="BB134" s="519">
        <v>0</v>
      </c>
      <c r="BC134" s="519">
        <v>0</v>
      </c>
      <c r="BD134" s="519">
        <v>0</v>
      </c>
      <c r="BE134" s="519">
        <v>0</v>
      </c>
      <c r="BF134" s="519">
        <v>0</v>
      </c>
      <c r="BG134" s="519">
        <v>0</v>
      </c>
      <c r="BH134" s="519">
        <v>0</v>
      </c>
      <c r="BI134" s="519">
        <v>0</v>
      </c>
      <c r="BJ134" s="519">
        <v>0</v>
      </c>
      <c r="BK134" s="519">
        <v>0</v>
      </c>
      <c r="BL134" s="519">
        <v>0</v>
      </c>
      <c r="BM134" s="519">
        <v>0</v>
      </c>
      <c r="BN134" s="519">
        <v>0</v>
      </c>
      <c r="BO134" s="519">
        <v>0</v>
      </c>
      <c r="BP134" s="519">
        <v>0</v>
      </c>
      <c r="BQ134" s="519">
        <v>0</v>
      </c>
      <c r="BR134" s="519">
        <v>0</v>
      </c>
      <c r="BS134" s="519">
        <v>0</v>
      </c>
      <c r="BT134" s="519">
        <v>0</v>
      </c>
      <c r="BU134" s="519">
        <v>0</v>
      </c>
      <c r="BV134" s="519">
        <v>0</v>
      </c>
      <c r="BW134" s="519">
        <v>0</v>
      </c>
      <c r="BX134" s="519">
        <v>0</v>
      </c>
      <c r="BY134" s="519">
        <v>0</v>
      </c>
      <c r="BZ134" s="519">
        <v>0</v>
      </c>
      <c r="CA134" s="519">
        <v>0</v>
      </c>
      <c r="CB134" s="519">
        <v>0</v>
      </c>
      <c r="CC134" s="519">
        <v>0</v>
      </c>
      <c r="CD134" s="519">
        <v>0</v>
      </c>
      <c r="CE134" s="519">
        <v>0</v>
      </c>
      <c r="CF134" s="519">
        <v>0</v>
      </c>
      <c r="CG134" s="519">
        <v>0</v>
      </c>
      <c r="CH134" s="519">
        <v>0</v>
      </c>
      <c r="CI134" s="519">
        <v>0</v>
      </c>
      <c r="CJ134" s="519">
        <v>0</v>
      </c>
      <c r="CK134" s="519">
        <v>0</v>
      </c>
      <c r="CL134" s="519">
        <v>0</v>
      </c>
      <c r="CM134" s="519">
        <v>0</v>
      </c>
      <c r="CN134" s="519">
        <v>0</v>
      </c>
      <c r="CO134" s="519">
        <v>0</v>
      </c>
      <c r="CP134" s="519">
        <v>0</v>
      </c>
      <c r="CQ134" s="519">
        <v>0</v>
      </c>
      <c r="CR134" s="519">
        <v>0</v>
      </c>
      <c r="CS134" s="519">
        <v>0</v>
      </c>
      <c r="CT134" s="519">
        <v>0</v>
      </c>
      <c r="CU134" s="519">
        <v>0</v>
      </c>
      <c r="CV134" s="519">
        <v>0</v>
      </c>
      <c r="CW134" s="519">
        <v>0</v>
      </c>
      <c r="CX134" s="519">
        <v>0</v>
      </c>
      <c r="CY134" s="519">
        <v>0</v>
      </c>
      <c r="CZ134" s="519">
        <v>0</v>
      </c>
      <c r="DA134" s="519">
        <v>0</v>
      </c>
      <c r="DB134" s="519">
        <v>0</v>
      </c>
      <c r="DC134" s="519">
        <v>0</v>
      </c>
      <c r="DD134" s="519">
        <v>0</v>
      </c>
      <c r="DE134" s="519">
        <v>0</v>
      </c>
      <c r="DF134" s="519">
        <v>0</v>
      </c>
      <c r="DG134" s="519">
        <v>0</v>
      </c>
      <c r="DH134" s="519">
        <v>0</v>
      </c>
      <c r="DI134" s="519">
        <v>0</v>
      </c>
      <c r="DJ134" s="519">
        <v>0</v>
      </c>
      <c r="DK134" s="519">
        <v>0</v>
      </c>
      <c r="DL134" s="519">
        <v>0</v>
      </c>
      <c r="DM134" s="519">
        <v>0</v>
      </c>
      <c r="DN134" s="519">
        <v>0</v>
      </c>
      <c r="DO134" s="519">
        <v>0</v>
      </c>
      <c r="DP134" s="519">
        <v>0</v>
      </c>
      <c r="DQ134" s="519">
        <v>0</v>
      </c>
      <c r="DR134" s="519">
        <v>0</v>
      </c>
      <c r="DS134" s="519">
        <v>0</v>
      </c>
      <c r="DT134" s="519">
        <v>0</v>
      </c>
      <c r="DU134" s="519">
        <v>0</v>
      </c>
      <c r="DV134" s="519">
        <v>0</v>
      </c>
      <c r="DW134" s="519">
        <v>0</v>
      </c>
      <c r="DX134" s="519">
        <v>0</v>
      </c>
      <c r="DY134" s="131"/>
      <c r="DZ134" s="337"/>
      <c r="EA134" s="519" t="s">
        <v>1061</v>
      </c>
      <c r="EB134" s="519" t="s">
        <v>1059</v>
      </c>
      <c r="EC134" s="519">
        <v>9</v>
      </c>
      <c r="ED134" s="521" t="str">
        <f t="shared" si="8"/>
        <v>SDN150109</v>
      </c>
      <c r="EE134" s="519">
        <v>10000</v>
      </c>
      <c r="EF134" s="519">
        <v>10000</v>
      </c>
      <c r="EG134" s="519">
        <v>10000</v>
      </c>
      <c r="EH134" s="519">
        <v>10000</v>
      </c>
      <c r="EI134" s="519">
        <v>10000</v>
      </c>
      <c r="EJ134" s="519">
        <v>10000</v>
      </c>
      <c r="EK134" s="519">
        <v>10000</v>
      </c>
      <c r="EL134" s="519">
        <v>10000</v>
      </c>
      <c r="EM134" s="519">
        <v>10000</v>
      </c>
      <c r="EN134" s="519">
        <v>10000</v>
      </c>
      <c r="EO134" s="519">
        <v>10000</v>
      </c>
      <c r="EP134" s="519">
        <v>10000</v>
      </c>
      <c r="EQ134" s="519">
        <v>10000</v>
      </c>
      <c r="ER134" s="519">
        <v>10000</v>
      </c>
      <c r="ES134" s="519">
        <v>10000</v>
      </c>
      <c r="ET134" s="519">
        <v>10000</v>
      </c>
      <c r="EU134" s="519">
        <v>10000</v>
      </c>
      <c r="EV134" s="519">
        <v>10000</v>
      </c>
      <c r="EW134" s="519">
        <v>10000</v>
      </c>
      <c r="EX134" s="519">
        <v>10000</v>
      </c>
      <c r="EY134" s="519">
        <v>10000</v>
      </c>
      <c r="EZ134" s="519">
        <v>10000</v>
      </c>
      <c r="FA134" s="519">
        <v>10000</v>
      </c>
      <c r="FB134" s="519">
        <v>10000</v>
      </c>
      <c r="FC134" s="519">
        <v>10000</v>
      </c>
      <c r="FD134" s="519">
        <v>10000</v>
      </c>
      <c r="FE134" s="519">
        <v>10000</v>
      </c>
      <c r="FF134" s="519">
        <v>10000</v>
      </c>
      <c r="FG134" s="519">
        <v>10000</v>
      </c>
      <c r="FH134" s="519">
        <v>10000</v>
      </c>
      <c r="FI134" s="519">
        <v>0</v>
      </c>
      <c r="FJ134" s="519">
        <v>0</v>
      </c>
      <c r="FK134" s="519">
        <v>0</v>
      </c>
      <c r="FL134" s="519">
        <v>0</v>
      </c>
      <c r="FM134" s="519">
        <v>0</v>
      </c>
      <c r="FN134" s="519">
        <v>0</v>
      </c>
      <c r="FO134" s="519">
        <v>0</v>
      </c>
      <c r="FP134" s="519">
        <v>0</v>
      </c>
      <c r="FQ134" s="519">
        <v>0</v>
      </c>
      <c r="FR134" s="519">
        <v>0</v>
      </c>
      <c r="FS134" s="519">
        <v>0</v>
      </c>
      <c r="FT134" s="519">
        <v>0</v>
      </c>
      <c r="FU134" s="519">
        <v>0</v>
      </c>
      <c r="FV134" s="519">
        <v>0</v>
      </c>
      <c r="FW134" s="519">
        <v>0</v>
      </c>
      <c r="FX134" s="519">
        <v>0</v>
      </c>
      <c r="FY134" s="519">
        <v>0</v>
      </c>
      <c r="FZ134" s="519">
        <v>0</v>
      </c>
      <c r="GA134" s="519">
        <v>0</v>
      </c>
      <c r="GB134" s="519">
        <v>0</v>
      </c>
      <c r="GC134" s="519">
        <v>0</v>
      </c>
      <c r="GD134" s="519">
        <v>0</v>
      </c>
      <c r="GE134" s="519">
        <v>0</v>
      </c>
      <c r="GF134" s="519">
        <v>0</v>
      </c>
      <c r="GG134" s="519">
        <v>0</v>
      </c>
      <c r="GH134" s="519">
        <v>0</v>
      </c>
      <c r="GI134" s="519">
        <v>0</v>
      </c>
      <c r="GJ134" s="519">
        <v>0</v>
      </c>
      <c r="GK134" s="519">
        <v>0</v>
      </c>
      <c r="GL134" s="519">
        <v>0</v>
      </c>
      <c r="GM134" s="519">
        <v>0</v>
      </c>
      <c r="GN134" s="519">
        <v>0</v>
      </c>
      <c r="GO134" s="519">
        <v>0</v>
      </c>
      <c r="GP134" s="519">
        <v>0</v>
      </c>
      <c r="GQ134" s="519">
        <v>0</v>
      </c>
      <c r="GR134" s="519">
        <v>0</v>
      </c>
      <c r="GS134" s="519">
        <v>0</v>
      </c>
      <c r="GT134" s="519">
        <v>0</v>
      </c>
      <c r="GU134" s="519">
        <v>0</v>
      </c>
      <c r="GV134" s="519">
        <v>0</v>
      </c>
      <c r="GW134" s="519">
        <v>0</v>
      </c>
      <c r="GX134" s="519">
        <v>0</v>
      </c>
      <c r="GY134" s="519">
        <v>0</v>
      </c>
      <c r="GZ134" s="519">
        <v>0</v>
      </c>
      <c r="HA134" s="519">
        <v>0</v>
      </c>
      <c r="HB134" s="519">
        <v>0</v>
      </c>
      <c r="HC134" s="519">
        <v>0</v>
      </c>
      <c r="HD134" s="519">
        <v>0</v>
      </c>
      <c r="HE134" s="519">
        <v>0</v>
      </c>
      <c r="HF134" s="519">
        <v>0</v>
      </c>
      <c r="HG134" s="519">
        <v>0</v>
      </c>
      <c r="HH134" s="519">
        <v>0</v>
      </c>
      <c r="HI134" s="519">
        <v>0</v>
      </c>
      <c r="HJ134" s="519">
        <v>0</v>
      </c>
      <c r="HK134" s="519">
        <v>0</v>
      </c>
      <c r="HL134" s="519">
        <v>0</v>
      </c>
      <c r="HM134" s="519">
        <v>0</v>
      </c>
      <c r="HN134" s="519">
        <v>0</v>
      </c>
      <c r="HO134" s="519">
        <v>0</v>
      </c>
      <c r="HP134" s="519">
        <v>0</v>
      </c>
      <c r="HQ134" s="519">
        <v>0</v>
      </c>
      <c r="HR134" s="519">
        <v>0</v>
      </c>
      <c r="HS134" s="519">
        <v>0</v>
      </c>
      <c r="HT134" s="519">
        <v>0</v>
      </c>
      <c r="HU134" s="519">
        <v>0</v>
      </c>
      <c r="HV134" s="519">
        <v>0</v>
      </c>
      <c r="HW134" s="519">
        <v>0</v>
      </c>
      <c r="HX134" s="519">
        <v>0</v>
      </c>
      <c r="HY134" s="519">
        <v>0</v>
      </c>
      <c r="HZ134" s="519">
        <v>0</v>
      </c>
      <c r="IA134" s="519">
        <v>0</v>
      </c>
      <c r="IB134" s="519">
        <v>0</v>
      </c>
      <c r="IC134" s="519">
        <v>0</v>
      </c>
      <c r="ID134" s="519">
        <v>0</v>
      </c>
      <c r="IE134" s="519">
        <v>0</v>
      </c>
      <c r="IF134" s="519">
        <v>0</v>
      </c>
      <c r="IG134" s="519">
        <v>0</v>
      </c>
      <c r="IH134" s="519">
        <v>0</v>
      </c>
      <c r="II134" s="519">
        <v>0</v>
      </c>
      <c r="IJ134" s="519">
        <v>0</v>
      </c>
      <c r="IK134" s="519">
        <v>0</v>
      </c>
    </row>
    <row r="135" spans="1:245" hidden="1">
      <c r="A135" s="337"/>
      <c r="B135" s="519" t="s">
        <v>1058</v>
      </c>
      <c r="C135" s="519"/>
      <c r="D135" s="519"/>
      <c r="E135" s="519"/>
      <c r="F135" s="519">
        <v>1</v>
      </c>
      <c r="G135" s="519"/>
      <c r="H135" s="519">
        <v>13</v>
      </c>
      <c r="I135" s="519">
        <v>3</v>
      </c>
      <c r="J135" s="519" t="str">
        <f t="shared" si="9"/>
        <v>SDN10011303</v>
      </c>
      <c r="K135" s="519">
        <v>965</v>
      </c>
      <c r="M135" s="337"/>
      <c r="N135" s="519" t="s">
        <v>1061</v>
      </c>
      <c r="O135" s="519" t="s">
        <v>1059</v>
      </c>
      <c r="P135" s="519">
        <v>10</v>
      </c>
      <c r="Q135" s="183" t="str">
        <f t="shared" si="7"/>
        <v>SDN150110</v>
      </c>
      <c r="R135" s="519">
        <v>0</v>
      </c>
      <c r="S135" s="519">
        <v>0</v>
      </c>
      <c r="T135" s="519">
        <v>0</v>
      </c>
      <c r="U135" s="519">
        <v>0</v>
      </c>
      <c r="V135" s="519">
        <v>0</v>
      </c>
      <c r="W135" s="519">
        <v>0</v>
      </c>
      <c r="X135" s="519">
        <v>0</v>
      </c>
      <c r="Y135" s="519">
        <v>0</v>
      </c>
      <c r="Z135" s="519">
        <v>0</v>
      </c>
      <c r="AA135" s="519">
        <v>0</v>
      </c>
      <c r="AB135" s="519">
        <v>0</v>
      </c>
      <c r="AC135" s="519">
        <v>0</v>
      </c>
      <c r="AD135" s="519">
        <v>0</v>
      </c>
      <c r="AE135" s="519">
        <v>0</v>
      </c>
      <c r="AF135" s="519">
        <v>0</v>
      </c>
      <c r="AG135" s="519">
        <v>0</v>
      </c>
      <c r="AH135" s="519">
        <v>0</v>
      </c>
      <c r="AI135" s="519">
        <v>0</v>
      </c>
      <c r="AJ135" s="519">
        <v>0</v>
      </c>
      <c r="AK135" s="519">
        <v>0</v>
      </c>
      <c r="AL135" s="519">
        <v>0</v>
      </c>
      <c r="AM135" s="519">
        <v>0</v>
      </c>
      <c r="AN135" s="519">
        <v>0</v>
      </c>
      <c r="AO135" s="519">
        <v>0</v>
      </c>
      <c r="AP135" s="519">
        <v>0</v>
      </c>
      <c r="AQ135" s="519">
        <v>0</v>
      </c>
      <c r="AR135" s="519">
        <v>0</v>
      </c>
      <c r="AS135" s="519">
        <v>0</v>
      </c>
      <c r="AT135" s="519">
        <v>0</v>
      </c>
      <c r="AU135" s="519">
        <v>10000</v>
      </c>
      <c r="AV135" s="519">
        <v>0</v>
      </c>
      <c r="AW135" s="519">
        <v>0</v>
      </c>
      <c r="AX135" s="519">
        <v>0</v>
      </c>
      <c r="AY135" s="519">
        <v>0</v>
      </c>
      <c r="AZ135" s="519">
        <v>0</v>
      </c>
      <c r="BA135" s="519">
        <v>0</v>
      </c>
      <c r="BB135" s="519">
        <v>0</v>
      </c>
      <c r="BC135" s="519">
        <v>0</v>
      </c>
      <c r="BD135" s="519">
        <v>0</v>
      </c>
      <c r="BE135" s="519">
        <v>0</v>
      </c>
      <c r="BF135" s="519">
        <v>0</v>
      </c>
      <c r="BG135" s="519">
        <v>0</v>
      </c>
      <c r="BH135" s="519">
        <v>0</v>
      </c>
      <c r="BI135" s="519">
        <v>0</v>
      </c>
      <c r="BJ135" s="519">
        <v>0</v>
      </c>
      <c r="BK135" s="519">
        <v>0</v>
      </c>
      <c r="BL135" s="519">
        <v>0</v>
      </c>
      <c r="BM135" s="519">
        <v>0</v>
      </c>
      <c r="BN135" s="519">
        <v>0</v>
      </c>
      <c r="BO135" s="519">
        <v>0</v>
      </c>
      <c r="BP135" s="519">
        <v>0</v>
      </c>
      <c r="BQ135" s="519">
        <v>0</v>
      </c>
      <c r="BR135" s="519">
        <v>0</v>
      </c>
      <c r="BS135" s="519">
        <v>0</v>
      </c>
      <c r="BT135" s="519">
        <v>0</v>
      </c>
      <c r="BU135" s="519">
        <v>0</v>
      </c>
      <c r="BV135" s="519">
        <v>0</v>
      </c>
      <c r="BW135" s="519">
        <v>0</v>
      </c>
      <c r="BX135" s="519">
        <v>0</v>
      </c>
      <c r="BY135" s="519">
        <v>0</v>
      </c>
      <c r="BZ135" s="519">
        <v>0</v>
      </c>
      <c r="CA135" s="519">
        <v>0</v>
      </c>
      <c r="CB135" s="519">
        <v>0</v>
      </c>
      <c r="CC135" s="519">
        <v>0</v>
      </c>
      <c r="CD135" s="519">
        <v>0</v>
      </c>
      <c r="CE135" s="519">
        <v>0</v>
      </c>
      <c r="CF135" s="519">
        <v>0</v>
      </c>
      <c r="CG135" s="519">
        <v>0</v>
      </c>
      <c r="CH135" s="519">
        <v>0</v>
      </c>
      <c r="CI135" s="519">
        <v>0</v>
      </c>
      <c r="CJ135" s="519">
        <v>0</v>
      </c>
      <c r="CK135" s="519">
        <v>0</v>
      </c>
      <c r="CL135" s="519">
        <v>0</v>
      </c>
      <c r="CM135" s="519">
        <v>0</v>
      </c>
      <c r="CN135" s="519">
        <v>0</v>
      </c>
      <c r="CO135" s="519">
        <v>0</v>
      </c>
      <c r="CP135" s="519">
        <v>0</v>
      </c>
      <c r="CQ135" s="519">
        <v>0</v>
      </c>
      <c r="CR135" s="519">
        <v>0</v>
      </c>
      <c r="CS135" s="519">
        <v>0</v>
      </c>
      <c r="CT135" s="519">
        <v>0</v>
      </c>
      <c r="CU135" s="519">
        <v>0</v>
      </c>
      <c r="CV135" s="519">
        <v>0</v>
      </c>
      <c r="CW135" s="519">
        <v>0</v>
      </c>
      <c r="CX135" s="519">
        <v>0</v>
      </c>
      <c r="CY135" s="519">
        <v>0</v>
      </c>
      <c r="CZ135" s="519">
        <v>0</v>
      </c>
      <c r="DA135" s="519">
        <v>0</v>
      </c>
      <c r="DB135" s="519">
        <v>0</v>
      </c>
      <c r="DC135" s="519">
        <v>0</v>
      </c>
      <c r="DD135" s="519">
        <v>0</v>
      </c>
      <c r="DE135" s="519">
        <v>0</v>
      </c>
      <c r="DF135" s="519">
        <v>0</v>
      </c>
      <c r="DG135" s="519">
        <v>0</v>
      </c>
      <c r="DH135" s="519">
        <v>0</v>
      </c>
      <c r="DI135" s="519">
        <v>0</v>
      </c>
      <c r="DJ135" s="519">
        <v>0</v>
      </c>
      <c r="DK135" s="519">
        <v>0</v>
      </c>
      <c r="DL135" s="519">
        <v>0</v>
      </c>
      <c r="DM135" s="519">
        <v>0</v>
      </c>
      <c r="DN135" s="519">
        <v>0</v>
      </c>
      <c r="DO135" s="519">
        <v>0</v>
      </c>
      <c r="DP135" s="519">
        <v>0</v>
      </c>
      <c r="DQ135" s="519">
        <v>0</v>
      </c>
      <c r="DR135" s="519">
        <v>0</v>
      </c>
      <c r="DS135" s="519">
        <v>0</v>
      </c>
      <c r="DT135" s="519">
        <v>0</v>
      </c>
      <c r="DU135" s="519">
        <v>0</v>
      </c>
      <c r="DV135" s="519">
        <v>0</v>
      </c>
      <c r="DW135" s="519">
        <v>0</v>
      </c>
      <c r="DX135" s="519">
        <v>0</v>
      </c>
      <c r="DY135" s="131"/>
      <c r="DZ135" s="337"/>
      <c r="EA135" s="519" t="s">
        <v>1061</v>
      </c>
      <c r="EB135" s="519" t="s">
        <v>1059</v>
      </c>
      <c r="EC135" s="519">
        <v>10</v>
      </c>
      <c r="ED135" s="521" t="str">
        <f t="shared" si="8"/>
        <v>SDN150110</v>
      </c>
      <c r="EE135" s="519">
        <v>10000</v>
      </c>
      <c r="EF135" s="519">
        <v>10000</v>
      </c>
      <c r="EG135" s="519">
        <v>10000</v>
      </c>
      <c r="EH135" s="519">
        <v>10000</v>
      </c>
      <c r="EI135" s="519">
        <v>10000</v>
      </c>
      <c r="EJ135" s="519">
        <v>10000</v>
      </c>
      <c r="EK135" s="519">
        <v>10000</v>
      </c>
      <c r="EL135" s="519">
        <v>10000</v>
      </c>
      <c r="EM135" s="519">
        <v>10000</v>
      </c>
      <c r="EN135" s="519">
        <v>10000</v>
      </c>
      <c r="EO135" s="519">
        <v>10000</v>
      </c>
      <c r="EP135" s="519">
        <v>10000</v>
      </c>
      <c r="EQ135" s="519">
        <v>10000</v>
      </c>
      <c r="ER135" s="519">
        <v>10000</v>
      </c>
      <c r="ES135" s="519">
        <v>10000</v>
      </c>
      <c r="ET135" s="519">
        <v>10000</v>
      </c>
      <c r="EU135" s="519">
        <v>10000</v>
      </c>
      <c r="EV135" s="519">
        <v>10000</v>
      </c>
      <c r="EW135" s="519">
        <v>10000</v>
      </c>
      <c r="EX135" s="519">
        <v>10000</v>
      </c>
      <c r="EY135" s="519">
        <v>10000</v>
      </c>
      <c r="EZ135" s="519">
        <v>10000</v>
      </c>
      <c r="FA135" s="519">
        <v>10000</v>
      </c>
      <c r="FB135" s="519">
        <v>10000</v>
      </c>
      <c r="FC135" s="519">
        <v>10000</v>
      </c>
      <c r="FD135" s="519">
        <v>10000</v>
      </c>
      <c r="FE135" s="519">
        <v>10000</v>
      </c>
      <c r="FF135" s="519">
        <v>10000</v>
      </c>
      <c r="FG135" s="519">
        <v>10000</v>
      </c>
      <c r="FH135" s="519">
        <v>10000</v>
      </c>
      <c r="FI135" s="519">
        <v>0</v>
      </c>
      <c r="FJ135" s="519">
        <v>0</v>
      </c>
      <c r="FK135" s="519">
        <v>0</v>
      </c>
      <c r="FL135" s="519">
        <v>0</v>
      </c>
      <c r="FM135" s="519">
        <v>0</v>
      </c>
      <c r="FN135" s="519">
        <v>0</v>
      </c>
      <c r="FO135" s="519">
        <v>0</v>
      </c>
      <c r="FP135" s="519">
        <v>0</v>
      </c>
      <c r="FQ135" s="519">
        <v>0</v>
      </c>
      <c r="FR135" s="519">
        <v>0</v>
      </c>
      <c r="FS135" s="519">
        <v>0</v>
      </c>
      <c r="FT135" s="519">
        <v>0</v>
      </c>
      <c r="FU135" s="519">
        <v>0</v>
      </c>
      <c r="FV135" s="519">
        <v>0</v>
      </c>
      <c r="FW135" s="519">
        <v>0</v>
      </c>
      <c r="FX135" s="519">
        <v>0</v>
      </c>
      <c r="FY135" s="519">
        <v>0</v>
      </c>
      <c r="FZ135" s="519">
        <v>0</v>
      </c>
      <c r="GA135" s="519">
        <v>0</v>
      </c>
      <c r="GB135" s="519">
        <v>0</v>
      </c>
      <c r="GC135" s="519">
        <v>0</v>
      </c>
      <c r="GD135" s="519">
        <v>0</v>
      </c>
      <c r="GE135" s="519">
        <v>0</v>
      </c>
      <c r="GF135" s="519">
        <v>0</v>
      </c>
      <c r="GG135" s="519">
        <v>0</v>
      </c>
      <c r="GH135" s="519">
        <v>0</v>
      </c>
      <c r="GI135" s="519">
        <v>0</v>
      </c>
      <c r="GJ135" s="519">
        <v>0</v>
      </c>
      <c r="GK135" s="519">
        <v>0</v>
      </c>
      <c r="GL135" s="519">
        <v>0</v>
      </c>
      <c r="GM135" s="519">
        <v>0</v>
      </c>
      <c r="GN135" s="519">
        <v>0</v>
      </c>
      <c r="GO135" s="519">
        <v>0</v>
      </c>
      <c r="GP135" s="519">
        <v>0</v>
      </c>
      <c r="GQ135" s="519">
        <v>0</v>
      </c>
      <c r="GR135" s="519">
        <v>0</v>
      </c>
      <c r="GS135" s="519">
        <v>0</v>
      </c>
      <c r="GT135" s="519">
        <v>0</v>
      </c>
      <c r="GU135" s="519">
        <v>0</v>
      </c>
      <c r="GV135" s="519">
        <v>0</v>
      </c>
      <c r="GW135" s="519">
        <v>0</v>
      </c>
      <c r="GX135" s="519">
        <v>0</v>
      </c>
      <c r="GY135" s="519">
        <v>0</v>
      </c>
      <c r="GZ135" s="519">
        <v>0</v>
      </c>
      <c r="HA135" s="519">
        <v>0</v>
      </c>
      <c r="HB135" s="519">
        <v>0</v>
      </c>
      <c r="HC135" s="519">
        <v>0</v>
      </c>
      <c r="HD135" s="519">
        <v>0</v>
      </c>
      <c r="HE135" s="519">
        <v>0</v>
      </c>
      <c r="HF135" s="519">
        <v>0</v>
      </c>
      <c r="HG135" s="519">
        <v>0</v>
      </c>
      <c r="HH135" s="519">
        <v>0</v>
      </c>
      <c r="HI135" s="519">
        <v>0</v>
      </c>
      <c r="HJ135" s="519">
        <v>0</v>
      </c>
      <c r="HK135" s="519">
        <v>0</v>
      </c>
      <c r="HL135" s="519">
        <v>0</v>
      </c>
      <c r="HM135" s="519">
        <v>0</v>
      </c>
      <c r="HN135" s="519">
        <v>0</v>
      </c>
      <c r="HO135" s="519">
        <v>0</v>
      </c>
      <c r="HP135" s="519">
        <v>0</v>
      </c>
      <c r="HQ135" s="519">
        <v>0</v>
      </c>
      <c r="HR135" s="519">
        <v>0</v>
      </c>
      <c r="HS135" s="519">
        <v>0</v>
      </c>
      <c r="HT135" s="519">
        <v>0</v>
      </c>
      <c r="HU135" s="519">
        <v>0</v>
      </c>
      <c r="HV135" s="519">
        <v>0</v>
      </c>
      <c r="HW135" s="519">
        <v>0</v>
      </c>
      <c r="HX135" s="519">
        <v>0</v>
      </c>
      <c r="HY135" s="519">
        <v>0</v>
      </c>
      <c r="HZ135" s="519">
        <v>0</v>
      </c>
      <c r="IA135" s="519">
        <v>0</v>
      </c>
      <c r="IB135" s="519">
        <v>0</v>
      </c>
      <c r="IC135" s="519">
        <v>0</v>
      </c>
      <c r="ID135" s="519">
        <v>0</v>
      </c>
      <c r="IE135" s="519">
        <v>0</v>
      </c>
      <c r="IF135" s="519">
        <v>0</v>
      </c>
      <c r="IG135" s="519">
        <v>0</v>
      </c>
      <c r="IH135" s="519">
        <v>0</v>
      </c>
      <c r="II135" s="519">
        <v>0</v>
      </c>
      <c r="IJ135" s="519">
        <v>0</v>
      </c>
      <c r="IK135" s="519">
        <v>0</v>
      </c>
    </row>
    <row r="136" spans="1:245" hidden="1">
      <c r="A136" s="337"/>
      <c r="B136" s="519" t="s">
        <v>1058</v>
      </c>
      <c r="C136" s="519"/>
      <c r="D136" s="519"/>
      <c r="E136" s="519"/>
      <c r="F136" s="519">
        <v>1</v>
      </c>
      <c r="G136" s="519"/>
      <c r="H136" s="519">
        <v>13</v>
      </c>
      <c r="I136" s="519">
        <v>4</v>
      </c>
      <c r="J136" s="519" t="str">
        <f t="shared" si="9"/>
        <v>SDN10011304</v>
      </c>
      <c r="K136" s="519">
        <v>965</v>
      </c>
      <c r="M136" s="337"/>
      <c r="N136" s="519" t="s">
        <v>1061</v>
      </c>
      <c r="O136" s="519" t="s">
        <v>1059</v>
      </c>
      <c r="P136" s="519">
        <v>11</v>
      </c>
      <c r="Q136" s="183" t="str">
        <f t="shared" si="7"/>
        <v>SDN150111</v>
      </c>
      <c r="R136" s="519">
        <v>0</v>
      </c>
      <c r="S136" s="519">
        <v>0</v>
      </c>
      <c r="T136" s="519">
        <v>0</v>
      </c>
      <c r="U136" s="519">
        <v>0</v>
      </c>
      <c r="V136" s="519">
        <v>0</v>
      </c>
      <c r="W136" s="519">
        <v>0</v>
      </c>
      <c r="X136" s="519">
        <v>0</v>
      </c>
      <c r="Y136" s="519">
        <v>0</v>
      </c>
      <c r="Z136" s="519">
        <v>0</v>
      </c>
      <c r="AA136" s="519">
        <v>0</v>
      </c>
      <c r="AB136" s="519">
        <v>0</v>
      </c>
      <c r="AC136" s="519">
        <v>0</v>
      </c>
      <c r="AD136" s="519">
        <v>0</v>
      </c>
      <c r="AE136" s="519">
        <v>0</v>
      </c>
      <c r="AF136" s="519">
        <v>0</v>
      </c>
      <c r="AG136" s="519">
        <v>0</v>
      </c>
      <c r="AH136" s="519">
        <v>0</v>
      </c>
      <c r="AI136" s="519">
        <v>0</v>
      </c>
      <c r="AJ136" s="519">
        <v>0</v>
      </c>
      <c r="AK136" s="519">
        <v>0</v>
      </c>
      <c r="AL136" s="519">
        <v>0</v>
      </c>
      <c r="AM136" s="519">
        <v>0</v>
      </c>
      <c r="AN136" s="519">
        <v>0</v>
      </c>
      <c r="AO136" s="519">
        <v>0</v>
      </c>
      <c r="AP136" s="519">
        <v>0</v>
      </c>
      <c r="AQ136" s="519">
        <v>0</v>
      </c>
      <c r="AR136" s="519">
        <v>0</v>
      </c>
      <c r="AS136" s="519">
        <v>0</v>
      </c>
      <c r="AT136" s="519">
        <v>0</v>
      </c>
      <c r="AU136" s="519">
        <v>10000</v>
      </c>
      <c r="AV136" s="519">
        <v>0</v>
      </c>
      <c r="AW136" s="519">
        <v>0</v>
      </c>
      <c r="AX136" s="519">
        <v>0</v>
      </c>
      <c r="AY136" s="519">
        <v>0</v>
      </c>
      <c r="AZ136" s="519">
        <v>0</v>
      </c>
      <c r="BA136" s="519">
        <v>0</v>
      </c>
      <c r="BB136" s="519">
        <v>0</v>
      </c>
      <c r="BC136" s="519">
        <v>0</v>
      </c>
      <c r="BD136" s="519">
        <v>0</v>
      </c>
      <c r="BE136" s="519">
        <v>0</v>
      </c>
      <c r="BF136" s="519">
        <v>0</v>
      </c>
      <c r="BG136" s="519">
        <v>0</v>
      </c>
      <c r="BH136" s="519">
        <v>0</v>
      </c>
      <c r="BI136" s="519">
        <v>0</v>
      </c>
      <c r="BJ136" s="519">
        <v>0</v>
      </c>
      <c r="BK136" s="519">
        <v>0</v>
      </c>
      <c r="BL136" s="519">
        <v>0</v>
      </c>
      <c r="BM136" s="519">
        <v>0</v>
      </c>
      <c r="BN136" s="519">
        <v>0</v>
      </c>
      <c r="BO136" s="519">
        <v>0</v>
      </c>
      <c r="BP136" s="519">
        <v>0</v>
      </c>
      <c r="BQ136" s="519">
        <v>0</v>
      </c>
      <c r="BR136" s="519">
        <v>0</v>
      </c>
      <c r="BS136" s="519">
        <v>0</v>
      </c>
      <c r="BT136" s="519">
        <v>0</v>
      </c>
      <c r="BU136" s="519">
        <v>0</v>
      </c>
      <c r="BV136" s="519">
        <v>0</v>
      </c>
      <c r="BW136" s="519">
        <v>0</v>
      </c>
      <c r="BX136" s="519">
        <v>0</v>
      </c>
      <c r="BY136" s="519">
        <v>0</v>
      </c>
      <c r="BZ136" s="519">
        <v>0</v>
      </c>
      <c r="CA136" s="519">
        <v>0</v>
      </c>
      <c r="CB136" s="519">
        <v>0</v>
      </c>
      <c r="CC136" s="519">
        <v>0</v>
      </c>
      <c r="CD136" s="519">
        <v>0</v>
      </c>
      <c r="CE136" s="519">
        <v>0</v>
      </c>
      <c r="CF136" s="519">
        <v>0</v>
      </c>
      <c r="CG136" s="519">
        <v>0</v>
      </c>
      <c r="CH136" s="519">
        <v>0</v>
      </c>
      <c r="CI136" s="519">
        <v>0</v>
      </c>
      <c r="CJ136" s="519">
        <v>0</v>
      </c>
      <c r="CK136" s="519">
        <v>0</v>
      </c>
      <c r="CL136" s="519">
        <v>0</v>
      </c>
      <c r="CM136" s="519">
        <v>0</v>
      </c>
      <c r="CN136" s="519">
        <v>0</v>
      </c>
      <c r="CO136" s="519">
        <v>0</v>
      </c>
      <c r="CP136" s="519">
        <v>0</v>
      </c>
      <c r="CQ136" s="519">
        <v>0</v>
      </c>
      <c r="CR136" s="519">
        <v>0</v>
      </c>
      <c r="CS136" s="519">
        <v>0</v>
      </c>
      <c r="CT136" s="519">
        <v>0</v>
      </c>
      <c r="CU136" s="519">
        <v>0</v>
      </c>
      <c r="CV136" s="519">
        <v>0</v>
      </c>
      <c r="CW136" s="519">
        <v>0</v>
      </c>
      <c r="CX136" s="519">
        <v>0</v>
      </c>
      <c r="CY136" s="519">
        <v>0</v>
      </c>
      <c r="CZ136" s="519">
        <v>0</v>
      </c>
      <c r="DA136" s="519">
        <v>0</v>
      </c>
      <c r="DB136" s="519">
        <v>0</v>
      </c>
      <c r="DC136" s="519">
        <v>0</v>
      </c>
      <c r="DD136" s="519">
        <v>0</v>
      </c>
      <c r="DE136" s="519">
        <v>0</v>
      </c>
      <c r="DF136" s="519">
        <v>0</v>
      </c>
      <c r="DG136" s="519">
        <v>0</v>
      </c>
      <c r="DH136" s="519">
        <v>0</v>
      </c>
      <c r="DI136" s="519">
        <v>0</v>
      </c>
      <c r="DJ136" s="519">
        <v>0</v>
      </c>
      <c r="DK136" s="519">
        <v>0</v>
      </c>
      <c r="DL136" s="519">
        <v>0</v>
      </c>
      <c r="DM136" s="519">
        <v>0</v>
      </c>
      <c r="DN136" s="519">
        <v>0</v>
      </c>
      <c r="DO136" s="519">
        <v>0</v>
      </c>
      <c r="DP136" s="519">
        <v>0</v>
      </c>
      <c r="DQ136" s="519">
        <v>0</v>
      </c>
      <c r="DR136" s="519">
        <v>0</v>
      </c>
      <c r="DS136" s="519">
        <v>0</v>
      </c>
      <c r="DT136" s="519">
        <v>0</v>
      </c>
      <c r="DU136" s="519">
        <v>0</v>
      </c>
      <c r="DV136" s="519">
        <v>0</v>
      </c>
      <c r="DW136" s="519">
        <v>0</v>
      </c>
      <c r="DX136" s="519">
        <v>0</v>
      </c>
      <c r="DY136" s="131"/>
      <c r="DZ136" s="337"/>
      <c r="EA136" s="519" t="s">
        <v>1061</v>
      </c>
      <c r="EB136" s="519" t="s">
        <v>1059</v>
      </c>
      <c r="EC136" s="519">
        <v>11</v>
      </c>
      <c r="ED136" s="521" t="str">
        <f t="shared" si="8"/>
        <v>SDN150111</v>
      </c>
      <c r="EE136" s="519">
        <v>10000</v>
      </c>
      <c r="EF136" s="519">
        <v>10000</v>
      </c>
      <c r="EG136" s="519">
        <v>10000</v>
      </c>
      <c r="EH136" s="519">
        <v>10000</v>
      </c>
      <c r="EI136" s="519">
        <v>10000</v>
      </c>
      <c r="EJ136" s="519">
        <v>10000</v>
      </c>
      <c r="EK136" s="519">
        <v>10000</v>
      </c>
      <c r="EL136" s="519">
        <v>10000</v>
      </c>
      <c r="EM136" s="519">
        <v>10000</v>
      </c>
      <c r="EN136" s="519">
        <v>10000</v>
      </c>
      <c r="EO136" s="519">
        <v>10000</v>
      </c>
      <c r="EP136" s="519">
        <v>10000</v>
      </c>
      <c r="EQ136" s="519">
        <v>10000</v>
      </c>
      <c r="ER136" s="519">
        <v>10000</v>
      </c>
      <c r="ES136" s="519">
        <v>10000</v>
      </c>
      <c r="ET136" s="519">
        <v>10000</v>
      </c>
      <c r="EU136" s="519">
        <v>10000</v>
      </c>
      <c r="EV136" s="519">
        <v>10000</v>
      </c>
      <c r="EW136" s="519">
        <v>10000</v>
      </c>
      <c r="EX136" s="519">
        <v>10000</v>
      </c>
      <c r="EY136" s="519">
        <v>10000</v>
      </c>
      <c r="EZ136" s="519">
        <v>10000</v>
      </c>
      <c r="FA136" s="519">
        <v>10000</v>
      </c>
      <c r="FB136" s="519">
        <v>10000</v>
      </c>
      <c r="FC136" s="519">
        <v>10000</v>
      </c>
      <c r="FD136" s="519">
        <v>10000</v>
      </c>
      <c r="FE136" s="519">
        <v>10000</v>
      </c>
      <c r="FF136" s="519">
        <v>10000</v>
      </c>
      <c r="FG136" s="519">
        <v>10000</v>
      </c>
      <c r="FH136" s="519">
        <v>10000</v>
      </c>
      <c r="FI136" s="519">
        <v>0</v>
      </c>
      <c r="FJ136" s="519">
        <v>0</v>
      </c>
      <c r="FK136" s="519">
        <v>0</v>
      </c>
      <c r="FL136" s="519">
        <v>0</v>
      </c>
      <c r="FM136" s="519">
        <v>0</v>
      </c>
      <c r="FN136" s="519">
        <v>0</v>
      </c>
      <c r="FO136" s="519">
        <v>0</v>
      </c>
      <c r="FP136" s="519">
        <v>0</v>
      </c>
      <c r="FQ136" s="519">
        <v>0</v>
      </c>
      <c r="FR136" s="519">
        <v>0</v>
      </c>
      <c r="FS136" s="519">
        <v>0</v>
      </c>
      <c r="FT136" s="519">
        <v>0</v>
      </c>
      <c r="FU136" s="519">
        <v>0</v>
      </c>
      <c r="FV136" s="519">
        <v>0</v>
      </c>
      <c r="FW136" s="519">
        <v>0</v>
      </c>
      <c r="FX136" s="519">
        <v>0</v>
      </c>
      <c r="FY136" s="519">
        <v>0</v>
      </c>
      <c r="FZ136" s="519">
        <v>0</v>
      </c>
      <c r="GA136" s="519">
        <v>0</v>
      </c>
      <c r="GB136" s="519">
        <v>0</v>
      </c>
      <c r="GC136" s="519">
        <v>0</v>
      </c>
      <c r="GD136" s="519">
        <v>0</v>
      </c>
      <c r="GE136" s="519">
        <v>0</v>
      </c>
      <c r="GF136" s="519">
        <v>0</v>
      </c>
      <c r="GG136" s="519">
        <v>0</v>
      </c>
      <c r="GH136" s="519">
        <v>0</v>
      </c>
      <c r="GI136" s="519">
        <v>0</v>
      </c>
      <c r="GJ136" s="519">
        <v>0</v>
      </c>
      <c r="GK136" s="519">
        <v>0</v>
      </c>
      <c r="GL136" s="519">
        <v>0</v>
      </c>
      <c r="GM136" s="519">
        <v>0</v>
      </c>
      <c r="GN136" s="519">
        <v>0</v>
      </c>
      <c r="GO136" s="519">
        <v>0</v>
      </c>
      <c r="GP136" s="519">
        <v>0</v>
      </c>
      <c r="GQ136" s="519">
        <v>0</v>
      </c>
      <c r="GR136" s="519">
        <v>0</v>
      </c>
      <c r="GS136" s="519">
        <v>0</v>
      </c>
      <c r="GT136" s="519">
        <v>0</v>
      </c>
      <c r="GU136" s="519">
        <v>0</v>
      </c>
      <c r="GV136" s="519">
        <v>0</v>
      </c>
      <c r="GW136" s="519">
        <v>0</v>
      </c>
      <c r="GX136" s="519">
        <v>0</v>
      </c>
      <c r="GY136" s="519">
        <v>0</v>
      </c>
      <c r="GZ136" s="519">
        <v>0</v>
      </c>
      <c r="HA136" s="519">
        <v>0</v>
      </c>
      <c r="HB136" s="519">
        <v>0</v>
      </c>
      <c r="HC136" s="519">
        <v>0</v>
      </c>
      <c r="HD136" s="519">
        <v>0</v>
      </c>
      <c r="HE136" s="519">
        <v>0</v>
      </c>
      <c r="HF136" s="519">
        <v>0</v>
      </c>
      <c r="HG136" s="519">
        <v>0</v>
      </c>
      <c r="HH136" s="519">
        <v>0</v>
      </c>
      <c r="HI136" s="519">
        <v>0</v>
      </c>
      <c r="HJ136" s="519">
        <v>0</v>
      </c>
      <c r="HK136" s="519">
        <v>0</v>
      </c>
      <c r="HL136" s="519">
        <v>0</v>
      </c>
      <c r="HM136" s="519">
        <v>0</v>
      </c>
      <c r="HN136" s="519">
        <v>0</v>
      </c>
      <c r="HO136" s="519">
        <v>0</v>
      </c>
      <c r="HP136" s="519">
        <v>0</v>
      </c>
      <c r="HQ136" s="519">
        <v>0</v>
      </c>
      <c r="HR136" s="519">
        <v>0</v>
      </c>
      <c r="HS136" s="519">
        <v>0</v>
      </c>
      <c r="HT136" s="519">
        <v>0</v>
      </c>
      <c r="HU136" s="519">
        <v>0</v>
      </c>
      <c r="HV136" s="519">
        <v>0</v>
      </c>
      <c r="HW136" s="519">
        <v>0</v>
      </c>
      <c r="HX136" s="519">
        <v>0</v>
      </c>
      <c r="HY136" s="519">
        <v>0</v>
      </c>
      <c r="HZ136" s="519">
        <v>0</v>
      </c>
      <c r="IA136" s="519">
        <v>0</v>
      </c>
      <c r="IB136" s="519">
        <v>0</v>
      </c>
      <c r="IC136" s="519">
        <v>0</v>
      </c>
      <c r="ID136" s="519">
        <v>0</v>
      </c>
      <c r="IE136" s="519">
        <v>0</v>
      </c>
      <c r="IF136" s="519">
        <v>0</v>
      </c>
      <c r="IG136" s="519">
        <v>0</v>
      </c>
      <c r="IH136" s="519">
        <v>0</v>
      </c>
      <c r="II136" s="519">
        <v>0</v>
      </c>
      <c r="IJ136" s="519">
        <v>0</v>
      </c>
      <c r="IK136" s="519">
        <v>0</v>
      </c>
    </row>
    <row r="137" spans="1:245" hidden="1">
      <c r="A137" s="337"/>
      <c r="B137" s="519" t="s">
        <v>1058</v>
      </c>
      <c r="C137" s="519"/>
      <c r="D137" s="519"/>
      <c r="E137" s="519"/>
      <c r="F137" s="519">
        <v>1</v>
      </c>
      <c r="G137" s="519"/>
      <c r="H137" s="519">
        <v>13</v>
      </c>
      <c r="I137" s="519">
        <v>5</v>
      </c>
      <c r="J137" s="519" t="str">
        <f t="shared" si="9"/>
        <v>SDN10011305</v>
      </c>
      <c r="K137" s="519">
        <v>965</v>
      </c>
      <c r="M137" s="337"/>
      <c r="N137" s="519" t="s">
        <v>1061</v>
      </c>
      <c r="O137" s="519" t="s">
        <v>1059</v>
      </c>
      <c r="P137" s="519">
        <v>12</v>
      </c>
      <c r="Q137" s="183" t="str">
        <f t="shared" si="7"/>
        <v>SDN150112</v>
      </c>
      <c r="R137" s="519">
        <v>0</v>
      </c>
      <c r="S137" s="519">
        <v>0</v>
      </c>
      <c r="T137" s="519">
        <v>0</v>
      </c>
      <c r="U137" s="519">
        <v>0</v>
      </c>
      <c r="V137" s="519">
        <v>0</v>
      </c>
      <c r="W137" s="519">
        <v>0</v>
      </c>
      <c r="X137" s="519">
        <v>0</v>
      </c>
      <c r="Y137" s="519">
        <v>0</v>
      </c>
      <c r="Z137" s="519">
        <v>0</v>
      </c>
      <c r="AA137" s="519">
        <v>0</v>
      </c>
      <c r="AB137" s="519">
        <v>0</v>
      </c>
      <c r="AC137" s="519">
        <v>0</v>
      </c>
      <c r="AD137" s="519">
        <v>0</v>
      </c>
      <c r="AE137" s="519">
        <v>0</v>
      </c>
      <c r="AF137" s="519">
        <v>0</v>
      </c>
      <c r="AG137" s="519">
        <v>0</v>
      </c>
      <c r="AH137" s="519">
        <v>0</v>
      </c>
      <c r="AI137" s="519">
        <v>0</v>
      </c>
      <c r="AJ137" s="519">
        <v>0</v>
      </c>
      <c r="AK137" s="519">
        <v>0</v>
      </c>
      <c r="AL137" s="519">
        <v>0</v>
      </c>
      <c r="AM137" s="519">
        <v>0</v>
      </c>
      <c r="AN137" s="519">
        <v>0</v>
      </c>
      <c r="AO137" s="519">
        <v>0</v>
      </c>
      <c r="AP137" s="519">
        <v>0</v>
      </c>
      <c r="AQ137" s="519">
        <v>0</v>
      </c>
      <c r="AR137" s="519">
        <v>0</v>
      </c>
      <c r="AS137" s="519">
        <v>0</v>
      </c>
      <c r="AT137" s="519">
        <v>0</v>
      </c>
      <c r="AU137" s="519">
        <v>10000</v>
      </c>
      <c r="AV137" s="519">
        <v>0</v>
      </c>
      <c r="AW137" s="519">
        <v>0</v>
      </c>
      <c r="AX137" s="519">
        <v>0</v>
      </c>
      <c r="AY137" s="519">
        <v>0</v>
      </c>
      <c r="AZ137" s="519">
        <v>0</v>
      </c>
      <c r="BA137" s="519">
        <v>0</v>
      </c>
      <c r="BB137" s="519">
        <v>0</v>
      </c>
      <c r="BC137" s="519">
        <v>0</v>
      </c>
      <c r="BD137" s="519">
        <v>0</v>
      </c>
      <c r="BE137" s="519">
        <v>0</v>
      </c>
      <c r="BF137" s="519">
        <v>0</v>
      </c>
      <c r="BG137" s="519">
        <v>0</v>
      </c>
      <c r="BH137" s="519">
        <v>0</v>
      </c>
      <c r="BI137" s="519">
        <v>0</v>
      </c>
      <c r="BJ137" s="519">
        <v>0</v>
      </c>
      <c r="BK137" s="519">
        <v>0</v>
      </c>
      <c r="BL137" s="519">
        <v>0</v>
      </c>
      <c r="BM137" s="519">
        <v>0</v>
      </c>
      <c r="BN137" s="519">
        <v>0</v>
      </c>
      <c r="BO137" s="519">
        <v>0</v>
      </c>
      <c r="BP137" s="519">
        <v>0</v>
      </c>
      <c r="BQ137" s="519">
        <v>0</v>
      </c>
      <c r="BR137" s="519">
        <v>0</v>
      </c>
      <c r="BS137" s="519">
        <v>0</v>
      </c>
      <c r="BT137" s="519">
        <v>0</v>
      </c>
      <c r="BU137" s="519">
        <v>0</v>
      </c>
      <c r="BV137" s="519">
        <v>0</v>
      </c>
      <c r="BW137" s="519">
        <v>0</v>
      </c>
      <c r="BX137" s="519">
        <v>0</v>
      </c>
      <c r="BY137" s="519">
        <v>0</v>
      </c>
      <c r="BZ137" s="519">
        <v>0</v>
      </c>
      <c r="CA137" s="519">
        <v>0</v>
      </c>
      <c r="CB137" s="519">
        <v>0</v>
      </c>
      <c r="CC137" s="519">
        <v>0</v>
      </c>
      <c r="CD137" s="519">
        <v>0</v>
      </c>
      <c r="CE137" s="519">
        <v>0</v>
      </c>
      <c r="CF137" s="519">
        <v>0</v>
      </c>
      <c r="CG137" s="519">
        <v>0</v>
      </c>
      <c r="CH137" s="519">
        <v>0</v>
      </c>
      <c r="CI137" s="519">
        <v>0</v>
      </c>
      <c r="CJ137" s="519">
        <v>0</v>
      </c>
      <c r="CK137" s="519">
        <v>0</v>
      </c>
      <c r="CL137" s="519">
        <v>0</v>
      </c>
      <c r="CM137" s="519">
        <v>0</v>
      </c>
      <c r="CN137" s="519">
        <v>0</v>
      </c>
      <c r="CO137" s="519">
        <v>0</v>
      </c>
      <c r="CP137" s="519">
        <v>0</v>
      </c>
      <c r="CQ137" s="519">
        <v>0</v>
      </c>
      <c r="CR137" s="519">
        <v>0</v>
      </c>
      <c r="CS137" s="519">
        <v>0</v>
      </c>
      <c r="CT137" s="519">
        <v>0</v>
      </c>
      <c r="CU137" s="519">
        <v>0</v>
      </c>
      <c r="CV137" s="519">
        <v>0</v>
      </c>
      <c r="CW137" s="519">
        <v>0</v>
      </c>
      <c r="CX137" s="519">
        <v>0</v>
      </c>
      <c r="CY137" s="519">
        <v>0</v>
      </c>
      <c r="CZ137" s="519">
        <v>0</v>
      </c>
      <c r="DA137" s="519">
        <v>0</v>
      </c>
      <c r="DB137" s="519">
        <v>0</v>
      </c>
      <c r="DC137" s="519">
        <v>0</v>
      </c>
      <c r="DD137" s="519">
        <v>0</v>
      </c>
      <c r="DE137" s="519">
        <v>0</v>
      </c>
      <c r="DF137" s="519">
        <v>0</v>
      </c>
      <c r="DG137" s="519">
        <v>0</v>
      </c>
      <c r="DH137" s="519">
        <v>0</v>
      </c>
      <c r="DI137" s="519">
        <v>0</v>
      </c>
      <c r="DJ137" s="519">
        <v>0</v>
      </c>
      <c r="DK137" s="519">
        <v>0</v>
      </c>
      <c r="DL137" s="519">
        <v>0</v>
      </c>
      <c r="DM137" s="519">
        <v>0</v>
      </c>
      <c r="DN137" s="519">
        <v>0</v>
      </c>
      <c r="DO137" s="519">
        <v>0</v>
      </c>
      <c r="DP137" s="519">
        <v>0</v>
      </c>
      <c r="DQ137" s="519">
        <v>0</v>
      </c>
      <c r="DR137" s="519">
        <v>0</v>
      </c>
      <c r="DS137" s="519">
        <v>0</v>
      </c>
      <c r="DT137" s="519">
        <v>0</v>
      </c>
      <c r="DU137" s="519">
        <v>0</v>
      </c>
      <c r="DV137" s="519">
        <v>0</v>
      </c>
      <c r="DW137" s="519">
        <v>0</v>
      </c>
      <c r="DX137" s="519">
        <v>0</v>
      </c>
      <c r="DY137" s="131"/>
      <c r="DZ137" s="337"/>
      <c r="EA137" s="519" t="s">
        <v>1061</v>
      </c>
      <c r="EB137" s="519" t="s">
        <v>1059</v>
      </c>
      <c r="EC137" s="519">
        <v>12</v>
      </c>
      <c r="ED137" s="521" t="str">
        <f t="shared" si="8"/>
        <v>SDN150112</v>
      </c>
      <c r="EE137" s="519">
        <v>10000</v>
      </c>
      <c r="EF137" s="519">
        <v>10000</v>
      </c>
      <c r="EG137" s="519">
        <v>10000</v>
      </c>
      <c r="EH137" s="519">
        <v>10000</v>
      </c>
      <c r="EI137" s="519">
        <v>10000</v>
      </c>
      <c r="EJ137" s="519">
        <v>10000</v>
      </c>
      <c r="EK137" s="519">
        <v>10000</v>
      </c>
      <c r="EL137" s="519">
        <v>10000</v>
      </c>
      <c r="EM137" s="519">
        <v>10000</v>
      </c>
      <c r="EN137" s="519">
        <v>10000</v>
      </c>
      <c r="EO137" s="519">
        <v>10000</v>
      </c>
      <c r="EP137" s="519">
        <v>10000</v>
      </c>
      <c r="EQ137" s="519">
        <v>10000</v>
      </c>
      <c r="ER137" s="519">
        <v>10000</v>
      </c>
      <c r="ES137" s="519">
        <v>10000</v>
      </c>
      <c r="ET137" s="519">
        <v>10000</v>
      </c>
      <c r="EU137" s="519">
        <v>10000</v>
      </c>
      <c r="EV137" s="519">
        <v>10000</v>
      </c>
      <c r="EW137" s="519">
        <v>10000</v>
      </c>
      <c r="EX137" s="519">
        <v>10000</v>
      </c>
      <c r="EY137" s="519">
        <v>10000</v>
      </c>
      <c r="EZ137" s="519">
        <v>10000</v>
      </c>
      <c r="FA137" s="519">
        <v>10000</v>
      </c>
      <c r="FB137" s="519">
        <v>10000</v>
      </c>
      <c r="FC137" s="519">
        <v>10000</v>
      </c>
      <c r="FD137" s="519">
        <v>10000</v>
      </c>
      <c r="FE137" s="519">
        <v>10000</v>
      </c>
      <c r="FF137" s="519">
        <v>10000</v>
      </c>
      <c r="FG137" s="519">
        <v>10000</v>
      </c>
      <c r="FH137" s="519">
        <v>10000</v>
      </c>
      <c r="FI137" s="519">
        <v>0</v>
      </c>
      <c r="FJ137" s="519">
        <v>0</v>
      </c>
      <c r="FK137" s="519">
        <v>0</v>
      </c>
      <c r="FL137" s="519">
        <v>0</v>
      </c>
      <c r="FM137" s="519">
        <v>0</v>
      </c>
      <c r="FN137" s="519">
        <v>0</v>
      </c>
      <c r="FO137" s="519">
        <v>0</v>
      </c>
      <c r="FP137" s="519">
        <v>0</v>
      </c>
      <c r="FQ137" s="519">
        <v>0</v>
      </c>
      <c r="FR137" s="519">
        <v>0</v>
      </c>
      <c r="FS137" s="519">
        <v>0</v>
      </c>
      <c r="FT137" s="519">
        <v>0</v>
      </c>
      <c r="FU137" s="519">
        <v>0</v>
      </c>
      <c r="FV137" s="519">
        <v>0</v>
      </c>
      <c r="FW137" s="519">
        <v>0</v>
      </c>
      <c r="FX137" s="519">
        <v>0</v>
      </c>
      <c r="FY137" s="519">
        <v>0</v>
      </c>
      <c r="FZ137" s="519">
        <v>0</v>
      </c>
      <c r="GA137" s="519">
        <v>0</v>
      </c>
      <c r="GB137" s="519">
        <v>0</v>
      </c>
      <c r="GC137" s="519">
        <v>0</v>
      </c>
      <c r="GD137" s="519">
        <v>0</v>
      </c>
      <c r="GE137" s="519">
        <v>0</v>
      </c>
      <c r="GF137" s="519">
        <v>0</v>
      </c>
      <c r="GG137" s="519">
        <v>0</v>
      </c>
      <c r="GH137" s="519">
        <v>0</v>
      </c>
      <c r="GI137" s="519">
        <v>0</v>
      </c>
      <c r="GJ137" s="519">
        <v>0</v>
      </c>
      <c r="GK137" s="519">
        <v>0</v>
      </c>
      <c r="GL137" s="519">
        <v>0</v>
      </c>
      <c r="GM137" s="519">
        <v>0</v>
      </c>
      <c r="GN137" s="519">
        <v>0</v>
      </c>
      <c r="GO137" s="519">
        <v>0</v>
      </c>
      <c r="GP137" s="519">
        <v>0</v>
      </c>
      <c r="GQ137" s="519">
        <v>0</v>
      </c>
      <c r="GR137" s="519">
        <v>0</v>
      </c>
      <c r="GS137" s="519">
        <v>0</v>
      </c>
      <c r="GT137" s="519">
        <v>0</v>
      </c>
      <c r="GU137" s="519">
        <v>0</v>
      </c>
      <c r="GV137" s="519">
        <v>0</v>
      </c>
      <c r="GW137" s="519">
        <v>0</v>
      </c>
      <c r="GX137" s="519">
        <v>0</v>
      </c>
      <c r="GY137" s="519">
        <v>0</v>
      </c>
      <c r="GZ137" s="519">
        <v>0</v>
      </c>
      <c r="HA137" s="519">
        <v>0</v>
      </c>
      <c r="HB137" s="519">
        <v>0</v>
      </c>
      <c r="HC137" s="519">
        <v>0</v>
      </c>
      <c r="HD137" s="519">
        <v>0</v>
      </c>
      <c r="HE137" s="519">
        <v>0</v>
      </c>
      <c r="HF137" s="519">
        <v>0</v>
      </c>
      <c r="HG137" s="519">
        <v>0</v>
      </c>
      <c r="HH137" s="519">
        <v>0</v>
      </c>
      <c r="HI137" s="519">
        <v>0</v>
      </c>
      <c r="HJ137" s="519">
        <v>0</v>
      </c>
      <c r="HK137" s="519">
        <v>0</v>
      </c>
      <c r="HL137" s="519">
        <v>0</v>
      </c>
      <c r="HM137" s="519">
        <v>0</v>
      </c>
      <c r="HN137" s="519">
        <v>0</v>
      </c>
      <c r="HO137" s="519">
        <v>0</v>
      </c>
      <c r="HP137" s="519">
        <v>0</v>
      </c>
      <c r="HQ137" s="519">
        <v>0</v>
      </c>
      <c r="HR137" s="519">
        <v>0</v>
      </c>
      <c r="HS137" s="519">
        <v>0</v>
      </c>
      <c r="HT137" s="519">
        <v>0</v>
      </c>
      <c r="HU137" s="519">
        <v>0</v>
      </c>
      <c r="HV137" s="519">
        <v>0</v>
      </c>
      <c r="HW137" s="519">
        <v>0</v>
      </c>
      <c r="HX137" s="519">
        <v>0</v>
      </c>
      <c r="HY137" s="519">
        <v>0</v>
      </c>
      <c r="HZ137" s="519">
        <v>0</v>
      </c>
      <c r="IA137" s="519">
        <v>0</v>
      </c>
      <c r="IB137" s="519">
        <v>0</v>
      </c>
      <c r="IC137" s="519">
        <v>0</v>
      </c>
      <c r="ID137" s="519">
        <v>0</v>
      </c>
      <c r="IE137" s="519">
        <v>0</v>
      </c>
      <c r="IF137" s="519">
        <v>0</v>
      </c>
      <c r="IG137" s="519">
        <v>0</v>
      </c>
      <c r="IH137" s="519">
        <v>0</v>
      </c>
      <c r="II137" s="519">
        <v>0</v>
      </c>
      <c r="IJ137" s="519">
        <v>0</v>
      </c>
      <c r="IK137" s="519">
        <v>0</v>
      </c>
    </row>
    <row r="138" spans="1:245" hidden="1">
      <c r="A138" s="337"/>
      <c r="B138" s="519" t="s">
        <v>1058</v>
      </c>
      <c r="C138" s="519"/>
      <c r="D138" s="519"/>
      <c r="E138" s="519"/>
      <c r="F138" s="519">
        <v>1</v>
      </c>
      <c r="G138" s="519"/>
      <c r="H138" s="519">
        <v>13</v>
      </c>
      <c r="I138" s="519">
        <v>6</v>
      </c>
      <c r="J138" s="519" t="str">
        <f t="shared" si="9"/>
        <v>SDN10011306</v>
      </c>
      <c r="K138" s="519">
        <v>772</v>
      </c>
      <c r="M138" s="337"/>
      <c r="N138" s="519" t="s">
        <v>1061</v>
      </c>
      <c r="O138" s="519" t="s">
        <v>1059</v>
      </c>
      <c r="P138" s="519">
        <v>13</v>
      </c>
      <c r="Q138" s="183" t="str">
        <f t="shared" si="7"/>
        <v>SDN150113</v>
      </c>
      <c r="R138" s="519">
        <v>0</v>
      </c>
      <c r="S138" s="519">
        <v>0</v>
      </c>
      <c r="T138" s="519">
        <v>0</v>
      </c>
      <c r="U138" s="519">
        <v>0</v>
      </c>
      <c r="V138" s="519">
        <v>0</v>
      </c>
      <c r="W138" s="519">
        <v>0</v>
      </c>
      <c r="X138" s="519">
        <v>0</v>
      </c>
      <c r="Y138" s="519">
        <v>0</v>
      </c>
      <c r="Z138" s="519">
        <v>0</v>
      </c>
      <c r="AA138" s="519">
        <v>0</v>
      </c>
      <c r="AB138" s="519">
        <v>0</v>
      </c>
      <c r="AC138" s="519">
        <v>0</v>
      </c>
      <c r="AD138" s="519">
        <v>0</v>
      </c>
      <c r="AE138" s="519">
        <v>0</v>
      </c>
      <c r="AF138" s="519">
        <v>0</v>
      </c>
      <c r="AG138" s="519">
        <v>0</v>
      </c>
      <c r="AH138" s="519">
        <v>0</v>
      </c>
      <c r="AI138" s="519">
        <v>0</v>
      </c>
      <c r="AJ138" s="519">
        <v>0</v>
      </c>
      <c r="AK138" s="519">
        <v>0</v>
      </c>
      <c r="AL138" s="519">
        <v>0</v>
      </c>
      <c r="AM138" s="519">
        <v>0</v>
      </c>
      <c r="AN138" s="519">
        <v>0</v>
      </c>
      <c r="AO138" s="519">
        <v>0</v>
      </c>
      <c r="AP138" s="519">
        <v>0</v>
      </c>
      <c r="AQ138" s="519">
        <v>0</v>
      </c>
      <c r="AR138" s="519">
        <v>0</v>
      </c>
      <c r="AS138" s="519">
        <v>0</v>
      </c>
      <c r="AT138" s="519">
        <v>0</v>
      </c>
      <c r="AU138" s="519">
        <v>10000</v>
      </c>
      <c r="AV138" s="519">
        <v>0</v>
      </c>
      <c r="AW138" s="519">
        <v>0</v>
      </c>
      <c r="AX138" s="519">
        <v>0</v>
      </c>
      <c r="AY138" s="519">
        <v>0</v>
      </c>
      <c r="AZ138" s="519">
        <v>0</v>
      </c>
      <c r="BA138" s="519">
        <v>0</v>
      </c>
      <c r="BB138" s="519">
        <v>0</v>
      </c>
      <c r="BC138" s="519">
        <v>0</v>
      </c>
      <c r="BD138" s="519">
        <v>0</v>
      </c>
      <c r="BE138" s="519">
        <v>0</v>
      </c>
      <c r="BF138" s="519">
        <v>0</v>
      </c>
      <c r="BG138" s="519">
        <v>0</v>
      </c>
      <c r="BH138" s="519">
        <v>0</v>
      </c>
      <c r="BI138" s="519">
        <v>0</v>
      </c>
      <c r="BJ138" s="519">
        <v>0</v>
      </c>
      <c r="BK138" s="519">
        <v>0</v>
      </c>
      <c r="BL138" s="519">
        <v>0</v>
      </c>
      <c r="BM138" s="519">
        <v>0</v>
      </c>
      <c r="BN138" s="519">
        <v>0</v>
      </c>
      <c r="BO138" s="519">
        <v>0</v>
      </c>
      <c r="BP138" s="519">
        <v>0</v>
      </c>
      <c r="BQ138" s="519">
        <v>0</v>
      </c>
      <c r="BR138" s="519">
        <v>0</v>
      </c>
      <c r="BS138" s="519">
        <v>0</v>
      </c>
      <c r="BT138" s="519">
        <v>0</v>
      </c>
      <c r="BU138" s="519">
        <v>0</v>
      </c>
      <c r="BV138" s="519">
        <v>0</v>
      </c>
      <c r="BW138" s="519">
        <v>0</v>
      </c>
      <c r="BX138" s="519">
        <v>0</v>
      </c>
      <c r="BY138" s="519">
        <v>0</v>
      </c>
      <c r="BZ138" s="519">
        <v>0</v>
      </c>
      <c r="CA138" s="519">
        <v>0</v>
      </c>
      <c r="CB138" s="519">
        <v>0</v>
      </c>
      <c r="CC138" s="519">
        <v>0</v>
      </c>
      <c r="CD138" s="519">
        <v>0</v>
      </c>
      <c r="CE138" s="519">
        <v>0</v>
      </c>
      <c r="CF138" s="519">
        <v>0</v>
      </c>
      <c r="CG138" s="519">
        <v>0</v>
      </c>
      <c r="CH138" s="519">
        <v>0</v>
      </c>
      <c r="CI138" s="519">
        <v>0</v>
      </c>
      <c r="CJ138" s="519">
        <v>0</v>
      </c>
      <c r="CK138" s="519">
        <v>0</v>
      </c>
      <c r="CL138" s="519">
        <v>0</v>
      </c>
      <c r="CM138" s="519">
        <v>0</v>
      </c>
      <c r="CN138" s="519">
        <v>0</v>
      </c>
      <c r="CO138" s="519">
        <v>0</v>
      </c>
      <c r="CP138" s="519">
        <v>0</v>
      </c>
      <c r="CQ138" s="519">
        <v>0</v>
      </c>
      <c r="CR138" s="519">
        <v>0</v>
      </c>
      <c r="CS138" s="519">
        <v>0</v>
      </c>
      <c r="CT138" s="519">
        <v>0</v>
      </c>
      <c r="CU138" s="519">
        <v>0</v>
      </c>
      <c r="CV138" s="519">
        <v>0</v>
      </c>
      <c r="CW138" s="519">
        <v>0</v>
      </c>
      <c r="CX138" s="519">
        <v>0</v>
      </c>
      <c r="CY138" s="519">
        <v>0</v>
      </c>
      <c r="CZ138" s="519">
        <v>0</v>
      </c>
      <c r="DA138" s="519">
        <v>0</v>
      </c>
      <c r="DB138" s="519">
        <v>0</v>
      </c>
      <c r="DC138" s="519">
        <v>0</v>
      </c>
      <c r="DD138" s="519">
        <v>0</v>
      </c>
      <c r="DE138" s="519">
        <v>0</v>
      </c>
      <c r="DF138" s="519">
        <v>0</v>
      </c>
      <c r="DG138" s="519">
        <v>0</v>
      </c>
      <c r="DH138" s="519">
        <v>0</v>
      </c>
      <c r="DI138" s="519">
        <v>0</v>
      </c>
      <c r="DJ138" s="519">
        <v>0</v>
      </c>
      <c r="DK138" s="519">
        <v>0</v>
      </c>
      <c r="DL138" s="519">
        <v>0</v>
      </c>
      <c r="DM138" s="519">
        <v>0</v>
      </c>
      <c r="DN138" s="519">
        <v>0</v>
      </c>
      <c r="DO138" s="519">
        <v>0</v>
      </c>
      <c r="DP138" s="519">
        <v>0</v>
      </c>
      <c r="DQ138" s="519">
        <v>0</v>
      </c>
      <c r="DR138" s="519">
        <v>0</v>
      </c>
      <c r="DS138" s="519">
        <v>0</v>
      </c>
      <c r="DT138" s="519">
        <v>0</v>
      </c>
      <c r="DU138" s="519">
        <v>0</v>
      </c>
      <c r="DV138" s="519">
        <v>0</v>
      </c>
      <c r="DW138" s="519">
        <v>0</v>
      </c>
      <c r="DX138" s="519">
        <v>0</v>
      </c>
      <c r="DY138" s="131"/>
      <c r="DZ138" s="337"/>
      <c r="EA138" s="519" t="s">
        <v>1061</v>
      </c>
      <c r="EB138" s="519" t="s">
        <v>1059</v>
      </c>
      <c r="EC138" s="519">
        <v>13</v>
      </c>
      <c r="ED138" s="521" t="str">
        <f t="shared" si="8"/>
        <v>SDN150113</v>
      </c>
      <c r="EE138" s="519">
        <v>10000</v>
      </c>
      <c r="EF138" s="519">
        <v>10000</v>
      </c>
      <c r="EG138" s="519">
        <v>10000</v>
      </c>
      <c r="EH138" s="519">
        <v>10000</v>
      </c>
      <c r="EI138" s="519">
        <v>10000</v>
      </c>
      <c r="EJ138" s="519">
        <v>10000</v>
      </c>
      <c r="EK138" s="519">
        <v>10000</v>
      </c>
      <c r="EL138" s="519">
        <v>10000</v>
      </c>
      <c r="EM138" s="519">
        <v>10000</v>
      </c>
      <c r="EN138" s="519">
        <v>10000</v>
      </c>
      <c r="EO138" s="519">
        <v>10000</v>
      </c>
      <c r="EP138" s="519">
        <v>10000</v>
      </c>
      <c r="EQ138" s="519">
        <v>10000</v>
      </c>
      <c r="ER138" s="519">
        <v>10000</v>
      </c>
      <c r="ES138" s="519">
        <v>10000</v>
      </c>
      <c r="ET138" s="519">
        <v>10000</v>
      </c>
      <c r="EU138" s="519">
        <v>10000</v>
      </c>
      <c r="EV138" s="519">
        <v>10000</v>
      </c>
      <c r="EW138" s="519">
        <v>10000</v>
      </c>
      <c r="EX138" s="519">
        <v>10000</v>
      </c>
      <c r="EY138" s="519">
        <v>10000</v>
      </c>
      <c r="EZ138" s="519">
        <v>10000</v>
      </c>
      <c r="FA138" s="519">
        <v>10000</v>
      </c>
      <c r="FB138" s="519">
        <v>10000</v>
      </c>
      <c r="FC138" s="519">
        <v>10000</v>
      </c>
      <c r="FD138" s="519">
        <v>10000</v>
      </c>
      <c r="FE138" s="519">
        <v>10000</v>
      </c>
      <c r="FF138" s="519">
        <v>10000</v>
      </c>
      <c r="FG138" s="519">
        <v>10000</v>
      </c>
      <c r="FH138" s="519">
        <v>10000</v>
      </c>
      <c r="FI138" s="519">
        <v>0</v>
      </c>
      <c r="FJ138" s="519">
        <v>0</v>
      </c>
      <c r="FK138" s="519">
        <v>0</v>
      </c>
      <c r="FL138" s="519">
        <v>0</v>
      </c>
      <c r="FM138" s="519">
        <v>0</v>
      </c>
      <c r="FN138" s="519">
        <v>0</v>
      </c>
      <c r="FO138" s="519">
        <v>0</v>
      </c>
      <c r="FP138" s="519">
        <v>0</v>
      </c>
      <c r="FQ138" s="519">
        <v>0</v>
      </c>
      <c r="FR138" s="519">
        <v>0</v>
      </c>
      <c r="FS138" s="519">
        <v>0</v>
      </c>
      <c r="FT138" s="519">
        <v>0</v>
      </c>
      <c r="FU138" s="519">
        <v>0</v>
      </c>
      <c r="FV138" s="519">
        <v>0</v>
      </c>
      <c r="FW138" s="519">
        <v>0</v>
      </c>
      <c r="FX138" s="519">
        <v>0</v>
      </c>
      <c r="FY138" s="519">
        <v>0</v>
      </c>
      <c r="FZ138" s="519">
        <v>0</v>
      </c>
      <c r="GA138" s="519">
        <v>0</v>
      </c>
      <c r="GB138" s="519">
        <v>0</v>
      </c>
      <c r="GC138" s="519">
        <v>0</v>
      </c>
      <c r="GD138" s="519">
        <v>0</v>
      </c>
      <c r="GE138" s="519">
        <v>0</v>
      </c>
      <c r="GF138" s="519">
        <v>0</v>
      </c>
      <c r="GG138" s="519">
        <v>0</v>
      </c>
      <c r="GH138" s="519">
        <v>0</v>
      </c>
      <c r="GI138" s="519">
        <v>0</v>
      </c>
      <c r="GJ138" s="519">
        <v>0</v>
      </c>
      <c r="GK138" s="519">
        <v>0</v>
      </c>
      <c r="GL138" s="519">
        <v>0</v>
      </c>
      <c r="GM138" s="519">
        <v>0</v>
      </c>
      <c r="GN138" s="519">
        <v>0</v>
      </c>
      <c r="GO138" s="519">
        <v>0</v>
      </c>
      <c r="GP138" s="519">
        <v>0</v>
      </c>
      <c r="GQ138" s="519">
        <v>0</v>
      </c>
      <c r="GR138" s="519">
        <v>0</v>
      </c>
      <c r="GS138" s="519">
        <v>0</v>
      </c>
      <c r="GT138" s="519">
        <v>0</v>
      </c>
      <c r="GU138" s="519">
        <v>0</v>
      </c>
      <c r="GV138" s="519">
        <v>0</v>
      </c>
      <c r="GW138" s="519">
        <v>0</v>
      </c>
      <c r="GX138" s="519">
        <v>0</v>
      </c>
      <c r="GY138" s="519">
        <v>0</v>
      </c>
      <c r="GZ138" s="519">
        <v>0</v>
      </c>
      <c r="HA138" s="519">
        <v>0</v>
      </c>
      <c r="HB138" s="519">
        <v>0</v>
      </c>
      <c r="HC138" s="519">
        <v>0</v>
      </c>
      <c r="HD138" s="519">
        <v>0</v>
      </c>
      <c r="HE138" s="519">
        <v>0</v>
      </c>
      <c r="HF138" s="519">
        <v>0</v>
      </c>
      <c r="HG138" s="519">
        <v>0</v>
      </c>
      <c r="HH138" s="519">
        <v>0</v>
      </c>
      <c r="HI138" s="519">
        <v>0</v>
      </c>
      <c r="HJ138" s="519">
        <v>0</v>
      </c>
      <c r="HK138" s="519">
        <v>0</v>
      </c>
      <c r="HL138" s="519">
        <v>0</v>
      </c>
      <c r="HM138" s="519">
        <v>0</v>
      </c>
      <c r="HN138" s="519">
        <v>0</v>
      </c>
      <c r="HO138" s="519">
        <v>0</v>
      </c>
      <c r="HP138" s="519">
        <v>0</v>
      </c>
      <c r="HQ138" s="519">
        <v>0</v>
      </c>
      <c r="HR138" s="519">
        <v>0</v>
      </c>
      <c r="HS138" s="519">
        <v>0</v>
      </c>
      <c r="HT138" s="519">
        <v>0</v>
      </c>
      <c r="HU138" s="519">
        <v>0</v>
      </c>
      <c r="HV138" s="519">
        <v>0</v>
      </c>
      <c r="HW138" s="519">
        <v>0</v>
      </c>
      <c r="HX138" s="519">
        <v>0</v>
      </c>
      <c r="HY138" s="519">
        <v>0</v>
      </c>
      <c r="HZ138" s="519">
        <v>0</v>
      </c>
      <c r="IA138" s="519">
        <v>0</v>
      </c>
      <c r="IB138" s="519">
        <v>0</v>
      </c>
      <c r="IC138" s="519">
        <v>0</v>
      </c>
      <c r="ID138" s="519">
        <v>0</v>
      </c>
      <c r="IE138" s="519">
        <v>0</v>
      </c>
      <c r="IF138" s="519">
        <v>0</v>
      </c>
      <c r="IG138" s="519">
        <v>0</v>
      </c>
      <c r="IH138" s="519">
        <v>0</v>
      </c>
      <c r="II138" s="519">
        <v>0</v>
      </c>
      <c r="IJ138" s="519">
        <v>0</v>
      </c>
      <c r="IK138" s="519">
        <v>0</v>
      </c>
    </row>
    <row r="139" spans="1:245" hidden="1">
      <c r="A139" s="337"/>
      <c r="B139" s="519" t="s">
        <v>1058</v>
      </c>
      <c r="C139" s="519"/>
      <c r="D139" s="519"/>
      <c r="E139" s="519"/>
      <c r="F139" s="519">
        <v>1</v>
      </c>
      <c r="G139" s="519"/>
      <c r="H139" s="519">
        <v>13</v>
      </c>
      <c r="I139" s="519">
        <v>7</v>
      </c>
      <c r="J139" s="519" t="str">
        <f t="shared" si="9"/>
        <v>SDN10011307</v>
      </c>
      <c r="K139" s="519">
        <v>772</v>
      </c>
      <c r="M139" s="337"/>
      <c r="N139" s="519" t="s">
        <v>1061</v>
      </c>
      <c r="O139" s="519" t="s">
        <v>1059</v>
      </c>
      <c r="P139" s="519">
        <v>14</v>
      </c>
      <c r="Q139" s="183" t="str">
        <f t="shared" si="7"/>
        <v>SDN150114</v>
      </c>
      <c r="R139" s="519">
        <v>0</v>
      </c>
      <c r="S139" s="519">
        <v>0</v>
      </c>
      <c r="T139" s="519">
        <v>0</v>
      </c>
      <c r="U139" s="519">
        <v>0</v>
      </c>
      <c r="V139" s="519">
        <v>0</v>
      </c>
      <c r="W139" s="519">
        <v>0</v>
      </c>
      <c r="X139" s="519">
        <v>0</v>
      </c>
      <c r="Y139" s="519">
        <v>0</v>
      </c>
      <c r="Z139" s="519">
        <v>0</v>
      </c>
      <c r="AA139" s="519">
        <v>0</v>
      </c>
      <c r="AB139" s="519">
        <v>0</v>
      </c>
      <c r="AC139" s="519">
        <v>0</v>
      </c>
      <c r="AD139" s="519">
        <v>0</v>
      </c>
      <c r="AE139" s="519">
        <v>0</v>
      </c>
      <c r="AF139" s="519">
        <v>0</v>
      </c>
      <c r="AG139" s="519">
        <v>0</v>
      </c>
      <c r="AH139" s="519">
        <v>0</v>
      </c>
      <c r="AI139" s="519">
        <v>0</v>
      </c>
      <c r="AJ139" s="519">
        <v>0</v>
      </c>
      <c r="AK139" s="519">
        <v>0</v>
      </c>
      <c r="AL139" s="519">
        <v>0</v>
      </c>
      <c r="AM139" s="519">
        <v>0</v>
      </c>
      <c r="AN139" s="519">
        <v>0</v>
      </c>
      <c r="AO139" s="519">
        <v>0</v>
      </c>
      <c r="AP139" s="519">
        <v>0</v>
      </c>
      <c r="AQ139" s="519">
        <v>0</v>
      </c>
      <c r="AR139" s="519">
        <v>0</v>
      </c>
      <c r="AS139" s="519">
        <v>0</v>
      </c>
      <c r="AT139" s="519">
        <v>0</v>
      </c>
      <c r="AU139" s="519">
        <v>10000</v>
      </c>
      <c r="AV139" s="519">
        <v>0</v>
      </c>
      <c r="AW139" s="519">
        <v>0</v>
      </c>
      <c r="AX139" s="519">
        <v>0</v>
      </c>
      <c r="AY139" s="519">
        <v>0</v>
      </c>
      <c r="AZ139" s="519">
        <v>0</v>
      </c>
      <c r="BA139" s="519">
        <v>0</v>
      </c>
      <c r="BB139" s="519">
        <v>0</v>
      </c>
      <c r="BC139" s="519">
        <v>0</v>
      </c>
      <c r="BD139" s="519">
        <v>0</v>
      </c>
      <c r="BE139" s="519">
        <v>0</v>
      </c>
      <c r="BF139" s="519">
        <v>0</v>
      </c>
      <c r="BG139" s="519">
        <v>0</v>
      </c>
      <c r="BH139" s="519">
        <v>0</v>
      </c>
      <c r="BI139" s="519">
        <v>0</v>
      </c>
      <c r="BJ139" s="519">
        <v>0</v>
      </c>
      <c r="BK139" s="519">
        <v>0</v>
      </c>
      <c r="BL139" s="519">
        <v>0</v>
      </c>
      <c r="BM139" s="519">
        <v>0</v>
      </c>
      <c r="BN139" s="519">
        <v>0</v>
      </c>
      <c r="BO139" s="519">
        <v>0</v>
      </c>
      <c r="BP139" s="519">
        <v>0</v>
      </c>
      <c r="BQ139" s="519">
        <v>0</v>
      </c>
      <c r="BR139" s="519">
        <v>0</v>
      </c>
      <c r="BS139" s="519">
        <v>0</v>
      </c>
      <c r="BT139" s="519">
        <v>0</v>
      </c>
      <c r="BU139" s="519">
        <v>0</v>
      </c>
      <c r="BV139" s="519">
        <v>0</v>
      </c>
      <c r="BW139" s="519">
        <v>0</v>
      </c>
      <c r="BX139" s="519">
        <v>0</v>
      </c>
      <c r="BY139" s="519">
        <v>0</v>
      </c>
      <c r="BZ139" s="519">
        <v>0</v>
      </c>
      <c r="CA139" s="519">
        <v>0</v>
      </c>
      <c r="CB139" s="519">
        <v>0</v>
      </c>
      <c r="CC139" s="519">
        <v>0</v>
      </c>
      <c r="CD139" s="519">
        <v>0</v>
      </c>
      <c r="CE139" s="519">
        <v>0</v>
      </c>
      <c r="CF139" s="519">
        <v>0</v>
      </c>
      <c r="CG139" s="519">
        <v>0</v>
      </c>
      <c r="CH139" s="519">
        <v>0</v>
      </c>
      <c r="CI139" s="519">
        <v>0</v>
      </c>
      <c r="CJ139" s="519">
        <v>0</v>
      </c>
      <c r="CK139" s="519">
        <v>0</v>
      </c>
      <c r="CL139" s="519">
        <v>0</v>
      </c>
      <c r="CM139" s="519">
        <v>0</v>
      </c>
      <c r="CN139" s="519">
        <v>0</v>
      </c>
      <c r="CO139" s="519">
        <v>0</v>
      </c>
      <c r="CP139" s="519">
        <v>0</v>
      </c>
      <c r="CQ139" s="519">
        <v>0</v>
      </c>
      <c r="CR139" s="519">
        <v>0</v>
      </c>
      <c r="CS139" s="519">
        <v>0</v>
      </c>
      <c r="CT139" s="519">
        <v>0</v>
      </c>
      <c r="CU139" s="519">
        <v>0</v>
      </c>
      <c r="CV139" s="519">
        <v>0</v>
      </c>
      <c r="CW139" s="519">
        <v>0</v>
      </c>
      <c r="CX139" s="519">
        <v>0</v>
      </c>
      <c r="CY139" s="519">
        <v>0</v>
      </c>
      <c r="CZ139" s="519">
        <v>0</v>
      </c>
      <c r="DA139" s="519">
        <v>0</v>
      </c>
      <c r="DB139" s="519">
        <v>0</v>
      </c>
      <c r="DC139" s="519">
        <v>0</v>
      </c>
      <c r="DD139" s="519">
        <v>0</v>
      </c>
      <c r="DE139" s="519">
        <v>0</v>
      </c>
      <c r="DF139" s="519">
        <v>0</v>
      </c>
      <c r="DG139" s="519">
        <v>0</v>
      </c>
      <c r="DH139" s="519">
        <v>0</v>
      </c>
      <c r="DI139" s="519">
        <v>0</v>
      </c>
      <c r="DJ139" s="519">
        <v>0</v>
      </c>
      <c r="DK139" s="519">
        <v>0</v>
      </c>
      <c r="DL139" s="519">
        <v>0</v>
      </c>
      <c r="DM139" s="519">
        <v>0</v>
      </c>
      <c r="DN139" s="519">
        <v>0</v>
      </c>
      <c r="DO139" s="519">
        <v>0</v>
      </c>
      <c r="DP139" s="519">
        <v>0</v>
      </c>
      <c r="DQ139" s="519">
        <v>0</v>
      </c>
      <c r="DR139" s="519">
        <v>0</v>
      </c>
      <c r="DS139" s="519">
        <v>0</v>
      </c>
      <c r="DT139" s="519">
        <v>0</v>
      </c>
      <c r="DU139" s="519">
        <v>0</v>
      </c>
      <c r="DV139" s="519">
        <v>0</v>
      </c>
      <c r="DW139" s="519">
        <v>0</v>
      </c>
      <c r="DX139" s="519">
        <v>0</v>
      </c>
      <c r="DY139" s="131"/>
      <c r="DZ139" s="337"/>
      <c r="EA139" s="519" t="s">
        <v>1061</v>
      </c>
      <c r="EB139" s="519" t="s">
        <v>1059</v>
      </c>
      <c r="EC139" s="519">
        <v>14</v>
      </c>
      <c r="ED139" s="521" t="str">
        <f t="shared" si="8"/>
        <v>SDN150114</v>
      </c>
      <c r="EE139" s="519">
        <v>10000</v>
      </c>
      <c r="EF139" s="519">
        <v>10000</v>
      </c>
      <c r="EG139" s="519">
        <v>10000</v>
      </c>
      <c r="EH139" s="519">
        <v>10000</v>
      </c>
      <c r="EI139" s="519">
        <v>10000</v>
      </c>
      <c r="EJ139" s="519">
        <v>10000</v>
      </c>
      <c r="EK139" s="519">
        <v>10000</v>
      </c>
      <c r="EL139" s="519">
        <v>10000</v>
      </c>
      <c r="EM139" s="519">
        <v>10000</v>
      </c>
      <c r="EN139" s="519">
        <v>10000</v>
      </c>
      <c r="EO139" s="519">
        <v>10000</v>
      </c>
      <c r="EP139" s="519">
        <v>10000</v>
      </c>
      <c r="EQ139" s="519">
        <v>10000</v>
      </c>
      <c r="ER139" s="519">
        <v>10000</v>
      </c>
      <c r="ES139" s="519">
        <v>10000</v>
      </c>
      <c r="ET139" s="519">
        <v>10000</v>
      </c>
      <c r="EU139" s="519">
        <v>10000</v>
      </c>
      <c r="EV139" s="519">
        <v>10000</v>
      </c>
      <c r="EW139" s="519">
        <v>10000</v>
      </c>
      <c r="EX139" s="519">
        <v>10000</v>
      </c>
      <c r="EY139" s="519">
        <v>10000</v>
      </c>
      <c r="EZ139" s="519">
        <v>10000</v>
      </c>
      <c r="FA139" s="519">
        <v>10000</v>
      </c>
      <c r="FB139" s="519">
        <v>10000</v>
      </c>
      <c r="FC139" s="519">
        <v>10000</v>
      </c>
      <c r="FD139" s="519">
        <v>10000</v>
      </c>
      <c r="FE139" s="519">
        <v>10000</v>
      </c>
      <c r="FF139" s="519">
        <v>10000</v>
      </c>
      <c r="FG139" s="519">
        <v>10000</v>
      </c>
      <c r="FH139" s="519">
        <v>10000</v>
      </c>
      <c r="FI139" s="519">
        <v>0</v>
      </c>
      <c r="FJ139" s="519">
        <v>0</v>
      </c>
      <c r="FK139" s="519">
        <v>0</v>
      </c>
      <c r="FL139" s="519">
        <v>0</v>
      </c>
      <c r="FM139" s="519">
        <v>0</v>
      </c>
      <c r="FN139" s="519">
        <v>0</v>
      </c>
      <c r="FO139" s="519">
        <v>0</v>
      </c>
      <c r="FP139" s="519">
        <v>0</v>
      </c>
      <c r="FQ139" s="519">
        <v>0</v>
      </c>
      <c r="FR139" s="519">
        <v>0</v>
      </c>
      <c r="FS139" s="519">
        <v>0</v>
      </c>
      <c r="FT139" s="519">
        <v>0</v>
      </c>
      <c r="FU139" s="519">
        <v>0</v>
      </c>
      <c r="FV139" s="519">
        <v>0</v>
      </c>
      <c r="FW139" s="519">
        <v>0</v>
      </c>
      <c r="FX139" s="519">
        <v>0</v>
      </c>
      <c r="FY139" s="519">
        <v>0</v>
      </c>
      <c r="FZ139" s="519">
        <v>0</v>
      </c>
      <c r="GA139" s="519">
        <v>0</v>
      </c>
      <c r="GB139" s="519">
        <v>0</v>
      </c>
      <c r="GC139" s="519">
        <v>0</v>
      </c>
      <c r="GD139" s="519">
        <v>0</v>
      </c>
      <c r="GE139" s="519">
        <v>0</v>
      </c>
      <c r="GF139" s="519">
        <v>0</v>
      </c>
      <c r="GG139" s="519">
        <v>0</v>
      </c>
      <c r="GH139" s="519">
        <v>0</v>
      </c>
      <c r="GI139" s="519">
        <v>0</v>
      </c>
      <c r="GJ139" s="519">
        <v>0</v>
      </c>
      <c r="GK139" s="519">
        <v>0</v>
      </c>
      <c r="GL139" s="519">
        <v>0</v>
      </c>
      <c r="GM139" s="519">
        <v>0</v>
      </c>
      <c r="GN139" s="519">
        <v>0</v>
      </c>
      <c r="GO139" s="519">
        <v>0</v>
      </c>
      <c r="GP139" s="519">
        <v>0</v>
      </c>
      <c r="GQ139" s="519">
        <v>0</v>
      </c>
      <c r="GR139" s="519">
        <v>0</v>
      </c>
      <c r="GS139" s="519">
        <v>0</v>
      </c>
      <c r="GT139" s="519">
        <v>0</v>
      </c>
      <c r="GU139" s="519">
        <v>0</v>
      </c>
      <c r="GV139" s="519">
        <v>0</v>
      </c>
      <c r="GW139" s="519">
        <v>0</v>
      </c>
      <c r="GX139" s="519">
        <v>0</v>
      </c>
      <c r="GY139" s="519">
        <v>0</v>
      </c>
      <c r="GZ139" s="519">
        <v>0</v>
      </c>
      <c r="HA139" s="519">
        <v>0</v>
      </c>
      <c r="HB139" s="519">
        <v>0</v>
      </c>
      <c r="HC139" s="519">
        <v>0</v>
      </c>
      <c r="HD139" s="519">
        <v>0</v>
      </c>
      <c r="HE139" s="519">
        <v>0</v>
      </c>
      <c r="HF139" s="519">
        <v>0</v>
      </c>
      <c r="HG139" s="519">
        <v>0</v>
      </c>
      <c r="HH139" s="519">
        <v>0</v>
      </c>
      <c r="HI139" s="519">
        <v>0</v>
      </c>
      <c r="HJ139" s="519">
        <v>0</v>
      </c>
      <c r="HK139" s="519">
        <v>0</v>
      </c>
      <c r="HL139" s="519">
        <v>0</v>
      </c>
      <c r="HM139" s="519">
        <v>0</v>
      </c>
      <c r="HN139" s="519">
        <v>0</v>
      </c>
      <c r="HO139" s="519">
        <v>0</v>
      </c>
      <c r="HP139" s="519">
        <v>0</v>
      </c>
      <c r="HQ139" s="519">
        <v>0</v>
      </c>
      <c r="HR139" s="519">
        <v>0</v>
      </c>
      <c r="HS139" s="519">
        <v>0</v>
      </c>
      <c r="HT139" s="519">
        <v>0</v>
      </c>
      <c r="HU139" s="519">
        <v>0</v>
      </c>
      <c r="HV139" s="519">
        <v>0</v>
      </c>
      <c r="HW139" s="519">
        <v>0</v>
      </c>
      <c r="HX139" s="519">
        <v>0</v>
      </c>
      <c r="HY139" s="519">
        <v>0</v>
      </c>
      <c r="HZ139" s="519">
        <v>0</v>
      </c>
      <c r="IA139" s="519">
        <v>0</v>
      </c>
      <c r="IB139" s="519">
        <v>0</v>
      </c>
      <c r="IC139" s="519">
        <v>0</v>
      </c>
      <c r="ID139" s="519">
        <v>0</v>
      </c>
      <c r="IE139" s="519">
        <v>0</v>
      </c>
      <c r="IF139" s="519">
        <v>0</v>
      </c>
      <c r="IG139" s="519">
        <v>0</v>
      </c>
      <c r="IH139" s="519">
        <v>0</v>
      </c>
      <c r="II139" s="519">
        <v>0</v>
      </c>
      <c r="IJ139" s="519">
        <v>0</v>
      </c>
      <c r="IK139" s="519">
        <v>0</v>
      </c>
    </row>
    <row r="140" spans="1:245" hidden="1">
      <c r="A140" s="337"/>
      <c r="B140" s="519" t="s">
        <v>1058</v>
      </c>
      <c r="C140" s="519"/>
      <c r="D140" s="519"/>
      <c r="E140" s="519"/>
      <c r="F140" s="519">
        <v>1</v>
      </c>
      <c r="G140" s="519"/>
      <c r="H140" s="519">
        <v>13</v>
      </c>
      <c r="I140" s="519">
        <v>8</v>
      </c>
      <c r="J140" s="519" t="str">
        <f t="shared" si="9"/>
        <v>SDN10011308</v>
      </c>
      <c r="K140" s="519">
        <v>772</v>
      </c>
      <c r="M140" s="337"/>
      <c r="N140" s="519" t="s">
        <v>1061</v>
      </c>
      <c r="O140" s="519" t="s">
        <v>1059</v>
      </c>
      <c r="P140" s="519">
        <v>15</v>
      </c>
      <c r="Q140" s="183" t="str">
        <f t="shared" si="7"/>
        <v>SDN150115</v>
      </c>
      <c r="R140" s="519">
        <v>0</v>
      </c>
      <c r="S140" s="519">
        <v>0</v>
      </c>
      <c r="T140" s="519">
        <v>0</v>
      </c>
      <c r="U140" s="519">
        <v>0</v>
      </c>
      <c r="V140" s="519">
        <v>0</v>
      </c>
      <c r="W140" s="519">
        <v>0</v>
      </c>
      <c r="X140" s="519">
        <v>0</v>
      </c>
      <c r="Y140" s="519">
        <v>0</v>
      </c>
      <c r="Z140" s="519">
        <v>0</v>
      </c>
      <c r="AA140" s="519">
        <v>0</v>
      </c>
      <c r="AB140" s="519">
        <v>0</v>
      </c>
      <c r="AC140" s="519">
        <v>0</v>
      </c>
      <c r="AD140" s="519">
        <v>0</v>
      </c>
      <c r="AE140" s="519">
        <v>0</v>
      </c>
      <c r="AF140" s="519">
        <v>0</v>
      </c>
      <c r="AG140" s="519">
        <v>0</v>
      </c>
      <c r="AH140" s="519">
        <v>0</v>
      </c>
      <c r="AI140" s="519">
        <v>0</v>
      </c>
      <c r="AJ140" s="519">
        <v>0</v>
      </c>
      <c r="AK140" s="519">
        <v>0</v>
      </c>
      <c r="AL140" s="519">
        <v>0</v>
      </c>
      <c r="AM140" s="519">
        <v>0</v>
      </c>
      <c r="AN140" s="519">
        <v>0</v>
      </c>
      <c r="AO140" s="519">
        <v>0</v>
      </c>
      <c r="AP140" s="519">
        <v>0</v>
      </c>
      <c r="AQ140" s="519">
        <v>0</v>
      </c>
      <c r="AR140" s="519">
        <v>0</v>
      </c>
      <c r="AS140" s="519">
        <v>0</v>
      </c>
      <c r="AT140" s="519">
        <v>0</v>
      </c>
      <c r="AU140" s="519">
        <v>10000</v>
      </c>
      <c r="AV140" s="519">
        <v>0</v>
      </c>
      <c r="AW140" s="519">
        <v>0</v>
      </c>
      <c r="AX140" s="519">
        <v>0</v>
      </c>
      <c r="AY140" s="519">
        <v>0</v>
      </c>
      <c r="AZ140" s="519">
        <v>0</v>
      </c>
      <c r="BA140" s="519">
        <v>0</v>
      </c>
      <c r="BB140" s="519">
        <v>0</v>
      </c>
      <c r="BC140" s="519">
        <v>0</v>
      </c>
      <c r="BD140" s="519">
        <v>0</v>
      </c>
      <c r="BE140" s="519">
        <v>0</v>
      </c>
      <c r="BF140" s="519">
        <v>0</v>
      </c>
      <c r="BG140" s="519">
        <v>0</v>
      </c>
      <c r="BH140" s="519">
        <v>0</v>
      </c>
      <c r="BI140" s="519">
        <v>0</v>
      </c>
      <c r="BJ140" s="519">
        <v>0</v>
      </c>
      <c r="BK140" s="519">
        <v>0</v>
      </c>
      <c r="BL140" s="519">
        <v>0</v>
      </c>
      <c r="BM140" s="519">
        <v>0</v>
      </c>
      <c r="BN140" s="519">
        <v>0</v>
      </c>
      <c r="BO140" s="519">
        <v>0</v>
      </c>
      <c r="BP140" s="519">
        <v>0</v>
      </c>
      <c r="BQ140" s="519">
        <v>0</v>
      </c>
      <c r="BR140" s="519">
        <v>0</v>
      </c>
      <c r="BS140" s="519">
        <v>0</v>
      </c>
      <c r="BT140" s="519">
        <v>0</v>
      </c>
      <c r="BU140" s="519">
        <v>0</v>
      </c>
      <c r="BV140" s="519">
        <v>0</v>
      </c>
      <c r="BW140" s="519">
        <v>0</v>
      </c>
      <c r="BX140" s="519">
        <v>0</v>
      </c>
      <c r="BY140" s="519">
        <v>0</v>
      </c>
      <c r="BZ140" s="519">
        <v>0</v>
      </c>
      <c r="CA140" s="519">
        <v>0</v>
      </c>
      <c r="CB140" s="519">
        <v>0</v>
      </c>
      <c r="CC140" s="519">
        <v>0</v>
      </c>
      <c r="CD140" s="519">
        <v>0</v>
      </c>
      <c r="CE140" s="519">
        <v>0</v>
      </c>
      <c r="CF140" s="519">
        <v>0</v>
      </c>
      <c r="CG140" s="519">
        <v>0</v>
      </c>
      <c r="CH140" s="519">
        <v>0</v>
      </c>
      <c r="CI140" s="519">
        <v>0</v>
      </c>
      <c r="CJ140" s="519">
        <v>0</v>
      </c>
      <c r="CK140" s="519">
        <v>0</v>
      </c>
      <c r="CL140" s="519">
        <v>0</v>
      </c>
      <c r="CM140" s="519">
        <v>0</v>
      </c>
      <c r="CN140" s="519">
        <v>0</v>
      </c>
      <c r="CO140" s="519">
        <v>0</v>
      </c>
      <c r="CP140" s="519">
        <v>0</v>
      </c>
      <c r="CQ140" s="519">
        <v>0</v>
      </c>
      <c r="CR140" s="519">
        <v>0</v>
      </c>
      <c r="CS140" s="519">
        <v>0</v>
      </c>
      <c r="CT140" s="519">
        <v>0</v>
      </c>
      <c r="CU140" s="519">
        <v>0</v>
      </c>
      <c r="CV140" s="519">
        <v>0</v>
      </c>
      <c r="CW140" s="519">
        <v>0</v>
      </c>
      <c r="CX140" s="519">
        <v>0</v>
      </c>
      <c r="CY140" s="519">
        <v>0</v>
      </c>
      <c r="CZ140" s="519">
        <v>0</v>
      </c>
      <c r="DA140" s="519">
        <v>0</v>
      </c>
      <c r="DB140" s="519">
        <v>0</v>
      </c>
      <c r="DC140" s="519">
        <v>0</v>
      </c>
      <c r="DD140" s="519">
        <v>0</v>
      </c>
      <c r="DE140" s="519">
        <v>0</v>
      </c>
      <c r="DF140" s="519">
        <v>0</v>
      </c>
      <c r="DG140" s="519">
        <v>0</v>
      </c>
      <c r="DH140" s="519">
        <v>0</v>
      </c>
      <c r="DI140" s="519">
        <v>0</v>
      </c>
      <c r="DJ140" s="519">
        <v>0</v>
      </c>
      <c r="DK140" s="519">
        <v>0</v>
      </c>
      <c r="DL140" s="519">
        <v>0</v>
      </c>
      <c r="DM140" s="519">
        <v>0</v>
      </c>
      <c r="DN140" s="519">
        <v>0</v>
      </c>
      <c r="DO140" s="519">
        <v>0</v>
      </c>
      <c r="DP140" s="519">
        <v>0</v>
      </c>
      <c r="DQ140" s="519">
        <v>0</v>
      </c>
      <c r="DR140" s="519">
        <v>0</v>
      </c>
      <c r="DS140" s="519">
        <v>0</v>
      </c>
      <c r="DT140" s="519">
        <v>0</v>
      </c>
      <c r="DU140" s="519">
        <v>0</v>
      </c>
      <c r="DV140" s="519">
        <v>0</v>
      </c>
      <c r="DW140" s="519">
        <v>0</v>
      </c>
      <c r="DX140" s="519">
        <v>0</v>
      </c>
      <c r="DY140" s="131"/>
      <c r="DZ140" s="337"/>
      <c r="EA140" s="519" t="s">
        <v>1061</v>
      </c>
      <c r="EB140" s="519" t="s">
        <v>1059</v>
      </c>
      <c r="EC140" s="519">
        <v>15</v>
      </c>
      <c r="ED140" s="521" t="str">
        <f t="shared" si="8"/>
        <v>SDN150115</v>
      </c>
      <c r="EE140" s="519">
        <v>10000</v>
      </c>
      <c r="EF140" s="519">
        <v>10000</v>
      </c>
      <c r="EG140" s="519">
        <v>10000</v>
      </c>
      <c r="EH140" s="519">
        <v>10000</v>
      </c>
      <c r="EI140" s="519">
        <v>10000</v>
      </c>
      <c r="EJ140" s="519">
        <v>10000</v>
      </c>
      <c r="EK140" s="519">
        <v>10000</v>
      </c>
      <c r="EL140" s="519">
        <v>10000</v>
      </c>
      <c r="EM140" s="519">
        <v>10000</v>
      </c>
      <c r="EN140" s="519">
        <v>10000</v>
      </c>
      <c r="EO140" s="519">
        <v>10000</v>
      </c>
      <c r="EP140" s="519">
        <v>10000</v>
      </c>
      <c r="EQ140" s="519">
        <v>10000</v>
      </c>
      <c r="ER140" s="519">
        <v>10000</v>
      </c>
      <c r="ES140" s="519">
        <v>10000</v>
      </c>
      <c r="ET140" s="519">
        <v>10000</v>
      </c>
      <c r="EU140" s="519">
        <v>10000</v>
      </c>
      <c r="EV140" s="519">
        <v>10000</v>
      </c>
      <c r="EW140" s="519">
        <v>10000</v>
      </c>
      <c r="EX140" s="519">
        <v>10000</v>
      </c>
      <c r="EY140" s="519">
        <v>10000</v>
      </c>
      <c r="EZ140" s="519">
        <v>10000</v>
      </c>
      <c r="FA140" s="519">
        <v>10000</v>
      </c>
      <c r="FB140" s="519">
        <v>10000</v>
      </c>
      <c r="FC140" s="519">
        <v>10000</v>
      </c>
      <c r="FD140" s="519">
        <v>10000</v>
      </c>
      <c r="FE140" s="519">
        <v>10000</v>
      </c>
      <c r="FF140" s="519">
        <v>10000</v>
      </c>
      <c r="FG140" s="519">
        <v>10000</v>
      </c>
      <c r="FH140" s="519">
        <v>10000</v>
      </c>
      <c r="FI140" s="519">
        <v>0</v>
      </c>
      <c r="FJ140" s="519">
        <v>0</v>
      </c>
      <c r="FK140" s="519">
        <v>0</v>
      </c>
      <c r="FL140" s="519">
        <v>0</v>
      </c>
      <c r="FM140" s="519">
        <v>0</v>
      </c>
      <c r="FN140" s="519">
        <v>0</v>
      </c>
      <c r="FO140" s="519">
        <v>0</v>
      </c>
      <c r="FP140" s="519">
        <v>0</v>
      </c>
      <c r="FQ140" s="519">
        <v>0</v>
      </c>
      <c r="FR140" s="519">
        <v>0</v>
      </c>
      <c r="FS140" s="519">
        <v>0</v>
      </c>
      <c r="FT140" s="519">
        <v>0</v>
      </c>
      <c r="FU140" s="519">
        <v>0</v>
      </c>
      <c r="FV140" s="519">
        <v>0</v>
      </c>
      <c r="FW140" s="519">
        <v>0</v>
      </c>
      <c r="FX140" s="519">
        <v>0</v>
      </c>
      <c r="FY140" s="519">
        <v>0</v>
      </c>
      <c r="FZ140" s="519">
        <v>0</v>
      </c>
      <c r="GA140" s="519">
        <v>0</v>
      </c>
      <c r="GB140" s="519">
        <v>0</v>
      </c>
      <c r="GC140" s="519">
        <v>0</v>
      </c>
      <c r="GD140" s="519">
        <v>0</v>
      </c>
      <c r="GE140" s="519">
        <v>0</v>
      </c>
      <c r="GF140" s="519">
        <v>0</v>
      </c>
      <c r="GG140" s="519">
        <v>0</v>
      </c>
      <c r="GH140" s="519">
        <v>0</v>
      </c>
      <c r="GI140" s="519">
        <v>0</v>
      </c>
      <c r="GJ140" s="519">
        <v>0</v>
      </c>
      <c r="GK140" s="519">
        <v>0</v>
      </c>
      <c r="GL140" s="519">
        <v>0</v>
      </c>
      <c r="GM140" s="519">
        <v>0</v>
      </c>
      <c r="GN140" s="519">
        <v>0</v>
      </c>
      <c r="GO140" s="519">
        <v>0</v>
      </c>
      <c r="GP140" s="519">
        <v>0</v>
      </c>
      <c r="GQ140" s="519">
        <v>0</v>
      </c>
      <c r="GR140" s="519">
        <v>0</v>
      </c>
      <c r="GS140" s="519">
        <v>0</v>
      </c>
      <c r="GT140" s="519">
        <v>0</v>
      </c>
      <c r="GU140" s="519">
        <v>0</v>
      </c>
      <c r="GV140" s="519">
        <v>0</v>
      </c>
      <c r="GW140" s="519">
        <v>0</v>
      </c>
      <c r="GX140" s="519">
        <v>0</v>
      </c>
      <c r="GY140" s="519">
        <v>0</v>
      </c>
      <c r="GZ140" s="519">
        <v>0</v>
      </c>
      <c r="HA140" s="519">
        <v>0</v>
      </c>
      <c r="HB140" s="519">
        <v>0</v>
      </c>
      <c r="HC140" s="519">
        <v>0</v>
      </c>
      <c r="HD140" s="519">
        <v>0</v>
      </c>
      <c r="HE140" s="519">
        <v>0</v>
      </c>
      <c r="HF140" s="519">
        <v>0</v>
      </c>
      <c r="HG140" s="519">
        <v>0</v>
      </c>
      <c r="HH140" s="519">
        <v>0</v>
      </c>
      <c r="HI140" s="519">
        <v>0</v>
      </c>
      <c r="HJ140" s="519">
        <v>0</v>
      </c>
      <c r="HK140" s="519">
        <v>0</v>
      </c>
      <c r="HL140" s="519">
        <v>0</v>
      </c>
      <c r="HM140" s="519">
        <v>0</v>
      </c>
      <c r="HN140" s="519">
        <v>0</v>
      </c>
      <c r="HO140" s="519">
        <v>0</v>
      </c>
      <c r="HP140" s="519">
        <v>0</v>
      </c>
      <c r="HQ140" s="519">
        <v>0</v>
      </c>
      <c r="HR140" s="519">
        <v>0</v>
      </c>
      <c r="HS140" s="519">
        <v>0</v>
      </c>
      <c r="HT140" s="519">
        <v>0</v>
      </c>
      <c r="HU140" s="519">
        <v>0</v>
      </c>
      <c r="HV140" s="519">
        <v>0</v>
      </c>
      <c r="HW140" s="519">
        <v>0</v>
      </c>
      <c r="HX140" s="519">
        <v>0</v>
      </c>
      <c r="HY140" s="519">
        <v>0</v>
      </c>
      <c r="HZ140" s="519">
        <v>0</v>
      </c>
      <c r="IA140" s="519">
        <v>0</v>
      </c>
      <c r="IB140" s="519">
        <v>0</v>
      </c>
      <c r="IC140" s="519">
        <v>0</v>
      </c>
      <c r="ID140" s="519">
        <v>0</v>
      </c>
      <c r="IE140" s="519">
        <v>0</v>
      </c>
      <c r="IF140" s="519">
        <v>0</v>
      </c>
      <c r="IG140" s="519">
        <v>0</v>
      </c>
      <c r="IH140" s="519">
        <v>0</v>
      </c>
      <c r="II140" s="519">
        <v>0</v>
      </c>
      <c r="IJ140" s="519">
        <v>0</v>
      </c>
      <c r="IK140" s="519">
        <v>0</v>
      </c>
    </row>
    <row r="141" spans="1:245" hidden="1">
      <c r="A141" s="337"/>
      <c r="B141" s="519" t="s">
        <v>1058</v>
      </c>
      <c r="C141" s="519"/>
      <c r="D141" s="519"/>
      <c r="E141" s="519"/>
      <c r="F141" s="519">
        <v>1</v>
      </c>
      <c r="G141" s="519"/>
      <c r="H141" s="519">
        <v>13</v>
      </c>
      <c r="I141" s="519">
        <v>9</v>
      </c>
      <c r="J141" s="519" t="str">
        <f t="shared" si="9"/>
        <v>SDN10011309</v>
      </c>
      <c r="K141" s="519">
        <v>772</v>
      </c>
      <c r="M141" s="337"/>
      <c r="N141" s="519" t="s">
        <v>1061</v>
      </c>
      <c r="O141" s="519" t="s">
        <v>1059</v>
      </c>
      <c r="P141" s="519">
        <v>16</v>
      </c>
      <c r="Q141" s="183" t="str">
        <f t="shared" si="7"/>
        <v>SDN150116</v>
      </c>
      <c r="R141" s="519">
        <v>0</v>
      </c>
      <c r="S141" s="519">
        <v>0</v>
      </c>
      <c r="T141" s="519">
        <v>0</v>
      </c>
      <c r="U141" s="519">
        <v>0</v>
      </c>
      <c r="V141" s="519">
        <v>0</v>
      </c>
      <c r="W141" s="519">
        <v>0</v>
      </c>
      <c r="X141" s="519">
        <v>0</v>
      </c>
      <c r="Y141" s="519">
        <v>0</v>
      </c>
      <c r="Z141" s="519">
        <v>0</v>
      </c>
      <c r="AA141" s="519">
        <v>0</v>
      </c>
      <c r="AB141" s="519">
        <v>0</v>
      </c>
      <c r="AC141" s="519">
        <v>0</v>
      </c>
      <c r="AD141" s="519">
        <v>0</v>
      </c>
      <c r="AE141" s="519">
        <v>0</v>
      </c>
      <c r="AF141" s="519">
        <v>0</v>
      </c>
      <c r="AG141" s="519">
        <v>0</v>
      </c>
      <c r="AH141" s="519">
        <v>0</v>
      </c>
      <c r="AI141" s="519">
        <v>0</v>
      </c>
      <c r="AJ141" s="519">
        <v>0</v>
      </c>
      <c r="AK141" s="519">
        <v>0</v>
      </c>
      <c r="AL141" s="519">
        <v>0</v>
      </c>
      <c r="AM141" s="519">
        <v>0</v>
      </c>
      <c r="AN141" s="519">
        <v>0</v>
      </c>
      <c r="AO141" s="519">
        <v>0</v>
      </c>
      <c r="AP141" s="519">
        <v>0</v>
      </c>
      <c r="AQ141" s="519">
        <v>0</v>
      </c>
      <c r="AR141" s="519">
        <v>0</v>
      </c>
      <c r="AS141" s="519">
        <v>0</v>
      </c>
      <c r="AT141" s="519">
        <v>0</v>
      </c>
      <c r="AU141" s="519">
        <v>10000</v>
      </c>
      <c r="AV141" s="519">
        <v>0</v>
      </c>
      <c r="AW141" s="519">
        <v>0</v>
      </c>
      <c r="AX141" s="519">
        <v>0</v>
      </c>
      <c r="AY141" s="519">
        <v>0</v>
      </c>
      <c r="AZ141" s="519">
        <v>0</v>
      </c>
      <c r="BA141" s="519">
        <v>0</v>
      </c>
      <c r="BB141" s="519">
        <v>0</v>
      </c>
      <c r="BC141" s="519">
        <v>0</v>
      </c>
      <c r="BD141" s="519">
        <v>0</v>
      </c>
      <c r="BE141" s="519">
        <v>0</v>
      </c>
      <c r="BF141" s="519">
        <v>0</v>
      </c>
      <c r="BG141" s="519">
        <v>0</v>
      </c>
      <c r="BH141" s="519">
        <v>0</v>
      </c>
      <c r="BI141" s="519">
        <v>0</v>
      </c>
      <c r="BJ141" s="519">
        <v>0</v>
      </c>
      <c r="BK141" s="519">
        <v>0</v>
      </c>
      <c r="BL141" s="519">
        <v>0</v>
      </c>
      <c r="BM141" s="519">
        <v>0</v>
      </c>
      <c r="BN141" s="519">
        <v>0</v>
      </c>
      <c r="BO141" s="519">
        <v>0</v>
      </c>
      <c r="BP141" s="519">
        <v>0</v>
      </c>
      <c r="BQ141" s="519">
        <v>0</v>
      </c>
      <c r="BR141" s="519">
        <v>0</v>
      </c>
      <c r="BS141" s="519">
        <v>0</v>
      </c>
      <c r="BT141" s="519">
        <v>0</v>
      </c>
      <c r="BU141" s="519">
        <v>0</v>
      </c>
      <c r="BV141" s="519">
        <v>0</v>
      </c>
      <c r="BW141" s="519">
        <v>0</v>
      </c>
      <c r="BX141" s="519">
        <v>0</v>
      </c>
      <c r="BY141" s="519">
        <v>0</v>
      </c>
      <c r="BZ141" s="519">
        <v>0</v>
      </c>
      <c r="CA141" s="519">
        <v>0</v>
      </c>
      <c r="CB141" s="519">
        <v>0</v>
      </c>
      <c r="CC141" s="519">
        <v>0</v>
      </c>
      <c r="CD141" s="519">
        <v>0</v>
      </c>
      <c r="CE141" s="519">
        <v>0</v>
      </c>
      <c r="CF141" s="519">
        <v>0</v>
      </c>
      <c r="CG141" s="519">
        <v>0</v>
      </c>
      <c r="CH141" s="519">
        <v>0</v>
      </c>
      <c r="CI141" s="519">
        <v>0</v>
      </c>
      <c r="CJ141" s="519">
        <v>0</v>
      </c>
      <c r="CK141" s="519">
        <v>0</v>
      </c>
      <c r="CL141" s="519">
        <v>0</v>
      </c>
      <c r="CM141" s="519">
        <v>0</v>
      </c>
      <c r="CN141" s="519">
        <v>0</v>
      </c>
      <c r="CO141" s="519">
        <v>0</v>
      </c>
      <c r="CP141" s="519">
        <v>0</v>
      </c>
      <c r="CQ141" s="519">
        <v>0</v>
      </c>
      <c r="CR141" s="519">
        <v>0</v>
      </c>
      <c r="CS141" s="519">
        <v>0</v>
      </c>
      <c r="CT141" s="519">
        <v>0</v>
      </c>
      <c r="CU141" s="519">
        <v>0</v>
      </c>
      <c r="CV141" s="519">
        <v>0</v>
      </c>
      <c r="CW141" s="519">
        <v>0</v>
      </c>
      <c r="CX141" s="519">
        <v>0</v>
      </c>
      <c r="CY141" s="519">
        <v>0</v>
      </c>
      <c r="CZ141" s="519">
        <v>0</v>
      </c>
      <c r="DA141" s="519">
        <v>0</v>
      </c>
      <c r="DB141" s="519">
        <v>0</v>
      </c>
      <c r="DC141" s="519">
        <v>0</v>
      </c>
      <c r="DD141" s="519">
        <v>0</v>
      </c>
      <c r="DE141" s="519">
        <v>0</v>
      </c>
      <c r="DF141" s="519">
        <v>0</v>
      </c>
      <c r="DG141" s="519">
        <v>0</v>
      </c>
      <c r="DH141" s="519">
        <v>0</v>
      </c>
      <c r="DI141" s="519">
        <v>0</v>
      </c>
      <c r="DJ141" s="519">
        <v>0</v>
      </c>
      <c r="DK141" s="519">
        <v>0</v>
      </c>
      <c r="DL141" s="519">
        <v>0</v>
      </c>
      <c r="DM141" s="519">
        <v>0</v>
      </c>
      <c r="DN141" s="519">
        <v>0</v>
      </c>
      <c r="DO141" s="519">
        <v>0</v>
      </c>
      <c r="DP141" s="519">
        <v>0</v>
      </c>
      <c r="DQ141" s="519">
        <v>0</v>
      </c>
      <c r="DR141" s="519">
        <v>0</v>
      </c>
      <c r="DS141" s="519">
        <v>0</v>
      </c>
      <c r="DT141" s="519">
        <v>0</v>
      </c>
      <c r="DU141" s="519">
        <v>0</v>
      </c>
      <c r="DV141" s="519">
        <v>0</v>
      </c>
      <c r="DW141" s="519">
        <v>0</v>
      </c>
      <c r="DX141" s="519">
        <v>0</v>
      </c>
      <c r="DY141" s="131"/>
      <c r="DZ141" s="337"/>
      <c r="EA141" s="519" t="s">
        <v>1061</v>
      </c>
      <c r="EB141" s="519" t="s">
        <v>1059</v>
      </c>
      <c r="EC141" s="519">
        <v>16</v>
      </c>
      <c r="ED141" s="521" t="str">
        <f t="shared" si="8"/>
        <v>SDN150116</v>
      </c>
      <c r="EE141" s="519">
        <v>10000</v>
      </c>
      <c r="EF141" s="519">
        <v>10000</v>
      </c>
      <c r="EG141" s="519">
        <v>10000</v>
      </c>
      <c r="EH141" s="519">
        <v>10000</v>
      </c>
      <c r="EI141" s="519">
        <v>10000</v>
      </c>
      <c r="EJ141" s="519">
        <v>10000</v>
      </c>
      <c r="EK141" s="519">
        <v>10000</v>
      </c>
      <c r="EL141" s="519">
        <v>10000</v>
      </c>
      <c r="EM141" s="519">
        <v>10000</v>
      </c>
      <c r="EN141" s="519">
        <v>10000</v>
      </c>
      <c r="EO141" s="519">
        <v>10000</v>
      </c>
      <c r="EP141" s="519">
        <v>10000</v>
      </c>
      <c r="EQ141" s="519">
        <v>10000</v>
      </c>
      <c r="ER141" s="519">
        <v>10000</v>
      </c>
      <c r="ES141" s="519">
        <v>10000</v>
      </c>
      <c r="ET141" s="519">
        <v>10000</v>
      </c>
      <c r="EU141" s="519">
        <v>10000</v>
      </c>
      <c r="EV141" s="519">
        <v>10000</v>
      </c>
      <c r="EW141" s="519">
        <v>10000</v>
      </c>
      <c r="EX141" s="519">
        <v>10000</v>
      </c>
      <c r="EY141" s="519">
        <v>10000</v>
      </c>
      <c r="EZ141" s="519">
        <v>10000</v>
      </c>
      <c r="FA141" s="519">
        <v>10000</v>
      </c>
      <c r="FB141" s="519">
        <v>10000</v>
      </c>
      <c r="FC141" s="519">
        <v>10000</v>
      </c>
      <c r="FD141" s="519">
        <v>10000</v>
      </c>
      <c r="FE141" s="519">
        <v>10000</v>
      </c>
      <c r="FF141" s="519">
        <v>10000</v>
      </c>
      <c r="FG141" s="519">
        <v>10000</v>
      </c>
      <c r="FH141" s="519">
        <v>10000</v>
      </c>
      <c r="FI141" s="519">
        <v>0</v>
      </c>
      <c r="FJ141" s="519">
        <v>0</v>
      </c>
      <c r="FK141" s="519">
        <v>0</v>
      </c>
      <c r="FL141" s="519">
        <v>0</v>
      </c>
      <c r="FM141" s="519">
        <v>0</v>
      </c>
      <c r="FN141" s="519">
        <v>0</v>
      </c>
      <c r="FO141" s="519">
        <v>0</v>
      </c>
      <c r="FP141" s="519">
        <v>0</v>
      </c>
      <c r="FQ141" s="519">
        <v>0</v>
      </c>
      <c r="FR141" s="519">
        <v>0</v>
      </c>
      <c r="FS141" s="519">
        <v>0</v>
      </c>
      <c r="FT141" s="519">
        <v>0</v>
      </c>
      <c r="FU141" s="519">
        <v>0</v>
      </c>
      <c r="FV141" s="519">
        <v>0</v>
      </c>
      <c r="FW141" s="519">
        <v>0</v>
      </c>
      <c r="FX141" s="519">
        <v>0</v>
      </c>
      <c r="FY141" s="519">
        <v>0</v>
      </c>
      <c r="FZ141" s="519">
        <v>0</v>
      </c>
      <c r="GA141" s="519">
        <v>0</v>
      </c>
      <c r="GB141" s="519">
        <v>0</v>
      </c>
      <c r="GC141" s="519">
        <v>0</v>
      </c>
      <c r="GD141" s="519">
        <v>0</v>
      </c>
      <c r="GE141" s="519">
        <v>0</v>
      </c>
      <c r="GF141" s="519">
        <v>0</v>
      </c>
      <c r="GG141" s="519">
        <v>0</v>
      </c>
      <c r="GH141" s="519">
        <v>0</v>
      </c>
      <c r="GI141" s="519">
        <v>0</v>
      </c>
      <c r="GJ141" s="519">
        <v>0</v>
      </c>
      <c r="GK141" s="519">
        <v>0</v>
      </c>
      <c r="GL141" s="519">
        <v>0</v>
      </c>
      <c r="GM141" s="519">
        <v>0</v>
      </c>
      <c r="GN141" s="519">
        <v>0</v>
      </c>
      <c r="GO141" s="519">
        <v>0</v>
      </c>
      <c r="GP141" s="519">
        <v>0</v>
      </c>
      <c r="GQ141" s="519">
        <v>0</v>
      </c>
      <c r="GR141" s="519">
        <v>0</v>
      </c>
      <c r="GS141" s="519">
        <v>0</v>
      </c>
      <c r="GT141" s="519">
        <v>0</v>
      </c>
      <c r="GU141" s="519">
        <v>0</v>
      </c>
      <c r="GV141" s="519">
        <v>0</v>
      </c>
      <c r="GW141" s="519">
        <v>0</v>
      </c>
      <c r="GX141" s="519">
        <v>0</v>
      </c>
      <c r="GY141" s="519">
        <v>0</v>
      </c>
      <c r="GZ141" s="519">
        <v>0</v>
      </c>
      <c r="HA141" s="519">
        <v>0</v>
      </c>
      <c r="HB141" s="519">
        <v>0</v>
      </c>
      <c r="HC141" s="519">
        <v>0</v>
      </c>
      <c r="HD141" s="519">
        <v>0</v>
      </c>
      <c r="HE141" s="519">
        <v>0</v>
      </c>
      <c r="HF141" s="519">
        <v>0</v>
      </c>
      <c r="HG141" s="519">
        <v>0</v>
      </c>
      <c r="HH141" s="519">
        <v>0</v>
      </c>
      <c r="HI141" s="519">
        <v>0</v>
      </c>
      <c r="HJ141" s="519">
        <v>0</v>
      </c>
      <c r="HK141" s="519">
        <v>0</v>
      </c>
      <c r="HL141" s="519">
        <v>0</v>
      </c>
      <c r="HM141" s="519">
        <v>0</v>
      </c>
      <c r="HN141" s="519">
        <v>0</v>
      </c>
      <c r="HO141" s="519">
        <v>0</v>
      </c>
      <c r="HP141" s="519">
        <v>0</v>
      </c>
      <c r="HQ141" s="519">
        <v>0</v>
      </c>
      <c r="HR141" s="519">
        <v>0</v>
      </c>
      <c r="HS141" s="519">
        <v>0</v>
      </c>
      <c r="HT141" s="519">
        <v>0</v>
      </c>
      <c r="HU141" s="519">
        <v>0</v>
      </c>
      <c r="HV141" s="519">
        <v>0</v>
      </c>
      <c r="HW141" s="519">
        <v>0</v>
      </c>
      <c r="HX141" s="519">
        <v>0</v>
      </c>
      <c r="HY141" s="519">
        <v>0</v>
      </c>
      <c r="HZ141" s="519">
        <v>0</v>
      </c>
      <c r="IA141" s="519">
        <v>0</v>
      </c>
      <c r="IB141" s="519">
        <v>0</v>
      </c>
      <c r="IC141" s="519">
        <v>0</v>
      </c>
      <c r="ID141" s="519">
        <v>0</v>
      </c>
      <c r="IE141" s="519">
        <v>0</v>
      </c>
      <c r="IF141" s="519">
        <v>0</v>
      </c>
      <c r="IG141" s="519">
        <v>0</v>
      </c>
      <c r="IH141" s="519">
        <v>0</v>
      </c>
      <c r="II141" s="519">
        <v>0</v>
      </c>
      <c r="IJ141" s="519">
        <v>0</v>
      </c>
      <c r="IK141" s="519">
        <v>0</v>
      </c>
    </row>
    <row r="142" spans="1:245" hidden="1">
      <c r="A142" s="337"/>
      <c r="B142" s="519" t="s">
        <v>1058</v>
      </c>
      <c r="C142" s="519"/>
      <c r="D142" s="519"/>
      <c r="E142" s="519"/>
      <c r="F142" s="519">
        <v>1</v>
      </c>
      <c r="G142" s="519"/>
      <c r="H142" s="519">
        <v>13</v>
      </c>
      <c r="I142" s="519">
        <v>10</v>
      </c>
      <c r="J142" s="519" t="str">
        <f t="shared" si="9"/>
        <v>SDN10011310</v>
      </c>
      <c r="K142" s="519">
        <v>772</v>
      </c>
      <c r="M142" s="337"/>
      <c r="N142" s="519" t="s">
        <v>1061</v>
      </c>
      <c r="O142" s="519" t="s">
        <v>1059</v>
      </c>
      <c r="P142" s="519">
        <v>17</v>
      </c>
      <c r="Q142" s="183" t="str">
        <f t="shared" si="7"/>
        <v>SDN150117</v>
      </c>
      <c r="R142" s="519">
        <v>0</v>
      </c>
      <c r="S142" s="519">
        <v>0</v>
      </c>
      <c r="T142" s="519">
        <v>0</v>
      </c>
      <c r="U142" s="519">
        <v>0</v>
      </c>
      <c r="V142" s="519">
        <v>0</v>
      </c>
      <c r="W142" s="519">
        <v>0</v>
      </c>
      <c r="X142" s="519">
        <v>0</v>
      </c>
      <c r="Y142" s="519">
        <v>0</v>
      </c>
      <c r="Z142" s="519">
        <v>0</v>
      </c>
      <c r="AA142" s="519">
        <v>0</v>
      </c>
      <c r="AB142" s="519">
        <v>0</v>
      </c>
      <c r="AC142" s="519">
        <v>0</v>
      </c>
      <c r="AD142" s="519">
        <v>0</v>
      </c>
      <c r="AE142" s="519">
        <v>0</v>
      </c>
      <c r="AF142" s="519">
        <v>0</v>
      </c>
      <c r="AG142" s="519">
        <v>0</v>
      </c>
      <c r="AH142" s="519">
        <v>0</v>
      </c>
      <c r="AI142" s="519">
        <v>0</v>
      </c>
      <c r="AJ142" s="519">
        <v>0</v>
      </c>
      <c r="AK142" s="519">
        <v>0</v>
      </c>
      <c r="AL142" s="519">
        <v>0</v>
      </c>
      <c r="AM142" s="519">
        <v>0</v>
      </c>
      <c r="AN142" s="519">
        <v>0</v>
      </c>
      <c r="AO142" s="519">
        <v>0</v>
      </c>
      <c r="AP142" s="519">
        <v>0</v>
      </c>
      <c r="AQ142" s="519">
        <v>0</v>
      </c>
      <c r="AR142" s="519">
        <v>0</v>
      </c>
      <c r="AS142" s="519">
        <v>0</v>
      </c>
      <c r="AT142" s="519">
        <v>0</v>
      </c>
      <c r="AU142" s="519">
        <v>10000</v>
      </c>
      <c r="AV142" s="519">
        <v>0</v>
      </c>
      <c r="AW142" s="519">
        <v>0</v>
      </c>
      <c r="AX142" s="519">
        <v>0</v>
      </c>
      <c r="AY142" s="519">
        <v>0</v>
      </c>
      <c r="AZ142" s="519">
        <v>0</v>
      </c>
      <c r="BA142" s="519">
        <v>0</v>
      </c>
      <c r="BB142" s="519">
        <v>0</v>
      </c>
      <c r="BC142" s="519">
        <v>0</v>
      </c>
      <c r="BD142" s="519">
        <v>0</v>
      </c>
      <c r="BE142" s="519">
        <v>0</v>
      </c>
      <c r="BF142" s="519">
        <v>0</v>
      </c>
      <c r="BG142" s="519">
        <v>0</v>
      </c>
      <c r="BH142" s="519">
        <v>0</v>
      </c>
      <c r="BI142" s="519">
        <v>0</v>
      </c>
      <c r="BJ142" s="519">
        <v>0</v>
      </c>
      <c r="BK142" s="519">
        <v>0</v>
      </c>
      <c r="BL142" s="519">
        <v>0</v>
      </c>
      <c r="BM142" s="519">
        <v>0</v>
      </c>
      <c r="BN142" s="519">
        <v>0</v>
      </c>
      <c r="BO142" s="519">
        <v>0</v>
      </c>
      <c r="BP142" s="519">
        <v>0</v>
      </c>
      <c r="BQ142" s="519">
        <v>0</v>
      </c>
      <c r="BR142" s="519">
        <v>0</v>
      </c>
      <c r="BS142" s="519">
        <v>0</v>
      </c>
      <c r="BT142" s="519">
        <v>0</v>
      </c>
      <c r="BU142" s="519">
        <v>0</v>
      </c>
      <c r="BV142" s="519">
        <v>0</v>
      </c>
      <c r="BW142" s="519">
        <v>0</v>
      </c>
      <c r="BX142" s="519">
        <v>0</v>
      </c>
      <c r="BY142" s="519">
        <v>0</v>
      </c>
      <c r="BZ142" s="519">
        <v>0</v>
      </c>
      <c r="CA142" s="519">
        <v>0</v>
      </c>
      <c r="CB142" s="519">
        <v>0</v>
      </c>
      <c r="CC142" s="519">
        <v>0</v>
      </c>
      <c r="CD142" s="519">
        <v>0</v>
      </c>
      <c r="CE142" s="519">
        <v>0</v>
      </c>
      <c r="CF142" s="519">
        <v>0</v>
      </c>
      <c r="CG142" s="519">
        <v>0</v>
      </c>
      <c r="CH142" s="519">
        <v>0</v>
      </c>
      <c r="CI142" s="519">
        <v>0</v>
      </c>
      <c r="CJ142" s="519">
        <v>0</v>
      </c>
      <c r="CK142" s="519">
        <v>0</v>
      </c>
      <c r="CL142" s="519">
        <v>0</v>
      </c>
      <c r="CM142" s="519">
        <v>0</v>
      </c>
      <c r="CN142" s="519">
        <v>0</v>
      </c>
      <c r="CO142" s="519">
        <v>0</v>
      </c>
      <c r="CP142" s="519">
        <v>0</v>
      </c>
      <c r="CQ142" s="519">
        <v>0</v>
      </c>
      <c r="CR142" s="519">
        <v>0</v>
      </c>
      <c r="CS142" s="519">
        <v>0</v>
      </c>
      <c r="CT142" s="519">
        <v>0</v>
      </c>
      <c r="CU142" s="519">
        <v>0</v>
      </c>
      <c r="CV142" s="519">
        <v>0</v>
      </c>
      <c r="CW142" s="519">
        <v>0</v>
      </c>
      <c r="CX142" s="519">
        <v>0</v>
      </c>
      <c r="CY142" s="519">
        <v>0</v>
      </c>
      <c r="CZ142" s="519">
        <v>0</v>
      </c>
      <c r="DA142" s="519">
        <v>0</v>
      </c>
      <c r="DB142" s="519">
        <v>0</v>
      </c>
      <c r="DC142" s="519">
        <v>0</v>
      </c>
      <c r="DD142" s="519">
        <v>0</v>
      </c>
      <c r="DE142" s="519">
        <v>0</v>
      </c>
      <c r="DF142" s="519">
        <v>0</v>
      </c>
      <c r="DG142" s="519">
        <v>0</v>
      </c>
      <c r="DH142" s="519">
        <v>0</v>
      </c>
      <c r="DI142" s="519">
        <v>0</v>
      </c>
      <c r="DJ142" s="519">
        <v>0</v>
      </c>
      <c r="DK142" s="519">
        <v>0</v>
      </c>
      <c r="DL142" s="519">
        <v>0</v>
      </c>
      <c r="DM142" s="519">
        <v>0</v>
      </c>
      <c r="DN142" s="519">
        <v>0</v>
      </c>
      <c r="DO142" s="519">
        <v>0</v>
      </c>
      <c r="DP142" s="519">
        <v>0</v>
      </c>
      <c r="DQ142" s="519">
        <v>0</v>
      </c>
      <c r="DR142" s="519">
        <v>0</v>
      </c>
      <c r="DS142" s="519">
        <v>0</v>
      </c>
      <c r="DT142" s="519">
        <v>0</v>
      </c>
      <c r="DU142" s="519">
        <v>0</v>
      </c>
      <c r="DV142" s="519">
        <v>0</v>
      </c>
      <c r="DW142" s="519">
        <v>0</v>
      </c>
      <c r="DX142" s="519">
        <v>0</v>
      </c>
      <c r="DY142" s="131"/>
      <c r="DZ142" s="337"/>
      <c r="EA142" s="519" t="s">
        <v>1061</v>
      </c>
      <c r="EB142" s="519" t="s">
        <v>1059</v>
      </c>
      <c r="EC142" s="519">
        <v>17</v>
      </c>
      <c r="ED142" s="521" t="str">
        <f t="shared" si="8"/>
        <v>SDN150117</v>
      </c>
      <c r="EE142" s="519">
        <v>10000</v>
      </c>
      <c r="EF142" s="519">
        <v>10000</v>
      </c>
      <c r="EG142" s="519">
        <v>10000</v>
      </c>
      <c r="EH142" s="519">
        <v>10000</v>
      </c>
      <c r="EI142" s="519">
        <v>10000</v>
      </c>
      <c r="EJ142" s="519">
        <v>10000</v>
      </c>
      <c r="EK142" s="519">
        <v>10000</v>
      </c>
      <c r="EL142" s="519">
        <v>10000</v>
      </c>
      <c r="EM142" s="519">
        <v>10000</v>
      </c>
      <c r="EN142" s="519">
        <v>10000</v>
      </c>
      <c r="EO142" s="519">
        <v>10000</v>
      </c>
      <c r="EP142" s="519">
        <v>10000</v>
      </c>
      <c r="EQ142" s="519">
        <v>10000</v>
      </c>
      <c r="ER142" s="519">
        <v>10000</v>
      </c>
      <c r="ES142" s="519">
        <v>10000</v>
      </c>
      <c r="ET142" s="519">
        <v>10000</v>
      </c>
      <c r="EU142" s="519">
        <v>10000</v>
      </c>
      <c r="EV142" s="519">
        <v>10000</v>
      </c>
      <c r="EW142" s="519">
        <v>10000</v>
      </c>
      <c r="EX142" s="519">
        <v>10000</v>
      </c>
      <c r="EY142" s="519">
        <v>10000</v>
      </c>
      <c r="EZ142" s="519">
        <v>10000</v>
      </c>
      <c r="FA142" s="519">
        <v>10000</v>
      </c>
      <c r="FB142" s="519">
        <v>10000</v>
      </c>
      <c r="FC142" s="519">
        <v>10000</v>
      </c>
      <c r="FD142" s="519">
        <v>10000</v>
      </c>
      <c r="FE142" s="519">
        <v>10000</v>
      </c>
      <c r="FF142" s="519">
        <v>10000</v>
      </c>
      <c r="FG142" s="519">
        <v>10000</v>
      </c>
      <c r="FH142" s="519">
        <v>10000</v>
      </c>
      <c r="FI142" s="519">
        <v>0</v>
      </c>
      <c r="FJ142" s="519">
        <v>0</v>
      </c>
      <c r="FK142" s="519">
        <v>0</v>
      </c>
      <c r="FL142" s="519">
        <v>0</v>
      </c>
      <c r="FM142" s="519">
        <v>0</v>
      </c>
      <c r="FN142" s="519">
        <v>0</v>
      </c>
      <c r="FO142" s="519">
        <v>0</v>
      </c>
      <c r="FP142" s="519">
        <v>0</v>
      </c>
      <c r="FQ142" s="519">
        <v>0</v>
      </c>
      <c r="FR142" s="519">
        <v>0</v>
      </c>
      <c r="FS142" s="519">
        <v>0</v>
      </c>
      <c r="FT142" s="519">
        <v>0</v>
      </c>
      <c r="FU142" s="519">
        <v>0</v>
      </c>
      <c r="FV142" s="519">
        <v>0</v>
      </c>
      <c r="FW142" s="519">
        <v>0</v>
      </c>
      <c r="FX142" s="519">
        <v>0</v>
      </c>
      <c r="FY142" s="519">
        <v>0</v>
      </c>
      <c r="FZ142" s="519">
        <v>0</v>
      </c>
      <c r="GA142" s="519">
        <v>0</v>
      </c>
      <c r="GB142" s="519">
        <v>0</v>
      </c>
      <c r="GC142" s="519">
        <v>0</v>
      </c>
      <c r="GD142" s="519">
        <v>0</v>
      </c>
      <c r="GE142" s="519">
        <v>0</v>
      </c>
      <c r="GF142" s="519">
        <v>0</v>
      </c>
      <c r="GG142" s="519">
        <v>0</v>
      </c>
      <c r="GH142" s="519">
        <v>0</v>
      </c>
      <c r="GI142" s="519">
        <v>0</v>
      </c>
      <c r="GJ142" s="519">
        <v>0</v>
      </c>
      <c r="GK142" s="519">
        <v>0</v>
      </c>
      <c r="GL142" s="519">
        <v>0</v>
      </c>
      <c r="GM142" s="519">
        <v>0</v>
      </c>
      <c r="GN142" s="519">
        <v>0</v>
      </c>
      <c r="GO142" s="519">
        <v>0</v>
      </c>
      <c r="GP142" s="519">
        <v>0</v>
      </c>
      <c r="GQ142" s="519">
        <v>0</v>
      </c>
      <c r="GR142" s="519">
        <v>0</v>
      </c>
      <c r="GS142" s="519">
        <v>0</v>
      </c>
      <c r="GT142" s="519">
        <v>0</v>
      </c>
      <c r="GU142" s="519">
        <v>0</v>
      </c>
      <c r="GV142" s="519">
        <v>0</v>
      </c>
      <c r="GW142" s="519">
        <v>0</v>
      </c>
      <c r="GX142" s="519">
        <v>0</v>
      </c>
      <c r="GY142" s="519">
        <v>0</v>
      </c>
      <c r="GZ142" s="519">
        <v>0</v>
      </c>
      <c r="HA142" s="519">
        <v>0</v>
      </c>
      <c r="HB142" s="519">
        <v>0</v>
      </c>
      <c r="HC142" s="519">
        <v>0</v>
      </c>
      <c r="HD142" s="519">
        <v>0</v>
      </c>
      <c r="HE142" s="519">
        <v>0</v>
      </c>
      <c r="HF142" s="519">
        <v>0</v>
      </c>
      <c r="HG142" s="519">
        <v>0</v>
      </c>
      <c r="HH142" s="519">
        <v>0</v>
      </c>
      <c r="HI142" s="519">
        <v>0</v>
      </c>
      <c r="HJ142" s="519">
        <v>0</v>
      </c>
      <c r="HK142" s="519">
        <v>0</v>
      </c>
      <c r="HL142" s="519">
        <v>0</v>
      </c>
      <c r="HM142" s="519">
        <v>0</v>
      </c>
      <c r="HN142" s="519">
        <v>0</v>
      </c>
      <c r="HO142" s="519">
        <v>0</v>
      </c>
      <c r="HP142" s="519">
        <v>0</v>
      </c>
      <c r="HQ142" s="519">
        <v>0</v>
      </c>
      <c r="HR142" s="519">
        <v>0</v>
      </c>
      <c r="HS142" s="519">
        <v>0</v>
      </c>
      <c r="HT142" s="519">
        <v>0</v>
      </c>
      <c r="HU142" s="519">
        <v>0</v>
      </c>
      <c r="HV142" s="519">
        <v>0</v>
      </c>
      <c r="HW142" s="519">
        <v>0</v>
      </c>
      <c r="HX142" s="519">
        <v>0</v>
      </c>
      <c r="HY142" s="519">
        <v>0</v>
      </c>
      <c r="HZ142" s="519">
        <v>0</v>
      </c>
      <c r="IA142" s="519">
        <v>0</v>
      </c>
      <c r="IB142" s="519">
        <v>0</v>
      </c>
      <c r="IC142" s="519">
        <v>0</v>
      </c>
      <c r="ID142" s="519">
        <v>0</v>
      </c>
      <c r="IE142" s="519">
        <v>0</v>
      </c>
      <c r="IF142" s="519">
        <v>0</v>
      </c>
      <c r="IG142" s="519">
        <v>0</v>
      </c>
      <c r="IH142" s="519">
        <v>0</v>
      </c>
      <c r="II142" s="519">
        <v>0</v>
      </c>
      <c r="IJ142" s="519">
        <v>0</v>
      </c>
      <c r="IK142" s="519">
        <v>0</v>
      </c>
    </row>
    <row r="143" spans="1:245" hidden="1">
      <c r="A143" s="337"/>
      <c r="B143" s="519" t="s">
        <v>1058</v>
      </c>
      <c r="C143" s="519"/>
      <c r="D143" s="519"/>
      <c r="E143" s="519"/>
      <c r="F143" s="519">
        <v>1</v>
      </c>
      <c r="G143" s="519"/>
      <c r="H143" s="519">
        <v>14</v>
      </c>
      <c r="I143" s="519">
        <v>1</v>
      </c>
      <c r="J143" s="519" t="str">
        <f t="shared" si="9"/>
        <v>SDN10011401</v>
      </c>
      <c r="K143" s="519">
        <v>965</v>
      </c>
      <c r="M143" s="337"/>
      <c r="N143" s="519" t="s">
        <v>1061</v>
      </c>
      <c r="O143" s="519" t="s">
        <v>1059</v>
      </c>
      <c r="P143" s="519">
        <v>18</v>
      </c>
      <c r="Q143" s="183" t="str">
        <f t="shared" si="7"/>
        <v>SDN150118</v>
      </c>
      <c r="R143" s="519">
        <v>0</v>
      </c>
      <c r="S143" s="519">
        <v>0</v>
      </c>
      <c r="T143" s="519">
        <v>0</v>
      </c>
      <c r="U143" s="519">
        <v>0</v>
      </c>
      <c r="V143" s="519">
        <v>0</v>
      </c>
      <c r="W143" s="519">
        <v>0</v>
      </c>
      <c r="X143" s="519">
        <v>0</v>
      </c>
      <c r="Y143" s="519">
        <v>0</v>
      </c>
      <c r="Z143" s="519">
        <v>0</v>
      </c>
      <c r="AA143" s="519">
        <v>0</v>
      </c>
      <c r="AB143" s="519">
        <v>0</v>
      </c>
      <c r="AC143" s="519">
        <v>0</v>
      </c>
      <c r="AD143" s="519">
        <v>0</v>
      </c>
      <c r="AE143" s="519">
        <v>0</v>
      </c>
      <c r="AF143" s="519">
        <v>0</v>
      </c>
      <c r="AG143" s="519">
        <v>0</v>
      </c>
      <c r="AH143" s="519">
        <v>0</v>
      </c>
      <c r="AI143" s="519">
        <v>0</v>
      </c>
      <c r="AJ143" s="519">
        <v>0</v>
      </c>
      <c r="AK143" s="519">
        <v>0</v>
      </c>
      <c r="AL143" s="519">
        <v>0</v>
      </c>
      <c r="AM143" s="519">
        <v>0</v>
      </c>
      <c r="AN143" s="519">
        <v>0</v>
      </c>
      <c r="AO143" s="519">
        <v>0</v>
      </c>
      <c r="AP143" s="519">
        <v>0</v>
      </c>
      <c r="AQ143" s="519">
        <v>0</v>
      </c>
      <c r="AR143" s="519">
        <v>0</v>
      </c>
      <c r="AS143" s="519">
        <v>0</v>
      </c>
      <c r="AT143" s="519">
        <v>0</v>
      </c>
      <c r="AU143" s="519">
        <v>10000</v>
      </c>
      <c r="AV143" s="519">
        <v>0</v>
      </c>
      <c r="AW143" s="519">
        <v>0</v>
      </c>
      <c r="AX143" s="519">
        <v>0</v>
      </c>
      <c r="AY143" s="519">
        <v>0</v>
      </c>
      <c r="AZ143" s="519">
        <v>0</v>
      </c>
      <c r="BA143" s="519">
        <v>0</v>
      </c>
      <c r="BB143" s="519">
        <v>0</v>
      </c>
      <c r="BC143" s="519">
        <v>0</v>
      </c>
      <c r="BD143" s="519">
        <v>0</v>
      </c>
      <c r="BE143" s="519">
        <v>0</v>
      </c>
      <c r="BF143" s="519">
        <v>0</v>
      </c>
      <c r="BG143" s="519">
        <v>0</v>
      </c>
      <c r="BH143" s="519">
        <v>0</v>
      </c>
      <c r="BI143" s="519">
        <v>0</v>
      </c>
      <c r="BJ143" s="519">
        <v>0</v>
      </c>
      <c r="BK143" s="519">
        <v>0</v>
      </c>
      <c r="BL143" s="519">
        <v>0</v>
      </c>
      <c r="BM143" s="519">
        <v>0</v>
      </c>
      <c r="BN143" s="519">
        <v>0</v>
      </c>
      <c r="BO143" s="519">
        <v>0</v>
      </c>
      <c r="BP143" s="519">
        <v>0</v>
      </c>
      <c r="BQ143" s="519">
        <v>0</v>
      </c>
      <c r="BR143" s="519">
        <v>0</v>
      </c>
      <c r="BS143" s="519">
        <v>0</v>
      </c>
      <c r="BT143" s="519">
        <v>0</v>
      </c>
      <c r="BU143" s="519">
        <v>0</v>
      </c>
      <c r="BV143" s="519">
        <v>0</v>
      </c>
      <c r="BW143" s="519">
        <v>0</v>
      </c>
      <c r="BX143" s="519">
        <v>0</v>
      </c>
      <c r="BY143" s="519">
        <v>0</v>
      </c>
      <c r="BZ143" s="519">
        <v>0</v>
      </c>
      <c r="CA143" s="519">
        <v>0</v>
      </c>
      <c r="CB143" s="519">
        <v>0</v>
      </c>
      <c r="CC143" s="519">
        <v>0</v>
      </c>
      <c r="CD143" s="519">
        <v>0</v>
      </c>
      <c r="CE143" s="519">
        <v>0</v>
      </c>
      <c r="CF143" s="519">
        <v>0</v>
      </c>
      <c r="CG143" s="519">
        <v>0</v>
      </c>
      <c r="CH143" s="519">
        <v>0</v>
      </c>
      <c r="CI143" s="519">
        <v>0</v>
      </c>
      <c r="CJ143" s="519">
        <v>0</v>
      </c>
      <c r="CK143" s="519">
        <v>0</v>
      </c>
      <c r="CL143" s="519">
        <v>0</v>
      </c>
      <c r="CM143" s="519">
        <v>0</v>
      </c>
      <c r="CN143" s="519">
        <v>0</v>
      </c>
      <c r="CO143" s="519">
        <v>0</v>
      </c>
      <c r="CP143" s="519">
        <v>0</v>
      </c>
      <c r="CQ143" s="519">
        <v>0</v>
      </c>
      <c r="CR143" s="519">
        <v>0</v>
      </c>
      <c r="CS143" s="519">
        <v>0</v>
      </c>
      <c r="CT143" s="519">
        <v>0</v>
      </c>
      <c r="CU143" s="519">
        <v>0</v>
      </c>
      <c r="CV143" s="519">
        <v>0</v>
      </c>
      <c r="CW143" s="519">
        <v>0</v>
      </c>
      <c r="CX143" s="519">
        <v>0</v>
      </c>
      <c r="CY143" s="519">
        <v>0</v>
      </c>
      <c r="CZ143" s="519">
        <v>0</v>
      </c>
      <c r="DA143" s="519">
        <v>0</v>
      </c>
      <c r="DB143" s="519">
        <v>0</v>
      </c>
      <c r="DC143" s="519">
        <v>0</v>
      </c>
      <c r="DD143" s="519">
        <v>0</v>
      </c>
      <c r="DE143" s="519">
        <v>0</v>
      </c>
      <c r="DF143" s="519">
        <v>0</v>
      </c>
      <c r="DG143" s="519">
        <v>0</v>
      </c>
      <c r="DH143" s="519">
        <v>0</v>
      </c>
      <c r="DI143" s="519">
        <v>0</v>
      </c>
      <c r="DJ143" s="519">
        <v>0</v>
      </c>
      <c r="DK143" s="519">
        <v>0</v>
      </c>
      <c r="DL143" s="519">
        <v>0</v>
      </c>
      <c r="DM143" s="519">
        <v>0</v>
      </c>
      <c r="DN143" s="519">
        <v>0</v>
      </c>
      <c r="DO143" s="519">
        <v>0</v>
      </c>
      <c r="DP143" s="519">
        <v>0</v>
      </c>
      <c r="DQ143" s="519">
        <v>0</v>
      </c>
      <c r="DR143" s="519">
        <v>0</v>
      </c>
      <c r="DS143" s="519">
        <v>0</v>
      </c>
      <c r="DT143" s="519">
        <v>0</v>
      </c>
      <c r="DU143" s="519">
        <v>0</v>
      </c>
      <c r="DV143" s="519">
        <v>0</v>
      </c>
      <c r="DW143" s="519">
        <v>0</v>
      </c>
      <c r="DX143" s="519">
        <v>0</v>
      </c>
      <c r="DY143" s="131"/>
      <c r="DZ143" s="337"/>
      <c r="EA143" s="519" t="s">
        <v>1061</v>
      </c>
      <c r="EB143" s="519" t="s">
        <v>1059</v>
      </c>
      <c r="EC143" s="519">
        <v>18</v>
      </c>
      <c r="ED143" s="521" t="str">
        <f t="shared" si="8"/>
        <v>SDN150118</v>
      </c>
      <c r="EE143" s="519">
        <v>10000</v>
      </c>
      <c r="EF143" s="519">
        <v>10000</v>
      </c>
      <c r="EG143" s="519">
        <v>10000</v>
      </c>
      <c r="EH143" s="519">
        <v>10000</v>
      </c>
      <c r="EI143" s="519">
        <v>10000</v>
      </c>
      <c r="EJ143" s="519">
        <v>10000</v>
      </c>
      <c r="EK143" s="519">
        <v>10000</v>
      </c>
      <c r="EL143" s="519">
        <v>10000</v>
      </c>
      <c r="EM143" s="519">
        <v>10000</v>
      </c>
      <c r="EN143" s="519">
        <v>10000</v>
      </c>
      <c r="EO143" s="519">
        <v>10000</v>
      </c>
      <c r="EP143" s="519">
        <v>10000</v>
      </c>
      <c r="EQ143" s="519">
        <v>10000</v>
      </c>
      <c r="ER143" s="519">
        <v>10000</v>
      </c>
      <c r="ES143" s="519">
        <v>10000</v>
      </c>
      <c r="ET143" s="519">
        <v>10000</v>
      </c>
      <c r="EU143" s="519">
        <v>10000</v>
      </c>
      <c r="EV143" s="519">
        <v>10000</v>
      </c>
      <c r="EW143" s="519">
        <v>10000</v>
      </c>
      <c r="EX143" s="519">
        <v>10000</v>
      </c>
      <c r="EY143" s="519">
        <v>10000</v>
      </c>
      <c r="EZ143" s="519">
        <v>10000</v>
      </c>
      <c r="FA143" s="519">
        <v>10000</v>
      </c>
      <c r="FB143" s="519">
        <v>10000</v>
      </c>
      <c r="FC143" s="519">
        <v>10000</v>
      </c>
      <c r="FD143" s="519">
        <v>10000</v>
      </c>
      <c r="FE143" s="519">
        <v>10000</v>
      </c>
      <c r="FF143" s="519">
        <v>10000</v>
      </c>
      <c r="FG143" s="519">
        <v>10000</v>
      </c>
      <c r="FH143" s="519">
        <v>10000</v>
      </c>
      <c r="FI143" s="519">
        <v>0</v>
      </c>
      <c r="FJ143" s="519">
        <v>0</v>
      </c>
      <c r="FK143" s="519">
        <v>0</v>
      </c>
      <c r="FL143" s="519">
        <v>0</v>
      </c>
      <c r="FM143" s="519">
        <v>0</v>
      </c>
      <c r="FN143" s="519">
        <v>0</v>
      </c>
      <c r="FO143" s="519">
        <v>0</v>
      </c>
      <c r="FP143" s="519">
        <v>0</v>
      </c>
      <c r="FQ143" s="519">
        <v>0</v>
      </c>
      <c r="FR143" s="519">
        <v>0</v>
      </c>
      <c r="FS143" s="519">
        <v>0</v>
      </c>
      <c r="FT143" s="519">
        <v>0</v>
      </c>
      <c r="FU143" s="519">
        <v>0</v>
      </c>
      <c r="FV143" s="519">
        <v>0</v>
      </c>
      <c r="FW143" s="519">
        <v>0</v>
      </c>
      <c r="FX143" s="519">
        <v>0</v>
      </c>
      <c r="FY143" s="519">
        <v>0</v>
      </c>
      <c r="FZ143" s="519">
        <v>0</v>
      </c>
      <c r="GA143" s="519">
        <v>0</v>
      </c>
      <c r="GB143" s="519">
        <v>0</v>
      </c>
      <c r="GC143" s="519">
        <v>0</v>
      </c>
      <c r="GD143" s="519">
        <v>0</v>
      </c>
      <c r="GE143" s="519">
        <v>0</v>
      </c>
      <c r="GF143" s="519">
        <v>0</v>
      </c>
      <c r="GG143" s="519">
        <v>0</v>
      </c>
      <c r="GH143" s="519">
        <v>0</v>
      </c>
      <c r="GI143" s="519">
        <v>0</v>
      </c>
      <c r="GJ143" s="519">
        <v>0</v>
      </c>
      <c r="GK143" s="519">
        <v>0</v>
      </c>
      <c r="GL143" s="519">
        <v>0</v>
      </c>
      <c r="GM143" s="519">
        <v>0</v>
      </c>
      <c r="GN143" s="519">
        <v>0</v>
      </c>
      <c r="GO143" s="519">
        <v>0</v>
      </c>
      <c r="GP143" s="519">
        <v>0</v>
      </c>
      <c r="GQ143" s="519">
        <v>0</v>
      </c>
      <c r="GR143" s="519">
        <v>0</v>
      </c>
      <c r="GS143" s="519">
        <v>0</v>
      </c>
      <c r="GT143" s="519">
        <v>0</v>
      </c>
      <c r="GU143" s="519">
        <v>0</v>
      </c>
      <c r="GV143" s="519">
        <v>0</v>
      </c>
      <c r="GW143" s="519">
        <v>0</v>
      </c>
      <c r="GX143" s="519">
        <v>0</v>
      </c>
      <c r="GY143" s="519">
        <v>0</v>
      </c>
      <c r="GZ143" s="519">
        <v>0</v>
      </c>
      <c r="HA143" s="519">
        <v>0</v>
      </c>
      <c r="HB143" s="519">
        <v>0</v>
      </c>
      <c r="HC143" s="519">
        <v>0</v>
      </c>
      <c r="HD143" s="519">
        <v>0</v>
      </c>
      <c r="HE143" s="519">
        <v>0</v>
      </c>
      <c r="HF143" s="519">
        <v>0</v>
      </c>
      <c r="HG143" s="519">
        <v>0</v>
      </c>
      <c r="HH143" s="519">
        <v>0</v>
      </c>
      <c r="HI143" s="519">
        <v>0</v>
      </c>
      <c r="HJ143" s="519">
        <v>0</v>
      </c>
      <c r="HK143" s="519">
        <v>0</v>
      </c>
      <c r="HL143" s="519">
        <v>0</v>
      </c>
      <c r="HM143" s="519">
        <v>0</v>
      </c>
      <c r="HN143" s="519">
        <v>0</v>
      </c>
      <c r="HO143" s="519">
        <v>0</v>
      </c>
      <c r="HP143" s="519">
        <v>0</v>
      </c>
      <c r="HQ143" s="519">
        <v>0</v>
      </c>
      <c r="HR143" s="519">
        <v>0</v>
      </c>
      <c r="HS143" s="519">
        <v>0</v>
      </c>
      <c r="HT143" s="519">
        <v>0</v>
      </c>
      <c r="HU143" s="519">
        <v>0</v>
      </c>
      <c r="HV143" s="519">
        <v>0</v>
      </c>
      <c r="HW143" s="519">
        <v>0</v>
      </c>
      <c r="HX143" s="519">
        <v>0</v>
      </c>
      <c r="HY143" s="519">
        <v>0</v>
      </c>
      <c r="HZ143" s="519">
        <v>0</v>
      </c>
      <c r="IA143" s="519">
        <v>0</v>
      </c>
      <c r="IB143" s="519">
        <v>0</v>
      </c>
      <c r="IC143" s="519">
        <v>0</v>
      </c>
      <c r="ID143" s="519">
        <v>0</v>
      </c>
      <c r="IE143" s="519">
        <v>0</v>
      </c>
      <c r="IF143" s="519">
        <v>0</v>
      </c>
      <c r="IG143" s="519">
        <v>0</v>
      </c>
      <c r="IH143" s="519">
        <v>0</v>
      </c>
      <c r="II143" s="519">
        <v>0</v>
      </c>
      <c r="IJ143" s="519">
        <v>0</v>
      </c>
      <c r="IK143" s="519">
        <v>0</v>
      </c>
    </row>
    <row r="144" spans="1:245" hidden="1">
      <c r="A144" s="337"/>
      <c r="B144" s="519" t="s">
        <v>1058</v>
      </c>
      <c r="C144" s="519"/>
      <c r="D144" s="519"/>
      <c r="E144" s="519"/>
      <c r="F144" s="519">
        <v>1</v>
      </c>
      <c r="G144" s="519"/>
      <c r="H144" s="519">
        <v>14</v>
      </c>
      <c r="I144" s="519">
        <v>2</v>
      </c>
      <c r="J144" s="519" t="str">
        <f t="shared" si="9"/>
        <v>SDN10011402</v>
      </c>
      <c r="K144" s="519">
        <v>965</v>
      </c>
      <c r="M144" s="337"/>
      <c r="N144" s="519" t="s">
        <v>1061</v>
      </c>
      <c r="O144" s="519" t="s">
        <v>1059</v>
      </c>
      <c r="P144" s="519">
        <v>19</v>
      </c>
      <c r="Q144" s="183" t="str">
        <f t="shared" si="7"/>
        <v>SDN150119</v>
      </c>
      <c r="R144" s="519">
        <v>0</v>
      </c>
      <c r="S144" s="519">
        <v>0</v>
      </c>
      <c r="T144" s="519">
        <v>0</v>
      </c>
      <c r="U144" s="519">
        <v>0</v>
      </c>
      <c r="V144" s="519">
        <v>0</v>
      </c>
      <c r="W144" s="519">
        <v>0</v>
      </c>
      <c r="X144" s="519">
        <v>0</v>
      </c>
      <c r="Y144" s="519">
        <v>0</v>
      </c>
      <c r="Z144" s="519">
        <v>0</v>
      </c>
      <c r="AA144" s="519">
        <v>0</v>
      </c>
      <c r="AB144" s="519">
        <v>0</v>
      </c>
      <c r="AC144" s="519">
        <v>0</v>
      </c>
      <c r="AD144" s="519">
        <v>0</v>
      </c>
      <c r="AE144" s="519">
        <v>0</v>
      </c>
      <c r="AF144" s="519">
        <v>0</v>
      </c>
      <c r="AG144" s="519">
        <v>0</v>
      </c>
      <c r="AH144" s="519">
        <v>0</v>
      </c>
      <c r="AI144" s="519">
        <v>0</v>
      </c>
      <c r="AJ144" s="519">
        <v>0</v>
      </c>
      <c r="AK144" s="519">
        <v>0</v>
      </c>
      <c r="AL144" s="519">
        <v>0</v>
      </c>
      <c r="AM144" s="519">
        <v>0</v>
      </c>
      <c r="AN144" s="519">
        <v>0</v>
      </c>
      <c r="AO144" s="519">
        <v>0</v>
      </c>
      <c r="AP144" s="519">
        <v>0</v>
      </c>
      <c r="AQ144" s="519">
        <v>0</v>
      </c>
      <c r="AR144" s="519">
        <v>0</v>
      </c>
      <c r="AS144" s="519">
        <v>0</v>
      </c>
      <c r="AT144" s="519">
        <v>0</v>
      </c>
      <c r="AU144" s="519">
        <v>10000</v>
      </c>
      <c r="AV144" s="519">
        <v>0</v>
      </c>
      <c r="AW144" s="519">
        <v>0</v>
      </c>
      <c r="AX144" s="519">
        <v>0</v>
      </c>
      <c r="AY144" s="519">
        <v>0</v>
      </c>
      <c r="AZ144" s="519">
        <v>0</v>
      </c>
      <c r="BA144" s="519">
        <v>0</v>
      </c>
      <c r="BB144" s="519">
        <v>0</v>
      </c>
      <c r="BC144" s="519">
        <v>0</v>
      </c>
      <c r="BD144" s="519">
        <v>0</v>
      </c>
      <c r="BE144" s="519">
        <v>0</v>
      </c>
      <c r="BF144" s="519">
        <v>0</v>
      </c>
      <c r="BG144" s="519">
        <v>0</v>
      </c>
      <c r="BH144" s="519">
        <v>0</v>
      </c>
      <c r="BI144" s="519">
        <v>0</v>
      </c>
      <c r="BJ144" s="519">
        <v>0</v>
      </c>
      <c r="BK144" s="519">
        <v>0</v>
      </c>
      <c r="BL144" s="519">
        <v>0</v>
      </c>
      <c r="BM144" s="519">
        <v>0</v>
      </c>
      <c r="BN144" s="519">
        <v>0</v>
      </c>
      <c r="BO144" s="519">
        <v>0</v>
      </c>
      <c r="BP144" s="519">
        <v>0</v>
      </c>
      <c r="BQ144" s="519">
        <v>0</v>
      </c>
      <c r="BR144" s="519">
        <v>0</v>
      </c>
      <c r="BS144" s="519">
        <v>0</v>
      </c>
      <c r="BT144" s="519">
        <v>0</v>
      </c>
      <c r="BU144" s="519">
        <v>0</v>
      </c>
      <c r="BV144" s="519">
        <v>0</v>
      </c>
      <c r="BW144" s="519">
        <v>0</v>
      </c>
      <c r="BX144" s="519">
        <v>0</v>
      </c>
      <c r="BY144" s="519">
        <v>0</v>
      </c>
      <c r="BZ144" s="519">
        <v>0</v>
      </c>
      <c r="CA144" s="519">
        <v>0</v>
      </c>
      <c r="CB144" s="519">
        <v>0</v>
      </c>
      <c r="CC144" s="519">
        <v>0</v>
      </c>
      <c r="CD144" s="519">
        <v>0</v>
      </c>
      <c r="CE144" s="519">
        <v>0</v>
      </c>
      <c r="CF144" s="519">
        <v>0</v>
      </c>
      <c r="CG144" s="519">
        <v>0</v>
      </c>
      <c r="CH144" s="519">
        <v>0</v>
      </c>
      <c r="CI144" s="519">
        <v>0</v>
      </c>
      <c r="CJ144" s="519">
        <v>0</v>
      </c>
      <c r="CK144" s="519">
        <v>0</v>
      </c>
      <c r="CL144" s="519">
        <v>0</v>
      </c>
      <c r="CM144" s="519">
        <v>0</v>
      </c>
      <c r="CN144" s="519">
        <v>0</v>
      </c>
      <c r="CO144" s="519">
        <v>0</v>
      </c>
      <c r="CP144" s="519">
        <v>0</v>
      </c>
      <c r="CQ144" s="519">
        <v>0</v>
      </c>
      <c r="CR144" s="519">
        <v>0</v>
      </c>
      <c r="CS144" s="519">
        <v>0</v>
      </c>
      <c r="CT144" s="519">
        <v>0</v>
      </c>
      <c r="CU144" s="519">
        <v>0</v>
      </c>
      <c r="CV144" s="519">
        <v>0</v>
      </c>
      <c r="CW144" s="519">
        <v>0</v>
      </c>
      <c r="CX144" s="519">
        <v>0</v>
      </c>
      <c r="CY144" s="519">
        <v>0</v>
      </c>
      <c r="CZ144" s="519">
        <v>0</v>
      </c>
      <c r="DA144" s="519">
        <v>0</v>
      </c>
      <c r="DB144" s="519">
        <v>0</v>
      </c>
      <c r="DC144" s="519">
        <v>0</v>
      </c>
      <c r="DD144" s="519">
        <v>0</v>
      </c>
      <c r="DE144" s="519">
        <v>0</v>
      </c>
      <c r="DF144" s="519">
        <v>0</v>
      </c>
      <c r="DG144" s="519">
        <v>0</v>
      </c>
      <c r="DH144" s="519">
        <v>0</v>
      </c>
      <c r="DI144" s="519">
        <v>0</v>
      </c>
      <c r="DJ144" s="519">
        <v>0</v>
      </c>
      <c r="DK144" s="519">
        <v>0</v>
      </c>
      <c r="DL144" s="519">
        <v>0</v>
      </c>
      <c r="DM144" s="519">
        <v>0</v>
      </c>
      <c r="DN144" s="519">
        <v>0</v>
      </c>
      <c r="DO144" s="519">
        <v>0</v>
      </c>
      <c r="DP144" s="519">
        <v>0</v>
      </c>
      <c r="DQ144" s="519">
        <v>0</v>
      </c>
      <c r="DR144" s="519">
        <v>0</v>
      </c>
      <c r="DS144" s="519">
        <v>0</v>
      </c>
      <c r="DT144" s="519">
        <v>0</v>
      </c>
      <c r="DU144" s="519">
        <v>0</v>
      </c>
      <c r="DV144" s="519">
        <v>0</v>
      </c>
      <c r="DW144" s="519">
        <v>0</v>
      </c>
      <c r="DX144" s="519">
        <v>0</v>
      </c>
      <c r="DY144" s="131"/>
      <c r="DZ144" s="337"/>
      <c r="EA144" s="519" t="s">
        <v>1061</v>
      </c>
      <c r="EB144" s="519" t="s">
        <v>1059</v>
      </c>
      <c r="EC144" s="519">
        <v>19</v>
      </c>
      <c r="ED144" s="521" t="str">
        <f t="shared" si="8"/>
        <v>SDN150119</v>
      </c>
      <c r="EE144" s="519">
        <v>10000</v>
      </c>
      <c r="EF144" s="519">
        <v>10000</v>
      </c>
      <c r="EG144" s="519">
        <v>10000</v>
      </c>
      <c r="EH144" s="519">
        <v>10000</v>
      </c>
      <c r="EI144" s="519">
        <v>10000</v>
      </c>
      <c r="EJ144" s="519">
        <v>10000</v>
      </c>
      <c r="EK144" s="519">
        <v>10000</v>
      </c>
      <c r="EL144" s="519">
        <v>10000</v>
      </c>
      <c r="EM144" s="519">
        <v>10000</v>
      </c>
      <c r="EN144" s="519">
        <v>10000</v>
      </c>
      <c r="EO144" s="519">
        <v>10000</v>
      </c>
      <c r="EP144" s="519">
        <v>10000</v>
      </c>
      <c r="EQ144" s="519">
        <v>10000</v>
      </c>
      <c r="ER144" s="519">
        <v>10000</v>
      </c>
      <c r="ES144" s="519">
        <v>10000</v>
      </c>
      <c r="ET144" s="519">
        <v>10000</v>
      </c>
      <c r="EU144" s="519">
        <v>10000</v>
      </c>
      <c r="EV144" s="519">
        <v>10000</v>
      </c>
      <c r="EW144" s="519">
        <v>10000</v>
      </c>
      <c r="EX144" s="519">
        <v>10000</v>
      </c>
      <c r="EY144" s="519">
        <v>10000</v>
      </c>
      <c r="EZ144" s="519">
        <v>10000</v>
      </c>
      <c r="FA144" s="519">
        <v>10000</v>
      </c>
      <c r="FB144" s="519">
        <v>10000</v>
      </c>
      <c r="FC144" s="519">
        <v>10000</v>
      </c>
      <c r="FD144" s="519">
        <v>10000</v>
      </c>
      <c r="FE144" s="519">
        <v>10000</v>
      </c>
      <c r="FF144" s="519">
        <v>10000</v>
      </c>
      <c r="FG144" s="519">
        <v>10000</v>
      </c>
      <c r="FH144" s="519">
        <v>10000</v>
      </c>
      <c r="FI144" s="519">
        <v>0</v>
      </c>
      <c r="FJ144" s="519">
        <v>0</v>
      </c>
      <c r="FK144" s="519">
        <v>0</v>
      </c>
      <c r="FL144" s="519">
        <v>0</v>
      </c>
      <c r="FM144" s="519">
        <v>0</v>
      </c>
      <c r="FN144" s="519">
        <v>0</v>
      </c>
      <c r="FO144" s="519">
        <v>0</v>
      </c>
      <c r="FP144" s="519">
        <v>0</v>
      </c>
      <c r="FQ144" s="519">
        <v>0</v>
      </c>
      <c r="FR144" s="519">
        <v>0</v>
      </c>
      <c r="FS144" s="519">
        <v>0</v>
      </c>
      <c r="FT144" s="519">
        <v>0</v>
      </c>
      <c r="FU144" s="519">
        <v>0</v>
      </c>
      <c r="FV144" s="519">
        <v>0</v>
      </c>
      <c r="FW144" s="519">
        <v>0</v>
      </c>
      <c r="FX144" s="519">
        <v>0</v>
      </c>
      <c r="FY144" s="519">
        <v>0</v>
      </c>
      <c r="FZ144" s="519">
        <v>0</v>
      </c>
      <c r="GA144" s="519">
        <v>0</v>
      </c>
      <c r="GB144" s="519">
        <v>0</v>
      </c>
      <c r="GC144" s="519">
        <v>0</v>
      </c>
      <c r="GD144" s="519">
        <v>0</v>
      </c>
      <c r="GE144" s="519">
        <v>0</v>
      </c>
      <c r="GF144" s="519">
        <v>0</v>
      </c>
      <c r="GG144" s="519">
        <v>0</v>
      </c>
      <c r="GH144" s="519">
        <v>0</v>
      </c>
      <c r="GI144" s="519">
        <v>0</v>
      </c>
      <c r="GJ144" s="519">
        <v>0</v>
      </c>
      <c r="GK144" s="519">
        <v>0</v>
      </c>
      <c r="GL144" s="519">
        <v>0</v>
      </c>
      <c r="GM144" s="519">
        <v>0</v>
      </c>
      <c r="GN144" s="519">
        <v>0</v>
      </c>
      <c r="GO144" s="519">
        <v>0</v>
      </c>
      <c r="GP144" s="519">
        <v>0</v>
      </c>
      <c r="GQ144" s="519">
        <v>0</v>
      </c>
      <c r="GR144" s="519">
        <v>0</v>
      </c>
      <c r="GS144" s="519">
        <v>0</v>
      </c>
      <c r="GT144" s="519">
        <v>0</v>
      </c>
      <c r="GU144" s="519">
        <v>0</v>
      </c>
      <c r="GV144" s="519">
        <v>0</v>
      </c>
      <c r="GW144" s="519">
        <v>0</v>
      </c>
      <c r="GX144" s="519">
        <v>0</v>
      </c>
      <c r="GY144" s="519">
        <v>0</v>
      </c>
      <c r="GZ144" s="519">
        <v>0</v>
      </c>
      <c r="HA144" s="519">
        <v>0</v>
      </c>
      <c r="HB144" s="519">
        <v>0</v>
      </c>
      <c r="HC144" s="519">
        <v>0</v>
      </c>
      <c r="HD144" s="519">
        <v>0</v>
      </c>
      <c r="HE144" s="519">
        <v>0</v>
      </c>
      <c r="HF144" s="519">
        <v>0</v>
      </c>
      <c r="HG144" s="519">
        <v>0</v>
      </c>
      <c r="HH144" s="519">
        <v>0</v>
      </c>
      <c r="HI144" s="519">
        <v>0</v>
      </c>
      <c r="HJ144" s="519">
        <v>0</v>
      </c>
      <c r="HK144" s="519">
        <v>0</v>
      </c>
      <c r="HL144" s="519">
        <v>0</v>
      </c>
      <c r="HM144" s="519">
        <v>0</v>
      </c>
      <c r="HN144" s="519">
        <v>0</v>
      </c>
      <c r="HO144" s="519">
        <v>0</v>
      </c>
      <c r="HP144" s="519">
        <v>0</v>
      </c>
      <c r="HQ144" s="519">
        <v>0</v>
      </c>
      <c r="HR144" s="519">
        <v>0</v>
      </c>
      <c r="HS144" s="519">
        <v>0</v>
      </c>
      <c r="HT144" s="519">
        <v>0</v>
      </c>
      <c r="HU144" s="519">
        <v>0</v>
      </c>
      <c r="HV144" s="519">
        <v>0</v>
      </c>
      <c r="HW144" s="519">
        <v>0</v>
      </c>
      <c r="HX144" s="519">
        <v>0</v>
      </c>
      <c r="HY144" s="519">
        <v>0</v>
      </c>
      <c r="HZ144" s="519">
        <v>0</v>
      </c>
      <c r="IA144" s="519">
        <v>0</v>
      </c>
      <c r="IB144" s="519">
        <v>0</v>
      </c>
      <c r="IC144" s="519">
        <v>0</v>
      </c>
      <c r="ID144" s="519">
        <v>0</v>
      </c>
      <c r="IE144" s="519">
        <v>0</v>
      </c>
      <c r="IF144" s="519">
        <v>0</v>
      </c>
      <c r="IG144" s="519">
        <v>0</v>
      </c>
      <c r="IH144" s="519">
        <v>0</v>
      </c>
      <c r="II144" s="519">
        <v>0</v>
      </c>
      <c r="IJ144" s="519">
        <v>0</v>
      </c>
      <c r="IK144" s="519">
        <v>0</v>
      </c>
    </row>
    <row r="145" spans="1:245" hidden="1">
      <c r="A145" s="337"/>
      <c r="B145" s="519" t="s">
        <v>1058</v>
      </c>
      <c r="C145" s="519"/>
      <c r="D145" s="519"/>
      <c r="E145" s="519"/>
      <c r="F145" s="519">
        <v>1</v>
      </c>
      <c r="G145" s="519"/>
      <c r="H145" s="519">
        <v>14</v>
      </c>
      <c r="I145" s="519">
        <v>3</v>
      </c>
      <c r="J145" s="519" t="str">
        <f t="shared" si="9"/>
        <v>SDN10011403</v>
      </c>
      <c r="K145" s="519">
        <v>965</v>
      </c>
      <c r="M145" s="337"/>
      <c r="N145" s="519" t="s">
        <v>1061</v>
      </c>
      <c r="O145" s="519" t="s">
        <v>1059</v>
      </c>
      <c r="P145" s="519">
        <v>20</v>
      </c>
      <c r="Q145" s="183" t="str">
        <f t="shared" si="7"/>
        <v>SDN150120</v>
      </c>
      <c r="R145" s="519">
        <v>0</v>
      </c>
      <c r="S145" s="519">
        <v>0</v>
      </c>
      <c r="T145" s="519">
        <v>0</v>
      </c>
      <c r="U145" s="519">
        <v>0</v>
      </c>
      <c r="V145" s="519">
        <v>0</v>
      </c>
      <c r="W145" s="519">
        <v>0</v>
      </c>
      <c r="X145" s="519">
        <v>0</v>
      </c>
      <c r="Y145" s="519">
        <v>0</v>
      </c>
      <c r="Z145" s="519">
        <v>0</v>
      </c>
      <c r="AA145" s="519">
        <v>0</v>
      </c>
      <c r="AB145" s="519">
        <v>0</v>
      </c>
      <c r="AC145" s="519">
        <v>0</v>
      </c>
      <c r="AD145" s="519">
        <v>0</v>
      </c>
      <c r="AE145" s="519">
        <v>0</v>
      </c>
      <c r="AF145" s="519">
        <v>0</v>
      </c>
      <c r="AG145" s="519">
        <v>0</v>
      </c>
      <c r="AH145" s="519">
        <v>0</v>
      </c>
      <c r="AI145" s="519">
        <v>0</v>
      </c>
      <c r="AJ145" s="519">
        <v>0</v>
      </c>
      <c r="AK145" s="519">
        <v>0</v>
      </c>
      <c r="AL145" s="519">
        <v>0</v>
      </c>
      <c r="AM145" s="519">
        <v>0</v>
      </c>
      <c r="AN145" s="519">
        <v>0</v>
      </c>
      <c r="AO145" s="519">
        <v>0</v>
      </c>
      <c r="AP145" s="519">
        <v>0</v>
      </c>
      <c r="AQ145" s="519">
        <v>0</v>
      </c>
      <c r="AR145" s="519">
        <v>0</v>
      </c>
      <c r="AS145" s="519">
        <v>0</v>
      </c>
      <c r="AT145" s="519">
        <v>0</v>
      </c>
      <c r="AU145" s="519">
        <v>10000</v>
      </c>
      <c r="AV145" s="519">
        <v>0</v>
      </c>
      <c r="AW145" s="519">
        <v>0</v>
      </c>
      <c r="AX145" s="519">
        <v>0</v>
      </c>
      <c r="AY145" s="519">
        <v>0</v>
      </c>
      <c r="AZ145" s="519">
        <v>0</v>
      </c>
      <c r="BA145" s="519">
        <v>0</v>
      </c>
      <c r="BB145" s="519">
        <v>0</v>
      </c>
      <c r="BC145" s="519">
        <v>0</v>
      </c>
      <c r="BD145" s="519">
        <v>0</v>
      </c>
      <c r="BE145" s="519">
        <v>0</v>
      </c>
      <c r="BF145" s="519">
        <v>0</v>
      </c>
      <c r="BG145" s="519">
        <v>0</v>
      </c>
      <c r="BH145" s="519">
        <v>0</v>
      </c>
      <c r="BI145" s="519">
        <v>0</v>
      </c>
      <c r="BJ145" s="519">
        <v>0</v>
      </c>
      <c r="BK145" s="519">
        <v>0</v>
      </c>
      <c r="BL145" s="519">
        <v>0</v>
      </c>
      <c r="BM145" s="519">
        <v>0</v>
      </c>
      <c r="BN145" s="519">
        <v>0</v>
      </c>
      <c r="BO145" s="519">
        <v>0</v>
      </c>
      <c r="BP145" s="519">
        <v>0</v>
      </c>
      <c r="BQ145" s="519">
        <v>0</v>
      </c>
      <c r="BR145" s="519">
        <v>0</v>
      </c>
      <c r="BS145" s="519">
        <v>0</v>
      </c>
      <c r="BT145" s="519">
        <v>0</v>
      </c>
      <c r="BU145" s="519">
        <v>0</v>
      </c>
      <c r="BV145" s="519">
        <v>0</v>
      </c>
      <c r="BW145" s="519">
        <v>0</v>
      </c>
      <c r="BX145" s="519">
        <v>0</v>
      </c>
      <c r="BY145" s="519">
        <v>0</v>
      </c>
      <c r="BZ145" s="519">
        <v>0</v>
      </c>
      <c r="CA145" s="519">
        <v>0</v>
      </c>
      <c r="CB145" s="519">
        <v>0</v>
      </c>
      <c r="CC145" s="519">
        <v>0</v>
      </c>
      <c r="CD145" s="519">
        <v>0</v>
      </c>
      <c r="CE145" s="519">
        <v>0</v>
      </c>
      <c r="CF145" s="519">
        <v>0</v>
      </c>
      <c r="CG145" s="519">
        <v>0</v>
      </c>
      <c r="CH145" s="519">
        <v>0</v>
      </c>
      <c r="CI145" s="519">
        <v>0</v>
      </c>
      <c r="CJ145" s="519">
        <v>0</v>
      </c>
      <c r="CK145" s="519">
        <v>0</v>
      </c>
      <c r="CL145" s="519">
        <v>0</v>
      </c>
      <c r="CM145" s="519">
        <v>0</v>
      </c>
      <c r="CN145" s="519">
        <v>0</v>
      </c>
      <c r="CO145" s="519">
        <v>0</v>
      </c>
      <c r="CP145" s="519">
        <v>0</v>
      </c>
      <c r="CQ145" s="519">
        <v>0</v>
      </c>
      <c r="CR145" s="519">
        <v>0</v>
      </c>
      <c r="CS145" s="519">
        <v>0</v>
      </c>
      <c r="CT145" s="519">
        <v>0</v>
      </c>
      <c r="CU145" s="519">
        <v>0</v>
      </c>
      <c r="CV145" s="519">
        <v>0</v>
      </c>
      <c r="CW145" s="519">
        <v>0</v>
      </c>
      <c r="CX145" s="519">
        <v>0</v>
      </c>
      <c r="CY145" s="519">
        <v>0</v>
      </c>
      <c r="CZ145" s="519">
        <v>0</v>
      </c>
      <c r="DA145" s="519">
        <v>0</v>
      </c>
      <c r="DB145" s="519">
        <v>0</v>
      </c>
      <c r="DC145" s="519">
        <v>0</v>
      </c>
      <c r="DD145" s="519">
        <v>0</v>
      </c>
      <c r="DE145" s="519">
        <v>0</v>
      </c>
      <c r="DF145" s="519">
        <v>0</v>
      </c>
      <c r="DG145" s="519">
        <v>0</v>
      </c>
      <c r="DH145" s="519">
        <v>0</v>
      </c>
      <c r="DI145" s="519">
        <v>0</v>
      </c>
      <c r="DJ145" s="519">
        <v>0</v>
      </c>
      <c r="DK145" s="519">
        <v>0</v>
      </c>
      <c r="DL145" s="519">
        <v>0</v>
      </c>
      <c r="DM145" s="519">
        <v>0</v>
      </c>
      <c r="DN145" s="519">
        <v>0</v>
      </c>
      <c r="DO145" s="519">
        <v>0</v>
      </c>
      <c r="DP145" s="519">
        <v>0</v>
      </c>
      <c r="DQ145" s="519">
        <v>0</v>
      </c>
      <c r="DR145" s="519">
        <v>0</v>
      </c>
      <c r="DS145" s="519">
        <v>0</v>
      </c>
      <c r="DT145" s="519">
        <v>0</v>
      </c>
      <c r="DU145" s="519">
        <v>0</v>
      </c>
      <c r="DV145" s="519">
        <v>0</v>
      </c>
      <c r="DW145" s="519">
        <v>0</v>
      </c>
      <c r="DX145" s="519">
        <v>0</v>
      </c>
      <c r="DY145" s="131"/>
      <c r="DZ145" s="337"/>
      <c r="EA145" s="519" t="s">
        <v>1061</v>
      </c>
      <c r="EB145" s="519" t="s">
        <v>1059</v>
      </c>
      <c r="EC145" s="519">
        <v>20</v>
      </c>
      <c r="ED145" s="521" t="str">
        <f t="shared" si="8"/>
        <v>SDN150120</v>
      </c>
      <c r="EE145" s="519">
        <v>10000</v>
      </c>
      <c r="EF145" s="519">
        <v>10000</v>
      </c>
      <c r="EG145" s="519">
        <v>10000</v>
      </c>
      <c r="EH145" s="519">
        <v>10000</v>
      </c>
      <c r="EI145" s="519">
        <v>10000</v>
      </c>
      <c r="EJ145" s="519">
        <v>10000</v>
      </c>
      <c r="EK145" s="519">
        <v>10000</v>
      </c>
      <c r="EL145" s="519">
        <v>10000</v>
      </c>
      <c r="EM145" s="519">
        <v>10000</v>
      </c>
      <c r="EN145" s="519">
        <v>10000</v>
      </c>
      <c r="EO145" s="519">
        <v>10000</v>
      </c>
      <c r="EP145" s="519">
        <v>10000</v>
      </c>
      <c r="EQ145" s="519">
        <v>10000</v>
      </c>
      <c r="ER145" s="519">
        <v>10000</v>
      </c>
      <c r="ES145" s="519">
        <v>10000</v>
      </c>
      <c r="ET145" s="519">
        <v>10000</v>
      </c>
      <c r="EU145" s="519">
        <v>10000</v>
      </c>
      <c r="EV145" s="519">
        <v>10000</v>
      </c>
      <c r="EW145" s="519">
        <v>10000</v>
      </c>
      <c r="EX145" s="519">
        <v>10000</v>
      </c>
      <c r="EY145" s="519">
        <v>10000</v>
      </c>
      <c r="EZ145" s="519">
        <v>10000</v>
      </c>
      <c r="FA145" s="519">
        <v>10000</v>
      </c>
      <c r="FB145" s="519">
        <v>10000</v>
      </c>
      <c r="FC145" s="519">
        <v>10000</v>
      </c>
      <c r="FD145" s="519">
        <v>10000</v>
      </c>
      <c r="FE145" s="519">
        <v>10000</v>
      </c>
      <c r="FF145" s="519">
        <v>10000</v>
      </c>
      <c r="FG145" s="519">
        <v>10000</v>
      </c>
      <c r="FH145" s="519">
        <v>10000</v>
      </c>
      <c r="FI145" s="519">
        <v>0</v>
      </c>
      <c r="FJ145" s="519">
        <v>0</v>
      </c>
      <c r="FK145" s="519">
        <v>0</v>
      </c>
      <c r="FL145" s="519">
        <v>0</v>
      </c>
      <c r="FM145" s="519">
        <v>0</v>
      </c>
      <c r="FN145" s="519">
        <v>0</v>
      </c>
      <c r="FO145" s="519">
        <v>0</v>
      </c>
      <c r="FP145" s="519">
        <v>0</v>
      </c>
      <c r="FQ145" s="519">
        <v>0</v>
      </c>
      <c r="FR145" s="519">
        <v>0</v>
      </c>
      <c r="FS145" s="519">
        <v>0</v>
      </c>
      <c r="FT145" s="519">
        <v>0</v>
      </c>
      <c r="FU145" s="519">
        <v>0</v>
      </c>
      <c r="FV145" s="519">
        <v>0</v>
      </c>
      <c r="FW145" s="519">
        <v>0</v>
      </c>
      <c r="FX145" s="519">
        <v>0</v>
      </c>
      <c r="FY145" s="519">
        <v>0</v>
      </c>
      <c r="FZ145" s="519">
        <v>0</v>
      </c>
      <c r="GA145" s="519">
        <v>0</v>
      </c>
      <c r="GB145" s="519">
        <v>0</v>
      </c>
      <c r="GC145" s="519">
        <v>0</v>
      </c>
      <c r="GD145" s="519">
        <v>0</v>
      </c>
      <c r="GE145" s="519">
        <v>0</v>
      </c>
      <c r="GF145" s="519">
        <v>0</v>
      </c>
      <c r="GG145" s="519">
        <v>0</v>
      </c>
      <c r="GH145" s="519">
        <v>0</v>
      </c>
      <c r="GI145" s="519">
        <v>0</v>
      </c>
      <c r="GJ145" s="519">
        <v>0</v>
      </c>
      <c r="GK145" s="519">
        <v>0</v>
      </c>
      <c r="GL145" s="519">
        <v>0</v>
      </c>
      <c r="GM145" s="519">
        <v>0</v>
      </c>
      <c r="GN145" s="519">
        <v>0</v>
      </c>
      <c r="GO145" s="519">
        <v>0</v>
      </c>
      <c r="GP145" s="519">
        <v>0</v>
      </c>
      <c r="GQ145" s="519">
        <v>0</v>
      </c>
      <c r="GR145" s="519">
        <v>0</v>
      </c>
      <c r="GS145" s="519">
        <v>0</v>
      </c>
      <c r="GT145" s="519">
        <v>0</v>
      </c>
      <c r="GU145" s="519">
        <v>0</v>
      </c>
      <c r="GV145" s="519">
        <v>0</v>
      </c>
      <c r="GW145" s="519">
        <v>0</v>
      </c>
      <c r="GX145" s="519">
        <v>0</v>
      </c>
      <c r="GY145" s="519">
        <v>0</v>
      </c>
      <c r="GZ145" s="519">
        <v>0</v>
      </c>
      <c r="HA145" s="519">
        <v>0</v>
      </c>
      <c r="HB145" s="519">
        <v>0</v>
      </c>
      <c r="HC145" s="519">
        <v>0</v>
      </c>
      <c r="HD145" s="519">
        <v>0</v>
      </c>
      <c r="HE145" s="519">
        <v>0</v>
      </c>
      <c r="HF145" s="519">
        <v>0</v>
      </c>
      <c r="HG145" s="519">
        <v>0</v>
      </c>
      <c r="HH145" s="519">
        <v>0</v>
      </c>
      <c r="HI145" s="519">
        <v>0</v>
      </c>
      <c r="HJ145" s="519">
        <v>0</v>
      </c>
      <c r="HK145" s="519">
        <v>0</v>
      </c>
      <c r="HL145" s="519">
        <v>0</v>
      </c>
      <c r="HM145" s="519">
        <v>0</v>
      </c>
      <c r="HN145" s="519">
        <v>0</v>
      </c>
      <c r="HO145" s="519">
        <v>0</v>
      </c>
      <c r="HP145" s="519">
        <v>0</v>
      </c>
      <c r="HQ145" s="519">
        <v>0</v>
      </c>
      <c r="HR145" s="519">
        <v>0</v>
      </c>
      <c r="HS145" s="519">
        <v>0</v>
      </c>
      <c r="HT145" s="519">
        <v>0</v>
      </c>
      <c r="HU145" s="519">
        <v>0</v>
      </c>
      <c r="HV145" s="519">
        <v>0</v>
      </c>
      <c r="HW145" s="519">
        <v>0</v>
      </c>
      <c r="HX145" s="519">
        <v>0</v>
      </c>
      <c r="HY145" s="519">
        <v>0</v>
      </c>
      <c r="HZ145" s="519">
        <v>0</v>
      </c>
      <c r="IA145" s="519">
        <v>0</v>
      </c>
      <c r="IB145" s="519">
        <v>0</v>
      </c>
      <c r="IC145" s="519">
        <v>0</v>
      </c>
      <c r="ID145" s="519">
        <v>0</v>
      </c>
      <c r="IE145" s="519">
        <v>0</v>
      </c>
      <c r="IF145" s="519">
        <v>0</v>
      </c>
      <c r="IG145" s="519">
        <v>0</v>
      </c>
      <c r="IH145" s="519">
        <v>0</v>
      </c>
      <c r="II145" s="519">
        <v>0</v>
      </c>
      <c r="IJ145" s="519">
        <v>0</v>
      </c>
      <c r="IK145" s="519">
        <v>0</v>
      </c>
    </row>
    <row r="146" spans="1:245" hidden="1">
      <c r="A146" s="337"/>
      <c r="B146" s="519" t="s">
        <v>1058</v>
      </c>
      <c r="C146" s="519"/>
      <c r="D146" s="519"/>
      <c r="E146" s="519"/>
      <c r="F146" s="519">
        <v>1</v>
      </c>
      <c r="G146" s="519"/>
      <c r="H146" s="519">
        <v>14</v>
      </c>
      <c r="I146" s="519">
        <v>4</v>
      </c>
      <c r="J146" s="519" t="str">
        <f t="shared" si="9"/>
        <v>SDN10011404</v>
      </c>
      <c r="K146" s="519">
        <v>965</v>
      </c>
      <c r="M146" s="337"/>
      <c r="N146" s="519" t="s">
        <v>1061</v>
      </c>
      <c r="O146" s="519" t="s">
        <v>1059</v>
      </c>
      <c r="P146" s="519">
        <v>21</v>
      </c>
      <c r="Q146" s="183" t="str">
        <f t="shared" si="7"/>
        <v>SDN150121</v>
      </c>
      <c r="R146" s="519">
        <v>0</v>
      </c>
      <c r="S146" s="519">
        <v>0</v>
      </c>
      <c r="T146" s="519">
        <v>0</v>
      </c>
      <c r="U146" s="519">
        <v>0</v>
      </c>
      <c r="V146" s="519">
        <v>0</v>
      </c>
      <c r="W146" s="519">
        <v>0</v>
      </c>
      <c r="X146" s="519">
        <v>0</v>
      </c>
      <c r="Y146" s="519">
        <v>0</v>
      </c>
      <c r="Z146" s="519">
        <v>0</v>
      </c>
      <c r="AA146" s="519">
        <v>0</v>
      </c>
      <c r="AB146" s="519">
        <v>0</v>
      </c>
      <c r="AC146" s="519">
        <v>0</v>
      </c>
      <c r="AD146" s="519">
        <v>0</v>
      </c>
      <c r="AE146" s="519">
        <v>0</v>
      </c>
      <c r="AF146" s="519">
        <v>0</v>
      </c>
      <c r="AG146" s="519">
        <v>0</v>
      </c>
      <c r="AH146" s="519">
        <v>0</v>
      </c>
      <c r="AI146" s="519">
        <v>0</v>
      </c>
      <c r="AJ146" s="519">
        <v>0</v>
      </c>
      <c r="AK146" s="519">
        <v>0</v>
      </c>
      <c r="AL146" s="519">
        <v>0</v>
      </c>
      <c r="AM146" s="519">
        <v>0</v>
      </c>
      <c r="AN146" s="519">
        <v>0</v>
      </c>
      <c r="AO146" s="519">
        <v>0</v>
      </c>
      <c r="AP146" s="519">
        <v>0</v>
      </c>
      <c r="AQ146" s="519">
        <v>0</v>
      </c>
      <c r="AR146" s="519">
        <v>0</v>
      </c>
      <c r="AS146" s="519">
        <v>0</v>
      </c>
      <c r="AT146" s="519">
        <v>0</v>
      </c>
      <c r="AU146" s="519">
        <v>10000</v>
      </c>
      <c r="AV146" s="519">
        <v>0</v>
      </c>
      <c r="AW146" s="519">
        <v>0</v>
      </c>
      <c r="AX146" s="519">
        <v>0</v>
      </c>
      <c r="AY146" s="519">
        <v>0</v>
      </c>
      <c r="AZ146" s="519">
        <v>0</v>
      </c>
      <c r="BA146" s="519">
        <v>0</v>
      </c>
      <c r="BB146" s="519">
        <v>0</v>
      </c>
      <c r="BC146" s="519">
        <v>0</v>
      </c>
      <c r="BD146" s="519">
        <v>0</v>
      </c>
      <c r="BE146" s="519">
        <v>0</v>
      </c>
      <c r="BF146" s="519">
        <v>0</v>
      </c>
      <c r="BG146" s="519">
        <v>0</v>
      </c>
      <c r="BH146" s="519">
        <v>0</v>
      </c>
      <c r="BI146" s="519">
        <v>0</v>
      </c>
      <c r="BJ146" s="519">
        <v>0</v>
      </c>
      <c r="BK146" s="519">
        <v>0</v>
      </c>
      <c r="BL146" s="519">
        <v>0</v>
      </c>
      <c r="BM146" s="519">
        <v>0</v>
      </c>
      <c r="BN146" s="519">
        <v>0</v>
      </c>
      <c r="BO146" s="519">
        <v>0</v>
      </c>
      <c r="BP146" s="519">
        <v>0</v>
      </c>
      <c r="BQ146" s="519">
        <v>0</v>
      </c>
      <c r="BR146" s="519">
        <v>0</v>
      </c>
      <c r="BS146" s="519">
        <v>0</v>
      </c>
      <c r="BT146" s="519">
        <v>0</v>
      </c>
      <c r="BU146" s="519">
        <v>0</v>
      </c>
      <c r="BV146" s="519">
        <v>0</v>
      </c>
      <c r="BW146" s="519">
        <v>0</v>
      </c>
      <c r="BX146" s="519">
        <v>0</v>
      </c>
      <c r="BY146" s="519">
        <v>0</v>
      </c>
      <c r="BZ146" s="519">
        <v>0</v>
      </c>
      <c r="CA146" s="519">
        <v>0</v>
      </c>
      <c r="CB146" s="519">
        <v>0</v>
      </c>
      <c r="CC146" s="519">
        <v>0</v>
      </c>
      <c r="CD146" s="519">
        <v>0</v>
      </c>
      <c r="CE146" s="519">
        <v>0</v>
      </c>
      <c r="CF146" s="519">
        <v>0</v>
      </c>
      <c r="CG146" s="519">
        <v>0</v>
      </c>
      <c r="CH146" s="519">
        <v>0</v>
      </c>
      <c r="CI146" s="519">
        <v>0</v>
      </c>
      <c r="CJ146" s="519">
        <v>0</v>
      </c>
      <c r="CK146" s="519">
        <v>0</v>
      </c>
      <c r="CL146" s="519">
        <v>0</v>
      </c>
      <c r="CM146" s="519">
        <v>0</v>
      </c>
      <c r="CN146" s="519">
        <v>0</v>
      </c>
      <c r="CO146" s="519">
        <v>0</v>
      </c>
      <c r="CP146" s="519">
        <v>0</v>
      </c>
      <c r="CQ146" s="519">
        <v>0</v>
      </c>
      <c r="CR146" s="519">
        <v>0</v>
      </c>
      <c r="CS146" s="519">
        <v>0</v>
      </c>
      <c r="CT146" s="519">
        <v>0</v>
      </c>
      <c r="CU146" s="519">
        <v>0</v>
      </c>
      <c r="CV146" s="519">
        <v>0</v>
      </c>
      <c r="CW146" s="519">
        <v>0</v>
      </c>
      <c r="CX146" s="519">
        <v>0</v>
      </c>
      <c r="CY146" s="519">
        <v>0</v>
      </c>
      <c r="CZ146" s="519">
        <v>0</v>
      </c>
      <c r="DA146" s="519">
        <v>0</v>
      </c>
      <c r="DB146" s="519">
        <v>0</v>
      </c>
      <c r="DC146" s="519">
        <v>0</v>
      </c>
      <c r="DD146" s="519">
        <v>0</v>
      </c>
      <c r="DE146" s="519">
        <v>0</v>
      </c>
      <c r="DF146" s="519">
        <v>0</v>
      </c>
      <c r="DG146" s="519">
        <v>0</v>
      </c>
      <c r="DH146" s="519">
        <v>0</v>
      </c>
      <c r="DI146" s="519">
        <v>0</v>
      </c>
      <c r="DJ146" s="519">
        <v>0</v>
      </c>
      <c r="DK146" s="519">
        <v>0</v>
      </c>
      <c r="DL146" s="519">
        <v>0</v>
      </c>
      <c r="DM146" s="519">
        <v>0</v>
      </c>
      <c r="DN146" s="519">
        <v>0</v>
      </c>
      <c r="DO146" s="519">
        <v>0</v>
      </c>
      <c r="DP146" s="519">
        <v>0</v>
      </c>
      <c r="DQ146" s="519">
        <v>0</v>
      </c>
      <c r="DR146" s="519">
        <v>0</v>
      </c>
      <c r="DS146" s="519">
        <v>0</v>
      </c>
      <c r="DT146" s="519">
        <v>0</v>
      </c>
      <c r="DU146" s="519">
        <v>0</v>
      </c>
      <c r="DV146" s="519">
        <v>0</v>
      </c>
      <c r="DW146" s="519">
        <v>0</v>
      </c>
      <c r="DX146" s="519">
        <v>0</v>
      </c>
      <c r="DY146" s="131"/>
      <c r="DZ146" s="337"/>
      <c r="EA146" s="519" t="s">
        <v>1061</v>
      </c>
      <c r="EB146" s="519" t="s">
        <v>1059</v>
      </c>
      <c r="EC146" s="519">
        <v>21</v>
      </c>
      <c r="ED146" s="521" t="str">
        <f t="shared" si="8"/>
        <v>SDN150121</v>
      </c>
      <c r="EE146" s="519">
        <v>10000</v>
      </c>
      <c r="EF146" s="519">
        <v>10000</v>
      </c>
      <c r="EG146" s="519">
        <v>10000</v>
      </c>
      <c r="EH146" s="519">
        <v>10000</v>
      </c>
      <c r="EI146" s="519">
        <v>10000</v>
      </c>
      <c r="EJ146" s="519">
        <v>10000</v>
      </c>
      <c r="EK146" s="519">
        <v>10000</v>
      </c>
      <c r="EL146" s="519">
        <v>10000</v>
      </c>
      <c r="EM146" s="519">
        <v>10000</v>
      </c>
      <c r="EN146" s="519">
        <v>10000</v>
      </c>
      <c r="EO146" s="519">
        <v>10000</v>
      </c>
      <c r="EP146" s="519">
        <v>10000</v>
      </c>
      <c r="EQ146" s="519">
        <v>10000</v>
      </c>
      <c r="ER146" s="519">
        <v>10000</v>
      </c>
      <c r="ES146" s="519">
        <v>10000</v>
      </c>
      <c r="ET146" s="519">
        <v>10000</v>
      </c>
      <c r="EU146" s="519">
        <v>10000</v>
      </c>
      <c r="EV146" s="519">
        <v>10000</v>
      </c>
      <c r="EW146" s="519">
        <v>10000</v>
      </c>
      <c r="EX146" s="519">
        <v>10000</v>
      </c>
      <c r="EY146" s="519">
        <v>10000</v>
      </c>
      <c r="EZ146" s="519">
        <v>10000</v>
      </c>
      <c r="FA146" s="519">
        <v>10000</v>
      </c>
      <c r="FB146" s="519">
        <v>10000</v>
      </c>
      <c r="FC146" s="519">
        <v>10000</v>
      </c>
      <c r="FD146" s="519">
        <v>10000</v>
      </c>
      <c r="FE146" s="519">
        <v>10000</v>
      </c>
      <c r="FF146" s="519">
        <v>10000</v>
      </c>
      <c r="FG146" s="519">
        <v>10000</v>
      </c>
      <c r="FH146" s="519">
        <v>10000</v>
      </c>
      <c r="FI146" s="519">
        <v>0</v>
      </c>
      <c r="FJ146" s="519">
        <v>0</v>
      </c>
      <c r="FK146" s="519">
        <v>0</v>
      </c>
      <c r="FL146" s="519">
        <v>0</v>
      </c>
      <c r="FM146" s="519">
        <v>0</v>
      </c>
      <c r="FN146" s="519">
        <v>0</v>
      </c>
      <c r="FO146" s="519">
        <v>0</v>
      </c>
      <c r="FP146" s="519">
        <v>0</v>
      </c>
      <c r="FQ146" s="519">
        <v>0</v>
      </c>
      <c r="FR146" s="519">
        <v>0</v>
      </c>
      <c r="FS146" s="519">
        <v>0</v>
      </c>
      <c r="FT146" s="519">
        <v>0</v>
      </c>
      <c r="FU146" s="519">
        <v>0</v>
      </c>
      <c r="FV146" s="519">
        <v>0</v>
      </c>
      <c r="FW146" s="519">
        <v>0</v>
      </c>
      <c r="FX146" s="519">
        <v>0</v>
      </c>
      <c r="FY146" s="519">
        <v>0</v>
      </c>
      <c r="FZ146" s="519">
        <v>0</v>
      </c>
      <c r="GA146" s="519">
        <v>0</v>
      </c>
      <c r="GB146" s="519">
        <v>0</v>
      </c>
      <c r="GC146" s="519">
        <v>0</v>
      </c>
      <c r="GD146" s="519">
        <v>0</v>
      </c>
      <c r="GE146" s="519">
        <v>0</v>
      </c>
      <c r="GF146" s="519">
        <v>0</v>
      </c>
      <c r="GG146" s="519">
        <v>0</v>
      </c>
      <c r="GH146" s="519">
        <v>0</v>
      </c>
      <c r="GI146" s="519">
        <v>0</v>
      </c>
      <c r="GJ146" s="519">
        <v>0</v>
      </c>
      <c r="GK146" s="519">
        <v>0</v>
      </c>
      <c r="GL146" s="519">
        <v>0</v>
      </c>
      <c r="GM146" s="519">
        <v>0</v>
      </c>
      <c r="GN146" s="519">
        <v>0</v>
      </c>
      <c r="GO146" s="519">
        <v>0</v>
      </c>
      <c r="GP146" s="519">
        <v>0</v>
      </c>
      <c r="GQ146" s="519">
        <v>0</v>
      </c>
      <c r="GR146" s="519">
        <v>0</v>
      </c>
      <c r="GS146" s="519">
        <v>0</v>
      </c>
      <c r="GT146" s="519">
        <v>0</v>
      </c>
      <c r="GU146" s="519">
        <v>0</v>
      </c>
      <c r="GV146" s="519">
        <v>0</v>
      </c>
      <c r="GW146" s="519">
        <v>0</v>
      </c>
      <c r="GX146" s="519">
        <v>0</v>
      </c>
      <c r="GY146" s="519">
        <v>0</v>
      </c>
      <c r="GZ146" s="519">
        <v>0</v>
      </c>
      <c r="HA146" s="519">
        <v>0</v>
      </c>
      <c r="HB146" s="519">
        <v>0</v>
      </c>
      <c r="HC146" s="519">
        <v>0</v>
      </c>
      <c r="HD146" s="519">
        <v>0</v>
      </c>
      <c r="HE146" s="519">
        <v>0</v>
      </c>
      <c r="HF146" s="519">
        <v>0</v>
      </c>
      <c r="HG146" s="519">
        <v>0</v>
      </c>
      <c r="HH146" s="519">
        <v>0</v>
      </c>
      <c r="HI146" s="519">
        <v>0</v>
      </c>
      <c r="HJ146" s="519">
        <v>0</v>
      </c>
      <c r="HK146" s="519">
        <v>0</v>
      </c>
      <c r="HL146" s="519">
        <v>0</v>
      </c>
      <c r="HM146" s="519">
        <v>0</v>
      </c>
      <c r="HN146" s="519">
        <v>0</v>
      </c>
      <c r="HO146" s="519">
        <v>0</v>
      </c>
      <c r="HP146" s="519">
        <v>0</v>
      </c>
      <c r="HQ146" s="519">
        <v>0</v>
      </c>
      <c r="HR146" s="519">
        <v>0</v>
      </c>
      <c r="HS146" s="519">
        <v>0</v>
      </c>
      <c r="HT146" s="519">
        <v>0</v>
      </c>
      <c r="HU146" s="519">
        <v>0</v>
      </c>
      <c r="HV146" s="519">
        <v>0</v>
      </c>
      <c r="HW146" s="519">
        <v>0</v>
      </c>
      <c r="HX146" s="519">
        <v>0</v>
      </c>
      <c r="HY146" s="519">
        <v>0</v>
      </c>
      <c r="HZ146" s="519">
        <v>0</v>
      </c>
      <c r="IA146" s="519">
        <v>0</v>
      </c>
      <c r="IB146" s="519">
        <v>0</v>
      </c>
      <c r="IC146" s="519">
        <v>0</v>
      </c>
      <c r="ID146" s="519">
        <v>0</v>
      </c>
      <c r="IE146" s="519">
        <v>0</v>
      </c>
      <c r="IF146" s="519">
        <v>0</v>
      </c>
      <c r="IG146" s="519">
        <v>0</v>
      </c>
      <c r="IH146" s="519">
        <v>0</v>
      </c>
      <c r="II146" s="519">
        <v>0</v>
      </c>
      <c r="IJ146" s="519">
        <v>0</v>
      </c>
      <c r="IK146" s="519">
        <v>0</v>
      </c>
    </row>
    <row r="147" spans="1:245" hidden="1">
      <c r="A147" s="337"/>
      <c r="B147" s="519" t="s">
        <v>1058</v>
      </c>
      <c r="C147" s="519"/>
      <c r="D147" s="519"/>
      <c r="E147" s="519"/>
      <c r="F147" s="519">
        <v>1</v>
      </c>
      <c r="G147" s="519"/>
      <c r="H147" s="519">
        <v>14</v>
      </c>
      <c r="I147" s="519">
        <v>5</v>
      </c>
      <c r="J147" s="519" t="str">
        <f t="shared" si="9"/>
        <v>SDN10011405</v>
      </c>
      <c r="K147" s="519">
        <v>965</v>
      </c>
      <c r="M147" s="337"/>
      <c r="N147" s="519" t="s">
        <v>1061</v>
      </c>
      <c r="O147" s="519" t="s">
        <v>1059</v>
      </c>
      <c r="P147" s="519">
        <v>22</v>
      </c>
      <c r="Q147" s="183" t="str">
        <f t="shared" si="7"/>
        <v>SDN150122</v>
      </c>
      <c r="R147" s="519">
        <v>0</v>
      </c>
      <c r="S147" s="519">
        <v>0</v>
      </c>
      <c r="T147" s="519">
        <v>0</v>
      </c>
      <c r="U147" s="519">
        <v>0</v>
      </c>
      <c r="V147" s="519">
        <v>0</v>
      </c>
      <c r="W147" s="519">
        <v>0</v>
      </c>
      <c r="X147" s="519">
        <v>0</v>
      </c>
      <c r="Y147" s="519">
        <v>0</v>
      </c>
      <c r="Z147" s="519">
        <v>0</v>
      </c>
      <c r="AA147" s="519">
        <v>0</v>
      </c>
      <c r="AB147" s="519">
        <v>0</v>
      </c>
      <c r="AC147" s="519">
        <v>0</v>
      </c>
      <c r="AD147" s="519">
        <v>0</v>
      </c>
      <c r="AE147" s="519">
        <v>0</v>
      </c>
      <c r="AF147" s="519">
        <v>0</v>
      </c>
      <c r="AG147" s="519">
        <v>0</v>
      </c>
      <c r="AH147" s="519">
        <v>0</v>
      </c>
      <c r="AI147" s="519">
        <v>0</v>
      </c>
      <c r="AJ147" s="519">
        <v>0</v>
      </c>
      <c r="AK147" s="519">
        <v>0</v>
      </c>
      <c r="AL147" s="519">
        <v>0</v>
      </c>
      <c r="AM147" s="519">
        <v>0</v>
      </c>
      <c r="AN147" s="519">
        <v>0</v>
      </c>
      <c r="AO147" s="519">
        <v>0</v>
      </c>
      <c r="AP147" s="519">
        <v>0</v>
      </c>
      <c r="AQ147" s="519">
        <v>0</v>
      </c>
      <c r="AR147" s="519">
        <v>0</v>
      </c>
      <c r="AS147" s="519">
        <v>0</v>
      </c>
      <c r="AT147" s="519">
        <v>0</v>
      </c>
      <c r="AU147" s="519">
        <v>10000</v>
      </c>
      <c r="AV147" s="519">
        <v>0</v>
      </c>
      <c r="AW147" s="519">
        <v>0</v>
      </c>
      <c r="AX147" s="519">
        <v>0</v>
      </c>
      <c r="AY147" s="519">
        <v>0</v>
      </c>
      <c r="AZ147" s="519">
        <v>0</v>
      </c>
      <c r="BA147" s="519">
        <v>0</v>
      </c>
      <c r="BB147" s="519">
        <v>0</v>
      </c>
      <c r="BC147" s="519">
        <v>0</v>
      </c>
      <c r="BD147" s="519">
        <v>0</v>
      </c>
      <c r="BE147" s="519">
        <v>0</v>
      </c>
      <c r="BF147" s="519">
        <v>0</v>
      </c>
      <c r="BG147" s="519">
        <v>0</v>
      </c>
      <c r="BH147" s="519">
        <v>0</v>
      </c>
      <c r="BI147" s="519">
        <v>0</v>
      </c>
      <c r="BJ147" s="519">
        <v>0</v>
      </c>
      <c r="BK147" s="519">
        <v>0</v>
      </c>
      <c r="BL147" s="519">
        <v>0</v>
      </c>
      <c r="BM147" s="519">
        <v>0</v>
      </c>
      <c r="BN147" s="519">
        <v>0</v>
      </c>
      <c r="BO147" s="519">
        <v>0</v>
      </c>
      <c r="BP147" s="519">
        <v>0</v>
      </c>
      <c r="BQ147" s="519">
        <v>0</v>
      </c>
      <c r="BR147" s="519">
        <v>0</v>
      </c>
      <c r="BS147" s="519">
        <v>0</v>
      </c>
      <c r="BT147" s="519">
        <v>0</v>
      </c>
      <c r="BU147" s="519">
        <v>0</v>
      </c>
      <c r="BV147" s="519">
        <v>0</v>
      </c>
      <c r="BW147" s="519">
        <v>0</v>
      </c>
      <c r="BX147" s="519">
        <v>0</v>
      </c>
      <c r="BY147" s="519">
        <v>0</v>
      </c>
      <c r="BZ147" s="519">
        <v>0</v>
      </c>
      <c r="CA147" s="519">
        <v>0</v>
      </c>
      <c r="CB147" s="519">
        <v>0</v>
      </c>
      <c r="CC147" s="519">
        <v>0</v>
      </c>
      <c r="CD147" s="519">
        <v>0</v>
      </c>
      <c r="CE147" s="519">
        <v>0</v>
      </c>
      <c r="CF147" s="519">
        <v>0</v>
      </c>
      <c r="CG147" s="519">
        <v>0</v>
      </c>
      <c r="CH147" s="519">
        <v>0</v>
      </c>
      <c r="CI147" s="519">
        <v>0</v>
      </c>
      <c r="CJ147" s="519">
        <v>0</v>
      </c>
      <c r="CK147" s="519">
        <v>0</v>
      </c>
      <c r="CL147" s="519">
        <v>0</v>
      </c>
      <c r="CM147" s="519">
        <v>0</v>
      </c>
      <c r="CN147" s="519">
        <v>0</v>
      </c>
      <c r="CO147" s="519">
        <v>0</v>
      </c>
      <c r="CP147" s="519">
        <v>0</v>
      </c>
      <c r="CQ147" s="519">
        <v>0</v>
      </c>
      <c r="CR147" s="519">
        <v>0</v>
      </c>
      <c r="CS147" s="519">
        <v>0</v>
      </c>
      <c r="CT147" s="519">
        <v>0</v>
      </c>
      <c r="CU147" s="519">
        <v>0</v>
      </c>
      <c r="CV147" s="519">
        <v>0</v>
      </c>
      <c r="CW147" s="519">
        <v>0</v>
      </c>
      <c r="CX147" s="519">
        <v>0</v>
      </c>
      <c r="CY147" s="519">
        <v>0</v>
      </c>
      <c r="CZ147" s="519">
        <v>0</v>
      </c>
      <c r="DA147" s="519">
        <v>0</v>
      </c>
      <c r="DB147" s="519">
        <v>0</v>
      </c>
      <c r="DC147" s="519">
        <v>0</v>
      </c>
      <c r="DD147" s="519">
        <v>0</v>
      </c>
      <c r="DE147" s="519">
        <v>0</v>
      </c>
      <c r="DF147" s="519">
        <v>0</v>
      </c>
      <c r="DG147" s="519">
        <v>0</v>
      </c>
      <c r="DH147" s="519">
        <v>0</v>
      </c>
      <c r="DI147" s="519">
        <v>0</v>
      </c>
      <c r="DJ147" s="519">
        <v>0</v>
      </c>
      <c r="DK147" s="519">
        <v>0</v>
      </c>
      <c r="DL147" s="519">
        <v>0</v>
      </c>
      <c r="DM147" s="519">
        <v>0</v>
      </c>
      <c r="DN147" s="519">
        <v>0</v>
      </c>
      <c r="DO147" s="519">
        <v>0</v>
      </c>
      <c r="DP147" s="519">
        <v>0</v>
      </c>
      <c r="DQ147" s="519">
        <v>0</v>
      </c>
      <c r="DR147" s="519">
        <v>0</v>
      </c>
      <c r="DS147" s="519">
        <v>0</v>
      </c>
      <c r="DT147" s="519">
        <v>0</v>
      </c>
      <c r="DU147" s="519">
        <v>0</v>
      </c>
      <c r="DV147" s="519">
        <v>0</v>
      </c>
      <c r="DW147" s="519">
        <v>0</v>
      </c>
      <c r="DX147" s="519">
        <v>0</v>
      </c>
      <c r="DY147" s="131"/>
      <c r="DZ147" s="337"/>
      <c r="EA147" s="519" t="s">
        <v>1061</v>
      </c>
      <c r="EB147" s="519" t="s">
        <v>1059</v>
      </c>
      <c r="EC147" s="519">
        <v>22</v>
      </c>
      <c r="ED147" s="521" t="str">
        <f t="shared" si="8"/>
        <v>SDN150122</v>
      </c>
      <c r="EE147" s="519">
        <v>10000</v>
      </c>
      <c r="EF147" s="519">
        <v>10000</v>
      </c>
      <c r="EG147" s="519">
        <v>10000</v>
      </c>
      <c r="EH147" s="519">
        <v>10000</v>
      </c>
      <c r="EI147" s="519">
        <v>10000</v>
      </c>
      <c r="EJ147" s="519">
        <v>10000</v>
      </c>
      <c r="EK147" s="519">
        <v>10000</v>
      </c>
      <c r="EL147" s="519">
        <v>10000</v>
      </c>
      <c r="EM147" s="519">
        <v>10000</v>
      </c>
      <c r="EN147" s="519">
        <v>10000</v>
      </c>
      <c r="EO147" s="519">
        <v>10000</v>
      </c>
      <c r="EP147" s="519">
        <v>10000</v>
      </c>
      <c r="EQ147" s="519">
        <v>10000</v>
      </c>
      <c r="ER147" s="519">
        <v>10000</v>
      </c>
      <c r="ES147" s="519">
        <v>10000</v>
      </c>
      <c r="ET147" s="519">
        <v>10000</v>
      </c>
      <c r="EU147" s="519">
        <v>10000</v>
      </c>
      <c r="EV147" s="519">
        <v>10000</v>
      </c>
      <c r="EW147" s="519">
        <v>10000</v>
      </c>
      <c r="EX147" s="519">
        <v>10000</v>
      </c>
      <c r="EY147" s="519">
        <v>10000</v>
      </c>
      <c r="EZ147" s="519">
        <v>10000</v>
      </c>
      <c r="FA147" s="519">
        <v>10000</v>
      </c>
      <c r="FB147" s="519">
        <v>10000</v>
      </c>
      <c r="FC147" s="519">
        <v>10000</v>
      </c>
      <c r="FD147" s="519">
        <v>10000</v>
      </c>
      <c r="FE147" s="519">
        <v>10000</v>
      </c>
      <c r="FF147" s="519">
        <v>10000</v>
      </c>
      <c r="FG147" s="519">
        <v>10000</v>
      </c>
      <c r="FH147" s="519">
        <v>10000</v>
      </c>
      <c r="FI147" s="519">
        <v>0</v>
      </c>
      <c r="FJ147" s="519">
        <v>0</v>
      </c>
      <c r="FK147" s="519">
        <v>0</v>
      </c>
      <c r="FL147" s="519">
        <v>0</v>
      </c>
      <c r="FM147" s="519">
        <v>0</v>
      </c>
      <c r="FN147" s="519">
        <v>0</v>
      </c>
      <c r="FO147" s="519">
        <v>0</v>
      </c>
      <c r="FP147" s="519">
        <v>0</v>
      </c>
      <c r="FQ147" s="519">
        <v>0</v>
      </c>
      <c r="FR147" s="519">
        <v>0</v>
      </c>
      <c r="FS147" s="519">
        <v>0</v>
      </c>
      <c r="FT147" s="519">
        <v>0</v>
      </c>
      <c r="FU147" s="519">
        <v>0</v>
      </c>
      <c r="FV147" s="519">
        <v>0</v>
      </c>
      <c r="FW147" s="519">
        <v>0</v>
      </c>
      <c r="FX147" s="519">
        <v>0</v>
      </c>
      <c r="FY147" s="519">
        <v>0</v>
      </c>
      <c r="FZ147" s="519">
        <v>0</v>
      </c>
      <c r="GA147" s="519">
        <v>0</v>
      </c>
      <c r="GB147" s="519">
        <v>0</v>
      </c>
      <c r="GC147" s="519">
        <v>0</v>
      </c>
      <c r="GD147" s="519">
        <v>0</v>
      </c>
      <c r="GE147" s="519">
        <v>0</v>
      </c>
      <c r="GF147" s="519">
        <v>0</v>
      </c>
      <c r="GG147" s="519">
        <v>0</v>
      </c>
      <c r="GH147" s="519">
        <v>0</v>
      </c>
      <c r="GI147" s="519">
        <v>0</v>
      </c>
      <c r="GJ147" s="519">
        <v>0</v>
      </c>
      <c r="GK147" s="519">
        <v>0</v>
      </c>
      <c r="GL147" s="519">
        <v>0</v>
      </c>
      <c r="GM147" s="519">
        <v>0</v>
      </c>
      <c r="GN147" s="519">
        <v>0</v>
      </c>
      <c r="GO147" s="519">
        <v>0</v>
      </c>
      <c r="GP147" s="519">
        <v>0</v>
      </c>
      <c r="GQ147" s="519">
        <v>0</v>
      </c>
      <c r="GR147" s="519">
        <v>0</v>
      </c>
      <c r="GS147" s="519">
        <v>0</v>
      </c>
      <c r="GT147" s="519">
        <v>0</v>
      </c>
      <c r="GU147" s="519">
        <v>0</v>
      </c>
      <c r="GV147" s="519">
        <v>0</v>
      </c>
      <c r="GW147" s="519">
        <v>0</v>
      </c>
      <c r="GX147" s="519">
        <v>0</v>
      </c>
      <c r="GY147" s="519">
        <v>0</v>
      </c>
      <c r="GZ147" s="519">
        <v>0</v>
      </c>
      <c r="HA147" s="519">
        <v>0</v>
      </c>
      <c r="HB147" s="519">
        <v>0</v>
      </c>
      <c r="HC147" s="519">
        <v>0</v>
      </c>
      <c r="HD147" s="519">
        <v>0</v>
      </c>
      <c r="HE147" s="519">
        <v>0</v>
      </c>
      <c r="HF147" s="519">
        <v>0</v>
      </c>
      <c r="HG147" s="519">
        <v>0</v>
      </c>
      <c r="HH147" s="519">
        <v>0</v>
      </c>
      <c r="HI147" s="519">
        <v>0</v>
      </c>
      <c r="HJ147" s="519">
        <v>0</v>
      </c>
      <c r="HK147" s="519">
        <v>0</v>
      </c>
      <c r="HL147" s="519">
        <v>0</v>
      </c>
      <c r="HM147" s="519">
        <v>0</v>
      </c>
      <c r="HN147" s="519">
        <v>0</v>
      </c>
      <c r="HO147" s="519">
        <v>0</v>
      </c>
      <c r="HP147" s="519">
        <v>0</v>
      </c>
      <c r="HQ147" s="519">
        <v>0</v>
      </c>
      <c r="HR147" s="519">
        <v>0</v>
      </c>
      <c r="HS147" s="519">
        <v>0</v>
      </c>
      <c r="HT147" s="519">
        <v>0</v>
      </c>
      <c r="HU147" s="519">
        <v>0</v>
      </c>
      <c r="HV147" s="519">
        <v>0</v>
      </c>
      <c r="HW147" s="519">
        <v>0</v>
      </c>
      <c r="HX147" s="519">
        <v>0</v>
      </c>
      <c r="HY147" s="519">
        <v>0</v>
      </c>
      <c r="HZ147" s="519">
        <v>0</v>
      </c>
      <c r="IA147" s="519">
        <v>0</v>
      </c>
      <c r="IB147" s="519">
        <v>0</v>
      </c>
      <c r="IC147" s="519">
        <v>0</v>
      </c>
      <c r="ID147" s="519">
        <v>0</v>
      </c>
      <c r="IE147" s="519">
        <v>0</v>
      </c>
      <c r="IF147" s="519">
        <v>0</v>
      </c>
      <c r="IG147" s="519">
        <v>0</v>
      </c>
      <c r="IH147" s="519">
        <v>0</v>
      </c>
      <c r="II147" s="519">
        <v>0</v>
      </c>
      <c r="IJ147" s="519">
        <v>0</v>
      </c>
      <c r="IK147" s="519">
        <v>0</v>
      </c>
    </row>
    <row r="148" spans="1:245" hidden="1">
      <c r="A148" s="337"/>
      <c r="B148" s="519" t="s">
        <v>1058</v>
      </c>
      <c r="C148" s="519"/>
      <c r="D148" s="519"/>
      <c r="E148" s="519"/>
      <c r="F148" s="519">
        <v>1</v>
      </c>
      <c r="G148" s="519"/>
      <c r="H148" s="519">
        <v>14</v>
      </c>
      <c r="I148" s="519">
        <v>6</v>
      </c>
      <c r="J148" s="519" t="str">
        <f t="shared" si="9"/>
        <v>SDN10011406</v>
      </c>
      <c r="K148" s="519">
        <v>772</v>
      </c>
      <c r="M148" s="337"/>
      <c r="N148" s="519" t="s">
        <v>1061</v>
      </c>
      <c r="O148" s="519" t="s">
        <v>1059</v>
      </c>
      <c r="P148" s="519">
        <v>23</v>
      </c>
      <c r="Q148" s="183" t="str">
        <f t="shared" si="7"/>
        <v>SDN150123</v>
      </c>
      <c r="R148" s="519">
        <v>0</v>
      </c>
      <c r="S148" s="519">
        <v>0</v>
      </c>
      <c r="T148" s="519">
        <v>0</v>
      </c>
      <c r="U148" s="519">
        <v>0</v>
      </c>
      <c r="V148" s="519">
        <v>0</v>
      </c>
      <c r="W148" s="519">
        <v>0</v>
      </c>
      <c r="X148" s="519">
        <v>0</v>
      </c>
      <c r="Y148" s="519">
        <v>0</v>
      </c>
      <c r="Z148" s="519">
        <v>0</v>
      </c>
      <c r="AA148" s="519">
        <v>0</v>
      </c>
      <c r="AB148" s="519">
        <v>0</v>
      </c>
      <c r="AC148" s="519">
        <v>0</v>
      </c>
      <c r="AD148" s="519">
        <v>0</v>
      </c>
      <c r="AE148" s="519">
        <v>0</v>
      </c>
      <c r="AF148" s="519">
        <v>0</v>
      </c>
      <c r="AG148" s="519">
        <v>0</v>
      </c>
      <c r="AH148" s="519">
        <v>0</v>
      </c>
      <c r="AI148" s="519">
        <v>0</v>
      </c>
      <c r="AJ148" s="519">
        <v>0</v>
      </c>
      <c r="AK148" s="519">
        <v>0</v>
      </c>
      <c r="AL148" s="519">
        <v>0</v>
      </c>
      <c r="AM148" s="519">
        <v>0</v>
      </c>
      <c r="AN148" s="519">
        <v>0</v>
      </c>
      <c r="AO148" s="519">
        <v>0</v>
      </c>
      <c r="AP148" s="519">
        <v>0</v>
      </c>
      <c r="AQ148" s="519">
        <v>0</v>
      </c>
      <c r="AR148" s="519">
        <v>0</v>
      </c>
      <c r="AS148" s="519">
        <v>0</v>
      </c>
      <c r="AT148" s="519">
        <v>0</v>
      </c>
      <c r="AU148" s="519">
        <v>10000</v>
      </c>
      <c r="AV148" s="519">
        <v>0</v>
      </c>
      <c r="AW148" s="519">
        <v>0</v>
      </c>
      <c r="AX148" s="519">
        <v>0</v>
      </c>
      <c r="AY148" s="519">
        <v>0</v>
      </c>
      <c r="AZ148" s="519">
        <v>0</v>
      </c>
      <c r="BA148" s="519">
        <v>0</v>
      </c>
      <c r="BB148" s="519">
        <v>0</v>
      </c>
      <c r="BC148" s="519">
        <v>0</v>
      </c>
      <c r="BD148" s="519">
        <v>0</v>
      </c>
      <c r="BE148" s="519">
        <v>0</v>
      </c>
      <c r="BF148" s="519">
        <v>0</v>
      </c>
      <c r="BG148" s="519">
        <v>0</v>
      </c>
      <c r="BH148" s="519">
        <v>0</v>
      </c>
      <c r="BI148" s="519">
        <v>0</v>
      </c>
      <c r="BJ148" s="519">
        <v>0</v>
      </c>
      <c r="BK148" s="519">
        <v>0</v>
      </c>
      <c r="BL148" s="519">
        <v>0</v>
      </c>
      <c r="BM148" s="519">
        <v>0</v>
      </c>
      <c r="BN148" s="519">
        <v>0</v>
      </c>
      <c r="BO148" s="519">
        <v>0</v>
      </c>
      <c r="BP148" s="519">
        <v>0</v>
      </c>
      <c r="BQ148" s="519">
        <v>0</v>
      </c>
      <c r="BR148" s="519">
        <v>0</v>
      </c>
      <c r="BS148" s="519">
        <v>0</v>
      </c>
      <c r="BT148" s="519">
        <v>0</v>
      </c>
      <c r="BU148" s="519">
        <v>0</v>
      </c>
      <c r="BV148" s="519">
        <v>0</v>
      </c>
      <c r="BW148" s="519">
        <v>0</v>
      </c>
      <c r="BX148" s="519">
        <v>0</v>
      </c>
      <c r="BY148" s="519">
        <v>0</v>
      </c>
      <c r="BZ148" s="519">
        <v>0</v>
      </c>
      <c r="CA148" s="519">
        <v>0</v>
      </c>
      <c r="CB148" s="519">
        <v>0</v>
      </c>
      <c r="CC148" s="519">
        <v>0</v>
      </c>
      <c r="CD148" s="519">
        <v>0</v>
      </c>
      <c r="CE148" s="519">
        <v>0</v>
      </c>
      <c r="CF148" s="519">
        <v>0</v>
      </c>
      <c r="CG148" s="519">
        <v>0</v>
      </c>
      <c r="CH148" s="519">
        <v>0</v>
      </c>
      <c r="CI148" s="519">
        <v>0</v>
      </c>
      <c r="CJ148" s="519">
        <v>0</v>
      </c>
      <c r="CK148" s="519">
        <v>0</v>
      </c>
      <c r="CL148" s="519">
        <v>0</v>
      </c>
      <c r="CM148" s="519">
        <v>0</v>
      </c>
      <c r="CN148" s="519">
        <v>0</v>
      </c>
      <c r="CO148" s="519">
        <v>0</v>
      </c>
      <c r="CP148" s="519">
        <v>0</v>
      </c>
      <c r="CQ148" s="519">
        <v>0</v>
      </c>
      <c r="CR148" s="519">
        <v>0</v>
      </c>
      <c r="CS148" s="519">
        <v>0</v>
      </c>
      <c r="CT148" s="519">
        <v>0</v>
      </c>
      <c r="CU148" s="519">
        <v>0</v>
      </c>
      <c r="CV148" s="519">
        <v>0</v>
      </c>
      <c r="CW148" s="519">
        <v>0</v>
      </c>
      <c r="CX148" s="519">
        <v>0</v>
      </c>
      <c r="CY148" s="519">
        <v>0</v>
      </c>
      <c r="CZ148" s="519">
        <v>0</v>
      </c>
      <c r="DA148" s="519">
        <v>0</v>
      </c>
      <c r="DB148" s="519">
        <v>0</v>
      </c>
      <c r="DC148" s="519">
        <v>0</v>
      </c>
      <c r="DD148" s="519">
        <v>0</v>
      </c>
      <c r="DE148" s="519">
        <v>0</v>
      </c>
      <c r="DF148" s="519">
        <v>0</v>
      </c>
      <c r="DG148" s="519">
        <v>0</v>
      </c>
      <c r="DH148" s="519">
        <v>0</v>
      </c>
      <c r="DI148" s="519">
        <v>0</v>
      </c>
      <c r="DJ148" s="519">
        <v>0</v>
      </c>
      <c r="DK148" s="519">
        <v>0</v>
      </c>
      <c r="DL148" s="519">
        <v>0</v>
      </c>
      <c r="DM148" s="519">
        <v>0</v>
      </c>
      <c r="DN148" s="519">
        <v>0</v>
      </c>
      <c r="DO148" s="519">
        <v>0</v>
      </c>
      <c r="DP148" s="519">
        <v>0</v>
      </c>
      <c r="DQ148" s="519">
        <v>0</v>
      </c>
      <c r="DR148" s="519">
        <v>0</v>
      </c>
      <c r="DS148" s="519">
        <v>0</v>
      </c>
      <c r="DT148" s="519">
        <v>0</v>
      </c>
      <c r="DU148" s="519">
        <v>0</v>
      </c>
      <c r="DV148" s="519">
        <v>0</v>
      </c>
      <c r="DW148" s="519">
        <v>0</v>
      </c>
      <c r="DX148" s="519">
        <v>0</v>
      </c>
      <c r="DY148" s="131"/>
      <c r="DZ148" s="337"/>
      <c r="EA148" s="519" t="s">
        <v>1061</v>
      </c>
      <c r="EB148" s="519" t="s">
        <v>1059</v>
      </c>
      <c r="EC148" s="519">
        <v>23</v>
      </c>
      <c r="ED148" s="521" t="str">
        <f t="shared" si="8"/>
        <v>SDN150123</v>
      </c>
      <c r="EE148" s="519">
        <v>10000</v>
      </c>
      <c r="EF148" s="519">
        <v>10000</v>
      </c>
      <c r="EG148" s="519">
        <v>10000</v>
      </c>
      <c r="EH148" s="519">
        <v>10000</v>
      </c>
      <c r="EI148" s="519">
        <v>10000</v>
      </c>
      <c r="EJ148" s="519">
        <v>10000</v>
      </c>
      <c r="EK148" s="519">
        <v>10000</v>
      </c>
      <c r="EL148" s="519">
        <v>10000</v>
      </c>
      <c r="EM148" s="519">
        <v>10000</v>
      </c>
      <c r="EN148" s="519">
        <v>10000</v>
      </c>
      <c r="EO148" s="519">
        <v>10000</v>
      </c>
      <c r="EP148" s="519">
        <v>10000</v>
      </c>
      <c r="EQ148" s="519">
        <v>10000</v>
      </c>
      <c r="ER148" s="519">
        <v>10000</v>
      </c>
      <c r="ES148" s="519">
        <v>10000</v>
      </c>
      <c r="ET148" s="519">
        <v>10000</v>
      </c>
      <c r="EU148" s="519">
        <v>10000</v>
      </c>
      <c r="EV148" s="519">
        <v>10000</v>
      </c>
      <c r="EW148" s="519">
        <v>10000</v>
      </c>
      <c r="EX148" s="519">
        <v>10000</v>
      </c>
      <c r="EY148" s="519">
        <v>10000</v>
      </c>
      <c r="EZ148" s="519">
        <v>10000</v>
      </c>
      <c r="FA148" s="519">
        <v>10000</v>
      </c>
      <c r="FB148" s="519">
        <v>10000</v>
      </c>
      <c r="FC148" s="519">
        <v>10000</v>
      </c>
      <c r="FD148" s="519">
        <v>10000</v>
      </c>
      <c r="FE148" s="519">
        <v>10000</v>
      </c>
      <c r="FF148" s="519">
        <v>10000</v>
      </c>
      <c r="FG148" s="519">
        <v>10000</v>
      </c>
      <c r="FH148" s="519">
        <v>10000</v>
      </c>
      <c r="FI148" s="519">
        <v>0</v>
      </c>
      <c r="FJ148" s="519">
        <v>0</v>
      </c>
      <c r="FK148" s="519">
        <v>0</v>
      </c>
      <c r="FL148" s="519">
        <v>0</v>
      </c>
      <c r="FM148" s="519">
        <v>0</v>
      </c>
      <c r="FN148" s="519">
        <v>0</v>
      </c>
      <c r="FO148" s="519">
        <v>0</v>
      </c>
      <c r="FP148" s="519">
        <v>0</v>
      </c>
      <c r="FQ148" s="519">
        <v>0</v>
      </c>
      <c r="FR148" s="519">
        <v>0</v>
      </c>
      <c r="FS148" s="519">
        <v>0</v>
      </c>
      <c r="FT148" s="519">
        <v>0</v>
      </c>
      <c r="FU148" s="519">
        <v>0</v>
      </c>
      <c r="FV148" s="519">
        <v>0</v>
      </c>
      <c r="FW148" s="519">
        <v>0</v>
      </c>
      <c r="FX148" s="519">
        <v>0</v>
      </c>
      <c r="FY148" s="519">
        <v>0</v>
      </c>
      <c r="FZ148" s="519">
        <v>0</v>
      </c>
      <c r="GA148" s="519">
        <v>0</v>
      </c>
      <c r="GB148" s="519">
        <v>0</v>
      </c>
      <c r="GC148" s="519">
        <v>0</v>
      </c>
      <c r="GD148" s="519">
        <v>0</v>
      </c>
      <c r="GE148" s="519">
        <v>0</v>
      </c>
      <c r="GF148" s="519">
        <v>0</v>
      </c>
      <c r="GG148" s="519">
        <v>0</v>
      </c>
      <c r="GH148" s="519">
        <v>0</v>
      </c>
      <c r="GI148" s="519">
        <v>0</v>
      </c>
      <c r="GJ148" s="519">
        <v>0</v>
      </c>
      <c r="GK148" s="519">
        <v>0</v>
      </c>
      <c r="GL148" s="519">
        <v>0</v>
      </c>
      <c r="GM148" s="519">
        <v>0</v>
      </c>
      <c r="GN148" s="519">
        <v>0</v>
      </c>
      <c r="GO148" s="519">
        <v>0</v>
      </c>
      <c r="GP148" s="519">
        <v>0</v>
      </c>
      <c r="GQ148" s="519">
        <v>0</v>
      </c>
      <c r="GR148" s="519">
        <v>0</v>
      </c>
      <c r="GS148" s="519">
        <v>0</v>
      </c>
      <c r="GT148" s="519">
        <v>0</v>
      </c>
      <c r="GU148" s="519">
        <v>0</v>
      </c>
      <c r="GV148" s="519">
        <v>0</v>
      </c>
      <c r="GW148" s="519">
        <v>0</v>
      </c>
      <c r="GX148" s="519">
        <v>0</v>
      </c>
      <c r="GY148" s="519">
        <v>0</v>
      </c>
      <c r="GZ148" s="519">
        <v>0</v>
      </c>
      <c r="HA148" s="519">
        <v>0</v>
      </c>
      <c r="HB148" s="519">
        <v>0</v>
      </c>
      <c r="HC148" s="519">
        <v>0</v>
      </c>
      <c r="HD148" s="519">
        <v>0</v>
      </c>
      <c r="HE148" s="519">
        <v>0</v>
      </c>
      <c r="HF148" s="519">
        <v>0</v>
      </c>
      <c r="HG148" s="519">
        <v>0</v>
      </c>
      <c r="HH148" s="519">
        <v>0</v>
      </c>
      <c r="HI148" s="519">
        <v>0</v>
      </c>
      <c r="HJ148" s="519">
        <v>0</v>
      </c>
      <c r="HK148" s="519">
        <v>0</v>
      </c>
      <c r="HL148" s="519">
        <v>0</v>
      </c>
      <c r="HM148" s="519">
        <v>0</v>
      </c>
      <c r="HN148" s="519">
        <v>0</v>
      </c>
      <c r="HO148" s="519">
        <v>0</v>
      </c>
      <c r="HP148" s="519">
        <v>0</v>
      </c>
      <c r="HQ148" s="519">
        <v>0</v>
      </c>
      <c r="HR148" s="519">
        <v>0</v>
      </c>
      <c r="HS148" s="519">
        <v>0</v>
      </c>
      <c r="HT148" s="519">
        <v>0</v>
      </c>
      <c r="HU148" s="519">
        <v>0</v>
      </c>
      <c r="HV148" s="519">
        <v>0</v>
      </c>
      <c r="HW148" s="519">
        <v>0</v>
      </c>
      <c r="HX148" s="519">
        <v>0</v>
      </c>
      <c r="HY148" s="519">
        <v>0</v>
      </c>
      <c r="HZ148" s="519">
        <v>0</v>
      </c>
      <c r="IA148" s="519">
        <v>0</v>
      </c>
      <c r="IB148" s="519">
        <v>0</v>
      </c>
      <c r="IC148" s="519">
        <v>0</v>
      </c>
      <c r="ID148" s="519">
        <v>0</v>
      </c>
      <c r="IE148" s="519">
        <v>0</v>
      </c>
      <c r="IF148" s="519">
        <v>0</v>
      </c>
      <c r="IG148" s="519">
        <v>0</v>
      </c>
      <c r="IH148" s="519">
        <v>0</v>
      </c>
      <c r="II148" s="519">
        <v>0</v>
      </c>
      <c r="IJ148" s="519">
        <v>0</v>
      </c>
      <c r="IK148" s="519">
        <v>0</v>
      </c>
    </row>
    <row r="149" spans="1:245" hidden="1">
      <c r="A149" s="337"/>
      <c r="B149" s="519" t="s">
        <v>1058</v>
      </c>
      <c r="C149" s="519"/>
      <c r="D149" s="519"/>
      <c r="E149" s="519"/>
      <c r="F149" s="519">
        <v>1</v>
      </c>
      <c r="G149" s="519"/>
      <c r="H149" s="519">
        <v>14</v>
      </c>
      <c r="I149" s="519">
        <v>7</v>
      </c>
      <c r="J149" s="519" t="str">
        <f t="shared" si="9"/>
        <v>SDN10011407</v>
      </c>
      <c r="K149" s="519">
        <v>772</v>
      </c>
      <c r="M149" s="337"/>
      <c r="N149" s="519" t="s">
        <v>1061</v>
      </c>
      <c r="O149" s="519" t="s">
        <v>1059</v>
      </c>
      <c r="P149" s="519">
        <v>24</v>
      </c>
      <c r="Q149" s="183" t="str">
        <f t="shared" si="7"/>
        <v>SDN150124</v>
      </c>
      <c r="R149" s="519">
        <v>0</v>
      </c>
      <c r="S149" s="519">
        <v>0</v>
      </c>
      <c r="T149" s="519">
        <v>0</v>
      </c>
      <c r="U149" s="519">
        <v>0</v>
      </c>
      <c r="V149" s="519">
        <v>0</v>
      </c>
      <c r="W149" s="519">
        <v>0</v>
      </c>
      <c r="X149" s="519">
        <v>0</v>
      </c>
      <c r="Y149" s="519">
        <v>0</v>
      </c>
      <c r="Z149" s="519">
        <v>0</v>
      </c>
      <c r="AA149" s="519">
        <v>0</v>
      </c>
      <c r="AB149" s="519">
        <v>0</v>
      </c>
      <c r="AC149" s="519">
        <v>0</v>
      </c>
      <c r="AD149" s="519">
        <v>0</v>
      </c>
      <c r="AE149" s="519">
        <v>0</v>
      </c>
      <c r="AF149" s="519">
        <v>0</v>
      </c>
      <c r="AG149" s="519">
        <v>0</v>
      </c>
      <c r="AH149" s="519">
        <v>0</v>
      </c>
      <c r="AI149" s="519">
        <v>0</v>
      </c>
      <c r="AJ149" s="519">
        <v>0</v>
      </c>
      <c r="AK149" s="519">
        <v>0</v>
      </c>
      <c r="AL149" s="519">
        <v>0</v>
      </c>
      <c r="AM149" s="519">
        <v>0</v>
      </c>
      <c r="AN149" s="519">
        <v>0</v>
      </c>
      <c r="AO149" s="519">
        <v>0</v>
      </c>
      <c r="AP149" s="519">
        <v>0</v>
      </c>
      <c r="AQ149" s="519">
        <v>0</v>
      </c>
      <c r="AR149" s="519">
        <v>0</v>
      </c>
      <c r="AS149" s="519">
        <v>0</v>
      </c>
      <c r="AT149" s="519">
        <v>0</v>
      </c>
      <c r="AU149" s="519">
        <v>10000</v>
      </c>
      <c r="AV149" s="519">
        <v>0</v>
      </c>
      <c r="AW149" s="519">
        <v>0</v>
      </c>
      <c r="AX149" s="519">
        <v>0</v>
      </c>
      <c r="AY149" s="519">
        <v>0</v>
      </c>
      <c r="AZ149" s="519">
        <v>0</v>
      </c>
      <c r="BA149" s="519">
        <v>0</v>
      </c>
      <c r="BB149" s="519">
        <v>0</v>
      </c>
      <c r="BC149" s="519">
        <v>0</v>
      </c>
      <c r="BD149" s="519">
        <v>0</v>
      </c>
      <c r="BE149" s="519">
        <v>0</v>
      </c>
      <c r="BF149" s="519">
        <v>0</v>
      </c>
      <c r="BG149" s="519">
        <v>0</v>
      </c>
      <c r="BH149" s="519">
        <v>0</v>
      </c>
      <c r="BI149" s="519">
        <v>0</v>
      </c>
      <c r="BJ149" s="519">
        <v>0</v>
      </c>
      <c r="BK149" s="519">
        <v>0</v>
      </c>
      <c r="BL149" s="519">
        <v>0</v>
      </c>
      <c r="BM149" s="519">
        <v>0</v>
      </c>
      <c r="BN149" s="519">
        <v>0</v>
      </c>
      <c r="BO149" s="519">
        <v>0</v>
      </c>
      <c r="BP149" s="519">
        <v>0</v>
      </c>
      <c r="BQ149" s="519">
        <v>0</v>
      </c>
      <c r="BR149" s="519">
        <v>0</v>
      </c>
      <c r="BS149" s="519">
        <v>0</v>
      </c>
      <c r="BT149" s="519">
        <v>0</v>
      </c>
      <c r="BU149" s="519">
        <v>0</v>
      </c>
      <c r="BV149" s="519">
        <v>0</v>
      </c>
      <c r="BW149" s="519">
        <v>0</v>
      </c>
      <c r="BX149" s="519">
        <v>0</v>
      </c>
      <c r="BY149" s="519">
        <v>0</v>
      </c>
      <c r="BZ149" s="519">
        <v>0</v>
      </c>
      <c r="CA149" s="519">
        <v>0</v>
      </c>
      <c r="CB149" s="519">
        <v>0</v>
      </c>
      <c r="CC149" s="519">
        <v>0</v>
      </c>
      <c r="CD149" s="519">
        <v>0</v>
      </c>
      <c r="CE149" s="519">
        <v>0</v>
      </c>
      <c r="CF149" s="519">
        <v>0</v>
      </c>
      <c r="CG149" s="519">
        <v>0</v>
      </c>
      <c r="CH149" s="519">
        <v>0</v>
      </c>
      <c r="CI149" s="519">
        <v>0</v>
      </c>
      <c r="CJ149" s="519">
        <v>0</v>
      </c>
      <c r="CK149" s="519">
        <v>0</v>
      </c>
      <c r="CL149" s="519">
        <v>0</v>
      </c>
      <c r="CM149" s="519">
        <v>0</v>
      </c>
      <c r="CN149" s="519">
        <v>0</v>
      </c>
      <c r="CO149" s="519">
        <v>0</v>
      </c>
      <c r="CP149" s="519">
        <v>0</v>
      </c>
      <c r="CQ149" s="519">
        <v>0</v>
      </c>
      <c r="CR149" s="519">
        <v>0</v>
      </c>
      <c r="CS149" s="519">
        <v>0</v>
      </c>
      <c r="CT149" s="519">
        <v>0</v>
      </c>
      <c r="CU149" s="519">
        <v>0</v>
      </c>
      <c r="CV149" s="519">
        <v>0</v>
      </c>
      <c r="CW149" s="519">
        <v>0</v>
      </c>
      <c r="CX149" s="519">
        <v>0</v>
      </c>
      <c r="CY149" s="519">
        <v>0</v>
      </c>
      <c r="CZ149" s="519">
        <v>0</v>
      </c>
      <c r="DA149" s="519">
        <v>0</v>
      </c>
      <c r="DB149" s="519">
        <v>0</v>
      </c>
      <c r="DC149" s="519">
        <v>0</v>
      </c>
      <c r="DD149" s="519">
        <v>0</v>
      </c>
      <c r="DE149" s="519">
        <v>0</v>
      </c>
      <c r="DF149" s="519">
        <v>0</v>
      </c>
      <c r="DG149" s="519">
        <v>0</v>
      </c>
      <c r="DH149" s="519">
        <v>0</v>
      </c>
      <c r="DI149" s="519">
        <v>0</v>
      </c>
      <c r="DJ149" s="519">
        <v>0</v>
      </c>
      <c r="DK149" s="519">
        <v>0</v>
      </c>
      <c r="DL149" s="519">
        <v>0</v>
      </c>
      <c r="DM149" s="519">
        <v>0</v>
      </c>
      <c r="DN149" s="519">
        <v>0</v>
      </c>
      <c r="DO149" s="519">
        <v>0</v>
      </c>
      <c r="DP149" s="519">
        <v>0</v>
      </c>
      <c r="DQ149" s="519">
        <v>0</v>
      </c>
      <c r="DR149" s="519">
        <v>0</v>
      </c>
      <c r="DS149" s="519">
        <v>0</v>
      </c>
      <c r="DT149" s="519">
        <v>0</v>
      </c>
      <c r="DU149" s="519">
        <v>0</v>
      </c>
      <c r="DV149" s="519">
        <v>0</v>
      </c>
      <c r="DW149" s="519">
        <v>0</v>
      </c>
      <c r="DX149" s="519">
        <v>0</v>
      </c>
      <c r="DY149" s="131"/>
      <c r="DZ149" s="337"/>
      <c r="EA149" s="519" t="s">
        <v>1061</v>
      </c>
      <c r="EB149" s="519" t="s">
        <v>1059</v>
      </c>
      <c r="EC149" s="519">
        <v>24</v>
      </c>
      <c r="ED149" s="521" t="str">
        <f t="shared" si="8"/>
        <v>SDN150124</v>
      </c>
      <c r="EE149" s="519">
        <v>10000</v>
      </c>
      <c r="EF149" s="519">
        <v>10000</v>
      </c>
      <c r="EG149" s="519">
        <v>10000</v>
      </c>
      <c r="EH149" s="519">
        <v>10000</v>
      </c>
      <c r="EI149" s="519">
        <v>10000</v>
      </c>
      <c r="EJ149" s="519">
        <v>10000</v>
      </c>
      <c r="EK149" s="519">
        <v>10000</v>
      </c>
      <c r="EL149" s="519">
        <v>10000</v>
      </c>
      <c r="EM149" s="519">
        <v>10000</v>
      </c>
      <c r="EN149" s="519">
        <v>10000</v>
      </c>
      <c r="EO149" s="519">
        <v>10000</v>
      </c>
      <c r="EP149" s="519">
        <v>10000</v>
      </c>
      <c r="EQ149" s="519">
        <v>10000</v>
      </c>
      <c r="ER149" s="519">
        <v>10000</v>
      </c>
      <c r="ES149" s="519">
        <v>10000</v>
      </c>
      <c r="ET149" s="519">
        <v>10000</v>
      </c>
      <c r="EU149" s="519">
        <v>10000</v>
      </c>
      <c r="EV149" s="519">
        <v>10000</v>
      </c>
      <c r="EW149" s="519">
        <v>10000</v>
      </c>
      <c r="EX149" s="519">
        <v>10000</v>
      </c>
      <c r="EY149" s="519">
        <v>10000</v>
      </c>
      <c r="EZ149" s="519">
        <v>10000</v>
      </c>
      <c r="FA149" s="519">
        <v>10000</v>
      </c>
      <c r="FB149" s="519">
        <v>10000</v>
      </c>
      <c r="FC149" s="519">
        <v>10000</v>
      </c>
      <c r="FD149" s="519">
        <v>10000</v>
      </c>
      <c r="FE149" s="519">
        <v>10000</v>
      </c>
      <c r="FF149" s="519">
        <v>10000</v>
      </c>
      <c r="FG149" s="519">
        <v>10000</v>
      </c>
      <c r="FH149" s="519">
        <v>10000</v>
      </c>
      <c r="FI149" s="519">
        <v>0</v>
      </c>
      <c r="FJ149" s="519">
        <v>0</v>
      </c>
      <c r="FK149" s="519">
        <v>0</v>
      </c>
      <c r="FL149" s="519">
        <v>0</v>
      </c>
      <c r="FM149" s="519">
        <v>0</v>
      </c>
      <c r="FN149" s="519">
        <v>0</v>
      </c>
      <c r="FO149" s="519">
        <v>0</v>
      </c>
      <c r="FP149" s="519">
        <v>0</v>
      </c>
      <c r="FQ149" s="519">
        <v>0</v>
      </c>
      <c r="FR149" s="519">
        <v>0</v>
      </c>
      <c r="FS149" s="519">
        <v>0</v>
      </c>
      <c r="FT149" s="519">
        <v>0</v>
      </c>
      <c r="FU149" s="519">
        <v>0</v>
      </c>
      <c r="FV149" s="519">
        <v>0</v>
      </c>
      <c r="FW149" s="519">
        <v>0</v>
      </c>
      <c r="FX149" s="519">
        <v>0</v>
      </c>
      <c r="FY149" s="519">
        <v>0</v>
      </c>
      <c r="FZ149" s="519">
        <v>0</v>
      </c>
      <c r="GA149" s="519">
        <v>0</v>
      </c>
      <c r="GB149" s="519">
        <v>0</v>
      </c>
      <c r="GC149" s="519">
        <v>0</v>
      </c>
      <c r="GD149" s="519">
        <v>0</v>
      </c>
      <c r="GE149" s="519">
        <v>0</v>
      </c>
      <c r="GF149" s="519">
        <v>0</v>
      </c>
      <c r="GG149" s="519">
        <v>0</v>
      </c>
      <c r="GH149" s="519">
        <v>0</v>
      </c>
      <c r="GI149" s="519">
        <v>0</v>
      </c>
      <c r="GJ149" s="519">
        <v>0</v>
      </c>
      <c r="GK149" s="519">
        <v>0</v>
      </c>
      <c r="GL149" s="519">
        <v>0</v>
      </c>
      <c r="GM149" s="519">
        <v>0</v>
      </c>
      <c r="GN149" s="519">
        <v>0</v>
      </c>
      <c r="GO149" s="519">
        <v>0</v>
      </c>
      <c r="GP149" s="519">
        <v>0</v>
      </c>
      <c r="GQ149" s="519">
        <v>0</v>
      </c>
      <c r="GR149" s="519">
        <v>0</v>
      </c>
      <c r="GS149" s="519">
        <v>0</v>
      </c>
      <c r="GT149" s="519">
        <v>0</v>
      </c>
      <c r="GU149" s="519">
        <v>0</v>
      </c>
      <c r="GV149" s="519">
        <v>0</v>
      </c>
      <c r="GW149" s="519">
        <v>0</v>
      </c>
      <c r="GX149" s="519">
        <v>0</v>
      </c>
      <c r="GY149" s="519">
        <v>0</v>
      </c>
      <c r="GZ149" s="519">
        <v>0</v>
      </c>
      <c r="HA149" s="519">
        <v>0</v>
      </c>
      <c r="HB149" s="519">
        <v>0</v>
      </c>
      <c r="HC149" s="519">
        <v>0</v>
      </c>
      <c r="HD149" s="519">
        <v>0</v>
      </c>
      <c r="HE149" s="519">
        <v>0</v>
      </c>
      <c r="HF149" s="519">
        <v>0</v>
      </c>
      <c r="HG149" s="519">
        <v>0</v>
      </c>
      <c r="HH149" s="519">
        <v>0</v>
      </c>
      <c r="HI149" s="519">
        <v>0</v>
      </c>
      <c r="HJ149" s="519">
        <v>0</v>
      </c>
      <c r="HK149" s="519">
        <v>0</v>
      </c>
      <c r="HL149" s="519">
        <v>0</v>
      </c>
      <c r="HM149" s="519">
        <v>0</v>
      </c>
      <c r="HN149" s="519">
        <v>0</v>
      </c>
      <c r="HO149" s="519">
        <v>0</v>
      </c>
      <c r="HP149" s="519">
        <v>0</v>
      </c>
      <c r="HQ149" s="519">
        <v>0</v>
      </c>
      <c r="HR149" s="519">
        <v>0</v>
      </c>
      <c r="HS149" s="519">
        <v>0</v>
      </c>
      <c r="HT149" s="519">
        <v>0</v>
      </c>
      <c r="HU149" s="519">
        <v>0</v>
      </c>
      <c r="HV149" s="519">
        <v>0</v>
      </c>
      <c r="HW149" s="519">
        <v>0</v>
      </c>
      <c r="HX149" s="519">
        <v>0</v>
      </c>
      <c r="HY149" s="519">
        <v>0</v>
      </c>
      <c r="HZ149" s="519">
        <v>0</v>
      </c>
      <c r="IA149" s="519">
        <v>0</v>
      </c>
      <c r="IB149" s="519">
        <v>0</v>
      </c>
      <c r="IC149" s="519">
        <v>0</v>
      </c>
      <c r="ID149" s="519">
        <v>0</v>
      </c>
      <c r="IE149" s="519">
        <v>0</v>
      </c>
      <c r="IF149" s="519">
        <v>0</v>
      </c>
      <c r="IG149" s="519">
        <v>0</v>
      </c>
      <c r="IH149" s="519">
        <v>0</v>
      </c>
      <c r="II149" s="519">
        <v>0</v>
      </c>
      <c r="IJ149" s="519">
        <v>0</v>
      </c>
      <c r="IK149" s="519">
        <v>0</v>
      </c>
    </row>
    <row r="150" spans="1:245" hidden="1">
      <c r="A150" s="337"/>
      <c r="B150" s="519" t="s">
        <v>1058</v>
      </c>
      <c r="C150" s="519"/>
      <c r="D150" s="519"/>
      <c r="E150" s="519"/>
      <c r="F150" s="519">
        <v>1</v>
      </c>
      <c r="G150" s="519"/>
      <c r="H150" s="519">
        <v>14</v>
      </c>
      <c r="I150" s="519">
        <v>8</v>
      </c>
      <c r="J150" s="519" t="str">
        <f t="shared" si="9"/>
        <v>SDN10011408</v>
      </c>
      <c r="K150" s="519">
        <v>772</v>
      </c>
      <c r="M150" s="337"/>
      <c r="N150" s="519" t="s">
        <v>1061</v>
      </c>
      <c r="O150" s="519" t="s">
        <v>1059</v>
      </c>
      <c r="P150" s="519">
        <v>25</v>
      </c>
      <c r="Q150" s="183" t="str">
        <f t="shared" si="7"/>
        <v>SDN150125</v>
      </c>
      <c r="R150" s="519">
        <v>0</v>
      </c>
      <c r="S150" s="519">
        <v>0</v>
      </c>
      <c r="T150" s="519">
        <v>0</v>
      </c>
      <c r="U150" s="519">
        <v>0</v>
      </c>
      <c r="V150" s="519">
        <v>0</v>
      </c>
      <c r="W150" s="519">
        <v>0</v>
      </c>
      <c r="X150" s="519">
        <v>0</v>
      </c>
      <c r="Y150" s="519">
        <v>0</v>
      </c>
      <c r="Z150" s="519">
        <v>0</v>
      </c>
      <c r="AA150" s="519">
        <v>0</v>
      </c>
      <c r="AB150" s="519">
        <v>0</v>
      </c>
      <c r="AC150" s="519">
        <v>0</v>
      </c>
      <c r="AD150" s="519">
        <v>0</v>
      </c>
      <c r="AE150" s="519">
        <v>0</v>
      </c>
      <c r="AF150" s="519">
        <v>0</v>
      </c>
      <c r="AG150" s="519">
        <v>0</v>
      </c>
      <c r="AH150" s="519">
        <v>0</v>
      </c>
      <c r="AI150" s="519">
        <v>0</v>
      </c>
      <c r="AJ150" s="519">
        <v>0</v>
      </c>
      <c r="AK150" s="519">
        <v>0</v>
      </c>
      <c r="AL150" s="519">
        <v>0</v>
      </c>
      <c r="AM150" s="519">
        <v>0</v>
      </c>
      <c r="AN150" s="519">
        <v>0</v>
      </c>
      <c r="AO150" s="519">
        <v>0</v>
      </c>
      <c r="AP150" s="519">
        <v>0</v>
      </c>
      <c r="AQ150" s="519">
        <v>0</v>
      </c>
      <c r="AR150" s="519">
        <v>0</v>
      </c>
      <c r="AS150" s="519">
        <v>0</v>
      </c>
      <c r="AT150" s="519">
        <v>0</v>
      </c>
      <c r="AU150" s="519">
        <v>10000</v>
      </c>
      <c r="AV150" s="519">
        <v>0</v>
      </c>
      <c r="AW150" s="519">
        <v>0</v>
      </c>
      <c r="AX150" s="519">
        <v>0</v>
      </c>
      <c r="AY150" s="519">
        <v>0</v>
      </c>
      <c r="AZ150" s="519">
        <v>0</v>
      </c>
      <c r="BA150" s="519">
        <v>0</v>
      </c>
      <c r="BB150" s="519">
        <v>0</v>
      </c>
      <c r="BC150" s="519">
        <v>0</v>
      </c>
      <c r="BD150" s="519">
        <v>0</v>
      </c>
      <c r="BE150" s="519">
        <v>0</v>
      </c>
      <c r="BF150" s="519">
        <v>0</v>
      </c>
      <c r="BG150" s="519">
        <v>0</v>
      </c>
      <c r="BH150" s="519">
        <v>0</v>
      </c>
      <c r="BI150" s="519">
        <v>0</v>
      </c>
      <c r="BJ150" s="519">
        <v>0</v>
      </c>
      <c r="BK150" s="519">
        <v>0</v>
      </c>
      <c r="BL150" s="519">
        <v>0</v>
      </c>
      <c r="BM150" s="519">
        <v>0</v>
      </c>
      <c r="BN150" s="519">
        <v>0</v>
      </c>
      <c r="BO150" s="519">
        <v>0</v>
      </c>
      <c r="BP150" s="519">
        <v>0</v>
      </c>
      <c r="BQ150" s="519">
        <v>0</v>
      </c>
      <c r="BR150" s="519">
        <v>0</v>
      </c>
      <c r="BS150" s="519">
        <v>0</v>
      </c>
      <c r="BT150" s="519">
        <v>0</v>
      </c>
      <c r="BU150" s="519">
        <v>0</v>
      </c>
      <c r="BV150" s="519">
        <v>0</v>
      </c>
      <c r="BW150" s="519">
        <v>0</v>
      </c>
      <c r="BX150" s="519">
        <v>0</v>
      </c>
      <c r="BY150" s="519">
        <v>0</v>
      </c>
      <c r="BZ150" s="519">
        <v>0</v>
      </c>
      <c r="CA150" s="519">
        <v>0</v>
      </c>
      <c r="CB150" s="519">
        <v>0</v>
      </c>
      <c r="CC150" s="519">
        <v>0</v>
      </c>
      <c r="CD150" s="519">
        <v>0</v>
      </c>
      <c r="CE150" s="519">
        <v>0</v>
      </c>
      <c r="CF150" s="519">
        <v>0</v>
      </c>
      <c r="CG150" s="519">
        <v>0</v>
      </c>
      <c r="CH150" s="519">
        <v>0</v>
      </c>
      <c r="CI150" s="519">
        <v>0</v>
      </c>
      <c r="CJ150" s="519">
        <v>0</v>
      </c>
      <c r="CK150" s="519">
        <v>0</v>
      </c>
      <c r="CL150" s="519">
        <v>0</v>
      </c>
      <c r="CM150" s="519">
        <v>0</v>
      </c>
      <c r="CN150" s="519">
        <v>0</v>
      </c>
      <c r="CO150" s="519">
        <v>0</v>
      </c>
      <c r="CP150" s="519">
        <v>0</v>
      </c>
      <c r="CQ150" s="519">
        <v>0</v>
      </c>
      <c r="CR150" s="519">
        <v>0</v>
      </c>
      <c r="CS150" s="519">
        <v>0</v>
      </c>
      <c r="CT150" s="519">
        <v>0</v>
      </c>
      <c r="CU150" s="519">
        <v>0</v>
      </c>
      <c r="CV150" s="519">
        <v>0</v>
      </c>
      <c r="CW150" s="519">
        <v>0</v>
      </c>
      <c r="CX150" s="519">
        <v>0</v>
      </c>
      <c r="CY150" s="519">
        <v>0</v>
      </c>
      <c r="CZ150" s="519">
        <v>0</v>
      </c>
      <c r="DA150" s="519">
        <v>0</v>
      </c>
      <c r="DB150" s="519">
        <v>0</v>
      </c>
      <c r="DC150" s="519">
        <v>0</v>
      </c>
      <c r="DD150" s="519">
        <v>0</v>
      </c>
      <c r="DE150" s="519">
        <v>0</v>
      </c>
      <c r="DF150" s="519">
        <v>0</v>
      </c>
      <c r="DG150" s="519">
        <v>0</v>
      </c>
      <c r="DH150" s="519">
        <v>0</v>
      </c>
      <c r="DI150" s="519">
        <v>0</v>
      </c>
      <c r="DJ150" s="519">
        <v>0</v>
      </c>
      <c r="DK150" s="519">
        <v>0</v>
      </c>
      <c r="DL150" s="519">
        <v>0</v>
      </c>
      <c r="DM150" s="519">
        <v>0</v>
      </c>
      <c r="DN150" s="519">
        <v>0</v>
      </c>
      <c r="DO150" s="519">
        <v>0</v>
      </c>
      <c r="DP150" s="519">
        <v>0</v>
      </c>
      <c r="DQ150" s="519">
        <v>0</v>
      </c>
      <c r="DR150" s="519">
        <v>0</v>
      </c>
      <c r="DS150" s="519">
        <v>0</v>
      </c>
      <c r="DT150" s="519">
        <v>0</v>
      </c>
      <c r="DU150" s="519">
        <v>0</v>
      </c>
      <c r="DV150" s="519">
        <v>0</v>
      </c>
      <c r="DW150" s="519">
        <v>0</v>
      </c>
      <c r="DX150" s="519">
        <v>0</v>
      </c>
      <c r="DY150" s="131"/>
      <c r="DZ150" s="337"/>
      <c r="EA150" s="519" t="s">
        <v>1061</v>
      </c>
      <c r="EB150" s="519" t="s">
        <v>1059</v>
      </c>
      <c r="EC150" s="519">
        <v>25</v>
      </c>
      <c r="ED150" s="521" t="str">
        <f t="shared" si="8"/>
        <v>SDN150125</v>
      </c>
      <c r="EE150" s="519">
        <v>10000</v>
      </c>
      <c r="EF150" s="519">
        <v>10000</v>
      </c>
      <c r="EG150" s="519">
        <v>10000</v>
      </c>
      <c r="EH150" s="519">
        <v>10000</v>
      </c>
      <c r="EI150" s="519">
        <v>10000</v>
      </c>
      <c r="EJ150" s="519">
        <v>10000</v>
      </c>
      <c r="EK150" s="519">
        <v>10000</v>
      </c>
      <c r="EL150" s="519">
        <v>10000</v>
      </c>
      <c r="EM150" s="519">
        <v>10000</v>
      </c>
      <c r="EN150" s="519">
        <v>10000</v>
      </c>
      <c r="EO150" s="519">
        <v>10000</v>
      </c>
      <c r="EP150" s="519">
        <v>10000</v>
      </c>
      <c r="EQ150" s="519">
        <v>10000</v>
      </c>
      <c r="ER150" s="519">
        <v>10000</v>
      </c>
      <c r="ES150" s="519">
        <v>10000</v>
      </c>
      <c r="ET150" s="519">
        <v>10000</v>
      </c>
      <c r="EU150" s="519">
        <v>10000</v>
      </c>
      <c r="EV150" s="519">
        <v>10000</v>
      </c>
      <c r="EW150" s="519">
        <v>10000</v>
      </c>
      <c r="EX150" s="519">
        <v>10000</v>
      </c>
      <c r="EY150" s="519">
        <v>10000</v>
      </c>
      <c r="EZ150" s="519">
        <v>10000</v>
      </c>
      <c r="FA150" s="519">
        <v>10000</v>
      </c>
      <c r="FB150" s="519">
        <v>10000</v>
      </c>
      <c r="FC150" s="519">
        <v>10000</v>
      </c>
      <c r="FD150" s="519">
        <v>10000</v>
      </c>
      <c r="FE150" s="519">
        <v>10000</v>
      </c>
      <c r="FF150" s="519">
        <v>10000</v>
      </c>
      <c r="FG150" s="519">
        <v>10000</v>
      </c>
      <c r="FH150" s="519">
        <v>10000</v>
      </c>
      <c r="FI150" s="519">
        <v>0</v>
      </c>
      <c r="FJ150" s="519">
        <v>0</v>
      </c>
      <c r="FK150" s="519">
        <v>0</v>
      </c>
      <c r="FL150" s="519">
        <v>0</v>
      </c>
      <c r="FM150" s="519">
        <v>0</v>
      </c>
      <c r="FN150" s="519">
        <v>0</v>
      </c>
      <c r="FO150" s="519">
        <v>0</v>
      </c>
      <c r="FP150" s="519">
        <v>0</v>
      </c>
      <c r="FQ150" s="519">
        <v>0</v>
      </c>
      <c r="FR150" s="519">
        <v>0</v>
      </c>
      <c r="FS150" s="519">
        <v>0</v>
      </c>
      <c r="FT150" s="519">
        <v>0</v>
      </c>
      <c r="FU150" s="519">
        <v>0</v>
      </c>
      <c r="FV150" s="519">
        <v>0</v>
      </c>
      <c r="FW150" s="519">
        <v>0</v>
      </c>
      <c r="FX150" s="519">
        <v>0</v>
      </c>
      <c r="FY150" s="519">
        <v>0</v>
      </c>
      <c r="FZ150" s="519">
        <v>0</v>
      </c>
      <c r="GA150" s="519">
        <v>0</v>
      </c>
      <c r="GB150" s="519">
        <v>0</v>
      </c>
      <c r="GC150" s="519">
        <v>0</v>
      </c>
      <c r="GD150" s="519">
        <v>0</v>
      </c>
      <c r="GE150" s="519">
        <v>0</v>
      </c>
      <c r="GF150" s="519">
        <v>0</v>
      </c>
      <c r="GG150" s="519">
        <v>0</v>
      </c>
      <c r="GH150" s="519">
        <v>0</v>
      </c>
      <c r="GI150" s="519">
        <v>0</v>
      </c>
      <c r="GJ150" s="519">
        <v>0</v>
      </c>
      <c r="GK150" s="519">
        <v>0</v>
      </c>
      <c r="GL150" s="519">
        <v>0</v>
      </c>
      <c r="GM150" s="519">
        <v>0</v>
      </c>
      <c r="GN150" s="519">
        <v>0</v>
      </c>
      <c r="GO150" s="519">
        <v>0</v>
      </c>
      <c r="GP150" s="519">
        <v>0</v>
      </c>
      <c r="GQ150" s="519">
        <v>0</v>
      </c>
      <c r="GR150" s="519">
        <v>0</v>
      </c>
      <c r="GS150" s="519">
        <v>0</v>
      </c>
      <c r="GT150" s="519">
        <v>0</v>
      </c>
      <c r="GU150" s="519">
        <v>0</v>
      </c>
      <c r="GV150" s="519">
        <v>0</v>
      </c>
      <c r="GW150" s="519">
        <v>0</v>
      </c>
      <c r="GX150" s="519">
        <v>0</v>
      </c>
      <c r="GY150" s="519">
        <v>0</v>
      </c>
      <c r="GZ150" s="519">
        <v>0</v>
      </c>
      <c r="HA150" s="519">
        <v>0</v>
      </c>
      <c r="HB150" s="519">
        <v>0</v>
      </c>
      <c r="HC150" s="519">
        <v>0</v>
      </c>
      <c r="HD150" s="519">
        <v>0</v>
      </c>
      <c r="HE150" s="519">
        <v>0</v>
      </c>
      <c r="HF150" s="519">
        <v>0</v>
      </c>
      <c r="HG150" s="519">
        <v>0</v>
      </c>
      <c r="HH150" s="519">
        <v>0</v>
      </c>
      <c r="HI150" s="519">
        <v>0</v>
      </c>
      <c r="HJ150" s="519">
        <v>0</v>
      </c>
      <c r="HK150" s="519">
        <v>0</v>
      </c>
      <c r="HL150" s="519">
        <v>0</v>
      </c>
      <c r="HM150" s="519">
        <v>0</v>
      </c>
      <c r="HN150" s="519">
        <v>0</v>
      </c>
      <c r="HO150" s="519">
        <v>0</v>
      </c>
      <c r="HP150" s="519">
        <v>0</v>
      </c>
      <c r="HQ150" s="519">
        <v>0</v>
      </c>
      <c r="HR150" s="519">
        <v>0</v>
      </c>
      <c r="HS150" s="519">
        <v>0</v>
      </c>
      <c r="HT150" s="519">
        <v>0</v>
      </c>
      <c r="HU150" s="519">
        <v>0</v>
      </c>
      <c r="HV150" s="519">
        <v>0</v>
      </c>
      <c r="HW150" s="519">
        <v>0</v>
      </c>
      <c r="HX150" s="519">
        <v>0</v>
      </c>
      <c r="HY150" s="519">
        <v>0</v>
      </c>
      <c r="HZ150" s="519">
        <v>0</v>
      </c>
      <c r="IA150" s="519">
        <v>0</v>
      </c>
      <c r="IB150" s="519">
        <v>0</v>
      </c>
      <c r="IC150" s="519">
        <v>0</v>
      </c>
      <c r="ID150" s="519">
        <v>0</v>
      </c>
      <c r="IE150" s="519">
        <v>0</v>
      </c>
      <c r="IF150" s="519">
        <v>0</v>
      </c>
      <c r="IG150" s="519">
        <v>0</v>
      </c>
      <c r="IH150" s="519">
        <v>0</v>
      </c>
      <c r="II150" s="519">
        <v>0</v>
      </c>
      <c r="IJ150" s="519">
        <v>0</v>
      </c>
      <c r="IK150" s="519">
        <v>0</v>
      </c>
    </row>
    <row r="151" spans="1:245" hidden="1">
      <c r="A151" s="337"/>
      <c r="B151" s="519" t="s">
        <v>1058</v>
      </c>
      <c r="C151" s="519"/>
      <c r="D151" s="519"/>
      <c r="E151" s="519"/>
      <c r="F151" s="519">
        <v>1</v>
      </c>
      <c r="G151" s="519"/>
      <c r="H151" s="519">
        <v>14</v>
      </c>
      <c r="I151" s="519">
        <v>9</v>
      </c>
      <c r="J151" s="519" t="str">
        <f t="shared" si="9"/>
        <v>SDN10011409</v>
      </c>
      <c r="K151" s="519">
        <v>772</v>
      </c>
      <c r="M151" s="337"/>
      <c r="N151" s="519" t="s">
        <v>1061</v>
      </c>
      <c r="O151" s="519" t="s">
        <v>1059</v>
      </c>
      <c r="P151" s="519">
        <v>26</v>
      </c>
      <c r="Q151" s="183" t="str">
        <f t="shared" si="7"/>
        <v>SDN150126</v>
      </c>
      <c r="R151" s="519">
        <v>0</v>
      </c>
      <c r="S151" s="519">
        <v>0</v>
      </c>
      <c r="T151" s="519">
        <v>0</v>
      </c>
      <c r="U151" s="519">
        <v>0</v>
      </c>
      <c r="V151" s="519">
        <v>0</v>
      </c>
      <c r="W151" s="519">
        <v>0</v>
      </c>
      <c r="X151" s="519">
        <v>0</v>
      </c>
      <c r="Y151" s="519">
        <v>0</v>
      </c>
      <c r="Z151" s="519">
        <v>0</v>
      </c>
      <c r="AA151" s="519">
        <v>0</v>
      </c>
      <c r="AB151" s="519">
        <v>0</v>
      </c>
      <c r="AC151" s="519">
        <v>0</v>
      </c>
      <c r="AD151" s="519">
        <v>0</v>
      </c>
      <c r="AE151" s="519">
        <v>0</v>
      </c>
      <c r="AF151" s="519">
        <v>0</v>
      </c>
      <c r="AG151" s="519">
        <v>0</v>
      </c>
      <c r="AH151" s="519">
        <v>0</v>
      </c>
      <c r="AI151" s="519">
        <v>0</v>
      </c>
      <c r="AJ151" s="519">
        <v>0</v>
      </c>
      <c r="AK151" s="519">
        <v>0</v>
      </c>
      <c r="AL151" s="519">
        <v>0</v>
      </c>
      <c r="AM151" s="519">
        <v>0</v>
      </c>
      <c r="AN151" s="519">
        <v>0</v>
      </c>
      <c r="AO151" s="519">
        <v>0</v>
      </c>
      <c r="AP151" s="519">
        <v>0</v>
      </c>
      <c r="AQ151" s="519">
        <v>0</v>
      </c>
      <c r="AR151" s="519">
        <v>0</v>
      </c>
      <c r="AS151" s="519">
        <v>0</v>
      </c>
      <c r="AT151" s="519">
        <v>0</v>
      </c>
      <c r="AU151" s="519">
        <v>10000</v>
      </c>
      <c r="AV151" s="519">
        <v>0</v>
      </c>
      <c r="AW151" s="519">
        <v>0</v>
      </c>
      <c r="AX151" s="519">
        <v>0</v>
      </c>
      <c r="AY151" s="519">
        <v>0</v>
      </c>
      <c r="AZ151" s="519">
        <v>0</v>
      </c>
      <c r="BA151" s="519">
        <v>0</v>
      </c>
      <c r="BB151" s="519">
        <v>0</v>
      </c>
      <c r="BC151" s="519">
        <v>0</v>
      </c>
      <c r="BD151" s="519">
        <v>0</v>
      </c>
      <c r="BE151" s="519">
        <v>0</v>
      </c>
      <c r="BF151" s="519">
        <v>0</v>
      </c>
      <c r="BG151" s="519">
        <v>0</v>
      </c>
      <c r="BH151" s="519">
        <v>0</v>
      </c>
      <c r="BI151" s="519">
        <v>0</v>
      </c>
      <c r="BJ151" s="519">
        <v>0</v>
      </c>
      <c r="BK151" s="519">
        <v>0</v>
      </c>
      <c r="BL151" s="519">
        <v>0</v>
      </c>
      <c r="BM151" s="519">
        <v>0</v>
      </c>
      <c r="BN151" s="519">
        <v>0</v>
      </c>
      <c r="BO151" s="519">
        <v>0</v>
      </c>
      <c r="BP151" s="519">
        <v>0</v>
      </c>
      <c r="BQ151" s="519">
        <v>0</v>
      </c>
      <c r="BR151" s="519">
        <v>0</v>
      </c>
      <c r="BS151" s="519">
        <v>0</v>
      </c>
      <c r="BT151" s="519">
        <v>0</v>
      </c>
      <c r="BU151" s="519">
        <v>0</v>
      </c>
      <c r="BV151" s="519">
        <v>0</v>
      </c>
      <c r="BW151" s="519">
        <v>0</v>
      </c>
      <c r="BX151" s="519">
        <v>0</v>
      </c>
      <c r="BY151" s="519">
        <v>0</v>
      </c>
      <c r="BZ151" s="519">
        <v>0</v>
      </c>
      <c r="CA151" s="519">
        <v>0</v>
      </c>
      <c r="CB151" s="519">
        <v>0</v>
      </c>
      <c r="CC151" s="519">
        <v>0</v>
      </c>
      <c r="CD151" s="519">
        <v>0</v>
      </c>
      <c r="CE151" s="519">
        <v>0</v>
      </c>
      <c r="CF151" s="519">
        <v>0</v>
      </c>
      <c r="CG151" s="519">
        <v>0</v>
      </c>
      <c r="CH151" s="519">
        <v>0</v>
      </c>
      <c r="CI151" s="519">
        <v>0</v>
      </c>
      <c r="CJ151" s="519">
        <v>0</v>
      </c>
      <c r="CK151" s="519">
        <v>0</v>
      </c>
      <c r="CL151" s="519">
        <v>0</v>
      </c>
      <c r="CM151" s="519">
        <v>0</v>
      </c>
      <c r="CN151" s="519">
        <v>0</v>
      </c>
      <c r="CO151" s="519">
        <v>0</v>
      </c>
      <c r="CP151" s="519">
        <v>0</v>
      </c>
      <c r="CQ151" s="519">
        <v>0</v>
      </c>
      <c r="CR151" s="519">
        <v>0</v>
      </c>
      <c r="CS151" s="519">
        <v>0</v>
      </c>
      <c r="CT151" s="519">
        <v>0</v>
      </c>
      <c r="CU151" s="519">
        <v>0</v>
      </c>
      <c r="CV151" s="519">
        <v>0</v>
      </c>
      <c r="CW151" s="519">
        <v>0</v>
      </c>
      <c r="CX151" s="519">
        <v>0</v>
      </c>
      <c r="CY151" s="519">
        <v>0</v>
      </c>
      <c r="CZ151" s="519">
        <v>0</v>
      </c>
      <c r="DA151" s="519">
        <v>0</v>
      </c>
      <c r="DB151" s="519">
        <v>0</v>
      </c>
      <c r="DC151" s="519">
        <v>0</v>
      </c>
      <c r="DD151" s="519">
        <v>0</v>
      </c>
      <c r="DE151" s="519">
        <v>0</v>
      </c>
      <c r="DF151" s="519">
        <v>0</v>
      </c>
      <c r="DG151" s="519">
        <v>0</v>
      </c>
      <c r="DH151" s="519">
        <v>0</v>
      </c>
      <c r="DI151" s="519">
        <v>0</v>
      </c>
      <c r="DJ151" s="519">
        <v>0</v>
      </c>
      <c r="DK151" s="519">
        <v>0</v>
      </c>
      <c r="DL151" s="519">
        <v>0</v>
      </c>
      <c r="DM151" s="519">
        <v>0</v>
      </c>
      <c r="DN151" s="519">
        <v>0</v>
      </c>
      <c r="DO151" s="519">
        <v>0</v>
      </c>
      <c r="DP151" s="519">
        <v>0</v>
      </c>
      <c r="DQ151" s="519">
        <v>0</v>
      </c>
      <c r="DR151" s="519">
        <v>0</v>
      </c>
      <c r="DS151" s="519">
        <v>0</v>
      </c>
      <c r="DT151" s="519">
        <v>0</v>
      </c>
      <c r="DU151" s="519">
        <v>0</v>
      </c>
      <c r="DV151" s="519">
        <v>0</v>
      </c>
      <c r="DW151" s="519">
        <v>0</v>
      </c>
      <c r="DX151" s="519">
        <v>0</v>
      </c>
      <c r="DY151" s="131"/>
      <c r="DZ151" s="337"/>
      <c r="EA151" s="519" t="s">
        <v>1061</v>
      </c>
      <c r="EB151" s="519" t="s">
        <v>1059</v>
      </c>
      <c r="EC151" s="519">
        <v>26</v>
      </c>
      <c r="ED151" s="521" t="str">
        <f t="shared" si="8"/>
        <v>SDN150126</v>
      </c>
      <c r="EE151" s="519">
        <v>10000</v>
      </c>
      <c r="EF151" s="519">
        <v>10000</v>
      </c>
      <c r="EG151" s="519">
        <v>10000</v>
      </c>
      <c r="EH151" s="519">
        <v>10000</v>
      </c>
      <c r="EI151" s="519">
        <v>10000</v>
      </c>
      <c r="EJ151" s="519">
        <v>10000</v>
      </c>
      <c r="EK151" s="519">
        <v>10000</v>
      </c>
      <c r="EL151" s="519">
        <v>10000</v>
      </c>
      <c r="EM151" s="519">
        <v>10000</v>
      </c>
      <c r="EN151" s="519">
        <v>10000</v>
      </c>
      <c r="EO151" s="519">
        <v>10000</v>
      </c>
      <c r="EP151" s="519">
        <v>10000</v>
      </c>
      <c r="EQ151" s="519">
        <v>10000</v>
      </c>
      <c r="ER151" s="519">
        <v>10000</v>
      </c>
      <c r="ES151" s="519">
        <v>10000</v>
      </c>
      <c r="ET151" s="519">
        <v>10000</v>
      </c>
      <c r="EU151" s="519">
        <v>10000</v>
      </c>
      <c r="EV151" s="519">
        <v>10000</v>
      </c>
      <c r="EW151" s="519">
        <v>10000</v>
      </c>
      <c r="EX151" s="519">
        <v>10000</v>
      </c>
      <c r="EY151" s="519">
        <v>10000</v>
      </c>
      <c r="EZ151" s="519">
        <v>10000</v>
      </c>
      <c r="FA151" s="519">
        <v>10000</v>
      </c>
      <c r="FB151" s="519">
        <v>10000</v>
      </c>
      <c r="FC151" s="519">
        <v>10000</v>
      </c>
      <c r="FD151" s="519">
        <v>10000</v>
      </c>
      <c r="FE151" s="519">
        <v>10000</v>
      </c>
      <c r="FF151" s="519">
        <v>10000</v>
      </c>
      <c r="FG151" s="519">
        <v>10000</v>
      </c>
      <c r="FH151" s="519">
        <v>10000</v>
      </c>
      <c r="FI151" s="519">
        <v>0</v>
      </c>
      <c r="FJ151" s="519">
        <v>0</v>
      </c>
      <c r="FK151" s="519">
        <v>0</v>
      </c>
      <c r="FL151" s="519">
        <v>0</v>
      </c>
      <c r="FM151" s="519">
        <v>0</v>
      </c>
      <c r="FN151" s="519">
        <v>0</v>
      </c>
      <c r="FO151" s="519">
        <v>0</v>
      </c>
      <c r="FP151" s="519">
        <v>0</v>
      </c>
      <c r="FQ151" s="519">
        <v>0</v>
      </c>
      <c r="FR151" s="519">
        <v>0</v>
      </c>
      <c r="FS151" s="519">
        <v>0</v>
      </c>
      <c r="FT151" s="519">
        <v>0</v>
      </c>
      <c r="FU151" s="519">
        <v>0</v>
      </c>
      <c r="FV151" s="519">
        <v>0</v>
      </c>
      <c r="FW151" s="519">
        <v>0</v>
      </c>
      <c r="FX151" s="519">
        <v>0</v>
      </c>
      <c r="FY151" s="519">
        <v>0</v>
      </c>
      <c r="FZ151" s="519">
        <v>0</v>
      </c>
      <c r="GA151" s="519">
        <v>0</v>
      </c>
      <c r="GB151" s="519">
        <v>0</v>
      </c>
      <c r="GC151" s="519">
        <v>0</v>
      </c>
      <c r="GD151" s="519">
        <v>0</v>
      </c>
      <c r="GE151" s="519">
        <v>0</v>
      </c>
      <c r="GF151" s="519">
        <v>0</v>
      </c>
      <c r="GG151" s="519">
        <v>0</v>
      </c>
      <c r="GH151" s="519">
        <v>0</v>
      </c>
      <c r="GI151" s="519">
        <v>0</v>
      </c>
      <c r="GJ151" s="519">
        <v>0</v>
      </c>
      <c r="GK151" s="519">
        <v>0</v>
      </c>
      <c r="GL151" s="519">
        <v>0</v>
      </c>
      <c r="GM151" s="519">
        <v>0</v>
      </c>
      <c r="GN151" s="519">
        <v>0</v>
      </c>
      <c r="GO151" s="519">
        <v>0</v>
      </c>
      <c r="GP151" s="519">
        <v>0</v>
      </c>
      <c r="GQ151" s="519">
        <v>0</v>
      </c>
      <c r="GR151" s="519">
        <v>0</v>
      </c>
      <c r="GS151" s="519">
        <v>0</v>
      </c>
      <c r="GT151" s="519">
        <v>0</v>
      </c>
      <c r="GU151" s="519">
        <v>0</v>
      </c>
      <c r="GV151" s="519">
        <v>0</v>
      </c>
      <c r="GW151" s="519">
        <v>0</v>
      </c>
      <c r="GX151" s="519">
        <v>0</v>
      </c>
      <c r="GY151" s="519">
        <v>0</v>
      </c>
      <c r="GZ151" s="519">
        <v>0</v>
      </c>
      <c r="HA151" s="519">
        <v>0</v>
      </c>
      <c r="HB151" s="519">
        <v>0</v>
      </c>
      <c r="HC151" s="519">
        <v>0</v>
      </c>
      <c r="HD151" s="519">
        <v>0</v>
      </c>
      <c r="HE151" s="519">
        <v>0</v>
      </c>
      <c r="HF151" s="519">
        <v>0</v>
      </c>
      <c r="HG151" s="519">
        <v>0</v>
      </c>
      <c r="HH151" s="519">
        <v>0</v>
      </c>
      <c r="HI151" s="519">
        <v>0</v>
      </c>
      <c r="HJ151" s="519">
        <v>0</v>
      </c>
      <c r="HK151" s="519">
        <v>0</v>
      </c>
      <c r="HL151" s="519">
        <v>0</v>
      </c>
      <c r="HM151" s="519">
        <v>0</v>
      </c>
      <c r="HN151" s="519">
        <v>0</v>
      </c>
      <c r="HO151" s="519">
        <v>0</v>
      </c>
      <c r="HP151" s="519">
        <v>0</v>
      </c>
      <c r="HQ151" s="519">
        <v>0</v>
      </c>
      <c r="HR151" s="519">
        <v>0</v>
      </c>
      <c r="HS151" s="519">
        <v>0</v>
      </c>
      <c r="HT151" s="519">
        <v>0</v>
      </c>
      <c r="HU151" s="519">
        <v>0</v>
      </c>
      <c r="HV151" s="519">
        <v>0</v>
      </c>
      <c r="HW151" s="519">
        <v>0</v>
      </c>
      <c r="HX151" s="519">
        <v>0</v>
      </c>
      <c r="HY151" s="519">
        <v>0</v>
      </c>
      <c r="HZ151" s="519">
        <v>0</v>
      </c>
      <c r="IA151" s="519">
        <v>0</v>
      </c>
      <c r="IB151" s="519">
        <v>0</v>
      </c>
      <c r="IC151" s="519">
        <v>0</v>
      </c>
      <c r="ID151" s="519">
        <v>0</v>
      </c>
      <c r="IE151" s="519">
        <v>0</v>
      </c>
      <c r="IF151" s="519">
        <v>0</v>
      </c>
      <c r="IG151" s="519">
        <v>0</v>
      </c>
      <c r="IH151" s="519">
        <v>0</v>
      </c>
      <c r="II151" s="519">
        <v>0</v>
      </c>
      <c r="IJ151" s="519">
        <v>0</v>
      </c>
      <c r="IK151" s="519">
        <v>0</v>
      </c>
    </row>
    <row r="152" spans="1:245" hidden="1">
      <c r="A152" s="337"/>
      <c r="B152" s="519" t="s">
        <v>1058</v>
      </c>
      <c r="C152" s="519"/>
      <c r="D152" s="519"/>
      <c r="E152" s="519"/>
      <c r="F152" s="519">
        <v>1</v>
      </c>
      <c r="G152" s="519"/>
      <c r="H152" s="519">
        <v>14</v>
      </c>
      <c r="I152" s="519">
        <v>10</v>
      </c>
      <c r="J152" s="519" t="str">
        <f t="shared" si="9"/>
        <v>SDN10011410</v>
      </c>
      <c r="K152" s="519">
        <v>772</v>
      </c>
      <c r="M152" s="337"/>
      <c r="N152" s="519" t="s">
        <v>1061</v>
      </c>
      <c r="O152" s="519" t="s">
        <v>1059</v>
      </c>
      <c r="P152" s="519">
        <v>27</v>
      </c>
      <c r="Q152" s="183" t="str">
        <f t="shared" si="7"/>
        <v>SDN150127</v>
      </c>
      <c r="R152" s="519">
        <v>0</v>
      </c>
      <c r="S152" s="519">
        <v>0</v>
      </c>
      <c r="T152" s="519">
        <v>0</v>
      </c>
      <c r="U152" s="519">
        <v>0</v>
      </c>
      <c r="V152" s="519">
        <v>0</v>
      </c>
      <c r="W152" s="519">
        <v>0</v>
      </c>
      <c r="X152" s="519">
        <v>0</v>
      </c>
      <c r="Y152" s="519">
        <v>0</v>
      </c>
      <c r="Z152" s="519">
        <v>0</v>
      </c>
      <c r="AA152" s="519">
        <v>0</v>
      </c>
      <c r="AB152" s="519">
        <v>0</v>
      </c>
      <c r="AC152" s="519">
        <v>0</v>
      </c>
      <c r="AD152" s="519">
        <v>0</v>
      </c>
      <c r="AE152" s="519">
        <v>0</v>
      </c>
      <c r="AF152" s="519">
        <v>0</v>
      </c>
      <c r="AG152" s="519">
        <v>0</v>
      </c>
      <c r="AH152" s="519">
        <v>0</v>
      </c>
      <c r="AI152" s="519">
        <v>0</v>
      </c>
      <c r="AJ152" s="519">
        <v>0</v>
      </c>
      <c r="AK152" s="519">
        <v>0</v>
      </c>
      <c r="AL152" s="519">
        <v>0</v>
      </c>
      <c r="AM152" s="519">
        <v>0</v>
      </c>
      <c r="AN152" s="519">
        <v>0</v>
      </c>
      <c r="AO152" s="519">
        <v>0</v>
      </c>
      <c r="AP152" s="519">
        <v>0</v>
      </c>
      <c r="AQ152" s="519">
        <v>0</v>
      </c>
      <c r="AR152" s="519">
        <v>0</v>
      </c>
      <c r="AS152" s="519">
        <v>0</v>
      </c>
      <c r="AT152" s="519">
        <v>0</v>
      </c>
      <c r="AU152" s="519">
        <v>10000</v>
      </c>
      <c r="AV152" s="519">
        <v>0</v>
      </c>
      <c r="AW152" s="519">
        <v>0</v>
      </c>
      <c r="AX152" s="519">
        <v>0</v>
      </c>
      <c r="AY152" s="519">
        <v>0</v>
      </c>
      <c r="AZ152" s="519">
        <v>0</v>
      </c>
      <c r="BA152" s="519">
        <v>0</v>
      </c>
      <c r="BB152" s="519">
        <v>0</v>
      </c>
      <c r="BC152" s="519">
        <v>0</v>
      </c>
      <c r="BD152" s="519">
        <v>0</v>
      </c>
      <c r="BE152" s="519">
        <v>0</v>
      </c>
      <c r="BF152" s="519">
        <v>0</v>
      </c>
      <c r="BG152" s="519">
        <v>0</v>
      </c>
      <c r="BH152" s="519">
        <v>0</v>
      </c>
      <c r="BI152" s="519">
        <v>0</v>
      </c>
      <c r="BJ152" s="519">
        <v>0</v>
      </c>
      <c r="BK152" s="519">
        <v>0</v>
      </c>
      <c r="BL152" s="519">
        <v>0</v>
      </c>
      <c r="BM152" s="519">
        <v>0</v>
      </c>
      <c r="BN152" s="519">
        <v>0</v>
      </c>
      <c r="BO152" s="519">
        <v>0</v>
      </c>
      <c r="BP152" s="519">
        <v>0</v>
      </c>
      <c r="BQ152" s="519">
        <v>0</v>
      </c>
      <c r="BR152" s="519">
        <v>0</v>
      </c>
      <c r="BS152" s="519">
        <v>0</v>
      </c>
      <c r="BT152" s="519">
        <v>0</v>
      </c>
      <c r="BU152" s="519">
        <v>0</v>
      </c>
      <c r="BV152" s="519">
        <v>0</v>
      </c>
      <c r="BW152" s="519">
        <v>0</v>
      </c>
      <c r="BX152" s="519">
        <v>0</v>
      </c>
      <c r="BY152" s="519">
        <v>0</v>
      </c>
      <c r="BZ152" s="519">
        <v>0</v>
      </c>
      <c r="CA152" s="519">
        <v>0</v>
      </c>
      <c r="CB152" s="519">
        <v>0</v>
      </c>
      <c r="CC152" s="519">
        <v>0</v>
      </c>
      <c r="CD152" s="519">
        <v>0</v>
      </c>
      <c r="CE152" s="519">
        <v>0</v>
      </c>
      <c r="CF152" s="519">
        <v>0</v>
      </c>
      <c r="CG152" s="519">
        <v>0</v>
      </c>
      <c r="CH152" s="519">
        <v>0</v>
      </c>
      <c r="CI152" s="519">
        <v>0</v>
      </c>
      <c r="CJ152" s="519">
        <v>0</v>
      </c>
      <c r="CK152" s="519">
        <v>0</v>
      </c>
      <c r="CL152" s="519">
        <v>0</v>
      </c>
      <c r="CM152" s="519">
        <v>0</v>
      </c>
      <c r="CN152" s="519">
        <v>0</v>
      </c>
      <c r="CO152" s="519">
        <v>0</v>
      </c>
      <c r="CP152" s="519">
        <v>0</v>
      </c>
      <c r="CQ152" s="519">
        <v>0</v>
      </c>
      <c r="CR152" s="519">
        <v>0</v>
      </c>
      <c r="CS152" s="519">
        <v>0</v>
      </c>
      <c r="CT152" s="519">
        <v>0</v>
      </c>
      <c r="CU152" s="519">
        <v>0</v>
      </c>
      <c r="CV152" s="519">
        <v>0</v>
      </c>
      <c r="CW152" s="519">
        <v>0</v>
      </c>
      <c r="CX152" s="519">
        <v>0</v>
      </c>
      <c r="CY152" s="519">
        <v>0</v>
      </c>
      <c r="CZ152" s="519">
        <v>0</v>
      </c>
      <c r="DA152" s="519">
        <v>0</v>
      </c>
      <c r="DB152" s="519">
        <v>0</v>
      </c>
      <c r="DC152" s="519">
        <v>0</v>
      </c>
      <c r="DD152" s="519">
        <v>0</v>
      </c>
      <c r="DE152" s="519">
        <v>0</v>
      </c>
      <c r="DF152" s="519">
        <v>0</v>
      </c>
      <c r="DG152" s="519">
        <v>0</v>
      </c>
      <c r="DH152" s="519">
        <v>0</v>
      </c>
      <c r="DI152" s="519">
        <v>0</v>
      </c>
      <c r="DJ152" s="519">
        <v>0</v>
      </c>
      <c r="DK152" s="519">
        <v>0</v>
      </c>
      <c r="DL152" s="519">
        <v>0</v>
      </c>
      <c r="DM152" s="519">
        <v>0</v>
      </c>
      <c r="DN152" s="519">
        <v>0</v>
      </c>
      <c r="DO152" s="519">
        <v>0</v>
      </c>
      <c r="DP152" s="519">
        <v>0</v>
      </c>
      <c r="DQ152" s="519">
        <v>0</v>
      </c>
      <c r="DR152" s="519">
        <v>0</v>
      </c>
      <c r="DS152" s="519">
        <v>0</v>
      </c>
      <c r="DT152" s="519">
        <v>0</v>
      </c>
      <c r="DU152" s="519">
        <v>0</v>
      </c>
      <c r="DV152" s="519">
        <v>0</v>
      </c>
      <c r="DW152" s="519">
        <v>0</v>
      </c>
      <c r="DX152" s="519">
        <v>0</v>
      </c>
      <c r="DY152" s="131"/>
      <c r="DZ152" s="337"/>
      <c r="EA152" s="519" t="s">
        <v>1061</v>
      </c>
      <c r="EB152" s="519" t="s">
        <v>1059</v>
      </c>
      <c r="EC152" s="519">
        <v>27</v>
      </c>
      <c r="ED152" s="521" t="str">
        <f t="shared" si="8"/>
        <v>SDN150127</v>
      </c>
      <c r="EE152" s="519">
        <v>10000</v>
      </c>
      <c r="EF152" s="519">
        <v>10000</v>
      </c>
      <c r="EG152" s="519">
        <v>10000</v>
      </c>
      <c r="EH152" s="519">
        <v>10000</v>
      </c>
      <c r="EI152" s="519">
        <v>10000</v>
      </c>
      <c r="EJ152" s="519">
        <v>10000</v>
      </c>
      <c r="EK152" s="519">
        <v>10000</v>
      </c>
      <c r="EL152" s="519">
        <v>10000</v>
      </c>
      <c r="EM152" s="519">
        <v>10000</v>
      </c>
      <c r="EN152" s="519">
        <v>10000</v>
      </c>
      <c r="EO152" s="519">
        <v>10000</v>
      </c>
      <c r="EP152" s="519">
        <v>10000</v>
      </c>
      <c r="EQ152" s="519">
        <v>10000</v>
      </c>
      <c r="ER152" s="519">
        <v>10000</v>
      </c>
      <c r="ES152" s="519">
        <v>10000</v>
      </c>
      <c r="ET152" s="519">
        <v>10000</v>
      </c>
      <c r="EU152" s="519">
        <v>10000</v>
      </c>
      <c r="EV152" s="519">
        <v>10000</v>
      </c>
      <c r="EW152" s="519">
        <v>10000</v>
      </c>
      <c r="EX152" s="519">
        <v>10000</v>
      </c>
      <c r="EY152" s="519">
        <v>10000</v>
      </c>
      <c r="EZ152" s="519">
        <v>10000</v>
      </c>
      <c r="FA152" s="519">
        <v>10000</v>
      </c>
      <c r="FB152" s="519">
        <v>10000</v>
      </c>
      <c r="FC152" s="519">
        <v>10000</v>
      </c>
      <c r="FD152" s="519">
        <v>10000</v>
      </c>
      <c r="FE152" s="519">
        <v>10000</v>
      </c>
      <c r="FF152" s="519">
        <v>10000</v>
      </c>
      <c r="FG152" s="519">
        <v>10000</v>
      </c>
      <c r="FH152" s="519">
        <v>10000</v>
      </c>
      <c r="FI152" s="519">
        <v>0</v>
      </c>
      <c r="FJ152" s="519">
        <v>0</v>
      </c>
      <c r="FK152" s="519">
        <v>0</v>
      </c>
      <c r="FL152" s="519">
        <v>0</v>
      </c>
      <c r="FM152" s="519">
        <v>0</v>
      </c>
      <c r="FN152" s="519">
        <v>0</v>
      </c>
      <c r="FO152" s="519">
        <v>0</v>
      </c>
      <c r="FP152" s="519">
        <v>0</v>
      </c>
      <c r="FQ152" s="519">
        <v>0</v>
      </c>
      <c r="FR152" s="519">
        <v>0</v>
      </c>
      <c r="FS152" s="519">
        <v>0</v>
      </c>
      <c r="FT152" s="519">
        <v>0</v>
      </c>
      <c r="FU152" s="519">
        <v>0</v>
      </c>
      <c r="FV152" s="519">
        <v>0</v>
      </c>
      <c r="FW152" s="519">
        <v>0</v>
      </c>
      <c r="FX152" s="519">
        <v>0</v>
      </c>
      <c r="FY152" s="519">
        <v>0</v>
      </c>
      <c r="FZ152" s="519">
        <v>0</v>
      </c>
      <c r="GA152" s="519">
        <v>0</v>
      </c>
      <c r="GB152" s="519">
        <v>0</v>
      </c>
      <c r="GC152" s="519">
        <v>0</v>
      </c>
      <c r="GD152" s="519">
        <v>0</v>
      </c>
      <c r="GE152" s="519">
        <v>0</v>
      </c>
      <c r="GF152" s="519">
        <v>0</v>
      </c>
      <c r="GG152" s="519">
        <v>0</v>
      </c>
      <c r="GH152" s="519">
        <v>0</v>
      </c>
      <c r="GI152" s="519">
        <v>0</v>
      </c>
      <c r="GJ152" s="519">
        <v>0</v>
      </c>
      <c r="GK152" s="519">
        <v>0</v>
      </c>
      <c r="GL152" s="519">
        <v>0</v>
      </c>
      <c r="GM152" s="519">
        <v>0</v>
      </c>
      <c r="GN152" s="519">
        <v>0</v>
      </c>
      <c r="GO152" s="519">
        <v>0</v>
      </c>
      <c r="GP152" s="519">
        <v>0</v>
      </c>
      <c r="GQ152" s="519">
        <v>0</v>
      </c>
      <c r="GR152" s="519">
        <v>0</v>
      </c>
      <c r="GS152" s="519">
        <v>0</v>
      </c>
      <c r="GT152" s="519">
        <v>0</v>
      </c>
      <c r="GU152" s="519">
        <v>0</v>
      </c>
      <c r="GV152" s="519">
        <v>0</v>
      </c>
      <c r="GW152" s="519">
        <v>0</v>
      </c>
      <c r="GX152" s="519">
        <v>0</v>
      </c>
      <c r="GY152" s="519">
        <v>0</v>
      </c>
      <c r="GZ152" s="519">
        <v>0</v>
      </c>
      <c r="HA152" s="519">
        <v>0</v>
      </c>
      <c r="HB152" s="519">
        <v>0</v>
      </c>
      <c r="HC152" s="519">
        <v>0</v>
      </c>
      <c r="HD152" s="519">
        <v>0</v>
      </c>
      <c r="HE152" s="519">
        <v>0</v>
      </c>
      <c r="HF152" s="519">
        <v>0</v>
      </c>
      <c r="HG152" s="519">
        <v>0</v>
      </c>
      <c r="HH152" s="519">
        <v>0</v>
      </c>
      <c r="HI152" s="519">
        <v>0</v>
      </c>
      <c r="HJ152" s="519">
        <v>0</v>
      </c>
      <c r="HK152" s="519">
        <v>0</v>
      </c>
      <c r="HL152" s="519">
        <v>0</v>
      </c>
      <c r="HM152" s="519">
        <v>0</v>
      </c>
      <c r="HN152" s="519">
        <v>0</v>
      </c>
      <c r="HO152" s="519">
        <v>0</v>
      </c>
      <c r="HP152" s="519">
        <v>0</v>
      </c>
      <c r="HQ152" s="519">
        <v>0</v>
      </c>
      <c r="HR152" s="519">
        <v>0</v>
      </c>
      <c r="HS152" s="519">
        <v>0</v>
      </c>
      <c r="HT152" s="519">
        <v>0</v>
      </c>
      <c r="HU152" s="519">
        <v>0</v>
      </c>
      <c r="HV152" s="519">
        <v>0</v>
      </c>
      <c r="HW152" s="519">
        <v>0</v>
      </c>
      <c r="HX152" s="519">
        <v>0</v>
      </c>
      <c r="HY152" s="519">
        <v>0</v>
      </c>
      <c r="HZ152" s="519">
        <v>0</v>
      </c>
      <c r="IA152" s="519">
        <v>0</v>
      </c>
      <c r="IB152" s="519">
        <v>0</v>
      </c>
      <c r="IC152" s="519">
        <v>0</v>
      </c>
      <c r="ID152" s="519">
        <v>0</v>
      </c>
      <c r="IE152" s="519">
        <v>0</v>
      </c>
      <c r="IF152" s="519">
        <v>0</v>
      </c>
      <c r="IG152" s="519">
        <v>0</v>
      </c>
      <c r="IH152" s="519">
        <v>0</v>
      </c>
      <c r="II152" s="519">
        <v>0</v>
      </c>
      <c r="IJ152" s="519">
        <v>0</v>
      </c>
      <c r="IK152" s="519">
        <v>0</v>
      </c>
    </row>
    <row r="153" spans="1:245" hidden="1">
      <c r="A153" s="337"/>
      <c r="B153" s="519" t="s">
        <v>1058</v>
      </c>
      <c r="C153" s="519"/>
      <c r="D153" s="519"/>
      <c r="E153" s="519"/>
      <c r="F153" s="519">
        <v>1</v>
      </c>
      <c r="G153" s="519"/>
      <c r="H153" s="519">
        <v>15</v>
      </c>
      <c r="I153" s="519">
        <v>1</v>
      </c>
      <c r="J153" s="519" t="str">
        <f t="shared" si="9"/>
        <v>SDN10011501</v>
      </c>
      <c r="K153" s="519">
        <v>965</v>
      </c>
      <c r="M153" s="337"/>
      <c r="N153" s="519" t="s">
        <v>1061</v>
      </c>
      <c r="O153" s="519" t="s">
        <v>1059</v>
      </c>
      <c r="P153" s="519">
        <v>28</v>
      </c>
      <c r="Q153" s="183" t="str">
        <f t="shared" si="7"/>
        <v>SDN150128</v>
      </c>
      <c r="R153" s="519">
        <v>0</v>
      </c>
      <c r="S153" s="519">
        <v>0</v>
      </c>
      <c r="T153" s="519">
        <v>0</v>
      </c>
      <c r="U153" s="519">
        <v>0</v>
      </c>
      <c r="V153" s="519">
        <v>0</v>
      </c>
      <c r="W153" s="519">
        <v>0</v>
      </c>
      <c r="X153" s="519">
        <v>0</v>
      </c>
      <c r="Y153" s="519">
        <v>0</v>
      </c>
      <c r="Z153" s="519">
        <v>0</v>
      </c>
      <c r="AA153" s="519">
        <v>0</v>
      </c>
      <c r="AB153" s="519">
        <v>0</v>
      </c>
      <c r="AC153" s="519">
        <v>0</v>
      </c>
      <c r="AD153" s="519">
        <v>0</v>
      </c>
      <c r="AE153" s="519">
        <v>0</v>
      </c>
      <c r="AF153" s="519">
        <v>0</v>
      </c>
      <c r="AG153" s="519">
        <v>0</v>
      </c>
      <c r="AH153" s="519">
        <v>0</v>
      </c>
      <c r="AI153" s="519">
        <v>0</v>
      </c>
      <c r="AJ153" s="519">
        <v>0</v>
      </c>
      <c r="AK153" s="519">
        <v>0</v>
      </c>
      <c r="AL153" s="519">
        <v>0</v>
      </c>
      <c r="AM153" s="519">
        <v>0</v>
      </c>
      <c r="AN153" s="519">
        <v>0</v>
      </c>
      <c r="AO153" s="519">
        <v>0</v>
      </c>
      <c r="AP153" s="519">
        <v>0</v>
      </c>
      <c r="AQ153" s="519">
        <v>0</v>
      </c>
      <c r="AR153" s="519">
        <v>0</v>
      </c>
      <c r="AS153" s="519">
        <v>0</v>
      </c>
      <c r="AT153" s="519">
        <v>0</v>
      </c>
      <c r="AU153" s="519">
        <v>10000</v>
      </c>
      <c r="AV153" s="519">
        <v>0</v>
      </c>
      <c r="AW153" s="519">
        <v>0</v>
      </c>
      <c r="AX153" s="519">
        <v>0</v>
      </c>
      <c r="AY153" s="519">
        <v>0</v>
      </c>
      <c r="AZ153" s="519">
        <v>0</v>
      </c>
      <c r="BA153" s="519">
        <v>0</v>
      </c>
      <c r="BB153" s="519">
        <v>0</v>
      </c>
      <c r="BC153" s="519">
        <v>0</v>
      </c>
      <c r="BD153" s="519">
        <v>0</v>
      </c>
      <c r="BE153" s="519">
        <v>0</v>
      </c>
      <c r="BF153" s="519">
        <v>0</v>
      </c>
      <c r="BG153" s="519">
        <v>0</v>
      </c>
      <c r="BH153" s="519">
        <v>0</v>
      </c>
      <c r="BI153" s="519">
        <v>0</v>
      </c>
      <c r="BJ153" s="519">
        <v>0</v>
      </c>
      <c r="BK153" s="519">
        <v>0</v>
      </c>
      <c r="BL153" s="519">
        <v>0</v>
      </c>
      <c r="BM153" s="519">
        <v>0</v>
      </c>
      <c r="BN153" s="519">
        <v>0</v>
      </c>
      <c r="BO153" s="519">
        <v>0</v>
      </c>
      <c r="BP153" s="519">
        <v>0</v>
      </c>
      <c r="BQ153" s="519">
        <v>0</v>
      </c>
      <c r="BR153" s="519">
        <v>0</v>
      </c>
      <c r="BS153" s="519">
        <v>0</v>
      </c>
      <c r="BT153" s="519">
        <v>0</v>
      </c>
      <c r="BU153" s="519">
        <v>0</v>
      </c>
      <c r="BV153" s="519">
        <v>0</v>
      </c>
      <c r="BW153" s="519">
        <v>0</v>
      </c>
      <c r="BX153" s="519">
        <v>0</v>
      </c>
      <c r="BY153" s="519">
        <v>0</v>
      </c>
      <c r="BZ153" s="519">
        <v>0</v>
      </c>
      <c r="CA153" s="519">
        <v>0</v>
      </c>
      <c r="CB153" s="519">
        <v>0</v>
      </c>
      <c r="CC153" s="519">
        <v>0</v>
      </c>
      <c r="CD153" s="519">
        <v>0</v>
      </c>
      <c r="CE153" s="519">
        <v>0</v>
      </c>
      <c r="CF153" s="519">
        <v>0</v>
      </c>
      <c r="CG153" s="519">
        <v>0</v>
      </c>
      <c r="CH153" s="519">
        <v>0</v>
      </c>
      <c r="CI153" s="519">
        <v>0</v>
      </c>
      <c r="CJ153" s="519">
        <v>0</v>
      </c>
      <c r="CK153" s="519">
        <v>0</v>
      </c>
      <c r="CL153" s="519">
        <v>0</v>
      </c>
      <c r="CM153" s="519">
        <v>0</v>
      </c>
      <c r="CN153" s="519">
        <v>0</v>
      </c>
      <c r="CO153" s="519">
        <v>0</v>
      </c>
      <c r="CP153" s="519">
        <v>0</v>
      </c>
      <c r="CQ153" s="519">
        <v>0</v>
      </c>
      <c r="CR153" s="519">
        <v>0</v>
      </c>
      <c r="CS153" s="519">
        <v>0</v>
      </c>
      <c r="CT153" s="519">
        <v>0</v>
      </c>
      <c r="CU153" s="519">
        <v>0</v>
      </c>
      <c r="CV153" s="519">
        <v>0</v>
      </c>
      <c r="CW153" s="519">
        <v>0</v>
      </c>
      <c r="CX153" s="519">
        <v>0</v>
      </c>
      <c r="CY153" s="519">
        <v>0</v>
      </c>
      <c r="CZ153" s="519">
        <v>0</v>
      </c>
      <c r="DA153" s="519">
        <v>0</v>
      </c>
      <c r="DB153" s="519">
        <v>0</v>
      </c>
      <c r="DC153" s="519">
        <v>0</v>
      </c>
      <c r="DD153" s="519">
        <v>0</v>
      </c>
      <c r="DE153" s="519">
        <v>0</v>
      </c>
      <c r="DF153" s="519">
        <v>0</v>
      </c>
      <c r="DG153" s="519">
        <v>0</v>
      </c>
      <c r="DH153" s="519">
        <v>0</v>
      </c>
      <c r="DI153" s="519">
        <v>0</v>
      </c>
      <c r="DJ153" s="519">
        <v>0</v>
      </c>
      <c r="DK153" s="519">
        <v>0</v>
      </c>
      <c r="DL153" s="519">
        <v>0</v>
      </c>
      <c r="DM153" s="519">
        <v>0</v>
      </c>
      <c r="DN153" s="519">
        <v>0</v>
      </c>
      <c r="DO153" s="519">
        <v>0</v>
      </c>
      <c r="DP153" s="519">
        <v>0</v>
      </c>
      <c r="DQ153" s="519">
        <v>0</v>
      </c>
      <c r="DR153" s="519">
        <v>0</v>
      </c>
      <c r="DS153" s="519">
        <v>0</v>
      </c>
      <c r="DT153" s="519">
        <v>0</v>
      </c>
      <c r="DU153" s="519">
        <v>0</v>
      </c>
      <c r="DV153" s="519">
        <v>0</v>
      </c>
      <c r="DW153" s="519">
        <v>0</v>
      </c>
      <c r="DX153" s="519">
        <v>0</v>
      </c>
      <c r="DY153" s="131"/>
      <c r="DZ153" s="337"/>
      <c r="EA153" s="519" t="s">
        <v>1061</v>
      </c>
      <c r="EB153" s="519" t="s">
        <v>1059</v>
      </c>
      <c r="EC153" s="519">
        <v>28</v>
      </c>
      <c r="ED153" s="521" t="str">
        <f t="shared" si="8"/>
        <v>SDN150128</v>
      </c>
      <c r="EE153" s="519">
        <v>10000</v>
      </c>
      <c r="EF153" s="519">
        <v>10000</v>
      </c>
      <c r="EG153" s="519">
        <v>10000</v>
      </c>
      <c r="EH153" s="519">
        <v>10000</v>
      </c>
      <c r="EI153" s="519">
        <v>10000</v>
      </c>
      <c r="EJ153" s="519">
        <v>10000</v>
      </c>
      <c r="EK153" s="519">
        <v>10000</v>
      </c>
      <c r="EL153" s="519">
        <v>10000</v>
      </c>
      <c r="EM153" s="519">
        <v>10000</v>
      </c>
      <c r="EN153" s="519">
        <v>10000</v>
      </c>
      <c r="EO153" s="519">
        <v>10000</v>
      </c>
      <c r="EP153" s="519">
        <v>10000</v>
      </c>
      <c r="EQ153" s="519">
        <v>10000</v>
      </c>
      <c r="ER153" s="519">
        <v>10000</v>
      </c>
      <c r="ES153" s="519">
        <v>10000</v>
      </c>
      <c r="ET153" s="519">
        <v>10000</v>
      </c>
      <c r="EU153" s="519">
        <v>10000</v>
      </c>
      <c r="EV153" s="519">
        <v>10000</v>
      </c>
      <c r="EW153" s="519">
        <v>10000</v>
      </c>
      <c r="EX153" s="519">
        <v>10000</v>
      </c>
      <c r="EY153" s="519">
        <v>10000</v>
      </c>
      <c r="EZ153" s="519">
        <v>10000</v>
      </c>
      <c r="FA153" s="519">
        <v>10000</v>
      </c>
      <c r="FB153" s="519">
        <v>10000</v>
      </c>
      <c r="FC153" s="519">
        <v>10000</v>
      </c>
      <c r="FD153" s="519">
        <v>10000</v>
      </c>
      <c r="FE153" s="519">
        <v>10000</v>
      </c>
      <c r="FF153" s="519">
        <v>10000</v>
      </c>
      <c r="FG153" s="519">
        <v>10000</v>
      </c>
      <c r="FH153" s="519">
        <v>10000</v>
      </c>
      <c r="FI153" s="519">
        <v>0</v>
      </c>
      <c r="FJ153" s="519">
        <v>0</v>
      </c>
      <c r="FK153" s="519">
        <v>0</v>
      </c>
      <c r="FL153" s="519">
        <v>0</v>
      </c>
      <c r="FM153" s="519">
        <v>0</v>
      </c>
      <c r="FN153" s="519">
        <v>0</v>
      </c>
      <c r="FO153" s="519">
        <v>0</v>
      </c>
      <c r="FP153" s="519">
        <v>0</v>
      </c>
      <c r="FQ153" s="519">
        <v>0</v>
      </c>
      <c r="FR153" s="519">
        <v>0</v>
      </c>
      <c r="FS153" s="519">
        <v>0</v>
      </c>
      <c r="FT153" s="519">
        <v>0</v>
      </c>
      <c r="FU153" s="519">
        <v>0</v>
      </c>
      <c r="FV153" s="519">
        <v>0</v>
      </c>
      <c r="FW153" s="519">
        <v>0</v>
      </c>
      <c r="FX153" s="519">
        <v>0</v>
      </c>
      <c r="FY153" s="519">
        <v>0</v>
      </c>
      <c r="FZ153" s="519">
        <v>0</v>
      </c>
      <c r="GA153" s="519">
        <v>0</v>
      </c>
      <c r="GB153" s="519">
        <v>0</v>
      </c>
      <c r="GC153" s="519">
        <v>0</v>
      </c>
      <c r="GD153" s="519">
        <v>0</v>
      </c>
      <c r="GE153" s="519">
        <v>0</v>
      </c>
      <c r="GF153" s="519">
        <v>0</v>
      </c>
      <c r="GG153" s="519">
        <v>0</v>
      </c>
      <c r="GH153" s="519">
        <v>0</v>
      </c>
      <c r="GI153" s="519">
        <v>0</v>
      </c>
      <c r="GJ153" s="519">
        <v>0</v>
      </c>
      <c r="GK153" s="519">
        <v>0</v>
      </c>
      <c r="GL153" s="519">
        <v>0</v>
      </c>
      <c r="GM153" s="519">
        <v>0</v>
      </c>
      <c r="GN153" s="519">
        <v>0</v>
      </c>
      <c r="GO153" s="519">
        <v>0</v>
      </c>
      <c r="GP153" s="519">
        <v>0</v>
      </c>
      <c r="GQ153" s="519">
        <v>0</v>
      </c>
      <c r="GR153" s="519">
        <v>0</v>
      </c>
      <c r="GS153" s="519">
        <v>0</v>
      </c>
      <c r="GT153" s="519">
        <v>0</v>
      </c>
      <c r="GU153" s="519">
        <v>0</v>
      </c>
      <c r="GV153" s="519">
        <v>0</v>
      </c>
      <c r="GW153" s="519">
        <v>0</v>
      </c>
      <c r="GX153" s="519">
        <v>0</v>
      </c>
      <c r="GY153" s="519">
        <v>0</v>
      </c>
      <c r="GZ153" s="519">
        <v>0</v>
      </c>
      <c r="HA153" s="519">
        <v>0</v>
      </c>
      <c r="HB153" s="519">
        <v>0</v>
      </c>
      <c r="HC153" s="519">
        <v>0</v>
      </c>
      <c r="HD153" s="519">
        <v>0</v>
      </c>
      <c r="HE153" s="519">
        <v>0</v>
      </c>
      <c r="HF153" s="519">
        <v>0</v>
      </c>
      <c r="HG153" s="519">
        <v>0</v>
      </c>
      <c r="HH153" s="519">
        <v>0</v>
      </c>
      <c r="HI153" s="519">
        <v>0</v>
      </c>
      <c r="HJ153" s="519">
        <v>0</v>
      </c>
      <c r="HK153" s="519">
        <v>0</v>
      </c>
      <c r="HL153" s="519">
        <v>0</v>
      </c>
      <c r="HM153" s="519">
        <v>0</v>
      </c>
      <c r="HN153" s="519">
        <v>0</v>
      </c>
      <c r="HO153" s="519">
        <v>0</v>
      </c>
      <c r="HP153" s="519">
        <v>0</v>
      </c>
      <c r="HQ153" s="519">
        <v>0</v>
      </c>
      <c r="HR153" s="519">
        <v>0</v>
      </c>
      <c r="HS153" s="519">
        <v>0</v>
      </c>
      <c r="HT153" s="519">
        <v>0</v>
      </c>
      <c r="HU153" s="519">
        <v>0</v>
      </c>
      <c r="HV153" s="519">
        <v>0</v>
      </c>
      <c r="HW153" s="519">
        <v>0</v>
      </c>
      <c r="HX153" s="519">
        <v>0</v>
      </c>
      <c r="HY153" s="519">
        <v>0</v>
      </c>
      <c r="HZ153" s="519">
        <v>0</v>
      </c>
      <c r="IA153" s="519">
        <v>0</v>
      </c>
      <c r="IB153" s="519">
        <v>0</v>
      </c>
      <c r="IC153" s="519">
        <v>0</v>
      </c>
      <c r="ID153" s="519">
        <v>0</v>
      </c>
      <c r="IE153" s="519">
        <v>0</v>
      </c>
      <c r="IF153" s="519">
        <v>0</v>
      </c>
      <c r="IG153" s="519">
        <v>0</v>
      </c>
      <c r="IH153" s="519">
        <v>0</v>
      </c>
      <c r="II153" s="519">
        <v>0</v>
      </c>
      <c r="IJ153" s="519">
        <v>0</v>
      </c>
      <c r="IK153" s="519">
        <v>0</v>
      </c>
    </row>
    <row r="154" spans="1:245" hidden="1">
      <c r="A154" s="337"/>
      <c r="B154" s="519" t="s">
        <v>1058</v>
      </c>
      <c r="C154" s="519"/>
      <c r="D154" s="519"/>
      <c r="E154" s="519"/>
      <c r="F154" s="519">
        <v>1</v>
      </c>
      <c r="G154" s="519"/>
      <c r="H154" s="519">
        <v>15</v>
      </c>
      <c r="I154" s="519">
        <v>2</v>
      </c>
      <c r="J154" s="519" t="str">
        <f t="shared" si="9"/>
        <v>SDN10011502</v>
      </c>
      <c r="K154" s="519">
        <v>965</v>
      </c>
      <c r="M154" s="337"/>
      <c r="N154" s="519" t="s">
        <v>1061</v>
      </c>
      <c r="O154" s="519" t="s">
        <v>1059</v>
      </c>
      <c r="P154" s="519">
        <v>29</v>
      </c>
      <c r="Q154" s="183" t="str">
        <f t="shared" si="7"/>
        <v>SDN150129</v>
      </c>
      <c r="R154" s="519">
        <v>0</v>
      </c>
      <c r="S154" s="519">
        <v>0</v>
      </c>
      <c r="T154" s="519">
        <v>0</v>
      </c>
      <c r="U154" s="519">
        <v>0</v>
      </c>
      <c r="V154" s="519">
        <v>0</v>
      </c>
      <c r="W154" s="519">
        <v>0</v>
      </c>
      <c r="X154" s="519">
        <v>0</v>
      </c>
      <c r="Y154" s="519">
        <v>0</v>
      </c>
      <c r="Z154" s="519">
        <v>0</v>
      </c>
      <c r="AA154" s="519">
        <v>0</v>
      </c>
      <c r="AB154" s="519">
        <v>0</v>
      </c>
      <c r="AC154" s="519">
        <v>0</v>
      </c>
      <c r="AD154" s="519">
        <v>0</v>
      </c>
      <c r="AE154" s="519">
        <v>0</v>
      </c>
      <c r="AF154" s="519">
        <v>0</v>
      </c>
      <c r="AG154" s="519">
        <v>0</v>
      </c>
      <c r="AH154" s="519">
        <v>0</v>
      </c>
      <c r="AI154" s="519">
        <v>0</v>
      </c>
      <c r="AJ154" s="519">
        <v>0</v>
      </c>
      <c r="AK154" s="519">
        <v>0</v>
      </c>
      <c r="AL154" s="519">
        <v>0</v>
      </c>
      <c r="AM154" s="519">
        <v>0</v>
      </c>
      <c r="AN154" s="519">
        <v>0</v>
      </c>
      <c r="AO154" s="519">
        <v>0</v>
      </c>
      <c r="AP154" s="519">
        <v>0</v>
      </c>
      <c r="AQ154" s="519">
        <v>0</v>
      </c>
      <c r="AR154" s="519">
        <v>0</v>
      </c>
      <c r="AS154" s="519">
        <v>0</v>
      </c>
      <c r="AT154" s="519">
        <v>0</v>
      </c>
      <c r="AU154" s="519">
        <v>10000</v>
      </c>
      <c r="AV154" s="519">
        <v>0</v>
      </c>
      <c r="AW154" s="519">
        <v>0</v>
      </c>
      <c r="AX154" s="519">
        <v>0</v>
      </c>
      <c r="AY154" s="519">
        <v>0</v>
      </c>
      <c r="AZ154" s="519">
        <v>0</v>
      </c>
      <c r="BA154" s="519">
        <v>0</v>
      </c>
      <c r="BB154" s="519">
        <v>0</v>
      </c>
      <c r="BC154" s="519">
        <v>0</v>
      </c>
      <c r="BD154" s="519">
        <v>0</v>
      </c>
      <c r="BE154" s="519">
        <v>0</v>
      </c>
      <c r="BF154" s="519">
        <v>0</v>
      </c>
      <c r="BG154" s="519">
        <v>0</v>
      </c>
      <c r="BH154" s="519">
        <v>0</v>
      </c>
      <c r="BI154" s="519">
        <v>0</v>
      </c>
      <c r="BJ154" s="519">
        <v>0</v>
      </c>
      <c r="BK154" s="519">
        <v>0</v>
      </c>
      <c r="BL154" s="519">
        <v>0</v>
      </c>
      <c r="BM154" s="519">
        <v>0</v>
      </c>
      <c r="BN154" s="519">
        <v>0</v>
      </c>
      <c r="BO154" s="519">
        <v>0</v>
      </c>
      <c r="BP154" s="519">
        <v>0</v>
      </c>
      <c r="BQ154" s="519">
        <v>0</v>
      </c>
      <c r="BR154" s="519">
        <v>0</v>
      </c>
      <c r="BS154" s="519">
        <v>0</v>
      </c>
      <c r="BT154" s="519">
        <v>0</v>
      </c>
      <c r="BU154" s="519">
        <v>0</v>
      </c>
      <c r="BV154" s="519">
        <v>0</v>
      </c>
      <c r="BW154" s="519">
        <v>0</v>
      </c>
      <c r="BX154" s="519">
        <v>0</v>
      </c>
      <c r="BY154" s="519">
        <v>0</v>
      </c>
      <c r="BZ154" s="519">
        <v>0</v>
      </c>
      <c r="CA154" s="519">
        <v>0</v>
      </c>
      <c r="CB154" s="519">
        <v>0</v>
      </c>
      <c r="CC154" s="519">
        <v>0</v>
      </c>
      <c r="CD154" s="519">
        <v>0</v>
      </c>
      <c r="CE154" s="519">
        <v>0</v>
      </c>
      <c r="CF154" s="519">
        <v>0</v>
      </c>
      <c r="CG154" s="519">
        <v>0</v>
      </c>
      <c r="CH154" s="519">
        <v>0</v>
      </c>
      <c r="CI154" s="519">
        <v>0</v>
      </c>
      <c r="CJ154" s="519">
        <v>0</v>
      </c>
      <c r="CK154" s="519">
        <v>0</v>
      </c>
      <c r="CL154" s="519">
        <v>0</v>
      </c>
      <c r="CM154" s="519">
        <v>0</v>
      </c>
      <c r="CN154" s="519">
        <v>0</v>
      </c>
      <c r="CO154" s="519">
        <v>0</v>
      </c>
      <c r="CP154" s="519">
        <v>0</v>
      </c>
      <c r="CQ154" s="519">
        <v>0</v>
      </c>
      <c r="CR154" s="519">
        <v>0</v>
      </c>
      <c r="CS154" s="519">
        <v>0</v>
      </c>
      <c r="CT154" s="519">
        <v>0</v>
      </c>
      <c r="CU154" s="519">
        <v>0</v>
      </c>
      <c r="CV154" s="519">
        <v>0</v>
      </c>
      <c r="CW154" s="519">
        <v>0</v>
      </c>
      <c r="CX154" s="519">
        <v>0</v>
      </c>
      <c r="CY154" s="519">
        <v>0</v>
      </c>
      <c r="CZ154" s="519">
        <v>0</v>
      </c>
      <c r="DA154" s="519">
        <v>0</v>
      </c>
      <c r="DB154" s="519">
        <v>0</v>
      </c>
      <c r="DC154" s="519">
        <v>0</v>
      </c>
      <c r="DD154" s="519">
        <v>0</v>
      </c>
      <c r="DE154" s="519">
        <v>0</v>
      </c>
      <c r="DF154" s="519">
        <v>0</v>
      </c>
      <c r="DG154" s="519">
        <v>0</v>
      </c>
      <c r="DH154" s="519">
        <v>0</v>
      </c>
      <c r="DI154" s="519">
        <v>0</v>
      </c>
      <c r="DJ154" s="519">
        <v>0</v>
      </c>
      <c r="DK154" s="519">
        <v>0</v>
      </c>
      <c r="DL154" s="519">
        <v>0</v>
      </c>
      <c r="DM154" s="519">
        <v>0</v>
      </c>
      <c r="DN154" s="519">
        <v>0</v>
      </c>
      <c r="DO154" s="519">
        <v>0</v>
      </c>
      <c r="DP154" s="519">
        <v>0</v>
      </c>
      <c r="DQ154" s="519">
        <v>0</v>
      </c>
      <c r="DR154" s="519">
        <v>0</v>
      </c>
      <c r="DS154" s="519">
        <v>0</v>
      </c>
      <c r="DT154" s="519">
        <v>0</v>
      </c>
      <c r="DU154" s="519">
        <v>0</v>
      </c>
      <c r="DV154" s="519">
        <v>0</v>
      </c>
      <c r="DW154" s="519">
        <v>0</v>
      </c>
      <c r="DX154" s="519">
        <v>0</v>
      </c>
      <c r="DY154" s="131"/>
      <c r="DZ154" s="337"/>
      <c r="EA154" s="519" t="s">
        <v>1061</v>
      </c>
      <c r="EB154" s="519" t="s">
        <v>1059</v>
      </c>
      <c r="EC154" s="519">
        <v>29</v>
      </c>
      <c r="ED154" s="521" t="str">
        <f t="shared" si="8"/>
        <v>SDN150129</v>
      </c>
      <c r="EE154" s="519">
        <v>10000</v>
      </c>
      <c r="EF154" s="519">
        <v>10000</v>
      </c>
      <c r="EG154" s="519">
        <v>10000</v>
      </c>
      <c r="EH154" s="519">
        <v>10000</v>
      </c>
      <c r="EI154" s="519">
        <v>10000</v>
      </c>
      <c r="EJ154" s="519">
        <v>10000</v>
      </c>
      <c r="EK154" s="519">
        <v>10000</v>
      </c>
      <c r="EL154" s="519">
        <v>10000</v>
      </c>
      <c r="EM154" s="519">
        <v>10000</v>
      </c>
      <c r="EN154" s="519">
        <v>10000</v>
      </c>
      <c r="EO154" s="519">
        <v>10000</v>
      </c>
      <c r="EP154" s="519">
        <v>10000</v>
      </c>
      <c r="EQ154" s="519">
        <v>10000</v>
      </c>
      <c r="ER154" s="519">
        <v>10000</v>
      </c>
      <c r="ES154" s="519">
        <v>10000</v>
      </c>
      <c r="ET154" s="519">
        <v>10000</v>
      </c>
      <c r="EU154" s="519">
        <v>10000</v>
      </c>
      <c r="EV154" s="519">
        <v>10000</v>
      </c>
      <c r="EW154" s="519">
        <v>10000</v>
      </c>
      <c r="EX154" s="519">
        <v>10000</v>
      </c>
      <c r="EY154" s="519">
        <v>10000</v>
      </c>
      <c r="EZ154" s="519">
        <v>10000</v>
      </c>
      <c r="FA154" s="519">
        <v>10000</v>
      </c>
      <c r="FB154" s="519">
        <v>10000</v>
      </c>
      <c r="FC154" s="519">
        <v>10000</v>
      </c>
      <c r="FD154" s="519">
        <v>10000</v>
      </c>
      <c r="FE154" s="519">
        <v>10000</v>
      </c>
      <c r="FF154" s="519">
        <v>10000</v>
      </c>
      <c r="FG154" s="519">
        <v>10000</v>
      </c>
      <c r="FH154" s="519">
        <v>10000</v>
      </c>
      <c r="FI154" s="519">
        <v>0</v>
      </c>
      <c r="FJ154" s="519">
        <v>0</v>
      </c>
      <c r="FK154" s="519">
        <v>0</v>
      </c>
      <c r="FL154" s="519">
        <v>0</v>
      </c>
      <c r="FM154" s="519">
        <v>0</v>
      </c>
      <c r="FN154" s="519">
        <v>0</v>
      </c>
      <c r="FO154" s="519">
        <v>0</v>
      </c>
      <c r="FP154" s="519">
        <v>0</v>
      </c>
      <c r="FQ154" s="519">
        <v>0</v>
      </c>
      <c r="FR154" s="519">
        <v>0</v>
      </c>
      <c r="FS154" s="519">
        <v>0</v>
      </c>
      <c r="FT154" s="519">
        <v>0</v>
      </c>
      <c r="FU154" s="519">
        <v>0</v>
      </c>
      <c r="FV154" s="519">
        <v>0</v>
      </c>
      <c r="FW154" s="519">
        <v>0</v>
      </c>
      <c r="FX154" s="519">
        <v>0</v>
      </c>
      <c r="FY154" s="519">
        <v>0</v>
      </c>
      <c r="FZ154" s="519">
        <v>0</v>
      </c>
      <c r="GA154" s="519">
        <v>0</v>
      </c>
      <c r="GB154" s="519">
        <v>0</v>
      </c>
      <c r="GC154" s="519">
        <v>0</v>
      </c>
      <c r="GD154" s="519">
        <v>0</v>
      </c>
      <c r="GE154" s="519">
        <v>0</v>
      </c>
      <c r="GF154" s="519">
        <v>0</v>
      </c>
      <c r="GG154" s="519">
        <v>0</v>
      </c>
      <c r="GH154" s="519">
        <v>0</v>
      </c>
      <c r="GI154" s="519">
        <v>0</v>
      </c>
      <c r="GJ154" s="519">
        <v>0</v>
      </c>
      <c r="GK154" s="519">
        <v>0</v>
      </c>
      <c r="GL154" s="519">
        <v>0</v>
      </c>
      <c r="GM154" s="519">
        <v>0</v>
      </c>
      <c r="GN154" s="519">
        <v>0</v>
      </c>
      <c r="GO154" s="519">
        <v>0</v>
      </c>
      <c r="GP154" s="519">
        <v>0</v>
      </c>
      <c r="GQ154" s="519">
        <v>0</v>
      </c>
      <c r="GR154" s="519">
        <v>0</v>
      </c>
      <c r="GS154" s="519">
        <v>0</v>
      </c>
      <c r="GT154" s="519">
        <v>0</v>
      </c>
      <c r="GU154" s="519">
        <v>0</v>
      </c>
      <c r="GV154" s="519">
        <v>0</v>
      </c>
      <c r="GW154" s="519">
        <v>0</v>
      </c>
      <c r="GX154" s="519">
        <v>0</v>
      </c>
      <c r="GY154" s="519">
        <v>0</v>
      </c>
      <c r="GZ154" s="519">
        <v>0</v>
      </c>
      <c r="HA154" s="519">
        <v>0</v>
      </c>
      <c r="HB154" s="519">
        <v>0</v>
      </c>
      <c r="HC154" s="519">
        <v>0</v>
      </c>
      <c r="HD154" s="519">
        <v>0</v>
      </c>
      <c r="HE154" s="519">
        <v>0</v>
      </c>
      <c r="HF154" s="519">
        <v>0</v>
      </c>
      <c r="HG154" s="519">
        <v>0</v>
      </c>
      <c r="HH154" s="519">
        <v>0</v>
      </c>
      <c r="HI154" s="519">
        <v>0</v>
      </c>
      <c r="HJ154" s="519">
        <v>0</v>
      </c>
      <c r="HK154" s="519">
        <v>0</v>
      </c>
      <c r="HL154" s="519">
        <v>0</v>
      </c>
      <c r="HM154" s="519">
        <v>0</v>
      </c>
      <c r="HN154" s="519">
        <v>0</v>
      </c>
      <c r="HO154" s="519">
        <v>0</v>
      </c>
      <c r="HP154" s="519">
        <v>0</v>
      </c>
      <c r="HQ154" s="519">
        <v>0</v>
      </c>
      <c r="HR154" s="519">
        <v>0</v>
      </c>
      <c r="HS154" s="519">
        <v>0</v>
      </c>
      <c r="HT154" s="519">
        <v>0</v>
      </c>
      <c r="HU154" s="519">
        <v>0</v>
      </c>
      <c r="HV154" s="519">
        <v>0</v>
      </c>
      <c r="HW154" s="519">
        <v>0</v>
      </c>
      <c r="HX154" s="519">
        <v>0</v>
      </c>
      <c r="HY154" s="519">
        <v>0</v>
      </c>
      <c r="HZ154" s="519">
        <v>0</v>
      </c>
      <c r="IA154" s="519">
        <v>0</v>
      </c>
      <c r="IB154" s="519">
        <v>0</v>
      </c>
      <c r="IC154" s="519">
        <v>0</v>
      </c>
      <c r="ID154" s="519">
        <v>0</v>
      </c>
      <c r="IE154" s="519">
        <v>0</v>
      </c>
      <c r="IF154" s="519">
        <v>0</v>
      </c>
      <c r="IG154" s="519">
        <v>0</v>
      </c>
      <c r="IH154" s="519">
        <v>0</v>
      </c>
      <c r="II154" s="519">
        <v>0</v>
      </c>
      <c r="IJ154" s="519">
        <v>0</v>
      </c>
      <c r="IK154" s="519">
        <v>0</v>
      </c>
    </row>
    <row r="155" spans="1:245" hidden="1">
      <c r="A155" s="337"/>
      <c r="B155" s="519" t="s">
        <v>1058</v>
      </c>
      <c r="C155" s="519"/>
      <c r="D155" s="519"/>
      <c r="E155" s="519"/>
      <c r="F155" s="519">
        <v>1</v>
      </c>
      <c r="G155" s="519"/>
      <c r="H155" s="519">
        <v>15</v>
      </c>
      <c r="I155" s="519">
        <v>3</v>
      </c>
      <c r="J155" s="519" t="str">
        <f t="shared" si="9"/>
        <v>SDN10011503</v>
      </c>
      <c r="K155" s="519">
        <v>965</v>
      </c>
      <c r="M155" s="337"/>
      <c r="N155" s="519" t="s">
        <v>1061</v>
      </c>
      <c r="O155" s="519" t="s">
        <v>1059</v>
      </c>
      <c r="P155" s="519">
        <v>30</v>
      </c>
      <c r="Q155" s="183" t="str">
        <f t="shared" si="7"/>
        <v>SDN150130</v>
      </c>
      <c r="R155" s="519">
        <v>0</v>
      </c>
      <c r="S155" s="519">
        <v>0</v>
      </c>
      <c r="T155" s="519">
        <v>0</v>
      </c>
      <c r="U155" s="519">
        <v>0</v>
      </c>
      <c r="V155" s="519">
        <v>0</v>
      </c>
      <c r="W155" s="519">
        <v>0</v>
      </c>
      <c r="X155" s="519">
        <v>0</v>
      </c>
      <c r="Y155" s="519">
        <v>0</v>
      </c>
      <c r="Z155" s="519">
        <v>0</v>
      </c>
      <c r="AA155" s="519">
        <v>0</v>
      </c>
      <c r="AB155" s="519">
        <v>0</v>
      </c>
      <c r="AC155" s="519">
        <v>0</v>
      </c>
      <c r="AD155" s="519">
        <v>0</v>
      </c>
      <c r="AE155" s="519">
        <v>0</v>
      </c>
      <c r="AF155" s="519">
        <v>0</v>
      </c>
      <c r="AG155" s="519">
        <v>0</v>
      </c>
      <c r="AH155" s="519">
        <v>0</v>
      </c>
      <c r="AI155" s="519">
        <v>0</v>
      </c>
      <c r="AJ155" s="519">
        <v>0</v>
      </c>
      <c r="AK155" s="519">
        <v>0</v>
      </c>
      <c r="AL155" s="519">
        <v>0</v>
      </c>
      <c r="AM155" s="519">
        <v>0</v>
      </c>
      <c r="AN155" s="519">
        <v>0</v>
      </c>
      <c r="AO155" s="519">
        <v>0</v>
      </c>
      <c r="AP155" s="519">
        <v>0</v>
      </c>
      <c r="AQ155" s="519">
        <v>0</v>
      </c>
      <c r="AR155" s="519">
        <v>0</v>
      </c>
      <c r="AS155" s="519">
        <v>0</v>
      </c>
      <c r="AT155" s="519">
        <v>0</v>
      </c>
      <c r="AU155" s="519">
        <v>10000</v>
      </c>
      <c r="AV155" s="519">
        <v>0</v>
      </c>
      <c r="AW155" s="519">
        <v>0</v>
      </c>
      <c r="AX155" s="519">
        <v>0</v>
      </c>
      <c r="AY155" s="519">
        <v>0</v>
      </c>
      <c r="AZ155" s="519">
        <v>0</v>
      </c>
      <c r="BA155" s="519">
        <v>0</v>
      </c>
      <c r="BB155" s="519">
        <v>0</v>
      </c>
      <c r="BC155" s="519">
        <v>0</v>
      </c>
      <c r="BD155" s="519">
        <v>0</v>
      </c>
      <c r="BE155" s="519">
        <v>0</v>
      </c>
      <c r="BF155" s="519">
        <v>0</v>
      </c>
      <c r="BG155" s="519">
        <v>0</v>
      </c>
      <c r="BH155" s="519">
        <v>0</v>
      </c>
      <c r="BI155" s="519">
        <v>0</v>
      </c>
      <c r="BJ155" s="519">
        <v>0</v>
      </c>
      <c r="BK155" s="519">
        <v>0</v>
      </c>
      <c r="BL155" s="519">
        <v>0</v>
      </c>
      <c r="BM155" s="519">
        <v>0</v>
      </c>
      <c r="BN155" s="519">
        <v>0</v>
      </c>
      <c r="BO155" s="519">
        <v>0</v>
      </c>
      <c r="BP155" s="519">
        <v>0</v>
      </c>
      <c r="BQ155" s="519">
        <v>0</v>
      </c>
      <c r="BR155" s="519">
        <v>0</v>
      </c>
      <c r="BS155" s="519">
        <v>0</v>
      </c>
      <c r="BT155" s="519">
        <v>0</v>
      </c>
      <c r="BU155" s="519">
        <v>0</v>
      </c>
      <c r="BV155" s="519">
        <v>0</v>
      </c>
      <c r="BW155" s="519">
        <v>0</v>
      </c>
      <c r="BX155" s="519">
        <v>0</v>
      </c>
      <c r="BY155" s="519">
        <v>0</v>
      </c>
      <c r="BZ155" s="519">
        <v>0</v>
      </c>
      <c r="CA155" s="519">
        <v>0</v>
      </c>
      <c r="CB155" s="519">
        <v>0</v>
      </c>
      <c r="CC155" s="519">
        <v>0</v>
      </c>
      <c r="CD155" s="519">
        <v>0</v>
      </c>
      <c r="CE155" s="519">
        <v>0</v>
      </c>
      <c r="CF155" s="519">
        <v>0</v>
      </c>
      <c r="CG155" s="519">
        <v>0</v>
      </c>
      <c r="CH155" s="519">
        <v>0</v>
      </c>
      <c r="CI155" s="519">
        <v>0</v>
      </c>
      <c r="CJ155" s="519">
        <v>0</v>
      </c>
      <c r="CK155" s="519">
        <v>0</v>
      </c>
      <c r="CL155" s="519">
        <v>0</v>
      </c>
      <c r="CM155" s="519">
        <v>0</v>
      </c>
      <c r="CN155" s="519">
        <v>0</v>
      </c>
      <c r="CO155" s="519">
        <v>0</v>
      </c>
      <c r="CP155" s="519">
        <v>0</v>
      </c>
      <c r="CQ155" s="519">
        <v>0</v>
      </c>
      <c r="CR155" s="519">
        <v>0</v>
      </c>
      <c r="CS155" s="519">
        <v>0</v>
      </c>
      <c r="CT155" s="519">
        <v>0</v>
      </c>
      <c r="CU155" s="519">
        <v>0</v>
      </c>
      <c r="CV155" s="519">
        <v>0</v>
      </c>
      <c r="CW155" s="519">
        <v>0</v>
      </c>
      <c r="CX155" s="519">
        <v>0</v>
      </c>
      <c r="CY155" s="519">
        <v>0</v>
      </c>
      <c r="CZ155" s="519">
        <v>0</v>
      </c>
      <c r="DA155" s="519">
        <v>0</v>
      </c>
      <c r="DB155" s="519">
        <v>0</v>
      </c>
      <c r="DC155" s="519">
        <v>0</v>
      </c>
      <c r="DD155" s="519">
        <v>0</v>
      </c>
      <c r="DE155" s="519">
        <v>0</v>
      </c>
      <c r="DF155" s="519">
        <v>0</v>
      </c>
      <c r="DG155" s="519">
        <v>0</v>
      </c>
      <c r="DH155" s="519">
        <v>0</v>
      </c>
      <c r="DI155" s="519">
        <v>0</v>
      </c>
      <c r="DJ155" s="519">
        <v>0</v>
      </c>
      <c r="DK155" s="519">
        <v>0</v>
      </c>
      <c r="DL155" s="519">
        <v>0</v>
      </c>
      <c r="DM155" s="519">
        <v>0</v>
      </c>
      <c r="DN155" s="519">
        <v>0</v>
      </c>
      <c r="DO155" s="519">
        <v>0</v>
      </c>
      <c r="DP155" s="519">
        <v>0</v>
      </c>
      <c r="DQ155" s="519">
        <v>0</v>
      </c>
      <c r="DR155" s="519">
        <v>0</v>
      </c>
      <c r="DS155" s="519">
        <v>0</v>
      </c>
      <c r="DT155" s="519">
        <v>0</v>
      </c>
      <c r="DU155" s="519">
        <v>0</v>
      </c>
      <c r="DV155" s="519">
        <v>0</v>
      </c>
      <c r="DW155" s="519">
        <v>0</v>
      </c>
      <c r="DX155" s="519">
        <v>0</v>
      </c>
      <c r="DY155" s="131"/>
      <c r="DZ155" s="337"/>
      <c r="EA155" s="519" t="s">
        <v>1061</v>
      </c>
      <c r="EB155" s="519" t="s">
        <v>1059</v>
      </c>
      <c r="EC155" s="519">
        <v>30</v>
      </c>
      <c r="ED155" s="521" t="str">
        <f t="shared" si="8"/>
        <v>SDN150130</v>
      </c>
      <c r="EE155" s="519">
        <v>10000</v>
      </c>
      <c r="EF155" s="519">
        <v>10000</v>
      </c>
      <c r="EG155" s="519">
        <v>10000</v>
      </c>
      <c r="EH155" s="519">
        <v>10000</v>
      </c>
      <c r="EI155" s="519">
        <v>10000</v>
      </c>
      <c r="EJ155" s="519">
        <v>10000</v>
      </c>
      <c r="EK155" s="519">
        <v>10000</v>
      </c>
      <c r="EL155" s="519">
        <v>10000</v>
      </c>
      <c r="EM155" s="519">
        <v>10000</v>
      </c>
      <c r="EN155" s="519">
        <v>10000</v>
      </c>
      <c r="EO155" s="519">
        <v>10000</v>
      </c>
      <c r="EP155" s="519">
        <v>10000</v>
      </c>
      <c r="EQ155" s="519">
        <v>10000</v>
      </c>
      <c r="ER155" s="519">
        <v>10000</v>
      </c>
      <c r="ES155" s="519">
        <v>10000</v>
      </c>
      <c r="ET155" s="519">
        <v>10000</v>
      </c>
      <c r="EU155" s="519">
        <v>10000</v>
      </c>
      <c r="EV155" s="519">
        <v>10000</v>
      </c>
      <c r="EW155" s="519">
        <v>10000</v>
      </c>
      <c r="EX155" s="519">
        <v>10000</v>
      </c>
      <c r="EY155" s="519">
        <v>10000</v>
      </c>
      <c r="EZ155" s="519">
        <v>10000</v>
      </c>
      <c r="FA155" s="519">
        <v>10000</v>
      </c>
      <c r="FB155" s="519">
        <v>10000</v>
      </c>
      <c r="FC155" s="519">
        <v>10000</v>
      </c>
      <c r="FD155" s="519">
        <v>10000</v>
      </c>
      <c r="FE155" s="519">
        <v>10000</v>
      </c>
      <c r="FF155" s="519">
        <v>10000</v>
      </c>
      <c r="FG155" s="519">
        <v>10000</v>
      </c>
      <c r="FH155" s="519">
        <v>10000</v>
      </c>
      <c r="FI155" s="519">
        <v>0</v>
      </c>
      <c r="FJ155" s="519">
        <v>0</v>
      </c>
      <c r="FK155" s="519">
        <v>0</v>
      </c>
      <c r="FL155" s="519">
        <v>0</v>
      </c>
      <c r="FM155" s="519">
        <v>0</v>
      </c>
      <c r="FN155" s="519">
        <v>0</v>
      </c>
      <c r="FO155" s="519">
        <v>0</v>
      </c>
      <c r="FP155" s="519">
        <v>0</v>
      </c>
      <c r="FQ155" s="519">
        <v>0</v>
      </c>
      <c r="FR155" s="519">
        <v>0</v>
      </c>
      <c r="FS155" s="519">
        <v>0</v>
      </c>
      <c r="FT155" s="519">
        <v>0</v>
      </c>
      <c r="FU155" s="519">
        <v>0</v>
      </c>
      <c r="FV155" s="519">
        <v>0</v>
      </c>
      <c r="FW155" s="519">
        <v>0</v>
      </c>
      <c r="FX155" s="519">
        <v>0</v>
      </c>
      <c r="FY155" s="519">
        <v>0</v>
      </c>
      <c r="FZ155" s="519">
        <v>0</v>
      </c>
      <c r="GA155" s="519">
        <v>0</v>
      </c>
      <c r="GB155" s="519">
        <v>0</v>
      </c>
      <c r="GC155" s="519">
        <v>0</v>
      </c>
      <c r="GD155" s="519">
        <v>0</v>
      </c>
      <c r="GE155" s="519">
        <v>0</v>
      </c>
      <c r="GF155" s="519">
        <v>0</v>
      </c>
      <c r="GG155" s="519">
        <v>0</v>
      </c>
      <c r="GH155" s="519">
        <v>0</v>
      </c>
      <c r="GI155" s="519">
        <v>0</v>
      </c>
      <c r="GJ155" s="519">
        <v>0</v>
      </c>
      <c r="GK155" s="519">
        <v>0</v>
      </c>
      <c r="GL155" s="519">
        <v>0</v>
      </c>
      <c r="GM155" s="519">
        <v>0</v>
      </c>
      <c r="GN155" s="519">
        <v>0</v>
      </c>
      <c r="GO155" s="519">
        <v>0</v>
      </c>
      <c r="GP155" s="519">
        <v>0</v>
      </c>
      <c r="GQ155" s="519">
        <v>0</v>
      </c>
      <c r="GR155" s="519">
        <v>0</v>
      </c>
      <c r="GS155" s="519">
        <v>0</v>
      </c>
      <c r="GT155" s="519">
        <v>0</v>
      </c>
      <c r="GU155" s="519">
        <v>0</v>
      </c>
      <c r="GV155" s="519">
        <v>0</v>
      </c>
      <c r="GW155" s="519">
        <v>0</v>
      </c>
      <c r="GX155" s="519">
        <v>0</v>
      </c>
      <c r="GY155" s="519">
        <v>0</v>
      </c>
      <c r="GZ155" s="519">
        <v>0</v>
      </c>
      <c r="HA155" s="519">
        <v>0</v>
      </c>
      <c r="HB155" s="519">
        <v>0</v>
      </c>
      <c r="HC155" s="519">
        <v>0</v>
      </c>
      <c r="HD155" s="519">
        <v>0</v>
      </c>
      <c r="HE155" s="519">
        <v>0</v>
      </c>
      <c r="HF155" s="519">
        <v>0</v>
      </c>
      <c r="HG155" s="519">
        <v>0</v>
      </c>
      <c r="HH155" s="519">
        <v>0</v>
      </c>
      <c r="HI155" s="519">
        <v>0</v>
      </c>
      <c r="HJ155" s="519">
        <v>0</v>
      </c>
      <c r="HK155" s="519">
        <v>0</v>
      </c>
      <c r="HL155" s="519">
        <v>0</v>
      </c>
      <c r="HM155" s="519">
        <v>0</v>
      </c>
      <c r="HN155" s="519">
        <v>0</v>
      </c>
      <c r="HO155" s="519">
        <v>0</v>
      </c>
      <c r="HP155" s="519">
        <v>0</v>
      </c>
      <c r="HQ155" s="519">
        <v>0</v>
      </c>
      <c r="HR155" s="519">
        <v>0</v>
      </c>
      <c r="HS155" s="519">
        <v>0</v>
      </c>
      <c r="HT155" s="519">
        <v>0</v>
      </c>
      <c r="HU155" s="519">
        <v>0</v>
      </c>
      <c r="HV155" s="519">
        <v>0</v>
      </c>
      <c r="HW155" s="519">
        <v>0</v>
      </c>
      <c r="HX155" s="519">
        <v>0</v>
      </c>
      <c r="HY155" s="519">
        <v>0</v>
      </c>
      <c r="HZ155" s="519">
        <v>0</v>
      </c>
      <c r="IA155" s="519">
        <v>0</v>
      </c>
      <c r="IB155" s="519">
        <v>0</v>
      </c>
      <c r="IC155" s="519">
        <v>0</v>
      </c>
      <c r="ID155" s="519">
        <v>0</v>
      </c>
      <c r="IE155" s="519">
        <v>0</v>
      </c>
      <c r="IF155" s="519">
        <v>0</v>
      </c>
      <c r="IG155" s="519">
        <v>0</v>
      </c>
      <c r="IH155" s="519">
        <v>0</v>
      </c>
      <c r="II155" s="519">
        <v>0</v>
      </c>
      <c r="IJ155" s="519">
        <v>0</v>
      </c>
      <c r="IK155" s="519">
        <v>0</v>
      </c>
    </row>
    <row r="156" spans="1:245" hidden="1">
      <c r="A156" s="337"/>
      <c r="B156" s="519" t="s">
        <v>1058</v>
      </c>
      <c r="C156" s="519"/>
      <c r="D156" s="519"/>
      <c r="E156" s="519"/>
      <c r="F156" s="519">
        <v>1</v>
      </c>
      <c r="G156" s="519"/>
      <c r="H156" s="519">
        <v>15</v>
      </c>
      <c r="I156" s="519">
        <v>4</v>
      </c>
      <c r="J156" s="519" t="str">
        <f t="shared" si="9"/>
        <v>SDN10011504</v>
      </c>
      <c r="K156" s="519">
        <v>965</v>
      </c>
      <c r="M156" s="337"/>
      <c r="N156" s="519" t="s">
        <v>1061</v>
      </c>
      <c r="O156" s="519" t="s">
        <v>1059</v>
      </c>
      <c r="P156" s="519">
        <v>31</v>
      </c>
      <c r="Q156" s="183" t="str">
        <f t="shared" si="7"/>
        <v>SDN150131</v>
      </c>
      <c r="R156" s="519">
        <v>0</v>
      </c>
      <c r="S156" s="519">
        <v>0</v>
      </c>
      <c r="T156" s="519">
        <v>0</v>
      </c>
      <c r="U156" s="519">
        <v>0</v>
      </c>
      <c r="V156" s="519">
        <v>0</v>
      </c>
      <c r="W156" s="519">
        <v>0</v>
      </c>
      <c r="X156" s="519">
        <v>0</v>
      </c>
      <c r="Y156" s="519">
        <v>0</v>
      </c>
      <c r="Z156" s="519">
        <v>0</v>
      </c>
      <c r="AA156" s="519">
        <v>0</v>
      </c>
      <c r="AB156" s="519">
        <v>0</v>
      </c>
      <c r="AC156" s="519">
        <v>0</v>
      </c>
      <c r="AD156" s="519">
        <v>0</v>
      </c>
      <c r="AE156" s="519">
        <v>0</v>
      </c>
      <c r="AF156" s="519">
        <v>0</v>
      </c>
      <c r="AG156" s="519">
        <v>0</v>
      </c>
      <c r="AH156" s="519">
        <v>0</v>
      </c>
      <c r="AI156" s="519">
        <v>0</v>
      </c>
      <c r="AJ156" s="519">
        <v>0</v>
      </c>
      <c r="AK156" s="519">
        <v>0</v>
      </c>
      <c r="AL156" s="519">
        <v>0</v>
      </c>
      <c r="AM156" s="519">
        <v>0</v>
      </c>
      <c r="AN156" s="519">
        <v>0</v>
      </c>
      <c r="AO156" s="519">
        <v>0</v>
      </c>
      <c r="AP156" s="519">
        <v>0</v>
      </c>
      <c r="AQ156" s="519">
        <v>0</v>
      </c>
      <c r="AR156" s="519">
        <v>0</v>
      </c>
      <c r="AS156" s="519">
        <v>0</v>
      </c>
      <c r="AT156" s="519">
        <v>0</v>
      </c>
      <c r="AU156" s="519">
        <v>10000</v>
      </c>
      <c r="AV156" s="519">
        <v>0</v>
      </c>
      <c r="AW156" s="519">
        <v>0</v>
      </c>
      <c r="AX156" s="519">
        <v>0</v>
      </c>
      <c r="AY156" s="519">
        <v>0</v>
      </c>
      <c r="AZ156" s="519">
        <v>0</v>
      </c>
      <c r="BA156" s="519">
        <v>0</v>
      </c>
      <c r="BB156" s="519">
        <v>0</v>
      </c>
      <c r="BC156" s="519">
        <v>0</v>
      </c>
      <c r="BD156" s="519">
        <v>0</v>
      </c>
      <c r="BE156" s="519">
        <v>0</v>
      </c>
      <c r="BF156" s="519">
        <v>0</v>
      </c>
      <c r="BG156" s="519">
        <v>0</v>
      </c>
      <c r="BH156" s="519">
        <v>0</v>
      </c>
      <c r="BI156" s="519">
        <v>0</v>
      </c>
      <c r="BJ156" s="519">
        <v>0</v>
      </c>
      <c r="BK156" s="519">
        <v>0</v>
      </c>
      <c r="BL156" s="519">
        <v>0</v>
      </c>
      <c r="BM156" s="519">
        <v>0</v>
      </c>
      <c r="BN156" s="519">
        <v>0</v>
      </c>
      <c r="BO156" s="519">
        <v>0</v>
      </c>
      <c r="BP156" s="519">
        <v>0</v>
      </c>
      <c r="BQ156" s="519">
        <v>0</v>
      </c>
      <c r="BR156" s="519">
        <v>0</v>
      </c>
      <c r="BS156" s="519">
        <v>0</v>
      </c>
      <c r="BT156" s="519">
        <v>0</v>
      </c>
      <c r="BU156" s="519">
        <v>0</v>
      </c>
      <c r="BV156" s="519">
        <v>0</v>
      </c>
      <c r="BW156" s="519">
        <v>0</v>
      </c>
      <c r="BX156" s="519">
        <v>0</v>
      </c>
      <c r="BY156" s="519">
        <v>0</v>
      </c>
      <c r="BZ156" s="519">
        <v>0</v>
      </c>
      <c r="CA156" s="519">
        <v>0</v>
      </c>
      <c r="CB156" s="519">
        <v>0</v>
      </c>
      <c r="CC156" s="519">
        <v>0</v>
      </c>
      <c r="CD156" s="519">
        <v>0</v>
      </c>
      <c r="CE156" s="519">
        <v>0</v>
      </c>
      <c r="CF156" s="519">
        <v>0</v>
      </c>
      <c r="CG156" s="519">
        <v>0</v>
      </c>
      <c r="CH156" s="519">
        <v>0</v>
      </c>
      <c r="CI156" s="519">
        <v>0</v>
      </c>
      <c r="CJ156" s="519">
        <v>0</v>
      </c>
      <c r="CK156" s="519">
        <v>0</v>
      </c>
      <c r="CL156" s="519">
        <v>0</v>
      </c>
      <c r="CM156" s="519">
        <v>0</v>
      </c>
      <c r="CN156" s="519">
        <v>0</v>
      </c>
      <c r="CO156" s="519">
        <v>0</v>
      </c>
      <c r="CP156" s="519">
        <v>0</v>
      </c>
      <c r="CQ156" s="519">
        <v>0</v>
      </c>
      <c r="CR156" s="519">
        <v>0</v>
      </c>
      <c r="CS156" s="519">
        <v>0</v>
      </c>
      <c r="CT156" s="519">
        <v>0</v>
      </c>
      <c r="CU156" s="519">
        <v>0</v>
      </c>
      <c r="CV156" s="519">
        <v>0</v>
      </c>
      <c r="CW156" s="519">
        <v>0</v>
      </c>
      <c r="CX156" s="519">
        <v>0</v>
      </c>
      <c r="CY156" s="519">
        <v>0</v>
      </c>
      <c r="CZ156" s="519">
        <v>0</v>
      </c>
      <c r="DA156" s="519">
        <v>0</v>
      </c>
      <c r="DB156" s="519">
        <v>0</v>
      </c>
      <c r="DC156" s="519">
        <v>0</v>
      </c>
      <c r="DD156" s="519">
        <v>0</v>
      </c>
      <c r="DE156" s="519">
        <v>0</v>
      </c>
      <c r="DF156" s="519">
        <v>0</v>
      </c>
      <c r="DG156" s="519">
        <v>0</v>
      </c>
      <c r="DH156" s="519">
        <v>0</v>
      </c>
      <c r="DI156" s="519">
        <v>0</v>
      </c>
      <c r="DJ156" s="519">
        <v>0</v>
      </c>
      <c r="DK156" s="519">
        <v>0</v>
      </c>
      <c r="DL156" s="519">
        <v>0</v>
      </c>
      <c r="DM156" s="519">
        <v>0</v>
      </c>
      <c r="DN156" s="519">
        <v>0</v>
      </c>
      <c r="DO156" s="519">
        <v>0</v>
      </c>
      <c r="DP156" s="519">
        <v>0</v>
      </c>
      <c r="DQ156" s="519">
        <v>0</v>
      </c>
      <c r="DR156" s="519">
        <v>0</v>
      </c>
      <c r="DS156" s="519">
        <v>0</v>
      </c>
      <c r="DT156" s="519">
        <v>0</v>
      </c>
      <c r="DU156" s="519">
        <v>0</v>
      </c>
      <c r="DV156" s="519">
        <v>0</v>
      </c>
      <c r="DW156" s="519">
        <v>0</v>
      </c>
      <c r="DX156" s="519">
        <v>0</v>
      </c>
      <c r="DY156" s="131"/>
      <c r="DZ156" s="337"/>
      <c r="EA156" s="519" t="s">
        <v>1061</v>
      </c>
      <c r="EB156" s="519" t="s">
        <v>1059</v>
      </c>
      <c r="EC156" s="519">
        <v>31</v>
      </c>
      <c r="ED156" s="521" t="str">
        <f t="shared" si="8"/>
        <v>SDN150131</v>
      </c>
      <c r="EE156" s="519">
        <v>10000</v>
      </c>
      <c r="EF156" s="519">
        <v>10000</v>
      </c>
      <c r="EG156" s="519">
        <v>10000</v>
      </c>
      <c r="EH156" s="519">
        <v>10000</v>
      </c>
      <c r="EI156" s="519">
        <v>10000</v>
      </c>
      <c r="EJ156" s="519">
        <v>10000</v>
      </c>
      <c r="EK156" s="519">
        <v>10000</v>
      </c>
      <c r="EL156" s="519">
        <v>10000</v>
      </c>
      <c r="EM156" s="519">
        <v>10000</v>
      </c>
      <c r="EN156" s="519">
        <v>10000</v>
      </c>
      <c r="EO156" s="519">
        <v>10000</v>
      </c>
      <c r="EP156" s="519">
        <v>10000</v>
      </c>
      <c r="EQ156" s="519">
        <v>10000</v>
      </c>
      <c r="ER156" s="519">
        <v>10000</v>
      </c>
      <c r="ES156" s="519">
        <v>10000</v>
      </c>
      <c r="ET156" s="519">
        <v>10000</v>
      </c>
      <c r="EU156" s="519">
        <v>10000</v>
      </c>
      <c r="EV156" s="519">
        <v>10000</v>
      </c>
      <c r="EW156" s="519">
        <v>10000</v>
      </c>
      <c r="EX156" s="519">
        <v>10000</v>
      </c>
      <c r="EY156" s="519">
        <v>10000</v>
      </c>
      <c r="EZ156" s="519">
        <v>10000</v>
      </c>
      <c r="FA156" s="519">
        <v>10000</v>
      </c>
      <c r="FB156" s="519">
        <v>10000</v>
      </c>
      <c r="FC156" s="519">
        <v>10000</v>
      </c>
      <c r="FD156" s="519">
        <v>10000</v>
      </c>
      <c r="FE156" s="519">
        <v>10000</v>
      </c>
      <c r="FF156" s="519">
        <v>10000</v>
      </c>
      <c r="FG156" s="519">
        <v>10000</v>
      </c>
      <c r="FH156" s="519">
        <v>10000</v>
      </c>
      <c r="FI156" s="519">
        <v>0</v>
      </c>
      <c r="FJ156" s="519">
        <v>0</v>
      </c>
      <c r="FK156" s="519">
        <v>0</v>
      </c>
      <c r="FL156" s="519">
        <v>0</v>
      </c>
      <c r="FM156" s="519">
        <v>0</v>
      </c>
      <c r="FN156" s="519">
        <v>0</v>
      </c>
      <c r="FO156" s="519">
        <v>0</v>
      </c>
      <c r="FP156" s="519">
        <v>0</v>
      </c>
      <c r="FQ156" s="519">
        <v>0</v>
      </c>
      <c r="FR156" s="519">
        <v>0</v>
      </c>
      <c r="FS156" s="519">
        <v>0</v>
      </c>
      <c r="FT156" s="519">
        <v>0</v>
      </c>
      <c r="FU156" s="519">
        <v>0</v>
      </c>
      <c r="FV156" s="519">
        <v>0</v>
      </c>
      <c r="FW156" s="519">
        <v>0</v>
      </c>
      <c r="FX156" s="519">
        <v>0</v>
      </c>
      <c r="FY156" s="519">
        <v>0</v>
      </c>
      <c r="FZ156" s="519">
        <v>0</v>
      </c>
      <c r="GA156" s="519">
        <v>0</v>
      </c>
      <c r="GB156" s="519">
        <v>0</v>
      </c>
      <c r="GC156" s="519">
        <v>0</v>
      </c>
      <c r="GD156" s="519">
        <v>0</v>
      </c>
      <c r="GE156" s="519">
        <v>0</v>
      </c>
      <c r="GF156" s="519">
        <v>0</v>
      </c>
      <c r="GG156" s="519">
        <v>0</v>
      </c>
      <c r="GH156" s="519">
        <v>0</v>
      </c>
      <c r="GI156" s="519">
        <v>0</v>
      </c>
      <c r="GJ156" s="519">
        <v>0</v>
      </c>
      <c r="GK156" s="519">
        <v>0</v>
      </c>
      <c r="GL156" s="519">
        <v>0</v>
      </c>
      <c r="GM156" s="519">
        <v>0</v>
      </c>
      <c r="GN156" s="519">
        <v>0</v>
      </c>
      <c r="GO156" s="519">
        <v>0</v>
      </c>
      <c r="GP156" s="519">
        <v>0</v>
      </c>
      <c r="GQ156" s="519">
        <v>0</v>
      </c>
      <c r="GR156" s="519">
        <v>0</v>
      </c>
      <c r="GS156" s="519">
        <v>0</v>
      </c>
      <c r="GT156" s="519">
        <v>0</v>
      </c>
      <c r="GU156" s="519">
        <v>0</v>
      </c>
      <c r="GV156" s="519">
        <v>0</v>
      </c>
      <c r="GW156" s="519">
        <v>0</v>
      </c>
      <c r="GX156" s="519">
        <v>0</v>
      </c>
      <c r="GY156" s="519">
        <v>0</v>
      </c>
      <c r="GZ156" s="519">
        <v>0</v>
      </c>
      <c r="HA156" s="519">
        <v>0</v>
      </c>
      <c r="HB156" s="519">
        <v>0</v>
      </c>
      <c r="HC156" s="519">
        <v>0</v>
      </c>
      <c r="HD156" s="519">
        <v>0</v>
      </c>
      <c r="HE156" s="519">
        <v>0</v>
      </c>
      <c r="HF156" s="519">
        <v>0</v>
      </c>
      <c r="HG156" s="519">
        <v>0</v>
      </c>
      <c r="HH156" s="519">
        <v>0</v>
      </c>
      <c r="HI156" s="519">
        <v>0</v>
      </c>
      <c r="HJ156" s="519">
        <v>0</v>
      </c>
      <c r="HK156" s="519">
        <v>0</v>
      </c>
      <c r="HL156" s="519">
        <v>0</v>
      </c>
      <c r="HM156" s="519">
        <v>0</v>
      </c>
      <c r="HN156" s="519">
        <v>0</v>
      </c>
      <c r="HO156" s="519">
        <v>0</v>
      </c>
      <c r="HP156" s="519">
        <v>0</v>
      </c>
      <c r="HQ156" s="519">
        <v>0</v>
      </c>
      <c r="HR156" s="519">
        <v>0</v>
      </c>
      <c r="HS156" s="519">
        <v>0</v>
      </c>
      <c r="HT156" s="519">
        <v>0</v>
      </c>
      <c r="HU156" s="519">
        <v>0</v>
      </c>
      <c r="HV156" s="519">
        <v>0</v>
      </c>
      <c r="HW156" s="519">
        <v>0</v>
      </c>
      <c r="HX156" s="519">
        <v>0</v>
      </c>
      <c r="HY156" s="519">
        <v>0</v>
      </c>
      <c r="HZ156" s="519">
        <v>0</v>
      </c>
      <c r="IA156" s="519">
        <v>0</v>
      </c>
      <c r="IB156" s="519">
        <v>0</v>
      </c>
      <c r="IC156" s="519">
        <v>0</v>
      </c>
      <c r="ID156" s="519">
        <v>0</v>
      </c>
      <c r="IE156" s="519">
        <v>0</v>
      </c>
      <c r="IF156" s="519">
        <v>0</v>
      </c>
      <c r="IG156" s="519">
        <v>0</v>
      </c>
      <c r="IH156" s="519">
        <v>0</v>
      </c>
      <c r="II156" s="519">
        <v>0</v>
      </c>
      <c r="IJ156" s="519">
        <v>0</v>
      </c>
      <c r="IK156" s="519">
        <v>0</v>
      </c>
    </row>
    <row r="157" spans="1:245" hidden="1">
      <c r="A157" s="337"/>
      <c r="B157" s="519" t="s">
        <v>1058</v>
      </c>
      <c r="C157" s="519"/>
      <c r="D157" s="519"/>
      <c r="E157" s="519"/>
      <c r="F157" s="519">
        <v>1</v>
      </c>
      <c r="G157" s="519"/>
      <c r="H157" s="519">
        <v>15</v>
      </c>
      <c r="I157" s="519">
        <v>5</v>
      </c>
      <c r="J157" s="519" t="str">
        <f t="shared" si="9"/>
        <v>SDN10011505</v>
      </c>
      <c r="K157" s="519">
        <v>965</v>
      </c>
      <c r="M157" s="337"/>
      <c r="N157" s="519" t="s">
        <v>1061</v>
      </c>
      <c r="O157" s="519" t="s">
        <v>1059</v>
      </c>
      <c r="P157" s="519">
        <v>32</v>
      </c>
      <c r="Q157" s="183" t="str">
        <f t="shared" si="7"/>
        <v>SDN150132</v>
      </c>
      <c r="R157" s="519">
        <v>0</v>
      </c>
      <c r="S157" s="519">
        <v>0</v>
      </c>
      <c r="T157" s="519">
        <v>0</v>
      </c>
      <c r="U157" s="519">
        <v>0</v>
      </c>
      <c r="V157" s="519">
        <v>0</v>
      </c>
      <c r="W157" s="519">
        <v>0</v>
      </c>
      <c r="X157" s="519">
        <v>0</v>
      </c>
      <c r="Y157" s="519">
        <v>0</v>
      </c>
      <c r="Z157" s="519">
        <v>0</v>
      </c>
      <c r="AA157" s="519">
        <v>0</v>
      </c>
      <c r="AB157" s="519">
        <v>0</v>
      </c>
      <c r="AC157" s="519">
        <v>0</v>
      </c>
      <c r="AD157" s="519">
        <v>0</v>
      </c>
      <c r="AE157" s="519">
        <v>0</v>
      </c>
      <c r="AF157" s="519">
        <v>0</v>
      </c>
      <c r="AG157" s="519">
        <v>0</v>
      </c>
      <c r="AH157" s="519">
        <v>0</v>
      </c>
      <c r="AI157" s="519">
        <v>0</v>
      </c>
      <c r="AJ157" s="519">
        <v>0</v>
      </c>
      <c r="AK157" s="519">
        <v>0</v>
      </c>
      <c r="AL157" s="519">
        <v>0</v>
      </c>
      <c r="AM157" s="519">
        <v>0</v>
      </c>
      <c r="AN157" s="519">
        <v>0</v>
      </c>
      <c r="AO157" s="519">
        <v>0</v>
      </c>
      <c r="AP157" s="519">
        <v>0</v>
      </c>
      <c r="AQ157" s="519">
        <v>0</v>
      </c>
      <c r="AR157" s="519">
        <v>0</v>
      </c>
      <c r="AS157" s="519">
        <v>0</v>
      </c>
      <c r="AT157" s="519">
        <v>0</v>
      </c>
      <c r="AU157" s="519">
        <v>10000</v>
      </c>
      <c r="AV157" s="519">
        <v>0</v>
      </c>
      <c r="AW157" s="519">
        <v>0</v>
      </c>
      <c r="AX157" s="519">
        <v>0</v>
      </c>
      <c r="AY157" s="519">
        <v>0</v>
      </c>
      <c r="AZ157" s="519">
        <v>0</v>
      </c>
      <c r="BA157" s="519">
        <v>0</v>
      </c>
      <c r="BB157" s="519">
        <v>0</v>
      </c>
      <c r="BC157" s="519">
        <v>0</v>
      </c>
      <c r="BD157" s="519">
        <v>0</v>
      </c>
      <c r="BE157" s="519">
        <v>0</v>
      </c>
      <c r="BF157" s="519">
        <v>0</v>
      </c>
      <c r="BG157" s="519">
        <v>0</v>
      </c>
      <c r="BH157" s="519">
        <v>0</v>
      </c>
      <c r="BI157" s="519">
        <v>0</v>
      </c>
      <c r="BJ157" s="519">
        <v>0</v>
      </c>
      <c r="BK157" s="519">
        <v>0</v>
      </c>
      <c r="BL157" s="519">
        <v>0</v>
      </c>
      <c r="BM157" s="519">
        <v>0</v>
      </c>
      <c r="BN157" s="519">
        <v>0</v>
      </c>
      <c r="BO157" s="519">
        <v>0</v>
      </c>
      <c r="BP157" s="519">
        <v>0</v>
      </c>
      <c r="BQ157" s="519">
        <v>0</v>
      </c>
      <c r="BR157" s="519">
        <v>0</v>
      </c>
      <c r="BS157" s="519">
        <v>0</v>
      </c>
      <c r="BT157" s="519">
        <v>0</v>
      </c>
      <c r="BU157" s="519">
        <v>0</v>
      </c>
      <c r="BV157" s="519">
        <v>0</v>
      </c>
      <c r="BW157" s="519">
        <v>0</v>
      </c>
      <c r="BX157" s="519">
        <v>0</v>
      </c>
      <c r="BY157" s="519">
        <v>0</v>
      </c>
      <c r="BZ157" s="519">
        <v>0</v>
      </c>
      <c r="CA157" s="519">
        <v>0</v>
      </c>
      <c r="CB157" s="519">
        <v>0</v>
      </c>
      <c r="CC157" s="519">
        <v>0</v>
      </c>
      <c r="CD157" s="519">
        <v>0</v>
      </c>
      <c r="CE157" s="519">
        <v>0</v>
      </c>
      <c r="CF157" s="519">
        <v>0</v>
      </c>
      <c r="CG157" s="519">
        <v>0</v>
      </c>
      <c r="CH157" s="519">
        <v>0</v>
      </c>
      <c r="CI157" s="519">
        <v>0</v>
      </c>
      <c r="CJ157" s="519">
        <v>0</v>
      </c>
      <c r="CK157" s="519">
        <v>0</v>
      </c>
      <c r="CL157" s="519">
        <v>0</v>
      </c>
      <c r="CM157" s="519">
        <v>0</v>
      </c>
      <c r="CN157" s="519">
        <v>0</v>
      </c>
      <c r="CO157" s="519">
        <v>0</v>
      </c>
      <c r="CP157" s="519">
        <v>0</v>
      </c>
      <c r="CQ157" s="519">
        <v>0</v>
      </c>
      <c r="CR157" s="519">
        <v>0</v>
      </c>
      <c r="CS157" s="519">
        <v>0</v>
      </c>
      <c r="CT157" s="519">
        <v>0</v>
      </c>
      <c r="CU157" s="519">
        <v>0</v>
      </c>
      <c r="CV157" s="519">
        <v>0</v>
      </c>
      <c r="CW157" s="519">
        <v>0</v>
      </c>
      <c r="CX157" s="519">
        <v>0</v>
      </c>
      <c r="CY157" s="519">
        <v>0</v>
      </c>
      <c r="CZ157" s="519">
        <v>0</v>
      </c>
      <c r="DA157" s="519">
        <v>0</v>
      </c>
      <c r="DB157" s="519">
        <v>0</v>
      </c>
      <c r="DC157" s="519">
        <v>0</v>
      </c>
      <c r="DD157" s="519">
        <v>0</v>
      </c>
      <c r="DE157" s="519">
        <v>0</v>
      </c>
      <c r="DF157" s="519">
        <v>0</v>
      </c>
      <c r="DG157" s="519">
        <v>0</v>
      </c>
      <c r="DH157" s="519">
        <v>0</v>
      </c>
      <c r="DI157" s="519">
        <v>0</v>
      </c>
      <c r="DJ157" s="519">
        <v>0</v>
      </c>
      <c r="DK157" s="519">
        <v>0</v>
      </c>
      <c r="DL157" s="519">
        <v>0</v>
      </c>
      <c r="DM157" s="519">
        <v>0</v>
      </c>
      <c r="DN157" s="519">
        <v>0</v>
      </c>
      <c r="DO157" s="519">
        <v>0</v>
      </c>
      <c r="DP157" s="519">
        <v>0</v>
      </c>
      <c r="DQ157" s="519">
        <v>0</v>
      </c>
      <c r="DR157" s="519">
        <v>0</v>
      </c>
      <c r="DS157" s="519">
        <v>0</v>
      </c>
      <c r="DT157" s="519">
        <v>0</v>
      </c>
      <c r="DU157" s="519">
        <v>0</v>
      </c>
      <c r="DV157" s="519">
        <v>0</v>
      </c>
      <c r="DW157" s="519">
        <v>0</v>
      </c>
      <c r="DX157" s="519">
        <v>0</v>
      </c>
      <c r="DY157" s="131"/>
      <c r="DZ157" s="337"/>
      <c r="EA157" s="519" t="s">
        <v>1061</v>
      </c>
      <c r="EB157" s="519" t="s">
        <v>1059</v>
      </c>
      <c r="EC157" s="519">
        <v>32</v>
      </c>
      <c r="ED157" s="521" t="str">
        <f t="shared" si="8"/>
        <v>SDN150132</v>
      </c>
      <c r="EE157" s="519">
        <v>10000</v>
      </c>
      <c r="EF157" s="519">
        <v>10000</v>
      </c>
      <c r="EG157" s="519">
        <v>10000</v>
      </c>
      <c r="EH157" s="519">
        <v>10000</v>
      </c>
      <c r="EI157" s="519">
        <v>10000</v>
      </c>
      <c r="EJ157" s="519">
        <v>10000</v>
      </c>
      <c r="EK157" s="519">
        <v>10000</v>
      </c>
      <c r="EL157" s="519">
        <v>10000</v>
      </c>
      <c r="EM157" s="519">
        <v>10000</v>
      </c>
      <c r="EN157" s="519">
        <v>10000</v>
      </c>
      <c r="EO157" s="519">
        <v>10000</v>
      </c>
      <c r="EP157" s="519">
        <v>10000</v>
      </c>
      <c r="EQ157" s="519">
        <v>10000</v>
      </c>
      <c r="ER157" s="519">
        <v>10000</v>
      </c>
      <c r="ES157" s="519">
        <v>10000</v>
      </c>
      <c r="ET157" s="519">
        <v>10000</v>
      </c>
      <c r="EU157" s="519">
        <v>10000</v>
      </c>
      <c r="EV157" s="519">
        <v>10000</v>
      </c>
      <c r="EW157" s="519">
        <v>10000</v>
      </c>
      <c r="EX157" s="519">
        <v>10000</v>
      </c>
      <c r="EY157" s="519">
        <v>10000</v>
      </c>
      <c r="EZ157" s="519">
        <v>10000</v>
      </c>
      <c r="FA157" s="519">
        <v>10000</v>
      </c>
      <c r="FB157" s="519">
        <v>10000</v>
      </c>
      <c r="FC157" s="519">
        <v>10000</v>
      </c>
      <c r="FD157" s="519">
        <v>10000</v>
      </c>
      <c r="FE157" s="519">
        <v>10000</v>
      </c>
      <c r="FF157" s="519">
        <v>10000</v>
      </c>
      <c r="FG157" s="519">
        <v>10000</v>
      </c>
      <c r="FH157" s="519">
        <v>10000</v>
      </c>
      <c r="FI157" s="519">
        <v>0</v>
      </c>
      <c r="FJ157" s="519">
        <v>0</v>
      </c>
      <c r="FK157" s="519">
        <v>0</v>
      </c>
      <c r="FL157" s="519">
        <v>0</v>
      </c>
      <c r="FM157" s="519">
        <v>0</v>
      </c>
      <c r="FN157" s="519">
        <v>0</v>
      </c>
      <c r="FO157" s="519">
        <v>0</v>
      </c>
      <c r="FP157" s="519">
        <v>0</v>
      </c>
      <c r="FQ157" s="519">
        <v>0</v>
      </c>
      <c r="FR157" s="519">
        <v>0</v>
      </c>
      <c r="FS157" s="519">
        <v>0</v>
      </c>
      <c r="FT157" s="519">
        <v>0</v>
      </c>
      <c r="FU157" s="519">
        <v>0</v>
      </c>
      <c r="FV157" s="519">
        <v>0</v>
      </c>
      <c r="FW157" s="519">
        <v>0</v>
      </c>
      <c r="FX157" s="519">
        <v>0</v>
      </c>
      <c r="FY157" s="519">
        <v>0</v>
      </c>
      <c r="FZ157" s="519">
        <v>0</v>
      </c>
      <c r="GA157" s="519">
        <v>0</v>
      </c>
      <c r="GB157" s="519">
        <v>0</v>
      </c>
      <c r="GC157" s="519">
        <v>0</v>
      </c>
      <c r="GD157" s="519">
        <v>0</v>
      </c>
      <c r="GE157" s="519">
        <v>0</v>
      </c>
      <c r="GF157" s="519">
        <v>0</v>
      </c>
      <c r="GG157" s="519">
        <v>0</v>
      </c>
      <c r="GH157" s="519">
        <v>0</v>
      </c>
      <c r="GI157" s="519">
        <v>0</v>
      </c>
      <c r="GJ157" s="519">
        <v>0</v>
      </c>
      <c r="GK157" s="519">
        <v>0</v>
      </c>
      <c r="GL157" s="519">
        <v>0</v>
      </c>
      <c r="GM157" s="519">
        <v>0</v>
      </c>
      <c r="GN157" s="519">
        <v>0</v>
      </c>
      <c r="GO157" s="519">
        <v>0</v>
      </c>
      <c r="GP157" s="519">
        <v>0</v>
      </c>
      <c r="GQ157" s="519">
        <v>0</v>
      </c>
      <c r="GR157" s="519">
        <v>0</v>
      </c>
      <c r="GS157" s="519">
        <v>0</v>
      </c>
      <c r="GT157" s="519">
        <v>0</v>
      </c>
      <c r="GU157" s="519">
        <v>0</v>
      </c>
      <c r="GV157" s="519">
        <v>0</v>
      </c>
      <c r="GW157" s="519">
        <v>0</v>
      </c>
      <c r="GX157" s="519">
        <v>0</v>
      </c>
      <c r="GY157" s="519">
        <v>0</v>
      </c>
      <c r="GZ157" s="519">
        <v>0</v>
      </c>
      <c r="HA157" s="519">
        <v>0</v>
      </c>
      <c r="HB157" s="519">
        <v>0</v>
      </c>
      <c r="HC157" s="519">
        <v>0</v>
      </c>
      <c r="HD157" s="519">
        <v>0</v>
      </c>
      <c r="HE157" s="519">
        <v>0</v>
      </c>
      <c r="HF157" s="519">
        <v>0</v>
      </c>
      <c r="HG157" s="519">
        <v>0</v>
      </c>
      <c r="HH157" s="519">
        <v>0</v>
      </c>
      <c r="HI157" s="519">
        <v>0</v>
      </c>
      <c r="HJ157" s="519">
        <v>0</v>
      </c>
      <c r="HK157" s="519">
        <v>0</v>
      </c>
      <c r="HL157" s="519">
        <v>0</v>
      </c>
      <c r="HM157" s="519">
        <v>0</v>
      </c>
      <c r="HN157" s="519">
        <v>0</v>
      </c>
      <c r="HO157" s="519">
        <v>0</v>
      </c>
      <c r="HP157" s="519">
        <v>0</v>
      </c>
      <c r="HQ157" s="519">
        <v>0</v>
      </c>
      <c r="HR157" s="519">
        <v>0</v>
      </c>
      <c r="HS157" s="519">
        <v>0</v>
      </c>
      <c r="HT157" s="519">
        <v>0</v>
      </c>
      <c r="HU157" s="519">
        <v>0</v>
      </c>
      <c r="HV157" s="519">
        <v>0</v>
      </c>
      <c r="HW157" s="519">
        <v>0</v>
      </c>
      <c r="HX157" s="519">
        <v>0</v>
      </c>
      <c r="HY157" s="519">
        <v>0</v>
      </c>
      <c r="HZ157" s="519">
        <v>0</v>
      </c>
      <c r="IA157" s="519">
        <v>0</v>
      </c>
      <c r="IB157" s="519">
        <v>0</v>
      </c>
      <c r="IC157" s="519">
        <v>0</v>
      </c>
      <c r="ID157" s="519">
        <v>0</v>
      </c>
      <c r="IE157" s="519">
        <v>0</v>
      </c>
      <c r="IF157" s="519">
        <v>0</v>
      </c>
      <c r="IG157" s="519">
        <v>0</v>
      </c>
      <c r="IH157" s="519">
        <v>0</v>
      </c>
      <c r="II157" s="519">
        <v>0</v>
      </c>
      <c r="IJ157" s="519">
        <v>0</v>
      </c>
      <c r="IK157" s="519">
        <v>0</v>
      </c>
    </row>
    <row r="158" spans="1:245" hidden="1">
      <c r="A158" s="337"/>
      <c r="B158" s="519" t="s">
        <v>1058</v>
      </c>
      <c r="C158" s="519"/>
      <c r="D158" s="519"/>
      <c r="E158" s="519"/>
      <c r="F158" s="519">
        <v>1</v>
      </c>
      <c r="G158" s="519"/>
      <c r="H158" s="519">
        <v>15</v>
      </c>
      <c r="I158" s="519">
        <v>6</v>
      </c>
      <c r="J158" s="519" t="str">
        <f t="shared" si="9"/>
        <v>SDN10011506</v>
      </c>
      <c r="K158" s="519">
        <v>772</v>
      </c>
      <c r="M158" s="337"/>
      <c r="N158" s="519" t="s">
        <v>1061</v>
      </c>
      <c r="O158" s="519" t="s">
        <v>1059</v>
      </c>
      <c r="P158" s="519">
        <v>33</v>
      </c>
      <c r="Q158" s="183" t="str">
        <f t="shared" si="7"/>
        <v>SDN150133</v>
      </c>
      <c r="R158" s="519">
        <v>0</v>
      </c>
      <c r="S158" s="519">
        <v>0</v>
      </c>
      <c r="T158" s="519">
        <v>0</v>
      </c>
      <c r="U158" s="519">
        <v>0</v>
      </c>
      <c r="V158" s="519">
        <v>0</v>
      </c>
      <c r="W158" s="519">
        <v>0</v>
      </c>
      <c r="X158" s="519">
        <v>0</v>
      </c>
      <c r="Y158" s="519">
        <v>0</v>
      </c>
      <c r="Z158" s="519">
        <v>0</v>
      </c>
      <c r="AA158" s="519">
        <v>0</v>
      </c>
      <c r="AB158" s="519">
        <v>0</v>
      </c>
      <c r="AC158" s="519">
        <v>0</v>
      </c>
      <c r="AD158" s="519">
        <v>0</v>
      </c>
      <c r="AE158" s="519">
        <v>0</v>
      </c>
      <c r="AF158" s="519">
        <v>0</v>
      </c>
      <c r="AG158" s="519">
        <v>0</v>
      </c>
      <c r="AH158" s="519">
        <v>0</v>
      </c>
      <c r="AI158" s="519">
        <v>0</v>
      </c>
      <c r="AJ158" s="519">
        <v>0</v>
      </c>
      <c r="AK158" s="519">
        <v>0</v>
      </c>
      <c r="AL158" s="519">
        <v>0</v>
      </c>
      <c r="AM158" s="519">
        <v>0</v>
      </c>
      <c r="AN158" s="519">
        <v>0</v>
      </c>
      <c r="AO158" s="519">
        <v>0</v>
      </c>
      <c r="AP158" s="519">
        <v>0</v>
      </c>
      <c r="AQ158" s="519">
        <v>0</v>
      </c>
      <c r="AR158" s="519">
        <v>0</v>
      </c>
      <c r="AS158" s="519">
        <v>0</v>
      </c>
      <c r="AT158" s="519">
        <v>0</v>
      </c>
      <c r="AU158" s="519">
        <v>10000</v>
      </c>
      <c r="AV158" s="519">
        <v>0</v>
      </c>
      <c r="AW158" s="519">
        <v>0</v>
      </c>
      <c r="AX158" s="519">
        <v>0</v>
      </c>
      <c r="AY158" s="519">
        <v>0</v>
      </c>
      <c r="AZ158" s="519">
        <v>0</v>
      </c>
      <c r="BA158" s="519">
        <v>0</v>
      </c>
      <c r="BB158" s="519">
        <v>0</v>
      </c>
      <c r="BC158" s="519">
        <v>0</v>
      </c>
      <c r="BD158" s="519">
        <v>0</v>
      </c>
      <c r="BE158" s="519">
        <v>0</v>
      </c>
      <c r="BF158" s="519">
        <v>0</v>
      </c>
      <c r="BG158" s="519">
        <v>0</v>
      </c>
      <c r="BH158" s="519">
        <v>0</v>
      </c>
      <c r="BI158" s="519">
        <v>0</v>
      </c>
      <c r="BJ158" s="519">
        <v>0</v>
      </c>
      <c r="BK158" s="519">
        <v>0</v>
      </c>
      <c r="BL158" s="519">
        <v>0</v>
      </c>
      <c r="BM158" s="519">
        <v>0</v>
      </c>
      <c r="BN158" s="519">
        <v>0</v>
      </c>
      <c r="BO158" s="519">
        <v>0</v>
      </c>
      <c r="BP158" s="519">
        <v>0</v>
      </c>
      <c r="BQ158" s="519">
        <v>0</v>
      </c>
      <c r="BR158" s="519">
        <v>0</v>
      </c>
      <c r="BS158" s="519">
        <v>0</v>
      </c>
      <c r="BT158" s="519">
        <v>0</v>
      </c>
      <c r="BU158" s="519">
        <v>0</v>
      </c>
      <c r="BV158" s="519">
        <v>0</v>
      </c>
      <c r="BW158" s="519">
        <v>0</v>
      </c>
      <c r="BX158" s="519">
        <v>0</v>
      </c>
      <c r="BY158" s="519">
        <v>0</v>
      </c>
      <c r="BZ158" s="519">
        <v>0</v>
      </c>
      <c r="CA158" s="519">
        <v>0</v>
      </c>
      <c r="CB158" s="519">
        <v>0</v>
      </c>
      <c r="CC158" s="519">
        <v>0</v>
      </c>
      <c r="CD158" s="519">
        <v>0</v>
      </c>
      <c r="CE158" s="519">
        <v>0</v>
      </c>
      <c r="CF158" s="519">
        <v>0</v>
      </c>
      <c r="CG158" s="519">
        <v>0</v>
      </c>
      <c r="CH158" s="519">
        <v>0</v>
      </c>
      <c r="CI158" s="519">
        <v>0</v>
      </c>
      <c r="CJ158" s="519">
        <v>0</v>
      </c>
      <c r="CK158" s="519">
        <v>0</v>
      </c>
      <c r="CL158" s="519">
        <v>0</v>
      </c>
      <c r="CM158" s="519">
        <v>0</v>
      </c>
      <c r="CN158" s="519">
        <v>0</v>
      </c>
      <c r="CO158" s="519">
        <v>0</v>
      </c>
      <c r="CP158" s="519">
        <v>0</v>
      </c>
      <c r="CQ158" s="519">
        <v>0</v>
      </c>
      <c r="CR158" s="519">
        <v>0</v>
      </c>
      <c r="CS158" s="519">
        <v>0</v>
      </c>
      <c r="CT158" s="519">
        <v>0</v>
      </c>
      <c r="CU158" s="519">
        <v>0</v>
      </c>
      <c r="CV158" s="519">
        <v>0</v>
      </c>
      <c r="CW158" s="519">
        <v>0</v>
      </c>
      <c r="CX158" s="519">
        <v>0</v>
      </c>
      <c r="CY158" s="519">
        <v>0</v>
      </c>
      <c r="CZ158" s="519">
        <v>0</v>
      </c>
      <c r="DA158" s="519">
        <v>0</v>
      </c>
      <c r="DB158" s="519">
        <v>0</v>
      </c>
      <c r="DC158" s="519">
        <v>0</v>
      </c>
      <c r="DD158" s="519">
        <v>0</v>
      </c>
      <c r="DE158" s="519">
        <v>0</v>
      </c>
      <c r="DF158" s="519">
        <v>0</v>
      </c>
      <c r="DG158" s="519">
        <v>0</v>
      </c>
      <c r="DH158" s="519">
        <v>0</v>
      </c>
      <c r="DI158" s="519">
        <v>0</v>
      </c>
      <c r="DJ158" s="519">
        <v>0</v>
      </c>
      <c r="DK158" s="519">
        <v>0</v>
      </c>
      <c r="DL158" s="519">
        <v>0</v>
      </c>
      <c r="DM158" s="519">
        <v>0</v>
      </c>
      <c r="DN158" s="519">
        <v>0</v>
      </c>
      <c r="DO158" s="519">
        <v>0</v>
      </c>
      <c r="DP158" s="519">
        <v>0</v>
      </c>
      <c r="DQ158" s="519">
        <v>0</v>
      </c>
      <c r="DR158" s="519">
        <v>0</v>
      </c>
      <c r="DS158" s="519">
        <v>0</v>
      </c>
      <c r="DT158" s="519">
        <v>0</v>
      </c>
      <c r="DU158" s="519">
        <v>0</v>
      </c>
      <c r="DV158" s="519">
        <v>0</v>
      </c>
      <c r="DW158" s="519">
        <v>0</v>
      </c>
      <c r="DX158" s="519">
        <v>0</v>
      </c>
      <c r="DY158" s="131"/>
      <c r="DZ158" s="337"/>
      <c r="EA158" s="519" t="s">
        <v>1061</v>
      </c>
      <c r="EB158" s="519" t="s">
        <v>1059</v>
      </c>
      <c r="EC158" s="519">
        <v>33</v>
      </c>
      <c r="ED158" s="521" t="str">
        <f t="shared" si="8"/>
        <v>SDN150133</v>
      </c>
      <c r="EE158" s="519">
        <v>10000</v>
      </c>
      <c r="EF158" s="519">
        <v>10000</v>
      </c>
      <c r="EG158" s="519">
        <v>10000</v>
      </c>
      <c r="EH158" s="519">
        <v>10000</v>
      </c>
      <c r="EI158" s="519">
        <v>10000</v>
      </c>
      <c r="EJ158" s="519">
        <v>10000</v>
      </c>
      <c r="EK158" s="519">
        <v>10000</v>
      </c>
      <c r="EL158" s="519">
        <v>10000</v>
      </c>
      <c r="EM158" s="519">
        <v>10000</v>
      </c>
      <c r="EN158" s="519">
        <v>10000</v>
      </c>
      <c r="EO158" s="519">
        <v>10000</v>
      </c>
      <c r="EP158" s="519">
        <v>10000</v>
      </c>
      <c r="EQ158" s="519">
        <v>10000</v>
      </c>
      <c r="ER158" s="519">
        <v>10000</v>
      </c>
      <c r="ES158" s="519">
        <v>10000</v>
      </c>
      <c r="ET158" s="519">
        <v>10000</v>
      </c>
      <c r="EU158" s="519">
        <v>10000</v>
      </c>
      <c r="EV158" s="519">
        <v>10000</v>
      </c>
      <c r="EW158" s="519">
        <v>10000</v>
      </c>
      <c r="EX158" s="519">
        <v>10000</v>
      </c>
      <c r="EY158" s="519">
        <v>10000</v>
      </c>
      <c r="EZ158" s="519">
        <v>10000</v>
      </c>
      <c r="FA158" s="519">
        <v>10000</v>
      </c>
      <c r="FB158" s="519">
        <v>10000</v>
      </c>
      <c r="FC158" s="519">
        <v>10000</v>
      </c>
      <c r="FD158" s="519">
        <v>10000</v>
      </c>
      <c r="FE158" s="519">
        <v>10000</v>
      </c>
      <c r="FF158" s="519">
        <v>10000</v>
      </c>
      <c r="FG158" s="519">
        <v>10000</v>
      </c>
      <c r="FH158" s="519">
        <v>10000</v>
      </c>
      <c r="FI158" s="519">
        <v>0</v>
      </c>
      <c r="FJ158" s="519">
        <v>0</v>
      </c>
      <c r="FK158" s="519">
        <v>0</v>
      </c>
      <c r="FL158" s="519">
        <v>0</v>
      </c>
      <c r="FM158" s="519">
        <v>0</v>
      </c>
      <c r="FN158" s="519">
        <v>0</v>
      </c>
      <c r="FO158" s="519">
        <v>0</v>
      </c>
      <c r="FP158" s="519">
        <v>0</v>
      </c>
      <c r="FQ158" s="519">
        <v>0</v>
      </c>
      <c r="FR158" s="519">
        <v>0</v>
      </c>
      <c r="FS158" s="519">
        <v>0</v>
      </c>
      <c r="FT158" s="519">
        <v>0</v>
      </c>
      <c r="FU158" s="519">
        <v>0</v>
      </c>
      <c r="FV158" s="519">
        <v>0</v>
      </c>
      <c r="FW158" s="519">
        <v>0</v>
      </c>
      <c r="FX158" s="519">
        <v>0</v>
      </c>
      <c r="FY158" s="519">
        <v>0</v>
      </c>
      <c r="FZ158" s="519">
        <v>0</v>
      </c>
      <c r="GA158" s="519">
        <v>0</v>
      </c>
      <c r="GB158" s="519">
        <v>0</v>
      </c>
      <c r="GC158" s="519">
        <v>0</v>
      </c>
      <c r="GD158" s="519">
        <v>0</v>
      </c>
      <c r="GE158" s="519">
        <v>0</v>
      </c>
      <c r="GF158" s="519">
        <v>0</v>
      </c>
      <c r="GG158" s="519">
        <v>0</v>
      </c>
      <c r="GH158" s="519">
        <v>0</v>
      </c>
      <c r="GI158" s="519">
        <v>0</v>
      </c>
      <c r="GJ158" s="519">
        <v>0</v>
      </c>
      <c r="GK158" s="519">
        <v>0</v>
      </c>
      <c r="GL158" s="519">
        <v>0</v>
      </c>
      <c r="GM158" s="519">
        <v>0</v>
      </c>
      <c r="GN158" s="519">
        <v>0</v>
      </c>
      <c r="GO158" s="519">
        <v>0</v>
      </c>
      <c r="GP158" s="519">
        <v>0</v>
      </c>
      <c r="GQ158" s="519">
        <v>0</v>
      </c>
      <c r="GR158" s="519">
        <v>0</v>
      </c>
      <c r="GS158" s="519">
        <v>0</v>
      </c>
      <c r="GT158" s="519">
        <v>0</v>
      </c>
      <c r="GU158" s="519">
        <v>0</v>
      </c>
      <c r="GV158" s="519">
        <v>0</v>
      </c>
      <c r="GW158" s="519">
        <v>0</v>
      </c>
      <c r="GX158" s="519">
        <v>0</v>
      </c>
      <c r="GY158" s="519">
        <v>0</v>
      </c>
      <c r="GZ158" s="519">
        <v>0</v>
      </c>
      <c r="HA158" s="519">
        <v>0</v>
      </c>
      <c r="HB158" s="519">
        <v>0</v>
      </c>
      <c r="HC158" s="519">
        <v>0</v>
      </c>
      <c r="HD158" s="519">
        <v>0</v>
      </c>
      <c r="HE158" s="519">
        <v>0</v>
      </c>
      <c r="HF158" s="519">
        <v>0</v>
      </c>
      <c r="HG158" s="519">
        <v>0</v>
      </c>
      <c r="HH158" s="519">
        <v>0</v>
      </c>
      <c r="HI158" s="519">
        <v>0</v>
      </c>
      <c r="HJ158" s="519">
        <v>0</v>
      </c>
      <c r="HK158" s="519">
        <v>0</v>
      </c>
      <c r="HL158" s="519">
        <v>0</v>
      </c>
      <c r="HM158" s="519">
        <v>0</v>
      </c>
      <c r="HN158" s="519">
        <v>0</v>
      </c>
      <c r="HO158" s="519">
        <v>0</v>
      </c>
      <c r="HP158" s="519">
        <v>0</v>
      </c>
      <c r="HQ158" s="519">
        <v>0</v>
      </c>
      <c r="HR158" s="519">
        <v>0</v>
      </c>
      <c r="HS158" s="519">
        <v>0</v>
      </c>
      <c r="HT158" s="519">
        <v>0</v>
      </c>
      <c r="HU158" s="519">
        <v>0</v>
      </c>
      <c r="HV158" s="519">
        <v>0</v>
      </c>
      <c r="HW158" s="519">
        <v>0</v>
      </c>
      <c r="HX158" s="519">
        <v>0</v>
      </c>
      <c r="HY158" s="519">
        <v>0</v>
      </c>
      <c r="HZ158" s="519">
        <v>0</v>
      </c>
      <c r="IA158" s="519">
        <v>0</v>
      </c>
      <c r="IB158" s="519">
        <v>0</v>
      </c>
      <c r="IC158" s="519">
        <v>0</v>
      </c>
      <c r="ID158" s="519">
        <v>0</v>
      </c>
      <c r="IE158" s="519">
        <v>0</v>
      </c>
      <c r="IF158" s="519">
        <v>0</v>
      </c>
      <c r="IG158" s="519">
        <v>0</v>
      </c>
      <c r="IH158" s="519">
        <v>0</v>
      </c>
      <c r="II158" s="519">
        <v>0</v>
      </c>
      <c r="IJ158" s="519">
        <v>0</v>
      </c>
      <c r="IK158" s="519">
        <v>0</v>
      </c>
    </row>
    <row r="159" spans="1:245" hidden="1">
      <c r="A159" s="337"/>
      <c r="B159" s="519" t="s">
        <v>1058</v>
      </c>
      <c r="C159" s="519"/>
      <c r="D159" s="519"/>
      <c r="E159" s="519"/>
      <c r="F159" s="519">
        <v>1</v>
      </c>
      <c r="G159" s="519"/>
      <c r="H159" s="519">
        <v>15</v>
      </c>
      <c r="I159" s="519">
        <v>7</v>
      </c>
      <c r="J159" s="519" t="str">
        <f t="shared" si="9"/>
        <v>SDN10011507</v>
      </c>
      <c r="K159" s="519">
        <v>772</v>
      </c>
      <c r="M159" s="337"/>
      <c r="N159" s="519" t="s">
        <v>1061</v>
      </c>
      <c r="O159" s="519" t="s">
        <v>1059</v>
      </c>
      <c r="P159" s="519">
        <v>34</v>
      </c>
      <c r="Q159" s="183" t="str">
        <f t="shared" si="7"/>
        <v>SDN150134</v>
      </c>
      <c r="R159" s="519">
        <v>0</v>
      </c>
      <c r="S159" s="519">
        <v>0</v>
      </c>
      <c r="T159" s="519">
        <v>0</v>
      </c>
      <c r="U159" s="519">
        <v>0</v>
      </c>
      <c r="V159" s="519">
        <v>0</v>
      </c>
      <c r="W159" s="519">
        <v>0</v>
      </c>
      <c r="X159" s="519">
        <v>0</v>
      </c>
      <c r="Y159" s="519">
        <v>0</v>
      </c>
      <c r="Z159" s="519">
        <v>0</v>
      </c>
      <c r="AA159" s="519">
        <v>0</v>
      </c>
      <c r="AB159" s="519">
        <v>0</v>
      </c>
      <c r="AC159" s="519">
        <v>0</v>
      </c>
      <c r="AD159" s="519">
        <v>0</v>
      </c>
      <c r="AE159" s="519">
        <v>0</v>
      </c>
      <c r="AF159" s="519">
        <v>0</v>
      </c>
      <c r="AG159" s="519">
        <v>0</v>
      </c>
      <c r="AH159" s="519">
        <v>0</v>
      </c>
      <c r="AI159" s="519">
        <v>0</v>
      </c>
      <c r="AJ159" s="519">
        <v>0</v>
      </c>
      <c r="AK159" s="519">
        <v>0</v>
      </c>
      <c r="AL159" s="519">
        <v>0</v>
      </c>
      <c r="AM159" s="519">
        <v>0</v>
      </c>
      <c r="AN159" s="519">
        <v>0</v>
      </c>
      <c r="AO159" s="519">
        <v>0</v>
      </c>
      <c r="AP159" s="519">
        <v>0</v>
      </c>
      <c r="AQ159" s="519">
        <v>0</v>
      </c>
      <c r="AR159" s="519">
        <v>0</v>
      </c>
      <c r="AS159" s="519">
        <v>0</v>
      </c>
      <c r="AT159" s="519">
        <v>0</v>
      </c>
      <c r="AU159" s="519">
        <v>10000</v>
      </c>
      <c r="AV159" s="519">
        <v>0</v>
      </c>
      <c r="AW159" s="519">
        <v>0</v>
      </c>
      <c r="AX159" s="519">
        <v>0</v>
      </c>
      <c r="AY159" s="519">
        <v>0</v>
      </c>
      <c r="AZ159" s="519">
        <v>0</v>
      </c>
      <c r="BA159" s="519">
        <v>0</v>
      </c>
      <c r="BB159" s="519">
        <v>0</v>
      </c>
      <c r="BC159" s="519">
        <v>0</v>
      </c>
      <c r="BD159" s="519">
        <v>0</v>
      </c>
      <c r="BE159" s="519">
        <v>0</v>
      </c>
      <c r="BF159" s="519">
        <v>0</v>
      </c>
      <c r="BG159" s="519">
        <v>0</v>
      </c>
      <c r="BH159" s="519">
        <v>0</v>
      </c>
      <c r="BI159" s="519">
        <v>0</v>
      </c>
      <c r="BJ159" s="519">
        <v>0</v>
      </c>
      <c r="BK159" s="519">
        <v>0</v>
      </c>
      <c r="BL159" s="519">
        <v>0</v>
      </c>
      <c r="BM159" s="519">
        <v>0</v>
      </c>
      <c r="BN159" s="519">
        <v>0</v>
      </c>
      <c r="BO159" s="519">
        <v>0</v>
      </c>
      <c r="BP159" s="519">
        <v>0</v>
      </c>
      <c r="BQ159" s="519">
        <v>0</v>
      </c>
      <c r="BR159" s="519">
        <v>0</v>
      </c>
      <c r="BS159" s="519">
        <v>0</v>
      </c>
      <c r="BT159" s="519">
        <v>0</v>
      </c>
      <c r="BU159" s="519">
        <v>0</v>
      </c>
      <c r="BV159" s="519">
        <v>0</v>
      </c>
      <c r="BW159" s="519">
        <v>0</v>
      </c>
      <c r="BX159" s="519">
        <v>0</v>
      </c>
      <c r="BY159" s="519">
        <v>0</v>
      </c>
      <c r="BZ159" s="519">
        <v>0</v>
      </c>
      <c r="CA159" s="519">
        <v>0</v>
      </c>
      <c r="CB159" s="519">
        <v>0</v>
      </c>
      <c r="CC159" s="519">
        <v>0</v>
      </c>
      <c r="CD159" s="519">
        <v>0</v>
      </c>
      <c r="CE159" s="519">
        <v>0</v>
      </c>
      <c r="CF159" s="519">
        <v>0</v>
      </c>
      <c r="CG159" s="519">
        <v>0</v>
      </c>
      <c r="CH159" s="519">
        <v>0</v>
      </c>
      <c r="CI159" s="519">
        <v>0</v>
      </c>
      <c r="CJ159" s="519">
        <v>0</v>
      </c>
      <c r="CK159" s="519">
        <v>0</v>
      </c>
      <c r="CL159" s="519">
        <v>0</v>
      </c>
      <c r="CM159" s="519">
        <v>0</v>
      </c>
      <c r="CN159" s="519">
        <v>0</v>
      </c>
      <c r="CO159" s="519">
        <v>0</v>
      </c>
      <c r="CP159" s="519">
        <v>0</v>
      </c>
      <c r="CQ159" s="519">
        <v>0</v>
      </c>
      <c r="CR159" s="519">
        <v>0</v>
      </c>
      <c r="CS159" s="519">
        <v>0</v>
      </c>
      <c r="CT159" s="519">
        <v>0</v>
      </c>
      <c r="CU159" s="519">
        <v>0</v>
      </c>
      <c r="CV159" s="519">
        <v>0</v>
      </c>
      <c r="CW159" s="519">
        <v>0</v>
      </c>
      <c r="CX159" s="519">
        <v>0</v>
      </c>
      <c r="CY159" s="519">
        <v>0</v>
      </c>
      <c r="CZ159" s="519">
        <v>0</v>
      </c>
      <c r="DA159" s="519">
        <v>0</v>
      </c>
      <c r="DB159" s="519">
        <v>0</v>
      </c>
      <c r="DC159" s="519">
        <v>0</v>
      </c>
      <c r="DD159" s="519">
        <v>0</v>
      </c>
      <c r="DE159" s="519">
        <v>0</v>
      </c>
      <c r="DF159" s="519">
        <v>0</v>
      </c>
      <c r="DG159" s="519">
        <v>0</v>
      </c>
      <c r="DH159" s="519">
        <v>0</v>
      </c>
      <c r="DI159" s="519">
        <v>0</v>
      </c>
      <c r="DJ159" s="519">
        <v>0</v>
      </c>
      <c r="DK159" s="519">
        <v>0</v>
      </c>
      <c r="DL159" s="519">
        <v>0</v>
      </c>
      <c r="DM159" s="519">
        <v>0</v>
      </c>
      <c r="DN159" s="519">
        <v>0</v>
      </c>
      <c r="DO159" s="519">
        <v>0</v>
      </c>
      <c r="DP159" s="519">
        <v>0</v>
      </c>
      <c r="DQ159" s="519">
        <v>0</v>
      </c>
      <c r="DR159" s="519">
        <v>0</v>
      </c>
      <c r="DS159" s="519">
        <v>0</v>
      </c>
      <c r="DT159" s="519">
        <v>0</v>
      </c>
      <c r="DU159" s="519">
        <v>0</v>
      </c>
      <c r="DV159" s="519">
        <v>0</v>
      </c>
      <c r="DW159" s="519">
        <v>0</v>
      </c>
      <c r="DX159" s="519">
        <v>0</v>
      </c>
      <c r="DY159" s="131"/>
      <c r="DZ159" s="337"/>
      <c r="EA159" s="519" t="s">
        <v>1061</v>
      </c>
      <c r="EB159" s="519" t="s">
        <v>1059</v>
      </c>
      <c r="EC159" s="519">
        <v>34</v>
      </c>
      <c r="ED159" s="521" t="str">
        <f t="shared" si="8"/>
        <v>SDN150134</v>
      </c>
      <c r="EE159" s="519">
        <v>10000</v>
      </c>
      <c r="EF159" s="519">
        <v>10000</v>
      </c>
      <c r="EG159" s="519">
        <v>10000</v>
      </c>
      <c r="EH159" s="519">
        <v>10000</v>
      </c>
      <c r="EI159" s="519">
        <v>10000</v>
      </c>
      <c r="EJ159" s="519">
        <v>10000</v>
      </c>
      <c r="EK159" s="519">
        <v>10000</v>
      </c>
      <c r="EL159" s="519">
        <v>10000</v>
      </c>
      <c r="EM159" s="519">
        <v>10000</v>
      </c>
      <c r="EN159" s="519">
        <v>10000</v>
      </c>
      <c r="EO159" s="519">
        <v>10000</v>
      </c>
      <c r="EP159" s="519">
        <v>10000</v>
      </c>
      <c r="EQ159" s="519">
        <v>10000</v>
      </c>
      <c r="ER159" s="519">
        <v>10000</v>
      </c>
      <c r="ES159" s="519">
        <v>10000</v>
      </c>
      <c r="ET159" s="519">
        <v>10000</v>
      </c>
      <c r="EU159" s="519">
        <v>10000</v>
      </c>
      <c r="EV159" s="519">
        <v>10000</v>
      </c>
      <c r="EW159" s="519">
        <v>10000</v>
      </c>
      <c r="EX159" s="519">
        <v>10000</v>
      </c>
      <c r="EY159" s="519">
        <v>10000</v>
      </c>
      <c r="EZ159" s="519">
        <v>10000</v>
      </c>
      <c r="FA159" s="519">
        <v>10000</v>
      </c>
      <c r="FB159" s="519">
        <v>10000</v>
      </c>
      <c r="FC159" s="519">
        <v>10000</v>
      </c>
      <c r="FD159" s="519">
        <v>10000</v>
      </c>
      <c r="FE159" s="519">
        <v>10000</v>
      </c>
      <c r="FF159" s="519">
        <v>10000</v>
      </c>
      <c r="FG159" s="519">
        <v>10000</v>
      </c>
      <c r="FH159" s="519">
        <v>10000</v>
      </c>
      <c r="FI159" s="519">
        <v>0</v>
      </c>
      <c r="FJ159" s="519">
        <v>0</v>
      </c>
      <c r="FK159" s="519">
        <v>0</v>
      </c>
      <c r="FL159" s="519">
        <v>0</v>
      </c>
      <c r="FM159" s="519">
        <v>0</v>
      </c>
      <c r="FN159" s="519">
        <v>0</v>
      </c>
      <c r="FO159" s="519">
        <v>0</v>
      </c>
      <c r="FP159" s="519">
        <v>0</v>
      </c>
      <c r="FQ159" s="519">
        <v>0</v>
      </c>
      <c r="FR159" s="519">
        <v>0</v>
      </c>
      <c r="FS159" s="519">
        <v>0</v>
      </c>
      <c r="FT159" s="519">
        <v>0</v>
      </c>
      <c r="FU159" s="519">
        <v>0</v>
      </c>
      <c r="FV159" s="519">
        <v>0</v>
      </c>
      <c r="FW159" s="519">
        <v>0</v>
      </c>
      <c r="FX159" s="519">
        <v>0</v>
      </c>
      <c r="FY159" s="519">
        <v>0</v>
      </c>
      <c r="FZ159" s="519">
        <v>0</v>
      </c>
      <c r="GA159" s="519">
        <v>0</v>
      </c>
      <c r="GB159" s="519">
        <v>0</v>
      </c>
      <c r="GC159" s="519">
        <v>0</v>
      </c>
      <c r="GD159" s="519">
        <v>0</v>
      </c>
      <c r="GE159" s="519">
        <v>0</v>
      </c>
      <c r="GF159" s="519">
        <v>0</v>
      </c>
      <c r="GG159" s="519">
        <v>0</v>
      </c>
      <c r="GH159" s="519">
        <v>0</v>
      </c>
      <c r="GI159" s="519">
        <v>0</v>
      </c>
      <c r="GJ159" s="519">
        <v>0</v>
      </c>
      <c r="GK159" s="519">
        <v>0</v>
      </c>
      <c r="GL159" s="519">
        <v>0</v>
      </c>
      <c r="GM159" s="519">
        <v>0</v>
      </c>
      <c r="GN159" s="519">
        <v>0</v>
      </c>
      <c r="GO159" s="519">
        <v>0</v>
      </c>
      <c r="GP159" s="519">
        <v>0</v>
      </c>
      <c r="GQ159" s="519">
        <v>0</v>
      </c>
      <c r="GR159" s="519">
        <v>0</v>
      </c>
      <c r="GS159" s="519">
        <v>0</v>
      </c>
      <c r="GT159" s="519">
        <v>0</v>
      </c>
      <c r="GU159" s="519">
        <v>0</v>
      </c>
      <c r="GV159" s="519">
        <v>0</v>
      </c>
      <c r="GW159" s="519">
        <v>0</v>
      </c>
      <c r="GX159" s="519">
        <v>0</v>
      </c>
      <c r="GY159" s="519">
        <v>0</v>
      </c>
      <c r="GZ159" s="519">
        <v>0</v>
      </c>
      <c r="HA159" s="519">
        <v>0</v>
      </c>
      <c r="HB159" s="519">
        <v>0</v>
      </c>
      <c r="HC159" s="519">
        <v>0</v>
      </c>
      <c r="HD159" s="519">
        <v>0</v>
      </c>
      <c r="HE159" s="519">
        <v>0</v>
      </c>
      <c r="HF159" s="519">
        <v>0</v>
      </c>
      <c r="HG159" s="519">
        <v>0</v>
      </c>
      <c r="HH159" s="519">
        <v>0</v>
      </c>
      <c r="HI159" s="519">
        <v>0</v>
      </c>
      <c r="HJ159" s="519">
        <v>0</v>
      </c>
      <c r="HK159" s="519">
        <v>0</v>
      </c>
      <c r="HL159" s="519">
        <v>0</v>
      </c>
      <c r="HM159" s="519">
        <v>0</v>
      </c>
      <c r="HN159" s="519">
        <v>0</v>
      </c>
      <c r="HO159" s="519">
        <v>0</v>
      </c>
      <c r="HP159" s="519">
        <v>0</v>
      </c>
      <c r="HQ159" s="519">
        <v>0</v>
      </c>
      <c r="HR159" s="519">
        <v>0</v>
      </c>
      <c r="HS159" s="519">
        <v>0</v>
      </c>
      <c r="HT159" s="519">
        <v>0</v>
      </c>
      <c r="HU159" s="519">
        <v>0</v>
      </c>
      <c r="HV159" s="519">
        <v>0</v>
      </c>
      <c r="HW159" s="519">
        <v>0</v>
      </c>
      <c r="HX159" s="519">
        <v>0</v>
      </c>
      <c r="HY159" s="519">
        <v>0</v>
      </c>
      <c r="HZ159" s="519">
        <v>0</v>
      </c>
      <c r="IA159" s="519">
        <v>0</v>
      </c>
      <c r="IB159" s="519">
        <v>0</v>
      </c>
      <c r="IC159" s="519">
        <v>0</v>
      </c>
      <c r="ID159" s="519">
        <v>0</v>
      </c>
      <c r="IE159" s="519">
        <v>0</v>
      </c>
      <c r="IF159" s="519">
        <v>0</v>
      </c>
      <c r="IG159" s="519">
        <v>0</v>
      </c>
      <c r="IH159" s="519">
        <v>0</v>
      </c>
      <c r="II159" s="519">
        <v>0</v>
      </c>
      <c r="IJ159" s="519">
        <v>0</v>
      </c>
      <c r="IK159" s="519">
        <v>0</v>
      </c>
    </row>
    <row r="160" spans="1:245" hidden="1">
      <c r="A160" s="337"/>
      <c r="B160" s="519" t="s">
        <v>1058</v>
      </c>
      <c r="C160" s="519"/>
      <c r="D160" s="519"/>
      <c r="E160" s="519"/>
      <c r="F160" s="519">
        <v>1</v>
      </c>
      <c r="G160" s="519"/>
      <c r="H160" s="519">
        <v>15</v>
      </c>
      <c r="I160" s="519">
        <v>8</v>
      </c>
      <c r="J160" s="519" t="str">
        <f t="shared" si="9"/>
        <v>SDN10011508</v>
      </c>
      <c r="K160" s="519">
        <v>772</v>
      </c>
      <c r="M160" s="337"/>
      <c r="N160" s="519" t="s">
        <v>1061</v>
      </c>
      <c r="O160" s="519" t="s">
        <v>1059</v>
      </c>
      <c r="P160" s="519">
        <v>35</v>
      </c>
      <c r="Q160" s="183" t="str">
        <f t="shared" si="7"/>
        <v>SDN150135</v>
      </c>
      <c r="R160" s="519">
        <v>0</v>
      </c>
      <c r="S160" s="519">
        <v>0</v>
      </c>
      <c r="T160" s="519">
        <v>0</v>
      </c>
      <c r="U160" s="519">
        <v>0</v>
      </c>
      <c r="V160" s="519">
        <v>0</v>
      </c>
      <c r="W160" s="519">
        <v>0</v>
      </c>
      <c r="X160" s="519">
        <v>0</v>
      </c>
      <c r="Y160" s="519">
        <v>0</v>
      </c>
      <c r="Z160" s="519">
        <v>0</v>
      </c>
      <c r="AA160" s="519">
        <v>0</v>
      </c>
      <c r="AB160" s="519">
        <v>0</v>
      </c>
      <c r="AC160" s="519">
        <v>0</v>
      </c>
      <c r="AD160" s="519">
        <v>0</v>
      </c>
      <c r="AE160" s="519">
        <v>0</v>
      </c>
      <c r="AF160" s="519">
        <v>0</v>
      </c>
      <c r="AG160" s="519">
        <v>0</v>
      </c>
      <c r="AH160" s="519">
        <v>0</v>
      </c>
      <c r="AI160" s="519">
        <v>0</v>
      </c>
      <c r="AJ160" s="519">
        <v>0</v>
      </c>
      <c r="AK160" s="519">
        <v>0</v>
      </c>
      <c r="AL160" s="519">
        <v>0</v>
      </c>
      <c r="AM160" s="519">
        <v>0</v>
      </c>
      <c r="AN160" s="519">
        <v>0</v>
      </c>
      <c r="AO160" s="519">
        <v>0</v>
      </c>
      <c r="AP160" s="519">
        <v>0</v>
      </c>
      <c r="AQ160" s="519">
        <v>0</v>
      </c>
      <c r="AR160" s="519">
        <v>0</v>
      </c>
      <c r="AS160" s="519">
        <v>0</v>
      </c>
      <c r="AT160" s="519">
        <v>0</v>
      </c>
      <c r="AU160" s="519">
        <v>10000</v>
      </c>
      <c r="AV160" s="519">
        <v>0</v>
      </c>
      <c r="AW160" s="519">
        <v>0</v>
      </c>
      <c r="AX160" s="519">
        <v>0</v>
      </c>
      <c r="AY160" s="519">
        <v>0</v>
      </c>
      <c r="AZ160" s="519">
        <v>0</v>
      </c>
      <c r="BA160" s="519">
        <v>0</v>
      </c>
      <c r="BB160" s="519">
        <v>0</v>
      </c>
      <c r="BC160" s="519">
        <v>0</v>
      </c>
      <c r="BD160" s="519">
        <v>0</v>
      </c>
      <c r="BE160" s="519">
        <v>0</v>
      </c>
      <c r="BF160" s="519">
        <v>0</v>
      </c>
      <c r="BG160" s="519">
        <v>0</v>
      </c>
      <c r="BH160" s="519">
        <v>0</v>
      </c>
      <c r="BI160" s="519">
        <v>0</v>
      </c>
      <c r="BJ160" s="519">
        <v>0</v>
      </c>
      <c r="BK160" s="519">
        <v>0</v>
      </c>
      <c r="BL160" s="519">
        <v>0</v>
      </c>
      <c r="BM160" s="519">
        <v>0</v>
      </c>
      <c r="BN160" s="519">
        <v>0</v>
      </c>
      <c r="BO160" s="519">
        <v>0</v>
      </c>
      <c r="BP160" s="519">
        <v>0</v>
      </c>
      <c r="BQ160" s="519">
        <v>0</v>
      </c>
      <c r="BR160" s="519">
        <v>0</v>
      </c>
      <c r="BS160" s="519">
        <v>0</v>
      </c>
      <c r="BT160" s="519">
        <v>0</v>
      </c>
      <c r="BU160" s="519">
        <v>0</v>
      </c>
      <c r="BV160" s="519">
        <v>0</v>
      </c>
      <c r="BW160" s="519">
        <v>0</v>
      </c>
      <c r="BX160" s="519">
        <v>0</v>
      </c>
      <c r="BY160" s="519">
        <v>0</v>
      </c>
      <c r="BZ160" s="519">
        <v>0</v>
      </c>
      <c r="CA160" s="519">
        <v>0</v>
      </c>
      <c r="CB160" s="519">
        <v>0</v>
      </c>
      <c r="CC160" s="519">
        <v>0</v>
      </c>
      <c r="CD160" s="519">
        <v>0</v>
      </c>
      <c r="CE160" s="519">
        <v>0</v>
      </c>
      <c r="CF160" s="519">
        <v>0</v>
      </c>
      <c r="CG160" s="519">
        <v>0</v>
      </c>
      <c r="CH160" s="519">
        <v>0</v>
      </c>
      <c r="CI160" s="519">
        <v>0</v>
      </c>
      <c r="CJ160" s="519">
        <v>0</v>
      </c>
      <c r="CK160" s="519">
        <v>0</v>
      </c>
      <c r="CL160" s="519">
        <v>0</v>
      </c>
      <c r="CM160" s="519">
        <v>0</v>
      </c>
      <c r="CN160" s="519">
        <v>0</v>
      </c>
      <c r="CO160" s="519">
        <v>0</v>
      </c>
      <c r="CP160" s="519">
        <v>0</v>
      </c>
      <c r="CQ160" s="519">
        <v>0</v>
      </c>
      <c r="CR160" s="519">
        <v>0</v>
      </c>
      <c r="CS160" s="519">
        <v>0</v>
      </c>
      <c r="CT160" s="519">
        <v>0</v>
      </c>
      <c r="CU160" s="519">
        <v>0</v>
      </c>
      <c r="CV160" s="519">
        <v>0</v>
      </c>
      <c r="CW160" s="519">
        <v>0</v>
      </c>
      <c r="CX160" s="519">
        <v>0</v>
      </c>
      <c r="CY160" s="519">
        <v>0</v>
      </c>
      <c r="CZ160" s="519">
        <v>0</v>
      </c>
      <c r="DA160" s="519">
        <v>0</v>
      </c>
      <c r="DB160" s="519">
        <v>0</v>
      </c>
      <c r="DC160" s="519">
        <v>0</v>
      </c>
      <c r="DD160" s="519">
        <v>0</v>
      </c>
      <c r="DE160" s="519">
        <v>0</v>
      </c>
      <c r="DF160" s="519">
        <v>0</v>
      </c>
      <c r="DG160" s="519">
        <v>0</v>
      </c>
      <c r="DH160" s="519">
        <v>0</v>
      </c>
      <c r="DI160" s="519">
        <v>0</v>
      </c>
      <c r="DJ160" s="519">
        <v>0</v>
      </c>
      <c r="DK160" s="519">
        <v>0</v>
      </c>
      <c r="DL160" s="519">
        <v>0</v>
      </c>
      <c r="DM160" s="519">
        <v>0</v>
      </c>
      <c r="DN160" s="519">
        <v>0</v>
      </c>
      <c r="DO160" s="519">
        <v>0</v>
      </c>
      <c r="DP160" s="519">
        <v>0</v>
      </c>
      <c r="DQ160" s="519">
        <v>0</v>
      </c>
      <c r="DR160" s="519">
        <v>0</v>
      </c>
      <c r="DS160" s="519">
        <v>0</v>
      </c>
      <c r="DT160" s="519">
        <v>0</v>
      </c>
      <c r="DU160" s="519">
        <v>0</v>
      </c>
      <c r="DV160" s="519">
        <v>0</v>
      </c>
      <c r="DW160" s="519">
        <v>0</v>
      </c>
      <c r="DX160" s="519">
        <v>0</v>
      </c>
      <c r="DY160" s="131"/>
      <c r="DZ160" s="337"/>
      <c r="EA160" s="519" t="s">
        <v>1061</v>
      </c>
      <c r="EB160" s="519" t="s">
        <v>1059</v>
      </c>
      <c r="EC160" s="519">
        <v>35</v>
      </c>
      <c r="ED160" s="521" t="str">
        <f t="shared" si="8"/>
        <v>SDN150135</v>
      </c>
      <c r="EE160" s="519">
        <v>10000</v>
      </c>
      <c r="EF160" s="519">
        <v>10000</v>
      </c>
      <c r="EG160" s="519">
        <v>10000</v>
      </c>
      <c r="EH160" s="519">
        <v>10000</v>
      </c>
      <c r="EI160" s="519">
        <v>10000</v>
      </c>
      <c r="EJ160" s="519">
        <v>10000</v>
      </c>
      <c r="EK160" s="519">
        <v>10000</v>
      </c>
      <c r="EL160" s="519">
        <v>10000</v>
      </c>
      <c r="EM160" s="519">
        <v>10000</v>
      </c>
      <c r="EN160" s="519">
        <v>10000</v>
      </c>
      <c r="EO160" s="519">
        <v>10000</v>
      </c>
      <c r="EP160" s="519">
        <v>10000</v>
      </c>
      <c r="EQ160" s="519">
        <v>10000</v>
      </c>
      <c r="ER160" s="519">
        <v>10000</v>
      </c>
      <c r="ES160" s="519">
        <v>10000</v>
      </c>
      <c r="ET160" s="519">
        <v>10000</v>
      </c>
      <c r="EU160" s="519">
        <v>10000</v>
      </c>
      <c r="EV160" s="519">
        <v>10000</v>
      </c>
      <c r="EW160" s="519">
        <v>10000</v>
      </c>
      <c r="EX160" s="519">
        <v>10000</v>
      </c>
      <c r="EY160" s="519">
        <v>10000</v>
      </c>
      <c r="EZ160" s="519">
        <v>10000</v>
      </c>
      <c r="FA160" s="519">
        <v>10000</v>
      </c>
      <c r="FB160" s="519">
        <v>10000</v>
      </c>
      <c r="FC160" s="519">
        <v>10000</v>
      </c>
      <c r="FD160" s="519">
        <v>10000</v>
      </c>
      <c r="FE160" s="519">
        <v>10000</v>
      </c>
      <c r="FF160" s="519">
        <v>10000</v>
      </c>
      <c r="FG160" s="519">
        <v>10000</v>
      </c>
      <c r="FH160" s="519">
        <v>10000</v>
      </c>
      <c r="FI160" s="519">
        <v>0</v>
      </c>
      <c r="FJ160" s="519">
        <v>0</v>
      </c>
      <c r="FK160" s="519">
        <v>0</v>
      </c>
      <c r="FL160" s="519">
        <v>0</v>
      </c>
      <c r="FM160" s="519">
        <v>0</v>
      </c>
      <c r="FN160" s="519">
        <v>0</v>
      </c>
      <c r="FO160" s="519">
        <v>0</v>
      </c>
      <c r="FP160" s="519">
        <v>0</v>
      </c>
      <c r="FQ160" s="519">
        <v>0</v>
      </c>
      <c r="FR160" s="519">
        <v>0</v>
      </c>
      <c r="FS160" s="519">
        <v>0</v>
      </c>
      <c r="FT160" s="519">
        <v>0</v>
      </c>
      <c r="FU160" s="519">
        <v>0</v>
      </c>
      <c r="FV160" s="519">
        <v>0</v>
      </c>
      <c r="FW160" s="519">
        <v>0</v>
      </c>
      <c r="FX160" s="519">
        <v>0</v>
      </c>
      <c r="FY160" s="519">
        <v>0</v>
      </c>
      <c r="FZ160" s="519">
        <v>0</v>
      </c>
      <c r="GA160" s="519">
        <v>0</v>
      </c>
      <c r="GB160" s="519">
        <v>0</v>
      </c>
      <c r="GC160" s="519">
        <v>0</v>
      </c>
      <c r="GD160" s="519">
        <v>0</v>
      </c>
      <c r="GE160" s="519">
        <v>0</v>
      </c>
      <c r="GF160" s="519">
        <v>0</v>
      </c>
      <c r="GG160" s="519">
        <v>0</v>
      </c>
      <c r="GH160" s="519">
        <v>0</v>
      </c>
      <c r="GI160" s="519">
        <v>0</v>
      </c>
      <c r="GJ160" s="519">
        <v>0</v>
      </c>
      <c r="GK160" s="519">
        <v>0</v>
      </c>
      <c r="GL160" s="519">
        <v>0</v>
      </c>
      <c r="GM160" s="519">
        <v>0</v>
      </c>
      <c r="GN160" s="519">
        <v>0</v>
      </c>
      <c r="GO160" s="519">
        <v>0</v>
      </c>
      <c r="GP160" s="519">
        <v>0</v>
      </c>
      <c r="GQ160" s="519">
        <v>0</v>
      </c>
      <c r="GR160" s="519">
        <v>0</v>
      </c>
      <c r="GS160" s="519">
        <v>0</v>
      </c>
      <c r="GT160" s="519">
        <v>0</v>
      </c>
      <c r="GU160" s="519">
        <v>0</v>
      </c>
      <c r="GV160" s="519">
        <v>0</v>
      </c>
      <c r="GW160" s="519">
        <v>0</v>
      </c>
      <c r="GX160" s="519">
        <v>0</v>
      </c>
      <c r="GY160" s="519">
        <v>0</v>
      </c>
      <c r="GZ160" s="519">
        <v>0</v>
      </c>
      <c r="HA160" s="519">
        <v>0</v>
      </c>
      <c r="HB160" s="519">
        <v>0</v>
      </c>
      <c r="HC160" s="519">
        <v>0</v>
      </c>
      <c r="HD160" s="519">
        <v>0</v>
      </c>
      <c r="HE160" s="519">
        <v>0</v>
      </c>
      <c r="HF160" s="519">
        <v>0</v>
      </c>
      <c r="HG160" s="519">
        <v>0</v>
      </c>
      <c r="HH160" s="519">
        <v>0</v>
      </c>
      <c r="HI160" s="519">
        <v>0</v>
      </c>
      <c r="HJ160" s="519">
        <v>0</v>
      </c>
      <c r="HK160" s="519">
        <v>0</v>
      </c>
      <c r="HL160" s="519">
        <v>0</v>
      </c>
      <c r="HM160" s="519">
        <v>0</v>
      </c>
      <c r="HN160" s="519">
        <v>0</v>
      </c>
      <c r="HO160" s="519">
        <v>0</v>
      </c>
      <c r="HP160" s="519">
        <v>0</v>
      </c>
      <c r="HQ160" s="519">
        <v>0</v>
      </c>
      <c r="HR160" s="519">
        <v>0</v>
      </c>
      <c r="HS160" s="519">
        <v>0</v>
      </c>
      <c r="HT160" s="519">
        <v>0</v>
      </c>
      <c r="HU160" s="519">
        <v>0</v>
      </c>
      <c r="HV160" s="519">
        <v>0</v>
      </c>
      <c r="HW160" s="519">
        <v>0</v>
      </c>
      <c r="HX160" s="519">
        <v>0</v>
      </c>
      <c r="HY160" s="519">
        <v>0</v>
      </c>
      <c r="HZ160" s="519">
        <v>0</v>
      </c>
      <c r="IA160" s="519">
        <v>0</v>
      </c>
      <c r="IB160" s="519">
        <v>0</v>
      </c>
      <c r="IC160" s="519">
        <v>0</v>
      </c>
      <c r="ID160" s="519">
        <v>0</v>
      </c>
      <c r="IE160" s="519">
        <v>0</v>
      </c>
      <c r="IF160" s="519">
        <v>0</v>
      </c>
      <c r="IG160" s="519">
        <v>0</v>
      </c>
      <c r="IH160" s="519">
        <v>0</v>
      </c>
      <c r="II160" s="519">
        <v>0</v>
      </c>
      <c r="IJ160" s="519">
        <v>0</v>
      </c>
      <c r="IK160" s="519">
        <v>0</v>
      </c>
    </row>
    <row r="161" spans="1:245" hidden="1">
      <c r="A161" s="337"/>
      <c r="B161" s="519" t="s">
        <v>1058</v>
      </c>
      <c r="C161" s="519"/>
      <c r="D161" s="519"/>
      <c r="E161" s="519"/>
      <c r="F161" s="519">
        <v>1</v>
      </c>
      <c r="G161" s="519"/>
      <c r="H161" s="519">
        <v>15</v>
      </c>
      <c r="I161" s="519">
        <v>9</v>
      </c>
      <c r="J161" s="519" t="str">
        <f t="shared" si="9"/>
        <v>SDN10011509</v>
      </c>
      <c r="K161" s="519">
        <v>772</v>
      </c>
      <c r="M161" s="337"/>
      <c r="N161" s="519" t="s">
        <v>1061</v>
      </c>
      <c r="O161" s="519" t="s">
        <v>1059</v>
      </c>
      <c r="P161" s="519">
        <v>36</v>
      </c>
      <c r="Q161" s="183" t="str">
        <f t="shared" si="7"/>
        <v>SDN150136</v>
      </c>
      <c r="R161" s="519">
        <v>0</v>
      </c>
      <c r="S161" s="519">
        <v>0</v>
      </c>
      <c r="T161" s="519">
        <v>0</v>
      </c>
      <c r="U161" s="519">
        <v>0</v>
      </c>
      <c r="V161" s="519">
        <v>0</v>
      </c>
      <c r="W161" s="519">
        <v>0</v>
      </c>
      <c r="X161" s="519">
        <v>0</v>
      </c>
      <c r="Y161" s="519">
        <v>0</v>
      </c>
      <c r="Z161" s="519">
        <v>0</v>
      </c>
      <c r="AA161" s="519">
        <v>0</v>
      </c>
      <c r="AB161" s="519">
        <v>0</v>
      </c>
      <c r="AC161" s="519">
        <v>0</v>
      </c>
      <c r="AD161" s="519">
        <v>0</v>
      </c>
      <c r="AE161" s="519">
        <v>0</v>
      </c>
      <c r="AF161" s="519">
        <v>0</v>
      </c>
      <c r="AG161" s="519">
        <v>0</v>
      </c>
      <c r="AH161" s="519">
        <v>0</v>
      </c>
      <c r="AI161" s="519">
        <v>0</v>
      </c>
      <c r="AJ161" s="519">
        <v>0</v>
      </c>
      <c r="AK161" s="519">
        <v>0</v>
      </c>
      <c r="AL161" s="519">
        <v>0</v>
      </c>
      <c r="AM161" s="519">
        <v>0</v>
      </c>
      <c r="AN161" s="519">
        <v>0</v>
      </c>
      <c r="AO161" s="519">
        <v>0</v>
      </c>
      <c r="AP161" s="519">
        <v>0</v>
      </c>
      <c r="AQ161" s="519">
        <v>0</v>
      </c>
      <c r="AR161" s="519">
        <v>0</v>
      </c>
      <c r="AS161" s="519">
        <v>0</v>
      </c>
      <c r="AT161" s="519">
        <v>0</v>
      </c>
      <c r="AU161" s="519">
        <v>10000</v>
      </c>
      <c r="AV161" s="519">
        <v>0</v>
      </c>
      <c r="AW161" s="519">
        <v>0</v>
      </c>
      <c r="AX161" s="519">
        <v>0</v>
      </c>
      <c r="AY161" s="519">
        <v>0</v>
      </c>
      <c r="AZ161" s="519">
        <v>0</v>
      </c>
      <c r="BA161" s="519">
        <v>0</v>
      </c>
      <c r="BB161" s="519">
        <v>0</v>
      </c>
      <c r="BC161" s="519">
        <v>0</v>
      </c>
      <c r="BD161" s="519">
        <v>0</v>
      </c>
      <c r="BE161" s="519">
        <v>0</v>
      </c>
      <c r="BF161" s="519">
        <v>0</v>
      </c>
      <c r="BG161" s="519">
        <v>0</v>
      </c>
      <c r="BH161" s="519">
        <v>0</v>
      </c>
      <c r="BI161" s="519">
        <v>0</v>
      </c>
      <c r="BJ161" s="519">
        <v>0</v>
      </c>
      <c r="BK161" s="519">
        <v>0</v>
      </c>
      <c r="BL161" s="519">
        <v>0</v>
      </c>
      <c r="BM161" s="519">
        <v>0</v>
      </c>
      <c r="BN161" s="519">
        <v>0</v>
      </c>
      <c r="BO161" s="519">
        <v>0</v>
      </c>
      <c r="BP161" s="519">
        <v>0</v>
      </c>
      <c r="BQ161" s="519">
        <v>0</v>
      </c>
      <c r="BR161" s="519">
        <v>0</v>
      </c>
      <c r="BS161" s="519">
        <v>0</v>
      </c>
      <c r="BT161" s="519">
        <v>0</v>
      </c>
      <c r="BU161" s="519">
        <v>0</v>
      </c>
      <c r="BV161" s="519">
        <v>0</v>
      </c>
      <c r="BW161" s="519">
        <v>0</v>
      </c>
      <c r="BX161" s="519">
        <v>0</v>
      </c>
      <c r="BY161" s="519">
        <v>0</v>
      </c>
      <c r="BZ161" s="519">
        <v>0</v>
      </c>
      <c r="CA161" s="519">
        <v>0</v>
      </c>
      <c r="CB161" s="519">
        <v>0</v>
      </c>
      <c r="CC161" s="519">
        <v>0</v>
      </c>
      <c r="CD161" s="519">
        <v>0</v>
      </c>
      <c r="CE161" s="519">
        <v>0</v>
      </c>
      <c r="CF161" s="519">
        <v>0</v>
      </c>
      <c r="CG161" s="519">
        <v>0</v>
      </c>
      <c r="CH161" s="519">
        <v>0</v>
      </c>
      <c r="CI161" s="519">
        <v>0</v>
      </c>
      <c r="CJ161" s="519">
        <v>0</v>
      </c>
      <c r="CK161" s="519">
        <v>0</v>
      </c>
      <c r="CL161" s="519">
        <v>0</v>
      </c>
      <c r="CM161" s="519">
        <v>0</v>
      </c>
      <c r="CN161" s="519">
        <v>0</v>
      </c>
      <c r="CO161" s="519">
        <v>0</v>
      </c>
      <c r="CP161" s="519">
        <v>0</v>
      </c>
      <c r="CQ161" s="519">
        <v>0</v>
      </c>
      <c r="CR161" s="519">
        <v>0</v>
      </c>
      <c r="CS161" s="519">
        <v>0</v>
      </c>
      <c r="CT161" s="519">
        <v>0</v>
      </c>
      <c r="CU161" s="519">
        <v>0</v>
      </c>
      <c r="CV161" s="519">
        <v>0</v>
      </c>
      <c r="CW161" s="519">
        <v>0</v>
      </c>
      <c r="CX161" s="519">
        <v>0</v>
      </c>
      <c r="CY161" s="519">
        <v>0</v>
      </c>
      <c r="CZ161" s="519">
        <v>0</v>
      </c>
      <c r="DA161" s="519">
        <v>0</v>
      </c>
      <c r="DB161" s="519">
        <v>0</v>
      </c>
      <c r="DC161" s="519">
        <v>0</v>
      </c>
      <c r="DD161" s="519">
        <v>0</v>
      </c>
      <c r="DE161" s="519">
        <v>0</v>
      </c>
      <c r="DF161" s="519">
        <v>0</v>
      </c>
      <c r="DG161" s="519">
        <v>0</v>
      </c>
      <c r="DH161" s="519">
        <v>0</v>
      </c>
      <c r="DI161" s="519">
        <v>0</v>
      </c>
      <c r="DJ161" s="519">
        <v>0</v>
      </c>
      <c r="DK161" s="519">
        <v>0</v>
      </c>
      <c r="DL161" s="519">
        <v>0</v>
      </c>
      <c r="DM161" s="519">
        <v>0</v>
      </c>
      <c r="DN161" s="519">
        <v>0</v>
      </c>
      <c r="DO161" s="519">
        <v>0</v>
      </c>
      <c r="DP161" s="519">
        <v>0</v>
      </c>
      <c r="DQ161" s="519">
        <v>0</v>
      </c>
      <c r="DR161" s="519">
        <v>0</v>
      </c>
      <c r="DS161" s="519">
        <v>0</v>
      </c>
      <c r="DT161" s="519">
        <v>0</v>
      </c>
      <c r="DU161" s="519">
        <v>0</v>
      </c>
      <c r="DV161" s="519">
        <v>0</v>
      </c>
      <c r="DW161" s="519">
        <v>0</v>
      </c>
      <c r="DX161" s="519">
        <v>0</v>
      </c>
      <c r="DY161" s="131"/>
      <c r="DZ161" s="337"/>
      <c r="EA161" s="519" t="s">
        <v>1061</v>
      </c>
      <c r="EB161" s="519" t="s">
        <v>1059</v>
      </c>
      <c r="EC161" s="519">
        <v>36</v>
      </c>
      <c r="ED161" s="521" t="str">
        <f t="shared" si="8"/>
        <v>SDN150136</v>
      </c>
      <c r="EE161" s="519">
        <v>10000</v>
      </c>
      <c r="EF161" s="519">
        <v>10000</v>
      </c>
      <c r="EG161" s="519">
        <v>10000</v>
      </c>
      <c r="EH161" s="519">
        <v>10000</v>
      </c>
      <c r="EI161" s="519">
        <v>10000</v>
      </c>
      <c r="EJ161" s="519">
        <v>10000</v>
      </c>
      <c r="EK161" s="519">
        <v>10000</v>
      </c>
      <c r="EL161" s="519">
        <v>10000</v>
      </c>
      <c r="EM161" s="519">
        <v>10000</v>
      </c>
      <c r="EN161" s="519">
        <v>10000</v>
      </c>
      <c r="EO161" s="519">
        <v>10000</v>
      </c>
      <c r="EP161" s="519">
        <v>10000</v>
      </c>
      <c r="EQ161" s="519">
        <v>10000</v>
      </c>
      <c r="ER161" s="519">
        <v>10000</v>
      </c>
      <c r="ES161" s="519">
        <v>10000</v>
      </c>
      <c r="ET161" s="519">
        <v>10000</v>
      </c>
      <c r="EU161" s="519">
        <v>10000</v>
      </c>
      <c r="EV161" s="519">
        <v>10000</v>
      </c>
      <c r="EW161" s="519">
        <v>10000</v>
      </c>
      <c r="EX161" s="519">
        <v>10000</v>
      </c>
      <c r="EY161" s="519">
        <v>10000</v>
      </c>
      <c r="EZ161" s="519">
        <v>10000</v>
      </c>
      <c r="FA161" s="519">
        <v>10000</v>
      </c>
      <c r="FB161" s="519">
        <v>10000</v>
      </c>
      <c r="FC161" s="519">
        <v>10000</v>
      </c>
      <c r="FD161" s="519">
        <v>10000</v>
      </c>
      <c r="FE161" s="519">
        <v>10000</v>
      </c>
      <c r="FF161" s="519">
        <v>10000</v>
      </c>
      <c r="FG161" s="519">
        <v>10000</v>
      </c>
      <c r="FH161" s="519">
        <v>10000</v>
      </c>
      <c r="FI161" s="519">
        <v>0</v>
      </c>
      <c r="FJ161" s="519">
        <v>0</v>
      </c>
      <c r="FK161" s="519">
        <v>0</v>
      </c>
      <c r="FL161" s="519">
        <v>0</v>
      </c>
      <c r="FM161" s="519">
        <v>0</v>
      </c>
      <c r="FN161" s="519">
        <v>0</v>
      </c>
      <c r="FO161" s="519">
        <v>0</v>
      </c>
      <c r="FP161" s="519">
        <v>0</v>
      </c>
      <c r="FQ161" s="519">
        <v>0</v>
      </c>
      <c r="FR161" s="519">
        <v>0</v>
      </c>
      <c r="FS161" s="519">
        <v>0</v>
      </c>
      <c r="FT161" s="519">
        <v>0</v>
      </c>
      <c r="FU161" s="519">
        <v>0</v>
      </c>
      <c r="FV161" s="519">
        <v>0</v>
      </c>
      <c r="FW161" s="519">
        <v>0</v>
      </c>
      <c r="FX161" s="519">
        <v>0</v>
      </c>
      <c r="FY161" s="519">
        <v>0</v>
      </c>
      <c r="FZ161" s="519">
        <v>0</v>
      </c>
      <c r="GA161" s="519">
        <v>0</v>
      </c>
      <c r="GB161" s="519">
        <v>0</v>
      </c>
      <c r="GC161" s="519">
        <v>0</v>
      </c>
      <c r="GD161" s="519">
        <v>0</v>
      </c>
      <c r="GE161" s="519">
        <v>0</v>
      </c>
      <c r="GF161" s="519">
        <v>0</v>
      </c>
      <c r="GG161" s="519">
        <v>0</v>
      </c>
      <c r="GH161" s="519">
        <v>0</v>
      </c>
      <c r="GI161" s="519">
        <v>0</v>
      </c>
      <c r="GJ161" s="519">
        <v>0</v>
      </c>
      <c r="GK161" s="519">
        <v>0</v>
      </c>
      <c r="GL161" s="519">
        <v>0</v>
      </c>
      <c r="GM161" s="519">
        <v>0</v>
      </c>
      <c r="GN161" s="519">
        <v>0</v>
      </c>
      <c r="GO161" s="519">
        <v>0</v>
      </c>
      <c r="GP161" s="519">
        <v>0</v>
      </c>
      <c r="GQ161" s="519">
        <v>0</v>
      </c>
      <c r="GR161" s="519">
        <v>0</v>
      </c>
      <c r="GS161" s="519">
        <v>0</v>
      </c>
      <c r="GT161" s="519">
        <v>0</v>
      </c>
      <c r="GU161" s="519">
        <v>0</v>
      </c>
      <c r="GV161" s="519">
        <v>0</v>
      </c>
      <c r="GW161" s="519">
        <v>0</v>
      </c>
      <c r="GX161" s="519">
        <v>0</v>
      </c>
      <c r="GY161" s="519">
        <v>0</v>
      </c>
      <c r="GZ161" s="519">
        <v>0</v>
      </c>
      <c r="HA161" s="519">
        <v>0</v>
      </c>
      <c r="HB161" s="519">
        <v>0</v>
      </c>
      <c r="HC161" s="519">
        <v>0</v>
      </c>
      <c r="HD161" s="519">
        <v>0</v>
      </c>
      <c r="HE161" s="519">
        <v>0</v>
      </c>
      <c r="HF161" s="519">
        <v>0</v>
      </c>
      <c r="HG161" s="519">
        <v>0</v>
      </c>
      <c r="HH161" s="519">
        <v>0</v>
      </c>
      <c r="HI161" s="519">
        <v>0</v>
      </c>
      <c r="HJ161" s="519">
        <v>0</v>
      </c>
      <c r="HK161" s="519">
        <v>0</v>
      </c>
      <c r="HL161" s="519">
        <v>0</v>
      </c>
      <c r="HM161" s="519">
        <v>0</v>
      </c>
      <c r="HN161" s="519">
        <v>0</v>
      </c>
      <c r="HO161" s="519">
        <v>0</v>
      </c>
      <c r="HP161" s="519">
        <v>0</v>
      </c>
      <c r="HQ161" s="519">
        <v>0</v>
      </c>
      <c r="HR161" s="519">
        <v>0</v>
      </c>
      <c r="HS161" s="519">
        <v>0</v>
      </c>
      <c r="HT161" s="519">
        <v>0</v>
      </c>
      <c r="HU161" s="519">
        <v>0</v>
      </c>
      <c r="HV161" s="519">
        <v>0</v>
      </c>
      <c r="HW161" s="519">
        <v>0</v>
      </c>
      <c r="HX161" s="519">
        <v>0</v>
      </c>
      <c r="HY161" s="519">
        <v>0</v>
      </c>
      <c r="HZ161" s="519">
        <v>0</v>
      </c>
      <c r="IA161" s="519">
        <v>0</v>
      </c>
      <c r="IB161" s="519">
        <v>0</v>
      </c>
      <c r="IC161" s="519">
        <v>0</v>
      </c>
      <c r="ID161" s="519">
        <v>0</v>
      </c>
      <c r="IE161" s="519">
        <v>0</v>
      </c>
      <c r="IF161" s="519">
        <v>0</v>
      </c>
      <c r="IG161" s="519">
        <v>0</v>
      </c>
      <c r="IH161" s="519">
        <v>0</v>
      </c>
      <c r="II161" s="519">
        <v>0</v>
      </c>
      <c r="IJ161" s="519">
        <v>0</v>
      </c>
      <c r="IK161" s="519">
        <v>0</v>
      </c>
    </row>
    <row r="162" spans="1:245" hidden="1">
      <c r="A162" s="337"/>
      <c r="B162" s="519" t="s">
        <v>1058</v>
      </c>
      <c r="C162" s="519"/>
      <c r="D162" s="519"/>
      <c r="E162" s="519"/>
      <c r="F162" s="519">
        <v>1</v>
      </c>
      <c r="G162" s="519"/>
      <c r="H162" s="519">
        <v>15</v>
      </c>
      <c r="I162" s="519">
        <v>10</v>
      </c>
      <c r="J162" s="519" t="str">
        <f t="shared" si="9"/>
        <v>SDN10011510</v>
      </c>
      <c r="K162" s="519">
        <v>772</v>
      </c>
      <c r="M162" s="337"/>
      <c r="N162" s="519" t="s">
        <v>1061</v>
      </c>
      <c r="O162" s="519" t="s">
        <v>1059</v>
      </c>
      <c r="P162" s="519">
        <v>37</v>
      </c>
      <c r="Q162" s="183" t="str">
        <f t="shared" si="7"/>
        <v>SDN150137</v>
      </c>
      <c r="R162" s="519">
        <v>0</v>
      </c>
      <c r="S162" s="519">
        <v>0</v>
      </c>
      <c r="T162" s="519">
        <v>0</v>
      </c>
      <c r="U162" s="519">
        <v>0</v>
      </c>
      <c r="V162" s="519">
        <v>0</v>
      </c>
      <c r="W162" s="519">
        <v>0</v>
      </c>
      <c r="X162" s="519">
        <v>0</v>
      </c>
      <c r="Y162" s="519">
        <v>0</v>
      </c>
      <c r="Z162" s="519">
        <v>0</v>
      </c>
      <c r="AA162" s="519">
        <v>0</v>
      </c>
      <c r="AB162" s="519">
        <v>0</v>
      </c>
      <c r="AC162" s="519">
        <v>0</v>
      </c>
      <c r="AD162" s="519">
        <v>0</v>
      </c>
      <c r="AE162" s="519">
        <v>0</v>
      </c>
      <c r="AF162" s="519">
        <v>0</v>
      </c>
      <c r="AG162" s="519">
        <v>0</v>
      </c>
      <c r="AH162" s="519">
        <v>0</v>
      </c>
      <c r="AI162" s="519">
        <v>0</v>
      </c>
      <c r="AJ162" s="519">
        <v>0</v>
      </c>
      <c r="AK162" s="519">
        <v>0</v>
      </c>
      <c r="AL162" s="519">
        <v>0</v>
      </c>
      <c r="AM162" s="519">
        <v>0</v>
      </c>
      <c r="AN162" s="519">
        <v>0</v>
      </c>
      <c r="AO162" s="519">
        <v>0</v>
      </c>
      <c r="AP162" s="519">
        <v>0</v>
      </c>
      <c r="AQ162" s="519">
        <v>0</v>
      </c>
      <c r="AR162" s="519">
        <v>0</v>
      </c>
      <c r="AS162" s="519">
        <v>0</v>
      </c>
      <c r="AT162" s="519">
        <v>0</v>
      </c>
      <c r="AU162" s="519">
        <v>10000</v>
      </c>
      <c r="AV162" s="519">
        <v>0</v>
      </c>
      <c r="AW162" s="519">
        <v>0</v>
      </c>
      <c r="AX162" s="519">
        <v>0</v>
      </c>
      <c r="AY162" s="519">
        <v>0</v>
      </c>
      <c r="AZ162" s="519">
        <v>0</v>
      </c>
      <c r="BA162" s="519">
        <v>0</v>
      </c>
      <c r="BB162" s="519">
        <v>0</v>
      </c>
      <c r="BC162" s="519">
        <v>0</v>
      </c>
      <c r="BD162" s="519">
        <v>0</v>
      </c>
      <c r="BE162" s="519">
        <v>0</v>
      </c>
      <c r="BF162" s="519">
        <v>0</v>
      </c>
      <c r="BG162" s="519">
        <v>0</v>
      </c>
      <c r="BH162" s="519">
        <v>0</v>
      </c>
      <c r="BI162" s="519">
        <v>0</v>
      </c>
      <c r="BJ162" s="519">
        <v>0</v>
      </c>
      <c r="BK162" s="519">
        <v>0</v>
      </c>
      <c r="BL162" s="519">
        <v>0</v>
      </c>
      <c r="BM162" s="519">
        <v>0</v>
      </c>
      <c r="BN162" s="519">
        <v>0</v>
      </c>
      <c r="BO162" s="519">
        <v>0</v>
      </c>
      <c r="BP162" s="519">
        <v>0</v>
      </c>
      <c r="BQ162" s="519">
        <v>0</v>
      </c>
      <c r="BR162" s="519">
        <v>0</v>
      </c>
      <c r="BS162" s="519">
        <v>0</v>
      </c>
      <c r="BT162" s="519">
        <v>0</v>
      </c>
      <c r="BU162" s="519">
        <v>0</v>
      </c>
      <c r="BV162" s="519">
        <v>0</v>
      </c>
      <c r="BW162" s="519">
        <v>0</v>
      </c>
      <c r="BX162" s="519">
        <v>0</v>
      </c>
      <c r="BY162" s="519">
        <v>0</v>
      </c>
      <c r="BZ162" s="519">
        <v>0</v>
      </c>
      <c r="CA162" s="519">
        <v>0</v>
      </c>
      <c r="CB162" s="519">
        <v>0</v>
      </c>
      <c r="CC162" s="519">
        <v>0</v>
      </c>
      <c r="CD162" s="519">
        <v>0</v>
      </c>
      <c r="CE162" s="519">
        <v>0</v>
      </c>
      <c r="CF162" s="519">
        <v>0</v>
      </c>
      <c r="CG162" s="519">
        <v>0</v>
      </c>
      <c r="CH162" s="519">
        <v>0</v>
      </c>
      <c r="CI162" s="519">
        <v>0</v>
      </c>
      <c r="CJ162" s="519">
        <v>0</v>
      </c>
      <c r="CK162" s="519">
        <v>0</v>
      </c>
      <c r="CL162" s="519">
        <v>0</v>
      </c>
      <c r="CM162" s="519">
        <v>0</v>
      </c>
      <c r="CN162" s="519">
        <v>0</v>
      </c>
      <c r="CO162" s="519">
        <v>0</v>
      </c>
      <c r="CP162" s="519">
        <v>0</v>
      </c>
      <c r="CQ162" s="519">
        <v>0</v>
      </c>
      <c r="CR162" s="519">
        <v>0</v>
      </c>
      <c r="CS162" s="519">
        <v>0</v>
      </c>
      <c r="CT162" s="519">
        <v>0</v>
      </c>
      <c r="CU162" s="519">
        <v>0</v>
      </c>
      <c r="CV162" s="519">
        <v>0</v>
      </c>
      <c r="CW162" s="519">
        <v>0</v>
      </c>
      <c r="CX162" s="519">
        <v>0</v>
      </c>
      <c r="CY162" s="519">
        <v>0</v>
      </c>
      <c r="CZ162" s="519">
        <v>0</v>
      </c>
      <c r="DA162" s="519">
        <v>0</v>
      </c>
      <c r="DB162" s="519">
        <v>0</v>
      </c>
      <c r="DC162" s="519">
        <v>0</v>
      </c>
      <c r="DD162" s="519">
        <v>0</v>
      </c>
      <c r="DE162" s="519">
        <v>0</v>
      </c>
      <c r="DF162" s="519">
        <v>0</v>
      </c>
      <c r="DG162" s="519">
        <v>0</v>
      </c>
      <c r="DH162" s="519">
        <v>0</v>
      </c>
      <c r="DI162" s="519">
        <v>0</v>
      </c>
      <c r="DJ162" s="519">
        <v>0</v>
      </c>
      <c r="DK162" s="519">
        <v>0</v>
      </c>
      <c r="DL162" s="519">
        <v>0</v>
      </c>
      <c r="DM162" s="519">
        <v>0</v>
      </c>
      <c r="DN162" s="519">
        <v>0</v>
      </c>
      <c r="DO162" s="519">
        <v>0</v>
      </c>
      <c r="DP162" s="519">
        <v>0</v>
      </c>
      <c r="DQ162" s="519">
        <v>0</v>
      </c>
      <c r="DR162" s="519">
        <v>0</v>
      </c>
      <c r="DS162" s="519">
        <v>0</v>
      </c>
      <c r="DT162" s="519">
        <v>0</v>
      </c>
      <c r="DU162" s="519">
        <v>0</v>
      </c>
      <c r="DV162" s="519">
        <v>0</v>
      </c>
      <c r="DW162" s="519">
        <v>0</v>
      </c>
      <c r="DX162" s="519">
        <v>0</v>
      </c>
      <c r="DY162" s="131"/>
      <c r="DZ162" s="337"/>
      <c r="EA162" s="519" t="s">
        <v>1061</v>
      </c>
      <c r="EB162" s="519" t="s">
        <v>1059</v>
      </c>
      <c r="EC162" s="519">
        <v>37</v>
      </c>
      <c r="ED162" s="521" t="str">
        <f t="shared" si="8"/>
        <v>SDN150137</v>
      </c>
      <c r="EE162" s="519">
        <v>10000</v>
      </c>
      <c r="EF162" s="519">
        <v>10000</v>
      </c>
      <c r="EG162" s="519">
        <v>10000</v>
      </c>
      <c r="EH162" s="519">
        <v>10000</v>
      </c>
      <c r="EI162" s="519">
        <v>10000</v>
      </c>
      <c r="EJ162" s="519">
        <v>10000</v>
      </c>
      <c r="EK162" s="519">
        <v>10000</v>
      </c>
      <c r="EL162" s="519">
        <v>10000</v>
      </c>
      <c r="EM162" s="519">
        <v>10000</v>
      </c>
      <c r="EN162" s="519">
        <v>10000</v>
      </c>
      <c r="EO162" s="519">
        <v>10000</v>
      </c>
      <c r="EP162" s="519">
        <v>10000</v>
      </c>
      <c r="EQ162" s="519">
        <v>10000</v>
      </c>
      <c r="ER162" s="519">
        <v>10000</v>
      </c>
      <c r="ES162" s="519">
        <v>10000</v>
      </c>
      <c r="ET162" s="519">
        <v>10000</v>
      </c>
      <c r="EU162" s="519">
        <v>10000</v>
      </c>
      <c r="EV162" s="519">
        <v>10000</v>
      </c>
      <c r="EW162" s="519">
        <v>10000</v>
      </c>
      <c r="EX162" s="519">
        <v>10000</v>
      </c>
      <c r="EY162" s="519">
        <v>10000</v>
      </c>
      <c r="EZ162" s="519">
        <v>10000</v>
      </c>
      <c r="FA162" s="519">
        <v>10000</v>
      </c>
      <c r="FB162" s="519">
        <v>10000</v>
      </c>
      <c r="FC162" s="519">
        <v>10000</v>
      </c>
      <c r="FD162" s="519">
        <v>10000</v>
      </c>
      <c r="FE162" s="519">
        <v>10000</v>
      </c>
      <c r="FF162" s="519">
        <v>10000</v>
      </c>
      <c r="FG162" s="519">
        <v>10000</v>
      </c>
      <c r="FH162" s="519">
        <v>10000</v>
      </c>
      <c r="FI162" s="519">
        <v>0</v>
      </c>
      <c r="FJ162" s="519">
        <v>0</v>
      </c>
      <c r="FK162" s="519">
        <v>0</v>
      </c>
      <c r="FL162" s="519">
        <v>0</v>
      </c>
      <c r="FM162" s="519">
        <v>0</v>
      </c>
      <c r="FN162" s="519">
        <v>0</v>
      </c>
      <c r="FO162" s="519">
        <v>0</v>
      </c>
      <c r="FP162" s="519">
        <v>0</v>
      </c>
      <c r="FQ162" s="519">
        <v>0</v>
      </c>
      <c r="FR162" s="519">
        <v>0</v>
      </c>
      <c r="FS162" s="519">
        <v>0</v>
      </c>
      <c r="FT162" s="519">
        <v>0</v>
      </c>
      <c r="FU162" s="519">
        <v>0</v>
      </c>
      <c r="FV162" s="519">
        <v>0</v>
      </c>
      <c r="FW162" s="519">
        <v>0</v>
      </c>
      <c r="FX162" s="519">
        <v>0</v>
      </c>
      <c r="FY162" s="519">
        <v>0</v>
      </c>
      <c r="FZ162" s="519">
        <v>0</v>
      </c>
      <c r="GA162" s="519">
        <v>0</v>
      </c>
      <c r="GB162" s="519">
        <v>0</v>
      </c>
      <c r="GC162" s="519">
        <v>0</v>
      </c>
      <c r="GD162" s="519">
        <v>0</v>
      </c>
      <c r="GE162" s="519">
        <v>0</v>
      </c>
      <c r="GF162" s="519">
        <v>0</v>
      </c>
      <c r="GG162" s="519">
        <v>0</v>
      </c>
      <c r="GH162" s="519">
        <v>0</v>
      </c>
      <c r="GI162" s="519">
        <v>0</v>
      </c>
      <c r="GJ162" s="519">
        <v>0</v>
      </c>
      <c r="GK162" s="519">
        <v>0</v>
      </c>
      <c r="GL162" s="519">
        <v>0</v>
      </c>
      <c r="GM162" s="519">
        <v>0</v>
      </c>
      <c r="GN162" s="519">
        <v>0</v>
      </c>
      <c r="GO162" s="519">
        <v>0</v>
      </c>
      <c r="GP162" s="519">
        <v>0</v>
      </c>
      <c r="GQ162" s="519">
        <v>0</v>
      </c>
      <c r="GR162" s="519">
        <v>0</v>
      </c>
      <c r="GS162" s="519">
        <v>0</v>
      </c>
      <c r="GT162" s="519">
        <v>0</v>
      </c>
      <c r="GU162" s="519">
        <v>0</v>
      </c>
      <c r="GV162" s="519">
        <v>0</v>
      </c>
      <c r="GW162" s="519">
        <v>0</v>
      </c>
      <c r="GX162" s="519">
        <v>0</v>
      </c>
      <c r="GY162" s="519">
        <v>0</v>
      </c>
      <c r="GZ162" s="519">
        <v>0</v>
      </c>
      <c r="HA162" s="519">
        <v>0</v>
      </c>
      <c r="HB162" s="519">
        <v>0</v>
      </c>
      <c r="HC162" s="519">
        <v>0</v>
      </c>
      <c r="HD162" s="519">
        <v>0</v>
      </c>
      <c r="HE162" s="519">
        <v>0</v>
      </c>
      <c r="HF162" s="519">
        <v>0</v>
      </c>
      <c r="HG162" s="519">
        <v>0</v>
      </c>
      <c r="HH162" s="519">
        <v>0</v>
      </c>
      <c r="HI162" s="519">
        <v>0</v>
      </c>
      <c r="HJ162" s="519">
        <v>0</v>
      </c>
      <c r="HK162" s="519">
        <v>0</v>
      </c>
      <c r="HL162" s="519">
        <v>0</v>
      </c>
      <c r="HM162" s="519">
        <v>0</v>
      </c>
      <c r="HN162" s="519">
        <v>0</v>
      </c>
      <c r="HO162" s="519">
        <v>0</v>
      </c>
      <c r="HP162" s="519">
        <v>0</v>
      </c>
      <c r="HQ162" s="519">
        <v>0</v>
      </c>
      <c r="HR162" s="519">
        <v>0</v>
      </c>
      <c r="HS162" s="519">
        <v>0</v>
      </c>
      <c r="HT162" s="519">
        <v>0</v>
      </c>
      <c r="HU162" s="519">
        <v>0</v>
      </c>
      <c r="HV162" s="519">
        <v>0</v>
      </c>
      <c r="HW162" s="519">
        <v>0</v>
      </c>
      <c r="HX162" s="519">
        <v>0</v>
      </c>
      <c r="HY162" s="519">
        <v>0</v>
      </c>
      <c r="HZ162" s="519">
        <v>0</v>
      </c>
      <c r="IA162" s="519">
        <v>0</v>
      </c>
      <c r="IB162" s="519">
        <v>0</v>
      </c>
      <c r="IC162" s="519">
        <v>0</v>
      </c>
      <c r="ID162" s="519">
        <v>0</v>
      </c>
      <c r="IE162" s="519">
        <v>0</v>
      </c>
      <c r="IF162" s="519">
        <v>0</v>
      </c>
      <c r="IG162" s="519">
        <v>0</v>
      </c>
      <c r="IH162" s="519">
        <v>0</v>
      </c>
      <c r="II162" s="519">
        <v>0</v>
      </c>
      <c r="IJ162" s="519">
        <v>0</v>
      </c>
      <c r="IK162" s="519">
        <v>0</v>
      </c>
    </row>
    <row r="163" spans="1:245" hidden="1">
      <c r="A163" s="337"/>
      <c r="B163" s="519" t="s">
        <v>1058</v>
      </c>
      <c r="C163" s="519"/>
      <c r="D163" s="519"/>
      <c r="E163" s="519"/>
      <c r="F163" s="519">
        <v>1</v>
      </c>
      <c r="G163" s="519"/>
      <c r="H163" s="519">
        <v>16</v>
      </c>
      <c r="I163" s="519">
        <v>1</v>
      </c>
      <c r="J163" s="519" t="str">
        <f t="shared" si="9"/>
        <v>SDN10011601</v>
      </c>
      <c r="K163" s="519">
        <v>965</v>
      </c>
      <c r="M163" s="337"/>
      <c r="N163" s="519" t="s">
        <v>1061</v>
      </c>
      <c r="O163" s="519" t="s">
        <v>1059</v>
      </c>
      <c r="P163" s="519">
        <v>38</v>
      </c>
      <c r="Q163" s="183" t="str">
        <f t="shared" si="7"/>
        <v>SDN150138</v>
      </c>
      <c r="R163" s="519">
        <v>0</v>
      </c>
      <c r="S163" s="519">
        <v>0</v>
      </c>
      <c r="T163" s="519">
        <v>0</v>
      </c>
      <c r="U163" s="519">
        <v>0</v>
      </c>
      <c r="V163" s="519">
        <v>0</v>
      </c>
      <c r="W163" s="519">
        <v>0</v>
      </c>
      <c r="X163" s="519">
        <v>0</v>
      </c>
      <c r="Y163" s="519">
        <v>0</v>
      </c>
      <c r="Z163" s="519">
        <v>0</v>
      </c>
      <c r="AA163" s="519">
        <v>0</v>
      </c>
      <c r="AB163" s="519">
        <v>0</v>
      </c>
      <c r="AC163" s="519">
        <v>0</v>
      </c>
      <c r="AD163" s="519">
        <v>0</v>
      </c>
      <c r="AE163" s="519">
        <v>0</v>
      </c>
      <c r="AF163" s="519">
        <v>0</v>
      </c>
      <c r="AG163" s="519">
        <v>0</v>
      </c>
      <c r="AH163" s="519">
        <v>0</v>
      </c>
      <c r="AI163" s="519">
        <v>0</v>
      </c>
      <c r="AJ163" s="519">
        <v>0</v>
      </c>
      <c r="AK163" s="519">
        <v>0</v>
      </c>
      <c r="AL163" s="519">
        <v>0</v>
      </c>
      <c r="AM163" s="519">
        <v>0</v>
      </c>
      <c r="AN163" s="519">
        <v>0</v>
      </c>
      <c r="AO163" s="519">
        <v>0</v>
      </c>
      <c r="AP163" s="519">
        <v>0</v>
      </c>
      <c r="AQ163" s="519">
        <v>0</v>
      </c>
      <c r="AR163" s="519">
        <v>0</v>
      </c>
      <c r="AS163" s="519">
        <v>0</v>
      </c>
      <c r="AT163" s="519">
        <v>0</v>
      </c>
      <c r="AU163" s="519">
        <v>10000</v>
      </c>
      <c r="AV163" s="519">
        <v>0</v>
      </c>
      <c r="AW163" s="519">
        <v>0</v>
      </c>
      <c r="AX163" s="519">
        <v>0</v>
      </c>
      <c r="AY163" s="519">
        <v>0</v>
      </c>
      <c r="AZ163" s="519">
        <v>0</v>
      </c>
      <c r="BA163" s="519">
        <v>0</v>
      </c>
      <c r="BB163" s="519">
        <v>0</v>
      </c>
      <c r="BC163" s="519">
        <v>0</v>
      </c>
      <c r="BD163" s="519">
        <v>0</v>
      </c>
      <c r="BE163" s="519">
        <v>0</v>
      </c>
      <c r="BF163" s="519">
        <v>0</v>
      </c>
      <c r="BG163" s="519">
        <v>0</v>
      </c>
      <c r="BH163" s="519">
        <v>0</v>
      </c>
      <c r="BI163" s="519">
        <v>0</v>
      </c>
      <c r="BJ163" s="519">
        <v>0</v>
      </c>
      <c r="BK163" s="519">
        <v>0</v>
      </c>
      <c r="BL163" s="519">
        <v>0</v>
      </c>
      <c r="BM163" s="519">
        <v>0</v>
      </c>
      <c r="BN163" s="519">
        <v>0</v>
      </c>
      <c r="BO163" s="519">
        <v>0</v>
      </c>
      <c r="BP163" s="519">
        <v>0</v>
      </c>
      <c r="BQ163" s="519">
        <v>0</v>
      </c>
      <c r="BR163" s="519">
        <v>0</v>
      </c>
      <c r="BS163" s="519">
        <v>0</v>
      </c>
      <c r="BT163" s="519">
        <v>0</v>
      </c>
      <c r="BU163" s="519">
        <v>0</v>
      </c>
      <c r="BV163" s="519">
        <v>0</v>
      </c>
      <c r="BW163" s="519">
        <v>0</v>
      </c>
      <c r="BX163" s="519">
        <v>0</v>
      </c>
      <c r="BY163" s="519">
        <v>0</v>
      </c>
      <c r="BZ163" s="519">
        <v>0</v>
      </c>
      <c r="CA163" s="519">
        <v>0</v>
      </c>
      <c r="CB163" s="519">
        <v>0</v>
      </c>
      <c r="CC163" s="519">
        <v>0</v>
      </c>
      <c r="CD163" s="519">
        <v>0</v>
      </c>
      <c r="CE163" s="519">
        <v>0</v>
      </c>
      <c r="CF163" s="519">
        <v>0</v>
      </c>
      <c r="CG163" s="519">
        <v>0</v>
      </c>
      <c r="CH163" s="519">
        <v>0</v>
      </c>
      <c r="CI163" s="519">
        <v>0</v>
      </c>
      <c r="CJ163" s="519">
        <v>0</v>
      </c>
      <c r="CK163" s="519">
        <v>0</v>
      </c>
      <c r="CL163" s="519">
        <v>0</v>
      </c>
      <c r="CM163" s="519">
        <v>0</v>
      </c>
      <c r="CN163" s="519">
        <v>0</v>
      </c>
      <c r="CO163" s="519">
        <v>0</v>
      </c>
      <c r="CP163" s="519">
        <v>0</v>
      </c>
      <c r="CQ163" s="519">
        <v>0</v>
      </c>
      <c r="CR163" s="519">
        <v>0</v>
      </c>
      <c r="CS163" s="519">
        <v>0</v>
      </c>
      <c r="CT163" s="519">
        <v>0</v>
      </c>
      <c r="CU163" s="519">
        <v>0</v>
      </c>
      <c r="CV163" s="519">
        <v>0</v>
      </c>
      <c r="CW163" s="519">
        <v>0</v>
      </c>
      <c r="CX163" s="519">
        <v>0</v>
      </c>
      <c r="CY163" s="519">
        <v>0</v>
      </c>
      <c r="CZ163" s="519">
        <v>0</v>
      </c>
      <c r="DA163" s="519">
        <v>0</v>
      </c>
      <c r="DB163" s="519">
        <v>0</v>
      </c>
      <c r="DC163" s="519">
        <v>0</v>
      </c>
      <c r="DD163" s="519">
        <v>0</v>
      </c>
      <c r="DE163" s="519">
        <v>0</v>
      </c>
      <c r="DF163" s="519">
        <v>0</v>
      </c>
      <c r="DG163" s="519">
        <v>0</v>
      </c>
      <c r="DH163" s="519">
        <v>0</v>
      </c>
      <c r="DI163" s="519">
        <v>0</v>
      </c>
      <c r="DJ163" s="519">
        <v>0</v>
      </c>
      <c r="DK163" s="519">
        <v>0</v>
      </c>
      <c r="DL163" s="519">
        <v>0</v>
      </c>
      <c r="DM163" s="519">
        <v>0</v>
      </c>
      <c r="DN163" s="519">
        <v>0</v>
      </c>
      <c r="DO163" s="519">
        <v>0</v>
      </c>
      <c r="DP163" s="519">
        <v>0</v>
      </c>
      <c r="DQ163" s="519">
        <v>0</v>
      </c>
      <c r="DR163" s="519">
        <v>0</v>
      </c>
      <c r="DS163" s="519">
        <v>0</v>
      </c>
      <c r="DT163" s="519">
        <v>0</v>
      </c>
      <c r="DU163" s="519">
        <v>0</v>
      </c>
      <c r="DV163" s="519">
        <v>0</v>
      </c>
      <c r="DW163" s="519">
        <v>0</v>
      </c>
      <c r="DX163" s="519">
        <v>0</v>
      </c>
      <c r="DY163" s="131"/>
      <c r="DZ163" s="337"/>
      <c r="EA163" s="519" t="s">
        <v>1061</v>
      </c>
      <c r="EB163" s="519" t="s">
        <v>1059</v>
      </c>
      <c r="EC163" s="519">
        <v>38</v>
      </c>
      <c r="ED163" s="521" t="str">
        <f t="shared" si="8"/>
        <v>SDN150138</v>
      </c>
      <c r="EE163" s="519">
        <v>10000</v>
      </c>
      <c r="EF163" s="519">
        <v>10000</v>
      </c>
      <c r="EG163" s="519">
        <v>10000</v>
      </c>
      <c r="EH163" s="519">
        <v>10000</v>
      </c>
      <c r="EI163" s="519">
        <v>10000</v>
      </c>
      <c r="EJ163" s="519">
        <v>10000</v>
      </c>
      <c r="EK163" s="519">
        <v>10000</v>
      </c>
      <c r="EL163" s="519">
        <v>10000</v>
      </c>
      <c r="EM163" s="519">
        <v>10000</v>
      </c>
      <c r="EN163" s="519">
        <v>10000</v>
      </c>
      <c r="EO163" s="519">
        <v>10000</v>
      </c>
      <c r="EP163" s="519">
        <v>10000</v>
      </c>
      <c r="EQ163" s="519">
        <v>10000</v>
      </c>
      <c r="ER163" s="519">
        <v>10000</v>
      </c>
      <c r="ES163" s="519">
        <v>10000</v>
      </c>
      <c r="ET163" s="519">
        <v>10000</v>
      </c>
      <c r="EU163" s="519">
        <v>10000</v>
      </c>
      <c r="EV163" s="519">
        <v>10000</v>
      </c>
      <c r="EW163" s="519">
        <v>10000</v>
      </c>
      <c r="EX163" s="519">
        <v>10000</v>
      </c>
      <c r="EY163" s="519">
        <v>10000</v>
      </c>
      <c r="EZ163" s="519">
        <v>10000</v>
      </c>
      <c r="FA163" s="519">
        <v>10000</v>
      </c>
      <c r="FB163" s="519">
        <v>10000</v>
      </c>
      <c r="FC163" s="519">
        <v>10000</v>
      </c>
      <c r="FD163" s="519">
        <v>10000</v>
      </c>
      <c r="FE163" s="519">
        <v>10000</v>
      </c>
      <c r="FF163" s="519">
        <v>10000</v>
      </c>
      <c r="FG163" s="519">
        <v>10000</v>
      </c>
      <c r="FH163" s="519">
        <v>10000</v>
      </c>
      <c r="FI163" s="519">
        <v>0</v>
      </c>
      <c r="FJ163" s="519">
        <v>0</v>
      </c>
      <c r="FK163" s="519">
        <v>0</v>
      </c>
      <c r="FL163" s="519">
        <v>0</v>
      </c>
      <c r="FM163" s="519">
        <v>0</v>
      </c>
      <c r="FN163" s="519">
        <v>0</v>
      </c>
      <c r="FO163" s="519">
        <v>0</v>
      </c>
      <c r="FP163" s="519">
        <v>0</v>
      </c>
      <c r="FQ163" s="519">
        <v>0</v>
      </c>
      <c r="FR163" s="519">
        <v>0</v>
      </c>
      <c r="FS163" s="519">
        <v>0</v>
      </c>
      <c r="FT163" s="519">
        <v>0</v>
      </c>
      <c r="FU163" s="519">
        <v>0</v>
      </c>
      <c r="FV163" s="519">
        <v>0</v>
      </c>
      <c r="FW163" s="519">
        <v>0</v>
      </c>
      <c r="FX163" s="519">
        <v>0</v>
      </c>
      <c r="FY163" s="519">
        <v>0</v>
      </c>
      <c r="FZ163" s="519">
        <v>0</v>
      </c>
      <c r="GA163" s="519">
        <v>0</v>
      </c>
      <c r="GB163" s="519">
        <v>0</v>
      </c>
      <c r="GC163" s="519">
        <v>0</v>
      </c>
      <c r="GD163" s="519">
        <v>0</v>
      </c>
      <c r="GE163" s="519">
        <v>0</v>
      </c>
      <c r="GF163" s="519">
        <v>0</v>
      </c>
      <c r="GG163" s="519">
        <v>0</v>
      </c>
      <c r="GH163" s="519">
        <v>0</v>
      </c>
      <c r="GI163" s="519">
        <v>0</v>
      </c>
      <c r="GJ163" s="519">
        <v>0</v>
      </c>
      <c r="GK163" s="519">
        <v>0</v>
      </c>
      <c r="GL163" s="519">
        <v>0</v>
      </c>
      <c r="GM163" s="519">
        <v>0</v>
      </c>
      <c r="GN163" s="519">
        <v>0</v>
      </c>
      <c r="GO163" s="519">
        <v>0</v>
      </c>
      <c r="GP163" s="519">
        <v>0</v>
      </c>
      <c r="GQ163" s="519">
        <v>0</v>
      </c>
      <c r="GR163" s="519">
        <v>0</v>
      </c>
      <c r="GS163" s="519">
        <v>0</v>
      </c>
      <c r="GT163" s="519">
        <v>0</v>
      </c>
      <c r="GU163" s="519">
        <v>0</v>
      </c>
      <c r="GV163" s="519">
        <v>0</v>
      </c>
      <c r="GW163" s="519">
        <v>0</v>
      </c>
      <c r="GX163" s="519">
        <v>0</v>
      </c>
      <c r="GY163" s="519">
        <v>0</v>
      </c>
      <c r="GZ163" s="519">
        <v>0</v>
      </c>
      <c r="HA163" s="519">
        <v>0</v>
      </c>
      <c r="HB163" s="519">
        <v>0</v>
      </c>
      <c r="HC163" s="519">
        <v>0</v>
      </c>
      <c r="HD163" s="519">
        <v>0</v>
      </c>
      <c r="HE163" s="519">
        <v>0</v>
      </c>
      <c r="HF163" s="519">
        <v>0</v>
      </c>
      <c r="HG163" s="519">
        <v>0</v>
      </c>
      <c r="HH163" s="519">
        <v>0</v>
      </c>
      <c r="HI163" s="519">
        <v>0</v>
      </c>
      <c r="HJ163" s="519">
        <v>0</v>
      </c>
      <c r="HK163" s="519">
        <v>0</v>
      </c>
      <c r="HL163" s="519">
        <v>0</v>
      </c>
      <c r="HM163" s="519">
        <v>0</v>
      </c>
      <c r="HN163" s="519">
        <v>0</v>
      </c>
      <c r="HO163" s="519">
        <v>0</v>
      </c>
      <c r="HP163" s="519">
        <v>0</v>
      </c>
      <c r="HQ163" s="519">
        <v>0</v>
      </c>
      <c r="HR163" s="519">
        <v>0</v>
      </c>
      <c r="HS163" s="519">
        <v>0</v>
      </c>
      <c r="HT163" s="519">
        <v>0</v>
      </c>
      <c r="HU163" s="519">
        <v>0</v>
      </c>
      <c r="HV163" s="519">
        <v>0</v>
      </c>
      <c r="HW163" s="519">
        <v>0</v>
      </c>
      <c r="HX163" s="519">
        <v>0</v>
      </c>
      <c r="HY163" s="519">
        <v>0</v>
      </c>
      <c r="HZ163" s="519">
        <v>0</v>
      </c>
      <c r="IA163" s="519">
        <v>0</v>
      </c>
      <c r="IB163" s="519">
        <v>0</v>
      </c>
      <c r="IC163" s="519">
        <v>0</v>
      </c>
      <c r="ID163" s="519">
        <v>0</v>
      </c>
      <c r="IE163" s="519">
        <v>0</v>
      </c>
      <c r="IF163" s="519">
        <v>0</v>
      </c>
      <c r="IG163" s="519">
        <v>0</v>
      </c>
      <c r="IH163" s="519">
        <v>0</v>
      </c>
      <c r="II163" s="519">
        <v>0</v>
      </c>
      <c r="IJ163" s="519">
        <v>0</v>
      </c>
      <c r="IK163" s="519">
        <v>0</v>
      </c>
    </row>
    <row r="164" spans="1:245" hidden="1">
      <c r="A164" s="337"/>
      <c r="B164" s="519" t="s">
        <v>1058</v>
      </c>
      <c r="C164" s="519"/>
      <c r="D164" s="519"/>
      <c r="E164" s="519"/>
      <c r="F164" s="519">
        <v>1</v>
      </c>
      <c r="G164" s="519"/>
      <c r="H164" s="519">
        <v>16</v>
      </c>
      <c r="I164" s="519">
        <v>2</v>
      </c>
      <c r="J164" s="519" t="str">
        <f t="shared" si="9"/>
        <v>SDN10011602</v>
      </c>
      <c r="K164" s="519">
        <v>965</v>
      </c>
      <c r="M164" s="337"/>
      <c r="N164" s="519" t="s">
        <v>1061</v>
      </c>
      <c r="O164" s="519" t="s">
        <v>1059</v>
      </c>
      <c r="P164" s="519">
        <v>39</v>
      </c>
      <c r="Q164" s="183" t="str">
        <f t="shared" si="7"/>
        <v>SDN150139</v>
      </c>
      <c r="R164" s="519">
        <v>0</v>
      </c>
      <c r="S164" s="519">
        <v>0</v>
      </c>
      <c r="T164" s="519">
        <v>0</v>
      </c>
      <c r="U164" s="519">
        <v>0</v>
      </c>
      <c r="V164" s="519">
        <v>0</v>
      </c>
      <c r="W164" s="519">
        <v>0</v>
      </c>
      <c r="X164" s="519">
        <v>0</v>
      </c>
      <c r="Y164" s="519">
        <v>0</v>
      </c>
      <c r="Z164" s="519">
        <v>0</v>
      </c>
      <c r="AA164" s="519">
        <v>0</v>
      </c>
      <c r="AB164" s="519">
        <v>0</v>
      </c>
      <c r="AC164" s="519">
        <v>0</v>
      </c>
      <c r="AD164" s="519">
        <v>0</v>
      </c>
      <c r="AE164" s="519">
        <v>0</v>
      </c>
      <c r="AF164" s="519">
        <v>0</v>
      </c>
      <c r="AG164" s="519">
        <v>0</v>
      </c>
      <c r="AH164" s="519">
        <v>0</v>
      </c>
      <c r="AI164" s="519">
        <v>0</v>
      </c>
      <c r="AJ164" s="519">
        <v>0</v>
      </c>
      <c r="AK164" s="519">
        <v>0</v>
      </c>
      <c r="AL164" s="519">
        <v>0</v>
      </c>
      <c r="AM164" s="519">
        <v>0</v>
      </c>
      <c r="AN164" s="519">
        <v>0</v>
      </c>
      <c r="AO164" s="519">
        <v>0</v>
      </c>
      <c r="AP164" s="519">
        <v>0</v>
      </c>
      <c r="AQ164" s="519">
        <v>0</v>
      </c>
      <c r="AR164" s="519">
        <v>0</v>
      </c>
      <c r="AS164" s="519">
        <v>0</v>
      </c>
      <c r="AT164" s="519">
        <v>0</v>
      </c>
      <c r="AU164" s="519">
        <v>10000</v>
      </c>
      <c r="AV164" s="519">
        <v>0</v>
      </c>
      <c r="AW164" s="519">
        <v>0</v>
      </c>
      <c r="AX164" s="519">
        <v>0</v>
      </c>
      <c r="AY164" s="519">
        <v>0</v>
      </c>
      <c r="AZ164" s="519">
        <v>0</v>
      </c>
      <c r="BA164" s="519">
        <v>0</v>
      </c>
      <c r="BB164" s="519">
        <v>0</v>
      </c>
      <c r="BC164" s="519">
        <v>0</v>
      </c>
      <c r="BD164" s="519">
        <v>0</v>
      </c>
      <c r="BE164" s="519">
        <v>0</v>
      </c>
      <c r="BF164" s="519">
        <v>0</v>
      </c>
      <c r="BG164" s="519">
        <v>0</v>
      </c>
      <c r="BH164" s="519">
        <v>0</v>
      </c>
      <c r="BI164" s="519">
        <v>0</v>
      </c>
      <c r="BJ164" s="519">
        <v>0</v>
      </c>
      <c r="BK164" s="519">
        <v>0</v>
      </c>
      <c r="BL164" s="519">
        <v>0</v>
      </c>
      <c r="BM164" s="519">
        <v>0</v>
      </c>
      <c r="BN164" s="519">
        <v>0</v>
      </c>
      <c r="BO164" s="519">
        <v>0</v>
      </c>
      <c r="BP164" s="519">
        <v>0</v>
      </c>
      <c r="BQ164" s="519">
        <v>0</v>
      </c>
      <c r="BR164" s="519">
        <v>0</v>
      </c>
      <c r="BS164" s="519">
        <v>0</v>
      </c>
      <c r="BT164" s="519">
        <v>0</v>
      </c>
      <c r="BU164" s="519">
        <v>0</v>
      </c>
      <c r="BV164" s="519">
        <v>0</v>
      </c>
      <c r="BW164" s="519">
        <v>0</v>
      </c>
      <c r="BX164" s="519">
        <v>0</v>
      </c>
      <c r="BY164" s="519">
        <v>0</v>
      </c>
      <c r="BZ164" s="519">
        <v>0</v>
      </c>
      <c r="CA164" s="519">
        <v>0</v>
      </c>
      <c r="CB164" s="519">
        <v>0</v>
      </c>
      <c r="CC164" s="519">
        <v>0</v>
      </c>
      <c r="CD164" s="519">
        <v>0</v>
      </c>
      <c r="CE164" s="519">
        <v>0</v>
      </c>
      <c r="CF164" s="519">
        <v>0</v>
      </c>
      <c r="CG164" s="519">
        <v>0</v>
      </c>
      <c r="CH164" s="519">
        <v>0</v>
      </c>
      <c r="CI164" s="519">
        <v>0</v>
      </c>
      <c r="CJ164" s="519">
        <v>0</v>
      </c>
      <c r="CK164" s="519">
        <v>0</v>
      </c>
      <c r="CL164" s="519">
        <v>0</v>
      </c>
      <c r="CM164" s="519">
        <v>0</v>
      </c>
      <c r="CN164" s="519">
        <v>0</v>
      </c>
      <c r="CO164" s="519">
        <v>0</v>
      </c>
      <c r="CP164" s="519">
        <v>0</v>
      </c>
      <c r="CQ164" s="519">
        <v>0</v>
      </c>
      <c r="CR164" s="519">
        <v>0</v>
      </c>
      <c r="CS164" s="519">
        <v>0</v>
      </c>
      <c r="CT164" s="519">
        <v>0</v>
      </c>
      <c r="CU164" s="519">
        <v>0</v>
      </c>
      <c r="CV164" s="519">
        <v>0</v>
      </c>
      <c r="CW164" s="519">
        <v>0</v>
      </c>
      <c r="CX164" s="519">
        <v>0</v>
      </c>
      <c r="CY164" s="519">
        <v>0</v>
      </c>
      <c r="CZ164" s="519">
        <v>0</v>
      </c>
      <c r="DA164" s="519">
        <v>0</v>
      </c>
      <c r="DB164" s="519">
        <v>0</v>
      </c>
      <c r="DC164" s="519">
        <v>0</v>
      </c>
      <c r="DD164" s="519">
        <v>0</v>
      </c>
      <c r="DE164" s="519">
        <v>0</v>
      </c>
      <c r="DF164" s="519">
        <v>0</v>
      </c>
      <c r="DG164" s="519">
        <v>0</v>
      </c>
      <c r="DH164" s="519">
        <v>0</v>
      </c>
      <c r="DI164" s="519">
        <v>0</v>
      </c>
      <c r="DJ164" s="519">
        <v>0</v>
      </c>
      <c r="DK164" s="519">
        <v>0</v>
      </c>
      <c r="DL164" s="519">
        <v>0</v>
      </c>
      <c r="DM164" s="519">
        <v>0</v>
      </c>
      <c r="DN164" s="519">
        <v>0</v>
      </c>
      <c r="DO164" s="519">
        <v>0</v>
      </c>
      <c r="DP164" s="519">
        <v>0</v>
      </c>
      <c r="DQ164" s="519">
        <v>0</v>
      </c>
      <c r="DR164" s="519">
        <v>0</v>
      </c>
      <c r="DS164" s="519">
        <v>0</v>
      </c>
      <c r="DT164" s="519">
        <v>0</v>
      </c>
      <c r="DU164" s="519">
        <v>0</v>
      </c>
      <c r="DV164" s="519">
        <v>0</v>
      </c>
      <c r="DW164" s="519">
        <v>0</v>
      </c>
      <c r="DX164" s="519">
        <v>0</v>
      </c>
      <c r="DY164" s="131"/>
      <c r="DZ164" s="337"/>
      <c r="EA164" s="519" t="s">
        <v>1061</v>
      </c>
      <c r="EB164" s="519" t="s">
        <v>1059</v>
      </c>
      <c r="EC164" s="519">
        <v>39</v>
      </c>
      <c r="ED164" s="521" t="str">
        <f t="shared" si="8"/>
        <v>SDN150139</v>
      </c>
      <c r="EE164" s="519">
        <v>10000</v>
      </c>
      <c r="EF164" s="519">
        <v>10000</v>
      </c>
      <c r="EG164" s="519">
        <v>10000</v>
      </c>
      <c r="EH164" s="519">
        <v>10000</v>
      </c>
      <c r="EI164" s="519">
        <v>10000</v>
      </c>
      <c r="EJ164" s="519">
        <v>10000</v>
      </c>
      <c r="EK164" s="519">
        <v>10000</v>
      </c>
      <c r="EL164" s="519">
        <v>10000</v>
      </c>
      <c r="EM164" s="519">
        <v>10000</v>
      </c>
      <c r="EN164" s="519">
        <v>10000</v>
      </c>
      <c r="EO164" s="519">
        <v>10000</v>
      </c>
      <c r="EP164" s="519">
        <v>10000</v>
      </c>
      <c r="EQ164" s="519">
        <v>10000</v>
      </c>
      <c r="ER164" s="519">
        <v>10000</v>
      </c>
      <c r="ES164" s="519">
        <v>10000</v>
      </c>
      <c r="ET164" s="519">
        <v>10000</v>
      </c>
      <c r="EU164" s="519">
        <v>10000</v>
      </c>
      <c r="EV164" s="519">
        <v>10000</v>
      </c>
      <c r="EW164" s="519">
        <v>10000</v>
      </c>
      <c r="EX164" s="519">
        <v>10000</v>
      </c>
      <c r="EY164" s="519">
        <v>10000</v>
      </c>
      <c r="EZ164" s="519">
        <v>10000</v>
      </c>
      <c r="FA164" s="519">
        <v>10000</v>
      </c>
      <c r="FB164" s="519">
        <v>10000</v>
      </c>
      <c r="FC164" s="519">
        <v>10000</v>
      </c>
      <c r="FD164" s="519">
        <v>10000</v>
      </c>
      <c r="FE164" s="519">
        <v>10000</v>
      </c>
      <c r="FF164" s="519">
        <v>10000</v>
      </c>
      <c r="FG164" s="519">
        <v>10000</v>
      </c>
      <c r="FH164" s="519">
        <v>10000</v>
      </c>
      <c r="FI164" s="519">
        <v>0</v>
      </c>
      <c r="FJ164" s="519">
        <v>0</v>
      </c>
      <c r="FK164" s="519">
        <v>0</v>
      </c>
      <c r="FL164" s="519">
        <v>0</v>
      </c>
      <c r="FM164" s="519">
        <v>0</v>
      </c>
      <c r="FN164" s="519">
        <v>0</v>
      </c>
      <c r="FO164" s="519">
        <v>0</v>
      </c>
      <c r="FP164" s="519">
        <v>0</v>
      </c>
      <c r="FQ164" s="519">
        <v>0</v>
      </c>
      <c r="FR164" s="519">
        <v>0</v>
      </c>
      <c r="FS164" s="519">
        <v>0</v>
      </c>
      <c r="FT164" s="519">
        <v>0</v>
      </c>
      <c r="FU164" s="519">
        <v>0</v>
      </c>
      <c r="FV164" s="519">
        <v>0</v>
      </c>
      <c r="FW164" s="519">
        <v>0</v>
      </c>
      <c r="FX164" s="519">
        <v>0</v>
      </c>
      <c r="FY164" s="519">
        <v>0</v>
      </c>
      <c r="FZ164" s="519">
        <v>0</v>
      </c>
      <c r="GA164" s="519">
        <v>0</v>
      </c>
      <c r="GB164" s="519">
        <v>0</v>
      </c>
      <c r="GC164" s="519">
        <v>0</v>
      </c>
      <c r="GD164" s="519">
        <v>0</v>
      </c>
      <c r="GE164" s="519">
        <v>0</v>
      </c>
      <c r="GF164" s="519">
        <v>0</v>
      </c>
      <c r="GG164" s="519">
        <v>0</v>
      </c>
      <c r="GH164" s="519">
        <v>0</v>
      </c>
      <c r="GI164" s="519">
        <v>0</v>
      </c>
      <c r="GJ164" s="519">
        <v>0</v>
      </c>
      <c r="GK164" s="519">
        <v>0</v>
      </c>
      <c r="GL164" s="519">
        <v>0</v>
      </c>
      <c r="GM164" s="519">
        <v>0</v>
      </c>
      <c r="GN164" s="519">
        <v>0</v>
      </c>
      <c r="GO164" s="519">
        <v>0</v>
      </c>
      <c r="GP164" s="519">
        <v>0</v>
      </c>
      <c r="GQ164" s="519">
        <v>0</v>
      </c>
      <c r="GR164" s="519">
        <v>0</v>
      </c>
      <c r="GS164" s="519">
        <v>0</v>
      </c>
      <c r="GT164" s="519">
        <v>0</v>
      </c>
      <c r="GU164" s="519">
        <v>0</v>
      </c>
      <c r="GV164" s="519">
        <v>0</v>
      </c>
      <c r="GW164" s="519">
        <v>0</v>
      </c>
      <c r="GX164" s="519">
        <v>0</v>
      </c>
      <c r="GY164" s="519">
        <v>0</v>
      </c>
      <c r="GZ164" s="519">
        <v>0</v>
      </c>
      <c r="HA164" s="519">
        <v>0</v>
      </c>
      <c r="HB164" s="519">
        <v>0</v>
      </c>
      <c r="HC164" s="519">
        <v>0</v>
      </c>
      <c r="HD164" s="519">
        <v>0</v>
      </c>
      <c r="HE164" s="519">
        <v>0</v>
      </c>
      <c r="HF164" s="519">
        <v>0</v>
      </c>
      <c r="HG164" s="519">
        <v>0</v>
      </c>
      <c r="HH164" s="519">
        <v>0</v>
      </c>
      <c r="HI164" s="519">
        <v>0</v>
      </c>
      <c r="HJ164" s="519">
        <v>0</v>
      </c>
      <c r="HK164" s="519">
        <v>0</v>
      </c>
      <c r="HL164" s="519">
        <v>0</v>
      </c>
      <c r="HM164" s="519">
        <v>0</v>
      </c>
      <c r="HN164" s="519">
        <v>0</v>
      </c>
      <c r="HO164" s="519">
        <v>0</v>
      </c>
      <c r="HP164" s="519">
        <v>0</v>
      </c>
      <c r="HQ164" s="519">
        <v>0</v>
      </c>
      <c r="HR164" s="519">
        <v>0</v>
      </c>
      <c r="HS164" s="519">
        <v>0</v>
      </c>
      <c r="HT164" s="519">
        <v>0</v>
      </c>
      <c r="HU164" s="519">
        <v>0</v>
      </c>
      <c r="HV164" s="519">
        <v>0</v>
      </c>
      <c r="HW164" s="519">
        <v>0</v>
      </c>
      <c r="HX164" s="519">
        <v>0</v>
      </c>
      <c r="HY164" s="519">
        <v>0</v>
      </c>
      <c r="HZ164" s="519">
        <v>0</v>
      </c>
      <c r="IA164" s="519">
        <v>0</v>
      </c>
      <c r="IB164" s="519">
        <v>0</v>
      </c>
      <c r="IC164" s="519">
        <v>0</v>
      </c>
      <c r="ID164" s="519">
        <v>0</v>
      </c>
      <c r="IE164" s="519">
        <v>0</v>
      </c>
      <c r="IF164" s="519">
        <v>0</v>
      </c>
      <c r="IG164" s="519">
        <v>0</v>
      </c>
      <c r="IH164" s="519">
        <v>0</v>
      </c>
      <c r="II164" s="519">
        <v>0</v>
      </c>
      <c r="IJ164" s="519">
        <v>0</v>
      </c>
      <c r="IK164" s="519">
        <v>0</v>
      </c>
    </row>
    <row r="165" spans="1:245" hidden="1">
      <c r="A165" s="337"/>
      <c r="B165" s="519" t="s">
        <v>1058</v>
      </c>
      <c r="C165" s="519"/>
      <c r="D165" s="519"/>
      <c r="E165" s="519"/>
      <c r="F165" s="519">
        <v>1</v>
      </c>
      <c r="G165" s="519"/>
      <c r="H165" s="519">
        <v>16</v>
      </c>
      <c r="I165" s="519">
        <v>3</v>
      </c>
      <c r="J165" s="519" t="str">
        <f t="shared" si="9"/>
        <v>SDN10011603</v>
      </c>
      <c r="K165" s="519">
        <v>965</v>
      </c>
      <c r="M165" s="337"/>
      <c r="N165" s="519" t="s">
        <v>1061</v>
      </c>
      <c r="O165" s="519" t="s">
        <v>1059</v>
      </c>
      <c r="P165" s="519">
        <v>40</v>
      </c>
      <c r="Q165" s="183" t="str">
        <f t="shared" si="7"/>
        <v>SDN150140</v>
      </c>
      <c r="R165" s="519">
        <v>0</v>
      </c>
      <c r="S165" s="519">
        <v>0</v>
      </c>
      <c r="T165" s="519">
        <v>0</v>
      </c>
      <c r="U165" s="519">
        <v>0</v>
      </c>
      <c r="V165" s="519">
        <v>0</v>
      </c>
      <c r="W165" s="519">
        <v>0</v>
      </c>
      <c r="X165" s="519">
        <v>0</v>
      </c>
      <c r="Y165" s="519">
        <v>0</v>
      </c>
      <c r="Z165" s="519">
        <v>0</v>
      </c>
      <c r="AA165" s="519">
        <v>0</v>
      </c>
      <c r="AB165" s="519">
        <v>0</v>
      </c>
      <c r="AC165" s="519">
        <v>0</v>
      </c>
      <c r="AD165" s="519">
        <v>0</v>
      </c>
      <c r="AE165" s="519">
        <v>0</v>
      </c>
      <c r="AF165" s="519">
        <v>0</v>
      </c>
      <c r="AG165" s="519">
        <v>0</v>
      </c>
      <c r="AH165" s="519">
        <v>0</v>
      </c>
      <c r="AI165" s="519">
        <v>0</v>
      </c>
      <c r="AJ165" s="519">
        <v>0</v>
      </c>
      <c r="AK165" s="519">
        <v>0</v>
      </c>
      <c r="AL165" s="519">
        <v>0</v>
      </c>
      <c r="AM165" s="519">
        <v>0</v>
      </c>
      <c r="AN165" s="519">
        <v>0</v>
      </c>
      <c r="AO165" s="519">
        <v>0</v>
      </c>
      <c r="AP165" s="519">
        <v>0</v>
      </c>
      <c r="AQ165" s="519">
        <v>0</v>
      </c>
      <c r="AR165" s="519">
        <v>0</v>
      </c>
      <c r="AS165" s="519">
        <v>0</v>
      </c>
      <c r="AT165" s="519">
        <v>0</v>
      </c>
      <c r="AU165" s="519">
        <v>10000</v>
      </c>
      <c r="AV165" s="519">
        <v>0</v>
      </c>
      <c r="AW165" s="519">
        <v>0</v>
      </c>
      <c r="AX165" s="519">
        <v>0</v>
      </c>
      <c r="AY165" s="519">
        <v>0</v>
      </c>
      <c r="AZ165" s="519">
        <v>0</v>
      </c>
      <c r="BA165" s="519">
        <v>0</v>
      </c>
      <c r="BB165" s="519">
        <v>0</v>
      </c>
      <c r="BC165" s="519">
        <v>0</v>
      </c>
      <c r="BD165" s="519">
        <v>0</v>
      </c>
      <c r="BE165" s="519">
        <v>0</v>
      </c>
      <c r="BF165" s="519">
        <v>0</v>
      </c>
      <c r="BG165" s="519">
        <v>0</v>
      </c>
      <c r="BH165" s="519">
        <v>0</v>
      </c>
      <c r="BI165" s="519">
        <v>0</v>
      </c>
      <c r="BJ165" s="519">
        <v>0</v>
      </c>
      <c r="BK165" s="519">
        <v>0</v>
      </c>
      <c r="BL165" s="519">
        <v>0</v>
      </c>
      <c r="BM165" s="519">
        <v>0</v>
      </c>
      <c r="BN165" s="519">
        <v>0</v>
      </c>
      <c r="BO165" s="519">
        <v>0</v>
      </c>
      <c r="BP165" s="519">
        <v>0</v>
      </c>
      <c r="BQ165" s="519">
        <v>0</v>
      </c>
      <c r="BR165" s="519">
        <v>0</v>
      </c>
      <c r="BS165" s="519">
        <v>0</v>
      </c>
      <c r="BT165" s="519">
        <v>0</v>
      </c>
      <c r="BU165" s="519">
        <v>0</v>
      </c>
      <c r="BV165" s="519">
        <v>0</v>
      </c>
      <c r="BW165" s="519">
        <v>0</v>
      </c>
      <c r="BX165" s="519">
        <v>0</v>
      </c>
      <c r="BY165" s="519">
        <v>0</v>
      </c>
      <c r="BZ165" s="519">
        <v>0</v>
      </c>
      <c r="CA165" s="519">
        <v>0</v>
      </c>
      <c r="CB165" s="519">
        <v>0</v>
      </c>
      <c r="CC165" s="519">
        <v>0</v>
      </c>
      <c r="CD165" s="519">
        <v>0</v>
      </c>
      <c r="CE165" s="519">
        <v>0</v>
      </c>
      <c r="CF165" s="519">
        <v>0</v>
      </c>
      <c r="CG165" s="519">
        <v>0</v>
      </c>
      <c r="CH165" s="519">
        <v>0</v>
      </c>
      <c r="CI165" s="519">
        <v>0</v>
      </c>
      <c r="CJ165" s="519">
        <v>0</v>
      </c>
      <c r="CK165" s="519">
        <v>0</v>
      </c>
      <c r="CL165" s="519">
        <v>0</v>
      </c>
      <c r="CM165" s="519">
        <v>0</v>
      </c>
      <c r="CN165" s="519">
        <v>0</v>
      </c>
      <c r="CO165" s="519">
        <v>0</v>
      </c>
      <c r="CP165" s="519">
        <v>0</v>
      </c>
      <c r="CQ165" s="519">
        <v>0</v>
      </c>
      <c r="CR165" s="519">
        <v>0</v>
      </c>
      <c r="CS165" s="519">
        <v>0</v>
      </c>
      <c r="CT165" s="519">
        <v>0</v>
      </c>
      <c r="CU165" s="519">
        <v>0</v>
      </c>
      <c r="CV165" s="519">
        <v>0</v>
      </c>
      <c r="CW165" s="519">
        <v>0</v>
      </c>
      <c r="CX165" s="519">
        <v>0</v>
      </c>
      <c r="CY165" s="519">
        <v>0</v>
      </c>
      <c r="CZ165" s="519">
        <v>0</v>
      </c>
      <c r="DA165" s="519">
        <v>0</v>
      </c>
      <c r="DB165" s="519">
        <v>0</v>
      </c>
      <c r="DC165" s="519">
        <v>0</v>
      </c>
      <c r="DD165" s="519">
        <v>0</v>
      </c>
      <c r="DE165" s="519">
        <v>0</v>
      </c>
      <c r="DF165" s="519">
        <v>0</v>
      </c>
      <c r="DG165" s="519">
        <v>0</v>
      </c>
      <c r="DH165" s="519">
        <v>0</v>
      </c>
      <c r="DI165" s="519">
        <v>0</v>
      </c>
      <c r="DJ165" s="519">
        <v>0</v>
      </c>
      <c r="DK165" s="519">
        <v>0</v>
      </c>
      <c r="DL165" s="519">
        <v>0</v>
      </c>
      <c r="DM165" s="519">
        <v>0</v>
      </c>
      <c r="DN165" s="519">
        <v>0</v>
      </c>
      <c r="DO165" s="519">
        <v>0</v>
      </c>
      <c r="DP165" s="519">
        <v>0</v>
      </c>
      <c r="DQ165" s="519">
        <v>0</v>
      </c>
      <c r="DR165" s="519">
        <v>0</v>
      </c>
      <c r="DS165" s="519">
        <v>0</v>
      </c>
      <c r="DT165" s="519">
        <v>0</v>
      </c>
      <c r="DU165" s="519">
        <v>0</v>
      </c>
      <c r="DV165" s="519">
        <v>0</v>
      </c>
      <c r="DW165" s="519">
        <v>0</v>
      </c>
      <c r="DX165" s="519">
        <v>0</v>
      </c>
      <c r="DY165" s="131"/>
      <c r="DZ165" s="337"/>
      <c r="EA165" s="519" t="s">
        <v>1061</v>
      </c>
      <c r="EB165" s="519" t="s">
        <v>1059</v>
      </c>
      <c r="EC165" s="519">
        <v>40</v>
      </c>
      <c r="ED165" s="521" t="str">
        <f t="shared" si="8"/>
        <v>SDN150140</v>
      </c>
      <c r="EE165" s="519">
        <v>10000</v>
      </c>
      <c r="EF165" s="519">
        <v>10000</v>
      </c>
      <c r="EG165" s="519">
        <v>10000</v>
      </c>
      <c r="EH165" s="519">
        <v>10000</v>
      </c>
      <c r="EI165" s="519">
        <v>10000</v>
      </c>
      <c r="EJ165" s="519">
        <v>10000</v>
      </c>
      <c r="EK165" s="519">
        <v>10000</v>
      </c>
      <c r="EL165" s="519">
        <v>10000</v>
      </c>
      <c r="EM165" s="519">
        <v>10000</v>
      </c>
      <c r="EN165" s="519">
        <v>10000</v>
      </c>
      <c r="EO165" s="519">
        <v>10000</v>
      </c>
      <c r="EP165" s="519">
        <v>10000</v>
      </c>
      <c r="EQ165" s="519">
        <v>10000</v>
      </c>
      <c r="ER165" s="519">
        <v>10000</v>
      </c>
      <c r="ES165" s="519">
        <v>10000</v>
      </c>
      <c r="ET165" s="519">
        <v>10000</v>
      </c>
      <c r="EU165" s="519">
        <v>10000</v>
      </c>
      <c r="EV165" s="519">
        <v>10000</v>
      </c>
      <c r="EW165" s="519">
        <v>10000</v>
      </c>
      <c r="EX165" s="519">
        <v>10000</v>
      </c>
      <c r="EY165" s="519">
        <v>10000</v>
      </c>
      <c r="EZ165" s="519">
        <v>10000</v>
      </c>
      <c r="FA165" s="519">
        <v>10000</v>
      </c>
      <c r="FB165" s="519">
        <v>10000</v>
      </c>
      <c r="FC165" s="519">
        <v>10000</v>
      </c>
      <c r="FD165" s="519">
        <v>10000</v>
      </c>
      <c r="FE165" s="519">
        <v>10000</v>
      </c>
      <c r="FF165" s="519">
        <v>10000</v>
      </c>
      <c r="FG165" s="519">
        <v>10000</v>
      </c>
      <c r="FH165" s="519">
        <v>10000</v>
      </c>
      <c r="FI165" s="519">
        <v>0</v>
      </c>
      <c r="FJ165" s="519">
        <v>0</v>
      </c>
      <c r="FK165" s="519">
        <v>0</v>
      </c>
      <c r="FL165" s="519">
        <v>0</v>
      </c>
      <c r="FM165" s="519">
        <v>0</v>
      </c>
      <c r="FN165" s="519">
        <v>0</v>
      </c>
      <c r="FO165" s="519">
        <v>0</v>
      </c>
      <c r="FP165" s="519">
        <v>0</v>
      </c>
      <c r="FQ165" s="519">
        <v>0</v>
      </c>
      <c r="FR165" s="519">
        <v>0</v>
      </c>
      <c r="FS165" s="519">
        <v>0</v>
      </c>
      <c r="FT165" s="519">
        <v>0</v>
      </c>
      <c r="FU165" s="519">
        <v>0</v>
      </c>
      <c r="FV165" s="519">
        <v>0</v>
      </c>
      <c r="FW165" s="519">
        <v>0</v>
      </c>
      <c r="FX165" s="519">
        <v>0</v>
      </c>
      <c r="FY165" s="519">
        <v>0</v>
      </c>
      <c r="FZ165" s="519">
        <v>0</v>
      </c>
      <c r="GA165" s="519">
        <v>0</v>
      </c>
      <c r="GB165" s="519">
        <v>0</v>
      </c>
      <c r="GC165" s="519">
        <v>0</v>
      </c>
      <c r="GD165" s="519">
        <v>0</v>
      </c>
      <c r="GE165" s="519">
        <v>0</v>
      </c>
      <c r="GF165" s="519">
        <v>0</v>
      </c>
      <c r="GG165" s="519">
        <v>0</v>
      </c>
      <c r="GH165" s="519">
        <v>0</v>
      </c>
      <c r="GI165" s="519">
        <v>0</v>
      </c>
      <c r="GJ165" s="519">
        <v>0</v>
      </c>
      <c r="GK165" s="519">
        <v>0</v>
      </c>
      <c r="GL165" s="519">
        <v>0</v>
      </c>
      <c r="GM165" s="519">
        <v>0</v>
      </c>
      <c r="GN165" s="519">
        <v>0</v>
      </c>
      <c r="GO165" s="519">
        <v>0</v>
      </c>
      <c r="GP165" s="519">
        <v>0</v>
      </c>
      <c r="GQ165" s="519">
        <v>0</v>
      </c>
      <c r="GR165" s="519">
        <v>0</v>
      </c>
      <c r="GS165" s="519">
        <v>0</v>
      </c>
      <c r="GT165" s="519">
        <v>0</v>
      </c>
      <c r="GU165" s="519">
        <v>0</v>
      </c>
      <c r="GV165" s="519">
        <v>0</v>
      </c>
      <c r="GW165" s="519">
        <v>0</v>
      </c>
      <c r="GX165" s="519">
        <v>0</v>
      </c>
      <c r="GY165" s="519">
        <v>0</v>
      </c>
      <c r="GZ165" s="519">
        <v>0</v>
      </c>
      <c r="HA165" s="519">
        <v>0</v>
      </c>
      <c r="HB165" s="519">
        <v>0</v>
      </c>
      <c r="HC165" s="519">
        <v>0</v>
      </c>
      <c r="HD165" s="519">
        <v>0</v>
      </c>
      <c r="HE165" s="519">
        <v>0</v>
      </c>
      <c r="HF165" s="519">
        <v>0</v>
      </c>
      <c r="HG165" s="519">
        <v>0</v>
      </c>
      <c r="HH165" s="519">
        <v>0</v>
      </c>
      <c r="HI165" s="519">
        <v>0</v>
      </c>
      <c r="HJ165" s="519">
        <v>0</v>
      </c>
      <c r="HK165" s="519">
        <v>0</v>
      </c>
      <c r="HL165" s="519">
        <v>0</v>
      </c>
      <c r="HM165" s="519">
        <v>0</v>
      </c>
      <c r="HN165" s="519">
        <v>0</v>
      </c>
      <c r="HO165" s="519">
        <v>0</v>
      </c>
      <c r="HP165" s="519">
        <v>0</v>
      </c>
      <c r="HQ165" s="519">
        <v>0</v>
      </c>
      <c r="HR165" s="519">
        <v>0</v>
      </c>
      <c r="HS165" s="519">
        <v>0</v>
      </c>
      <c r="HT165" s="519">
        <v>0</v>
      </c>
      <c r="HU165" s="519">
        <v>0</v>
      </c>
      <c r="HV165" s="519">
        <v>0</v>
      </c>
      <c r="HW165" s="519">
        <v>0</v>
      </c>
      <c r="HX165" s="519">
        <v>0</v>
      </c>
      <c r="HY165" s="519">
        <v>0</v>
      </c>
      <c r="HZ165" s="519">
        <v>0</v>
      </c>
      <c r="IA165" s="519">
        <v>0</v>
      </c>
      <c r="IB165" s="519">
        <v>0</v>
      </c>
      <c r="IC165" s="519">
        <v>0</v>
      </c>
      <c r="ID165" s="519">
        <v>0</v>
      </c>
      <c r="IE165" s="519">
        <v>0</v>
      </c>
      <c r="IF165" s="519">
        <v>0</v>
      </c>
      <c r="IG165" s="519">
        <v>0</v>
      </c>
      <c r="IH165" s="519">
        <v>0</v>
      </c>
      <c r="II165" s="519">
        <v>0</v>
      </c>
      <c r="IJ165" s="519">
        <v>0</v>
      </c>
      <c r="IK165" s="519">
        <v>0</v>
      </c>
    </row>
    <row r="166" spans="1:245" hidden="1">
      <c r="A166" s="337"/>
      <c r="B166" s="519" t="s">
        <v>1058</v>
      </c>
      <c r="C166" s="519"/>
      <c r="D166" s="519"/>
      <c r="E166" s="519"/>
      <c r="F166" s="519">
        <v>1</v>
      </c>
      <c r="G166" s="519"/>
      <c r="H166" s="519">
        <v>16</v>
      </c>
      <c r="I166" s="519">
        <v>4</v>
      </c>
      <c r="J166" s="519" t="str">
        <f t="shared" si="9"/>
        <v>SDN10011604</v>
      </c>
      <c r="K166" s="519">
        <v>965</v>
      </c>
      <c r="M166" s="337"/>
      <c r="N166" s="519" t="s">
        <v>1061</v>
      </c>
      <c r="O166" s="519" t="s">
        <v>1059</v>
      </c>
      <c r="P166" s="519">
        <v>41</v>
      </c>
      <c r="Q166" s="183" t="str">
        <f t="shared" si="7"/>
        <v>SDN150141</v>
      </c>
      <c r="R166" s="519">
        <v>0</v>
      </c>
      <c r="S166" s="519">
        <v>0</v>
      </c>
      <c r="T166" s="519">
        <v>0</v>
      </c>
      <c r="U166" s="519">
        <v>0</v>
      </c>
      <c r="V166" s="519">
        <v>0</v>
      </c>
      <c r="W166" s="519">
        <v>0</v>
      </c>
      <c r="X166" s="519">
        <v>0</v>
      </c>
      <c r="Y166" s="519">
        <v>0</v>
      </c>
      <c r="Z166" s="519">
        <v>0</v>
      </c>
      <c r="AA166" s="519">
        <v>0</v>
      </c>
      <c r="AB166" s="519">
        <v>0</v>
      </c>
      <c r="AC166" s="519">
        <v>0</v>
      </c>
      <c r="AD166" s="519">
        <v>0</v>
      </c>
      <c r="AE166" s="519">
        <v>0</v>
      </c>
      <c r="AF166" s="519">
        <v>0</v>
      </c>
      <c r="AG166" s="519">
        <v>0</v>
      </c>
      <c r="AH166" s="519">
        <v>0</v>
      </c>
      <c r="AI166" s="519">
        <v>0</v>
      </c>
      <c r="AJ166" s="519">
        <v>0</v>
      </c>
      <c r="AK166" s="519">
        <v>0</v>
      </c>
      <c r="AL166" s="519">
        <v>0</v>
      </c>
      <c r="AM166" s="519">
        <v>0</v>
      </c>
      <c r="AN166" s="519">
        <v>0</v>
      </c>
      <c r="AO166" s="519">
        <v>0</v>
      </c>
      <c r="AP166" s="519">
        <v>0</v>
      </c>
      <c r="AQ166" s="519">
        <v>0</v>
      </c>
      <c r="AR166" s="519">
        <v>0</v>
      </c>
      <c r="AS166" s="519">
        <v>0</v>
      </c>
      <c r="AT166" s="519">
        <v>0</v>
      </c>
      <c r="AU166" s="519">
        <v>10084.799999999999</v>
      </c>
      <c r="AV166" s="519">
        <v>0</v>
      </c>
      <c r="AW166" s="519">
        <v>0</v>
      </c>
      <c r="AX166" s="519">
        <v>0</v>
      </c>
      <c r="AY166" s="519">
        <v>0</v>
      </c>
      <c r="AZ166" s="519">
        <v>0</v>
      </c>
      <c r="BA166" s="519">
        <v>0</v>
      </c>
      <c r="BB166" s="519">
        <v>0</v>
      </c>
      <c r="BC166" s="519">
        <v>0</v>
      </c>
      <c r="BD166" s="519">
        <v>0</v>
      </c>
      <c r="BE166" s="519">
        <v>0</v>
      </c>
      <c r="BF166" s="519">
        <v>0</v>
      </c>
      <c r="BG166" s="519">
        <v>0</v>
      </c>
      <c r="BH166" s="519">
        <v>0</v>
      </c>
      <c r="BI166" s="519">
        <v>0</v>
      </c>
      <c r="BJ166" s="519">
        <v>0</v>
      </c>
      <c r="BK166" s="519">
        <v>0</v>
      </c>
      <c r="BL166" s="519">
        <v>0</v>
      </c>
      <c r="BM166" s="519">
        <v>0</v>
      </c>
      <c r="BN166" s="519">
        <v>0</v>
      </c>
      <c r="BO166" s="519">
        <v>0</v>
      </c>
      <c r="BP166" s="519">
        <v>0</v>
      </c>
      <c r="BQ166" s="519">
        <v>0</v>
      </c>
      <c r="BR166" s="519">
        <v>0</v>
      </c>
      <c r="BS166" s="519">
        <v>0</v>
      </c>
      <c r="BT166" s="519">
        <v>0</v>
      </c>
      <c r="BU166" s="519">
        <v>0</v>
      </c>
      <c r="BV166" s="519">
        <v>0</v>
      </c>
      <c r="BW166" s="519">
        <v>0</v>
      </c>
      <c r="BX166" s="519">
        <v>0</v>
      </c>
      <c r="BY166" s="519">
        <v>0</v>
      </c>
      <c r="BZ166" s="519">
        <v>0</v>
      </c>
      <c r="CA166" s="519">
        <v>0</v>
      </c>
      <c r="CB166" s="519">
        <v>0</v>
      </c>
      <c r="CC166" s="519">
        <v>0</v>
      </c>
      <c r="CD166" s="519">
        <v>0</v>
      </c>
      <c r="CE166" s="519">
        <v>0</v>
      </c>
      <c r="CF166" s="519">
        <v>0</v>
      </c>
      <c r="CG166" s="519">
        <v>0</v>
      </c>
      <c r="CH166" s="519">
        <v>0</v>
      </c>
      <c r="CI166" s="519">
        <v>0</v>
      </c>
      <c r="CJ166" s="519">
        <v>0</v>
      </c>
      <c r="CK166" s="519">
        <v>0</v>
      </c>
      <c r="CL166" s="519">
        <v>0</v>
      </c>
      <c r="CM166" s="519">
        <v>0</v>
      </c>
      <c r="CN166" s="519">
        <v>0</v>
      </c>
      <c r="CO166" s="519">
        <v>0</v>
      </c>
      <c r="CP166" s="519">
        <v>0</v>
      </c>
      <c r="CQ166" s="519">
        <v>0</v>
      </c>
      <c r="CR166" s="519">
        <v>0</v>
      </c>
      <c r="CS166" s="519">
        <v>0</v>
      </c>
      <c r="CT166" s="519">
        <v>0</v>
      </c>
      <c r="CU166" s="519">
        <v>0</v>
      </c>
      <c r="CV166" s="519">
        <v>0</v>
      </c>
      <c r="CW166" s="519">
        <v>0</v>
      </c>
      <c r="CX166" s="519">
        <v>0</v>
      </c>
      <c r="CY166" s="519">
        <v>0</v>
      </c>
      <c r="CZ166" s="519">
        <v>0</v>
      </c>
      <c r="DA166" s="519">
        <v>0</v>
      </c>
      <c r="DB166" s="519">
        <v>0</v>
      </c>
      <c r="DC166" s="519">
        <v>0</v>
      </c>
      <c r="DD166" s="519">
        <v>0</v>
      </c>
      <c r="DE166" s="519">
        <v>0</v>
      </c>
      <c r="DF166" s="519">
        <v>0</v>
      </c>
      <c r="DG166" s="519">
        <v>0</v>
      </c>
      <c r="DH166" s="519">
        <v>0</v>
      </c>
      <c r="DI166" s="519">
        <v>0</v>
      </c>
      <c r="DJ166" s="519">
        <v>0</v>
      </c>
      <c r="DK166" s="519">
        <v>0</v>
      </c>
      <c r="DL166" s="519">
        <v>0</v>
      </c>
      <c r="DM166" s="519">
        <v>0</v>
      </c>
      <c r="DN166" s="519">
        <v>0</v>
      </c>
      <c r="DO166" s="519">
        <v>0</v>
      </c>
      <c r="DP166" s="519">
        <v>0</v>
      </c>
      <c r="DQ166" s="519">
        <v>0</v>
      </c>
      <c r="DR166" s="519">
        <v>0</v>
      </c>
      <c r="DS166" s="519">
        <v>0</v>
      </c>
      <c r="DT166" s="519">
        <v>0</v>
      </c>
      <c r="DU166" s="519">
        <v>0</v>
      </c>
      <c r="DV166" s="519">
        <v>0</v>
      </c>
      <c r="DW166" s="519">
        <v>0</v>
      </c>
      <c r="DX166" s="519">
        <v>0</v>
      </c>
      <c r="DY166" s="131"/>
      <c r="DZ166" s="337"/>
      <c r="EA166" s="519" t="s">
        <v>1061</v>
      </c>
      <c r="EB166" s="519" t="s">
        <v>1059</v>
      </c>
      <c r="EC166" s="519">
        <v>41</v>
      </c>
      <c r="ED166" s="521" t="str">
        <f t="shared" si="8"/>
        <v>SDN150141</v>
      </c>
      <c r="EE166" s="519">
        <v>10000</v>
      </c>
      <c r="EF166" s="519">
        <v>10000</v>
      </c>
      <c r="EG166" s="519">
        <v>10000</v>
      </c>
      <c r="EH166" s="519">
        <v>10000</v>
      </c>
      <c r="EI166" s="519">
        <v>10000</v>
      </c>
      <c r="EJ166" s="519">
        <v>10000</v>
      </c>
      <c r="EK166" s="519">
        <v>10000</v>
      </c>
      <c r="EL166" s="519">
        <v>10000</v>
      </c>
      <c r="EM166" s="519">
        <v>10000</v>
      </c>
      <c r="EN166" s="519">
        <v>10000</v>
      </c>
      <c r="EO166" s="519">
        <v>10000</v>
      </c>
      <c r="EP166" s="519">
        <v>10000</v>
      </c>
      <c r="EQ166" s="519">
        <v>10000</v>
      </c>
      <c r="ER166" s="519">
        <v>10000</v>
      </c>
      <c r="ES166" s="519">
        <v>10084.799999999999</v>
      </c>
      <c r="ET166" s="519">
        <v>10084.799999999999</v>
      </c>
      <c r="EU166" s="519">
        <v>10084.799999999999</v>
      </c>
      <c r="EV166" s="519">
        <v>10084.799999999999</v>
      </c>
      <c r="EW166" s="519">
        <v>10084.799999999999</v>
      </c>
      <c r="EX166" s="519">
        <v>10084.799999999999</v>
      </c>
      <c r="EY166" s="519">
        <v>10084.799999999999</v>
      </c>
      <c r="EZ166" s="519">
        <v>10084.799999999999</v>
      </c>
      <c r="FA166" s="519">
        <v>10084.799999999999</v>
      </c>
      <c r="FB166" s="519">
        <v>10084.799999999999</v>
      </c>
      <c r="FC166" s="519">
        <v>10084.799999999999</v>
      </c>
      <c r="FD166" s="519">
        <v>10084.799999999999</v>
      </c>
      <c r="FE166" s="519">
        <v>10084.799999999999</v>
      </c>
      <c r="FF166" s="519">
        <v>10084.799999999999</v>
      </c>
      <c r="FG166" s="519">
        <v>10084.799999999999</v>
      </c>
      <c r="FH166" s="519">
        <v>10084.799999999999</v>
      </c>
      <c r="FI166" s="519">
        <v>0</v>
      </c>
      <c r="FJ166" s="519">
        <v>0</v>
      </c>
      <c r="FK166" s="519">
        <v>0</v>
      </c>
      <c r="FL166" s="519">
        <v>0</v>
      </c>
      <c r="FM166" s="519">
        <v>0</v>
      </c>
      <c r="FN166" s="519">
        <v>0</v>
      </c>
      <c r="FO166" s="519">
        <v>0</v>
      </c>
      <c r="FP166" s="519">
        <v>0</v>
      </c>
      <c r="FQ166" s="519">
        <v>0</v>
      </c>
      <c r="FR166" s="519">
        <v>0</v>
      </c>
      <c r="FS166" s="519">
        <v>0</v>
      </c>
      <c r="FT166" s="519">
        <v>0</v>
      </c>
      <c r="FU166" s="519">
        <v>0</v>
      </c>
      <c r="FV166" s="519">
        <v>0</v>
      </c>
      <c r="FW166" s="519">
        <v>0</v>
      </c>
      <c r="FX166" s="519">
        <v>0</v>
      </c>
      <c r="FY166" s="519">
        <v>0</v>
      </c>
      <c r="FZ166" s="519">
        <v>0</v>
      </c>
      <c r="GA166" s="519">
        <v>0</v>
      </c>
      <c r="GB166" s="519">
        <v>0</v>
      </c>
      <c r="GC166" s="519">
        <v>0</v>
      </c>
      <c r="GD166" s="519">
        <v>0</v>
      </c>
      <c r="GE166" s="519">
        <v>0</v>
      </c>
      <c r="GF166" s="519">
        <v>0</v>
      </c>
      <c r="GG166" s="519">
        <v>0</v>
      </c>
      <c r="GH166" s="519">
        <v>0</v>
      </c>
      <c r="GI166" s="519">
        <v>0</v>
      </c>
      <c r="GJ166" s="519">
        <v>0</v>
      </c>
      <c r="GK166" s="519">
        <v>0</v>
      </c>
      <c r="GL166" s="519">
        <v>0</v>
      </c>
      <c r="GM166" s="519">
        <v>0</v>
      </c>
      <c r="GN166" s="519">
        <v>0</v>
      </c>
      <c r="GO166" s="519">
        <v>0</v>
      </c>
      <c r="GP166" s="519">
        <v>0</v>
      </c>
      <c r="GQ166" s="519">
        <v>0</v>
      </c>
      <c r="GR166" s="519">
        <v>0</v>
      </c>
      <c r="GS166" s="519">
        <v>0</v>
      </c>
      <c r="GT166" s="519">
        <v>0</v>
      </c>
      <c r="GU166" s="519">
        <v>0</v>
      </c>
      <c r="GV166" s="519">
        <v>0</v>
      </c>
      <c r="GW166" s="519">
        <v>0</v>
      </c>
      <c r="GX166" s="519">
        <v>0</v>
      </c>
      <c r="GY166" s="519">
        <v>0</v>
      </c>
      <c r="GZ166" s="519">
        <v>0</v>
      </c>
      <c r="HA166" s="519">
        <v>0</v>
      </c>
      <c r="HB166" s="519">
        <v>0</v>
      </c>
      <c r="HC166" s="519">
        <v>0</v>
      </c>
      <c r="HD166" s="519">
        <v>0</v>
      </c>
      <c r="HE166" s="519">
        <v>0</v>
      </c>
      <c r="HF166" s="519">
        <v>0</v>
      </c>
      <c r="HG166" s="519">
        <v>0</v>
      </c>
      <c r="HH166" s="519">
        <v>0</v>
      </c>
      <c r="HI166" s="519">
        <v>0</v>
      </c>
      <c r="HJ166" s="519">
        <v>0</v>
      </c>
      <c r="HK166" s="519">
        <v>0</v>
      </c>
      <c r="HL166" s="519">
        <v>0</v>
      </c>
      <c r="HM166" s="519">
        <v>0</v>
      </c>
      <c r="HN166" s="519">
        <v>0</v>
      </c>
      <c r="HO166" s="519">
        <v>0</v>
      </c>
      <c r="HP166" s="519">
        <v>0</v>
      </c>
      <c r="HQ166" s="519">
        <v>0</v>
      </c>
      <c r="HR166" s="519">
        <v>0</v>
      </c>
      <c r="HS166" s="519">
        <v>0</v>
      </c>
      <c r="HT166" s="519">
        <v>0</v>
      </c>
      <c r="HU166" s="519">
        <v>0</v>
      </c>
      <c r="HV166" s="519">
        <v>0</v>
      </c>
      <c r="HW166" s="519">
        <v>0</v>
      </c>
      <c r="HX166" s="519">
        <v>0</v>
      </c>
      <c r="HY166" s="519">
        <v>0</v>
      </c>
      <c r="HZ166" s="519">
        <v>0</v>
      </c>
      <c r="IA166" s="519">
        <v>0</v>
      </c>
      <c r="IB166" s="519">
        <v>0</v>
      </c>
      <c r="IC166" s="519">
        <v>0</v>
      </c>
      <c r="ID166" s="519">
        <v>0</v>
      </c>
      <c r="IE166" s="519">
        <v>0</v>
      </c>
      <c r="IF166" s="519">
        <v>0</v>
      </c>
      <c r="IG166" s="519">
        <v>0</v>
      </c>
      <c r="IH166" s="519">
        <v>0</v>
      </c>
      <c r="II166" s="519">
        <v>0</v>
      </c>
      <c r="IJ166" s="519">
        <v>0</v>
      </c>
      <c r="IK166" s="519">
        <v>0</v>
      </c>
    </row>
    <row r="167" spans="1:245" hidden="1">
      <c r="A167" s="337"/>
      <c r="B167" s="519" t="s">
        <v>1058</v>
      </c>
      <c r="C167" s="519"/>
      <c r="D167" s="519"/>
      <c r="E167" s="519"/>
      <c r="F167" s="519">
        <v>1</v>
      </c>
      <c r="G167" s="519"/>
      <c r="H167" s="519">
        <v>16</v>
      </c>
      <c r="I167" s="519">
        <v>5</v>
      </c>
      <c r="J167" s="519" t="str">
        <f t="shared" si="9"/>
        <v>SDN10011605</v>
      </c>
      <c r="K167" s="519">
        <v>965</v>
      </c>
      <c r="M167" s="337"/>
      <c r="N167" s="519" t="s">
        <v>1061</v>
      </c>
      <c r="O167" s="519" t="s">
        <v>1059</v>
      </c>
      <c r="P167" s="519">
        <v>42</v>
      </c>
      <c r="Q167" s="183" t="str">
        <f t="shared" si="7"/>
        <v>SDN150142</v>
      </c>
      <c r="R167" s="519">
        <v>0</v>
      </c>
      <c r="S167" s="519">
        <v>0</v>
      </c>
      <c r="T167" s="519">
        <v>0</v>
      </c>
      <c r="U167" s="519">
        <v>0</v>
      </c>
      <c r="V167" s="519">
        <v>0</v>
      </c>
      <c r="W167" s="519">
        <v>0</v>
      </c>
      <c r="X167" s="519">
        <v>0</v>
      </c>
      <c r="Y167" s="519">
        <v>0</v>
      </c>
      <c r="Z167" s="519">
        <v>0</v>
      </c>
      <c r="AA167" s="519">
        <v>0</v>
      </c>
      <c r="AB167" s="519">
        <v>0</v>
      </c>
      <c r="AC167" s="519">
        <v>0</v>
      </c>
      <c r="AD167" s="519">
        <v>0</v>
      </c>
      <c r="AE167" s="519">
        <v>0</v>
      </c>
      <c r="AF167" s="519">
        <v>0</v>
      </c>
      <c r="AG167" s="519">
        <v>0</v>
      </c>
      <c r="AH167" s="519">
        <v>0</v>
      </c>
      <c r="AI167" s="519">
        <v>0</v>
      </c>
      <c r="AJ167" s="519">
        <v>0</v>
      </c>
      <c r="AK167" s="519">
        <v>0</v>
      </c>
      <c r="AL167" s="519">
        <v>0</v>
      </c>
      <c r="AM167" s="519">
        <v>0</v>
      </c>
      <c r="AN167" s="519">
        <v>0</v>
      </c>
      <c r="AO167" s="519">
        <v>0</v>
      </c>
      <c r="AP167" s="519">
        <v>0</v>
      </c>
      <c r="AQ167" s="519">
        <v>0</v>
      </c>
      <c r="AR167" s="519">
        <v>0</v>
      </c>
      <c r="AS167" s="519">
        <v>0</v>
      </c>
      <c r="AT167" s="519">
        <v>0</v>
      </c>
      <c r="AU167" s="519">
        <v>10582</v>
      </c>
      <c r="AV167" s="519">
        <v>0</v>
      </c>
      <c r="AW167" s="519">
        <v>0</v>
      </c>
      <c r="AX167" s="519">
        <v>0</v>
      </c>
      <c r="AY167" s="519">
        <v>0</v>
      </c>
      <c r="AZ167" s="519">
        <v>0</v>
      </c>
      <c r="BA167" s="519">
        <v>0</v>
      </c>
      <c r="BB167" s="519">
        <v>0</v>
      </c>
      <c r="BC167" s="519">
        <v>0</v>
      </c>
      <c r="BD167" s="519">
        <v>0</v>
      </c>
      <c r="BE167" s="519">
        <v>0</v>
      </c>
      <c r="BF167" s="519">
        <v>0</v>
      </c>
      <c r="BG167" s="519">
        <v>0</v>
      </c>
      <c r="BH167" s="519">
        <v>0</v>
      </c>
      <c r="BI167" s="519">
        <v>0</v>
      </c>
      <c r="BJ167" s="519">
        <v>0</v>
      </c>
      <c r="BK167" s="519">
        <v>0</v>
      </c>
      <c r="BL167" s="519">
        <v>0</v>
      </c>
      <c r="BM167" s="519">
        <v>0</v>
      </c>
      <c r="BN167" s="519">
        <v>0</v>
      </c>
      <c r="BO167" s="519">
        <v>0</v>
      </c>
      <c r="BP167" s="519">
        <v>0</v>
      </c>
      <c r="BQ167" s="519">
        <v>0</v>
      </c>
      <c r="BR167" s="519">
        <v>0</v>
      </c>
      <c r="BS167" s="519">
        <v>0</v>
      </c>
      <c r="BT167" s="519">
        <v>0</v>
      </c>
      <c r="BU167" s="519">
        <v>0</v>
      </c>
      <c r="BV167" s="519">
        <v>0</v>
      </c>
      <c r="BW167" s="519">
        <v>0</v>
      </c>
      <c r="BX167" s="519">
        <v>0</v>
      </c>
      <c r="BY167" s="519">
        <v>0</v>
      </c>
      <c r="BZ167" s="519">
        <v>0</v>
      </c>
      <c r="CA167" s="519">
        <v>0</v>
      </c>
      <c r="CB167" s="519">
        <v>0</v>
      </c>
      <c r="CC167" s="519">
        <v>0</v>
      </c>
      <c r="CD167" s="519">
        <v>0</v>
      </c>
      <c r="CE167" s="519">
        <v>0</v>
      </c>
      <c r="CF167" s="519">
        <v>0</v>
      </c>
      <c r="CG167" s="519">
        <v>0</v>
      </c>
      <c r="CH167" s="519">
        <v>0</v>
      </c>
      <c r="CI167" s="519">
        <v>0</v>
      </c>
      <c r="CJ167" s="519">
        <v>0</v>
      </c>
      <c r="CK167" s="519">
        <v>0</v>
      </c>
      <c r="CL167" s="519">
        <v>0</v>
      </c>
      <c r="CM167" s="519">
        <v>0</v>
      </c>
      <c r="CN167" s="519">
        <v>0</v>
      </c>
      <c r="CO167" s="519">
        <v>0</v>
      </c>
      <c r="CP167" s="519">
        <v>0</v>
      </c>
      <c r="CQ167" s="519">
        <v>0</v>
      </c>
      <c r="CR167" s="519">
        <v>0</v>
      </c>
      <c r="CS167" s="519">
        <v>0</v>
      </c>
      <c r="CT167" s="519">
        <v>0</v>
      </c>
      <c r="CU167" s="519">
        <v>0</v>
      </c>
      <c r="CV167" s="519">
        <v>0</v>
      </c>
      <c r="CW167" s="519">
        <v>0</v>
      </c>
      <c r="CX167" s="519">
        <v>0</v>
      </c>
      <c r="CY167" s="519">
        <v>0</v>
      </c>
      <c r="CZ167" s="519">
        <v>0</v>
      </c>
      <c r="DA167" s="519">
        <v>0</v>
      </c>
      <c r="DB167" s="519">
        <v>0</v>
      </c>
      <c r="DC167" s="519">
        <v>0</v>
      </c>
      <c r="DD167" s="519">
        <v>0</v>
      </c>
      <c r="DE167" s="519">
        <v>0</v>
      </c>
      <c r="DF167" s="519">
        <v>0</v>
      </c>
      <c r="DG167" s="519">
        <v>0</v>
      </c>
      <c r="DH167" s="519">
        <v>0</v>
      </c>
      <c r="DI167" s="519">
        <v>0</v>
      </c>
      <c r="DJ167" s="519">
        <v>0</v>
      </c>
      <c r="DK167" s="519">
        <v>0</v>
      </c>
      <c r="DL167" s="519">
        <v>0</v>
      </c>
      <c r="DM167" s="519">
        <v>0</v>
      </c>
      <c r="DN167" s="519">
        <v>0</v>
      </c>
      <c r="DO167" s="519">
        <v>0</v>
      </c>
      <c r="DP167" s="519">
        <v>0</v>
      </c>
      <c r="DQ167" s="519">
        <v>0</v>
      </c>
      <c r="DR167" s="519">
        <v>0</v>
      </c>
      <c r="DS167" s="519">
        <v>0</v>
      </c>
      <c r="DT167" s="519">
        <v>0</v>
      </c>
      <c r="DU167" s="519">
        <v>0</v>
      </c>
      <c r="DV167" s="519">
        <v>0</v>
      </c>
      <c r="DW167" s="519">
        <v>0</v>
      </c>
      <c r="DX167" s="519">
        <v>0</v>
      </c>
      <c r="DY167" s="131"/>
      <c r="DZ167" s="337"/>
      <c r="EA167" s="519" t="s">
        <v>1061</v>
      </c>
      <c r="EB167" s="519" t="s">
        <v>1059</v>
      </c>
      <c r="EC167" s="519">
        <v>42</v>
      </c>
      <c r="ED167" s="521" t="str">
        <f t="shared" si="8"/>
        <v>SDN150142</v>
      </c>
      <c r="EE167" s="519">
        <v>10000</v>
      </c>
      <c r="EF167" s="519">
        <v>10000</v>
      </c>
      <c r="EG167" s="519">
        <v>10000</v>
      </c>
      <c r="EH167" s="519">
        <v>10000</v>
      </c>
      <c r="EI167" s="519">
        <v>10000</v>
      </c>
      <c r="EJ167" s="519">
        <v>10000</v>
      </c>
      <c r="EK167" s="519">
        <v>10000</v>
      </c>
      <c r="EL167" s="519">
        <v>10000</v>
      </c>
      <c r="EM167" s="519">
        <v>10000</v>
      </c>
      <c r="EN167" s="519">
        <v>10000</v>
      </c>
      <c r="EO167" s="519">
        <v>10000</v>
      </c>
      <c r="EP167" s="519">
        <v>10000</v>
      </c>
      <c r="EQ167" s="519">
        <v>10000</v>
      </c>
      <c r="ER167" s="519">
        <v>10000</v>
      </c>
      <c r="ES167" s="519">
        <v>10582</v>
      </c>
      <c r="ET167" s="519">
        <v>10582</v>
      </c>
      <c r="EU167" s="519">
        <v>10582</v>
      </c>
      <c r="EV167" s="519">
        <v>10582</v>
      </c>
      <c r="EW167" s="519">
        <v>10582</v>
      </c>
      <c r="EX167" s="519">
        <v>10582</v>
      </c>
      <c r="EY167" s="519">
        <v>10582</v>
      </c>
      <c r="EZ167" s="519">
        <v>10582</v>
      </c>
      <c r="FA167" s="519">
        <v>10582</v>
      </c>
      <c r="FB167" s="519">
        <v>10582</v>
      </c>
      <c r="FC167" s="519">
        <v>10582</v>
      </c>
      <c r="FD167" s="519">
        <v>10582</v>
      </c>
      <c r="FE167" s="519">
        <v>10582</v>
      </c>
      <c r="FF167" s="519">
        <v>10582</v>
      </c>
      <c r="FG167" s="519">
        <v>10582</v>
      </c>
      <c r="FH167" s="519">
        <v>10582</v>
      </c>
      <c r="FI167" s="519">
        <v>0</v>
      </c>
      <c r="FJ167" s="519">
        <v>0</v>
      </c>
      <c r="FK167" s="519">
        <v>0</v>
      </c>
      <c r="FL167" s="519">
        <v>0</v>
      </c>
      <c r="FM167" s="519">
        <v>0</v>
      </c>
      <c r="FN167" s="519">
        <v>0</v>
      </c>
      <c r="FO167" s="519">
        <v>0</v>
      </c>
      <c r="FP167" s="519">
        <v>0</v>
      </c>
      <c r="FQ167" s="519">
        <v>0</v>
      </c>
      <c r="FR167" s="519">
        <v>0</v>
      </c>
      <c r="FS167" s="519">
        <v>0</v>
      </c>
      <c r="FT167" s="519">
        <v>0</v>
      </c>
      <c r="FU167" s="519">
        <v>0</v>
      </c>
      <c r="FV167" s="519">
        <v>0</v>
      </c>
      <c r="FW167" s="519">
        <v>0</v>
      </c>
      <c r="FX167" s="519">
        <v>0</v>
      </c>
      <c r="FY167" s="519">
        <v>0</v>
      </c>
      <c r="FZ167" s="519">
        <v>0</v>
      </c>
      <c r="GA167" s="519">
        <v>0</v>
      </c>
      <c r="GB167" s="519">
        <v>0</v>
      </c>
      <c r="GC167" s="519">
        <v>0</v>
      </c>
      <c r="GD167" s="519">
        <v>0</v>
      </c>
      <c r="GE167" s="519">
        <v>0</v>
      </c>
      <c r="GF167" s="519">
        <v>0</v>
      </c>
      <c r="GG167" s="519">
        <v>0</v>
      </c>
      <c r="GH167" s="519">
        <v>0</v>
      </c>
      <c r="GI167" s="519">
        <v>0</v>
      </c>
      <c r="GJ167" s="519">
        <v>0</v>
      </c>
      <c r="GK167" s="519">
        <v>0</v>
      </c>
      <c r="GL167" s="519">
        <v>0</v>
      </c>
      <c r="GM167" s="519">
        <v>0</v>
      </c>
      <c r="GN167" s="519">
        <v>0</v>
      </c>
      <c r="GO167" s="519">
        <v>0</v>
      </c>
      <c r="GP167" s="519">
        <v>0</v>
      </c>
      <c r="GQ167" s="519">
        <v>0</v>
      </c>
      <c r="GR167" s="519">
        <v>0</v>
      </c>
      <c r="GS167" s="519">
        <v>0</v>
      </c>
      <c r="GT167" s="519">
        <v>0</v>
      </c>
      <c r="GU167" s="519">
        <v>0</v>
      </c>
      <c r="GV167" s="519">
        <v>0</v>
      </c>
      <c r="GW167" s="519">
        <v>0</v>
      </c>
      <c r="GX167" s="519">
        <v>0</v>
      </c>
      <c r="GY167" s="519">
        <v>0</v>
      </c>
      <c r="GZ167" s="519">
        <v>0</v>
      </c>
      <c r="HA167" s="519">
        <v>0</v>
      </c>
      <c r="HB167" s="519">
        <v>0</v>
      </c>
      <c r="HC167" s="519">
        <v>0</v>
      </c>
      <c r="HD167" s="519">
        <v>0</v>
      </c>
      <c r="HE167" s="519">
        <v>0</v>
      </c>
      <c r="HF167" s="519">
        <v>0</v>
      </c>
      <c r="HG167" s="519">
        <v>0</v>
      </c>
      <c r="HH167" s="519">
        <v>0</v>
      </c>
      <c r="HI167" s="519">
        <v>0</v>
      </c>
      <c r="HJ167" s="519">
        <v>0</v>
      </c>
      <c r="HK167" s="519">
        <v>0</v>
      </c>
      <c r="HL167" s="519">
        <v>0</v>
      </c>
      <c r="HM167" s="519">
        <v>0</v>
      </c>
      <c r="HN167" s="519">
        <v>0</v>
      </c>
      <c r="HO167" s="519">
        <v>0</v>
      </c>
      <c r="HP167" s="519">
        <v>0</v>
      </c>
      <c r="HQ167" s="519">
        <v>0</v>
      </c>
      <c r="HR167" s="519">
        <v>0</v>
      </c>
      <c r="HS167" s="519">
        <v>0</v>
      </c>
      <c r="HT167" s="519">
        <v>0</v>
      </c>
      <c r="HU167" s="519">
        <v>0</v>
      </c>
      <c r="HV167" s="519">
        <v>0</v>
      </c>
      <c r="HW167" s="519">
        <v>0</v>
      </c>
      <c r="HX167" s="519">
        <v>0</v>
      </c>
      <c r="HY167" s="519">
        <v>0</v>
      </c>
      <c r="HZ167" s="519">
        <v>0</v>
      </c>
      <c r="IA167" s="519">
        <v>0</v>
      </c>
      <c r="IB167" s="519">
        <v>0</v>
      </c>
      <c r="IC167" s="519">
        <v>0</v>
      </c>
      <c r="ID167" s="519">
        <v>0</v>
      </c>
      <c r="IE167" s="519">
        <v>0</v>
      </c>
      <c r="IF167" s="519">
        <v>0</v>
      </c>
      <c r="IG167" s="519">
        <v>0</v>
      </c>
      <c r="IH167" s="519">
        <v>0</v>
      </c>
      <c r="II167" s="519">
        <v>0</v>
      </c>
      <c r="IJ167" s="519">
        <v>0</v>
      </c>
      <c r="IK167" s="519">
        <v>0</v>
      </c>
    </row>
    <row r="168" spans="1:245" hidden="1">
      <c r="A168" s="337"/>
      <c r="B168" s="519" t="s">
        <v>1058</v>
      </c>
      <c r="C168" s="519"/>
      <c r="D168" s="519"/>
      <c r="E168" s="519"/>
      <c r="F168" s="519">
        <v>1</v>
      </c>
      <c r="G168" s="519"/>
      <c r="H168" s="519">
        <v>16</v>
      </c>
      <c r="I168" s="519">
        <v>6</v>
      </c>
      <c r="J168" s="519" t="str">
        <f t="shared" si="9"/>
        <v>SDN10011606</v>
      </c>
      <c r="K168" s="519">
        <v>772</v>
      </c>
      <c r="M168" s="337"/>
      <c r="N168" s="519" t="s">
        <v>1061</v>
      </c>
      <c r="O168" s="519" t="s">
        <v>1059</v>
      </c>
      <c r="P168" s="519">
        <v>43</v>
      </c>
      <c r="Q168" s="183" t="str">
        <f t="shared" si="7"/>
        <v>SDN150143</v>
      </c>
      <c r="R168" s="519">
        <v>0</v>
      </c>
      <c r="S168" s="519">
        <v>0</v>
      </c>
      <c r="T168" s="519">
        <v>0</v>
      </c>
      <c r="U168" s="519">
        <v>0</v>
      </c>
      <c r="V168" s="519">
        <v>0</v>
      </c>
      <c r="W168" s="519">
        <v>0</v>
      </c>
      <c r="X168" s="519">
        <v>0</v>
      </c>
      <c r="Y168" s="519">
        <v>0</v>
      </c>
      <c r="Z168" s="519">
        <v>0</v>
      </c>
      <c r="AA168" s="519">
        <v>0</v>
      </c>
      <c r="AB168" s="519">
        <v>0</v>
      </c>
      <c r="AC168" s="519">
        <v>0</v>
      </c>
      <c r="AD168" s="519">
        <v>0</v>
      </c>
      <c r="AE168" s="519">
        <v>0</v>
      </c>
      <c r="AF168" s="519">
        <v>0</v>
      </c>
      <c r="AG168" s="519">
        <v>0</v>
      </c>
      <c r="AH168" s="519">
        <v>0</v>
      </c>
      <c r="AI168" s="519">
        <v>0</v>
      </c>
      <c r="AJ168" s="519">
        <v>0</v>
      </c>
      <c r="AK168" s="519">
        <v>0</v>
      </c>
      <c r="AL168" s="519">
        <v>0</v>
      </c>
      <c r="AM168" s="519">
        <v>0</v>
      </c>
      <c r="AN168" s="519">
        <v>0</v>
      </c>
      <c r="AO168" s="519">
        <v>0</v>
      </c>
      <c r="AP168" s="519">
        <v>0</v>
      </c>
      <c r="AQ168" s="519">
        <v>0</v>
      </c>
      <c r="AR168" s="519">
        <v>0</v>
      </c>
      <c r="AS168" s="519">
        <v>0</v>
      </c>
      <c r="AT168" s="519">
        <v>0</v>
      </c>
      <c r="AU168" s="519">
        <v>11292.2</v>
      </c>
      <c r="AV168" s="519">
        <v>0</v>
      </c>
      <c r="AW168" s="519">
        <v>0</v>
      </c>
      <c r="AX168" s="519">
        <v>0</v>
      </c>
      <c r="AY168" s="519">
        <v>0</v>
      </c>
      <c r="AZ168" s="519">
        <v>0</v>
      </c>
      <c r="BA168" s="519">
        <v>0</v>
      </c>
      <c r="BB168" s="519">
        <v>0</v>
      </c>
      <c r="BC168" s="519">
        <v>0</v>
      </c>
      <c r="BD168" s="519">
        <v>0</v>
      </c>
      <c r="BE168" s="519">
        <v>0</v>
      </c>
      <c r="BF168" s="519">
        <v>0</v>
      </c>
      <c r="BG168" s="519">
        <v>0</v>
      </c>
      <c r="BH168" s="519">
        <v>0</v>
      </c>
      <c r="BI168" s="519">
        <v>0</v>
      </c>
      <c r="BJ168" s="519">
        <v>0</v>
      </c>
      <c r="BK168" s="519">
        <v>0</v>
      </c>
      <c r="BL168" s="519">
        <v>0</v>
      </c>
      <c r="BM168" s="519">
        <v>0</v>
      </c>
      <c r="BN168" s="519">
        <v>0</v>
      </c>
      <c r="BO168" s="519">
        <v>0</v>
      </c>
      <c r="BP168" s="519">
        <v>0</v>
      </c>
      <c r="BQ168" s="519">
        <v>0</v>
      </c>
      <c r="BR168" s="519">
        <v>0</v>
      </c>
      <c r="BS168" s="519">
        <v>0</v>
      </c>
      <c r="BT168" s="519">
        <v>0</v>
      </c>
      <c r="BU168" s="519">
        <v>0</v>
      </c>
      <c r="BV168" s="519">
        <v>0</v>
      </c>
      <c r="BW168" s="519">
        <v>0</v>
      </c>
      <c r="BX168" s="519">
        <v>0</v>
      </c>
      <c r="BY168" s="519">
        <v>0</v>
      </c>
      <c r="BZ168" s="519">
        <v>0</v>
      </c>
      <c r="CA168" s="519">
        <v>0</v>
      </c>
      <c r="CB168" s="519">
        <v>0</v>
      </c>
      <c r="CC168" s="519">
        <v>0</v>
      </c>
      <c r="CD168" s="519">
        <v>0</v>
      </c>
      <c r="CE168" s="519">
        <v>0</v>
      </c>
      <c r="CF168" s="519">
        <v>0</v>
      </c>
      <c r="CG168" s="519">
        <v>0</v>
      </c>
      <c r="CH168" s="519">
        <v>0</v>
      </c>
      <c r="CI168" s="519">
        <v>0</v>
      </c>
      <c r="CJ168" s="519">
        <v>0</v>
      </c>
      <c r="CK168" s="519">
        <v>0</v>
      </c>
      <c r="CL168" s="519">
        <v>0</v>
      </c>
      <c r="CM168" s="519">
        <v>0</v>
      </c>
      <c r="CN168" s="519">
        <v>0</v>
      </c>
      <c r="CO168" s="519">
        <v>0</v>
      </c>
      <c r="CP168" s="519">
        <v>0</v>
      </c>
      <c r="CQ168" s="519">
        <v>0</v>
      </c>
      <c r="CR168" s="519">
        <v>0</v>
      </c>
      <c r="CS168" s="519">
        <v>0</v>
      </c>
      <c r="CT168" s="519">
        <v>0</v>
      </c>
      <c r="CU168" s="519">
        <v>0</v>
      </c>
      <c r="CV168" s="519">
        <v>0</v>
      </c>
      <c r="CW168" s="519">
        <v>0</v>
      </c>
      <c r="CX168" s="519">
        <v>0</v>
      </c>
      <c r="CY168" s="519">
        <v>0</v>
      </c>
      <c r="CZ168" s="519">
        <v>0</v>
      </c>
      <c r="DA168" s="519">
        <v>0</v>
      </c>
      <c r="DB168" s="519">
        <v>0</v>
      </c>
      <c r="DC168" s="519">
        <v>0</v>
      </c>
      <c r="DD168" s="519">
        <v>0</v>
      </c>
      <c r="DE168" s="519">
        <v>0</v>
      </c>
      <c r="DF168" s="519">
        <v>0</v>
      </c>
      <c r="DG168" s="519">
        <v>0</v>
      </c>
      <c r="DH168" s="519">
        <v>0</v>
      </c>
      <c r="DI168" s="519">
        <v>0</v>
      </c>
      <c r="DJ168" s="519">
        <v>0</v>
      </c>
      <c r="DK168" s="519">
        <v>0</v>
      </c>
      <c r="DL168" s="519">
        <v>0</v>
      </c>
      <c r="DM168" s="519">
        <v>0</v>
      </c>
      <c r="DN168" s="519">
        <v>0</v>
      </c>
      <c r="DO168" s="519">
        <v>0</v>
      </c>
      <c r="DP168" s="519">
        <v>0</v>
      </c>
      <c r="DQ168" s="519">
        <v>0</v>
      </c>
      <c r="DR168" s="519">
        <v>0</v>
      </c>
      <c r="DS168" s="519">
        <v>0</v>
      </c>
      <c r="DT168" s="519">
        <v>0</v>
      </c>
      <c r="DU168" s="519">
        <v>0</v>
      </c>
      <c r="DV168" s="519">
        <v>0</v>
      </c>
      <c r="DW168" s="519">
        <v>0</v>
      </c>
      <c r="DX168" s="519">
        <v>0</v>
      </c>
      <c r="DY168" s="131"/>
      <c r="DZ168" s="337"/>
      <c r="EA168" s="519" t="s">
        <v>1061</v>
      </c>
      <c r="EB168" s="519" t="s">
        <v>1059</v>
      </c>
      <c r="EC168" s="519">
        <v>43</v>
      </c>
      <c r="ED168" s="521" t="str">
        <f t="shared" si="8"/>
        <v>SDN150143</v>
      </c>
      <c r="EE168" s="519">
        <v>10000</v>
      </c>
      <c r="EF168" s="519">
        <v>10000</v>
      </c>
      <c r="EG168" s="519">
        <v>10000</v>
      </c>
      <c r="EH168" s="519">
        <v>10000</v>
      </c>
      <c r="EI168" s="519">
        <v>10000</v>
      </c>
      <c r="EJ168" s="519">
        <v>10000</v>
      </c>
      <c r="EK168" s="519">
        <v>10000</v>
      </c>
      <c r="EL168" s="519">
        <v>10000</v>
      </c>
      <c r="EM168" s="519">
        <v>10000</v>
      </c>
      <c r="EN168" s="519">
        <v>10000</v>
      </c>
      <c r="EO168" s="519">
        <v>10000</v>
      </c>
      <c r="EP168" s="519">
        <v>10000</v>
      </c>
      <c r="EQ168" s="519">
        <v>10000</v>
      </c>
      <c r="ER168" s="519">
        <v>10618</v>
      </c>
      <c r="ES168" s="519">
        <v>11292.2</v>
      </c>
      <c r="ET168" s="519">
        <v>11292.2</v>
      </c>
      <c r="EU168" s="519">
        <v>11292.2</v>
      </c>
      <c r="EV168" s="519">
        <v>11292.2</v>
      </c>
      <c r="EW168" s="519">
        <v>11292.2</v>
      </c>
      <c r="EX168" s="519">
        <v>11292.2</v>
      </c>
      <c r="EY168" s="519">
        <v>11292.2</v>
      </c>
      <c r="EZ168" s="519">
        <v>11292.2</v>
      </c>
      <c r="FA168" s="519">
        <v>11292.2</v>
      </c>
      <c r="FB168" s="519">
        <v>11292.2</v>
      </c>
      <c r="FC168" s="519">
        <v>11292.2</v>
      </c>
      <c r="FD168" s="519">
        <v>11292.2</v>
      </c>
      <c r="FE168" s="519">
        <v>11292.2</v>
      </c>
      <c r="FF168" s="519">
        <v>11292.2</v>
      </c>
      <c r="FG168" s="519">
        <v>11292.2</v>
      </c>
      <c r="FH168" s="519">
        <v>11292.2</v>
      </c>
      <c r="FI168" s="519">
        <v>0</v>
      </c>
      <c r="FJ168" s="519">
        <v>0</v>
      </c>
      <c r="FK168" s="519">
        <v>0</v>
      </c>
      <c r="FL168" s="519">
        <v>0</v>
      </c>
      <c r="FM168" s="519">
        <v>0</v>
      </c>
      <c r="FN168" s="519">
        <v>0</v>
      </c>
      <c r="FO168" s="519">
        <v>0</v>
      </c>
      <c r="FP168" s="519">
        <v>0</v>
      </c>
      <c r="FQ168" s="519">
        <v>0</v>
      </c>
      <c r="FR168" s="519">
        <v>0</v>
      </c>
      <c r="FS168" s="519">
        <v>0</v>
      </c>
      <c r="FT168" s="519">
        <v>0</v>
      </c>
      <c r="FU168" s="519">
        <v>0</v>
      </c>
      <c r="FV168" s="519">
        <v>0</v>
      </c>
      <c r="FW168" s="519">
        <v>0</v>
      </c>
      <c r="FX168" s="519">
        <v>0</v>
      </c>
      <c r="FY168" s="519">
        <v>0</v>
      </c>
      <c r="FZ168" s="519">
        <v>0</v>
      </c>
      <c r="GA168" s="519">
        <v>0</v>
      </c>
      <c r="GB168" s="519">
        <v>0</v>
      </c>
      <c r="GC168" s="519">
        <v>0</v>
      </c>
      <c r="GD168" s="519">
        <v>0</v>
      </c>
      <c r="GE168" s="519">
        <v>0</v>
      </c>
      <c r="GF168" s="519">
        <v>0</v>
      </c>
      <c r="GG168" s="519">
        <v>0</v>
      </c>
      <c r="GH168" s="519">
        <v>0</v>
      </c>
      <c r="GI168" s="519">
        <v>0</v>
      </c>
      <c r="GJ168" s="519">
        <v>0</v>
      </c>
      <c r="GK168" s="519">
        <v>0</v>
      </c>
      <c r="GL168" s="519">
        <v>0</v>
      </c>
      <c r="GM168" s="519">
        <v>0</v>
      </c>
      <c r="GN168" s="519">
        <v>0</v>
      </c>
      <c r="GO168" s="519">
        <v>0</v>
      </c>
      <c r="GP168" s="519">
        <v>0</v>
      </c>
      <c r="GQ168" s="519">
        <v>0</v>
      </c>
      <c r="GR168" s="519">
        <v>0</v>
      </c>
      <c r="GS168" s="519">
        <v>0</v>
      </c>
      <c r="GT168" s="519">
        <v>0</v>
      </c>
      <c r="GU168" s="519">
        <v>0</v>
      </c>
      <c r="GV168" s="519">
        <v>0</v>
      </c>
      <c r="GW168" s="519">
        <v>0</v>
      </c>
      <c r="GX168" s="519">
        <v>0</v>
      </c>
      <c r="GY168" s="519">
        <v>0</v>
      </c>
      <c r="GZ168" s="519">
        <v>0</v>
      </c>
      <c r="HA168" s="519">
        <v>0</v>
      </c>
      <c r="HB168" s="519">
        <v>0</v>
      </c>
      <c r="HC168" s="519">
        <v>0</v>
      </c>
      <c r="HD168" s="519">
        <v>0</v>
      </c>
      <c r="HE168" s="519">
        <v>0</v>
      </c>
      <c r="HF168" s="519">
        <v>0</v>
      </c>
      <c r="HG168" s="519">
        <v>0</v>
      </c>
      <c r="HH168" s="519">
        <v>0</v>
      </c>
      <c r="HI168" s="519">
        <v>0</v>
      </c>
      <c r="HJ168" s="519">
        <v>0</v>
      </c>
      <c r="HK168" s="519">
        <v>0</v>
      </c>
      <c r="HL168" s="519">
        <v>0</v>
      </c>
      <c r="HM168" s="519">
        <v>0</v>
      </c>
      <c r="HN168" s="519">
        <v>0</v>
      </c>
      <c r="HO168" s="519">
        <v>0</v>
      </c>
      <c r="HP168" s="519">
        <v>0</v>
      </c>
      <c r="HQ168" s="519">
        <v>0</v>
      </c>
      <c r="HR168" s="519">
        <v>0</v>
      </c>
      <c r="HS168" s="519">
        <v>0</v>
      </c>
      <c r="HT168" s="519">
        <v>0</v>
      </c>
      <c r="HU168" s="519">
        <v>0</v>
      </c>
      <c r="HV168" s="519">
        <v>0</v>
      </c>
      <c r="HW168" s="519">
        <v>0</v>
      </c>
      <c r="HX168" s="519">
        <v>0</v>
      </c>
      <c r="HY168" s="519">
        <v>0</v>
      </c>
      <c r="HZ168" s="519">
        <v>0</v>
      </c>
      <c r="IA168" s="519">
        <v>0</v>
      </c>
      <c r="IB168" s="519">
        <v>0</v>
      </c>
      <c r="IC168" s="519">
        <v>0</v>
      </c>
      <c r="ID168" s="519">
        <v>0</v>
      </c>
      <c r="IE168" s="519">
        <v>0</v>
      </c>
      <c r="IF168" s="519">
        <v>0</v>
      </c>
      <c r="IG168" s="519">
        <v>0</v>
      </c>
      <c r="IH168" s="519">
        <v>0</v>
      </c>
      <c r="II168" s="519">
        <v>0</v>
      </c>
      <c r="IJ168" s="519">
        <v>0</v>
      </c>
      <c r="IK168" s="519">
        <v>0</v>
      </c>
    </row>
    <row r="169" spans="1:245" hidden="1">
      <c r="A169" s="337"/>
      <c r="B169" s="519" t="s">
        <v>1058</v>
      </c>
      <c r="C169" s="519"/>
      <c r="D169" s="519"/>
      <c r="E169" s="519"/>
      <c r="F169" s="519">
        <v>1</v>
      </c>
      <c r="G169" s="519"/>
      <c r="H169" s="519">
        <v>16</v>
      </c>
      <c r="I169" s="519">
        <v>7</v>
      </c>
      <c r="J169" s="519" t="str">
        <f t="shared" si="9"/>
        <v>SDN10011607</v>
      </c>
      <c r="K169" s="519">
        <v>772</v>
      </c>
      <c r="M169" s="337"/>
      <c r="N169" s="519" t="s">
        <v>1061</v>
      </c>
      <c r="O169" s="519" t="s">
        <v>1059</v>
      </c>
      <c r="P169" s="519">
        <v>44</v>
      </c>
      <c r="Q169" s="183" t="str">
        <f t="shared" si="7"/>
        <v>SDN150144</v>
      </c>
      <c r="R169" s="519">
        <v>0</v>
      </c>
      <c r="S169" s="519">
        <v>0</v>
      </c>
      <c r="T169" s="519">
        <v>0</v>
      </c>
      <c r="U169" s="519">
        <v>0</v>
      </c>
      <c r="V169" s="519">
        <v>0</v>
      </c>
      <c r="W169" s="519">
        <v>0</v>
      </c>
      <c r="X169" s="519">
        <v>0</v>
      </c>
      <c r="Y169" s="519">
        <v>0</v>
      </c>
      <c r="Z169" s="519">
        <v>0</v>
      </c>
      <c r="AA169" s="519">
        <v>0</v>
      </c>
      <c r="AB169" s="519">
        <v>0</v>
      </c>
      <c r="AC169" s="519">
        <v>0</v>
      </c>
      <c r="AD169" s="519">
        <v>0</v>
      </c>
      <c r="AE169" s="519">
        <v>0</v>
      </c>
      <c r="AF169" s="519">
        <v>0</v>
      </c>
      <c r="AG169" s="519">
        <v>0</v>
      </c>
      <c r="AH169" s="519">
        <v>0</v>
      </c>
      <c r="AI169" s="519">
        <v>0</v>
      </c>
      <c r="AJ169" s="519">
        <v>0</v>
      </c>
      <c r="AK169" s="519">
        <v>0</v>
      </c>
      <c r="AL169" s="519">
        <v>0</v>
      </c>
      <c r="AM169" s="519">
        <v>0</v>
      </c>
      <c r="AN169" s="519">
        <v>0</v>
      </c>
      <c r="AO169" s="519">
        <v>0</v>
      </c>
      <c r="AP169" s="519">
        <v>0</v>
      </c>
      <c r="AQ169" s="519">
        <v>0</v>
      </c>
      <c r="AR169" s="519">
        <v>0</v>
      </c>
      <c r="AS169" s="519">
        <v>0</v>
      </c>
      <c r="AT169" s="519">
        <v>0</v>
      </c>
      <c r="AU169" s="519">
        <v>11931.4</v>
      </c>
      <c r="AV169" s="519">
        <v>0</v>
      </c>
      <c r="AW169" s="519">
        <v>0</v>
      </c>
      <c r="AX169" s="519">
        <v>0</v>
      </c>
      <c r="AY169" s="519">
        <v>0</v>
      </c>
      <c r="AZ169" s="519">
        <v>0</v>
      </c>
      <c r="BA169" s="519">
        <v>0</v>
      </c>
      <c r="BB169" s="519">
        <v>0</v>
      </c>
      <c r="BC169" s="519">
        <v>0</v>
      </c>
      <c r="BD169" s="519">
        <v>0</v>
      </c>
      <c r="BE169" s="519">
        <v>0</v>
      </c>
      <c r="BF169" s="519">
        <v>0</v>
      </c>
      <c r="BG169" s="519">
        <v>0</v>
      </c>
      <c r="BH169" s="519">
        <v>0</v>
      </c>
      <c r="BI169" s="519">
        <v>0</v>
      </c>
      <c r="BJ169" s="519">
        <v>0</v>
      </c>
      <c r="BK169" s="519">
        <v>0</v>
      </c>
      <c r="BL169" s="519">
        <v>0</v>
      </c>
      <c r="BM169" s="519">
        <v>0</v>
      </c>
      <c r="BN169" s="519">
        <v>0</v>
      </c>
      <c r="BO169" s="519">
        <v>0</v>
      </c>
      <c r="BP169" s="519">
        <v>0</v>
      </c>
      <c r="BQ169" s="519">
        <v>0</v>
      </c>
      <c r="BR169" s="519">
        <v>0</v>
      </c>
      <c r="BS169" s="519">
        <v>0</v>
      </c>
      <c r="BT169" s="519">
        <v>0</v>
      </c>
      <c r="BU169" s="519">
        <v>0</v>
      </c>
      <c r="BV169" s="519">
        <v>0</v>
      </c>
      <c r="BW169" s="519">
        <v>0</v>
      </c>
      <c r="BX169" s="519">
        <v>0</v>
      </c>
      <c r="BY169" s="519">
        <v>0</v>
      </c>
      <c r="BZ169" s="519">
        <v>0</v>
      </c>
      <c r="CA169" s="519">
        <v>0</v>
      </c>
      <c r="CB169" s="519">
        <v>0</v>
      </c>
      <c r="CC169" s="519">
        <v>0</v>
      </c>
      <c r="CD169" s="519">
        <v>0</v>
      </c>
      <c r="CE169" s="519">
        <v>0</v>
      </c>
      <c r="CF169" s="519">
        <v>0</v>
      </c>
      <c r="CG169" s="519">
        <v>0</v>
      </c>
      <c r="CH169" s="519">
        <v>0</v>
      </c>
      <c r="CI169" s="519">
        <v>0</v>
      </c>
      <c r="CJ169" s="519">
        <v>0</v>
      </c>
      <c r="CK169" s="519">
        <v>0</v>
      </c>
      <c r="CL169" s="519">
        <v>0</v>
      </c>
      <c r="CM169" s="519">
        <v>0</v>
      </c>
      <c r="CN169" s="519">
        <v>0</v>
      </c>
      <c r="CO169" s="519">
        <v>0</v>
      </c>
      <c r="CP169" s="519">
        <v>0</v>
      </c>
      <c r="CQ169" s="519">
        <v>0</v>
      </c>
      <c r="CR169" s="519">
        <v>0</v>
      </c>
      <c r="CS169" s="519">
        <v>0</v>
      </c>
      <c r="CT169" s="519">
        <v>0</v>
      </c>
      <c r="CU169" s="519">
        <v>0</v>
      </c>
      <c r="CV169" s="519">
        <v>0</v>
      </c>
      <c r="CW169" s="519">
        <v>0</v>
      </c>
      <c r="CX169" s="519">
        <v>0</v>
      </c>
      <c r="CY169" s="519">
        <v>0</v>
      </c>
      <c r="CZ169" s="519">
        <v>0</v>
      </c>
      <c r="DA169" s="519">
        <v>0</v>
      </c>
      <c r="DB169" s="519">
        <v>0</v>
      </c>
      <c r="DC169" s="519">
        <v>0</v>
      </c>
      <c r="DD169" s="519">
        <v>0</v>
      </c>
      <c r="DE169" s="519">
        <v>0</v>
      </c>
      <c r="DF169" s="519">
        <v>0</v>
      </c>
      <c r="DG169" s="519">
        <v>0</v>
      </c>
      <c r="DH169" s="519">
        <v>0</v>
      </c>
      <c r="DI169" s="519">
        <v>0</v>
      </c>
      <c r="DJ169" s="519">
        <v>0</v>
      </c>
      <c r="DK169" s="519">
        <v>0</v>
      </c>
      <c r="DL169" s="519">
        <v>0</v>
      </c>
      <c r="DM169" s="519">
        <v>0</v>
      </c>
      <c r="DN169" s="519">
        <v>0</v>
      </c>
      <c r="DO169" s="519">
        <v>0</v>
      </c>
      <c r="DP169" s="519">
        <v>0</v>
      </c>
      <c r="DQ169" s="519">
        <v>0</v>
      </c>
      <c r="DR169" s="519">
        <v>0</v>
      </c>
      <c r="DS169" s="519">
        <v>0</v>
      </c>
      <c r="DT169" s="519">
        <v>0</v>
      </c>
      <c r="DU169" s="519">
        <v>0</v>
      </c>
      <c r="DV169" s="519">
        <v>0</v>
      </c>
      <c r="DW169" s="519">
        <v>0</v>
      </c>
      <c r="DX169" s="519">
        <v>0</v>
      </c>
      <c r="DY169" s="131"/>
      <c r="DZ169" s="337"/>
      <c r="EA169" s="519" t="s">
        <v>1061</v>
      </c>
      <c r="EB169" s="519" t="s">
        <v>1059</v>
      </c>
      <c r="EC169" s="519">
        <v>44</v>
      </c>
      <c r="ED169" s="521" t="str">
        <f t="shared" si="8"/>
        <v>SDN150144</v>
      </c>
      <c r="EE169" s="519">
        <v>10000</v>
      </c>
      <c r="EF169" s="519">
        <v>10000</v>
      </c>
      <c r="EG169" s="519">
        <v>10000</v>
      </c>
      <c r="EH169" s="519">
        <v>10000</v>
      </c>
      <c r="EI169" s="519">
        <v>10000</v>
      </c>
      <c r="EJ169" s="519">
        <v>10000</v>
      </c>
      <c r="EK169" s="519">
        <v>10000</v>
      </c>
      <c r="EL169" s="519">
        <v>10000</v>
      </c>
      <c r="EM169" s="519">
        <v>10000</v>
      </c>
      <c r="EN169" s="519">
        <v>10000</v>
      </c>
      <c r="EO169" s="519">
        <v>10000</v>
      </c>
      <c r="EP169" s="519">
        <v>10000</v>
      </c>
      <c r="EQ169" s="519">
        <v>10506.7</v>
      </c>
      <c r="ER169" s="519">
        <v>11219</v>
      </c>
      <c r="ES169" s="519">
        <v>11931.4</v>
      </c>
      <c r="ET169" s="519">
        <v>11931.4</v>
      </c>
      <c r="EU169" s="519">
        <v>11931.4</v>
      </c>
      <c r="EV169" s="519">
        <v>11931.4</v>
      </c>
      <c r="EW169" s="519">
        <v>11931.4</v>
      </c>
      <c r="EX169" s="519">
        <v>11931.4</v>
      </c>
      <c r="EY169" s="519">
        <v>11931.4</v>
      </c>
      <c r="EZ169" s="519">
        <v>11931.4</v>
      </c>
      <c r="FA169" s="519">
        <v>11931.4</v>
      </c>
      <c r="FB169" s="519">
        <v>11931.4</v>
      </c>
      <c r="FC169" s="519">
        <v>11931.4</v>
      </c>
      <c r="FD169" s="519">
        <v>11931.4</v>
      </c>
      <c r="FE169" s="519">
        <v>11931.4</v>
      </c>
      <c r="FF169" s="519">
        <v>11931.4</v>
      </c>
      <c r="FG169" s="519">
        <v>11931.4</v>
      </c>
      <c r="FH169" s="519">
        <v>11931.4</v>
      </c>
      <c r="FI169" s="519">
        <v>0</v>
      </c>
      <c r="FJ169" s="519">
        <v>0</v>
      </c>
      <c r="FK169" s="519">
        <v>0</v>
      </c>
      <c r="FL169" s="519">
        <v>0</v>
      </c>
      <c r="FM169" s="519">
        <v>0</v>
      </c>
      <c r="FN169" s="519">
        <v>0</v>
      </c>
      <c r="FO169" s="519">
        <v>0</v>
      </c>
      <c r="FP169" s="519">
        <v>0</v>
      </c>
      <c r="FQ169" s="519">
        <v>0</v>
      </c>
      <c r="FR169" s="519">
        <v>0</v>
      </c>
      <c r="FS169" s="519">
        <v>0</v>
      </c>
      <c r="FT169" s="519">
        <v>0</v>
      </c>
      <c r="FU169" s="519">
        <v>0</v>
      </c>
      <c r="FV169" s="519">
        <v>0</v>
      </c>
      <c r="FW169" s="519">
        <v>0</v>
      </c>
      <c r="FX169" s="519">
        <v>0</v>
      </c>
      <c r="FY169" s="519">
        <v>0</v>
      </c>
      <c r="FZ169" s="519">
        <v>0</v>
      </c>
      <c r="GA169" s="519">
        <v>0</v>
      </c>
      <c r="GB169" s="519">
        <v>0</v>
      </c>
      <c r="GC169" s="519">
        <v>0</v>
      </c>
      <c r="GD169" s="519">
        <v>0</v>
      </c>
      <c r="GE169" s="519">
        <v>0</v>
      </c>
      <c r="GF169" s="519">
        <v>0</v>
      </c>
      <c r="GG169" s="519">
        <v>0</v>
      </c>
      <c r="GH169" s="519">
        <v>0</v>
      </c>
      <c r="GI169" s="519">
        <v>0</v>
      </c>
      <c r="GJ169" s="519">
        <v>0</v>
      </c>
      <c r="GK169" s="519">
        <v>0</v>
      </c>
      <c r="GL169" s="519">
        <v>0</v>
      </c>
      <c r="GM169" s="519">
        <v>0</v>
      </c>
      <c r="GN169" s="519">
        <v>0</v>
      </c>
      <c r="GO169" s="519">
        <v>0</v>
      </c>
      <c r="GP169" s="519">
        <v>0</v>
      </c>
      <c r="GQ169" s="519">
        <v>0</v>
      </c>
      <c r="GR169" s="519">
        <v>0</v>
      </c>
      <c r="GS169" s="519">
        <v>0</v>
      </c>
      <c r="GT169" s="519">
        <v>0</v>
      </c>
      <c r="GU169" s="519">
        <v>0</v>
      </c>
      <c r="GV169" s="519">
        <v>0</v>
      </c>
      <c r="GW169" s="519">
        <v>0</v>
      </c>
      <c r="GX169" s="519">
        <v>0</v>
      </c>
      <c r="GY169" s="519">
        <v>0</v>
      </c>
      <c r="GZ169" s="519">
        <v>0</v>
      </c>
      <c r="HA169" s="519">
        <v>0</v>
      </c>
      <c r="HB169" s="519">
        <v>0</v>
      </c>
      <c r="HC169" s="519">
        <v>0</v>
      </c>
      <c r="HD169" s="519">
        <v>0</v>
      </c>
      <c r="HE169" s="519">
        <v>0</v>
      </c>
      <c r="HF169" s="519">
        <v>0</v>
      </c>
      <c r="HG169" s="519">
        <v>0</v>
      </c>
      <c r="HH169" s="519">
        <v>0</v>
      </c>
      <c r="HI169" s="519">
        <v>0</v>
      </c>
      <c r="HJ169" s="519">
        <v>0</v>
      </c>
      <c r="HK169" s="519">
        <v>0</v>
      </c>
      <c r="HL169" s="519">
        <v>0</v>
      </c>
      <c r="HM169" s="519">
        <v>0</v>
      </c>
      <c r="HN169" s="519">
        <v>0</v>
      </c>
      <c r="HO169" s="519">
        <v>0</v>
      </c>
      <c r="HP169" s="519">
        <v>0</v>
      </c>
      <c r="HQ169" s="519">
        <v>0</v>
      </c>
      <c r="HR169" s="519">
        <v>0</v>
      </c>
      <c r="HS169" s="519">
        <v>0</v>
      </c>
      <c r="HT169" s="519">
        <v>0</v>
      </c>
      <c r="HU169" s="519">
        <v>0</v>
      </c>
      <c r="HV169" s="519">
        <v>0</v>
      </c>
      <c r="HW169" s="519">
        <v>0</v>
      </c>
      <c r="HX169" s="519">
        <v>0</v>
      </c>
      <c r="HY169" s="519">
        <v>0</v>
      </c>
      <c r="HZ169" s="519">
        <v>0</v>
      </c>
      <c r="IA169" s="519">
        <v>0</v>
      </c>
      <c r="IB169" s="519">
        <v>0</v>
      </c>
      <c r="IC169" s="519">
        <v>0</v>
      </c>
      <c r="ID169" s="519">
        <v>0</v>
      </c>
      <c r="IE169" s="519">
        <v>0</v>
      </c>
      <c r="IF169" s="519">
        <v>0</v>
      </c>
      <c r="IG169" s="519">
        <v>0</v>
      </c>
      <c r="IH169" s="519">
        <v>0</v>
      </c>
      <c r="II169" s="519">
        <v>0</v>
      </c>
      <c r="IJ169" s="519">
        <v>0</v>
      </c>
      <c r="IK169" s="519">
        <v>0</v>
      </c>
    </row>
    <row r="170" spans="1:245" hidden="1">
      <c r="A170" s="337"/>
      <c r="B170" s="519" t="s">
        <v>1058</v>
      </c>
      <c r="C170" s="519"/>
      <c r="D170" s="519"/>
      <c r="E170" s="519"/>
      <c r="F170" s="519">
        <v>1</v>
      </c>
      <c r="G170" s="519"/>
      <c r="H170" s="519">
        <v>16</v>
      </c>
      <c r="I170" s="519">
        <v>8</v>
      </c>
      <c r="J170" s="519" t="str">
        <f t="shared" si="9"/>
        <v>SDN10011608</v>
      </c>
      <c r="K170" s="519">
        <v>772</v>
      </c>
      <c r="M170" s="337"/>
      <c r="N170" s="519" t="s">
        <v>1061</v>
      </c>
      <c r="O170" s="519" t="s">
        <v>1059</v>
      </c>
      <c r="P170" s="519">
        <v>45</v>
      </c>
      <c r="Q170" s="183" t="str">
        <f t="shared" si="7"/>
        <v>SDN150145</v>
      </c>
      <c r="R170" s="519">
        <v>0</v>
      </c>
      <c r="S170" s="519">
        <v>0</v>
      </c>
      <c r="T170" s="519">
        <v>0</v>
      </c>
      <c r="U170" s="519">
        <v>0</v>
      </c>
      <c r="V170" s="519">
        <v>0</v>
      </c>
      <c r="W170" s="519">
        <v>0</v>
      </c>
      <c r="X170" s="519">
        <v>0</v>
      </c>
      <c r="Y170" s="519">
        <v>0</v>
      </c>
      <c r="Z170" s="519">
        <v>0</v>
      </c>
      <c r="AA170" s="519">
        <v>0</v>
      </c>
      <c r="AB170" s="519">
        <v>0</v>
      </c>
      <c r="AC170" s="519">
        <v>0</v>
      </c>
      <c r="AD170" s="519">
        <v>0</v>
      </c>
      <c r="AE170" s="519">
        <v>0</v>
      </c>
      <c r="AF170" s="519">
        <v>0</v>
      </c>
      <c r="AG170" s="519">
        <v>0</v>
      </c>
      <c r="AH170" s="519">
        <v>0</v>
      </c>
      <c r="AI170" s="519">
        <v>0</v>
      </c>
      <c r="AJ170" s="519">
        <v>0</v>
      </c>
      <c r="AK170" s="519">
        <v>0</v>
      </c>
      <c r="AL170" s="519">
        <v>0</v>
      </c>
      <c r="AM170" s="519">
        <v>0</v>
      </c>
      <c r="AN170" s="519">
        <v>0</v>
      </c>
      <c r="AO170" s="519">
        <v>0</v>
      </c>
      <c r="AP170" s="519">
        <v>0</v>
      </c>
      <c r="AQ170" s="519">
        <v>0</v>
      </c>
      <c r="AR170" s="519">
        <v>0</v>
      </c>
      <c r="AS170" s="519">
        <v>0</v>
      </c>
      <c r="AT170" s="519">
        <v>0</v>
      </c>
      <c r="AU170" s="519">
        <v>12570.5</v>
      </c>
      <c r="AV170" s="519">
        <v>0</v>
      </c>
      <c r="AW170" s="519">
        <v>0</v>
      </c>
      <c r="AX170" s="519">
        <v>0</v>
      </c>
      <c r="AY170" s="519">
        <v>0</v>
      </c>
      <c r="AZ170" s="519">
        <v>0</v>
      </c>
      <c r="BA170" s="519">
        <v>0</v>
      </c>
      <c r="BB170" s="519">
        <v>0</v>
      </c>
      <c r="BC170" s="519">
        <v>0</v>
      </c>
      <c r="BD170" s="519">
        <v>0</v>
      </c>
      <c r="BE170" s="519">
        <v>0</v>
      </c>
      <c r="BF170" s="519">
        <v>0</v>
      </c>
      <c r="BG170" s="519">
        <v>0</v>
      </c>
      <c r="BH170" s="519">
        <v>0</v>
      </c>
      <c r="BI170" s="519">
        <v>0</v>
      </c>
      <c r="BJ170" s="519">
        <v>0</v>
      </c>
      <c r="BK170" s="519">
        <v>0</v>
      </c>
      <c r="BL170" s="519">
        <v>0</v>
      </c>
      <c r="BM170" s="519">
        <v>0</v>
      </c>
      <c r="BN170" s="519">
        <v>0</v>
      </c>
      <c r="BO170" s="519">
        <v>0</v>
      </c>
      <c r="BP170" s="519">
        <v>0</v>
      </c>
      <c r="BQ170" s="519">
        <v>0</v>
      </c>
      <c r="BR170" s="519">
        <v>0</v>
      </c>
      <c r="BS170" s="519">
        <v>0</v>
      </c>
      <c r="BT170" s="519">
        <v>0</v>
      </c>
      <c r="BU170" s="519">
        <v>0</v>
      </c>
      <c r="BV170" s="519">
        <v>0</v>
      </c>
      <c r="BW170" s="519">
        <v>0</v>
      </c>
      <c r="BX170" s="519">
        <v>0</v>
      </c>
      <c r="BY170" s="519">
        <v>0</v>
      </c>
      <c r="BZ170" s="519">
        <v>0</v>
      </c>
      <c r="CA170" s="519">
        <v>0</v>
      </c>
      <c r="CB170" s="519">
        <v>0</v>
      </c>
      <c r="CC170" s="519">
        <v>0</v>
      </c>
      <c r="CD170" s="519">
        <v>0</v>
      </c>
      <c r="CE170" s="519">
        <v>0</v>
      </c>
      <c r="CF170" s="519">
        <v>0</v>
      </c>
      <c r="CG170" s="519">
        <v>0</v>
      </c>
      <c r="CH170" s="519">
        <v>0</v>
      </c>
      <c r="CI170" s="519">
        <v>0</v>
      </c>
      <c r="CJ170" s="519">
        <v>0</v>
      </c>
      <c r="CK170" s="519">
        <v>0</v>
      </c>
      <c r="CL170" s="519">
        <v>0</v>
      </c>
      <c r="CM170" s="519">
        <v>0</v>
      </c>
      <c r="CN170" s="519">
        <v>0</v>
      </c>
      <c r="CO170" s="519">
        <v>0</v>
      </c>
      <c r="CP170" s="519">
        <v>0</v>
      </c>
      <c r="CQ170" s="519">
        <v>0</v>
      </c>
      <c r="CR170" s="519">
        <v>0</v>
      </c>
      <c r="CS170" s="519">
        <v>0</v>
      </c>
      <c r="CT170" s="519">
        <v>0</v>
      </c>
      <c r="CU170" s="519">
        <v>0</v>
      </c>
      <c r="CV170" s="519">
        <v>0</v>
      </c>
      <c r="CW170" s="519">
        <v>0</v>
      </c>
      <c r="CX170" s="519">
        <v>0</v>
      </c>
      <c r="CY170" s="519">
        <v>0</v>
      </c>
      <c r="CZ170" s="519">
        <v>0</v>
      </c>
      <c r="DA170" s="519">
        <v>0</v>
      </c>
      <c r="DB170" s="519">
        <v>0</v>
      </c>
      <c r="DC170" s="519">
        <v>0</v>
      </c>
      <c r="DD170" s="519">
        <v>0</v>
      </c>
      <c r="DE170" s="519">
        <v>0</v>
      </c>
      <c r="DF170" s="519">
        <v>0</v>
      </c>
      <c r="DG170" s="519">
        <v>0</v>
      </c>
      <c r="DH170" s="519">
        <v>0</v>
      </c>
      <c r="DI170" s="519">
        <v>0</v>
      </c>
      <c r="DJ170" s="519">
        <v>0</v>
      </c>
      <c r="DK170" s="519">
        <v>0</v>
      </c>
      <c r="DL170" s="519">
        <v>0</v>
      </c>
      <c r="DM170" s="519">
        <v>0</v>
      </c>
      <c r="DN170" s="519">
        <v>0</v>
      </c>
      <c r="DO170" s="519">
        <v>0</v>
      </c>
      <c r="DP170" s="519">
        <v>0</v>
      </c>
      <c r="DQ170" s="519">
        <v>0</v>
      </c>
      <c r="DR170" s="519">
        <v>0</v>
      </c>
      <c r="DS170" s="519">
        <v>0</v>
      </c>
      <c r="DT170" s="519">
        <v>0</v>
      </c>
      <c r="DU170" s="519">
        <v>0</v>
      </c>
      <c r="DV170" s="519">
        <v>0</v>
      </c>
      <c r="DW170" s="519">
        <v>0</v>
      </c>
      <c r="DX170" s="519">
        <v>0</v>
      </c>
      <c r="DY170" s="131"/>
      <c r="DZ170" s="337"/>
      <c r="EA170" s="519" t="s">
        <v>1061</v>
      </c>
      <c r="EB170" s="519" t="s">
        <v>1059</v>
      </c>
      <c r="EC170" s="519">
        <v>45</v>
      </c>
      <c r="ED170" s="521" t="str">
        <f t="shared" si="8"/>
        <v>SDN150145</v>
      </c>
      <c r="EE170" s="519">
        <v>10000</v>
      </c>
      <c r="EF170" s="519">
        <v>10000</v>
      </c>
      <c r="EG170" s="519">
        <v>10000</v>
      </c>
      <c r="EH170" s="519">
        <v>10000</v>
      </c>
      <c r="EI170" s="519">
        <v>10000</v>
      </c>
      <c r="EJ170" s="519">
        <v>10000</v>
      </c>
      <c r="EK170" s="519">
        <v>10000</v>
      </c>
      <c r="EL170" s="519">
        <v>10000</v>
      </c>
      <c r="EM170" s="519">
        <v>10000</v>
      </c>
      <c r="EN170" s="519">
        <v>10000</v>
      </c>
      <c r="EO170" s="519">
        <v>10000</v>
      </c>
      <c r="EP170" s="519">
        <v>10319.1</v>
      </c>
      <c r="EQ170" s="519">
        <v>11069.6</v>
      </c>
      <c r="ER170" s="519">
        <v>11820.1</v>
      </c>
      <c r="ES170" s="519">
        <v>12570.5</v>
      </c>
      <c r="ET170" s="519">
        <v>12570.5</v>
      </c>
      <c r="EU170" s="519">
        <v>12570.5</v>
      </c>
      <c r="EV170" s="519">
        <v>12570.5</v>
      </c>
      <c r="EW170" s="519">
        <v>12570.5</v>
      </c>
      <c r="EX170" s="519">
        <v>12570.5</v>
      </c>
      <c r="EY170" s="519">
        <v>12570.5</v>
      </c>
      <c r="EZ170" s="519">
        <v>12570.5</v>
      </c>
      <c r="FA170" s="519">
        <v>12570.5</v>
      </c>
      <c r="FB170" s="519">
        <v>12570.5</v>
      </c>
      <c r="FC170" s="519">
        <v>12570.5</v>
      </c>
      <c r="FD170" s="519">
        <v>12570.5</v>
      </c>
      <c r="FE170" s="519">
        <v>12570.5</v>
      </c>
      <c r="FF170" s="519">
        <v>12570.5</v>
      </c>
      <c r="FG170" s="519">
        <v>12570.5</v>
      </c>
      <c r="FH170" s="519">
        <v>12570.5</v>
      </c>
      <c r="FI170" s="519">
        <v>0</v>
      </c>
      <c r="FJ170" s="519">
        <v>0</v>
      </c>
      <c r="FK170" s="519">
        <v>0</v>
      </c>
      <c r="FL170" s="519">
        <v>0</v>
      </c>
      <c r="FM170" s="519">
        <v>0</v>
      </c>
      <c r="FN170" s="519">
        <v>0</v>
      </c>
      <c r="FO170" s="519">
        <v>0</v>
      </c>
      <c r="FP170" s="519">
        <v>0</v>
      </c>
      <c r="FQ170" s="519">
        <v>0</v>
      </c>
      <c r="FR170" s="519">
        <v>0</v>
      </c>
      <c r="FS170" s="519">
        <v>0</v>
      </c>
      <c r="FT170" s="519">
        <v>0</v>
      </c>
      <c r="FU170" s="519">
        <v>0</v>
      </c>
      <c r="FV170" s="519">
        <v>0</v>
      </c>
      <c r="FW170" s="519">
        <v>0</v>
      </c>
      <c r="FX170" s="519">
        <v>0</v>
      </c>
      <c r="FY170" s="519">
        <v>0</v>
      </c>
      <c r="FZ170" s="519">
        <v>0</v>
      </c>
      <c r="GA170" s="519">
        <v>0</v>
      </c>
      <c r="GB170" s="519">
        <v>0</v>
      </c>
      <c r="GC170" s="519">
        <v>0</v>
      </c>
      <c r="GD170" s="519">
        <v>0</v>
      </c>
      <c r="GE170" s="519">
        <v>0</v>
      </c>
      <c r="GF170" s="519">
        <v>0</v>
      </c>
      <c r="GG170" s="519">
        <v>0</v>
      </c>
      <c r="GH170" s="519">
        <v>0</v>
      </c>
      <c r="GI170" s="519">
        <v>0</v>
      </c>
      <c r="GJ170" s="519">
        <v>0</v>
      </c>
      <c r="GK170" s="519">
        <v>0</v>
      </c>
      <c r="GL170" s="519">
        <v>0</v>
      </c>
      <c r="GM170" s="519">
        <v>0</v>
      </c>
      <c r="GN170" s="519">
        <v>0</v>
      </c>
      <c r="GO170" s="519">
        <v>0</v>
      </c>
      <c r="GP170" s="519">
        <v>0</v>
      </c>
      <c r="GQ170" s="519">
        <v>0</v>
      </c>
      <c r="GR170" s="519">
        <v>0</v>
      </c>
      <c r="GS170" s="519">
        <v>0</v>
      </c>
      <c r="GT170" s="519">
        <v>0</v>
      </c>
      <c r="GU170" s="519">
        <v>0</v>
      </c>
      <c r="GV170" s="519">
        <v>0</v>
      </c>
      <c r="GW170" s="519">
        <v>0</v>
      </c>
      <c r="GX170" s="519">
        <v>0</v>
      </c>
      <c r="GY170" s="519">
        <v>0</v>
      </c>
      <c r="GZ170" s="519">
        <v>0</v>
      </c>
      <c r="HA170" s="519">
        <v>0</v>
      </c>
      <c r="HB170" s="519">
        <v>0</v>
      </c>
      <c r="HC170" s="519">
        <v>0</v>
      </c>
      <c r="HD170" s="519">
        <v>0</v>
      </c>
      <c r="HE170" s="519">
        <v>0</v>
      </c>
      <c r="HF170" s="519">
        <v>0</v>
      </c>
      <c r="HG170" s="519">
        <v>0</v>
      </c>
      <c r="HH170" s="519">
        <v>0</v>
      </c>
      <c r="HI170" s="519">
        <v>0</v>
      </c>
      <c r="HJ170" s="519">
        <v>0</v>
      </c>
      <c r="HK170" s="519">
        <v>0</v>
      </c>
      <c r="HL170" s="519">
        <v>0</v>
      </c>
      <c r="HM170" s="519">
        <v>0</v>
      </c>
      <c r="HN170" s="519">
        <v>0</v>
      </c>
      <c r="HO170" s="519">
        <v>0</v>
      </c>
      <c r="HP170" s="519">
        <v>0</v>
      </c>
      <c r="HQ170" s="519">
        <v>0</v>
      </c>
      <c r="HR170" s="519">
        <v>0</v>
      </c>
      <c r="HS170" s="519">
        <v>0</v>
      </c>
      <c r="HT170" s="519">
        <v>0</v>
      </c>
      <c r="HU170" s="519">
        <v>0</v>
      </c>
      <c r="HV170" s="519">
        <v>0</v>
      </c>
      <c r="HW170" s="519">
        <v>0</v>
      </c>
      <c r="HX170" s="519">
        <v>0</v>
      </c>
      <c r="HY170" s="519">
        <v>0</v>
      </c>
      <c r="HZ170" s="519">
        <v>0</v>
      </c>
      <c r="IA170" s="519">
        <v>0</v>
      </c>
      <c r="IB170" s="519">
        <v>0</v>
      </c>
      <c r="IC170" s="519">
        <v>0</v>
      </c>
      <c r="ID170" s="519">
        <v>0</v>
      </c>
      <c r="IE170" s="519">
        <v>0</v>
      </c>
      <c r="IF170" s="519">
        <v>0</v>
      </c>
      <c r="IG170" s="519">
        <v>0</v>
      </c>
      <c r="IH170" s="519">
        <v>0</v>
      </c>
      <c r="II170" s="519">
        <v>0</v>
      </c>
      <c r="IJ170" s="519">
        <v>0</v>
      </c>
      <c r="IK170" s="519">
        <v>0</v>
      </c>
    </row>
    <row r="171" spans="1:245" hidden="1">
      <c r="A171" s="337"/>
      <c r="B171" s="519" t="s">
        <v>1058</v>
      </c>
      <c r="C171" s="519"/>
      <c r="D171" s="519"/>
      <c r="E171" s="519"/>
      <c r="F171" s="519">
        <v>1</v>
      </c>
      <c r="G171" s="519"/>
      <c r="H171" s="519">
        <v>16</v>
      </c>
      <c r="I171" s="519">
        <v>9</v>
      </c>
      <c r="J171" s="519" t="str">
        <f t="shared" si="9"/>
        <v>SDN10011609</v>
      </c>
      <c r="K171" s="519">
        <v>772</v>
      </c>
      <c r="M171" s="337"/>
      <c r="N171" s="519" t="s">
        <v>1061</v>
      </c>
      <c r="O171" s="519" t="s">
        <v>1059</v>
      </c>
      <c r="P171" s="519">
        <v>46</v>
      </c>
      <c r="Q171" s="183" t="str">
        <f t="shared" si="7"/>
        <v>SDN150146</v>
      </c>
      <c r="R171" s="519">
        <v>0</v>
      </c>
      <c r="S171" s="519">
        <v>0</v>
      </c>
      <c r="T171" s="519">
        <v>0</v>
      </c>
      <c r="U171" s="519">
        <v>0</v>
      </c>
      <c r="V171" s="519">
        <v>0</v>
      </c>
      <c r="W171" s="519">
        <v>0</v>
      </c>
      <c r="X171" s="519">
        <v>0</v>
      </c>
      <c r="Y171" s="519">
        <v>0</v>
      </c>
      <c r="Z171" s="519">
        <v>0</v>
      </c>
      <c r="AA171" s="519">
        <v>0</v>
      </c>
      <c r="AB171" s="519">
        <v>0</v>
      </c>
      <c r="AC171" s="519">
        <v>0</v>
      </c>
      <c r="AD171" s="519">
        <v>0</v>
      </c>
      <c r="AE171" s="519">
        <v>0</v>
      </c>
      <c r="AF171" s="519">
        <v>0</v>
      </c>
      <c r="AG171" s="519">
        <v>0</v>
      </c>
      <c r="AH171" s="519">
        <v>0</v>
      </c>
      <c r="AI171" s="519">
        <v>0</v>
      </c>
      <c r="AJ171" s="519">
        <v>0</v>
      </c>
      <c r="AK171" s="519">
        <v>0</v>
      </c>
      <c r="AL171" s="519">
        <v>0</v>
      </c>
      <c r="AM171" s="519">
        <v>0</v>
      </c>
      <c r="AN171" s="519">
        <v>0</v>
      </c>
      <c r="AO171" s="519">
        <v>0</v>
      </c>
      <c r="AP171" s="519">
        <v>0</v>
      </c>
      <c r="AQ171" s="519">
        <v>0</v>
      </c>
      <c r="AR171" s="519">
        <v>0</v>
      </c>
      <c r="AS171" s="519">
        <v>0</v>
      </c>
      <c r="AT171" s="519">
        <v>0</v>
      </c>
      <c r="AU171" s="519">
        <v>13351.8</v>
      </c>
      <c r="AV171" s="519">
        <v>0</v>
      </c>
      <c r="AW171" s="519">
        <v>0</v>
      </c>
      <c r="AX171" s="519">
        <v>0</v>
      </c>
      <c r="AY171" s="519">
        <v>0</v>
      </c>
      <c r="AZ171" s="519">
        <v>0</v>
      </c>
      <c r="BA171" s="519">
        <v>0</v>
      </c>
      <c r="BB171" s="519">
        <v>0</v>
      </c>
      <c r="BC171" s="519">
        <v>0</v>
      </c>
      <c r="BD171" s="519">
        <v>0</v>
      </c>
      <c r="BE171" s="519">
        <v>0</v>
      </c>
      <c r="BF171" s="519">
        <v>0</v>
      </c>
      <c r="BG171" s="519">
        <v>0</v>
      </c>
      <c r="BH171" s="519">
        <v>0</v>
      </c>
      <c r="BI171" s="519">
        <v>0</v>
      </c>
      <c r="BJ171" s="519">
        <v>0</v>
      </c>
      <c r="BK171" s="519">
        <v>0</v>
      </c>
      <c r="BL171" s="519">
        <v>0</v>
      </c>
      <c r="BM171" s="519">
        <v>0</v>
      </c>
      <c r="BN171" s="519">
        <v>0</v>
      </c>
      <c r="BO171" s="519">
        <v>0</v>
      </c>
      <c r="BP171" s="519">
        <v>0</v>
      </c>
      <c r="BQ171" s="519">
        <v>0</v>
      </c>
      <c r="BR171" s="519">
        <v>0</v>
      </c>
      <c r="BS171" s="519">
        <v>0</v>
      </c>
      <c r="BT171" s="519">
        <v>0</v>
      </c>
      <c r="BU171" s="519">
        <v>0</v>
      </c>
      <c r="BV171" s="519">
        <v>0</v>
      </c>
      <c r="BW171" s="519">
        <v>0</v>
      </c>
      <c r="BX171" s="519">
        <v>0</v>
      </c>
      <c r="BY171" s="519">
        <v>0</v>
      </c>
      <c r="BZ171" s="519">
        <v>0</v>
      </c>
      <c r="CA171" s="519">
        <v>0</v>
      </c>
      <c r="CB171" s="519">
        <v>0</v>
      </c>
      <c r="CC171" s="519">
        <v>0</v>
      </c>
      <c r="CD171" s="519">
        <v>0</v>
      </c>
      <c r="CE171" s="519">
        <v>0</v>
      </c>
      <c r="CF171" s="519">
        <v>0</v>
      </c>
      <c r="CG171" s="519">
        <v>0</v>
      </c>
      <c r="CH171" s="519">
        <v>0</v>
      </c>
      <c r="CI171" s="519">
        <v>0</v>
      </c>
      <c r="CJ171" s="519">
        <v>0</v>
      </c>
      <c r="CK171" s="519">
        <v>0</v>
      </c>
      <c r="CL171" s="519">
        <v>0</v>
      </c>
      <c r="CM171" s="519">
        <v>0</v>
      </c>
      <c r="CN171" s="519">
        <v>0</v>
      </c>
      <c r="CO171" s="519">
        <v>0</v>
      </c>
      <c r="CP171" s="519">
        <v>0</v>
      </c>
      <c r="CQ171" s="519">
        <v>0</v>
      </c>
      <c r="CR171" s="519">
        <v>0</v>
      </c>
      <c r="CS171" s="519">
        <v>0</v>
      </c>
      <c r="CT171" s="519">
        <v>0</v>
      </c>
      <c r="CU171" s="519">
        <v>0</v>
      </c>
      <c r="CV171" s="519">
        <v>0</v>
      </c>
      <c r="CW171" s="519">
        <v>0</v>
      </c>
      <c r="CX171" s="519">
        <v>0</v>
      </c>
      <c r="CY171" s="519">
        <v>0</v>
      </c>
      <c r="CZ171" s="519">
        <v>0</v>
      </c>
      <c r="DA171" s="519">
        <v>0</v>
      </c>
      <c r="DB171" s="519">
        <v>0</v>
      </c>
      <c r="DC171" s="519">
        <v>0</v>
      </c>
      <c r="DD171" s="519">
        <v>0</v>
      </c>
      <c r="DE171" s="519">
        <v>0</v>
      </c>
      <c r="DF171" s="519">
        <v>0</v>
      </c>
      <c r="DG171" s="519">
        <v>0</v>
      </c>
      <c r="DH171" s="519">
        <v>0</v>
      </c>
      <c r="DI171" s="519">
        <v>0</v>
      </c>
      <c r="DJ171" s="519">
        <v>0</v>
      </c>
      <c r="DK171" s="519">
        <v>0</v>
      </c>
      <c r="DL171" s="519">
        <v>0</v>
      </c>
      <c r="DM171" s="519">
        <v>0</v>
      </c>
      <c r="DN171" s="519">
        <v>0</v>
      </c>
      <c r="DO171" s="519">
        <v>0</v>
      </c>
      <c r="DP171" s="519">
        <v>0</v>
      </c>
      <c r="DQ171" s="519">
        <v>0</v>
      </c>
      <c r="DR171" s="519">
        <v>0</v>
      </c>
      <c r="DS171" s="519">
        <v>0</v>
      </c>
      <c r="DT171" s="519">
        <v>0</v>
      </c>
      <c r="DU171" s="519">
        <v>0</v>
      </c>
      <c r="DV171" s="519">
        <v>0</v>
      </c>
      <c r="DW171" s="519">
        <v>0</v>
      </c>
      <c r="DX171" s="519">
        <v>0</v>
      </c>
      <c r="DY171" s="131"/>
      <c r="DZ171" s="337"/>
      <c r="EA171" s="519" t="s">
        <v>1061</v>
      </c>
      <c r="EB171" s="519" t="s">
        <v>1059</v>
      </c>
      <c r="EC171" s="519">
        <v>46</v>
      </c>
      <c r="ED171" s="521" t="str">
        <f t="shared" si="8"/>
        <v>SDN150146</v>
      </c>
      <c r="EE171" s="519">
        <v>10000</v>
      </c>
      <c r="EF171" s="519">
        <v>10000</v>
      </c>
      <c r="EG171" s="519">
        <v>10000</v>
      </c>
      <c r="EH171" s="519">
        <v>10000</v>
      </c>
      <c r="EI171" s="519">
        <v>10000</v>
      </c>
      <c r="EJ171" s="519">
        <v>10000</v>
      </c>
      <c r="EK171" s="519">
        <v>10000</v>
      </c>
      <c r="EL171" s="519">
        <v>10000</v>
      </c>
      <c r="EM171" s="519">
        <v>10000</v>
      </c>
      <c r="EN171" s="519">
        <v>10000</v>
      </c>
      <c r="EO171" s="519">
        <v>10163.299999999999</v>
      </c>
      <c r="EP171" s="519">
        <v>10960.4</v>
      </c>
      <c r="EQ171" s="519">
        <v>11757.5</v>
      </c>
      <c r="ER171" s="519">
        <v>12554.6</v>
      </c>
      <c r="ES171" s="519">
        <v>13351.8</v>
      </c>
      <c r="ET171" s="519">
        <v>13351.8</v>
      </c>
      <c r="EU171" s="519">
        <v>13351.8</v>
      </c>
      <c r="EV171" s="519">
        <v>13351.8</v>
      </c>
      <c r="EW171" s="519">
        <v>13351.8</v>
      </c>
      <c r="EX171" s="519">
        <v>13351.8</v>
      </c>
      <c r="EY171" s="519">
        <v>13351.8</v>
      </c>
      <c r="EZ171" s="519">
        <v>13351.8</v>
      </c>
      <c r="FA171" s="519">
        <v>13351.8</v>
      </c>
      <c r="FB171" s="519">
        <v>13351.8</v>
      </c>
      <c r="FC171" s="519">
        <v>13351.8</v>
      </c>
      <c r="FD171" s="519">
        <v>13351.8</v>
      </c>
      <c r="FE171" s="519">
        <v>13351.8</v>
      </c>
      <c r="FF171" s="519">
        <v>13351.8</v>
      </c>
      <c r="FG171" s="519">
        <v>13351.8</v>
      </c>
      <c r="FH171" s="519">
        <v>13351.8</v>
      </c>
      <c r="FI171" s="519">
        <v>0</v>
      </c>
      <c r="FJ171" s="519">
        <v>0</v>
      </c>
      <c r="FK171" s="519">
        <v>0</v>
      </c>
      <c r="FL171" s="519">
        <v>0</v>
      </c>
      <c r="FM171" s="519">
        <v>0</v>
      </c>
      <c r="FN171" s="519">
        <v>0</v>
      </c>
      <c r="FO171" s="519">
        <v>0</v>
      </c>
      <c r="FP171" s="519">
        <v>0</v>
      </c>
      <c r="FQ171" s="519">
        <v>0</v>
      </c>
      <c r="FR171" s="519">
        <v>0</v>
      </c>
      <c r="FS171" s="519">
        <v>0</v>
      </c>
      <c r="FT171" s="519">
        <v>0</v>
      </c>
      <c r="FU171" s="519">
        <v>0</v>
      </c>
      <c r="FV171" s="519">
        <v>0</v>
      </c>
      <c r="FW171" s="519">
        <v>0</v>
      </c>
      <c r="FX171" s="519">
        <v>0</v>
      </c>
      <c r="FY171" s="519">
        <v>0</v>
      </c>
      <c r="FZ171" s="519">
        <v>0</v>
      </c>
      <c r="GA171" s="519">
        <v>0</v>
      </c>
      <c r="GB171" s="519">
        <v>0</v>
      </c>
      <c r="GC171" s="519">
        <v>0</v>
      </c>
      <c r="GD171" s="519">
        <v>0</v>
      </c>
      <c r="GE171" s="519">
        <v>0</v>
      </c>
      <c r="GF171" s="519">
        <v>0</v>
      </c>
      <c r="GG171" s="519">
        <v>0</v>
      </c>
      <c r="GH171" s="519">
        <v>0</v>
      </c>
      <c r="GI171" s="519">
        <v>0</v>
      </c>
      <c r="GJ171" s="519">
        <v>0</v>
      </c>
      <c r="GK171" s="519">
        <v>0</v>
      </c>
      <c r="GL171" s="519">
        <v>0</v>
      </c>
      <c r="GM171" s="519">
        <v>0</v>
      </c>
      <c r="GN171" s="519">
        <v>0</v>
      </c>
      <c r="GO171" s="519">
        <v>0</v>
      </c>
      <c r="GP171" s="519">
        <v>0</v>
      </c>
      <c r="GQ171" s="519">
        <v>0</v>
      </c>
      <c r="GR171" s="519">
        <v>0</v>
      </c>
      <c r="GS171" s="519">
        <v>0</v>
      </c>
      <c r="GT171" s="519">
        <v>0</v>
      </c>
      <c r="GU171" s="519">
        <v>0</v>
      </c>
      <c r="GV171" s="519">
        <v>0</v>
      </c>
      <c r="GW171" s="519">
        <v>0</v>
      </c>
      <c r="GX171" s="519">
        <v>0</v>
      </c>
      <c r="GY171" s="519">
        <v>0</v>
      </c>
      <c r="GZ171" s="519">
        <v>0</v>
      </c>
      <c r="HA171" s="519">
        <v>0</v>
      </c>
      <c r="HB171" s="519">
        <v>0</v>
      </c>
      <c r="HC171" s="519">
        <v>0</v>
      </c>
      <c r="HD171" s="519">
        <v>0</v>
      </c>
      <c r="HE171" s="519">
        <v>0</v>
      </c>
      <c r="HF171" s="519">
        <v>0</v>
      </c>
      <c r="HG171" s="519">
        <v>0</v>
      </c>
      <c r="HH171" s="519">
        <v>0</v>
      </c>
      <c r="HI171" s="519">
        <v>0</v>
      </c>
      <c r="HJ171" s="519">
        <v>0</v>
      </c>
      <c r="HK171" s="519">
        <v>0</v>
      </c>
      <c r="HL171" s="519">
        <v>0</v>
      </c>
      <c r="HM171" s="519">
        <v>0</v>
      </c>
      <c r="HN171" s="519">
        <v>0</v>
      </c>
      <c r="HO171" s="519">
        <v>0</v>
      </c>
      <c r="HP171" s="519">
        <v>0</v>
      </c>
      <c r="HQ171" s="519">
        <v>0</v>
      </c>
      <c r="HR171" s="519">
        <v>0</v>
      </c>
      <c r="HS171" s="519">
        <v>0</v>
      </c>
      <c r="HT171" s="519">
        <v>0</v>
      </c>
      <c r="HU171" s="519">
        <v>0</v>
      </c>
      <c r="HV171" s="519">
        <v>0</v>
      </c>
      <c r="HW171" s="519">
        <v>0</v>
      </c>
      <c r="HX171" s="519">
        <v>0</v>
      </c>
      <c r="HY171" s="519">
        <v>0</v>
      </c>
      <c r="HZ171" s="519">
        <v>0</v>
      </c>
      <c r="IA171" s="519">
        <v>0</v>
      </c>
      <c r="IB171" s="519">
        <v>0</v>
      </c>
      <c r="IC171" s="519">
        <v>0</v>
      </c>
      <c r="ID171" s="519">
        <v>0</v>
      </c>
      <c r="IE171" s="519">
        <v>0</v>
      </c>
      <c r="IF171" s="519">
        <v>0</v>
      </c>
      <c r="IG171" s="519">
        <v>0</v>
      </c>
      <c r="IH171" s="519">
        <v>0</v>
      </c>
      <c r="II171" s="519">
        <v>0</v>
      </c>
      <c r="IJ171" s="519">
        <v>0</v>
      </c>
      <c r="IK171" s="519">
        <v>0</v>
      </c>
    </row>
    <row r="172" spans="1:245" hidden="1">
      <c r="A172" s="337"/>
      <c r="B172" s="519" t="s">
        <v>1058</v>
      </c>
      <c r="C172" s="519"/>
      <c r="D172" s="519"/>
      <c r="E172" s="519"/>
      <c r="F172" s="519">
        <v>1</v>
      </c>
      <c r="G172" s="519"/>
      <c r="H172" s="519">
        <v>16</v>
      </c>
      <c r="I172" s="519">
        <v>10</v>
      </c>
      <c r="J172" s="519" t="str">
        <f t="shared" si="9"/>
        <v>SDN10011610</v>
      </c>
      <c r="K172" s="519">
        <v>772</v>
      </c>
      <c r="M172" s="337"/>
      <c r="N172" s="519" t="s">
        <v>1061</v>
      </c>
      <c r="O172" s="519" t="s">
        <v>1059</v>
      </c>
      <c r="P172" s="519">
        <v>47</v>
      </c>
      <c r="Q172" s="183" t="str">
        <f t="shared" si="7"/>
        <v>SDN150147</v>
      </c>
      <c r="R172" s="519">
        <v>0</v>
      </c>
      <c r="S172" s="519">
        <v>0</v>
      </c>
      <c r="T172" s="519">
        <v>0</v>
      </c>
      <c r="U172" s="519">
        <v>0</v>
      </c>
      <c r="V172" s="519">
        <v>0</v>
      </c>
      <c r="W172" s="519">
        <v>0</v>
      </c>
      <c r="X172" s="519">
        <v>0</v>
      </c>
      <c r="Y172" s="519">
        <v>0</v>
      </c>
      <c r="Z172" s="519">
        <v>0</v>
      </c>
      <c r="AA172" s="519">
        <v>0</v>
      </c>
      <c r="AB172" s="519">
        <v>0</v>
      </c>
      <c r="AC172" s="519">
        <v>0</v>
      </c>
      <c r="AD172" s="519">
        <v>0</v>
      </c>
      <c r="AE172" s="519">
        <v>0</v>
      </c>
      <c r="AF172" s="519">
        <v>0</v>
      </c>
      <c r="AG172" s="519">
        <v>0</v>
      </c>
      <c r="AH172" s="519">
        <v>0</v>
      </c>
      <c r="AI172" s="519">
        <v>0</v>
      </c>
      <c r="AJ172" s="519">
        <v>0</v>
      </c>
      <c r="AK172" s="519">
        <v>0</v>
      </c>
      <c r="AL172" s="519">
        <v>0</v>
      </c>
      <c r="AM172" s="519">
        <v>0</v>
      </c>
      <c r="AN172" s="519">
        <v>0</v>
      </c>
      <c r="AO172" s="519">
        <v>0</v>
      </c>
      <c r="AP172" s="519">
        <v>0</v>
      </c>
      <c r="AQ172" s="519">
        <v>0</v>
      </c>
      <c r="AR172" s="519">
        <v>0</v>
      </c>
      <c r="AS172" s="519">
        <v>0</v>
      </c>
      <c r="AT172" s="519">
        <v>0</v>
      </c>
      <c r="AU172" s="519">
        <v>14204</v>
      </c>
      <c r="AV172" s="519">
        <v>0</v>
      </c>
      <c r="AW172" s="519">
        <v>0</v>
      </c>
      <c r="AX172" s="519">
        <v>0</v>
      </c>
      <c r="AY172" s="519">
        <v>0</v>
      </c>
      <c r="AZ172" s="519">
        <v>0</v>
      </c>
      <c r="BA172" s="519">
        <v>0</v>
      </c>
      <c r="BB172" s="519">
        <v>0</v>
      </c>
      <c r="BC172" s="519">
        <v>0</v>
      </c>
      <c r="BD172" s="519">
        <v>0</v>
      </c>
      <c r="BE172" s="519">
        <v>0</v>
      </c>
      <c r="BF172" s="519">
        <v>0</v>
      </c>
      <c r="BG172" s="519">
        <v>0</v>
      </c>
      <c r="BH172" s="519">
        <v>0</v>
      </c>
      <c r="BI172" s="519">
        <v>0</v>
      </c>
      <c r="BJ172" s="519">
        <v>0</v>
      </c>
      <c r="BK172" s="519">
        <v>0</v>
      </c>
      <c r="BL172" s="519">
        <v>0</v>
      </c>
      <c r="BM172" s="519">
        <v>0</v>
      </c>
      <c r="BN172" s="519">
        <v>0</v>
      </c>
      <c r="BO172" s="519">
        <v>0</v>
      </c>
      <c r="BP172" s="519">
        <v>0</v>
      </c>
      <c r="BQ172" s="519">
        <v>0</v>
      </c>
      <c r="BR172" s="519">
        <v>0</v>
      </c>
      <c r="BS172" s="519">
        <v>0</v>
      </c>
      <c r="BT172" s="519">
        <v>0</v>
      </c>
      <c r="BU172" s="519">
        <v>0</v>
      </c>
      <c r="BV172" s="519">
        <v>0</v>
      </c>
      <c r="BW172" s="519">
        <v>0</v>
      </c>
      <c r="BX172" s="519">
        <v>0</v>
      </c>
      <c r="BY172" s="519">
        <v>0</v>
      </c>
      <c r="BZ172" s="519">
        <v>0</v>
      </c>
      <c r="CA172" s="519">
        <v>0</v>
      </c>
      <c r="CB172" s="519">
        <v>0</v>
      </c>
      <c r="CC172" s="519">
        <v>0</v>
      </c>
      <c r="CD172" s="519">
        <v>0</v>
      </c>
      <c r="CE172" s="519">
        <v>0</v>
      </c>
      <c r="CF172" s="519">
        <v>0</v>
      </c>
      <c r="CG172" s="519">
        <v>0</v>
      </c>
      <c r="CH172" s="519">
        <v>0</v>
      </c>
      <c r="CI172" s="519">
        <v>0</v>
      </c>
      <c r="CJ172" s="519">
        <v>0</v>
      </c>
      <c r="CK172" s="519">
        <v>0</v>
      </c>
      <c r="CL172" s="519">
        <v>0</v>
      </c>
      <c r="CM172" s="519">
        <v>0</v>
      </c>
      <c r="CN172" s="519">
        <v>0</v>
      </c>
      <c r="CO172" s="519">
        <v>0</v>
      </c>
      <c r="CP172" s="519">
        <v>0</v>
      </c>
      <c r="CQ172" s="519">
        <v>0</v>
      </c>
      <c r="CR172" s="519">
        <v>0</v>
      </c>
      <c r="CS172" s="519">
        <v>0</v>
      </c>
      <c r="CT172" s="519">
        <v>0</v>
      </c>
      <c r="CU172" s="519">
        <v>0</v>
      </c>
      <c r="CV172" s="519">
        <v>0</v>
      </c>
      <c r="CW172" s="519">
        <v>0</v>
      </c>
      <c r="CX172" s="519">
        <v>0</v>
      </c>
      <c r="CY172" s="519">
        <v>0</v>
      </c>
      <c r="CZ172" s="519">
        <v>0</v>
      </c>
      <c r="DA172" s="519">
        <v>0</v>
      </c>
      <c r="DB172" s="519">
        <v>0</v>
      </c>
      <c r="DC172" s="519">
        <v>0</v>
      </c>
      <c r="DD172" s="519">
        <v>0</v>
      </c>
      <c r="DE172" s="519">
        <v>0</v>
      </c>
      <c r="DF172" s="519">
        <v>0</v>
      </c>
      <c r="DG172" s="519">
        <v>0</v>
      </c>
      <c r="DH172" s="519">
        <v>0</v>
      </c>
      <c r="DI172" s="519">
        <v>0</v>
      </c>
      <c r="DJ172" s="519">
        <v>0</v>
      </c>
      <c r="DK172" s="519">
        <v>0</v>
      </c>
      <c r="DL172" s="519">
        <v>0</v>
      </c>
      <c r="DM172" s="519">
        <v>0</v>
      </c>
      <c r="DN172" s="519">
        <v>0</v>
      </c>
      <c r="DO172" s="519">
        <v>0</v>
      </c>
      <c r="DP172" s="519">
        <v>0</v>
      </c>
      <c r="DQ172" s="519">
        <v>0</v>
      </c>
      <c r="DR172" s="519">
        <v>0</v>
      </c>
      <c r="DS172" s="519">
        <v>0</v>
      </c>
      <c r="DT172" s="519">
        <v>0</v>
      </c>
      <c r="DU172" s="519">
        <v>0</v>
      </c>
      <c r="DV172" s="519">
        <v>0</v>
      </c>
      <c r="DW172" s="519">
        <v>0</v>
      </c>
      <c r="DX172" s="519">
        <v>0</v>
      </c>
      <c r="DY172" s="131"/>
      <c r="DZ172" s="337"/>
      <c r="EA172" s="519" t="s">
        <v>1061</v>
      </c>
      <c r="EB172" s="519" t="s">
        <v>1059</v>
      </c>
      <c r="EC172" s="519">
        <v>47</v>
      </c>
      <c r="ED172" s="521" t="str">
        <f t="shared" si="8"/>
        <v>SDN150147</v>
      </c>
      <c r="EE172" s="519">
        <v>10000</v>
      </c>
      <c r="EF172" s="519">
        <v>10000</v>
      </c>
      <c r="EG172" s="519">
        <v>10000</v>
      </c>
      <c r="EH172" s="519">
        <v>10000</v>
      </c>
      <c r="EI172" s="519">
        <v>10000</v>
      </c>
      <c r="EJ172" s="519">
        <v>10000</v>
      </c>
      <c r="EK172" s="519">
        <v>10000</v>
      </c>
      <c r="EL172" s="519">
        <v>10000</v>
      </c>
      <c r="EM172" s="519">
        <v>10000</v>
      </c>
      <c r="EN172" s="519">
        <v>10000</v>
      </c>
      <c r="EO172" s="519">
        <v>10812</v>
      </c>
      <c r="EP172" s="519">
        <v>11660</v>
      </c>
      <c r="EQ172" s="519">
        <v>12508</v>
      </c>
      <c r="ER172" s="519">
        <v>13356</v>
      </c>
      <c r="ES172" s="519">
        <v>14204</v>
      </c>
      <c r="ET172" s="519">
        <v>14204</v>
      </c>
      <c r="EU172" s="519">
        <v>14204</v>
      </c>
      <c r="EV172" s="519">
        <v>14204</v>
      </c>
      <c r="EW172" s="519">
        <v>14204</v>
      </c>
      <c r="EX172" s="519">
        <v>14204</v>
      </c>
      <c r="EY172" s="519">
        <v>14204</v>
      </c>
      <c r="EZ172" s="519">
        <v>14204</v>
      </c>
      <c r="FA172" s="519">
        <v>14204</v>
      </c>
      <c r="FB172" s="519">
        <v>14204</v>
      </c>
      <c r="FC172" s="519">
        <v>14204</v>
      </c>
      <c r="FD172" s="519">
        <v>14204</v>
      </c>
      <c r="FE172" s="519">
        <v>14204</v>
      </c>
      <c r="FF172" s="519">
        <v>14204</v>
      </c>
      <c r="FG172" s="519">
        <v>14204</v>
      </c>
      <c r="FH172" s="519">
        <v>14204</v>
      </c>
      <c r="FI172" s="519">
        <v>0</v>
      </c>
      <c r="FJ172" s="519">
        <v>0</v>
      </c>
      <c r="FK172" s="519">
        <v>0</v>
      </c>
      <c r="FL172" s="519">
        <v>0</v>
      </c>
      <c r="FM172" s="519">
        <v>0</v>
      </c>
      <c r="FN172" s="519">
        <v>0</v>
      </c>
      <c r="FO172" s="519">
        <v>0</v>
      </c>
      <c r="FP172" s="519">
        <v>0</v>
      </c>
      <c r="FQ172" s="519">
        <v>0</v>
      </c>
      <c r="FR172" s="519">
        <v>0</v>
      </c>
      <c r="FS172" s="519">
        <v>0</v>
      </c>
      <c r="FT172" s="519">
        <v>0</v>
      </c>
      <c r="FU172" s="519">
        <v>0</v>
      </c>
      <c r="FV172" s="519">
        <v>0</v>
      </c>
      <c r="FW172" s="519">
        <v>0</v>
      </c>
      <c r="FX172" s="519">
        <v>0</v>
      </c>
      <c r="FY172" s="519">
        <v>0</v>
      </c>
      <c r="FZ172" s="519">
        <v>0</v>
      </c>
      <c r="GA172" s="519">
        <v>0</v>
      </c>
      <c r="GB172" s="519">
        <v>0</v>
      </c>
      <c r="GC172" s="519">
        <v>0</v>
      </c>
      <c r="GD172" s="519">
        <v>0</v>
      </c>
      <c r="GE172" s="519">
        <v>0</v>
      </c>
      <c r="GF172" s="519">
        <v>0</v>
      </c>
      <c r="GG172" s="519">
        <v>0</v>
      </c>
      <c r="GH172" s="519">
        <v>0</v>
      </c>
      <c r="GI172" s="519">
        <v>0</v>
      </c>
      <c r="GJ172" s="519">
        <v>0</v>
      </c>
      <c r="GK172" s="519">
        <v>0</v>
      </c>
      <c r="GL172" s="519">
        <v>0</v>
      </c>
      <c r="GM172" s="519">
        <v>0</v>
      </c>
      <c r="GN172" s="519">
        <v>0</v>
      </c>
      <c r="GO172" s="519">
        <v>0</v>
      </c>
      <c r="GP172" s="519">
        <v>0</v>
      </c>
      <c r="GQ172" s="519">
        <v>0</v>
      </c>
      <c r="GR172" s="519">
        <v>0</v>
      </c>
      <c r="GS172" s="519">
        <v>0</v>
      </c>
      <c r="GT172" s="519">
        <v>0</v>
      </c>
      <c r="GU172" s="519">
        <v>0</v>
      </c>
      <c r="GV172" s="519">
        <v>0</v>
      </c>
      <c r="GW172" s="519">
        <v>0</v>
      </c>
      <c r="GX172" s="519">
        <v>0</v>
      </c>
      <c r="GY172" s="519">
        <v>0</v>
      </c>
      <c r="GZ172" s="519">
        <v>0</v>
      </c>
      <c r="HA172" s="519">
        <v>0</v>
      </c>
      <c r="HB172" s="519">
        <v>0</v>
      </c>
      <c r="HC172" s="519">
        <v>0</v>
      </c>
      <c r="HD172" s="519">
        <v>0</v>
      </c>
      <c r="HE172" s="519">
        <v>0</v>
      </c>
      <c r="HF172" s="519">
        <v>0</v>
      </c>
      <c r="HG172" s="519">
        <v>0</v>
      </c>
      <c r="HH172" s="519">
        <v>0</v>
      </c>
      <c r="HI172" s="519">
        <v>0</v>
      </c>
      <c r="HJ172" s="519">
        <v>0</v>
      </c>
      <c r="HK172" s="519">
        <v>0</v>
      </c>
      <c r="HL172" s="519">
        <v>0</v>
      </c>
      <c r="HM172" s="519">
        <v>0</v>
      </c>
      <c r="HN172" s="519">
        <v>0</v>
      </c>
      <c r="HO172" s="519">
        <v>0</v>
      </c>
      <c r="HP172" s="519">
        <v>0</v>
      </c>
      <c r="HQ172" s="519">
        <v>0</v>
      </c>
      <c r="HR172" s="519">
        <v>0</v>
      </c>
      <c r="HS172" s="519">
        <v>0</v>
      </c>
      <c r="HT172" s="519">
        <v>0</v>
      </c>
      <c r="HU172" s="519">
        <v>0</v>
      </c>
      <c r="HV172" s="519">
        <v>0</v>
      </c>
      <c r="HW172" s="519">
        <v>0</v>
      </c>
      <c r="HX172" s="519">
        <v>0</v>
      </c>
      <c r="HY172" s="519">
        <v>0</v>
      </c>
      <c r="HZ172" s="519">
        <v>0</v>
      </c>
      <c r="IA172" s="519">
        <v>0</v>
      </c>
      <c r="IB172" s="519">
        <v>0</v>
      </c>
      <c r="IC172" s="519">
        <v>0</v>
      </c>
      <c r="ID172" s="519">
        <v>0</v>
      </c>
      <c r="IE172" s="519">
        <v>0</v>
      </c>
      <c r="IF172" s="519">
        <v>0</v>
      </c>
      <c r="IG172" s="519">
        <v>0</v>
      </c>
      <c r="IH172" s="519">
        <v>0</v>
      </c>
      <c r="II172" s="519">
        <v>0</v>
      </c>
      <c r="IJ172" s="519">
        <v>0</v>
      </c>
      <c r="IK172" s="519">
        <v>0</v>
      </c>
    </row>
    <row r="173" spans="1:245" hidden="1">
      <c r="A173" s="337"/>
      <c r="B173" s="519" t="s">
        <v>1058</v>
      </c>
      <c r="C173" s="519"/>
      <c r="D173" s="519"/>
      <c r="E173" s="519"/>
      <c r="F173" s="519">
        <v>1</v>
      </c>
      <c r="G173" s="519"/>
      <c r="H173" s="519">
        <v>17</v>
      </c>
      <c r="I173" s="519">
        <v>1</v>
      </c>
      <c r="J173" s="519" t="str">
        <f t="shared" si="9"/>
        <v>SDN10011701</v>
      </c>
      <c r="K173" s="519">
        <v>965</v>
      </c>
      <c r="M173" s="337"/>
      <c r="N173" s="519" t="s">
        <v>1061</v>
      </c>
      <c r="O173" s="519" t="s">
        <v>1059</v>
      </c>
      <c r="P173" s="519">
        <v>48</v>
      </c>
      <c r="Q173" s="183" t="str">
        <f t="shared" si="7"/>
        <v>SDN150148</v>
      </c>
      <c r="R173" s="519">
        <v>0</v>
      </c>
      <c r="S173" s="519">
        <v>0</v>
      </c>
      <c r="T173" s="519">
        <v>0</v>
      </c>
      <c r="U173" s="519">
        <v>0</v>
      </c>
      <c r="V173" s="519">
        <v>0</v>
      </c>
      <c r="W173" s="519">
        <v>0</v>
      </c>
      <c r="X173" s="519">
        <v>0</v>
      </c>
      <c r="Y173" s="519">
        <v>0</v>
      </c>
      <c r="Z173" s="519">
        <v>0</v>
      </c>
      <c r="AA173" s="519">
        <v>0</v>
      </c>
      <c r="AB173" s="519">
        <v>0</v>
      </c>
      <c r="AC173" s="519">
        <v>0</v>
      </c>
      <c r="AD173" s="519">
        <v>0</v>
      </c>
      <c r="AE173" s="519">
        <v>0</v>
      </c>
      <c r="AF173" s="519">
        <v>0</v>
      </c>
      <c r="AG173" s="519">
        <v>0</v>
      </c>
      <c r="AH173" s="519">
        <v>0</v>
      </c>
      <c r="AI173" s="519">
        <v>0</v>
      </c>
      <c r="AJ173" s="519">
        <v>0</v>
      </c>
      <c r="AK173" s="519">
        <v>0</v>
      </c>
      <c r="AL173" s="519">
        <v>0</v>
      </c>
      <c r="AM173" s="519">
        <v>0</v>
      </c>
      <c r="AN173" s="519">
        <v>0</v>
      </c>
      <c r="AO173" s="519">
        <v>0</v>
      </c>
      <c r="AP173" s="519">
        <v>0</v>
      </c>
      <c r="AQ173" s="519">
        <v>0</v>
      </c>
      <c r="AR173" s="519">
        <v>0</v>
      </c>
      <c r="AS173" s="519">
        <v>0</v>
      </c>
      <c r="AT173" s="519">
        <v>0</v>
      </c>
      <c r="AU173" s="519">
        <v>15127.3</v>
      </c>
      <c r="AV173" s="519">
        <v>0</v>
      </c>
      <c r="AW173" s="519">
        <v>0</v>
      </c>
      <c r="AX173" s="519">
        <v>0</v>
      </c>
      <c r="AY173" s="519">
        <v>0</v>
      </c>
      <c r="AZ173" s="519">
        <v>0</v>
      </c>
      <c r="BA173" s="519">
        <v>0</v>
      </c>
      <c r="BB173" s="519">
        <v>0</v>
      </c>
      <c r="BC173" s="519">
        <v>0</v>
      </c>
      <c r="BD173" s="519">
        <v>0</v>
      </c>
      <c r="BE173" s="519">
        <v>0</v>
      </c>
      <c r="BF173" s="519">
        <v>0</v>
      </c>
      <c r="BG173" s="519">
        <v>0</v>
      </c>
      <c r="BH173" s="519">
        <v>0</v>
      </c>
      <c r="BI173" s="519">
        <v>0</v>
      </c>
      <c r="BJ173" s="519">
        <v>0</v>
      </c>
      <c r="BK173" s="519">
        <v>0</v>
      </c>
      <c r="BL173" s="519">
        <v>0</v>
      </c>
      <c r="BM173" s="519">
        <v>0</v>
      </c>
      <c r="BN173" s="519">
        <v>0</v>
      </c>
      <c r="BO173" s="519">
        <v>0</v>
      </c>
      <c r="BP173" s="519">
        <v>0</v>
      </c>
      <c r="BQ173" s="519">
        <v>0</v>
      </c>
      <c r="BR173" s="519">
        <v>0</v>
      </c>
      <c r="BS173" s="519">
        <v>0</v>
      </c>
      <c r="BT173" s="519">
        <v>0</v>
      </c>
      <c r="BU173" s="519">
        <v>0</v>
      </c>
      <c r="BV173" s="519">
        <v>0</v>
      </c>
      <c r="BW173" s="519">
        <v>0</v>
      </c>
      <c r="BX173" s="519">
        <v>0</v>
      </c>
      <c r="BY173" s="519">
        <v>0</v>
      </c>
      <c r="BZ173" s="519">
        <v>0</v>
      </c>
      <c r="CA173" s="519">
        <v>0</v>
      </c>
      <c r="CB173" s="519">
        <v>0</v>
      </c>
      <c r="CC173" s="519">
        <v>0</v>
      </c>
      <c r="CD173" s="519">
        <v>0</v>
      </c>
      <c r="CE173" s="519">
        <v>0</v>
      </c>
      <c r="CF173" s="519">
        <v>0</v>
      </c>
      <c r="CG173" s="519">
        <v>0</v>
      </c>
      <c r="CH173" s="519">
        <v>0</v>
      </c>
      <c r="CI173" s="519">
        <v>0</v>
      </c>
      <c r="CJ173" s="519">
        <v>0</v>
      </c>
      <c r="CK173" s="519">
        <v>0</v>
      </c>
      <c r="CL173" s="519">
        <v>0</v>
      </c>
      <c r="CM173" s="519">
        <v>0</v>
      </c>
      <c r="CN173" s="519">
        <v>0</v>
      </c>
      <c r="CO173" s="519">
        <v>0</v>
      </c>
      <c r="CP173" s="519">
        <v>0</v>
      </c>
      <c r="CQ173" s="519">
        <v>0</v>
      </c>
      <c r="CR173" s="519">
        <v>0</v>
      </c>
      <c r="CS173" s="519">
        <v>0</v>
      </c>
      <c r="CT173" s="519">
        <v>0</v>
      </c>
      <c r="CU173" s="519">
        <v>0</v>
      </c>
      <c r="CV173" s="519">
        <v>0</v>
      </c>
      <c r="CW173" s="519">
        <v>0</v>
      </c>
      <c r="CX173" s="519">
        <v>0</v>
      </c>
      <c r="CY173" s="519">
        <v>0</v>
      </c>
      <c r="CZ173" s="519">
        <v>0</v>
      </c>
      <c r="DA173" s="519">
        <v>0</v>
      </c>
      <c r="DB173" s="519">
        <v>0</v>
      </c>
      <c r="DC173" s="519">
        <v>0</v>
      </c>
      <c r="DD173" s="519">
        <v>0</v>
      </c>
      <c r="DE173" s="519">
        <v>0</v>
      </c>
      <c r="DF173" s="519">
        <v>0</v>
      </c>
      <c r="DG173" s="519">
        <v>0</v>
      </c>
      <c r="DH173" s="519">
        <v>0</v>
      </c>
      <c r="DI173" s="519">
        <v>0</v>
      </c>
      <c r="DJ173" s="519">
        <v>0</v>
      </c>
      <c r="DK173" s="519">
        <v>0</v>
      </c>
      <c r="DL173" s="519">
        <v>0</v>
      </c>
      <c r="DM173" s="519">
        <v>0</v>
      </c>
      <c r="DN173" s="519">
        <v>0</v>
      </c>
      <c r="DO173" s="519">
        <v>0</v>
      </c>
      <c r="DP173" s="519">
        <v>0</v>
      </c>
      <c r="DQ173" s="519">
        <v>0</v>
      </c>
      <c r="DR173" s="519">
        <v>0</v>
      </c>
      <c r="DS173" s="519">
        <v>0</v>
      </c>
      <c r="DT173" s="519">
        <v>0</v>
      </c>
      <c r="DU173" s="519">
        <v>0</v>
      </c>
      <c r="DV173" s="519">
        <v>0</v>
      </c>
      <c r="DW173" s="519">
        <v>0</v>
      </c>
      <c r="DX173" s="519">
        <v>0</v>
      </c>
      <c r="DY173" s="131"/>
      <c r="DZ173" s="337"/>
      <c r="EA173" s="519" t="s">
        <v>1061</v>
      </c>
      <c r="EB173" s="519" t="s">
        <v>1059</v>
      </c>
      <c r="EC173" s="519">
        <v>48</v>
      </c>
      <c r="ED173" s="521" t="str">
        <f t="shared" si="8"/>
        <v>SDN150148</v>
      </c>
      <c r="EE173" s="519">
        <v>10000</v>
      </c>
      <c r="EF173" s="519">
        <v>10000</v>
      </c>
      <c r="EG173" s="519">
        <v>10000</v>
      </c>
      <c r="EH173" s="519">
        <v>10000</v>
      </c>
      <c r="EI173" s="519">
        <v>10000</v>
      </c>
      <c r="EJ173" s="519">
        <v>10000</v>
      </c>
      <c r="EK173" s="519">
        <v>10000</v>
      </c>
      <c r="EL173" s="519">
        <v>10000</v>
      </c>
      <c r="EM173" s="519">
        <v>10000</v>
      </c>
      <c r="EN173" s="519">
        <v>10611.7</v>
      </c>
      <c r="EO173" s="519">
        <v>11514.8</v>
      </c>
      <c r="EP173" s="519">
        <v>12417.9</v>
      </c>
      <c r="EQ173" s="519">
        <v>13321</v>
      </c>
      <c r="ER173" s="519">
        <v>14224.1</v>
      </c>
      <c r="ES173" s="519">
        <v>15127.3</v>
      </c>
      <c r="ET173" s="519">
        <v>15127.3</v>
      </c>
      <c r="EU173" s="519">
        <v>15127.3</v>
      </c>
      <c r="EV173" s="519">
        <v>15127.3</v>
      </c>
      <c r="EW173" s="519">
        <v>15127.3</v>
      </c>
      <c r="EX173" s="519">
        <v>15127.3</v>
      </c>
      <c r="EY173" s="519">
        <v>15127.3</v>
      </c>
      <c r="EZ173" s="519">
        <v>15127.3</v>
      </c>
      <c r="FA173" s="519">
        <v>15127.3</v>
      </c>
      <c r="FB173" s="519">
        <v>15127.3</v>
      </c>
      <c r="FC173" s="519">
        <v>15127.3</v>
      </c>
      <c r="FD173" s="519">
        <v>15127.3</v>
      </c>
      <c r="FE173" s="519">
        <v>15127.3</v>
      </c>
      <c r="FF173" s="519">
        <v>15127.3</v>
      </c>
      <c r="FG173" s="519">
        <v>15127.3</v>
      </c>
      <c r="FH173" s="519">
        <v>15127.3</v>
      </c>
      <c r="FI173" s="519">
        <v>0</v>
      </c>
      <c r="FJ173" s="519">
        <v>0</v>
      </c>
      <c r="FK173" s="519">
        <v>0</v>
      </c>
      <c r="FL173" s="519">
        <v>0</v>
      </c>
      <c r="FM173" s="519">
        <v>0</v>
      </c>
      <c r="FN173" s="519">
        <v>0</v>
      </c>
      <c r="FO173" s="519">
        <v>0</v>
      </c>
      <c r="FP173" s="519">
        <v>0</v>
      </c>
      <c r="FQ173" s="519">
        <v>0</v>
      </c>
      <c r="FR173" s="519">
        <v>0</v>
      </c>
      <c r="FS173" s="519">
        <v>0</v>
      </c>
      <c r="FT173" s="519">
        <v>0</v>
      </c>
      <c r="FU173" s="519">
        <v>0</v>
      </c>
      <c r="FV173" s="519">
        <v>0</v>
      </c>
      <c r="FW173" s="519">
        <v>0</v>
      </c>
      <c r="FX173" s="519">
        <v>0</v>
      </c>
      <c r="FY173" s="519">
        <v>0</v>
      </c>
      <c r="FZ173" s="519">
        <v>0</v>
      </c>
      <c r="GA173" s="519">
        <v>0</v>
      </c>
      <c r="GB173" s="519">
        <v>0</v>
      </c>
      <c r="GC173" s="519">
        <v>0</v>
      </c>
      <c r="GD173" s="519">
        <v>0</v>
      </c>
      <c r="GE173" s="519">
        <v>0</v>
      </c>
      <c r="GF173" s="519">
        <v>0</v>
      </c>
      <c r="GG173" s="519">
        <v>0</v>
      </c>
      <c r="GH173" s="519">
        <v>0</v>
      </c>
      <c r="GI173" s="519">
        <v>0</v>
      </c>
      <c r="GJ173" s="519">
        <v>0</v>
      </c>
      <c r="GK173" s="519">
        <v>0</v>
      </c>
      <c r="GL173" s="519">
        <v>0</v>
      </c>
      <c r="GM173" s="519">
        <v>0</v>
      </c>
      <c r="GN173" s="519">
        <v>0</v>
      </c>
      <c r="GO173" s="519">
        <v>0</v>
      </c>
      <c r="GP173" s="519">
        <v>0</v>
      </c>
      <c r="GQ173" s="519">
        <v>0</v>
      </c>
      <c r="GR173" s="519">
        <v>0</v>
      </c>
      <c r="GS173" s="519">
        <v>0</v>
      </c>
      <c r="GT173" s="519">
        <v>0</v>
      </c>
      <c r="GU173" s="519">
        <v>0</v>
      </c>
      <c r="GV173" s="519">
        <v>0</v>
      </c>
      <c r="GW173" s="519">
        <v>0</v>
      </c>
      <c r="GX173" s="519">
        <v>0</v>
      </c>
      <c r="GY173" s="519">
        <v>0</v>
      </c>
      <c r="GZ173" s="519">
        <v>0</v>
      </c>
      <c r="HA173" s="519">
        <v>0</v>
      </c>
      <c r="HB173" s="519">
        <v>0</v>
      </c>
      <c r="HC173" s="519">
        <v>0</v>
      </c>
      <c r="HD173" s="519">
        <v>0</v>
      </c>
      <c r="HE173" s="519">
        <v>0</v>
      </c>
      <c r="HF173" s="519">
        <v>0</v>
      </c>
      <c r="HG173" s="519">
        <v>0</v>
      </c>
      <c r="HH173" s="519">
        <v>0</v>
      </c>
      <c r="HI173" s="519">
        <v>0</v>
      </c>
      <c r="HJ173" s="519">
        <v>0</v>
      </c>
      <c r="HK173" s="519">
        <v>0</v>
      </c>
      <c r="HL173" s="519">
        <v>0</v>
      </c>
      <c r="HM173" s="519">
        <v>0</v>
      </c>
      <c r="HN173" s="519">
        <v>0</v>
      </c>
      <c r="HO173" s="519">
        <v>0</v>
      </c>
      <c r="HP173" s="519">
        <v>0</v>
      </c>
      <c r="HQ173" s="519">
        <v>0</v>
      </c>
      <c r="HR173" s="519">
        <v>0</v>
      </c>
      <c r="HS173" s="519">
        <v>0</v>
      </c>
      <c r="HT173" s="519">
        <v>0</v>
      </c>
      <c r="HU173" s="519">
        <v>0</v>
      </c>
      <c r="HV173" s="519">
        <v>0</v>
      </c>
      <c r="HW173" s="519">
        <v>0</v>
      </c>
      <c r="HX173" s="519">
        <v>0</v>
      </c>
      <c r="HY173" s="519">
        <v>0</v>
      </c>
      <c r="HZ173" s="519">
        <v>0</v>
      </c>
      <c r="IA173" s="519">
        <v>0</v>
      </c>
      <c r="IB173" s="519">
        <v>0</v>
      </c>
      <c r="IC173" s="519">
        <v>0</v>
      </c>
      <c r="ID173" s="519">
        <v>0</v>
      </c>
      <c r="IE173" s="519">
        <v>0</v>
      </c>
      <c r="IF173" s="519">
        <v>0</v>
      </c>
      <c r="IG173" s="519">
        <v>0</v>
      </c>
      <c r="IH173" s="519">
        <v>0</v>
      </c>
      <c r="II173" s="519">
        <v>0</v>
      </c>
      <c r="IJ173" s="519">
        <v>0</v>
      </c>
      <c r="IK173" s="519">
        <v>0</v>
      </c>
    </row>
    <row r="174" spans="1:245" hidden="1">
      <c r="A174" s="337"/>
      <c r="B174" s="519" t="s">
        <v>1058</v>
      </c>
      <c r="C174" s="519"/>
      <c r="D174" s="519"/>
      <c r="E174" s="519"/>
      <c r="F174" s="519">
        <v>1</v>
      </c>
      <c r="G174" s="519"/>
      <c r="H174" s="519">
        <v>17</v>
      </c>
      <c r="I174" s="519">
        <v>2</v>
      </c>
      <c r="J174" s="519" t="str">
        <f t="shared" si="9"/>
        <v>SDN10011702</v>
      </c>
      <c r="K174" s="519">
        <v>965</v>
      </c>
      <c r="M174" s="337"/>
      <c r="N174" s="519" t="s">
        <v>1061</v>
      </c>
      <c r="O174" s="519" t="s">
        <v>1059</v>
      </c>
      <c r="P174" s="519">
        <v>49</v>
      </c>
      <c r="Q174" s="183" t="str">
        <f t="shared" si="7"/>
        <v>SDN150149</v>
      </c>
      <c r="R174" s="519">
        <v>0</v>
      </c>
      <c r="S174" s="519">
        <v>0</v>
      </c>
      <c r="T174" s="519">
        <v>0</v>
      </c>
      <c r="U174" s="519">
        <v>0</v>
      </c>
      <c r="V174" s="519">
        <v>0</v>
      </c>
      <c r="W174" s="519">
        <v>0</v>
      </c>
      <c r="X174" s="519">
        <v>0</v>
      </c>
      <c r="Y174" s="519">
        <v>0</v>
      </c>
      <c r="Z174" s="519">
        <v>0</v>
      </c>
      <c r="AA174" s="519">
        <v>0</v>
      </c>
      <c r="AB174" s="519">
        <v>0</v>
      </c>
      <c r="AC174" s="519">
        <v>0</v>
      </c>
      <c r="AD174" s="519">
        <v>0</v>
      </c>
      <c r="AE174" s="519">
        <v>0</v>
      </c>
      <c r="AF174" s="519">
        <v>0</v>
      </c>
      <c r="AG174" s="519">
        <v>0</v>
      </c>
      <c r="AH174" s="519">
        <v>0</v>
      </c>
      <c r="AI174" s="519">
        <v>0</v>
      </c>
      <c r="AJ174" s="519">
        <v>0</v>
      </c>
      <c r="AK174" s="519">
        <v>0</v>
      </c>
      <c r="AL174" s="519">
        <v>0</v>
      </c>
      <c r="AM174" s="519">
        <v>0</v>
      </c>
      <c r="AN174" s="519">
        <v>0</v>
      </c>
      <c r="AO174" s="519">
        <v>0</v>
      </c>
      <c r="AP174" s="519">
        <v>0</v>
      </c>
      <c r="AQ174" s="519">
        <v>0</v>
      </c>
      <c r="AR174" s="519">
        <v>0</v>
      </c>
      <c r="AS174" s="519">
        <v>0</v>
      </c>
      <c r="AT174" s="519">
        <v>0</v>
      </c>
      <c r="AU174" s="519">
        <v>16121.5</v>
      </c>
      <c r="AV174" s="519">
        <v>0</v>
      </c>
      <c r="AW174" s="519">
        <v>0</v>
      </c>
      <c r="AX174" s="519">
        <v>0</v>
      </c>
      <c r="AY174" s="519">
        <v>0</v>
      </c>
      <c r="AZ174" s="519">
        <v>0</v>
      </c>
      <c r="BA174" s="519">
        <v>0</v>
      </c>
      <c r="BB174" s="519">
        <v>0</v>
      </c>
      <c r="BC174" s="519">
        <v>0</v>
      </c>
      <c r="BD174" s="519">
        <v>0</v>
      </c>
      <c r="BE174" s="519">
        <v>0</v>
      </c>
      <c r="BF174" s="519">
        <v>0</v>
      </c>
      <c r="BG174" s="519">
        <v>0</v>
      </c>
      <c r="BH174" s="519">
        <v>0</v>
      </c>
      <c r="BI174" s="519">
        <v>0</v>
      </c>
      <c r="BJ174" s="519">
        <v>0</v>
      </c>
      <c r="BK174" s="519">
        <v>0</v>
      </c>
      <c r="BL174" s="519">
        <v>0</v>
      </c>
      <c r="BM174" s="519">
        <v>0</v>
      </c>
      <c r="BN174" s="519">
        <v>0</v>
      </c>
      <c r="BO174" s="519">
        <v>0</v>
      </c>
      <c r="BP174" s="519">
        <v>0</v>
      </c>
      <c r="BQ174" s="519">
        <v>0</v>
      </c>
      <c r="BR174" s="519">
        <v>0</v>
      </c>
      <c r="BS174" s="519">
        <v>0</v>
      </c>
      <c r="BT174" s="519">
        <v>0</v>
      </c>
      <c r="BU174" s="519">
        <v>0</v>
      </c>
      <c r="BV174" s="519">
        <v>0</v>
      </c>
      <c r="BW174" s="519">
        <v>0</v>
      </c>
      <c r="BX174" s="519">
        <v>0</v>
      </c>
      <c r="BY174" s="519">
        <v>0</v>
      </c>
      <c r="BZ174" s="519">
        <v>0</v>
      </c>
      <c r="CA174" s="519">
        <v>0</v>
      </c>
      <c r="CB174" s="519">
        <v>0</v>
      </c>
      <c r="CC174" s="519">
        <v>0</v>
      </c>
      <c r="CD174" s="519">
        <v>0</v>
      </c>
      <c r="CE174" s="519">
        <v>0</v>
      </c>
      <c r="CF174" s="519">
        <v>0</v>
      </c>
      <c r="CG174" s="519">
        <v>0</v>
      </c>
      <c r="CH174" s="519">
        <v>0</v>
      </c>
      <c r="CI174" s="519">
        <v>0</v>
      </c>
      <c r="CJ174" s="519">
        <v>0</v>
      </c>
      <c r="CK174" s="519">
        <v>0</v>
      </c>
      <c r="CL174" s="519">
        <v>0</v>
      </c>
      <c r="CM174" s="519">
        <v>0</v>
      </c>
      <c r="CN174" s="519">
        <v>0</v>
      </c>
      <c r="CO174" s="519">
        <v>0</v>
      </c>
      <c r="CP174" s="519">
        <v>0</v>
      </c>
      <c r="CQ174" s="519">
        <v>0</v>
      </c>
      <c r="CR174" s="519">
        <v>0</v>
      </c>
      <c r="CS174" s="519">
        <v>0</v>
      </c>
      <c r="CT174" s="519">
        <v>0</v>
      </c>
      <c r="CU174" s="519">
        <v>0</v>
      </c>
      <c r="CV174" s="519">
        <v>0</v>
      </c>
      <c r="CW174" s="519">
        <v>0</v>
      </c>
      <c r="CX174" s="519">
        <v>0</v>
      </c>
      <c r="CY174" s="519">
        <v>0</v>
      </c>
      <c r="CZ174" s="519">
        <v>0</v>
      </c>
      <c r="DA174" s="519">
        <v>0</v>
      </c>
      <c r="DB174" s="519">
        <v>0</v>
      </c>
      <c r="DC174" s="519">
        <v>0</v>
      </c>
      <c r="DD174" s="519">
        <v>0</v>
      </c>
      <c r="DE174" s="519">
        <v>0</v>
      </c>
      <c r="DF174" s="519">
        <v>0</v>
      </c>
      <c r="DG174" s="519">
        <v>0</v>
      </c>
      <c r="DH174" s="519">
        <v>0</v>
      </c>
      <c r="DI174" s="519">
        <v>0</v>
      </c>
      <c r="DJ174" s="519">
        <v>0</v>
      </c>
      <c r="DK174" s="519">
        <v>0</v>
      </c>
      <c r="DL174" s="519">
        <v>0</v>
      </c>
      <c r="DM174" s="519">
        <v>0</v>
      </c>
      <c r="DN174" s="519">
        <v>0</v>
      </c>
      <c r="DO174" s="519">
        <v>0</v>
      </c>
      <c r="DP174" s="519">
        <v>0</v>
      </c>
      <c r="DQ174" s="519">
        <v>0</v>
      </c>
      <c r="DR174" s="519">
        <v>0</v>
      </c>
      <c r="DS174" s="519">
        <v>0</v>
      </c>
      <c r="DT174" s="519">
        <v>0</v>
      </c>
      <c r="DU174" s="519">
        <v>0</v>
      </c>
      <c r="DV174" s="519">
        <v>0</v>
      </c>
      <c r="DW174" s="519">
        <v>0</v>
      </c>
      <c r="DX174" s="519">
        <v>0</v>
      </c>
      <c r="DY174" s="131"/>
      <c r="DZ174" s="337"/>
      <c r="EA174" s="519" t="s">
        <v>1061</v>
      </c>
      <c r="EB174" s="519" t="s">
        <v>1059</v>
      </c>
      <c r="EC174" s="519">
        <v>49</v>
      </c>
      <c r="ED174" s="521" t="str">
        <f t="shared" si="8"/>
        <v>SDN150149</v>
      </c>
      <c r="EE174" s="519">
        <v>10000</v>
      </c>
      <c r="EF174" s="519">
        <v>10000</v>
      </c>
      <c r="EG174" s="519">
        <v>10000</v>
      </c>
      <c r="EH174" s="519">
        <v>10000</v>
      </c>
      <c r="EI174" s="519">
        <v>10000</v>
      </c>
      <c r="EJ174" s="519">
        <v>10000</v>
      </c>
      <c r="EK174" s="519">
        <v>10000</v>
      </c>
      <c r="EL174" s="519">
        <v>10000</v>
      </c>
      <c r="EM174" s="519">
        <v>10346.700000000001</v>
      </c>
      <c r="EN174" s="519">
        <v>11309.1</v>
      </c>
      <c r="EO174" s="519">
        <v>12271.6</v>
      </c>
      <c r="EP174" s="519">
        <v>13234.1</v>
      </c>
      <c r="EQ174" s="519">
        <v>14196.6</v>
      </c>
      <c r="ER174" s="519">
        <v>15159.1</v>
      </c>
      <c r="ES174" s="519">
        <v>16121.5</v>
      </c>
      <c r="ET174" s="519">
        <v>16121.5</v>
      </c>
      <c r="EU174" s="519">
        <v>16121.5</v>
      </c>
      <c r="EV174" s="519">
        <v>16121.5</v>
      </c>
      <c r="EW174" s="519">
        <v>16121.5</v>
      </c>
      <c r="EX174" s="519">
        <v>16121.5</v>
      </c>
      <c r="EY174" s="519">
        <v>16121.5</v>
      </c>
      <c r="EZ174" s="519">
        <v>16121.5</v>
      </c>
      <c r="FA174" s="519">
        <v>16121.5</v>
      </c>
      <c r="FB174" s="519">
        <v>16121.5</v>
      </c>
      <c r="FC174" s="519">
        <v>16121.5</v>
      </c>
      <c r="FD174" s="519">
        <v>16121.5</v>
      </c>
      <c r="FE174" s="519">
        <v>16121.5</v>
      </c>
      <c r="FF174" s="519">
        <v>16121.5</v>
      </c>
      <c r="FG174" s="519">
        <v>16121.5</v>
      </c>
      <c r="FH174" s="519">
        <v>16121.5</v>
      </c>
      <c r="FI174" s="519">
        <v>0</v>
      </c>
      <c r="FJ174" s="519">
        <v>0</v>
      </c>
      <c r="FK174" s="519">
        <v>0</v>
      </c>
      <c r="FL174" s="519">
        <v>0</v>
      </c>
      <c r="FM174" s="519">
        <v>0</v>
      </c>
      <c r="FN174" s="519">
        <v>0</v>
      </c>
      <c r="FO174" s="519">
        <v>0</v>
      </c>
      <c r="FP174" s="519">
        <v>0</v>
      </c>
      <c r="FQ174" s="519">
        <v>0</v>
      </c>
      <c r="FR174" s="519">
        <v>0</v>
      </c>
      <c r="FS174" s="519">
        <v>0</v>
      </c>
      <c r="FT174" s="519">
        <v>0</v>
      </c>
      <c r="FU174" s="519">
        <v>0</v>
      </c>
      <c r="FV174" s="519">
        <v>0</v>
      </c>
      <c r="FW174" s="519">
        <v>0</v>
      </c>
      <c r="FX174" s="519">
        <v>0</v>
      </c>
      <c r="FY174" s="519">
        <v>0</v>
      </c>
      <c r="FZ174" s="519">
        <v>0</v>
      </c>
      <c r="GA174" s="519">
        <v>0</v>
      </c>
      <c r="GB174" s="519">
        <v>0</v>
      </c>
      <c r="GC174" s="519">
        <v>0</v>
      </c>
      <c r="GD174" s="519">
        <v>0</v>
      </c>
      <c r="GE174" s="519">
        <v>0</v>
      </c>
      <c r="GF174" s="519">
        <v>0</v>
      </c>
      <c r="GG174" s="519">
        <v>0</v>
      </c>
      <c r="GH174" s="519">
        <v>0</v>
      </c>
      <c r="GI174" s="519">
        <v>0</v>
      </c>
      <c r="GJ174" s="519">
        <v>0</v>
      </c>
      <c r="GK174" s="519">
        <v>0</v>
      </c>
      <c r="GL174" s="519">
        <v>0</v>
      </c>
      <c r="GM174" s="519">
        <v>0</v>
      </c>
      <c r="GN174" s="519">
        <v>0</v>
      </c>
      <c r="GO174" s="519">
        <v>0</v>
      </c>
      <c r="GP174" s="519">
        <v>0</v>
      </c>
      <c r="GQ174" s="519">
        <v>0</v>
      </c>
      <c r="GR174" s="519">
        <v>0</v>
      </c>
      <c r="GS174" s="519">
        <v>0</v>
      </c>
      <c r="GT174" s="519">
        <v>0</v>
      </c>
      <c r="GU174" s="519">
        <v>0</v>
      </c>
      <c r="GV174" s="519">
        <v>0</v>
      </c>
      <c r="GW174" s="519">
        <v>0</v>
      </c>
      <c r="GX174" s="519">
        <v>0</v>
      </c>
      <c r="GY174" s="519">
        <v>0</v>
      </c>
      <c r="GZ174" s="519">
        <v>0</v>
      </c>
      <c r="HA174" s="519">
        <v>0</v>
      </c>
      <c r="HB174" s="519">
        <v>0</v>
      </c>
      <c r="HC174" s="519">
        <v>0</v>
      </c>
      <c r="HD174" s="519">
        <v>0</v>
      </c>
      <c r="HE174" s="519">
        <v>0</v>
      </c>
      <c r="HF174" s="519">
        <v>0</v>
      </c>
      <c r="HG174" s="519">
        <v>0</v>
      </c>
      <c r="HH174" s="519">
        <v>0</v>
      </c>
      <c r="HI174" s="519">
        <v>0</v>
      </c>
      <c r="HJ174" s="519">
        <v>0</v>
      </c>
      <c r="HK174" s="519">
        <v>0</v>
      </c>
      <c r="HL174" s="519">
        <v>0</v>
      </c>
      <c r="HM174" s="519">
        <v>0</v>
      </c>
      <c r="HN174" s="519">
        <v>0</v>
      </c>
      <c r="HO174" s="519">
        <v>0</v>
      </c>
      <c r="HP174" s="519">
        <v>0</v>
      </c>
      <c r="HQ174" s="519">
        <v>0</v>
      </c>
      <c r="HR174" s="519">
        <v>0</v>
      </c>
      <c r="HS174" s="519">
        <v>0</v>
      </c>
      <c r="HT174" s="519">
        <v>0</v>
      </c>
      <c r="HU174" s="519">
        <v>0</v>
      </c>
      <c r="HV174" s="519">
        <v>0</v>
      </c>
      <c r="HW174" s="519">
        <v>0</v>
      </c>
      <c r="HX174" s="519">
        <v>0</v>
      </c>
      <c r="HY174" s="519">
        <v>0</v>
      </c>
      <c r="HZ174" s="519">
        <v>0</v>
      </c>
      <c r="IA174" s="519">
        <v>0</v>
      </c>
      <c r="IB174" s="519">
        <v>0</v>
      </c>
      <c r="IC174" s="519">
        <v>0</v>
      </c>
      <c r="ID174" s="519">
        <v>0</v>
      </c>
      <c r="IE174" s="519">
        <v>0</v>
      </c>
      <c r="IF174" s="519">
        <v>0</v>
      </c>
      <c r="IG174" s="519">
        <v>0</v>
      </c>
      <c r="IH174" s="519">
        <v>0</v>
      </c>
      <c r="II174" s="519">
        <v>0</v>
      </c>
      <c r="IJ174" s="519">
        <v>0</v>
      </c>
      <c r="IK174" s="519">
        <v>0</v>
      </c>
    </row>
    <row r="175" spans="1:245" hidden="1">
      <c r="A175" s="337"/>
      <c r="B175" s="519" t="s">
        <v>1058</v>
      </c>
      <c r="C175" s="519"/>
      <c r="D175" s="519"/>
      <c r="E175" s="519"/>
      <c r="F175" s="519">
        <v>1</v>
      </c>
      <c r="G175" s="519"/>
      <c r="H175" s="519">
        <v>17</v>
      </c>
      <c r="I175" s="519">
        <v>3</v>
      </c>
      <c r="J175" s="519" t="str">
        <f t="shared" si="9"/>
        <v>SDN10011703</v>
      </c>
      <c r="K175" s="519">
        <v>965</v>
      </c>
      <c r="M175" s="337"/>
      <c r="N175" s="519" t="s">
        <v>1061</v>
      </c>
      <c r="O175" s="519" t="s">
        <v>1059</v>
      </c>
      <c r="P175" s="519">
        <v>50</v>
      </c>
      <c r="Q175" s="183" t="str">
        <f t="shared" si="7"/>
        <v>SDN150150</v>
      </c>
      <c r="R175" s="519">
        <v>0</v>
      </c>
      <c r="S175" s="519">
        <v>0</v>
      </c>
      <c r="T175" s="519">
        <v>0</v>
      </c>
      <c r="U175" s="519">
        <v>0</v>
      </c>
      <c r="V175" s="519">
        <v>0</v>
      </c>
      <c r="W175" s="519">
        <v>0</v>
      </c>
      <c r="X175" s="519">
        <v>0</v>
      </c>
      <c r="Y175" s="519">
        <v>0</v>
      </c>
      <c r="Z175" s="519">
        <v>0</v>
      </c>
      <c r="AA175" s="519">
        <v>0</v>
      </c>
      <c r="AB175" s="519">
        <v>0</v>
      </c>
      <c r="AC175" s="519">
        <v>0</v>
      </c>
      <c r="AD175" s="519">
        <v>0</v>
      </c>
      <c r="AE175" s="519">
        <v>0</v>
      </c>
      <c r="AF175" s="519">
        <v>0</v>
      </c>
      <c r="AG175" s="519">
        <v>0</v>
      </c>
      <c r="AH175" s="519">
        <v>0</v>
      </c>
      <c r="AI175" s="519">
        <v>0</v>
      </c>
      <c r="AJ175" s="519">
        <v>0</v>
      </c>
      <c r="AK175" s="519">
        <v>0</v>
      </c>
      <c r="AL175" s="519">
        <v>0</v>
      </c>
      <c r="AM175" s="519">
        <v>0</v>
      </c>
      <c r="AN175" s="519">
        <v>0</v>
      </c>
      <c r="AO175" s="519">
        <v>0</v>
      </c>
      <c r="AP175" s="519">
        <v>0</v>
      </c>
      <c r="AQ175" s="519">
        <v>0</v>
      </c>
      <c r="AR175" s="519">
        <v>0</v>
      </c>
      <c r="AS175" s="519">
        <v>0</v>
      </c>
      <c r="AT175" s="519">
        <v>0</v>
      </c>
      <c r="AU175" s="519">
        <v>16831.7</v>
      </c>
      <c r="AV175" s="519">
        <v>0</v>
      </c>
      <c r="AW175" s="519">
        <v>0</v>
      </c>
      <c r="AX175" s="519">
        <v>0</v>
      </c>
      <c r="AY175" s="519">
        <v>0</v>
      </c>
      <c r="AZ175" s="519">
        <v>0</v>
      </c>
      <c r="BA175" s="519">
        <v>0</v>
      </c>
      <c r="BB175" s="519">
        <v>0</v>
      </c>
      <c r="BC175" s="519">
        <v>0</v>
      </c>
      <c r="BD175" s="519">
        <v>0</v>
      </c>
      <c r="BE175" s="519">
        <v>0</v>
      </c>
      <c r="BF175" s="519">
        <v>0</v>
      </c>
      <c r="BG175" s="519">
        <v>0</v>
      </c>
      <c r="BH175" s="519">
        <v>0</v>
      </c>
      <c r="BI175" s="519">
        <v>0</v>
      </c>
      <c r="BJ175" s="519">
        <v>0</v>
      </c>
      <c r="BK175" s="519">
        <v>0</v>
      </c>
      <c r="BL175" s="519">
        <v>0</v>
      </c>
      <c r="BM175" s="519">
        <v>0</v>
      </c>
      <c r="BN175" s="519">
        <v>0</v>
      </c>
      <c r="BO175" s="519">
        <v>0</v>
      </c>
      <c r="BP175" s="519">
        <v>0</v>
      </c>
      <c r="BQ175" s="519">
        <v>0</v>
      </c>
      <c r="BR175" s="519">
        <v>0</v>
      </c>
      <c r="BS175" s="519">
        <v>0</v>
      </c>
      <c r="BT175" s="519">
        <v>0</v>
      </c>
      <c r="BU175" s="519">
        <v>0</v>
      </c>
      <c r="BV175" s="519">
        <v>0</v>
      </c>
      <c r="BW175" s="519">
        <v>0</v>
      </c>
      <c r="BX175" s="519">
        <v>0</v>
      </c>
      <c r="BY175" s="519">
        <v>0</v>
      </c>
      <c r="BZ175" s="519">
        <v>0</v>
      </c>
      <c r="CA175" s="519">
        <v>0</v>
      </c>
      <c r="CB175" s="519">
        <v>0</v>
      </c>
      <c r="CC175" s="519">
        <v>0</v>
      </c>
      <c r="CD175" s="519">
        <v>0</v>
      </c>
      <c r="CE175" s="519">
        <v>0</v>
      </c>
      <c r="CF175" s="519">
        <v>0</v>
      </c>
      <c r="CG175" s="519">
        <v>0</v>
      </c>
      <c r="CH175" s="519">
        <v>0</v>
      </c>
      <c r="CI175" s="519">
        <v>0</v>
      </c>
      <c r="CJ175" s="519">
        <v>0</v>
      </c>
      <c r="CK175" s="519">
        <v>0</v>
      </c>
      <c r="CL175" s="519">
        <v>0</v>
      </c>
      <c r="CM175" s="519">
        <v>0</v>
      </c>
      <c r="CN175" s="519">
        <v>0</v>
      </c>
      <c r="CO175" s="519">
        <v>0</v>
      </c>
      <c r="CP175" s="519">
        <v>0</v>
      </c>
      <c r="CQ175" s="519">
        <v>0</v>
      </c>
      <c r="CR175" s="519">
        <v>0</v>
      </c>
      <c r="CS175" s="519">
        <v>0</v>
      </c>
      <c r="CT175" s="519">
        <v>0</v>
      </c>
      <c r="CU175" s="519">
        <v>0</v>
      </c>
      <c r="CV175" s="519">
        <v>0</v>
      </c>
      <c r="CW175" s="519">
        <v>0</v>
      </c>
      <c r="CX175" s="519">
        <v>0</v>
      </c>
      <c r="CY175" s="519">
        <v>0</v>
      </c>
      <c r="CZ175" s="519">
        <v>0</v>
      </c>
      <c r="DA175" s="519">
        <v>0</v>
      </c>
      <c r="DB175" s="519">
        <v>0</v>
      </c>
      <c r="DC175" s="519">
        <v>0</v>
      </c>
      <c r="DD175" s="519">
        <v>0</v>
      </c>
      <c r="DE175" s="519">
        <v>0</v>
      </c>
      <c r="DF175" s="519">
        <v>0</v>
      </c>
      <c r="DG175" s="519">
        <v>0</v>
      </c>
      <c r="DH175" s="519">
        <v>0</v>
      </c>
      <c r="DI175" s="519">
        <v>0</v>
      </c>
      <c r="DJ175" s="519">
        <v>0</v>
      </c>
      <c r="DK175" s="519">
        <v>0</v>
      </c>
      <c r="DL175" s="519">
        <v>0</v>
      </c>
      <c r="DM175" s="519">
        <v>0</v>
      </c>
      <c r="DN175" s="519">
        <v>0</v>
      </c>
      <c r="DO175" s="519">
        <v>0</v>
      </c>
      <c r="DP175" s="519">
        <v>0</v>
      </c>
      <c r="DQ175" s="519">
        <v>0</v>
      </c>
      <c r="DR175" s="519">
        <v>0</v>
      </c>
      <c r="DS175" s="519">
        <v>0</v>
      </c>
      <c r="DT175" s="519">
        <v>0</v>
      </c>
      <c r="DU175" s="519">
        <v>0</v>
      </c>
      <c r="DV175" s="519">
        <v>0</v>
      </c>
      <c r="DW175" s="519">
        <v>0</v>
      </c>
      <c r="DX175" s="519">
        <v>0</v>
      </c>
      <c r="DY175" s="131"/>
      <c r="DZ175" s="337"/>
      <c r="EA175" s="519" t="s">
        <v>1061</v>
      </c>
      <c r="EB175" s="519" t="s">
        <v>1059</v>
      </c>
      <c r="EC175" s="519">
        <v>50</v>
      </c>
      <c r="ED175" s="521" t="str">
        <f t="shared" si="8"/>
        <v>SDN150150</v>
      </c>
      <c r="EE175" s="519">
        <v>10000</v>
      </c>
      <c r="EF175" s="519">
        <v>10000</v>
      </c>
      <c r="EG175" s="519">
        <v>10000</v>
      </c>
      <c r="EH175" s="519">
        <v>10000</v>
      </c>
      <c r="EI175" s="519">
        <v>10000</v>
      </c>
      <c r="EJ175" s="519">
        <v>10000</v>
      </c>
      <c r="EK175" s="519">
        <v>10000</v>
      </c>
      <c r="EL175" s="519">
        <v>10000</v>
      </c>
      <c r="EM175" s="519">
        <v>10802.5</v>
      </c>
      <c r="EN175" s="519">
        <v>11807.3</v>
      </c>
      <c r="EO175" s="519">
        <v>12812.2</v>
      </c>
      <c r="EP175" s="519">
        <v>13817.1</v>
      </c>
      <c r="EQ175" s="519">
        <v>14822</v>
      </c>
      <c r="ER175" s="519">
        <v>15826.9</v>
      </c>
      <c r="ES175" s="519">
        <v>16831.7</v>
      </c>
      <c r="ET175" s="519">
        <v>16831.7</v>
      </c>
      <c r="EU175" s="519">
        <v>16831.7</v>
      </c>
      <c r="EV175" s="519">
        <v>16831.7</v>
      </c>
      <c r="EW175" s="519">
        <v>16831.7</v>
      </c>
      <c r="EX175" s="519">
        <v>16831.7</v>
      </c>
      <c r="EY175" s="519">
        <v>16831.7</v>
      </c>
      <c r="EZ175" s="519">
        <v>16831.7</v>
      </c>
      <c r="FA175" s="519">
        <v>16831.7</v>
      </c>
      <c r="FB175" s="519">
        <v>16831.7</v>
      </c>
      <c r="FC175" s="519">
        <v>16831.7</v>
      </c>
      <c r="FD175" s="519">
        <v>16831.7</v>
      </c>
      <c r="FE175" s="519">
        <v>16831.7</v>
      </c>
      <c r="FF175" s="519">
        <v>16831.7</v>
      </c>
      <c r="FG175" s="519">
        <v>16831.7</v>
      </c>
      <c r="FH175" s="519">
        <v>16831.7</v>
      </c>
      <c r="FI175" s="519">
        <v>0</v>
      </c>
      <c r="FJ175" s="519">
        <v>0</v>
      </c>
      <c r="FK175" s="519">
        <v>0</v>
      </c>
      <c r="FL175" s="519">
        <v>0</v>
      </c>
      <c r="FM175" s="519">
        <v>0</v>
      </c>
      <c r="FN175" s="519">
        <v>0</v>
      </c>
      <c r="FO175" s="519">
        <v>0</v>
      </c>
      <c r="FP175" s="519">
        <v>0</v>
      </c>
      <c r="FQ175" s="519">
        <v>0</v>
      </c>
      <c r="FR175" s="519">
        <v>0</v>
      </c>
      <c r="FS175" s="519">
        <v>0</v>
      </c>
      <c r="FT175" s="519">
        <v>0</v>
      </c>
      <c r="FU175" s="519">
        <v>0</v>
      </c>
      <c r="FV175" s="519">
        <v>0</v>
      </c>
      <c r="FW175" s="519">
        <v>0</v>
      </c>
      <c r="FX175" s="519">
        <v>0</v>
      </c>
      <c r="FY175" s="519">
        <v>0</v>
      </c>
      <c r="FZ175" s="519">
        <v>0</v>
      </c>
      <c r="GA175" s="519">
        <v>0</v>
      </c>
      <c r="GB175" s="519">
        <v>0</v>
      </c>
      <c r="GC175" s="519">
        <v>0</v>
      </c>
      <c r="GD175" s="519">
        <v>0</v>
      </c>
      <c r="GE175" s="519">
        <v>0</v>
      </c>
      <c r="GF175" s="519">
        <v>0</v>
      </c>
      <c r="GG175" s="519">
        <v>0</v>
      </c>
      <c r="GH175" s="519">
        <v>0</v>
      </c>
      <c r="GI175" s="519">
        <v>0</v>
      </c>
      <c r="GJ175" s="519">
        <v>0</v>
      </c>
      <c r="GK175" s="519">
        <v>0</v>
      </c>
      <c r="GL175" s="519">
        <v>0</v>
      </c>
      <c r="GM175" s="519">
        <v>0</v>
      </c>
      <c r="GN175" s="519">
        <v>0</v>
      </c>
      <c r="GO175" s="519">
        <v>0</v>
      </c>
      <c r="GP175" s="519">
        <v>0</v>
      </c>
      <c r="GQ175" s="519">
        <v>0</v>
      </c>
      <c r="GR175" s="519">
        <v>0</v>
      </c>
      <c r="GS175" s="519">
        <v>0</v>
      </c>
      <c r="GT175" s="519">
        <v>0</v>
      </c>
      <c r="GU175" s="519">
        <v>0</v>
      </c>
      <c r="GV175" s="519">
        <v>0</v>
      </c>
      <c r="GW175" s="519">
        <v>0</v>
      </c>
      <c r="GX175" s="519">
        <v>0</v>
      </c>
      <c r="GY175" s="519">
        <v>0</v>
      </c>
      <c r="GZ175" s="519">
        <v>0</v>
      </c>
      <c r="HA175" s="519">
        <v>0</v>
      </c>
      <c r="HB175" s="519">
        <v>0</v>
      </c>
      <c r="HC175" s="519">
        <v>0</v>
      </c>
      <c r="HD175" s="519">
        <v>0</v>
      </c>
      <c r="HE175" s="519">
        <v>0</v>
      </c>
      <c r="HF175" s="519">
        <v>0</v>
      </c>
      <c r="HG175" s="519">
        <v>0</v>
      </c>
      <c r="HH175" s="519">
        <v>0</v>
      </c>
      <c r="HI175" s="519">
        <v>0</v>
      </c>
      <c r="HJ175" s="519">
        <v>0</v>
      </c>
      <c r="HK175" s="519">
        <v>0</v>
      </c>
      <c r="HL175" s="519">
        <v>0</v>
      </c>
      <c r="HM175" s="519">
        <v>0</v>
      </c>
      <c r="HN175" s="519">
        <v>0</v>
      </c>
      <c r="HO175" s="519">
        <v>0</v>
      </c>
      <c r="HP175" s="519">
        <v>0</v>
      </c>
      <c r="HQ175" s="519">
        <v>0</v>
      </c>
      <c r="HR175" s="519">
        <v>0</v>
      </c>
      <c r="HS175" s="519">
        <v>0</v>
      </c>
      <c r="HT175" s="519">
        <v>0</v>
      </c>
      <c r="HU175" s="519">
        <v>0</v>
      </c>
      <c r="HV175" s="519">
        <v>0</v>
      </c>
      <c r="HW175" s="519">
        <v>0</v>
      </c>
      <c r="HX175" s="519">
        <v>0</v>
      </c>
      <c r="HY175" s="519">
        <v>0</v>
      </c>
      <c r="HZ175" s="519">
        <v>0</v>
      </c>
      <c r="IA175" s="519">
        <v>0</v>
      </c>
      <c r="IB175" s="519">
        <v>0</v>
      </c>
      <c r="IC175" s="519">
        <v>0</v>
      </c>
      <c r="ID175" s="519">
        <v>0</v>
      </c>
      <c r="IE175" s="519">
        <v>0</v>
      </c>
      <c r="IF175" s="519">
        <v>0</v>
      </c>
      <c r="IG175" s="519">
        <v>0</v>
      </c>
      <c r="IH175" s="519">
        <v>0</v>
      </c>
      <c r="II175" s="519">
        <v>0</v>
      </c>
      <c r="IJ175" s="519">
        <v>0</v>
      </c>
      <c r="IK175" s="519">
        <v>0</v>
      </c>
    </row>
    <row r="176" spans="1:245" hidden="1">
      <c r="A176" s="337"/>
      <c r="B176" s="519" t="s">
        <v>1058</v>
      </c>
      <c r="C176" s="519"/>
      <c r="D176" s="519"/>
      <c r="E176" s="519"/>
      <c r="F176" s="519">
        <v>1</v>
      </c>
      <c r="G176" s="519"/>
      <c r="H176" s="519">
        <v>17</v>
      </c>
      <c r="I176" s="519">
        <v>4</v>
      </c>
      <c r="J176" s="519" t="str">
        <f t="shared" si="9"/>
        <v>SDN10011704</v>
      </c>
      <c r="K176" s="519">
        <v>965</v>
      </c>
      <c r="M176" s="337"/>
      <c r="N176" s="519" t="s">
        <v>1061</v>
      </c>
      <c r="O176" s="519" t="s">
        <v>1059</v>
      </c>
      <c r="P176" s="519">
        <v>51</v>
      </c>
      <c r="Q176" s="183" t="str">
        <f t="shared" si="7"/>
        <v>SDN150151</v>
      </c>
      <c r="R176" s="519">
        <v>0</v>
      </c>
      <c r="S176" s="519">
        <v>0</v>
      </c>
      <c r="T176" s="519">
        <v>0</v>
      </c>
      <c r="U176" s="519">
        <v>0</v>
      </c>
      <c r="V176" s="519">
        <v>0</v>
      </c>
      <c r="W176" s="519">
        <v>0</v>
      </c>
      <c r="X176" s="519">
        <v>0</v>
      </c>
      <c r="Y176" s="519">
        <v>0</v>
      </c>
      <c r="Z176" s="519">
        <v>0</v>
      </c>
      <c r="AA176" s="519">
        <v>0</v>
      </c>
      <c r="AB176" s="519">
        <v>0</v>
      </c>
      <c r="AC176" s="519">
        <v>0</v>
      </c>
      <c r="AD176" s="519">
        <v>0</v>
      </c>
      <c r="AE176" s="519">
        <v>0</v>
      </c>
      <c r="AF176" s="519">
        <v>0</v>
      </c>
      <c r="AG176" s="519">
        <v>0</v>
      </c>
      <c r="AH176" s="519">
        <v>0</v>
      </c>
      <c r="AI176" s="519">
        <v>0</v>
      </c>
      <c r="AJ176" s="519">
        <v>0</v>
      </c>
      <c r="AK176" s="519">
        <v>0</v>
      </c>
      <c r="AL176" s="519">
        <v>0</v>
      </c>
      <c r="AM176" s="519">
        <v>0</v>
      </c>
      <c r="AN176" s="519">
        <v>0</v>
      </c>
      <c r="AO176" s="519">
        <v>0</v>
      </c>
      <c r="AP176" s="519">
        <v>0</v>
      </c>
      <c r="AQ176" s="519">
        <v>0</v>
      </c>
      <c r="AR176" s="519">
        <v>0</v>
      </c>
      <c r="AS176" s="519">
        <v>0</v>
      </c>
      <c r="AT176" s="519">
        <v>0</v>
      </c>
      <c r="AU176" s="519">
        <v>17684</v>
      </c>
      <c r="AV176" s="519">
        <v>0</v>
      </c>
      <c r="AW176" s="519">
        <v>0</v>
      </c>
      <c r="AX176" s="519">
        <v>0</v>
      </c>
      <c r="AY176" s="519">
        <v>0</v>
      </c>
      <c r="AZ176" s="519">
        <v>0</v>
      </c>
      <c r="BA176" s="519">
        <v>0</v>
      </c>
      <c r="BB176" s="519">
        <v>0</v>
      </c>
      <c r="BC176" s="519">
        <v>0</v>
      </c>
      <c r="BD176" s="519">
        <v>0</v>
      </c>
      <c r="BE176" s="519">
        <v>0</v>
      </c>
      <c r="BF176" s="519">
        <v>0</v>
      </c>
      <c r="BG176" s="519">
        <v>0</v>
      </c>
      <c r="BH176" s="519">
        <v>0</v>
      </c>
      <c r="BI176" s="519">
        <v>0</v>
      </c>
      <c r="BJ176" s="519">
        <v>0</v>
      </c>
      <c r="BK176" s="519">
        <v>0</v>
      </c>
      <c r="BL176" s="519">
        <v>0</v>
      </c>
      <c r="BM176" s="519">
        <v>0</v>
      </c>
      <c r="BN176" s="519">
        <v>0</v>
      </c>
      <c r="BO176" s="519">
        <v>0</v>
      </c>
      <c r="BP176" s="519">
        <v>0</v>
      </c>
      <c r="BQ176" s="519">
        <v>0</v>
      </c>
      <c r="BR176" s="519">
        <v>0</v>
      </c>
      <c r="BS176" s="519">
        <v>0</v>
      </c>
      <c r="BT176" s="519">
        <v>0</v>
      </c>
      <c r="BU176" s="519">
        <v>0</v>
      </c>
      <c r="BV176" s="519">
        <v>0</v>
      </c>
      <c r="BW176" s="519">
        <v>0</v>
      </c>
      <c r="BX176" s="519">
        <v>0</v>
      </c>
      <c r="BY176" s="519">
        <v>0</v>
      </c>
      <c r="BZ176" s="519">
        <v>0</v>
      </c>
      <c r="CA176" s="519">
        <v>0</v>
      </c>
      <c r="CB176" s="519">
        <v>0</v>
      </c>
      <c r="CC176" s="519">
        <v>0</v>
      </c>
      <c r="CD176" s="519">
        <v>0</v>
      </c>
      <c r="CE176" s="519">
        <v>0</v>
      </c>
      <c r="CF176" s="519">
        <v>0</v>
      </c>
      <c r="CG176" s="519">
        <v>0</v>
      </c>
      <c r="CH176" s="519">
        <v>0</v>
      </c>
      <c r="CI176" s="519">
        <v>0</v>
      </c>
      <c r="CJ176" s="519">
        <v>0</v>
      </c>
      <c r="CK176" s="519">
        <v>0</v>
      </c>
      <c r="CL176" s="519">
        <v>0</v>
      </c>
      <c r="CM176" s="519">
        <v>0</v>
      </c>
      <c r="CN176" s="519">
        <v>0</v>
      </c>
      <c r="CO176" s="519">
        <v>0</v>
      </c>
      <c r="CP176" s="519">
        <v>0</v>
      </c>
      <c r="CQ176" s="519">
        <v>0</v>
      </c>
      <c r="CR176" s="519">
        <v>0</v>
      </c>
      <c r="CS176" s="519">
        <v>0</v>
      </c>
      <c r="CT176" s="519">
        <v>0</v>
      </c>
      <c r="CU176" s="519">
        <v>0</v>
      </c>
      <c r="CV176" s="519">
        <v>0</v>
      </c>
      <c r="CW176" s="519">
        <v>0</v>
      </c>
      <c r="CX176" s="519">
        <v>0</v>
      </c>
      <c r="CY176" s="519">
        <v>0</v>
      </c>
      <c r="CZ176" s="519">
        <v>0</v>
      </c>
      <c r="DA176" s="519">
        <v>0</v>
      </c>
      <c r="DB176" s="519">
        <v>0</v>
      </c>
      <c r="DC176" s="519">
        <v>0</v>
      </c>
      <c r="DD176" s="519">
        <v>0</v>
      </c>
      <c r="DE176" s="519">
        <v>0</v>
      </c>
      <c r="DF176" s="519">
        <v>0</v>
      </c>
      <c r="DG176" s="519">
        <v>0</v>
      </c>
      <c r="DH176" s="519">
        <v>0</v>
      </c>
      <c r="DI176" s="519">
        <v>0</v>
      </c>
      <c r="DJ176" s="519">
        <v>0</v>
      </c>
      <c r="DK176" s="519">
        <v>0</v>
      </c>
      <c r="DL176" s="519">
        <v>0</v>
      </c>
      <c r="DM176" s="519">
        <v>0</v>
      </c>
      <c r="DN176" s="519">
        <v>0</v>
      </c>
      <c r="DO176" s="519">
        <v>0</v>
      </c>
      <c r="DP176" s="519">
        <v>0</v>
      </c>
      <c r="DQ176" s="519">
        <v>0</v>
      </c>
      <c r="DR176" s="519">
        <v>0</v>
      </c>
      <c r="DS176" s="519">
        <v>0</v>
      </c>
      <c r="DT176" s="519">
        <v>0</v>
      </c>
      <c r="DU176" s="519">
        <v>0</v>
      </c>
      <c r="DV176" s="519">
        <v>0</v>
      </c>
      <c r="DW176" s="519">
        <v>0</v>
      </c>
      <c r="DX176" s="519">
        <v>0</v>
      </c>
      <c r="DY176" s="131"/>
      <c r="DZ176" s="337"/>
      <c r="EA176" s="519" t="s">
        <v>1061</v>
      </c>
      <c r="EB176" s="519" t="s">
        <v>1059</v>
      </c>
      <c r="EC176" s="519">
        <v>51</v>
      </c>
      <c r="ED176" s="521" t="str">
        <f t="shared" si="8"/>
        <v>SDN150151</v>
      </c>
      <c r="EE176" s="519">
        <v>10000</v>
      </c>
      <c r="EF176" s="519">
        <v>10000</v>
      </c>
      <c r="EG176" s="519">
        <v>10000</v>
      </c>
      <c r="EH176" s="519">
        <v>10000</v>
      </c>
      <c r="EI176" s="519">
        <v>10000</v>
      </c>
      <c r="EJ176" s="519">
        <v>10000</v>
      </c>
      <c r="EK176" s="519">
        <v>10000</v>
      </c>
      <c r="EL176" s="519">
        <v>10293.700000000001</v>
      </c>
      <c r="EM176" s="519">
        <v>11349.4</v>
      </c>
      <c r="EN176" s="519">
        <v>12405.2</v>
      </c>
      <c r="EO176" s="519">
        <v>13460.9</v>
      </c>
      <c r="EP176" s="519">
        <v>14516.7</v>
      </c>
      <c r="EQ176" s="519">
        <v>15572.5</v>
      </c>
      <c r="ER176" s="519">
        <v>16628.2</v>
      </c>
      <c r="ES176" s="519">
        <v>17684</v>
      </c>
      <c r="ET176" s="519">
        <v>17684</v>
      </c>
      <c r="EU176" s="519">
        <v>17684</v>
      </c>
      <c r="EV176" s="519">
        <v>17684</v>
      </c>
      <c r="EW176" s="519">
        <v>17684</v>
      </c>
      <c r="EX176" s="519">
        <v>17684</v>
      </c>
      <c r="EY176" s="519">
        <v>17684</v>
      </c>
      <c r="EZ176" s="519">
        <v>17684</v>
      </c>
      <c r="FA176" s="519">
        <v>17684</v>
      </c>
      <c r="FB176" s="519">
        <v>17684</v>
      </c>
      <c r="FC176" s="519">
        <v>17684</v>
      </c>
      <c r="FD176" s="519">
        <v>17684</v>
      </c>
      <c r="FE176" s="519">
        <v>17684</v>
      </c>
      <c r="FF176" s="519">
        <v>17684</v>
      </c>
      <c r="FG176" s="519">
        <v>17684</v>
      </c>
      <c r="FH176" s="519">
        <v>17684</v>
      </c>
      <c r="FI176" s="519">
        <v>0</v>
      </c>
      <c r="FJ176" s="519">
        <v>0</v>
      </c>
      <c r="FK176" s="519">
        <v>0</v>
      </c>
      <c r="FL176" s="519">
        <v>0</v>
      </c>
      <c r="FM176" s="519">
        <v>0</v>
      </c>
      <c r="FN176" s="519">
        <v>0</v>
      </c>
      <c r="FO176" s="519">
        <v>0</v>
      </c>
      <c r="FP176" s="519">
        <v>0</v>
      </c>
      <c r="FQ176" s="519">
        <v>0</v>
      </c>
      <c r="FR176" s="519">
        <v>0</v>
      </c>
      <c r="FS176" s="519">
        <v>0</v>
      </c>
      <c r="FT176" s="519">
        <v>0</v>
      </c>
      <c r="FU176" s="519">
        <v>0</v>
      </c>
      <c r="FV176" s="519">
        <v>0</v>
      </c>
      <c r="FW176" s="519">
        <v>0</v>
      </c>
      <c r="FX176" s="519">
        <v>0</v>
      </c>
      <c r="FY176" s="519">
        <v>0</v>
      </c>
      <c r="FZ176" s="519">
        <v>0</v>
      </c>
      <c r="GA176" s="519">
        <v>0</v>
      </c>
      <c r="GB176" s="519">
        <v>0</v>
      </c>
      <c r="GC176" s="519">
        <v>0</v>
      </c>
      <c r="GD176" s="519">
        <v>0</v>
      </c>
      <c r="GE176" s="519">
        <v>0</v>
      </c>
      <c r="GF176" s="519">
        <v>0</v>
      </c>
      <c r="GG176" s="519">
        <v>0</v>
      </c>
      <c r="GH176" s="519">
        <v>0</v>
      </c>
      <c r="GI176" s="519">
        <v>0</v>
      </c>
      <c r="GJ176" s="519">
        <v>0</v>
      </c>
      <c r="GK176" s="519">
        <v>0</v>
      </c>
      <c r="GL176" s="519">
        <v>0</v>
      </c>
      <c r="GM176" s="519">
        <v>0</v>
      </c>
      <c r="GN176" s="519">
        <v>0</v>
      </c>
      <c r="GO176" s="519">
        <v>0</v>
      </c>
      <c r="GP176" s="519">
        <v>0</v>
      </c>
      <c r="GQ176" s="519">
        <v>0</v>
      </c>
      <c r="GR176" s="519">
        <v>0</v>
      </c>
      <c r="GS176" s="519">
        <v>0</v>
      </c>
      <c r="GT176" s="519">
        <v>0</v>
      </c>
      <c r="GU176" s="519">
        <v>0</v>
      </c>
      <c r="GV176" s="519">
        <v>0</v>
      </c>
      <c r="GW176" s="519">
        <v>0</v>
      </c>
      <c r="GX176" s="519">
        <v>0</v>
      </c>
      <c r="GY176" s="519">
        <v>0</v>
      </c>
      <c r="GZ176" s="519">
        <v>0</v>
      </c>
      <c r="HA176" s="519">
        <v>0</v>
      </c>
      <c r="HB176" s="519">
        <v>0</v>
      </c>
      <c r="HC176" s="519">
        <v>0</v>
      </c>
      <c r="HD176" s="519">
        <v>0</v>
      </c>
      <c r="HE176" s="519">
        <v>0</v>
      </c>
      <c r="HF176" s="519">
        <v>0</v>
      </c>
      <c r="HG176" s="519">
        <v>0</v>
      </c>
      <c r="HH176" s="519">
        <v>0</v>
      </c>
      <c r="HI176" s="519">
        <v>0</v>
      </c>
      <c r="HJ176" s="519">
        <v>0</v>
      </c>
      <c r="HK176" s="519">
        <v>0</v>
      </c>
      <c r="HL176" s="519">
        <v>0</v>
      </c>
      <c r="HM176" s="519">
        <v>0</v>
      </c>
      <c r="HN176" s="519">
        <v>0</v>
      </c>
      <c r="HO176" s="519">
        <v>0</v>
      </c>
      <c r="HP176" s="519">
        <v>0</v>
      </c>
      <c r="HQ176" s="519">
        <v>0</v>
      </c>
      <c r="HR176" s="519">
        <v>0</v>
      </c>
      <c r="HS176" s="519">
        <v>0</v>
      </c>
      <c r="HT176" s="519">
        <v>0</v>
      </c>
      <c r="HU176" s="519">
        <v>0</v>
      </c>
      <c r="HV176" s="519">
        <v>0</v>
      </c>
      <c r="HW176" s="519">
        <v>0</v>
      </c>
      <c r="HX176" s="519">
        <v>0</v>
      </c>
      <c r="HY176" s="519">
        <v>0</v>
      </c>
      <c r="HZ176" s="519">
        <v>0</v>
      </c>
      <c r="IA176" s="519">
        <v>0</v>
      </c>
      <c r="IB176" s="519">
        <v>0</v>
      </c>
      <c r="IC176" s="519">
        <v>0</v>
      </c>
      <c r="ID176" s="519">
        <v>0</v>
      </c>
      <c r="IE176" s="519">
        <v>0</v>
      </c>
      <c r="IF176" s="519">
        <v>0</v>
      </c>
      <c r="IG176" s="519">
        <v>0</v>
      </c>
      <c r="IH176" s="519">
        <v>0</v>
      </c>
      <c r="II176" s="519">
        <v>0</v>
      </c>
      <c r="IJ176" s="519">
        <v>0</v>
      </c>
      <c r="IK176" s="519">
        <v>0</v>
      </c>
    </row>
    <row r="177" spans="1:245" hidden="1">
      <c r="A177" s="337"/>
      <c r="B177" s="519" t="s">
        <v>1058</v>
      </c>
      <c r="C177" s="519"/>
      <c r="D177" s="519"/>
      <c r="E177" s="519"/>
      <c r="F177" s="519">
        <v>1</v>
      </c>
      <c r="G177" s="519"/>
      <c r="H177" s="519">
        <v>17</v>
      </c>
      <c r="I177" s="519">
        <v>5</v>
      </c>
      <c r="J177" s="519" t="str">
        <f t="shared" si="9"/>
        <v>SDN10011705</v>
      </c>
      <c r="K177" s="519">
        <v>965</v>
      </c>
      <c r="M177" s="337"/>
      <c r="N177" s="519" t="s">
        <v>1061</v>
      </c>
      <c r="O177" s="519" t="s">
        <v>1059</v>
      </c>
      <c r="P177" s="519">
        <v>52</v>
      </c>
      <c r="Q177" s="183" t="str">
        <f t="shared" si="7"/>
        <v>SDN150152</v>
      </c>
      <c r="R177" s="519">
        <v>0</v>
      </c>
      <c r="S177" s="519">
        <v>0</v>
      </c>
      <c r="T177" s="519">
        <v>0</v>
      </c>
      <c r="U177" s="519">
        <v>0</v>
      </c>
      <c r="V177" s="519">
        <v>0</v>
      </c>
      <c r="W177" s="519">
        <v>0</v>
      </c>
      <c r="X177" s="519">
        <v>0</v>
      </c>
      <c r="Y177" s="519">
        <v>0</v>
      </c>
      <c r="Z177" s="519">
        <v>0</v>
      </c>
      <c r="AA177" s="519">
        <v>0</v>
      </c>
      <c r="AB177" s="519">
        <v>0</v>
      </c>
      <c r="AC177" s="519">
        <v>0</v>
      </c>
      <c r="AD177" s="519">
        <v>0</v>
      </c>
      <c r="AE177" s="519">
        <v>0</v>
      </c>
      <c r="AF177" s="519">
        <v>0</v>
      </c>
      <c r="AG177" s="519">
        <v>0</v>
      </c>
      <c r="AH177" s="519">
        <v>0</v>
      </c>
      <c r="AI177" s="519">
        <v>0</v>
      </c>
      <c r="AJ177" s="519">
        <v>0</v>
      </c>
      <c r="AK177" s="519">
        <v>0</v>
      </c>
      <c r="AL177" s="519">
        <v>0</v>
      </c>
      <c r="AM177" s="519">
        <v>0</v>
      </c>
      <c r="AN177" s="519">
        <v>0</v>
      </c>
      <c r="AO177" s="519">
        <v>0</v>
      </c>
      <c r="AP177" s="519">
        <v>0</v>
      </c>
      <c r="AQ177" s="519">
        <v>0</v>
      </c>
      <c r="AR177" s="519">
        <v>0</v>
      </c>
      <c r="AS177" s="519">
        <v>0</v>
      </c>
      <c r="AT177" s="519">
        <v>0</v>
      </c>
      <c r="AU177" s="519">
        <v>18820.3</v>
      </c>
      <c r="AV177" s="519">
        <v>0</v>
      </c>
      <c r="AW177" s="519">
        <v>0</v>
      </c>
      <c r="AX177" s="519">
        <v>0</v>
      </c>
      <c r="AY177" s="519">
        <v>0</v>
      </c>
      <c r="AZ177" s="519">
        <v>0</v>
      </c>
      <c r="BA177" s="519">
        <v>0</v>
      </c>
      <c r="BB177" s="519">
        <v>0</v>
      </c>
      <c r="BC177" s="519">
        <v>0</v>
      </c>
      <c r="BD177" s="519">
        <v>0</v>
      </c>
      <c r="BE177" s="519">
        <v>0</v>
      </c>
      <c r="BF177" s="519">
        <v>0</v>
      </c>
      <c r="BG177" s="519">
        <v>0</v>
      </c>
      <c r="BH177" s="519">
        <v>0</v>
      </c>
      <c r="BI177" s="519">
        <v>0</v>
      </c>
      <c r="BJ177" s="519">
        <v>0</v>
      </c>
      <c r="BK177" s="519">
        <v>0</v>
      </c>
      <c r="BL177" s="519">
        <v>0</v>
      </c>
      <c r="BM177" s="519">
        <v>0</v>
      </c>
      <c r="BN177" s="519">
        <v>0</v>
      </c>
      <c r="BO177" s="519">
        <v>0</v>
      </c>
      <c r="BP177" s="519">
        <v>0</v>
      </c>
      <c r="BQ177" s="519">
        <v>0</v>
      </c>
      <c r="BR177" s="519">
        <v>0</v>
      </c>
      <c r="BS177" s="519">
        <v>0</v>
      </c>
      <c r="BT177" s="519">
        <v>0</v>
      </c>
      <c r="BU177" s="519">
        <v>0</v>
      </c>
      <c r="BV177" s="519">
        <v>0</v>
      </c>
      <c r="BW177" s="519">
        <v>0</v>
      </c>
      <c r="BX177" s="519">
        <v>0</v>
      </c>
      <c r="BY177" s="519">
        <v>0</v>
      </c>
      <c r="BZ177" s="519">
        <v>0</v>
      </c>
      <c r="CA177" s="519">
        <v>0</v>
      </c>
      <c r="CB177" s="519">
        <v>0</v>
      </c>
      <c r="CC177" s="519">
        <v>0</v>
      </c>
      <c r="CD177" s="519">
        <v>0</v>
      </c>
      <c r="CE177" s="519">
        <v>0</v>
      </c>
      <c r="CF177" s="519">
        <v>0</v>
      </c>
      <c r="CG177" s="519">
        <v>0</v>
      </c>
      <c r="CH177" s="519">
        <v>0</v>
      </c>
      <c r="CI177" s="519">
        <v>0</v>
      </c>
      <c r="CJ177" s="519">
        <v>0</v>
      </c>
      <c r="CK177" s="519">
        <v>0</v>
      </c>
      <c r="CL177" s="519">
        <v>0</v>
      </c>
      <c r="CM177" s="519">
        <v>0</v>
      </c>
      <c r="CN177" s="519">
        <v>0</v>
      </c>
      <c r="CO177" s="519">
        <v>0</v>
      </c>
      <c r="CP177" s="519">
        <v>0</v>
      </c>
      <c r="CQ177" s="519">
        <v>0</v>
      </c>
      <c r="CR177" s="519">
        <v>0</v>
      </c>
      <c r="CS177" s="519">
        <v>0</v>
      </c>
      <c r="CT177" s="519">
        <v>0</v>
      </c>
      <c r="CU177" s="519">
        <v>0</v>
      </c>
      <c r="CV177" s="519">
        <v>0</v>
      </c>
      <c r="CW177" s="519">
        <v>0</v>
      </c>
      <c r="CX177" s="519">
        <v>0</v>
      </c>
      <c r="CY177" s="519">
        <v>0</v>
      </c>
      <c r="CZ177" s="519">
        <v>0</v>
      </c>
      <c r="DA177" s="519">
        <v>0</v>
      </c>
      <c r="DB177" s="519">
        <v>0</v>
      </c>
      <c r="DC177" s="519">
        <v>0</v>
      </c>
      <c r="DD177" s="519">
        <v>0</v>
      </c>
      <c r="DE177" s="519">
        <v>0</v>
      </c>
      <c r="DF177" s="519">
        <v>0</v>
      </c>
      <c r="DG177" s="519">
        <v>0</v>
      </c>
      <c r="DH177" s="519">
        <v>0</v>
      </c>
      <c r="DI177" s="519">
        <v>0</v>
      </c>
      <c r="DJ177" s="519">
        <v>0</v>
      </c>
      <c r="DK177" s="519">
        <v>0</v>
      </c>
      <c r="DL177" s="519">
        <v>0</v>
      </c>
      <c r="DM177" s="519">
        <v>0</v>
      </c>
      <c r="DN177" s="519">
        <v>0</v>
      </c>
      <c r="DO177" s="519">
        <v>0</v>
      </c>
      <c r="DP177" s="519">
        <v>0</v>
      </c>
      <c r="DQ177" s="519">
        <v>0</v>
      </c>
      <c r="DR177" s="519">
        <v>0</v>
      </c>
      <c r="DS177" s="519">
        <v>0</v>
      </c>
      <c r="DT177" s="519">
        <v>0</v>
      </c>
      <c r="DU177" s="519">
        <v>0</v>
      </c>
      <c r="DV177" s="519">
        <v>0</v>
      </c>
      <c r="DW177" s="519">
        <v>0</v>
      </c>
      <c r="DX177" s="519">
        <v>0</v>
      </c>
      <c r="DY177" s="131"/>
      <c r="DZ177" s="337"/>
      <c r="EA177" s="519" t="s">
        <v>1061</v>
      </c>
      <c r="EB177" s="519" t="s">
        <v>1059</v>
      </c>
      <c r="EC177" s="519">
        <v>52</v>
      </c>
      <c r="ED177" s="521" t="str">
        <f t="shared" si="8"/>
        <v>SDN150152</v>
      </c>
      <c r="EE177" s="519">
        <v>10000</v>
      </c>
      <c r="EF177" s="519">
        <v>10000</v>
      </c>
      <c r="EG177" s="519">
        <v>10000</v>
      </c>
      <c r="EH177" s="519">
        <v>10000</v>
      </c>
      <c r="EI177" s="519">
        <v>10000</v>
      </c>
      <c r="EJ177" s="519">
        <v>10000</v>
      </c>
      <c r="EK177" s="519">
        <v>10000</v>
      </c>
      <c r="EL177" s="519">
        <v>10955.1</v>
      </c>
      <c r="EM177" s="519">
        <v>12078.7</v>
      </c>
      <c r="EN177" s="519">
        <v>13202.3</v>
      </c>
      <c r="EO177" s="519">
        <v>14325.9</v>
      </c>
      <c r="EP177" s="519">
        <v>15449.5</v>
      </c>
      <c r="EQ177" s="519">
        <v>16573.099999999999</v>
      </c>
      <c r="ER177" s="519">
        <v>17696.7</v>
      </c>
      <c r="ES177" s="519">
        <v>18820.3</v>
      </c>
      <c r="ET177" s="519">
        <v>18820.3</v>
      </c>
      <c r="EU177" s="519">
        <v>18820.3</v>
      </c>
      <c r="EV177" s="519">
        <v>18820.3</v>
      </c>
      <c r="EW177" s="519">
        <v>18820.3</v>
      </c>
      <c r="EX177" s="519">
        <v>18820.3</v>
      </c>
      <c r="EY177" s="519">
        <v>18820.3</v>
      </c>
      <c r="EZ177" s="519">
        <v>18820.3</v>
      </c>
      <c r="FA177" s="519">
        <v>18820.3</v>
      </c>
      <c r="FB177" s="519">
        <v>18820.3</v>
      </c>
      <c r="FC177" s="519">
        <v>18820.3</v>
      </c>
      <c r="FD177" s="519">
        <v>18820.3</v>
      </c>
      <c r="FE177" s="519">
        <v>18820.3</v>
      </c>
      <c r="FF177" s="519">
        <v>18820.3</v>
      </c>
      <c r="FG177" s="519">
        <v>18820.3</v>
      </c>
      <c r="FH177" s="519">
        <v>18820.3</v>
      </c>
      <c r="FI177" s="519">
        <v>0</v>
      </c>
      <c r="FJ177" s="519">
        <v>0</v>
      </c>
      <c r="FK177" s="519">
        <v>0</v>
      </c>
      <c r="FL177" s="519">
        <v>0</v>
      </c>
      <c r="FM177" s="519">
        <v>0</v>
      </c>
      <c r="FN177" s="519">
        <v>0</v>
      </c>
      <c r="FO177" s="519">
        <v>0</v>
      </c>
      <c r="FP177" s="519">
        <v>0</v>
      </c>
      <c r="FQ177" s="519">
        <v>0</v>
      </c>
      <c r="FR177" s="519">
        <v>0</v>
      </c>
      <c r="FS177" s="519">
        <v>0</v>
      </c>
      <c r="FT177" s="519">
        <v>0</v>
      </c>
      <c r="FU177" s="519">
        <v>0</v>
      </c>
      <c r="FV177" s="519">
        <v>0</v>
      </c>
      <c r="FW177" s="519">
        <v>0</v>
      </c>
      <c r="FX177" s="519">
        <v>0</v>
      </c>
      <c r="FY177" s="519">
        <v>0</v>
      </c>
      <c r="FZ177" s="519">
        <v>0</v>
      </c>
      <c r="GA177" s="519">
        <v>0</v>
      </c>
      <c r="GB177" s="519">
        <v>0</v>
      </c>
      <c r="GC177" s="519">
        <v>0</v>
      </c>
      <c r="GD177" s="519">
        <v>0</v>
      </c>
      <c r="GE177" s="519">
        <v>0</v>
      </c>
      <c r="GF177" s="519">
        <v>0</v>
      </c>
      <c r="GG177" s="519">
        <v>0</v>
      </c>
      <c r="GH177" s="519">
        <v>0</v>
      </c>
      <c r="GI177" s="519">
        <v>0</v>
      </c>
      <c r="GJ177" s="519">
        <v>0</v>
      </c>
      <c r="GK177" s="519">
        <v>0</v>
      </c>
      <c r="GL177" s="519">
        <v>0</v>
      </c>
      <c r="GM177" s="519">
        <v>0</v>
      </c>
      <c r="GN177" s="519">
        <v>0</v>
      </c>
      <c r="GO177" s="519">
        <v>0</v>
      </c>
      <c r="GP177" s="519">
        <v>0</v>
      </c>
      <c r="GQ177" s="519">
        <v>0</v>
      </c>
      <c r="GR177" s="519">
        <v>0</v>
      </c>
      <c r="GS177" s="519">
        <v>0</v>
      </c>
      <c r="GT177" s="519">
        <v>0</v>
      </c>
      <c r="GU177" s="519">
        <v>0</v>
      </c>
      <c r="GV177" s="519">
        <v>0</v>
      </c>
      <c r="GW177" s="519">
        <v>0</v>
      </c>
      <c r="GX177" s="519">
        <v>0</v>
      </c>
      <c r="GY177" s="519">
        <v>0</v>
      </c>
      <c r="GZ177" s="519">
        <v>0</v>
      </c>
      <c r="HA177" s="519">
        <v>0</v>
      </c>
      <c r="HB177" s="519">
        <v>0</v>
      </c>
      <c r="HC177" s="519">
        <v>0</v>
      </c>
      <c r="HD177" s="519">
        <v>0</v>
      </c>
      <c r="HE177" s="519">
        <v>0</v>
      </c>
      <c r="HF177" s="519">
        <v>0</v>
      </c>
      <c r="HG177" s="519">
        <v>0</v>
      </c>
      <c r="HH177" s="519">
        <v>0</v>
      </c>
      <c r="HI177" s="519">
        <v>0</v>
      </c>
      <c r="HJ177" s="519">
        <v>0</v>
      </c>
      <c r="HK177" s="519">
        <v>0</v>
      </c>
      <c r="HL177" s="519">
        <v>0</v>
      </c>
      <c r="HM177" s="519">
        <v>0</v>
      </c>
      <c r="HN177" s="519">
        <v>0</v>
      </c>
      <c r="HO177" s="519">
        <v>0</v>
      </c>
      <c r="HP177" s="519">
        <v>0</v>
      </c>
      <c r="HQ177" s="519">
        <v>0</v>
      </c>
      <c r="HR177" s="519">
        <v>0</v>
      </c>
      <c r="HS177" s="519">
        <v>0</v>
      </c>
      <c r="HT177" s="519">
        <v>0</v>
      </c>
      <c r="HU177" s="519">
        <v>0</v>
      </c>
      <c r="HV177" s="519">
        <v>0</v>
      </c>
      <c r="HW177" s="519">
        <v>0</v>
      </c>
      <c r="HX177" s="519">
        <v>0</v>
      </c>
      <c r="HY177" s="519">
        <v>0</v>
      </c>
      <c r="HZ177" s="519">
        <v>0</v>
      </c>
      <c r="IA177" s="519">
        <v>0</v>
      </c>
      <c r="IB177" s="519">
        <v>0</v>
      </c>
      <c r="IC177" s="519">
        <v>0</v>
      </c>
      <c r="ID177" s="519">
        <v>0</v>
      </c>
      <c r="IE177" s="519">
        <v>0</v>
      </c>
      <c r="IF177" s="519">
        <v>0</v>
      </c>
      <c r="IG177" s="519">
        <v>0</v>
      </c>
      <c r="IH177" s="519">
        <v>0</v>
      </c>
      <c r="II177" s="519">
        <v>0</v>
      </c>
      <c r="IJ177" s="519">
        <v>0</v>
      </c>
      <c r="IK177" s="519">
        <v>0</v>
      </c>
    </row>
    <row r="178" spans="1:245" hidden="1">
      <c r="A178" s="337"/>
      <c r="B178" s="519" t="s">
        <v>1058</v>
      </c>
      <c r="C178" s="519"/>
      <c r="D178" s="519"/>
      <c r="E178" s="519"/>
      <c r="F178" s="519">
        <v>1</v>
      </c>
      <c r="G178" s="519"/>
      <c r="H178" s="519">
        <v>17</v>
      </c>
      <c r="I178" s="519">
        <v>6</v>
      </c>
      <c r="J178" s="519" t="str">
        <f t="shared" si="9"/>
        <v>SDN10011706</v>
      </c>
      <c r="K178" s="519">
        <v>772</v>
      </c>
      <c r="M178" s="337"/>
      <c r="N178" s="519" t="s">
        <v>1061</v>
      </c>
      <c r="O178" s="519" t="s">
        <v>1059</v>
      </c>
      <c r="P178" s="519">
        <v>53</v>
      </c>
      <c r="Q178" s="183" t="str">
        <f t="shared" si="7"/>
        <v>SDN150153</v>
      </c>
      <c r="R178" s="519">
        <v>0</v>
      </c>
      <c r="S178" s="519">
        <v>0</v>
      </c>
      <c r="T178" s="519">
        <v>0</v>
      </c>
      <c r="U178" s="519">
        <v>0</v>
      </c>
      <c r="V178" s="519">
        <v>0</v>
      </c>
      <c r="W178" s="519">
        <v>0</v>
      </c>
      <c r="X178" s="519">
        <v>0</v>
      </c>
      <c r="Y178" s="519">
        <v>0</v>
      </c>
      <c r="Z178" s="519">
        <v>0</v>
      </c>
      <c r="AA178" s="519">
        <v>0</v>
      </c>
      <c r="AB178" s="519">
        <v>0</v>
      </c>
      <c r="AC178" s="519">
        <v>0</v>
      </c>
      <c r="AD178" s="519">
        <v>0</v>
      </c>
      <c r="AE178" s="519">
        <v>0</v>
      </c>
      <c r="AF178" s="519">
        <v>0</v>
      </c>
      <c r="AG178" s="519">
        <v>0</v>
      </c>
      <c r="AH178" s="519">
        <v>0</v>
      </c>
      <c r="AI178" s="519">
        <v>0</v>
      </c>
      <c r="AJ178" s="519">
        <v>0</v>
      </c>
      <c r="AK178" s="519">
        <v>0</v>
      </c>
      <c r="AL178" s="519">
        <v>0</v>
      </c>
      <c r="AM178" s="519">
        <v>0</v>
      </c>
      <c r="AN178" s="519">
        <v>0</v>
      </c>
      <c r="AO178" s="519">
        <v>0</v>
      </c>
      <c r="AP178" s="519">
        <v>0</v>
      </c>
      <c r="AQ178" s="519">
        <v>0</v>
      </c>
      <c r="AR178" s="519">
        <v>0</v>
      </c>
      <c r="AS178" s="519">
        <v>0</v>
      </c>
      <c r="AT178" s="519">
        <v>0</v>
      </c>
      <c r="AU178" s="519">
        <v>19956.599999999999</v>
      </c>
      <c r="AV178" s="519">
        <v>0</v>
      </c>
      <c r="AW178" s="519">
        <v>0</v>
      </c>
      <c r="AX178" s="519">
        <v>0</v>
      </c>
      <c r="AY178" s="519">
        <v>0</v>
      </c>
      <c r="AZ178" s="519">
        <v>0</v>
      </c>
      <c r="BA178" s="519">
        <v>0</v>
      </c>
      <c r="BB178" s="519">
        <v>0</v>
      </c>
      <c r="BC178" s="519">
        <v>0</v>
      </c>
      <c r="BD178" s="519">
        <v>0</v>
      </c>
      <c r="BE178" s="519">
        <v>0</v>
      </c>
      <c r="BF178" s="519">
        <v>0</v>
      </c>
      <c r="BG178" s="519">
        <v>0</v>
      </c>
      <c r="BH178" s="519">
        <v>0</v>
      </c>
      <c r="BI178" s="519">
        <v>0</v>
      </c>
      <c r="BJ178" s="519">
        <v>0</v>
      </c>
      <c r="BK178" s="519">
        <v>0</v>
      </c>
      <c r="BL178" s="519">
        <v>0</v>
      </c>
      <c r="BM178" s="519">
        <v>0</v>
      </c>
      <c r="BN178" s="519">
        <v>0</v>
      </c>
      <c r="BO178" s="519">
        <v>0</v>
      </c>
      <c r="BP178" s="519">
        <v>0</v>
      </c>
      <c r="BQ178" s="519">
        <v>0</v>
      </c>
      <c r="BR178" s="519">
        <v>0</v>
      </c>
      <c r="BS178" s="519">
        <v>0</v>
      </c>
      <c r="BT178" s="519">
        <v>0</v>
      </c>
      <c r="BU178" s="519">
        <v>0</v>
      </c>
      <c r="BV178" s="519">
        <v>0</v>
      </c>
      <c r="BW178" s="519">
        <v>0</v>
      </c>
      <c r="BX178" s="519">
        <v>0</v>
      </c>
      <c r="BY178" s="519">
        <v>0</v>
      </c>
      <c r="BZ178" s="519">
        <v>0</v>
      </c>
      <c r="CA178" s="519">
        <v>0</v>
      </c>
      <c r="CB178" s="519">
        <v>0</v>
      </c>
      <c r="CC178" s="519">
        <v>0</v>
      </c>
      <c r="CD178" s="519">
        <v>0</v>
      </c>
      <c r="CE178" s="519">
        <v>0</v>
      </c>
      <c r="CF178" s="519">
        <v>0</v>
      </c>
      <c r="CG178" s="519">
        <v>0</v>
      </c>
      <c r="CH178" s="519">
        <v>0</v>
      </c>
      <c r="CI178" s="519">
        <v>0</v>
      </c>
      <c r="CJ178" s="519">
        <v>0</v>
      </c>
      <c r="CK178" s="519">
        <v>0</v>
      </c>
      <c r="CL178" s="519">
        <v>0</v>
      </c>
      <c r="CM178" s="519">
        <v>0</v>
      </c>
      <c r="CN178" s="519">
        <v>0</v>
      </c>
      <c r="CO178" s="519">
        <v>0</v>
      </c>
      <c r="CP178" s="519">
        <v>0</v>
      </c>
      <c r="CQ178" s="519">
        <v>0</v>
      </c>
      <c r="CR178" s="519">
        <v>0</v>
      </c>
      <c r="CS178" s="519">
        <v>0</v>
      </c>
      <c r="CT178" s="519">
        <v>0</v>
      </c>
      <c r="CU178" s="519">
        <v>0</v>
      </c>
      <c r="CV178" s="519">
        <v>0</v>
      </c>
      <c r="CW178" s="519">
        <v>0</v>
      </c>
      <c r="CX178" s="519">
        <v>0</v>
      </c>
      <c r="CY178" s="519">
        <v>0</v>
      </c>
      <c r="CZ178" s="519">
        <v>0</v>
      </c>
      <c r="DA178" s="519">
        <v>0</v>
      </c>
      <c r="DB178" s="519">
        <v>0</v>
      </c>
      <c r="DC178" s="519">
        <v>0</v>
      </c>
      <c r="DD178" s="519">
        <v>0</v>
      </c>
      <c r="DE178" s="519">
        <v>0</v>
      </c>
      <c r="DF178" s="519">
        <v>0</v>
      </c>
      <c r="DG178" s="519">
        <v>0</v>
      </c>
      <c r="DH178" s="519">
        <v>0</v>
      </c>
      <c r="DI178" s="519">
        <v>0</v>
      </c>
      <c r="DJ178" s="519">
        <v>0</v>
      </c>
      <c r="DK178" s="519">
        <v>0</v>
      </c>
      <c r="DL178" s="519">
        <v>0</v>
      </c>
      <c r="DM178" s="519">
        <v>0</v>
      </c>
      <c r="DN178" s="519">
        <v>0</v>
      </c>
      <c r="DO178" s="519">
        <v>0</v>
      </c>
      <c r="DP178" s="519">
        <v>0</v>
      </c>
      <c r="DQ178" s="519">
        <v>0</v>
      </c>
      <c r="DR178" s="519">
        <v>0</v>
      </c>
      <c r="DS178" s="519">
        <v>0</v>
      </c>
      <c r="DT178" s="519">
        <v>0</v>
      </c>
      <c r="DU178" s="519">
        <v>0</v>
      </c>
      <c r="DV178" s="519">
        <v>0</v>
      </c>
      <c r="DW178" s="519">
        <v>0</v>
      </c>
      <c r="DX178" s="519">
        <v>0</v>
      </c>
      <c r="DY178" s="131"/>
      <c r="DZ178" s="337"/>
      <c r="EA178" s="519" t="s">
        <v>1061</v>
      </c>
      <c r="EB178" s="519" t="s">
        <v>1059</v>
      </c>
      <c r="EC178" s="519">
        <v>53</v>
      </c>
      <c r="ED178" s="521" t="str">
        <f t="shared" si="8"/>
        <v>SDN150153</v>
      </c>
      <c r="EE178" s="519">
        <v>10000</v>
      </c>
      <c r="EF178" s="519">
        <v>10000</v>
      </c>
      <c r="EG178" s="519">
        <v>10000</v>
      </c>
      <c r="EH178" s="519">
        <v>10000</v>
      </c>
      <c r="EI178" s="519">
        <v>10000</v>
      </c>
      <c r="EJ178" s="519">
        <v>10000</v>
      </c>
      <c r="EK178" s="519">
        <v>10425.1</v>
      </c>
      <c r="EL178" s="519">
        <v>11616.5</v>
      </c>
      <c r="EM178" s="519">
        <v>12808</v>
      </c>
      <c r="EN178" s="519">
        <v>13999.4</v>
      </c>
      <c r="EO178" s="519">
        <v>15190.9</v>
      </c>
      <c r="EP178" s="519">
        <v>16382.3</v>
      </c>
      <c r="EQ178" s="519">
        <v>17573.7</v>
      </c>
      <c r="ER178" s="519">
        <v>18765.2</v>
      </c>
      <c r="ES178" s="519">
        <v>19956.599999999999</v>
      </c>
      <c r="ET178" s="519">
        <v>19956.599999999999</v>
      </c>
      <c r="EU178" s="519">
        <v>19956.599999999999</v>
      </c>
      <c r="EV178" s="519">
        <v>19956.599999999999</v>
      </c>
      <c r="EW178" s="519">
        <v>19956.599999999999</v>
      </c>
      <c r="EX178" s="519">
        <v>19956.599999999999</v>
      </c>
      <c r="EY178" s="519">
        <v>19956.599999999999</v>
      </c>
      <c r="EZ178" s="519">
        <v>19956.599999999999</v>
      </c>
      <c r="FA178" s="519">
        <v>19956.599999999999</v>
      </c>
      <c r="FB178" s="519">
        <v>19956.599999999999</v>
      </c>
      <c r="FC178" s="519">
        <v>19956.599999999999</v>
      </c>
      <c r="FD178" s="519">
        <v>19956.599999999999</v>
      </c>
      <c r="FE178" s="519">
        <v>19956.599999999999</v>
      </c>
      <c r="FF178" s="519">
        <v>19956.599999999999</v>
      </c>
      <c r="FG178" s="519">
        <v>19956.599999999999</v>
      </c>
      <c r="FH178" s="519">
        <v>19956.599999999999</v>
      </c>
      <c r="FI178" s="519">
        <v>0</v>
      </c>
      <c r="FJ178" s="519">
        <v>0</v>
      </c>
      <c r="FK178" s="519">
        <v>0</v>
      </c>
      <c r="FL178" s="519">
        <v>0</v>
      </c>
      <c r="FM178" s="519">
        <v>0</v>
      </c>
      <c r="FN178" s="519">
        <v>0</v>
      </c>
      <c r="FO178" s="519">
        <v>0</v>
      </c>
      <c r="FP178" s="519">
        <v>0</v>
      </c>
      <c r="FQ178" s="519">
        <v>0</v>
      </c>
      <c r="FR178" s="519">
        <v>0</v>
      </c>
      <c r="FS178" s="519">
        <v>0</v>
      </c>
      <c r="FT178" s="519">
        <v>0</v>
      </c>
      <c r="FU178" s="519">
        <v>0</v>
      </c>
      <c r="FV178" s="519">
        <v>0</v>
      </c>
      <c r="FW178" s="519">
        <v>0</v>
      </c>
      <c r="FX178" s="519">
        <v>0</v>
      </c>
      <c r="FY178" s="519">
        <v>0</v>
      </c>
      <c r="FZ178" s="519">
        <v>0</v>
      </c>
      <c r="GA178" s="519">
        <v>0</v>
      </c>
      <c r="GB178" s="519">
        <v>0</v>
      </c>
      <c r="GC178" s="519">
        <v>0</v>
      </c>
      <c r="GD178" s="519">
        <v>0</v>
      </c>
      <c r="GE178" s="519">
        <v>0</v>
      </c>
      <c r="GF178" s="519">
        <v>0</v>
      </c>
      <c r="GG178" s="519">
        <v>0</v>
      </c>
      <c r="GH178" s="519">
        <v>0</v>
      </c>
      <c r="GI178" s="519">
        <v>0</v>
      </c>
      <c r="GJ178" s="519">
        <v>0</v>
      </c>
      <c r="GK178" s="519">
        <v>0</v>
      </c>
      <c r="GL178" s="519">
        <v>0</v>
      </c>
      <c r="GM178" s="519">
        <v>0</v>
      </c>
      <c r="GN178" s="519">
        <v>0</v>
      </c>
      <c r="GO178" s="519">
        <v>0</v>
      </c>
      <c r="GP178" s="519">
        <v>0</v>
      </c>
      <c r="GQ178" s="519">
        <v>0</v>
      </c>
      <c r="GR178" s="519">
        <v>0</v>
      </c>
      <c r="GS178" s="519">
        <v>0</v>
      </c>
      <c r="GT178" s="519">
        <v>0</v>
      </c>
      <c r="GU178" s="519">
        <v>0</v>
      </c>
      <c r="GV178" s="519">
        <v>0</v>
      </c>
      <c r="GW178" s="519">
        <v>0</v>
      </c>
      <c r="GX178" s="519">
        <v>0</v>
      </c>
      <c r="GY178" s="519">
        <v>0</v>
      </c>
      <c r="GZ178" s="519">
        <v>0</v>
      </c>
      <c r="HA178" s="519">
        <v>0</v>
      </c>
      <c r="HB178" s="519">
        <v>0</v>
      </c>
      <c r="HC178" s="519">
        <v>0</v>
      </c>
      <c r="HD178" s="519">
        <v>0</v>
      </c>
      <c r="HE178" s="519">
        <v>0</v>
      </c>
      <c r="HF178" s="519">
        <v>0</v>
      </c>
      <c r="HG178" s="519">
        <v>0</v>
      </c>
      <c r="HH178" s="519">
        <v>0</v>
      </c>
      <c r="HI178" s="519">
        <v>0</v>
      </c>
      <c r="HJ178" s="519">
        <v>0</v>
      </c>
      <c r="HK178" s="519">
        <v>0</v>
      </c>
      <c r="HL178" s="519">
        <v>0</v>
      </c>
      <c r="HM178" s="519">
        <v>0</v>
      </c>
      <c r="HN178" s="519">
        <v>0</v>
      </c>
      <c r="HO178" s="519">
        <v>0</v>
      </c>
      <c r="HP178" s="519">
        <v>0</v>
      </c>
      <c r="HQ178" s="519">
        <v>0</v>
      </c>
      <c r="HR178" s="519">
        <v>0</v>
      </c>
      <c r="HS178" s="519">
        <v>0</v>
      </c>
      <c r="HT178" s="519">
        <v>0</v>
      </c>
      <c r="HU178" s="519">
        <v>0</v>
      </c>
      <c r="HV178" s="519">
        <v>0</v>
      </c>
      <c r="HW178" s="519">
        <v>0</v>
      </c>
      <c r="HX178" s="519">
        <v>0</v>
      </c>
      <c r="HY178" s="519">
        <v>0</v>
      </c>
      <c r="HZ178" s="519">
        <v>0</v>
      </c>
      <c r="IA178" s="519">
        <v>0</v>
      </c>
      <c r="IB178" s="519">
        <v>0</v>
      </c>
      <c r="IC178" s="519">
        <v>0</v>
      </c>
      <c r="ID178" s="519">
        <v>0</v>
      </c>
      <c r="IE178" s="519">
        <v>0</v>
      </c>
      <c r="IF178" s="519">
        <v>0</v>
      </c>
      <c r="IG178" s="519">
        <v>0</v>
      </c>
      <c r="IH178" s="519">
        <v>0</v>
      </c>
      <c r="II178" s="519">
        <v>0</v>
      </c>
      <c r="IJ178" s="519">
        <v>0</v>
      </c>
      <c r="IK178" s="519">
        <v>0</v>
      </c>
    </row>
    <row r="179" spans="1:245" hidden="1">
      <c r="A179" s="337"/>
      <c r="B179" s="519" t="s">
        <v>1058</v>
      </c>
      <c r="C179" s="519"/>
      <c r="D179" s="519"/>
      <c r="E179" s="519"/>
      <c r="F179" s="519">
        <v>1</v>
      </c>
      <c r="G179" s="519"/>
      <c r="H179" s="519">
        <v>17</v>
      </c>
      <c r="I179" s="519">
        <v>7</v>
      </c>
      <c r="J179" s="519" t="str">
        <f t="shared" si="9"/>
        <v>SDN10011707</v>
      </c>
      <c r="K179" s="519">
        <v>772</v>
      </c>
      <c r="M179" s="337"/>
      <c r="N179" s="519" t="s">
        <v>1061</v>
      </c>
      <c r="O179" s="519" t="s">
        <v>1059</v>
      </c>
      <c r="P179" s="519">
        <v>54</v>
      </c>
      <c r="Q179" s="183" t="str">
        <f t="shared" si="7"/>
        <v>SDN150154</v>
      </c>
      <c r="R179" s="519">
        <v>0</v>
      </c>
      <c r="S179" s="519">
        <v>0</v>
      </c>
      <c r="T179" s="519">
        <v>0</v>
      </c>
      <c r="U179" s="519">
        <v>0</v>
      </c>
      <c r="V179" s="519">
        <v>0</v>
      </c>
      <c r="W179" s="519">
        <v>0</v>
      </c>
      <c r="X179" s="519">
        <v>0</v>
      </c>
      <c r="Y179" s="519">
        <v>0</v>
      </c>
      <c r="Z179" s="519">
        <v>0</v>
      </c>
      <c r="AA179" s="519">
        <v>0</v>
      </c>
      <c r="AB179" s="519">
        <v>0</v>
      </c>
      <c r="AC179" s="519">
        <v>0</v>
      </c>
      <c r="AD179" s="519">
        <v>0</v>
      </c>
      <c r="AE179" s="519">
        <v>0</v>
      </c>
      <c r="AF179" s="519">
        <v>0</v>
      </c>
      <c r="AG179" s="519">
        <v>0</v>
      </c>
      <c r="AH179" s="519">
        <v>0</v>
      </c>
      <c r="AI179" s="519">
        <v>0</v>
      </c>
      <c r="AJ179" s="519">
        <v>0</v>
      </c>
      <c r="AK179" s="519">
        <v>0</v>
      </c>
      <c r="AL179" s="519">
        <v>0</v>
      </c>
      <c r="AM179" s="519">
        <v>0</v>
      </c>
      <c r="AN179" s="519">
        <v>0</v>
      </c>
      <c r="AO179" s="519">
        <v>0</v>
      </c>
      <c r="AP179" s="519">
        <v>0</v>
      </c>
      <c r="AQ179" s="519">
        <v>0</v>
      </c>
      <c r="AR179" s="519">
        <v>0</v>
      </c>
      <c r="AS179" s="519">
        <v>0</v>
      </c>
      <c r="AT179" s="519">
        <v>0</v>
      </c>
      <c r="AU179" s="519">
        <v>21306</v>
      </c>
      <c r="AV179" s="519">
        <v>0</v>
      </c>
      <c r="AW179" s="519">
        <v>0</v>
      </c>
      <c r="AX179" s="519">
        <v>0</v>
      </c>
      <c r="AY179" s="519">
        <v>0</v>
      </c>
      <c r="AZ179" s="519">
        <v>0</v>
      </c>
      <c r="BA179" s="519">
        <v>0</v>
      </c>
      <c r="BB179" s="519">
        <v>0</v>
      </c>
      <c r="BC179" s="519">
        <v>0</v>
      </c>
      <c r="BD179" s="519">
        <v>0</v>
      </c>
      <c r="BE179" s="519">
        <v>0</v>
      </c>
      <c r="BF179" s="519">
        <v>0</v>
      </c>
      <c r="BG179" s="519">
        <v>0</v>
      </c>
      <c r="BH179" s="519">
        <v>0</v>
      </c>
      <c r="BI179" s="519">
        <v>0</v>
      </c>
      <c r="BJ179" s="519">
        <v>0</v>
      </c>
      <c r="BK179" s="519">
        <v>0</v>
      </c>
      <c r="BL179" s="519">
        <v>0</v>
      </c>
      <c r="BM179" s="519">
        <v>0</v>
      </c>
      <c r="BN179" s="519">
        <v>0</v>
      </c>
      <c r="BO179" s="519">
        <v>0</v>
      </c>
      <c r="BP179" s="519">
        <v>0</v>
      </c>
      <c r="BQ179" s="519">
        <v>0</v>
      </c>
      <c r="BR179" s="519">
        <v>0</v>
      </c>
      <c r="BS179" s="519">
        <v>0</v>
      </c>
      <c r="BT179" s="519">
        <v>0</v>
      </c>
      <c r="BU179" s="519">
        <v>0</v>
      </c>
      <c r="BV179" s="519">
        <v>0</v>
      </c>
      <c r="BW179" s="519">
        <v>0</v>
      </c>
      <c r="BX179" s="519">
        <v>0</v>
      </c>
      <c r="BY179" s="519">
        <v>0</v>
      </c>
      <c r="BZ179" s="519">
        <v>0</v>
      </c>
      <c r="CA179" s="519">
        <v>0</v>
      </c>
      <c r="CB179" s="519">
        <v>0</v>
      </c>
      <c r="CC179" s="519">
        <v>0</v>
      </c>
      <c r="CD179" s="519">
        <v>0</v>
      </c>
      <c r="CE179" s="519">
        <v>0</v>
      </c>
      <c r="CF179" s="519">
        <v>0</v>
      </c>
      <c r="CG179" s="519">
        <v>0</v>
      </c>
      <c r="CH179" s="519">
        <v>0</v>
      </c>
      <c r="CI179" s="519">
        <v>0</v>
      </c>
      <c r="CJ179" s="519">
        <v>0</v>
      </c>
      <c r="CK179" s="519">
        <v>0</v>
      </c>
      <c r="CL179" s="519">
        <v>0</v>
      </c>
      <c r="CM179" s="519">
        <v>0</v>
      </c>
      <c r="CN179" s="519">
        <v>0</v>
      </c>
      <c r="CO179" s="519">
        <v>0</v>
      </c>
      <c r="CP179" s="519">
        <v>0</v>
      </c>
      <c r="CQ179" s="519">
        <v>0</v>
      </c>
      <c r="CR179" s="519">
        <v>0</v>
      </c>
      <c r="CS179" s="519">
        <v>0</v>
      </c>
      <c r="CT179" s="519">
        <v>0</v>
      </c>
      <c r="CU179" s="519">
        <v>0</v>
      </c>
      <c r="CV179" s="519">
        <v>0</v>
      </c>
      <c r="CW179" s="519">
        <v>0</v>
      </c>
      <c r="CX179" s="519">
        <v>0</v>
      </c>
      <c r="CY179" s="519">
        <v>0</v>
      </c>
      <c r="CZ179" s="519">
        <v>0</v>
      </c>
      <c r="DA179" s="519">
        <v>0</v>
      </c>
      <c r="DB179" s="519">
        <v>0</v>
      </c>
      <c r="DC179" s="519">
        <v>0</v>
      </c>
      <c r="DD179" s="519">
        <v>0</v>
      </c>
      <c r="DE179" s="519">
        <v>0</v>
      </c>
      <c r="DF179" s="519">
        <v>0</v>
      </c>
      <c r="DG179" s="519">
        <v>0</v>
      </c>
      <c r="DH179" s="519">
        <v>0</v>
      </c>
      <c r="DI179" s="519">
        <v>0</v>
      </c>
      <c r="DJ179" s="519">
        <v>0</v>
      </c>
      <c r="DK179" s="519">
        <v>0</v>
      </c>
      <c r="DL179" s="519">
        <v>0</v>
      </c>
      <c r="DM179" s="519">
        <v>0</v>
      </c>
      <c r="DN179" s="519">
        <v>0</v>
      </c>
      <c r="DO179" s="519">
        <v>0</v>
      </c>
      <c r="DP179" s="519">
        <v>0</v>
      </c>
      <c r="DQ179" s="519">
        <v>0</v>
      </c>
      <c r="DR179" s="519">
        <v>0</v>
      </c>
      <c r="DS179" s="519">
        <v>0</v>
      </c>
      <c r="DT179" s="519">
        <v>0</v>
      </c>
      <c r="DU179" s="519">
        <v>0</v>
      </c>
      <c r="DV179" s="519">
        <v>0</v>
      </c>
      <c r="DW179" s="519">
        <v>0</v>
      </c>
      <c r="DX179" s="519">
        <v>0</v>
      </c>
      <c r="DY179" s="131"/>
      <c r="DZ179" s="337"/>
      <c r="EA179" s="519" t="s">
        <v>1061</v>
      </c>
      <c r="EB179" s="519" t="s">
        <v>1059</v>
      </c>
      <c r="EC179" s="519">
        <v>54</v>
      </c>
      <c r="ED179" s="521" t="str">
        <f t="shared" si="8"/>
        <v>SDN150154</v>
      </c>
      <c r="EE179" s="519">
        <v>10000</v>
      </c>
      <c r="EF179" s="519">
        <v>10000</v>
      </c>
      <c r="EG179" s="519">
        <v>10000</v>
      </c>
      <c r="EH179" s="519">
        <v>10000</v>
      </c>
      <c r="EI179" s="519">
        <v>10000</v>
      </c>
      <c r="EJ179" s="519">
        <v>10000</v>
      </c>
      <c r="EK179" s="519">
        <v>11130</v>
      </c>
      <c r="EL179" s="519">
        <v>12402</v>
      </c>
      <c r="EM179" s="519">
        <v>13674</v>
      </c>
      <c r="EN179" s="519">
        <v>14946</v>
      </c>
      <c r="EO179" s="519">
        <v>16218</v>
      </c>
      <c r="EP179" s="519">
        <v>17490</v>
      </c>
      <c r="EQ179" s="519">
        <v>18762</v>
      </c>
      <c r="ER179" s="519">
        <v>20034</v>
      </c>
      <c r="ES179" s="519">
        <v>21306</v>
      </c>
      <c r="ET179" s="519">
        <v>21306</v>
      </c>
      <c r="EU179" s="519">
        <v>21306</v>
      </c>
      <c r="EV179" s="519">
        <v>21306</v>
      </c>
      <c r="EW179" s="519">
        <v>21306</v>
      </c>
      <c r="EX179" s="519">
        <v>21306</v>
      </c>
      <c r="EY179" s="519">
        <v>21306</v>
      </c>
      <c r="EZ179" s="519">
        <v>21306</v>
      </c>
      <c r="FA179" s="519">
        <v>21306</v>
      </c>
      <c r="FB179" s="519">
        <v>21306</v>
      </c>
      <c r="FC179" s="519">
        <v>21306</v>
      </c>
      <c r="FD179" s="519">
        <v>21306</v>
      </c>
      <c r="FE179" s="519">
        <v>21306</v>
      </c>
      <c r="FF179" s="519">
        <v>21306</v>
      </c>
      <c r="FG179" s="519">
        <v>21306</v>
      </c>
      <c r="FH179" s="519">
        <v>21306</v>
      </c>
      <c r="FI179" s="519">
        <v>0</v>
      </c>
      <c r="FJ179" s="519">
        <v>0</v>
      </c>
      <c r="FK179" s="519">
        <v>0</v>
      </c>
      <c r="FL179" s="519">
        <v>0</v>
      </c>
      <c r="FM179" s="519">
        <v>0</v>
      </c>
      <c r="FN179" s="519">
        <v>0</v>
      </c>
      <c r="FO179" s="519">
        <v>0</v>
      </c>
      <c r="FP179" s="519">
        <v>0</v>
      </c>
      <c r="FQ179" s="519">
        <v>0</v>
      </c>
      <c r="FR179" s="519">
        <v>0</v>
      </c>
      <c r="FS179" s="519">
        <v>0</v>
      </c>
      <c r="FT179" s="519">
        <v>0</v>
      </c>
      <c r="FU179" s="519">
        <v>0</v>
      </c>
      <c r="FV179" s="519">
        <v>0</v>
      </c>
      <c r="FW179" s="519">
        <v>0</v>
      </c>
      <c r="FX179" s="519">
        <v>0</v>
      </c>
      <c r="FY179" s="519">
        <v>0</v>
      </c>
      <c r="FZ179" s="519">
        <v>0</v>
      </c>
      <c r="GA179" s="519">
        <v>0</v>
      </c>
      <c r="GB179" s="519">
        <v>0</v>
      </c>
      <c r="GC179" s="519">
        <v>0</v>
      </c>
      <c r="GD179" s="519">
        <v>0</v>
      </c>
      <c r="GE179" s="519">
        <v>0</v>
      </c>
      <c r="GF179" s="519">
        <v>0</v>
      </c>
      <c r="GG179" s="519">
        <v>0</v>
      </c>
      <c r="GH179" s="519">
        <v>0</v>
      </c>
      <c r="GI179" s="519">
        <v>0</v>
      </c>
      <c r="GJ179" s="519">
        <v>0</v>
      </c>
      <c r="GK179" s="519">
        <v>0</v>
      </c>
      <c r="GL179" s="519">
        <v>0</v>
      </c>
      <c r="GM179" s="519">
        <v>0</v>
      </c>
      <c r="GN179" s="519">
        <v>0</v>
      </c>
      <c r="GO179" s="519">
        <v>0</v>
      </c>
      <c r="GP179" s="519">
        <v>0</v>
      </c>
      <c r="GQ179" s="519">
        <v>0</v>
      </c>
      <c r="GR179" s="519">
        <v>0</v>
      </c>
      <c r="GS179" s="519">
        <v>0</v>
      </c>
      <c r="GT179" s="519">
        <v>0</v>
      </c>
      <c r="GU179" s="519">
        <v>0</v>
      </c>
      <c r="GV179" s="519">
        <v>0</v>
      </c>
      <c r="GW179" s="519">
        <v>0</v>
      </c>
      <c r="GX179" s="519">
        <v>0</v>
      </c>
      <c r="GY179" s="519">
        <v>0</v>
      </c>
      <c r="GZ179" s="519">
        <v>0</v>
      </c>
      <c r="HA179" s="519">
        <v>0</v>
      </c>
      <c r="HB179" s="519">
        <v>0</v>
      </c>
      <c r="HC179" s="519">
        <v>0</v>
      </c>
      <c r="HD179" s="519">
        <v>0</v>
      </c>
      <c r="HE179" s="519">
        <v>0</v>
      </c>
      <c r="HF179" s="519">
        <v>0</v>
      </c>
      <c r="HG179" s="519">
        <v>0</v>
      </c>
      <c r="HH179" s="519">
        <v>0</v>
      </c>
      <c r="HI179" s="519">
        <v>0</v>
      </c>
      <c r="HJ179" s="519">
        <v>0</v>
      </c>
      <c r="HK179" s="519">
        <v>0</v>
      </c>
      <c r="HL179" s="519">
        <v>0</v>
      </c>
      <c r="HM179" s="519">
        <v>0</v>
      </c>
      <c r="HN179" s="519">
        <v>0</v>
      </c>
      <c r="HO179" s="519">
        <v>0</v>
      </c>
      <c r="HP179" s="519">
        <v>0</v>
      </c>
      <c r="HQ179" s="519">
        <v>0</v>
      </c>
      <c r="HR179" s="519">
        <v>0</v>
      </c>
      <c r="HS179" s="519">
        <v>0</v>
      </c>
      <c r="HT179" s="519">
        <v>0</v>
      </c>
      <c r="HU179" s="519">
        <v>0</v>
      </c>
      <c r="HV179" s="519">
        <v>0</v>
      </c>
      <c r="HW179" s="519">
        <v>0</v>
      </c>
      <c r="HX179" s="519">
        <v>0</v>
      </c>
      <c r="HY179" s="519">
        <v>0</v>
      </c>
      <c r="HZ179" s="519">
        <v>0</v>
      </c>
      <c r="IA179" s="519">
        <v>0</v>
      </c>
      <c r="IB179" s="519">
        <v>0</v>
      </c>
      <c r="IC179" s="519">
        <v>0</v>
      </c>
      <c r="ID179" s="519">
        <v>0</v>
      </c>
      <c r="IE179" s="519">
        <v>0</v>
      </c>
      <c r="IF179" s="519">
        <v>0</v>
      </c>
      <c r="IG179" s="519">
        <v>0</v>
      </c>
      <c r="IH179" s="519">
        <v>0</v>
      </c>
      <c r="II179" s="519">
        <v>0</v>
      </c>
      <c r="IJ179" s="519">
        <v>0</v>
      </c>
      <c r="IK179" s="519">
        <v>0</v>
      </c>
    </row>
    <row r="180" spans="1:245" hidden="1">
      <c r="A180" s="337"/>
      <c r="B180" s="519" t="s">
        <v>1058</v>
      </c>
      <c r="C180" s="519"/>
      <c r="D180" s="519"/>
      <c r="E180" s="519"/>
      <c r="F180" s="519">
        <v>1</v>
      </c>
      <c r="G180" s="519"/>
      <c r="H180" s="519">
        <v>17</v>
      </c>
      <c r="I180" s="519">
        <v>8</v>
      </c>
      <c r="J180" s="519" t="str">
        <f t="shared" si="9"/>
        <v>SDN10011708</v>
      </c>
      <c r="K180" s="519">
        <v>772</v>
      </c>
      <c r="M180" s="337"/>
      <c r="N180" s="519" t="s">
        <v>1061</v>
      </c>
      <c r="O180" s="519" t="s">
        <v>1059</v>
      </c>
      <c r="P180" s="519">
        <v>55</v>
      </c>
      <c r="Q180" s="183" t="str">
        <f t="shared" si="7"/>
        <v>SDN150155</v>
      </c>
      <c r="R180" s="519">
        <v>0</v>
      </c>
      <c r="S180" s="519">
        <v>0</v>
      </c>
      <c r="T180" s="519">
        <v>0</v>
      </c>
      <c r="U180" s="519">
        <v>0</v>
      </c>
      <c r="V180" s="519">
        <v>0</v>
      </c>
      <c r="W180" s="519">
        <v>0</v>
      </c>
      <c r="X180" s="519">
        <v>0</v>
      </c>
      <c r="Y180" s="519">
        <v>0</v>
      </c>
      <c r="Z180" s="519">
        <v>0</v>
      </c>
      <c r="AA180" s="519">
        <v>0</v>
      </c>
      <c r="AB180" s="519">
        <v>0</v>
      </c>
      <c r="AC180" s="519">
        <v>0</v>
      </c>
      <c r="AD180" s="519">
        <v>0</v>
      </c>
      <c r="AE180" s="519">
        <v>0</v>
      </c>
      <c r="AF180" s="519">
        <v>0</v>
      </c>
      <c r="AG180" s="519">
        <v>0</v>
      </c>
      <c r="AH180" s="519">
        <v>0</v>
      </c>
      <c r="AI180" s="519">
        <v>0</v>
      </c>
      <c r="AJ180" s="519">
        <v>0</v>
      </c>
      <c r="AK180" s="519">
        <v>0</v>
      </c>
      <c r="AL180" s="519">
        <v>0</v>
      </c>
      <c r="AM180" s="519">
        <v>0</v>
      </c>
      <c r="AN180" s="519">
        <v>0</v>
      </c>
      <c r="AO180" s="519">
        <v>0</v>
      </c>
      <c r="AP180" s="519">
        <v>0</v>
      </c>
      <c r="AQ180" s="519">
        <v>0</v>
      </c>
      <c r="AR180" s="519">
        <v>0</v>
      </c>
      <c r="AS180" s="519">
        <v>0</v>
      </c>
      <c r="AT180" s="519">
        <v>0</v>
      </c>
      <c r="AU180" s="519">
        <v>22584.400000000001</v>
      </c>
      <c r="AV180" s="519">
        <v>0</v>
      </c>
      <c r="AW180" s="519">
        <v>0</v>
      </c>
      <c r="AX180" s="519">
        <v>0</v>
      </c>
      <c r="AY180" s="519">
        <v>0</v>
      </c>
      <c r="AZ180" s="519">
        <v>0</v>
      </c>
      <c r="BA180" s="519">
        <v>0</v>
      </c>
      <c r="BB180" s="519">
        <v>0</v>
      </c>
      <c r="BC180" s="519">
        <v>0</v>
      </c>
      <c r="BD180" s="519">
        <v>0</v>
      </c>
      <c r="BE180" s="519">
        <v>0</v>
      </c>
      <c r="BF180" s="519">
        <v>0</v>
      </c>
      <c r="BG180" s="519">
        <v>0</v>
      </c>
      <c r="BH180" s="519">
        <v>0</v>
      </c>
      <c r="BI180" s="519">
        <v>0</v>
      </c>
      <c r="BJ180" s="519">
        <v>0</v>
      </c>
      <c r="BK180" s="519">
        <v>0</v>
      </c>
      <c r="BL180" s="519">
        <v>0</v>
      </c>
      <c r="BM180" s="519">
        <v>0</v>
      </c>
      <c r="BN180" s="519">
        <v>0</v>
      </c>
      <c r="BO180" s="519">
        <v>0</v>
      </c>
      <c r="BP180" s="519">
        <v>0</v>
      </c>
      <c r="BQ180" s="519">
        <v>0</v>
      </c>
      <c r="BR180" s="519">
        <v>0</v>
      </c>
      <c r="BS180" s="519">
        <v>0</v>
      </c>
      <c r="BT180" s="519">
        <v>0</v>
      </c>
      <c r="BU180" s="519">
        <v>0</v>
      </c>
      <c r="BV180" s="519">
        <v>0</v>
      </c>
      <c r="BW180" s="519">
        <v>0</v>
      </c>
      <c r="BX180" s="519">
        <v>0</v>
      </c>
      <c r="BY180" s="519">
        <v>0</v>
      </c>
      <c r="BZ180" s="519">
        <v>0</v>
      </c>
      <c r="CA180" s="519">
        <v>0</v>
      </c>
      <c r="CB180" s="519">
        <v>0</v>
      </c>
      <c r="CC180" s="519">
        <v>0</v>
      </c>
      <c r="CD180" s="519">
        <v>0</v>
      </c>
      <c r="CE180" s="519">
        <v>0</v>
      </c>
      <c r="CF180" s="519">
        <v>0</v>
      </c>
      <c r="CG180" s="519">
        <v>0</v>
      </c>
      <c r="CH180" s="519">
        <v>0</v>
      </c>
      <c r="CI180" s="519">
        <v>0</v>
      </c>
      <c r="CJ180" s="519">
        <v>0</v>
      </c>
      <c r="CK180" s="519">
        <v>0</v>
      </c>
      <c r="CL180" s="519">
        <v>0</v>
      </c>
      <c r="CM180" s="519">
        <v>0</v>
      </c>
      <c r="CN180" s="519">
        <v>0</v>
      </c>
      <c r="CO180" s="519">
        <v>0</v>
      </c>
      <c r="CP180" s="519">
        <v>0</v>
      </c>
      <c r="CQ180" s="519">
        <v>0</v>
      </c>
      <c r="CR180" s="519">
        <v>0</v>
      </c>
      <c r="CS180" s="519">
        <v>0</v>
      </c>
      <c r="CT180" s="519">
        <v>0</v>
      </c>
      <c r="CU180" s="519">
        <v>0</v>
      </c>
      <c r="CV180" s="519">
        <v>0</v>
      </c>
      <c r="CW180" s="519">
        <v>0</v>
      </c>
      <c r="CX180" s="519">
        <v>0</v>
      </c>
      <c r="CY180" s="519">
        <v>0</v>
      </c>
      <c r="CZ180" s="519">
        <v>0</v>
      </c>
      <c r="DA180" s="519">
        <v>0</v>
      </c>
      <c r="DB180" s="519">
        <v>0</v>
      </c>
      <c r="DC180" s="519">
        <v>0</v>
      </c>
      <c r="DD180" s="519">
        <v>0</v>
      </c>
      <c r="DE180" s="519">
        <v>0</v>
      </c>
      <c r="DF180" s="519">
        <v>0</v>
      </c>
      <c r="DG180" s="519">
        <v>0</v>
      </c>
      <c r="DH180" s="519">
        <v>0</v>
      </c>
      <c r="DI180" s="519">
        <v>0</v>
      </c>
      <c r="DJ180" s="519">
        <v>0</v>
      </c>
      <c r="DK180" s="519">
        <v>0</v>
      </c>
      <c r="DL180" s="519">
        <v>0</v>
      </c>
      <c r="DM180" s="519">
        <v>0</v>
      </c>
      <c r="DN180" s="519">
        <v>0</v>
      </c>
      <c r="DO180" s="519">
        <v>0</v>
      </c>
      <c r="DP180" s="519">
        <v>0</v>
      </c>
      <c r="DQ180" s="519">
        <v>0</v>
      </c>
      <c r="DR180" s="519">
        <v>0</v>
      </c>
      <c r="DS180" s="519">
        <v>0</v>
      </c>
      <c r="DT180" s="519">
        <v>0</v>
      </c>
      <c r="DU180" s="519">
        <v>0</v>
      </c>
      <c r="DV180" s="519">
        <v>0</v>
      </c>
      <c r="DW180" s="519">
        <v>0</v>
      </c>
      <c r="DX180" s="519">
        <v>0</v>
      </c>
      <c r="DY180" s="131"/>
      <c r="DZ180" s="337"/>
      <c r="EA180" s="519" t="s">
        <v>1061</v>
      </c>
      <c r="EB180" s="519" t="s">
        <v>1059</v>
      </c>
      <c r="EC180" s="519">
        <v>55</v>
      </c>
      <c r="ED180" s="521" t="str">
        <f t="shared" si="8"/>
        <v>SDN150155</v>
      </c>
      <c r="EE180" s="519">
        <v>10000</v>
      </c>
      <c r="EF180" s="519">
        <v>10000</v>
      </c>
      <c r="EG180" s="519">
        <v>10000</v>
      </c>
      <c r="EH180" s="519">
        <v>10000</v>
      </c>
      <c r="EI180" s="519">
        <v>10000</v>
      </c>
      <c r="EJ180" s="519">
        <v>10112.4</v>
      </c>
      <c r="EK180" s="519">
        <v>11797.8</v>
      </c>
      <c r="EL180" s="519">
        <v>13146.1</v>
      </c>
      <c r="EM180" s="519">
        <v>14494.4</v>
      </c>
      <c r="EN180" s="519">
        <v>15842.8</v>
      </c>
      <c r="EO180" s="519">
        <v>17191.099999999999</v>
      </c>
      <c r="EP180" s="519">
        <v>18539.400000000001</v>
      </c>
      <c r="EQ180" s="519">
        <v>19887.7</v>
      </c>
      <c r="ER180" s="519">
        <v>21236</v>
      </c>
      <c r="ES180" s="519">
        <v>22584.400000000001</v>
      </c>
      <c r="ET180" s="519">
        <v>22584.400000000001</v>
      </c>
      <c r="EU180" s="519">
        <v>22584.400000000001</v>
      </c>
      <c r="EV180" s="519">
        <v>22584.400000000001</v>
      </c>
      <c r="EW180" s="519">
        <v>22584.400000000001</v>
      </c>
      <c r="EX180" s="519">
        <v>22584.400000000001</v>
      </c>
      <c r="EY180" s="519">
        <v>22584.400000000001</v>
      </c>
      <c r="EZ180" s="519">
        <v>22584.400000000001</v>
      </c>
      <c r="FA180" s="519">
        <v>22584.400000000001</v>
      </c>
      <c r="FB180" s="519">
        <v>22584.400000000001</v>
      </c>
      <c r="FC180" s="519">
        <v>22584.400000000001</v>
      </c>
      <c r="FD180" s="519">
        <v>22584.400000000001</v>
      </c>
      <c r="FE180" s="519">
        <v>22584.400000000001</v>
      </c>
      <c r="FF180" s="519">
        <v>22584.400000000001</v>
      </c>
      <c r="FG180" s="519">
        <v>22584.400000000001</v>
      </c>
      <c r="FH180" s="519">
        <v>22584.400000000001</v>
      </c>
      <c r="FI180" s="519">
        <v>0</v>
      </c>
      <c r="FJ180" s="519">
        <v>0</v>
      </c>
      <c r="FK180" s="519">
        <v>0</v>
      </c>
      <c r="FL180" s="519">
        <v>0</v>
      </c>
      <c r="FM180" s="519">
        <v>0</v>
      </c>
      <c r="FN180" s="519">
        <v>0</v>
      </c>
      <c r="FO180" s="519">
        <v>0</v>
      </c>
      <c r="FP180" s="519">
        <v>0</v>
      </c>
      <c r="FQ180" s="519">
        <v>0</v>
      </c>
      <c r="FR180" s="519">
        <v>0</v>
      </c>
      <c r="FS180" s="519">
        <v>0</v>
      </c>
      <c r="FT180" s="519">
        <v>0</v>
      </c>
      <c r="FU180" s="519">
        <v>0</v>
      </c>
      <c r="FV180" s="519">
        <v>0</v>
      </c>
      <c r="FW180" s="519">
        <v>0</v>
      </c>
      <c r="FX180" s="519">
        <v>0</v>
      </c>
      <c r="FY180" s="519">
        <v>0</v>
      </c>
      <c r="FZ180" s="519">
        <v>0</v>
      </c>
      <c r="GA180" s="519">
        <v>0</v>
      </c>
      <c r="GB180" s="519">
        <v>0</v>
      </c>
      <c r="GC180" s="519">
        <v>0</v>
      </c>
      <c r="GD180" s="519">
        <v>0</v>
      </c>
      <c r="GE180" s="519">
        <v>0</v>
      </c>
      <c r="GF180" s="519">
        <v>0</v>
      </c>
      <c r="GG180" s="519">
        <v>0</v>
      </c>
      <c r="GH180" s="519">
        <v>0</v>
      </c>
      <c r="GI180" s="519">
        <v>0</v>
      </c>
      <c r="GJ180" s="519">
        <v>0</v>
      </c>
      <c r="GK180" s="519">
        <v>0</v>
      </c>
      <c r="GL180" s="519">
        <v>0</v>
      </c>
      <c r="GM180" s="519">
        <v>0</v>
      </c>
      <c r="GN180" s="519">
        <v>0</v>
      </c>
      <c r="GO180" s="519">
        <v>0</v>
      </c>
      <c r="GP180" s="519">
        <v>0</v>
      </c>
      <c r="GQ180" s="519">
        <v>0</v>
      </c>
      <c r="GR180" s="519">
        <v>0</v>
      </c>
      <c r="GS180" s="519">
        <v>0</v>
      </c>
      <c r="GT180" s="519">
        <v>0</v>
      </c>
      <c r="GU180" s="519">
        <v>0</v>
      </c>
      <c r="GV180" s="519">
        <v>0</v>
      </c>
      <c r="GW180" s="519">
        <v>0</v>
      </c>
      <c r="GX180" s="519">
        <v>0</v>
      </c>
      <c r="GY180" s="519">
        <v>0</v>
      </c>
      <c r="GZ180" s="519">
        <v>0</v>
      </c>
      <c r="HA180" s="519">
        <v>0</v>
      </c>
      <c r="HB180" s="519">
        <v>0</v>
      </c>
      <c r="HC180" s="519">
        <v>0</v>
      </c>
      <c r="HD180" s="519">
        <v>0</v>
      </c>
      <c r="HE180" s="519">
        <v>0</v>
      </c>
      <c r="HF180" s="519">
        <v>0</v>
      </c>
      <c r="HG180" s="519">
        <v>0</v>
      </c>
      <c r="HH180" s="519">
        <v>0</v>
      </c>
      <c r="HI180" s="519">
        <v>0</v>
      </c>
      <c r="HJ180" s="519">
        <v>0</v>
      </c>
      <c r="HK180" s="519">
        <v>0</v>
      </c>
      <c r="HL180" s="519">
        <v>0</v>
      </c>
      <c r="HM180" s="519">
        <v>0</v>
      </c>
      <c r="HN180" s="519">
        <v>0</v>
      </c>
      <c r="HO180" s="519">
        <v>0</v>
      </c>
      <c r="HP180" s="519">
        <v>0</v>
      </c>
      <c r="HQ180" s="519">
        <v>0</v>
      </c>
      <c r="HR180" s="519">
        <v>0</v>
      </c>
      <c r="HS180" s="519">
        <v>0</v>
      </c>
      <c r="HT180" s="519">
        <v>0</v>
      </c>
      <c r="HU180" s="519">
        <v>0</v>
      </c>
      <c r="HV180" s="519">
        <v>0</v>
      </c>
      <c r="HW180" s="519">
        <v>0</v>
      </c>
      <c r="HX180" s="519">
        <v>0</v>
      </c>
      <c r="HY180" s="519">
        <v>0</v>
      </c>
      <c r="HZ180" s="519">
        <v>0</v>
      </c>
      <c r="IA180" s="519">
        <v>0</v>
      </c>
      <c r="IB180" s="519">
        <v>0</v>
      </c>
      <c r="IC180" s="519">
        <v>0</v>
      </c>
      <c r="ID180" s="519">
        <v>0</v>
      </c>
      <c r="IE180" s="519">
        <v>0</v>
      </c>
      <c r="IF180" s="519">
        <v>0</v>
      </c>
      <c r="IG180" s="519">
        <v>0</v>
      </c>
      <c r="IH180" s="519">
        <v>0</v>
      </c>
      <c r="II180" s="519">
        <v>0</v>
      </c>
      <c r="IJ180" s="519">
        <v>0</v>
      </c>
      <c r="IK180" s="519">
        <v>0</v>
      </c>
    </row>
    <row r="181" spans="1:245" hidden="1">
      <c r="A181" s="337"/>
      <c r="B181" s="519" t="s">
        <v>1058</v>
      </c>
      <c r="C181" s="519"/>
      <c r="D181" s="519"/>
      <c r="E181" s="519"/>
      <c r="F181" s="519">
        <v>1</v>
      </c>
      <c r="G181" s="519"/>
      <c r="H181" s="519">
        <v>17</v>
      </c>
      <c r="I181" s="519">
        <v>9</v>
      </c>
      <c r="J181" s="519" t="str">
        <f t="shared" si="9"/>
        <v>SDN10011709</v>
      </c>
      <c r="K181" s="519">
        <v>772</v>
      </c>
      <c r="M181" s="337"/>
      <c r="N181" s="519" t="s">
        <v>1061</v>
      </c>
      <c r="O181" s="519" t="s">
        <v>1060</v>
      </c>
      <c r="P181" s="519">
        <v>0</v>
      </c>
      <c r="Q181" s="183" t="str">
        <f t="shared" si="7"/>
        <v>SDN150200</v>
      </c>
      <c r="R181" s="519">
        <v>0</v>
      </c>
      <c r="S181" s="519">
        <v>0</v>
      </c>
      <c r="T181" s="519">
        <v>0</v>
      </c>
      <c r="U181" s="519">
        <v>0</v>
      </c>
      <c r="V181" s="519">
        <v>0</v>
      </c>
      <c r="W181" s="519">
        <v>0</v>
      </c>
      <c r="X181" s="519">
        <v>0</v>
      </c>
      <c r="Y181" s="519">
        <v>0</v>
      </c>
      <c r="Z181" s="519">
        <v>0</v>
      </c>
      <c r="AA181" s="519">
        <v>0</v>
      </c>
      <c r="AB181" s="519">
        <v>0</v>
      </c>
      <c r="AC181" s="519">
        <v>0</v>
      </c>
      <c r="AD181" s="519">
        <v>0</v>
      </c>
      <c r="AE181" s="519">
        <v>0</v>
      </c>
      <c r="AF181" s="519">
        <v>0</v>
      </c>
      <c r="AG181" s="519">
        <v>0</v>
      </c>
      <c r="AH181" s="519">
        <v>0</v>
      </c>
      <c r="AI181" s="519">
        <v>0</v>
      </c>
      <c r="AJ181" s="519">
        <v>0</v>
      </c>
      <c r="AK181" s="519">
        <v>0</v>
      </c>
      <c r="AL181" s="519">
        <v>0</v>
      </c>
      <c r="AM181" s="519">
        <v>0</v>
      </c>
      <c r="AN181" s="519">
        <v>0</v>
      </c>
      <c r="AO181" s="519">
        <v>0</v>
      </c>
      <c r="AP181" s="519">
        <v>0</v>
      </c>
      <c r="AQ181" s="519">
        <v>0</v>
      </c>
      <c r="AR181" s="519">
        <v>0</v>
      </c>
      <c r="AS181" s="519">
        <v>0</v>
      </c>
      <c r="AT181" s="519">
        <v>0</v>
      </c>
      <c r="AU181" s="519">
        <v>10000</v>
      </c>
      <c r="AV181" s="519">
        <v>0</v>
      </c>
      <c r="AW181" s="519">
        <v>0</v>
      </c>
      <c r="AX181" s="519">
        <v>0</v>
      </c>
      <c r="AY181" s="519">
        <v>0</v>
      </c>
      <c r="AZ181" s="519">
        <v>0</v>
      </c>
      <c r="BA181" s="519">
        <v>0</v>
      </c>
      <c r="BB181" s="519">
        <v>0</v>
      </c>
      <c r="BC181" s="519">
        <v>0</v>
      </c>
      <c r="BD181" s="519">
        <v>0</v>
      </c>
      <c r="BE181" s="519">
        <v>0</v>
      </c>
      <c r="BF181" s="519">
        <v>0</v>
      </c>
      <c r="BG181" s="519">
        <v>0</v>
      </c>
      <c r="BH181" s="519">
        <v>0</v>
      </c>
      <c r="BI181" s="519">
        <v>0</v>
      </c>
      <c r="BJ181" s="519">
        <v>0</v>
      </c>
      <c r="BK181" s="519">
        <v>0</v>
      </c>
      <c r="BL181" s="519">
        <v>0</v>
      </c>
      <c r="BM181" s="519">
        <v>0</v>
      </c>
      <c r="BN181" s="519">
        <v>0</v>
      </c>
      <c r="BO181" s="519">
        <v>0</v>
      </c>
      <c r="BP181" s="519">
        <v>0</v>
      </c>
      <c r="BQ181" s="519">
        <v>0</v>
      </c>
      <c r="BR181" s="519">
        <v>0</v>
      </c>
      <c r="BS181" s="519">
        <v>0</v>
      </c>
      <c r="BT181" s="519">
        <v>0</v>
      </c>
      <c r="BU181" s="519">
        <v>0</v>
      </c>
      <c r="BV181" s="519">
        <v>0</v>
      </c>
      <c r="BW181" s="519">
        <v>0</v>
      </c>
      <c r="BX181" s="519">
        <v>0</v>
      </c>
      <c r="BY181" s="519">
        <v>0</v>
      </c>
      <c r="BZ181" s="519">
        <v>0</v>
      </c>
      <c r="CA181" s="519">
        <v>0</v>
      </c>
      <c r="CB181" s="519">
        <v>0</v>
      </c>
      <c r="CC181" s="519">
        <v>0</v>
      </c>
      <c r="CD181" s="519">
        <v>0</v>
      </c>
      <c r="CE181" s="519">
        <v>0</v>
      </c>
      <c r="CF181" s="519">
        <v>0</v>
      </c>
      <c r="CG181" s="519">
        <v>0</v>
      </c>
      <c r="CH181" s="519">
        <v>0</v>
      </c>
      <c r="CI181" s="519">
        <v>0</v>
      </c>
      <c r="CJ181" s="519">
        <v>0</v>
      </c>
      <c r="CK181" s="519">
        <v>0</v>
      </c>
      <c r="CL181" s="519">
        <v>0</v>
      </c>
      <c r="CM181" s="519">
        <v>0</v>
      </c>
      <c r="CN181" s="519">
        <v>0</v>
      </c>
      <c r="CO181" s="519">
        <v>0</v>
      </c>
      <c r="CP181" s="519">
        <v>0</v>
      </c>
      <c r="CQ181" s="519">
        <v>0</v>
      </c>
      <c r="CR181" s="519">
        <v>0</v>
      </c>
      <c r="CS181" s="519">
        <v>0</v>
      </c>
      <c r="CT181" s="519">
        <v>0</v>
      </c>
      <c r="CU181" s="519">
        <v>0</v>
      </c>
      <c r="CV181" s="519">
        <v>0</v>
      </c>
      <c r="CW181" s="519">
        <v>0</v>
      </c>
      <c r="CX181" s="519">
        <v>0</v>
      </c>
      <c r="CY181" s="519">
        <v>0</v>
      </c>
      <c r="CZ181" s="519">
        <v>0</v>
      </c>
      <c r="DA181" s="519">
        <v>0</v>
      </c>
      <c r="DB181" s="519">
        <v>0</v>
      </c>
      <c r="DC181" s="519">
        <v>0</v>
      </c>
      <c r="DD181" s="519">
        <v>0</v>
      </c>
      <c r="DE181" s="519">
        <v>0</v>
      </c>
      <c r="DF181" s="519">
        <v>0</v>
      </c>
      <c r="DG181" s="519">
        <v>0</v>
      </c>
      <c r="DH181" s="519">
        <v>0</v>
      </c>
      <c r="DI181" s="519">
        <v>0</v>
      </c>
      <c r="DJ181" s="519">
        <v>0</v>
      </c>
      <c r="DK181" s="519">
        <v>0</v>
      </c>
      <c r="DL181" s="519">
        <v>0</v>
      </c>
      <c r="DM181" s="519">
        <v>0</v>
      </c>
      <c r="DN181" s="519">
        <v>0</v>
      </c>
      <c r="DO181" s="519">
        <v>0</v>
      </c>
      <c r="DP181" s="519">
        <v>0</v>
      </c>
      <c r="DQ181" s="519">
        <v>0</v>
      </c>
      <c r="DR181" s="519">
        <v>0</v>
      </c>
      <c r="DS181" s="519">
        <v>0</v>
      </c>
      <c r="DT181" s="519">
        <v>0</v>
      </c>
      <c r="DU181" s="519">
        <v>0</v>
      </c>
      <c r="DV181" s="519">
        <v>0</v>
      </c>
      <c r="DW181" s="519">
        <v>0</v>
      </c>
      <c r="DX181" s="519">
        <v>0</v>
      </c>
      <c r="DY181" s="131"/>
      <c r="DZ181" s="337"/>
      <c r="EA181" s="519" t="s">
        <v>1061</v>
      </c>
      <c r="EB181" s="519" t="s">
        <v>1060</v>
      </c>
      <c r="EC181" s="519">
        <v>0</v>
      </c>
      <c r="ED181" s="521" t="str">
        <f t="shared" si="8"/>
        <v>SDN150200</v>
      </c>
      <c r="EE181" s="519">
        <v>10000</v>
      </c>
      <c r="EF181" s="519">
        <v>10000</v>
      </c>
      <c r="EG181" s="519">
        <v>10000</v>
      </c>
      <c r="EH181" s="519">
        <v>10000</v>
      </c>
      <c r="EI181" s="519">
        <v>10000</v>
      </c>
      <c r="EJ181" s="519">
        <v>10000</v>
      </c>
      <c r="EK181" s="519">
        <v>10000</v>
      </c>
      <c r="EL181" s="519">
        <v>10000</v>
      </c>
      <c r="EM181" s="519">
        <v>10000</v>
      </c>
      <c r="EN181" s="519">
        <v>10000</v>
      </c>
      <c r="EO181" s="519">
        <v>10000</v>
      </c>
      <c r="EP181" s="519">
        <v>10000</v>
      </c>
      <c r="EQ181" s="519">
        <v>10000</v>
      </c>
      <c r="ER181" s="519">
        <v>10000</v>
      </c>
      <c r="ES181" s="519">
        <v>10000</v>
      </c>
      <c r="ET181" s="519">
        <v>10000</v>
      </c>
      <c r="EU181" s="519">
        <v>10000</v>
      </c>
      <c r="EV181" s="519">
        <v>10000</v>
      </c>
      <c r="EW181" s="519">
        <v>10000</v>
      </c>
      <c r="EX181" s="519">
        <v>10000</v>
      </c>
      <c r="EY181" s="519">
        <v>10000</v>
      </c>
      <c r="EZ181" s="519">
        <v>10000</v>
      </c>
      <c r="FA181" s="519">
        <v>10000</v>
      </c>
      <c r="FB181" s="519">
        <v>10000</v>
      </c>
      <c r="FC181" s="519">
        <v>10000</v>
      </c>
      <c r="FD181" s="519">
        <v>10000</v>
      </c>
      <c r="FE181" s="519">
        <v>10000</v>
      </c>
      <c r="FF181" s="519">
        <v>10000</v>
      </c>
      <c r="FG181" s="519">
        <v>10000</v>
      </c>
      <c r="FH181" s="519">
        <v>10000</v>
      </c>
      <c r="FI181" s="519">
        <v>0</v>
      </c>
      <c r="FJ181" s="519">
        <v>0</v>
      </c>
      <c r="FK181" s="519">
        <v>0</v>
      </c>
      <c r="FL181" s="519">
        <v>0</v>
      </c>
      <c r="FM181" s="519">
        <v>0</v>
      </c>
      <c r="FN181" s="519">
        <v>0</v>
      </c>
      <c r="FO181" s="519">
        <v>0</v>
      </c>
      <c r="FP181" s="519">
        <v>0</v>
      </c>
      <c r="FQ181" s="519">
        <v>0</v>
      </c>
      <c r="FR181" s="519">
        <v>0</v>
      </c>
      <c r="FS181" s="519">
        <v>0</v>
      </c>
      <c r="FT181" s="519">
        <v>0</v>
      </c>
      <c r="FU181" s="519">
        <v>0</v>
      </c>
      <c r="FV181" s="519">
        <v>0</v>
      </c>
      <c r="FW181" s="519">
        <v>0</v>
      </c>
      <c r="FX181" s="519">
        <v>0</v>
      </c>
      <c r="FY181" s="519">
        <v>0</v>
      </c>
      <c r="FZ181" s="519">
        <v>0</v>
      </c>
      <c r="GA181" s="519">
        <v>0</v>
      </c>
      <c r="GB181" s="519">
        <v>0</v>
      </c>
      <c r="GC181" s="519">
        <v>0</v>
      </c>
      <c r="GD181" s="519">
        <v>0</v>
      </c>
      <c r="GE181" s="519">
        <v>0</v>
      </c>
      <c r="GF181" s="519">
        <v>0</v>
      </c>
      <c r="GG181" s="519">
        <v>0</v>
      </c>
      <c r="GH181" s="519">
        <v>0</v>
      </c>
      <c r="GI181" s="519">
        <v>0</v>
      </c>
      <c r="GJ181" s="519">
        <v>0</v>
      </c>
      <c r="GK181" s="519">
        <v>0</v>
      </c>
      <c r="GL181" s="519">
        <v>0</v>
      </c>
      <c r="GM181" s="519">
        <v>0</v>
      </c>
      <c r="GN181" s="519">
        <v>0</v>
      </c>
      <c r="GO181" s="519">
        <v>0</v>
      </c>
      <c r="GP181" s="519">
        <v>0</v>
      </c>
      <c r="GQ181" s="519">
        <v>0</v>
      </c>
      <c r="GR181" s="519">
        <v>0</v>
      </c>
      <c r="GS181" s="519">
        <v>0</v>
      </c>
      <c r="GT181" s="519">
        <v>0</v>
      </c>
      <c r="GU181" s="519">
        <v>0</v>
      </c>
      <c r="GV181" s="519">
        <v>0</v>
      </c>
      <c r="GW181" s="519">
        <v>0</v>
      </c>
      <c r="GX181" s="519">
        <v>0</v>
      </c>
      <c r="GY181" s="519">
        <v>0</v>
      </c>
      <c r="GZ181" s="519">
        <v>0</v>
      </c>
      <c r="HA181" s="519">
        <v>0</v>
      </c>
      <c r="HB181" s="519">
        <v>0</v>
      </c>
      <c r="HC181" s="519">
        <v>0</v>
      </c>
      <c r="HD181" s="519">
        <v>0</v>
      </c>
      <c r="HE181" s="519">
        <v>0</v>
      </c>
      <c r="HF181" s="519">
        <v>0</v>
      </c>
      <c r="HG181" s="519">
        <v>0</v>
      </c>
      <c r="HH181" s="519">
        <v>0</v>
      </c>
      <c r="HI181" s="519">
        <v>0</v>
      </c>
      <c r="HJ181" s="519">
        <v>0</v>
      </c>
      <c r="HK181" s="519">
        <v>0</v>
      </c>
      <c r="HL181" s="519">
        <v>0</v>
      </c>
      <c r="HM181" s="519">
        <v>0</v>
      </c>
      <c r="HN181" s="519">
        <v>0</v>
      </c>
      <c r="HO181" s="519">
        <v>0</v>
      </c>
      <c r="HP181" s="519">
        <v>0</v>
      </c>
      <c r="HQ181" s="519">
        <v>0</v>
      </c>
      <c r="HR181" s="519">
        <v>0</v>
      </c>
      <c r="HS181" s="519">
        <v>0</v>
      </c>
      <c r="HT181" s="519">
        <v>0</v>
      </c>
      <c r="HU181" s="519">
        <v>0</v>
      </c>
      <c r="HV181" s="519">
        <v>0</v>
      </c>
      <c r="HW181" s="519">
        <v>0</v>
      </c>
      <c r="HX181" s="519">
        <v>0</v>
      </c>
      <c r="HY181" s="519">
        <v>0</v>
      </c>
      <c r="HZ181" s="519">
        <v>0</v>
      </c>
      <c r="IA181" s="519">
        <v>0</v>
      </c>
      <c r="IB181" s="519">
        <v>0</v>
      </c>
      <c r="IC181" s="519">
        <v>0</v>
      </c>
      <c r="ID181" s="519">
        <v>0</v>
      </c>
      <c r="IE181" s="519">
        <v>0</v>
      </c>
      <c r="IF181" s="519">
        <v>0</v>
      </c>
      <c r="IG181" s="519">
        <v>0</v>
      </c>
      <c r="IH181" s="519">
        <v>0</v>
      </c>
      <c r="II181" s="519">
        <v>0</v>
      </c>
      <c r="IJ181" s="519">
        <v>0</v>
      </c>
      <c r="IK181" s="519">
        <v>0</v>
      </c>
    </row>
    <row r="182" spans="1:245" hidden="1">
      <c r="A182" s="337"/>
      <c r="B182" s="519" t="s">
        <v>1058</v>
      </c>
      <c r="C182" s="519"/>
      <c r="D182" s="519"/>
      <c r="E182" s="519"/>
      <c r="F182" s="519">
        <v>1</v>
      </c>
      <c r="G182" s="519"/>
      <c r="H182" s="519">
        <v>17</v>
      </c>
      <c r="I182" s="519">
        <v>10</v>
      </c>
      <c r="J182" s="519" t="str">
        <f t="shared" si="9"/>
        <v>SDN10011710</v>
      </c>
      <c r="K182" s="519">
        <v>772</v>
      </c>
      <c r="M182" s="337"/>
      <c r="N182" s="519" t="s">
        <v>1061</v>
      </c>
      <c r="O182" s="519" t="s">
        <v>1060</v>
      </c>
      <c r="P182" s="519">
        <v>1</v>
      </c>
      <c r="Q182" s="183" t="str">
        <f t="shared" si="7"/>
        <v>SDN150201</v>
      </c>
      <c r="R182" s="519">
        <v>0</v>
      </c>
      <c r="S182" s="519">
        <v>0</v>
      </c>
      <c r="T182" s="519">
        <v>0</v>
      </c>
      <c r="U182" s="519">
        <v>0</v>
      </c>
      <c r="V182" s="519">
        <v>0</v>
      </c>
      <c r="W182" s="519">
        <v>0</v>
      </c>
      <c r="X182" s="519">
        <v>0</v>
      </c>
      <c r="Y182" s="519">
        <v>0</v>
      </c>
      <c r="Z182" s="519">
        <v>0</v>
      </c>
      <c r="AA182" s="519">
        <v>0</v>
      </c>
      <c r="AB182" s="519">
        <v>0</v>
      </c>
      <c r="AC182" s="519">
        <v>0</v>
      </c>
      <c r="AD182" s="519">
        <v>0</v>
      </c>
      <c r="AE182" s="519">
        <v>0</v>
      </c>
      <c r="AF182" s="519">
        <v>0</v>
      </c>
      <c r="AG182" s="519">
        <v>0</v>
      </c>
      <c r="AH182" s="519">
        <v>0</v>
      </c>
      <c r="AI182" s="519">
        <v>0</v>
      </c>
      <c r="AJ182" s="519">
        <v>0</v>
      </c>
      <c r="AK182" s="519">
        <v>0</v>
      </c>
      <c r="AL182" s="519">
        <v>0</v>
      </c>
      <c r="AM182" s="519">
        <v>0</v>
      </c>
      <c r="AN182" s="519">
        <v>0</v>
      </c>
      <c r="AO182" s="519">
        <v>0</v>
      </c>
      <c r="AP182" s="519">
        <v>0</v>
      </c>
      <c r="AQ182" s="519">
        <v>0</v>
      </c>
      <c r="AR182" s="519">
        <v>0</v>
      </c>
      <c r="AS182" s="519">
        <v>0</v>
      </c>
      <c r="AT182" s="519">
        <v>0</v>
      </c>
      <c r="AU182" s="519">
        <v>10000</v>
      </c>
      <c r="AV182" s="519">
        <v>0</v>
      </c>
      <c r="AW182" s="519">
        <v>0</v>
      </c>
      <c r="AX182" s="519">
        <v>0</v>
      </c>
      <c r="AY182" s="519">
        <v>0</v>
      </c>
      <c r="AZ182" s="519">
        <v>0</v>
      </c>
      <c r="BA182" s="519">
        <v>0</v>
      </c>
      <c r="BB182" s="519">
        <v>0</v>
      </c>
      <c r="BC182" s="519">
        <v>0</v>
      </c>
      <c r="BD182" s="519">
        <v>0</v>
      </c>
      <c r="BE182" s="519">
        <v>0</v>
      </c>
      <c r="BF182" s="519">
        <v>0</v>
      </c>
      <c r="BG182" s="519">
        <v>0</v>
      </c>
      <c r="BH182" s="519">
        <v>0</v>
      </c>
      <c r="BI182" s="519">
        <v>0</v>
      </c>
      <c r="BJ182" s="519">
        <v>0</v>
      </c>
      <c r="BK182" s="519">
        <v>0</v>
      </c>
      <c r="BL182" s="519">
        <v>0</v>
      </c>
      <c r="BM182" s="519">
        <v>0</v>
      </c>
      <c r="BN182" s="519">
        <v>0</v>
      </c>
      <c r="BO182" s="519">
        <v>0</v>
      </c>
      <c r="BP182" s="519">
        <v>0</v>
      </c>
      <c r="BQ182" s="519">
        <v>0</v>
      </c>
      <c r="BR182" s="519">
        <v>0</v>
      </c>
      <c r="BS182" s="519">
        <v>0</v>
      </c>
      <c r="BT182" s="519">
        <v>0</v>
      </c>
      <c r="BU182" s="519">
        <v>0</v>
      </c>
      <c r="BV182" s="519">
        <v>0</v>
      </c>
      <c r="BW182" s="519">
        <v>0</v>
      </c>
      <c r="BX182" s="519">
        <v>0</v>
      </c>
      <c r="BY182" s="519">
        <v>0</v>
      </c>
      <c r="BZ182" s="519">
        <v>0</v>
      </c>
      <c r="CA182" s="519">
        <v>0</v>
      </c>
      <c r="CB182" s="519">
        <v>0</v>
      </c>
      <c r="CC182" s="519">
        <v>0</v>
      </c>
      <c r="CD182" s="519">
        <v>0</v>
      </c>
      <c r="CE182" s="519">
        <v>0</v>
      </c>
      <c r="CF182" s="519">
        <v>0</v>
      </c>
      <c r="CG182" s="519">
        <v>0</v>
      </c>
      <c r="CH182" s="519">
        <v>0</v>
      </c>
      <c r="CI182" s="519">
        <v>0</v>
      </c>
      <c r="CJ182" s="519">
        <v>0</v>
      </c>
      <c r="CK182" s="519">
        <v>0</v>
      </c>
      <c r="CL182" s="519">
        <v>0</v>
      </c>
      <c r="CM182" s="519">
        <v>0</v>
      </c>
      <c r="CN182" s="519">
        <v>0</v>
      </c>
      <c r="CO182" s="519">
        <v>0</v>
      </c>
      <c r="CP182" s="519">
        <v>0</v>
      </c>
      <c r="CQ182" s="519">
        <v>0</v>
      </c>
      <c r="CR182" s="519">
        <v>0</v>
      </c>
      <c r="CS182" s="519">
        <v>0</v>
      </c>
      <c r="CT182" s="519">
        <v>0</v>
      </c>
      <c r="CU182" s="519">
        <v>0</v>
      </c>
      <c r="CV182" s="519">
        <v>0</v>
      </c>
      <c r="CW182" s="519">
        <v>0</v>
      </c>
      <c r="CX182" s="519">
        <v>0</v>
      </c>
      <c r="CY182" s="519">
        <v>0</v>
      </c>
      <c r="CZ182" s="519">
        <v>0</v>
      </c>
      <c r="DA182" s="519">
        <v>0</v>
      </c>
      <c r="DB182" s="519">
        <v>0</v>
      </c>
      <c r="DC182" s="519">
        <v>0</v>
      </c>
      <c r="DD182" s="519">
        <v>0</v>
      </c>
      <c r="DE182" s="519">
        <v>0</v>
      </c>
      <c r="DF182" s="519">
        <v>0</v>
      </c>
      <c r="DG182" s="519">
        <v>0</v>
      </c>
      <c r="DH182" s="519">
        <v>0</v>
      </c>
      <c r="DI182" s="519">
        <v>0</v>
      </c>
      <c r="DJ182" s="519">
        <v>0</v>
      </c>
      <c r="DK182" s="519">
        <v>0</v>
      </c>
      <c r="DL182" s="519">
        <v>0</v>
      </c>
      <c r="DM182" s="519">
        <v>0</v>
      </c>
      <c r="DN182" s="519">
        <v>0</v>
      </c>
      <c r="DO182" s="519">
        <v>0</v>
      </c>
      <c r="DP182" s="519">
        <v>0</v>
      </c>
      <c r="DQ182" s="519">
        <v>0</v>
      </c>
      <c r="DR182" s="519">
        <v>0</v>
      </c>
      <c r="DS182" s="519">
        <v>0</v>
      </c>
      <c r="DT182" s="519">
        <v>0</v>
      </c>
      <c r="DU182" s="519">
        <v>0</v>
      </c>
      <c r="DV182" s="519">
        <v>0</v>
      </c>
      <c r="DW182" s="519">
        <v>0</v>
      </c>
      <c r="DX182" s="519">
        <v>0</v>
      </c>
      <c r="DY182" s="131"/>
      <c r="DZ182" s="337"/>
      <c r="EA182" s="519" t="s">
        <v>1061</v>
      </c>
      <c r="EB182" s="519" t="s">
        <v>1060</v>
      </c>
      <c r="EC182" s="519">
        <v>1</v>
      </c>
      <c r="ED182" s="521" t="str">
        <f t="shared" si="8"/>
        <v>SDN150201</v>
      </c>
      <c r="EE182" s="519">
        <v>10000</v>
      </c>
      <c r="EF182" s="519">
        <v>10000</v>
      </c>
      <c r="EG182" s="519">
        <v>10000</v>
      </c>
      <c r="EH182" s="519">
        <v>10000</v>
      </c>
      <c r="EI182" s="519">
        <v>10000</v>
      </c>
      <c r="EJ182" s="519">
        <v>10000</v>
      </c>
      <c r="EK182" s="519">
        <v>10000</v>
      </c>
      <c r="EL182" s="519">
        <v>10000</v>
      </c>
      <c r="EM182" s="519">
        <v>10000</v>
      </c>
      <c r="EN182" s="519">
        <v>10000</v>
      </c>
      <c r="EO182" s="519">
        <v>10000</v>
      </c>
      <c r="EP182" s="519">
        <v>10000</v>
      </c>
      <c r="EQ182" s="519">
        <v>10000</v>
      </c>
      <c r="ER182" s="519">
        <v>10000</v>
      </c>
      <c r="ES182" s="519">
        <v>10000</v>
      </c>
      <c r="ET182" s="519">
        <v>10000</v>
      </c>
      <c r="EU182" s="519">
        <v>10000</v>
      </c>
      <c r="EV182" s="519">
        <v>10000</v>
      </c>
      <c r="EW182" s="519">
        <v>10000</v>
      </c>
      <c r="EX182" s="519">
        <v>10000</v>
      </c>
      <c r="EY182" s="519">
        <v>10000</v>
      </c>
      <c r="EZ182" s="519">
        <v>10000</v>
      </c>
      <c r="FA182" s="519">
        <v>10000</v>
      </c>
      <c r="FB182" s="519">
        <v>10000</v>
      </c>
      <c r="FC182" s="519">
        <v>10000</v>
      </c>
      <c r="FD182" s="519">
        <v>10000</v>
      </c>
      <c r="FE182" s="519">
        <v>10000</v>
      </c>
      <c r="FF182" s="519">
        <v>10000</v>
      </c>
      <c r="FG182" s="519">
        <v>10000</v>
      </c>
      <c r="FH182" s="519">
        <v>10000</v>
      </c>
      <c r="FI182" s="519">
        <v>0</v>
      </c>
      <c r="FJ182" s="519">
        <v>0</v>
      </c>
      <c r="FK182" s="519">
        <v>0</v>
      </c>
      <c r="FL182" s="519">
        <v>0</v>
      </c>
      <c r="FM182" s="519">
        <v>0</v>
      </c>
      <c r="FN182" s="519">
        <v>0</v>
      </c>
      <c r="FO182" s="519">
        <v>0</v>
      </c>
      <c r="FP182" s="519">
        <v>0</v>
      </c>
      <c r="FQ182" s="519">
        <v>0</v>
      </c>
      <c r="FR182" s="519">
        <v>0</v>
      </c>
      <c r="FS182" s="519">
        <v>0</v>
      </c>
      <c r="FT182" s="519">
        <v>0</v>
      </c>
      <c r="FU182" s="519">
        <v>0</v>
      </c>
      <c r="FV182" s="519">
        <v>0</v>
      </c>
      <c r="FW182" s="519">
        <v>0</v>
      </c>
      <c r="FX182" s="519">
        <v>0</v>
      </c>
      <c r="FY182" s="519">
        <v>0</v>
      </c>
      <c r="FZ182" s="519">
        <v>0</v>
      </c>
      <c r="GA182" s="519">
        <v>0</v>
      </c>
      <c r="GB182" s="519">
        <v>0</v>
      </c>
      <c r="GC182" s="519">
        <v>0</v>
      </c>
      <c r="GD182" s="519">
        <v>0</v>
      </c>
      <c r="GE182" s="519">
        <v>0</v>
      </c>
      <c r="GF182" s="519">
        <v>0</v>
      </c>
      <c r="GG182" s="519">
        <v>0</v>
      </c>
      <c r="GH182" s="519">
        <v>0</v>
      </c>
      <c r="GI182" s="519">
        <v>0</v>
      </c>
      <c r="GJ182" s="519">
        <v>0</v>
      </c>
      <c r="GK182" s="519">
        <v>0</v>
      </c>
      <c r="GL182" s="519">
        <v>0</v>
      </c>
      <c r="GM182" s="519">
        <v>0</v>
      </c>
      <c r="GN182" s="519">
        <v>0</v>
      </c>
      <c r="GO182" s="519">
        <v>0</v>
      </c>
      <c r="GP182" s="519">
        <v>0</v>
      </c>
      <c r="GQ182" s="519">
        <v>0</v>
      </c>
      <c r="GR182" s="519">
        <v>0</v>
      </c>
      <c r="GS182" s="519">
        <v>0</v>
      </c>
      <c r="GT182" s="519">
        <v>0</v>
      </c>
      <c r="GU182" s="519">
        <v>0</v>
      </c>
      <c r="GV182" s="519">
        <v>0</v>
      </c>
      <c r="GW182" s="519">
        <v>0</v>
      </c>
      <c r="GX182" s="519">
        <v>0</v>
      </c>
      <c r="GY182" s="519">
        <v>0</v>
      </c>
      <c r="GZ182" s="519">
        <v>0</v>
      </c>
      <c r="HA182" s="519">
        <v>0</v>
      </c>
      <c r="HB182" s="519">
        <v>0</v>
      </c>
      <c r="HC182" s="519">
        <v>0</v>
      </c>
      <c r="HD182" s="519">
        <v>0</v>
      </c>
      <c r="HE182" s="519">
        <v>0</v>
      </c>
      <c r="HF182" s="519">
        <v>0</v>
      </c>
      <c r="HG182" s="519">
        <v>0</v>
      </c>
      <c r="HH182" s="519">
        <v>0</v>
      </c>
      <c r="HI182" s="519">
        <v>0</v>
      </c>
      <c r="HJ182" s="519">
        <v>0</v>
      </c>
      <c r="HK182" s="519">
        <v>0</v>
      </c>
      <c r="HL182" s="519">
        <v>0</v>
      </c>
      <c r="HM182" s="519">
        <v>0</v>
      </c>
      <c r="HN182" s="519">
        <v>0</v>
      </c>
      <c r="HO182" s="519">
        <v>0</v>
      </c>
      <c r="HP182" s="519">
        <v>0</v>
      </c>
      <c r="HQ182" s="519">
        <v>0</v>
      </c>
      <c r="HR182" s="519">
        <v>0</v>
      </c>
      <c r="HS182" s="519">
        <v>0</v>
      </c>
      <c r="HT182" s="519">
        <v>0</v>
      </c>
      <c r="HU182" s="519">
        <v>0</v>
      </c>
      <c r="HV182" s="519">
        <v>0</v>
      </c>
      <c r="HW182" s="519">
        <v>0</v>
      </c>
      <c r="HX182" s="519">
        <v>0</v>
      </c>
      <c r="HY182" s="519">
        <v>0</v>
      </c>
      <c r="HZ182" s="519">
        <v>0</v>
      </c>
      <c r="IA182" s="519">
        <v>0</v>
      </c>
      <c r="IB182" s="519">
        <v>0</v>
      </c>
      <c r="IC182" s="519">
        <v>0</v>
      </c>
      <c r="ID182" s="519">
        <v>0</v>
      </c>
      <c r="IE182" s="519">
        <v>0</v>
      </c>
      <c r="IF182" s="519">
        <v>0</v>
      </c>
      <c r="IG182" s="519">
        <v>0</v>
      </c>
      <c r="IH182" s="519">
        <v>0</v>
      </c>
      <c r="II182" s="519">
        <v>0</v>
      </c>
      <c r="IJ182" s="519">
        <v>0</v>
      </c>
      <c r="IK182" s="519">
        <v>0</v>
      </c>
    </row>
    <row r="183" spans="1:245" hidden="1">
      <c r="A183" s="337"/>
      <c r="B183" s="519" t="s">
        <v>1058</v>
      </c>
      <c r="C183" s="519"/>
      <c r="D183" s="519"/>
      <c r="E183" s="519"/>
      <c r="F183" s="519">
        <v>1</v>
      </c>
      <c r="G183" s="519"/>
      <c r="H183" s="519">
        <v>18</v>
      </c>
      <c r="I183" s="519">
        <v>1</v>
      </c>
      <c r="J183" s="519" t="str">
        <f t="shared" si="9"/>
        <v>SDN10011801</v>
      </c>
      <c r="K183" s="519">
        <v>970</v>
      </c>
      <c r="M183" s="337"/>
      <c r="N183" s="519" t="s">
        <v>1061</v>
      </c>
      <c r="O183" s="519" t="s">
        <v>1060</v>
      </c>
      <c r="P183" s="519">
        <v>2</v>
      </c>
      <c r="Q183" s="183" t="str">
        <f t="shared" si="7"/>
        <v>SDN150202</v>
      </c>
      <c r="R183" s="519">
        <v>0</v>
      </c>
      <c r="S183" s="519">
        <v>0</v>
      </c>
      <c r="T183" s="519">
        <v>0</v>
      </c>
      <c r="U183" s="519">
        <v>0</v>
      </c>
      <c r="V183" s="519">
        <v>0</v>
      </c>
      <c r="W183" s="519">
        <v>0</v>
      </c>
      <c r="X183" s="519">
        <v>0</v>
      </c>
      <c r="Y183" s="519">
        <v>0</v>
      </c>
      <c r="Z183" s="519">
        <v>0</v>
      </c>
      <c r="AA183" s="519">
        <v>0</v>
      </c>
      <c r="AB183" s="519">
        <v>0</v>
      </c>
      <c r="AC183" s="519">
        <v>0</v>
      </c>
      <c r="AD183" s="519">
        <v>0</v>
      </c>
      <c r="AE183" s="519">
        <v>0</v>
      </c>
      <c r="AF183" s="519">
        <v>0</v>
      </c>
      <c r="AG183" s="519">
        <v>0</v>
      </c>
      <c r="AH183" s="519">
        <v>0</v>
      </c>
      <c r="AI183" s="519">
        <v>0</v>
      </c>
      <c r="AJ183" s="519">
        <v>0</v>
      </c>
      <c r="AK183" s="519">
        <v>0</v>
      </c>
      <c r="AL183" s="519">
        <v>0</v>
      </c>
      <c r="AM183" s="519">
        <v>0</v>
      </c>
      <c r="AN183" s="519">
        <v>0</v>
      </c>
      <c r="AO183" s="519">
        <v>0</v>
      </c>
      <c r="AP183" s="519">
        <v>0</v>
      </c>
      <c r="AQ183" s="519">
        <v>0</v>
      </c>
      <c r="AR183" s="519">
        <v>0</v>
      </c>
      <c r="AS183" s="519">
        <v>0</v>
      </c>
      <c r="AT183" s="519">
        <v>0</v>
      </c>
      <c r="AU183" s="519">
        <v>10000</v>
      </c>
      <c r="AV183" s="519">
        <v>0</v>
      </c>
      <c r="AW183" s="519">
        <v>0</v>
      </c>
      <c r="AX183" s="519">
        <v>0</v>
      </c>
      <c r="AY183" s="519">
        <v>0</v>
      </c>
      <c r="AZ183" s="519">
        <v>0</v>
      </c>
      <c r="BA183" s="519">
        <v>0</v>
      </c>
      <c r="BB183" s="519">
        <v>0</v>
      </c>
      <c r="BC183" s="519">
        <v>0</v>
      </c>
      <c r="BD183" s="519">
        <v>0</v>
      </c>
      <c r="BE183" s="519">
        <v>0</v>
      </c>
      <c r="BF183" s="519">
        <v>0</v>
      </c>
      <c r="BG183" s="519">
        <v>0</v>
      </c>
      <c r="BH183" s="519">
        <v>0</v>
      </c>
      <c r="BI183" s="519">
        <v>0</v>
      </c>
      <c r="BJ183" s="519">
        <v>0</v>
      </c>
      <c r="BK183" s="519">
        <v>0</v>
      </c>
      <c r="BL183" s="519">
        <v>0</v>
      </c>
      <c r="BM183" s="519">
        <v>0</v>
      </c>
      <c r="BN183" s="519">
        <v>0</v>
      </c>
      <c r="BO183" s="519">
        <v>0</v>
      </c>
      <c r="BP183" s="519">
        <v>0</v>
      </c>
      <c r="BQ183" s="519">
        <v>0</v>
      </c>
      <c r="BR183" s="519">
        <v>0</v>
      </c>
      <c r="BS183" s="519">
        <v>0</v>
      </c>
      <c r="BT183" s="519">
        <v>0</v>
      </c>
      <c r="BU183" s="519">
        <v>0</v>
      </c>
      <c r="BV183" s="519">
        <v>0</v>
      </c>
      <c r="BW183" s="519">
        <v>0</v>
      </c>
      <c r="BX183" s="519">
        <v>0</v>
      </c>
      <c r="BY183" s="519">
        <v>0</v>
      </c>
      <c r="BZ183" s="519">
        <v>0</v>
      </c>
      <c r="CA183" s="519">
        <v>0</v>
      </c>
      <c r="CB183" s="519">
        <v>0</v>
      </c>
      <c r="CC183" s="519">
        <v>0</v>
      </c>
      <c r="CD183" s="519">
        <v>0</v>
      </c>
      <c r="CE183" s="519">
        <v>0</v>
      </c>
      <c r="CF183" s="519">
        <v>0</v>
      </c>
      <c r="CG183" s="519">
        <v>0</v>
      </c>
      <c r="CH183" s="519">
        <v>0</v>
      </c>
      <c r="CI183" s="519">
        <v>0</v>
      </c>
      <c r="CJ183" s="519">
        <v>0</v>
      </c>
      <c r="CK183" s="519">
        <v>0</v>
      </c>
      <c r="CL183" s="519">
        <v>0</v>
      </c>
      <c r="CM183" s="519">
        <v>0</v>
      </c>
      <c r="CN183" s="519">
        <v>0</v>
      </c>
      <c r="CO183" s="519">
        <v>0</v>
      </c>
      <c r="CP183" s="519">
        <v>0</v>
      </c>
      <c r="CQ183" s="519">
        <v>0</v>
      </c>
      <c r="CR183" s="519">
        <v>0</v>
      </c>
      <c r="CS183" s="519">
        <v>0</v>
      </c>
      <c r="CT183" s="519">
        <v>0</v>
      </c>
      <c r="CU183" s="519">
        <v>0</v>
      </c>
      <c r="CV183" s="519">
        <v>0</v>
      </c>
      <c r="CW183" s="519">
        <v>0</v>
      </c>
      <c r="CX183" s="519">
        <v>0</v>
      </c>
      <c r="CY183" s="519">
        <v>0</v>
      </c>
      <c r="CZ183" s="519">
        <v>0</v>
      </c>
      <c r="DA183" s="519">
        <v>0</v>
      </c>
      <c r="DB183" s="519">
        <v>0</v>
      </c>
      <c r="DC183" s="519">
        <v>0</v>
      </c>
      <c r="DD183" s="519">
        <v>0</v>
      </c>
      <c r="DE183" s="519">
        <v>0</v>
      </c>
      <c r="DF183" s="519">
        <v>0</v>
      </c>
      <c r="DG183" s="519">
        <v>0</v>
      </c>
      <c r="DH183" s="519">
        <v>0</v>
      </c>
      <c r="DI183" s="519">
        <v>0</v>
      </c>
      <c r="DJ183" s="519">
        <v>0</v>
      </c>
      <c r="DK183" s="519">
        <v>0</v>
      </c>
      <c r="DL183" s="519">
        <v>0</v>
      </c>
      <c r="DM183" s="519">
        <v>0</v>
      </c>
      <c r="DN183" s="519">
        <v>0</v>
      </c>
      <c r="DO183" s="519">
        <v>0</v>
      </c>
      <c r="DP183" s="519">
        <v>0</v>
      </c>
      <c r="DQ183" s="519">
        <v>0</v>
      </c>
      <c r="DR183" s="519">
        <v>0</v>
      </c>
      <c r="DS183" s="519">
        <v>0</v>
      </c>
      <c r="DT183" s="519">
        <v>0</v>
      </c>
      <c r="DU183" s="519">
        <v>0</v>
      </c>
      <c r="DV183" s="519">
        <v>0</v>
      </c>
      <c r="DW183" s="519">
        <v>0</v>
      </c>
      <c r="DX183" s="519">
        <v>0</v>
      </c>
      <c r="DY183" s="131"/>
      <c r="DZ183" s="337"/>
      <c r="EA183" s="519" t="s">
        <v>1061</v>
      </c>
      <c r="EB183" s="519" t="s">
        <v>1060</v>
      </c>
      <c r="EC183" s="519">
        <v>2</v>
      </c>
      <c r="ED183" s="521" t="str">
        <f t="shared" si="8"/>
        <v>SDN150202</v>
      </c>
      <c r="EE183" s="519">
        <v>10000</v>
      </c>
      <c r="EF183" s="519">
        <v>10000</v>
      </c>
      <c r="EG183" s="519">
        <v>10000</v>
      </c>
      <c r="EH183" s="519">
        <v>10000</v>
      </c>
      <c r="EI183" s="519">
        <v>10000</v>
      </c>
      <c r="EJ183" s="519">
        <v>10000</v>
      </c>
      <c r="EK183" s="519">
        <v>10000</v>
      </c>
      <c r="EL183" s="519">
        <v>10000</v>
      </c>
      <c r="EM183" s="519">
        <v>10000</v>
      </c>
      <c r="EN183" s="519">
        <v>10000</v>
      </c>
      <c r="EO183" s="519">
        <v>10000</v>
      </c>
      <c r="EP183" s="519">
        <v>10000</v>
      </c>
      <c r="EQ183" s="519">
        <v>10000</v>
      </c>
      <c r="ER183" s="519">
        <v>10000</v>
      </c>
      <c r="ES183" s="519">
        <v>10000</v>
      </c>
      <c r="ET183" s="519">
        <v>10000</v>
      </c>
      <c r="EU183" s="519">
        <v>10000</v>
      </c>
      <c r="EV183" s="519">
        <v>10000</v>
      </c>
      <c r="EW183" s="519">
        <v>10000</v>
      </c>
      <c r="EX183" s="519">
        <v>10000</v>
      </c>
      <c r="EY183" s="519">
        <v>10000</v>
      </c>
      <c r="EZ183" s="519">
        <v>10000</v>
      </c>
      <c r="FA183" s="519">
        <v>10000</v>
      </c>
      <c r="FB183" s="519">
        <v>10000</v>
      </c>
      <c r="FC183" s="519">
        <v>10000</v>
      </c>
      <c r="FD183" s="519">
        <v>10000</v>
      </c>
      <c r="FE183" s="519">
        <v>10000</v>
      </c>
      <c r="FF183" s="519">
        <v>10000</v>
      </c>
      <c r="FG183" s="519">
        <v>10000</v>
      </c>
      <c r="FH183" s="519">
        <v>10000</v>
      </c>
      <c r="FI183" s="519">
        <v>0</v>
      </c>
      <c r="FJ183" s="519">
        <v>0</v>
      </c>
      <c r="FK183" s="519">
        <v>0</v>
      </c>
      <c r="FL183" s="519">
        <v>0</v>
      </c>
      <c r="FM183" s="519">
        <v>0</v>
      </c>
      <c r="FN183" s="519">
        <v>0</v>
      </c>
      <c r="FO183" s="519">
        <v>0</v>
      </c>
      <c r="FP183" s="519">
        <v>0</v>
      </c>
      <c r="FQ183" s="519">
        <v>0</v>
      </c>
      <c r="FR183" s="519">
        <v>0</v>
      </c>
      <c r="FS183" s="519">
        <v>0</v>
      </c>
      <c r="FT183" s="519">
        <v>0</v>
      </c>
      <c r="FU183" s="519">
        <v>0</v>
      </c>
      <c r="FV183" s="519">
        <v>0</v>
      </c>
      <c r="FW183" s="519">
        <v>0</v>
      </c>
      <c r="FX183" s="519">
        <v>0</v>
      </c>
      <c r="FY183" s="519">
        <v>0</v>
      </c>
      <c r="FZ183" s="519">
        <v>0</v>
      </c>
      <c r="GA183" s="519">
        <v>0</v>
      </c>
      <c r="GB183" s="519">
        <v>0</v>
      </c>
      <c r="GC183" s="519">
        <v>0</v>
      </c>
      <c r="GD183" s="519">
        <v>0</v>
      </c>
      <c r="GE183" s="519">
        <v>0</v>
      </c>
      <c r="GF183" s="519">
        <v>0</v>
      </c>
      <c r="GG183" s="519">
        <v>0</v>
      </c>
      <c r="GH183" s="519">
        <v>0</v>
      </c>
      <c r="GI183" s="519">
        <v>0</v>
      </c>
      <c r="GJ183" s="519">
        <v>0</v>
      </c>
      <c r="GK183" s="519">
        <v>0</v>
      </c>
      <c r="GL183" s="519">
        <v>0</v>
      </c>
      <c r="GM183" s="519">
        <v>0</v>
      </c>
      <c r="GN183" s="519">
        <v>0</v>
      </c>
      <c r="GO183" s="519">
        <v>0</v>
      </c>
      <c r="GP183" s="519">
        <v>0</v>
      </c>
      <c r="GQ183" s="519">
        <v>0</v>
      </c>
      <c r="GR183" s="519">
        <v>0</v>
      </c>
      <c r="GS183" s="519">
        <v>0</v>
      </c>
      <c r="GT183" s="519">
        <v>0</v>
      </c>
      <c r="GU183" s="519">
        <v>0</v>
      </c>
      <c r="GV183" s="519">
        <v>0</v>
      </c>
      <c r="GW183" s="519">
        <v>0</v>
      </c>
      <c r="GX183" s="519">
        <v>0</v>
      </c>
      <c r="GY183" s="519">
        <v>0</v>
      </c>
      <c r="GZ183" s="519">
        <v>0</v>
      </c>
      <c r="HA183" s="519">
        <v>0</v>
      </c>
      <c r="HB183" s="519">
        <v>0</v>
      </c>
      <c r="HC183" s="519">
        <v>0</v>
      </c>
      <c r="HD183" s="519">
        <v>0</v>
      </c>
      <c r="HE183" s="519">
        <v>0</v>
      </c>
      <c r="HF183" s="519">
        <v>0</v>
      </c>
      <c r="HG183" s="519">
        <v>0</v>
      </c>
      <c r="HH183" s="519">
        <v>0</v>
      </c>
      <c r="HI183" s="519">
        <v>0</v>
      </c>
      <c r="HJ183" s="519">
        <v>0</v>
      </c>
      <c r="HK183" s="519">
        <v>0</v>
      </c>
      <c r="HL183" s="519">
        <v>0</v>
      </c>
      <c r="HM183" s="519">
        <v>0</v>
      </c>
      <c r="HN183" s="519">
        <v>0</v>
      </c>
      <c r="HO183" s="519">
        <v>0</v>
      </c>
      <c r="HP183" s="519">
        <v>0</v>
      </c>
      <c r="HQ183" s="519">
        <v>0</v>
      </c>
      <c r="HR183" s="519">
        <v>0</v>
      </c>
      <c r="HS183" s="519">
        <v>0</v>
      </c>
      <c r="HT183" s="519">
        <v>0</v>
      </c>
      <c r="HU183" s="519">
        <v>0</v>
      </c>
      <c r="HV183" s="519">
        <v>0</v>
      </c>
      <c r="HW183" s="519">
        <v>0</v>
      </c>
      <c r="HX183" s="519">
        <v>0</v>
      </c>
      <c r="HY183" s="519">
        <v>0</v>
      </c>
      <c r="HZ183" s="519">
        <v>0</v>
      </c>
      <c r="IA183" s="519">
        <v>0</v>
      </c>
      <c r="IB183" s="519">
        <v>0</v>
      </c>
      <c r="IC183" s="519">
        <v>0</v>
      </c>
      <c r="ID183" s="519">
        <v>0</v>
      </c>
      <c r="IE183" s="519">
        <v>0</v>
      </c>
      <c r="IF183" s="519">
        <v>0</v>
      </c>
      <c r="IG183" s="519">
        <v>0</v>
      </c>
      <c r="IH183" s="519">
        <v>0</v>
      </c>
      <c r="II183" s="519">
        <v>0</v>
      </c>
      <c r="IJ183" s="519">
        <v>0</v>
      </c>
      <c r="IK183" s="519">
        <v>0</v>
      </c>
    </row>
    <row r="184" spans="1:245" hidden="1">
      <c r="A184" s="337"/>
      <c r="B184" s="519" t="s">
        <v>1058</v>
      </c>
      <c r="C184" s="519"/>
      <c r="D184" s="519"/>
      <c r="E184" s="519"/>
      <c r="F184" s="519">
        <v>1</v>
      </c>
      <c r="G184" s="519"/>
      <c r="H184" s="519">
        <v>18</v>
      </c>
      <c r="I184" s="519">
        <v>2</v>
      </c>
      <c r="J184" s="519" t="str">
        <f t="shared" si="9"/>
        <v>SDN10011802</v>
      </c>
      <c r="K184" s="519">
        <v>970</v>
      </c>
      <c r="M184" s="337"/>
      <c r="N184" s="519" t="s">
        <v>1061</v>
      </c>
      <c r="O184" s="519" t="s">
        <v>1060</v>
      </c>
      <c r="P184" s="519">
        <v>3</v>
      </c>
      <c r="Q184" s="183" t="str">
        <f t="shared" si="7"/>
        <v>SDN150203</v>
      </c>
      <c r="R184" s="519">
        <v>0</v>
      </c>
      <c r="S184" s="519">
        <v>0</v>
      </c>
      <c r="T184" s="519">
        <v>0</v>
      </c>
      <c r="U184" s="519">
        <v>0</v>
      </c>
      <c r="V184" s="519">
        <v>0</v>
      </c>
      <c r="W184" s="519">
        <v>0</v>
      </c>
      <c r="X184" s="519">
        <v>0</v>
      </c>
      <c r="Y184" s="519">
        <v>0</v>
      </c>
      <c r="Z184" s="519">
        <v>0</v>
      </c>
      <c r="AA184" s="519">
        <v>0</v>
      </c>
      <c r="AB184" s="519">
        <v>0</v>
      </c>
      <c r="AC184" s="519">
        <v>0</v>
      </c>
      <c r="AD184" s="519">
        <v>0</v>
      </c>
      <c r="AE184" s="519">
        <v>0</v>
      </c>
      <c r="AF184" s="519">
        <v>0</v>
      </c>
      <c r="AG184" s="519">
        <v>0</v>
      </c>
      <c r="AH184" s="519">
        <v>0</v>
      </c>
      <c r="AI184" s="519">
        <v>0</v>
      </c>
      <c r="AJ184" s="519">
        <v>0</v>
      </c>
      <c r="AK184" s="519">
        <v>0</v>
      </c>
      <c r="AL184" s="519">
        <v>0</v>
      </c>
      <c r="AM184" s="519">
        <v>0</v>
      </c>
      <c r="AN184" s="519">
        <v>0</v>
      </c>
      <c r="AO184" s="519">
        <v>0</v>
      </c>
      <c r="AP184" s="519">
        <v>0</v>
      </c>
      <c r="AQ184" s="519">
        <v>0</v>
      </c>
      <c r="AR184" s="519">
        <v>0</v>
      </c>
      <c r="AS184" s="519">
        <v>0</v>
      </c>
      <c r="AT184" s="519">
        <v>0</v>
      </c>
      <c r="AU184" s="519">
        <v>10000</v>
      </c>
      <c r="AV184" s="519">
        <v>0</v>
      </c>
      <c r="AW184" s="519">
        <v>0</v>
      </c>
      <c r="AX184" s="519">
        <v>0</v>
      </c>
      <c r="AY184" s="519">
        <v>0</v>
      </c>
      <c r="AZ184" s="519">
        <v>0</v>
      </c>
      <c r="BA184" s="519">
        <v>0</v>
      </c>
      <c r="BB184" s="519">
        <v>0</v>
      </c>
      <c r="BC184" s="519">
        <v>0</v>
      </c>
      <c r="BD184" s="519">
        <v>0</v>
      </c>
      <c r="BE184" s="519">
        <v>0</v>
      </c>
      <c r="BF184" s="519">
        <v>0</v>
      </c>
      <c r="BG184" s="519">
        <v>0</v>
      </c>
      <c r="BH184" s="519">
        <v>0</v>
      </c>
      <c r="BI184" s="519">
        <v>0</v>
      </c>
      <c r="BJ184" s="519">
        <v>0</v>
      </c>
      <c r="BK184" s="519">
        <v>0</v>
      </c>
      <c r="BL184" s="519">
        <v>0</v>
      </c>
      <c r="BM184" s="519">
        <v>0</v>
      </c>
      <c r="BN184" s="519">
        <v>0</v>
      </c>
      <c r="BO184" s="519">
        <v>0</v>
      </c>
      <c r="BP184" s="519">
        <v>0</v>
      </c>
      <c r="BQ184" s="519">
        <v>0</v>
      </c>
      <c r="BR184" s="519">
        <v>0</v>
      </c>
      <c r="BS184" s="519">
        <v>0</v>
      </c>
      <c r="BT184" s="519">
        <v>0</v>
      </c>
      <c r="BU184" s="519">
        <v>0</v>
      </c>
      <c r="BV184" s="519">
        <v>0</v>
      </c>
      <c r="BW184" s="519">
        <v>0</v>
      </c>
      <c r="BX184" s="519">
        <v>0</v>
      </c>
      <c r="BY184" s="519">
        <v>0</v>
      </c>
      <c r="BZ184" s="519">
        <v>0</v>
      </c>
      <c r="CA184" s="519">
        <v>0</v>
      </c>
      <c r="CB184" s="519">
        <v>0</v>
      </c>
      <c r="CC184" s="519">
        <v>0</v>
      </c>
      <c r="CD184" s="519">
        <v>0</v>
      </c>
      <c r="CE184" s="519">
        <v>0</v>
      </c>
      <c r="CF184" s="519">
        <v>0</v>
      </c>
      <c r="CG184" s="519">
        <v>0</v>
      </c>
      <c r="CH184" s="519">
        <v>0</v>
      </c>
      <c r="CI184" s="519">
        <v>0</v>
      </c>
      <c r="CJ184" s="519">
        <v>0</v>
      </c>
      <c r="CK184" s="519">
        <v>0</v>
      </c>
      <c r="CL184" s="519">
        <v>0</v>
      </c>
      <c r="CM184" s="519">
        <v>0</v>
      </c>
      <c r="CN184" s="519">
        <v>0</v>
      </c>
      <c r="CO184" s="519">
        <v>0</v>
      </c>
      <c r="CP184" s="519">
        <v>0</v>
      </c>
      <c r="CQ184" s="519">
        <v>0</v>
      </c>
      <c r="CR184" s="519">
        <v>0</v>
      </c>
      <c r="CS184" s="519">
        <v>0</v>
      </c>
      <c r="CT184" s="519">
        <v>0</v>
      </c>
      <c r="CU184" s="519">
        <v>0</v>
      </c>
      <c r="CV184" s="519">
        <v>0</v>
      </c>
      <c r="CW184" s="519">
        <v>0</v>
      </c>
      <c r="CX184" s="519">
        <v>0</v>
      </c>
      <c r="CY184" s="519">
        <v>0</v>
      </c>
      <c r="CZ184" s="519">
        <v>0</v>
      </c>
      <c r="DA184" s="519">
        <v>0</v>
      </c>
      <c r="DB184" s="519">
        <v>0</v>
      </c>
      <c r="DC184" s="519">
        <v>0</v>
      </c>
      <c r="DD184" s="519">
        <v>0</v>
      </c>
      <c r="DE184" s="519">
        <v>0</v>
      </c>
      <c r="DF184" s="519">
        <v>0</v>
      </c>
      <c r="DG184" s="519">
        <v>0</v>
      </c>
      <c r="DH184" s="519">
        <v>0</v>
      </c>
      <c r="DI184" s="519">
        <v>0</v>
      </c>
      <c r="DJ184" s="519">
        <v>0</v>
      </c>
      <c r="DK184" s="519">
        <v>0</v>
      </c>
      <c r="DL184" s="519">
        <v>0</v>
      </c>
      <c r="DM184" s="519">
        <v>0</v>
      </c>
      <c r="DN184" s="519">
        <v>0</v>
      </c>
      <c r="DO184" s="519">
        <v>0</v>
      </c>
      <c r="DP184" s="519">
        <v>0</v>
      </c>
      <c r="DQ184" s="519">
        <v>0</v>
      </c>
      <c r="DR184" s="519">
        <v>0</v>
      </c>
      <c r="DS184" s="519">
        <v>0</v>
      </c>
      <c r="DT184" s="519">
        <v>0</v>
      </c>
      <c r="DU184" s="519">
        <v>0</v>
      </c>
      <c r="DV184" s="519">
        <v>0</v>
      </c>
      <c r="DW184" s="519">
        <v>0</v>
      </c>
      <c r="DX184" s="519">
        <v>0</v>
      </c>
      <c r="DY184" s="131"/>
      <c r="DZ184" s="337"/>
      <c r="EA184" s="519" t="s">
        <v>1061</v>
      </c>
      <c r="EB184" s="519" t="s">
        <v>1060</v>
      </c>
      <c r="EC184" s="519">
        <v>3</v>
      </c>
      <c r="ED184" s="521" t="str">
        <f t="shared" si="8"/>
        <v>SDN150203</v>
      </c>
      <c r="EE184" s="519">
        <v>10000</v>
      </c>
      <c r="EF184" s="519">
        <v>10000</v>
      </c>
      <c r="EG184" s="519">
        <v>10000</v>
      </c>
      <c r="EH184" s="519">
        <v>10000</v>
      </c>
      <c r="EI184" s="519">
        <v>10000</v>
      </c>
      <c r="EJ184" s="519">
        <v>10000</v>
      </c>
      <c r="EK184" s="519">
        <v>10000</v>
      </c>
      <c r="EL184" s="519">
        <v>10000</v>
      </c>
      <c r="EM184" s="519">
        <v>10000</v>
      </c>
      <c r="EN184" s="519">
        <v>10000</v>
      </c>
      <c r="EO184" s="519">
        <v>10000</v>
      </c>
      <c r="EP184" s="519">
        <v>10000</v>
      </c>
      <c r="EQ184" s="519">
        <v>10000</v>
      </c>
      <c r="ER184" s="519">
        <v>10000</v>
      </c>
      <c r="ES184" s="519">
        <v>10000</v>
      </c>
      <c r="ET184" s="519">
        <v>10000</v>
      </c>
      <c r="EU184" s="519">
        <v>10000</v>
      </c>
      <c r="EV184" s="519">
        <v>10000</v>
      </c>
      <c r="EW184" s="519">
        <v>10000</v>
      </c>
      <c r="EX184" s="519">
        <v>10000</v>
      </c>
      <c r="EY184" s="519">
        <v>10000</v>
      </c>
      <c r="EZ184" s="519">
        <v>10000</v>
      </c>
      <c r="FA184" s="519">
        <v>10000</v>
      </c>
      <c r="FB184" s="519">
        <v>10000</v>
      </c>
      <c r="FC184" s="519">
        <v>10000</v>
      </c>
      <c r="FD184" s="519">
        <v>10000</v>
      </c>
      <c r="FE184" s="519">
        <v>10000</v>
      </c>
      <c r="FF184" s="519">
        <v>10000</v>
      </c>
      <c r="FG184" s="519">
        <v>10000</v>
      </c>
      <c r="FH184" s="519">
        <v>10000</v>
      </c>
      <c r="FI184" s="519">
        <v>0</v>
      </c>
      <c r="FJ184" s="519">
        <v>0</v>
      </c>
      <c r="FK184" s="519">
        <v>0</v>
      </c>
      <c r="FL184" s="519">
        <v>0</v>
      </c>
      <c r="FM184" s="519">
        <v>0</v>
      </c>
      <c r="FN184" s="519">
        <v>0</v>
      </c>
      <c r="FO184" s="519">
        <v>0</v>
      </c>
      <c r="FP184" s="519">
        <v>0</v>
      </c>
      <c r="FQ184" s="519">
        <v>0</v>
      </c>
      <c r="FR184" s="519">
        <v>0</v>
      </c>
      <c r="FS184" s="519">
        <v>0</v>
      </c>
      <c r="FT184" s="519">
        <v>0</v>
      </c>
      <c r="FU184" s="519">
        <v>0</v>
      </c>
      <c r="FV184" s="519">
        <v>0</v>
      </c>
      <c r="FW184" s="519">
        <v>0</v>
      </c>
      <c r="FX184" s="519">
        <v>0</v>
      </c>
      <c r="FY184" s="519">
        <v>0</v>
      </c>
      <c r="FZ184" s="519">
        <v>0</v>
      </c>
      <c r="GA184" s="519">
        <v>0</v>
      </c>
      <c r="GB184" s="519">
        <v>0</v>
      </c>
      <c r="GC184" s="519">
        <v>0</v>
      </c>
      <c r="GD184" s="519">
        <v>0</v>
      </c>
      <c r="GE184" s="519">
        <v>0</v>
      </c>
      <c r="GF184" s="519">
        <v>0</v>
      </c>
      <c r="GG184" s="519">
        <v>0</v>
      </c>
      <c r="GH184" s="519">
        <v>0</v>
      </c>
      <c r="GI184" s="519">
        <v>0</v>
      </c>
      <c r="GJ184" s="519">
        <v>0</v>
      </c>
      <c r="GK184" s="519">
        <v>0</v>
      </c>
      <c r="GL184" s="519">
        <v>0</v>
      </c>
      <c r="GM184" s="519">
        <v>0</v>
      </c>
      <c r="GN184" s="519">
        <v>0</v>
      </c>
      <c r="GO184" s="519">
        <v>0</v>
      </c>
      <c r="GP184" s="519">
        <v>0</v>
      </c>
      <c r="GQ184" s="519">
        <v>0</v>
      </c>
      <c r="GR184" s="519">
        <v>0</v>
      </c>
      <c r="GS184" s="519">
        <v>0</v>
      </c>
      <c r="GT184" s="519">
        <v>0</v>
      </c>
      <c r="GU184" s="519">
        <v>0</v>
      </c>
      <c r="GV184" s="519">
        <v>0</v>
      </c>
      <c r="GW184" s="519">
        <v>0</v>
      </c>
      <c r="GX184" s="519">
        <v>0</v>
      </c>
      <c r="GY184" s="519">
        <v>0</v>
      </c>
      <c r="GZ184" s="519">
        <v>0</v>
      </c>
      <c r="HA184" s="519">
        <v>0</v>
      </c>
      <c r="HB184" s="519">
        <v>0</v>
      </c>
      <c r="HC184" s="519">
        <v>0</v>
      </c>
      <c r="HD184" s="519">
        <v>0</v>
      </c>
      <c r="HE184" s="519">
        <v>0</v>
      </c>
      <c r="HF184" s="519">
        <v>0</v>
      </c>
      <c r="HG184" s="519">
        <v>0</v>
      </c>
      <c r="HH184" s="519">
        <v>0</v>
      </c>
      <c r="HI184" s="519">
        <v>0</v>
      </c>
      <c r="HJ184" s="519">
        <v>0</v>
      </c>
      <c r="HK184" s="519">
        <v>0</v>
      </c>
      <c r="HL184" s="519">
        <v>0</v>
      </c>
      <c r="HM184" s="519">
        <v>0</v>
      </c>
      <c r="HN184" s="519">
        <v>0</v>
      </c>
      <c r="HO184" s="519">
        <v>0</v>
      </c>
      <c r="HP184" s="519">
        <v>0</v>
      </c>
      <c r="HQ184" s="519">
        <v>0</v>
      </c>
      <c r="HR184" s="519">
        <v>0</v>
      </c>
      <c r="HS184" s="519">
        <v>0</v>
      </c>
      <c r="HT184" s="519">
        <v>0</v>
      </c>
      <c r="HU184" s="519">
        <v>0</v>
      </c>
      <c r="HV184" s="519">
        <v>0</v>
      </c>
      <c r="HW184" s="519">
        <v>0</v>
      </c>
      <c r="HX184" s="519">
        <v>0</v>
      </c>
      <c r="HY184" s="519">
        <v>0</v>
      </c>
      <c r="HZ184" s="519">
        <v>0</v>
      </c>
      <c r="IA184" s="519">
        <v>0</v>
      </c>
      <c r="IB184" s="519">
        <v>0</v>
      </c>
      <c r="IC184" s="519">
        <v>0</v>
      </c>
      <c r="ID184" s="519">
        <v>0</v>
      </c>
      <c r="IE184" s="519">
        <v>0</v>
      </c>
      <c r="IF184" s="519">
        <v>0</v>
      </c>
      <c r="IG184" s="519">
        <v>0</v>
      </c>
      <c r="IH184" s="519">
        <v>0</v>
      </c>
      <c r="II184" s="519">
        <v>0</v>
      </c>
      <c r="IJ184" s="519">
        <v>0</v>
      </c>
      <c r="IK184" s="519">
        <v>0</v>
      </c>
    </row>
    <row r="185" spans="1:245" hidden="1">
      <c r="A185" s="337"/>
      <c r="B185" s="519" t="s">
        <v>1058</v>
      </c>
      <c r="C185" s="519"/>
      <c r="D185" s="519"/>
      <c r="E185" s="519"/>
      <c r="F185" s="519">
        <v>1</v>
      </c>
      <c r="G185" s="519"/>
      <c r="H185" s="519">
        <v>18</v>
      </c>
      <c r="I185" s="519">
        <v>3</v>
      </c>
      <c r="J185" s="519" t="str">
        <f t="shared" si="9"/>
        <v>SDN10011803</v>
      </c>
      <c r="K185" s="519">
        <v>970</v>
      </c>
      <c r="M185" s="337"/>
      <c r="N185" s="519" t="s">
        <v>1061</v>
      </c>
      <c r="O185" s="519" t="s">
        <v>1060</v>
      </c>
      <c r="P185" s="519">
        <v>4</v>
      </c>
      <c r="Q185" s="183" t="str">
        <f t="shared" si="7"/>
        <v>SDN150204</v>
      </c>
      <c r="R185" s="519">
        <v>0</v>
      </c>
      <c r="S185" s="519">
        <v>0</v>
      </c>
      <c r="T185" s="519">
        <v>0</v>
      </c>
      <c r="U185" s="519">
        <v>0</v>
      </c>
      <c r="V185" s="519">
        <v>0</v>
      </c>
      <c r="W185" s="519">
        <v>0</v>
      </c>
      <c r="X185" s="519">
        <v>0</v>
      </c>
      <c r="Y185" s="519">
        <v>0</v>
      </c>
      <c r="Z185" s="519">
        <v>0</v>
      </c>
      <c r="AA185" s="519">
        <v>0</v>
      </c>
      <c r="AB185" s="519">
        <v>0</v>
      </c>
      <c r="AC185" s="519">
        <v>0</v>
      </c>
      <c r="AD185" s="519">
        <v>0</v>
      </c>
      <c r="AE185" s="519">
        <v>0</v>
      </c>
      <c r="AF185" s="519">
        <v>0</v>
      </c>
      <c r="AG185" s="519">
        <v>0</v>
      </c>
      <c r="AH185" s="519">
        <v>0</v>
      </c>
      <c r="AI185" s="519">
        <v>0</v>
      </c>
      <c r="AJ185" s="519">
        <v>0</v>
      </c>
      <c r="AK185" s="519">
        <v>0</v>
      </c>
      <c r="AL185" s="519">
        <v>0</v>
      </c>
      <c r="AM185" s="519">
        <v>0</v>
      </c>
      <c r="AN185" s="519">
        <v>0</v>
      </c>
      <c r="AO185" s="519">
        <v>0</v>
      </c>
      <c r="AP185" s="519">
        <v>0</v>
      </c>
      <c r="AQ185" s="519">
        <v>0</v>
      </c>
      <c r="AR185" s="519">
        <v>0</v>
      </c>
      <c r="AS185" s="519">
        <v>0</v>
      </c>
      <c r="AT185" s="519">
        <v>0</v>
      </c>
      <c r="AU185" s="519">
        <v>10000</v>
      </c>
      <c r="AV185" s="519">
        <v>0</v>
      </c>
      <c r="AW185" s="519">
        <v>0</v>
      </c>
      <c r="AX185" s="519">
        <v>0</v>
      </c>
      <c r="AY185" s="519">
        <v>0</v>
      </c>
      <c r="AZ185" s="519">
        <v>0</v>
      </c>
      <c r="BA185" s="519">
        <v>0</v>
      </c>
      <c r="BB185" s="519">
        <v>0</v>
      </c>
      <c r="BC185" s="519">
        <v>0</v>
      </c>
      <c r="BD185" s="519">
        <v>0</v>
      </c>
      <c r="BE185" s="519">
        <v>0</v>
      </c>
      <c r="BF185" s="519">
        <v>0</v>
      </c>
      <c r="BG185" s="519">
        <v>0</v>
      </c>
      <c r="BH185" s="519">
        <v>0</v>
      </c>
      <c r="BI185" s="519">
        <v>0</v>
      </c>
      <c r="BJ185" s="519">
        <v>0</v>
      </c>
      <c r="BK185" s="519">
        <v>0</v>
      </c>
      <c r="BL185" s="519">
        <v>0</v>
      </c>
      <c r="BM185" s="519">
        <v>0</v>
      </c>
      <c r="BN185" s="519">
        <v>0</v>
      </c>
      <c r="BO185" s="519">
        <v>0</v>
      </c>
      <c r="BP185" s="519">
        <v>0</v>
      </c>
      <c r="BQ185" s="519">
        <v>0</v>
      </c>
      <c r="BR185" s="519">
        <v>0</v>
      </c>
      <c r="BS185" s="519">
        <v>0</v>
      </c>
      <c r="BT185" s="519">
        <v>0</v>
      </c>
      <c r="BU185" s="519">
        <v>0</v>
      </c>
      <c r="BV185" s="519">
        <v>0</v>
      </c>
      <c r="BW185" s="519">
        <v>0</v>
      </c>
      <c r="BX185" s="519">
        <v>0</v>
      </c>
      <c r="BY185" s="519">
        <v>0</v>
      </c>
      <c r="BZ185" s="519">
        <v>0</v>
      </c>
      <c r="CA185" s="519">
        <v>0</v>
      </c>
      <c r="CB185" s="519">
        <v>0</v>
      </c>
      <c r="CC185" s="519">
        <v>0</v>
      </c>
      <c r="CD185" s="519">
        <v>0</v>
      </c>
      <c r="CE185" s="519">
        <v>0</v>
      </c>
      <c r="CF185" s="519">
        <v>0</v>
      </c>
      <c r="CG185" s="519">
        <v>0</v>
      </c>
      <c r="CH185" s="519">
        <v>0</v>
      </c>
      <c r="CI185" s="519">
        <v>0</v>
      </c>
      <c r="CJ185" s="519">
        <v>0</v>
      </c>
      <c r="CK185" s="519">
        <v>0</v>
      </c>
      <c r="CL185" s="519">
        <v>0</v>
      </c>
      <c r="CM185" s="519">
        <v>0</v>
      </c>
      <c r="CN185" s="519">
        <v>0</v>
      </c>
      <c r="CO185" s="519">
        <v>0</v>
      </c>
      <c r="CP185" s="519">
        <v>0</v>
      </c>
      <c r="CQ185" s="519">
        <v>0</v>
      </c>
      <c r="CR185" s="519">
        <v>0</v>
      </c>
      <c r="CS185" s="519">
        <v>0</v>
      </c>
      <c r="CT185" s="519">
        <v>0</v>
      </c>
      <c r="CU185" s="519">
        <v>0</v>
      </c>
      <c r="CV185" s="519">
        <v>0</v>
      </c>
      <c r="CW185" s="519">
        <v>0</v>
      </c>
      <c r="CX185" s="519">
        <v>0</v>
      </c>
      <c r="CY185" s="519">
        <v>0</v>
      </c>
      <c r="CZ185" s="519">
        <v>0</v>
      </c>
      <c r="DA185" s="519">
        <v>0</v>
      </c>
      <c r="DB185" s="519">
        <v>0</v>
      </c>
      <c r="DC185" s="519">
        <v>0</v>
      </c>
      <c r="DD185" s="519">
        <v>0</v>
      </c>
      <c r="DE185" s="519">
        <v>0</v>
      </c>
      <c r="DF185" s="519">
        <v>0</v>
      </c>
      <c r="DG185" s="519">
        <v>0</v>
      </c>
      <c r="DH185" s="519">
        <v>0</v>
      </c>
      <c r="DI185" s="519">
        <v>0</v>
      </c>
      <c r="DJ185" s="519">
        <v>0</v>
      </c>
      <c r="DK185" s="519">
        <v>0</v>
      </c>
      <c r="DL185" s="519">
        <v>0</v>
      </c>
      <c r="DM185" s="519">
        <v>0</v>
      </c>
      <c r="DN185" s="519">
        <v>0</v>
      </c>
      <c r="DO185" s="519">
        <v>0</v>
      </c>
      <c r="DP185" s="519">
        <v>0</v>
      </c>
      <c r="DQ185" s="519">
        <v>0</v>
      </c>
      <c r="DR185" s="519">
        <v>0</v>
      </c>
      <c r="DS185" s="519">
        <v>0</v>
      </c>
      <c r="DT185" s="519">
        <v>0</v>
      </c>
      <c r="DU185" s="519">
        <v>0</v>
      </c>
      <c r="DV185" s="519">
        <v>0</v>
      </c>
      <c r="DW185" s="519">
        <v>0</v>
      </c>
      <c r="DX185" s="519">
        <v>0</v>
      </c>
      <c r="DY185" s="131"/>
      <c r="DZ185" s="337"/>
      <c r="EA185" s="519" t="s">
        <v>1061</v>
      </c>
      <c r="EB185" s="519" t="s">
        <v>1060</v>
      </c>
      <c r="EC185" s="519">
        <v>4</v>
      </c>
      <c r="ED185" s="521" t="str">
        <f t="shared" si="8"/>
        <v>SDN150204</v>
      </c>
      <c r="EE185" s="519">
        <v>10000</v>
      </c>
      <c r="EF185" s="519">
        <v>10000</v>
      </c>
      <c r="EG185" s="519">
        <v>10000</v>
      </c>
      <c r="EH185" s="519">
        <v>10000</v>
      </c>
      <c r="EI185" s="519">
        <v>10000</v>
      </c>
      <c r="EJ185" s="519">
        <v>10000</v>
      </c>
      <c r="EK185" s="519">
        <v>10000</v>
      </c>
      <c r="EL185" s="519">
        <v>10000</v>
      </c>
      <c r="EM185" s="519">
        <v>10000</v>
      </c>
      <c r="EN185" s="519">
        <v>10000</v>
      </c>
      <c r="EO185" s="519">
        <v>10000</v>
      </c>
      <c r="EP185" s="519">
        <v>10000</v>
      </c>
      <c r="EQ185" s="519">
        <v>10000</v>
      </c>
      <c r="ER185" s="519">
        <v>10000</v>
      </c>
      <c r="ES185" s="519">
        <v>10000</v>
      </c>
      <c r="ET185" s="519">
        <v>10000</v>
      </c>
      <c r="EU185" s="519">
        <v>10000</v>
      </c>
      <c r="EV185" s="519">
        <v>10000</v>
      </c>
      <c r="EW185" s="519">
        <v>10000</v>
      </c>
      <c r="EX185" s="519">
        <v>10000</v>
      </c>
      <c r="EY185" s="519">
        <v>10000</v>
      </c>
      <c r="EZ185" s="519">
        <v>10000</v>
      </c>
      <c r="FA185" s="519">
        <v>10000</v>
      </c>
      <c r="FB185" s="519">
        <v>10000</v>
      </c>
      <c r="FC185" s="519">
        <v>10000</v>
      </c>
      <c r="FD185" s="519">
        <v>10000</v>
      </c>
      <c r="FE185" s="519">
        <v>10000</v>
      </c>
      <c r="FF185" s="519">
        <v>10000</v>
      </c>
      <c r="FG185" s="519">
        <v>10000</v>
      </c>
      <c r="FH185" s="519">
        <v>10000</v>
      </c>
      <c r="FI185" s="519">
        <v>0</v>
      </c>
      <c r="FJ185" s="519">
        <v>0</v>
      </c>
      <c r="FK185" s="519">
        <v>0</v>
      </c>
      <c r="FL185" s="519">
        <v>0</v>
      </c>
      <c r="FM185" s="519">
        <v>0</v>
      </c>
      <c r="FN185" s="519">
        <v>0</v>
      </c>
      <c r="FO185" s="519">
        <v>0</v>
      </c>
      <c r="FP185" s="519">
        <v>0</v>
      </c>
      <c r="FQ185" s="519">
        <v>0</v>
      </c>
      <c r="FR185" s="519">
        <v>0</v>
      </c>
      <c r="FS185" s="519">
        <v>0</v>
      </c>
      <c r="FT185" s="519">
        <v>0</v>
      </c>
      <c r="FU185" s="519">
        <v>0</v>
      </c>
      <c r="FV185" s="519">
        <v>0</v>
      </c>
      <c r="FW185" s="519">
        <v>0</v>
      </c>
      <c r="FX185" s="519">
        <v>0</v>
      </c>
      <c r="FY185" s="519">
        <v>0</v>
      </c>
      <c r="FZ185" s="519">
        <v>0</v>
      </c>
      <c r="GA185" s="519">
        <v>0</v>
      </c>
      <c r="GB185" s="519">
        <v>0</v>
      </c>
      <c r="GC185" s="519">
        <v>0</v>
      </c>
      <c r="GD185" s="519">
        <v>0</v>
      </c>
      <c r="GE185" s="519">
        <v>0</v>
      </c>
      <c r="GF185" s="519">
        <v>0</v>
      </c>
      <c r="GG185" s="519">
        <v>0</v>
      </c>
      <c r="GH185" s="519">
        <v>0</v>
      </c>
      <c r="GI185" s="519">
        <v>0</v>
      </c>
      <c r="GJ185" s="519">
        <v>0</v>
      </c>
      <c r="GK185" s="519">
        <v>0</v>
      </c>
      <c r="GL185" s="519">
        <v>0</v>
      </c>
      <c r="GM185" s="519">
        <v>0</v>
      </c>
      <c r="GN185" s="519">
        <v>0</v>
      </c>
      <c r="GO185" s="519">
        <v>0</v>
      </c>
      <c r="GP185" s="519">
        <v>0</v>
      </c>
      <c r="GQ185" s="519">
        <v>0</v>
      </c>
      <c r="GR185" s="519">
        <v>0</v>
      </c>
      <c r="GS185" s="519">
        <v>0</v>
      </c>
      <c r="GT185" s="519">
        <v>0</v>
      </c>
      <c r="GU185" s="519">
        <v>0</v>
      </c>
      <c r="GV185" s="519">
        <v>0</v>
      </c>
      <c r="GW185" s="519">
        <v>0</v>
      </c>
      <c r="GX185" s="519">
        <v>0</v>
      </c>
      <c r="GY185" s="519">
        <v>0</v>
      </c>
      <c r="GZ185" s="519">
        <v>0</v>
      </c>
      <c r="HA185" s="519">
        <v>0</v>
      </c>
      <c r="HB185" s="519">
        <v>0</v>
      </c>
      <c r="HC185" s="519">
        <v>0</v>
      </c>
      <c r="HD185" s="519">
        <v>0</v>
      </c>
      <c r="HE185" s="519">
        <v>0</v>
      </c>
      <c r="HF185" s="519">
        <v>0</v>
      </c>
      <c r="HG185" s="519">
        <v>0</v>
      </c>
      <c r="HH185" s="519">
        <v>0</v>
      </c>
      <c r="HI185" s="519">
        <v>0</v>
      </c>
      <c r="HJ185" s="519">
        <v>0</v>
      </c>
      <c r="HK185" s="519">
        <v>0</v>
      </c>
      <c r="HL185" s="519">
        <v>0</v>
      </c>
      <c r="HM185" s="519">
        <v>0</v>
      </c>
      <c r="HN185" s="519">
        <v>0</v>
      </c>
      <c r="HO185" s="519">
        <v>0</v>
      </c>
      <c r="HP185" s="519">
        <v>0</v>
      </c>
      <c r="HQ185" s="519">
        <v>0</v>
      </c>
      <c r="HR185" s="519">
        <v>0</v>
      </c>
      <c r="HS185" s="519">
        <v>0</v>
      </c>
      <c r="HT185" s="519">
        <v>0</v>
      </c>
      <c r="HU185" s="519">
        <v>0</v>
      </c>
      <c r="HV185" s="519">
        <v>0</v>
      </c>
      <c r="HW185" s="519">
        <v>0</v>
      </c>
      <c r="HX185" s="519">
        <v>0</v>
      </c>
      <c r="HY185" s="519">
        <v>0</v>
      </c>
      <c r="HZ185" s="519">
        <v>0</v>
      </c>
      <c r="IA185" s="519">
        <v>0</v>
      </c>
      <c r="IB185" s="519">
        <v>0</v>
      </c>
      <c r="IC185" s="519">
        <v>0</v>
      </c>
      <c r="ID185" s="519">
        <v>0</v>
      </c>
      <c r="IE185" s="519">
        <v>0</v>
      </c>
      <c r="IF185" s="519">
        <v>0</v>
      </c>
      <c r="IG185" s="519">
        <v>0</v>
      </c>
      <c r="IH185" s="519">
        <v>0</v>
      </c>
      <c r="II185" s="519">
        <v>0</v>
      </c>
      <c r="IJ185" s="519">
        <v>0</v>
      </c>
      <c r="IK185" s="519">
        <v>0</v>
      </c>
    </row>
    <row r="186" spans="1:245" hidden="1">
      <c r="A186" s="337"/>
      <c r="B186" s="519" t="s">
        <v>1058</v>
      </c>
      <c r="C186" s="519"/>
      <c r="D186" s="519"/>
      <c r="E186" s="519"/>
      <c r="F186" s="519">
        <v>1</v>
      </c>
      <c r="G186" s="519"/>
      <c r="H186" s="519">
        <v>18</v>
      </c>
      <c r="I186" s="519">
        <v>4</v>
      </c>
      <c r="J186" s="519" t="str">
        <f t="shared" si="9"/>
        <v>SDN10011804</v>
      </c>
      <c r="K186" s="519">
        <v>970</v>
      </c>
      <c r="M186" s="337"/>
      <c r="N186" s="519" t="s">
        <v>1061</v>
      </c>
      <c r="O186" s="519" t="s">
        <v>1060</v>
      </c>
      <c r="P186" s="519">
        <v>5</v>
      </c>
      <c r="Q186" s="183" t="str">
        <f t="shared" si="7"/>
        <v>SDN150205</v>
      </c>
      <c r="R186" s="519">
        <v>0</v>
      </c>
      <c r="S186" s="519">
        <v>0</v>
      </c>
      <c r="T186" s="519">
        <v>0</v>
      </c>
      <c r="U186" s="519">
        <v>0</v>
      </c>
      <c r="V186" s="519">
        <v>0</v>
      </c>
      <c r="W186" s="519">
        <v>0</v>
      </c>
      <c r="X186" s="519">
        <v>0</v>
      </c>
      <c r="Y186" s="519">
        <v>0</v>
      </c>
      <c r="Z186" s="519">
        <v>0</v>
      </c>
      <c r="AA186" s="519">
        <v>0</v>
      </c>
      <c r="AB186" s="519">
        <v>0</v>
      </c>
      <c r="AC186" s="519">
        <v>0</v>
      </c>
      <c r="AD186" s="519">
        <v>0</v>
      </c>
      <c r="AE186" s="519">
        <v>0</v>
      </c>
      <c r="AF186" s="519">
        <v>0</v>
      </c>
      <c r="AG186" s="519">
        <v>0</v>
      </c>
      <c r="AH186" s="519">
        <v>0</v>
      </c>
      <c r="AI186" s="519">
        <v>0</v>
      </c>
      <c r="AJ186" s="519">
        <v>0</v>
      </c>
      <c r="AK186" s="519">
        <v>0</v>
      </c>
      <c r="AL186" s="519">
        <v>0</v>
      </c>
      <c r="AM186" s="519">
        <v>0</v>
      </c>
      <c r="AN186" s="519">
        <v>0</v>
      </c>
      <c r="AO186" s="519">
        <v>0</v>
      </c>
      <c r="AP186" s="519">
        <v>0</v>
      </c>
      <c r="AQ186" s="519">
        <v>0</v>
      </c>
      <c r="AR186" s="519">
        <v>0</v>
      </c>
      <c r="AS186" s="519">
        <v>0</v>
      </c>
      <c r="AT186" s="519">
        <v>0</v>
      </c>
      <c r="AU186" s="519">
        <v>10000</v>
      </c>
      <c r="AV186" s="519">
        <v>0</v>
      </c>
      <c r="AW186" s="519">
        <v>0</v>
      </c>
      <c r="AX186" s="519">
        <v>0</v>
      </c>
      <c r="AY186" s="519">
        <v>0</v>
      </c>
      <c r="AZ186" s="519">
        <v>0</v>
      </c>
      <c r="BA186" s="519">
        <v>0</v>
      </c>
      <c r="BB186" s="519">
        <v>0</v>
      </c>
      <c r="BC186" s="519">
        <v>0</v>
      </c>
      <c r="BD186" s="519">
        <v>0</v>
      </c>
      <c r="BE186" s="519">
        <v>0</v>
      </c>
      <c r="BF186" s="519">
        <v>0</v>
      </c>
      <c r="BG186" s="519">
        <v>0</v>
      </c>
      <c r="BH186" s="519">
        <v>0</v>
      </c>
      <c r="BI186" s="519">
        <v>0</v>
      </c>
      <c r="BJ186" s="519">
        <v>0</v>
      </c>
      <c r="BK186" s="519">
        <v>0</v>
      </c>
      <c r="BL186" s="519">
        <v>0</v>
      </c>
      <c r="BM186" s="519">
        <v>0</v>
      </c>
      <c r="BN186" s="519">
        <v>0</v>
      </c>
      <c r="BO186" s="519">
        <v>0</v>
      </c>
      <c r="BP186" s="519">
        <v>0</v>
      </c>
      <c r="BQ186" s="519">
        <v>0</v>
      </c>
      <c r="BR186" s="519">
        <v>0</v>
      </c>
      <c r="BS186" s="519">
        <v>0</v>
      </c>
      <c r="BT186" s="519">
        <v>0</v>
      </c>
      <c r="BU186" s="519">
        <v>0</v>
      </c>
      <c r="BV186" s="519">
        <v>0</v>
      </c>
      <c r="BW186" s="519">
        <v>0</v>
      </c>
      <c r="BX186" s="519">
        <v>0</v>
      </c>
      <c r="BY186" s="519">
        <v>0</v>
      </c>
      <c r="BZ186" s="519">
        <v>0</v>
      </c>
      <c r="CA186" s="519">
        <v>0</v>
      </c>
      <c r="CB186" s="519">
        <v>0</v>
      </c>
      <c r="CC186" s="519">
        <v>0</v>
      </c>
      <c r="CD186" s="519">
        <v>0</v>
      </c>
      <c r="CE186" s="519">
        <v>0</v>
      </c>
      <c r="CF186" s="519">
        <v>0</v>
      </c>
      <c r="CG186" s="519">
        <v>0</v>
      </c>
      <c r="CH186" s="519">
        <v>0</v>
      </c>
      <c r="CI186" s="519">
        <v>0</v>
      </c>
      <c r="CJ186" s="519">
        <v>0</v>
      </c>
      <c r="CK186" s="519">
        <v>0</v>
      </c>
      <c r="CL186" s="519">
        <v>0</v>
      </c>
      <c r="CM186" s="519">
        <v>0</v>
      </c>
      <c r="CN186" s="519">
        <v>0</v>
      </c>
      <c r="CO186" s="519">
        <v>0</v>
      </c>
      <c r="CP186" s="519">
        <v>0</v>
      </c>
      <c r="CQ186" s="519">
        <v>0</v>
      </c>
      <c r="CR186" s="519">
        <v>0</v>
      </c>
      <c r="CS186" s="519">
        <v>0</v>
      </c>
      <c r="CT186" s="519">
        <v>0</v>
      </c>
      <c r="CU186" s="519">
        <v>0</v>
      </c>
      <c r="CV186" s="519">
        <v>0</v>
      </c>
      <c r="CW186" s="519">
        <v>0</v>
      </c>
      <c r="CX186" s="519">
        <v>0</v>
      </c>
      <c r="CY186" s="519">
        <v>0</v>
      </c>
      <c r="CZ186" s="519">
        <v>0</v>
      </c>
      <c r="DA186" s="519">
        <v>0</v>
      </c>
      <c r="DB186" s="519">
        <v>0</v>
      </c>
      <c r="DC186" s="519">
        <v>0</v>
      </c>
      <c r="DD186" s="519">
        <v>0</v>
      </c>
      <c r="DE186" s="519">
        <v>0</v>
      </c>
      <c r="DF186" s="519">
        <v>0</v>
      </c>
      <c r="DG186" s="519">
        <v>0</v>
      </c>
      <c r="DH186" s="519">
        <v>0</v>
      </c>
      <c r="DI186" s="519">
        <v>0</v>
      </c>
      <c r="DJ186" s="519">
        <v>0</v>
      </c>
      <c r="DK186" s="519">
        <v>0</v>
      </c>
      <c r="DL186" s="519">
        <v>0</v>
      </c>
      <c r="DM186" s="519">
        <v>0</v>
      </c>
      <c r="DN186" s="519">
        <v>0</v>
      </c>
      <c r="DO186" s="519">
        <v>0</v>
      </c>
      <c r="DP186" s="519">
        <v>0</v>
      </c>
      <c r="DQ186" s="519">
        <v>0</v>
      </c>
      <c r="DR186" s="519">
        <v>0</v>
      </c>
      <c r="DS186" s="519">
        <v>0</v>
      </c>
      <c r="DT186" s="519">
        <v>0</v>
      </c>
      <c r="DU186" s="519">
        <v>0</v>
      </c>
      <c r="DV186" s="519">
        <v>0</v>
      </c>
      <c r="DW186" s="519">
        <v>0</v>
      </c>
      <c r="DX186" s="519">
        <v>0</v>
      </c>
      <c r="DY186" s="131"/>
      <c r="DZ186" s="337"/>
      <c r="EA186" s="519" t="s">
        <v>1061</v>
      </c>
      <c r="EB186" s="519" t="s">
        <v>1060</v>
      </c>
      <c r="EC186" s="519">
        <v>5</v>
      </c>
      <c r="ED186" s="521" t="str">
        <f t="shared" si="8"/>
        <v>SDN150205</v>
      </c>
      <c r="EE186" s="519">
        <v>10000</v>
      </c>
      <c r="EF186" s="519">
        <v>10000</v>
      </c>
      <c r="EG186" s="519">
        <v>10000</v>
      </c>
      <c r="EH186" s="519">
        <v>10000</v>
      </c>
      <c r="EI186" s="519">
        <v>10000</v>
      </c>
      <c r="EJ186" s="519">
        <v>10000</v>
      </c>
      <c r="EK186" s="519">
        <v>10000</v>
      </c>
      <c r="EL186" s="519">
        <v>10000</v>
      </c>
      <c r="EM186" s="519">
        <v>10000</v>
      </c>
      <c r="EN186" s="519">
        <v>10000</v>
      </c>
      <c r="EO186" s="519">
        <v>10000</v>
      </c>
      <c r="EP186" s="519">
        <v>10000</v>
      </c>
      <c r="EQ186" s="519">
        <v>10000</v>
      </c>
      <c r="ER186" s="519">
        <v>10000</v>
      </c>
      <c r="ES186" s="519">
        <v>10000</v>
      </c>
      <c r="ET186" s="519">
        <v>10000</v>
      </c>
      <c r="EU186" s="519">
        <v>10000</v>
      </c>
      <c r="EV186" s="519">
        <v>10000</v>
      </c>
      <c r="EW186" s="519">
        <v>10000</v>
      </c>
      <c r="EX186" s="519">
        <v>10000</v>
      </c>
      <c r="EY186" s="519">
        <v>10000</v>
      </c>
      <c r="EZ186" s="519">
        <v>10000</v>
      </c>
      <c r="FA186" s="519">
        <v>10000</v>
      </c>
      <c r="FB186" s="519">
        <v>10000</v>
      </c>
      <c r="FC186" s="519">
        <v>10000</v>
      </c>
      <c r="FD186" s="519">
        <v>10000</v>
      </c>
      <c r="FE186" s="519">
        <v>10000</v>
      </c>
      <c r="FF186" s="519">
        <v>10000</v>
      </c>
      <c r="FG186" s="519">
        <v>10000</v>
      </c>
      <c r="FH186" s="519">
        <v>10000</v>
      </c>
      <c r="FI186" s="519">
        <v>0</v>
      </c>
      <c r="FJ186" s="519">
        <v>0</v>
      </c>
      <c r="FK186" s="519">
        <v>0</v>
      </c>
      <c r="FL186" s="519">
        <v>0</v>
      </c>
      <c r="FM186" s="519">
        <v>0</v>
      </c>
      <c r="FN186" s="519">
        <v>0</v>
      </c>
      <c r="FO186" s="519">
        <v>0</v>
      </c>
      <c r="FP186" s="519">
        <v>0</v>
      </c>
      <c r="FQ186" s="519">
        <v>0</v>
      </c>
      <c r="FR186" s="519">
        <v>0</v>
      </c>
      <c r="FS186" s="519">
        <v>0</v>
      </c>
      <c r="FT186" s="519">
        <v>0</v>
      </c>
      <c r="FU186" s="519">
        <v>0</v>
      </c>
      <c r="FV186" s="519">
        <v>0</v>
      </c>
      <c r="FW186" s="519">
        <v>0</v>
      </c>
      <c r="FX186" s="519">
        <v>0</v>
      </c>
      <c r="FY186" s="519">
        <v>0</v>
      </c>
      <c r="FZ186" s="519">
        <v>0</v>
      </c>
      <c r="GA186" s="519">
        <v>0</v>
      </c>
      <c r="GB186" s="519">
        <v>0</v>
      </c>
      <c r="GC186" s="519">
        <v>0</v>
      </c>
      <c r="GD186" s="519">
        <v>0</v>
      </c>
      <c r="GE186" s="519">
        <v>0</v>
      </c>
      <c r="GF186" s="519">
        <v>0</v>
      </c>
      <c r="GG186" s="519">
        <v>0</v>
      </c>
      <c r="GH186" s="519">
        <v>0</v>
      </c>
      <c r="GI186" s="519">
        <v>0</v>
      </c>
      <c r="GJ186" s="519">
        <v>0</v>
      </c>
      <c r="GK186" s="519">
        <v>0</v>
      </c>
      <c r="GL186" s="519">
        <v>0</v>
      </c>
      <c r="GM186" s="519">
        <v>0</v>
      </c>
      <c r="GN186" s="519">
        <v>0</v>
      </c>
      <c r="GO186" s="519">
        <v>0</v>
      </c>
      <c r="GP186" s="519">
        <v>0</v>
      </c>
      <c r="GQ186" s="519">
        <v>0</v>
      </c>
      <c r="GR186" s="519">
        <v>0</v>
      </c>
      <c r="GS186" s="519">
        <v>0</v>
      </c>
      <c r="GT186" s="519">
        <v>0</v>
      </c>
      <c r="GU186" s="519">
        <v>0</v>
      </c>
      <c r="GV186" s="519">
        <v>0</v>
      </c>
      <c r="GW186" s="519">
        <v>0</v>
      </c>
      <c r="GX186" s="519">
        <v>0</v>
      </c>
      <c r="GY186" s="519">
        <v>0</v>
      </c>
      <c r="GZ186" s="519">
        <v>0</v>
      </c>
      <c r="HA186" s="519">
        <v>0</v>
      </c>
      <c r="HB186" s="519">
        <v>0</v>
      </c>
      <c r="HC186" s="519">
        <v>0</v>
      </c>
      <c r="HD186" s="519">
        <v>0</v>
      </c>
      <c r="HE186" s="519">
        <v>0</v>
      </c>
      <c r="HF186" s="519">
        <v>0</v>
      </c>
      <c r="HG186" s="519">
        <v>0</v>
      </c>
      <c r="HH186" s="519">
        <v>0</v>
      </c>
      <c r="HI186" s="519">
        <v>0</v>
      </c>
      <c r="HJ186" s="519">
        <v>0</v>
      </c>
      <c r="HK186" s="519">
        <v>0</v>
      </c>
      <c r="HL186" s="519">
        <v>0</v>
      </c>
      <c r="HM186" s="519">
        <v>0</v>
      </c>
      <c r="HN186" s="519">
        <v>0</v>
      </c>
      <c r="HO186" s="519">
        <v>0</v>
      </c>
      <c r="HP186" s="519">
        <v>0</v>
      </c>
      <c r="HQ186" s="519">
        <v>0</v>
      </c>
      <c r="HR186" s="519">
        <v>0</v>
      </c>
      <c r="HS186" s="519">
        <v>0</v>
      </c>
      <c r="HT186" s="519">
        <v>0</v>
      </c>
      <c r="HU186" s="519">
        <v>0</v>
      </c>
      <c r="HV186" s="519">
        <v>0</v>
      </c>
      <c r="HW186" s="519">
        <v>0</v>
      </c>
      <c r="HX186" s="519">
        <v>0</v>
      </c>
      <c r="HY186" s="519">
        <v>0</v>
      </c>
      <c r="HZ186" s="519">
        <v>0</v>
      </c>
      <c r="IA186" s="519">
        <v>0</v>
      </c>
      <c r="IB186" s="519">
        <v>0</v>
      </c>
      <c r="IC186" s="519">
        <v>0</v>
      </c>
      <c r="ID186" s="519">
        <v>0</v>
      </c>
      <c r="IE186" s="519">
        <v>0</v>
      </c>
      <c r="IF186" s="519">
        <v>0</v>
      </c>
      <c r="IG186" s="519">
        <v>0</v>
      </c>
      <c r="IH186" s="519">
        <v>0</v>
      </c>
      <c r="II186" s="519">
        <v>0</v>
      </c>
      <c r="IJ186" s="519">
        <v>0</v>
      </c>
      <c r="IK186" s="519">
        <v>0</v>
      </c>
    </row>
    <row r="187" spans="1:245" hidden="1">
      <c r="A187" s="337"/>
      <c r="B187" s="519" t="s">
        <v>1058</v>
      </c>
      <c r="C187" s="519"/>
      <c r="D187" s="519"/>
      <c r="E187" s="519"/>
      <c r="F187" s="519">
        <v>1</v>
      </c>
      <c r="G187" s="519"/>
      <c r="H187" s="519">
        <v>18</v>
      </c>
      <c r="I187" s="519">
        <v>5</v>
      </c>
      <c r="J187" s="519" t="str">
        <f t="shared" si="9"/>
        <v>SDN10011805</v>
      </c>
      <c r="K187" s="519">
        <v>970</v>
      </c>
      <c r="M187" s="337"/>
      <c r="N187" s="519" t="s">
        <v>1061</v>
      </c>
      <c r="O187" s="519" t="s">
        <v>1060</v>
      </c>
      <c r="P187" s="519">
        <v>6</v>
      </c>
      <c r="Q187" s="183" t="str">
        <f t="shared" si="7"/>
        <v>SDN150206</v>
      </c>
      <c r="R187" s="519">
        <v>0</v>
      </c>
      <c r="S187" s="519">
        <v>0</v>
      </c>
      <c r="T187" s="519">
        <v>0</v>
      </c>
      <c r="U187" s="519">
        <v>0</v>
      </c>
      <c r="V187" s="519">
        <v>0</v>
      </c>
      <c r="W187" s="519">
        <v>0</v>
      </c>
      <c r="X187" s="519">
        <v>0</v>
      </c>
      <c r="Y187" s="519">
        <v>0</v>
      </c>
      <c r="Z187" s="519">
        <v>0</v>
      </c>
      <c r="AA187" s="519">
        <v>0</v>
      </c>
      <c r="AB187" s="519">
        <v>0</v>
      </c>
      <c r="AC187" s="519">
        <v>0</v>
      </c>
      <c r="AD187" s="519">
        <v>0</v>
      </c>
      <c r="AE187" s="519">
        <v>0</v>
      </c>
      <c r="AF187" s="519">
        <v>0</v>
      </c>
      <c r="AG187" s="519">
        <v>0</v>
      </c>
      <c r="AH187" s="519">
        <v>0</v>
      </c>
      <c r="AI187" s="519">
        <v>0</v>
      </c>
      <c r="AJ187" s="519">
        <v>0</v>
      </c>
      <c r="AK187" s="519">
        <v>0</v>
      </c>
      <c r="AL187" s="519">
        <v>0</v>
      </c>
      <c r="AM187" s="519">
        <v>0</v>
      </c>
      <c r="AN187" s="519">
        <v>0</v>
      </c>
      <c r="AO187" s="519">
        <v>0</v>
      </c>
      <c r="AP187" s="519">
        <v>0</v>
      </c>
      <c r="AQ187" s="519">
        <v>0</v>
      </c>
      <c r="AR187" s="519">
        <v>0</v>
      </c>
      <c r="AS187" s="519">
        <v>0</v>
      </c>
      <c r="AT187" s="519">
        <v>0</v>
      </c>
      <c r="AU187" s="519">
        <v>10000</v>
      </c>
      <c r="AV187" s="519">
        <v>0</v>
      </c>
      <c r="AW187" s="519">
        <v>0</v>
      </c>
      <c r="AX187" s="519">
        <v>0</v>
      </c>
      <c r="AY187" s="519">
        <v>0</v>
      </c>
      <c r="AZ187" s="519">
        <v>0</v>
      </c>
      <c r="BA187" s="519">
        <v>0</v>
      </c>
      <c r="BB187" s="519">
        <v>0</v>
      </c>
      <c r="BC187" s="519">
        <v>0</v>
      </c>
      <c r="BD187" s="519">
        <v>0</v>
      </c>
      <c r="BE187" s="519">
        <v>0</v>
      </c>
      <c r="BF187" s="519">
        <v>0</v>
      </c>
      <c r="BG187" s="519">
        <v>0</v>
      </c>
      <c r="BH187" s="519">
        <v>0</v>
      </c>
      <c r="BI187" s="519">
        <v>0</v>
      </c>
      <c r="BJ187" s="519">
        <v>0</v>
      </c>
      <c r="BK187" s="519">
        <v>0</v>
      </c>
      <c r="BL187" s="519">
        <v>0</v>
      </c>
      <c r="BM187" s="519">
        <v>0</v>
      </c>
      <c r="BN187" s="519">
        <v>0</v>
      </c>
      <c r="BO187" s="519">
        <v>0</v>
      </c>
      <c r="BP187" s="519">
        <v>0</v>
      </c>
      <c r="BQ187" s="519">
        <v>0</v>
      </c>
      <c r="BR187" s="519">
        <v>0</v>
      </c>
      <c r="BS187" s="519">
        <v>0</v>
      </c>
      <c r="BT187" s="519">
        <v>0</v>
      </c>
      <c r="BU187" s="519">
        <v>0</v>
      </c>
      <c r="BV187" s="519">
        <v>0</v>
      </c>
      <c r="BW187" s="519">
        <v>0</v>
      </c>
      <c r="BX187" s="519">
        <v>0</v>
      </c>
      <c r="BY187" s="519">
        <v>0</v>
      </c>
      <c r="BZ187" s="519">
        <v>0</v>
      </c>
      <c r="CA187" s="519">
        <v>0</v>
      </c>
      <c r="CB187" s="519">
        <v>0</v>
      </c>
      <c r="CC187" s="519">
        <v>0</v>
      </c>
      <c r="CD187" s="519">
        <v>0</v>
      </c>
      <c r="CE187" s="519">
        <v>0</v>
      </c>
      <c r="CF187" s="519">
        <v>0</v>
      </c>
      <c r="CG187" s="519">
        <v>0</v>
      </c>
      <c r="CH187" s="519">
        <v>0</v>
      </c>
      <c r="CI187" s="519">
        <v>0</v>
      </c>
      <c r="CJ187" s="519">
        <v>0</v>
      </c>
      <c r="CK187" s="519">
        <v>0</v>
      </c>
      <c r="CL187" s="519">
        <v>0</v>
      </c>
      <c r="CM187" s="519">
        <v>0</v>
      </c>
      <c r="CN187" s="519">
        <v>0</v>
      </c>
      <c r="CO187" s="519">
        <v>0</v>
      </c>
      <c r="CP187" s="519">
        <v>0</v>
      </c>
      <c r="CQ187" s="519">
        <v>0</v>
      </c>
      <c r="CR187" s="519">
        <v>0</v>
      </c>
      <c r="CS187" s="519">
        <v>0</v>
      </c>
      <c r="CT187" s="519">
        <v>0</v>
      </c>
      <c r="CU187" s="519">
        <v>0</v>
      </c>
      <c r="CV187" s="519">
        <v>0</v>
      </c>
      <c r="CW187" s="519">
        <v>0</v>
      </c>
      <c r="CX187" s="519">
        <v>0</v>
      </c>
      <c r="CY187" s="519">
        <v>0</v>
      </c>
      <c r="CZ187" s="519">
        <v>0</v>
      </c>
      <c r="DA187" s="519">
        <v>0</v>
      </c>
      <c r="DB187" s="519">
        <v>0</v>
      </c>
      <c r="DC187" s="519">
        <v>0</v>
      </c>
      <c r="DD187" s="519">
        <v>0</v>
      </c>
      <c r="DE187" s="519">
        <v>0</v>
      </c>
      <c r="DF187" s="519">
        <v>0</v>
      </c>
      <c r="DG187" s="519">
        <v>0</v>
      </c>
      <c r="DH187" s="519">
        <v>0</v>
      </c>
      <c r="DI187" s="519">
        <v>0</v>
      </c>
      <c r="DJ187" s="519">
        <v>0</v>
      </c>
      <c r="DK187" s="519">
        <v>0</v>
      </c>
      <c r="DL187" s="519">
        <v>0</v>
      </c>
      <c r="DM187" s="519">
        <v>0</v>
      </c>
      <c r="DN187" s="519">
        <v>0</v>
      </c>
      <c r="DO187" s="519">
        <v>0</v>
      </c>
      <c r="DP187" s="519">
        <v>0</v>
      </c>
      <c r="DQ187" s="519">
        <v>0</v>
      </c>
      <c r="DR187" s="519">
        <v>0</v>
      </c>
      <c r="DS187" s="519">
        <v>0</v>
      </c>
      <c r="DT187" s="519">
        <v>0</v>
      </c>
      <c r="DU187" s="519">
        <v>0</v>
      </c>
      <c r="DV187" s="519">
        <v>0</v>
      </c>
      <c r="DW187" s="519">
        <v>0</v>
      </c>
      <c r="DX187" s="519">
        <v>0</v>
      </c>
      <c r="DY187" s="131"/>
      <c r="DZ187" s="337"/>
      <c r="EA187" s="519" t="s">
        <v>1061</v>
      </c>
      <c r="EB187" s="519" t="s">
        <v>1060</v>
      </c>
      <c r="EC187" s="519">
        <v>6</v>
      </c>
      <c r="ED187" s="521" t="str">
        <f t="shared" si="8"/>
        <v>SDN150206</v>
      </c>
      <c r="EE187" s="519">
        <v>10000</v>
      </c>
      <c r="EF187" s="519">
        <v>10000</v>
      </c>
      <c r="EG187" s="519">
        <v>10000</v>
      </c>
      <c r="EH187" s="519">
        <v>10000</v>
      </c>
      <c r="EI187" s="519">
        <v>10000</v>
      </c>
      <c r="EJ187" s="519">
        <v>10000</v>
      </c>
      <c r="EK187" s="519">
        <v>10000</v>
      </c>
      <c r="EL187" s="519">
        <v>10000</v>
      </c>
      <c r="EM187" s="519">
        <v>10000</v>
      </c>
      <c r="EN187" s="519">
        <v>10000</v>
      </c>
      <c r="EO187" s="519">
        <v>10000</v>
      </c>
      <c r="EP187" s="519">
        <v>10000</v>
      </c>
      <c r="EQ187" s="519">
        <v>10000</v>
      </c>
      <c r="ER187" s="519">
        <v>10000</v>
      </c>
      <c r="ES187" s="519">
        <v>10000</v>
      </c>
      <c r="ET187" s="519">
        <v>10000</v>
      </c>
      <c r="EU187" s="519">
        <v>10000</v>
      </c>
      <c r="EV187" s="519">
        <v>10000</v>
      </c>
      <c r="EW187" s="519">
        <v>10000</v>
      </c>
      <c r="EX187" s="519">
        <v>10000</v>
      </c>
      <c r="EY187" s="519">
        <v>10000</v>
      </c>
      <c r="EZ187" s="519">
        <v>10000</v>
      </c>
      <c r="FA187" s="519">
        <v>10000</v>
      </c>
      <c r="FB187" s="519">
        <v>10000</v>
      </c>
      <c r="FC187" s="519">
        <v>10000</v>
      </c>
      <c r="FD187" s="519">
        <v>10000</v>
      </c>
      <c r="FE187" s="519">
        <v>10000</v>
      </c>
      <c r="FF187" s="519">
        <v>10000</v>
      </c>
      <c r="FG187" s="519">
        <v>10000</v>
      </c>
      <c r="FH187" s="519">
        <v>10000</v>
      </c>
      <c r="FI187" s="519">
        <v>0</v>
      </c>
      <c r="FJ187" s="519">
        <v>0</v>
      </c>
      <c r="FK187" s="519">
        <v>0</v>
      </c>
      <c r="FL187" s="519">
        <v>0</v>
      </c>
      <c r="FM187" s="519">
        <v>0</v>
      </c>
      <c r="FN187" s="519">
        <v>0</v>
      </c>
      <c r="FO187" s="519">
        <v>0</v>
      </c>
      <c r="FP187" s="519">
        <v>0</v>
      </c>
      <c r="FQ187" s="519">
        <v>0</v>
      </c>
      <c r="FR187" s="519">
        <v>0</v>
      </c>
      <c r="FS187" s="519">
        <v>0</v>
      </c>
      <c r="FT187" s="519">
        <v>0</v>
      </c>
      <c r="FU187" s="519">
        <v>0</v>
      </c>
      <c r="FV187" s="519">
        <v>0</v>
      </c>
      <c r="FW187" s="519">
        <v>0</v>
      </c>
      <c r="FX187" s="519">
        <v>0</v>
      </c>
      <c r="FY187" s="519">
        <v>0</v>
      </c>
      <c r="FZ187" s="519">
        <v>0</v>
      </c>
      <c r="GA187" s="519">
        <v>0</v>
      </c>
      <c r="GB187" s="519">
        <v>0</v>
      </c>
      <c r="GC187" s="519">
        <v>0</v>
      </c>
      <c r="GD187" s="519">
        <v>0</v>
      </c>
      <c r="GE187" s="519">
        <v>0</v>
      </c>
      <c r="GF187" s="519">
        <v>0</v>
      </c>
      <c r="GG187" s="519">
        <v>0</v>
      </c>
      <c r="GH187" s="519">
        <v>0</v>
      </c>
      <c r="GI187" s="519">
        <v>0</v>
      </c>
      <c r="GJ187" s="519">
        <v>0</v>
      </c>
      <c r="GK187" s="519">
        <v>0</v>
      </c>
      <c r="GL187" s="519">
        <v>0</v>
      </c>
      <c r="GM187" s="519">
        <v>0</v>
      </c>
      <c r="GN187" s="519">
        <v>0</v>
      </c>
      <c r="GO187" s="519">
        <v>0</v>
      </c>
      <c r="GP187" s="519">
        <v>0</v>
      </c>
      <c r="GQ187" s="519">
        <v>0</v>
      </c>
      <c r="GR187" s="519">
        <v>0</v>
      </c>
      <c r="GS187" s="519">
        <v>0</v>
      </c>
      <c r="GT187" s="519">
        <v>0</v>
      </c>
      <c r="GU187" s="519">
        <v>0</v>
      </c>
      <c r="GV187" s="519">
        <v>0</v>
      </c>
      <c r="GW187" s="519">
        <v>0</v>
      </c>
      <c r="GX187" s="519">
        <v>0</v>
      </c>
      <c r="GY187" s="519">
        <v>0</v>
      </c>
      <c r="GZ187" s="519">
        <v>0</v>
      </c>
      <c r="HA187" s="519">
        <v>0</v>
      </c>
      <c r="HB187" s="519">
        <v>0</v>
      </c>
      <c r="HC187" s="519">
        <v>0</v>
      </c>
      <c r="HD187" s="519">
        <v>0</v>
      </c>
      <c r="HE187" s="519">
        <v>0</v>
      </c>
      <c r="HF187" s="519">
        <v>0</v>
      </c>
      <c r="HG187" s="519">
        <v>0</v>
      </c>
      <c r="HH187" s="519">
        <v>0</v>
      </c>
      <c r="HI187" s="519">
        <v>0</v>
      </c>
      <c r="HJ187" s="519">
        <v>0</v>
      </c>
      <c r="HK187" s="519">
        <v>0</v>
      </c>
      <c r="HL187" s="519">
        <v>0</v>
      </c>
      <c r="HM187" s="519">
        <v>0</v>
      </c>
      <c r="HN187" s="519">
        <v>0</v>
      </c>
      <c r="HO187" s="519">
        <v>0</v>
      </c>
      <c r="HP187" s="519">
        <v>0</v>
      </c>
      <c r="HQ187" s="519">
        <v>0</v>
      </c>
      <c r="HR187" s="519">
        <v>0</v>
      </c>
      <c r="HS187" s="519">
        <v>0</v>
      </c>
      <c r="HT187" s="519">
        <v>0</v>
      </c>
      <c r="HU187" s="519">
        <v>0</v>
      </c>
      <c r="HV187" s="519">
        <v>0</v>
      </c>
      <c r="HW187" s="519">
        <v>0</v>
      </c>
      <c r="HX187" s="519">
        <v>0</v>
      </c>
      <c r="HY187" s="519">
        <v>0</v>
      </c>
      <c r="HZ187" s="519">
        <v>0</v>
      </c>
      <c r="IA187" s="519">
        <v>0</v>
      </c>
      <c r="IB187" s="519">
        <v>0</v>
      </c>
      <c r="IC187" s="519">
        <v>0</v>
      </c>
      <c r="ID187" s="519">
        <v>0</v>
      </c>
      <c r="IE187" s="519">
        <v>0</v>
      </c>
      <c r="IF187" s="519">
        <v>0</v>
      </c>
      <c r="IG187" s="519">
        <v>0</v>
      </c>
      <c r="IH187" s="519">
        <v>0</v>
      </c>
      <c r="II187" s="519">
        <v>0</v>
      </c>
      <c r="IJ187" s="519">
        <v>0</v>
      </c>
      <c r="IK187" s="519">
        <v>0</v>
      </c>
    </row>
    <row r="188" spans="1:245" hidden="1">
      <c r="A188" s="337"/>
      <c r="B188" s="519" t="s">
        <v>1058</v>
      </c>
      <c r="C188" s="519"/>
      <c r="D188" s="519"/>
      <c r="E188" s="519"/>
      <c r="F188" s="519">
        <v>1</v>
      </c>
      <c r="G188" s="519"/>
      <c r="H188" s="519">
        <v>18</v>
      </c>
      <c r="I188" s="519">
        <v>6</v>
      </c>
      <c r="J188" s="519" t="str">
        <f t="shared" si="9"/>
        <v>SDN10011806</v>
      </c>
      <c r="K188" s="519">
        <v>776</v>
      </c>
      <c r="M188" s="337"/>
      <c r="N188" s="519" t="s">
        <v>1061</v>
      </c>
      <c r="O188" s="519" t="s">
        <v>1060</v>
      </c>
      <c r="P188" s="519">
        <v>7</v>
      </c>
      <c r="Q188" s="183" t="str">
        <f t="shared" si="7"/>
        <v>SDN150207</v>
      </c>
      <c r="R188" s="519">
        <v>0</v>
      </c>
      <c r="S188" s="519">
        <v>0</v>
      </c>
      <c r="T188" s="519">
        <v>0</v>
      </c>
      <c r="U188" s="519">
        <v>0</v>
      </c>
      <c r="V188" s="519">
        <v>0</v>
      </c>
      <c r="W188" s="519">
        <v>0</v>
      </c>
      <c r="X188" s="519">
        <v>0</v>
      </c>
      <c r="Y188" s="519">
        <v>0</v>
      </c>
      <c r="Z188" s="519">
        <v>0</v>
      </c>
      <c r="AA188" s="519">
        <v>0</v>
      </c>
      <c r="AB188" s="519">
        <v>0</v>
      </c>
      <c r="AC188" s="519">
        <v>0</v>
      </c>
      <c r="AD188" s="519">
        <v>0</v>
      </c>
      <c r="AE188" s="519">
        <v>0</v>
      </c>
      <c r="AF188" s="519">
        <v>0</v>
      </c>
      <c r="AG188" s="519">
        <v>0</v>
      </c>
      <c r="AH188" s="519">
        <v>0</v>
      </c>
      <c r="AI188" s="519">
        <v>0</v>
      </c>
      <c r="AJ188" s="519">
        <v>0</v>
      </c>
      <c r="AK188" s="519">
        <v>0</v>
      </c>
      <c r="AL188" s="519">
        <v>0</v>
      </c>
      <c r="AM188" s="519">
        <v>0</v>
      </c>
      <c r="AN188" s="519">
        <v>0</v>
      </c>
      <c r="AO188" s="519">
        <v>0</v>
      </c>
      <c r="AP188" s="519">
        <v>0</v>
      </c>
      <c r="AQ188" s="519">
        <v>0</v>
      </c>
      <c r="AR188" s="519">
        <v>0</v>
      </c>
      <c r="AS188" s="519">
        <v>0</v>
      </c>
      <c r="AT188" s="519">
        <v>0</v>
      </c>
      <c r="AU188" s="519">
        <v>10000</v>
      </c>
      <c r="AV188" s="519">
        <v>0</v>
      </c>
      <c r="AW188" s="519">
        <v>0</v>
      </c>
      <c r="AX188" s="519">
        <v>0</v>
      </c>
      <c r="AY188" s="519">
        <v>0</v>
      </c>
      <c r="AZ188" s="519">
        <v>0</v>
      </c>
      <c r="BA188" s="519">
        <v>0</v>
      </c>
      <c r="BB188" s="519">
        <v>0</v>
      </c>
      <c r="BC188" s="519">
        <v>0</v>
      </c>
      <c r="BD188" s="519">
        <v>0</v>
      </c>
      <c r="BE188" s="519">
        <v>0</v>
      </c>
      <c r="BF188" s="519">
        <v>0</v>
      </c>
      <c r="BG188" s="519">
        <v>0</v>
      </c>
      <c r="BH188" s="519">
        <v>0</v>
      </c>
      <c r="BI188" s="519">
        <v>0</v>
      </c>
      <c r="BJ188" s="519">
        <v>0</v>
      </c>
      <c r="BK188" s="519">
        <v>0</v>
      </c>
      <c r="BL188" s="519">
        <v>0</v>
      </c>
      <c r="BM188" s="519">
        <v>0</v>
      </c>
      <c r="BN188" s="519">
        <v>0</v>
      </c>
      <c r="BO188" s="519">
        <v>0</v>
      </c>
      <c r="BP188" s="519">
        <v>0</v>
      </c>
      <c r="BQ188" s="519">
        <v>0</v>
      </c>
      <c r="BR188" s="519">
        <v>0</v>
      </c>
      <c r="BS188" s="519">
        <v>0</v>
      </c>
      <c r="BT188" s="519">
        <v>0</v>
      </c>
      <c r="BU188" s="519">
        <v>0</v>
      </c>
      <c r="BV188" s="519">
        <v>0</v>
      </c>
      <c r="BW188" s="519">
        <v>0</v>
      </c>
      <c r="BX188" s="519">
        <v>0</v>
      </c>
      <c r="BY188" s="519">
        <v>0</v>
      </c>
      <c r="BZ188" s="519">
        <v>0</v>
      </c>
      <c r="CA188" s="519">
        <v>0</v>
      </c>
      <c r="CB188" s="519">
        <v>0</v>
      </c>
      <c r="CC188" s="519">
        <v>0</v>
      </c>
      <c r="CD188" s="519">
        <v>0</v>
      </c>
      <c r="CE188" s="519">
        <v>0</v>
      </c>
      <c r="CF188" s="519">
        <v>0</v>
      </c>
      <c r="CG188" s="519">
        <v>0</v>
      </c>
      <c r="CH188" s="519">
        <v>0</v>
      </c>
      <c r="CI188" s="519">
        <v>0</v>
      </c>
      <c r="CJ188" s="519">
        <v>0</v>
      </c>
      <c r="CK188" s="519">
        <v>0</v>
      </c>
      <c r="CL188" s="519">
        <v>0</v>
      </c>
      <c r="CM188" s="519">
        <v>0</v>
      </c>
      <c r="CN188" s="519">
        <v>0</v>
      </c>
      <c r="CO188" s="519">
        <v>0</v>
      </c>
      <c r="CP188" s="519">
        <v>0</v>
      </c>
      <c r="CQ188" s="519">
        <v>0</v>
      </c>
      <c r="CR188" s="519">
        <v>0</v>
      </c>
      <c r="CS188" s="519">
        <v>0</v>
      </c>
      <c r="CT188" s="519">
        <v>0</v>
      </c>
      <c r="CU188" s="519">
        <v>0</v>
      </c>
      <c r="CV188" s="519">
        <v>0</v>
      </c>
      <c r="CW188" s="519">
        <v>0</v>
      </c>
      <c r="CX188" s="519">
        <v>0</v>
      </c>
      <c r="CY188" s="519">
        <v>0</v>
      </c>
      <c r="CZ188" s="519">
        <v>0</v>
      </c>
      <c r="DA188" s="519">
        <v>0</v>
      </c>
      <c r="DB188" s="519">
        <v>0</v>
      </c>
      <c r="DC188" s="519">
        <v>0</v>
      </c>
      <c r="DD188" s="519">
        <v>0</v>
      </c>
      <c r="DE188" s="519">
        <v>0</v>
      </c>
      <c r="DF188" s="519">
        <v>0</v>
      </c>
      <c r="DG188" s="519">
        <v>0</v>
      </c>
      <c r="DH188" s="519">
        <v>0</v>
      </c>
      <c r="DI188" s="519">
        <v>0</v>
      </c>
      <c r="DJ188" s="519">
        <v>0</v>
      </c>
      <c r="DK188" s="519">
        <v>0</v>
      </c>
      <c r="DL188" s="519">
        <v>0</v>
      </c>
      <c r="DM188" s="519">
        <v>0</v>
      </c>
      <c r="DN188" s="519">
        <v>0</v>
      </c>
      <c r="DO188" s="519">
        <v>0</v>
      </c>
      <c r="DP188" s="519">
        <v>0</v>
      </c>
      <c r="DQ188" s="519">
        <v>0</v>
      </c>
      <c r="DR188" s="519">
        <v>0</v>
      </c>
      <c r="DS188" s="519">
        <v>0</v>
      </c>
      <c r="DT188" s="519">
        <v>0</v>
      </c>
      <c r="DU188" s="519">
        <v>0</v>
      </c>
      <c r="DV188" s="519">
        <v>0</v>
      </c>
      <c r="DW188" s="519">
        <v>0</v>
      </c>
      <c r="DX188" s="519">
        <v>0</v>
      </c>
      <c r="DY188" s="131"/>
      <c r="DZ188" s="337"/>
      <c r="EA188" s="519" t="s">
        <v>1061</v>
      </c>
      <c r="EB188" s="519" t="s">
        <v>1060</v>
      </c>
      <c r="EC188" s="519">
        <v>7</v>
      </c>
      <c r="ED188" s="521" t="str">
        <f t="shared" si="8"/>
        <v>SDN150207</v>
      </c>
      <c r="EE188" s="519">
        <v>10000</v>
      </c>
      <c r="EF188" s="519">
        <v>10000</v>
      </c>
      <c r="EG188" s="519">
        <v>10000</v>
      </c>
      <c r="EH188" s="519">
        <v>10000</v>
      </c>
      <c r="EI188" s="519">
        <v>10000</v>
      </c>
      <c r="EJ188" s="519">
        <v>10000</v>
      </c>
      <c r="EK188" s="519">
        <v>10000</v>
      </c>
      <c r="EL188" s="519">
        <v>10000</v>
      </c>
      <c r="EM188" s="519">
        <v>10000</v>
      </c>
      <c r="EN188" s="519">
        <v>10000</v>
      </c>
      <c r="EO188" s="519">
        <v>10000</v>
      </c>
      <c r="EP188" s="519">
        <v>10000</v>
      </c>
      <c r="EQ188" s="519">
        <v>10000</v>
      </c>
      <c r="ER188" s="519">
        <v>10000</v>
      </c>
      <c r="ES188" s="519">
        <v>10000</v>
      </c>
      <c r="ET188" s="519">
        <v>10000</v>
      </c>
      <c r="EU188" s="519">
        <v>10000</v>
      </c>
      <c r="EV188" s="519">
        <v>10000</v>
      </c>
      <c r="EW188" s="519">
        <v>10000</v>
      </c>
      <c r="EX188" s="519">
        <v>10000</v>
      </c>
      <c r="EY188" s="519">
        <v>10000</v>
      </c>
      <c r="EZ188" s="519">
        <v>10000</v>
      </c>
      <c r="FA188" s="519">
        <v>10000</v>
      </c>
      <c r="FB188" s="519">
        <v>10000</v>
      </c>
      <c r="FC188" s="519">
        <v>10000</v>
      </c>
      <c r="FD188" s="519">
        <v>10000</v>
      </c>
      <c r="FE188" s="519">
        <v>10000</v>
      </c>
      <c r="FF188" s="519">
        <v>10000</v>
      </c>
      <c r="FG188" s="519">
        <v>10000</v>
      </c>
      <c r="FH188" s="519">
        <v>10000</v>
      </c>
      <c r="FI188" s="519">
        <v>0</v>
      </c>
      <c r="FJ188" s="519">
        <v>0</v>
      </c>
      <c r="FK188" s="519">
        <v>0</v>
      </c>
      <c r="FL188" s="519">
        <v>0</v>
      </c>
      <c r="FM188" s="519">
        <v>0</v>
      </c>
      <c r="FN188" s="519">
        <v>0</v>
      </c>
      <c r="FO188" s="519">
        <v>0</v>
      </c>
      <c r="FP188" s="519">
        <v>0</v>
      </c>
      <c r="FQ188" s="519">
        <v>0</v>
      </c>
      <c r="FR188" s="519">
        <v>0</v>
      </c>
      <c r="FS188" s="519">
        <v>0</v>
      </c>
      <c r="FT188" s="519">
        <v>0</v>
      </c>
      <c r="FU188" s="519">
        <v>0</v>
      </c>
      <c r="FV188" s="519">
        <v>0</v>
      </c>
      <c r="FW188" s="519">
        <v>0</v>
      </c>
      <c r="FX188" s="519">
        <v>0</v>
      </c>
      <c r="FY188" s="519">
        <v>0</v>
      </c>
      <c r="FZ188" s="519">
        <v>0</v>
      </c>
      <c r="GA188" s="519">
        <v>0</v>
      </c>
      <c r="GB188" s="519">
        <v>0</v>
      </c>
      <c r="GC188" s="519">
        <v>0</v>
      </c>
      <c r="GD188" s="519">
        <v>0</v>
      </c>
      <c r="GE188" s="519">
        <v>0</v>
      </c>
      <c r="GF188" s="519">
        <v>0</v>
      </c>
      <c r="GG188" s="519">
        <v>0</v>
      </c>
      <c r="GH188" s="519">
        <v>0</v>
      </c>
      <c r="GI188" s="519">
        <v>0</v>
      </c>
      <c r="GJ188" s="519">
        <v>0</v>
      </c>
      <c r="GK188" s="519">
        <v>0</v>
      </c>
      <c r="GL188" s="519">
        <v>0</v>
      </c>
      <c r="GM188" s="519">
        <v>0</v>
      </c>
      <c r="GN188" s="519">
        <v>0</v>
      </c>
      <c r="GO188" s="519">
        <v>0</v>
      </c>
      <c r="GP188" s="519">
        <v>0</v>
      </c>
      <c r="GQ188" s="519">
        <v>0</v>
      </c>
      <c r="GR188" s="519">
        <v>0</v>
      </c>
      <c r="GS188" s="519">
        <v>0</v>
      </c>
      <c r="GT188" s="519">
        <v>0</v>
      </c>
      <c r="GU188" s="519">
        <v>0</v>
      </c>
      <c r="GV188" s="519">
        <v>0</v>
      </c>
      <c r="GW188" s="519">
        <v>0</v>
      </c>
      <c r="GX188" s="519">
        <v>0</v>
      </c>
      <c r="GY188" s="519">
        <v>0</v>
      </c>
      <c r="GZ188" s="519">
        <v>0</v>
      </c>
      <c r="HA188" s="519">
        <v>0</v>
      </c>
      <c r="HB188" s="519">
        <v>0</v>
      </c>
      <c r="HC188" s="519">
        <v>0</v>
      </c>
      <c r="HD188" s="519">
        <v>0</v>
      </c>
      <c r="HE188" s="519">
        <v>0</v>
      </c>
      <c r="HF188" s="519">
        <v>0</v>
      </c>
      <c r="HG188" s="519">
        <v>0</v>
      </c>
      <c r="HH188" s="519">
        <v>0</v>
      </c>
      <c r="HI188" s="519">
        <v>0</v>
      </c>
      <c r="HJ188" s="519">
        <v>0</v>
      </c>
      <c r="HK188" s="519">
        <v>0</v>
      </c>
      <c r="HL188" s="519">
        <v>0</v>
      </c>
      <c r="HM188" s="519">
        <v>0</v>
      </c>
      <c r="HN188" s="519">
        <v>0</v>
      </c>
      <c r="HO188" s="519">
        <v>0</v>
      </c>
      <c r="HP188" s="519">
        <v>0</v>
      </c>
      <c r="HQ188" s="519">
        <v>0</v>
      </c>
      <c r="HR188" s="519">
        <v>0</v>
      </c>
      <c r="HS188" s="519">
        <v>0</v>
      </c>
      <c r="HT188" s="519">
        <v>0</v>
      </c>
      <c r="HU188" s="519">
        <v>0</v>
      </c>
      <c r="HV188" s="519">
        <v>0</v>
      </c>
      <c r="HW188" s="519">
        <v>0</v>
      </c>
      <c r="HX188" s="519">
        <v>0</v>
      </c>
      <c r="HY188" s="519">
        <v>0</v>
      </c>
      <c r="HZ188" s="519">
        <v>0</v>
      </c>
      <c r="IA188" s="519">
        <v>0</v>
      </c>
      <c r="IB188" s="519">
        <v>0</v>
      </c>
      <c r="IC188" s="519">
        <v>0</v>
      </c>
      <c r="ID188" s="519">
        <v>0</v>
      </c>
      <c r="IE188" s="519">
        <v>0</v>
      </c>
      <c r="IF188" s="519">
        <v>0</v>
      </c>
      <c r="IG188" s="519">
        <v>0</v>
      </c>
      <c r="IH188" s="519">
        <v>0</v>
      </c>
      <c r="II188" s="519">
        <v>0</v>
      </c>
      <c r="IJ188" s="519">
        <v>0</v>
      </c>
      <c r="IK188" s="519">
        <v>0</v>
      </c>
    </row>
    <row r="189" spans="1:245" hidden="1">
      <c r="A189" s="337"/>
      <c r="B189" s="519" t="s">
        <v>1058</v>
      </c>
      <c r="C189" s="519"/>
      <c r="D189" s="519"/>
      <c r="E189" s="519"/>
      <c r="F189" s="519">
        <v>1</v>
      </c>
      <c r="G189" s="519"/>
      <c r="H189" s="519">
        <v>18</v>
      </c>
      <c r="I189" s="519">
        <v>7</v>
      </c>
      <c r="J189" s="519" t="str">
        <f t="shared" si="9"/>
        <v>SDN10011807</v>
      </c>
      <c r="K189" s="519">
        <v>776</v>
      </c>
      <c r="M189" s="337"/>
      <c r="N189" s="519" t="s">
        <v>1061</v>
      </c>
      <c r="O189" s="519" t="s">
        <v>1060</v>
      </c>
      <c r="P189" s="519">
        <v>8</v>
      </c>
      <c r="Q189" s="183" t="str">
        <f t="shared" si="7"/>
        <v>SDN150208</v>
      </c>
      <c r="R189" s="519">
        <v>0</v>
      </c>
      <c r="S189" s="519">
        <v>0</v>
      </c>
      <c r="T189" s="519">
        <v>0</v>
      </c>
      <c r="U189" s="519">
        <v>0</v>
      </c>
      <c r="V189" s="519">
        <v>0</v>
      </c>
      <c r="W189" s="519">
        <v>0</v>
      </c>
      <c r="X189" s="519">
        <v>0</v>
      </c>
      <c r="Y189" s="519">
        <v>0</v>
      </c>
      <c r="Z189" s="519">
        <v>0</v>
      </c>
      <c r="AA189" s="519">
        <v>0</v>
      </c>
      <c r="AB189" s="519">
        <v>0</v>
      </c>
      <c r="AC189" s="519">
        <v>0</v>
      </c>
      <c r="AD189" s="519">
        <v>0</v>
      </c>
      <c r="AE189" s="519">
        <v>0</v>
      </c>
      <c r="AF189" s="519">
        <v>0</v>
      </c>
      <c r="AG189" s="519">
        <v>0</v>
      </c>
      <c r="AH189" s="519">
        <v>0</v>
      </c>
      <c r="AI189" s="519">
        <v>0</v>
      </c>
      <c r="AJ189" s="519">
        <v>0</v>
      </c>
      <c r="AK189" s="519">
        <v>0</v>
      </c>
      <c r="AL189" s="519">
        <v>0</v>
      </c>
      <c r="AM189" s="519">
        <v>0</v>
      </c>
      <c r="AN189" s="519">
        <v>0</v>
      </c>
      <c r="AO189" s="519">
        <v>0</v>
      </c>
      <c r="AP189" s="519">
        <v>0</v>
      </c>
      <c r="AQ189" s="519">
        <v>0</v>
      </c>
      <c r="AR189" s="519">
        <v>0</v>
      </c>
      <c r="AS189" s="519">
        <v>0</v>
      </c>
      <c r="AT189" s="519">
        <v>0</v>
      </c>
      <c r="AU189" s="519">
        <v>10000</v>
      </c>
      <c r="AV189" s="519">
        <v>0</v>
      </c>
      <c r="AW189" s="519">
        <v>0</v>
      </c>
      <c r="AX189" s="519">
        <v>0</v>
      </c>
      <c r="AY189" s="519">
        <v>0</v>
      </c>
      <c r="AZ189" s="519">
        <v>0</v>
      </c>
      <c r="BA189" s="519">
        <v>0</v>
      </c>
      <c r="BB189" s="519">
        <v>0</v>
      </c>
      <c r="BC189" s="519">
        <v>0</v>
      </c>
      <c r="BD189" s="519">
        <v>0</v>
      </c>
      <c r="BE189" s="519">
        <v>0</v>
      </c>
      <c r="BF189" s="519">
        <v>0</v>
      </c>
      <c r="BG189" s="519">
        <v>0</v>
      </c>
      <c r="BH189" s="519">
        <v>0</v>
      </c>
      <c r="BI189" s="519">
        <v>0</v>
      </c>
      <c r="BJ189" s="519">
        <v>0</v>
      </c>
      <c r="BK189" s="519">
        <v>0</v>
      </c>
      <c r="BL189" s="519">
        <v>0</v>
      </c>
      <c r="BM189" s="519">
        <v>0</v>
      </c>
      <c r="BN189" s="519">
        <v>0</v>
      </c>
      <c r="BO189" s="519">
        <v>0</v>
      </c>
      <c r="BP189" s="519">
        <v>0</v>
      </c>
      <c r="BQ189" s="519">
        <v>0</v>
      </c>
      <c r="BR189" s="519">
        <v>0</v>
      </c>
      <c r="BS189" s="519">
        <v>0</v>
      </c>
      <c r="BT189" s="519">
        <v>0</v>
      </c>
      <c r="BU189" s="519">
        <v>0</v>
      </c>
      <c r="BV189" s="519">
        <v>0</v>
      </c>
      <c r="BW189" s="519">
        <v>0</v>
      </c>
      <c r="BX189" s="519">
        <v>0</v>
      </c>
      <c r="BY189" s="519">
        <v>0</v>
      </c>
      <c r="BZ189" s="519">
        <v>0</v>
      </c>
      <c r="CA189" s="519">
        <v>0</v>
      </c>
      <c r="CB189" s="519">
        <v>0</v>
      </c>
      <c r="CC189" s="519">
        <v>0</v>
      </c>
      <c r="CD189" s="519">
        <v>0</v>
      </c>
      <c r="CE189" s="519">
        <v>0</v>
      </c>
      <c r="CF189" s="519">
        <v>0</v>
      </c>
      <c r="CG189" s="519">
        <v>0</v>
      </c>
      <c r="CH189" s="519">
        <v>0</v>
      </c>
      <c r="CI189" s="519">
        <v>0</v>
      </c>
      <c r="CJ189" s="519">
        <v>0</v>
      </c>
      <c r="CK189" s="519">
        <v>0</v>
      </c>
      <c r="CL189" s="519">
        <v>0</v>
      </c>
      <c r="CM189" s="519">
        <v>0</v>
      </c>
      <c r="CN189" s="519">
        <v>0</v>
      </c>
      <c r="CO189" s="519">
        <v>0</v>
      </c>
      <c r="CP189" s="519">
        <v>0</v>
      </c>
      <c r="CQ189" s="519">
        <v>0</v>
      </c>
      <c r="CR189" s="519">
        <v>0</v>
      </c>
      <c r="CS189" s="519">
        <v>0</v>
      </c>
      <c r="CT189" s="519">
        <v>0</v>
      </c>
      <c r="CU189" s="519">
        <v>0</v>
      </c>
      <c r="CV189" s="519">
        <v>0</v>
      </c>
      <c r="CW189" s="519">
        <v>0</v>
      </c>
      <c r="CX189" s="519">
        <v>0</v>
      </c>
      <c r="CY189" s="519">
        <v>0</v>
      </c>
      <c r="CZ189" s="519">
        <v>0</v>
      </c>
      <c r="DA189" s="519">
        <v>0</v>
      </c>
      <c r="DB189" s="519">
        <v>0</v>
      </c>
      <c r="DC189" s="519">
        <v>0</v>
      </c>
      <c r="DD189" s="519">
        <v>0</v>
      </c>
      <c r="DE189" s="519">
        <v>0</v>
      </c>
      <c r="DF189" s="519">
        <v>0</v>
      </c>
      <c r="DG189" s="519">
        <v>0</v>
      </c>
      <c r="DH189" s="519">
        <v>0</v>
      </c>
      <c r="DI189" s="519">
        <v>0</v>
      </c>
      <c r="DJ189" s="519">
        <v>0</v>
      </c>
      <c r="DK189" s="519">
        <v>0</v>
      </c>
      <c r="DL189" s="519">
        <v>0</v>
      </c>
      <c r="DM189" s="519">
        <v>0</v>
      </c>
      <c r="DN189" s="519">
        <v>0</v>
      </c>
      <c r="DO189" s="519">
        <v>0</v>
      </c>
      <c r="DP189" s="519">
        <v>0</v>
      </c>
      <c r="DQ189" s="519">
        <v>0</v>
      </c>
      <c r="DR189" s="519">
        <v>0</v>
      </c>
      <c r="DS189" s="519">
        <v>0</v>
      </c>
      <c r="DT189" s="519">
        <v>0</v>
      </c>
      <c r="DU189" s="519">
        <v>0</v>
      </c>
      <c r="DV189" s="519">
        <v>0</v>
      </c>
      <c r="DW189" s="519">
        <v>0</v>
      </c>
      <c r="DX189" s="519">
        <v>0</v>
      </c>
      <c r="DY189" s="131"/>
      <c r="DZ189" s="337"/>
      <c r="EA189" s="519" t="s">
        <v>1061</v>
      </c>
      <c r="EB189" s="519" t="s">
        <v>1060</v>
      </c>
      <c r="EC189" s="519">
        <v>8</v>
      </c>
      <c r="ED189" s="521" t="str">
        <f t="shared" si="8"/>
        <v>SDN150208</v>
      </c>
      <c r="EE189" s="519">
        <v>10000</v>
      </c>
      <c r="EF189" s="519">
        <v>10000</v>
      </c>
      <c r="EG189" s="519">
        <v>10000</v>
      </c>
      <c r="EH189" s="519">
        <v>10000</v>
      </c>
      <c r="EI189" s="519">
        <v>10000</v>
      </c>
      <c r="EJ189" s="519">
        <v>10000</v>
      </c>
      <c r="EK189" s="519">
        <v>10000</v>
      </c>
      <c r="EL189" s="519">
        <v>10000</v>
      </c>
      <c r="EM189" s="519">
        <v>10000</v>
      </c>
      <c r="EN189" s="519">
        <v>10000</v>
      </c>
      <c r="EO189" s="519">
        <v>10000</v>
      </c>
      <c r="EP189" s="519">
        <v>10000</v>
      </c>
      <c r="EQ189" s="519">
        <v>10000</v>
      </c>
      <c r="ER189" s="519">
        <v>10000</v>
      </c>
      <c r="ES189" s="519">
        <v>10000</v>
      </c>
      <c r="ET189" s="519">
        <v>10000</v>
      </c>
      <c r="EU189" s="519">
        <v>10000</v>
      </c>
      <c r="EV189" s="519">
        <v>10000</v>
      </c>
      <c r="EW189" s="519">
        <v>10000</v>
      </c>
      <c r="EX189" s="519">
        <v>10000</v>
      </c>
      <c r="EY189" s="519">
        <v>10000</v>
      </c>
      <c r="EZ189" s="519">
        <v>10000</v>
      </c>
      <c r="FA189" s="519">
        <v>10000</v>
      </c>
      <c r="FB189" s="519">
        <v>10000</v>
      </c>
      <c r="FC189" s="519">
        <v>10000</v>
      </c>
      <c r="FD189" s="519">
        <v>10000</v>
      </c>
      <c r="FE189" s="519">
        <v>10000</v>
      </c>
      <c r="FF189" s="519">
        <v>10000</v>
      </c>
      <c r="FG189" s="519">
        <v>10000</v>
      </c>
      <c r="FH189" s="519">
        <v>10000</v>
      </c>
      <c r="FI189" s="519">
        <v>0</v>
      </c>
      <c r="FJ189" s="519">
        <v>0</v>
      </c>
      <c r="FK189" s="519">
        <v>0</v>
      </c>
      <c r="FL189" s="519">
        <v>0</v>
      </c>
      <c r="FM189" s="519">
        <v>0</v>
      </c>
      <c r="FN189" s="519">
        <v>0</v>
      </c>
      <c r="FO189" s="519">
        <v>0</v>
      </c>
      <c r="FP189" s="519">
        <v>0</v>
      </c>
      <c r="FQ189" s="519">
        <v>0</v>
      </c>
      <c r="FR189" s="519">
        <v>0</v>
      </c>
      <c r="FS189" s="519">
        <v>0</v>
      </c>
      <c r="FT189" s="519">
        <v>0</v>
      </c>
      <c r="FU189" s="519">
        <v>0</v>
      </c>
      <c r="FV189" s="519">
        <v>0</v>
      </c>
      <c r="FW189" s="519">
        <v>0</v>
      </c>
      <c r="FX189" s="519">
        <v>0</v>
      </c>
      <c r="FY189" s="519">
        <v>0</v>
      </c>
      <c r="FZ189" s="519">
        <v>0</v>
      </c>
      <c r="GA189" s="519">
        <v>0</v>
      </c>
      <c r="GB189" s="519">
        <v>0</v>
      </c>
      <c r="GC189" s="519">
        <v>0</v>
      </c>
      <c r="GD189" s="519">
        <v>0</v>
      </c>
      <c r="GE189" s="519">
        <v>0</v>
      </c>
      <c r="GF189" s="519">
        <v>0</v>
      </c>
      <c r="GG189" s="519">
        <v>0</v>
      </c>
      <c r="GH189" s="519">
        <v>0</v>
      </c>
      <c r="GI189" s="519">
        <v>0</v>
      </c>
      <c r="GJ189" s="519">
        <v>0</v>
      </c>
      <c r="GK189" s="519">
        <v>0</v>
      </c>
      <c r="GL189" s="519">
        <v>0</v>
      </c>
      <c r="GM189" s="519">
        <v>0</v>
      </c>
      <c r="GN189" s="519">
        <v>0</v>
      </c>
      <c r="GO189" s="519">
        <v>0</v>
      </c>
      <c r="GP189" s="519">
        <v>0</v>
      </c>
      <c r="GQ189" s="519">
        <v>0</v>
      </c>
      <c r="GR189" s="519">
        <v>0</v>
      </c>
      <c r="GS189" s="519">
        <v>0</v>
      </c>
      <c r="GT189" s="519">
        <v>0</v>
      </c>
      <c r="GU189" s="519">
        <v>0</v>
      </c>
      <c r="GV189" s="519">
        <v>0</v>
      </c>
      <c r="GW189" s="519">
        <v>0</v>
      </c>
      <c r="GX189" s="519">
        <v>0</v>
      </c>
      <c r="GY189" s="519">
        <v>0</v>
      </c>
      <c r="GZ189" s="519">
        <v>0</v>
      </c>
      <c r="HA189" s="519">
        <v>0</v>
      </c>
      <c r="HB189" s="519">
        <v>0</v>
      </c>
      <c r="HC189" s="519">
        <v>0</v>
      </c>
      <c r="HD189" s="519">
        <v>0</v>
      </c>
      <c r="HE189" s="519">
        <v>0</v>
      </c>
      <c r="HF189" s="519">
        <v>0</v>
      </c>
      <c r="HG189" s="519">
        <v>0</v>
      </c>
      <c r="HH189" s="519">
        <v>0</v>
      </c>
      <c r="HI189" s="519">
        <v>0</v>
      </c>
      <c r="HJ189" s="519">
        <v>0</v>
      </c>
      <c r="HK189" s="519">
        <v>0</v>
      </c>
      <c r="HL189" s="519">
        <v>0</v>
      </c>
      <c r="HM189" s="519">
        <v>0</v>
      </c>
      <c r="HN189" s="519">
        <v>0</v>
      </c>
      <c r="HO189" s="519">
        <v>0</v>
      </c>
      <c r="HP189" s="519">
        <v>0</v>
      </c>
      <c r="HQ189" s="519">
        <v>0</v>
      </c>
      <c r="HR189" s="519">
        <v>0</v>
      </c>
      <c r="HS189" s="519">
        <v>0</v>
      </c>
      <c r="HT189" s="519">
        <v>0</v>
      </c>
      <c r="HU189" s="519">
        <v>0</v>
      </c>
      <c r="HV189" s="519">
        <v>0</v>
      </c>
      <c r="HW189" s="519">
        <v>0</v>
      </c>
      <c r="HX189" s="519">
        <v>0</v>
      </c>
      <c r="HY189" s="519">
        <v>0</v>
      </c>
      <c r="HZ189" s="519">
        <v>0</v>
      </c>
      <c r="IA189" s="519">
        <v>0</v>
      </c>
      <c r="IB189" s="519">
        <v>0</v>
      </c>
      <c r="IC189" s="519">
        <v>0</v>
      </c>
      <c r="ID189" s="519">
        <v>0</v>
      </c>
      <c r="IE189" s="519">
        <v>0</v>
      </c>
      <c r="IF189" s="519">
        <v>0</v>
      </c>
      <c r="IG189" s="519">
        <v>0</v>
      </c>
      <c r="IH189" s="519">
        <v>0</v>
      </c>
      <c r="II189" s="519">
        <v>0</v>
      </c>
      <c r="IJ189" s="519">
        <v>0</v>
      </c>
      <c r="IK189" s="519">
        <v>0</v>
      </c>
    </row>
    <row r="190" spans="1:245" hidden="1">
      <c r="A190" s="337"/>
      <c r="B190" s="519" t="s">
        <v>1058</v>
      </c>
      <c r="C190" s="519"/>
      <c r="D190" s="519"/>
      <c r="E190" s="519"/>
      <c r="F190" s="519">
        <v>1</v>
      </c>
      <c r="G190" s="519"/>
      <c r="H190" s="519">
        <v>18</v>
      </c>
      <c r="I190" s="519">
        <v>8</v>
      </c>
      <c r="J190" s="519" t="str">
        <f t="shared" si="9"/>
        <v>SDN10011808</v>
      </c>
      <c r="K190" s="519">
        <v>776</v>
      </c>
      <c r="M190" s="337"/>
      <c r="N190" s="519" t="s">
        <v>1061</v>
      </c>
      <c r="O190" s="519" t="s">
        <v>1060</v>
      </c>
      <c r="P190" s="519">
        <v>9</v>
      </c>
      <c r="Q190" s="183" t="str">
        <f t="shared" si="7"/>
        <v>SDN150209</v>
      </c>
      <c r="R190" s="519">
        <v>0</v>
      </c>
      <c r="S190" s="519">
        <v>0</v>
      </c>
      <c r="T190" s="519">
        <v>0</v>
      </c>
      <c r="U190" s="519">
        <v>0</v>
      </c>
      <c r="V190" s="519">
        <v>0</v>
      </c>
      <c r="W190" s="519">
        <v>0</v>
      </c>
      <c r="X190" s="519">
        <v>0</v>
      </c>
      <c r="Y190" s="519">
        <v>0</v>
      </c>
      <c r="Z190" s="519">
        <v>0</v>
      </c>
      <c r="AA190" s="519">
        <v>0</v>
      </c>
      <c r="AB190" s="519">
        <v>0</v>
      </c>
      <c r="AC190" s="519">
        <v>0</v>
      </c>
      <c r="AD190" s="519">
        <v>0</v>
      </c>
      <c r="AE190" s="519">
        <v>0</v>
      </c>
      <c r="AF190" s="519">
        <v>0</v>
      </c>
      <c r="AG190" s="519">
        <v>0</v>
      </c>
      <c r="AH190" s="519">
        <v>0</v>
      </c>
      <c r="AI190" s="519">
        <v>0</v>
      </c>
      <c r="AJ190" s="519">
        <v>0</v>
      </c>
      <c r="AK190" s="519">
        <v>0</v>
      </c>
      <c r="AL190" s="519">
        <v>0</v>
      </c>
      <c r="AM190" s="519">
        <v>0</v>
      </c>
      <c r="AN190" s="519">
        <v>0</v>
      </c>
      <c r="AO190" s="519">
        <v>0</v>
      </c>
      <c r="AP190" s="519">
        <v>0</v>
      </c>
      <c r="AQ190" s="519">
        <v>0</v>
      </c>
      <c r="AR190" s="519">
        <v>0</v>
      </c>
      <c r="AS190" s="519">
        <v>0</v>
      </c>
      <c r="AT190" s="519">
        <v>0</v>
      </c>
      <c r="AU190" s="519">
        <v>10000</v>
      </c>
      <c r="AV190" s="519">
        <v>0</v>
      </c>
      <c r="AW190" s="519">
        <v>0</v>
      </c>
      <c r="AX190" s="519">
        <v>0</v>
      </c>
      <c r="AY190" s="519">
        <v>0</v>
      </c>
      <c r="AZ190" s="519">
        <v>0</v>
      </c>
      <c r="BA190" s="519">
        <v>0</v>
      </c>
      <c r="BB190" s="519">
        <v>0</v>
      </c>
      <c r="BC190" s="519">
        <v>0</v>
      </c>
      <c r="BD190" s="519">
        <v>0</v>
      </c>
      <c r="BE190" s="519">
        <v>0</v>
      </c>
      <c r="BF190" s="519">
        <v>0</v>
      </c>
      <c r="BG190" s="519">
        <v>0</v>
      </c>
      <c r="BH190" s="519">
        <v>0</v>
      </c>
      <c r="BI190" s="519">
        <v>0</v>
      </c>
      <c r="BJ190" s="519">
        <v>0</v>
      </c>
      <c r="BK190" s="519">
        <v>0</v>
      </c>
      <c r="BL190" s="519">
        <v>0</v>
      </c>
      <c r="BM190" s="519">
        <v>0</v>
      </c>
      <c r="BN190" s="519">
        <v>0</v>
      </c>
      <c r="BO190" s="519">
        <v>0</v>
      </c>
      <c r="BP190" s="519">
        <v>0</v>
      </c>
      <c r="BQ190" s="519">
        <v>0</v>
      </c>
      <c r="BR190" s="519">
        <v>0</v>
      </c>
      <c r="BS190" s="519">
        <v>0</v>
      </c>
      <c r="BT190" s="519">
        <v>0</v>
      </c>
      <c r="BU190" s="519">
        <v>0</v>
      </c>
      <c r="BV190" s="519">
        <v>0</v>
      </c>
      <c r="BW190" s="519">
        <v>0</v>
      </c>
      <c r="BX190" s="519">
        <v>0</v>
      </c>
      <c r="BY190" s="519">
        <v>0</v>
      </c>
      <c r="BZ190" s="519">
        <v>0</v>
      </c>
      <c r="CA190" s="519">
        <v>0</v>
      </c>
      <c r="CB190" s="519">
        <v>0</v>
      </c>
      <c r="CC190" s="519">
        <v>0</v>
      </c>
      <c r="CD190" s="519">
        <v>0</v>
      </c>
      <c r="CE190" s="519">
        <v>0</v>
      </c>
      <c r="CF190" s="519">
        <v>0</v>
      </c>
      <c r="CG190" s="519">
        <v>0</v>
      </c>
      <c r="CH190" s="519">
        <v>0</v>
      </c>
      <c r="CI190" s="519">
        <v>0</v>
      </c>
      <c r="CJ190" s="519">
        <v>0</v>
      </c>
      <c r="CK190" s="519">
        <v>0</v>
      </c>
      <c r="CL190" s="519">
        <v>0</v>
      </c>
      <c r="CM190" s="519">
        <v>0</v>
      </c>
      <c r="CN190" s="519">
        <v>0</v>
      </c>
      <c r="CO190" s="519">
        <v>0</v>
      </c>
      <c r="CP190" s="519">
        <v>0</v>
      </c>
      <c r="CQ190" s="519">
        <v>0</v>
      </c>
      <c r="CR190" s="519">
        <v>0</v>
      </c>
      <c r="CS190" s="519">
        <v>0</v>
      </c>
      <c r="CT190" s="519">
        <v>0</v>
      </c>
      <c r="CU190" s="519">
        <v>0</v>
      </c>
      <c r="CV190" s="519">
        <v>0</v>
      </c>
      <c r="CW190" s="519">
        <v>0</v>
      </c>
      <c r="CX190" s="519">
        <v>0</v>
      </c>
      <c r="CY190" s="519">
        <v>0</v>
      </c>
      <c r="CZ190" s="519">
        <v>0</v>
      </c>
      <c r="DA190" s="519">
        <v>0</v>
      </c>
      <c r="DB190" s="519">
        <v>0</v>
      </c>
      <c r="DC190" s="519">
        <v>0</v>
      </c>
      <c r="DD190" s="519">
        <v>0</v>
      </c>
      <c r="DE190" s="519">
        <v>0</v>
      </c>
      <c r="DF190" s="519">
        <v>0</v>
      </c>
      <c r="DG190" s="519">
        <v>0</v>
      </c>
      <c r="DH190" s="519">
        <v>0</v>
      </c>
      <c r="DI190" s="519">
        <v>0</v>
      </c>
      <c r="DJ190" s="519">
        <v>0</v>
      </c>
      <c r="DK190" s="519">
        <v>0</v>
      </c>
      <c r="DL190" s="519">
        <v>0</v>
      </c>
      <c r="DM190" s="519">
        <v>0</v>
      </c>
      <c r="DN190" s="519">
        <v>0</v>
      </c>
      <c r="DO190" s="519">
        <v>0</v>
      </c>
      <c r="DP190" s="519">
        <v>0</v>
      </c>
      <c r="DQ190" s="519">
        <v>0</v>
      </c>
      <c r="DR190" s="519">
        <v>0</v>
      </c>
      <c r="DS190" s="519">
        <v>0</v>
      </c>
      <c r="DT190" s="519">
        <v>0</v>
      </c>
      <c r="DU190" s="519">
        <v>0</v>
      </c>
      <c r="DV190" s="519">
        <v>0</v>
      </c>
      <c r="DW190" s="519">
        <v>0</v>
      </c>
      <c r="DX190" s="519">
        <v>0</v>
      </c>
      <c r="DY190" s="131"/>
      <c r="DZ190" s="337"/>
      <c r="EA190" s="519" t="s">
        <v>1061</v>
      </c>
      <c r="EB190" s="519" t="s">
        <v>1060</v>
      </c>
      <c r="EC190" s="519">
        <v>9</v>
      </c>
      <c r="ED190" s="521" t="str">
        <f t="shared" si="8"/>
        <v>SDN150209</v>
      </c>
      <c r="EE190" s="519">
        <v>10000</v>
      </c>
      <c r="EF190" s="519">
        <v>10000</v>
      </c>
      <c r="EG190" s="519">
        <v>10000</v>
      </c>
      <c r="EH190" s="519">
        <v>10000</v>
      </c>
      <c r="EI190" s="519">
        <v>10000</v>
      </c>
      <c r="EJ190" s="519">
        <v>10000</v>
      </c>
      <c r="EK190" s="519">
        <v>10000</v>
      </c>
      <c r="EL190" s="519">
        <v>10000</v>
      </c>
      <c r="EM190" s="519">
        <v>10000</v>
      </c>
      <c r="EN190" s="519">
        <v>10000</v>
      </c>
      <c r="EO190" s="519">
        <v>10000</v>
      </c>
      <c r="EP190" s="519">
        <v>10000</v>
      </c>
      <c r="EQ190" s="519">
        <v>10000</v>
      </c>
      <c r="ER190" s="519">
        <v>10000</v>
      </c>
      <c r="ES190" s="519">
        <v>10000</v>
      </c>
      <c r="ET190" s="519">
        <v>10000</v>
      </c>
      <c r="EU190" s="519">
        <v>10000</v>
      </c>
      <c r="EV190" s="519">
        <v>10000</v>
      </c>
      <c r="EW190" s="519">
        <v>10000</v>
      </c>
      <c r="EX190" s="519">
        <v>10000</v>
      </c>
      <c r="EY190" s="519">
        <v>10000</v>
      </c>
      <c r="EZ190" s="519">
        <v>10000</v>
      </c>
      <c r="FA190" s="519">
        <v>10000</v>
      </c>
      <c r="FB190" s="519">
        <v>10000</v>
      </c>
      <c r="FC190" s="519">
        <v>10000</v>
      </c>
      <c r="FD190" s="519">
        <v>10000</v>
      </c>
      <c r="FE190" s="519">
        <v>10000</v>
      </c>
      <c r="FF190" s="519">
        <v>10000</v>
      </c>
      <c r="FG190" s="519">
        <v>10000</v>
      </c>
      <c r="FH190" s="519">
        <v>10000</v>
      </c>
      <c r="FI190" s="519">
        <v>0</v>
      </c>
      <c r="FJ190" s="519">
        <v>0</v>
      </c>
      <c r="FK190" s="519">
        <v>0</v>
      </c>
      <c r="FL190" s="519">
        <v>0</v>
      </c>
      <c r="FM190" s="519">
        <v>0</v>
      </c>
      <c r="FN190" s="519">
        <v>0</v>
      </c>
      <c r="FO190" s="519">
        <v>0</v>
      </c>
      <c r="FP190" s="519">
        <v>0</v>
      </c>
      <c r="FQ190" s="519">
        <v>0</v>
      </c>
      <c r="FR190" s="519">
        <v>0</v>
      </c>
      <c r="FS190" s="519">
        <v>0</v>
      </c>
      <c r="FT190" s="519">
        <v>0</v>
      </c>
      <c r="FU190" s="519">
        <v>0</v>
      </c>
      <c r="FV190" s="519">
        <v>0</v>
      </c>
      <c r="FW190" s="519">
        <v>0</v>
      </c>
      <c r="FX190" s="519">
        <v>0</v>
      </c>
      <c r="FY190" s="519">
        <v>0</v>
      </c>
      <c r="FZ190" s="519">
        <v>0</v>
      </c>
      <c r="GA190" s="519">
        <v>0</v>
      </c>
      <c r="GB190" s="519">
        <v>0</v>
      </c>
      <c r="GC190" s="519">
        <v>0</v>
      </c>
      <c r="GD190" s="519">
        <v>0</v>
      </c>
      <c r="GE190" s="519">
        <v>0</v>
      </c>
      <c r="GF190" s="519">
        <v>0</v>
      </c>
      <c r="GG190" s="519">
        <v>0</v>
      </c>
      <c r="GH190" s="519">
        <v>0</v>
      </c>
      <c r="GI190" s="519">
        <v>0</v>
      </c>
      <c r="GJ190" s="519">
        <v>0</v>
      </c>
      <c r="GK190" s="519">
        <v>0</v>
      </c>
      <c r="GL190" s="519">
        <v>0</v>
      </c>
      <c r="GM190" s="519">
        <v>0</v>
      </c>
      <c r="GN190" s="519">
        <v>0</v>
      </c>
      <c r="GO190" s="519">
        <v>0</v>
      </c>
      <c r="GP190" s="519">
        <v>0</v>
      </c>
      <c r="GQ190" s="519">
        <v>0</v>
      </c>
      <c r="GR190" s="519">
        <v>0</v>
      </c>
      <c r="GS190" s="519">
        <v>0</v>
      </c>
      <c r="GT190" s="519">
        <v>0</v>
      </c>
      <c r="GU190" s="519">
        <v>0</v>
      </c>
      <c r="GV190" s="519">
        <v>0</v>
      </c>
      <c r="GW190" s="519">
        <v>0</v>
      </c>
      <c r="GX190" s="519">
        <v>0</v>
      </c>
      <c r="GY190" s="519">
        <v>0</v>
      </c>
      <c r="GZ190" s="519">
        <v>0</v>
      </c>
      <c r="HA190" s="519">
        <v>0</v>
      </c>
      <c r="HB190" s="519">
        <v>0</v>
      </c>
      <c r="HC190" s="519">
        <v>0</v>
      </c>
      <c r="HD190" s="519">
        <v>0</v>
      </c>
      <c r="HE190" s="519">
        <v>0</v>
      </c>
      <c r="HF190" s="519">
        <v>0</v>
      </c>
      <c r="HG190" s="519">
        <v>0</v>
      </c>
      <c r="HH190" s="519">
        <v>0</v>
      </c>
      <c r="HI190" s="519">
        <v>0</v>
      </c>
      <c r="HJ190" s="519">
        <v>0</v>
      </c>
      <c r="HK190" s="519">
        <v>0</v>
      </c>
      <c r="HL190" s="519">
        <v>0</v>
      </c>
      <c r="HM190" s="519">
        <v>0</v>
      </c>
      <c r="HN190" s="519">
        <v>0</v>
      </c>
      <c r="HO190" s="519">
        <v>0</v>
      </c>
      <c r="HP190" s="519">
        <v>0</v>
      </c>
      <c r="HQ190" s="519">
        <v>0</v>
      </c>
      <c r="HR190" s="519">
        <v>0</v>
      </c>
      <c r="HS190" s="519">
        <v>0</v>
      </c>
      <c r="HT190" s="519">
        <v>0</v>
      </c>
      <c r="HU190" s="519">
        <v>0</v>
      </c>
      <c r="HV190" s="519">
        <v>0</v>
      </c>
      <c r="HW190" s="519">
        <v>0</v>
      </c>
      <c r="HX190" s="519">
        <v>0</v>
      </c>
      <c r="HY190" s="519">
        <v>0</v>
      </c>
      <c r="HZ190" s="519">
        <v>0</v>
      </c>
      <c r="IA190" s="519">
        <v>0</v>
      </c>
      <c r="IB190" s="519">
        <v>0</v>
      </c>
      <c r="IC190" s="519">
        <v>0</v>
      </c>
      <c r="ID190" s="519">
        <v>0</v>
      </c>
      <c r="IE190" s="519">
        <v>0</v>
      </c>
      <c r="IF190" s="519">
        <v>0</v>
      </c>
      <c r="IG190" s="519">
        <v>0</v>
      </c>
      <c r="IH190" s="519">
        <v>0</v>
      </c>
      <c r="II190" s="519">
        <v>0</v>
      </c>
      <c r="IJ190" s="519">
        <v>0</v>
      </c>
      <c r="IK190" s="519">
        <v>0</v>
      </c>
    </row>
    <row r="191" spans="1:245" hidden="1">
      <c r="A191" s="337"/>
      <c r="B191" s="519" t="s">
        <v>1058</v>
      </c>
      <c r="C191" s="519"/>
      <c r="D191" s="519"/>
      <c r="E191" s="519"/>
      <c r="F191" s="519">
        <v>1</v>
      </c>
      <c r="G191" s="519"/>
      <c r="H191" s="519">
        <v>18</v>
      </c>
      <c r="I191" s="519">
        <v>9</v>
      </c>
      <c r="J191" s="519" t="str">
        <f t="shared" si="9"/>
        <v>SDN10011809</v>
      </c>
      <c r="K191" s="519">
        <v>776</v>
      </c>
      <c r="M191" s="337"/>
      <c r="N191" s="519" t="s">
        <v>1061</v>
      </c>
      <c r="O191" s="519" t="s">
        <v>1060</v>
      </c>
      <c r="P191" s="519">
        <v>10</v>
      </c>
      <c r="Q191" s="183" t="str">
        <f t="shared" si="7"/>
        <v>SDN150210</v>
      </c>
      <c r="R191" s="519">
        <v>0</v>
      </c>
      <c r="S191" s="519">
        <v>0</v>
      </c>
      <c r="T191" s="519">
        <v>0</v>
      </c>
      <c r="U191" s="519">
        <v>0</v>
      </c>
      <c r="V191" s="519">
        <v>0</v>
      </c>
      <c r="W191" s="519">
        <v>0</v>
      </c>
      <c r="X191" s="519">
        <v>0</v>
      </c>
      <c r="Y191" s="519">
        <v>0</v>
      </c>
      <c r="Z191" s="519">
        <v>0</v>
      </c>
      <c r="AA191" s="519">
        <v>0</v>
      </c>
      <c r="AB191" s="519">
        <v>0</v>
      </c>
      <c r="AC191" s="519">
        <v>0</v>
      </c>
      <c r="AD191" s="519">
        <v>0</v>
      </c>
      <c r="AE191" s="519">
        <v>0</v>
      </c>
      <c r="AF191" s="519">
        <v>0</v>
      </c>
      <c r="AG191" s="519">
        <v>0</v>
      </c>
      <c r="AH191" s="519">
        <v>0</v>
      </c>
      <c r="AI191" s="519">
        <v>0</v>
      </c>
      <c r="AJ191" s="519">
        <v>0</v>
      </c>
      <c r="AK191" s="519">
        <v>0</v>
      </c>
      <c r="AL191" s="519">
        <v>0</v>
      </c>
      <c r="AM191" s="519">
        <v>0</v>
      </c>
      <c r="AN191" s="519">
        <v>0</v>
      </c>
      <c r="AO191" s="519">
        <v>0</v>
      </c>
      <c r="AP191" s="519">
        <v>0</v>
      </c>
      <c r="AQ191" s="519">
        <v>0</v>
      </c>
      <c r="AR191" s="519">
        <v>0</v>
      </c>
      <c r="AS191" s="519">
        <v>0</v>
      </c>
      <c r="AT191" s="519">
        <v>0</v>
      </c>
      <c r="AU191" s="519">
        <v>10000</v>
      </c>
      <c r="AV191" s="519">
        <v>0</v>
      </c>
      <c r="AW191" s="519">
        <v>0</v>
      </c>
      <c r="AX191" s="519">
        <v>0</v>
      </c>
      <c r="AY191" s="519">
        <v>0</v>
      </c>
      <c r="AZ191" s="519">
        <v>0</v>
      </c>
      <c r="BA191" s="519">
        <v>0</v>
      </c>
      <c r="BB191" s="519">
        <v>0</v>
      </c>
      <c r="BC191" s="519">
        <v>0</v>
      </c>
      <c r="BD191" s="519">
        <v>0</v>
      </c>
      <c r="BE191" s="519">
        <v>0</v>
      </c>
      <c r="BF191" s="519">
        <v>0</v>
      </c>
      <c r="BG191" s="519">
        <v>0</v>
      </c>
      <c r="BH191" s="519">
        <v>0</v>
      </c>
      <c r="BI191" s="519">
        <v>0</v>
      </c>
      <c r="BJ191" s="519">
        <v>0</v>
      </c>
      <c r="BK191" s="519">
        <v>0</v>
      </c>
      <c r="BL191" s="519">
        <v>0</v>
      </c>
      <c r="BM191" s="519">
        <v>0</v>
      </c>
      <c r="BN191" s="519">
        <v>0</v>
      </c>
      <c r="BO191" s="519">
        <v>0</v>
      </c>
      <c r="BP191" s="519">
        <v>0</v>
      </c>
      <c r="BQ191" s="519">
        <v>0</v>
      </c>
      <c r="BR191" s="519">
        <v>0</v>
      </c>
      <c r="BS191" s="519">
        <v>0</v>
      </c>
      <c r="BT191" s="519">
        <v>0</v>
      </c>
      <c r="BU191" s="519">
        <v>0</v>
      </c>
      <c r="BV191" s="519">
        <v>0</v>
      </c>
      <c r="BW191" s="519">
        <v>0</v>
      </c>
      <c r="BX191" s="519">
        <v>0</v>
      </c>
      <c r="BY191" s="519">
        <v>0</v>
      </c>
      <c r="BZ191" s="519">
        <v>0</v>
      </c>
      <c r="CA191" s="519">
        <v>0</v>
      </c>
      <c r="CB191" s="519">
        <v>0</v>
      </c>
      <c r="CC191" s="519">
        <v>0</v>
      </c>
      <c r="CD191" s="519">
        <v>0</v>
      </c>
      <c r="CE191" s="519">
        <v>0</v>
      </c>
      <c r="CF191" s="519">
        <v>0</v>
      </c>
      <c r="CG191" s="519">
        <v>0</v>
      </c>
      <c r="CH191" s="519">
        <v>0</v>
      </c>
      <c r="CI191" s="519">
        <v>0</v>
      </c>
      <c r="CJ191" s="519">
        <v>0</v>
      </c>
      <c r="CK191" s="519">
        <v>0</v>
      </c>
      <c r="CL191" s="519">
        <v>0</v>
      </c>
      <c r="CM191" s="519">
        <v>0</v>
      </c>
      <c r="CN191" s="519">
        <v>0</v>
      </c>
      <c r="CO191" s="519">
        <v>0</v>
      </c>
      <c r="CP191" s="519">
        <v>0</v>
      </c>
      <c r="CQ191" s="519">
        <v>0</v>
      </c>
      <c r="CR191" s="519">
        <v>0</v>
      </c>
      <c r="CS191" s="519">
        <v>0</v>
      </c>
      <c r="CT191" s="519">
        <v>0</v>
      </c>
      <c r="CU191" s="519">
        <v>0</v>
      </c>
      <c r="CV191" s="519">
        <v>0</v>
      </c>
      <c r="CW191" s="519">
        <v>0</v>
      </c>
      <c r="CX191" s="519">
        <v>0</v>
      </c>
      <c r="CY191" s="519">
        <v>0</v>
      </c>
      <c r="CZ191" s="519">
        <v>0</v>
      </c>
      <c r="DA191" s="519">
        <v>0</v>
      </c>
      <c r="DB191" s="519">
        <v>0</v>
      </c>
      <c r="DC191" s="519">
        <v>0</v>
      </c>
      <c r="DD191" s="519">
        <v>0</v>
      </c>
      <c r="DE191" s="519">
        <v>0</v>
      </c>
      <c r="DF191" s="519">
        <v>0</v>
      </c>
      <c r="DG191" s="519">
        <v>0</v>
      </c>
      <c r="DH191" s="519">
        <v>0</v>
      </c>
      <c r="DI191" s="519">
        <v>0</v>
      </c>
      <c r="DJ191" s="519">
        <v>0</v>
      </c>
      <c r="DK191" s="519">
        <v>0</v>
      </c>
      <c r="DL191" s="519">
        <v>0</v>
      </c>
      <c r="DM191" s="519">
        <v>0</v>
      </c>
      <c r="DN191" s="519">
        <v>0</v>
      </c>
      <c r="DO191" s="519">
        <v>0</v>
      </c>
      <c r="DP191" s="519">
        <v>0</v>
      </c>
      <c r="DQ191" s="519">
        <v>0</v>
      </c>
      <c r="DR191" s="519">
        <v>0</v>
      </c>
      <c r="DS191" s="519">
        <v>0</v>
      </c>
      <c r="DT191" s="519">
        <v>0</v>
      </c>
      <c r="DU191" s="519">
        <v>0</v>
      </c>
      <c r="DV191" s="519">
        <v>0</v>
      </c>
      <c r="DW191" s="519">
        <v>0</v>
      </c>
      <c r="DX191" s="519">
        <v>0</v>
      </c>
      <c r="DY191" s="131"/>
      <c r="DZ191" s="337"/>
      <c r="EA191" s="519" t="s">
        <v>1061</v>
      </c>
      <c r="EB191" s="519" t="s">
        <v>1060</v>
      </c>
      <c r="EC191" s="519">
        <v>10</v>
      </c>
      <c r="ED191" s="521" t="str">
        <f t="shared" si="8"/>
        <v>SDN150210</v>
      </c>
      <c r="EE191" s="519">
        <v>10000</v>
      </c>
      <c r="EF191" s="519">
        <v>10000</v>
      </c>
      <c r="EG191" s="519">
        <v>10000</v>
      </c>
      <c r="EH191" s="519">
        <v>10000</v>
      </c>
      <c r="EI191" s="519">
        <v>10000</v>
      </c>
      <c r="EJ191" s="519">
        <v>10000</v>
      </c>
      <c r="EK191" s="519">
        <v>10000</v>
      </c>
      <c r="EL191" s="519">
        <v>10000</v>
      </c>
      <c r="EM191" s="519">
        <v>10000</v>
      </c>
      <c r="EN191" s="519">
        <v>10000</v>
      </c>
      <c r="EO191" s="519">
        <v>10000</v>
      </c>
      <c r="EP191" s="519">
        <v>10000</v>
      </c>
      <c r="EQ191" s="519">
        <v>10000</v>
      </c>
      <c r="ER191" s="519">
        <v>10000</v>
      </c>
      <c r="ES191" s="519">
        <v>10000</v>
      </c>
      <c r="ET191" s="519">
        <v>10000</v>
      </c>
      <c r="EU191" s="519">
        <v>10000</v>
      </c>
      <c r="EV191" s="519">
        <v>10000</v>
      </c>
      <c r="EW191" s="519">
        <v>10000</v>
      </c>
      <c r="EX191" s="519">
        <v>10000</v>
      </c>
      <c r="EY191" s="519">
        <v>10000</v>
      </c>
      <c r="EZ191" s="519">
        <v>10000</v>
      </c>
      <c r="FA191" s="519">
        <v>10000</v>
      </c>
      <c r="FB191" s="519">
        <v>10000</v>
      </c>
      <c r="FC191" s="519">
        <v>10000</v>
      </c>
      <c r="FD191" s="519">
        <v>10000</v>
      </c>
      <c r="FE191" s="519">
        <v>10000</v>
      </c>
      <c r="FF191" s="519">
        <v>10000</v>
      </c>
      <c r="FG191" s="519">
        <v>10000</v>
      </c>
      <c r="FH191" s="519">
        <v>10000</v>
      </c>
      <c r="FI191" s="519">
        <v>0</v>
      </c>
      <c r="FJ191" s="519">
        <v>0</v>
      </c>
      <c r="FK191" s="519">
        <v>0</v>
      </c>
      <c r="FL191" s="519">
        <v>0</v>
      </c>
      <c r="FM191" s="519">
        <v>0</v>
      </c>
      <c r="FN191" s="519">
        <v>0</v>
      </c>
      <c r="FO191" s="519">
        <v>0</v>
      </c>
      <c r="FP191" s="519">
        <v>0</v>
      </c>
      <c r="FQ191" s="519">
        <v>0</v>
      </c>
      <c r="FR191" s="519">
        <v>0</v>
      </c>
      <c r="FS191" s="519">
        <v>0</v>
      </c>
      <c r="FT191" s="519">
        <v>0</v>
      </c>
      <c r="FU191" s="519">
        <v>0</v>
      </c>
      <c r="FV191" s="519">
        <v>0</v>
      </c>
      <c r="FW191" s="519">
        <v>0</v>
      </c>
      <c r="FX191" s="519">
        <v>0</v>
      </c>
      <c r="FY191" s="519">
        <v>0</v>
      </c>
      <c r="FZ191" s="519">
        <v>0</v>
      </c>
      <c r="GA191" s="519">
        <v>0</v>
      </c>
      <c r="GB191" s="519">
        <v>0</v>
      </c>
      <c r="GC191" s="519">
        <v>0</v>
      </c>
      <c r="GD191" s="519">
        <v>0</v>
      </c>
      <c r="GE191" s="519">
        <v>0</v>
      </c>
      <c r="GF191" s="519">
        <v>0</v>
      </c>
      <c r="GG191" s="519">
        <v>0</v>
      </c>
      <c r="GH191" s="519">
        <v>0</v>
      </c>
      <c r="GI191" s="519">
        <v>0</v>
      </c>
      <c r="GJ191" s="519">
        <v>0</v>
      </c>
      <c r="GK191" s="519">
        <v>0</v>
      </c>
      <c r="GL191" s="519">
        <v>0</v>
      </c>
      <c r="GM191" s="519">
        <v>0</v>
      </c>
      <c r="GN191" s="519">
        <v>0</v>
      </c>
      <c r="GO191" s="519">
        <v>0</v>
      </c>
      <c r="GP191" s="519">
        <v>0</v>
      </c>
      <c r="GQ191" s="519">
        <v>0</v>
      </c>
      <c r="GR191" s="519">
        <v>0</v>
      </c>
      <c r="GS191" s="519">
        <v>0</v>
      </c>
      <c r="GT191" s="519">
        <v>0</v>
      </c>
      <c r="GU191" s="519">
        <v>0</v>
      </c>
      <c r="GV191" s="519">
        <v>0</v>
      </c>
      <c r="GW191" s="519">
        <v>0</v>
      </c>
      <c r="GX191" s="519">
        <v>0</v>
      </c>
      <c r="GY191" s="519">
        <v>0</v>
      </c>
      <c r="GZ191" s="519">
        <v>0</v>
      </c>
      <c r="HA191" s="519">
        <v>0</v>
      </c>
      <c r="HB191" s="519">
        <v>0</v>
      </c>
      <c r="HC191" s="519">
        <v>0</v>
      </c>
      <c r="HD191" s="519">
        <v>0</v>
      </c>
      <c r="HE191" s="519">
        <v>0</v>
      </c>
      <c r="HF191" s="519">
        <v>0</v>
      </c>
      <c r="HG191" s="519">
        <v>0</v>
      </c>
      <c r="HH191" s="519">
        <v>0</v>
      </c>
      <c r="HI191" s="519">
        <v>0</v>
      </c>
      <c r="HJ191" s="519">
        <v>0</v>
      </c>
      <c r="HK191" s="519">
        <v>0</v>
      </c>
      <c r="HL191" s="519">
        <v>0</v>
      </c>
      <c r="HM191" s="519">
        <v>0</v>
      </c>
      <c r="HN191" s="519">
        <v>0</v>
      </c>
      <c r="HO191" s="519">
        <v>0</v>
      </c>
      <c r="HP191" s="519">
        <v>0</v>
      </c>
      <c r="HQ191" s="519">
        <v>0</v>
      </c>
      <c r="HR191" s="519">
        <v>0</v>
      </c>
      <c r="HS191" s="519">
        <v>0</v>
      </c>
      <c r="HT191" s="519">
        <v>0</v>
      </c>
      <c r="HU191" s="519">
        <v>0</v>
      </c>
      <c r="HV191" s="519">
        <v>0</v>
      </c>
      <c r="HW191" s="519">
        <v>0</v>
      </c>
      <c r="HX191" s="519">
        <v>0</v>
      </c>
      <c r="HY191" s="519">
        <v>0</v>
      </c>
      <c r="HZ191" s="519">
        <v>0</v>
      </c>
      <c r="IA191" s="519">
        <v>0</v>
      </c>
      <c r="IB191" s="519">
        <v>0</v>
      </c>
      <c r="IC191" s="519">
        <v>0</v>
      </c>
      <c r="ID191" s="519">
        <v>0</v>
      </c>
      <c r="IE191" s="519">
        <v>0</v>
      </c>
      <c r="IF191" s="519">
        <v>0</v>
      </c>
      <c r="IG191" s="519">
        <v>0</v>
      </c>
      <c r="IH191" s="519">
        <v>0</v>
      </c>
      <c r="II191" s="519">
        <v>0</v>
      </c>
      <c r="IJ191" s="519">
        <v>0</v>
      </c>
      <c r="IK191" s="519">
        <v>0</v>
      </c>
    </row>
    <row r="192" spans="1:245" hidden="1">
      <c r="A192" s="337"/>
      <c r="B192" s="519" t="s">
        <v>1058</v>
      </c>
      <c r="C192" s="519"/>
      <c r="D192" s="519"/>
      <c r="E192" s="519"/>
      <c r="F192" s="519">
        <v>1</v>
      </c>
      <c r="G192" s="519"/>
      <c r="H192" s="519">
        <v>18</v>
      </c>
      <c r="I192" s="519">
        <v>10</v>
      </c>
      <c r="J192" s="519" t="str">
        <f t="shared" si="9"/>
        <v>SDN10011810</v>
      </c>
      <c r="K192" s="519">
        <v>776</v>
      </c>
      <c r="M192" s="337"/>
      <c r="N192" s="519" t="s">
        <v>1061</v>
      </c>
      <c r="O192" s="519" t="s">
        <v>1060</v>
      </c>
      <c r="P192" s="519">
        <v>11</v>
      </c>
      <c r="Q192" s="183" t="str">
        <f t="shared" si="7"/>
        <v>SDN150211</v>
      </c>
      <c r="R192" s="519">
        <v>0</v>
      </c>
      <c r="S192" s="519">
        <v>0</v>
      </c>
      <c r="T192" s="519">
        <v>0</v>
      </c>
      <c r="U192" s="519">
        <v>0</v>
      </c>
      <c r="V192" s="519">
        <v>0</v>
      </c>
      <c r="W192" s="519">
        <v>0</v>
      </c>
      <c r="X192" s="519">
        <v>0</v>
      </c>
      <c r="Y192" s="519">
        <v>0</v>
      </c>
      <c r="Z192" s="519">
        <v>0</v>
      </c>
      <c r="AA192" s="519">
        <v>0</v>
      </c>
      <c r="AB192" s="519">
        <v>0</v>
      </c>
      <c r="AC192" s="519">
        <v>0</v>
      </c>
      <c r="AD192" s="519">
        <v>0</v>
      </c>
      <c r="AE192" s="519">
        <v>0</v>
      </c>
      <c r="AF192" s="519">
        <v>0</v>
      </c>
      <c r="AG192" s="519">
        <v>0</v>
      </c>
      <c r="AH192" s="519">
        <v>0</v>
      </c>
      <c r="AI192" s="519">
        <v>0</v>
      </c>
      <c r="AJ192" s="519">
        <v>0</v>
      </c>
      <c r="AK192" s="519">
        <v>0</v>
      </c>
      <c r="AL192" s="519">
        <v>0</v>
      </c>
      <c r="AM192" s="519">
        <v>0</v>
      </c>
      <c r="AN192" s="519">
        <v>0</v>
      </c>
      <c r="AO192" s="519">
        <v>0</v>
      </c>
      <c r="AP192" s="519">
        <v>0</v>
      </c>
      <c r="AQ192" s="519">
        <v>0</v>
      </c>
      <c r="AR192" s="519">
        <v>0</v>
      </c>
      <c r="AS192" s="519">
        <v>0</v>
      </c>
      <c r="AT192" s="519">
        <v>0</v>
      </c>
      <c r="AU192" s="519">
        <v>10000</v>
      </c>
      <c r="AV192" s="519">
        <v>0</v>
      </c>
      <c r="AW192" s="519">
        <v>0</v>
      </c>
      <c r="AX192" s="519">
        <v>0</v>
      </c>
      <c r="AY192" s="519">
        <v>0</v>
      </c>
      <c r="AZ192" s="519">
        <v>0</v>
      </c>
      <c r="BA192" s="519">
        <v>0</v>
      </c>
      <c r="BB192" s="519">
        <v>0</v>
      </c>
      <c r="BC192" s="519">
        <v>0</v>
      </c>
      <c r="BD192" s="519">
        <v>0</v>
      </c>
      <c r="BE192" s="519">
        <v>0</v>
      </c>
      <c r="BF192" s="519">
        <v>0</v>
      </c>
      <c r="BG192" s="519">
        <v>0</v>
      </c>
      <c r="BH192" s="519">
        <v>0</v>
      </c>
      <c r="BI192" s="519">
        <v>0</v>
      </c>
      <c r="BJ192" s="519">
        <v>0</v>
      </c>
      <c r="BK192" s="519">
        <v>0</v>
      </c>
      <c r="BL192" s="519">
        <v>0</v>
      </c>
      <c r="BM192" s="519">
        <v>0</v>
      </c>
      <c r="BN192" s="519">
        <v>0</v>
      </c>
      <c r="BO192" s="519">
        <v>0</v>
      </c>
      <c r="BP192" s="519">
        <v>0</v>
      </c>
      <c r="BQ192" s="519">
        <v>0</v>
      </c>
      <c r="BR192" s="519">
        <v>0</v>
      </c>
      <c r="BS192" s="519">
        <v>0</v>
      </c>
      <c r="BT192" s="519">
        <v>0</v>
      </c>
      <c r="BU192" s="519">
        <v>0</v>
      </c>
      <c r="BV192" s="519">
        <v>0</v>
      </c>
      <c r="BW192" s="519">
        <v>0</v>
      </c>
      <c r="BX192" s="519">
        <v>0</v>
      </c>
      <c r="BY192" s="519">
        <v>0</v>
      </c>
      <c r="BZ192" s="519">
        <v>0</v>
      </c>
      <c r="CA192" s="519">
        <v>0</v>
      </c>
      <c r="CB192" s="519">
        <v>0</v>
      </c>
      <c r="CC192" s="519">
        <v>0</v>
      </c>
      <c r="CD192" s="519">
        <v>0</v>
      </c>
      <c r="CE192" s="519">
        <v>0</v>
      </c>
      <c r="CF192" s="519">
        <v>0</v>
      </c>
      <c r="CG192" s="519">
        <v>0</v>
      </c>
      <c r="CH192" s="519">
        <v>0</v>
      </c>
      <c r="CI192" s="519">
        <v>0</v>
      </c>
      <c r="CJ192" s="519">
        <v>0</v>
      </c>
      <c r="CK192" s="519">
        <v>0</v>
      </c>
      <c r="CL192" s="519">
        <v>0</v>
      </c>
      <c r="CM192" s="519">
        <v>0</v>
      </c>
      <c r="CN192" s="519">
        <v>0</v>
      </c>
      <c r="CO192" s="519">
        <v>0</v>
      </c>
      <c r="CP192" s="519">
        <v>0</v>
      </c>
      <c r="CQ192" s="519">
        <v>0</v>
      </c>
      <c r="CR192" s="519">
        <v>0</v>
      </c>
      <c r="CS192" s="519">
        <v>0</v>
      </c>
      <c r="CT192" s="519">
        <v>0</v>
      </c>
      <c r="CU192" s="519">
        <v>0</v>
      </c>
      <c r="CV192" s="519">
        <v>0</v>
      </c>
      <c r="CW192" s="519">
        <v>0</v>
      </c>
      <c r="CX192" s="519">
        <v>0</v>
      </c>
      <c r="CY192" s="519">
        <v>0</v>
      </c>
      <c r="CZ192" s="519">
        <v>0</v>
      </c>
      <c r="DA192" s="519">
        <v>0</v>
      </c>
      <c r="DB192" s="519">
        <v>0</v>
      </c>
      <c r="DC192" s="519">
        <v>0</v>
      </c>
      <c r="DD192" s="519">
        <v>0</v>
      </c>
      <c r="DE192" s="519">
        <v>0</v>
      </c>
      <c r="DF192" s="519">
        <v>0</v>
      </c>
      <c r="DG192" s="519">
        <v>0</v>
      </c>
      <c r="DH192" s="519">
        <v>0</v>
      </c>
      <c r="DI192" s="519">
        <v>0</v>
      </c>
      <c r="DJ192" s="519">
        <v>0</v>
      </c>
      <c r="DK192" s="519">
        <v>0</v>
      </c>
      <c r="DL192" s="519">
        <v>0</v>
      </c>
      <c r="DM192" s="519">
        <v>0</v>
      </c>
      <c r="DN192" s="519">
        <v>0</v>
      </c>
      <c r="DO192" s="519">
        <v>0</v>
      </c>
      <c r="DP192" s="519">
        <v>0</v>
      </c>
      <c r="DQ192" s="519">
        <v>0</v>
      </c>
      <c r="DR192" s="519">
        <v>0</v>
      </c>
      <c r="DS192" s="519">
        <v>0</v>
      </c>
      <c r="DT192" s="519">
        <v>0</v>
      </c>
      <c r="DU192" s="519">
        <v>0</v>
      </c>
      <c r="DV192" s="519">
        <v>0</v>
      </c>
      <c r="DW192" s="519">
        <v>0</v>
      </c>
      <c r="DX192" s="519">
        <v>0</v>
      </c>
      <c r="DY192" s="131"/>
      <c r="DZ192" s="337"/>
      <c r="EA192" s="519" t="s">
        <v>1061</v>
      </c>
      <c r="EB192" s="519" t="s">
        <v>1060</v>
      </c>
      <c r="EC192" s="519">
        <v>11</v>
      </c>
      <c r="ED192" s="521" t="str">
        <f t="shared" si="8"/>
        <v>SDN150211</v>
      </c>
      <c r="EE192" s="519">
        <v>10000</v>
      </c>
      <c r="EF192" s="519">
        <v>10000</v>
      </c>
      <c r="EG192" s="519">
        <v>10000</v>
      </c>
      <c r="EH192" s="519">
        <v>10000</v>
      </c>
      <c r="EI192" s="519">
        <v>10000</v>
      </c>
      <c r="EJ192" s="519">
        <v>10000</v>
      </c>
      <c r="EK192" s="519">
        <v>10000</v>
      </c>
      <c r="EL192" s="519">
        <v>10000</v>
      </c>
      <c r="EM192" s="519">
        <v>10000</v>
      </c>
      <c r="EN192" s="519">
        <v>10000</v>
      </c>
      <c r="EO192" s="519">
        <v>10000</v>
      </c>
      <c r="EP192" s="519">
        <v>10000</v>
      </c>
      <c r="EQ192" s="519">
        <v>10000</v>
      </c>
      <c r="ER192" s="519">
        <v>10000</v>
      </c>
      <c r="ES192" s="519">
        <v>10000</v>
      </c>
      <c r="ET192" s="519">
        <v>10000</v>
      </c>
      <c r="EU192" s="519">
        <v>10000</v>
      </c>
      <c r="EV192" s="519">
        <v>10000</v>
      </c>
      <c r="EW192" s="519">
        <v>10000</v>
      </c>
      <c r="EX192" s="519">
        <v>10000</v>
      </c>
      <c r="EY192" s="519">
        <v>10000</v>
      </c>
      <c r="EZ192" s="519">
        <v>10000</v>
      </c>
      <c r="FA192" s="519">
        <v>10000</v>
      </c>
      <c r="FB192" s="519">
        <v>10000</v>
      </c>
      <c r="FC192" s="519">
        <v>10000</v>
      </c>
      <c r="FD192" s="519">
        <v>10000</v>
      </c>
      <c r="FE192" s="519">
        <v>10000</v>
      </c>
      <c r="FF192" s="519">
        <v>10000</v>
      </c>
      <c r="FG192" s="519">
        <v>10000</v>
      </c>
      <c r="FH192" s="519">
        <v>10000</v>
      </c>
      <c r="FI192" s="519">
        <v>0</v>
      </c>
      <c r="FJ192" s="519">
        <v>0</v>
      </c>
      <c r="FK192" s="519">
        <v>0</v>
      </c>
      <c r="FL192" s="519">
        <v>0</v>
      </c>
      <c r="FM192" s="519">
        <v>0</v>
      </c>
      <c r="FN192" s="519">
        <v>0</v>
      </c>
      <c r="FO192" s="519">
        <v>0</v>
      </c>
      <c r="FP192" s="519">
        <v>0</v>
      </c>
      <c r="FQ192" s="519">
        <v>0</v>
      </c>
      <c r="FR192" s="519">
        <v>0</v>
      </c>
      <c r="FS192" s="519">
        <v>0</v>
      </c>
      <c r="FT192" s="519">
        <v>0</v>
      </c>
      <c r="FU192" s="519">
        <v>0</v>
      </c>
      <c r="FV192" s="519">
        <v>0</v>
      </c>
      <c r="FW192" s="519">
        <v>0</v>
      </c>
      <c r="FX192" s="519">
        <v>0</v>
      </c>
      <c r="FY192" s="519">
        <v>0</v>
      </c>
      <c r="FZ192" s="519">
        <v>0</v>
      </c>
      <c r="GA192" s="519">
        <v>0</v>
      </c>
      <c r="GB192" s="519">
        <v>0</v>
      </c>
      <c r="GC192" s="519">
        <v>0</v>
      </c>
      <c r="GD192" s="519">
        <v>0</v>
      </c>
      <c r="GE192" s="519">
        <v>0</v>
      </c>
      <c r="GF192" s="519">
        <v>0</v>
      </c>
      <c r="GG192" s="519">
        <v>0</v>
      </c>
      <c r="GH192" s="519">
        <v>0</v>
      </c>
      <c r="GI192" s="519">
        <v>0</v>
      </c>
      <c r="GJ192" s="519">
        <v>0</v>
      </c>
      <c r="GK192" s="519">
        <v>0</v>
      </c>
      <c r="GL192" s="519">
        <v>0</v>
      </c>
      <c r="GM192" s="519">
        <v>0</v>
      </c>
      <c r="GN192" s="519">
        <v>0</v>
      </c>
      <c r="GO192" s="519">
        <v>0</v>
      </c>
      <c r="GP192" s="519">
        <v>0</v>
      </c>
      <c r="GQ192" s="519">
        <v>0</v>
      </c>
      <c r="GR192" s="519">
        <v>0</v>
      </c>
      <c r="GS192" s="519">
        <v>0</v>
      </c>
      <c r="GT192" s="519">
        <v>0</v>
      </c>
      <c r="GU192" s="519">
        <v>0</v>
      </c>
      <c r="GV192" s="519">
        <v>0</v>
      </c>
      <c r="GW192" s="519">
        <v>0</v>
      </c>
      <c r="GX192" s="519">
        <v>0</v>
      </c>
      <c r="GY192" s="519">
        <v>0</v>
      </c>
      <c r="GZ192" s="519">
        <v>0</v>
      </c>
      <c r="HA192" s="519">
        <v>0</v>
      </c>
      <c r="HB192" s="519">
        <v>0</v>
      </c>
      <c r="HC192" s="519">
        <v>0</v>
      </c>
      <c r="HD192" s="519">
        <v>0</v>
      </c>
      <c r="HE192" s="519">
        <v>0</v>
      </c>
      <c r="HF192" s="519">
        <v>0</v>
      </c>
      <c r="HG192" s="519">
        <v>0</v>
      </c>
      <c r="HH192" s="519">
        <v>0</v>
      </c>
      <c r="HI192" s="519">
        <v>0</v>
      </c>
      <c r="HJ192" s="519">
        <v>0</v>
      </c>
      <c r="HK192" s="519">
        <v>0</v>
      </c>
      <c r="HL192" s="519">
        <v>0</v>
      </c>
      <c r="HM192" s="519">
        <v>0</v>
      </c>
      <c r="HN192" s="519">
        <v>0</v>
      </c>
      <c r="HO192" s="519">
        <v>0</v>
      </c>
      <c r="HP192" s="519">
        <v>0</v>
      </c>
      <c r="HQ192" s="519">
        <v>0</v>
      </c>
      <c r="HR192" s="519">
        <v>0</v>
      </c>
      <c r="HS192" s="519">
        <v>0</v>
      </c>
      <c r="HT192" s="519">
        <v>0</v>
      </c>
      <c r="HU192" s="519">
        <v>0</v>
      </c>
      <c r="HV192" s="519">
        <v>0</v>
      </c>
      <c r="HW192" s="519">
        <v>0</v>
      </c>
      <c r="HX192" s="519">
        <v>0</v>
      </c>
      <c r="HY192" s="519">
        <v>0</v>
      </c>
      <c r="HZ192" s="519">
        <v>0</v>
      </c>
      <c r="IA192" s="519">
        <v>0</v>
      </c>
      <c r="IB192" s="519">
        <v>0</v>
      </c>
      <c r="IC192" s="519">
        <v>0</v>
      </c>
      <c r="ID192" s="519">
        <v>0</v>
      </c>
      <c r="IE192" s="519">
        <v>0</v>
      </c>
      <c r="IF192" s="519">
        <v>0</v>
      </c>
      <c r="IG192" s="519">
        <v>0</v>
      </c>
      <c r="IH192" s="519">
        <v>0</v>
      </c>
      <c r="II192" s="519">
        <v>0</v>
      </c>
      <c r="IJ192" s="519">
        <v>0</v>
      </c>
      <c r="IK192" s="519">
        <v>0</v>
      </c>
    </row>
    <row r="193" spans="1:245" hidden="1">
      <c r="A193" s="337"/>
      <c r="B193" s="519" t="s">
        <v>1058</v>
      </c>
      <c r="C193" s="519"/>
      <c r="D193" s="519"/>
      <c r="E193" s="519"/>
      <c r="F193" s="519">
        <v>1</v>
      </c>
      <c r="G193" s="519"/>
      <c r="H193" s="519">
        <v>19</v>
      </c>
      <c r="I193" s="519">
        <v>1</v>
      </c>
      <c r="J193" s="519" t="str">
        <f t="shared" si="9"/>
        <v>SDN10011901</v>
      </c>
      <c r="K193" s="519">
        <v>970</v>
      </c>
      <c r="M193" s="337"/>
      <c r="N193" s="519" t="s">
        <v>1061</v>
      </c>
      <c r="O193" s="519" t="s">
        <v>1060</v>
      </c>
      <c r="P193" s="519">
        <v>12</v>
      </c>
      <c r="Q193" s="183" t="str">
        <f t="shared" si="7"/>
        <v>SDN150212</v>
      </c>
      <c r="R193" s="519">
        <v>0</v>
      </c>
      <c r="S193" s="519">
        <v>0</v>
      </c>
      <c r="T193" s="519">
        <v>0</v>
      </c>
      <c r="U193" s="519">
        <v>0</v>
      </c>
      <c r="V193" s="519">
        <v>0</v>
      </c>
      <c r="W193" s="519">
        <v>0</v>
      </c>
      <c r="X193" s="519">
        <v>0</v>
      </c>
      <c r="Y193" s="519">
        <v>0</v>
      </c>
      <c r="Z193" s="519">
        <v>0</v>
      </c>
      <c r="AA193" s="519">
        <v>0</v>
      </c>
      <c r="AB193" s="519">
        <v>0</v>
      </c>
      <c r="AC193" s="519">
        <v>0</v>
      </c>
      <c r="AD193" s="519">
        <v>0</v>
      </c>
      <c r="AE193" s="519">
        <v>0</v>
      </c>
      <c r="AF193" s="519">
        <v>0</v>
      </c>
      <c r="AG193" s="519">
        <v>0</v>
      </c>
      <c r="AH193" s="519">
        <v>0</v>
      </c>
      <c r="AI193" s="519">
        <v>0</v>
      </c>
      <c r="AJ193" s="519">
        <v>0</v>
      </c>
      <c r="AK193" s="519">
        <v>0</v>
      </c>
      <c r="AL193" s="519">
        <v>0</v>
      </c>
      <c r="AM193" s="519">
        <v>0</v>
      </c>
      <c r="AN193" s="519">
        <v>0</v>
      </c>
      <c r="AO193" s="519">
        <v>0</v>
      </c>
      <c r="AP193" s="519">
        <v>0</v>
      </c>
      <c r="AQ193" s="519">
        <v>0</v>
      </c>
      <c r="AR193" s="519">
        <v>0</v>
      </c>
      <c r="AS193" s="519">
        <v>0</v>
      </c>
      <c r="AT193" s="519">
        <v>0</v>
      </c>
      <c r="AU193" s="519">
        <v>10000</v>
      </c>
      <c r="AV193" s="519">
        <v>0</v>
      </c>
      <c r="AW193" s="519">
        <v>0</v>
      </c>
      <c r="AX193" s="519">
        <v>0</v>
      </c>
      <c r="AY193" s="519">
        <v>0</v>
      </c>
      <c r="AZ193" s="519">
        <v>0</v>
      </c>
      <c r="BA193" s="519">
        <v>0</v>
      </c>
      <c r="BB193" s="519">
        <v>0</v>
      </c>
      <c r="BC193" s="519">
        <v>0</v>
      </c>
      <c r="BD193" s="519">
        <v>0</v>
      </c>
      <c r="BE193" s="519">
        <v>0</v>
      </c>
      <c r="BF193" s="519">
        <v>0</v>
      </c>
      <c r="BG193" s="519">
        <v>0</v>
      </c>
      <c r="BH193" s="519">
        <v>0</v>
      </c>
      <c r="BI193" s="519">
        <v>0</v>
      </c>
      <c r="BJ193" s="519">
        <v>0</v>
      </c>
      <c r="BK193" s="519">
        <v>0</v>
      </c>
      <c r="BL193" s="519">
        <v>0</v>
      </c>
      <c r="BM193" s="519">
        <v>0</v>
      </c>
      <c r="BN193" s="519">
        <v>0</v>
      </c>
      <c r="BO193" s="519">
        <v>0</v>
      </c>
      <c r="BP193" s="519">
        <v>0</v>
      </c>
      <c r="BQ193" s="519">
        <v>0</v>
      </c>
      <c r="BR193" s="519">
        <v>0</v>
      </c>
      <c r="BS193" s="519">
        <v>0</v>
      </c>
      <c r="BT193" s="519">
        <v>0</v>
      </c>
      <c r="BU193" s="519">
        <v>0</v>
      </c>
      <c r="BV193" s="519">
        <v>0</v>
      </c>
      <c r="BW193" s="519">
        <v>0</v>
      </c>
      <c r="BX193" s="519">
        <v>0</v>
      </c>
      <c r="BY193" s="519">
        <v>0</v>
      </c>
      <c r="BZ193" s="519">
        <v>0</v>
      </c>
      <c r="CA193" s="519">
        <v>0</v>
      </c>
      <c r="CB193" s="519">
        <v>0</v>
      </c>
      <c r="CC193" s="519">
        <v>0</v>
      </c>
      <c r="CD193" s="519">
        <v>0</v>
      </c>
      <c r="CE193" s="519">
        <v>0</v>
      </c>
      <c r="CF193" s="519">
        <v>0</v>
      </c>
      <c r="CG193" s="519">
        <v>0</v>
      </c>
      <c r="CH193" s="519">
        <v>0</v>
      </c>
      <c r="CI193" s="519">
        <v>0</v>
      </c>
      <c r="CJ193" s="519">
        <v>0</v>
      </c>
      <c r="CK193" s="519">
        <v>0</v>
      </c>
      <c r="CL193" s="519">
        <v>0</v>
      </c>
      <c r="CM193" s="519">
        <v>0</v>
      </c>
      <c r="CN193" s="519">
        <v>0</v>
      </c>
      <c r="CO193" s="519">
        <v>0</v>
      </c>
      <c r="CP193" s="519">
        <v>0</v>
      </c>
      <c r="CQ193" s="519">
        <v>0</v>
      </c>
      <c r="CR193" s="519">
        <v>0</v>
      </c>
      <c r="CS193" s="519">
        <v>0</v>
      </c>
      <c r="CT193" s="519">
        <v>0</v>
      </c>
      <c r="CU193" s="519">
        <v>0</v>
      </c>
      <c r="CV193" s="519">
        <v>0</v>
      </c>
      <c r="CW193" s="519">
        <v>0</v>
      </c>
      <c r="CX193" s="519">
        <v>0</v>
      </c>
      <c r="CY193" s="519">
        <v>0</v>
      </c>
      <c r="CZ193" s="519">
        <v>0</v>
      </c>
      <c r="DA193" s="519">
        <v>0</v>
      </c>
      <c r="DB193" s="519">
        <v>0</v>
      </c>
      <c r="DC193" s="519">
        <v>0</v>
      </c>
      <c r="DD193" s="519">
        <v>0</v>
      </c>
      <c r="DE193" s="519">
        <v>0</v>
      </c>
      <c r="DF193" s="519">
        <v>0</v>
      </c>
      <c r="DG193" s="519">
        <v>0</v>
      </c>
      <c r="DH193" s="519">
        <v>0</v>
      </c>
      <c r="DI193" s="519">
        <v>0</v>
      </c>
      <c r="DJ193" s="519">
        <v>0</v>
      </c>
      <c r="DK193" s="519">
        <v>0</v>
      </c>
      <c r="DL193" s="519">
        <v>0</v>
      </c>
      <c r="DM193" s="519">
        <v>0</v>
      </c>
      <c r="DN193" s="519">
        <v>0</v>
      </c>
      <c r="DO193" s="519">
        <v>0</v>
      </c>
      <c r="DP193" s="519">
        <v>0</v>
      </c>
      <c r="DQ193" s="519">
        <v>0</v>
      </c>
      <c r="DR193" s="519">
        <v>0</v>
      </c>
      <c r="DS193" s="519">
        <v>0</v>
      </c>
      <c r="DT193" s="519">
        <v>0</v>
      </c>
      <c r="DU193" s="519">
        <v>0</v>
      </c>
      <c r="DV193" s="519">
        <v>0</v>
      </c>
      <c r="DW193" s="519">
        <v>0</v>
      </c>
      <c r="DX193" s="519">
        <v>0</v>
      </c>
      <c r="DY193" s="131"/>
      <c r="DZ193" s="337"/>
      <c r="EA193" s="519" t="s">
        <v>1061</v>
      </c>
      <c r="EB193" s="519" t="s">
        <v>1060</v>
      </c>
      <c r="EC193" s="519">
        <v>12</v>
      </c>
      <c r="ED193" s="521" t="str">
        <f t="shared" si="8"/>
        <v>SDN150212</v>
      </c>
      <c r="EE193" s="519">
        <v>10000</v>
      </c>
      <c r="EF193" s="519">
        <v>10000</v>
      </c>
      <c r="EG193" s="519">
        <v>10000</v>
      </c>
      <c r="EH193" s="519">
        <v>10000</v>
      </c>
      <c r="EI193" s="519">
        <v>10000</v>
      </c>
      <c r="EJ193" s="519">
        <v>10000</v>
      </c>
      <c r="EK193" s="519">
        <v>10000</v>
      </c>
      <c r="EL193" s="519">
        <v>10000</v>
      </c>
      <c r="EM193" s="519">
        <v>10000</v>
      </c>
      <c r="EN193" s="519">
        <v>10000</v>
      </c>
      <c r="EO193" s="519">
        <v>10000</v>
      </c>
      <c r="EP193" s="519">
        <v>10000</v>
      </c>
      <c r="EQ193" s="519">
        <v>10000</v>
      </c>
      <c r="ER193" s="519">
        <v>10000</v>
      </c>
      <c r="ES193" s="519">
        <v>10000</v>
      </c>
      <c r="ET193" s="519">
        <v>10000</v>
      </c>
      <c r="EU193" s="519">
        <v>10000</v>
      </c>
      <c r="EV193" s="519">
        <v>10000</v>
      </c>
      <c r="EW193" s="519">
        <v>10000</v>
      </c>
      <c r="EX193" s="519">
        <v>10000</v>
      </c>
      <c r="EY193" s="519">
        <v>10000</v>
      </c>
      <c r="EZ193" s="519">
        <v>10000</v>
      </c>
      <c r="FA193" s="519">
        <v>10000</v>
      </c>
      <c r="FB193" s="519">
        <v>10000</v>
      </c>
      <c r="FC193" s="519">
        <v>10000</v>
      </c>
      <c r="FD193" s="519">
        <v>10000</v>
      </c>
      <c r="FE193" s="519">
        <v>10000</v>
      </c>
      <c r="FF193" s="519">
        <v>10000</v>
      </c>
      <c r="FG193" s="519">
        <v>10000</v>
      </c>
      <c r="FH193" s="519">
        <v>10000</v>
      </c>
      <c r="FI193" s="519">
        <v>0</v>
      </c>
      <c r="FJ193" s="519">
        <v>0</v>
      </c>
      <c r="FK193" s="519">
        <v>0</v>
      </c>
      <c r="FL193" s="519">
        <v>0</v>
      </c>
      <c r="FM193" s="519">
        <v>0</v>
      </c>
      <c r="FN193" s="519">
        <v>0</v>
      </c>
      <c r="FO193" s="519">
        <v>0</v>
      </c>
      <c r="FP193" s="519">
        <v>0</v>
      </c>
      <c r="FQ193" s="519">
        <v>0</v>
      </c>
      <c r="FR193" s="519">
        <v>0</v>
      </c>
      <c r="FS193" s="519">
        <v>0</v>
      </c>
      <c r="FT193" s="519">
        <v>0</v>
      </c>
      <c r="FU193" s="519">
        <v>0</v>
      </c>
      <c r="FV193" s="519">
        <v>0</v>
      </c>
      <c r="FW193" s="519">
        <v>0</v>
      </c>
      <c r="FX193" s="519">
        <v>0</v>
      </c>
      <c r="FY193" s="519">
        <v>0</v>
      </c>
      <c r="FZ193" s="519">
        <v>0</v>
      </c>
      <c r="GA193" s="519">
        <v>0</v>
      </c>
      <c r="GB193" s="519">
        <v>0</v>
      </c>
      <c r="GC193" s="519">
        <v>0</v>
      </c>
      <c r="GD193" s="519">
        <v>0</v>
      </c>
      <c r="GE193" s="519">
        <v>0</v>
      </c>
      <c r="GF193" s="519">
        <v>0</v>
      </c>
      <c r="GG193" s="519">
        <v>0</v>
      </c>
      <c r="GH193" s="519">
        <v>0</v>
      </c>
      <c r="GI193" s="519">
        <v>0</v>
      </c>
      <c r="GJ193" s="519">
        <v>0</v>
      </c>
      <c r="GK193" s="519">
        <v>0</v>
      </c>
      <c r="GL193" s="519">
        <v>0</v>
      </c>
      <c r="GM193" s="519">
        <v>0</v>
      </c>
      <c r="GN193" s="519">
        <v>0</v>
      </c>
      <c r="GO193" s="519">
        <v>0</v>
      </c>
      <c r="GP193" s="519">
        <v>0</v>
      </c>
      <c r="GQ193" s="519">
        <v>0</v>
      </c>
      <c r="GR193" s="519">
        <v>0</v>
      </c>
      <c r="GS193" s="519">
        <v>0</v>
      </c>
      <c r="GT193" s="519">
        <v>0</v>
      </c>
      <c r="GU193" s="519">
        <v>0</v>
      </c>
      <c r="GV193" s="519">
        <v>0</v>
      </c>
      <c r="GW193" s="519">
        <v>0</v>
      </c>
      <c r="GX193" s="519">
        <v>0</v>
      </c>
      <c r="GY193" s="519">
        <v>0</v>
      </c>
      <c r="GZ193" s="519">
        <v>0</v>
      </c>
      <c r="HA193" s="519">
        <v>0</v>
      </c>
      <c r="HB193" s="519">
        <v>0</v>
      </c>
      <c r="HC193" s="519">
        <v>0</v>
      </c>
      <c r="HD193" s="519">
        <v>0</v>
      </c>
      <c r="HE193" s="519">
        <v>0</v>
      </c>
      <c r="HF193" s="519">
        <v>0</v>
      </c>
      <c r="HG193" s="519">
        <v>0</v>
      </c>
      <c r="HH193" s="519">
        <v>0</v>
      </c>
      <c r="HI193" s="519">
        <v>0</v>
      </c>
      <c r="HJ193" s="519">
        <v>0</v>
      </c>
      <c r="HK193" s="519">
        <v>0</v>
      </c>
      <c r="HL193" s="519">
        <v>0</v>
      </c>
      <c r="HM193" s="519">
        <v>0</v>
      </c>
      <c r="HN193" s="519">
        <v>0</v>
      </c>
      <c r="HO193" s="519">
        <v>0</v>
      </c>
      <c r="HP193" s="519">
        <v>0</v>
      </c>
      <c r="HQ193" s="519">
        <v>0</v>
      </c>
      <c r="HR193" s="519">
        <v>0</v>
      </c>
      <c r="HS193" s="519">
        <v>0</v>
      </c>
      <c r="HT193" s="519">
        <v>0</v>
      </c>
      <c r="HU193" s="519">
        <v>0</v>
      </c>
      <c r="HV193" s="519">
        <v>0</v>
      </c>
      <c r="HW193" s="519">
        <v>0</v>
      </c>
      <c r="HX193" s="519">
        <v>0</v>
      </c>
      <c r="HY193" s="519">
        <v>0</v>
      </c>
      <c r="HZ193" s="519">
        <v>0</v>
      </c>
      <c r="IA193" s="519">
        <v>0</v>
      </c>
      <c r="IB193" s="519">
        <v>0</v>
      </c>
      <c r="IC193" s="519">
        <v>0</v>
      </c>
      <c r="ID193" s="519">
        <v>0</v>
      </c>
      <c r="IE193" s="519">
        <v>0</v>
      </c>
      <c r="IF193" s="519">
        <v>0</v>
      </c>
      <c r="IG193" s="519">
        <v>0</v>
      </c>
      <c r="IH193" s="519">
        <v>0</v>
      </c>
      <c r="II193" s="519">
        <v>0</v>
      </c>
      <c r="IJ193" s="519">
        <v>0</v>
      </c>
      <c r="IK193" s="519">
        <v>0</v>
      </c>
    </row>
    <row r="194" spans="1:245" hidden="1">
      <c r="A194" s="337"/>
      <c r="B194" s="519" t="s">
        <v>1058</v>
      </c>
      <c r="C194" s="519"/>
      <c r="D194" s="519"/>
      <c r="E194" s="519"/>
      <c r="F194" s="519">
        <v>1</v>
      </c>
      <c r="G194" s="519"/>
      <c r="H194" s="519">
        <v>19</v>
      </c>
      <c r="I194" s="519">
        <v>2</v>
      </c>
      <c r="J194" s="519" t="str">
        <f t="shared" si="9"/>
        <v>SDN10011902</v>
      </c>
      <c r="K194" s="519">
        <v>970</v>
      </c>
      <c r="M194" s="337"/>
      <c r="N194" s="519" t="s">
        <v>1061</v>
      </c>
      <c r="O194" s="519" t="s">
        <v>1060</v>
      </c>
      <c r="P194" s="519">
        <v>13</v>
      </c>
      <c r="Q194" s="183" t="str">
        <f t="shared" ref="Q194:Q257" si="10">N194&amp;TEXT(O194,"00")&amp;TEXT(P194,"00")</f>
        <v>SDN150213</v>
      </c>
      <c r="R194" s="519">
        <v>0</v>
      </c>
      <c r="S194" s="519">
        <v>0</v>
      </c>
      <c r="T194" s="519">
        <v>0</v>
      </c>
      <c r="U194" s="519">
        <v>0</v>
      </c>
      <c r="V194" s="519">
        <v>0</v>
      </c>
      <c r="W194" s="519">
        <v>0</v>
      </c>
      <c r="X194" s="519">
        <v>0</v>
      </c>
      <c r="Y194" s="519">
        <v>0</v>
      </c>
      <c r="Z194" s="519">
        <v>0</v>
      </c>
      <c r="AA194" s="519">
        <v>0</v>
      </c>
      <c r="AB194" s="519">
        <v>0</v>
      </c>
      <c r="AC194" s="519">
        <v>0</v>
      </c>
      <c r="AD194" s="519">
        <v>0</v>
      </c>
      <c r="AE194" s="519">
        <v>0</v>
      </c>
      <c r="AF194" s="519">
        <v>0</v>
      </c>
      <c r="AG194" s="519">
        <v>0</v>
      </c>
      <c r="AH194" s="519">
        <v>0</v>
      </c>
      <c r="AI194" s="519">
        <v>0</v>
      </c>
      <c r="AJ194" s="519">
        <v>0</v>
      </c>
      <c r="AK194" s="519">
        <v>0</v>
      </c>
      <c r="AL194" s="519">
        <v>0</v>
      </c>
      <c r="AM194" s="519">
        <v>0</v>
      </c>
      <c r="AN194" s="519">
        <v>0</v>
      </c>
      <c r="AO194" s="519">
        <v>0</v>
      </c>
      <c r="AP194" s="519">
        <v>0</v>
      </c>
      <c r="AQ194" s="519">
        <v>0</v>
      </c>
      <c r="AR194" s="519">
        <v>0</v>
      </c>
      <c r="AS194" s="519">
        <v>0</v>
      </c>
      <c r="AT194" s="519">
        <v>0</v>
      </c>
      <c r="AU194" s="519">
        <v>10000</v>
      </c>
      <c r="AV194" s="519">
        <v>0</v>
      </c>
      <c r="AW194" s="519">
        <v>0</v>
      </c>
      <c r="AX194" s="519">
        <v>0</v>
      </c>
      <c r="AY194" s="519">
        <v>0</v>
      </c>
      <c r="AZ194" s="519">
        <v>0</v>
      </c>
      <c r="BA194" s="519">
        <v>0</v>
      </c>
      <c r="BB194" s="519">
        <v>0</v>
      </c>
      <c r="BC194" s="519">
        <v>0</v>
      </c>
      <c r="BD194" s="519">
        <v>0</v>
      </c>
      <c r="BE194" s="519">
        <v>0</v>
      </c>
      <c r="BF194" s="519">
        <v>0</v>
      </c>
      <c r="BG194" s="519">
        <v>0</v>
      </c>
      <c r="BH194" s="519">
        <v>0</v>
      </c>
      <c r="BI194" s="519">
        <v>0</v>
      </c>
      <c r="BJ194" s="519">
        <v>0</v>
      </c>
      <c r="BK194" s="519">
        <v>0</v>
      </c>
      <c r="BL194" s="519">
        <v>0</v>
      </c>
      <c r="BM194" s="519">
        <v>0</v>
      </c>
      <c r="BN194" s="519">
        <v>0</v>
      </c>
      <c r="BO194" s="519">
        <v>0</v>
      </c>
      <c r="BP194" s="519">
        <v>0</v>
      </c>
      <c r="BQ194" s="519">
        <v>0</v>
      </c>
      <c r="BR194" s="519">
        <v>0</v>
      </c>
      <c r="BS194" s="519">
        <v>0</v>
      </c>
      <c r="BT194" s="519">
        <v>0</v>
      </c>
      <c r="BU194" s="519">
        <v>0</v>
      </c>
      <c r="BV194" s="519">
        <v>0</v>
      </c>
      <c r="BW194" s="519">
        <v>0</v>
      </c>
      <c r="BX194" s="519">
        <v>0</v>
      </c>
      <c r="BY194" s="519">
        <v>0</v>
      </c>
      <c r="BZ194" s="519">
        <v>0</v>
      </c>
      <c r="CA194" s="519">
        <v>0</v>
      </c>
      <c r="CB194" s="519">
        <v>0</v>
      </c>
      <c r="CC194" s="519">
        <v>0</v>
      </c>
      <c r="CD194" s="519">
        <v>0</v>
      </c>
      <c r="CE194" s="519">
        <v>0</v>
      </c>
      <c r="CF194" s="519">
        <v>0</v>
      </c>
      <c r="CG194" s="519">
        <v>0</v>
      </c>
      <c r="CH194" s="519">
        <v>0</v>
      </c>
      <c r="CI194" s="519">
        <v>0</v>
      </c>
      <c r="CJ194" s="519">
        <v>0</v>
      </c>
      <c r="CK194" s="519">
        <v>0</v>
      </c>
      <c r="CL194" s="519">
        <v>0</v>
      </c>
      <c r="CM194" s="519">
        <v>0</v>
      </c>
      <c r="CN194" s="519">
        <v>0</v>
      </c>
      <c r="CO194" s="519">
        <v>0</v>
      </c>
      <c r="CP194" s="519">
        <v>0</v>
      </c>
      <c r="CQ194" s="519">
        <v>0</v>
      </c>
      <c r="CR194" s="519">
        <v>0</v>
      </c>
      <c r="CS194" s="519">
        <v>0</v>
      </c>
      <c r="CT194" s="519">
        <v>0</v>
      </c>
      <c r="CU194" s="519">
        <v>0</v>
      </c>
      <c r="CV194" s="519">
        <v>0</v>
      </c>
      <c r="CW194" s="519">
        <v>0</v>
      </c>
      <c r="CX194" s="519">
        <v>0</v>
      </c>
      <c r="CY194" s="519">
        <v>0</v>
      </c>
      <c r="CZ194" s="519">
        <v>0</v>
      </c>
      <c r="DA194" s="519">
        <v>0</v>
      </c>
      <c r="DB194" s="519">
        <v>0</v>
      </c>
      <c r="DC194" s="519">
        <v>0</v>
      </c>
      <c r="DD194" s="519">
        <v>0</v>
      </c>
      <c r="DE194" s="519">
        <v>0</v>
      </c>
      <c r="DF194" s="519">
        <v>0</v>
      </c>
      <c r="DG194" s="519">
        <v>0</v>
      </c>
      <c r="DH194" s="519">
        <v>0</v>
      </c>
      <c r="DI194" s="519">
        <v>0</v>
      </c>
      <c r="DJ194" s="519">
        <v>0</v>
      </c>
      <c r="DK194" s="519">
        <v>0</v>
      </c>
      <c r="DL194" s="519">
        <v>0</v>
      </c>
      <c r="DM194" s="519">
        <v>0</v>
      </c>
      <c r="DN194" s="519">
        <v>0</v>
      </c>
      <c r="DO194" s="519">
        <v>0</v>
      </c>
      <c r="DP194" s="519">
        <v>0</v>
      </c>
      <c r="DQ194" s="519">
        <v>0</v>
      </c>
      <c r="DR194" s="519">
        <v>0</v>
      </c>
      <c r="DS194" s="519">
        <v>0</v>
      </c>
      <c r="DT194" s="519">
        <v>0</v>
      </c>
      <c r="DU194" s="519">
        <v>0</v>
      </c>
      <c r="DV194" s="519">
        <v>0</v>
      </c>
      <c r="DW194" s="519">
        <v>0</v>
      </c>
      <c r="DX194" s="519">
        <v>0</v>
      </c>
      <c r="DY194" s="131"/>
      <c r="DZ194" s="337"/>
      <c r="EA194" s="519" t="s">
        <v>1061</v>
      </c>
      <c r="EB194" s="519" t="s">
        <v>1060</v>
      </c>
      <c r="EC194" s="519">
        <v>13</v>
      </c>
      <c r="ED194" s="521" t="str">
        <f t="shared" ref="ED194:ED257" si="11">EA194&amp;TEXT(EB194,"00")&amp;TEXT(EC194,"00")</f>
        <v>SDN150213</v>
      </c>
      <c r="EE194" s="519">
        <v>10000</v>
      </c>
      <c r="EF194" s="519">
        <v>10000</v>
      </c>
      <c r="EG194" s="519">
        <v>10000</v>
      </c>
      <c r="EH194" s="519">
        <v>10000</v>
      </c>
      <c r="EI194" s="519">
        <v>10000</v>
      </c>
      <c r="EJ194" s="519">
        <v>10000</v>
      </c>
      <c r="EK194" s="519">
        <v>10000</v>
      </c>
      <c r="EL194" s="519">
        <v>10000</v>
      </c>
      <c r="EM194" s="519">
        <v>10000</v>
      </c>
      <c r="EN194" s="519">
        <v>10000</v>
      </c>
      <c r="EO194" s="519">
        <v>10000</v>
      </c>
      <c r="EP194" s="519">
        <v>10000</v>
      </c>
      <c r="EQ194" s="519">
        <v>10000</v>
      </c>
      <c r="ER194" s="519">
        <v>10000</v>
      </c>
      <c r="ES194" s="519">
        <v>10000</v>
      </c>
      <c r="ET194" s="519">
        <v>10000</v>
      </c>
      <c r="EU194" s="519">
        <v>10000</v>
      </c>
      <c r="EV194" s="519">
        <v>10000</v>
      </c>
      <c r="EW194" s="519">
        <v>10000</v>
      </c>
      <c r="EX194" s="519">
        <v>10000</v>
      </c>
      <c r="EY194" s="519">
        <v>10000</v>
      </c>
      <c r="EZ194" s="519">
        <v>10000</v>
      </c>
      <c r="FA194" s="519">
        <v>10000</v>
      </c>
      <c r="FB194" s="519">
        <v>10000</v>
      </c>
      <c r="FC194" s="519">
        <v>10000</v>
      </c>
      <c r="FD194" s="519">
        <v>10000</v>
      </c>
      <c r="FE194" s="519">
        <v>10000</v>
      </c>
      <c r="FF194" s="519">
        <v>10000</v>
      </c>
      <c r="FG194" s="519">
        <v>10000</v>
      </c>
      <c r="FH194" s="519">
        <v>10000</v>
      </c>
      <c r="FI194" s="519">
        <v>0</v>
      </c>
      <c r="FJ194" s="519">
        <v>0</v>
      </c>
      <c r="FK194" s="519">
        <v>0</v>
      </c>
      <c r="FL194" s="519">
        <v>0</v>
      </c>
      <c r="FM194" s="519">
        <v>0</v>
      </c>
      <c r="FN194" s="519">
        <v>0</v>
      </c>
      <c r="FO194" s="519">
        <v>0</v>
      </c>
      <c r="FP194" s="519">
        <v>0</v>
      </c>
      <c r="FQ194" s="519">
        <v>0</v>
      </c>
      <c r="FR194" s="519">
        <v>0</v>
      </c>
      <c r="FS194" s="519">
        <v>0</v>
      </c>
      <c r="FT194" s="519">
        <v>0</v>
      </c>
      <c r="FU194" s="519">
        <v>0</v>
      </c>
      <c r="FV194" s="519">
        <v>0</v>
      </c>
      <c r="FW194" s="519">
        <v>0</v>
      </c>
      <c r="FX194" s="519">
        <v>0</v>
      </c>
      <c r="FY194" s="519">
        <v>0</v>
      </c>
      <c r="FZ194" s="519">
        <v>0</v>
      </c>
      <c r="GA194" s="519">
        <v>0</v>
      </c>
      <c r="GB194" s="519">
        <v>0</v>
      </c>
      <c r="GC194" s="519">
        <v>0</v>
      </c>
      <c r="GD194" s="519">
        <v>0</v>
      </c>
      <c r="GE194" s="519">
        <v>0</v>
      </c>
      <c r="GF194" s="519">
        <v>0</v>
      </c>
      <c r="GG194" s="519">
        <v>0</v>
      </c>
      <c r="GH194" s="519">
        <v>0</v>
      </c>
      <c r="GI194" s="519">
        <v>0</v>
      </c>
      <c r="GJ194" s="519">
        <v>0</v>
      </c>
      <c r="GK194" s="519">
        <v>0</v>
      </c>
      <c r="GL194" s="519">
        <v>0</v>
      </c>
      <c r="GM194" s="519">
        <v>0</v>
      </c>
      <c r="GN194" s="519">
        <v>0</v>
      </c>
      <c r="GO194" s="519">
        <v>0</v>
      </c>
      <c r="GP194" s="519">
        <v>0</v>
      </c>
      <c r="GQ194" s="519">
        <v>0</v>
      </c>
      <c r="GR194" s="519">
        <v>0</v>
      </c>
      <c r="GS194" s="519">
        <v>0</v>
      </c>
      <c r="GT194" s="519">
        <v>0</v>
      </c>
      <c r="GU194" s="519">
        <v>0</v>
      </c>
      <c r="GV194" s="519">
        <v>0</v>
      </c>
      <c r="GW194" s="519">
        <v>0</v>
      </c>
      <c r="GX194" s="519">
        <v>0</v>
      </c>
      <c r="GY194" s="519">
        <v>0</v>
      </c>
      <c r="GZ194" s="519">
        <v>0</v>
      </c>
      <c r="HA194" s="519">
        <v>0</v>
      </c>
      <c r="HB194" s="519">
        <v>0</v>
      </c>
      <c r="HC194" s="519">
        <v>0</v>
      </c>
      <c r="HD194" s="519">
        <v>0</v>
      </c>
      <c r="HE194" s="519">
        <v>0</v>
      </c>
      <c r="HF194" s="519">
        <v>0</v>
      </c>
      <c r="HG194" s="519">
        <v>0</v>
      </c>
      <c r="HH194" s="519">
        <v>0</v>
      </c>
      <c r="HI194" s="519">
        <v>0</v>
      </c>
      <c r="HJ194" s="519">
        <v>0</v>
      </c>
      <c r="HK194" s="519">
        <v>0</v>
      </c>
      <c r="HL194" s="519">
        <v>0</v>
      </c>
      <c r="HM194" s="519">
        <v>0</v>
      </c>
      <c r="HN194" s="519">
        <v>0</v>
      </c>
      <c r="HO194" s="519">
        <v>0</v>
      </c>
      <c r="HP194" s="519">
        <v>0</v>
      </c>
      <c r="HQ194" s="519">
        <v>0</v>
      </c>
      <c r="HR194" s="519">
        <v>0</v>
      </c>
      <c r="HS194" s="519">
        <v>0</v>
      </c>
      <c r="HT194" s="519">
        <v>0</v>
      </c>
      <c r="HU194" s="519">
        <v>0</v>
      </c>
      <c r="HV194" s="519">
        <v>0</v>
      </c>
      <c r="HW194" s="519">
        <v>0</v>
      </c>
      <c r="HX194" s="519">
        <v>0</v>
      </c>
      <c r="HY194" s="519">
        <v>0</v>
      </c>
      <c r="HZ194" s="519">
        <v>0</v>
      </c>
      <c r="IA194" s="519">
        <v>0</v>
      </c>
      <c r="IB194" s="519">
        <v>0</v>
      </c>
      <c r="IC194" s="519">
        <v>0</v>
      </c>
      <c r="ID194" s="519">
        <v>0</v>
      </c>
      <c r="IE194" s="519">
        <v>0</v>
      </c>
      <c r="IF194" s="519">
        <v>0</v>
      </c>
      <c r="IG194" s="519">
        <v>0</v>
      </c>
      <c r="IH194" s="519">
        <v>0</v>
      </c>
      <c r="II194" s="519">
        <v>0</v>
      </c>
      <c r="IJ194" s="519">
        <v>0</v>
      </c>
      <c r="IK194" s="519">
        <v>0</v>
      </c>
    </row>
    <row r="195" spans="1:245" hidden="1">
      <c r="A195" s="337"/>
      <c r="B195" s="519" t="s">
        <v>1058</v>
      </c>
      <c r="C195" s="519"/>
      <c r="D195" s="519"/>
      <c r="E195" s="519"/>
      <c r="F195" s="519">
        <v>1</v>
      </c>
      <c r="G195" s="519"/>
      <c r="H195" s="519">
        <v>19</v>
      </c>
      <c r="I195" s="519">
        <v>3</v>
      </c>
      <c r="J195" s="519" t="str">
        <f t="shared" si="9"/>
        <v>SDN10011903</v>
      </c>
      <c r="K195" s="519">
        <v>970</v>
      </c>
      <c r="M195" s="337"/>
      <c r="N195" s="519" t="s">
        <v>1061</v>
      </c>
      <c r="O195" s="519" t="s">
        <v>1060</v>
      </c>
      <c r="P195" s="519">
        <v>14</v>
      </c>
      <c r="Q195" s="183" t="str">
        <f t="shared" si="10"/>
        <v>SDN150214</v>
      </c>
      <c r="R195" s="519">
        <v>0</v>
      </c>
      <c r="S195" s="519">
        <v>0</v>
      </c>
      <c r="T195" s="519">
        <v>0</v>
      </c>
      <c r="U195" s="519">
        <v>0</v>
      </c>
      <c r="V195" s="519">
        <v>0</v>
      </c>
      <c r="W195" s="519">
        <v>0</v>
      </c>
      <c r="X195" s="519">
        <v>0</v>
      </c>
      <c r="Y195" s="519">
        <v>0</v>
      </c>
      <c r="Z195" s="519">
        <v>0</v>
      </c>
      <c r="AA195" s="519">
        <v>0</v>
      </c>
      <c r="AB195" s="519">
        <v>0</v>
      </c>
      <c r="AC195" s="519">
        <v>0</v>
      </c>
      <c r="AD195" s="519">
        <v>0</v>
      </c>
      <c r="AE195" s="519">
        <v>0</v>
      </c>
      <c r="AF195" s="519">
        <v>0</v>
      </c>
      <c r="AG195" s="519">
        <v>0</v>
      </c>
      <c r="AH195" s="519">
        <v>0</v>
      </c>
      <c r="AI195" s="519">
        <v>0</v>
      </c>
      <c r="AJ195" s="519">
        <v>0</v>
      </c>
      <c r="AK195" s="519">
        <v>0</v>
      </c>
      <c r="AL195" s="519">
        <v>0</v>
      </c>
      <c r="AM195" s="519">
        <v>0</v>
      </c>
      <c r="AN195" s="519">
        <v>0</v>
      </c>
      <c r="AO195" s="519">
        <v>0</v>
      </c>
      <c r="AP195" s="519">
        <v>0</v>
      </c>
      <c r="AQ195" s="519">
        <v>0</v>
      </c>
      <c r="AR195" s="519">
        <v>0</v>
      </c>
      <c r="AS195" s="519">
        <v>0</v>
      </c>
      <c r="AT195" s="519">
        <v>0</v>
      </c>
      <c r="AU195" s="519">
        <v>10000</v>
      </c>
      <c r="AV195" s="519">
        <v>0</v>
      </c>
      <c r="AW195" s="519">
        <v>0</v>
      </c>
      <c r="AX195" s="519">
        <v>0</v>
      </c>
      <c r="AY195" s="519">
        <v>0</v>
      </c>
      <c r="AZ195" s="519">
        <v>0</v>
      </c>
      <c r="BA195" s="519">
        <v>0</v>
      </c>
      <c r="BB195" s="519">
        <v>0</v>
      </c>
      <c r="BC195" s="519">
        <v>0</v>
      </c>
      <c r="BD195" s="519">
        <v>0</v>
      </c>
      <c r="BE195" s="519">
        <v>0</v>
      </c>
      <c r="BF195" s="519">
        <v>0</v>
      </c>
      <c r="BG195" s="519">
        <v>0</v>
      </c>
      <c r="BH195" s="519">
        <v>0</v>
      </c>
      <c r="BI195" s="519">
        <v>0</v>
      </c>
      <c r="BJ195" s="519">
        <v>0</v>
      </c>
      <c r="BK195" s="519">
        <v>0</v>
      </c>
      <c r="BL195" s="519">
        <v>0</v>
      </c>
      <c r="BM195" s="519">
        <v>0</v>
      </c>
      <c r="BN195" s="519">
        <v>0</v>
      </c>
      <c r="BO195" s="519">
        <v>0</v>
      </c>
      <c r="BP195" s="519">
        <v>0</v>
      </c>
      <c r="BQ195" s="519">
        <v>0</v>
      </c>
      <c r="BR195" s="519">
        <v>0</v>
      </c>
      <c r="BS195" s="519">
        <v>0</v>
      </c>
      <c r="BT195" s="519">
        <v>0</v>
      </c>
      <c r="BU195" s="519">
        <v>0</v>
      </c>
      <c r="BV195" s="519">
        <v>0</v>
      </c>
      <c r="BW195" s="519">
        <v>0</v>
      </c>
      <c r="BX195" s="519">
        <v>0</v>
      </c>
      <c r="BY195" s="519">
        <v>0</v>
      </c>
      <c r="BZ195" s="519">
        <v>0</v>
      </c>
      <c r="CA195" s="519">
        <v>0</v>
      </c>
      <c r="CB195" s="519">
        <v>0</v>
      </c>
      <c r="CC195" s="519">
        <v>0</v>
      </c>
      <c r="CD195" s="519">
        <v>0</v>
      </c>
      <c r="CE195" s="519">
        <v>0</v>
      </c>
      <c r="CF195" s="519">
        <v>0</v>
      </c>
      <c r="CG195" s="519">
        <v>0</v>
      </c>
      <c r="CH195" s="519">
        <v>0</v>
      </c>
      <c r="CI195" s="519">
        <v>0</v>
      </c>
      <c r="CJ195" s="519">
        <v>0</v>
      </c>
      <c r="CK195" s="519">
        <v>0</v>
      </c>
      <c r="CL195" s="519">
        <v>0</v>
      </c>
      <c r="CM195" s="519">
        <v>0</v>
      </c>
      <c r="CN195" s="519">
        <v>0</v>
      </c>
      <c r="CO195" s="519">
        <v>0</v>
      </c>
      <c r="CP195" s="519">
        <v>0</v>
      </c>
      <c r="CQ195" s="519">
        <v>0</v>
      </c>
      <c r="CR195" s="519">
        <v>0</v>
      </c>
      <c r="CS195" s="519">
        <v>0</v>
      </c>
      <c r="CT195" s="519">
        <v>0</v>
      </c>
      <c r="CU195" s="519">
        <v>0</v>
      </c>
      <c r="CV195" s="519">
        <v>0</v>
      </c>
      <c r="CW195" s="519">
        <v>0</v>
      </c>
      <c r="CX195" s="519">
        <v>0</v>
      </c>
      <c r="CY195" s="519">
        <v>0</v>
      </c>
      <c r="CZ195" s="519">
        <v>0</v>
      </c>
      <c r="DA195" s="519">
        <v>0</v>
      </c>
      <c r="DB195" s="519">
        <v>0</v>
      </c>
      <c r="DC195" s="519">
        <v>0</v>
      </c>
      <c r="DD195" s="519">
        <v>0</v>
      </c>
      <c r="DE195" s="519">
        <v>0</v>
      </c>
      <c r="DF195" s="519">
        <v>0</v>
      </c>
      <c r="DG195" s="519">
        <v>0</v>
      </c>
      <c r="DH195" s="519">
        <v>0</v>
      </c>
      <c r="DI195" s="519">
        <v>0</v>
      </c>
      <c r="DJ195" s="519">
        <v>0</v>
      </c>
      <c r="DK195" s="519">
        <v>0</v>
      </c>
      <c r="DL195" s="519">
        <v>0</v>
      </c>
      <c r="DM195" s="519">
        <v>0</v>
      </c>
      <c r="DN195" s="519">
        <v>0</v>
      </c>
      <c r="DO195" s="519">
        <v>0</v>
      </c>
      <c r="DP195" s="519">
        <v>0</v>
      </c>
      <c r="DQ195" s="519">
        <v>0</v>
      </c>
      <c r="DR195" s="519">
        <v>0</v>
      </c>
      <c r="DS195" s="519">
        <v>0</v>
      </c>
      <c r="DT195" s="519">
        <v>0</v>
      </c>
      <c r="DU195" s="519">
        <v>0</v>
      </c>
      <c r="DV195" s="519">
        <v>0</v>
      </c>
      <c r="DW195" s="519">
        <v>0</v>
      </c>
      <c r="DX195" s="519">
        <v>0</v>
      </c>
      <c r="DY195" s="131"/>
      <c r="DZ195" s="337"/>
      <c r="EA195" s="519" t="s">
        <v>1061</v>
      </c>
      <c r="EB195" s="519" t="s">
        <v>1060</v>
      </c>
      <c r="EC195" s="519">
        <v>14</v>
      </c>
      <c r="ED195" s="521" t="str">
        <f t="shared" si="11"/>
        <v>SDN150214</v>
      </c>
      <c r="EE195" s="519">
        <v>10000</v>
      </c>
      <c r="EF195" s="519">
        <v>10000</v>
      </c>
      <c r="EG195" s="519">
        <v>10000</v>
      </c>
      <c r="EH195" s="519">
        <v>10000</v>
      </c>
      <c r="EI195" s="519">
        <v>10000</v>
      </c>
      <c r="EJ195" s="519">
        <v>10000</v>
      </c>
      <c r="EK195" s="519">
        <v>10000</v>
      </c>
      <c r="EL195" s="519">
        <v>10000</v>
      </c>
      <c r="EM195" s="519">
        <v>10000</v>
      </c>
      <c r="EN195" s="519">
        <v>10000</v>
      </c>
      <c r="EO195" s="519">
        <v>10000</v>
      </c>
      <c r="EP195" s="519">
        <v>10000</v>
      </c>
      <c r="EQ195" s="519">
        <v>10000</v>
      </c>
      <c r="ER195" s="519">
        <v>10000</v>
      </c>
      <c r="ES195" s="519">
        <v>10000</v>
      </c>
      <c r="ET195" s="519">
        <v>10000</v>
      </c>
      <c r="EU195" s="519">
        <v>10000</v>
      </c>
      <c r="EV195" s="519">
        <v>10000</v>
      </c>
      <c r="EW195" s="519">
        <v>10000</v>
      </c>
      <c r="EX195" s="519">
        <v>10000</v>
      </c>
      <c r="EY195" s="519">
        <v>10000</v>
      </c>
      <c r="EZ195" s="519">
        <v>10000</v>
      </c>
      <c r="FA195" s="519">
        <v>10000</v>
      </c>
      <c r="FB195" s="519">
        <v>10000</v>
      </c>
      <c r="FC195" s="519">
        <v>10000</v>
      </c>
      <c r="FD195" s="519">
        <v>10000</v>
      </c>
      <c r="FE195" s="519">
        <v>10000</v>
      </c>
      <c r="FF195" s="519">
        <v>10000</v>
      </c>
      <c r="FG195" s="519">
        <v>10000</v>
      </c>
      <c r="FH195" s="519">
        <v>10000</v>
      </c>
      <c r="FI195" s="519">
        <v>0</v>
      </c>
      <c r="FJ195" s="519">
        <v>0</v>
      </c>
      <c r="FK195" s="519">
        <v>0</v>
      </c>
      <c r="FL195" s="519">
        <v>0</v>
      </c>
      <c r="FM195" s="519">
        <v>0</v>
      </c>
      <c r="FN195" s="519">
        <v>0</v>
      </c>
      <c r="FO195" s="519">
        <v>0</v>
      </c>
      <c r="FP195" s="519">
        <v>0</v>
      </c>
      <c r="FQ195" s="519">
        <v>0</v>
      </c>
      <c r="FR195" s="519">
        <v>0</v>
      </c>
      <c r="FS195" s="519">
        <v>0</v>
      </c>
      <c r="FT195" s="519">
        <v>0</v>
      </c>
      <c r="FU195" s="519">
        <v>0</v>
      </c>
      <c r="FV195" s="519">
        <v>0</v>
      </c>
      <c r="FW195" s="519">
        <v>0</v>
      </c>
      <c r="FX195" s="519">
        <v>0</v>
      </c>
      <c r="FY195" s="519">
        <v>0</v>
      </c>
      <c r="FZ195" s="519">
        <v>0</v>
      </c>
      <c r="GA195" s="519">
        <v>0</v>
      </c>
      <c r="GB195" s="519">
        <v>0</v>
      </c>
      <c r="GC195" s="519">
        <v>0</v>
      </c>
      <c r="GD195" s="519">
        <v>0</v>
      </c>
      <c r="GE195" s="519">
        <v>0</v>
      </c>
      <c r="GF195" s="519">
        <v>0</v>
      </c>
      <c r="GG195" s="519">
        <v>0</v>
      </c>
      <c r="GH195" s="519">
        <v>0</v>
      </c>
      <c r="GI195" s="519">
        <v>0</v>
      </c>
      <c r="GJ195" s="519">
        <v>0</v>
      </c>
      <c r="GK195" s="519">
        <v>0</v>
      </c>
      <c r="GL195" s="519">
        <v>0</v>
      </c>
      <c r="GM195" s="519">
        <v>0</v>
      </c>
      <c r="GN195" s="519">
        <v>0</v>
      </c>
      <c r="GO195" s="519">
        <v>0</v>
      </c>
      <c r="GP195" s="519">
        <v>0</v>
      </c>
      <c r="GQ195" s="519">
        <v>0</v>
      </c>
      <c r="GR195" s="519">
        <v>0</v>
      </c>
      <c r="GS195" s="519">
        <v>0</v>
      </c>
      <c r="GT195" s="519">
        <v>0</v>
      </c>
      <c r="GU195" s="519">
        <v>0</v>
      </c>
      <c r="GV195" s="519">
        <v>0</v>
      </c>
      <c r="GW195" s="519">
        <v>0</v>
      </c>
      <c r="GX195" s="519">
        <v>0</v>
      </c>
      <c r="GY195" s="519">
        <v>0</v>
      </c>
      <c r="GZ195" s="519">
        <v>0</v>
      </c>
      <c r="HA195" s="519">
        <v>0</v>
      </c>
      <c r="HB195" s="519">
        <v>0</v>
      </c>
      <c r="HC195" s="519">
        <v>0</v>
      </c>
      <c r="HD195" s="519">
        <v>0</v>
      </c>
      <c r="HE195" s="519">
        <v>0</v>
      </c>
      <c r="HF195" s="519">
        <v>0</v>
      </c>
      <c r="HG195" s="519">
        <v>0</v>
      </c>
      <c r="HH195" s="519">
        <v>0</v>
      </c>
      <c r="HI195" s="519">
        <v>0</v>
      </c>
      <c r="HJ195" s="519">
        <v>0</v>
      </c>
      <c r="HK195" s="519">
        <v>0</v>
      </c>
      <c r="HL195" s="519">
        <v>0</v>
      </c>
      <c r="HM195" s="519">
        <v>0</v>
      </c>
      <c r="HN195" s="519">
        <v>0</v>
      </c>
      <c r="HO195" s="519">
        <v>0</v>
      </c>
      <c r="HP195" s="519">
        <v>0</v>
      </c>
      <c r="HQ195" s="519">
        <v>0</v>
      </c>
      <c r="HR195" s="519">
        <v>0</v>
      </c>
      <c r="HS195" s="519">
        <v>0</v>
      </c>
      <c r="HT195" s="519">
        <v>0</v>
      </c>
      <c r="HU195" s="519">
        <v>0</v>
      </c>
      <c r="HV195" s="519">
        <v>0</v>
      </c>
      <c r="HW195" s="519">
        <v>0</v>
      </c>
      <c r="HX195" s="519">
        <v>0</v>
      </c>
      <c r="HY195" s="519">
        <v>0</v>
      </c>
      <c r="HZ195" s="519">
        <v>0</v>
      </c>
      <c r="IA195" s="519">
        <v>0</v>
      </c>
      <c r="IB195" s="519">
        <v>0</v>
      </c>
      <c r="IC195" s="519">
        <v>0</v>
      </c>
      <c r="ID195" s="519">
        <v>0</v>
      </c>
      <c r="IE195" s="519">
        <v>0</v>
      </c>
      <c r="IF195" s="519">
        <v>0</v>
      </c>
      <c r="IG195" s="519">
        <v>0</v>
      </c>
      <c r="IH195" s="519">
        <v>0</v>
      </c>
      <c r="II195" s="519">
        <v>0</v>
      </c>
      <c r="IJ195" s="519">
        <v>0</v>
      </c>
      <c r="IK195" s="519">
        <v>0</v>
      </c>
    </row>
    <row r="196" spans="1:245" hidden="1">
      <c r="A196" s="337"/>
      <c r="B196" s="519" t="s">
        <v>1058</v>
      </c>
      <c r="C196" s="519"/>
      <c r="D196" s="519"/>
      <c r="E196" s="519"/>
      <c r="F196" s="519">
        <v>1</v>
      </c>
      <c r="G196" s="519"/>
      <c r="H196" s="519">
        <v>19</v>
      </c>
      <c r="I196" s="519">
        <v>4</v>
      </c>
      <c r="J196" s="519" t="str">
        <f t="shared" ref="J196:J259" si="12">B196&amp;TEXT(F196,"00")&amp;TEXT(H196,"00")&amp;TEXT(I196,"00")</f>
        <v>SDN10011904</v>
      </c>
      <c r="K196" s="519">
        <v>970</v>
      </c>
      <c r="M196" s="337"/>
      <c r="N196" s="519" t="s">
        <v>1061</v>
      </c>
      <c r="O196" s="519" t="s">
        <v>1060</v>
      </c>
      <c r="P196" s="519">
        <v>15</v>
      </c>
      <c r="Q196" s="183" t="str">
        <f t="shared" si="10"/>
        <v>SDN150215</v>
      </c>
      <c r="R196" s="519">
        <v>0</v>
      </c>
      <c r="S196" s="519">
        <v>0</v>
      </c>
      <c r="T196" s="519">
        <v>0</v>
      </c>
      <c r="U196" s="519">
        <v>0</v>
      </c>
      <c r="V196" s="519">
        <v>0</v>
      </c>
      <c r="W196" s="519">
        <v>0</v>
      </c>
      <c r="X196" s="519">
        <v>0</v>
      </c>
      <c r="Y196" s="519">
        <v>0</v>
      </c>
      <c r="Z196" s="519">
        <v>0</v>
      </c>
      <c r="AA196" s="519">
        <v>0</v>
      </c>
      <c r="AB196" s="519">
        <v>0</v>
      </c>
      <c r="AC196" s="519">
        <v>0</v>
      </c>
      <c r="AD196" s="519">
        <v>0</v>
      </c>
      <c r="AE196" s="519">
        <v>0</v>
      </c>
      <c r="AF196" s="519">
        <v>0</v>
      </c>
      <c r="AG196" s="519">
        <v>0</v>
      </c>
      <c r="AH196" s="519">
        <v>0</v>
      </c>
      <c r="AI196" s="519">
        <v>0</v>
      </c>
      <c r="AJ196" s="519">
        <v>0</v>
      </c>
      <c r="AK196" s="519">
        <v>0</v>
      </c>
      <c r="AL196" s="519">
        <v>0</v>
      </c>
      <c r="AM196" s="519">
        <v>0</v>
      </c>
      <c r="AN196" s="519">
        <v>0</v>
      </c>
      <c r="AO196" s="519">
        <v>0</v>
      </c>
      <c r="AP196" s="519">
        <v>0</v>
      </c>
      <c r="AQ196" s="519">
        <v>0</v>
      </c>
      <c r="AR196" s="519">
        <v>0</v>
      </c>
      <c r="AS196" s="519">
        <v>0</v>
      </c>
      <c r="AT196" s="519">
        <v>0</v>
      </c>
      <c r="AU196" s="519">
        <v>10000</v>
      </c>
      <c r="AV196" s="519">
        <v>0</v>
      </c>
      <c r="AW196" s="519">
        <v>0</v>
      </c>
      <c r="AX196" s="519">
        <v>0</v>
      </c>
      <c r="AY196" s="519">
        <v>0</v>
      </c>
      <c r="AZ196" s="519">
        <v>0</v>
      </c>
      <c r="BA196" s="519">
        <v>0</v>
      </c>
      <c r="BB196" s="519">
        <v>0</v>
      </c>
      <c r="BC196" s="519">
        <v>0</v>
      </c>
      <c r="BD196" s="519">
        <v>0</v>
      </c>
      <c r="BE196" s="519">
        <v>0</v>
      </c>
      <c r="BF196" s="519">
        <v>0</v>
      </c>
      <c r="BG196" s="519">
        <v>0</v>
      </c>
      <c r="BH196" s="519">
        <v>0</v>
      </c>
      <c r="BI196" s="519">
        <v>0</v>
      </c>
      <c r="BJ196" s="519">
        <v>0</v>
      </c>
      <c r="BK196" s="519">
        <v>0</v>
      </c>
      <c r="BL196" s="519">
        <v>0</v>
      </c>
      <c r="BM196" s="519">
        <v>0</v>
      </c>
      <c r="BN196" s="519">
        <v>0</v>
      </c>
      <c r="BO196" s="519">
        <v>0</v>
      </c>
      <c r="BP196" s="519">
        <v>0</v>
      </c>
      <c r="BQ196" s="519">
        <v>0</v>
      </c>
      <c r="BR196" s="519">
        <v>0</v>
      </c>
      <c r="BS196" s="519">
        <v>0</v>
      </c>
      <c r="BT196" s="519">
        <v>0</v>
      </c>
      <c r="BU196" s="519">
        <v>0</v>
      </c>
      <c r="BV196" s="519">
        <v>0</v>
      </c>
      <c r="BW196" s="519">
        <v>0</v>
      </c>
      <c r="BX196" s="519">
        <v>0</v>
      </c>
      <c r="BY196" s="519">
        <v>0</v>
      </c>
      <c r="BZ196" s="519">
        <v>0</v>
      </c>
      <c r="CA196" s="519">
        <v>0</v>
      </c>
      <c r="CB196" s="519">
        <v>0</v>
      </c>
      <c r="CC196" s="519">
        <v>0</v>
      </c>
      <c r="CD196" s="519">
        <v>0</v>
      </c>
      <c r="CE196" s="519">
        <v>0</v>
      </c>
      <c r="CF196" s="519">
        <v>0</v>
      </c>
      <c r="CG196" s="519">
        <v>0</v>
      </c>
      <c r="CH196" s="519">
        <v>0</v>
      </c>
      <c r="CI196" s="519">
        <v>0</v>
      </c>
      <c r="CJ196" s="519">
        <v>0</v>
      </c>
      <c r="CK196" s="519">
        <v>0</v>
      </c>
      <c r="CL196" s="519">
        <v>0</v>
      </c>
      <c r="CM196" s="519">
        <v>0</v>
      </c>
      <c r="CN196" s="519">
        <v>0</v>
      </c>
      <c r="CO196" s="519">
        <v>0</v>
      </c>
      <c r="CP196" s="519">
        <v>0</v>
      </c>
      <c r="CQ196" s="519">
        <v>0</v>
      </c>
      <c r="CR196" s="519">
        <v>0</v>
      </c>
      <c r="CS196" s="519">
        <v>0</v>
      </c>
      <c r="CT196" s="519">
        <v>0</v>
      </c>
      <c r="CU196" s="519">
        <v>0</v>
      </c>
      <c r="CV196" s="519">
        <v>0</v>
      </c>
      <c r="CW196" s="519">
        <v>0</v>
      </c>
      <c r="CX196" s="519">
        <v>0</v>
      </c>
      <c r="CY196" s="519">
        <v>0</v>
      </c>
      <c r="CZ196" s="519">
        <v>0</v>
      </c>
      <c r="DA196" s="519">
        <v>0</v>
      </c>
      <c r="DB196" s="519">
        <v>0</v>
      </c>
      <c r="DC196" s="519">
        <v>0</v>
      </c>
      <c r="DD196" s="519">
        <v>0</v>
      </c>
      <c r="DE196" s="519">
        <v>0</v>
      </c>
      <c r="DF196" s="519">
        <v>0</v>
      </c>
      <c r="DG196" s="519">
        <v>0</v>
      </c>
      <c r="DH196" s="519">
        <v>0</v>
      </c>
      <c r="DI196" s="519">
        <v>0</v>
      </c>
      <c r="DJ196" s="519">
        <v>0</v>
      </c>
      <c r="DK196" s="519">
        <v>0</v>
      </c>
      <c r="DL196" s="519">
        <v>0</v>
      </c>
      <c r="DM196" s="519">
        <v>0</v>
      </c>
      <c r="DN196" s="519">
        <v>0</v>
      </c>
      <c r="DO196" s="519">
        <v>0</v>
      </c>
      <c r="DP196" s="519">
        <v>0</v>
      </c>
      <c r="DQ196" s="519">
        <v>0</v>
      </c>
      <c r="DR196" s="519">
        <v>0</v>
      </c>
      <c r="DS196" s="519">
        <v>0</v>
      </c>
      <c r="DT196" s="519">
        <v>0</v>
      </c>
      <c r="DU196" s="519">
        <v>0</v>
      </c>
      <c r="DV196" s="519">
        <v>0</v>
      </c>
      <c r="DW196" s="519">
        <v>0</v>
      </c>
      <c r="DX196" s="519">
        <v>0</v>
      </c>
      <c r="DY196" s="131"/>
      <c r="DZ196" s="337"/>
      <c r="EA196" s="519" t="s">
        <v>1061</v>
      </c>
      <c r="EB196" s="519" t="s">
        <v>1060</v>
      </c>
      <c r="EC196" s="519">
        <v>15</v>
      </c>
      <c r="ED196" s="521" t="str">
        <f t="shared" si="11"/>
        <v>SDN150215</v>
      </c>
      <c r="EE196" s="519">
        <v>10000</v>
      </c>
      <c r="EF196" s="519">
        <v>10000</v>
      </c>
      <c r="EG196" s="519">
        <v>10000</v>
      </c>
      <c r="EH196" s="519">
        <v>10000</v>
      </c>
      <c r="EI196" s="519">
        <v>10000</v>
      </c>
      <c r="EJ196" s="519">
        <v>10000</v>
      </c>
      <c r="EK196" s="519">
        <v>10000</v>
      </c>
      <c r="EL196" s="519">
        <v>10000</v>
      </c>
      <c r="EM196" s="519">
        <v>10000</v>
      </c>
      <c r="EN196" s="519">
        <v>10000</v>
      </c>
      <c r="EO196" s="519">
        <v>10000</v>
      </c>
      <c r="EP196" s="519">
        <v>10000</v>
      </c>
      <c r="EQ196" s="519">
        <v>10000</v>
      </c>
      <c r="ER196" s="519">
        <v>10000</v>
      </c>
      <c r="ES196" s="519">
        <v>10000</v>
      </c>
      <c r="ET196" s="519">
        <v>10000</v>
      </c>
      <c r="EU196" s="519">
        <v>10000</v>
      </c>
      <c r="EV196" s="519">
        <v>10000</v>
      </c>
      <c r="EW196" s="519">
        <v>10000</v>
      </c>
      <c r="EX196" s="519">
        <v>10000</v>
      </c>
      <c r="EY196" s="519">
        <v>10000</v>
      </c>
      <c r="EZ196" s="519">
        <v>10000</v>
      </c>
      <c r="FA196" s="519">
        <v>10000</v>
      </c>
      <c r="FB196" s="519">
        <v>10000</v>
      </c>
      <c r="FC196" s="519">
        <v>10000</v>
      </c>
      <c r="FD196" s="519">
        <v>10000</v>
      </c>
      <c r="FE196" s="519">
        <v>10000</v>
      </c>
      <c r="FF196" s="519">
        <v>10000</v>
      </c>
      <c r="FG196" s="519">
        <v>10000</v>
      </c>
      <c r="FH196" s="519">
        <v>10000</v>
      </c>
      <c r="FI196" s="519">
        <v>0</v>
      </c>
      <c r="FJ196" s="519">
        <v>0</v>
      </c>
      <c r="FK196" s="519">
        <v>0</v>
      </c>
      <c r="FL196" s="519">
        <v>0</v>
      </c>
      <c r="FM196" s="519">
        <v>0</v>
      </c>
      <c r="FN196" s="519">
        <v>0</v>
      </c>
      <c r="FO196" s="519">
        <v>0</v>
      </c>
      <c r="FP196" s="519">
        <v>0</v>
      </c>
      <c r="FQ196" s="519">
        <v>0</v>
      </c>
      <c r="FR196" s="519">
        <v>0</v>
      </c>
      <c r="FS196" s="519">
        <v>0</v>
      </c>
      <c r="FT196" s="519">
        <v>0</v>
      </c>
      <c r="FU196" s="519">
        <v>0</v>
      </c>
      <c r="FV196" s="519">
        <v>0</v>
      </c>
      <c r="FW196" s="519">
        <v>0</v>
      </c>
      <c r="FX196" s="519">
        <v>0</v>
      </c>
      <c r="FY196" s="519">
        <v>0</v>
      </c>
      <c r="FZ196" s="519">
        <v>0</v>
      </c>
      <c r="GA196" s="519">
        <v>0</v>
      </c>
      <c r="GB196" s="519">
        <v>0</v>
      </c>
      <c r="GC196" s="519">
        <v>0</v>
      </c>
      <c r="GD196" s="519">
        <v>0</v>
      </c>
      <c r="GE196" s="519">
        <v>0</v>
      </c>
      <c r="GF196" s="519">
        <v>0</v>
      </c>
      <c r="GG196" s="519">
        <v>0</v>
      </c>
      <c r="GH196" s="519">
        <v>0</v>
      </c>
      <c r="GI196" s="519">
        <v>0</v>
      </c>
      <c r="GJ196" s="519">
        <v>0</v>
      </c>
      <c r="GK196" s="519">
        <v>0</v>
      </c>
      <c r="GL196" s="519">
        <v>0</v>
      </c>
      <c r="GM196" s="519">
        <v>0</v>
      </c>
      <c r="GN196" s="519">
        <v>0</v>
      </c>
      <c r="GO196" s="519">
        <v>0</v>
      </c>
      <c r="GP196" s="519">
        <v>0</v>
      </c>
      <c r="GQ196" s="519">
        <v>0</v>
      </c>
      <c r="GR196" s="519">
        <v>0</v>
      </c>
      <c r="GS196" s="519">
        <v>0</v>
      </c>
      <c r="GT196" s="519">
        <v>0</v>
      </c>
      <c r="GU196" s="519">
        <v>0</v>
      </c>
      <c r="GV196" s="519">
        <v>0</v>
      </c>
      <c r="GW196" s="519">
        <v>0</v>
      </c>
      <c r="GX196" s="519">
        <v>0</v>
      </c>
      <c r="GY196" s="519">
        <v>0</v>
      </c>
      <c r="GZ196" s="519">
        <v>0</v>
      </c>
      <c r="HA196" s="519">
        <v>0</v>
      </c>
      <c r="HB196" s="519">
        <v>0</v>
      </c>
      <c r="HC196" s="519">
        <v>0</v>
      </c>
      <c r="HD196" s="519">
        <v>0</v>
      </c>
      <c r="HE196" s="519">
        <v>0</v>
      </c>
      <c r="HF196" s="519">
        <v>0</v>
      </c>
      <c r="HG196" s="519">
        <v>0</v>
      </c>
      <c r="HH196" s="519">
        <v>0</v>
      </c>
      <c r="HI196" s="519">
        <v>0</v>
      </c>
      <c r="HJ196" s="519">
        <v>0</v>
      </c>
      <c r="HK196" s="519">
        <v>0</v>
      </c>
      <c r="HL196" s="519">
        <v>0</v>
      </c>
      <c r="HM196" s="519">
        <v>0</v>
      </c>
      <c r="HN196" s="519">
        <v>0</v>
      </c>
      <c r="HO196" s="519">
        <v>0</v>
      </c>
      <c r="HP196" s="519">
        <v>0</v>
      </c>
      <c r="HQ196" s="519">
        <v>0</v>
      </c>
      <c r="HR196" s="519">
        <v>0</v>
      </c>
      <c r="HS196" s="519">
        <v>0</v>
      </c>
      <c r="HT196" s="519">
        <v>0</v>
      </c>
      <c r="HU196" s="519">
        <v>0</v>
      </c>
      <c r="HV196" s="519">
        <v>0</v>
      </c>
      <c r="HW196" s="519">
        <v>0</v>
      </c>
      <c r="HX196" s="519">
        <v>0</v>
      </c>
      <c r="HY196" s="519">
        <v>0</v>
      </c>
      <c r="HZ196" s="519">
        <v>0</v>
      </c>
      <c r="IA196" s="519">
        <v>0</v>
      </c>
      <c r="IB196" s="519">
        <v>0</v>
      </c>
      <c r="IC196" s="519">
        <v>0</v>
      </c>
      <c r="ID196" s="519">
        <v>0</v>
      </c>
      <c r="IE196" s="519">
        <v>0</v>
      </c>
      <c r="IF196" s="519">
        <v>0</v>
      </c>
      <c r="IG196" s="519">
        <v>0</v>
      </c>
      <c r="IH196" s="519">
        <v>0</v>
      </c>
      <c r="II196" s="519">
        <v>0</v>
      </c>
      <c r="IJ196" s="519">
        <v>0</v>
      </c>
      <c r="IK196" s="519">
        <v>0</v>
      </c>
    </row>
    <row r="197" spans="1:245" hidden="1">
      <c r="A197" s="337"/>
      <c r="B197" s="519" t="s">
        <v>1058</v>
      </c>
      <c r="C197" s="519"/>
      <c r="D197" s="519"/>
      <c r="E197" s="519"/>
      <c r="F197" s="519">
        <v>1</v>
      </c>
      <c r="G197" s="519"/>
      <c r="H197" s="519">
        <v>19</v>
      </c>
      <c r="I197" s="519">
        <v>5</v>
      </c>
      <c r="J197" s="519" t="str">
        <f t="shared" si="12"/>
        <v>SDN10011905</v>
      </c>
      <c r="K197" s="519">
        <v>970</v>
      </c>
      <c r="M197" s="337"/>
      <c r="N197" s="519" t="s">
        <v>1061</v>
      </c>
      <c r="O197" s="519" t="s">
        <v>1060</v>
      </c>
      <c r="P197" s="519">
        <v>16</v>
      </c>
      <c r="Q197" s="183" t="str">
        <f t="shared" si="10"/>
        <v>SDN150216</v>
      </c>
      <c r="R197" s="519">
        <v>0</v>
      </c>
      <c r="S197" s="519">
        <v>0</v>
      </c>
      <c r="T197" s="519">
        <v>0</v>
      </c>
      <c r="U197" s="519">
        <v>0</v>
      </c>
      <c r="V197" s="519">
        <v>0</v>
      </c>
      <c r="W197" s="519">
        <v>0</v>
      </c>
      <c r="X197" s="519">
        <v>0</v>
      </c>
      <c r="Y197" s="519">
        <v>0</v>
      </c>
      <c r="Z197" s="519">
        <v>0</v>
      </c>
      <c r="AA197" s="519">
        <v>0</v>
      </c>
      <c r="AB197" s="519">
        <v>0</v>
      </c>
      <c r="AC197" s="519">
        <v>0</v>
      </c>
      <c r="AD197" s="519">
        <v>0</v>
      </c>
      <c r="AE197" s="519">
        <v>0</v>
      </c>
      <c r="AF197" s="519">
        <v>0</v>
      </c>
      <c r="AG197" s="519">
        <v>0</v>
      </c>
      <c r="AH197" s="519">
        <v>0</v>
      </c>
      <c r="AI197" s="519">
        <v>0</v>
      </c>
      <c r="AJ197" s="519">
        <v>0</v>
      </c>
      <c r="AK197" s="519">
        <v>0</v>
      </c>
      <c r="AL197" s="519">
        <v>0</v>
      </c>
      <c r="AM197" s="519">
        <v>0</v>
      </c>
      <c r="AN197" s="519">
        <v>0</v>
      </c>
      <c r="AO197" s="519">
        <v>0</v>
      </c>
      <c r="AP197" s="519">
        <v>0</v>
      </c>
      <c r="AQ197" s="519">
        <v>0</v>
      </c>
      <c r="AR197" s="519">
        <v>0</v>
      </c>
      <c r="AS197" s="519">
        <v>0</v>
      </c>
      <c r="AT197" s="519">
        <v>0</v>
      </c>
      <c r="AU197" s="519">
        <v>10000</v>
      </c>
      <c r="AV197" s="519">
        <v>0</v>
      </c>
      <c r="AW197" s="519">
        <v>0</v>
      </c>
      <c r="AX197" s="519">
        <v>0</v>
      </c>
      <c r="AY197" s="519">
        <v>0</v>
      </c>
      <c r="AZ197" s="519">
        <v>0</v>
      </c>
      <c r="BA197" s="519">
        <v>0</v>
      </c>
      <c r="BB197" s="519">
        <v>0</v>
      </c>
      <c r="BC197" s="519">
        <v>0</v>
      </c>
      <c r="BD197" s="519">
        <v>0</v>
      </c>
      <c r="BE197" s="519">
        <v>0</v>
      </c>
      <c r="BF197" s="519">
        <v>0</v>
      </c>
      <c r="BG197" s="519">
        <v>0</v>
      </c>
      <c r="BH197" s="519">
        <v>0</v>
      </c>
      <c r="BI197" s="519">
        <v>0</v>
      </c>
      <c r="BJ197" s="519">
        <v>0</v>
      </c>
      <c r="BK197" s="519">
        <v>0</v>
      </c>
      <c r="BL197" s="519">
        <v>0</v>
      </c>
      <c r="BM197" s="519">
        <v>0</v>
      </c>
      <c r="BN197" s="519">
        <v>0</v>
      </c>
      <c r="BO197" s="519">
        <v>0</v>
      </c>
      <c r="BP197" s="519">
        <v>0</v>
      </c>
      <c r="BQ197" s="519">
        <v>0</v>
      </c>
      <c r="BR197" s="519">
        <v>0</v>
      </c>
      <c r="BS197" s="519">
        <v>0</v>
      </c>
      <c r="BT197" s="519">
        <v>0</v>
      </c>
      <c r="BU197" s="519">
        <v>0</v>
      </c>
      <c r="BV197" s="519">
        <v>0</v>
      </c>
      <c r="BW197" s="519">
        <v>0</v>
      </c>
      <c r="BX197" s="519">
        <v>0</v>
      </c>
      <c r="BY197" s="519">
        <v>0</v>
      </c>
      <c r="BZ197" s="519">
        <v>0</v>
      </c>
      <c r="CA197" s="519">
        <v>0</v>
      </c>
      <c r="CB197" s="519">
        <v>0</v>
      </c>
      <c r="CC197" s="519">
        <v>0</v>
      </c>
      <c r="CD197" s="519">
        <v>0</v>
      </c>
      <c r="CE197" s="519">
        <v>0</v>
      </c>
      <c r="CF197" s="519">
        <v>0</v>
      </c>
      <c r="CG197" s="519">
        <v>0</v>
      </c>
      <c r="CH197" s="519">
        <v>0</v>
      </c>
      <c r="CI197" s="519">
        <v>0</v>
      </c>
      <c r="CJ197" s="519">
        <v>0</v>
      </c>
      <c r="CK197" s="519">
        <v>0</v>
      </c>
      <c r="CL197" s="519">
        <v>0</v>
      </c>
      <c r="CM197" s="519">
        <v>0</v>
      </c>
      <c r="CN197" s="519">
        <v>0</v>
      </c>
      <c r="CO197" s="519">
        <v>0</v>
      </c>
      <c r="CP197" s="519">
        <v>0</v>
      </c>
      <c r="CQ197" s="519">
        <v>0</v>
      </c>
      <c r="CR197" s="519">
        <v>0</v>
      </c>
      <c r="CS197" s="519">
        <v>0</v>
      </c>
      <c r="CT197" s="519">
        <v>0</v>
      </c>
      <c r="CU197" s="519">
        <v>0</v>
      </c>
      <c r="CV197" s="519">
        <v>0</v>
      </c>
      <c r="CW197" s="519">
        <v>0</v>
      </c>
      <c r="CX197" s="519">
        <v>0</v>
      </c>
      <c r="CY197" s="519">
        <v>0</v>
      </c>
      <c r="CZ197" s="519">
        <v>0</v>
      </c>
      <c r="DA197" s="519">
        <v>0</v>
      </c>
      <c r="DB197" s="519">
        <v>0</v>
      </c>
      <c r="DC197" s="519">
        <v>0</v>
      </c>
      <c r="DD197" s="519">
        <v>0</v>
      </c>
      <c r="DE197" s="519">
        <v>0</v>
      </c>
      <c r="DF197" s="519">
        <v>0</v>
      </c>
      <c r="DG197" s="519">
        <v>0</v>
      </c>
      <c r="DH197" s="519">
        <v>0</v>
      </c>
      <c r="DI197" s="519">
        <v>0</v>
      </c>
      <c r="DJ197" s="519">
        <v>0</v>
      </c>
      <c r="DK197" s="519">
        <v>0</v>
      </c>
      <c r="DL197" s="519">
        <v>0</v>
      </c>
      <c r="DM197" s="519">
        <v>0</v>
      </c>
      <c r="DN197" s="519">
        <v>0</v>
      </c>
      <c r="DO197" s="519">
        <v>0</v>
      </c>
      <c r="DP197" s="519">
        <v>0</v>
      </c>
      <c r="DQ197" s="519">
        <v>0</v>
      </c>
      <c r="DR197" s="519">
        <v>0</v>
      </c>
      <c r="DS197" s="519">
        <v>0</v>
      </c>
      <c r="DT197" s="519">
        <v>0</v>
      </c>
      <c r="DU197" s="519">
        <v>0</v>
      </c>
      <c r="DV197" s="519">
        <v>0</v>
      </c>
      <c r="DW197" s="519">
        <v>0</v>
      </c>
      <c r="DX197" s="519">
        <v>0</v>
      </c>
      <c r="DY197" s="131"/>
      <c r="DZ197" s="337"/>
      <c r="EA197" s="519" t="s">
        <v>1061</v>
      </c>
      <c r="EB197" s="519" t="s">
        <v>1060</v>
      </c>
      <c r="EC197" s="519">
        <v>16</v>
      </c>
      <c r="ED197" s="521" t="str">
        <f t="shared" si="11"/>
        <v>SDN150216</v>
      </c>
      <c r="EE197" s="519">
        <v>10000</v>
      </c>
      <c r="EF197" s="519">
        <v>10000</v>
      </c>
      <c r="EG197" s="519">
        <v>10000</v>
      </c>
      <c r="EH197" s="519">
        <v>10000</v>
      </c>
      <c r="EI197" s="519">
        <v>10000</v>
      </c>
      <c r="EJ197" s="519">
        <v>10000</v>
      </c>
      <c r="EK197" s="519">
        <v>10000</v>
      </c>
      <c r="EL197" s="519">
        <v>10000</v>
      </c>
      <c r="EM197" s="519">
        <v>10000</v>
      </c>
      <c r="EN197" s="519">
        <v>10000</v>
      </c>
      <c r="EO197" s="519">
        <v>10000</v>
      </c>
      <c r="EP197" s="519">
        <v>10000</v>
      </c>
      <c r="EQ197" s="519">
        <v>10000</v>
      </c>
      <c r="ER197" s="519">
        <v>10000</v>
      </c>
      <c r="ES197" s="519">
        <v>10000</v>
      </c>
      <c r="ET197" s="519">
        <v>10000</v>
      </c>
      <c r="EU197" s="519">
        <v>10000</v>
      </c>
      <c r="EV197" s="519">
        <v>10000</v>
      </c>
      <c r="EW197" s="519">
        <v>10000</v>
      </c>
      <c r="EX197" s="519">
        <v>10000</v>
      </c>
      <c r="EY197" s="519">
        <v>10000</v>
      </c>
      <c r="EZ197" s="519">
        <v>10000</v>
      </c>
      <c r="FA197" s="519">
        <v>10000</v>
      </c>
      <c r="FB197" s="519">
        <v>10000</v>
      </c>
      <c r="FC197" s="519">
        <v>10000</v>
      </c>
      <c r="FD197" s="519">
        <v>10000</v>
      </c>
      <c r="FE197" s="519">
        <v>10000</v>
      </c>
      <c r="FF197" s="519">
        <v>10000</v>
      </c>
      <c r="FG197" s="519">
        <v>10000</v>
      </c>
      <c r="FH197" s="519">
        <v>10000</v>
      </c>
      <c r="FI197" s="519">
        <v>0</v>
      </c>
      <c r="FJ197" s="519">
        <v>0</v>
      </c>
      <c r="FK197" s="519">
        <v>0</v>
      </c>
      <c r="FL197" s="519">
        <v>0</v>
      </c>
      <c r="FM197" s="519">
        <v>0</v>
      </c>
      <c r="FN197" s="519">
        <v>0</v>
      </c>
      <c r="FO197" s="519">
        <v>0</v>
      </c>
      <c r="FP197" s="519">
        <v>0</v>
      </c>
      <c r="FQ197" s="519">
        <v>0</v>
      </c>
      <c r="FR197" s="519">
        <v>0</v>
      </c>
      <c r="FS197" s="519">
        <v>0</v>
      </c>
      <c r="FT197" s="519">
        <v>0</v>
      </c>
      <c r="FU197" s="519">
        <v>0</v>
      </c>
      <c r="FV197" s="519">
        <v>0</v>
      </c>
      <c r="FW197" s="519">
        <v>0</v>
      </c>
      <c r="FX197" s="519">
        <v>0</v>
      </c>
      <c r="FY197" s="519">
        <v>0</v>
      </c>
      <c r="FZ197" s="519">
        <v>0</v>
      </c>
      <c r="GA197" s="519">
        <v>0</v>
      </c>
      <c r="GB197" s="519">
        <v>0</v>
      </c>
      <c r="GC197" s="519">
        <v>0</v>
      </c>
      <c r="GD197" s="519">
        <v>0</v>
      </c>
      <c r="GE197" s="519">
        <v>0</v>
      </c>
      <c r="GF197" s="519">
        <v>0</v>
      </c>
      <c r="GG197" s="519">
        <v>0</v>
      </c>
      <c r="GH197" s="519">
        <v>0</v>
      </c>
      <c r="GI197" s="519">
        <v>0</v>
      </c>
      <c r="GJ197" s="519">
        <v>0</v>
      </c>
      <c r="GK197" s="519">
        <v>0</v>
      </c>
      <c r="GL197" s="519">
        <v>0</v>
      </c>
      <c r="GM197" s="519">
        <v>0</v>
      </c>
      <c r="GN197" s="519">
        <v>0</v>
      </c>
      <c r="GO197" s="519">
        <v>0</v>
      </c>
      <c r="GP197" s="519">
        <v>0</v>
      </c>
      <c r="GQ197" s="519">
        <v>0</v>
      </c>
      <c r="GR197" s="519">
        <v>0</v>
      </c>
      <c r="GS197" s="519">
        <v>0</v>
      </c>
      <c r="GT197" s="519">
        <v>0</v>
      </c>
      <c r="GU197" s="519">
        <v>0</v>
      </c>
      <c r="GV197" s="519">
        <v>0</v>
      </c>
      <c r="GW197" s="519">
        <v>0</v>
      </c>
      <c r="GX197" s="519">
        <v>0</v>
      </c>
      <c r="GY197" s="519">
        <v>0</v>
      </c>
      <c r="GZ197" s="519">
        <v>0</v>
      </c>
      <c r="HA197" s="519">
        <v>0</v>
      </c>
      <c r="HB197" s="519">
        <v>0</v>
      </c>
      <c r="HC197" s="519">
        <v>0</v>
      </c>
      <c r="HD197" s="519">
        <v>0</v>
      </c>
      <c r="HE197" s="519">
        <v>0</v>
      </c>
      <c r="HF197" s="519">
        <v>0</v>
      </c>
      <c r="HG197" s="519">
        <v>0</v>
      </c>
      <c r="HH197" s="519">
        <v>0</v>
      </c>
      <c r="HI197" s="519">
        <v>0</v>
      </c>
      <c r="HJ197" s="519">
        <v>0</v>
      </c>
      <c r="HK197" s="519">
        <v>0</v>
      </c>
      <c r="HL197" s="519">
        <v>0</v>
      </c>
      <c r="HM197" s="519">
        <v>0</v>
      </c>
      <c r="HN197" s="519">
        <v>0</v>
      </c>
      <c r="HO197" s="519">
        <v>0</v>
      </c>
      <c r="HP197" s="519">
        <v>0</v>
      </c>
      <c r="HQ197" s="519">
        <v>0</v>
      </c>
      <c r="HR197" s="519">
        <v>0</v>
      </c>
      <c r="HS197" s="519">
        <v>0</v>
      </c>
      <c r="HT197" s="519">
        <v>0</v>
      </c>
      <c r="HU197" s="519">
        <v>0</v>
      </c>
      <c r="HV197" s="519">
        <v>0</v>
      </c>
      <c r="HW197" s="519">
        <v>0</v>
      </c>
      <c r="HX197" s="519">
        <v>0</v>
      </c>
      <c r="HY197" s="519">
        <v>0</v>
      </c>
      <c r="HZ197" s="519">
        <v>0</v>
      </c>
      <c r="IA197" s="519">
        <v>0</v>
      </c>
      <c r="IB197" s="519">
        <v>0</v>
      </c>
      <c r="IC197" s="519">
        <v>0</v>
      </c>
      <c r="ID197" s="519">
        <v>0</v>
      </c>
      <c r="IE197" s="519">
        <v>0</v>
      </c>
      <c r="IF197" s="519">
        <v>0</v>
      </c>
      <c r="IG197" s="519">
        <v>0</v>
      </c>
      <c r="IH197" s="519">
        <v>0</v>
      </c>
      <c r="II197" s="519">
        <v>0</v>
      </c>
      <c r="IJ197" s="519">
        <v>0</v>
      </c>
      <c r="IK197" s="519">
        <v>0</v>
      </c>
    </row>
    <row r="198" spans="1:245" hidden="1">
      <c r="A198" s="337"/>
      <c r="B198" s="519" t="s">
        <v>1058</v>
      </c>
      <c r="C198" s="519"/>
      <c r="D198" s="519"/>
      <c r="E198" s="519"/>
      <c r="F198" s="519">
        <v>1</v>
      </c>
      <c r="G198" s="519"/>
      <c r="H198" s="519">
        <v>19</v>
      </c>
      <c r="I198" s="519">
        <v>6</v>
      </c>
      <c r="J198" s="519" t="str">
        <f t="shared" si="12"/>
        <v>SDN10011906</v>
      </c>
      <c r="K198" s="519">
        <v>776</v>
      </c>
      <c r="M198" s="337"/>
      <c r="N198" s="519" t="s">
        <v>1061</v>
      </c>
      <c r="O198" s="519" t="s">
        <v>1060</v>
      </c>
      <c r="P198" s="519">
        <v>17</v>
      </c>
      <c r="Q198" s="183" t="str">
        <f t="shared" si="10"/>
        <v>SDN150217</v>
      </c>
      <c r="R198" s="519">
        <v>0</v>
      </c>
      <c r="S198" s="519">
        <v>0</v>
      </c>
      <c r="T198" s="519">
        <v>0</v>
      </c>
      <c r="U198" s="519">
        <v>0</v>
      </c>
      <c r="V198" s="519">
        <v>0</v>
      </c>
      <c r="W198" s="519">
        <v>0</v>
      </c>
      <c r="X198" s="519">
        <v>0</v>
      </c>
      <c r="Y198" s="519">
        <v>0</v>
      </c>
      <c r="Z198" s="519">
        <v>0</v>
      </c>
      <c r="AA198" s="519">
        <v>0</v>
      </c>
      <c r="AB198" s="519">
        <v>0</v>
      </c>
      <c r="AC198" s="519">
        <v>0</v>
      </c>
      <c r="AD198" s="519">
        <v>0</v>
      </c>
      <c r="AE198" s="519">
        <v>0</v>
      </c>
      <c r="AF198" s="519">
        <v>0</v>
      </c>
      <c r="AG198" s="519">
        <v>0</v>
      </c>
      <c r="AH198" s="519">
        <v>0</v>
      </c>
      <c r="AI198" s="519">
        <v>0</v>
      </c>
      <c r="AJ198" s="519">
        <v>0</v>
      </c>
      <c r="AK198" s="519">
        <v>0</v>
      </c>
      <c r="AL198" s="519">
        <v>0</v>
      </c>
      <c r="AM198" s="519">
        <v>0</v>
      </c>
      <c r="AN198" s="519">
        <v>0</v>
      </c>
      <c r="AO198" s="519">
        <v>0</v>
      </c>
      <c r="AP198" s="519">
        <v>0</v>
      </c>
      <c r="AQ198" s="519">
        <v>0</v>
      </c>
      <c r="AR198" s="519">
        <v>0</v>
      </c>
      <c r="AS198" s="519">
        <v>0</v>
      </c>
      <c r="AT198" s="519">
        <v>0</v>
      </c>
      <c r="AU198" s="519">
        <v>10000</v>
      </c>
      <c r="AV198" s="519">
        <v>0</v>
      </c>
      <c r="AW198" s="519">
        <v>0</v>
      </c>
      <c r="AX198" s="519">
        <v>0</v>
      </c>
      <c r="AY198" s="519">
        <v>0</v>
      </c>
      <c r="AZ198" s="519">
        <v>0</v>
      </c>
      <c r="BA198" s="519">
        <v>0</v>
      </c>
      <c r="BB198" s="519">
        <v>0</v>
      </c>
      <c r="BC198" s="519">
        <v>0</v>
      </c>
      <c r="BD198" s="519">
        <v>0</v>
      </c>
      <c r="BE198" s="519">
        <v>0</v>
      </c>
      <c r="BF198" s="519">
        <v>0</v>
      </c>
      <c r="BG198" s="519">
        <v>0</v>
      </c>
      <c r="BH198" s="519">
        <v>0</v>
      </c>
      <c r="BI198" s="519">
        <v>0</v>
      </c>
      <c r="BJ198" s="519">
        <v>0</v>
      </c>
      <c r="BK198" s="519">
        <v>0</v>
      </c>
      <c r="BL198" s="519">
        <v>0</v>
      </c>
      <c r="BM198" s="519">
        <v>0</v>
      </c>
      <c r="BN198" s="519">
        <v>0</v>
      </c>
      <c r="BO198" s="519">
        <v>0</v>
      </c>
      <c r="BP198" s="519">
        <v>0</v>
      </c>
      <c r="BQ198" s="519">
        <v>0</v>
      </c>
      <c r="BR198" s="519">
        <v>0</v>
      </c>
      <c r="BS198" s="519">
        <v>0</v>
      </c>
      <c r="BT198" s="519">
        <v>0</v>
      </c>
      <c r="BU198" s="519">
        <v>0</v>
      </c>
      <c r="BV198" s="519">
        <v>0</v>
      </c>
      <c r="BW198" s="519">
        <v>0</v>
      </c>
      <c r="BX198" s="519">
        <v>0</v>
      </c>
      <c r="BY198" s="519">
        <v>0</v>
      </c>
      <c r="BZ198" s="519">
        <v>0</v>
      </c>
      <c r="CA198" s="519">
        <v>0</v>
      </c>
      <c r="CB198" s="519">
        <v>0</v>
      </c>
      <c r="CC198" s="519">
        <v>0</v>
      </c>
      <c r="CD198" s="519">
        <v>0</v>
      </c>
      <c r="CE198" s="519">
        <v>0</v>
      </c>
      <c r="CF198" s="519">
        <v>0</v>
      </c>
      <c r="CG198" s="519">
        <v>0</v>
      </c>
      <c r="CH198" s="519">
        <v>0</v>
      </c>
      <c r="CI198" s="519">
        <v>0</v>
      </c>
      <c r="CJ198" s="519">
        <v>0</v>
      </c>
      <c r="CK198" s="519">
        <v>0</v>
      </c>
      <c r="CL198" s="519">
        <v>0</v>
      </c>
      <c r="CM198" s="519">
        <v>0</v>
      </c>
      <c r="CN198" s="519">
        <v>0</v>
      </c>
      <c r="CO198" s="519">
        <v>0</v>
      </c>
      <c r="CP198" s="519">
        <v>0</v>
      </c>
      <c r="CQ198" s="519">
        <v>0</v>
      </c>
      <c r="CR198" s="519">
        <v>0</v>
      </c>
      <c r="CS198" s="519">
        <v>0</v>
      </c>
      <c r="CT198" s="519">
        <v>0</v>
      </c>
      <c r="CU198" s="519">
        <v>0</v>
      </c>
      <c r="CV198" s="519">
        <v>0</v>
      </c>
      <c r="CW198" s="519">
        <v>0</v>
      </c>
      <c r="CX198" s="519">
        <v>0</v>
      </c>
      <c r="CY198" s="519">
        <v>0</v>
      </c>
      <c r="CZ198" s="519">
        <v>0</v>
      </c>
      <c r="DA198" s="519">
        <v>0</v>
      </c>
      <c r="DB198" s="519">
        <v>0</v>
      </c>
      <c r="DC198" s="519">
        <v>0</v>
      </c>
      <c r="DD198" s="519">
        <v>0</v>
      </c>
      <c r="DE198" s="519">
        <v>0</v>
      </c>
      <c r="DF198" s="519">
        <v>0</v>
      </c>
      <c r="DG198" s="519">
        <v>0</v>
      </c>
      <c r="DH198" s="519">
        <v>0</v>
      </c>
      <c r="DI198" s="519">
        <v>0</v>
      </c>
      <c r="DJ198" s="519">
        <v>0</v>
      </c>
      <c r="DK198" s="519">
        <v>0</v>
      </c>
      <c r="DL198" s="519">
        <v>0</v>
      </c>
      <c r="DM198" s="519">
        <v>0</v>
      </c>
      <c r="DN198" s="519">
        <v>0</v>
      </c>
      <c r="DO198" s="519">
        <v>0</v>
      </c>
      <c r="DP198" s="519">
        <v>0</v>
      </c>
      <c r="DQ198" s="519">
        <v>0</v>
      </c>
      <c r="DR198" s="519">
        <v>0</v>
      </c>
      <c r="DS198" s="519">
        <v>0</v>
      </c>
      <c r="DT198" s="519">
        <v>0</v>
      </c>
      <c r="DU198" s="519">
        <v>0</v>
      </c>
      <c r="DV198" s="519">
        <v>0</v>
      </c>
      <c r="DW198" s="519">
        <v>0</v>
      </c>
      <c r="DX198" s="519">
        <v>0</v>
      </c>
      <c r="DY198" s="131"/>
      <c r="DZ198" s="337"/>
      <c r="EA198" s="519" t="s">
        <v>1061</v>
      </c>
      <c r="EB198" s="519" t="s">
        <v>1060</v>
      </c>
      <c r="EC198" s="519">
        <v>17</v>
      </c>
      <c r="ED198" s="521" t="str">
        <f t="shared" si="11"/>
        <v>SDN150217</v>
      </c>
      <c r="EE198" s="519">
        <v>10000</v>
      </c>
      <c r="EF198" s="519">
        <v>10000</v>
      </c>
      <c r="EG198" s="519">
        <v>10000</v>
      </c>
      <c r="EH198" s="519">
        <v>10000</v>
      </c>
      <c r="EI198" s="519">
        <v>10000</v>
      </c>
      <c r="EJ198" s="519">
        <v>10000</v>
      </c>
      <c r="EK198" s="519">
        <v>10000</v>
      </c>
      <c r="EL198" s="519">
        <v>10000</v>
      </c>
      <c r="EM198" s="519">
        <v>10000</v>
      </c>
      <c r="EN198" s="519">
        <v>10000</v>
      </c>
      <c r="EO198" s="519">
        <v>10000</v>
      </c>
      <c r="EP198" s="519">
        <v>10000</v>
      </c>
      <c r="EQ198" s="519">
        <v>10000</v>
      </c>
      <c r="ER198" s="519">
        <v>10000</v>
      </c>
      <c r="ES198" s="519">
        <v>10000</v>
      </c>
      <c r="ET198" s="519">
        <v>10000</v>
      </c>
      <c r="EU198" s="519">
        <v>10000</v>
      </c>
      <c r="EV198" s="519">
        <v>10000</v>
      </c>
      <c r="EW198" s="519">
        <v>10000</v>
      </c>
      <c r="EX198" s="519">
        <v>10000</v>
      </c>
      <c r="EY198" s="519">
        <v>10000</v>
      </c>
      <c r="EZ198" s="519">
        <v>10000</v>
      </c>
      <c r="FA198" s="519">
        <v>10000</v>
      </c>
      <c r="FB198" s="519">
        <v>10000</v>
      </c>
      <c r="FC198" s="519">
        <v>10000</v>
      </c>
      <c r="FD198" s="519">
        <v>10000</v>
      </c>
      <c r="FE198" s="519">
        <v>10000</v>
      </c>
      <c r="FF198" s="519">
        <v>10000</v>
      </c>
      <c r="FG198" s="519">
        <v>10000</v>
      </c>
      <c r="FH198" s="519">
        <v>10000</v>
      </c>
      <c r="FI198" s="519">
        <v>0</v>
      </c>
      <c r="FJ198" s="519">
        <v>0</v>
      </c>
      <c r="FK198" s="519">
        <v>0</v>
      </c>
      <c r="FL198" s="519">
        <v>0</v>
      </c>
      <c r="FM198" s="519">
        <v>0</v>
      </c>
      <c r="FN198" s="519">
        <v>0</v>
      </c>
      <c r="FO198" s="519">
        <v>0</v>
      </c>
      <c r="FP198" s="519">
        <v>0</v>
      </c>
      <c r="FQ198" s="519">
        <v>0</v>
      </c>
      <c r="FR198" s="519">
        <v>0</v>
      </c>
      <c r="FS198" s="519">
        <v>0</v>
      </c>
      <c r="FT198" s="519">
        <v>0</v>
      </c>
      <c r="FU198" s="519">
        <v>0</v>
      </c>
      <c r="FV198" s="519">
        <v>0</v>
      </c>
      <c r="FW198" s="519">
        <v>0</v>
      </c>
      <c r="FX198" s="519">
        <v>0</v>
      </c>
      <c r="FY198" s="519">
        <v>0</v>
      </c>
      <c r="FZ198" s="519">
        <v>0</v>
      </c>
      <c r="GA198" s="519">
        <v>0</v>
      </c>
      <c r="GB198" s="519">
        <v>0</v>
      </c>
      <c r="GC198" s="519">
        <v>0</v>
      </c>
      <c r="GD198" s="519">
        <v>0</v>
      </c>
      <c r="GE198" s="519">
        <v>0</v>
      </c>
      <c r="GF198" s="519">
        <v>0</v>
      </c>
      <c r="GG198" s="519">
        <v>0</v>
      </c>
      <c r="GH198" s="519">
        <v>0</v>
      </c>
      <c r="GI198" s="519">
        <v>0</v>
      </c>
      <c r="GJ198" s="519">
        <v>0</v>
      </c>
      <c r="GK198" s="519">
        <v>0</v>
      </c>
      <c r="GL198" s="519">
        <v>0</v>
      </c>
      <c r="GM198" s="519">
        <v>0</v>
      </c>
      <c r="GN198" s="519">
        <v>0</v>
      </c>
      <c r="GO198" s="519">
        <v>0</v>
      </c>
      <c r="GP198" s="519">
        <v>0</v>
      </c>
      <c r="GQ198" s="519">
        <v>0</v>
      </c>
      <c r="GR198" s="519">
        <v>0</v>
      </c>
      <c r="GS198" s="519">
        <v>0</v>
      </c>
      <c r="GT198" s="519">
        <v>0</v>
      </c>
      <c r="GU198" s="519">
        <v>0</v>
      </c>
      <c r="GV198" s="519">
        <v>0</v>
      </c>
      <c r="GW198" s="519">
        <v>0</v>
      </c>
      <c r="GX198" s="519">
        <v>0</v>
      </c>
      <c r="GY198" s="519">
        <v>0</v>
      </c>
      <c r="GZ198" s="519">
        <v>0</v>
      </c>
      <c r="HA198" s="519">
        <v>0</v>
      </c>
      <c r="HB198" s="519">
        <v>0</v>
      </c>
      <c r="HC198" s="519">
        <v>0</v>
      </c>
      <c r="HD198" s="519">
        <v>0</v>
      </c>
      <c r="HE198" s="519">
        <v>0</v>
      </c>
      <c r="HF198" s="519">
        <v>0</v>
      </c>
      <c r="HG198" s="519">
        <v>0</v>
      </c>
      <c r="HH198" s="519">
        <v>0</v>
      </c>
      <c r="HI198" s="519">
        <v>0</v>
      </c>
      <c r="HJ198" s="519">
        <v>0</v>
      </c>
      <c r="HK198" s="519">
        <v>0</v>
      </c>
      <c r="HL198" s="519">
        <v>0</v>
      </c>
      <c r="HM198" s="519">
        <v>0</v>
      </c>
      <c r="HN198" s="519">
        <v>0</v>
      </c>
      <c r="HO198" s="519">
        <v>0</v>
      </c>
      <c r="HP198" s="519">
        <v>0</v>
      </c>
      <c r="HQ198" s="519">
        <v>0</v>
      </c>
      <c r="HR198" s="519">
        <v>0</v>
      </c>
      <c r="HS198" s="519">
        <v>0</v>
      </c>
      <c r="HT198" s="519">
        <v>0</v>
      </c>
      <c r="HU198" s="519">
        <v>0</v>
      </c>
      <c r="HV198" s="519">
        <v>0</v>
      </c>
      <c r="HW198" s="519">
        <v>0</v>
      </c>
      <c r="HX198" s="519">
        <v>0</v>
      </c>
      <c r="HY198" s="519">
        <v>0</v>
      </c>
      <c r="HZ198" s="519">
        <v>0</v>
      </c>
      <c r="IA198" s="519">
        <v>0</v>
      </c>
      <c r="IB198" s="519">
        <v>0</v>
      </c>
      <c r="IC198" s="519">
        <v>0</v>
      </c>
      <c r="ID198" s="519">
        <v>0</v>
      </c>
      <c r="IE198" s="519">
        <v>0</v>
      </c>
      <c r="IF198" s="519">
        <v>0</v>
      </c>
      <c r="IG198" s="519">
        <v>0</v>
      </c>
      <c r="IH198" s="519">
        <v>0</v>
      </c>
      <c r="II198" s="519">
        <v>0</v>
      </c>
      <c r="IJ198" s="519">
        <v>0</v>
      </c>
      <c r="IK198" s="519">
        <v>0</v>
      </c>
    </row>
    <row r="199" spans="1:245" hidden="1">
      <c r="A199" s="337"/>
      <c r="B199" s="519" t="s">
        <v>1058</v>
      </c>
      <c r="C199" s="519"/>
      <c r="D199" s="519"/>
      <c r="E199" s="519"/>
      <c r="F199" s="519">
        <v>1</v>
      </c>
      <c r="G199" s="519"/>
      <c r="H199" s="519">
        <v>19</v>
      </c>
      <c r="I199" s="519">
        <v>7</v>
      </c>
      <c r="J199" s="519" t="str">
        <f t="shared" si="12"/>
        <v>SDN10011907</v>
      </c>
      <c r="K199" s="519">
        <v>776</v>
      </c>
      <c r="M199" s="337"/>
      <c r="N199" s="519" t="s">
        <v>1061</v>
      </c>
      <c r="O199" s="519" t="s">
        <v>1060</v>
      </c>
      <c r="P199" s="519">
        <v>18</v>
      </c>
      <c r="Q199" s="183" t="str">
        <f t="shared" si="10"/>
        <v>SDN150218</v>
      </c>
      <c r="R199" s="519">
        <v>0</v>
      </c>
      <c r="S199" s="519">
        <v>0</v>
      </c>
      <c r="T199" s="519">
        <v>0</v>
      </c>
      <c r="U199" s="519">
        <v>0</v>
      </c>
      <c r="V199" s="519">
        <v>0</v>
      </c>
      <c r="W199" s="519">
        <v>0</v>
      </c>
      <c r="X199" s="519">
        <v>0</v>
      </c>
      <c r="Y199" s="519">
        <v>0</v>
      </c>
      <c r="Z199" s="519">
        <v>0</v>
      </c>
      <c r="AA199" s="519">
        <v>0</v>
      </c>
      <c r="AB199" s="519">
        <v>0</v>
      </c>
      <c r="AC199" s="519">
        <v>0</v>
      </c>
      <c r="AD199" s="519">
        <v>0</v>
      </c>
      <c r="AE199" s="519">
        <v>0</v>
      </c>
      <c r="AF199" s="519">
        <v>0</v>
      </c>
      <c r="AG199" s="519">
        <v>0</v>
      </c>
      <c r="AH199" s="519">
        <v>0</v>
      </c>
      <c r="AI199" s="519">
        <v>0</v>
      </c>
      <c r="AJ199" s="519">
        <v>0</v>
      </c>
      <c r="AK199" s="519">
        <v>0</v>
      </c>
      <c r="AL199" s="519">
        <v>0</v>
      </c>
      <c r="AM199" s="519">
        <v>0</v>
      </c>
      <c r="AN199" s="519">
        <v>0</v>
      </c>
      <c r="AO199" s="519">
        <v>0</v>
      </c>
      <c r="AP199" s="519">
        <v>0</v>
      </c>
      <c r="AQ199" s="519">
        <v>0</v>
      </c>
      <c r="AR199" s="519">
        <v>0</v>
      </c>
      <c r="AS199" s="519">
        <v>0</v>
      </c>
      <c r="AT199" s="519">
        <v>0</v>
      </c>
      <c r="AU199" s="519">
        <v>10000</v>
      </c>
      <c r="AV199" s="519">
        <v>0</v>
      </c>
      <c r="AW199" s="519">
        <v>0</v>
      </c>
      <c r="AX199" s="519">
        <v>0</v>
      </c>
      <c r="AY199" s="519">
        <v>0</v>
      </c>
      <c r="AZ199" s="519">
        <v>0</v>
      </c>
      <c r="BA199" s="519">
        <v>0</v>
      </c>
      <c r="BB199" s="519">
        <v>0</v>
      </c>
      <c r="BC199" s="519">
        <v>0</v>
      </c>
      <c r="BD199" s="519">
        <v>0</v>
      </c>
      <c r="BE199" s="519">
        <v>0</v>
      </c>
      <c r="BF199" s="519">
        <v>0</v>
      </c>
      <c r="BG199" s="519">
        <v>0</v>
      </c>
      <c r="BH199" s="519">
        <v>0</v>
      </c>
      <c r="BI199" s="519">
        <v>0</v>
      </c>
      <c r="BJ199" s="519">
        <v>0</v>
      </c>
      <c r="BK199" s="519">
        <v>0</v>
      </c>
      <c r="BL199" s="519">
        <v>0</v>
      </c>
      <c r="BM199" s="519">
        <v>0</v>
      </c>
      <c r="BN199" s="519">
        <v>0</v>
      </c>
      <c r="BO199" s="519">
        <v>0</v>
      </c>
      <c r="BP199" s="519">
        <v>0</v>
      </c>
      <c r="BQ199" s="519">
        <v>0</v>
      </c>
      <c r="BR199" s="519">
        <v>0</v>
      </c>
      <c r="BS199" s="519">
        <v>0</v>
      </c>
      <c r="BT199" s="519">
        <v>0</v>
      </c>
      <c r="BU199" s="519">
        <v>0</v>
      </c>
      <c r="BV199" s="519">
        <v>0</v>
      </c>
      <c r="BW199" s="519">
        <v>0</v>
      </c>
      <c r="BX199" s="519">
        <v>0</v>
      </c>
      <c r="BY199" s="519">
        <v>0</v>
      </c>
      <c r="BZ199" s="519">
        <v>0</v>
      </c>
      <c r="CA199" s="519">
        <v>0</v>
      </c>
      <c r="CB199" s="519">
        <v>0</v>
      </c>
      <c r="CC199" s="519">
        <v>0</v>
      </c>
      <c r="CD199" s="519">
        <v>0</v>
      </c>
      <c r="CE199" s="519">
        <v>0</v>
      </c>
      <c r="CF199" s="519">
        <v>0</v>
      </c>
      <c r="CG199" s="519">
        <v>0</v>
      </c>
      <c r="CH199" s="519">
        <v>0</v>
      </c>
      <c r="CI199" s="519">
        <v>0</v>
      </c>
      <c r="CJ199" s="519">
        <v>0</v>
      </c>
      <c r="CK199" s="519">
        <v>0</v>
      </c>
      <c r="CL199" s="519">
        <v>0</v>
      </c>
      <c r="CM199" s="519">
        <v>0</v>
      </c>
      <c r="CN199" s="519">
        <v>0</v>
      </c>
      <c r="CO199" s="519">
        <v>0</v>
      </c>
      <c r="CP199" s="519">
        <v>0</v>
      </c>
      <c r="CQ199" s="519">
        <v>0</v>
      </c>
      <c r="CR199" s="519">
        <v>0</v>
      </c>
      <c r="CS199" s="519">
        <v>0</v>
      </c>
      <c r="CT199" s="519">
        <v>0</v>
      </c>
      <c r="CU199" s="519">
        <v>0</v>
      </c>
      <c r="CV199" s="519">
        <v>0</v>
      </c>
      <c r="CW199" s="519">
        <v>0</v>
      </c>
      <c r="CX199" s="519">
        <v>0</v>
      </c>
      <c r="CY199" s="519">
        <v>0</v>
      </c>
      <c r="CZ199" s="519">
        <v>0</v>
      </c>
      <c r="DA199" s="519">
        <v>0</v>
      </c>
      <c r="DB199" s="519">
        <v>0</v>
      </c>
      <c r="DC199" s="519">
        <v>0</v>
      </c>
      <c r="DD199" s="519">
        <v>0</v>
      </c>
      <c r="DE199" s="519">
        <v>0</v>
      </c>
      <c r="DF199" s="519">
        <v>0</v>
      </c>
      <c r="DG199" s="519">
        <v>0</v>
      </c>
      <c r="DH199" s="519">
        <v>0</v>
      </c>
      <c r="DI199" s="519">
        <v>0</v>
      </c>
      <c r="DJ199" s="519">
        <v>0</v>
      </c>
      <c r="DK199" s="519">
        <v>0</v>
      </c>
      <c r="DL199" s="519">
        <v>0</v>
      </c>
      <c r="DM199" s="519">
        <v>0</v>
      </c>
      <c r="DN199" s="519">
        <v>0</v>
      </c>
      <c r="DO199" s="519">
        <v>0</v>
      </c>
      <c r="DP199" s="519">
        <v>0</v>
      </c>
      <c r="DQ199" s="519">
        <v>0</v>
      </c>
      <c r="DR199" s="519">
        <v>0</v>
      </c>
      <c r="DS199" s="519">
        <v>0</v>
      </c>
      <c r="DT199" s="519">
        <v>0</v>
      </c>
      <c r="DU199" s="519">
        <v>0</v>
      </c>
      <c r="DV199" s="519">
        <v>0</v>
      </c>
      <c r="DW199" s="519">
        <v>0</v>
      </c>
      <c r="DX199" s="519">
        <v>0</v>
      </c>
      <c r="DY199" s="131"/>
      <c r="DZ199" s="337"/>
      <c r="EA199" s="519" t="s">
        <v>1061</v>
      </c>
      <c r="EB199" s="519" t="s">
        <v>1060</v>
      </c>
      <c r="EC199" s="519">
        <v>18</v>
      </c>
      <c r="ED199" s="521" t="str">
        <f t="shared" si="11"/>
        <v>SDN150218</v>
      </c>
      <c r="EE199" s="519">
        <v>10000</v>
      </c>
      <c r="EF199" s="519">
        <v>10000</v>
      </c>
      <c r="EG199" s="519">
        <v>10000</v>
      </c>
      <c r="EH199" s="519">
        <v>10000</v>
      </c>
      <c r="EI199" s="519">
        <v>10000</v>
      </c>
      <c r="EJ199" s="519">
        <v>10000</v>
      </c>
      <c r="EK199" s="519">
        <v>10000</v>
      </c>
      <c r="EL199" s="519">
        <v>10000</v>
      </c>
      <c r="EM199" s="519">
        <v>10000</v>
      </c>
      <c r="EN199" s="519">
        <v>10000</v>
      </c>
      <c r="EO199" s="519">
        <v>10000</v>
      </c>
      <c r="EP199" s="519">
        <v>10000</v>
      </c>
      <c r="EQ199" s="519">
        <v>10000</v>
      </c>
      <c r="ER199" s="519">
        <v>10000</v>
      </c>
      <c r="ES199" s="519">
        <v>10000</v>
      </c>
      <c r="ET199" s="519">
        <v>10000</v>
      </c>
      <c r="EU199" s="519">
        <v>10000</v>
      </c>
      <c r="EV199" s="519">
        <v>10000</v>
      </c>
      <c r="EW199" s="519">
        <v>10000</v>
      </c>
      <c r="EX199" s="519">
        <v>10000</v>
      </c>
      <c r="EY199" s="519">
        <v>10000</v>
      </c>
      <c r="EZ199" s="519">
        <v>10000</v>
      </c>
      <c r="FA199" s="519">
        <v>10000</v>
      </c>
      <c r="FB199" s="519">
        <v>10000</v>
      </c>
      <c r="FC199" s="519">
        <v>10000</v>
      </c>
      <c r="FD199" s="519">
        <v>10000</v>
      </c>
      <c r="FE199" s="519">
        <v>10000</v>
      </c>
      <c r="FF199" s="519">
        <v>10000</v>
      </c>
      <c r="FG199" s="519">
        <v>10000</v>
      </c>
      <c r="FH199" s="519">
        <v>10000</v>
      </c>
      <c r="FI199" s="519">
        <v>0</v>
      </c>
      <c r="FJ199" s="519">
        <v>0</v>
      </c>
      <c r="FK199" s="519">
        <v>0</v>
      </c>
      <c r="FL199" s="519">
        <v>0</v>
      </c>
      <c r="FM199" s="519">
        <v>0</v>
      </c>
      <c r="FN199" s="519">
        <v>0</v>
      </c>
      <c r="FO199" s="519">
        <v>0</v>
      </c>
      <c r="FP199" s="519">
        <v>0</v>
      </c>
      <c r="FQ199" s="519">
        <v>0</v>
      </c>
      <c r="FR199" s="519">
        <v>0</v>
      </c>
      <c r="FS199" s="519">
        <v>0</v>
      </c>
      <c r="FT199" s="519">
        <v>0</v>
      </c>
      <c r="FU199" s="519">
        <v>0</v>
      </c>
      <c r="FV199" s="519">
        <v>0</v>
      </c>
      <c r="FW199" s="519">
        <v>0</v>
      </c>
      <c r="FX199" s="519">
        <v>0</v>
      </c>
      <c r="FY199" s="519">
        <v>0</v>
      </c>
      <c r="FZ199" s="519">
        <v>0</v>
      </c>
      <c r="GA199" s="519">
        <v>0</v>
      </c>
      <c r="GB199" s="519">
        <v>0</v>
      </c>
      <c r="GC199" s="519">
        <v>0</v>
      </c>
      <c r="GD199" s="519">
        <v>0</v>
      </c>
      <c r="GE199" s="519">
        <v>0</v>
      </c>
      <c r="GF199" s="519">
        <v>0</v>
      </c>
      <c r="GG199" s="519">
        <v>0</v>
      </c>
      <c r="GH199" s="519">
        <v>0</v>
      </c>
      <c r="GI199" s="519">
        <v>0</v>
      </c>
      <c r="GJ199" s="519">
        <v>0</v>
      </c>
      <c r="GK199" s="519">
        <v>0</v>
      </c>
      <c r="GL199" s="519">
        <v>0</v>
      </c>
      <c r="GM199" s="519">
        <v>0</v>
      </c>
      <c r="GN199" s="519">
        <v>0</v>
      </c>
      <c r="GO199" s="519">
        <v>0</v>
      </c>
      <c r="GP199" s="519">
        <v>0</v>
      </c>
      <c r="GQ199" s="519">
        <v>0</v>
      </c>
      <c r="GR199" s="519">
        <v>0</v>
      </c>
      <c r="GS199" s="519">
        <v>0</v>
      </c>
      <c r="GT199" s="519">
        <v>0</v>
      </c>
      <c r="GU199" s="519">
        <v>0</v>
      </c>
      <c r="GV199" s="519">
        <v>0</v>
      </c>
      <c r="GW199" s="519">
        <v>0</v>
      </c>
      <c r="GX199" s="519">
        <v>0</v>
      </c>
      <c r="GY199" s="519">
        <v>0</v>
      </c>
      <c r="GZ199" s="519">
        <v>0</v>
      </c>
      <c r="HA199" s="519">
        <v>0</v>
      </c>
      <c r="HB199" s="519">
        <v>0</v>
      </c>
      <c r="HC199" s="519">
        <v>0</v>
      </c>
      <c r="HD199" s="519">
        <v>0</v>
      </c>
      <c r="HE199" s="519">
        <v>0</v>
      </c>
      <c r="HF199" s="519">
        <v>0</v>
      </c>
      <c r="HG199" s="519">
        <v>0</v>
      </c>
      <c r="HH199" s="519">
        <v>0</v>
      </c>
      <c r="HI199" s="519">
        <v>0</v>
      </c>
      <c r="HJ199" s="519">
        <v>0</v>
      </c>
      <c r="HK199" s="519">
        <v>0</v>
      </c>
      <c r="HL199" s="519">
        <v>0</v>
      </c>
      <c r="HM199" s="519">
        <v>0</v>
      </c>
      <c r="HN199" s="519">
        <v>0</v>
      </c>
      <c r="HO199" s="519">
        <v>0</v>
      </c>
      <c r="HP199" s="519">
        <v>0</v>
      </c>
      <c r="HQ199" s="519">
        <v>0</v>
      </c>
      <c r="HR199" s="519">
        <v>0</v>
      </c>
      <c r="HS199" s="519">
        <v>0</v>
      </c>
      <c r="HT199" s="519">
        <v>0</v>
      </c>
      <c r="HU199" s="519">
        <v>0</v>
      </c>
      <c r="HV199" s="519">
        <v>0</v>
      </c>
      <c r="HW199" s="519">
        <v>0</v>
      </c>
      <c r="HX199" s="519">
        <v>0</v>
      </c>
      <c r="HY199" s="519">
        <v>0</v>
      </c>
      <c r="HZ199" s="519">
        <v>0</v>
      </c>
      <c r="IA199" s="519">
        <v>0</v>
      </c>
      <c r="IB199" s="519">
        <v>0</v>
      </c>
      <c r="IC199" s="519">
        <v>0</v>
      </c>
      <c r="ID199" s="519">
        <v>0</v>
      </c>
      <c r="IE199" s="519">
        <v>0</v>
      </c>
      <c r="IF199" s="519">
        <v>0</v>
      </c>
      <c r="IG199" s="519">
        <v>0</v>
      </c>
      <c r="IH199" s="519">
        <v>0</v>
      </c>
      <c r="II199" s="519">
        <v>0</v>
      </c>
      <c r="IJ199" s="519">
        <v>0</v>
      </c>
      <c r="IK199" s="519">
        <v>0</v>
      </c>
    </row>
    <row r="200" spans="1:245" hidden="1">
      <c r="A200" s="337"/>
      <c r="B200" s="519" t="s">
        <v>1058</v>
      </c>
      <c r="C200" s="519"/>
      <c r="D200" s="519"/>
      <c r="E200" s="519"/>
      <c r="F200" s="519">
        <v>1</v>
      </c>
      <c r="G200" s="519"/>
      <c r="H200" s="519">
        <v>19</v>
      </c>
      <c r="I200" s="519">
        <v>8</v>
      </c>
      <c r="J200" s="519" t="str">
        <f t="shared" si="12"/>
        <v>SDN10011908</v>
      </c>
      <c r="K200" s="519">
        <v>776</v>
      </c>
      <c r="M200" s="337"/>
      <c r="N200" s="519" t="s">
        <v>1061</v>
      </c>
      <c r="O200" s="519" t="s">
        <v>1060</v>
      </c>
      <c r="P200" s="519">
        <v>19</v>
      </c>
      <c r="Q200" s="183" t="str">
        <f t="shared" si="10"/>
        <v>SDN150219</v>
      </c>
      <c r="R200" s="519">
        <v>0</v>
      </c>
      <c r="S200" s="519">
        <v>0</v>
      </c>
      <c r="T200" s="519">
        <v>0</v>
      </c>
      <c r="U200" s="519">
        <v>0</v>
      </c>
      <c r="V200" s="519">
        <v>0</v>
      </c>
      <c r="W200" s="519">
        <v>0</v>
      </c>
      <c r="X200" s="519">
        <v>0</v>
      </c>
      <c r="Y200" s="519">
        <v>0</v>
      </c>
      <c r="Z200" s="519">
        <v>0</v>
      </c>
      <c r="AA200" s="519">
        <v>0</v>
      </c>
      <c r="AB200" s="519">
        <v>0</v>
      </c>
      <c r="AC200" s="519">
        <v>0</v>
      </c>
      <c r="AD200" s="519">
        <v>0</v>
      </c>
      <c r="AE200" s="519">
        <v>0</v>
      </c>
      <c r="AF200" s="519">
        <v>0</v>
      </c>
      <c r="AG200" s="519">
        <v>0</v>
      </c>
      <c r="AH200" s="519">
        <v>0</v>
      </c>
      <c r="AI200" s="519">
        <v>0</v>
      </c>
      <c r="AJ200" s="519">
        <v>0</v>
      </c>
      <c r="AK200" s="519">
        <v>0</v>
      </c>
      <c r="AL200" s="519">
        <v>0</v>
      </c>
      <c r="AM200" s="519">
        <v>0</v>
      </c>
      <c r="AN200" s="519">
        <v>0</v>
      </c>
      <c r="AO200" s="519">
        <v>0</v>
      </c>
      <c r="AP200" s="519">
        <v>0</v>
      </c>
      <c r="AQ200" s="519">
        <v>0</v>
      </c>
      <c r="AR200" s="519">
        <v>0</v>
      </c>
      <c r="AS200" s="519">
        <v>0</v>
      </c>
      <c r="AT200" s="519">
        <v>0</v>
      </c>
      <c r="AU200" s="519">
        <v>10000</v>
      </c>
      <c r="AV200" s="519">
        <v>0</v>
      </c>
      <c r="AW200" s="519">
        <v>0</v>
      </c>
      <c r="AX200" s="519">
        <v>0</v>
      </c>
      <c r="AY200" s="519">
        <v>0</v>
      </c>
      <c r="AZ200" s="519">
        <v>0</v>
      </c>
      <c r="BA200" s="519">
        <v>0</v>
      </c>
      <c r="BB200" s="519">
        <v>0</v>
      </c>
      <c r="BC200" s="519">
        <v>0</v>
      </c>
      <c r="BD200" s="519">
        <v>0</v>
      </c>
      <c r="BE200" s="519">
        <v>0</v>
      </c>
      <c r="BF200" s="519">
        <v>0</v>
      </c>
      <c r="BG200" s="519">
        <v>0</v>
      </c>
      <c r="BH200" s="519">
        <v>0</v>
      </c>
      <c r="BI200" s="519">
        <v>0</v>
      </c>
      <c r="BJ200" s="519">
        <v>0</v>
      </c>
      <c r="BK200" s="519">
        <v>0</v>
      </c>
      <c r="BL200" s="519">
        <v>0</v>
      </c>
      <c r="BM200" s="519">
        <v>0</v>
      </c>
      <c r="BN200" s="519">
        <v>0</v>
      </c>
      <c r="BO200" s="519">
        <v>0</v>
      </c>
      <c r="BP200" s="519">
        <v>0</v>
      </c>
      <c r="BQ200" s="519">
        <v>0</v>
      </c>
      <c r="BR200" s="519">
        <v>0</v>
      </c>
      <c r="BS200" s="519">
        <v>0</v>
      </c>
      <c r="BT200" s="519">
        <v>0</v>
      </c>
      <c r="BU200" s="519">
        <v>0</v>
      </c>
      <c r="BV200" s="519">
        <v>0</v>
      </c>
      <c r="BW200" s="519">
        <v>0</v>
      </c>
      <c r="BX200" s="519">
        <v>0</v>
      </c>
      <c r="BY200" s="519">
        <v>0</v>
      </c>
      <c r="BZ200" s="519">
        <v>0</v>
      </c>
      <c r="CA200" s="519">
        <v>0</v>
      </c>
      <c r="CB200" s="519">
        <v>0</v>
      </c>
      <c r="CC200" s="519">
        <v>0</v>
      </c>
      <c r="CD200" s="519">
        <v>0</v>
      </c>
      <c r="CE200" s="519">
        <v>0</v>
      </c>
      <c r="CF200" s="519">
        <v>0</v>
      </c>
      <c r="CG200" s="519">
        <v>0</v>
      </c>
      <c r="CH200" s="519">
        <v>0</v>
      </c>
      <c r="CI200" s="519">
        <v>0</v>
      </c>
      <c r="CJ200" s="519">
        <v>0</v>
      </c>
      <c r="CK200" s="519">
        <v>0</v>
      </c>
      <c r="CL200" s="519">
        <v>0</v>
      </c>
      <c r="CM200" s="519">
        <v>0</v>
      </c>
      <c r="CN200" s="519">
        <v>0</v>
      </c>
      <c r="CO200" s="519">
        <v>0</v>
      </c>
      <c r="CP200" s="519">
        <v>0</v>
      </c>
      <c r="CQ200" s="519">
        <v>0</v>
      </c>
      <c r="CR200" s="519">
        <v>0</v>
      </c>
      <c r="CS200" s="519">
        <v>0</v>
      </c>
      <c r="CT200" s="519">
        <v>0</v>
      </c>
      <c r="CU200" s="519">
        <v>0</v>
      </c>
      <c r="CV200" s="519">
        <v>0</v>
      </c>
      <c r="CW200" s="519">
        <v>0</v>
      </c>
      <c r="CX200" s="519">
        <v>0</v>
      </c>
      <c r="CY200" s="519">
        <v>0</v>
      </c>
      <c r="CZ200" s="519">
        <v>0</v>
      </c>
      <c r="DA200" s="519">
        <v>0</v>
      </c>
      <c r="DB200" s="519">
        <v>0</v>
      </c>
      <c r="DC200" s="519">
        <v>0</v>
      </c>
      <c r="DD200" s="519">
        <v>0</v>
      </c>
      <c r="DE200" s="519">
        <v>0</v>
      </c>
      <c r="DF200" s="519">
        <v>0</v>
      </c>
      <c r="DG200" s="519">
        <v>0</v>
      </c>
      <c r="DH200" s="519">
        <v>0</v>
      </c>
      <c r="DI200" s="519">
        <v>0</v>
      </c>
      <c r="DJ200" s="519">
        <v>0</v>
      </c>
      <c r="DK200" s="519">
        <v>0</v>
      </c>
      <c r="DL200" s="519">
        <v>0</v>
      </c>
      <c r="DM200" s="519">
        <v>0</v>
      </c>
      <c r="DN200" s="519">
        <v>0</v>
      </c>
      <c r="DO200" s="519">
        <v>0</v>
      </c>
      <c r="DP200" s="519">
        <v>0</v>
      </c>
      <c r="DQ200" s="519">
        <v>0</v>
      </c>
      <c r="DR200" s="519">
        <v>0</v>
      </c>
      <c r="DS200" s="519">
        <v>0</v>
      </c>
      <c r="DT200" s="519">
        <v>0</v>
      </c>
      <c r="DU200" s="519">
        <v>0</v>
      </c>
      <c r="DV200" s="519">
        <v>0</v>
      </c>
      <c r="DW200" s="519">
        <v>0</v>
      </c>
      <c r="DX200" s="519">
        <v>0</v>
      </c>
      <c r="DY200" s="131"/>
      <c r="DZ200" s="337"/>
      <c r="EA200" s="519" t="s">
        <v>1061</v>
      </c>
      <c r="EB200" s="519" t="s">
        <v>1060</v>
      </c>
      <c r="EC200" s="519">
        <v>19</v>
      </c>
      <c r="ED200" s="521" t="str">
        <f t="shared" si="11"/>
        <v>SDN150219</v>
      </c>
      <c r="EE200" s="519">
        <v>10000</v>
      </c>
      <c r="EF200" s="519">
        <v>10000</v>
      </c>
      <c r="EG200" s="519">
        <v>10000</v>
      </c>
      <c r="EH200" s="519">
        <v>10000</v>
      </c>
      <c r="EI200" s="519">
        <v>10000</v>
      </c>
      <c r="EJ200" s="519">
        <v>10000</v>
      </c>
      <c r="EK200" s="519">
        <v>10000</v>
      </c>
      <c r="EL200" s="519">
        <v>10000</v>
      </c>
      <c r="EM200" s="519">
        <v>10000</v>
      </c>
      <c r="EN200" s="519">
        <v>10000</v>
      </c>
      <c r="EO200" s="519">
        <v>10000</v>
      </c>
      <c r="EP200" s="519">
        <v>10000</v>
      </c>
      <c r="EQ200" s="519">
        <v>10000</v>
      </c>
      <c r="ER200" s="519">
        <v>10000</v>
      </c>
      <c r="ES200" s="519">
        <v>10000</v>
      </c>
      <c r="ET200" s="519">
        <v>10000</v>
      </c>
      <c r="EU200" s="519">
        <v>10000</v>
      </c>
      <c r="EV200" s="519">
        <v>10000</v>
      </c>
      <c r="EW200" s="519">
        <v>10000</v>
      </c>
      <c r="EX200" s="519">
        <v>10000</v>
      </c>
      <c r="EY200" s="519">
        <v>10000</v>
      </c>
      <c r="EZ200" s="519">
        <v>10000</v>
      </c>
      <c r="FA200" s="519">
        <v>10000</v>
      </c>
      <c r="FB200" s="519">
        <v>10000</v>
      </c>
      <c r="FC200" s="519">
        <v>10000</v>
      </c>
      <c r="FD200" s="519">
        <v>10000</v>
      </c>
      <c r="FE200" s="519">
        <v>10000</v>
      </c>
      <c r="FF200" s="519">
        <v>10000</v>
      </c>
      <c r="FG200" s="519">
        <v>10000</v>
      </c>
      <c r="FH200" s="519">
        <v>10000</v>
      </c>
      <c r="FI200" s="519">
        <v>0</v>
      </c>
      <c r="FJ200" s="519">
        <v>0</v>
      </c>
      <c r="FK200" s="519">
        <v>0</v>
      </c>
      <c r="FL200" s="519">
        <v>0</v>
      </c>
      <c r="FM200" s="519">
        <v>0</v>
      </c>
      <c r="FN200" s="519">
        <v>0</v>
      </c>
      <c r="FO200" s="519">
        <v>0</v>
      </c>
      <c r="FP200" s="519">
        <v>0</v>
      </c>
      <c r="FQ200" s="519">
        <v>0</v>
      </c>
      <c r="FR200" s="519">
        <v>0</v>
      </c>
      <c r="FS200" s="519">
        <v>0</v>
      </c>
      <c r="FT200" s="519">
        <v>0</v>
      </c>
      <c r="FU200" s="519">
        <v>0</v>
      </c>
      <c r="FV200" s="519">
        <v>0</v>
      </c>
      <c r="FW200" s="519">
        <v>0</v>
      </c>
      <c r="FX200" s="519">
        <v>0</v>
      </c>
      <c r="FY200" s="519">
        <v>0</v>
      </c>
      <c r="FZ200" s="519">
        <v>0</v>
      </c>
      <c r="GA200" s="519">
        <v>0</v>
      </c>
      <c r="GB200" s="519">
        <v>0</v>
      </c>
      <c r="GC200" s="519">
        <v>0</v>
      </c>
      <c r="GD200" s="519">
        <v>0</v>
      </c>
      <c r="GE200" s="519">
        <v>0</v>
      </c>
      <c r="GF200" s="519">
        <v>0</v>
      </c>
      <c r="GG200" s="519">
        <v>0</v>
      </c>
      <c r="GH200" s="519">
        <v>0</v>
      </c>
      <c r="GI200" s="519">
        <v>0</v>
      </c>
      <c r="GJ200" s="519">
        <v>0</v>
      </c>
      <c r="GK200" s="519">
        <v>0</v>
      </c>
      <c r="GL200" s="519">
        <v>0</v>
      </c>
      <c r="GM200" s="519">
        <v>0</v>
      </c>
      <c r="GN200" s="519">
        <v>0</v>
      </c>
      <c r="GO200" s="519">
        <v>0</v>
      </c>
      <c r="GP200" s="519">
        <v>0</v>
      </c>
      <c r="GQ200" s="519">
        <v>0</v>
      </c>
      <c r="GR200" s="519">
        <v>0</v>
      </c>
      <c r="GS200" s="519">
        <v>0</v>
      </c>
      <c r="GT200" s="519">
        <v>0</v>
      </c>
      <c r="GU200" s="519">
        <v>0</v>
      </c>
      <c r="GV200" s="519">
        <v>0</v>
      </c>
      <c r="GW200" s="519">
        <v>0</v>
      </c>
      <c r="GX200" s="519">
        <v>0</v>
      </c>
      <c r="GY200" s="519">
        <v>0</v>
      </c>
      <c r="GZ200" s="519">
        <v>0</v>
      </c>
      <c r="HA200" s="519">
        <v>0</v>
      </c>
      <c r="HB200" s="519">
        <v>0</v>
      </c>
      <c r="HC200" s="519">
        <v>0</v>
      </c>
      <c r="HD200" s="519">
        <v>0</v>
      </c>
      <c r="HE200" s="519">
        <v>0</v>
      </c>
      <c r="HF200" s="519">
        <v>0</v>
      </c>
      <c r="HG200" s="519">
        <v>0</v>
      </c>
      <c r="HH200" s="519">
        <v>0</v>
      </c>
      <c r="HI200" s="519">
        <v>0</v>
      </c>
      <c r="HJ200" s="519">
        <v>0</v>
      </c>
      <c r="HK200" s="519">
        <v>0</v>
      </c>
      <c r="HL200" s="519">
        <v>0</v>
      </c>
      <c r="HM200" s="519">
        <v>0</v>
      </c>
      <c r="HN200" s="519">
        <v>0</v>
      </c>
      <c r="HO200" s="519">
        <v>0</v>
      </c>
      <c r="HP200" s="519">
        <v>0</v>
      </c>
      <c r="HQ200" s="519">
        <v>0</v>
      </c>
      <c r="HR200" s="519">
        <v>0</v>
      </c>
      <c r="HS200" s="519">
        <v>0</v>
      </c>
      <c r="HT200" s="519">
        <v>0</v>
      </c>
      <c r="HU200" s="519">
        <v>0</v>
      </c>
      <c r="HV200" s="519">
        <v>0</v>
      </c>
      <c r="HW200" s="519">
        <v>0</v>
      </c>
      <c r="HX200" s="519">
        <v>0</v>
      </c>
      <c r="HY200" s="519">
        <v>0</v>
      </c>
      <c r="HZ200" s="519">
        <v>0</v>
      </c>
      <c r="IA200" s="519">
        <v>0</v>
      </c>
      <c r="IB200" s="519">
        <v>0</v>
      </c>
      <c r="IC200" s="519">
        <v>0</v>
      </c>
      <c r="ID200" s="519">
        <v>0</v>
      </c>
      <c r="IE200" s="519">
        <v>0</v>
      </c>
      <c r="IF200" s="519">
        <v>0</v>
      </c>
      <c r="IG200" s="519">
        <v>0</v>
      </c>
      <c r="IH200" s="519">
        <v>0</v>
      </c>
      <c r="II200" s="519">
        <v>0</v>
      </c>
      <c r="IJ200" s="519">
        <v>0</v>
      </c>
      <c r="IK200" s="519">
        <v>0</v>
      </c>
    </row>
    <row r="201" spans="1:245" hidden="1">
      <c r="A201" s="337"/>
      <c r="B201" s="519" t="s">
        <v>1058</v>
      </c>
      <c r="C201" s="519"/>
      <c r="D201" s="519"/>
      <c r="E201" s="519"/>
      <c r="F201" s="519">
        <v>1</v>
      </c>
      <c r="G201" s="519"/>
      <c r="H201" s="519">
        <v>19</v>
      </c>
      <c r="I201" s="519">
        <v>9</v>
      </c>
      <c r="J201" s="519" t="str">
        <f t="shared" si="12"/>
        <v>SDN10011909</v>
      </c>
      <c r="K201" s="519">
        <v>776</v>
      </c>
      <c r="M201" s="337"/>
      <c r="N201" s="519" t="s">
        <v>1061</v>
      </c>
      <c r="O201" s="519" t="s">
        <v>1060</v>
      </c>
      <c r="P201" s="519">
        <v>20</v>
      </c>
      <c r="Q201" s="183" t="str">
        <f t="shared" si="10"/>
        <v>SDN150220</v>
      </c>
      <c r="R201" s="519">
        <v>0</v>
      </c>
      <c r="S201" s="519">
        <v>0</v>
      </c>
      <c r="T201" s="519">
        <v>0</v>
      </c>
      <c r="U201" s="519">
        <v>0</v>
      </c>
      <c r="V201" s="519">
        <v>0</v>
      </c>
      <c r="W201" s="519">
        <v>0</v>
      </c>
      <c r="X201" s="519">
        <v>0</v>
      </c>
      <c r="Y201" s="519">
        <v>0</v>
      </c>
      <c r="Z201" s="519">
        <v>0</v>
      </c>
      <c r="AA201" s="519">
        <v>0</v>
      </c>
      <c r="AB201" s="519">
        <v>0</v>
      </c>
      <c r="AC201" s="519">
        <v>0</v>
      </c>
      <c r="AD201" s="519">
        <v>0</v>
      </c>
      <c r="AE201" s="519">
        <v>0</v>
      </c>
      <c r="AF201" s="519">
        <v>0</v>
      </c>
      <c r="AG201" s="519">
        <v>0</v>
      </c>
      <c r="AH201" s="519">
        <v>0</v>
      </c>
      <c r="AI201" s="519">
        <v>0</v>
      </c>
      <c r="AJ201" s="519">
        <v>0</v>
      </c>
      <c r="AK201" s="519">
        <v>0</v>
      </c>
      <c r="AL201" s="519">
        <v>0</v>
      </c>
      <c r="AM201" s="519">
        <v>0</v>
      </c>
      <c r="AN201" s="519">
        <v>0</v>
      </c>
      <c r="AO201" s="519">
        <v>0</v>
      </c>
      <c r="AP201" s="519">
        <v>0</v>
      </c>
      <c r="AQ201" s="519">
        <v>0</v>
      </c>
      <c r="AR201" s="519">
        <v>0</v>
      </c>
      <c r="AS201" s="519">
        <v>0</v>
      </c>
      <c r="AT201" s="519">
        <v>0</v>
      </c>
      <c r="AU201" s="519">
        <v>10000</v>
      </c>
      <c r="AV201" s="519">
        <v>0</v>
      </c>
      <c r="AW201" s="519">
        <v>0</v>
      </c>
      <c r="AX201" s="519">
        <v>0</v>
      </c>
      <c r="AY201" s="519">
        <v>0</v>
      </c>
      <c r="AZ201" s="519">
        <v>0</v>
      </c>
      <c r="BA201" s="519">
        <v>0</v>
      </c>
      <c r="BB201" s="519">
        <v>0</v>
      </c>
      <c r="BC201" s="519">
        <v>0</v>
      </c>
      <c r="BD201" s="519">
        <v>0</v>
      </c>
      <c r="BE201" s="519">
        <v>0</v>
      </c>
      <c r="BF201" s="519">
        <v>0</v>
      </c>
      <c r="BG201" s="519">
        <v>0</v>
      </c>
      <c r="BH201" s="519">
        <v>0</v>
      </c>
      <c r="BI201" s="519">
        <v>0</v>
      </c>
      <c r="BJ201" s="519">
        <v>0</v>
      </c>
      <c r="BK201" s="519">
        <v>0</v>
      </c>
      <c r="BL201" s="519">
        <v>0</v>
      </c>
      <c r="BM201" s="519">
        <v>0</v>
      </c>
      <c r="BN201" s="519">
        <v>0</v>
      </c>
      <c r="BO201" s="519">
        <v>0</v>
      </c>
      <c r="BP201" s="519">
        <v>0</v>
      </c>
      <c r="BQ201" s="519">
        <v>0</v>
      </c>
      <c r="BR201" s="519">
        <v>0</v>
      </c>
      <c r="BS201" s="519">
        <v>0</v>
      </c>
      <c r="BT201" s="519">
        <v>0</v>
      </c>
      <c r="BU201" s="519">
        <v>0</v>
      </c>
      <c r="BV201" s="519">
        <v>0</v>
      </c>
      <c r="BW201" s="519">
        <v>0</v>
      </c>
      <c r="BX201" s="519">
        <v>0</v>
      </c>
      <c r="BY201" s="519">
        <v>0</v>
      </c>
      <c r="BZ201" s="519">
        <v>0</v>
      </c>
      <c r="CA201" s="519">
        <v>0</v>
      </c>
      <c r="CB201" s="519">
        <v>0</v>
      </c>
      <c r="CC201" s="519">
        <v>0</v>
      </c>
      <c r="CD201" s="519">
        <v>0</v>
      </c>
      <c r="CE201" s="519">
        <v>0</v>
      </c>
      <c r="CF201" s="519">
        <v>0</v>
      </c>
      <c r="CG201" s="519">
        <v>0</v>
      </c>
      <c r="CH201" s="519">
        <v>0</v>
      </c>
      <c r="CI201" s="519">
        <v>0</v>
      </c>
      <c r="CJ201" s="519">
        <v>0</v>
      </c>
      <c r="CK201" s="519">
        <v>0</v>
      </c>
      <c r="CL201" s="519">
        <v>0</v>
      </c>
      <c r="CM201" s="519">
        <v>0</v>
      </c>
      <c r="CN201" s="519">
        <v>0</v>
      </c>
      <c r="CO201" s="519">
        <v>0</v>
      </c>
      <c r="CP201" s="519">
        <v>0</v>
      </c>
      <c r="CQ201" s="519">
        <v>0</v>
      </c>
      <c r="CR201" s="519">
        <v>0</v>
      </c>
      <c r="CS201" s="519">
        <v>0</v>
      </c>
      <c r="CT201" s="519">
        <v>0</v>
      </c>
      <c r="CU201" s="519">
        <v>0</v>
      </c>
      <c r="CV201" s="519">
        <v>0</v>
      </c>
      <c r="CW201" s="519">
        <v>0</v>
      </c>
      <c r="CX201" s="519">
        <v>0</v>
      </c>
      <c r="CY201" s="519">
        <v>0</v>
      </c>
      <c r="CZ201" s="519">
        <v>0</v>
      </c>
      <c r="DA201" s="519">
        <v>0</v>
      </c>
      <c r="DB201" s="519">
        <v>0</v>
      </c>
      <c r="DC201" s="519">
        <v>0</v>
      </c>
      <c r="DD201" s="519">
        <v>0</v>
      </c>
      <c r="DE201" s="519">
        <v>0</v>
      </c>
      <c r="DF201" s="519">
        <v>0</v>
      </c>
      <c r="DG201" s="519">
        <v>0</v>
      </c>
      <c r="DH201" s="519">
        <v>0</v>
      </c>
      <c r="DI201" s="519">
        <v>0</v>
      </c>
      <c r="DJ201" s="519">
        <v>0</v>
      </c>
      <c r="DK201" s="519">
        <v>0</v>
      </c>
      <c r="DL201" s="519">
        <v>0</v>
      </c>
      <c r="DM201" s="519">
        <v>0</v>
      </c>
      <c r="DN201" s="519">
        <v>0</v>
      </c>
      <c r="DO201" s="519">
        <v>0</v>
      </c>
      <c r="DP201" s="519">
        <v>0</v>
      </c>
      <c r="DQ201" s="519">
        <v>0</v>
      </c>
      <c r="DR201" s="519">
        <v>0</v>
      </c>
      <c r="DS201" s="519">
        <v>0</v>
      </c>
      <c r="DT201" s="519">
        <v>0</v>
      </c>
      <c r="DU201" s="519">
        <v>0</v>
      </c>
      <c r="DV201" s="519">
        <v>0</v>
      </c>
      <c r="DW201" s="519">
        <v>0</v>
      </c>
      <c r="DX201" s="519">
        <v>0</v>
      </c>
      <c r="DY201" s="131"/>
      <c r="DZ201" s="337"/>
      <c r="EA201" s="519" t="s">
        <v>1061</v>
      </c>
      <c r="EB201" s="519" t="s">
        <v>1060</v>
      </c>
      <c r="EC201" s="519">
        <v>20</v>
      </c>
      <c r="ED201" s="521" t="str">
        <f t="shared" si="11"/>
        <v>SDN150220</v>
      </c>
      <c r="EE201" s="519">
        <v>10000</v>
      </c>
      <c r="EF201" s="519">
        <v>10000</v>
      </c>
      <c r="EG201" s="519">
        <v>10000</v>
      </c>
      <c r="EH201" s="519">
        <v>10000</v>
      </c>
      <c r="EI201" s="519">
        <v>10000</v>
      </c>
      <c r="EJ201" s="519">
        <v>10000</v>
      </c>
      <c r="EK201" s="519">
        <v>10000</v>
      </c>
      <c r="EL201" s="519">
        <v>10000</v>
      </c>
      <c r="EM201" s="519">
        <v>10000</v>
      </c>
      <c r="EN201" s="519">
        <v>10000</v>
      </c>
      <c r="EO201" s="519">
        <v>10000</v>
      </c>
      <c r="EP201" s="519">
        <v>10000</v>
      </c>
      <c r="EQ201" s="519">
        <v>10000</v>
      </c>
      <c r="ER201" s="519">
        <v>10000</v>
      </c>
      <c r="ES201" s="519">
        <v>10000</v>
      </c>
      <c r="ET201" s="519">
        <v>10000</v>
      </c>
      <c r="EU201" s="519">
        <v>10000</v>
      </c>
      <c r="EV201" s="519">
        <v>10000</v>
      </c>
      <c r="EW201" s="519">
        <v>10000</v>
      </c>
      <c r="EX201" s="519">
        <v>10000</v>
      </c>
      <c r="EY201" s="519">
        <v>10000</v>
      </c>
      <c r="EZ201" s="519">
        <v>10000</v>
      </c>
      <c r="FA201" s="519">
        <v>10000</v>
      </c>
      <c r="FB201" s="519">
        <v>10000</v>
      </c>
      <c r="FC201" s="519">
        <v>10000</v>
      </c>
      <c r="FD201" s="519">
        <v>10000</v>
      </c>
      <c r="FE201" s="519">
        <v>10000</v>
      </c>
      <c r="FF201" s="519">
        <v>10000</v>
      </c>
      <c r="FG201" s="519">
        <v>10000</v>
      </c>
      <c r="FH201" s="519">
        <v>10000</v>
      </c>
      <c r="FI201" s="519">
        <v>0</v>
      </c>
      <c r="FJ201" s="519">
        <v>0</v>
      </c>
      <c r="FK201" s="519">
        <v>0</v>
      </c>
      <c r="FL201" s="519">
        <v>0</v>
      </c>
      <c r="FM201" s="519">
        <v>0</v>
      </c>
      <c r="FN201" s="519">
        <v>0</v>
      </c>
      <c r="FO201" s="519">
        <v>0</v>
      </c>
      <c r="FP201" s="519">
        <v>0</v>
      </c>
      <c r="FQ201" s="519">
        <v>0</v>
      </c>
      <c r="FR201" s="519">
        <v>0</v>
      </c>
      <c r="FS201" s="519">
        <v>0</v>
      </c>
      <c r="FT201" s="519">
        <v>0</v>
      </c>
      <c r="FU201" s="519">
        <v>0</v>
      </c>
      <c r="FV201" s="519">
        <v>0</v>
      </c>
      <c r="FW201" s="519">
        <v>0</v>
      </c>
      <c r="FX201" s="519">
        <v>0</v>
      </c>
      <c r="FY201" s="519">
        <v>0</v>
      </c>
      <c r="FZ201" s="519">
        <v>0</v>
      </c>
      <c r="GA201" s="519">
        <v>0</v>
      </c>
      <c r="GB201" s="519">
        <v>0</v>
      </c>
      <c r="GC201" s="519">
        <v>0</v>
      </c>
      <c r="GD201" s="519">
        <v>0</v>
      </c>
      <c r="GE201" s="519">
        <v>0</v>
      </c>
      <c r="GF201" s="519">
        <v>0</v>
      </c>
      <c r="GG201" s="519">
        <v>0</v>
      </c>
      <c r="GH201" s="519">
        <v>0</v>
      </c>
      <c r="GI201" s="519">
        <v>0</v>
      </c>
      <c r="GJ201" s="519">
        <v>0</v>
      </c>
      <c r="GK201" s="519">
        <v>0</v>
      </c>
      <c r="GL201" s="519">
        <v>0</v>
      </c>
      <c r="GM201" s="519">
        <v>0</v>
      </c>
      <c r="GN201" s="519">
        <v>0</v>
      </c>
      <c r="GO201" s="519">
        <v>0</v>
      </c>
      <c r="GP201" s="519">
        <v>0</v>
      </c>
      <c r="GQ201" s="519">
        <v>0</v>
      </c>
      <c r="GR201" s="519">
        <v>0</v>
      </c>
      <c r="GS201" s="519">
        <v>0</v>
      </c>
      <c r="GT201" s="519">
        <v>0</v>
      </c>
      <c r="GU201" s="519">
        <v>0</v>
      </c>
      <c r="GV201" s="519">
        <v>0</v>
      </c>
      <c r="GW201" s="519">
        <v>0</v>
      </c>
      <c r="GX201" s="519">
        <v>0</v>
      </c>
      <c r="GY201" s="519">
        <v>0</v>
      </c>
      <c r="GZ201" s="519">
        <v>0</v>
      </c>
      <c r="HA201" s="519">
        <v>0</v>
      </c>
      <c r="HB201" s="519">
        <v>0</v>
      </c>
      <c r="HC201" s="519">
        <v>0</v>
      </c>
      <c r="HD201" s="519">
        <v>0</v>
      </c>
      <c r="HE201" s="519">
        <v>0</v>
      </c>
      <c r="HF201" s="519">
        <v>0</v>
      </c>
      <c r="HG201" s="519">
        <v>0</v>
      </c>
      <c r="HH201" s="519">
        <v>0</v>
      </c>
      <c r="HI201" s="519">
        <v>0</v>
      </c>
      <c r="HJ201" s="519">
        <v>0</v>
      </c>
      <c r="HK201" s="519">
        <v>0</v>
      </c>
      <c r="HL201" s="519">
        <v>0</v>
      </c>
      <c r="HM201" s="519">
        <v>0</v>
      </c>
      <c r="HN201" s="519">
        <v>0</v>
      </c>
      <c r="HO201" s="519">
        <v>0</v>
      </c>
      <c r="HP201" s="519">
        <v>0</v>
      </c>
      <c r="HQ201" s="519">
        <v>0</v>
      </c>
      <c r="HR201" s="519">
        <v>0</v>
      </c>
      <c r="HS201" s="519">
        <v>0</v>
      </c>
      <c r="HT201" s="519">
        <v>0</v>
      </c>
      <c r="HU201" s="519">
        <v>0</v>
      </c>
      <c r="HV201" s="519">
        <v>0</v>
      </c>
      <c r="HW201" s="519">
        <v>0</v>
      </c>
      <c r="HX201" s="519">
        <v>0</v>
      </c>
      <c r="HY201" s="519">
        <v>0</v>
      </c>
      <c r="HZ201" s="519">
        <v>0</v>
      </c>
      <c r="IA201" s="519">
        <v>0</v>
      </c>
      <c r="IB201" s="519">
        <v>0</v>
      </c>
      <c r="IC201" s="519">
        <v>0</v>
      </c>
      <c r="ID201" s="519">
        <v>0</v>
      </c>
      <c r="IE201" s="519">
        <v>0</v>
      </c>
      <c r="IF201" s="519">
        <v>0</v>
      </c>
      <c r="IG201" s="519">
        <v>0</v>
      </c>
      <c r="IH201" s="519">
        <v>0</v>
      </c>
      <c r="II201" s="519">
        <v>0</v>
      </c>
      <c r="IJ201" s="519">
        <v>0</v>
      </c>
      <c r="IK201" s="519">
        <v>0</v>
      </c>
    </row>
    <row r="202" spans="1:245" hidden="1">
      <c r="A202" s="337"/>
      <c r="B202" s="519" t="s">
        <v>1058</v>
      </c>
      <c r="C202" s="519"/>
      <c r="D202" s="519"/>
      <c r="E202" s="519"/>
      <c r="F202" s="519">
        <v>1</v>
      </c>
      <c r="G202" s="519"/>
      <c r="H202" s="519">
        <v>19</v>
      </c>
      <c r="I202" s="519">
        <v>10</v>
      </c>
      <c r="J202" s="519" t="str">
        <f t="shared" si="12"/>
        <v>SDN10011910</v>
      </c>
      <c r="K202" s="519">
        <v>776</v>
      </c>
      <c r="M202" s="337"/>
      <c r="N202" s="519" t="s">
        <v>1061</v>
      </c>
      <c r="O202" s="519" t="s">
        <v>1060</v>
      </c>
      <c r="P202" s="519">
        <v>21</v>
      </c>
      <c r="Q202" s="183" t="str">
        <f t="shared" si="10"/>
        <v>SDN150221</v>
      </c>
      <c r="R202" s="519">
        <v>0</v>
      </c>
      <c r="S202" s="519">
        <v>0</v>
      </c>
      <c r="T202" s="519">
        <v>0</v>
      </c>
      <c r="U202" s="519">
        <v>0</v>
      </c>
      <c r="V202" s="519">
        <v>0</v>
      </c>
      <c r="W202" s="519">
        <v>0</v>
      </c>
      <c r="X202" s="519">
        <v>0</v>
      </c>
      <c r="Y202" s="519">
        <v>0</v>
      </c>
      <c r="Z202" s="519">
        <v>0</v>
      </c>
      <c r="AA202" s="519">
        <v>0</v>
      </c>
      <c r="AB202" s="519">
        <v>0</v>
      </c>
      <c r="AC202" s="519">
        <v>0</v>
      </c>
      <c r="AD202" s="519">
        <v>0</v>
      </c>
      <c r="AE202" s="519">
        <v>0</v>
      </c>
      <c r="AF202" s="519">
        <v>0</v>
      </c>
      <c r="AG202" s="519">
        <v>0</v>
      </c>
      <c r="AH202" s="519">
        <v>0</v>
      </c>
      <c r="AI202" s="519">
        <v>0</v>
      </c>
      <c r="AJ202" s="519">
        <v>0</v>
      </c>
      <c r="AK202" s="519">
        <v>0</v>
      </c>
      <c r="AL202" s="519">
        <v>0</v>
      </c>
      <c r="AM202" s="519">
        <v>0</v>
      </c>
      <c r="AN202" s="519">
        <v>0</v>
      </c>
      <c r="AO202" s="519">
        <v>0</v>
      </c>
      <c r="AP202" s="519">
        <v>0</v>
      </c>
      <c r="AQ202" s="519">
        <v>0</v>
      </c>
      <c r="AR202" s="519">
        <v>0</v>
      </c>
      <c r="AS202" s="519">
        <v>0</v>
      </c>
      <c r="AT202" s="519">
        <v>0</v>
      </c>
      <c r="AU202" s="519">
        <v>10000</v>
      </c>
      <c r="AV202" s="519">
        <v>0</v>
      </c>
      <c r="AW202" s="519">
        <v>0</v>
      </c>
      <c r="AX202" s="519">
        <v>0</v>
      </c>
      <c r="AY202" s="519">
        <v>0</v>
      </c>
      <c r="AZ202" s="519">
        <v>0</v>
      </c>
      <c r="BA202" s="519">
        <v>0</v>
      </c>
      <c r="BB202" s="519">
        <v>0</v>
      </c>
      <c r="BC202" s="519">
        <v>0</v>
      </c>
      <c r="BD202" s="519">
        <v>0</v>
      </c>
      <c r="BE202" s="519">
        <v>0</v>
      </c>
      <c r="BF202" s="519">
        <v>0</v>
      </c>
      <c r="BG202" s="519">
        <v>0</v>
      </c>
      <c r="BH202" s="519">
        <v>0</v>
      </c>
      <c r="BI202" s="519">
        <v>0</v>
      </c>
      <c r="BJ202" s="519">
        <v>0</v>
      </c>
      <c r="BK202" s="519">
        <v>0</v>
      </c>
      <c r="BL202" s="519">
        <v>0</v>
      </c>
      <c r="BM202" s="519">
        <v>0</v>
      </c>
      <c r="BN202" s="519">
        <v>0</v>
      </c>
      <c r="BO202" s="519">
        <v>0</v>
      </c>
      <c r="BP202" s="519">
        <v>0</v>
      </c>
      <c r="BQ202" s="519">
        <v>0</v>
      </c>
      <c r="BR202" s="519">
        <v>0</v>
      </c>
      <c r="BS202" s="519">
        <v>0</v>
      </c>
      <c r="BT202" s="519">
        <v>0</v>
      </c>
      <c r="BU202" s="519">
        <v>0</v>
      </c>
      <c r="BV202" s="519">
        <v>0</v>
      </c>
      <c r="BW202" s="519">
        <v>0</v>
      </c>
      <c r="BX202" s="519">
        <v>0</v>
      </c>
      <c r="BY202" s="519">
        <v>0</v>
      </c>
      <c r="BZ202" s="519">
        <v>0</v>
      </c>
      <c r="CA202" s="519">
        <v>0</v>
      </c>
      <c r="CB202" s="519">
        <v>0</v>
      </c>
      <c r="CC202" s="519">
        <v>0</v>
      </c>
      <c r="CD202" s="519">
        <v>0</v>
      </c>
      <c r="CE202" s="519">
        <v>0</v>
      </c>
      <c r="CF202" s="519">
        <v>0</v>
      </c>
      <c r="CG202" s="519">
        <v>0</v>
      </c>
      <c r="CH202" s="519">
        <v>0</v>
      </c>
      <c r="CI202" s="519">
        <v>0</v>
      </c>
      <c r="CJ202" s="519">
        <v>0</v>
      </c>
      <c r="CK202" s="519">
        <v>0</v>
      </c>
      <c r="CL202" s="519">
        <v>0</v>
      </c>
      <c r="CM202" s="519">
        <v>0</v>
      </c>
      <c r="CN202" s="519">
        <v>0</v>
      </c>
      <c r="CO202" s="519">
        <v>0</v>
      </c>
      <c r="CP202" s="519">
        <v>0</v>
      </c>
      <c r="CQ202" s="519">
        <v>0</v>
      </c>
      <c r="CR202" s="519">
        <v>0</v>
      </c>
      <c r="CS202" s="519">
        <v>0</v>
      </c>
      <c r="CT202" s="519">
        <v>0</v>
      </c>
      <c r="CU202" s="519">
        <v>0</v>
      </c>
      <c r="CV202" s="519">
        <v>0</v>
      </c>
      <c r="CW202" s="519">
        <v>0</v>
      </c>
      <c r="CX202" s="519">
        <v>0</v>
      </c>
      <c r="CY202" s="519">
        <v>0</v>
      </c>
      <c r="CZ202" s="519">
        <v>0</v>
      </c>
      <c r="DA202" s="519">
        <v>0</v>
      </c>
      <c r="DB202" s="519">
        <v>0</v>
      </c>
      <c r="DC202" s="519">
        <v>0</v>
      </c>
      <c r="DD202" s="519">
        <v>0</v>
      </c>
      <c r="DE202" s="519">
        <v>0</v>
      </c>
      <c r="DF202" s="519">
        <v>0</v>
      </c>
      <c r="DG202" s="519">
        <v>0</v>
      </c>
      <c r="DH202" s="519">
        <v>0</v>
      </c>
      <c r="DI202" s="519">
        <v>0</v>
      </c>
      <c r="DJ202" s="519">
        <v>0</v>
      </c>
      <c r="DK202" s="519">
        <v>0</v>
      </c>
      <c r="DL202" s="519">
        <v>0</v>
      </c>
      <c r="DM202" s="519">
        <v>0</v>
      </c>
      <c r="DN202" s="519">
        <v>0</v>
      </c>
      <c r="DO202" s="519">
        <v>0</v>
      </c>
      <c r="DP202" s="519">
        <v>0</v>
      </c>
      <c r="DQ202" s="519">
        <v>0</v>
      </c>
      <c r="DR202" s="519">
        <v>0</v>
      </c>
      <c r="DS202" s="519">
        <v>0</v>
      </c>
      <c r="DT202" s="519">
        <v>0</v>
      </c>
      <c r="DU202" s="519">
        <v>0</v>
      </c>
      <c r="DV202" s="519">
        <v>0</v>
      </c>
      <c r="DW202" s="519">
        <v>0</v>
      </c>
      <c r="DX202" s="519">
        <v>0</v>
      </c>
      <c r="DY202" s="131"/>
      <c r="DZ202" s="337"/>
      <c r="EA202" s="519" t="s">
        <v>1061</v>
      </c>
      <c r="EB202" s="519" t="s">
        <v>1060</v>
      </c>
      <c r="EC202" s="519">
        <v>21</v>
      </c>
      <c r="ED202" s="521" t="str">
        <f t="shared" si="11"/>
        <v>SDN150221</v>
      </c>
      <c r="EE202" s="519">
        <v>10000</v>
      </c>
      <c r="EF202" s="519">
        <v>10000</v>
      </c>
      <c r="EG202" s="519">
        <v>10000</v>
      </c>
      <c r="EH202" s="519">
        <v>10000</v>
      </c>
      <c r="EI202" s="519">
        <v>10000</v>
      </c>
      <c r="EJ202" s="519">
        <v>10000</v>
      </c>
      <c r="EK202" s="519">
        <v>10000</v>
      </c>
      <c r="EL202" s="519">
        <v>10000</v>
      </c>
      <c r="EM202" s="519">
        <v>10000</v>
      </c>
      <c r="EN202" s="519">
        <v>10000</v>
      </c>
      <c r="EO202" s="519">
        <v>10000</v>
      </c>
      <c r="EP202" s="519">
        <v>10000</v>
      </c>
      <c r="EQ202" s="519">
        <v>10000</v>
      </c>
      <c r="ER202" s="519">
        <v>10000</v>
      </c>
      <c r="ES202" s="519">
        <v>10000</v>
      </c>
      <c r="ET202" s="519">
        <v>10000</v>
      </c>
      <c r="EU202" s="519">
        <v>10000</v>
      </c>
      <c r="EV202" s="519">
        <v>10000</v>
      </c>
      <c r="EW202" s="519">
        <v>10000</v>
      </c>
      <c r="EX202" s="519">
        <v>10000</v>
      </c>
      <c r="EY202" s="519">
        <v>10000</v>
      </c>
      <c r="EZ202" s="519">
        <v>10000</v>
      </c>
      <c r="FA202" s="519">
        <v>10000</v>
      </c>
      <c r="FB202" s="519">
        <v>10000</v>
      </c>
      <c r="FC202" s="519">
        <v>10000</v>
      </c>
      <c r="FD202" s="519">
        <v>10000</v>
      </c>
      <c r="FE202" s="519">
        <v>10000</v>
      </c>
      <c r="FF202" s="519">
        <v>10000</v>
      </c>
      <c r="FG202" s="519">
        <v>10000</v>
      </c>
      <c r="FH202" s="519">
        <v>10000</v>
      </c>
      <c r="FI202" s="519">
        <v>0</v>
      </c>
      <c r="FJ202" s="519">
        <v>0</v>
      </c>
      <c r="FK202" s="519">
        <v>0</v>
      </c>
      <c r="FL202" s="519">
        <v>0</v>
      </c>
      <c r="FM202" s="519">
        <v>0</v>
      </c>
      <c r="FN202" s="519">
        <v>0</v>
      </c>
      <c r="FO202" s="519">
        <v>0</v>
      </c>
      <c r="FP202" s="519">
        <v>0</v>
      </c>
      <c r="FQ202" s="519">
        <v>0</v>
      </c>
      <c r="FR202" s="519">
        <v>0</v>
      </c>
      <c r="FS202" s="519">
        <v>0</v>
      </c>
      <c r="FT202" s="519">
        <v>0</v>
      </c>
      <c r="FU202" s="519">
        <v>0</v>
      </c>
      <c r="FV202" s="519">
        <v>0</v>
      </c>
      <c r="FW202" s="519">
        <v>0</v>
      </c>
      <c r="FX202" s="519">
        <v>0</v>
      </c>
      <c r="FY202" s="519">
        <v>0</v>
      </c>
      <c r="FZ202" s="519">
        <v>0</v>
      </c>
      <c r="GA202" s="519">
        <v>0</v>
      </c>
      <c r="GB202" s="519">
        <v>0</v>
      </c>
      <c r="GC202" s="519">
        <v>0</v>
      </c>
      <c r="GD202" s="519">
        <v>0</v>
      </c>
      <c r="GE202" s="519">
        <v>0</v>
      </c>
      <c r="GF202" s="519">
        <v>0</v>
      </c>
      <c r="GG202" s="519">
        <v>0</v>
      </c>
      <c r="GH202" s="519">
        <v>0</v>
      </c>
      <c r="GI202" s="519">
        <v>0</v>
      </c>
      <c r="GJ202" s="519">
        <v>0</v>
      </c>
      <c r="GK202" s="519">
        <v>0</v>
      </c>
      <c r="GL202" s="519">
        <v>0</v>
      </c>
      <c r="GM202" s="519">
        <v>0</v>
      </c>
      <c r="GN202" s="519">
        <v>0</v>
      </c>
      <c r="GO202" s="519">
        <v>0</v>
      </c>
      <c r="GP202" s="519">
        <v>0</v>
      </c>
      <c r="GQ202" s="519">
        <v>0</v>
      </c>
      <c r="GR202" s="519">
        <v>0</v>
      </c>
      <c r="GS202" s="519">
        <v>0</v>
      </c>
      <c r="GT202" s="519">
        <v>0</v>
      </c>
      <c r="GU202" s="519">
        <v>0</v>
      </c>
      <c r="GV202" s="519">
        <v>0</v>
      </c>
      <c r="GW202" s="519">
        <v>0</v>
      </c>
      <c r="GX202" s="519">
        <v>0</v>
      </c>
      <c r="GY202" s="519">
        <v>0</v>
      </c>
      <c r="GZ202" s="519">
        <v>0</v>
      </c>
      <c r="HA202" s="519">
        <v>0</v>
      </c>
      <c r="HB202" s="519">
        <v>0</v>
      </c>
      <c r="HC202" s="519">
        <v>0</v>
      </c>
      <c r="HD202" s="519">
        <v>0</v>
      </c>
      <c r="HE202" s="519">
        <v>0</v>
      </c>
      <c r="HF202" s="519">
        <v>0</v>
      </c>
      <c r="HG202" s="519">
        <v>0</v>
      </c>
      <c r="HH202" s="519">
        <v>0</v>
      </c>
      <c r="HI202" s="519">
        <v>0</v>
      </c>
      <c r="HJ202" s="519">
        <v>0</v>
      </c>
      <c r="HK202" s="519">
        <v>0</v>
      </c>
      <c r="HL202" s="519">
        <v>0</v>
      </c>
      <c r="HM202" s="519">
        <v>0</v>
      </c>
      <c r="HN202" s="519">
        <v>0</v>
      </c>
      <c r="HO202" s="519">
        <v>0</v>
      </c>
      <c r="HP202" s="519">
        <v>0</v>
      </c>
      <c r="HQ202" s="519">
        <v>0</v>
      </c>
      <c r="HR202" s="519">
        <v>0</v>
      </c>
      <c r="HS202" s="519">
        <v>0</v>
      </c>
      <c r="HT202" s="519">
        <v>0</v>
      </c>
      <c r="HU202" s="519">
        <v>0</v>
      </c>
      <c r="HV202" s="519">
        <v>0</v>
      </c>
      <c r="HW202" s="519">
        <v>0</v>
      </c>
      <c r="HX202" s="519">
        <v>0</v>
      </c>
      <c r="HY202" s="519">
        <v>0</v>
      </c>
      <c r="HZ202" s="519">
        <v>0</v>
      </c>
      <c r="IA202" s="519">
        <v>0</v>
      </c>
      <c r="IB202" s="519">
        <v>0</v>
      </c>
      <c r="IC202" s="519">
        <v>0</v>
      </c>
      <c r="ID202" s="519">
        <v>0</v>
      </c>
      <c r="IE202" s="519">
        <v>0</v>
      </c>
      <c r="IF202" s="519">
        <v>0</v>
      </c>
      <c r="IG202" s="519">
        <v>0</v>
      </c>
      <c r="IH202" s="519">
        <v>0</v>
      </c>
      <c r="II202" s="519">
        <v>0</v>
      </c>
      <c r="IJ202" s="519">
        <v>0</v>
      </c>
      <c r="IK202" s="519">
        <v>0</v>
      </c>
    </row>
    <row r="203" spans="1:245" hidden="1">
      <c r="A203" s="337"/>
      <c r="B203" s="519" t="s">
        <v>1058</v>
      </c>
      <c r="C203" s="519"/>
      <c r="D203" s="519"/>
      <c r="E203" s="519"/>
      <c r="F203" s="519">
        <v>1</v>
      </c>
      <c r="G203" s="519"/>
      <c r="H203" s="519">
        <v>20</v>
      </c>
      <c r="I203" s="519">
        <v>1</v>
      </c>
      <c r="J203" s="519" t="str">
        <f t="shared" si="12"/>
        <v>SDN10012001</v>
      </c>
      <c r="K203" s="519">
        <v>970</v>
      </c>
      <c r="M203" s="337"/>
      <c r="N203" s="519" t="s">
        <v>1061</v>
      </c>
      <c r="O203" s="519" t="s">
        <v>1060</v>
      </c>
      <c r="P203" s="519">
        <v>22</v>
      </c>
      <c r="Q203" s="183" t="str">
        <f t="shared" si="10"/>
        <v>SDN150222</v>
      </c>
      <c r="R203" s="519">
        <v>0</v>
      </c>
      <c r="S203" s="519">
        <v>0</v>
      </c>
      <c r="T203" s="519">
        <v>0</v>
      </c>
      <c r="U203" s="519">
        <v>0</v>
      </c>
      <c r="V203" s="519">
        <v>0</v>
      </c>
      <c r="W203" s="519">
        <v>0</v>
      </c>
      <c r="X203" s="519">
        <v>0</v>
      </c>
      <c r="Y203" s="519">
        <v>0</v>
      </c>
      <c r="Z203" s="519">
        <v>0</v>
      </c>
      <c r="AA203" s="519">
        <v>0</v>
      </c>
      <c r="AB203" s="519">
        <v>0</v>
      </c>
      <c r="AC203" s="519">
        <v>0</v>
      </c>
      <c r="AD203" s="519">
        <v>0</v>
      </c>
      <c r="AE203" s="519">
        <v>0</v>
      </c>
      <c r="AF203" s="519">
        <v>0</v>
      </c>
      <c r="AG203" s="519">
        <v>0</v>
      </c>
      <c r="AH203" s="519">
        <v>0</v>
      </c>
      <c r="AI203" s="519">
        <v>0</v>
      </c>
      <c r="AJ203" s="519">
        <v>0</v>
      </c>
      <c r="AK203" s="519">
        <v>0</v>
      </c>
      <c r="AL203" s="519">
        <v>0</v>
      </c>
      <c r="AM203" s="519">
        <v>0</v>
      </c>
      <c r="AN203" s="519">
        <v>0</v>
      </c>
      <c r="AO203" s="519">
        <v>0</v>
      </c>
      <c r="AP203" s="519">
        <v>0</v>
      </c>
      <c r="AQ203" s="519">
        <v>0</v>
      </c>
      <c r="AR203" s="519">
        <v>0</v>
      </c>
      <c r="AS203" s="519">
        <v>0</v>
      </c>
      <c r="AT203" s="519">
        <v>0</v>
      </c>
      <c r="AU203" s="519">
        <v>10000</v>
      </c>
      <c r="AV203" s="519">
        <v>0</v>
      </c>
      <c r="AW203" s="519">
        <v>0</v>
      </c>
      <c r="AX203" s="519">
        <v>0</v>
      </c>
      <c r="AY203" s="519">
        <v>0</v>
      </c>
      <c r="AZ203" s="519">
        <v>0</v>
      </c>
      <c r="BA203" s="519">
        <v>0</v>
      </c>
      <c r="BB203" s="519">
        <v>0</v>
      </c>
      <c r="BC203" s="519">
        <v>0</v>
      </c>
      <c r="BD203" s="519">
        <v>0</v>
      </c>
      <c r="BE203" s="519">
        <v>0</v>
      </c>
      <c r="BF203" s="519">
        <v>0</v>
      </c>
      <c r="BG203" s="519">
        <v>0</v>
      </c>
      <c r="BH203" s="519">
        <v>0</v>
      </c>
      <c r="BI203" s="519">
        <v>0</v>
      </c>
      <c r="BJ203" s="519">
        <v>0</v>
      </c>
      <c r="BK203" s="519">
        <v>0</v>
      </c>
      <c r="BL203" s="519">
        <v>0</v>
      </c>
      <c r="BM203" s="519">
        <v>0</v>
      </c>
      <c r="BN203" s="519">
        <v>0</v>
      </c>
      <c r="BO203" s="519">
        <v>0</v>
      </c>
      <c r="BP203" s="519">
        <v>0</v>
      </c>
      <c r="BQ203" s="519">
        <v>0</v>
      </c>
      <c r="BR203" s="519">
        <v>0</v>
      </c>
      <c r="BS203" s="519">
        <v>0</v>
      </c>
      <c r="BT203" s="519">
        <v>0</v>
      </c>
      <c r="BU203" s="519">
        <v>0</v>
      </c>
      <c r="BV203" s="519">
        <v>0</v>
      </c>
      <c r="BW203" s="519">
        <v>0</v>
      </c>
      <c r="BX203" s="519">
        <v>0</v>
      </c>
      <c r="BY203" s="519">
        <v>0</v>
      </c>
      <c r="BZ203" s="519">
        <v>0</v>
      </c>
      <c r="CA203" s="519">
        <v>0</v>
      </c>
      <c r="CB203" s="519">
        <v>0</v>
      </c>
      <c r="CC203" s="519">
        <v>0</v>
      </c>
      <c r="CD203" s="519">
        <v>0</v>
      </c>
      <c r="CE203" s="519">
        <v>0</v>
      </c>
      <c r="CF203" s="519">
        <v>0</v>
      </c>
      <c r="CG203" s="519">
        <v>0</v>
      </c>
      <c r="CH203" s="519">
        <v>0</v>
      </c>
      <c r="CI203" s="519">
        <v>0</v>
      </c>
      <c r="CJ203" s="519">
        <v>0</v>
      </c>
      <c r="CK203" s="519">
        <v>0</v>
      </c>
      <c r="CL203" s="519">
        <v>0</v>
      </c>
      <c r="CM203" s="519">
        <v>0</v>
      </c>
      <c r="CN203" s="519">
        <v>0</v>
      </c>
      <c r="CO203" s="519">
        <v>0</v>
      </c>
      <c r="CP203" s="519">
        <v>0</v>
      </c>
      <c r="CQ203" s="519">
        <v>0</v>
      </c>
      <c r="CR203" s="519">
        <v>0</v>
      </c>
      <c r="CS203" s="519">
        <v>0</v>
      </c>
      <c r="CT203" s="519">
        <v>0</v>
      </c>
      <c r="CU203" s="519">
        <v>0</v>
      </c>
      <c r="CV203" s="519">
        <v>0</v>
      </c>
      <c r="CW203" s="519">
        <v>0</v>
      </c>
      <c r="CX203" s="519">
        <v>0</v>
      </c>
      <c r="CY203" s="519">
        <v>0</v>
      </c>
      <c r="CZ203" s="519">
        <v>0</v>
      </c>
      <c r="DA203" s="519">
        <v>0</v>
      </c>
      <c r="DB203" s="519">
        <v>0</v>
      </c>
      <c r="DC203" s="519">
        <v>0</v>
      </c>
      <c r="DD203" s="519">
        <v>0</v>
      </c>
      <c r="DE203" s="519">
        <v>0</v>
      </c>
      <c r="DF203" s="519">
        <v>0</v>
      </c>
      <c r="DG203" s="519">
        <v>0</v>
      </c>
      <c r="DH203" s="519">
        <v>0</v>
      </c>
      <c r="DI203" s="519">
        <v>0</v>
      </c>
      <c r="DJ203" s="519">
        <v>0</v>
      </c>
      <c r="DK203" s="519">
        <v>0</v>
      </c>
      <c r="DL203" s="519">
        <v>0</v>
      </c>
      <c r="DM203" s="519">
        <v>0</v>
      </c>
      <c r="DN203" s="519">
        <v>0</v>
      </c>
      <c r="DO203" s="519">
        <v>0</v>
      </c>
      <c r="DP203" s="519">
        <v>0</v>
      </c>
      <c r="DQ203" s="519">
        <v>0</v>
      </c>
      <c r="DR203" s="519">
        <v>0</v>
      </c>
      <c r="DS203" s="519">
        <v>0</v>
      </c>
      <c r="DT203" s="519">
        <v>0</v>
      </c>
      <c r="DU203" s="519">
        <v>0</v>
      </c>
      <c r="DV203" s="519">
        <v>0</v>
      </c>
      <c r="DW203" s="519">
        <v>0</v>
      </c>
      <c r="DX203" s="519">
        <v>0</v>
      </c>
      <c r="DY203" s="131"/>
      <c r="DZ203" s="337"/>
      <c r="EA203" s="519" t="s">
        <v>1061</v>
      </c>
      <c r="EB203" s="519" t="s">
        <v>1060</v>
      </c>
      <c r="EC203" s="519">
        <v>22</v>
      </c>
      <c r="ED203" s="521" t="str">
        <f t="shared" si="11"/>
        <v>SDN150222</v>
      </c>
      <c r="EE203" s="519">
        <v>10000</v>
      </c>
      <c r="EF203" s="519">
        <v>10000</v>
      </c>
      <c r="EG203" s="519">
        <v>10000</v>
      </c>
      <c r="EH203" s="519">
        <v>10000</v>
      </c>
      <c r="EI203" s="519">
        <v>10000</v>
      </c>
      <c r="EJ203" s="519">
        <v>10000</v>
      </c>
      <c r="EK203" s="519">
        <v>10000</v>
      </c>
      <c r="EL203" s="519">
        <v>10000</v>
      </c>
      <c r="EM203" s="519">
        <v>10000</v>
      </c>
      <c r="EN203" s="519">
        <v>10000</v>
      </c>
      <c r="EO203" s="519">
        <v>10000</v>
      </c>
      <c r="EP203" s="519">
        <v>10000</v>
      </c>
      <c r="EQ203" s="519">
        <v>10000</v>
      </c>
      <c r="ER203" s="519">
        <v>10000</v>
      </c>
      <c r="ES203" s="519">
        <v>10000</v>
      </c>
      <c r="ET203" s="519">
        <v>10000</v>
      </c>
      <c r="EU203" s="519">
        <v>10000</v>
      </c>
      <c r="EV203" s="519">
        <v>10000</v>
      </c>
      <c r="EW203" s="519">
        <v>10000</v>
      </c>
      <c r="EX203" s="519">
        <v>10000</v>
      </c>
      <c r="EY203" s="519">
        <v>10000</v>
      </c>
      <c r="EZ203" s="519">
        <v>10000</v>
      </c>
      <c r="FA203" s="519">
        <v>10000</v>
      </c>
      <c r="FB203" s="519">
        <v>10000</v>
      </c>
      <c r="FC203" s="519">
        <v>10000</v>
      </c>
      <c r="FD203" s="519">
        <v>10000</v>
      </c>
      <c r="FE203" s="519">
        <v>10000</v>
      </c>
      <c r="FF203" s="519">
        <v>10000</v>
      </c>
      <c r="FG203" s="519">
        <v>10000</v>
      </c>
      <c r="FH203" s="519">
        <v>10000</v>
      </c>
      <c r="FI203" s="519">
        <v>0</v>
      </c>
      <c r="FJ203" s="519">
        <v>0</v>
      </c>
      <c r="FK203" s="519">
        <v>0</v>
      </c>
      <c r="FL203" s="519">
        <v>0</v>
      </c>
      <c r="FM203" s="519">
        <v>0</v>
      </c>
      <c r="FN203" s="519">
        <v>0</v>
      </c>
      <c r="FO203" s="519">
        <v>0</v>
      </c>
      <c r="FP203" s="519">
        <v>0</v>
      </c>
      <c r="FQ203" s="519">
        <v>0</v>
      </c>
      <c r="FR203" s="519">
        <v>0</v>
      </c>
      <c r="FS203" s="519">
        <v>0</v>
      </c>
      <c r="FT203" s="519">
        <v>0</v>
      </c>
      <c r="FU203" s="519">
        <v>0</v>
      </c>
      <c r="FV203" s="519">
        <v>0</v>
      </c>
      <c r="FW203" s="519">
        <v>0</v>
      </c>
      <c r="FX203" s="519">
        <v>0</v>
      </c>
      <c r="FY203" s="519">
        <v>0</v>
      </c>
      <c r="FZ203" s="519">
        <v>0</v>
      </c>
      <c r="GA203" s="519">
        <v>0</v>
      </c>
      <c r="GB203" s="519">
        <v>0</v>
      </c>
      <c r="GC203" s="519">
        <v>0</v>
      </c>
      <c r="GD203" s="519">
        <v>0</v>
      </c>
      <c r="GE203" s="519">
        <v>0</v>
      </c>
      <c r="GF203" s="519">
        <v>0</v>
      </c>
      <c r="GG203" s="519">
        <v>0</v>
      </c>
      <c r="GH203" s="519">
        <v>0</v>
      </c>
      <c r="GI203" s="519">
        <v>0</v>
      </c>
      <c r="GJ203" s="519">
        <v>0</v>
      </c>
      <c r="GK203" s="519">
        <v>0</v>
      </c>
      <c r="GL203" s="519">
        <v>0</v>
      </c>
      <c r="GM203" s="519">
        <v>0</v>
      </c>
      <c r="GN203" s="519">
        <v>0</v>
      </c>
      <c r="GO203" s="519">
        <v>0</v>
      </c>
      <c r="GP203" s="519">
        <v>0</v>
      </c>
      <c r="GQ203" s="519">
        <v>0</v>
      </c>
      <c r="GR203" s="519">
        <v>0</v>
      </c>
      <c r="GS203" s="519">
        <v>0</v>
      </c>
      <c r="GT203" s="519">
        <v>0</v>
      </c>
      <c r="GU203" s="519">
        <v>0</v>
      </c>
      <c r="GV203" s="519">
        <v>0</v>
      </c>
      <c r="GW203" s="519">
        <v>0</v>
      </c>
      <c r="GX203" s="519">
        <v>0</v>
      </c>
      <c r="GY203" s="519">
        <v>0</v>
      </c>
      <c r="GZ203" s="519">
        <v>0</v>
      </c>
      <c r="HA203" s="519">
        <v>0</v>
      </c>
      <c r="HB203" s="519">
        <v>0</v>
      </c>
      <c r="HC203" s="519">
        <v>0</v>
      </c>
      <c r="HD203" s="519">
        <v>0</v>
      </c>
      <c r="HE203" s="519">
        <v>0</v>
      </c>
      <c r="HF203" s="519">
        <v>0</v>
      </c>
      <c r="HG203" s="519">
        <v>0</v>
      </c>
      <c r="HH203" s="519">
        <v>0</v>
      </c>
      <c r="HI203" s="519">
        <v>0</v>
      </c>
      <c r="HJ203" s="519">
        <v>0</v>
      </c>
      <c r="HK203" s="519">
        <v>0</v>
      </c>
      <c r="HL203" s="519">
        <v>0</v>
      </c>
      <c r="HM203" s="519">
        <v>0</v>
      </c>
      <c r="HN203" s="519">
        <v>0</v>
      </c>
      <c r="HO203" s="519">
        <v>0</v>
      </c>
      <c r="HP203" s="519">
        <v>0</v>
      </c>
      <c r="HQ203" s="519">
        <v>0</v>
      </c>
      <c r="HR203" s="519">
        <v>0</v>
      </c>
      <c r="HS203" s="519">
        <v>0</v>
      </c>
      <c r="HT203" s="519">
        <v>0</v>
      </c>
      <c r="HU203" s="519">
        <v>0</v>
      </c>
      <c r="HV203" s="519">
        <v>0</v>
      </c>
      <c r="HW203" s="519">
        <v>0</v>
      </c>
      <c r="HX203" s="519">
        <v>0</v>
      </c>
      <c r="HY203" s="519">
        <v>0</v>
      </c>
      <c r="HZ203" s="519">
        <v>0</v>
      </c>
      <c r="IA203" s="519">
        <v>0</v>
      </c>
      <c r="IB203" s="519">
        <v>0</v>
      </c>
      <c r="IC203" s="519">
        <v>0</v>
      </c>
      <c r="ID203" s="519">
        <v>0</v>
      </c>
      <c r="IE203" s="519">
        <v>0</v>
      </c>
      <c r="IF203" s="519">
        <v>0</v>
      </c>
      <c r="IG203" s="519">
        <v>0</v>
      </c>
      <c r="IH203" s="519">
        <v>0</v>
      </c>
      <c r="II203" s="519">
        <v>0</v>
      </c>
      <c r="IJ203" s="519">
        <v>0</v>
      </c>
      <c r="IK203" s="519">
        <v>0</v>
      </c>
    </row>
    <row r="204" spans="1:245" hidden="1">
      <c r="A204" s="337"/>
      <c r="B204" s="519" t="s">
        <v>1058</v>
      </c>
      <c r="C204" s="519"/>
      <c r="D204" s="519"/>
      <c r="E204" s="519"/>
      <c r="F204" s="519">
        <v>1</v>
      </c>
      <c r="G204" s="519"/>
      <c r="H204" s="519">
        <v>20</v>
      </c>
      <c r="I204" s="519">
        <v>2</v>
      </c>
      <c r="J204" s="519" t="str">
        <f t="shared" si="12"/>
        <v>SDN10012002</v>
      </c>
      <c r="K204" s="519">
        <v>970</v>
      </c>
      <c r="M204" s="337"/>
      <c r="N204" s="519" t="s">
        <v>1061</v>
      </c>
      <c r="O204" s="519" t="s">
        <v>1060</v>
      </c>
      <c r="P204" s="519">
        <v>23</v>
      </c>
      <c r="Q204" s="183" t="str">
        <f t="shared" si="10"/>
        <v>SDN150223</v>
      </c>
      <c r="R204" s="519">
        <v>0</v>
      </c>
      <c r="S204" s="519">
        <v>0</v>
      </c>
      <c r="T204" s="519">
        <v>0</v>
      </c>
      <c r="U204" s="519">
        <v>0</v>
      </c>
      <c r="V204" s="519">
        <v>0</v>
      </c>
      <c r="W204" s="519">
        <v>0</v>
      </c>
      <c r="X204" s="519">
        <v>0</v>
      </c>
      <c r="Y204" s="519">
        <v>0</v>
      </c>
      <c r="Z204" s="519">
        <v>0</v>
      </c>
      <c r="AA204" s="519">
        <v>0</v>
      </c>
      <c r="AB204" s="519">
        <v>0</v>
      </c>
      <c r="AC204" s="519">
        <v>0</v>
      </c>
      <c r="AD204" s="519">
        <v>0</v>
      </c>
      <c r="AE204" s="519">
        <v>0</v>
      </c>
      <c r="AF204" s="519">
        <v>0</v>
      </c>
      <c r="AG204" s="519">
        <v>0</v>
      </c>
      <c r="AH204" s="519">
        <v>0</v>
      </c>
      <c r="AI204" s="519">
        <v>0</v>
      </c>
      <c r="AJ204" s="519">
        <v>0</v>
      </c>
      <c r="AK204" s="519">
        <v>0</v>
      </c>
      <c r="AL204" s="519">
        <v>0</v>
      </c>
      <c r="AM204" s="519">
        <v>0</v>
      </c>
      <c r="AN204" s="519">
        <v>0</v>
      </c>
      <c r="AO204" s="519">
        <v>0</v>
      </c>
      <c r="AP204" s="519">
        <v>0</v>
      </c>
      <c r="AQ204" s="519">
        <v>0</v>
      </c>
      <c r="AR204" s="519">
        <v>0</v>
      </c>
      <c r="AS204" s="519">
        <v>0</v>
      </c>
      <c r="AT204" s="519">
        <v>0</v>
      </c>
      <c r="AU204" s="519">
        <v>10000</v>
      </c>
      <c r="AV204" s="519">
        <v>0</v>
      </c>
      <c r="AW204" s="519">
        <v>0</v>
      </c>
      <c r="AX204" s="519">
        <v>0</v>
      </c>
      <c r="AY204" s="519">
        <v>0</v>
      </c>
      <c r="AZ204" s="519">
        <v>0</v>
      </c>
      <c r="BA204" s="519">
        <v>0</v>
      </c>
      <c r="BB204" s="519">
        <v>0</v>
      </c>
      <c r="BC204" s="519">
        <v>0</v>
      </c>
      <c r="BD204" s="519">
        <v>0</v>
      </c>
      <c r="BE204" s="519">
        <v>0</v>
      </c>
      <c r="BF204" s="519">
        <v>0</v>
      </c>
      <c r="BG204" s="519">
        <v>0</v>
      </c>
      <c r="BH204" s="519">
        <v>0</v>
      </c>
      <c r="BI204" s="519">
        <v>0</v>
      </c>
      <c r="BJ204" s="519">
        <v>0</v>
      </c>
      <c r="BK204" s="519">
        <v>0</v>
      </c>
      <c r="BL204" s="519">
        <v>0</v>
      </c>
      <c r="BM204" s="519">
        <v>0</v>
      </c>
      <c r="BN204" s="519">
        <v>0</v>
      </c>
      <c r="BO204" s="519">
        <v>0</v>
      </c>
      <c r="BP204" s="519">
        <v>0</v>
      </c>
      <c r="BQ204" s="519">
        <v>0</v>
      </c>
      <c r="BR204" s="519">
        <v>0</v>
      </c>
      <c r="BS204" s="519">
        <v>0</v>
      </c>
      <c r="BT204" s="519">
        <v>0</v>
      </c>
      <c r="BU204" s="519">
        <v>0</v>
      </c>
      <c r="BV204" s="519">
        <v>0</v>
      </c>
      <c r="BW204" s="519">
        <v>0</v>
      </c>
      <c r="BX204" s="519">
        <v>0</v>
      </c>
      <c r="BY204" s="519">
        <v>0</v>
      </c>
      <c r="BZ204" s="519">
        <v>0</v>
      </c>
      <c r="CA204" s="519">
        <v>0</v>
      </c>
      <c r="CB204" s="519">
        <v>0</v>
      </c>
      <c r="CC204" s="519">
        <v>0</v>
      </c>
      <c r="CD204" s="519">
        <v>0</v>
      </c>
      <c r="CE204" s="519">
        <v>0</v>
      </c>
      <c r="CF204" s="519">
        <v>0</v>
      </c>
      <c r="CG204" s="519">
        <v>0</v>
      </c>
      <c r="CH204" s="519">
        <v>0</v>
      </c>
      <c r="CI204" s="519">
        <v>0</v>
      </c>
      <c r="CJ204" s="519">
        <v>0</v>
      </c>
      <c r="CK204" s="519">
        <v>0</v>
      </c>
      <c r="CL204" s="519">
        <v>0</v>
      </c>
      <c r="CM204" s="519">
        <v>0</v>
      </c>
      <c r="CN204" s="519">
        <v>0</v>
      </c>
      <c r="CO204" s="519">
        <v>0</v>
      </c>
      <c r="CP204" s="519">
        <v>0</v>
      </c>
      <c r="CQ204" s="519">
        <v>0</v>
      </c>
      <c r="CR204" s="519">
        <v>0</v>
      </c>
      <c r="CS204" s="519">
        <v>0</v>
      </c>
      <c r="CT204" s="519">
        <v>0</v>
      </c>
      <c r="CU204" s="519">
        <v>0</v>
      </c>
      <c r="CV204" s="519">
        <v>0</v>
      </c>
      <c r="CW204" s="519">
        <v>0</v>
      </c>
      <c r="CX204" s="519">
        <v>0</v>
      </c>
      <c r="CY204" s="519">
        <v>0</v>
      </c>
      <c r="CZ204" s="519">
        <v>0</v>
      </c>
      <c r="DA204" s="519">
        <v>0</v>
      </c>
      <c r="DB204" s="519">
        <v>0</v>
      </c>
      <c r="DC204" s="519">
        <v>0</v>
      </c>
      <c r="DD204" s="519">
        <v>0</v>
      </c>
      <c r="DE204" s="519">
        <v>0</v>
      </c>
      <c r="DF204" s="519">
        <v>0</v>
      </c>
      <c r="DG204" s="519">
        <v>0</v>
      </c>
      <c r="DH204" s="519">
        <v>0</v>
      </c>
      <c r="DI204" s="519">
        <v>0</v>
      </c>
      <c r="DJ204" s="519">
        <v>0</v>
      </c>
      <c r="DK204" s="519">
        <v>0</v>
      </c>
      <c r="DL204" s="519">
        <v>0</v>
      </c>
      <c r="DM204" s="519">
        <v>0</v>
      </c>
      <c r="DN204" s="519">
        <v>0</v>
      </c>
      <c r="DO204" s="519">
        <v>0</v>
      </c>
      <c r="DP204" s="519">
        <v>0</v>
      </c>
      <c r="DQ204" s="519">
        <v>0</v>
      </c>
      <c r="DR204" s="519">
        <v>0</v>
      </c>
      <c r="DS204" s="519">
        <v>0</v>
      </c>
      <c r="DT204" s="519">
        <v>0</v>
      </c>
      <c r="DU204" s="519">
        <v>0</v>
      </c>
      <c r="DV204" s="519">
        <v>0</v>
      </c>
      <c r="DW204" s="519">
        <v>0</v>
      </c>
      <c r="DX204" s="519">
        <v>0</v>
      </c>
      <c r="DY204" s="131"/>
      <c r="DZ204" s="337"/>
      <c r="EA204" s="519" t="s">
        <v>1061</v>
      </c>
      <c r="EB204" s="519" t="s">
        <v>1060</v>
      </c>
      <c r="EC204" s="519">
        <v>23</v>
      </c>
      <c r="ED204" s="521" t="str">
        <f t="shared" si="11"/>
        <v>SDN150223</v>
      </c>
      <c r="EE204" s="519">
        <v>10000</v>
      </c>
      <c r="EF204" s="519">
        <v>10000</v>
      </c>
      <c r="EG204" s="519">
        <v>10000</v>
      </c>
      <c r="EH204" s="519">
        <v>10000</v>
      </c>
      <c r="EI204" s="519">
        <v>10000</v>
      </c>
      <c r="EJ204" s="519">
        <v>10000</v>
      </c>
      <c r="EK204" s="519">
        <v>10000</v>
      </c>
      <c r="EL204" s="519">
        <v>10000</v>
      </c>
      <c r="EM204" s="519">
        <v>10000</v>
      </c>
      <c r="EN204" s="519">
        <v>10000</v>
      </c>
      <c r="EO204" s="519">
        <v>10000</v>
      </c>
      <c r="EP204" s="519">
        <v>10000</v>
      </c>
      <c r="EQ204" s="519">
        <v>10000</v>
      </c>
      <c r="ER204" s="519">
        <v>10000</v>
      </c>
      <c r="ES204" s="519">
        <v>10000</v>
      </c>
      <c r="ET204" s="519">
        <v>10000</v>
      </c>
      <c r="EU204" s="519">
        <v>10000</v>
      </c>
      <c r="EV204" s="519">
        <v>10000</v>
      </c>
      <c r="EW204" s="519">
        <v>10000</v>
      </c>
      <c r="EX204" s="519">
        <v>10000</v>
      </c>
      <c r="EY204" s="519">
        <v>10000</v>
      </c>
      <c r="EZ204" s="519">
        <v>10000</v>
      </c>
      <c r="FA204" s="519">
        <v>10000</v>
      </c>
      <c r="FB204" s="519">
        <v>10000</v>
      </c>
      <c r="FC204" s="519">
        <v>10000</v>
      </c>
      <c r="FD204" s="519">
        <v>10000</v>
      </c>
      <c r="FE204" s="519">
        <v>10000</v>
      </c>
      <c r="FF204" s="519">
        <v>10000</v>
      </c>
      <c r="FG204" s="519">
        <v>10000</v>
      </c>
      <c r="FH204" s="519">
        <v>10000</v>
      </c>
      <c r="FI204" s="519">
        <v>0</v>
      </c>
      <c r="FJ204" s="519">
        <v>0</v>
      </c>
      <c r="FK204" s="519">
        <v>0</v>
      </c>
      <c r="FL204" s="519">
        <v>0</v>
      </c>
      <c r="FM204" s="519">
        <v>0</v>
      </c>
      <c r="FN204" s="519">
        <v>0</v>
      </c>
      <c r="FO204" s="519">
        <v>0</v>
      </c>
      <c r="FP204" s="519">
        <v>0</v>
      </c>
      <c r="FQ204" s="519">
        <v>0</v>
      </c>
      <c r="FR204" s="519">
        <v>0</v>
      </c>
      <c r="FS204" s="519">
        <v>0</v>
      </c>
      <c r="FT204" s="519">
        <v>0</v>
      </c>
      <c r="FU204" s="519">
        <v>0</v>
      </c>
      <c r="FV204" s="519">
        <v>0</v>
      </c>
      <c r="FW204" s="519">
        <v>0</v>
      </c>
      <c r="FX204" s="519">
        <v>0</v>
      </c>
      <c r="FY204" s="519">
        <v>0</v>
      </c>
      <c r="FZ204" s="519">
        <v>0</v>
      </c>
      <c r="GA204" s="519">
        <v>0</v>
      </c>
      <c r="GB204" s="519">
        <v>0</v>
      </c>
      <c r="GC204" s="519">
        <v>0</v>
      </c>
      <c r="GD204" s="519">
        <v>0</v>
      </c>
      <c r="GE204" s="519">
        <v>0</v>
      </c>
      <c r="GF204" s="519">
        <v>0</v>
      </c>
      <c r="GG204" s="519">
        <v>0</v>
      </c>
      <c r="GH204" s="519">
        <v>0</v>
      </c>
      <c r="GI204" s="519">
        <v>0</v>
      </c>
      <c r="GJ204" s="519">
        <v>0</v>
      </c>
      <c r="GK204" s="519">
        <v>0</v>
      </c>
      <c r="GL204" s="519">
        <v>0</v>
      </c>
      <c r="GM204" s="519">
        <v>0</v>
      </c>
      <c r="GN204" s="519">
        <v>0</v>
      </c>
      <c r="GO204" s="519">
        <v>0</v>
      </c>
      <c r="GP204" s="519">
        <v>0</v>
      </c>
      <c r="GQ204" s="519">
        <v>0</v>
      </c>
      <c r="GR204" s="519">
        <v>0</v>
      </c>
      <c r="GS204" s="519">
        <v>0</v>
      </c>
      <c r="GT204" s="519">
        <v>0</v>
      </c>
      <c r="GU204" s="519">
        <v>0</v>
      </c>
      <c r="GV204" s="519">
        <v>0</v>
      </c>
      <c r="GW204" s="519">
        <v>0</v>
      </c>
      <c r="GX204" s="519">
        <v>0</v>
      </c>
      <c r="GY204" s="519">
        <v>0</v>
      </c>
      <c r="GZ204" s="519">
        <v>0</v>
      </c>
      <c r="HA204" s="519">
        <v>0</v>
      </c>
      <c r="HB204" s="519">
        <v>0</v>
      </c>
      <c r="HC204" s="519">
        <v>0</v>
      </c>
      <c r="HD204" s="519">
        <v>0</v>
      </c>
      <c r="HE204" s="519">
        <v>0</v>
      </c>
      <c r="HF204" s="519">
        <v>0</v>
      </c>
      <c r="HG204" s="519">
        <v>0</v>
      </c>
      <c r="HH204" s="519">
        <v>0</v>
      </c>
      <c r="HI204" s="519">
        <v>0</v>
      </c>
      <c r="HJ204" s="519">
        <v>0</v>
      </c>
      <c r="HK204" s="519">
        <v>0</v>
      </c>
      <c r="HL204" s="519">
        <v>0</v>
      </c>
      <c r="HM204" s="519">
        <v>0</v>
      </c>
      <c r="HN204" s="519">
        <v>0</v>
      </c>
      <c r="HO204" s="519">
        <v>0</v>
      </c>
      <c r="HP204" s="519">
        <v>0</v>
      </c>
      <c r="HQ204" s="519">
        <v>0</v>
      </c>
      <c r="HR204" s="519">
        <v>0</v>
      </c>
      <c r="HS204" s="519">
        <v>0</v>
      </c>
      <c r="HT204" s="519">
        <v>0</v>
      </c>
      <c r="HU204" s="519">
        <v>0</v>
      </c>
      <c r="HV204" s="519">
        <v>0</v>
      </c>
      <c r="HW204" s="519">
        <v>0</v>
      </c>
      <c r="HX204" s="519">
        <v>0</v>
      </c>
      <c r="HY204" s="519">
        <v>0</v>
      </c>
      <c r="HZ204" s="519">
        <v>0</v>
      </c>
      <c r="IA204" s="519">
        <v>0</v>
      </c>
      <c r="IB204" s="519">
        <v>0</v>
      </c>
      <c r="IC204" s="519">
        <v>0</v>
      </c>
      <c r="ID204" s="519">
        <v>0</v>
      </c>
      <c r="IE204" s="519">
        <v>0</v>
      </c>
      <c r="IF204" s="519">
        <v>0</v>
      </c>
      <c r="IG204" s="519">
        <v>0</v>
      </c>
      <c r="IH204" s="519">
        <v>0</v>
      </c>
      <c r="II204" s="519">
        <v>0</v>
      </c>
      <c r="IJ204" s="519">
        <v>0</v>
      </c>
      <c r="IK204" s="519">
        <v>0</v>
      </c>
    </row>
    <row r="205" spans="1:245" hidden="1">
      <c r="A205" s="337"/>
      <c r="B205" s="519" t="s">
        <v>1058</v>
      </c>
      <c r="C205" s="519"/>
      <c r="D205" s="519"/>
      <c r="E205" s="519"/>
      <c r="F205" s="519">
        <v>1</v>
      </c>
      <c r="G205" s="519"/>
      <c r="H205" s="519">
        <v>20</v>
      </c>
      <c r="I205" s="519">
        <v>3</v>
      </c>
      <c r="J205" s="519" t="str">
        <f t="shared" si="12"/>
        <v>SDN10012003</v>
      </c>
      <c r="K205" s="519">
        <v>970</v>
      </c>
      <c r="M205" s="337"/>
      <c r="N205" s="519" t="s">
        <v>1061</v>
      </c>
      <c r="O205" s="519" t="s">
        <v>1060</v>
      </c>
      <c r="P205" s="519">
        <v>24</v>
      </c>
      <c r="Q205" s="183" t="str">
        <f t="shared" si="10"/>
        <v>SDN150224</v>
      </c>
      <c r="R205" s="519">
        <v>0</v>
      </c>
      <c r="S205" s="519">
        <v>0</v>
      </c>
      <c r="T205" s="519">
        <v>0</v>
      </c>
      <c r="U205" s="519">
        <v>0</v>
      </c>
      <c r="V205" s="519">
        <v>0</v>
      </c>
      <c r="W205" s="519">
        <v>0</v>
      </c>
      <c r="X205" s="519">
        <v>0</v>
      </c>
      <c r="Y205" s="519">
        <v>0</v>
      </c>
      <c r="Z205" s="519">
        <v>0</v>
      </c>
      <c r="AA205" s="519">
        <v>0</v>
      </c>
      <c r="AB205" s="519">
        <v>0</v>
      </c>
      <c r="AC205" s="519">
        <v>0</v>
      </c>
      <c r="AD205" s="519">
        <v>0</v>
      </c>
      <c r="AE205" s="519">
        <v>0</v>
      </c>
      <c r="AF205" s="519">
        <v>0</v>
      </c>
      <c r="AG205" s="519">
        <v>0</v>
      </c>
      <c r="AH205" s="519">
        <v>0</v>
      </c>
      <c r="AI205" s="519">
        <v>0</v>
      </c>
      <c r="AJ205" s="519">
        <v>0</v>
      </c>
      <c r="AK205" s="519">
        <v>0</v>
      </c>
      <c r="AL205" s="519">
        <v>0</v>
      </c>
      <c r="AM205" s="519">
        <v>0</v>
      </c>
      <c r="AN205" s="519">
        <v>0</v>
      </c>
      <c r="AO205" s="519">
        <v>0</v>
      </c>
      <c r="AP205" s="519">
        <v>0</v>
      </c>
      <c r="AQ205" s="519">
        <v>0</v>
      </c>
      <c r="AR205" s="519">
        <v>0</v>
      </c>
      <c r="AS205" s="519">
        <v>0</v>
      </c>
      <c r="AT205" s="519">
        <v>0</v>
      </c>
      <c r="AU205" s="519">
        <v>10000</v>
      </c>
      <c r="AV205" s="519">
        <v>0</v>
      </c>
      <c r="AW205" s="519">
        <v>0</v>
      </c>
      <c r="AX205" s="519">
        <v>0</v>
      </c>
      <c r="AY205" s="519">
        <v>0</v>
      </c>
      <c r="AZ205" s="519">
        <v>0</v>
      </c>
      <c r="BA205" s="519">
        <v>0</v>
      </c>
      <c r="BB205" s="519">
        <v>0</v>
      </c>
      <c r="BC205" s="519">
        <v>0</v>
      </c>
      <c r="BD205" s="519">
        <v>0</v>
      </c>
      <c r="BE205" s="519">
        <v>0</v>
      </c>
      <c r="BF205" s="519">
        <v>0</v>
      </c>
      <c r="BG205" s="519">
        <v>0</v>
      </c>
      <c r="BH205" s="519">
        <v>0</v>
      </c>
      <c r="BI205" s="519">
        <v>0</v>
      </c>
      <c r="BJ205" s="519">
        <v>0</v>
      </c>
      <c r="BK205" s="519">
        <v>0</v>
      </c>
      <c r="BL205" s="519">
        <v>0</v>
      </c>
      <c r="BM205" s="519">
        <v>0</v>
      </c>
      <c r="BN205" s="519">
        <v>0</v>
      </c>
      <c r="BO205" s="519">
        <v>0</v>
      </c>
      <c r="BP205" s="519">
        <v>0</v>
      </c>
      <c r="BQ205" s="519">
        <v>0</v>
      </c>
      <c r="BR205" s="519">
        <v>0</v>
      </c>
      <c r="BS205" s="519">
        <v>0</v>
      </c>
      <c r="BT205" s="519">
        <v>0</v>
      </c>
      <c r="BU205" s="519">
        <v>0</v>
      </c>
      <c r="BV205" s="519">
        <v>0</v>
      </c>
      <c r="BW205" s="519">
        <v>0</v>
      </c>
      <c r="BX205" s="519">
        <v>0</v>
      </c>
      <c r="BY205" s="519">
        <v>0</v>
      </c>
      <c r="BZ205" s="519">
        <v>0</v>
      </c>
      <c r="CA205" s="519">
        <v>0</v>
      </c>
      <c r="CB205" s="519">
        <v>0</v>
      </c>
      <c r="CC205" s="519">
        <v>0</v>
      </c>
      <c r="CD205" s="519">
        <v>0</v>
      </c>
      <c r="CE205" s="519">
        <v>0</v>
      </c>
      <c r="CF205" s="519">
        <v>0</v>
      </c>
      <c r="CG205" s="519">
        <v>0</v>
      </c>
      <c r="CH205" s="519">
        <v>0</v>
      </c>
      <c r="CI205" s="519">
        <v>0</v>
      </c>
      <c r="CJ205" s="519">
        <v>0</v>
      </c>
      <c r="CK205" s="519">
        <v>0</v>
      </c>
      <c r="CL205" s="519">
        <v>0</v>
      </c>
      <c r="CM205" s="519">
        <v>0</v>
      </c>
      <c r="CN205" s="519">
        <v>0</v>
      </c>
      <c r="CO205" s="519">
        <v>0</v>
      </c>
      <c r="CP205" s="519">
        <v>0</v>
      </c>
      <c r="CQ205" s="519">
        <v>0</v>
      </c>
      <c r="CR205" s="519">
        <v>0</v>
      </c>
      <c r="CS205" s="519">
        <v>0</v>
      </c>
      <c r="CT205" s="519">
        <v>0</v>
      </c>
      <c r="CU205" s="519">
        <v>0</v>
      </c>
      <c r="CV205" s="519">
        <v>0</v>
      </c>
      <c r="CW205" s="519">
        <v>0</v>
      </c>
      <c r="CX205" s="519">
        <v>0</v>
      </c>
      <c r="CY205" s="519">
        <v>0</v>
      </c>
      <c r="CZ205" s="519">
        <v>0</v>
      </c>
      <c r="DA205" s="519">
        <v>0</v>
      </c>
      <c r="DB205" s="519">
        <v>0</v>
      </c>
      <c r="DC205" s="519">
        <v>0</v>
      </c>
      <c r="DD205" s="519">
        <v>0</v>
      </c>
      <c r="DE205" s="519">
        <v>0</v>
      </c>
      <c r="DF205" s="519">
        <v>0</v>
      </c>
      <c r="DG205" s="519">
        <v>0</v>
      </c>
      <c r="DH205" s="519">
        <v>0</v>
      </c>
      <c r="DI205" s="519">
        <v>0</v>
      </c>
      <c r="DJ205" s="519">
        <v>0</v>
      </c>
      <c r="DK205" s="519">
        <v>0</v>
      </c>
      <c r="DL205" s="519">
        <v>0</v>
      </c>
      <c r="DM205" s="519">
        <v>0</v>
      </c>
      <c r="DN205" s="519">
        <v>0</v>
      </c>
      <c r="DO205" s="519">
        <v>0</v>
      </c>
      <c r="DP205" s="519">
        <v>0</v>
      </c>
      <c r="DQ205" s="519">
        <v>0</v>
      </c>
      <c r="DR205" s="519">
        <v>0</v>
      </c>
      <c r="DS205" s="519">
        <v>0</v>
      </c>
      <c r="DT205" s="519">
        <v>0</v>
      </c>
      <c r="DU205" s="519">
        <v>0</v>
      </c>
      <c r="DV205" s="519">
        <v>0</v>
      </c>
      <c r="DW205" s="519">
        <v>0</v>
      </c>
      <c r="DX205" s="519">
        <v>0</v>
      </c>
      <c r="DY205" s="131"/>
      <c r="DZ205" s="337"/>
      <c r="EA205" s="519" t="s">
        <v>1061</v>
      </c>
      <c r="EB205" s="519" t="s">
        <v>1060</v>
      </c>
      <c r="EC205" s="519">
        <v>24</v>
      </c>
      <c r="ED205" s="521" t="str">
        <f t="shared" si="11"/>
        <v>SDN150224</v>
      </c>
      <c r="EE205" s="519">
        <v>10000</v>
      </c>
      <c r="EF205" s="519">
        <v>10000</v>
      </c>
      <c r="EG205" s="519">
        <v>10000</v>
      </c>
      <c r="EH205" s="519">
        <v>10000</v>
      </c>
      <c r="EI205" s="519">
        <v>10000</v>
      </c>
      <c r="EJ205" s="519">
        <v>10000</v>
      </c>
      <c r="EK205" s="519">
        <v>10000</v>
      </c>
      <c r="EL205" s="519">
        <v>10000</v>
      </c>
      <c r="EM205" s="519">
        <v>10000</v>
      </c>
      <c r="EN205" s="519">
        <v>10000</v>
      </c>
      <c r="EO205" s="519">
        <v>10000</v>
      </c>
      <c r="EP205" s="519">
        <v>10000</v>
      </c>
      <c r="EQ205" s="519">
        <v>10000</v>
      </c>
      <c r="ER205" s="519">
        <v>10000</v>
      </c>
      <c r="ES205" s="519">
        <v>10000</v>
      </c>
      <c r="ET205" s="519">
        <v>10000</v>
      </c>
      <c r="EU205" s="519">
        <v>10000</v>
      </c>
      <c r="EV205" s="519">
        <v>10000</v>
      </c>
      <c r="EW205" s="519">
        <v>10000</v>
      </c>
      <c r="EX205" s="519">
        <v>10000</v>
      </c>
      <c r="EY205" s="519">
        <v>10000</v>
      </c>
      <c r="EZ205" s="519">
        <v>10000</v>
      </c>
      <c r="FA205" s="519">
        <v>10000</v>
      </c>
      <c r="FB205" s="519">
        <v>10000</v>
      </c>
      <c r="FC205" s="519">
        <v>10000</v>
      </c>
      <c r="FD205" s="519">
        <v>10000</v>
      </c>
      <c r="FE205" s="519">
        <v>10000</v>
      </c>
      <c r="FF205" s="519">
        <v>10000</v>
      </c>
      <c r="FG205" s="519">
        <v>10000</v>
      </c>
      <c r="FH205" s="519">
        <v>10000</v>
      </c>
      <c r="FI205" s="519">
        <v>0</v>
      </c>
      <c r="FJ205" s="519">
        <v>0</v>
      </c>
      <c r="FK205" s="519">
        <v>0</v>
      </c>
      <c r="FL205" s="519">
        <v>0</v>
      </c>
      <c r="FM205" s="519">
        <v>0</v>
      </c>
      <c r="FN205" s="519">
        <v>0</v>
      </c>
      <c r="FO205" s="519">
        <v>0</v>
      </c>
      <c r="FP205" s="519">
        <v>0</v>
      </c>
      <c r="FQ205" s="519">
        <v>0</v>
      </c>
      <c r="FR205" s="519">
        <v>0</v>
      </c>
      <c r="FS205" s="519">
        <v>0</v>
      </c>
      <c r="FT205" s="519">
        <v>0</v>
      </c>
      <c r="FU205" s="519">
        <v>0</v>
      </c>
      <c r="FV205" s="519">
        <v>0</v>
      </c>
      <c r="FW205" s="519">
        <v>0</v>
      </c>
      <c r="FX205" s="519">
        <v>0</v>
      </c>
      <c r="FY205" s="519">
        <v>0</v>
      </c>
      <c r="FZ205" s="519">
        <v>0</v>
      </c>
      <c r="GA205" s="519">
        <v>0</v>
      </c>
      <c r="GB205" s="519">
        <v>0</v>
      </c>
      <c r="GC205" s="519">
        <v>0</v>
      </c>
      <c r="GD205" s="519">
        <v>0</v>
      </c>
      <c r="GE205" s="519">
        <v>0</v>
      </c>
      <c r="GF205" s="519">
        <v>0</v>
      </c>
      <c r="GG205" s="519">
        <v>0</v>
      </c>
      <c r="GH205" s="519">
        <v>0</v>
      </c>
      <c r="GI205" s="519">
        <v>0</v>
      </c>
      <c r="GJ205" s="519">
        <v>0</v>
      </c>
      <c r="GK205" s="519">
        <v>0</v>
      </c>
      <c r="GL205" s="519">
        <v>0</v>
      </c>
      <c r="GM205" s="519">
        <v>0</v>
      </c>
      <c r="GN205" s="519">
        <v>0</v>
      </c>
      <c r="GO205" s="519">
        <v>0</v>
      </c>
      <c r="GP205" s="519">
        <v>0</v>
      </c>
      <c r="GQ205" s="519">
        <v>0</v>
      </c>
      <c r="GR205" s="519">
        <v>0</v>
      </c>
      <c r="GS205" s="519">
        <v>0</v>
      </c>
      <c r="GT205" s="519">
        <v>0</v>
      </c>
      <c r="GU205" s="519">
        <v>0</v>
      </c>
      <c r="GV205" s="519">
        <v>0</v>
      </c>
      <c r="GW205" s="519">
        <v>0</v>
      </c>
      <c r="GX205" s="519">
        <v>0</v>
      </c>
      <c r="GY205" s="519">
        <v>0</v>
      </c>
      <c r="GZ205" s="519">
        <v>0</v>
      </c>
      <c r="HA205" s="519">
        <v>0</v>
      </c>
      <c r="HB205" s="519">
        <v>0</v>
      </c>
      <c r="HC205" s="519">
        <v>0</v>
      </c>
      <c r="HD205" s="519">
        <v>0</v>
      </c>
      <c r="HE205" s="519">
        <v>0</v>
      </c>
      <c r="HF205" s="519">
        <v>0</v>
      </c>
      <c r="HG205" s="519">
        <v>0</v>
      </c>
      <c r="HH205" s="519">
        <v>0</v>
      </c>
      <c r="HI205" s="519">
        <v>0</v>
      </c>
      <c r="HJ205" s="519">
        <v>0</v>
      </c>
      <c r="HK205" s="519">
        <v>0</v>
      </c>
      <c r="HL205" s="519">
        <v>0</v>
      </c>
      <c r="HM205" s="519">
        <v>0</v>
      </c>
      <c r="HN205" s="519">
        <v>0</v>
      </c>
      <c r="HO205" s="519">
        <v>0</v>
      </c>
      <c r="HP205" s="519">
        <v>0</v>
      </c>
      <c r="HQ205" s="519">
        <v>0</v>
      </c>
      <c r="HR205" s="519">
        <v>0</v>
      </c>
      <c r="HS205" s="519">
        <v>0</v>
      </c>
      <c r="HT205" s="519">
        <v>0</v>
      </c>
      <c r="HU205" s="519">
        <v>0</v>
      </c>
      <c r="HV205" s="519">
        <v>0</v>
      </c>
      <c r="HW205" s="519">
        <v>0</v>
      </c>
      <c r="HX205" s="519">
        <v>0</v>
      </c>
      <c r="HY205" s="519">
        <v>0</v>
      </c>
      <c r="HZ205" s="519">
        <v>0</v>
      </c>
      <c r="IA205" s="519">
        <v>0</v>
      </c>
      <c r="IB205" s="519">
        <v>0</v>
      </c>
      <c r="IC205" s="519">
        <v>0</v>
      </c>
      <c r="ID205" s="519">
        <v>0</v>
      </c>
      <c r="IE205" s="519">
        <v>0</v>
      </c>
      <c r="IF205" s="519">
        <v>0</v>
      </c>
      <c r="IG205" s="519">
        <v>0</v>
      </c>
      <c r="IH205" s="519">
        <v>0</v>
      </c>
      <c r="II205" s="519">
        <v>0</v>
      </c>
      <c r="IJ205" s="519">
        <v>0</v>
      </c>
      <c r="IK205" s="519">
        <v>0</v>
      </c>
    </row>
    <row r="206" spans="1:245" hidden="1">
      <c r="A206" s="337"/>
      <c r="B206" s="519" t="s">
        <v>1058</v>
      </c>
      <c r="C206" s="519"/>
      <c r="D206" s="519"/>
      <c r="E206" s="519"/>
      <c r="F206" s="519">
        <v>1</v>
      </c>
      <c r="G206" s="519"/>
      <c r="H206" s="519">
        <v>20</v>
      </c>
      <c r="I206" s="519">
        <v>4</v>
      </c>
      <c r="J206" s="519" t="str">
        <f t="shared" si="12"/>
        <v>SDN10012004</v>
      </c>
      <c r="K206" s="519">
        <v>970</v>
      </c>
      <c r="M206" s="337"/>
      <c r="N206" s="519" t="s">
        <v>1061</v>
      </c>
      <c r="O206" s="519" t="s">
        <v>1060</v>
      </c>
      <c r="P206" s="519">
        <v>25</v>
      </c>
      <c r="Q206" s="183" t="str">
        <f t="shared" si="10"/>
        <v>SDN150225</v>
      </c>
      <c r="R206" s="519">
        <v>0</v>
      </c>
      <c r="S206" s="519">
        <v>0</v>
      </c>
      <c r="T206" s="519">
        <v>0</v>
      </c>
      <c r="U206" s="519">
        <v>0</v>
      </c>
      <c r="V206" s="519">
        <v>0</v>
      </c>
      <c r="W206" s="519">
        <v>0</v>
      </c>
      <c r="X206" s="519">
        <v>0</v>
      </c>
      <c r="Y206" s="519">
        <v>0</v>
      </c>
      <c r="Z206" s="519">
        <v>0</v>
      </c>
      <c r="AA206" s="519">
        <v>0</v>
      </c>
      <c r="AB206" s="519">
        <v>0</v>
      </c>
      <c r="AC206" s="519">
        <v>0</v>
      </c>
      <c r="AD206" s="519">
        <v>0</v>
      </c>
      <c r="AE206" s="519">
        <v>0</v>
      </c>
      <c r="AF206" s="519">
        <v>0</v>
      </c>
      <c r="AG206" s="519">
        <v>0</v>
      </c>
      <c r="AH206" s="519">
        <v>0</v>
      </c>
      <c r="AI206" s="519">
        <v>0</v>
      </c>
      <c r="AJ206" s="519">
        <v>0</v>
      </c>
      <c r="AK206" s="519">
        <v>0</v>
      </c>
      <c r="AL206" s="519">
        <v>0</v>
      </c>
      <c r="AM206" s="519">
        <v>0</v>
      </c>
      <c r="AN206" s="519">
        <v>0</v>
      </c>
      <c r="AO206" s="519">
        <v>0</v>
      </c>
      <c r="AP206" s="519">
        <v>0</v>
      </c>
      <c r="AQ206" s="519">
        <v>0</v>
      </c>
      <c r="AR206" s="519">
        <v>0</v>
      </c>
      <c r="AS206" s="519">
        <v>0</v>
      </c>
      <c r="AT206" s="519">
        <v>0</v>
      </c>
      <c r="AU206" s="519">
        <v>10000</v>
      </c>
      <c r="AV206" s="519">
        <v>0</v>
      </c>
      <c r="AW206" s="519">
        <v>0</v>
      </c>
      <c r="AX206" s="519">
        <v>0</v>
      </c>
      <c r="AY206" s="519">
        <v>0</v>
      </c>
      <c r="AZ206" s="519">
        <v>0</v>
      </c>
      <c r="BA206" s="519">
        <v>0</v>
      </c>
      <c r="BB206" s="519">
        <v>0</v>
      </c>
      <c r="BC206" s="519">
        <v>0</v>
      </c>
      <c r="BD206" s="519">
        <v>0</v>
      </c>
      <c r="BE206" s="519">
        <v>0</v>
      </c>
      <c r="BF206" s="519">
        <v>0</v>
      </c>
      <c r="BG206" s="519">
        <v>0</v>
      </c>
      <c r="BH206" s="519">
        <v>0</v>
      </c>
      <c r="BI206" s="519">
        <v>0</v>
      </c>
      <c r="BJ206" s="519">
        <v>0</v>
      </c>
      <c r="BK206" s="519">
        <v>0</v>
      </c>
      <c r="BL206" s="519">
        <v>0</v>
      </c>
      <c r="BM206" s="519">
        <v>0</v>
      </c>
      <c r="BN206" s="519">
        <v>0</v>
      </c>
      <c r="BO206" s="519">
        <v>0</v>
      </c>
      <c r="BP206" s="519">
        <v>0</v>
      </c>
      <c r="BQ206" s="519">
        <v>0</v>
      </c>
      <c r="BR206" s="519">
        <v>0</v>
      </c>
      <c r="BS206" s="519">
        <v>0</v>
      </c>
      <c r="BT206" s="519">
        <v>0</v>
      </c>
      <c r="BU206" s="519">
        <v>0</v>
      </c>
      <c r="BV206" s="519">
        <v>0</v>
      </c>
      <c r="BW206" s="519">
        <v>0</v>
      </c>
      <c r="BX206" s="519">
        <v>0</v>
      </c>
      <c r="BY206" s="519">
        <v>0</v>
      </c>
      <c r="BZ206" s="519">
        <v>0</v>
      </c>
      <c r="CA206" s="519">
        <v>0</v>
      </c>
      <c r="CB206" s="519">
        <v>0</v>
      </c>
      <c r="CC206" s="519">
        <v>0</v>
      </c>
      <c r="CD206" s="519">
        <v>0</v>
      </c>
      <c r="CE206" s="519">
        <v>0</v>
      </c>
      <c r="CF206" s="519">
        <v>0</v>
      </c>
      <c r="CG206" s="519">
        <v>0</v>
      </c>
      <c r="CH206" s="519">
        <v>0</v>
      </c>
      <c r="CI206" s="519">
        <v>0</v>
      </c>
      <c r="CJ206" s="519">
        <v>0</v>
      </c>
      <c r="CK206" s="519">
        <v>0</v>
      </c>
      <c r="CL206" s="519">
        <v>0</v>
      </c>
      <c r="CM206" s="519">
        <v>0</v>
      </c>
      <c r="CN206" s="519">
        <v>0</v>
      </c>
      <c r="CO206" s="519">
        <v>0</v>
      </c>
      <c r="CP206" s="519">
        <v>0</v>
      </c>
      <c r="CQ206" s="519">
        <v>0</v>
      </c>
      <c r="CR206" s="519">
        <v>0</v>
      </c>
      <c r="CS206" s="519">
        <v>0</v>
      </c>
      <c r="CT206" s="519">
        <v>0</v>
      </c>
      <c r="CU206" s="519">
        <v>0</v>
      </c>
      <c r="CV206" s="519">
        <v>0</v>
      </c>
      <c r="CW206" s="519">
        <v>0</v>
      </c>
      <c r="CX206" s="519">
        <v>0</v>
      </c>
      <c r="CY206" s="519">
        <v>0</v>
      </c>
      <c r="CZ206" s="519">
        <v>0</v>
      </c>
      <c r="DA206" s="519">
        <v>0</v>
      </c>
      <c r="DB206" s="519">
        <v>0</v>
      </c>
      <c r="DC206" s="519">
        <v>0</v>
      </c>
      <c r="DD206" s="519">
        <v>0</v>
      </c>
      <c r="DE206" s="519">
        <v>0</v>
      </c>
      <c r="DF206" s="519">
        <v>0</v>
      </c>
      <c r="DG206" s="519">
        <v>0</v>
      </c>
      <c r="DH206" s="519">
        <v>0</v>
      </c>
      <c r="DI206" s="519">
        <v>0</v>
      </c>
      <c r="DJ206" s="519">
        <v>0</v>
      </c>
      <c r="DK206" s="519">
        <v>0</v>
      </c>
      <c r="DL206" s="519">
        <v>0</v>
      </c>
      <c r="DM206" s="519">
        <v>0</v>
      </c>
      <c r="DN206" s="519">
        <v>0</v>
      </c>
      <c r="DO206" s="519">
        <v>0</v>
      </c>
      <c r="DP206" s="519">
        <v>0</v>
      </c>
      <c r="DQ206" s="519">
        <v>0</v>
      </c>
      <c r="DR206" s="519">
        <v>0</v>
      </c>
      <c r="DS206" s="519">
        <v>0</v>
      </c>
      <c r="DT206" s="519">
        <v>0</v>
      </c>
      <c r="DU206" s="519">
        <v>0</v>
      </c>
      <c r="DV206" s="519">
        <v>0</v>
      </c>
      <c r="DW206" s="519">
        <v>0</v>
      </c>
      <c r="DX206" s="519">
        <v>0</v>
      </c>
      <c r="DY206" s="131"/>
      <c r="DZ206" s="337"/>
      <c r="EA206" s="519" t="s">
        <v>1061</v>
      </c>
      <c r="EB206" s="519" t="s">
        <v>1060</v>
      </c>
      <c r="EC206" s="519">
        <v>25</v>
      </c>
      <c r="ED206" s="521" t="str">
        <f t="shared" si="11"/>
        <v>SDN150225</v>
      </c>
      <c r="EE206" s="519">
        <v>10000</v>
      </c>
      <c r="EF206" s="519">
        <v>10000</v>
      </c>
      <c r="EG206" s="519">
        <v>10000</v>
      </c>
      <c r="EH206" s="519">
        <v>10000</v>
      </c>
      <c r="EI206" s="519">
        <v>10000</v>
      </c>
      <c r="EJ206" s="519">
        <v>10000</v>
      </c>
      <c r="EK206" s="519">
        <v>10000</v>
      </c>
      <c r="EL206" s="519">
        <v>10000</v>
      </c>
      <c r="EM206" s="519">
        <v>10000</v>
      </c>
      <c r="EN206" s="519">
        <v>10000</v>
      </c>
      <c r="EO206" s="519">
        <v>10000</v>
      </c>
      <c r="EP206" s="519">
        <v>10000</v>
      </c>
      <c r="EQ206" s="519">
        <v>10000</v>
      </c>
      <c r="ER206" s="519">
        <v>10000</v>
      </c>
      <c r="ES206" s="519">
        <v>10000</v>
      </c>
      <c r="ET206" s="519">
        <v>10000</v>
      </c>
      <c r="EU206" s="519">
        <v>10000</v>
      </c>
      <c r="EV206" s="519">
        <v>10000</v>
      </c>
      <c r="EW206" s="519">
        <v>10000</v>
      </c>
      <c r="EX206" s="519">
        <v>10000</v>
      </c>
      <c r="EY206" s="519">
        <v>10000</v>
      </c>
      <c r="EZ206" s="519">
        <v>10000</v>
      </c>
      <c r="FA206" s="519">
        <v>10000</v>
      </c>
      <c r="FB206" s="519">
        <v>10000</v>
      </c>
      <c r="FC206" s="519">
        <v>10000</v>
      </c>
      <c r="FD206" s="519">
        <v>10000</v>
      </c>
      <c r="FE206" s="519">
        <v>10000</v>
      </c>
      <c r="FF206" s="519">
        <v>10000</v>
      </c>
      <c r="FG206" s="519">
        <v>10000</v>
      </c>
      <c r="FH206" s="519">
        <v>10000</v>
      </c>
      <c r="FI206" s="519">
        <v>0</v>
      </c>
      <c r="FJ206" s="519">
        <v>0</v>
      </c>
      <c r="FK206" s="519">
        <v>0</v>
      </c>
      <c r="FL206" s="519">
        <v>0</v>
      </c>
      <c r="FM206" s="519">
        <v>0</v>
      </c>
      <c r="FN206" s="519">
        <v>0</v>
      </c>
      <c r="FO206" s="519">
        <v>0</v>
      </c>
      <c r="FP206" s="519">
        <v>0</v>
      </c>
      <c r="FQ206" s="519">
        <v>0</v>
      </c>
      <c r="FR206" s="519">
        <v>0</v>
      </c>
      <c r="FS206" s="519">
        <v>0</v>
      </c>
      <c r="FT206" s="519">
        <v>0</v>
      </c>
      <c r="FU206" s="519">
        <v>0</v>
      </c>
      <c r="FV206" s="519">
        <v>0</v>
      </c>
      <c r="FW206" s="519">
        <v>0</v>
      </c>
      <c r="FX206" s="519">
        <v>0</v>
      </c>
      <c r="FY206" s="519">
        <v>0</v>
      </c>
      <c r="FZ206" s="519">
        <v>0</v>
      </c>
      <c r="GA206" s="519">
        <v>0</v>
      </c>
      <c r="GB206" s="519">
        <v>0</v>
      </c>
      <c r="GC206" s="519">
        <v>0</v>
      </c>
      <c r="GD206" s="519">
        <v>0</v>
      </c>
      <c r="GE206" s="519">
        <v>0</v>
      </c>
      <c r="GF206" s="519">
        <v>0</v>
      </c>
      <c r="GG206" s="519">
        <v>0</v>
      </c>
      <c r="GH206" s="519">
        <v>0</v>
      </c>
      <c r="GI206" s="519">
        <v>0</v>
      </c>
      <c r="GJ206" s="519">
        <v>0</v>
      </c>
      <c r="GK206" s="519">
        <v>0</v>
      </c>
      <c r="GL206" s="519">
        <v>0</v>
      </c>
      <c r="GM206" s="519">
        <v>0</v>
      </c>
      <c r="GN206" s="519">
        <v>0</v>
      </c>
      <c r="GO206" s="519">
        <v>0</v>
      </c>
      <c r="GP206" s="519">
        <v>0</v>
      </c>
      <c r="GQ206" s="519">
        <v>0</v>
      </c>
      <c r="GR206" s="519">
        <v>0</v>
      </c>
      <c r="GS206" s="519">
        <v>0</v>
      </c>
      <c r="GT206" s="519">
        <v>0</v>
      </c>
      <c r="GU206" s="519">
        <v>0</v>
      </c>
      <c r="GV206" s="519">
        <v>0</v>
      </c>
      <c r="GW206" s="519">
        <v>0</v>
      </c>
      <c r="GX206" s="519">
        <v>0</v>
      </c>
      <c r="GY206" s="519">
        <v>0</v>
      </c>
      <c r="GZ206" s="519">
        <v>0</v>
      </c>
      <c r="HA206" s="519">
        <v>0</v>
      </c>
      <c r="HB206" s="519">
        <v>0</v>
      </c>
      <c r="HC206" s="519">
        <v>0</v>
      </c>
      <c r="HD206" s="519">
        <v>0</v>
      </c>
      <c r="HE206" s="519">
        <v>0</v>
      </c>
      <c r="HF206" s="519">
        <v>0</v>
      </c>
      <c r="HG206" s="519">
        <v>0</v>
      </c>
      <c r="HH206" s="519">
        <v>0</v>
      </c>
      <c r="HI206" s="519">
        <v>0</v>
      </c>
      <c r="HJ206" s="519">
        <v>0</v>
      </c>
      <c r="HK206" s="519">
        <v>0</v>
      </c>
      <c r="HL206" s="519">
        <v>0</v>
      </c>
      <c r="HM206" s="519">
        <v>0</v>
      </c>
      <c r="HN206" s="519">
        <v>0</v>
      </c>
      <c r="HO206" s="519">
        <v>0</v>
      </c>
      <c r="HP206" s="519">
        <v>0</v>
      </c>
      <c r="HQ206" s="519">
        <v>0</v>
      </c>
      <c r="HR206" s="519">
        <v>0</v>
      </c>
      <c r="HS206" s="519">
        <v>0</v>
      </c>
      <c r="HT206" s="519">
        <v>0</v>
      </c>
      <c r="HU206" s="519">
        <v>0</v>
      </c>
      <c r="HV206" s="519">
        <v>0</v>
      </c>
      <c r="HW206" s="519">
        <v>0</v>
      </c>
      <c r="HX206" s="519">
        <v>0</v>
      </c>
      <c r="HY206" s="519">
        <v>0</v>
      </c>
      <c r="HZ206" s="519">
        <v>0</v>
      </c>
      <c r="IA206" s="519">
        <v>0</v>
      </c>
      <c r="IB206" s="519">
        <v>0</v>
      </c>
      <c r="IC206" s="519">
        <v>0</v>
      </c>
      <c r="ID206" s="519">
        <v>0</v>
      </c>
      <c r="IE206" s="519">
        <v>0</v>
      </c>
      <c r="IF206" s="519">
        <v>0</v>
      </c>
      <c r="IG206" s="519">
        <v>0</v>
      </c>
      <c r="IH206" s="519">
        <v>0</v>
      </c>
      <c r="II206" s="519">
        <v>0</v>
      </c>
      <c r="IJ206" s="519">
        <v>0</v>
      </c>
      <c r="IK206" s="519">
        <v>0</v>
      </c>
    </row>
    <row r="207" spans="1:245" hidden="1">
      <c r="A207" s="337"/>
      <c r="B207" s="519" t="s">
        <v>1058</v>
      </c>
      <c r="C207" s="519"/>
      <c r="D207" s="519"/>
      <c r="E207" s="519"/>
      <c r="F207" s="519">
        <v>1</v>
      </c>
      <c r="G207" s="519"/>
      <c r="H207" s="519">
        <v>20</v>
      </c>
      <c r="I207" s="519">
        <v>5</v>
      </c>
      <c r="J207" s="519" t="str">
        <f t="shared" si="12"/>
        <v>SDN10012005</v>
      </c>
      <c r="K207" s="519">
        <v>970</v>
      </c>
      <c r="M207" s="337"/>
      <c r="N207" s="519" t="s">
        <v>1061</v>
      </c>
      <c r="O207" s="519" t="s">
        <v>1060</v>
      </c>
      <c r="P207" s="519">
        <v>26</v>
      </c>
      <c r="Q207" s="183" t="str">
        <f t="shared" si="10"/>
        <v>SDN150226</v>
      </c>
      <c r="R207" s="519">
        <v>0</v>
      </c>
      <c r="S207" s="519">
        <v>0</v>
      </c>
      <c r="T207" s="519">
        <v>0</v>
      </c>
      <c r="U207" s="519">
        <v>0</v>
      </c>
      <c r="V207" s="519">
        <v>0</v>
      </c>
      <c r="W207" s="519">
        <v>0</v>
      </c>
      <c r="X207" s="519">
        <v>0</v>
      </c>
      <c r="Y207" s="519">
        <v>0</v>
      </c>
      <c r="Z207" s="519">
        <v>0</v>
      </c>
      <c r="AA207" s="519">
        <v>0</v>
      </c>
      <c r="AB207" s="519">
        <v>0</v>
      </c>
      <c r="AC207" s="519">
        <v>0</v>
      </c>
      <c r="AD207" s="519">
        <v>0</v>
      </c>
      <c r="AE207" s="519">
        <v>0</v>
      </c>
      <c r="AF207" s="519">
        <v>0</v>
      </c>
      <c r="AG207" s="519">
        <v>0</v>
      </c>
      <c r="AH207" s="519">
        <v>0</v>
      </c>
      <c r="AI207" s="519">
        <v>0</v>
      </c>
      <c r="AJ207" s="519">
        <v>0</v>
      </c>
      <c r="AK207" s="519">
        <v>0</v>
      </c>
      <c r="AL207" s="519">
        <v>0</v>
      </c>
      <c r="AM207" s="519">
        <v>0</v>
      </c>
      <c r="AN207" s="519">
        <v>0</v>
      </c>
      <c r="AO207" s="519">
        <v>0</v>
      </c>
      <c r="AP207" s="519">
        <v>0</v>
      </c>
      <c r="AQ207" s="519">
        <v>0</v>
      </c>
      <c r="AR207" s="519">
        <v>0</v>
      </c>
      <c r="AS207" s="519">
        <v>0</v>
      </c>
      <c r="AT207" s="519">
        <v>0</v>
      </c>
      <c r="AU207" s="519">
        <v>10000</v>
      </c>
      <c r="AV207" s="519">
        <v>0</v>
      </c>
      <c r="AW207" s="519">
        <v>0</v>
      </c>
      <c r="AX207" s="519">
        <v>0</v>
      </c>
      <c r="AY207" s="519">
        <v>0</v>
      </c>
      <c r="AZ207" s="519">
        <v>0</v>
      </c>
      <c r="BA207" s="519">
        <v>0</v>
      </c>
      <c r="BB207" s="519">
        <v>0</v>
      </c>
      <c r="BC207" s="519">
        <v>0</v>
      </c>
      <c r="BD207" s="519">
        <v>0</v>
      </c>
      <c r="BE207" s="519">
        <v>0</v>
      </c>
      <c r="BF207" s="519">
        <v>0</v>
      </c>
      <c r="BG207" s="519">
        <v>0</v>
      </c>
      <c r="BH207" s="519">
        <v>0</v>
      </c>
      <c r="BI207" s="519">
        <v>0</v>
      </c>
      <c r="BJ207" s="519">
        <v>0</v>
      </c>
      <c r="BK207" s="519">
        <v>0</v>
      </c>
      <c r="BL207" s="519">
        <v>0</v>
      </c>
      <c r="BM207" s="519">
        <v>0</v>
      </c>
      <c r="BN207" s="519">
        <v>0</v>
      </c>
      <c r="BO207" s="519">
        <v>0</v>
      </c>
      <c r="BP207" s="519">
        <v>0</v>
      </c>
      <c r="BQ207" s="519">
        <v>0</v>
      </c>
      <c r="BR207" s="519">
        <v>0</v>
      </c>
      <c r="BS207" s="519">
        <v>0</v>
      </c>
      <c r="BT207" s="519">
        <v>0</v>
      </c>
      <c r="BU207" s="519">
        <v>0</v>
      </c>
      <c r="BV207" s="519">
        <v>0</v>
      </c>
      <c r="BW207" s="519">
        <v>0</v>
      </c>
      <c r="BX207" s="519">
        <v>0</v>
      </c>
      <c r="BY207" s="519">
        <v>0</v>
      </c>
      <c r="BZ207" s="519">
        <v>0</v>
      </c>
      <c r="CA207" s="519">
        <v>0</v>
      </c>
      <c r="CB207" s="519">
        <v>0</v>
      </c>
      <c r="CC207" s="519">
        <v>0</v>
      </c>
      <c r="CD207" s="519">
        <v>0</v>
      </c>
      <c r="CE207" s="519">
        <v>0</v>
      </c>
      <c r="CF207" s="519">
        <v>0</v>
      </c>
      <c r="CG207" s="519">
        <v>0</v>
      </c>
      <c r="CH207" s="519">
        <v>0</v>
      </c>
      <c r="CI207" s="519">
        <v>0</v>
      </c>
      <c r="CJ207" s="519">
        <v>0</v>
      </c>
      <c r="CK207" s="519">
        <v>0</v>
      </c>
      <c r="CL207" s="519">
        <v>0</v>
      </c>
      <c r="CM207" s="519">
        <v>0</v>
      </c>
      <c r="CN207" s="519">
        <v>0</v>
      </c>
      <c r="CO207" s="519">
        <v>0</v>
      </c>
      <c r="CP207" s="519">
        <v>0</v>
      </c>
      <c r="CQ207" s="519">
        <v>0</v>
      </c>
      <c r="CR207" s="519">
        <v>0</v>
      </c>
      <c r="CS207" s="519">
        <v>0</v>
      </c>
      <c r="CT207" s="519">
        <v>0</v>
      </c>
      <c r="CU207" s="519">
        <v>0</v>
      </c>
      <c r="CV207" s="519">
        <v>0</v>
      </c>
      <c r="CW207" s="519">
        <v>0</v>
      </c>
      <c r="CX207" s="519">
        <v>0</v>
      </c>
      <c r="CY207" s="519">
        <v>0</v>
      </c>
      <c r="CZ207" s="519">
        <v>0</v>
      </c>
      <c r="DA207" s="519">
        <v>0</v>
      </c>
      <c r="DB207" s="519">
        <v>0</v>
      </c>
      <c r="DC207" s="519">
        <v>0</v>
      </c>
      <c r="DD207" s="519">
        <v>0</v>
      </c>
      <c r="DE207" s="519">
        <v>0</v>
      </c>
      <c r="DF207" s="519">
        <v>0</v>
      </c>
      <c r="DG207" s="519">
        <v>0</v>
      </c>
      <c r="DH207" s="519">
        <v>0</v>
      </c>
      <c r="DI207" s="519">
        <v>0</v>
      </c>
      <c r="DJ207" s="519">
        <v>0</v>
      </c>
      <c r="DK207" s="519">
        <v>0</v>
      </c>
      <c r="DL207" s="519">
        <v>0</v>
      </c>
      <c r="DM207" s="519">
        <v>0</v>
      </c>
      <c r="DN207" s="519">
        <v>0</v>
      </c>
      <c r="DO207" s="519">
        <v>0</v>
      </c>
      <c r="DP207" s="519">
        <v>0</v>
      </c>
      <c r="DQ207" s="519">
        <v>0</v>
      </c>
      <c r="DR207" s="519">
        <v>0</v>
      </c>
      <c r="DS207" s="519">
        <v>0</v>
      </c>
      <c r="DT207" s="519">
        <v>0</v>
      </c>
      <c r="DU207" s="519">
        <v>0</v>
      </c>
      <c r="DV207" s="519">
        <v>0</v>
      </c>
      <c r="DW207" s="519">
        <v>0</v>
      </c>
      <c r="DX207" s="519">
        <v>0</v>
      </c>
      <c r="DY207" s="131"/>
      <c r="DZ207" s="337"/>
      <c r="EA207" s="519" t="s">
        <v>1061</v>
      </c>
      <c r="EB207" s="519" t="s">
        <v>1060</v>
      </c>
      <c r="EC207" s="519">
        <v>26</v>
      </c>
      <c r="ED207" s="521" t="str">
        <f t="shared" si="11"/>
        <v>SDN150226</v>
      </c>
      <c r="EE207" s="519">
        <v>10000</v>
      </c>
      <c r="EF207" s="519">
        <v>10000</v>
      </c>
      <c r="EG207" s="519">
        <v>10000</v>
      </c>
      <c r="EH207" s="519">
        <v>10000</v>
      </c>
      <c r="EI207" s="519">
        <v>10000</v>
      </c>
      <c r="EJ207" s="519">
        <v>10000</v>
      </c>
      <c r="EK207" s="519">
        <v>10000</v>
      </c>
      <c r="EL207" s="519">
        <v>10000</v>
      </c>
      <c r="EM207" s="519">
        <v>10000</v>
      </c>
      <c r="EN207" s="519">
        <v>10000</v>
      </c>
      <c r="EO207" s="519">
        <v>10000</v>
      </c>
      <c r="EP207" s="519">
        <v>10000</v>
      </c>
      <c r="EQ207" s="519">
        <v>10000</v>
      </c>
      <c r="ER207" s="519">
        <v>10000</v>
      </c>
      <c r="ES207" s="519">
        <v>10000</v>
      </c>
      <c r="ET207" s="519">
        <v>10000</v>
      </c>
      <c r="EU207" s="519">
        <v>10000</v>
      </c>
      <c r="EV207" s="519">
        <v>10000</v>
      </c>
      <c r="EW207" s="519">
        <v>10000</v>
      </c>
      <c r="EX207" s="519">
        <v>10000</v>
      </c>
      <c r="EY207" s="519">
        <v>10000</v>
      </c>
      <c r="EZ207" s="519">
        <v>10000</v>
      </c>
      <c r="FA207" s="519">
        <v>10000</v>
      </c>
      <c r="FB207" s="519">
        <v>10000</v>
      </c>
      <c r="FC207" s="519">
        <v>10000</v>
      </c>
      <c r="FD207" s="519">
        <v>10000</v>
      </c>
      <c r="FE207" s="519">
        <v>10000</v>
      </c>
      <c r="FF207" s="519">
        <v>10000</v>
      </c>
      <c r="FG207" s="519">
        <v>10000</v>
      </c>
      <c r="FH207" s="519">
        <v>10000</v>
      </c>
      <c r="FI207" s="519">
        <v>0</v>
      </c>
      <c r="FJ207" s="519">
        <v>0</v>
      </c>
      <c r="FK207" s="519">
        <v>0</v>
      </c>
      <c r="FL207" s="519">
        <v>0</v>
      </c>
      <c r="FM207" s="519">
        <v>0</v>
      </c>
      <c r="FN207" s="519">
        <v>0</v>
      </c>
      <c r="FO207" s="519">
        <v>0</v>
      </c>
      <c r="FP207" s="519">
        <v>0</v>
      </c>
      <c r="FQ207" s="519">
        <v>0</v>
      </c>
      <c r="FR207" s="519">
        <v>0</v>
      </c>
      <c r="FS207" s="519">
        <v>0</v>
      </c>
      <c r="FT207" s="519">
        <v>0</v>
      </c>
      <c r="FU207" s="519">
        <v>0</v>
      </c>
      <c r="FV207" s="519">
        <v>0</v>
      </c>
      <c r="FW207" s="519">
        <v>0</v>
      </c>
      <c r="FX207" s="519">
        <v>0</v>
      </c>
      <c r="FY207" s="519">
        <v>0</v>
      </c>
      <c r="FZ207" s="519">
        <v>0</v>
      </c>
      <c r="GA207" s="519">
        <v>0</v>
      </c>
      <c r="GB207" s="519">
        <v>0</v>
      </c>
      <c r="GC207" s="519">
        <v>0</v>
      </c>
      <c r="GD207" s="519">
        <v>0</v>
      </c>
      <c r="GE207" s="519">
        <v>0</v>
      </c>
      <c r="GF207" s="519">
        <v>0</v>
      </c>
      <c r="GG207" s="519">
        <v>0</v>
      </c>
      <c r="GH207" s="519">
        <v>0</v>
      </c>
      <c r="GI207" s="519">
        <v>0</v>
      </c>
      <c r="GJ207" s="519">
        <v>0</v>
      </c>
      <c r="GK207" s="519">
        <v>0</v>
      </c>
      <c r="GL207" s="519">
        <v>0</v>
      </c>
      <c r="GM207" s="519">
        <v>0</v>
      </c>
      <c r="GN207" s="519">
        <v>0</v>
      </c>
      <c r="GO207" s="519">
        <v>0</v>
      </c>
      <c r="GP207" s="519">
        <v>0</v>
      </c>
      <c r="GQ207" s="519">
        <v>0</v>
      </c>
      <c r="GR207" s="519">
        <v>0</v>
      </c>
      <c r="GS207" s="519">
        <v>0</v>
      </c>
      <c r="GT207" s="519">
        <v>0</v>
      </c>
      <c r="GU207" s="519">
        <v>0</v>
      </c>
      <c r="GV207" s="519">
        <v>0</v>
      </c>
      <c r="GW207" s="519">
        <v>0</v>
      </c>
      <c r="GX207" s="519">
        <v>0</v>
      </c>
      <c r="GY207" s="519">
        <v>0</v>
      </c>
      <c r="GZ207" s="519">
        <v>0</v>
      </c>
      <c r="HA207" s="519">
        <v>0</v>
      </c>
      <c r="HB207" s="519">
        <v>0</v>
      </c>
      <c r="HC207" s="519">
        <v>0</v>
      </c>
      <c r="HD207" s="519">
        <v>0</v>
      </c>
      <c r="HE207" s="519">
        <v>0</v>
      </c>
      <c r="HF207" s="519">
        <v>0</v>
      </c>
      <c r="HG207" s="519">
        <v>0</v>
      </c>
      <c r="HH207" s="519">
        <v>0</v>
      </c>
      <c r="HI207" s="519">
        <v>0</v>
      </c>
      <c r="HJ207" s="519">
        <v>0</v>
      </c>
      <c r="HK207" s="519">
        <v>0</v>
      </c>
      <c r="HL207" s="519">
        <v>0</v>
      </c>
      <c r="HM207" s="519">
        <v>0</v>
      </c>
      <c r="HN207" s="519">
        <v>0</v>
      </c>
      <c r="HO207" s="519">
        <v>0</v>
      </c>
      <c r="HP207" s="519">
        <v>0</v>
      </c>
      <c r="HQ207" s="519">
        <v>0</v>
      </c>
      <c r="HR207" s="519">
        <v>0</v>
      </c>
      <c r="HS207" s="519">
        <v>0</v>
      </c>
      <c r="HT207" s="519">
        <v>0</v>
      </c>
      <c r="HU207" s="519">
        <v>0</v>
      </c>
      <c r="HV207" s="519">
        <v>0</v>
      </c>
      <c r="HW207" s="519">
        <v>0</v>
      </c>
      <c r="HX207" s="519">
        <v>0</v>
      </c>
      <c r="HY207" s="519">
        <v>0</v>
      </c>
      <c r="HZ207" s="519">
        <v>0</v>
      </c>
      <c r="IA207" s="519">
        <v>0</v>
      </c>
      <c r="IB207" s="519">
        <v>0</v>
      </c>
      <c r="IC207" s="519">
        <v>0</v>
      </c>
      <c r="ID207" s="519">
        <v>0</v>
      </c>
      <c r="IE207" s="519">
        <v>0</v>
      </c>
      <c r="IF207" s="519">
        <v>0</v>
      </c>
      <c r="IG207" s="519">
        <v>0</v>
      </c>
      <c r="IH207" s="519">
        <v>0</v>
      </c>
      <c r="II207" s="519">
        <v>0</v>
      </c>
      <c r="IJ207" s="519">
        <v>0</v>
      </c>
      <c r="IK207" s="519">
        <v>0</v>
      </c>
    </row>
    <row r="208" spans="1:245" hidden="1">
      <c r="A208" s="337"/>
      <c r="B208" s="519" t="s">
        <v>1058</v>
      </c>
      <c r="C208" s="519"/>
      <c r="D208" s="519"/>
      <c r="E208" s="519"/>
      <c r="F208" s="519">
        <v>1</v>
      </c>
      <c r="G208" s="519"/>
      <c r="H208" s="519">
        <v>20</v>
      </c>
      <c r="I208" s="519">
        <v>6</v>
      </c>
      <c r="J208" s="519" t="str">
        <f t="shared" si="12"/>
        <v>SDN10012006</v>
      </c>
      <c r="K208" s="519">
        <v>776</v>
      </c>
      <c r="M208" s="337"/>
      <c r="N208" s="519" t="s">
        <v>1061</v>
      </c>
      <c r="O208" s="519" t="s">
        <v>1060</v>
      </c>
      <c r="P208" s="519">
        <v>27</v>
      </c>
      <c r="Q208" s="183" t="str">
        <f t="shared" si="10"/>
        <v>SDN150227</v>
      </c>
      <c r="R208" s="519">
        <v>0</v>
      </c>
      <c r="S208" s="519">
        <v>0</v>
      </c>
      <c r="T208" s="519">
        <v>0</v>
      </c>
      <c r="U208" s="519">
        <v>0</v>
      </c>
      <c r="V208" s="519">
        <v>0</v>
      </c>
      <c r="W208" s="519">
        <v>0</v>
      </c>
      <c r="X208" s="519">
        <v>0</v>
      </c>
      <c r="Y208" s="519">
        <v>0</v>
      </c>
      <c r="Z208" s="519">
        <v>0</v>
      </c>
      <c r="AA208" s="519">
        <v>0</v>
      </c>
      <c r="AB208" s="519">
        <v>0</v>
      </c>
      <c r="AC208" s="519">
        <v>0</v>
      </c>
      <c r="AD208" s="519">
        <v>0</v>
      </c>
      <c r="AE208" s="519">
        <v>0</v>
      </c>
      <c r="AF208" s="519">
        <v>0</v>
      </c>
      <c r="AG208" s="519">
        <v>0</v>
      </c>
      <c r="AH208" s="519">
        <v>0</v>
      </c>
      <c r="AI208" s="519">
        <v>0</v>
      </c>
      <c r="AJ208" s="519">
        <v>0</v>
      </c>
      <c r="AK208" s="519">
        <v>0</v>
      </c>
      <c r="AL208" s="519">
        <v>0</v>
      </c>
      <c r="AM208" s="519">
        <v>0</v>
      </c>
      <c r="AN208" s="519">
        <v>0</v>
      </c>
      <c r="AO208" s="519">
        <v>0</v>
      </c>
      <c r="AP208" s="519">
        <v>0</v>
      </c>
      <c r="AQ208" s="519">
        <v>0</v>
      </c>
      <c r="AR208" s="519">
        <v>0</v>
      </c>
      <c r="AS208" s="519">
        <v>0</v>
      </c>
      <c r="AT208" s="519">
        <v>0</v>
      </c>
      <c r="AU208" s="519">
        <v>10000</v>
      </c>
      <c r="AV208" s="519">
        <v>0</v>
      </c>
      <c r="AW208" s="519">
        <v>0</v>
      </c>
      <c r="AX208" s="519">
        <v>0</v>
      </c>
      <c r="AY208" s="519">
        <v>0</v>
      </c>
      <c r="AZ208" s="519">
        <v>0</v>
      </c>
      <c r="BA208" s="519">
        <v>0</v>
      </c>
      <c r="BB208" s="519">
        <v>0</v>
      </c>
      <c r="BC208" s="519">
        <v>0</v>
      </c>
      <c r="BD208" s="519">
        <v>0</v>
      </c>
      <c r="BE208" s="519">
        <v>0</v>
      </c>
      <c r="BF208" s="519">
        <v>0</v>
      </c>
      <c r="BG208" s="519">
        <v>0</v>
      </c>
      <c r="BH208" s="519">
        <v>0</v>
      </c>
      <c r="BI208" s="519">
        <v>0</v>
      </c>
      <c r="BJ208" s="519">
        <v>0</v>
      </c>
      <c r="BK208" s="519">
        <v>0</v>
      </c>
      <c r="BL208" s="519">
        <v>0</v>
      </c>
      <c r="BM208" s="519">
        <v>0</v>
      </c>
      <c r="BN208" s="519">
        <v>0</v>
      </c>
      <c r="BO208" s="519">
        <v>0</v>
      </c>
      <c r="BP208" s="519">
        <v>0</v>
      </c>
      <c r="BQ208" s="519">
        <v>0</v>
      </c>
      <c r="BR208" s="519">
        <v>0</v>
      </c>
      <c r="BS208" s="519">
        <v>0</v>
      </c>
      <c r="BT208" s="519">
        <v>0</v>
      </c>
      <c r="BU208" s="519">
        <v>0</v>
      </c>
      <c r="BV208" s="519">
        <v>0</v>
      </c>
      <c r="BW208" s="519">
        <v>0</v>
      </c>
      <c r="BX208" s="519">
        <v>0</v>
      </c>
      <c r="BY208" s="519">
        <v>0</v>
      </c>
      <c r="BZ208" s="519">
        <v>0</v>
      </c>
      <c r="CA208" s="519">
        <v>0</v>
      </c>
      <c r="CB208" s="519">
        <v>0</v>
      </c>
      <c r="CC208" s="519">
        <v>0</v>
      </c>
      <c r="CD208" s="519">
        <v>0</v>
      </c>
      <c r="CE208" s="519">
        <v>0</v>
      </c>
      <c r="CF208" s="519">
        <v>0</v>
      </c>
      <c r="CG208" s="519">
        <v>0</v>
      </c>
      <c r="CH208" s="519">
        <v>0</v>
      </c>
      <c r="CI208" s="519">
        <v>0</v>
      </c>
      <c r="CJ208" s="519">
        <v>0</v>
      </c>
      <c r="CK208" s="519">
        <v>0</v>
      </c>
      <c r="CL208" s="519">
        <v>0</v>
      </c>
      <c r="CM208" s="519">
        <v>0</v>
      </c>
      <c r="CN208" s="519">
        <v>0</v>
      </c>
      <c r="CO208" s="519">
        <v>0</v>
      </c>
      <c r="CP208" s="519">
        <v>0</v>
      </c>
      <c r="CQ208" s="519">
        <v>0</v>
      </c>
      <c r="CR208" s="519">
        <v>0</v>
      </c>
      <c r="CS208" s="519">
        <v>0</v>
      </c>
      <c r="CT208" s="519">
        <v>0</v>
      </c>
      <c r="CU208" s="519">
        <v>0</v>
      </c>
      <c r="CV208" s="519">
        <v>0</v>
      </c>
      <c r="CW208" s="519">
        <v>0</v>
      </c>
      <c r="CX208" s="519">
        <v>0</v>
      </c>
      <c r="CY208" s="519">
        <v>0</v>
      </c>
      <c r="CZ208" s="519">
        <v>0</v>
      </c>
      <c r="DA208" s="519">
        <v>0</v>
      </c>
      <c r="DB208" s="519">
        <v>0</v>
      </c>
      <c r="DC208" s="519">
        <v>0</v>
      </c>
      <c r="DD208" s="519">
        <v>0</v>
      </c>
      <c r="DE208" s="519">
        <v>0</v>
      </c>
      <c r="DF208" s="519">
        <v>0</v>
      </c>
      <c r="DG208" s="519">
        <v>0</v>
      </c>
      <c r="DH208" s="519">
        <v>0</v>
      </c>
      <c r="DI208" s="519">
        <v>0</v>
      </c>
      <c r="DJ208" s="519">
        <v>0</v>
      </c>
      <c r="DK208" s="519">
        <v>0</v>
      </c>
      <c r="DL208" s="519">
        <v>0</v>
      </c>
      <c r="DM208" s="519">
        <v>0</v>
      </c>
      <c r="DN208" s="519">
        <v>0</v>
      </c>
      <c r="DO208" s="519">
        <v>0</v>
      </c>
      <c r="DP208" s="519">
        <v>0</v>
      </c>
      <c r="DQ208" s="519">
        <v>0</v>
      </c>
      <c r="DR208" s="519">
        <v>0</v>
      </c>
      <c r="DS208" s="519">
        <v>0</v>
      </c>
      <c r="DT208" s="519">
        <v>0</v>
      </c>
      <c r="DU208" s="519">
        <v>0</v>
      </c>
      <c r="DV208" s="519">
        <v>0</v>
      </c>
      <c r="DW208" s="519">
        <v>0</v>
      </c>
      <c r="DX208" s="519">
        <v>0</v>
      </c>
      <c r="DY208" s="131"/>
      <c r="DZ208" s="337"/>
      <c r="EA208" s="519" t="s">
        <v>1061</v>
      </c>
      <c r="EB208" s="519" t="s">
        <v>1060</v>
      </c>
      <c r="EC208" s="519">
        <v>27</v>
      </c>
      <c r="ED208" s="521" t="str">
        <f t="shared" si="11"/>
        <v>SDN150227</v>
      </c>
      <c r="EE208" s="519">
        <v>10000</v>
      </c>
      <c r="EF208" s="519">
        <v>10000</v>
      </c>
      <c r="EG208" s="519">
        <v>10000</v>
      </c>
      <c r="EH208" s="519">
        <v>10000</v>
      </c>
      <c r="EI208" s="519">
        <v>10000</v>
      </c>
      <c r="EJ208" s="519">
        <v>10000</v>
      </c>
      <c r="EK208" s="519">
        <v>10000</v>
      </c>
      <c r="EL208" s="519">
        <v>10000</v>
      </c>
      <c r="EM208" s="519">
        <v>10000</v>
      </c>
      <c r="EN208" s="519">
        <v>10000</v>
      </c>
      <c r="EO208" s="519">
        <v>10000</v>
      </c>
      <c r="EP208" s="519">
        <v>10000</v>
      </c>
      <c r="EQ208" s="519">
        <v>10000</v>
      </c>
      <c r="ER208" s="519">
        <v>10000</v>
      </c>
      <c r="ES208" s="519">
        <v>10000</v>
      </c>
      <c r="ET208" s="519">
        <v>10000</v>
      </c>
      <c r="EU208" s="519">
        <v>10000</v>
      </c>
      <c r="EV208" s="519">
        <v>10000</v>
      </c>
      <c r="EW208" s="519">
        <v>10000</v>
      </c>
      <c r="EX208" s="519">
        <v>10000</v>
      </c>
      <c r="EY208" s="519">
        <v>10000</v>
      </c>
      <c r="EZ208" s="519">
        <v>10000</v>
      </c>
      <c r="FA208" s="519">
        <v>10000</v>
      </c>
      <c r="FB208" s="519">
        <v>10000</v>
      </c>
      <c r="FC208" s="519">
        <v>10000</v>
      </c>
      <c r="FD208" s="519">
        <v>10000</v>
      </c>
      <c r="FE208" s="519">
        <v>10000</v>
      </c>
      <c r="FF208" s="519">
        <v>10000</v>
      </c>
      <c r="FG208" s="519">
        <v>10000</v>
      </c>
      <c r="FH208" s="519">
        <v>10000</v>
      </c>
      <c r="FI208" s="519">
        <v>0</v>
      </c>
      <c r="FJ208" s="519">
        <v>0</v>
      </c>
      <c r="FK208" s="519">
        <v>0</v>
      </c>
      <c r="FL208" s="519">
        <v>0</v>
      </c>
      <c r="FM208" s="519">
        <v>0</v>
      </c>
      <c r="FN208" s="519">
        <v>0</v>
      </c>
      <c r="FO208" s="519">
        <v>0</v>
      </c>
      <c r="FP208" s="519">
        <v>0</v>
      </c>
      <c r="FQ208" s="519">
        <v>0</v>
      </c>
      <c r="FR208" s="519">
        <v>0</v>
      </c>
      <c r="FS208" s="519">
        <v>0</v>
      </c>
      <c r="FT208" s="519">
        <v>0</v>
      </c>
      <c r="FU208" s="519">
        <v>0</v>
      </c>
      <c r="FV208" s="519">
        <v>0</v>
      </c>
      <c r="FW208" s="519">
        <v>0</v>
      </c>
      <c r="FX208" s="519">
        <v>0</v>
      </c>
      <c r="FY208" s="519">
        <v>0</v>
      </c>
      <c r="FZ208" s="519">
        <v>0</v>
      </c>
      <c r="GA208" s="519">
        <v>0</v>
      </c>
      <c r="GB208" s="519">
        <v>0</v>
      </c>
      <c r="GC208" s="519">
        <v>0</v>
      </c>
      <c r="GD208" s="519">
        <v>0</v>
      </c>
      <c r="GE208" s="519">
        <v>0</v>
      </c>
      <c r="GF208" s="519">
        <v>0</v>
      </c>
      <c r="GG208" s="519">
        <v>0</v>
      </c>
      <c r="GH208" s="519">
        <v>0</v>
      </c>
      <c r="GI208" s="519">
        <v>0</v>
      </c>
      <c r="GJ208" s="519">
        <v>0</v>
      </c>
      <c r="GK208" s="519">
        <v>0</v>
      </c>
      <c r="GL208" s="519">
        <v>0</v>
      </c>
      <c r="GM208" s="519">
        <v>0</v>
      </c>
      <c r="GN208" s="519">
        <v>0</v>
      </c>
      <c r="GO208" s="519">
        <v>0</v>
      </c>
      <c r="GP208" s="519">
        <v>0</v>
      </c>
      <c r="GQ208" s="519">
        <v>0</v>
      </c>
      <c r="GR208" s="519">
        <v>0</v>
      </c>
      <c r="GS208" s="519">
        <v>0</v>
      </c>
      <c r="GT208" s="519">
        <v>0</v>
      </c>
      <c r="GU208" s="519">
        <v>0</v>
      </c>
      <c r="GV208" s="519">
        <v>0</v>
      </c>
      <c r="GW208" s="519">
        <v>0</v>
      </c>
      <c r="GX208" s="519">
        <v>0</v>
      </c>
      <c r="GY208" s="519">
        <v>0</v>
      </c>
      <c r="GZ208" s="519">
        <v>0</v>
      </c>
      <c r="HA208" s="519">
        <v>0</v>
      </c>
      <c r="HB208" s="519">
        <v>0</v>
      </c>
      <c r="HC208" s="519">
        <v>0</v>
      </c>
      <c r="HD208" s="519">
        <v>0</v>
      </c>
      <c r="HE208" s="519">
        <v>0</v>
      </c>
      <c r="HF208" s="519">
        <v>0</v>
      </c>
      <c r="HG208" s="519">
        <v>0</v>
      </c>
      <c r="HH208" s="519">
        <v>0</v>
      </c>
      <c r="HI208" s="519">
        <v>0</v>
      </c>
      <c r="HJ208" s="519">
        <v>0</v>
      </c>
      <c r="HK208" s="519">
        <v>0</v>
      </c>
      <c r="HL208" s="519">
        <v>0</v>
      </c>
      <c r="HM208" s="519">
        <v>0</v>
      </c>
      <c r="HN208" s="519">
        <v>0</v>
      </c>
      <c r="HO208" s="519">
        <v>0</v>
      </c>
      <c r="HP208" s="519">
        <v>0</v>
      </c>
      <c r="HQ208" s="519">
        <v>0</v>
      </c>
      <c r="HR208" s="519">
        <v>0</v>
      </c>
      <c r="HS208" s="519">
        <v>0</v>
      </c>
      <c r="HT208" s="519">
        <v>0</v>
      </c>
      <c r="HU208" s="519">
        <v>0</v>
      </c>
      <c r="HV208" s="519">
        <v>0</v>
      </c>
      <c r="HW208" s="519">
        <v>0</v>
      </c>
      <c r="HX208" s="519">
        <v>0</v>
      </c>
      <c r="HY208" s="519">
        <v>0</v>
      </c>
      <c r="HZ208" s="519">
        <v>0</v>
      </c>
      <c r="IA208" s="519">
        <v>0</v>
      </c>
      <c r="IB208" s="519">
        <v>0</v>
      </c>
      <c r="IC208" s="519">
        <v>0</v>
      </c>
      <c r="ID208" s="519">
        <v>0</v>
      </c>
      <c r="IE208" s="519">
        <v>0</v>
      </c>
      <c r="IF208" s="519">
        <v>0</v>
      </c>
      <c r="IG208" s="519">
        <v>0</v>
      </c>
      <c r="IH208" s="519">
        <v>0</v>
      </c>
      <c r="II208" s="519">
        <v>0</v>
      </c>
      <c r="IJ208" s="519">
        <v>0</v>
      </c>
      <c r="IK208" s="519">
        <v>0</v>
      </c>
    </row>
    <row r="209" spans="1:245" hidden="1">
      <c r="A209" s="337"/>
      <c r="B209" s="519" t="s">
        <v>1058</v>
      </c>
      <c r="C209" s="519"/>
      <c r="D209" s="519"/>
      <c r="E209" s="519"/>
      <c r="F209" s="519">
        <v>1</v>
      </c>
      <c r="G209" s="519"/>
      <c r="H209" s="519">
        <v>20</v>
      </c>
      <c r="I209" s="519">
        <v>7</v>
      </c>
      <c r="J209" s="519" t="str">
        <f t="shared" si="12"/>
        <v>SDN10012007</v>
      </c>
      <c r="K209" s="519">
        <v>776</v>
      </c>
      <c r="M209" s="337"/>
      <c r="N209" s="519" t="s">
        <v>1061</v>
      </c>
      <c r="O209" s="519" t="s">
        <v>1060</v>
      </c>
      <c r="P209" s="519">
        <v>28</v>
      </c>
      <c r="Q209" s="183" t="str">
        <f t="shared" si="10"/>
        <v>SDN150228</v>
      </c>
      <c r="R209" s="519">
        <v>0</v>
      </c>
      <c r="S209" s="519">
        <v>0</v>
      </c>
      <c r="T209" s="519">
        <v>0</v>
      </c>
      <c r="U209" s="519">
        <v>0</v>
      </c>
      <c r="V209" s="519">
        <v>0</v>
      </c>
      <c r="W209" s="519">
        <v>0</v>
      </c>
      <c r="X209" s="519">
        <v>0</v>
      </c>
      <c r="Y209" s="519">
        <v>0</v>
      </c>
      <c r="Z209" s="519">
        <v>0</v>
      </c>
      <c r="AA209" s="519">
        <v>0</v>
      </c>
      <c r="AB209" s="519">
        <v>0</v>
      </c>
      <c r="AC209" s="519">
        <v>0</v>
      </c>
      <c r="AD209" s="519">
        <v>0</v>
      </c>
      <c r="AE209" s="519">
        <v>0</v>
      </c>
      <c r="AF209" s="519">
        <v>0</v>
      </c>
      <c r="AG209" s="519">
        <v>0</v>
      </c>
      <c r="AH209" s="519">
        <v>0</v>
      </c>
      <c r="AI209" s="519">
        <v>0</v>
      </c>
      <c r="AJ209" s="519">
        <v>0</v>
      </c>
      <c r="AK209" s="519">
        <v>0</v>
      </c>
      <c r="AL209" s="519">
        <v>0</v>
      </c>
      <c r="AM209" s="519">
        <v>0</v>
      </c>
      <c r="AN209" s="519">
        <v>0</v>
      </c>
      <c r="AO209" s="519">
        <v>0</v>
      </c>
      <c r="AP209" s="519">
        <v>0</v>
      </c>
      <c r="AQ209" s="519">
        <v>0</v>
      </c>
      <c r="AR209" s="519">
        <v>0</v>
      </c>
      <c r="AS209" s="519">
        <v>0</v>
      </c>
      <c r="AT209" s="519">
        <v>0</v>
      </c>
      <c r="AU209" s="519">
        <v>10000</v>
      </c>
      <c r="AV209" s="519">
        <v>0</v>
      </c>
      <c r="AW209" s="519">
        <v>0</v>
      </c>
      <c r="AX209" s="519">
        <v>0</v>
      </c>
      <c r="AY209" s="519">
        <v>0</v>
      </c>
      <c r="AZ209" s="519">
        <v>0</v>
      </c>
      <c r="BA209" s="519">
        <v>0</v>
      </c>
      <c r="BB209" s="519">
        <v>0</v>
      </c>
      <c r="BC209" s="519">
        <v>0</v>
      </c>
      <c r="BD209" s="519">
        <v>0</v>
      </c>
      <c r="BE209" s="519">
        <v>0</v>
      </c>
      <c r="BF209" s="519">
        <v>0</v>
      </c>
      <c r="BG209" s="519">
        <v>0</v>
      </c>
      <c r="BH209" s="519">
        <v>0</v>
      </c>
      <c r="BI209" s="519">
        <v>0</v>
      </c>
      <c r="BJ209" s="519">
        <v>0</v>
      </c>
      <c r="BK209" s="519">
        <v>0</v>
      </c>
      <c r="BL209" s="519">
        <v>0</v>
      </c>
      <c r="BM209" s="519">
        <v>0</v>
      </c>
      <c r="BN209" s="519">
        <v>0</v>
      </c>
      <c r="BO209" s="519">
        <v>0</v>
      </c>
      <c r="BP209" s="519">
        <v>0</v>
      </c>
      <c r="BQ209" s="519">
        <v>0</v>
      </c>
      <c r="BR209" s="519">
        <v>0</v>
      </c>
      <c r="BS209" s="519">
        <v>0</v>
      </c>
      <c r="BT209" s="519">
        <v>0</v>
      </c>
      <c r="BU209" s="519">
        <v>0</v>
      </c>
      <c r="BV209" s="519">
        <v>0</v>
      </c>
      <c r="BW209" s="519">
        <v>0</v>
      </c>
      <c r="BX209" s="519">
        <v>0</v>
      </c>
      <c r="BY209" s="519">
        <v>0</v>
      </c>
      <c r="BZ209" s="519">
        <v>0</v>
      </c>
      <c r="CA209" s="519">
        <v>0</v>
      </c>
      <c r="CB209" s="519">
        <v>0</v>
      </c>
      <c r="CC209" s="519">
        <v>0</v>
      </c>
      <c r="CD209" s="519">
        <v>0</v>
      </c>
      <c r="CE209" s="519">
        <v>0</v>
      </c>
      <c r="CF209" s="519">
        <v>0</v>
      </c>
      <c r="CG209" s="519">
        <v>0</v>
      </c>
      <c r="CH209" s="519">
        <v>0</v>
      </c>
      <c r="CI209" s="519">
        <v>0</v>
      </c>
      <c r="CJ209" s="519">
        <v>0</v>
      </c>
      <c r="CK209" s="519">
        <v>0</v>
      </c>
      <c r="CL209" s="519">
        <v>0</v>
      </c>
      <c r="CM209" s="519">
        <v>0</v>
      </c>
      <c r="CN209" s="519">
        <v>0</v>
      </c>
      <c r="CO209" s="519">
        <v>0</v>
      </c>
      <c r="CP209" s="519">
        <v>0</v>
      </c>
      <c r="CQ209" s="519">
        <v>0</v>
      </c>
      <c r="CR209" s="519">
        <v>0</v>
      </c>
      <c r="CS209" s="519">
        <v>0</v>
      </c>
      <c r="CT209" s="519">
        <v>0</v>
      </c>
      <c r="CU209" s="519">
        <v>0</v>
      </c>
      <c r="CV209" s="519">
        <v>0</v>
      </c>
      <c r="CW209" s="519">
        <v>0</v>
      </c>
      <c r="CX209" s="519">
        <v>0</v>
      </c>
      <c r="CY209" s="519">
        <v>0</v>
      </c>
      <c r="CZ209" s="519">
        <v>0</v>
      </c>
      <c r="DA209" s="519">
        <v>0</v>
      </c>
      <c r="DB209" s="519">
        <v>0</v>
      </c>
      <c r="DC209" s="519">
        <v>0</v>
      </c>
      <c r="DD209" s="519">
        <v>0</v>
      </c>
      <c r="DE209" s="519">
        <v>0</v>
      </c>
      <c r="DF209" s="519">
        <v>0</v>
      </c>
      <c r="DG209" s="519">
        <v>0</v>
      </c>
      <c r="DH209" s="519">
        <v>0</v>
      </c>
      <c r="DI209" s="519">
        <v>0</v>
      </c>
      <c r="DJ209" s="519">
        <v>0</v>
      </c>
      <c r="DK209" s="519">
        <v>0</v>
      </c>
      <c r="DL209" s="519">
        <v>0</v>
      </c>
      <c r="DM209" s="519">
        <v>0</v>
      </c>
      <c r="DN209" s="519">
        <v>0</v>
      </c>
      <c r="DO209" s="519">
        <v>0</v>
      </c>
      <c r="DP209" s="519">
        <v>0</v>
      </c>
      <c r="DQ209" s="519">
        <v>0</v>
      </c>
      <c r="DR209" s="519">
        <v>0</v>
      </c>
      <c r="DS209" s="519">
        <v>0</v>
      </c>
      <c r="DT209" s="519">
        <v>0</v>
      </c>
      <c r="DU209" s="519">
        <v>0</v>
      </c>
      <c r="DV209" s="519">
        <v>0</v>
      </c>
      <c r="DW209" s="519">
        <v>0</v>
      </c>
      <c r="DX209" s="519">
        <v>0</v>
      </c>
      <c r="DY209" s="131"/>
      <c r="DZ209" s="337"/>
      <c r="EA209" s="519" t="s">
        <v>1061</v>
      </c>
      <c r="EB209" s="519" t="s">
        <v>1060</v>
      </c>
      <c r="EC209" s="519">
        <v>28</v>
      </c>
      <c r="ED209" s="521" t="str">
        <f t="shared" si="11"/>
        <v>SDN150228</v>
      </c>
      <c r="EE209" s="519">
        <v>10000</v>
      </c>
      <c r="EF209" s="519">
        <v>10000</v>
      </c>
      <c r="EG209" s="519">
        <v>10000</v>
      </c>
      <c r="EH209" s="519">
        <v>10000</v>
      </c>
      <c r="EI209" s="519">
        <v>10000</v>
      </c>
      <c r="EJ209" s="519">
        <v>10000</v>
      </c>
      <c r="EK209" s="519">
        <v>10000</v>
      </c>
      <c r="EL209" s="519">
        <v>10000</v>
      </c>
      <c r="EM209" s="519">
        <v>10000</v>
      </c>
      <c r="EN209" s="519">
        <v>10000</v>
      </c>
      <c r="EO209" s="519">
        <v>10000</v>
      </c>
      <c r="EP209" s="519">
        <v>10000</v>
      </c>
      <c r="EQ209" s="519">
        <v>10000</v>
      </c>
      <c r="ER209" s="519">
        <v>10000</v>
      </c>
      <c r="ES209" s="519">
        <v>10000</v>
      </c>
      <c r="ET209" s="519">
        <v>10000</v>
      </c>
      <c r="EU209" s="519">
        <v>10000</v>
      </c>
      <c r="EV209" s="519">
        <v>10000</v>
      </c>
      <c r="EW209" s="519">
        <v>10000</v>
      </c>
      <c r="EX209" s="519">
        <v>10000</v>
      </c>
      <c r="EY209" s="519">
        <v>10000</v>
      </c>
      <c r="EZ209" s="519">
        <v>10000</v>
      </c>
      <c r="FA209" s="519">
        <v>10000</v>
      </c>
      <c r="FB209" s="519">
        <v>10000</v>
      </c>
      <c r="FC209" s="519">
        <v>10000</v>
      </c>
      <c r="FD209" s="519">
        <v>10000</v>
      </c>
      <c r="FE209" s="519">
        <v>10000</v>
      </c>
      <c r="FF209" s="519">
        <v>10000</v>
      </c>
      <c r="FG209" s="519">
        <v>10000</v>
      </c>
      <c r="FH209" s="519">
        <v>10000</v>
      </c>
      <c r="FI209" s="519">
        <v>0</v>
      </c>
      <c r="FJ209" s="519">
        <v>0</v>
      </c>
      <c r="FK209" s="519">
        <v>0</v>
      </c>
      <c r="FL209" s="519">
        <v>0</v>
      </c>
      <c r="FM209" s="519">
        <v>0</v>
      </c>
      <c r="FN209" s="519">
        <v>0</v>
      </c>
      <c r="FO209" s="519">
        <v>0</v>
      </c>
      <c r="FP209" s="519">
        <v>0</v>
      </c>
      <c r="FQ209" s="519">
        <v>0</v>
      </c>
      <c r="FR209" s="519">
        <v>0</v>
      </c>
      <c r="FS209" s="519">
        <v>0</v>
      </c>
      <c r="FT209" s="519">
        <v>0</v>
      </c>
      <c r="FU209" s="519">
        <v>0</v>
      </c>
      <c r="FV209" s="519">
        <v>0</v>
      </c>
      <c r="FW209" s="519">
        <v>0</v>
      </c>
      <c r="FX209" s="519">
        <v>0</v>
      </c>
      <c r="FY209" s="519">
        <v>0</v>
      </c>
      <c r="FZ209" s="519">
        <v>0</v>
      </c>
      <c r="GA209" s="519">
        <v>0</v>
      </c>
      <c r="GB209" s="519">
        <v>0</v>
      </c>
      <c r="GC209" s="519">
        <v>0</v>
      </c>
      <c r="GD209" s="519">
        <v>0</v>
      </c>
      <c r="GE209" s="519">
        <v>0</v>
      </c>
      <c r="GF209" s="519">
        <v>0</v>
      </c>
      <c r="GG209" s="519">
        <v>0</v>
      </c>
      <c r="GH209" s="519">
        <v>0</v>
      </c>
      <c r="GI209" s="519">
        <v>0</v>
      </c>
      <c r="GJ209" s="519">
        <v>0</v>
      </c>
      <c r="GK209" s="519">
        <v>0</v>
      </c>
      <c r="GL209" s="519">
        <v>0</v>
      </c>
      <c r="GM209" s="519">
        <v>0</v>
      </c>
      <c r="GN209" s="519">
        <v>0</v>
      </c>
      <c r="GO209" s="519">
        <v>0</v>
      </c>
      <c r="GP209" s="519">
        <v>0</v>
      </c>
      <c r="GQ209" s="519">
        <v>0</v>
      </c>
      <c r="GR209" s="519">
        <v>0</v>
      </c>
      <c r="GS209" s="519">
        <v>0</v>
      </c>
      <c r="GT209" s="519">
        <v>0</v>
      </c>
      <c r="GU209" s="519">
        <v>0</v>
      </c>
      <c r="GV209" s="519">
        <v>0</v>
      </c>
      <c r="GW209" s="519">
        <v>0</v>
      </c>
      <c r="GX209" s="519">
        <v>0</v>
      </c>
      <c r="GY209" s="519">
        <v>0</v>
      </c>
      <c r="GZ209" s="519">
        <v>0</v>
      </c>
      <c r="HA209" s="519">
        <v>0</v>
      </c>
      <c r="HB209" s="519">
        <v>0</v>
      </c>
      <c r="HC209" s="519">
        <v>0</v>
      </c>
      <c r="HD209" s="519">
        <v>0</v>
      </c>
      <c r="HE209" s="519">
        <v>0</v>
      </c>
      <c r="HF209" s="519">
        <v>0</v>
      </c>
      <c r="HG209" s="519">
        <v>0</v>
      </c>
      <c r="HH209" s="519">
        <v>0</v>
      </c>
      <c r="HI209" s="519">
        <v>0</v>
      </c>
      <c r="HJ209" s="519">
        <v>0</v>
      </c>
      <c r="HK209" s="519">
        <v>0</v>
      </c>
      <c r="HL209" s="519">
        <v>0</v>
      </c>
      <c r="HM209" s="519">
        <v>0</v>
      </c>
      <c r="HN209" s="519">
        <v>0</v>
      </c>
      <c r="HO209" s="519">
        <v>0</v>
      </c>
      <c r="HP209" s="519">
        <v>0</v>
      </c>
      <c r="HQ209" s="519">
        <v>0</v>
      </c>
      <c r="HR209" s="519">
        <v>0</v>
      </c>
      <c r="HS209" s="519">
        <v>0</v>
      </c>
      <c r="HT209" s="519">
        <v>0</v>
      </c>
      <c r="HU209" s="519">
        <v>0</v>
      </c>
      <c r="HV209" s="519">
        <v>0</v>
      </c>
      <c r="HW209" s="519">
        <v>0</v>
      </c>
      <c r="HX209" s="519">
        <v>0</v>
      </c>
      <c r="HY209" s="519">
        <v>0</v>
      </c>
      <c r="HZ209" s="519">
        <v>0</v>
      </c>
      <c r="IA209" s="519">
        <v>0</v>
      </c>
      <c r="IB209" s="519">
        <v>0</v>
      </c>
      <c r="IC209" s="519">
        <v>0</v>
      </c>
      <c r="ID209" s="519">
        <v>0</v>
      </c>
      <c r="IE209" s="519">
        <v>0</v>
      </c>
      <c r="IF209" s="519">
        <v>0</v>
      </c>
      <c r="IG209" s="519">
        <v>0</v>
      </c>
      <c r="IH209" s="519">
        <v>0</v>
      </c>
      <c r="II209" s="519">
        <v>0</v>
      </c>
      <c r="IJ209" s="519">
        <v>0</v>
      </c>
      <c r="IK209" s="519">
        <v>0</v>
      </c>
    </row>
    <row r="210" spans="1:245" hidden="1">
      <c r="A210" s="337"/>
      <c r="B210" s="519" t="s">
        <v>1058</v>
      </c>
      <c r="C210" s="519"/>
      <c r="D210" s="519"/>
      <c r="E210" s="519"/>
      <c r="F210" s="519">
        <v>1</v>
      </c>
      <c r="G210" s="519"/>
      <c r="H210" s="519">
        <v>20</v>
      </c>
      <c r="I210" s="519">
        <v>8</v>
      </c>
      <c r="J210" s="519" t="str">
        <f t="shared" si="12"/>
        <v>SDN10012008</v>
      </c>
      <c r="K210" s="519">
        <v>776</v>
      </c>
      <c r="M210" s="337"/>
      <c r="N210" s="519" t="s">
        <v>1061</v>
      </c>
      <c r="O210" s="519" t="s">
        <v>1060</v>
      </c>
      <c r="P210" s="519">
        <v>29</v>
      </c>
      <c r="Q210" s="183" t="str">
        <f t="shared" si="10"/>
        <v>SDN150229</v>
      </c>
      <c r="R210" s="519">
        <v>0</v>
      </c>
      <c r="S210" s="519">
        <v>0</v>
      </c>
      <c r="T210" s="519">
        <v>0</v>
      </c>
      <c r="U210" s="519">
        <v>0</v>
      </c>
      <c r="V210" s="519">
        <v>0</v>
      </c>
      <c r="W210" s="519">
        <v>0</v>
      </c>
      <c r="X210" s="519">
        <v>0</v>
      </c>
      <c r="Y210" s="519">
        <v>0</v>
      </c>
      <c r="Z210" s="519">
        <v>0</v>
      </c>
      <c r="AA210" s="519">
        <v>0</v>
      </c>
      <c r="AB210" s="519">
        <v>0</v>
      </c>
      <c r="AC210" s="519">
        <v>0</v>
      </c>
      <c r="AD210" s="519">
        <v>0</v>
      </c>
      <c r="AE210" s="519">
        <v>0</v>
      </c>
      <c r="AF210" s="519">
        <v>0</v>
      </c>
      <c r="AG210" s="519">
        <v>0</v>
      </c>
      <c r="AH210" s="519">
        <v>0</v>
      </c>
      <c r="AI210" s="519">
        <v>0</v>
      </c>
      <c r="AJ210" s="519">
        <v>0</v>
      </c>
      <c r="AK210" s="519">
        <v>0</v>
      </c>
      <c r="AL210" s="519">
        <v>0</v>
      </c>
      <c r="AM210" s="519">
        <v>0</v>
      </c>
      <c r="AN210" s="519">
        <v>0</v>
      </c>
      <c r="AO210" s="519">
        <v>0</v>
      </c>
      <c r="AP210" s="519">
        <v>0</v>
      </c>
      <c r="AQ210" s="519">
        <v>0</v>
      </c>
      <c r="AR210" s="519">
        <v>0</v>
      </c>
      <c r="AS210" s="519">
        <v>0</v>
      </c>
      <c r="AT210" s="519">
        <v>0</v>
      </c>
      <c r="AU210" s="519">
        <v>10000</v>
      </c>
      <c r="AV210" s="519">
        <v>0</v>
      </c>
      <c r="AW210" s="519">
        <v>0</v>
      </c>
      <c r="AX210" s="519">
        <v>0</v>
      </c>
      <c r="AY210" s="519">
        <v>0</v>
      </c>
      <c r="AZ210" s="519">
        <v>0</v>
      </c>
      <c r="BA210" s="519">
        <v>0</v>
      </c>
      <c r="BB210" s="519">
        <v>0</v>
      </c>
      <c r="BC210" s="519">
        <v>0</v>
      </c>
      <c r="BD210" s="519">
        <v>0</v>
      </c>
      <c r="BE210" s="519">
        <v>0</v>
      </c>
      <c r="BF210" s="519">
        <v>0</v>
      </c>
      <c r="BG210" s="519">
        <v>0</v>
      </c>
      <c r="BH210" s="519">
        <v>0</v>
      </c>
      <c r="BI210" s="519">
        <v>0</v>
      </c>
      <c r="BJ210" s="519">
        <v>0</v>
      </c>
      <c r="BK210" s="519">
        <v>0</v>
      </c>
      <c r="BL210" s="519">
        <v>0</v>
      </c>
      <c r="BM210" s="519">
        <v>0</v>
      </c>
      <c r="BN210" s="519">
        <v>0</v>
      </c>
      <c r="BO210" s="519">
        <v>0</v>
      </c>
      <c r="BP210" s="519">
        <v>0</v>
      </c>
      <c r="BQ210" s="519">
        <v>0</v>
      </c>
      <c r="BR210" s="519">
        <v>0</v>
      </c>
      <c r="BS210" s="519">
        <v>0</v>
      </c>
      <c r="BT210" s="519">
        <v>0</v>
      </c>
      <c r="BU210" s="519">
        <v>0</v>
      </c>
      <c r="BV210" s="519">
        <v>0</v>
      </c>
      <c r="BW210" s="519">
        <v>0</v>
      </c>
      <c r="BX210" s="519">
        <v>0</v>
      </c>
      <c r="BY210" s="519">
        <v>0</v>
      </c>
      <c r="BZ210" s="519">
        <v>0</v>
      </c>
      <c r="CA210" s="519">
        <v>0</v>
      </c>
      <c r="CB210" s="519">
        <v>0</v>
      </c>
      <c r="CC210" s="519">
        <v>0</v>
      </c>
      <c r="CD210" s="519">
        <v>0</v>
      </c>
      <c r="CE210" s="519">
        <v>0</v>
      </c>
      <c r="CF210" s="519">
        <v>0</v>
      </c>
      <c r="CG210" s="519">
        <v>0</v>
      </c>
      <c r="CH210" s="519">
        <v>0</v>
      </c>
      <c r="CI210" s="519">
        <v>0</v>
      </c>
      <c r="CJ210" s="519">
        <v>0</v>
      </c>
      <c r="CK210" s="519">
        <v>0</v>
      </c>
      <c r="CL210" s="519">
        <v>0</v>
      </c>
      <c r="CM210" s="519">
        <v>0</v>
      </c>
      <c r="CN210" s="519">
        <v>0</v>
      </c>
      <c r="CO210" s="519">
        <v>0</v>
      </c>
      <c r="CP210" s="519">
        <v>0</v>
      </c>
      <c r="CQ210" s="519">
        <v>0</v>
      </c>
      <c r="CR210" s="519">
        <v>0</v>
      </c>
      <c r="CS210" s="519">
        <v>0</v>
      </c>
      <c r="CT210" s="519">
        <v>0</v>
      </c>
      <c r="CU210" s="519">
        <v>0</v>
      </c>
      <c r="CV210" s="519">
        <v>0</v>
      </c>
      <c r="CW210" s="519">
        <v>0</v>
      </c>
      <c r="CX210" s="519">
        <v>0</v>
      </c>
      <c r="CY210" s="519">
        <v>0</v>
      </c>
      <c r="CZ210" s="519">
        <v>0</v>
      </c>
      <c r="DA210" s="519">
        <v>0</v>
      </c>
      <c r="DB210" s="519">
        <v>0</v>
      </c>
      <c r="DC210" s="519">
        <v>0</v>
      </c>
      <c r="DD210" s="519">
        <v>0</v>
      </c>
      <c r="DE210" s="519">
        <v>0</v>
      </c>
      <c r="DF210" s="519">
        <v>0</v>
      </c>
      <c r="DG210" s="519">
        <v>0</v>
      </c>
      <c r="DH210" s="519">
        <v>0</v>
      </c>
      <c r="DI210" s="519">
        <v>0</v>
      </c>
      <c r="DJ210" s="519">
        <v>0</v>
      </c>
      <c r="DK210" s="519">
        <v>0</v>
      </c>
      <c r="DL210" s="519">
        <v>0</v>
      </c>
      <c r="DM210" s="519">
        <v>0</v>
      </c>
      <c r="DN210" s="519">
        <v>0</v>
      </c>
      <c r="DO210" s="519">
        <v>0</v>
      </c>
      <c r="DP210" s="519">
        <v>0</v>
      </c>
      <c r="DQ210" s="519">
        <v>0</v>
      </c>
      <c r="DR210" s="519">
        <v>0</v>
      </c>
      <c r="DS210" s="519">
        <v>0</v>
      </c>
      <c r="DT210" s="519">
        <v>0</v>
      </c>
      <c r="DU210" s="519">
        <v>0</v>
      </c>
      <c r="DV210" s="519">
        <v>0</v>
      </c>
      <c r="DW210" s="519">
        <v>0</v>
      </c>
      <c r="DX210" s="519">
        <v>0</v>
      </c>
      <c r="DY210" s="131"/>
      <c r="DZ210" s="337"/>
      <c r="EA210" s="519" t="s">
        <v>1061</v>
      </c>
      <c r="EB210" s="519" t="s">
        <v>1060</v>
      </c>
      <c r="EC210" s="519">
        <v>29</v>
      </c>
      <c r="ED210" s="521" t="str">
        <f t="shared" si="11"/>
        <v>SDN150229</v>
      </c>
      <c r="EE210" s="519">
        <v>10000</v>
      </c>
      <c r="EF210" s="519">
        <v>10000</v>
      </c>
      <c r="EG210" s="519">
        <v>10000</v>
      </c>
      <c r="EH210" s="519">
        <v>10000</v>
      </c>
      <c r="EI210" s="519">
        <v>10000</v>
      </c>
      <c r="EJ210" s="519">
        <v>10000</v>
      </c>
      <c r="EK210" s="519">
        <v>10000</v>
      </c>
      <c r="EL210" s="519">
        <v>10000</v>
      </c>
      <c r="EM210" s="519">
        <v>10000</v>
      </c>
      <c r="EN210" s="519">
        <v>10000</v>
      </c>
      <c r="EO210" s="519">
        <v>10000</v>
      </c>
      <c r="EP210" s="519">
        <v>10000</v>
      </c>
      <c r="EQ210" s="519">
        <v>10000</v>
      </c>
      <c r="ER210" s="519">
        <v>10000</v>
      </c>
      <c r="ES210" s="519">
        <v>10000</v>
      </c>
      <c r="ET210" s="519">
        <v>10000</v>
      </c>
      <c r="EU210" s="519">
        <v>10000</v>
      </c>
      <c r="EV210" s="519">
        <v>10000</v>
      </c>
      <c r="EW210" s="519">
        <v>10000</v>
      </c>
      <c r="EX210" s="519">
        <v>10000</v>
      </c>
      <c r="EY210" s="519">
        <v>10000</v>
      </c>
      <c r="EZ210" s="519">
        <v>10000</v>
      </c>
      <c r="FA210" s="519">
        <v>10000</v>
      </c>
      <c r="FB210" s="519">
        <v>10000</v>
      </c>
      <c r="FC210" s="519">
        <v>10000</v>
      </c>
      <c r="FD210" s="519">
        <v>10000</v>
      </c>
      <c r="FE210" s="519">
        <v>10000</v>
      </c>
      <c r="FF210" s="519">
        <v>10000</v>
      </c>
      <c r="FG210" s="519">
        <v>10000</v>
      </c>
      <c r="FH210" s="519">
        <v>10000</v>
      </c>
      <c r="FI210" s="519">
        <v>0</v>
      </c>
      <c r="FJ210" s="519">
        <v>0</v>
      </c>
      <c r="FK210" s="519">
        <v>0</v>
      </c>
      <c r="FL210" s="519">
        <v>0</v>
      </c>
      <c r="FM210" s="519">
        <v>0</v>
      </c>
      <c r="FN210" s="519">
        <v>0</v>
      </c>
      <c r="FO210" s="519">
        <v>0</v>
      </c>
      <c r="FP210" s="519">
        <v>0</v>
      </c>
      <c r="FQ210" s="519">
        <v>0</v>
      </c>
      <c r="FR210" s="519">
        <v>0</v>
      </c>
      <c r="FS210" s="519">
        <v>0</v>
      </c>
      <c r="FT210" s="519">
        <v>0</v>
      </c>
      <c r="FU210" s="519">
        <v>0</v>
      </c>
      <c r="FV210" s="519">
        <v>0</v>
      </c>
      <c r="FW210" s="519">
        <v>0</v>
      </c>
      <c r="FX210" s="519">
        <v>0</v>
      </c>
      <c r="FY210" s="519">
        <v>0</v>
      </c>
      <c r="FZ210" s="519">
        <v>0</v>
      </c>
      <c r="GA210" s="519">
        <v>0</v>
      </c>
      <c r="GB210" s="519">
        <v>0</v>
      </c>
      <c r="GC210" s="519">
        <v>0</v>
      </c>
      <c r="GD210" s="519">
        <v>0</v>
      </c>
      <c r="GE210" s="519">
        <v>0</v>
      </c>
      <c r="GF210" s="519">
        <v>0</v>
      </c>
      <c r="GG210" s="519">
        <v>0</v>
      </c>
      <c r="GH210" s="519">
        <v>0</v>
      </c>
      <c r="GI210" s="519">
        <v>0</v>
      </c>
      <c r="GJ210" s="519">
        <v>0</v>
      </c>
      <c r="GK210" s="519">
        <v>0</v>
      </c>
      <c r="GL210" s="519">
        <v>0</v>
      </c>
      <c r="GM210" s="519">
        <v>0</v>
      </c>
      <c r="GN210" s="519">
        <v>0</v>
      </c>
      <c r="GO210" s="519">
        <v>0</v>
      </c>
      <c r="GP210" s="519">
        <v>0</v>
      </c>
      <c r="GQ210" s="519">
        <v>0</v>
      </c>
      <c r="GR210" s="519">
        <v>0</v>
      </c>
      <c r="GS210" s="519">
        <v>0</v>
      </c>
      <c r="GT210" s="519">
        <v>0</v>
      </c>
      <c r="GU210" s="519">
        <v>0</v>
      </c>
      <c r="GV210" s="519">
        <v>0</v>
      </c>
      <c r="GW210" s="519">
        <v>0</v>
      </c>
      <c r="GX210" s="519">
        <v>0</v>
      </c>
      <c r="GY210" s="519">
        <v>0</v>
      </c>
      <c r="GZ210" s="519">
        <v>0</v>
      </c>
      <c r="HA210" s="519">
        <v>0</v>
      </c>
      <c r="HB210" s="519">
        <v>0</v>
      </c>
      <c r="HC210" s="519">
        <v>0</v>
      </c>
      <c r="HD210" s="519">
        <v>0</v>
      </c>
      <c r="HE210" s="519">
        <v>0</v>
      </c>
      <c r="HF210" s="519">
        <v>0</v>
      </c>
      <c r="HG210" s="519">
        <v>0</v>
      </c>
      <c r="HH210" s="519">
        <v>0</v>
      </c>
      <c r="HI210" s="519">
        <v>0</v>
      </c>
      <c r="HJ210" s="519">
        <v>0</v>
      </c>
      <c r="HK210" s="519">
        <v>0</v>
      </c>
      <c r="HL210" s="519">
        <v>0</v>
      </c>
      <c r="HM210" s="519">
        <v>0</v>
      </c>
      <c r="HN210" s="519">
        <v>0</v>
      </c>
      <c r="HO210" s="519">
        <v>0</v>
      </c>
      <c r="HP210" s="519">
        <v>0</v>
      </c>
      <c r="HQ210" s="519">
        <v>0</v>
      </c>
      <c r="HR210" s="519">
        <v>0</v>
      </c>
      <c r="HS210" s="519">
        <v>0</v>
      </c>
      <c r="HT210" s="519">
        <v>0</v>
      </c>
      <c r="HU210" s="519">
        <v>0</v>
      </c>
      <c r="HV210" s="519">
        <v>0</v>
      </c>
      <c r="HW210" s="519">
        <v>0</v>
      </c>
      <c r="HX210" s="519">
        <v>0</v>
      </c>
      <c r="HY210" s="519">
        <v>0</v>
      </c>
      <c r="HZ210" s="519">
        <v>0</v>
      </c>
      <c r="IA210" s="519">
        <v>0</v>
      </c>
      <c r="IB210" s="519">
        <v>0</v>
      </c>
      <c r="IC210" s="519">
        <v>0</v>
      </c>
      <c r="ID210" s="519">
        <v>0</v>
      </c>
      <c r="IE210" s="519">
        <v>0</v>
      </c>
      <c r="IF210" s="519">
        <v>0</v>
      </c>
      <c r="IG210" s="519">
        <v>0</v>
      </c>
      <c r="IH210" s="519">
        <v>0</v>
      </c>
      <c r="II210" s="519">
        <v>0</v>
      </c>
      <c r="IJ210" s="519">
        <v>0</v>
      </c>
      <c r="IK210" s="519">
        <v>0</v>
      </c>
    </row>
    <row r="211" spans="1:245" hidden="1">
      <c r="A211" s="337"/>
      <c r="B211" s="519" t="s">
        <v>1058</v>
      </c>
      <c r="C211" s="519"/>
      <c r="D211" s="519"/>
      <c r="E211" s="519"/>
      <c r="F211" s="519">
        <v>1</v>
      </c>
      <c r="G211" s="519"/>
      <c r="H211" s="519">
        <v>20</v>
      </c>
      <c r="I211" s="519">
        <v>9</v>
      </c>
      <c r="J211" s="519" t="str">
        <f t="shared" si="12"/>
        <v>SDN10012009</v>
      </c>
      <c r="K211" s="519">
        <v>776</v>
      </c>
      <c r="M211" s="337"/>
      <c r="N211" s="519" t="s">
        <v>1061</v>
      </c>
      <c r="O211" s="519" t="s">
        <v>1060</v>
      </c>
      <c r="P211" s="519">
        <v>30</v>
      </c>
      <c r="Q211" s="183" t="str">
        <f t="shared" si="10"/>
        <v>SDN150230</v>
      </c>
      <c r="R211" s="519">
        <v>0</v>
      </c>
      <c r="S211" s="519">
        <v>0</v>
      </c>
      <c r="T211" s="519">
        <v>0</v>
      </c>
      <c r="U211" s="519">
        <v>0</v>
      </c>
      <c r="V211" s="519">
        <v>0</v>
      </c>
      <c r="W211" s="519">
        <v>0</v>
      </c>
      <c r="X211" s="519">
        <v>0</v>
      </c>
      <c r="Y211" s="519">
        <v>0</v>
      </c>
      <c r="Z211" s="519">
        <v>0</v>
      </c>
      <c r="AA211" s="519">
        <v>0</v>
      </c>
      <c r="AB211" s="519">
        <v>0</v>
      </c>
      <c r="AC211" s="519">
        <v>0</v>
      </c>
      <c r="AD211" s="519">
        <v>0</v>
      </c>
      <c r="AE211" s="519">
        <v>0</v>
      </c>
      <c r="AF211" s="519">
        <v>0</v>
      </c>
      <c r="AG211" s="519">
        <v>0</v>
      </c>
      <c r="AH211" s="519">
        <v>0</v>
      </c>
      <c r="AI211" s="519">
        <v>0</v>
      </c>
      <c r="AJ211" s="519">
        <v>0</v>
      </c>
      <c r="AK211" s="519">
        <v>0</v>
      </c>
      <c r="AL211" s="519">
        <v>0</v>
      </c>
      <c r="AM211" s="519">
        <v>0</v>
      </c>
      <c r="AN211" s="519">
        <v>0</v>
      </c>
      <c r="AO211" s="519">
        <v>0</v>
      </c>
      <c r="AP211" s="519">
        <v>0</v>
      </c>
      <c r="AQ211" s="519">
        <v>0</v>
      </c>
      <c r="AR211" s="519">
        <v>0</v>
      </c>
      <c r="AS211" s="519">
        <v>0</v>
      </c>
      <c r="AT211" s="519">
        <v>0</v>
      </c>
      <c r="AU211" s="519">
        <v>10000</v>
      </c>
      <c r="AV211" s="519">
        <v>0</v>
      </c>
      <c r="AW211" s="519">
        <v>0</v>
      </c>
      <c r="AX211" s="519">
        <v>0</v>
      </c>
      <c r="AY211" s="519">
        <v>0</v>
      </c>
      <c r="AZ211" s="519">
        <v>0</v>
      </c>
      <c r="BA211" s="519">
        <v>0</v>
      </c>
      <c r="BB211" s="519">
        <v>0</v>
      </c>
      <c r="BC211" s="519">
        <v>0</v>
      </c>
      <c r="BD211" s="519">
        <v>0</v>
      </c>
      <c r="BE211" s="519">
        <v>0</v>
      </c>
      <c r="BF211" s="519">
        <v>0</v>
      </c>
      <c r="BG211" s="519">
        <v>0</v>
      </c>
      <c r="BH211" s="519">
        <v>0</v>
      </c>
      <c r="BI211" s="519">
        <v>0</v>
      </c>
      <c r="BJ211" s="519">
        <v>0</v>
      </c>
      <c r="BK211" s="519">
        <v>0</v>
      </c>
      <c r="BL211" s="519">
        <v>0</v>
      </c>
      <c r="BM211" s="519">
        <v>0</v>
      </c>
      <c r="BN211" s="519">
        <v>0</v>
      </c>
      <c r="BO211" s="519">
        <v>0</v>
      </c>
      <c r="BP211" s="519">
        <v>0</v>
      </c>
      <c r="BQ211" s="519">
        <v>0</v>
      </c>
      <c r="BR211" s="519">
        <v>0</v>
      </c>
      <c r="BS211" s="519">
        <v>0</v>
      </c>
      <c r="BT211" s="519">
        <v>0</v>
      </c>
      <c r="BU211" s="519">
        <v>0</v>
      </c>
      <c r="BV211" s="519">
        <v>0</v>
      </c>
      <c r="BW211" s="519">
        <v>0</v>
      </c>
      <c r="BX211" s="519">
        <v>0</v>
      </c>
      <c r="BY211" s="519">
        <v>0</v>
      </c>
      <c r="BZ211" s="519">
        <v>0</v>
      </c>
      <c r="CA211" s="519">
        <v>0</v>
      </c>
      <c r="CB211" s="519">
        <v>0</v>
      </c>
      <c r="CC211" s="519">
        <v>0</v>
      </c>
      <c r="CD211" s="519">
        <v>0</v>
      </c>
      <c r="CE211" s="519">
        <v>0</v>
      </c>
      <c r="CF211" s="519">
        <v>0</v>
      </c>
      <c r="CG211" s="519">
        <v>0</v>
      </c>
      <c r="CH211" s="519">
        <v>0</v>
      </c>
      <c r="CI211" s="519">
        <v>0</v>
      </c>
      <c r="CJ211" s="519">
        <v>0</v>
      </c>
      <c r="CK211" s="519">
        <v>0</v>
      </c>
      <c r="CL211" s="519">
        <v>0</v>
      </c>
      <c r="CM211" s="519">
        <v>0</v>
      </c>
      <c r="CN211" s="519">
        <v>0</v>
      </c>
      <c r="CO211" s="519">
        <v>0</v>
      </c>
      <c r="CP211" s="519">
        <v>0</v>
      </c>
      <c r="CQ211" s="519">
        <v>0</v>
      </c>
      <c r="CR211" s="519">
        <v>0</v>
      </c>
      <c r="CS211" s="519">
        <v>0</v>
      </c>
      <c r="CT211" s="519">
        <v>0</v>
      </c>
      <c r="CU211" s="519">
        <v>0</v>
      </c>
      <c r="CV211" s="519">
        <v>0</v>
      </c>
      <c r="CW211" s="519">
        <v>0</v>
      </c>
      <c r="CX211" s="519">
        <v>0</v>
      </c>
      <c r="CY211" s="519">
        <v>0</v>
      </c>
      <c r="CZ211" s="519">
        <v>0</v>
      </c>
      <c r="DA211" s="519">
        <v>0</v>
      </c>
      <c r="DB211" s="519">
        <v>0</v>
      </c>
      <c r="DC211" s="519">
        <v>0</v>
      </c>
      <c r="DD211" s="519">
        <v>0</v>
      </c>
      <c r="DE211" s="519">
        <v>0</v>
      </c>
      <c r="DF211" s="519">
        <v>0</v>
      </c>
      <c r="DG211" s="519">
        <v>0</v>
      </c>
      <c r="DH211" s="519">
        <v>0</v>
      </c>
      <c r="DI211" s="519">
        <v>0</v>
      </c>
      <c r="DJ211" s="519">
        <v>0</v>
      </c>
      <c r="DK211" s="519">
        <v>0</v>
      </c>
      <c r="DL211" s="519">
        <v>0</v>
      </c>
      <c r="DM211" s="519">
        <v>0</v>
      </c>
      <c r="DN211" s="519">
        <v>0</v>
      </c>
      <c r="DO211" s="519">
        <v>0</v>
      </c>
      <c r="DP211" s="519">
        <v>0</v>
      </c>
      <c r="DQ211" s="519">
        <v>0</v>
      </c>
      <c r="DR211" s="519">
        <v>0</v>
      </c>
      <c r="DS211" s="519">
        <v>0</v>
      </c>
      <c r="DT211" s="519">
        <v>0</v>
      </c>
      <c r="DU211" s="519">
        <v>0</v>
      </c>
      <c r="DV211" s="519">
        <v>0</v>
      </c>
      <c r="DW211" s="519">
        <v>0</v>
      </c>
      <c r="DX211" s="519">
        <v>0</v>
      </c>
      <c r="DY211" s="131"/>
      <c r="DZ211" s="337"/>
      <c r="EA211" s="519" t="s">
        <v>1061</v>
      </c>
      <c r="EB211" s="519" t="s">
        <v>1060</v>
      </c>
      <c r="EC211" s="519">
        <v>30</v>
      </c>
      <c r="ED211" s="521" t="str">
        <f t="shared" si="11"/>
        <v>SDN150230</v>
      </c>
      <c r="EE211" s="519">
        <v>10000</v>
      </c>
      <c r="EF211" s="519">
        <v>10000</v>
      </c>
      <c r="EG211" s="519">
        <v>10000</v>
      </c>
      <c r="EH211" s="519">
        <v>10000</v>
      </c>
      <c r="EI211" s="519">
        <v>10000</v>
      </c>
      <c r="EJ211" s="519">
        <v>10000</v>
      </c>
      <c r="EK211" s="519">
        <v>10000</v>
      </c>
      <c r="EL211" s="519">
        <v>10000</v>
      </c>
      <c r="EM211" s="519">
        <v>10000</v>
      </c>
      <c r="EN211" s="519">
        <v>10000</v>
      </c>
      <c r="EO211" s="519">
        <v>10000</v>
      </c>
      <c r="EP211" s="519">
        <v>10000</v>
      </c>
      <c r="EQ211" s="519">
        <v>10000</v>
      </c>
      <c r="ER211" s="519">
        <v>10000</v>
      </c>
      <c r="ES211" s="519">
        <v>10000</v>
      </c>
      <c r="ET211" s="519">
        <v>10000</v>
      </c>
      <c r="EU211" s="519">
        <v>10000</v>
      </c>
      <c r="EV211" s="519">
        <v>10000</v>
      </c>
      <c r="EW211" s="519">
        <v>10000</v>
      </c>
      <c r="EX211" s="519">
        <v>10000</v>
      </c>
      <c r="EY211" s="519">
        <v>10000</v>
      </c>
      <c r="EZ211" s="519">
        <v>10000</v>
      </c>
      <c r="FA211" s="519">
        <v>10000</v>
      </c>
      <c r="FB211" s="519">
        <v>10000</v>
      </c>
      <c r="FC211" s="519">
        <v>10000</v>
      </c>
      <c r="FD211" s="519">
        <v>10000</v>
      </c>
      <c r="FE211" s="519">
        <v>10000</v>
      </c>
      <c r="FF211" s="519">
        <v>10000</v>
      </c>
      <c r="FG211" s="519">
        <v>10000</v>
      </c>
      <c r="FH211" s="519">
        <v>10000</v>
      </c>
      <c r="FI211" s="519">
        <v>0</v>
      </c>
      <c r="FJ211" s="519">
        <v>0</v>
      </c>
      <c r="FK211" s="519">
        <v>0</v>
      </c>
      <c r="FL211" s="519">
        <v>0</v>
      </c>
      <c r="FM211" s="519">
        <v>0</v>
      </c>
      <c r="FN211" s="519">
        <v>0</v>
      </c>
      <c r="FO211" s="519">
        <v>0</v>
      </c>
      <c r="FP211" s="519">
        <v>0</v>
      </c>
      <c r="FQ211" s="519">
        <v>0</v>
      </c>
      <c r="FR211" s="519">
        <v>0</v>
      </c>
      <c r="FS211" s="519">
        <v>0</v>
      </c>
      <c r="FT211" s="519">
        <v>0</v>
      </c>
      <c r="FU211" s="519">
        <v>0</v>
      </c>
      <c r="FV211" s="519">
        <v>0</v>
      </c>
      <c r="FW211" s="519">
        <v>0</v>
      </c>
      <c r="FX211" s="519">
        <v>0</v>
      </c>
      <c r="FY211" s="519">
        <v>0</v>
      </c>
      <c r="FZ211" s="519">
        <v>0</v>
      </c>
      <c r="GA211" s="519">
        <v>0</v>
      </c>
      <c r="GB211" s="519">
        <v>0</v>
      </c>
      <c r="GC211" s="519">
        <v>0</v>
      </c>
      <c r="GD211" s="519">
        <v>0</v>
      </c>
      <c r="GE211" s="519">
        <v>0</v>
      </c>
      <c r="GF211" s="519">
        <v>0</v>
      </c>
      <c r="GG211" s="519">
        <v>0</v>
      </c>
      <c r="GH211" s="519">
        <v>0</v>
      </c>
      <c r="GI211" s="519">
        <v>0</v>
      </c>
      <c r="GJ211" s="519">
        <v>0</v>
      </c>
      <c r="GK211" s="519">
        <v>0</v>
      </c>
      <c r="GL211" s="519">
        <v>0</v>
      </c>
      <c r="GM211" s="519">
        <v>0</v>
      </c>
      <c r="GN211" s="519">
        <v>0</v>
      </c>
      <c r="GO211" s="519">
        <v>0</v>
      </c>
      <c r="GP211" s="519">
        <v>0</v>
      </c>
      <c r="GQ211" s="519">
        <v>0</v>
      </c>
      <c r="GR211" s="519">
        <v>0</v>
      </c>
      <c r="GS211" s="519">
        <v>0</v>
      </c>
      <c r="GT211" s="519">
        <v>0</v>
      </c>
      <c r="GU211" s="519">
        <v>0</v>
      </c>
      <c r="GV211" s="519">
        <v>0</v>
      </c>
      <c r="GW211" s="519">
        <v>0</v>
      </c>
      <c r="GX211" s="519">
        <v>0</v>
      </c>
      <c r="GY211" s="519">
        <v>0</v>
      </c>
      <c r="GZ211" s="519">
        <v>0</v>
      </c>
      <c r="HA211" s="519">
        <v>0</v>
      </c>
      <c r="HB211" s="519">
        <v>0</v>
      </c>
      <c r="HC211" s="519">
        <v>0</v>
      </c>
      <c r="HD211" s="519">
        <v>0</v>
      </c>
      <c r="HE211" s="519">
        <v>0</v>
      </c>
      <c r="HF211" s="519">
        <v>0</v>
      </c>
      <c r="HG211" s="519">
        <v>0</v>
      </c>
      <c r="HH211" s="519">
        <v>0</v>
      </c>
      <c r="HI211" s="519">
        <v>0</v>
      </c>
      <c r="HJ211" s="519">
        <v>0</v>
      </c>
      <c r="HK211" s="519">
        <v>0</v>
      </c>
      <c r="HL211" s="519">
        <v>0</v>
      </c>
      <c r="HM211" s="519">
        <v>0</v>
      </c>
      <c r="HN211" s="519">
        <v>0</v>
      </c>
      <c r="HO211" s="519">
        <v>0</v>
      </c>
      <c r="HP211" s="519">
        <v>0</v>
      </c>
      <c r="HQ211" s="519">
        <v>0</v>
      </c>
      <c r="HR211" s="519">
        <v>0</v>
      </c>
      <c r="HS211" s="519">
        <v>0</v>
      </c>
      <c r="HT211" s="519">
        <v>0</v>
      </c>
      <c r="HU211" s="519">
        <v>0</v>
      </c>
      <c r="HV211" s="519">
        <v>0</v>
      </c>
      <c r="HW211" s="519">
        <v>0</v>
      </c>
      <c r="HX211" s="519">
        <v>0</v>
      </c>
      <c r="HY211" s="519">
        <v>0</v>
      </c>
      <c r="HZ211" s="519">
        <v>0</v>
      </c>
      <c r="IA211" s="519">
        <v>0</v>
      </c>
      <c r="IB211" s="519">
        <v>0</v>
      </c>
      <c r="IC211" s="519">
        <v>0</v>
      </c>
      <c r="ID211" s="519">
        <v>0</v>
      </c>
      <c r="IE211" s="519">
        <v>0</v>
      </c>
      <c r="IF211" s="519">
        <v>0</v>
      </c>
      <c r="IG211" s="519">
        <v>0</v>
      </c>
      <c r="IH211" s="519">
        <v>0</v>
      </c>
      <c r="II211" s="519">
        <v>0</v>
      </c>
      <c r="IJ211" s="519">
        <v>0</v>
      </c>
      <c r="IK211" s="519">
        <v>0</v>
      </c>
    </row>
    <row r="212" spans="1:245" hidden="1">
      <c r="A212" s="337"/>
      <c r="B212" s="519" t="s">
        <v>1058</v>
      </c>
      <c r="C212" s="519"/>
      <c r="D212" s="519"/>
      <c r="E212" s="519"/>
      <c r="F212" s="519">
        <v>1</v>
      </c>
      <c r="G212" s="519"/>
      <c r="H212" s="519">
        <v>20</v>
      </c>
      <c r="I212" s="519">
        <v>10</v>
      </c>
      <c r="J212" s="519" t="str">
        <f t="shared" si="12"/>
        <v>SDN10012010</v>
      </c>
      <c r="K212" s="519">
        <v>776</v>
      </c>
      <c r="M212" s="337"/>
      <c r="N212" s="519" t="s">
        <v>1061</v>
      </c>
      <c r="O212" s="519" t="s">
        <v>1060</v>
      </c>
      <c r="P212" s="519">
        <v>31</v>
      </c>
      <c r="Q212" s="183" t="str">
        <f t="shared" si="10"/>
        <v>SDN150231</v>
      </c>
      <c r="R212" s="519">
        <v>0</v>
      </c>
      <c r="S212" s="519">
        <v>0</v>
      </c>
      <c r="T212" s="519">
        <v>0</v>
      </c>
      <c r="U212" s="519">
        <v>0</v>
      </c>
      <c r="V212" s="519">
        <v>0</v>
      </c>
      <c r="W212" s="519">
        <v>0</v>
      </c>
      <c r="X212" s="519">
        <v>0</v>
      </c>
      <c r="Y212" s="519">
        <v>0</v>
      </c>
      <c r="Z212" s="519">
        <v>0</v>
      </c>
      <c r="AA212" s="519">
        <v>0</v>
      </c>
      <c r="AB212" s="519">
        <v>0</v>
      </c>
      <c r="AC212" s="519">
        <v>0</v>
      </c>
      <c r="AD212" s="519">
        <v>0</v>
      </c>
      <c r="AE212" s="519">
        <v>0</v>
      </c>
      <c r="AF212" s="519">
        <v>0</v>
      </c>
      <c r="AG212" s="519">
        <v>0</v>
      </c>
      <c r="AH212" s="519">
        <v>0</v>
      </c>
      <c r="AI212" s="519">
        <v>0</v>
      </c>
      <c r="AJ212" s="519">
        <v>0</v>
      </c>
      <c r="AK212" s="519">
        <v>0</v>
      </c>
      <c r="AL212" s="519">
        <v>0</v>
      </c>
      <c r="AM212" s="519">
        <v>0</v>
      </c>
      <c r="AN212" s="519">
        <v>0</v>
      </c>
      <c r="AO212" s="519">
        <v>0</v>
      </c>
      <c r="AP212" s="519">
        <v>0</v>
      </c>
      <c r="AQ212" s="519">
        <v>0</v>
      </c>
      <c r="AR212" s="519">
        <v>0</v>
      </c>
      <c r="AS212" s="519">
        <v>0</v>
      </c>
      <c r="AT212" s="519">
        <v>0</v>
      </c>
      <c r="AU212" s="519">
        <v>10000</v>
      </c>
      <c r="AV212" s="519">
        <v>0</v>
      </c>
      <c r="AW212" s="519">
        <v>0</v>
      </c>
      <c r="AX212" s="519">
        <v>0</v>
      </c>
      <c r="AY212" s="519">
        <v>0</v>
      </c>
      <c r="AZ212" s="519">
        <v>0</v>
      </c>
      <c r="BA212" s="519">
        <v>0</v>
      </c>
      <c r="BB212" s="519">
        <v>0</v>
      </c>
      <c r="BC212" s="519">
        <v>0</v>
      </c>
      <c r="BD212" s="519">
        <v>0</v>
      </c>
      <c r="BE212" s="519">
        <v>0</v>
      </c>
      <c r="BF212" s="519">
        <v>0</v>
      </c>
      <c r="BG212" s="519">
        <v>0</v>
      </c>
      <c r="BH212" s="519">
        <v>0</v>
      </c>
      <c r="BI212" s="519">
        <v>0</v>
      </c>
      <c r="BJ212" s="519">
        <v>0</v>
      </c>
      <c r="BK212" s="519">
        <v>0</v>
      </c>
      <c r="BL212" s="519">
        <v>0</v>
      </c>
      <c r="BM212" s="519">
        <v>0</v>
      </c>
      <c r="BN212" s="519">
        <v>0</v>
      </c>
      <c r="BO212" s="519">
        <v>0</v>
      </c>
      <c r="BP212" s="519">
        <v>0</v>
      </c>
      <c r="BQ212" s="519">
        <v>0</v>
      </c>
      <c r="BR212" s="519">
        <v>0</v>
      </c>
      <c r="BS212" s="519">
        <v>0</v>
      </c>
      <c r="BT212" s="519">
        <v>0</v>
      </c>
      <c r="BU212" s="519">
        <v>0</v>
      </c>
      <c r="BV212" s="519">
        <v>0</v>
      </c>
      <c r="BW212" s="519">
        <v>0</v>
      </c>
      <c r="BX212" s="519">
        <v>0</v>
      </c>
      <c r="BY212" s="519">
        <v>0</v>
      </c>
      <c r="BZ212" s="519">
        <v>0</v>
      </c>
      <c r="CA212" s="519">
        <v>0</v>
      </c>
      <c r="CB212" s="519">
        <v>0</v>
      </c>
      <c r="CC212" s="519">
        <v>0</v>
      </c>
      <c r="CD212" s="519">
        <v>0</v>
      </c>
      <c r="CE212" s="519">
        <v>0</v>
      </c>
      <c r="CF212" s="519">
        <v>0</v>
      </c>
      <c r="CG212" s="519">
        <v>0</v>
      </c>
      <c r="CH212" s="519">
        <v>0</v>
      </c>
      <c r="CI212" s="519">
        <v>0</v>
      </c>
      <c r="CJ212" s="519">
        <v>0</v>
      </c>
      <c r="CK212" s="519">
        <v>0</v>
      </c>
      <c r="CL212" s="519">
        <v>0</v>
      </c>
      <c r="CM212" s="519">
        <v>0</v>
      </c>
      <c r="CN212" s="519">
        <v>0</v>
      </c>
      <c r="CO212" s="519">
        <v>0</v>
      </c>
      <c r="CP212" s="519">
        <v>0</v>
      </c>
      <c r="CQ212" s="519">
        <v>0</v>
      </c>
      <c r="CR212" s="519">
        <v>0</v>
      </c>
      <c r="CS212" s="519">
        <v>0</v>
      </c>
      <c r="CT212" s="519">
        <v>0</v>
      </c>
      <c r="CU212" s="519">
        <v>0</v>
      </c>
      <c r="CV212" s="519">
        <v>0</v>
      </c>
      <c r="CW212" s="519">
        <v>0</v>
      </c>
      <c r="CX212" s="519">
        <v>0</v>
      </c>
      <c r="CY212" s="519">
        <v>0</v>
      </c>
      <c r="CZ212" s="519">
        <v>0</v>
      </c>
      <c r="DA212" s="519">
        <v>0</v>
      </c>
      <c r="DB212" s="519">
        <v>0</v>
      </c>
      <c r="DC212" s="519">
        <v>0</v>
      </c>
      <c r="DD212" s="519">
        <v>0</v>
      </c>
      <c r="DE212" s="519">
        <v>0</v>
      </c>
      <c r="DF212" s="519">
        <v>0</v>
      </c>
      <c r="DG212" s="519">
        <v>0</v>
      </c>
      <c r="DH212" s="519">
        <v>0</v>
      </c>
      <c r="DI212" s="519">
        <v>0</v>
      </c>
      <c r="DJ212" s="519">
        <v>0</v>
      </c>
      <c r="DK212" s="519">
        <v>0</v>
      </c>
      <c r="DL212" s="519">
        <v>0</v>
      </c>
      <c r="DM212" s="519">
        <v>0</v>
      </c>
      <c r="DN212" s="519">
        <v>0</v>
      </c>
      <c r="DO212" s="519">
        <v>0</v>
      </c>
      <c r="DP212" s="519">
        <v>0</v>
      </c>
      <c r="DQ212" s="519">
        <v>0</v>
      </c>
      <c r="DR212" s="519">
        <v>0</v>
      </c>
      <c r="DS212" s="519">
        <v>0</v>
      </c>
      <c r="DT212" s="519">
        <v>0</v>
      </c>
      <c r="DU212" s="519">
        <v>0</v>
      </c>
      <c r="DV212" s="519">
        <v>0</v>
      </c>
      <c r="DW212" s="519">
        <v>0</v>
      </c>
      <c r="DX212" s="519">
        <v>0</v>
      </c>
      <c r="DY212" s="131"/>
      <c r="DZ212" s="337"/>
      <c r="EA212" s="519" t="s">
        <v>1061</v>
      </c>
      <c r="EB212" s="519" t="s">
        <v>1060</v>
      </c>
      <c r="EC212" s="519">
        <v>31</v>
      </c>
      <c r="ED212" s="521" t="str">
        <f t="shared" si="11"/>
        <v>SDN150231</v>
      </c>
      <c r="EE212" s="519">
        <v>10000</v>
      </c>
      <c r="EF212" s="519">
        <v>10000</v>
      </c>
      <c r="EG212" s="519">
        <v>10000</v>
      </c>
      <c r="EH212" s="519">
        <v>10000</v>
      </c>
      <c r="EI212" s="519">
        <v>10000</v>
      </c>
      <c r="EJ212" s="519">
        <v>10000</v>
      </c>
      <c r="EK212" s="519">
        <v>10000</v>
      </c>
      <c r="EL212" s="519">
        <v>10000</v>
      </c>
      <c r="EM212" s="519">
        <v>10000</v>
      </c>
      <c r="EN212" s="519">
        <v>10000</v>
      </c>
      <c r="EO212" s="519">
        <v>10000</v>
      </c>
      <c r="EP212" s="519">
        <v>10000</v>
      </c>
      <c r="EQ212" s="519">
        <v>10000</v>
      </c>
      <c r="ER212" s="519">
        <v>10000</v>
      </c>
      <c r="ES212" s="519">
        <v>10000</v>
      </c>
      <c r="ET212" s="519">
        <v>10000</v>
      </c>
      <c r="EU212" s="519">
        <v>10000</v>
      </c>
      <c r="EV212" s="519">
        <v>10000</v>
      </c>
      <c r="EW212" s="519">
        <v>10000</v>
      </c>
      <c r="EX212" s="519">
        <v>10000</v>
      </c>
      <c r="EY212" s="519">
        <v>10000</v>
      </c>
      <c r="EZ212" s="519">
        <v>10000</v>
      </c>
      <c r="FA212" s="519">
        <v>10000</v>
      </c>
      <c r="FB212" s="519">
        <v>10000</v>
      </c>
      <c r="FC212" s="519">
        <v>10000</v>
      </c>
      <c r="FD212" s="519">
        <v>10000</v>
      </c>
      <c r="FE212" s="519">
        <v>10000</v>
      </c>
      <c r="FF212" s="519">
        <v>10000</v>
      </c>
      <c r="FG212" s="519">
        <v>10000</v>
      </c>
      <c r="FH212" s="519">
        <v>10000</v>
      </c>
      <c r="FI212" s="519">
        <v>0</v>
      </c>
      <c r="FJ212" s="519">
        <v>0</v>
      </c>
      <c r="FK212" s="519">
        <v>0</v>
      </c>
      <c r="FL212" s="519">
        <v>0</v>
      </c>
      <c r="FM212" s="519">
        <v>0</v>
      </c>
      <c r="FN212" s="519">
        <v>0</v>
      </c>
      <c r="FO212" s="519">
        <v>0</v>
      </c>
      <c r="FP212" s="519">
        <v>0</v>
      </c>
      <c r="FQ212" s="519">
        <v>0</v>
      </c>
      <c r="FR212" s="519">
        <v>0</v>
      </c>
      <c r="FS212" s="519">
        <v>0</v>
      </c>
      <c r="FT212" s="519">
        <v>0</v>
      </c>
      <c r="FU212" s="519">
        <v>0</v>
      </c>
      <c r="FV212" s="519">
        <v>0</v>
      </c>
      <c r="FW212" s="519">
        <v>0</v>
      </c>
      <c r="FX212" s="519">
        <v>0</v>
      </c>
      <c r="FY212" s="519">
        <v>0</v>
      </c>
      <c r="FZ212" s="519">
        <v>0</v>
      </c>
      <c r="GA212" s="519">
        <v>0</v>
      </c>
      <c r="GB212" s="519">
        <v>0</v>
      </c>
      <c r="GC212" s="519">
        <v>0</v>
      </c>
      <c r="GD212" s="519">
        <v>0</v>
      </c>
      <c r="GE212" s="519">
        <v>0</v>
      </c>
      <c r="GF212" s="519">
        <v>0</v>
      </c>
      <c r="GG212" s="519">
        <v>0</v>
      </c>
      <c r="GH212" s="519">
        <v>0</v>
      </c>
      <c r="GI212" s="519">
        <v>0</v>
      </c>
      <c r="GJ212" s="519">
        <v>0</v>
      </c>
      <c r="GK212" s="519">
        <v>0</v>
      </c>
      <c r="GL212" s="519">
        <v>0</v>
      </c>
      <c r="GM212" s="519">
        <v>0</v>
      </c>
      <c r="GN212" s="519">
        <v>0</v>
      </c>
      <c r="GO212" s="519">
        <v>0</v>
      </c>
      <c r="GP212" s="519">
        <v>0</v>
      </c>
      <c r="GQ212" s="519">
        <v>0</v>
      </c>
      <c r="GR212" s="519">
        <v>0</v>
      </c>
      <c r="GS212" s="519">
        <v>0</v>
      </c>
      <c r="GT212" s="519">
        <v>0</v>
      </c>
      <c r="GU212" s="519">
        <v>0</v>
      </c>
      <c r="GV212" s="519">
        <v>0</v>
      </c>
      <c r="GW212" s="519">
        <v>0</v>
      </c>
      <c r="GX212" s="519">
        <v>0</v>
      </c>
      <c r="GY212" s="519">
        <v>0</v>
      </c>
      <c r="GZ212" s="519">
        <v>0</v>
      </c>
      <c r="HA212" s="519">
        <v>0</v>
      </c>
      <c r="HB212" s="519">
        <v>0</v>
      </c>
      <c r="HC212" s="519">
        <v>0</v>
      </c>
      <c r="HD212" s="519">
        <v>0</v>
      </c>
      <c r="HE212" s="519">
        <v>0</v>
      </c>
      <c r="HF212" s="519">
        <v>0</v>
      </c>
      <c r="HG212" s="519">
        <v>0</v>
      </c>
      <c r="HH212" s="519">
        <v>0</v>
      </c>
      <c r="HI212" s="519">
        <v>0</v>
      </c>
      <c r="HJ212" s="519">
        <v>0</v>
      </c>
      <c r="HK212" s="519">
        <v>0</v>
      </c>
      <c r="HL212" s="519">
        <v>0</v>
      </c>
      <c r="HM212" s="519">
        <v>0</v>
      </c>
      <c r="HN212" s="519">
        <v>0</v>
      </c>
      <c r="HO212" s="519">
        <v>0</v>
      </c>
      <c r="HP212" s="519">
        <v>0</v>
      </c>
      <c r="HQ212" s="519">
        <v>0</v>
      </c>
      <c r="HR212" s="519">
        <v>0</v>
      </c>
      <c r="HS212" s="519">
        <v>0</v>
      </c>
      <c r="HT212" s="519">
        <v>0</v>
      </c>
      <c r="HU212" s="519">
        <v>0</v>
      </c>
      <c r="HV212" s="519">
        <v>0</v>
      </c>
      <c r="HW212" s="519">
        <v>0</v>
      </c>
      <c r="HX212" s="519">
        <v>0</v>
      </c>
      <c r="HY212" s="519">
        <v>0</v>
      </c>
      <c r="HZ212" s="519">
        <v>0</v>
      </c>
      <c r="IA212" s="519">
        <v>0</v>
      </c>
      <c r="IB212" s="519">
        <v>0</v>
      </c>
      <c r="IC212" s="519">
        <v>0</v>
      </c>
      <c r="ID212" s="519">
        <v>0</v>
      </c>
      <c r="IE212" s="519">
        <v>0</v>
      </c>
      <c r="IF212" s="519">
        <v>0</v>
      </c>
      <c r="IG212" s="519">
        <v>0</v>
      </c>
      <c r="IH212" s="519">
        <v>0</v>
      </c>
      <c r="II212" s="519">
        <v>0</v>
      </c>
      <c r="IJ212" s="519">
        <v>0</v>
      </c>
      <c r="IK212" s="519">
        <v>0</v>
      </c>
    </row>
    <row r="213" spans="1:245" hidden="1">
      <c r="A213" s="337"/>
      <c r="B213" s="519" t="s">
        <v>1058</v>
      </c>
      <c r="C213" s="519"/>
      <c r="D213" s="519"/>
      <c r="E213" s="519"/>
      <c r="F213" s="519">
        <v>1</v>
      </c>
      <c r="G213" s="519"/>
      <c r="H213" s="519">
        <v>21</v>
      </c>
      <c r="I213" s="519">
        <v>1</v>
      </c>
      <c r="J213" s="519" t="str">
        <f t="shared" si="12"/>
        <v>SDN10012101</v>
      </c>
      <c r="K213" s="519">
        <v>970</v>
      </c>
      <c r="M213" s="337"/>
      <c r="N213" s="519" t="s">
        <v>1061</v>
      </c>
      <c r="O213" s="519" t="s">
        <v>1060</v>
      </c>
      <c r="P213" s="519">
        <v>32</v>
      </c>
      <c r="Q213" s="183" t="str">
        <f t="shared" si="10"/>
        <v>SDN150232</v>
      </c>
      <c r="R213" s="519">
        <v>0</v>
      </c>
      <c r="S213" s="519">
        <v>0</v>
      </c>
      <c r="T213" s="519">
        <v>0</v>
      </c>
      <c r="U213" s="519">
        <v>0</v>
      </c>
      <c r="V213" s="519">
        <v>0</v>
      </c>
      <c r="W213" s="519">
        <v>0</v>
      </c>
      <c r="X213" s="519">
        <v>0</v>
      </c>
      <c r="Y213" s="519">
        <v>0</v>
      </c>
      <c r="Z213" s="519">
        <v>0</v>
      </c>
      <c r="AA213" s="519">
        <v>0</v>
      </c>
      <c r="AB213" s="519">
        <v>0</v>
      </c>
      <c r="AC213" s="519">
        <v>0</v>
      </c>
      <c r="AD213" s="519">
        <v>0</v>
      </c>
      <c r="AE213" s="519">
        <v>0</v>
      </c>
      <c r="AF213" s="519">
        <v>0</v>
      </c>
      <c r="AG213" s="519">
        <v>0</v>
      </c>
      <c r="AH213" s="519">
        <v>0</v>
      </c>
      <c r="AI213" s="519">
        <v>0</v>
      </c>
      <c r="AJ213" s="519">
        <v>0</v>
      </c>
      <c r="AK213" s="519">
        <v>0</v>
      </c>
      <c r="AL213" s="519">
        <v>0</v>
      </c>
      <c r="AM213" s="519">
        <v>0</v>
      </c>
      <c r="AN213" s="519">
        <v>0</v>
      </c>
      <c r="AO213" s="519">
        <v>0</v>
      </c>
      <c r="AP213" s="519">
        <v>0</v>
      </c>
      <c r="AQ213" s="519">
        <v>0</v>
      </c>
      <c r="AR213" s="519">
        <v>0</v>
      </c>
      <c r="AS213" s="519">
        <v>0</v>
      </c>
      <c r="AT213" s="519">
        <v>0</v>
      </c>
      <c r="AU213" s="519">
        <v>10000</v>
      </c>
      <c r="AV213" s="519">
        <v>0</v>
      </c>
      <c r="AW213" s="519">
        <v>0</v>
      </c>
      <c r="AX213" s="519">
        <v>0</v>
      </c>
      <c r="AY213" s="519">
        <v>0</v>
      </c>
      <c r="AZ213" s="519">
        <v>0</v>
      </c>
      <c r="BA213" s="519">
        <v>0</v>
      </c>
      <c r="BB213" s="519">
        <v>0</v>
      </c>
      <c r="BC213" s="519">
        <v>0</v>
      </c>
      <c r="BD213" s="519">
        <v>0</v>
      </c>
      <c r="BE213" s="519">
        <v>0</v>
      </c>
      <c r="BF213" s="519">
        <v>0</v>
      </c>
      <c r="BG213" s="519">
        <v>0</v>
      </c>
      <c r="BH213" s="519">
        <v>0</v>
      </c>
      <c r="BI213" s="519">
        <v>0</v>
      </c>
      <c r="BJ213" s="519">
        <v>0</v>
      </c>
      <c r="BK213" s="519">
        <v>0</v>
      </c>
      <c r="BL213" s="519">
        <v>0</v>
      </c>
      <c r="BM213" s="519">
        <v>0</v>
      </c>
      <c r="BN213" s="519">
        <v>0</v>
      </c>
      <c r="BO213" s="519">
        <v>0</v>
      </c>
      <c r="BP213" s="519">
        <v>0</v>
      </c>
      <c r="BQ213" s="519">
        <v>0</v>
      </c>
      <c r="BR213" s="519">
        <v>0</v>
      </c>
      <c r="BS213" s="519">
        <v>0</v>
      </c>
      <c r="BT213" s="519">
        <v>0</v>
      </c>
      <c r="BU213" s="519">
        <v>0</v>
      </c>
      <c r="BV213" s="519">
        <v>0</v>
      </c>
      <c r="BW213" s="519">
        <v>0</v>
      </c>
      <c r="BX213" s="519">
        <v>0</v>
      </c>
      <c r="BY213" s="519">
        <v>0</v>
      </c>
      <c r="BZ213" s="519">
        <v>0</v>
      </c>
      <c r="CA213" s="519">
        <v>0</v>
      </c>
      <c r="CB213" s="519">
        <v>0</v>
      </c>
      <c r="CC213" s="519">
        <v>0</v>
      </c>
      <c r="CD213" s="519">
        <v>0</v>
      </c>
      <c r="CE213" s="519">
        <v>0</v>
      </c>
      <c r="CF213" s="519">
        <v>0</v>
      </c>
      <c r="CG213" s="519">
        <v>0</v>
      </c>
      <c r="CH213" s="519">
        <v>0</v>
      </c>
      <c r="CI213" s="519">
        <v>0</v>
      </c>
      <c r="CJ213" s="519">
        <v>0</v>
      </c>
      <c r="CK213" s="519">
        <v>0</v>
      </c>
      <c r="CL213" s="519">
        <v>0</v>
      </c>
      <c r="CM213" s="519">
        <v>0</v>
      </c>
      <c r="CN213" s="519">
        <v>0</v>
      </c>
      <c r="CO213" s="519">
        <v>0</v>
      </c>
      <c r="CP213" s="519">
        <v>0</v>
      </c>
      <c r="CQ213" s="519">
        <v>0</v>
      </c>
      <c r="CR213" s="519">
        <v>0</v>
      </c>
      <c r="CS213" s="519">
        <v>0</v>
      </c>
      <c r="CT213" s="519">
        <v>0</v>
      </c>
      <c r="CU213" s="519">
        <v>0</v>
      </c>
      <c r="CV213" s="519">
        <v>0</v>
      </c>
      <c r="CW213" s="519">
        <v>0</v>
      </c>
      <c r="CX213" s="519">
        <v>0</v>
      </c>
      <c r="CY213" s="519">
        <v>0</v>
      </c>
      <c r="CZ213" s="519">
        <v>0</v>
      </c>
      <c r="DA213" s="519">
        <v>0</v>
      </c>
      <c r="DB213" s="519">
        <v>0</v>
      </c>
      <c r="DC213" s="519">
        <v>0</v>
      </c>
      <c r="DD213" s="519">
        <v>0</v>
      </c>
      <c r="DE213" s="519">
        <v>0</v>
      </c>
      <c r="DF213" s="519">
        <v>0</v>
      </c>
      <c r="DG213" s="519">
        <v>0</v>
      </c>
      <c r="DH213" s="519">
        <v>0</v>
      </c>
      <c r="DI213" s="519">
        <v>0</v>
      </c>
      <c r="DJ213" s="519">
        <v>0</v>
      </c>
      <c r="DK213" s="519">
        <v>0</v>
      </c>
      <c r="DL213" s="519">
        <v>0</v>
      </c>
      <c r="DM213" s="519">
        <v>0</v>
      </c>
      <c r="DN213" s="519">
        <v>0</v>
      </c>
      <c r="DO213" s="519">
        <v>0</v>
      </c>
      <c r="DP213" s="519">
        <v>0</v>
      </c>
      <c r="DQ213" s="519">
        <v>0</v>
      </c>
      <c r="DR213" s="519">
        <v>0</v>
      </c>
      <c r="DS213" s="519">
        <v>0</v>
      </c>
      <c r="DT213" s="519">
        <v>0</v>
      </c>
      <c r="DU213" s="519">
        <v>0</v>
      </c>
      <c r="DV213" s="519">
        <v>0</v>
      </c>
      <c r="DW213" s="519">
        <v>0</v>
      </c>
      <c r="DX213" s="519">
        <v>0</v>
      </c>
      <c r="DY213" s="131"/>
      <c r="DZ213" s="337"/>
      <c r="EA213" s="519" t="s">
        <v>1061</v>
      </c>
      <c r="EB213" s="519" t="s">
        <v>1060</v>
      </c>
      <c r="EC213" s="519">
        <v>32</v>
      </c>
      <c r="ED213" s="521" t="str">
        <f t="shared" si="11"/>
        <v>SDN150232</v>
      </c>
      <c r="EE213" s="519">
        <v>10000</v>
      </c>
      <c r="EF213" s="519">
        <v>10000</v>
      </c>
      <c r="EG213" s="519">
        <v>10000</v>
      </c>
      <c r="EH213" s="519">
        <v>10000</v>
      </c>
      <c r="EI213" s="519">
        <v>10000</v>
      </c>
      <c r="EJ213" s="519">
        <v>10000</v>
      </c>
      <c r="EK213" s="519">
        <v>10000</v>
      </c>
      <c r="EL213" s="519">
        <v>10000</v>
      </c>
      <c r="EM213" s="519">
        <v>10000</v>
      </c>
      <c r="EN213" s="519">
        <v>10000</v>
      </c>
      <c r="EO213" s="519">
        <v>10000</v>
      </c>
      <c r="EP213" s="519">
        <v>10000</v>
      </c>
      <c r="EQ213" s="519">
        <v>10000</v>
      </c>
      <c r="ER213" s="519">
        <v>10000</v>
      </c>
      <c r="ES213" s="519">
        <v>10000</v>
      </c>
      <c r="ET213" s="519">
        <v>10000</v>
      </c>
      <c r="EU213" s="519">
        <v>10000</v>
      </c>
      <c r="EV213" s="519">
        <v>10000</v>
      </c>
      <c r="EW213" s="519">
        <v>10000</v>
      </c>
      <c r="EX213" s="519">
        <v>10000</v>
      </c>
      <c r="EY213" s="519">
        <v>10000</v>
      </c>
      <c r="EZ213" s="519">
        <v>10000</v>
      </c>
      <c r="FA213" s="519">
        <v>10000</v>
      </c>
      <c r="FB213" s="519">
        <v>10000</v>
      </c>
      <c r="FC213" s="519">
        <v>10000</v>
      </c>
      <c r="FD213" s="519">
        <v>10000</v>
      </c>
      <c r="FE213" s="519">
        <v>10000</v>
      </c>
      <c r="FF213" s="519">
        <v>10000</v>
      </c>
      <c r="FG213" s="519">
        <v>10000</v>
      </c>
      <c r="FH213" s="519">
        <v>10000</v>
      </c>
      <c r="FI213" s="519">
        <v>0</v>
      </c>
      <c r="FJ213" s="519">
        <v>0</v>
      </c>
      <c r="FK213" s="519">
        <v>0</v>
      </c>
      <c r="FL213" s="519">
        <v>0</v>
      </c>
      <c r="FM213" s="519">
        <v>0</v>
      </c>
      <c r="FN213" s="519">
        <v>0</v>
      </c>
      <c r="FO213" s="519">
        <v>0</v>
      </c>
      <c r="FP213" s="519">
        <v>0</v>
      </c>
      <c r="FQ213" s="519">
        <v>0</v>
      </c>
      <c r="FR213" s="519">
        <v>0</v>
      </c>
      <c r="FS213" s="519">
        <v>0</v>
      </c>
      <c r="FT213" s="519">
        <v>0</v>
      </c>
      <c r="FU213" s="519">
        <v>0</v>
      </c>
      <c r="FV213" s="519">
        <v>0</v>
      </c>
      <c r="FW213" s="519">
        <v>0</v>
      </c>
      <c r="FX213" s="519">
        <v>0</v>
      </c>
      <c r="FY213" s="519">
        <v>0</v>
      </c>
      <c r="FZ213" s="519">
        <v>0</v>
      </c>
      <c r="GA213" s="519">
        <v>0</v>
      </c>
      <c r="GB213" s="519">
        <v>0</v>
      </c>
      <c r="GC213" s="519">
        <v>0</v>
      </c>
      <c r="GD213" s="519">
        <v>0</v>
      </c>
      <c r="GE213" s="519">
        <v>0</v>
      </c>
      <c r="GF213" s="519">
        <v>0</v>
      </c>
      <c r="GG213" s="519">
        <v>0</v>
      </c>
      <c r="GH213" s="519">
        <v>0</v>
      </c>
      <c r="GI213" s="519">
        <v>0</v>
      </c>
      <c r="GJ213" s="519">
        <v>0</v>
      </c>
      <c r="GK213" s="519">
        <v>0</v>
      </c>
      <c r="GL213" s="519">
        <v>0</v>
      </c>
      <c r="GM213" s="519">
        <v>0</v>
      </c>
      <c r="GN213" s="519">
        <v>0</v>
      </c>
      <c r="GO213" s="519">
        <v>0</v>
      </c>
      <c r="GP213" s="519">
        <v>0</v>
      </c>
      <c r="GQ213" s="519">
        <v>0</v>
      </c>
      <c r="GR213" s="519">
        <v>0</v>
      </c>
      <c r="GS213" s="519">
        <v>0</v>
      </c>
      <c r="GT213" s="519">
        <v>0</v>
      </c>
      <c r="GU213" s="519">
        <v>0</v>
      </c>
      <c r="GV213" s="519">
        <v>0</v>
      </c>
      <c r="GW213" s="519">
        <v>0</v>
      </c>
      <c r="GX213" s="519">
        <v>0</v>
      </c>
      <c r="GY213" s="519">
        <v>0</v>
      </c>
      <c r="GZ213" s="519">
        <v>0</v>
      </c>
      <c r="HA213" s="519">
        <v>0</v>
      </c>
      <c r="HB213" s="519">
        <v>0</v>
      </c>
      <c r="HC213" s="519">
        <v>0</v>
      </c>
      <c r="HD213" s="519">
        <v>0</v>
      </c>
      <c r="HE213" s="519">
        <v>0</v>
      </c>
      <c r="HF213" s="519">
        <v>0</v>
      </c>
      <c r="HG213" s="519">
        <v>0</v>
      </c>
      <c r="HH213" s="519">
        <v>0</v>
      </c>
      <c r="HI213" s="519">
        <v>0</v>
      </c>
      <c r="HJ213" s="519">
        <v>0</v>
      </c>
      <c r="HK213" s="519">
        <v>0</v>
      </c>
      <c r="HL213" s="519">
        <v>0</v>
      </c>
      <c r="HM213" s="519">
        <v>0</v>
      </c>
      <c r="HN213" s="519">
        <v>0</v>
      </c>
      <c r="HO213" s="519">
        <v>0</v>
      </c>
      <c r="HP213" s="519">
        <v>0</v>
      </c>
      <c r="HQ213" s="519">
        <v>0</v>
      </c>
      <c r="HR213" s="519">
        <v>0</v>
      </c>
      <c r="HS213" s="519">
        <v>0</v>
      </c>
      <c r="HT213" s="519">
        <v>0</v>
      </c>
      <c r="HU213" s="519">
        <v>0</v>
      </c>
      <c r="HV213" s="519">
        <v>0</v>
      </c>
      <c r="HW213" s="519">
        <v>0</v>
      </c>
      <c r="HX213" s="519">
        <v>0</v>
      </c>
      <c r="HY213" s="519">
        <v>0</v>
      </c>
      <c r="HZ213" s="519">
        <v>0</v>
      </c>
      <c r="IA213" s="519">
        <v>0</v>
      </c>
      <c r="IB213" s="519">
        <v>0</v>
      </c>
      <c r="IC213" s="519">
        <v>0</v>
      </c>
      <c r="ID213" s="519">
        <v>0</v>
      </c>
      <c r="IE213" s="519">
        <v>0</v>
      </c>
      <c r="IF213" s="519">
        <v>0</v>
      </c>
      <c r="IG213" s="519">
        <v>0</v>
      </c>
      <c r="IH213" s="519">
        <v>0</v>
      </c>
      <c r="II213" s="519">
        <v>0</v>
      </c>
      <c r="IJ213" s="519">
        <v>0</v>
      </c>
      <c r="IK213" s="519">
        <v>0</v>
      </c>
    </row>
    <row r="214" spans="1:245" hidden="1">
      <c r="A214" s="337"/>
      <c r="B214" s="519" t="s">
        <v>1058</v>
      </c>
      <c r="C214" s="519"/>
      <c r="D214" s="519"/>
      <c r="E214" s="519"/>
      <c r="F214" s="519">
        <v>1</v>
      </c>
      <c r="G214" s="519"/>
      <c r="H214" s="519">
        <v>21</v>
      </c>
      <c r="I214" s="519">
        <v>2</v>
      </c>
      <c r="J214" s="519" t="str">
        <f t="shared" si="12"/>
        <v>SDN10012102</v>
      </c>
      <c r="K214" s="519">
        <v>970</v>
      </c>
      <c r="M214" s="337"/>
      <c r="N214" s="519" t="s">
        <v>1061</v>
      </c>
      <c r="O214" s="519" t="s">
        <v>1060</v>
      </c>
      <c r="P214" s="519">
        <v>33</v>
      </c>
      <c r="Q214" s="183" t="str">
        <f t="shared" si="10"/>
        <v>SDN150233</v>
      </c>
      <c r="R214" s="519">
        <v>0</v>
      </c>
      <c r="S214" s="519">
        <v>0</v>
      </c>
      <c r="T214" s="519">
        <v>0</v>
      </c>
      <c r="U214" s="519">
        <v>0</v>
      </c>
      <c r="V214" s="519">
        <v>0</v>
      </c>
      <c r="W214" s="519">
        <v>0</v>
      </c>
      <c r="X214" s="519">
        <v>0</v>
      </c>
      <c r="Y214" s="519">
        <v>0</v>
      </c>
      <c r="Z214" s="519">
        <v>0</v>
      </c>
      <c r="AA214" s="519">
        <v>0</v>
      </c>
      <c r="AB214" s="519">
        <v>0</v>
      </c>
      <c r="AC214" s="519">
        <v>0</v>
      </c>
      <c r="AD214" s="519">
        <v>0</v>
      </c>
      <c r="AE214" s="519">
        <v>0</v>
      </c>
      <c r="AF214" s="519">
        <v>0</v>
      </c>
      <c r="AG214" s="519">
        <v>0</v>
      </c>
      <c r="AH214" s="519">
        <v>0</v>
      </c>
      <c r="AI214" s="519">
        <v>0</v>
      </c>
      <c r="AJ214" s="519">
        <v>0</v>
      </c>
      <c r="AK214" s="519">
        <v>0</v>
      </c>
      <c r="AL214" s="519">
        <v>0</v>
      </c>
      <c r="AM214" s="519">
        <v>0</v>
      </c>
      <c r="AN214" s="519">
        <v>0</v>
      </c>
      <c r="AO214" s="519">
        <v>0</v>
      </c>
      <c r="AP214" s="519">
        <v>0</v>
      </c>
      <c r="AQ214" s="519">
        <v>0</v>
      </c>
      <c r="AR214" s="519">
        <v>0</v>
      </c>
      <c r="AS214" s="519">
        <v>0</v>
      </c>
      <c r="AT214" s="519">
        <v>0</v>
      </c>
      <c r="AU214" s="519">
        <v>10000</v>
      </c>
      <c r="AV214" s="519">
        <v>0</v>
      </c>
      <c r="AW214" s="519">
        <v>0</v>
      </c>
      <c r="AX214" s="519">
        <v>0</v>
      </c>
      <c r="AY214" s="519">
        <v>0</v>
      </c>
      <c r="AZ214" s="519">
        <v>0</v>
      </c>
      <c r="BA214" s="519">
        <v>0</v>
      </c>
      <c r="BB214" s="519">
        <v>0</v>
      </c>
      <c r="BC214" s="519">
        <v>0</v>
      </c>
      <c r="BD214" s="519">
        <v>0</v>
      </c>
      <c r="BE214" s="519">
        <v>0</v>
      </c>
      <c r="BF214" s="519">
        <v>0</v>
      </c>
      <c r="BG214" s="519">
        <v>0</v>
      </c>
      <c r="BH214" s="519">
        <v>0</v>
      </c>
      <c r="BI214" s="519">
        <v>0</v>
      </c>
      <c r="BJ214" s="519">
        <v>0</v>
      </c>
      <c r="BK214" s="519">
        <v>0</v>
      </c>
      <c r="BL214" s="519">
        <v>0</v>
      </c>
      <c r="BM214" s="519">
        <v>0</v>
      </c>
      <c r="BN214" s="519">
        <v>0</v>
      </c>
      <c r="BO214" s="519">
        <v>0</v>
      </c>
      <c r="BP214" s="519">
        <v>0</v>
      </c>
      <c r="BQ214" s="519">
        <v>0</v>
      </c>
      <c r="BR214" s="519">
        <v>0</v>
      </c>
      <c r="BS214" s="519">
        <v>0</v>
      </c>
      <c r="BT214" s="519">
        <v>0</v>
      </c>
      <c r="BU214" s="519">
        <v>0</v>
      </c>
      <c r="BV214" s="519">
        <v>0</v>
      </c>
      <c r="BW214" s="519">
        <v>0</v>
      </c>
      <c r="BX214" s="519">
        <v>0</v>
      </c>
      <c r="BY214" s="519">
        <v>0</v>
      </c>
      <c r="BZ214" s="519">
        <v>0</v>
      </c>
      <c r="CA214" s="519">
        <v>0</v>
      </c>
      <c r="CB214" s="519">
        <v>0</v>
      </c>
      <c r="CC214" s="519">
        <v>0</v>
      </c>
      <c r="CD214" s="519">
        <v>0</v>
      </c>
      <c r="CE214" s="519">
        <v>0</v>
      </c>
      <c r="CF214" s="519">
        <v>0</v>
      </c>
      <c r="CG214" s="519">
        <v>0</v>
      </c>
      <c r="CH214" s="519">
        <v>0</v>
      </c>
      <c r="CI214" s="519">
        <v>0</v>
      </c>
      <c r="CJ214" s="519">
        <v>0</v>
      </c>
      <c r="CK214" s="519">
        <v>0</v>
      </c>
      <c r="CL214" s="519">
        <v>0</v>
      </c>
      <c r="CM214" s="519">
        <v>0</v>
      </c>
      <c r="CN214" s="519">
        <v>0</v>
      </c>
      <c r="CO214" s="519">
        <v>0</v>
      </c>
      <c r="CP214" s="519">
        <v>0</v>
      </c>
      <c r="CQ214" s="519">
        <v>0</v>
      </c>
      <c r="CR214" s="519">
        <v>0</v>
      </c>
      <c r="CS214" s="519">
        <v>0</v>
      </c>
      <c r="CT214" s="519">
        <v>0</v>
      </c>
      <c r="CU214" s="519">
        <v>0</v>
      </c>
      <c r="CV214" s="519">
        <v>0</v>
      </c>
      <c r="CW214" s="519">
        <v>0</v>
      </c>
      <c r="CX214" s="519">
        <v>0</v>
      </c>
      <c r="CY214" s="519">
        <v>0</v>
      </c>
      <c r="CZ214" s="519">
        <v>0</v>
      </c>
      <c r="DA214" s="519">
        <v>0</v>
      </c>
      <c r="DB214" s="519">
        <v>0</v>
      </c>
      <c r="DC214" s="519">
        <v>0</v>
      </c>
      <c r="DD214" s="519">
        <v>0</v>
      </c>
      <c r="DE214" s="519">
        <v>0</v>
      </c>
      <c r="DF214" s="519">
        <v>0</v>
      </c>
      <c r="DG214" s="519">
        <v>0</v>
      </c>
      <c r="DH214" s="519">
        <v>0</v>
      </c>
      <c r="DI214" s="519">
        <v>0</v>
      </c>
      <c r="DJ214" s="519">
        <v>0</v>
      </c>
      <c r="DK214" s="519">
        <v>0</v>
      </c>
      <c r="DL214" s="519">
        <v>0</v>
      </c>
      <c r="DM214" s="519">
        <v>0</v>
      </c>
      <c r="DN214" s="519">
        <v>0</v>
      </c>
      <c r="DO214" s="519">
        <v>0</v>
      </c>
      <c r="DP214" s="519">
        <v>0</v>
      </c>
      <c r="DQ214" s="519">
        <v>0</v>
      </c>
      <c r="DR214" s="519">
        <v>0</v>
      </c>
      <c r="DS214" s="519">
        <v>0</v>
      </c>
      <c r="DT214" s="519">
        <v>0</v>
      </c>
      <c r="DU214" s="519">
        <v>0</v>
      </c>
      <c r="DV214" s="519">
        <v>0</v>
      </c>
      <c r="DW214" s="519">
        <v>0</v>
      </c>
      <c r="DX214" s="519">
        <v>0</v>
      </c>
      <c r="DY214" s="131"/>
      <c r="DZ214" s="337"/>
      <c r="EA214" s="519" t="s">
        <v>1061</v>
      </c>
      <c r="EB214" s="519" t="s">
        <v>1060</v>
      </c>
      <c r="EC214" s="519">
        <v>33</v>
      </c>
      <c r="ED214" s="521" t="str">
        <f t="shared" si="11"/>
        <v>SDN150233</v>
      </c>
      <c r="EE214" s="519">
        <v>10000</v>
      </c>
      <c r="EF214" s="519">
        <v>10000</v>
      </c>
      <c r="EG214" s="519">
        <v>10000</v>
      </c>
      <c r="EH214" s="519">
        <v>10000</v>
      </c>
      <c r="EI214" s="519">
        <v>10000</v>
      </c>
      <c r="EJ214" s="519">
        <v>10000</v>
      </c>
      <c r="EK214" s="519">
        <v>10000</v>
      </c>
      <c r="EL214" s="519">
        <v>10000</v>
      </c>
      <c r="EM214" s="519">
        <v>10000</v>
      </c>
      <c r="EN214" s="519">
        <v>10000</v>
      </c>
      <c r="EO214" s="519">
        <v>10000</v>
      </c>
      <c r="EP214" s="519">
        <v>10000</v>
      </c>
      <c r="EQ214" s="519">
        <v>10000</v>
      </c>
      <c r="ER214" s="519">
        <v>10000</v>
      </c>
      <c r="ES214" s="519">
        <v>10000</v>
      </c>
      <c r="ET214" s="519">
        <v>10000</v>
      </c>
      <c r="EU214" s="519">
        <v>10000</v>
      </c>
      <c r="EV214" s="519">
        <v>10000</v>
      </c>
      <c r="EW214" s="519">
        <v>10000</v>
      </c>
      <c r="EX214" s="519">
        <v>10000</v>
      </c>
      <c r="EY214" s="519">
        <v>10000</v>
      </c>
      <c r="EZ214" s="519">
        <v>10000</v>
      </c>
      <c r="FA214" s="519">
        <v>10000</v>
      </c>
      <c r="FB214" s="519">
        <v>10000</v>
      </c>
      <c r="FC214" s="519">
        <v>10000</v>
      </c>
      <c r="FD214" s="519">
        <v>10000</v>
      </c>
      <c r="FE214" s="519">
        <v>10000</v>
      </c>
      <c r="FF214" s="519">
        <v>10000</v>
      </c>
      <c r="FG214" s="519">
        <v>10000</v>
      </c>
      <c r="FH214" s="519">
        <v>10000</v>
      </c>
      <c r="FI214" s="519">
        <v>0</v>
      </c>
      <c r="FJ214" s="519">
        <v>0</v>
      </c>
      <c r="FK214" s="519">
        <v>0</v>
      </c>
      <c r="FL214" s="519">
        <v>0</v>
      </c>
      <c r="FM214" s="519">
        <v>0</v>
      </c>
      <c r="FN214" s="519">
        <v>0</v>
      </c>
      <c r="FO214" s="519">
        <v>0</v>
      </c>
      <c r="FP214" s="519">
        <v>0</v>
      </c>
      <c r="FQ214" s="519">
        <v>0</v>
      </c>
      <c r="FR214" s="519">
        <v>0</v>
      </c>
      <c r="FS214" s="519">
        <v>0</v>
      </c>
      <c r="FT214" s="519">
        <v>0</v>
      </c>
      <c r="FU214" s="519">
        <v>0</v>
      </c>
      <c r="FV214" s="519">
        <v>0</v>
      </c>
      <c r="FW214" s="519">
        <v>0</v>
      </c>
      <c r="FX214" s="519">
        <v>0</v>
      </c>
      <c r="FY214" s="519">
        <v>0</v>
      </c>
      <c r="FZ214" s="519">
        <v>0</v>
      </c>
      <c r="GA214" s="519">
        <v>0</v>
      </c>
      <c r="GB214" s="519">
        <v>0</v>
      </c>
      <c r="GC214" s="519">
        <v>0</v>
      </c>
      <c r="GD214" s="519">
        <v>0</v>
      </c>
      <c r="GE214" s="519">
        <v>0</v>
      </c>
      <c r="GF214" s="519">
        <v>0</v>
      </c>
      <c r="GG214" s="519">
        <v>0</v>
      </c>
      <c r="GH214" s="519">
        <v>0</v>
      </c>
      <c r="GI214" s="519">
        <v>0</v>
      </c>
      <c r="GJ214" s="519">
        <v>0</v>
      </c>
      <c r="GK214" s="519">
        <v>0</v>
      </c>
      <c r="GL214" s="519">
        <v>0</v>
      </c>
      <c r="GM214" s="519">
        <v>0</v>
      </c>
      <c r="GN214" s="519">
        <v>0</v>
      </c>
      <c r="GO214" s="519">
        <v>0</v>
      </c>
      <c r="GP214" s="519">
        <v>0</v>
      </c>
      <c r="GQ214" s="519">
        <v>0</v>
      </c>
      <c r="GR214" s="519">
        <v>0</v>
      </c>
      <c r="GS214" s="519">
        <v>0</v>
      </c>
      <c r="GT214" s="519">
        <v>0</v>
      </c>
      <c r="GU214" s="519">
        <v>0</v>
      </c>
      <c r="GV214" s="519">
        <v>0</v>
      </c>
      <c r="GW214" s="519">
        <v>0</v>
      </c>
      <c r="GX214" s="519">
        <v>0</v>
      </c>
      <c r="GY214" s="519">
        <v>0</v>
      </c>
      <c r="GZ214" s="519">
        <v>0</v>
      </c>
      <c r="HA214" s="519">
        <v>0</v>
      </c>
      <c r="HB214" s="519">
        <v>0</v>
      </c>
      <c r="HC214" s="519">
        <v>0</v>
      </c>
      <c r="HD214" s="519">
        <v>0</v>
      </c>
      <c r="HE214" s="519">
        <v>0</v>
      </c>
      <c r="HF214" s="519">
        <v>0</v>
      </c>
      <c r="HG214" s="519">
        <v>0</v>
      </c>
      <c r="HH214" s="519">
        <v>0</v>
      </c>
      <c r="HI214" s="519">
        <v>0</v>
      </c>
      <c r="HJ214" s="519">
        <v>0</v>
      </c>
      <c r="HK214" s="519">
        <v>0</v>
      </c>
      <c r="HL214" s="519">
        <v>0</v>
      </c>
      <c r="HM214" s="519">
        <v>0</v>
      </c>
      <c r="HN214" s="519">
        <v>0</v>
      </c>
      <c r="HO214" s="519">
        <v>0</v>
      </c>
      <c r="HP214" s="519">
        <v>0</v>
      </c>
      <c r="HQ214" s="519">
        <v>0</v>
      </c>
      <c r="HR214" s="519">
        <v>0</v>
      </c>
      <c r="HS214" s="519">
        <v>0</v>
      </c>
      <c r="HT214" s="519">
        <v>0</v>
      </c>
      <c r="HU214" s="519">
        <v>0</v>
      </c>
      <c r="HV214" s="519">
        <v>0</v>
      </c>
      <c r="HW214" s="519">
        <v>0</v>
      </c>
      <c r="HX214" s="519">
        <v>0</v>
      </c>
      <c r="HY214" s="519">
        <v>0</v>
      </c>
      <c r="HZ214" s="519">
        <v>0</v>
      </c>
      <c r="IA214" s="519">
        <v>0</v>
      </c>
      <c r="IB214" s="519">
        <v>0</v>
      </c>
      <c r="IC214" s="519">
        <v>0</v>
      </c>
      <c r="ID214" s="519">
        <v>0</v>
      </c>
      <c r="IE214" s="519">
        <v>0</v>
      </c>
      <c r="IF214" s="519">
        <v>0</v>
      </c>
      <c r="IG214" s="519">
        <v>0</v>
      </c>
      <c r="IH214" s="519">
        <v>0</v>
      </c>
      <c r="II214" s="519">
        <v>0</v>
      </c>
      <c r="IJ214" s="519">
        <v>0</v>
      </c>
      <c r="IK214" s="519">
        <v>0</v>
      </c>
    </row>
    <row r="215" spans="1:245" hidden="1">
      <c r="A215" s="337"/>
      <c r="B215" s="519" t="s">
        <v>1058</v>
      </c>
      <c r="C215" s="519"/>
      <c r="D215" s="519"/>
      <c r="E215" s="519"/>
      <c r="F215" s="519">
        <v>1</v>
      </c>
      <c r="G215" s="519"/>
      <c r="H215" s="519">
        <v>21</v>
      </c>
      <c r="I215" s="519">
        <v>3</v>
      </c>
      <c r="J215" s="519" t="str">
        <f t="shared" si="12"/>
        <v>SDN10012103</v>
      </c>
      <c r="K215" s="519">
        <v>970</v>
      </c>
      <c r="M215" s="337"/>
      <c r="N215" s="519" t="s">
        <v>1061</v>
      </c>
      <c r="O215" s="519" t="s">
        <v>1060</v>
      </c>
      <c r="P215" s="519">
        <v>34</v>
      </c>
      <c r="Q215" s="183" t="str">
        <f t="shared" si="10"/>
        <v>SDN150234</v>
      </c>
      <c r="R215" s="519">
        <v>0</v>
      </c>
      <c r="S215" s="519">
        <v>0</v>
      </c>
      <c r="T215" s="519">
        <v>0</v>
      </c>
      <c r="U215" s="519">
        <v>0</v>
      </c>
      <c r="V215" s="519">
        <v>0</v>
      </c>
      <c r="W215" s="519">
        <v>0</v>
      </c>
      <c r="X215" s="519">
        <v>0</v>
      </c>
      <c r="Y215" s="519">
        <v>0</v>
      </c>
      <c r="Z215" s="519">
        <v>0</v>
      </c>
      <c r="AA215" s="519">
        <v>0</v>
      </c>
      <c r="AB215" s="519">
        <v>0</v>
      </c>
      <c r="AC215" s="519">
        <v>0</v>
      </c>
      <c r="AD215" s="519">
        <v>0</v>
      </c>
      <c r="AE215" s="519">
        <v>0</v>
      </c>
      <c r="AF215" s="519">
        <v>0</v>
      </c>
      <c r="AG215" s="519">
        <v>0</v>
      </c>
      <c r="AH215" s="519">
        <v>0</v>
      </c>
      <c r="AI215" s="519">
        <v>0</v>
      </c>
      <c r="AJ215" s="519">
        <v>0</v>
      </c>
      <c r="AK215" s="519">
        <v>0</v>
      </c>
      <c r="AL215" s="519">
        <v>0</v>
      </c>
      <c r="AM215" s="519">
        <v>0</v>
      </c>
      <c r="AN215" s="519">
        <v>0</v>
      </c>
      <c r="AO215" s="519">
        <v>0</v>
      </c>
      <c r="AP215" s="519">
        <v>0</v>
      </c>
      <c r="AQ215" s="519">
        <v>0</v>
      </c>
      <c r="AR215" s="519">
        <v>0</v>
      </c>
      <c r="AS215" s="519">
        <v>0</v>
      </c>
      <c r="AT215" s="519">
        <v>0</v>
      </c>
      <c r="AU215" s="519">
        <v>10000</v>
      </c>
      <c r="AV215" s="519">
        <v>0</v>
      </c>
      <c r="AW215" s="519">
        <v>0</v>
      </c>
      <c r="AX215" s="519">
        <v>0</v>
      </c>
      <c r="AY215" s="519">
        <v>0</v>
      </c>
      <c r="AZ215" s="519">
        <v>0</v>
      </c>
      <c r="BA215" s="519">
        <v>0</v>
      </c>
      <c r="BB215" s="519">
        <v>0</v>
      </c>
      <c r="BC215" s="519">
        <v>0</v>
      </c>
      <c r="BD215" s="519">
        <v>0</v>
      </c>
      <c r="BE215" s="519">
        <v>0</v>
      </c>
      <c r="BF215" s="519">
        <v>0</v>
      </c>
      <c r="BG215" s="519">
        <v>0</v>
      </c>
      <c r="BH215" s="519">
        <v>0</v>
      </c>
      <c r="BI215" s="519">
        <v>0</v>
      </c>
      <c r="BJ215" s="519">
        <v>0</v>
      </c>
      <c r="BK215" s="519">
        <v>0</v>
      </c>
      <c r="BL215" s="519">
        <v>0</v>
      </c>
      <c r="BM215" s="519">
        <v>0</v>
      </c>
      <c r="BN215" s="519">
        <v>0</v>
      </c>
      <c r="BO215" s="519">
        <v>0</v>
      </c>
      <c r="BP215" s="519">
        <v>0</v>
      </c>
      <c r="BQ215" s="519">
        <v>0</v>
      </c>
      <c r="BR215" s="519">
        <v>0</v>
      </c>
      <c r="BS215" s="519">
        <v>0</v>
      </c>
      <c r="BT215" s="519">
        <v>0</v>
      </c>
      <c r="BU215" s="519">
        <v>0</v>
      </c>
      <c r="BV215" s="519">
        <v>0</v>
      </c>
      <c r="BW215" s="519">
        <v>0</v>
      </c>
      <c r="BX215" s="519">
        <v>0</v>
      </c>
      <c r="BY215" s="519">
        <v>0</v>
      </c>
      <c r="BZ215" s="519">
        <v>0</v>
      </c>
      <c r="CA215" s="519">
        <v>0</v>
      </c>
      <c r="CB215" s="519">
        <v>0</v>
      </c>
      <c r="CC215" s="519">
        <v>0</v>
      </c>
      <c r="CD215" s="519">
        <v>0</v>
      </c>
      <c r="CE215" s="519">
        <v>0</v>
      </c>
      <c r="CF215" s="519">
        <v>0</v>
      </c>
      <c r="CG215" s="519">
        <v>0</v>
      </c>
      <c r="CH215" s="519">
        <v>0</v>
      </c>
      <c r="CI215" s="519">
        <v>0</v>
      </c>
      <c r="CJ215" s="519">
        <v>0</v>
      </c>
      <c r="CK215" s="519">
        <v>0</v>
      </c>
      <c r="CL215" s="519">
        <v>0</v>
      </c>
      <c r="CM215" s="519">
        <v>0</v>
      </c>
      <c r="CN215" s="519">
        <v>0</v>
      </c>
      <c r="CO215" s="519">
        <v>0</v>
      </c>
      <c r="CP215" s="519">
        <v>0</v>
      </c>
      <c r="CQ215" s="519">
        <v>0</v>
      </c>
      <c r="CR215" s="519">
        <v>0</v>
      </c>
      <c r="CS215" s="519">
        <v>0</v>
      </c>
      <c r="CT215" s="519">
        <v>0</v>
      </c>
      <c r="CU215" s="519">
        <v>0</v>
      </c>
      <c r="CV215" s="519">
        <v>0</v>
      </c>
      <c r="CW215" s="519">
        <v>0</v>
      </c>
      <c r="CX215" s="519">
        <v>0</v>
      </c>
      <c r="CY215" s="519">
        <v>0</v>
      </c>
      <c r="CZ215" s="519">
        <v>0</v>
      </c>
      <c r="DA215" s="519">
        <v>0</v>
      </c>
      <c r="DB215" s="519">
        <v>0</v>
      </c>
      <c r="DC215" s="519">
        <v>0</v>
      </c>
      <c r="DD215" s="519">
        <v>0</v>
      </c>
      <c r="DE215" s="519">
        <v>0</v>
      </c>
      <c r="DF215" s="519">
        <v>0</v>
      </c>
      <c r="DG215" s="519">
        <v>0</v>
      </c>
      <c r="DH215" s="519">
        <v>0</v>
      </c>
      <c r="DI215" s="519">
        <v>0</v>
      </c>
      <c r="DJ215" s="519">
        <v>0</v>
      </c>
      <c r="DK215" s="519">
        <v>0</v>
      </c>
      <c r="DL215" s="519">
        <v>0</v>
      </c>
      <c r="DM215" s="519">
        <v>0</v>
      </c>
      <c r="DN215" s="519">
        <v>0</v>
      </c>
      <c r="DO215" s="519">
        <v>0</v>
      </c>
      <c r="DP215" s="519">
        <v>0</v>
      </c>
      <c r="DQ215" s="519">
        <v>0</v>
      </c>
      <c r="DR215" s="519">
        <v>0</v>
      </c>
      <c r="DS215" s="519">
        <v>0</v>
      </c>
      <c r="DT215" s="519">
        <v>0</v>
      </c>
      <c r="DU215" s="519">
        <v>0</v>
      </c>
      <c r="DV215" s="519">
        <v>0</v>
      </c>
      <c r="DW215" s="519">
        <v>0</v>
      </c>
      <c r="DX215" s="519">
        <v>0</v>
      </c>
      <c r="DY215" s="131"/>
      <c r="DZ215" s="337"/>
      <c r="EA215" s="519" t="s">
        <v>1061</v>
      </c>
      <c r="EB215" s="519" t="s">
        <v>1060</v>
      </c>
      <c r="EC215" s="519">
        <v>34</v>
      </c>
      <c r="ED215" s="521" t="str">
        <f t="shared" si="11"/>
        <v>SDN150234</v>
      </c>
      <c r="EE215" s="519">
        <v>10000</v>
      </c>
      <c r="EF215" s="519">
        <v>10000</v>
      </c>
      <c r="EG215" s="519">
        <v>10000</v>
      </c>
      <c r="EH215" s="519">
        <v>10000</v>
      </c>
      <c r="EI215" s="519">
        <v>10000</v>
      </c>
      <c r="EJ215" s="519">
        <v>10000</v>
      </c>
      <c r="EK215" s="519">
        <v>10000</v>
      </c>
      <c r="EL215" s="519">
        <v>10000</v>
      </c>
      <c r="EM215" s="519">
        <v>10000</v>
      </c>
      <c r="EN215" s="519">
        <v>10000</v>
      </c>
      <c r="EO215" s="519">
        <v>10000</v>
      </c>
      <c r="EP215" s="519">
        <v>10000</v>
      </c>
      <c r="EQ215" s="519">
        <v>10000</v>
      </c>
      <c r="ER215" s="519">
        <v>10000</v>
      </c>
      <c r="ES215" s="519">
        <v>10000</v>
      </c>
      <c r="ET215" s="519">
        <v>10000</v>
      </c>
      <c r="EU215" s="519">
        <v>10000</v>
      </c>
      <c r="EV215" s="519">
        <v>10000</v>
      </c>
      <c r="EW215" s="519">
        <v>10000</v>
      </c>
      <c r="EX215" s="519">
        <v>10000</v>
      </c>
      <c r="EY215" s="519">
        <v>10000</v>
      </c>
      <c r="EZ215" s="519">
        <v>10000</v>
      </c>
      <c r="FA215" s="519">
        <v>10000</v>
      </c>
      <c r="FB215" s="519">
        <v>10000</v>
      </c>
      <c r="FC215" s="519">
        <v>10000</v>
      </c>
      <c r="FD215" s="519">
        <v>10000</v>
      </c>
      <c r="FE215" s="519">
        <v>10000</v>
      </c>
      <c r="FF215" s="519">
        <v>10000</v>
      </c>
      <c r="FG215" s="519">
        <v>10000</v>
      </c>
      <c r="FH215" s="519">
        <v>10000</v>
      </c>
      <c r="FI215" s="519">
        <v>0</v>
      </c>
      <c r="FJ215" s="519">
        <v>0</v>
      </c>
      <c r="FK215" s="519">
        <v>0</v>
      </c>
      <c r="FL215" s="519">
        <v>0</v>
      </c>
      <c r="FM215" s="519">
        <v>0</v>
      </c>
      <c r="FN215" s="519">
        <v>0</v>
      </c>
      <c r="FO215" s="519">
        <v>0</v>
      </c>
      <c r="FP215" s="519">
        <v>0</v>
      </c>
      <c r="FQ215" s="519">
        <v>0</v>
      </c>
      <c r="FR215" s="519">
        <v>0</v>
      </c>
      <c r="FS215" s="519">
        <v>0</v>
      </c>
      <c r="FT215" s="519">
        <v>0</v>
      </c>
      <c r="FU215" s="519">
        <v>0</v>
      </c>
      <c r="FV215" s="519">
        <v>0</v>
      </c>
      <c r="FW215" s="519">
        <v>0</v>
      </c>
      <c r="FX215" s="519">
        <v>0</v>
      </c>
      <c r="FY215" s="519">
        <v>0</v>
      </c>
      <c r="FZ215" s="519">
        <v>0</v>
      </c>
      <c r="GA215" s="519">
        <v>0</v>
      </c>
      <c r="GB215" s="519">
        <v>0</v>
      </c>
      <c r="GC215" s="519">
        <v>0</v>
      </c>
      <c r="GD215" s="519">
        <v>0</v>
      </c>
      <c r="GE215" s="519">
        <v>0</v>
      </c>
      <c r="GF215" s="519">
        <v>0</v>
      </c>
      <c r="GG215" s="519">
        <v>0</v>
      </c>
      <c r="GH215" s="519">
        <v>0</v>
      </c>
      <c r="GI215" s="519">
        <v>0</v>
      </c>
      <c r="GJ215" s="519">
        <v>0</v>
      </c>
      <c r="GK215" s="519">
        <v>0</v>
      </c>
      <c r="GL215" s="519">
        <v>0</v>
      </c>
      <c r="GM215" s="519">
        <v>0</v>
      </c>
      <c r="GN215" s="519">
        <v>0</v>
      </c>
      <c r="GO215" s="519">
        <v>0</v>
      </c>
      <c r="GP215" s="519">
        <v>0</v>
      </c>
      <c r="GQ215" s="519">
        <v>0</v>
      </c>
      <c r="GR215" s="519">
        <v>0</v>
      </c>
      <c r="GS215" s="519">
        <v>0</v>
      </c>
      <c r="GT215" s="519">
        <v>0</v>
      </c>
      <c r="GU215" s="519">
        <v>0</v>
      </c>
      <c r="GV215" s="519">
        <v>0</v>
      </c>
      <c r="GW215" s="519">
        <v>0</v>
      </c>
      <c r="GX215" s="519">
        <v>0</v>
      </c>
      <c r="GY215" s="519">
        <v>0</v>
      </c>
      <c r="GZ215" s="519">
        <v>0</v>
      </c>
      <c r="HA215" s="519">
        <v>0</v>
      </c>
      <c r="HB215" s="519">
        <v>0</v>
      </c>
      <c r="HC215" s="519">
        <v>0</v>
      </c>
      <c r="HD215" s="519">
        <v>0</v>
      </c>
      <c r="HE215" s="519">
        <v>0</v>
      </c>
      <c r="HF215" s="519">
        <v>0</v>
      </c>
      <c r="HG215" s="519">
        <v>0</v>
      </c>
      <c r="HH215" s="519">
        <v>0</v>
      </c>
      <c r="HI215" s="519">
        <v>0</v>
      </c>
      <c r="HJ215" s="519">
        <v>0</v>
      </c>
      <c r="HK215" s="519">
        <v>0</v>
      </c>
      <c r="HL215" s="519">
        <v>0</v>
      </c>
      <c r="HM215" s="519">
        <v>0</v>
      </c>
      <c r="HN215" s="519">
        <v>0</v>
      </c>
      <c r="HO215" s="519">
        <v>0</v>
      </c>
      <c r="HP215" s="519">
        <v>0</v>
      </c>
      <c r="HQ215" s="519">
        <v>0</v>
      </c>
      <c r="HR215" s="519">
        <v>0</v>
      </c>
      <c r="HS215" s="519">
        <v>0</v>
      </c>
      <c r="HT215" s="519">
        <v>0</v>
      </c>
      <c r="HU215" s="519">
        <v>0</v>
      </c>
      <c r="HV215" s="519">
        <v>0</v>
      </c>
      <c r="HW215" s="519">
        <v>0</v>
      </c>
      <c r="HX215" s="519">
        <v>0</v>
      </c>
      <c r="HY215" s="519">
        <v>0</v>
      </c>
      <c r="HZ215" s="519">
        <v>0</v>
      </c>
      <c r="IA215" s="519">
        <v>0</v>
      </c>
      <c r="IB215" s="519">
        <v>0</v>
      </c>
      <c r="IC215" s="519">
        <v>0</v>
      </c>
      <c r="ID215" s="519">
        <v>0</v>
      </c>
      <c r="IE215" s="519">
        <v>0</v>
      </c>
      <c r="IF215" s="519">
        <v>0</v>
      </c>
      <c r="IG215" s="519">
        <v>0</v>
      </c>
      <c r="IH215" s="519">
        <v>0</v>
      </c>
      <c r="II215" s="519">
        <v>0</v>
      </c>
      <c r="IJ215" s="519">
        <v>0</v>
      </c>
      <c r="IK215" s="519">
        <v>0</v>
      </c>
    </row>
    <row r="216" spans="1:245" hidden="1">
      <c r="A216" s="337"/>
      <c r="B216" s="519" t="s">
        <v>1058</v>
      </c>
      <c r="C216" s="519"/>
      <c r="D216" s="519"/>
      <c r="E216" s="519"/>
      <c r="F216" s="519">
        <v>1</v>
      </c>
      <c r="G216" s="519"/>
      <c r="H216" s="519">
        <v>21</v>
      </c>
      <c r="I216" s="519">
        <v>4</v>
      </c>
      <c r="J216" s="519" t="str">
        <f t="shared" si="12"/>
        <v>SDN10012104</v>
      </c>
      <c r="K216" s="519">
        <v>970</v>
      </c>
      <c r="M216" s="337"/>
      <c r="N216" s="519" t="s">
        <v>1061</v>
      </c>
      <c r="O216" s="519" t="s">
        <v>1060</v>
      </c>
      <c r="P216" s="519">
        <v>35</v>
      </c>
      <c r="Q216" s="183" t="str">
        <f t="shared" si="10"/>
        <v>SDN150235</v>
      </c>
      <c r="R216" s="519">
        <v>0</v>
      </c>
      <c r="S216" s="519">
        <v>0</v>
      </c>
      <c r="T216" s="519">
        <v>0</v>
      </c>
      <c r="U216" s="519">
        <v>0</v>
      </c>
      <c r="V216" s="519">
        <v>0</v>
      </c>
      <c r="W216" s="519">
        <v>0</v>
      </c>
      <c r="X216" s="519">
        <v>0</v>
      </c>
      <c r="Y216" s="519">
        <v>0</v>
      </c>
      <c r="Z216" s="519">
        <v>0</v>
      </c>
      <c r="AA216" s="519">
        <v>0</v>
      </c>
      <c r="AB216" s="519">
        <v>0</v>
      </c>
      <c r="AC216" s="519">
        <v>0</v>
      </c>
      <c r="AD216" s="519">
        <v>0</v>
      </c>
      <c r="AE216" s="519">
        <v>0</v>
      </c>
      <c r="AF216" s="519">
        <v>0</v>
      </c>
      <c r="AG216" s="519">
        <v>0</v>
      </c>
      <c r="AH216" s="519">
        <v>0</v>
      </c>
      <c r="AI216" s="519">
        <v>0</v>
      </c>
      <c r="AJ216" s="519">
        <v>0</v>
      </c>
      <c r="AK216" s="519">
        <v>0</v>
      </c>
      <c r="AL216" s="519">
        <v>0</v>
      </c>
      <c r="AM216" s="519">
        <v>0</v>
      </c>
      <c r="AN216" s="519">
        <v>0</v>
      </c>
      <c r="AO216" s="519">
        <v>0</v>
      </c>
      <c r="AP216" s="519">
        <v>0</v>
      </c>
      <c r="AQ216" s="519">
        <v>0</v>
      </c>
      <c r="AR216" s="519">
        <v>0</v>
      </c>
      <c r="AS216" s="519">
        <v>0</v>
      </c>
      <c r="AT216" s="519">
        <v>0</v>
      </c>
      <c r="AU216" s="519">
        <v>10000</v>
      </c>
      <c r="AV216" s="519">
        <v>0</v>
      </c>
      <c r="AW216" s="519">
        <v>0</v>
      </c>
      <c r="AX216" s="519">
        <v>0</v>
      </c>
      <c r="AY216" s="519">
        <v>0</v>
      </c>
      <c r="AZ216" s="519">
        <v>0</v>
      </c>
      <c r="BA216" s="519">
        <v>0</v>
      </c>
      <c r="BB216" s="519">
        <v>0</v>
      </c>
      <c r="BC216" s="519">
        <v>0</v>
      </c>
      <c r="BD216" s="519">
        <v>0</v>
      </c>
      <c r="BE216" s="519">
        <v>0</v>
      </c>
      <c r="BF216" s="519">
        <v>0</v>
      </c>
      <c r="BG216" s="519">
        <v>0</v>
      </c>
      <c r="BH216" s="519">
        <v>0</v>
      </c>
      <c r="BI216" s="519">
        <v>0</v>
      </c>
      <c r="BJ216" s="519">
        <v>0</v>
      </c>
      <c r="BK216" s="519">
        <v>0</v>
      </c>
      <c r="BL216" s="519">
        <v>0</v>
      </c>
      <c r="BM216" s="519">
        <v>0</v>
      </c>
      <c r="BN216" s="519">
        <v>0</v>
      </c>
      <c r="BO216" s="519">
        <v>0</v>
      </c>
      <c r="BP216" s="519">
        <v>0</v>
      </c>
      <c r="BQ216" s="519">
        <v>0</v>
      </c>
      <c r="BR216" s="519">
        <v>0</v>
      </c>
      <c r="BS216" s="519">
        <v>0</v>
      </c>
      <c r="BT216" s="519">
        <v>0</v>
      </c>
      <c r="BU216" s="519">
        <v>0</v>
      </c>
      <c r="BV216" s="519">
        <v>0</v>
      </c>
      <c r="BW216" s="519">
        <v>0</v>
      </c>
      <c r="BX216" s="519">
        <v>0</v>
      </c>
      <c r="BY216" s="519">
        <v>0</v>
      </c>
      <c r="BZ216" s="519">
        <v>0</v>
      </c>
      <c r="CA216" s="519">
        <v>0</v>
      </c>
      <c r="CB216" s="519">
        <v>0</v>
      </c>
      <c r="CC216" s="519">
        <v>0</v>
      </c>
      <c r="CD216" s="519">
        <v>0</v>
      </c>
      <c r="CE216" s="519">
        <v>0</v>
      </c>
      <c r="CF216" s="519">
        <v>0</v>
      </c>
      <c r="CG216" s="519">
        <v>0</v>
      </c>
      <c r="CH216" s="519">
        <v>0</v>
      </c>
      <c r="CI216" s="519">
        <v>0</v>
      </c>
      <c r="CJ216" s="519">
        <v>0</v>
      </c>
      <c r="CK216" s="519">
        <v>0</v>
      </c>
      <c r="CL216" s="519">
        <v>0</v>
      </c>
      <c r="CM216" s="519">
        <v>0</v>
      </c>
      <c r="CN216" s="519">
        <v>0</v>
      </c>
      <c r="CO216" s="519">
        <v>0</v>
      </c>
      <c r="CP216" s="519">
        <v>0</v>
      </c>
      <c r="CQ216" s="519">
        <v>0</v>
      </c>
      <c r="CR216" s="519">
        <v>0</v>
      </c>
      <c r="CS216" s="519">
        <v>0</v>
      </c>
      <c r="CT216" s="519">
        <v>0</v>
      </c>
      <c r="CU216" s="519">
        <v>0</v>
      </c>
      <c r="CV216" s="519">
        <v>0</v>
      </c>
      <c r="CW216" s="519">
        <v>0</v>
      </c>
      <c r="CX216" s="519">
        <v>0</v>
      </c>
      <c r="CY216" s="519">
        <v>0</v>
      </c>
      <c r="CZ216" s="519">
        <v>0</v>
      </c>
      <c r="DA216" s="519">
        <v>0</v>
      </c>
      <c r="DB216" s="519">
        <v>0</v>
      </c>
      <c r="DC216" s="519">
        <v>0</v>
      </c>
      <c r="DD216" s="519">
        <v>0</v>
      </c>
      <c r="DE216" s="519">
        <v>0</v>
      </c>
      <c r="DF216" s="519">
        <v>0</v>
      </c>
      <c r="DG216" s="519">
        <v>0</v>
      </c>
      <c r="DH216" s="519">
        <v>0</v>
      </c>
      <c r="DI216" s="519">
        <v>0</v>
      </c>
      <c r="DJ216" s="519">
        <v>0</v>
      </c>
      <c r="DK216" s="519">
        <v>0</v>
      </c>
      <c r="DL216" s="519">
        <v>0</v>
      </c>
      <c r="DM216" s="519">
        <v>0</v>
      </c>
      <c r="DN216" s="519">
        <v>0</v>
      </c>
      <c r="DO216" s="519">
        <v>0</v>
      </c>
      <c r="DP216" s="519">
        <v>0</v>
      </c>
      <c r="DQ216" s="519">
        <v>0</v>
      </c>
      <c r="DR216" s="519">
        <v>0</v>
      </c>
      <c r="DS216" s="519">
        <v>0</v>
      </c>
      <c r="DT216" s="519">
        <v>0</v>
      </c>
      <c r="DU216" s="519">
        <v>0</v>
      </c>
      <c r="DV216" s="519">
        <v>0</v>
      </c>
      <c r="DW216" s="519">
        <v>0</v>
      </c>
      <c r="DX216" s="519">
        <v>0</v>
      </c>
      <c r="DY216" s="131"/>
      <c r="DZ216" s="337"/>
      <c r="EA216" s="519" t="s">
        <v>1061</v>
      </c>
      <c r="EB216" s="519" t="s">
        <v>1060</v>
      </c>
      <c r="EC216" s="519">
        <v>35</v>
      </c>
      <c r="ED216" s="521" t="str">
        <f t="shared" si="11"/>
        <v>SDN150235</v>
      </c>
      <c r="EE216" s="519">
        <v>10000</v>
      </c>
      <c r="EF216" s="519">
        <v>10000</v>
      </c>
      <c r="EG216" s="519">
        <v>10000</v>
      </c>
      <c r="EH216" s="519">
        <v>10000</v>
      </c>
      <c r="EI216" s="519">
        <v>10000</v>
      </c>
      <c r="EJ216" s="519">
        <v>10000</v>
      </c>
      <c r="EK216" s="519">
        <v>10000</v>
      </c>
      <c r="EL216" s="519">
        <v>10000</v>
      </c>
      <c r="EM216" s="519">
        <v>10000</v>
      </c>
      <c r="EN216" s="519">
        <v>10000</v>
      </c>
      <c r="EO216" s="519">
        <v>10000</v>
      </c>
      <c r="EP216" s="519">
        <v>10000</v>
      </c>
      <c r="EQ216" s="519">
        <v>10000</v>
      </c>
      <c r="ER216" s="519">
        <v>10000</v>
      </c>
      <c r="ES216" s="519">
        <v>10000</v>
      </c>
      <c r="ET216" s="519">
        <v>10000</v>
      </c>
      <c r="EU216" s="519">
        <v>10000</v>
      </c>
      <c r="EV216" s="519">
        <v>10000</v>
      </c>
      <c r="EW216" s="519">
        <v>10000</v>
      </c>
      <c r="EX216" s="519">
        <v>10000</v>
      </c>
      <c r="EY216" s="519">
        <v>10000</v>
      </c>
      <c r="EZ216" s="519">
        <v>10000</v>
      </c>
      <c r="FA216" s="519">
        <v>10000</v>
      </c>
      <c r="FB216" s="519">
        <v>10000</v>
      </c>
      <c r="FC216" s="519">
        <v>10000</v>
      </c>
      <c r="FD216" s="519">
        <v>10000</v>
      </c>
      <c r="FE216" s="519">
        <v>10000</v>
      </c>
      <c r="FF216" s="519">
        <v>10000</v>
      </c>
      <c r="FG216" s="519">
        <v>10000</v>
      </c>
      <c r="FH216" s="519">
        <v>10000</v>
      </c>
      <c r="FI216" s="519">
        <v>0</v>
      </c>
      <c r="FJ216" s="519">
        <v>0</v>
      </c>
      <c r="FK216" s="519">
        <v>0</v>
      </c>
      <c r="FL216" s="519">
        <v>0</v>
      </c>
      <c r="FM216" s="519">
        <v>0</v>
      </c>
      <c r="FN216" s="519">
        <v>0</v>
      </c>
      <c r="FO216" s="519">
        <v>0</v>
      </c>
      <c r="FP216" s="519">
        <v>0</v>
      </c>
      <c r="FQ216" s="519">
        <v>0</v>
      </c>
      <c r="FR216" s="519">
        <v>0</v>
      </c>
      <c r="FS216" s="519">
        <v>0</v>
      </c>
      <c r="FT216" s="519">
        <v>0</v>
      </c>
      <c r="FU216" s="519">
        <v>0</v>
      </c>
      <c r="FV216" s="519">
        <v>0</v>
      </c>
      <c r="FW216" s="519">
        <v>0</v>
      </c>
      <c r="FX216" s="519">
        <v>0</v>
      </c>
      <c r="FY216" s="519">
        <v>0</v>
      </c>
      <c r="FZ216" s="519">
        <v>0</v>
      </c>
      <c r="GA216" s="519">
        <v>0</v>
      </c>
      <c r="GB216" s="519">
        <v>0</v>
      </c>
      <c r="GC216" s="519">
        <v>0</v>
      </c>
      <c r="GD216" s="519">
        <v>0</v>
      </c>
      <c r="GE216" s="519">
        <v>0</v>
      </c>
      <c r="GF216" s="519">
        <v>0</v>
      </c>
      <c r="GG216" s="519">
        <v>0</v>
      </c>
      <c r="GH216" s="519">
        <v>0</v>
      </c>
      <c r="GI216" s="519">
        <v>0</v>
      </c>
      <c r="GJ216" s="519">
        <v>0</v>
      </c>
      <c r="GK216" s="519">
        <v>0</v>
      </c>
      <c r="GL216" s="519">
        <v>0</v>
      </c>
      <c r="GM216" s="519">
        <v>0</v>
      </c>
      <c r="GN216" s="519">
        <v>0</v>
      </c>
      <c r="GO216" s="519">
        <v>0</v>
      </c>
      <c r="GP216" s="519">
        <v>0</v>
      </c>
      <c r="GQ216" s="519">
        <v>0</v>
      </c>
      <c r="GR216" s="519">
        <v>0</v>
      </c>
      <c r="GS216" s="519">
        <v>0</v>
      </c>
      <c r="GT216" s="519">
        <v>0</v>
      </c>
      <c r="GU216" s="519">
        <v>0</v>
      </c>
      <c r="GV216" s="519">
        <v>0</v>
      </c>
      <c r="GW216" s="519">
        <v>0</v>
      </c>
      <c r="GX216" s="519">
        <v>0</v>
      </c>
      <c r="GY216" s="519">
        <v>0</v>
      </c>
      <c r="GZ216" s="519">
        <v>0</v>
      </c>
      <c r="HA216" s="519">
        <v>0</v>
      </c>
      <c r="HB216" s="519">
        <v>0</v>
      </c>
      <c r="HC216" s="519">
        <v>0</v>
      </c>
      <c r="HD216" s="519">
        <v>0</v>
      </c>
      <c r="HE216" s="519">
        <v>0</v>
      </c>
      <c r="HF216" s="519">
        <v>0</v>
      </c>
      <c r="HG216" s="519">
        <v>0</v>
      </c>
      <c r="HH216" s="519">
        <v>0</v>
      </c>
      <c r="HI216" s="519">
        <v>0</v>
      </c>
      <c r="HJ216" s="519">
        <v>0</v>
      </c>
      <c r="HK216" s="519">
        <v>0</v>
      </c>
      <c r="HL216" s="519">
        <v>0</v>
      </c>
      <c r="HM216" s="519">
        <v>0</v>
      </c>
      <c r="HN216" s="519">
        <v>0</v>
      </c>
      <c r="HO216" s="519">
        <v>0</v>
      </c>
      <c r="HP216" s="519">
        <v>0</v>
      </c>
      <c r="HQ216" s="519">
        <v>0</v>
      </c>
      <c r="HR216" s="519">
        <v>0</v>
      </c>
      <c r="HS216" s="519">
        <v>0</v>
      </c>
      <c r="HT216" s="519">
        <v>0</v>
      </c>
      <c r="HU216" s="519">
        <v>0</v>
      </c>
      <c r="HV216" s="519">
        <v>0</v>
      </c>
      <c r="HW216" s="519">
        <v>0</v>
      </c>
      <c r="HX216" s="519">
        <v>0</v>
      </c>
      <c r="HY216" s="519">
        <v>0</v>
      </c>
      <c r="HZ216" s="519">
        <v>0</v>
      </c>
      <c r="IA216" s="519">
        <v>0</v>
      </c>
      <c r="IB216" s="519">
        <v>0</v>
      </c>
      <c r="IC216" s="519">
        <v>0</v>
      </c>
      <c r="ID216" s="519">
        <v>0</v>
      </c>
      <c r="IE216" s="519">
        <v>0</v>
      </c>
      <c r="IF216" s="519">
        <v>0</v>
      </c>
      <c r="IG216" s="519">
        <v>0</v>
      </c>
      <c r="IH216" s="519">
        <v>0</v>
      </c>
      <c r="II216" s="519">
        <v>0</v>
      </c>
      <c r="IJ216" s="519">
        <v>0</v>
      </c>
      <c r="IK216" s="519">
        <v>0</v>
      </c>
    </row>
    <row r="217" spans="1:245" hidden="1">
      <c r="A217" s="337"/>
      <c r="B217" s="519" t="s">
        <v>1058</v>
      </c>
      <c r="C217" s="519"/>
      <c r="D217" s="519"/>
      <c r="E217" s="519"/>
      <c r="F217" s="519">
        <v>1</v>
      </c>
      <c r="G217" s="519"/>
      <c r="H217" s="519">
        <v>21</v>
      </c>
      <c r="I217" s="519">
        <v>5</v>
      </c>
      <c r="J217" s="519" t="str">
        <f t="shared" si="12"/>
        <v>SDN10012105</v>
      </c>
      <c r="K217" s="519">
        <v>970</v>
      </c>
      <c r="M217" s="337"/>
      <c r="N217" s="519" t="s">
        <v>1061</v>
      </c>
      <c r="O217" s="519" t="s">
        <v>1060</v>
      </c>
      <c r="P217" s="519">
        <v>36</v>
      </c>
      <c r="Q217" s="183" t="str">
        <f t="shared" si="10"/>
        <v>SDN150236</v>
      </c>
      <c r="R217" s="519">
        <v>0</v>
      </c>
      <c r="S217" s="519">
        <v>0</v>
      </c>
      <c r="T217" s="519">
        <v>0</v>
      </c>
      <c r="U217" s="519">
        <v>0</v>
      </c>
      <c r="V217" s="519">
        <v>0</v>
      </c>
      <c r="W217" s="519">
        <v>0</v>
      </c>
      <c r="X217" s="519">
        <v>0</v>
      </c>
      <c r="Y217" s="519">
        <v>0</v>
      </c>
      <c r="Z217" s="519">
        <v>0</v>
      </c>
      <c r="AA217" s="519">
        <v>0</v>
      </c>
      <c r="AB217" s="519">
        <v>0</v>
      </c>
      <c r="AC217" s="519">
        <v>0</v>
      </c>
      <c r="AD217" s="519">
        <v>0</v>
      </c>
      <c r="AE217" s="519">
        <v>0</v>
      </c>
      <c r="AF217" s="519">
        <v>0</v>
      </c>
      <c r="AG217" s="519">
        <v>0</v>
      </c>
      <c r="AH217" s="519">
        <v>0</v>
      </c>
      <c r="AI217" s="519">
        <v>0</v>
      </c>
      <c r="AJ217" s="519">
        <v>0</v>
      </c>
      <c r="AK217" s="519">
        <v>0</v>
      </c>
      <c r="AL217" s="519">
        <v>0</v>
      </c>
      <c r="AM217" s="519">
        <v>0</v>
      </c>
      <c r="AN217" s="519">
        <v>0</v>
      </c>
      <c r="AO217" s="519">
        <v>0</v>
      </c>
      <c r="AP217" s="519">
        <v>0</v>
      </c>
      <c r="AQ217" s="519">
        <v>0</v>
      </c>
      <c r="AR217" s="519">
        <v>0</v>
      </c>
      <c r="AS217" s="519">
        <v>0</v>
      </c>
      <c r="AT217" s="519">
        <v>0</v>
      </c>
      <c r="AU217" s="519">
        <v>10000</v>
      </c>
      <c r="AV217" s="519">
        <v>0</v>
      </c>
      <c r="AW217" s="519">
        <v>0</v>
      </c>
      <c r="AX217" s="519">
        <v>0</v>
      </c>
      <c r="AY217" s="519">
        <v>0</v>
      </c>
      <c r="AZ217" s="519">
        <v>0</v>
      </c>
      <c r="BA217" s="519">
        <v>0</v>
      </c>
      <c r="BB217" s="519">
        <v>0</v>
      </c>
      <c r="BC217" s="519">
        <v>0</v>
      </c>
      <c r="BD217" s="519">
        <v>0</v>
      </c>
      <c r="BE217" s="519">
        <v>0</v>
      </c>
      <c r="BF217" s="519">
        <v>0</v>
      </c>
      <c r="BG217" s="519">
        <v>0</v>
      </c>
      <c r="BH217" s="519">
        <v>0</v>
      </c>
      <c r="BI217" s="519">
        <v>0</v>
      </c>
      <c r="BJ217" s="519">
        <v>0</v>
      </c>
      <c r="BK217" s="519">
        <v>0</v>
      </c>
      <c r="BL217" s="519">
        <v>0</v>
      </c>
      <c r="BM217" s="519">
        <v>0</v>
      </c>
      <c r="BN217" s="519">
        <v>0</v>
      </c>
      <c r="BO217" s="519">
        <v>0</v>
      </c>
      <c r="BP217" s="519">
        <v>0</v>
      </c>
      <c r="BQ217" s="519">
        <v>0</v>
      </c>
      <c r="BR217" s="519">
        <v>0</v>
      </c>
      <c r="BS217" s="519">
        <v>0</v>
      </c>
      <c r="BT217" s="519">
        <v>0</v>
      </c>
      <c r="BU217" s="519">
        <v>0</v>
      </c>
      <c r="BV217" s="519">
        <v>0</v>
      </c>
      <c r="BW217" s="519">
        <v>0</v>
      </c>
      <c r="BX217" s="519">
        <v>0</v>
      </c>
      <c r="BY217" s="519">
        <v>0</v>
      </c>
      <c r="BZ217" s="519">
        <v>0</v>
      </c>
      <c r="CA217" s="519">
        <v>0</v>
      </c>
      <c r="CB217" s="519">
        <v>0</v>
      </c>
      <c r="CC217" s="519">
        <v>0</v>
      </c>
      <c r="CD217" s="519">
        <v>0</v>
      </c>
      <c r="CE217" s="519">
        <v>0</v>
      </c>
      <c r="CF217" s="519">
        <v>0</v>
      </c>
      <c r="CG217" s="519">
        <v>0</v>
      </c>
      <c r="CH217" s="519">
        <v>0</v>
      </c>
      <c r="CI217" s="519">
        <v>0</v>
      </c>
      <c r="CJ217" s="519">
        <v>0</v>
      </c>
      <c r="CK217" s="519">
        <v>0</v>
      </c>
      <c r="CL217" s="519">
        <v>0</v>
      </c>
      <c r="CM217" s="519">
        <v>0</v>
      </c>
      <c r="CN217" s="519">
        <v>0</v>
      </c>
      <c r="CO217" s="519">
        <v>0</v>
      </c>
      <c r="CP217" s="519">
        <v>0</v>
      </c>
      <c r="CQ217" s="519">
        <v>0</v>
      </c>
      <c r="CR217" s="519">
        <v>0</v>
      </c>
      <c r="CS217" s="519">
        <v>0</v>
      </c>
      <c r="CT217" s="519">
        <v>0</v>
      </c>
      <c r="CU217" s="519">
        <v>0</v>
      </c>
      <c r="CV217" s="519">
        <v>0</v>
      </c>
      <c r="CW217" s="519">
        <v>0</v>
      </c>
      <c r="CX217" s="519">
        <v>0</v>
      </c>
      <c r="CY217" s="519">
        <v>0</v>
      </c>
      <c r="CZ217" s="519">
        <v>0</v>
      </c>
      <c r="DA217" s="519">
        <v>0</v>
      </c>
      <c r="DB217" s="519">
        <v>0</v>
      </c>
      <c r="DC217" s="519">
        <v>0</v>
      </c>
      <c r="DD217" s="519">
        <v>0</v>
      </c>
      <c r="DE217" s="519">
        <v>0</v>
      </c>
      <c r="DF217" s="519">
        <v>0</v>
      </c>
      <c r="DG217" s="519">
        <v>0</v>
      </c>
      <c r="DH217" s="519">
        <v>0</v>
      </c>
      <c r="DI217" s="519">
        <v>0</v>
      </c>
      <c r="DJ217" s="519">
        <v>0</v>
      </c>
      <c r="DK217" s="519">
        <v>0</v>
      </c>
      <c r="DL217" s="519">
        <v>0</v>
      </c>
      <c r="DM217" s="519">
        <v>0</v>
      </c>
      <c r="DN217" s="519">
        <v>0</v>
      </c>
      <c r="DO217" s="519">
        <v>0</v>
      </c>
      <c r="DP217" s="519">
        <v>0</v>
      </c>
      <c r="DQ217" s="519">
        <v>0</v>
      </c>
      <c r="DR217" s="519">
        <v>0</v>
      </c>
      <c r="DS217" s="519">
        <v>0</v>
      </c>
      <c r="DT217" s="519">
        <v>0</v>
      </c>
      <c r="DU217" s="519">
        <v>0</v>
      </c>
      <c r="DV217" s="519">
        <v>0</v>
      </c>
      <c r="DW217" s="519">
        <v>0</v>
      </c>
      <c r="DX217" s="519">
        <v>0</v>
      </c>
      <c r="DY217" s="131"/>
      <c r="DZ217" s="337"/>
      <c r="EA217" s="519" t="s">
        <v>1061</v>
      </c>
      <c r="EB217" s="519" t="s">
        <v>1060</v>
      </c>
      <c r="EC217" s="519">
        <v>36</v>
      </c>
      <c r="ED217" s="521" t="str">
        <f t="shared" si="11"/>
        <v>SDN150236</v>
      </c>
      <c r="EE217" s="519">
        <v>10000</v>
      </c>
      <c r="EF217" s="519">
        <v>10000</v>
      </c>
      <c r="EG217" s="519">
        <v>10000</v>
      </c>
      <c r="EH217" s="519">
        <v>10000</v>
      </c>
      <c r="EI217" s="519">
        <v>10000</v>
      </c>
      <c r="EJ217" s="519">
        <v>10000</v>
      </c>
      <c r="EK217" s="519">
        <v>10000</v>
      </c>
      <c r="EL217" s="519">
        <v>10000</v>
      </c>
      <c r="EM217" s="519">
        <v>10000</v>
      </c>
      <c r="EN217" s="519">
        <v>10000</v>
      </c>
      <c r="EO217" s="519">
        <v>10000</v>
      </c>
      <c r="EP217" s="519">
        <v>10000</v>
      </c>
      <c r="EQ217" s="519">
        <v>10000</v>
      </c>
      <c r="ER217" s="519">
        <v>10000</v>
      </c>
      <c r="ES217" s="519">
        <v>10000</v>
      </c>
      <c r="ET217" s="519">
        <v>10000</v>
      </c>
      <c r="EU217" s="519">
        <v>10000</v>
      </c>
      <c r="EV217" s="519">
        <v>10000</v>
      </c>
      <c r="EW217" s="519">
        <v>10000</v>
      </c>
      <c r="EX217" s="519">
        <v>10000</v>
      </c>
      <c r="EY217" s="519">
        <v>10000</v>
      </c>
      <c r="EZ217" s="519">
        <v>10000</v>
      </c>
      <c r="FA217" s="519">
        <v>10000</v>
      </c>
      <c r="FB217" s="519">
        <v>10000</v>
      </c>
      <c r="FC217" s="519">
        <v>10000</v>
      </c>
      <c r="FD217" s="519">
        <v>10000</v>
      </c>
      <c r="FE217" s="519">
        <v>10000</v>
      </c>
      <c r="FF217" s="519">
        <v>10000</v>
      </c>
      <c r="FG217" s="519">
        <v>10000</v>
      </c>
      <c r="FH217" s="519">
        <v>10000</v>
      </c>
      <c r="FI217" s="519">
        <v>0</v>
      </c>
      <c r="FJ217" s="519">
        <v>0</v>
      </c>
      <c r="FK217" s="519">
        <v>0</v>
      </c>
      <c r="FL217" s="519">
        <v>0</v>
      </c>
      <c r="FM217" s="519">
        <v>0</v>
      </c>
      <c r="FN217" s="519">
        <v>0</v>
      </c>
      <c r="FO217" s="519">
        <v>0</v>
      </c>
      <c r="FP217" s="519">
        <v>0</v>
      </c>
      <c r="FQ217" s="519">
        <v>0</v>
      </c>
      <c r="FR217" s="519">
        <v>0</v>
      </c>
      <c r="FS217" s="519">
        <v>0</v>
      </c>
      <c r="FT217" s="519">
        <v>0</v>
      </c>
      <c r="FU217" s="519">
        <v>0</v>
      </c>
      <c r="FV217" s="519">
        <v>0</v>
      </c>
      <c r="FW217" s="519">
        <v>0</v>
      </c>
      <c r="FX217" s="519">
        <v>0</v>
      </c>
      <c r="FY217" s="519">
        <v>0</v>
      </c>
      <c r="FZ217" s="519">
        <v>0</v>
      </c>
      <c r="GA217" s="519">
        <v>0</v>
      </c>
      <c r="GB217" s="519">
        <v>0</v>
      </c>
      <c r="GC217" s="519">
        <v>0</v>
      </c>
      <c r="GD217" s="519">
        <v>0</v>
      </c>
      <c r="GE217" s="519">
        <v>0</v>
      </c>
      <c r="GF217" s="519">
        <v>0</v>
      </c>
      <c r="GG217" s="519">
        <v>0</v>
      </c>
      <c r="GH217" s="519">
        <v>0</v>
      </c>
      <c r="GI217" s="519">
        <v>0</v>
      </c>
      <c r="GJ217" s="519">
        <v>0</v>
      </c>
      <c r="GK217" s="519">
        <v>0</v>
      </c>
      <c r="GL217" s="519">
        <v>0</v>
      </c>
      <c r="GM217" s="519">
        <v>0</v>
      </c>
      <c r="GN217" s="519">
        <v>0</v>
      </c>
      <c r="GO217" s="519">
        <v>0</v>
      </c>
      <c r="GP217" s="519">
        <v>0</v>
      </c>
      <c r="GQ217" s="519">
        <v>0</v>
      </c>
      <c r="GR217" s="519">
        <v>0</v>
      </c>
      <c r="GS217" s="519">
        <v>0</v>
      </c>
      <c r="GT217" s="519">
        <v>0</v>
      </c>
      <c r="GU217" s="519">
        <v>0</v>
      </c>
      <c r="GV217" s="519">
        <v>0</v>
      </c>
      <c r="GW217" s="519">
        <v>0</v>
      </c>
      <c r="GX217" s="519">
        <v>0</v>
      </c>
      <c r="GY217" s="519">
        <v>0</v>
      </c>
      <c r="GZ217" s="519">
        <v>0</v>
      </c>
      <c r="HA217" s="519">
        <v>0</v>
      </c>
      <c r="HB217" s="519">
        <v>0</v>
      </c>
      <c r="HC217" s="519">
        <v>0</v>
      </c>
      <c r="HD217" s="519">
        <v>0</v>
      </c>
      <c r="HE217" s="519">
        <v>0</v>
      </c>
      <c r="HF217" s="519">
        <v>0</v>
      </c>
      <c r="HG217" s="519">
        <v>0</v>
      </c>
      <c r="HH217" s="519">
        <v>0</v>
      </c>
      <c r="HI217" s="519">
        <v>0</v>
      </c>
      <c r="HJ217" s="519">
        <v>0</v>
      </c>
      <c r="HK217" s="519">
        <v>0</v>
      </c>
      <c r="HL217" s="519">
        <v>0</v>
      </c>
      <c r="HM217" s="519">
        <v>0</v>
      </c>
      <c r="HN217" s="519">
        <v>0</v>
      </c>
      <c r="HO217" s="519">
        <v>0</v>
      </c>
      <c r="HP217" s="519">
        <v>0</v>
      </c>
      <c r="HQ217" s="519">
        <v>0</v>
      </c>
      <c r="HR217" s="519">
        <v>0</v>
      </c>
      <c r="HS217" s="519">
        <v>0</v>
      </c>
      <c r="HT217" s="519">
        <v>0</v>
      </c>
      <c r="HU217" s="519">
        <v>0</v>
      </c>
      <c r="HV217" s="519">
        <v>0</v>
      </c>
      <c r="HW217" s="519">
        <v>0</v>
      </c>
      <c r="HX217" s="519">
        <v>0</v>
      </c>
      <c r="HY217" s="519">
        <v>0</v>
      </c>
      <c r="HZ217" s="519">
        <v>0</v>
      </c>
      <c r="IA217" s="519">
        <v>0</v>
      </c>
      <c r="IB217" s="519">
        <v>0</v>
      </c>
      <c r="IC217" s="519">
        <v>0</v>
      </c>
      <c r="ID217" s="519">
        <v>0</v>
      </c>
      <c r="IE217" s="519">
        <v>0</v>
      </c>
      <c r="IF217" s="519">
        <v>0</v>
      </c>
      <c r="IG217" s="519">
        <v>0</v>
      </c>
      <c r="IH217" s="519">
        <v>0</v>
      </c>
      <c r="II217" s="519">
        <v>0</v>
      </c>
      <c r="IJ217" s="519">
        <v>0</v>
      </c>
      <c r="IK217" s="519">
        <v>0</v>
      </c>
    </row>
    <row r="218" spans="1:245" hidden="1">
      <c r="A218" s="337"/>
      <c r="B218" s="519" t="s">
        <v>1058</v>
      </c>
      <c r="C218" s="519"/>
      <c r="D218" s="519"/>
      <c r="E218" s="519"/>
      <c r="F218" s="519">
        <v>1</v>
      </c>
      <c r="G218" s="519"/>
      <c r="H218" s="519">
        <v>21</v>
      </c>
      <c r="I218" s="519">
        <v>6</v>
      </c>
      <c r="J218" s="519" t="str">
        <f t="shared" si="12"/>
        <v>SDN10012106</v>
      </c>
      <c r="K218" s="519">
        <v>776</v>
      </c>
      <c r="M218" s="337"/>
      <c r="N218" s="519" t="s">
        <v>1061</v>
      </c>
      <c r="O218" s="519" t="s">
        <v>1060</v>
      </c>
      <c r="P218" s="519">
        <v>37</v>
      </c>
      <c r="Q218" s="183" t="str">
        <f t="shared" si="10"/>
        <v>SDN150237</v>
      </c>
      <c r="R218" s="519">
        <v>0</v>
      </c>
      <c r="S218" s="519">
        <v>0</v>
      </c>
      <c r="T218" s="519">
        <v>0</v>
      </c>
      <c r="U218" s="519">
        <v>0</v>
      </c>
      <c r="V218" s="519">
        <v>0</v>
      </c>
      <c r="W218" s="519">
        <v>0</v>
      </c>
      <c r="X218" s="519">
        <v>0</v>
      </c>
      <c r="Y218" s="519">
        <v>0</v>
      </c>
      <c r="Z218" s="519">
        <v>0</v>
      </c>
      <c r="AA218" s="519">
        <v>0</v>
      </c>
      <c r="AB218" s="519">
        <v>0</v>
      </c>
      <c r="AC218" s="519">
        <v>0</v>
      </c>
      <c r="AD218" s="519">
        <v>0</v>
      </c>
      <c r="AE218" s="519">
        <v>0</v>
      </c>
      <c r="AF218" s="519">
        <v>0</v>
      </c>
      <c r="AG218" s="519">
        <v>0</v>
      </c>
      <c r="AH218" s="519">
        <v>0</v>
      </c>
      <c r="AI218" s="519">
        <v>0</v>
      </c>
      <c r="AJ218" s="519">
        <v>0</v>
      </c>
      <c r="AK218" s="519">
        <v>0</v>
      </c>
      <c r="AL218" s="519">
        <v>0</v>
      </c>
      <c r="AM218" s="519">
        <v>0</v>
      </c>
      <c r="AN218" s="519">
        <v>0</v>
      </c>
      <c r="AO218" s="519">
        <v>0</v>
      </c>
      <c r="AP218" s="519">
        <v>0</v>
      </c>
      <c r="AQ218" s="519">
        <v>0</v>
      </c>
      <c r="AR218" s="519">
        <v>0</v>
      </c>
      <c r="AS218" s="519">
        <v>0</v>
      </c>
      <c r="AT218" s="519">
        <v>0</v>
      </c>
      <c r="AU218" s="519">
        <v>10000</v>
      </c>
      <c r="AV218" s="519">
        <v>0</v>
      </c>
      <c r="AW218" s="519">
        <v>0</v>
      </c>
      <c r="AX218" s="519">
        <v>0</v>
      </c>
      <c r="AY218" s="519">
        <v>0</v>
      </c>
      <c r="AZ218" s="519">
        <v>0</v>
      </c>
      <c r="BA218" s="519">
        <v>0</v>
      </c>
      <c r="BB218" s="519">
        <v>0</v>
      </c>
      <c r="BC218" s="519">
        <v>0</v>
      </c>
      <c r="BD218" s="519">
        <v>0</v>
      </c>
      <c r="BE218" s="519">
        <v>0</v>
      </c>
      <c r="BF218" s="519">
        <v>0</v>
      </c>
      <c r="BG218" s="519">
        <v>0</v>
      </c>
      <c r="BH218" s="519">
        <v>0</v>
      </c>
      <c r="BI218" s="519">
        <v>0</v>
      </c>
      <c r="BJ218" s="519">
        <v>0</v>
      </c>
      <c r="BK218" s="519">
        <v>0</v>
      </c>
      <c r="BL218" s="519">
        <v>0</v>
      </c>
      <c r="BM218" s="519">
        <v>0</v>
      </c>
      <c r="BN218" s="519">
        <v>0</v>
      </c>
      <c r="BO218" s="519">
        <v>0</v>
      </c>
      <c r="BP218" s="519">
        <v>0</v>
      </c>
      <c r="BQ218" s="519">
        <v>0</v>
      </c>
      <c r="BR218" s="519">
        <v>0</v>
      </c>
      <c r="BS218" s="519">
        <v>0</v>
      </c>
      <c r="BT218" s="519">
        <v>0</v>
      </c>
      <c r="BU218" s="519">
        <v>0</v>
      </c>
      <c r="BV218" s="519">
        <v>0</v>
      </c>
      <c r="BW218" s="519">
        <v>0</v>
      </c>
      <c r="BX218" s="519">
        <v>0</v>
      </c>
      <c r="BY218" s="519">
        <v>0</v>
      </c>
      <c r="BZ218" s="519">
        <v>0</v>
      </c>
      <c r="CA218" s="519">
        <v>0</v>
      </c>
      <c r="CB218" s="519">
        <v>0</v>
      </c>
      <c r="CC218" s="519">
        <v>0</v>
      </c>
      <c r="CD218" s="519">
        <v>0</v>
      </c>
      <c r="CE218" s="519">
        <v>0</v>
      </c>
      <c r="CF218" s="519">
        <v>0</v>
      </c>
      <c r="CG218" s="519">
        <v>0</v>
      </c>
      <c r="CH218" s="519">
        <v>0</v>
      </c>
      <c r="CI218" s="519">
        <v>0</v>
      </c>
      <c r="CJ218" s="519">
        <v>0</v>
      </c>
      <c r="CK218" s="519">
        <v>0</v>
      </c>
      <c r="CL218" s="519">
        <v>0</v>
      </c>
      <c r="CM218" s="519">
        <v>0</v>
      </c>
      <c r="CN218" s="519">
        <v>0</v>
      </c>
      <c r="CO218" s="519">
        <v>0</v>
      </c>
      <c r="CP218" s="519">
        <v>0</v>
      </c>
      <c r="CQ218" s="519">
        <v>0</v>
      </c>
      <c r="CR218" s="519">
        <v>0</v>
      </c>
      <c r="CS218" s="519">
        <v>0</v>
      </c>
      <c r="CT218" s="519">
        <v>0</v>
      </c>
      <c r="CU218" s="519">
        <v>0</v>
      </c>
      <c r="CV218" s="519">
        <v>0</v>
      </c>
      <c r="CW218" s="519">
        <v>0</v>
      </c>
      <c r="CX218" s="519">
        <v>0</v>
      </c>
      <c r="CY218" s="519">
        <v>0</v>
      </c>
      <c r="CZ218" s="519">
        <v>0</v>
      </c>
      <c r="DA218" s="519">
        <v>0</v>
      </c>
      <c r="DB218" s="519">
        <v>0</v>
      </c>
      <c r="DC218" s="519">
        <v>0</v>
      </c>
      <c r="DD218" s="519">
        <v>0</v>
      </c>
      <c r="DE218" s="519">
        <v>0</v>
      </c>
      <c r="DF218" s="519">
        <v>0</v>
      </c>
      <c r="DG218" s="519">
        <v>0</v>
      </c>
      <c r="DH218" s="519">
        <v>0</v>
      </c>
      <c r="DI218" s="519">
        <v>0</v>
      </c>
      <c r="DJ218" s="519">
        <v>0</v>
      </c>
      <c r="DK218" s="519">
        <v>0</v>
      </c>
      <c r="DL218" s="519">
        <v>0</v>
      </c>
      <c r="DM218" s="519">
        <v>0</v>
      </c>
      <c r="DN218" s="519">
        <v>0</v>
      </c>
      <c r="DO218" s="519">
        <v>0</v>
      </c>
      <c r="DP218" s="519">
        <v>0</v>
      </c>
      <c r="DQ218" s="519">
        <v>0</v>
      </c>
      <c r="DR218" s="519">
        <v>0</v>
      </c>
      <c r="DS218" s="519">
        <v>0</v>
      </c>
      <c r="DT218" s="519">
        <v>0</v>
      </c>
      <c r="DU218" s="519">
        <v>0</v>
      </c>
      <c r="DV218" s="519">
        <v>0</v>
      </c>
      <c r="DW218" s="519">
        <v>0</v>
      </c>
      <c r="DX218" s="519">
        <v>0</v>
      </c>
      <c r="DY218" s="131"/>
      <c r="DZ218" s="337"/>
      <c r="EA218" s="519" t="s">
        <v>1061</v>
      </c>
      <c r="EB218" s="519" t="s">
        <v>1060</v>
      </c>
      <c r="EC218" s="519">
        <v>37</v>
      </c>
      <c r="ED218" s="521" t="str">
        <f t="shared" si="11"/>
        <v>SDN150237</v>
      </c>
      <c r="EE218" s="519">
        <v>10000</v>
      </c>
      <c r="EF218" s="519">
        <v>10000</v>
      </c>
      <c r="EG218" s="519">
        <v>10000</v>
      </c>
      <c r="EH218" s="519">
        <v>10000</v>
      </c>
      <c r="EI218" s="519">
        <v>10000</v>
      </c>
      <c r="EJ218" s="519">
        <v>10000</v>
      </c>
      <c r="EK218" s="519">
        <v>10000</v>
      </c>
      <c r="EL218" s="519">
        <v>10000</v>
      </c>
      <c r="EM218" s="519">
        <v>10000</v>
      </c>
      <c r="EN218" s="519">
        <v>10000</v>
      </c>
      <c r="EO218" s="519">
        <v>10000</v>
      </c>
      <c r="EP218" s="519">
        <v>10000</v>
      </c>
      <c r="EQ218" s="519">
        <v>10000</v>
      </c>
      <c r="ER218" s="519">
        <v>10000</v>
      </c>
      <c r="ES218" s="519">
        <v>10000</v>
      </c>
      <c r="ET218" s="519">
        <v>10000</v>
      </c>
      <c r="EU218" s="519">
        <v>10000</v>
      </c>
      <c r="EV218" s="519">
        <v>10000</v>
      </c>
      <c r="EW218" s="519">
        <v>10000</v>
      </c>
      <c r="EX218" s="519">
        <v>10000</v>
      </c>
      <c r="EY218" s="519">
        <v>10000</v>
      </c>
      <c r="EZ218" s="519">
        <v>10000</v>
      </c>
      <c r="FA218" s="519">
        <v>10000</v>
      </c>
      <c r="FB218" s="519">
        <v>10000</v>
      </c>
      <c r="FC218" s="519">
        <v>10000</v>
      </c>
      <c r="FD218" s="519">
        <v>10000</v>
      </c>
      <c r="FE218" s="519">
        <v>10000</v>
      </c>
      <c r="FF218" s="519">
        <v>10000</v>
      </c>
      <c r="FG218" s="519">
        <v>10000</v>
      </c>
      <c r="FH218" s="519">
        <v>10000</v>
      </c>
      <c r="FI218" s="519">
        <v>0</v>
      </c>
      <c r="FJ218" s="519">
        <v>0</v>
      </c>
      <c r="FK218" s="519">
        <v>0</v>
      </c>
      <c r="FL218" s="519">
        <v>0</v>
      </c>
      <c r="FM218" s="519">
        <v>0</v>
      </c>
      <c r="FN218" s="519">
        <v>0</v>
      </c>
      <c r="FO218" s="519">
        <v>0</v>
      </c>
      <c r="FP218" s="519">
        <v>0</v>
      </c>
      <c r="FQ218" s="519">
        <v>0</v>
      </c>
      <c r="FR218" s="519">
        <v>0</v>
      </c>
      <c r="FS218" s="519">
        <v>0</v>
      </c>
      <c r="FT218" s="519">
        <v>0</v>
      </c>
      <c r="FU218" s="519">
        <v>0</v>
      </c>
      <c r="FV218" s="519">
        <v>0</v>
      </c>
      <c r="FW218" s="519">
        <v>0</v>
      </c>
      <c r="FX218" s="519">
        <v>0</v>
      </c>
      <c r="FY218" s="519">
        <v>0</v>
      </c>
      <c r="FZ218" s="519">
        <v>0</v>
      </c>
      <c r="GA218" s="519">
        <v>0</v>
      </c>
      <c r="GB218" s="519">
        <v>0</v>
      </c>
      <c r="GC218" s="519">
        <v>0</v>
      </c>
      <c r="GD218" s="519">
        <v>0</v>
      </c>
      <c r="GE218" s="519">
        <v>0</v>
      </c>
      <c r="GF218" s="519">
        <v>0</v>
      </c>
      <c r="GG218" s="519">
        <v>0</v>
      </c>
      <c r="GH218" s="519">
        <v>0</v>
      </c>
      <c r="GI218" s="519">
        <v>0</v>
      </c>
      <c r="GJ218" s="519">
        <v>0</v>
      </c>
      <c r="GK218" s="519">
        <v>0</v>
      </c>
      <c r="GL218" s="519">
        <v>0</v>
      </c>
      <c r="GM218" s="519">
        <v>0</v>
      </c>
      <c r="GN218" s="519">
        <v>0</v>
      </c>
      <c r="GO218" s="519">
        <v>0</v>
      </c>
      <c r="GP218" s="519">
        <v>0</v>
      </c>
      <c r="GQ218" s="519">
        <v>0</v>
      </c>
      <c r="GR218" s="519">
        <v>0</v>
      </c>
      <c r="GS218" s="519">
        <v>0</v>
      </c>
      <c r="GT218" s="519">
        <v>0</v>
      </c>
      <c r="GU218" s="519">
        <v>0</v>
      </c>
      <c r="GV218" s="519">
        <v>0</v>
      </c>
      <c r="GW218" s="519">
        <v>0</v>
      </c>
      <c r="GX218" s="519">
        <v>0</v>
      </c>
      <c r="GY218" s="519">
        <v>0</v>
      </c>
      <c r="GZ218" s="519">
        <v>0</v>
      </c>
      <c r="HA218" s="519">
        <v>0</v>
      </c>
      <c r="HB218" s="519">
        <v>0</v>
      </c>
      <c r="HC218" s="519">
        <v>0</v>
      </c>
      <c r="HD218" s="519">
        <v>0</v>
      </c>
      <c r="HE218" s="519">
        <v>0</v>
      </c>
      <c r="HF218" s="519">
        <v>0</v>
      </c>
      <c r="HG218" s="519">
        <v>0</v>
      </c>
      <c r="HH218" s="519">
        <v>0</v>
      </c>
      <c r="HI218" s="519">
        <v>0</v>
      </c>
      <c r="HJ218" s="519">
        <v>0</v>
      </c>
      <c r="HK218" s="519">
        <v>0</v>
      </c>
      <c r="HL218" s="519">
        <v>0</v>
      </c>
      <c r="HM218" s="519">
        <v>0</v>
      </c>
      <c r="HN218" s="519">
        <v>0</v>
      </c>
      <c r="HO218" s="519">
        <v>0</v>
      </c>
      <c r="HP218" s="519">
        <v>0</v>
      </c>
      <c r="HQ218" s="519">
        <v>0</v>
      </c>
      <c r="HR218" s="519">
        <v>0</v>
      </c>
      <c r="HS218" s="519">
        <v>0</v>
      </c>
      <c r="HT218" s="519">
        <v>0</v>
      </c>
      <c r="HU218" s="519">
        <v>0</v>
      </c>
      <c r="HV218" s="519">
        <v>0</v>
      </c>
      <c r="HW218" s="519">
        <v>0</v>
      </c>
      <c r="HX218" s="519">
        <v>0</v>
      </c>
      <c r="HY218" s="519">
        <v>0</v>
      </c>
      <c r="HZ218" s="519">
        <v>0</v>
      </c>
      <c r="IA218" s="519">
        <v>0</v>
      </c>
      <c r="IB218" s="519">
        <v>0</v>
      </c>
      <c r="IC218" s="519">
        <v>0</v>
      </c>
      <c r="ID218" s="519">
        <v>0</v>
      </c>
      <c r="IE218" s="519">
        <v>0</v>
      </c>
      <c r="IF218" s="519">
        <v>0</v>
      </c>
      <c r="IG218" s="519">
        <v>0</v>
      </c>
      <c r="IH218" s="519">
        <v>0</v>
      </c>
      <c r="II218" s="519">
        <v>0</v>
      </c>
      <c r="IJ218" s="519">
        <v>0</v>
      </c>
      <c r="IK218" s="519">
        <v>0</v>
      </c>
    </row>
    <row r="219" spans="1:245" hidden="1">
      <c r="A219" s="337"/>
      <c r="B219" s="519" t="s">
        <v>1058</v>
      </c>
      <c r="C219" s="519"/>
      <c r="D219" s="519"/>
      <c r="E219" s="519"/>
      <c r="F219" s="519">
        <v>1</v>
      </c>
      <c r="G219" s="519"/>
      <c r="H219" s="519">
        <v>21</v>
      </c>
      <c r="I219" s="519">
        <v>7</v>
      </c>
      <c r="J219" s="519" t="str">
        <f t="shared" si="12"/>
        <v>SDN10012107</v>
      </c>
      <c r="K219" s="519">
        <v>776</v>
      </c>
      <c r="M219" s="337"/>
      <c r="N219" s="519" t="s">
        <v>1061</v>
      </c>
      <c r="O219" s="519" t="s">
        <v>1060</v>
      </c>
      <c r="P219" s="519">
        <v>38</v>
      </c>
      <c r="Q219" s="183" t="str">
        <f t="shared" si="10"/>
        <v>SDN150238</v>
      </c>
      <c r="R219" s="519">
        <v>0</v>
      </c>
      <c r="S219" s="519">
        <v>0</v>
      </c>
      <c r="T219" s="519">
        <v>0</v>
      </c>
      <c r="U219" s="519">
        <v>0</v>
      </c>
      <c r="V219" s="519">
        <v>0</v>
      </c>
      <c r="W219" s="519">
        <v>0</v>
      </c>
      <c r="X219" s="519">
        <v>0</v>
      </c>
      <c r="Y219" s="519">
        <v>0</v>
      </c>
      <c r="Z219" s="519">
        <v>0</v>
      </c>
      <c r="AA219" s="519">
        <v>0</v>
      </c>
      <c r="AB219" s="519">
        <v>0</v>
      </c>
      <c r="AC219" s="519">
        <v>0</v>
      </c>
      <c r="AD219" s="519">
        <v>0</v>
      </c>
      <c r="AE219" s="519">
        <v>0</v>
      </c>
      <c r="AF219" s="519">
        <v>0</v>
      </c>
      <c r="AG219" s="519">
        <v>0</v>
      </c>
      <c r="AH219" s="519">
        <v>0</v>
      </c>
      <c r="AI219" s="519">
        <v>0</v>
      </c>
      <c r="AJ219" s="519">
        <v>0</v>
      </c>
      <c r="AK219" s="519">
        <v>0</v>
      </c>
      <c r="AL219" s="519">
        <v>0</v>
      </c>
      <c r="AM219" s="519">
        <v>0</v>
      </c>
      <c r="AN219" s="519">
        <v>0</v>
      </c>
      <c r="AO219" s="519">
        <v>0</v>
      </c>
      <c r="AP219" s="519">
        <v>0</v>
      </c>
      <c r="AQ219" s="519">
        <v>0</v>
      </c>
      <c r="AR219" s="519">
        <v>0</v>
      </c>
      <c r="AS219" s="519">
        <v>0</v>
      </c>
      <c r="AT219" s="519">
        <v>0</v>
      </c>
      <c r="AU219" s="519">
        <v>10000</v>
      </c>
      <c r="AV219" s="519">
        <v>0</v>
      </c>
      <c r="AW219" s="519">
        <v>0</v>
      </c>
      <c r="AX219" s="519">
        <v>0</v>
      </c>
      <c r="AY219" s="519">
        <v>0</v>
      </c>
      <c r="AZ219" s="519">
        <v>0</v>
      </c>
      <c r="BA219" s="519">
        <v>0</v>
      </c>
      <c r="BB219" s="519">
        <v>0</v>
      </c>
      <c r="BC219" s="519">
        <v>0</v>
      </c>
      <c r="BD219" s="519">
        <v>0</v>
      </c>
      <c r="BE219" s="519">
        <v>0</v>
      </c>
      <c r="BF219" s="519">
        <v>0</v>
      </c>
      <c r="BG219" s="519">
        <v>0</v>
      </c>
      <c r="BH219" s="519">
        <v>0</v>
      </c>
      <c r="BI219" s="519">
        <v>0</v>
      </c>
      <c r="BJ219" s="519">
        <v>0</v>
      </c>
      <c r="BK219" s="519">
        <v>0</v>
      </c>
      <c r="BL219" s="519">
        <v>0</v>
      </c>
      <c r="BM219" s="519">
        <v>0</v>
      </c>
      <c r="BN219" s="519">
        <v>0</v>
      </c>
      <c r="BO219" s="519">
        <v>0</v>
      </c>
      <c r="BP219" s="519">
        <v>0</v>
      </c>
      <c r="BQ219" s="519">
        <v>0</v>
      </c>
      <c r="BR219" s="519">
        <v>0</v>
      </c>
      <c r="BS219" s="519">
        <v>0</v>
      </c>
      <c r="BT219" s="519">
        <v>0</v>
      </c>
      <c r="BU219" s="519">
        <v>0</v>
      </c>
      <c r="BV219" s="519">
        <v>0</v>
      </c>
      <c r="BW219" s="519">
        <v>0</v>
      </c>
      <c r="BX219" s="519">
        <v>0</v>
      </c>
      <c r="BY219" s="519">
        <v>0</v>
      </c>
      <c r="BZ219" s="519">
        <v>0</v>
      </c>
      <c r="CA219" s="519">
        <v>0</v>
      </c>
      <c r="CB219" s="519">
        <v>0</v>
      </c>
      <c r="CC219" s="519">
        <v>0</v>
      </c>
      <c r="CD219" s="519">
        <v>0</v>
      </c>
      <c r="CE219" s="519">
        <v>0</v>
      </c>
      <c r="CF219" s="519">
        <v>0</v>
      </c>
      <c r="CG219" s="519">
        <v>0</v>
      </c>
      <c r="CH219" s="519">
        <v>0</v>
      </c>
      <c r="CI219" s="519">
        <v>0</v>
      </c>
      <c r="CJ219" s="519">
        <v>0</v>
      </c>
      <c r="CK219" s="519">
        <v>0</v>
      </c>
      <c r="CL219" s="519">
        <v>0</v>
      </c>
      <c r="CM219" s="519">
        <v>0</v>
      </c>
      <c r="CN219" s="519">
        <v>0</v>
      </c>
      <c r="CO219" s="519">
        <v>0</v>
      </c>
      <c r="CP219" s="519">
        <v>0</v>
      </c>
      <c r="CQ219" s="519">
        <v>0</v>
      </c>
      <c r="CR219" s="519">
        <v>0</v>
      </c>
      <c r="CS219" s="519">
        <v>0</v>
      </c>
      <c r="CT219" s="519">
        <v>0</v>
      </c>
      <c r="CU219" s="519">
        <v>0</v>
      </c>
      <c r="CV219" s="519">
        <v>0</v>
      </c>
      <c r="CW219" s="519">
        <v>0</v>
      </c>
      <c r="CX219" s="519">
        <v>0</v>
      </c>
      <c r="CY219" s="519">
        <v>0</v>
      </c>
      <c r="CZ219" s="519">
        <v>0</v>
      </c>
      <c r="DA219" s="519">
        <v>0</v>
      </c>
      <c r="DB219" s="519">
        <v>0</v>
      </c>
      <c r="DC219" s="519">
        <v>0</v>
      </c>
      <c r="DD219" s="519">
        <v>0</v>
      </c>
      <c r="DE219" s="519">
        <v>0</v>
      </c>
      <c r="DF219" s="519">
        <v>0</v>
      </c>
      <c r="DG219" s="519">
        <v>0</v>
      </c>
      <c r="DH219" s="519">
        <v>0</v>
      </c>
      <c r="DI219" s="519">
        <v>0</v>
      </c>
      <c r="DJ219" s="519">
        <v>0</v>
      </c>
      <c r="DK219" s="519">
        <v>0</v>
      </c>
      <c r="DL219" s="519">
        <v>0</v>
      </c>
      <c r="DM219" s="519">
        <v>0</v>
      </c>
      <c r="DN219" s="519">
        <v>0</v>
      </c>
      <c r="DO219" s="519">
        <v>0</v>
      </c>
      <c r="DP219" s="519">
        <v>0</v>
      </c>
      <c r="DQ219" s="519">
        <v>0</v>
      </c>
      <c r="DR219" s="519">
        <v>0</v>
      </c>
      <c r="DS219" s="519">
        <v>0</v>
      </c>
      <c r="DT219" s="519">
        <v>0</v>
      </c>
      <c r="DU219" s="519">
        <v>0</v>
      </c>
      <c r="DV219" s="519">
        <v>0</v>
      </c>
      <c r="DW219" s="519">
        <v>0</v>
      </c>
      <c r="DX219" s="519">
        <v>0</v>
      </c>
      <c r="DY219" s="131"/>
      <c r="DZ219" s="337"/>
      <c r="EA219" s="519" t="s">
        <v>1061</v>
      </c>
      <c r="EB219" s="519" t="s">
        <v>1060</v>
      </c>
      <c r="EC219" s="519">
        <v>38</v>
      </c>
      <c r="ED219" s="521" t="str">
        <f t="shared" si="11"/>
        <v>SDN150238</v>
      </c>
      <c r="EE219" s="519">
        <v>10000</v>
      </c>
      <c r="EF219" s="519">
        <v>10000</v>
      </c>
      <c r="EG219" s="519">
        <v>10000</v>
      </c>
      <c r="EH219" s="519">
        <v>10000</v>
      </c>
      <c r="EI219" s="519">
        <v>10000</v>
      </c>
      <c r="EJ219" s="519">
        <v>10000</v>
      </c>
      <c r="EK219" s="519">
        <v>10000</v>
      </c>
      <c r="EL219" s="519">
        <v>10000</v>
      </c>
      <c r="EM219" s="519">
        <v>10000</v>
      </c>
      <c r="EN219" s="519">
        <v>10000</v>
      </c>
      <c r="EO219" s="519">
        <v>10000</v>
      </c>
      <c r="EP219" s="519">
        <v>10000</v>
      </c>
      <c r="EQ219" s="519">
        <v>10000</v>
      </c>
      <c r="ER219" s="519">
        <v>10000</v>
      </c>
      <c r="ES219" s="519">
        <v>10000</v>
      </c>
      <c r="ET219" s="519">
        <v>10000</v>
      </c>
      <c r="EU219" s="519">
        <v>10000</v>
      </c>
      <c r="EV219" s="519">
        <v>10000</v>
      </c>
      <c r="EW219" s="519">
        <v>10000</v>
      </c>
      <c r="EX219" s="519">
        <v>10000</v>
      </c>
      <c r="EY219" s="519">
        <v>10000</v>
      </c>
      <c r="EZ219" s="519">
        <v>10000</v>
      </c>
      <c r="FA219" s="519">
        <v>10000</v>
      </c>
      <c r="FB219" s="519">
        <v>10000</v>
      </c>
      <c r="FC219" s="519">
        <v>10000</v>
      </c>
      <c r="FD219" s="519">
        <v>10000</v>
      </c>
      <c r="FE219" s="519">
        <v>10000</v>
      </c>
      <c r="FF219" s="519">
        <v>10000</v>
      </c>
      <c r="FG219" s="519">
        <v>10000</v>
      </c>
      <c r="FH219" s="519">
        <v>10000</v>
      </c>
      <c r="FI219" s="519">
        <v>0</v>
      </c>
      <c r="FJ219" s="519">
        <v>0</v>
      </c>
      <c r="FK219" s="519">
        <v>0</v>
      </c>
      <c r="FL219" s="519">
        <v>0</v>
      </c>
      <c r="FM219" s="519">
        <v>0</v>
      </c>
      <c r="FN219" s="519">
        <v>0</v>
      </c>
      <c r="FO219" s="519">
        <v>0</v>
      </c>
      <c r="FP219" s="519">
        <v>0</v>
      </c>
      <c r="FQ219" s="519">
        <v>0</v>
      </c>
      <c r="FR219" s="519">
        <v>0</v>
      </c>
      <c r="FS219" s="519">
        <v>0</v>
      </c>
      <c r="FT219" s="519">
        <v>0</v>
      </c>
      <c r="FU219" s="519">
        <v>0</v>
      </c>
      <c r="FV219" s="519">
        <v>0</v>
      </c>
      <c r="FW219" s="519">
        <v>0</v>
      </c>
      <c r="FX219" s="519">
        <v>0</v>
      </c>
      <c r="FY219" s="519">
        <v>0</v>
      </c>
      <c r="FZ219" s="519">
        <v>0</v>
      </c>
      <c r="GA219" s="519">
        <v>0</v>
      </c>
      <c r="GB219" s="519">
        <v>0</v>
      </c>
      <c r="GC219" s="519">
        <v>0</v>
      </c>
      <c r="GD219" s="519">
        <v>0</v>
      </c>
      <c r="GE219" s="519">
        <v>0</v>
      </c>
      <c r="GF219" s="519">
        <v>0</v>
      </c>
      <c r="GG219" s="519">
        <v>0</v>
      </c>
      <c r="GH219" s="519">
        <v>0</v>
      </c>
      <c r="GI219" s="519">
        <v>0</v>
      </c>
      <c r="GJ219" s="519">
        <v>0</v>
      </c>
      <c r="GK219" s="519">
        <v>0</v>
      </c>
      <c r="GL219" s="519">
        <v>0</v>
      </c>
      <c r="GM219" s="519">
        <v>0</v>
      </c>
      <c r="GN219" s="519">
        <v>0</v>
      </c>
      <c r="GO219" s="519">
        <v>0</v>
      </c>
      <c r="GP219" s="519">
        <v>0</v>
      </c>
      <c r="GQ219" s="519">
        <v>0</v>
      </c>
      <c r="GR219" s="519">
        <v>0</v>
      </c>
      <c r="GS219" s="519">
        <v>0</v>
      </c>
      <c r="GT219" s="519">
        <v>0</v>
      </c>
      <c r="GU219" s="519">
        <v>0</v>
      </c>
      <c r="GV219" s="519">
        <v>0</v>
      </c>
      <c r="GW219" s="519">
        <v>0</v>
      </c>
      <c r="GX219" s="519">
        <v>0</v>
      </c>
      <c r="GY219" s="519">
        <v>0</v>
      </c>
      <c r="GZ219" s="519">
        <v>0</v>
      </c>
      <c r="HA219" s="519">
        <v>0</v>
      </c>
      <c r="HB219" s="519">
        <v>0</v>
      </c>
      <c r="HC219" s="519">
        <v>0</v>
      </c>
      <c r="HD219" s="519">
        <v>0</v>
      </c>
      <c r="HE219" s="519">
        <v>0</v>
      </c>
      <c r="HF219" s="519">
        <v>0</v>
      </c>
      <c r="HG219" s="519">
        <v>0</v>
      </c>
      <c r="HH219" s="519">
        <v>0</v>
      </c>
      <c r="HI219" s="519">
        <v>0</v>
      </c>
      <c r="HJ219" s="519">
        <v>0</v>
      </c>
      <c r="HK219" s="519">
        <v>0</v>
      </c>
      <c r="HL219" s="519">
        <v>0</v>
      </c>
      <c r="HM219" s="519">
        <v>0</v>
      </c>
      <c r="HN219" s="519">
        <v>0</v>
      </c>
      <c r="HO219" s="519">
        <v>0</v>
      </c>
      <c r="HP219" s="519">
        <v>0</v>
      </c>
      <c r="HQ219" s="519">
        <v>0</v>
      </c>
      <c r="HR219" s="519">
        <v>0</v>
      </c>
      <c r="HS219" s="519">
        <v>0</v>
      </c>
      <c r="HT219" s="519">
        <v>0</v>
      </c>
      <c r="HU219" s="519">
        <v>0</v>
      </c>
      <c r="HV219" s="519">
        <v>0</v>
      </c>
      <c r="HW219" s="519">
        <v>0</v>
      </c>
      <c r="HX219" s="519">
        <v>0</v>
      </c>
      <c r="HY219" s="519">
        <v>0</v>
      </c>
      <c r="HZ219" s="519">
        <v>0</v>
      </c>
      <c r="IA219" s="519">
        <v>0</v>
      </c>
      <c r="IB219" s="519">
        <v>0</v>
      </c>
      <c r="IC219" s="519">
        <v>0</v>
      </c>
      <c r="ID219" s="519">
        <v>0</v>
      </c>
      <c r="IE219" s="519">
        <v>0</v>
      </c>
      <c r="IF219" s="519">
        <v>0</v>
      </c>
      <c r="IG219" s="519">
        <v>0</v>
      </c>
      <c r="IH219" s="519">
        <v>0</v>
      </c>
      <c r="II219" s="519">
        <v>0</v>
      </c>
      <c r="IJ219" s="519">
        <v>0</v>
      </c>
      <c r="IK219" s="519">
        <v>0</v>
      </c>
    </row>
    <row r="220" spans="1:245" hidden="1">
      <c r="A220" s="337"/>
      <c r="B220" s="519" t="s">
        <v>1058</v>
      </c>
      <c r="C220" s="519"/>
      <c r="D220" s="519"/>
      <c r="E220" s="519"/>
      <c r="F220" s="519">
        <v>1</v>
      </c>
      <c r="G220" s="519"/>
      <c r="H220" s="519">
        <v>21</v>
      </c>
      <c r="I220" s="519">
        <v>8</v>
      </c>
      <c r="J220" s="519" t="str">
        <f t="shared" si="12"/>
        <v>SDN10012108</v>
      </c>
      <c r="K220" s="519">
        <v>776</v>
      </c>
      <c r="M220" s="337"/>
      <c r="N220" s="519" t="s">
        <v>1061</v>
      </c>
      <c r="O220" s="519" t="s">
        <v>1060</v>
      </c>
      <c r="P220" s="519">
        <v>39</v>
      </c>
      <c r="Q220" s="183" t="str">
        <f t="shared" si="10"/>
        <v>SDN150239</v>
      </c>
      <c r="R220" s="519">
        <v>0</v>
      </c>
      <c r="S220" s="519">
        <v>0</v>
      </c>
      <c r="T220" s="519">
        <v>0</v>
      </c>
      <c r="U220" s="519">
        <v>0</v>
      </c>
      <c r="V220" s="519">
        <v>0</v>
      </c>
      <c r="W220" s="519">
        <v>0</v>
      </c>
      <c r="X220" s="519">
        <v>0</v>
      </c>
      <c r="Y220" s="519">
        <v>0</v>
      </c>
      <c r="Z220" s="519">
        <v>0</v>
      </c>
      <c r="AA220" s="519">
        <v>0</v>
      </c>
      <c r="AB220" s="519">
        <v>0</v>
      </c>
      <c r="AC220" s="519">
        <v>0</v>
      </c>
      <c r="AD220" s="519">
        <v>0</v>
      </c>
      <c r="AE220" s="519">
        <v>0</v>
      </c>
      <c r="AF220" s="519">
        <v>0</v>
      </c>
      <c r="AG220" s="519">
        <v>0</v>
      </c>
      <c r="AH220" s="519">
        <v>0</v>
      </c>
      <c r="AI220" s="519">
        <v>0</v>
      </c>
      <c r="AJ220" s="519">
        <v>0</v>
      </c>
      <c r="AK220" s="519">
        <v>0</v>
      </c>
      <c r="AL220" s="519">
        <v>0</v>
      </c>
      <c r="AM220" s="519">
        <v>0</v>
      </c>
      <c r="AN220" s="519">
        <v>0</v>
      </c>
      <c r="AO220" s="519">
        <v>0</v>
      </c>
      <c r="AP220" s="519">
        <v>0</v>
      </c>
      <c r="AQ220" s="519">
        <v>0</v>
      </c>
      <c r="AR220" s="519">
        <v>0</v>
      </c>
      <c r="AS220" s="519">
        <v>0</v>
      </c>
      <c r="AT220" s="519">
        <v>0</v>
      </c>
      <c r="AU220" s="519">
        <v>10000</v>
      </c>
      <c r="AV220" s="519">
        <v>0</v>
      </c>
      <c r="AW220" s="519">
        <v>0</v>
      </c>
      <c r="AX220" s="519">
        <v>0</v>
      </c>
      <c r="AY220" s="519">
        <v>0</v>
      </c>
      <c r="AZ220" s="519">
        <v>0</v>
      </c>
      <c r="BA220" s="519">
        <v>0</v>
      </c>
      <c r="BB220" s="519">
        <v>0</v>
      </c>
      <c r="BC220" s="519">
        <v>0</v>
      </c>
      <c r="BD220" s="519">
        <v>0</v>
      </c>
      <c r="BE220" s="519">
        <v>0</v>
      </c>
      <c r="BF220" s="519">
        <v>0</v>
      </c>
      <c r="BG220" s="519">
        <v>0</v>
      </c>
      <c r="BH220" s="519">
        <v>0</v>
      </c>
      <c r="BI220" s="519">
        <v>0</v>
      </c>
      <c r="BJ220" s="519">
        <v>0</v>
      </c>
      <c r="BK220" s="519">
        <v>0</v>
      </c>
      <c r="BL220" s="519">
        <v>0</v>
      </c>
      <c r="BM220" s="519">
        <v>0</v>
      </c>
      <c r="BN220" s="519">
        <v>0</v>
      </c>
      <c r="BO220" s="519">
        <v>0</v>
      </c>
      <c r="BP220" s="519">
        <v>0</v>
      </c>
      <c r="BQ220" s="519">
        <v>0</v>
      </c>
      <c r="BR220" s="519">
        <v>0</v>
      </c>
      <c r="BS220" s="519">
        <v>0</v>
      </c>
      <c r="BT220" s="519">
        <v>0</v>
      </c>
      <c r="BU220" s="519">
        <v>0</v>
      </c>
      <c r="BV220" s="519">
        <v>0</v>
      </c>
      <c r="BW220" s="519">
        <v>0</v>
      </c>
      <c r="BX220" s="519">
        <v>0</v>
      </c>
      <c r="BY220" s="519">
        <v>0</v>
      </c>
      <c r="BZ220" s="519">
        <v>0</v>
      </c>
      <c r="CA220" s="519">
        <v>0</v>
      </c>
      <c r="CB220" s="519">
        <v>0</v>
      </c>
      <c r="CC220" s="519">
        <v>0</v>
      </c>
      <c r="CD220" s="519">
        <v>0</v>
      </c>
      <c r="CE220" s="519">
        <v>0</v>
      </c>
      <c r="CF220" s="519">
        <v>0</v>
      </c>
      <c r="CG220" s="519">
        <v>0</v>
      </c>
      <c r="CH220" s="519">
        <v>0</v>
      </c>
      <c r="CI220" s="519">
        <v>0</v>
      </c>
      <c r="CJ220" s="519">
        <v>0</v>
      </c>
      <c r="CK220" s="519">
        <v>0</v>
      </c>
      <c r="CL220" s="519">
        <v>0</v>
      </c>
      <c r="CM220" s="519">
        <v>0</v>
      </c>
      <c r="CN220" s="519">
        <v>0</v>
      </c>
      <c r="CO220" s="519">
        <v>0</v>
      </c>
      <c r="CP220" s="519">
        <v>0</v>
      </c>
      <c r="CQ220" s="519">
        <v>0</v>
      </c>
      <c r="CR220" s="519">
        <v>0</v>
      </c>
      <c r="CS220" s="519">
        <v>0</v>
      </c>
      <c r="CT220" s="519">
        <v>0</v>
      </c>
      <c r="CU220" s="519">
        <v>0</v>
      </c>
      <c r="CV220" s="519">
        <v>0</v>
      </c>
      <c r="CW220" s="519">
        <v>0</v>
      </c>
      <c r="CX220" s="519">
        <v>0</v>
      </c>
      <c r="CY220" s="519">
        <v>0</v>
      </c>
      <c r="CZ220" s="519">
        <v>0</v>
      </c>
      <c r="DA220" s="519">
        <v>0</v>
      </c>
      <c r="DB220" s="519">
        <v>0</v>
      </c>
      <c r="DC220" s="519">
        <v>0</v>
      </c>
      <c r="DD220" s="519">
        <v>0</v>
      </c>
      <c r="DE220" s="519">
        <v>0</v>
      </c>
      <c r="DF220" s="519">
        <v>0</v>
      </c>
      <c r="DG220" s="519">
        <v>0</v>
      </c>
      <c r="DH220" s="519">
        <v>0</v>
      </c>
      <c r="DI220" s="519">
        <v>0</v>
      </c>
      <c r="DJ220" s="519">
        <v>0</v>
      </c>
      <c r="DK220" s="519">
        <v>0</v>
      </c>
      <c r="DL220" s="519">
        <v>0</v>
      </c>
      <c r="DM220" s="519">
        <v>0</v>
      </c>
      <c r="DN220" s="519">
        <v>0</v>
      </c>
      <c r="DO220" s="519">
        <v>0</v>
      </c>
      <c r="DP220" s="519">
        <v>0</v>
      </c>
      <c r="DQ220" s="519">
        <v>0</v>
      </c>
      <c r="DR220" s="519">
        <v>0</v>
      </c>
      <c r="DS220" s="519">
        <v>0</v>
      </c>
      <c r="DT220" s="519">
        <v>0</v>
      </c>
      <c r="DU220" s="519">
        <v>0</v>
      </c>
      <c r="DV220" s="519">
        <v>0</v>
      </c>
      <c r="DW220" s="519">
        <v>0</v>
      </c>
      <c r="DX220" s="519">
        <v>0</v>
      </c>
      <c r="DY220" s="131"/>
      <c r="DZ220" s="337"/>
      <c r="EA220" s="519" t="s">
        <v>1061</v>
      </c>
      <c r="EB220" s="519" t="s">
        <v>1060</v>
      </c>
      <c r="EC220" s="519">
        <v>39</v>
      </c>
      <c r="ED220" s="521" t="str">
        <f t="shared" si="11"/>
        <v>SDN150239</v>
      </c>
      <c r="EE220" s="519">
        <v>10000</v>
      </c>
      <c r="EF220" s="519">
        <v>10000</v>
      </c>
      <c r="EG220" s="519">
        <v>10000</v>
      </c>
      <c r="EH220" s="519">
        <v>10000</v>
      </c>
      <c r="EI220" s="519">
        <v>10000</v>
      </c>
      <c r="EJ220" s="519">
        <v>10000</v>
      </c>
      <c r="EK220" s="519">
        <v>10000</v>
      </c>
      <c r="EL220" s="519">
        <v>10000</v>
      </c>
      <c r="EM220" s="519">
        <v>10000</v>
      </c>
      <c r="EN220" s="519">
        <v>10000</v>
      </c>
      <c r="EO220" s="519">
        <v>10000</v>
      </c>
      <c r="EP220" s="519">
        <v>10000</v>
      </c>
      <c r="EQ220" s="519">
        <v>10000</v>
      </c>
      <c r="ER220" s="519">
        <v>10000</v>
      </c>
      <c r="ES220" s="519">
        <v>10000</v>
      </c>
      <c r="ET220" s="519">
        <v>10000</v>
      </c>
      <c r="EU220" s="519">
        <v>10000</v>
      </c>
      <c r="EV220" s="519">
        <v>10000</v>
      </c>
      <c r="EW220" s="519">
        <v>10000</v>
      </c>
      <c r="EX220" s="519">
        <v>10000</v>
      </c>
      <c r="EY220" s="519">
        <v>10000</v>
      </c>
      <c r="EZ220" s="519">
        <v>10000</v>
      </c>
      <c r="FA220" s="519">
        <v>10000</v>
      </c>
      <c r="FB220" s="519">
        <v>10000</v>
      </c>
      <c r="FC220" s="519">
        <v>10000</v>
      </c>
      <c r="FD220" s="519">
        <v>10000</v>
      </c>
      <c r="FE220" s="519">
        <v>10000</v>
      </c>
      <c r="FF220" s="519">
        <v>10000</v>
      </c>
      <c r="FG220" s="519">
        <v>10000</v>
      </c>
      <c r="FH220" s="519">
        <v>10000</v>
      </c>
      <c r="FI220" s="519">
        <v>0</v>
      </c>
      <c r="FJ220" s="519">
        <v>0</v>
      </c>
      <c r="FK220" s="519">
        <v>0</v>
      </c>
      <c r="FL220" s="519">
        <v>0</v>
      </c>
      <c r="FM220" s="519">
        <v>0</v>
      </c>
      <c r="FN220" s="519">
        <v>0</v>
      </c>
      <c r="FO220" s="519">
        <v>0</v>
      </c>
      <c r="FP220" s="519">
        <v>0</v>
      </c>
      <c r="FQ220" s="519">
        <v>0</v>
      </c>
      <c r="FR220" s="519">
        <v>0</v>
      </c>
      <c r="FS220" s="519">
        <v>0</v>
      </c>
      <c r="FT220" s="519">
        <v>0</v>
      </c>
      <c r="FU220" s="519">
        <v>0</v>
      </c>
      <c r="FV220" s="519">
        <v>0</v>
      </c>
      <c r="FW220" s="519">
        <v>0</v>
      </c>
      <c r="FX220" s="519">
        <v>0</v>
      </c>
      <c r="FY220" s="519">
        <v>0</v>
      </c>
      <c r="FZ220" s="519">
        <v>0</v>
      </c>
      <c r="GA220" s="519">
        <v>0</v>
      </c>
      <c r="GB220" s="519">
        <v>0</v>
      </c>
      <c r="GC220" s="519">
        <v>0</v>
      </c>
      <c r="GD220" s="519">
        <v>0</v>
      </c>
      <c r="GE220" s="519">
        <v>0</v>
      </c>
      <c r="GF220" s="519">
        <v>0</v>
      </c>
      <c r="GG220" s="519">
        <v>0</v>
      </c>
      <c r="GH220" s="519">
        <v>0</v>
      </c>
      <c r="GI220" s="519">
        <v>0</v>
      </c>
      <c r="GJ220" s="519">
        <v>0</v>
      </c>
      <c r="GK220" s="519">
        <v>0</v>
      </c>
      <c r="GL220" s="519">
        <v>0</v>
      </c>
      <c r="GM220" s="519">
        <v>0</v>
      </c>
      <c r="GN220" s="519">
        <v>0</v>
      </c>
      <c r="GO220" s="519">
        <v>0</v>
      </c>
      <c r="GP220" s="519">
        <v>0</v>
      </c>
      <c r="GQ220" s="519">
        <v>0</v>
      </c>
      <c r="GR220" s="519">
        <v>0</v>
      </c>
      <c r="GS220" s="519">
        <v>0</v>
      </c>
      <c r="GT220" s="519">
        <v>0</v>
      </c>
      <c r="GU220" s="519">
        <v>0</v>
      </c>
      <c r="GV220" s="519">
        <v>0</v>
      </c>
      <c r="GW220" s="519">
        <v>0</v>
      </c>
      <c r="GX220" s="519">
        <v>0</v>
      </c>
      <c r="GY220" s="519">
        <v>0</v>
      </c>
      <c r="GZ220" s="519">
        <v>0</v>
      </c>
      <c r="HA220" s="519">
        <v>0</v>
      </c>
      <c r="HB220" s="519">
        <v>0</v>
      </c>
      <c r="HC220" s="519">
        <v>0</v>
      </c>
      <c r="HD220" s="519">
        <v>0</v>
      </c>
      <c r="HE220" s="519">
        <v>0</v>
      </c>
      <c r="HF220" s="519">
        <v>0</v>
      </c>
      <c r="HG220" s="519">
        <v>0</v>
      </c>
      <c r="HH220" s="519">
        <v>0</v>
      </c>
      <c r="HI220" s="519">
        <v>0</v>
      </c>
      <c r="HJ220" s="519">
        <v>0</v>
      </c>
      <c r="HK220" s="519">
        <v>0</v>
      </c>
      <c r="HL220" s="519">
        <v>0</v>
      </c>
      <c r="HM220" s="519">
        <v>0</v>
      </c>
      <c r="HN220" s="519">
        <v>0</v>
      </c>
      <c r="HO220" s="519">
        <v>0</v>
      </c>
      <c r="HP220" s="519">
        <v>0</v>
      </c>
      <c r="HQ220" s="519">
        <v>0</v>
      </c>
      <c r="HR220" s="519">
        <v>0</v>
      </c>
      <c r="HS220" s="519">
        <v>0</v>
      </c>
      <c r="HT220" s="519">
        <v>0</v>
      </c>
      <c r="HU220" s="519">
        <v>0</v>
      </c>
      <c r="HV220" s="519">
        <v>0</v>
      </c>
      <c r="HW220" s="519">
        <v>0</v>
      </c>
      <c r="HX220" s="519">
        <v>0</v>
      </c>
      <c r="HY220" s="519">
        <v>0</v>
      </c>
      <c r="HZ220" s="519">
        <v>0</v>
      </c>
      <c r="IA220" s="519">
        <v>0</v>
      </c>
      <c r="IB220" s="519">
        <v>0</v>
      </c>
      <c r="IC220" s="519">
        <v>0</v>
      </c>
      <c r="ID220" s="519">
        <v>0</v>
      </c>
      <c r="IE220" s="519">
        <v>0</v>
      </c>
      <c r="IF220" s="519">
        <v>0</v>
      </c>
      <c r="IG220" s="519">
        <v>0</v>
      </c>
      <c r="IH220" s="519">
        <v>0</v>
      </c>
      <c r="II220" s="519">
        <v>0</v>
      </c>
      <c r="IJ220" s="519">
        <v>0</v>
      </c>
      <c r="IK220" s="519">
        <v>0</v>
      </c>
    </row>
    <row r="221" spans="1:245" hidden="1">
      <c r="A221" s="337"/>
      <c r="B221" s="519" t="s">
        <v>1058</v>
      </c>
      <c r="C221" s="519"/>
      <c r="D221" s="519"/>
      <c r="E221" s="519"/>
      <c r="F221" s="519">
        <v>1</v>
      </c>
      <c r="G221" s="519"/>
      <c r="H221" s="519">
        <v>21</v>
      </c>
      <c r="I221" s="519">
        <v>9</v>
      </c>
      <c r="J221" s="519" t="str">
        <f t="shared" si="12"/>
        <v>SDN10012109</v>
      </c>
      <c r="K221" s="519">
        <v>776</v>
      </c>
      <c r="M221" s="337"/>
      <c r="N221" s="519" t="s">
        <v>1061</v>
      </c>
      <c r="O221" s="519" t="s">
        <v>1060</v>
      </c>
      <c r="P221" s="519">
        <v>40</v>
      </c>
      <c r="Q221" s="183" t="str">
        <f t="shared" si="10"/>
        <v>SDN150240</v>
      </c>
      <c r="R221" s="519">
        <v>0</v>
      </c>
      <c r="S221" s="519">
        <v>0</v>
      </c>
      <c r="T221" s="519">
        <v>0</v>
      </c>
      <c r="U221" s="519">
        <v>0</v>
      </c>
      <c r="V221" s="519">
        <v>0</v>
      </c>
      <c r="W221" s="519">
        <v>0</v>
      </c>
      <c r="X221" s="519">
        <v>0</v>
      </c>
      <c r="Y221" s="519">
        <v>0</v>
      </c>
      <c r="Z221" s="519">
        <v>0</v>
      </c>
      <c r="AA221" s="519">
        <v>0</v>
      </c>
      <c r="AB221" s="519">
        <v>0</v>
      </c>
      <c r="AC221" s="519">
        <v>0</v>
      </c>
      <c r="AD221" s="519">
        <v>0</v>
      </c>
      <c r="AE221" s="519">
        <v>0</v>
      </c>
      <c r="AF221" s="519">
        <v>0</v>
      </c>
      <c r="AG221" s="519">
        <v>0</v>
      </c>
      <c r="AH221" s="519">
        <v>0</v>
      </c>
      <c r="AI221" s="519">
        <v>0</v>
      </c>
      <c r="AJ221" s="519">
        <v>0</v>
      </c>
      <c r="AK221" s="519">
        <v>0</v>
      </c>
      <c r="AL221" s="519">
        <v>0</v>
      </c>
      <c r="AM221" s="519">
        <v>0</v>
      </c>
      <c r="AN221" s="519">
        <v>0</v>
      </c>
      <c r="AO221" s="519">
        <v>0</v>
      </c>
      <c r="AP221" s="519">
        <v>0</v>
      </c>
      <c r="AQ221" s="519">
        <v>0</v>
      </c>
      <c r="AR221" s="519">
        <v>0</v>
      </c>
      <c r="AS221" s="519">
        <v>0</v>
      </c>
      <c r="AT221" s="519">
        <v>0</v>
      </c>
      <c r="AU221" s="519">
        <v>10000</v>
      </c>
      <c r="AV221" s="519">
        <v>0</v>
      </c>
      <c r="AW221" s="519">
        <v>0</v>
      </c>
      <c r="AX221" s="519">
        <v>0</v>
      </c>
      <c r="AY221" s="519">
        <v>0</v>
      </c>
      <c r="AZ221" s="519">
        <v>0</v>
      </c>
      <c r="BA221" s="519">
        <v>0</v>
      </c>
      <c r="BB221" s="519">
        <v>0</v>
      </c>
      <c r="BC221" s="519">
        <v>0</v>
      </c>
      <c r="BD221" s="519">
        <v>0</v>
      </c>
      <c r="BE221" s="519">
        <v>0</v>
      </c>
      <c r="BF221" s="519">
        <v>0</v>
      </c>
      <c r="BG221" s="519">
        <v>0</v>
      </c>
      <c r="BH221" s="519">
        <v>0</v>
      </c>
      <c r="BI221" s="519">
        <v>0</v>
      </c>
      <c r="BJ221" s="519">
        <v>0</v>
      </c>
      <c r="BK221" s="519">
        <v>0</v>
      </c>
      <c r="BL221" s="519">
        <v>0</v>
      </c>
      <c r="BM221" s="519">
        <v>0</v>
      </c>
      <c r="BN221" s="519">
        <v>0</v>
      </c>
      <c r="BO221" s="519">
        <v>0</v>
      </c>
      <c r="BP221" s="519">
        <v>0</v>
      </c>
      <c r="BQ221" s="519">
        <v>0</v>
      </c>
      <c r="BR221" s="519">
        <v>0</v>
      </c>
      <c r="BS221" s="519">
        <v>0</v>
      </c>
      <c r="BT221" s="519">
        <v>0</v>
      </c>
      <c r="BU221" s="519">
        <v>0</v>
      </c>
      <c r="BV221" s="519">
        <v>0</v>
      </c>
      <c r="BW221" s="519">
        <v>0</v>
      </c>
      <c r="BX221" s="519">
        <v>0</v>
      </c>
      <c r="BY221" s="519">
        <v>0</v>
      </c>
      <c r="BZ221" s="519">
        <v>0</v>
      </c>
      <c r="CA221" s="519">
        <v>0</v>
      </c>
      <c r="CB221" s="519">
        <v>0</v>
      </c>
      <c r="CC221" s="519">
        <v>0</v>
      </c>
      <c r="CD221" s="519">
        <v>0</v>
      </c>
      <c r="CE221" s="519">
        <v>0</v>
      </c>
      <c r="CF221" s="519">
        <v>0</v>
      </c>
      <c r="CG221" s="519">
        <v>0</v>
      </c>
      <c r="CH221" s="519">
        <v>0</v>
      </c>
      <c r="CI221" s="519">
        <v>0</v>
      </c>
      <c r="CJ221" s="519">
        <v>0</v>
      </c>
      <c r="CK221" s="519">
        <v>0</v>
      </c>
      <c r="CL221" s="519">
        <v>0</v>
      </c>
      <c r="CM221" s="519">
        <v>0</v>
      </c>
      <c r="CN221" s="519">
        <v>0</v>
      </c>
      <c r="CO221" s="519">
        <v>0</v>
      </c>
      <c r="CP221" s="519">
        <v>0</v>
      </c>
      <c r="CQ221" s="519">
        <v>0</v>
      </c>
      <c r="CR221" s="519">
        <v>0</v>
      </c>
      <c r="CS221" s="519">
        <v>0</v>
      </c>
      <c r="CT221" s="519">
        <v>0</v>
      </c>
      <c r="CU221" s="519">
        <v>0</v>
      </c>
      <c r="CV221" s="519">
        <v>0</v>
      </c>
      <c r="CW221" s="519">
        <v>0</v>
      </c>
      <c r="CX221" s="519">
        <v>0</v>
      </c>
      <c r="CY221" s="519">
        <v>0</v>
      </c>
      <c r="CZ221" s="519">
        <v>0</v>
      </c>
      <c r="DA221" s="519">
        <v>0</v>
      </c>
      <c r="DB221" s="519">
        <v>0</v>
      </c>
      <c r="DC221" s="519">
        <v>0</v>
      </c>
      <c r="DD221" s="519">
        <v>0</v>
      </c>
      <c r="DE221" s="519">
        <v>0</v>
      </c>
      <c r="DF221" s="519">
        <v>0</v>
      </c>
      <c r="DG221" s="519">
        <v>0</v>
      </c>
      <c r="DH221" s="519">
        <v>0</v>
      </c>
      <c r="DI221" s="519">
        <v>0</v>
      </c>
      <c r="DJ221" s="519">
        <v>0</v>
      </c>
      <c r="DK221" s="519">
        <v>0</v>
      </c>
      <c r="DL221" s="519">
        <v>0</v>
      </c>
      <c r="DM221" s="519">
        <v>0</v>
      </c>
      <c r="DN221" s="519">
        <v>0</v>
      </c>
      <c r="DO221" s="519">
        <v>0</v>
      </c>
      <c r="DP221" s="519">
        <v>0</v>
      </c>
      <c r="DQ221" s="519">
        <v>0</v>
      </c>
      <c r="DR221" s="519">
        <v>0</v>
      </c>
      <c r="DS221" s="519">
        <v>0</v>
      </c>
      <c r="DT221" s="519">
        <v>0</v>
      </c>
      <c r="DU221" s="519">
        <v>0</v>
      </c>
      <c r="DV221" s="519">
        <v>0</v>
      </c>
      <c r="DW221" s="519">
        <v>0</v>
      </c>
      <c r="DX221" s="519">
        <v>0</v>
      </c>
      <c r="DY221" s="131"/>
      <c r="DZ221" s="337"/>
      <c r="EA221" s="519" t="s">
        <v>1061</v>
      </c>
      <c r="EB221" s="519" t="s">
        <v>1060</v>
      </c>
      <c r="EC221" s="519">
        <v>40</v>
      </c>
      <c r="ED221" s="521" t="str">
        <f t="shared" si="11"/>
        <v>SDN150240</v>
      </c>
      <c r="EE221" s="519">
        <v>10000</v>
      </c>
      <c r="EF221" s="519">
        <v>10000</v>
      </c>
      <c r="EG221" s="519">
        <v>10000</v>
      </c>
      <c r="EH221" s="519">
        <v>10000</v>
      </c>
      <c r="EI221" s="519">
        <v>10000</v>
      </c>
      <c r="EJ221" s="519">
        <v>10000</v>
      </c>
      <c r="EK221" s="519">
        <v>10000</v>
      </c>
      <c r="EL221" s="519">
        <v>10000</v>
      </c>
      <c r="EM221" s="519">
        <v>10000</v>
      </c>
      <c r="EN221" s="519">
        <v>10000</v>
      </c>
      <c r="EO221" s="519">
        <v>10000</v>
      </c>
      <c r="EP221" s="519">
        <v>10000</v>
      </c>
      <c r="EQ221" s="519">
        <v>10000</v>
      </c>
      <c r="ER221" s="519">
        <v>10000</v>
      </c>
      <c r="ES221" s="519">
        <v>10000</v>
      </c>
      <c r="ET221" s="519">
        <v>10000</v>
      </c>
      <c r="EU221" s="519">
        <v>10000</v>
      </c>
      <c r="EV221" s="519">
        <v>10000</v>
      </c>
      <c r="EW221" s="519">
        <v>10000</v>
      </c>
      <c r="EX221" s="519">
        <v>10000</v>
      </c>
      <c r="EY221" s="519">
        <v>10000</v>
      </c>
      <c r="EZ221" s="519">
        <v>10000</v>
      </c>
      <c r="FA221" s="519">
        <v>10000</v>
      </c>
      <c r="FB221" s="519">
        <v>10000</v>
      </c>
      <c r="FC221" s="519">
        <v>10000</v>
      </c>
      <c r="FD221" s="519">
        <v>10000</v>
      </c>
      <c r="FE221" s="519">
        <v>10000</v>
      </c>
      <c r="FF221" s="519">
        <v>10000</v>
      </c>
      <c r="FG221" s="519">
        <v>10000</v>
      </c>
      <c r="FH221" s="519">
        <v>10000</v>
      </c>
      <c r="FI221" s="519">
        <v>0</v>
      </c>
      <c r="FJ221" s="519">
        <v>0</v>
      </c>
      <c r="FK221" s="519">
        <v>0</v>
      </c>
      <c r="FL221" s="519">
        <v>0</v>
      </c>
      <c r="FM221" s="519">
        <v>0</v>
      </c>
      <c r="FN221" s="519">
        <v>0</v>
      </c>
      <c r="FO221" s="519">
        <v>0</v>
      </c>
      <c r="FP221" s="519">
        <v>0</v>
      </c>
      <c r="FQ221" s="519">
        <v>0</v>
      </c>
      <c r="FR221" s="519">
        <v>0</v>
      </c>
      <c r="FS221" s="519">
        <v>0</v>
      </c>
      <c r="FT221" s="519">
        <v>0</v>
      </c>
      <c r="FU221" s="519">
        <v>0</v>
      </c>
      <c r="FV221" s="519">
        <v>0</v>
      </c>
      <c r="FW221" s="519">
        <v>0</v>
      </c>
      <c r="FX221" s="519">
        <v>0</v>
      </c>
      <c r="FY221" s="519">
        <v>0</v>
      </c>
      <c r="FZ221" s="519">
        <v>0</v>
      </c>
      <c r="GA221" s="519">
        <v>0</v>
      </c>
      <c r="GB221" s="519">
        <v>0</v>
      </c>
      <c r="GC221" s="519">
        <v>0</v>
      </c>
      <c r="GD221" s="519">
        <v>0</v>
      </c>
      <c r="GE221" s="519">
        <v>0</v>
      </c>
      <c r="GF221" s="519">
        <v>0</v>
      </c>
      <c r="GG221" s="519">
        <v>0</v>
      </c>
      <c r="GH221" s="519">
        <v>0</v>
      </c>
      <c r="GI221" s="519">
        <v>0</v>
      </c>
      <c r="GJ221" s="519">
        <v>0</v>
      </c>
      <c r="GK221" s="519">
        <v>0</v>
      </c>
      <c r="GL221" s="519">
        <v>0</v>
      </c>
      <c r="GM221" s="519">
        <v>0</v>
      </c>
      <c r="GN221" s="519">
        <v>0</v>
      </c>
      <c r="GO221" s="519">
        <v>0</v>
      </c>
      <c r="GP221" s="519">
        <v>0</v>
      </c>
      <c r="GQ221" s="519">
        <v>0</v>
      </c>
      <c r="GR221" s="519">
        <v>0</v>
      </c>
      <c r="GS221" s="519">
        <v>0</v>
      </c>
      <c r="GT221" s="519">
        <v>0</v>
      </c>
      <c r="GU221" s="519">
        <v>0</v>
      </c>
      <c r="GV221" s="519">
        <v>0</v>
      </c>
      <c r="GW221" s="519">
        <v>0</v>
      </c>
      <c r="GX221" s="519">
        <v>0</v>
      </c>
      <c r="GY221" s="519">
        <v>0</v>
      </c>
      <c r="GZ221" s="519">
        <v>0</v>
      </c>
      <c r="HA221" s="519">
        <v>0</v>
      </c>
      <c r="HB221" s="519">
        <v>0</v>
      </c>
      <c r="HC221" s="519">
        <v>0</v>
      </c>
      <c r="HD221" s="519">
        <v>0</v>
      </c>
      <c r="HE221" s="519">
        <v>0</v>
      </c>
      <c r="HF221" s="519">
        <v>0</v>
      </c>
      <c r="HG221" s="519">
        <v>0</v>
      </c>
      <c r="HH221" s="519">
        <v>0</v>
      </c>
      <c r="HI221" s="519">
        <v>0</v>
      </c>
      <c r="HJ221" s="519">
        <v>0</v>
      </c>
      <c r="HK221" s="519">
        <v>0</v>
      </c>
      <c r="HL221" s="519">
        <v>0</v>
      </c>
      <c r="HM221" s="519">
        <v>0</v>
      </c>
      <c r="HN221" s="519">
        <v>0</v>
      </c>
      <c r="HO221" s="519">
        <v>0</v>
      </c>
      <c r="HP221" s="519">
        <v>0</v>
      </c>
      <c r="HQ221" s="519">
        <v>0</v>
      </c>
      <c r="HR221" s="519">
        <v>0</v>
      </c>
      <c r="HS221" s="519">
        <v>0</v>
      </c>
      <c r="HT221" s="519">
        <v>0</v>
      </c>
      <c r="HU221" s="519">
        <v>0</v>
      </c>
      <c r="HV221" s="519">
        <v>0</v>
      </c>
      <c r="HW221" s="519">
        <v>0</v>
      </c>
      <c r="HX221" s="519">
        <v>0</v>
      </c>
      <c r="HY221" s="519">
        <v>0</v>
      </c>
      <c r="HZ221" s="519">
        <v>0</v>
      </c>
      <c r="IA221" s="519">
        <v>0</v>
      </c>
      <c r="IB221" s="519">
        <v>0</v>
      </c>
      <c r="IC221" s="519">
        <v>0</v>
      </c>
      <c r="ID221" s="519">
        <v>0</v>
      </c>
      <c r="IE221" s="519">
        <v>0</v>
      </c>
      <c r="IF221" s="519">
        <v>0</v>
      </c>
      <c r="IG221" s="519">
        <v>0</v>
      </c>
      <c r="IH221" s="519">
        <v>0</v>
      </c>
      <c r="II221" s="519">
        <v>0</v>
      </c>
      <c r="IJ221" s="519">
        <v>0</v>
      </c>
      <c r="IK221" s="519">
        <v>0</v>
      </c>
    </row>
    <row r="222" spans="1:245" hidden="1">
      <c r="A222" s="337"/>
      <c r="B222" s="519" t="s">
        <v>1058</v>
      </c>
      <c r="C222" s="519"/>
      <c r="D222" s="519"/>
      <c r="E222" s="519"/>
      <c r="F222" s="519">
        <v>1</v>
      </c>
      <c r="G222" s="519"/>
      <c r="H222" s="519">
        <v>21</v>
      </c>
      <c r="I222" s="519">
        <v>10</v>
      </c>
      <c r="J222" s="519" t="str">
        <f t="shared" si="12"/>
        <v>SDN10012110</v>
      </c>
      <c r="K222" s="519">
        <v>776</v>
      </c>
      <c r="M222" s="337"/>
      <c r="N222" s="519" t="s">
        <v>1061</v>
      </c>
      <c r="O222" s="519" t="s">
        <v>1060</v>
      </c>
      <c r="P222" s="519">
        <v>41</v>
      </c>
      <c r="Q222" s="183" t="str">
        <f t="shared" si="10"/>
        <v>SDN150241</v>
      </c>
      <c r="R222" s="519">
        <v>0</v>
      </c>
      <c r="S222" s="519">
        <v>0</v>
      </c>
      <c r="T222" s="519">
        <v>0</v>
      </c>
      <c r="U222" s="519">
        <v>0</v>
      </c>
      <c r="V222" s="519">
        <v>0</v>
      </c>
      <c r="W222" s="519">
        <v>0</v>
      </c>
      <c r="X222" s="519">
        <v>0</v>
      </c>
      <c r="Y222" s="519">
        <v>0</v>
      </c>
      <c r="Z222" s="519">
        <v>0</v>
      </c>
      <c r="AA222" s="519">
        <v>0</v>
      </c>
      <c r="AB222" s="519">
        <v>0</v>
      </c>
      <c r="AC222" s="519">
        <v>0</v>
      </c>
      <c r="AD222" s="519">
        <v>0</v>
      </c>
      <c r="AE222" s="519">
        <v>0</v>
      </c>
      <c r="AF222" s="519">
        <v>0</v>
      </c>
      <c r="AG222" s="519">
        <v>0</v>
      </c>
      <c r="AH222" s="519">
        <v>0</v>
      </c>
      <c r="AI222" s="519">
        <v>0</v>
      </c>
      <c r="AJ222" s="519">
        <v>0</v>
      </c>
      <c r="AK222" s="519">
        <v>0</v>
      </c>
      <c r="AL222" s="519">
        <v>0</v>
      </c>
      <c r="AM222" s="519">
        <v>0</v>
      </c>
      <c r="AN222" s="519">
        <v>0</v>
      </c>
      <c r="AO222" s="519">
        <v>0</v>
      </c>
      <c r="AP222" s="519">
        <v>0</v>
      </c>
      <c r="AQ222" s="519">
        <v>0</v>
      </c>
      <c r="AR222" s="519">
        <v>0</v>
      </c>
      <c r="AS222" s="519">
        <v>0</v>
      </c>
      <c r="AT222" s="519">
        <v>0</v>
      </c>
      <c r="AU222" s="519">
        <v>10000</v>
      </c>
      <c r="AV222" s="519">
        <v>0</v>
      </c>
      <c r="AW222" s="519">
        <v>0</v>
      </c>
      <c r="AX222" s="519">
        <v>0</v>
      </c>
      <c r="AY222" s="519">
        <v>0</v>
      </c>
      <c r="AZ222" s="519">
        <v>0</v>
      </c>
      <c r="BA222" s="519">
        <v>0</v>
      </c>
      <c r="BB222" s="519">
        <v>0</v>
      </c>
      <c r="BC222" s="519">
        <v>0</v>
      </c>
      <c r="BD222" s="519">
        <v>0</v>
      </c>
      <c r="BE222" s="519">
        <v>0</v>
      </c>
      <c r="BF222" s="519">
        <v>0</v>
      </c>
      <c r="BG222" s="519">
        <v>0</v>
      </c>
      <c r="BH222" s="519">
        <v>0</v>
      </c>
      <c r="BI222" s="519">
        <v>0</v>
      </c>
      <c r="BJ222" s="519">
        <v>0</v>
      </c>
      <c r="BK222" s="519">
        <v>0</v>
      </c>
      <c r="BL222" s="519">
        <v>0</v>
      </c>
      <c r="BM222" s="519">
        <v>0</v>
      </c>
      <c r="BN222" s="519">
        <v>0</v>
      </c>
      <c r="BO222" s="519">
        <v>0</v>
      </c>
      <c r="BP222" s="519">
        <v>0</v>
      </c>
      <c r="BQ222" s="519">
        <v>0</v>
      </c>
      <c r="BR222" s="519">
        <v>0</v>
      </c>
      <c r="BS222" s="519">
        <v>0</v>
      </c>
      <c r="BT222" s="519">
        <v>0</v>
      </c>
      <c r="BU222" s="519">
        <v>0</v>
      </c>
      <c r="BV222" s="519">
        <v>0</v>
      </c>
      <c r="BW222" s="519">
        <v>0</v>
      </c>
      <c r="BX222" s="519">
        <v>0</v>
      </c>
      <c r="BY222" s="519">
        <v>0</v>
      </c>
      <c r="BZ222" s="519">
        <v>0</v>
      </c>
      <c r="CA222" s="519">
        <v>0</v>
      </c>
      <c r="CB222" s="519">
        <v>0</v>
      </c>
      <c r="CC222" s="519">
        <v>0</v>
      </c>
      <c r="CD222" s="519">
        <v>0</v>
      </c>
      <c r="CE222" s="519">
        <v>0</v>
      </c>
      <c r="CF222" s="519">
        <v>0</v>
      </c>
      <c r="CG222" s="519">
        <v>0</v>
      </c>
      <c r="CH222" s="519">
        <v>0</v>
      </c>
      <c r="CI222" s="519">
        <v>0</v>
      </c>
      <c r="CJ222" s="519">
        <v>0</v>
      </c>
      <c r="CK222" s="519">
        <v>0</v>
      </c>
      <c r="CL222" s="519">
        <v>0</v>
      </c>
      <c r="CM222" s="519">
        <v>0</v>
      </c>
      <c r="CN222" s="519">
        <v>0</v>
      </c>
      <c r="CO222" s="519">
        <v>0</v>
      </c>
      <c r="CP222" s="519">
        <v>0</v>
      </c>
      <c r="CQ222" s="519">
        <v>0</v>
      </c>
      <c r="CR222" s="519">
        <v>0</v>
      </c>
      <c r="CS222" s="519">
        <v>0</v>
      </c>
      <c r="CT222" s="519">
        <v>0</v>
      </c>
      <c r="CU222" s="519">
        <v>0</v>
      </c>
      <c r="CV222" s="519">
        <v>0</v>
      </c>
      <c r="CW222" s="519">
        <v>0</v>
      </c>
      <c r="CX222" s="519">
        <v>0</v>
      </c>
      <c r="CY222" s="519">
        <v>0</v>
      </c>
      <c r="CZ222" s="519">
        <v>0</v>
      </c>
      <c r="DA222" s="519">
        <v>0</v>
      </c>
      <c r="DB222" s="519">
        <v>0</v>
      </c>
      <c r="DC222" s="519">
        <v>0</v>
      </c>
      <c r="DD222" s="519">
        <v>0</v>
      </c>
      <c r="DE222" s="519">
        <v>0</v>
      </c>
      <c r="DF222" s="519">
        <v>0</v>
      </c>
      <c r="DG222" s="519">
        <v>0</v>
      </c>
      <c r="DH222" s="519">
        <v>0</v>
      </c>
      <c r="DI222" s="519">
        <v>0</v>
      </c>
      <c r="DJ222" s="519">
        <v>0</v>
      </c>
      <c r="DK222" s="519">
        <v>0</v>
      </c>
      <c r="DL222" s="519">
        <v>0</v>
      </c>
      <c r="DM222" s="519">
        <v>0</v>
      </c>
      <c r="DN222" s="519">
        <v>0</v>
      </c>
      <c r="DO222" s="519">
        <v>0</v>
      </c>
      <c r="DP222" s="519">
        <v>0</v>
      </c>
      <c r="DQ222" s="519">
        <v>0</v>
      </c>
      <c r="DR222" s="519">
        <v>0</v>
      </c>
      <c r="DS222" s="519">
        <v>0</v>
      </c>
      <c r="DT222" s="519">
        <v>0</v>
      </c>
      <c r="DU222" s="519">
        <v>0</v>
      </c>
      <c r="DV222" s="519">
        <v>0</v>
      </c>
      <c r="DW222" s="519">
        <v>0</v>
      </c>
      <c r="DX222" s="519">
        <v>0</v>
      </c>
      <c r="DY222" s="131"/>
      <c r="DZ222" s="337"/>
      <c r="EA222" s="519" t="s">
        <v>1061</v>
      </c>
      <c r="EB222" s="519" t="s">
        <v>1060</v>
      </c>
      <c r="EC222" s="519">
        <v>41</v>
      </c>
      <c r="ED222" s="521" t="str">
        <f t="shared" si="11"/>
        <v>SDN150241</v>
      </c>
      <c r="EE222" s="519">
        <v>10000</v>
      </c>
      <c r="EF222" s="519">
        <v>10000</v>
      </c>
      <c r="EG222" s="519">
        <v>10000</v>
      </c>
      <c r="EH222" s="519">
        <v>10000</v>
      </c>
      <c r="EI222" s="519">
        <v>10000</v>
      </c>
      <c r="EJ222" s="519">
        <v>10000</v>
      </c>
      <c r="EK222" s="519">
        <v>10000</v>
      </c>
      <c r="EL222" s="519">
        <v>10000</v>
      </c>
      <c r="EM222" s="519">
        <v>10000</v>
      </c>
      <c r="EN222" s="519">
        <v>10000</v>
      </c>
      <c r="EO222" s="519">
        <v>10000</v>
      </c>
      <c r="EP222" s="519">
        <v>10000</v>
      </c>
      <c r="EQ222" s="519">
        <v>10000</v>
      </c>
      <c r="ER222" s="519">
        <v>10000</v>
      </c>
      <c r="ES222" s="519">
        <v>10000</v>
      </c>
      <c r="ET222" s="519">
        <v>10000</v>
      </c>
      <c r="EU222" s="519">
        <v>10000</v>
      </c>
      <c r="EV222" s="519">
        <v>10000</v>
      </c>
      <c r="EW222" s="519">
        <v>10000</v>
      </c>
      <c r="EX222" s="519">
        <v>10000</v>
      </c>
      <c r="EY222" s="519">
        <v>10000</v>
      </c>
      <c r="EZ222" s="519">
        <v>10000</v>
      </c>
      <c r="FA222" s="519">
        <v>10000</v>
      </c>
      <c r="FB222" s="519">
        <v>10000</v>
      </c>
      <c r="FC222" s="519">
        <v>10000</v>
      </c>
      <c r="FD222" s="519">
        <v>10000</v>
      </c>
      <c r="FE222" s="519">
        <v>10000</v>
      </c>
      <c r="FF222" s="519">
        <v>10000</v>
      </c>
      <c r="FG222" s="519">
        <v>10000</v>
      </c>
      <c r="FH222" s="519">
        <v>10000</v>
      </c>
      <c r="FI222" s="519">
        <v>0</v>
      </c>
      <c r="FJ222" s="519">
        <v>0</v>
      </c>
      <c r="FK222" s="519">
        <v>0</v>
      </c>
      <c r="FL222" s="519">
        <v>0</v>
      </c>
      <c r="FM222" s="519">
        <v>0</v>
      </c>
      <c r="FN222" s="519">
        <v>0</v>
      </c>
      <c r="FO222" s="519">
        <v>0</v>
      </c>
      <c r="FP222" s="519">
        <v>0</v>
      </c>
      <c r="FQ222" s="519">
        <v>0</v>
      </c>
      <c r="FR222" s="519">
        <v>0</v>
      </c>
      <c r="FS222" s="519">
        <v>0</v>
      </c>
      <c r="FT222" s="519">
        <v>0</v>
      </c>
      <c r="FU222" s="519">
        <v>0</v>
      </c>
      <c r="FV222" s="519">
        <v>0</v>
      </c>
      <c r="FW222" s="519">
        <v>0</v>
      </c>
      <c r="FX222" s="519">
        <v>0</v>
      </c>
      <c r="FY222" s="519">
        <v>0</v>
      </c>
      <c r="FZ222" s="519">
        <v>0</v>
      </c>
      <c r="GA222" s="519">
        <v>0</v>
      </c>
      <c r="GB222" s="519">
        <v>0</v>
      </c>
      <c r="GC222" s="519">
        <v>0</v>
      </c>
      <c r="GD222" s="519">
        <v>0</v>
      </c>
      <c r="GE222" s="519">
        <v>0</v>
      </c>
      <c r="GF222" s="519">
        <v>0</v>
      </c>
      <c r="GG222" s="519">
        <v>0</v>
      </c>
      <c r="GH222" s="519">
        <v>0</v>
      </c>
      <c r="GI222" s="519">
        <v>0</v>
      </c>
      <c r="GJ222" s="519">
        <v>0</v>
      </c>
      <c r="GK222" s="519">
        <v>0</v>
      </c>
      <c r="GL222" s="519">
        <v>0</v>
      </c>
      <c r="GM222" s="519">
        <v>0</v>
      </c>
      <c r="GN222" s="519">
        <v>0</v>
      </c>
      <c r="GO222" s="519">
        <v>0</v>
      </c>
      <c r="GP222" s="519">
        <v>0</v>
      </c>
      <c r="GQ222" s="519">
        <v>0</v>
      </c>
      <c r="GR222" s="519">
        <v>0</v>
      </c>
      <c r="GS222" s="519">
        <v>0</v>
      </c>
      <c r="GT222" s="519">
        <v>0</v>
      </c>
      <c r="GU222" s="519">
        <v>0</v>
      </c>
      <c r="GV222" s="519">
        <v>0</v>
      </c>
      <c r="GW222" s="519">
        <v>0</v>
      </c>
      <c r="GX222" s="519">
        <v>0</v>
      </c>
      <c r="GY222" s="519">
        <v>0</v>
      </c>
      <c r="GZ222" s="519">
        <v>0</v>
      </c>
      <c r="HA222" s="519">
        <v>0</v>
      </c>
      <c r="HB222" s="519">
        <v>0</v>
      </c>
      <c r="HC222" s="519">
        <v>0</v>
      </c>
      <c r="HD222" s="519">
        <v>0</v>
      </c>
      <c r="HE222" s="519">
        <v>0</v>
      </c>
      <c r="HF222" s="519">
        <v>0</v>
      </c>
      <c r="HG222" s="519">
        <v>0</v>
      </c>
      <c r="HH222" s="519">
        <v>0</v>
      </c>
      <c r="HI222" s="519">
        <v>0</v>
      </c>
      <c r="HJ222" s="519">
        <v>0</v>
      </c>
      <c r="HK222" s="519">
        <v>0</v>
      </c>
      <c r="HL222" s="519">
        <v>0</v>
      </c>
      <c r="HM222" s="519">
        <v>0</v>
      </c>
      <c r="HN222" s="519">
        <v>0</v>
      </c>
      <c r="HO222" s="519">
        <v>0</v>
      </c>
      <c r="HP222" s="519">
        <v>0</v>
      </c>
      <c r="HQ222" s="519">
        <v>0</v>
      </c>
      <c r="HR222" s="519">
        <v>0</v>
      </c>
      <c r="HS222" s="519">
        <v>0</v>
      </c>
      <c r="HT222" s="519">
        <v>0</v>
      </c>
      <c r="HU222" s="519">
        <v>0</v>
      </c>
      <c r="HV222" s="519">
        <v>0</v>
      </c>
      <c r="HW222" s="519">
        <v>0</v>
      </c>
      <c r="HX222" s="519">
        <v>0</v>
      </c>
      <c r="HY222" s="519">
        <v>0</v>
      </c>
      <c r="HZ222" s="519">
        <v>0</v>
      </c>
      <c r="IA222" s="519">
        <v>0</v>
      </c>
      <c r="IB222" s="519">
        <v>0</v>
      </c>
      <c r="IC222" s="519">
        <v>0</v>
      </c>
      <c r="ID222" s="519">
        <v>0</v>
      </c>
      <c r="IE222" s="519">
        <v>0</v>
      </c>
      <c r="IF222" s="519">
        <v>0</v>
      </c>
      <c r="IG222" s="519">
        <v>0</v>
      </c>
      <c r="IH222" s="519">
        <v>0</v>
      </c>
      <c r="II222" s="519">
        <v>0</v>
      </c>
      <c r="IJ222" s="519">
        <v>0</v>
      </c>
      <c r="IK222" s="519">
        <v>0</v>
      </c>
    </row>
    <row r="223" spans="1:245" hidden="1">
      <c r="A223" s="337"/>
      <c r="B223" s="519" t="s">
        <v>1058</v>
      </c>
      <c r="C223" s="519"/>
      <c r="D223" s="519"/>
      <c r="E223" s="519"/>
      <c r="F223" s="519">
        <v>1</v>
      </c>
      <c r="G223" s="519"/>
      <c r="H223" s="519">
        <v>22</v>
      </c>
      <c r="I223" s="519">
        <v>1</v>
      </c>
      <c r="J223" s="519" t="str">
        <f t="shared" si="12"/>
        <v>SDN10012201</v>
      </c>
      <c r="K223" s="519">
        <v>970</v>
      </c>
      <c r="M223" s="337"/>
      <c r="N223" s="519" t="s">
        <v>1061</v>
      </c>
      <c r="O223" s="519" t="s">
        <v>1060</v>
      </c>
      <c r="P223" s="519">
        <v>42</v>
      </c>
      <c r="Q223" s="183" t="str">
        <f t="shared" si="10"/>
        <v>SDN150242</v>
      </c>
      <c r="R223" s="519">
        <v>0</v>
      </c>
      <c r="S223" s="519">
        <v>0</v>
      </c>
      <c r="T223" s="519">
        <v>0</v>
      </c>
      <c r="U223" s="519">
        <v>0</v>
      </c>
      <c r="V223" s="519">
        <v>0</v>
      </c>
      <c r="W223" s="519">
        <v>0</v>
      </c>
      <c r="X223" s="519">
        <v>0</v>
      </c>
      <c r="Y223" s="519">
        <v>0</v>
      </c>
      <c r="Z223" s="519">
        <v>0</v>
      </c>
      <c r="AA223" s="519">
        <v>0</v>
      </c>
      <c r="AB223" s="519">
        <v>0</v>
      </c>
      <c r="AC223" s="519">
        <v>0</v>
      </c>
      <c r="AD223" s="519">
        <v>0</v>
      </c>
      <c r="AE223" s="519">
        <v>0</v>
      </c>
      <c r="AF223" s="519">
        <v>0</v>
      </c>
      <c r="AG223" s="519">
        <v>0</v>
      </c>
      <c r="AH223" s="519">
        <v>0</v>
      </c>
      <c r="AI223" s="519">
        <v>0</v>
      </c>
      <c r="AJ223" s="519">
        <v>0</v>
      </c>
      <c r="AK223" s="519">
        <v>0</v>
      </c>
      <c r="AL223" s="519">
        <v>0</v>
      </c>
      <c r="AM223" s="519">
        <v>0</v>
      </c>
      <c r="AN223" s="519">
        <v>0</v>
      </c>
      <c r="AO223" s="519">
        <v>0</v>
      </c>
      <c r="AP223" s="519">
        <v>0</v>
      </c>
      <c r="AQ223" s="519">
        <v>0</v>
      </c>
      <c r="AR223" s="519">
        <v>0</v>
      </c>
      <c r="AS223" s="519">
        <v>0</v>
      </c>
      <c r="AT223" s="519">
        <v>0</v>
      </c>
      <c r="AU223" s="519">
        <v>10013.799999999999</v>
      </c>
      <c r="AV223" s="519">
        <v>0</v>
      </c>
      <c r="AW223" s="519">
        <v>0</v>
      </c>
      <c r="AX223" s="519">
        <v>0</v>
      </c>
      <c r="AY223" s="519">
        <v>0</v>
      </c>
      <c r="AZ223" s="519">
        <v>0</v>
      </c>
      <c r="BA223" s="519">
        <v>0</v>
      </c>
      <c r="BB223" s="519">
        <v>0</v>
      </c>
      <c r="BC223" s="519">
        <v>0</v>
      </c>
      <c r="BD223" s="519">
        <v>0</v>
      </c>
      <c r="BE223" s="519">
        <v>0</v>
      </c>
      <c r="BF223" s="519">
        <v>0</v>
      </c>
      <c r="BG223" s="519">
        <v>0</v>
      </c>
      <c r="BH223" s="519">
        <v>0</v>
      </c>
      <c r="BI223" s="519">
        <v>0</v>
      </c>
      <c r="BJ223" s="519">
        <v>0</v>
      </c>
      <c r="BK223" s="519">
        <v>0</v>
      </c>
      <c r="BL223" s="519">
        <v>0</v>
      </c>
      <c r="BM223" s="519">
        <v>0</v>
      </c>
      <c r="BN223" s="519">
        <v>0</v>
      </c>
      <c r="BO223" s="519">
        <v>0</v>
      </c>
      <c r="BP223" s="519">
        <v>0</v>
      </c>
      <c r="BQ223" s="519">
        <v>0</v>
      </c>
      <c r="BR223" s="519">
        <v>0</v>
      </c>
      <c r="BS223" s="519">
        <v>0</v>
      </c>
      <c r="BT223" s="519">
        <v>0</v>
      </c>
      <c r="BU223" s="519">
        <v>0</v>
      </c>
      <c r="BV223" s="519">
        <v>0</v>
      </c>
      <c r="BW223" s="519">
        <v>0</v>
      </c>
      <c r="BX223" s="519">
        <v>0</v>
      </c>
      <c r="BY223" s="519">
        <v>0</v>
      </c>
      <c r="BZ223" s="519">
        <v>0</v>
      </c>
      <c r="CA223" s="519">
        <v>0</v>
      </c>
      <c r="CB223" s="519">
        <v>0</v>
      </c>
      <c r="CC223" s="519">
        <v>0</v>
      </c>
      <c r="CD223" s="519">
        <v>0</v>
      </c>
      <c r="CE223" s="519">
        <v>0</v>
      </c>
      <c r="CF223" s="519">
        <v>0</v>
      </c>
      <c r="CG223" s="519">
        <v>0</v>
      </c>
      <c r="CH223" s="519">
        <v>0</v>
      </c>
      <c r="CI223" s="519">
        <v>0</v>
      </c>
      <c r="CJ223" s="519">
        <v>0</v>
      </c>
      <c r="CK223" s="519">
        <v>0</v>
      </c>
      <c r="CL223" s="519">
        <v>0</v>
      </c>
      <c r="CM223" s="519">
        <v>0</v>
      </c>
      <c r="CN223" s="519">
        <v>0</v>
      </c>
      <c r="CO223" s="519">
        <v>0</v>
      </c>
      <c r="CP223" s="519">
        <v>0</v>
      </c>
      <c r="CQ223" s="519">
        <v>0</v>
      </c>
      <c r="CR223" s="519">
        <v>0</v>
      </c>
      <c r="CS223" s="519">
        <v>0</v>
      </c>
      <c r="CT223" s="519">
        <v>0</v>
      </c>
      <c r="CU223" s="519">
        <v>0</v>
      </c>
      <c r="CV223" s="519">
        <v>0</v>
      </c>
      <c r="CW223" s="519">
        <v>0</v>
      </c>
      <c r="CX223" s="519">
        <v>0</v>
      </c>
      <c r="CY223" s="519">
        <v>0</v>
      </c>
      <c r="CZ223" s="519">
        <v>0</v>
      </c>
      <c r="DA223" s="519">
        <v>0</v>
      </c>
      <c r="DB223" s="519">
        <v>0</v>
      </c>
      <c r="DC223" s="519">
        <v>0</v>
      </c>
      <c r="DD223" s="519">
        <v>0</v>
      </c>
      <c r="DE223" s="519">
        <v>0</v>
      </c>
      <c r="DF223" s="519">
        <v>0</v>
      </c>
      <c r="DG223" s="519">
        <v>0</v>
      </c>
      <c r="DH223" s="519">
        <v>0</v>
      </c>
      <c r="DI223" s="519">
        <v>0</v>
      </c>
      <c r="DJ223" s="519">
        <v>0</v>
      </c>
      <c r="DK223" s="519">
        <v>0</v>
      </c>
      <c r="DL223" s="519">
        <v>0</v>
      </c>
      <c r="DM223" s="519">
        <v>0</v>
      </c>
      <c r="DN223" s="519">
        <v>0</v>
      </c>
      <c r="DO223" s="519">
        <v>0</v>
      </c>
      <c r="DP223" s="519">
        <v>0</v>
      </c>
      <c r="DQ223" s="519">
        <v>0</v>
      </c>
      <c r="DR223" s="519">
        <v>0</v>
      </c>
      <c r="DS223" s="519">
        <v>0</v>
      </c>
      <c r="DT223" s="519">
        <v>0</v>
      </c>
      <c r="DU223" s="519">
        <v>0</v>
      </c>
      <c r="DV223" s="519">
        <v>0</v>
      </c>
      <c r="DW223" s="519">
        <v>0</v>
      </c>
      <c r="DX223" s="519">
        <v>0</v>
      </c>
      <c r="DY223" s="131"/>
      <c r="DZ223" s="337"/>
      <c r="EA223" s="519" t="s">
        <v>1061</v>
      </c>
      <c r="EB223" s="519" t="s">
        <v>1060</v>
      </c>
      <c r="EC223" s="519">
        <v>42</v>
      </c>
      <c r="ED223" s="521" t="str">
        <f t="shared" si="11"/>
        <v>SDN150242</v>
      </c>
      <c r="EE223" s="519">
        <v>10000</v>
      </c>
      <c r="EF223" s="519">
        <v>10000</v>
      </c>
      <c r="EG223" s="519">
        <v>10000</v>
      </c>
      <c r="EH223" s="519">
        <v>10000</v>
      </c>
      <c r="EI223" s="519">
        <v>10000</v>
      </c>
      <c r="EJ223" s="519">
        <v>10000</v>
      </c>
      <c r="EK223" s="519">
        <v>10000</v>
      </c>
      <c r="EL223" s="519">
        <v>10000</v>
      </c>
      <c r="EM223" s="519">
        <v>10000</v>
      </c>
      <c r="EN223" s="519">
        <v>10000</v>
      </c>
      <c r="EO223" s="519">
        <v>10000</v>
      </c>
      <c r="EP223" s="519">
        <v>10000</v>
      </c>
      <c r="EQ223" s="519">
        <v>10000</v>
      </c>
      <c r="ER223" s="519">
        <v>10000</v>
      </c>
      <c r="ES223" s="519">
        <v>10013.799999999999</v>
      </c>
      <c r="ET223" s="519">
        <v>10013.799999999999</v>
      </c>
      <c r="EU223" s="519">
        <v>10013.799999999999</v>
      </c>
      <c r="EV223" s="519">
        <v>10013.799999999999</v>
      </c>
      <c r="EW223" s="519">
        <v>10013.799999999999</v>
      </c>
      <c r="EX223" s="519">
        <v>10013.799999999999</v>
      </c>
      <c r="EY223" s="519">
        <v>10013.799999999999</v>
      </c>
      <c r="EZ223" s="519">
        <v>10013.799999999999</v>
      </c>
      <c r="FA223" s="519">
        <v>10013.799999999999</v>
      </c>
      <c r="FB223" s="519">
        <v>10013.799999999999</v>
      </c>
      <c r="FC223" s="519">
        <v>10013.799999999999</v>
      </c>
      <c r="FD223" s="519">
        <v>10013.799999999999</v>
      </c>
      <c r="FE223" s="519">
        <v>10013.799999999999</v>
      </c>
      <c r="FF223" s="519">
        <v>10013.799999999999</v>
      </c>
      <c r="FG223" s="519">
        <v>10013.799999999999</v>
      </c>
      <c r="FH223" s="519">
        <v>10013.799999999999</v>
      </c>
      <c r="FI223" s="519">
        <v>0</v>
      </c>
      <c r="FJ223" s="519">
        <v>0</v>
      </c>
      <c r="FK223" s="519">
        <v>0</v>
      </c>
      <c r="FL223" s="519">
        <v>0</v>
      </c>
      <c r="FM223" s="519">
        <v>0</v>
      </c>
      <c r="FN223" s="519">
        <v>0</v>
      </c>
      <c r="FO223" s="519">
        <v>0</v>
      </c>
      <c r="FP223" s="519">
        <v>0</v>
      </c>
      <c r="FQ223" s="519">
        <v>0</v>
      </c>
      <c r="FR223" s="519">
        <v>0</v>
      </c>
      <c r="FS223" s="519">
        <v>0</v>
      </c>
      <c r="FT223" s="519">
        <v>0</v>
      </c>
      <c r="FU223" s="519">
        <v>0</v>
      </c>
      <c r="FV223" s="519">
        <v>0</v>
      </c>
      <c r="FW223" s="519">
        <v>0</v>
      </c>
      <c r="FX223" s="519">
        <v>0</v>
      </c>
      <c r="FY223" s="519">
        <v>0</v>
      </c>
      <c r="FZ223" s="519">
        <v>0</v>
      </c>
      <c r="GA223" s="519">
        <v>0</v>
      </c>
      <c r="GB223" s="519">
        <v>0</v>
      </c>
      <c r="GC223" s="519">
        <v>0</v>
      </c>
      <c r="GD223" s="519">
        <v>0</v>
      </c>
      <c r="GE223" s="519">
        <v>0</v>
      </c>
      <c r="GF223" s="519">
        <v>0</v>
      </c>
      <c r="GG223" s="519">
        <v>0</v>
      </c>
      <c r="GH223" s="519">
        <v>0</v>
      </c>
      <c r="GI223" s="519">
        <v>0</v>
      </c>
      <c r="GJ223" s="519">
        <v>0</v>
      </c>
      <c r="GK223" s="519">
        <v>0</v>
      </c>
      <c r="GL223" s="519">
        <v>0</v>
      </c>
      <c r="GM223" s="519">
        <v>0</v>
      </c>
      <c r="GN223" s="519">
        <v>0</v>
      </c>
      <c r="GO223" s="519">
        <v>0</v>
      </c>
      <c r="GP223" s="519">
        <v>0</v>
      </c>
      <c r="GQ223" s="519">
        <v>0</v>
      </c>
      <c r="GR223" s="519">
        <v>0</v>
      </c>
      <c r="GS223" s="519">
        <v>0</v>
      </c>
      <c r="GT223" s="519">
        <v>0</v>
      </c>
      <c r="GU223" s="519">
        <v>0</v>
      </c>
      <c r="GV223" s="519">
        <v>0</v>
      </c>
      <c r="GW223" s="519">
        <v>0</v>
      </c>
      <c r="GX223" s="519">
        <v>0</v>
      </c>
      <c r="GY223" s="519">
        <v>0</v>
      </c>
      <c r="GZ223" s="519">
        <v>0</v>
      </c>
      <c r="HA223" s="519">
        <v>0</v>
      </c>
      <c r="HB223" s="519">
        <v>0</v>
      </c>
      <c r="HC223" s="519">
        <v>0</v>
      </c>
      <c r="HD223" s="519">
        <v>0</v>
      </c>
      <c r="HE223" s="519">
        <v>0</v>
      </c>
      <c r="HF223" s="519">
        <v>0</v>
      </c>
      <c r="HG223" s="519">
        <v>0</v>
      </c>
      <c r="HH223" s="519">
        <v>0</v>
      </c>
      <c r="HI223" s="519">
        <v>0</v>
      </c>
      <c r="HJ223" s="519">
        <v>0</v>
      </c>
      <c r="HK223" s="519">
        <v>0</v>
      </c>
      <c r="HL223" s="519">
        <v>0</v>
      </c>
      <c r="HM223" s="519">
        <v>0</v>
      </c>
      <c r="HN223" s="519">
        <v>0</v>
      </c>
      <c r="HO223" s="519">
        <v>0</v>
      </c>
      <c r="HP223" s="519">
        <v>0</v>
      </c>
      <c r="HQ223" s="519">
        <v>0</v>
      </c>
      <c r="HR223" s="519">
        <v>0</v>
      </c>
      <c r="HS223" s="519">
        <v>0</v>
      </c>
      <c r="HT223" s="519">
        <v>0</v>
      </c>
      <c r="HU223" s="519">
        <v>0</v>
      </c>
      <c r="HV223" s="519">
        <v>0</v>
      </c>
      <c r="HW223" s="519">
        <v>0</v>
      </c>
      <c r="HX223" s="519">
        <v>0</v>
      </c>
      <c r="HY223" s="519">
        <v>0</v>
      </c>
      <c r="HZ223" s="519">
        <v>0</v>
      </c>
      <c r="IA223" s="519">
        <v>0</v>
      </c>
      <c r="IB223" s="519">
        <v>0</v>
      </c>
      <c r="IC223" s="519">
        <v>0</v>
      </c>
      <c r="ID223" s="519">
        <v>0</v>
      </c>
      <c r="IE223" s="519">
        <v>0</v>
      </c>
      <c r="IF223" s="519">
        <v>0</v>
      </c>
      <c r="IG223" s="519">
        <v>0</v>
      </c>
      <c r="IH223" s="519">
        <v>0</v>
      </c>
      <c r="II223" s="519">
        <v>0</v>
      </c>
      <c r="IJ223" s="519">
        <v>0</v>
      </c>
      <c r="IK223" s="519">
        <v>0</v>
      </c>
    </row>
    <row r="224" spans="1:245" hidden="1">
      <c r="A224" s="337"/>
      <c r="B224" s="519" t="s">
        <v>1058</v>
      </c>
      <c r="C224" s="519"/>
      <c r="D224" s="519"/>
      <c r="E224" s="519"/>
      <c r="F224" s="519">
        <v>1</v>
      </c>
      <c r="G224" s="519"/>
      <c r="H224" s="519">
        <v>22</v>
      </c>
      <c r="I224" s="519">
        <v>2</v>
      </c>
      <c r="J224" s="519" t="str">
        <f t="shared" si="12"/>
        <v>SDN10012202</v>
      </c>
      <c r="K224" s="519">
        <v>970</v>
      </c>
      <c r="M224" s="337"/>
      <c r="N224" s="519" t="s">
        <v>1061</v>
      </c>
      <c r="O224" s="519" t="s">
        <v>1060</v>
      </c>
      <c r="P224" s="519">
        <v>43</v>
      </c>
      <c r="Q224" s="183" t="str">
        <f t="shared" si="10"/>
        <v>SDN150243</v>
      </c>
      <c r="R224" s="519">
        <v>0</v>
      </c>
      <c r="S224" s="519">
        <v>0</v>
      </c>
      <c r="T224" s="519">
        <v>0</v>
      </c>
      <c r="U224" s="519">
        <v>0</v>
      </c>
      <c r="V224" s="519">
        <v>0</v>
      </c>
      <c r="W224" s="519">
        <v>0</v>
      </c>
      <c r="X224" s="519">
        <v>0</v>
      </c>
      <c r="Y224" s="519">
        <v>0</v>
      </c>
      <c r="Z224" s="519">
        <v>0</v>
      </c>
      <c r="AA224" s="519">
        <v>0</v>
      </c>
      <c r="AB224" s="519">
        <v>0</v>
      </c>
      <c r="AC224" s="519">
        <v>0</v>
      </c>
      <c r="AD224" s="519">
        <v>0</v>
      </c>
      <c r="AE224" s="519">
        <v>0</v>
      </c>
      <c r="AF224" s="519">
        <v>0</v>
      </c>
      <c r="AG224" s="519">
        <v>0</v>
      </c>
      <c r="AH224" s="519">
        <v>0</v>
      </c>
      <c r="AI224" s="519">
        <v>0</v>
      </c>
      <c r="AJ224" s="519">
        <v>0</v>
      </c>
      <c r="AK224" s="519">
        <v>0</v>
      </c>
      <c r="AL224" s="519">
        <v>0</v>
      </c>
      <c r="AM224" s="519">
        <v>0</v>
      </c>
      <c r="AN224" s="519">
        <v>0</v>
      </c>
      <c r="AO224" s="519">
        <v>0</v>
      </c>
      <c r="AP224" s="519">
        <v>0</v>
      </c>
      <c r="AQ224" s="519">
        <v>0</v>
      </c>
      <c r="AR224" s="519">
        <v>0</v>
      </c>
      <c r="AS224" s="519">
        <v>0</v>
      </c>
      <c r="AT224" s="519">
        <v>0</v>
      </c>
      <c r="AU224" s="519">
        <v>10155.9</v>
      </c>
      <c r="AV224" s="519">
        <v>0</v>
      </c>
      <c r="AW224" s="519">
        <v>0</v>
      </c>
      <c r="AX224" s="519">
        <v>0</v>
      </c>
      <c r="AY224" s="519">
        <v>0</v>
      </c>
      <c r="AZ224" s="519">
        <v>0</v>
      </c>
      <c r="BA224" s="519">
        <v>0</v>
      </c>
      <c r="BB224" s="519">
        <v>0</v>
      </c>
      <c r="BC224" s="519">
        <v>0</v>
      </c>
      <c r="BD224" s="519">
        <v>0</v>
      </c>
      <c r="BE224" s="519">
        <v>0</v>
      </c>
      <c r="BF224" s="519">
        <v>0</v>
      </c>
      <c r="BG224" s="519">
        <v>0</v>
      </c>
      <c r="BH224" s="519">
        <v>0</v>
      </c>
      <c r="BI224" s="519">
        <v>0</v>
      </c>
      <c r="BJ224" s="519">
        <v>0</v>
      </c>
      <c r="BK224" s="519">
        <v>0</v>
      </c>
      <c r="BL224" s="519">
        <v>0</v>
      </c>
      <c r="BM224" s="519">
        <v>0</v>
      </c>
      <c r="BN224" s="519">
        <v>0</v>
      </c>
      <c r="BO224" s="519">
        <v>0</v>
      </c>
      <c r="BP224" s="519">
        <v>0</v>
      </c>
      <c r="BQ224" s="519">
        <v>0</v>
      </c>
      <c r="BR224" s="519">
        <v>0</v>
      </c>
      <c r="BS224" s="519">
        <v>0</v>
      </c>
      <c r="BT224" s="519">
        <v>0</v>
      </c>
      <c r="BU224" s="519">
        <v>0</v>
      </c>
      <c r="BV224" s="519">
        <v>0</v>
      </c>
      <c r="BW224" s="519">
        <v>0</v>
      </c>
      <c r="BX224" s="519">
        <v>0</v>
      </c>
      <c r="BY224" s="519">
        <v>0</v>
      </c>
      <c r="BZ224" s="519">
        <v>0</v>
      </c>
      <c r="CA224" s="519">
        <v>0</v>
      </c>
      <c r="CB224" s="519">
        <v>0</v>
      </c>
      <c r="CC224" s="519">
        <v>0</v>
      </c>
      <c r="CD224" s="519">
        <v>0</v>
      </c>
      <c r="CE224" s="519">
        <v>0</v>
      </c>
      <c r="CF224" s="519">
        <v>0</v>
      </c>
      <c r="CG224" s="519">
        <v>0</v>
      </c>
      <c r="CH224" s="519">
        <v>0</v>
      </c>
      <c r="CI224" s="519">
        <v>0</v>
      </c>
      <c r="CJ224" s="519">
        <v>0</v>
      </c>
      <c r="CK224" s="519">
        <v>0</v>
      </c>
      <c r="CL224" s="519">
        <v>0</v>
      </c>
      <c r="CM224" s="519">
        <v>0</v>
      </c>
      <c r="CN224" s="519">
        <v>0</v>
      </c>
      <c r="CO224" s="519">
        <v>0</v>
      </c>
      <c r="CP224" s="519">
        <v>0</v>
      </c>
      <c r="CQ224" s="519">
        <v>0</v>
      </c>
      <c r="CR224" s="519">
        <v>0</v>
      </c>
      <c r="CS224" s="519">
        <v>0</v>
      </c>
      <c r="CT224" s="519">
        <v>0</v>
      </c>
      <c r="CU224" s="519">
        <v>0</v>
      </c>
      <c r="CV224" s="519">
        <v>0</v>
      </c>
      <c r="CW224" s="519">
        <v>0</v>
      </c>
      <c r="CX224" s="519">
        <v>0</v>
      </c>
      <c r="CY224" s="519">
        <v>0</v>
      </c>
      <c r="CZ224" s="519">
        <v>0</v>
      </c>
      <c r="DA224" s="519">
        <v>0</v>
      </c>
      <c r="DB224" s="519">
        <v>0</v>
      </c>
      <c r="DC224" s="519">
        <v>0</v>
      </c>
      <c r="DD224" s="519">
        <v>0</v>
      </c>
      <c r="DE224" s="519">
        <v>0</v>
      </c>
      <c r="DF224" s="519">
        <v>0</v>
      </c>
      <c r="DG224" s="519">
        <v>0</v>
      </c>
      <c r="DH224" s="519">
        <v>0</v>
      </c>
      <c r="DI224" s="519">
        <v>0</v>
      </c>
      <c r="DJ224" s="519">
        <v>0</v>
      </c>
      <c r="DK224" s="519">
        <v>0</v>
      </c>
      <c r="DL224" s="519">
        <v>0</v>
      </c>
      <c r="DM224" s="519">
        <v>0</v>
      </c>
      <c r="DN224" s="519">
        <v>0</v>
      </c>
      <c r="DO224" s="519">
        <v>0</v>
      </c>
      <c r="DP224" s="519">
        <v>0</v>
      </c>
      <c r="DQ224" s="519">
        <v>0</v>
      </c>
      <c r="DR224" s="519">
        <v>0</v>
      </c>
      <c r="DS224" s="519">
        <v>0</v>
      </c>
      <c r="DT224" s="519">
        <v>0</v>
      </c>
      <c r="DU224" s="519">
        <v>0</v>
      </c>
      <c r="DV224" s="519">
        <v>0</v>
      </c>
      <c r="DW224" s="519">
        <v>0</v>
      </c>
      <c r="DX224" s="519">
        <v>0</v>
      </c>
      <c r="DY224" s="131"/>
      <c r="DZ224" s="337"/>
      <c r="EA224" s="519" t="s">
        <v>1061</v>
      </c>
      <c r="EB224" s="519" t="s">
        <v>1060</v>
      </c>
      <c r="EC224" s="519">
        <v>43</v>
      </c>
      <c r="ED224" s="521" t="str">
        <f t="shared" si="11"/>
        <v>SDN150243</v>
      </c>
      <c r="EE224" s="519">
        <v>10000</v>
      </c>
      <c r="EF224" s="519">
        <v>10000</v>
      </c>
      <c r="EG224" s="519">
        <v>10000</v>
      </c>
      <c r="EH224" s="519">
        <v>10000</v>
      </c>
      <c r="EI224" s="519">
        <v>10000</v>
      </c>
      <c r="EJ224" s="519">
        <v>10000</v>
      </c>
      <c r="EK224" s="519">
        <v>10000</v>
      </c>
      <c r="EL224" s="519">
        <v>10000</v>
      </c>
      <c r="EM224" s="519">
        <v>10000</v>
      </c>
      <c r="EN224" s="519">
        <v>10000</v>
      </c>
      <c r="EO224" s="519">
        <v>10000</v>
      </c>
      <c r="EP224" s="519">
        <v>10000</v>
      </c>
      <c r="EQ224" s="519">
        <v>10000</v>
      </c>
      <c r="ER224" s="519">
        <v>10000</v>
      </c>
      <c r="ES224" s="519">
        <v>10155.9</v>
      </c>
      <c r="ET224" s="519">
        <v>10155.9</v>
      </c>
      <c r="EU224" s="519">
        <v>10155.9</v>
      </c>
      <c r="EV224" s="519">
        <v>10155.9</v>
      </c>
      <c r="EW224" s="519">
        <v>10155.9</v>
      </c>
      <c r="EX224" s="519">
        <v>10155.9</v>
      </c>
      <c r="EY224" s="519">
        <v>10155.9</v>
      </c>
      <c r="EZ224" s="519">
        <v>10155.9</v>
      </c>
      <c r="FA224" s="519">
        <v>10155.9</v>
      </c>
      <c r="FB224" s="519">
        <v>10155.9</v>
      </c>
      <c r="FC224" s="519">
        <v>10155.9</v>
      </c>
      <c r="FD224" s="519">
        <v>10155.9</v>
      </c>
      <c r="FE224" s="519">
        <v>10155.9</v>
      </c>
      <c r="FF224" s="519">
        <v>10155.9</v>
      </c>
      <c r="FG224" s="519">
        <v>10155.9</v>
      </c>
      <c r="FH224" s="519">
        <v>10155.9</v>
      </c>
      <c r="FI224" s="519">
        <v>0</v>
      </c>
      <c r="FJ224" s="519">
        <v>0</v>
      </c>
      <c r="FK224" s="519">
        <v>0</v>
      </c>
      <c r="FL224" s="519">
        <v>0</v>
      </c>
      <c r="FM224" s="519">
        <v>0</v>
      </c>
      <c r="FN224" s="519">
        <v>0</v>
      </c>
      <c r="FO224" s="519">
        <v>0</v>
      </c>
      <c r="FP224" s="519">
        <v>0</v>
      </c>
      <c r="FQ224" s="519">
        <v>0</v>
      </c>
      <c r="FR224" s="519">
        <v>0</v>
      </c>
      <c r="FS224" s="519">
        <v>0</v>
      </c>
      <c r="FT224" s="519">
        <v>0</v>
      </c>
      <c r="FU224" s="519">
        <v>0</v>
      </c>
      <c r="FV224" s="519">
        <v>0</v>
      </c>
      <c r="FW224" s="519">
        <v>0</v>
      </c>
      <c r="FX224" s="519">
        <v>0</v>
      </c>
      <c r="FY224" s="519">
        <v>0</v>
      </c>
      <c r="FZ224" s="519">
        <v>0</v>
      </c>
      <c r="GA224" s="519">
        <v>0</v>
      </c>
      <c r="GB224" s="519">
        <v>0</v>
      </c>
      <c r="GC224" s="519">
        <v>0</v>
      </c>
      <c r="GD224" s="519">
        <v>0</v>
      </c>
      <c r="GE224" s="519">
        <v>0</v>
      </c>
      <c r="GF224" s="519">
        <v>0</v>
      </c>
      <c r="GG224" s="519">
        <v>0</v>
      </c>
      <c r="GH224" s="519">
        <v>0</v>
      </c>
      <c r="GI224" s="519">
        <v>0</v>
      </c>
      <c r="GJ224" s="519">
        <v>0</v>
      </c>
      <c r="GK224" s="519">
        <v>0</v>
      </c>
      <c r="GL224" s="519">
        <v>0</v>
      </c>
      <c r="GM224" s="519">
        <v>0</v>
      </c>
      <c r="GN224" s="519">
        <v>0</v>
      </c>
      <c r="GO224" s="519">
        <v>0</v>
      </c>
      <c r="GP224" s="519">
        <v>0</v>
      </c>
      <c r="GQ224" s="519">
        <v>0</v>
      </c>
      <c r="GR224" s="519">
        <v>0</v>
      </c>
      <c r="GS224" s="519">
        <v>0</v>
      </c>
      <c r="GT224" s="519">
        <v>0</v>
      </c>
      <c r="GU224" s="519">
        <v>0</v>
      </c>
      <c r="GV224" s="519">
        <v>0</v>
      </c>
      <c r="GW224" s="519">
        <v>0</v>
      </c>
      <c r="GX224" s="519">
        <v>0</v>
      </c>
      <c r="GY224" s="519">
        <v>0</v>
      </c>
      <c r="GZ224" s="519">
        <v>0</v>
      </c>
      <c r="HA224" s="519">
        <v>0</v>
      </c>
      <c r="HB224" s="519">
        <v>0</v>
      </c>
      <c r="HC224" s="519">
        <v>0</v>
      </c>
      <c r="HD224" s="519">
        <v>0</v>
      </c>
      <c r="HE224" s="519">
        <v>0</v>
      </c>
      <c r="HF224" s="519">
        <v>0</v>
      </c>
      <c r="HG224" s="519">
        <v>0</v>
      </c>
      <c r="HH224" s="519">
        <v>0</v>
      </c>
      <c r="HI224" s="519">
        <v>0</v>
      </c>
      <c r="HJ224" s="519">
        <v>0</v>
      </c>
      <c r="HK224" s="519">
        <v>0</v>
      </c>
      <c r="HL224" s="519">
        <v>0</v>
      </c>
      <c r="HM224" s="519">
        <v>0</v>
      </c>
      <c r="HN224" s="519">
        <v>0</v>
      </c>
      <c r="HO224" s="519">
        <v>0</v>
      </c>
      <c r="HP224" s="519">
        <v>0</v>
      </c>
      <c r="HQ224" s="519">
        <v>0</v>
      </c>
      <c r="HR224" s="519">
        <v>0</v>
      </c>
      <c r="HS224" s="519">
        <v>0</v>
      </c>
      <c r="HT224" s="519">
        <v>0</v>
      </c>
      <c r="HU224" s="519">
        <v>0</v>
      </c>
      <c r="HV224" s="519">
        <v>0</v>
      </c>
      <c r="HW224" s="519">
        <v>0</v>
      </c>
      <c r="HX224" s="519">
        <v>0</v>
      </c>
      <c r="HY224" s="519">
        <v>0</v>
      </c>
      <c r="HZ224" s="519">
        <v>0</v>
      </c>
      <c r="IA224" s="519">
        <v>0</v>
      </c>
      <c r="IB224" s="519">
        <v>0</v>
      </c>
      <c r="IC224" s="519">
        <v>0</v>
      </c>
      <c r="ID224" s="519">
        <v>0</v>
      </c>
      <c r="IE224" s="519">
        <v>0</v>
      </c>
      <c r="IF224" s="519">
        <v>0</v>
      </c>
      <c r="IG224" s="519">
        <v>0</v>
      </c>
      <c r="IH224" s="519">
        <v>0</v>
      </c>
      <c r="II224" s="519">
        <v>0</v>
      </c>
      <c r="IJ224" s="519">
        <v>0</v>
      </c>
      <c r="IK224" s="519">
        <v>0</v>
      </c>
    </row>
    <row r="225" spans="1:245" hidden="1">
      <c r="A225" s="337"/>
      <c r="B225" s="519" t="s">
        <v>1058</v>
      </c>
      <c r="C225" s="519"/>
      <c r="D225" s="519"/>
      <c r="E225" s="519"/>
      <c r="F225" s="519">
        <v>1</v>
      </c>
      <c r="G225" s="519"/>
      <c r="H225" s="519">
        <v>22</v>
      </c>
      <c r="I225" s="519">
        <v>3</v>
      </c>
      <c r="J225" s="519" t="str">
        <f t="shared" si="12"/>
        <v>SDN10012203</v>
      </c>
      <c r="K225" s="519">
        <v>970</v>
      </c>
      <c r="M225" s="337"/>
      <c r="N225" s="519" t="s">
        <v>1061</v>
      </c>
      <c r="O225" s="519" t="s">
        <v>1060</v>
      </c>
      <c r="P225" s="519">
        <v>44</v>
      </c>
      <c r="Q225" s="183" t="str">
        <f t="shared" si="10"/>
        <v>SDN150244</v>
      </c>
      <c r="R225" s="519">
        <v>0</v>
      </c>
      <c r="S225" s="519">
        <v>0</v>
      </c>
      <c r="T225" s="519">
        <v>0</v>
      </c>
      <c r="U225" s="519">
        <v>0</v>
      </c>
      <c r="V225" s="519">
        <v>0</v>
      </c>
      <c r="W225" s="519">
        <v>0</v>
      </c>
      <c r="X225" s="519">
        <v>0</v>
      </c>
      <c r="Y225" s="519">
        <v>0</v>
      </c>
      <c r="Z225" s="519">
        <v>0</v>
      </c>
      <c r="AA225" s="519">
        <v>0</v>
      </c>
      <c r="AB225" s="519">
        <v>0</v>
      </c>
      <c r="AC225" s="519">
        <v>0</v>
      </c>
      <c r="AD225" s="519">
        <v>0</v>
      </c>
      <c r="AE225" s="519">
        <v>0</v>
      </c>
      <c r="AF225" s="519">
        <v>0</v>
      </c>
      <c r="AG225" s="519">
        <v>0</v>
      </c>
      <c r="AH225" s="519">
        <v>0</v>
      </c>
      <c r="AI225" s="519">
        <v>0</v>
      </c>
      <c r="AJ225" s="519">
        <v>0</v>
      </c>
      <c r="AK225" s="519">
        <v>0</v>
      </c>
      <c r="AL225" s="519">
        <v>0</v>
      </c>
      <c r="AM225" s="519">
        <v>0</v>
      </c>
      <c r="AN225" s="519">
        <v>0</v>
      </c>
      <c r="AO225" s="519">
        <v>0</v>
      </c>
      <c r="AP225" s="519">
        <v>0</v>
      </c>
      <c r="AQ225" s="519">
        <v>0</v>
      </c>
      <c r="AR225" s="519">
        <v>0</v>
      </c>
      <c r="AS225" s="519">
        <v>0</v>
      </c>
      <c r="AT225" s="519">
        <v>0</v>
      </c>
      <c r="AU225" s="519">
        <v>10511</v>
      </c>
      <c r="AV225" s="519">
        <v>0</v>
      </c>
      <c r="AW225" s="519">
        <v>0</v>
      </c>
      <c r="AX225" s="519">
        <v>0</v>
      </c>
      <c r="AY225" s="519">
        <v>0</v>
      </c>
      <c r="AZ225" s="519">
        <v>0</v>
      </c>
      <c r="BA225" s="519">
        <v>0</v>
      </c>
      <c r="BB225" s="519">
        <v>0</v>
      </c>
      <c r="BC225" s="519">
        <v>0</v>
      </c>
      <c r="BD225" s="519">
        <v>0</v>
      </c>
      <c r="BE225" s="519">
        <v>0</v>
      </c>
      <c r="BF225" s="519">
        <v>0</v>
      </c>
      <c r="BG225" s="519">
        <v>0</v>
      </c>
      <c r="BH225" s="519">
        <v>0</v>
      </c>
      <c r="BI225" s="519">
        <v>0</v>
      </c>
      <c r="BJ225" s="519">
        <v>0</v>
      </c>
      <c r="BK225" s="519">
        <v>0</v>
      </c>
      <c r="BL225" s="519">
        <v>0</v>
      </c>
      <c r="BM225" s="519">
        <v>0</v>
      </c>
      <c r="BN225" s="519">
        <v>0</v>
      </c>
      <c r="BO225" s="519">
        <v>0</v>
      </c>
      <c r="BP225" s="519">
        <v>0</v>
      </c>
      <c r="BQ225" s="519">
        <v>0</v>
      </c>
      <c r="BR225" s="519">
        <v>0</v>
      </c>
      <c r="BS225" s="519">
        <v>0</v>
      </c>
      <c r="BT225" s="519">
        <v>0</v>
      </c>
      <c r="BU225" s="519">
        <v>0</v>
      </c>
      <c r="BV225" s="519">
        <v>0</v>
      </c>
      <c r="BW225" s="519">
        <v>0</v>
      </c>
      <c r="BX225" s="519">
        <v>0</v>
      </c>
      <c r="BY225" s="519">
        <v>0</v>
      </c>
      <c r="BZ225" s="519">
        <v>0</v>
      </c>
      <c r="CA225" s="519">
        <v>0</v>
      </c>
      <c r="CB225" s="519">
        <v>0</v>
      </c>
      <c r="CC225" s="519">
        <v>0</v>
      </c>
      <c r="CD225" s="519">
        <v>0</v>
      </c>
      <c r="CE225" s="519">
        <v>0</v>
      </c>
      <c r="CF225" s="519">
        <v>0</v>
      </c>
      <c r="CG225" s="519">
        <v>0</v>
      </c>
      <c r="CH225" s="519">
        <v>0</v>
      </c>
      <c r="CI225" s="519">
        <v>0</v>
      </c>
      <c r="CJ225" s="519">
        <v>0</v>
      </c>
      <c r="CK225" s="519">
        <v>0</v>
      </c>
      <c r="CL225" s="519">
        <v>0</v>
      </c>
      <c r="CM225" s="519">
        <v>0</v>
      </c>
      <c r="CN225" s="519">
        <v>0</v>
      </c>
      <c r="CO225" s="519">
        <v>0</v>
      </c>
      <c r="CP225" s="519">
        <v>0</v>
      </c>
      <c r="CQ225" s="519">
        <v>0</v>
      </c>
      <c r="CR225" s="519">
        <v>0</v>
      </c>
      <c r="CS225" s="519">
        <v>0</v>
      </c>
      <c r="CT225" s="519">
        <v>0</v>
      </c>
      <c r="CU225" s="519">
        <v>0</v>
      </c>
      <c r="CV225" s="519">
        <v>0</v>
      </c>
      <c r="CW225" s="519">
        <v>0</v>
      </c>
      <c r="CX225" s="519">
        <v>0</v>
      </c>
      <c r="CY225" s="519">
        <v>0</v>
      </c>
      <c r="CZ225" s="519">
        <v>0</v>
      </c>
      <c r="DA225" s="519">
        <v>0</v>
      </c>
      <c r="DB225" s="519">
        <v>0</v>
      </c>
      <c r="DC225" s="519">
        <v>0</v>
      </c>
      <c r="DD225" s="519">
        <v>0</v>
      </c>
      <c r="DE225" s="519">
        <v>0</v>
      </c>
      <c r="DF225" s="519">
        <v>0</v>
      </c>
      <c r="DG225" s="519">
        <v>0</v>
      </c>
      <c r="DH225" s="519">
        <v>0</v>
      </c>
      <c r="DI225" s="519">
        <v>0</v>
      </c>
      <c r="DJ225" s="519">
        <v>0</v>
      </c>
      <c r="DK225" s="519">
        <v>0</v>
      </c>
      <c r="DL225" s="519">
        <v>0</v>
      </c>
      <c r="DM225" s="519">
        <v>0</v>
      </c>
      <c r="DN225" s="519">
        <v>0</v>
      </c>
      <c r="DO225" s="519">
        <v>0</v>
      </c>
      <c r="DP225" s="519">
        <v>0</v>
      </c>
      <c r="DQ225" s="519">
        <v>0</v>
      </c>
      <c r="DR225" s="519">
        <v>0</v>
      </c>
      <c r="DS225" s="519">
        <v>0</v>
      </c>
      <c r="DT225" s="519">
        <v>0</v>
      </c>
      <c r="DU225" s="519">
        <v>0</v>
      </c>
      <c r="DV225" s="519">
        <v>0</v>
      </c>
      <c r="DW225" s="519">
        <v>0</v>
      </c>
      <c r="DX225" s="519">
        <v>0</v>
      </c>
      <c r="DY225" s="131"/>
      <c r="DZ225" s="337"/>
      <c r="EA225" s="519" t="s">
        <v>1061</v>
      </c>
      <c r="EB225" s="519" t="s">
        <v>1060</v>
      </c>
      <c r="EC225" s="519">
        <v>44</v>
      </c>
      <c r="ED225" s="521" t="str">
        <f t="shared" si="11"/>
        <v>SDN150244</v>
      </c>
      <c r="EE225" s="519">
        <v>10000</v>
      </c>
      <c r="EF225" s="519">
        <v>10000</v>
      </c>
      <c r="EG225" s="519">
        <v>10000</v>
      </c>
      <c r="EH225" s="519">
        <v>10000</v>
      </c>
      <c r="EI225" s="519">
        <v>10000</v>
      </c>
      <c r="EJ225" s="519">
        <v>10000</v>
      </c>
      <c r="EK225" s="519">
        <v>10000</v>
      </c>
      <c r="EL225" s="519">
        <v>10000</v>
      </c>
      <c r="EM225" s="519">
        <v>10000</v>
      </c>
      <c r="EN225" s="519">
        <v>10000</v>
      </c>
      <c r="EO225" s="519">
        <v>10000</v>
      </c>
      <c r="EP225" s="519">
        <v>10000</v>
      </c>
      <c r="EQ225" s="519">
        <v>10000</v>
      </c>
      <c r="ER225" s="519">
        <v>10000</v>
      </c>
      <c r="ES225" s="519">
        <v>10511</v>
      </c>
      <c r="ET225" s="519">
        <v>10511</v>
      </c>
      <c r="EU225" s="519">
        <v>10511</v>
      </c>
      <c r="EV225" s="519">
        <v>10511</v>
      </c>
      <c r="EW225" s="519">
        <v>10511</v>
      </c>
      <c r="EX225" s="519">
        <v>10511</v>
      </c>
      <c r="EY225" s="519">
        <v>10511</v>
      </c>
      <c r="EZ225" s="519">
        <v>10511</v>
      </c>
      <c r="FA225" s="519">
        <v>10511</v>
      </c>
      <c r="FB225" s="519">
        <v>10511</v>
      </c>
      <c r="FC225" s="519">
        <v>10511</v>
      </c>
      <c r="FD225" s="519">
        <v>10511</v>
      </c>
      <c r="FE225" s="519">
        <v>10511</v>
      </c>
      <c r="FF225" s="519">
        <v>10511</v>
      </c>
      <c r="FG225" s="519">
        <v>10511</v>
      </c>
      <c r="FH225" s="519">
        <v>10511</v>
      </c>
      <c r="FI225" s="519">
        <v>0</v>
      </c>
      <c r="FJ225" s="519">
        <v>0</v>
      </c>
      <c r="FK225" s="519">
        <v>0</v>
      </c>
      <c r="FL225" s="519">
        <v>0</v>
      </c>
      <c r="FM225" s="519">
        <v>0</v>
      </c>
      <c r="FN225" s="519">
        <v>0</v>
      </c>
      <c r="FO225" s="519">
        <v>0</v>
      </c>
      <c r="FP225" s="519">
        <v>0</v>
      </c>
      <c r="FQ225" s="519">
        <v>0</v>
      </c>
      <c r="FR225" s="519">
        <v>0</v>
      </c>
      <c r="FS225" s="519">
        <v>0</v>
      </c>
      <c r="FT225" s="519">
        <v>0</v>
      </c>
      <c r="FU225" s="519">
        <v>0</v>
      </c>
      <c r="FV225" s="519">
        <v>0</v>
      </c>
      <c r="FW225" s="519">
        <v>0</v>
      </c>
      <c r="FX225" s="519">
        <v>0</v>
      </c>
      <c r="FY225" s="519">
        <v>0</v>
      </c>
      <c r="FZ225" s="519">
        <v>0</v>
      </c>
      <c r="GA225" s="519">
        <v>0</v>
      </c>
      <c r="GB225" s="519">
        <v>0</v>
      </c>
      <c r="GC225" s="519">
        <v>0</v>
      </c>
      <c r="GD225" s="519">
        <v>0</v>
      </c>
      <c r="GE225" s="519">
        <v>0</v>
      </c>
      <c r="GF225" s="519">
        <v>0</v>
      </c>
      <c r="GG225" s="519">
        <v>0</v>
      </c>
      <c r="GH225" s="519">
        <v>0</v>
      </c>
      <c r="GI225" s="519">
        <v>0</v>
      </c>
      <c r="GJ225" s="519">
        <v>0</v>
      </c>
      <c r="GK225" s="519">
        <v>0</v>
      </c>
      <c r="GL225" s="519">
        <v>0</v>
      </c>
      <c r="GM225" s="519">
        <v>0</v>
      </c>
      <c r="GN225" s="519">
        <v>0</v>
      </c>
      <c r="GO225" s="519">
        <v>0</v>
      </c>
      <c r="GP225" s="519">
        <v>0</v>
      </c>
      <c r="GQ225" s="519">
        <v>0</v>
      </c>
      <c r="GR225" s="519">
        <v>0</v>
      </c>
      <c r="GS225" s="519">
        <v>0</v>
      </c>
      <c r="GT225" s="519">
        <v>0</v>
      </c>
      <c r="GU225" s="519">
        <v>0</v>
      </c>
      <c r="GV225" s="519">
        <v>0</v>
      </c>
      <c r="GW225" s="519">
        <v>0</v>
      </c>
      <c r="GX225" s="519">
        <v>0</v>
      </c>
      <c r="GY225" s="519">
        <v>0</v>
      </c>
      <c r="GZ225" s="519">
        <v>0</v>
      </c>
      <c r="HA225" s="519">
        <v>0</v>
      </c>
      <c r="HB225" s="519">
        <v>0</v>
      </c>
      <c r="HC225" s="519">
        <v>0</v>
      </c>
      <c r="HD225" s="519">
        <v>0</v>
      </c>
      <c r="HE225" s="519">
        <v>0</v>
      </c>
      <c r="HF225" s="519">
        <v>0</v>
      </c>
      <c r="HG225" s="519">
        <v>0</v>
      </c>
      <c r="HH225" s="519">
        <v>0</v>
      </c>
      <c r="HI225" s="519">
        <v>0</v>
      </c>
      <c r="HJ225" s="519">
        <v>0</v>
      </c>
      <c r="HK225" s="519">
        <v>0</v>
      </c>
      <c r="HL225" s="519">
        <v>0</v>
      </c>
      <c r="HM225" s="519">
        <v>0</v>
      </c>
      <c r="HN225" s="519">
        <v>0</v>
      </c>
      <c r="HO225" s="519">
        <v>0</v>
      </c>
      <c r="HP225" s="519">
        <v>0</v>
      </c>
      <c r="HQ225" s="519">
        <v>0</v>
      </c>
      <c r="HR225" s="519">
        <v>0</v>
      </c>
      <c r="HS225" s="519">
        <v>0</v>
      </c>
      <c r="HT225" s="519">
        <v>0</v>
      </c>
      <c r="HU225" s="519">
        <v>0</v>
      </c>
      <c r="HV225" s="519">
        <v>0</v>
      </c>
      <c r="HW225" s="519">
        <v>0</v>
      </c>
      <c r="HX225" s="519">
        <v>0</v>
      </c>
      <c r="HY225" s="519">
        <v>0</v>
      </c>
      <c r="HZ225" s="519">
        <v>0</v>
      </c>
      <c r="IA225" s="519">
        <v>0</v>
      </c>
      <c r="IB225" s="519">
        <v>0</v>
      </c>
      <c r="IC225" s="519">
        <v>0</v>
      </c>
      <c r="ID225" s="519">
        <v>0</v>
      </c>
      <c r="IE225" s="519">
        <v>0</v>
      </c>
      <c r="IF225" s="519">
        <v>0</v>
      </c>
      <c r="IG225" s="519">
        <v>0</v>
      </c>
      <c r="IH225" s="519">
        <v>0</v>
      </c>
      <c r="II225" s="519">
        <v>0</v>
      </c>
      <c r="IJ225" s="519">
        <v>0</v>
      </c>
      <c r="IK225" s="519">
        <v>0</v>
      </c>
    </row>
    <row r="226" spans="1:245" hidden="1">
      <c r="A226" s="337"/>
      <c r="B226" s="519" t="s">
        <v>1058</v>
      </c>
      <c r="C226" s="519"/>
      <c r="D226" s="519"/>
      <c r="E226" s="519"/>
      <c r="F226" s="519">
        <v>1</v>
      </c>
      <c r="G226" s="519"/>
      <c r="H226" s="519">
        <v>22</v>
      </c>
      <c r="I226" s="519">
        <v>4</v>
      </c>
      <c r="J226" s="519" t="str">
        <f t="shared" si="12"/>
        <v>SDN10012204</v>
      </c>
      <c r="K226" s="519">
        <v>970</v>
      </c>
      <c r="M226" s="337"/>
      <c r="N226" s="519" t="s">
        <v>1061</v>
      </c>
      <c r="O226" s="519" t="s">
        <v>1060</v>
      </c>
      <c r="P226" s="519">
        <v>45</v>
      </c>
      <c r="Q226" s="183" t="str">
        <f t="shared" si="10"/>
        <v>SDN150245</v>
      </c>
      <c r="R226" s="519">
        <v>0</v>
      </c>
      <c r="S226" s="519">
        <v>0</v>
      </c>
      <c r="T226" s="519">
        <v>0</v>
      </c>
      <c r="U226" s="519">
        <v>0</v>
      </c>
      <c r="V226" s="519">
        <v>0</v>
      </c>
      <c r="W226" s="519">
        <v>0</v>
      </c>
      <c r="X226" s="519">
        <v>0</v>
      </c>
      <c r="Y226" s="519">
        <v>0</v>
      </c>
      <c r="Z226" s="519">
        <v>0</v>
      </c>
      <c r="AA226" s="519">
        <v>0</v>
      </c>
      <c r="AB226" s="519">
        <v>0</v>
      </c>
      <c r="AC226" s="519">
        <v>0</v>
      </c>
      <c r="AD226" s="519">
        <v>0</v>
      </c>
      <c r="AE226" s="519">
        <v>0</v>
      </c>
      <c r="AF226" s="519">
        <v>0</v>
      </c>
      <c r="AG226" s="519">
        <v>0</v>
      </c>
      <c r="AH226" s="519">
        <v>0</v>
      </c>
      <c r="AI226" s="519">
        <v>0</v>
      </c>
      <c r="AJ226" s="519">
        <v>0</v>
      </c>
      <c r="AK226" s="519">
        <v>0</v>
      </c>
      <c r="AL226" s="519">
        <v>0</v>
      </c>
      <c r="AM226" s="519">
        <v>0</v>
      </c>
      <c r="AN226" s="519">
        <v>0</v>
      </c>
      <c r="AO226" s="519">
        <v>0</v>
      </c>
      <c r="AP226" s="519">
        <v>0</v>
      </c>
      <c r="AQ226" s="519">
        <v>0</v>
      </c>
      <c r="AR226" s="519">
        <v>0</v>
      </c>
      <c r="AS226" s="519">
        <v>0</v>
      </c>
      <c r="AT226" s="519">
        <v>0</v>
      </c>
      <c r="AU226" s="519">
        <v>10937.1</v>
      </c>
      <c r="AV226" s="519">
        <v>0</v>
      </c>
      <c r="AW226" s="519">
        <v>0</v>
      </c>
      <c r="AX226" s="519">
        <v>0</v>
      </c>
      <c r="AY226" s="519">
        <v>0</v>
      </c>
      <c r="AZ226" s="519">
        <v>0</v>
      </c>
      <c r="BA226" s="519">
        <v>0</v>
      </c>
      <c r="BB226" s="519">
        <v>0</v>
      </c>
      <c r="BC226" s="519">
        <v>0</v>
      </c>
      <c r="BD226" s="519">
        <v>0</v>
      </c>
      <c r="BE226" s="519">
        <v>0</v>
      </c>
      <c r="BF226" s="519">
        <v>0</v>
      </c>
      <c r="BG226" s="519">
        <v>0</v>
      </c>
      <c r="BH226" s="519">
        <v>0</v>
      </c>
      <c r="BI226" s="519">
        <v>0</v>
      </c>
      <c r="BJ226" s="519">
        <v>0</v>
      </c>
      <c r="BK226" s="519">
        <v>0</v>
      </c>
      <c r="BL226" s="519">
        <v>0</v>
      </c>
      <c r="BM226" s="519">
        <v>0</v>
      </c>
      <c r="BN226" s="519">
        <v>0</v>
      </c>
      <c r="BO226" s="519">
        <v>0</v>
      </c>
      <c r="BP226" s="519">
        <v>0</v>
      </c>
      <c r="BQ226" s="519">
        <v>0</v>
      </c>
      <c r="BR226" s="519">
        <v>0</v>
      </c>
      <c r="BS226" s="519">
        <v>0</v>
      </c>
      <c r="BT226" s="519">
        <v>0</v>
      </c>
      <c r="BU226" s="519">
        <v>0</v>
      </c>
      <c r="BV226" s="519">
        <v>0</v>
      </c>
      <c r="BW226" s="519">
        <v>0</v>
      </c>
      <c r="BX226" s="519">
        <v>0</v>
      </c>
      <c r="BY226" s="519">
        <v>0</v>
      </c>
      <c r="BZ226" s="519">
        <v>0</v>
      </c>
      <c r="CA226" s="519">
        <v>0</v>
      </c>
      <c r="CB226" s="519">
        <v>0</v>
      </c>
      <c r="CC226" s="519">
        <v>0</v>
      </c>
      <c r="CD226" s="519">
        <v>0</v>
      </c>
      <c r="CE226" s="519">
        <v>0</v>
      </c>
      <c r="CF226" s="519">
        <v>0</v>
      </c>
      <c r="CG226" s="519">
        <v>0</v>
      </c>
      <c r="CH226" s="519">
        <v>0</v>
      </c>
      <c r="CI226" s="519">
        <v>0</v>
      </c>
      <c r="CJ226" s="519">
        <v>0</v>
      </c>
      <c r="CK226" s="519">
        <v>0</v>
      </c>
      <c r="CL226" s="519">
        <v>0</v>
      </c>
      <c r="CM226" s="519">
        <v>0</v>
      </c>
      <c r="CN226" s="519">
        <v>0</v>
      </c>
      <c r="CO226" s="519">
        <v>0</v>
      </c>
      <c r="CP226" s="519">
        <v>0</v>
      </c>
      <c r="CQ226" s="519">
        <v>0</v>
      </c>
      <c r="CR226" s="519">
        <v>0</v>
      </c>
      <c r="CS226" s="519">
        <v>0</v>
      </c>
      <c r="CT226" s="519">
        <v>0</v>
      </c>
      <c r="CU226" s="519">
        <v>0</v>
      </c>
      <c r="CV226" s="519">
        <v>0</v>
      </c>
      <c r="CW226" s="519">
        <v>0</v>
      </c>
      <c r="CX226" s="519">
        <v>0</v>
      </c>
      <c r="CY226" s="519">
        <v>0</v>
      </c>
      <c r="CZ226" s="519">
        <v>0</v>
      </c>
      <c r="DA226" s="519">
        <v>0</v>
      </c>
      <c r="DB226" s="519">
        <v>0</v>
      </c>
      <c r="DC226" s="519">
        <v>0</v>
      </c>
      <c r="DD226" s="519">
        <v>0</v>
      </c>
      <c r="DE226" s="519">
        <v>0</v>
      </c>
      <c r="DF226" s="519">
        <v>0</v>
      </c>
      <c r="DG226" s="519">
        <v>0</v>
      </c>
      <c r="DH226" s="519">
        <v>0</v>
      </c>
      <c r="DI226" s="519">
        <v>0</v>
      </c>
      <c r="DJ226" s="519">
        <v>0</v>
      </c>
      <c r="DK226" s="519">
        <v>0</v>
      </c>
      <c r="DL226" s="519">
        <v>0</v>
      </c>
      <c r="DM226" s="519">
        <v>0</v>
      </c>
      <c r="DN226" s="519">
        <v>0</v>
      </c>
      <c r="DO226" s="519">
        <v>0</v>
      </c>
      <c r="DP226" s="519">
        <v>0</v>
      </c>
      <c r="DQ226" s="519">
        <v>0</v>
      </c>
      <c r="DR226" s="519">
        <v>0</v>
      </c>
      <c r="DS226" s="519">
        <v>0</v>
      </c>
      <c r="DT226" s="519">
        <v>0</v>
      </c>
      <c r="DU226" s="519">
        <v>0</v>
      </c>
      <c r="DV226" s="519">
        <v>0</v>
      </c>
      <c r="DW226" s="519">
        <v>0</v>
      </c>
      <c r="DX226" s="519">
        <v>0</v>
      </c>
      <c r="DY226" s="131"/>
      <c r="DZ226" s="337"/>
      <c r="EA226" s="519" t="s">
        <v>1061</v>
      </c>
      <c r="EB226" s="519" t="s">
        <v>1060</v>
      </c>
      <c r="EC226" s="519">
        <v>45</v>
      </c>
      <c r="ED226" s="521" t="str">
        <f t="shared" si="11"/>
        <v>SDN150245</v>
      </c>
      <c r="EE226" s="519">
        <v>10000</v>
      </c>
      <c r="EF226" s="519">
        <v>10000</v>
      </c>
      <c r="EG226" s="519">
        <v>10000</v>
      </c>
      <c r="EH226" s="519">
        <v>10000</v>
      </c>
      <c r="EI226" s="519">
        <v>10000</v>
      </c>
      <c r="EJ226" s="519">
        <v>10000</v>
      </c>
      <c r="EK226" s="519">
        <v>10000</v>
      </c>
      <c r="EL226" s="519">
        <v>10000</v>
      </c>
      <c r="EM226" s="519">
        <v>10000</v>
      </c>
      <c r="EN226" s="519">
        <v>10000</v>
      </c>
      <c r="EO226" s="519">
        <v>10000</v>
      </c>
      <c r="EP226" s="519">
        <v>10000</v>
      </c>
      <c r="EQ226" s="519">
        <v>10000</v>
      </c>
      <c r="ER226" s="519">
        <v>10284.1</v>
      </c>
      <c r="ES226" s="519">
        <v>10937.1</v>
      </c>
      <c r="ET226" s="519">
        <v>10937.1</v>
      </c>
      <c r="EU226" s="519">
        <v>10937.1</v>
      </c>
      <c r="EV226" s="519">
        <v>10937.1</v>
      </c>
      <c r="EW226" s="519">
        <v>10937.1</v>
      </c>
      <c r="EX226" s="519">
        <v>10937.1</v>
      </c>
      <c r="EY226" s="519">
        <v>10937.1</v>
      </c>
      <c r="EZ226" s="519">
        <v>10937.1</v>
      </c>
      <c r="FA226" s="519">
        <v>10937.1</v>
      </c>
      <c r="FB226" s="519">
        <v>10937.1</v>
      </c>
      <c r="FC226" s="519">
        <v>10937.1</v>
      </c>
      <c r="FD226" s="519">
        <v>10937.1</v>
      </c>
      <c r="FE226" s="519">
        <v>10937.1</v>
      </c>
      <c r="FF226" s="519">
        <v>10937.1</v>
      </c>
      <c r="FG226" s="519">
        <v>10937.1</v>
      </c>
      <c r="FH226" s="519">
        <v>10937.1</v>
      </c>
      <c r="FI226" s="519">
        <v>0</v>
      </c>
      <c r="FJ226" s="519">
        <v>0</v>
      </c>
      <c r="FK226" s="519">
        <v>0</v>
      </c>
      <c r="FL226" s="519">
        <v>0</v>
      </c>
      <c r="FM226" s="519">
        <v>0</v>
      </c>
      <c r="FN226" s="519">
        <v>0</v>
      </c>
      <c r="FO226" s="519">
        <v>0</v>
      </c>
      <c r="FP226" s="519">
        <v>0</v>
      </c>
      <c r="FQ226" s="519">
        <v>0</v>
      </c>
      <c r="FR226" s="519">
        <v>0</v>
      </c>
      <c r="FS226" s="519">
        <v>0</v>
      </c>
      <c r="FT226" s="519">
        <v>0</v>
      </c>
      <c r="FU226" s="519">
        <v>0</v>
      </c>
      <c r="FV226" s="519">
        <v>0</v>
      </c>
      <c r="FW226" s="519">
        <v>0</v>
      </c>
      <c r="FX226" s="519">
        <v>0</v>
      </c>
      <c r="FY226" s="519">
        <v>0</v>
      </c>
      <c r="FZ226" s="519">
        <v>0</v>
      </c>
      <c r="GA226" s="519">
        <v>0</v>
      </c>
      <c r="GB226" s="519">
        <v>0</v>
      </c>
      <c r="GC226" s="519">
        <v>0</v>
      </c>
      <c r="GD226" s="519">
        <v>0</v>
      </c>
      <c r="GE226" s="519">
        <v>0</v>
      </c>
      <c r="GF226" s="519">
        <v>0</v>
      </c>
      <c r="GG226" s="519">
        <v>0</v>
      </c>
      <c r="GH226" s="519">
        <v>0</v>
      </c>
      <c r="GI226" s="519">
        <v>0</v>
      </c>
      <c r="GJ226" s="519">
        <v>0</v>
      </c>
      <c r="GK226" s="519">
        <v>0</v>
      </c>
      <c r="GL226" s="519">
        <v>0</v>
      </c>
      <c r="GM226" s="519">
        <v>0</v>
      </c>
      <c r="GN226" s="519">
        <v>0</v>
      </c>
      <c r="GO226" s="519">
        <v>0</v>
      </c>
      <c r="GP226" s="519">
        <v>0</v>
      </c>
      <c r="GQ226" s="519">
        <v>0</v>
      </c>
      <c r="GR226" s="519">
        <v>0</v>
      </c>
      <c r="GS226" s="519">
        <v>0</v>
      </c>
      <c r="GT226" s="519">
        <v>0</v>
      </c>
      <c r="GU226" s="519">
        <v>0</v>
      </c>
      <c r="GV226" s="519">
        <v>0</v>
      </c>
      <c r="GW226" s="519">
        <v>0</v>
      </c>
      <c r="GX226" s="519">
        <v>0</v>
      </c>
      <c r="GY226" s="519">
        <v>0</v>
      </c>
      <c r="GZ226" s="519">
        <v>0</v>
      </c>
      <c r="HA226" s="519">
        <v>0</v>
      </c>
      <c r="HB226" s="519">
        <v>0</v>
      </c>
      <c r="HC226" s="519">
        <v>0</v>
      </c>
      <c r="HD226" s="519">
        <v>0</v>
      </c>
      <c r="HE226" s="519">
        <v>0</v>
      </c>
      <c r="HF226" s="519">
        <v>0</v>
      </c>
      <c r="HG226" s="519">
        <v>0</v>
      </c>
      <c r="HH226" s="519">
        <v>0</v>
      </c>
      <c r="HI226" s="519">
        <v>0</v>
      </c>
      <c r="HJ226" s="519">
        <v>0</v>
      </c>
      <c r="HK226" s="519">
        <v>0</v>
      </c>
      <c r="HL226" s="519">
        <v>0</v>
      </c>
      <c r="HM226" s="519">
        <v>0</v>
      </c>
      <c r="HN226" s="519">
        <v>0</v>
      </c>
      <c r="HO226" s="519">
        <v>0</v>
      </c>
      <c r="HP226" s="519">
        <v>0</v>
      </c>
      <c r="HQ226" s="519">
        <v>0</v>
      </c>
      <c r="HR226" s="519">
        <v>0</v>
      </c>
      <c r="HS226" s="519">
        <v>0</v>
      </c>
      <c r="HT226" s="519">
        <v>0</v>
      </c>
      <c r="HU226" s="519">
        <v>0</v>
      </c>
      <c r="HV226" s="519">
        <v>0</v>
      </c>
      <c r="HW226" s="519">
        <v>0</v>
      </c>
      <c r="HX226" s="519">
        <v>0</v>
      </c>
      <c r="HY226" s="519">
        <v>0</v>
      </c>
      <c r="HZ226" s="519">
        <v>0</v>
      </c>
      <c r="IA226" s="519">
        <v>0</v>
      </c>
      <c r="IB226" s="519">
        <v>0</v>
      </c>
      <c r="IC226" s="519">
        <v>0</v>
      </c>
      <c r="ID226" s="519">
        <v>0</v>
      </c>
      <c r="IE226" s="519">
        <v>0</v>
      </c>
      <c r="IF226" s="519">
        <v>0</v>
      </c>
      <c r="IG226" s="519">
        <v>0</v>
      </c>
      <c r="IH226" s="519">
        <v>0</v>
      </c>
      <c r="II226" s="519">
        <v>0</v>
      </c>
      <c r="IJ226" s="519">
        <v>0</v>
      </c>
      <c r="IK226" s="519">
        <v>0</v>
      </c>
    </row>
    <row r="227" spans="1:245" hidden="1">
      <c r="A227" s="337"/>
      <c r="B227" s="519" t="s">
        <v>1058</v>
      </c>
      <c r="C227" s="519"/>
      <c r="D227" s="519"/>
      <c r="E227" s="519"/>
      <c r="F227" s="519">
        <v>1</v>
      </c>
      <c r="G227" s="519"/>
      <c r="H227" s="519">
        <v>22</v>
      </c>
      <c r="I227" s="519">
        <v>5</v>
      </c>
      <c r="J227" s="519" t="str">
        <f t="shared" si="12"/>
        <v>SDN10012205</v>
      </c>
      <c r="K227" s="519">
        <v>970</v>
      </c>
      <c r="M227" s="337"/>
      <c r="N227" s="519" t="s">
        <v>1061</v>
      </c>
      <c r="O227" s="519" t="s">
        <v>1060</v>
      </c>
      <c r="P227" s="519">
        <v>46</v>
      </c>
      <c r="Q227" s="183" t="str">
        <f t="shared" si="10"/>
        <v>SDN150246</v>
      </c>
      <c r="R227" s="519">
        <v>0</v>
      </c>
      <c r="S227" s="519">
        <v>0</v>
      </c>
      <c r="T227" s="519">
        <v>0</v>
      </c>
      <c r="U227" s="519">
        <v>0</v>
      </c>
      <c r="V227" s="519">
        <v>0</v>
      </c>
      <c r="W227" s="519">
        <v>0</v>
      </c>
      <c r="X227" s="519">
        <v>0</v>
      </c>
      <c r="Y227" s="519">
        <v>0</v>
      </c>
      <c r="Z227" s="519">
        <v>0</v>
      </c>
      <c r="AA227" s="519">
        <v>0</v>
      </c>
      <c r="AB227" s="519">
        <v>0</v>
      </c>
      <c r="AC227" s="519">
        <v>0</v>
      </c>
      <c r="AD227" s="519">
        <v>0</v>
      </c>
      <c r="AE227" s="519">
        <v>0</v>
      </c>
      <c r="AF227" s="519">
        <v>0</v>
      </c>
      <c r="AG227" s="519">
        <v>0</v>
      </c>
      <c r="AH227" s="519">
        <v>0</v>
      </c>
      <c r="AI227" s="519">
        <v>0</v>
      </c>
      <c r="AJ227" s="519">
        <v>0</v>
      </c>
      <c r="AK227" s="519">
        <v>0</v>
      </c>
      <c r="AL227" s="519">
        <v>0</v>
      </c>
      <c r="AM227" s="519">
        <v>0</v>
      </c>
      <c r="AN227" s="519">
        <v>0</v>
      </c>
      <c r="AO227" s="519">
        <v>0</v>
      </c>
      <c r="AP227" s="519">
        <v>0</v>
      </c>
      <c r="AQ227" s="519">
        <v>0</v>
      </c>
      <c r="AR227" s="519">
        <v>0</v>
      </c>
      <c r="AS227" s="519">
        <v>0</v>
      </c>
      <c r="AT227" s="519">
        <v>0</v>
      </c>
      <c r="AU227" s="519">
        <v>11363.2</v>
      </c>
      <c r="AV227" s="519">
        <v>0</v>
      </c>
      <c r="AW227" s="519">
        <v>0</v>
      </c>
      <c r="AX227" s="519">
        <v>0</v>
      </c>
      <c r="AY227" s="519">
        <v>0</v>
      </c>
      <c r="AZ227" s="519">
        <v>0</v>
      </c>
      <c r="BA227" s="519">
        <v>0</v>
      </c>
      <c r="BB227" s="519">
        <v>0</v>
      </c>
      <c r="BC227" s="519">
        <v>0</v>
      </c>
      <c r="BD227" s="519">
        <v>0</v>
      </c>
      <c r="BE227" s="519">
        <v>0</v>
      </c>
      <c r="BF227" s="519">
        <v>0</v>
      </c>
      <c r="BG227" s="519">
        <v>0</v>
      </c>
      <c r="BH227" s="519">
        <v>0</v>
      </c>
      <c r="BI227" s="519">
        <v>0</v>
      </c>
      <c r="BJ227" s="519">
        <v>0</v>
      </c>
      <c r="BK227" s="519">
        <v>0</v>
      </c>
      <c r="BL227" s="519">
        <v>0</v>
      </c>
      <c r="BM227" s="519">
        <v>0</v>
      </c>
      <c r="BN227" s="519">
        <v>0</v>
      </c>
      <c r="BO227" s="519">
        <v>0</v>
      </c>
      <c r="BP227" s="519">
        <v>0</v>
      </c>
      <c r="BQ227" s="519">
        <v>0</v>
      </c>
      <c r="BR227" s="519">
        <v>0</v>
      </c>
      <c r="BS227" s="519">
        <v>0</v>
      </c>
      <c r="BT227" s="519">
        <v>0</v>
      </c>
      <c r="BU227" s="519">
        <v>0</v>
      </c>
      <c r="BV227" s="519">
        <v>0</v>
      </c>
      <c r="BW227" s="519">
        <v>0</v>
      </c>
      <c r="BX227" s="519">
        <v>0</v>
      </c>
      <c r="BY227" s="519">
        <v>0</v>
      </c>
      <c r="BZ227" s="519">
        <v>0</v>
      </c>
      <c r="CA227" s="519">
        <v>0</v>
      </c>
      <c r="CB227" s="519">
        <v>0</v>
      </c>
      <c r="CC227" s="519">
        <v>0</v>
      </c>
      <c r="CD227" s="519">
        <v>0</v>
      </c>
      <c r="CE227" s="519">
        <v>0</v>
      </c>
      <c r="CF227" s="519">
        <v>0</v>
      </c>
      <c r="CG227" s="519">
        <v>0</v>
      </c>
      <c r="CH227" s="519">
        <v>0</v>
      </c>
      <c r="CI227" s="519">
        <v>0</v>
      </c>
      <c r="CJ227" s="519">
        <v>0</v>
      </c>
      <c r="CK227" s="519">
        <v>0</v>
      </c>
      <c r="CL227" s="519">
        <v>0</v>
      </c>
      <c r="CM227" s="519">
        <v>0</v>
      </c>
      <c r="CN227" s="519">
        <v>0</v>
      </c>
      <c r="CO227" s="519">
        <v>0</v>
      </c>
      <c r="CP227" s="519">
        <v>0</v>
      </c>
      <c r="CQ227" s="519">
        <v>0</v>
      </c>
      <c r="CR227" s="519">
        <v>0</v>
      </c>
      <c r="CS227" s="519">
        <v>0</v>
      </c>
      <c r="CT227" s="519">
        <v>0</v>
      </c>
      <c r="CU227" s="519">
        <v>0</v>
      </c>
      <c r="CV227" s="519">
        <v>0</v>
      </c>
      <c r="CW227" s="519">
        <v>0</v>
      </c>
      <c r="CX227" s="519">
        <v>0</v>
      </c>
      <c r="CY227" s="519">
        <v>0</v>
      </c>
      <c r="CZ227" s="519">
        <v>0</v>
      </c>
      <c r="DA227" s="519">
        <v>0</v>
      </c>
      <c r="DB227" s="519">
        <v>0</v>
      </c>
      <c r="DC227" s="519">
        <v>0</v>
      </c>
      <c r="DD227" s="519">
        <v>0</v>
      </c>
      <c r="DE227" s="519">
        <v>0</v>
      </c>
      <c r="DF227" s="519">
        <v>0</v>
      </c>
      <c r="DG227" s="519">
        <v>0</v>
      </c>
      <c r="DH227" s="519">
        <v>0</v>
      </c>
      <c r="DI227" s="519">
        <v>0</v>
      </c>
      <c r="DJ227" s="519">
        <v>0</v>
      </c>
      <c r="DK227" s="519">
        <v>0</v>
      </c>
      <c r="DL227" s="519">
        <v>0</v>
      </c>
      <c r="DM227" s="519">
        <v>0</v>
      </c>
      <c r="DN227" s="519">
        <v>0</v>
      </c>
      <c r="DO227" s="519">
        <v>0</v>
      </c>
      <c r="DP227" s="519">
        <v>0</v>
      </c>
      <c r="DQ227" s="519">
        <v>0</v>
      </c>
      <c r="DR227" s="519">
        <v>0</v>
      </c>
      <c r="DS227" s="519">
        <v>0</v>
      </c>
      <c r="DT227" s="519">
        <v>0</v>
      </c>
      <c r="DU227" s="519">
        <v>0</v>
      </c>
      <c r="DV227" s="519">
        <v>0</v>
      </c>
      <c r="DW227" s="519">
        <v>0</v>
      </c>
      <c r="DX227" s="519">
        <v>0</v>
      </c>
      <c r="DY227" s="131"/>
      <c r="DZ227" s="337"/>
      <c r="EA227" s="519" t="s">
        <v>1061</v>
      </c>
      <c r="EB227" s="519" t="s">
        <v>1060</v>
      </c>
      <c r="EC227" s="519">
        <v>46</v>
      </c>
      <c r="ED227" s="521" t="str">
        <f t="shared" si="11"/>
        <v>SDN150246</v>
      </c>
      <c r="EE227" s="519">
        <v>10000</v>
      </c>
      <c r="EF227" s="519">
        <v>10000</v>
      </c>
      <c r="EG227" s="519">
        <v>10000</v>
      </c>
      <c r="EH227" s="519">
        <v>10000</v>
      </c>
      <c r="EI227" s="519">
        <v>10000</v>
      </c>
      <c r="EJ227" s="519">
        <v>10000</v>
      </c>
      <c r="EK227" s="519">
        <v>10000</v>
      </c>
      <c r="EL227" s="519">
        <v>10000</v>
      </c>
      <c r="EM227" s="519">
        <v>10000</v>
      </c>
      <c r="EN227" s="519">
        <v>10000</v>
      </c>
      <c r="EO227" s="519">
        <v>10000</v>
      </c>
      <c r="EP227" s="519">
        <v>10000</v>
      </c>
      <c r="EQ227" s="519">
        <v>10006.4</v>
      </c>
      <c r="ER227" s="519">
        <v>10684.8</v>
      </c>
      <c r="ES227" s="519">
        <v>11363.2</v>
      </c>
      <c r="ET227" s="519">
        <v>11363.2</v>
      </c>
      <c r="EU227" s="519">
        <v>11363.2</v>
      </c>
      <c r="EV227" s="519">
        <v>11363.2</v>
      </c>
      <c r="EW227" s="519">
        <v>11363.2</v>
      </c>
      <c r="EX227" s="519">
        <v>11363.2</v>
      </c>
      <c r="EY227" s="519">
        <v>11363.2</v>
      </c>
      <c r="EZ227" s="519">
        <v>11363.2</v>
      </c>
      <c r="FA227" s="519">
        <v>11363.2</v>
      </c>
      <c r="FB227" s="519">
        <v>11363.2</v>
      </c>
      <c r="FC227" s="519">
        <v>11363.2</v>
      </c>
      <c r="FD227" s="519">
        <v>11363.2</v>
      </c>
      <c r="FE227" s="519">
        <v>11363.2</v>
      </c>
      <c r="FF227" s="519">
        <v>11363.2</v>
      </c>
      <c r="FG227" s="519">
        <v>11363.2</v>
      </c>
      <c r="FH227" s="519">
        <v>11363.2</v>
      </c>
      <c r="FI227" s="519">
        <v>0</v>
      </c>
      <c r="FJ227" s="519">
        <v>0</v>
      </c>
      <c r="FK227" s="519">
        <v>0</v>
      </c>
      <c r="FL227" s="519">
        <v>0</v>
      </c>
      <c r="FM227" s="519">
        <v>0</v>
      </c>
      <c r="FN227" s="519">
        <v>0</v>
      </c>
      <c r="FO227" s="519">
        <v>0</v>
      </c>
      <c r="FP227" s="519">
        <v>0</v>
      </c>
      <c r="FQ227" s="519">
        <v>0</v>
      </c>
      <c r="FR227" s="519">
        <v>0</v>
      </c>
      <c r="FS227" s="519">
        <v>0</v>
      </c>
      <c r="FT227" s="519">
        <v>0</v>
      </c>
      <c r="FU227" s="519">
        <v>0</v>
      </c>
      <c r="FV227" s="519">
        <v>0</v>
      </c>
      <c r="FW227" s="519">
        <v>0</v>
      </c>
      <c r="FX227" s="519">
        <v>0</v>
      </c>
      <c r="FY227" s="519">
        <v>0</v>
      </c>
      <c r="FZ227" s="519">
        <v>0</v>
      </c>
      <c r="GA227" s="519">
        <v>0</v>
      </c>
      <c r="GB227" s="519">
        <v>0</v>
      </c>
      <c r="GC227" s="519">
        <v>0</v>
      </c>
      <c r="GD227" s="519">
        <v>0</v>
      </c>
      <c r="GE227" s="519">
        <v>0</v>
      </c>
      <c r="GF227" s="519">
        <v>0</v>
      </c>
      <c r="GG227" s="519">
        <v>0</v>
      </c>
      <c r="GH227" s="519">
        <v>0</v>
      </c>
      <c r="GI227" s="519">
        <v>0</v>
      </c>
      <c r="GJ227" s="519">
        <v>0</v>
      </c>
      <c r="GK227" s="519">
        <v>0</v>
      </c>
      <c r="GL227" s="519">
        <v>0</v>
      </c>
      <c r="GM227" s="519">
        <v>0</v>
      </c>
      <c r="GN227" s="519">
        <v>0</v>
      </c>
      <c r="GO227" s="519">
        <v>0</v>
      </c>
      <c r="GP227" s="519">
        <v>0</v>
      </c>
      <c r="GQ227" s="519">
        <v>0</v>
      </c>
      <c r="GR227" s="519">
        <v>0</v>
      </c>
      <c r="GS227" s="519">
        <v>0</v>
      </c>
      <c r="GT227" s="519">
        <v>0</v>
      </c>
      <c r="GU227" s="519">
        <v>0</v>
      </c>
      <c r="GV227" s="519">
        <v>0</v>
      </c>
      <c r="GW227" s="519">
        <v>0</v>
      </c>
      <c r="GX227" s="519">
        <v>0</v>
      </c>
      <c r="GY227" s="519">
        <v>0</v>
      </c>
      <c r="GZ227" s="519">
        <v>0</v>
      </c>
      <c r="HA227" s="519">
        <v>0</v>
      </c>
      <c r="HB227" s="519">
        <v>0</v>
      </c>
      <c r="HC227" s="519">
        <v>0</v>
      </c>
      <c r="HD227" s="519">
        <v>0</v>
      </c>
      <c r="HE227" s="519">
        <v>0</v>
      </c>
      <c r="HF227" s="519">
        <v>0</v>
      </c>
      <c r="HG227" s="519">
        <v>0</v>
      </c>
      <c r="HH227" s="519">
        <v>0</v>
      </c>
      <c r="HI227" s="519">
        <v>0</v>
      </c>
      <c r="HJ227" s="519">
        <v>0</v>
      </c>
      <c r="HK227" s="519">
        <v>0</v>
      </c>
      <c r="HL227" s="519">
        <v>0</v>
      </c>
      <c r="HM227" s="519">
        <v>0</v>
      </c>
      <c r="HN227" s="519">
        <v>0</v>
      </c>
      <c r="HO227" s="519">
        <v>0</v>
      </c>
      <c r="HP227" s="519">
        <v>0</v>
      </c>
      <c r="HQ227" s="519">
        <v>0</v>
      </c>
      <c r="HR227" s="519">
        <v>0</v>
      </c>
      <c r="HS227" s="519">
        <v>0</v>
      </c>
      <c r="HT227" s="519">
        <v>0</v>
      </c>
      <c r="HU227" s="519">
        <v>0</v>
      </c>
      <c r="HV227" s="519">
        <v>0</v>
      </c>
      <c r="HW227" s="519">
        <v>0</v>
      </c>
      <c r="HX227" s="519">
        <v>0</v>
      </c>
      <c r="HY227" s="519">
        <v>0</v>
      </c>
      <c r="HZ227" s="519">
        <v>0</v>
      </c>
      <c r="IA227" s="519">
        <v>0</v>
      </c>
      <c r="IB227" s="519">
        <v>0</v>
      </c>
      <c r="IC227" s="519">
        <v>0</v>
      </c>
      <c r="ID227" s="519">
        <v>0</v>
      </c>
      <c r="IE227" s="519">
        <v>0</v>
      </c>
      <c r="IF227" s="519">
        <v>0</v>
      </c>
      <c r="IG227" s="519">
        <v>0</v>
      </c>
      <c r="IH227" s="519">
        <v>0</v>
      </c>
      <c r="II227" s="519">
        <v>0</v>
      </c>
      <c r="IJ227" s="519">
        <v>0</v>
      </c>
      <c r="IK227" s="519">
        <v>0</v>
      </c>
    </row>
    <row r="228" spans="1:245" hidden="1">
      <c r="A228" s="337"/>
      <c r="B228" s="519" t="s">
        <v>1058</v>
      </c>
      <c r="C228" s="519"/>
      <c r="D228" s="519"/>
      <c r="E228" s="519"/>
      <c r="F228" s="519">
        <v>1</v>
      </c>
      <c r="G228" s="519"/>
      <c r="H228" s="519">
        <v>22</v>
      </c>
      <c r="I228" s="519">
        <v>6</v>
      </c>
      <c r="J228" s="519" t="str">
        <f t="shared" si="12"/>
        <v>SDN10012206</v>
      </c>
      <c r="K228" s="519">
        <v>776</v>
      </c>
      <c r="M228" s="337"/>
      <c r="N228" s="519" t="s">
        <v>1061</v>
      </c>
      <c r="O228" s="519" t="s">
        <v>1060</v>
      </c>
      <c r="P228" s="519">
        <v>47</v>
      </c>
      <c r="Q228" s="183" t="str">
        <f t="shared" si="10"/>
        <v>SDN150247</v>
      </c>
      <c r="R228" s="519">
        <v>0</v>
      </c>
      <c r="S228" s="519">
        <v>0</v>
      </c>
      <c r="T228" s="519">
        <v>0</v>
      </c>
      <c r="U228" s="519">
        <v>0</v>
      </c>
      <c r="V228" s="519">
        <v>0</v>
      </c>
      <c r="W228" s="519">
        <v>0</v>
      </c>
      <c r="X228" s="519">
        <v>0</v>
      </c>
      <c r="Y228" s="519">
        <v>0</v>
      </c>
      <c r="Z228" s="519">
        <v>0</v>
      </c>
      <c r="AA228" s="519">
        <v>0</v>
      </c>
      <c r="AB228" s="519">
        <v>0</v>
      </c>
      <c r="AC228" s="519">
        <v>0</v>
      </c>
      <c r="AD228" s="519">
        <v>0</v>
      </c>
      <c r="AE228" s="519">
        <v>0</v>
      </c>
      <c r="AF228" s="519">
        <v>0</v>
      </c>
      <c r="AG228" s="519">
        <v>0</v>
      </c>
      <c r="AH228" s="519">
        <v>0</v>
      </c>
      <c r="AI228" s="519">
        <v>0</v>
      </c>
      <c r="AJ228" s="519">
        <v>0</v>
      </c>
      <c r="AK228" s="519">
        <v>0</v>
      </c>
      <c r="AL228" s="519">
        <v>0</v>
      </c>
      <c r="AM228" s="519">
        <v>0</v>
      </c>
      <c r="AN228" s="519">
        <v>0</v>
      </c>
      <c r="AO228" s="519">
        <v>0</v>
      </c>
      <c r="AP228" s="519">
        <v>0</v>
      </c>
      <c r="AQ228" s="519">
        <v>0</v>
      </c>
      <c r="AR228" s="519">
        <v>0</v>
      </c>
      <c r="AS228" s="519">
        <v>0</v>
      </c>
      <c r="AT228" s="519">
        <v>0</v>
      </c>
      <c r="AU228" s="519">
        <v>11718.3</v>
      </c>
      <c r="AV228" s="519">
        <v>0</v>
      </c>
      <c r="AW228" s="519">
        <v>0</v>
      </c>
      <c r="AX228" s="519">
        <v>0</v>
      </c>
      <c r="AY228" s="519">
        <v>0</v>
      </c>
      <c r="AZ228" s="519">
        <v>0</v>
      </c>
      <c r="BA228" s="519">
        <v>0</v>
      </c>
      <c r="BB228" s="519">
        <v>0</v>
      </c>
      <c r="BC228" s="519">
        <v>0</v>
      </c>
      <c r="BD228" s="519">
        <v>0</v>
      </c>
      <c r="BE228" s="519">
        <v>0</v>
      </c>
      <c r="BF228" s="519">
        <v>0</v>
      </c>
      <c r="BG228" s="519">
        <v>0</v>
      </c>
      <c r="BH228" s="519">
        <v>0</v>
      </c>
      <c r="BI228" s="519">
        <v>0</v>
      </c>
      <c r="BJ228" s="519">
        <v>0</v>
      </c>
      <c r="BK228" s="519">
        <v>0</v>
      </c>
      <c r="BL228" s="519">
        <v>0</v>
      </c>
      <c r="BM228" s="519">
        <v>0</v>
      </c>
      <c r="BN228" s="519">
        <v>0</v>
      </c>
      <c r="BO228" s="519">
        <v>0</v>
      </c>
      <c r="BP228" s="519">
        <v>0</v>
      </c>
      <c r="BQ228" s="519">
        <v>0</v>
      </c>
      <c r="BR228" s="519">
        <v>0</v>
      </c>
      <c r="BS228" s="519">
        <v>0</v>
      </c>
      <c r="BT228" s="519">
        <v>0</v>
      </c>
      <c r="BU228" s="519">
        <v>0</v>
      </c>
      <c r="BV228" s="519">
        <v>0</v>
      </c>
      <c r="BW228" s="519">
        <v>0</v>
      </c>
      <c r="BX228" s="519">
        <v>0</v>
      </c>
      <c r="BY228" s="519">
        <v>0</v>
      </c>
      <c r="BZ228" s="519">
        <v>0</v>
      </c>
      <c r="CA228" s="519">
        <v>0</v>
      </c>
      <c r="CB228" s="519">
        <v>0</v>
      </c>
      <c r="CC228" s="519">
        <v>0</v>
      </c>
      <c r="CD228" s="519">
        <v>0</v>
      </c>
      <c r="CE228" s="519">
        <v>0</v>
      </c>
      <c r="CF228" s="519">
        <v>0</v>
      </c>
      <c r="CG228" s="519">
        <v>0</v>
      </c>
      <c r="CH228" s="519">
        <v>0</v>
      </c>
      <c r="CI228" s="519">
        <v>0</v>
      </c>
      <c r="CJ228" s="519">
        <v>0</v>
      </c>
      <c r="CK228" s="519">
        <v>0</v>
      </c>
      <c r="CL228" s="519">
        <v>0</v>
      </c>
      <c r="CM228" s="519">
        <v>0</v>
      </c>
      <c r="CN228" s="519">
        <v>0</v>
      </c>
      <c r="CO228" s="519">
        <v>0</v>
      </c>
      <c r="CP228" s="519">
        <v>0</v>
      </c>
      <c r="CQ228" s="519">
        <v>0</v>
      </c>
      <c r="CR228" s="519">
        <v>0</v>
      </c>
      <c r="CS228" s="519">
        <v>0</v>
      </c>
      <c r="CT228" s="519">
        <v>0</v>
      </c>
      <c r="CU228" s="519">
        <v>0</v>
      </c>
      <c r="CV228" s="519">
        <v>0</v>
      </c>
      <c r="CW228" s="519">
        <v>0</v>
      </c>
      <c r="CX228" s="519">
        <v>0</v>
      </c>
      <c r="CY228" s="519">
        <v>0</v>
      </c>
      <c r="CZ228" s="519">
        <v>0</v>
      </c>
      <c r="DA228" s="519">
        <v>0</v>
      </c>
      <c r="DB228" s="519">
        <v>0</v>
      </c>
      <c r="DC228" s="519">
        <v>0</v>
      </c>
      <c r="DD228" s="519">
        <v>0</v>
      </c>
      <c r="DE228" s="519">
        <v>0</v>
      </c>
      <c r="DF228" s="519">
        <v>0</v>
      </c>
      <c r="DG228" s="519">
        <v>0</v>
      </c>
      <c r="DH228" s="519">
        <v>0</v>
      </c>
      <c r="DI228" s="519">
        <v>0</v>
      </c>
      <c r="DJ228" s="519">
        <v>0</v>
      </c>
      <c r="DK228" s="519">
        <v>0</v>
      </c>
      <c r="DL228" s="519">
        <v>0</v>
      </c>
      <c r="DM228" s="519">
        <v>0</v>
      </c>
      <c r="DN228" s="519">
        <v>0</v>
      </c>
      <c r="DO228" s="519">
        <v>0</v>
      </c>
      <c r="DP228" s="519">
        <v>0</v>
      </c>
      <c r="DQ228" s="519">
        <v>0</v>
      </c>
      <c r="DR228" s="519">
        <v>0</v>
      </c>
      <c r="DS228" s="519">
        <v>0</v>
      </c>
      <c r="DT228" s="519">
        <v>0</v>
      </c>
      <c r="DU228" s="519">
        <v>0</v>
      </c>
      <c r="DV228" s="519">
        <v>0</v>
      </c>
      <c r="DW228" s="519">
        <v>0</v>
      </c>
      <c r="DX228" s="519">
        <v>0</v>
      </c>
      <c r="DY228" s="131"/>
      <c r="DZ228" s="337"/>
      <c r="EA228" s="519" t="s">
        <v>1061</v>
      </c>
      <c r="EB228" s="519" t="s">
        <v>1060</v>
      </c>
      <c r="EC228" s="519">
        <v>47</v>
      </c>
      <c r="ED228" s="521" t="str">
        <f t="shared" si="11"/>
        <v>SDN150247</v>
      </c>
      <c r="EE228" s="519">
        <v>10000</v>
      </c>
      <c r="EF228" s="519">
        <v>10000</v>
      </c>
      <c r="EG228" s="519">
        <v>10000</v>
      </c>
      <c r="EH228" s="519">
        <v>10000</v>
      </c>
      <c r="EI228" s="519">
        <v>10000</v>
      </c>
      <c r="EJ228" s="519">
        <v>10000</v>
      </c>
      <c r="EK228" s="519">
        <v>10000</v>
      </c>
      <c r="EL228" s="519">
        <v>10000</v>
      </c>
      <c r="EM228" s="519">
        <v>10000</v>
      </c>
      <c r="EN228" s="519">
        <v>10000</v>
      </c>
      <c r="EO228" s="519">
        <v>10000</v>
      </c>
      <c r="EP228" s="519">
        <v>10000</v>
      </c>
      <c r="EQ228" s="519">
        <v>10319.1</v>
      </c>
      <c r="ER228" s="519">
        <v>11018.7</v>
      </c>
      <c r="ES228" s="519">
        <v>11718.3</v>
      </c>
      <c r="ET228" s="519">
        <v>11718.3</v>
      </c>
      <c r="EU228" s="519">
        <v>11718.3</v>
      </c>
      <c r="EV228" s="519">
        <v>11718.3</v>
      </c>
      <c r="EW228" s="519">
        <v>11718.3</v>
      </c>
      <c r="EX228" s="519">
        <v>11718.3</v>
      </c>
      <c r="EY228" s="519">
        <v>11718.3</v>
      </c>
      <c r="EZ228" s="519">
        <v>11718.3</v>
      </c>
      <c r="FA228" s="519">
        <v>11718.3</v>
      </c>
      <c r="FB228" s="519">
        <v>11718.3</v>
      </c>
      <c r="FC228" s="519">
        <v>11718.3</v>
      </c>
      <c r="FD228" s="519">
        <v>11718.3</v>
      </c>
      <c r="FE228" s="519">
        <v>11718.3</v>
      </c>
      <c r="FF228" s="519">
        <v>11718.3</v>
      </c>
      <c r="FG228" s="519">
        <v>11718.3</v>
      </c>
      <c r="FH228" s="519">
        <v>11718.3</v>
      </c>
      <c r="FI228" s="519">
        <v>0</v>
      </c>
      <c r="FJ228" s="519">
        <v>0</v>
      </c>
      <c r="FK228" s="519">
        <v>0</v>
      </c>
      <c r="FL228" s="519">
        <v>0</v>
      </c>
      <c r="FM228" s="519">
        <v>0</v>
      </c>
      <c r="FN228" s="519">
        <v>0</v>
      </c>
      <c r="FO228" s="519">
        <v>0</v>
      </c>
      <c r="FP228" s="519">
        <v>0</v>
      </c>
      <c r="FQ228" s="519">
        <v>0</v>
      </c>
      <c r="FR228" s="519">
        <v>0</v>
      </c>
      <c r="FS228" s="519">
        <v>0</v>
      </c>
      <c r="FT228" s="519">
        <v>0</v>
      </c>
      <c r="FU228" s="519">
        <v>0</v>
      </c>
      <c r="FV228" s="519">
        <v>0</v>
      </c>
      <c r="FW228" s="519">
        <v>0</v>
      </c>
      <c r="FX228" s="519">
        <v>0</v>
      </c>
      <c r="FY228" s="519">
        <v>0</v>
      </c>
      <c r="FZ228" s="519">
        <v>0</v>
      </c>
      <c r="GA228" s="519">
        <v>0</v>
      </c>
      <c r="GB228" s="519">
        <v>0</v>
      </c>
      <c r="GC228" s="519">
        <v>0</v>
      </c>
      <c r="GD228" s="519">
        <v>0</v>
      </c>
      <c r="GE228" s="519">
        <v>0</v>
      </c>
      <c r="GF228" s="519">
        <v>0</v>
      </c>
      <c r="GG228" s="519">
        <v>0</v>
      </c>
      <c r="GH228" s="519">
        <v>0</v>
      </c>
      <c r="GI228" s="519">
        <v>0</v>
      </c>
      <c r="GJ228" s="519">
        <v>0</v>
      </c>
      <c r="GK228" s="519">
        <v>0</v>
      </c>
      <c r="GL228" s="519">
        <v>0</v>
      </c>
      <c r="GM228" s="519">
        <v>0</v>
      </c>
      <c r="GN228" s="519">
        <v>0</v>
      </c>
      <c r="GO228" s="519">
        <v>0</v>
      </c>
      <c r="GP228" s="519">
        <v>0</v>
      </c>
      <c r="GQ228" s="519">
        <v>0</v>
      </c>
      <c r="GR228" s="519">
        <v>0</v>
      </c>
      <c r="GS228" s="519">
        <v>0</v>
      </c>
      <c r="GT228" s="519">
        <v>0</v>
      </c>
      <c r="GU228" s="519">
        <v>0</v>
      </c>
      <c r="GV228" s="519">
        <v>0</v>
      </c>
      <c r="GW228" s="519">
        <v>0</v>
      </c>
      <c r="GX228" s="519">
        <v>0</v>
      </c>
      <c r="GY228" s="519">
        <v>0</v>
      </c>
      <c r="GZ228" s="519">
        <v>0</v>
      </c>
      <c r="HA228" s="519">
        <v>0</v>
      </c>
      <c r="HB228" s="519">
        <v>0</v>
      </c>
      <c r="HC228" s="519">
        <v>0</v>
      </c>
      <c r="HD228" s="519">
        <v>0</v>
      </c>
      <c r="HE228" s="519">
        <v>0</v>
      </c>
      <c r="HF228" s="519">
        <v>0</v>
      </c>
      <c r="HG228" s="519">
        <v>0</v>
      </c>
      <c r="HH228" s="519">
        <v>0</v>
      </c>
      <c r="HI228" s="519">
        <v>0</v>
      </c>
      <c r="HJ228" s="519">
        <v>0</v>
      </c>
      <c r="HK228" s="519">
        <v>0</v>
      </c>
      <c r="HL228" s="519">
        <v>0</v>
      </c>
      <c r="HM228" s="519">
        <v>0</v>
      </c>
      <c r="HN228" s="519">
        <v>0</v>
      </c>
      <c r="HO228" s="519">
        <v>0</v>
      </c>
      <c r="HP228" s="519">
        <v>0</v>
      </c>
      <c r="HQ228" s="519">
        <v>0</v>
      </c>
      <c r="HR228" s="519">
        <v>0</v>
      </c>
      <c r="HS228" s="519">
        <v>0</v>
      </c>
      <c r="HT228" s="519">
        <v>0</v>
      </c>
      <c r="HU228" s="519">
        <v>0</v>
      </c>
      <c r="HV228" s="519">
        <v>0</v>
      </c>
      <c r="HW228" s="519">
        <v>0</v>
      </c>
      <c r="HX228" s="519">
        <v>0</v>
      </c>
      <c r="HY228" s="519">
        <v>0</v>
      </c>
      <c r="HZ228" s="519">
        <v>0</v>
      </c>
      <c r="IA228" s="519">
        <v>0</v>
      </c>
      <c r="IB228" s="519">
        <v>0</v>
      </c>
      <c r="IC228" s="519">
        <v>0</v>
      </c>
      <c r="ID228" s="519">
        <v>0</v>
      </c>
      <c r="IE228" s="519">
        <v>0</v>
      </c>
      <c r="IF228" s="519">
        <v>0</v>
      </c>
      <c r="IG228" s="519">
        <v>0</v>
      </c>
      <c r="IH228" s="519">
        <v>0</v>
      </c>
      <c r="II228" s="519">
        <v>0</v>
      </c>
      <c r="IJ228" s="519">
        <v>0</v>
      </c>
      <c r="IK228" s="519">
        <v>0</v>
      </c>
    </row>
    <row r="229" spans="1:245" hidden="1">
      <c r="A229" s="337"/>
      <c r="B229" s="519" t="s">
        <v>1058</v>
      </c>
      <c r="C229" s="519"/>
      <c r="D229" s="519"/>
      <c r="E229" s="519"/>
      <c r="F229" s="519">
        <v>1</v>
      </c>
      <c r="G229" s="519"/>
      <c r="H229" s="519">
        <v>22</v>
      </c>
      <c r="I229" s="519">
        <v>7</v>
      </c>
      <c r="J229" s="519" t="str">
        <f t="shared" si="12"/>
        <v>SDN10012207</v>
      </c>
      <c r="K229" s="519">
        <v>776</v>
      </c>
      <c r="M229" s="337"/>
      <c r="N229" s="519" t="s">
        <v>1061</v>
      </c>
      <c r="O229" s="519" t="s">
        <v>1060</v>
      </c>
      <c r="P229" s="519">
        <v>48</v>
      </c>
      <c r="Q229" s="183" t="str">
        <f t="shared" si="10"/>
        <v>SDN150248</v>
      </c>
      <c r="R229" s="519">
        <v>0</v>
      </c>
      <c r="S229" s="519">
        <v>0</v>
      </c>
      <c r="T229" s="519">
        <v>0</v>
      </c>
      <c r="U229" s="519">
        <v>0</v>
      </c>
      <c r="V229" s="519">
        <v>0</v>
      </c>
      <c r="W229" s="519">
        <v>0</v>
      </c>
      <c r="X229" s="519">
        <v>0</v>
      </c>
      <c r="Y229" s="519">
        <v>0</v>
      </c>
      <c r="Z229" s="519">
        <v>0</v>
      </c>
      <c r="AA229" s="519">
        <v>0</v>
      </c>
      <c r="AB229" s="519">
        <v>0</v>
      </c>
      <c r="AC229" s="519">
        <v>0</v>
      </c>
      <c r="AD229" s="519">
        <v>0</v>
      </c>
      <c r="AE229" s="519">
        <v>0</v>
      </c>
      <c r="AF229" s="519">
        <v>0</v>
      </c>
      <c r="AG229" s="519">
        <v>0</v>
      </c>
      <c r="AH229" s="519">
        <v>0</v>
      </c>
      <c r="AI229" s="519">
        <v>0</v>
      </c>
      <c r="AJ229" s="519">
        <v>0</v>
      </c>
      <c r="AK229" s="519">
        <v>0</v>
      </c>
      <c r="AL229" s="519">
        <v>0</v>
      </c>
      <c r="AM229" s="519">
        <v>0</v>
      </c>
      <c r="AN229" s="519">
        <v>0</v>
      </c>
      <c r="AO229" s="519">
        <v>0</v>
      </c>
      <c r="AP229" s="519">
        <v>0</v>
      </c>
      <c r="AQ229" s="519">
        <v>0</v>
      </c>
      <c r="AR229" s="519">
        <v>0</v>
      </c>
      <c r="AS229" s="519">
        <v>0</v>
      </c>
      <c r="AT229" s="519">
        <v>0</v>
      </c>
      <c r="AU229" s="519">
        <v>12215.4</v>
      </c>
      <c r="AV229" s="519">
        <v>0</v>
      </c>
      <c r="AW229" s="519">
        <v>0</v>
      </c>
      <c r="AX229" s="519">
        <v>0</v>
      </c>
      <c r="AY229" s="519">
        <v>0</v>
      </c>
      <c r="AZ229" s="519">
        <v>0</v>
      </c>
      <c r="BA229" s="519">
        <v>0</v>
      </c>
      <c r="BB229" s="519">
        <v>0</v>
      </c>
      <c r="BC229" s="519">
        <v>0</v>
      </c>
      <c r="BD229" s="519">
        <v>0</v>
      </c>
      <c r="BE229" s="519">
        <v>0</v>
      </c>
      <c r="BF229" s="519">
        <v>0</v>
      </c>
      <c r="BG229" s="519">
        <v>0</v>
      </c>
      <c r="BH229" s="519">
        <v>0</v>
      </c>
      <c r="BI229" s="519">
        <v>0</v>
      </c>
      <c r="BJ229" s="519">
        <v>0</v>
      </c>
      <c r="BK229" s="519">
        <v>0</v>
      </c>
      <c r="BL229" s="519">
        <v>0</v>
      </c>
      <c r="BM229" s="519">
        <v>0</v>
      </c>
      <c r="BN229" s="519">
        <v>0</v>
      </c>
      <c r="BO229" s="519">
        <v>0</v>
      </c>
      <c r="BP229" s="519">
        <v>0</v>
      </c>
      <c r="BQ229" s="519">
        <v>0</v>
      </c>
      <c r="BR229" s="519">
        <v>0</v>
      </c>
      <c r="BS229" s="519">
        <v>0</v>
      </c>
      <c r="BT229" s="519">
        <v>0</v>
      </c>
      <c r="BU229" s="519">
        <v>0</v>
      </c>
      <c r="BV229" s="519">
        <v>0</v>
      </c>
      <c r="BW229" s="519">
        <v>0</v>
      </c>
      <c r="BX229" s="519">
        <v>0</v>
      </c>
      <c r="BY229" s="519">
        <v>0</v>
      </c>
      <c r="BZ229" s="519">
        <v>0</v>
      </c>
      <c r="CA229" s="519">
        <v>0</v>
      </c>
      <c r="CB229" s="519">
        <v>0</v>
      </c>
      <c r="CC229" s="519">
        <v>0</v>
      </c>
      <c r="CD229" s="519">
        <v>0</v>
      </c>
      <c r="CE229" s="519">
        <v>0</v>
      </c>
      <c r="CF229" s="519">
        <v>0</v>
      </c>
      <c r="CG229" s="519">
        <v>0</v>
      </c>
      <c r="CH229" s="519">
        <v>0</v>
      </c>
      <c r="CI229" s="519">
        <v>0</v>
      </c>
      <c r="CJ229" s="519">
        <v>0</v>
      </c>
      <c r="CK229" s="519">
        <v>0</v>
      </c>
      <c r="CL229" s="519">
        <v>0</v>
      </c>
      <c r="CM229" s="519">
        <v>0</v>
      </c>
      <c r="CN229" s="519">
        <v>0</v>
      </c>
      <c r="CO229" s="519">
        <v>0</v>
      </c>
      <c r="CP229" s="519">
        <v>0</v>
      </c>
      <c r="CQ229" s="519">
        <v>0</v>
      </c>
      <c r="CR229" s="519">
        <v>0</v>
      </c>
      <c r="CS229" s="519">
        <v>0</v>
      </c>
      <c r="CT229" s="519">
        <v>0</v>
      </c>
      <c r="CU229" s="519">
        <v>0</v>
      </c>
      <c r="CV229" s="519">
        <v>0</v>
      </c>
      <c r="CW229" s="519">
        <v>0</v>
      </c>
      <c r="CX229" s="519">
        <v>0</v>
      </c>
      <c r="CY229" s="519">
        <v>0</v>
      </c>
      <c r="CZ229" s="519">
        <v>0</v>
      </c>
      <c r="DA229" s="519">
        <v>0</v>
      </c>
      <c r="DB229" s="519">
        <v>0</v>
      </c>
      <c r="DC229" s="519">
        <v>0</v>
      </c>
      <c r="DD229" s="519">
        <v>0</v>
      </c>
      <c r="DE229" s="519">
        <v>0</v>
      </c>
      <c r="DF229" s="519">
        <v>0</v>
      </c>
      <c r="DG229" s="519">
        <v>0</v>
      </c>
      <c r="DH229" s="519">
        <v>0</v>
      </c>
      <c r="DI229" s="519">
        <v>0</v>
      </c>
      <c r="DJ229" s="519">
        <v>0</v>
      </c>
      <c r="DK229" s="519">
        <v>0</v>
      </c>
      <c r="DL229" s="519">
        <v>0</v>
      </c>
      <c r="DM229" s="519">
        <v>0</v>
      </c>
      <c r="DN229" s="519">
        <v>0</v>
      </c>
      <c r="DO229" s="519">
        <v>0</v>
      </c>
      <c r="DP229" s="519">
        <v>0</v>
      </c>
      <c r="DQ229" s="519">
        <v>0</v>
      </c>
      <c r="DR229" s="519">
        <v>0</v>
      </c>
      <c r="DS229" s="519">
        <v>0</v>
      </c>
      <c r="DT229" s="519">
        <v>0</v>
      </c>
      <c r="DU229" s="519">
        <v>0</v>
      </c>
      <c r="DV229" s="519">
        <v>0</v>
      </c>
      <c r="DW229" s="519">
        <v>0</v>
      </c>
      <c r="DX229" s="519">
        <v>0</v>
      </c>
      <c r="DY229" s="131"/>
      <c r="DZ229" s="337"/>
      <c r="EA229" s="519" t="s">
        <v>1061</v>
      </c>
      <c r="EB229" s="519" t="s">
        <v>1060</v>
      </c>
      <c r="EC229" s="519">
        <v>48</v>
      </c>
      <c r="ED229" s="521" t="str">
        <f t="shared" si="11"/>
        <v>SDN150248</v>
      </c>
      <c r="EE229" s="519">
        <v>10000</v>
      </c>
      <c r="EF229" s="519">
        <v>10000</v>
      </c>
      <c r="EG229" s="519">
        <v>10000</v>
      </c>
      <c r="EH229" s="519">
        <v>10000</v>
      </c>
      <c r="EI229" s="519">
        <v>10000</v>
      </c>
      <c r="EJ229" s="519">
        <v>10000</v>
      </c>
      <c r="EK229" s="519">
        <v>10000</v>
      </c>
      <c r="EL229" s="519">
        <v>10000</v>
      </c>
      <c r="EM229" s="519">
        <v>10000</v>
      </c>
      <c r="EN229" s="519">
        <v>10000</v>
      </c>
      <c r="EO229" s="519">
        <v>10000</v>
      </c>
      <c r="EP229" s="519">
        <v>10027.6</v>
      </c>
      <c r="EQ229" s="519">
        <v>10756.9</v>
      </c>
      <c r="ER229" s="519">
        <v>11486.2</v>
      </c>
      <c r="ES229" s="519">
        <v>12215.4</v>
      </c>
      <c r="ET229" s="519">
        <v>12215.4</v>
      </c>
      <c r="EU229" s="519">
        <v>12215.4</v>
      </c>
      <c r="EV229" s="519">
        <v>12215.4</v>
      </c>
      <c r="EW229" s="519">
        <v>12215.4</v>
      </c>
      <c r="EX229" s="519">
        <v>12215.4</v>
      </c>
      <c r="EY229" s="519">
        <v>12215.4</v>
      </c>
      <c r="EZ229" s="519">
        <v>12215.4</v>
      </c>
      <c r="FA229" s="519">
        <v>12215.4</v>
      </c>
      <c r="FB229" s="519">
        <v>12215.4</v>
      </c>
      <c r="FC229" s="519">
        <v>12215.4</v>
      </c>
      <c r="FD229" s="519">
        <v>12215.4</v>
      </c>
      <c r="FE229" s="519">
        <v>12215.4</v>
      </c>
      <c r="FF229" s="519">
        <v>12215.4</v>
      </c>
      <c r="FG229" s="519">
        <v>12215.4</v>
      </c>
      <c r="FH229" s="519">
        <v>12215.4</v>
      </c>
      <c r="FI229" s="519">
        <v>0</v>
      </c>
      <c r="FJ229" s="519">
        <v>0</v>
      </c>
      <c r="FK229" s="519">
        <v>0</v>
      </c>
      <c r="FL229" s="519">
        <v>0</v>
      </c>
      <c r="FM229" s="519">
        <v>0</v>
      </c>
      <c r="FN229" s="519">
        <v>0</v>
      </c>
      <c r="FO229" s="519">
        <v>0</v>
      </c>
      <c r="FP229" s="519">
        <v>0</v>
      </c>
      <c r="FQ229" s="519">
        <v>0</v>
      </c>
      <c r="FR229" s="519">
        <v>0</v>
      </c>
      <c r="FS229" s="519">
        <v>0</v>
      </c>
      <c r="FT229" s="519">
        <v>0</v>
      </c>
      <c r="FU229" s="519">
        <v>0</v>
      </c>
      <c r="FV229" s="519">
        <v>0</v>
      </c>
      <c r="FW229" s="519">
        <v>0</v>
      </c>
      <c r="FX229" s="519">
        <v>0</v>
      </c>
      <c r="FY229" s="519">
        <v>0</v>
      </c>
      <c r="FZ229" s="519">
        <v>0</v>
      </c>
      <c r="GA229" s="519">
        <v>0</v>
      </c>
      <c r="GB229" s="519">
        <v>0</v>
      </c>
      <c r="GC229" s="519">
        <v>0</v>
      </c>
      <c r="GD229" s="519">
        <v>0</v>
      </c>
      <c r="GE229" s="519">
        <v>0</v>
      </c>
      <c r="GF229" s="519">
        <v>0</v>
      </c>
      <c r="GG229" s="519">
        <v>0</v>
      </c>
      <c r="GH229" s="519">
        <v>0</v>
      </c>
      <c r="GI229" s="519">
        <v>0</v>
      </c>
      <c r="GJ229" s="519">
        <v>0</v>
      </c>
      <c r="GK229" s="519">
        <v>0</v>
      </c>
      <c r="GL229" s="519">
        <v>0</v>
      </c>
      <c r="GM229" s="519">
        <v>0</v>
      </c>
      <c r="GN229" s="519">
        <v>0</v>
      </c>
      <c r="GO229" s="519">
        <v>0</v>
      </c>
      <c r="GP229" s="519">
        <v>0</v>
      </c>
      <c r="GQ229" s="519">
        <v>0</v>
      </c>
      <c r="GR229" s="519">
        <v>0</v>
      </c>
      <c r="GS229" s="519">
        <v>0</v>
      </c>
      <c r="GT229" s="519">
        <v>0</v>
      </c>
      <c r="GU229" s="519">
        <v>0</v>
      </c>
      <c r="GV229" s="519">
        <v>0</v>
      </c>
      <c r="GW229" s="519">
        <v>0</v>
      </c>
      <c r="GX229" s="519">
        <v>0</v>
      </c>
      <c r="GY229" s="519">
        <v>0</v>
      </c>
      <c r="GZ229" s="519">
        <v>0</v>
      </c>
      <c r="HA229" s="519">
        <v>0</v>
      </c>
      <c r="HB229" s="519">
        <v>0</v>
      </c>
      <c r="HC229" s="519">
        <v>0</v>
      </c>
      <c r="HD229" s="519">
        <v>0</v>
      </c>
      <c r="HE229" s="519">
        <v>0</v>
      </c>
      <c r="HF229" s="519">
        <v>0</v>
      </c>
      <c r="HG229" s="519">
        <v>0</v>
      </c>
      <c r="HH229" s="519">
        <v>0</v>
      </c>
      <c r="HI229" s="519">
        <v>0</v>
      </c>
      <c r="HJ229" s="519">
        <v>0</v>
      </c>
      <c r="HK229" s="519">
        <v>0</v>
      </c>
      <c r="HL229" s="519">
        <v>0</v>
      </c>
      <c r="HM229" s="519">
        <v>0</v>
      </c>
      <c r="HN229" s="519">
        <v>0</v>
      </c>
      <c r="HO229" s="519">
        <v>0</v>
      </c>
      <c r="HP229" s="519">
        <v>0</v>
      </c>
      <c r="HQ229" s="519">
        <v>0</v>
      </c>
      <c r="HR229" s="519">
        <v>0</v>
      </c>
      <c r="HS229" s="519">
        <v>0</v>
      </c>
      <c r="HT229" s="519">
        <v>0</v>
      </c>
      <c r="HU229" s="519">
        <v>0</v>
      </c>
      <c r="HV229" s="519">
        <v>0</v>
      </c>
      <c r="HW229" s="519">
        <v>0</v>
      </c>
      <c r="HX229" s="519">
        <v>0</v>
      </c>
      <c r="HY229" s="519">
        <v>0</v>
      </c>
      <c r="HZ229" s="519">
        <v>0</v>
      </c>
      <c r="IA229" s="519">
        <v>0</v>
      </c>
      <c r="IB229" s="519">
        <v>0</v>
      </c>
      <c r="IC229" s="519">
        <v>0</v>
      </c>
      <c r="ID229" s="519">
        <v>0</v>
      </c>
      <c r="IE229" s="519">
        <v>0</v>
      </c>
      <c r="IF229" s="519">
        <v>0</v>
      </c>
      <c r="IG229" s="519">
        <v>0</v>
      </c>
      <c r="IH229" s="519">
        <v>0</v>
      </c>
      <c r="II229" s="519">
        <v>0</v>
      </c>
      <c r="IJ229" s="519">
        <v>0</v>
      </c>
      <c r="IK229" s="519">
        <v>0</v>
      </c>
    </row>
    <row r="230" spans="1:245" hidden="1">
      <c r="A230" s="337"/>
      <c r="B230" s="519" t="s">
        <v>1058</v>
      </c>
      <c r="C230" s="519"/>
      <c r="D230" s="519"/>
      <c r="E230" s="519"/>
      <c r="F230" s="519">
        <v>1</v>
      </c>
      <c r="G230" s="519"/>
      <c r="H230" s="519">
        <v>22</v>
      </c>
      <c r="I230" s="519">
        <v>8</v>
      </c>
      <c r="J230" s="519" t="str">
        <f t="shared" si="12"/>
        <v>SDN10012208</v>
      </c>
      <c r="K230" s="519">
        <v>776</v>
      </c>
      <c r="M230" s="337"/>
      <c r="N230" s="519" t="s">
        <v>1061</v>
      </c>
      <c r="O230" s="519" t="s">
        <v>1060</v>
      </c>
      <c r="P230" s="519">
        <v>49</v>
      </c>
      <c r="Q230" s="183" t="str">
        <f t="shared" si="10"/>
        <v>SDN150249</v>
      </c>
      <c r="R230" s="519">
        <v>0</v>
      </c>
      <c r="S230" s="519">
        <v>0</v>
      </c>
      <c r="T230" s="519">
        <v>0</v>
      </c>
      <c r="U230" s="519">
        <v>0</v>
      </c>
      <c r="V230" s="519">
        <v>0</v>
      </c>
      <c r="W230" s="519">
        <v>0</v>
      </c>
      <c r="X230" s="519">
        <v>0</v>
      </c>
      <c r="Y230" s="519">
        <v>0</v>
      </c>
      <c r="Z230" s="519">
        <v>0</v>
      </c>
      <c r="AA230" s="519">
        <v>0</v>
      </c>
      <c r="AB230" s="519">
        <v>0</v>
      </c>
      <c r="AC230" s="519">
        <v>0</v>
      </c>
      <c r="AD230" s="519">
        <v>0</v>
      </c>
      <c r="AE230" s="519">
        <v>0</v>
      </c>
      <c r="AF230" s="519">
        <v>0</v>
      </c>
      <c r="AG230" s="519">
        <v>0</v>
      </c>
      <c r="AH230" s="519">
        <v>0</v>
      </c>
      <c r="AI230" s="519">
        <v>0</v>
      </c>
      <c r="AJ230" s="519">
        <v>0</v>
      </c>
      <c r="AK230" s="519">
        <v>0</v>
      </c>
      <c r="AL230" s="519">
        <v>0</v>
      </c>
      <c r="AM230" s="519">
        <v>0</v>
      </c>
      <c r="AN230" s="519">
        <v>0</v>
      </c>
      <c r="AO230" s="519">
        <v>0</v>
      </c>
      <c r="AP230" s="519">
        <v>0</v>
      </c>
      <c r="AQ230" s="519">
        <v>0</v>
      </c>
      <c r="AR230" s="519">
        <v>0</v>
      </c>
      <c r="AS230" s="519">
        <v>0</v>
      </c>
      <c r="AT230" s="519">
        <v>0</v>
      </c>
      <c r="AU230" s="519">
        <v>12641.6</v>
      </c>
      <c r="AV230" s="519">
        <v>0</v>
      </c>
      <c r="AW230" s="519">
        <v>0</v>
      </c>
      <c r="AX230" s="519">
        <v>0</v>
      </c>
      <c r="AY230" s="519">
        <v>0</v>
      </c>
      <c r="AZ230" s="519">
        <v>0</v>
      </c>
      <c r="BA230" s="519">
        <v>0</v>
      </c>
      <c r="BB230" s="519">
        <v>0</v>
      </c>
      <c r="BC230" s="519">
        <v>0</v>
      </c>
      <c r="BD230" s="519">
        <v>0</v>
      </c>
      <c r="BE230" s="519">
        <v>0</v>
      </c>
      <c r="BF230" s="519">
        <v>0</v>
      </c>
      <c r="BG230" s="519">
        <v>0</v>
      </c>
      <c r="BH230" s="519">
        <v>0</v>
      </c>
      <c r="BI230" s="519">
        <v>0</v>
      </c>
      <c r="BJ230" s="519">
        <v>0</v>
      </c>
      <c r="BK230" s="519">
        <v>0</v>
      </c>
      <c r="BL230" s="519">
        <v>0</v>
      </c>
      <c r="BM230" s="519">
        <v>0</v>
      </c>
      <c r="BN230" s="519">
        <v>0</v>
      </c>
      <c r="BO230" s="519">
        <v>0</v>
      </c>
      <c r="BP230" s="519">
        <v>0</v>
      </c>
      <c r="BQ230" s="519">
        <v>0</v>
      </c>
      <c r="BR230" s="519">
        <v>0</v>
      </c>
      <c r="BS230" s="519">
        <v>0</v>
      </c>
      <c r="BT230" s="519">
        <v>0</v>
      </c>
      <c r="BU230" s="519">
        <v>0</v>
      </c>
      <c r="BV230" s="519">
        <v>0</v>
      </c>
      <c r="BW230" s="519">
        <v>0</v>
      </c>
      <c r="BX230" s="519">
        <v>0</v>
      </c>
      <c r="BY230" s="519">
        <v>0</v>
      </c>
      <c r="BZ230" s="519">
        <v>0</v>
      </c>
      <c r="CA230" s="519">
        <v>0</v>
      </c>
      <c r="CB230" s="519">
        <v>0</v>
      </c>
      <c r="CC230" s="519">
        <v>0</v>
      </c>
      <c r="CD230" s="519">
        <v>0</v>
      </c>
      <c r="CE230" s="519">
        <v>0</v>
      </c>
      <c r="CF230" s="519">
        <v>0</v>
      </c>
      <c r="CG230" s="519">
        <v>0</v>
      </c>
      <c r="CH230" s="519">
        <v>0</v>
      </c>
      <c r="CI230" s="519">
        <v>0</v>
      </c>
      <c r="CJ230" s="519">
        <v>0</v>
      </c>
      <c r="CK230" s="519">
        <v>0</v>
      </c>
      <c r="CL230" s="519">
        <v>0</v>
      </c>
      <c r="CM230" s="519">
        <v>0</v>
      </c>
      <c r="CN230" s="519">
        <v>0</v>
      </c>
      <c r="CO230" s="519">
        <v>0</v>
      </c>
      <c r="CP230" s="519">
        <v>0</v>
      </c>
      <c r="CQ230" s="519">
        <v>0</v>
      </c>
      <c r="CR230" s="519">
        <v>0</v>
      </c>
      <c r="CS230" s="519">
        <v>0</v>
      </c>
      <c r="CT230" s="519">
        <v>0</v>
      </c>
      <c r="CU230" s="519">
        <v>0</v>
      </c>
      <c r="CV230" s="519">
        <v>0</v>
      </c>
      <c r="CW230" s="519">
        <v>0</v>
      </c>
      <c r="CX230" s="519">
        <v>0</v>
      </c>
      <c r="CY230" s="519">
        <v>0</v>
      </c>
      <c r="CZ230" s="519">
        <v>0</v>
      </c>
      <c r="DA230" s="519">
        <v>0</v>
      </c>
      <c r="DB230" s="519">
        <v>0</v>
      </c>
      <c r="DC230" s="519">
        <v>0</v>
      </c>
      <c r="DD230" s="519">
        <v>0</v>
      </c>
      <c r="DE230" s="519">
        <v>0</v>
      </c>
      <c r="DF230" s="519">
        <v>0</v>
      </c>
      <c r="DG230" s="519">
        <v>0</v>
      </c>
      <c r="DH230" s="519">
        <v>0</v>
      </c>
      <c r="DI230" s="519">
        <v>0</v>
      </c>
      <c r="DJ230" s="519">
        <v>0</v>
      </c>
      <c r="DK230" s="519">
        <v>0</v>
      </c>
      <c r="DL230" s="519">
        <v>0</v>
      </c>
      <c r="DM230" s="519">
        <v>0</v>
      </c>
      <c r="DN230" s="519">
        <v>0</v>
      </c>
      <c r="DO230" s="519">
        <v>0</v>
      </c>
      <c r="DP230" s="519">
        <v>0</v>
      </c>
      <c r="DQ230" s="519">
        <v>0</v>
      </c>
      <c r="DR230" s="519">
        <v>0</v>
      </c>
      <c r="DS230" s="519">
        <v>0</v>
      </c>
      <c r="DT230" s="519">
        <v>0</v>
      </c>
      <c r="DU230" s="519">
        <v>0</v>
      </c>
      <c r="DV230" s="519">
        <v>0</v>
      </c>
      <c r="DW230" s="519">
        <v>0</v>
      </c>
      <c r="DX230" s="519">
        <v>0</v>
      </c>
      <c r="DY230" s="131"/>
      <c r="DZ230" s="337"/>
      <c r="EA230" s="519" t="s">
        <v>1061</v>
      </c>
      <c r="EB230" s="519" t="s">
        <v>1060</v>
      </c>
      <c r="EC230" s="519">
        <v>49</v>
      </c>
      <c r="ED230" s="521" t="str">
        <f t="shared" si="11"/>
        <v>SDN150249</v>
      </c>
      <c r="EE230" s="519">
        <v>10000</v>
      </c>
      <c r="EF230" s="519">
        <v>10000</v>
      </c>
      <c r="EG230" s="519">
        <v>10000</v>
      </c>
      <c r="EH230" s="519">
        <v>10000</v>
      </c>
      <c r="EI230" s="519">
        <v>10000</v>
      </c>
      <c r="EJ230" s="519">
        <v>10000</v>
      </c>
      <c r="EK230" s="519">
        <v>10000</v>
      </c>
      <c r="EL230" s="519">
        <v>10000</v>
      </c>
      <c r="EM230" s="519">
        <v>10000</v>
      </c>
      <c r="EN230" s="519">
        <v>10000</v>
      </c>
      <c r="EO230" s="519">
        <v>10000</v>
      </c>
      <c r="EP230" s="519">
        <v>10377.4</v>
      </c>
      <c r="EQ230" s="519">
        <v>11132.1</v>
      </c>
      <c r="ER230" s="519">
        <v>11886.8</v>
      </c>
      <c r="ES230" s="519">
        <v>12641.6</v>
      </c>
      <c r="ET230" s="519">
        <v>12641.6</v>
      </c>
      <c r="EU230" s="519">
        <v>12641.6</v>
      </c>
      <c r="EV230" s="519">
        <v>12641.6</v>
      </c>
      <c r="EW230" s="519">
        <v>12641.6</v>
      </c>
      <c r="EX230" s="519">
        <v>12641.6</v>
      </c>
      <c r="EY230" s="519">
        <v>12641.6</v>
      </c>
      <c r="EZ230" s="519">
        <v>12641.6</v>
      </c>
      <c r="FA230" s="519">
        <v>12641.6</v>
      </c>
      <c r="FB230" s="519">
        <v>12641.6</v>
      </c>
      <c r="FC230" s="519">
        <v>12641.6</v>
      </c>
      <c r="FD230" s="519">
        <v>12641.6</v>
      </c>
      <c r="FE230" s="519">
        <v>12641.6</v>
      </c>
      <c r="FF230" s="519">
        <v>12641.6</v>
      </c>
      <c r="FG230" s="519">
        <v>12641.6</v>
      </c>
      <c r="FH230" s="519">
        <v>12641.6</v>
      </c>
      <c r="FI230" s="519">
        <v>0</v>
      </c>
      <c r="FJ230" s="519">
        <v>0</v>
      </c>
      <c r="FK230" s="519">
        <v>0</v>
      </c>
      <c r="FL230" s="519">
        <v>0</v>
      </c>
      <c r="FM230" s="519">
        <v>0</v>
      </c>
      <c r="FN230" s="519">
        <v>0</v>
      </c>
      <c r="FO230" s="519">
        <v>0</v>
      </c>
      <c r="FP230" s="519">
        <v>0</v>
      </c>
      <c r="FQ230" s="519">
        <v>0</v>
      </c>
      <c r="FR230" s="519">
        <v>0</v>
      </c>
      <c r="FS230" s="519">
        <v>0</v>
      </c>
      <c r="FT230" s="519">
        <v>0</v>
      </c>
      <c r="FU230" s="519">
        <v>0</v>
      </c>
      <c r="FV230" s="519">
        <v>0</v>
      </c>
      <c r="FW230" s="519">
        <v>0</v>
      </c>
      <c r="FX230" s="519">
        <v>0</v>
      </c>
      <c r="FY230" s="519">
        <v>0</v>
      </c>
      <c r="FZ230" s="519">
        <v>0</v>
      </c>
      <c r="GA230" s="519">
        <v>0</v>
      </c>
      <c r="GB230" s="519">
        <v>0</v>
      </c>
      <c r="GC230" s="519">
        <v>0</v>
      </c>
      <c r="GD230" s="519">
        <v>0</v>
      </c>
      <c r="GE230" s="519">
        <v>0</v>
      </c>
      <c r="GF230" s="519">
        <v>0</v>
      </c>
      <c r="GG230" s="519">
        <v>0</v>
      </c>
      <c r="GH230" s="519">
        <v>0</v>
      </c>
      <c r="GI230" s="519">
        <v>0</v>
      </c>
      <c r="GJ230" s="519">
        <v>0</v>
      </c>
      <c r="GK230" s="519">
        <v>0</v>
      </c>
      <c r="GL230" s="519">
        <v>0</v>
      </c>
      <c r="GM230" s="519">
        <v>0</v>
      </c>
      <c r="GN230" s="519">
        <v>0</v>
      </c>
      <c r="GO230" s="519">
        <v>0</v>
      </c>
      <c r="GP230" s="519">
        <v>0</v>
      </c>
      <c r="GQ230" s="519">
        <v>0</v>
      </c>
      <c r="GR230" s="519">
        <v>0</v>
      </c>
      <c r="GS230" s="519">
        <v>0</v>
      </c>
      <c r="GT230" s="519">
        <v>0</v>
      </c>
      <c r="GU230" s="519">
        <v>0</v>
      </c>
      <c r="GV230" s="519">
        <v>0</v>
      </c>
      <c r="GW230" s="519">
        <v>0</v>
      </c>
      <c r="GX230" s="519">
        <v>0</v>
      </c>
      <c r="GY230" s="519">
        <v>0</v>
      </c>
      <c r="GZ230" s="519">
        <v>0</v>
      </c>
      <c r="HA230" s="519">
        <v>0</v>
      </c>
      <c r="HB230" s="519">
        <v>0</v>
      </c>
      <c r="HC230" s="519">
        <v>0</v>
      </c>
      <c r="HD230" s="519">
        <v>0</v>
      </c>
      <c r="HE230" s="519">
        <v>0</v>
      </c>
      <c r="HF230" s="519">
        <v>0</v>
      </c>
      <c r="HG230" s="519">
        <v>0</v>
      </c>
      <c r="HH230" s="519">
        <v>0</v>
      </c>
      <c r="HI230" s="519">
        <v>0</v>
      </c>
      <c r="HJ230" s="519">
        <v>0</v>
      </c>
      <c r="HK230" s="519">
        <v>0</v>
      </c>
      <c r="HL230" s="519">
        <v>0</v>
      </c>
      <c r="HM230" s="519">
        <v>0</v>
      </c>
      <c r="HN230" s="519">
        <v>0</v>
      </c>
      <c r="HO230" s="519">
        <v>0</v>
      </c>
      <c r="HP230" s="519">
        <v>0</v>
      </c>
      <c r="HQ230" s="519">
        <v>0</v>
      </c>
      <c r="HR230" s="519">
        <v>0</v>
      </c>
      <c r="HS230" s="519">
        <v>0</v>
      </c>
      <c r="HT230" s="519">
        <v>0</v>
      </c>
      <c r="HU230" s="519">
        <v>0</v>
      </c>
      <c r="HV230" s="519">
        <v>0</v>
      </c>
      <c r="HW230" s="519">
        <v>0</v>
      </c>
      <c r="HX230" s="519">
        <v>0</v>
      </c>
      <c r="HY230" s="519">
        <v>0</v>
      </c>
      <c r="HZ230" s="519">
        <v>0</v>
      </c>
      <c r="IA230" s="519">
        <v>0</v>
      </c>
      <c r="IB230" s="519">
        <v>0</v>
      </c>
      <c r="IC230" s="519">
        <v>0</v>
      </c>
      <c r="ID230" s="519">
        <v>0</v>
      </c>
      <c r="IE230" s="519">
        <v>0</v>
      </c>
      <c r="IF230" s="519">
        <v>0</v>
      </c>
      <c r="IG230" s="519">
        <v>0</v>
      </c>
      <c r="IH230" s="519">
        <v>0</v>
      </c>
      <c r="II230" s="519">
        <v>0</v>
      </c>
      <c r="IJ230" s="519">
        <v>0</v>
      </c>
      <c r="IK230" s="519">
        <v>0</v>
      </c>
    </row>
    <row r="231" spans="1:245" hidden="1">
      <c r="A231" s="337"/>
      <c r="B231" s="519" t="s">
        <v>1058</v>
      </c>
      <c r="C231" s="519"/>
      <c r="D231" s="519"/>
      <c r="E231" s="519"/>
      <c r="F231" s="519">
        <v>1</v>
      </c>
      <c r="G231" s="519"/>
      <c r="H231" s="519">
        <v>22</v>
      </c>
      <c r="I231" s="519">
        <v>9</v>
      </c>
      <c r="J231" s="519" t="str">
        <f t="shared" si="12"/>
        <v>SDN10012209</v>
      </c>
      <c r="K231" s="519">
        <v>776</v>
      </c>
      <c r="M231" s="337"/>
      <c r="N231" s="519" t="s">
        <v>1061</v>
      </c>
      <c r="O231" s="519" t="s">
        <v>1060</v>
      </c>
      <c r="P231" s="519">
        <v>50</v>
      </c>
      <c r="Q231" s="183" t="str">
        <f t="shared" si="10"/>
        <v>SDN150250</v>
      </c>
      <c r="R231" s="519">
        <v>0</v>
      </c>
      <c r="S231" s="519">
        <v>0</v>
      </c>
      <c r="T231" s="519">
        <v>0</v>
      </c>
      <c r="U231" s="519">
        <v>0</v>
      </c>
      <c r="V231" s="519">
        <v>0</v>
      </c>
      <c r="W231" s="519">
        <v>0</v>
      </c>
      <c r="X231" s="519">
        <v>0</v>
      </c>
      <c r="Y231" s="519">
        <v>0</v>
      </c>
      <c r="Z231" s="519">
        <v>0</v>
      </c>
      <c r="AA231" s="519">
        <v>0</v>
      </c>
      <c r="AB231" s="519">
        <v>0</v>
      </c>
      <c r="AC231" s="519">
        <v>0</v>
      </c>
      <c r="AD231" s="519">
        <v>0</v>
      </c>
      <c r="AE231" s="519">
        <v>0</v>
      </c>
      <c r="AF231" s="519">
        <v>0</v>
      </c>
      <c r="AG231" s="519">
        <v>0</v>
      </c>
      <c r="AH231" s="519">
        <v>0</v>
      </c>
      <c r="AI231" s="519">
        <v>0</v>
      </c>
      <c r="AJ231" s="519">
        <v>0</v>
      </c>
      <c r="AK231" s="519">
        <v>0</v>
      </c>
      <c r="AL231" s="519">
        <v>0</v>
      </c>
      <c r="AM231" s="519">
        <v>0</v>
      </c>
      <c r="AN231" s="519">
        <v>0</v>
      </c>
      <c r="AO231" s="519">
        <v>0</v>
      </c>
      <c r="AP231" s="519">
        <v>0</v>
      </c>
      <c r="AQ231" s="519">
        <v>0</v>
      </c>
      <c r="AR231" s="519">
        <v>0</v>
      </c>
      <c r="AS231" s="519">
        <v>0</v>
      </c>
      <c r="AT231" s="519">
        <v>0</v>
      </c>
      <c r="AU231" s="519">
        <v>13138.7</v>
      </c>
      <c r="AV231" s="519">
        <v>0</v>
      </c>
      <c r="AW231" s="519">
        <v>0</v>
      </c>
      <c r="AX231" s="519">
        <v>0</v>
      </c>
      <c r="AY231" s="519">
        <v>0</v>
      </c>
      <c r="AZ231" s="519">
        <v>0</v>
      </c>
      <c r="BA231" s="519">
        <v>0</v>
      </c>
      <c r="BB231" s="519">
        <v>0</v>
      </c>
      <c r="BC231" s="519">
        <v>0</v>
      </c>
      <c r="BD231" s="519">
        <v>0</v>
      </c>
      <c r="BE231" s="519">
        <v>0</v>
      </c>
      <c r="BF231" s="519">
        <v>0</v>
      </c>
      <c r="BG231" s="519">
        <v>0</v>
      </c>
      <c r="BH231" s="519">
        <v>0</v>
      </c>
      <c r="BI231" s="519">
        <v>0</v>
      </c>
      <c r="BJ231" s="519">
        <v>0</v>
      </c>
      <c r="BK231" s="519">
        <v>0</v>
      </c>
      <c r="BL231" s="519">
        <v>0</v>
      </c>
      <c r="BM231" s="519">
        <v>0</v>
      </c>
      <c r="BN231" s="519">
        <v>0</v>
      </c>
      <c r="BO231" s="519">
        <v>0</v>
      </c>
      <c r="BP231" s="519">
        <v>0</v>
      </c>
      <c r="BQ231" s="519">
        <v>0</v>
      </c>
      <c r="BR231" s="519">
        <v>0</v>
      </c>
      <c r="BS231" s="519">
        <v>0</v>
      </c>
      <c r="BT231" s="519">
        <v>0</v>
      </c>
      <c r="BU231" s="519">
        <v>0</v>
      </c>
      <c r="BV231" s="519">
        <v>0</v>
      </c>
      <c r="BW231" s="519">
        <v>0</v>
      </c>
      <c r="BX231" s="519">
        <v>0</v>
      </c>
      <c r="BY231" s="519">
        <v>0</v>
      </c>
      <c r="BZ231" s="519">
        <v>0</v>
      </c>
      <c r="CA231" s="519">
        <v>0</v>
      </c>
      <c r="CB231" s="519">
        <v>0</v>
      </c>
      <c r="CC231" s="519">
        <v>0</v>
      </c>
      <c r="CD231" s="519">
        <v>0</v>
      </c>
      <c r="CE231" s="519">
        <v>0</v>
      </c>
      <c r="CF231" s="519">
        <v>0</v>
      </c>
      <c r="CG231" s="519">
        <v>0</v>
      </c>
      <c r="CH231" s="519">
        <v>0</v>
      </c>
      <c r="CI231" s="519">
        <v>0</v>
      </c>
      <c r="CJ231" s="519">
        <v>0</v>
      </c>
      <c r="CK231" s="519">
        <v>0</v>
      </c>
      <c r="CL231" s="519">
        <v>0</v>
      </c>
      <c r="CM231" s="519">
        <v>0</v>
      </c>
      <c r="CN231" s="519">
        <v>0</v>
      </c>
      <c r="CO231" s="519">
        <v>0</v>
      </c>
      <c r="CP231" s="519">
        <v>0</v>
      </c>
      <c r="CQ231" s="519">
        <v>0</v>
      </c>
      <c r="CR231" s="519">
        <v>0</v>
      </c>
      <c r="CS231" s="519">
        <v>0</v>
      </c>
      <c r="CT231" s="519">
        <v>0</v>
      </c>
      <c r="CU231" s="519">
        <v>0</v>
      </c>
      <c r="CV231" s="519">
        <v>0</v>
      </c>
      <c r="CW231" s="519">
        <v>0</v>
      </c>
      <c r="CX231" s="519">
        <v>0</v>
      </c>
      <c r="CY231" s="519">
        <v>0</v>
      </c>
      <c r="CZ231" s="519">
        <v>0</v>
      </c>
      <c r="DA231" s="519">
        <v>0</v>
      </c>
      <c r="DB231" s="519">
        <v>0</v>
      </c>
      <c r="DC231" s="519">
        <v>0</v>
      </c>
      <c r="DD231" s="519">
        <v>0</v>
      </c>
      <c r="DE231" s="519">
        <v>0</v>
      </c>
      <c r="DF231" s="519">
        <v>0</v>
      </c>
      <c r="DG231" s="519">
        <v>0</v>
      </c>
      <c r="DH231" s="519">
        <v>0</v>
      </c>
      <c r="DI231" s="519">
        <v>0</v>
      </c>
      <c r="DJ231" s="519">
        <v>0</v>
      </c>
      <c r="DK231" s="519">
        <v>0</v>
      </c>
      <c r="DL231" s="519">
        <v>0</v>
      </c>
      <c r="DM231" s="519">
        <v>0</v>
      </c>
      <c r="DN231" s="519">
        <v>0</v>
      </c>
      <c r="DO231" s="519">
        <v>0</v>
      </c>
      <c r="DP231" s="519">
        <v>0</v>
      </c>
      <c r="DQ231" s="519">
        <v>0</v>
      </c>
      <c r="DR231" s="519">
        <v>0</v>
      </c>
      <c r="DS231" s="519">
        <v>0</v>
      </c>
      <c r="DT231" s="519">
        <v>0</v>
      </c>
      <c r="DU231" s="519">
        <v>0</v>
      </c>
      <c r="DV231" s="519">
        <v>0</v>
      </c>
      <c r="DW231" s="519">
        <v>0</v>
      </c>
      <c r="DX231" s="519">
        <v>0</v>
      </c>
      <c r="DY231" s="131"/>
      <c r="DZ231" s="337"/>
      <c r="EA231" s="519" t="s">
        <v>1061</v>
      </c>
      <c r="EB231" s="519" t="s">
        <v>1060</v>
      </c>
      <c r="EC231" s="519">
        <v>50</v>
      </c>
      <c r="ED231" s="521" t="str">
        <f t="shared" si="11"/>
        <v>SDN150250</v>
      </c>
      <c r="EE231" s="519">
        <v>10000</v>
      </c>
      <c r="EF231" s="519">
        <v>10000</v>
      </c>
      <c r="EG231" s="519">
        <v>10000</v>
      </c>
      <c r="EH231" s="519">
        <v>10000</v>
      </c>
      <c r="EI231" s="519">
        <v>10000</v>
      </c>
      <c r="EJ231" s="519">
        <v>10000</v>
      </c>
      <c r="EK231" s="519">
        <v>10000</v>
      </c>
      <c r="EL231" s="519">
        <v>10000</v>
      </c>
      <c r="EM231" s="519">
        <v>10000</v>
      </c>
      <c r="EN231" s="519">
        <v>10000</v>
      </c>
      <c r="EO231" s="519">
        <v>10001.1</v>
      </c>
      <c r="EP231" s="519">
        <v>10785.5</v>
      </c>
      <c r="EQ231" s="519">
        <v>11569.9</v>
      </c>
      <c r="ER231" s="519">
        <v>12354.3</v>
      </c>
      <c r="ES231" s="519">
        <v>13138.7</v>
      </c>
      <c r="ET231" s="519">
        <v>13138.7</v>
      </c>
      <c r="EU231" s="519">
        <v>13138.7</v>
      </c>
      <c r="EV231" s="519">
        <v>13138.7</v>
      </c>
      <c r="EW231" s="519">
        <v>13138.7</v>
      </c>
      <c r="EX231" s="519">
        <v>13138.7</v>
      </c>
      <c r="EY231" s="519">
        <v>13138.7</v>
      </c>
      <c r="EZ231" s="519">
        <v>13138.7</v>
      </c>
      <c r="FA231" s="519">
        <v>13138.7</v>
      </c>
      <c r="FB231" s="519">
        <v>13138.7</v>
      </c>
      <c r="FC231" s="519">
        <v>13138.7</v>
      </c>
      <c r="FD231" s="519">
        <v>13138.7</v>
      </c>
      <c r="FE231" s="519">
        <v>13138.7</v>
      </c>
      <c r="FF231" s="519">
        <v>13138.7</v>
      </c>
      <c r="FG231" s="519">
        <v>13138.7</v>
      </c>
      <c r="FH231" s="519">
        <v>13138.7</v>
      </c>
      <c r="FI231" s="519">
        <v>0</v>
      </c>
      <c r="FJ231" s="519">
        <v>0</v>
      </c>
      <c r="FK231" s="519">
        <v>0</v>
      </c>
      <c r="FL231" s="519">
        <v>0</v>
      </c>
      <c r="FM231" s="519">
        <v>0</v>
      </c>
      <c r="FN231" s="519">
        <v>0</v>
      </c>
      <c r="FO231" s="519">
        <v>0</v>
      </c>
      <c r="FP231" s="519">
        <v>0</v>
      </c>
      <c r="FQ231" s="519">
        <v>0</v>
      </c>
      <c r="FR231" s="519">
        <v>0</v>
      </c>
      <c r="FS231" s="519">
        <v>0</v>
      </c>
      <c r="FT231" s="519">
        <v>0</v>
      </c>
      <c r="FU231" s="519">
        <v>0</v>
      </c>
      <c r="FV231" s="519">
        <v>0</v>
      </c>
      <c r="FW231" s="519">
        <v>0</v>
      </c>
      <c r="FX231" s="519">
        <v>0</v>
      </c>
      <c r="FY231" s="519">
        <v>0</v>
      </c>
      <c r="FZ231" s="519">
        <v>0</v>
      </c>
      <c r="GA231" s="519">
        <v>0</v>
      </c>
      <c r="GB231" s="519">
        <v>0</v>
      </c>
      <c r="GC231" s="519">
        <v>0</v>
      </c>
      <c r="GD231" s="519">
        <v>0</v>
      </c>
      <c r="GE231" s="519">
        <v>0</v>
      </c>
      <c r="GF231" s="519">
        <v>0</v>
      </c>
      <c r="GG231" s="519">
        <v>0</v>
      </c>
      <c r="GH231" s="519">
        <v>0</v>
      </c>
      <c r="GI231" s="519">
        <v>0</v>
      </c>
      <c r="GJ231" s="519">
        <v>0</v>
      </c>
      <c r="GK231" s="519">
        <v>0</v>
      </c>
      <c r="GL231" s="519">
        <v>0</v>
      </c>
      <c r="GM231" s="519">
        <v>0</v>
      </c>
      <c r="GN231" s="519">
        <v>0</v>
      </c>
      <c r="GO231" s="519">
        <v>0</v>
      </c>
      <c r="GP231" s="519">
        <v>0</v>
      </c>
      <c r="GQ231" s="519">
        <v>0</v>
      </c>
      <c r="GR231" s="519">
        <v>0</v>
      </c>
      <c r="GS231" s="519">
        <v>0</v>
      </c>
      <c r="GT231" s="519">
        <v>0</v>
      </c>
      <c r="GU231" s="519">
        <v>0</v>
      </c>
      <c r="GV231" s="519">
        <v>0</v>
      </c>
      <c r="GW231" s="519">
        <v>0</v>
      </c>
      <c r="GX231" s="519">
        <v>0</v>
      </c>
      <c r="GY231" s="519">
        <v>0</v>
      </c>
      <c r="GZ231" s="519">
        <v>0</v>
      </c>
      <c r="HA231" s="519">
        <v>0</v>
      </c>
      <c r="HB231" s="519">
        <v>0</v>
      </c>
      <c r="HC231" s="519">
        <v>0</v>
      </c>
      <c r="HD231" s="519">
        <v>0</v>
      </c>
      <c r="HE231" s="519">
        <v>0</v>
      </c>
      <c r="HF231" s="519">
        <v>0</v>
      </c>
      <c r="HG231" s="519">
        <v>0</v>
      </c>
      <c r="HH231" s="519">
        <v>0</v>
      </c>
      <c r="HI231" s="519">
        <v>0</v>
      </c>
      <c r="HJ231" s="519">
        <v>0</v>
      </c>
      <c r="HK231" s="519">
        <v>0</v>
      </c>
      <c r="HL231" s="519">
        <v>0</v>
      </c>
      <c r="HM231" s="519">
        <v>0</v>
      </c>
      <c r="HN231" s="519">
        <v>0</v>
      </c>
      <c r="HO231" s="519">
        <v>0</v>
      </c>
      <c r="HP231" s="519">
        <v>0</v>
      </c>
      <c r="HQ231" s="519">
        <v>0</v>
      </c>
      <c r="HR231" s="519">
        <v>0</v>
      </c>
      <c r="HS231" s="519">
        <v>0</v>
      </c>
      <c r="HT231" s="519">
        <v>0</v>
      </c>
      <c r="HU231" s="519">
        <v>0</v>
      </c>
      <c r="HV231" s="519">
        <v>0</v>
      </c>
      <c r="HW231" s="519">
        <v>0</v>
      </c>
      <c r="HX231" s="519">
        <v>0</v>
      </c>
      <c r="HY231" s="519">
        <v>0</v>
      </c>
      <c r="HZ231" s="519">
        <v>0</v>
      </c>
      <c r="IA231" s="519">
        <v>0</v>
      </c>
      <c r="IB231" s="519">
        <v>0</v>
      </c>
      <c r="IC231" s="519">
        <v>0</v>
      </c>
      <c r="ID231" s="519">
        <v>0</v>
      </c>
      <c r="IE231" s="519">
        <v>0</v>
      </c>
      <c r="IF231" s="519">
        <v>0</v>
      </c>
      <c r="IG231" s="519">
        <v>0</v>
      </c>
      <c r="IH231" s="519">
        <v>0</v>
      </c>
      <c r="II231" s="519">
        <v>0</v>
      </c>
      <c r="IJ231" s="519">
        <v>0</v>
      </c>
      <c r="IK231" s="519">
        <v>0</v>
      </c>
    </row>
    <row r="232" spans="1:245" hidden="1">
      <c r="A232" s="337"/>
      <c r="B232" s="519" t="s">
        <v>1058</v>
      </c>
      <c r="C232" s="519"/>
      <c r="D232" s="519"/>
      <c r="E232" s="519"/>
      <c r="F232" s="519">
        <v>1</v>
      </c>
      <c r="G232" s="519"/>
      <c r="H232" s="519">
        <v>22</v>
      </c>
      <c r="I232" s="519">
        <v>10</v>
      </c>
      <c r="J232" s="519" t="str">
        <f t="shared" si="12"/>
        <v>SDN10012210</v>
      </c>
      <c r="K232" s="519">
        <v>776</v>
      </c>
      <c r="M232" s="337"/>
      <c r="N232" s="519" t="s">
        <v>1061</v>
      </c>
      <c r="O232" s="519" t="s">
        <v>1060</v>
      </c>
      <c r="P232" s="519">
        <v>51</v>
      </c>
      <c r="Q232" s="183" t="str">
        <f t="shared" si="10"/>
        <v>SDN150251</v>
      </c>
      <c r="R232" s="519">
        <v>0</v>
      </c>
      <c r="S232" s="519">
        <v>0</v>
      </c>
      <c r="T232" s="519">
        <v>0</v>
      </c>
      <c r="U232" s="519">
        <v>0</v>
      </c>
      <c r="V232" s="519">
        <v>0</v>
      </c>
      <c r="W232" s="519">
        <v>0</v>
      </c>
      <c r="X232" s="519">
        <v>0</v>
      </c>
      <c r="Y232" s="519">
        <v>0</v>
      </c>
      <c r="Z232" s="519">
        <v>0</v>
      </c>
      <c r="AA232" s="519">
        <v>0</v>
      </c>
      <c r="AB232" s="519">
        <v>0</v>
      </c>
      <c r="AC232" s="519">
        <v>0</v>
      </c>
      <c r="AD232" s="519">
        <v>0</v>
      </c>
      <c r="AE232" s="519">
        <v>0</v>
      </c>
      <c r="AF232" s="519">
        <v>0</v>
      </c>
      <c r="AG232" s="519">
        <v>0</v>
      </c>
      <c r="AH232" s="519">
        <v>0</v>
      </c>
      <c r="AI232" s="519">
        <v>0</v>
      </c>
      <c r="AJ232" s="519">
        <v>0</v>
      </c>
      <c r="AK232" s="519">
        <v>0</v>
      </c>
      <c r="AL232" s="519">
        <v>0</v>
      </c>
      <c r="AM232" s="519">
        <v>0</v>
      </c>
      <c r="AN232" s="519">
        <v>0</v>
      </c>
      <c r="AO232" s="519">
        <v>0</v>
      </c>
      <c r="AP232" s="519">
        <v>0</v>
      </c>
      <c r="AQ232" s="519">
        <v>0</v>
      </c>
      <c r="AR232" s="519">
        <v>0</v>
      </c>
      <c r="AS232" s="519">
        <v>0</v>
      </c>
      <c r="AT232" s="519">
        <v>0</v>
      </c>
      <c r="AU232" s="519">
        <v>13848.9</v>
      </c>
      <c r="AV232" s="519">
        <v>0</v>
      </c>
      <c r="AW232" s="519">
        <v>0</v>
      </c>
      <c r="AX232" s="519">
        <v>0</v>
      </c>
      <c r="AY232" s="519">
        <v>0</v>
      </c>
      <c r="AZ232" s="519">
        <v>0</v>
      </c>
      <c r="BA232" s="519">
        <v>0</v>
      </c>
      <c r="BB232" s="519">
        <v>0</v>
      </c>
      <c r="BC232" s="519">
        <v>0</v>
      </c>
      <c r="BD232" s="519">
        <v>0</v>
      </c>
      <c r="BE232" s="519">
        <v>0</v>
      </c>
      <c r="BF232" s="519">
        <v>0</v>
      </c>
      <c r="BG232" s="519">
        <v>0</v>
      </c>
      <c r="BH232" s="519">
        <v>0</v>
      </c>
      <c r="BI232" s="519">
        <v>0</v>
      </c>
      <c r="BJ232" s="519">
        <v>0</v>
      </c>
      <c r="BK232" s="519">
        <v>0</v>
      </c>
      <c r="BL232" s="519">
        <v>0</v>
      </c>
      <c r="BM232" s="519">
        <v>0</v>
      </c>
      <c r="BN232" s="519">
        <v>0</v>
      </c>
      <c r="BO232" s="519">
        <v>0</v>
      </c>
      <c r="BP232" s="519">
        <v>0</v>
      </c>
      <c r="BQ232" s="519">
        <v>0</v>
      </c>
      <c r="BR232" s="519">
        <v>0</v>
      </c>
      <c r="BS232" s="519">
        <v>0</v>
      </c>
      <c r="BT232" s="519">
        <v>0</v>
      </c>
      <c r="BU232" s="519">
        <v>0</v>
      </c>
      <c r="BV232" s="519">
        <v>0</v>
      </c>
      <c r="BW232" s="519">
        <v>0</v>
      </c>
      <c r="BX232" s="519">
        <v>0</v>
      </c>
      <c r="BY232" s="519">
        <v>0</v>
      </c>
      <c r="BZ232" s="519">
        <v>0</v>
      </c>
      <c r="CA232" s="519">
        <v>0</v>
      </c>
      <c r="CB232" s="519">
        <v>0</v>
      </c>
      <c r="CC232" s="519">
        <v>0</v>
      </c>
      <c r="CD232" s="519">
        <v>0</v>
      </c>
      <c r="CE232" s="519">
        <v>0</v>
      </c>
      <c r="CF232" s="519">
        <v>0</v>
      </c>
      <c r="CG232" s="519">
        <v>0</v>
      </c>
      <c r="CH232" s="519">
        <v>0</v>
      </c>
      <c r="CI232" s="519">
        <v>0</v>
      </c>
      <c r="CJ232" s="519">
        <v>0</v>
      </c>
      <c r="CK232" s="519">
        <v>0</v>
      </c>
      <c r="CL232" s="519">
        <v>0</v>
      </c>
      <c r="CM232" s="519">
        <v>0</v>
      </c>
      <c r="CN232" s="519">
        <v>0</v>
      </c>
      <c r="CO232" s="519">
        <v>0</v>
      </c>
      <c r="CP232" s="519">
        <v>0</v>
      </c>
      <c r="CQ232" s="519">
        <v>0</v>
      </c>
      <c r="CR232" s="519">
        <v>0</v>
      </c>
      <c r="CS232" s="519">
        <v>0</v>
      </c>
      <c r="CT232" s="519">
        <v>0</v>
      </c>
      <c r="CU232" s="519">
        <v>0</v>
      </c>
      <c r="CV232" s="519">
        <v>0</v>
      </c>
      <c r="CW232" s="519">
        <v>0</v>
      </c>
      <c r="CX232" s="519">
        <v>0</v>
      </c>
      <c r="CY232" s="519">
        <v>0</v>
      </c>
      <c r="CZ232" s="519">
        <v>0</v>
      </c>
      <c r="DA232" s="519">
        <v>0</v>
      </c>
      <c r="DB232" s="519">
        <v>0</v>
      </c>
      <c r="DC232" s="519">
        <v>0</v>
      </c>
      <c r="DD232" s="519">
        <v>0</v>
      </c>
      <c r="DE232" s="519">
        <v>0</v>
      </c>
      <c r="DF232" s="519">
        <v>0</v>
      </c>
      <c r="DG232" s="519">
        <v>0</v>
      </c>
      <c r="DH232" s="519">
        <v>0</v>
      </c>
      <c r="DI232" s="519">
        <v>0</v>
      </c>
      <c r="DJ232" s="519">
        <v>0</v>
      </c>
      <c r="DK232" s="519">
        <v>0</v>
      </c>
      <c r="DL232" s="519">
        <v>0</v>
      </c>
      <c r="DM232" s="519">
        <v>0</v>
      </c>
      <c r="DN232" s="519">
        <v>0</v>
      </c>
      <c r="DO232" s="519">
        <v>0</v>
      </c>
      <c r="DP232" s="519">
        <v>0</v>
      </c>
      <c r="DQ232" s="519">
        <v>0</v>
      </c>
      <c r="DR232" s="519">
        <v>0</v>
      </c>
      <c r="DS232" s="519">
        <v>0</v>
      </c>
      <c r="DT232" s="519">
        <v>0</v>
      </c>
      <c r="DU232" s="519">
        <v>0</v>
      </c>
      <c r="DV232" s="519">
        <v>0</v>
      </c>
      <c r="DW232" s="519">
        <v>0</v>
      </c>
      <c r="DX232" s="519">
        <v>0</v>
      </c>
      <c r="DY232" s="131"/>
      <c r="DZ232" s="337"/>
      <c r="EA232" s="519" t="s">
        <v>1061</v>
      </c>
      <c r="EB232" s="519" t="s">
        <v>1060</v>
      </c>
      <c r="EC232" s="519">
        <v>51</v>
      </c>
      <c r="ED232" s="521" t="str">
        <f t="shared" si="11"/>
        <v>SDN150251</v>
      </c>
      <c r="EE232" s="519">
        <v>10000</v>
      </c>
      <c r="EF232" s="519">
        <v>10000</v>
      </c>
      <c r="EG232" s="519">
        <v>10000</v>
      </c>
      <c r="EH232" s="519">
        <v>10000</v>
      </c>
      <c r="EI232" s="519">
        <v>10000</v>
      </c>
      <c r="EJ232" s="519">
        <v>10000</v>
      </c>
      <c r="EK232" s="519">
        <v>10000</v>
      </c>
      <c r="EL232" s="519">
        <v>10000</v>
      </c>
      <c r="EM232" s="519">
        <v>10000</v>
      </c>
      <c r="EN232" s="519">
        <v>10000</v>
      </c>
      <c r="EO232" s="519">
        <v>10541.7</v>
      </c>
      <c r="EP232" s="519">
        <v>11368.5</v>
      </c>
      <c r="EQ232" s="519">
        <v>12195.3</v>
      </c>
      <c r="ER232" s="519">
        <v>13022.1</v>
      </c>
      <c r="ES232" s="519">
        <v>13848.9</v>
      </c>
      <c r="ET232" s="519">
        <v>13848.9</v>
      </c>
      <c r="EU232" s="519">
        <v>13848.9</v>
      </c>
      <c r="EV232" s="519">
        <v>13848.9</v>
      </c>
      <c r="EW232" s="519">
        <v>13848.9</v>
      </c>
      <c r="EX232" s="519">
        <v>13848.9</v>
      </c>
      <c r="EY232" s="519">
        <v>13848.9</v>
      </c>
      <c r="EZ232" s="519">
        <v>13848.9</v>
      </c>
      <c r="FA232" s="519">
        <v>13848.9</v>
      </c>
      <c r="FB232" s="519">
        <v>13848.9</v>
      </c>
      <c r="FC232" s="519">
        <v>13848.9</v>
      </c>
      <c r="FD232" s="519">
        <v>13848.9</v>
      </c>
      <c r="FE232" s="519">
        <v>13848.9</v>
      </c>
      <c r="FF232" s="519">
        <v>13848.9</v>
      </c>
      <c r="FG232" s="519">
        <v>13848.9</v>
      </c>
      <c r="FH232" s="519">
        <v>13848.9</v>
      </c>
      <c r="FI232" s="519">
        <v>0</v>
      </c>
      <c r="FJ232" s="519">
        <v>0</v>
      </c>
      <c r="FK232" s="519">
        <v>0</v>
      </c>
      <c r="FL232" s="519">
        <v>0</v>
      </c>
      <c r="FM232" s="519">
        <v>0</v>
      </c>
      <c r="FN232" s="519">
        <v>0</v>
      </c>
      <c r="FO232" s="519">
        <v>0</v>
      </c>
      <c r="FP232" s="519">
        <v>0</v>
      </c>
      <c r="FQ232" s="519">
        <v>0</v>
      </c>
      <c r="FR232" s="519">
        <v>0</v>
      </c>
      <c r="FS232" s="519">
        <v>0</v>
      </c>
      <c r="FT232" s="519">
        <v>0</v>
      </c>
      <c r="FU232" s="519">
        <v>0</v>
      </c>
      <c r="FV232" s="519">
        <v>0</v>
      </c>
      <c r="FW232" s="519">
        <v>0</v>
      </c>
      <c r="FX232" s="519">
        <v>0</v>
      </c>
      <c r="FY232" s="519">
        <v>0</v>
      </c>
      <c r="FZ232" s="519">
        <v>0</v>
      </c>
      <c r="GA232" s="519">
        <v>0</v>
      </c>
      <c r="GB232" s="519">
        <v>0</v>
      </c>
      <c r="GC232" s="519">
        <v>0</v>
      </c>
      <c r="GD232" s="519">
        <v>0</v>
      </c>
      <c r="GE232" s="519">
        <v>0</v>
      </c>
      <c r="GF232" s="519">
        <v>0</v>
      </c>
      <c r="GG232" s="519">
        <v>0</v>
      </c>
      <c r="GH232" s="519">
        <v>0</v>
      </c>
      <c r="GI232" s="519">
        <v>0</v>
      </c>
      <c r="GJ232" s="519">
        <v>0</v>
      </c>
      <c r="GK232" s="519">
        <v>0</v>
      </c>
      <c r="GL232" s="519">
        <v>0</v>
      </c>
      <c r="GM232" s="519">
        <v>0</v>
      </c>
      <c r="GN232" s="519">
        <v>0</v>
      </c>
      <c r="GO232" s="519">
        <v>0</v>
      </c>
      <c r="GP232" s="519">
        <v>0</v>
      </c>
      <c r="GQ232" s="519">
        <v>0</v>
      </c>
      <c r="GR232" s="519">
        <v>0</v>
      </c>
      <c r="GS232" s="519">
        <v>0</v>
      </c>
      <c r="GT232" s="519">
        <v>0</v>
      </c>
      <c r="GU232" s="519">
        <v>0</v>
      </c>
      <c r="GV232" s="519">
        <v>0</v>
      </c>
      <c r="GW232" s="519">
        <v>0</v>
      </c>
      <c r="GX232" s="519">
        <v>0</v>
      </c>
      <c r="GY232" s="519">
        <v>0</v>
      </c>
      <c r="GZ232" s="519">
        <v>0</v>
      </c>
      <c r="HA232" s="519">
        <v>0</v>
      </c>
      <c r="HB232" s="519">
        <v>0</v>
      </c>
      <c r="HC232" s="519">
        <v>0</v>
      </c>
      <c r="HD232" s="519">
        <v>0</v>
      </c>
      <c r="HE232" s="519">
        <v>0</v>
      </c>
      <c r="HF232" s="519">
        <v>0</v>
      </c>
      <c r="HG232" s="519">
        <v>0</v>
      </c>
      <c r="HH232" s="519">
        <v>0</v>
      </c>
      <c r="HI232" s="519">
        <v>0</v>
      </c>
      <c r="HJ232" s="519">
        <v>0</v>
      </c>
      <c r="HK232" s="519">
        <v>0</v>
      </c>
      <c r="HL232" s="519">
        <v>0</v>
      </c>
      <c r="HM232" s="519">
        <v>0</v>
      </c>
      <c r="HN232" s="519">
        <v>0</v>
      </c>
      <c r="HO232" s="519">
        <v>0</v>
      </c>
      <c r="HP232" s="519">
        <v>0</v>
      </c>
      <c r="HQ232" s="519">
        <v>0</v>
      </c>
      <c r="HR232" s="519">
        <v>0</v>
      </c>
      <c r="HS232" s="519">
        <v>0</v>
      </c>
      <c r="HT232" s="519">
        <v>0</v>
      </c>
      <c r="HU232" s="519">
        <v>0</v>
      </c>
      <c r="HV232" s="519">
        <v>0</v>
      </c>
      <c r="HW232" s="519">
        <v>0</v>
      </c>
      <c r="HX232" s="519">
        <v>0</v>
      </c>
      <c r="HY232" s="519">
        <v>0</v>
      </c>
      <c r="HZ232" s="519">
        <v>0</v>
      </c>
      <c r="IA232" s="519">
        <v>0</v>
      </c>
      <c r="IB232" s="519">
        <v>0</v>
      </c>
      <c r="IC232" s="519">
        <v>0</v>
      </c>
      <c r="ID232" s="519">
        <v>0</v>
      </c>
      <c r="IE232" s="519">
        <v>0</v>
      </c>
      <c r="IF232" s="519">
        <v>0</v>
      </c>
      <c r="IG232" s="519">
        <v>0</v>
      </c>
      <c r="IH232" s="519">
        <v>0</v>
      </c>
      <c r="II232" s="519">
        <v>0</v>
      </c>
      <c r="IJ232" s="519">
        <v>0</v>
      </c>
      <c r="IK232" s="519">
        <v>0</v>
      </c>
    </row>
    <row r="233" spans="1:245" hidden="1">
      <c r="A233" s="337"/>
      <c r="B233" s="519" t="s">
        <v>1058</v>
      </c>
      <c r="C233" s="519"/>
      <c r="D233" s="519"/>
      <c r="E233" s="519"/>
      <c r="F233" s="519">
        <v>1</v>
      </c>
      <c r="G233" s="519"/>
      <c r="H233" s="519">
        <v>23</v>
      </c>
      <c r="I233" s="519">
        <v>1</v>
      </c>
      <c r="J233" s="519" t="str">
        <f t="shared" si="12"/>
        <v>SDN10012301</v>
      </c>
      <c r="K233" s="519">
        <v>970</v>
      </c>
      <c r="M233" s="337"/>
      <c r="N233" s="519" t="s">
        <v>1061</v>
      </c>
      <c r="O233" s="519" t="s">
        <v>1060</v>
      </c>
      <c r="P233" s="519">
        <v>52</v>
      </c>
      <c r="Q233" s="183" t="str">
        <f t="shared" si="10"/>
        <v>SDN150252</v>
      </c>
      <c r="R233" s="519">
        <v>0</v>
      </c>
      <c r="S233" s="519">
        <v>0</v>
      </c>
      <c r="T233" s="519">
        <v>0</v>
      </c>
      <c r="U233" s="519">
        <v>0</v>
      </c>
      <c r="V233" s="519">
        <v>0</v>
      </c>
      <c r="W233" s="519">
        <v>0</v>
      </c>
      <c r="X233" s="519">
        <v>0</v>
      </c>
      <c r="Y233" s="519">
        <v>0</v>
      </c>
      <c r="Z233" s="519">
        <v>0</v>
      </c>
      <c r="AA233" s="519">
        <v>0</v>
      </c>
      <c r="AB233" s="519">
        <v>0</v>
      </c>
      <c r="AC233" s="519">
        <v>0</v>
      </c>
      <c r="AD233" s="519">
        <v>0</v>
      </c>
      <c r="AE233" s="519">
        <v>0</v>
      </c>
      <c r="AF233" s="519">
        <v>0</v>
      </c>
      <c r="AG233" s="519">
        <v>0</v>
      </c>
      <c r="AH233" s="519">
        <v>0</v>
      </c>
      <c r="AI233" s="519">
        <v>0</v>
      </c>
      <c r="AJ233" s="519">
        <v>0</v>
      </c>
      <c r="AK233" s="519">
        <v>0</v>
      </c>
      <c r="AL233" s="519">
        <v>0</v>
      </c>
      <c r="AM233" s="519">
        <v>0</v>
      </c>
      <c r="AN233" s="519">
        <v>0</v>
      </c>
      <c r="AO233" s="519">
        <v>0</v>
      </c>
      <c r="AP233" s="519">
        <v>0</v>
      </c>
      <c r="AQ233" s="519">
        <v>0</v>
      </c>
      <c r="AR233" s="519">
        <v>0</v>
      </c>
      <c r="AS233" s="519">
        <v>0</v>
      </c>
      <c r="AT233" s="519">
        <v>0</v>
      </c>
      <c r="AU233" s="519">
        <v>14488.1</v>
      </c>
      <c r="AV233" s="519">
        <v>0</v>
      </c>
      <c r="AW233" s="519">
        <v>0</v>
      </c>
      <c r="AX233" s="519">
        <v>0</v>
      </c>
      <c r="AY233" s="519">
        <v>0</v>
      </c>
      <c r="AZ233" s="519">
        <v>0</v>
      </c>
      <c r="BA233" s="519">
        <v>0</v>
      </c>
      <c r="BB233" s="519">
        <v>0</v>
      </c>
      <c r="BC233" s="519">
        <v>0</v>
      </c>
      <c r="BD233" s="519">
        <v>0</v>
      </c>
      <c r="BE233" s="519">
        <v>0</v>
      </c>
      <c r="BF233" s="519">
        <v>0</v>
      </c>
      <c r="BG233" s="519">
        <v>0</v>
      </c>
      <c r="BH233" s="519">
        <v>0</v>
      </c>
      <c r="BI233" s="519">
        <v>0</v>
      </c>
      <c r="BJ233" s="519">
        <v>0</v>
      </c>
      <c r="BK233" s="519">
        <v>0</v>
      </c>
      <c r="BL233" s="519">
        <v>0</v>
      </c>
      <c r="BM233" s="519">
        <v>0</v>
      </c>
      <c r="BN233" s="519">
        <v>0</v>
      </c>
      <c r="BO233" s="519">
        <v>0</v>
      </c>
      <c r="BP233" s="519">
        <v>0</v>
      </c>
      <c r="BQ233" s="519">
        <v>0</v>
      </c>
      <c r="BR233" s="519">
        <v>0</v>
      </c>
      <c r="BS233" s="519">
        <v>0</v>
      </c>
      <c r="BT233" s="519">
        <v>0</v>
      </c>
      <c r="BU233" s="519">
        <v>0</v>
      </c>
      <c r="BV233" s="519">
        <v>0</v>
      </c>
      <c r="BW233" s="519">
        <v>0</v>
      </c>
      <c r="BX233" s="519">
        <v>0</v>
      </c>
      <c r="BY233" s="519">
        <v>0</v>
      </c>
      <c r="BZ233" s="519">
        <v>0</v>
      </c>
      <c r="CA233" s="519">
        <v>0</v>
      </c>
      <c r="CB233" s="519">
        <v>0</v>
      </c>
      <c r="CC233" s="519">
        <v>0</v>
      </c>
      <c r="CD233" s="519">
        <v>0</v>
      </c>
      <c r="CE233" s="519">
        <v>0</v>
      </c>
      <c r="CF233" s="519">
        <v>0</v>
      </c>
      <c r="CG233" s="519">
        <v>0</v>
      </c>
      <c r="CH233" s="519">
        <v>0</v>
      </c>
      <c r="CI233" s="519">
        <v>0</v>
      </c>
      <c r="CJ233" s="519">
        <v>0</v>
      </c>
      <c r="CK233" s="519">
        <v>0</v>
      </c>
      <c r="CL233" s="519">
        <v>0</v>
      </c>
      <c r="CM233" s="519">
        <v>0</v>
      </c>
      <c r="CN233" s="519">
        <v>0</v>
      </c>
      <c r="CO233" s="519">
        <v>0</v>
      </c>
      <c r="CP233" s="519">
        <v>0</v>
      </c>
      <c r="CQ233" s="519">
        <v>0</v>
      </c>
      <c r="CR233" s="519">
        <v>0</v>
      </c>
      <c r="CS233" s="519">
        <v>0</v>
      </c>
      <c r="CT233" s="519">
        <v>0</v>
      </c>
      <c r="CU233" s="519">
        <v>0</v>
      </c>
      <c r="CV233" s="519">
        <v>0</v>
      </c>
      <c r="CW233" s="519">
        <v>0</v>
      </c>
      <c r="CX233" s="519">
        <v>0</v>
      </c>
      <c r="CY233" s="519">
        <v>0</v>
      </c>
      <c r="CZ233" s="519">
        <v>0</v>
      </c>
      <c r="DA233" s="519">
        <v>0</v>
      </c>
      <c r="DB233" s="519">
        <v>0</v>
      </c>
      <c r="DC233" s="519">
        <v>0</v>
      </c>
      <c r="DD233" s="519">
        <v>0</v>
      </c>
      <c r="DE233" s="519">
        <v>0</v>
      </c>
      <c r="DF233" s="519">
        <v>0</v>
      </c>
      <c r="DG233" s="519">
        <v>0</v>
      </c>
      <c r="DH233" s="519">
        <v>0</v>
      </c>
      <c r="DI233" s="519">
        <v>0</v>
      </c>
      <c r="DJ233" s="519">
        <v>0</v>
      </c>
      <c r="DK233" s="519">
        <v>0</v>
      </c>
      <c r="DL233" s="519">
        <v>0</v>
      </c>
      <c r="DM233" s="519">
        <v>0</v>
      </c>
      <c r="DN233" s="519">
        <v>0</v>
      </c>
      <c r="DO233" s="519">
        <v>0</v>
      </c>
      <c r="DP233" s="519">
        <v>0</v>
      </c>
      <c r="DQ233" s="519">
        <v>0</v>
      </c>
      <c r="DR233" s="519">
        <v>0</v>
      </c>
      <c r="DS233" s="519">
        <v>0</v>
      </c>
      <c r="DT233" s="519">
        <v>0</v>
      </c>
      <c r="DU233" s="519">
        <v>0</v>
      </c>
      <c r="DV233" s="519">
        <v>0</v>
      </c>
      <c r="DW233" s="519">
        <v>0</v>
      </c>
      <c r="DX233" s="519">
        <v>0</v>
      </c>
      <c r="DY233" s="131"/>
      <c r="DZ233" s="337"/>
      <c r="EA233" s="519" t="s">
        <v>1061</v>
      </c>
      <c r="EB233" s="519" t="s">
        <v>1060</v>
      </c>
      <c r="EC233" s="519">
        <v>52</v>
      </c>
      <c r="ED233" s="521" t="str">
        <f t="shared" si="11"/>
        <v>SDN150252</v>
      </c>
      <c r="EE233" s="519">
        <v>10000</v>
      </c>
      <c r="EF233" s="519">
        <v>10000</v>
      </c>
      <c r="EG233" s="519">
        <v>10000</v>
      </c>
      <c r="EH233" s="519">
        <v>10000</v>
      </c>
      <c r="EI233" s="519">
        <v>10000</v>
      </c>
      <c r="EJ233" s="519">
        <v>10000</v>
      </c>
      <c r="EK233" s="519">
        <v>10000</v>
      </c>
      <c r="EL233" s="519">
        <v>10000</v>
      </c>
      <c r="EM233" s="519">
        <v>10000</v>
      </c>
      <c r="EN233" s="519">
        <v>10163.299999999999</v>
      </c>
      <c r="EO233" s="519">
        <v>11028.2</v>
      </c>
      <c r="EP233" s="519">
        <v>11893.2</v>
      </c>
      <c r="EQ233" s="519">
        <v>12758.2</v>
      </c>
      <c r="ER233" s="519">
        <v>13623.1</v>
      </c>
      <c r="ES233" s="519">
        <v>14488.1</v>
      </c>
      <c r="ET233" s="519">
        <v>14488.1</v>
      </c>
      <c r="EU233" s="519">
        <v>14488.1</v>
      </c>
      <c r="EV233" s="519">
        <v>14488.1</v>
      </c>
      <c r="EW233" s="519">
        <v>14488.1</v>
      </c>
      <c r="EX233" s="519">
        <v>14488.1</v>
      </c>
      <c r="EY233" s="519">
        <v>14488.1</v>
      </c>
      <c r="EZ233" s="519">
        <v>14488.1</v>
      </c>
      <c r="FA233" s="519">
        <v>14488.1</v>
      </c>
      <c r="FB233" s="519">
        <v>14488.1</v>
      </c>
      <c r="FC233" s="519">
        <v>14488.1</v>
      </c>
      <c r="FD233" s="519">
        <v>14488.1</v>
      </c>
      <c r="FE233" s="519">
        <v>14488.1</v>
      </c>
      <c r="FF233" s="519">
        <v>14488.1</v>
      </c>
      <c r="FG233" s="519">
        <v>14488.1</v>
      </c>
      <c r="FH233" s="519">
        <v>14488.1</v>
      </c>
      <c r="FI233" s="519">
        <v>0</v>
      </c>
      <c r="FJ233" s="519">
        <v>0</v>
      </c>
      <c r="FK233" s="519">
        <v>0</v>
      </c>
      <c r="FL233" s="519">
        <v>0</v>
      </c>
      <c r="FM233" s="519">
        <v>0</v>
      </c>
      <c r="FN233" s="519">
        <v>0</v>
      </c>
      <c r="FO233" s="519">
        <v>0</v>
      </c>
      <c r="FP233" s="519">
        <v>0</v>
      </c>
      <c r="FQ233" s="519">
        <v>0</v>
      </c>
      <c r="FR233" s="519">
        <v>0</v>
      </c>
      <c r="FS233" s="519">
        <v>0</v>
      </c>
      <c r="FT233" s="519">
        <v>0</v>
      </c>
      <c r="FU233" s="519">
        <v>0</v>
      </c>
      <c r="FV233" s="519">
        <v>0</v>
      </c>
      <c r="FW233" s="519">
        <v>0</v>
      </c>
      <c r="FX233" s="519">
        <v>0</v>
      </c>
      <c r="FY233" s="519">
        <v>0</v>
      </c>
      <c r="FZ233" s="519">
        <v>0</v>
      </c>
      <c r="GA233" s="519">
        <v>0</v>
      </c>
      <c r="GB233" s="519">
        <v>0</v>
      </c>
      <c r="GC233" s="519">
        <v>0</v>
      </c>
      <c r="GD233" s="519">
        <v>0</v>
      </c>
      <c r="GE233" s="519">
        <v>0</v>
      </c>
      <c r="GF233" s="519">
        <v>0</v>
      </c>
      <c r="GG233" s="519">
        <v>0</v>
      </c>
      <c r="GH233" s="519">
        <v>0</v>
      </c>
      <c r="GI233" s="519">
        <v>0</v>
      </c>
      <c r="GJ233" s="519">
        <v>0</v>
      </c>
      <c r="GK233" s="519">
        <v>0</v>
      </c>
      <c r="GL233" s="519">
        <v>0</v>
      </c>
      <c r="GM233" s="519">
        <v>0</v>
      </c>
      <c r="GN233" s="519">
        <v>0</v>
      </c>
      <c r="GO233" s="519">
        <v>0</v>
      </c>
      <c r="GP233" s="519">
        <v>0</v>
      </c>
      <c r="GQ233" s="519">
        <v>0</v>
      </c>
      <c r="GR233" s="519">
        <v>0</v>
      </c>
      <c r="GS233" s="519">
        <v>0</v>
      </c>
      <c r="GT233" s="519">
        <v>0</v>
      </c>
      <c r="GU233" s="519">
        <v>0</v>
      </c>
      <c r="GV233" s="519">
        <v>0</v>
      </c>
      <c r="GW233" s="519">
        <v>0</v>
      </c>
      <c r="GX233" s="519">
        <v>0</v>
      </c>
      <c r="GY233" s="519">
        <v>0</v>
      </c>
      <c r="GZ233" s="519">
        <v>0</v>
      </c>
      <c r="HA233" s="519">
        <v>0</v>
      </c>
      <c r="HB233" s="519">
        <v>0</v>
      </c>
      <c r="HC233" s="519">
        <v>0</v>
      </c>
      <c r="HD233" s="519">
        <v>0</v>
      </c>
      <c r="HE233" s="519">
        <v>0</v>
      </c>
      <c r="HF233" s="519">
        <v>0</v>
      </c>
      <c r="HG233" s="519">
        <v>0</v>
      </c>
      <c r="HH233" s="519">
        <v>0</v>
      </c>
      <c r="HI233" s="519">
        <v>0</v>
      </c>
      <c r="HJ233" s="519">
        <v>0</v>
      </c>
      <c r="HK233" s="519">
        <v>0</v>
      </c>
      <c r="HL233" s="519">
        <v>0</v>
      </c>
      <c r="HM233" s="519">
        <v>0</v>
      </c>
      <c r="HN233" s="519">
        <v>0</v>
      </c>
      <c r="HO233" s="519">
        <v>0</v>
      </c>
      <c r="HP233" s="519">
        <v>0</v>
      </c>
      <c r="HQ233" s="519">
        <v>0</v>
      </c>
      <c r="HR233" s="519">
        <v>0</v>
      </c>
      <c r="HS233" s="519">
        <v>0</v>
      </c>
      <c r="HT233" s="519">
        <v>0</v>
      </c>
      <c r="HU233" s="519">
        <v>0</v>
      </c>
      <c r="HV233" s="519">
        <v>0</v>
      </c>
      <c r="HW233" s="519">
        <v>0</v>
      </c>
      <c r="HX233" s="519">
        <v>0</v>
      </c>
      <c r="HY233" s="519">
        <v>0</v>
      </c>
      <c r="HZ233" s="519">
        <v>0</v>
      </c>
      <c r="IA233" s="519">
        <v>0</v>
      </c>
      <c r="IB233" s="519">
        <v>0</v>
      </c>
      <c r="IC233" s="519">
        <v>0</v>
      </c>
      <c r="ID233" s="519">
        <v>0</v>
      </c>
      <c r="IE233" s="519">
        <v>0</v>
      </c>
      <c r="IF233" s="519">
        <v>0</v>
      </c>
      <c r="IG233" s="519">
        <v>0</v>
      </c>
      <c r="IH233" s="519">
        <v>0</v>
      </c>
      <c r="II233" s="519">
        <v>0</v>
      </c>
      <c r="IJ233" s="519">
        <v>0</v>
      </c>
      <c r="IK233" s="519">
        <v>0</v>
      </c>
    </row>
    <row r="234" spans="1:245" hidden="1">
      <c r="A234" s="337"/>
      <c r="B234" s="519" t="s">
        <v>1058</v>
      </c>
      <c r="C234" s="519"/>
      <c r="D234" s="519"/>
      <c r="E234" s="519"/>
      <c r="F234" s="519">
        <v>1</v>
      </c>
      <c r="G234" s="519"/>
      <c r="H234" s="519">
        <v>23</v>
      </c>
      <c r="I234" s="519">
        <v>2</v>
      </c>
      <c r="J234" s="519" t="str">
        <f t="shared" si="12"/>
        <v>SDN10012302</v>
      </c>
      <c r="K234" s="519">
        <v>970</v>
      </c>
      <c r="M234" s="337"/>
      <c r="N234" s="519" t="s">
        <v>1061</v>
      </c>
      <c r="O234" s="519" t="s">
        <v>1060</v>
      </c>
      <c r="P234" s="519">
        <v>53</v>
      </c>
      <c r="Q234" s="183" t="str">
        <f t="shared" si="10"/>
        <v>SDN150253</v>
      </c>
      <c r="R234" s="519">
        <v>0</v>
      </c>
      <c r="S234" s="519">
        <v>0</v>
      </c>
      <c r="T234" s="519">
        <v>0</v>
      </c>
      <c r="U234" s="519">
        <v>0</v>
      </c>
      <c r="V234" s="519">
        <v>0</v>
      </c>
      <c r="W234" s="519">
        <v>0</v>
      </c>
      <c r="X234" s="519">
        <v>0</v>
      </c>
      <c r="Y234" s="519">
        <v>0</v>
      </c>
      <c r="Z234" s="519">
        <v>0</v>
      </c>
      <c r="AA234" s="519">
        <v>0</v>
      </c>
      <c r="AB234" s="519">
        <v>0</v>
      </c>
      <c r="AC234" s="519">
        <v>0</v>
      </c>
      <c r="AD234" s="519">
        <v>0</v>
      </c>
      <c r="AE234" s="519">
        <v>0</v>
      </c>
      <c r="AF234" s="519">
        <v>0</v>
      </c>
      <c r="AG234" s="519">
        <v>0</v>
      </c>
      <c r="AH234" s="519">
        <v>0</v>
      </c>
      <c r="AI234" s="519">
        <v>0</v>
      </c>
      <c r="AJ234" s="519">
        <v>0</v>
      </c>
      <c r="AK234" s="519">
        <v>0</v>
      </c>
      <c r="AL234" s="519">
        <v>0</v>
      </c>
      <c r="AM234" s="519">
        <v>0</v>
      </c>
      <c r="AN234" s="519">
        <v>0</v>
      </c>
      <c r="AO234" s="519">
        <v>0</v>
      </c>
      <c r="AP234" s="519">
        <v>0</v>
      </c>
      <c r="AQ234" s="519">
        <v>0</v>
      </c>
      <c r="AR234" s="519">
        <v>0</v>
      </c>
      <c r="AS234" s="519">
        <v>0</v>
      </c>
      <c r="AT234" s="519">
        <v>0</v>
      </c>
      <c r="AU234" s="519">
        <v>15198.3</v>
      </c>
      <c r="AV234" s="519">
        <v>0</v>
      </c>
      <c r="AW234" s="519">
        <v>0</v>
      </c>
      <c r="AX234" s="519">
        <v>0</v>
      </c>
      <c r="AY234" s="519">
        <v>0</v>
      </c>
      <c r="AZ234" s="519">
        <v>0</v>
      </c>
      <c r="BA234" s="519">
        <v>0</v>
      </c>
      <c r="BB234" s="519">
        <v>0</v>
      </c>
      <c r="BC234" s="519">
        <v>0</v>
      </c>
      <c r="BD234" s="519">
        <v>0</v>
      </c>
      <c r="BE234" s="519">
        <v>0</v>
      </c>
      <c r="BF234" s="519">
        <v>0</v>
      </c>
      <c r="BG234" s="519">
        <v>0</v>
      </c>
      <c r="BH234" s="519">
        <v>0</v>
      </c>
      <c r="BI234" s="519">
        <v>0</v>
      </c>
      <c r="BJ234" s="519">
        <v>0</v>
      </c>
      <c r="BK234" s="519">
        <v>0</v>
      </c>
      <c r="BL234" s="519">
        <v>0</v>
      </c>
      <c r="BM234" s="519">
        <v>0</v>
      </c>
      <c r="BN234" s="519">
        <v>0</v>
      </c>
      <c r="BO234" s="519">
        <v>0</v>
      </c>
      <c r="BP234" s="519">
        <v>0</v>
      </c>
      <c r="BQ234" s="519">
        <v>0</v>
      </c>
      <c r="BR234" s="519">
        <v>0</v>
      </c>
      <c r="BS234" s="519">
        <v>0</v>
      </c>
      <c r="BT234" s="519">
        <v>0</v>
      </c>
      <c r="BU234" s="519">
        <v>0</v>
      </c>
      <c r="BV234" s="519">
        <v>0</v>
      </c>
      <c r="BW234" s="519">
        <v>0</v>
      </c>
      <c r="BX234" s="519">
        <v>0</v>
      </c>
      <c r="BY234" s="519">
        <v>0</v>
      </c>
      <c r="BZ234" s="519">
        <v>0</v>
      </c>
      <c r="CA234" s="519">
        <v>0</v>
      </c>
      <c r="CB234" s="519">
        <v>0</v>
      </c>
      <c r="CC234" s="519">
        <v>0</v>
      </c>
      <c r="CD234" s="519">
        <v>0</v>
      </c>
      <c r="CE234" s="519">
        <v>0</v>
      </c>
      <c r="CF234" s="519">
        <v>0</v>
      </c>
      <c r="CG234" s="519">
        <v>0</v>
      </c>
      <c r="CH234" s="519">
        <v>0</v>
      </c>
      <c r="CI234" s="519">
        <v>0</v>
      </c>
      <c r="CJ234" s="519">
        <v>0</v>
      </c>
      <c r="CK234" s="519">
        <v>0</v>
      </c>
      <c r="CL234" s="519">
        <v>0</v>
      </c>
      <c r="CM234" s="519">
        <v>0</v>
      </c>
      <c r="CN234" s="519">
        <v>0</v>
      </c>
      <c r="CO234" s="519">
        <v>0</v>
      </c>
      <c r="CP234" s="519">
        <v>0</v>
      </c>
      <c r="CQ234" s="519">
        <v>0</v>
      </c>
      <c r="CR234" s="519">
        <v>0</v>
      </c>
      <c r="CS234" s="519">
        <v>0</v>
      </c>
      <c r="CT234" s="519">
        <v>0</v>
      </c>
      <c r="CU234" s="519">
        <v>0</v>
      </c>
      <c r="CV234" s="519">
        <v>0</v>
      </c>
      <c r="CW234" s="519">
        <v>0</v>
      </c>
      <c r="CX234" s="519">
        <v>0</v>
      </c>
      <c r="CY234" s="519">
        <v>0</v>
      </c>
      <c r="CZ234" s="519">
        <v>0</v>
      </c>
      <c r="DA234" s="519">
        <v>0</v>
      </c>
      <c r="DB234" s="519">
        <v>0</v>
      </c>
      <c r="DC234" s="519">
        <v>0</v>
      </c>
      <c r="DD234" s="519">
        <v>0</v>
      </c>
      <c r="DE234" s="519">
        <v>0</v>
      </c>
      <c r="DF234" s="519">
        <v>0</v>
      </c>
      <c r="DG234" s="519">
        <v>0</v>
      </c>
      <c r="DH234" s="519">
        <v>0</v>
      </c>
      <c r="DI234" s="519">
        <v>0</v>
      </c>
      <c r="DJ234" s="519">
        <v>0</v>
      </c>
      <c r="DK234" s="519">
        <v>0</v>
      </c>
      <c r="DL234" s="519">
        <v>0</v>
      </c>
      <c r="DM234" s="519">
        <v>0</v>
      </c>
      <c r="DN234" s="519">
        <v>0</v>
      </c>
      <c r="DO234" s="519">
        <v>0</v>
      </c>
      <c r="DP234" s="519">
        <v>0</v>
      </c>
      <c r="DQ234" s="519">
        <v>0</v>
      </c>
      <c r="DR234" s="519">
        <v>0</v>
      </c>
      <c r="DS234" s="519">
        <v>0</v>
      </c>
      <c r="DT234" s="519">
        <v>0</v>
      </c>
      <c r="DU234" s="519">
        <v>0</v>
      </c>
      <c r="DV234" s="519">
        <v>0</v>
      </c>
      <c r="DW234" s="519">
        <v>0</v>
      </c>
      <c r="DX234" s="519">
        <v>0</v>
      </c>
      <c r="DY234" s="131"/>
      <c r="DZ234" s="337"/>
      <c r="EA234" s="519" t="s">
        <v>1061</v>
      </c>
      <c r="EB234" s="519" t="s">
        <v>1060</v>
      </c>
      <c r="EC234" s="519">
        <v>53</v>
      </c>
      <c r="ED234" s="521" t="str">
        <f t="shared" si="11"/>
        <v>SDN150253</v>
      </c>
      <c r="EE234" s="519">
        <v>10000</v>
      </c>
      <c r="EF234" s="519">
        <v>10000</v>
      </c>
      <c r="EG234" s="519">
        <v>10000</v>
      </c>
      <c r="EH234" s="519">
        <v>10000</v>
      </c>
      <c r="EI234" s="519">
        <v>10000</v>
      </c>
      <c r="EJ234" s="519">
        <v>10000</v>
      </c>
      <c r="EK234" s="519">
        <v>10000</v>
      </c>
      <c r="EL234" s="519">
        <v>10000</v>
      </c>
      <c r="EM234" s="519">
        <v>10000</v>
      </c>
      <c r="EN234" s="519">
        <v>10661.5</v>
      </c>
      <c r="EO234" s="519">
        <v>11568.8</v>
      </c>
      <c r="EP234" s="519">
        <v>12476.2</v>
      </c>
      <c r="EQ234" s="519">
        <v>13383.6</v>
      </c>
      <c r="ER234" s="519">
        <v>14290.9</v>
      </c>
      <c r="ES234" s="519">
        <v>15198.3</v>
      </c>
      <c r="ET234" s="519">
        <v>15198.3</v>
      </c>
      <c r="EU234" s="519">
        <v>15198.3</v>
      </c>
      <c r="EV234" s="519">
        <v>15198.3</v>
      </c>
      <c r="EW234" s="519">
        <v>15198.3</v>
      </c>
      <c r="EX234" s="519">
        <v>15198.3</v>
      </c>
      <c r="EY234" s="519">
        <v>15198.3</v>
      </c>
      <c r="EZ234" s="519">
        <v>15198.3</v>
      </c>
      <c r="FA234" s="519">
        <v>15198.3</v>
      </c>
      <c r="FB234" s="519">
        <v>15198.3</v>
      </c>
      <c r="FC234" s="519">
        <v>15198.3</v>
      </c>
      <c r="FD234" s="519">
        <v>15198.3</v>
      </c>
      <c r="FE234" s="519">
        <v>15198.3</v>
      </c>
      <c r="FF234" s="519">
        <v>15198.3</v>
      </c>
      <c r="FG234" s="519">
        <v>15198.3</v>
      </c>
      <c r="FH234" s="519">
        <v>15198.3</v>
      </c>
      <c r="FI234" s="519">
        <v>0</v>
      </c>
      <c r="FJ234" s="519">
        <v>0</v>
      </c>
      <c r="FK234" s="519">
        <v>0</v>
      </c>
      <c r="FL234" s="519">
        <v>0</v>
      </c>
      <c r="FM234" s="519">
        <v>0</v>
      </c>
      <c r="FN234" s="519">
        <v>0</v>
      </c>
      <c r="FO234" s="519">
        <v>0</v>
      </c>
      <c r="FP234" s="519">
        <v>0</v>
      </c>
      <c r="FQ234" s="519">
        <v>0</v>
      </c>
      <c r="FR234" s="519">
        <v>0</v>
      </c>
      <c r="FS234" s="519">
        <v>0</v>
      </c>
      <c r="FT234" s="519">
        <v>0</v>
      </c>
      <c r="FU234" s="519">
        <v>0</v>
      </c>
      <c r="FV234" s="519">
        <v>0</v>
      </c>
      <c r="FW234" s="519">
        <v>0</v>
      </c>
      <c r="FX234" s="519">
        <v>0</v>
      </c>
      <c r="FY234" s="519">
        <v>0</v>
      </c>
      <c r="FZ234" s="519">
        <v>0</v>
      </c>
      <c r="GA234" s="519">
        <v>0</v>
      </c>
      <c r="GB234" s="519">
        <v>0</v>
      </c>
      <c r="GC234" s="519">
        <v>0</v>
      </c>
      <c r="GD234" s="519">
        <v>0</v>
      </c>
      <c r="GE234" s="519">
        <v>0</v>
      </c>
      <c r="GF234" s="519">
        <v>0</v>
      </c>
      <c r="GG234" s="519">
        <v>0</v>
      </c>
      <c r="GH234" s="519">
        <v>0</v>
      </c>
      <c r="GI234" s="519">
        <v>0</v>
      </c>
      <c r="GJ234" s="519">
        <v>0</v>
      </c>
      <c r="GK234" s="519">
        <v>0</v>
      </c>
      <c r="GL234" s="519">
        <v>0</v>
      </c>
      <c r="GM234" s="519">
        <v>0</v>
      </c>
      <c r="GN234" s="519">
        <v>0</v>
      </c>
      <c r="GO234" s="519">
        <v>0</v>
      </c>
      <c r="GP234" s="519">
        <v>0</v>
      </c>
      <c r="GQ234" s="519">
        <v>0</v>
      </c>
      <c r="GR234" s="519">
        <v>0</v>
      </c>
      <c r="GS234" s="519">
        <v>0</v>
      </c>
      <c r="GT234" s="519">
        <v>0</v>
      </c>
      <c r="GU234" s="519">
        <v>0</v>
      </c>
      <c r="GV234" s="519">
        <v>0</v>
      </c>
      <c r="GW234" s="519">
        <v>0</v>
      </c>
      <c r="GX234" s="519">
        <v>0</v>
      </c>
      <c r="GY234" s="519">
        <v>0</v>
      </c>
      <c r="GZ234" s="519">
        <v>0</v>
      </c>
      <c r="HA234" s="519">
        <v>0</v>
      </c>
      <c r="HB234" s="519">
        <v>0</v>
      </c>
      <c r="HC234" s="519">
        <v>0</v>
      </c>
      <c r="HD234" s="519">
        <v>0</v>
      </c>
      <c r="HE234" s="519">
        <v>0</v>
      </c>
      <c r="HF234" s="519">
        <v>0</v>
      </c>
      <c r="HG234" s="519">
        <v>0</v>
      </c>
      <c r="HH234" s="519">
        <v>0</v>
      </c>
      <c r="HI234" s="519">
        <v>0</v>
      </c>
      <c r="HJ234" s="519">
        <v>0</v>
      </c>
      <c r="HK234" s="519">
        <v>0</v>
      </c>
      <c r="HL234" s="519">
        <v>0</v>
      </c>
      <c r="HM234" s="519">
        <v>0</v>
      </c>
      <c r="HN234" s="519">
        <v>0</v>
      </c>
      <c r="HO234" s="519">
        <v>0</v>
      </c>
      <c r="HP234" s="519">
        <v>0</v>
      </c>
      <c r="HQ234" s="519">
        <v>0</v>
      </c>
      <c r="HR234" s="519">
        <v>0</v>
      </c>
      <c r="HS234" s="519">
        <v>0</v>
      </c>
      <c r="HT234" s="519">
        <v>0</v>
      </c>
      <c r="HU234" s="519">
        <v>0</v>
      </c>
      <c r="HV234" s="519">
        <v>0</v>
      </c>
      <c r="HW234" s="519">
        <v>0</v>
      </c>
      <c r="HX234" s="519">
        <v>0</v>
      </c>
      <c r="HY234" s="519">
        <v>0</v>
      </c>
      <c r="HZ234" s="519">
        <v>0</v>
      </c>
      <c r="IA234" s="519">
        <v>0</v>
      </c>
      <c r="IB234" s="519">
        <v>0</v>
      </c>
      <c r="IC234" s="519">
        <v>0</v>
      </c>
      <c r="ID234" s="519">
        <v>0</v>
      </c>
      <c r="IE234" s="519">
        <v>0</v>
      </c>
      <c r="IF234" s="519">
        <v>0</v>
      </c>
      <c r="IG234" s="519">
        <v>0</v>
      </c>
      <c r="IH234" s="519">
        <v>0</v>
      </c>
      <c r="II234" s="519">
        <v>0</v>
      </c>
      <c r="IJ234" s="519">
        <v>0</v>
      </c>
      <c r="IK234" s="519">
        <v>0</v>
      </c>
    </row>
    <row r="235" spans="1:245" hidden="1">
      <c r="A235" s="337"/>
      <c r="B235" s="519" t="s">
        <v>1058</v>
      </c>
      <c r="C235" s="519"/>
      <c r="D235" s="519"/>
      <c r="E235" s="519"/>
      <c r="F235" s="519">
        <v>1</v>
      </c>
      <c r="G235" s="519"/>
      <c r="H235" s="519">
        <v>23</v>
      </c>
      <c r="I235" s="519">
        <v>3</v>
      </c>
      <c r="J235" s="519" t="str">
        <f t="shared" si="12"/>
        <v>SDN10012303</v>
      </c>
      <c r="K235" s="519">
        <v>970</v>
      </c>
      <c r="M235" s="337"/>
      <c r="N235" s="519" t="s">
        <v>1061</v>
      </c>
      <c r="O235" s="519" t="s">
        <v>1060</v>
      </c>
      <c r="P235" s="519">
        <v>54</v>
      </c>
      <c r="Q235" s="183" t="str">
        <f t="shared" si="10"/>
        <v>SDN150254</v>
      </c>
      <c r="R235" s="519">
        <v>0</v>
      </c>
      <c r="S235" s="519">
        <v>0</v>
      </c>
      <c r="T235" s="519">
        <v>0</v>
      </c>
      <c r="U235" s="519">
        <v>0</v>
      </c>
      <c r="V235" s="519">
        <v>0</v>
      </c>
      <c r="W235" s="519">
        <v>0</v>
      </c>
      <c r="X235" s="519">
        <v>0</v>
      </c>
      <c r="Y235" s="519">
        <v>0</v>
      </c>
      <c r="Z235" s="519">
        <v>0</v>
      </c>
      <c r="AA235" s="519">
        <v>0</v>
      </c>
      <c r="AB235" s="519">
        <v>0</v>
      </c>
      <c r="AC235" s="519">
        <v>0</v>
      </c>
      <c r="AD235" s="519">
        <v>0</v>
      </c>
      <c r="AE235" s="519">
        <v>0</v>
      </c>
      <c r="AF235" s="519">
        <v>0</v>
      </c>
      <c r="AG235" s="519">
        <v>0</v>
      </c>
      <c r="AH235" s="519">
        <v>0</v>
      </c>
      <c r="AI235" s="519">
        <v>0</v>
      </c>
      <c r="AJ235" s="519">
        <v>0</v>
      </c>
      <c r="AK235" s="519">
        <v>0</v>
      </c>
      <c r="AL235" s="519">
        <v>0</v>
      </c>
      <c r="AM235" s="519">
        <v>0</v>
      </c>
      <c r="AN235" s="519">
        <v>0</v>
      </c>
      <c r="AO235" s="519">
        <v>0</v>
      </c>
      <c r="AP235" s="519">
        <v>0</v>
      </c>
      <c r="AQ235" s="519">
        <v>0</v>
      </c>
      <c r="AR235" s="519">
        <v>0</v>
      </c>
      <c r="AS235" s="519">
        <v>0</v>
      </c>
      <c r="AT235" s="519">
        <v>0</v>
      </c>
      <c r="AU235" s="519">
        <v>15837.5</v>
      </c>
      <c r="AV235" s="519">
        <v>0</v>
      </c>
      <c r="AW235" s="519">
        <v>0</v>
      </c>
      <c r="AX235" s="519">
        <v>0</v>
      </c>
      <c r="AY235" s="519">
        <v>0</v>
      </c>
      <c r="AZ235" s="519">
        <v>0</v>
      </c>
      <c r="BA235" s="519">
        <v>0</v>
      </c>
      <c r="BB235" s="519">
        <v>0</v>
      </c>
      <c r="BC235" s="519">
        <v>0</v>
      </c>
      <c r="BD235" s="519">
        <v>0</v>
      </c>
      <c r="BE235" s="519">
        <v>0</v>
      </c>
      <c r="BF235" s="519">
        <v>0</v>
      </c>
      <c r="BG235" s="519">
        <v>0</v>
      </c>
      <c r="BH235" s="519">
        <v>0</v>
      </c>
      <c r="BI235" s="519">
        <v>0</v>
      </c>
      <c r="BJ235" s="519">
        <v>0</v>
      </c>
      <c r="BK235" s="519">
        <v>0</v>
      </c>
      <c r="BL235" s="519">
        <v>0</v>
      </c>
      <c r="BM235" s="519">
        <v>0</v>
      </c>
      <c r="BN235" s="519">
        <v>0</v>
      </c>
      <c r="BO235" s="519">
        <v>0</v>
      </c>
      <c r="BP235" s="519">
        <v>0</v>
      </c>
      <c r="BQ235" s="519">
        <v>0</v>
      </c>
      <c r="BR235" s="519">
        <v>0</v>
      </c>
      <c r="BS235" s="519">
        <v>0</v>
      </c>
      <c r="BT235" s="519">
        <v>0</v>
      </c>
      <c r="BU235" s="519">
        <v>0</v>
      </c>
      <c r="BV235" s="519">
        <v>0</v>
      </c>
      <c r="BW235" s="519">
        <v>0</v>
      </c>
      <c r="BX235" s="519">
        <v>0</v>
      </c>
      <c r="BY235" s="519">
        <v>0</v>
      </c>
      <c r="BZ235" s="519">
        <v>0</v>
      </c>
      <c r="CA235" s="519">
        <v>0</v>
      </c>
      <c r="CB235" s="519">
        <v>0</v>
      </c>
      <c r="CC235" s="519">
        <v>0</v>
      </c>
      <c r="CD235" s="519">
        <v>0</v>
      </c>
      <c r="CE235" s="519">
        <v>0</v>
      </c>
      <c r="CF235" s="519">
        <v>0</v>
      </c>
      <c r="CG235" s="519">
        <v>0</v>
      </c>
      <c r="CH235" s="519">
        <v>0</v>
      </c>
      <c r="CI235" s="519">
        <v>0</v>
      </c>
      <c r="CJ235" s="519">
        <v>0</v>
      </c>
      <c r="CK235" s="519">
        <v>0</v>
      </c>
      <c r="CL235" s="519">
        <v>0</v>
      </c>
      <c r="CM235" s="519">
        <v>0</v>
      </c>
      <c r="CN235" s="519">
        <v>0</v>
      </c>
      <c r="CO235" s="519">
        <v>0</v>
      </c>
      <c r="CP235" s="519">
        <v>0</v>
      </c>
      <c r="CQ235" s="519">
        <v>0</v>
      </c>
      <c r="CR235" s="519">
        <v>0</v>
      </c>
      <c r="CS235" s="519">
        <v>0</v>
      </c>
      <c r="CT235" s="519">
        <v>0</v>
      </c>
      <c r="CU235" s="519">
        <v>0</v>
      </c>
      <c r="CV235" s="519">
        <v>0</v>
      </c>
      <c r="CW235" s="519">
        <v>0</v>
      </c>
      <c r="CX235" s="519">
        <v>0</v>
      </c>
      <c r="CY235" s="519">
        <v>0</v>
      </c>
      <c r="CZ235" s="519">
        <v>0</v>
      </c>
      <c r="DA235" s="519">
        <v>0</v>
      </c>
      <c r="DB235" s="519">
        <v>0</v>
      </c>
      <c r="DC235" s="519">
        <v>0</v>
      </c>
      <c r="DD235" s="519">
        <v>0</v>
      </c>
      <c r="DE235" s="519">
        <v>0</v>
      </c>
      <c r="DF235" s="519">
        <v>0</v>
      </c>
      <c r="DG235" s="519">
        <v>0</v>
      </c>
      <c r="DH235" s="519">
        <v>0</v>
      </c>
      <c r="DI235" s="519">
        <v>0</v>
      </c>
      <c r="DJ235" s="519">
        <v>0</v>
      </c>
      <c r="DK235" s="519">
        <v>0</v>
      </c>
      <c r="DL235" s="519">
        <v>0</v>
      </c>
      <c r="DM235" s="519">
        <v>0</v>
      </c>
      <c r="DN235" s="519">
        <v>0</v>
      </c>
      <c r="DO235" s="519">
        <v>0</v>
      </c>
      <c r="DP235" s="519">
        <v>0</v>
      </c>
      <c r="DQ235" s="519">
        <v>0</v>
      </c>
      <c r="DR235" s="519">
        <v>0</v>
      </c>
      <c r="DS235" s="519">
        <v>0</v>
      </c>
      <c r="DT235" s="519">
        <v>0</v>
      </c>
      <c r="DU235" s="519">
        <v>0</v>
      </c>
      <c r="DV235" s="519">
        <v>0</v>
      </c>
      <c r="DW235" s="519">
        <v>0</v>
      </c>
      <c r="DX235" s="519">
        <v>0</v>
      </c>
      <c r="DY235" s="131"/>
      <c r="DZ235" s="337"/>
      <c r="EA235" s="519" t="s">
        <v>1061</v>
      </c>
      <c r="EB235" s="519" t="s">
        <v>1060</v>
      </c>
      <c r="EC235" s="519">
        <v>54</v>
      </c>
      <c r="ED235" s="521" t="str">
        <f t="shared" si="11"/>
        <v>SDN150254</v>
      </c>
      <c r="EE235" s="519">
        <v>10000</v>
      </c>
      <c r="EF235" s="519">
        <v>10000</v>
      </c>
      <c r="EG235" s="519">
        <v>10000</v>
      </c>
      <c r="EH235" s="519">
        <v>10000</v>
      </c>
      <c r="EI235" s="519">
        <v>10000</v>
      </c>
      <c r="EJ235" s="519">
        <v>10000</v>
      </c>
      <c r="EK235" s="519">
        <v>10000</v>
      </c>
      <c r="EL235" s="519">
        <v>10000</v>
      </c>
      <c r="EM235" s="519">
        <v>10164.299999999999</v>
      </c>
      <c r="EN235" s="519">
        <v>11109.9</v>
      </c>
      <c r="EO235" s="519">
        <v>12055.4</v>
      </c>
      <c r="EP235" s="519">
        <v>13000.9</v>
      </c>
      <c r="EQ235" s="519">
        <v>13946.4</v>
      </c>
      <c r="ER235" s="519">
        <v>14891.9</v>
      </c>
      <c r="ES235" s="519">
        <v>15837.5</v>
      </c>
      <c r="ET235" s="519">
        <v>15837.5</v>
      </c>
      <c r="EU235" s="519">
        <v>15837.5</v>
      </c>
      <c r="EV235" s="519">
        <v>15837.5</v>
      </c>
      <c r="EW235" s="519">
        <v>15837.5</v>
      </c>
      <c r="EX235" s="519">
        <v>15837.5</v>
      </c>
      <c r="EY235" s="519">
        <v>15837.5</v>
      </c>
      <c r="EZ235" s="519">
        <v>15837.5</v>
      </c>
      <c r="FA235" s="519">
        <v>15837.5</v>
      </c>
      <c r="FB235" s="519">
        <v>15837.5</v>
      </c>
      <c r="FC235" s="519">
        <v>15837.5</v>
      </c>
      <c r="FD235" s="519">
        <v>15837.5</v>
      </c>
      <c r="FE235" s="519">
        <v>15837.5</v>
      </c>
      <c r="FF235" s="519">
        <v>15837.5</v>
      </c>
      <c r="FG235" s="519">
        <v>15837.5</v>
      </c>
      <c r="FH235" s="519">
        <v>15837.5</v>
      </c>
      <c r="FI235" s="519">
        <v>0</v>
      </c>
      <c r="FJ235" s="519">
        <v>0</v>
      </c>
      <c r="FK235" s="519">
        <v>0</v>
      </c>
      <c r="FL235" s="519">
        <v>0</v>
      </c>
      <c r="FM235" s="519">
        <v>0</v>
      </c>
      <c r="FN235" s="519">
        <v>0</v>
      </c>
      <c r="FO235" s="519">
        <v>0</v>
      </c>
      <c r="FP235" s="519">
        <v>0</v>
      </c>
      <c r="FQ235" s="519">
        <v>0</v>
      </c>
      <c r="FR235" s="519">
        <v>0</v>
      </c>
      <c r="FS235" s="519">
        <v>0</v>
      </c>
      <c r="FT235" s="519">
        <v>0</v>
      </c>
      <c r="FU235" s="519">
        <v>0</v>
      </c>
      <c r="FV235" s="519">
        <v>0</v>
      </c>
      <c r="FW235" s="519">
        <v>0</v>
      </c>
      <c r="FX235" s="519">
        <v>0</v>
      </c>
      <c r="FY235" s="519">
        <v>0</v>
      </c>
      <c r="FZ235" s="519">
        <v>0</v>
      </c>
      <c r="GA235" s="519">
        <v>0</v>
      </c>
      <c r="GB235" s="519">
        <v>0</v>
      </c>
      <c r="GC235" s="519">
        <v>0</v>
      </c>
      <c r="GD235" s="519">
        <v>0</v>
      </c>
      <c r="GE235" s="519">
        <v>0</v>
      </c>
      <c r="GF235" s="519">
        <v>0</v>
      </c>
      <c r="GG235" s="519">
        <v>0</v>
      </c>
      <c r="GH235" s="519">
        <v>0</v>
      </c>
      <c r="GI235" s="519">
        <v>0</v>
      </c>
      <c r="GJ235" s="519">
        <v>0</v>
      </c>
      <c r="GK235" s="519">
        <v>0</v>
      </c>
      <c r="GL235" s="519">
        <v>0</v>
      </c>
      <c r="GM235" s="519">
        <v>0</v>
      </c>
      <c r="GN235" s="519">
        <v>0</v>
      </c>
      <c r="GO235" s="519">
        <v>0</v>
      </c>
      <c r="GP235" s="519">
        <v>0</v>
      </c>
      <c r="GQ235" s="519">
        <v>0</v>
      </c>
      <c r="GR235" s="519">
        <v>0</v>
      </c>
      <c r="GS235" s="519">
        <v>0</v>
      </c>
      <c r="GT235" s="519">
        <v>0</v>
      </c>
      <c r="GU235" s="519">
        <v>0</v>
      </c>
      <c r="GV235" s="519">
        <v>0</v>
      </c>
      <c r="GW235" s="519">
        <v>0</v>
      </c>
      <c r="GX235" s="519">
        <v>0</v>
      </c>
      <c r="GY235" s="519">
        <v>0</v>
      </c>
      <c r="GZ235" s="519">
        <v>0</v>
      </c>
      <c r="HA235" s="519">
        <v>0</v>
      </c>
      <c r="HB235" s="519">
        <v>0</v>
      </c>
      <c r="HC235" s="519">
        <v>0</v>
      </c>
      <c r="HD235" s="519">
        <v>0</v>
      </c>
      <c r="HE235" s="519">
        <v>0</v>
      </c>
      <c r="HF235" s="519">
        <v>0</v>
      </c>
      <c r="HG235" s="519">
        <v>0</v>
      </c>
      <c r="HH235" s="519">
        <v>0</v>
      </c>
      <c r="HI235" s="519">
        <v>0</v>
      </c>
      <c r="HJ235" s="519">
        <v>0</v>
      </c>
      <c r="HK235" s="519">
        <v>0</v>
      </c>
      <c r="HL235" s="519">
        <v>0</v>
      </c>
      <c r="HM235" s="519">
        <v>0</v>
      </c>
      <c r="HN235" s="519">
        <v>0</v>
      </c>
      <c r="HO235" s="519">
        <v>0</v>
      </c>
      <c r="HP235" s="519">
        <v>0</v>
      </c>
      <c r="HQ235" s="519">
        <v>0</v>
      </c>
      <c r="HR235" s="519">
        <v>0</v>
      </c>
      <c r="HS235" s="519">
        <v>0</v>
      </c>
      <c r="HT235" s="519">
        <v>0</v>
      </c>
      <c r="HU235" s="519">
        <v>0</v>
      </c>
      <c r="HV235" s="519">
        <v>0</v>
      </c>
      <c r="HW235" s="519">
        <v>0</v>
      </c>
      <c r="HX235" s="519">
        <v>0</v>
      </c>
      <c r="HY235" s="519">
        <v>0</v>
      </c>
      <c r="HZ235" s="519">
        <v>0</v>
      </c>
      <c r="IA235" s="519">
        <v>0</v>
      </c>
      <c r="IB235" s="519">
        <v>0</v>
      </c>
      <c r="IC235" s="519">
        <v>0</v>
      </c>
      <c r="ID235" s="519">
        <v>0</v>
      </c>
      <c r="IE235" s="519">
        <v>0</v>
      </c>
      <c r="IF235" s="519">
        <v>0</v>
      </c>
      <c r="IG235" s="519">
        <v>0</v>
      </c>
      <c r="IH235" s="519">
        <v>0</v>
      </c>
      <c r="II235" s="519">
        <v>0</v>
      </c>
      <c r="IJ235" s="519">
        <v>0</v>
      </c>
      <c r="IK235" s="519">
        <v>0</v>
      </c>
    </row>
    <row r="236" spans="1:245" hidden="1">
      <c r="A236" s="337"/>
      <c r="B236" s="519" t="s">
        <v>1058</v>
      </c>
      <c r="C236" s="519"/>
      <c r="D236" s="519"/>
      <c r="E236" s="519"/>
      <c r="F236" s="519">
        <v>1</v>
      </c>
      <c r="G236" s="519"/>
      <c r="H236" s="519">
        <v>23</v>
      </c>
      <c r="I236" s="519">
        <v>4</v>
      </c>
      <c r="J236" s="519" t="str">
        <f t="shared" si="12"/>
        <v>SDN10012304</v>
      </c>
      <c r="K236" s="519">
        <v>970</v>
      </c>
      <c r="M236" s="337"/>
      <c r="N236" s="519" t="s">
        <v>1061</v>
      </c>
      <c r="O236" s="519" t="s">
        <v>1060</v>
      </c>
      <c r="P236" s="519">
        <v>55</v>
      </c>
      <c r="Q236" s="183" t="str">
        <f t="shared" si="10"/>
        <v>SDN150255</v>
      </c>
      <c r="R236" s="519">
        <v>0</v>
      </c>
      <c r="S236" s="519">
        <v>0</v>
      </c>
      <c r="T236" s="519">
        <v>0</v>
      </c>
      <c r="U236" s="519">
        <v>0</v>
      </c>
      <c r="V236" s="519">
        <v>0</v>
      </c>
      <c r="W236" s="519">
        <v>0</v>
      </c>
      <c r="X236" s="519">
        <v>0</v>
      </c>
      <c r="Y236" s="519">
        <v>0</v>
      </c>
      <c r="Z236" s="519">
        <v>0</v>
      </c>
      <c r="AA236" s="519">
        <v>0</v>
      </c>
      <c r="AB236" s="519">
        <v>0</v>
      </c>
      <c r="AC236" s="519">
        <v>0</v>
      </c>
      <c r="AD236" s="519">
        <v>0</v>
      </c>
      <c r="AE236" s="519">
        <v>0</v>
      </c>
      <c r="AF236" s="519">
        <v>0</v>
      </c>
      <c r="AG236" s="519">
        <v>0</v>
      </c>
      <c r="AH236" s="519">
        <v>0</v>
      </c>
      <c r="AI236" s="519">
        <v>0</v>
      </c>
      <c r="AJ236" s="519">
        <v>0</v>
      </c>
      <c r="AK236" s="519">
        <v>0</v>
      </c>
      <c r="AL236" s="519">
        <v>0</v>
      </c>
      <c r="AM236" s="519">
        <v>0</v>
      </c>
      <c r="AN236" s="519">
        <v>0</v>
      </c>
      <c r="AO236" s="519">
        <v>0</v>
      </c>
      <c r="AP236" s="519">
        <v>0</v>
      </c>
      <c r="AQ236" s="519">
        <v>0</v>
      </c>
      <c r="AR236" s="519">
        <v>0</v>
      </c>
      <c r="AS236" s="519">
        <v>0</v>
      </c>
      <c r="AT236" s="519">
        <v>0</v>
      </c>
      <c r="AU236" s="519">
        <v>16476.599999999999</v>
      </c>
      <c r="AV236" s="519">
        <v>0</v>
      </c>
      <c r="AW236" s="519">
        <v>0</v>
      </c>
      <c r="AX236" s="519">
        <v>0</v>
      </c>
      <c r="AY236" s="519">
        <v>0</v>
      </c>
      <c r="AZ236" s="519">
        <v>0</v>
      </c>
      <c r="BA236" s="519">
        <v>0</v>
      </c>
      <c r="BB236" s="519">
        <v>0</v>
      </c>
      <c r="BC236" s="519">
        <v>0</v>
      </c>
      <c r="BD236" s="519">
        <v>0</v>
      </c>
      <c r="BE236" s="519">
        <v>0</v>
      </c>
      <c r="BF236" s="519">
        <v>0</v>
      </c>
      <c r="BG236" s="519">
        <v>0</v>
      </c>
      <c r="BH236" s="519">
        <v>0</v>
      </c>
      <c r="BI236" s="519">
        <v>0</v>
      </c>
      <c r="BJ236" s="519">
        <v>0</v>
      </c>
      <c r="BK236" s="519">
        <v>0</v>
      </c>
      <c r="BL236" s="519">
        <v>0</v>
      </c>
      <c r="BM236" s="519">
        <v>0</v>
      </c>
      <c r="BN236" s="519">
        <v>0</v>
      </c>
      <c r="BO236" s="519">
        <v>0</v>
      </c>
      <c r="BP236" s="519">
        <v>0</v>
      </c>
      <c r="BQ236" s="519">
        <v>0</v>
      </c>
      <c r="BR236" s="519">
        <v>0</v>
      </c>
      <c r="BS236" s="519">
        <v>0</v>
      </c>
      <c r="BT236" s="519">
        <v>0</v>
      </c>
      <c r="BU236" s="519">
        <v>0</v>
      </c>
      <c r="BV236" s="519">
        <v>0</v>
      </c>
      <c r="BW236" s="519">
        <v>0</v>
      </c>
      <c r="BX236" s="519">
        <v>0</v>
      </c>
      <c r="BY236" s="519">
        <v>0</v>
      </c>
      <c r="BZ236" s="519">
        <v>0</v>
      </c>
      <c r="CA236" s="519">
        <v>0</v>
      </c>
      <c r="CB236" s="519">
        <v>0</v>
      </c>
      <c r="CC236" s="519">
        <v>0</v>
      </c>
      <c r="CD236" s="519">
        <v>0</v>
      </c>
      <c r="CE236" s="519">
        <v>0</v>
      </c>
      <c r="CF236" s="519">
        <v>0</v>
      </c>
      <c r="CG236" s="519">
        <v>0</v>
      </c>
      <c r="CH236" s="519">
        <v>0</v>
      </c>
      <c r="CI236" s="519">
        <v>0</v>
      </c>
      <c r="CJ236" s="519">
        <v>0</v>
      </c>
      <c r="CK236" s="519">
        <v>0</v>
      </c>
      <c r="CL236" s="519">
        <v>0</v>
      </c>
      <c r="CM236" s="519">
        <v>0</v>
      </c>
      <c r="CN236" s="519">
        <v>0</v>
      </c>
      <c r="CO236" s="519">
        <v>0</v>
      </c>
      <c r="CP236" s="519">
        <v>0</v>
      </c>
      <c r="CQ236" s="519">
        <v>0</v>
      </c>
      <c r="CR236" s="519">
        <v>0</v>
      </c>
      <c r="CS236" s="519">
        <v>0</v>
      </c>
      <c r="CT236" s="519">
        <v>0</v>
      </c>
      <c r="CU236" s="519">
        <v>0</v>
      </c>
      <c r="CV236" s="519">
        <v>0</v>
      </c>
      <c r="CW236" s="519">
        <v>0</v>
      </c>
      <c r="CX236" s="519">
        <v>0</v>
      </c>
      <c r="CY236" s="519">
        <v>0</v>
      </c>
      <c r="CZ236" s="519">
        <v>0</v>
      </c>
      <c r="DA236" s="519">
        <v>0</v>
      </c>
      <c r="DB236" s="519">
        <v>0</v>
      </c>
      <c r="DC236" s="519">
        <v>0</v>
      </c>
      <c r="DD236" s="519">
        <v>0</v>
      </c>
      <c r="DE236" s="519">
        <v>0</v>
      </c>
      <c r="DF236" s="519">
        <v>0</v>
      </c>
      <c r="DG236" s="519">
        <v>0</v>
      </c>
      <c r="DH236" s="519">
        <v>0</v>
      </c>
      <c r="DI236" s="519">
        <v>0</v>
      </c>
      <c r="DJ236" s="519">
        <v>0</v>
      </c>
      <c r="DK236" s="519">
        <v>0</v>
      </c>
      <c r="DL236" s="519">
        <v>0</v>
      </c>
      <c r="DM236" s="519">
        <v>0</v>
      </c>
      <c r="DN236" s="519">
        <v>0</v>
      </c>
      <c r="DO236" s="519">
        <v>0</v>
      </c>
      <c r="DP236" s="519">
        <v>0</v>
      </c>
      <c r="DQ236" s="519">
        <v>0</v>
      </c>
      <c r="DR236" s="519">
        <v>0</v>
      </c>
      <c r="DS236" s="519">
        <v>0</v>
      </c>
      <c r="DT236" s="519">
        <v>0</v>
      </c>
      <c r="DU236" s="519">
        <v>0</v>
      </c>
      <c r="DV236" s="519">
        <v>0</v>
      </c>
      <c r="DW236" s="519">
        <v>0</v>
      </c>
      <c r="DX236" s="519">
        <v>0</v>
      </c>
      <c r="DY236" s="131"/>
      <c r="DZ236" s="337"/>
      <c r="EA236" s="519" t="s">
        <v>1061</v>
      </c>
      <c r="EB236" s="519" t="s">
        <v>1060</v>
      </c>
      <c r="EC236" s="519">
        <v>55</v>
      </c>
      <c r="ED236" s="521" t="str">
        <f t="shared" si="11"/>
        <v>SDN150255</v>
      </c>
      <c r="EE236" s="519">
        <v>10000</v>
      </c>
      <c r="EF236" s="519">
        <v>10000</v>
      </c>
      <c r="EG236" s="519">
        <v>10000</v>
      </c>
      <c r="EH236" s="519">
        <v>10000</v>
      </c>
      <c r="EI236" s="519">
        <v>10000</v>
      </c>
      <c r="EJ236" s="519">
        <v>10000</v>
      </c>
      <c r="EK236" s="519">
        <v>10000</v>
      </c>
      <c r="EL236" s="519">
        <v>10000</v>
      </c>
      <c r="EM236" s="519">
        <v>10574.6</v>
      </c>
      <c r="EN236" s="519">
        <v>11558.2</v>
      </c>
      <c r="EO236" s="519">
        <v>12541.9</v>
      </c>
      <c r="EP236" s="519">
        <v>13525.6</v>
      </c>
      <c r="EQ236" s="519">
        <v>14509.3</v>
      </c>
      <c r="ER236" s="519">
        <v>15493</v>
      </c>
      <c r="ES236" s="519">
        <v>16476.599999999999</v>
      </c>
      <c r="ET236" s="519">
        <v>16476.599999999999</v>
      </c>
      <c r="EU236" s="519">
        <v>16476.599999999999</v>
      </c>
      <c r="EV236" s="519">
        <v>16476.599999999999</v>
      </c>
      <c r="EW236" s="519">
        <v>16476.599999999999</v>
      </c>
      <c r="EX236" s="519">
        <v>16476.599999999999</v>
      </c>
      <c r="EY236" s="519">
        <v>16476.599999999999</v>
      </c>
      <c r="EZ236" s="519">
        <v>16476.599999999999</v>
      </c>
      <c r="FA236" s="519">
        <v>16476.599999999999</v>
      </c>
      <c r="FB236" s="519">
        <v>16476.599999999999</v>
      </c>
      <c r="FC236" s="519">
        <v>16476.599999999999</v>
      </c>
      <c r="FD236" s="519">
        <v>16476.599999999999</v>
      </c>
      <c r="FE236" s="519">
        <v>16476.599999999999</v>
      </c>
      <c r="FF236" s="519">
        <v>16476.599999999999</v>
      </c>
      <c r="FG236" s="519">
        <v>16476.599999999999</v>
      </c>
      <c r="FH236" s="519">
        <v>16476.599999999999</v>
      </c>
      <c r="FI236" s="519">
        <v>0</v>
      </c>
      <c r="FJ236" s="519">
        <v>0</v>
      </c>
      <c r="FK236" s="519">
        <v>0</v>
      </c>
      <c r="FL236" s="519">
        <v>0</v>
      </c>
      <c r="FM236" s="519">
        <v>0</v>
      </c>
      <c r="FN236" s="519">
        <v>0</v>
      </c>
      <c r="FO236" s="519">
        <v>0</v>
      </c>
      <c r="FP236" s="519">
        <v>0</v>
      </c>
      <c r="FQ236" s="519">
        <v>0</v>
      </c>
      <c r="FR236" s="519">
        <v>0</v>
      </c>
      <c r="FS236" s="519">
        <v>0</v>
      </c>
      <c r="FT236" s="519">
        <v>0</v>
      </c>
      <c r="FU236" s="519">
        <v>0</v>
      </c>
      <c r="FV236" s="519">
        <v>0</v>
      </c>
      <c r="FW236" s="519">
        <v>0</v>
      </c>
      <c r="FX236" s="519">
        <v>0</v>
      </c>
      <c r="FY236" s="519">
        <v>0</v>
      </c>
      <c r="FZ236" s="519">
        <v>0</v>
      </c>
      <c r="GA236" s="519">
        <v>0</v>
      </c>
      <c r="GB236" s="519">
        <v>0</v>
      </c>
      <c r="GC236" s="519">
        <v>0</v>
      </c>
      <c r="GD236" s="519">
        <v>0</v>
      </c>
      <c r="GE236" s="519">
        <v>0</v>
      </c>
      <c r="GF236" s="519">
        <v>0</v>
      </c>
      <c r="GG236" s="519">
        <v>0</v>
      </c>
      <c r="GH236" s="519">
        <v>0</v>
      </c>
      <c r="GI236" s="519">
        <v>0</v>
      </c>
      <c r="GJ236" s="519">
        <v>0</v>
      </c>
      <c r="GK236" s="519">
        <v>0</v>
      </c>
      <c r="GL236" s="519">
        <v>0</v>
      </c>
      <c r="GM236" s="519">
        <v>0</v>
      </c>
      <c r="GN236" s="519">
        <v>0</v>
      </c>
      <c r="GO236" s="519">
        <v>0</v>
      </c>
      <c r="GP236" s="519">
        <v>0</v>
      </c>
      <c r="GQ236" s="519">
        <v>0</v>
      </c>
      <c r="GR236" s="519">
        <v>0</v>
      </c>
      <c r="GS236" s="519">
        <v>0</v>
      </c>
      <c r="GT236" s="519">
        <v>0</v>
      </c>
      <c r="GU236" s="519">
        <v>0</v>
      </c>
      <c r="GV236" s="519">
        <v>0</v>
      </c>
      <c r="GW236" s="519">
        <v>0</v>
      </c>
      <c r="GX236" s="519">
        <v>0</v>
      </c>
      <c r="GY236" s="519">
        <v>0</v>
      </c>
      <c r="GZ236" s="519">
        <v>0</v>
      </c>
      <c r="HA236" s="519">
        <v>0</v>
      </c>
      <c r="HB236" s="519">
        <v>0</v>
      </c>
      <c r="HC236" s="519">
        <v>0</v>
      </c>
      <c r="HD236" s="519">
        <v>0</v>
      </c>
      <c r="HE236" s="519">
        <v>0</v>
      </c>
      <c r="HF236" s="519">
        <v>0</v>
      </c>
      <c r="HG236" s="519">
        <v>0</v>
      </c>
      <c r="HH236" s="519">
        <v>0</v>
      </c>
      <c r="HI236" s="519">
        <v>0</v>
      </c>
      <c r="HJ236" s="519">
        <v>0</v>
      </c>
      <c r="HK236" s="519">
        <v>0</v>
      </c>
      <c r="HL236" s="519">
        <v>0</v>
      </c>
      <c r="HM236" s="519">
        <v>0</v>
      </c>
      <c r="HN236" s="519">
        <v>0</v>
      </c>
      <c r="HO236" s="519">
        <v>0</v>
      </c>
      <c r="HP236" s="519">
        <v>0</v>
      </c>
      <c r="HQ236" s="519">
        <v>0</v>
      </c>
      <c r="HR236" s="519">
        <v>0</v>
      </c>
      <c r="HS236" s="519">
        <v>0</v>
      </c>
      <c r="HT236" s="519">
        <v>0</v>
      </c>
      <c r="HU236" s="519">
        <v>0</v>
      </c>
      <c r="HV236" s="519">
        <v>0</v>
      </c>
      <c r="HW236" s="519">
        <v>0</v>
      </c>
      <c r="HX236" s="519">
        <v>0</v>
      </c>
      <c r="HY236" s="519">
        <v>0</v>
      </c>
      <c r="HZ236" s="519">
        <v>0</v>
      </c>
      <c r="IA236" s="519">
        <v>0</v>
      </c>
      <c r="IB236" s="519">
        <v>0</v>
      </c>
      <c r="IC236" s="519">
        <v>0</v>
      </c>
      <c r="ID236" s="519">
        <v>0</v>
      </c>
      <c r="IE236" s="519">
        <v>0</v>
      </c>
      <c r="IF236" s="519">
        <v>0</v>
      </c>
      <c r="IG236" s="519">
        <v>0</v>
      </c>
      <c r="IH236" s="519">
        <v>0</v>
      </c>
      <c r="II236" s="519">
        <v>0</v>
      </c>
      <c r="IJ236" s="519">
        <v>0</v>
      </c>
      <c r="IK236" s="519">
        <v>0</v>
      </c>
    </row>
    <row r="237" spans="1:245" hidden="1">
      <c r="A237" s="337"/>
      <c r="B237" s="519" t="s">
        <v>1058</v>
      </c>
      <c r="C237" s="519"/>
      <c r="D237" s="519"/>
      <c r="E237" s="519"/>
      <c r="F237" s="519">
        <v>1</v>
      </c>
      <c r="G237" s="519"/>
      <c r="H237" s="519">
        <v>23</v>
      </c>
      <c r="I237" s="519">
        <v>5</v>
      </c>
      <c r="J237" s="519" t="str">
        <f t="shared" si="12"/>
        <v>SDN10012305</v>
      </c>
      <c r="K237" s="519">
        <v>970</v>
      </c>
      <c r="M237" s="337"/>
      <c r="N237" s="519" t="s">
        <v>1062</v>
      </c>
      <c r="O237" s="519" t="s">
        <v>1059</v>
      </c>
      <c r="P237" s="519">
        <v>0</v>
      </c>
      <c r="Q237" s="183" t="str">
        <f t="shared" si="10"/>
        <v>SDN200100</v>
      </c>
      <c r="R237" s="519">
        <v>0</v>
      </c>
      <c r="S237" s="519">
        <v>0</v>
      </c>
      <c r="T237" s="519">
        <v>0</v>
      </c>
      <c r="U237" s="519">
        <v>0</v>
      </c>
      <c r="V237" s="519">
        <v>0</v>
      </c>
      <c r="W237" s="519">
        <v>0</v>
      </c>
      <c r="X237" s="519">
        <v>0</v>
      </c>
      <c r="Y237" s="519">
        <v>0</v>
      </c>
      <c r="Z237" s="519">
        <v>0</v>
      </c>
      <c r="AA237" s="519">
        <v>0</v>
      </c>
      <c r="AB237" s="519">
        <v>0</v>
      </c>
      <c r="AC237" s="519">
        <v>0</v>
      </c>
      <c r="AD237" s="519">
        <v>0</v>
      </c>
      <c r="AE237" s="519">
        <v>0</v>
      </c>
      <c r="AF237" s="519">
        <v>0</v>
      </c>
      <c r="AG237" s="519">
        <v>0</v>
      </c>
      <c r="AH237" s="519">
        <v>0</v>
      </c>
      <c r="AI237" s="519">
        <v>0</v>
      </c>
      <c r="AJ237" s="519">
        <v>0</v>
      </c>
      <c r="AK237" s="519">
        <v>0</v>
      </c>
      <c r="AL237" s="519">
        <v>0</v>
      </c>
      <c r="AM237" s="519">
        <v>0</v>
      </c>
      <c r="AN237" s="519">
        <v>0</v>
      </c>
      <c r="AO237" s="519">
        <v>0</v>
      </c>
      <c r="AP237" s="519">
        <v>0</v>
      </c>
      <c r="AQ237" s="519">
        <v>0</v>
      </c>
      <c r="AR237" s="519">
        <v>0</v>
      </c>
      <c r="AS237" s="519">
        <v>0</v>
      </c>
      <c r="AT237" s="519">
        <v>0</v>
      </c>
      <c r="AU237" s="519">
        <v>0</v>
      </c>
      <c r="AV237" s="519">
        <v>0</v>
      </c>
      <c r="AW237" s="519">
        <v>0</v>
      </c>
      <c r="AX237" s="519">
        <v>0</v>
      </c>
      <c r="AY237" s="519">
        <v>0</v>
      </c>
      <c r="AZ237" s="519">
        <v>10000</v>
      </c>
      <c r="BA237" s="519">
        <v>0</v>
      </c>
      <c r="BB237" s="519">
        <v>0</v>
      </c>
      <c r="BC237" s="519">
        <v>0</v>
      </c>
      <c r="BD237" s="519">
        <v>0</v>
      </c>
      <c r="BE237" s="519">
        <v>0</v>
      </c>
      <c r="BF237" s="519">
        <v>0</v>
      </c>
      <c r="BG237" s="519">
        <v>0</v>
      </c>
      <c r="BH237" s="519">
        <v>0</v>
      </c>
      <c r="BI237" s="519">
        <v>0</v>
      </c>
      <c r="BJ237" s="519">
        <v>0</v>
      </c>
      <c r="BK237" s="519">
        <v>0</v>
      </c>
      <c r="BL237" s="519">
        <v>0</v>
      </c>
      <c r="BM237" s="519">
        <v>0</v>
      </c>
      <c r="BN237" s="519">
        <v>0</v>
      </c>
      <c r="BO237" s="519">
        <v>0</v>
      </c>
      <c r="BP237" s="519">
        <v>0</v>
      </c>
      <c r="BQ237" s="519">
        <v>0</v>
      </c>
      <c r="BR237" s="519">
        <v>0</v>
      </c>
      <c r="BS237" s="519">
        <v>0</v>
      </c>
      <c r="BT237" s="519">
        <v>0</v>
      </c>
      <c r="BU237" s="519">
        <v>0</v>
      </c>
      <c r="BV237" s="519">
        <v>0</v>
      </c>
      <c r="BW237" s="519">
        <v>0</v>
      </c>
      <c r="BX237" s="519">
        <v>0</v>
      </c>
      <c r="BY237" s="519">
        <v>0</v>
      </c>
      <c r="BZ237" s="519">
        <v>0</v>
      </c>
      <c r="CA237" s="519">
        <v>0</v>
      </c>
      <c r="CB237" s="519">
        <v>0</v>
      </c>
      <c r="CC237" s="519">
        <v>0</v>
      </c>
      <c r="CD237" s="519">
        <v>0</v>
      </c>
      <c r="CE237" s="519">
        <v>0</v>
      </c>
      <c r="CF237" s="519">
        <v>0</v>
      </c>
      <c r="CG237" s="519">
        <v>0</v>
      </c>
      <c r="CH237" s="519">
        <v>0</v>
      </c>
      <c r="CI237" s="519">
        <v>0</v>
      </c>
      <c r="CJ237" s="519">
        <v>0</v>
      </c>
      <c r="CK237" s="519">
        <v>0</v>
      </c>
      <c r="CL237" s="519">
        <v>0</v>
      </c>
      <c r="CM237" s="519">
        <v>0</v>
      </c>
      <c r="CN237" s="519">
        <v>0</v>
      </c>
      <c r="CO237" s="519">
        <v>0</v>
      </c>
      <c r="CP237" s="519">
        <v>0</v>
      </c>
      <c r="CQ237" s="519">
        <v>0</v>
      </c>
      <c r="CR237" s="519">
        <v>0</v>
      </c>
      <c r="CS237" s="519">
        <v>0</v>
      </c>
      <c r="CT237" s="519">
        <v>0</v>
      </c>
      <c r="CU237" s="519">
        <v>0</v>
      </c>
      <c r="CV237" s="519">
        <v>0</v>
      </c>
      <c r="CW237" s="519">
        <v>0</v>
      </c>
      <c r="CX237" s="519">
        <v>0</v>
      </c>
      <c r="CY237" s="519">
        <v>0</v>
      </c>
      <c r="CZ237" s="519">
        <v>0</v>
      </c>
      <c r="DA237" s="519">
        <v>0</v>
      </c>
      <c r="DB237" s="519">
        <v>0</v>
      </c>
      <c r="DC237" s="519">
        <v>0</v>
      </c>
      <c r="DD237" s="519">
        <v>0</v>
      </c>
      <c r="DE237" s="519">
        <v>0</v>
      </c>
      <c r="DF237" s="519">
        <v>0</v>
      </c>
      <c r="DG237" s="519">
        <v>0</v>
      </c>
      <c r="DH237" s="519">
        <v>0</v>
      </c>
      <c r="DI237" s="519">
        <v>0</v>
      </c>
      <c r="DJ237" s="519">
        <v>0</v>
      </c>
      <c r="DK237" s="519">
        <v>0</v>
      </c>
      <c r="DL237" s="519">
        <v>0</v>
      </c>
      <c r="DM237" s="519">
        <v>0</v>
      </c>
      <c r="DN237" s="519">
        <v>0</v>
      </c>
      <c r="DO237" s="519">
        <v>0</v>
      </c>
      <c r="DP237" s="519">
        <v>0</v>
      </c>
      <c r="DQ237" s="519">
        <v>0</v>
      </c>
      <c r="DR237" s="519">
        <v>0</v>
      </c>
      <c r="DS237" s="519">
        <v>0</v>
      </c>
      <c r="DT237" s="519">
        <v>0</v>
      </c>
      <c r="DU237" s="519">
        <v>0</v>
      </c>
      <c r="DV237" s="519">
        <v>0</v>
      </c>
      <c r="DW237" s="519">
        <v>0</v>
      </c>
      <c r="DX237" s="519">
        <v>0</v>
      </c>
      <c r="DY237" s="131"/>
      <c r="DZ237" s="337"/>
      <c r="EA237" s="519" t="s">
        <v>1062</v>
      </c>
      <c r="EB237" s="519" t="s">
        <v>1059</v>
      </c>
      <c r="EC237" s="519">
        <v>0</v>
      </c>
      <c r="ED237" s="521" t="str">
        <f t="shared" si="11"/>
        <v>SDN200100</v>
      </c>
      <c r="EE237" s="519">
        <v>10000</v>
      </c>
      <c r="EF237" s="519">
        <v>10000</v>
      </c>
      <c r="EG237" s="519">
        <v>10000</v>
      </c>
      <c r="EH237" s="519">
        <v>10000</v>
      </c>
      <c r="EI237" s="519">
        <v>10000</v>
      </c>
      <c r="EJ237" s="519">
        <v>10000</v>
      </c>
      <c r="EK237" s="519">
        <v>10000</v>
      </c>
      <c r="EL237" s="519">
        <v>10000</v>
      </c>
      <c r="EM237" s="519">
        <v>10000</v>
      </c>
      <c r="EN237" s="519">
        <v>10000</v>
      </c>
      <c r="EO237" s="519">
        <v>10000</v>
      </c>
      <c r="EP237" s="519">
        <v>10000</v>
      </c>
      <c r="EQ237" s="519">
        <v>10000</v>
      </c>
      <c r="ER237" s="519">
        <v>10000</v>
      </c>
      <c r="ES237" s="519">
        <v>10000</v>
      </c>
      <c r="ET237" s="519">
        <v>10000</v>
      </c>
      <c r="EU237" s="519">
        <v>10000</v>
      </c>
      <c r="EV237" s="519">
        <v>10000</v>
      </c>
      <c r="EW237" s="519">
        <v>10000</v>
      </c>
      <c r="EX237" s="519">
        <v>10000</v>
      </c>
      <c r="EY237" s="519">
        <v>10000</v>
      </c>
      <c r="EZ237" s="519">
        <v>10000</v>
      </c>
      <c r="FA237" s="519">
        <v>10000</v>
      </c>
      <c r="FB237" s="519">
        <v>10000</v>
      </c>
      <c r="FC237" s="519">
        <v>10000</v>
      </c>
      <c r="FD237" s="519">
        <v>10000</v>
      </c>
      <c r="FE237" s="519">
        <v>10000</v>
      </c>
      <c r="FF237" s="519">
        <v>10000</v>
      </c>
      <c r="FG237" s="519">
        <v>10000</v>
      </c>
      <c r="FH237" s="519">
        <v>10000</v>
      </c>
      <c r="FI237" s="519">
        <v>10000</v>
      </c>
      <c r="FJ237" s="519">
        <v>10000</v>
      </c>
      <c r="FK237" s="519">
        <v>10000</v>
      </c>
      <c r="FL237" s="519">
        <v>10000</v>
      </c>
      <c r="FM237" s="519">
        <v>10000</v>
      </c>
      <c r="FN237" s="519">
        <v>0</v>
      </c>
      <c r="FO237" s="519">
        <v>0</v>
      </c>
      <c r="FP237" s="519">
        <v>0</v>
      </c>
      <c r="FQ237" s="519">
        <v>0</v>
      </c>
      <c r="FR237" s="519">
        <v>0</v>
      </c>
      <c r="FS237" s="519">
        <v>0</v>
      </c>
      <c r="FT237" s="519">
        <v>0</v>
      </c>
      <c r="FU237" s="519">
        <v>0</v>
      </c>
      <c r="FV237" s="519">
        <v>0</v>
      </c>
      <c r="FW237" s="519">
        <v>0</v>
      </c>
      <c r="FX237" s="519">
        <v>0</v>
      </c>
      <c r="FY237" s="519">
        <v>0</v>
      </c>
      <c r="FZ237" s="519">
        <v>0</v>
      </c>
      <c r="GA237" s="519">
        <v>0</v>
      </c>
      <c r="GB237" s="519">
        <v>0</v>
      </c>
      <c r="GC237" s="519">
        <v>0</v>
      </c>
      <c r="GD237" s="519">
        <v>0</v>
      </c>
      <c r="GE237" s="519">
        <v>0</v>
      </c>
      <c r="GF237" s="519">
        <v>0</v>
      </c>
      <c r="GG237" s="519">
        <v>0</v>
      </c>
      <c r="GH237" s="519">
        <v>0</v>
      </c>
      <c r="GI237" s="519">
        <v>0</v>
      </c>
      <c r="GJ237" s="519">
        <v>0</v>
      </c>
      <c r="GK237" s="519">
        <v>0</v>
      </c>
      <c r="GL237" s="519">
        <v>0</v>
      </c>
      <c r="GM237" s="519">
        <v>0</v>
      </c>
      <c r="GN237" s="519">
        <v>0</v>
      </c>
      <c r="GO237" s="519">
        <v>0</v>
      </c>
      <c r="GP237" s="519">
        <v>0</v>
      </c>
      <c r="GQ237" s="519">
        <v>0</v>
      </c>
      <c r="GR237" s="519">
        <v>0</v>
      </c>
      <c r="GS237" s="519">
        <v>0</v>
      </c>
      <c r="GT237" s="519">
        <v>0</v>
      </c>
      <c r="GU237" s="519">
        <v>0</v>
      </c>
      <c r="GV237" s="519">
        <v>0</v>
      </c>
      <c r="GW237" s="519">
        <v>0</v>
      </c>
      <c r="GX237" s="519">
        <v>0</v>
      </c>
      <c r="GY237" s="519">
        <v>0</v>
      </c>
      <c r="GZ237" s="519">
        <v>0</v>
      </c>
      <c r="HA237" s="519">
        <v>0</v>
      </c>
      <c r="HB237" s="519">
        <v>0</v>
      </c>
      <c r="HC237" s="519">
        <v>0</v>
      </c>
      <c r="HD237" s="519">
        <v>0</v>
      </c>
      <c r="HE237" s="519">
        <v>0</v>
      </c>
      <c r="HF237" s="519">
        <v>0</v>
      </c>
      <c r="HG237" s="519">
        <v>0</v>
      </c>
      <c r="HH237" s="519">
        <v>0</v>
      </c>
      <c r="HI237" s="519">
        <v>0</v>
      </c>
      <c r="HJ237" s="519">
        <v>0</v>
      </c>
      <c r="HK237" s="519">
        <v>0</v>
      </c>
      <c r="HL237" s="519">
        <v>0</v>
      </c>
      <c r="HM237" s="519">
        <v>0</v>
      </c>
      <c r="HN237" s="519">
        <v>0</v>
      </c>
      <c r="HO237" s="519">
        <v>0</v>
      </c>
      <c r="HP237" s="519">
        <v>0</v>
      </c>
      <c r="HQ237" s="519">
        <v>0</v>
      </c>
      <c r="HR237" s="519">
        <v>0</v>
      </c>
      <c r="HS237" s="519">
        <v>0</v>
      </c>
      <c r="HT237" s="519">
        <v>0</v>
      </c>
      <c r="HU237" s="519">
        <v>0</v>
      </c>
      <c r="HV237" s="519">
        <v>0</v>
      </c>
      <c r="HW237" s="519">
        <v>0</v>
      </c>
      <c r="HX237" s="519">
        <v>0</v>
      </c>
      <c r="HY237" s="519">
        <v>0</v>
      </c>
      <c r="HZ237" s="519">
        <v>0</v>
      </c>
      <c r="IA237" s="519">
        <v>0</v>
      </c>
      <c r="IB237" s="519">
        <v>0</v>
      </c>
      <c r="IC237" s="519">
        <v>0</v>
      </c>
      <c r="ID237" s="519">
        <v>0</v>
      </c>
      <c r="IE237" s="519">
        <v>0</v>
      </c>
      <c r="IF237" s="519">
        <v>0</v>
      </c>
      <c r="IG237" s="519">
        <v>0</v>
      </c>
      <c r="IH237" s="519">
        <v>0</v>
      </c>
      <c r="II237" s="519">
        <v>0</v>
      </c>
      <c r="IJ237" s="519">
        <v>0</v>
      </c>
      <c r="IK237" s="519">
        <v>0</v>
      </c>
    </row>
    <row r="238" spans="1:245" hidden="1">
      <c r="A238" s="337"/>
      <c r="B238" s="519" t="s">
        <v>1058</v>
      </c>
      <c r="C238" s="519"/>
      <c r="D238" s="519"/>
      <c r="E238" s="519"/>
      <c r="F238" s="519">
        <v>1</v>
      </c>
      <c r="G238" s="519"/>
      <c r="H238" s="519">
        <v>23</v>
      </c>
      <c r="I238" s="519">
        <v>6</v>
      </c>
      <c r="J238" s="519" t="str">
        <f t="shared" si="12"/>
        <v>SDN10012306</v>
      </c>
      <c r="K238" s="519">
        <v>776</v>
      </c>
      <c r="M238" s="337"/>
      <c r="N238" s="519" t="s">
        <v>1062</v>
      </c>
      <c r="O238" s="519" t="s">
        <v>1059</v>
      </c>
      <c r="P238" s="519">
        <v>1</v>
      </c>
      <c r="Q238" s="183" t="str">
        <f t="shared" si="10"/>
        <v>SDN200101</v>
      </c>
      <c r="R238" s="519">
        <v>0</v>
      </c>
      <c r="S238" s="519">
        <v>0</v>
      </c>
      <c r="T238" s="519">
        <v>0</v>
      </c>
      <c r="U238" s="519">
        <v>0</v>
      </c>
      <c r="V238" s="519">
        <v>0</v>
      </c>
      <c r="W238" s="519">
        <v>0</v>
      </c>
      <c r="X238" s="519">
        <v>0</v>
      </c>
      <c r="Y238" s="519">
        <v>0</v>
      </c>
      <c r="Z238" s="519">
        <v>0</v>
      </c>
      <c r="AA238" s="519">
        <v>0</v>
      </c>
      <c r="AB238" s="519">
        <v>0</v>
      </c>
      <c r="AC238" s="519">
        <v>0</v>
      </c>
      <c r="AD238" s="519">
        <v>0</v>
      </c>
      <c r="AE238" s="519">
        <v>0</v>
      </c>
      <c r="AF238" s="519">
        <v>0</v>
      </c>
      <c r="AG238" s="519">
        <v>0</v>
      </c>
      <c r="AH238" s="519">
        <v>0</v>
      </c>
      <c r="AI238" s="519">
        <v>0</v>
      </c>
      <c r="AJ238" s="519">
        <v>0</v>
      </c>
      <c r="AK238" s="519">
        <v>0</v>
      </c>
      <c r="AL238" s="519">
        <v>0</v>
      </c>
      <c r="AM238" s="519">
        <v>0</v>
      </c>
      <c r="AN238" s="519">
        <v>0</v>
      </c>
      <c r="AO238" s="519">
        <v>0</v>
      </c>
      <c r="AP238" s="519">
        <v>0</v>
      </c>
      <c r="AQ238" s="519">
        <v>0</v>
      </c>
      <c r="AR238" s="519">
        <v>0</v>
      </c>
      <c r="AS238" s="519">
        <v>0</v>
      </c>
      <c r="AT238" s="519">
        <v>0</v>
      </c>
      <c r="AU238" s="519">
        <v>0</v>
      </c>
      <c r="AV238" s="519">
        <v>0</v>
      </c>
      <c r="AW238" s="519">
        <v>0</v>
      </c>
      <c r="AX238" s="519">
        <v>0</v>
      </c>
      <c r="AY238" s="519">
        <v>0</v>
      </c>
      <c r="AZ238" s="519">
        <v>10000</v>
      </c>
      <c r="BA238" s="519">
        <v>0</v>
      </c>
      <c r="BB238" s="519">
        <v>0</v>
      </c>
      <c r="BC238" s="519">
        <v>0</v>
      </c>
      <c r="BD238" s="519">
        <v>0</v>
      </c>
      <c r="BE238" s="519">
        <v>0</v>
      </c>
      <c r="BF238" s="519">
        <v>0</v>
      </c>
      <c r="BG238" s="519">
        <v>0</v>
      </c>
      <c r="BH238" s="519">
        <v>0</v>
      </c>
      <c r="BI238" s="519">
        <v>0</v>
      </c>
      <c r="BJ238" s="519">
        <v>0</v>
      </c>
      <c r="BK238" s="519">
        <v>0</v>
      </c>
      <c r="BL238" s="519">
        <v>0</v>
      </c>
      <c r="BM238" s="519">
        <v>0</v>
      </c>
      <c r="BN238" s="519">
        <v>0</v>
      </c>
      <c r="BO238" s="519">
        <v>0</v>
      </c>
      <c r="BP238" s="519">
        <v>0</v>
      </c>
      <c r="BQ238" s="519">
        <v>0</v>
      </c>
      <c r="BR238" s="519">
        <v>0</v>
      </c>
      <c r="BS238" s="519">
        <v>0</v>
      </c>
      <c r="BT238" s="519">
        <v>0</v>
      </c>
      <c r="BU238" s="519">
        <v>0</v>
      </c>
      <c r="BV238" s="519">
        <v>0</v>
      </c>
      <c r="BW238" s="519">
        <v>0</v>
      </c>
      <c r="BX238" s="519">
        <v>0</v>
      </c>
      <c r="BY238" s="519">
        <v>0</v>
      </c>
      <c r="BZ238" s="519">
        <v>0</v>
      </c>
      <c r="CA238" s="519">
        <v>0</v>
      </c>
      <c r="CB238" s="519">
        <v>0</v>
      </c>
      <c r="CC238" s="519">
        <v>0</v>
      </c>
      <c r="CD238" s="519">
        <v>0</v>
      </c>
      <c r="CE238" s="519">
        <v>0</v>
      </c>
      <c r="CF238" s="519">
        <v>0</v>
      </c>
      <c r="CG238" s="519">
        <v>0</v>
      </c>
      <c r="CH238" s="519">
        <v>0</v>
      </c>
      <c r="CI238" s="519">
        <v>0</v>
      </c>
      <c r="CJ238" s="519">
        <v>0</v>
      </c>
      <c r="CK238" s="519">
        <v>0</v>
      </c>
      <c r="CL238" s="519">
        <v>0</v>
      </c>
      <c r="CM238" s="519">
        <v>0</v>
      </c>
      <c r="CN238" s="519">
        <v>0</v>
      </c>
      <c r="CO238" s="519">
        <v>0</v>
      </c>
      <c r="CP238" s="519">
        <v>0</v>
      </c>
      <c r="CQ238" s="519">
        <v>0</v>
      </c>
      <c r="CR238" s="519">
        <v>0</v>
      </c>
      <c r="CS238" s="519">
        <v>0</v>
      </c>
      <c r="CT238" s="519">
        <v>0</v>
      </c>
      <c r="CU238" s="519">
        <v>0</v>
      </c>
      <c r="CV238" s="519">
        <v>0</v>
      </c>
      <c r="CW238" s="519">
        <v>0</v>
      </c>
      <c r="CX238" s="519">
        <v>0</v>
      </c>
      <c r="CY238" s="519">
        <v>0</v>
      </c>
      <c r="CZ238" s="519">
        <v>0</v>
      </c>
      <c r="DA238" s="519">
        <v>0</v>
      </c>
      <c r="DB238" s="519">
        <v>0</v>
      </c>
      <c r="DC238" s="519">
        <v>0</v>
      </c>
      <c r="DD238" s="519">
        <v>0</v>
      </c>
      <c r="DE238" s="519">
        <v>0</v>
      </c>
      <c r="DF238" s="519">
        <v>0</v>
      </c>
      <c r="DG238" s="519">
        <v>0</v>
      </c>
      <c r="DH238" s="519">
        <v>0</v>
      </c>
      <c r="DI238" s="519">
        <v>0</v>
      </c>
      <c r="DJ238" s="519">
        <v>0</v>
      </c>
      <c r="DK238" s="519">
        <v>0</v>
      </c>
      <c r="DL238" s="519">
        <v>0</v>
      </c>
      <c r="DM238" s="519">
        <v>0</v>
      </c>
      <c r="DN238" s="519">
        <v>0</v>
      </c>
      <c r="DO238" s="519">
        <v>0</v>
      </c>
      <c r="DP238" s="519">
        <v>0</v>
      </c>
      <c r="DQ238" s="519">
        <v>0</v>
      </c>
      <c r="DR238" s="519">
        <v>0</v>
      </c>
      <c r="DS238" s="519">
        <v>0</v>
      </c>
      <c r="DT238" s="519">
        <v>0</v>
      </c>
      <c r="DU238" s="519">
        <v>0</v>
      </c>
      <c r="DV238" s="519">
        <v>0</v>
      </c>
      <c r="DW238" s="519">
        <v>0</v>
      </c>
      <c r="DX238" s="519">
        <v>0</v>
      </c>
      <c r="DY238" s="131"/>
      <c r="DZ238" s="337"/>
      <c r="EA238" s="519" t="s">
        <v>1062</v>
      </c>
      <c r="EB238" s="519" t="s">
        <v>1059</v>
      </c>
      <c r="EC238" s="519">
        <v>1</v>
      </c>
      <c r="ED238" s="521" t="str">
        <f t="shared" si="11"/>
        <v>SDN200101</v>
      </c>
      <c r="EE238" s="519">
        <v>10000</v>
      </c>
      <c r="EF238" s="519">
        <v>10000</v>
      </c>
      <c r="EG238" s="519">
        <v>10000</v>
      </c>
      <c r="EH238" s="519">
        <v>10000</v>
      </c>
      <c r="EI238" s="519">
        <v>10000</v>
      </c>
      <c r="EJ238" s="519">
        <v>10000</v>
      </c>
      <c r="EK238" s="519">
        <v>10000</v>
      </c>
      <c r="EL238" s="519">
        <v>10000</v>
      </c>
      <c r="EM238" s="519">
        <v>10000</v>
      </c>
      <c r="EN238" s="519">
        <v>10000</v>
      </c>
      <c r="EO238" s="519">
        <v>10000</v>
      </c>
      <c r="EP238" s="519">
        <v>10000</v>
      </c>
      <c r="EQ238" s="519">
        <v>10000</v>
      </c>
      <c r="ER238" s="519">
        <v>10000</v>
      </c>
      <c r="ES238" s="519">
        <v>10000</v>
      </c>
      <c r="ET238" s="519">
        <v>10000</v>
      </c>
      <c r="EU238" s="519">
        <v>10000</v>
      </c>
      <c r="EV238" s="519">
        <v>10000</v>
      </c>
      <c r="EW238" s="519">
        <v>10000</v>
      </c>
      <c r="EX238" s="519">
        <v>10000</v>
      </c>
      <c r="EY238" s="519">
        <v>10000</v>
      </c>
      <c r="EZ238" s="519">
        <v>10000</v>
      </c>
      <c r="FA238" s="519">
        <v>10000</v>
      </c>
      <c r="FB238" s="519">
        <v>10000</v>
      </c>
      <c r="FC238" s="519">
        <v>10000</v>
      </c>
      <c r="FD238" s="519">
        <v>10000</v>
      </c>
      <c r="FE238" s="519">
        <v>10000</v>
      </c>
      <c r="FF238" s="519">
        <v>10000</v>
      </c>
      <c r="FG238" s="519">
        <v>10000</v>
      </c>
      <c r="FH238" s="519">
        <v>10000</v>
      </c>
      <c r="FI238" s="519">
        <v>10000</v>
      </c>
      <c r="FJ238" s="519">
        <v>10000</v>
      </c>
      <c r="FK238" s="519">
        <v>10000</v>
      </c>
      <c r="FL238" s="519">
        <v>10000</v>
      </c>
      <c r="FM238" s="519">
        <v>10000</v>
      </c>
      <c r="FN238" s="519">
        <v>0</v>
      </c>
      <c r="FO238" s="519">
        <v>0</v>
      </c>
      <c r="FP238" s="519">
        <v>0</v>
      </c>
      <c r="FQ238" s="519">
        <v>0</v>
      </c>
      <c r="FR238" s="519">
        <v>0</v>
      </c>
      <c r="FS238" s="519">
        <v>0</v>
      </c>
      <c r="FT238" s="519">
        <v>0</v>
      </c>
      <c r="FU238" s="519">
        <v>0</v>
      </c>
      <c r="FV238" s="519">
        <v>0</v>
      </c>
      <c r="FW238" s="519">
        <v>0</v>
      </c>
      <c r="FX238" s="519">
        <v>0</v>
      </c>
      <c r="FY238" s="519">
        <v>0</v>
      </c>
      <c r="FZ238" s="519">
        <v>0</v>
      </c>
      <c r="GA238" s="519">
        <v>0</v>
      </c>
      <c r="GB238" s="519">
        <v>0</v>
      </c>
      <c r="GC238" s="519">
        <v>0</v>
      </c>
      <c r="GD238" s="519">
        <v>0</v>
      </c>
      <c r="GE238" s="519">
        <v>0</v>
      </c>
      <c r="GF238" s="519">
        <v>0</v>
      </c>
      <c r="GG238" s="519">
        <v>0</v>
      </c>
      <c r="GH238" s="519">
        <v>0</v>
      </c>
      <c r="GI238" s="519">
        <v>0</v>
      </c>
      <c r="GJ238" s="519">
        <v>0</v>
      </c>
      <c r="GK238" s="519">
        <v>0</v>
      </c>
      <c r="GL238" s="519">
        <v>0</v>
      </c>
      <c r="GM238" s="519">
        <v>0</v>
      </c>
      <c r="GN238" s="519">
        <v>0</v>
      </c>
      <c r="GO238" s="519">
        <v>0</v>
      </c>
      <c r="GP238" s="519">
        <v>0</v>
      </c>
      <c r="GQ238" s="519">
        <v>0</v>
      </c>
      <c r="GR238" s="519">
        <v>0</v>
      </c>
      <c r="GS238" s="519">
        <v>0</v>
      </c>
      <c r="GT238" s="519">
        <v>0</v>
      </c>
      <c r="GU238" s="519">
        <v>0</v>
      </c>
      <c r="GV238" s="519">
        <v>0</v>
      </c>
      <c r="GW238" s="519">
        <v>0</v>
      </c>
      <c r="GX238" s="519">
        <v>0</v>
      </c>
      <c r="GY238" s="519">
        <v>0</v>
      </c>
      <c r="GZ238" s="519">
        <v>0</v>
      </c>
      <c r="HA238" s="519">
        <v>0</v>
      </c>
      <c r="HB238" s="519">
        <v>0</v>
      </c>
      <c r="HC238" s="519">
        <v>0</v>
      </c>
      <c r="HD238" s="519">
        <v>0</v>
      </c>
      <c r="HE238" s="519">
        <v>0</v>
      </c>
      <c r="HF238" s="519">
        <v>0</v>
      </c>
      <c r="HG238" s="519">
        <v>0</v>
      </c>
      <c r="HH238" s="519">
        <v>0</v>
      </c>
      <c r="HI238" s="519">
        <v>0</v>
      </c>
      <c r="HJ238" s="519">
        <v>0</v>
      </c>
      <c r="HK238" s="519">
        <v>0</v>
      </c>
      <c r="HL238" s="519">
        <v>0</v>
      </c>
      <c r="HM238" s="519">
        <v>0</v>
      </c>
      <c r="HN238" s="519">
        <v>0</v>
      </c>
      <c r="HO238" s="519">
        <v>0</v>
      </c>
      <c r="HP238" s="519">
        <v>0</v>
      </c>
      <c r="HQ238" s="519">
        <v>0</v>
      </c>
      <c r="HR238" s="519">
        <v>0</v>
      </c>
      <c r="HS238" s="519">
        <v>0</v>
      </c>
      <c r="HT238" s="519">
        <v>0</v>
      </c>
      <c r="HU238" s="519">
        <v>0</v>
      </c>
      <c r="HV238" s="519">
        <v>0</v>
      </c>
      <c r="HW238" s="519">
        <v>0</v>
      </c>
      <c r="HX238" s="519">
        <v>0</v>
      </c>
      <c r="HY238" s="519">
        <v>0</v>
      </c>
      <c r="HZ238" s="519">
        <v>0</v>
      </c>
      <c r="IA238" s="519">
        <v>0</v>
      </c>
      <c r="IB238" s="519">
        <v>0</v>
      </c>
      <c r="IC238" s="519">
        <v>0</v>
      </c>
      <c r="ID238" s="519">
        <v>0</v>
      </c>
      <c r="IE238" s="519">
        <v>0</v>
      </c>
      <c r="IF238" s="519">
        <v>0</v>
      </c>
      <c r="IG238" s="519">
        <v>0</v>
      </c>
      <c r="IH238" s="519">
        <v>0</v>
      </c>
      <c r="II238" s="519">
        <v>0</v>
      </c>
      <c r="IJ238" s="519">
        <v>0</v>
      </c>
      <c r="IK238" s="519">
        <v>0</v>
      </c>
    </row>
    <row r="239" spans="1:245" hidden="1">
      <c r="A239" s="337"/>
      <c r="B239" s="519" t="s">
        <v>1058</v>
      </c>
      <c r="C239" s="519"/>
      <c r="D239" s="519"/>
      <c r="E239" s="519"/>
      <c r="F239" s="519">
        <v>1</v>
      </c>
      <c r="G239" s="519"/>
      <c r="H239" s="519">
        <v>23</v>
      </c>
      <c r="I239" s="519">
        <v>7</v>
      </c>
      <c r="J239" s="519" t="str">
        <f t="shared" si="12"/>
        <v>SDN10012307</v>
      </c>
      <c r="K239" s="519">
        <v>776</v>
      </c>
      <c r="M239" s="337"/>
      <c r="N239" s="519" t="s">
        <v>1062</v>
      </c>
      <c r="O239" s="519" t="s">
        <v>1059</v>
      </c>
      <c r="P239" s="519">
        <v>2</v>
      </c>
      <c r="Q239" s="183" t="str">
        <f t="shared" si="10"/>
        <v>SDN200102</v>
      </c>
      <c r="R239" s="519">
        <v>0</v>
      </c>
      <c r="S239" s="519">
        <v>0</v>
      </c>
      <c r="T239" s="519">
        <v>0</v>
      </c>
      <c r="U239" s="519">
        <v>0</v>
      </c>
      <c r="V239" s="519">
        <v>0</v>
      </c>
      <c r="W239" s="519">
        <v>0</v>
      </c>
      <c r="X239" s="519">
        <v>0</v>
      </c>
      <c r="Y239" s="519">
        <v>0</v>
      </c>
      <c r="Z239" s="519">
        <v>0</v>
      </c>
      <c r="AA239" s="519">
        <v>0</v>
      </c>
      <c r="AB239" s="519">
        <v>0</v>
      </c>
      <c r="AC239" s="519">
        <v>0</v>
      </c>
      <c r="AD239" s="519">
        <v>0</v>
      </c>
      <c r="AE239" s="519">
        <v>0</v>
      </c>
      <c r="AF239" s="519">
        <v>0</v>
      </c>
      <c r="AG239" s="519">
        <v>0</v>
      </c>
      <c r="AH239" s="519">
        <v>0</v>
      </c>
      <c r="AI239" s="519">
        <v>0</v>
      </c>
      <c r="AJ239" s="519">
        <v>0</v>
      </c>
      <c r="AK239" s="519">
        <v>0</v>
      </c>
      <c r="AL239" s="519">
        <v>0</v>
      </c>
      <c r="AM239" s="519">
        <v>0</v>
      </c>
      <c r="AN239" s="519">
        <v>0</v>
      </c>
      <c r="AO239" s="519">
        <v>0</v>
      </c>
      <c r="AP239" s="519">
        <v>0</v>
      </c>
      <c r="AQ239" s="519">
        <v>0</v>
      </c>
      <c r="AR239" s="519">
        <v>0</v>
      </c>
      <c r="AS239" s="519">
        <v>0</v>
      </c>
      <c r="AT239" s="519">
        <v>0</v>
      </c>
      <c r="AU239" s="519">
        <v>0</v>
      </c>
      <c r="AV239" s="519">
        <v>0</v>
      </c>
      <c r="AW239" s="519">
        <v>0</v>
      </c>
      <c r="AX239" s="519">
        <v>0</v>
      </c>
      <c r="AY239" s="519">
        <v>0</v>
      </c>
      <c r="AZ239" s="519">
        <v>10000</v>
      </c>
      <c r="BA239" s="519">
        <v>0</v>
      </c>
      <c r="BB239" s="519">
        <v>0</v>
      </c>
      <c r="BC239" s="519">
        <v>0</v>
      </c>
      <c r="BD239" s="519">
        <v>0</v>
      </c>
      <c r="BE239" s="519">
        <v>0</v>
      </c>
      <c r="BF239" s="519">
        <v>0</v>
      </c>
      <c r="BG239" s="519">
        <v>0</v>
      </c>
      <c r="BH239" s="519">
        <v>0</v>
      </c>
      <c r="BI239" s="519">
        <v>0</v>
      </c>
      <c r="BJ239" s="519">
        <v>0</v>
      </c>
      <c r="BK239" s="519">
        <v>0</v>
      </c>
      <c r="BL239" s="519">
        <v>0</v>
      </c>
      <c r="BM239" s="519">
        <v>0</v>
      </c>
      <c r="BN239" s="519">
        <v>0</v>
      </c>
      <c r="BO239" s="519">
        <v>0</v>
      </c>
      <c r="BP239" s="519">
        <v>0</v>
      </c>
      <c r="BQ239" s="519">
        <v>0</v>
      </c>
      <c r="BR239" s="519">
        <v>0</v>
      </c>
      <c r="BS239" s="519">
        <v>0</v>
      </c>
      <c r="BT239" s="519">
        <v>0</v>
      </c>
      <c r="BU239" s="519">
        <v>0</v>
      </c>
      <c r="BV239" s="519">
        <v>0</v>
      </c>
      <c r="BW239" s="519">
        <v>0</v>
      </c>
      <c r="BX239" s="519">
        <v>0</v>
      </c>
      <c r="BY239" s="519">
        <v>0</v>
      </c>
      <c r="BZ239" s="519">
        <v>0</v>
      </c>
      <c r="CA239" s="519">
        <v>0</v>
      </c>
      <c r="CB239" s="519">
        <v>0</v>
      </c>
      <c r="CC239" s="519">
        <v>0</v>
      </c>
      <c r="CD239" s="519">
        <v>0</v>
      </c>
      <c r="CE239" s="519">
        <v>0</v>
      </c>
      <c r="CF239" s="519">
        <v>0</v>
      </c>
      <c r="CG239" s="519">
        <v>0</v>
      </c>
      <c r="CH239" s="519">
        <v>0</v>
      </c>
      <c r="CI239" s="519">
        <v>0</v>
      </c>
      <c r="CJ239" s="519">
        <v>0</v>
      </c>
      <c r="CK239" s="519">
        <v>0</v>
      </c>
      <c r="CL239" s="519">
        <v>0</v>
      </c>
      <c r="CM239" s="519">
        <v>0</v>
      </c>
      <c r="CN239" s="519">
        <v>0</v>
      </c>
      <c r="CO239" s="519">
        <v>0</v>
      </c>
      <c r="CP239" s="519">
        <v>0</v>
      </c>
      <c r="CQ239" s="519">
        <v>0</v>
      </c>
      <c r="CR239" s="519">
        <v>0</v>
      </c>
      <c r="CS239" s="519">
        <v>0</v>
      </c>
      <c r="CT239" s="519">
        <v>0</v>
      </c>
      <c r="CU239" s="519">
        <v>0</v>
      </c>
      <c r="CV239" s="519">
        <v>0</v>
      </c>
      <c r="CW239" s="519">
        <v>0</v>
      </c>
      <c r="CX239" s="519">
        <v>0</v>
      </c>
      <c r="CY239" s="519">
        <v>0</v>
      </c>
      <c r="CZ239" s="519">
        <v>0</v>
      </c>
      <c r="DA239" s="519">
        <v>0</v>
      </c>
      <c r="DB239" s="519">
        <v>0</v>
      </c>
      <c r="DC239" s="519">
        <v>0</v>
      </c>
      <c r="DD239" s="519">
        <v>0</v>
      </c>
      <c r="DE239" s="519">
        <v>0</v>
      </c>
      <c r="DF239" s="519">
        <v>0</v>
      </c>
      <c r="DG239" s="519">
        <v>0</v>
      </c>
      <c r="DH239" s="519">
        <v>0</v>
      </c>
      <c r="DI239" s="519">
        <v>0</v>
      </c>
      <c r="DJ239" s="519">
        <v>0</v>
      </c>
      <c r="DK239" s="519">
        <v>0</v>
      </c>
      <c r="DL239" s="519">
        <v>0</v>
      </c>
      <c r="DM239" s="519">
        <v>0</v>
      </c>
      <c r="DN239" s="519">
        <v>0</v>
      </c>
      <c r="DO239" s="519">
        <v>0</v>
      </c>
      <c r="DP239" s="519">
        <v>0</v>
      </c>
      <c r="DQ239" s="519">
        <v>0</v>
      </c>
      <c r="DR239" s="519">
        <v>0</v>
      </c>
      <c r="DS239" s="519">
        <v>0</v>
      </c>
      <c r="DT239" s="519">
        <v>0</v>
      </c>
      <c r="DU239" s="519">
        <v>0</v>
      </c>
      <c r="DV239" s="519">
        <v>0</v>
      </c>
      <c r="DW239" s="519">
        <v>0</v>
      </c>
      <c r="DX239" s="519">
        <v>0</v>
      </c>
      <c r="DY239" s="131"/>
      <c r="DZ239" s="337"/>
      <c r="EA239" s="519" t="s">
        <v>1062</v>
      </c>
      <c r="EB239" s="519" t="s">
        <v>1059</v>
      </c>
      <c r="EC239" s="519">
        <v>2</v>
      </c>
      <c r="ED239" s="521" t="str">
        <f t="shared" si="11"/>
        <v>SDN200102</v>
      </c>
      <c r="EE239" s="519">
        <v>10000</v>
      </c>
      <c r="EF239" s="519">
        <v>10000</v>
      </c>
      <c r="EG239" s="519">
        <v>10000</v>
      </c>
      <c r="EH239" s="519">
        <v>10000</v>
      </c>
      <c r="EI239" s="519">
        <v>10000</v>
      </c>
      <c r="EJ239" s="519">
        <v>10000</v>
      </c>
      <c r="EK239" s="519">
        <v>10000</v>
      </c>
      <c r="EL239" s="519">
        <v>10000</v>
      </c>
      <c r="EM239" s="519">
        <v>10000</v>
      </c>
      <c r="EN239" s="519">
        <v>10000</v>
      </c>
      <c r="EO239" s="519">
        <v>10000</v>
      </c>
      <c r="EP239" s="519">
        <v>10000</v>
      </c>
      <c r="EQ239" s="519">
        <v>10000</v>
      </c>
      <c r="ER239" s="519">
        <v>10000</v>
      </c>
      <c r="ES239" s="519">
        <v>10000</v>
      </c>
      <c r="ET239" s="519">
        <v>10000</v>
      </c>
      <c r="EU239" s="519">
        <v>10000</v>
      </c>
      <c r="EV239" s="519">
        <v>10000</v>
      </c>
      <c r="EW239" s="519">
        <v>10000</v>
      </c>
      <c r="EX239" s="519">
        <v>10000</v>
      </c>
      <c r="EY239" s="519">
        <v>10000</v>
      </c>
      <c r="EZ239" s="519">
        <v>10000</v>
      </c>
      <c r="FA239" s="519">
        <v>10000</v>
      </c>
      <c r="FB239" s="519">
        <v>10000</v>
      </c>
      <c r="FC239" s="519">
        <v>10000</v>
      </c>
      <c r="FD239" s="519">
        <v>10000</v>
      </c>
      <c r="FE239" s="519">
        <v>10000</v>
      </c>
      <c r="FF239" s="519">
        <v>10000</v>
      </c>
      <c r="FG239" s="519">
        <v>10000</v>
      </c>
      <c r="FH239" s="519">
        <v>10000</v>
      </c>
      <c r="FI239" s="519">
        <v>10000</v>
      </c>
      <c r="FJ239" s="519">
        <v>10000</v>
      </c>
      <c r="FK239" s="519">
        <v>10000</v>
      </c>
      <c r="FL239" s="519">
        <v>10000</v>
      </c>
      <c r="FM239" s="519">
        <v>10000</v>
      </c>
      <c r="FN239" s="519">
        <v>0</v>
      </c>
      <c r="FO239" s="519">
        <v>0</v>
      </c>
      <c r="FP239" s="519">
        <v>0</v>
      </c>
      <c r="FQ239" s="519">
        <v>0</v>
      </c>
      <c r="FR239" s="519">
        <v>0</v>
      </c>
      <c r="FS239" s="519">
        <v>0</v>
      </c>
      <c r="FT239" s="519">
        <v>0</v>
      </c>
      <c r="FU239" s="519">
        <v>0</v>
      </c>
      <c r="FV239" s="519">
        <v>0</v>
      </c>
      <c r="FW239" s="519">
        <v>0</v>
      </c>
      <c r="FX239" s="519">
        <v>0</v>
      </c>
      <c r="FY239" s="519">
        <v>0</v>
      </c>
      <c r="FZ239" s="519">
        <v>0</v>
      </c>
      <c r="GA239" s="519">
        <v>0</v>
      </c>
      <c r="GB239" s="519">
        <v>0</v>
      </c>
      <c r="GC239" s="519">
        <v>0</v>
      </c>
      <c r="GD239" s="519">
        <v>0</v>
      </c>
      <c r="GE239" s="519">
        <v>0</v>
      </c>
      <c r="GF239" s="519">
        <v>0</v>
      </c>
      <c r="GG239" s="519">
        <v>0</v>
      </c>
      <c r="GH239" s="519">
        <v>0</v>
      </c>
      <c r="GI239" s="519">
        <v>0</v>
      </c>
      <c r="GJ239" s="519">
        <v>0</v>
      </c>
      <c r="GK239" s="519">
        <v>0</v>
      </c>
      <c r="GL239" s="519">
        <v>0</v>
      </c>
      <c r="GM239" s="519">
        <v>0</v>
      </c>
      <c r="GN239" s="519">
        <v>0</v>
      </c>
      <c r="GO239" s="519">
        <v>0</v>
      </c>
      <c r="GP239" s="519">
        <v>0</v>
      </c>
      <c r="GQ239" s="519">
        <v>0</v>
      </c>
      <c r="GR239" s="519">
        <v>0</v>
      </c>
      <c r="GS239" s="519">
        <v>0</v>
      </c>
      <c r="GT239" s="519">
        <v>0</v>
      </c>
      <c r="GU239" s="519">
        <v>0</v>
      </c>
      <c r="GV239" s="519">
        <v>0</v>
      </c>
      <c r="GW239" s="519">
        <v>0</v>
      </c>
      <c r="GX239" s="519">
        <v>0</v>
      </c>
      <c r="GY239" s="519">
        <v>0</v>
      </c>
      <c r="GZ239" s="519">
        <v>0</v>
      </c>
      <c r="HA239" s="519">
        <v>0</v>
      </c>
      <c r="HB239" s="519">
        <v>0</v>
      </c>
      <c r="HC239" s="519">
        <v>0</v>
      </c>
      <c r="HD239" s="519">
        <v>0</v>
      </c>
      <c r="HE239" s="519">
        <v>0</v>
      </c>
      <c r="HF239" s="519">
        <v>0</v>
      </c>
      <c r="HG239" s="519">
        <v>0</v>
      </c>
      <c r="HH239" s="519">
        <v>0</v>
      </c>
      <c r="HI239" s="519">
        <v>0</v>
      </c>
      <c r="HJ239" s="519">
        <v>0</v>
      </c>
      <c r="HK239" s="519">
        <v>0</v>
      </c>
      <c r="HL239" s="519">
        <v>0</v>
      </c>
      <c r="HM239" s="519">
        <v>0</v>
      </c>
      <c r="HN239" s="519">
        <v>0</v>
      </c>
      <c r="HO239" s="519">
        <v>0</v>
      </c>
      <c r="HP239" s="519">
        <v>0</v>
      </c>
      <c r="HQ239" s="519">
        <v>0</v>
      </c>
      <c r="HR239" s="519">
        <v>0</v>
      </c>
      <c r="HS239" s="519">
        <v>0</v>
      </c>
      <c r="HT239" s="519">
        <v>0</v>
      </c>
      <c r="HU239" s="519">
        <v>0</v>
      </c>
      <c r="HV239" s="519">
        <v>0</v>
      </c>
      <c r="HW239" s="519">
        <v>0</v>
      </c>
      <c r="HX239" s="519">
        <v>0</v>
      </c>
      <c r="HY239" s="519">
        <v>0</v>
      </c>
      <c r="HZ239" s="519">
        <v>0</v>
      </c>
      <c r="IA239" s="519">
        <v>0</v>
      </c>
      <c r="IB239" s="519">
        <v>0</v>
      </c>
      <c r="IC239" s="519">
        <v>0</v>
      </c>
      <c r="ID239" s="519">
        <v>0</v>
      </c>
      <c r="IE239" s="519">
        <v>0</v>
      </c>
      <c r="IF239" s="519">
        <v>0</v>
      </c>
      <c r="IG239" s="519">
        <v>0</v>
      </c>
      <c r="IH239" s="519">
        <v>0</v>
      </c>
      <c r="II239" s="519">
        <v>0</v>
      </c>
      <c r="IJ239" s="519">
        <v>0</v>
      </c>
      <c r="IK239" s="519">
        <v>0</v>
      </c>
    </row>
    <row r="240" spans="1:245" hidden="1">
      <c r="A240" s="337"/>
      <c r="B240" s="519" t="s">
        <v>1058</v>
      </c>
      <c r="C240" s="519"/>
      <c r="D240" s="519"/>
      <c r="E240" s="519"/>
      <c r="F240" s="519">
        <v>1</v>
      </c>
      <c r="G240" s="519"/>
      <c r="H240" s="519">
        <v>23</v>
      </c>
      <c r="I240" s="519">
        <v>8</v>
      </c>
      <c r="J240" s="519" t="str">
        <f t="shared" si="12"/>
        <v>SDN10012308</v>
      </c>
      <c r="K240" s="519">
        <v>776</v>
      </c>
      <c r="M240" s="337"/>
      <c r="N240" s="519" t="s">
        <v>1062</v>
      </c>
      <c r="O240" s="519" t="s">
        <v>1059</v>
      </c>
      <c r="P240" s="519">
        <v>3</v>
      </c>
      <c r="Q240" s="183" t="str">
        <f t="shared" si="10"/>
        <v>SDN200103</v>
      </c>
      <c r="R240" s="519">
        <v>0</v>
      </c>
      <c r="S240" s="519">
        <v>0</v>
      </c>
      <c r="T240" s="519">
        <v>0</v>
      </c>
      <c r="U240" s="519">
        <v>0</v>
      </c>
      <c r="V240" s="519">
        <v>0</v>
      </c>
      <c r="W240" s="519">
        <v>0</v>
      </c>
      <c r="X240" s="519">
        <v>0</v>
      </c>
      <c r="Y240" s="519">
        <v>0</v>
      </c>
      <c r="Z240" s="519">
        <v>0</v>
      </c>
      <c r="AA240" s="519">
        <v>0</v>
      </c>
      <c r="AB240" s="519">
        <v>0</v>
      </c>
      <c r="AC240" s="519">
        <v>0</v>
      </c>
      <c r="AD240" s="519">
        <v>0</v>
      </c>
      <c r="AE240" s="519">
        <v>0</v>
      </c>
      <c r="AF240" s="519">
        <v>0</v>
      </c>
      <c r="AG240" s="519">
        <v>0</v>
      </c>
      <c r="AH240" s="519">
        <v>0</v>
      </c>
      <c r="AI240" s="519">
        <v>0</v>
      </c>
      <c r="AJ240" s="519">
        <v>0</v>
      </c>
      <c r="AK240" s="519">
        <v>0</v>
      </c>
      <c r="AL240" s="519">
        <v>0</v>
      </c>
      <c r="AM240" s="519">
        <v>0</v>
      </c>
      <c r="AN240" s="519">
        <v>0</v>
      </c>
      <c r="AO240" s="519">
        <v>0</v>
      </c>
      <c r="AP240" s="519">
        <v>0</v>
      </c>
      <c r="AQ240" s="519">
        <v>0</v>
      </c>
      <c r="AR240" s="519">
        <v>0</v>
      </c>
      <c r="AS240" s="519">
        <v>0</v>
      </c>
      <c r="AT240" s="519">
        <v>0</v>
      </c>
      <c r="AU240" s="519">
        <v>0</v>
      </c>
      <c r="AV240" s="519">
        <v>0</v>
      </c>
      <c r="AW240" s="519">
        <v>0</v>
      </c>
      <c r="AX240" s="519">
        <v>0</v>
      </c>
      <c r="AY240" s="519">
        <v>0</v>
      </c>
      <c r="AZ240" s="519">
        <v>10000</v>
      </c>
      <c r="BA240" s="519">
        <v>0</v>
      </c>
      <c r="BB240" s="519">
        <v>0</v>
      </c>
      <c r="BC240" s="519">
        <v>0</v>
      </c>
      <c r="BD240" s="519">
        <v>0</v>
      </c>
      <c r="BE240" s="519">
        <v>0</v>
      </c>
      <c r="BF240" s="519">
        <v>0</v>
      </c>
      <c r="BG240" s="519">
        <v>0</v>
      </c>
      <c r="BH240" s="519">
        <v>0</v>
      </c>
      <c r="BI240" s="519">
        <v>0</v>
      </c>
      <c r="BJ240" s="519">
        <v>0</v>
      </c>
      <c r="BK240" s="519">
        <v>0</v>
      </c>
      <c r="BL240" s="519">
        <v>0</v>
      </c>
      <c r="BM240" s="519">
        <v>0</v>
      </c>
      <c r="BN240" s="519">
        <v>0</v>
      </c>
      <c r="BO240" s="519">
        <v>0</v>
      </c>
      <c r="BP240" s="519">
        <v>0</v>
      </c>
      <c r="BQ240" s="519">
        <v>0</v>
      </c>
      <c r="BR240" s="519">
        <v>0</v>
      </c>
      <c r="BS240" s="519">
        <v>0</v>
      </c>
      <c r="BT240" s="519">
        <v>0</v>
      </c>
      <c r="BU240" s="519">
        <v>0</v>
      </c>
      <c r="BV240" s="519">
        <v>0</v>
      </c>
      <c r="BW240" s="519">
        <v>0</v>
      </c>
      <c r="BX240" s="519">
        <v>0</v>
      </c>
      <c r="BY240" s="519">
        <v>0</v>
      </c>
      <c r="BZ240" s="519">
        <v>0</v>
      </c>
      <c r="CA240" s="519">
        <v>0</v>
      </c>
      <c r="CB240" s="519">
        <v>0</v>
      </c>
      <c r="CC240" s="519">
        <v>0</v>
      </c>
      <c r="CD240" s="519">
        <v>0</v>
      </c>
      <c r="CE240" s="519">
        <v>0</v>
      </c>
      <c r="CF240" s="519">
        <v>0</v>
      </c>
      <c r="CG240" s="519">
        <v>0</v>
      </c>
      <c r="CH240" s="519">
        <v>0</v>
      </c>
      <c r="CI240" s="519">
        <v>0</v>
      </c>
      <c r="CJ240" s="519">
        <v>0</v>
      </c>
      <c r="CK240" s="519">
        <v>0</v>
      </c>
      <c r="CL240" s="519">
        <v>0</v>
      </c>
      <c r="CM240" s="519">
        <v>0</v>
      </c>
      <c r="CN240" s="519">
        <v>0</v>
      </c>
      <c r="CO240" s="519">
        <v>0</v>
      </c>
      <c r="CP240" s="519">
        <v>0</v>
      </c>
      <c r="CQ240" s="519">
        <v>0</v>
      </c>
      <c r="CR240" s="519">
        <v>0</v>
      </c>
      <c r="CS240" s="519">
        <v>0</v>
      </c>
      <c r="CT240" s="519">
        <v>0</v>
      </c>
      <c r="CU240" s="519">
        <v>0</v>
      </c>
      <c r="CV240" s="519">
        <v>0</v>
      </c>
      <c r="CW240" s="519">
        <v>0</v>
      </c>
      <c r="CX240" s="519">
        <v>0</v>
      </c>
      <c r="CY240" s="519">
        <v>0</v>
      </c>
      <c r="CZ240" s="519">
        <v>0</v>
      </c>
      <c r="DA240" s="519">
        <v>0</v>
      </c>
      <c r="DB240" s="519">
        <v>0</v>
      </c>
      <c r="DC240" s="519">
        <v>0</v>
      </c>
      <c r="DD240" s="519">
        <v>0</v>
      </c>
      <c r="DE240" s="519">
        <v>0</v>
      </c>
      <c r="DF240" s="519">
        <v>0</v>
      </c>
      <c r="DG240" s="519">
        <v>0</v>
      </c>
      <c r="DH240" s="519">
        <v>0</v>
      </c>
      <c r="DI240" s="519">
        <v>0</v>
      </c>
      <c r="DJ240" s="519">
        <v>0</v>
      </c>
      <c r="DK240" s="519">
        <v>0</v>
      </c>
      <c r="DL240" s="519">
        <v>0</v>
      </c>
      <c r="DM240" s="519">
        <v>0</v>
      </c>
      <c r="DN240" s="519">
        <v>0</v>
      </c>
      <c r="DO240" s="519">
        <v>0</v>
      </c>
      <c r="DP240" s="519">
        <v>0</v>
      </c>
      <c r="DQ240" s="519">
        <v>0</v>
      </c>
      <c r="DR240" s="519">
        <v>0</v>
      </c>
      <c r="DS240" s="519">
        <v>0</v>
      </c>
      <c r="DT240" s="519">
        <v>0</v>
      </c>
      <c r="DU240" s="519">
        <v>0</v>
      </c>
      <c r="DV240" s="519">
        <v>0</v>
      </c>
      <c r="DW240" s="519">
        <v>0</v>
      </c>
      <c r="DX240" s="519">
        <v>0</v>
      </c>
      <c r="DY240" s="131"/>
      <c r="DZ240" s="337"/>
      <c r="EA240" s="519" t="s">
        <v>1062</v>
      </c>
      <c r="EB240" s="519" t="s">
        <v>1059</v>
      </c>
      <c r="EC240" s="519">
        <v>3</v>
      </c>
      <c r="ED240" s="521" t="str">
        <f t="shared" si="11"/>
        <v>SDN200103</v>
      </c>
      <c r="EE240" s="519">
        <v>10000</v>
      </c>
      <c r="EF240" s="519">
        <v>10000</v>
      </c>
      <c r="EG240" s="519">
        <v>10000</v>
      </c>
      <c r="EH240" s="519">
        <v>10000</v>
      </c>
      <c r="EI240" s="519">
        <v>10000</v>
      </c>
      <c r="EJ240" s="519">
        <v>10000</v>
      </c>
      <c r="EK240" s="519">
        <v>10000</v>
      </c>
      <c r="EL240" s="519">
        <v>10000</v>
      </c>
      <c r="EM240" s="519">
        <v>10000</v>
      </c>
      <c r="EN240" s="519">
        <v>10000</v>
      </c>
      <c r="EO240" s="519">
        <v>10000</v>
      </c>
      <c r="EP240" s="519">
        <v>10000</v>
      </c>
      <c r="EQ240" s="519">
        <v>10000</v>
      </c>
      <c r="ER240" s="519">
        <v>10000</v>
      </c>
      <c r="ES240" s="519">
        <v>10000</v>
      </c>
      <c r="ET240" s="519">
        <v>10000</v>
      </c>
      <c r="EU240" s="519">
        <v>10000</v>
      </c>
      <c r="EV240" s="519">
        <v>10000</v>
      </c>
      <c r="EW240" s="519">
        <v>10000</v>
      </c>
      <c r="EX240" s="519">
        <v>10000</v>
      </c>
      <c r="EY240" s="519">
        <v>10000</v>
      </c>
      <c r="EZ240" s="519">
        <v>10000</v>
      </c>
      <c r="FA240" s="519">
        <v>10000</v>
      </c>
      <c r="FB240" s="519">
        <v>10000</v>
      </c>
      <c r="FC240" s="519">
        <v>10000</v>
      </c>
      <c r="FD240" s="519">
        <v>10000</v>
      </c>
      <c r="FE240" s="519">
        <v>10000</v>
      </c>
      <c r="FF240" s="519">
        <v>10000</v>
      </c>
      <c r="FG240" s="519">
        <v>10000</v>
      </c>
      <c r="FH240" s="519">
        <v>10000</v>
      </c>
      <c r="FI240" s="519">
        <v>10000</v>
      </c>
      <c r="FJ240" s="519">
        <v>10000</v>
      </c>
      <c r="FK240" s="519">
        <v>10000</v>
      </c>
      <c r="FL240" s="519">
        <v>10000</v>
      </c>
      <c r="FM240" s="519">
        <v>10000</v>
      </c>
      <c r="FN240" s="519">
        <v>0</v>
      </c>
      <c r="FO240" s="519">
        <v>0</v>
      </c>
      <c r="FP240" s="519">
        <v>0</v>
      </c>
      <c r="FQ240" s="519">
        <v>0</v>
      </c>
      <c r="FR240" s="519">
        <v>0</v>
      </c>
      <c r="FS240" s="519">
        <v>0</v>
      </c>
      <c r="FT240" s="519">
        <v>0</v>
      </c>
      <c r="FU240" s="519">
        <v>0</v>
      </c>
      <c r="FV240" s="519">
        <v>0</v>
      </c>
      <c r="FW240" s="519">
        <v>0</v>
      </c>
      <c r="FX240" s="519">
        <v>0</v>
      </c>
      <c r="FY240" s="519">
        <v>0</v>
      </c>
      <c r="FZ240" s="519">
        <v>0</v>
      </c>
      <c r="GA240" s="519">
        <v>0</v>
      </c>
      <c r="GB240" s="519">
        <v>0</v>
      </c>
      <c r="GC240" s="519">
        <v>0</v>
      </c>
      <c r="GD240" s="519">
        <v>0</v>
      </c>
      <c r="GE240" s="519">
        <v>0</v>
      </c>
      <c r="GF240" s="519">
        <v>0</v>
      </c>
      <c r="GG240" s="519">
        <v>0</v>
      </c>
      <c r="GH240" s="519">
        <v>0</v>
      </c>
      <c r="GI240" s="519">
        <v>0</v>
      </c>
      <c r="GJ240" s="519">
        <v>0</v>
      </c>
      <c r="GK240" s="519">
        <v>0</v>
      </c>
      <c r="GL240" s="519">
        <v>0</v>
      </c>
      <c r="GM240" s="519">
        <v>0</v>
      </c>
      <c r="GN240" s="519">
        <v>0</v>
      </c>
      <c r="GO240" s="519">
        <v>0</v>
      </c>
      <c r="GP240" s="519">
        <v>0</v>
      </c>
      <c r="GQ240" s="519">
        <v>0</v>
      </c>
      <c r="GR240" s="519">
        <v>0</v>
      </c>
      <c r="GS240" s="519">
        <v>0</v>
      </c>
      <c r="GT240" s="519">
        <v>0</v>
      </c>
      <c r="GU240" s="519">
        <v>0</v>
      </c>
      <c r="GV240" s="519">
        <v>0</v>
      </c>
      <c r="GW240" s="519">
        <v>0</v>
      </c>
      <c r="GX240" s="519">
        <v>0</v>
      </c>
      <c r="GY240" s="519">
        <v>0</v>
      </c>
      <c r="GZ240" s="519">
        <v>0</v>
      </c>
      <c r="HA240" s="519">
        <v>0</v>
      </c>
      <c r="HB240" s="519">
        <v>0</v>
      </c>
      <c r="HC240" s="519">
        <v>0</v>
      </c>
      <c r="HD240" s="519">
        <v>0</v>
      </c>
      <c r="HE240" s="519">
        <v>0</v>
      </c>
      <c r="HF240" s="519">
        <v>0</v>
      </c>
      <c r="HG240" s="519">
        <v>0</v>
      </c>
      <c r="HH240" s="519">
        <v>0</v>
      </c>
      <c r="HI240" s="519">
        <v>0</v>
      </c>
      <c r="HJ240" s="519">
        <v>0</v>
      </c>
      <c r="HK240" s="519">
        <v>0</v>
      </c>
      <c r="HL240" s="519">
        <v>0</v>
      </c>
      <c r="HM240" s="519">
        <v>0</v>
      </c>
      <c r="HN240" s="519">
        <v>0</v>
      </c>
      <c r="HO240" s="519">
        <v>0</v>
      </c>
      <c r="HP240" s="519">
        <v>0</v>
      </c>
      <c r="HQ240" s="519">
        <v>0</v>
      </c>
      <c r="HR240" s="519">
        <v>0</v>
      </c>
      <c r="HS240" s="519">
        <v>0</v>
      </c>
      <c r="HT240" s="519">
        <v>0</v>
      </c>
      <c r="HU240" s="519">
        <v>0</v>
      </c>
      <c r="HV240" s="519">
        <v>0</v>
      </c>
      <c r="HW240" s="519">
        <v>0</v>
      </c>
      <c r="HX240" s="519">
        <v>0</v>
      </c>
      <c r="HY240" s="519">
        <v>0</v>
      </c>
      <c r="HZ240" s="519">
        <v>0</v>
      </c>
      <c r="IA240" s="519">
        <v>0</v>
      </c>
      <c r="IB240" s="519">
        <v>0</v>
      </c>
      <c r="IC240" s="519">
        <v>0</v>
      </c>
      <c r="ID240" s="519">
        <v>0</v>
      </c>
      <c r="IE240" s="519">
        <v>0</v>
      </c>
      <c r="IF240" s="519">
        <v>0</v>
      </c>
      <c r="IG240" s="519">
        <v>0</v>
      </c>
      <c r="IH240" s="519">
        <v>0</v>
      </c>
      <c r="II240" s="519">
        <v>0</v>
      </c>
      <c r="IJ240" s="519">
        <v>0</v>
      </c>
      <c r="IK240" s="519">
        <v>0</v>
      </c>
    </row>
    <row r="241" spans="1:245" hidden="1">
      <c r="A241" s="337"/>
      <c r="B241" s="519" t="s">
        <v>1058</v>
      </c>
      <c r="C241" s="519"/>
      <c r="D241" s="519"/>
      <c r="E241" s="519"/>
      <c r="F241" s="519">
        <v>1</v>
      </c>
      <c r="G241" s="519"/>
      <c r="H241" s="519">
        <v>23</v>
      </c>
      <c r="I241" s="519">
        <v>9</v>
      </c>
      <c r="J241" s="519" t="str">
        <f t="shared" si="12"/>
        <v>SDN10012309</v>
      </c>
      <c r="K241" s="519">
        <v>776</v>
      </c>
      <c r="M241" s="337"/>
      <c r="N241" s="519" t="s">
        <v>1062</v>
      </c>
      <c r="O241" s="519" t="s">
        <v>1059</v>
      </c>
      <c r="P241" s="519">
        <v>4</v>
      </c>
      <c r="Q241" s="183" t="str">
        <f t="shared" si="10"/>
        <v>SDN200104</v>
      </c>
      <c r="R241" s="519">
        <v>0</v>
      </c>
      <c r="S241" s="519">
        <v>0</v>
      </c>
      <c r="T241" s="519">
        <v>0</v>
      </c>
      <c r="U241" s="519">
        <v>0</v>
      </c>
      <c r="V241" s="519">
        <v>0</v>
      </c>
      <c r="W241" s="519">
        <v>0</v>
      </c>
      <c r="X241" s="519">
        <v>0</v>
      </c>
      <c r="Y241" s="519">
        <v>0</v>
      </c>
      <c r="Z241" s="519">
        <v>0</v>
      </c>
      <c r="AA241" s="519">
        <v>0</v>
      </c>
      <c r="AB241" s="519">
        <v>0</v>
      </c>
      <c r="AC241" s="519">
        <v>0</v>
      </c>
      <c r="AD241" s="519">
        <v>0</v>
      </c>
      <c r="AE241" s="519">
        <v>0</v>
      </c>
      <c r="AF241" s="519">
        <v>0</v>
      </c>
      <c r="AG241" s="519">
        <v>0</v>
      </c>
      <c r="AH241" s="519">
        <v>0</v>
      </c>
      <c r="AI241" s="519">
        <v>0</v>
      </c>
      <c r="AJ241" s="519">
        <v>0</v>
      </c>
      <c r="AK241" s="519">
        <v>0</v>
      </c>
      <c r="AL241" s="519">
        <v>0</v>
      </c>
      <c r="AM241" s="519">
        <v>0</v>
      </c>
      <c r="AN241" s="519">
        <v>0</v>
      </c>
      <c r="AO241" s="519">
        <v>0</v>
      </c>
      <c r="AP241" s="519">
        <v>0</v>
      </c>
      <c r="AQ241" s="519">
        <v>0</v>
      </c>
      <c r="AR241" s="519">
        <v>0</v>
      </c>
      <c r="AS241" s="519">
        <v>0</v>
      </c>
      <c r="AT241" s="519">
        <v>0</v>
      </c>
      <c r="AU241" s="519">
        <v>0</v>
      </c>
      <c r="AV241" s="519">
        <v>0</v>
      </c>
      <c r="AW241" s="519">
        <v>0</v>
      </c>
      <c r="AX241" s="519">
        <v>0</v>
      </c>
      <c r="AY241" s="519">
        <v>0</v>
      </c>
      <c r="AZ241" s="519">
        <v>10000</v>
      </c>
      <c r="BA241" s="519">
        <v>0</v>
      </c>
      <c r="BB241" s="519">
        <v>0</v>
      </c>
      <c r="BC241" s="519">
        <v>0</v>
      </c>
      <c r="BD241" s="519">
        <v>0</v>
      </c>
      <c r="BE241" s="519">
        <v>0</v>
      </c>
      <c r="BF241" s="519">
        <v>0</v>
      </c>
      <c r="BG241" s="519">
        <v>0</v>
      </c>
      <c r="BH241" s="519">
        <v>0</v>
      </c>
      <c r="BI241" s="519">
        <v>0</v>
      </c>
      <c r="BJ241" s="519">
        <v>0</v>
      </c>
      <c r="BK241" s="519">
        <v>0</v>
      </c>
      <c r="BL241" s="519">
        <v>0</v>
      </c>
      <c r="BM241" s="519">
        <v>0</v>
      </c>
      <c r="BN241" s="519">
        <v>0</v>
      </c>
      <c r="BO241" s="519">
        <v>0</v>
      </c>
      <c r="BP241" s="519">
        <v>0</v>
      </c>
      <c r="BQ241" s="519">
        <v>0</v>
      </c>
      <c r="BR241" s="519">
        <v>0</v>
      </c>
      <c r="BS241" s="519">
        <v>0</v>
      </c>
      <c r="BT241" s="519">
        <v>0</v>
      </c>
      <c r="BU241" s="519">
        <v>0</v>
      </c>
      <c r="BV241" s="519">
        <v>0</v>
      </c>
      <c r="BW241" s="519">
        <v>0</v>
      </c>
      <c r="BX241" s="519">
        <v>0</v>
      </c>
      <c r="BY241" s="519">
        <v>0</v>
      </c>
      <c r="BZ241" s="519">
        <v>0</v>
      </c>
      <c r="CA241" s="519">
        <v>0</v>
      </c>
      <c r="CB241" s="519">
        <v>0</v>
      </c>
      <c r="CC241" s="519">
        <v>0</v>
      </c>
      <c r="CD241" s="519">
        <v>0</v>
      </c>
      <c r="CE241" s="519">
        <v>0</v>
      </c>
      <c r="CF241" s="519">
        <v>0</v>
      </c>
      <c r="CG241" s="519">
        <v>0</v>
      </c>
      <c r="CH241" s="519">
        <v>0</v>
      </c>
      <c r="CI241" s="519">
        <v>0</v>
      </c>
      <c r="CJ241" s="519">
        <v>0</v>
      </c>
      <c r="CK241" s="519">
        <v>0</v>
      </c>
      <c r="CL241" s="519">
        <v>0</v>
      </c>
      <c r="CM241" s="519">
        <v>0</v>
      </c>
      <c r="CN241" s="519">
        <v>0</v>
      </c>
      <c r="CO241" s="519">
        <v>0</v>
      </c>
      <c r="CP241" s="519">
        <v>0</v>
      </c>
      <c r="CQ241" s="519">
        <v>0</v>
      </c>
      <c r="CR241" s="519">
        <v>0</v>
      </c>
      <c r="CS241" s="519">
        <v>0</v>
      </c>
      <c r="CT241" s="519">
        <v>0</v>
      </c>
      <c r="CU241" s="519">
        <v>0</v>
      </c>
      <c r="CV241" s="519">
        <v>0</v>
      </c>
      <c r="CW241" s="519">
        <v>0</v>
      </c>
      <c r="CX241" s="519">
        <v>0</v>
      </c>
      <c r="CY241" s="519">
        <v>0</v>
      </c>
      <c r="CZ241" s="519">
        <v>0</v>
      </c>
      <c r="DA241" s="519">
        <v>0</v>
      </c>
      <c r="DB241" s="519">
        <v>0</v>
      </c>
      <c r="DC241" s="519">
        <v>0</v>
      </c>
      <c r="DD241" s="519">
        <v>0</v>
      </c>
      <c r="DE241" s="519">
        <v>0</v>
      </c>
      <c r="DF241" s="519">
        <v>0</v>
      </c>
      <c r="DG241" s="519">
        <v>0</v>
      </c>
      <c r="DH241" s="519">
        <v>0</v>
      </c>
      <c r="DI241" s="519">
        <v>0</v>
      </c>
      <c r="DJ241" s="519">
        <v>0</v>
      </c>
      <c r="DK241" s="519">
        <v>0</v>
      </c>
      <c r="DL241" s="519">
        <v>0</v>
      </c>
      <c r="DM241" s="519">
        <v>0</v>
      </c>
      <c r="DN241" s="519">
        <v>0</v>
      </c>
      <c r="DO241" s="519">
        <v>0</v>
      </c>
      <c r="DP241" s="519">
        <v>0</v>
      </c>
      <c r="DQ241" s="519">
        <v>0</v>
      </c>
      <c r="DR241" s="519">
        <v>0</v>
      </c>
      <c r="DS241" s="519">
        <v>0</v>
      </c>
      <c r="DT241" s="519">
        <v>0</v>
      </c>
      <c r="DU241" s="519">
        <v>0</v>
      </c>
      <c r="DV241" s="519">
        <v>0</v>
      </c>
      <c r="DW241" s="519">
        <v>0</v>
      </c>
      <c r="DX241" s="519">
        <v>0</v>
      </c>
      <c r="DY241" s="131"/>
      <c r="DZ241" s="337"/>
      <c r="EA241" s="519" t="s">
        <v>1062</v>
      </c>
      <c r="EB241" s="519" t="s">
        <v>1059</v>
      </c>
      <c r="EC241" s="519">
        <v>4</v>
      </c>
      <c r="ED241" s="521" t="str">
        <f t="shared" si="11"/>
        <v>SDN200104</v>
      </c>
      <c r="EE241" s="519">
        <v>10000</v>
      </c>
      <c r="EF241" s="519">
        <v>10000</v>
      </c>
      <c r="EG241" s="519">
        <v>10000</v>
      </c>
      <c r="EH241" s="519">
        <v>10000</v>
      </c>
      <c r="EI241" s="519">
        <v>10000</v>
      </c>
      <c r="EJ241" s="519">
        <v>10000</v>
      </c>
      <c r="EK241" s="519">
        <v>10000</v>
      </c>
      <c r="EL241" s="519">
        <v>10000</v>
      </c>
      <c r="EM241" s="519">
        <v>10000</v>
      </c>
      <c r="EN241" s="519">
        <v>10000</v>
      </c>
      <c r="EO241" s="519">
        <v>10000</v>
      </c>
      <c r="EP241" s="519">
        <v>10000</v>
      </c>
      <c r="EQ241" s="519">
        <v>10000</v>
      </c>
      <c r="ER241" s="519">
        <v>10000</v>
      </c>
      <c r="ES241" s="519">
        <v>10000</v>
      </c>
      <c r="ET241" s="519">
        <v>10000</v>
      </c>
      <c r="EU241" s="519">
        <v>10000</v>
      </c>
      <c r="EV241" s="519">
        <v>10000</v>
      </c>
      <c r="EW241" s="519">
        <v>10000</v>
      </c>
      <c r="EX241" s="519">
        <v>10000</v>
      </c>
      <c r="EY241" s="519">
        <v>10000</v>
      </c>
      <c r="EZ241" s="519">
        <v>10000</v>
      </c>
      <c r="FA241" s="519">
        <v>10000</v>
      </c>
      <c r="FB241" s="519">
        <v>10000</v>
      </c>
      <c r="FC241" s="519">
        <v>10000</v>
      </c>
      <c r="FD241" s="519">
        <v>10000</v>
      </c>
      <c r="FE241" s="519">
        <v>10000</v>
      </c>
      <c r="FF241" s="519">
        <v>10000</v>
      </c>
      <c r="FG241" s="519">
        <v>10000</v>
      </c>
      <c r="FH241" s="519">
        <v>10000</v>
      </c>
      <c r="FI241" s="519">
        <v>10000</v>
      </c>
      <c r="FJ241" s="519">
        <v>10000</v>
      </c>
      <c r="FK241" s="519">
        <v>10000</v>
      </c>
      <c r="FL241" s="519">
        <v>10000</v>
      </c>
      <c r="FM241" s="519">
        <v>10000</v>
      </c>
      <c r="FN241" s="519">
        <v>0</v>
      </c>
      <c r="FO241" s="519">
        <v>0</v>
      </c>
      <c r="FP241" s="519">
        <v>0</v>
      </c>
      <c r="FQ241" s="519">
        <v>0</v>
      </c>
      <c r="FR241" s="519">
        <v>0</v>
      </c>
      <c r="FS241" s="519">
        <v>0</v>
      </c>
      <c r="FT241" s="519">
        <v>0</v>
      </c>
      <c r="FU241" s="519">
        <v>0</v>
      </c>
      <c r="FV241" s="519">
        <v>0</v>
      </c>
      <c r="FW241" s="519">
        <v>0</v>
      </c>
      <c r="FX241" s="519">
        <v>0</v>
      </c>
      <c r="FY241" s="519">
        <v>0</v>
      </c>
      <c r="FZ241" s="519">
        <v>0</v>
      </c>
      <c r="GA241" s="519">
        <v>0</v>
      </c>
      <c r="GB241" s="519">
        <v>0</v>
      </c>
      <c r="GC241" s="519">
        <v>0</v>
      </c>
      <c r="GD241" s="519">
        <v>0</v>
      </c>
      <c r="GE241" s="519">
        <v>0</v>
      </c>
      <c r="GF241" s="519">
        <v>0</v>
      </c>
      <c r="GG241" s="519">
        <v>0</v>
      </c>
      <c r="GH241" s="519">
        <v>0</v>
      </c>
      <c r="GI241" s="519">
        <v>0</v>
      </c>
      <c r="GJ241" s="519">
        <v>0</v>
      </c>
      <c r="GK241" s="519">
        <v>0</v>
      </c>
      <c r="GL241" s="519">
        <v>0</v>
      </c>
      <c r="GM241" s="519">
        <v>0</v>
      </c>
      <c r="GN241" s="519">
        <v>0</v>
      </c>
      <c r="GO241" s="519">
        <v>0</v>
      </c>
      <c r="GP241" s="519">
        <v>0</v>
      </c>
      <c r="GQ241" s="519">
        <v>0</v>
      </c>
      <c r="GR241" s="519">
        <v>0</v>
      </c>
      <c r="GS241" s="519">
        <v>0</v>
      </c>
      <c r="GT241" s="519">
        <v>0</v>
      </c>
      <c r="GU241" s="519">
        <v>0</v>
      </c>
      <c r="GV241" s="519">
        <v>0</v>
      </c>
      <c r="GW241" s="519">
        <v>0</v>
      </c>
      <c r="GX241" s="519">
        <v>0</v>
      </c>
      <c r="GY241" s="519">
        <v>0</v>
      </c>
      <c r="GZ241" s="519">
        <v>0</v>
      </c>
      <c r="HA241" s="519">
        <v>0</v>
      </c>
      <c r="HB241" s="519">
        <v>0</v>
      </c>
      <c r="HC241" s="519">
        <v>0</v>
      </c>
      <c r="HD241" s="519">
        <v>0</v>
      </c>
      <c r="HE241" s="519">
        <v>0</v>
      </c>
      <c r="HF241" s="519">
        <v>0</v>
      </c>
      <c r="HG241" s="519">
        <v>0</v>
      </c>
      <c r="HH241" s="519">
        <v>0</v>
      </c>
      <c r="HI241" s="519">
        <v>0</v>
      </c>
      <c r="HJ241" s="519">
        <v>0</v>
      </c>
      <c r="HK241" s="519">
        <v>0</v>
      </c>
      <c r="HL241" s="519">
        <v>0</v>
      </c>
      <c r="HM241" s="519">
        <v>0</v>
      </c>
      <c r="HN241" s="519">
        <v>0</v>
      </c>
      <c r="HO241" s="519">
        <v>0</v>
      </c>
      <c r="HP241" s="519">
        <v>0</v>
      </c>
      <c r="HQ241" s="519">
        <v>0</v>
      </c>
      <c r="HR241" s="519">
        <v>0</v>
      </c>
      <c r="HS241" s="519">
        <v>0</v>
      </c>
      <c r="HT241" s="519">
        <v>0</v>
      </c>
      <c r="HU241" s="519">
        <v>0</v>
      </c>
      <c r="HV241" s="519">
        <v>0</v>
      </c>
      <c r="HW241" s="519">
        <v>0</v>
      </c>
      <c r="HX241" s="519">
        <v>0</v>
      </c>
      <c r="HY241" s="519">
        <v>0</v>
      </c>
      <c r="HZ241" s="519">
        <v>0</v>
      </c>
      <c r="IA241" s="519">
        <v>0</v>
      </c>
      <c r="IB241" s="519">
        <v>0</v>
      </c>
      <c r="IC241" s="519">
        <v>0</v>
      </c>
      <c r="ID241" s="519">
        <v>0</v>
      </c>
      <c r="IE241" s="519">
        <v>0</v>
      </c>
      <c r="IF241" s="519">
        <v>0</v>
      </c>
      <c r="IG241" s="519">
        <v>0</v>
      </c>
      <c r="IH241" s="519">
        <v>0</v>
      </c>
      <c r="II241" s="519">
        <v>0</v>
      </c>
      <c r="IJ241" s="519">
        <v>0</v>
      </c>
      <c r="IK241" s="519">
        <v>0</v>
      </c>
    </row>
    <row r="242" spans="1:245" hidden="1">
      <c r="A242" s="337"/>
      <c r="B242" s="519" t="s">
        <v>1058</v>
      </c>
      <c r="C242" s="519"/>
      <c r="D242" s="519"/>
      <c r="E242" s="519"/>
      <c r="F242" s="519">
        <v>1</v>
      </c>
      <c r="G242" s="519"/>
      <c r="H242" s="519">
        <v>23</v>
      </c>
      <c r="I242" s="519">
        <v>10</v>
      </c>
      <c r="J242" s="519" t="str">
        <f t="shared" si="12"/>
        <v>SDN10012310</v>
      </c>
      <c r="K242" s="519">
        <v>776</v>
      </c>
      <c r="M242" s="337"/>
      <c r="N242" s="519" t="s">
        <v>1062</v>
      </c>
      <c r="O242" s="519" t="s">
        <v>1059</v>
      </c>
      <c r="P242" s="519">
        <v>5</v>
      </c>
      <c r="Q242" s="183" t="str">
        <f t="shared" si="10"/>
        <v>SDN200105</v>
      </c>
      <c r="R242" s="519">
        <v>0</v>
      </c>
      <c r="S242" s="519">
        <v>0</v>
      </c>
      <c r="T242" s="519">
        <v>0</v>
      </c>
      <c r="U242" s="519">
        <v>0</v>
      </c>
      <c r="V242" s="519">
        <v>0</v>
      </c>
      <c r="W242" s="519">
        <v>0</v>
      </c>
      <c r="X242" s="519">
        <v>0</v>
      </c>
      <c r="Y242" s="519">
        <v>0</v>
      </c>
      <c r="Z242" s="519">
        <v>0</v>
      </c>
      <c r="AA242" s="519">
        <v>0</v>
      </c>
      <c r="AB242" s="519">
        <v>0</v>
      </c>
      <c r="AC242" s="519">
        <v>0</v>
      </c>
      <c r="AD242" s="519">
        <v>0</v>
      </c>
      <c r="AE242" s="519">
        <v>0</v>
      </c>
      <c r="AF242" s="519">
        <v>0</v>
      </c>
      <c r="AG242" s="519">
        <v>0</v>
      </c>
      <c r="AH242" s="519">
        <v>0</v>
      </c>
      <c r="AI242" s="519">
        <v>0</v>
      </c>
      <c r="AJ242" s="519">
        <v>0</v>
      </c>
      <c r="AK242" s="519">
        <v>0</v>
      </c>
      <c r="AL242" s="519">
        <v>0</v>
      </c>
      <c r="AM242" s="519">
        <v>0</v>
      </c>
      <c r="AN242" s="519">
        <v>0</v>
      </c>
      <c r="AO242" s="519">
        <v>0</v>
      </c>
      <c r="AP242" s="519">
        <v>0</v>
      </c>
      <c r="AQ242" s="519">
        <v>0</v>
      </c>
      <c r="AR242" s="519">
        <v>0</v>
      </c>
      <c r="AS242" s="519">
        <v>0</v>
      </c>
      <c r="AT242" s="519">
        <v>0</v>
      </c>
      <c r="AU242" s="519">
        <v>0</v>
      </c>
      <c r="AV242" s="519">
        <v>0</v>
      </c>
      <c r="AW242" s="519">
        <v>0</v>
      </c>
      <c r="AX242" s="519">
        <v>0</v>
      </c>
      <c r="AY242" s="519">
        <v>0</v>
      </c>
      <c r="AZ242" s="519">
        <v>10000</v>
      </c>
      <c r="BA242" s="519">
        <v>0</v>
      </c>
      <c r="BB242" s="519">
        <v>0</v>
      </c>
      <c r="BC242" s="519">
        <v>0</v>
      </c>
      <c r="BD242" s="519">
        <v>0</v>
      </c>
      <c r="BE242" s="519">
        <v>0</v>
      </c>
      <c r="BF242" s="519">
        <v>0</v>
      </c>
      <c r="BG242" s="519">
        <v>0</v>
      </c>
      <c r="BH242" s="519">
        <v>0</v>
      </c>
      <c r="BI242" s="519">
        <v>0</v>
      </c>
      <c r="BJ242" s="519">
        <v>0</v>
      </c>
      <c r="BK242" s="519">
        <v>0</v>
      </c>
      <c r="BL242" s="519">
        <v>0</v>
      </c>
      <c r="BM242" s="519">
        <v>0</v>
      </c>
      <c r="BN242" s="519">
        <v>0</v>
      </c>
      <c r="BO242" s="519">
        <v>0</v>
      </c>
      <c r="BP242" s="519">
        <v>0</v>
      </c>
      <c r="BQ242" s="519">
        <v>0</v>
      </c>
      <c r="BR242" s="519">
        <v>0</v>
      </c>
      <c r="BS242" s="519">
        <v>0</v>
      </c>
      <c r="BT242" s="519">
        <v>0</v>
      </c>
      <c r="BU242" s="519">
        <v>0</v>
      </c>
      <c r="BV242" s="519">
        <v>0</v>
      </c>
      <c r="BW242" s="519">
        <v>0</v>
      </c>
      <c r="BX242" s="519">
        <v>0</v>
      </c>
      <c r="BY242" s="519">
        <v>0</v>
      </c>
      <c r="BZ242" s="519">
        <v>0</v>
      </c>
      <c r="CA242" s="519">
        <v>0</v>
      </c>
      <c r="CB242" s="519">
        <v>0</v>
      </c>
      <c r="CC242" s="519">
        <v>0</v>
      </c>
      <c r="CD242" s="519">
        <v>0</v>
      </c>
      <c r="CE242" s="519">
        <v>0</v>
      </c>
      <c r="CF242" s="519">
        <v>0</v>
      </c>
      <c r="CG242" s="519">
        <v>0</v>
      </c>
      <c r="CH242" s="519">
        <v>0</v>
      </c>
      <c r="CI242" s="519">
        <v>0</v>
      </c>
      <c r="CJ242" s="519">
        <v>0</v>
      </c>
      <c r="CK242" s="519">
        <v>0</v>
      </c>
      <c r="CL242" s="519">
        <v>0</v>
      </c>
      <c r="CM242" s="519">
        <v>0</v>
      </c>
      <c r="CN242" s="519">
        <v>0</v>
      </c>
      <c r="CO242" s="519">
        <v>0</v>
      </c>
      <c r="CP242" s="519">
        <v>0</v>
      </c>
      <c r="CQ242" s="519">
        <v>0</v>
      </c>
      <c r="CR242" s="519">
        <v>0</v>
      </c>
      <c r="CS242" s="519">
        <v>0</v>
      </c>
      <c r="CT242" s="519">
        <v>0</v>
      </c>
      <c r="CU242" s="519">
        <v>0</v>
      </c>
      <c r="CV242" s="519">
        <v>0</v>
      </c>
      <c r="CW242" s="519">
        <v>0</v>
      </c>
      <c r="CX242" s="519">
        <v>0</v>
      </c>
      <c r="CY242" s="519">
        <v>0</v>
      </c>
      <c r="CZ242" s="519">
        <v>0</v>
      </c>
      <c r="DA242" s="519">
        <v>0</v>
      </c>
      <c r="DB242" s="519">
        <v>0</v>
      </c>
      <c r="DC242" s="519">
        <v>0</v>
      </c>
      <c r="DD242" s="519">
        <v>0</v>
      </c>
      <c r="DE242" s="519">
        <v>0</v>
      </c>
      <c r="DF242" s="519">
        <v>0</v>
      </c>
      <c r="DG242" s="519">
        <v>0</v>
      </c>
      <c r="DH242" s="519">
        <v>0</v>
      </c>
      <c r="DI242" s="519">
        <v>0</v>
      </c>
      <c r="DJ242" s="519">
        <v>0</v>
      </c>
      <c r="DK242" s="519">
        <v>0</v>
      </c>
      <c r="DL242" s="519">
        <v>0</v>
      </c>
      <c r="DM242" s="519">
        <v>0</v>
      </c>
      <c r="DN242" s="519">
        <v>0</v>
      </c>
      <c r="DO242" s="519">
        <v>0</v>
      </c>
      <c r="DP242" s="519">
        <v>0</v>
      </c>
      <c r="DQ242" s="519">
        <v>0</v>
      </c>
      <c r="DR242" s="519">
        <v>0</v>
      </c>
      <c r="DS242" s="519">
        <v>0</v>
      </c>
      <c r="DT242" s="519">
        <v>0</v>
      </c>
      <c r="DU242" s="519">
        <v>0</v>
      </c>
      <c r="DV242" s="519">
        <v>0</v>
      </c>
      <c r="DW242" s="519">
        <v>0</v>
      </c>
      <c r="DX242" s="519">
        <v>0</v>
      </c>
      <c r="DY242" s="131"/>
      <c r="DZ242" s="337"/>
      <c r="EA242" s="519" t="s">
        <v>1062</v>
      </c>
      <c r="EB242" s="519" t="s">
        <v>1059</v>
      </c>
      <c r="EC242" s="519">
        <v>5</v>
      </c>
      <c r="ED242" s="521" t="str">
        <f t="shared" si="11"/>
        <v>SDN200105</v>
      </c>
      <c r="EE242" s="519">
        <v>10000</v>
      </c>
      <c r="EF242" s="519">
        <v>10000</v>
      </c>
      <c r="EG242" s="519">
        <v>10000</v>
      </c>
      <c r="EH242" s="519">
        <v>10000</v>
      </c>
      <c r="EI242" s="519">
        <v>10000</v>
      </c>
      <c r="EJ242" s="519">
        <v>10000</v>
      </c>
      <c r="EK242" s="519">
        <v>10000</v>
      </c>
      <c r="EL242" s="519">
        <v>10000</v>
      </c>
      <c r="EM242" s="519">
        <v>10000</v>
      </c>
      <c r="EN242" s="519">
        <v>10000</v>
      </c>
      <c r="EO242" s="519">
        <v>10000</v>
      </c>
      <c r="EP242" s="519">
        <v>10000</v>
      </c>
      <c r="EQ242" s="519">
        <v>10000</v>
      </c>
      <c r="ER242" s="519">
        <v>10000</v>
      </c>
      <c r="ES242" s="519">
        <v>10000</v>
      </c>
      <c r="ET242" s="519">
        <v>10000</v>
      </c>
      <c r="EU242" s="519">
        <v>10000</v>
      </c>
      <c r="EV242" s="519">
        <v>10000</v>
      </c>
      <c r="EW242" s="519">
        <v>10000</v>
      </c>
      <c r="EX242" s="519">
        <v>10000</v>
      </c>
      <c r="EY242" s="519">
        <v>10000</v>
      </c>
      <c r="EZ242" s="519">
        <v>10000</v>
      </c>
      <c r="FA242" s="519">
        <v>10000</v>
      </c>
      <c r="FB242" s="519">
        <v>10000</v>
      </c>
      <c r="FC242" s="519">
        <v>10000</v>
      </c>
      <c r="FD242" s="519">
        <v>10000</v>
      </c>
      <c r="FE242" s="519">
        <v>10000</v>
      </c>
      <c r="FF242" s="519">
        <v>10000</v>
      </c>
      <c r="FG242" s="519">
        <v>10000</v>
      </c>
      <c r="FH242" s="519">
        <v>10000</v>
      </c>
      <c r="FI242" s="519">
        <v>10000</v>
      </c>
      <c r="FJ242" s="519">
        <v>10000</v>
      </c>
      <c r="FK242" s="519">
        <v>10000</v>
      </c>
      <c r="FL242" s="519">
        <v>10000</v>
      </c>
      <c r="FM242" s="519">
        <v>10000</v>
      </c>
      <c r="FN242" s="519">
        <v>0</v>
      </c>
      <c r="FO242" s="519">
        <v>0</v>
      </c>
      <c r="FP242" s="519">
        <v>0</v>
      </c>
      <c r="FQ242" s="519">
        <v>0</v>
      </c>
      <c r="FR242" s="519">
        <v>0</v>
      </c>
      <c r="FS242" s="519">
        <v>0</v>
      </c>
      <c r="FT242" s="519">
        <v>0</v>
      </c>
      <c r="FU242" s="519">
        <v>0</v>
      </c>
      <c r="FV242" s="519">
        <v>0</v>
      </c>
      <c r="FW242" s="519">
        <v>0</v>
      </c>
      <c r="FX242" s="519">
        <v>0</v>
      </c>
      <c r="FY242" s="519">
        <v>0</v>
      </c>
      <c r="FZ242" s="519">
        <v>0</v>
      </c>
      <c r="GA242" s="519">
        <v>0</v>
      </c>
      <c r="GB242" s="519">
        <v>0</v>
      </c>
      <c r="GC242" s="519">
        <v>0</v>
      </c>
      <c r="GD242" s="519">
        <v>0</v>
      </c>
      <c r="GE242" s="519">
        <v>0</v>
      </c>
      <c r="GF242" s="519">
        <v>0</v>
      </c>
      <c r="GG242" s="519">
        <v>0</v>
      </c>
      <c r="GH242" s="519">
        <v>0</v>
      </c>
      <c r="GI242" s="519">
        <v>0</v>
      </c>
      <c r="GJ242" s="519">
        <v>0</v>
      </c>
      <c r="GK242" s="519">
        <v>0</v>
      </c>
      <c r="GL242" s="519">
        <v>0</v>
      </c>
      <c r="GM242" s="519">
        <v>0</v>
      </c>
      <c r="GN242" s="519">
        <v>0</v>
      </c>
      <c r="GO242" s="519">
        <v>0</v>
      </c>
      <c r="GP242" s="519">
        <v>0</v>
      </c>
      <c r="GQ242" s="519">
        <v>0</v>
      </c>
      <c r="GR242" s="519">
        <v>0</v>
      </c>
      <c r="GS242" s="519">
        <v>0</v>
      </c>
      <c r="GT242" s="519">
        <v>0</v>
      </c>
      <c r="GU242" s="519">
        <v>0</v>
      </c>
      <c r="GV242" s="519">
        <v>0</v>
      </c>
      <c r="GW242" s="519">
        <v>0</v>
      </c>
      <c r="GX242" s="519">
        <v>0</v>
      </c>
      <c r="GY242" s="519">
        <v>0</v>
      </c>
      <c r="GZ242" s="519">
        <v>0</v>
      </c>
      <c r="HA242" s="519">
        <v>0</v>
      </c>
      <c r="HB242" s="519">
        <v>0</v>
      </c>
      <c r="HC242" s="519">
        <v>0</v>
      </c>
      <c r="HD242" s="519">
        <v>0</v>
      </c>
      <c r="HE242" s="519">
        <v>0</v>
      </c>
      <c r="HF242" s="519">
        <v>0</v>
      </c>
      <c r="HG242" s="519">
        <v>0</v>
      </c>
      <c r="HH242" s="519">
        <v>0</v>
      </c>
      <c r="HI242" s="519">
        <v>0</v>
      </c>
      <c r="HJ242" s="519">
        <v>0</v>
      </c>
      <c r="HK242" s="519">
        <v>0</v>
      </c>
      <c r="HL242" s="519">
        <v>0</v>
      </c>
      <c r="HM242" s="519">
        <v>0</v>
      </c>
      <c r="HN242" s="519">
        <v>0</v>
      </c>
      <c r="HO242" s="519">
        <v>0</v>
      </c>
      <c r="HP242" s="519">
        <v>0</v>
      </c>
      <c r="HQ242" s="519">
        <v>0</v>
      </c>
      <c r="HR242" s="519">
        <v>0</v>
      </c>
      <c r="HS242" s="519">
        <v>0</v>
      </c>
      <c r="HT242" s="519">
        <v>0</v>
      </c>
      <c r="HU242" s="519">
        <v>0</v>
      </c>
      <c r="HV242" s="519">
        <v>0</v>
      </c>
      <c r="HW242" s="519">
        <v>0</v>
      </c>
      <c r="HX242" s="519">
        <v>0</v>
      </c>
      <c r="HY242" s="519">
        <v>0</v>
      </c>
      <c r="HZ242" s="519">
        <v>0</v>
      </c>
      <c r="IA242" s="519">
        <v>0</v>
      </c>
      <c r="IB242" s="519">
        <v>0</v>
      </c>
      <c r="IC242" s="519">
        <v>0</v>
      </c>
      <c r="ID242" s="519">
        <v>0</v>
      </c>
      <c r="IE242" s="519">
        <v>0</v>
      </c>
      <c r="IF242" s="519">
        <v>0</v>
      </c>
      <c r="IG242" s="519">
        <v>0</v>
      </c>
      <c r="IH242" s="519">
        <v>0</v>
      </c>
      <c r="II242" s="519">
        <v>0</v>
      </c>
      <c r="IJ242" s="519">
        <v>0</v>
      </c>
      <c r="IK242" s="519">
        <v>0</v>
      </c>
    </row>
    <row r="243" spans="1:245" hidden="1">
      <c r="A243" s="337"/>
      <c r="B243" s="519" t="s">
        <v>1058</v>
      </c>
      <c r="C243" s="519"/>
      <c r="D243" s="519"/>
      <c r="E243" s="519"/>
      <c r="F243" s="519">
        <v>1</v>
      </c>
      <c r="G243" s="519"/>
      <c r="H243" s="519">
        <v>24</v>
      </c>
      <c r="I243" s="519">
        <v>1</v>
      </c>
      <c r="J243" s="519" t="str">
        <f t="shared" si="12"/>
        <v>SDN10012401</v>
      </c>
      <c r="K243" s="519">
        <v>970</v>
      </c>
      <c r="M243" s="337"/>
      <c r="N243" s="519" t="s">
        <v>1062</v>
      </c>
      <c r="O243" s="519" t="s">
        <v>1059</v>
      </c>
      <c r="P243" s="519">
        <v>6</v>
      </c>
      <c r="Q243" s="183" t="str">
        <f t="shared" si="10"/>
        <v>SDN200106</v>
      </c>
      <c r="R243" s="519">
        <v>0</v>
      </c>
      <c r="S243" s="519">
        <v>0</v>
      </c>
      <c r="T243" s="519">
        <v>0</v>
      </c>
      <c r="U243" s="519">
        <v>0</v>
      </c>
      <c r="V243" s="519">
        <v>0</v>
      </c>
      <c r="W243" s="519">
        <v>0</v>
      </c>
      <c r="X243" s="519">
        <v>0</v>
      </c>
      <c r="Y243" s="519">
        <v>0</v>
      </c>
      <c r="Z243" s="519">
        <v>0</v>
      </c>
      <c r="AA243" s="519">
        <v>0</v>
      </c>
      <c r="AB243" s="519">
        <v>0</v>
      </c>
      <c r="AC243" s="519">
        <v>0</v>
      </c>
      <c r="AD243" s="519">
        <v>0</v>
      </c>
      <c r="AE243" s="519">
        <v>0</v>
      </c>
      <c r="AF243" s="519">
        <v>0</v>
      </c>
      <c r="AG243" s="519">
        <v>0</v>
      </c>
      <c r="AH243" s="519">
        <v>0</v>
      </c>
      <c r="AI243" s="519">
        <v>0</v>
      </c>
      <c r="AJ243" s="519">
        <v>0</v>
      </c>
      <c r="AK243" s="519">
        <v>0</v>
      </c>
      <c r="AL243" s="519">
        <v>0</v>
      </c>
      <c r="AM243" s="519">
        <v>0</v>
      </c>
      <c r="AN243" s="519">
        <v>0</v>
      </c>
      <c r="AO243" s="519">
        <v>0</v>
      </c>
      <c r="AP243" s="519">
        <v>0</v>
      </c>
      <c r="AQ243" s="519">
        <v>0</v>
      </c>
      <c r="AR243" s="519">
        <v>0</v>
      </c>
      <c r="AS243" s="519">
        <v>0</v>
      </c>
      <c r="AT243" s="519">
        <v>0</v>
      </c>
      <c r="AU243" s="519">
        <v>0</v>
      </c>
      <c r="AV243" s="519">
        <v>0</v>
      </c>
      <c r="AW243" s="519">
        <v>0</v>
      </c>
      <c r="AX243" s="519">
        <v>0</v>
      </c>
      <c r="AY243" s="519">
        <v>0</v>
      </c>
      <c r="AZ243" s="519">
        <v>10000</v>
      </c>
      <c r="BA243" s="519">
        <v>0</v>
      </c>
      <c r="BB243" s="519">
        <v>0</v>
      </c>
      <c r="BC243" s="519">
        <v>0</v>
      </c>
      <c r="BD243" s="519">
        <v>0</v>
      </c>
      <c r="BE243" s="519">
        <v>0</v>
      </c>
      <c r="BF243" s="519">
        <v>0</v>
      </c>
      <c r="BG243" s="519">
        <v>0</v>
      </c>
      <c r="BH243" s="519">
        <v>0</v>
      </c>
      <c r="BI243" s="519">
        <v>0</v>
      </c>
      <c r="BJ243" s="519">
        <v>0</v>
      </c>
      <c r="BK243" s="519">
        <v>0</v>
      </c>
      <c r="BL243" s="519">
        <v>0</v>
      </c>
      <c r="BM243" s="519">
        <v>0</v>
      </c>
      <c r="BN243" s="519">
        <v>0</v>
      </c>
      <c r="BO243" s="519">
        <v>0</v>
      </c>
      <c r="BP243" s="519">
        <v>0</v>
      </c>
      <c r="BQ243" s="519">
        <v>0</v>
      </c>
      <c r="BR243" s="519">
        <v>0</v>
      </c>
      <c r="BS243" s="519">
        <v>0</v>
      </c>
      <c r="BT243" s="519">
        <v>0</v>
      </c>
      <c r="BU243" s="519">
        <v>0</v>
      </c>
      <c r="BV243" s="519">
        <v>0</v>
      </c>
      <c r="BW243" s="519">
        <v>0</v>
      </c>
      <c r="BX243" s="519">
        <v>0</v>
      </c>
      <c r="BY243" s="519">
        <v>0</v>
      </c>
      <c r="BZ243" s="519">
        <v>0</v>
      </c>
      <c r="CA243" s="519">
        <v>0</v>
      </c>
      <c r="CB243" s="519">
        <v>0</v>
      </c>
      <c r="CC243" s="519">
        <v>0</v>
      </c>
      <c r="CD243" s="519">
        <v>0</v>
      </c>
      <c r="CE243" s="519">
        <v>0</v>
      </c>
      <c r="CF243" s="519">
        <v>0</v>
      </c>
      <c r="CG243" s="519">
        <v>0</v>
      </c>
      <c r="CH243" s="519">
        <v>0</v>
      </c>
      <c r="CI243" s="519">
        <v>0</v>
      </c>
      <c r="CJ243" s="519">
        <v>0</v>
      </c>
      <c r="CK243" s="519">
        <v>0</v>
      </c>
      <c r="CL243" s="519">
        <v>0</v>
      </c>
      <c r="CM243" s="519">
        <v>0</v>
      </c>
      <c r="CN243" s="519">
        <v>0</v>
      </c>
      <c r="CO243" s="519">
        <v>0</v>
      </c>
      <c r="CP243" s="519">
        <v>0</v>
      </c>
      <c r="CQ243" s="519">
        <v>0</v>
      </c>
      <c r="CR243" s="519">
        <v>0</v>
      </c>
      <c r="CS243" s="519">
        <v>0</v>
      </c>
      <c r="CT243" s="519">
        <v>0</v>
      </c>
      <c r="CU243" s="519">
        <v>0</v>
      </c>
      <c r="CV243" s="519">
        <v>0</v>
      </c>
      <c r="CW243" s="519">
        <v>0</v>
      </c>
      <c r="CX243" s="519">
        <v>0</v>
      </c>
      <c r="CY243" s="519">
        <v>0</v>
      </c>
      <c r="CZ243" s="519">
        <v>0</v>
      </c>
      <c r="DA243" s="519">
        <v>0</v>
      </c>
      <c r="DB243" s="519">
        <v>0</v>
      </c>
      <c r="DC243" s="519">
        <v>0</v>
      </c>
      <c r="DD243" s="519">
        <v>0</v>
      </c>
      <c r="DE243" s="519">
        <v>0</v>
      </c>
      <c r="DF243" s="519">
        <v>0</v>
      </c>
      <c r="DG243" s="519">
        <v>0</v>
      </c>
      <c r="DH243" s="519">
        <v>0</v>
      </c>
      <c r="DI243" s="519">
        <v>0</v>
      </c>
      <c r="DJ243" s="519">
        <v>0</v>
      </c>
      <c r="DK243" s="519">
        <v>0</v>
      </c>
      <c r="DL243" s="519">
        <v>0</v>
      </c>
      <c r="DM243" s="519">
        <v>0</v>
      </c>
      <c r="DN243" s="519">
        <v>0</v>
      </c>
      <c r="DO243" s="519">
        <v>0</v>
      </c>
      <c r="DP243" s="519">
        <v>0</v>
      </c>
      <c r="DQ243" s="519">
        <v>0</v>
      </c>
      <c r="DR243" s="519">
        <v>0</v>
      </c>
      <c r="DS243" s="519">
        <v>0</v>
      </c>
      <c r="DT243" s="519">
        <v>0</v>
      </c>
      <c r="DU243" s="519">
        <v>0</v>
      </c>
      <c r="DV243" s="519">
        <v>0</v>
      </c>
      <c r="DW243" s="519">
        <v>0</v>
      </c>
      <c r="DX243" s="519">
        <v>0</v>
      </c>
      <c r="DY243" s="131"/>
      <c r="DZ243" s="337"/>
      <c r="EA243" s="519" t="s">
        <v>1062</v>
      </c>
      <c r="EB243" s="519" t="s">
        <v>1059</v>
      </c>
      <c r="EC243" s="519">
        <v>6</v>
      </c>
      <c r="ED243" s="521" t="str">
        <f t="shared" si="11"/>
        <v>SDN200106</v>
      </c>
      <c r="EE243" s="519">
        <v>10000</v>
      </c>
      <c r="EF243" s="519">
        <v>10000</v>
      </c>
      <c r="EG243" s="519">
        <v>10000</v>
      </c>
      <c r="EH243" s="519">
        <v>10000</v>
      </c>
      <c r="EI243" s="519">
        <v>10000</v>
      </c>
      <c r="EJ243" s="519">
        <v>10000</v>
      </c>
      <c r="EK243" s="519">
        <v>10000</v>
      </c>
      <c r="EL243" s="519">
        <v>10000</v>
      </c>
      <c r="EM243" s="519">
        <v>10000</v>
      </c>
      <c r="EN243" s="519">
        <v>10000</v>
      </c>
      <c r="EO243" s="519">
        <v>10000</v>
      </c>
      <c r="EP243" s="519">
        <v>10000</v>
      </c>
      <c r="EQ243" s="519">
        <v>10000</v>
      </c>
      <c r="ER243" s="519">
        <v>10000</v>
      </c>
      <c r="ES243" s="519">
        <v>10000</v>
      </c>
      <c r="ET243" s="519">
        <v>10000</v>
      </c>
      <c r="EU243" s="519">
        <v>10000</v>
      </c>
      <c r="EV243" s="519">
        <v>10000</v>
      </c>
      <c r="EW243" s="519">
        <v>10000</v>
      </c>
      <c r="EX243" s="519">
        <v>10000</v>
      </c>
      <c r="EY243" s="519">
        <v>10000</v>
      </c>
      <c r="EZ243" s="519">
        <v>10000</v>
      </c>
      <c r="FA243" s="519">
        <v>10000</v>
      </c>
      <c r="FB243" s="519">
        <v>10000</v>
      </c>
      <c r="FC243" s="519">
        <v>10000</v>
      </c>
      <c r="FD243" s="519">
        <v>10000</v>
      </c>
      <c r="FE243" s="519">
        <v>10000</v>
      </c>
      <c r="FF243" s="519">
        <v>10000</v>
      </c>
      <c r="FG243" s="519">
        <v>10000</v>
      </c>
      <c r="FH243" s="519">
        <v>10000</v>
      </c>
      <c r="FI243" s="519">
        <v>10000</v>
      </c>
      <c r="FJ243" s="519">
        <v>10000</v>
      </c>
      <c r="FK243" s="519">
        <v>10000</v>
      </c>
      <c r="FL243" s="519">
        <v>10000</v>
      </c>
      <c r="FM243" s="519">
        <v>10000</v>
      </c>
      <c r="FN243" s="519">
        <v>0</v>
      </c>
      <c r="FO243" s="519">
        <v>0</v>
      </c>
      <c r="FP243" s="519">
        <v>0</v>
      </c>
      <c r="FQ243" s="519">
        <v>0</v>
      </c>
      <c r="FR243" s="519">
        <v>0</v>
      </c>
      <c r="FS243" s="519">
        <v>0</v>
      </c>
      <c r="FT243" s="519">
        <v>0</v>
      </c>
      <c r="FU243" s="519">
        <v>0</v>
      </c>
      <c r="FV243" s="519">
        <v>0</v>
      </c>
      <c r="FW243" s="519">
        <v>0</v>
      </c>
      <c r="FX243" s="519">
        <v>0</v>
      </c>
      <c r="FY243" s="519">
        <v>0</v>
      </c>
      <c r="FZ243" s="519">
        <v>0</v>
      </c>
      <c r="GA243" s="519">
        <v>0</v>
      </c>
      <c r="GB243" s="519">
        <v>0</v>
      </c>
      <c r="GC243" s="519">
        <v>0</v>
      </c>
      <c r="GD243" s="519">
        <v>0</v>
      </c>
      <c r="GE243" s="519">
        <v>0</v>
      </c>
      <c r="GF243" s="519">
        <v>0</v>
      </c>
      <c r="GG243" s="519">
        <v>0</v>
      </c>
      <c r="GH243" s="519">
        <v>0</v>
      </c>
      <c r="GI243" s="519">
        <v>0</v>
      </c>
      <c r="GJ243" s="519">
        <v>0</v>
      </c>
      <c r="GK243" s="519">
        <v>0</v>
      </c>
      <c r="GL243" s="519">
        <v>0</v>
      </c>
      <c r="GM243" s="519">
        <v>0</v>
      </c>
      <c r="GN243" s="519">
        <v>0</v>
      </c>
      <c r="GO243" s="519">
        <v>0</v>
      </c>
      <c r="GP243" s="519">
        <v>0</v>
      </c>
      <c r="GQ243" s="519">
        <v>0</v>
      </c>
      <c r="GR243" s="519">
        <v>0</v>
      </c>
      <c r="GS243" s="519">
        <v>0</v>
      </c>
      <c r="GT243" s="519">
        <v>0</v>
      </c>
      <c r="GU243" s="519">
        <v>0</v>
      </c>
      <c r="GV243" s="519">
        <v>0</v>
      </c>
      <c r="GW243" s="519">
        <v>0</v>
      </c>
      <c r="GX243" s="519">
        <v>0</v>
      </c>
      <c r="GY243" s="519">
        <v>0</v>
      </c>
      <c r="GZ243" s="519">
        <v>0</v>
      </c>
      <c r="HA243" s="519">
        <v>0</v>
      </c>
      <c r="HB243" s="519">
        <v>0</v>
      </c>
      <c r="HC243" s="519">
        <v>0</v>
      </c>
      <c r="HD243" s="519">
        <v>0</v>
      </c>
      <c r="HE243" s="519">
        <v>0</v>
      </c>
      <c r="HF243" s="519">
        <v>0</v>
      </c>
      <c r="HG243" s="519">
        <v>0</v>
      </c>
      <c r="HH243" s="519">
        <v>0</v>
      </c>
      <c r="HI243" s="519">
        <v>0</v>
      </c>
      <c r="HJ243" s="519">
        <v>0</v>
      </c>
      <c r="HK243" s="519">
        <v>0</v>
      </c>
      <c r="HL243" s="519">
        <v>0</v>
      </c>
      <c r="HM243" s="519">
        <v>0</v>
      </c>
      <c r="HN243" s="519">
        <v>0</v>
      </c>
      <c r="HO243" s="519">
        <v>0</v>
      </c>
      <c r="HP243" s="519">
        <v>0</v>
      </c>
      <c r="HQ243" s="519">
        <v>0</v>
      </c>
      <c r="HR243" s="519">
        <v>0</v>
      </c>
      <c r="HS243" s="519">
        <v>0</v>
      </c>
      <c r="HT243" s="519">
        <v>0</v>
      </c>
      <c r="HU243" s="519">
        <v>0</v>
      </c>
      <c r="HV243" s="519">
        <v>0</v>
      </c>
      <c r="HW243" s="519">
        <v>0</v>
      </c>
      <c r="HX243" s="519">
        <v>0</v>
      </c>
      <c r="HY243" s="519">
        <v>0</v>
      </c>
      <c r="HZ243" s="519">
        <v>0</v>
      </c>
      <c r="IA243" s="519">
        <v>0</v>
      </c>
      <c r="IB243" s="519">
        <v>0</v>
      </c>
      <c r="IC243" s="519">
        <v>0</v>
      </c>
      <c r="ID243" s="519">
        <v>0</v>
      </c>
      <c r="IE243" s="519">
        <v>0</v>
      </c>
      <c r="IF243" s="519">
        <v>0</v>
      </c>
      <c r="IG243" s="519">
        <v>0</v>
      </c>
      <c r="IH243" s="519">
        <v>0</v>
      </c>
      <c r="II243" s="519">
        <v>0</v>
      </c>
      <c r="IJ243" s="519">
        <v>0</v>
      </c>
      <c r="IK243" s="519">
        <v>0</v>
      </c>
    </row>
    <row r="244" spans="1:245" hidden="1">
      <c r="A244" s="337"/>
      <c r="B244" s="519" t="s">
        <v>1058</v>
      </c>
      <c r="C244" s="519"/>
      <c r="D244" s="519"/>
      <c r="E244" s="519"/>
      <c r="F244" s="519">
        <v>1</v>
      </c>
      <c r="G244" s="519"/>
      <c r="H244" s="519">
        <v>24</v>
      </c>
      <c r="I244" s="519">
        <v>2</v>
      </c>
      <c r="J244" s="519" t="str">
        <f t="shared" si="12"/>
        <v>SDN10012402</v>
      </c>
      <c r="K244" s="519">
        <v>970</v>
      </c>
      <c r="M244" s="337"/>
      <c r="N244" s="519" t="s">
        <v>1062</v>
      </c>
      <c r="O244" s="519" t="s">
        <v>1059</v>
      </c>
      <c r="P244" s="519">
        <v>7</v>
      </c>
      <c r="Q244" s="183" t="str">
        <f t="shared" si="10"/>
        <v>SDN200107</v>
      </c>
      <c r="R244" s="519">
        <v>0</v>
      </c>
      <c r="S244" s="519">
        <v>0</v>
      </c>
      <c r="T244" s="519">
        <v>0</v>
      </c>
      <c r="U244" s="519">
        <v>0</v>
      </c>
      <c r="V244" s="519">
        <v>0</v>
      </c>
      <c r="W244" s="519">
        <v>0</v>
      </c>
      <c r="X244" s="519">
        <v>0</v>
      </c>
      <c r="Y244" s="519">
        <v>0</v>
      </c>
      <c r="Z244" s="519">
        <v>0</v>
      </c>
      <c r="AA244" s="519">
        <v>0</v>
      </c>
      <c r="AB244" s="519">
        <v>0</v>
      </c>
      <c r="AC244" s="519">
        <v>0</v>
      </c>
      <c r="AD244" s="519">
        <v>0</v>
      </c>
      <c r="AE244" s="519">
        <v>0</v>
      </c>
      <c r="AF244" s="519">
        <v>0</v>
      </c>
      <c r="AG244" s="519">
        <v>0</v>
      </c>
      <c r="AH244" s="519">
        <v>0</v>
      </c>
      <c r="AI244" s="519">
        <v>0</v>
      </c>
      <c r="AJ244" s="519">
        <v>0</v>
      </c>
      <c r="AK244" s="519">
        <v>0</v>
      </c>
      <c r="AL244" s="519">
        <v>0</v>
      </c>
      <c r="AM244" s="519">
        <v>0</v>
      </c>
      <c r="AN244" s="519">
        <v>0</v>
      </c>
      <c r="AO244" s="519">
        <v>0</v>
      </c>
      <c r="AP244" s="519">
        <v>0</v>
      </c>
      <c r="AQ244" s="519">
        <v>0</v>
      </c>
      <c r="AR244" s="519">
        <v>0</v>
      </c>
      <c r="AS244" s="519">
        <v>0</v>
      </c>
      <c r="AT244" s="519">
        <v>0</v>
      </c>
      <c r="AU244" s="519">
        <v>0</v>
      </c>
      <c r="AV244" s="519">
        <v>0</v>
      </c>
      <c r="AW244" s="519">
        <v>0</v>
      </c>
      <c r="AX244" s="519">
        <v>0</v>
      </c>
      <c r="AY244" s="519">
        <v>0</v>
      </c>
      <c r="AZ244" s="519">
        <v>10000</v>
      </c>
      <c r="BA244" s="519">
        <v>0</v>
      </c>
      <c r="BB244" s="519">
        <v>0</v>
      </c>
      <c r="BC244" s="519">
        <v>0</v>
      </c>
      <c r="BD244" s="519">
        <v>0</v>
      </c>
      <c r="BE244" s="519">
        <v>0</v>
      </c>
      <c r="BF244" s="519">
        <v>0</v>
      </c>
      <c r="BG244" s="519">
        <v>0</v>
      </c>
      <c r="BH244" s="519">
        <v>0</v>
      </c>
      <c r="BI244" s="519">
        <v>0</v>
      </c>
      <c r="BJ244" s="519">
        <v>0</v>
      </c>
      <c r="BK244" s="519">
        <v>0</v>
      </c>
      <c r="BL244" s="519">
        <v>0</v>
      </c>
      <c r="BM244" s="519">
        <v>0</v>
      </c>
      <c r="BN244" s="519">
        <v>0</v>
      </c>
      <c r="BO244" s="519">
        <v>0</v>
      </c>
      <c r="BP244" s="519">
        <v>0</v>
      </c>
      <c r="BQ244" s="519">
        <v>0</v>
      </c>
      <c r="BR244" s="519">
        <v>0</v>
      </c>
      <c r="BS244" s="519">
        <v>0</v>
      </c>
      <c r="BT244" s="519">
        <v>0</v>
      </c>
      <c r="BU244" s="519">
        <v>0</v>
      </c>
      <c r="BV244" s="519">
        <v>0</v>
      </c>
      <c r="BW244" s="519">
        <v>0</v>
      </c>
      <c r="BX244" s="519">
        <v>0</v>
      </c>
      <c r="BY244" s="519">
        <v>0</v>
      </c>
      <c r="BZ244" s="519">
        <v>0</v>
      </c>
      <c r="CA244" s="519">
        <v>0</v>
      </c>
      <c r="CB244" s="519">
        <v>0</v>
      </c>
      <c r="CC244" s="519">
        <v>0</v>
      </c>
      <c r="CD244" s="519">
        <v>0</v>
      </c>
      <c r="CE244" s="519">
        <v>0</v>
      </c>
      <c r="CF244" s="519">
        <v>0</v>
      </c>
      <c r="CG244" s="519">
        <v>0</v>
      </c>
      <c r="CH244" s="519">
        <v>0</v>
      </c>
      <c r="CI244" s="519">
        <v>0</v>
      </c>
      <c r="CJ244" s="519">
        <v>0</v>
      </c>
      <c r="CK244" s="519">
        <v>0</v>
      </c>
      <c r="CL244" s="519">
        <v>0</v>
      </c>
      <c r="CM244" s="519">
        <v>0</v>
      </c>
      <c r="CN244" s="519">
        <v>0</v>
      </c>
      <c r="CO244" s="519">
        <v>0</v>
      </c>
      <c r="CP244" s="519">
        <v>0</v>
      </c>
      <c r="CQ244" s="519">
        <v>0</v>
      </c>
      <c r="CR244" s="519">
        <v>0</v>
      </c>
      <c r="CS244" s="519">
        <v>0</v>
      </c>
      <c r="CT244" s="519">
        <v>0</v>
      </c>
      <c r="CU244" s="519">
        <v>0</v>
      </c>
      <c r="CV244" s="519">
        <v>0</v>
      </c>
      <c r="CW244" s="519">
        <v>0</v>
      </c>
      <c r="CX244" s="519">
        <v>0</v>
      </c>
      <c r="CY244" s="519">
        <v>0</v>
      </c>
      <c r="CZ244" s="519">
        <v>0</v>
      </c>
      <c r="DA244" s="519">
        <v>0</v>
      </c>
      <c r="DB244" s="519">
        <v>0</v>
      </c>
      <c r="DC244" s="519">
        <v>0</v>
      </c>
      <c r="DD244" s="519">
        <v>0</v>
      </c>
      <c r="DE244" s="519">
        <v>0</v>
      </c>
      <c r="DF244" s="519">
        <v>0</v>
      </c>
      <c r="DG244" s="519">
        <v>0</v>
      </c>
      <c r="DH244" s="519">
        <v>0</v>
      </c>
      <c r="DI244" s="519">
        <v>0</v>
      </c>
      <c r="DJ244" s="519">
        <v>0</v>
      </c>
      <c r="DK244" s="519">
        <v>0</v>
      </c>
      <c r="DL244" s="519">
        <v>0</v>
      </c>
      <c r="DM244" s="519">
        <v>0</v>
      </c>
      <c r="DN244" s="519">
        <v>0</v>
      </c>
      <c r="DO244" s="519">
        <v>0</v>
      </c>
      <c r="DP244" s="519">
        <v>0</v>
      </c>
      <c r="DQ244" s="519">
        <v>0</v>
      </c>
      <c r="DR244" s="519">
        <v>0</v>
      </c>
      <c r="DS244" s="519">
        <v>0</v>
      </c>
      <c r="DT244" s="519">
        <v>0</v>
      </c>
      <c r="DU244" s="519">
        <v>0</v>
      </c>
      <c r="DV244" s="519">
        <v>0</v>
      </c>
      <c r="DW244" s="519">
        <v>0</v>
      </c>
      <c r="DX244" s="519">
        <v>0</v>
      </c>
      <c r="DY244" s="131"/>
      <c r="DZ244" s="337"/>
      <c r="EA244" s="519" t="s">
        <v>1062</v>
      </c>
      <c r="EB244" s="519" t="s">
        <v>1059</v>
      </c>
      <c r="EC244" s="519">
        <v>7</v>
      </c>
      <c r="ED244" s="521" t="str">
        <f t="shared" si="11"/>
        <v>SDN200107</v>
      </c>
      <c r="EE244" s="519">
        <v>10000</v>
      </c>
      <c r="EF244" s="519">
        <v>10000</v>
      </c>
      <c r="EG244" s="519">
        <v>10000</v>
      </c>
      <c r="EH244" s="519">
        <v>10000</v>
      </c>
      <c r="EI244" s="519">
        <v>10000</v>
      </c>
      <c r="EJ244" s="519">
        <v>10000</v>
      </c>
      <c r="EK244" s="519">
        <v>10000</v>
      </c>
      <c r="EL244" s="519">
        <v>10000</v>
      </c>
      <c r="EM244" s="519">
        <v>10000</v>
      </c>
      <c r="EN244" s="519">
        <v>10000</v>
      </c>
      <c r="EO244" s="519">
        <v>10000</v>
      </c>
      <c r="EP244" s="519">
        <v>10000</v>
      </c>
      <c r="EQ244" s="519">
        <v>10000</v>
      </c>
      <c r="ER244" s="519">
        <v>10000</v>
      </c>
      <c r="ES244" s="519">
        <v>10000</v>
      </c>
      <c r="ET244" s="519">
        <v>10000</v>
      </c>
      <c r="EU244" s="519">
        <v>10000</v>
      </c>
      <c r="EV244" s="519">
        <v>10000</v>
      </c>
      <c r="EW244" s="519">
        <v>10000</v>
      </c>
      <c r="EX244" s="519">
        <v>10000</v>
      </c>
      <c r="EY244" s="519">
        <v>10000</v>
      </c>
      <c r="EZ244" s="519">
        <v>10000</v>
      </c>
      <c r="FA244" s="519">
        <v>10000</v>
      </c>
      <c r="FB244" s="519">
        <v>10000</v>
      </c>
      <c r="FC244" s="519">
        <v>10000</v>
      </c>
      <c r="FD244" s="519">
        <v>10000</v>
      </c>
      <c r="FE244" s="519">
        <v>10000</v>
      </c>
      <c r="FF244" s="519">
        <v>10000</v>
      </c>
      <c r="FG244" s="519">
        <v>10000</v>
      </c>
      <c r="FH244" s="519">
        <v>10000</v>
      </c>
      <c r="FI244" s="519">
        <v>10000</v>
      </c>
      <c r="FJ244" s="519">
        <v>10000</v>
      </c>
      <c r="FK244" s="519">
        <v>10000</v>
      </c>
      <c r="FL244" s="519">
        <v>10000</v>
      </c>
      <c r="FM244" s="519">
        <v>10000</v>
      </c>
      <c r="FN244" s="519">
        <v>0</v>
      </c>
      <c r="FO244" s="519">
        <v>0</v>
      </c>
      <c r="FP244" s="519">
        <v>0</v>
      </c>
      <c r="FQ244" s="519">
        <v>0</v>
      </c>
      <c r="FR244" s="519">
        <v>0</v>
      </c>
      <c r="FS244" s="519">
        <v>0</v>
      </c>
      <c r="FT244" s="519">
        <v>0</v>
      </c>
      <c r="FU244" s="519">
        <v>0</v>
      </c>
      <c r="FV244" s="519">
        <v>0</v>
      </c>
      <c r="FW244" s="519">
        <v>0</v>
      </c>
      <c r="FX244" s="519">
        <v>0</v>
      </c>
      <c r="FY244" s="519">
        <v>0</v>
      </c>
      <c r="FZ244" s="519">
        <v>0</v>
      </c>
      <c r="GA244" s="519">
        <v>0</v>
      </c>
      <c r="GB244" s="519">
        <v>0</v>
      </c>
      <c r="GC244" s="519">
        <v>0</v>
      </c>
      <c r="GD244" s="519">
        <v>0</v>
      </c>
      <c r="GE244" s="519">
        <v>0</v>
      </c>
      <c r="GF244" s="519">
        <v>0</v>
      </c>
      <c r="GG244" s="519">
        <v>0</v>
      </c>
      <c r="GH244" s="519">
        <v>0</v>
      </c>
      <c r="GI244" s="519">
        <v>0</v>
      </c>
      <c r="GJ244" s="519">
        <v>0</v>
      </c>
      <c r="GK244" s="519">
        <v>0</v>
      </c>
      <c r="GL244" s="519">
        <v>0</v>
      </c>
      <c r="GM244" s="519">
        <v>0</v>
      </c>
      <c r="GN244" s="519">
        <v>0</v>
      </c>
      <c r="GO244" s="519">
        <v>0</v>
      </c>
      <c r="GP244" s="519">
        <v>0</v>
      </c>
      <c r="GQ244" s="519">
        <v>0</v>
      </c>
      <c r="GR244" s="519">
        <v>0</v>
      </c>
      <c r="GS244" s="519">
        <v>0</v>
      </c>
      <c r="GT244" s="519">
        <v>0</v>
      </c>
      <c r="GU244" s="519">
        <v>0</v>
      </c>
      <c r="GV244" s="519">
        <v>0</v>
      </c>
      <c r="GW244" s="519">
        <v>0</v>
      </c>
      <c r="GX244" s="519">
        <v>0</v>
      </c>
      <c r="GY244" s="519">
        <v>0</v>
      </c>
      <c r="GZ244" s="519">
        <v>0</v>
      </c>
      <c r="HA244" s="519">
        <v>0</v>
      </c>
      <c r="HB244" s="519">
        <v>0</v>
      </c>
      <c r="HC244" s="519">
        <v>0</v>
      </c>
      <c r="HD244" s="519">
        <v>0</v>
      </c>
      <c r="HE244" s="519">
        <v>0</v>
      </c>
      <c r="HF244" s="519">
        <v>0</v>
      </c>
      <c r="HG244" s="519">
        <v>0</v>
      </c>
      <c r="HH244" s="519">
        <v>0</v>
      </c>
      <c r="HI244" s="519">
        <v>0</v>
      </c>
      <c r="HJ244" s="519">
        <v>0</v>
      </c>
      <c r="HK244" s="519">
        <v>0</v>
      </c>
      <c r="HL244" s="519">
        <v>0</v>
      </c>
      <c r="HM244" s="519">
        <v>0</v>
      </c>
      <c r="HN244" s="519">
        <v>0</v>
      </c>
      <c r="HO244" s="519">
        <v>0</v>
      </c>
      <c r="HP244" s="519">
        <v>0</v>
      </c>
      <c r="HQ244" s="519">
        <v>0</v>
      </c>
      <c r="HR244" s="519">
        <v>0</v>
      </c>
      <c r="HS244" s="519">
        <v>0</v>
      </c>
      <c r="HT244" s="519">
        <v>0</v>
      </c>
      <c r="HU244" s="519">
        <v>0</v>
      </c>
      <c r="HV244" s="519">
        <v>0</v>
      </c>
      <c r="HW244" s="519">
        <v>0</v>
      </c>
      <c r="HX244" s="519">
        <v>0</v>
      </c>
      <c r="HY244" s="519">
        <v>0</v>
      </c>
      <c r="HZ244" s="519">
        <v>0</v>
      </c>
      <c r="IA244" s="519">
        <v>0</v>
      </c>
      <c r="IB244" s="519">
        <v>0</v>
      </c>
      <c r="IC244" s="519">
        <v>0</v>
      </c>
      <c r="ID244" s="519">
        <v>0</v>
      </c>
      <c r="IE244" s="519">
        <v>0</v>
      </c>
      <c r="IF244" s="519">
        <v>0</v>
      </c>
      <c r="IG244" s="519">
        <v>0</v>
      </c>
      <c r="IH244" s="519">
        <v>0</v>
      </c>
      <c r="II244" s="519">
        <v>0</v>
      </c>
      <c r="IJ244" s="519">
        <v>0</v>
      </c>
      <c r="IK244" s="519">
        <v>0</v>
      </c>
    </row>
    <row r="245" spans="1:245" hidden="1">
      <c r="A245" s="337"/>
      <c r="B245" s="519" t="s">
        <v>1058</v>
      </c>
      <c r="C245" s="519"/>
      <c r="D245" s="519"/>
      <c r="E245" s="519"/>
      <c r="F245" s="519">
        <v>1</v>
      </c>
      <c r="G245" s="519"/>
      <c r="H245" s="519">
        <v>24</v>
      </c>
      <c r="I245" s="519">
        <v>3</v>
      </c>
      <c r="J245" s="519" t="str">
        <f t="shared" si="12"/>
        <v>SDN10012403</v>
      </c>
      <c r="K245" s="519">
        <v>970</v>
      </c>
      <c r="M245" s="337"/>
      <c r="N245" s="519" t="s">
        <v>1062</v>
      </c>
      <c r="O245" s="519" t="s">
        <v>1059</v>
      </c>
      <c r="P245" s="519">
        <v>8</v>
      </c>
      <c r="Q245" s="183" t="str">
        <f t="shared" si="10"/>
        <v>SDN200108</v>
      </c>
      <c r="R245" s="519">
        <v>0</v>
      </c>
      <c r="S245" s="519">
        <v>0</v>
      </c>
      <c r="T245" s="519">
        <v>0</v>
      </c>
      <c r="U245" s="519">
        <v>0</v>
      </c>
      <c r="V245" s="519">
        <v>0</v>
      </c>
      <c r="W245" s="519">
        <v>0</v>
      </c>
      <c r="X245" s="519">
        <v>0</v>
      </c>
      <c r="Y245" s="519">
        <v>0</v>
      </c>
      <c r="Z245" s="519">
        <v>0</v>
      </c>
      <c r="AA245" s="519">
        <v>0</v>
      </c>
      <c r="AB245" s="519">
        <v>0</v>
      </c>
      <c r="AC245" s="519">
        <v>0</v>
      </c>
      <c r="AD245" s="519">
        <v>0</v>
      </c>
      <c r="AE245" s="519">
        <v>0</v>
      </c>
      <c r="AF245" s="519">
        <v>0</v>
      </c>
      <c r="AG245" s="519">
        <v>0</v>
      </c>
      <c r="AH245" s="519">
        <v>0</v>
      </c>
      <c r="AI245" s="519">
        <v>0</v>
      </c>
      <c r="AJ245" s="519">
        <v>0</v>
      </c>
      <c r="AK245" s="519">
        <v>0</v>
      </c>
      <c r="AL245" s="519">
        <v>0</v>
      </c>
      <c r="AM245" s="519">
        <v>0</v>
      </c>
      <c r="AN245" s="519">
        <v>0</v>
      </c>
      <c r="AO245" s="519">
        <v>0</v>
      </c>
      <c r="AP245" s="519">
        <v>0</v>
      </c>
      <c r="AQ245" s="519">
        <v>0</v>
      </c>
      <c r="AR245" s="519">
        <v>0</v>
      </c>
      <c r="AS245" s="519">
        <v>0</v>
      </c>
      <c r="AT245" s="519">
        <v>0</v>
      </c>
      <c r="AU245" s="519">
        <v>0</v>
      </c>
      <c r="AV245" s="519">
        <v>0</v>
      </c>
      <c r="AW245" s="519">
        <v>0</v>
      </c>
      <c r="AX245" s="519">
        <v>0</v>
      </c>
      <c r="AY245" s="519">
        <v>0</v>
      </c>
      <c r="AZ245" s="519">
        <v>10000</v>
      </c>
      <c r="BA245" s="519">
        <v>0</v>
      </c>
      <c r="BB245" s="519">
        <v>0</v>
      </c>
      <c r="BC245" s="519">
        <v>0</v>
      </c>
      <c r="BD245" s="519">
        <v>0</v>
      </c>
      <c r="BE245" s="519">
        <v>0</v>
      </c>
      <c r="BF245" s="519">
        <v>0</v>
      </c>
      <c r="BG245" s="519">
        <v>0</v>
      </c>
      <c r="BH245" s="519">
        <v>0</v>
      </c>
      <c r="BI245" s="519">
        <v>0</v>
      </c>
      <c r="BJ245" s="519">
        <v>0</v>
      </c>
      <c r="BK245" s="519">
        <v>0</v>
      </c>
      <c r="BL245" s="519">
        <v>0</v>
      </c>
      <c r="BM245" s="519">
        <v>0</v>
      </c>
      <c r="BN245" s="519">
        <v>0</v>
      </c>
      <c r="BO245" s="519">
        <v>0</v>
      </c>
      <c r="BP245" s="519">
        <v>0</v>
      </c>
      <c r="BQ245" s="519">
        <v>0</v>
      </c>
      <c r="BR245" s="519">
        <v>0</v>
      </c>
      <c r="BS245" s="519">
        <v>0</v>
      </c>
      <c r="BT245" s="519">
        <v>0</v>
      </c>
      <c r="BU245" s="519">
        <v>0</v>
      </c>
      <c r="BV245" s="519">
        <v>0</v>
      </c>
      <c r="BW245" s="519">
        <v>0</v>
      </c>
      <c r="BX245" s="519">
        <v>0</v>
      </c>
      <c r="BY245" s="519">
        <v>0</v>
      </c>
      <c r="BZ245" s="519">
        <v>0</v>
      </c>
      <c r="CA245" s="519">
        <v>0</v>
      </c>
      <c r="CB245" s="519">
        <v>0</v>
      </c>
      <c r="CC245" s="519">
        <v>0</v>
      </c>
      <c r="CD245" s="519">
        <v>0</v>
      </c>
      <c r="CE245" s="519">
        <v>0</v>
      </c>
      <c r="CF245" s="519">
        <v>0</v>
      </c>
      <c r="CG245" s="519">
        <v>0</v>
      </c>
      <c r="CH245" s="519">
        <v>0</v>
      </c>
      <c r="CI245" s="519">
        <v>0</v>
      </c>
      <c r="CJ245" s="519">
        <v>0</v>
      </c>
      <c r="CK245" s="519">
        <v>0</v>
      </c>
      <c r="CL245" s="519">
        <v>0</v>
      </c>
      <c r="CM245" s="519">
        <v>0</v>
      </c>
      <c r="CN245" s="519">
        <v>0</v>
      </c>
      <c r="CO245" s="519">
        <v>0</v>
      </c>
      <c r="CP245" s="519">
        <v>0</v>
      </c>
      <c r="CQ245" s="519">
        <v>0</v>
      </c>
      <c r="CR245" s="519">
        <v>0</v>
      </c>
      <c r="CS245" s="519">
        <v>0</v>
      </c>
      <c r="CT245" s="519">
        <v>0</v>
      </c>
      <c r="CU245" s="519">
        <v>0</v>
      </c>
      <c r="CV245" s="519">
        <v>0</v>
      </c>
      <c r="CW245" s="519">
        <v>0</v>
      </c>
      <c r="CX245" s="519">
        <v>0</v>
      </c>
      <c r="CY245" s="519">
        <v>0</v>
      </c>
      <c r="CZ245" s="519">
        <v>0</v>
      </c>
      <c r="DA245" s="519">
        <v>0</v>
      </c>
      <c r="DB245" s="519">
        <v>0</v>
      </c>
      <c r="DC245" s="519">
        <v>0</v>
      </c>
      <c r="DD245" s="519">
        <v>0</v>
      </c>
      <c r="DE245" s="519">
        <v>0</v>
      </c>
      <c r="DF245" s="519">
        <v>0</v>
      </c>
      <c r="DG245" s="519">
        <v>0</v>
      </c>
      <c r="DH245" s="519">
        <v>0</v>
      </c>
      <c r="DI245" s="519">
        <v>0</v>
      </c>
      <c r="DJ245" s="519">
        <v>0</v>
      </c>
      <c r="DK245" s="519">
        <v>0</v>
      </c>
      <c r="DL245" s="519">
        <v>0</v>
      </c>
      <c r="DM245" s="519">
        <v>0</v>
      </c>
      <c r="DN245" s="519">
        <v>0</v>
      </c>
      <c r="DO245" s="519">
        <v>0</v>
      </c>
      <c r="DP245" s="519">
        <v>0</v>
      </c>
      <c r="DQ245" s="519">
        <v>0</v>
      </c>
      <c r="DR245" s="519">
        <v>0</v>
      </c>
      <c r="DS245" s="519">
        <v>0</v>
      </c>
      <c r="DT245" s="519">
        <v>0</v>
      </c>
      <c r="DU245" s="519">
        <v>0</v>
      </c>
      <c r="DV245" s="519">
        <v>0</v>
      </c>
      <c r="DW245" s="519">
        <v>0</v>
      </c>
      <c r="DX245" s="519">
        <v>0</v>
      </c>
      <c r="DY245" s="131"/>
      <c r="DZ245" s="337"/>
      <c r="EA245" s="519" t="s">
        <v>1062</v>
      </c>
      <c r="EB245" s="519" t="s">
        <v>1059</v>
      </c>
      <c r="EC245" s="519">
        <v>8</v>
      </c>
      <c r="ED245" s="521" t="str">
        <f t="shared" si="11"/>
        <v>SDN200108</v>
      </c>
      <c r="EE245" s="519">
        <v>10000</v>
      </c>
      <c r="EF245" s="519">
        <v>10000</v>
      </c>
      <c r="EG245" s="519">
        <v>10000</v>
      </c>
      <c r="EH245" s="519">
        <v>10000</v>
      </c>
      <c r="EI245" s="519">
        <v>10000</v>
      </c>
      <c r="EJ245" s="519">
        <v>10000</v>
      </c>
      <c r="EK245" s="519">
        <v>10000</v>
      </c>
      <c r="EL245" s="519">
        <v>10000</v>
      </c>
      <c r="EM245" s="519">
        <v>10000</v>
      </c>
      <c r="EN245" s="519">
        <v>10000</v>
      </c>
      <c r="EO245" s="519">
        <v>10000</v>
      </c>
      <c r="EP245" s="519">
        <v>10000</v>
      </c>
      <c r="EQ245" s="519">
        <v>10000</v>
      </c>
      <c r="ER245" s="519">
        <v>10000</v>
      </c>
      <c r="ES245" s="519">
        <v>10000</v>
      </c>
      <c r="ET245" s="519">
        <v>10000</v>
      </c>
      <c r="EU245" s="519">
        <v>10000</v>
      </c>
      <c r="EV245" s="519">
        <v>10000</v>
      </c>
      <c r="EW245" s="519">
        <v>10000</v>
      </c>
      <c r="EX245" s="519">
        <v>10000</v>
      </c>
      <c r="EY245" s="519">
        <v>10000</v>
      </c>
      <c r="EZ245" s="519">
        <v>10000</v>
      </c>
      <c r="FA245" s="519">
        <v>10000</v>
      </c>
      <c r="FB245" s="519">
        <v>10000</v>
      </c>
      <c r="FC245" s="519">
        <v>10000</v>
      </c>
      <c r="FD245" s="519">
        <v>10000</v>
      </c>
      <c r="FE245" s="519">
        <v>10000</v>
      </c>
      <c r="FF245" s="519">
        <v>10000</v>
      </c>
      <c r="FG245" s="519">
        <v>10000</v>
      </c>
      <c r="FH245" s="519">
        <v>10000</v>
      </c>
      <c r="FI245" s="519">
        <v>10000</v>
      </c>
      <c r="FJ245" s="519">
        <v>10000</v>
      </c>
      <c r="FK245" s="519">
        <v>10000</v>
      </c>
      <c r="FL245" s="519">
        <v>10000</v>
      </c>
      <c r="FM245" s="519">
        <v>10000</v>
      </c>
      <c r="FN245" s="519">
        <v>0</v>
      </c>
      <c r="FO245" s="519">
        <v>0</v>
      </c>
      <c r="FP245" s="519">
        <v>0</v>
      </c>
      <c r="FQ245" s="519">
        <v>0</v>
      </c>
      <c r="FR245" s="519">
        <v>0</v>
      </c>
      <c r="FS245" s="519">
        <v>0</v>
      </c>
      <c r="FT245" s="519">
        <v>0</v>
      </c>
      <c r="FU245" s="519">
        <v>0</v>
      </c>
      <c r="FV245" s="519">
        <v>0</v>
      </c>
      <c r="FW245" s="519">
        <v>0</v>
      </c>
      <c r="FX245" s="519">
        <v>0</v>
      </c>
      <c r="FY245" s="519">
        <v>0</v>
      </c>
      <c r="FZ245" s="519">
        <v>0</v>
      </c>
      <c r="GA245" s="519">
        <v>0</v>
      </c>
      <c r="GB245" s="519">
        <v>0</v>
      </c>
      <c r="GC245" s="519">
        <v>0</v>
      </c>
      <c r="GD245" s="519">
        <v>0</v>
      </c>
      <c r="GE245" s="519">
        <v>0</v>
      </c>
      <c r="GF245" s="519">
        <v>0</v>
      </c>
      <c r="GG245" s="519">
        <v>0</v>
      </c>
      <c r="GH245" s="519">
        <v>0</v>
      </c>
      <c r="GI245" s="519">
        <v>0</v>
      </c>
      <c r="GJ245" s="519">
        <v>0</v>
      </c>
      <c r="GK245" s="519">
        <v>0</v>
      </c>
      <c r="GL245" s="519">
        <v>0</v>
      </c>
      <c r="GM245" s="519">
        <v>0</v>
      </c>
      <c r="GN245" s="519">
        <v>0</v>
      </c>
      <c r="GO245" s="519">
        <v>0</v>
      </c>
      <c r="GP245" s="519">
        <v>0</v>
      </c>
      <c r="GQ245" s="519">
        <v>0</v>
      </c>
      <c r="GR245" s="519">
        <v>0</v>
      </c>
      <c r="GS245" s="519">
        <v>0</v>
      </c>
      <c r="GT245" s="519">
        <v>0</v>
      </c>
      <c r="GU245" s="519">
        <v>0</v>
      </c>
      <c r="GV245" s="519">
        <v>0</v>
      </c>
      <c r="GW245" s="519">
        <v>0</v>
      </c>
      <c r="GX245" s="519">
        <v>0</v>
      </c>
      <c r="GY245" s="519">
        <v>0</v>
      </c>
      <c r="GZ245" s="519">
        <v>0</v>
      </c>
      <c r="HA245" s="519">
        <v>0</v>
      </c>
      <c r="HB245" s="519">
        <v>0</v>
      </c>
      <c r="HC245" s="519">
        <v>0</v>
      </c>
      <c r="HD245" s="519">
        <v>0</v>
      </c>
      <c r="HE245" s="519">
        <v>0</v>
      </c>
      <c r="HF245" s="519">
        <v>0</v>
      </c>
      <c r="HG245" s="519">
        <v>0</v>
      </c>
      <c r="HH245" s="519">
        <v>0</v>
      </c>
      <c r="HI245" s="519">
        <v>0</v>
      </c>
      <c r="HJ245" s="519">
        <v>0</v>
      </c>
      <c r="HK245" s="519">
        <v>0</v>
      </c>
      <c r="HL245" s="519">
        <v>0</v>
      </c>
      <c r="HM245" s="519">
        <v>0</v>
      </c>
      <c r="HN245" s="519">
        <v>0</v>
      </c>
      <c r="HO245" s="519">
        <v>0</v>
      </c>
      <c r="HP245" s="519">
        <v>0</v>
      </c>
      <c r="HQ245" s="519">
        <v>0</v>
      </c>
      <c r="HR245" s="519">
        <v>0</v>
      </c>
      <c r="HS245" s="519">
        <v>0</v>
      </c>
      <c r="HT245" s="519">
        <v>0</v>
      </c>
      <c r="HU245" s="519">
        <v>0</v>
      </c>
      <c r="HV245" s="519">
        <v>0</v>
      </c>
      <c r="HW245" s="519">
        <v>0</v>
      </c>
      <c r="HX245" s="519">
        <v>0</v>
      </c>
      <c r="HY245" s="519">
        <v>0</v>
      </c>
      <c r="HZ245" s="519">
        <v>0</v>
      </c>
      <c r="IA245" s="519">
        <v>0</v>
      </c>
      <c r="IB245" s="519">
        <v>0</v>
      </c>
      <c r="IC245" s="519">
        <v>0</v>
      </c>
      <c r="ID245" s="519">
        <v>0</v>
      </c>
      <c r="IE245" s="519">
        <v>0</v>
      </c>
      <c r="IF245" s="519">
        <v>0</v>
      </c>
      <c r="IG245" s="519">
        <v>0</v>
      </c>
      <c r="IH245" s="519">
        <v>0</v>
      </c>
      <c r="II245" s="519">
        <v>0</v>
      </c>
      <c r="IJ245" s="519">
        <v>0</v>
      </c>
      <c r="IK245" s="519">
        <v>0</v>
      </c>
    </row>
    <row r="246" spans="1:245" hidden="1">
      <c r="A246" s="337"/>
      <c r="B246" s="519" t="s">
        <v>1058</v>
      </c>
      <c r="C246" s="519"/>
      <c r="D246" s="519"/>
      <c r="E246" s="519"/>
      <c r="F246" s="519">
        <v>1</v>
      </c>
      <c r="G246" s="519"/>
      <c r="H246" s="519">
        <v>24</v>
      </c>
      <c r="I246" s="519">
        <v>4</v>
      </c>
      <c r="J246" s="519" t="str">
        <f t="shared" si="12"/>
        <v>SDN10012404</v>
      </c>
      <c r="K246" s="519">
        <v>970</v>
      </c>
      <c r="M246" s="337"/>
      <c r="N246" s="519" t="s">
        <v>1062</v>
      </c>
      <c r="O246" s="519" t="s">
        <v>1059</v>
      </c>
      <c r="P246" s="519">
        <v>9</v>
      </c>
      <c r="Q246" s="183" t="str">
        <f t="shared" si="10"/>
        <v>SDN200109</v>
      </c>
      <c r="R246" s="519">
        <v>0</v>
      </c>
      <c r="S246" s="519">
        <v>0</v>
      </c>
      <c r="T246" s="519">
        <v>0</v>
      </c>
      <c r="U246" s="519">
        <v>0</v>
      </c>
      <c r="V246" s="519">
        <v>0</v>
      </c>
      <c r="W246" s="519">
        <v>0</v>
      </c>
      <c r="X246" s="519">
        <v>0</v>
      </c>
      <c r="Y246" s="519">
        <v>0</v>
      </c>
      <c r="Z246" s="519">
        <v>0</v>
      </c>
      <c r="AA246" s="519">
        <v>0</v>
      </c>
      <c r="AB246" s="519">
        <v>0</v>
      </c>
      <c r="AC246" s="519">
        <v>0</v>
      </c>
      <c r="AD246" s="519">
        <v>0</v>
      </c>
      <c r="AE246" s="519">
        <v>0</v>
      </c>
      <c r="AF246" s="519">
        <v>0</v>
      </c>
      <c r="AG246" s="519">
        <v>0</v>
      </c>
      <c r="AH246" s="519">
        <v>0</v>
      </c>
      <c r="AI246" s="519">
        <v>0</v>
      </c>
      <c r="AJ246" s="519">
        <v>0</v>
      </c>
      <c r="AK246" s="519">
        <v>0</v>
      </c>
      <c r="AL246" s="519">
        <v>0</v>
      </c>
      <c r="AM246" s="519">
        <v>0</v>
      </c>
      <c r="AN246" s="519">
        <v>0</v>
      </c>
      <c r="AO246" s="519">
        <v>0</v>
      </c>
      <c r="AP246" s="519">
        <v>0</v>
      </c>
      <c r="AQ246" s="519">
        <v>0</v>
      </c>
      <c r="AR246" s="519">
        <v>0</v>
      </c>
      <c r="AS246" s="519">
        <v>0</v>
      </c>
      <c r="AT246" s="519">
        <v>0</v>
      </c>
      <c r="AU246" s="519">
        <v>0</v>
      </c>
      <c r="AV246" s="519">
        <v>0</v>
      </c>
      <c r="AW246" s="519">
        <v>0</v>
      </c>
      <c r="AX246" s="519">
        <v>0</v>
      </c>
      <c r="AY246" s="519">
        <v>0</v>
      </c>
      <c r="AZ246" s="519">
        <v>10000</v>
      </c>
      <c r="BA246" s="519">
        <v>0</v>
      </c>
      <c r="BB246" s="519">
        <v>0</v>
      </c>
      <c r="BC246" s="519">
        <v>0</v>
      </c>
      <c r="BD246" s="519">
        <v>0</v>
      </c>
      <c r="BE246" s="519">
        <v>0</v>
      </c>
      <c r="BF246" s="519">
        <v>0</v>
      </c>
      <c r="BG246" s="519">
        <v>0</v>
      </c>
      <c r="BH246" s="519">
        <v>0</v>
      </c>
      <c r="BI246" s="519">
        <v>0</v>
      </c>
      <c r="BJ246" s="519">
        <v>0</v>
      </c>
      <c r="BK246" s="519">
        <v>0</v>
      </c>
      <c r="BL246" s="519">
        <v>0</v>
      </c>
      <c r="BM246" s="519">
        <v>0</v>
      </c>
      <c r="BN246" s="519">
        <v>0</v>
      </c>
      <c r="BO246" s="519">
        <v>0</v>
      </c>
      <c r="BP246" s="519">
        <v>0</v>
      </c>
      <c r="BQ246" s="519">
        <v>0</v>
      </c>
      <c r="BR246" s="519">
        <v>0</v>
      </c>
      <c r="BS246" s="519">
        <v>0</v>
      </c>
      <c r="BT246" s="519">
        <v>0</v>
      </c>
      <c r="BU246" s="519">
        <v>0</v>
      </c>
      <c r="BV246" s="519">
        <v>0</v>
      </c>
      <c r="BW246" s="519">
        <v>0</v>
      </c>
      <c r="BX246" s="519">
        <v>0</v>
      </c>
      <c r="BY246" s="519">
        <v>0</v>
      </c>
      <c r="BZ246" s="519">
        <v>0</v>
      </c>
      <c r="CA246" s="519">
        <v>0</v>
      </c>
      <c r="CB246" s="519">
        <v>0</v>
      </c>
      <c r="CC246" s="519">
        <v>0</v>
      </c>
      <c r="CD246" s="519">
        <v>0</v>
      </c>
      <c r="CE246" s="519">
        <v>0</v>
      </c>
      <c r="CF246" s="519">
        <v>0</v>
      </c>
      <c r="CG246" s="519">
        <v>0</v>
      </c>
      <c r="CH246" s="519">
        <v>0</v>
      </c>
      <c r="CI246" s="519">
        <v>0</v>
      </c>
      <c r="CJ246" s="519">
        <v>0</v>
      </c>
      <c r="CK246" s="519">
        <v>0</v>
      </c>
      <c r="CL246" s="519">
        <v>0</v>
      </c>
      <c r="CM246" s="519">
        <v>0</v>
      </c>
      <c r="CN246" s="519">
        <v>0</v>
      </c>
      <c r="CO246" s="519">
        <v>0</v>
      </c>
      <c r="CP246" s="519">
        <v>0</v>
      </c>
      <c r="CQ246" s="519">
        <v>0</v>
      </c>
      <c r="CR246" s="519">
        <v>0</v>
      </c>
      <c r="CS246" s="519">
        <v>0</v>
      </c>
      <c r="CT246" s="519">
        <v>0</v>
      </c>
      <c r="CU246" s="519">
        <v>0</v>
      </c>
      <c r="CV246" s="519">
        <v>0</v>
      </c>
      <c r="CW246" s="519">
        <v>0</v>
      </c>
      <c r="CX246" s="519">
        <v>0</v>
      </c>
      <c r="CY246" s="519">
        <v>0</v>
      </c>
      <c r="CZ246" s="519">
        <v>0</v>
      </c>
      <c r="DA246" s="519">
        <v>0</v>
      </c>
      <c r="DB246" s="519">
        <v>0</v>
      </c>
      <c r="DC246" s="519">
        <v>0</v>
      </c>
      <c r="DD246" s="519">
        <v>0</v>
      </c>
      <c r="DE246" s="519">
        <v>0</v>
      </c>
      <c r="DF246" s="519">
        <v>0</v>
      </c>
      <c r="DG246" s="519">
        <v>0</v>
      </c>
      <c r="DH246" s="519">
        <v>0</v>
      </c>
      <c r="DI246" s="519">
        <v>0</v>
      </c>
      <c r="DJ246" s="519">
        <v>0</v>
      </c>
      <c r="DK246" s="519">
        <v>0</v>
      </c>
      <c r="DL246" s="519">
        <v>0</v>
      </c>
      <c r="DM246" s="519">
        <v>0</v>
      </c>
      <c r="DN246" s="519">
        <v>0</v>
      </c>
      <c r="DO246" s="519">
        <v>0</v>
      </c>
      <c r="DP246" s="519">
        <v>0</v>
      </c>
      <c r="DQ246" s="519">
        <v>0</v>
      </c>
      <c r="DR246" s="519">
        <v>0</v>
      </c>
      <c r="DS246" s="519">
        <v>0</v>
      </c>
      <c r="DT246" s="519">
        <v>0</v>
      </c>
      <c r="DU246" s="519">
        <v>0</v>
      </c>
      <c r="DV246" s="519">
        <v>0</v>
      </c>
      <c r="DW246" s="519">
        <v>0</v>
      </c>
      <c r="DX246" s="519">
        <v>0</v>
      </c>
      <c r="DY246" s="131"/>
      <c r="DZ246" s="337"/>
      <c r="EA246" s="519" t="s">
        <v>1062</v>
      </c>
      <c r="EB246" s="519" t="s">
        <v>1059</v>
      </c>
      <c r="EC246" s="519">
        <v>9</v>
      </c>
      <c r="ED246" s="521" t="str">
        <f t="shared" si="11"/>
        <v>SDN200109</v>
      </c>
      <c r="EE246" s="519">
        <v>10000</v>
      </c>
      <c r="EF246" s="519">
        <v>10000</v>
      </c>
      <c r="EG246" s="519">
        <v>10000</v>
      </c>
      <c r="EH246" s="519">
        <v>10000</v>
      </c>
      <c r="EI246" s="519">
        <v>10000</v>
      </c>
      <c r="EJ246" s="519">
        <v>10000</v>
      </c>
      <c r="EK246" s="519">
        <v>10000</v>
      </c>
      <c r="EL246" s="519">
        <v>10000</v>
      </c>
      <c r="EM246" s="519">
        <v>10000</v>
      </c>
      <c r="EN246" s="519">
        <v>10000</v>
      </c>
      <c r="EO246" s="519">
        <v>10000</v>
      </c>
      <c r="EP246" s="519">
        <v>10000</v>
      </c>
      <c r="EQ246" s="519">
        <v>10000</v>
      </c>
      <c r="ER246" s="519">
        <v>10000</v>
      </c>
      <c r="ES246" s="519">
        <v>10000</v>
      </c>
      <c r="ET246" s="519">
        <v>10000</v>
      </c>
      <c r="EU246" s="519">
        <v>10000</v>
      </c>
      <c r="EV246" s="519">
        <v>10000</v>
      </c>
      <c r="EW246" s="519">
        <v>10000</v>
      </c>
      <c r="EX246" s="519">
        <v>10000</v>
      </c>
      <c r="EY246" s="519">
        <v>10000</v>
      </c>
      <c r="EZ246" s="519">
        <v>10000</v>
      </c>
      <c r="FA246" s="519">
        <v>10000</v>
      </c>
      <c r="FB246" s="519">
        <v>10000</v>
      </c>
      <c r="FC246" s="519">
        <v>10000</v>
      </c>
      <c r="FD246" s="519">
        <v>10000</v>
      </c>
      <c r="FE246" s="519">
        <v>10000</v>
      </c>
      <c r="FF246" s="519">
        <v>10000</v>
      </c>
      <c r="FG246" s="519">
        <v>10000</v>
      </c>
      <c r="FH246" s="519">
        <v>10000</v>
      </c>
      <c r="FI246" s="519">
        <v>10000</v>
      </c>
      <c r="FJ246" s="519">
        <v>10000</v>
      </c>
      <c r="FK246" s="519">
        <v>10000</v>
      </c>
      <c r="FL246" s="519">
        <v>10000</v>
      </c>
      <c r="FM246" s="519">
        <v>10000</v>
      </c>
      <c r="FN246" s="519">
        <v>0</v>
      </c>
      <c r="FO246" s="519">
        <v>0</v>
      </c>
      <c r="FP246" s="519">
        <v>0</v>
      </c>
      <c r="FQ246" s="519">
        <v>0</v>
      </c>
      <c r="FR246" s="519">
        <v>0</v>
      </c>
      <c r="FS246" s="519">
        <v>0</v>
      </c>
      <c r="FT246" s="519">
        <v>0</v>
      </c>
      <c r="FU246" s="519">
        <v>0</v>
      </c>
      <c r="FV246" s="519">
        <v>0</v>
      </c>
      <c r="FW246" s="519">
        <v>0</v>
      </c>
      <c r="FX246" s="519">
        <v>0</v>
      </c>
      <c r="FY246" s="519">
        <v>0</v>
      </c>
      <c r="FZ246" s="519">
        <v>0</v>
      </c>
      <c r="GA246" s="519">
        <v>0</v>
      </c>
      <c r="GB246" s="519">
        <v>0</v>
      </c>
      <c r="GC246" s="519">
        <v>0</v>
      </c>
      <c r="GD246" s="519">
        <v>0</v>
      </c>
      <c r="GE246" s="519">
        <v>0</v>
      </c>
      <c r="GF246" s="519">
        <v>0</v>
      </c>
      <c r="GG246" s="519">
        <v>0</v>
      </c>
      <c r="GH246" s="519">
        <v>0</v>
      </c>
      <c r="GI246" s="519">
        <v>0</v>
      </c>
      <c r="GJ246" s="519">
        <v>0</v>
      </c>
      <c r="GK246" s="519">
        <v>0</v>
      </c>
      <c r="GL246" s="519">
        <v>0</v>
      </c>
      <c r="GM246" s="519">
        <v>0</v>
      </c>
      <c r="GN246" s="519">
        <v>0</v>
      </c>
      <c r="GO246" s="519">
        <v>0</v>
      </c>
      <c r="GP246" s="519">
        <v>0</v>
      </c>
      <c r="GQ246" s="519">
        <v>0</v>
      </c>
      <c r="GR246" s="519">
        <v>0</v>
      </c>
      <c r="GS246" s="519">
        <v>0</v>
      </c>
      <c r="GT246" s="519">
        <v>0</v>
      </c>
      <c r="GU246" s="519">
        <v>0</v>
      </c>
      <c r="GV246" s="519">
        <v>0</v>
      </c>
      <c r="GW246" s="519">
        <v>0</v>
      </c>
      <c r="GX246" s="519">
        <v>0</v>
      </c>
      <c r="GY246" s="519">
        <v>0</v>
      </c>
      <c r="GZ246" s="519">
        <v>0</v>
      </c>
      <c r="HA246" s="519">
        <v>0</v>
      </c>
      <c r="HB246" s="519">
        <v>0</v>
      </c>
      <c r="HC246" s="519">
        <v>0</v>
      </c>
      <c r="HD246" s="519">
        <v>0</v>
      </c>
      <c r="HE246" s="519">
        <v>0</v>
      </c>
      <c r="HF246" s="519">
        <v>0</v>
      </c>
      <c r="HG246" s="519">
        <v>0</v>
      </c>
      <c r="HH246" s="519">
        <v>0</v>
      </c>
      <c r="HI246" s="519">
        <v>0</v>
      </c>
      <c r="HJ246" s="519">
        <v>0</v>
      </c>
      <c r="HK246" s="519">
        <v>0</v>
      </c>
      <c r="HL246" s="519">
        <v>0</v>
      </c>
      <c r="HM246" s="519">
        <v>0</v>
      </c>
      <c r="HN246" s="519">
        <v>0</v>
      </c>
      <c r="HO246" s="519">
        <v>0</v>
      </c>
      <c r="HP246" s="519">
        <v>0</v>
      </c>
      <c r="HQ246" s="519">
        <v>0</v>
      </c>
      <c r="HR246" s="519">
        <v>0</v>
      </c>
      <c r="HS246" s="519">
        <v>0</v>
      </c>
      <c r="HT246" s="519">
        <v>0</v>
      </c>
      <c r="HU246" s="519">
        <v>0</v>
      </c>
      <c r="HV246" s="519">
        <v>0</v>
      </c>
      <c r="HW246" s="519">
        <v>0</v>
      </c>
      <c r="HX246" s="519">
        <v>0</v>
      </c>
      <c r="HY246" s="519">
        <v>0</v>
      </c>
      <c r="HZ246" s="519">
        <v>0</v>
      </c>
      <c r="IA246" s="519">
        <v>0</v>
      </c>
      <c r="IB246" s="519">
        <v>0</v>
      </c>
      <c r="IC246" s="519">
        <v>0</v>
      </c>
      <c r="ID246" s="519">
        <v>0</v>
      </c>
      <c r="IE246" s="519">
        <v>0</v>
      </c>
      <c r="IF246" s="519">
        <v>0</v>
      </c>
      <c r="IG246" s="519">
        <v>0</v>
      </c>
      <c r="IH246" s="519">
        <v>0</v>
      </c>
      <c r="II246" s="519">
        <v>0</v>
      </c>
      <c r="IJ246" s="519">
        <v>0</v>
      </c>
      <c r="IK246" s="519">
        <v>0</v>
      </c>
    </row>
    <row r="247" spans="1:245" hidden="1">
      <c r="A247" s="337"/>
      <c r="B247" s="519" t="s">
        <v>1058</v>
      </c>
      <c r="C247" s="519"/>
      <c r="D247" s="519"/>
      <c r="E247" s="519"/>
      <c r="F247" s="519">
        <v>1</v>
      </c>
      <c r="G247" s="519"/>
      <c r="H247" s="519">
        <v>24</v>
      </c>
      <c r="I247" s="519">
        <v>5</v>
      </c>
      <c r="J247" s="519" t="str">
        <f t="shared" si="12"/>
        <v>SDN10012405</v>
      </c>
      <c r="K247" s="519">
        <v>970</v>
      </c>
      <c r="M247" s="337"/>
      <c r="N247" s="519" t="s">
        <v>1062</v>
      </c>
      <c r="O247" s="519" t="s">
        <v>1059</v>
      </c>
      <c r="P247" s="519">
        <v>10</v>
      </c>
      <c r="Q247" s="183" t="str">
        <f t="shared" si="10"/>
        <v>SDN200110</v>
      </c>
      <c r="R247" s="519">
        <v>0</v>
      </c>
      <c r="S247" s="519">
        <v>0</v>
      </c>
      <c r="T247" s="519">
        <v>0</v>
      </c>
      <c r="U247" s="519">
        <v>0</v>
      </c>
      <c r="V247" s="519">
        <v>0</v>
      </c>
      <c r="W247" s="519">
        <v>0</v>
      </c>
      <c r="X247" s="519">
        <v>0</v>
      </c>
      <c r="Y247" s="519">
        <v>0</v>
      </c>
      <c r="Z247" s="519">
        <v>0</v>
      </c>
      <c r="AA247" s="519">
        <v>0</v>
      </c>
      <c r="AB247" s="519">
        <v>0</v>
      </c>
      <c r="AC247" s="519">
        <v>0</v>
      </c>
      <c r="AD247" s="519">
        <v>0</v>
      </c>
      <c r="AE247" s="519">
        <v>0</v>
      </c>
      <c r="AF247" s="519">
        <v>0</v>
      </c>
      <c r="AG247" s="519">
        <v>0</v>
      </c>
      <c r="AH247" s="519">
        <v>0</v>
      </c>
      <c r="AI247" s="519">
        <v>0</v>
      </c>
      <c r="AJ247" s="519">
        <v>0</v>
      </c>
      <c r="AK247" s="519">
        <v>0</v>
      </c>
      <c r="AL247" s="519">
        <v>0</v>
      </c>
      <c r="AM247" s="519">
        <v>0</v>
      </c>
      <c r="AN247" s="519">
        <v>0</v>
      </c>
      <c r="AO247" s="519">
        <v>0</v>
      </c>
      <c r="AP247" s="519">
        <v>0</v>
      </c>
      <c r="AQ247" s="519">
        <v>0</v>
      </c>
      <c r="AR247" s="519">
        <v>0</v>
      </c>
      <c r="AS247" s="519">
        <v>0</v>
      </c>
      <c r="AT247" s="519">
        <v>0</v>
      </c>
      <c r="AU247" s="519">
        <v>0</v>
      </c>
      <c r="AV247" s="519">
        <v>0</v>
      </c>
      <c r="AW247" s="519">
        <v>0</v>
      </c>
      <c r="AX247" s="519">
        <v>0</v>
      </c>
      <c r="AY247" s="519">
        <v>0</v>
      </c>
      <c r="AZ247" s="519">
        <v>10000</v>
      </c>
      <c r="BA247" s="519">
        <v>0</v>
      </c>
      <c r="BB247" s="519">
        <v>0</v>
      </c>
      <c r="BC247" s="519">
        <v>0</v>
      </c>
      <c r="BD247" s="519">
        <v>0</v>
      </c>
      <c r="BE247" s="519">
        <v>0</v>
      </c>
      <c r="BF247" s="519">
        <v>0</v>
      </c>
      <c r="BG247" s="519">
        <v>0</v>
      </c>
      <c r="BH247" s="519">
        <v>0</v>
      </c>
      <c r="BI247" s="519">
        <v>0</v>
      </c>
      <c r="BJ247" s="519">
        <v>0</v>
      </c>
      <c r="BK247" s="519">
        <v>0</v>
      </c>
      <c r="BL247" s="519">
        <v>0</v>
      </c>
      <c r="BM247" s="519">
        <v>0</v>
      </c>
      <c r="BN247" s="519">
        <v>0</v>
      </c>
      <c r="BO247" s="519">
        <v>0</v>
      </c>
      <c r="BP247" s="519">
        <v>0</v>
      </c>
      <c r="BQ247" s="519">
        <v>0</v>
      </c>
      <c r="BR247" s="519">
        <v>0</v>
      </c>
      <c r="BS247" s="519">
        <v>0</v>
      </c>
      <c r="BT247" s="519">
        <v>0</v>
      </c>
      <c r="BU247" s="519">
        <v>0</v>
      </c>
      <c r="BV247" s="519">
        <v>0</v>
      </c>
      <c r="BW247" s="519">
        <v>0</v>
      </c>
      <c r="BX247" s="519">
        <v>0</v>
      </c>
      <c r="BY247" s="519">
        <v>0</v>
      </c>
      <c r="BZ247" s="519">
        <v>0</v>
      </c>
      <c r="CA247" s="519">
        <v>0</v>
      </c>
      <c r="CB247" s="519">
        <v>0</v>
      </c>
      <c r="CC247" s="519">
        <v>0</v>
      </c>
      <c r="CD247" s="519">
        <v>0</v>
      </c>
      <c r="CE247" s="519">
        <v>0</v>
      </c>
      <c r="CF247" s="519">
        <v>0</v>
      </c>
      <c r="CG247" s="519">
        <v>0</v>
      </c>
      <c r="CH247" s="519">
        <v>0</v>
      </c>
      <c r="CI247" s="519">
        <v>0</v>
      </c>
      <c r="CJ247" s="519">
        <v>0</v>
      </c>
      <c r="CK247" s="519">
        <v>0</v>
      </c>
      <c r="CL247" s="519">
        <v>0</v>
      </c>
      <c r="CM247" s="519">
        <v>0</v>
      </c>
      <c r="CN247" s="519">
        <v>0</v>
      </c>
      <c r="CO247" s="519">
        <v>0</v>
      </c>
      <c r="CP247" s="519">
        <v>0</v>
      </c>
      <c r="CQ247" s="519">
        <v>0</v>
      </c>
      <c r="CR247" s="519">
        <v>0</v>
      </c>
      <c r="CS247" s="519">
        <v>0</v>
      </c>
      <c r="CT247" s="519">
        <v>0</v>
      </c>
      <c r="CU247" s="519">
        <v>0</v>
      </c>
      <c r="CV247" s="519">
        <v>0</v>
      </c>
      <c r="CW247" s="519">
        <v>0</v>
      </c>
      <c r="CX247" s="519">
        <v>0</v>
      </c>
      <c r="CY247" s="519">
        <v>0</v>
      </c>
      <c r="CZ247" s="519">
        <v>0</v>
      </c>
      <c r="DA247" s="519">
        <v>0</v>
      </c>
      <c r="DB247" s="519">
        <v>0</v>
      </c>
      <c r="DC247" s="519">
        <v>0</v>
      </c>
      <c r="DD247" s="519">
        <v>0</v>
      </c>
      <c r="DE247" s="519">
        <v>0</v>
      </c>
      <c r="DF247" s="519">
        <v>0</v>
      </c>
      <c r="DG247" s="519">
        <v>0</v>
      </c>
      <c r="DH247" s="519">
        <v>0</v>
      </c>
      <c r="DI247" s="519">
        <v>0</v>
      </c>
      <c r="DJ247" s="519">
        <v>0</v>
      </c>
      <c r="DK247" s="519">
        <v>0</v>
      </c>
      <c r="DL247" s="519">
        <v>0</v>
      </c>
      <c r="DM247" s="519">
        <v>0</v>
      </c>
      <c r="DN247" s="519">
        <v>0</v>
      </c>
      <c r="DO247" s="519">
        <v>0</v>
      </c>
      <c r="DP247" s="519">
        <v>0</v>
      </c>
      <c r="DQ247" s="519">
        <v>0</v>
      </c>
      <c r="DR247" s="519">
        <v>0</v>
      </c>
      <c r="DS247" s="519">
        <v>0</v>
      </c>
      <c r="DT247" s="519">
        <v>0</v>
      </c>
      <c r="DU247" s="519">
        <v>0</v>
      </c>
      <c r="DV247" s="519">
        <v>0</v>
      </c>
      <c r="DW247" s="519">
        <v>0</v>
      </c>
      <c r="DX247" s="519">
        <v>0</v>
      </c>
      <c r="DY247" s="131"/>
      <c r="DZ247" s="337"/>
      <c r="EA247" s="519" t="s">
        <v>1062</v>
      </c>
      <c r="EB247" s="519" t="s">
        <v>1059</v>
      </c>
      <c r="EC247" s="519">
        <v>10</v>
      </c>
      <c r="ED247" s="521" t="str">
        <f t="shared" si="11"/>
        <v>SDN200110</v>
      </c>
      <c r="EE247" s="519">
        <v>10000</v>
      </c>
      <c r="EF247" s="519">
        <v>10000</v>
      </c>
      <c r="EG247" s="519">
        <v>10000</v>
      </c>
      <c r="EH247" s="519">
        <v>10000</v>
      </c>
      <c r="EI247" s="519">
        <v>10000</v>
      </c>
      <c r="EJ247" s="519">
        <v>10000</v>
      </c>
      <c r="EK247" s="519">
        <v>10000</v>
      </c>
      <c r="EL247" s="519">
        <v>10000</v>
      </c>
      <c r="EM247" s="519">
        <v>10000</v>
      </c>
      <c r="EN247" s="519">
        <v>10000</v>
      </c>
      <c r="EO247" s="519">
        <v>10000</v>
      </c>
      <c r="EP247" s="519">
        <v>10000</v>
      </c>
      <c r="EQ247" s="519">
        <v>10000</v>
      </c>
      <c r="ER247" s="519">
        <v>10000</v>
      </c>
      <c r="ES247" s="519">
        <v>10000</v>
      </c>
      <c r="ET247" s="519">
        <v>10000</v>
      </c>
      <c r="EU247" s="519">
        <v>10000</v>
      </c>
      <c r="EV247" s="519">
        <v>10000</v>
      </c>
      <c r="EW247" s="519">
        <v>10000</v>
      </c>
      <c r="EX247" s="519">
        <v>10000</v>
      </c>
      <c r="EY247" s="519">
        <v>10000</v>
      </c>
      <c r="EZ247" s="519">
        <v>10000</v>
      </c>
      <c r="FA247" s="519">
        <v>10000</v>
      </c>
      <c r="FB247" s="519">
        <v>10000</v>
      </c>
      <c r="FC247" s="519">
        <v>10000</v>
      </c>
      <c r="FD247" s="519">
        <v>10000</v>
      </c>
      <c r="FE247" s="519">
        <v>10000</v>
      </c>
      <c r="FF247" s="519">
        <v>10000</v>
      </c>
      <c r="FG247" s="519">
        <v>10000</v>
      </c>
      <c r="FH247" s="519">
        <v>10000</v>
      </c>
      <c r="FI247" s="519">
        <v>10000</v>
      </c>
      <c r="FJ247" s="519">
        <v>10000</v>
      </c>
      <c r="FK247" s="519">
        <v>10000</v>
      </c>
      <c r="FL247" s="519">
        <v>10000</v>
      </c>
      <c r="FM247" s="519">
        <v>10000</v>
      </c>
      <c r="FN247" s="519">
        <v>0</v>
      </c>
      <c r="FO247" s="519">
        <v>0</v>
      </c>
      <c r="FP247" s="519">
        <v>0</v>
      </c>
      <c r="FQ247" s="519">
        <v>0</v>
      </c>
      <c r="FR247" s="519">
        <v>0</v>
      </c>
      <c r="FS247" s="519">
        <v>0</v>
      </c>
      <c r="FT247" s="519">
        <v>0</v>
      </c>
      <c r="FU247" s="519">
        <v>0</v>
      </c>
      <c r="FV247" s="519">
        <v>0</v>
      </c>
      <c r="FW247" s="519">
        <v>0</v>
      </c>
      <c r="FX247" s="519">
        <v>0</v>
      </c>
      <c r="FY247" s="519">
        <v>0</v>
      </c>
      <c r="FZ247" s="519">
        <v>0</v>
      </c>
      <c r="GA247" s="519">
        <v>0</v>
      </c>
      <c r="GB247" s="519">
        <v>0</v>
      </c>
      <c r="GC247" s="519">
        <v>0</v>
      </c>
      <c r="GD247" s="519">
        <v>0</v>
      </c>
      <c r="GE247" s="519">
        <v>0</v>
      </c>
      <c r="GF247" s="519">
        <v>0</v>
      </c>
      <c r="GG247" s="519">
        <v>0</v>
      </c>
      <c r="GH247" s="519">
        <v>0</v>
      </c>
      <c r="GI247" s="519">
        <v>0</v>
      </c>
      <c r="GJ247" s="519">
        <v>0</v>
      </c>
      <c r="GK247" s="519">
        <v>0</v>
      </c>
      <c r="GL247" s="519">
        <v>0</v>
      </c>
      <c r="GM247" s="519">
        <v>0</v>
      </c>
      <c r="GN247" s="519">
        <v>0</v>
      </c>
      <c r="GO247" s="519">
        <v>0</v>
      </c>
      <c r="GP247" s="519">
        <v>0</v>
      </c>
      <c r="GQ247" s="519">
        <v>0</v>
      </c>
      <c r="GR247" s="519">
        <v>0</v>
      </c>
      <c r="GS247" s="519">
        <v>0</v>
      </c>
      <c r="GT247" s="519">
        <v>0</v>
      </c>
      <c r="GU247" s="519">
        <v>0</v>
      </c>
      <c r="GV247" s="519">
        <v>0</v>
      </c>
      <c r="GW247" s="519">
        <v>0</v>
      </c>
      <c r="GX247" s="519">
        <v>0</v>
      </c>
      <c r="GY247" s="519">
        <v>0</v>
      </c>
      <c r="GZ247" s="519">
        <v>0</v>
      </c>
      <c r="HA247" s="519">
        <v>0</v>
      </c>
      <c r="HB247" s="519">
        <v>0</v>
      </c>
      <c r="HC247" s="519">
        <v>0</v>
      </c>
      <c r="HD247" s="519">
        <v>0</v>
      </c>
      <c r="HE247" s="519">
        <v>0</v>
      </c>
      <c r="HF247" s="519">
        <v>0</v>
      </c>
      <c r="HG247" s="519">
        <v>0</v>
      </c>
      <c r="HH247" s="519">
        <v>0</v>
      </c>
      <c r="HI247" s="519">
        <v>0</v>
      </c>
      <c r="HJ247" s="519">
        <v>0</v>
      </c>
      <c r="HK247" s="519">
        <v>0</v>
      </c>
      <c r="HL247" s="519">
        <v>0</v>
      </c>
      <c r="HM247" s="519">
        <v>0</v>
      </c>
      <c r="HN247" s="519">
        <v>0</v>
      </c>
      <c r="HO247" s="519">
        <v>0</v>
      </c>
      <c r="HP247" s="519">
        <v>0</v>
      </c>
      <c r="HQ247" s="519">
        <v>0</v>
      </c>
      <c r="HR247" s="519">
        <v>0</v>
      </c>
      <c r="HS247" s="519">
        <v>0</v>
      </c>
      <c r="HT247" s="519">
        <v>0</v>
      </c>
      <c r="HU247" s="519">
        <v>0</v>
      </c>
      <c r="HV247" s="519">
        <v>0</v>
      </c>
      <c r="HW247" s="519">
        <v>0</v>
      </c>
      <c r="HX247" s="519">
        <v>0</v>
      </c>
      <c r="HY247" s="519">
        <v>0</v>
      </c>
      <c r="HZ247" s="519">
        <v>0</v>
      </c>
      <c r="IA247" s="519">
        <v>0</v>
      </c>
      <c r="IB247" s="519">
        <v>0</v>
      </c>
      <c r="IC247" s="519">
        <v>0</v>
      </c>
      <c r="ID247" s="519">
        <v>0</v>
      </c>
      <c r="IE247" s="519">
        <v>0</v>
      </c>
      <c r="IF247" s="519">
        <v>0</v>
      </c>
      <c r="IG247" s="519">
        <v>0</v>
      </c>
      <c r="IH247" s="519">
        <v>0</v>
      </c>
      <c r="II247" s="519">
        <v>0</v>
      </c>
      <c r="IJ247" s="519">
        <v>0</v>
      </c>
      <c r="IK247" s="519">
        <v>0</v>
      </c>
    </row>
    <row r="248" spans="1:245" hidden="1">
      <c r="A248" s="337"/>
      <c r="B248" s="519" t="s">
        <v>1058</v>
      </c>
      <c r="C248" s="519"/>
      <c r="D248" s="519"/>
      <c r="E248" s="519"/>
      <c r="F248" s="519">
        <v>1</v>
      </c>
      <c r="G248" s="519"/>
      <c r="H248" s="519">
        <v>24</v>
      </c>
      <c r="I248" s="519">
        <v>6</v>
      </c>
      <c r="J248" s="519" t="str">
        <f t="shared" si="12"/>
        <v>SDN10012406</v>
      </c>
      <c r="K248" s="519">
        <v>776</v>
      </c>
      <c r="M248" s="337"/>
      <c r="N248" s="519" t="s">
        <v>1062</v>
      </c>
      <c r="O248" s="519" t="s">
        <v>1059</v>
      </c>
      <c r="P248" s="519">
        <v>11</v>
      </c>
      <c r="Q248" s="183" t="str">
        <f t="shared" si="10"/>
        <v>SDN200111</v>
      </c>
      <c r="R248" s="519">
        <v>0</v>
      </c>
      <c r="S248" s="519">
        <v>0</v>
      </c>
      <c r="T248" s="519">
        <v>0</v>
      </c>
      <c r="U248" s="519">
        <v>0</v>
      </c>
      <c r="V248" s="519">
        <v>0</v>
      </c>
      <c r="W248" s="519">
        <v>0</v>
      </c>
      <c r="X248" s="519">
        <v>0</v>
      </c>
      <c r="Y248" s="519">
        <v>0</v>
      </c>
      <c r="Z248" s="519">
        <v>0</v>
      </c>
      <c r="AA248" s="519">
        <v>0</v>
      </c>
      <c r="AB248" s="519">
        <v>0</v>
      </c>
      <c r="AC248" s="519">
        <v>0</v>
      </c>
      <c r="AD248" s="519">
        <v>0</v>
      </c>
      <c r="AE248" s="519">
        <v>0</v>
      </c>
      <c r="AF248" s="519">
        <v>0</v>
      </c>
      <c r="AG248" s="519">
        <v>0</v>
      </c>
      <c r="AH248" s="519">
        <v>0</v>
      </c>
      <c r="AI248" s="519">
        <v>0</v>
      </c>
      <c r="AJ248" s="519">
        <v>0</v>
      </c>
      <c r="AK248" s="519">
        <v>0</v>
      </c>
      <c r="AL248" s="519">
        <v>0</v>
      </c>
      <c r="AM248" s="519">
        <v>0</v>
      </c>
      <c r="AN248" s="519">
        <v>0</v>
      </c>
      <c r="AO248" s="519">
        <v>0</v>
      </c>
      <c r="AP248" s="519">
        <v>0</v>
      </c>
      <c r="AQ248" s="519">
        <v>0</v>
      </c>
      <c r="AR248" s="519">
        <v>0</v>
      </c>
      <c r="AS248" s="519">
        <v>0</v>
      </c>
      <c r="AT248" s="519">
        <v>0</v>
      </c>
      <c r="AU248" s="519">
        <v>0</v>
      </c>
      <c r="AV248" s="519">
        <v>0</v>
      </c>
      <c r="AW248" s="519">
        <v>0</v>
      </c>
      <c r="AX248" s="519">
        <v>0</v>
      </c>
      <c r="AY248" s="519">
        <v>0</v>
      </c>
      <c r="AZ248" s="519">
        <v>10000</v>
      </c>
      <c r="BA248" s="519">
        <v>0</v>
      </c>
      <c r="BB248" s="519">
        <v>0</v>
      </c>
      <c r="BC248" s="519">
        <v>0</v>
      </c>
      <c r="BD248" s="519">
        <v>0</v>
      </c>
      <c r="BE248" s="519">
        <v>0</v>
      </c>
      <c r="BF248" s="519">
        <v>0</v>
      </c>
      <c r="BG248" s="519">
        <v>0</v>
      </c>
      <c r="BH248" s="519">
        <v>0</v>
      </c>
      <c r="BI248" s="519">
        <v>0</v>
      </c>
      <c r="BJ248" s="519">
        <v>0</v>
      </c>
      <c r="BK248" s="519">
        <v>0</v>
      </c>
      <c r="BL248" s="519">
        <v>0</v>
      </c>
      <c r="BM248" s="519">
        <v>0</v>
      </c>
      <c r="BN248" s="519">
        <v>0</v>
      </c>
      <c r="BO248" s="519">
        <v>0</v>
      </c>
      <c r="BP248" s="519">
        <v>0</v>
      </c>
      <c r="BQ248" s="519">
        <v>0</v>
      </c>
      <c r="BR248" s="519">
        <v>0</v>
      </c>
      <c r="BS248" s="519">
        <v>0</v>
      </c>
      <c r="BT248" s="519">
        <v>0</v>
      </c>
      <c r="BU248" s="519">
        <v>0</v>
      </c>
      <c r="BV248" s="519">
        <v>0</v>
      </c>
      <c r="BW248" s="519">
        <v>0</v>
      </c>
      <c r="BX248" s="519">
        <v>0</v>
      </c>
      <c r="BY248" s="519">
        <v>0</v>
      </c>
      <c r="BZ248" s="519">
        <v>0</v>
      </c>
      <c r="CA248" s="519">
        <v>0</v>
      </c>
      <c r="CB248" s="519">
        <v>0</v>
      </c>
      <c r="CC248" s="519">
        <v>0</v>
      </c>
      <c r="CD248" s="519">
        <v>0</v>
      </c>
      <c r="CE248" s="519">
        <v>0</v>
      </c>
      <c r="CF248" s="519">
        <v>0</v>
      </c>
      <c r="CG248" s="519">
        <v>0</v>
      </c>
      <c r="CH248" s="519">
        <v>0</v>
      </c>
      <c r="CI248" s="519">
        <v>0</v>
      </c>
      <c r="CJ248" s="519">
        <v>0</v>
      </c>
      <c r="CK248" s="519">
        <v>0</v>
      </c>
      <c r="CL248" s="519">
        <v>0</v>
      </c>
      <c r="CM248" s="519">
        <v>0</v>
      </c>
      <c r="CN248" s="519">
        <v>0</v>
      </c>
      <c r="CO248" s="519">
        <v>0</v>
      </c>
      <c r="CP248" s="519">
        <v>0</v>
      </c>
      <c r="CQ248" s="519">
        <v>0</v>
      </c>
      <c r="CR248" s="519">
        <v>0</v>
      </c>
      <c r="CS248" s="519">
        <v>0</v>
      </c>
      <c r="CT248" s="519">
        <v>0</v>
      </c>
      <c r="CU248" s="519">
        <v>0</v>
      </c>
      <c r="CV248" s="519">
        <v>0</v>
      </c>
      <c r="CW248" s="519">
        <v>0</v>
      </c>
      <c r="CX248" s="519">
        <v>0</v>
      </c>
      <c r="CY248" s="519">
        <v>0</v>
      </c>
      <c r="CZ248" s="519">
        <v>0</v>
      </c>
      <c r="DA248" s="519">
        <v>0</v>
      </c>
      <c r="DB248" s="519">
        <v>0</v>
      </c>
      <c r="DC248" s="519">
        <v>0</v>
      </c>
      <c r="DD248" s="519">
        <v>0</v>
      </c>
      <c r="DE248" s="519">
        <v>0</v>
      </c>
      <c r="DF248" s="519">
        <v>0</v>
      </c>
      <c r="DG248" s="519">
        <v>0</v>
      </c>
      <c r="DH248" s="519">
        <v>0</v>
      </c>
      <c r="DI248" s="519">
        <v>0</v>
      </c>
      <c r="DJ248" s="519">
        <v>0</v>
      </c>
      <c r="DK248" s="519">
        <v>0</v>
      </c>
      <c r="DL248" s="519">
        <v>0</v>
      </c>
      <c r="DM248" s="519">
        <v>0</v>
      </c>
      <c r="DN248" s="519">
        <v>0</v>
      </c>
      <c r="DO248" s="519">
        <v>0</v>
      </c>
      <c r="DP248" s="519">
        <v>0</v>
      </c>
      <c r="DQ248" s="519">
        <v>0</v>
      </c>
      <c r="DR248" s="519">
        <v>0</v>
      </c>
      <c r="DS248" s="519">
        <v>0</v>
      </c>
      <c r="DT248" s="519">
        <v>0</v>
      </c>
      <c r="DU248" s="519">
        <v>0</v>
      </c>
      <c r="DV248" s="519">
        <v>0</v>
      </c>
      <c r="DW248" s="519">
        <v>0</v>
      </c>
      <c r="DX248" s="519">
        <v>0</v>
      </c>
      <c r="DY248" s="131"/>
      <c r="DZ248" s="337"/>
      <c r="EA248" s="519" t="s">
        <v>1062</v>
      </c>
      <c r="EB248" s="519" t="s">
        <v>1059</v>
      </c>
      <c r="EC248" s="519">
        <v>11</v>
      </c>
      <c r="ED248" s="521" t="str">
        <f t="shared" si="11"/>
        <v>SDN200111</v>
      </c>
      <c r="EE248" s="519">
        <v>10000</v>
      </c>
      <c r="EF248" s="519">
        <v>10000</v>
      </c>
      <c r="EG248" s="519">
        <v>10000</v>
      </c>
      <c r="EH248" s="519">
        <v>10000</v>
      </c>
      <c r="EI248" s="519">
        <v>10000</v>
      </c>
      <c r="EJ248" s="519">
        <v>10000</v>
      </c>
      <c r="EK248" s="519">
        <v>10000</v>
      </c>
      <c r="EL248" s="519">
        <v>10000</v>
      </c>
      <c r="EM248" s="519">
        <v>10000</v>
      </c>
      <c r="EN248" s="519">
        <v>10000</v>
      </c>
      <c r="EO248" s="519">
        <v>10000</v>
      </c>
      <c r="EP248" s="519">
        <v>10000</v>
      </c>
      <c r="EQ248" s="519">
        <v>10000</v>
      </c>
      <c r="ER248" s="519">
        <v>10000</v>
      </c>
      <c r="ES248" s="519">
        <v>10000</v>
      </c>
      <c r="ET248" s="519">
        <v>10000</v>
      </c>
      <c r="EU248" s="519">
        <v>10000</v>
      </c>
      <c r="EV248" s="519">
        <v>10000</v>
      </c>
      <c r="EW248" s="519">
        <v>10000</v>
      </c>
      <c r="EX248" s="519">
        <v>10000</v>
      </c>
      <c r="EY248" s="519">
        <v>10000</v>
      </c>
      <c r="EZ248" s="519">
        <v>10000</v>
      </c>
      <c r="FA248" s="519">
        <v>10000</v>
      </c>
      <c r="FB248" s="519">
        <v>10000</v>
      </c>
      <c r="FC248" s="519">
        <v>10000</v>
      </c>
      <c r="FD248" s="519">
        <v>10000</v>
      </c>
      <c r="FE248" s="519">
        <v>10000</v>
      </c>
      <c r="FF248" s="519">
        <v>10000</v>
      </c>
      <c r="FG248" s="519">
        <v>10000</v>
      </c>
      <c r="FH248" s="519">
        <v>10000</v>
      </c>
      <c r="FI248" s="519">
        <v>10000</v>
      </c>
      <c r="FJ248" s="519">
        <v>10000</v>
      </c>
      <c r="FK248" s="519">
        <v>10000</v>
      </c>
      <c r="FL248" s="519">
        <v>10000</v>
      </c>
      <c r="FM248" s="519">
        <v>10000</v>
      </c>
      <c r="FN248" s="519">
        <v>0</v>
      </c>
      <c r="FO248" s="519">
        <v>0</v>
      </c>
      <c r="FP248" s="519">
        <v>0</v>
      </c>
      <c r="FQ248" s="519">
        <v>0</v>
      </c>
      <c r="FR248" s="519">
        <v>0</v>
      </c>
      <c r="FS248" s="519">
        <v>0</v>
      </c>
      <c r="FT248" s="519">
        <v>0</v>
      </c>
      <c r="FU248" s="519">
        <v>0</v>
      </c>
      <c r="FV248" s="519">
        <v>0</v>
      </c>
      <c r="FW248" s="519">
        <v>0</v>
      </c>
      <c r="FX248" s="519">
        <v>0</v>
      </c>
      <c r="FY248" s="519">
        <v>0</v>
      </c>
      <c r="FZ248" s="519">
        <v>0</v>
      </c>
      <c r="GA248" s="519">
        <v>0</v>
      </c>
      <c r="GB248" s="519">
        <v>0</v>
      </c>
      <c r="GC248" s="519">
        <v>0</v>
      </c>
      <c r="GD248" s="519">
        <v>0</v>
      </c>
      <c r="GE248" s="519">
        <v>0</v>
      </c>
      <c r="GF248" s="519">
        <v>0</v>
      </c>
      <c r="GG248" s="519">
        <v>0</v>
      </c>
      <c r="GH248" s="519">
        <v>0</v>
      </c>
      <c r="GI248" s="519">
        <v>0</v>
      </c>
      <c r="GJ248" s="519">
        <v>0</v>
      </c>
      <c r="GK248" s="519">
        <v>0</v>
      </c>
      <c r="GL248" s="519">
        <v>0</v>
      </c>
      <c r="GM248" s="519">
        <v>0</v>
      </c>
      <c r="GN248" s="519">
        <v>0</v>
      </c>
      <c r="GO248" s="519">
        <v>0</v>
      </c>
      <c r="GP248" s="519">
        <v>0</v>
      </c>
      <c r="GQ248" s="519">
        <v>0</v>
      </c>
      <c r="GR248" s="519">
        <v>0</v>
      </c>
      <c r="GS248" s="519">
        <v>0</v>
      </c>
      <c r="GT248" s="519">
        <v>0</v>
      </c>
      <c r="GU248" s="519">
        <v>0</v>
      </c>
      <c r="GV248" s="519">
        <v>0</v>
      </c>
      <c r="GW248" s="519">
        <v>0</v>
      </c>
      <c r="GX248" s="519">
        <v>0</v>
      </c>
      <c r="GY248" s="519">
        <v>0</v>
      </c>
      <c r="GZ248" s="519">
        <v>0</v>
      </c>
      <c r="HA248" s="519">
        <v>0</v>
      </c>
      <c r="HB248" s="519">
        <v>0</v>
      </c>
      <c r="HC248" s="519">
        <v>0</v>
      </c>
      <c r="HD248" s="519">
        <v>0</v>
      </c>
      <c r="HE248" s="519">
        <v>0</v>
      </c>
      <c r="HF248" s="519">
        <v>0</v>
      </c>
      <c r="HG248" s="519">
        <v>0</v>
      </c>
      <c r="HH248" s="519">
        <v>0</v>
      </c>
      <c r="HI248" s="519">
        <v>0</v>
      </c>
      <c r="HJ248" s="519">
        <v>0</v>
      </c>
      <c r="HK248" s="519">
        <v>0</v>
      </c>
      <c r="HL248" s="519">
        <v>0</v>
      </c>
      <c r="HM248" s="519">
        <v>0</v>
      </c>
      <c r="HN248" s="519">
        <v>0</v>
      </c>
      <c r="HO248" s="519">
        <v>0</v>
      </c>
      <c r="HP248" s="519">
        <v>0</v>
      </c>
      <c r="HQ248" s="519">
        <v>0</v>
      </c>
      <c r="HR248" s="519">
        <v>0</v>
      </c>
      <c r="HS248" s="519">
        <v>0</v>
      </c>
      <c r="HT248" s="519">
        <v>0</v>
      </c>
      <c r="HU248" s="519">
        <v>0</v>
      </c>
      <c r="HV248" s="519">
        <v>0</v>
      </c>
      <c r="HW248" s="519">
        <v>0</v>
      </c>
      <c r="HX248" s="519">
        <v>0</v>
      </c>
      <c r="HY248" s="519">
        <v>0</v>
      </c>
      <c r="HZ248" s="519">
        <v>0</v>
      </c>
      <c r="IA248" s="519">
        <v>0</v>
      </c>
      <c r="IB248" s="519">
        <v>0</v>
      </c>
      <c r="IC248" s="519">
        <v>0</v>
      </c>
      <c r="ID248" s="519">
        <v>0</v>
      </c>
      <c r="IE248" s="519">
        <v>0</v>
      </c>
      <c r="IF248" s="519">
        <v>0</v>
      </c>
      <c r="IG248" s="519">
        <v>0</v>
      </c>
      <c r="IH248" s="519">
        <v>0</v>
      </c>
      <c r="II248" s="519">
        <v>0</v>
      </c>
      <c r="IJ248" s="519">
        <v>0</v>
      </c>
      <c r="IK248" s="519">
        <v>0</v>
      </c>
    </row>
    <row r="249" spans="1:245" hidden="1">
      <c r="A249" s="337"/>
      <c r="B249" s="519" t="s">
        <v>1058</v>
      </c>
      <c r="C249" s="519"/>
      <c r="D249" s="519"/>
      <c r="E249" s="519"/>
      <c r="F249" s="519">
        <v>1</v>
      </c>
      <c r="G249" s="519"/>
      <c r="H249" s="519">
        <v>24</v>
      </c>
      <c r="I249" s="519">
        <v>7</v>
      </c>
      <c r="J249" s="519" t="str">
        <f t="shared" si="12"/>
        <v>SDN10012407</v>
      </c>
      <c r="K249" s="519">
        <v>776</v>
      </c>
      <c r="M249" s="337"/>
      <c r="N249" s="519" t="s">
        <v>1062</v>
      </c>
      <c r="O249" s="519" t="s">
        <v>1059</v>
      </c>
      <c r="P249" s="519">
        <v>12</v>
      </c>
      <c r="Q249" s="183" t="str">
        <f t="shared" si="10"/>
        <v>SDN200112</v>
      </c>
      <c r="R249" s="519">
        <v>0</v>
      </c>
      <c r="S249" s="519">
        <v>0</v>
      </c>
      <c r="T249" s="519">
        <v>0</v>
      </c>
      <c r="U249" s="519">
        <v>0</v>
      </c>
      <c r="V249" s="519">
        <v>0</v>
      </c>
      <c r="W249" s="519">
        <v>0</v>
      </c>
      <c r="X249" s="519">
        <v>0</v>
      </c>
      <c r="Y249" s="519">
        <v>0</v>
      </c>
      <c r="Z249" s="519">
        <v>0</v>
      </c>
      <c r="AA249" s="519">
        <v>0</v>
      </c>
      <c r="AB249" s="519">
        <v>0</v>
      </c>
      <c r="AC249" s="519">
        <v>0</v>
      </c>
      <c r="AD249" s="519">
        <v>0</v>
      </c>
      <c r="AE249" s="519">
        <v>0</v>
      </c>
      <c r="AF249" s="519">
        <v>0</v>
      </c>
      <c r="AG249" s="519">
        <v>0</v>
      </c>
      <c r="AH249" s="519">
        <v>0</v>
      </c>
      <c r="AI249" s="519">
        <v>0</v>
      </c>
      <c r="AJ249" s="519">
        <v>0</v>
      </c>
      <c r="AK249" s="519">
        <v>0</v>
      </c>
      <c r="AL249" s="519">
        <v>0</v>
      </c>
      <c r="AM249" s="519">
        <v>0</v>
      </c>
      <c r="AN249" s="519">
        <v>0</v>
      </c>
      <c r="AO249" s="519">
        <v>0</v>
      </c>
      <c r="AP249" s="519">
        <v>0</v>
      </c>
      <c r="AQ249" s="519">
        <v>0</v>
      </c>
      <c r="AR249" s="519">
        <v>0</v>
      </c>
      <c r="AS249" s="519">
        <v>0</v>
      </c>
      <c r="AT249" s="519">
        <v>0</v>
      </c>
      <c r="AU249" s="519">
        <v>0</v>
      </c>
      <c r="AV249" s="519">
        <v>0</v>
      </c>
      <c r="AW249" s="519">
        <v>0</v>
      </c>
      <c r="AX249" s="519">
        <v>0</v>
      </c>
      <c r="AY249" s="519">
        <v>0</v>
      </c>
      <c r="AZ249" s="519">
        <v>10000</v>
      </c>
      <c r="BA249" s="519">
        <v>0</v>
      </c>
      <c r="BB249" s="519">
        <v>0</v>
      </c>
      <c r="BC249" s="519">
        <v>0</v>
      </c>
      <c r="BD249" s="519">
        <v>0</v>
      </c>
      <c r="BE249" s="519">
        <v>0</v>
      </c>
      <c r="BF249" s="519">
        <v>0</v>
      </c>
      <c r="BG249" s="519">
        <v>0</v>
      </c>
      <c r="BH249" s="519">
        <v>0</v>
      </c>
      <c r="BI249" s="519">
        <v>0</v>
      </c>
      <c r="BJ249" s="519">
        <v>0</v>
      </c>
      <c r="BK249" s="519">
        <v>0</v>
      </c>
      <c r="BL249" s="519">
        <v>0</v>
      </c>
      <c r="BM249" s="519">
        <v>0</v>
      </c>
      <c r="BN249" s="519">
        <v>0</v>
      </c>
      <c r="BO249" s="519">
        <v>0</v>
      </c>
      <c r="BP249" s="519">
        <v>0</v>
      </c>
      <c r="BQ249" s="519">
        <v>0</v>
      </c>
      <c r="BR249" s="519">
        <v>0</v>
      </c>
      <c r="BS249" s="519">
        <v>0</v>
      </c>
      <c r="BT249" s="519">
        <v>0</v>
      </c>
      <c r="BU249" s="519">
        <v>0</v>
      </c>
      <c r="BV249" s="519">
        <v>0</v>
      </c>
      <c r="BW249" s="519">
        <v>0</v>
      </c>
      <c r="BX249" s="519">
        <v>0</v>
      </c>
      <c r="BY249" s="519">
        <v>0</v>
      </c>
      <c r="BZ249" s="519">
        <v>0</v>
      </c>
      <c r="CA249" s="519">
        <v>0</v>
      </c>
      <c r="CB249" s="519">
        <v>0</v>
      </c>
      <c r="CC249" s="519">
        <v>0</v>
      </c>
      <c r="CD249" s="519">
        <v>0</v>
      </c>
      <c r="CE249" s="519">
        <v>0</v>
      </c>
      <c r="CF249" s="519">
        <v>0</v>
      </c>
      <c r="CG249" s="519">
        <v>0</v>
      </c>
      <c r="CH249" s="519">
        <v>0</v>
      </c>
      <c r="CI249" s="519">
        <v>0</v>
      </c>
      <c r="CJ249" s="519">
        <v>0</v>
      </c>
      <c r="CK249" s="519">
        <v>0</v>
      </c>
      <c r="CL249" s="519">
        <v>0</v>
      </c>
      <c r="CM249" s="519">
        <v>0</v>
      </c>
      <c r="CN249" s="519">
        <v>0</v>
      </c>
      <c r="CO249" s="519">
        <v>0</v>
      </c>
      <c r="CP249" s="519">
        <v>0</v>
      </c>
      <c r="CQ249" s="519">
        <v>0</v>
      </c>
      <c r="CR249" s="519">
        <v>0</v>
      </c>
      <c r="CS249" s="519">
        <v>0</v>
      </c>
      <c r="CT249" s="519">
        <v>0</v>
      </c>
      <c r="CU249" s="519">
        <v>0</v>
      </c>
      <c r="CV249" s="519">
        <v>0</v>
      </c>
      <c r="CW249" s="519">
        <v>0</v>
      </c>
      <c r="CX249" s="519">
        <v>0</v>
      </c>
      <c r="CY249" s="519">
        <v>0</v>
      </c>
      <c r="CZ249" s="519">
        <v>0</v>
      </c>
      <c r="DA249" s="519">
        <v>0</v>
      </c>
      <c r="DB249" s="519">
        <v>0</v>
      </c>
      <c r="DC249" s="519">
        <v>0</v>
      </c>
      <c r="DD249" s="519">
        <v>0</v>
      </c>
      <c r="DE249" s="519">
        <v>0</v>
      </c>
      <c r="DF249" s="519">
        <v>0</v>
      </c>
      <c r="DG249" s="519">
        <v>0</v>
      </c>
      <c r="DH249" s="519">
        <v>0</v>
      </c>
      <c r="DI249" s="519">
        <v>0</v>
      </c>
      <c r="DJ249" s="519">
        <v>0</v>
      </c>
      <c r="DK249" s="519">
        <v>0</v>
      </c>
      <c r="DL249" s="519">
        <v>0</v>
      </c>
      <c r="DM249" s="519">
        <v>0</v>
      </c>
      <c r="DN249" s="519">
        <v>0</v>
      </c>
      <c r="DO249" s="519">
        <v>0</v>
      </c>
      <c r="DP249" s="519">
        <v>0</v>
      </c>
      <c r="DQ249" s="519">
        <v>0</v>
      </c>
      <c r="DR249" s="519">
        <v>0</v>
      </c>
      <c r="DS249" s="519">
        <v>0</v>
      </c>
      <c r="DT249" s="519">
        <v>0</v>
      </c>
      <c r="DU249" s="519">
        <v>0</v>
      </c>
      <c r="DV249" s="519">
        <v>0</v>
      </c>
      <c r="DW249" s="519">
        <v>0</v>
      </c>
      <c r="DX249" s="519">
        <v>0</v>
      </c>
      <c r="DY249" s="131"/>
      <c r="DZ249" s="337"/>
      <c r="EA249" s="519" t="s">
        <v>1062</v>
      </c>
      <c r="EB249" s="519" t="s">
        <v>1059</v>
      </c>
      <c r="EC249" s="519">
        <v>12</v>
      </c>
      <c r="ED249" s="521" t="str">
        <f t="shared" si="11"/>
        <v>SDN200112</v>
      </c>
      <c r="EE249" s="519">
        <v>10000</v>
      </c>
      <c r="EF249" s="519">
        <v>10000</v>
      </c>
      <c r="EG249" s="519">
        <v>10000</v>
      </c>
      <c r="EH249" s="519">
        <v>10000</v>
      </c>
      <c r="EI249" s="519">
        <v>10000</v>
      </c>
      <c r="EJ249" s="519">
        <v>10000</v>
      </c>
      <c r="EK249" s="519">
        <v>10000</v>
      </c>
      <c r="EL249" s="519">
        <v>10000</v>
      </c>
      <c r="EM249" s="519">
        <v>10000</v>
      </c>
      <c r="EN249" s="519">
        <v>10000</v>
      </c>
      <c r="EO249" s="519">
        <v>10000</v>
      </c>
      <c r="EP249" s="519">
        <v>10000</v>
      </c>
      <c r="EQ249" s="519">
        <v>10000</v>
      </c>
      <c r="ER249" s="519">
        <v>10000</v>
      </c>
      <c r="ES249" s="519">
        <v>10000</v>
      </c>
      <c r="ET249" s="519">
        <v>10000</v>
      </c>
      <c r="EU249" s="519">
        <v>10000</v>
      </c>
      <c r="EV249" s="519">
        <v>10000</v>
      </c>
      <c r="EW249" s="519">
        <v>10000</v>
      </c>
      <c r="EX249" s="519">
        <v>10000</v>
      </c>
      <c r="EY249" s="519">
        <v>10000</v>
      </c>
      <c r="EZ249" s="519">
        <v>10000</v>
      </c>
      <c r="FA249" s="519">
        <v>10000</v>
      </c>
      <c r="FB249" s="519">
        <v>10000</v>
      </c>
      <c r="FC249" s="519">
        <v>10000</v>
      </c>
      <c r="FD249" s="519">
        <v>10000</v>
      </c>
      <c r="FE249" s="519">
        <v>10000</v>
      </c>
      <c r="FF249" s="519">
        <v>10000</v>
      </c>
      <c r="FG249" s="519">
        <v>10000</v>
      </c>
      <c r="FH249" s="519">
        <v>10000</v>
      </c>
      <c r="FI249" s="519">
        <v>10000</v>
      </c>
      <c r="FJ249" s="519">
        <v>10000</v>
      </c>
      <c r="FK249" s="519">
        <v>10000</v>
      </c>
      <c r="FL249" s="519">
        <v>10000</v>
      </c>
      <c r="FM249" s="519">
        <v>10000</v>
      </c>
      <c r="FN249" s="519">
        <v>0</v>
      </c>
      <c r="FO249" s="519">
        <v>0</v>
      </c>
      <c r="FP249" s="519">
        <v>0</v>
      </c>
      <c r="FQ249" s="519">
        <v>0</v>
      </c>
      <c r="FR249" s="519">
        <v>0</v>
      </c>
      <c r="FS249" s="519">
        <v>0</v>
      </c>
      <c r="FT249" s="519">
        <v>0</v>
      </c>
      <c r="FU249" s="519">
        <v>0</v>
      </c>
      <c r="FV249" s="519">
        <v>0</v>
      </c>
      <c r="FW249" s="519">
        <v>0</v>
      </c>
      <c r="FX249" s="519">
        <v>0</v>
      </c>
      <c r="FY249" s="519">
        <v>0</v>
      </c>
      <c r="FZ249" s="519">
        <v>0</v>
      </c>
      <c r="GA249" s="519">
        <v>0</v>
      </c>
      <c r="GB249" s="519">
        <v>0</v>
      </c>
      <c r="GC249" s="519">
        <v>0</v>
      </c>
      <c r="GD249" s="519">
        <v>0</v>
      </c>
      <c r="GE249" s="519">
        <v>0</v>
      </c>
      <c r="GF249" s="519">
        <v>0</v>
      </c>
      <c r="GG249" s="519">
        <v>0</v>
      </c>
      <c r="GH249" s="519">
        <v>0</v>
      </c>
      <c r="GI249" s="519">
        <v>0</v>
      </c>
      <c r="GJ249" s="519">
        <v>0</v>
      </c>
      <c r="GK249" s="519">
        <v>0</v>
      </c>
      <c r="GL249" s="519">
        <v>0</v>
      </c>
      <c r="GM249" s="519">
        <v>0</v>
      </c>
      <c r="GN249" s="519">
        <v>0</v>
      </c>
      <c r="GO249" s="519">
        <v>0</v>
      </c>
      <c r="GP249" s="519">
        <v>0</v>
      </c>
      <c r="GQ249" s="519">
        <v>0</v>
      </c>
      <c r="GR249" s="519">
        <v>0</v>
      </c>
      <c r="GS249" s="519">
        <v>0</v>
      </c>
      <c r="GT249" s="519">
        <v>0</v>
      </c>
      <c r="GU249" s="519">
        <v>0</v>
      </c>
      <c r="GV249" s="519">
        <v>0</v>
      </c>
      <c r="GW249" s="519">
        <v>0</v>
      </c>
      <c r="GX249" s="519">
        <v>0</v>
      </c>
      <c r="GY249" s="519">
        <v>0</v>
      </c>
      <c r="GZ249" s="519">
        <v>0</v>
      </c>
      <c r="HA249" s="519">
        <v>0</v>
      </c>
      <c r="HB249" s="519">
        <v>0</v>
      </c>
      <c r="HC249" s="519">
        <v>0</v>
      </c>
      <c r="HD249" s="519">
        <v>0</v>
      </c>
      <c r="HE249" s="519">
        <v>0</v>
      </c>
      <c r="HF249" s="519">
        <v>0</v>
      </c>
      <c r="HG249" s="519">
        <v>0</v>
      </c>
      <c r="HH249" s="519">
        <v>0</v>
      </c>
      <c r="HI249" s="519">
        <v>0</v>
      </c>
      <c r="HJ249" s="519">
        <v>0</v>
      </c>
      <c r="HK249" s="519">
        <v>0</v>
      </c>
      <c r="HL249" s="519">
        <v>0</v>
      </c>
      <c r="HM249" s="519">
        <v>0</v>
      </c>
      <c r="HN249" s="519">
        <v>0</v>
      </c>
      <c r="HO249" s="519">
        <v>0</v>
      </c>
      <c r="HP249" s="519">
        <v>0</v>
      </c>
      <c r="HQ249" s="519">
        <v>0</v>
      </c>
      <c r="HR249" s="519">
        <v>0</v>
      </c>
      <c r="HS249" s="519">
        <v>0</v>
      </c>
      <c r="HT249" s="519">
        <v>0</v>
      </c>
      <c r="HU249" s="519">
        <v>0</v>
      </c>
      <c r="HV249" s="519">
        <v>0</v>
      </c>
      <c r="HW249" s="519">
        <v>0</v>
      </c>
      <c r="HX249" s="519">
        <v>0</v>
      </c>
      <c r="HY249" s="519">
        <v>0</v>
      </c>
      <c r="HZ249" s="519">
        <v>0</v>
      </c>
      <c r="IA249" s="519">
        <v>0</v>
      </c>
      <c r="IB249" s="519">
        <v>0</v>
      </c>
      <c r="IC249" s="519">
        <v>0</v>
      </c>
      <c r="ID249" s="519">
        <v>0</v>
      </c>
      <c r="IE249" s="519">
        <v>0</v>
      </c>
      <c r="IF249" s="519">
        <v>0</v>
      </c>
      <c r="IG249" s="519">
        <v>0</v>
      </c>
      <c r="IH249" s="519">
        <v>0</v>
      </c>
      <c r="II249" s="519">
        <v>0</v>
      </c>
      <c r="IJ249" s="519">
        <v>0</v>
      </c>
      <c r="IK249" s="519">
        <v>0</v>
      </c>
    </row>
    <row r="250" spans="1:245" hidden="1">
      <c r="A250" s="337"/>
      <c r="B250" s="519" t="s">
        <v>1058</v>
      </c>
      <c r="C250" s="519"/>
      <c r="D250" s="519"/>
      <c r="E250" s="519"/>
      <c r="F250" s="519">
        <v>1</v>
      </c>
      <c r="G250" s="519"/>
      <c r="H250" s="519">
        <v>24</v>
      </c>
      <c r="I250" s="519">
        <v>8</v>
      </c>
      <c r="J250" s="519" t="str">
        <f t="shared" si="12"/>
        <v>SDN10012408</v>
      </c>
      <c r="K250" s="519">
        <v>776</v>
      </c>
      <c r="M250" s="337"/>
      <c r="N250" s="519" t="s">
        <v>1062</v>
      </c>
      <c r="O250" s="519" t="s">
        <v>1059</v>
      </c>
      <c r="P250" s="519">
        <v>13</v>
      </c>
      <c r="Q250" s="183" t="str">
        <f t="shared" si="10"/>
        <v>SDN200113</v>
      </c>
      <c r="R250" s="519">
        <v>0</v>
      </c>
      <c r="S250" s="519">
        <v>0</v>
      </c>
      <c r="T250" s="519">
        <v>0</v>
      </c>
      <c r="U250" s="519">
        <v>0</v>
      </c>
      <c r="V250" s="519">
        <v>0</v>
      </c>
      <c r="W250" s="519">
        <v>0</v>
      </c>
      <c r="X250" s="519">
        <v>0</v>
      </c>
      <c r="Y250" s="519">
        <v>0</v>
      </c>
      <c r="Z250" s="519">
        <v>0</v>
      </c>
      <c r="AA250" s="519">
        <v>0</v>
      </c>
      <c r="AB250" s="519">
        <v>0</v>
      </c>
      <c r="AC250" s="519">
        <v>0</v>
      </c>
      <c r="AD250" s="519">
        <v>0</v>
      </c>
      <c r="AE250" s="519">
        <v>0</v>
      </c>
      <c r="AF250" s="519">
        <v>0</v>
      </c>
      <c r="AG250" s="519">
        <v>0</v>
      </c>
      <c r="AH250" s="519">
        <v>0</v>
      </c>
      <c r="AI250" s="519">
        <v>0</v>
      </c>
      <c r="AJ250" s="519">
        <v>0</v>
      </c>
      <c r="AK250" s="519">
        <v>0</v>
      </c>
      <c r="AL250" s="519">
        <v>0</v>
      </c>
      <c r="AM250" s="519">
        <v>0</v>
      </c>
      <c r="AN250" s="519">
        <v>0</v>
      </c>
      <c r="AO250" s="519">
        <v>0</v>
      </c>
      <c r="AP250" s="519">
        <v>0</v>
      </c>
      <c r="AQ250" s="519">
        <v>0</v>
      </c>
      <c r="AR250" s="519">
        <v>0</v>
      </c>
      <c r="AS250" s="519">
        <v>0</v>
      </c>
      <c r="AT250" s="519">
        <v>0</v>
      </c>
      <c r="AU250" s="519">
        <v>0</v>
      </c>
      <c r="AV250" s="519">
        <v>0</v>
      </c>
      <c r="AW250" s="519">
        <v>0</v>
      </c>
      <c r="AX250" s="519">
        <v>0</v>
      </c>
      <c r="AY250" s="519">
        <v>0</v>
      </c>
      <c r="AZ250" s="519">
        <v>10000</v>
      </c>
      <c r="BA250" s="519">
        <v>0</v>
      </c>
      <c r="BB250" s="519">
        <v>0</v>
      </c>
      <c r="BC250" s="519">
        <v>0</v>
      </c>
      <c r="BD250" s="519">
        <v>0</v>
      </c>
      <c r="BE250" s="519">
        <v>0</v>
      </c>
      <c r="BF250" s="519">
        <v>0</v>
      </c>
      <c r="BG250" s="519">
        <v>0</v>
      </c>
      <c r="BH250" s="519">
        <v>0</v>
      </c>
      <c r="BI250" s="519">
        <v>0</v>
      </c>
      <c r="BJ250" s="519">
        <v>0</v>
      </c>
      <c r="BK250" s="519">
        <v>0</v>
      </c>
      <c r="BL250" s="519">
        <v>0</v>
      </c>
      <c r="BM250" s="519">
        <v>0</v>
      </c>
      <c r="BN250" s="519">
        <v>0</v>
      </c>
      <c r="BO250" s="519">
        <v>0</v>
      </c>
      <c r="BP250" s="519">
        <v>0</v>
      </c>
      <c r="BQ250" s="519">
        <v>0</v>
      </c>
      <c r="BR250" s="519">
        <v>0</v>
      </c>
      <c r="BS250" s="519">
        <v>0</v>
      </c>
      <c r="BT250" s="519">
        <v>0</v>
      </c>
      <c r="BU250" s="519">
        <v>0</v>
      </c>
      <c r="BV250" s="519">
        <v>0</v>
      </c>
      <c r="BW250" s="519">
        <v>0</v>
      </c>
      <c r="BX250" s="519">
        <v>0</v>
      </c>
      <c r="BY250" s="519">
        <v>0</v>
      </c>
      <c r="BZ250" s="519">
        <v>0</v>
      </c>
      <c r="CA250" s="519">
        <v>0</v>
      </c>
      <c r="CB250" s="519">
        <v>0</v>
      </c>
      <c r="CC250" s="519">
        <v>0</v>
      </c>
      <c r="CD250" s="519">
        <v>0</v>
      </c>
      <c r="CE250" s="519">
        <v>0</v>
      </c>
      <c r="CF250" s="519">
        <v>0</v>
      </c>
      <c r="CG250" s="519">
        <v>0</v>
      </c>
      <c r="CH250" s="519">
        <v>0</v>
      </c>
      <c r="CI250" s="519">
        <v>0</v>
      </c>
      <c r="CJ250" s="519">
        <v>0</v>
      </c>
      <c r="CK250" s="519">
        <v>0</v>
      </c>
      <c r="CL250" s="519">
        <v>0</v>
      </c>
      <c r="CM250" s="519">
        <v>0</v>
      </c>
      <c r="CN250" s="519">
        <v>0</v>
      </c>
      <c r="CO250" s="519">
        <v>0</v>
      </c>
      <c r="CP250" s="519">
        <v>0</v>
      </c>
      <c r="CQ250" s="519">
        <v>0</v>
      </c>
      <c r="CR250" s="519">
        <v>0</v>
      </c>
      <c r="CS250" s="519">
        <v>0</v>
      </c>
      <c r="CT250" s="519">
        <v>0</v>
      </c>
      <c r="CU250" s="519">
        <v>0</v>
      </c>
      <c r="CV250" s="519">
        <v>0</v>
      </c>
      <c r="CW250" s="519">
        <v>0</v>
      </c>
      <c r="CX250" s="519">
        <v>0</v>
      </c>
      <c r="CY250" s="519">
        <v>0</v>
      </c>
      <c r="CZ250" s="519">
        <v>0</v>
      </c>
      <c r="DA250" s="519">
        <v>0</v>
      </c>
      <c r="DB250" s="519">
        <v>0</v>
      </c>
      <c r="DC250" s="519">
        <v>0</v>
      </c>
      <c r="DD250" s="519">
        <v>0</v>
      </c>
      <c r="DE250" s="519">
        <v>0</v>
      </c>
      <c r="DF250" s="519">
        <v>0</v>
      </c>
      <c r="DG250" s="519">
        <v>0</v>
      </c>
      <c r="DH250" s="519">
        <v>0</v>
      </c>
      <c r="DI250" s="519">
        <v>0</v>
      </c>
      <c r="DJ250" s="519">
        <v>0</v>
      </c>
      <c r="DK250" s="519">
        <v>0</v>
      </c>
      <c r="DL250" s="519">
        <v>0</v>
      </c>
      <c r="DM250" s="519">
        <v>0</v>
      </c>
      <c r="DN250" s="519">
        <v>0</v>
      </c>
      <c r="DO250" s="519">
        <v>0</v>
      </c>
      <c r="DP250" s="519">
        <v>0</v>
      </c>
      <c r="DQ250" s="519">
        <v>0</v>
      </c>
      <c r="DR250" s="519">
        <v>0</v>
      </c>
      <c r="DS250" s="519">
        <v>0</v>
      </c>
      <c r="DT250" s="519">
        <v>0</v>
      </c>
      <c r="DU250" s="519">
        <v>0</v>
      </c>
      <c r="DV250" s="519">
        <v>0</v>
      </c>
      <c r="DW250" s="519">
        <v>0</v>
      </c>
      <c r="DX250" s="519">
        <v>0</v>
      </c>
      <c r="DY250" s="131"/>
      <c r="DZ250" s="337"/>
      <c r="EA250" s="519" t="s">
        <v>1062</v>
      </c>
      <c r="EB250" s="519" t="s">
        <v>1059</v>
      </c>
      <c r="EC250" s="519">
        <v>13</v>
      </c>
      <c r="ED250" s="521" t="str">
        <f t="shared" si="11"/>
        <v>SDN200113</v>
      </c>
      <c r="EE250" s="519">
        <v>10000</v>
      </c>
      <c r="EF250" s="519">
        <v>10000</v>
      </c>
      <c r="EG250" s="519">
        <v>10000</v>
      </c>
      <c r="EH250" s="519">
        <v>10000</v>
      </c>
      <c r="EI250" s="519">
        <v>10000</v>
      </c>
      <c r="EJ250" s="519">
        <v>10000</v>
      </c>
      <c r="EK250" s="519">
        <v>10000</v>
      </c>
      <c r="EL250" s="519">
        <v>10000</v>
      </c>
      <c r="EM250" s="519">
        <v>10000</v>
      </c>
      <c r="EN250" s="519">
        <v>10000</v>
      </c>
      <c r="EO250" s="519">
        <v>10000</v>
      </c>
      <c r="EP250" s="519">
        <v>10000</v>
      </c>
      <c r="EQ250" s="519">
        <v>10000</v>
      </c>
      <c r="ER250" s="519">
        <v>10000</v>
      </c>
      <c r="ES250" s="519">
        <v>10000</v>
      </c>
      <c r="ET250" s="519">
        <v>10000</v>
      </c>
      <c r="EU250" s="519">
        <v>10000</v>
      </c>
      <c r="EV250" s="519">
        <v>10000</v>
      </c>
      <c r="EW250" s="519">
        <v>10000</v>
      </c>
      <c r="EX250" s="519">
        <v>10000</v>
      </c>
      <c r="EY250" s="519">
        <v>10000</v>
      </c>
      <c r="EZ250" s="519">
        <v>10000</v>
      </c>
      <c r="FA250" s="519">
        <v>10000</v>
      </c>
      <c r="FB250" s="519">
        <v>10000</v>
      </c>
      <c r="FC250" s="519">
        <v>10000</v>
      </c>
      <c r="FD250" s="519">
        <v>10000</v>
      </c>
      <c r="FE250" s="519">
        <v>10000</v>
      </c>
      <c r="FF250" s="519">
        <v>10000</v>
      </c>
      <c r="FG250" s="519">
        <v>10000</v>
      </c>
      <c r="FH250" s="519">
        <v>10000</v>
      </c>
      <c r="FI250" s="519">
        <v>10000</v>
      </c>
      <c r="FJ250" s="519">
        <v>10000</v>
      </c>
      <c r="FK250" s="519">
        <v>10000</v>
      </c>
      <c r="FL250" s="519">
        <v>10000</v>
      </c>
      <c r="FM250" s="519">
        <v>10000</v>
      </c>
      <c r="FN250" s="519">
        <v>0</v>
      </c>
      <c r="FO250" s="519">
        <v>0</v>
      </c>
      <c r="FP250" s="519">
        <v>0</v>
      </c>
      <c r="FQ250" s="519">
        <v>0</v>
      </c>
      <c r="FR250" s="519">
        <v>0</v>
      </c>
      <c r="FS250" s="519">
        <v>0</v>
      </c>
      <c r="FT250" s="519">
        <v>0</v>
      </c>
      <c r="FU250" s="519">
        <v>0</v>
      </c>
      <c r="FV250" s="519">
        <v>0</v>
      </c>
      <c r="FW250" s="519">
        <v>0</v>
      </c>
      <c r="FX250" s="519">
        <v>0</v>
      </c>
      <c r="FY250" s="519">
        <v>0</v>
      </c>
      <c r="FZ250" s="519">
        <v>0</v>
      </c>
      <c r="GA250" s="519">
        <v>0</v>
      </c>
      <c r="GB250" s="519">
        <v>0</v>
      </c>
      <c r="GC250" s="519">
        <v>0</v>
      </c>
      <c r="GD250" s="519">
        <v>0</v>
      </c>
      <c r="GE250" s="519">
        <v>0</v>
      </c>
      <c r="GF250" s="519">
        <v>0</v>
      </c>
      <c r="GG250" s="519">
        <v>0</v>
      </c>
      <c r="GH250" s="519">
        <v>0</v>
      </c>
      <c r="GI250" s="519">
        <v>0</v>
      </c>
      <c r="GJ250" s="519">
        <v>0</v>
      </c>
      <c r="GK250" s="519">
        <v>0</v>
      </c>
      <c r="GL250" s="519">
        <v>0</v>
      </c>
      <c r="GM250" s="519">
        <v>0</v>
      </c>
      <c r="GN250" s="519">
        <v>0</v>
      </c>
      <c r="GO250" s="519">
        <v>0</v>
      </c>
      <c r="GP250" s="519">
        <v>0</v>
      </c>
      <c r="GQ250" s="519">
        <v>0</v>
      </c>
      <c r="GR250" s="519">
        <v>0</v>
      </c>
      <c r="GS250" s="519">
        <v>0</v>
      </c>
      <c r="GT250" s="519">
        <v>0</v>
      </c>
      <c r="GU250" s="519">
        <v>0</v>
      </c>
      <c r="GV250" s="519">
        <v>0</v>
      </c>
      <c r="GW250" s="519">
        <v>0</v>
      </c>
      <c r="GX250" s="519">
        <v>0</v>
      </c>
      <c r="GY250" s="519">
        <v>0</v>
      </c>
      <c r="GZ250" s="519">
        <v>0</v>
      </c>
      <c r="HA250" s="519">
        <v>0</v>
      </c>
      <c r="HB250" s="519">
        <v>0</v>
      </c>
      <c r="HC250" s="519">
        <v>0</v>
      </c>
      <c r="HD250" s="519">
        <v>0</v>
      </c>
      <c r="HE250" s="519">
        <v>0</v>
      </c>
      <c r="HF250" s="519">
        <v>0</v>
      </c>
      <c r="HG250" s="519">
        <v>0</v>
      </c>
      <c r="HH250" s="519">
        <v>0</v>
      </c>
      <c r="HI250" s="519">
        <v>0</v>
      </c>
      <c r="HJ250" s="519">
        <v>0</v>
      </c>
      <c r="HK250" s="519">
        <v>0</v>
      </c>
      <c r="HL250" s="519">
        <v>0</v>
      </c>
      <c r="HM250" s="519">
        <v>0</v>
      </c>
      <c r="HN250" s="519">
        <v>0</v>
      </c>
      <c r="HO250" s="519">
        <v>0</v>
      </c>
      <c r="HP250" s="519">
        <v>0</v>
      </c>
      <c r="HQ250" s="519">
        <v>0</v>
      </c>
      <c r="HR250" s="519">
        <v>0</v>
      </c>
      <c r="HS250" s="519">
        <v>0</v>
      </c>
      <c r="HT250" s="519">
        <v>0</v>
      </c>
      <c r="HU250" s="519">
        <v>0</v>
      </c>
      <c r="HV250" s="519">
        <v>0</v>
      </c>
      <c r="HW250" s="519">
        <v>0</v>
      </c>
      <c r="HX250" s="519">
        <v>0</v>
      </c>
      <c r="HY250" s="519">
        <v>0</v>
      </c>
      <c r="HZ250" s="519">
        <v>0</v>
      </c>
      <c r="IA250" s="519">
        <v>0</v>
      </c>
      <c r="IB250" s="519">
        <v>0</v>
      </c>
      <c r="IC250" s="519">
        <v>0</v>
      </c>
      <c r="ID250" s="519">
        <v>0</v>
      </c>
      <c r="IE250" s="519">
        <v>0</v>
      </c>
      <c r="IF250" s="519">
        <v>0</v>
      </c>
      <c r="IG250" s="519">
        <v>0</v>
      </c>
      <c r="IH250" s="519">
        <v>0</v>
      </c>
      <c r="II250" s="519">
        <v>0</v>
      </c>
      <c r="IJ250" s="519">
        <v>0</v>
      </c>
      <c r="IK250" s="519">
        <v>0</v>
      </c>
    </row>
    <row r="251" spans="1:245" hidden="1">
      <c r="A251" s="337"/>
      <c r="B251" s="519" t="s">
        <v>1058</v>
      </c>
      <c r="C251" s="519"/>
      <c r="D251" s="519"/>
      <c r="E251" s="519"/>
      <c r="F251" s="519">
        <v>1</v>
      </c>
      <c r="G251" s="519"/>
      <c r="H251" s="519">
        <v>24</v>
      </c>
      <c r="I251" s="519">
        <v>9</v>
      </c>
      <c r="J251" s="519" t="str">
        <f t="shared" si="12"/>
        <v>SDN10012409</v>
      </c>
      <c r="K251" s="519">
        <v>776</v>
      </c>
      <c r="M251" s="337"/>
      <c r="N251" s="519" t="s">
        <v>1062</v>
      </c>
      <c r="O251" s="519" t="s">
        <v>1059</v>
      </c>
      <c r="P251" s="519">
        <v>14</v>
      </c>
      <c r="Q251" s="183" t="str">
        <f t="shared" si="10"/>
        <v>SDN200114</v>
      </c>
      <c r="R251" s="519">
        <v>0</v>
      </c>
      <c r="S251" s="519">
        <v>0</v>
      </c>
      <c r="T251" s="519">
        <v>0</v>
      </c>
      <c r="U251" s="519">
        <v>0</v>
      </c>
      <c r="V251" s="519">
        <v>0</v>
      </c>
      <c r="W251" s="519">
        <v>0</v>
      </c>
      <c r="X251" s="519">
        <v>0</v>
      </c>
      <c r="Y251" s="519">
        <v>0</v>
      </c>
      <c r="Z251" s="519">
        <v>0</v>
      </c>
      <c r="AA251" s="519">
        <v>0</v>
      </c>
      <c r="AB251" s="519">
        <v>0</v>
      </c>
      <c r="AC251" s="519">
        <v>0</v>
      </c>
      <c r="AD251" s="519">
        <v>0</v>
      </c>
      <c r="AE251" s="519">
        <v>0</v>
      </c>
      <c r="AF251" s="519">
        <v>0</v>
      </c>
      <c r="AG251" s="519">
        <v>0</v>
      </c>
      <c r="AH251" s="519">
        <v>0</v>
      </c>
      <c r="AI251" s="519">
        <v>0</v>
      </c>
      <c r="AJ251" s="519">
        <v>0</v>
      </c>
      <c r="AK251" s="519">
        <v>0</v>
      </c>
      <c r="AL251" s="519">
        <v>0</v>
      </c>
      <c r="AM251" s="519">
        <v>0</v>
      </c>
      <c r="AN251" s="519">
        <v>0</v>
      </c>
      <c r="AO251" s="519">
        <v>0</v>
      </c>
      <c r="AP251" s="519">
        <v>0</v>
      </c>
      <c r="AQ251" s="519">
        <v>0</v>
      </c>
      <c r="AR251" s="519">
        <v>0</v>
      </c>
      <c r="AS251" s="519">
        <v>0</v>
      </c>
      <c r="AT251" s="519">
        <v>0</v>
      </c>
      <c r="AU251" s="519">
        <v>0</v>
      </c>
      <c r="AV251" s="519">
        <v>0</v>
      </c>
      <c r="AW251" s="519">
        <v>0</v>
      </c>
      <c r="AX251" s="519">
        <v>0</v>
      </c>
      <c r="AY251" s="519">
        <v>0</v>
      </c>
      <c r="AZ251" s="519">
        <v>10000</v>
      </c>
      <c r="BA251" s="519">
        <v>0</v>
      </c>
      <c r="BB251" s="519">
        <v>0</v>
      </c>
      <c r="BC251" s="519">
        <v>0</v>
      </c>
      <c r="BD251" s="519">
        <v>0</v>
      </c>
      <c r="BE251" s="519">
        <v>0</v>
      </c>
      <c r="BF251" s="519">
        <v>0</v>
      </c>
      <c r="BG251" s="519">
        <v>0</v>
      </c>
      <c r="BH251" s="519">
        <v>0</v>
      </c>
      <c r="BI251" s="519">
        <v>0</v>
      </c>
      <c r="BJ251" s="519">
        <v>0</v>
      </c>
      <c r="BK251" s="519">
        <v>0</v>
      </c>
      <c r="BL251" s="519">
        <v>0</v>
      </c>
      <c r="BM251" s="519">
        <v>0</v>
      </c>
      <c r="BN251" s="519">
        <v>0</v>
      </c>
      <c r="BO251" s="519">
        <v>0</v>
      </c>
      <c r="BP251" s="519">
        <v>0</v>
      </c>
      <c r="BQ251" s="519">
        <v>0</v>
      </c>
      <c r="BR251" s="519">
        <v>0</v>
      </c>
      <c r="BS251" s="519">
        <v>0</v>
      </c>
      <c r="BT251" s="519">
        <v>0</v>
      </c>
      <c r="BU251" s="519">
        <v>0</v>
      </c>
      <c r="BV251" s="519">
        <v>0</v>
      </c>
      <c r="BW251" s="519">
        <v>0</v>
      </c>
      <c r="BX251" s="519">
        <v>0</v>
      </c>
      <c r="BY251" s="519">
        <v>0</v>
      </c>
      <c r="BZ251" s="519">
        <v>0</v>
      </c>
      <c r="CA251" s="519">
        <v>0</v>
      </c>
      <c r="CB251" s="519">
        <v>0</v>
      </c>
      <c r="CC251" s="519">
        <v>0</v>
      </c>
      <c r="CD251" s="519">
        <v>0</v>
      </c>
      <c r="CE251" s="519">
        <v>0</v>
      </c>
      <c r="CF251" s="519">
        <v>0</v>
      </c>
      <c r="CG251" s="519">
        <v>0</v>
      </c>
      <c r="CH251" s="519">
        <v>0</v>
      </c>
      <c r="CI251" s="519">
        <v>0</v>
      </c>
      <c r="CJ251" s="519">
        <v>0</v>
      </c>
      <c r="CK251" s="519">
        <v>0</v>
      </c>
      <c r="CL251" s="519">
        <v>0</v>
      </c>
      <c r="CM251" s="519">
        <v>0</v>
      </c>
      <c r="CN251" s="519">
        <v>0</v>
      </c>
      <c r="CO251" s="519">
        <v>0</v>
      </c>
      <c r="CP251" s="519">
        <v>0</v>
      </c>
      <c r="CQ251" s="519">
        <v>0</v>
      </c>
      <c r="CR251" s="519">
        <v>0</v>
      </c>
      <c r="CS251" s="519">
        <v>0</v>
      </c>
      <c r="CT251" s="519">
        <v>0</v>
      </c>
      <c r="CU251" s="519">
        <v>0</v>
      </c>
      <c r="CV251" s="519">
        <v>0</v>
      </c>
      <c r="CW251" s="519">
        <v>0</v>
      </c>
      <c r="CX251" s="519">
        <v>0</v>
      </c>
      <c r="CY251" s="519">
        <v>0</v>
      </c>
      <c r="CZ251" s="519">
        <v>0</v>
      </c>
      <c r="DA251" s="519">
        <v>0</v>
      </c>
      <c r="DB251" s="519">
        <v>0</v>
      </c>
      <c r="DC251" s="519">
        <v>0</v>
      </c>
      <c r="DD251" s="519">
        <v>0</v>
      </c>
      <c r="DE251" s="519">
        <v>0</v>
      </c>
      <c r="DF251" s="519">
        <v>0</v>
      </c>
      <c r="DG251" s="519">
        <v>0</v>
      </c>
      <c r="DH251" s="519">
        <v>0</v>
      </c>
      <c r="DI251" s="519">
        <v>0</v>
      </c>
      <c r="DJ251" s="519">
        <v>0</v>
      </c>
      <c r="DK251" s="519">
        <v>0</v>
      </c>
      <c r="DL251" s="519">
        <v>0</v>
      </c>
      <c r="DM251" s="519">
        <v>0</v>
      </c>
      <c r="DN251" s="519">
        <v>0</v>
      </c>
      <c r="DO251" s="519">
        <v>0</v>
      </c>
      <c r="DP251" s="519">
        <v>0</v>
      </c>
      <c r="DQ251" s="519">
        <v>0</v>
      </c>
      <c r="DR251" s="519">
        <v>0</v>
      </c>
      <c r="DS251" s="519">
        <v>0</v>
      </c>
      <c r="DT251" s="519">
        <v>0</v>
      </c>
      <c r="DU251" s="519">
        <v>0</v>
      </c>
      <c r="DV251" s="519">
        <v>0</v>
      </c>
      <c r="DW251" s="519">
        <v>0</v>
      </c>
      <c r="DX251" s="519">
        <v>0</v>
      </c>
      <c r="DY251" s="131"/>
      <c r="DZ251" s="337"/>
      <c r="EA251" s="519" t="s">
        <v>1062</v>
      </c>
      <c r="EB251" s="519" t="s">
        <v>1059</v>
      </c>
      <c r="EC251" s="519">
        <v>14</v>
      </c>
      <c r="ED251" s="521" t="str">
        <f t="shared" si="11"/>
        <v>SDN200114</v>
      </c>
      <c r="EE251" s="519">
        <v>10000</v>
      </c>
      <c r="EF251" s="519">
        <v>10000</v>
      </c>
      <c r="EG251" s="519">
        <v>10000</v>
      </c>
      <c r="EH251" s="519">
        <v>10000</v>
      </c>
      <c r="EI251" s="519">
        <v>10000</v>
      </c>
      <c r="EJ251" s="519">
        <v>10000</v>
      </c>
      <c r="EK251" s="519">
        <v>10000</v>
      </c>
      <c r="EL251" s="519">
        <v>10000</v>
      </c>
      <c r="EM251" s="519">
        <v>10000</v>
      </c>
      <c r="EN251" s="519">
        <v>10000</v>
      </c>
      <c r="EO251" s="519">
        <v>10000</v>
      </c>
      <c r="EP251" s="519">
        <v>10000</v>
      </c>
      <c r="EQ251" s="519">
        <v>10000</v>
      </c>
      <c r="ER251" s="519">
        <v>10000</v>
      </c>
      <c r="ES251" s="519">
        <v>10000</v>
      </c>
      <c r="ET251" s="519">
        <v>10000</v>
      </c>
      <c r="EU251" s="519">
        <v>10000</v>
      </c>
      <c r="EV251" s="519">
        <v>10000</v>
      </c>
      <c r="EW251" s="519">
        <v>10000</v>
      </c>
      <c r="EX251" s="519">
        <v>10000</v>
      </c>
      <c r="EY251" s="519">
        <v>10000</v>
      </c>
      <c r="EZ251" s="519">
        <v>10000</v>
      </c>
      <c r="FA251" s="519">
        <v>10000</v>
      </c>
      <c r="FB251" s="519">
        <v>10000</v>
      </c>
      <c r="FC251" s="519">
        <v>10000</v>
      </c>
      <c r="FD251" s="519">
        <v>10000</v>
      </c>
      <c r="FE251" s="519">
        <v>10000</v>
      </c>
      <c r="FF251" s="519">
        <v>10000</v>
      </c>
      <c r="FG251" s="519">
        <v>10000</v>
      </c>
      <c r="FH251" s="519">
        <v>10000</v>
      </c>
      <c r="FI251" s="519">
        <v>10000</v>
      </c>
      <c r="FJ251" s="519">
        <v>10000</v>
      </c>
      <c r="FK251" s="519">
        <v>10000</v>
      </c>
      <c r="FL251" s="519">
        <v>10000</v>
      </c>
      <c r="FM251" s="519">
        <v>10000</v>
      </c>
      <c r="FN251" s="519">
        <v>0</v>
      </c>
      <c r="FO251" s="519">
        <v>0</v>
      </c>
      <c r="FP251" s="519">
        <v>0</v>
      </c>
      <c r="FQ251" s="519">
        <v>0</v>
      </c>
      <c r="FR251" s="519">
        <v>0</v>
      </c>
      <c r="FS251" s="519">
        <v>0</v>
      </c>
      <c r="FT251" s="519">
        <v>0</v>
      </c>
      <c r="FU251" s="519">
        <v>0</v>
      </c>
      <c r="FV251" s="519">
        <v>0</v>
      </c>
      <c r="FW251" s="519">
        <v>0</v>
      </c>
      <c r="FX251" s="519">
        <v>0</v>
      </c>
      <c r="FY251" s="519">
        <v>0</v>
      </c>
      <c r="FZ251" s="519">
        <v>0</v>
      </c>
      <c r="GA251" s="519">
        <v>0</v>
      </c>
      <c r="GB251" s="519">
        <v>0</v>
      </c>
      <c r="GC251" s="519">
        <v>0</v>
      </c>
      <c r="GD251" s="519">
        <v>0</v>
      </c>
      <c r="GE251" s="519">
        <v>0</v>
      </c>
      <c r="GF251" s="519">
        <v>0</v>
      </c>
      <c r="GG251" s="519">
        <v>0</v>
      </c>
      <c r="GH251" s="519">
        <v>0</v>
      </c>
      <c r="GI251" s="519">
        <v>0</v>
      </c>
      <c r="GJ251" s="519">
        <v>0</v>
      </c>
      <c r="GK251" s="519">
        <v>0</v>
      </c>
      <c r="GL251" s="519">
        <v>0</v>
      </c>
      <c r="GM251" s="519">
        <v>0</v>
      </c>
      <c r="GN251" s="519">
        <v>0</v>
      </c>
      <c r="GO251" s="519">
        <v>0</v>
      </c>
      <c r="GP251" s="519">
        <v>0</v>
      </c>
      <c r="GQ251" s="519">
        <v>0</v>
      </c>
      <c r="GR251" s="519">
        <v>0</v>
      </c>
      <c r="GS251" s="519">
        <v>0</v>
      </c>
      <c r="GT251" s="519">
        <v>0</v>
      </c>
      <c r="GU251" s="519">
        <v>0</v>
      </c>
      <c r="GV251" s="519">
        <v>0</v>
      </c>
      <c r="GW251" s="519">
        <v>0</v>
      </c>
      <c r="GX251" s="519">
        <v>0</v>
      </c>
      <c r="GY251" s="519">
        <v>0</v>
      </c>
      <c r="GZ251" s="519">
        <v>0</v>
      </c>
      <c r="HA251" s="519">
        <v>0</v>
      </c>
      <c r="HB251" s="519">
        <v>0</v>
      </c>
      <c r="HC251" s="519">
        <v>0</v>
      </c>
      <c r="HD251" s="519">
        <v>0</v>
      </c>
      <c r="HE251" s="519">
        <v>0</v>
      </c>
      <c r="HF251" s="519">
        <v>0</v>
      </c>
      <c r="HG251" s="519">
        <v>0</v>
      </c>
      <c r="HH251" s="519">
        <v>0</v>
      </c>
      <c r="HI251" s="519">
        <v>0</v>
      </c>
      <c r="HJ251" s="519">
        <v>0</v>
      </c>
      <c r="HK251" s="519">
        <v>0</v>
      </c>
      <c r="HL251" s="519">
        <v>0</v>
      </c>
      <c r="HM251" s="519">
        <v>0</v>
      </c>
      <c r="HN251" s="519">
        <v>0</v>
      </c>
      <c r="HO251" s="519">
        <v>0</v>
      </c>
      <c r="HP251" s="519">
        <v>0</v>
      </c>
      <c r="HQ251" s="519">
        <v>0</v>
      </c>
      <c r="HR251" s="519">
        <v>0</v>
      </c>
      <c r="HS251" s="519">
        <v>0</v>
      </c>
      <c r="HT251" s="519">
        <v>0</v>
      </c>
      <c r="HU251" s="519">
        <v>0</v>
      </c>
      <c r="HV251" s="519">
        <v>0</v>
      </c>
      <c r="HW251" s="519">
        <v>0</v>
      </c>
      <c r="HX251" s="519">
        <v>0</v>
      </c>
      <c r="HY251" s="519">
        <v>0</v>
      </c>
      <c r="HZ251" s="519">
        <v>0</v>
      </c>
      <c r="IA251" s="519">
        <v>0</v>
      </c>
      <c r="IB251" s="519">
        <v>0</v>
      </c>
      <c r="IC251" s="519">
        <v>0</v>
      </c>
      <c r="ID251" s="519">
        <v>0</v>
      </c>
      <c r="IE251" s="519">
        <v>0</v>
      </c>
      <c r="IF251" s="519">
        <v>0</v>
      </c>
      <c r="IG251" s="519">
        <v>0</v>
      </c>
      <c r="IH251" s="519">
        <v>0</v>
      </c>
      <c r="II251" s="519">
        <v>0</v>
      </c>
      <c r="IJ251" s="519">
        <v>0</v>
      </c>
      <c r="IK251" s="519">
        <v>0</v>
      </c>
    </row>
    <row r="252" spans="1:245" hidden="1">
      <c r="A252" s="337"/>
      <c r="B252" s="519" t="s">
        <v>1058</v>
      </c>
      <c r="C252" s="519"/>
      <c r="D252" s="519"/>
      <c r="E252" s="519"/>
      <c r="F252" s="519">
        <v>1</v>
      </c>
      <c r="G252" s="519"/>
      <c r="H252" s="519">
        <v>24</v>
      </c>
      <c r="I252" s="519">
        <v>10</v>
      </c>
      <c r="J252" s="519" t="str">
        <f t="shared" si="12"/>
        <v>SDN10012410</v>
      </c>
      <c r="K252" s="519">
        <v>776</v>
      </c>
      <c r="M252" s="337"/>
      <c r="N252" s="519" t="s">
        <v>1062</v>
      </c>
      <c r="O252" s="519" t="s">
        <v>1059</v>
      </c>
      <c r="P252" s="519">
        <v>15</v>
      </c>
      <c r="Q252" s="183" t="str">
        <f t="shared" si="10"/>
        <v>SDN200115</v>
      </c>
      <c r="R252" s="519">
        <v>0</v>
      </c>
      <c r="S252" s="519">
        <v>0</v>
      </c>
      <c r="T252" s="519">
        <v>0</v>
      </c>
      <c r="U252" s="519">
        <v>0</v>
      </c>
      <c r="V252" s="519">
        <v>0</v>
      </c>
      <c r="W252" s="519">
        <v>0</v>
      </c>
      <c r="X252" s="519">
        <v>0</v>
      </c>
      <c r="Y252" s="519">
        <v>0</v>
      </c>
      <c r="Z252" s="519">
        <v>0</v>
      </c>
      <c r="AA252" s="519">
        <v>0</v>
      </c>
      <c r="AB252" s="519">
        <v>0</v>
      </c>
      <c r="AC252" s="519">
        <v>0</v>
      </c>
      <c r="AD252" s="519">
        <v>0</v>
      </c>
      <c r="AE252" s="519">
        <v>0</v>
      </c>
      <c r="AF252" s="519">
        <v>0</v>
      </c>
      <c r="AG252" s="519">
        <v>0</v>
      </c>
      <c r="AH252" s="519">
        <v>0</v>
      </c>
      <c r="AI252" s="519">
        <v>0</v>
      </c>
      <c r="AJ252" s="519">
        <v>0</v>
      </c>
      <c r="AK252" s="519">
        <v>0</v>
      </c>
      <c r="AL252" s="519">
        <v>0</v>
      </c>
      <c r="AM252" s="519">
        <v>0</v>
      </c>
      <c r="AN252" s="519">
        <v>0</v>
      </c>
      <c r="AO252" s="519">
        <v>0</v>
      </c>
      <c r="AP252" s="519">
        <v>0</v>
      </c>
      <c r="AQ252" s="519">
        <v>0</v>
      </c>
      <c r="AR252" s="519">
        <v>0</v>
      </c>
      <c r="AS252" s="519">
        <v>0</v>
      </c>
      <c r="AT252" s="519">
        <v>0</v>
      </c>
      <c r="AU252" s="519">
        <v>0</v>
      </c>
      <c r="AV252" s="519">
        <v>0</v>
      </c>
      <c r="AW252" s="519">
        <v>0</v>
      </c>
      <c r="AX252" s="519">
        <v>0</v>
      </c>
      <c r="AY252" s="519">
        <v>0</v>
      </c>
      <c r="AZ252" s="519">
        <v>10000</v>
      </c>
      <c r="BA252" s="519">
        <v>0</v>
      </c>
      <c r="BB252" s="519">
        <v>0</v>
      </c>
      <c r="BC252" s="519">
        <v>0</v>
      </c>
      <c r="BD252" s="519">
        <v>0</v>
      </c>
      <c r="BE252" s="519">
        <v>0</v>
      </c>
      <c r="BF252" s="519">
        <v>0</v>
      </c>
      <c r="BG252" s="519">
        <v>0</v>
      </c>
      <c r="BH252" s="519">
        <v>0</v>
      </c>
      <c r="BI252" s="519">
        <v>0</v>
      </c>
      <c r="BJ252" s="519">
        <v>0</v>
      </c>
      <c r="BK252" s="519">
        <v>0</v>
      </c>
      <c r="BL252" s="519">
        <v>0</v>
      </c>
      <c r="BM252" s="519">
        <v>0</v>
      </c>
      <c r="BN252" s="519">
        <v>0</v>
      </c>
      <c r="BO252" s="519">
        <v>0</v>
      </c>
      <c r="BP252" s="519">
        <v>0</v>
      </c>
      <c r="BQ252" s="519">
        <v>0</v>
      </c>
      <c r="BR252" s="519">
        <v>0</v>
      </c>
      <c r="BS252" s="519">
        <v>0</v>
      </c>
      <c r="BT252" s="519">
        <v>0</v>
      </c>
      <c r="BU252" s="519">
        <v>0</v>
      </c>
      <c r="BV252" s="519">
        <v>0</v>
      </c>
      <c r="BW252" s="519">
        <v>0</v>
      </c>
      <c r="BX252" s="519">
        <v>0</v>
      </c>
      <c r="BY252" s="519">
        <v>0</v>
      </c>
      <c r="BZ252" s="519">
        <v>0</v>
      </c>
      <c r="CA252" s="519">
        <v>0</v>
      </c>
      <c r="CB252" s="519">
        <v>0</v>
      </c>
      <c r="CC252" s="519">
        <v>0</v>
      </c>
      <c r="CD252" s="519">
        <v>0</v>
      </c>
      <c r="CE252" s="519">
        <v>0</v>
      </c>
      <c r="CF252" s="519">
        <v>0</v>
      </c>
      <c r="CG252" s="519">
        <v>0</v>
      </c>
      <c r="CH252" s="519">
        <v>0</v>
      </c>
      <c r="CI252" s="519">
        <v>0</v>
      </c>
      <c r="CJ252" s="519">
        <v>0</v>
      </c>
      <c r="CK252" s="519">
        <v>0</v>
      </c>
      <c r="CL252" s="519">
        <v>0</v>
      </c>
      <c r="CM252" s="519">
        <v>0</v>
      </c>
      <c r="CN252" s="519">
        <v>0</v>
      </c>
      <c r="CO252" s="519">
        <v>0</v>
      </c>
      <c r="CP252" s="519">
        <v>0</v>
      </c>
      <c r="CQ252" s="519">
        <v>0</v>
      </c>
      <c r="CR252" s="519">
        <v>0</v>
      </c>
      <c r="CS252" s="519">
        <v>0</v>
      </c>
      <c r="CT252" s="519">
        <v>0</v>
      </c>
      <c r="CU252" s="519">
        <v>0</v>
      </c>
      <c r="CV252" s="519">
        <v>0</v>
      </c>
      <c r="CW252" s="519">
        <v>0</v>
      </c>
      <c r="CX252" s="519">
        <v>0</v>
      </c>
      <c r="CY252" s="519">
        <v>0</v>
      </c>
      <c r="CZ252" s="519">
        <v>0</v>
      </c>
      <c r="DA252" s="519">
        <v>0</v>
      </c>
      <c r="DB252" s="519">
        <v>0</v>
      </c>
      <c r="DC252" s="519">
        <v>0</v>
      </c>
      <c r="DD252" s="519">
        <v>0</v>
      </c>
      <c r="DE252" s="519">
        <v>0</v>
      </c>
      <c r="DF252" s="519">
        <v>0</v>
      </c>
      <c r="DG252" s="519">
        <v>0</v>
      </c>
      <c r="DH252" s="519">
        <v>0</v>
      </c>
      <c r="DI252" s="519">
        <v>0</v>
      </c>
      <c r="DJ252" s="519">
        <v>0</v>
      </c>
      <c r="DK252" s="519">
        <v>0</v>
      </c>
      <c r="DL252" s="519">
        <v>0</v>
      </c>
      <c r="DM252" s="519">
        <v>0</v>
      </c>
      <c r="DN252" s="519">
        <v>0</v>
      </c>
      <c r="DO252" s="519">
        <v>0</v>
      </c>
      <c r="DP252" s="519">
        <v>0</v>
      </c>
      <c r="DQ252" s="519">
        <v>0</v>
      </c>
      <c r="DR252" s="519">
        <v>0</v>
      </c>
      <c r="DS252" s="519">
        <v>0</v>
      </c>
      <c r="DT252" s="519">
        <v>0</v>
      </c>
      <c r="DU252" s="519">
        <v>0</v>
      </c>
      <c r="DV252" s="519">
        <v>0</v>
      </c>
      <c r="DW252" s="519">
        <v>0</v>
      </c>
      <c r="DX252" s="519">
        <v>0</v>
      </c>
      <c r="DY252" s="131"/>
      <c r="DZ252" s="337"/>
      <c r="EA252" s="519" t="s">
        <v>1062</v>
      </c>
      <c r="EB252" s="519" t="s">
        <v>1059</v>
      </c>
      <c r="EC252" s="519">
        <v>15</v>
      </c>
      <c r="ED252" s="521" t="str">
        <f t="shared" si="11"/>
        <v>SDN200115</v>
      </c>
      <c r="EE252" s="519">
        <v>10000</v>
      </c>
      <c r="EF252" s="519">
        <v>10000</v>
      </c>
      <c r="EG252" s="519">
        <v>10000</v>
      </c>
      <c r="EH252" s="519">
        <v>10000</v>
      </c>
      <c r="EI252" s="519">
        <v>10000</v>
      </c>
      <c r="EJ252" s="519">
        <v>10000</v>
      </c>
      <c r="EK252" s="519">
        <v>10000</v>
      </c>
      <c r="EL252" s="519">
        <v>10000</v>
      </c>
      <c r="EM252" s="519">
        <v>10000</v>
      </c>
      <c r="EN252" s="519">
        <v>10000</v>
      </c>
      <c r="EO252" s="519">
        <v>10000</v>
      </c>
      <c r="EP252" s="519">
        <v>10000</v>
      </c>
      <c r="EQ252" s="519">
        <v>10000</v>
      </c>
      <c r="ER252" s="519">
        <v>10000</v>
      </c>
      <c r="ES252" s="519">
        <v>10000</v>
      </c>
      <c r="ET252" s="519">
        <v>10000</v>
      </c>
      <c r="EU252" s="519">
        <v>10000</v>
      </c>
      <c r="EV252" s="519">
        <v>10000</v>
      </c>
      <c r="EW252" s="519">
        <v>10000</v>
      </c>
      <c r="EX252" s="519">
        <v>10000</v>
      </c>
      <c r="EY252" s="519">
        <v>10000</v>
      </c>
      <c r="EZ252" s="519">
        <v>10000</v>
      </c>
      <c r="FA252" s="519">
        <v>10000</v>
      </c>
      <c r="FB252" s="519">
        <v>10000</v>
      </c>
      <c r="FC252" s="519">
        <v>10000</v>
      </c>
      <c r="FD252" s="519">
        <v>10000</v>
      </c>
      <c r="FE252" s="519">
        <v>10000</v>
      </c>
      <c r="FF252" s="519">
        <v>10000</v>
      </c>
      <c r="FG252" s="519">
        <v>10000</v>
      </c>
      <c r="FH252" s="519">
        <v>10000</v>
      </c>
      <c r="FI252" s="519">
        <v>10000</v>
      </c>
      <c r="FJ252" s="519">
        <v>10000</v>
      </c>
      <c r="FK252" s="519">
        <v>10000</v>
      </c>
      <c r="FL252" s="519">
        <v>10000</v>
      </c>
      <c r="FM252" s="519">
        <v>10000</v>
      </c>
      <c r="FN252" s="519">
        <v>0</v>
      </c>
      <c r="FO252" s="519">
        <v>0</v>
      </c>
      <c r="FP252" s="519">
        <v>0</v>
      </c>
      <c r="FQ252" s="519">
        <v>0</v>
      </c>
      <c r="FR252" s="519">
        <v>0</v>
      </c>
      <c r="FS252" s="519">
        <v>0</v>
      </c>
      <c r="FT252" s="519">
        <v>0</v>
      </c>
      <c r="FU252" s="519">
        <v>0</v>
      </c>
      <c r="FV252" s="519">
        <v>0</v>
      </c>
      <c r="FW252" s="519">
        <v>0</v>
      </c>
      <c r="FX252" s="519">
        <v>0</v>
      </c>
      <c r="FY252" s="519">
        <v>0</v>
      </c>
      <c r="FZ252" s="519">
        <v>0</v>
      </c>
      <c r="GA252" s="519">
        <v>0</v>
      </c>
      <c r="GB252" s="519">
        <v>0</v>
      </c>
      <c r="GC252" s="519">
        <v>0</v>
      </c>
      <c r="GD252" s="519">
        <v>0</v>
      </c>
      <c r="GE252" s="519">
        <v>0</v>
      </c>
      <c r="GF252" s="519">
        <v>0</v>
      </c>
      <c r="GG252" s="519">
        <v>0</v>
      </c>
      <c r="GH252" s="519">
        <v>0</v>
      </c>
      <c r="GI252" s="519">
        <v>0</v>
      </c>
      <c r="GJ252" s="519">
        <v>0</v>
      </c>
      <c r="GK252" s="519">
        <v>0</v>
      </c>
      <c r="GL252" s="519">
        <v>0</v>
      </c>
      <c r="GM252" s="519">
        <v>0</v>
      </c>
      <c r="GN252" s="519">
        <v>0</v>
      </c>
      <c r="GO252" s="519">
        <v>0</v>
      </c>
      <c r="GP252" s="519">
        <v>0</v>
      </c>
      <c r="GQ252" s="519">
        <v>0</v>
      </c>
      <c r="GR252" s="519">
        <v>0</v>
      </c>
      <c r="GS252" s="519">
        <v>0</v>
      </c>
      <c r="GT252" s="519">
        <v>0</v>
      </c>
      <c r="GU252" s="519">
        <v>0</v>
      </c>
      <c r="GV252" s="519">
        <v>0</v>
      </c>
      <c r="GW252" s="519">
        <v>0</v>
      </c>
      <c r="GX252" s="519">
        <v>0</v>
      </c>
      <c r="GY252" s="519">
        <v>0</v>
      </c>
      <c r="GZ252" s="519">
        <v>0</v>
      </c>
      <c r="HA252" s="519">
        <v>0</v>
      </c>
      <c r="HB252" s="519">
        <v>0</v>
      </c>
      <c r="HC252" s="519">
        <v>0</v>
      </c>
      <c r="HD252" s="519">
        <v>0</v>
      </c>
      <c r="HE252" s="519">
        <v>0</v>
      </c>
      <c r="HF252" s="519">
        <v>0</v>
      </c>
      <c r="HG252" s="519">
        <v>0</v>
      </c>
      <c r="HH252" s="519">
        <v>0</v>
      </c>
      <c r="HI252" s="519">
        <v>0</v>
      </c>
      <c r="HJ252" s="519">
        <v>0</v>
      </c>
      <c r="HK252" s="519">
        <v>0</v>
      </c>
      <c r="HL252" s="519">
        <v>0</v>
      </c>
      <c r="HM252" s="519">
        <v>0</v>
      </c>
      <c r="HN252" s="519">
        <v>0</v>
      </c>
      <c r="HO252" s="519">
        <v>0</v>
      </c>
      <c r="HP252" s="519">
        <v>0</v>
      </c>
      <c r="HQ252" s="519">
        <v>0</v>
      </c>
      <c r="HR252" s="519">
        <v>0</v>
      </c>
      <c r="HS252" s="519">
        <v>0</v>
      </c>
      <c r="HT252" s="519">
        <v>0</v>
      </c>
      <c r="HU252" s="519">
        <v>0</v>
      </c>
      <c r="HV252" s="519">
        <v>0</v>
      </c>
      <c r="HW252" s="519">
        <v>0</v>
      </c>
      <c r="HX252" s="519">
        <v>0</v>
      </c>
      <c r="HY252" s="519">
        <v>0</v>
      </c>
      <c r="HZ252" s="519">
        <v>0</v>
      </c>
      <c r="IA252" s="519">
        <v>0</v>
      </c>
      <c r="IB252" s="519">
        <v>0</v>
      </c>
      <c r="IC252" s="519">
        <v>0</v>
      </c>
      <c r="ID252" s="519">
        <v>0</v>
      </c>
      <c r="IE252" s="519">
        <v>0</v>
      </c>
      <c r="IF252" s="519">
        <v>0</v>
      </c>
      <c r="IG252" s="519">
        <v>0</v>
      </c>
      <c r="IH252" s="519">
        <v>0</v>
      </c>
      <c r="II252" s="519">
        <v>0</v>
      </c>
      <c r="IJ252" s="519">
        <v>0</v>
      </c>
      <c r="IK252" s="519">
        <v>0</v>
      </c>
    </row>
    <row r="253" spans="1:245" hidden="1">
      <c r="A253" s="337"/>
      <c r="B253" s="519" t="s">
        <v>1058</v>
      </c>
      <c r="C253" s="519"/>
      <c r="D253" s="519"/>
      <c r="E253" s="519"/>
      <c r="F253" s="519">
        <v>1</v>
      </c>
      <c r="G253" s="519"/>
      <c r="H253" s="519">
        <v>25</v>
      </c>
      <c r="I253" s="519">
        <v>1</v>
      </c>
      <c r="J253" s="519" t="str">
        <f t="shared" si="12"/>
        <v>SDN10012501</v>
      </c>
      <c r="K253" s="519">
        <v>975</v>
      </c>
      <c r="M253" s="337"/>
      <c r="N253" s="519" t="s">
        <v>1062</v>
      </c>
      <c r="O253" s="519" t="s">
        <v>1059</v>
      </c>
      <c r="P253" s="519">
        <v>16</v>
      </c>
      <c r="Q253" s="183" t="str">
        <f t="shared" si="10"/>
        <v>SDN200116</v>
      </c>
      <c r="R253" s="519">
        <v>0</v>
      </c>
      <c r="S253" s="519">
        <v>0</v>
      </c>
      <c r="T253" s="519">
        <v>0</v>
      </c>
      <c r="U253" s="519">
        <v>0</v>
      </c>
      <c r="V253" s="519">
        <v>0</v>
      </c>
      <c r="W253" s="519">
        <v>0</v>
      </c>
      <c r="X253" s="519">
        <v>0</v>
      </c>
      <c r="Y253" s="519">
        <v>0</v>
      </c>
      <c r="Z253" s="519">
        <v>0</v>
      </c>
      <c r="AA253" s="519">
        <v>0</v>
      </c>
      <c r="AB253" s="519">
        <v>0</v>
      </c>
      <c r="AC253" s="519">
        <v>0</v>
      </c>
      <c r="AD253" s="519">
        <v>0</v>
      </c>
      <c r="AE253" s="519">
        <v>0</v>
      </c>
      <c r="AF253" s="519">
        <v>0</v>
      </c>
      <c r="AG253" s="519">
        <v>0</v>
      </c>
      <c r="AH253" s="519">
        <v>0</v>
      </c>
      <c r="AI253" s="519">
        <v>0</v>
      </c>
      <c r="AJ253" s="519">
        <v>0</v>
      </c>
      <c r="AK253" s="519">
        <v>0</v>
      </c>
      <c r="AL253" s="519">
        <v>0</v>
      </c>
      <c r="AM253" s="519">
        <v>0</v>
      </c>
      <c r="AN253" s="519">
        <v>0</v>
      </c>
      <c r="AO253" s="519">
        <v>0</v>
      </c>
      <c r="AP253" s="519">
        <v>0</v>
      </c>
      <c r="AQ253" s="519">
        <v>0</v>
      </c>
      <c r="AR253" s="519">
        <v>0</v>
      </c>
      <c r="AS253" s="519">
        <v>0</v>
      </c>
      <c r="AT253" s="519">
        <v>0</v>
      </c>
      <c r="AU253" s="519">
        <v>0</v>
      </c>
      <c r="AV253" s="519">
        <v>0</v>
      </c>
      <c r="AW253" s="519">
        <v>0</v>
      </c>
      <c r="AX253" s="519">
        <v>0</v>
      </c>
      <c r="AY253" s="519">
        <v>0</v>
      </c>
      <c r="AZ253" s="519">
        <v>10000</v>
      </c>
      <c r="BA253" s="519">
        <v>0</v>
      </c>
      <c r="BB253" s="519">
        <v>0</v>
      </c>
      <c r="BC253" s="519">
        <v>0</v>
      </c>
      <c r="BD253" s="519">
        <v>0</v>
      </c>
      <c r="BE253" s="519">
        <v>0</v>
      </c>
      <c r="BF253" s="519">
        <v>0</v>
      </c>
      <c r="BG253" s="519">
        <v>0</v>
      </c>
      <c r="BH253" s="519">
        <v>0</v>
      </c>
      <c r="BI253" s="519">
        <v>0</v>
      </c>
      <c r="BJ253" s="519">
        <v>0</v>
      </c>
      <c r="BK253" s="519">
        <v>0</v>
      </c>
      <c r="BL253" s="519">
        <v>0</v>
      </c>
      <c r="BM253" s="519">
        <v>0</v>
      </c>
      <c r="BN253" s="519">
        <v>0</v>
      </c>
      <c r="BO253" s="519">
        <v>0</v>
      </c>
      <c r="BP253" s="519">
        <v>0</v>
      </c>
      <c r="BQ253" s="519">
        <v>0</v>
      </c>
      <c r="BR253" s="519">
        <v>0</v>
      </c>
      <c r="BS253" s="519">
        <v>0</v>
      </c>
      <c r="BT253" s="519">
        <v>0</v>
      </c>
      <c r="BU253" s="519">
        <v>0</v>
      </c>
      <c r="BV253" s="519">
        <v>0</v>
      </c>
      <c r="BW253" s="519">
        <v>0</v>
      </c>
      <c r="BX253" s="519">
        <v>0</v>
      </c>
      <c r="BY253" s="519">
        <v>0</v>
      </c>
      <c r="BZ253" s="519">
        <v>0</v>
      </c>
      <c r="CA253" s="519">
        <v>0</v>
      </c>
      <c r="CB253" s="519">
        <v>0</v>
      </c>
      <c r="CC253" s="519">
        <v>0</v>
      </c>
      <c r="CD253" s="519">
        <v>0</v>
      </c>
      <c r="CE253" s="519">
        <v>0</v>
      </c>
      <c r="CF253" s="519">
        <v>0</v>
      </c>
      <c r="CG253" s="519">
        <v>0</v>
      </c>
      <c r="CH253" s="519">
        <v>0</v>
      </c>
      <c r="CI253" s="519">
        <v>0</v>
      </c>
      <c r="CJ253" s="519">
        <v>0</v>
      </c>
      <c r="CK253" s="519">
        <v>0</v>
      </c>
      <c r="CL253" s="519">
        <v>0</v>
      </c>
      <c r="CM253" s="519">
        <v>0</v>
      </c>
      <c r="CN253" s="519">
        <v>0</v>
      </c>
      <c r="CO253" s="519">
        <v>0</v>
      </c>
      <c r="CP253" s="519">
        <v>0</v>
      </c>
      <c r="CQ253" s="519">
        <v>0</v>
      </c>
      <c r="CR253" s="519">
        <v>0</v>
      </c>
      <c r="CS253" s="519">
        <v>0</v>
      </c>
      <c r="CT253" s="519">
        <v>0</v>
      </c>
      <c r="CU253" s="519">
        <v>0</v>
      </c>
      <c r="CV253" s="519">
        <v>0</v>
      </c>
      <c r="CW253" s="519">
        <v>0</v>
      </c>
      <c r="CX253" s="519">
        <v>0</v>
      </c>
      <c r="CY253" s="519">
        <v>0</v>
      </c>
      <c r="CZ253" s="519">
        <v>0</v>
      </c>
      <c r="DA253" s="519">
        <v>0</v>
      </c>
      <c r="DB253" s="519">
        <v>0</v>
      </c>
      <c r="DC253" s="519">
        <v>0</v>
      </c>
      <c r="DD253" s="519">
        <v>0</v>
      </c>
      <c r="DE253" s="519">
        <v>0</v>
      </c>
      <c r="DF253" s="519">
        <v>0</v>
      </c>
      <c r="DG253" s="519">
        <v>0</v>
      </c>
      <c r="DH253" s="519">
        <v>0</v>
      </c>
      <c r="DI253" s="519">
        <v>0</v>
      </c>
      <c r="DJ253" s="519">
        <v>0</v>
      </c>
      <c r="DK253" s="519">
        <v>0</v>
      </c>
      <c r="DL253" s="519">
        <v>0</v>
      </c>
      <c r="DM253" s="519">
        <v>0</v>
      </c>
      <c r="DN253" s="519">
        <v>0</v>
      </c>
      <c r="DO253" s="519">
        <v>0</v>
      </c>
      <c r="DP253" s="519">
        <v>0</v>
      </c>
      <c r="DQ253" s="519">
        <v>0</v>
      </c>
      <c r="DR253" s="519">
        <v>0</v>
      </c>
      <c r="DS253" s="519">
        <v>0</v>
      </c>
      <c r="DT253" s="519">
        <v>0</v>
      </c>
      <c r="DU253" s="519">
        <v>0</v>
      </c>
      <c r="DV253" s="519">
        <v>0</v>
      </c>
      <c r="DW253" s="519">
        <v>0</v>
      </c>
      <c r="DX253" s="519">
        <v>0</v>
      </c>
      <c r="DY253" s="131"/>
      <c r="DZ253" s="337"/>
      <c r="EA253" s="519" t="s">
        <v>1062</v>
      </c>
      <c r="EB253" s="519" t="s">
        <v>1059</v>
      </c>
      <c r="EC253" s="519">
        <v>16</v>
      </c>
      <c r="ED253" s="521" t="str">
        <f t="shared" si="11"/>
        <v>SDN200116</v>
      </c>
      <c r="EE253" s="519">
        <v>10000</v>
      </c>
      <c r="EF253" s="519">
        <v>10000</v>
      </c>
      <c r="EG253" s="519">
        <v>10000</v>
      </c>
      <c r="EH253" s="519">
        <v>10000</v>
      </c>
      <c r="EI253" s="519">
        <v>10000</v>
      </c>
      <c r="EJ253" s="519">
        <v>10000</v>
      </c>
      <c r="EK253" s="519">
        <v>10000</v>
      </c>
      <c r="EL253" s="519">
        <v>10000</v>
      </c>
      <c r="EM253" s="519">
        <v>10000</v>
      </c>
      <c r="EN253" s="519">
        <v>10000</v>
      </c>
      <c r="EO253" s="519">
        <v>10000</v>
      </c>
      <c r="EP253" s="519">
        <v>10000</v>
      </c>
      <c r="EQ253" s="519">
        <v>10000</v>
      </c>
      <c r="ER253" s="519">
        <v>10000</v>
      </c>
      <c r="ES253" s="519">
        <v>10000</v>
      </c>
      <c r="ET253" s="519">
        <v>10000</v>
      </c>
      <c r="EU253" s="519">
        <v>10000</v>
      </c>
      <c r="EV253" s="519">
        <v>10000</v>
      </c>
      <c r="EW253" s="519">
        <v>10000</v>
      </c>
      <c r="EX253" s="519">
        <v>10000</v>
      </c>
      <c r="EY253" s="519">
        <v>10000</v>
      </c>
      <c r="EZ253" s="519">
        <v>10000</v>
      </c>
      <c r="FA253" s="519">
        <v>10000</v>
      </c>
      <c r="FB253" s="519">
        <v>10000</v>
      </c>
      <c r="FC253" s="519">
        <v>10000</v>
      </c>
      <c r="FD253" s="519">
        <v>10000</v>
      </c>
      <c r="FE253" s="519">
        <v>10000</v>
      </c>
      <c r="FF253" s="519">
        <v>10000</v>
      </c>
      <c r="FG253" s="519">
        <v>10000</v>
      </c>
      <c r="FH253" s="519">
        <v>10000</v>
      </c>
      <c r="FI253" s="519">
        <v>10000</v>
      </c>
      <c r="FJ253" s="519">
        <v>10000</v>
      </c>
      <c r="FK253" s="519">
        <v>10000</v>
      </c>
      <c r="FL253" s="519">
        <v>10000</v>
      </c>
      <c r="FM253" s="519">
        <v>10000</v>
      </c>
      <c r="FN253" s="519">
        <v>0</v>
      </c>
      <c r="FO253" s="519">
        <v>0</v>
      </c>
      <c r="FP253" s="519">
        <v>0</v>
      </c>
      <c r="FQ253" s="519">
        <v>0</v>
      </c>
      <c r="FR253" s="519">
        <v>0</v>
      </c>
      <c r="FS253" s="519">
        <v>0</v>
      </c>
      <c r="FT253" s="519">
        <v>0</v>
      </c>
      <c r="FU253" s="519">
        <v>0</v>
      </c>
      <c r="FV253" s="519">
        <v>0</v>
      </c>
      <c r="FW253" s="519">
        <v>0</v>
      </c>
      <c r="FX253" s="519">
        <v>0</v>
      </c>
      <c r="FY253" s="519">
        <v>0</v>
      </c>
      <c r="FZ253" s="519">
        <v>0</v>
      </c>
      <c r="GA253" s="519">
        <v>0</v>
      </c>
      <c r="GB253" s="519">
        <v>0</v>
      </c>
      <c r="GC253" s="519">
        <v>0</v>
      </c>
      <c r="GD253" s="519">
        <v>0</v>
      </c>
      <c r="GE253" s="519">
        <v>0</v>
      </c>
      <c r="GF253" s="519">
        <v>0</v>
      </c>
      <c r="GG253" s="519">
        <v>0</v>
      </c>
      <c r="GH253" s="519">
        <v>0</v>
      </c>
      <c r="GI253" s="519">
        <v>0</v>
      </c>
      <c r="GJ253" s="519">
        <v>0</v>
      </c>
      <c r="GK253" s="519">
        <v>0</v>
      </c>
      <c r="GL253" s="519">
        <v>0</v>
      </c>
      <c r="GM253" s="519">
        <v>0</v>
      </c>
      <c r="GN253" s="519">
        <v>0</v>
      </c>
      <c r="GO253" s="519">
        <v>0</v>
      </c>
      <c r="GP253" s="519">
        <v>0</v>
      </c>
      <c r="GQ253" s="519">
        <v>0</v>
      </c>
      <c r="GR253" s="519">
        <v>0</v>
      </c>
      <c r="GS253" s="519">
        <v>0</v>
      </c>
      <c r="GT253" s="519">
        <v>0</v>
      </c>
      <c r="GU253" s="519">
        <v>0</v>
      </c>
      <c r="GV253" s="519">
        <v>0</v>
      </c>
      <c r="GW253" s="519">
        <v>0</v>
      </c>
      <c r="GX253" s="519">
        <v>0</v>
      </c>
      <c r="GY253" s="519">
        <v>0</v>
      </c>
      <c r="GZ253" s="519">
        <v>0</v>
      </c>
      <c r="HA253" s="519">
        <v>0</v>
      </c>
      <c r="HB253" s="519">
        <v>0</v>
      </c>
      <c r="HC253" s="519">
        <v>0</v>
      </c>
      <c r="HD253" s="519">
        <v>0</v>
      </c>
      <c r="HE253" s="519">
        <v>0</v>
      </c>
      <c r="HF253" s="519">
        <v>0</v>
      </c>
      <c r="HG253" s="519">
        <v>0</v>
      </c>
      <c r="HH253" s="519">
        <v>0</v>
      </c>
      <c r="HI253" s="519">
        <v>0</v>
      </c>
      <c r="HJ253" s="519">
        <v>0</v>
      </c>
      <c r="HK253" s="519">
        <v>0</v>
      </c>
      <c r="HL253" s="519">
        <v>0</v>
      </c>
      <c r="HM253" s="519">
        <v>0</v>
      </c>
      <c r="HN253" s="519">
        <v>0</v>
      </c>
      <c r="HO253" s="519">
        <v>0</v>
      </c>
      <c r="HP253" s="519">
        <v>0</v>
      </c>
      <c r="HQ253" s="519">
        <v>0</v>
      </c>
      <c r="HR253" s="519">
        <v>0</v>
      </c>
      <c r="HS253" s="519">
        <v>0</v>
      </c>
      <c r="HT253" s="519">
        <v>0</v>
      </c>
      <c r="HU253" s="519">
        <v>0</v>
      </c>
      <c r="HV253" s="519">
        <v>0</v>
      </c>
      <c r="HW253" s="519">
        <v>0</v>
      </c>
      <c r="HX253" s="519">
        <v>0</v>
      </c>
      <c r="HY253" s="519">
        <v>0</v>
      </c>
      <c r="HZ253" s="519">
        <v>0</v>
      </c>
      <c r="IA253" s="519">
        <v>0</v>
      </c>
      <c r="IB253" s="519">
        <v>0</v>
      </c>
      <c r="IC253" s="519">
        <v>0</v>
      </c>
      <c r="ID253" s="519">
        <v>0</v>
      </c>
      <c r="IE253" s="519">
        <v>0</v>
      </c>
      <c r="IF253" s="519">
        <v>0</v>
      </c>
      <c r="IG253" s="519">
        <v>0</v>
      </c>
      <c r="IH253" s="519">
        <v>0</v>
      </c>
      <c r="II253" s="519">
        <v>0</v>
      </c>
      <c r="IJ253" s="519">
        <v>0</v>
      </c>
      <c r="IK253" s="519">
        <v>0</v>
      </c>
    </row>
    <row r="254" spans="1:245" hidden="1">
      <c r="A254" s="337"/>
      <c r="B254" s="519" t="s">
        <v>1058</v>
      </c>
      <c r="C254" s="519"/>
      <c r="D254" s="519"/>
      <c r="E254" s="519"/>
      <c r="F254" s="519">
        <v>1</v>
      </c>
      <c r="G254" s="519"/>
      <c r="H254" s="519">
        <v>25</v>
      </c>
      <c r="I254" s="519">
        <v>2</v>
      </c>
      <c r="J254" s="519" t="str">
        <f t="shared" si="12"/>
        <v>SDN10012502</v>
      </c>
      <c r="K254" s="519">
        <v>975</v>
      </c>
      <c r="M254" s="337"/>
      <c r="N254" s="519" t="s">
        <v>1062</v>
      </c>
      <c r="O254" s="519" t="s">
        <v>1059</v>
      </c>
      <c r="P254" s="519">
        <v>17</v>
      </c>
      <c r="Q254" s="183" t="str">
        <f t="shared" si="10"/>
        <v>SDN200117</v>
      </c>
      <c r="R254" s="519">
        <v>0</v>
      </c>
      <c r="S254" s="519">
        <v>0</v>
      </c>
      <c r="T254" s="519">
        <v>0</v>
      </c>
      <c r="U254" s="519">
        <v>0</v>
      </c>
      <c r="V254" s="519">
        <v>0</v>
      </c>
      <c r="W254" s="519">
        <v>0</v>
      </c>
      <c r="X254" s="519">
        <v>0</v>
      </c>
      <c r="Y254" s="519">
        <v>0</v>
      </c>
      <c r="Z254" s="519">
        <v>0</v>
      </c>
      <c r="AA254" s="519">
        <v>0</v>
      </c>
      <c r="AB254" s="519">
        <v>0</v>
      </c>
      <c r="AC254" s="519">
        <v>0</v>
      </c>
      <c r="AD254" s="519">
        <v>0</v>
      </c>
      <c r="AE254" s="519">
        <v>0</v>
      </c>
      <c r="AF254" s="519">
        <v>0</v>
      </c>
      <c r="AG254" s="519">
        <v>0</v>
      </c>
      <c r="AH254" s="519">
        <v>0</v>
      </c>
      <c r="AI254" s="519">
        <v>0</v>
      </c>
      <c r="AJ254" s="519">
        <v>0</v>
      </c>
      <c r="AK254" s="519">
        <v>0</v>
      </c>
      <c r="AL254" s="519">
        <v>0</v>
      </c>
      <c r="AM254" s="519">
        <v>0</v>
      </c>
      <c r="AN254" s="519">
        <v>0</v>
      </c>
      <c r="AO254" s="519">
        <v>0</v>
      </c>
      <c r="AP254" s="519">
        <v>0</v>
      </c>
      <c r="AQ254" s="519">
        <v>0</v>
      </c>
      <c r="AR254" s="519">
        <v>0</v>
      </c>
      <c r="AS254" s="519">
        <v>0</v>
      </c>
      <c r="AT254" s="519">
        <v>0</v>
      </c>
      <c r="AU254" s="519">
        <v>0</v>
      </c>
      <c r="AV254" s="519">
        <v>0</v>
      </c>
      <c r="AW254" s="519">
        <v>0</v>
      </c>
      <c r="AX254" s="519">
        <v>0</v>
      </c>
      <c r="AY254" s="519">
        <v>0</v>
      </c>
      <c r="AZ254" s="519">
        <v>10000</v>
      </c>
      <c r="BA254" s="519">
        <v>0</v>
      </c>
      <c r="BB254" s="519">
        <v>0</v>
      </c>
      <c r="BC254" s="519">
        <v>0</v>
      </c>
      <c r="BD254" s="519">
        <v>0</v>
      </c>
      <c r="BE254" s="519">
        <v>0</v>
      </c>
      <c r="BF254" s="519">
        <v>0</v>
      </c>
      <c r="BG254" s="519">
        <v>0</v>
      </c>
      <c r="BH254" s="519">
        <v>0</v>
      </c>
      <c r="BI254" s="519">
        <v>0</v>
      </c>
      <c r="BJ254" s="519">
        <v>0</v>
      </c>
      <c r="BK254" s="519">
        <v>0</v>
      </c>
      <c r="BL254" s="519">
        <v>0</v>
      </c>
      <c r="BM254" s="519">
        <v>0</v>
      </c>
      <c r="BN254" s="519">
        <v>0</v>
      </c>
      <c r="BO254" s="519">
        <v>0</v>
      </c>
      <c r="BP254" s="519">
        <v>0</v>
      </c>
      <c r="BQ254" s="519">
        <v>0</v>
      </c>
      <c r="BR254" s="519">
        <v>0</v>
      </c>
      <c r="BS254" s="519">
        <v>0</v>
      </c>
      <c r="BT254" s="519">
        <v>0</v>
      </c>
      <c r="BU254" s="519">
        <v>0</v>
      </c>
      <c r="BV254" s="519">
        <v>0</v>
      </c>
      <c r="BW254" s="519">
        <v>0</v>
      </c>
      <c r="BX254" s="519">
        <v>0</v>
      </c>
      <c r="BY254" s="519">
        <v>0</v>
      </c>
      <c r="BZ254" s="519">
        <v>0</v>
      </c>
      <c r="CA254" s="519">
        <v>0</v>
      </c>
      <c r="CB254" s="519">
        <v>0</v>
      </c>
      <c r="CC254" s="519">
        <v>0</v>
      </c>
      <c r="CD254" s="519">
        <v>0</v>
      </c>
      <c r="CE254" s="519">
        <v>0</v>
      </c>
      <c r="CF254" s="519">
        <v>0</v>
      </c>
      <c r="CG254" s="519">
        <v>0</v>
      </c>
      <c r="CH254" s="519">
        <v>0</v>
      </c>
      <c r="CI254" s="519">
        <v>0</v>
      </c>
      <c r="CJ254" s="519">
        <v>0</v>
      </c>
      <c r="CK254" s="519">
        <v>0</v>
      </c>
      <c r="CL254" s="519">
        <v>0</v>
      </c>
      <c r="CM254" s="519">
        <v>0</v>
      </c>
      <c r="CN254" s="519">
        <v>0</v>
      </c>
      <c r="CO254" s="519">
        <v>0</v>
      </c>
      <c r="CP254" s="519">
        <v>0</v>
      </c>
      <c r="CQ254" s="519">
        <v>0</v>
      </c>
      <c r="CR254" s="519">
        <v>0</v>
      </c>
      <c r="CS254" s="519">
        <v>0</v>
      </c>
      <c r="CT254" s="519">
        <v>0</v>
      </c>
      <c r="CU254" s="519">
        <v>0</v>
      </c>
      <c r="CV254" s="519">
        <v>0</v>
      </c>
      <c r="CW254" s="519">
        <v>0</v>
      </c>
      <c r="CX254" s="519">
        <v>0</v>
      </c>
      <c r="CY254" s="519">
        <v>0</v>
      </c>
      <c r="CZ254" s="519">
        <v>0</v>
      </c>
      <c r="DA254" s="519">
        <v>0</v>
      </c>
      <c r="DB254" s="519">
        <v>0</v>
      </c>
      <c r="DC254" s="519">
        <v>0</v>
      </c>
      <c r="DD254" s="519">
        <v>0</v>
      </c>
      <c r="DE254" s="519">
        <v>0</v>
      </c>
      <c r="DF254" s="519">
        <v>0</v>
      </c>
      <c r="DG254" s="519">
        <v>0</v>
      </c>
      <c r="DH254" s="519">
        <v>0</v>
      </c>
      <c r="DI254" s="519">
        <v>0</v>
      </c>
      <c r="DJ254" s="519">
        <v>0</v>
      </c>
      <c r="DK254" s="519">
        <v>0</v>
      </c>
      <c r="DL254" s="519">
        <v>0</v>
      </c>
      <c r="DM254" s="519">
        <v>0</v>
      </c>
      <c r="DN254" s="519">
        <v>0</v>
      </c>
      <c r="DO254" s="519">
        <v>0</v>
      </c>
      <c r="DP254" s="519">
        <v>0</v>
      </c>
      <c r="DQ254" s="519">
        <v>0</v>
      </c>
      <c r="DR254" s="519">
        <v>0</v>
      </c>
      <c r="DS254" s="519">
        <v>0</v>
      </c>
      <c r="DT254" s="519">
        <v>0</v>
      </c>
      <c r="DU254" s="519">
        <v>0</v>
      </c>
      <c r="DV254" s="519">
        <v>0</v>
      </c>
      <c r="DW254" s="519">
        <v>0</v>
      </c>
      <c r="DX254" s="519">
        <v>0</v>
      </c>
      <c r="DY254" s="131"/>
      <c r="DZ254" s="337"/>
      <c r="EA254" s="519" t="s">
        <v>1062</v>
      </c>
      <c r="EB254" s="519" t="s">
        <v>1059</v>
      </c>
      <c r="EC254" s="519">
        <v>17</v>
      </c>
      <c r="ED254" s="521" t="str">
        <f t="shared" si="11"/>
        <v>SDN200117</v>
      </c>
      <c r="EE254" s="519">
        <v>10000</v>
      </c>
      <c r="EF254" s="519">
        <v>10000</v>
      </c>
      <c r="EG254" s="519">
        <v>10000</v>
      </c>
      <c r="EH254" s="519">
        <v>10000</v>
      </c>
      <c r="EI254" s="519">
        <v>10000</v>
      </c>
      <c r="EJ254" s="519">
        <v>10000</v>
      </c>
      <c r="EK254" s="519">
        <v>10000</v>
      </c>
      <c r="EL254" s="519">
        <v>10000</v>
      </c>
      <c r="EM254" s="519">
        <v>10000</v>
      </c>
      <c r="EN254" s="519">
        <v>10000</v>
      </c>
      <c r="EO254" s="519">
        <v>10000</v>
      </c>
      <c r="EP254" s="519">
        <v>10000</v>
      </c>
      <c r="EQ254" s="519">
        <v>10000</v>
      </c>
      <c r="ER254" s="519">
        <v>10000</v>
      </c>
      <c r="ES254" s="519">
        <v>10000</v>
      </c>
      <c r="ET254" s="519">
        <v>10000</v>
      </c>
      <c r="EU254" s="519">
        <v>10000</v>
      </c>
      <c r="EV254" s="519">
        <v>10000</v>
      </c>
      <c r="EW254" s="519">
        <v>10000</v>
      </c>
      <c r="EX254" s="519">
        <v>10000</v>
      </c>
      <c r="EY254" s="519">
        <v>10000</v>
      </c>
      <c r="EZ254" s="519">
        <v>10000</v>
      </c>
      <c r="FA254" s="519">
        <v>10000</v>
      </c>
      <c r="FB254" s="519">
        <v>10000</v>
      </c>
      <c r="FC254" s="519">
        <v>10000</v>
      </c>
      <c r="FD254" s="519">
        <v>10000</v>
      </c>
      <c r="FE254" s="519">
        <v>10000</v>
      </c>
      <c r="FF254" s="519">
        <v>10000</v>
      </c>
      <c r="FG254" s="519">
        <v>10000</v>
      </c>
      <c r="FH254" s="519">
        <v>10000</v>
      </c>
      <c r="FI254" s="519">
        <v>10000</v>
      </c>
      <c r="FJ254" s="519">
        <v>10000</v>
      </c>
      <c r="FK254" s="519">
        <v>10000</v>
      </c>
      <c r="FL254" s="519">
        <v>10000</v>
      </c>
      <c r="FM254" s="519">
        <v>10000</v>
      </c>
      <c r="FN254" s="519">
        <v>0</v>
      </c>
      <c r="FO254" s="519">
        <v>0</v>
      </c>
      <c r="FP254" s="519">
        <v>0</v>
      </c>
      <c r="FQ254" s="519">
        <v>0</v>
      </c>
      <c r="FR254" s="519">
        <v>0</v>
      </c>
      <c r="FS254" s="519">
        <v>0</v>
      </c>
      <c r="FT254" s="519">
        <v>0</v>
      </c>
      <c r="FU254" s="519">
        <v>0</v>
      </c>
      <c r="FV254" s="519">
        <v>0</v>
      </c>
      <c r="FW254" s="519">
        <v>0</v>
      </c>
      <c r="FX254" s="519">
        <v>0</v>
      </c>
      <c r="FY254" s="519">
        <v>0</v>
      </c>
      <c r="FZ254" s="519">
        <v>0</v>
      </c>
      <c r="GA254" s="519">
        <v>0</v>
      </c>
      <c r="GB254" s="519">
        <v>0</v>
      </c>
      <c r="GC254" s="519">
        <v>0</v>
      </c>
      <c r="GD254" s="519">
        <v>0</v>
      </c>
      <c r="GE254" s="519">
        <v>0</v>
      </c>
      <c r="GF254" s="519">
        <v>0</v>
      </c>
      <c r="GG254" s="519">
        <v>0</v>
      </c>
      <c r="GH254" s="519">
        <v>0</v>
      </c>
      <c r="GI254" s="519">
        <v>0</v>
      </c>
      <c r="GJ254" s="519">
        <v>0</v>
      </c>
      <c r="GK254" s="519">
        <v>0</v>
      </c>
      <c r="GL254" s="519">
        <v>0</v>
      </c>
      <c r="GM254" s="519">
        <v>0</v>
      </c>
      <c r="GN254" s="519">
        <v>0</v>
      </c>
      <c r="GO254" s="519">
        <v>0</v>
      </c>
      <c r="GP254" s="519">
        <v>0</v>
      </c>
      <c r="GQ254" s="519">
        <v>0</v>
      </c>
      <c r="GR254" s="519">
        <v>0</v>
      </c>
      <c r="GS254" s="519">
        <v>0</v>
      </c>
      <c r="GT254" s="519">
        <v>0</v>
      </c>
      <c r="GU254" s="519">
        <v>0</v>
      </c>
      <c r="GV254" s="519">
        <v>0</v>
      </c>
      <c r="GW254" s="519">
        <v>0</v>
      </c>
      <c r="GX254" s="519">
        <v>0</v>
      </c>
      <c r="GY254" s="519">
        <v>0</v>
      </c>
      <c r="GZ254" s="519">
        <v>0</v>
      </c>
      <c r="HA254" s="519">
        <v>0</v>
      </c>
      <c r="HB254" s="519">
        <v>0</v>
      </c>
      <c r="HC254" s="519">
        <v>0</v>
      </c>
      <c r="HD254" s="519">
        <v>0</v>
      </c>
      <c r="HE254" s="519">
        <v>0</v>
      </c>
      <c r="HF254" s="519">
        <v>0</v>
      </c>
      <c r="HG254" s="519">
        <v>0</v>
      </c>
      <c r="HH254" s="519">
        <v>0</v>
      </c>
      <c r="HI254" s="519">
        <v>0</v>
      </c>
      <c r="HJ254" s="519">
        <v>0</v>
      </c>
      <c r="HK254" s="519">
        <v>0</v>
      </c>
      <c r="HL254" s="519">
        <v>0</v>
      </c>
      <c r="HM254" s="519">
        <v>0</v>
      </c>
      <c r="HN254" s="519">
        <v>0</v>
      </c>
      <c r="HO254" s="519">
        <v>0</v>
      </c>
      <c r="HP254" s="519">
        <v>0</v>
      </c>
      <c r="HQ254" s="519">
        <v>0</v>
      </c>
      <c r="HR254" s="519">
        <v>0</v>
      </c>
      <c r="HS254" s="519">
        <v>0</v>
      </c>
      <c r="HT254" s="519">
        <v>0</v>
      </c>
      <c r="HU254" s="519">
        <v>0</v>
      </c>
      <c r="HV254" s="519">
        <v>0</v>
      </c>
      <c r="HW254" s="519">
        <v>0</v>
      </c>
      <c r="HX254" s="519">
        <v>0</v>
      </c>
      <c r="HY254" s="519">
        <v>0</v>
      </c>
      <c r="HZ254" s="519">
        <v>0</v>
      </c>
      <c r="IA254" s="519">
        <v>0</v>
      </c>
      <c r="IB254" s="519">
        <v>0</v>
      </c>
      <c r="IC254" s="519">
        <v>0</v>
      </c>
      <c r="ID254" s="519">
        <v>0</v>
      </c>
      <c r="IE254" s="519">
        <v>0</v>
      </c>
      <c r="IF254" s="519">
        <v>0</v>
      </c>
      <c r="IG254" s="519">
        <v>0</v>
      </c>
      <c r="IH254" s="519">
        <v>0</v>
      </c>
      <c r="II254" s="519">
        <v>0</v>
      </c>
      <c r="IJ254" s="519">
        <v>0</v>
      </c>
      <c r="IK254" s="519">
        <v>0</v>
      </c>
    </row>
    <row r="255" spans="1:245" hidden="1">
      <c r="A255" s="337"/>
      <c r="B255" s="519" t="s">
        <v>1058</v>
      </c>
      <c r="C255" s="519"/>
      <c r="D255" s="519"/>
      <c r="E255" s="519"/>
      <c r="F255" s="519">
        <v>1</v>
      </c>
      <c r="G255" s="519"/>
      <c r="H255" s="519">
        <v>25</v>
      </c>
      <c r="I255" s="519">
        <v>3</v>
      </c>
      <c r="J255" s="519" t="str">
        <f t="shared" si="12"/>
        <v>SDN10012503</v>
      </c>
      <c r="K255" s="519">
        <v>975</v>
      </c>
      <c r="M255" s="337"/>
      <c r="N255" s="519" t="s">
        <v>1062</v>
      </c>
      <c r="O255" s="519" t="s">
        <v>1059</v>
      </c>
      <c r="P255" s="519">
        <v>18</v>
      </c>
      <c r="Q255" s="183" t="str">
        <f t="shared" si="10"/>
        <v>SDN200118</v>
      </c>
      <c r="R255" s="519">
        <v>0</v>
      </c>
      <c r="S255" s="519">
        <v>0</v>
      </c>
      <c r="T255" s="519">
        <v>0</v>
      </c>
      <c r="U255" s="519">
        <v>0</v>
      </c>
      <c r="V255" s="519">
        <v>0</v>
      </c>
      <c r="W255" s="519">
        <v>0</v>
      </c>
      <c r="X255" s="519">
        <v>0</v>
      </c>
      <c r="Y255" s="519">
        <v>0</v>
      </c>
      <c r="Z255" s="519">
        <v>0</v>
      </c>
      <c r="AA255" s="519">
        <v>0</v>
      </c>
      <c r="AB255" s="519">
        <v>0</v>
      </c>
      <c r="AC255" s="519">
        <v>0</v>
      </c>
      <c r="AD255" s="519">
        <v>0</v>
      </c>
      <c r="AE255" s="519">
        <v>0</v>
      </c>
      <c r="AF255" s="519">
        <v>0</v>
      </c>
      <c r="AG255" s="519">
        <v>0</v>
      </c>
      <c r="AH255" s="519">
        <v>0</v>
      </c>
      <c r="AI255" s="519">
        <v>0</v>
      </c>
      <c r="AJ255" s="519">
        <v>0</v>
      </c>
      <c r="AK255" s="519">
        <v>0</v>
      </c>
      <c r="AL255" s="519">
        <v>0</v>
      </c>
      <c r="AM255" s="519">
        <v>0</v>
      </c>
      <c r="AN255" s="519">
        <v>0</v>
      </c>
      <c r="AO255" s="519">
        <v>0</v>
      </c>
      <c r="AP255" s="519">
        <v>0</v>
      </c>
      <c r="AQ255" s="519">
        <v>0</v>
      </c>
      <c r="AR255" s="519">
        <v>0</v>
      </c>
      <c r="AS255" s="519">
        <v>0</v>
      </c>
      <c r="AT255" s="519">
        <v>0</v>
      </c>
      <c r="AU255" s="519">
        <v>0</v>
      </c>
      <c r="AV255" s="519">
        <v>0</v>
      </c>
      <c r="AW255" s="519">
        <v>0</v>
      </c>
      <c r="AX255" s="519">
        <v>0</v>
      </c>
      <c r="AY255" s="519">
        <v>0</v>
      </c>
      <c r="AZ255" s="519">
        <v>10000</v>
      </c>
      <c r="BA255" s="519">
        <v>0</v>
      </c>
      <c r="BB255" s="519">
        <v>0</v>
      </c>
      <c r="BC255" s="519">
        <v>0</v>
      </c>
      <c r="BD255" s="519">
        <v>0</v>
      </c>
      <c r="BE255" s="519">
        <v>0</v>
      </c>
      <c r="BF255" s="519">
        <v>0</v>
      </c>
      <c r="BG255" s="519">
        <v>0</v>
      </c>
      <c r="BH255" s="519">
        <v>0</v>
      </c>
      <c r="BI255" s="519">
        <v>0</v>
      </c>
      <c r="BJ255" s="519">
        <v>0</v>
      </c>
      <c r="BK255" s="519">
        <v>0</v>
      </c>
      <c r="BL255" s="519">
        <v>0</v>
      </c>
      <c r="BM255" s="519">
        <v>0</v>
      </c>
      <c r="BN255" s="519">
        <v>0</v>
      </c>
      <c r="BO255" s="519">
        <v>0</v>
      </c>
      <c r="BP255" s="519">
        <v>0</v>
      </c>
      <c r="BQ255" s="519">
        <v>0</v>
      </c>
      <c r="BR255" s="519">
        <v>0</v>
      </c>
      <c r="BS255" s="519">
        <v>0</v>
      </c>
      <c r="BT255" s="519">
        <v>0</v>
      </c>
      <c r="BU255" s="519">
        <v>0</v>
      </c>
      <c r="BV255" s="519">
        <v>0</v>
      </c>
      <c r="BW255" s="519">
        <v>0</v>
      </c>
      <c r="BX255" s="519">
        <v>0</v>
      </c>
      <c r="BY255" s="519">
        <v>0</v>
      </c>
      <c r="BZ255" s="519">
        <v>0</v>
      </c>
      <c r="CA255" s="519">
        <v>0</v>
      </c>
      <c r="CB255" s="519">
        <v>0</v>
      </c>
      <c r="CC255" s="519">
        <v>0</v>
      </c>
      <c r="CD255" s="519">
        <v>0</v>
      </c>
      <c r="CE255" s="519">
        <v>0</v>
      </c>
      <c r="CF255" s="519">
        <v>0</v>
      </c>
      <c r="CG255" s="519">
        <v>0</v>
      </c>
      <c r="CH255" s="519">
        <v>0</v>
      </c>
      <c r="CI255" s="519">
        <v>0</v>
      </c>
      <c r="CJ255" s="519">
        <v>0</v>
      </c>
      <c r="CK255" s="519">
        <v>0</v>
      </c>
      <c r="CL255" s="519">
        <v>0</v>
      </c>
      <c r="CM255" s="519">
        <v>0</v>
      </c>
      <c r="CN255" s="519">
        <v>0</v>
      </c>
      <c r="CO255" s="519">
        <v>0</v>
      </c>
      <c r="CP255" s="519">
        <v>0</v>
      </c>
      <c r="CQ255" s="519">
        <v>0</v>
      </c>
      <c r="CR255" s="519">
        <v>0</v>
      </c>
      <c r="CS255" s="519">
        <v>0</v>
      </c>
      <c r="CT255" s="519">
        <v>0</v>
      </c>
      <c r="CU255" s="519">
        <v>0</v>
      </c>
      <c r="CV255" s="519">
        <v>0</v>
      </c>
      <c r="CW255" s="519">
        <v>0</v>
      </c>
      <c r="CX255" s="519">
        <v>0</v>
      </c>
      <c r="CY255" s="519">
        <v>0</v>
      </c>
      <c r="CZ255" s="519">
        <v>0</v>
      </c>
      <c r="DA255" s="519">
        <v>0</v>
      </c>
      <c r="DB255" s="519">
        <v>0</v>
      </c>
      <c r="DC255" s="519">
        <v>0</v>
      </c>
      <c r="DD255" s="519">
        <v>0</v>
      </c>
      <c r="DE255" s="519">
        <v>0</v>
      </c>
      <c r="DF255" s="519">
        <v>0</v>
      </c>
      <c r="DG255" s="519">
        <v>0</v>
      </c>
      <c r="DH255" s="519">
        <v>0</v>
      </c>
      <c r="DI255" s="519">
        <v>0</v>
      </c>
      <c r="DJ255" s="519">
        <v>0</v>
      </c>
      <c r="DK255" s="519">
        <v>0</v>
      </c>
      <c r="DL255" s="519">
        <v>0</v>
      </c>
      <c r="DM255" s="519">
        <v>0</v>
      </c>
      <c r="DN255" s="519">
        <v>0</v>
      </c>
      <c r="DO255" s="519">
        <v>0</v>
      </c>
      <c r="DP255" s="519">
        <v>0</v>
      </c>
      <c r="DQ255" s="519">
        <v>0</v>
      </c>
      <c r="DR255" s="519">
        <v>0</v>
      </c>
      <c r="DS255" s="519">
        <v>0</v>
      </c>
      <c r="DT255" s="519">
        <v>0</v>
      </c>
      <c r="DU255" s="519">
        <v>0</v>
      </c>
      <c r="DV255" s="519">
        <v>0</v>
      </c>
      <c r="DW255" s="519">
        <v>0</v>
      </c>
      <c r="DX255" s="519">
        <v>0</v>
      </c>
      <c r="DY255" s="131"/>
      <c r="DZ255" s="337"/>
      <c r="EA255" s="519" t="s">
        <v>1062</v>
      </c>
      <c r="EB255" s="519" t="s">
        <v>1059</v>
      </c>
      <c r="EC255" s="519">
        <v>18</v>
      </c>
      <c r="ED255" s="521" t="str">
        <f t="shared" si="11"/>
        <v>SDN200118</v>
      </c>
      <c r="EE255" s="519">
        <v>10000</v>
      </c>
      <c r="EF255" s="519">
        <v>10000</v>
      </c>
      <c r="EG255" s="519">
        <v>10000</v>
      </c>
      <c r="EH255" s="519">
        <v>10000</v>
      </c>
      <c r="EI255" s="519">
        <v>10000</v>
      </c>
      <c r="EJ255" s="519">
        <v>10000</v>
      </c>
      <c r="EK255" s="519">
        <v>10000</v>
      </c>
      <c r="EL255" s="519">
        <v>10000</v>
      </c>
      <c r="EM255" s="519">
        <v>10000</v>
      </c>
      <c r="EN255" s="519">
        <v>10000</v>
      </c>
      <c r="EO255" s="519">
        <v>10000</v>
      </c>
      <c r="EP255" s="519">
        <v>10000</v>
      </c>
      <c r="EQ255" s="519">
        <v>10000</v>
      </c>
      <c r="ER255" s="519">
        <v>10000</v>
      </c>
      <c r="ES255" s="519">
        <v>10000</v>
      </c>
      <c r="ET255" s="519">
        <v>10000</v>
      </c>
      <c r="EU255" s="519">
        <v>10000</v>
      </c>
      <c r="EV255" s="519">
        <v>10000</v>
      </c>
      <c r="EW255" s="519">
        <v>10000</v>
      </c>
      <c r="EX255" s="519">
        <v>10000</v>
      </c>
      <c r="EY255" s="519">
        <v>10000</v>
      </c>
      <c r="EZ255" s="519">
        <v>10000</v>
      </c>
      <c r="FA255" s="519">
        <v>10000</v>
      </c>
      <c r="FB255" s="519">
        <v>10000</v>
      </c>
      <c r="FC255" s="519">
        <v>10000</v>
      </c>
      <c r="FD255" s="519">
        <v>10000</v>
      </c>
      <c r="FE255" s="519">
        <v>10000</v>
      </c>
      <c r="FF255" s="519">
        <v>10000</v>
      </c>
      <c r="FG255" s="519">
        <v>10000</v>
      </c>
      <c r="FH255" s="519">
        <v>10000</v>
      </c>
      <c r="FI255" s="519">
        <v>10000</v>
      </c>
      <c r="FJ255" s="519">
        <v>10000</v>
      </c>
      <c r="FK255" s="519">
        <v>10000</v>
      </c>
      <c r="FL255" s="519">
        <v>10000</v>
      </c>
      <c r="FM255" s="519">
        <v>10000</v>
      </c>
      <c r="FN255" s="519">
        <v>0</v>
      </c>
      <c r="FO255" s="519">
        <v>0</v>
      </c>
      <c r="FP255" s="519">
        <v>0</v>
      </c>
      <c r="FQ255" s="519">
        <v>0</v>
      </c>
      <c r="FR255" s="519">
        <v>0</v>
      </c>
      <c r="FS255" s="519">
        <v>0</v>
      </c>
      <c r="FT255" s="519">
        <v>0</v>
      </c>
      <c r="FU255" s="519">
        <v>0</v>
      </c>
      <c r="FV255" s="519">
        <v>0</v>
      </c>
      <c r="FW255" s="519">
        <v>0</v>
      </c>
      <c r="FX255" s="519">
        <v>0</v>
      </c>
      <c r="FY255" s="519">
        <v>0</v>
      </c>
      <c r="FZ255" s="519">
        <v>0</v>
      </c>
      <c r="GA255" s="519">
        <v>0</v>
      </c>
      <c r="GB255" s="519">
        <v>0</v>
      </c>
      <c r="GC255" s="519">
        <v>0</v>
      </c>
      <c r="GD255" s="519">
        <v>0</v>
      </c>
      <c r="GE255" s="519">
        <v>0</v>
      </c>
      <c r="GF255" s="519">
        <v>0</v>
      </c>
      <c r="GG255" s="519">
        <v>0</v>
      </c>
      <c r="GH255" s="519">
        <v>0</v>
      </c>
      <c r="GI255" s="519">
        <v>0</v>
      </c>
      <c r="GJ255" s="519">
        <v>0</v>
      </c>
      <c r="GK255" s="519">
        <v>0</v>
      </c>
      <c r="GL255" s="519">
        <v>0</v>
      </c>
      <c r="GM255" s="519">
        <v>0</v>
      </c>
      <c r="GN255" s="519">
        <v>0</v>
      </c>
      <c r="GO255" s="519">
        <v>0</v>
      </c>
      <c r="GP255" s="519">
        <v>0</v>
      </c>
      <c r="GQ255" s="519">
        <v>0</v>
      </c>
      <c r="GR255" s="519">
        <v>0</v>
      </c>
      <c r="GS255" s="519">
        <v>0</v>
      </c>
      <c r="GT255" s="519">
        <v>0</v>
      </c>
      <c r="GU255" s="519">
        <v>0</v>
      </c>
      <c r="GV255" s="519">
        <v>0</v>
      </c>
      <c r="GW255" s="519">
        <v>0</v>
      </c>
      <c r="GX255" s="519">
        <v>0</v>
      </c>
      <c r="GY255" s="519">
        <v>0</v>
      </c>
      <c r="GZ255" s="519">
        <v>0</v>
      </c>
      <c r="HA255" s="519">
        <v>0</v>
      </c>
      <c r="HB255" s="519">
        <v>0</v>
      </c>
      <c r="HC255" s="519">
        <v>0</v>
      </c>
      <c r="HD255" s="519">
        <v>0</v>
      </c>
      <c r="HE255" s="519">
        <v>0</v>
      </c>
      <c r="HF255" s="519">
        <v>0</v>
      </c>
      <c r="HG255" s="519">
        <v>0</v>
      </c>
      <c r="HH255" s="519">
        <v>0</v>
      </c>
      <c r="HI255" s="519">
        <v>0</v>
      </c>
      <c r="HJ255" s="519">
        <v>0</v>
      </c>
      <c r="HK255" s="519">
        <v>0</v>
      </c>
      <c r="HL255" s="519">
        <v>0</v>
      </c>
      <c r="HM255" s="519">
        <v>0</v>
      </c>
      <c r="HN255" s="519">
        <v>0</v>
      </c>
      <c r="HO255" s="519">
        <v>0</v>
      </c>
      <c r="HP255" s="519">
        <v>0</v>
      </c>
      <c r="HQ255" s="519">
        <v>0</v>
      </c>
      <c r="HR255" s="519">
        <v>0</v>
      </c>
      <c r="HS255" s="519">
        <v>0</v>
      </c>
      <c r="HT255" s="519">
        <v>0</v>
      </c>
      <c r="HU255" s="519">
        <v>0</v>
      </c>
      <c r="HV255" s="519">
        <v>0</v>
      </c>
      <c r="HW255" s="519">
        <v>0</v>
      </c>
      <c r="HX255" s="519">
        <v>0</v>
      </c>
      <c r="HY255" s="519">
        <v>0</v>
      </c>
      <c r="HZ255" s="519">
        <v>0</v>
      </c>
      <c r="IA255" s="519">
        <v>0</v>
      </c>
      <c r="IB255" s="519">
        <v>0</v>
      </c>
      <c r="IC255" s="519">
        <v>0</v>
      </c>
      <c r="ID255" s="519">
        <v>0</v>
      </c>
      <c r="IE255" s="519">
        <v>0</v>
      </c>
      <c r="IF255" s="519">
        <v>0</v>
      </c>
      <c r="IG255" s="519">
        <v>0</v>
      </c>
      <c r="IH255" s="519">
        <v>0</v>
      </c>
      <c r="II255" s="519">
        <v>0</v>
      </c>
      <c r="IJ255" s="519">
        <v>0</v>
      </c>
      <c r="IK255" s="519">
        <v>0</v>
      </c>
    </row>
    <row r="256" spans="1:245" hidden="1">
      <c r="A256" s="337"/>
      <c r="B256" s="519" t="s">
        <v>1058</v>
      </c>
      <c r="C256" s="519"/>
      <c r="D256" s="519"/>
      <c r="E256" s="519"/>
      <c r="F256" s="519">
        <v>1</v>
      </c>
      <c r="G256" s="519"/>
      <c r="H256" s="519">
        <v>25</v>
      </c>
      <c r="I256" s="519">
        <v>4</v>
      </c>
      <c r="J256" s="519" t="str">
        <f t="shared" si="12"/>
        <v>SDN10012504</v>
      </c>
      <c r="K256" s="519">
        <v>975</v>
      </c>
      <c r="M256" s="337"/>
      <c r="N256" s="519" t="s">
        <v>1062</v>
      </c>
      <c r="O256" s="519" t="s">
        <v>1059</v>
      </c>
      <c r="P256" s="519">
        <v>19</v>
      </c>
      <c r="Q256" s="183" t="str">
        <f t="shared" si="10"/>
        <v>SDN200119</v>
      </c>
      <c r="R256" s="519">
        <v>0</v>
      </c>
      <c r="S256" s="519">
        <v>0</v>
      </c>
      <c r="T256" s="519">
        <v>0</v>
      </c>
      <c r="U256" s="519">
        <v>0</v>
      </c>
      <c r="V256" s="519">
        <v>0</v>
      </c>
      <c r="W256" s="519">
        <v>0</v>
      </c>
      <c r="X256" s="519">
        <v>0</v>
      </c>
      <c r="Y256" s="519">
        <v>0</v>
      </c>
      <c r="Z256" s="519">
        <v>0</v>
      </c>
      <c r="AA256" s="519">
        <v>0</v>
      </c>
      <c r="AB256" s="519">
        <v>0</v>
      </c>
      <c r="AC256" s="519">
        <v>0</v>
      </c>
      <c r="AD256" s="519">
        <v>0</v>
      </c>
      <c r="AE256" s="519">
        <v>0</v>
      </c>
      <c r="AF256" s="519">
        <v>0</v>
      </c>
      <c r="AG256" s="519">
        <v>0</v>
      </c>
      <c r="AH256" s="519">
        <v>0</v>
      </c>
      <c r="AI256" s="519">
        <v>0</v>
      </c>
      <c r="AJ256" s="519">
        <v>0</v>
      </c>
      <c r="AK256" s="519">
        <v>0</v>
      </c>
      <c r="AL256" s="519">
        <v>0</v>
      </c>
      <c r="AM256" s="519">
        <v>0</v>
      </c>
      <c r="AN256" s="519">
        <v>0</v>
      </c>
      <c r="AO256" s="519">
        <v>0</v>
      </c>
      <c r="AP256" s="519">
        <v>0</v>
      </c>
      <c r="AQ256" s="519">
        <v>0</v>
      </c>
      <c r="AR256" s="519">
        <v>0</v>
      </c>
      <c r="AS256" s="519">
        <v>0</v>
      </c>
      <c r="AT256" s="519">
        <v>0</v>
      </c>
      <c r="AU256" s="519">
        <v>0</v>
      </c>
      <c r="AV256" s="519">
        <v>0</v>
      </c>
      <c r="AW256" s="519">
        <v>0</v>
      </c>
      <c r="AX256" s="519">
        <v>0</v>
      </c>
      <c r="AY256" s="519">
        <v>0</v>
      </c>
      <c r="AZ256" s="519">
        <v>10000</v>
      </c>
      <c r="BA256" s="519">
        <v>0</v>
      </c>
      <c r="BB256" s="519">
        <v>0</v>
      </c>
      <c r="BC256" s="519">
        <v>0</v>
      </c>
      <c r="BD256" s="519">
        <v>0</v>
      </c>
      <c r="BE256" s="519">
        <v>0</v>
      </c>
      <c r="BF256" s="519">
        <v>0</v>
      </c>
      <c r="BG256" s="519">
        <v>0</v>
      </c>
      <c r="BH256" s="519">
        <v>0</v>
      </c>
      <c r="BI256" s="519">
        <v>0</v>
      </c>
      <c r="BJ256" s="519">
        <v>0</v>
      </c>
      <c r="BK256" s="519">
        <v>0</v>
      </c>
      <c r="BL256" s="519">
        <v>0</v>
      </c>
      <c r="BM256" s="519">
        <v>0</v>
      </c>
      <c r="BN256" s="519">
        <v>0</v>
      </c>
      <c r="BO256" s="519">
        <v>0</v>
      </c>
      <c r="BP256" s="519">
        <v>0</v>
      </c>
      <c r="BQ256" s="519">
        <v>0</v>
      </c>
      <c r="BR256" s="519">
        <v>0</v>
      </c>
      <c r="BS256" s="519">
        <v>0</v>
      </c>
      <c r="BT256" s="519">
        <v>0</v>
      </c>
      <c r="BU256" s="519">
        <v>0</v>
      </c>
      <c r="BV256" s="519">
        <v>0</v>
      </c>
      <c r="BW256" s="519">
        <v>0</v>
      </c>
      <c r="BX256" s="519">
        <v>0</v>
      </c>
      <c r="BY256" s="519">
        <v>0</v>
      </c>
      <c r="BZ256" s="519">
        <v>0</v>
      </c>
      <c r="CA256" s="519">
        <v>0</v>
      </c>
      <c r="CB256" s="519">
        <v>0</v>
      </c>
      <c r="CC256" s="519">
        <v>0</v>
      </c>
      <c r="CD256" s="519">
        <v>0</v>
      </c>
      <c r="CE256" s="519">
        <v>0</v>
      </c>
      <c r="CF256" s="519">
        <v>0</v>
      </c>
      <c r="CG256" s="519">
        <v>0</v>
      </c>
      <c r="CH256" s="519">
        <v>0</v>
      </c>
      <c r="CI256" s="519">
        <v>0</v>
      </c>
      <c r="CJ256" s="519">
        <v>0</v>
      </c>
      <c r="CK256" s="519">
        <v>0</v>
      </c>
      <c r="CL256" s="519">
        <v>0</v>
      </c>
      <c r="CM256" s="519">
        <v>0</v>
      </c>
      <c r="CN256" s="519">
        <v>0</v>
      </c>
      <c r="CO256" s="519">
        <v>0</v>
      </c>
      <c r="CP256" s="519">
        <v>0</v>
      </c>
      <c r="CQ256" s="519">
        <v>0</v>
      </c>
      <c r="CR256" s="519">
        <v>0</v>
      </c>
      <c r="CS256" s="519">
        <v>0</v>
      </c>
      <c r="CT256" s="519">
        <v>0</v>
      </c>
      <c r="CU256" s="519">
        <v>0</v>
      </c>
      <c r="CV256" s="519">
        <v>0</v>
      </c>
      <c r="CW256" s="519">
        <v>0</v>
      </c>
      <c r="CX256" s="519">
        <v>0</v>
      </c>
      <c r="CY256" s="519">
        <v>0</v>
      </c>
      <c r="CZ256" s="519">
        <v>0</v>
      </c>
      <c r="DA256" s="519">
        <v>0</v>
      </c>
      <c r="DB256" s="519">
        <v>0</v>
      </c>
      <c r="DC256" s="519">
        <v>0</v>
      </c>
      <c r="DD256" s="519">
        <v>0</v>
      </c>
      <c r="DE256" s="519">
        <v>0</v>
      </c>
      <c r="DF256" s="519">
        <v>0</v>
      </c>
      <c r="DG256" s="519">
        <v>0</v>
      </c>
      <c r="DH256" s="519">
        <v>0</v>
      </c>
      <c r="DI256" s="519">
        <v>0</v>
      </c>
      <c r="DJ256" s="519">
        <v>0</v>
      </c>
      <c r="DK256" s="519">
        <v>0</v>
      </c>
      <c r="DL256" s="519">
        <v>0</v>
      </c>
      <c r="DM256" s="519">
        <v>0</v>
      </c>
      <c r="DN256" s="519">
        <v>0</v>
      </c>
      <c r="DO256" s="519">
        <v>0</v>
      </c>
      <c r="DP256" s="519">
        <v>0</v>
      </c>
      <c r="DQ256" s="519">
        <v>0</v>
      </c>
      <c r="DR256" s="519">
        <v>0</v>
      </c>
      <c r="DS256" s="519">
        <v>0</v>
      </c>
      <c r="DT256" s="519">
        <v>0</v>
      </c>
      <c r="DU256" s="519">
        <v>0</v>
      </c>
      <c r="DV256" s="519">
        <v>0</v>
      </c>
      <c r="DW256" s="519">
        <v>0</v>
      </c>
      <c r="DX256" s="519">
        <v>0</v>
      </c>
      <c r="DY256" s="131"/>
      <c r="DZ256" s="337"/>
      <c r="EA256" s="519" t="s">
        <v>1062</v>
      </c>
      <c r="EB256" s="519" t="s">
        <v>1059</v>
      </c>
      <c r="EC256" s="519">
        <v>19</v>
      </c>
      <c r="ED256" s="521" t="str">
        <f t="shared" si="11"/>
        <v>SDN200119</v>
      </c>
      <c r="EE256" s="519">
        <v>10000</v>
      </c>
      <c r="EF256" s="519">
        <v>10000</v>
      </c>
      <c r="EG256" s="519">
        <v>10000</v>
      </c>
      <c r="EH256" s="519">
        <v>10000</v>
      </c>
      <c r="EI256" s="519">
        <v>10000</v>
      </c>
      <c r="EJ256" s="519">
        <v>10000</v>
      </c>
      <c r="EK256" s="519">
        <v>10000</v>
      </c>
      <c r="EL256" s="519">
        <v>10000</v>
      </c>
      <c r="EM256" s="519">
        <v>10000</v>
      </c>
      <c r="EN256" s="519">
        <v>10000</v>
      </c>
      <c r="EO256" s="519">
        <v>10000</v>
      </c>
      <c r="EP256" s="519">
        <v>10000</v>
      </c>
      <c r="EQ256" s="519">
        <v>10000</v>
      </c>
      <c r="ER256" s="519">
        <v>10000</v>
      </c>
      <c r="ES256" s="519">
        <v>10000</v>
      </c>
      <c r="ET256" s="519">
        <v>10000</v>
      </c>
      <c r="EU256" s="519">
        <v>10000</v>
      </c>
      <c r="EV256" s="519">
        <v>10000</v>
      </c>
      <c r="EW256" s="519">
        <v>10000</v>
      </c>
      <c r="EX256" s="519">
        <v>10000</v>
      </c>
      <c r="EY256" s="519">
        <v>10000</v>
      </c>
      <c r="EZ256" s="519">
        <v>10000</v>
      </c>
      <c r="FA256" s="519">
        <v>10000</v>
      </c>
      <c r="FB256" s="519">
        <v>10000</v>
      </c>
      <c r="FC256" s="519">
        <v>10000</v>
      </c>
      <c r="FD256" s="519">
        <v>10000</v>
      </c>
      <c r="FE256" s="519">
        <v>10000</v>
      </c>
      <c r="FF256" s="519">
        <v>10000</v>
      </c>
      <c r="FG256" s="519">
        <v>10000</v>
      </c>
      <c r="FH256" s="519">
        <v>10000</v>
      </c>
      <c r="FI256" s="519">
        <v>10000</v>
      </c>
      <c r="FJ256" s="519">
        <v>10000</v>
      </c>
      <c r="FK256" s="519">
        <v>10000</v>
      </c>
      <c r="FL256" s="519">
        <v>10000</v>
      </c>
      <c r="FM256" s="519">
        <v>10000</v>
      </c>
      <c r="FN256" s="519">
        <v>0</v>
      </c>
      <c r="FO256" s="519">
        <v>0</v>
      </c>
      <c r="FP256" s="519">
        <v>0</v>
      </c>
      <c r="FQ256" s="519">
        <v>0</v>
      </c>
      <c r="FR256" s="519">
        <v>0</v>
      </c>
      <c r="FS256" s="519">
        <v>0</v>
      </c>
      <c r="FT256" s="519">
        <v>0</v>
      </c>
      <c r="FU256" s="519">
        <v>0</v>
      </c>
      <c r="FV256" s="519">
        <v>0</v>
      </c>
      <c r="FW256" s="519">
        <v>0</v>
      </c>
      <c r="FX256" s="519">
        <v>0</v>
      </c>
      <c r="FY256" s="519">
        <v>0</v>
      </c>
      <c r="FZ256" s="519">
        <v>0</v>
      </c>
      <c r="GA256" s="519">
        <v>0</v>
      </c>
      <c r="GB256" s="519">
        <v>0</v>
      </c>
      <c r="GC256" s="519">
        <v>0</v>
      </c>
      <c r="GD256" s="519">
        <v>0</v>
      </c>
      <c r="GE256" s="519">
        <v>0</v>
      </c>
      <c r="GF256" s="519">
        <v>0</v>
      </c>
      <c r="GG256" s="519">
        <v>0</v>
      </c>
      <c r="GH256" s="519">
        <v>0</v>
      </c>
      <c r="GI256" s="519">
        <v>0</v>
      </c>
      <c r="GJ256" s="519">
        <v>0</v>
      </c>
      <c r="GK256" s="519">
        <v>0</v>
      </c>
      <c r="GL256" s="519">
        <v>0</v>
      </c>
      <c r="GM256" s="519">
        <v>0</v>
      </c>
      <c r="GN256" s="519">
        <v>0</v>
      </c>
      <c r="GO256" s="519">
        <v>0</v>
      </c>
      <c r="GP256" s="519">
        <v>0</v>
      </c>
      <c r="GQ256" s="519">
        <v>0</v>
      </c>
      <c r="GR256" s="519">
        <v>0</v>
      </c>
      <c r="GS256" s="519">
        <v>0</v>
      </c>
      <c r="GT256" s="519">
        <v>0</v>
      </c>
      <c r="GU256" s="519">
        <v>0</v>
      </c>
      <c r="GV256" s="519">
        <v>0</v>
      </c>
      <c r="GW256" s="519">
        <v>0</v>
      </c>
      <c r="GX256" s="519">
        <v>0</v>
      </c>
      <c r="GY256" s="519">
        <v>0</v>
      </c>
      <c r="GZ256" s="519">
        <v>0</v>
      </c>
      <c r="HA256" s="519">
        <v>0</v>
      </c>
      <c r="HB256" s="519">
        <v>0</v>
      </c>
      <c r="HC256" s="519">
        <v>0</v>
      </c>
      <c r="HD256" s="519">
        <v>0</v>
      </c>
      <c r="HE256" s="519">
        <v>0</v>
      </c>
      <c r="HF256" s="519">
        <v>0</v>
      </c>
      <c r="HG256" s="519">
        <v>0</v>
      </c>
      <c r="HH256" s="519">
        <v>0</v>
      </c>
      <c r="HI256" s="519">
        <v>0</v>
      </c>
      <c r="HJ256" s="519">
        <v>0</v>
      </c>
      <c r="HK256" s="519">
        <v>0</v>
      </c>
      <c r="HL256" s="519">
        <v>0</v>
      </c>
      <c r="HM256" s="519">
        <v>0</v>
      </c>
      <c r="HN256" s="519">
        <v>0</v>
      </c>
      <c r="HO256" s="519">
        <v>0</v>
      </c>
      <c r="HP256" s="519">
        <v>0</v>
      </c>
      <c r="HQ256" s="519">
        <v>0</v>
      </c>
      <c r="HR256" s="519">
        <v>0</v>
      </c>
      <c r="HS256" s="519">
        <v>0</v>
      </c>
      <c r="HT256" s="519">
        <v>0</v>
      </c>
      <c r="HU256" s="519">
        <v>0</v>
      </c>
      <c r="HV256" s="519">
        <v>0</v>
      </c>
      <c r="HW256" s="519">
        <v>0</v>
      </c>
      <c r="HX256" s="519">
        <v>0</v>
      </c>
      <c r="HY256" s="519">
        <v>0</v>
      </c>
      <c r="HZ256" s="519">
        <v>0</v>
      </c>
      <c r="IA256" s="519">
        <v>0</v>
      </c>
      <c r="IB256" s="519">
        <v>0</v>
      </c>
      <c r="IC256" s="519">
        <v>0</v>
      </c>
      <c r="ID256" s="519">
        <v>0</v>
      </c>
      <c r="IE256" s="519">
        <v>0</v>
      </c>
      <c r="IF256" s="519">
        <v>0</v>
      </c>
      <c r="IG256" s="519">
        <v>0</v>
      </c>
      <c r="IH256" s="519">
        <v>0</v>
      </c>
      <c r="II256" s="519">
        <v>0</v>
      </c>
      <c r="IJ256" s="519">
        <v>0</v>
      </c>
      <c r="IK256" s="519">
        <v>0</v>
      </c>
    </row>
    <row r="257" spans="1:245" hidden="1">
      <c r="A257" s="337"/>
      <c r="B257" s="519" t="s">
        <v>1058</v>
      </c>
      <c r="C257" s="519"/>
      <c r="D257" s="519"/>
      <c r="E257" s="519"/>
      <c r="F257" s="519">
        <v>1</v>
      </c>
      <c r="G257" s="519"/>
      <c r="H257" s="519">
        <v>25</v>
      </c>
      <c r="I257" s="519">
        <v>5</v>
      </c>
      <c r="J257" s="519" t="str">
        <f t="shared" si="12"/>
        <v>SDN10012505</v>
      </c>
      <c r="K257" s="519">
        <v>975</v>
      </c>
      <c r="M257" s="337"/>
      <c r="N257" s="519" t="s">
        <v>1062</v>
      </c>
      <c r="O257" s="519" t="s">
        <v>1059</v>
      </c>
      <c r="P257" s="519">
        <v>20</v>
      </c>
      <c r="Q257" s="183" t="str">
        <f t="shared" si="10"/>
        <v>SDN200120</v>
      </c>
      <c r="R257" s="519">
        <v>0</v>
      </c>
      <c r="S257" s="519">
        <v>0</v>
      </c>
      <c r="T257" s="519">
        <v>0</v>
      </c>
      <c r="U257" s="519">
        <v>0</v>
      </c>
      <c r="V257" s="519">
        <v>0</v>
      </c>
      <c r="W257" s="519">
        <v>0</v>
      </c>
      <c r="X257" s="519">
        <v>0</v>
      </c>
      <c r="Y257" s="519">
        <v>0</v>
      </c>
      <c r="Z257" s="519">
        <v>0</v>
      </c>
      <c r="AA257" s="519">
        <v>0</v>
      </c>
      <c r="AB257" s="519">
        <v>0</v>
      </c>
      <c r="AC257" s="519">
        <v>0</v>
      </c>
      <c r="AD257" s="519">
        <v>0</v>
      </c>
      <c r="AE257" s="519">
        <v>0</v>
      </c>
      <c r="AF257" s="519">
        <v>0</v>
      </c>
      <c r="AG257" s="519">
        <v>0</v>
      </c>
      <c r="AH257" s="519">
        <v>0</v>
      </c>
      <c r="AI257" s="519">
        <v>0</v>
      </c>
      <c r="AJ257" s="519">
        <v>0</v>
      </c>
      <c r="AK257" s="519">
        <v>0</v>
      </c>
      <c r="AL257" s="519">
        <v>0</v>
      </c>
      <c r="AM257" s="519">
        <v>0</v>
      </c>
      <c r="AN257" s="519">
        <v>0</v>
      </c>
      <c r="AO257" s="519">
        <v>0</v>
      </c>
      <c r="AP257" s="519">
        <v>0</v>
      </c>
      <c r="AQ257" s="519">
        <v>0</v>
      </c>
      <c r="AR257" s="519">
        <v>0</v>
      </c>
      <c r="AS257" s="519">
        <v>0</v>
      </c>
      <c r="AT257" s="519">
        <v>0</v>
      </c>
      <c r="AU257" s="519">
        <v>0</v>
      </c>
      <c r="AV257" s="519">
        <v>0</v>
      </c>
      <c r="AW257" s="519">
        <v>0</v>
      </c>
      <c r="AX257" s="519">
        <v>0</v>
      </c>
      <c r="AY257" s="519">
        <v>0</v>
      </c>
      <c r="AZ257" s="519">
        <v>10000</v>
      </c>
      <c r="BA257" s="519">
        <v>0</v>
      </c>
      <c r="BB257" s="519">
        <v>0</v>
      </c>
      <c r="BC257" s="519">
        <v>0</v>
      </c>
      <c r="BD257" s="519">
        <v>0</v>
      </c>
      <c r="BE257" s="519">
        <v>0</v>
      </c>
      <c r="BF257" s="519">
        <v>0</v>
      </c>
      <c r="BG257" s="519">
        <v>0</v>
      </c>
      <c r="BH257" s="519">
        <v>0</v>
      </c>
      <c r="BI257" s="519">
        <v>0</v>
      </c>
      <c r="BJ257" s="519">
        <v>0</v>
      </c>
      <c r="BK257" s="519">
        <v>0</v>
      </c>
      <c r="BL257" s="519">
        <v>0</v>
      </c>
      <c r="BM257" s="519">
        <v>0</v>
      </c>
      <c r="BN257" s="519">
        <v>0</v>
      </c>
      <c r="BO257" s="519">
        <v>0</v>
      </c>
      <c r="BP257" s="519">
        <v>0</v>
      </c>
      <c r="BQ257" s="519">
        <v>0</v>
      </c>
      <c r="BR257" s="519">
        <v>0</v>
      </c>
      <c r="BS257" s="519">
        <v>0</v>
      </c>
      <c r="BT257" s="519">
        <v>0</v>
      </c>
      <c r="BU257" s="519">
        <v>0</v>
      </c>
      <c r="BV257" s="519">
        <v>0</v>
      </c>
      <c r="BW257" s="519">
        <v>0</v>
      </c>
      <c r="BX257" s="519">
        <v>0</v>
      </c>
      <c r="BY257" s="519">
        <v>0</v>
      </c>
      <c r="BZ257" s="519">
        <v>0</v>
      </c>
      <c r="CA257" s="519">
        <v>0</v>
      </c>
      <c r="CB257" s="519">
        <v>0</v>
      </c>
      <c r="CC257" s="519">
        <v>0</v>
      </c>
      <c r="CD257" s="519">
        <v>0</v>
      </c>
      <c r="CE257" s="519">
        <v>0</v>
      </c>
      <c r="CF257" s="519">
        <v>0</v>
      </c>
      <c r="CG257" s="519">
        <v>0</v>
      </c>
      <c r="CH257" s="519">
        <v>0</v>
      </c>
      <c r="CI257" s="519">
        <v>0</v>
      </c>
      <c r="CJ257" s="519">
        <v>0</v>
      </c>
      <c r="CK257" s="519">
        <v>0</v>
      </c>
      <c r="CL257" s="519">
        <v>0</v>
      </c>
      <c r="CM257" s="519">
        <v>0</v>
      </c>
      <c r="CN257" s="519">
        <v>0</v>
      </c>
      <c r="CO257" s="519">
        <v>0</v>
      </c>
      <c r="CP257" s="519">
        <v>0</v>
      </c>
      <c r="CQ257" s="519">
        <v>0</v>
      </c>
      <c r="CR257" s="519">
        <v>0</v>
      </c>
      <c r="CS257" s="519">
        <v>0</v>
      </c>
      <c r="CT257" s="519">
        <v>0</v>
      </c>
      <c r="CU257" s="519">
        <v>0</v>
      </c>
      <c r="CV257" s="519">
        <v>0</v>
      </c>
      <c r="CW257" s="519">
        <v>0</v>
      </c>
      <c r="CX257" s="519">
        <v>0</v>
      </c>
      <c r="CY257" s="519">
        <v>0</v>
      </c>
      <c r="CZ257" s="519">
        <v>0</v>
      </c>
      <c r="DA257" s="519">
        <v>0</v>
      </c>
      <c r="DB257" s="519">
        <v>0</v>
      </c>
      <c r="DC257" s="519">
        <v>0</v>
      </c>
      <c r="DD257" s="519">
        <v>0</v>
      </c>
      <c r="DE257" s="519">
        <v>0</v>
      </c>
      <c r="DF257" s="519">
        <v>0</v>
      </c>
      <c r="DG257" s="519">
        <v>0</v>
      </c>
      <c r="DH257" s="519">
        <v>0</v>
      </c>
      <c r="DI257" s="519">
        <v>0</v>
      </c>
      <c r="DJ257" s="519">
        <v>0</v>
      </c>
      <c r="DK257" s="519">
        <v>0</v>
      </c>
      <c r="DL257" s="519">
        <v>0</v>
      </c>
      <c r="DM257" s="519">
        <v>0</v>
      </c>
      <c r="DN257" s="519">
        <v>0</v>
      </c>
      <c r="DO257" s="519">
        <v>0</v>
      </c>
      <c r="DP257" s="519">
        <v>0</v>
      </c>
      <c r="DQ257" s="519">
        <v>0</v>
      </c>
      <c r="DR257" s="519">
        <v>0</v>
      </c>
      <c r="DS257" s="519">
        <v>0</v>
      </c>
      <c r="DT257" s="519">
        <v>0</v>
      </c>
      <c r="DU257" s="519">
        <v>0</v>
      </c>
      <c r="DV257" s="519">
        <v>0</v>
      </c>
      <c r="DW257" s="519">
        <v>0</v>
      </c>
      <c r="DX257" s="519">
        <v>0</v>
      </c>
      <c r="DY257" s="131"/>
      <c r="DZ257" s="337"/>
      <c r="EA257" s="519" t="s">
        <v>1062</v>
      </c>
      <c r="EB257" s="519" t="s">
        <v>1059</v>
      </c>
      <c r="EC257" s="519">
        <v>20</v>
      </c>
      <c r="ED257" s="521" t="str">
        <f t="shared" si="11"/>
        <v>SDN200120</v>
      </c>
      <c r="EE257" s="519">
        <v>10000</v>
      </c>
      <c r="EF257" s="519">
        <v>10000</v>
      </c>
      <c r="EG257" s="519">
        <v>10000</v>
      </c>
      <c r="EH257" s="519">
        <v>10000</v>
      </c>
      <c r="EI257" s="519">
        <v>10000</v>
      </c>
      <c r="EJ257" s="519">
        <v>10000</v>
      </c>
      <c r="EK257" s="519">
        <v>10000</v>
      </c>
      <c r="EL257" s="519">
        <v>10000</v>
      </c>
      <c r="EM257" s="519">
        <v>10000</v>
      </c>
      <c r="EN257" s="519">
        <v>10000</v>
      </c>
      <c r="EO257" s="519">
        <v>10000</v>
      </c>
      <c r="EP257" s="519">
        <v>10000</v>
      </c>
      <c r="EQ257" s="519">
        <v>10000</v>
      </c>
      <c r="ER257" s="519">
        <v>10000</v>
      </c>
      <c r="ES257" s="519">
        <v>10000</v>
      </c>
      <c r="ET257" s="519">
        <v>10000</v>
      </c>
      <c r="EU257" s="519">
        <v>10000</v>
      </c>
      <c r="EV257" s="519">
        <v>10000</v>
      </c>
      <c r="EW257" s="519">
        <v>10000</v>
      </c>
      <c r="EX257" s="519">
        <v>10000</v>
      </c>
      <c r="EY257" s="519">
        <v>10000</v>
      </c>
      <c r="EZ257" s="519">
        <v>10000</v>
      </c>
      <c r="FA257" s="519">
        <v>10000</v>
      </c>
      <c r="FB257" s="519">
        <v>10000</v>
      </c>
      <c r="FC257" s="519">
        <v>10000</v>
      </c>
      <c r="FD257" s="519">
        <v>10000</v>
      </c>
      <c r="FE257" s="519">
        <v>10000</v>
      </c>
      <c r="FF257" s="519">
        <v>10000</v>
      </c>
      <c r="FG257" s="519">
        <v>10000</v>
      </c>
      <c r="FH257" s="519">
        <v>10000</v>
      </c>
      <c r="FI257" s="519">
        <v>10000</v>
      </c>
      <c r="FJ257" s="519">
        <v>10000</v>
      </c>
      <c r="FK257" s="519">
        <v>10000</v>
      </c>
      <c r="FL257" s="519">
        <v>10000</v>
      </c>
      <c r="FM257" s="519">
        <v>10000</v>
      </c>
      <c r="FN257" s="519">
        <v>0</v>
      </c>
      <c r="FO257" s="519">
        <v>0</v>
      </c>
      <c r="FP257" s="519">
        <v>0</v>
      </c>
      <c r="FQ257" s="519">
        <v>0</v>
      </c>
      <c r="FR257" s="519">
        <v>0</v>
      </c>
      <c r="FS257" s="519">
        <v>0</v>
      </c>
      <c r="FT257" s="519">
        <v>0</v>
      </c>
      <c r="FU257" s="519">
        <v>0</v>
      </c>
      <c r="FV257" s="519">
        <v>0</v>
      </c>
      <c r="FW257" s="519">
        <v>0</v>
      </c>
      <c r="FX257" s="519">
        <v>0</v>
      </c>
      <c r="FY257" s="519">
        <v>0</v>
      </c>
      <c r="FZ257" s="519">
        <v>0</v>
      </c>
      <c r="GA257" s="519">
        <v>0</v>
      </c>
      <c r="GB257" s="519">
        <v>0</v>
      </c>
      <c r="GC257" s="519">
        <v>0</v>
      </c>
      <c r="GD257" s="519">
        <v>0</v>
      </c>
      <c r="GE257" s="519">
        <v>0</v>
      </c>
      <c r="GF257" s="519">
        <v>0</v>
      </c>
      <c r="GG257" s="519">
        <v>0</v>
      </c>
      <c r="GH257" s="519">
        <v>0</v>
      </c>
      <c r="GI257" s="519">
        <v>0</v>
      </c>
      <c r="GJ257" s="519">
        <v>0</v>
      </c>
      <c r="GK257" s="519">
        <v>0</v>
      </c>
      <c r="GL257" s="519">
        <v>0</v>
      </c>
      <c r="GM257" s="519">
        <v>0</v>
      </c>
      <c r="GN257" s="519">
        <v>0</v>
      </c>
      <c r="GO257" s="519">
        <v>0</v>
      </c>
      <c r="GP257" s="519">
        <v>0</v>
      </c>
      <c r="GQ257" s="519">
        <v>0</v>
      </c>
      <c r="GR257" s="519">
        <v>0</v>
      </c>
      <c r="GS257" s="519">
        <v>0</v>
      </c>
      <c r="GT257" s="519">
        <v>0</v>
      </c>
      <c r="GU257" s="519">
        <v>0</v>
      </c>
      <c r="GV257" s="519">
        <v>0</v>
      </c>
      <c r="GW257" s="519">
        <v>0</v>
      </c>
      <c r="GX257" s="519">
        <v>0</v>
      </c>
      <c r="GY257" s="519">
        <v>0</v>
      </c>
      <c r="GZ257" s="519">
        <v>0</v>
      </c>
      <c r="HA257" s="519">
        <v>0</v>
      </c>
      <c r="HB257" s="519">
        <v>0</v>
      </c>
      <c r="HC257" s="519">
        <v>0</v>
      </c>
      <c r="HD257" s="519">
        <v>0</v>
      </c>
      <c r="HE257" s="519">
        <v>0</v>
      </c>
      <c r="HF257" s="519">
        <v>0</v>
      </c>
      <c r="HG257" s="519">
        <v>0</v>
      </c>
      <c r="HH257" s="519">
        <v>0</v>
      </c>
      <c r="HI257" s="519">
        <v>0</v>
      </c>
      <c r="HJ257" s="519">
        <v>0</v>
      </c>
      <c r="HK257" s="519">
        <v>0</v>
      </c>
      <c r="HL257" s="519">
        <v>0</v>
      </c>
      <c r="HM257" s="519">
        <v>0</v>
      </c>
      <c r="HN257" s="519">
        <v>0</v>
      </c>
      <c r="HO257" s="519">
        <v>0</v>
      </c>
      <c r="HP257" s="519">
        <v>0</v>
      </c>
      <c r="HQ257" s="519">
        <v>0</v>
      </c>
      <c r="HR257" s="519">
        <v>0</v>
      </c>
      <c r="HS257" s="519">
        <v>0</v>
      </c>
      <c r="HT257" s="519">
        <v>0</v>
      </c>
      <c r="HU257" s="519">
        <v>0</v>
      </c>
      <c r="HV257" s="519">
        <v>0</v>
      </c>
      <c r="HW257" s="519">
        <v>0</v>
      </c>
      <c r="HX257" s="519">
        <v>0</v>
      </c>
      <c r="HY257" s="519">
        <v>0</v>
      </c>
      <c r="HZ257" s="519">
        <v>0</v>
      </c>
      <c r="IA257" s="519">
        <v>0</v>
      </c>
      <c r="IB257" s="519">
        <v>0</v>
      </c>
      <c r="IC257" s="519">
        <v>0</v>
      </c>
      <c r="ID257" s="519">
        <v>0</v>
      </c>
      <c r="IE257" s="519">
        <v>0</v>
      </c>
      <c r="IF257" s="519">
        <v>0</v>
      </c>
      <c r="IG257" s="519">
        <v>0</v>
      </c>
      <c r="IH257" s="519">
        <v>0</v>
      </c>
      <c r="II257" s="519">
        <v>0</v>
      </c>
      <c r="IJ257" s="519">
        <v>0</v>
      </c>
      <c r="IK257" s="519">
        <v>0</v>
      </c>
    </row>
    <row r="258" spans="1:245" hidden="1">
      <c r="A258" s="337"/>
      <c r="B258" s="519" t="s">
        <v>1058</v>
      </c>
      <c r="C258" s="519"/>
      <c r="D258" s="519"/>
      <c r="E258" s="519"/>
      <c r="F258" s="519">
        <v>1</v>
      </c>
      <c r="G258" s="519"/>
      <c r="H258" s="519">
        <v>25</v>
      </c>
      <c r="I258" s="519">
        <v>6</v>
      </c>
      <c r="J258" s="519" t="str">
        <f t="shared" si="12"/>
        <v>SDN10012506</v>
      </c>
      <c r="K258" s="519">
        <v>780</v>
      </c>
      <c r="M258" s="337"/>
      <c r="N258" s="519" t="s">
        <v>1062</v>
      </c>
      <c r="O258" s="519" t="s">
        <v>1059</v>
      </c>
      <c r="P258" s="519">
        <v>21</v>
      </c>
      <c r="Q258" s="183" t="str">
        <f t="shared" ref="Q258:Q321" si="13">N258&amp;TEXT(O258,"00")&amp;TEXT(P258,"00")</f>
        <v>SDN200121</v>
      </c>
      <c r="R258" s="519">
        <v>0</v>
      </c>
      <c r="S258" s="519">
        <v>0</v>
      </c>
      <c r="T258" s="519">
        <v>0</v>
      </c>
      <c r="U258" s="519">
        <v>0</v>
      </c>
      <c r="V258" s="519">
        <v>0</v>
      </c>
      <c r="W258" s="519">
        <v>0</v>
      </c>
      <c r="X258" s="519">
        <v>0</v>
      </c>
      <c r="Y258" s="519">
        <v>0</v>
      </c>
      <c r="Z258" s="519">
        <v>0</v>
      </c>
      <c r="AA258" s="519">
        <v>0</v>
      </c>
      <c r="AB258" s="519">
        <v>0</v>
      </c>
      <c r="AC258" s="519">
        <v>0</v>
      </c>
      <c r="AD258" s="519">
        <v>0</v>
      </c>
      <c r="AE258" s="519">
        <v>0</v>
      </c>
      <c r="AF258" s="519">
        <v>0</v>
      </c>
      <c r="AG258" s="519">
        <v>0</v>
      </c>
      <c r="AH258" s="519">
        <v>0</v>
      </c>
      <c r="AI258" s="519">
        <v>0</v>
      </c>
      <c r="AJ258" s="519">
        <v>0</v>
      </c>
      <c r="AK258" s="519">
        <v>0</v>
      </c>
      <c r="AL258" s="519">
        <v>0</v>
      </c>
      <c r="AM258" s="519">
        <v>0</v>
      </c>
      <c r="AN258" s="519">
        <v>0</v>
      </c>
      <c r="AO258" s="519">
        <v>0</v>
      </c>
      <c r="AP258" s="519">
        <v>0</v>
      </c>
      <c r="AQ258" s="519">
        <v>0</v>
      </c>
      <c r="AR258" s="519">
        <v>0</v>
      </c>
      <c r="AS258" s="519">
        <v>0</v>
      </c>
      <c r="AT258" s="519">
        <v>0</v>
      </c>
      <c r="AU258" s="519">
        <v>0</v>
      </c>
      <c r="AV258" s="519">
        <v>0</v>
      </c>
      <c r="AW258" s="519">
        <v>0</v>
      </c>
      <c r="AX258" s="519">
        <v>0</v>
      </c>
      <c r="AY258" s="519">
        <v>0</v>
      </c>
      <c r="AZ258" s="519">
        <v>10000</v>
      </c>
      <c r="BA258" s="519">
        <v>0</v>
      </c>
      <c r="BB258" s="519">
        <v>0</v>
      </c>
      <c r="BC258" s="519">
        <v>0</v>
      </c>
      <c r="BD258" s="519">
        <v>0</v>
      </c>
      <c r="BE258" s="519">
        <v>0</v>
      </c>
      <c r="BF258" s="519">
        <v>0</v>
      </c>
      <c r="BG258" s="519">
        <v>0</v>
      </c>
      <c r="BH258" s="519">
        <v>0</v>
      </c>
      <c r="BI258" s="519">
        <v>0</v>
      </c>
      <c r="BJ258" s="519">
        <v>0</v>
      </c>
      <c r="BK258" s="519">
        <v>0</v>
      </c>
      <c r="BL258" s="519">
        <v>0</v>
      </c>
      <c r="BM258" s="519">
        <v>0</v>
      </c>
      <c r="BN258" s="519">
        <v>0</v>
      </c>
      <c r="BO258" s="519">
        <v>0</v>
      </c>
      <c r="BP258" s="519">
        <v>0</v>
      </c>
      <c r="BQ258" s="519">
        <v>0</v>
      </c>
      <c r="BR258" s="519">
        <v>0</v>
      </c>
      <c r="BS258" s="519">
        <v>0</v>
      </c>
      <c r="BT258" s="519">
        <v>0</v>
      </c>
      <c r="BU258" s="519">
        <v>0</v>
      </c>
      <c r="BV258" s="519">
        <v>0</v>
      </c>
      <c r="BW258" s="519">
        <v>0</v>
      </c>
      <c r="BX258" s="519">
        <v>0</v>
      </c>
      <c r="BY258" s="519">
        <v>0</v>
      </c>
      <c r="BZ258" s="519">
        <v>0</v>
      </c>
      <c r="CA258" s="519">
        <v>0</v>
      </c>
      <c r="CB258" s="519">
        <v>0</v>
      </c>
      <c r="CC258" s="519">
        <v>0</v>
      </c>
      <c r="CD258" s="519">
        <v>0</v>
      </c>
      <c r="CE258" s="519">
        <v>0</v>
      </c>
      <c r="CF258" s="519">
        <v>0</v>
      </c>
      <c r="CG258" s="519">
        <v>0</v>
      </c>
      <c r="CH258" s="519">
        <v>0</v>
      </c>
      <c r="CI258" s="519">
        <v>0</v>
      </c>
      <c r="CJ258" s="519">
        <v>0</v>
      </c>
      <c r="CK258" s="519">
        <v>0</v>
      </c>
      <c r="CL258" s="519">
        <v>0</v>
      </c>
      <c r="CM258" s="519">
        <v>0</v>
      </c>
      <c r="CN258" s="519">
        <v>0</v>
      </c>
      <c r="CO258" s="519">
        <v>0</v>
      </c>
      <c r="CP258" s="519">
        <v>0</v>
      </c>
      <c r="CQ258" s="519">
        <v>0</v>
      </c>
      <c r="CR258" s="519">
        <v>0</v>
      </c>
      <c r="CS258" s="519">
        <v>0</v>
      </c>
      <c r="CT258" s="519">
        <v>0</v>
      </c>
      <c r="CU258" s="519">
        <v>0</v>
      </c>
      <c r="CV258" s="519">
        <v>0</v>
      </c>
      <c r="CW258" s="519">
        <v>0</v>
      </c>
      <c r="CX258" s="519">
        <v>0</v>
      </c>
      <c r="CY258" s="519">
        <v>0</v>
      </c>
      <c r="CZ258" s="519">
        <v>0</v>
      </c>
      <c r="DA258" s="519">
        <v>0</v>
      </c>
      <c r="DB258" s="519">
        <v>0</v>
      </c>
      <c r="DC258" s="519">
        <v>0</v>
      </c>
      <c r="DD258" s="519">
        <v>0</v>
      </c>
      <c r="DE258" s="519">
        <v>0</v>
      </c>
      <c r="DF258" s="519">
        <v>0</v>
      </c>
      <c r="DG258" s="519">
        <v>0</v>
      </c>
      <c r="DH258" s="519">
        <v>0</v>
      </c>
      <c r="DI258" s="519">
        <v>0</v>
      </c>
      <c r="DJ258" s="519">
        <v>0</v>
      </c>
      <c r="DK258" s="519">
        <v>0</v>
      </c>
      <c r="DL258" s="519">
        <v>0</v>
      </c>
      <c r="DM258" s="519">
        <v>0</v>
      </c>
      <c r="DN258" s="519">
        <v>0</v>
      </c>
      <c r="DO258" s="519">
        <v>0</v>
      </c>
      <c r="DP258" s="519">
        <v>0</v>
      </c>
      <c r="DQ258" s="519">
        <v>0</v>
      </c>
      <c r="DR258" s="519">
        <v>0</v>
      </c>
      <c r="DS258" s="519">
        <v>0</v>
      </c>
      <c r="DT258" s="519">
        <v>0</v>
      </c>
      <c r="DU258" s="519">
        <v>0</v>
      </c>
      <c r="DV258" s="519">
        <v>0</v>
      </c>
      <c r="DW258" s="519">
        <v>0</v>
      </c>
      <c r="DX258" s="519">
        <v>0</v>
      </c>
      <c r="DY258" s="131"/>
      <c r="DZ258" s="337"/>
      <c r="EA258" s="519" t="s">
        <v>1062</v>
      </c>
      <c r="EB258" s="519" t="s">
        <v>1059</v>
      </c>
      <c r="EC258" s="519">
        <v>21</v>
      </c>
      <c r="ED258" s="521" t="str">
        <f t="shared" ref="ED258:ED321" si="14">EA258&amp;TEXT(EB258,"00")&amp;TEXT(EC258,"00")</f>
        <v>SDN200121</v>
      </c>
      <c r="EE258" s="519">
        <v>10000</v>
      </c>
      <c r="EF258" s="519">
        <v>10000</v>
      </c>
      <c r="EG258" s="519">
        <v>10000</v>
      </c>
      <c r="EH258" s="519">
        <v>10000</v>
      </c>
      <c r="EI258" s="519">
        <v>10000</v>
      </c>
      <c r="EJ258" s="519">
        <v>10000</v>
      </c>
      <c r="EK258" s="519">
        <v>10000</v>
      </c>
      <c r="EL258" s="519">
        <v>10000</v>
      </c>
      <c r="EM258" s="519">
        <v>10000</v>
      </c>
      <c r="EN258" s="519">
        <v>10000</v>
      </c>
      <c r="EO258" s="519">
        <v>10000</v>
      </c>
      <c r="EP258" s="519">
        <v>10000</v>
      </c>
      <c r="EQ258" s="519">
        <v>10000</v>
      </c>
      <c r="ER258" s="519">
        <v>10000</v>
      </c>
      <c r="ES258" s="519">
        <v>10000</v>
      </c>
      <c r="ET258" s="519">
        <v>10000</v>
      </c>
      <c r="EU258" s="519">
        <v>10000</v>
      </c>
      <c r="EV258" s="519">
        <v>10000</v>
      </c>
      <c r="EW258" s="519">
        <v>10000</v>
      </c>
      <c r="EX258" s="519">
        <v>10000</v>
      </c>
      <c r="EY258" s="519">
        <v>10000</v>
      </c>
      <c r="EZ258" s="519">
        <v>10000</v>
      </c>
      <c r="FA258" s="519">
        <v>10000</v>
      </c>
      <c r="FB258" s="519">
        <v>10000</v>
      </c>
      <c r="FC258" s="519">
        <v>10000</v>
      </c>
      <c r="FD258" s="519">
        <v>10000</v>
      </c>
      <c r="FE258" s="519">
        <v>10000</v>
      </c>
      <c r="FF258" s="519">
        <v>10000</v>
      </c>
      <c r="FG258" s="519">
        <v>10000</v>
      </c>
      <c r="FH258" s="519">
        <v>10000</v>
      </c>
      <c r="FI258" s="519">
        <v>10000</v>
      </c>
      <c r="FJ258" s="519">
        <v>10000</v>
      </c>
      <c r="FK258" s="519">
        <v>10000</v>
      </c>
      <c r="FL258" s="519">
        <v>10000</v>
      </c>
      <c r="FM258" s="519">
        <v>10000</v>
      </c>
      <c r="FN258" s="519">
        <v>0</v>
      </c>
      <c r="FO258" s="519">
        <v>0</v>
      </c>
      <c r="FP258" s="519">
        <v>0</v>
      </c>
      <c r="FQ258" s="519">
        <v>0</v>
      </c>
      <c r="FR258" s="519">
        <v>0</v>
      </c>
      <c r="FS258" s="519">
        <v>0</v>
      </c>
      <c r="FT258" s="519">
        <v>0</v>
      </c>
      <c r="FU258" s="519">
        <v>0</v>
      </c>
      <c r="FV258" s="519">
        <v>0</v>
      </c>
      <c r="FW258" s="519">
        <v>0</v>
      </c>
      <c r="FX258" s="519">
        <v>0</v>
      </c>
      <c r="FY258" s="519">
        <v>0</v>
      </c>
      <c r="FZ258" s="519">
        <v>0</v>
      </c>
      <c r="GA258" s="519">
        <v>0</v>
      </c>
      <c r="GB258" s="519">
        <v>0</v>
      </c>
      <c r="GC258" s="519">
        <v>0</v>
      </c>
      <c r="GD258" s="519">
        <v>0</v>
      </c>
      <c r="GE258" s="519">
        <v>0</v>
      </c>
      <c r="GF258" s="519">
        <v>0</v>
      </c>
      <c r="GG258" s="519">
        <v>0</v>
      </c>
      <c r="GH258" s="519">
        <v>0</v>
      </c>
      <c r="GI258" s="519">
        <v>0</v>
      </c>
      <c r="GJ258" s="519">
        <v>0</v>
      </c>
      <c r="GK258" s="519">
        <v>0</v>
      </c>
      <c r="GL258" s="519">
        <v>0</v>
      </c>
      <c r="GM258" s="519">
        <v>0</v>
      </c>
      <c r="GN258" s="519">
        <v>0</v>
      </c>
      <c r="GO258" s="519">
        <v>0</v>
      </c>
      <c r="GP258" s="519">
        <v>0</v>
      </c>
      <c r="GQ258" s="519">
        <v>0</v>
      </c>
      <c r="GR258" s="519">
        <v>0</v>
      </c>
      <c r="GS258" s="519">
        <v>0</v>
      </c>
      <c r="GT258" s="519">
        <v>0</v>
      </c>
      <c r="GU258" s="519">
        <v>0</v>
      </c>
      <c r="GV258" s="519">
        <v>0</v>
      </c>
      <c r="GW258" s="519">
        <v>0</v>
      </c>
      <c r="GX258" s="519">
        <v>0</v>
      </c>
      <c r="GY258" s="519">
        <v>0</v>
      </c>
      <c r="GZ258" s="519">
        <v>0</v>
      </c>
      <c r="HA258" s="519">
        <v>0</v>
      </c>
      <c r="HB258" s="519">
        <v>0</v>
      </c>
      <c r="HC258" s="519">
        <v>0</v>
      </c>
      <c r="HD258" s="519">
        <v>0</v>
      </c>
      <c r="HE258" s="519">
        <v>0</v>
      </c>
      <c r="HF258" s="519">
        <v>0</v>
      </c>
      <c r="HG258" s="519">
        <v>0</v>
      </c>
      <c r="HH258" s="519">
        <v>0</v>
      </c>
      <c r="HI258" s="519">
        <v>0</v>
      </c>
      <c r="HJ258" s="519">
        <v>0</v>
      </c>
      <c r="HK258" s="519">
        <v>0</v>
      </c>
      <c r="HL258" s="519">
        <v>0</v>
      </c>
      <c r="HM258" s="519">
        <v>0</v>
      </c>
      <c r="HN258" s="519">
        <v>0</v>
      </c>
      <c r="HO258" s="519">
        <v>0</v>
      </c>
      <c r="HP258" s="519">
        <v>0</v>
      </c>
      <c r="HQ258" s="519">
        <v>0</v>
      </c>
      <c r="HR258" s="519">
        <v>0</v>
      </c>
      <c r="HS258" s="519">
        <v>0</v>
      </c>
      <c r="HT258" s="519">
        <v>0</v>
      </c>
      <c r="HU258" s="519">
        <v>0</v>
      </c>
      <c r="HV258" s="519">
        <v>0</v>
      </c>
      <c r="HW258" s="519">
        <v>0</v>
      </c>
      <c r="HX258" s="519">
        <v>0</v>
      </c>
      <c r="HY258" s="519">
        <v>0</v>
      </c>
      <c r="HZ258" s="519">
        <v>0</v>
      </c>
      <c r="IA258" s="519">
        <v>0</v>
      </c>
      <c r="IB258" s="519">
        <v>0</v>
      </c>
      <c r="IC258" s="519">
        <v>0</v>
      </c>
      <c r="ID258" s="519">
        <v>0</v>
      </c>
      <c r="IE258" s="519">
        <v>0</v>
      </c>
      <c r="IF258" s="519">
        <v>0</v>
      </c>
      <c r="IG258" s="519">
        <v>0</v>
      </c>
      <c r="IH258" s="519">
        <v>0</v>
      </c>
      <c r="II258" s="519">
        <v>0</v>
      </c>
      <c r="IJ258" s="519">
        <v>0</v>
      </c>
      <c r="IK258" s="519">
        <v>0</v>
      </c>
    </row>
    <row r="259" spans="1:245" hidden="1">
      <c r="A259" s="337"/>
      <c r="B259" s="519" t="s">
        <v>1058</v>
      </c>
      <c r="C259" s="519"/>
      <c r="D259" s="519"/>
      <c r="E259" s="519"/>
      <c r="F259" s="519">
        <v>1</v>
      </c>
      <c r="G259" s="519"/>
      <c r="H259" s="519">
        <v>25</v>
      </c>
      <c r="I259" s="519">
        <v>7</v>
      </c>
      <c r="J259" s="519" t="str">
        <f t="shared" si="12"/>
        <v>SDN10012507</v>
      </c>
      <c r="K259" s="519">
        <v>780</v>
      </c>
      <c r="M259" s="337"/>
      <c r="N259" s="519" t="s">
        <v>1062</v>
      </c>
      <c r="O259" s="519" t="s">
        <v>1059</v>
      </c>
      <c r="P259" s="519">
        <v>22</v>
      </c>
      <c r="Q259" s="183" t="str">
        <f t="shared" si="13"/>
        <v>SDN200122</v>
      </c>
      <c r="R259" s="519">
        <v>0</v>
      </c>
      <c r="S259" s="519">
        <v>0</v>
      </c>
      <c r="T259" s="519">
        <v>0</v>
      </c>
      <c r="U259" s="519">
        <v>0</v>
      </c>
      <c r="V259" s="519">
        <v>0</v>
      </c>
      <c r="W259" s="519">
        <v>0</v>
      </c>
      <c r="X259" s="519">
        <v>0</v>
      </c>
      <c r="Y259" s="519">
        <v>0</v>
      </c>
      <c r="Z259" s="519">
        <v>0</v>
      </c>
      <c r="AA259" s="519">
        <v>0</v>
      </c>
      <c r="AB259" s="519">
        <v>0</v>
      </c>
      <c r="AC259" s="519">
        <v>0</v>
      </c>
      <c r="AD259" s="519">
        <v>0</v>
      </c>
      <c r="AE259" s="519">
        <v>0</v>
      </c>
      <c r="AF259" s="519">
        <v>0</v>
      </c>
      <c r="AG259" s="519">
        <v>0</v>
      </c>
      <c r="AH259" s="519">
        <v>0</v>
      </c>
      <c r="AI259" s="519">
        <v>0</v>
      </c>
      <c r="AJ259" s="519">
        <v>0</v>
      </c>
      <c r="AK259" s="519">
        <v>0</v>
      </c>
      <c r="AL259" s="519">
        <v>0</v>
      </c>
      <c r="AM259" s="519">
        <v>0</v>
      </c>
      <c r="AN259" s="519">
        <v>0</v>
      </c>
      <c r="AO259" s="519">
        <v>0</v>
      </c>
      <c r="AP259" s="519">
        <v>0</v>
      </c>
      <c r="AQ259" s="519">
        <v>0</v>
      </c>
      <c r="AR259" s="519">
        <v>0</v>
      </c>
      <c r="AS259" s="519">
        <v>0</v>
      </c>
      <c r="AT259" s="519">
        <v>0</v>
      </c>
      <c r="AU259" s="519">
        <v>0</v>
      </c>
      <c r="AV259" s="519">
        <v>0</v>
      </c>
      <c r="AW259" s="519">
        <v>0</v>
      </c>
      <c r="AX259" s="519">
        <v>0</v>
      </c>
      <c r="AY259" s="519">
        <v>0</v>
      </c>
      <c r="AZ259" s="519">
        <v>10000</v>
      </c>
      <c r="BA259" s="519">
        <v>0</v>
      </c>
      <c r="BB259" s="519">
        <v>0</v>
      </c>
      <c r="BC259" s="519">
        <v>0</v>
      </c>
      <c r="BD259" s="519">
        <v>0</v>
      </c>
      <c r="BE259" s="519">
        <v>0</v>
      </c>
      <c r="BF259" s="519">
        <v>0</v>
      </c>
      <c r="BG259" s="519">
        <v>0</v>
      </c>
      <c r="BH259" s="519">
        <v>0</v>
      </c>
      <c r="BI259" s="519">
        <v>0</v>
      </c>
      <c r="BJ259" s="519">
        <v>0</v>
      </c>
      <c r="BK259" s="519">
        <v>0</v>
      </c>
      <c r="BL259" s="519">
        <v>0</v>
      </c>
      <c r="BM259" s="519">
        <v>0</v>
      </c>
      <c r="BN259" s="519">
        <v>0</v>
      </c>
      <c r="BO259" s="519">
        <v>0</v>
      </c>
      <c r="BP259" s="519">
        <v>0</v>
      </c>
      <c r="BQ259" s="519">
        <v>0</v>
      </c>
      <c r="BR259" s="519">
        <v>0</v>
      </c>
      <c r="BS259" s="519">
        <v>0</v>
      </c>
      <c r="BT259" s="519">
        <v>0</v>
      </c>
      <c r="BU259" s="519">
        <v>0</v>
      </c>
      <c r="BV259" s="519">
        <v>0</v>
      </c>
      <c r="BW259" s="519">
        <v>0</v>
      </c>
      <c r="BX259" s="519">
        <v>0</v>
      </c>
      <c r="BY259" s="519">
        <v>0</v>
      </c>
      <c r="BZ259" s="519">
        <v>0</v>
      </c>
      <c r="CA259" s="519">
        <v>0</v>
      </c>
      <c r="CB259" s="519">
        <v>0</v>
      </c>
      <c r="CC259" s="519">
        <v>0</v>
      </c>
      <c r="CD259" s="519">
        <v>0</v>
      </c>
      <c r="CE259" s="519">
        <v>0</v>
      </c>
      <c r="CF259" s="519">
        <v>0</v>
      </c>
      <c r="CG259" s="519">
        <v>0</v>
      </c>
      <c r="CH259" s="519">
        <v>0</v>
      </c>
      <c r="CI259" s="519">
        <v>0</v>
      </c>
      <c r="CJ259" s="519">
        <v>0</v>
      </c>
      <c r="CK259" s="519">
        <v>0</v>
      </c>
      <c r="CL259" s="519">
        <v>0</v>
      </c>
      <c r="CM259" s="519">
        <v>0</v>
      </c>
      <c r="CN259" s="519">
        <v>0</v>
      </c>
      <c r="CO259" s="519">
        <v>0</v>
      </c>
      <c r="CP259" s="519">
        <v>0</v>
      </c>
      <c r="CQ259" s="519">
        <v>0</v>
      </c>
      <c r="CR259" s="519">
        <v>0</v>
      </c>
      <c r="CS259" s="519">
        <v>0</v>
      </c>
      <c r="CT259" s="519">
        <v>0</v>
      </c>
      <c r="CU259" s="519">
        <v>0</v>
      </c>
      <c r="CV259" s="519">
        <v>0</v>
      </c>
      <c r="CW259" s="519">
        <v>0</v>
      </c>
      <c r="CX259" s="519">
        <v>0</v>
      </c>
      <c r="CY259" s="519">
        <v>0</v>
      </c>
      <c r="CZ259" s="519">
        <v>0</v>
      </c>
      <c r="DA259" s="519">
        <v>0</v>
      </c>
      <c r="DB259" s="519">
        <v>0</v>
      </c>
      <c r="DC259" s="519">
        <v>0</v>
      </c>
      <c r="DD259" s="519">
        <v>0</v>
      </c>
      <c r="DE259" s="519">
        <v>0</v>
      </c>
      <c r="DF259" s="519">
        <v>0</v>
      </c>
      <c r="DG259" s="519">
        <v>0</v>
      </c>
      <c r="DH259" s="519">
        <v>0</v>
      </c>
      <c r="DI259" s="519">
        <v>0</v>
      </c>
      <c r="DJ259" s="519">
        <v>0</v>
      </c>
      <c r="DK259" s="519">
        <v>0</v>
      </c>
      <c r="DL259" s="519">
        <v>0</v>
      </c>
      <c r="DM259" s="519">
        <v>0</v>
      </c>
      <c r="DN259" s="519">
        <v>0</v>
      </c>
      <c r="DO259" s="519">
        <v>0</v>
      </c>
      <c r="DP259" s="519">
        <v>0</v>
      </c>
      <c r="DQ259" s="519">
        <v>0</v>
      </c>
      <c r="DR259" s="519">
        <v>0</v>
      </c>
      <c r="DS259" s="519">
        <v>0</v>
      </c>
      <c r="DT259" s="519">
        <v>0</v>
      </c>
      <c r="DU259" s="519">
        <v>0</v>
      </c>
      <c r="DV259" s="519">
        <v>0</v>
      </c>
      <c r="DW259" s="519">
        <v>0</v>
      </c>
      <c r="DX259" s="519">
        <v>0</v>
      </c>
      <c r="DY259" s="131"/>
      <c r="DZ259" s="337"/>
      <c r="EA259" s="519" t="s">
        <v>1062</v>
      </c>
      <c r="EB259" s="519" t="s">
        <v>1059</v>
      </c>
      <c r="EC259" s="519">
        <v>22</v>
      </c>
      <c r="ED259" s="521" t="str">
        <f t="shared" si="14"/>
        <v>SDN200122</v>
      </c>
      <c r="EE259" s="519">
        <v>10000</v>
      </c>
      <c r="EF259" s="519">
        <v>10000</v>
      </c>
      <c r="EG259" s="519">
        <v>10000</v>
      </c>
      <c r="EH259" s="519">
        <v>10000</v>
      </c>
      <c r="EI259" s="519">
        <v>10000</v>
      </c>
      <c r="EJ259" s="519">
        <v>10000</v>
      </c>
      <c r="EK259" s="519">
        <v>10000</v>
      </c>
      <c r="EL259" s="519">
        <v>10000</v>
      </c>
      <c r="EM259" s="519">
        <v>10000</v>
      </c>
      <c r="EN259" s="519">
        <v>10000</v>
      </c>
      <c r="EO259" s="519">
        <v>10000</v>
      </c>
      <c r="EP259" s="519">
        <v>10000</v>
      </c>
      <c r="EQ259" s="519">
        <v>10000</v>
      </c>
      <c r="ER259" s="519">
        <v>10000</v>
      </c>
      <c r="ES259" s="519">
        <v>10000</v>
      </c>
      <c r="ET259" s="519">
        <v>10000</v>
      </c>
      <c r="EU259" s="519">
        <v>10000</v>
      </c>
      <c r="EV259" s="519">
        <v>10000</v>
      </c>
      <c r="EW259" s="519">
        <v>10000</v>
      </c>
      <c r="EX259" s="519">
        <v>10000</v>
      </c>
      <c r="EY259" s="519">
        <v>10000</v>
      </c>
      <c r="EZ259" s="519">
        <v>10000</v>
      </c>
      <c r="FA259" s="519">
        <v>10000</v>
      </c>
      <c r="FB259" s="519">
        <v>10000</v>
      </c>
      <c r="FC259" s="519">
        <v>10000</v>
      </c>
      <c r="FD259" s="519">
        <v>10000</v>
      </c>
      <c r="FE259" s="519">
        <v>10000</v>
      </c>
      <c r="FF259" s="519">
        <v>10000</v>
      </c>
      <c r="FG259" s="519">
        <v>10000</v>
      </c>
      <c r="FH259" s="519">
        <v>10000</v>
      </c>
      <c r="FI259" s="519">
        <v>10000</v>
      </c>
      <c r="FJ259" s="519">
        <v>10000</v>
      </c>
      <c r="FK259" s="519">
        <v>10000</v>
      </c>
      <c r="FL259" s="519">
        <v>10000</v>
      </c>
      <c r="FM259" s="519">
        <v>10000</v>
      </c>
      <c r="FN259" s="519">
        <v>0</v>
      </c>
      <c r="FO259" s="519">
        <v>0</v>
      </c>
      <c r="FP259" s="519">
        <v>0</v>
      </c>
      <c r="FQ259" s="519">
        <v>0</v>
      </c>
      <c r="FR259" s="519">
        <v>0</v>
      </c>
      <c r="FS259" s="519">
        <v>0</v>
      </c>
      <c r="FT259" s="519">
        <v>0</v>
      </c>
      <c r="FU259" s="519">
        <v>0</v>
      </c>
      <c r="FV259" s="519">
        <v>0</v>
      </c>
      <c r="FW259" s="519">
        <v>0</v>
      </c>
      <c r="FX259" s="519">
        <v>0</v>
      </c>
      <c r="FY259" s="519">
        <v>0</v>
      </c>
      <c r="FZ259" s="519">
        <v>0</v>
      </c>
      <c r="GA259" s="519">
        <v>0</v>
      </c>
      <c r="GB259" s="519">
        <v>0</v>
      </c>
      <c r="GC259" s="519">
        <v>0</v>
      </c>
      <c r="GD259" s="519">
        <v>0</v>
      </c>
      <c r="GE259" s="519">
        <v>0</v>
      </c>
      <c r="GF259" s="519">
        <v>0</v>
      </c>
      <c r="GG259" s="519">
        <v>0</v>
      </c>
      <c r="GH259" s="519">
        <v>0</v>
      </c>
      <c r="GI259" s="519">
        <v>0</v>
      </c>
      <c r="GJ259" s="519">
        <v>0</v>
      </c>
      <c r="GK259" s="519">
        <v>0</v>
      </c>
      <c r="GL259" s="519">
        <v>0</v>
      </c>
      <c r="GM259" s="519">
        <v>0</v>
      </c>
      <c r="GN259" s="519">
        <v>0</v>
      </c>
      <c r="GO259" s="519">
        <v>0</v>
      </c>
      <c r="GP259" s="519">
        <v>0</v>
      </c>
      <c r="GQ259" s="519">
        <v>0</v>
      </c>
      <c r="GR259" s="519">
        <v>0</v>
      </c>
      <c r="GS259" s="519">
        <v>0</v>
      </c>
      <c r="GT259" s="519">
        <v>0</v>
      </c>
      <c r="GU259" s="519">
        <v>0</v>
      </c>
      <c r="GV259" s="519">
        <v>0</v>
      </c>
      <c r="GW259" s="519">
        <v>0</v>
      </c>
      <c r="GX259" s="519">
        <v>0</v>
      </c>
      <c r="GY259" s="519">
        <v>0</v>
      </c>
      <c r="GZ259" s="519">
        <v>0</v>
      </c>
      <c r="HA259" s="519">
        <v>0</v>
      </c>
      <c r="HB259" s="519">
        <v>0</v>
      </c>
      <c r="HC259" s="519">
        <v>0</v>
      </c>
      <c r="HD259" s="519">
        <v>0</v>
      </c>
      <c r="HE259" s="519">
        <v>0</v>
      </c>
      <c r="HF259" s="519">
        <v>0</v>
      </c>
      <c r="HG259" s="519">
        <v>0</v>
      </c>
      <c r="HH259" s="519">
        <v>0</v>
      </c>
      <c r="HI259" s="519">
        <v>0</v>
      </c>
      <c r="HJ259" s="519">
        <v>0</v>
      </c>
      <c r="HK259" s="519">
        <v>0</v>
      </c>
      <c r="HL259" s="519">
        <v>0</v>
      </c>
      <c r="HM259" s="519">
        <v>0</v>
      </c>
      <c r="HN259" s="519">
        <v>0</v>
      </c>
      <c r="HO259" s="519">
        <v>0</v>
      </c>
      <c r="HP259" s="519">
        <v>0</v>
      </c>
      <c r="HQ259" s="519">
        <v>0</v>
      </c>
      <c r="HR259" s="519">
        <v>0</v>
      </c>
      <c r="HS259" s="519">
        <v>0</v>
      </c>
      <c r="HT259" s="519">
        <v>0</v>
      </c>
      <c r="HU259" s="519">
        <v>0</v>
      </c>
      <c r="HV259" s="519">
        <v>0</v>
      </c>
      <c r="HW259" s="519">
        <v>0</v>
      </c>
      <c r="HX259" s="519">
        <v>0</v>
      </c>
      <c r="HY259" s="519">
        <v>0</v>
      </c>
      <c r="HZ259" s="519">
        <v>0</v>
      </c>
      <c r="IA259" s="519">
        <v>0</v>
      </c>
      <c r="IB259" s="519">
        <v>0</v>
      </c>
      <c r="IC259" s="519">
        <v>0</v>
      </c>
      <c r="ID259" s="519">
        <v>0</v>
      </c>
      <c r="IE259" s="519">
        <v>0</v>
      </c>
      <c r="IF259" s="519">
        <v>0</v>
      </c>
      <c r="IG259" s="519">
        <v>0</v>
      </c>
      <c r="IH259" s="519">
        <v>0</v>
      </c>
      <c r="II259" s="519">
        <v>0</v>
      </c>
      <c r="IJ259" s="519">
        <v>0</v>
      </c>
      <c r="IK259" s="519">
        <v>0</v>
      </c>
    </row>
    <row r="260" spans="1:245" hidden="1">
      <c r="A260" s="337"/>
      <c r="B260" s="519" t="s">
        <v>1058</v>
      </c>
      <c r="C260" s="519"/>
      <c r="D260" s="519"/>
      <c r="E260" s="519"/>
      <c r="F260" s="519">
        <v>1</v>
      </c>
      <c r="G260" s="519"/>
      <c r="H260" s="519">
        <v>25</v>
      </c>
      <c r="I260" s="519">
        <v>8</v>
      </c>
      <c r="J260" s="519" t="str">
        <f t="shared" ref="J260:J323" si="15">B260&amp;TEXT(F260,"00")&amp;TEXT(H260,"00")&amp;TEXT(I260,"00")</f>
        <v>SDN10012508</v>
      </c>
      <c r="K260" s="519">
        <v>780</v>
      </c>
      <c r="M260" s="337"/>
      <c r="N260" s="519" t="s">
        <v>1062</v>
      </c>
      <c r="O260" s="519" t="s">
        <v>1059</v>
      </c>
      <c r="P260" s="519">
        <v>23</v>
      </c>
      <c r="Q260" s="183" t="str">
        <f t="shared" si="13"/>
        <v>SDN200123</v>
      </c>
      <c r="R260" s="519">
        <v>0</v>
      </c>
      <c r="S260" s="519">
        <v>0</v>
      </c>
      <c r="T260" s="519">
        <v>0</v>
      </c>
      <c r="U260" s="519">
        <v>0</v>
      </c>
      <c r="V260" s="519">
        <v>0</v>
      </c>
      <c r="W260" s="519">
        <v>0</v>
      </c>
      <c r="X260" s="519">
        <v>0</v>
      </c>
      <c r="Y260" s="519">
        <v>0</v>
      </c>
      <c r="Z260" s="519">
        <v>0</v>
      </c>
      <c r="AA260" s="519">
        <v>0</v>
      </c>
      <c r="AB260" s="519">
        <v>0</v>
      </c>
      <c r="AC260" s="519">
        <v>0</v>
      </c>
      <c r="AD260" s="519">
        <v>0</v>
      </c>
      <c r="AE260" s="519">
        <v>0</v>
      </c>
      <c r="AF260" s="519">
        <v>0</v>
      </c>
      <c r="AG260" s="519">
        <v>0</v>
      </c>
      <c r="AH260" s="519">
        <v>0</v>
      </c>
      <c r="AI260" s="519">
        <v>0</v>
      </c>
      <c r="AJ260" s="519">
        <v>0</v>
      </c>
      <c r="AK260" s="519">
        <v>0</v>
      </c>
      <c r="AL260" s="519">
        <v>0</v>
      </c>
      <c r="AM260" s="519">
        <v>0</v>
      </c>
      <c r="AN260" s="519">
        <v>0</v>
      </c>
      <c r="AO260" s="519">
        <v>0</v>
      </c>
      <c r="AP260" s="519">
        <v>0</v>
      </c>
      <c r="AQ260" s="519">
        <v>0</v>
      </c>
      <c r="AR260" s="519">
        <v>0</v>
      </c>
      <c r="AS260" s="519">
        <v>0</v>
      </c>
      <c r="AT260" s="519">
        <v>0</v>
      </c>
      <c r="AU260" s="519">
        <v>0</v>
      </c>
      <c r="AV260" s="519">
        <v>0</v>
      </c>
      <c r="AW260" s="519">
        <v>0</v>
      </c>
      <c r="AX260" s="519">
        <v>0</v>
      </c>
      <c r="AY260" s="519">
        <v>0</v>
      </c>
      <c r="AZ260" s="519">
        <v>10000</v>
      </c>
      <c r="BA260" s="519">
        <v>0</v>
      </c>
      <c r="BB260" s="519">
        <v>0</v>
      </c>
      <c r="BC260" s="519">
        <v>0</v>
      </c>
      <c r="BD260" s="519">
        <v>0</v>
      </c>
      <c r="BE260" s="519">
        <v>0</v>
      </c>
      <c r="BF260" s="519">
        <v>0</v>
      </c>
      <c r="BG260" s="519">
        <v>0</v>
      </c>
      <c r="BH260" s="519">
        <v>0</v>
      </c>
      <c r="BI260" s="519">
        <v>0</v>
      </c>
      <c r="BJ260" s="519">
        <v>0</v>
      </c>
      <c r="BK260" s="519">
        <v>0</v>
      </c>
      <c r="BL260" s="519">
        <v>0</v>
      </c>
      <c r="BM260" s="519">
        <v>0</v>
      </c>
      <c r="BN260" s="519">
        <v>0</v>
      </c>
      <c r="BO260" s="519">
        <v>0</v>
      </c>
      <c r="BP260" s="519">
        <v>0</v>
      </c>
      <c r="BQ260" s="519">
        <v>0</v>
      </c>
      <c r="BR260" s="519">
        <v>0</v>
      </c>
      <c r="BS260" s="519">
        <v>0</v>
      </c>
      <c r="BT260" s="519">
        <v>0</v>
      </c>
      <c r="BU260" s="519">
        <v>0</v>
      </c>
      <c r="BV260" s="519">
        <v>0</v>
      </c>
      <c r="BW260" s="519">
        <v>0</v>
      </c>
      <c r="BX260" s="519">
        <v>0</v>
      </c>
      <c r="BY260" s="519">
        <v>0</v>
      </c>
      <c r="BZ260" s="519">
        <v>0</v>
      </c>
      <c r="CA260" s="519">
        <v>0</v>
      </c>
      <c r="CB260" s="519">
        <v>0</v>
      </c>
      <c r="CC260" s="519">
        <v>0</v>
      </c>
      <c r="CD260" s="519">
        <v>0</v>
      </c>
      <c r="CE260" s="519">
        <v>0</v>
      </c>
      <c r="CF260" s="519">
        <v>0</v>
      </c>
      <c r="CG260" s="519">
        <v>0</v>
      </c>
      <c r="CH260" s="519">
        <v>0</v>
      </c>
      <c r="CI260" s="519">
        <v>0</v>
      </c>
      <c r="CJ260" s="519">
        <v>0</v>
      </c>
      <c r="CK260" s="519">
        <v>0</v>
      </c>
      <c r="CL260" s="519">
        <v>0</v>
      </c>
      <c r="CM260" s="519">
        <v>0</v>
      </c>
      <c r="CN260" s="519">
        <v>0</v>
      </c>
      <c r="CO260" s="519">
        <v>0</v>
      </c>
      <c r="CP260" s="519">
        <v>0</v>
      </c>
      <c r="CQ260" s="519">
        <v>0</v>
      </c>
      <c r="CR260" s="519">
        <v>0</v>
      </c>
      <c r="CS260" s="519">
        <v>0</v>
      </c>
      <c r="CT260" s="519">
        <v>0</v>
      </c>
      <c r="CU260" s="519">
        <v>0</v>
      </c>
      <c r="CV260" s="519">
        <v>0</v>
      </c>
      <c r="CW260" s="519">
        <v>0</v>
      </c>
      <c r="CX260" s="519">
        <v>0</v>
      </c>
      <c r="CY260" s="519">
        <v>0</v>
      </c>
      <c r="CZ260" s="519">
        <v>0</v>
      </c>
      <c r="DA260" s="519">
        <v>0</v>
      </c>
      <c r="DB260" s="519">
        <v>0</v>
      </c>
      <c r="DC260" s="519">
        <v>0</v>
      </c>
      <c r="DD260" s="519">
        <v>0</v>
      </c>
      <c r="DE260" s="519">
        <v>0</v>
      </c>
      <c r="DF260" s="519">
        <v>0</v>
      </c>
      <c r="DG260" s="519">
        <v>0</v>
      </c>
      <c r="DH260" s="519">
        <v>0</v>
      </c>
      <c r="DI260" s="519">
        <v>0</v>
      </c>
      <c r="DJ260" s="519">
        <v>0</v>
      </c>
      <c r="DK260" s="519">
        <v>0</v>
      </c>
      <c r="DL260" s="519">
        <v>0</v>
      </c>
      <c r="DM260" s="519">
        <v>0</v>
      </c>
      <c r="DN260" s="519">
        <v>0</v>
      </c>
      <c r="DO260" s="519">
        <v>0</v>
      </c>
      <c r="DP260" s="519">
        <v>0</v>
      </c>
      <c r="DQ260" s="519">
        <v>0</v>
      </c>
      <c r="DR260" s="519">
        <v>0</v>
      </c>
      <c r="DS260" s="519">
        <v>0</v>
      </c>
      <c r="DT260" s="519">
        <v>0</v>
      </c>
      <c r="DU260" s="519">
        <v>0</v>
      </c>
      <c r="DV260" s="519">
        <v>0</v>
      </c>
      <c r="DW260" s="519">
        <v>0</v>
      </c>
      <c r="DX260" s="519">
        <v>0</v>
      </c>
      <c r="DY260" s="131"/>
      <c r="DZ260" s="337"/>
      <c r="EA260" s="519" t="s">
        <v>1062</v>
      </c>
      <c r="EB260" s="519" t="s">
        <v>1059</v>
      </c>
      <c r="EC260" s="519">
        <v>23</v>
      </c>
      <c r="ED260" s="521" t="str">
        <f t="shared" si="14"/>
        <v>SDN200123</v>
      </c>
      <c r="EE260" s="519">
        <v>10000</v>
      </c>
      <c r="EF260" s="519">
        <v>10000</v>
      </c>
      <c r="EG260" s="519">
        <v>10000</v>
      </c>
      <c r="EH260" s="519">
        <v>10000</v>
      </c>
      <c r="EI260" s="519">
        <v>10000</v>
      </c>
      <c r="EJ260" s="519">
        <v>10000</v>
      </c>
      <c r="EK260" s="519">
        <v>10000</v>
      </c>
      <c r="EL260" s="519">
        <v>10000</v>
      </c>
      <c r="EM260" s="519">
        <v>10000</v>
      </c>
      <c r="EN260" s="519">
        <v>10000</v>
      </c>
      <c r="EO260" s="519">
        <v>10000</v>
      </c>
      <c r="EP260" s="519">
        <v>10000</v>
      </c>
      <c r="EQ260" s="519">
        <v>10000</v>
      </c>
      <c r="ER260" s="519">
        <v>10000</v>
      </c>
      <c r="ES260" s="519">
        <v>10000</v>
      </c>
      <c r="ET260" s="519">
        <v>10000</v>
      </c>
      <c r="EU260" s="519">
        <v>10000</v>
      </c>
      <c r="EV260" s="519">
        <v>10000</v>
      </c>
      <c r="EW260" s="519">
        <v>10000</v>
      </c>
      <c r="EX260" s="519">
        <v>10000</v>
      </c>
      <c r="EY260" s="519">
        <v>10000</v>
      </c>
      <c r="EZ260" s="519">
        <v>10000</v>
      </c>
      <c r="FA260" s="519">
        <v>10000</v>
      </c>
      <c r="FB260" s="519">
        <v>10000</v>
      </c>
      <c r="FC260" s="519">
        <v>10000</v>
      </c>
      <c r="FD260" s="519">
        <v>10000</v>
      </c>
      <c r="FE260" s="519">
        <v>10000</v>
      </c>
      <c r="FF260" s="519">
        <v>10000</v>
      </c>
      <c r="FG260" s="519">
        <v>10000</v>
      </c>
      <c r="FH260" s="519">
        <v>10000</v>
      </c>
      <c r="FI260" s="519">
        <v>10000</v>
      </c>
      <c r="FJ260" s="519">
        <v>10000</v>
      </c>
      <c r="FK260" s="519">
        <v>10000</v>
      </c>
      <c r="FL260" s="519">
        <v>10000</v>
      </c>
      <c r="FM260" s="519">
        <v>10000</v>
      </c>
      <c r="FN260" s="519">
        <v>0</v>
      </c>
      <c r="FO260" s="519">
        <v>0</v>
      </c>
      <c r="FP260" s="519">
        <v>0</v>
      </c>
      <c r="FQ260" s="519">
        <v>0</v>
      </c>
      <c r="FR260" s="519">
        <v>0</v>
      </c>
      <c r="FS260" s="519">
        <v>0</v>
      </c>
      <c r="FT260" s="519">
        <v>0</v>
      </c>
      <c r="FU260" s="519">
        <v>0</v>
      </c>
      <c r="FV260" s="519">
        <v>0</v>
      </c>
      <c r="FW260" s="519">
        <v>0</v>
      </c>
      <c r="FX260" s="519">
        <v>0</v>
      </c>
      <c r="FY260" s="519">
        <v>0</v>
      </c>
      <c r="FZ260" s="519">
        <v>0</v>
      </c>
      <c r="GA260" s="519">
        <v>0</v>
      </c>
      <c r="GB260" s="519">
        <v>0</v>
      </c>
      <c r="GC260" s="519">
        <v>0</v>
      </c>
      <c r="GD260" s="519">
        <v>0</v>
      </c>
      <c r="GE260" s="519">
        <v>0</v>
      </c>
      <c r="GF260" s="519">
        <v>0</v>
      </c>
      <c r="GG260" s="519">
        <v>0</v>
      </c>
      <c r="GH260" s="519">
        <v>0</v>
      </c>
      <c r="GI260" s="519">
        <v>0</v>
      </c>
      <c r="GJ260" s="519">
        <v>0</v>
      </c>
      <c r="GK260" s="519">
        <v>0</v>
      </c>
      <c r="GL260" s="519">
        <v>0</v>
      </c>
      <c r="GM260" s="519">
        <v>0</v>
      </c>
      <c r="GN260" s="519">
        <v>0</v>
      </c>
      <c r="GO260" s="519">
        <v>0</v>
      </c>
      <c r="GP260" s="519">
        <v>0</v>
      </c>
      <c r="GQ260" s="519">
        <v>0</v>
      </c>
      <c r="GR260" s="519">
        <v>0</v>
      </c>
      <c r="GS260" s="519">
        <v>0</v>
      </c>
      <c r="GT260" s="519">
        <v>0</v>
      </c>
      <c r="GU260" s="519">
        <v>0</v>
      </c>
      <c r="GV260" s="519">
        <v>0</v>
      </c>
      <c r="GW260" s="519">
        <v>0</v>
      </c>
      <c r="GX260" s="519">
        <v>0</v>
      </c>
      <c r="GY260" s="519">
        <v>0</v>
      </c>
      <c r="GZ260" s="519">
        <v>0</v>
      </c>
      <c r="HA260" s="519">
        <v>0</v>
      </c>
      <c r="HB260" s="519">
        <v>0</v>
      </c>
      <c r="HC260" s="519">
        <v>0</v>
      </c>
      <c r="HD260" s="519">
        <v>0</v>
      </c>
      <c r="HE260" s="519">
        <v>0</v>
      </c>
      <c r="HF260" s="519">
        <v>0</v>
      </c>
      <c r="HG260" s="519">
        <v>0</v>
      </c>
      <c r="HH260" s="519">
        <v>0</v>
      </c>
      <c r="HI260" s="519">
        <v>0</v>
      </c>
      <c r="HJ260" s="519">
        <v>0</v>
      </c>
      <c r="HK260" s="519">
        <v>0</v>
      </c>
      <c r="HL260" s="519">
        <v>0</v>
      </c>
      <c r="HM260" s="519">
        <v>0</v>
      </c>
      <c r="HN260" s="519">
        <v>0</v>
      </c>
      <c r="HO260" s="519">
        <v>0</v>
      </c>
      <c r="HP260" s="519">
        <v>0</v>
      </c>
      <c r="HQ260" s="519">
        <v>0</v>
      </c>
      <c r="HR260" s="519">
        <v>0</v>
      </c>
      <c r="HS260" s="519">
        <v>0</v>
      </c>
      <c r="HT260" s="519">
        <v>0</v>
      </c>
      <c r="HU260" s="519">
        <v>0</v>
      </c>
      <c r="HV260" s="519">
        <v>0</v>
      </c>
      <c r="HW260" s="519">
        <v>0</v>
      </c>
      <c r="HX260" s="519">
        <v>0</v>
      </c>
      <c r="HY260" s="519">
        <v>0</v>
      </c>
      <c r="HZ260" s="519">
        <v>0</v>
      </c>
      <c r="IA260" s="519">
        <v>0</v>
      </c>
      <c r="IB260" s="519">
        <v>0</v>
      </c>
      <c r="IC260" s="519">
        <v>0</v>
      </c>
      <c r="ID260" s="519">
        <v>0</v>
      </c>
      <c r="IE260" s="519">
        <v>0</v>
      </c>
      <c r="IF260" s="519">
        <v>0</v>
      </c>
      <c r="IG260" s="519">
        <v>0</v>
      </c>
      <c r="IH260" s="519">
        <v>0</v>
      </c>
      <c r="II260" s="519">
        <v>0</v>
      </c>
      <c r="IJ260" s="519">
        <v>0</v>
      </c>
      <c r="IK260" s="519">
        <v>0</v>
      </c>
    </row>
    <row r="261" spans="1:245" hidden="1">
      <c r="A261" s="337"/>
      <c r="B261" s="519" t="s">
        <v>1058</v>
      </c>
      <c r="C261" s="519"/>
      <c r="D261" s="519"/>
      <c r="E261" s="519"/>
      <c r="F261" s="519">
        <v>1</v>
      </c>
      <c r="G261" s="519"/>
      <c r="H261" s="519">
        <v>25</v>
      </c>
      <c r="I261" s="519">
        <v>9</v>
      </c>
      <c r="J261" s="519" t="str">
        <f t="shared" si="15"/>
        <v>SDN10012509</v>
      </c>
      <c r="K261" s="519">
        <v>780</v>
      </c>
      <c r="M261" s="337"/>
      <c r="N261" s="519" t="s">
        <v>1062</v>
      </c>
      <c r="O261" s="519" t="s">
        <v>1059</v>
      </c>
      <c r="P261" s="519">
        <v>24</v>
      </c>
      <c r="Q261" s="183" t="str">
        <f t="shared" si="13"/>
        <v>SDN200124</v>
      </c>
      <c r="R261" s="519">
        <v>0</v>
      </c>
      <c r="S261" s="519">
        <v>0</v>
      </c>
      <c r="T261" s="519">
        <v>0</v>
      </c>
      <c r="U261" s="519">
        <v>0</v>
      </c>
      <c r="V261" s="519">
        <v>0</v>
      </c>
      <c r="W261" s="519">
        <v>0</v>
      </c>
      <c r="X261" s="519">
        <v>0</v>
      </c>
      <c r="Y261" s="519">
        <v>0</v>
      </c>
      <c r="Z261" s="519">
        <v>0</v>
      </c>
      <c r="AA261" s="519">
        <v>0</v>
      </c>
      <c r="AB261" s="519">
        <v>0</v>
      </c>
      <c r="AC261" s="519">
        <v>0</v>
      </c>
      <c r="AD261" s="519">
        <v>0</v>
      </c>
      <c r="AE261" s="519">
        <v>0</v>
      </c>
      <c r="AF261" s="519">
        <v>0</v>
      </c>
      <c r="AG261" s="519">
        <v>0</v>
      </c>
      <c r="AH261" s="519">
        <v>0</v>
      </c>
      <c r="AI261" s="519">
        <v>0</v>
      </c>
      <c r="AJ261" s="519">
        <v>0</v>
      </c>
      <c r="AK261" s="519">
        <v>0</v>
      </c>
      <c r="AL261" s="519">
        <v>0</v>
      </c>
      <c r="AM261" s="519">
        <v>0</v>
      </c>
      <c r="AN261" s="519">
        <v>0</v>
      </c>
      <c r="AO261" s="519">
        <v>0</v>
      </c>
      <c r="AP261" s="519">
        <v>0</v>
      </c>
      <c r="AQ261" s="519">
        <v>0</v>
      </c>
      <c r="AR261" s="519">
        <v>0</v>
      </c>
      <c r="AS261" s="519">
        <v>0</v>
      </c>
      <c r="AT261" s="519">
        <v>0</v>
      </c>
      <c r="AU261" s="519">
        <v>0</v>
      </c>
      <c r="AV261" s="519">
        <v>0</v>
      </c>
      <c r="AW261" s="519">
        <v>0</v>
      </c>
      <c r="AX261" s="519">
        <v>0</v>
      </c>
      <c r="AY261" s="519">
        <v>0</v>
      </c>
      <c r="AZ261" s="519">
        <v>10000</v>
      </c>
      <c r="BA261" s="519">
        <v>0</v>
      </c>
      <c r="BB261" s="519">
        <v>0</v>
      </c>
      <c r="BC261" s="519">
        <v>0</v>
      </c>
      <c r="BD261" s="519">
        <v>0</v>
      </c>
      <c r="BE261" s="519">
        <v>0</v>
      </c>
      <c r="BF261" s="519">
        <v>0</v>
      </c>
      <c r="BG261" s="519">
        <v>0</v>
      </c>
      <c r="BH261" s="519">
        <v>0</v>
      </c>
      <c r="BI261" s="519">
        <v>0</v>
      </c>
      <c r="BJ261" s="519">
        <v>0</v>
      </c>
      <c r="BK261" s="519">
        <v>0</v>
      </c>
      <c r="BL261" s="519">
        <v>0</v>
      </c>
      <c r="BM261" s="519">
        <v>0</v>
      </c>
      <c r="BN261" s="519">
        <v>0</v>
      </c>
      <c r="BO261" s="519">
        <v>0</v>
      </c>
      <c r="BP261" s="519">
        <v>0</v>
      </c>
      <c r="BQ261" s="519">
        <v>0</v>
      </c>
      <c r="BR261" s="519">
        <v>0</v>
      </c>
      <c r="BS261" s="519">
        <v>0</v>
      </c>
      <c r="BT261" s="519">
        <v>0</v>
      </c>
      <c r="BU261" s="519">
        <v>0</v>
      </c>
      <c r="BV261" s="519">
        <v>0</v>
      </c>
      <c r="BW261" s="519">
        <v>0</v>
      </c>
      <c r="BX261" s="519">
        <v>0</v>
      </c>
      <c r="BY261" s="519">
        <v>0</v>
      </c>
      <c r="BZ261" s="519">
        <v>0</v>
      </c>
      <c r="CA261" s="519">
        <v>0</v>
      </c>
      <c r="CB261" s="519">
        <v>0</v>
      </c>
      <c r="CC261" s="519">
        <v>0</v>
      </c>
      <c r="CD261" s="519">
        <v>0</v>
      </c>
      <c r="CE261" s="519">
        <v>0</v>
      </c>
      <c r="CF261" s="519">
        <v>0</v>
      </c>
      <c r="CG261" s="519">
        <v>0</v>
      </c>
      <c r="CH261" s="519">
        <v>0</v>
      </c>
      <c r="CI261" s="519">
        <v>0</v>
      </c>
      <c r="CJ261" s="519">
        <v>0</v>
      </c>
      <c r="CK261" s="519">
        <v>0</v>
      </c>
      <c r="CL261" s="519">
        <v>0</v>
      </c>
      <c r="CM261" s="519">
        <v>0</v>
      </c>
      <c r="CN261" s="519">
        <v>0</v>
      </c>
      <c r="CO261" s="519">
        <v>0</v>
      </c>
      <c r="CP261" s="519">
        <v>0</v>
      </c>
      <c r="CQ261" s="519">
        <v>0</v>
      </c>
      <c r="CR261" s="519">
        <v>0</v>
      </c>
      <c r="CS261" s="519">
        <v>0</v>
      </c>
      <c r="CT261" s="519">
        <v>0</v>
      </c>
      <c r="CU261" s="519">
        <v>0</v>
      </c>
      <c r="CV261" s="519">
        <v>0</v>
      </c>
      <c r="CW261" s="519">
        <v>0</v>
      </c>
      <c r="CX261" s="519">
        <v>0</v>
      </c>
      <c r="CY261" s="519">
        <v>0</v>
      </c>
      <c r="CZ261" s="519">
        <v>0</v>
      </c>
      <c r="DA261" s="519">
        <v>0</v>
      </c>
      <c r="DB261" s="519">
        <v>0</v>
      </c>
      <c r="DC261" s="519">
        <v>0</v>
      </c>
      <c r="DD261" s="519">
        <v>0</v>
      </c>
      <c r="DE261" s="519">
        <v>0</v>
      </c>
      <c r="DF261" s="519">
        <v>0</v>
      </c>
      <c r="DG261" s="519">
        <v>0</v>
      </c>
      <c r="DH261" s="519">
        <v>0</v>
      </c>
      <c r="DI261" s="519">
        <v>0</v>
      </c>
      <c r="DJ261" s="519">
        <v>0</v>
      </c>
      <c r="DK261" s="519">
        <v>0</v>
      </c>
      <c r="DL261" s="519">
        <v>0</v>
      </c>
      <c r="DM261" s="519">
        <v>0</v>
      </c>
      <c r="DN261" s="519">
        <v>0</v>
      </c>
      <c r="DO261" s="519">
        <v>0</v>
      </c>
      <c r="DP261" s="519">
        <v>0</v>
      </c>
      <c r="DQ261" s="519">
        <v>0</v>
      </c>
      <c r="DR261" s="519">
        <v>0</v>
      </c>
      <c r="DS261" s="519">
        <v>0</v>
      </c>
      <c r="DT261" s="519">
        <v>0</v>
      </c>
      <c r="DU261" s="519">
        <v>0</v>
      </c>
      <c r="DV261" s="519">
        <v>0</v>
      </c>
      <c r="DW261" s="519">
        <v>0</v>
      </c>
      <c r="DX261" s="519">
        <v>0</v>
      </c>
      <c r="DY261" s="131"/>
      <c r="DZ261" s="337"/>
      <c r="EA261" s="519" t="s">
        <v>1062</v>
      </c>
      <c r="EB261" s="519" t="s">
        <v>1059</v>
      </c>
      <c r="EC261" s="519">
        <v>24</v>
      </c>
      <c r="ED261" s="521" t="str">
        <f t="shared" si="14"/>
        <v>SDN200124</v>
      </c>
      <c r="EE261" s="519">
        <v>10000</v>
      </c>
      <c r="EF261" s="519">
        <v>10000</v>
      </c>
      <c r="EG261" s="519">
        <v>10000</v>
      </c>
      <c r="EH261" s="519">
        <v>10000</v>
      </c>
      <c r="EI261" s="519">
        <v>10000</v>
      </c>
      <c r="EJ261" s="519">
        <v>10000</v>
      </c>
      <c r="EK261" s="519">
        <v>10000</v>
      </c>
      <c r="EL261" s="519">
        <v>10000</v>
      </c>
      <c r="EM261" s="519">
        <v>10000</v>
      </c>
      <c r="EN261" s="519">
        <v>10000</v>
      </c>
      <c r="EO261" s="519">
        <v>10000</v>
      </c>
      <c r="EP261" s="519">
        <v>10000</v>
      </c>
      <c r="EQ261" s="519">
        <v>10000</v>
      </c>
      <c r="ER261" s="519">
        <v>10000</v>
      </c>
      <c r="ES261" s="519">
        <v>10000</v>
      </c>
      <c r="ET261" s="519">
        <v>10000</v>
      </c>
      <c r="EU261" s="519">
        <v>10000</v>
      </c>
      <c r="EV261" s="519">
        <v>10000</v>
      </c>
      <c r="EW261" s="519">
        <v>10000</v>
      </c>
      <c r="EX261" s="519">
        <v>10000</v>
      </c>
      <c r="EY261" s="519">
        <v>10000</v>
      </c>
      <c r="EZ261" s="519">
        <v>10000</v>
      </c>
      <c r="FA261" s="519">
        <v>10000</v>
      </c>
      <c r="FB261" s="519">
        <v>10000</v>
      </c>
      <c r="FC261" s="519">
        <v>10000</v>
      </c>
      <c r="FD261" s="519">
        <v>10000</v>
      </c>
      <c r="FE261" s="519">
        <v>10000</v>
      </c>
      <c r="FF261" s="519">
        <v>10000</v>
      </c>
      <c r="FG261" s="519">
        <v>10000</v>
      </c>
      <c r="FH261" s="519">
        <v>10000</v>
      </c>
      <c r="FI261" s="519">
        <v>10000</v>
      </c>
      <c r="FJ261" s="519">
        <v>10000</v>
      </c>
      <c r="FK261" s="519">
        <v>10000</v>
      </c>
      <c r="FL261" s="519">
        <v>10000</v>
      </c>
      <c r="FM261" s="519">
        <v>10000</v>
      </c>
      <c r="FN261" s="519">
        <v>0</v>
      </c>
      <c r="FO261" s="519">
        <v>0</v>
      </c>
      <c r="FP261" s="519">
        <v>0</v>
      </c>
      <c r="FQ261" s="519">
        <v>0</v>
      </c>
      <c r="FR261" s="519">
        <v>0</v>
      </c>
      <c r="FS261" s="519">
        <v>0</v>
      </c>
      <c r="FT261" s="519">
        <v>0</v>
      </c>
      <c r="FU261" s="519">
        <v>0</v>
      </c>
      <c r="FV261" s="519">
        <v>0</v>
      </c>
      <c r="FW261" s="519">
        <v>0</v>
      </c>
      <c r="FX261" s="519">
        <v>0</v>
      </c>
      <c r="FY261" s="519">
        <v>0</v>
      </c>
      <c r="FZ261" s="519">
        <v>0</v>
      </c>
      <c r="GA261" s="519">
        <v>0</v>
      </c>
      <c r="GB261" s="519">
        <v>0</v>
      </c>
      <c r="GC261" s="519">
        <v>0</v>
      </c>
      <c r="GD261" s="519">
        <v>0</v>
      </c>
      <c r="GE261" s="519">
        <v>0</v>
      </c>
      <c r="GF261" s="519">
        <v>0</v>
      </c>
      <c r="GG261" s="519">
        <v>0</v>
      </c>
      <c r="GH261" s="519">
        <v>0</v>
      </c>
      <c r="GI261" s="519">
        <v>0</v>
      </c>
      <c r="GJ261" s="519">
        <v>0</v>
      </c>
      <c r="GK261" s="519">
        <v>0</v>
      </c>
      <c r="GL261" s="519">
        <v>0</v>
      </c>
      <c r="GM261" s="519">
        <v>0</v>
      </c>
      <c r="GN261" s="519">
        <v>0</v>
      </c>
      <c r="GO261" s="519">
        <v>0</v>
      </c>
      <c r="GP261" s="519">
        <v>0</v>
      </c>
      <c r="GQ261" s="519">
        <v>0</v>
      </c>
      <c r="GR261" s="519">
        <v>0</v>
      </c>
      <c r="GS261" s="519">
        <v>0</v>
      </c>
      <c r="GT261" s="519">
        <v>0</v>
      </c>
      <c r="GU261" s="519">
        <v>0</v>
      </c>
      <c r="GV261" s="519">
        <v>0</v>
      </c>
      <c r="GW261" s="519">
        <v>0</v>
      </c>
      <c r="GX261" s="519">
        <v>0</v>
      </c>
      <c r="GY261" s="519">
        <v>0</v>
      </c>
      <c r="GZ261" s="519">
        <v>0</v>
      </c>
      <c r="HA261" s="519">
        <v>0</v>
      </c>
      <c r="HB261" s="519">
        <v>0</v>
      </c>
      <c r="HC261" s="519">
        <v>0</v>
      </c>
      <c r="HD261" s="519">
        <v>0</v>
      </c>
      <c r="HE261" s="519">
        <v>0</v>
      </c>
      <c r="HF261" s="519">
        <v>0</v>
      </c>
      <c r="HG261" s="519">
        <v>0</v>
      </c>
      <c r="HH261" s="519">
        <v>0</v>
      </c>
      <c r="HI261" s="519">
        <v>0</v>
      </c>
      <c r="HJ261" s="519">
        <v>0</v>
      </c>
      <c r="HK261" s="519">
        <v>0</v>
      </c>
      <c r="HL261" s="519">
        <v>0</v>
      </c>
      <c r="HM261" s="519">
        <v>0</v>
      </c>
      <c r="HN261" s="519">
        <v>0</v>
      </c>
      <c r="HO261" s="519">
        <v>0</v>
      </c>
      <c r="HP261" s="519">
        <v>0</v>
      </c>
      <c r="HQ261" s="519">
        <v>0</v>
      </c>
      <c r="HR261" s="519">
        <v>0</v>
      </c>
      <c r="HS261" s="519">
        <v>0</v>
      </c>
      <c r="HT261" s="519">
        <v>0</v>
      </c>
      <c r="HU261" s="519">
        <v>0</v>
      </c>
      <c r="HV261" s="519">
        <v>0</v>
      </c>
      <c r="HW261" s="519">
        <v>0</v>
      </c>
      <c r="HX261" s="519">
        <v>0</v>
      </c>
      <c r="HY261" s="519">
        <v>0</v>
      </c>
      <c r="HZ261" s="519">
        <v>0</v>
      </c>
      <c r="IA261" s="519">
        <v>0</v>
      </c>
      <c r="IB261" s="519">
        <v>0</v>
      </c>
      <c r="IC261" s="519">
        <v>0</v>
      </c>
      <c r="ID261" s="519">
        <v>0</v>
      </c>
      <c r="IE261" s="519">
        <v>0</v>
      </c>
      <c r="IF261" s="519">
        <v>0</v>
      </c>
      <c r="IG261" s="519">
        <v>0</v>
      </c>
      <c r="IH261" s="519">
        <v>0</v>
      </c>
      <c r="II261" s="519">
        <v>0</v>
      </c>
      <c r="IJ261" s="519">
        <v>0</v>
      </c>
      <c r="IK261" s="519">
        <v>0</v>
      </c>
    </row>
    <row r="262" spans="1:245" hidden="1">
      <c r="A262" s="337"/>
      <c r="B262" s="519" t="s">
        <v>1058</v>
      </c>
      <c r="C262" s="519"/>
      <c r="D262" s="519"/>
      <c r="E262" s="519"/>
      <c r="F262" s="519">
        <v>1</v>
      </c>
      <c r="G262" s="519"/>
      <c r="H262" s="519">
        <v>25</v>
      </c>
      <c r="I262" s="519">
        <v>10</v>
      </c>
      <c r="J262" s="519" t="str">
        <f t="shared" si="15"/>
        <v>SDN10012510</v>
      </c>
      <c r="K262" s="519">
        <v>780</v>
      </c>
      <c r="M262" s="337"/>
      <c r="N262" s="519" t="s">
        <v>1062</v>
      </c>
      <c r="O262" s="519" t="s">
        <v>1059</v>
      </c>
      <c r="P262" s="519">
        <v>25</v>
      </c>
      <c r="Q262" s="183" t="str">
        <f t="shared" si="13"/>
        <v>SDN200125</v>
      </c>
      <c r="R262" s="519">
        <v>0</v>
      </c>
      <c r="S262" s="519">
        <v>0</v>
      </c>
      <c r="T262" s="519">
        <v>0</v>
      </c>
      <c r="U262" s="519">
        <v>0</v>
      </c>
      <c r="V262" s="519">
        <v>0</v>
      </c>
      <c r="W262" s="519">
        <v>0</v>
      </c>
      <c r="X262" s="519">
        <v>0</v>
      </c>
      <c r="Y262" s="519">
        <v>0</v>
      </c>
      <c r="Z262" s="519">
        <v>0</v>
      </c>
      <c r="AA262" s="519">
        <v>0</v>
      </c>
      <c r="AB262" s="519">
        <v>0</v>
      </c>
      <c r="AC262" s="519">
        <v>0</v>
      </c>
      <c r="AD262" s="519">
        <v>0</v>
      </c>
      <c r="AE262" s="519">
        <v>0</v>
      </c>
      <c r="AF262" s="519">
        <v>0</v>
      </c>
      <c r="AG262" s="519">
        <v>0</v>
      </c>
      <c r="AH262" s="519">
        <v>0</v>
      </c>
      <c r="AI262" s="519">
        <v>0</v>
      </c>
      <c r="AJ262" s="519">
        <v>0</v>
      </c>
      <c r="AK262" s="519">
        <v>0</v>
      </c>
      <c r="AL262" s="519">
        <v>0</v>
      </c>
      <c r="AM262" s="519">
        <v>0</v>
      </c>
      <c r="AN262" s="519">
        <v>0</v>
      </c>
      <c r="AO262" s="519">
        <v>0</v>
      </c>
      <c r="AP262" s="519">
        <v>0</v>
      </c>
      <c r="AQ262" s="519">
        <v>0</v>
      </c>
      <c r="AR262" s="519">
        <v>0</v>
      </c>
      <c r="AS262" s="519">
        <v>0</v>
      </c>
      <c r="AT262" s="519">
        <v>0</v>
      </c>
      <c r="AU262" s="519">
        <v>0</v>
      </c>
      <c r="AV262" s="519">
        <v>0</v>
      </c>
      <c r="AW262" s="519">
        <v>0</v>
      </c>
      <c r="AX262" s="519">
        <v>0</v>
      </c>
      <c r="AY262" s="519">
        <v>0</v>
      </c>
      <c r="AZ262" s="519">
        <v>10000</v>
      </c>
      <c r="BA262" s="519">
        <v>0</v>
      </c>
      <c r="BB262" s="519">
        <v>0</v>
      </c>
      <c r="BC262" s="519">
        <v>0</v>
      </c>
      <c r="BD262" s="519">
        <v>0</v>
      </c>
      <c r="BE262" s="519">
        <v>0</v>
      </c>
      <c r="BF262" s="519">
        <v>0</v>
      </c>
      <c r="BG262" s="519">
        <v>0</v>
      </c>
      <c r="BH262" s="519">
        <v>0</v>
      </c>
      <c r="BI262" s="519">
        <v>0</v>
      </c>
      <c r="BJ262" s="519">
        <v>0</v>
      </c>
      <c r="BK262" s="519">
        <v>0</v>
      </c>
      <c r="BL262" s="519">
        <v>0</v>
      </c>
      <c r="BM262" s="519">
        <v>0</v>
      </c>
      <c r="BN262" s="519">
        <v>0</v>
      </c>
      <c r="BO262" s="519">
        <v>0</v>
      </c>
      <c r="BP262" s="519">
        <v>0</v>
      </c>
      <c r="BQ262" s="519">
        <v>0</v>
      </c>
      <c r="BR262" s="519">
        <v>0</v>
      </c>
      <c r="BS262" s="519">
        <v>0</v>
      </c>
      <c r="BT262" s="519">
        <v>0</v>
      </c>
      <c r="BU262" s="519">
        <v>0</v>
      </c>
      <c r="BV262" s="519">
        <v>0</v>
      </c>
      <c r="BW262" s="519">
        <v>0</v>
      </c>
      <c r="BX262" s="519">
        <v>0</v>
      </c>
      <c r="BY262" s="519">
        <v>0</v>
      </c>
      <c r="BZ262" s="519">
        <v>0</v>
      </c>
      <c r="CA262" s="519">
        <v>0</v>
      </c>
      <c r="CB262" s="519">
        <v>0</v>
      </c>
      <c r="CC262" s="519">
        <v>0</v>
      </c>
      <c r="CD262" s="519">
        <v>0</v>
      </c>
      <c r="CE262" s="519">
        <v>0</v>
      </c>
      <c r="CF262" s="519">
        <v>0</v>
      </c>
      <c r="CG262" s="519">
        <v>0</v>
      </c>
      <c r="CH262" s="519">
        <v>0</v>
      </c>
      <c r="CI262" s="519">
        <v>0</v>
      </c>
      <c r="CJ262" s="519">
        <v>0</v>
      </c>
      <c r="CK262" s="519">
        <v>0</v>
      </c>
      <c r="CL262" s="519">
        <v>0</v>
      </c>
      <c r="CM262" s="519">
        <v>0</v>
      </c>
      <c r="CN262" s="519">
        <v>0</v>
      </c>
      <c r="CO262" s="519">
        <v>0</v>
      </c>
      <c r="CP262" s="519">
        <v>0</v>
      </c>
      <c r="CQ262" s="519">
        <v>0</v>
      </c>
      <c r="CR262" s="519">
        <v>0</v>
      </c>
      <c r="CS262" s="519">
        <v>0</v>
      </c>
      <c r="CT262" s="519">
        <v>0</v>
      </c>
      <c r="CU262" s="519">
        <v>0</v>
      </c>
      <c r="CV262" s="519">
        <v>0</v>
      </c>
      <c r="CW262" s="519">
        <v>0</v>
      </c>
      <c r="CX262" s="519">
        <v>0</v>
      </c>
      <c r="CY262" s="519">
        <v>0</v>
      </c>
      <c r="CZ262" s="519">
        <v>0</v>
      </c>
      <c r="DA262" s="519">
        <v>0</v>
      </c>
      <c r="DB262" s="519">
        <v>0</v>
      </c>
      <c r="DC262" s="519">
        <v>0</v>
      </c>
      <c r="DD262" s="519">
        <v>0</v>
      </c>
      <c r="DE262" s="519">
        <v>0</v>
      </c>
      <c r="DF262" s="519">
        <v>0</v>
      </c>
      <c r="DG262" s="519">
        <v>0</v>
      </c>
      <c r="DH262" s="519">
        <v>0</v>
      </c>
      <c r="DI262" s="519">
        <v>0</v>
      </c>
      <c r="DJ262" s="519">
        <v>0</v>
      </c>
      <c r="DK262" s="519">
        <v>0</v>
      </c>
      <c r="DL262" s="519">
        <v>0</v>
      </c>
      <c r="DM262" s="519">
        <v>0</v>
      </c>
      <c r="DN262" s="519">
        <v>0</v>
      </c>
      <c r="DO262" s="519">
        <v>0</v>
      </c>
      <c r="DP262" s="519">
        <v>0</v>
      </c>
      <c r="DQ262" s="519">
        <v>0</v>
      </c>
      <c r="DR262" s="519">
        <v>0</v>
      </c>
      <c r="DS262" s="519">
        <v>0</v>
      </c>
      <c r="DT262" s="519">
        <v>0</v>
      </c>
      <c r="DU262" s="519">
        <v>0</v>
      </c>
      <c r="DV262" s="519">
        <v>0</v>
      </c>
      <c r="DW262" s="519">
        <v>0</v>
      </c>
      <c r="DX262" s="519">
        <v>0</v>
      </c>
      <c r="DY262" s="131"/>
      <c r="DZ262" s="337"/>
      <c r="EA262" s="519" t="s">
        <v>1062</v>
      </c>
      <c r="EB262" s="519" t="s">
        <v>1059</v>
      </c>
      <c r="EC262" s="519">
        <v>25</v>
      </c>
      <c r="ED262" s="521" t="str">
        <f t="shared" si="14"/>
        <v>SDN200125</v>
      </c>
      <c r="EE262" s="519">
        <v>10000</v>
      </c>
      <c r="EF262" s="519">
        <v>10000</v>
      </c>
      <c r="EG262" s="519">
        <v>10000</v>
      </c>
      <c r="EH262" s="519">
        <v>10000</v>
      </c>
      <c r="EI262" s="519">
        <v>10000</v>
      </c>
      <c r="EJ262" s="519">
        <v>10000</v>
      </c>
      <c r="EK262" s="519">
        <v>10000</v>
      </c>
      <c r="EL262" s="519">
        <v>10000</v>
      </c>
      <c r="EM262" s="519">
        <v>10000</v>
      </c>
      <c r="EN262" s="519">
        <v>10000</v>
      </c>
      <c r="EO262" s="519">
        <v>10000</v>
      </c>
      <c r="EP262" s="519">
        <v>10000</v>
      </c>
      <c r="EQ262" s="519">
        <v>10000</v>
      </c>
      <c r="ER262" s="519">
        <v>10000</v>
      </c>
      <c r="ES262" s="519">
        <v>10000</v>
      </c>
      <c r="ET262" s="519">
        <v>10000</v>
      </c>
      <c r="EU262" s="519">
        <v>10000</v>
      </c>
      <c r="EV262" s="519">
        <v>10000</v>
      </c>
      <c r="EW262" s="519">
        <v>10000</v>
      </c>
      <c r="EX262" s="519">
        <v>10000</v>
      </c>
      <c r="EY262" s="519">
        <v>10000</v>
      </c>
      <c r="EZ262" s="519">
        <v>10000</v>
      </c>
      <c r="FA262" s="519">
        <v>10000</v>
      </c>
      <c r="FB262" s="519">
        <v>10000</v>
      </c>
      <c r="FC262" s="519">
        <v>10000</v>
      </c>
      <c r="FD262" s="519">
        <v>10000</v>
      </c>
      <c r="FE262" s="519">
        <v>10000</v>
      </c>
      <c r="FF262" s="519">
        <v>10000</v>
      </c>
      <c r="FG262" s="519">
        <v>10000</v>
      </c>
      <c r="FH262" s="519">
        <v>10000</v>
      </c>
      <c r="FI262" s="519">
        <v>10000</v>
      </c>
      <c r="FJ262" s="519">
        <v>10000</v>
      </c>
      <c r="FK262" s="519">
        <v>10000</v>
      </c>
      <c r="FL262" s="519">
        <v>10000</v>
      </c>
      <c r="FM262" s="519">
        <v>10000</v>
      </c>
      <c r="FN262" s="519">
        <v>0</v>
      </c>
      <c r="FO262" s="519">
        <v>0</v>
      </c>
      <c r="FP262" s="519">
        <v>0</v>
      </c>
      <c r="FQ262" s="519">
        <v>0</v>
      </c>
      <c r="FR262" s="519">
        <v>0</v>
      </c>
      <c r="FS262" s="519">
        <v>0</v>
      </c>
      <c r="FT262" s="519">
        <v>0</v>
      </c>
      <c r="FU262" s="519">
        <v>0</v>
      </c>
      <c r="FV262" s="519">
        <v>0</v>
      </c>
      <c r="FW262" s="519">
        <v>0</v>
      </c>
      <c r="FX262" s="519">
        <v>0</v>
      </c>
      <c r="FY262" s="519">
        <v>0</v>
      </c>
      <c r="FZ262" s="519">
        <v>0</v>
      </c>
      <c r="GA262" s="519">
        <v>0</v>
      </c>
      <c r="GB262" s="519">
        <v>0</v>
      </c>
      <c r="GC262" s="519">
        <v>0</v>
      </c>
      <c r="GD262" s="519">
        <v>0</v>
      </c>
      <c r="GE262" s="519">
        <v>0</v>
      </c>
      <c r="GF262" s="519">
        <v>0</v>
      </c>
      <c r="GG262" s="519">
        <v>0</v>
      </c>
      <c r="GH262" s="519">
        <v>0</v>
      </c>
      <c r="GI262" s="519">
        <v>0</v>
      </c>
      <c r="GJ262" s="519">
        <v>0</v>
      </c>
      <c r="GK262" s="519">
        <v>0</v>
      </c>
      <c r="GL262" s="519">
        <v>0</v>
      </c>
      <c r="GM262" s="519">
        <v>0</v>
      </c>
      <c r="GN262" s="519">
        <v>0</v>
      </c>
      <c r="GO262" s="519">
        <v>0</v>
      </c>
      <c r="GP262" s="519">
        <v>0</v>
      </c>
      <c r="GQ262" s="519">
        <v>0</v>
      </c>
      <c r="GR262" s="519">
        <v>0</v>
      </c>
      <c r="GS262" s="519">
        <v>0</v>
      </c>
      <c r="GT262" s="519">
        <v>0</v>
      </c>
      <c r="GU262" s="519">
        <v>0</v>
      </c>
      <c r="GV262" s="519">
        <v>0</v>
      </c>
      <c r="GW262" s="519">
        <v>0</v>
      </c>
      <c r="GX262" s="519">
        <v>0</v>
      </c>
      <c r="GY262" s="519">
        <v>0</v>
      </c>
      <c r="GZ262" s="519">
        <v>0</v>
      </c>
      <c r="HA262" s="519">
        <v>0</v>
      </c>
      <c r="HB262" s="519">
        <v>0</v>
      </c>
      <c r="HC262" s="519">
        <v>0</v>
      </c>
      <c r="HD262" s="519">
        <v>0</v>
      </c>
      <c r="HE262" s="519">
        <v>0</v>
      </c>
      <c r="HF262" s="519">
        <v>0</v>
      </c>
      <c r="HG262" s="519">
        <v>0</v>
      </c>
      <c r="HH262" s="519">
        <v>0</v>
      </c>
      <c r="HI262" s="519">
        <v>0</v>
      </c>
      <c r="HJ262" s="519">
        <v>0</v>
      </c>
      <c r="HK262" s="519">
        <v>0</v>
      </c>
      <c r="HL262" s="519">
        <v>0</v>
      </c>
      <c r="HM262" s="519">
        <v>0</v>
      </c>
      <c r="HN262" s="519">
        <v>0</v>
      </c>
      <c r="HO262" s="519">
        <v>0</v>
      </c>
      <c r="HP262" s="519">
        <v>0</v>
      </c>
      <c r="HQ262" s="519">
        <v>0</v>
      </c>
      <c r="HR262" s="519">
        <v>0</v>
      </c>
      <c r="HS262" s="519">
        <v>0</v>
      </c>
      <c r="HT262" s="519">
        <v>0</v>
      </c>
      <c r="HU262" s="519">
        <v>0</v>
      </c>
      <c r="HV262" s="519">
        <v>0</v>
      </c>
      <c r="HW262" s="519">
        <v>0</v>
      </c>
      <c r="HX262" s="519">
        <v>0</v>
      </c>
      <c r="HY262" s="519">
        <v>0</v>
      </c>
      <c r="HZ262" s="519">
        <v>0</v>
      </c>
      <c r="IA262" s="519">
        <v>0</v>
      </c>
      <c r="IB262" s="519">
        <v>0</v>
      </c>
      <c r="IC262" s="519">
        <v>0</v>
      </c>
      <c r="ID262" s="519">
        <v>0</v>
      </c>
      <c r="IE262" s="519">
        <v>0</v>
      </c>
      <c r="IF262" s="519">
        <v>0</v>
      </c>
      <c r="IG262" s="519">
        <v>0</v>
      </c>
      <c r="IH262" s="519">
        <v>0</v>
      </c>
      <c r="II262" s="519">
        <v>0</v>
      </c>
      <c r="IJ262" s="519">
        <v>0</v>
      </c>
      <c r="IK262" s="519">
        <v>0</v>
      </c>
    </row>
    <row r="263" spans="1:245" hidden="1">
      <c r="A263" s="337"/>
      <c r="B263" s="519" t="s">
        <v>1058</v>
      </c>
      <c r="C263" s="519"/>
      <c r="D263" s="519"/>
      <c r="E263" s="519"/>
      <c r="F263" s="519">
        <v>1</v>
      </c>
      <c r="G263" s="519"/>
      <c r="H263" s="519">
        <v>26</v>
      </c>
      <c r="I263" s="519">
        <v>1</v>
      </c>
      <c r="J263" s="519" t="str">
        <f t="shared" si="15"/>
        <v>SDN10012601</v>
      </c>
      <c r="K263" s="519">
        <v>985</v>
      </c>
      <c r="M263" s="337"/>
      <c r="N263" s="519" t="s">
        <v>1062</v>
      </c>
      <c r="O263" s="519" t="s">
        <v>1059</v>
      </c>
      <c r="P263" s="519">
        <v>26</v>
      </c>
      <c r="Q263" s="183" t="str">
        <f t="shared" si="13"/>
        <v>SDN200126</v>
      </c>
      <c r="R263" s="519">
        <v>0</v>
      </c>
      <c r="S263" s="519">
        <v>0</v>
      </c>
      <c r="T263" s="519">
        <v>0</v>
      </c>
      <c r="U263" s="519">
        <v>0</v>
      </c>
      <c r="V263" s="519">
        <v>0</v>
      </c>
      <c r="W263" s="519">
        <v>0</v>
      </c>
      <c r="X263" s="519">
        <v>0</v>
      </c>
      <c r="Y263" s="519">
        <v>0</v>
      </c>
      <c r="Z263" s="519">
        <v>0</v>
      </c>
      <c r="AA263" s="519">
        <v>0</v>
      </c>
      <c r="AB263" s="519">
        <v>0</v>
      </c>
      <c r="AC263" s="519">
        <v>0</v>
      </c>
      <c r="AD263" s="519">
        <v>0</v>
      </c>
      <c r="AE263" s="519">
        <v>0</v>
      </c>
      <c r="AF263" s="519">
        <v>0</v>
      </c>
      <c r="AG263" s="519">
        <v>0</v>
      </c>
      <c r="AH263" s="519">
        <v>0</v>
      </c>
      <c r="AI263" s="519">
        <v>0</v>
      </c>
      <c r="AJ263" s="519">
        <v>0</v>
      </c>
      <c r="AK263" s="519">
        <v>0</v>
      </c>
      <c r="AL263" s="519">
        <v>0</v>
      </c>
      <c r="AM263" s="519">
        <v>0</v>
      </c>
      <c r="AN263" s="519">
        <v>0</v>
      </c>
      <c r="AO263" s="519">
        <v>0</v>
      </c>
      <c r="AP263" s="519">
        <v>0</v>
      </c>
      <c r="AQ263" s="519">
        <v>0</v>
      </c>
      <c r="AR263" s="519">
        <v>0</v>
      </c>
      <c r="AS263" s="519">
        <v>0</v>
      </c>
      <c r="AT263" s="519">
        <v>0</v>
      </c>
      <c r="AU263" s="519">
        <v>0</v>
      </c>
      <c r="AV263" s="519">
        <v>0</v>
      </c>
      <c r="AW263" s="519">
        <v>0</v>
      </c>
      <c r="AX263" s="519">
        <v>0</v>
      </c>
      <c r="AY263" s="519">
        <v>0</v>
      </c>
      <c r="AZ263" s="519">
        <v>10000</v>
      </c>
      <c r="BA263" s="519">
        <v>0</v>
      </c>
      <c r="BB263" s="519">
        <v>0</v>
      </c>
      <c r="BC263" s="519">
        <v>0</v>
      </c>
      <c r="BD263" s="519">
        <v>0</v>
      </c>
      <c r="BE263" s="519">
        <v>0</v>
      </c>
      <c r="BF263" s="519">
        <v>0</v>
      </c>
      <c r="BG263" s="519">
        <v>0</v>
      </c>
      <c r="BH263" s="519">
        <v>0</v>
      </c>
      <c r="BI263" s="519">
        <v>0</v>
      </c>
      <c r="BJ263" s="519">
        <v>0</v>
      </c>
      <c r="BK263" s="519">
        <v>0</v>
      </c>
      <c r="BL263" s="519">
        <v>0</v>
      </c>
      <c r="BM263" s="519">
        <v>0</v>
      </c>
      <c r="BN263" s="519">
        <v>0</v>
      </c>
      <c r="BO263" s="519">
        <v>0</v>
      </c>
      <c r="BP263" s="519">
        <v>0</v>
      </c>
      <c r="BQ263" s="519">
        <v>0</v>
      </c>
      <c r="BR263" s="519">
        <v>0</v>
      </c>
      <c r="BS263" s="519">
        <v>0</v>
      </c>
      <c r="BT263" s="519">
        <v>0</v>
      </c>
      <c r="BU263" s="519">
        <v>0</v>
      </c>
      <c r="BV263" s="519">
        <v>0</v>
      </c>
      <c r="BW263" s="519">
        <v>0</v>
      </c>
      <c r="BX263" s="519">
        <v>0</v>
      </c>
      <c r="BY263" s="519">
        <v>0</v>
      </c>
      <c r="BZ263" s="519">
        <v>0</v>
      </c>
      <c r="CA263" s="519">
        <v>0</v>
      </c>
      <c r="CB263" s="519">
        <v>0</v>
      </c>
      <c r="CC263" s="519">
        <v>0</v>
      </c>
      <c r="CD263" s="519">
        <v>0</v>
      </c>
      <c r="CE263" s="519">
        <v>0</v>
      </c>
      <c r="CF263" s="519">
        <v>0</v>
      </c>
      <c r="CG263" s="519">
        <v>0</v>
      </c>
      <c r="CH263" s="519">
        <v>0</v>
      </c>
      <c r="CI263" s="519">
        <v>0</v>
      </c>
      <c r="CJ263" s="519">
        <v>0</v>
      </c>
      <c r="CK263" s="519">
        <v>0</v>
      </c>
      <c r="CL263" s="519">
        <v>0</v>
      </c>
      <c r="CM263" s="519">
        <v>0</v>
      </c>
      <c r="CN263" s="519">
        <v>0</v>
      </c>
      <c r="CO263" s="519">
        <v>0</v>
      </c>
      <c r="CP263" s="519">
        <v>0</v>
      </c>
      <c r="CQ263" s="519">
        <v>0</v>
      </c>
      <c r="CR263" s="519">
        <v>0</v>
      </c>
      <c r="CS263" s="519">
        <v>0</v>
      </c>
      <c r="CT263" s="519">
        <v>0</v>
      </c>
      <c r="CU263" s="519">
        <v>0</v>
      </c>
      <c r="CV263" s="519">
        <v>0</v>
      </c>
      <c r="CW263" s="519">
        <v>0</v>
      </c>
      <c r="CX263" s="519">
        <v>0</v>
      </c>
      <c r="CY263" s="519">
        <v>0</v>
      </c>
      <c r="CZ263" s="519">
        <v>0</v>
      </c>
      <c r="DA263" s="519">
        <v>0</v>
      </c>
      <c r="DB263" s="519">
        <v>0</v>
      </c>
      <c r="DC263" s="519">
        <v>0</v>
      </c>
      <c r="DD263" s="519">
        <v>0</v>
      </c>
      <c r="DE263" s="519">
        <v>0</v>
      </c>
      <c r="DF263" s="519">
        <v>0</v>
      </c>
      <c r="DG263" s="519">
        <v>0</v>
      </c>
      <c r="DH263" s="519">
        <v>0</v>
      </c>
      <c r="DI263" s="519">
        <v>0</v>
      </c>
      <c r="DJ263" s="519">
        <v>0</v>
      </c>
      <c r="DK263" s="519">
        <v>0</v>
      </c>
      <c r="DL263" s="519">
        <v>0</v>
      </c>
      <c r="DM263" s="519">
        <v>0</v>
      </c>
      <c r="DN263" s="519">
        <v>0</v>
      </c>
      <c r="DO263" s="519">
        <v>0</v>
      </c>
      <c r="DP263" s="519">
        <v>0</v>
      </c>
      <c r="DQ263" s="519">
        <v>0</v>
      </c>
      <c r="DR263" s="519">
        <v>0</v>
      </c>
      <c r="DS263" s="519">
        <v>0</v>
      </c>
      <c r="DT263" s="519">
        <v>0</v>
      </c>
      <c r="DU263" s="519">
        <v>0</v>
      </c>
      <c r="DV263" s="519">
        <v>0</v>
      </c>
      <c r="DW263" s="519">
        <v>0</v>
      </c>
      <c r="DX263" s="519">
        <v>0</v>
      </c>
      <c r="DY263" s="131"/>
      <c r="DZ263" s="337"/>
      <c r="EA263" s="519" t="s">
        <v>1062</v>
      </c>
      <c r="EB263" s="519" t="s">
        <v>1059</v>
      </c>
      <c r="EC263" s="519">
        <v>26</v>
      </c>
      <c r="ED263" s="521" t="str">
        <f t="shared" si="14"/>
        <v>SDN200126</v>
      </c>
      <c r="EE263" s="519">
        <v>10000</v>
      </c>
      <c r="EF263" s="519">
        <v>10000</v>
      </c>
      <c r="EG263" s="519">
        <v>10000</v>
      </c>
      <c r="EH263" s="519">
        <v>10000</v>
      </c>
      <c r="EI263" s="519">
        <v>10000</v>
      </c>
      <c r="EJ263" s="519">
        <v>10000</v>
      </c>
      <c r="EK263" s="519">
        <v>10000</v>
      </c>
      <c r="EL263" s="519">
        <v>10000</v>
      </c>
      <c r="EM263" s="519">
        <v>10000</v>
      </c>
      <c r="EN263" s="519">
        <v>10000</v>
      </c>
      <c r="EO263" s="519">
        <v>10000</v>
      </c>
      <c r="EP263" s="519">
        <v>10000</v>
      </c>
      <c r="EQ263" s="519">
        <v>10000</v>
      </c>
      <c r="ER263" s="519">
        <v>10000</v>
      </c>
      <c r="ES263" s="519">
        <v>10000</v>
      </c>
      <c r="ET263" s="519">
        <v>10000</v>
      </c>
      <c r="EU263" s="519">
        <v>10000</v>
      </c>
      <c r="EV263" s="519">
        <v>10000</v>
      </c>
      <c r="EW263" s="519">
        <v>10000</v>
      </c>
      <c r="EX263" s="519">
        <v>10000</v>
      </c>
      <c r="EY263" s="519">
        <v>10000</v>
      </c>
      <c r="EZ263" s="519">
        <v>10000</v>
      </c>
      <c r="FA263" s="519">
        <v>10000</v>
      </c>
      <c r="FB263" s="519">
        <v>10000</v>
      </c>
      <c r="FC263" s="519">
        <v>10000</v>
      </c>
      <c r="FD263" s="519">
        <v>10000</v>
      </c>
      <c r="FE263" s="519">
        <v>10000</v>
      </c>
      <c r="FF263" s="519">
        <v>10000</v>
      </c>
      <c r="FG263" s="519">
        <v>10000</v>
      </c>
      <c r="FH263" s="519">
        <v>10000</v>
      </c>
      <c r="FI263" s="519">
        <v>10000</v>
      </c>
      <c r="FJ263" s="519">
        <v>10000</v>
      </c>
      <c r="FK263" s="519">
        <v>10000</v>
      </c>
      <c r="FL263" s="519">
        <v>10000</v>
      </c>
      <c r="FM263" s="519">
        <v>10000</v>
      </c>
      <c r="FN263" s="519">
        <v>0</v>
      </c>
      <c r="FO263" s="519">
        <v>0</v>
      </c>
      <c r="FP263" s="519">
        <v>0</v>
      </c>
      <c r="FQ263" s="519">
        <v>0</v>
      </c>
      <c r="FR263" s="519">
        <v>0</v>
      </c>
      <c r="FS263" s="519">
        <v>0</v>
      </c>
      <c r="FT263" s="519">
        <v>0</v>
      </c>
      <c r="FU263" s="519">
        <v>0</v>
      </c>
      <c r="FV263" s="519">
        <v>0</v>
      </c>
      <c r="FW263" s="519">
        <v>0</v>
      </c>
      <c r="FX263" s="519">
        <v>0</v>
      </c>
      <c r="FY263" s="519">
        <v>0</v>
      </c>
      <c r="FZ263" s="519">
        <v>0</v>
      </c>
      <c r="GA263" s="519">
        <v>0</v>
      </c>
      <c r="GB263" s="519">
        <v>0</v>
      </c>
      <c r="GC263" s="519">
        <v>0</v>
      </c>
      <c r="GD263" s="519">
        <v>0</v>
      </c>
      <c r="GE263" s="519">
        <v>0</v>
      </c>
      <c r="GF263" s="519">
        <v>0</v>
      </c>
      <c r="GG263" s="519">
        <v>0</v>
      </c>
      <c r="GH263" s="519">
        <v>0</v>
      </c>
      <c r="GI263" s="519">
        <v>0</v>
      </c>
      <c r="GJ263" s="519">
        <v>0</v>
      </c>
      <c r="GK263" s="519">
        <v>0</v>
      </c>
      <c r="GL263" s="519">
        <v>0</v>
      </c>
      <c r="GM263" s="519">
        <v>0</v>
      </c>
      <c r="GN263" s="519">
        <v>0</v>
      </c>
      <c r="GO263" s="519">
        <v>0</v>
      </c>
      <c r="GP263" s="519">
        <v>0</v>
      </c>
      <c r="GQ263" s="519">
        <v>0</v>
      </c>
      <c r="GR263" s="519">
        <v>0</v>
      </c>
      <c r="GS263" s="519">
        <v>0</v>
      </c>
      <c r="GT263" s="519">
        <v>0</v>
      </c>
      <c r="GU263" s="519">
        <v>0</v>
      </c>
      <c r="GV263" s="519">
        <v>0</v>
      </c>
      <c r="GW263" s="519">
        <v>0</v>
      </c>
      <c r="GX263" s="519">
        <v>0</v>
      </c>
      <c r="GY263" s="519">
        <v>0</v>
      </c>
      <c r="GZ263" s="519">
        <v>0</v>
      </c>
      <c r="HA263" s="519">
        <v>0</v>
      </c>
      <c r="HB263" s="519">
        <v>0</v>
      </c>
      <c r="HC263" s="519">
        <v>0</v>
      </c>
      <c r="HD263" s="519">
        <v>0</v>
      </c>
      <c r="HE263" s="519">
        <v>0</v>
      </c>
      <c r="HF263" s="519">
        <v>0</v>
      </c>
      <c r="HG263" s="519">
        <v>0</v>
      </c>
      <c r="HH263" s="519">
        <v>0</v>
      </c>
      <c r="HI263" s="519">
        <v>0</v>
      </c>
      <c r="HJ263" s="519">
        <v>0</v>
      </c>
      <c r="HK263" s="519">
        <v>0</v>
      </c>
      <c r="HL263" s="519">
        <v>0</v>
      </c>
      <c r="HM263" s="519">
        <v>0</v>
      </c>
      <c r="HN263" s="519">
        <v>0</v>
      </c>
      <c r="HO263" s="519">
        <v>0</v>
      </c>
      <c r="HP263" s="519">
        <v>0</v>
      </c>
      <c r="HQ263" s="519">
        <v>0</v>
      </c>
      <c r="HR263" s="519">
        <v>0</v>
      </c>
      <c r="HS263" s="519">
        <v>0</v>
      </c>
      <c r="HT263" s="519">
        <v>0</v>
      </c>
      <c r="HU263" s="519">
        <v>0</v>
      </c>
      <c r="HV263" s="519">
        <v>0</v>
      </c>
      <c r="HW263" s="519">
        <v>0</v>
      </c>
      <c r="HX263" s="519">
        <v>0</v>
      </c>
      <c r="HY263" s="519">
        <v>0</v>
      </c>
      <c r="HZ263" s="519">
        <v>0</v>
      </c>
      <c r="IA263" s="519">
        <v>0</v>
      </c>
      <c r="IB263" s="519">
        <v>0</v>
      </c>
      <c r="IC263" s="519">
        <v>0</v>
      </c>
      <c r="ID263" s="519">
        <v>0</v>
      </c>
      <c r="IE263" s="519">
        <v>0</v>
      </c>
      <c r="IF263" s="519">
        <v>0</v>
      </c>
      <c r="IG263" s="519">
        <v>0</v>
      </c>
      <c r="IH263" s="519">
        <v>0</v>
      </c>
      <c r="II263" s="519">
        <v>0</v>
      </c>
      <c r="IJ263" s="519">
        <v>0</v>
      </c>
      <c r="IK263" s="519">
        <v>0</v>
      </c>
    </row>
    <row r="264" spans="1:245" hidden="1">
      <c r="A264" s="337"/>
      <c r="B264" s="519" t="s">
        <v>1058</v>
      </c>
      <c r="C264" s="519"/>
      <c r="D264" s="519"/>
      <c r="E264" s="519"/>
      <c r="F264" s="519">
        <v>1</v>
      </c>
      <c r="G264" s="519"/>
      <c r="H264" s="519">
        <v>26</v>
      </c>
      <c r="I264" s="519">
        <v>2</v>
      </c>
      <c r="J264" s="519" t="str">
        <f t="shared" si="15"/>
        <v>SDN10012602</v>
      </c>
      <c r="K264" s="519">
        <v>985</v>
      </c>
      <c r="M264" s="337"/>
      <c r="N264" s="519" t="s">
        <v>1062</v>
      </c>
      <c r="O264" s="519" t="s">
        <v>1059</v>
      </c>
      <c r="P264" s="519">
        <v>27</v>
      </c>
      <c r="Q264" s="183" t="str">
        <f t="shared" si="13"/>
        <v>SDN200127</v>
      </c>
      <c r="R264" s="519">
        <v>0</v>
      </c>
      <c r="S264" s="519">
        <v>0</v>
      </c>
      <c r="T264" s="519">
        <v>0</v>
      </c>
      <c r="U264" s="519">
        <v>0</v>
      </c>
      <c r="V264" s="519">
        <v>0</v>
      </c>
      <c r="W264" s="519">
        <v>0</v>
      </c>
      <c r="X264" s="519">
        <v>0</v>
      </c>
      <c r="Y264" s="519">
        <v>0</v>
      </c>
      <c r="Z264" s="519">
        <v>0</v>
      </c>
      <c r="AA264" s="519">
        <v>0</v>
      </c>
      <c r="AB264" s="519">
        <v>0</v>
      </c>
      <c r="AC264" s="519">
        <v>0</v>
      </c>
      <c r="AD264" s="519">
        <v>0</v>
      </c>
      <c r="AE264" s="519">
        <v>0</v>
      </c>
      <c r="AF264" s="519">
        <v>0</v>
      </c>
      <c r="AG264" s="519">
        <v>0</v>
      </c>
      <c r="AH264" s="519">
        <v>0</v>
      </c>
      <c r="AI264" s="519">
        <v>0</v>
      </c>
      <c r="AJ264" s="519">
        <v>0</v>
      </c>
      <c r="AK264" s="519">
        <v>0</v>
      </c>
      <c r="AL264" s="519">
        <v>0</v>
      </c>
      <c r="AM264" s="519">
        <v>0</v>
      </c>
      <c r="AN264" s="519">
        <v>0</v>
      </c>
      <c r="AO264" s="519">
        <v>0</v>
      </c>
      <c r="AP264" s="519">
        <v>0</v>
      </c>
      <c r="AQ264" s="519">
        <v>0</v>
      </c>
      <c r="AR264" s="519">
        <v>0</v>
      </c>
      <c r="AS264" s="519">
        <v>0</v>
      </c>
      <c r="AT264" s="519">
        <v>0</v>
      </c>
      <c r="AU264" s="519">
        <v>0</v>
      </c>
      <c r="AV264" s="519">
        <v>0</v>
      </c>
      <c r="AW264" s="519">
        <v>0</v>
      </c>
      <c r="AX264" s="519">
        <v>0</v>
      </c>
      <c r="AY264" s="519">
        <v>0</v>
      </c>
      <c r="AZ264" s="519">
        <v>10000</v>
      </c>
      <c r="BA264" s="519">
        <v>0</v>
      </c>
      <c r="BB264" s="519">
        <v>0</v>
      </c>
      <c r="BC264" s="519">
        <v>0</v>
      </c>
      <c r="BD264" s="519">
        <v>0</v>
      </c>
      <c r="BE264" s="519">
        <v>0</v>
      </c>
      <c r="BF264" s="519">
        <v>0</v>
      </c>
      <c r="BG264" s="519">
        <v>0</v>
      </c>
      <c r="BH264" s="519">
        <v>0</v>
      </c>
      <c r="BI264" s="519">
        <v>0</v>
      </c>
      <c r="BJ264" s="519">
        <v>0</v>
      </c>
      <c r="BK264" s="519">
        <v>0</v>
      </c>
      <c r="BL264" s="519">
        <v>0</v>
      </c>
      <c r="BM264" s="519">
        <v>0</v>
      </c>
      <c r="BN264" s="519">
        <v>0</v>
      </c>
      <c r="BO264" s="519">
        <v>0</v>
      </c>
      <c r="BP264" s="519">
        <v>0</v>
      </c>
      <c r="BQ264" s="519">
        <v>0</v>
      </c>
      <c r="BR264" s="519">
        <v>0</v>
      </c>
      <c r="BS264" s="519">
        <v>0</v>
      </c>
      <c r="BT264" s="519">
        <v>0</v>
      </c>
      <c r="BU264" s="519">
        <v>0</v>
      </c>
      <c r="BV264" s="519">
        <v>0</v>
      </c>
      <c r="BW264" s="519">
        <v>0</v>
      </c>
      <c r="BX264" s="519">
        <v>0</v>
      </c>
      <c r="BY264" s="519">
        <v>0</v>
      </c>
      <c r="BZ264" s="519">
        <v>0</v>
      </c>
      <c r="CA264" s="519">
        <v>0</v>
      </c>
      <c r="CB264" s="519">
        <v>0</v>
      </c>
      <c r="CC264" s="519">
        <v>0</v>
      </c>
      <c r="CD264" s="519">
        <v>0</v>
      </c>
      <c r="CE264" s="519">
        <v>0</v>
      </c>
      <c r="CF264" s="519">
        <v>0</v>
      </c>
      <c r="CG264" s="519">
        <v>0</v>
      </c>
      <c r="CH264" s="519">
        <v>0</v>
      </c>
      <c r="CI264" s="519">
        <v>0</v>
      </c>
      <c r="CJ264" s="519">
        <v>0</v>
      </c>
      <c r="CK264" s="519">
        <v>0</v>
      </c>
      <c r="CL264" s="519">
        <v>0</v>
      </c>
      <c r="CM264" s="519">
        <v>0</v>
      </c>
      <c r="CN264" s="519">
        <v>0</v>
      </c>
      <c r="CO264" s="519">
        <v>0</v>
      </c>
      <c r="CP264" s="519">
        <v>0</v>
      </c>
      <c r="CQ264" s="519">
        <v>0</v>
      </c>
      <c r="CR264" s="519">
        <v>0</v>
      </c>
      <c r="CS264" s="519">
        <v>0</v>
      </c>
      <c r="CT264" s="519">
        <v>0</v>
      </c>
      <c r="CU264" s="519">
        <v>0</v>
      </c>
      <c r="CV264" s="519">
        <v>0</v>
      </c>
      <c r="CW264" s="519">
        <v>0</v>
      </c>
      <c r="CX264" s="519">
        <v>0</v>
      </c>
      <c r="CY264" s="519">
        <v>0</v>
      </c>
      <c r="CZ264" s="519">
        <v>0</v>
      </c>
      <c r="DA264" s="519">
        <v>0</v>
      </c>
      <c r="DB264" s="519">
        <v>0</v>
      </c>
      <c r="DC264" s="519">
        <v>0</v>
      </c>
      <c r="DD264" s="519">
        <v>0</v>
      </c>
      <c r="DE264" s="519">
        <v>0</v>
      </c>
      <c r="DF264" s="519">
        <v>0</v>
      </c>
      <c r="DG264" s="519">
        <v>0</v>
      </c>
      <c r="DH264" s="519">
        <v>0</v>
      </c>
      <c r="DI264" s="519">
        <v>0</v>
      </c>
      <c r="DJ264" s="519">
        <v>0</v>
      </c>
      <c r="DK264" s="519">
        <v>0</v>
      </c>
      <c r="DL264" s="519">
        <v>0</v>
      </c>
      <c r="DM264" s="519">
        <v>0</v>
      </c>
      <c r="DN264" s="519">
        <v>0</v>
      </c>
      <c r="DO264" s="519">
        <v>0</v>
      </c>
      <c r="DP264" s="519">
        <v>0</v>
      </c>
      <c r="DQ264" s="519">
        <v>0</v>
      </c>
      <c r="DR264" s="519">
        <v>0</v>
      </c>
      <c r="DS264" s="519">
        <v>0</v>
      </c>
      <c r="DT264" s="519">
        <v>0</v>
      </c>
      <c r="DU264" s="519">
        <v>0</v>
      </c>
      <c r="DV264" s="519">
        <v>0</v>
      </c>
      <c r="DW264" s="519">
        <v>0</v>
      </c>
      <c r="DX264" s="519">
        <v>0</v>
      </c>
      <c r="DY264" s="131"/>
      <c r="DZ264" s="337"/>
      <c r="EA264" s="519" t="s">
        <v>1062</v>
      </c>
      <c r="EB264" s="519" t="s">
        <v>1059</v>
      </c>
      <c r="EC264" s="519">
        <v>27</v>
      </c>
      <c r="ED264" s="521" t="str">
        <f t="shared" si="14"/>
        <v>SDN200127</v>
      </c>
      <c r="EE264" s="519">
        <v>10000</v>
      </c>
      <c r="EF264" s="519">
        <v>10000</v>
      </c>
      <c r="EG264" s="519">
        <v>10000</v>
      </c>
      <c r="EH264" s="519">
        <v>10000</v>
      </c>
      <c r="EI264" s="519">
        <v>10000</v>
      </c>
      <c r="EJ264" s="519">
        <v>10000</v>
      </c>
      <c r="EK264" s="519">
        <v>10000</v>
      </c>
      <c r="EL264" s="519">
        <v>10000</v>
      </c>
      <c r="EM264" s="519">
        <v>10000</v>
      </c>
      <c r="EN264" s="519">
        <v>10000</v>
      </c>
      <c r="EO264" s="519">
        <v>10000</v>
      </c>
      <c r="EP264" s="519">
        <v>10000</v>
      </c>
      <c r="EQ264" s="519">
        <v>10000</v>
      </c>
      <c r="ER264" s="519">
        <v>10000</v>
      </c>
      <c r="ES264" s="519">
        <v>10000</v>
      </c>
      <c r="ET264" s="519">
        <v>10000</v>
      </c>
      <c r="EU264" s="519">
        <v>10000</v>
      </c>
      <c r="EV264" s="519">
        <v>10000</v>
      </c>
      <c r="EW264" s="519">
        <v>10000</v>
      </c>
      <c r="EX264" s="519">
        <v>10000</v>
      </c>
      <c r="EY264" s="519">
        <v>10000</v>
      </c>
      <c r="EZ264" s="519">
        <v>10000</v>
      </c>
      <c r="FA264" s="519">
        <v>10000</v>
      </c>
      <c r="FB264" s="519">
        <v>10000</v>
      </c>
      <c r="FC264" s="519">
        <v>10000</v>
      </c>
      <c r="FD264" s="519">
        <v>10000</v>
      </c>
      <c r="FE264" s="519">
        <v>10000</v>
      </c>
      <c r="FF264" s="519">
        <v>10000</v>
      </c>
      <c r="FG264" s="519">
        <v>10000</v>
      </c>
      <c r="FH264" s="519">
        <v>10000</v>
      </c>
      <c r="FI264" s="519">
        <v>10000</v>
      </c>
      <c r="FJ264" s="519">
        <v>10000</v>
      </c>
      <c r="FK264" s="519">
        <v>10000</v>
      </c>
      <c r="FL264" s="519">
        <v>10000</v>
      </c>
      <c r="FM264" s="519">
        <v>10000</v>
      </c>
      <c r="FN264" s="519">
        <v>0</v>
      </c>
      <c r="FO264" s="519">
        <v>0</v>
      </c>
      <c r="FP264" s="519">
        <v>0</v>
      </c>
      <c r="FQ264" s="519">
        <v>0</v>
      </c>
      <c r="FR264" s="519">
        <v>0</v>
      </c>
      <c r="FS264" s="519">
        <v>0</v>
      </c>
      <c r="FT264" s="519">
        <v>0</v>
      </c>
      <c r="FU264" s="519">
        <v>0</v>
      </c>
      <c r="FV264" s="519">
        <v>0</v>
      </c>
      <c r="FW264" s="519">
        <v>0</v>
      </c>
      <c r="FX264" s="519">
        <v>0</v>
      </c>
      <c r="FY264" s="519">
        <v>0</v>
      </c>
      <c r="FZ264" s="519">
        <v>0</v>
      </c>
      <c r="GA264" s="519">
        <v>0</v>
      </c>
      <c r="GB264" s="519">
        <v>0</v>
      </c>
      <c r="GC264" s="519">
        <v>0</v>
      </c>
      <c r="GD264" s="519">
        <v>0</v>
      </c>
      <c r="GE264" s="519">
        <v>0</v>
      </c>
      <c r="GF264" s="519">
        <v>0</v>
      </c>
      <c r="GG264" s="519">
        <v>0</v>
      </c>
      <c r="GH264" s="519">
        <v>0</v>
      </c>
      <c r="GI264" s="519">
        <v>0</v>
      </c>
      <c r="GJ264" s="519">
        <v>0</v>
      </c>
      <c r="GK264" s="519">
        <v>0</v>
      </c>
      <c r="GL264" s="519">
        <v>0</v>
      </c>
      <c r="GM264" s="519">
        <v>0</v>
      </c>
      <c r="GN264" s="519">
        <v>0</v>
      </c>
      <c r="GO264" s="519">
        <v>0</v>
      </c>
      <c r="GP264" s="519">
        <v>0</v>
      </c>
      <c r="GQ264" s="519">
        <v>0</v>
      </c>
      <c r="GR264" s="519">
        <v>0</v>
      </c>
      <c r="GS264" s="519">
        <v>0</v>
      </c>
      <c r="GT264" s="519">
        <v>0</v>
      </c>
      <c r="GU264" s="519">
        <v>0</v>
      </c>
      <c r="GV264" s="519">
        <v>0</v>
      </c>
      <c r="GW264" s="519">
        <v>0</v>
      </c>
      <c r="GX264" s="519">
        <v>0</v>
      </c>
      <c r="GY264" s="519">
        <v>0</v>
      </c>
      <c r="GZ264" s="519">
        <v>0</v>
      </c>
      <c r="HA264" s="519">
        <v>0</v>
      </c>
      <c r="HB264" s="519">
        <v>0</v>
      </c>
      <c r="HC264" s="519">
        <v>0</v>
      </c>
      <c r="HD264" s="519">
        <v>0</v>
      </c>
      <c r="HE264" s="519">
        <v>0</v>
      </c>
      <c r="HF264" s="519">
        <v>0</v>
      </c>
      <c r="HG264" s="519">
        <v>0</v>
      </c>
      <c r="HH264" s="519">
        <v>0</v>
      </c>
      <c r="HI264" s="519">
        <v>0</v>
      </c>
      <c r="HJ264" s="519">
        <v>0</v>
      </c>
      <c r="HK264" s="519">
        <v>0</v>
      </c>
      <c r="HL264" s="519">
        <v>0</v>
      </c>
      <c r="HM264" s="519">
        <v>0</v>
      </c>
      <c r="HN264" s="519">
        <v>0</v>
      </c>
      <c r="HO264" s="519">
        <v>0</v>
      </c>
      <c r="HP264" s="519">
        <v>0</v>
      </c>
      <c r="HQ264" s="519">
        <v>0</v>
      </c>
      <c r="HR264" s="519">
        <v>0</v>
      </c>
      <c r="HS264" s="519">
        <v>0</v>
      </c>
      <c r="HT264" s="519">
        <v>0</v>
      </c>
      <c r="HU264" s="519">
        <v>0</v>
      </c>
      <c r="HV264" s="519">
        <v>0</v>
      </c>
      <c r="HW264" s="519">
        <v>0</v>
      </c>
      <c r="HX264" s="519">
        <v>0</v>
      </c>
      <c r="HY264" s="519">
        <v>0</v>
      </c>
      <c r="HZ264" s="519">
        <v>0</v>
      </c>
      <c r="IA264" s="519">
        <v>0</v>
      </c>
      <c r="IB264" s="519">
        <v>0</v>
      </c>
      <c r="IC264" s="519">
        <v>0</v>
      </c>
      <c r="ID264" s="519">
        <v>0</v>
      </c>
      <c r="IE264" s="519">
        <v>0</v>
      </c>
      <c r="IF264" s="519">
        <v>0</v>
      </c>
      <c r="IG264" s="519">
        <v>0</v>
      </c>
      <c r="IH264" s="519">
        <v>0</v>
      </c>
      <c r="II264" s="519">
        <v>0</v>
      </c>
      <c r="IJ264" s="519">
        <v>0</v>
      </c>
      <c r="IK264" s="519">
        <v>0</v>
      </c>
    </row>
    <row r="265" spans="1:245" hidden="1">
      <c r="A265" s="337"/>
      <c r="B265" s="519" t="s">
        <v>1058</v>
      </c>
      <c r="C265" s="519"/>
      <c r="D265" s="519"/>
      <c r="E265" s="519"/>
      <c r="F265" s="519">
        <v>1</v>
      </c>
      <c r="G265" s="519"/>
      <c r="H265" s="519">
        <v>26</v>
      </c>
      <c r="I265" s="519">
        <v>3</v>
      </c>
      <c r="J265" s="519" t="str">
        <f t="shared" si="15"/>
        <v>SDN10012603</v>
      </c>
      <c r="K265" s="519">
        <v>985</v>
      </c>
      <c r="M265" s="337"/>
      <c r="N265" s="519" t="s">
        <v>1062</v>
      </c>
      <c r="O265" s="519" t="s">
        <v>1059</v>
      </c>
      <c r="P265" s="519">
        <v>28</v>
      </c>
      <c r="Q265" s="183" t="str">
        <f t="shared" si="13"/>
        <v>SDN200128</v>
      </c>
      <c r="R265" s="519">
        <v>0</v>
      </c>
      <c r="S265" s="519">
        <v>0</v>
      </c>
      <c r="T265" s="519">
        <v>0</v>
      </c>
      <c r="U265" s="519">
        <v>0</v>
      </c>
      <c r="V265" s="519">
        <v>0</v>
      </c>
      <c r="W265" s="519">
        <v>0</v>
      </c>
      <c r="X265" s="519">
        <v>0</v>
      </c>
      <c r="Y265" s="519">
        <v>0</v>
      </c>
      <c r="Z265" s="519">
        <v>0</v>
      </c>
      <c r="AA265" s="519">
        <v>0</v>
      </c>
      <c r="AB265" s="519">
        <v>0</v>
      </c>
      <c r="AC265" s="519">
        <v>0</v>
      </c>
      <c r="AD265" s="519">
        <v>0</v>
      </c>
      <c r="AE265" s="519">
        <v>0</v>
      </c>
      <c r="AF265" s="519">
        <v>0</v>
      </c>
      <c r="AG265" s="519">
        <v>0</v>
      </c>
      <c r="AH265" s="519">
        <v>0</v>
      </c>
      <c r="AI265" s="519">
        <v>0</v>
      </c>
      <c r="AJ265" s="519">
        <v>0</v>
      </c>
      <c r="AK265" s="519">
        <v>0</v>
      </c>
      <c r="AL265" s="519">
        <v>0</v>
      </c>
      <c r="AM265" s="519">
        <v>0</v>
      </c>
      <c r="AN265" s="519">
        <v>0</v>
      </c>
      <c r="AO265" s="519">
        <v>0</v>
      </c>
      <c r="AP265" s="519">
        <v>0</v>
      </c>
      <c r="AQ265" s="519">
        <v>0</v>
      </c>
      <c r="AR265" s="519">
        <v>0</v>
      </c>
      <c r="AS265" s="519">
        <v>0</v>
      </c>
      <c r="AT265" s="519">
        <v>0</v>
      </c>
      <c r="AU265" s="519">
        <v>0</v>
      </c>
      <c r="AV265" s="519">
        <v>0</v>
      </c>
      <c r="AW265" s="519">
        <v>0</v>
      </c>
      <c r="AX265" s="519">
        <v>0</v>
      </c>
      <c r="AY265" s="519">
        <v>0</v>
      </c>
      <c r="AZ265" s="519">
        <v>10000</v>
      </c>
      <c r="BA265" s="519">
        <v>0</v>
      </c>
      <c r="BB265" s="519">
        <v>0</v>
      </c>
      <c r="BC265" s="519">
        <v>0</v>
      </c>
      <c r="BD265" s="519">
        <v>0</v>
      </c>
      <c r="BE265" s="519">
        <v>0</v>
      </c>
      <c r="BF265" s="519">
        <v>0</v>
      </c>
      <c r="BG265" s="519">
        <v>0</v>
      </c>
      <c r="BH265" s="519">
        <v>0</v>
      </c>
      <c r="BI265" s="519">
        <v>0</v>
      </c>
      <c r="BJ265" s="519">
        <v>0</v>
      </c>
      <c r="BK265" s="519">
        <v>0</v>
      </c>
      <c r="BL265" s="519">
        <v>0</v>
      </c>
      <c r="BM265" s="519">
        <v>0</v>
      </c>
      <c r="BN265" s="519">
        <v>0</v>
      </c>
      <c r="BO265" s="519">
        <v>0</v>
      </c>
      <c r="BP265" s="519">
        <v>0</v>
      </c>
      <c r="BQ265" s="519">
        <v>0</v>
      </c>
      <c r="BR265" s="519">
        <v>0</v>
      </c>
      <c r="BS265" s="519">
        <v>0</v>
      </c>
      <c r="BT265" s="519">
        <v>0</v>
      </c>
      <c r="BU265" s="519">
        <v>0</v>
      </c>
      <c r="BV265" s="519">
        <v>0</v>
      </c>
      <c r="BW265" s="519">
        <v>0</v>
      </c>
      <c r="BX265" s="519">
        <v>0</v>
      </c>
      <c r="BY265" s="519">
        <v>0</v>
      </c>
      <c r="BZ265" s="519">
        <v>0</v>
      </c>
      <c r="CA265" s="519">
        <v>0</v>
      </c>
      <c r="CB265" s="519">
        <v>0</v>
      </c>
      <c r="CC265" s="519">
        <v>0</v>
      </c>
      <c r="CD265" s="519">
        <v>0</v>
      </c>
      <c r="CE265" s="519">
        <v>0</v>
      </c>
      <c r="CF265" s="519">
        <v>0</v>
      </c>
      <c r="CG265" s="519">
        <v>0</v>
      </c>
      <c r="CH265" s="519">
        <v>0</v>
      </c>
      <c r="CI265" s="519">
        <v>0</v>
      </c>
      <c r="CJ265" s="519">
        <v>0</v>
      </c>
      <c r="CK265" s="519">
        <v>0</v>
      </c>
      <c r="CL265" s="519">
        <v>0</v>
      </c>
      <c r="CM265" s="519">
        <v>0</v>
      </c>
      <c r="CN265" s="519">
        <v>0</v>
      </c>
      <c r="CO265" s="519">
        <v>0</v>
      </c>
      <c r="CP265" s="519">
        <v>0</v>
      </c>
      <c r="CQ265" s="519">
        <v>0</v>
      </c>
      <c r="CR265" s="519">
        <v>0</v>
      </c>
      <c r="CS265" s="519">
        <v>0</v>
      </c>
      <c r="CT265" s="519">
        <v>0</v>
      </c>
      <c r="CU265" s="519">
        <v>0</v>
      </c>
      <c r="CV265" s="519">
        <v>0</v>
      </c>
      <c r="CW265" s="519">
        <v>0</v>
      </c>
      <c r="CX265" s="519">
        <v>0</v>
      </c>
      <c r="CY265" s="519">
        <v>0</v>
      </c>
      <c r="CZ265" s="519">
        <v>0</v>
      </c>
      <c r="DA265" s="519">
        <v>0</v>
      </c>
      <c r="DB265" s="519">
        <v>0</v>
      </c>
      <c r="DC265" s="519">
        <v>0</v>
      </c>
      <c r="DD265" s="519">
        <v>0</v>
      </c>
      <c r="DE265" s="519">
        <v>0</v>
      </c>
      <c r="DF265" s="519">
        <v>0</v>
      </c>
      <c r="DG265" s="519">
        <v>0</v>
      </c>
      <c r="DH265" s="519">
        <v>0</v>
      </c>
      <c r="DI265" s="519">
        <v>0</v>
      </c>
      <c r="DJ265" s="519">
        <v>0</v>
      </c>
      <c r="DK265" s="519">
        <v>0</v>
      </c>
      <c r="DL265" s="519">
        <v>0</v>
      </c>
      <c r="DM265" s="519">
        <v>0</v>
      </c>
      <c r="DN265" s="519">
        <v>0</v>
      </c>
      <c r="DO265" s="519">
        <v>0</v>
      </c>
      <c r="DP265" s="519">
        <v>0</v>
      </c>
      <c r="DQ265" s="519">
        <v>0</v>
      </c>
      <c r="DR265" s="519">
        <v>0</v>
      </c>
      <c r="DS265" s="519">
        <v>0</v>
      </c>
      <c r="DT265" s="519">
        <v>0</v>
      </c>
      <c r="DU265" s="519">
        <v>0</v>
      </c>
      <c r="DV265" s="519">
        <v>0</v>
      </c>
      <c r="DW265" s="519">
        <v>0</v>
      </c>
      <c r="DX265" s="519">
        <v>0</v>
      </c>
      <c r="DY265" s="131"/>
      <c r="DZ265" s="337"/>
      <c r="EA265" s="519" t="s">
        <v>1062</v>
      </c>
      <c r="EB265" s="519" t="s">
        <v>1059</v>
      </c>
      <c r="EC265" s="519">
        <v>28</v>
      </c>
      <c r="ED265" s="521" t="str">
        <f t="shared" si="14"/>
        <v>SDN200128</v>
      </c>
      <c r="EE265" s="519">
        <v>10000</v>
      </c>
      <c r="EF265" s="519">
        <v>10000</v>
      </c>
      <c r="EG265" s="519">
        <v>10000</v>
      </c>
      <c r="EH265" s="519">
        <v>10000</v>
      </c>
      <c r="EI265" s="519">
        <v>10000</v>
      </c>
      <c r="EJ265" s="519">
        <v>10000</v>
      </c>
      <c r="EK265" s="519">
        <v>10000</v>
      </c>
      <c r="EL265" s="519">
        <v>10000</v>
      </c>
      <c r="EM265" s="519">
        <v>10000</v>
      </c>
      <c r="EN265" s="519">
        <v>10000</v>
      </c>
      <c r="EO265" s="519">
        <v>10000</v>
      </c>
      <c r="EP265" s="519">
        <v>10000</v>
      </c>
      <c r="EQ265" s="519">
        <v>10000</v>
      </c>
      <c r="ER265" s="519">
        <v>10000</v>
      </c>
      <c r="ES265" s="519">
        <v>10000</v>
      </c>
      <c r="ET265" s="519">
        <v>10000</v>
      </c>
      <c r="EU265" s="519">
        <v>10000</v>
      </c>
      <c r="EV265" s="519">
        <v>10000</v>
      </c>
      <c r="EW265" s="519">
        <v>10000</v>
      </c>
      <c r="EX265" s="519">
        <v>10000</v>
      </c>
      <c r="EY265" s="519">
        <v>10000</v>
      </c>
      <c r="EZ265" s="519">
        <v>10000</v>
      </c>
      <c r="FA265" s="519">
        <v>10000</v>
      </c>
      <c r="FB265" s="519">
        <v>10000</v>
      </c>
      <c r="FC265" s="519">
        <v>10000</v>
      </c>
      <c r="FD265" s="519">
        <v>10000</v>
      </c>
      <c r="FE265" s="519">
        <v>10000</v>
      </c>
      <c r="FF265" s="519">
        <v>10000</v>
      </c>
      <c r="FG265" s="519">
        <v>10000</v>
      </c>
      <c r="FH265" s="519">
        <v>10000</v>
      </c>
      <c r="FI265" s="519">
        <v>10000</v>
      </c>
      <c r="FJ265" s="519">
        <v>10000</v>
      </c>
      <c r="FK265" s="519">
        <v>10000</v>
      </c>
      <c r="FL265" s="519">
        <v>10000</v>
      </c>
      <c r="FM265" s="519">
        <v>10000</v>
      </c>
      <c r="FN265" s="519">
        <v>0</v>
      </c>
      <c r="FO265" s="519">
        <v>0</v>
      </c>
      <c r="FP265" s="519">
        <v>0</v>
      </c>
      <c r="FQ265" s="519">
        <v>0</v>
      </c>
      <c r="FR265" s="519">
        <v>0</v>
      </c>
      <c r="FS265" s="519">
        <v>0</v>
      </c>
      <c r="FT265" s="519">
        <v>0</v>
      </c>
      <c r="FU265" s="519">
        <v>0</v>
      </c>
      <c r="FV265" s="519">
        <v>0</v>
      </c>
      <c r="FW265" s="519">
        <v>0</v>
      </c>
      <c r="FX265" s="519">
        <v>0</v>
      </c>
      <c r="FY265" s="519">
        <v>0</v>
      </c>
      <c r="FZ265" s="519">
        <v>0</v>
      </c>
      <c r="GA265" s="519">
        <v>0</v>
      </c>
      <c r="GB265" s="519">
        <v>0</v>
      </c>
      <c r="GC265" s="519">
        <v>0</v>
      </c>
      <c r="GD265" s="519">
        <v>0</v>
      </c>
      <c r="GE265" s="519">
        <v>0</v>
      </c>
      <c r="GF265" s="519">
        <v>0</v>
      </c>
      <c r="GG265" s="519">
        <v>0</v>
      </c>
      <c r="GH265" s="519">
        <v>0</v>
      </c>
      <c r="GI265" s="519">
        <v>0</v>
      </c>
      <c r="GJ265" s="519">
        <v>0</v>
      </c>
      <c r="GK265" s="519">
        <v>0</v>
      </c>
      <c r="GL265" s="519">
        <v>0</v>
      </c>
      <c r="GM265" s="519">
        <v>0</v>
      </c>
      <c r="GN265" s="519">
        <v>0</v>
      </c>
      <c r="GO265" s="519">
        <v>0</v>
      </c>
      <c r="GP265" s="519">
        <v>0</v>
      </c>
      <c r="GQ265" s="519">
        <v>0</v>
      </c>
      <c r="GR265" s="519">
        <v>0</v>
      </c>
      <c r="GS265" s="519">
        <v>0</v>
      </c>
      <c r="GT265" s="519">
        <v>0</v>
      </c>
      <c r="GU265" s="519">
        <v>0</v>
      </c>
      <c r="GV265" s="519">
        <v>0</v>
      </c>
      <c r="GW265" s="519">
        <v>0</v>
      </c>
      <c r="GX265" s="519">
        <v>0</v>
      </c>
      <c r="GY265" s="519">
        <v>0</v>
      </c>
      <c r="GZ265" s="519">
        <v>0</v>
      </c>
      <c r="HA265" s="519">
        <v>0</v>
      </c>
      <c r="HB265" s="519">
        <v>0</v>
      </c>
      <c r="HC265" s="519">
        <v>0</v>
      </c>
      <c r="HD265" s="519">
        <v>0</v>
      </c>
      <c r="HE265" s="519">
        <v>0</v>
      </c>
      <c r="HF265" s="519">
        <v>0</v>
      </c>
      <c r="HG265" s="519">
        <v>0</v>
      </c>
      <c r="HH265" s="519">
        <v>0</v>
      </c>
      <c r="HI265" s="519">
        <v>0</v>
      </c>
      <c r="HJ265" s="519">
        <v>0</v>
      </c>
      <c r="HK265" s="519">
        <v>0</v>
      </c>
      <c r="HL265" s="519">
        <v>0</v>
      </c>
      <c r="HM265" s="519">
        <v>0</v>
      </c>
      <c r="HN265" s="519">
        <v>0</v>
      </c>
      <c r="HO265" s="519">
        <v>0</v>
      </c>
      <c r="HP265" s="519">
        <v>0</v>
      </c>
      <c r="HQ265" s="519">
        <v>0</v>
      </c>
      <c r="HR265" s="519">
        <v>0</v>
      </c>
      <c r="HS265" s="519">
        <v>0</v>
      </c>
      <c r="HT265" s="519">
        <v>0</v>
      </c>
      <c r="HU265" s="519">
        <v>0</v>
      </c>
      <c r="HV265" s="519">
        <v>0</v>
      </c>
      <c r="HW265" s="519">
        <v>0</v>
      </c>
      <c r="HX265" s="519">
        <v>0</v>
      </c>
      <c r="HY265" s="519">
        <v>0</v>
      </c>
      <c r="HZ265" s="519">
        <v>0</v>
      </c>
      <c r="IA265" s="519">
        <v>0</v>
      </c>
      <c r="IB265" s="519">
        <v>0</v>
      </c>
      <c r="IC265" s="519">
        <v>0</v>
      </c>
      <c r="ID265" s="519">
        <v>0</v>
      </c>
      <c r="IE265" s="519">
        <v>0</v>
      </c>
      <c r="IF265" s="519">
        <v>0</v>
      </c>
      <c r="IG265" s="519">
        <v>0</v>
      </c>
      <c r="IH265" s="519">
        <v>0</v>
      </c>
      <c r="II265" s="519">
        <v>0</v>
      </c>
      <c r="IJ265" s="519">
        <v>0</v>
      </c>
      <c r="IK265" s="519">
        <v>0</v>
      </c>
    </row>
    <row r="266" spans="1:245" hidden="1">
      <c r="A266" s="337"/>
      <c r="B266" s="519" t="s">
        <v>1058</v>
      </c>
      <c r="C266" s="519"/>
      <c r="D266" s="519"/>
      <c r="E266" s="519"/>
      <c r="F266" s="519">
        <v>1</v>
      </c>
      <c r="G266" s="519"/>
      <c r="H266" s="519">
        <v>26</v>
      </c>
      <c r="I266" s="519">
        <v>4</v>
      </c>
      <c r="J266" s="519" t="str">
        <f t="shared" si="15"/>
        <v>SDN10012604</v>
      </c>
      <c r="K266" s="519">
        <v>985</v>
      </c>
      <c r="M266" s="337"/>
      <c r="N266" s="519" t="s">
        <v>1062</v>
      </c>
      <c r="O266" s="519" t="s">
        <v>1059</v>
      </c>
      <c r="P266" s="519">
        <v>29</v>
      </c>
      <c r="Q266" s="183" t="str">
        <f t="shared" si="13"/>
        <v>SDN200129</v>
      </c>
      <c r="R266" s="519">
        <v>0</v>
      </c>
      <c r="S266" s="519">
        <v>0</v>
      </c>
      <c r="T266" s="519">
        <v>0</v>
      </c>
      <c r="U266" s="519">
        <v>0</v>
      </c>
      <c r="V266" s="519">
        <v>0</v>
      </c>
      <c r="W266" s="519">
        <v>0</v>
      </c>
      <c r="X266" s="519">
        <v>0</v>
      </c>
      <c r="Y266" s="519">
        <v>0</v>
      </c>
      <c r="Z266" s="519">
        <v>0</v>
      </c>
      <c r="AA266" s="519">
        <v>0</v>
      </c>
      <c r="AB266" s="519">
        <v>0</v>
      </c>
      <c r="AC266" s="519">
        <v>0</v>
      </c>
      <c r="AD266" s="519">
        <v>0</v>
      </c>
      <c r="AE266" s="519">
        <v>0</v>
      </c>
      <c r="AF266" s="519">
        <v>0</v>
      </c>
      <c r="AG266" s="519">
        <v>0</v>
      </c>
      <c r="AH266" s="519">
        <v>0</v>
      </c>
      <c r="AI266" s="519">
        <v>0</v>
      </c>
      <c r="AJ266" s="519">
        <v>0</v>
      </c>
      <c r="AK266" s="519">
        <v>0</v>
      </c>
      <c r="AL266" s="519">
        <v>0</v>
      </c>
      <c r="AM266" s="519">
        <v>0</v>
      </c>
      <c r="AN266" s="519">
        <v>0</v>
      </c>
      <c r="AO266" s="519">
        <v>0</v>
      </c>
      <c r="AP266" s="519">
        <v>0</v>
      </c>
      <c r="AQ266" s="519">
        <v>0</v>
      </c>
      <c r="AR266" s="519">
        <v>0</v>
      </c>
      <c r="AS266" s="519">
        <v>0</v>
      </c>
      <c r="AT266" s="519">
        <v>0</v>
      </c>
      <c r="AU266" s="519">
        <v>0</v>
      </c>
      <c r="AV266" s="519">
        <v>0</v>
      </c>
      <c r="AW266" s="519">
        <v>0</v>
      </c>
      <c r="AX266" s="519">
        <v>0</v>
      </c>
      <c r="AY266" s="519">
        <v>0</v>
      </c>
      <c r="AZ266" s="519">
        <v>10000</v>
      </c>
      <c r="BA266" s="519">
        <v>0</v>
      </c>
      <c r="BB266" s="519">
        <v>0</v>
      </c>
      <c r="BC266" s="519">
        <v>0</v>
      </c>
      <c r="BD266" s="519">
        <v>0</v>
      </c>
      <c r="BE266" s="519">
        <v>0</v>
      </c>
      <c r="BF266" s="519">
        <v>0</v>
      </c>
      <c r="BG266" s="519">
        <v>0</v>
      </c>
      <c r="BH266" s="519">
        <v>0</v>
      </c>
      <c r="BI266" s="519">
        <v>0</v>
      </c>
      <c r="BJ266" s="519">
        <v>0</v>
      </c>
      <c r="BK266" s="519">
        <v>0</v>
      </c>
      <c r="BL266" s="519">
        <v>0</v>
      </c>
      <c r="BM266" s="519">
        <v>0</v>
      </c>
      <c r="BN266" s="519">
        <v>0</v>
      </c>
      <c r="BO266" s="519">
        <v>0</v>
      </c>
      <c r="BP266" s="519">
        <v>0</v>
      </c>
      <c r="BQ266" s="519">
        <v>0</v>
      </c>
      <c r="BR266" s="519">
        <v>0</v>
      </c>
      <c r="BS266" s="519">
        <v>0</v>
      </c>
      <c r="BT266" s="519">
        <v>0</v>
      </c>
      <c r="BU266" s="519">
        <v>0</v>
      </c>
      <c r="BV266" s="519">
        <v>0</v>
      </c>
      <c r="BW266" s="519">
        <v>0</v>
      </c>
      <c r="BX266" s="519">
        <v>0</v>
      </c>
      <c r="BY266" s="519">
        <v>0</v>
      </c>
      <c r="BZ266" s="519">
        <v>0</v>
      </c>
      <c r="CA266" s="519">
        <v>0</v>
      </c>
      <c r="CB266" s="519">
        <v>0</v>
      </c>
      <c r="CC266" s="519">
        <v>0</v>
      </c>
      <c r="CD266" s="519">
        <v>0</v>
      </c>
      <c r="CE266" s="519">
        <v>0</v>
      </c>
      <c r="CF266" s="519">
        <v>0</v>
      </c>
      <c r="CG266" s="519">
        <v>0</v>
      </c>
      <c r="CH266" s="519">
        <v>0</v>
      </c>
      <c r="CI266" s="519">
        <v>0</v>
      </c>
      <c r="CJ266" s="519">
        <v>0</v>
      </c>
      <c r="CK266" s="519">
        <v>0</v>
      </c>
      <c r="CL266" s="519">
        <v>0</v>
      </c>
      <c r="CM266" s="519">
        <v>0</v>
      </c>
      <c r="CN266" s="519">
        <v>0</v>
      </c>
      <c r="CO266" s="519">
        <v>0</v>
      </c>
      <c r="CP266" s="519">
        <v>0</v>
      </c>
      <c r="CQ266" s="519">
        <v>0</v>
      </c>
      <c r="CR266" s="519">
        <v>0</v>
      </c>
      <c r="CS266" s="519">
        <v>0</v>
      </c>
      <c r="CT266" s="519">
        <v>0</v>
      </c>
      <c r="CU266" s="519">
        <v>0</v>
      </c>
      <c r="CV266" s="519">
        <v>0</v>
      </c>
      <c r="CW266" s="519">
        <v>0</v>
      </c>
      <c r="CX266" s="519">
        <v>0</v>
      </c>
      <c r="CY266" s="519">
        <v>0</v>
      </c>
      <c r="CZ266" s="519">
        <v>0</v>
      </c>
      <c r="DA266" s="519">
        <v>0</v>
      </c>
      <c r="DB266" s="519">
        <v>0</v>
      </c>
      <c r="DC266" s="519">
        <v>0</v>
      </c>
      <c r="DD266" s="519">
        <v>0</v>
      </c>
      <c r="DE266" s="519">
        <v>0</v>
      </c>
      <c r="DF266" s="519">
        <v>0</v>
      </c>
      <c r="DG266" s="519">
        <v>0</v>
      </c>
      <c r="DH266" s="519">
        <v>0</v>
      </c>
      <c r="DI266" s="519">
        <v>0</v>
      </c>
      <c r="DJ266" s="519">
        <v>0</v>
      </c>
      <c r="DK266" s="519">
        <v>0</v>
      </c>
      <c r="DL266" s="519">
        <v>0</v>
      </c>
      <c r="DM266" s="519">
        <v>0</v>
      </c>
      <c r="DN266" s="519">
        <v>0</v>
      </c>
      <c r="DO266" s="519">
        <v>0</v>
      </c>
      <c r="DP266" s="519">
        <v>0</v>
      </c>
      <c r="DQ266" s="519">
        <v>0</v>
      </c>
      <c r="DR266" s="519">
        <v>0</v>
      </c>
      <c r="DS266" s="519">
        <v>0</v>
      </c>
      <c r="DT266" s="519">
        <v>0</v>
      </c>
      <c r="DU266" s="519">
        <v>0</v>
      </c>
      <c r="DV266" s="519">
        <v>0</v>
      </c>
      <c r="DW266" s="519">
        <v>0</v>
      </c>
      <c r="DX266" s="519">
        <v>0</v>
      </c>
      <c r="DY266" s="131"/>
      <c r="DZ266" s="337"/>
      <c r="EA266" s="519" t="s">
        <v>1062</v>
      </c>
      <c r="EB266" s="519" t="s">
        <v>1059</v>
      </c>
      <c r="EC266" s="519">
        <v>29</v>
      </c>
      <c r="ED266" s="521" t="str">
        <f t="shared" si="14"/>
        <v>SDN200129</v>
      </c>
      <c r="EE266" s="519">
        <v>10000</v>
      </c>
      <c r="EF266" s="519">
        <v>10000</v>
      </c>
      <c r="EG266" s="519">
        <v>10000</v>
      </c>
      <c r="EH266" s="519">
        <v>10000</v>
      </c>
      <c r="EI266" s="519">
        <v>10000</v>
      </c>
      <c r="EJ266" s="519">
        <v>10000</v>
      </c>
      <c r="EK266" s="519">
        <v>10000</v>
      </c>
      <c r="EL266" s="519">
        <v>10000</v>
      </c>
      <c r="EM266" s="519">
        <v>10000</v>
      </c>
      <c r="EN266" s="519">
        <v>10000</v>
      </c>
      <c r="EO266" s="519">
        <v>10000</v>
      </c>
      <c r="EP266" s="519">
        <v>10000</v>
      </c>
      <c r="EQ266" s="519">
        <v>10000</v>
      </c>
      <c r="ER266" s="519">
        <v>10000</v>
      </c>
      <c r="ES266" s="519">
        <v>10000</v>
      </c>
      <c r="ET266" s="519">
        <v>10000</v>
      </c>
      <c r="EU266" s="519">
        <v>10000</v>
      </c>
      <c r="EV266" s="519">
        <v>10000</v>
      </c>
      <c r="EW266" s="519">
        <v>10000</v>
      </c>
      <c r="EX266" s="519">
        <v>10000</v>
      </c>
      <c r="EY266" s="519">
        <v>10000</v>
      </c>
      <c r="EZ266" s="519">
        <v>10000</v>
      </c>
      <c r="FA266" s="519">
        <v>10000</v>
      </c>
      <c r="FB266" s="519">
        <v>10000</v>
      </c>
      <c r="FC266" s="519">
        <v>10000</v>
      </c>
      <c r="FD266" s="519">
        <v>10000</v>
      </c>
      <c r="FE266" s="519">
        <v>10000</v>
      </c>
      <c r="FF266" s="519">
        <v>10000</v>
      </c>
      <c r="FG266" s="519">
        <v>10000</v>
      </c>
      <c r="FH266" s="519">
        <v>10000</v>
      </c>
      <c r="FI266" s="519">
        <v>10000</v>
      </c>
      <c r="FJ266" s="519">
        <v>10000</v>
      </c>
      <c r="FK266" s="519">
        <v>10000</v>
      </c>
      <c r="FL266" s="519">
        <v>10000</v>
      </c>
      <c r="FM266" s="519">
        <v>10000</v>
      </c>
      <c r="FN266" s="519">
        <v>0</v>
      </c>
      <c r="FO266" s="519">
        <v>0</v>
      </c>
      <c r="FP266" s="519">
        <v>0</v>
      </c>
      <c r="FQ266" s="519">
        <v>0</v>
      </c>
      <c r="FR266" s="519">
        <v>0</v>
      </c>
      <c r="FS266" s="519">
        <v>0</v>
      </c>
      <c r="FT266" s="519">
        <v>0</v>
      </c>
      <c r="FU266" s="519">
        <v>0</v>
      </c>
      <c r="FV266" s="519">
        <v>0</v>
      </c>
      <c r="FW266" s="519">
        <v>0</v>
      </c>
      <c r="FX266" s="519">
        <v>0</v>
      </c>
      <c r="FY266" s="519">
        <v>0</v>
      </c>
      <c r="FZ266" s="519">
        <v>0</v>
      </c>
      <c r="GA266" s="519">
        <v>0</v>
      </c>
      <c r="GB266" s="519">
        <v>0</v>
      </c>
      <c r="GC266" s="519">
        <v>0</v>
      </c>
      <c r="GD266" s="519">
        <v>0</v>
      </c>
      <c r="GE266" s="519">
        <v>0</v>
      </c>
      <c r="GF266" s="519">
        <v>0</v>
      </c>
      <c r="GG266" s="519">
        <v>0</v>
      </c>
      <c r="GH266" s="519">
        <v>0</v>
      </c>
      <c r="GI266" s="519">
        <v>0</v>
      </c>
      <c r="GJ266" s="519">
        <v>0</v>
      </c>
      <c r="GK266" s="519">
        <v>0</v>
      </c>
      <c r="GL266" s="519">
        <v>0</v>
      </c>
      <c r="GM266" s="519">
        <v>0</v>
      </c>
      <c r="GN266" s="519">
        <v>0</v>
      </c>
      <c r="GO266" s="519">
        <v>0</v>
      </c>
      <c r="GP266" s="519">
        <v>0</v>
      </c>
      <c r="GQ266" s="519">
        <v>0</v>
      </c>
      <c r="GR266" s="519">
        <v>0</v>
      </c>
      <c r="GS266" s="519">
        <v>0</v>
      </c>
      <c r="GT266" s="519">
        <v>0</v>
      </c>
      <c r="GU266" s="519">
        <v>0</v>
      </c>
      <c r="GV266" s="519">
        <v>0</v>
      </c>
      <c r="GW266" s="519">
        <v>0</v>
      </c>
      <c r="GX266" s="519">
        <v>0</v>
      </c>
      <c r="GY266" s="519">
        <v>0</v>
      </c>
      <c r="GZ266" s="519">
        <v>0</v>
      </c>
      <c r="HA266" s="519">
        <v>0</v>
      </c>
      <c r="HB266" s="519">
        <v>0</v>
      </c>
      <c r="HC266" s="519">
        <v>0</v>
      </c>
      <c r="HD266" s="519">
        <v>0</v>
      </c>
      <c r="HE266" s="519">
        <v>0</v>
      </c>
      <c r="HF266" s="519">
        <v>0</v>
      </c>
      <c r="HG266" s="519">
        <v>0</v>
      </c>
      <c r="HH266" s="519">
        <v>0</v>
      </c>
      <c r="HI266" s="519">
        <v>0</v>
      </c>
      <c r="HJ266" s="519">
        <v>0</v>
      </c>
      <c r="HK266" s="519">
        <v>0</v>
      </c>
      <c r="HL266" s="519">
        <v>0</v>
      </c>
      <c r="HM266" s="519">
        <v>0</v>
      </c>
      <c r="HN266" s="519">
        <v>0</v>
      </c>
      <c r="HO266" s="519">
        <v>0</v>
      </c>
      <c r="HP266" s="519">
        <v>0</v>
      </c>
      <c r="HQ266" s="519">
        <v>0</v>
      </c>
      <c r="HR266" s="519">
        <v>0</v>
      </c>
      <c r="HS266" s="519">
        <v>0</v>
      </c>
      <c r="HT266" s="519">
        <v>0</v>
      </c>
      <c r="HU266" s="519">
        <v>0</v>
      </c>
      <c r="HV266" s="519">
        <v>0</v>
      </c>
      <c r="HW266" s="519">
        <v>0</v>
      </c>
      <c r="HX266" s="519">
        <v>0</v>
      </c>
      <c r="HY266" s="519">
        <v>0</v>
      </c>
      <c r="HZ266" s="519">
        <v>0</v>
      </c>
      <c r="IA266" s="519">
        <v>0</v>
      </c>
      <c r="IB266" s="519">
        <v>0</v>
      </c>
      <c r="IC266" s="519">
        <v>0</v>
      </c>
      <c r="ID266" s="519">
        <v>0</v>
      </c>
      <c r="IE266" s="519">
        <v>0</v>
      </c>
      <c r="IF266" s="519">
        <v>0</v>
      </c>
      <c r="IG266" s="519">
        <v>0</v>
      </c>
      <c r="IH266" s="519">
        <v>0</v>
      </c>
      <c r="II266" s="519">
        <v>0</v>
      </c>
      <c r="IJ266" s="519">
        <v>0</v>
      </c>
      <c r="IK266" s="519">
        <v>0</v>
      </c>
    </row>
    <row r="267" spans="1:245" hidden="1">
      <c r="A267" s="337"/>
      <c r="B267" s="519" t="s">
        <v>1058</v>
      </c>
      <c r="C267" s="519"/>
      <c r="D267" s="519"/>
      <c r="E267" s="519"/>
      <c r="F267" s="519">
        <v>1</v>
      </c>
      <c r="G267" s="519"/>
      <c r="H267" s="519">
        <v>26</v>
      </c>
      <c r="I267" s="519">
        <v>5</v>
      </c>
      <c r="J267" s="519" t="str">
        <f t="shared" si="15"/>
        <v>SDN10012605</v>
      </c>
      <c r="K267" s="519">
        <v>985</v>
      </c>
      <c r="M267" s="337"/>
      <c r="N267" s="519" t="s">
        <v>1062</v>
      </c>
      <c r="O267" s="519" t="s">
        <v>1059</v>
      </c>
      <c r="P267" s="519">
        <v>30</v>
      </c>
      <c r="Q267" s="183" t="str">
        <f t="shared" si="13"/>
        <v>SDN200130</v>
      </c>
      <c r="R267" s="519">
        <v>0</v>
      </c>
      <c r="S267" s="519">
        <v>0</v>
      </c>
      <c r="T267" s="519">
        <v>0</v>
      </c>
      <c r="U267" s="519">
        <v>0</v>
      </c>
      <c r="V267" s="519">
        <v>0</v>
      </c>
      <c r="W267" s="519">
        <v>0</v>
      </c>
      <c r="X267" s="519">
        <v>0</v>
      </c>
      <c r="Y267" s="519">
        <v>0</v>
      </c>
      <c r="Z267" s="519">
        <v>0</v>
      </c>
      <c r="AA267" s="519">
        <v>0</v>
      </c>
      <c r="AB267" s="519">
        <v>0</v>
      </c>
      <c r="AC267" s="519">
        <v>0</v>
      </c>
      <c r="AD267" s="519">
        <v>0</v>
      </c>
      <c r="AE267" s="519">
        <v>0</v>
      </c>
      <c r="AF267" s="519">
        <v>0</v>
      </c>
      <c r="AG267" s="519">
        <v>0</v>
      </c>
      <c r="AH267" s="519">
        <v>0</v>
      </c>
      <c r="AI267" s="519">
        <v>0</v>
      </c>
      <c r="AJ267" s="519">
        <v>0</v>
      </c>
      <c r="AK267" s="519">
        <v>0</v>
      </c>
      <c r="AL267" s="519">
        <v>0</v>
      </c>
      <c r="AM267" s="519">
        <v>0</v>
      </c>
      <c r="AN267" s="519">
        <v>0</v>
      </c>
      <c r="AO267" s="519">
        <v>0</v>
      </c>
      <c r="AP267" s="519">
        <v>0</v>
      </c>
      <c r="AQ267" s="519">
        <v>0</v>
      </c>
      <c r="AR267" s="519">
        <v>0</v>
      </c>
      <c r="AS267" s="519">
        <v>0</v>
      </c>
      <c r="AT267" s="519">
        <v>0</v>
      </c>
      <c r="AU267" s="519">
        <v>0</v>
      </c>
      <c r="AV267" s="519">
        <v>0</v>
      </c>
      <c r="AW267" s="519">
        <v>0</v>
      </c>
      <c r="AX267" s="519">
        <v>0</v>
      </c>
      <c r="AY267" s="519">
        <v>0</v>
      </c>
      <c r="AZ267" s="519">
        <v>10000</v>
      </c>
      <c r="BA267" s="519">
        <v>0</v>
      </c>
      <c r="BB267" s="519">
        <v>0</v>
      </c>
      <c r="BC267" s="519">
        <v>0</v>
      </c>
      <c r="BD267" s="519">
        <v>0</v>
      </c>
      <c r="BE267" s="519">
        <v>0</v>
      </c>
      <c r="BF267" s="519">
        <v>0</v>
      </c>
      <c r="BG267" s="519">
        <v>0</v>
      </c>
      <c r="BH267" s="519">
        <v>0</v>
      </c>
      <c r="BI267" s="519">
        <v>0</v>
      </c>
      <c r="BJ267" s="519">
        <v>0</v>
      </c>
      <c r="BK267" s="519">
        <v>0</v>
      </c>
      <c r="BL267" s="519">
        <v>0</v>
      </c>
      <c r="BM267" s="519">
        <v>0</v>
      </c>
      <c r="BN267" s="519">
        <v>0</v>
      </c>
      <c r="BO267" s="519">
        <v>0</v>
      </c>
      <c r="BP267" s="519">
        <v>0</v>
      </c>
      <c r="BQ267" s="519">
        <v>0</v>
      </c>
      <c r="BR267" s="519">
        <v>0</v>
      </c>
      <c r="BS267" s="519">
        <v>0</v>
      </c>
      <c r="BT267" s="519">
        <v>0</v>
      </c>
      <c r="BU267" s="519">
        <v>0</v>
      </c>
      <c r="BV267" s="519">
        <v>0</v>
      </c>
      <c r="BW267" s="519">
        <v>0</v>
      </c>
      <c r="BX267" s="519">
        <v>0</v>
      </c>
      <c r="BY267" s="519">
        <v>0</v>
      </c>
      <c r="BZ267" s="519">
        <v>0</v>
      </c>
      <c r="CA267" s="519">
        <v>0</v>
      </c>
      <c r="CB267" s="519">
        <v>0</v>
      </c>
      <c r="CC267" s="519">
        <v>0</v>
      </c>
      <c r="CD267" s="519">
        <v>0</v>
      </c>
      <c r="CE267" s="519">
        <v>0</v>
      </c>
      <c r="CF267" s="519">
        <v>0</v>
      </c>
      <c r="CG267" s="519">
        <v>0</v>
      </c>
      <c r="CH267" s="519">
        <v>0</v>
      </c>
      <c r="CI267" s="519">
        <v>0</v>
      </c>
      <c r="CJ267" s="519">
        <v>0</v>
      </c>
      <c r="CK267" s="519">
        <v>0</v>
      </c>
      <c r="CL267" s="519">
        <v>0</v>
      </c>
      <c r="CM267" s="519">
        <v>0</v>
      </c>
      <c r="CN267" s="519">
        <v>0</v>
      </c>
      <c r="CO267" s="519">
        <v>0</v>
      </c>
      <c r="CP267" s="519">
        <v>0</v>
      </c>
      <c r="CQ267" s="519">
        <v>0</v>
      </c>
      <c r="CR267" s="519">
        <v>0</v>
      </c>
      <c r="CS267" s="519">
        <v>0</v>
      </c>
      <c r="CT267" s="519">
        <v>0</v>
      </c>
      <c r="CU267" s="519">
        <v>0</v>
      </c>
      <c r="CV267" s="519">
        <v>0</v>
      </c>
      <c r="CW267" s="519">
        <v>0</v>
      </c>
      <c r="CX267" s="519">
        <v>0</v>
      </c>
      <c r="CY267" s="519">
        <v>0</v>
      </c>
      <c r="CZ267" s="519">
        <v>0</v>
      </c>
      <c r="DA267" s="519">
        <v>0</v>
      </c>
      <c r="DB267" s="519">
        <v>0</v>
      </c>
      <c r="DC267" s="519">
        <v>0</v>
      </c>
      <c r="DD267" s="519">
        <v>0</v>
      </c>
      <c r="DE267" s="519">
        <v>0</v>
      </c>
      <c r="DF267" s="519">
        <v>0</v>
      </c>
      <c r="DG267" s="519">
        <v>0</v>
      </c>
      <c r="DH267" s="519">
        <v>0</v>
      </c>
      <c r="DI267" s="519">
        <v>0</v>
      </c>
      <c r="DJ267" s="519">
        <v>0</v>
      </c>
      <c r="DK267" s="519">
        <v>0</v>
      </c>
      <c r="DL267" s="519">
        <v>0</v>
      </c>
      <c r="DM267" s="519">
        <v>0</v>
      </c>
      <c r="DN267" s="519">
        <v>0</v>
      </c>
      <c r="DO267" s="519">
        <v>0</v>
      </c>
      <c r="DP267" s="519">
        <v>0</v>
      </c>
      <c r="DQ267" s="519">
        <v>0</v>
      </c>
      <c r="DR267" s="519">
        <v>0</v>
      </c>
      <c r="DS267" s="519">
        <v>0</v>
      </c>
      <c r="DT267" s="519">
        <v>0</v>
      </c>
      <c r="DU267" s="519">
        <v>0</v>
      </c>
      <c r="DV267" s="519">
        <v>0</v>
      </c>
      <c r="DW267" s="519">
        <v>0</v>
      </c>
      <c r="DX267" s="519">
        <v>0</v>
      </c>
      <c r="DY267" s="131"/>
      <c r="DZ267" s="337"/>
      <c r="EA267" s="519" t="s">
        <v>1062</v>
      </c>
      <c r="EB267" s="519" t="s">
        <v>1059</v>
      </c>
      <c r="EC267" s="519">
        <v>30</v>
      </c>
      <c r="ED267" s="521" t="str">
        <f t="shared" si="14"/>
        <v>SDN200130</v>
      </c>
      <c r="EE267" s="519">
        <v>10000</v>
      </c>
      <c r="EF267" s="519">
        <v>10000</v>
      </c>
      <c r="EG267" s="519">
        <v>10000</v>
      </c>
      <c r="EH267" s="519">
        <v>10000</v>
      </c>
      <c r="EI267" s="519">
        <v>10000</v>
      </c>
      <c r="EJ267" s="519">
        <v>10000</v>
      </c>
      <c r="EK267" s="519">
        <v>10000</v>
      </c>
      <c r="EL267" s="519">
        <v>10000</v>
      </c>
      <c r="EM267" s="519">
        <v>10000</v>
      </c>
      <c r="EN267" s="519">
        <v>10000</v>
      </c>
      <c r="EO267" s="519">
        <v>10000</v>
      </c>
      <c r="EP267" s="519">
        <v>10000</v>
      </c>
      <c r="EQ267" s="519">
        <v>10000</v>
      </c>
      <c r="ER267" s="519">
        <v>10000</v>
      </c>
      <c r="ES267" s="519">
        <v>10000</v>
      </c>
      <c r="ET267" s="519">
        <v>10000</v>
      </c>
      <c r="EU267" s="519">
        <v>10000</v>
      </c>
      <c r="EV267" s="519">
        <v>10000</v>
      </c>
      <c r="EW267" s="519">
        <v>10000</v>
      </c>
      <c r="EX267" s="519">
        <v>10000</v>
      </c>
      <c r="EY267" s="519">
        <v>10000</v>
      </c>
      <c r="EZ267" s="519">
        <v>10000</v>
      </c>
      <c r="FA267" s="519">
        <v>10000</v>
      </c>
      <c r="FB267" s="519">
        <v>10000</v>
      </c>
      <c r="FC267" s="519">
        <v>10000</v>
      </c>
      <c r="FD267" s="519">
        <v>10000</v>
      </c>
      <c r="FE267" s="519">
        <v>10000</v>
      </c>
      <c r="FF267" s="519">
        <v>10000</v>
      </c>
      <c r="FG267" s="519">
        <v>10000</v>
      </c>
      <c r="FH267" s="519">
        <v>10000</v>
      </c>
      <c r="FI267" s="519">
        <v>10000</v>
      </c>
      <c r="FJ267" s="519">
        <v>10000</v>
      </c>
      <c r="FK267" s="519">
        <v>10000</v>
      </c>
      <c r="FL267" s="519">
        <v>10000</v>
      </c>
      <c r="FM267" s="519">
        <v>10000</v>
      </c>
      <c r="FN267" s="519">
        <v>0</v>
      </c>
      <c r="FO267" s="519">
        <v>0</v>
      </c>
      <c r="FP267" s="519">
        <v>0</v>
      </c>
      <c r="FQ267" s="519">
        <v>0</v>
      </c>
      <c r="FR267" s="519">
        <v>0</v>
      </c>
      <c r="FS267" s="519">
        <v>0</v>
      </c>
      <c r="FT267" s="519">
        <v>0</v>
      </c>
      <c r="FU267" s="519">
        <v>0</v>
      </c>
      <c r="FV267" s="519">
        <v>0</v>
      </c>
      <c r="FW267" s="519">
        <v>0</v>
      </c>
      <c r="FX267" s="519">
        <v>0</v>
      </c>
      <c r="FY267" s="519">
        <v>0</v>
      </c>
      <c r="FZ267" s="519">
        <v>0</v>
      </c>
      <c r="GA267" s="519">
        <v>0</v>
      </c>
      <c r="GB267" s="519">
        <v>0</v>
      </c>
      <c r="GC267" s="519">
        <v>0</v>
      </c>
      <c r="GD267" s="519">
        <v>0</v>
      </c>
      <c r="GE267" s="519">
        <v>0</v>
      </c>
      <c r="GF267" s="519">
        <v>0</v>
      </c>
      <c r="GG267" s="519">
        <v>0</v>
      </c>
      <c r="GH267" s="519">
        <v>0</v>
      </c>
      <c r="GI267" s="519">
        <v>0</v>
      </c>
      <c r="GJ267" s="519">
        <v>0</v>
      </c>
      <c r="GK267" s="519">
        <v>0</v>
      </c>
      <c r="GL267" s="519">
        <v>0</v>
      </c>
      <c r="GM267" s="519">
        <v>0</v>
      </c>
      <c r="GN267" s="519">
        <v>0</v>
      </c>
      <c r="GO267" s="519">
        <v>0</v>
      </c>
      <c r="GP267" s="519">
        <v>0</v>
      </c>
      <c r="GQ267" s="519">
        <v>0</v>
      </c>
      <c r="GR267" s="519">
        <v>0</v>
      </c>
      <c r="GS267" s="519">
        <v>0</v>
      </c>
      <c r="GT267" s="519">
        <v>0</v>
      </c>
      <c r="GU267" s="519">
        <v>0</v>
      </c>
      <c r="GV267" s="519">
        <v>0</v>
      </c>
      <c r="GW267" s="519">
        <v>0</v>
      </c>
      <c r="GX267" s="519">
        <v>0</v>
      </c>
      <c r="GY267" s="519">
        <v>0</v>
      </c>
      <c r="GZ267" s="519">
        <v>0</v>
      </c>
      <c r="HA267" s="519">
        <v>0</v>
      </c>
      <c r="HB267" s="519">
        <v>0</v>
      </c>
      <c r="HC267" s="519">
        <v>0</v>
      </c>
      <c r="HD267" s="519">
        <v>0</v>
      </c>
      <c r="HE267" s="519">
        <v>0</v>
      </c>
      <c r="HF267" s="519">
        <v>0</v>
      </c>
      <c r="HG267" s="519">
        <v>0</v>
      </c>
      <c r="HH267" s="519">
        <v>0</v>
      </c>
      <c r="HI267" s="519">
        <v>0</v>
      </c>
      <c r="HJ267" s="519">
        <v>0</v>
      </c>
      <c r="HK267" s="519">
        <v>0</v>
      </c>
      <c r="HL267" s="519">
        <v>0</v>
      </c>
      <c r="HM267" s="519">
        <v>0</v>
      </c>
      <c r="HN267" s="519">
        <v>0</v>
      </c>
      <c r="HO267" s="519">
        <v>0</v>
      </c>
      <c r="HP267" s="519">
        <v>0</v>
      </c>
      <c r="HQ267" s="519">
        <v>0</v>
      </c>
      <c r="HR267" s="519">
        <v>0</v>
      </c>
      <c r="HS267" s="519">
        <v>0</v>
      </c>
      <c r="HT267" s="519">
        <v>0</v>
      </c>
      <c r="HU267" s="519">
        <v>0</v>
      </c>
      <c r="HV267" s="519">
        <v>0</v>
      </c>
      <c r="HW267" s="519">
        <v>0</v>
      </c>
      <c r="HX267" s="519">
        <v>0</v>
      </c>
      <c r="HY267" s="519">
        <v>0</v>
      </c>
      <c r="HZ267" s="519">
        <v>0</v>
      </c>
      <c r="IA267" s="519">
        <v>0</v>
      </c>
      <c r="IB267" s="519">
        <v>0</v>
      </c>
      <c r="IC267" s="519">
        <v>0</v>
      </c>
      <c r="ID267" s="519">
        <v>0</v>
      </c>
      <c r="IE267" s="519">
        <v>0</v>
      </c>
      <c r="IF267" s="519">
        <v>0</v>
      </c>
      <c r="IG267" s="519">
        <v>0</v>
      </c>
      <c r="IH267" s="519">
        <v>0</v>
      </c>
      <c r="II267" s="519">
        <v>0</v>
      </c>
      <c r="IJ267" s="519">
        <v>0</v>
      </c>
      <c r="IK267" s="519">
        <v>0</v>
      </c>
    </row>
    <row r="268" spans="1:245" hidden="1">
      <c r="A268" s="337"/>
      <c r="B268" s="519" t="s">
        <v>1058</v>
      </c>
      <c r="C268" s="519"/>
      <c r="D268" s="519"/>
      <c r="E268" s="519"/>
      <c r="F268" s="519">
        <v>1</v>
      </c>
      <c r="G268" s="519"/>
      <c r="H268" s="519">
        <v>26</v>
      </c>
      <c r="I268" s="519">
        <v>6</v>
      </c>
      <c r="J268" s="519" t="str">
        <f t="shared" si="15"/>
        <v>SDN10012606</v>
      </c>
      <c r="K268" s="519">
        <v>788</v>
      </c>
      <c r="M268" s="337"/>
      <c r="N268" s="519" t="s">
        <v>1062</v>
      </c>
      <c r="O268" s="519" t="s">
        <v>1059</v>
      </c>
      <c r="P268" s="519">
        <v>31</v>
      </c>
      <c r="Q268" s="183" t="str">
        <f t="shared" si="13"/>
        <v>SDN200131</v>
      </c>
      <c r="R268" s="519">
        <v>0</v>
      </c>
      <c r="S268" s="519">
        <v>0</v>
      </c>
      <c r="T268" s="519">
        <v>0</v>
      </c>
      <c r="U268" s="519">
        <v>0</v>
      </c>
      <c r="V268" s="519">
        <v>0</v>
      </c>
      <c r="W268" s="519">
        <v>0</v>
      </c>
      <c r="X268" s="519">
        <v>0</v>
      </c>
      <c r="Y268" s="519">
        <v>0</v>
      </c>
      <c r="Z268" s="519">
        <v>0</v>
      </c>
      <c r="AA268" s="519">
        <v>0</v>
      </c>
      <c r="AB268" s="519">
        <v>0</v>
      </c>
      <c r="AC268" s="519">
        <v>0</v>
      </c>
      <c r="AD268" s="519">
        <v>0</v>
      </c>
      <c r="AE268" s="519">
        <v>0</v>
      </c>
      <c r="AF268" s="519">
        <v>0</v>
      </c>
      <c r="AG268" s="519">
        <v>0</v>
      </c>
      <c r="AH268" s="519">
        <v>0</v>
      </c>
      <c r="AI268" s="519">
        <v>0</v>
      </c>
      <c r="AJ268" s="519">
        <v>0</v>
      </c>
      <c r="AK268" s="519">
        <v>0</v>
      </c>
      <c r="AL268" s="519">
        <v>0</v>
      </c>
      <c r="AM268" s="519">
        <v>0</v>
      </c>
      <c r="AN268" s="519">
        <v>0</v>
      </c>
      <c r="AO268" s="519">
        <v>0</v>
      </c>
      <c r="AP268" s="519">
        <v>0</v>
      </c>
      <c r="AQ268" s="519">
        <v>0</v>
      </c>
      <c r="AR268" s="519">
        <v>0</v>
      </c>
      <c r="AS268" s="519">
        <v>0</v>
      </c>
      <c r="AT268" s="519">
        <v>0</v>
      </c>
      <c r="AU268" s="519">
        <v>0</v>
      </c>
      <c r="AV268" s="519">
        <v>0</v>
      </c>
      <c r="AW268" s="519">
        <v>0</v>
      </c>
      <c r="AX268" s="519">
        <v>0</v>
      </c>
      <c r="AY268" s="519">
        <v>0</v>
      </c>
      <c r="AZ268" s="519">
        <v>10000</v>
      </c>
      <c r="BA268" s="519">
        <v>0</v>
      </c>
      <c r="BB268" s="519">
        <v>0</v>
      </c>
      <c r="BC268" s="519">
        <v>0</v>
      </c>
      <c r="BD268" s="519">
        <v>0</v>
      </c>
      <c r="BE268" s="519">
        <v>0</v>
      </c>
      <c r="BF268" s="519">
        <v>0</v>
      </c>
      <c r="BG268" s="519">
        <v>0</v>
      </c>
      <c r="BH268" s="519">
        <v>0</v>
      </c>
      <c r="BI268" s="519">
        <v>0</v>
      </c>
      <c r="BJ268" s="519">
        <v>0</v>
      </c>
      <c r="BK268" s="519">
        <v>0</v>
      </c>
      <c r="BL268" s="519">
        <v>0</v>
      </c>
      <c r="BM268" s="519">
        <v>0</v>
      </c>
      <c r="BN268" s="519">
        <v>0</v>
      </c>
      <c r="BO268" s="519">
        <v>0</v>
      </c>
      <c r="BP268" s="519">
        <v>0</v>
      </c>
      <c r="BQ268" s="519">
        <v>0</v>
      </c>
      <c r="BR268" s="519">
        <v>0</v>
      </c>
      <c r="BS268" s="519">
        <v>0</v>
      </c>
      <c r="BT268" s="519">
        <v>0</v>
      </c>
      <c r="BU268" s="519">
        <v>0</v>
      </c>
      <c r="BV268" s="519">
        <v>0</v>
      </c>
      <c r="BW268" s="519">
        <v>0</v>
      </c>
      <c r="BX268" s="519">
        <v>0</v>
      </c>
      <c r="BY268" s="519">
        <v>0</v>
      </c>
      <c r="BZ268" s="519">
        <v>0</v>
      </c>
      <c r="CA268" s="519">
        <v>0</v>
      </c>
      <c r="CB268" s="519">
        <v>0</v>
      </c>
      <c r="CC268" s="519">
        <v>0</v>
      </c>
      <c r="CD268" s="519">
        <v>0</v>
      </c>
      <c r="CE268" s="519">
        <v>0</v>
      </c>
      <c r="CF268" s="519">
        <v>0</v>
      </c>
      <c r="CG268" s="519">
        <v>0</v>
      </c>
      <c r="CH268" s="519">
        <v>0</v>
      </c>
      <c r="CI268" s="519">
        <v>0</v>
      </c>
      <c r="CJ268" s="519">
        <v>0</v>
      </c>
      <c r="CK268" s="519">
        <v>0</v>
      </c>
      <c r="CL268" s="519">
        <v>0</v>
      </c>
      <c r="CM268" s="519">
        <v>0</v>
      </c>
      <c r="CN268" s="519">
        <v>0</v>
      </c>
      <c r="CO268" s="519">
        <v>0</v>
      </c>
      <c r="CP268" s="519">
        <v>0</v>
      </c>
      <c r="CQ268" s="519">
        <v>0</v>
      </c>
      <c r="CR268" s="519">
        <v>0</v>
      </c>
      <c r="CS268" s="519">
        <v>0</v>
      </c>
      <c r="CT268" s="519">
        <v>0</v>
      </c>
      <c r="CU268" s="519">
        <v>0</v>
      </c>
      <c r="CV268" s="519">
        <v>0</v>
      </c>
      <c r="CW268" s="519">
        <v>0</v>
      </c>
      <c r="CX268" s="519">
        <v>0</v>
      </c>
      <c r="CY268" s="519">
        <v>0</v>
      </c>
      <c r="CZ268" s="519">
        <v>0</v>
      </c>
      <c r="DA268" s="519">
        <v>0</v>
      </c>
      <c r="DB268" s="519">
        <v>0</v>
      </c>
      <c r="DC268" s="519">
        <v>0</v>
      </c>
      <c r="DD268" s="519">
        <v>0</v>
      </c>
      <c r="DE268" s="519">
        <v>0</v>
      </c>
      <c r="DF268" s="519">
        <v>0</v>
      </c>
      <c r="DG268" s="519">
        <v>0</v>
      </c>
      <c r="DH268" s="519">
        <v>0</v>
      </c>
      <c r="DI268" s="519">
        <v>0</v>
      </c>
      <c r="DJ268" s="519">
        <v>0</v>
      </c>
      <c r="DK268" s="519">
        <v>0</v>
      </c>
      <c r="DL268" s="519">
        <v>0</v>
      </c>
      <c r="DM268" s="519">
        <v>0</v>
      </c>
      <c r="DN268" s="519">
        <v>0</v>
      </c>
      <c r="DO268" s="519">
        <v>0</v>
      </c>
      <c r="DP268" s="519">
        <v>0</v>
      </c>
      <c r="DQ268" s="519">
        <v>0</v>
      </c>
      <c r="DR268" s="519">
        <v>0</v>
      </c>
      <c r="DS268" s="519">
        <v>0</v>
      </c>
      <c r="DT268" s="519">
        <v>0</v>
      </c>
      <c r="DU268" s="519">
        <v>0</v>
      </c>
      <c r="DV268" s="519">
        <v>0</v>
      </c>
      <c r="DW268" s="519">
        <v>0</v>
      </c>
      <c r="DX268" s="519">
        <v>0</v>
      </c>
      <c r="DY268" s="131"/>
      <c r="DZ268" s="337"/>
      <c r="EA268" s="519" t="s">
        <v>1062</v>
      </c>
      <c r="EB268" s="519" t="s">
        <v>1059</v>
      </c>
      <c r="EC268" s="519">
        <v>31</v>
      </c>
      <c r="ED268" s="521" t="str">
        <f t="shared" si="14"/>
        <v>SDN200131</v>
      </c>
      <c r="EE268" s="519">
        <v>10000</v>
      </c>
      <c r="EF268" s="519">
        <v>10000</v>
      </c>
      <c r="EG268" s="519">
        <v>10000</v>
      </c>
      <c r="EH268" s="519">
        <v>10000</v>
      </c>
      <c r="EI268" s="519">
        <v>10000</v>
      </c>
      <c r="EJ268" s="519">
        <v>10000</v>
      </c>
      <c r="EK268" s="519">
        <v>10000</v>
      </c>
      <c r="EL268" s="519">
        <v>10000</v>
      </c>
      <c r="EM268" s="519">
        <v>10000</v>
      </c>
      <c r="EN268" s="519">
        <v>10000</v>
      </c>
      <c r="EO268" s="519">
        <v>10000</v>
      </c>
      <c r="EP268" s="519">
        <v>10000</v>
      </c>
      <c r="EQ268" s="519">
        <v>10000</v>
      </c>
      <c r="ER268" s="519">
        <v>10000</v>
      </c>
      <c r="ES268" s="519">
        <v>10000</v>
      </c>
      <c r="ET268" s="519">
        <v>10000</v>
      </c>
      <c r="EU268" s="519">
        <v>10000</v>
      </c>
      <c r="EV268" s="519">
        <v>10000</v>
      </c>
      <c r="EW268" s="519">
        <v>10000</v>
      </c>
      <c r="EX268" s="519">
        <v>10000</v>
      </c>
      <c r="EY268" s="519">
        <v>10000</v>
      </c>
      <c r="EZ268" s="519">
        <v>10000</v>
      </c>
      <c r="FA268" s="519">
        <v>10000</v>
      </c>
      <c r="FB268" s="519">
        <v>10000</v>
      </c>
      <c r="FC268" s="519">
        <v>10000</v>
      </c>
      <c r="FD268" s="519">
        <v>10000</v>
      </c>
      <c r="FE268" s="519">
        <v>10000</v>
      </c>
      <c r="FF268" s="519">
        <v>10000</v>
      </c>
      <c r="FG268" s="519">
        <v>10000</v>
      </c>
      <c r="FH268" s="519">
        <v>10000</v>
      </c>
      <c r="FI268" s="519">
        <v>10000</v>
      </c>
      <c r="FJ268" s="519">
        <v>10000</v>
      </c>
      <c r="FK268" s="519">
        <v>10000</v>
      </c>
      <c r="FL268" s="519">
        <v>10000</v>
      </c>
      <c r="FM268" s="519">
        <v>10000</v>
      </c>
      <c r="FN268" s="519">
        <v>0</v>
      </c>
      <c r="FO268" s="519">
        <v>0</v>
      </c>
      <c r="FP268" s="519">
        <v>0</v>
      </c>
      <c r="FQ268" s="519">
        <v>0</v>
      </c>
      <c r="FR268" s="519">
        <v>0</v>
      </c>
      <c r="FS268" s="519">
        <v>0</v>
      </c>
      <c r="FT268" s="519">
        <v>0</v>
      </c>
      <c r="FU268" s="519">
        <v>0</v>
      </c>
      <c r="FV268" s="519">
        <v>0</v>
      </c>
      <c r="FW268" s="519">
        <v>0</v>
      </c>
      <c r="FX268" s="519">
        <v>0</v>
      </c>
      <c r="FY268" s="519">
        <v>0</v>
      </c>
      <c r="FZ268" s="519">
        <v>0</v>
      </c>
      <c r="GA268" s="519">
        <v>0</v>
      </c>
      <c r="GB268" s="519">
        <v>0</v>
      </c>
      <c r="GC268" s="519">
        <v>0</v>
      </c>
      <c r="GD268" s="519">
        <v>0</v>
      </c>
      <c r="GE268" s="519">
        <v>0</v>
      </c>
      <c r="GF268" s="519">
        <v>0</v>
      </c>
      <c r="GG268" s="519">
        <v>0</v>
      </c>
      <c r="GH268" s="519">
        <v>0</v>
      </c>
      <c r="GI268" s="519">
        <v>0</v>
      </c>
      <c r="GJ268" s="519">
        <v>0</v>
      </c>
      <c r="GK268" s="519">
        <v>0</v>
      </c>
      <c r="GL268" s="519">
        <v>0</v>
      </c>
      <c r="GM268" s="519">
        <v>0</v>
      </c>
      <c r="GN268" s="519">
        <v>0</v>
      </c>
      <c r="GO268" s="519">
        <v>0</v>
      </c>
      <c r="GP268" s="519">
        <v>0</v>
      </c>
      <c r="GQ268" s="519">
        <v>0</v>
      </c>
      <c r="GR268" s="519">
        <v>0</v>
      </c>
      <c r="GS268" s="519">
        <v>0</v>
      </c>
      <c r="GT268" s="519">
        <v>0</v>
      </c>
      <c r="GU268" s="519">
        <v>0</v>
      </c>
      <c r="GV268" s="519">
        <v>0</v>
      </c>
      <c r="GW268" s="519">
        <v>0</v>
      </c>
      <c r="GX268" s="519">
        <v>0</v>
      </c>
      <c r="GY268" s="519">
        <v>0</v>
      </c>
      <c r="GZ268" s="519">
        <v>0</v>
      </c>
      <c r="HA268" s="519">
        <v>0</v>
      </c>
      <c r="HB268" s="519">
        <v>0</v>
      </c>
      <c r="HC268" s="519">
        <v>0</v>
      </c>
      <c r="HD268" s="519">
        <v>0</v>
      </c>
      <c r="HE268" s="519">
        <v>0</v>
      </c>
      <c r="HF268" s="519">
        <v>0</v>
      </c>
      <c r="HG268" s="519">
        <v>0</v>
      </c>
      <c r="HH268" s="519">
        <v>0</v>
      </c>
      <c r="HI268" s="519">
        <v>0</v>
      </c>
      <c r="HJ268" s="519">
        <v>0</v>
      </c>
      <c r="HK268" s="519">
        <v>0</v>
      </c>
      <c r="HL268" s="519">
        <v>0</v>
      </c>
      <c r="HM268" s="519">
        <v>0</v>
      </c>
      <c r="HN268" s="519">
        <v>0</v>
      </c>
      <c r="HO268" s="519">
        <v>0</v>
      </c>
      <c r="HP268" s="519">
        <v>0</v>
      </c>
      <c r="HQ268" s="519">
        <v>0</v>
      </c>
      <c r="HR268" s="519">
        <v>0</v>
      </c>
      <c r="HS268" s="519">
        <v>0</v>
      </c>
      <c r="HT268" s="519">
        <v>0</v>
      </c>
      <c r="HU268" s="519">
        <v>0</v>
      </c>
      <c r="HV268" s="519">
        <v>0</v>
      </c>
      <c r="HW268" s="519">
        <v>0</v>
      </c>
      <c r="HX268" s="519">
        <v>0</v>
      </c>
      <c r="HY268" s="519">
        <v>0</v>
      </c>
      <c r="HZ268" s="519">
        <v>0</v>
      </c>
      <c r="IA268" s="519">
        <v>0</v>
      </c>
      <c r="IB268" s="519">
        <v>0</v>
      </c>
      <c r="IC268" s="519">
        <v>0</v>
      </c>
      <c r="ID268" s="519">
        <v>0</v>
      </c>
      <c r="IE268" s="519">
        <v>0</v>
      </c>
      <c r="IF268" s="519">
        <v>0</v>
      </c>
      <c r="IG268" s="519">
        <v>0</v>
      </c>
      <c r="IH268" s="519">
        <v>0</v>
      </c>
      <c r="II268" s="519">
        <v>0</v>
      </c>
      <c r="IJ268" s="519">
        <v>0</v>
      </c>
      <c r="IK268" s="519">
        <v>0</v>
      </c>
    </row>
    <row r="269" spans="1:245" hidden="1">
      <c r="A269" s="337"/>
      <c r="B269" s="519" t="s">
        <v>1058</v>
      </c>
      <c r="C269" s="519"/>
      <c r="D269" s="519"/>
      <c r="E269" s="519"/>
      <c r="F269" s="519">
        <v>1</v>
      </c>
      <c r="G269" s="519"/>
      <c r="H269" s="519">
        <v>26</v>
      </c>
      <c r="I269" s="519">
        <v>7</v>
      </c>
      <c r="J269" s="519" t="str">
        <f t="shared" si="15"/>
        <v>SDN10012607</v>
      </c>
      <c r="K269" s="519">
        <v>788</v>
      </c>
      <c r="M269" s="337"/>
      <c r="N269" s="519" t="s">
        <v>1062</v>
      </c>
      <c r="O269" s="519" t="s">
        <v>1059</v>
      </c>
      <c r="P269" s="519">
        <v>32</v>
      </c>
      <c r="Q269" s="183" t="str">
        <f t="shared" si="13"/>
        <v>SDN200132</v>
      </c>
      <c r="R269" s="519">
        <v>0</v>
      </c>
      <c r="S269" s="519">
        <v>0</v>
      </c>
      <c r="T269" s="519">
        <v>0</v>
      </c>
      <c r="U269" s="519">
        <v>0</v>
      </c>
      <c r="V269" s="519">
        <v>0</v>
      </c>
      <c r="W269" s="519">
        <v>0</v>
      </c>
      <c r="X269" s="519">
        <v>0</v>
      </c>
      <c r="Y269" s="519">
        <v>0</v>
      </c>
      <c r="Z269" s="519">
        <v>0</v>
      </c>
      <c r="AA269" s="519">
        <v>0</v>
      </c>
      <c r="AB269" s="519">
        <v>0</v>
      </c>
      <c r="AC269" s="519">
        <v>0</v>
      </c>
      <c r="AD269" s="519">
        <v>0</v>
      </c>
      <c r="AE269" s="519">
        <v>0</v>
      </c>
      <c r="AF269" s="519">
        <v>0</v>
      </c>
      <c r="AG269" s="519">
        <v>0</v>
      </c>
      <c r="AH269" s="519">
        <v>0</v>
      </c>
      <c r="AI269" s="519">
        <v>0</v>
      </c>
      <c r="AJ269" s="519">
        <v>0</v>
      </c>
      <c r="AK269" s="519">
        <v>0</v>
      </c>
      <c r="AL269" s="519">
        <v>0</v>
      </c>
      <c r="AM269" s="519">
        <v>0</v>
      </c>
      <c r="AN269" s="519">
        <v>0</v>
      </c>
      <c r="AO269" s="519">
        <v>0</v>
      </c>
      <c r="AP269" s="519">
        <v>0</v>
      </c>
      <c r="AQ269" s="519">
        <v>0</v>
      </c>
      <c r="AR269" s="519">
        <v>0</v>
      </c>
      <c r="AS269" s="519">
        <v>0</v>
      </c>
      <c r="AT269" s="519">
        <v>0</v>
      </c>
      <c r="AU269" s="519">
        <v>0</v>
      </c>
      <c r="AV269" s="519">
        <v>0</v>
      </c>
      <c r="AW269" s="519">
        <v>0</v>
      </c>
      <c r="AX269" s="519">
        <v>0</v>
      </c>
      <c r="AY269" s="519">
        <v>0</v>
      </c>
      <c r="AZ269" s="519">
        <v>10000</v>
      </c>
      <c r="BA269" s="519">
        <v>0</v>
      </c>
      <c r="BB269" s="519">
        <v>0</v>
      </c>
      <c r="BC269" s="519">
        <v>0</v>
      </c>
      <c r="BD269" s="519">
        <v>0</v>
      </c>
      <c r="BE269" s="519">
        <v>0</v>
      </c>
      <c r="BF269" s="519">
        <v>0</v>
      </c>
      <c r="BG269" s="519">
        <v>0</v>
      </c>
      <c r="BH269" s="519">
        <v>0</v>
      </c>
      <c r="BI269" s="519">
        <v>0</v>
      </c>
      <c r="BJ269" s="519">
        <v>0</v>
      </c>
      <c r="BK269" s="519">
        <v>0</v>
      </c>
      <c r="BL269" s="519">
        <v>0</v>
      </c>
      <c r="BM269" s="519">
        <v>0</v>
      </c>
      <c r="BN269" s="519">
        <v>0</v>
      </c>
      <c r="BO269" s="519">
        <v>0</v>
      </c>
      <c r="BP269" s="519">
        <v>0</v>
      </c>
      <c r="BQ269" s="519">
        <v>0</v>
      </c>
      <c r="BR269" s="519">
        <v>0</v>
      </c>
      <c r="BS269" s="519">
        <v>0</v>
      </c>
      <c r="BT269" s="519">
        <v>0</v>
      </c>
      <c r="BU269" s="519">
        <v>0</v>
      </c>
      <c r="BV269" s="519">
        <v>0</v>
      </c>
      <c r="BW269" s="519">
        <v>0</v>
      </c>
      <c r="BX269" s="519">
        <v>0</v>
      </c>
      <c r="BY269" s="519">
        <v>0</v>
      </c>
      <c r="BZ269" s="519">
        <v>0</v>
      </c>
      <c r="CA269" s="519">
        <v>0</v>
      </c>
      <c r="CB269" s="519">
        <v>0</v>
      </c>
      <c r="CC269" s="519">
        <v>0</v>
      </c>
      <c r="CD269" s="519">
        <v>0</v>
      </c>
      <c r="CE269" s="519">
        <v>0</v>
      </c>
      <c r="CF269" s="519">
        <v>0</v>
      </c>
      <c r="CG269" s="519">
        <v>0</v>
      </c>
      <c r="CH269" s="519">
        <v>0</v>
      </c>
      <c r="CI269" s="519">
        <v>0</v>
      </c>
      <c r="CJ269" s="519">
        <v>0</v>
      </c>
      <c r="CK269" s="519">
        <v>0</v>
      </c>
      <c r="CL269" s="519">
        <v>0</v>
      </c>
      <c r="CM269" s="519">
        <v>0</v>
      </c>
      <c r="CN269" s="519">
        <v>0</v>
      </c>
      <c r="CO269" s="519">
        <v>0</v>
      </c>
      <c r="CP269" s="519">
        <v>0</v>
      </c>
      <c r="CQ269" s="519">
        <v>0</v>
      </c>
      <c r="CR269" s="519">
        <v>0</v>
      </c>
      <c r="CS269" s="519">
        <v>0</v>
      </c>
      <c r="CT269" s="519">
        <v>0</v>
      </c>
      <c r="CU269" s="519">
        <v>0</v>
      </c>
      <c r="CV269" s="519">
        <v>0</v>
      </c>
      <c r="CW269" s="519">
        <v>0</v>
      </c>
      <c r="CX269" s="519">
        <v>0</v>
      </c>
      <c r="CY269" s="519">
        <v>0</v>
      </c>
      <c r="CZ269" s="519">
        <v>0</v>
      </c>
      <c r="DA269" s="519">
        <v>0</v>
      </c>
      <c r="DB269" s="519">
        <v>0</v>
      </c>
      <c r="DC269" s="519">
        <v>0</v>
      </c>
      <c r="DD269" s="519">
        <v>0</v>
      </c>
      <c r="DE269" s="519">
        <v>0</v>
      </c>
      <c r="DF269" s="519">
        <v>0</v>
      </c>
      <c r="DG269" s="519">
        <v>0</v>
      </c>
      <c r="DH269" s="519">
        <v>0</v>
      </c>
      <c r="DI269" s="519">
        <v>0</v>
      </c>
      <c r="DJ269" s="519">
        <v>0</v>
      </c>
      <c r="DK269" s="519">
        <v>0</v>
      </c>
      <c r="DL269" s="519">
        <v>0</v>
      </c>
      <c r="DM269" s="519">
        <v>0</v>
      </c>
      <c r="DN269" s="519">
        <v>0</v>
      </c>
      <c r="DO269" s="519">
        <v>0</v>
      </c>
      <c r="DP269" s="519">
        <v>0</v>
      </c>
      <c r="DQ269" s="519">
        <v>0</v>
      </c>
      <c r="DR269" s="519">
        <v>0</v>
      </c>
      <c r="DS269" s="519">
        <v>0</v>
      </c>
      <c r="DT269" s="519">
        <v>0</v>
      </c>
      <c r="DU269" s="519">
        <v>0</v>
      </c>
      <c r="DV269" s="519">
        <v>0</v>
      </c>
      <c r="DW269" s="519">
        <v>0</v>
      </c>
      <c r="DX269" s="519">
        <v>0</v>
      </c>
      <c r="DY269" s="131"/>
      <c r="DZ269" s="337"/>
      <c r="EA269" s="519" t="s">
        <v>1062</v>
      </c>
      <c r="EB269" s="519" t="s">
        <v>1059</v>
      </c>
      <c r="EC269" s="519">
        <v>32</v>
      </c>
      <c r="ED269" s="521" t="str">
        <f t="shared" si="14"/>
        <v>SDN200132</v>
      </c>
      <c r="EE269" s="519">
        <v>10000</v>
      </c>
      <c r="EF269" s="519">
        <v>10000</v>
      </c>
      <c r="EG269" s="519">
        <v>10000</v>
      </c>
      <c r="EH269" s="519">
        <v>10000</v>
      </c>
      <c r="EI269" s="519">
        <v>10000</v>
      </c>
      <c r="EJ269" s="519">
        <v>10000</v>
      </c>
      <c r="EK269" s="519">
        <v>10000</v>
      </c>
      <c r="EL269" s="519">
        <v>10000</v>
      </c>
      <c r="EM269" s="519">
        <v>10000</v>
      </c>
      <c r="EN269" s="519">
        <v>10000</v>
      </c>
      <c r="EO269" s="519">
        <v>10000</v>
      </c>
      <c r="EP269" s="519">
        <v>10000</v>
      </c>
      <c r="EQ269" s="519">
        <v>10000</v>
      </c>
      <c r="ER269" s="519">
        <v>10000</v>
      </c>
      <c r="ES269" s="519">
        <v>10000</v>
      </c>
      <c r="ET269" s="519">
        <v>10000</v>
      </c>
      <c r="EU269" s="519">
        <v>10000</v>
      </c>
      <c r="EV269" s="519">
        <v>10000</v>
      </c>
      <c r="EW269" s="519">
        <v>10000</v>
      </c>
      <c r="EX269" s="519">
        <v>10000</v>
      </c>
      <c r="EY269" s="519">
        <v>10000</v>
      </c>
      <c r="EZ269" s="519">
        <v>10000</v>
      </c>
      <c r="FA269" s="519">
        <v>10000</v>
      </c>
      <c r="FB269" s="519">
        <v>10000</v>
      </c>
      <c r="FC269" s="519">
        <v>10000</v>
      </c>
      <c r="FD269" s="519">
        <v>10000</v>
      </c>
      <c r="FE269" s="519">
        <v>10000</v>
      </c>
      <c r="FF269" s="519">
        <v>10000</v>
      </c>
      <c r="FG269" s="519">
        <v>10000</v>
      </c>
      <c r="FH269" s="519">
        <v>10000</v>
      </c>
      <c r="FI269" s="519">
        <v>10000</v>
      </c>
      <c r="FJ269" s="519">
        <v>10000</v>
      </c>
      <c r="FK269" s="519">
        <v>10000</v>
      </c>
      <c r="FL269" s="519">
        <v>10000</v>
      </c>
      <c r="FM269" s="519">
        <v>10000</v>
      </c>
      <c r="FN269" s="519">
        <v>0</v>
      </c>
      <c r="FO269" s="519">
        <v>0</v>
      </c>
      <c r="FP269" s="519">
        <v>0</v>
      </c>
      <c r="FQ269" s="519">
        <v>0</v>
      </c>
      <c r="FR269" s="519">
        <v>0</v>
      </c>
      <c r="FS269" s="519">
        <v>0</v>
      </c>
      <c r="FT269" s="519">
        <v>0</v>
      </c>
      <c r="FU269" s="519">
        <v>0</v>
      </c>
      <c r="FV269" s="519">
        <v>0</v>
      </c>
      <c r="FW269" s="519">
        <v>0</v>
      </c>
      <c r="FX269" s="519">
        <v>0</v>
      </c>
      <c r="FY269" s="519">
        <v>0</v>
      </c>
      <c r="FZ269" s="519">
        <v>0</v>
      </c>
      <c r="GA269" s="519">
        <v>0</v>
      </c>
      <c r="GB269" s="519">
        <v>0</v>
      </c>
      <c r="GC269" s="519">
        <v>0</v>
      </c>
      <c r="GD269" s="519">
        <v>0</v>
      </c>
      <c r="GE269" s="519">
        <v>0</v>
      </c>
      <c r="GF269" s="519">
        <v>0</v>
      </c>
      <c r="GG269" s="519">
        <v>0</v>
      </c>
      <c r="GH269" s="519">
        <v>0</v>
      </c>
      <c r="GI269" s="519">
        <v>0</v>
      </c>
      <c r="GJ269" s="519">
        <v>0</v>
      </c>
      <c r="GK269" s="519">
        <v>0</v>
      </c>
      <c r="GL269" s="519">
        <v>0</v>
      </c>
      <c r="GM269" s="519">
        <v>0</v>
      </c>
      <c r="GN269" s="519">
        <v>0</v>
      </c>
      <c r="GO269" s="519">
        <v>0</v>
      </c>
      <c r="GP269" s="519">
        <v>0</v>
      </c>
      <c r="GQ269" s="519">
        <v>0</v>
      </c>
      <c r="GR269" s="519">
        <v>0</v>
      </c>
      <c r="GS269" s="519">
        <v>0</v>
      </c>
      <c r="GT269" s="519">
        <v>0</v>
      </c>
      <c r="GU269" s="519">
        <v>0</v>
      </c>
      <c r="GV269" s="519">
        <v>0</v>
      </c>
      <c r="GW269" s="519">
        <v>0</v>
      </c>
      <c r="GX269" s="519">
        <v>0</v>
      </c>
      <c r="GY269" s="519">
        <v>0</v>
      </c>
      <c r="GZ269" s="519">
        <v>0</v>
      </c>
      <c r="HA269" s="519">
        <v>0</v>
      </c>
      <c r="HB269" s="519">
        <v>0</v>
      </c>
      <c r="HC269" s="519">
        <v>0</v>
      </c>
      <c r="HD269" s="519">
        <v>0</v>
      </c>
      <c r="HE269" s="519">
        <v>0</v>
      </c>
      <c r="HF269" s="519">
        <v>0</v>
      </c>
      <c r="HG269" s="519">
        <v>0</v>
      </c>
      <c r="HH269" s="519">
        <v>0</v>
      </c>
      <c r="HI269" s="519">
        <v>0</v>
      </c>
      <c r="HJ269" s="519">
        <v>0</v>
      </c>
      <c r="HK269" s="519">
        <v>0</v>
      </c>
      <c r="HL269" s="519">
        <v>0</v>
      </c>
      <c r="HM269" s="519">
        <v>0</v>
      </c>
      <c r="HN269" s="519">
        <v>0</v>
      </c>
      <c r="HO269" s="519">
        <v>0</v>
      </c>
      <c r="HP269" s="519">
        <v>0</v>
      </c>
      <c r="HQ269" s="519">
        <v>0</v>
      </c>
      <c r="HR269" s="519">
        <v>0</v>
      </c>
      <c r="HS269" s="519">
        <v>0</v>
      </c>
      <c r="HT269" s="519">
        <v>0</v>
      </c>
      <c r="HU269" s="519">
        <v>0</v>
      </c>
      <c r="HV269" s="519">
        <v>0</v>
      </c>
      <c r="HW269" s="519">
        <v>0</v>
      </c>
      <c r="HX269" s="519">
        <v>0</v>
      </c>
      <c r="HY269" s="519">
        <v>0</v>
      </c>
      <c r="HZ269" s="519">
        <v>0</v>
      </c>
      <c r="IA269" s="519">
        <v>0</v>
      </c>
      <c r="IB269" s="519">
        <v>0</v>
      </c>
      <c r="IC269" s="519">
        <v>0</v>
      </c>
      <c r="ID269" s="519">
        <v>0</v>
      </c>
      <c r="IE269" s="519">
        <v>0</v>
      </c>
      <c r="IF269" s="519">
        <v>0</v>
      </c>
      <c r="IG269" s="519">
        <v>0</v>
      </c>
      <c r="IH269" s="519">
        <v>0</v>
      </c>
      <c r="II269" s="519">
        <v>0</v>
      </c>
      <c r="IJ269" s="519">
        <v>0</v>
      </c>
      <c r="IK269" s="519">
        <v>0</v>
      </c>
    </row>
    <row r="270" spans="1:245" hidden="1">
      <c r="A270" s="337"/>
      <c r="B270" s="519" t="s">
        <v>1058</v>
      </c>
      <c r="C270" s="519"/>
      <c r="D270" s="519"/>
      <c r="E270" s="519"/>
      <c r="F270" s="519">
        <v>1</v>
      </c>
      <c r="G270" s="519"/>
      <c r="H270" s="519">
        <v>26</v>
      </c>
      <c r="I270" s="519">
        <v>8</v>
      </c>
      <c r="J270" s="519" t="str">
        <f t="shared" si="15"/>
        <v>SDN10012608</v>
      </c>
      <c r="K270" s="519">
        <v>788</v>
      </c>
      <c r="M270" s="337"/>
      <c r="N270" s="519" t="s">
        <v>1062</v>
      </c>
      <c r="O270" s="519" t="s">
        <v>1059</v>
      </c>
      <c r="P270" s="519">
        <v>33</v>
      </c>
      <c r="Q270" s="183" t="str">
        <f t="shared" si="13"/>
        <v>SDN200133</v>
      </c>
      <c r="R270" s="519">
        <v>0</v>
      </c>
      <c r="S270" s="519">
        <v>0</v>
      </c>
      <c r="T270" s="519">
        <v>0</v>
      </c>
      <c r="U270" s="519">
        <v>0</v>
      </c>
      <c r="V270" s="519">
        <v>0</v>
      </c>
      <c r="W270" s="519">
        <v>0</v>
      </c>
      <c r="X270" s="519">
        <v>0</v>
      </c>
      <c r="Y270" s="519">
        <v>0</v>
      </c>
      <c r="Z270" s="519">
        <v>0</v>
      </c>
      <c r="AA270" s="519">
        <v>0</v>
      </c>
      <c r="AB270" s="519">
        <v>0</v>
      </c>
      <c r="AC270" s="519">
        <v>0</v>
      </c>
      <c r="AD270" s="519">
        <v>0</v>
      </c>
      <c r="AE270" s="519">
        <v>0</v>
      </c>
      <c r="AF270" s="519">
        <v>0</v>
      </c>
      <c r="AG270" s="519">
        <v>0</v>
      </c>
      <c r="AH270" s="519">
        <v>0</v>
      </c>
      <c r="AI270" s="519">
        <v>0</v>
      </c>
      <c r="AJ270" s="519">
        <v>0</v>
      </c>
      <c r="AK270" s="519">
        <v>0</v>
      </c>
      <c r="AL270" s="519">
        <v>0</v>
      </c>
      <c r="AM270" s="519">
        <v>0</v>
      </c>
      <c r="AN270" s="519">
        <v>0</v>
      </c>
      <c r="AO270" s="519">
        <v>0</v>
      </c>
      <c r="AP270" s="519">
        <v>0</v>
      </c>
      <c r="AQ270" s="519">
        <v>0</v>
      </c>
      <c r="AR270" s="519">
        <v>0</v>
      </c>
      <c r="AS270" s="519">
        <v>0</v>
      </c>
      <c r="AT270" s="519">
        <v>0</v>
      </c>
      <c r="AU270" s="519">
        <v>0</v>
      </c>
      <c r="AV270" s="519">
        <v>0</v>
      </c>
      <c r="AW270" s="519">
        <v>0</v>
      </c>
      <c r="AX270" s="519">
        <v>0</v>
      </c>
      <c r="AY270" s="519">
        <v>0</v>
      </c>
      <c r="AZ270" s="519">
        <v>10000</v>
      </c>
      <c r="BA270" s="519">
        <v>0</v>
      </c>
      <c r="BB270" s="519">
        <v>0</v>
      </c>
      <c r="BC270" s="519">
        <v>0</v>
      </c>
      <c r="BD270" s="519">
        <v>0</v>
      </c>
      <c r="BE270" s="519">
        <v>0</v>
      </c>
      <c r="BF270" s="519">
        <v>0</v>
      </c>
      <c r="BG270" s="519">
        <v>0</v>
      </c>
      <c r="BH270" s="519">
        <v>0</v>
      </c>
      <c r="BI270" s="519">
        <v>0</v>
      </c>
      <c r="BJ270" s="519">
        <v>0</v>
      </c>
      <c r="BK270" s="519">
        <v>0</v>
      </c>
      <c r="BL270" s="519">
        <v>0</v>
      </c>
      <c r="BM270" s="519">
        <v>0</v>
      </c>
      <c r="BN270" s="519">
        <v>0</v>
      </c>
      <c r="BO270" s="519">
        <v>0</v>
      </c>
      <c r="BP270" s="519">
        <v>0</v>
      </c>
      <c r="BQ270" s="519">
        <v>0</v>
      </c>
      <c r="BR270" s="519">
        <v>0</v>
      </c>
      <c r="BS270" s="519">
        <v>0</v>
      </c>
      <c r="BT270" s="519">
        <v>0</v>
      </c>
      <c r="BU270" s="519">
        <v>0</v>
      </c>
      <c r="BV270" s="519">
        <v>0</v>
      </c>
      <c r="BW270" s="519">
        <v>0</v>
      </c>
      <c r="BX270" s="519">
        <v>0</v>
      </c>
      <c r="BY270" s="519">
        <v>0</v>
      </c>
      <c r="BZ270" s="519">
        <v>0</v>
      </c>
      <c r="CA270" s="519">
        <v>0</v>
      </c>
      <c r="CB270" s="519">
        <v>0</v>
      </c>
      <c r="CC270" s="519">
        <v>0</v>
      </c>
      <c r="CD270" s="519">
        <v>0</v>
      </c>
      <c r="CE270" s="519">
        <v>0</v>
      </c>
      <c r="CF270" s="519">
        <v>0</v>
      </c>
      <c r="CG270" s="519">
        <v>0</v>
      </c>
      <c r="CH270" s="519">
        <v>0</v>
      </c>
      <c r="CI270" s="519">
        <v>0</v>
      </c>
      <c r="CJ270" s="519">
        <v>0</v>
      </c>
      <c r="CK270" s="519">
        <v>0</v>
      </c>
      <c r="CL270" s="519">
        <v>0</v>
      </c>
      <c r="CM270" s="519">
        <v>0</v>
      </c>
      <c r="CN270" s="519">
        <v>0</v>
      </c>
      <c r="CO270" s="519">
        <v>0</v>
      </c>
      <c r="CP270" s="519">
        <v>0</v>
      </c>
      <c r="CQ270" s="519">
        <v>0</v>
      </c>
      <c r="CR270" s="519">
        <v>0</v>
      </c>
      <c r="CS270" s="519">
        <v>0</v>
      </c>
      <c r="CT270" s="519">
        <v>0</v>
      </c>
      <c r="CU270" s="519">
        <v>0</v>
      </c>
      <c r="CV270" s="519">
        <v>0</v>
      </c>
      <c r="CW270" s="519">
        <v>0</v>
      </c>
      <c r="CX270" s="519">
        <v>0</v>
      </c>
      <c r="CY270" s="519">
        <v>0</v>
      </c>
      <c r="CZ270" s="519">
        <v>0</v>
      </c>
      <c r="DA270" s="519">
        <v>0</v>
      </c>
      <c r="DB270" s="519">
        <v>0</v>
      </c>
      <c r="DC270" s="519">
        <v>0</v>
      </c>
      <c r="DD270" s="519">
        <v>0</v>
      </c>
      <c r="DE270" s="519">
        <v>0</v>
      </c>
      <c r="DF270" s="519">
        <v>0</v>
      </c>
      <c r="DG270" s="519">
        <v>0</v>
      </c>
      <c r="DH270" s="519">
        <v>0</v>
      </c>
      <c r="DI270" s="519">
        <v>0</v>
      </c>
      <c r="DJ270" s="519">
        <v>0</v>
      </c>
      <c r="DK270" s="519">
        <v>0</v>
      </c>
      <c r="DL270" s="519">
        <v>0</v>
      </c>
      <c r="DM270" s="519">
        <v>0</v>
      </c>
      <c r="DN270" s="519">
        <v>0</v>
      </c>
      <c r="DO270" s="519">
        <v>0</v>
      </c>
      <c r="DP270" s="519">
        <v>0</v>
      </c>
      <c r="DQ270" s="519">
        <v>0</v>
      </c>
      <c r="DR270" s="519">
        <v>0</v>
      </c>
      <c r="DS270" s="519">
        <v>0</v>
      </c>
      <c r="DT270" s="519">
        <v>0</v>
      </c>
      <c r="DU270" s="519">
        <v>0</v>
      </c>
      <c r="DV270" s="519">
        <v>0</v>
      </c>
      <c r="DW270" s="519">
        <v>0</v>
      </c>
      <c r="DX270" s="519">
        <v>0</v>
      </c>
      <c r="DY270" s="131"/>
      <c r="DZ270" s="337"/>
      <c r="EA270" s="519" t="s">
        <v>1062</v>
      </c>
      <c r="EB270" s="519" t="s">
        <v>1059</v>
      </c>
      <c r="EC270" s="519">
        <v>33</v>
      </c>
      <c r="ED270" s="521" t="str">
        <f t="shared" si="14"/>
        <v>SDN200133</v>
      </c>
      <c r="EE270" s="519">
        <v>10000</v>
      </c>
      <c r="EF270" s="519">
        <v>10000</v>
      </c>
      <c r="EG270" s="519">
        <v>10000</v>
      </c>
      <c r="EH270" s="519">
        <v>10000</v>
      </c>
      <c r="EI270" s="519">
        <v>10000</v>
      </c>
      <c r="EJ270" s="519">
        <v>10000</v>
      </c>
      <c r="EK270" s="519">
        <v>10000</v>
      </c>
      <c r="EL270" s="519">
        <v>10000</v>
      </c>
      <c r="EM270" s="519">
        <v>10000</v>
      </c>
      <c r="EN270" s="519">
        <v>10000</v>
      </c>
      <c r="EO270" s="519">
        <v>10000</v>
      </c>
      <c r="EP270" s="519">
        <v>10000</v>
      </c>
      <c r="EQ270" s="519">
        <v>10000</v>
      </c>
      <c r="ER270" s="519">
        <v>10000</v>
      </c>
      <c r="ES270" s="519">
        <v>10000</v>
      </c>
      <c r="ET270" s="519">
        <v>10000</v>
      </c>
      <c r="EU270" s="519">
        <v>10000</v>
      </c>
      <c r="EV270" s="519">
        <v>10000</v>
      </c>
      <c r="EW270" s="519">
        <v>10000</v>
      </c>
      <c r="EX270" s="519">
        <v>10000</v>
      </c>
      <c r="EY270" s="519">
        <v>10000</v>
      </c>
      <c r="EZ270" s="519">
        <v>10000</v>
      </c>
      <c r="FA270" s="519">
        <v>10000</v>
      </c>
      <c r="FB270" s="519">
        <v>10000</v>
      </c>
      <c r="FC270" s="519">
        <v>10000</v>
      </c>
      <c r="FD270" s="519">
        <v>10000</v>
      </c>
      <c r="FE270" s="519">
        <v>10000</v>
      </c>
      <c r="FF270" s="519">
        <v>10000</v>
      </c>
      <c r="FG270" s="519">
        <v>10000</v>
      </c>
      <c r="FH270" s="519">
        <v>10000</v>
      </c>
      <c r="FI270" s="519">
        <v>10000</v>
      </c>
      <c r="FJ270" s="519">
        <v>10000</v>
      </c>
      <c r="FK270" s="519">
        <v>10000</v>
      </c>
      <c r="FL270" s="519">
        <v>10000</v>
      </c>
      <c r="FM270" s="519">
        <v>10000</v>
      </c>
      <c r="FN270" s="519">
        <v>0</v>
      </c>
      <c r="FO270" s="519">
        <v>0</v>
      </c>
      <c r="FP270" s="519">
        <v>0</v>
      </c>
      <c r="FQ270" s="519">
        <v>0</v>
      </c>
      <c r="FR270" s="519">
        <v>0</v>
      </c>
      <c r="FS270" s="519">
        <v>0</v>
      </c>
      <c r="FT270" s="519">
        <v>0</v>
      </c>
      <c r="FU270" s="519">
        <v>0</v>
      </c>
      <c r="FV270" s="519">
        <v>0</v>
      </c>
      <c r="FW270" s="519">
        <v>0</v>
      </c>
      <c r="FX270" s="519">
        <v>0</v>
      </c>
      <c r="FY270" s="519">
        <v>0</v>
      </c>
      <c r="FZ270" s="519">
        <v>0</v>
      </c>
      <c r="GA270" s="519">
        <v>0</v>
      </c>
      <c r="GB270" s="519">
        <v>0</v>
      </c>
      <c r="GC270" s="519">
        <v>0</v>
      </c>
      <c r="GD270" s="519">
        <v>0</v>
      </c>
      <c r="GE270" s="519">
        <v>0</v>
      </c>
      <c r="GF270" s="519">
        <v>0</v>
      </c>
      <c r="GG270" s="519">
        <v>0</v>
      </c>
      <c r="GH270" s="519">
        <v>0</v>
      </c>
      <c r="GI270" s="519">
        <v>0</v>
      </c>
      <c r="GJ270" s="519">
        <v>0</v>
      </c>
      <c r="GK270" s="519">
        <v>0</v>
      </c>
      <c r="GL270" s="519">
        <v>0</v>
      </c>
      <c r="GM270" s="519">
        <v>0</v>
      </c>
      <c r="GN270" s="519">
        <v>0</v>
      </c>
      <c r="GO270" s="519">
        <v>0</v>
      </c>
      <c r="GP270" s="519">
        <v>0</v>
      </c>
      <c r="GQ270" s="519">
        <v>0</v>
      </c>
      <c r="GR270" s="519">
        <v>0</v>
      </c>
      <c r="GS270" s="519">
        <v>0</v>
      </c>
      <c r="GT270" s="519">
        <v>0</v>
      </c>
      <c r="GU270" s="519">
        <v>0</v>
      </c>
      <c r="GV270" s="519">
        <v>0</v>
      </c>
      <c r="GW270" s="519">
        <v>0</v>
      </c>
      <c r="GX270" s="519">
        <v>0</v>
      </c>
      <c r="GY270" s="519">
        <v>0</v>
      </c>
      <c r="GZ270" s="519">
        <v>0</v>
      </c>
      <c r="HA270" s="519">
        <v>0</v>
      </c>
      <c r="HB270" s="519">
        <v>0</v>
      </c>
      <c r="HC270" s="519">
        <v>0</v>
      </c>
      <c r="HD270" s="519">
        <v>0</v>
      </c>
      <c r="HE270" s="519">
        <v>0</v>
      </c>
      <c r="HF270" s="519">
        <v>0</v>
      </c>
      <c r="HG270" s="519">
        <v>0</v>
      </c>
      <c r="HH270" s="519">
        <v>0</v>
      </c>
      <c r="HI270" s="519">
        <v>0</v>
      </c>
      <c r="HJ270" s="519">
        <v>0</v>
      </c>
      <c r="HK270" s="519">
        <v>0</v>
      </c>
      <c r="HL270" s="519">
        <v>0</v>
      </c>
      <c r="HM270" s="519">
        <v>0</v>
      </c>
      <c r="HN270" s="519">
        <v>0</v>
      </c>
      <c r="HO270" s="519">
        <v>0</v>
      </c>
      <c r="HP270" s="519">
        <v>0</v>
      </c>
      <c r="HQ270" s="519">
        <v>0</v>
      </c>
      <c r="HR270" s="519">
        <v>0</v>
      </c>
      <c r="HS270" s="519">
        <v>0</v>
      </c>
      <c r="HT270" s="519">
        <v>0</v>
      </c>
      <c r="HU270" s="519">
        <v>0</v>
      </c>
      <c r="HV270" s="519">
        <v>0</v>
      </c>
      <c r="HW270" s="519">
        <v>0</v>
      </c>
      <c r="HX270" s="519">
        <v>0</v>
      </c>
      <c r="HY270" s="519">
        <v>0</v>
      </c>
      <c r="HZ270" s="519">
        <v>0</v>
      </c>
      <c r="IA270" s="519">
        <v>0</v>
      </c>
      <c r="IB270" s="519">
        <v>0</v>
      </c>
      <c r="IC270" s="519">
        <v>0</v>
      </c>
      <c r="ID270" s="519">
        <v>0</v>
      </c>
      <c r="IE270" s="519">
        <v>0</v>
      </c>
      <c r="IF270" s="519">
        <v>0</v>
      </c>
      <c r="IG270" s="519">
        <v>0</v>
      </c>
      <c r="IH270" s="519">
        <v>0</v>
      </c>
      <c r="II270" s="519">
        <v>0</v>
      </c>
      <c r="IJ270" s="519">
        <v>0</v>
      </c>
      <c r="IK270" s="519">
        <v>0</v>
      </c>
    </row>
    <row r="271" spans="1:245" hidden="1">
      <c r="A271" s="337"/>
      <c r="B271" s="519" t="s">
        <v>1058</v>
      </c>
      <c r="C271" s="519"/>
      <c r="D271" s="519"/>
      <c r="E271" s="519"/>
      <c r="F271" s="519">
        <v>1</v>
      </c>
      <c r="G271" s="519"/>
      <c r="H271" s="519">
        <v>26</v>
      </c>
      <c r="I271" s="519">
        <v>9</v>
      </c>
      <c r="J271" s="519" t="str">
        <f t="shared" si="15"/>
        <v>SDN10012609</v>
      </c>
      <c r="K271" s="519">
        <v>788</v>
      </c>
      <c r="M271" s="337"/>
      <c r="N271" s="519" t="s">
        <v>1062</v>
      </c>
      <c r="O271" s="519" t="s">
        <v>1059</v>
      </c>
      <c r="P271" s="519">
        <v>34</v>
      </c>
      <c r="Q271" s="183" t="str">
        <f t="shared" si="13"/>
        <v>SDN200134</v>
      </c>
      <c r="R271" s="519">
        <v>0</v>
      </c>
      <c r="S271" s="519">
        <v>0</v>
      </c>
      <c r="T271" s="519">
        <v>0</v>
      </c>
      <c r="U271" s="519">
        <v>0</v>
      </c>
      <c r="V271" s="519">
        <v>0</v>
      </c>
      <c r="W271" s="519">
        <v>0</v>
      </c>
      <c r="X271" s="519">
        <v>0</v>
      </c>
      <c r="Y271" s="519">
        <v>0</v>
      </c>
      <c r="Z271" s="519">
        <v>0</v>
      </c>
      <c r="AA271" s="519">
        <v>0</v>
      </c>
      <c r="AB271" s="519">
        <v>0</v>
      </c>
      <c r="AC271" s="519">
        <v>0</v>
      </c>
      <c r="AD271" s="519">
        <v>0</v>
      </c>
      <c r="AE271" s="519">
        <v>0</v>
      </c>
      <c r="AF271" s="519">
        <v>0</v>
      </c>
      <c r="AG271" s="519">
        <v>0</v>
      </c>
      <c r="AH271" s="519">
        <v>0</v>
      </c>
      <c r="AI271" s="519">
        <v>0</v>
      </c>
      <c r="AJ271" s="519">
        <v>0</v>
      </c>
      <c r="AK271" s="519">
        <v>0</v>
      </c>
      <c r="AL271" s="519">
        <v>0</v>
      </c>
      <c r="AM271" s="519">
        <v>0</v>
      </c>
      <c r="AN271" s="519">
        <v>0</v>
      </c>
      <c r="AO271" s="519">
        <v>0</v>
      </c>
      <c r="AP271" s="519">
        <v>0</v>
      </c>
      <c r="AQ271" s="519">
        <v>0</v>
      </c>
      <c r="AR271" s="519">
        <v>0</v>
      </c>
      <c r="AS271" s="519">
        <v>0</v>
      </c>
      <c r="AT271" s="519">
        <v>0</v>
      </c>
      <c r="AU271" s="519">
        <v>0</v>
      </c>
      <c r="AV271" s="519">
        <v>0</v>
      </c>
      <c r="AW271" s="519">
        <v>0</v>
      </c>
      <c r="AX271" s="519">
        <v>0</v>
      </c>
      <c r="AY271" s="519">
        <v>0</v>
      </c>
      <c r="AZ271" s="519">
        <v>10000</v>
      </c>
      <c r="BA271" s="519">
        <v>0</v>
      </c>
      <c r="BB271" s="519">
        <v>0</v>
      </c>
      <c r="BC271" s="519">
        <v>0</v>
      </c>
      <c r="BD271" s="519">
        <v>0</v>
      </c>
      <c r="BE271" s="519">
        <v>0</v>
      </c>
      <c r="BF271" s="519">
        <v>0</v>
      </c>
      <c r="BG271" s="519">
        <v>0</v>
      </c>
      <c r="BH271" s="519">
        <v>0</v>
      </c>
      <c r="BI271" s="519">
        <v>0</v>
      </c>
      <c r="BJ271" s="519">
        <v>0</v>
      </c>
      <c r="BK271" s="519">
        <v>0</v>
      </c>
      <c r="BL271" s="519">
        <v>0</v>
      </c>
      <c r="BM271" s="519">
        <v>0</v>
      </c>
      <c r="BN271" s="519">
        <v>0</v>
      </c>
      <c r="BO271" s="519">
        <v>0</v>
      </c>
      <c r="BP271" s="519">
        <v>0</v>
      </c>
      <c r="BQ271" s="519">
        <v>0</v>
      </c>
      <c r="BR271" s="519">
        <v>0</v>
      </c>
      <c r="BS271" s="519">
        <v>0</v>
      </c>
      <c r="BT271" s="519">
        <v>0</v>
      </c>
      <c r="BU271" s="519">
        <v>0</v>
      </c>
      <c r="BV271" s="519">
        <v>0</v>
      </c>
      <c r="BW271" s="519">
        <v>0</v>
      </c>
      <c r="BX271" s="519">
        <v>0</v>
      </c>
      <c r="BY271" s="519">
        <v>0</v>
      </c>
      <c r="BZ271" s="519">
        <v>0</v>
      </c>
      <c r="CA271" s="519">
        <v>0</v>
      </c>
      <c r="CB271" s="519">
        <v>0</v>
      </c>
      <c r="CC271" s="519">
        <v>0</v>
      </c>
      <c r="CD271" s="519">
        <v>0</v>
      </c>
      <c r="CE271" s="519">
        <v>0</v>
      </c>
      <c r="CF271" s="519">
        <v>0</v>
      </c>
      <c r="CG271" s="519">
        <v>0</v>
      </c>
      <c r="CH271" s="519">
        <v>0</v>
      </c>
      <c r="CI271" s="519">
        <v>0</v>
      </c>
      <c r="CJ271" s="519">
        <v>0</v>
      </c>
      <c r="CK271" s="519">
        <v>0</v>
      </c>
      <c r="CL271" s="519">
        <v>0</v>
      </c>
      <c r="CM271" s="519">
        <v>0</v>
      </c>
      <c r="CN271" s="519">
        <v>0</v>
      </c>
      <c r="CO271" s="519">
        <v>0</v>
      </c>
      <c r="CP271" s="519">
        <v>0</v>
      </c>
      <c r="CQ271" s="519">
        <v>0</v>
      </c>
      <c r="CR271" s="519">
        <v>0</v>
      </c>
      <c r="CS271" s="519">
        <v>0</v>
      </c>
      <c r="CT271" s="519">
        <v>0</v>
      </c>
      <c r="CU271" s="519">
        <v>0</v>
      </c>
      <c r="CV271" s="519">
        <v>0</v>
      </c>
      <c r="CW271" s="519">
        <v>0</v>
      </c>
      <c r="CX271" s="519">
        <v>0</v>
      </c>
      <c r="CY271" s="519">
        <v>0</v>
      </c>
      <c r="CZ271" s="519">
        <v>0</v>
      </c>
      <c r="DA271" s="519">
        <v>0</v>
      </c>
      <c r="DB271" s="519">
        <v>0</v>
      </c>
      <c r="DC271" s="519">
        <v>0</v>
      </c>
      <c r="DD271" s="519">
        <v>0</v>
      </c>
      <c r="DE271" s="519">
        <v>0</v>
      </c>
      <c r="DF271" s="519">
        <v>0</v>
      </c>
      <c r="DG271" s="519">
        <v>0</v>
      </c>
      <c r="DH271" s="519">
        <v>0</v>
      </c>
      <c r="DI271" s="519">
        <v>0</v>
      </c>
      <c r="DJ271" s="519">
        <v>0</v>
      </c>
      <c r="DK271" s="519">
        <v>0</v>
      </c>
      <c r="DL271" s="519">
        <v>0</v>
      </c>
      <c r="DM271" s="519">
        <v>0</v>
      </c>
      <c r="DN271" s="519">
        <v>0</v>
      </c>
      <c r="DO271" s="519">
        <v>0</v>
      </c>
      <c r="DP271" s="519">
        <v>0</v>
      </c>
      <c r="DQ271" s="519">
        <v>0</v>
      </c>
      <c r="DR271" s="519">
        <v>0</v>
      </c>
      <c r="DS271" s="519">
        <v>0</v>
      </c>
      <c r="DT271" s="519">
        <v>0</v>
      </c>
      <c r="DU271" s="519">
        <v>0</v>
      </c>
      <c r="DV271" s="519">
        <v>0</v>
      </c>
      <c r="DW271" s="519">
        <v>0</v>
      </c>
      <c r="DX271" s="519">
        <v>0</v>
      </c>
      <c r="DY271" s="131"/>
      <c r="DZ271" s="337"/>
      <c r="EA271" s="519" t="s">
        <v>1062</v>
      </c>
      <c r="EB271" s="519" t="s">
        <v>1059</v>
      </c>
      <c r="EC271" s="519">
        <v>34</v>
      </c>
      <c r="ED271" s="521" t="str">
        <f t="shared" si="14"/>
        <v>SDN200134</v>
      </c>
      <c r="EE271" s="519">
        <v>10000</v>
      </c>
      <c r="EF271" s="519">
        <v>10000</v>
      </c>
      <c r="EG271" s="519">
        <v>10000</v>
      </c>
      <c r="EH271" s="519">
        <v>10000</v>
      </c>
      <c r="EI271" s="519">
        <v>10000</v>
      </c>
      <c r="EJ271" s="519">
        <v>10000</v>
      </c>
      <c r="EK271" s="519">
        <v>10000</v>
      </c>
      <c r="EL271" s="519">
        <v>10000</v>
      </c>
      <c r="EM271" s="519">
        <v>10000</v>
      </c>
      <c r="EN271" s="519">
        <v>10000</v>
      </c>
      <c r="EO271" s="519">
        <v>10000</v>
      </c>
      <c r="EP271" s="519">
        <v>10000</v>
      </c>
      <c r="EQ271" s="519">
        <v>10000</v>
      </c>
      <c r="ER271" s="519">
        <v>10000</v>
      </c>
      <c r="ES271" s="519">
        <v>10000</v>
      </c>
      <c r="ET271" s="519">
        <v>10000</v>
      </c>
      <c r="EU271" s="519">
        <v>10000</v>
      </c>
      <c r="EV271" s="519">
        <v>10000</v>
      </c>
      <c r="EW271" s="519">
        <v>10000</v>
      </c>
      <c r="EX271" s="519">
        <v>10000</v>
      </c>
      <c r="EY271" s="519">
        <v>10000</v>
      </c>
      <c r="EZ271" s="519">
        <v>10000</v>
      </c>
      <c r="FA271" s="519">
        <v>10000</v>
      </c>
      <c r="FB271" s="519">
        <v>10000</v>
      </c>
      <c r="FC271" s="519">
        <v>10000</v>
      </c>
      <c r="FD271" s="519">
        <v>10000</v>
      </c>
      <c r="FE271" s="519">
        <v>10000</v>
      </c>
      <c r="FF271" s="519">
        <v>10000</v>
      </c>
      <c r="FG271" s="519">
        <v>10000</v>
      </c>
      <c r="FH271" s="519">
        <v>10000</v>
      </c>
      <c r="FI271" s="519">
        <v>10000</v>
      </c>
      <c r="FJ271" s="519">
        <v>10000</v>
      </c>
      <c r="FK271" s="519">
        <v>10000</v>
      </c>
      <c r="FL271" s="519">
        <v>10000</v>
      </c>
      <c r="FM271" s="519">
        <v>10000</v>
      </c>
      <c r="FN271" s="519">
        <v>0</v>
      </c>
      <c r="FO271" s="519">
        <v>0</v>
      </c>
      <c r="FP271" s="519">
        <v>0</v>
      </c>
      <c r="FQ271" s="519">
        <v>0</v>
      </c>
      <c r="FR271" s="519">
        <v>0</v>
      </c>
      <c r="FS271" s="519">
        <v>0</v>
      </c>
      <c r="FT271" s="519">
        <v>0</v>
      </c>
      <c r="FU271" s="519">
        <v>0</v>
      </c>
      <c r="FV271" s="519">
        <v>0</v>
      </c>
      <c r="FW271" s="519">
        <v>0</v>
      </c>
      <c r="FX271" s="519">
        <v>0</v>
      </c>
      <c r="FY271" s="519">
        <v>0</v>
      </c>
      <c r="FZ271" s="519">
        <v>0</v>
      </c>
      <c r="GA271" s="519">
        <v>0</v>
      </c>
      <c r="GB271" s="519">
        <v>0</v>
      </c>
      <c r="GC271" s="519">
        <v>0</v>
      </c>
      <c r="GD271" s="519">
        <v>0</v>
      </c>
      <c r="GE271" s="519">
        <v>0</v>
      </c>
      <c r="GF271" s="519">
        <v>0</v>
      </c>
      <c r="GG271" s="519">
        <v>0</v>
      </c>
      <c r="GH271" s="519">
        <v>0</v>
      </c>
      <c r="GI271" s="519">
        <v>0</v>
      </c>
      <c r="GJ271" s="519">
        <v>0</v>
      </c>
      <c r="GK271" s="519">
        <v>0</v>
      </c>
      <c r="GL271" s="519">
        <v>0</v>
      </c>
      <c r="GM271" s="519">
        <v>0</v>
      </c>
      <c r="GN271" s="519">
        <v>0</v>
      </c>
      <c r="GO271" s="519">
        <v>0</v>
      </c>
      <c r="GP271" s="519">
        <v>0</v>
      </c>
      <c r="GQ271" s="519">
        <v>0</v>
      </c>
      <c r="GR271" s="519">
        <v>0</v>
      </c>
      <c r="GS271" s="519">
        <v>0</v>
      </c>
      <c r="GT271" s="519">
        <v>0</v>
      </c>
      <c r="GU271" s="519">
        <v>0</v>
      </c>
      <c r="GV271" s="519">
        <v>0</v>
      </c>
      <c r="GW271" s="519">
        <v>0</v>
      </c>
      <c r="GX271" s="519">
        <v>0</v>
      </c>
      <c r="GY271" s="519">
        <v>0</v>
      </c>
      <c r="GZ271" s="519">
        <v>0</v>
      </c>
      <c r="HA271" s="519">
        <v>0</v>
      </c>
      <c r="HB271" s="519">
        <v>0</v>
      </c>
      <c r="HC271" s="519">
        <v>0</v>
      </c>
      <c r="HD271" s="519">
        <v>0</v>
      </c>
      <c r="HE271" s="519">
        <v>0</v>
      </c>
      <c r="HF271" s="519">
        <v>0</v>
      </c>
      <c r="HG271" s="519">
        <v>0</v>
      </c>
      <c r="HH271" s="519">
        <v>0</v>
      </c>
      <c r="HI271" s="519">
        <v>0</v>
      </c>
      <c r="HJ271" s="519">
        <v>0</v>
      </c>
      <c r="HK271" s="519">
        <v>0</v>
      </c>
      <c r="HL271" s="519">
        <v>0</v>
      </c>
      <c r="HM271" s="519">
        <v>0</v>
      </c>
      <c r="HN271" s="519">
        <v>0</v>
      </c>
      <c r="HO271" s="519">
        <v>0</v>
      </c>
      <c r="HP271" s="519">
        <v>0</v>
      </c>
      <c r="HQ271" s="519">
        <v>0</v>
      </c>
      <c r="HR271" s="519">
        <v>0</v>
      </c>
      <c r="HS271" s="519">
        <v>0</v>
      </c>
      <c r="HT271" s="519">
        <v>0</v>
      </c>
      <c r="HU271" s="519">
        <v>0</v>
      </c>
      <c r="HV271" s="519">
        <v>0</v>
      </c>
      <c r="HW271" s="519">
        <v>0</v>
      </c>
      <c r="HX271" s="519">
        <v>0</v>
      </c>
      <c r="HY271" s="519">
        <v>0</v>
      </c>
      <c r="HZ271" s="519">
        <v>0</v>
      </c>
      <c r="IA271" s="519">
        <v>0</v>
      </c>
      <c r="IB271" s="519">
        <v>0</v>
      </c>
      <c r="IC271" s="519">
        <v>0</v>
      </c>
      <c r="ID271" s="519">
        <v>0</v>
      </c>
      <c r="IE271" s="519">
        <v>0</v>
      </c>
      <c r="IF271" s="519">
        <v>0</v>
      </c>
      <c r="IG271" s="519">
        <v>0</v>
      </c>
      <c r="IH271" s="519">
        <v>0</v>
      </c>
      <c r="II271" s="519">
        <v>0</v>
      </c>
      <c r="IJ271" s="519">
        <v>0</v>
      </c>
      <c r="IK271" s="519">
        <v>0</v>
      </c>
    </row>
    <row r="272" spans="1:245" hidden="1">
      <c r="A272" s="337"/>
      <c r="B272" s="519" t="s">
        <v>1058</v>
      </c>
      <c r="C272" s="519"/>
      <c r="D272" s="519"/>
      <c r="E272" s="519"/>
      <c r="F272" s="519">
        <v>1</v>
      </c>
      <c r="G272" s="519"/>
      <c r="H272" s="519">
        <v>26</v>
      </c>
      <c r="I272" s="519">
        <v>10</v>
      </c>
      <c r="J272" s="519" t="str">
        <f t="shared" si="15"/>
        <v>SDN10012610</v>
      </c>
      <c r="K272" s="519">
        <v>788</v>
      </c>
      <c r="M272" s="337"/>
      <c r="N272" s="519" t="s">
        <v>1062</v>
      </c>
      <c r="O272" s="519" t="s">
        <v>1059</v>
      </c>
      <c r="P272" s="519">
        <v>35</v>
      </c>
      <c r="Q272" s="183" t="str">
        <f t="shared" si="13"/>
        <v>SDN200135</v>
      </c>
      <c r="R272" s="519">
        <v>0</v>
      </c>
      <c r="S272" s="519">
        <v>0</v>
      </c>
      <c r="T272" s="519">
        <v>0</v>
      </c>
      <c r="U272" s="519">
        <v>0</v>
      </c>
      <c r="V272" s="519">
        <v>0</v>
      </c>
      <c r="W272" s="519">
        <v>0</v>
      </c>
      <c r="X272" s="519">
        <v>0</v>
      </c>
      <c r="Y272" s="519">
        <v>0</v>
      </c>
      <c r="Z272" s="519">
        <v>0</v>
      </c>
      <c r="AA272" s="519">
        <v>0</v>
      </c>
      <c r="AB272" s="519">
        <v>0</v>
      </c>
      <c r="AC272" s="519">
        <v>0</v>
      </c>
      <c r="AD272" s="519">
        <v>0</v>
      </c>
      <c r="AE272" s="519">
        <v>0</v>
      </c>
      <c r="AF272" s="519">
        <v>0</v>
      </c>
      <c r="AG272" s="519">
        <v>0</v>
      </c>
      <c r="AH272" s="519">
        <v>0</v>
      </c>
      <c r="AI272" s="519">
        <v>0</v>
      </c>
      <c r="AJ272" s="519">
        <v>0</v>
      </c>
      <c r="AK272" s="519">
        <v>0</v>
      </c>
      <c r="AL272" s="519">
        <v>0</v>
      </c>
      <c r="AM272" s="519">
        <v>0</v>
      </c>
      <c r="AN272" s="519">
        <v>0</v>
      </c>
      <c r="AO272" s="519">
        <v>0</v>
      </c>
      <c r="AP272" s="519">
        <v>0</v>
      </c>
      <c r="AQ272" s="519">
        <v>0</v>
      </c>
      <c r="AR272" s="519">
        <v>0</v>
      </c>
      <c r="AS272" s="519">
        <v>0</v>
      </c>
      <c r="AT272" s="519">
        <v>0</v>
      </c>
      <c r="AU272" s="519">
        <v>0</v>
      </c>
      <c r="AV272" s="519">
        <v>0</v>
      </c>
      <c r="AW272" s="519">
        <v>0</v>
      </c>
      <c r="AX272" s="519">
        <v>0</v>
      </c>
      <c r="AY272" s="519">
        <v>0</v>
      </c>
      <c r="AZ272" s="519">
        <v>10000</v>
      </c>
      <c r="BA272" s="519">
        <v>0</v>
      </c>
      <c r="BB272" s="519">
        <v>0</v>
      </c>
      <c r="BC272" s="519">
        <v>0</v>
      </c>
      <c r="BD272" s="519">
        <v>0</v>
      </c>
      <c r="BE272" s="519">
        <v>0</v>
      </c>
      <c r="BF272" s="519">
        <v>0</v>
      </c>
      <c r="BG272" s="519">
        <v>0</v>
      </c>
      <c r="BH272" s="519">
        <v>0</v>
      </c>
      <c r="BI272" s="519">
        <v>0</v>
      </c>
      <c r="BJ272" s="519">
        <v>0</v>
      </c>
      <c r="BK272" s="519">
        <v>0</v>
      </c>
      <c r="BL272" s="519">
        <v>0</v>
      </c>
      <c r="BM272" s="519">
        <v>0</v>
      </c>
      <c r="BN272" s="519">
        <v>0</v>
      </c>
      <c r="BO272" s="519">
        <v>0</v>
      </c>
      <c r="BP272" s="519">
        <v>0</v>
      </c>
      <c r="BQ272" s="519">
        <v>0</v>
      </c>
      <c r="BR272" s="519">
        <v>0</v>
      </c>
      <c r="BS272" s="519">
        <v>0</v>
      </c>
      <c r="BT272" s="519">
        <v>0</v>
      </c>
      <c r="BU272" s="519">
        <v>0</v>
      </c>
      <c r="BV272" s="519">
        <v>0</v>
      </c>
      <c r="BW272" s="519">
        <v>0</v>
      </c>
      <c r="BX272" s="519">
        <v>0</v>
      </c>
      <c r="BY272" s="519">
        <v>0</v>
      </c>
      <c r="BZ272" s="519">
        <v>0</v>
      </c>
      <c r="CA272" s="519">
        <v>0</v>
      </c>
      <c r="CB272" s="519">
        <v>0</v>
      </c>
      <c r="CC272" s="519">
        <v>0</v>
      </c>
      <c r="CD272" s="519">
        <v>0</v>
      </c>
      <c r="CE272" s="519">
        <v>0</v>
      </c>
      <c r="CF272" s="519">
        <v>0</v>
      </c>
      <c r="CG272" s="519">
        <v>0</v>
      </c>
      <c r="CH272" s="519">
        <v>0</v>
      </c>
      <c r="CI272" s="519">
        <v>0</v>
      </c>
      <c r="CJ272" s="519">
        <v>0</v>
      </c>
      <c r="CK272" s="519">
        <v>0</v>
      </c>
      <c r="CL272" s="519">
        <v>0</v>
      </c>
      <c r="CM272" s="519">
        <v>0</v>
      </c>
      <c r="CN272" s="519">
        <v>0</v>
      </c>
      <c r="CO272" s="519">
        <v>0</v>
      </c>
      <c r="CP272" s="519">
        <v>0</v>
      </c>
      <c r="CQ272" s="519">
        <v>0</v>
      </c>
      <c r="CR272" s="519">
        <v>0</v>
      </c>
      <c r="CS272" s="519">
        <v>0</v>
      </c>
      <c r="CT272" s="519">
        <v>0</v>
      </c>
      <c r="CU272" s="519">
        <v>0</v>
      </c>
      <c r="CV272" s="519">
        <v>0</v>
      </c>
      <c r="CW272" s="519">
        <v>0</v>
      </c>
      <c r="CX272" s="519">
        <v>0</v>
      </c>
      <c r="CY272" s="519">
        <v>0</v>
      </c>
      <c r="CZ272" s="519">
        <v>0</v>
      </c>
      <c r="DA272" s="519">
        <v>0</v>
      </c>
      <c r="DB272" s="519">
        <v>0</v>
      </c>
      <c r="DC272" s="519">
        <v>0</v>
      </c>
      <c r="DD272" s="519">
        <v>0</v>
      </c>
      <c r="DE272" s="519">
        <v>0</v>
      </c>
      <c r="DF272" s="519">
        <v>0</v>
      </c>
      <c r="DG272" s="519">
        <v>0</v>
      </c>
      <c r="DH272" s="519">
        <v>0</v>
      </c>
      <c r="DI272" s="519">
        <v>0</v>
      </c>
      <c r="DJ272" s="519">
        <v>0</v>
      </c>
      <c r="DK272" s="519">
        <v>0</v>
      </c>
      <c r="DL272" s="519">
        <v>0</v>
      </c>
      <c r="DM272" s="519">
        <v>0</v>
      </c>
      <c r="DN272" s="519">
        <v>0</v>
      </c>
      <c r="DO272" s="519">
        <v>0</v>
      </c>
      <c r="DP272" s="519">
        <v>0</v>
      </c>
      <c r="DQ272" s="519">
        <v>0</v>
      </c>
      <c r="DR272" s="519">
        <v>0</v>
      </c>
      <c r="DS272" s="519">
        <v>0</v>
      </c>
      <c r="DT272" s="519">
        <v>0</v>
      </c>
      <c r="DU272" s="519">
        <v>0</v>
      </c>
      <c r="DV272" s="519">
        <v>0</v>
      </c>
      <c r="DW272" s="519">
        <v>0</v>
      </c>
      <c r="DX272" s="519">
        <v>0</v>
      </c>
      <c r="DY272" s="131"/>
      <c r="DZ272" s="337"/>
      <c r="EA272" s="519" t="s">
        <v>1062</v>
      </c>
      <c r="EB272" s="519" t="s">
        <v>1059</v>
      </c>
      <c r="EC272" s="519">
        <v>35</v>
      </c>
      <c r="ED272" s="521" t="str">
        <f t="shared" si="14"/>
        <v>SDN200135</v>
      </c>
      <c r="EE272" s="519">
        <v>10000</v>
      </c>
      <c r="EF272" s="519">
        <v>10000</v>
      </c>
      <c r="EG272" s="519">
        <v>10000</v>
      </c>
      <c r="EH272" s="519">
        <v>10000</v>
      </c>
      <c r="EI272" s="519">
        <v>10000</v>
      </c>
      <c r="EJ272" s="519">
        <v>10000</v>
      </c>
      <c r="EK272" s="519">
        <v>10000</v>
      </c>
      <c r="EL272" s="519">
        <v>10000</v>
      </c>
      <c r="EM272" s="519">
        <v>10000</v>
      </c>
      <c r="EN272" s="519">
        <v>10000</v>
      </c>
      <c r="EO272" s="519">
        <v>10000</v>
      </c>
      <c r="EP272" s="519">
        <v>10000</v>
      </c>
      <c r="EQ272" s="519">
        <v>10000</v>
      </c>
      <c r="ER272" s="519">
        <v>10000</v>
      </c>
      <c r="ES272" s="519">
        <v>10000</v>
      </c>
      <c r="ET272" s="519">
        <v>10000</v>
      </c>
      <c r="EU272" s="519">
        <v>10000</v>
      </c>
      <c r="EV272" s="519">
        <v>10000</v>
      </c>
      <c r="EW272" s="519">
        <v>10000</v>
      </c>
      <c r="EX272" s="519">
        <v>10000</v>
      </c>
      <c r="EY272" s="519">
        <v>10000</v>
      </c>
      <c r="EZ272" s="519">
        <v>10000</v>
      </c>
      <c r="FA272" s="519">
        <v>10000</v>
      </c>
      <c r="FB272" s="519">
        <v>10000</v>
      </c>
      <c r="FC272" s="519">
        <v>10000</v>
      </c>
      <c r="FD272" s="519">
        <v>10000</v>
      </c>
      <c r="FE272" s="519">
        <v>10000</v>
      </c>
      <c r="FF272" s="519">
        <v>10000</v>
      </c>
      <c r="FG272" s="519">
        <v>10000</v>
      </c>
      <c r="FH272" s="519">
        <v>10000</v>
      </c>
      <c r="FI272" s="519">
        <v>10000</v>
      </c>
      <c r="FJ272" s="519">
        <v>10000</v>
      </c>
      <c r="FK272" s="519">
        <v>10000</v>
      </c>
      <c r="FL272" s="519">
        <v>10000</v>
      </c>
      <c r="FM272" s="519">
        <v>10000</v>
      </c>
      <c r="FN272" s="519">
        <v>0</v>
      </c>
      <c r="FO272" s="519">
        <v>0</v>
      </c>
      <c r="FP272" s="519">
        <v>0</v>
      </c>
      <c r="FQ272" s="519">
        <v>0</v>
      </c>
      <c r="FR272" s="519">
        <v>0</v>
      </c>
      <c r="FS272" s="519">
        <v>0</v>
      </c>
      <c r="FT272" s="519">
        <v>0</v>
      </c>
      <c r="FU272" s="519">
        <v>0</v>
      </c>
      <c r="FV272" s="519">
        <v>0</v>
      </c>
      <c r="FW272" s="519">
        <v>0</v>
      </c>
      <c r="FX272" s="519">
        <v>0</v>
      </c>
      <c r="FY272" s="519">
        <v>0</v>
      </c>
      <c r="FZ272" s="519">
        <v>0</v>
      </c>
      <c r="GA272" s="519">
        <v>0</v>
      </c>
      <c r="GB272" s="519">
        <v>0</v>
      </c>
      <c r="GC272" s="519">
        <v>0</v>
      </c>
      <c r="GD272" s="519">
        <v>0</v>
      </c>
      <c r="GE272" s="519">
        <v>0</v>
      </c>
      <c r="GF272" s="519">
        <v>0</v>
      </c>
      <c r="GG272" s="519">
        <v>0</v>
      </c>
      <c r="GH272" s="519">
        <v>0</v>
      </c>
      <c r="GI272" s="519">
        <v>0</v>
      </c>
      <c r="GJ272" s="519">
        <v>0</v>
      </c>
      <c r="GK272" s="519">
        <v>0</v>
      </c>
      <c r="GL272" s="519">
        <v>0</v>
      </c>
      <c r="GM272" s="519">
        <v>0</v>
      </c>
      <c r="GN272" s="519">
        <v>0</v>
      </c>
      <c r="GO272" s="519">
        <v>0</v>
      </c>
      <c r="GP272" s="519">
        <v>0</v>
      </c>
      <c r="GQ272" s="519">
        <v>0</v>
      </c>
      <c r="GR272" s="519">
        <v>0</v>
      </c>
      <c r="GS272" s="519">
        <v>0</v>
      </c>
      <c r="GT272" s="519">
        <v>0</v>
      </c>
      <c r="GU272" s="519">
        <v>0</v>
      </c>
      <c r="GV272" s="519">
        <v>0</v>
      </c>
      <c r="GW272" s="519">
        <v>0</v>
      </c>
      <c r="GX272" s="519">
        <v>0</v>
      </c>
      <c r="GY272" s="519">
        <v>0</v>
      </c>
      <c r="GZ272" s="519">
        <v>0</v>
      </c>
      <c r="HA272" s="519">
        <v>0</v>
      </c>
      <c r="HB272" s="519">
        <v>0</v>
      </c>
      <c r="HC272" s="519">
        <v>0</v>
      </c>
      <c r="HD272" s="519">
        <v>0</v>
      </c>
      <c r="HE272" s="519">
        <v>0</v>
      </c>
      <c r="HF272" s="519">
        <v>0</v>
      </c>
      <c r="HG272" s="519">
        <v>0</v>
      </c>
      <c r="HH272" s="519">
        <v>0</v>
      </c>
      <c r="HI272" s="519">
        <v>0</v>
      </c>
      <c r="HJ272" s="519">
        <v>0</v>
      </c>
      <c r="HK272" s="519">
        <v>0</v>
      </c>
      <c r="HL272" s="519">
        <v>0</v>
      </c>
      <c r="HM272" s="519">
        <v>0</v>
      </c>
      <c r="HN272" s="519">
        <v>0</v>
      </c>
      <c r="HO272" s="519">
        <v>0</v>
      </c>
      <c r="HP272" s="519">
        <v>0</v>
      </c>
      <c r="HQ272" s="519">
        <v>0</v>
      </c>
      <c r="HR272" s="519">
        <v>0</v>
      </c>
      <c r="HS272" s="519">
        <v>0</v>
      </c>
      <c r="HT272" s="519">
        <v>0</v>
      </c>
      <c r="HU272" s="519">
        <v>0</v>
      </c>
      <c r="HV272" s="519">
        <v>0</v>
      </c>
      <c r="HW272" s="519">
        <v>0</v>
      </c>
      <c r="HX272" s="519">
        <v>0</v>
      </c>
      <c r="HY272" s="519">
        <v>0</v>
      </c>
      <c r="HZ272" s="519">
        <v>0</v>
      </c>
      <c r="IA272" s="519">
        <v>0</v>
      </c>
      <c r="IB272" s="519">
        <v>0</v>
      </c>
      <c r="IC272" s="519">
        <v>0</v>
      </c>
      <c r="ID272" s="519">
        <v>0</v>
      </c>
      <c r="IE272" s="519">
        <v>0</v>
      </c>
      <c r="IF272" s="519">
        <v>0</v>
      </c>
      <c r="IG272" s="519">
        <v>0</v>
      </c>
      <c r="IH272" s="519">
        <v>0</v>
      </c>
      <c r="II272" s="519">
        <v>0</v>
      </c>
      <c r="IJ272" s="519">
        <v>0</v>
      </c>
      <c r="IK272" s="519">
        <v>0</v>
      </c>
    </row>
    <row r="273" spans="1:245" hidden="1">
      <c r="A273" s="337"/>
      <c r="B273" s="519" t="s">
        <v>1058</v>
      </c>
      <c r="C273" s="519"/>
      <c r="D273" s="519"/>
      <c r="E273" s="519"/>
      <c r="F273" s="519">
        <v>1</v>
      </c>
      <c r="G273" s="519"/>
      <c r="H273" s="519">
        <v>27</v>
      </c>
      <c r="I273" s="519">
        <v>1</v>
      </c>
      <c r="J273" s="519" t="str">
        <f t="shared" si="15"/>
        <v>SDN10012701</v>
      </c>
      <c r="K273" s="519">
        <v>985</v>
      </c>
      <c r="M273" s="337"/>
      <c r="N273" s="519" t="s">
        <v>1062</v>
      </c>
      <c r="O273" s="519" t="s">
        <v>1059</v>
      </c>
      <c r="P273" s="519">
        <v>36</v>
      </c>
      <c r="Q273" s="183" t="str">
        <f t="shared" si="13"/>
        <v>SDN200136</v>
      </c>
      <c r="R273" s="519">
        <v>0</v>
      </c>
      <c r="S273" s="519">
        <v>0</v>
      </c>
      <c r="T273" s="519">
        <v>0</v>
      </c>
      <c r="U273" s="519">
        <v>0</v>
      </c>
      <c r="V273" s="519">
        <v>0</v>
      </c>
      <c r="W273" s="519">
        <v>0</v>
      </c>
      <c r="X273" s="519">
        <v>0</v>
      </c>
      <c r="Y273" s="519">
        <v>0</v>
      </c>
      <c r="Z273" s="519">
        <v>0</v>
      </c>
      <c r="AA273" s="519">
        <v>0</v>
      </c>
      <c r="AB273" s="519">
        <v>0</v>
      </c>
      <c r="AC273" s="519">
        <v>0</v>
      </c>
      <c r="AD273" s="519">
        <v>0</v>
      </c>
      <c r="AE273" s="519">
        <v>0</v>
      </c>
      <c r="AF273" s="519">
        <v>0</v>
      </c>
      <c r="AG273" s="519">
        <v>0</v>
      </c>
      <c r="AH273" s="519">
        <v>0</v>
      </c>
      <c r="AI273" s="519">
        <v>0</v>
      </c>
      <c r="AJ273" s="519">
        <v>0</v>
      </c>
      <c r="AK273" s="519">
        <v>0</v>
      </c>
      <c r="AL273" s="519">
        <v>0</v>
      </c>
      <c r="AM273" s="519">
        <v>0</v>
      </c>
      <c r="AN273" s="519">
        <v>0</v>
      </c>
      <c r="AO273" s="519">
        <v>0</v>
      </c>
      <c r="AP273" s="519">
        <v>0</v>
      </c>
      <c r="AQ273" s="519">
        <v>0</v>
      </c>
      <c r="AR273" s="519">
        <v>0</v>
      </c>
      <c r="AS273" s="519">
        <v>0</v>
      </c>
      <c r="AT273" s="519">
        <v>0</v>
      </c>
      <c r="AU273" s="519">
        <v>0</v>
      </c>
      <c r="AV273" s="519">
        <v>0</v>
      </c>
      <c r="AW273" s="519">
        <v>0</v>
      </c>
      <c r="AX273" s="519">
        <v>0</v>
      </c>
      <c r="AY273" s="519">
        <v>0</v>
      </c>
      <c r="AZ273" s="519">
        <v>10000</v>
      </c>
      <c r="BA273" s="519">
        <v>0</v>
      </c>
      <c r="BB273" s="519">
        <v>0</v>
      </c>
      <c r="BC273" s="519">
        <v>0</v>
      </c>
      <c r="BD273" s="519">
        <v>0</v>
      </c>
      <c r="BE273" s="519">
        <v>0</v>
      </c>
      <c r="BF273" s="519">
        <v>0</v>
      </c>
      <c r="BG273" s="519">
        <v>0</v>
      </c>
      <c r="BH273" s="519">
        <v>0</v>
      </c>
      <c r="BI273" s="519">
        <v>0</v>
      </c>
      <c r="BJ273" s="519">
        <v>0</v>
      </c>
      <c r="BK273" s="519">
        <v>0</v>
      </c>
      <c r="BL273" s="519">
        <v>0</v>
      </c>
      <c r="BM273" s="519">
        <v>0</v>
      </c>
      <c r="BN273" s="519">
        <v>0</v>
      </c>
      <c r="BO273" s="519">
        <v>0</v>
      </c>
      <c r="BP273" s="519">
        <v>0</v>
      </c>
      <c r="BQ273" s="519">
        <v>0</v>
      </c>
      <c r="BR273" s="519">
        <v>0</v>
      </c>
      <c r="BS273" s="519">
        <v>0</v>
      </c>
      <c r="BT273" s="519">
        <v>0</v>
      </c>
      <c r="BU273" s="519">
        <v>0</v>
      </c>
      <c r="BV273" s="519">
        <v>0</v>
      </c>
      <c r="BW273" s="519">
        <v>0</v>
      </c>
      <c r="BX273" s="519">
        <v>0</v>
      </c>
      <c r="BY273" s="519">
        <v>0</v>
      </c>
      <c r="BZ273" s="519">
        <v>0</v>
      </c>
      <c r="CA273" s="519">
        <v>0</v>
      </c>
      <c r="CB273" s="519">
        <v>0</v>
      </c>
      <c r="CC273" s="519">
        <v>0</v>
      </c>
      <c r="CD273" s="519">
        <v>0</v>
      </c>
      <c r="CE273" s="519">
        <v>0</v>
      </c>
      <c r="CF273" s="519">
        <v>0</v>
      </c>
      <c r="CG273" s="519">
        <v>0</v>
      </c>
      <c r="CH273" s="519">
        <v>0</v>
      </c>
      <c r="CI273" s="519">
        <v>0</v>
      </c>
      <c r="CJ273" s="519">
        <v>0</v>
      </c>
      <c r="CK273" s="519">
        <v>0</v>
      </c>
      <c r="CL273" s="519">
        <v>0</v>
      </c>
      <c r="CM273" s="519">
        <v>0</v>
      </c>
      <c r="CN273" s="519">
        <v>0</v>
      </c>
      <c r="CO273" s="519">
        <v>0</v>
      </c>
      <c r="CP273" s="519">
        <v>0</v>
      </c>
      <c r="CQ273" s="519">
        <v>0</v>
      </c>
      <c r="CR273" s="519">
        <v>0</v>
      </c>
      <c r="CS273" s="519">
        <v>0</v>
      </c>
      <c r="CT273" s="519">
        <v>0</v>
      </c>
      <c r="CU273" s="519">
        <v>0</v>
      </c>
      <c r="CV273" s="519">
        <v>0</v>
      </c>
      <c r="CW273" s="519">
        <v>0</v>
      </c>
      <c r="CX273" s="519">
        <v>0</v>
      </c>
      <c r="CY273" s="519">
        <v>0</v>
      </c>
      <c r="CZ273" s="519">
        <v>0</v>
      </c>
      <c r="DA273" s="519">
        <v>0</v>
      </c>
      <c r="DB273" s="519">
        <v>0</v>
      </c>
      <c r="DC273" s="519">
        <v>0</v>
      </c>
      <c r="DD273" s="519">
        <v>0</v>
      </c>
      <c r="DE273" s="519">
        <v>0</v>
      </c>
      <c r="DF273" s="519">
        <v>0</v>
      </c>
      <c r="DG273" s="519">
        <v>0</v>
      </c>
      <c r="DH273" s="519">
        <v>0</v>
      </c>
      <c r="DI273" s="519">
        <v>0</v>
      </c>
      <c r="DJ273" s="519">
        <v>0</v>
      </c>
      <c r="DK273" s="519">
        <v>0</v>
      </c>
      <c r="DL273" s="519">
        <v>0</v>
      </c>
      <c r="DM273" s="519">
        <v>0</v>
      </c>
      <c r="DN273" s="519">
        <v>0</v>
      </c>
      <c r="DO273" s="519">
        <v>0</v>
      </c>
      <c r="DP273" s="519">
        <v>0</v>
      </c>
      <c r="DQ273" s="519">
        <v>0</v>
      </c>
      <c r="DR273" s="519">
        <v>0</v>
      </c>
      <c r="DS273" s="519">
        <v>0</v>
      </c>
      <c r="DT273" s="519">
        <v>0</v>
      </c>
      <c r="DU273" s="519">
        <v>0</v>
      </c>
      <c r="DV273" s="519">
        <v>0</v>
      </c>
      <c r="DW273" s="519">
        <v>0</v>
      </c>
      <c r="DX273" s="519">
        <v>0</v>
      </c>
      <c r="DY273" s="131"/>
      <c r="DZ273" s="337"/>
      <c r="EA273" s="519" t="s">
        <v>1062</v>
      </c>
      <c r="EB273" s="519" t="s">
        <v>1059</v>
      </c>
      <c r="EC273" s="519">
        <v>36</v>
      </c>
      <c r="ED273" s="521" t="str">
        <f t="shared" si="14"/>
        <v>SDN200136</v>
      </c>
      <c r="EE273" s="519">
        <v>10000</v>
      </c>
      <c r="EF273" s="519">
        <v>10000</v>
      </c>
      <c r="EG273" s="519">
        <v>10000</v>
      </c>
      <c r="EH273" s="519">
        <v>10000</v>
      </c>
      <c r="EI273" s="519">
        <v>10000</v>
      </c>
      <c r="EJ273" s="519">
        <v>10000</v>
      </c>
      <c r="EK273" s="519">
        <v>10000</v>
      </c>
      <c r="EL273" s="519">
        <v>10000</v>
      </c>
      <c r="EM273" s="519">
        <v>10000</v>
      </c>
      <c r="EN273" s="519">
        <v>10000</v>
      </c>
      <c r="EO273" s="519">
        <v>10000</v>
      </c>
      <c r="EP273" s="519">
        <v>10000</v>
      </c>
      <c r="EQ273" s="519">
        <v>10000</v>
      </c>
      <c r="ER273" s="519">
        <v>10000</v>
      </c>
      <c r="ES273" s="519">
        <v>10000</v>
      </c>
      <c r="ET273" s="519">
        <v>10000</v>
      </c>
      <c r="EU273" s="519">
        <v>10000</v>
      </c>
      <c r="EV273" s="519">
        <v>10000</v>
      </c>
      <c r="EW273" s="519">
        <v>10000</v>
      </c>
      <c r="EX273" s="519">
        <v>10000</v>
      </c>
      <c r="EY273" s="519">
        <v>10000</v>
      </c>
      <c r="EZ273" s="519">
        <v>10000</v>
      </c>
      <c r="FA273" s="519">
        <v>10000</v>
      </c>
      <c r="FB273" s="519">
        <v>10000</v>
      </c>
      <c r="FC273" s="519">
        <v>10000</v>
      </c>
      <c r="FD273" s="519">
        <v>10000</v>
      </c>
      <c r="FE273" s="519">
        <v>10000</v>
      </c>
      <c r="FF273" s="519">
        <v>10000</v>
      </c>
      <c r="FG273" s="519">
        <v>10000</v>
      </c>
      <c r="FH273" s="519">
        <v>10000</v>
      </c>
      <c r="FI273" s="519">
        <v>10000</v>
      </c>
      <c r="FJ273" s="519">
        <v>10000</v>
      </c>
      <c r="FK273" s="519">
        <v>10000</v>
      </c>
      <c r="FL273" s="519">
        <v>10000</v>
      </c>
      <c r="FM273" s="519">
        <v>10000</v>
      </c>
      <c r="FN273" s="519">
        <v>0</v>
      </c>
      <c r="FO273" s="519">
        <v>0</v>
      </c>
      <c r="FP273" s="519">
        <v>0</v>
      </c>
      <c r="FQ273" s="519">
        <v>0</v>
      </c>
      <c r="FR273" s="519">
        <v>0</v>
      </c>
      <c r="FS273" s="519">
        <v>0</v>
      </c>
      <c r="FT273" s="519">
        <v>0</v>
      </c>
      <c r="FU273" s="519">
        <v>0</v>
      </c>
      <c r="FV273" s="519">
        <v>0</v>
      </c>
      <c r="FW273" s="519">
        <v>0</v>
      </c>
      <c r="FX273" s="519">
        <v>0</v>
      </c>
      <c r="FY273" s="519">
        <v>0</v>
      </c>
      <c r="FZ273" s="519">
        <v>0</v>
      </c>
      <c r="GA273" s="519">
        <v>0</v>
      </c>
      <c r="GB273" s="519">
        <v>0</v>
      </c>
      <c r="GC273" s="519">
        <v>0</v>
      </c>
      <c r="GD273" s="519">
        <v>0</v>
      </c>
      <c r="GE273" s="519">
        <v>0</v>
      </c>
      <c r="GF273" s="519">
        <v>0</v>
      </c>
      <c r="GG273" s="519">
        <v>0</v>
      </c>
      <c r="GH273" s="519">
        <v>0</v>
      </c>
      <c r="GI273" s="519">
        <v>0</v>
      </c>
      <c r="GJ273" s="519">
        <v>0</v>
      </c>
      <c r="GK273" s="519">
        <v>0</v>
      </c>
      <c r="GL273" s="519">
        <v>0</v>
      </c>
      <c r="GM273" s="519">
        <v>0</v>
      </c>
      <c r="GN273" s="519">
        <v>0</v>
      </c>
      <c r="GO273" s="519">
        <v>0</v>
      </c>
      <c r="GP273" s="519">
        <v>0</v>
      </c>
      <c r="GQ273" s="519">
        <v>0</v>
      </c>
      <c r="GR273" s="519">
        <v>0</v>
      </c>
      <c r="GS273" s="519">
        <v>0</v>
      </c>
      <c r="GT273" s="519">
        <v>0</v>
      </c>
      <c r="GU273" s="519">
        <v>0</v>
      </c>
      <c r="GV273" s="519">
        <v>0</v>
      </c>
      <c r="GW273" s="519">
        <v>0</v>
      </c>
      <c r="GX273" s="519">
        <v>0</v>
      </c>
      <c r="GY273" s="519">
        <v>0</v>
      </c>
      <c r="GZ273" s="519">
        <v>0</v>
      </c>
      <c r="HA273" s="519">
        <v>0</v>
      </c>
      <c r="HB273" s="519">
        <v>0</v>
      </c>
      <c r="HC273" s="519">
        <v>0</v>
      </c>
      <c r="HD273" s="519">
        <v>0</v>
      </c>
      <c r="HE273" s="519">
        <v>0</v>
      </c>
      <c r="HF273" s="519">
        <v>0</v>
      </c>
      <c r="HG273" s="519">
        <v>0</v>
      </c>
      <c r="HH273" s="519">
        <v>0</v>
      </c>
      <c r="HI273" s="519">
        <v>0</v>
      </c>
      <c r="HJ273" s="519">
        <v>0</v>
      </c>
      <c r="HK273" s="519">
        <v>0</v>
      </c>
      <c r="HL273" s="519">
        <v>0</v>
      </c>
      <c r="HM273" s="519">
        <v>0</v>
      </c>
      <c r="HN273" s="519">
        <v>0</v>
      </c>
      <c r="HO273" s="519">
        <v>0</v>
      </c>
      <c r="HP273" s="519">
        <v>0</v>
      </c>
      <c r="HQ273" s="519">
        <v>0</v>
      </c>
      <c r="HR273" s="519">
        <v>0</v>
      </c>
      <c r="HS273" s="519">
        <v>0</v>
      </c>
      <c r="HT273" s="519">
        <v>0</v>
      </c>
      <c r="HU273" s="519">
        <v>0</v>
      </c>
      <c r="HV273" s="519">
        <v>0</v>
      </c>
      <c r="HW273" s="519">
        <v>0</v>
      </c>
      <c r="HX273" s="519">
        <v>0</v>
      </c>
      <c r="HY273" s="519">
        <v>0</v>
      </c>
      <c r="HZ273" s="519">
        <v>0</v>
      </c>
      <c r="IA273" s="519">
        <v>0</v>
      </c>
      <c r="IB273" s="519">
        <v>0</v>
      </c>
      <c r="IC273" s="519">
        <v>0</v>
      </c>
      <c r="ID273" s="519">
        <v>0</v>
      </c>
      <c r="IE273" s="519">
        <v>0</v>
      </c>
      <c r="IF273" s="519">
        <v>0</v>
      </c>
      <c r="IG273" s="519">
        <v>0</v>
      </c>
      <c r="IH273" s="519">
        <v>0</v>
      </c>
      <c r="II273" s="519">
        <v>0</v>
      </c>
      <c r="IJ273" s="519">
        <v>0</v>
      </c>
      <c r="IK273" s="519">
        <v>0</v>
      </c>
    </row>
    <row r="274" spans="1:245" hidden="1">
      <c r="A274" s="337"/>
      <c r="B274" s="519" t="s">
        <v>1058</v>
      </c>
      <c r="C274" s="519"/>
      <c r="D274" s="519"/>
      <c r="E274" s="519"/>
      <c r="F274" s="519">
        <v>1</v>
      </c>
      <c r="G274" s="519"/>
      <c r="H274" s="519">
        <v>27</v>
      </c>
      <c r="I274" s="519">
        <v>2</v>
      </c>
      <c r="J274" s="519" t="str">
        <f t="shared" si="15"/>
        <v>SDN10012702</v>
      </c>
      <c r="K274" s="519">
        <v>985</v>
      </c>
      <c r="M274" s="337"/>
      <c r="N274" s="519" t="s">
        <v>1062</v>
      </c>
      <c r="O274" s="519" t="s">
        <v>1059</v>
      </c>
      <c r="P274" s="519">
        <v>37</v>
      </c>
      <c r="Q274" s="183" t="str">
        <f t="shared" si="13"/>
        <v>SDN200137</v>
      </c>
      <c r="R274" s="519">
        <v>0</v>
      </c>
      <c r="S274" s="519">
        <v>0</v>
      </c>
      <c r="T274" s="519">
        <v>0</v>
      </c>
      <c r="U274" s="519">
        <v>0</v>
      </c>
      <c r="V274" s="519">
        <v>0</v>
      </c>
      <c r="W274" s="519">
        <v>0</v>
      </c>
      <c r="X274" s="519">
        <v>0</v>
      </c>
      <c r="Y274" s="519">
        <v>0</v>
      </c>
      <c r="Z274" s="519">
        <v>0</v>
      </c>
      <c r="AA274" s="519">
        <v>0</v>
      </c>
      <c r="AB274" s="519">
        <v>0</v>
      </c>
      <c r="AC274" s="519">
        <v>0</v>
      </c>
      <c r="AD274" s="519">
        <v>0</v>
      </c>
      <c r="AE274" s="519">
        <v>0</v>
      </c>
      <c r="AF274" s="519">
        <v>0</v>
      </c>
      <c r="AG274" s="519">
        <v>0</v>
      </c>
      <c r="AH274" s="519">
        <v>0</v>
      </c>
      <c r="AI274" s="519">
        <v>0</v>
      </c>
      <c r="AJ274" s="519">
        <v>0</v>
      </c>
      <c r="AK274" s="519">
        <v>0</v>
      </c>
      <c r="AL274" s="519">
        <v>0</v>
      </c>
      <c r="AM274" s="519">
        <v>0</v>
      </c>
      <c r="AN274" s="519">
        <v>0</v>
      </c>
      <c r="AO274" s="519">
        <v>0</v>
      </c>
      <c r="AP274" s="519">
        <v>0</v>
      </c>
      <c r="AQ274" s="519">
        <v>0</v>
      </c>
      <c r="AR274" s="519">
        <v>0</v>
      </c>
      <c r="AS274" s="519">
        <v>0</v>
      </c>
      <c r="AT274" s="519">
        <v>0</v>
      </c>
      <c r="AU274" s="519">
        <v>0</v>
      </c>
      <c r="AV274" s="519">
        <v>0</v>
      </c>
      <c r="AW274" s="519">
        <v>0</v>
      </c>
      <c r="AX274" s="519">
        <v>0</v>
      </c>
      <c r="AY274" s="519">
        <v>0</v>
      </c>
      <c r="AZ274" s="519">
        <v>10000</v>
      </c>
      <c r="BA274" s="519">
        <v>0</v>
      </c>
      <c r="BB274" s="519">
        <v>0</v>
      </c>
      <c r="BC274" s="519">
        <v>0</v>
      </c>
      <c r="BD274" s="519">
        <v>0</v>
      </c>
      <c r="BE274" s="519">
        <v>0</v>
      </c>
      <c r="BF274" s="519">
        <v>0</v>
      </c>
      <c r="BG274" s="519">
        <v>0</v>
      </c>
      <c r="BH274" s="519">
        <v>0</v>
      </c>
      <c r="BI274" s="519">
        <v>0</v>
      </c>
      <c r="BJ274" s="519">
        <v>0</v>
      </c>
      <c r="BK274" s="519">
        <v>0</v>
      </c>
      <c r="BL274" s="519">
        <v>0</v>
      </c>
      <c r="BM274" s="519">
        <v>0</v>
      </c>
      <c r="BN274" s="519">
        <v>0</v>
      </c>
      <c r="BO274" s="519">
        <v>0</v>
      </c>
      <c r="BP274" s="519">
        <v>0</v>
      </c>
      <c r="BQ274" s="519">
        <v>0</v>
      </c>
      <c r="BR274" s="519">
        <v>0</v>
      </c>
      <c r="BS274" s="519">
        <v>0</v>
      </c>
      <c r="BT274" s="519">
        <v>0</v>
      </c>
      <c r="BU274" s="519">
        <v>0</v>
      </c>
      <c r="BV274" s="519">
        <v>0</v>
      </c>
      <c r="BW274" s="519">
        <v>0</v>
      </c>
      <c r="BX274" s="519">
        <v>0</v>
      </c>
      <c r="BY274" s="519">
        <v>0</v>
      </c>
      <c r="BZ274" s="519">
        <v>0</v>
      </c>
      <c r="CA274" s="519">
        <v>0</v>
      </c>
      <c r="CB274" s="519">
        <v>0</v>
      </c>
      <c r="CC274" s="519">
        <v>0</v>
      </c>
      <c r="CD274" s="519">
        <v>0</v>
      </c>
      <c r="CE274" s="519">
        <v>0</v>
      </c>
      <c r="CF274" s="519">
        <v>0</v>
      </c>
      <c r="CG274" s="519">
        <v>0</v>
      </c>
      <c r="CH274" s="519">
        <v>0</v>
      </c>
      <c r="CI274" s="519">
        <v>0</v>
      </c>
      <c r="CJ274" s="519">
        <v>0</v>
      </c>
      <c r="CK274" s="519">
        <v>0</v>
      </c>
      <c r="CL274" s="519">
        <v>0</v>
      </c>
      <c r="CM274" s="519">
        <v>0</v>
      </c>
      <c r="CN274" s="519">
        <v>0</v>
      </c>
      <c r="CO274" s="519">
        <v>0</v>
      </c>
      <c r="CP274" s="519">
        <v>0</v>
      </c>
      <c r="CQ274" s="519">
        <v>0</v>
      </c>
      <c r="CR274" s="519">
        <v>0</v>
      </c>
      <c r="CS274" s="519">
        <v>0</v>
      </c>
      <c r="CT274" s="519">
        <v>0</v>
      </c>
      <c r="CU274" s="519">
        <v>0</v>
      </c>
      <c r="CV274" s="519">
        <v>0</v>
      </c>
      <c r="CW274" s="519">
        <v>0</v>
      </c>
      <c r="CX274" s="519">
        <v>0</v>
      </c>
      <c r="CY274" s="519">
        <v>0</v>
      </c>
      <c r="CZ274" s="519">
        <v>0</v>
      </c>
      <c r="DA274" s="519">
        <v>0</v>
      </c>
      <c r="DB274" s="519">
        <v>0</v>
      </c>
      <c r="DC274" s="519">
        <v>0</v>
      </c>
      <c r="DD274" s="519">
        <v>0</v>
      </c>
      <c r="DE274" s="519">
        <v>0</v>
      </c>
      <c r="DF274" s="519">
        <v>0</v>
      </c>
      <c r="DG274" s="519">
        <v>0</v>
      </c>
      <c r="DH274" s="519">
        <v>0</v>
      </c>
      <c r="DI274" s="519">
        <v>0</v>
      </c>
      <c r="DJ274" s="519">
        <v>0</v>
      </c>
      <c r="DK274" s="519">
        <v>0</v>
      </c>
      <c r="DL274" s="519">
        <v>0</v>
      </c>
      <c r="DM274" s="519">
        <v>0</v>
      </c>
      <c r="DN274" s="519">
        <v>0</v>
      </c>
      <c r="DO274" s="519">
        <v>0</v>
      </c>
      <c r="DP274" s="519">
        <v>0</v>
      </c>
      <c r="DQ274" s="519">
        <v>0</v>
      </c>
      <c r="DR274" s="519">
        <v>0</v>
      </c>
      <c r="DS274" s="519">
        <v>0</v>
      </c>
      <c r="DT274" s="519">
        <v>0</v>
      </c>
      <c r="DU274" s="519">
        <v>0</v>
      </c>
      <c r="DV274" s="519">
        <v>0</v>
      </c>
      <c r="DW274" s="519">
        <v>0</v>
      </c>
      <c r="DX274" s="519">
        <v>0</v>
      </c>
      <c r="DY274" s="131"/>
      <c r="DZ274" s="337"/>
      <c r="EA274" s="519" t="s">
        <v>1062</v>
      </c>
      <c r="EB274" s="519" t="s">
        <v>1059</v>
      </c>
      <c r="EC274" s="519">
        <v>37</v>
      </c>
      <c r="ED274" s="521" t="str">
        <f t="shared" si="14"/>
        <v>SDN200137</v>
      </c>
      <c r="EE274" s="519">
        <v>10000</v>
      </c>
      <c r="EF274" s="519">
        <v>10000</v>
      </c>
      <c r="EG274" s="519">
        <v>10000</v>
      </c>
      <c r="EH274" s="519">
        <v>10000</v>
      </c>
      <c r="EI274" s="519">
        <v>10000</v>
      </c>
      <c r="EJ274" s="519">
        <v>10000</v>
      </c>
      <c r="EK274" s="519">
        <v>10000</v>
      </c>
      <c r="EL274" s="519">
        <v>10000</v>
      </c>
      <c r="EM274" s="519">
        <v>10000</v>
      </c>
      <c r="EN274" s="519">
        <v>10000</v>
      </c>
      <c r="EO274" s="519">
        <v>10000</v>
      </c>
      <c r="EP274" s="519">
        <v>10000</v>
      </c>
      <c r="EQ274" s="519">
        <v>10000</v>
      </c>
      <c r="ER274" s="519">
        <v>10000</v>
      </c>
      <c r="ES274" s="519">
        <v>10000</v>
      </c>
      <c r="ET274" s="519">
        <v>10000</v>
      </c>
      <c r="EU274" s="519">
        <v>10000</v>
      </c>
      <c r="EV274" s="519">
        <v>10000</v>
      </c>
      <c r="EW274" s="519">
        <v>10000</v>
      </c>
      <c r="EX274" s="519">
        <v>10000</v>
      </c>
      <c r="EY274" s="519">
        <v>10000</v>
      </c>
      <c r="EZ274" s="519">
        <v>10000</v>
      </c>
      <c r="FA274" s="519">
        <v>10000</v>
      </c>
      <c r="FB274" s="519">
        <v>10000</v>
      </c>
      <c r="FC274" s="519">
        <v>10000</v>
      </c>
      <c r="FD274" s="519">
        <v>10000</v>
      </c>
      <c r="FE274" s="519">
        <v>10000</v>
      </c>
      <c r="FF274" s="519">
        <v>10000</v>
      </c>
      <c r="FG274" s="519">
        <v>10000</v>
      </c>
      <c r="FH274" s="519">
        <v>10000</v>
      </c>
      <c r="FI274" s="519">
        <v>10000</v>
      </c>
      <c r="FJ274" s="519">
        <v>10000</v>
      </c>
      <c r="FK274" s="519">
        <v>10000</v>
      </c>
      <c r="FL274" s="519">
        <v>10000</v>
      </c>
      <c r="FM274" s="519">
        <v>10000</v>
      </c>
      <c r="FN274" s="519">
        <v>0</v>
      </c>
      <c r="FO274" s="519">
        <v>0</v>
      </c>
      <c r="FP274" s="519">
        <v>0</v>
      </c>
      <c r="FQ274" s="519">
        <v>0</v>
      </c>
      <c r="FR274" s="519">
        <v>0</v>
      </c>
      <c r="FS274" s="519">
        <v>0</v>
      </c>
      <c r="FT274" s="519">
        <v>0</v>
      </c>
      <c r="FU274" s="519">
        <v>0</v>
      </c>
      <c r="FV274" s="519">
        <v>0</v>
      </c>
      <c r="FW274" s="519">
        <v>0</v>
      </c>
      <c r="FX274" s="519">
        <v>0</v>
      </c>
      <c r="FY274" s="519">
        <v>0</v>
      </c>
      <c r="FZ274" s="519">
        <v>0</v>
      </c>
      <c r="GA274" s="519">
        <v>0</v>
      </c>
      <c r="GB274" s="519">
        <v>0</v>
      </c>
      <c r="GC274" s="519">
        <v>0</v>
      </c>
      <c r="GD274" s="519">
        <v>0</v>
      </c>
      <c r="GE274" s="519">
        <v>0</v>
      </c>
      <c r="GF274" s="519">
        <v>0</v>
      </c>
      <c r="GG274" s="519">
        <v>0</v>
      </c>
      <c r="GH274" s="519">
        <v>0</v>
      </c>
      <c r="GI274" s="519">
        <v>0</v>
      </c>
      <c r="GJ274" s="519">
        <v>0</v>
      </c>
      <c r="GK274" s="519">
        <v>0</v>
      </c>
      <c r="GL274" s="519">
        <v>0</v>
      </c>
      <c r="GM274" s="519">
        <v>0</v>
      </c>
      <c r="GN274" s="519">
        <v>0</v>
      </c>
      <c r="GO274" s="519">
        <v>0</v>
      </c>
      <c r="GP274" s="519">
        <v>0</v>
      </c>
      <c r="GQ274" s="519">
        <v>0</v>
      </c>
      <c r="GR274" s="519">
        <v>0</v>
      </c>
      <c r="GS274" s="519">
        <v>0</v>
      </c>
      <c r="GT274" s="519">
        <v>0</v>
      </c>
      <c r="GU274" s="519">
        <v>0</v>
      </c>
      <c r="GV274" s="519">
        <v>0</v>
      </c>
      <c r="GW274" s="519">
        <v>0</v>
      </c>
      <c r="GX274" s="519">
        <v>0</v>
      </c>
      <c r="GY274" s="519">
        <v>0</v>
      </c>
      <c r="GZ274" s="519">
        <v>0</v>
      </c>
      <c r="HA274" s="519">
        <v>0</v>
      </c>
      <c r="HB274" s="519">
        <v>0</v>
      </c>
      <c r="HC274" s="519">
        <v>0</v>
      </c>
      <c r="HD274" s="519">
        <v>0</v>
      </c>
      <c r="HE274" s="519">
        <v>0</v>
      </c>
      <c r="HF274" s="519">
        <v>0</v>
      </c>
      <c r="HG274" s="519">
        <v>0</v>
      </c>
      <c r="HH274" s="519">
        <v>0</v>
      </c>
      <c r="HI274" s="519">
        <v>0</v>
      </c>
      <c r="HJ274" s="519">
        <v>0</v>
      </c>
      <c r="HK274" s="519">
        <v>0</v>
      </c>
      <c r="HL274" s="519">
        <v>0</v>
      </c>
      <c r="HM274" s="519">
        <v>0</v>
      </c>
      <c r="HN274" s="519">
        <v>0</v>
      </c>
      <c r="HO274" s="519">
        <v>0</v>
      </c>
      <c r="HP274" s="519">
        <v>0</v>
      </c>
      <c r="HQ274" s="519">
        <v>0</v>
      </c>
      <c r="HR274" s="519">
        <v>0</v>
      </c>
      <c r="HS274" s="519">
        <v>0</v>
      </c>
      <c r="HT274" s="519">
        <v>0</v>
      </c>
      <c r="HU274" s="519">
        <v>0</v>
      </c>
      <c r="HV274" s="519">
        <v>0</v>
      </c>
      <c r="HW274" s="519">
        <v>0</v>
      </c>
      <c r="HX274" s="519">
        <v>0</v>
      </c>
      <c r="HY274" s="519">
        <v>0</v>
      </c>
      <c r="HZ274" s="519">
        <v>0</v>
      </c>
      <c r="IA274" s="519">
        <v>0</v>
      </c>
      <c r="IB274" s="519">
        <v>0</v>
      </c>
      <c r="IC274" s="519">
        <v>0</v>
      </c>
      <c r="ID274" s="519">
        <v>0</v>
      </c>
      <c r="IE274" s="519">
        <v>0</v>
      </c>
      <c r="IF274" s="519">
        <v>0</v>
      </c>
      <c r="IG274" s="519">
        <v>0</v>
      </c>
      <c r="IH274" s="519">
        <v>0</v>
      </c>
      <c r="II274" s="519">
        <v>0</v>
      </c>
      <c r="IJ274" s="519">
        <v>0</v>
      </c>
      <c r="IK274" s="519">
        <v>0</v>
      </c>
    </row>
    <row r="275" spans="1:245" hidden="1">
      <c r="A275" s="337"/>
      <c r="B275" s="519" t="s">
        <v>1058</v>
      </c>
      <c r="C275" s="519"/>
      <c r="D275" s="519"/>
      <c r="E275" s="519"/>
      <c r="F275" s="519">
        <v>1</v>
      </c>
      <c r="G275" s="519"/>
      <c r="H275" s="519">
        <v>27</v>
      </c>
      <c r="I275" s="519">
        <v>3</v>
      </c>
      <c r="J275" s="519" t="str">
        <f t="shared" si="15"/>
        <v>SDN10012703</v>
      </c>
      <c r="K275" s="519">
        <v>985</v>
      </c>
      <c r="M275" s="337"/>
      <c r="N275" s="519" t="s">
        <v>1062</v>
      </c>
      <c r="O275" s="519" t="s">
        <v>1059</v>
      </c>
      <c r="P275" s="519">
        <v>38</v>
      </c>
      <c r="Q275" s="183" t="str">
        <f t="shared" si="13"/>
        <v>SDN200138</v>
      </c>
      <c r="R275" s="519">
        <v>0</v>
      </c>
      <c r="S275" s="519">
        <v>0</v>
      </c>
      <c r="T275" s="519">
        <v>0</v>
      </c>
      <c r="U275" s="519">
        <v>0</v>
      </c>
      <c r="V275" s="519">
        <v>0</v>
      </c>
      <c r="W275" s="519">
        <v>0</v>
      </c>
      <c r="X275" s="519">
        <v>0</v>
      </c>
      <c r="Y275" s="519">
        <v>0</v>
      </c>
      <c r="Z275" s="519">
        <v>0</v>
      </c>
      <c r="AA275" s="519">
        <v>0</v>
      </c>
      <c r="AB275" s="519">
        <v>0</v>
      </c>
      <c r="AC275" s="519">
        <v>0</v>
      </c>
      <c r="AD275" s="519">
        <v>0</v>
      </c>
      <c r="AE275" s="519">
        <v>0</v>
      </c>
      <c r="AF275" s="519">
        <v>0</v>
      </c>
      <c r="AG275" s="519">
        <v>0</v>
      </c>
      <c r="AH275" s="519">
        <v>0</v>
      </c>
      <c r="AI275" s="519">
        <v>0</v>
      </c>
      <c r="AJ275" s="519">
        <v>0</v>
      </c>
      <c r="AK275" s="519">
        <v>0</v>
      </c>
      <c r="AL275" s="519">
        <v>0</v>
      </c>
      <c r="AM275" s="519">
        <v>0</v>
      </c>
      <c r="AN275" s="519">
        <v>0</v>
      </c>
      <c r="AO275" s="519">
        <v>0</v>
      </c>
      <c r="AP275" s="519">
        <v>0</v>
      </c>
      <c r="AQ275" s="519">
        <v>0</v>
      </c>
      <c r="AR275" s="519">
        <v>0</v>
      </c>
      <c r="AS275" s="519">
        <v>0</v>
      </c>
      <c r="AT275" s="519">
        <v>0</v>
      </c>
      <c r="AU275" s="519">
        <v>0</v>
      </c>
      <c r="AV275" s="519">
        <v>0</v>
      </c>
      <c r="AW275" s="519">
        <v>0</v>
      </c>
      <c r="AX275" s="519">
        <v>0</v>
      </c>
      <c r="AY275" s="519">
        <v>0</v>
      </c>
      <c r="AZ275" s="519">
        <v>10000</v>
      </c>
      <c r="BA275" s="519">
        <v>0</v>
      </c>
      <c r="BB275" s="519">
        <v>0</v>
      </c>
      <c r="BC275" s="519">
        <v>0</v>
      </c>
      <c r="BD275" s="519">
        <v>0</v>
      </c>
      <c r="BE275" s="519">
        <v>0</v>
      </c>
      <c r="BF275" s="519">
        <v>0</v>
      </c>
      <c r="BG275" s="519">
        <v>0</v>
      </c>
      <c r="BH275" s="519">
        <v>0</v>
      </c>
      <c r="BI275" s="519">
        <v>0</v>
      </c>
      <c r="BJ275" s="519">
        <v>0</v>
      </c>
      <c r="BK275" s="519">
        <v>0</v>
      </c>
      <c r="BL275" s="519">
        <v>0</v>
      </c>
      <c r="BM275" s="519">
        <v>0</v>
      </c>
      <c r="BN275" s="519">
        <v>0</v>
      </c>
      <c r="BO275" s="519">
        <v>0</v>
      </c>
      <c r="BP275" s="519">
        <v>0</v>
      </c>
      <c r="BQ275" s="519">
        <v>0</v>
      </c>
      <c r="BR275" s="519">
        <v>0</v>
      </c>
      <c r="BS275" s="519">
        <v>0</v>
      </c>
      <c r="BT275" s="519">
        <v>0</v>
      </c>
      <c r="BU275" s="519">
        <v>0</v>
      </c>
      <c r="BV275" s="519">
        <v>0</v>
      </c>
      <c r="BW275" s="519">
        <v>0</v>
      </c>
      <c r="BX275" s="519">
        <v>0</v>
      </c>
      <c r="BY275" s="519">
        <v>0</v>
      </c>
      <c r="BZ275" s="519">
        <v>0</v>
      </c>
      <c r="CA275" s="519">
        <v>0</v>
      </c>
      <c r="CB275" s="519">
        <v>0</v>
      </c>
      <c r="CC275" s="519">
        <v>0</v>
      </c>
      <c r="CD275" s="519">
        <v>0</v>
      </c>
      <c r="CE275" s="519">
        <v>0</v>
      </c>
      <c r="CF275" s="519">
        <v>0</v>
      </c>
      <c r="CG275" s="519">
        <v>0</v>
      </c>
      <c r="CH275" s="519">
        <v>0</v>
      </c>
      <c r="CI275" s="519">
        <v>0</v>
      </c>
      <c r="CJ275" s="519">
        <v>0</v>
      </c>
      <c r="CK275" s="519">
        <v>0</v>
      </c>
      <c r="CL275" s="519">
        <v>0</v>
      </c>
      <c r="CM275" s="519">
        <v>0</v>
      </c>
      <c r="CN275" s="519">
        <v>0</v>
      </c>
      <c r="CO275" s="519">
        <v>0</v>
      </c>
      <c r="CP275" s="519">
        <v>0</v>
      </c>
      <c r="CQ275" s="519">
        <v>0</v>
      </c>
      <c r="CR275" s="519">
        <v>0</v>
      </c>
      <c r="CS275" s="519">
        <v>0</v>
      </c>
      <c r="CT275" s="519">
        <v>0</v>
      </c>
      <c r="CU275" s="519">
        <v>0</v>
      </c>
      <c r="CV275" s="519">
        <v>0</v>
      </c>
      <c r="CW275" s="519">
        <v>0</v>
      </c>
      <c r="CX275" s="519">
        <v>0</v>
      </c>
      <c r="CY275" s="519">
        <v>0</v>
      </c>
      <c r="CZ275" s="519">
        <v>0</v>
      </c>
      <c r="DA275" s="519">
        <v>0</v>
      </c>
      <c r="DB275" s="519">
        <v>0</v>
      </c>
      <c r="DC275" s="519">
        <v>0</v>
      </c>
      <c r="DD275" s="519">
        <v>0</v>
      </c>
      <c r="DE275" s="519">
        <v>0</v>
      </c>
      <c r="DF275" s="519">
        <v>0</v>
      </c>
      <c r="DG275" s="519">
        <v>0</v>
      </c>
      <c r="DH275" s="519">
        <v>0</v>
      </c>
      <c r="DI275" s="519">
        <v>0</v>
      </c>
      <c r="DJ275" s="519">
        <v>0</v>
      </c>
      <c r="DK275" s="519">
        <v>0</v>
      </c>
      <c r="DL275" s="519">
        <v>0</v>
      </c>
      <c r="DM275" s="519">
        <v>0</v>
      </c>
      <c r="DN275" s="519">
        <v>0</v>
      </c>
      <c r="DO275" s="519">
        <v>0</v>
      </c>
      <c r="DP275" s="519">
        <v>0</v>
      </c>
      <c r="DQ275" s="519">
        <v>0</v>
      </c>
      <c r="DR275" s="519">
        <v>0</v>
      </c>
      <c r="DS275" s="519">
        <v>0</v>
      </c>
      <c r="DT275" s="519">
        <v>0</v>
      </c>
      <c r="DU275" s="519">
        <v>0</v>
      </c>
      <c r="DV275" s="519">
        <v>0</v>
      </c>
      <c r="DW275" s="519">
        <v>0</v>
      </c>
      <c r="DX275" s="519">
        <v>0</v>
      </c>
      <c r="DY275" s="131"/>
      <c r="DZ275" s="337"/>
      <c r="EA275" s="519" t="s">
        <v>1062</v>
      </c>
      <c r="EB275" s="519" t="s">
        <v>1059</v>
      </c>
      <c r="EC275" s="519">
        <v>38</v>
      </c>
      <c r="ED275" s="521" t="str">
        <f t="shared" si="14"/>
        <v>SDN200138</v>
      </c>
      <c r="EE275" s="519">
        <v>10000</v>
      </c>
      <c r="EF275" s="519">
        <v>10000</v>
      </c>
      <c r="EG275" s="519">
        <v>10000</v>
      </c>
      <c r="EH275" s="519">
        <v>10000</v>
      </c>
      <c r="EI275" s="519">
        <v>10000</v>
      </c>
      <c r="EJ275" s="519">
        <v>10000</v>
      </c>
      <c r="EK275" s="519">
        <v>10000</v>
      </c>
      <c r="EL275" s="519">
        <v>10000</v>
      </c>
      <c r="EM275" s="519">
        <v>10000</v>
      </c>
      <c r="EN275" s="519">
        <v>10000</v>
      </c>
      <c r="EO275" s="519">
        <v>10000</v>
      </c>
      <c r="EP275" s="519">
        <v>10000</v>
      </c>
      <c r="EQ275" s="519">
        <v>10000</v>
      </c>
      <c r="ER275" s="519">
        <v>10000</v>
      </c>
      <c r="ES275" s="519">
        <v>10000</v>
      </c>
      <c r="ET275" s="519">
        <v>10000</v>
      </c>
      <c r="EU275" s="519">
        <v>10000</v>
      </c>
      <c r="EV275" s="519">
        <v>10000</v>
      </c>
      <c r="EW275" s="519">
        <v>10000</v>
      </c>
      <c r="EX275" s="519">
        <v>10000</v>
      </c>
      <c r="EY275" s="519">
        <v>10000</v>
      </c>
      <c r="EZ275" s="519">
        <v>10000</v>
      </c>
      <c r="FA275" s="519">
        <v>10000</v>
      </c>
      <c r="FB275" s="519">
        <v>10000</v>
      </c>
      <c r="FC275" s="519">
        <v>10000</v>
      </c>
      <c r="FD275" s="519">
        <v>10000</v>
      </c>
      <c r="FE275" s="519">
        <v>10000</v>
      </c>
      <c r="FF275" s="519">
        <v>10000</v>
      </c>
      <c r="FG275" s="519">
        <v>10000</v>
      </c>
      <c r="FH275" s="519">
        <v>10000</v>
      </c>
      <c r="FI275" s="519">
        <v>10000</v>
      </c>
      <c r="FJ275" s="519">
        <v>10000</v>
      </c>
      <c r="FK275" s="519">
        <v>10000</v>
      </c>
      <c r="FL275" s="519">
        <v>10000</v>
      </c>
      <c r="FM275" s="519">
        <v>10000</v>
      </c>
      <c r="FN275" s="519">
        <v>0</v>
      </c>
      <c r="FO275" s="519">
        <v>0</v>
      </c>
      <c r="FP275" s="519">
        <v>0</v>
      </c>
      <c r="FQ275" s="519">
        <v>0</v>
      </c>
      <c r="FR275" s="519">
        <v>0</v>
      </c>
      <c r="FS275" s="519">
        <v>0</v>
      </c>
      <c r="FT275" s="519">
        <v>0</v>
      </c>
      <c r="FU275" s="519">
        <v>0</v>
      </c>
      <c r="FV275" s="519">
        <v>0</v>
      </c>
      <c r="FW275" s="519">
        <v>0</v>
      </c>
      <c r="FX275" s="519">
        <v>0</v>
      </c>
      <c r="FY275" s="519">
        <v>0</v>
      </c>
      <c r="FZ275" s="519">
        <v>0</v>
      </c>
      <c r="GA275" s="519">
        <v>0</v>
      </c>
      <c r="GB275" s="519">
        <v>0</v>
      </c>
      <c r="GC275" s="519">
        <v>0</v>
      </c>
      <c r="GD275" s="519">
        <v>0</v>
      </c>
      <c r="GE275" s="519">
        <v>0</v>
      </c>
      <c r="GF275" s="519">
        <v>0</v>
      </c>
      <c r="GG275" s="519">
        <v>0</v>
      </c>
      <c r="GH275" s="519">
        <v>0</v>
      </c>
      <c r="GI275" s="519">
        <v>0</v>
      </c>
      <c r="GJ275" s="519">
        <v>0</v>
      </c>
      <c r="GK275" s="519">
        <v>0</v>
      </c>
      <c r="GL275" s="519">
        <v>0</v>
      </c>
      <c r="GM275" s="519">
        <v>0</v>
      </c>
      <c r="GN275" s="519">
        <v>0</v>
      </c>
      <c r="GO275" s="519">
        <v>0</v>
      </c>
      <c r="GP275" s="519">
        <v>0</v>
      </c>
      <c r="GQ275" s="519">
        <v>0</v>
      </c>
      <c r="GR275" s="519">
        <v>0</v>
      </c>
      <c r="GS275" s="519">
        <v>0</v>
      </c>
      <c r="GT275" s="519">
        <v>0</v>
      </c>
      <c r="GU275" s="519">
        <v>0</v>
      </c>
      <c r="GV275" s="519">
        <v>0</v>
      </c>
      <c r="GW275" s="519">
        <v>0</v>
      </c>
      <c r="GX275" s="519">
        <v>0</v>
      </c>
      <c r="GY275" s="519">
        <v>0</v>
      </c>
      <c r="GZ275" s="519">
        <v>0</v>
      </c>
      <c r="HA275" s="519">
        <v>0</v>
      </c>
      <c r="HB275" s="519">
        <v>0</v>
      </c>
      <c r="HC275" s="519">
        <v>0</v>
      </c>
      <c r="HD275" s="519">
        <v>0</v>
      </c>
      <c r="HE275" s="519">
        <v>0</v>
      </c>
      <c r="HF275" s="519">
        <v>0</v>
      </c>
      <c r="HG275" s="519">
        <v>0</v>
      </c>
      <c r="HH275" s="519">
        <v>0</v>
      </c>
      <c r="HI275" s="519">
        <v>0</v>
      </c>
      <c r="HJ275" s="519">
        <v>0</v>
      </c>
      <c r="HK275" s="519">
        <v>0</v>
      </c>
      <c r="HL275" s="519">
        <v>0</v>
      </c>
      <c r="HM275" s="519">
        <v>0</v>
      </c>
      <c r="HN275" s="519">
        <v>0</v>
      </c>
      <c r="HO275" s="519">
        <v>0</v>
      </c>
      <c r="HP275" s="519">
        <v>0</v>
      </c>
      <c r="HQ275" s="519">
        <v>0</v>
      </c>
      <c r="HR275" s="519">
        <v>0</v>
      </c>
      <c r="HS275" s="519">
        <v>0</v>
      </c>
      <c r="HT275" s="519">
        <v>0</v>
      </c>
      <c r="HU275" s="519">
        <v>0</v>
      </c>
      <c r="HV275" s="519">
        <v>0</v>
      </c>
      <c r="HW275" s="519">
        <v>0</v>
      </c>
      <c r="HX275" s="519">
        <v>0</v>
      </c>
      <c r="HY275" s="519">
        <v>0</v>
      </c>
      <c r="HZ275" s="519">
        <v>0</v>
      </c>
      <c r="IA275" s="519">
        <v>0</v>
      </c>
      <c r="IB275" s="519">
        <v>0</v>
      </c>
      <c r="IC275" s="519">
        <v>0</v>
      </c>
      <c r="ID275" s="519">
        <v>0</v>
      </c>
      <c r="IE275" s="519">
        <v>0</v>
      </c>
      <c r="IF275" s="519">
        <v>0</v>
      </c>
      <c r="IG275" s="519">
        <v>0</v>
      </c>
      <c r="IH275" s="519">
        <v>0</v>
      </c>
      <c r="II275" s="519">
        <v>0</v>
      </c>
      <c r="IJ275" s="519">
        <v>0</v>
      </c>
      <c r="IK275" s="519">
        <v>0</v>
      </c>
    </row>
    <row r="276" spans="1:245" hidden="1">
      <c r="A276" s="337"/>
      <c r="B276" s="519" t="s">
        <v>1058</v>
      </c>
      <c r="C276" s="519"/>
      <c r="D276" s="519"/>
      <c r="E276" s="519"/>
      <c r="F276" s="519">
        <v>1</v>
      </c>
      <c r="G276" s="519"/>
      <c r="H276" s="519">
        <v>27</v>
      </c>
      <c r="I276" s="519">
        <v>4</v>
      </c>
      <c r="J276" s="519" t="str">
        <f t="shared" si="15"/>
        <v>SDN10012704</v>
      </c>
      <c r="K276" s="519">
        <v>985</v>
      </c>
      <c r="M276" s="337"/>
      <c r="N276" s="519" t="s">
        <v>1062</v>
      </c>
      <c r="O276" s="519" t="s">
        <v>1059</v>
      </c>
      <c r="P276" s="519">
        <v>39</v>
      </c>
      <c r="Q276" s="183" t="str">
        <f t="shared" si="13"/>
        <v>SDN200139</v>
      </c>
      <c r="R276" s="519">
        <v>0</v>
      </c>
      <c r="S276" s="519">
        <v>0</v>
      </c>
      <c r="T276" s="519">
        <v>0</v>
      </c>
      <c r="U276" s="519">
        <v>0</v>
      </c>
      <c r="V276" s="519">
        <v>0</v>
      </c>
      <c r="W276" s="519">
        <v>0</v>
      </c>
      <c r="X276" s="519">
        <v>0</v>
      </c>
      <c r="Y276" s="519">
        <v>0</v>
      </c>
      <c r="Z276" s="519">
        <v>0</v>
      </c>
      <c r="AA276" s="519">
        <v>0</v>
      </c>
      <c r="AB276" s="519">
        <v>0</v>
      </c>
      <c r="AC276" s="519">
        <v>0</v>
      </c>
      <c r="AD276" s="519">
        <v>0</v>
      </c>
      <c r="AE276" s="519">
        <v>0</v>
      </c>
      <c r="AF276" s="519">
        <v>0</v>
      </c>
      <c r="AG276" s="519">
        <v>0</v>
      </c>
      <c r="AH276" s="519">
        <v>0</v>
      </c>
      <c r="AI276" s="519">
        <v>0</v>
      </c>
      <c r="AJ276" s="519">
        <v>0</v>
      </c>
      <c r="AK276" s="519">
        <v>0</v>
      </c>
      <c r="AL276" s="519">
        <v>0</v>
      </c>
      <c r="AM276" s="519">
        <v>0</v>
      </c>
      <c r="AN276" s="519">
        <v>0</v>
      </c>
      <c r="AO276" s="519">
        <v>0</v>
      </c>
      <c r="AP276" s="519">
        <v>0</v>
      </c>
      <c r="AQ276" s="519">
        <v>0</v>
      </c>
      <c r="AR276" s="519">
        <v>0</v>
      </c>
      <c r="AS276" s="519">
        <v>0</v>
      </c>
      <c r="AT276" s="519">
        <v>0</v>
      </c>
      <c r="AU276" s="519">
        <v>0</v>
      </c>
      <c r="AV276" s="519">
        <v>0</v>
      </c>
      <c r="AW276" s="519">
        <v>0</v>
      </c>
      <c r="AX276" s="519">
        <v>0</v>
      </c>
      <c r="AY276" s="519">
        <v>0</v>
      </c>
      <c r="AZ276" s="519">
        <v>10000</v>
      </c>
      <c r="BA276" s="519">
        <v>0</v>
      </c>
      <c r="BB276" s="519">
        <v>0</v>
      </c>
      <c r="BC276" s="519">
        <v>0</v>
      </c>
      <c r="BD276" s="519">
        <v>0</v>
      </c>
      <c r="BE276" s="519">
        <v>0</v>
      </c>
      <c r="BF276" s="519">
        <v>0</v>
      </c>
      <c r="BG276" s="519">
        <v>0</v>
      </c>
      <c r="BH276" s="519">
        <v>0</v>
      </c>
      <c r="BI276" s="519">
        <v>0</v>
      </c>
      <c r="BJ276" s="519">
        <v>0</v>
      </c>
      <c r="BK276" s="519">
        <v>0</v>
      </c>
      <c r="BL276" s="519">
        <v>0</v>
      </c>
      <c r="BM276" s="519">
        <v>0</v>
      </c>
      <c r="BN276" s="519">
        <v>0</v>
      </c>
      <c r="BO276" s="519">
        <v>0</v>
      </c>
      <c r="BP276" s="519">
        <v>0</v>
      </c>
      <c r="BQ276" s="519">
        <v>0</v>
      </c>
      <c r="BR276" s="519">
        <v>0</v>
      </c>
      <c r="BS276" s="519">
        <v>0</v>
      </c>
      <c r="BT276" s="519">
        <v>0</v>
      </c>
      <c r="BU276" s="519">
        <v>0</v>
      </c>
      <c r="BV276" s="519">
        <v>0</v>
      </c>
      <c r="BW276" s="519">
        <v>0</v>
      </c>
      <c r="BX276" s="519">
        <v>0</v>
      </c>
      <c r="BY276" s="519">
        <v>0</v>
      </c>
      <c r="BZ276" s="519">
        <v>0</v>
      </c>
      <c r="CA276" s="519">
        <v>0</v>
      </c>
      <c r="CB276" s="519">
        <v>0</v>
      </c>
      <c r="CC276" s="519">
        <v>0</v>
      </c>
      <c r="CD276" s="519">
        <v>0</v>
      </c>
      <c r="CE276" s="519">
        <v>0</v>
      </c>
      <c r="CF276" s="519">
        <v>0</v>
      </c>
      <c r="CG276" s="519">
        <v>0</v>
      </c>
      <c r="CH276" s="519">
        <v>0</v>
      </c>
      <c r="CI276" s="519">
        <v>0</v>
      </c>
      <c r="CJ276" s="519">
        <v>0</v>
      </c>
      <c r="CK276" s="519">
        <v>0</v>
      </c>
      <c r="CL276" s="519">
        <v>0</v>
      </c>
      <c r="CM276" s="519">
        <v>0</v>
      </c>
      <c r="CN276" s="519">
        <v>0</v>
      </c>
      <c r="CO276" s="519">
        <v>0</v>
      </c>
      <c r="CP276" s="519">
        <v>0</v>
      </c>
      <c r="CQ276" s="519">
        <v>0</v>
      </c>
      <c r="CR276" s="519">
        <v>0</v>
      </c>
      <c r="CS276" s="519">
        <v>0</v>
      </c>
      <c r="CT276" s="519">
        <v>0</v>
      </c>
      <c r="CU276" s="519">
        <v>0</v>
      </c>
      <c r="CV276" s="519">
        <v>0</v>
      </c>
      <c r="CW276" s="519">
        <v>0</v>
      </c>
      <c r="CX276" s="519">
        <v>0</v>
      </c>
      <c r="CY276" s="519">
        <v>0</v>
      </c>
      <c r="CZ276" s="519">
        <v>0</v>
      </c>
      <c r="DA276" s="519">
        <v>0</v>
      </c>
      <c r="DB276" s="519">
        <v>0</v>
      </c>
      <c r="DC276" s="519">
        <v>0</v>
      </c>
      <c r="DD276" s="519">
        <v>0</v>
      </c>
      <c r="DE276" s="519">
        <v>0</v>
      </c>
      <c r="DF276" s="519">
        <v>0</v>
      </c>
      <c r="DG276" s="519">
        <v>0</v>
      </c>
      <c r="DH276" s="519">
        <v>0</v>
      </c>
      <c r="DI276" s="519">
        <v>0</v>
      </c>
      <c r="DJ276" s="519">
        <v>0</v>
      </c>
      <c r="DK276" s="519">
        <v>0</v>
      </c>
      <c r="DL276" s="519">
        <v>0</v>
      </c>
      <c r="DM276" s="519">
        <v>0</v>
      </c>
      <c r="DN276" s="519">
        <v>0</v>
      </c>
      <c r="DO276" s="519">
        <v>0</v>
      </c>
      <c r="DP276" s="519">
        <v>0</v>
      </c>
      <c r="DQ276" s="519">
        <v>0</v>
      </c>
      <c r="DR276" s="519">
        <v>0</v>
      </c>
      <c r="DS276" s="519">
        <v>0</v>
      </c>
      <c r="DT276" s="519">
        <v>0</v>
      </c>
      <c r="DU276" s="519">
        <v>0</v>
      </c>
      <c r="DV276" s="519">
        <v>0</v>
      </c>
      <c r="DW276" s="519">
        <v>0</v>
      </c>
      <c r="DX276" s="519">
        <v>0</v>
      </c>
      <c r="DY276" s="131"/>
      <c r="DZ276" s="337"/>
      <c r="EA276" s="519" t="s">
        <v>1062</v>
      </c>
      <c r="EB276" s="519" t="s">
        <v>1059</v>
      </c>
      <c r="EC276" s="519">
        <v>39</v>
      </c>
      <c r="ED276" s="521" t="str">
        <f t="shared" si="14"/>
        <v>SDN200139</v>
      </c>
      <c r="EE276" s="519">
        <v>10000</v>
      </c>
      <c r="EF276" s="519">
        <v>10000</v>
      </c>
      <c r="EG276" s="519">
        <v>10000</v>
      </c>
      <c r="EH276" s="519">
        <v>10000</v>
      </c>
      <c r="EI276" s="519">
        <v>10000</v>
      </c>
      <c r="EJ276" s="519">
        <v>10000</v>
      </c>
      <c r="EK276" s="519">
        <v>10000</v>
      </c>
      <c r="EL276" s="519">
        <v>10000</v>
      </c>
      <c r="EM276" s="519">
        <v>10000</v>
      </c>
      <c r="EN276" s="519">
        <v>10000</v>
      </c>
      <c r="EO276" s="519">
        <v>10000</v>
      </c>
      <c r="EP276" s="519">
        <v>10000</v>
      </c>
      <c r="EQ276" s="519">
        <v>10000</v>
      </c>
      <c r="ER276" s="519">
        <v>10000</v>
      </c>
      <c r="ES276" s="519">
        <v>10000</v>
      </c>
      <c r="ET276" s="519">
        <v>10000</v>
      </c>
      <c r="EU276" s="519">
        <v>10000</v>
      </c>
      <c r="EV276" s="519">
        <v>10000</v>
      </c>
      <c r="EW276" s="519">
        <v>10000</v>
      </c>
      <c r="EX276" s="519">
        <v>10000</v>
      </c>
      <c r="EY276" s="519">
        <v>10000</v>
      </c>
      <c r="EZ276" s="519">
        <v>10000</v>
      </c>
      <c r="FA276" s="519">
        <v>10000</v>
      </c>
      <c r="FB276" s="519">
        <v>10000</v>
      </c>
      <c r="FC276" s="519">
        <v>10000</v>
      </c>
      <c r="FD276" s="519">
        <v>10000</v>
      </c>
      <c r="FE276" s="519">
        <v>10000</v>
      </c>
      <c r="FF276" s="519">
        <v>10000</v>
      </c>
      <c r="FG276" s="519">
        <v>10000</v>
      </c>
      <c r="FH276" s="519">
        <v>10000</v>
      </c>
      <c r="FI276" s="519">
        <v>10000</v>
      </c>
      <c r="FJ276" s="519">
        <v>10000</v>
      </c>
      <c r="FK276" s="519">
        <v>10000</v>
      </c>
      <c r="FL276" s="519">
        <v>10000</v>
      </c>
      <c r="FM276" s="519">
        <v>10000</v>
      </c>
      <c r="FN276" s="519">
        <v>0</v>
      </c>
      <c r="FO276" s="519">
        <v>0</v>
      </c>
      <c r="FP276" s="519">
        <v>0</v>
      </c>
      <c r="FQ276" s="519">
        <v>0</v>
      </c>
      <c r="FR276" s="519">
        <v>0</v>
      </c>
      <c r="FS276" s="519">
        <v>0</v>
      </c>
      <c r="FT276" s="519">
        <v>0</v>
      </c>
      <c r="FU276" s="519">
        <v>0</v>
      </c>
      <c r="FV276" s="519">
        <v>0</v>
      </c>
      <c r="FW276" s="519">
        <v>0</v>
      </c>
      <c r="FX276" s="519">
        <v>0</v>
      </c>
      <c r="FY276" s="519">
        <v>0</v>
      </c>
      <c r="FZ276" s="519">
        <v>0</v>
      </c>
      <c r="GA276" s="519">
        <v>0</v>
      </c>
      <c r="GB276" s="519">
        <v>0</v>
      </c>
      <c r="GC276" s="519">
        <v>0</v>
      </c>
      <c r="GD276" s="519">
        <v>0</v>
      </c>
      <c r="GE276" s="519">
        <v>0</v>
      </c>
      <c r="GF276" s="519">
        <v>0</v>
      </c>
      <c r="GG276" s="519">
        <v>0</v>
      </c>
      <c r="GH276" s="519">
        <v>0</v>
      </c>
      <c r="GI276" s="519">
        <v>0</v>
      </c>
      <c r="GJ276" s="519">
        <v>0</v>
      </c>
      <c r="GK276" s="519">
        <v>0</v>
      </c>
      <c r="GL276" s="519">
        <v>0</v>
      </c>
      <c r="GM276" s="519">
        <v>0</v>
      </c>
      <c r="GN276" s="519">
        <v>0</v>
      </c>
      <c r="GO276" s="519">
        <v>0</v>
      </c>
      <c r="GP276" s="519">
        <v>0</v>
      </c>
      <c r="GQ276" s="519">
        <v>0</v>
      </c>
      <c r="GR276" s="519">
        <v>0</v>
      </c>
      <c r="GS276" s="519">
        <v>0</v>
      </c>
      <c r="GT276" s="519">
        <v>0</v>
      </c>
      <c r="GU276" s="519">
        <v>0</v>
      </c>
      <c r="GV276" s="519">
        <v>0</v>
      </c>
      <c r="GW276" s="519">
        <v>0</v>
      </c>
      <c r="GX276" s="519">
        <v>0</v>
      </c>
      <c r="GY276" s="519">
        <v>0</v>
      </c>
      <c r="GZ276" s="519">
        <v>0</v>
      </c>
      <c r="HA276" s="519">
        <v>0</v>
      </c>
      <c r="HB276" s="519">
        <v>0</v>
      </c>
      <c r="HC276" s="519">
        <v>0</v>
      </c>
      <c r="HD276" s="519">
        <v>0</v>
      </c>
      <c r="HE276" s="519">
        <v>0</v>
      </c>
      <c r="HF276" s="519">
        <v>0</v>
      </c>
      <c r="HG276" s="519">
        <v>0</v>
      </c>
      <c r="HH276" s="519">
        <v>0</v>
      </c>
      <c r="HI276" s="519">
        <v>0</v>
      </c>
      <c r="HJ276" s="519">
        <v>0</v>
      </c>
      <c r="HK276" s="519">
        <v>0</v>
      </c>
      <c r="HL276" s="519">
        <v>0</v>
      </c>
      <c r="HM276" s="519">
        <v>0</v>
      </c>
      <c r="HN276" s="519">
        <v>0</v>
      </c>
      <c r="HO276" s="519">
        <v>0</v>
      </c>
      <c r="HP276" s="519">
        <v>0</v>
      </c>
      <c r="HQ276" s="519">
        <v>0</v>
      </c>
      <c r="HR276" s="519">
        <v>0</v>
      </c>
      <c r="HS276" s="519">
        <v>0</v>
      </c>
      <c r="HT276" s="519">
        <v>0</v>
      </c>
      <c r="HU276" s="519">
        <v>0</v>
      </c>
      <c r="HV276" s="519">
        <v>0</v>
      </c>
      <c r="HW276" s="519">
        <v>0</v>
      </c>
      <c r="HX276" s="519">
        <v>0</v>
      </c>
      <c r="HY276" s="519">
        <v>0</v>
      </c>
      <c r="HZ276" s="519">
        <v>0</v>
      </c>
      <c r="IA276" s="519">
        <v>0</v>
      </c>
      <c r="IB276" s="519">
        <v>0</v>
      </c>
      <c r="IC276" s="519">
        <v>0</v>
      </c>
      <c r="ID276" s="519">
        <v>0</v>
      </c>
      <c r="IE276" s="519">
        <v>0</v>
      </c>
      <c r="IF276" s="519">
        <v>0</v>
      </c>
      <c r="IG276" s="519">
        <v>0</v>
      </c>
      <c r="IH276" s="519">
        <v>0</v>
      </c>
      <c r="II276" s="519">
        <v>0</v>
      </c>
      <c r="IJ276" s="519">
        <v>0</v>
      </c>
      <c r="IK276" s="519">
        <v>0</v>
      </c>
    </row>
    <row r="277" spans="1:245" hidden="1">
      <c r="A277" s="337"/>
      <c r="B277" s="519" t="s">
        <v>1058</v>
      </c>
      <c r="C277" s="519"/>
      <c r="D277" s="519"/>
      <c r="E277" s="519"/>
      <c r="F277" s="519">
        <v>1</v>
      </c>
      <c r="G277" s="519"/>
      <c r="H277" s="519">
        <v>27</v>
      </c>
      <c r="I277" s="519">
        <v>5</v>
      </c>
      <c r="J277" s="519" t="str">
        <f t="shared" si="15"/>
        <v>SDN10012705</v>
      </c>
      <c r="K277" s="519">
        <v>985</v>
      </c>
      <c r="M277" s="337"/>
      <c r="N277" s="519" t="s">
        <v>1062</v>
      </c>
      <c r="O277" s="519" t="s">
        <v>1059</v>
      </c>
      <c r="P277" s="519">
        <v>40</v>
      </c>
      <c r="Q277" s="183" t="str">
        <f t="shared" si="13"/>
        <v>SDN200140</v>
      </c>
      <c r="R277" s="519">
        <v>0</v>
      </c>
      <c r="S277" s="519">
        <v>0</v>
      </c>
      <c r="T277" s="519">
        <v>0</v>
      </c>
      <c r="U277" s="519">
        <v>0</v>
      </c>
      <c r="V277" s="519">
        <v>0</v>
      </c>
      <c r="W277" s="519">
        <v>0</v>
      </c>
      <c r="X277" s="519">
        <v>0</v>
      </c>
      <c r="Y277" s="519">
        <v>0</v>
      </c>
      <c r="Z277" s="519">
        <v>0</v>
      </c>
      <c r="AA277" s="519">
        <v>0</v>
      </c>
      <c r="AB277" s="519">
        <v>0</v>
      </c>
      <c r="AC277" s="519">
        <v>0</v>
      </c>
      <c r="AD277" s="519">
        <v>0</v>
      </c>
      <c r="AE277" s="519">
        <v>0</v>
      </c>
      <c r="AF277" s="519">
        <v>0</v>
      </c>
      <c r="AG277" s="519">
        <v>0</v>
      </c>
      <c r="AH277" s="519">
        <v>0</v>
      </c>
      <c r="AI277" s="519">
        <v>0</v>
      </c>
      <c r="AJ277" s="519">
        <v>0</v>
      </c>
      <c r="AK277" s="519">
        <v>0</v>
      </c>
      <c r="AL277" s="519">
        <v>0</v>
      </c>
      <c r="AM277" s="519">
        <v>0</v>
      </c>
      <c r="AN277" s="519">
        <v>0</v>
      </c>
      <c r="AO277" s="519">
        <v>0</v>
      </c>
      <c r="AP277" s="519">
        <v>0</v>
      </c>
      <c r="AQ277" s="519">
        <v>0</v>
      </c>
      <c r="AR277" s="519">
        <v>0</v>
      </c>
      <c r="AS277" s="519">
        <v>0</v>
      </c>
      <c r="AT277" s="519">
        <v>0</v>
      </c>
      <c r="AU277" s="519">
        <v>0</v>
      </c>
      <c r="AV277" s="519">
        <v>0</v>
      </c>
      <c r="AW277" s="519">
        <v>0</v>
      </c>
      <c r="AX277" s="519">
        <v>0</v>
      </c>
      <c r="AY277" s="519">
        <v>0</v>
      </c>
      <c r="AZ277" s="519">
        <v>10112.4</v>
      </c>
      <c r="BA277" s="519">
        <v>0</v>
      </c>
      <c r="BB277" s="519">
        <v>0</v>
      </c>
      <c r="BC277" s="519">
        <v>0</v>
      </c>
      <c r="BD277" s="519">
        <v>0</v>
      </c>
      <c r="BE277" s="519">
        <v>0</v>
      </c>
      <c r="BF277" s="519">
        <v>0</v>
      </c>
      <c r="BG277" s="519">
        <v>0</v>
      </c>
      <c r="BH277" s="519">
        <v>0</v>
      </c>
      <c r="BI277" s="519">
        <v>0</v>
      </c>
      <c r="BJ277" s="519">
        <v>0</v>
      </c>
      <c r="BK277" s="519">
        <v>0</v>
      </c>
      <c r="BL277" s="519">
        <v>0</v>
      </c>
      <c r="BM277" s="519">
        <v>0</v>
      </c>
      <c r="BN277" s="519">
        <v>0</v>
      </c>
      <c r="BO277" s="519">
        <v>0</v>
      </c>
      <c r="BP277" s="519">
        <v>0</v>
      </c>
      <c r="BQ277" s="519">
        <v>0</v>
      </c>
      <c r="BR277" s="519">
        <v>0</v>
      </c>
      <c r="BS277" s="519">
        <v>0</v>
      </c>
      <c r="BT277" s="519">
        <v>0</v>
      </c>
      <c r="BU277" s="519">
        <v>0</v>
      </c>
      <c r="BV277" s="519">
        <v>0</v>
      </c>
      <c r="BW277" s="519">
        <v>0</v>
      </c>
      <c r="BX277" s="519">
        <v>0</v>
      </c>
      <c r="BY277" s="519">
        <v>0</v>
      </c>
      <c r="BZ277" s="519">
        <v>0</v>
      </c>
      <c r="CA277" s="519">
        <v>0</v>
      </c>
      <c r="CB277" s="519">
        <v>0</v>
      </c>
      <c r="CC277" s="519">
        <v>0</v>
      </c>
      <c r="CD277" s="519">
        <v>0</v>
      </c>
      <c r="CE277" s="519">
        <v>0</v>
      </c>
      <c r="CF277" s="519">
        <v>0</v>
      </c>
      <c r="CG277" s="519">
        <v>0</v>
      </c>
      <c r="CH277" s="519">
        <v>0</v>
      </c>
      <c r="CI277" s="519">
        <v>0</v>
      </c>
      <c r="CJ277" s="519">
        <v>0</v>
      </c>
      <c r="CK277" s="519">
        <v>0</v>
      </c>
      <c r="CL277" s="519">
        <v>0</v>
      </c>
      <c r="CM277" s="519">
        <v>0</v>
      </c>
      <c r="CN277" s="519">
        <v>0</v>
      </c>
      <c r="CO277" s="519">
        <v>0</v>
      </c>
      <c r="CP277" s="519">
        <v>0</v>
      </c>
      <c r="CQ277" s="519">
        <v>0</v>
      </c>
      <c r="CR277" s="519">
        <v>0</v>
      </c>
      <c r="CS277" s="519">
        <v>0</v>
      </c>
      <c r="CT277" s="519">
        <v>0</v>
      </c>
      <c r="CU277" s="519">
        <v>0</v>
      </c>
      <c r="CV277" s="519">
        <v>0</v>
      </c>
      <c r="CW277" s="519">
        <v>0</v>
      </c>
      <c r="CX277" s="519">
        <v>0</v>
      </c>
      <c r="CY277" s="519">
        <v>0</v>
      </c>
      <c r="CZ277" s="519">
        <v>0</v>
      </c>
      <c r="DA277" s="519">
        <v>0</v>
      </c>
      <c r="DB277" s="519">
        <v>0</v>
      </c>
      <c r="DC277" s="519">
        <v>0</v>
      </c>
      <c r="DD277" s="519">
        <v>0</v>
      </c>
      <c r="DE277" s="519">
        <v>0</v>
      </c>
      <c r="DF277" s="519">
        <v>0</v>
      </c>
      <c r="DG277" s="519">
        <v>0</v>
      </c>
      <c r="DH277" s="519">
        <v>0</v>
      </c>
      <c r="DI277" s="519">
        <v>0</v>
      </c>
      <c r="DJ277" s="519">
        <v>0</v>
      </c>
      <c r="DK277" s="519">
        <v>0</v>
      </c>
      <c r="DL277" s="519">
        <v>0</v>
      </c>
      <c r="DM277" s="519">
        <v>0</v>
      </c>
      <c r="DN277" s="519">
        <v>0</v>
      </c>
      <c r="DO277" s="519">
        <v>0</v>
      </c>
      <c r="DP277" s="519">
        <v>0</v>
      </c>
      <c r="DQ277" s="519">
        <v>0</v>
      </c>
      <c r="DR277" s="519">
        <v>0</v>
      </c>
      <c r="DS277" s="519">
        <v>0</v>
      </c>
      <c r="DT277" s="519">
        <v>0</v>
      </c>
      <c r="DU277" s="519">
        <v>0</v>
      </c>
      <c r="DV277" s="519">
        <v>0</v>
      </c>
      <c r="DW277" s="519">
        <v>0</v>
      </c>
      <c r="DX277" s="519">
        <v>0</v>
      </c>
      <c r="DY277" s="131"/>
      <c r="DZ277" s="337"/>
      <c r="EA277" s="519" t="s">
        <v>1062</v>
      </c>
      <c r="EB277" s="519" t="s">
        <v>1059</v>
      </c>
      <c r="EC277" s="519">
        <v>40</v>
      </c>
      <c r="ED277" s="521" t="str">
        <f t="shared" si="14"/>
        <v>SDN200140</v>
      </c>
      <c r="EE277" s="519">
        <v>10000</v>
      </c>
      <c r="EF277" s="519">
        <v>10000</v>
      </c>
      <c r="EG277" s="519">
        <v>10000</v>
      </c>
      <c r="EH277" s="519">
        <v>10000</v>
      </c>
      <c r="EI277" s="519">
        <v>10000</v>
      </c>
      <c r="EJ277" s="519">
        <v>10000</v>
      </c>
      <c r="EK277" s="519">
        <v>10000</v>
      </c>
      <c r="EL277" s="519">
        <v>10000</v>
      </c>
      <c r="EM277" s="519">
        <v>10000</v>
      </c>
      <c r="EN277" s="519">
        <v>10000</v>
      </c>
      <c r="EO277" s="519">
        <v>10000</v>
      </c>
      <c r="EP277" s="519">
        <v>10000</v>
      </c>
      <c r="EQ277" s="519">
        <v>10000</v>
      </c>
      <c r="ER277" s="519">
        <v>10000</v>
      </c>
      <c r="ES277" s="519">
        <v>10000</v>
      </c>
      <c r="ET277" s="519">
        <v>10000</v>
      </c>
      <c r="EU277" s="519">
        <v>10000</v>
      </c>
      <c r="EV277" s="519">
        <v>10000</v>
      </c>
      <c r="EW277" s="519">
        <v>10000</v>
      </c>
      <c r="EX277" s="519">
        <v>10112.4</v>
      </c>
      <c r="EY277" s="519">
        <v>10112.4</v>
      </c>
      <c r="EZ277" s="519">
        <v>10112.4</v>
      </c>
      <c r="FA277" s="519">
        <v>10112.4</v>
      </c>
      <c r="FB277" s="519">
        <v>10112.4</v>
      </c>
      <c r="FC277" s="519">
        <v>10112.4</v>
      </c>
      <c r="FD277" s="519">
        <v>10112.4</v>
      </c>
      <c r="FE277" s="519">
        <v>10112.4</v>
      </c>
      <c r="FF277" s="519">
        <v>10112.4</v>
      </c>
      <c r="FG277" s="519">
        <v>10112.4</v>
      </c>
      <c r="FH277" s="519">
        <v>10112.4</v>
      </c>
      <c r="FI277" s="519">
        <v>10112.4</v>
      </c>
      <c r="FJ277" s="519">
        <v>10112.4</v>
      </c>
      <c r="FK277" s="519">
        <v>10112.4</v>
      </c>
      <c r="FL277" s="519">
        <v>10112.4</v>
      </c>
      <c r="FM277" s="519">
        <v>10112.4</v>
      </c>
      <c r="FN277" s="519">
        <v>0</v>
      </c>
      <c r="FO277" s="519">
        <v>0</v>
      </c>
      <c r="FP277" s="519">
        <v>0</v>
      </c>
      <c r="FQ277" s="519">
        <v>0</v>
      </c>
      <c r="FR277" s="519">
        <v>0</v>
      </c>
      <c r="FS277" s="519">
        <v>0</v>
      </c>
      <c r="FT277" s="519">
        <v>0</v>
      </c>
      <c r="FU277" s="519">
        <v>0</v>
      </c>
      <c r="FV277" s="519">
        <v>0</v>
      </c>
      <c r="FW277" s="519">
        <v>0</v>
      </c>
      <c r="FX277" s="519">
        <v>0</v>
      </c>
      <c r="FY277" s="519">
        <v>0</v>
      </c>
      <c r="FZ277" s="519">
        <v>0</v>
      </c>
      <c r="GA277" s="519">
        <v>0</v>
      </c>
      <c r="GB277" s="519">
        <v>0</v>
      </c>
      <c r="GC277" s="519">
        <v>0</v>
      </c>
      <c r="GD277" s="519">
        <v>0</v>
      </c>
      <c r="GE277" s="519">
        <v>0</v>
      </c>
      <c r="GF277" s="519">
        <v>0</v>
      </c>
      <c r="GG277" s="519">
        <v>0</v>
      </c>
      <c r="GH277" s="519">
        <v>0</v>
      </c>
      <c r="GI277" s="519">
        <v>0</v>
      </c>
      <c r="GJ277" s="519">
        <v>0</v>
      </c>
      <c r="GK277" s="519">
        <v>0</v>
      </c>
      <c r="GL277" s="519">
        <v>0</v>
      </c>
      <c r="GM277" s="519">
        <v>0</v>
      </c>
      <c r="GN277" s="519">
        <v>0</v>
      </c>
      <c r="GO277" s="519">
        <v>0</v>
      </c>
      <c r="GP277" s="519">
        <v>0</v>
      </c>
      <c r="GQ277" s="519">
        <v>0</v>
      </c>
      <c r="GR277" s="519">
        <v>0</v>
      </c>
      <c r="GS277" s="519">
        <v>0</v>
      </c>
      <c r="GT277" s="519">
        <v>0</v>
      </c>
      <c r="GU277" s="519">
        <v>0</v>
      </c>
      <c r="GV277" s="519">
        <v>0</v>
      </c>
      <c r="GW277" s="519">
        <v>0</v>
      </c>
      <c r="GX277" s="519">
        <v>0</v>
      </c>
      <c r="GY277" s="519">
        <v>0</v>
      </c>
      <c r="GZ277" s="519">
        <v>0</v>
      </c>
      <c r="HA277" s="519">
        <v>0</v>
      </c>
      <c r="HB277" s="519">
        <v>0</v>
      </c>
      <c r="HC277" s="519">
        <v>0</v>
      </c>
      <c r="HD277" s="519">
        <v>0</v>
      </c>
      <c r="HE277" s="519">
        <v>0</v>
      </c>
      <c r="HF277" s="519">
        <v>0</v>
      </c>
      <c r="HG277" s="519">
        <v>0</v>
      </c>
      <c r="HH277" s="519">
        <v>0</v>
      </c>
      <c r="HI277" s="519">
        <v>0</v>
      </c>
      <c r="HJ277" s="519">
        <v>0</v>
      </c>
      <c r="HK277" s="519">
        <v>0</v>
      </c>
      <c r="HL277" s="519">
        <v>0</v>
      </c>
      <c r="HM277" s="519">
        <v>0</v>
      </c>
      <c r="HN277" s="519">
        <v>0</v>
      </c>
      <c r="HO277" s="519">
        <v>0</v>
      </c>
      <c r="HP277" s="519">
        <v>0</v>
      </c>
      <c r="HQ277" s="519">
        <v>0</v>
      </c>
      <c r="HR277" s="519">
        <v>0</v>
      </c>
      <c r="HS277" s="519">
        <v>0</v>
      </c>
      <c r="HT277" s="519">
        <v>0</v>
      </c>
      <c r="HU277" s="519">
        <v>0</v>
      </c>
      <c r="HV277" s="519">
        <v>0</v>
      </c>
      <c r="HW277" s="519">
        <v>0</v>
      </c>
      <c r="HX277" s="519">
        <v>0</v>
      </c>
      <c r="HY277" s="519">
        <v>0</v>
      </c>
      <c r="HZ277" s="519">
        <v>0</v>
      </c>
      <c r="IA277" s="519">
        <v>0</v>
      </c>
      <c r="IB277" s="519">
        <v>0</v>
      </c>
      <c r="IC277" s="519">
        <v>0</v>
      </c>
      <c r="ID277" s="519">
        <v>0</v>
      </c>
      <c r="IE277" s="519">
        <v>0</v>
      </c>
      <c r="IF277" s="519">
        <v>0</v>
      </c>
      <c r="IG277" s="519">
        <v>0</v>
      </c>
      <c r="IH277" s="519">
        <v>0</v>
      </c>
      <c r="II277" s="519">
        <v>0</v>
      </c>
      <c r="IJ277" s="519">
        <v>0</v>
      </c>
      <c r="IK277" s="519">
        <v>0</v>
      </c>
    </row>
    <row r="278" spans="1:245" hidden="1">
      <c r="A278" s="337"/>
      <c r="B278" s="519" t="s">
        <v>1058</v>
      </c>
      <c r="C278" s="519"/>
      <c r="D278" s="519"/>
      <c r="E278" s="519"/>
      <c r="F278" s="519">
        <v>1</v>
      </c>
      <c r="G278" s="519"/>
      <c r="H278" s="519">
        <v>27</v>
      </c>
      <c r="I278" s="519">
        <v>6</v>
      </c>
      <c r="J278" s="519" t="str">
        <f t="shared" si="15"/>
        <v>SDN10012706</v>
      </c>
      <c r="K278" s="519">
        <v>788</v>
      </c>
      <c r="M278" s="337"/>
      <c r="N278" s="519" t="s">
        <v>1062</v>
      </c>
      <c r="O278" s="519" t="s">
        <v>1059</v>
      </c>
      <c r="P278" s="519">
        <v>41</v>
      </c>
      <c r="Q278" s="183" t="str">
        <f t="shared" si="13"/>
        <v>SDN200141</v>
      </c>
      <c r="R278" s="519">
        <v>0</v>
      </c>
      <c r="S278" s="519">
        <v>0</v>
      </c>
      <c r="T278" s="519">
        <v>0</v>
      </c>
      <c r="U278" s="519">
        <v>0</v>
      </c>
      <c r="V278" s="519">
        <v>0</v>
      </c>
      <c r="W278" s="519">
        <v>0</v>
      </c>
      <c r="X278" s="519">
        <v>0</v>
      </c>
      <c r="Y278" s="519">
        <v>0</v>
      </c>
      <c r="Z278" s="519">
        <v>0</v>
      </c>
      <c r="AA278" s="519">
        <v>0</v>
      </c>
      <c r="AB278" s="519">
        <v>0</v>
      </c>
      <c r="AC278" s="519">
        <v>0</v>
      </c>
      <c r="AD278" s="519">
        <v>0</v>
      </c>
      <c r="AE278" s="519">
        <v>0</v>
      </c>
      <c r="AF278" s="519">
        <v>0</v>
      </c>
      <c r="AG278" s="519">
        <v>0</v>
      </c>
      <c r="AH278" s="519">
        <v>0</v>
      </c>
      <c r="AI278" s="519">
        <v>0</v>
      </c>
      <c r="AJ278" s="519">
        <v>0</v>
      </c>
      <c r="AK278" s="519">
        <v>0</v>
      </c>
      <c r="AL278" s="519">
        <v>0</v>
      </c>
      <c r="AM278" s="519">
        <v>0</v>
      </c>
      <c r="AN278" s="519">
        <v>0</v>
      </c>
      <c r="AO278" s="519">
        <v>0</v>
      </c>
      <c r="AP278" s="519">
        <v>0</v>
      </c>
      <c r="AQ278" s="519">
        <v>0</v>
      </c>
      <c r="AR278" s="519">
        <v>0</v>
      </c>
      <c r="AS278" s="519">
        <v>0</v>
      </c>
      <c r="AT278" s="519">
        <v>0</v>
      </c>
      <c r="AU278" s="519">
        <v>0</v>
      </c>
      <c r="AV278" s="519">
        <v>0</v>
      </c>
      <c r="AW278" s="519">
        <v>0</v>
      </c>
      <c r="AX278" s="519">
        <v>0</v>
      </c>
      <c r="AY278" s="519">
        <v>0</v>
      </c>
      <c r="AZ278" s="519">
        <v>10589.4</v>
      </c>
      <c r="BA278" s="519">
        <v>0</v>
      </c>
      <c r="BB278" s="519">
        <v>0</v>
      </c>
      <c r="BC278" s="519">
        <v>0</v>
      </c>
      <c r="BD278" s="519">
        <v>0</v>
      </c>
      <c r="BE278" s="519">
        <v>0</v>
      </c>
      <c r="BF278" s="519">
        <v>0</v>
      </c>
      <c r="BG278" s="519">
        <v>0</v>
      </c>
      <c r="BH278" s="519">
        <v>0</v>
      </c>
      <c r="BI278" s="519">
        <v>0</v>
      </c>
      <c r="BJ278" s="519">
        <v>0</v>
      </c>
      <c r="BK278" s="519">
        <v>0</v>
      </c>
      <c r="BL278" s="519">
        <v>0</v>
      </c>
      <c r="BM278" s="519">
        <v>0</v>
      </c>
      <c r="BN278" s="519">
        <v>0</v>
      </c>
      <c r="BO278" s="519">
        <v>0</v>
      </c>
      <c r="BP278" s="519">
        <v>0</v>
      </c>
      <c r="BQ278" s="519">
        <v>0</v>
      </c>
      <c r="BR278" s="519">
        <v>0</v>
      </c>
      <c r="BS278" s="519">
        <v>0</v>
      </c>
      <c r="BT278" s="519">
        <v>0</v>
      </c>
      <c r="BU278" s="519">
        <v>0</v>
      </c>
      <c r="BV278" s="519">
        <v>0</v>
      </c>
      <c r="BW278" s="519">
        <v>0</v>
      </c>
      <c r="BX278" s="519">
        <v>0</v>
      </c>
      <c r="BY278" s="519">
        <v>0</v>
      </c>
      <c r="BZ278" s="519">
        <v>0</v>
      </c>
      <c r="CA278" s="519">
        <v>0</v>
      </c>
      <c r="CB278" s="519">
        <v>0</v>
      </c>
      <c r="CC278" s="519">
        <v>0</v>
      </c>
      <c r="CD278" s="519">
        <v>0</v>
      </c>
      <c r="CE278" s="519">
        <v>0</v>
      </c>
      <c r="CF278" s="519">
        <v>0</v>
      </c>
      <c r="CG278" s="519">
        <v>0</v>
      </c>
      <c r="CH278" s="519">
        <v>0</v>
      </c>
      <c r="CI278" s="519">
        <v>0</v>
      </c>
      <c r="CJ278" s="519">
        <v>0</v>
      </c>
      <c r="CK278" s="519">
        <v>0</v>
      </c>
      <c r="CL278" s="519">
        <v>0</v>
      </c>
      <c r="CM278" s="519">
        <v>0</v>
      </c>
      <c r="CN278" s="519">
        <v>0</v>
      </c>
      <c r="CO278" s="519">
        <v>0</v>
      </c>
      <c r="CP278" s="519">
        <v>0</v>
      </c>
      <c r="CQ278" s="519">
        <v>0</v>
      </c>
      <c r="CR278" s="519">
        <v>0</v>
      </c>
      <c r="CS278" s="519">
        <v>0</v>
      </c>
      <c r="CT278" s="519">
        <v>0</v>
      </c>
      <c r="CU278" s="519">
        <v>0</v>
      </c>
      <c r="CV278" s="519">
        <v>0</v>
      </c>
      <c r="CW278" s="519">
        <v>0</v>
      </c>
      <c r="CX278" s="519">
        <v>0</v>
      </c>
      <c r="CY278" s="519">
        <v>0</v>
      </c>
      <c r="CZ278" s="519">
        <v>0</v>
      </c>
      <c r="DA278" s="519">
        <v>0</v>
      </c>
      <c r="DB278" s="519">
        <v>0</v>
      </c>
      <c r="DC278" s="519">
        <v>0</v>
      </c>
      <c r="DD278" s="519">
        <v>0</v>
      </c>
      <c r="DE278" s="519">
        <v>0</v>
      </c>
      <c r="DF278" s="519">
        <v>0</v>
      </c>
      <c r="DG278" s="519">
        <v>0</v>
      </c>
      <c r="DH278" s="519">
        <v>0</v>
      </c>
      <c r="DI278" s="519">
        <v>0</v>
      </c>
      <c r="DJ278" s="519">
        <v>0</v>
      </c>
      <c r="DK278" s="519">
        <v>0</v>
      </c>
      <c r="DL278" s="519">
        <v>0</v>
      </c>
      <c r="DM278" s="519">
        <v>0</v>
      </c>
      <c r="DN278" s="519">
        <v>0</v>
      </c>
      <c r="DO278" s="519">
        <v>0</v>
      </c>
      <c r="DP278" s="519">
        <v>0</v>
      </c>
      <c r="DQ278" s="519">
        <v>0</v>
      </c>
      <c r="DR278" s="519">
        <v>0</v>
      </c>
      <c r="DS278" s="519">
        <v>0</v>
      </c>
      <c r="DT278" s="519">
        <v>0</v>
      </c>
      <c r="DU278" s="519">
        <v>0</v>
      </c>
      <c r="DV278" s="519">
        <v>0</v>
      </c>
      <c r="DW278" s="519">
        <v>0</v>
      </c>
      <c r="DX278" s="519">
        <v>0</v>
      </c>
      <c r="DY278" s="131"/>
      <c r="DZ278" s="337"/>
      <c r="EA278" s="519" t="s">
        <v>1062</v>
      </c>
      <c r="EB278" s="519" t="s">
        <v>1059</v>
      </c>
      <c r="EC278" s="519">
        <v>41</v>
      </c>
      <c r="ED278" s="521" t="str">
        <f t="shared" si="14"/>
        <v>SDN200141</v>
      </c>
      <c r="EE278" s="519">
        <v>10000</v>
      </c>
      <c r="EF278" s="519">
        <v>10000</v>
      </c>
      <c r="EG278" s="519">
        <v>10000</v>
      </c>
      <c r="EH278" s="519">
        <v>10000</v>
      </c>
      <c r="EI278" s="519">
        <v>10000</v>
      </c>
      <c r="EJ278" s="519">
        <v>10000</v>
      </c>
      <c r="EK278" s="519">
        <v>10000</v>
      </c>
      <c r="EL278" s="519">
        <v>10000</v>
      </c>
      <c r="EM278" s="519">
        <v>10000</v>
      </c>
      <c r="EN278" s="519">
        <v>10000</v>
      </c>
      <c r="EO278" s="519">
        <v>10000</v>
      </c>
      <c r="EP278" s="519">
        <v>10000</v>
      </c>
      <c r="EQ278" s="519">
        <v>10000</v>
      </c>
      <c r="ER278" s="519">
        <v>10000</v>
      </c>
      <c r="ES278" s="519">
        <v>10000</v>
      </c>
      <c r="ET278" s="519">
        <v>10000</v>
      </c>
      <c r="EU278" s="519">
        <v>10000</v>
      </c>
      <c r="EV278" s="519">
        <v>10000</v>
      </c>
      <c r="EW278" s="519">
        <v>10118.799999999999</v>
      </c>
      <c r="EX278" s="519">
        <v>10589.4</v>
      </c>
      <c r="EY278" s="519">
        <v>10589.4</v>
      </c>
      <c r="EZ278" s="519">
        <v>10589.4</v>
      </c>
      <c r="FA278" s="519">
        <v>10589.4</v>
      </c>
      <c r="FB278" s="519">
        <v>10589.4</v>
      </c>
      <c r="FC278" s="519">
        <v>10589.4</v>
      </c>
      <c r="FD278" s="519">
        <v>10589.4</v>
      </c>
      <c r="FE278" s="519">
        <v>10589.4</v>
      </c>
      <c r="FF278" s="519">
        <v>10589.4</v>
      </c>
      <c r="FG278" s="519">
        <v>10589.4</v>
      </c>
      <c r="FH278" s="519">
        <v>10589.4</v>
      </c>
      <c r="FI278" s="519">
        <v>10589.4</v>
      </c>
      <c r="FJ278" s="519">
        <v>10589.4</v>
      </c>
      <c r="FK278" s="519">
        <v>10589.4</v>
      </c>
      <c r="FL278" s="519">
        <v>10589.4</v>
      </c>
      <c r="FM278" s="519">
        <v>10589.4</v>
      </c>
      <c r="FN278" s="519">
        <v>0</v>
      </c>
      <c r="FO278" s="519">
        <v>0</v>
      </c>
      <c r="FP278" s="519">
        <v>0</v>
      </c>
      <c r="FQ278" s="519">
        <v>0</v>
      </c>
      <c r="FR278" s="519">
        <v>0</v>
      </c>
      <c r="FS278" s="519">
        <v>0</v>
      </c>
      <c r="FT278" s="519">
        <v>0</v>
      </c>
      <c r="FU278" s="519">
        <v>0</v>
      </c>
      <c r="FV278" s="519">
        <v>0</v>
      </c>
      <c r="FW278" s="519">
        <v>0</v>
      </c>
      <c r="FX278" s="519">
        <v>0</v>
      </c>
      <c r="FY278" s="519">
        <v>0</v>
      </c>
      <c r="FZ278" s="519">
        <v>0</v>
      </c>
      <c r="GA278" s="519">
        <v>0</v>
      </c>
      <c r="GB278" s="519">
        <v>0</v>
      </c>
      <c r="GC278" s="519">
        <v>0</v>
      </c>
      <c r="GD278" s="519">
        <v>0</v>
      </c>
      <c r="GE278" s="519">
        <v>0</v>
      </c>
      <c r="GF278" s="519">
        <v>0</v>
      </c>
      <c r="GG278" s="519">
        <v>0</v>
      </c>
      <c r="GH278" s="519">
        <v>0</v>
      </c>
      <c r="GI278" s="519">
        <v>0</v>
      </c>
      <c r="GJ278" s="519">
        <v>0</v>
      </c>
      <c r="GK278" s="519">
        <v>0</v>
      </c>
      <c r="GL278" s="519">
        <v>0</v>
      </c>
      <c r="GM278" s="519">
        <v>0</v>
      </c>
      <c r="GN278" s="519">
        <v>0</v>
      </c>
      <c r="GO278" s="519">
        <v>0</v>
      </c>
      <c r="GP278" s="519">
        <v>0</v>
      </c>
      <c r="GQ278" s="519">
        <v>0</v>
      </c>
      <c r="GR278" s="519">
        <v>0</v>
      </c>
      <c r="GS278" s="519">
        <v>0</v>
      </c>
      <c r="GT278" s="519">
        <v>0</v>
      </c>
      <c r="GU278" s="519">
        <v>0</v>
      </c>
      <c r="GV278" s="519">
        <v>0</v>
      </c>
      <c r="GW278" s="519">
        <v>0</v>
      </c>
      <c r="GX278" s="519">
        <v>0</v>
      </c>
      <c r="GY278" s="519">
        <v>0</v>
      </c>
      <c r="GZ278" s="519">
        <v>0</v>
      </c>
      <c r="HA278" s="519">
        <v>0</v>
      </c>
      <c r="HB278" s="519">
        <v>0</v>
      </c>
      <c r="HC278" s="519">
        <v>0</v>
      </c>
      <c r="HD278" s="519">
        <v>0</v>
      </c>
      <c r="HE278" s="519">
        <v>0</v>
      </c>
      <c r="HF278" s="519">
        <v>0</v>
      </c>
      <c r="HG278" s="519">
        <v>0</v>
      </c>
      <c r="HH278" s="519">
        <v>0</v>
      </c>
      <c r="HI278" s="519">
        <v>0</v>
      </c>
      <c r="HJ278" s="519">
        <v>0</v>
      </c>
      <c r="HK278" s="519">
        <v>0</v>
      </c>
      <c r="HL278" s="519">
        <v>0</v>
      </c>
      <c r="HM278" s="519">
        <v>0</v>
      </c>
      <c r="HN278" s="519">
        <v>0</v>
      </c>
      <c r="HO278" s="519">
        <v>0</v>
      </c>
      <c r="HP278" s="519">
        <v>0</v>
      </c>
      <c r="HQ278" s="519">
        <v>0</v>
      </c>
      <c r="HR278" s="519">
        <v>0</v>
      </c>
      <c r="HS278" s="519">
        <v>0</v>
      </c>
      <c r="HT278" s="519">
        <v>0</v>
      </c>
      <c r="HU278" s="519">
        <v>0</v>
      </c>
      <c r="HV278" s="519">
        <v>0</v>
      </c>
      <c r="HW278" s="519">
        <v>0</v>
      </c>
      <c r="HX278" s="519">
        <v>0</v>
      </c>
      <c r="HY278" s="519">
        <v>0</v>
      </c>
      <c r="HZ278" s="519">
        <v>0</v>
      </c>
      <c r="IA278" s="519">
        <v>0</v>
      </c>
      <c r="IB278" s="519">
        <v>0</v>
      </c>
      <c r="IC278" s="519">
        <v>0</v>
      </c>
      <c r="ID278" s="519">
        <v>0</v>
      </c>
      <c r="IE278" s="519">
        <v>0</v>
      </c>
      <c r="IF278" s="519">
        <v>0</v>
      </c>
      <c r="IG278" s="519">
        <v>0</v>
      </c>
      <c r="IH278" s="519">
        <v>0</v>
      </c>
      <c r="II278" s="519">
        <v>0</v>
      </c>
      <c r="IJ278" s="519">
        <v>0</v>
      </c>
      <c r="IK278" s="519">
        <v>0</v>
      </c>
    </row>
    <row r="279" spans="1:245" hidden="1">
      <c r="A279" s="337"/>
      <c r="B279" s="519" t="s">
        <v>1058</v>
      </c>
      <c r="C279" s="519"/>
      <c r="D279" s="519"/>
      <c r="E279" s="519"/>
      <c r="F279" s="519">
        <v>1</v>
      </c>
      <c r="G279" s="519"/>
      <c r="H279" s="519">
        <v>27</v>
      </c>
      <c r="I279" s="519">
        <v>7</v>
      </c>
      <c r="J279" s="519" t="str">
        <f t="shared" si="15"/>
        <v>SDN10012707</v>
      </c>
      <c r="K279" s="519">
        <v>788</v>
      </c>
      <c r="M279" s="337"/>
      <c r="N279" s="519" t="s">
        <v>1062</v>
      </c>
      <c r="O279" s="519" t="s">
        <v>1059</v>
      </c>
      <c r="P279" s="519">
        <v>42</v>
      </c>
      <c r="Q279" s="183" t="str">
        <f t="shared" si="13"/>
        <v>SDN200142</v>
      </c>
      <c r="R279" s="519">
        <v>0</v>
      </c>
      <c r="S279" s="519">
        <v>0</v>
      </c>
      <c r="T279" s="519">
        <v>0</v>
      </c>
      <c r="U279" s="519">
        <v>0</v>
      </c>
      <c r="V279" s="519">
        <v>0</v>
      </c>
      <c r="W279" s="519">
        <v>0</v>
      </c>
      <c r="X279" s="519">
        <v>0</v>
      </c>
      <c r="Y279" s="519">
        <v>0</v>
      </c>
      <c r="Z279" s="519">
        <v>0</v>
      </c>
      <c r="AA279" s="519">
        <v>0</v>
      </c>
      <c r="AB279" s="519">
        <v>0</v>
      </c>
      <c r="AC279" s="519">
        <v>0</v>
      </c>
      <c r="AD279" s="519">
        <v>0</v>
      </c>
      <c r="AE279" s="519">
        <v>0</v>
      </c>
      <c r="AF279" s="519">
        <v>0</v>
      </c>
      <c r="AG279" s="519">
        <v>0</v>
      </c>
      <c r="AH279" s="519">
        <v>0</v>
      </c>
      <c r="AI279" s="519">
        <v>0</v>
      </c>
      <c r="AJ279" s="519">
        <v>0</v>
      </c>
      <c r="AK279" s="519">
        <v>0</v>
      </c>
      <c r="AL279" s="519">
        <v>0</v>
      </c>
      <c r="AM279" s="519">
        <v>0</v>
      </c>
      <c r="AN279" s="519">
        <v>0</v>
      </c>
      <c r="AO279" s="519">
        <v>0</v>
      </c>
      <c r="AP279" s="519">
        <v>0</v>
      </c>
      <c r="AQ279" s="519">
        <v>0</v>
      </c>
      <c r="AR279" s="519">
        <v>0</v>
      </c>
      <c r="AS279" s="519">
        <v>0</v>
      </c>
      <c r="AT279" s="519">
        <v>0</v>
      </c>
      <c r="AU279" s="519">
        <v>0</v>
      </c>
      <c r="AV279" s="519">
        <v>0</v>
      </c>
      <c r="AW279" s="519">
        <v>0</v>
      </c>
      <c r="AX279" s="519">
        <v>0</v>
      </c>
      <c r="AY279" s="519">
        <v>0</v>
      </c>
      <c r="AZ279" s="519">
        <v>11161.8</v>
      </c>
      <c r="BA279" s="519">
        <v>0</v>
      </c>
      <c r="BB279" s="519">
        <v>0</v>
      </c>
      <c r="BC279" s="519">
        <v>0</v>
      </c>
      <c r="BD279" s="519">
        <v>0</v>
      </c>
      <c r="BE279" s="519">
        <v>0</v>
      </c>
      <c r="BF279" s="519">
        <v>0</v>
      </c>
      <c r="BG279" s="519">
        <v>0</v>
      </c>
      <c r="BH279" s="519">
        <v>0</v>
      </c>
      <c r="BI279" s="519">
        <v>0</v>
      </c>
      <c r="BJ279" s="519">
        <v>0</v>
      </c>
      <c r="BK279" s="519">
        <v>0</v>
      </c>
      <c r="BL279" s="519">
        <v>0</v>
      </c>
      <c r="BM279" s="519">
        <v>0</v>
      </c>
      <c r="BN279" s="519">
        <v>0</v>
      </c>
      <c r="BO279" s="519">
        <v>0</v>
      </c>
      <c r="BP279" s="519">
        <v>0</v>
      </c>
      <c r="BQ279" s="519">
        <v>0</v>
      </c>
      <c r="BR279" s="519">
        <v>0</v>
      </c>
      <c r="BS279" s="519">
        <v>0</v>
      </c>
      <c r="BT279" s="519">
        <v>0</v>
      </c>
      <c r="BU279" s="519">
        <v>0</v>
      </c>
      <c r="BV279" s="519">
        <v>0</v>
      </c>
      <c r="BW279" s="519">
        <v>0</v>
      </c>
      <c r="BX279" s="519">
        <v>0</v>
      </c>
      <c r="BY279" s="519">
        <v>0</v>
      </c>
      <c r="BZ279" s="519">
        <v>0</v>
      </c>
      <c r="CA279" s="519">
        <v>0</v>
      </c>
      <c r="CB279" s="519">
        <v>0</v>
      </c>
      <c r="CC279" s="519">
        <v>0</v>
      </c>
      <c r="CD279" s="519">
        <v>0</v>
      </c>
      <c r="CE279" s="519">
        <v>0</v>
      </c>
      <c r="CF279" s="519">
        <v>0</v>
      </c>
      <c r="CG279" s="519">
        <v>0</v>
      </c>
      <c r="CH279" s="519">
        <v>0</v>
      </c>
      <c r="CI279" s="519">
        <v>0</v>
      </c>
      <c r="CJ279" s="519">
        <v>0</v>
      </c>
      <c r="CK279" s="519">
        <v>0</v>
      </c>
      <c r="CL279" s="519">
        <v>0</v>
      </c>
      <c r="CM279" s="519">
        <v>0</v>
      </c>
      <c r="CN279" s="519">
        <v>0</v>
      </c>
      <c r="CO279" s="519">
        <v>0</v>
      </c>
      <c r="CP279" s="519">
        <v>0</v>
      </c>
      <c r="CQ279" s="519">
        <v>0</v>
      </c>
      <c r="CR279" s="519">
        <v>0</v>
      </c>
      <c r="CS279" s="519">
        <v>0</v>
      </c>
      <c r="CT279" s="519">
        <v>0</v>
      </c>
      <c r="CU279" s="519">
        <v>0</v>
      </c>
      <c r="CV279" s="519">
        <v>0</v>
      </c>
      <c r="CW279" s="519">
        <v>0</v>
      </c>
      <c r="CX279" s="519">
        <v>0</v>
      </c>
      <c r="CY279" s="519">
        <v>0</v>
      </c>
      <c r="CZ279" s="519">
        <v>0</v>
      </c>
      <c r="DA279" s="519">
        <v>0</v>
      </c>
      <c r="DB279" s="519">
        <v>0</v>
      </c>
      <c r="DC279" s="519">
        <v>0</v>
      </c>
      <c r="DD279" s="519">
        <v>0</v>
      </c>
      <c r="DE279" s="519">
        <v>0</v>
      </c>
      <c r="DF279" s="519">
        <v>0</v>
      </c>
      <c r="DG279" s="519">
        <v>0</v>
      </c>
      <c r="DH279" s="519">
        <v>0</v>
      </c>
      <c r="DI279" s="519">
        <v>0</v>
      </c>
      <c r="DJ279" s="519">
        <v>0</v>
      </c>
      <c r="DK279" s="519">
        <v>0</v>
      </c>
      <c r="DL279" s="519">
        <v>0</v>
      </c>
      <c r="DM279" s="519">
        <v>0</v>
      </c>
      <c r="DN279" s="519">
        <v>0</v>
      </c>
      <c r="DO279" s="519">
        <v>0</v>
      </c>
      <c r="DP279" s="519">
        <v>0</v>
      </c>
      <c r="DQ279" s="519">
        <v>0</v>
      </c>
      <c r="DR279" s="519">
        <v>0</v>
      </c>
      <c r="DS279" s="519">
        <v>0</v>
      </c>
      <c r="DT279" s="519">
        <v>0</v>
      </c>
      <c r="DU279" s="519">
        <v>0</v>
      </c>
      <c r="DV279" s="519">
        <v>0</v>
      </c>
      <c r="DW279" s="519">
        <v>0</v>
      </c>
      <c r="DX279" s="519">
        <v>0</v>
      </c>
      <c r="DY279" s="131"/>
      <c r="DZ279" s="337"/>
      <c r="EA279" s="519" t="s">
        <v>1062</v>
      </c>
      <c r="EB279" s="519" t="s">
        <v>1059</v>
      </c>
      <c r="EC279" s="519">
        <v>42</v>
      </c>
      <c r="ED279" s="521" t="str">
        <f t="shared" si="14"/>
        <v>SDN200142</v>
      </c>
      <c r="EE279" s="519">
        <v>10000</v>
      </c>
      <c r="EF279" s="519">
        <v>10000</v>
      </c>
      <c r="EG279" s="519">
        <v>10000</v>
      </c>
      <c r="EH279" s="519">
        <v>10000</v>
      </c>
      <c r="EI279" s="519">
        <v>10000</v>
      </c>
      <c r="EJ279" s="519">
        <v>10000</v>
      </c>
      <c r="EK279" s="519">
        <v>10000</v>
      </c>
      <c r="EL279" s="519">
        <v>10000</v>
      </c>
      <c r="EM279" s="519">
        <v>10000</v>
      </c>
      <c r="EN279" s="519">
        <v>10000</v>
      </c>
      <c r="EO279" s="519">
        <v>10000</v>
      </c>
      <c r="EP279" s="519">
        <v>10000</v>
      </c>
      <c r="EQ279" s="519">
        <v>10000</v>
      </c>
      <c r="ER279" s="519">
        <v>10000</v>
      </c>
      <c r="ES279" s="519">
        <v>10000</v>
      </c>
      <c r="ET279" s="519">
        <v>10000</v>
      </c>
      <c r="EU279" s="519">
        <v>10000</v>
      </c>
      <c r="EV279" s="519">
        <v>10169.6</v>
      </c>
      <c r="EW279" s="519">
        <v>10665.7</v>
      </c>
      <c r="EX279" s="519">
        <v>11161.8</v>
      </c>
      <c r="EY279" s="519">
        <v>11161.8</v>
      </c>
      <c r="EZ279" s="519">
        <v>11161.8</v>
      </c>
      <c r="FA279" s="519">
        <v>11161.8</v>
      </c>
      <c r="FB279" s="519">
        <v>11161.8</v>
      </c>
      <c r="FC279" s="519">
        <v>11161.8</v>
      </c>
      <c r="FD279" s="519">
        <v>11161.8</v>
      </c>
      <c r="FE279" s="519">
        <v>11161.8</v>
      </c>
      <c r="FF279" s="519">
        <v>11161.8</v>
      </c>
      <c r="FG279" s="519">
        <v>11161.8</v>
      </c>
      <c r="FH279" s="519">
        <v>11161.8</v>
      </c>
      <c r="FI279" s="519">
        <v>11161.8</v>
      </c>
      <c r="FJ279" s="519">
        <v>11161.8</v>
      </c>
      <c r="FK279" s="519">
        <v>11161.8</v>
      </c>
      <c r="FL279" s="519">
        <v>11161.8</v>
      </c>
      <c r="FM279" s="519">
        <v>11161.8</v>
      </c>
      <c r="FN279" s="519">
        <v>0</v>
      </c>
      <c r="FO279" s="519">
        <v>0</v>
      </c>
      <c r="FP279" s="519">
        <v>0</v>
      </c>
      <c r="FQ279" s="519">
        <v>0</v>
      </c>
      <c r="FR279" s="519">
        <v>0</v>
      </c>
      <c r="FS279" s="519">
        <v>0</v>
      </c>
      <c r="FT279" s="519">
        <v>0</v>
      </c>
      <c r="FU279" s="519">
        <v>0</v>
      </c>
      <c r="FV279" s="519">
        <v>0</v>
      </c>
      <c r="FW279" s="519">
        <v>0</v>
      </c>
      <c r="FX279" s="519">
        <v>0</v>
      </c>
      <c r="FY279" s="519">
        <v>0</v>
      </c>
      <c r="FZ279" s="519">
        <v>0</v>
      </c>
      <c r="GA279" s="519">
        <v>0</v>
      </c>
      <c r="GB279" s="519">
        <v>0</v>
      </c>
      <c r="GC279" s="519">
        <v>0</v>
      </c>
      <c r="GD279" s="519">
        <v>0</v>
      </c>
      <c r="GE279" s="519">
        <v>0</v>
      </c>
      <c r="GF279" s="519">
        <v>0</v>
      </c>
      <c r="GG279" s="519">
        <v>0</v>
      </c>
      <c r="GH279" s="519">
        <v>0</v>
      </c>
      <c r="GI279" s="519">
        <v>0</v>
      </c>
      <c r="GJ279" s="519">
        <v>0</v>
      </c>
      <c r="GK279" s="519">
        <v>0</v>
      </c>
      <c r="GL279" s="519">
        <v>0</v>
      </c>
      <c r="GM279" s="519">
        <v>0</v>
      </c>
      <c r="GN279" s="519">
        <v>0</v>
      </c>
      <c r="GO279" s="519">
        <v>0</v>
      </c>
      <c r="GP279" s="519">
        <v>0</v>
      </c>
      <c r="GQ279" s="519">
        <v>0</v>
      </c>
      <c r="GR279" s="519">
        <v>0</v>
      </c>
      <c r="GS279" s="519">
        <v>0</v>
      </c>
      <c r="GT279" s="519">
        <v>0</v>
      </c>
      <c r="GU279" s="519">
        <v>0</v>
      </c>
      <c r="GV279" s="519">
        <v>0</v>
      </c>
      <c r="GW279" s="519">
        <v>0</v>
      </c>
      <c r="GX279" s="519">
        <v>0</v>
      </c>
      <c r="GY279" s="519">
        <v>0</v>
      </c>
      <c r="GZ279" s="519">
        <v>0</v>
      </c>
      <c r="HA279" s="519">
        <v>0</v>
      </c>
      <c r="HB279" s="519">
        <v>0</v>
      </c>
      <c r="HC279" s="519">
        <v>0</v>
      </c>
      <c r="HD279" s="519">
        <v>0</v>
      </c>
      <c r="HE279" s="519">
        <v>0</v>
      </c>
      <c r="HF279" s="519">
        <v>0</v>
      </c>
      <c r="HG279" s="519">
        <v>0</v>
      </c>
      <c r="HH279" s="519">
        <v>0</v>
      </c>
      <c r="HI279" s="519">
        <v>0</v>
      </c>
      <c r="HJ279" s="519">
        <v>0</v>
      </c>
      <c r="HK279" s="519">
        <v>0</v>
      </c>
      <c r="HL279" s="519">
        <v>0</v>
      </c>
      <c r="HM279" s="519">
        <v>0</v>
      </c>
      <c r="HN279" s="519">
        <v>0</v>
      </c>
      <c r="HO279" s="519">
        <v>0</v>
      </c>
      <c r="HP279" s="519">
        <v>0</v>
      </c>
      <c r="HQ279" s="519">
        <v>0</v>
      </c>
      <c r="HR279" s="519">
        <v>0</v>
      </c>
      <c r="HS279" s="519">
        <v>0</v>
      </c>
      <c r="HT279" s="519">
        <v>0</v>
      </c>
      <c r="HU279" s="519">
        <v>0</v>
      </c>
      <c r="HV279" s="519">
        <v>0</v>
      </c>
      <c r="HW279" s="519">
        <v>0</v>
      </c>
      <c r="HX279" s="519">
        <v>0</v>
      </c>
      <c r="HY279" s="519">
        <v>0</v>
      </c>
      <c r="HZ279" s="519">
        <v>0</v>
      </c>
      <c r="IA279" s="519">
        <v>0</v>
      </c>
      <c r="IB279" s="519">
        <v>0</v>
      </c>
      <c r="IC279" s="519">
        <v>0</v>
      </c>
      <c r="ID279" s="519">
        <v>0</v>
      </c>
      <c r="IE279" s="519">
        <v>0</v>
      </c>
      <c r="IF279" s="519">
        <v>0</v>
      </c>
      <c r="IG279" s="519">
        <v>0</v>
      </c>
      <c r="IH279" s="519">
        <v>0</v>
      </c>
      <c r="II279" s="519">
        <v>0</v>
      </c>
      <c r="IJ279" s="519">
        <v>0</v>
      </c>
      <c r="IK279" s="519">
        <v>0</v>
      </c>
    </row>
    <row r="280" spans="1:245" hidden="1">
      <c r="A280" s="337"/>
      <c r="B280" s="519" t="s">
        <v>1058</v>
      </c>
      <c r="C280" s="519"/>
      <c r="D280" s="519"/>
      <c r="E280" s="519"/>
      <c r="F280" s="519">
        <v>1</v>
      </c>
      <c r="G280" s="519"/>
      <c r="H280" s="519">
        <v>27</v>
      </c>
      <c r="I280" s="519">
        <v>8</v>
      </c>
      <c r="J280" s="519" t="str">
        <f t="shared" si="15"/>
        <v>SDN10012708</v>
      </c>
      <c r="K280" s="519">
        <v>788</v>
      </c>
      <c r="M280" s="337"/>
      <c r="N280" s="519" t="s">
        <v>1062</v>
      </c>
      <c r="O280" s="519" t="s">
        <v>1059</v>
      </c>
      <c r="P280" s="519">
        <v>43</v>
      </c>
      <c r="Q280" s="183" t="str">
        <f t="shared" si="13"/>
        <v>SDN200143</v>
      </c>
      <c r="R280" s="519">
        <v>0</v>
      </c>
      <c r="S280" s="519">
        <v>0</v>
      </c>
      <c r="T280" s="519">
        <v>0</v>
      </c>
      <c r="U280" s="519">
        <v>0</v>
      </c>
      <c r="V280" s="519">
        <v>0</v>
      </c>
      <c r="W280" s="519">
        <v>0</v>
      </c>
      <c r="X280" s="519">
        <v>0</v>
      </c>
      <c r="Y280" s="519">
        <v>0</v>
      </c>
      <c r="Z280" s="519">
        <v>0</v>
      </c>
      <c r="AA280" s="519">
        <v>0</v>
      </c>
      <c r="AB280" s="519">
        <v>0</v>
      </c>
      <c r="AC280" s="519">
        <v>0</v>
      </c>
      <c r="AD280" s="519">
        <v>0</v>
      </c>
      <c r="AE280" s="519">
        <v>0</v>
      </c>
      <c r="AF280" s="519">
        <v>0</v>
      </c>
      <c r="AG280" s="519">
        <v>0</v>
      </c>
      <c r="AH280" s="519">
        <v>0</v>
      </c>
      <c r="AI280" s="519">
        <v>0</v>
      </c>
      <c r="AJ280" s="519">
        <v>0</v>
      </c>
      <c r="AK280" s="519">
        <v>0</v>
      </c>
      <c r="AL280" s="519">
        <v>0</v>
      </c>
      <c r="AM280" s="519">
        <v>0</v>
      </c>
      <c r="AN280" s="519">
        <v>0</v>
      </c>
      <c r="AO280" s="519">
        <v>0</v>
      </c>
      <c r="AP280" s="519">
        <v>0</v>
      </c>
      <c r="AQ280" s="519">
        <v>0</v>
      </c>
      <c r="AR280" s="519">
        <v>0</v>
      </c>
      <c r="AS280" s="519">
        <v>0</v>
      </c>
      <c r="AT280" s="519">
        <v>0</v>
      </c>
      <c r="AU280" s="519">
        <v>0</v>
      </c>
      <c r="AV280" s="519">
        <v>0</v>
      </c>
      <c r="AW280" s="519">
        <v>0</v>
      </c>
      <c r="AX280" s="519">
        <v>0</v>
      </c>
      <c r="AY280" s="519">
        <v>0</v>
      </c>
      <c r="AZ280" s="519">
        <v>11829.6</v>
      </c>
      <c r="BA280" s="519">
        <v>0</v>
      </c>
      <c r="BB280" s="519">
        <v>0</v>
      </c>
      <c r="BC280" s="519">
        <v>0</v>
      </c>
      <c r="BD280" s="519">
        <v>0</v>
      </c>
      <c r="BE280" s="519">
        <v>0</v>
      </c>
      <c r="BF280" s="519">
        <v>0</v>
      </c>
      <c r="BG280" s="519">
        <v>0</v>
      </c>
      <c r="BH280" s="519">
        <v>0</v>
      </c>
      <c r="BI280" s="519">
        <v>0</v>
      </c>
      <c r="BJ280" s="519">
        <v>0</v>
      </c>
      <c r="BK280" s="519">
        <v>0</v>
      </c>
      <c r="BL280" s="519">
        <v>0</v>
      </c>
      <c r="BM280" s="519">
        <v>0</v>
      </c>
      <c r="BN280" s="519">
        <v>0</v>
      </c>
      <c r="BO280" s="519">
        <v>0</v>
      </c>
      <c r="BP280" s="519">
        <v>0</v>
      </c>
      <c r="BQ280" s="519">
        <v>0</v>
      </c>
      <c r="BR280" s="519">
        <v>0</v>
      </c>
      <c r="BS280" s="519">
        <v>0</v>
      </c>
      <c r="BT280" s="519">
        <v>0</v>
      </c>
      <c r="BU280" s="519">
        <v>0</v>
      </c>
      <c r="BV280" s="519">
        <v>0</v>
      </c>
      <c r="BW280" s="519">
        <v>0</v>
      </c>
      <c r="BX280" s="519">
        <v>0</v>
      </c>
      <c r="BY280" s="519">
        <v>0</v>
      </c>
      <c r="BZ280" s="519">
        <v>0</v>
      </c>
      <c r="CA280" s="519">
        <v>0</v>
      </c>
      <c r="CB280" s="519">
        <v>0</v>
      </c>
      <c r="CC280" s="519">
        <v>0</v>
      </c>
      <c r="CD280" s="519">
        <v>0</v>
      </c>
      <c r="CE280" s="519">
        <v>0</v>
      </c>
      <c r="CF280" s="519">
        <v>0</v>
      </c>
      <c r="CG280" s="519">
        <v>0</v>
      </c>
      <c r="CH280" s="519">
        <v>0</v>
      </c>
      <c r="CI280" s="519">
        <v>0</v>
      </c>
      <c r="CJ280" s="519">
        <v>0</v>
      </c>
      <c r="CK280" s="519">
        <v>0</v>
      </c>
      <c r="CL280" s="519">
        <v>0</v>
      </c>
      <c r="CM280" s="519">
        <v>0</v>
      </c>
      <c r="CN280" s="519">
        <v>0</v>
      </c>
      <c r="CO280" s="519">
        <v>0</v>
      </c>
      <c r="CP280" s="519">
        <v>0</v>
      </c>
      <c r="CQ280" s="519">
        <v>0</v>
      </c>
      <c r="CR280" s="519">
        <v>0</v>
      </c>
      <c r="CS280" s="519">
        <v>0</v>
      </c>
      <c r="CT280" s="519">
        <v>0</v>
      </c>
      <c r="CU280" s="519">
        <v>0</v>
      </c>
      <c r="CV280" s="519">
        <v>0</v>
      </c>
      <c r="CW280" s="519">
        <v>0</v>
      </c>
      <c r="CX280" s="519">
        <v>0</v>
      </c>
      <c r="CY280" s="519">
        <v>0</v>
      </c>
      <c r="CZ280" s="519">
        <v>0</v>
      </c>
      <c r="DA280" s="519">
        <v>0</v>
      </c>
      <c r="DB280" s="519">
        <v>0</v>
      </c>
      <c r="DC280" s="519">
        <v>0</v>
      </c>
      <c r="DD280" s="519">
        <v>0</v>
      </c>
      <c r="DE280" s="519">
        <v>0</v>
      </c>
      <c r="DF280" s="519">
        <v>0</v>
      </c>
      <c r="DG280" s="519">
        <v>0</v>
      </c>
      <c r="DH280" s="519">
        <v>0</v>
      </c>
      <c r="DI280" s="519">
        <v>0</v>
      </c>
      <c r="DJ280" s="519">
        <v>0</v>
      </c>
      <c r="DK280" s="519">
        <v>0</v>
      </c>
      <c r="DL280" s="519">
        <v>0</v>
      </c>
      <c r="DM280" s="519">
        <v>0</v>
      </c>
      <c r="DN280" s="519">
        <v>0</v>
      </c>
      <c r="DO280" s="519">
        <v>0</v>
      </c>
      <c r="DP280" s="519">
        <v>0</v>
      </c>
      <c r="DQ280" s="519">
        <v>0</v>
      </c>
      <c r="DR280" s="519">
        <v>0</v>
      </c>
      <c r="DS280" s="519">
        <v>0</v>
      </c>
      <c r="DT280" s="519">
        <v>0</v>
      </c>
      <c r="DU280" s="519">
        <v>0</v>
      </c>
      <c r="DV280" s="519">
        <v>0</v>
      </c>
      <c r="DW280" s="519">
        <v>0</v>
      </c>
      <c r="DX280" s="519">
        <v>0</v>
      </c>
      <c r="DY280" s="131"/>
      <c r="DZ280" s="337"/>
      <c r="EA280" s="519" t="s">
        <v>1062</v>
      </c>
      <c r="EB280" s="519" t="s">
        <v>1059</v>
      </c>
      <c r="EC280" s="519">
        <v>43</v>
      </c>
      <c r="ED280" s="521" t="str">
        <f t="shared" si="14"/>
        <v>SDN200143</v>
      </c>
      <c r="EE280" s="519">
        <v>10000</v>
      </c>
      <c r="EF280" s="519">
        <v>10000</v>
      </c>
      <c r="EG280" s="519">
        <v>10000</v>
      </c>
      <c r="EH280" s="519">
        <v>10000</v>
      </c>
      <c r="EI280" s="519">
        <v>10000</v>
      </c>
      <c r="EJ280" s="519">
        <v>10000</v>
      </c>
      <c r="EK280" s="519">
        <v>10000</v>
      </c>
      <c r="EL280" s="519">
        <v>10000</v>
      </c>
      <c r="EM280" s="519">
        <v>10000</v>
      </c>
      <c r="EN280" s="519">
        <v>10000</v>
      </c>
      <c r="EO280" s="519">
        <v>10000</v>
      </c>
      <c r="EP280" s="519">
        <v>10000</v>
      </c>
      <c r="EQ280" s="519">
        <v>10000</v>
      </c>
      <c r="ER280" s="519">
        <v>10000</v>
      </c>
      <c r="ES280" s="519">
        <v>10000</v>
      </c>
      <c r="ET280" s="519">
        <v>10000</v>
      </c>
      <c r="EU280" s="519">
        <v>10252.299999999999</v>
      </c>
      <c r="EV280" s="519">
        <v>10778.1</v>
      </c>
      <c r="EW280" s="519">
        <v>11303.8</v>
      </c>
      <c r="EX280" s="519">
        <v>11829.6</v>
      </c>
      <c r="EY280" s="519">
        <v>11829.6</v>
      </c>
      <c r="EZ280" s="519">
        <v>11829.6</v>
      </c>
      <c r="FA280" s="519">
        <v>11829.6</v>
      </c>
      <c r="FB280" s="519">
        <v>11829.6</v>
      </c>
      <c r="FC280" s="519">
        <v>11829.6</v>
      </c>
      <c r="FD280" s="519">
        <v>11829.6</v>
      </c>
      <c r="FE280" s="519">
        <v>11829.6</v>
      </c>
      <c r="FF280" s="519">
        <v>11829.6</v>
      </c>
      <c r="FG280" s="519">
        <v>11829.6</v>
      </c>
      <c r="FH280" s="519">
        <v>11829.6</v>
      </c>
      <c r="FI280" s="519">
        <v>11829.6</v>
      </c>
      <c r="FJ280" s="519">
        <v>11829.6</v>
      </c>
      <c r="FK280" s="519">
        <v>11829.6</v>
      </c>
      <c r="FL280" s="519">
        <v>11829.6</v>
      </c>
      <c r="FM280" s="519">
        <v>11829.6</v>
      </c>
      <c r="FN280" s="519">
        <v>0</v>
      </c>
      <c r="FO280" s="519">
        <v>0</v>
      </c>
      <c r="FP280" s="519">
        <v>0</v>
      </c>
      <c r="FQ280" s="519">
        <v>0</v>
      </c>
      <c r="FR280" s="519">
        <v>0</v>
      </c>
      <c r="FS280" s="519">
        <v>0</v>
      </c>
      <c r="FT280" s="519">
        <v>0</v>
      </c>
      <c r="FU280" s="519">
        <v>0</v>
      </c>
      <c r="FV280" s="519">
        <v>0</v>
      </c>
      <c r="FW280" s="519">
        <v>0</v>
      </c>
      <c r="FX280" s="519">
        <v>0</v>
      </c>
      <c r="FY280" s="519">
        <v>0</v>
      </c>
      <c r="FZ280" s="519">
        <v>0</v>
      </c>
      <c r="GA280" s="519">
        <v>0</v>
      </c>
      <c r="GB280" s="519">
        <v>0</v>
      </c>
      <c r="GC280" s="519">
        <v>0</v>
      </c>
      <c r="GD280" s="519">
        <v>0</v>
      </c>
      <c r="GE280" s="519">
        <v>0</v>
      </c>
      <c r="GF280" s="519">
        <v>0</v>
      </c>
      <c r="GG280" s="519">
        <v>0</v>
      </c>
      <c r="GH280" s="519">
        <v>0</v>
      </c>
      <c r="GI280" s="519">
        <v>0</v>
      </c>
      <c r="GJ280" s="519">
        <v>0</v>
      </c>
      <c r="GK280" s="519">
        <v>0</v>
      </c>
      <c r="GL280" s="519">
        <v>0</v>
      </c>
      <c r="GM280" s="519">
        <v>0</v>
      </c>
      <c r="GN280" s="519">
        <v>0</v>
      </c>
      <c r="GO280" s="519">
        <v>0</v>
      </c>
      <c r="GP280" s="519">
        <v>0</v>
      </c>
      <c r="GQ280" s="519">
        <v>0</v>
      </c>
      <c r="GR280" s="519">
        <v>0</v>
      </c>
      <c r="GS280" s="519">
        <v>0</v>
      </c>
      <c r="GT280" s="519">
        <v>0</v>
      </c>
      <c r="GU280" s="519">
        <v>0</v>
      </c>
      <c r="GV280" s="519">
        <v>0</v>
      </c>
      <c r="GW280" s="519">
        <v>0</v>
      </c>
      <c r="GX280" s="519">
        <v>0</v>
      </c>
      <c r="GY280" s="519">
        <v>0</v>
      </c>
      <c r="GZ280" s="519">
        <v>0</v>
      </c>
      <c r="HA280" s="519">
        <v>0</v>
      </c>
      <c r="HB280" s="519">
        <v>0</v>
      </c>
      <c r="HC280" s="519">
        <v>0</v>
      </c>
      <c r="HD280" s="519">
        <v>0</v>
      </c>
      <c r="HE280" s="519">
        <v>0</v>
      </c>
      <c r="HF280" s="519">
        <v>0</v>
      </c>
      <c r="HG280" s="519">
        <v>0</v>
      </c>
      <c r="HH280" s="519">
        <v>0</v>
      </c>
      <c r="HI280" s="519">
        <v>0</v>
      </c>
      <c r="HJ280" s="519">
        <v>0</v>
      </c>
      <c r="HK280" s="519">
        <v>0</v>
      </c>
      <c r="HL280" s="519">
        <v>0</v>
      </c>
      <c r="HM280" s="519">
        <v>0</v>
      </c>
      <c r="HN280" s="519">
        <v>0</v>
      </c>
      <c r="HO280" s="519">
        <v>0</v>
      </c>
      <c r="HP280" s="519">
        <v>0</v>
      </c>
      <c r="HQ280" s="519">
        <v>0</v>
      </c>
      <c r="HR280" s="519">
        <v>0</v>
      </c>
      <c r="HS280" s="519">
        <v>0</v>
      </c>
      <c r="HT280" s="519">
        <v>0</v>
      </c>
      <c r="HU280" s="519">
        <v>0</v>
      </c>
      <c r="HV280" s="519">
        <v>0</v>
      </c>
      <c r="HW280" s="519">
        <v>0</v>
      </c>
      <c r="HX280" s="519">
        <v>0</v>
      </c>
      <c r="HY280" s="519">
        <v>0</v>
      </c>
      <c r="HZ280" s="519">
        <v>0</v>
      </c>
      <c r="IA280" s="519">
        <v>0</v>
      </c>
      <c r="IB280" s="519">
        <v>0</v>
      </c>
      <c r="IC280" s="519">
        <v>0</v>
      </c>
      <c r="ID280" s="519">
        <v>0</v>
      </c>
      <c r="IE280" s="519">
        <v>0</v>
      </c>
      <c r="IF280" s="519">
        <v>0</v>
      </c>
      <c r="IG280" s="519">
        <v>0</v>
      </c>
      <c r="IH280" s="519">
        <v>0</v>
      </c>
      <c r="II280" s="519">
        <v>0</v>
      </c>
      <c r="IJ280" s="519">
        <v>0</v>
      </c>
      <c r="IK280" s="519">
        <v>0</v>
      </c>
    </row>
    <row r="281" spans="1:245" hidden="1">
      <c r="A281" s="337"/>
      <c r="B281" s="519" t="s">
        <v>1058</v>
      </c>
      <c r="C281" s="519"/>
      <c r="D281" s="519"/>
      <c r="E281" s="519"/>
      <c r="F281" s="519">
        <v>1</v>
      </c>
      <c r="G281" s="519"/>
      <c r="H281" s="519">
        <v>27</v>
      </c>
      <c r="I281" s="519">
        <v>9</v>
      </c>
      <c r="J281" s="519" t="str">
        <f t="shared" si="15"/>
        <v>SDN10012709</v>
      </c>
      <c r="K281" s="519">
        <v>788</v>
      </c>
      <c r="M281" s="337"/>
      <c r="N281" s="519" t="s">
        <v>1062</v>
      </c>
      <c r="O281" s="519" t="s">
        <v>1059</v>
      </c>
      <c r="P281" s="519">
        <v>44</v>
      </c>
      <c r="Q281" s="183" t="str">
        <f t="shared" si="13"/>
        <v>SDN200144</v>
      </c>
      <c r="R281" s="519">
        <v>0</v>
      </c>
      <c r="S281" s="519">
        <v>0</v>
      </c>
      <c r="T281" s="519">
        <v>0</v>
      </c>
      <c r="U281" s="519">
        <v>0</v>
      </c>
      <c r="V281" s="519">
        <v>0</v>
      </c>
      <c r="W281" s="519">
        <v>0</v>
      </c>
      <c r="X281" s="519">
        <v>0</v>
      </c>
      <c r="Y281" s="519">
        <v>0</v>
      </c>
      <c r="Z281" s="519">
        <v>0</v>
      </c>
      <c r="AA281" s="519">
        <v>0</v>
      </c>
      <c r="AB281" s="519">
        <v>0</v>
      </c>
      <c r="AC281" s="519">
        <v>0</v>
      </c>
      <c r="AD281" s="519">
        <v>0</v>
      </c>
      <c r="AE281" s="519">
        <v>0</v>
      </c>
      <c r="AF281" s="519">
        <v>0</v>
      </c>
      <c r="AG281" s="519">
        <v>0</v>
      </c>
      <c r="AH281" s="519">
        <v>0</v>
      </c>
      <c r="AI281" s="519">
        <v>0</v>
      </c>
      <c r="AJ281" s="519">
        <v>0</v>
      </c>
      <c r="AK281" s="519">
        <v>0</v>
      </c>
      <c r="AL281" s="519">
        <v>0</v>
      </c>
      <c r="AM281" s="519">
        <v>0</v>
      </c>
      <c r="AN281" s="519">
        <v>0</v>
      </c>
      <c r="AO281" s="519">
        <v>0</v>
      </c>
      <c r="AP281" s="519">
        <v>0</v>
      </c>
      <c r="AQ281" s="519">
        <v>0</v>
      </c>
      <c r="AR281" s="519">
        <v>0</v>
      </c>
      <c r="AS281" s="519">
        <v>0</v>
      </c>
      <c r="AT281" s="519">
        <v>0</v>
      </c>
      <c r="AU281" s="519">
        <v>0</v>
      </c>
      <c r="AV281" s="519">
        <v>0</v>
      </c>
      <c r="AW281" s="519">
        <v>0</v>
      </c>
      <c r="AX281" s="519">
        <v>0</v>
      </c>
      <c r="AY281" s="519">
        <v>0</v>
      </c>
      <c r="AZ281" s="519">
        <v>12592.8</v>
      </c>
      <c r="BA281" s="519">
        <v>0</v>
      </c>
      <c r="BB281" s="519">
        <v>0</v>
      </c>
      <c r="BC281" s="519">
        <v>0</v>
      </c>
      <c r="BD281" s="519">
        <v>0</v>
      </c>
      <c r="BE281" s="519">
        <v>0</v>
      </c>
      <c r="BF281" s="519">
        <v>0</v>
      </c>
      <c r="BG281" s="519">
        <v>0</v>
      </c>
      <c r="BH281" s="519">
        <v>0</v>
      </c>
      <c r="BI281" s="519">
        <v>0</v>
      </c>
      <c r="BJ281" s="519">
        <v>0</v>
      </c>
      <c r="BK281" s="519">
        <v>0</v>
      </c>
      <c r="BL281" s="519">
        <v>0</v>
      </c>
      <c r="BM281" s="519">
        <v>0</v>
      </c>
      <c r="BN281" s="519">
        <v>0</v>
      </c>
      <c r="BO281" s="519">
        <v>0</v>
      </c>
      <c r="BP281" s="519">
        <v>0</v>
      </c>
      <c r="BQ281" s="519">
        <v>0</v>
      </c>
      <c r="BR281" s="519">
        <v>0</v>
      </c>
      <c r="BS281" s="519">
        <v>0</v>
      </c>
      <c r="BT281" s="519">
        <v>0</v>
      </c>
      <c r="BU281" s="519">
        <v>0</v>
      </c>
      <c r="BV281" s="519">
        <v>0</v>
      </c>
      <c r="BW281" s="519">
        <v>0</v>
      </c>
      <c r="BX281" s="519">
        <v>0</v>
      </c>
      <c r="BY281" s="519">
        <v>0</v>
      </c>
      <c r="BZ281" s="519">
        <v>0</v>
      </c>
      <c r="CA281" s="519">
        <v>0</v>
      </c>
      <c r="CB281" s="519">
        <v>0</v>
      </c>
      <c r="CC281" s="519">
        <v>0</v>
      </c>
      <c r="CD281" s="519">
        <v>0</v>
      </c>
      <c r="CE281" s="519">
        <v>0</v>
      </c>
      <c r="CF281" s="519">
        <v>0</v>
      </c>
      <c r="CG281" s="519">
        <v>0</v>
      </c>
      <c r="CH281" s="519">
        <v>0</v>
      </c>
      <c r="CI281" s="519">
        <v>0</v>
      </c>
      <c r="CJ281" s="519">
        <v>0</v>
      </c>
      <c r="CK281" s="519">
        <v>0</v>
      </c>
      <c r="CL281" s="519">
        <v>0</v>
      </c>
      <c r="CM281" s="519">
        <v>0</v>
      </c>
      <c r="CN281" s="519">
        <v>0</v>
      </c>
      <c r="CO281" s="519">
        <v>0</v>
      </c>
      <c r="CP281" s="519">
        <v>0</v>
      </c>
      <c r="CQ281" s="519">
        <v>0</v>
      </c>
      <c r="CR281" s="519">
        <v>0</v>
      </c>
      <c r="CS281" s="519">
        <v>0</v>
      </c>
      <c r="CT281" s="519">
        <v>0</v>
      </c>
      <c r="CU281" s="519">
        <v>0</v>
      </c>
      <c r="CV281" s="519">
        <v>0</v>
      </c>
      <c r="CW281" s="519">
        <v>0</v>
      </c>
      <c r="CX281" s="519">
        <v>0</v>
      </c>
      <c r="CY281" s="519">
        <v>0</v>
      </c>
      <c r="CZ281" s="519">
        <v>0</v>
      </c>
      <c r="DA281" s="519">
        <v>0</v>
      </c>
      <c r="DB281" s="519">
        <v>0</v>
      </c>
      <c r="DC281" s="519">
        <v>0</v>
      </c>
      <c r="DD281" s="519">
        <v>0</v>
      </c>
      <c r="DE281" s="519">
        <v>0</v>
      </c>
      <c r="DF281" s="519">
        <v>0</v>
      </c>
      <c r="DG281" s="519">
        <v>0</v>
      </c>
      <c r="DH281" s="519">
        <v>0</v>
      </c>
      <c r="DI281" s="519">
        <v>0</v>
      </c>
      <c r="DJ281" s="519">
        <v>0</v>
      </c>
      <c r="DK281" s="519">
        <v>0</v>
      </c>
      <c r="DL281" s="519">
        <v>0</v>
      </c>
      <c r="DM281" s="519">
        <v>0</v>
      </c>
      <c r="DN281" s="519">
        <v>0</v>
      </c>
      <c r="DO281" s="519">
        <v>0</v>
      </c>
      <c r="DP281" s="519">
        <v>0</v>
      </c>
      <c r="DQ281" s="519">
        <v>0</v>
      </c>
      <c r="DR281" s="519">
        <v>0</v>
      </c>
      <c r="DS281" s="519">
        <v>0</v>
      </c>
      <c r="DT281" s="519">
        <v>0</v>
      </c>
      <c r="DU281" s="519">
        <v>0</v>
      </c>
      <c r="DV281" s="519">
        <v>0</v>
      </c>
      <c r="DW281" s="519">
        <v>0</v>
      </c>
      <c r="DX281" s="519">
        <v>0</v>
      </c>
      <c r="DY281" s="131"/>
      <c r="DZ281" s="337"/>
      <c r="EA281" s="519" t="s">
        <v>1062</v>
      </c>
      <c r="EB281" s="519" t="s">
        <v>1059</v>
      </c>
      <c r="EC281" s="519">
        <v>44</v>
      </c>
      <c r="ED281" s="521" t="str">
        <f t="shared" si="14"/>
        <v>SDN200144</v>
      </c>
      <c r="EE281" s="519">
        <v>10000</v>
      </c>
      <c r="EF281" s="519">
        <v>10000</v>
      </c>
      <c r="EG281" s="519">
        <v>10000</v>
      </c>
      <c r="EH281" s="519">
        <v>10000</v>
      </c>
      <c r="EI281" s="519">
        <v>10000</v>
      </c>
      <c r="EJ281" s="519">
        <v>10000</v>
      </c>
      <c r="EK281" s="519">
        <v>10000</v>
      </c>
      <c r="EL281" s="519">
        <v>10000</v>
      </c>
      <c r="EM281" s="519">
        <v>10000</v>
      </c>
      <c r="EN281" s="519">
        <v>10000</v>
      </c>
      <c r="EO281" s="519">
        <v>10000</v>
      </c>
      <c r="EP281" s="519">
        <v>10000</v>
      </c>
      <c r="EQ281" s="519">
        <v>10000</v>
      </c>
      <c r="ER281" s="519">
        <v>10000</v>
      </c>
      <c r="ES281" s="519">
        <v>10000</v>
      </c>
      <c r="ET281" s="519">
        <v>10354.1</v>
      </c>
      <c r="EU281" s="519">
        <v>10913.8</v>
      </c>
      <c r="EV281" s="519">
        <v>11473.4</v>
      </c>
      <c r="EW281" s="519">
        <v>12033.1</v>
      </c>
      <c r="EX281" s="519">
        <v>12592.8</v>
      </c>
      <c r="EY281" s="519">
        <v>12592.8</v>
      </c>
      <c r="EZ281" s="519">
        <v>12592.8</v>
      </c>
      <c r="FA281" s="519">
        <v>12592.8</v>
      </c>
      <c r="FB281" s="519">
        <v>12592.8</v>
      </c>
      <c r="FC281" s="519">
        <v>12592.8</v>
      </c>
      <c r="FD281" s="519">
        <v>12592.8</v>
      </c>
      <c r="FE281" s="519">
        <v>12592.8</v>
      </c>
      <c r="FF281" s="519">
        <v>12592.8</v>
      </c>
      <c r="FG281" s="519">
        <v>12592.8</v>
      </c>
      <c r="FH281" s="519">
        <v>12592.8</v>
      </c>
      <c r="FI281" s="519">
        <v>12592.8</v>
      </c>
      <c r="FJ281" s="519">
        <v>12592.8</v>
      </c>
      <c r="FK281" s="519">
        <v>12592.8</v>
      </c>
      <c r="FL281" s="519">
        <v>12592.8</v>
      </c>
      <c r="FM281" s="519">
        <v>12592.8</v>
      </c>
      <c r="FN281" s="519">
        <v>0</v>
      </c>
      <c r="FO281" s="519">
        <v>0</v>
      </c>
      <c r="FP281" s="519">
        <v>0</v>
      </c>
      <c r="FQ281" s="519">
        <v>0</v>
      </c>
      <c r="FR281" s="519">
        <v>0</v>
      </c>
      <c r="FS281" s="519">
        <v>0</v>
      </c>
      <c r="FT281" s="519">
        <v>0</v>
      </c>
      <c r="FU281" s="519">
        <v>0</v>
      </c>
      <c r="FV281" s="519">
        <v>0</v>
      </c>
      <c r="FW281" s="519">
        <v>0</v>
      </c>
      <c r="FX281" s="519">
        <v>0</v>
      </c>
      <c r="FY281" s="519">
        <v>0</v>
      </c>
      <c r="FZ281" s="519">
        <v>0</v>
      </c>
      <c r="GA281" s="519">
        <v>0</v>
      </c>
      <c r="GB281" s="519">
        <v>0</v>
      </c>
      <c r="GC281" s="519">
        <v>0</v>
      </c>
      <c r="GD281" s="519">
        <v>0</v>
      </c>
      <c r="GE281" s="519">
        <v>0</v>
      </c>
      <c r="GF281" s="519">
        <v>0</v>
      </c>
      <c r="GG281" s="519">
        <v>0</v>
      </c>
      <c r="GH281" s="519">
        <v>0</v>
      </c>
      <c r="GI281" s="519">
        <v>0</v>
      </c>
      <c r="GJ281" s="519">
        <v>0</v>
      </c>
      <c r="GK281" s="519">
        <v>0</v>
      </c>
      <c r="GL281" s="519">
        <v>0</v>
      </c>
      <c r="GM281" s="519">
        <v>0</v>
      </c>
      <c r="GN281" s="519">
        <v>0</v>
      </c>
      <c r="GO281" s="519">
        <v>0</v>
      </c>
      <c r="GP281" s="519">
        <v>0</v>
      </c>
      <c r="GQ281" s="519">
        <v>0</v>
      </c>
      <c r="GR281" s="519">
        <v>0</v>
      </c>
      <c r="GS281" s="519">
        <v>0</v>
      </c>
      <c r="GT281" s="519">
        <v>0</v>
      </c>
      <c r="GU281" s="519">
        <v>0</v>
      </c>
      <c r="GV281" s="519">
        <v>0</v>
      </c>
      <c r="GW281" s="519">
        <v>0</v>
      </c>
      <c r="GX281" s="519">
        <v>0</v>
      </c>
      <c r="GY281" s="519">
        <v>0</v>
      </c>
      <c r="GZ281" s="519">
        <v>0</v>
      </c>
      <c r="HA281" s="519">
        <v>0</v>
      </c>
      <c r="HB281" s="519">
        <v>0</v>
      </c>
      <c r="HC281" s="519">
        <v>0</v>
      </c>
      <c r="HD281" s="519">
        <v>0</v>
      </c>
      <c r="HE281" s="519">
        <v>0</v>
      </c>
      <c r="HF281" s="519">
        <v>0</v>
      </c>
      <c r="HG281" s="519">
        <v>0</v>
      </c>
      <c r="HH281" s="519">
        <v>0</v>
      </c>
      <c r="HI281" s="519">
        <v>0</v>
      </c>
      <c r="HJ281" s="519">
        <v>0</v>
      </c>
      <c r="HK281" s="519">
        <v>0</v>
      </c>
      <c r="HL281" s="519">
        <v>0</v>
      </c>
      <c r="HM281" s="519">
        <v>0</v>
      </c>
      <c r="HN281" s="519">
        <v>0</v>
      </c>
      <c r="HO281" s="519">
        <v>0</v>
      </c>
      <c r="HP281" s="519">
        <v>0</v>
      </c>
      <c r="HQ281" s="519">
        <v>0</v>
      </c>
      <c r="HR281" s="519">
        <v>0</v>
      </c>
      <c r="HS281" s="519">
        <v>0</v>
      </c>
      <c r="HT281" s="519">
        <v>0</v>
      </c>
      <c r="HU281" s="519">
        <v>0</v>
      </c>
      <c r="HV281" s="519">
        <v>0</v>
      </c>
      <c r="HW281" s="519">
        <v>0</v>
      </c>
      <c r="HX281" s="519">
        <v>0</v>
      </c>
      <c r="HY281" s="519">
        <v>0</v>
      </c>
      <c r="HZ281" s="519">
        <v>0</v>
      </c>
      <c r="IA281" s="519">
        <v>0</v>
      </c>
      <c r="IB281" s="519">
        <v>0</v>
      </c>
      <c r="IC281" s="519">
        <v>0</v>
      </c>
      <c r="ID281" s="519">
        <v>0</v>
      </c>
      <c r="IE281" s="519">
        <v>0</v>
      </c>
      <c r="IF281" s="519">
        <v>0</v>
      </c>
      <c r="IG281" s="519">
        <v>0</v>
      </c>
      <c r="IH281" s="519">
        <v>0</v>
      </c>
      <c r="II281" s="519">
        <v>0</v>
      </c>
      <c r="IJ281" s="519">
        <v>0</v>
      </c>
      <c r="IK281" s="519">
        <v>0</v>
      </c>
    </row>
    <row r="282" spans="1:245" hidden="1">
      <c r="A282" s="337"/>
      <c r="B282" s="519" t="s">
        <v>1058</v>
      </c>
      <c r="C282" s="519"/>
      <c r="D282" s="519"/>
      <c r="E282" s="519"/>
      <c r="F282" s="519">
        <v>1</v>
      </c>
      <c r="G282" s="519"/>
      <c r="H282" s="519">
        <v>27</v>
      </c>
      <c r="I282" s="519">
        <v>10</v>
      </c>
      <c r="J282" s="519" t="str">
        <f t="shared" si="15"/>
        <v>SDN10012710</v>
      </c>
      <c r="K282" s="519">
        <v>788</v>
      </c>
      <c r="M282" s="337"/>
      <c r="N282" s="519" t="s">
        <v>1062</v>
      </c>
      <c r="O282" s="519" t="s">
        <v>1059</v>
      </c>
      <c r="P282" s="519">
        <v>45</v>
      </c>
      <c r="Q282" s="183" t="str">
        <f t="shared" si="13"/>
        <v>SDN200145</v>
      </c>
      <c r="R282" s="519">
        <v>0</v>
      </c>
      <c r="S282" s="519">
        <v>0</v>
      </c>
      <c r="T282" s="519">
        <v>0</v>
      </c>
      <c r="U282" s="519">
        <v>0</v>
      </c>
      <c r="V282" s="519">
        <v>0</v>
      </c>
      <c r="W282" s="519">
        <v>0</v>
      </c>
      <c r="X282" s="519">
        <v>0</v>
      </c>
      <c r="Y282" s="519">
        <v>0</v>
      </c>
      <c r="Z282" s="519">
        <v>0</v>
      </c>
      <c r="AA282" s="519">
        <v>0</v>
      </c>
      <c r="AB282" s="519">
        <v>0</v>
      </c>
      <c r="AC282" s="519">
        <v>0</v>
      </c>
      <c r="AD282" s="519">
        <v>0</v>
      </c>
      <c r="AE282" s="519">
        <v>0</v>
      </c>
      <c r="AF282" s="519">
        <v>0</v>
      </c>
      <c r="AG282" s="519">
        <v>0</v>
      </c>
      <c r="AH282" s="519">
        <v>0</v>
      </c>
      <c r="AI282" s="519">
        <v>0</v>
      </c>
      <c r="AJ282" s="519">
        <v>0</v>
      </c>
      <c r="AK282" s="519">
        <v>0</v>
      </c>
      <c r="AL282" s="519">
        <v>0</v>
      </c>
      <c r="AM282" s="519">
        <v>0</v>
      </c>
      <c r="AN282" s="519">
        <v>0</v>
      </c>
      <c r="AO282" s="519">
        <v>0</v>
      </c>
      <c r="AP282" s="519">
        <v>0</v>
      </c>
      <c r="AQ282" s="519">
        <v>0</v>
      </c>
      <c r="AR282" s="519">
        <v>0</v>
      </c>
      <c r="AS282" s="519">
        <v>0</v>
      </c>
      <c r="AT282" s="519">
        <v>0</v>
      </c>
      <c r="AU282" s="519">
        <v>0</v>
      </c>
      <c r="AV282" s="519">
        <v>0</v>
      </c>
      <c r="AW282" s="519">
        <v>0</v>
      </c>
      <c r="AX282" s="519">
        <v>0</v>
      </c>
      <c r="AY282" s="519">
        <v>0</v>
      </c>
      <c r="AZ282" s="519">
        <v>13356</v>
      </c>
      <c r="BA282" s="519">
        <v>0</v>
      </c>
      <c r="BB282" s="519">
        <v>0</v>
      </c>
      <c r="BC282" s="519">
        <v>0</v>
      </c>
      <c r="BD282" s="519">
        <v>0</v>
      </c>
      <c r="BE282" s="519">
        <v>0</v>
      </c>
      <c r="BF282" s="519">
        <v>0</v>
      </c>
      <c r="BG282" s="519">
        <v>0</v>
      </c>
      <c r="BH282" s="519">
        <v>0</v>
      </c>
      <c r="BI282" s="519">
        <v>0</v>
      </c>
      <c r="BJ282" s="519">
        <v>0</v>
      </c>
      <c r="BK282" s="519">
        <v>0</v>
      </c>
      <c r="BL282" s="519">
        <v>0</v>
      </c>
      <c r="BM282" s="519">
        <v>0</v>
      </c>
      <c r="BN282" s="519">
        <v>0</v>
      </c>
      <c r="BO282" s="519">
        <v>0</v>
      </c>
      <c r="BP282" s="519">
        <v>0</v>
      </c>
      <c r="BQ282" s="519">
        <v>0</v>
      </c>
      <c r="BR282" s="519">
        <v>0</v>
      </c>
      <c r="BS282" s="519">
        <v>0</v>
      </c>
      <c r="BT282" s="519">
        <v>0</v>
      </c>
      <c r="BU282" s="519">
        <v>0</v>
      </c>
      <c r="BV282" s="519">
        <v>0</v>
      </c>
      <c r="BW282" s="519">
        <v>0</v>
      </c>
      <c r="BX282" s="519">
        <v>0</v>
      </c>
      <c r="BY282" s="519">
        <v>0</v>
      </c>
      <c r="BZ282" s="519">
        <v>0</v>
      </c>
      <c r="CA282" s="519">
        <v>0</v>
      </c>
      <c r="CB282" s="519">
        <v>0</v>
      </c>
      <c r="CC282" s="519">
        <v>0</v>
      </c>
      <c r="CD282" s="519">
        <v>0</v>
      </c>
      <c r="CE282" s="519">
        <v>0</v>
      </c>
      <c r="CF282" s="519">
        <v>0</v>
      </c>
      <c r="CG282" s="519">
        <v>0</v>
      </c>
      <c r="CH282" s="519">
        <v>0</v>
      </c>
      <c r="CI282" s="519">
        <v>0</v>
      </c>
      <c r="CJ282" s="519">
        <v>0</v>
      </c>
      <c r="CK282" s="519">
        <v>0</v>
      </c>
      <c r="CL282" s="519">
        <v>0</v>
      </c>
      <c r="CM282" s="519">
        <v>0</v>
      </c>
      <c r="CN282" s="519">
        <v>0</v>
      </c>
      <c r="CO282" s="519">
        <v>0</v>
      </c>
      <c r="CP282" s="519">
        <v>0</v>
      </c>
      <c r="CQ282" s="519">
        <v>0</v>
      </c>
      <c r="CR282" s="519">
        <v>0</v>
      </c>
      <c r="CS282" s="519">
        <v>0</v>
      </c>
      <c r="CT282" s="519">
        <v>0</v>
      </c>
      <c r="CU282" s="519">
        <v>0</v>
      </c>
      <c r="CV282" s="519">
        <v>0</v>
      </c>
      <c r="CW282" s="519">
        <v>0</v>
      </c>
      <c r="CX282" s="519">
        <v>0</v>
      </c>
      <c r="CY282" s="519">
        <v>0</v>
      </c>
      <c r="CZ282" s="519">
        <v>0</v>
      </c>
      <c r="DA282" s="519">
        <v>0</v>
      </c>
      <c r="DB282" s="519">
        <v>0</v>
      </c>
      <c r="DC282" s="519">
        <v>0</v>
      </c>
      <c r="DD282" s="519">
        <v>0</v>
      </c>
      <c r="DE282" s="519">
        <v>0</v>
      </c>
      <c r="DF282" s="519">
        <v>0</v>
      </c>
      <c r="DG282" s="519">
        <v>0</v>
      </c>
      <c r="DH282" s="519">
        <v>0</v>
      </c>
      <c r="DI282" s="519">
        <v>0</v>
      </c>
      <c r="DJ282" s="519">
        <v>0</v>
      </c>
      <c r="DK282" s="519">
        <v>0</v>
      </c>
      <c r="DL282" s="519">
        <v>0</v>
      </c>
      <c r="DM282" s="519">
        <v>0</v>
      </c>
      <c r="DN282" s="519">
        <v>0</v>
      </c>
      <c r="DO282" s="519">
        <v>0</v>
      </c>
      <c r="DP282" s="519">
        <v>0</v>
      </c>
      <c r="DQ282" s="519">
        <v>0</v>
      </c>
      <c r="DR282" s="519">
        <v>0</v>
      </c>
      <c r="DS282" s="519">
        <v>0</v>
      </c>
      <c r="DT282" s="519">
        <v>0</v>
      </c>
      <c r="DU282" s="519">
        <v>0</v>
      </c>
      <c r="DV282" s="519">
        <v>0</v>
      </c>
      <c r="DW282" s="519">
        <v>0</v>
      </c>
      <c r="DX282" s="519">
        <v>0</v>
      </c>
      <c r="DY282" s="131"/>
      <c r="DZ282" s="337"/>
      <c r="EA282" s="519" t="s">
        <v>1062</v>
      </c>
      <c r="EB282" s="519" t="s">
        <v>1059</v>
      </c>
      <c r="EC282" s="519">
        <v>45</v>
      </c>
      <c r="ED282" s="521" t="str">
        <f t="shared" si="14"/>
        <v>SDN200145</v>
      </c>
      <c r="EE282" s="519">
        <v>10000</v>
      </c>
      <c r="EF282" s="519">
        <v>10000</v>
      </c>
      <c r="EG282" s="519">
        <v>10000</v>
      </c>
      <c r="EH282" s="519">
        <v>10000</v>
      </c>
      <c r="EI282" s="519">
        <v>10000</v>
      </c>
      <c r="EJ282" s="519">
        <v>10000</v>
      </c>
      <c r="EK282" s="519">
        <v>10000</v>
      </c>
      <c r="EL282" s="519">
        <v>10000</v>
      </c>
      <c r="EM282" s="519">
        <v>10000</v>
      </c>
      <c r="EN282" s="519">
        <v>10000</v>
      </c>
      <c r="EO282" s="519">
        <v>10000</v>
      </c>
      <c r="EP282" s="519">
        <v>10000</v>
      </c>
      <c r="EQ282" s="519">
        <v>10000</v>
      </c>
      <c r="ER282" s="519">
        <v>10000</v>
      </c>
      <c r="ES282" s="519">
        <v>10388</v>
      </c>
      <c r="ET282" s="519">
        <v>10981.6</v>
      </c>
      <c r="EU282" s="519">
        <v>11575.2</v>
      </c>
      <c r="EV282" s="519">
        <v>12168.8</v>
      </c>
      <c r="EW282" s="519">
        <v>12762.4</v>
      </c>
      <c r="EX282" s="519">
        <v>13356</v>
      </c>
      <c r="EY282" s="519">
        <v>13356</v>
      </c>
      <c r="EZ282" s="519">
        <v>13356</v>
      </c>
      <c r="FA282" s="519">
        <v>13356</v>
      </c>
      <c r="FB282" s="519">
        <v>13356</v>
      </c>
      <c r="FC282" s="519">
        <v>13356</v>
      </c>
      <c r="FD282" s="519">
        <v>13356</v>
      </c>
      <c r="FE282" s="519">
        <v>13356</v>
      </c>
      <c r="FF282" s="519">
        <v>13356</v>
      </c>
      <c r="FG282" s="519">
        <v>13356</v>
      </c>
      <c r="FH282" s="519">
        <v>13356</v>
      </c>
      <c r="FI282" s="519">
        <v>13356</v>
      </c>
      <c r="FJ282" s="519">
        <v>13356</v>
      </c>
      <c r="FK282" s="519">
        <v>13356</v>
      </c>
      <c r="FL282" s="519">
        <v>13356</v>
      </c>
      <c r="FM282" s="519">
        <v>13356</v>
      </c>
      <c r="FN282" s="519">
        <v>0</v>
      </c>
      <c r="FO282" s="519">
        <v>0</v>
      </c>
      <c r="FP282" s="519">
        <v>0</v>
      </c>
      <c r="FQ282" s="519">
        <v>0</v>
      </c>
      <c r="FR282" s="519">
        <v>0</v>
      </c>
      <c r="FS282" s="519">
        <v>0</v>
      </c>
      <c r="FT282" s="519">
        <v>0</v>
      </c>
      <c r="FU282" s="519">
        <v>0</v>
      </c>
      <c r="FV282" s="519">
        <v>0</v>
      </c>
      <c r="FW282" s="519">
        <v>0</v>
      </c>
      <c r="FX282" s="519">
        <v>0</v>
      </c>
      <c r="FY282" s="519">
        <v>0</v>
      </c>
      <c r="FZ282" s="519">
        <v>0</v>
      </c>
      <c r="GA282" s="519">
        <v>0</v>
      </c>
      <c r="GB282" s="519">
        <v>0</v>
      </c>
      <c r="GC282" s="519">
        <v>0</v>
      </c>
      <c r="GD282" s="519">
        <v>0</v>
      </c>
      <c r="GE282" s="519">
        <v>0</v>
      </c>
      <c r="GF282" s="519">
        <v>0</v>
      </c>
      <c r="GG282" s="519">
        <v>0</v>
      </c>
      <c r="GH282" s="519">
        <v>0</v>
      </c>
      <c r="GI282" s="519">
        <v>0</v>
      </c>
      <c r="GJ282" s="519">
        <v>0</v>
      </c>
      <c r="GK282" s="519">
        <v>0</v>
      </c>
      <c r="GL282" s="519">
        <v>0</v>
      </c>
      <c r="GM282" s="519">
        <v>0</v>
      </c>
      <c r="GN282" s="519">
        <v>0</v>
      </c>
      <c r="GO282" s="519">
        <v>0</v>
      </c>
      <c r="GP282" s="519">
        <v>0</v>
      </c>
      <c r="GQ282" s="519">
        <v>0</v>
      </c>
      <c r="GR282" s="519">
        <v>0</v>
      </c>
      <c r="GS282" s="519">
        <v>0</v>
      </c>
      <c r="GT282" s="519">
        <v>0</v>
      </c>
      <c r="GU282" s="519">
        <v>0</v>
      </c>
      <c r="GV282" s="519">
        <v>0</v>
      </c>
      <c r="GW282" s="519">
        <v>0</v>
      </c>
      <c r="GX282" s="519">
        <v>0</v>
      </c>
      <c r="GY282" s="519">
        <v>0</v>
      </c>
      <c r="GZ282" s="519">
        <v>0</v>
      </c>
      <c r="HA282" s="519">
        <v>0</v>
      </c>
      <c r="HB282" s="519">
        <v>0</v>
      </c>
      <c r="HC282" s="519">
        <v>0</v>
      </c>
      <c r="HD282" s="519">
        <v>0</v>
      </c>
      <c r="HE282" s="519">
        <v>0</v>
      </c>
      <c r="HF282" s="519">
        <v>0</v>
      </c>
      <c r="HG282" s="519">
        <v>0</v>
      </c>
      <c r="HH282" s="519">
        <v>0</v>
      </c>
      <c r="HI282" s="519">
        <v>0</v>
      </c>
      <c r="HJ282" s="519">
        <v>0</v>
      </c>
      <c r="HK282" s="519">
        <v>0</v>
      </c>
      <c r="HL282" s="519">
        <v>0</v>
      </c>
      <c r="HM282" s="519">
        <v>0</v>
      </c>
      <c r="HN282" s="519">
        <v>0</v>
      </c>
      <c r="HO282" s="519">
        <v>0</v>
      </c>
      <c r="HP282" s="519">
        <v>0</v>
      </c>
      <c r="HQ282" s="519">
        <v>0</v>
      </c>
      <c r="HR282" s="519">
        <v>0</v>
      </c>
      <c r="HS282" s="519">
        <v>0</v>
      </c>
      <c r="HT282" s="519">
        <v>0</v>
      </c>
      <c r="HU282" s="519">
        <v>0</v>
      </c>
      <c r="HV282" s="519">
        <v>0</v>
      </c>
      <c r="HW282" s="519">
        <v>0</v>
      </c>
      <c r="HX282" s="519">
        <v>0</v>
      </c>
      <c r="HY282" s="519">
        <v>0</v>
      </c>
      <c r="HZ282" s="519">
        <v>0</v>
      </c>
      <c r="IA282" s="519">
        <v>0</v>
      </c>
      <c r="IB282" s="519">
        <v>0</v>
      </c>
      <c r="IC282" s="519">
        <v>0</v>
      </c>
      <c r="ID282" s="519">
        <v>0</v>
      </c>
      <c r="IE282" s="519">
        <v>0</v>
      </c>
      <c r="IF282" s="519">
        <v>0</v>
      </c>
      <c r="IG282" s="519">
        <v>0</v>
      </c>
      <c r="IH282" s="519">
        <v>0</v>
      </c>
      <c r="II282" s="519">
        <v>0</v>
      </c>
      <c r="IJ282" s="519">
        <v>0</v>
      </c>
      <c r="IK282" s="519">
        <v>0</v>
      </c>
    </row>
    <row r="283" spans="1:245" hidden="1">
      <c r="A283" s="337"/>
      <c r="B283" s="519" t="s">
        <v>1058</v>
      </c>
      <c r="C283" s="519"/>
      <c r="D283" s="519"/>
      <c r="E283" s="519"/>
      <c r="F283" s="519">
        <v>1</v>
      </c>
      <c r="G283" s="519"/>
      <c r="H283" s="519">
        <v>28</v>
      </c>
      <c r="I283" s="519">
        <v>1</v>
      </c>
      <c r="J283" s="519" t="str">
        <f t="shared" si="15"/>
        <v>SDN10012801</v>
      </c>
      <c r="K283" s="519">
        <v>990</v>
      </c>
      <c r="M283" s="337"/>
      <c r="N283" s="519" t="s">
        <v>1062</v>
      </c>
      <c r="O283" s="519" t="s">
        <v>1059</v>
      </c>
      <c r="P283" s="519">
        <v>46</v>
      </c>
      <c r="Q283" s="183" t="str">
        <f t="shared" si="13"/>
        <v>SDN200146</v>
      </c>
      <c r="R283" s="519">
        <v>0</v>
      </c>
      <c r="S283" s="519">
        <v>0</v>
      </c>
      <c r="T283" s="519">
        <v>0</v>
      </c>
      <c r="U283" s="519">
        <v>0</v>
      </c>
      <c r="V283" s="519">
        <v>0</v>
      </c>
      <c r="W283" s="519">
        <v>0</v>
      </c>
      <c r="X283" s="519">
        <v>0</v>
      </c>
      <c r="Y283" s="519">
        <v>0</v>
      </c>
      <c r="Z283" s="519">
        <v>0</v>
      </c>
      <c r="AA283" s="519">
        <v>0</v>
      </c>
      <c r="AB283" s="519">
        <v>0</v>
      </c>
      <c r="AC283" s="519">
        <v>0</v>
      </c>
      <c r="AD283" s="519">
        <v>0</v>
      </c>
      <c r="AE283" s="519">
        <v>0</v>
      </c>
      <c r="AF283" s="519">
        <v>0</v>
      </c>
      <c r="AG283" s="519">
        <v>0</v>
      </c>
      <c r="AH283" s="519">
        <v>0</v>
      </c>
      <c r="AI283" s="519">
        <v>0</v>
      </c>
      <c r="AJ283" s="519">
        <v>0</v>
      </c>
      <c r="AK283" s="519">
        <v>0</v>
      </c>
      <c r="AL283" s="519">
        <v>0</v>
      </c>
      <c r="AM283" s="519">
        <v>0</v>
      </c>
      <c r="AN283" s="519">
        <v>0</v>
      </c>
      <c r="AO283" s="519">
        <v>0</v>
      </c>
      <c r="AP283" s="519">
        <v>0</v>
      </c>
      <c r="AQ283" s="519">
        <v>0</v>
      </c>
      <c r="AR283" s="519">
        <v>0</v>
      </c>
      <c r="AS283" s="519">
        <v>0</v>
      </c>
      <c r="AT283" s="519">
        <v>0</v>
      </c>
      <c r="AU283" s="519">
        <v>0</v>
      </c>
      <c r="AV283" s="519">
        <v>0</v>
      </c>
      <c r="AW283" s="519">
        <v>0</v>
      </c>
      <c r="AX283" s="519">
        <v>0</v>
      </c>
      <c r="AY283" s="519">
        <v>0</v>
      </c>
      <c r="AZ283" s="519">
        <v>14023.8</v>
      </c>
      <c r="BA283" s="519">
        <v>0</v>
      </c>
      <c r="BB283" s="519">
        <v>0</v>
      </c>
      <c r="BC283" s="519">
        <v>0</v>
      </c>
      <c r="BD283" s="519">
        <v>0</v>
      </c>
      <c r="BE283" s="519">
        <v>0</v>
      </c>
      <c r="BF283" s="519">
        <v>0</v>
      </c>
      <c r="BG283" s="519">
        <v>0</v>
      </c>
      <c r="BH283" s="519">
        <v>0</v>
      </c>
      <c r="BI283" s="519">
        <v>0</v>
      </c>
      <c r="BJ283" s="519">
        <v>0</v>
      </c>
      <c r="BK283" s="519">
        <v>0</v>
      </c>
      <c r="BL283" s="519">
        <v>0</v>
      </c>
      <c r="BM283" s="519">
        <v>0</v>
      </c>
      <c r="BN283" s="519">
        <v>0</v>
      </c>
      <c r="BO283" s="519">
        <v>0</v>
      </c>
      <c r="BP283" s="519">
        <v>0</v>
      </c>
      <c r="BQ283" s="519">
        <v>0</v>
      </c>
      <c r="BR283" s="519">
        <v>0</v>
      </c>
      <c r="BS283" s="519">
        <v>0</v>
      </c>
      <c r="BT283" s="519">
        <v>0</v>
      </c>
      <c r="BU283" s="519">
        <v>0</v>
      </c>
      <c r="BV283" s="519">
        <v>0</v>
      </c>
      <c r="BW283" s="519">
        <v>0</v>
      </c>
      <c r="BX283" s="519">
        <v>0</v>
      </c>
      <c r="BY283" s="519">
        <v>0</v>
      </c>
      <c r="BZ283" s="519">
        <v>0</v>
      </c>
      <c r="CA283" s="519">
        <v>0</v>
      </c>
      <c r="CB283" s="519">
        <v>0</v>
      </c>
      <c r="CC283" s="519">
        <v>0</v>
      </c>
      <c r="CD283" s="519">
        <v>0</v>
      </c>
      <c r="CE283" s="519">
        <v>0</v>
      </c>
      <c r="CF283" s="519">
        <v>0</v>
      </c>
      <c r="CG283" s="519">
        <v>0</v>
      </c>
      <c r="CH283" s="519">
        <v>0</v>
      </c>
      <c r="CI283" s="519">
        <v>0</v>
      </c>
      <c r="CJ283" s="519">
        <v>0</v>
      </c>
      <c r="CK283" s="519">
        <v>0</v>
      </c>
      <c r="CL283" s="519">
        <v>0</v>
      </c>
      <c r="CM283" s="519">
        <v>0</v>
      </c>
      <c r="CN283" s="519">
        <v>0</v>
      </c>
      <c r="CO283" s="519">
        <v>0</v>
      </c>
      <c r="CP283" s="519">
        <v>0</v>
      </c>
      <c r="CQ283" s="519">
        <v>0</v>
      </c>
      <c r="CR283" s="519">
        <v>0</v>
      </c>
      <c r="CS283" s="519">
        <v>0</v>
      </c>
      <c r="CT283" s="519">
        <v>0</v>
      </c>
      <c r="CU283" s="519">
        <v>0</v>
      </c>
      <c r="CV283" s="519">
        <v>0</v>
      </c>
      <c r="CW283" s="519">
        <v>0</v>
      </c>
      <c r="CX283" s="519">
        <v>0</v>
      </c>
      <c r="CY283" s="519">
        <v>0</v>
      </c>
      <c r="CZ283" s="519">
        <v>0</v>
      </c>
      <c r="DA283" s="519">
        <v>0</v>
      </c>
      <c r="DB283" s="519">
        <v>0</v>
      </c>
      <c r="DC283" s="519">
        <v>0</v>
      </c>
      <c r="DD283" s="519">
        <v>0</v>
      </c>
      <c r="DE283" s="519">
        <v>0</v>
      </c>
      <c r="DF283" s="519">
        <v>0</v>
      </c>
      <c r="DG283" s="519">
        <v>0</v>
      </c>
      <c r="DH283" s="519">
        <v>0</v>
      </c>
      <c r="DI283" s="519">
        <v>0</v>
      </c>
      <c r="DJ283" s="519">
        <v>0</v>
      </c>
      <c r="DK283" s="519">
        <v>0</v>
      </c>
      <c r="DL283" s="519">
        <v>0</v>
      </c>
      <c r="DM283" s="519">
        <v>0</v>
      </c>
      <c r="DN283" s="519">
        <v>0</v>
      </c>
      <c r="DO283" s="519">
        <v>0</v>
      </c>
      <c r="DP283" s="519">
        <v>0</v>
      </c>
      <c r="DQ283" s="519">
        <v>0</v>
      </c>
      <c r="DR283" s="519">
        <v>0</v>
      </c>
      <c r="DS283" s="519">
        <v>0</v>
      </c>
      <c r="DT283" s="519">
        <v>0</v>
      </c>
      <c r="DU283" s="519">
        <v>0</v>
      </c>
      <c r="DV283" s="519">
        <v>0</v>
      </c>
      <c r="DW283" s="519">
        <v>0</v>
      </c>
      <c r="DX283" s="519">
        <v>0</v>
      </c>
      <c r="DY283" s="131"/>
      <c r="DZ283" s="337"/>
      <c r="EA283" s="519" t="s">
        <v>1062</v>
      </c>
      <c r="EB283" s="519" t="s">
        <v>1059</v>
      </c>
      <c r="EC283" s="519">
        <v>46</v>
      </c>
      <c r="ED283" s="521" t="str">
        <f t="shared" si="14"/>
        <v>SDN200146</v>
      </c>
      <c r="EE283" s="519">
        <v>10000</v>
      </c>
      <c r="EF283" s="519">
        <v>10000</v>
      </c>
      <c r="EG283" s="519">
        <v>10000</v>
      </c>
      <c r="EH283" s="519">
        <v>10000</v>
      </c>
      <c r="EI283" s="519">
        <v>10000</v>
      </c>
      <c r="EJ283" s="519">
        <v>10000</v>
      </c>
      <c r="EK283" s="519">
        <v>10000</v>
      </c>
      <c r="EL283" s="519">
        <v>10000</v>
      </c>
      <c r="EM283" s="519">
        <v>10000</v>
      </c>
      <c r="EN283" s="519">
        <v>10000</v>
      </c>
      <c r="EO283" s="519">
        <v>10000</v>
      </c>
      <c r="EP283" s="519">
        <v>10000</v>
      </c>
      <c r="EQ283" s="519">
        <v>10000</v>
      </c>
      <c r="ER283" s="519">
        <v>10284.1</v>
      </c>
      <c r="ES283" s="519">
        <v>10907.4</v>
      </c>
      <c r="ET283" s="519">
        <v>11530.7</v>
      </c>
      <c r="EU283" s="519">
        <v>12154</v>
      </c>
      <c r="EV283" s="519">
        <v>12777.2</v>
      </c>
      <c r="EW283" s="519">
        <v>13400.5</v>
      </c>
      <c r="EX283" s="519">
        <v>14023.8</v>
      </c>
      <c r="EY283" s="519">
        <v>14023.8</v>
      </c>
      <c r="EZ283" s="519">
        <v>14023.8</v>
      </c>
      <c r="FA283" s="519">
        <v>14023.8</v>
      </c>
      <c r="FB283" s="519">
        <v>14023.8</v>
      </c>
      <c r="FC283" s="519">
        <v>14023.8</v>
      </c>
      <c r="FD283" s="519">
        <v>14023.8</v>
      </c>
      <c r="FE283" s="519">
        <v>14023.8</v>
      </c>
      <c r="FF283" s="519">
        <v>14023.8</v>
      </c>
      <c r="FG283" s="519">
        <v>14023.8</v>
      </c>
      <c r="FH283" s="519">
        <v>14023.8</v>
      </c>
      <c r="FI283" s="519">
        <v>14023.8</v>
      </c>
      <c r="FJ283" s="519">
        <v>14023.8</v>
      </c>
      <c r="FK283" s="519">
        <v>14023.8</v>
      </c>
      <c r="FL283" s="519">
        <v>14023.8</v>
      </c>
      <c r="FM283" s="519">
        <v>14023.8</v>
      </c>
      <c r="FN283" s="519">
        <v>0</v>
      </c>
      <c r="FO283" s="519">
        <v>0</v>
      </c>
      <c r="FP283" s="519">
        <v>0</v>
      </c>
      <c r="FQ283" s="519">
        <v>0</v>
      </c>
      <c r="FR283" s="519">
        <v>0</v>
      </c>
      <c r="FS283" s="519">
        <v>0</v>
      </c>
      <c r="FT283" s="519">
        <v>0</v>
      </c>
      <c r="FU283" s="519">
        <v>0</v>
      </c>
      <c r="FV283" s="519">
        <v>0</v>
      </c>
      <c r="FW283" s="519">
        <v>0</v>
      </c>
      <c r="FX283" s="519">
        <v>0</v>
      </c>
      <c r="FY283" s="519">
        <v>0</v>
      </c>
      <c r="FZ283" s="519">
        <v>0</v>
      </c>
      <c r="GA283" s="519">
        <v>0</v>
      </c>
      <c r="GB283" s="519">
        <v>0</v>
      </c>
      <c r="GC283" s="519">
        <v>0</v>
      </c>
      <c r="GD283" s="519">
        <v>0</v>
      </c>
      <c r="GE283" s="519">
        <v>0</v>
      </c>
      <c r="GF283" s="519">
        <v>0</v>
      </c>
      <c r="GG283" s="519">
        <v>0</v>
      </c>
      <c r="GH283" s="519">
        <v>0</v>
      </c>
      <c r="GI283" s="519">
        <v>0</v>
      </c>
      <c r="GJ283" s="519">
        <v>0</v>
      </c>
      <c r="GK283" s="519">
        <v>0</v>
      </c>
      <c r="GL283" s="519">
        <v>0</v>
      </c>
      <c r="GM283" s="519">
        <v>0</v>
      </c>
      <c r="GN283" s="519">
        <v>0</v>
      </c>
      <c r="GO283" s="519">
        <v>0</v>
      </c>
      <c r="GP283" s="519">
        <v>0</v>
      </c>
      <c r="GQ283" s="519">
        <v>0</v>
      </c>
      <c r="GR283" s="519">
        <v>0</v>
      </c>
      <c r="GS283" s="519">
        <v>0</v>
      </c>
      <c r="GT283" s="519">
        <v>0</v>
      </c>
      <c r="GU283" s="519">
        <v>0</v>
      </c>
      <c r="GV283" s="519">
        <v>0</v>
      </c>
      <c r="GW283" s="519">
        <v>0</v>
      </c>
      <c r="GX283" s="519">
        <v>0</v>
      </c>
      <c r="GY283" s="519">
        <v>0</v>
      </c>
      <c r="GZ283" s="519">
        <v>0</v>
      </c>
      <c r="HA283" s="519">
        <v>0</v>
      </c>
      <c r="HB283" s="519">
        <v>0</v>
      </c>
      <c r="HC283" s="519">
        <v>0</v>
      </c>
      <c r="HD283" s="519">
        <v>0</v>
      </c>
      <c r="HE283" s="519">
        <v>0</v>
      </c>
      <c r="HF283" s="519">
        <v>0</v>
      </c>
      <c r="HG283" s="519">
        <v>0</v>
      </c>
      <c r="HH283" s="519">
        <v>0</v>
      </c>
      <c r="HI283" s="519">
        <v>0</v>
      </c>
      <c r="HJ283" s="519">
        <v>0</v>
      </c>
      <c r="HK283" s="519">
        <v>0</v>
      </c>
      <c r="HL283" s="519">
        <v>0</v>
      </c>
      <c r="HM283" s="519">
        <v>0</v>
      </c>
      <c r="HN283" s="519">
        <v>0</v>
      </c>
      <c r="HO283" s="519">
        <v>0</v>
      </c>
      <c r="HP283" s="519">
        <v>0</v>
      </c>
      <c r="HQ283" s="519">
        <v>0</v>
      </c>
      <c r="HR283" s="519">
        <v>0</v>
      </c>
      <c r="HS283" s="519">
        <v>0</v>
      </c>
      <c r="HT283" s="519">
        <v>0</v>
      </c>
      <c r="HU283" s="519">
        <v>0</v>
      </c>
      <c r="HV283" s="519">
        <v>0</v>
      </c>
      <c r="HW283" s="519">
        <v>0</v>
      </c>
      <c r="HX283" s="519">
        <v>0</v>
      </c>
      <c r="HY283" s="519">
        <v>0</v>
      </c>
      <c r="HZ283" s="519">
        <v>0</v>
      </c>
      <c r="IA283" s="519">
        <v>0</v>
      </c>
      <c r="IB283" s="519">
        <v>0</v>
      </c>
      <c r="IC283" s="519">
        <v>0</v>
      </c>
      <c r="ID283" s="519">
        <v>0</v>
      </c>
      <c r="IE283" s="519">
        <v>0</v>
      </c>
      <c r="IF283" s="519">
        <v>0</v>
      </c>
      <c r="IG283" s="519">
        <v>0</v>
      </c>
      <c r="IH283" s="519">
        <v>0</v>
      </c>
      <c r="II283" s="519">
        <v>0</v>
      </c>
      <c r="IJ283" s="519">
        <v>0</v>
      </c>
      <c r="IK283" s="519">
        <v>0</v>
      </c>
    </row>
    <row r="284" spans="1:245" hidden="1">
      <c r="A284" s="337"/>
      <c r="B284" s="519" t="s">
        <v>1058</v>
      </c>
      <c r="C284" s="519"/>
      <c r="D284" s="519"/>
      <c r="E284" s="519"/>
      <c r="F284" s="519">
        <v>1</v>
      </c>
      <c r="G284" s="519"/>
      <c r="H284" s="519">
        <v>28</v>
      </c>
      <c r="I284" s="519">
        <v>2</v>
      </c>
      <c r="J284" s="519" t="str">
        <f t="shared" si="15"/>
        <v>SDN10012802</v>
      </c>
      <c r="K284" s="519">
        <v>990</v>
      </c>
      <c r="M284" s="337"/>
      <c r="N284" s="519" t="s">
        <v>1062</v>
      </c>
      <c r="O284" s="519" t="s">
        <v>1059</v>
      </c>
      <c r="P284" s="519">
        <v>47</v>
      </c>
      <c r="Q284" s="183" t="str">
        <f t="shared" si="13"/>
        <v>SDN200147</v>
      </c>
      <c r="R284" s="519">
        <v>0</v>
      </c>
      <c r="S284" s="519">
        <v>0</v>
      </c>
      <c r="T284" s="519">
        <v>0</v>
      </c>
      <c r="U284" s="519">
        <v>0</v>
      </c>
      <c r="V284" s="519">
        <v>0</v>
      </c>
      <c r="W284" s="519">
        <v>0</v>
      </c>
      <c r="X284" s="519">
        <v>0</v>
      </c>
      <c r="Y284" s="519">
        <v>0</v>
      </c>
      <c r="Z284" s="519">
        <v>0</v>
      </c>
      <c r="AA284" s="519">
        <v>0</v>
      </c>
      <c r="AB284" s="519">
        <v>0</v>
      </c>
      <c r="AC284" s="519">
        <v>0</v>
      </c>
      <c r="AD284" s="519">
        <v>0</v>
      </c>
      <c r="AE284" s="519">
        <v>0</v>
      </c>
      <c r="AF284" s="519">
        <v>0</v>
      </c>
      <c r="AG284" s="519">
        <v>0</v>
      </c>
      <c r="AH284" s="519">
        <v>0</v>
      </c>
      <c r="AI284" s="519">
        <v>0</v>
      </c>
      <c r="AJ284" s="519">
        <v>0</v>
      </c>
      <c r="AK284" s="519">
        <v>0</v>
      </c>
      <c r="AL284" s="519">
        <v>0</v>
      </c>
      <c r="AM284" s="519">
        <v>0</v>
      </c>
      <c r="AN284" s="519">
        <v>0</v>
      </c>
      <c r="AO284" s="519">
        <v>0</v>
      </c>
      <c r="AP284" s="519">
        <v>0</v>
      </c>
      <c r="AQ284" s="519">
        <v>0</v>
      </c>
      <c r="AR284" s="519">
        <v>0</v>
      </c>
      <c r="AS284" s="519">
        <v>0</v>
      </c>
      <c r="AT284" s="519">
        <v>0</v>
      </c>
      <c r="AU284" s="519">
        <v>0</v>
      </c>
      <c r="AV284" s="519">
        <v>0</v>
      </c>
      <c r="AW284" s="519">
        <v>0</v>
      </c>
      <c r="AX284" s="519">
        <v>0</v>
      </c>
      <c r="AY284" s="519">
        <v>0</v>
      </c>
      <c r="AZ284" s="519">
        <v>15073.2</v>
      </c>
      <c r="BA284" s="519">
        <v>0</v>
      </c>
      <c r="BB284" s="519">
        <v>0</v>
      </c>
      <c r="BC284" s="519">
        <v>0</v>
      </c>
      <c r="BD284" s="519">
        <v>0</v>
      </c>
      <c r="BE284" s="519">
        <v>0</v>
      </c>
      <c r="BF284" s="519">
        <v>0</v>
      </c>
      <c r="BG284" s="519">
        <v>0</v>
      </c>
      <c r="BH284" s="519">
        <v>0</v>
      </c>
      <c r="BI284" s="519">
        <v>0</v>
      </c>
      <c r="BJ284" s="519">
        <v>0</v>
      </c>
      <c r="BK284" s="519">
        <v>0</v>
      </c>
      <c r="BL284" s="519">
        <v>0</v>
      </c>
      <c r="BM284" s="519">
        <v>0</v>
      </c>
      <c r="BN284" s="519">
        <v>0</v>
      </c>
      <c r="BO284" s="519">
        <v>0</v>
      </c>
      <c r="BP284" s="519">
        <v>0</v>
      </c>
      <c r="BQ284" s="519">
        <v>0</v>
      </c>
      <c r="BR284" s="519">
        <v>0</v>
      </c>
      <c r="BS284" s="519">
        <v>0</v>
      </c>
      <c r="BT284" s="519">
        <v>0</v>
      </c>
      <c r="BU284" s="519">
        <v>0</v>
      </c>
      <c r="BV284" s="519">
        <v>0</v>
      </c>
      <c r="BW284" s="519">
        <v>0</v>
      </c>
      <c r="BX284" s="519">
        <v>0</v>
      </c>
      <c r="BY284" s="519">
        <v>0</v>
      </c>
      <c r="BZ284" s="519">
        <v>0</v>
      </c>
      <c r="CA284" s="519">
        <v>0</v>
      </c>
      <c r="CB284" s="519">
        <v>0</v>
      </c>
      <c r="CC284" s="519">
        <v>0</v>
      </c>
      <c r="CD284" s="519">
        <v>0</v>
      </c>
      <c r="CE284" s="519">
        <v>0</v>
      </c>
      <c r="CF284" s="519">
        <v>0</v>
      </c>
      <c r="CG284" s="519">
        <v>0</v>
      </c>
      <c r="CH284" s="519">
        <v>0</v>
      </c>
      <c r="CI284" s="519">
        <v>0</v>
      </c>
      <c r="CJ284" s="519">
        <v>0</v>
      </c>
      <c r="CK284" s="519">
        <v>0</v>
      </c>
      <c r="CL284" s="519">
        <v>0</v>
      </c>
      <c r="CM284" s="519">
        <v>0</v>
      </c>
      <c r="CN284" s="519">
        <v>0</v>
      </c>
      <c r="CO284" s="519">
        <v>0</v>
      </c>
      <c r="CP284" s="519">
        <v>0</v>
      </c>
      <c r="CQ284" s="519">
        <v>0</v>
      </c>
      <c r="CR284" s="519">
        <v>0</v>
      </c>
      <c r="CS284" s="519">
        <v>0</v>
      </c>
      <c r="CT284" s="519">
        <v>0</v>
      </c>
      <c r="CU284" s="519">
        <v>0</v>
      </c>
      <c r="CV284" s="519">
        <v>0</v>
      </c>
      <c r="CW284" s="519">
        <v>0</v>
      </c>
      <c r="CX284" s="519">
        <v>0</v>
      </c>
      <c r="CY284" s="519">
        <v>0</v>
      </c>
      <c r="CZ284" s="519">
        <v>0</v>
      </c>
      <c r="DA284" s="519">
        <v>0</v>
      </c>
      <c r="DB284" s="519">
        <v>0</v>
      </c>
      <c r="DC284" s="519">
        <v>0</v>
      </c>
      <c r="DD284" s="519">
        <v>0</v>
      </c>
      <c r="DE284" s="519">
        <v>0</v>
      </c>
      <c r="DF284" s="519">
        <v>0</v>
      </c>
      <c r="DG284" s="519">
        <v>0</v>
      </c>
      <c r="DH284" s="519">
        <v>0</v>
      </c>
      <c r="DI284" s="519">
        <v>0</v>
      </c>
      <c r="DJ284" s="519">
        <v>0</v>
      </c>
      <c r="DK284" s="519">
        <v>0</v>
      </c>
      <c r="DL284" s="519">
        <v>0</v>
      </c>
      <c r="DM284" s="519">
        <v>0</v>
      </c>
      <c r="DN284" s="519">
        <v>0</v>
      </c>
      <c r="DO284" s="519">
        <v>0</v>
      </c>
      <c r="DP284" s="519">
        <v>0</v>
      </c>
      <c r="DQ284" s="519">
        <v>0</v>
      </c>
      <c r="DR284" s="519">
        <v>0</v>
      </c>
      <c r="DS284" s="519">
        <v>0</v>
      </c>
      <c r="DT284" s="519">
        <v>0</v>
      </c>
      <c r="DU284" s="519">
        <v>0</v>
      </c>
      <c r="DV284" s="519">
        <v>0</v>
      </c>
      <c r="DW284" s="519">
        <v>0</v>
      </c>
      <c r="DX284" s="519">
        <v>0</v>
      </c>
      <c r="DY284" s="131"/>
      <c r="DZ284" s="337"/>
      <c r="EA284" s="519" t="s">
        <v>1062</v>
      </c>
      <c r="EB284" s="519" t="s">
        <v>1059</v>
      </c>
      <c r="EC284" s="519">
        <v>47</v>
      </c>
      <c r="ED284" s="521" t="str">
        <f t="shared" si="14"/>
        <v>SDN200147</v>
      </c>
      <c r="EE284" s="519">
        <v>10000</v>
      </c>
      <c r="EF284" s="519">
        <v>10000</v>
      </c>
      <c r="EG284" s="519">
        <v>10000</v>
      </c>
      <c r="EH284" s="519">
        <v>10000</v>
      </c>
      <c r="EI284" s="519">
        <v>10000</v>
      </c>
      <c r="EJ284" s="519">
        <v>10000</v>
      </c>
      <c r="EK284" s="519">
        <v>10000</v>
      </c>
      <c r="EL284" s="519">
        <v>10000</v>
      </c>
      <c r="EM284" s="519">
        <v>10000</v>
      </c>
      <c r="EN284" s="519">
        <v>10000</v>
      </c>
      <c r="EO284" s="519">
        <v>10000</v>
      </c>
      <c r="EP284" s="519">
        <v>10000</v>
      </c>
      <c r="EQ284" s="519">
        <v>10383.799999999999</v>
      </c>
      <c r="ER284" s="519">
        <v>11053.7</v>
      </c>
      <c r="ES284" s="519">
        <v>11723.6</v>
      </c>
      <c r="ET284" s="519">
        <v>12393.5</v>
      </c>
      <c r="EU284" s="519">
        <v>13063.4</v>
      </c>
      <c r="EV284" s="519">
        <v>13733.4</v>
      </c>
      <c r="EW284" s="519">
        <v>14403.3</v>
      </c>
      <c r="EX284" s="519">
        <v>15073.2</v>
      </c>
      <c r="EY284" s="519">
        <v>15073.2</v>
      </c>
      <c r="EZ284" s="519">
        <v>15073.2</v>
      </c>
      <c r="FA284" s="519">
        <v>15073.2</v>
      </c>
      <c r="FB284" s="519">
        <v>15073.2</v>
      </c>
      <c r="FC284" s="519">
        <v>15073.2</v>
      </c>
      <c r="FD284" s="519">
        <v>15073.2</v>
      </c>
      <c r="FE284" s="519">
        <v>15073.2</v>
      </c>
      <c r="FF284" s="519">
        <v>15073.2</v>
      </c>
      <c r="FG284" s="519">
        <v>15073.2</v>
      </c>
      <c r="FH284" s="519">
        <v>15073.2</v>
      </c>
      <c r="FI284" s="519">
        <v>15073.2</v>
      </c>
      <c r="FJ284" s="519">
        <v>15073.2</v>
      </c>
      <c r="FK284" s="519">
        <v>15073.2</v>
      </c>
      <c r="FL284" s="519">
        <v>15073.2</v>
      </c>
      <c r="FM284" s="519">
        <v>15073.2</v>
      </c>
      <c r="FN284" s="519">
        <v>0</v>
      </c>
      <c r="FO284" s="519">
        <v>0</v>
      </c>
      <c r="FP284" s="519">
        <v>0</v>
      </c>
      <c r="FQ284" s="519">
        <v>0</v>
      </c>
      <c r="FR284" s="519">
        <v>0</v>
      </c>
      <c r="FS284" s="519">
        <v>0</v>
      </c>
      <c r="FT284" s="519">
        <v>0</v>
      </c>
      <c r="FU284" s="519">
        <v>0</v>
      </c>
      <c r="FV284" s="519">
        <v>0</v>
      </c>
      <c r="FW284" s="519">
        <v>0</v>
      </c>
      <c r="FX284" s="519">
        <v>0</v>
      </c>
      <c r="FY284" s="519">
        <v>0</v>
      </c>
      <c r="FZ284" s="519">
        <v>0</v>
      </c>
      <c r="GA284" s="519">
        <v>0</v>
      </c>
      <c r="GB284" s="519">
        <v>0</v>
      </c>
      <c r="GC284" s="519">
        <v>0</v>
      </c>
      <c r="GD284" s="519">
        <v>0</v>
      </c>
      <c r="GE284" s="519">
        <v>0</v>
      </c>
      <c r="GF284" s="519">
        <v>0</v>
      </c>
      <c r="GG284" s="519">
        <v>0</v>
      </c>
      <c r="GH284" s="519">
        <v>0</v>
      </c>
      <c r="GI284" s="519">
        <v>0</v>
      </c>
      <c r="GJ284" s="519">
        <v>0</v>
      </c>
      <c r="GK284" s="519">
        <v>0</v>
      </c>
      <c r="GL284" s="519">
        <v>0</v>
      </c>
      <c r="GM284" s="519">
        <v>0</v>
      </c>
      <c r="GN284" s="519">
        <v>0</v>
      </c>
      <c r="GO284" s="519">
        <v>0</v>
      </c>
      <c r="GP284" s="519">
        <v>0</v>
      </c>
      <c r="GQ284" s="519">
        <v>0</v>
      </c>
      <c r="GR284" s="519">
        <v>0</v>
      </c>
      <c r="GS284" s="519">
        <v>0</v>
      </c>
      <c r="GT284" s="519">
        <v>0</v>
      </c>
      <c r="GU284" s="519">
        <v>0</v>
      </c>
      <c r="GV284" s="519">
        <v>0</v>
      </c>
      <c r="GW284" s="519">
        <v>0</v>
      </c>
      <c r="GX284" s="519">
        <v>0</v>
      </c>
      <c r="GY284" s="519">
        <v>0</v>
      </c>
      <c r="GZ284" s="519">
        <v>0</v>
      </c>
      <c r="HA284" s="519">
        <v>0</v>
      </c>
      <c r="HB284" s="519">
        <v>0</v>
      </c>
      <c r="HC284" s="519">
        <v>0</v>
      </c>
      <c r="HD284" s="519">
        <v>0</v>
      </c>
      <c r="HE284" s="519">
        <v>0</v>
      </c>
      <c r="HF284" s="519">
        <v>0</v>
      </c>
      <c r="HG284" s="519">
        <v>0</v>
      </c>
      <c r="HH284" s="519">
        <v>0</v>
      </c>
      <c r="HI284" s="519">
        <v>0</v>
      </c>
      <c r="HJ284" s="519">
        <v>0</v>
      </c>
      <c r="HK284" s="519">
        <v>0</v>
      </c>
      <c r="HL284" s="519">
        <v>0</v>
      </c>
      <c r="HM284" s="519">
        <v>0</v>
      </c>
      <c r="HN284" s="519">
        <v>0</v>
      </c>
      <c r="HO284" s="519">
        <v>0</v>
      </c>
      <c r="HP284" s="519">
        <v>0</v>
      </c>
      <c r="HQ284" s="519">
        <v>0</v>
      </c>
      <c r="HR284" s="519">
        <v>0</v>
      </c>
      <c r="HS284" s="519">
        <v>0</v>
      </c>
      <c r="HT284" s="519">
        <v>0</v>
      </c>
      <c r="HU284" s="519">
        <v>0</v>
      </c>
      <c r="HV284" s="519">
        <v>0</v>
      </c>
      <c r="HW284" s="519">
        <v>0</v>
      </c>
      <c r="HX284" s="519">
        <v>0</v>
      </c>
      <c r="HY284" s="519">
        <v>0</v>
      </c>
      <c r="HZ284" s="519">
        <v>0</v>
      </c>
      <c r="IA284" s="519">
        <v>0</v>
      </c>
      <c r="IB284" s="519">
        <v>0</v>
      </c>
      <c r="IC284" s="519">
        <v>0</v>
      </c>
      <c r="ID284" s="519">
        <v>0</v>
      </c>
      <c r="IE284" s="519">
        <v>0</v>
      </c>
      <c r="IF284" s="519">
        <v>0</v>
      </c>
      <c r="IG284" s="519">
        <v>0</v>
      </c>
      <c r="IH284" s="519">
        <v>0</v>
      </c>
      <c r="II284" s="519">
        <v>0</v>
      </c>
      <c r="IJ284" s="519">
        <v>0</v>
      </c>
      <c r="IK284" s="519">
        <v>0</v>
      </c>
    </row>
    <row r="285" spans="1:245" hidden="1">
      <c r="A285" s="337"/>
      <c r="B285" s="519" t="s">
        <v>1058</v>
      </c>
      <c r="C285" s="519"/>
      <c r="D285" s="519"/>
      <c r="E285" s="519"/>
      <c r="F285" s="519">
        <v>1</v>
      </c>
      <c r="G285" s="519"/>
      <c r="H285" s="519">
        <v>28</v>
      </c>
      <c r="I285" s="519">
        <v>3</v>
      </c>
      <c r="J285" s="519" t="str">
        <f t="shared" si="15"/>
        <v>SDN10012803</v>
      </c>
      <c r="K285" s="519">
        <v>990</v>
      </c>
      <c r="M285" s="337"/>
      <c r="N285" s="519" t="s">
        <v>1062</v>
      </c>
      <c r="O285" s="519" t="s">
        <v>1059</v>
      </c>
      <c r="P285" s="519">
        <v>48</v>
      </c>
      <c r="Q285" s="183" t="str">
        <f t="shared" si="13"/>
        <v>SDN200148</v>
      </c>
      <c r="R285" s="519">
        <v>0</v>
      </c>
      <c r="S285" s="519">
        <v>0</v>
      </c>
      <c r="T285" s="519">
        <v>0</v>
      </c>
      <c r="U285" s="519">
        <v>0</v>
      </c>
      <c r="V285" s="519">
        <v>0</v>
      </c>
      <c r="W285" s="519">
        <v>0</v>
      </c>
      <c r="X285" s="519">
        <v>0</v>
      </c>
      <c r="Y285" s="519">
        <v>0</v>
      </c>
      <c r="Z285" s="519">
        <v>0</v>
      </c>
      <c r="AA285" s="519">
        <v>0</v>
      </c>
      <c r="AB285" s="519">
        <v>0</v>
      </c>
      <c r="AC285" s="519">
        <v>0</v>
      </c>
      <c r="AD285" s="519">
        <v>0</v>
      </c>
      <c r="AE285" s="519">
        <v>0</v>
      </c>
      <c r="AF285" s="519">
        <v>0</v>
      </c>
      <c r="AG285" s="519">
        <v>0</v>
      </c>
      <c r="AH285" s="519">
        <v>0</v>
      </c>
      <c r="AI285" s="519">
        <v>0</v>
      </c>
      <c r="AJ285" s="519">
        <v>0</v>
      </c>
      <c r="AK285" s="519">
        <v>0</v>
      </c>
      <c r="AL285" s="519">
        <v>0</v>
      </c>
      <c r="AM285" s="519">
        <v>0</v>
      </c>
      <c r="AN285" s="519">
        <v>0</v>
      </c>
      <c r="AO285" s="519">
        <v>0</v>
      </c>
      <c r="AP285" s="519">
        <v>0</v>
      </c>
      <c r="AQ285" s="519">
        <v>0</v>
      </c>
      <c r="AR285" s="519">
        <v>0</v>
      </c>
      <c r="AS285" s="519">
        <v>0</v>
      </c>
      <c r="AT285" s="519">
        <v>0</v>
      </c>
      <c r="AU285" s="519">
        <v>0</v>
      </c>
      <c r="AV285" s="519">
        <v>0</v>
      </c>
      <c r="AW285" s="519">
        <v>0</v>
      </c>
      <c r="AX285" s="519">
        <v>0</v>
      </c>
      <c r="AY285" s="519">
        <v>0</v>
      </c>
      <c r="AZ285" s="519">
        <v>15931.8</v>
      </c>
      <c r="BA285" s="519">
        <v>0</v>
      </c>
      <c r="BB285" s="519">
        <v>0</v>
      </c>
      <c r="BC285" s="519">
        <v>0</v>
      </c>
      <c r="BD285" s="519">
        <v>0</v>
      </c>
      <c r="BE285" s="519">
        <v>0</v>
      </c>
      <c r="BF285" s="519">
        <v>0</v>
      </c>
      <c r="BG285" s="519">
        <v>0</v>
      </c>
      <c r="BH285" s="519">
        <v>0</v>
      </c>
      <c r="BI285" s="519">
        <v>0</v>
      </c>
      <c r="BJ285" s="519">
        <v>0</v>
      </c>
      <c r="BK285" s="519">
        <v>0</v>
      </c>
      <c r="BL285" s="519">
        <v>0</v>
      </c>
      <c r="BM285" s="519">
        <v>0</v>
      </c>
      <c r="BN285" s="519">
        <v>0</v>
      </c>
      <c r="BO285" s="519">
        <v>0</v>
      </c>
      <c r="BP285" s="519">
        <v>0</v>
      </c>
      <c r="BQ285" s="519">
        <v>0</v>
      </c>
      <c r="BR285" s="519">
        <v>0</v>
      </c>
      <c r="BS285" s="519">
        <v>0</v>
      </c>
      <c r="BT285" s="519">
        <v>0</v>
      </c>
      <c r="BU285" s="519">
        <v>0</v>
      </c>
      <c r="BV285" s="519">
        <v>0</v>
      </c>
      <c r="BW285" s="519">
        <v>0</v>
      </c>
      <c r="BX285" s="519">
        <v>0</v>
      </c>
      <c r="BY285" s="519">
        <v>0</v>
      </c>
      <c r="BZ285" s="519">
        <v>0</v>
      </c>
      <c r="CA285" s="519">
        <v>0</v>
      </c>
      <c r="CB285" s="519">
        <v>0</v>
      </c>
      <c r="CC285" s="519">
        <v>0</v>
      </c>
      <c r="CD285" s="519">
        <v>0</v>
      </c>
      <c r="CE285" s="519">
        <v>0</v>
      </c>
      <c r="CF285" s="519">
        <v>0</v>
      </c>
      <c r="CG285" s="519">
        <v>0</v>
      </c>
      <c r="CH285" s="519">
        <v>0</v>
      </c>
      <c r="CI285" s="519">
        <v>0</v>
      </c>
      <c r="CJ285" s="519">
        <v>0</v>
      </c>
      <c r="CK285" s="519">
        <v>0</v>
      </c>
      <c r="CL285" s="519">
        <v>0</v>
      </c>
      <c r="CM285" s="519">
        <v>0</v>
      </c>
      <c r="CN285" s="519">
        <v>0</v>
      </c>
      <c r="CO285" s="519">
        <v>0</v>
      </c>
      <c r="CP285" s="519">
        <v>0</v>
      </c>
      <c r="CQ285" s="519">
        <v>0</v>
      </c>
      <c r="CR285" s="519">
        <v>0</v>
      </c>
      <c r="CS285" s="519">
        <v>0</v>
      </c>
      <c r="CT285" s="519">
        <v>0</v>
      </c>
      <c r="CU285" s="519">
        <v>0</v>
      </c>
      <c r="CV285" s="519">
        <v>0</v>
      </c>
      <c r="CW285" s="519">
        <v>0</v>
      </c>
      <c r="CX285" s="519">
        <v>0</v>
      </c>
      <c r="CY285" s="519">
        <v>0</v>
      </c>
      <c r="CZ285" s="519">
        <v>0</v>
      </c>
      <c r="DA285" s="519">
        <v>0</v>
      </c>
      <c r="DB285" s="519">
        <v>0</v>
      </c>
      <c r="DC285" s="519">
        <v>0</v>
      </c>
      <c r="DD285" s="519">
        <v>0</v>
      </c>
      <c r="DE285" s="519">
        <v>0</v>
      </c>
      <c r="DF285" s="519">
        <v>0</v>
      </c>
      <c r="DG285" s="519">
        <v>0</v>
      </c>
      <c r="DH285" s="519">
        <v>0</v>
      </c>
      <c r="DI285" s="519">
        <v>0</v>
      </c>
      <c r="DJ285" s="519">
        <v>0</v>
      </c>
      <c r="DK285" s="519">
        <v>0</v>
      </c>
      <c r="DL285" s="519">
        <v>0</v>
      </c>
      <c r="DM285" s="519">
        <v>0</v>
      </c>
      <c r="DN285" s="519">
        <v>0</v>
      </c>
      <c r="DO285" s="519">
        <v>0</v>
      </c>
      <c r="DP285" s="519">
        <v>0</v>
      </c>
      <c r="DQ285" s="519">
        <v>0</v>
      </c>
      <c r="DR285" s="519">
        <v>0</v>
      </c>
      <c r="DS285" s="519">
        <v>0</v>
      </c>
      <c r="DT285" s="519">
        <v>0</v>
      </c>
      <c r="DU285" s="519">
        <v>0</v>
      </c>
      <c r="DV285" s="519">
        <v>0</v>
      </c>
      <c r="DW285" s="519">
        <v>0</v>
      </c>
      <c r="DX285" s="519">
        <v>0</v>
      </c>
      <c r="DY285" s="131"/>
      <c r="DZ285" s="337"/>
      <c r="EA285" s="519" t="s">
        <v>1062</v>
      </c>
      <c r="EB285" s="519" t="s">
        <v>1059</v>
      </c>
      <c r="EC285" s="519">
        <v>48</v>
      </c>
      <c r="ED285" s="521" t="str">
        <f t="shared" si="14"/>
        <v>SDN200148</v>
      </c>
      <c r="EE285" s="519">
        <v>10000</v>
      </c>
      <c r="EF285" s="519">
        <v>10000</v>
      </c>
      <c r="EG285" s="519">
        <v>10000</v>
      </c>
      <c r="EH285" s="519">
        <v>10000</v>
      </c>
      <c r="EI285" s="519">
        <v>10000</v>
      </c>
      <c r="EJ285" s="519">
        <v>10000</v>
      </c>
      <c r="EK285" s="519">
        <v>10000</v>
      </c>
      <c r="EL285" s="519">
        <v>10000</v>
      </c>
      <c r="EM285" s="519">
        <v>10000</v>
      </c>
      <c r="EN285" s="519">
        <v>10000</v>
      </c>
      <c r="EO285" s="519">
        <v>10000</v>
      </c>
      <c r="EP285" s="519">
        <v>10267.200000000001</v>
      </c>
      <c r="EQ285" s="519">
        <v>10975.2</v>
      </c>
      <c r="ER285" s="519">
        <v>11683.3</v>
      </c>
      <c r="ES285" s="519">
        <v>12391.4</v>
      </c>
      <c r="ET285" s="519">
        <v>13099.5</v>
      </c>
      <c r="EU285" s="519">
        <v>13807.6</v>
      </c>
      <c r="EV285" s="519">
        <v>14515.6</v>
      </c>
      <c r="EW285" s="519">
        <v>15223.7</v>
      </c>
      <c r="EX285" s="519">
        <v>15931.8</v>
      </c>
      <c r="EY285" s="519">
        <v>15931.8</v>
      </c>
      <c r="EZ285" s="519">
        <v>15931.8</v>
      </c>
      <c r="FA285" s="519">
        <v>15931.8</v>
      </c>
      <c r="FB285" s="519">
        <v>15931.8</v>
      </c>
      <c r="FC285" s="519">
        <v>15931.8</v>
      </c>
      <c r="FD285" s="519">
        <v>15931.8</v>
      </c>
      <c r="FE285" s="519">
        <v>15931.8</v>
      </c>
      <c r="FF285" s="519">
        <v>15931.8</v>
      </c>
      <c r="FG285" s="519">
        <v>15931.8</v>
      </c>
      <c r="FH285" s="519">
        <v>15931.8</v>
      </c>
      <c r="FI285" s="519">
        <v>15931.8</v>
      </c>
      <c r="FJ285" s="519">
        <v>15931.8</v>
      </c>
      <c r="FK285" s="519">
        <v>15931.8</v>
      </c>
      <c r="FL285" s="519">
        <v>15931.8</v>
      </c>
      <c r="FM285" s="519">
        <v>15931.8</v>
      </c>
      <c r="FN285" s="519">
        <v>0</v>
      </c>
      <c r="FO285" s="519">
        <v>0</v>
      </c>
      <c r="FP285" s="519">
        <v>0</v>
      </c>
      <c r="FQ285" s="519">
        <v>0</v>
      </c>
      <c r="FR285" s="519">
        <v>0</v>
      </c>
      <c r="FS285" s="519">
        <v>0</v>
      </c>
      <c r="FT285" s="519">
        <v>0</v>
      </c>
      <c r="FU285" s="519">
        <v>0</v>
      </c>
      <c r="FV285" s="519">
        <v>0</v>
      </c>
      <c r="FW285" s="519">
        <v>0</v>
      </c>
      <c r="FX285" s="519">
        <v>0</v>
      </c>
      <c r="FY285" s="519">
        <v>0</v>
      </c>
      <c r="FZ285" s="519">
        <v>0</v>
      </c>
      <c r="GA285" s="519">
        <v>0</v>
      </c>
      <c r="GB285" s="519">
        <v>0</v>
      </c>
      <c r="GC285" s="519">
        <v>0</v>
      </c>
      <c r="GD285" s="519">
        <v>0</v>
      </c>
      <c r="GE285" s="519">
        <v>0</v>
      </c>
      <c r="GF285" s="519">
        <v>0</v>
      </c>
      <c r="GG285" s="519">
        <v>0</v>
      </c>
      <c r="GH285" s="519">
        <v>0</v>
      </c>
      <c r="GI285" s="519">
        <v>0</v>
      </c>
      <c r="GJ285" s="519">
        <v>0</v>
      </c>
      <c r="GK285" s="519">
        <v>0</v>
      </c>
      <c r="GL285" s="519">
        <v>0</v>
      </c>
      <c r="GM285" s="519">
        <v>0</v>
      </c>
      <c r="GN285" s="519">
        <v>0</v>
      </c>
      <c r="GO285" s="519">
        <v>0</v>
      </c>
      <c r="GP285" s="519">
        <v>0</v>
      </c>
      <c r="GQ285" s="519">
        <v>0</v>
      </c>
      <c r="GR285" s="519">
        <v>0</v>
      </c>
      <c r="GS285" s="519">
        <v>0</v>
      </c>
      <c r="GT285" s="519">
        <v>0</v>
      </c>
      <c r="GU285" s="519">
        <v>0</v>
      </c>
      <c r="GV285" s="519">
        <v>0</v>
      </c>
      <c r="GW285" s="519">
        <v>0</v>
      </c>
      <c r="GX285" s="519">
        <v>0</v>
      </c>
      <c r="GY285" s="519">
        <v>0</v>
      </c>
      <c r="GZ285" s="519">
        <v>0</v>
      </c>
      <c r="HA285" s="519">
        <v>0</v>
      </c>
      <c r="HB285" s="519">
        <v>0</v>
      </c>
      <c r="HC285" s="519">
        <v>0</v>
      </c>
      <c r="HD285" s="519">
        <v>0</v>
      </c>
      <c r="HE285" s="519">
        <v>0</v>
      </c>
      <c r="HF285" s="519">
        <v>0</v>
      </c>
      <c r="HG285" s="519">
        <v>0</v>
      </c>
      <c r="HH285" s="519">
        <v>0</v>
      </c>
      <c r="HI285" s="519">
        <v>0</v>
      </c>
      <c r="HJ285" s="519">
        <v>0</v>
      </c>
      <c r="HK285" s="519">
        <v>0</v>
      </c>
      <c r="HL285" s="519">
        <v>0</v>
      </c>
      <c r="HM285" s="519">
        <v>0</v>
      </c>
      <c r="HN285" s="519">
        <v>0</v>
      </c>
      <c r="HO285" s="519">
        <v>0</v>
      </c>
      <c r="HP285" s="519">
        <v>0</v>
      </c>
      <c r="HQ285" s="519">
        <v>0</v>
      </c>
      <c r="HR285" s="519">
        <v>0</v>
      </c>
      <c r="HS285" s="519">
        <v>0</v>
      </c>
      <c r="HT285" s="519">
        <v>0</v>
      </c>
      <c r="HU285" s="519">
        <v>0</v>
      </c>
      <c r="HV285" s="519">
        <v>0</v>
      </c>
      <c r="HW285" s="519">
        <v>0</v>
      </c>
      <c r="HX285" s="519">
        <v>0</v>
      </c>
      <c r="HY285" s="519">
        <v>0</v>
      </c>
      <c r="HZ285" s="519">
        <v>0</v>
      </c>
      <c r="IA285" s="519">
        <v>0</v>
      </c>
      <c r="IB285" s="519">
        <v>0</v>
      </c>
      <c r="IC285" s="519">
        <v>0</v>
      </c>
      <c r="ID285" s="519">
        <v>0</v>
      </c>
      <c r="IE285" s="519">
        <v>0</v>
      </c>
      <c r="IF285" s="519">
        <v>0</v>
      </c>
      <c r="IG285" s="519">
        <v>0</v>
      </c>
      <c r="IH285" s="519">
        <v>0</v>
      </c>
      <c r="II285" s="519">
        <v>0</v>
      </c>
      <c r="IJ285" s="519">
        <v>0</v>
      </c>
      <c r="IK285" s="519">
        <v>0</v>
      </c>
    </row>
    <row r="286" spans="1:245" hidden="1">
      <c r="A286" s="337"/>
      <c r="B286" s="519" t="s">
        <v>1058</v>
      </c>
      <c r="C286" s="519"/>
      <c r="D286" s="519"/>
      <c r="E286" s="519"/>
      <c r="F286" s="519">
        <v>1</v>
      </c>
      <c r="G286" s="519"/>
      <c r="H286" s="519">
        <v>28</v>
      </c>
      <c r="I286" s="519">
        <v>4</v>
      </c>
      <c r="J286" s="519" t="str">
        <f t="shared" si="15"/>
        <v>SDN10012804</v>
      </c>
      <c r="K286" s="519">
        <v>990</v>
      </c>
      <c r="M286" s="337"/>
      <c r="N286" s="519" t="s">
        <v>1062</v>
      </c>
      <c r="O286" s="519" t="s">
        <v>1059</v>
      </c>
      <c r="P286" s="519">
        <v>49</v>
      </c>
      <c r="Q286" s="183" t="str">
        <f t="shared" si="13"/>
        <v>SDN200149</v>
      </c>
      <c r="R286" s="519">
        <v>0</v>
      </c>
      <c r="S286" s="519">
        <v>0</v>
      </c>
      <c r="T286" s="519">
        <v>0</v>
      </c>
      <c r="U286" s="519">
        <v>0</v>
      </c>
      <c r="V286" s="519">
        <v>0</v>
      </c>
      <c r="W286" s="519">
        <v>0</v>
      </c>
      <c r="X286" s="519">
        <v>0</v>
      </c>
      <c r="Y286" s="519">
        <v>0</v>
      </c>
      <c r="Z286" s="519">
        <v>0</v>
      </c>
      <c r="AA286" s="519">
        <v>0</v>
      </c>
      <c r="AB286" s="519">
        <v>0</v>
      </c>
      <c r="AC286" s="519">
        <v>0</v>
      </c>
      <c r="AD286" s="519">
        <v>0</v>
      </c>
      <c r="AE286" s="519">
        <v>0</v>
      </c>
      <c r="AF286" s="519">
        <v>0</v>
      </c>
      <c r="AG286" s="519">
        <v>0</v>
      </c>
      <c r="AH286" s="519">
        <v>0</v>
      </c>
      <c r="AI286" s="519">
        <v>0</v>
      </c>
      <c r="AJ286" s="519">
        <v>0</v>
      </c>
      <c r="AK286" s="519">
        <v>0</v>
      </c>
      <c r="AL286" s="519">
        <v>0</v>
      </c>
      <c r="AM286" s="519">
        <v>0</v>
      </c>
      <c r="AN286" s="519">
        <v>0</v>
      </c>
      <c r="AO286" s="519">
        <v>0</v>
      </c>
      <c r="AP286" s="519">
        <v>0</v>
      </c>
      <c r="AQ286" s="519">
        <v>0</v>
      </c>
      <c r="AR286" s="519">
        <v>0</v>
      </c>
      <c r="AS286" s="519">
        <v>0</v>
      </c>
      <c r="AT286" s="519">
        <v>0</v>
      </c>
      <c r="AU286" s="519">
        <v>0</v>
      </c>
      <c r="AV286" s="519">
        <v>0</v>
      </c>
      <c r="AW286" s="519">
        <v>0</v>
      </c>
      <c r="AX286" s="519">
        <v>0</v>
      </c>
      <c r="AY286" s="519">
        <v>0</v>
      </c>
      <c r="AZ286" s="519">
        <v>16885.8</v>
      </c>
      <c r="BA286" s="519">
        <v>0</v>
      </c>
      <c r="BB286" s="519">
        <v>0</v>
      </c>
      <c r="BC286" s="519">
        <v>0</v>
      </c>
      <c r="BD286" s="519">
        <v>0</v>
      </c>
      <c r="BE286" s="519">
        <v>0</v>
      </c>
      <c r="BF286" s="519">
        <v>0</v>
      </c>
      <c r="BG286" s="519">
        <v>0</v>
      </c>
      <c r="BH286" s="519">
        <v>0</v>
      </c>
      <c r="BI286" s="519">
        <v>0</v>
      </c>
      <c r="BJ286" s="519">
        <v>0</v>
      </c>
      <c r="BK286" s="519">
        <v>0</v>
      </c>
      <c r="BL286" s="519">
        <v>0</v>
      </c>
      <c r="BM286" s="519">
        <v>0</v>
      </c>
      <c r="BN286" s="519">
        <v>0</v>
      </c>
      <c r="BO286" s="519">
        <v>0</v>
      </c>
      <c r="BP286" s="519">
        <v>0</v>
      </c>
      <c r="BQ286" s="519">
        <v>0</v>
      </c>
      <c r="BR286" s="519">
        <v>0</v>
      </c>
      <c r="BS286" s="519">
        <v>0</v>
      </c>
      <c r="BT286" s="519">
        <v>0</v>
      </c>
      <c r="BU286" s="519">
        <v>0</v>
      </c>
      <c r="BV286" s="519">
        <v>0</v>
      </c>
      <c r="BW286" s="519">
        <v>0</v>
      </c>
      <c r="BX286" s="519">
        <v>0</v>
      </c>
      <c r="BY286" s="519">
        <v>0</v>
      </c>
      <c r="BZ286" s="519">
        <v>0</v>
      </c>
      <c r="CA286" s="519">
        <v>0</v>
      </c>
      <c r="CB286" s="519">
        <v>0</v>
      </c>
      <c r="CC286" s="519">
        <v>0</v>
      </c>
      <c r="CD286" s="519">
        <v>0</v>
      </c>
      <c r="CE286" s="519">
        <v>0</v>
      </c>
      <c r="CF286" s="519">
        <v>0</v>
      </c>
      <c r="CG286" s="519">
        <v>0</v>
      </c>
      <c r="CH286" s="519">
        <v>0</v>
      </c>
      <c r="CI286" s="519">
        <v>0</v>
      </c>
      <c r="CJ286" s="519">
        <v>0</v>
      </c>
      <c r="CK286" s="519">
        <v>0</v>
      </c>
      <c r="CL286" s="519">
        <v>0</v>
      </c>
      <c r="CM286" s="519">
        <v>0</v>
      </c>
      <c r="CN286" s="519">
        <v>0</v>
      </c>
      <c r="CO286" s="519">
        <v>0</v>
      </c>
      <c r="CP286" s="519">
        <v>0</v>
      </c>
      <c r="CQ286" s="519">
        <v>0</v>
      </c>
      <c r="CR286" s="519">
        <v>0</v>
      </c>
      <c r="CS286" s="519">
        <v>0</v>
      </c>
      <c r="CT286" s="519">
        <v>0</v>
      </c>
      <c r="CU286" s="519">
        <v>0</v>
      </c>
      <c r="CV286" s="519">
        <v>0</v>
      </c>
      <c r="CW286" s="519">
        <v>0</v>
      </c>
      <c r="CX286" s="519">
        <v>0</v>
      </c>
      <c r="CY286" s="519">
        <v>0</v>
      </c>
      <c r="CZ286" s="519">
        <v>0</v>
      </c>
      <c r="DA286" s="519">
        <v>0</v>
      </c>
      <c r="DB286" s="519">
        <v>0</v>
      </c>
      <c r="DC286" s="519">
        <v>0</v>
      </c>
      <c r="DD286" s="519">
        <v>0</v>
      </c>
      <c r="DE286" s="519">
        <v>0</v>
      </c>
      <c r="DF286" s="519">
        <v>0</v>
      </c>
      <c r="DG286" s="519">
        <v>0</v>
      </c>
      <c r="DH286" s="519">
        <v>0</v>
      </c>
      <c r="DI286" s="519">
        <v>0</v>
      </c>
      <c r="DJ286" s="519">
        <v>0</v>
      </c>
      <c r="DK286" s="519">
        <v>0</v>
      </c>
      <c r="DL286" s="519">
        <v>0</v>
      </c>
      <c r="DM286" s="519">
        <v>0</v>
      </c>
      <c r="DN286" s="519">
        <v>0</v>
      </c>
      <c r="DO286" s="519">
        <v>0</v>
      </c>
      <c r="DP286" s="519">
        <v>0</v>
      </c>
      <c r="DQ286" s="519">
        <v>0</v>
      </c>
      <c r="DR286" s="519">
        <v>0</v>
      </c>
      <c r="DS286" s="519">
        <v>0</v>
      </c>
      <c r="DT286" s="519">
        <v>0</v>
      </c>
      <c r="DU286" s="519">
        <v>0</v>
      </c>
      <c r="DV286" s="519">
        <v>0</v>
      </c>
      <c r="DW286" s="519">
        <v>0</v>
      </c>
      <c r="DX286" s="519">
        <v>0</v>
      </c>
      <c r="DY286" s="131"/>
      <c r="DZ286" s="337"/>
      <c r="EA286" s="519" t="s">
        <v>1062</v>
      </c>
      <c r="EB286" s="519" t="s">
        <v>1059</v>
      </c>
      <c r="EC286" s="519">
        <v>49</v>
      </c>
      <c r="ED286" s="521" t="str">
        <f t="shared" si="14"/>
        <v>SDN200149</v>
      </c>
      <c r="EE286" s="519">
        <v>10000</v>
      </c>
      <c r="EF286" s="519">
        <v>10000</v>
      </c>
      <c r="EG286" s="519">
        <v>10000</v>
      </c>
      <c r="EH286" s="519">
        <v>10000</v>
      </c>
      <c r="EI286" s="519">
        <v>10000</v>
      </c>
      <c r="EJ286" s="519">
        <v>10000</v>
      </c>
      <c r="EK286" s="519">
        <v>10000</v>
      </c>
      <c r="EL286" s="519">
        <v>10000</v>
      </c>
      <c r="EM286" s="519">
        <v>10000</v>
      </c>
      <c r="EN286" s="519">
        <v>10000</v>
      </c>
      <c r="EO286" s="519">
        <v>10131.5</v>
      </c>
      <c r="EP286" s="519">
        <v>10882</v>
      </c>
      <c r="EQ286" s="519">
        <v>11632.4</v>
      </c>
      <c r="ER286" s="519">
        <v>12382.9</v>
      </c>
      <c r="ES286" s="519">
        <v>13133.4</v>
      </c>
      <c r="ET286" s="519">
        <v>13883.9</v>
      </c>
      <c r="EU286" s="519">
        <v>14634.4</v>
      </c>
      <c r="EV286" s="519">
        <v>15384.8</v>
      </c>
      <c r="EW286" s="519">
        <v>16135.3</v>
      </c>
      <c r="EX286" s="519">
        <v>16885.8</v>
      </c>
      <c r="EY286" s="519">
        <v>16885.8</v>
      </c>
      <c r="EZ286" s="519">
        <v>16885.8</v>
      </c>
      <c r="FA286" s="519">
        <v>16885.8</v>
      </c>
      <c r="FB286" s="519">
        <v>16885.8</v>
      </c>
      <c r="FC286" s="519">
        <v>16885.8</v>
      </c>
      <c r="FD286" s="519">
        <v>16885.8</v>
      </c>
      <c r="FE286" s="519">
        <v>16885.8</v>
      </c>
      <c r="FF286" s="519">
        <v>16885.8</v>
      </c>
      <c r="FG286" s="519">
        <v>16885.8</v>
      </c>
      <c r="FH286" s="519">
        <v>16885.8</v>
      </c>
      <c r="FI286" s="519">
        <v>16885.8</v>
      </c>
      <c r="FJ286" s="519">
        <v>16885.8</v>
      </c>
      <c r="FK286" s="519">
        <v>16885.8</v>
      </c>
      <c r="FL286" s="519">
        <v>16885.8</v>
      </c>
      <c r="FM286" s="519">
        <v>16885.8</v>
      </c>
      <c r="FN286" s="519">
        <v>0</v>
      </c>
      <c r="FO286" s="519">
        <v>0</v>
      </c>
      <c r="FP286" s="519">
        <v>0</v>
      </c>
      <c r="FQ286" s="519">
        <v>0</v>
      </c>
      <c r="FR286" s="519">
        <v>0</v>
      </c>
      <c r="FS286" s="519">
        <v>0</v>
      </c>
      <c r="FT286" s="519">
        <v>0</v>
      </c>
      <c r="FU286" s="519">
        <v>0</v>
      </c>
      <c r="FV286" s="519">
        <v>0</v>
      </c>
      <c r="FW286" s="519">
        <v>0</v>
      </c>
      <c r="FX286" s="519">
        <v>0</v>
      </c>
      <c r="FY286" s="519">
        <v>0</v>
      </c>
      <c r="FZ286" s="519">
        <v>0</v>
      </c>
      <c r="GA286" s="519">
        <v>0</v>
      </c>
      <c r="GB286" s="519">
        <v>0</v>
      </c>
      <c r="GC286" s="519">
        <v>0</v>
      </c>
      <c r="GD286" s="519">
        <v>0</v>
      </c>
      <c r="GE286" s="519">
        <v>0</v>
      </c>
      <c r="GF286" s="519">
        <v>0</v>
      </c>
      <c r="GG286" s="519">
        <v>0</v>
      </c>
      <c r="GH286" s="519">
        <v>0</v>
      </c>
      <c r="GI286" s="519">
        <v>0</v>
      </c>
      <c r="GJ286" s="519">
        <v>0</v>
      </c>
      <c r="GK286" s="519">
        <v>0</v>
      </c>
      <c r="GL286" s="519">
        <v>0</v>
      </c>
      <c r="GM286" s="519">
        <v>0</v>
      </c>
      <c r="GN286" s="519">
        <v>0</v>
      </c>
      <c r="GO286" s="519">
        <v>0</v>
      </c>
      <c r="GP286" s="519">
        <v>0</v>
      </c>
      <c r="GQ286" s="519">
        <v>0</v>
      </c>
      <c r="GR286" s="519">
        <v>0</v>
      </c>
      <c r="GS286" s="519">
        <v>0</v>
      </c>
      <c r="GT286" s="519">
        <v>0</v>
      </c>
      <c r="GU286" s="519">
        <v>0</v>
      </c>
      <c r="GV286" s="519">
        <v>0</v>
      </c>
      <c r="GW286" s="519">
        <v>0</v>
      </c>
      <c r="GX286" s="519">
        <v>0</v>
      </c>
      <c r="GY286" s="519">
        <v>0</v>
      </c>
      <c r="GZ286" s="519">
        <v>0</v>
      </c>
      <c r="HA286" s="519">
        <v>0</v>
      </c>
      <c r="HB286" s="519">
        <v>0</v>
      </c>
      <c r="HC286" s="519">
        <v>0</v>
      </c>
      <c r="HD286" s="519">
        <v>0</v>
      </c>
      <c r="HE286" s="519">
        <v>0</v>
      </c>
      <c r="HF286" s="519">
        <v>0</v>
      </c>
      <c r="HG286" s="519">
        <v>0</v>
      </c>
      <c r="HH286" s="519">
        <v>0</v>
      </c>
      <c r="HI286" s="519">
        <v>0</v>
      </c>
      <c r="HJ286" s="519">
        <v>0</v>
      </c>
      <c r="HK286" s="519">
        <v>0</v>
      </c>
      <c r="HL286" s="519">
        <v>0</v>
      </c>
      <c r="HM286" s="519">
        <v>0</v>
      </c>
      <c r="HN286" s="519">
        <v>0</v>
      </c>
      <c r="HO286" s="519">
        <v>0</v>
      </c>
      <c r="HP286" s="519">
        <v>0</v>
      </c>
      <c r="HQ286" s="519">
        <v>0</v>
      </c>
      <c r="HR286" s="519">
        <v>0</v>
      </c>
      <c r="HS286" s="519">
        <v>0</v>
      </c>
      <c r="HT286" s="519">
        <v>0</v>
      </c>
      <c r="HU286" s="519">
        <v>0</v>
      </c>
      <c r="HV286" s="519">
        <v>0</v>
      </c>
      <c r="HW286" s="519">
        <v>0</v>
      </c>
      <c r="HX286" s="519">
        <v>0</v>
      </c>
      <c r="HY286" s="519">
        <v>0</v>
      </c>
      <c r="HZ286" s="519">
        <v>0</v>
      </c>
      <c r="IA286" s="519">
        <v>0</v>
      </c>
      <c r="IB286" s="519">
        <v>0</v>
      </c>
      <c r="IC286" s="519">
        <v>0</v>
      </c>
      <c r="ID286" s="519">
        <v>0</v>
      </c>
      <c r="IE286" s="519">
        <v>0</v>
      </c>
      <c r="IF286" s="519">
        <v>0</v>
      </c>
      <c r="IG286" s="519">
        <v>0</v>
      </c>
      <c r="IH286" s="519">
        <v>0</v>
      </c>
      <c r="II286" s="519">
        <v>0</v>
      </c>
      <c r="IJ286" s="519">
        <v>0</v>
      </c>
      <c r="IK286" s="519">
        <v>0</v>
      </c>
    </row>
    <row r="287" spans="1:245" hidden="1">
      <c r="A287" s="337"/>
      <c r="B287" s="519" t="s">
        <v>1058</v>
      </c>
      <c r="C287" s="519"/>
      <c r="D287" s="519"/>
      <c r="E287" s="519"/>
      <c r="F287" s="519">
        <v>1</v>
      </c>
      <c r="G287" s="519"/>
      <c r="H287" s="519">
        <v>28</v>
      </c>
      <c r="I287" s="519">
        <v>5</v>
      </c>
      <c r="J287" s="519" t="str">
        <f t="shared" si="15"/>
        <v>SDN10012805</v>
      </c>
      <c r="K287" s="519">
        <v>990</v>
      </c>
      <c r="M287" s="337"/>
      <c r="N287" s="519" t="s">
        <v>1062</v>
      </c>
      <c r="O287" s="519" t="s">
        <v>1059</v>
      </c>
      <c r="P287" s="519">
        <v>50</v>
      </c>
      <c r="Q287" s="183" t="str">
        <f t="shared" si="13"/>
        <v>SDN200150</v>
      </c>
      <c r="R287" s="519">
        <v>0</v>
      </c>
      <c r="S287" s="519">
        <v>0</v>
      </c>
      <c r="T287" s="519">
        <v>0</v>
      </c>
      <c r="U287" s="519">
        <v>0</v>
      </c>
      <c r="V287" s="519">
        <v>0</v>
      </c>
      <c r="W287" s="519">
        <v>0</v>
      </c>
      <c r="X287" s="519">
        <v>0</v>
      </c>
      <c r="Y287" s="519">
        <v>0</v>
      </c>
      <c r="Z287" s="519">
        <v>0</v>
      </c>
      <c r="AA287" s="519">
        <v>0</v>
      </c>
      <c r="AB287" s="519">
        <v>0</v>
      </c>
      <c r="AC287" s="519">
        <v>0</v>
      </c>
      <c r="AD287" s="519">
        <v>0</v>
      </c>
      <c r="AE287" s="519">
        <v>0</v>
      </c>
      <c r="AF287" s="519">
        <v>0</v>
      </c>
      <c r="AG287" s="519">
        <v>0</v>
      </c>
      <c r="AH287" s="519">
        <v>0</v>
      </c>
      <c r="AI287" s="519">
        <v>0</v>
      </c>
      <c r="AJ287" s="519">
        <v>0</v>
      </c>
      <c r="AK287" s="519">
        <v>0</v>
      </c>
      <c r="AL287" s="519">
        <v>0</v>
      </c>
      <c r="AM287" s="519">
        <v>0</v>
      </c>
      <c r="AN287" s="519">
        <v>0</v>
      </c>
      <c r="AO287" s="519">
        <v>0</v>
      </c>
      <c r="AP287" s="519">
        <v>0</v>
      </c>
      <c r="AQ287" s="519">
        <v>0</v>
      </c>
      <c r="AR287" s="519">
        <v>0</v>
      </c>
      <c r="AS287" s="519">
        <v>0</v>
      </c>
      <c r="AT287" s="519">
        <v>0</v>
      </c>
      <c r="AU287" s="519">
        <v>0</v>
      </c>
      <c r="AV287" s="519">
        <v>0</v>
      </c>
      <c r="AW287" s="519">
        <v>0</v>
      </c>
      <c r="AX287" s="519">
        <v>0</v>
      </c>
      <c r="AY287" s="519">
        <v>0</v>
      </c>
      <c r="AZ287" s="519">
        <v>18126</v>
      </c>
      <c r="BA287" s="519">
        <v>0</v>
      </c>
      <c r="BB287" s="519">
        <v>0</v>
      </c>
      <c r="BC287" s="519">
        <v>0</v>
      </c>
      <c r="BD287" s="519">
        <v>0</v>
      </c>
      <c r="BE287" s="519">
        <v>0</v>
      </c>
      <c r="BF287" s="519">
        <v>0</v>
      </c>
      <c r="BG287" s="519">
        <v>0</v>
      </c>
      <c r="BH287" s="519">
        <v>0</v>
      </c>
      <c r="BI287" s="519">
        <v>0</v>
      </c>
      <c r="BJ287" s="519">
        <v>0</v>
      </c>
      <c r="BK287" s="519">
        <v>0</v>
      </c>
      <c r="BL287" s="519">
        <v>0</v>
      </c>
      <c r="BM287" s="519">
        <v>0</v>
      </c>
      <c r="BN287" s="519">
        <v>0</v>
      </c>
      <c r="BO287" s="519">
        <v>0</v>
      </c>
      <c r="BP287" s="519">
        <v>0</v>
      </c>
      <c r="BQ287" s="519">
        <v>0</v>
      </c>
      <c r="BR287" s="519">
        <v>0</v>
      </c>
      <c r="BS287" s="519">
        <v>0</v>
      </c>
      <c r="BT287" s="519">
        <v>0</v>
      </c>
      <c r="BU287" s="519">
        <v>0</v>
      </c>
      <c r="BV287" s="519">
        <v>0</v>
      </c>
      <c r="BW287" s="519">
        <v>0</v>
      </c>
      <c r="BX287" s="519">
        <v>0</v>
      </c>
      <c r="BY287" s="519">
        <v>0</v>
      </c>
      <c r="BZ287" s="519">
        <v>0</v>
      </c>
      <c r="CA287" s="519">
        <v>0</v>
      </c>
      <c r="CB287" s="519">
        <v>0</v>
      </c>
      <c r="CC287" s="519">
        <v>0</v>
      </c>
      <c r="CD287" s="519">
        <v>0</v>
      </c>
      <c r="CE287" s="519">
        <v>0</v>
      </c>
      <c r="CF287" s="519">
        <v>0</v>
      </c>
      <c r="CG287" s="519">
        <v>0</v>
      </c>
      <c r="CH287" s="519">
        <v>0</v>
      </c>
      <c r="CI287" s="519">
        <v>0</v>
      </c>
      <c r="CJ287" s="519">
        <v>0</v>
      </c>
      <c r="CK287" s="519">
        <v>0</v>
      </c>
      <c r="CL287" s="519">
        <v>0</v>
      </c>
      <c r="CM287" s="519">
        <v>0</v>
      </c>
      <c r="CN287" s="519">
        <v>0</v>
      </c>
      <c r="CO287" s="519">
        <v>0</v>
      </c>
      <c r="CP287" s="519">
        <v>0</v>
      </c>
      <c r="CQ287" s="519">
        <v>0</v>
      </c>
      <c r="CR287" s="519">
        <v>0</v>
      </c>
      <c r="CS287" s="519">
        <v>0</v>
      </c>
      <c r="CT287" s="519">
        <v>0</v>
      </c>
      <c r="CU287" s="519">
        <v>0</v>
      </c>
      <c r="CV287" s="519">
        <v>0</v>
      </c>
      <c r="CW287" s="519">
        <v>0</v>
      </c>
      <c r="CX287" s="519">
        <v>0</v>
      </c>
      <c r="CY287" s="519">
        <v>0</v>
      </c>
      <c r="CZ287" s="519">
        <v>0</v>
      </c>
      <c r="DA287" s="519">
        <v>0</v>
      </c>
      <c r="DB287" s="519">
        <v>0</v>
      </c>
      <c r="DC287" s="519">
        <v>0</v>
      </c>
      <c r="DD287" s="519">
        <v>0</v>
      </c>
      <c r="DE287" s="519">
        <v>0</v>
      </c>
      <c r="DF287" s="519">
        <v>0</v>
      </c>
      <c r="DG287" s="519">
        <v>0</v>
      </c>
      <c r="DH287" s="519">
        <v>0</v>
      </c>
      <c r="DI287" s="519">
        <v>0</v>
      </c>
      <c r="DJ287" s="519">
        <v>0</v>
      </c>
      <c r="DK287" s="519">
        <v>0</v>
      </c>
      <c r="DL287" s="519">
        <v>0</v>
      </c>
      <c r="DM287" s="519">
        <v>0</v>
      </c>
      <c r="DN287" s="519">
        <v>0</v>
      </c>
      <c r="DO287" s="519">
        <v>0</v>
      </c>
      <c r="DP287" s="519">
        <v>0</v>
      </c>
      <c r="DQ287" s="519">
        <v>0</v>
      </c>
      <c r="DR287" s="519">
        <v>0</v>
      </c>
      <c r="DS287" s="519">
        <v>0</v>
      </c>
      <c r="DT287" s="519">
        <v>0</v>
      </c>
      <c r="DU287" s="519">
        <v>0</v>
      </c>
      <c r="DV287" s="519">
        <v>0</v>
      </c>
      <c r="DW287" s="519">
        <v>0</v>
      </c>
      <c r="DX287" s="519">
        <v>0</v>
      </c>
      <c r="DY287" s="131"/>
      <c r="DZ287" s="337"/>
      <c r="EA287" s="519" t="s">
        <v>1062</v>
      </c>
      <c r="EB287" s="519" t="s">
        <v>1059</v>
      </c>
      <c r="EC287" s="519">
        <v>50</v>
      </c>
      <c r="ED287" s="521" t="str">
        <f t="shared" si="14"/>
        <v>SDN200150</v>
      </c>
      <c r="EE287" s="519">
        <v>10000</v>
      </c>
      <c r="EF287" s="519">
        <v>10000</v>
      </c>
      <c r="EG287" s="519">
        <v>10000</v>
      </c>
      <c r="EH287" s="519">
        <v>10000</v>
      </c>
      <c r="EI287" s="519">
        <v>10000</v>
      </c>
      <c r="EJ287" s="519">
        <v>10000</v>
      </c>
      <c r="EK287" s="519">
        <v>10000</v>
      </c>
      <c r="EL287" s="519">
        <v>10000</v>
      </c>
      <c r="EM287" s="519">
        <v>10000</v>
      </c>
      <c r="EN287" s="519">
        <v>10070</v>
      </c>
      <c r="EO287" s="519">
        <v>10875.6</v>
      </c>
      <c r="EP287" s="519">
        <v>11681.2</v>
      </c>
      <c r="EQ287" s="519">
        <v>12486.8</v>
      </c>
      <c r="ER287" s="519">
        <v>13292.4</v>
      </c>
      <c r="ES287" s="519">
        <v>14098</v>
      </c>
      <c r="ET287" s="519">
        <v>14903.6</v>
      </c>
      <c r="EU287" s="519">
        <v>15709.2</v>
      </c>
      <c r="EV287" s="519">
        <v>16514.8</v>
      </c>
      <c r="EW287" s="519">
        <v>17320.400000000001</v>
      </c>
      <c r="EX287" s="519">
        <v>18126</v>
      </c>
      <c r="EY287" s="519">
        <v>18126</v>
      </c>
      <c r="EZ287" s="519">
        <v>18126</v>
      </c>
      <c r="FA287" s="519">
        <v>18126</v>
      </c>
      <c r="FB287" s="519">
        <v>18126</v>
      </c>
      <c r="FC287" s="519">
        <v>18126</v>
      </c>
      <c r="FD287" s="519">
        <v>18126</v>
      </c>
      <c r="FE287" s="519">
        <v>18126</v>
      </c>
      <c r="FF287" s="519">
        <v>18126</v>
      </c>
      <c r="FG287" s="519">
        <v>18126</v>
      </c>
      <c r="FH287" s="519">
        <v>18126</v>
      </c>
      <c r="FI287" s="519">
        <v>18126</v>
      </c>
      <c r="FJ287" s="519">
        <v>18126</v>
      </c>
      <c r="FK287" s="519">
        <v>18126</v>
      </c>
      <c r="FL287" s="519">
        <v>18126</v>
      </c>
      <c r="FM287" s="519">
        <v>18126</v>
      </c>
      <c r="FN287" s="519">
        <v>0</v>
      </c>
      <c r="FO287" s="519">
        <v>0</v>
      </c>
      <c r="FP287" s="519">
        <v>0</v>
      </c>
      <c r="FQ287" s="519">
        <v>0</v>
      </c>
      <c r="FR287" s="519">
        <v>0</v>
      </c>
      <c r="FS287" s="519">
        <v>0</v>
      </c>
      <c r="FT287" s="519">
        <v>0</v>
      </c>
      <c r="FU287" s="519">
        <v>0</v>
      </c>
      <c r="FV287" s="519">
        <v>0</v>
      </c>
      <c r="FW287" s="519">
        <v>0</v>
      </c>
      <c r="FX287" s="519">
        <v>0</v>
      </c>
      <c r="FY287" s="519">
        <v>0</v>
      </c>
      <c r="FZ287" s="519">
        <v>0</v>
      </c>
      <c r="GA287" s="519">
        <v>0</v>
      </c>
      <c r="GB287" s="519">
        <v>0</v>
      </c>
      <c r="GC287" s="519">
        <v>0</v>
      </c>
      <c r="GD287" s="519">
        <v>0</v>
      </c>
      <c r="GE287" s="519">
        <v>0</v>
      </c>
      <c r="GF287" s="519">
        <v>0</v>
      </c>
      <c r="GG287" s="519">
        <v>0</v>
      </c>
      <c r="GH287" s="519">
        <v>0</v>
      </c>
      <c r="GI287" s="519">
        <v>0</v>
      </c>
      <c r="GJ287" s="519">
        <v>0</v>
      </c>
      <c r="GK287" s="519">
        <v>0</v>
      </c>
      <c r="GL287" s="519">
        <v>0</v>
      </c>
      <c r="GM287" s="519">
        <v>0</v>
      </c>
      <c r="GN287" s="519">
        <v>0</v>
      </c>
      <c r="GO287" s="519">
        <v>0</v>
      </c>
      <c r="GP287" s="519">
        <v>0</v>
      </c>
      <c r="GQ287" s="519">
        <v>0</v>
      </c>
      <c r="GR287" s="519">
        <v>0</v>
      </c>
      <c r="GS287" s="519">
        <v>0</v>
      </c>
      <c r="GT287" s="519">
        <v>0</v>
      </c>
      <c r="GU287" s="519">
        <v>0</v>
      </c>
      <c r="GV287" s="519">
        <v>0</v>
      </c>
      <c r="GW287" s="519">
        <v>0</v>
      </c>
      <c r="GX287" s="519">
        <v>0</v>
      </c>
      <c r="GY287" s="519">
        <v>0</v>
      </c>
      <c r="GZ287" s="519">
        <v>0</v>
      </c>
      <c r="HA287" s="519">
        <v>0</v>
      </c>
      <c r="HB287" s="519">
        <v>0</v>
      </c>
      <c r="HC287" s="519">
        <v>0</v>
      </c>
      <c r="HD287" s="519">
        <v>0</v>
      </c>
      <c r="HE287" s="519">
        <v>0</v>
      </c>
      <c r="HF287" s="519">
        <v>0</v>
      </c>
      <c r="HG287" s="519">
        <v>0</v>
      </c>
      <c r="HH287" s="519">
        <v>0</v>
      </c>
      <c r="HI287" s="519">
        <v>0</v>
      </c>
      <c r="HJ287" s="519">
        <v>0</v>
      </c>
      <c r="HK287" s="519">
        <v>0</v>
      </c>
      <c r="HL287" s="519">
        <v>0</v>
      </c>
      <c r="HM287" s="519">
        <v>0</v>
      </c>
      <c r="HN287" s="519">
        <v>0</v>
      </c>
      <c r="HO287" s="519">
        <v>0</v>
      </c>
      <c r="HP287" s="519">
        <v>0</v>
      </c>
      <c r="HQ287" s="519">
        <v>0</v>
      </c>
      <c r="HR287" s="519">
        <v>0</v>
      </c>
      <c r="HS287" s="519">
        <v>0</v>
      </c>
      <c r="HT287" s="519">
        <v>0</v>
      </c>
      <c r="HU287" s="519">
        <v>0</v>
      </c>
      <c r="HV287" s="519">
        <v>0</v>
      </c>
      <c r="HW287" s="519">
        <v>0</v>
      </c>
      <c r="HX287" s="519">
        <v>0</v>
      </c>
      <c r="HY287" s="519">
        <v>0</v>
      </c>
      <c r="HZ287" s="519">
        <v>0</v>
      </c>
      <c r="IA287" s="519">
        <v>0</v>
      </c>
      <c r="IB287" s="519">
        <v>0</v>
      </c>
      <c r="IC287" s="519">
        <v>0</v>
      </c>
      <c r="ID287" s="519">
        <v>0</v>
      </c>
      <c r="IE287" s="519">
        <v>0</v>
      </c>
      <c r="IF287" s="519">
        <v>0</v>
      </c>
      <c r="IG287" s="519">
        <v>0</v>
      </c>
      <c r="IH287" s="519">
        <v>0</v>
      </c>
      <c r="II287" s="519">
        <v>0</v>
      </c>
      <c r="IJ287" s="519">
        <v>0</v>
      </c>
      <c r="IK287" s="519">
        <v>0</v>
      </c>
    </row>
    <row r="288" spans="1:245" hidden="1">
      <c r="A288" s="337"/>
      <c r="B288" s="519" t="s">
        <v>1058</v>
      </c>
      <c r="C288" s="519"/>
      <c r="D288" s="519"/>
      <c r="E288" s="519"/>
      <c r="F288" s="519">
        <v>1</v>
      </c>
      <c r="G288" s="519"/>
      <c r="H288" s="519">
        <v>28</v>
      </c>
      <c r="I288" s="519">
        <v>6</v>
      </c>
      <c r="J288" s="519" t="str">
        <f t="shared" si="15"/>
        <v>SDN10012806</v>
      </c>
      <c r="K288" s="519">
        <v>792</v>
      </c>
      <c r="M288" s="337"/>
      <c r="N288" s="519" t="s">
        <v>1062</v>
      </c>
      <c r="O288" s="519" t="s">
        <v>1060</v>
      </c>
      <c r="P288" s="519">
        <v>0</v>
      </c>
      <c r="Q288" s="183" t="str">
        <f t="shared" si="13"/>
        <v>SDN200200</v>
      </c>
      <c r="R288" s="519">
        <v>0</v>
      </c>
      <c r="S288" s="519">
        <v>0</v>
      </c>
      <c r="T288" s="519">
        <v>0</v>
      </c>
      <c r="U288" s="519">
        <v>0</v>
      </c>
      <c r="V288" s="519">
        <v>0</v>
      </c>
      <c r="W288" s="519">
        <v>0</v>
      </c>
      <c r="X288" s="519">
        <v>0</v>
      </c>
      <c r="Y288" s="519">
        <v>0</v>
      </c>
      <c r="Z288" s="519">
        <v>0</v>
      </c>
      <c r="AA288" s="519">
        <v>0</v>
      </c>
      <c r="AB288" s="519">
        <v>0</v>
      </c>
      <c r="AC288" s="519">
        <v>0</v>
      </c>
      <c r="AD288" s="519">
        <v>0</v>
      </c>
      <c r="AE288" s="519">
        <v>0</v>
      </c>
      <c r="AF288" s="519">
        <v>0</v>
      </c>
      <c r="AG288" s="519">
        <v>0</v>
      </c>
      <c r="AH288" s="519">
        <v>0</v>
      </c>
      <c r="AI288" s="519">
        <v>0</v>
      </c>
      <c r="AJ288" s="519">
        <v>0</v>
      </c>
      <c r="AK288" s="519">
        <v>0</v>
      </c>
      <c r="AL288" s="519">
        <v>0</v>
      </c>
      <c r="AM288" s="519">
        <v>0</v>
      </c>
      <c r="AN288" s="519">
        <v>0</v>
      </c>
      <c r="AO288" s="519">
        <v>0</v>
      </c>
      <c r="AP288" s="519">
        <v>0</v>
      </c>
      <c r="AQ288" s="519">
        <v>0</v>
      </c>
      <c r="AR288" s="519">
        <v>0</v>
      </c>
      <c r="AS288" s="519">
        <v>0</v>
      </c>
      <c r="AT288" s="519">
        <v>0</v>
      </c>
      <c r="AU288" s="519">
        <v>0</v>
      </c>
      <c r="AV288" s="519">
        <v>0</v>
      </c>
      <c r="AW288" s="519">
        <v>0</v>
      </c>
      <c r="AX288" s="519">
        <v>0</v>
      </c>
      <c r="AY288" s="519">
        <v>0</v>
      </c>
      <c r="AZ288" s="519">
        <v>10000</v>
      </c>
      <c r="BA288" s="519">
        <v>0</v>
      </c>
      <c r="BB288" s="519">
        <v>0</v>
      </c>
      <c r="BC288" s="519">
        <v>0</v>
      </c>
      <c r="BD288" s="519">
        <v>0</v>
      </c>
      <c r="BE288" s="519">
        <v>0</v>
      </c>
      <c r="BF288" s="519">
        <v>0</v>
      </c>
      <c r="BG288" s="519">
        <v>0</v>
      </c>
      <c r="BH288" s="519">
        <v>0</v>
      </c>
      <c r="BI288" s="519">
        <v>0</v>
      </c>
      <c r="BJ288" s="519">
        <v>0</v>
      </c>
      <c r="BK288" s="519">
        <v>0</v>
      </c>
      <c r="BL288" s="519">
        <v>0</v>
      </c>
      <c r="BM288" s="519">
        <v>0</v>
      </c>
      <c r="BN288" s="519">
        <v>0</v>
      </c>
      <c r="BO288" s="519">
        <v>0</v>
      </c>
      <c r="BP288" s="519">
        <v>0</v>
      </c>
      <c r="BQ288" s="519">
        <v>0</v>
      </c>
      <c r="BR288" s="519">
        <v>0</v>
      </c>
      <c r="BS288" s="519">
        <v>0</v>
      </c>
      <c r="BT288" s="519">
        <v>0</v>
      </c>
      <c r="BU288" s="519">
        <v>0</v>
      </c>
      <c r="BV288" s="519">
        <v>0</v>
      </c>
      <c r="BW288" s="519">
        <v>0</v>
      </c>
      <c r="BX288" s="519">
        <v>0</v>
      </c>
      <c r="BY288" s="519">
        <v>0</v>
      </c>
      <c r="BZ288" s="519">
        <v>0</v>
      </c>
      <c r="CA288" s="519">
        <v>0</v>
      </c>
      <c r="CB288" s="519">
        <v>0</v>
      </c>
      <c r="CC288" s="519">
        <v>0</v>
      </c>
      <c r="CD288" s="519">
        <v>0</v>
      </c>
      <c r="CE288" s="519">
        <v>0</v>
      </c>
      <c r="CF288" s="519">
        <v>0</v>
      </c>
      <c r="CG288" s="519">
        <v>0</v>
      </c>
      <c r="CH288" s="519">
        <v>0</v>
      </c>
      <c r="CI288" s="519">
        <v>0</v>
      </c>
      <c r="CJ288" s="519">
        <v>0</v>
      </c>
      <c r="CK288" s="519">
        <v>0</v>
      </c>
      <c r="CL288" s="519">
        <v>0</v>
      </c>
      <c r="CM288" s="519">
        <v>0</v>
      </c>
      <c r="CN288" s="519">
        <v>0</v>
      </c>
      <c r="CO288" s="519">
        <v>0</v>
      </c>
      <c r="CP288" s="519">
        <v>0</v>
      </c>
      <c r="CQ288" s="519">
        <v>0</v>
      </c>
      <c r="CR288" s="519">
        <v>0</v>
      </c>
      <c r="CS288" s="519">
        <v>0</v>
      </c>
      <c r="CT288" s="519">
        <v>0</v>
      </c>
      <c r="CU288" s="519">
        <v>0</v>
      </c>
      <c r="CV288" s="519">
        <v>0</v>
      </c>
      <c r="CW288" s="519">
        <v>0</v>
      </c>
      <c r="CX288" s="519">
        <v>0</v>
      </c>
      <c r="CY288" s="519">
        <v>0</v>
      </c>
      <c r="CZ288" s="519">
        <v>0</v>
      </c>
      <c r="DA288" s="519">
        <v>0</v>
      </c>
      <c r="DB288" s="519">
        <v>0</v>
      </c>
      <c r="DC288" s="519">
        <v>0</v>
      </c>
      <c r="DD288" s="519">
        <v>0</v>
      </c>
      <c r="DE288" s="519">
        <v>0</v>
      </c>
      <c r="DF288" s="519">
        <v>0</v>
      </c>
      <c r="DG288" s="519">
        <v>0</v>
      </c>
      <c r="DH288" s="519">
        <v>0</v>
      </c>
      <c r="DI288" s="519">
        <v>0</v>
      </c>
      <c r="DJ288" s="519">
        <v>0</v>
      </c>
      <c r="DK288" s="519">
        <v>0</v>
      </c>
      <c r="DL288" s="519">
        <v>0</v>
      </c>
      <c r="DM288" s="519">
        <v>0</v>
      </c>
      <c r="DN288" s="519">
        <v>0</v>
      </c>
      <c r="DO288" s="519">
        <v>0</v>
      </c>
      <c r="DP288" s="519">
        <v>0</v>
      </c>
      <c r="DQ288" s="519">
        <v>0</v>
      </c>
      <c r="DR288" s="519">
        <v>0</v>
      </c>
      <c r="DS288" s="519">
        <v>0</v>
      </c>
      <c r="DT288" s="519">
        <v>0</v>
      </c>
      <c r="DU288" s="519">
        <v>0</v>
      </c>
      <c r="DV288" s="519">
        <v>0</v>
      </c>
      <c r="DW288" s="519">
        <v>0</v>
      </c>
      <c r="DX288" s="519">
        <v>0</v>
      </c>
      <c r="DY288" s="131"/>
      <c r="DZ288" s="337"/>
      <c r="EA288" s="519" t="s">
        <v>1062</v>
      </c>
      <c r="EB288" s="519" t="s">
        <v>1060</v>
      </c>
      <c r="EC288" s="519">
        <v>0</v>
      </c>
      <c r="ED288" s="521" t="str">
        <f t="shared" si="14"/>
        <v>SDN200200</v>
      </c>
      <c r="EE288" s="519">
        <v>10000</v>
      </c>
      <c r="EF288" s="519">
        <v>10000</v>
      </c>
      <c r="EG288" s="519">
        <v>10000</v>
      </c>
      <c r="EH288" s="519">
        <v>10000</v>
      </c>
      <c r="EI288" s="519">
        <v>10000</v>
      </c>
      <c r="EJ288" s="519">
        <v>10000</v>
      </c>
      <c r="EK288" s="519">
        <v>10000</v>
      </c>
      <c r="EL288" s="519">
        <v>10000</v>
      </c>
      <c r="EM288" s="519">
        <v>10000</v>
      </c>
      <c r="EN288" s="519">
        <v>10000</v>
      </c>
      <c r="EO288" s="519">
        <v>10000</v>
      </c>
      <c r="EP288" s="519">
        <v>10000</v>
      </c>
      <c r="EQ288" s="519">
        <v>10000</v>
      </c>
      <c r="ER288" s="519">
        <v>10000</v>
      </c>
      <c r="ES288" s="519">
        <v>10000</v>
      </c>
      <c r="ET288" s="519">
        <v>10000</v>
      </c>
      <c r="EU288" s="519">
        <v>10000</v>
      </c>
      <c r="EV288" s="519">
        <v>10000</v>
      </c>
      <c r="EW288" s="519">
        <v>10000</v>
      </c>
      <c r="EX288" s="519">
        <v>10000</v>
      </c>
      <c r="EY288" s="519">
        <v>10000</v>
      </c>
      <c r="EZ288" s="519">
        <v>10000</v>
      </c>
      <c r="FA288" s="519">
        <v>10000</v>
      </c>
      <c r="FB288" s="519">
        <v>10000</v>
      </c>
      <c r="FC288" s="519">
        <v>10000</v>
      </c>
      <c r="FD288" s="519">
        <v>10000</v>
      </c>
      <c r="FE288" s="519">
        <v>10000</v>
      </c>
      <c r="FF288" s="519">
        <v>10000</v>
      </c>
      <c r="FG288" s="519">
        <v>10000</v>
      </c>
      <c r="FH288" s="519">
        <v>10000</v>
      </c>
      <c r="FI288" s="519">
        <v>10000</v>
      </c>
      <c r="FJ288" s="519">
        <v>10000</v>
      </c>
      <c r="FK288" s="519">
        <v>10000</v>
      </c>
      <c r="FL288" s="519">
        <v>10000</v>
      </c>
      <c r="FM288" s="519">
        <v>10000</v>
      </c>
      <c r="FN288" s="519">
        <v>0</v>
      </c>
      <c r="FO288" s="519">
        <v>0</v>
      </c>
      <c r="FP288" s="519">
        <v>0</v>
      </c>
      <c r="FQ288" s="519">
        <v>0</v>
      </c>
      <c r="FR288" s="519">
        <v>0</v>
      </c>
      <c r="FS288" s="519">
        <v>0</v>
      </c>
      <c r="FT288" s="519">
        <v>0</v>
      </c>
      <c r="FU288" s="519">
        <v>0</v>
      </c>
      <c r="FV288" s="519">
        <v>0</v>
      </c>
      <c r="FW288" s="519">
        <v>0</v>
      </c>
      <c r="FX288" s="519">
        <v>0</v>
      </c>
      <c r="FY288" s="519">
        <v>0</v>
      </c>
      <c r="FZ288" s="519">
        <v>0</v>
      </c>
      <c r="GA288" s="519">
        <v>0</v>
      </c>
      <c r="GB288" s="519">
        <v>0</v>
      </c>
      <c r="GC288" s="519">
        <v>0</v>
      </c>
      <c r="GD288" s="519">
        <v>0</v>
      </c>
      <c r="GE288" s="519">
        <v>0</v>
      </c>
      <c r="GF288" s="519">
        <v>0</v>
      </c>
      <c r="GG288" s="519">
        <v>0</v>
      </c>
      <c r="GH288" s="519">
        <v>0</v>
      </c>
      <c r="GI288" s="519">
        <v>0</v>
      </c>
      <c r="GJ288" s="519">
        <v>0</v>
      </c>
      <c r="GK288" s="519">
        <v>0</v>
      </c>
      <c r="GL288" s="519">
        <v>0</v>
      </c>
      <c r="GM288" s="519">
        <v>0</v>
      </c>
      <c r="GN288" s="519">
        <v>0</v>
      </c>
      <c r="GO288" s="519">
        <v>0</v>
      </c>
      <c r="GP288" s="519">
        <v>0</v>
      </c>
      <c r="GQ288" s="519">
        <v>0</v>
      </c>
      <c r="GR288" s="519">
        <v>0</v>
      </c>
      <c r="GS288" s="519">
        <v>0</v>
      </c>
      <c r="GT288" s="519">
        <v>0</v>
      </c>
      <c r="GU288" s="519">
        <v>0</v>
      </c>
      <c r="GV288" s="519">
        <v>0</v>
      </c>
      <c r="GW288" s="519">
        <v>0</v>
      </c>
      <c r="GX288" s="519">
        <v>0</v>
      </c>
      <c r="GY288" s="519">
        <v>0</v>
      </c>
      <c r="GZ288" s="519">
        <v>0</v>
      </c>
      <c r="HA288" s="519">
        <v>0</v>
      </c>
      <c r="HB288" s="519">
        <v>0</v>
      </c>
      <c r="HC288" s="519">
        <v>0</v>
      </c>
      <c r="HD288" s="519">
        <v>0</v>
      </c>
      <c r="HE288" s="519">
        <v>0</v>
      </c>
      <c r="HF288" s="519">
        <v>0</v>
      </c>
      <c r="HG288" s="519">
        <v>0</v>
      </c>
      <c r="HH288" s="519">
        <v>0</v>
      </c>
      <c r="HI288" s="519">
        <v>0</v>
      </c>
      <c r="HJ288" s="519">
        <v>0</v>
      </c>
      <c r="HK288" s="519">
        <v>0</v>
      </c>
      <c r="HL288" s="519">
        <v>0</v>
      </c>
      <c r="HM288" s="519">
        <v>0</v>
      </c>
      <c r="HN288" s="519">
        <v>0</v>
      </c>
      <c r="HO288" s="519">
        <v>0</v>
      </c>
      <c r="HP288" s="519">
        <v>0</v>
      </c>
      <c r="HQ288" s="519">
        <v>0</v>
      </c>
      <c r="HR288" s="519">
        <v>0</v>
      </c>
      <c r="HS288" s="519">
        <v>0</v>
      </c>
      <c r="HT288" s="519">
        <v>0</v>
      </c>
      <c r="HU288" s="519">
        <v>0</v>
      </c>
      <c r="HV288" s="519">
        <v>0</v>
      </c>
      <c r="HW288" s="519">
        <v>0</v>
      </c>
      <c r="HX288" s="519">
        <v>0</v>
      </c>
      <c r="HY288" s="519">
        <v>0</v>
      </c>
      <c r="HZ288" s="519">
        <v>0</v>
      </c>
      <c r="IA288" s="519">
        <v>0</v>
      </c>
      <c r="IB288" s="519">
        <v>0</v>
      </c>
      <c r="IC288" s="519">
        <v>0</v>
      </c>
      <c r="ID288" s="519">
        <v>0</v>
      </c>
      <c r="IE288" s="519">
        <v>0</v>
      </c>
      <c r="IF288" s="519">
        <v>0</v>
      </c>
      <c r="IG288" s="519">
        <v>0</v>
      </c>
      <c r="IH288" s="519">
        <v>0</v>
      </c>
      <c r="II288" s="519">
        <v>0</v>
      </c>
      <c r="IJ288" s="519">
        <v>0</v>
      </c>
      <c r="IK288" s="519">
        <v>0</v>
      </c>
    </row>
    <row r="289" spans="1:245" hidden="1">
      <c r="A289" s="337"/>
      <c r="B289" s="519" t="s">
        <v>1058</v>
      </c>
      <c r="C289" s="519"/>
      <c r="D289" s="519"/>
      <c r="E289" s="519"/>
      <c r="F289" s="519">
        <v>1</v>
      </c>
      <c r="G289" s="519"/>
      <c r="H289" s="519">
        <v>28</v>
      </c>
      <c r="I289" s="519">
        <v>7</v>
      </c>
      <c r="J289" s="519" t="str">
        <f t="shared" si="15"/>
        <v>SDN10012807</v>
      </c>
      <c r="K289" s="519">
        <v>792</v>
      </c>
      <c r="M289" s="337"/>
      <c r="N289" s="519" t="s">
        <v>1062</v>
      </c>
      <c r="O289" s="519" t="s">
        <v>1060</v>
      </c>
      <c r="P289" s="519">
        <v>1</v>
      </c>
      <c r="Q289" s="183" t="str">
        <f t="shared" si="13"/>
        <v>SDN200201</v>
      </c>
      <c r="R289" s="519">
        <v>0</v>
      </c>
      <c r="S289" s="519">
        <v>0</v>
      </c>
      <c r="T289" s="519">
        <v>0</v>
      </c>
      <c r="U289" s="519">
        <v>0</v>
      </c>
      <c r="V289" s="519">
        <v>0</v>
      </c>
      <c r="W289" s="519">
        <v>0</v>
      </c>
      <c r="X289" s="519">
        <v>0</v>
      </c>
      <c r="Y289" s="519">
        <v>0</v>
      </c>
      <c r="Z289" s="519">
        <v>0</v>
      </c>
      <c r="AA289" s="519">
        <v>0</v>
      </c>
      <c r="AB289" s="519">
        <v>0</v>
      </c>
      <c r="AC289" s="519">
        <v>0</v>
      </c>
      <c r="AD289" s="519">
        <v>0</v>
      </c>
      <c r="AE289" s="519">
        <v>0</v>
      </c>
      <c r="AF289" s="519">
        <v>0</v>
      </c>
      <c r="AG289" s="519">
        <v>0</v>
      </c>
      <c r="AH289" s="519">
        <v>0</v>
      </c>
      <c r="AI289" s="519">
        <v>0</v>
      </c>
      <c r="AJ289" s="519">
        <v>0</v>
      </c>
      <c r="AK289" s="519">
        <v>0</v>
      </c>
      <c r="AL289" s="519">
        <v>0</v>
      </c>
      <c r="AM289" s="519">
        <v>0</v>
      </c>
      <c r="AN289" s="519">
        <v>0</v>
      </c>
      <c r="AO289" s="519">
        <v>0</v>
      </c>
      <c r="AP289" s="519">
        <v>0</v>
      </c>
      <c r="AQ289" s="519">
        <v>0</v>
      </c>
      <c r="AR289" s="519">
        <v>0</v>
      </c>
      <c r="AS289" s="519">
        <v>0</v>
      </c>
      <c r="AT289" s="519">
        <v>0</v>
      </c>
      <c r="AU289" s="519">
        <v>0</v>
      </c>
      <c r="AV289" s="519">
        <v>0</v>
      </c>
      <c r="AW289" s="519">
        <v>0</v>
      </c>
      <c r="AX289" s="519">
        <v>0</v>
      </c>
      <c r="AY289" s="519">
        <v>0</v>
      </c>
      <c r="AZ289" s="519">
        <v>10000</v>
      </c>
      <c r="BA289" s="519">
        <v>0</v>
      </c>
      <c r="BB289" s="519">
        <v>0</v>
      </c>
      <c r="BC289" s="519">
        <v>0</v>
      </c>
      <c r="BD289" s="519">
        <v>0</v>
      </c>
      <c r="BE289" s="519">
        <v>0</v>
      </c>
      <c r="BF289" s="519">
        <v>0</v>
      </c>
      <c r="BG289" s="519">
        <v>0</v>
      </c>
      <c r="BH289" s="519">
        <v>0</v>
      </c>
      <c r="BI289" s="519">
        <v>0</v>
      </c>
      <c r="BJ289" s="519">
        <v>0</v>
      </c>
      <c r="BK289" s="519">
        <v>0</v>
      </c>
      <c r="BL289" s="519">
        <v>0</v>
      </c>
      <c r="BM289" s="519">
        <v>0</v>
      </c>
      <c r="BN289" s="519">
        <v>0</v>
      </c>
      <c r="BO289" s="519">
        <v>0</v>
      </c>
      <c r="BP289" s="519">
        <v>0</v>
      </c>
      <c r="BQ289" s="519">
        <v>0</v>
      </c>
      <c r="BR289" s="519">
        <v>0</v>
      </c>
      <c r="BS289" s="519">
        <v>0</v>
      </c>
      <c r="BT289" s="519">
        <v>0</v>
      </c>
      <c r="BU289" s="519">
        <v>0</v>
      </c>
      <c r="BV289" s="519">
        <v>0</v>
      </c>
      <c r="BW289" s="519">
        <v>0</v>
      </c>
      <c r="BX289" s="519">
        <v>0</v>
      </c>
      <c r="BY289" s="519">
        <v>0</v>
      </c>
      <c r="BZ289" s="519">
        <v>0</v>
      </c>
      <c r="CA289" s="519">
        <v>0</v>
      </c>
      <c r="CB289" s="519">
        <v>0</v>
      </c>
      <c r="CC289" s="519">
        <v>0</v>
      </c>
      <c r="CD289" s="519">
        <v>0</v>
      </c>
      <c r="CE289" s="519">
        <v>0</v>
      </c>
      <c r="CF289" s="519">
        <v>0</v>
      </c>
      <c r="CG289" s="519">
        <v>0</v>
      </c>
      <c r="CH289" s="519">
        <v>0</v>
      </c>
      <c r="CI289" s="519">
        <v>0</v>
      </c>
      <c r="CJ289" s="519">
        <v>0</v>
      </c>
      <c r="CK289" s="519">
        <v>0</v>
      </c>
      <c r="CL289" s="519">
        <v>0</v>
      </c>
      <c r="CM289" s="519">
        <v>0</v>
      </c>
      <c r="CN289" s="519">
        <v>0</v>
      </c>
      <c r="CO289" s="519">
        <v>0</v>
      </c>
      <c r="CP289" s="519">
        <v>0</v>
      </c>
      <c r="CQ289" s="519">
        <v>0</v>
      </c>
      <c r="CR289" s="519">
        <v>0</v>
      </c>
      <c r="CS289" s="519">
        <v>0</v>
      </c>
      <c r="CT289" s="519">
        <v>0</v>
      </c>
      <c r="CU289" s="519">
        <v>0</v>
      </c>
      <c r="CV289" s="519">
        <v>0</v>
      </c>
      <c r="CW289" s="519">
        <v>0</v>
      </c>
      <c r="CX289" s="519">
        <v>0</v>
      </c>
      <c r="CY289" s="519">
        <v>0</v>
      </c>
      <c r="CZ289" s="519">
        <v>0</v>
      </c>
      <c r="DA289" s="519">
        <v>0</v>
      </c>
      <c r="DB289" s="519">
        <v>0</v>
      </c>
      <c r="DC289" s="519">
        <v>0</v>
      </c>
      <c r="DD289" s="519">
        <v>0</v>
      </c>
      <c r="DE289" s="519">
        <v>0</v>
      </c>
      <c r="DF289" s="519">
        <v>0</v>
      </c>
      <c r="DG289" s="519">
        <v>0</v>
      </c>
      <c r="DH289" s="519">
        <v>0</v>
      </c>
      <c r="DI289" s="519">
        <v>0</v>
      </c>
      <c r="DJ289" s="519">
        <v>0</v>
      </c>
      <c r="DK289" s="519">
        <v>0</v>
      </c>
      <c r="DL289" s="519">
        <v>0</v>
      </c>
      <c r="DM289" s="519">
        <v>0</v>
      </c>
      <c r="DN289" s="519">
        <v>0</v>
      </c>
      <c r="DO289" s="519">
        <v>0</v>
      </c>
      <c r="DP289" s="519">
        <v>0</v>
      </c>
      <c r="DQ289" s="519">
        <v>0</v>
      </c>
      <c r="DR289" s="519">
        <v>0</v>
      </c>
      <c r="DS289" s="519">
        <v>0</v>
      </c>
      <c r="DT289" s="519">
        <v>0</v>
      </c>
      <c r="DU289" s="519">
        <v>0</v>
      </c>
      <c r="DV289" s="519">
        <v>0</v>
      </c>
      <c r="DW289" s="519">
        <v>0</v>
      </c>
      <c r="DX289" s="519">
        <v>0</v>
      </c>
      <c r="DY289" s="131"/>
      <c r="DZ289" s="337"/>
      <c r="EA289" s="519" t="s">
        <v>1062</v>
      </c>
      <c r="EB289" s="519" t="s">
        <v>1060</v>
      </c>
      <c r="EC289" s="519">
        <v>1</v>
      </c>
      <c r="ED289" s="521" t="str">
        <f t="shared" si="14"/>
        <v>SDN200201</v>
      </c>
      <c r="EE289" s="519">
        <v>10000</v>
      </c>
      <c r="EF289" s="519">
        <v>10000</v>
      </c>
      <c r="EG289" s="519">
        <v>10000</v>
      </c>
      <c r="EH289" s="519">
        <v>10000</v>
      </c>
      <c r="EI289" s="519">
        <v>10000</v>
      </c>
      <c r="EJ289" s="519">
        <v>10000</v>
      </c>
      <c r="EK289" s="519">
        <v>10000</v>
      </c>
      <c r="EL289" s="519">
        <v>10000</v>
      </c>
      <c r="EM289" s="519">
        <v>10000</v>
      </c>
      <c r="EN289" s="519">
        <v>10000</v>
      </c>
      <c r="EO289" s="519">
        <v>10000</v>
      </c>
      <c r="EP289" s="519">
        <v>10000</v>
      </c>
      <c r="EQ289" s="519">
        <v>10000</v>
      </c>
      <c r="ER289" s="519">
        <v>10000</v>
      </c>
      <c r="ES289" s="519">
        <v>10000</v>
      </c>
      <c r="ET289" s="519">
        <v>10000</v>
      </c>
      <c r="EU289" s="519">
        <v>10000</v>
      </c>
      <c r="EV289" s="519">
        <v>10000</v>
      </c>
      <c r="EW289" s="519">
        <v>10000</v>
      </c>
      <c r="EX289" s="519">
        <v>10000</v>
      </c>
      <c r="EY289" s="519">
        <v>10000</v>
      </c>
      <c r="EZ289" s="519">
        <v>10000</v>
      </c>
      <c r="FA289" s="519">
        <v>10000</v>
      </c>
      <c r="FB289" s="519">
        <v>10000</v>
      </c>
      <c r="FC289" s="519">
        <v>10000</v>
      </c>
      <c r="FD289" s="519">
        <v>10000</v>
      </c>
      <c r="FE289" s="519">
        <v>10000</v>
      </c>
      <c r="FF289" s="519">
        <v>10000</v>
      </c>
      <c r="FG289" s="519">
        <v>10000</v>
      </c>
      <c r="FH289" s="519">
        <v>10000</v>
      </c>
      <c r="FI289" s="519">
        <v>10000</v>
      </c>
      <c r="FJ289" s="519">
        <v>10000</v>
      </c>
      <c r="FK289" s="519">
        <v>10000</v>
      </c>
      <c r="FL289" s="519">
        <v>10000</v>
      </c>
      <c r="FM289" s="519">
        <v>10000</v>
      </c>
      <c r="FN289" s="519">
        <v>0</v>
      </c>
      <c r="FO289" s="519">
        <v>0</v>
      </c>
      <c r="FP289" s="519">
        <v>0</v>
      </c>
      <c r="FQ289" s="519">
        <v>0</v>
      </c>
      <c r="FR289" s="519">
        <v>0</v>
      </c>
      <c r="FS289" s="519">
        <v>0</v>
      </c>
      <c r="FT289" s="519">
        <v>0</v>
      </c>
      <c r="FU289" s="519">
        <v>0</v>
      </c>
      <c r="FV289" s="519">
        <v>0</v>
      </c>
      <c r="FW289" s="519">
        <v>0</v>
      </c>
      <c r="FX289" s="519">
        <v>0</v>
      </c>
      <c r="FY289" s="519">
        <v>0</v>
      </c>
      <c r="FZ289" s="519">
        <v>0</v>
      </c>
      <c r="GA289" s="519">
        <v>0</v>
      </c>
      <c r="GB289" s="519">
        <v>0</v>
      </c>
      <c r="GC289" s="519">
        <v>0</v>
      </c>
      <c r="GD289" s="519">
        <v>0</v>
      </c>
      <c r="GE289" s="519">
        <v>0</v>
      </c>
      <c r="GF289" s="519">
        <v>0</v>
      </c>
      <c r="GG289" s="519">
        <v>0</v>
      </c>
      <c r="GH289" s="519">
        <v>0</v>
      </c>
      <c r="GI289" s="519">
        <v>0</v>
      </c>
      <c r="GJ289" s="519">
        <v>0</v>
      </c>
      <c r="GK289" s="519">
        <v>0</v>
      </c>
      <c r="GL289" s="519">
        <v>0</v>
      </c>
      <c r="GM289" s="519">
        <v>0</v>
      </c>
      <c r="GN289" s="519">
        <v>0</v>
      </c>
      <c r="GO289" s="519">
        <v>0</v>
      </c>
      <c r="GP289" s="519">
        <v>0</v>
      </c>
      <c r="GQ289" s="519">
        <v>0</v>
      </c>
      <c r="GR289" s="519">
        <v>0</v>
      </c>
      <c r="GS289" s="519">
        <v>0</v>
      </c>
      <c r="GT289" s="519">
        <v>0</v>
      </c>
      <c r="GU289" s="519">
        <v>0</v>
      </c>
      <c r="GV289" s="519">
        <v>0</v>
      </c>
      <c r="GW289" s="519">
        <v>0</v>
      </c>
      <c r="GX289" s="519">
        <v>0</v>
      </c>
      <c r="GY289" s="519">
        <v>0</v>
      </c>
      <c r="GZ289" s="519">
        <v>0</v>
      </c>
      <c r="HA289" s="519">
        <v>0</v>
      </c>
      <c r="HB289" s="519">
        <v>0</v>
      </c>
      <c r="HC289" s="519">
        <v>0</v>
      </c>
      <c r="HD289" s="519">
        <v>0</v>
      </c>
      <c r="HE289" s="519">
        <v>0</v>
      </c>
      <c r="HF289" s="519">
        <v>0</v>
      </c>
      <c r="HG289" s="519">
        <v>0</v>
      </c>
      <c r="HH289" s="519">
        <v>0</v>
      </c>
      <c r="HI289" s="519">
        <v>0</v>
      </c>
      <c r="HJ289" s="519">
        <v>0</v>
      </c>
      <c r="HK289" s="519">
        <v>0</v>
      </c>
      <c r="HL289" s="519">
        <v>0</v>
      </c>
      <c r="HM289" s="519">
        <v>0</v>
      </c>
      <c r="HN289" s="519">
        <v>0</v>
      </c>
      <c r="HO289" s="519">
        <v>0</v>
      </c>
      <c r="HP289" s="519">
        <v>0</v>
      </c>
      <c r="HQ289" s="519">
        <v>0</v>
      </c>
      <c r="HR289" s="519">
        <v>0</v>
      </c>
      <c r="HS289" s="519">
        <v>0</v>
      </c>
      <c r="HT289" s="519">
        <v>0</v>
      </c>
      <c r="HU289" s="519">
        <v>0</v>
      </c>
      <c r="HV289" s="519">
        <v>0</v>
      </c>
      <c r="HW289" s="519">
        <v>0</v>
      </c>
      <c r="HX289" s="519">
        <v>0</v>
      </c>
      <c r="HY289" s="519">
        <v>0</v>
      </c>
      <c r="HZ289" s="519">
        <v>0</v>
      </c>
      <c r="IA289" s="519">
        <v>0</v>
      </c>
      <c r="IB289" s="519">
        <v>0</v>
      </c>
      <c r="IC289" s="519">
        <v>0</v>
      </c>
      <c r="ID289" s="519">
        <v>0</v>
      </c>
      <c r="IE289" s="519">
        <v>0</v>
      </c>
      <c r="IF289" s="519">
        <v>0</v>
      </c>
      <c r="IG289" s="519">
        <v>0</v>
      </c>
      <c r="IH289" s="519">
        <v>0</v>
      </c>
      <c r="II289" s="519">
        <v>0</v>
      </c>
      <c r="IJ289" s="519">
        <v>0</v>
      </c>
      <c r="IK289" s="519">
        <v>0</v>
      </c>
    </row>
    <row r="290" spans="1:245" hidden="1">
      <c r="A290" s="337"/>
      <c r="B290" s="519" t="s">
        <v>1058</v>
      </c>
      <c r="C290" s="519"/>
      <c r="D290" s="519"/>
      <c r="E290" s="519"/>
      <c r="F290" s="519">
        <v>1</v>
      </c>
      <c r="G290" s="519"/>
      <c r="H290" s="519">
        <v>28</v>
      </c>
      <c r="I290" s="519">
        <v>8</v>
      </c>
      <c r="J290" s="519" t="str">
        <f t="shared" si="15"/>
        <v>SDN10012808</v>
      </c>
      <c r="K290" s="519">
        <v>792</v>
      </c>
      <c r="M290" s="337"/>
      <c r="N290" s="519" t="s">
        <v>1062</v>
      </c>
      <c r="O290" s="519" t="s">
        <v>1060</v>
      </c>
      <c r="P290" s="519">
        <v>2</v>
      </c>
      <c r="Q290" s="183" t="str">
        <f t="shared" si="13"/>
        <v>SDN200202</v>
      </c>
      <c r="R290" s="519">
        <v>0</v>
      </c>
      <c r="S290" s="519">
        <v>0</v>
      </c>
      <c r="T290" s="519">
        <v>0</v>
      </c>
      <c r="U290" s="519">
        <v>0</v>
      </c>
      <c r="V290" s="519">
        <v>0</v>
      </c>
      <c r="W290" s="519">
        <v>0</v>
      </c>
      <c r="X290" s="519">
        <v>0</v>
      </c>
      <c r="Y290" s="519">
        <v>0</v>
      </c>
      <c r="Z290" s="519">
        <v>0</v>
      </c>
      <c r="AA290" s="519">
        <v>0</v>
      </c>
      <c r="AB290" s="519">
        <v>0</v>
      </c>
      <c r="AC290" s="519">
        <v>0</v>
      </c>
      <c r="AD290" s="519">
        <v>0</v>
      </c>
      <c r="AE290" s="519">
        <v>0</v>
      </c>
      <c r="AF290" s="519">
        <v>0</v>
      </c>
      <c r="AG290" s="519">
        <v>0</v>
      </c>
      <c r="AH290" s="519">
        <v>0</v>
      </c>
      <c r="AI290" s="519">
        <v>0</v>
      </c>
      <c r="AJ290" s="519">
        <v>0</v>
      </c>
      <c r="AK290" s="519">
        <v>0</v>
      </c>
      <c r="AL290" s="519">
        <v>0</v>
      </c>
      <c r="AM290" s="519">
        <v>0</v>
      </c>
      <c r="AN290" s="519">
        <v>0</v>
      </c>
      <c r="AO290" s="519">
        <v>0</v>
      </c>
      <c r="AP290" s="519">
        <v>0</v>
      </c>
      <c r="AQ290" s="519">
        <v>0</v>
      </c>
      <c r="AR290" s="519">
        <v>0</v>
      </c>
      <c r="AS290" s="519">
        <v>0</v>
      </c>
      <c r="AT290" s="519">
        <v>0</v>
      </c>
      <c r="AU290" s="519">
        <v>0</v>
      </c>
      <c r="AV290" s="519">
        <v>0</v>
      </c>
      <c r="AW290" s="519">
        <v>0</v>
      </c>
      <c r="AX290" s="519">
        <v>0</v>
      </c>
      <c r="AY290" s="519">
        <v>0</v>
      </c>
      <c r="AZ290" s="519">
        <v>10000</v>
      </c>
      <c r="BA290" s="519">
        <v>0</v>
      </c>
      <c r="BB290" s="519">
        <v>0</v>
      </c>
      <c r="BC290" s="519">
        <v>0</v>
      </c>
      <c r="BD290" s="519">
        <v>0</v>
      </c>
      <c r="BE290" s="519">
        <v>0</v>
      </c>
      <c r="BF290" s="519">
        <v>0</v>
      </c>
      <c r="BG290" s="519">
        <v>0</v>
      </c>
      <c r="BH290" s="519">
        <v>0</v>
      </c>
      <c r="BI290" s="519">
        <v>0</v>
      </c>
      <c r="BJ290" s="519">
        <v>0</v>
      </c>
      <c r="BK290" s="519">
        <v>0</v>
      </c>
      <c r="BL290" s="519">
        <v>0</v>
      </c>
      <c r="BM290" s="519">
        <v>0</v>
      </c>
      <c r="BN290" s="519">
        <v>0</v>
      </c>
      <c r="BO290" s="519">
        <v>0</v>
      </c>
      <c r="BP290" s="519">
        <v>0</v>
      </c>
      <c r="BQ290" s="519">
        <v>0</v>
      </c>
      <c r="BR290" s="519">
        <v>0</v>
      </c>
      <c r="BS290" s="519">
        <v>0</v>
      </c>
      <c r="BT290" s="519">
        <v>0</v>
      </c>
      <c r="BU290" s="519">
        <v>0</v>
      </c>
      <c r="BV290" s="519">
        <v>0</v>
      </c>
      <c r="BW290" s="519">
        <v>0</v>
      </c>
      <c r="BX290" s="519">
        <v>0</v>
      </c>
      <c r="BY290" s="519">
        <v>0</v>
      </c>
      <c r="BZ290" s="519">
        <v>0</v>
      </c>
      <c r="CA290" s="519">
        <v>0</v>
      </c>
      <c r="CB290" s="519">
        <v>0</v>
      </c>
      <c r="CC290" s="519">
        <v>0</v>
      </c>
      <c r="CD290" s="519">
        <v>0</v>
      </c>
      <c r="CE290" s="519">
        <v>0</v>
      </c>
      <c r="CF290" s="519">
        <v>0</v>
      </c>
      <c r="CG290" s="519">
        <v>0</v>
      </c>
      <c r="CH290" s="519">
        <v>0</v>
      </c>
      <c r="CI290" s="519">
        <v>0</v>
      </c>
      <c r="CJ290" s="519">
        <v>0</v>
      </c>
      <c r="CK290" s="519">
        <v>0</v>
      </c>
      <c r="CL290" s="519">
        <v>0</v>
      </c>
      <c r="CM290" s="519">
        <v>0</v>
      </c>
      <c r="CN290" s="519">
        <v>0</v>
      </c>
      <c r="CO290" s="519">
        <v>0</v>
      </c>
      <c r="CP290" s="519">
        <v>0</v>
      </c>
      <c r="CQ290" s="519">
        <v>0</v>
      </c>
      <c r="CR290" s="519">
        <v>0</v>
      </c>
      <c r="CS290" s="519">
        <v>0</v>
      </c>
      <c r="CT290" s="519">
        <v>0</v>
      </c>
      <c r="CU290" s="519">
        <v>0</v>
      </c>
      <c r="CV290" s="519">
        <v>0</v>
      </c>
      <c r="CW290" s="519">
        <v>0</v>
      </c>
      <c r="CX290" s="519">
        <v>0</v>
      </c>
      <c r="CY290" s="519">
        <v>0</v>
      </c>
      <c r="CZ290" s="519">
        <v>0</v>
      </c>
      <c r="DA290" s="519">
        <v>0</v>
      </c>
      <c r="DB290" s="519">
        <v>0</v>
      </c>
      <c r="DC290" s="519">
        <v>0</v>
      </c>
      <c r="DD290" s="519">
        <v>0</v>
      </c>
      <c r="DE290" s="519">
        <v>0</v>
      </c>
      <c r="DF290" s="519">
        <v>0</v>
      </c>
      <c r="DG290" s="519">
        <v>0</v>
      </c>
      <c r="DH290" s="519">
        <v>0</v>
      </c>
      <c r="DI290" s="519">
        <v>0</v>
      </c>
      <c r="DJ290" s="519">
        <v>0</v>
      </c>
      <c r="DK290" s="519">
        <v>0</v>
      </c>
      <c r="DL290" s="519">
        <v>0</v>
      </c>
      <c r="DM290" s="519">
        <v>0</v>
      </c>
      <c r="DN290" s="519">
        <v>0</v>
      </c>
      <c r="DO290" s="519">
        <v>0</v>
      </c>
      <c r="DP290" s="519">
        <v>0</v>
      </c>
      <c r="DQ290" s="519">
        <v>0</v>
      </c>
      <c r="DR290" s="519">
        <v>0</v>
      </c>
      <c r="DS290" s="519">
        <v>0</v>
      </c>
      <c r="DT290" s="519">
        <v>0</v>
      </c>
      <c r="DU290" s="519">
        <v>0</v>
      </c>
      <c r="DV290" s="519">
        <v>0</v>
      </c>
      <c r="DW290" s="519">
        <v>0</v>
      </c>
      <c r="DX290" s="519">
        <v>0</v>
      </c>
      <c r="DY290" s="131"/>
      <c r="DZ290" s="337"/>
      <c r="EA290" s="519" t="s">
        <v>1062</v>
      </c>
      <c r="EB290" s="519" t="s">
        <v>1060</v>
      </c>
      <c r="EC290" s="519">
        <v>2</v>
      </c>
      <c r="ED290" s="521" t="str">
        <f t="shared" si="14"/>
        <v>SDN200202</v>
      </c>
      <c r="EE290" s="519">
        <v>10000</v>
      </c>
      <c r="EF290" s="519">
        <v>10000</v>
      </c>
      <c r="EG290" s="519">
        <v>10000</v>
      </c>
      <c r="EH290" s="519">
        <v>10000</v>
      </c>
      <c r="EI290" s="519">
        <v>10000</v>
      </c>
      <c r="EJ290" s="519">
        <v>10000</v>
      </c>
      <c r="EK290" s="519">
        <v>10000</v>
      </c>
      <c r="EL290" s="519">
        <v>10000</v>
      </c>
      <c r="EM290" s="519">
        <v>10000</v>
      </c>
      <c r="EN290" s="519">
        <v>10000</v>
      </c>
      <c r="EO290" s="519">
        <v>10000</v>
      </c>
      <c r="EP290" s="519">
        <v>10000</v>
      </c>
      <c r="EQ290" s="519">
        <v>10000</v>
      </c>
      <c r="ER290" s="519">
        <v>10000</v>
      </c>
      <c r="ES290" s="519">
        <v>10000</v>
      </c>
      <c r="ET290" s="519">
        <v>10000</v>
      </c>
      <c r="EU290" s="519">
        <v>10000</v>
      </c>
      <c r="EV290" s="519">
        <v>10000</v>
      </c>
      <c r="EW290" s="519">
        <v>10000</v>
      </c>
      <c r="EX290" s="519">
        <v>10000</v>
      </c>
      <c r="EY290" s="519">
        <v>10000</v>
      </c>
      <c r="EZ290" s="519">
        <v>10000</v>
      </c>
      <c r="FA290" s="519">
        <v>10000</v>
      </c>
      <c r="FB290" s="519">
        <v>10000</v>
      </c>
      <c r="FC290" s="519">
        <v>10000</v>
      </c>
      <c r="FD290" s="519">
        <v>10000</v>
      </c>
      <c r="FE290" s="519">
        <v>10000</v>
      </c>
      <c r="FF290" s="519">
        <v>10000</v>
      </c>
      <c r="FG290" s="519">
        <v>10000</v>
      </c>
      <c r="FH290" s="519">
        <v>10000</v>
      </c>
      <c r="FI290" s="519">
        <v>10000</v>
      </c>
      <c r="FJ290" s="519">
        <v>10000</v>
      </c>
      <c r="FK290" s="519">
        <v>10000</v>
      </c>
      <c r="FL290" s="519">
        <v>10000</v>
      </c>
      <c r="FM290" s="519">
        <v>10000</v>
      </c>
      <c r="FN290" s="519">
        <v>0</v>
      </c>
      <c r="FO290" s="519">
        <v>0</v>
      </c>
      <c r="FP290" s="519">
        <v>0</v>
      </c>
      <c r="FQ290" s="519">
        <v>0</v>
      </c>
      <c r="FR290" s="519">
        <v>0</v>
      </c>
      <c r="FS290" s="519">
        <v>0</v>
      </c>
      <c r="FT290" s="519">
        <v>0</v>
      </c>
      <c r="FU290" s="519">
        <v>0</v>
      </c>
      <c r="FV290" s="519">
        <v>0</v>
      </c>
      <c r="FW290" s="519">
        <v>0</v>
      </c>
      <c r="FX290" s="519">
        <v>0</v>
      </c>
      <c r="FY290" s="519">
        <v>0</v>
      </c>
      <c r="FZ290" s="519">
        <v>0</v>
      </c>
      <c r="GA290" s="519">
        <v>0</v>
      </c>
      <c r="GB290" s="519">
        <v>0</v>
      </c>
      <c r="GC290" s="519">
        <v>0</v>
      </c>
      <c r="GD290" s="519">
        <v>0</v>
      </c>
      <c r="GE290" s="519">
        <v>0</v>
      </c>
      <c r="GF290" s="519">
        <v>0</v>
      </c>
      <c r="GG290" s="519">
        <v>0</v>
      </c>
      <c r="GH290" s="519">
        <v>0</v>
      </c>
      <c r="GI290" s="519">
        <v>0</v>
      </c>
      <c r="GJ290" s="519">
        <v>0</v>
      </c>
      <c r="GK290" s="519">
        <v>0</v>
      </c>
      <c r="GL290" s="519">
        <v>0</v>
      </c>
      <c r="GM290" s="519">
        <v>0</v>
      </c>
      <c r="GN290" s="519">
        <v>0</v>
      </c>
      <c r="GO290" s="519">
        <v>0</v>
      </c>
      <c r="GP290" s="519">
        <v>0</v>
      </c>
      <c r="GQ290" s="519">
        <v>0</v>
      </c>
      <c r="GR290" s="519">
        <v>0</v>
      </c>
      <c r="GS290" s="519">
        <v>0</v>
      </c>
      <c r="GT290" s="519">
        <v>0</v>
      </c>
      <c r="GU290" s="519">
        <v>0</v>
      </c>
      <c r="GV290" s="519">
        <v>0</v>
      </c>
      <c r="GW290" s="519">
        <v>0</v>
      </c>
      <c r="GX290" s="519">
        <v>0</v>
      </c>
      <c r="GY290" s="519">
        <v>0</v>
      </c>
      <c r="GZ290" s="519">
        <v>0</v>
      </c>
      <c r="HA290" s="519">
        <v>0</v>
      </c>
      <c r="HB290" s="519">
        <v>0</v>
      </c>
      <c r="HC290" s="519">
        <v>0</v>
      </c>
      <c r="HD290" s="519">
        <v>0</v>
      </c>
      <c r="HE290" s="519">
        <v>0</v>
      </c>
      <c r="HF290" s="519">
        <v>0</v>
      </c>
      <c r="HG290" s="519">
        <v>0</v>
      </c>
      <c r="HH290" s="519">
        <v>0</v>
      </c>
      <c r="HI290" s="519">
        <v>0</v>
      </c>
      <c r="HJ290" s="519">
        <v>0</v>
      </c>
      <c r="HK290" s="519">
        <v>0</v>
      </c>
      <c r="HL290" s="519">
        <v>0</v>
      </c>
      <c r="HM290" s="519">
        <v>0</v>
      </c>
      <c r="HN290" s="519">
        <v>0</v>
      </c>
      <c r="HO290" s="519">
        <v>0</v>
      </c>
      <c r="HP290" s="519">
        <v>0</v>
      </c>
      <c r="HQ290" s="519">
        <v>0</v>
      </c>
      <c r="HR290" s="519">
        <v>0</v>
      </c>
      <c r="HS290" s="519">
        <v>0</v>
      </c>
      <c r="HT290" s="519">
        <v>0</v>
      </c>
      <c r="HU290" s="519">
        <v>0</v>
      </c>
      <c r="HV290" s="519">
        <v>0</v>
      </c>
      <c r="HW290" s="519">
        <v>0</v>
      </c>
      <c r="HX290" s="519">
        <v>0</v>
      </c>
      <c r="HY290" s="519">
        <v>0</v>
      </c>
      <c r="HZ290" s="519">
        <v>0</v>
      </c>
      <c r="IA290" s="519">
        <v>0</v>
      </c>
      <c r="IB290" s="519">
        <v>0</v>
      </c>
      <c r="IC290" s="519">
        <v>0</v>
      </c>
      <c r="ID290" s="519">
        <v>0</v>
      </c>
      <c r="IE290" s="519">
        <v>0</v>
      </c>
      <c r="IF290" s="519">
        <v>0</v>
      </c>
      <c r="IG290" s="519">
        <v>0</v>
      </c>
      <c r="IH290" s="519">
        <v>0</v>
      </c>
      <c r="II290" s="519">
        <v>0</v>
      </c>
      <c r="IJ290" s="519">
        <v>0</v>
      </c>
      <c r="IK290" s="519">
        <v>0</v>
      </c>
    </row>
    <row r="291" spans="1:245" hidden="1">
      <c r="A291" s="337"/>
      <c r="B291" s="519" t="s">
        <v>1058</v>
      </c>
      <c r="C291" s="519"/>
      <c r="D291" s="519"/>
      <c r="E291" s="519"/>
      <c r="F291" s="519">
        <v>1</v>
      </c>
      <c r="G291" s="519"/>
      <c r="H291" s="519">
        <v>28</v>
      </c>
      <c r="I291" s="519">
        <v>9</v>
      </c>
      <c r="J291" s="519" t="str">
        <f t="shared" si="15"/>
        <v>SDN10012809</v>
      </c>
      <c r="K291" s="519">
        <v>792</v>
      </c>
      <c r="M291" s="337"/>
      <c r="N291" s="519" t="s">
        <v>1062</v>
      </c>
      <c r="O291" s="519" t="s">
        <v>1060</v>
      </c>
      <c r="P291" s="519">
        <v>3</v>
      </c>
      <c r="Q291" s="183" t="str">
        <f t="shared" si="13"/>
        <v>SDN200203</v>
      </c>
      <c r="R291" s="519">
        <v>0</v>
      </c>
      <c r="S291" s="519">
        <v>0</v>
      </c>
      <c r="T291" s="519">
        <v>0</v>
      </c>
      <c r="U291" s="519">
        <v>0</v>
      </c>
      <c r="V291" s="519">
        <v>0</v>
      </c>
      <c r="W291" s="519">
        <v>0</v>
      </c>
      <c r="X291" s="519">
        <v>0</v>
      </c>
      <c r="Y291" s="519">
        <v>0</v>
      </c>
      <c r="Z291" s="519">
        <v>0</v>
      </c>
      <c r="AA291" s="519">
        <v>0</v>
      </c>
      <c r="AB291" s="519">
        <v>0</v>
      </c>
      <c r="AC291" s="519">
        <v>0</v>
      </c>
      <c r="AD291" s="519">
        <v>0</v>
      </c>
      <c r="AE291" s="519">
        <v>0</v>
      </c>
      <c r="AF291" s="519">
        <v>0</v>
      </c>
      <c r="AG291" s="519">
        <v>0</v>
      </c>
      <c r="AH291" s="519">
        <v>0</v>
      </c>
      <c r="AI291" s="519">
        <v>0</v>
      </c>
      <c r="AJ291" s="519">
        <v>0</v>
      </c>
      <c r="AK291" s="519">
        <v>0</v>
      </c>
      <c r="AL291" s="519">
        <v>0</v>
      </c>
      <c r="AM291" s="519">
        <v>0</v>
      </c>
      <c r="AN291" s="519">
        <v>0</v>
      </c>
      <c r="AO291" s="519">
        <v>0</v>
      </c>
      <c r="AP291" s="519">
        <v>0</v>
      </c>
      <c r="AQ291" s="519">
        <v>0</v>
      </c>
      <c r="AR291" s="519">
        <v>0</v>
      </c>
      <c r="AS291" s="519">
        <v>0</v>
      </c>
      <c r="AT291" s="519">
        <v>0</v>
      </c>
      <c r="AU291" s="519">
        <v>0</v>
      </c>
      <c r="AV291" s="519">
        <v>0</v>
      </c>
      <c r="AW291" s="519">
        <v>0</v>
      </c>
      <c r="AX291" s="519">
        <v>0</v>
      </c>
      <c r="AY291" s="519">
        <v>0</v>
      </c>
      <c r="AZ291" s="519">
        <v>10000</v>
      </c>
      <c r="BA291" s="519">
        <v>0</v>
      </c>
      <c r="BB291" s="519">
        <v>0</v>
      </c>
      <c r="BC291" s="519">
        <v>0</v>
      </c>
      <c r="BD291" s="519">
        <v>0</v>
      </c>
      <c r="BE291" s="519">
        <v>0</v>
      </c>
      <c r="BF291" s="519">
        <v>0</v>
      </c>
      <c r="BG291" s="519">
        <v>0</v>
      </c>
      <c r="BH291" s="519">
        <v>0</v>
      </c>
      <c r="BI291" s="519">
        <v>0</v>
      </c>
      <c r="BJ291" s="519">
        <v>0</v>
      </c>
      <c r="BK291" s="519">
        <v>0</v>
      </c>
      <c r="BL291" s="519">
        <v>0</v>
      </c>
      <c r="BM291" s="519">
        <v>0</v>
      </c>
      <c r="BN291" s="519">
        <v>0</v>
      </c>
      <c r="BO291" s="519">
        <v>0</v>
      </c>
      <c r="BP291" s="519">
        <v>0</v>
      </c>
      <c r="BQ291" s="519">
        <v>0</v>
      </c>
      <c r="BR291" s="519">
        <v>0</v>
      </c>
      <c r="BS291" s="519">
        <v>0</v>
      </c>
      <c r="BT291" s="519">
        <v>0</v>
      </c>
      <c r="BU291" s="519">
        <v>0</v>
      </c>
      <c r="BV291" s="519">
        <v>0</v>
      </c>
      <c r="BW291" s="519">
        <v>0</v>
      </c>
      <c r="BX291" s="519">
        <v>0</v>
      </c>
      <c r="BY291" s="519">
        <v>0</v>
      </c>
      <c r="BZ291" s="519">
        <v>0</v>
      </c>
      <c r="CA291" s="519">
        <v>0</v>
      </c>
      <c r="CB291" s="519">
        <v>0</v>
      </c>
      <c r="CC291" s="519">
        <v>0</v>
      </c>
      <c r="CD291" s="519">
        <v>0</v>
      </c>
      <c r="CE291" s="519">
        <v>0</v>
      </c>
      <c r="CF291" s="519">
        <v>0</v>
      </c>
      <c r="CG291" s="519">
        <v>0</v>
      </c>
      <c r="CH291" s="519">
        <v>0</v>
      </c>
      <c r="CI291" s="519">
        <v>0</v>
      </c>
      <c r="CJ291" s="519">
        <v>0</v>
      </c>
      <c r="CK291" s="519">
        <v>0</v>
      </c>
      <c r="CL291" s="519">
        <v>0</v>
      </c>
      <c r="CM291" s="519">
        <v>0</v>
      </c>
      <c r="CN291" s="519">
        <v>0</v>
      </c>
      <c r="CO291" s="519">
        <v>0</v>
      </c>
      <c r="CP291" s="519">
        <v>0</v>
      </c>
      <c r="CQ291" s="519">
        <v>0</v>
      </c>
      <c r="CR291" s="519">
        <v>0</v>
      </c>
      <c r="CS291" s="519">
        <v>0</v>
      </c>
      <c r="CT291" s="519">
        <v>0</v>
      </c>
      <c r="CU291" s="519">
        <v>0</v>
      </c>
      <c r="CV291" s="519">
        <v>0</v>
      </c>
      <c r="CW291" s="519">
        <v>0</v>
      </c>
      <c r="CX291" s="519">
        <v>0</v>
      </c>
      <c r="CY291" s="519">
        <v>0</v>
      </c>
      <c r="CZ291" s="519">
        <v>0</v>
      </c>
      <c r="DA291" s="519">
        <v>0</v>
      </c>
      <c r="DB291" s="519">
        <v>0</v>
      </c>
      <c r="DC291" s="519">
        <v>0</v>
      </c>
      <c r="DD291" s="519">
        <v>0</v>
      </c>
      <c r="DE291" s="519">
        <v>0</v>
      </c>
      <c r="DF291" s="519">
        <v>0</v>
      </c>
      <c r="DG291" s="519">
        <v>0</v>
      </c>
      <c r="DH291" s="519">
        <v>0</v>
      </c>
      <c r="DI291" s="519">
        <v>0</v>
      </c>
      <c r="DJ291" s="519">
        <v>0</v>
      </c>
      <c r="DK291" s="519">
        <v>0</v>
      </c>
      <c r="DL291" s="519">
        <v>0</v>
      </c>
      <c r="DM291" s="519">
        <v>0</v>
      </c>
      <c r="DN291" s="519">
        <v>0</v>
      </c>
      <c r="DO291" s="519">
        <v>0</v>
      </c>
      <c r="DP291" s="519">
        <v>0</v>
      </c>
      <c r="DQ291" s="519">
        <v>0</v>
      </c>
      <c r="DR291" s="519">
        <v>0</v>
      </c>
      <c r="DS291" s="519">
        <v>0</v>
      </c>
      <c r="DT291" s="519">
        <v>0</v>
      </c>
      <c r="DU291" s="519">
        <v>0</v>
      </c>
      <c r="DV291" s="519">
        <v>0</v>
      </c>
      <c r="DW291" s="519">
        <v>0</v>
      </c>
      <c r="DX291" s="519">
        <v>0</v>
      </c>
      <c r="DY291" s="131"/>
      <c r="DZ291" s="337"/>
      <c r="EA291" s="519" t="s">
        <v>1062</v>
      </c>
      <c r="EB291" s="519" t="s">
        <v>1060</v>
      </c>
      <c r="EC291" s="519">
        <v>3</v>
      </c>
      <c r="ED291" s="521" t="str">
        <f t="shared" si="14"/>
        <v>SDN200203</v>
      </c>
      <c r="EE291" s="519">
        <v>10000</v>
      </c>
      <c r="EF291" s="519">
        <v>10000</v>
      </c>
      <c r="EG291" s="519">
        <v>10000</v>
      </c>
      <c r="EH291" s="519">
        <v>10000</v>
      </c>
      <c r="EI291" s="519">
        <v>10000</v>
      </c>
      <c r="EJ291" s="519">
        <v>10000</v>
      </c>
      <c r="EK291" s="519">
        <v>10000</v>
      </c>
      <c r="EL291" s="519">
        <v>10000</v>
      </c>
      <c r="EM291" s="519">
        <v>10000</v>
      </c>
      <c r="EN291" s="519">
        <v>10000</v>
      </c>
      <c r="EO291" s="519">
        <v>10000</v>
      </c>
      <c r="EP291" s="519">
        <v>10000</v>
      </c>
      <c r="EQ291" s="519">
        <v>10000</v>
      </c>
      <c r="ER291" s="519">
        <v>10000</v>
      </c>
      <c r="ES291" s="519">
        <v>10000</v>
      </c>
      <c r="ET291" s="519">
        <v>10000</v>
      </c>
      <c r="EU291" s="519">
        <v>10000</v>
      </c>
      <c r="EV291" s="519">
        <v>10000</v>
      </c>
      <c r="EW291" s="519">
        <v>10000</v>
      </c>
      <c r="EX291" s="519">
        <v>10000</v>
      </c>
      <c r="EY291" s="519">
        <v>10000</v>
      </c>
      <c r="EZ291" s="519">
        <v>10000</v>
      </c>
      <c r="FA291" s="519">
        <v>10000</v>
      </c>
      <c r="FB291" s="519">
        <v>10000</v>
      </c>
      <c r="FC291" s="519">
        <v>10000</v>
      </c>
      <c r="FD291" s="519">
        <v>10000</v>
      </c>
      <c r="FE291" s="519">
        <v>10000</v>
      </c>
      <c r="FF291" s="519">
        <v>10000</v>
      </c>
      <c r="FG291" s="519">
        <v>10000</v>
      </c>
      <c r="FH291" s="519">
        <v>10000</v>
      </c>
      <c r="FI291" s="519">
        <v>10000</v>
      </c>
      <c r="FJ291" s="519">
        <v>10000</v>
      </c>
      <c r="FK291" s="519">
        <v>10000</v>
      </c>
      <c r="FL291" s="519">
        <v>10000</v>
      </c>
      <c r="FM291" s="519">
        <v>10000</v>
      </c>
      <c r="FN291" s="519">
        <v>0</v>
      </c>
      <c r="FO291" s="519">
        <v>0</v>
      </c>
      <c r="FP291" s="519">
        <v>0</v>
      </c>
      <c r="FQ291" s="519">
        <v>0</v>
      </c>
      <c r="FR291" s="519">
        <v>0</v>
      </c>
      <c r="FS291" s="519">
        <v>0</v>
      </c>
      <c r="FT291" s="519">
        <v>0</v>
      </c>
      <c r="FU291" s="519">
        <v>0</v>
      </c>
      <c r="FV291" s="519">
        <v>0</v>
      </c>
      <c r="FW291" s="519">
        <v>0</v>
      </c>
      <c r="FX291" s="519">
        <v>0</v>
      </c>
      <c r="FY291" s="519">
        <v>0</v>
      </c>
      <c r="FZ291" s="519">
        <v>0</v>
      </c>
      <c r="GA291" s="519">
        <v>0</v>
      </c>
      <c r="GB291" s="519">
        <v>0</v>
      </c>
      <c r="GC291" s="519">
        <v>0</v>
      </c>
      <c r="GD291" s="519">
        <v>0</v>
      </c>
      <c r="GE291" s="519">
        <v>0</v>
      </c>
      <c r="GF291" s="519">
        <v>0</v>
      </c>
      <c r="GG291" s="519">
        <v>0</v>
      </c>
      <c r="GH291" s="519">
        <v>0</v>
      </c>
      <c r="GI291" s="519">
        <v>0</v>
      </c>
      <c r="GJ291" s="519">
        <v>0</v>
      </c>
      <c r="GK291" s="519">
        <v>0</v>
      </c>
      <c r="GL291" s="519">
        <v>0</v>
      </c>
      <c r="GM291" s="519">
        <v>0</v>
      </c>
      <c r="GN291" s="519">
        <v>0</v>
      </c>
      <c r="GO291" s="519">
        <v>0</v>
      </c>
      <c r="GP291" s="519">
        <v>0</v>
      </c>
      <c r="GQ291" s="519">
        <v>0</v>
      </c>
      <c r="GR291" s="519">
        <v>0</v>
      </c>
      <c r="GS291" s="519">
        <v>0</v>
      </c>
      <c r="GT291" s="519">
        <v>0</v>
      </c>
      <c r="GU291" s="519">
        <v>0</v>
      </c>
      <c r="GV291" s="519">
        <v>0</v>
      </c>
      <c r="GW291" s="519">
        <v>0</v>
      </c>
      <c r="GX291" s="519">
        <v>0</v>
      </c>
      <c r="GY291" s="519">
        <v>0</v>
      </c>
      <c r="GZ291" s="519">
        <v>0</v>
      </c>
      <c r="HA291" s="519">
        <v>0</v>
      </c>
      <c r="HB291" s="519">
        <v>0</v>
      </c>
      <c r="HC291" s="519">
        <v>0</v>
      </c>
      <c r="HD291" s="519">
        <v>0</v>
      </c>
      <c r="HE291" s="519">
        <v>0</v>
      </c>
      <c r="HF291" s="519">
        <v>0</v>
      </c>
      <c r="HG291" s="519">
        <v>0</v>
      </c>
      <c r="HH291" s="519">
        <v>0</v>
      </c>
      <c r="HI291" s="519">
        <v>0</v>
      </c>
      <c r="HJ291" s="519">
        <v>0</v>
      </c>
      <c r="HK291" s="519">
        <v>0</v>
      </c>
      <c r="HL291" s="519">
        <v>0</v>
      </c>
      <c r="HM291" s="519">
        <v>0</v>
      </c>
      <c r="HN291" s="519">
        <v>0</v>
      </c>
      <c r="HO291" s="519">
        <v>0</v>
      </c>
      <c r="HP291" s="519">
        <v>0</v>
      </c>
      <c r="HQ291" s="519">
        <v>0</v>
      </c>
      <c r="HR291" s="519">
        <v>0</v>
      </c>
      <c r="HS291" s="519">
        <v>0</v>
      </c>
      <c r="HT291" s="519">
        <v>0</v>
      </c>
      <c r="HU291" s="519">
        <v>0</v>
      </c>
      <c r="HV291" s="519">
        <v>0</v>
      </c>
      <c r="HW291" s="519">
        <v>0</v>
      </c>
      <c r="HX291" s="519">
        <v>0</v>
      </c>
      <c r="HY291" s="519">
        <v>0</v>
      </c>
      <c r="HZ291" s="519">
        <v>0</v>
      </c>
      <c r="IA291" s="519">
        <v>0</v>
      </c>
      <c r="IB291" s="519">
        <v>0</v>
      </c>
      <c r="IC291" s="519">
        <v>0</v>
      </c>
      <c r="ID291" s="519">
        <v>0</v>
      </c>
      <c r="IE291" s="519">
        <v>0</v>
      </c>
      <c r="IF291" s="519">
        <v>0</v>
      </c>
      <c r="IG291" s="519">
        <v>0</v>
      </c>
      <c r="IH291" s="519">
        <v>0</v>
      </c>
      <c r="II291" s="519">
        <v>0</v>
      </c>
      <c r="IJ291" s="519">
        <v>0</v>
      </c>
      <c r="IK291" s="519">
        <v>0</v>
      </c>
    </row>
    <row r="292" spans="1:245" hidden="1">
      <c r="A292" s="337"/>
      <c r="B292" s="519" t="s">
        <v>1058</v>
      </c>
      <c r="C292" s="519"/>
      <c r="D292" s="519"/>
      <c r="E292" s="519"/>
      <c r="F292" s="519">
        <v>1</v>
      </c>
      <c r="G292" s="519"/>
      <c r="H292" s="519">
        <v>28</v>
      </c>
      <c r="I292" s="519">
        <v>10</v>
      </c>
      <c r="J292" s="519" t="str">
        <f t="shared" si="15"/>
        <v>SDN10012810</v>
      </c>
      <c r="K292" s="519">
        <v>792</v>
      </c>
      <c r="M292" s="337"/>
      <c r="N292" s="519" t="s">
        <v>1062</v>
      </c>
      <c r="O292" s="519" t="s">
        <v>1060</v>
      </c>
      <c r="P292" s="519">
        <v>4</v>
      </c>
      <c r="Q292" s="183" t="str">
        <f t="shared" si="13"/>
        <v>SDN200204</v>
      </c>
      <c r="R292" s="519">
        <v>0</v>
      </c>
      <c r="S292" s="519">
        <v>0</v>
      </c>
      <c r="T292" s="519">
        <v>0</v>
      </c>
      <c r="U292" s="519">
        <v>0</v>
      </c>
      <c r="V292" s="519">
        <v>0</v>
      </c>
      <c r="W292" s="519">
        <v>0</v>
      </c>
      <c r="X292" s="519">
        <v>0</v>
      </c>
      <c r="Y292" s="519">
        <v>0</v>
      </c>
      <c r="Z292" s="519">
        <v>0</v>
      </c>
      <c r="AA292" s="519">
        <v>0</v>
      </c>
      <c r="AB292" s="519">
        <v>0</v>
      </c>
      <c r="AC292" s="519">
        <v>0</v>
      </c>
      <c r="AD292" s="519">
        <v>0</v>
      </c>
      <c r="AE292" s="519">
        <v>0</v>
      </c>
      <c r="AF292" s="519">
        <v>0</v>
      </c>
      <c r="AG292" s="519">
        <v>0</v>
      </c>
      <c r="AH292" s="519">
        <v>0</v>
      </c>
      <c r="AI292" s="519">
        <v>0</v>
      </c>
      <c r="AJ292" s="519">
        <v>0</v>
      </c>
      <c r="AK292" s="519">
        <v>0</v>
      </c>
      <c r="AL292" s="519">
        <v>0</v>
      </c>
      <c r="AM292" s="519">
        <v>0</v>
      </c>
      <c r="AN292" s="519">
        <v>0</v>
      </c>
      <c r="AO292" s="519">
        <v>0</v>
      </c>
      <c r="AP292" s="519">
        <v>0</v>
      </c>
      <c r="AQ292" s="519">
        <v>0</v>
      </c>
      <c r="AR292" s="519">
        <v>0</v>
      </c>
      <c r="AS292" s="519">
        <v>0</v>
      </c>
      <c r="AT292" s="519">
        <v>0</v>
      </c>
      <c r="AU292" s="519">
        <v>0</v>
      </c>
      <c r="AV292" s="519">
        <v>0</v>
      </c>
      <c r="AW292" s="519">
        <v>0</v>
      </c>
      <c r="AX292" s="519">
        <v>0</v>
      </c>
      <c r="AY292" s="519">
        <v>0</v>
      </c>
      <c r="AZ292" s="519">
        <v>10000</v>
      </c>
      <c r="BA292" s="519">
        <v>0</v>
      </c>
      <c r="BB292" s="519">
        <v>0</v>
      </c>
      <c r="BC292" s="519">
        <v>0</v>
      </c>
      <c r="BD292" s="519">
        <v>0</v>
      </c>
      <c r="BE292" s="519">
        <v>0</v>
      </c>
      <c r="BF292" s="519">
        <v>0</v>
      </c>
      <c r="BG292" s="519">
        <v>0</v>
      </c>
      <c r="BH292" s="519">
        <v>0</v>
      </c>
      <c r="BI292" s="519">
        <v>0</v>
      </c>
      <c r="BJ292" s="519">
        <v>0</v>
      </c>
      <c r="BK292" s="519">
        <v>0</v>
      </c>
      <c r="BL292" s="519">
        <v>0</v>
      </c>
      <c r="BM292" s="519">
        <v>0</v>
      </c>
      <c r="BN292" s="519">
        <v>0</v>
      </c>
      <c r="BO292" s="519">
        <v>0</v>
      </c>
      <c r="BP292" s="519">
        <v>0</v>
      </c>
      <c r="BQ292" s="519">
        <v>0</v>
      </c>
      <c r="BR292" s="519">
        <v>0</v>
      </c>
      <c r="BS292" s="519">
        <v>0</v>
      </c>
      <c r="BT292" s="519">
        <v>0</v>
      </c>
      <c r="BU292" s="519">
        <v>0</v>
      </c>
      <c r="BV292" s="519">
        <v>0</v>
      </c>
      <c r="BW292" s="519">
        <v>0</v>
      </c>
      <c r="BX292" s="519">
        <v>0</v>
      </c>
      <c r="BY292" s="519">
        <v>0</v>
      </c>
      <c r="BZ292" s="519">
        <v>0</v>
      </c>
      <c r="CA292" s="519">
        <v>0</v>
      </c>
      <c r="CB292" s="519">
        <v>0</v>
      </c>
      <c r="CC292" s="519">
        <v>0</v>
      </c>
      <c r="CD292" s="519">
        <v>0</v>
      </c>
      <c r="CE292" s="519">
        <v>0</v>
      </c>
      <c r="CF292" s="519">
        <v>0</v>
      </c>
      <c r="CG292" s="519">
        <v>0</v>
      </c>
      <c r="CH292" s="519">
        <v>0</v>
      </c>
      <c r="CI292" s="519">
        <v>0</v>
      </c>
      <c r="CJ292" s="519">
        <v>0</v>
      </c>
      <c r="CK292" s="519">
        <v>0</v>
      </c>
      <c r="CL292" s="519">
        <v>0</v>
      </c>
      <c r="CM292" s="519">
        <v>0</v>
      </c>
      <c r="CN292" s="519">
        <v>0</v>
      </c>
      <c r="CO292" s="519">
        <v>0</v>
      </c>
      <c r="CP292" s="519">
        <v>0</v>
      </c>
      <c r="CQ292" s="519">
        <v>0</v>
      </c>
      <c r="CR292" s="519">
        <v>0</v>
      </c>
      <c r="CS292" s="519">
        <v>0</v>
      </c>
      <c r="CT292" s="519">
        <v>0</v>
      </c>
      <c r="CU292" s="519">
        <v>0</v>
      </c>
      <c r="CV292" s="519">
        <v>0</v>
      </c>
      <c r="CW292" s="519">
        <v>0</v>
      </c>
      <c r="CX292" s="519">
        <v>0</v>
      </c>
      <c r="CY292" s="519">
        <v>0</v>
      </c>
      <c r="CZ292" s="519">
        <v>0</v>
      </c>
      <c r="DA292" s="519">
        <v>0</v>
      </c>
      <c r="DB292" s="519">
        <v>0</v>
      </c>
      <c r="DC292" s="519">
        <v>0</v>
      </c>
      <c r="DD292" s="519">
        <v>0</v>
      </c>
      <c r="DE292" s="519">
        <v>0</v>
      </c>
      <c r="DF292" s="519">
        <v>0</v>
      </c>
      <c r="DG292" s="519">
        <v>0</v>
      </c>
      <c r="DH292" s="519">
        <v>0</v>
      </c>
      <c r="DI292" s="519">
        <v>0</v>
      </c>
      <c r="DJ292" s="519">
        <v>0</v>
      </c>
      <c r="DK292" s="519">
        <v>0</v>
      </c>
      <c r="DL292" s="519">
        <v>0</v>
      </c>
      <c r="DM292" s="519">
        <v>0</v>
      </c>
      <c r="DN292" s="519">
        <v>0</v>
      </c>
      <c r="DO292" s="519">
        <v>0</v>
      </c>
      <c r="DP292" s="519">
        <v>0</v>
      </c>
      <c r="DQ292" s="519">
        <v>0</v>
      </c>
      <c r="DR292" s="519">
        <v>0</v>
      </c>
      <c r="DS292" s="519">
        <v>0</v>
      </c>
      <c r="DT292" s="519">
        <v>0</v>
      </c>
      <c r="DU292" s="519">
        <v>0</v>
      </c>
      <c r="DV292" s="519">
        <v>0</v>
      </c>
      <c r="DW292" s="519">
        <v>0</v>
      </c>
      <c r="DX292" s="519">
        <v>0</v>
      </c>
      <c r="DY292" s="131"/>
      <c r="DZ292" s="337"/>
      <c r="EA292" s="519" t="s">
        <v>1062</v>
      </c>
      <c r="EB292" s="519" t="s">
        <v>1060</v>
      </c>
      <c r="EC292" s="519">
        <v>4</v>
      </c>
      <c r="ED292" s="521" t="str">
        <f t="shared" si="14"/>
        <v>SDN200204</v>
      </c>
      <c r="EE292" s="519">
        <v>10000</v>
      </c>
      <c r="EF292" s="519">
        <v>10000</v>
      </c>
      <c r="EG292" s="519">
        <v>10000</v>
      </c>
      <c r="EH292" s="519">
        <v>10000</v>
      </c>
      <c r="EI292" s="519">
        <v>10000</v>
      </c>
      <c r="EJ292" s="519">
        <v>10000</v>
      </c>
      <c r="EK292" s="519">
        <v>10000</v>
      </c>
      <c r="EL292" s="519">
        <v>10000</v>
      </c>
      <c r="EM292" s="519">
        <v>10000</v>
      </c>
      <c r="EN292" s="519">
        <v>10000</v>
      </c>
      <c r="EO292" s="519">
        <v>10000</v>
      </c>
      <c r="EP292" s="519">
        <v>10000</v>
      </c>
      <c r="EQ292" s="519">
        <v>10000</v>
      </c>
      <c r="ER292" s="519">
        <v>10000</v>
      </c>
      <c r="ES292" s="519">
        <v>10000</v>
      </c>
      <c r="ET292" s="519">
        <v>10000</v>
      </c>
      <c r="EU292" s="519">
        <v>10000</v>
      </c>
      <c r="EV292" s="519">
        <v>10000</v>
      </c>
      <c r="EW292" s="519">
        <v>10000</v>
      </c>
      <c r="EX292" s="519">
        <v>10000</v>
      </c>
      <c r="EY292" s="519">
        <v>10000</v>
      </c>
      <c r="EZ292" s="519">
        <v>10000</v>
      </c>
      <c r="FA292" s="519">
        <v>10000</v>
      </c>
      <c r="FB292" s="519">
        <v>10000</v>
      </c>
      <c r="FC292" s="519">
        <v>10000</v>
      </c>
      <c r="FD292" s="519">
        <v>10000</v>
      </c>
      <c r="FE292" s="519">
        <v>10000</v>
      </c>
      <c r="FF292" s="519">
        <v>10000</v>
      </c>
      <c r="FG292" s="519">
        <v>10000</v>
      </c>
      <c r="FH292" s="519">
        <v>10000</v>
      </c>
      <c r="FI292" s="519">
        <v>10000</v>
      </c>
      <c r="FJ292" s="519">
        <v>10000</v>
      </c>
      <c r="FK292" s="519">
        <v>10000</v>
      </c>
      <c r="FL292" s="519">
        <v>10000</v>
      </c>
      <c r="FM292" s="519">
        <v>10000</v>
      </c>
      <c r="FN292" s="519">
        <v>0</v>
      </c>
      <c r="FO292" s="519">
        <v>0</v>
      </c>
      <c r="FP292" s="519">
        <v>0</v>
      </c>
      <c r="FQ292" s="519">
        <v>0</v>
      </c>
      <c r="FR292" s="519">
        <v>0</v>
      </c>
      <c r="FS292" s="519">
        <v>0</v>
      </c>
      <c r="FT292" s="519">
        <v>0</v>
      </c>
      <c r="FU292" s="519">
        <v>0</v>
      </c>
      <c r="FV292" s="519">
        <v>0</v>
      </c>
      <c r="FW292" s="519">
        <v>0</v>
      </c>
      <c r="FX292" s="519">
        <v>0</v>
      </c>
      <c r="FY292" s="519">
        <v>0</v>
      </c>
      <c r="FZ292" s="519">
        <v>0</v>
      </c>
      <c r="GA292" s="519">
        <v>0</v>
      </c>
      <c r="GB292" s="519">
        <v>0</v>
      </c>
      <c r="GC292" s="519">
        <v>0</v>
      </c>
      <c r="GD292" s="519">
        <v>0</v>
      </c>
      <c r="GE292" s="519">
        <v>0</v>
      </c>
      <c r="GF292" s="519">
        <v>0</v>
      </c>
      <c r="GG292" s="519">
        <v>0</v>
      </c>
      <c r="GH292" s="519">
        <v>0</v>
      </c>
      <c r="GI292" s="519">
        <v>0</v>
      </c>
      <c r="GJ292" s="519">
        <v>0</v>
      </c>
      <c r="GK292" s="519">
        <v>0</v>
      </c>
      <c r="GL292" s="519">
        <v>0</v>
      </c>
      <c r="GM292" s="519">
        <v>0</v>
      </c>
      <c r="GN292" s="519">
        <v>0</v>
      </c>
      <c r="GO292" s="519">
        <v>0</v>
      </c>
      <c r="GP292" s="519">
        <v>0</v>
      </c>
      <c r="GQ292" s="519">
        <v>0</v>
      </c>
      <c r="GR292" s="519">
        <v>0</v>
      </c>
      <c r="GS292" s="519">
        <v>0</v>
      </c>
      <c r="GT292" s="519">
        <v>0</v>
      </c>
      <c r="GU292" s="519">
        <v>0</v>
      </c>
      <c r="GV292" s="519">
        <v>0</v>
      </c>
      <c r="GW292" s="519">
        <v>0</v>
      </c>
      <c r="GX292" s="519">
        <v>0</v>
      </c>
      <c r="GY292" s="519">
        <v>0</v>
      </c>
      <c r="GZ292" s="519">
        <v>0</v>
      </c>
      <c r="HA292" s="519">
        <v>0</v>
      </c>
      <c r="HB292" s="519">
        <v>0</v>
      </c>
      <c r="HC292" s="519">
        <v>0</v>
      </c>
      <c r="HD292" s="519">
        <v>0</v>
      </c>
      <c r="HE292" s="519">
        <v>0</v>
      </c>
      <c r="HF292" s="519">
        <v>0</v>
      </c>
      <c r="HG292" s="519">
        <v>0</v>
      </c>
      <c r="HH292" s="519">
        <v>0</v>
      </c>
      <c r="HI292" s="519">
        <v>0</v>
      </c>
      <c r="HJ292" s="519">
        <v>0</v>
      </c>
      <c r="HK292" s="519">
        <v>0</v>
      </c>
      <c r="HL292" s="519">
        <v>0</v>
      </c>
      <c r="HM292" s="519">
        <v>0</v>
      </c>
      <c r="HN292" s="519">
        <v>0</v>
      </c>
      <c r="HO292" s="519">
        <v>0</v>
      </c>
      <c r="HP292" s="519">
        <v>0</v>
      </c>
      <c r="HQ292" s="519">
        <v>0</v>
      </c>
      <c r="HR292" s="519">
        <v>0</v>
      </c>
      <c r="HS292" s="519">
        <v>0</v>
      </c>
      <c r="HT292" s="519">
        <v>0</v>
      </c>
      <c r="HU292" s="519">
        <v>0</v>
      </c>
      <c r="HV292" s="519">
        <v>0</v>
      </c>
      <c r="HW292" s="519">
        <v>0</v>
      </c>
      <c r="HX292" s="519">
        <v>0</v>
      </c>
      <c r="HY292" s="519">
        <v>0</v>
      </c>
      <c r="HZ292" s="519">
        <v>0</v>
      </c>
      <c r="IA292" s="519">
        <v>0</v>
      </c>
      <c r="IB292" s="519">
        <v>0</v>
      </c>
      <c r="IC292" s="519">
        <v>0</v>
      </c>
      <c r="ID292" s="519">
        <v>0</v>
      </c>
      <c r="IE292" s="519">
        <v>0</v>
      </c>
      <c r="IF292" s="519">
        <v>0</v>
      </c>
      <c r="IG292" s="519">
        <v>0</v>
      </c>
      <c r="IH292" s="519">
        <v>0</v>
      </c>
      <c r="II292" s="519">
        <v>0</v>
      </c>
      <c r="IJ292" s="519">
        <v>0</v>
      </c>
      <c r="IK292" s="519">
        <v>0</v>
      </c>
    </row>
    <row r="293" spans="1:245" hidden="1">
      <c r="A293" s="337"/>
      <c r="B293" s="519" t="s">
        <v>1058</v>
      </c>
      <c r="C293" s="519"/>
      <c r="D293" s="519"/>
      <c r="E293" s="519"/>
      <c r="F293" s="519">
        <v>1</v>
      </c>
      <c r="G293" s="519"/>
      <c r="H293" s="519">
        <v>29</v>
      </c>
      <c r="I293" s="519">
        <v>1</v>
      </c>
      <c r="J293" s="519" t="str">
        <f t="shared" si="15"/>
        <v>SDN10012901</v>
      </c>
      <c r="K293" s="519">
        <v>990</v>
      </c>
      <c r="M293" s="337"/>
      <c r="N293" s="519" t="s">
        <v>1062</v>
      </c>
      <c r="O293" s="519" t="s">
        <v>1060</v>
      </c>
      <c r="P293" s="519">
        <v>5</v>
      </c>
      <c r="Q293" s="183" t="str">
        <f t="shared" si="13"/>
        <v>SDN200205</v>
      </c>
      <c r="R293" s="519">
        <v>0</v>
      </c>
      <c r="S293" s="519">
        <v>0</v>
      </c>
      <c r="T293" s="519">
        <v>0</v>
      </c>
      <c r="U293" s="519">
        <v>0</v>
      </c>
      <c r="V293" s="519">
        <v>0</v>
      </c>
      <c r="W293" s="519">
        <v>0</v>
      </c>
      <c r="X293" s="519">
        <v>0</v>
      </c>
      <c r="Y293" s="519">
        <v>0</v>
      </c>
      <c r="Z293" s="519">
        <v>0</v>
      </c>
      <c r="AA293" s="519">
        <v>0</v>
      </c>
      <c r="AB293" s="519">
        <v>0</v>
      </c>
      <c r="AC293" s="519">
        <v>0</v>
      </c>
      <c r="AD293" s="519">
        <v>0</v>
      </c>
      <c r="AE293" s="519">
        <v>0</v>
      </c>
      <c r="AF293" s="519">
        <v>0</v>
      </c>
      <c r="AG293" s="519">
        <v>0</v>
      </c>
      <c r="AH293" s="519">
        <v>0</v>
      </c>
      <c r="AI293" s="519">
        <v>0</v>
      </c>
      <c r="AJ293" s="519">
        <v>0</v>
      </c>
      <c r="AK293" s="519">
        <v>0</v>
      </c>
      <c r="AL293" s="519">
        <v>0</v>
      </c>
      <c r="AM293" s="519">
        <v>0</v>
      </c>
      <c r="AN293" s="519">
        <v>0</v>
      </c>
      <c r="AO293" s="519">
        <v>0</v>
      </c>
      <c r="AP293" s="519">
        <v>0</v>
      </c>
      <c r="AQ293" s="519">
        <v>0</v>
      </c>
      <c r="AR293" s="519">
        <v>0</v>
      </c>
      <c r="AS293" s="519">
        <v>0</v>
      </c>
      <c r="AT293" s="519">
        <v>0</v>
      </c>
      <c r="AU293" s="519">
        <v>0</v>
      </c>
      <c r="AV293" s="519">
        <v>0</v>
      </c>
      <c r="AW293" s="519">
        <v>0</v>
      </c>
      <c r="AX293" s="519">
        <v>0</v>
      </c>
      <c r="AY293" s="519">
        <v>0</v>
      </c>
      <c r="AZ293" s="519">
        <v>10000</v>
      </c>
      <c r="BA293" s="519">
        <v>0</v>
      </c>
      <c r="BB293" s="519">
        <v>0</v>
      </c>
      <c r="BC293" s="519">
        <v>0</v>
      </c>
      <c r="BD293" s="519">
        <v>0</v>
      </c>
      <c r="BE293" s="519">
        <v>0</v>
      </c>
      <c r="BF293" s="519">
        <v>0</v>
      </c>
      <c r="BG293" s="519">
        <v>0</v>
      </c>
      <c r="BH293" s="519">
        <v>0</v>
      </c>
      <c r="BI293" s="519">
        <v>0</v>
      </c>
      <c r="BJ293" s="519">
        <v>0</v>
      </c>
      <c r="BK293" s="519">
        <v>0</v>
      </c>
      <c r="BL293" s="519">
        <v>0</v>
      </c>
      <c r="BM293" s="519">
        <v>0</v>
      </c>
      <c r="BN293" s="519">
        <v>0</v>
      </c>
      <c r="BO293" s="519">
        <v>0</v>
      </c>
      <c r="BP293" s="519">
        <v>0</v>
      </c>
      <c r="BQ293" s="519">
        <v>0</v>
      </c>
      <c r="BR293" s="519">
        <v>0</v>
      </c>
      <c r="BS293" s="519">
        <v>0</v>
      </c>
      <c r="BT293" s="519">
        <v>0</v>
      </c>
      <c r="BU293" s="519">
        <v>0</v>
      </c>
      <c r="BV293" s="519">
        <v>0</v>
      </c>
      <c r="BW293" s="519">
        <v>0</v>
      </c>
      <c r="BX293" s="519">
        <v>0</v>
      </c>
      <c r="BY293" s="519">
        <v>0</v>
      </c>
      <c r="BZ293" s="519">
        <v>0</v>
      </c>
      <c r="CA293" s="519">
        <v>0</v>
      </c>
      <c r="CB293" s="519">
        <v>0</v>
      </c>
      <c r="CC293" s="519">
        <v>0</v>
      </c>
      <c r="CD293" s="519">
        <v>0</v>
      </c>
      <c r="CE293" s="519">
        <v>0</v>
      </c>
      <c r="CF293" s="519">
        <v>0</v>
      </c>
      <c r="CG293" s="519">
        <v>0</v>
      </c>
      <c r="CH293" s="519">
        <v>0</v>
      </c>
      <c r="CI293" s="519">
        <v>0</v>
      </c>
      <c r="CJ293" s="519">
        <v>0</v>
      </c>
      <c r="CK293" s="519">
        <v>0</v>
      </c>
      <c r="CL293" s="519">
        <v>0</v>
      </c>
      <c r="CM293" s="519">
        <v>0</v>
      </c>
      <c r="CN293" s="519">
        <v>0</v>
      </c>
      <c r="CO293" s="519">
        <v>0</v>
      </c>
      <c r="CP293" s="519">
        <v>0</v>
      </c>
      <c r="CQ293" s="519">
        <v>0</v>
      </c>
      <c r="CR293" s="519">
        <v>0</v>
      </c>
      <c r="CS293" s="519">
        <v>0</v>
      </c>
      <c r="CT293" s="519">
        <v>0</v>
      </c>
      <c r="CU293" s="519">
        <v>0</v>
      </c>
      <c r="CV293" s="519">
        <v>0</v>
      </c>
      <c r="CW293" s="519">
        <v>0</v>
      </c>
      <c r="CX293" s="519">
        <v>0</v>
      </c>
      <c r="CY293" s="519">
        <v>0</v>
      </c>
      <c r="CZ293" s="519">
        <v>0</v>
      </c>
      <c r="DA293" s="519">
        <v>0</v>
      </c>
      <c r="DB293" s="519">
        <v>0</v>
      </c>
      <c r="DC293" s="519">
        <v>0</v>
      </c>
      <c r="DD293" s="519">
        <v>0</v>
      </c>
      <c r="DE293" s="519">
        <v>0</v>
      </c>
      <c r="DF293" s="519">
        <v>0</v>
      </c>
      <c r="DG293" s="519">
        <v>0</v>
      </c>
      <c r="DH293" s="519">
        <v>0</v>
      </c>
      <c r="DI293" s="519">
        <v>0</v>
      </c>
      <c r="DJ293" s="519">
        <v>0</v>
      </c>
      <c r="DK293" s="519">
        <v>0</v>
      </c>
      <c r="DL293" s="519">
        <v>0</v>
      </c>
      <c r="DM293" s="519">
        <v>0</v>
      </c>
      <c r="DN293" s="519">
        <v>0</v>
      </c>
      <c r="DO293" s="519">
        <v>0</v>
      </c>
      <c r="DP293" s="519">
        <v>0</v>
      </c>
      <c r="DQ293" s="519">
        <v>0</v>
      </c>
      <c r="DR293" s="519">
        <v>0</v>
      </c>
      <c r="DS293" s="519">
        <v>0</v>
      </c>
      <c r="DT293" s="519">
        <v>0</v>
      </c>
      <c r="DU293" s="519">
        <v>0</v>
      </c>
      <c r="DV293" s="519">
        <v>0</v>
      </c>
      <c r="DW293" s="519">
        <v>0</v>
      </c>
      <c r="DX293" s="519">
        <v>0</v>
      </c>
      <c r="DY293" s="131"/>
      <c r="DZ293" s="337"/>
      <c r="EA293" s="519" t="s">
        <v>1062</v>
      </c>
      <c r="EB293" s="519" t="s">
        <v>1060</v>
      </c>
      <c r="EC293" s="519">
        <v>5</v>
      </c>
      <c r="ED293" s="521" t="str">
        <f t="shared" si="14"/>
        <v>SDN200205</v>
      </c>
      <c r="EE293" s="519">
        <v>10000</v>
      </c>
      <c r="EF293" s="519">
        <v>10000</v>
      </c>
      <c r="EG293" s="519">
        <v>10000</v>
      </c>
      <c r="EH293" s="519">
        <v>10000</v>
      </c>
      <c r="EI293" s="519">
        <v>10000</v>
      </c>
      <c r="EJ293" s="519">
        <v>10000</v>
      </c>
      <c r="EK293" s="519">
        <v>10000</v>
      </c>
      <c r="EL293" s="519">
        <v>10000</v>
      </c>
      <c r="EM293" s="519">
        <v>10000</v>
      </c>
      <c r="EN293" s="519">
        <v>10000</v>
      </c>
      <c r="EO293" s="519">
        <v>10000</v>
      </c>
      <c r="EP293" s="519">
        <v>10000</v>
      </c>
      <c r="EQ293" s="519">
        <v>10000</v>
      </c>
      <c r="ER293" s="519">
        <v>10000</v>
      </c>
      <c r="ES293" s="519">
        <v>10000</v>
      </c>
      <c r="ET293" s="519">
        <v>10000</v>
      </c>
      <c r="EU293" s="519">
        <v>10000</v>
      </c>
      <c r="EV293" s="519">
        <v>10000</v>
      </c>
      <c r="EW293" s="519">
        <v>10000</v>
      </c>
      <c r="EX293" s="519">
        <v>10000</v>
      </c>
      <c r="EY293" s="519">
        <v>10000</v>
      </c>
      <c r="EZ293" s="519">
        <v>10000</v>
      </c>
      <c r="FA293" s="519">
        <v>10000</v>
      </c>
      <c r="FB293" s="519">
        <v>10000</v>
      </c>
      <c r="FC293" s="519">
        <v>10000</v>
      </c>
      <c r="FD293" s="519">
        <v>10000</v>
      </c>
      <c r="FE293" s="519">
        <v>10000</v>
      </c>
      <c r="FF293" s="519">
        <v>10000</v>
      </c>
      <c r="FG293" s="519">
        <v>10000</v>
      </c>
      <c r="FH293" s="519">
        <v>10000</v>
      </c>
      <c r="FI293" s="519">
        <v>10000</v>
      </c>
      <c r="FJ293" s="519">
        <v>10000</v>
      </c>
      <c r="FK293" s="519">
        <v>10000</v>
      </c>
      <c r="FL293" s="519">
        <v>10000</v>
      </c>
      <c r="FM293" s="519">
        <v>10000</v>
      </c>
      <c r="FN293" s="519">
        <v>0</v>
      </c>
      <c r="FO293" s="519">
        <v>0</v>
      </c>
      <c r="FP293" s="519">
        <v>0</v>
      </c>
      <c r="FQ293" s="519">
        <v>0</v>
      </c>
      <c r="FR293" s="519">
        <v>0</v>
      </c>
      <c r="FS293" s="519">
        <v>0</v>
      </c>
      <c r="FT293" s="519">
        <v>0</v>
      </c>
      <c r="FU293" s="519">
        <v>0</v>
      </c>
      <c r="FV293" s="519">
        <v>0</v>
      </c>
      <c r="FW293" s="519">
        <v>0</v>
      </c>
      <c r="FX293" s="519">
        <v>0</v>
      </c>
      <c r="FY293" s="519">
        <v>0</v>
      </c>
      <c r="FZ293" s="519">
        <v>0</v>
      </c>
      <c r="GA293" s="519">
        <v>0</v>
      </c>
      <c r="GB293" s="519">
        <v>0</v>
      </c>
      <c r="GC293" s="519">
        <v>0</v>
      </c>
      <c r="GD293" s="519">
        <v>0</v>
      </c>
      <c r="GE293" s="519">
        <v>0</v>
      </c>
      <c r="GF293" s="519">
        <v>0</v>
      </c>
      <c r="GG293" s="519">
        <v>0</v>
      </c>
      <c r="GH293" s="519">
        <v>0</v>
      </c>
      <c r="GI293" s="519">
        <v>0</v>
      </c>
      <c r="GJ293" s="519">
        <v>0</v>
      </c>
      <c r="GK293" s="519">
        <v>0</v>
      </c>
      <c r="GL293" s="519">
        <v>0</v>
      </c>
      <c r="GM293" s="519">
        <v>0</v>
      </c>
      <c r="GN293" s="519">
        <v>0</v>
      </c>
      <c r="GO293" s="519">
        <v>0</v>
      </c>
      <c r="GP293" s="519">
        <v>0</v>
      </c>
      <c r="GQ293" s="519">
        <v>0</v>
      </c>
      <c r="GR293" s="519">
        <v>0</v>
      </c>
      <c r="GS293" s="519">
        <v>0</v>
      </c>
      <c r="GT293" s="519">
        <v>0</v>
      </c>
      <c r="GU293" s="519">
        <v>0</v>
      </c>
      <c r="GV293" s="519">
        <v>0</v>
      </c>
      <c r="GW293" s="519">
        <v>0</v>
      </c>
      <c r="GX293" s="519">
        <v>0</v>
      </c>
      <c r="GY293" s="519">
        <v>0</v>
      </c>
      <c r="GZ293" s="519">
        <v>0</v>
      </c>
      <c r="HA293" s="519">
        <v>0</v>
      </c>
      <c r="HB293" s="519">
        <v>0</v>
      </c>
      <c r="HC293" s="519">
        <v>0</v>
      </c>
      <c r="HD293" s="519">
        <v>0</v>
      </c>
      <c r="HE293" s="519">
        <v>0</v>
      </c>
      <c r="HF293" s="519">
        <v>0</v>
      </c>
      <c r="HG293" s="519">
        <v>0</v>
      </c>
      <c r="HH293" s="519">
        <v>0</v>
      </c>
      <c r="HI293" s="519">
        <v>0</v>
      </c>
      <c r="HJ293" s="519">
        <v>0</v>
      </c>
      <c r="HK293" s="519">
        <v>0</v>
      </c>
      <c r="HL293" s="519">
        <v>0</v>
      </c>
      <c r="HM293" s="519">
        <v>0</v>
      </c>
      <c r="HN293" s="519">
        <v>0</v>
      </c>
      <c r="HO293" s="519">
        <v>0</v>
      </c>
      <c r="HP293" s="519">
        <v>0</v>
      </c>
      <c r="HQ293" s="519">
        <v>0</v>
      </c>
      <c r="HR293" s="519">
        <v>0</v>
      </c>
      <c r="HS293" s="519">
        <v>0</v>
      </c>
      <c r="HT293" s="519">
        <v>0</v>
      </c>
      <c r="HU293" s="519">
        <v>0</v>
      </c>
      <c r="HV293" s="519">
        <v>0</v>
      </c>
      <c r="HW293" s="519">
        <v>0</v>
      </c>
      <c r="HX293" s="519">
        <v>0</v>
      </c>
      <c r="HY293" s="519">
        <v>0</v>
      </c>
      <c r="HZ293" s="519">
        <v>0</v>
      </c>
      <c r="IA293" s="519">
        <v>0</v>
      </c>
      <c r="IB293" s="519">
        <v>0</v>
      </c>
      <c r="IC293" s="519">
        <v>0</v>
      </c>
      <c r="ID293" s="519">
        <v>0</v>
      </c>
      <c r="IE293" s="519">
        <v>0</v>
      </c>
      <c r="IF293" s="519">
        <v>0</v>
      </c>
      <c r="IG293" s="519">
        <v>0</v>
      </c>
      <c r="IH293" s="519">
        <v>0</v>
      </c>
      <c r="II293" s="519">
        <v>0</v>
      </c>
      <c r="IJ293" s="519">
        <v>0</v>
      </c>
      <c r="IK293" s="519">
        <v>0</v>
      </c>
    </row>
    <row r="294" spans="1:245" hidden="1">
      <c r="A294" s="337"/>
      <c r="B294" s="519" t="s">
        <v>1058</v>
      </c>
      <c r="C294" s="519"/>
      <c r="D294" s="519"/>
      <c r="E294" s="519"/>
      <c r="F294" s="519">
        <v>1</v>
      </c>
      <c r="G294" s="519"/>
      <c r="H294" s="519">
        <v>29</v>
      </c>
      <c r="I294" s="519">
        <v>2</v>
      </c>
      <c r="J294" s="519" t="str">
        <f t="shared" si="15"/>
        <v>SDN10012902</v>
      </c>
      <c r="K294" s="519">
        <v>990</v>
      </c>
      <c r="M294" s="337"/>
      <c r="N294" s="519" t="s">
        <v>1062</v>
      </c>
      <c r="O294" s="519" t="s">
        <v>1060</v>
      </c>
      <c r="P294" s="519">
        <v>6</v>
      </c>
      <c r="Q294" s="183" t="str">
        <f t="shared" si="13"/>
        <v>SDN200206</v>
      </c>
      <c r="R294" s="519">
        <v>0</v>
      </c>
      <c r="S294" s="519">
        <v>0</v>
      </c>
      <c r="T294" s="519">
        <v>0</v>
      </c>
      <c r="U294" s="519">
        <v>0</v>
      </c>
      <c r="V294" s="519">
        <v>0</v>
      </c>
      <c r="W294" s="519">
        <v>0</v>
      </c>
      <c r="X294" s="519">
        <v>0</v>
      </c>
      <c r="Y294" s="519">
        <v>0</v>
      </c>
      <c r="Z294" s="519">
        <v>0</v>
      </c>
      <c r="AA294" s="519">
        <v>0</v>
      </c>
      <c r="AB294" s="519">
        <v>0</v>
      </c>
      <c r="AC294" s="519">
        <v>0</v>
      </c>
      <c r="AD294" s="519">
        <v>0</v>
      </c>
      <c r="AE294" s="519">
        <v>0</v>
      </c>
      <c r="AF294" s="519">
        <v>0</v>
      </c>
      <c r="AG294" s="519">
        <v>0</v>
      </c>
      <c r="AH294" s="519">
        <v>0</v>
      </c>
      <c r="AI294" s="519">
        <v>0</v>
      </c>
      <c r="AJ294" s="519">
        <v>0</v>
      </c>
      <c r="AK294" s="519">
        <v>0</v>
      </c>
      <c r="AL294" s="519">
        <v>0</v>
      </c>
      <c r="AM294" s="519">
        <v>0</v>
      </c>
      <c r="AN294" s="519">
        <v>0</v>
      </c>
      <c r="AO294" s="519">
        <v>0</v>
      </c>
      <c r="AP294" s="519">
        <v>0</v>
      </c>
      <c r="AQ294" s="519">
        <v>0</v>
      </c>
      <c r="AR294" s="519">
        <v>0</v>
      </c>
      <c r="AS294" s="519">
        <v>0</v>
      </c>
      <c r="AT294" s="519">
        <v>0</v>
      </c>
      <c r="AU294" s="519">
        <v>0</v>
      </c>
      <c r="AV294" s="519">
        <v>0</v>
      </c>
      <c r="AW294" s="519">
        <v>0</v>
      </c>
      <c r="AX294" s="519">
        <v>0</v>
      </c>
      <c r="AY294" s="519">
        <v>0</v>
      </c>
      <c r="AZ294" s="519">
        <v>10000</v>
      </c>
      <c r="BA294" s="519">
        <v>0</v>
      </c>
      <c r="BB294" s="519">
        <v>0</v>
      </c>
      <c r="BC294" s="519">
        <v>0</v>
      </c>
      <c r="BD294" s="519">
        <v>0</v>
      </c>
      <c r="BE294" s="519">
        <v>0</v>
      </c>
      <c r="BF294" s="519">
        <v>0</v>
      </c>
      <c r="BG294" s="519">
        <v>0</v>
      </c>
      <c r="BH294" s="519">
        <v>0</v>
      </c>
      <c r="BI294" s="519">
        <v>0</v>
      </c>
      <c r="BJ294" s="519">
        <v>0</v>
      </c>
      <c r="BK294" s="519">
        <v>0</v>
      </c>
      <c r="BL294" s="519">
        <v>0</v>
      </c>
      <c r="BM294" s="519">
        <v>0</v>
      </c>
      <c r="BN294" s="519">
        <v>0</v>
      </c>
      <c r="BO294" s="519">
        <v>0</v>
      </c>
      <c r="BP294" s="519">
        <v>0</v>
      </c>
      <c r="BQ294" s="519">
        <v>0</v>
      </c>
      <c r="BR294" s="519">
        <v>0</v>
      </c>
      <c r="BS294" s="519">
        <v>0</v>
      </c>
      <c r="BT294" s="519">
        <v>0</v>
      </c>
      <c r="BU294" s="519">
        <v>0</v>
      </c>
      <c r="BV294" s="519">
        <v>0</v>
      </c>
      <c r="BW294" s="519">
        <v>0</v>
      </c>
      <c r="BX294" s="519">
        <v>0</v>
      </c>
      <c r="BY294" s="519">
        <v>0</v>
      </c>
      <c r="BZ294" s="519">
        <v>0</v>
      </c>
      <c r="CA294" s="519">
        <v>0</v>
      </c>
      <c r="CB294" s="519">
        <v>0</v>
      </c>
      <c r="CC294" s="519">
        <v>0</v>
      </c>
      <c r="CD294" s="519">
        <v>0</v>
      </c>
      <c r="CE294" s="519">
        <v>0</v>
      </c>
      <c r="CF294" s="519">
        <v>0</v>
      </c>
      <c r="CG294" s="519">
        <v>0</v>
      </c>
      <c r="CH294" s="519">
        <v>0</v>
      </c>
      <c r="CI294" s="519">
        <v>0</v>
      </c>
      <c r="CJ294" s="519">
        <v>0</v>
      </c>
      <c r="CK294" s="519">
        <v>0</v>
      </c>
      <c r="CL294" s="519">
        <v>0</v>
      </c>
      <c r="CM294" s="519">
        <v>0</v>
      </c>
      <c r="CN294" s="519">
        <v>0</v>
      </c>
      <c r="CO294" s="519">
        <v>0</v>
      </c>
      <c r="CP294" s="519">
        <v>0</v>
      </c>
      <c r="CQ294" s="519">
        <v>0</v>
      </c>
      <c r="CR294" s="519">
        <v>0</v>
      </c>
      <c r="CS294" s="519">
        <v>0</v>
      </c>
      <c r="CT294" s="519">
        <v>0</v>
      </c>
      <c r="CU294" s="519">
        <v>0</v>
      </c>
      <c r="CV294" s="519">
        <v>0</v>
      </c>
      <c r="CW294" s="519">
        <v>0</v>
      </c>
      <c r="CX294" s="519">
        <v>0</v>
      </c>
      <c r="CY294" s="519">
        <v>0</v>
      </c>
      <c r="CZ294" s="519">
        <v>0</v>
      </c>
      <c r="DA294" s="519">
        <v>0</v>
      </c>
      <c r="DB294" s="519">
        <v>0</v>
      </c>
      <c r="DC294" s="519">
        <v>0</v>
      </c>
      <c r="DD294" s="519">
        <v>0</v>
      </c>
      <c r="DE294" s="519">
        <v>0</v>
      </c>
      <c r="DF294" s="519">
        <v>0</v>
      </c>
      <c r="DG294" s="519">
        <v>0</v>
      </c>
      <c r="DH294" s="519">
        <v>0</v>
      </c>
      <c r="DI294" s="519">
        <v>0</v>
      </c>
      <c r="DJ294" s="519">
        <v>0</v>
      </c>
      <c r="DK294" s="519">
        <v>0</v>
      </c>
      <c r="DL294" s="519">
        <v>0</v>
      </c>
      <c r="DM294" s="519">
        <v>0</v>
      </c>
      <c r="DN294" s="519">
        <v>0</v>
      </c>
      <c r="DO294" s="519">
        <v>0</v>
      </c>
      <c r="DP294" s="519">
        <v>0</v>
      </c>
      <c r="DQ294" s="519">
        <v>0</v>
      </c>
      <c r="DR294" s="519">
        <v>0</v>
      </c>
      <c r="DS294" s="519">
        <v>0</v>
      </c>
      <c r="DT294" s="519">
        <v>0</v>
      </c>
      <c r="DU294" s="519">
        <v>0</v>
      </c>
      <c r="DV294" s="519">
        <v>0</v>
      </c>
      <c r="DW294" s="519">
        <v>0</v>
      </c>
      <c r="DX294" s="519">
        <v>0</v>
      </c>
      <c r="DY294" s="131"/>
      <c r="DZ294" s="337"/>
      <c r="EA294" s="519" t="s">
        <v>1062</v>
      </c>
      <c r="EB294" s="519" t="s">
        <v>1060</v>
      </c>
      <c r="EC294" s="519">
        <v>6</v>
      </c>
      <c r="ED294" s="521" t="str">
        <f t="shared" si="14"/>
        <v>SDN200206</v>
      </c>
      <c r="EE294" s="519">
        <v>10000</v>
      </c>
      <c r="EF294" s="519">
        <v>10000</v>
      </c>
      <c r="EG294" s="519">
        <v>10000</v>
      </c>
      <c r="EH294" s="519">
        <v>10000</v>
      </c>
      <c r="EI294" s="519">
        <v>10000</v>
      </c>
      <c r="EJ294" s="519">
        <v>10000</v>
      </c>
      <c r="EK294" s="519">
        <v>10000</v>
      </c>
      <c r="EL294" s="519">
        <v>10000</v>
      </c>
      <c r="EM294" s="519">
        <v>10000</v>
      </c>
      <c r="EN294" s="519">
        <v>10000</v>
      </c>
      <c r="EO294" s="519">
        <v>10000</v>
      </c>
      <c r="EP294" s="519">
        <v>10000</v>
      </c>
      <c r="EQ294" s="519">
        <v>10000</v>
      </c>
      <c r="ER294" s="519">
        <v>10000</v>
      </c>
      <c r="ES294" s="519">
        <v>10000</v>
      </c>
      <c r="ET294" s="519">
        <v>10000</v>
      </c>
      <c r="EU294" s="519">
        <v>10000</v>
      </c>
      <c r="EV294" s="519">
        <v>10000</v>
      </c>
      <c r="EW294" s="519">
        <v>10000</v>
      </c>
      <c r="EX294" s="519">
        <v>10000</v>
      </c>
      <c r="EY294" s="519">
        <v>10000</v>
      </c>
      <c r="EZ294" s="519">
        <v>10000</v>
      </c>
      <c r="FA294" s="519">
        <v>10000</v>
      </c>
      <c r="FB294" s="519">
        <v>10000</v>
      </c>
      <c r="FC294" s="519">
        <v>10000</v>
      </c>
      <c r="FD294" s="519">
        <v>10000</v>
      </c>
      <c r="FE294" s="519">
        <v>10000</v>
      </c>
      <c r="FF294" s="519">
        <v>10000</v>
      </c>
      <c r="FG294" s="519">
        <v>10000</v>
      </c>
      <c r="FH294" s="519">
        <v>10000</v>
      </c>
      <c r="FI294" s="519">
        <v>10000</v>
      </c>
      <c r="FJ294" s="519">
        <v>10000</v>
      </c>
      <c r="FK294" s="519">
        <v>10000</v>
      </c>
      <c r="FL294" s="519">
        <v>10000</v>
      </c>
      <c r="FM294" s="519">
        <v>10000</v>
      </c>
      <c r="FN294" s="519">
        <v>0</v>
      </c>
      <c r="FO294" s="519">
        <v>0</v>
      </c>
      <c r="FP294" s="519">
        <v>0</v>
      </c>
      <c r="FQ294" s="519">
        <v>0</v>
      </c>
      <c r="FR294" s="519">
        <v>0</v>
      </c>
      <c r="FS294" s="519">
        <v>0</v>
      </c>
      <c r="FT294" s="519">
        <v>0</v>
      </c>
      <c r="FU294" s="519">
        <v>0</v>
      </c>
      <c r="FV294" s="519">
        <v>0</v>
      </c>
      <c r="FW294" s="519">
        <v>0</v>
      </c>
      <c r="FX294" s="519">
        <v>0</v>
      </c>
      <c r="FY294" s="519">
        <v>0</v>
      </c>
      <c r="FZ294" s="519">
        <v>0</v>
      </c>
      <c r="GA294" s="519">
        <v>0</v>
      </c>
      <c r="GB294" s="519">
        <v>0</v>
      </c>
      <c r="GC294" s="519">
        <v>0</v>
      </c>
      <c r="GD294" s="519">
        <v>0</v>
      </c>
      <c r="GE294" s="519">
        <v>0</v>
      </c>
      <c r="GF294" s="519">
        <v>0</v>
      </c>
      <c r="GG294" s="519">
        <v>0</v>
      </c>
      <c r="GH294" s="519">
        <v>0</v>
      </c>
      <c r="GI294" s="519">
        <v>0</v>
      </c>
      <c r="GJ294" s="519">
        <v>0</v>
      </c>
      <c r="GK294" s="519">
        <v>0</v>
      </c>
      <c r="GL294" s="519">
        <v>0</v>
      </c>
      <c r="GM294" s="519">
        <v>0</v>
      </c>
      <c r="GN294" s="519">
        <v>0</v>
      </c>
      <c r="GO294" s="519">
        <v>0</v>
      </c>
      <c r="GP294" s="519">
        <v>0</v>
      </c>
      <c r="GQ294" s="519">
        <v>0</v>
      </c>
      <c r="GR294" s="519">
        <v>0</v>
      </c>
      <c r="GS294" s="519">
        <v>0</v>
      </c>
      <c r="GT294" s="519">
        <v>0</v>
      </c>
      <c r="GU294" s="519">
        <v>0</v>
      </c>
      <c r="GV294" s="519">
        <v>0</v>
      </c>
      <c r="GW294" s="519">
        <v>0</v>
      </c>
      <c r="GX294" s="519">
        <v>0</v>
      </c>
      <c r="GY294" s="519">
        <v>0</v>
      </c>
      <c r="GZ294" s="519">
        <v>0</v>
      </c>
      <c r="HA294" s="519">
        <v>0</v>
      </c>
      <c r="HB294" s="519">
        <v>0</v>
      </c>
      <c r="HC294" s="519">
        <v>0</v>
      </c>
      <c r="HD294" s="519">
        <v>0</v>
      </c>
      <c r="HE294" s="519">
        <v>0</v>
      </c>
      <c r="HF294" s="519">
        <v>0</v>
      </c>
      <c r="HG294" s="519">
        <v>0</v>
      </c>
      <c r="HH294" s="519">
        <v>0</v>
      </c>
      <c r="HI294" s="519">
        <v>0</v>
      </c>
      <c r="HJ294" s="519">
        <v>0</v>
      </c>
      <c r="HK294" s="519">
        <v>0</v>
      </c>
      <c r="HL294" s="519">
        <v>0</v>
      </c>
      <c r="HM294" s="519">
        <v>0</v>
      </c>
      <c r="HN294" s="519">
        <v>0</v>
      </c>
      <c r="HO294" s="519">
        <v>0</v>
      </c>
      <c r="HP294" s="519">
        <v>0</v>
      </c>
      <c r="HQ294" s="519">
        <v>0</v>
      </c>
      <c r="HR294" s="519">
        <v>0</v>
      </c>
      <c r="HS294" s="519">
        <v>0</v>
      </c>
      <c r="HT294" s="519">
        <v>0</v>
      </c>
      <c r="HU294" s="519">
        <v>0</v>
      </c>
      <c r="HV294" s="519">
        <v>0</v>
      </c>
      <c r="HW294" s="519">
        <v>0</v>
      </c>
      <c r="HX294" s="519">
        <v>0</v>
      </c>
      <c r="HY294" s="519">
        <v>0</v>
      </c>
      <c r="HZ294" s="519">
        <v>0</v>
      </c>
      <c r="IA294" s="519">
        <v>0</v>
      </c>
      <c r="IB294" s="519">
        <v>0</v>
      </c>
      <c r="IC294" s="519">
        <v>0</v>
      </c>
      <c r="ID294" s="519">
        <v>0</v>
      </c>
      <c r="IE294" s="519">
        <v>0</v>
      </c>
      <c r="IF294" s="519">
        <v>0</v>
      </c>
      <c r="IG294" s="519">
        <v>0</v>
      </c>
      <c r="IH294" s="519">
        <v>0</v>
      </c>
      <c r="II294" s="519">
        <v>0</v>
      </c>
      <c r="IJ294" s="519">
        <v>0</v>
      </c>
      <c r="IK294" s="519">
        <v>0</v>
      </c>
    </row>
    <row r="295" spans="1:245" hidden="1">
      <c r="A295" s="337"/>
      <c r="B295" s="519" t="s">
        <v>1058</v>
      </c>
      <c r="C295" s="519"/>
      <c r="D295" s="519"/>
      <c r="E295" s="519"/>
      <c r="F295" s="519">
        <v>1</v>
      </c>
      <c r="G295" s="519"/>
      <c r="H295" s="519">
        <v>29</v>
      </c>
      <c r="I295" s="519">
        <v>3</v>
      </c>
      <c r="J295" s="519" t="str">
        <f t="shared" si="15"/>
        <v>SDN10012903</v>
      </c>
      <c r="K295" s="519">
        <v>990</v>
      </c>
      <c r="M295" s="337"/>
      <c r="N295" s="519" t="s">
        <v>1062</v>
      </c>
      <c r="O295" s="519" t="s">
        <v>1060</v>
      </c>
      <c r="P295" s="519">
        <v>7</v>
      </c>
      <c r="Q295" s="183" t="str">
        <f t="shared" si="13"/>
        <v>SDN200207</v>
      </c>
      <c r="R295" s="519">
        <v>0</v>
      </c>
      <c r="S295" s="519">
        <v>0</v>
      </c>
      <c r="T295" s="519">
        <v>0</v>
      </c>
      <c r="U295" s="519">
        <v>0</v>
      </c>
      <c r="V295" s="519">
        <v>0</v>
      </c>
      <c r="W295" s="519">
        <v>0</v>
      </c>
      <c r="X295" s="519">
        <v>0</v>
      </c>
      <c r="Y295" s="519">
        <v>0</v>
      </c>
      <c r="Z295" s="519">
        <v>0</v>
      </c>
      <c r="AA295" s="519">
        <v>0</v>
      </c>
      <c r="AB295" s="519">
        <v>0</v>
      </c>
      <c r="AC295" s="519">
        <v>0</v>
      </c>
      <c r="AD295" s="519">
        <v>0</v>
      </c>
      <c r="AE295" s="519">
        <v>0</v>
      </c>
      <c r="AF295" s="519">
        <v>0</v>
      </c>
      <c r="AG295" s="519">
        <v>0</v>
      </c>
      <c r="AH295" s="519">
        <v>0</v>
      </c>
      <c r="AI295" s="519">
        <v>0</v>
      </c>
      <c r="AJ295" s="519">
        <v>0</v>
      </c>
      <c r="AK295" s="519">
        <v>0</v>
      </c>
      <c r="AL295" s="519">
        <v>0</v>
      </c>
      <c r="AM295" s="519">
        <v>0</v>
      </c>
      <c r="AN295" s="519">
        <v>0</v>
      </c>
      <c r="AO295" s="519">
        <v>0</v>
      </c>
      <c r="AP295" s="519">
        <v>0</v>
      </c>
      <c r="AQ295" s="519">
        <v>0</v>
      </c>
      <c r="AR295" s="519">
        <v>0</v>
      </c>
      <c r="AS295" s="519">
        <v>0</v>
      </c>
      <c r="AT295" s="519">
        <v>0</v>
      </c>
      <c r="AU295" s="519">
        <v>0</v>
      </c>
      <c r="AV295" s="519">
        <v>0</v>
      </c>
      <c r="AW295" s="519">
        <v>0</v>
      </c>
      <c r="AX295" s="519">
        <v>0</v>
      </c>
      <c r="AY295" s="519">
        <v>0</v>
      </c>
      <c r="AZ295" s="519">
        <v>10000</v>
      </c>
      <c r="BA295" s="519">
        <v>0</v>
      </c>
      <c r="BB295" s="519">
        <v>0</v>
      </c>
      <c r="BC295" s="519">
        <v>0</v>
      </c>
      <c r="BD295" s="519">
        <v>0</v>
      </c>
      <c r="BE295" s="519">
        <v>0</v>
      </c>
      <c r="BF295" s="519">
        <v>0</v>
      </c>
      <c r="BG295" s="519">
        <v>0</v>
      </c>
      <c r="BH295" s="519">
        <v>0</v>
      </c>
      <c r="BI295" s="519">
        <v>0</v>
      </c>
      <c r="BJ295" s="519">
        <v>0</v>
      </c>
      <c r="BK295" s="519">
        <v>0</v>
      </c>
      <c r="BL295" s="519">
        <v>0</v>
      </c>
      <c r="BM295" s="519">
        <v>0</v>
      </c>
      <c r="BN295" s="519">
        <v>0</v>
      </c>
      <c r="BO295" s="519">
        <v>0</v>
      </c>
      <c r="BP295" s="519">
        <v>0</v>
      </c>
      <c r="BQ295" s="519">
        <v>0</v>
      </c>
      <c r="BR295" s="519">
        <v>0</v>
      </c>
      <c r="BS295" s="519">
        <v>0</v>
      </c>
      <c r="BT295" s="519">
        <v>0</v>
      </c>
      <c r="BU295" s="519">
        <v>0</v>
      </c>
      <c r="BV295" s="519">
        <v>0</v>
      </c>
      <c r="BW295" s="519">
        <v>0</v>
      </c>
      <c r="BX295" s="519">
        <v>0</v>
      </c>
      <c r="BY295" s="519">
        <v>0</v>
      </c>
      <c r="BZ295" s="519">
        <v>0</v>
      </c>
      <c r="CA295" s="519">
        <v>0</v>
      </c>
      <c r="CB295" s="519">
        <v>0</v>
      </c>
      <c r="CC295" s="519">
        <v>0</v>
      </c>
      <c r="CD295" s="519">
        <v>0</v>
      </c>
      <c r="CE295" s="519">
        <v>0</v>
      </c>
      <c r="CF295" s="519">
        <v>0</v>
      </c>
      <c r="CG295" s="519">
        <v>0</v>
      </c>
      <c r="CH295" s="519">
        <v>0</v>
      </c>
      <c r="CI295" s="519">
        <v>0</v>
      </c>
      <c r="CJ295" s="519">
        <v>0</v>
      </c>
      <c r="CK295" s="519">
        <v>0</v>
      </c>
      <c r="CL295" s="519">
        <v>0</v>
      </c>
      <c r="CM295" s="519">
        <v>0</v>
      </c>
      <c r="CN295" s="519">
        <v>0</v>
      </c>
      <c r="CO295" s="519">
        <v>0</v>
      </c>
      <c r="CP295" s="519">
        <v>0</v>
      </c>
      <c r="CQ295" s="519">
        <v>0</v>
      </c>
      <c r="CR295" s="519">
        <v>0</v>
      </c>
      <c r="CS295" s="519">
        <v>0</v>
      </c>
      <c r="CT295" s="519">
        <v>0</v>
      </c>
      <c r="CU295" s="519">
        <v>0</v>
      </c>
      <c r="CV295" s="519">
        <v>0</v>
      </c>
      <c r="CW295" s="519">
        <v>0</v>
      </c>
      <c r="CX295" s="519">
        <v>0</v>
      </c>
      <c r="CY295" s="519">
        <v>0</v>
      </c>
      <c r="CZ295" s="519">
        <v>0</v>
      </c>
      <c r="DA295" s="519">
        <v>0</v>
      </c>
      <c r="DB295" s="519">
        <v>0</v>
      </c>
      <c r="DC295" s="519">
        <v>0</v>
      </c>
      <c r="DD295" s="519">
        <v>0</v>
      </c>
      <c r="DE295" s="519">
        <v>0</v>
      </c>
      <c r="DF295" s="519">
        <v>0</v>
      </c>
      <c r="DG295" s="519">
        <v>0</v>
      </c>
      <c r="DH295" s="519">
        <v>0</v>
      </c>
      <c r="DI295" s="519">
        <v>0</v>
      </c>
      <c r="DJ295" s="519">
        <v>0</v>
      </c>
      <c r="DK295" s="519">
        <v>0</v>
      </c>
      <c r="DL295" s="519">
        <v>0</v>
      </c>
      <c r="DM295" s="519">
        <v>0</v>
      </c>
      <c r="DN295" s="519">
        <v>0</v>
      </c>
      <c r="DO295" s="519">
        <v>0</v>
      </c>
      <c r="DP295" s="519">
        <v>0</v>
      </c>
      <c r="DQ295" s="519">
        <v>0</v>
      </c>
      <c r="DR295" s="519">
        <v>0</v>
      </c>
      <c r="DS295" s="519">
        <v>0</v>
      </c>
      <c r="DT295" s="519">
        <v>0</v>
      </c>
      <c r="DU295" s="519">
        <v>0</v>
      </c>
      <c r="DV295" s="519">
        <v>0</v>
      </c>
      <c r="DW295" s="519">
        <v>0</v>
      </c>
      <c r="DX295" s="519">
        <v>0</v>
      </c>
      <c r="DY295" s="131"/>
      <c r="DZ295" s="337"/>
      <c r="EA295" s="519" t="s">
        <v>1062</v>
      </c>
      <c r="EB295" s="519" t="s">
        <v>1060</v>
      </c>
      <c r="EC295" s="519">
        <v>7</v>
      </c>
      <c r="ED295" s="521" t="str">
        <f t="shared" si="14"/>
        <v>SDN200207</v>
      </c>
      <c r="EE295" s="519">
        <v>10000</v>
      </c>
      <c r="EF295" s="519">
        <v>10000</v>
      </c>
      <c r="EG295" s="519">
        <v>10000</v>
      </c>
      <c r="EH295" s="519">
        <v>10000</v>
      </c>
      <c r="EI295" s="519">
        <v>10000</v>
      </c>
      <c r="EJ295" s="519">
        <v>10000</v>
      </c>
      <c r="EK295" s="519">
        <v>10000</v>
      </c>
      <c r="EL295" s="519">
        <v>10000</v>
      </c>
      <c r="EM295" s="519">
        <v>10000</v>
      </c>
      <c r="EN295" s="519">
        <v>10000</v>
      </c>
      <c r="EO295" s="519">
        <v>10000</v>
      </c>
      <c r="EP295" s="519">
        <v>10000</v>
      </c>
      <c r="EQ295" s="519">
        <v>10000</v>
      </c>
      <c r="ER295" s="519">
        <v>10000</v>
      </c>
      <c r="ES295" s="519">
        <v>10000</v>
      </c>
      <c r="ET295" s="519">
        <v>10000</v>
      </c>
      <c r="EU295" s="519">
        <v>10000</v>
      </c>
      <c r="EV295" s="519">
        <v>10000</v>
      </c>
      <c r="EW295" s="519">
        <v>10000</v>
      </c>
      <c r="EX295" s="519">
        <v>10000</v>
      </c>
      <c r="EY295" s="519">
        <v>10000</v>
      </c>
      <c r="EZ295" s="519">
        <v>10000</v>
      </c>
      <c r="FA295" s="519">
        <v>10000</v>
      </c>
      <c r="FB295" s="519">
        <v>10000</v>
      </c>
      <c r="FC295" s="519">
        <v>10000</v>
      </c>
      <c r="FD295" s="519">
        <v>10000</v>
      </c>
      <c r="FE295" s="519">
        <v>10000</v>
      </c>
      <c r="FF295" s="519">
        <v>10000</v>
      </c>
      <c r="FG295" s="519">
        <v>10000</v>
      </c>
      <c r="FH295" s="519">
        <v>10000</v>
      </c>
      <c r="FI295" s="519">
        <v>10000</v>
      </c>
      <c r="FJ295" s="519">
        <v>10000</v>
      </c>
      <c r="FK295" s="519">
        <v>10000</v>
      </c>
      <c r="FL295" s="519">
        <v>10000</v>
      </c>
      <c r="FM295" s="519">
        <v>10000</v>
      </c>
      <c r="FN295" s="519">
        <v>0</v>
      </c>
      <c r="FO295" s="519">
        <v>0</v>
      </c>
      <c r="FP295" s="519">
        <v>0</v>
      </c>
      <c r="FQ295" s="519">
        <v>0</v>
      </c>
      <c r="FR295" s="519">
        <v>0</v>
      </c>
      <c r="FS295" s="519">
        <v>0</v>
      </c>
      <c r="FT295" s="519">
        <v>0</v>
      </c>
      <c r="FU295" s="519">
        <v>0</v>
      </c>
      <c r="FV295" s="519">
        <v>0</v>
      </c>
      <c r="FW295" s="519">
        <v>0</v>
      </c>
      <c r="FX295" s="519">
        <v>0</v>
      </c>
      <c r="FY295" s="519">
        <v>0</v>
      </c>
      <c r="FZ295" s="519">
        <v>0</v>
      </c>
      <c r="GA295" s="519">
        <v>0</v>
      </c>
      <c r="GB295" s="519">
        <v>0</v>
      </c>
      <c r="GC295" s="519">
        <v>0</v>
      </c>
      <c r="GD295" s="519">
        <v>0</v>
      </c>
      <c r="GE295" s="519">
        <v>0</v>
      </c>
      <c r="GF295" s="519">
        <v>0</v>
      </c>
      <c r="GG295" s="519">
        <v>0</v>
      </c>
      <c r="GH295" s="519">
        <v>0</v>
      </c>
      <c r="GI295" s="519">
        <v>0</v>
      </c>
      <c r="GJ295" s="519">
        <v>0</v>
      </c>
      <c r="GK295" s="519">
        <v>0</v>
      </c>
      <c r="GL295" s="519">
        <v>0</v>
      </c>
      <c r="GM295" s="519">
        <v>0</v>
      </c>
      <c r="GN295" s="519">
        <v>0</v>
      </c>
      <c r="GO295" s="519">
        <v>0</v>
      </c>
      <c r="GP295" s="519">
        <v>0</v>
      </c>
      <c r="GQ295" s="519">
        <v>0</v>
      </c>
      <c r="GR295" s="519">
        <v>0</v>
      </c>
      <c r="GS295" s="519">
        <v>0</v>
      </c>
      <c r="GT295" s="519">
        <v>0</v>
      </c>
      <c r="GU295" s="519">
        <v>0</v>
      </c>
      <c r="GV295" s="519">
        <v>0</v>
      </c>
      <c r="GW295" s="519">
        <v>0</v>
      </c>
      <c r="GX295" s="519">
        <v>0</v>
      </c>
      <c r="GY295" s="519">
        <v>0</v>
      </c>
      <c r="GZ295" s="519">
        <v>0</v>
      </c>
      <c r="HA295" s="519">
        <v>0</v>
      </c>
      <c r="HB295" s="519">
        <v>0</v>
      </c>
      <c r="HC295" s="519">
        <v>0</v>
      </c>
      <c r="HD295" s="519">
        <v>0</v>
      </c>
      <c r="HE295" s="519">
        <v>0</v>
      </c>
      <c r="HF295" s="519">
        <v>0</v>
      </c>
      <c r="HG295" s="519">
        <v>0</v>
      </c>
      <c r="HH295" s="519">
        <v>0</v>
      </c>
      <c r="HI295" s="519">
        <v>0</v>
      </c>
      <c r="HJ295" s="519">
        <v>0</v>
      </c>
      <c r="HK295" s="519">
        <v>0</v>
      </c>
      <c r="HL295" s="519">
        <v>0</v>
      </c>
      <c r="HM295" s="519">
        <v>0</v>
      </c>
      <c r="HN295" s="519">
        <v>0</v>
      </c>
      <c r="HO295" s="519">
        <v>0</v>
      </c>
      <c r="HP295" s="519">
        <v>0</v>
      </c>
      <c r="HQ295" s="519">
        <v>0</v>
      </c>
      <c r="HR295" s="519">
        <v>0</v>
      </c>
      <c r="HS295" s="519">
        <v>0</v>
      </c>
      <c r="HT295" s="519">
        <v>0</v>
      </c>
      <c r="HU295" s="519">
        <v>0</v>
      </c>
      <c r="HV295" s="519">
        <v>0</v>
      </c>
      <c r="HW295" s="519">
        <v>0</v>
      </c>
      <c r="HX295" s="519">
        <v>0</v>
      </c>
      <c r="HY295" s="519">
        <v>0</v>
      </c>
      <c r="HZ295" s="519">
        <v>0</v>
      </c>
      <c r="IA295" s="519">
        <v>0</v>
      </c>
      <c r="IB295" s="519">
        <v>0</v>
      </c>
      <c r="IC295" s="519">
        <v>0</v>
      </c>
      <c r="ID295" s="519">
        <v>0</v>
      </c>
      <c r="IE295" s="519">
        <v>0</v>
      </c>
      <c r="IF295" s="519">
        <v>0</v>
      </c>
      <c r="IG295" s="519">
        <v>0</v>
      </c>
      <c r="IH295" s="519">
        <v>0</v>
      </c>
      <c r="II295" s="519">
        <v>0</v>
      </c>
      <c r="IJ295" s="519">
        <v>0</v>
      </c>
      <c r="IK295" s="519">
        <v>0</v>
      </c>
    </row>
    <row r="296" spans="1:245" hidden="1">
      <c r="A296" s="337"/>
      <c r="B296" s="519" t="s">
        <v>1058</v>
      </c>
      <c r="C296" s="519"/>
      <c r="D296" s="519"/>
      <c r="E296" s="519"/>
      <c r="F296" s="519">
        <v>1</v>
      </c>
      <c r="G296" s="519"/>
      <c r="H296" s="519">
        <v>29</v>
      </c>
      <c r="I296" s="519">
        <v>4</v>
      </c>
      <c r="J296" s="519" t="str">
        <f t="shared" si="15"/>
        <v>SDN10012904</v>
      </c>
      <c r="K296" s="519">
        <v>990</v>
      </c>
      <c r="M296" s="337"/>
      <c r="N296" s="519" t="s">
        <v>1062</v>
      </c>
      <c r="O296" s="519" t="s">
        <v>1060</v>
      </c>
      <c r="P296" s="519">
        <v>8</v>
      </c>
      <c r="Q296" s="183" t="str">
        <f t="shared" si="13"/>
        <v>SDN200208</v>
      </c>
      <c r="R296" s="519">
        <v>0</v>
      </c>
      <c r="S296" s="519">
        <v>0</v>
      </c>
      <c r="T296" s="519">
        <v>0</v>
      </c>
      <c r="U296" s="519">
        <v>0</v>
      </c>
      <c r="V296" s="519">
        <v>0</v>
      </c>
      <c r="W296" s="519">
        <v>0</v>
      </c>
      <c r="X296" s="519">
        <v>0</v>
      </c>
      <c r="Y296" s="519">
        <v>0</v>
      </c>
      <c r="Z296" s="519">
        <v>0</v>
      </c>
      <c r="AA296" s="519">
        <v>0</v>
      </c>
      <c r="AB296" s="519">
        <v>0</v>
      </c>
      <c r="AC296" s="519">
        <v>0</v>
      </c>
      <c r="AD296" s="519">
        <v>0</v>
      </c>
      <c r="AE296" s="519">
        <v>0</v>
      </c>
      <c r="AF296" s="519">
        <v>0</v>
      </c>
      <c r="AG296" s="519">
        <v>0</v>
      </c>
      <c r="AH296" s="519">
        <v>0</v>
      </c>
      <c r="AI296" s="519">
        <v>0</v>
      </c>
      <c r="AJ296" s="519">
        <v>0</v>
      </c>
      <c r="AK296" s="519">
        <v>0</v>
      </c>
      <c r="AL296" s="519">
        <v>0</v>
      </c>
      <c r="AM296" s="519">
        <v>0</v>
      </c>
      <c r="AN296" s="519">
        <v>0</v>
      </c>
      <c r="AO296" s="519">
        <v>0</v>
      </c>
      <c r="AP296" s="519">
        <v>0</v>
      </c>
      <c r="AQ296" s="519">
        <v>0</v>
      </c>
      <c r="AR296" s="519">
        <v>0</v>
      </c>
      <c r="AS296" s="519">
        <v>0</v>
      </c>
      <c r="AT296" s="519">
        <v>0</v>
      </c>
      <c r="AU296" s="519">
        <v>0</v>
      </c>
      <c r="AV296" s="519">
        <v>0</v>
      </c>
      <c r="AW296" s="519">
        <v>0</v>
      </c>
      <c r="AX296" s="519">
        <v>0</v>
      </c>
      <c r="AY296" s="519">
        <v>0</v>
      </c>
      <c r="AZ296" s="519">
        <v>10000</v>
      </c>
      <c r="BA296" s="519">
        <v>0</v>
      </c>
      <c r="BB296" s="519">
        <v>0</v>
      </c>
      <c r="BC296" s="519">
        <v>0</v>
      </c>
      <c r="BD296" s="519">
        <v>0</v>
      </c>
      <c r="BE296" s="519">
        <v>0</v>
      </c>
      <c r="BF296" s="519">
        <v>0</v>
      </c>
      <c r="BG296" s="519">
        <v>0</v>
      </c>
      <c r="BH296" s="519">
        <v>0</v>
      </c>
      <c r="BI296" s="519">
        <v>0</v>
      </c>
      <c r="BJ296" s="519">
        <v>0</v>
      </c>
      <c r="BK296" s="519">
        <v>0</v>
      </c>
      <c r="BL296" s="519">
        <v>0</v>
      </c>
      <c r="BM296" s="519">
        <v>0</v>
      </c>
      <c r="BN296" s="519">
        <v>0</v>
      </c>
      <c r="BO296" s="519">
        <v>0</v>
      </c>
      <c r="BP296" s="519">
        <v>0</v>
      </c>
      <c r="BQ296" s="519">
        <v>0</v>
      </c>
      <c r="BR296" s="519">
        <v>0</v>
      </c>
      <c r="BS296" s="519">
        <v>0</v>
      </c>
      <c r="BT296" s="519">
        <v>0</v>
      </c>
      <c r="BU296" s="519">
        <v>0</v>
      </c>
      <c r="BV296" s="519">
        <v>0</v>
      </c>
      <c r="BW296" s="519">
        <v>0</v>
      </c>
      <c r="BX296" s="519">
        <v>0</v>
      </c>
      <c r="BY296" s="519">
        <v>0</v>
      </c>
      <c r="BZ296" s="519">
        <v>0</v>
      </c>
      <c r="CA296" s="519">
        <v>0</v>
      </c>
      <c r="CB296" s="519">
        <v>0</v>
      </c>
      <c r="CC296" s="519">
        <v>0</v>
      </c>
      <c r="CD296" s="519">
        <v>0</v>
      </c>
      <c r="CE296" s="519">
        <v>0</v>
      </c>
      <c r="CF296" s="519">
        <v>0</v>
      </c>
      <c r="CG296" s="519">
        <v>0</v>
      </c>
      <c r="CH296" s="519">
        <v>0</v>
      </c>
      <c r="CI296" s="519">
        <v>0</v>
      </c>
      <c r="CJ296" s="519">
        <v>0</v>
      </c>
      <c r="CK296" s="519">
        <v>0</v>
      </c>
      <c r="CL296" s="519">
        <v>0</v>
      </c>
      <c r="CM296" s="519">
        <v>0</v>
      </c>
      <c r="CN296" s="519">
        <v>0</v>
      </c>
      <c r="CO296" s="519">
        <v>0</v>
      </c>
      <c r="CP296" s="519">
        <v>0</v>
      </c>
      <c r="CQ296" s="519">
        <v>0</v>
      </c>
      <c r="CR296" s="519">
        <v>0</v>
      </c>
      <c r="CS296" s="519">
        <v>0</v>
      </c>
      <c r="CT296" s="519">
        <v>0</v>
      </c>
      <c r="CU296" s="519">
        <v>0</v>
      </c>
      <c r="CV296" s="519">
        <v>0</v>
      </c>
      <c r="CW296" s="519">
        <v>0</v>
      </c>
      <c r="CX296" s="519">
        <v>0</v>
      </c>
      <c r="CY296" s="519">
        <v>0</v>
      </c>
      <c r="CZ296" s="519">
        <v>0</v>
      </c>
      <c r="DA296" s="519">
        <v>0</v>
      </c>
      <c r="DB296" s="519">
        <v>0</v>
      </c>
      <c r="DC296" s="519">
        <v>0</v>
      </c>
      <c r="DD296" s="519">
        <v>0</v>
      </c>
      <c r="DE296" s="519">
        <v>0</v>
      </c>
      <c r="DF296" s="519">
        <v>0</v>
      </c>
      <c r="DG296" s="519">
        <v>0</v>
      </c>
      <c r="DH296" s="519">
        <v>0</v>
      </c>
      <c r="DI296" s="519">
        <v>0</v>
      </c>
      <c r="DJ296" s="519">
        <v>0</v>
      </c>
      <c r="DK296" s="519">
        <v>0</v>
      </c>
      <c r="DL296" s="519">
        <v>0</v>
      </c>
      <c r="DM296" s="519">
        <v>0</v>
      </c>
      <c r="DN296" s="519">
        <v>0</v>
      </c>
      <c r="DO296" s="519">
        <v>0</v>
      </c>
      <c r="DP296" s="519">
        <v>0</v>
      </c>
      <c r="DQ296" s="519">
        <v>0</v>
      </c>
      <c r="DR296" s="519">
        <v>0</v>
      </c>
      <c r="DS296" s="519">
        <v>0</v>
      </c>
      <c r="DT296" s="519">
        <v>0</v>
      </c>
      <c r="DU296" s="519">
        <v>0</v>
      </c>
      <c r="DV296" s="519">
        <v>0</v>
      </c>
      <c r="DW296" s="519">
        <v>0</v>
      </c>
      <c r="DX296" s="519">
        <v>0</v>
      </c>
      <c r="DY296" s="131"/>
      <c r="DZ296" s="337"/>
      <c r="EA296" s="519" t="s">
        <v>1062</v>
      </c>
      <c r="EB296" s="519" t="s">
        <v>1060</v>
      </c>
      <c r="EC296" s="519">
        <v>8</v>
      </c>
      <c r="ED296" s="521" t="str">
        <f t="shared" si="14"/>
        <v>SDN200208</v>
      </c>
      <c r="EE296" s="519">
        <v>10000</v>
      </c>
      <c r="EF296" s="519">
        <v>10000</v>
      </c>
      <c r="EG296" s="519">
        <v>10000</v>
      </c>
      <c r="EH296" s="519">
        <v>10000</v>
      </c>
      <c r="EI296" s="519">
        <v>10000</v>
      </c>
      <c r="EJ296" s="519">
        <v>10000</v>
      </c>
      <c r="EK296" s="519">
        <v>10000</v>
      </c>
      <c r="EL296" s="519">
        <v>10000</v>
      </c>
      <c r="EM296" s="519">
        <v>10000</v>
      </c>
      <c r="EN296" s="519">
        <v>10000</v>
      </c>
      <c r="EO296" s="519">
        <v>10000</v>
      </c>
      <c r="EP296" s="519">
        <v>10000</v>
      </c>
      <c r="EQ296" s="519">
        <v>10000</v>
      </c>
      <c r="ER296" s="519">
        <v>10000</v>
      </c>
      <c r="ES296" s="519">
        <v>10000</v>
      </c>
      <c r="ET296" s="519">
        <v>10000</v>
      </c>
      <c r="EU296" s="519">
        <v>10000</v>
      </c>
      <c r="EV296" s="519">
        <v>10000</v>
      </c>
      <c r="EW296" s="519">
        <v>10000</v>
      </c>
      <c r="EX296" s="519">
        <v>10000</v>
      </c>
      <c r="EY296" s="519">
        <v>10000</v>
      </c>
      <c r="EZ296" s="519">
        <v>10000</v>
      </c>
      <c r="FA296" s="519">
        <v>10000</v>
      </c>
      <c r="FB296" s="519">
        <v>10000</v>
      </c>
      <c r="FC296" s="519">
        <v>10000</v>
      </c>
      <c r="FD296" s="519">
        <v>10000</v>
      </c>
      <c r="FE296" s="519">
        <v>10000</v>
      </c>
      <c r="FF296" s="519">
        <v>10000</v>
      </c>
      <c r="FG296" s="519">
        <v>10000</v>
      </c>
      <c r="FH296" s="519">
        <v>10000</v>
      </c>
      <c r="FI296" s="519">
        <v>10000</v>
      </c>
      <c r="FJ296" s="519">
        <v>10000</v>
      </c>
      <c r="FK296" s="519">
        <v>10000</v>
      </c>
      <c r="FL296" s="519">
        <v>10000</v>
      </c>
      <c r="FM296" s="519">
        <v>10000</v>
      </c>
      <c r="FN296" s="519">
        <v>0</v>
      </c>
      <c r="FO296" s="519">
        <v>0</v>
      </c>
      <c r="FP296" s="519">
        <v>0</v>
      </c>
      <c r="FQ296" s="519">
        <v>0</v>
      </c>
      <c r="FR296" s="519">
        <v>0</v>
      </c>
      <c r="FS296" s="519">
        <v>0</v>
      </c>
      <c r="FT296" s="519">
        <v>0</v>
      </c>
      <c r="FU296" s="519">
        <v>0</v>
      </c>
      <c r="FV296" s="519">
        <v>0</v>
      </c>
      <c r="FW296" s="519">
        <v>0</v>
      </c>
      <c r="FX296" s="519">
        <v>0</v>
      </c>
      <c r="FY296" s="519">
        <v>0</v>
      </c>
      <c r="FZ296" s="519">
        <v>0</v>
      </c>
      <c r="GA296" s="519">
        <v>0</v>
      </c>
      <c r="GB296" s="519">
        <v>0</v>
      </c>
      <c r="GC296" s="519">
        <v>0</v>
      </c>
      <c r="GD296" s="519">
        <v>0</v>
      </c>
      <c r="GE296" s="519">
        <v>0</v>
      </c>
      <c r="GF296" s="519">
        <v>0</v>
      </c>
      <c r="GG296" s="519">
        <v>0</v>
      </c>
      <c r="GH296" s="519">
        <v>0</v>
      </c>
      <c r="GI296" s="519">
        <v>0</v>
      </c>
      <c r="GJ296" s="519">
        <v>0</v>
      </c>
      <c r="GK296" s="519">
        <v>0</v>
      </c>
      <c r="GL296" s="519">
        <v>0</v>
      </c>
      <c r="GM296" s="519">
        <v>0</v>
      </c>
      <c r="GN296" s="519">
        <v>0</v>
      </c>
      <c r="GO296" s="519">
        <v>0</v>
      </c>
      <c r="GP296" s="519">
        <v>0</v>
      </c>
      <c r="GQ296" s="519">
        <v>0</v>
      </c>
      <c r="GR296" s="519">
        <v>0</v>
      </c>
      <c r="GS296" s="519">
        <v>0</v>
      </c>
      <c r="GT296" s="519">
        <v>0</v>
      </c>
      <c r="GU296" s="519">
        <v>0</v>
      </c>
      <c r="GV296" s="519">
        <v>0</v>
      </c>
      <c r="GW296" s="519">
        <v>0</v>
      </c>
      <c r="GX296" s="519">
        <v>0</v>
      </c>
      <c r="GY296" s="519">
        <v>0</v>
      </c>
      <c r="GZ296" s="519">
        <v>0</v>
      </c>
      <c r="HA296" s="519">
        <v>0</v>
      </c>
      <c r="HB296" s="519">
        <v>0</v>
      </c>
      <c r="HC296" s="519">
        <v>0</v>
      </c>
      <c r="HD296" s="519">
        <v>0</v>
      </c>
      <c r="HE296" s="519">
        <v>0</v>
      </c>
      <c r="HF296" s="519">
        <v>0</v>
      </c>
      <c r="HG296" s="519">
        <v>0</v>
      </c>
      <c r="HH296" s="519">
        <v>0</v>
      </c>
      <c r="HI296" s="519">
        <v>0</v>
      </c>
      <c r="HJ296" s="519">
        <v>0</v>
      </c>
      <c r="HK296" s="519">
        <v>0</v>
      </c>
      <c r="HL296" s="519">
        <v>0</v>
      </c>
      <c r="HM296" s="519">
        <v>0</v>
      </c>
      <c r="HN296" s="519">
        <v>0</v>
      </c>
      <c r="HO296" s="519">
        <v>0</v>
      </c>
      <c r="HP296" s="519">
        <v>0</v>
      </c>
      <c r="HQ296" s="519">
        <v>0</v>
      </c>
      <c r="HR296" s="519">
        <v>0</v>
      </c>
      <c r="HS296" s="519">
        <v>0</v>
      </c>
      <c r="HT296" s="519">
        <v>0</v>
      </c>
      <c r="HU296" s="519">
        <v>0</v>
      </c>
      <c r="HV296" s="519">
        <v>0</v>
      </c>
      <c r="HW296" s="519">
        <v>0</v>
      </c>
      <c r="HX296" s="519">
        <v>0</v>
      </c>
      <c r="HY296" s="519">
        <v>0</v>
      </c>
      <c r="HZ296" s="519">
        <v>0</v>
      </c>
      <c r="IA296" s="519">
        <v>0</v>
      </c>
      <c r="IB296" s="519">
        <v>0</v>
      </c>
      <c r="IC296" s="519">
        <v>0</v>
      </c>
      <c r="ID296" s="519">
        <v>0</v>
      </c>
      <c r="IE296" s="519">
        <v>0</v>
      </c>
      <c r="IF296" s="519">
        <v>0</v>
      </c>
      <c r="IG296" s="519">
        <v>0</v>
      </c>
      <c r="IH296" s="519">
        <v>0</v>
      </c>
      <c r="II296" s="519">
        <v>0</v>
      </c>
      <c r="IJ296" s="519">
        <v>0</v>
      </c>
      <c r="IK296" s="519">
        <v>0</v>
      </c>
    </row>
    <row r="297" spans="1:245" hidden="1">
      <c r="A297" s="337"/>
      <c r="B297" s="519" t="s">
        <v>1058</v>
      </c>
      <c r="C297" s="519"/>
      <c r="D297" s="519"/>
      <c r="E297" s="519"/>
      <c r="F297" s="519">
        <v>1</v>
      </c>
      <c r="G297" s="519"/>
      <c r="H297" s="519">
        <v>29</v>
      </c>
      <c r="I297" s="519">
        <v>5</v>
      </c>
      <c r="J297" s="519" t="str">
        <f t="shared" si="15"/>
        <v>SDN10012905</v>
      </c>
      <c r="K297" s="519">
        <v>990</v>
      </c>
      <c r="M297" s="337"/>
      <c r="N297" s="519" t="s">
        <v>1062</v>
      </c>
      <c r="O297" s="519" t="s">
        <v>1060</v>
      </c>
      <c r="P297" s="519">
        <v>9</v>
      </c>
      <c r="Q297" s="183" t="str">
        <f t="shared" si="13"/>
        <v>SDN200209</v>
      </c>
      <c r="R297" s="519">
        <v>0</v>
      </c>
      <c r="S297" s="519">
        <v>0</v>
      </c>
      <c r="T297" s="519">
        <v>0</v>
      </c>
      <c r="U297" s="519">
        <v>0</v>
      </c>
      <c r="V297" s="519">
        <v>0</v>
      </c>
      <c r="W297" s="519">
        <v>0</v>
      </c>
      <c r="X297" s="519">
        <v>0</v>
      </c>
      <c r="Y297" s="519">
        <v>0</v>
      </c>
      <c r="Z297" s="519">
        <v>0</v>
      </c>
      <c r="AA297" s="519">
        <v>0</v>
      </c>
      <c r="AB297" s="519">
        <v>0</v>
      </c>
      <c r="AC297" s="519">
        <v>0</v>
      </c>
      <c r="AD297" s="519">
        <v>0</v>
      </c>
      <c r="AE297" s="519">
        <v>0</v>
      </c>
      <c r="AF297" s="519">
        <v>0</v>
      </c>
      <c r="AG297" s="519">
        <v>0</v>
      </c>
      <c r="AH297" s="519">
        <v>0</v>
      </c>
      <c r="AI297" s="519">
        <v>0</v>
      </c>
      <c r="AJ297" s="519">
        <v>0</v>
      </c>
      <c r="AK297" s="519">
        <v>0</v>
      </c>
      <c r="AL297" s="519">
        <v>0</v>
      </c>
      <c r="AM297" s="519">
        <v>0</v>
      </c>
      <c r="AN297" s="519">
        <v>0</v>
      </c>
      <c r="AO297" s="519">
        <v>0</v>
      </c>
      <c r="AP297" s="519">
        <v>0</v>
      </c>
      <c r="AQ297" s="519">
        <v>0</v>
      </c>
      <c r="AR297" s="519">
        <v>0</v>
      </c>
      <c r="AS297" s="519">
        <v>0</v>
      </c>
      <c r="AT297" s="519">
        <v>0</v>
      </c>
      <c r="AU297" s="519">
        <v>0</v>
      </c>
      <c r="AV297" s="519">
        <v>0</v>
      </c>
      <c r="AW297" s="519">
        <v>0</v>
      </c>
      <c r="AX297" s="519">
        <v>0</v>
      </c>
      <c r="AY297" s="519">
        <v>0</v>
      </c>
      <c r="AZ297" s="519">
        <v>10000</v>
      </c>
      <c r="BA297" s="519">
        <v>0</v>
      </c>
      <c r="BB297" s="519">
        <v>0</v>
      </c>
      <c r="BC297" s="519">
        <v>0</v>
      </c>
      <c r="BD297" s="519">
        <v>0</v>
      </c>
      <c r="BE297" s="519">
        <v>0</v>
      </c>
      <c r="BF297" s="519">
        <v>0</v>
      </c>
      <c r="BG297" s="519">
        <v>0</v>
      </c>
      <c r="BH297" s="519">
        <v>0</v>
      </c>
      <c r="BI297" s="519">
        <v>0</v>
      </c>
      <c r="BJ297" s="519">
        <v>0</v>
      </c>
      <c r="BK297" s="519">
        <v>0</v>
      </c>
      <c r="BL297" s="519">
        <v>0</v>
      </c>
      <c r="BM297" s="519">
        <v>0</v>
      </c>
      <c r="BN297" s="519">
        <v>0</v>
      </c>
      <c r="BO297" s="519">
        <v>0</v>
      </c>
      <c r="BP297" s="519">
        <v>0</v>
      </c>
      <c r="BQ297" s="519">
        <v>0</v>
      </c>
      <c r="BR297" s="519">
        <v>0</v>
      </c>
      <c r="BS297" s="519">
        <v>0</v>
      </c>
      <c r="BT297" s="519">
        <v>0</v>
      </c>
      <c r="BU297" s="519">
        <v>0</v>
      </c>
      <c r="BV297" s="519">
        <v>0</v>
      </c>
      <c r="BW297" s="519">
        <v>0</v>
      </c>
      <c r="BX297" s="519">
        <v>0</v>
      </c>
      <c r="BY297" s="519">
        <v>0</v>
      </c>
      <c r="BZ297" s="519">
        <v>0</v>
      </c>
      <c r="CA297" s="519">
        <v>0</v>
      </c>
      <c r="CB297" s="519">
        <v>0</v>
      </c>
      <c r="CC297" s="519">
        <v>0</v>
      </c>
      <c r="CD297" s="519">
        <v>0</v>
      </c>
      <c r="CE297" s="519">
        <v>0</v>
      </c>
      <c r="CF297" s="519">
        <v>0</v>
      </c>
      <c r="CG297" s="519">
        <v>0</v>
      </c>
      <c r="CH297" s="519">
        <v>0</v>
      </c>
      <c r="CI297" s="519">
        <v>0</v>
      </c>
      <c r="CJ297" s="519">
        <v>0</v>
      </c>
      <c r="CK297" s="519">
        <v>0</v>
      </c>
      <c r="CL297" s="519">
        <v>0</v>
      </c>
      <c r="CM297" s="519">
        <v>0</v>
      </c>
      <c r="CN297" s="519">
        <v>0</v>
      </c>
      <c r="CO297" s="519">
        <v>0</v>
      </c>
      <c r="CP297" s="519">
        <v>0</v>
      </c>
      <c r="CQ297" s="519">
        <v>0</v>
      </c>
      <c r="CR297" s="519">
        <v>0</v>
      </c>
      <c r="CS297" s="519">
        <v>0</v>
      </c>
      <c r="CT297" s="519">
        <v>0</v>
      </c>
      <c r="CU297" s="519">
        <v>0</v>
      </c>
      <c r="CV297" s="519">
        <v>0</v>
      </c>
      <c r="CW297" s="519">
        <v>0</v>
      </c>
      <c r="CX297" s="519">
        <v>0</v>
      </c>
      <c r="CY297" s="519">
        <v>0</v>
      </c>
      <c r="CZ297" s="519">
        <v>0</v>
      </c>
      <c r="DA297" s="519">
        <v>0</v>
      </c>
      <c r="DB297" s="519">
        <v>0</v>
      </c>
      <c r="DC297" s="519">
        <v>0</v>
      </c>
      <c r="DD297" s="519">
        <v>0</v>
      </c>
      <c r="DE297" s="519">
        <v>0</v>
      </c>
      <c r="DF297" s="519">
        <v>0</v>
      </c>
      <c r="DG297" s="519">
        <v>0</v>
      </c>
      <c r="DH297" s="519">
        <v>0</v>
      </c>
      <c r="DI297" s="519">
        <v>0</v>
      </c>
      <c r="DJ297" s="519">
        <v>0</v>
      </c>
      <c r="DK297" s="519">
        <v>0</v>
      </c>
      <c r="DL297" s="519">
        <v>0</v>
      </c>
      <c r="DM297" s="519">
        <v>0</v>
      </c>
      <c r="DN297" s="519">
        <v>0</v>
      </c>
      <c r="DO297" s="519">
        <v>0</v>
      </c>
      <c r="DP297" s="519">
        <v>0</v>
      </c>
      <c r="DQ297" s="519">
        <v>0</v>
      </c>
      <c r="DR297" s="519">
        <v>0</v>
      </c>
      <c r="DS297" s="519">
        <v>0</v>
      </c>
      <c r="DT297" s="519">
        <v>0</v>
      </c>
      <c r="DU297" s="519">
        <v>0</v>
      </c>
      <c r="DV297" s="519">
        <v>0</v>
      </c>
      <c r="DW297" s="519">
        <v>0</v>
      </c>
      <c r="DX297" s="519">
        <v>0</v>
      </c>
      <c r="DY297" s="131"/>
      <c r="DZ297" s="337"/>
      <c r="EA297" s="519" t="s">
        <v>1062</v>
      </c>
      <c r="EB297" s="519" t="s">
        <v>1060</v>
      </c>
      <c r="EC297" s="519">
        <v>9</v>
      </c>
      <c r="ED297" s="521" t="str">
        <f t="shared" si="14"/>
        <v>SDN200209</v>
      </c>
      <c r="EE297" s="519">
        <v>10000</v>
      </c>
      <c r="EF297" s="519">
        <v>10000</v>
      </c>
      <c r="EG297" s="519">
        <v>10000</v>
      </c>
      <c r="EH297" s="519">
        <v>10000</v>
      </c>
      <c r="EI297" s="519">
        <v>10000</v>
      </c>
      <c r="EJ297" s="519">
        <v>10000</v>
      </c>
      <c r="EK297" s="519">
        <v>10000</v>
      </c>
      <c r="EL297" s="519">
        <v>10000</v>
      </c>
      <c r="EM297" s="519">
        <v>10000</v>
      </c>
      <c r="EN297" s="519">
        <v>10000</v>
      </c>
      <c r="EO297" s="519">
        <v>10000</v>
      </c>
      <c r="EP297" s="519">
        <v>10000</v>
      </c>
      <c r="EQ297" s="519">
        <v>10000</v>
      </c>
      <c r="ER297" s="519">
        <v>10000</v>
      </c>
      <c r="ES297" s="519">
        <v>10000</v>
      </c>
      <c r="ET297" s="519">
        <v>10000</v>
      </c>
      <c r="EU297" s="519">
        <v>10000</v>
      </c>
      <c r="EV297" s="519">
        <v>10000</v>
      </c>
      <c r="EW297" s="519">
        <v>10000</v>
      </c>
      <c r="EX297" s="519">
        <v>10000</v>
      </c>
      <c r="EY297" s="519">
        <v>10000</v>
      </c>
      <c r="EZ297" s="519">
        <v>10000</v>
      </c>
      <c r="FA297" s="519">
        <v>10000</v>
      </c>
      <c r="FB297" s="519">
        <v>10000</v>
      </c>
      <c r="FC297" s="519">
        <v>10000</v>
      </c>
      <c r="FD297" s="519">
        <v>10000</v>
      </c>
      <c r="FE297" s="519">
        <v>10000</v>
      </c>
      <c r="FF297" s="519">
        <v>10000</v>
      </c>
      <c r="FG297" s="519">
        <v>10000</v>
      </c>
      <c r="FH297" s="519">
        <v>10000</v>
      </c>
      <c r="FI297" s="519">
        <v>10000</v>
      </c>
      <c r="FJ297" s="519">
        <v>10000</v>
      </c>
      <c r="FK297" s="519">
        <v>10000</v>
      </c>
      <c r="FL297" s="519">
        <v>10000</v>
      </c>
      <c r="FM297" s="519">
        <v>10000</v>
      </c>
      <c r="FN297" s="519">
        <v>0</v>
      </c>
      <c r="FO297" s="519">
        <v>0</v>
      </c>
      <c r="FP297" s="519">
        <v>0</v>
      </c>
      <c r="FQ297" s="519">
        <v>0</v>
      </c>
      <c r="FR297" s="519">
        <v>0</v>
      </c>
      <c r="FS297" s="519">
        <v>0</v>
      </c>
      <c r="FT297" s="519">
        <v>0</v>
      </c>
      <c r="FU297" s="519">
        <v>0</v>
      </c>
      <c r="FV297" s="519">
        <v>0</v>
      </c>
      <c r="FW297" s="519">
        <v>0</v>
      </c>
      <c r="FX297" s="519">
        <v>0</v>
      </c>
      <c r="FY297" s="519">
        <v>0</v>
      </c>
      <c r="FZ297" s="519">
        <v>0</v>
      </c>
      <c r="GA297" s="519">
        <v>0</v>
      </c>
      <c r="GB297" s="519">
        <v>0</v>
      </c>
      <c r="GC297" s="519">
        <v>0</v>
      </c>
      <c r="GD297" s="519">
        <v>0</v>
      </c>
      <c r="GE297" s="519">
        <v>0</v>
      </c>
      <c r="GF297" s="519">
        <v>0</v>
      </c>
      <c r="GG297" s="519">
        <v>0</v>
      </c>
      <c r="GH297" s="519">
        <v>0</v>
      </c>
      <c r="GI297" s="519">
        <v>0</v>
      </c>
      <c r="GJ297" s="519">
        <v>0</v>
      </c>
      <c r="GK297" s="519">
        <v>0</v>
      </c>
      <c r="GL297" s="519">
        <v>0</v>
      </c>
      <c r="GM297" s="519">
        <v>0</v>
      </c>
      <c r="GN297" s="519">
        <v>0</v>
      </c>
      <c r="GO297" s="519">
        <v>0</v>
      </c>
      <c r="GP297" s="519">
        <v>0</v>
      </c>
      <c r="GQ297" s="519">
        <v>0</v>
      </c>
      <c r="GR297" s="519">
        <v>0</v>
      </c>
      <c r="GS297" s="519">
        <v>0</v>
      </c>
      <c r="GT297" s="519">
        <v>0</v>
      </c>
      <c r="GU297" s="519">
        <v>0</v>
      </c>
      <c r="GV297" s="519">
        <v>0</v>
      </c>
      <c r="GW297" s="519">
        <v>0</v>
      </c>
      <c r="GX297" s="519">
        <v>0</v>
      </c>
      <c r="GY297" s="519">
        <v>0</v>
      </c>
      <c r="GZ297" s="519">
        <v>0</v>
      </c>
      <c r="HA297" s="519">
        <v>0</v>
      </c>
      <c r="HB297" s="519">
        <v>0</v>
      </c>
      <c r="HC297" s="519">
        <v>0</v>
      </c>
      <c r="HD297" s="519">
        <v>0</v>
      </c>
      <c r="HE297" s="519">
        <v>0</v>
      </c>
      <c r="HF297" s="519">
        <v>0</v>
      </c>
      <c r="HG297" s="519">
        <v>0</v>
      </c>
      <c r="HH297" s="519">
        <v>0</v>
      </c>
      <c r="HI297" s="519">
        <v>0</v>
      </c>
      <c r="HJ297" s="519">
        <v>0</v>
      </c>
      <c r="HK297" s="519">
        <v>0</v>
      </c>
      <c r="HL297" s="519">
        <v>0</v>
      </c>
      <c r="HM297" s="519">
        <v>0</v>
      </c>
      <c r="HN297" s="519">
        <v>0</v>
      </c>
      <c r="HO297" s="519">
        <v>0</v>
      </c>
      <c r="HP297" s="519">
        <v>0</v>
      </c>
      <c r="HQ297" s="519">
        <v>0</v>
      </c>
      <c r="HR297" s="519">
        <v>0</v>
      </c>
      <c r="HS297" s="519">
        <v>0</v>
      </c>
      <c r="HT297" s="519">
        <v>0</v>
      </c>
      <c r="HU297" s="519">
        <v>0</v>
      </c>
      <c r="HV297" s="519">
        <v>0</v>
      </c>
      <c r="HW297" s="519">
        <v>0</v>
      </c>
      <c r="HX297" s="519">
        <v>0</v>
      </c>
      <c r="HY297" s="519">
        <v>0</v>
      </c>
      <c r="HZ297" s="519">
        <v>0</v>
      </c>
      <c r="IA297" s="519">
        <v>0</v>
      </c>
      <c r="IB297" s="519">
        <v>0</v>
      </c>
      <c r="IC297" s="519">
        <v>0</v>
      </c>
      <c r="ID297" s="519">
        <v>0</v>
      </c>
      <c r="IE297" s="519">
        <v>0</v>
      </c>
      <c r="IF297" s="519">
        <v>0</v>
      </c>
      <c r="IG297" s="519">
        <v>0</v>
      </c>
      <c r="IH297" s="519">
        <v>0</v>
      </c>
      <c r="II297" s="519">
        <v>0</v>
      </c>
      <c r="IJ297" s="519">
        <v>0</v>
      </c>
      <c r="IK297" s="519">
        <v>0</v>
      </c>
    </row>
    <row r="298" spans="1:245" hidden="1">
      <c r="A298" s="337"/>
      <c r="B298" s="519" t="s">
        <v>1058</v>
      </c>
      <c r="C298" s="519"/>
      <c r="D298" s="519"/>
      <c r="E298" s="519"/>
      <c r="F298" s="519">
        <v>1</v>
      </c>
      <c r="G298" s="519"/>
      <c r="H298" s="519">
        <v>29</v>
      </c>
      <c r="I298" s="519">
        <v>6</v>
      </c>
      <c r="J298" s="519" t="str">
        <f t="shared" si="15"/>
        <v>SDN10012906</v>
      </c>
      <c r="K298" s="519">
        <v>792</v>
      </c>
      <c r="M298" s="337"/>
      <c r="N298" s="519" t="s">
        <v>1062</v>
      </c>
      <c r="O298" s="519" t="s">
        <v>1060</v>
      </c>
      <c r="P298" s="519">
        <v>10</v>
      </c>
      <c r="Q298" s="183" t="str">
        <f t="shared" si="13"/>
        <v>SDN200210</v>
      </c>
      <c r="R298" s="519">
        <v>0</v>
      </c>
      <c r="S298" s="519">
        <v>0</v>
      </c>
      <c r="T298" s="519">
        <v>0</v>
      </c>
      <c r="U298" s="519">
        <v>0</v>
      </c>
      <c r="V298" s="519">
        <v>0</v>
      </c>
      <c r="W298" s="519">
        <v>0</v>
      </c>
      <c r="X298" s="519">
        <v>0</v>
      </c>
      <c r="Y298" s="519">
        <v>0</v>
      </c>
      <c r="Z298" s="519">
        <v>0</v>
      </c>
      <c r="AA298" s="519">
        <v>0</v>
      </c>
      <c r="AB298" s="519">
        <v>0</v>
      </c>
      <c r="AC298" s="519">
        <v>0</v>
      </c>
      <c r="AD298" s="519">
        <v>0</v>
      </c>
      <c r="AE298" s="519">
        <v>0</v>
      </c>
      <c r="AF298" s="519">
        <v>0</v>
      </c>
      <c r="AG298" s="519">
        <v>0</v>
      </c>
      <c r="AH298" s="519">
        <v>0</v>
      </c>
      <c r="AI298" s="519">
        <v>0</v>
      </c>
      <c r="AJ298" s="519">
        <v>0</v>
      </c>
      <c r="AK298" s="519">
        <v>0</v>
      </c>
      <c r="AL298" s="519">
        <v>0</v>
      </c>
      <c r="AM298" s="519">
        <v>0</v>
      </c>
      <c r="AN298" s="519">
        <v>0</v>
      </c>
      <c r="AO298" s="519">
        <v>0</v>
      </c>
      <c r="AP298" s="519">
        <v>0</v>
      </c>
      <c r="AQ298" s="519">
        <v>0</v>
      </c>
      <c r="AR298" s="519">
        <v>0</v>
      </c>
      <c r="AS298" s="519">
        <v>0</v>
      </c>
      <c r="AT298" s="519">
        <v>0</v>
      </c>
      <c r="AU298" s="519">
        <v>0</v>
      </c>
      <c r="AV298" s="519">
        <v>0</v>
      </c>
      <c r="AW298" s="519">
        <v>0</v>
      </c>
      <c r="AX298" s="519">
        <v>0</v>
      </c>
      <c r="AY298" s="519">
        <v>0</v>
      </c>
      <c r="AZ298" s="519">
        <v>10000</v>
      </c>
      <c r="BA298" s="519">
        <v>0</v>
      </c>
      <c r="BB298" s="519">
        <v>0</v>
      </c>
      <c r="BC298" s="519">
        <v>0</v>
      </c>
      <c r="BD298" s="519">
        <v>0</v>
      </c>
      <c r="BE298" s="519">
        <v>0</v>
      </c>
      <c r="BF298" s="519">
        <v>0</v>
      </c>
      <c r="BG298" s="519">
        <v>0</v>
      </c>
      <c r="BH298" s="519">
        <v>0</v>
      </c>
      <c r="BI298" s="519">
        <v>0</v>
      </c>
      <c r="BJ298" s="519">
        <v>0</v>
      </c>
      <c r="BK298" s="519">
        <v>0</v>
      </c>
      <c r="BL298" s="519">
        <v>0</v>
      </c>
      <c r="BM298" s="519">
        <v>0</v>
      </c>
      <c r="BN298" s="519">
        <v>0</v>
      </c>
      <c r="BO298" s="519">
        <v>0</v>
      </c>
      <c r="BP298" s="519">
        <v>0</v>
      </c>
      <c r="BQ298" s="519">
        <v>0</v>
      </c>
      <c r="BR298" s="519">
        <v>0</v>
      </c>
      <c r="BS298" s="519">
        <v>0</v>
      </c>
      <c r="BT298" s="519">
        <v>0</v>
      </c>
      <c r="BU298" s="519">
        <v>0</v>
      </c>
      <c r="BV298" s="519">
        <v>0</v>
      </c>
      <c r="BW298" s="519">
        <v>0</v>
      </c>
      <c r="BX298" s="519">
        <v>0</v>
      </c>
      <c r="BY298" s="519">
        <v>0</v>
      </c>
      <c r="BZ298" s="519">
        <v>0</v>
      </c>
      <c r="CA298" s="519">
        <v>0</v>
      </c>
      <c r="CB298" s="519">
        <v>0</v>
      </c>
      <c r="CC298" s="519">
        <v>0</v>
      </c>
      <c r="CD298" s="519">
        <v>0</v>
      </c>
      <c r="CE298" s="519">
        <v>0</v>
      </c>
      <c r="CF298" s="519">
        <v>0</v>
      </c>
      <c r="CG298" s="519">
        <v>0</v>
      </c>
      <c r="CH298" s="519">
        <v>0</v>
      </c>
      <c r="CI298" s="519">
        <v>0</v>
      </c>
      <c r="CJ298" s="519">
        <v>0</v>
      </c>
      <c r="CK298" s="519">
        <v>0</v>
      </c>
      <c r="CL298" s="519">
        <v>0</v>
      </c>
      <c r="CM298" s="519">
        <v>0</v>
      </c>
      <c r="CN298" s="519">
        <v>0</v>
      </c>
      <c r="CO298" s="519">
        <v>0</v>
      </c>
      <c r="CP298" s="519">
        <v>0</v>
      </c>
      <c r="CQ298" s="519">
        <v>0</v>
      </c>
      <c r="CR298" s="519">
        <v>0</v>
      </c>
      <c r="CS298" s="519">
        <v>0</v>
      </c>
      <c r="CT298" s="519">
        <v>0</v>
      </c>
      <c r="CU298" s="519">
        <v>0</v>
      </c>
      <c r="CV298" s="519">
        <v>0</v>
      </c>
      <c r="CW298" s="519">
        <v>0</v>
      </c>
      <c r="CX298" s="519">
        <v>0</v>
      </c>
      <c r="CY298" s="519">
        <v>0</v>
      </c>
      <c r="CZ298" s="519">
        <v>0</v>
      </c>
      <c r="DA298" s="519">
        <v>0</v>
      </c>
      <c r="DB298" s="519">
        <v>0</v>
      </c>
      <c r="DC298" s="519">
        <v>0</v>
      </c>
      <c r="DD298" s="519">
        <v>0</v>
      </c>
      <c r="DE298" s="519">
        <v>0</v>
      </c>
      <c r="DF298" s="519">
        <v>0</v>
      </c>
      <c r="DG298" s="519">
        <v>0</v>
      </c>
      <c r="DH298" s="519">
        <v>0</v>
      </c>
      <c r="DI298" s="519">
        <v>0</v>
      </c>
      <c r="DJ298" s="519">
        <v>0</v>
      </c>
      <c r="DK298" s="519">
        <v>0</v>
      </c>
      <c r="DL298" s="519">
        <v>0</v>
      </c>
      <c r="DM298" s="519">
        <v>0</v>
      </c>
      <c r="DN298" s="519">
        <v>0</v>
      </c>
      <c r="DO298" s="519">
        <v>0</v>
      </c>
      <c r="DP298" s="519">
        <v>0</v>
      </c>
      <c r="DQ298" s="519">
        <v>0</v>
      </c>
      <c r="DR298" s="519">
        <v>0</v>
      </c>
      <c r="DS298" s="519">
        <v>0</v>
      </c>
      <c r="DT298" s="519">
        <v>0</v>
      </c>
      <c r="DU298" s="519">
        <v>0</v>
      </c>
      <c r="DV298" s="519">
        <v>0</v>
      </c>
      <c r="DW298" s="519">
        <v>0</v>
      </c>
      <c r="DX298" s="519">
        <v>0</v>
      </c>
      <c r="DY298" s="131"/>
      <c r="DZ298" s="337"/>
      <c r="EA298" s="519" t="s">
        <v>1062</v>
      </c>
      <c r="EB298" s="519" t="s">
        <v>1060</v>
      </c>
      <c r="EC298" s="519">
        <v>10</v>
      </c>
      <c r="ED298" s="521" t="str">
        <f t="shared" si="14"/>
        <v>SDN200210</v>
      </c>
      <c r="EE298" s="519">
        <v>10000</v>
      </c>
      <c r="EF298" s="519">
        <v>10000</v>
      </c>
      <c r="EG298" s="519">
        <v>10000</v>
      </c>
      <c r="EH298" s="519">
        <v>10000</v>
      </c>
      <c r="EI298" s="519">
        <v>10000</v>
      </c>
      <c r="EJ298" s="519">
        <v>10000</v>
      </c>
      <c r="EK298" s="519">
        <v>10000</v>
      </c>
      <c r="EL298" s="519">
        <v>10000</v>
      </c>
      <c r="EM298" s="519">
        <v>10000</v>
      </c>
      <c r="EN298" s="519">
        <v>10000</v>
      </c>
      <c r="EO298" s="519">
        <v>10000</v>
      </c>
      <c r="EP298" s="519">
        <v>10000</v>
      </c>
      <c r="EQ298" s="519">
        <v>10000</v>
      </c>
      <c r="ER298" s="519">
        <v>10000</v>
      </c>
      <c r="ES298" s="519">
        <v>10000</v>
      </c>
      <c r="ET298" s="519">
        <v>10000</v>
      </c>
      <c r="EU298" s="519">
        <v>10000</v>
      </c>
      <c r="EV298" s="519">
        <v>10000</v>
      </c>
      <c r="EW298" s="519">
        <v>10000</v>
      </c>
      <c r="EX298" s="519">
        <v>10000</v>
      </c>
      <c r="EY298" s="519">
        <v>10000</v>
      </c>
      <c r="EZ298" s="519">
        <v>10000</v>
      </c>
      <c r="FA298" s="519">
        <v>10000</v>
      </c>
      <c r="FB298" s="519">
        <v>10000</v>
      </c>
      <c r="FC298" s="519">
        <v>10000</v>
      </c>
      <c r="FD298" s="519">
        <v>10000</v>
      </c>
      <c r="FE298" s="519">
        <v>10000</v>
      </c>
      <c r="FF298" s="519">
        <v>10000</v>
      </c>
      <c r="FG298" s="519">
        <v>10000</v>
      </c>
      <c r="FH298" s="519">
        <v>10000</v>
      </c>
      <c r="FI298" s="519">
        <v>10000</v>
      </c>
      <c r="FJ298" s="519">
        <v>10000</v>
      </c>
      <c r="FK298" s="519">
        <v>10000</v>
      </c>
      <c r="FL298" s="519">
        <v>10000</v>
      </c>
      <c r="FM298" s="519">
        <v>10000</v>
      </c>
      <c r="FN298" s="519">
        <v>0</v>
      </c>
      <c r="FO298" s="519">
        <v>0</v>
      </c>
      <c r="FP298" s="519">
        <v>0</v>
      </c>
      <c r="FQ298" s="519">
        <v>0</v>
      </c>
      <c r="FR298" s="519">
        <v>0</v>
      </c>
      <c r="FS298" s="519">
        <v>0</v>
      </c>
      <c r="FT298" s="519">
        <v>0</v>
      </c>
      <c r="FU298" s="519">
        <v>0</v>
      </c>
      <c r="FV298" s="519">
        <v>0</v>
      </c>
      <c r="FW298" s="519">
        <v>0</v>
      </c>
      <c r="FX298" s="519">
        <v>0</v>
      </c>
      <c r="FY298" s="519">
        <v>0</v>
      </c>
      <c r="FZ298" s="519">
        <v>0</v>
      </c>
      <c r="GA298" s="519">
        <v>0</v>
      </c>
      <c r="GB298" s="519">
        <v>0</v>
      </c>
      <c r="GC298" s="519">
        <v>0</v>
      </c>
      <c r="GD298" s="519">
        <v>0</v>
      </c>
      <c r="GE298" s="519">
        <v>0</v>
      </c>
      <c r="GF298" s="519">
        <v>0</v>
      </c>
      <c r="GG298" s="519">
        <v>0</v>
      </c>
      <c r="GH298" s="519">
        <v>0</v>
      </c>
      <c r="GI298" s="519">
        <v>0</v>
      </c>
      <c r="GJ298" s="519">
        <v>0</v>
      </c>
      <c r="GK298" s="519">
        <v>0</v>
      </c>
      <c r="GL298" s="519">
        <v>0</v>
      </c>
      <c r="GM298" s="519">
        <v>0</v>
      </c>
      <c r="GN298" s="519">
        <v>0</v>
      </c>
      <c r="GO298" s="519">
        <v>0</v>
      </c>
      <c r="GP298" s="519">
        <v>0</v>
      </c>
      <c r="GQ298" s="519">
        <v>0</v>
      </c>
      <c r="GR298" s="519">
        <v>0</v>
      </c>
      <c r="GS298" s="519">
        <v>0</v>
      </c>
      <c r="GT298" s="519">
        <v>0</v>
      </c>
      <c r="GU298" s="519">
        <v>0</v>
      </c>
      <c r="GV298" s="519">
        <v>0</v>
      </c>
      <c r="GW298" s="519">
        <v>0</v>
      </c>
      <c r="GX298" s="519">
        <v>0</v>
      </c>
      <c r="GY298" s="519">
        <v>0</v>
      </c>
      <c r="GZ298" s="519">
        <v>0</v>
      </c>
      <c r="HA298" s="519">
        <v>0</v>
      </c>
      <c r="HB298" s="519">
        <v>0</v>
      </c>
      <c r="HC298" s="519">
        <v>0</v>
      </c>
      <c r="HD298" s="519">
        <v>0</v>
      </c>
      <c r="HE298" s="519">
        <v>0</v>
      </c>
      <c r="HF298" s="519">
        <v>0</v>
      </c>
      <c r="HG298" s="519">
        <v>0</v>
      </c>
      <c r="HH298" s="519">
        <v>0</v>
      </c>
      <c r="HI298" s="519">
        <v>0</v>
      </c>
      <c r="HJ298" s="519">
        <v>0</v>
      </c>
      <c r="HK298" s="519">
        <v>0</v>
      </c>
      <c r="HL298" s="519">
        <v>0</v>
      </c>
      <c r="HM298" s="519">
        <v>0</v>
      </c>
      <c r="HN298" s="519">
        <v>0</v>
      </c>
      <c r="HO298" s="519">
        <v>0</v>
      </c>
      <c r="HP298" s="519">
        <v>0</v>
      </c>
      <c r="HQ298" s="519">
        <v>0</v>
      </c>
      <c r="HR298" s="519">
        <v>0</v>
      </c>
      <c r="HS298" s="519">
        <v>0</v>
      </c>
      <c r="HT298" s="519">
        <v>0</v>
      </c>
      <c r="HU298" s="519">
        <v>0</v>
      </c>
      <c r="HV298" s="519">
        <v>0</v>
      </c>
      <c r="HW298" s="519">
        <v>0</v>
      </c>
      <c r="HX298" s="519">
        <v>0</v>
      </c>
      <c r="HY298" s="519">
        <v>0</v>
      </c>
      <c r="HZ298" s="519">
        <v>0</v>
      </c>
      <c r="IA298" s="519">
        <v>0</v>
      </c>
      <c r="IB298" s="519">
        <v>0</v>
      </c>
      <c r="IC298" s="519">
        <v>0</v>
      </c>
      <c r="ID298" s="519">
        <v>0</v>
      </c>
      <c r="IE298" s="519">
        <v>0</v>
      </c>
      <c r="IF298" s="519">
        <v>0</v>
      </c>
      <c r="IG298" s="519">
        <v>0</v>
      </c>
      <c r="IH298" s="519">
        <v>0</v>
      </c>
      <c r="II298" s="519">
        <v>0</v>
      </c>
      <c r="IJ298" s="519">
        <v>0</v>
      </c>
      <c r="IK298" s="519">
        <v>0</v>
      </c>
    </row>
    <row r="299" spans="1:245" hidden="1">
      <c r="A299" s="337"/>
      <c r="B299" s="519" t="s">
        <v>1058</v>
      </c>
      <c r="C299" s="519"/>
      <c r="D299" s="519"/>
      <c r="E299" s="519"/>
      <c r="F299" s="519">
        <v>1</v>
      </c>
      <c r="G299" s="519"/>
      <c r="H299" s="519">
        <v>29</v>
      </c>
      <c r="I299" s="519">
        <v>7</v>
      </c>
      <c r="J299" s="519" t="str">
        <f t="shared" si="15"/>
        <v>SDN10012907</v>
      </c>
      <c r="K299" s="519">
        <v>792</v>
      </c>
      <c r="M299" s="337"/>
      <c r="N299" s="519" t="s">
        <v>1062</v>
      </c>
      <c r="O299" s="519" t="s">
        <v>1060</v>
      </c>
      <c r="P299" s="519">
        <v>11</v>
      </c>
      <c r="Q299" s="183" t="str">
        <f t="shared" si="13"/>
        <v>SDN200211</v>
      </c>
      <c r="R299" s="519">
        <v>0</v>
      </c>
      <c r="S299" s="519">
        <v>0</v>
      </c>
      <c r="T299" s="519">
        <v>0</v>
      </c>
      <c r="U299" s="519">
        <v>0</v>
      </c>
      <c r="V299" s="519">
        <v>0</v>
      </c>
      <c r="W299" s="519">
        <v>0</v>
      </c>
      <c r="X299" s="519">
        <v>0</v>
      </c>
      <c r="Y299" s="519">
        <v>0</v>
      </c>
      <c r="Z299" s="519">
        <v>0</v>
      </c>
      <c r="AA299" s="519">
        <v>0</v>
      </c>
      <c r="AB299" s="519">
        <v>0</v>
      </c>
      <c r="AC299" s="519">
        <v>0</v>
      </c>
      <c r="AD299" s="519">
        <v>0</v>
      </c>
      <c r="AE299" s="519">
        <v>0</v>
      </c>
      <c r="AF299" s="519">
        <v>0</v>
      </c>
      <c r="AG299" s="519">
        <v>0</v>
      </c>
      <c r="AH299" s="519">
        <v>0</v>
      </c>
      <c r="AI299" s="519">
        <v>0</v>
      </c>
      <c r="AJ299" s="519">
        <v>0</v>
      </c>
      <c r="AK299" s="519">
        <v>0</v>
      </c>
      <c r="AL299" s="519">
        <v>0</v>
      </c>
      <c r="AM299" s="519">
        <v>0</v>
      </c>
      <c r="AN299" s="519">
        <v>0</v>
      </c>
      <c r="AO299" s="519">
        <v>0</v>
      </c>
      <c r="AP299" s="519">
        <v>0</v>
      </c>
      <c r="AQ299" s="519">
        <v>0</v>
      </c>
      <c r="AR299" s="519">
        <v>0</v>
      </c>
      <c r="AS299" s="519">
        <v>0</v>
      </c>
      <c r="AT299" s="519">
        <v>0</v>
      </c>
      <c r="AU299" s="519">
        <v>0</v>
      </c>
      <c r="AV299" s="519">
        <v>0</v>
      </c>
      <c r="AW299" s="519">
        <v>0</v>
      </c>
      <c r="AX299" s="519">
        <v>0</v>
      </c>
      <c r="AY299" s="519">
        <v>0</v>
      </c>
      <c r="AZ299" s="519">
        <v>10000</v>
      </c>
      <c r="BA299" s="519">
        <v>0</v>
      </c>
      <c r="BB299" s="519">
        <v>0</v>
      </c>
      <c r="BC299" s="519">
        <v>0</v>
      </c>
      <c r="BD299" s="519">
        <v>0</v>
      </c>
      <c r="BE299" s="519">
        <v>0</v>
      </c>
      <c r="BF299" s="519">
        <v>0</v>
      </c>
      <c r="BG299" s="519">
        <v>0</v>
      </c>
      <c r="BH299" s="519">
        <v>0</v>
      </c>
      <c r="BI299" s="519">
        <v>0</v>
      </c>
      <c r="BJ299" s="519">
        <v>0</v>
      </c>
      <c r="BK299" s="519">
        <v>0</v>
      </c>
      <c r="BL299" s="519">
        <v>0</v>
      </c>
      <c r="BM299" s="519">
        <v>0</v>
      </c>
      <c r="BN299" s="519">
        <v>0</v>
      </c>
      <c r="BO299" s="519">
        <v>0</v>
      </c>
      <c r="BP299" s="519">
        <v>0</v>
      </c>
      <c r="BQ299" s="519">
        <v>0</v>
      </c>
      <c r="BR299" s="519">
        <v>0</v>
      </c>
      <c r="BS299" s="519">
        <v>0</v>
      </c>
      <c r="BT299" s="519">
        <v>0</v>
      </c>
      <c r="BU299" s="519">
        <v>0</v>
      </c>
      <c r="BV299" s="519">
        <v>0</v>
      </c>
      <c r="BW299" s="519">
        <v>0</v>
      </c>
      <c r="BX299" s="519">
        <v>0</v>
      </c>
      <c r="BY299" s="519">
        <v>0</v>
      </c>
      <c r="BZ299" s="519">
        <v>0</v>
      </c>
      <c r="CA299" s="519">
        <v>0</v>
      </c>
      <c r="CB299" s="519">
        <v>0</v>
      </c>
      <c r="CC299" s="519">
        <v>0</v>
      </c>
      <c r="CD299" s="519">
        <v>0</v>
      </c>
      <c r="CE299" s="519">
        <v>0</v>
      </c>
      <c r="CF299" s="519">
        <v>0</v>
      </c>
      <c r="CG299" s="519">
        <v>0</v>
      </c>
      <c r="CH299" s="519">
        <v>0</v>
      </c>
      <c r="CI299" s="519">
        <v>0</v>
      </c>
      <c r="CJ299" s="519">
        <v>0</v>
      </c>
      <c r="CK299" s="519">
        <v>0</v>
      </c>
      <c r="CL299" s="519">
        <v>0</v>
      </c>
      <c r="CM299" s="519">
        <v>0</v>
      </c>
      <c r="CN299" s="519">
        <v>0</v>
      </c>
      <c r="CO299" s="519">
        <v>0</v>
      </c>
      <c r="CP299" s="519">
        <v>0</v>
      </c>
      <c r="CQ299" s="519">
        <v>0</v>
      </c>
      <c r="CR299" s="519">
        <v>0</v>
      </c>
      <c r="CS299" s="519">
        <v>0</v>
      </c>
      <c r="CT299" s="519">
        <v>0</v>
      </c>
      <c r="CU299" s="519">
        <v>0</v>
      </c>
      <c r="CV299" s="519">
        <v>0</v>
      </c>
      <c r="CW299" s="519">
        <v>0</v>
      </c>
      <c r="CX299" s="519">
        <v>0</v>
      </c>
      <c r="CY299" s="519">
        <v>0</v>
      </c>
      <c r="CZ299" s="519">
        <v>0</v>
      </c>
      <c r="DA299" s="519">
        <v>0</v>
      </c>
      <c r="DB299" s="519">
        <v>0</v>
      </c>
      <c r="DC299" s="519">
        <v>0</v>
      </c>
      <c r="DD299" s="519">
        <v>0</v>
      </c>
      <c r="DE299" s="519">
        <v>0</v>
      </c>
      <c r="DF299" s="519">
        <v>0</v>
      </c>
      <c r="DG299" s="519">
        <v>0</v>
      </c>
      <c r="DH299" s="519">
        <v>0</v>
      </c>
      <c r="DI299" s="519">
        <v>0</v>
      </c>
      <c r="DJ299" s="519">
        <v>0</v>
      </c>
      <c r="DK299" s="519">
        <v>0</v>
      </c>
      <c r="DL299" s="519">
        <v>0</v>
      </c>
      <c r="DM299" s="519">
        <v>0</v>
      </c>
      <c r="DN299" s="519">
        <v>0</v>
      </c>
      <c r="DO299" s="519">
        <v>0</v>
      </c>
      <c r="DP299" s="519">
        <v>0</v>
      </c>
      <c r="DQ299" s="519">
        <v>0</v>
      </c>
      <c r="DR299" s="519">
        <v>0</v>
      </c>
      <c r="DS299" s="519">
        <v>0</v>
      </c>
      <c r="DT299" s="519">
        <v>0</v>
      </c>
      <c r="DU299" s="519">
        <v>0</v>
      </c>
      <c r="DV299" s="519">
        <v>0</v>
      </c>
      <c r="DW299" s="519">
        <v>0</v>
      </c>
      <c r="DX299" s="519">
        <v>0</v>
      </c>
      <c r="DY299" s="131"/>
      <c r="DZ299" s="337"/>
      <c r="EA299" s="519" t="s">
        <v>1062</v>
      </c>
      <c r="EB299" s="519" t="s">
        <v>1060</v>
      </c>
      <c r="EC299" s="519">
        <v>11</v>
      </c>
      <c r="ED299" s="521" t="str">
        <f t="shared" si="14"/>
        <v>SDN200211</v>
      </c>
      <c r="EE299" s="519">
        <v>10000</v>
      </c>
      <c r="EF299" s="519">
        <v>10000</v>
      </c>
      <c r="EG299" s="519">
        <v>10000</v>
      </c>
      <c r="EH299" s="519">
        <v>10000</v>
      </c>
      <c r="EI299" s="519">
        <v>10000</v>
      </c>
      <c r="EJ299" s="519">
        <v>10000</v>
      </c>
      <c r="EK299" s="519">
        <v>10000</v>
      </c>
      <c r="EL299" s="519">
        <v>10000</v>
      </c>
      <c r="EM299" s="519">
        <v>10000</v>
      </c>
      <c r="EN299" s="519">
        <v>10000</v>
      </c>
      <c r="EO299" s="519">
        <v>10000</v>
      </c>
      <c r="EP299" s="519">
        <v>10000</v>
      </c>
      <c r="EQ299" s="519">
        <v>10000</v>
      </c>
      <c r="ER299" s="519">
        <v>10000</v>
      </c>
      <c r="ES299" s="519">
        <v>10000</v>
      </c>
      <c r="ET299" s="519">
        <v>10000</v>
      </c>
      <c r="EU299" s="519">
        <v>10000</v>
      </c>
      <c r="EV299" s="519">
        <v>10000</v>
      </c>
      <c r="EW299" s="519">
        <v>10000</v>
      </c>
      <c r="EX299" s="519">
        <v>10000</v>
      </c>
      <c r="EY299" s="519">
        <v>10000</v>
      </c>
      <c r="EZ299" s="519">
        <v>10000</v>
      </c>
      <c r="FA299" s="519">
        <v>10000</v>
      </c>
      <c r="FB299" s="519">
        <v>10000</v>
      </c>
      <c r="FC299" s="519">
        <v>10000</v>
      </c>
      <c r="FD299" s="519">
        <v>10000</v>
      </c>
      <c r="FE299" s="519">
        <v>10000</v>
      </c>
      <c r="FF299" s="519">
        <v>10000</v>
      </c>
      <c r="FG299" s="519">
        <v>10000</v>
      </c>
      <c r="FH299" s="519">
        <v>10000</v>
      </c>
      <c r="FI299" s="519">
        <v>10000</v>
      </c>
      <c r="FJ299" s="519">
        <v>10000</v>
      </c>
      <c r="FK299" s="519">
        <v>10000</v>
      </c>
      <c r="FL299" s="519">
        <v>10000</v>
      </c>
      <c r="FM299" s="519">
        <v>10000</v>
      </c>
      <c r="FN299" s="519">
        <v>0</v>
      </c>
      <c r="FO299" s="519">
        <v>0</v>
      </c>
      <c r="FP299" s="519">
        <v>0</v>
      </c>
      <c r="FQ299" s="519">
        <v>0</v>
      </c>
      <c r="FR299" s="519">
        <v>0</v>
      </c>
      <c r="FS299" s="519">
        <v>0</v>
      </c>
      <c r="FT299" s="519">
        <v>0</v>
      </c>
      <c r="FU299" s="519">
        <v>0</v>
      </c>
      <c r="FV299" s="519">
        <v>0</v>
      </c>
      <c r="FW299" s="519">
        <v>0</v>
      </c>
      <c r="FX299" s="519">
        <v>0</v>
      </c>
      <c r="FY299" s="519">
        <v>0</v>
      </c>
      <c r="FZ299" s="519">
        <v>0</v>
      </c>
      <c r="GA299" s="519">
        <v>0</v>
      </c>
      <c r="GB299" s="519">
        <v>0</v>
      </c>
      <c r="GC299" s="519">
        <v>0</v>
      </c>
      <c r="GD299" s="519">
        <v>0</v>
      </c>
      <c r="GE299" s="519">
        <v>0</v>
      </c>
      <c r="GF299" s="519">
        <v>0</v>
      </c>
      <c r="GG299" s="519">
        <v>0</v>
      </c>
      <c r="GH299" s="519">
        <v>0</v>
      </c>
      <c r="GI299" s="519">
        <v>0</v>
      </c>
      <c r="GJ299" s="519">
        <v>0</v>
      </c>
      <c r="GK299" s="519">
        <v>0</v>
      </c>
      <c r="GL299" s="519">
        <v>0</v>
      </c>
      <c r="GM299" s="519">
        <v>0</v>
      </c>
      <c r="GN299" s="519">
        <v>0</v>
      </c>
      <c r="GO299" s="519">
        <v>0</v>
      </c>
      <c r="GP299" s="519">
        <v>0</v>
      </c>
      <c r="GQ299" s="519">
        <v>0</v>
      </c>
      <c r="GR299" s="519">
        <v>0</v>
      </c>
      <c r="GS299" s="519">
        <v>0</v>
      </c>
      <c r="GT299" s="519">
        <v>0</v>
      </c>
      <c r="GU299" s="519">
        <v>0</v>
      </c>
      <c r="GV299" s="519">
        <v>0</v>
      </c>
      <c r="GW299" s="519">
        <v>0</v>
      </c>
      <c r="GX299" s="519">
        <v>0</v>
      </c>
      <c r="GY299" s="519">
        <v>0</v>
      </c>
      <c r="GZ299" s="519">
        <v>0</v>
      </c>
      <c r="HA299" s="519">
        <v>0</v>
      </c>
      <c r="HB299" s="519">
        <v>0</v>
      </c>
      <c r="HC299" s="519">
        <v>0</v>
      </c>
      <c r="HD299" s="519">
        <v>0</v>
      </c>
      <c r="HE299" s="519">
        <v>0</v>
      </c>
      <c r="HF299" s="519">
        <v>0</v>
      </c>
      <c r="HG299" s="519">
        <v>0</v>
      </c>
      <c r="HH299" s="519">
        <v>0</v>
      </c>
      <c r="HI299" s="519">
        <v>0</v>
      </c>
      <c r="HJ299" s="519">
        <v>0</v>
      </c>
      <c r="HK299" s="519">
        <v>0</v>
      </c>
      <c r="HL299" s="519">
        <v>0</v>
      </c>
      <c r="HM299" s="519">
        <v>0</v>
      </c>
      <c r="HN299" s="519">
        <v>0</v>
      </c>
      <c r="HO299" s="519">
        <v>0</v>
      </c>
      <c r="HP299" s="519">
        <v>0</v>
      </c>
      <c r="HQ299" s="519">
        <v>0</v>
      </c>
      <c r="HR299" s="519">
        <v>0</v>
      </c>
      <c r="HS299" s="519">
        <v>0</v>
      </c>
      <c r="HT299" s="519">
        <v>0</v>
      </c>
      <c r="HU299" s="519">
        <v>0</v>
      </c>
      <c r="HV299" s="519">
        <v>0</v>
      </c>
      <c r="HW299" s="519">
        <v>0</v>
      </c>
      <c r="HX299" s="519">
        <v>0</v>
      </c>
      <c r="HY299" s="519">
        <v>0</v>
      </c>
      <c r="HZ299" s="519">
        <v>0</v>
      </c>
      <c r="IA299" s="519">
        <v>0</v>
      </c>
      <c r="IB299" s="519">
        <v>0</v>
      </c>
      <c r="IC299" s="519">
        <v>0</v>
      </c>
      <c r="ID299" s="519">
        <v>0</v>
      </c>
      <c r="IE299" s="519">
        <v>0</v>
      </c>
      <c r="IF299" s="519">
        <v>0</v>
      </c>
      <c r="IG299" s="519">
        <v>0</v>
      </c>
      <c r="IH299" s="519">
        <v>0</v>
      </c>
      <c r="II299" s="519">
        <v>0</v>
      </c>
      <c r="IJ299" s="519">
        <v>0</v>
      </c>
      <c r="IK299" s="519">
        <v>0</v>
      </c>
    </row>
    <row r="300" spans="1:245" hidden="1">
      <c r="A300" s="337"/>
      <c r="B300" s="519" t="s">
        <v>1058</v>
      </c>
      <c r="C300" s="519"/>
      <c r="D300" s="519"/>
      <c r="E300" s="519"/>
      <c r="F300" s="519">
        <v>1</v>
      </c>
      <c r="G300" s="519"/>
      <c r="H300" s="519">
        <v>29</v>
      </c>
      <c r="I300" s="519">
        <v>8</v>
      </c>
      <c r="J300" s="519" t="str">
        <f t="shared" si="15"/>
        <v>SDN10012908</v>
      </c>
      <c r="K300" s="519">
        <v>792</v>
      </c>
      <c r="M300" s="337"/>
      <c r="N300" s="519" t="s">
        <v>1062</v>
      </c>
      <c r="O300" s="519" t="s">
        <v>1060</v>
      </c>
      <c r="P300" s="519">
        <v>12</v>
      </c>
      <c r="Q300" s="183" t="str">
        <f t="shared" si="13"/>
        <v>SDN200212</v>
      </c>
      <c r="R300" s="519">
        <v>0</v>
      </c>
      <c r="S300" s="519">
        <v>0</v>
      </c>
      <c r="T300" s="519">
        <v>0</v>
      </c>
      <c r="U300" s="519">
        <v>0</v>
      </c>
      <c r="V300" s="519">
        <v>0</v>
      </c>
      <c r="W300" s="519">
        <v>0</v>
      </c>
      <c r="X300" s="519">
        <v>0</v>
      </c>
      <c r="Y300" s="519">
        <v>0</v>
      </c>
      <c r="Z300" s="519">
        <v>0</v>
      </c>
      <c r="AA300" s="519">
        <v>0</v>
      </c>
      <c r="AB300" s="519">
        <v>0</v>
      </c>
      <c r="AC300" s="519">
        <v>0</v>
      </c>
      <c r="AD300" s="519">
        <v>0</v>
      </c>
      <c r="AE300" s="519">
        <v>0</v>
      </c>
      <c r="AF300" s="519">
        <v>0</v>
      </c>
      <c r="AG300" s="519">
        <v>0</v>
      </c>
      <c r="AH300" s="519">
        <v>0</v>
      </c>
      <c r="AI300" s="519">
        <v>0</v>
      </c>
      <c r="AJ300" s="519">
        <v>0</v>
      </c>
      <c r="AK300" s="519">
        <v>0</v>
      </c>
      <c r="AL300" s="519">
        <v>0</v>
      </c>
      <c r="AM300" s="519">
        <v>0</v>
      </c>
      <c r="AN300" s="519">
        <v>0</v>
      </c>
      <c r="AO300" s="519">
        <v>0</v>
      </c>
      <c r="AP300" s="519">
        <v>0</v>
      </c>
      <c r="AQ300" s="519">
        <v>0</v>
      </c>
      <c r="AR300" s="519">
        <v>0</v>
      </c>
      <c r="AS300" s="519">
        <v>0</v>
      </c>
      <c r="AT300" s="519">
        <v>0</v>
      </c>
      <c r="AU300" s="519">
        <v>0</v>
      </c>
      <c r="AV300" s="519">
        <v>0</v>
      </c>
      <c r="AW300" s="519">
        <v>0</v>
      </c>
      <c r="AX300" s="519">
        <v>0</v>
      </c>
      <c r="AY300" s="519">
        <v>0</v>
      </c>
      <c r="AZ300" s="519">
        <v>10000</v>
      </c>
      <c r="BA300" s="519">
        <v>0</v>
      </c>
      <c r="BB300" s="519">
        <v>0</v>
      </c>
      <c r="BC300" s="519">
        <v>0</v>
      </c>
      <c r="BD300" s="519">
        <v>0</v>
      </c>
      <c r="BE300" s="519">
        <v>0</v>
      </c>
      <c r="BF300" s="519">
        <v>0</v>
      </c>
      <c r="BG300" s="519">
        <v>0</v>
      </c>
      <c r="BH300" s="519">
        <v>0</v>
      </c>
      <c r="BI300" s="519">
        <v>0</v>
      </c>
      <c r="BJ300" s="519">
        <v>0</v>
      </c>
      <c r="BK300" s="519">
        <v>0</v>
      </c>
      <c r="BL300" s="519">
        <v>0</v>
      </c>
      <c r="BM300" s="519">
        <v>0</v>
      </c>
      <c r="BN300" s="519">
        <v>0</v>
      </c>
      <c r="BO300" s="519">
        <v>0</v>
      </c>
      <c r="BP300" s="519">
        <v>0</v>
      </c>
      <c r="BQ300" s="519">
        <v>0</v>
      </c>
      <c r="BR300" s="519">
        <v>0</v>
      </c>
      <c r="BS300" s="519">
        <v>0</v>
      </c>
      <c r="BT300" s="519">
        <v>0</v>
      </c>
      <c r="BU300" s="519">
        <v>0</v>
      </c>
      <c r="BV300" s="519">
        <v>0</v>
      </c>
      <c r="BW300" s="519">
        <v>0</v>
      </c>
      <c r="BX300" s="519">
        <v>0</v>
      </c>
      <c r="BY300" s="519">
        <v>0</v>
      </c>
      <c r="BZ300" s="519">
        <v>0</v>
      </c>
      <c r="CA300" s="519">
        <v>0</v>
      </c>
      <c r="CB300" s="519">
        <v>0</v>
      </c>
      <c r="CC300" s="519">
        <v>0</v>
      </c>
      <c r="CD300" s="519">
        <v>0</v>
      </c>
      <c r="CE300" s="519">
        <v>0</v>
      </c>
      <c r="CF300" s="519">
        <v>0</v>
      </c>
      <c r="CG300" s="519">
        <v>0</v>
      </c>
      <c r="CH300" s="519">
        <v>0</v>
      </c>
      <c r="CI300" s="519">
        <v>0</v>
      </c>
      <c r="CJ300" s="519">
        <v>0</v>
      </c>
      <c r="CK300" s="519">
        <v>0</v>
      </c>
      <c r="CL300" s="519">
        <v>0</v>
      </c>
      <c r="CM300" s="519">
        <v>0</v>
      </c>
      <c r="CN300" s="519">
        <v>0</v>
      </c>
      <c r="CO300" s="519">
        <v>0</v>
      </c>
      <c r="CP300" s="519">
        <v>0</v>
      </c>
      <c r="CQ300" s="519">
        <v>0</v>
      </c>
      <c r="CR300" s="519">
        <v>0</v>
      </c>
      <c r="CS300" s="519">
        <v>0</v>
      </c>
      <c r="CT300" s="519">
        <v>0</v>
      </c>
      <c r="CU300" s="519">
        <v>0</v>
      </c>
      <c r="CV300" s="519">
        <v>0</v>
      </c>
      <c r="CW300" s="519">
        <v>0</v>
      </c>
      <c r="CX300" s="519">
        <v>0</v>
      </c>
      <c r="CY300" s="519">
        <v>0</v>
      </c>
      <c r="CZ300" s="519">
        <v>0</v>
      </c>
      <c r="DA300" s="519">
        <v>0</v>
      </c>
      <c r="DB300" s="519">
        <v>0</v>
      </c>
      <c r="DC300" s="519">
        <v>0</v>
      </c>
      <c r="DD300" s="519">
        <v>0</v>
      </c>
      <c r="DE300" s="519">
        <v>0</v>
      </c>
      <c r="DF300" s="519">
        <v>0</v>
      </c>
      <c r="DG300" s="519">
        <v>0</v>
      </c>
      <c r="DH300" s="519">
        <v>0</v>
      </c>
      <c r="DI300" s="519">
        <v>0</v>
      </c>
      <c r="DJ300" s="519">
        <v>0</v>
      </c>
      <c r="DK300" s="519">
        <v>0</v>
      </c>
      <c r="DL300" s="519">
        <v>0</v>
      </c>
      <c r="DM300" s="519">
        <v>0</v>
      </c>
      <c r="DN300" s="519">
        <v>0</v>
      </c>
      <c r="DO300" s="519">
        <v>0</v>
      </c>
      <c r="DP300" s="519">
        <v>0</v>
      </c>
      <c r="DQ300" s="519">
        <v>0</v>
      </c>
      <c r="DR300" s="519">
        <v>0</v>
      </c>
      <c r="DS300" s="519">
        <v>0</v>
      </c>
      <c r="DT300" s="519">
        <v>0</v>
      </c>
      <c r="DU300" s="519">
        <v>0</v>
      </c>
      <c r="DV300" s="519">
        <v>0</v>
      </c>
      <c r="DW300" s="519">
        <v>0</v>
      </c>
      <c r="DX300" s="519">
        <v>0</v>
      </c>
      <c r="DY300" s="131"/>
      <c r="DZ300" s="337"/>
      <c r="EA300" s="519" t="s">
        <v>1062</v>
      </c>
      <c r="EB300" s="519" t="s">
        <v>1060</v>
      </c>
      <c r="EC300" s="519">
        <v>12</v>
      </c>
      <c r="ED300" s="521" t="str">
        <f t="shared" si="14"/>
        <v>SDN200212</v>
      </c>
      <c r="EE300" s="519">
        <v>10000</v>
      </c>
      <c r="EF300" s="519">
        <v>10000</v>
      </c>
      <c r="EG300" s="519">
        <v>10000</v>
      </c>
      <c r="EH300" s="519">
        <v>10000</v>
      </c>
      <c r="EI300" s="519">
        <v>10000</v>
      </c>
      <c r="EJ300" s="519">
        <v>10000</v>
      </c>
      <c r="EK300" s="519">
        <v>10000</v>
      </c>
      <c r="EL300" s="519">
        <v>10000</v>
      </c>
      <c r="EM300" s="519">
        <v>10000</v>
      </c>
      <c r="EN300" s="519">
        <v>10000</v>
      </c>
      <c r="EO300" s="519">
        <v>10000</v>
      </c>
      <c r="EP300" s="519">
        <v>10000</v>
      </c>
      <c r="EQ300" s="519">
        <v>10000</v>
      </c>
      <c r="ER300" s="519">
        <v>10000</v>
      </c>
      <c r="ES300" s="519">
        <v>10000</v>
      </c>
      <c r="ET300" s="519">
        <v>10000</v>
      </c>
      <c r="EU300" s="519">
        <v>10000</v>
      </c>
      <c r="EV300" s="519">
        <v>10000</v>
      </c>
      <c r="EW300" s="519">
        <v>10000</v>
      </c>
      <c r="EX300" s="519">
        <v>10000</v>
      </c>
      <c r="EY300" s="519">
        <v>10000</v>
      </c>
      <c r="EZ300" s="519">
        <v>10000</v>
      </c>
      <c r="FA300" s="519">
        <v>10000</v>
      </c>
      <c r="FB300" s="519">
        <v>10000</v>
      </c>
      <c r="FC300" s="519">
        <v>10000</v>
      </c>
      <c r="FD300" s="519">
        <v>10000</v>
      </c>
      <c r="FE300" s="519">
        <v>10000</v>
      </c>
      <c r="FF300" s="519">
        <v>10000</v>
      </c>
      <c r="FG300" s="519">
        <v>10000</v>
      </c>
      <c r="FH300" s="519">
        <v>10000</v>
      </c>
      <c r="FI300" s="519">
        <v>10000</v>
      </c>
      <c r="FJ300" s="519">
        <v>10000</v>
      </c>
      <c r="FK300" s="519">
        <v>10000</v>
      </c>
      <c r="FL300" s="519">
        <v>10000</v>
      </c>
      <c r="FM300" s="519">
        <v>10000</v>
      </c>
      <c r="FN300" s="519">
        <v>0</v>
      </c>
      <c r="FO300" s="519">
        <v>0</v>
      </c>
      <c r="FP300" s="519">
        <v>0</v>
      </c>
      <c r="FQ300" s="519">
        <v>0</v>
      </c>
      <c r="FR300" s="519">
        <v>0</v>
      </c>
      <c r="FS300" s="519">
        <v>0</v>
      </c>
      <c r="FT300" s="519">
        <v>0</v>
      </c>
      <c r="FU300" s="519">
        <v>0</v>
      </c>
      <c r="FV300" s="519">
        <v>0</v>
      </c>
      <c r="FW300" s="519">
        <v>0</v>
      </c>
      <c r="FX300" s="519">
        <v>0</v>
      </c>
      <c r="FY300" s="519">
        <v>0</v>
      </c>
      <c r="FZ300" s="519">
        <v>0</v>
      </c>
      <c r="GA300" s="519">
        <v>0</v>
      </c>
      <c r="GB300" s="519">
        <v>0</v>
      </c>
      <c r="GC300" s="519">
        <v>0</v>
      </c>
      <c r="GD300" s="519">
        <v>0</v>
      </c>
      <c r="GE300" s="519">
        <v>0</v>
      </c>
      <c r="GF300" s="519">
        <v>0</v>
      </c>
      <c r="GG300" s="519">
        <v>0</v>
      </c>
      <c r="GH300" s="519">
        <v>0</v>
      </c>
      <c r="GI300" s="519">
        <v>0</v>
      </c>
      <c r="GJ300" s="519">
        <v>0</v>
      </c>
      <c r="GK300" s="519">
        <v>0</v>
      </c>
      <c r="GL300" s="519">
        <v>0</v>
      </c>
      <c r="GM300" s="519">
        <v>0</v>
      </c>
      <c r="GN300" s="519">
        <v>0</v>
      </c>
      <c r="GO300" s="519">
        <v>0</v>
      </c>
      <c r="GP300" s="519">
        <v>0</v>
      </c>
      <c r="GQ300" s="519">
        <v>0</v>
      </c>
      <c r="GR300" s="519">
        <v>0</v>
      </c>
      <c r="GS300" s="519">
        <v>0</v>
      </c>
      <c r="GT300" s="519">
        <v>0</v>
      </c>
      <c r="GU300" s="519">
        <v>0</v>
      </c>
      <c r="GV300" s="519">
        <v>0</v>
      </c>
      <c r="GW300" s="519">
        <v>0</v>
      </c>
      <c r="GX300" s="519">
        <v>0</v>
      </c>
      <c r="GY300" s="519">
        <v>0</v>
      </c>
      <c r="GZ300" s="519">
        <v>0</v>
      </c>
      <c r="HA300" s="519">
        <v>0</v>
      </c>
      <c r="HB300" s="519">
        <v>0</v>
      </c>
      <c r="HC300" s="519">
        <v>0</v>
      </c>
      <c r="HD300" s="519">
        <v>0</v>
      </c>
      <c r="HE300" s="519">
        <v>0</v>
      </c>
      <c r="HF300" s="519">
        <v>0</v>
      </c>
      <c r="HG300" s="519">
        <v>0</v>
      </c>
      <c r="HH300" s="519">
        <v>0</v>
      </c>
      <c r="HI300" s="519">
        <v>0</v>
      </c>
      <c r="HJ300" s="519">
        <v>0</v>
      </c>
      <c r="HK300" s="519">
        <v>0</v>
      </c>
      <c r="HL300" s="519">
        <v>0</v>
      </c>
      <c r="HM300" s="519">
        <v>0</v>
      </c>
      <c r="HN300" s="519">
        <v>0</v>
      </c>
      <c r="HO300" s="519">
        <v>0</v>
      </c>
      <c r="HP300" s="519">
        <v>0</v>
      </c>
      <c r="HQ300" s="519">
        <v>0</v>
      </c>
      <c r="HR300" s="519">
        <v>0</v>
      </c>
      <c r="HS300" s="519">
        <v>0</v>
      </c>
      <c r="HT300" s="519">
        <v>0</v>
      </c>
      <c r="HU300" s="519">
        <v>0</v>
      </c>
      <c r="HV300" s="519">
        <v>0</v>
      </c>
      <c r="HW300" s="519">
        <v>0</v>
      </c>
      <c r="HX300" s="519">
        <v>0</v>
      </c>
      <c r="HY300" s="519">
        <v>0</v>
      </c>
      <c r="HZ300" s="519">
        <v>0</v>
      </c>
      <c r="IA300" s="519">
        <v>0</v>
      </c>
      <c r="IB300" s="519">
        <v>0</v>
      </c>
      <c r="IC300" s="519">
        <v>0</v>
      </c>
      <c r="ID300" s="519">
        <v>0</v>
      </c>
      <c r="IE300" s="519">
        <v>0</v>
      </c>
      <c r="IF300" s="519">
        <v>0</v>
      </c>
      <c r="IG300" s="519">
        <v>0</v>
      </c>
      <c r="IH300" s="519">
        <v>0</v>
      </c>
      <c r="II300" s="519">
        <v>0</v>
      </c>
      <c r="IJ300" s="519">
        <v>0</v>
      </c>
      <c r="IK300" s="519">
        <v>0</v>
      </c>
    </row>
    <row r="301" spans="1:245" hidden="1">
      <c r="A301" s="337"/>
      <c r="B301" s="519" t="s">
        <v>1058</v>
      </c>
      <c r="C301" s="519"/>
      <c r="D301" s="519"/>
      <c r="E301" s="519"/>
      <c r="F301" s="519">
        <v>1</v>
      </c>
      <c r="G301" s="519"/>
      <c r="H301" s="519">
        <v>29</v>
      </c>
      <c r="I301" s="519">
        <v>9</v>
      </c>
      <c r="J301" s="519" t="str">
        <f t="shared" si="15"/>
        <v>SDN10012909</v>
      </c>
      <c r="K301" s="519">
        <v>792</v>
      </c>
      <c r="M301" s="337"/>
      <c r="N301" s="519" t="s">
        <v>1062</v>
      </c>
      <c r="O301" s="519" t="s">
        <v>1060</v>
      </c>
      <c r="P301" s="519">
        <v>13</v>
      </c>
      <c r="Q301" s="183" t="str">
        <f t="shared" si="13"/>
        <v>SDN200213</v>
      </c>
      <c r="R301" s="519">
        <v>0</v>
      </c>
      <c r="S301" s="519">
        <v>0</v>
      </c>
      <c r="T301" s="519">
        <v>0</v>
      </c>
      <c r="U301" s="519">
        <v>0</v>
      </c>
      <c r="V301" s="519">
        <v>0</v>
      </c>
      <c r="W301" s="519">
        <v>0</v>
      </c>
      <c r="X301" s="519">
        <v>0</v>
      </c>
      <c r="Y301" s="519">
        <v>0</v>
      </c>
      <c r="Z301" s="519">
        <v>0</v>
      </c>
      <c r="AA301" s="519">
        <v>0</v>
      </c>
      <c r="AB301" s="519">
        <v>0</v>
      </c>
      <c r="AC301" s="519">
        <v>0</v>
      </c>
      <c r="AD301" s="519">
        <v>0</v>
      </c>
      <c r="AE301" s="519">
        <v>0</v>
      </c>
      <c r="AF301" s="519">
        <v>0</v>
      </c>
      <c r="AG301" s="519">
        <v>0</v>
      </c>
      <c r="AH301" s="519">
        <v>0</v>
      </c>
      <c r="AI301" s="519">
        <v>0</v>
      </c>
      <c r="AJ301" s="519">
        <v>0</v>
      </c>
      <c r="AK301" s="519">
        <v>0</v>
      </c>
      <c r="AL301" s="519">
        <v>0</v>
      </c>
      <c r="AM301" s="519">
        <v>0</v>
      </c>
      <c r="AN301" s="519">
        <v>0</v>
      </c>
      <c r="AO301" s="519">
        <v>0</v>
      </c>
      <c r="AP301" s="519">
        <v>0</v>
      </c>
      <c r="AQ301" s="519">
        <v>0</v>
      </c>
      <c r="AR301" s="519">
        <v>0</v>
      </c>
      <c r="AS301" s="519">
        <v>0</v>
      </c>
      <c r="AT301" s="519">
        <v>0</v>
      </c>
      <c r="AU301" s="519">
        <v>0</v>
      </c>
      <c r="AV301" s="519">
        <v>0</v>
      </c>
      <c r="AW301" s="519">
        <v>0</v>
      </c>
      <c r="AX301" s="519">
        <v>0</v>
      </c>
      <c r="AY301" s="519">
        <v>0</v>
      </c>
      <c r="AZ301" s="519">
        <v>10000</v>
      </c>
      <c r="BA301" s="519">
        <v>0</v>
      </c>
      <c r="BB301" s="519">
        <v>0</v>
      </c>
      <c r="BC301" s="519">
        <v>0</v>
      </c>
      <c r="BD301" s="519">
        <v>0</v>
      </c>
      <c r="BE301" s="519">
        <v>0</v>
      </c>
      <c r="BF301" s="519">
        <v>0</v>
      </c>
      <c r="BG301" s="519">
        <v>0</v>
      </c>
      <c r="BH301" s="519">
        <v>0</v>
      </c>
      <c r="BI301" s="519">
        <v>0</v>
      </c>
      <c r="BJ301" s="519">
        <v>0</v>
      </c>
      <c r="BK301" s="519">
        <v>0</v>
      </c>
      <c r="BL301" s="519">
        <v>0</v>
      </c>
      <c r="BM301" s="519">
        <v>0</v>
      </c>
      <c r="BN301" s="519">
        <v>0</v>
      </c>
      <c r="BO301" s="519">
        <v>0</v>
      </c>
      <c r="BP301" s="519">
        <v>0</v>
      </c>
      <c r="BQ301" s="519">
        <v>0</v>
      </c>
      <c r="BR301" s="519">
        <v>0</v>
      </c>
      <c r="BS301" s="519">
        <v>0</v>
      </c>
      <c r="BT301" s="519">
        <v>0</v>
      </c>
      <c r="BU301" s="519">
        <v>0</v>
      </c>
      <c r="BV301" s="519">
        <v>0</v>
      </c>
      <c r="BW301" s="519">
        <v>0</v>
      </c>
      <c r="BX301" s="519">
        <v>0</v>
      </c>
      <c r="BY301" s="519">
        <v>0</v>
      </c>
      <c r="BZ301" s="519">
        <v>0</v>
      </c>
      <c r="CA301" s="519">
        <v>0</v>
      </c>
      <c r="CB301" s="519">
        <v>0</v>
      </c>
      <c r="CC301" s="519">
        <v>0</v>
      </c>
      <c r="CD301" s="519">
        <v>0</v>
      </c>
      <c r="CE301" s="519">
        <v>0</v>
      </c>
      <c r="CF301" s="519">
        <v>0</v>
      </c>
      <c r="CG301" s="519">
        <v>0</v>
      </c>
      <c r="CH301" s="519">
        <v>0</v>
      </c>
      <c r="CI301" s="519">
        <v>0</v>
      </c>
      <c r="CJ301" s="519">
        <v>0</v>
      </c>
      <c r="CK301" s="519">
        <v>0</v>
      </c>
      <c r="CL301" s="519">
        <v>0</v>
      </c>
      <c r="CM301" s="519">
        <v>0</v>
      </c>
      <c r="CN301" s="519">
        <v>0</v>
      </c>
      <c r="CO301" s="519">
        <v>0</v>
      </c>
      <c r="CP301" s="519">
        <v>0</v>
      </c>
      <c r="CQ301" s="519">
        <v>0</v>
      </c>
      <c r="CR301" s="519">
        <v>0</v>
      </c>
      <c r="CS301" s="519">
        <v>0</v>
      </c>
      <c r="CT301" s="519">
        <v>0</v>
      </c>
      <c r="CU301" s="519">
        <v>0</v>
      </c>
      <c r="CV301" s="519">
        <v>0</v>
      </c>
      <c r="CW301" s="519">
        <v>0</v>
      </c>
      <c r="CX301" s="519">
        <v>0</v>
      </c>
      <c r="CY301" s="519">
        <v>0</v>
      </c>
      <c r="CZ301" s="519">
        <v>0</v>
      </c>
      <c r="DA301" s="519">
        <v>0</v>
      </c>
      <c r="DB301" s="519">
        <v>0</v>
      </c>
      <c r="DC301" s="519">
        <v>0</v>
      </c>
      <c r="DD301" s="519">
        <v>0</v>
      </c>
      <c r="DE301" s="519">
        <v>0</v>
      </c>
      <c r="DF301" s="519">
        <v>0</v>
      </c>
      <c r="DG301" s="519">
        <v>0</v>
      </c>
      <c r="DH301" s="519">
        <v>0</v>
      </c>
      <c r="DI301" s="519">
        <v>0</v>
      </c>
      <c r="DJ301" s="519">
        <v>0</v>
      </c>
      <c r="DK301" s="519">
        <v>0</v>
      </c>
      <c r="DL301" s="519">
        <v>0</v>
      </c>
      <c r="DM301" s="519">
        <v>0</v>
      </c>
      <c r="DN301" s="519">
        <v>0</v>
      </c>
      <c r="DO301" s="519">
        <v>0</v>
      </c>
      <c r="DP301" s="519">
        <v>0</v>
      </c>
      <c r="DQ301" s="519">
        <v>0</v>
      </c>
      <c r="DR301" s="519">
        <v>0</v>
      </c>
      <c r="DS301" s="519">
        <v>0</v>
      </c>
      <c r="DT301" s="519">
        <v>0</v>
      </c>
      <c r="DU301" s="519">
        <v>0</v>
      </c>
      <c r="DV301" s="519">
        <v>0</v>
      </c>
      <c r="DW301" s="519">
        <v>0</v>
      </c>
      <c r="DX301" s="519">
        <v>0</v>
      </c>
      <c r="DY301" s="131"/>
      <c r="DZ301" s="337"/>
      <c r="EA301" s="519" t="s">
        <v>1062</v>
      </c>
      <c r="EB301" s="519" t="s">
        <v>1060</v>
      </c>
      <c r="EC301" s="519">
        <v>13</v>
      </c>
      <c r="ED301" s="521" t="str">
        <f t="shared" si="14"/>
        <v>SDN200213</v>
      </c>
      <c r="EE301" s="519">
        <v>10000</v>
      </c>
      <c r="EF301" s="519">
        <v>10000</v>
      </c>
      <c r="EG301" s="519">
        <v>10000</v>
      </c>
      <c r="EH301" s="519">
        <v>10000</v>
      </c>
      <c r="EI301" s="519">
        <v>10000</v>
      </c>
      <c r="EJ301" s="519">
        <v>10000</v>
      </c>
      <c r="EK301" s="519">
        <v>10000</v>
      </c>
      <c r="EL301" s="519">
        <v>10000</v>
      </c>
      <c r="EM301" s="519">
        <v>10000</v>
      </c>
      <c r="EN301" s="519">
        <v>10000</v>
      </c>
      <c r="EO301" s="519">
        <v>10000</v>
      </c>
      <c r="EP301" s="519">
        <v>10000</v>
      </c>
      <c r="EQ301" s="519">
        <v>10000</v>
      </c>
      <c r="ER301" s="519">
        <v>10000</v>
      </c>
      <c r="ES301" s="519">
        <v>10000</v>
      </c>
      <c r="ET301" s="519">
        <v>10000</v>
      </c>
      <c r="EU301" s="519">
        <v>10000</v>
      </c>
      <c r="EV301" s="519">
        <v>10000</v>
      </c>
      <c r="EW301" s="519">
        <v>10000</v>
      </c>
      <c r="EX301" s="519">
        <v>10000</v>
      </c>
      <c r="EY301" s="519">
        <v>10000</v>
      </c>
      <c r="EZ301" s="519">
        <v>10000</v>
      </c>
      <c r="FA301" s="519">
        <v>10000</v>
      </c>
      <c r="FB301" s="519">
        <v>10000</v>
      </c>
      <c r="FC301" s="519">
        <v>10000</v>
      </c>
      <c r="FD301" s="519">
        <v>10000</v>
      </c>
      <c r="FE301" s="519">
        <v>10000</v>
      </c>
      <c r="FF301" s="519">
        <v>10000</v>
      </c>
      <c r="FG301" s="519">
        <v>10000</v>
      </c>
      <c r="FH301" s="519">
        <v>10000</v>
      </c>
      <c r="FI301" s="519">
        <v>10000</v>
      </c>
      <c r="FJ301" s="519">
        <v>10000</v>
      </c>
      <c r="FK301" s="519">
        <v>10000</v>
      </c>
      <c r="FL301" s="519">
        <v>10000</v>
      </c>
      <c r="FM301" s="519">
        <v>10000</v>
      </c>
      <c r="FN301" s="519">
        <v>0</v>
      </c>
      <c r="FO301" s="519">
        <v>0</v>
      </c>
      <c r="FP301" s="519">
        <v>0</v>
      </c>
      <c r="FQ301" s="519">
        <v>0</v>
      </c>
      <c r="FR301" s="519">
        <v>0</v>
      </c>
      <c r="FS301" s="519">
        <v>0</v>
      </c>
      <c r="FT301" s="519">
        <v>0</v>
      </c>
      <c r="FU301" s="519">
        <v>0</v>
      </c>
      <c r="FV301" s="519">
        <v>0</v>
      </c>
      <c r="FW301" s="519">
        <v>0</v>
      </c>
      <c r="FX301" s="519">
        <v>0</v>
      </c>
      <c r="FY301" s="519">
        <v>0</v>
      </c>
      <c r="FZ301" s="519">
        <v>0</v>
      </c>
      <c r="GA301" s="519">
        <v>0</v>
      </c>
      <c r="GB301" s="519">
        <v>0</v>
      </c>
      <c r="GC301" s="519">
        <v>0</v>
      </c>
      <c r="GD301" s="519">
        <v>0</v>
      </c>
      <c r="GE301" s="519">
        <v>0</v>
      </c>
      <c r="GF301" s="519">
        <v>0</v>
      </c>
      <c r="GG301" s="519">
        <v>0</v>
      </c>
      <c r="GH301" s="519">
        <v>0</v>
      </c>
      <c r="GI301" s="519">
        <v>0</v>
      </c>
      <c r="GJ301" s="519">
        <v>0</v>
      </c>
      <c r="GK301" s="519">
        <v>0</v>
      </c>
      <c r="GL301" s="519">
        <v>0</v>
      </c>
      <c r="GM301" s="519">
        <v>0</v>
      </c>
      <c r="GN301" s="519">
        <v>0</v>
      </c>
      <c r="GO301" s="519">
        <v>0</v>
      </c>
      <c r="GP301" s="519">
        <v>0</v>
      </c>
      <c r="GQ301" s="519">
        <v>0</v>
      </c>
      <c r="GR301" s="519">
        <v>0</v>
      </c>
      <c r="GS301" s="519">
        <v>0</v>
      </c>
      <c r="GT301" s="519">
        <v>0</v>
      </c>
      <c r="GU301" s="519">
        <v>0</v>
      </c>
      <c r="GV301" s="519">
        <v>0</v>
      </c>
      <c r="GW301" s="519">
        <v>0</v>
      </c>
      <c r="GX301" s="519">
        <v>0</v>
      </c>
      <c r="GY301" s="519">
        <v>0</v>
      </c>
      <c r="GZ301" s="519">
        <v>0</v>
      </c>
      <c r="HA301" s="519">
        <v>0</v>
      </c>
      <c r="HB301" s="519">
        <v>0</v>
      </c>
      <c r="HC301" s="519">
        <v>0</v>
      </c>
      <c r="HD301" s="519">
        <v>0</v>
      </c>
      <c r="HE301" s="519">
        <v>0</v>
      </c>
      <c r="HF301" s="519">
        <v>0</v>
      </c>
      <c r="HG301" s="519">
        <v>0</v>
      </c>
      <c r="HH301" s="519">
        <v>0</v>
      </c>
      <c r="HI301" s="519">
        <v>0</v>
      </c>
      <c r="HJ301" s="519">
        <v>0</v>
      </c>
      <c r="HK301" s="519">
        <v>0</v>
      </c>
      <c r="HL301" s="519">
        <v>0</v>
      </c>
      <c r="HM301" s="519">
        <v>0</v>
      </c>
      <c r="HN301" s="519">
        <v>0</v>
      </c>
      <c r="HO301" s="519">
        <v>0</v>
      </c>
      <c r="HP301" s="519">
        <v>0</v>
      </c>
      <c r="HQ301" s="519">
        <v>0</v>
      </c>
      <c r="HR301" s="519">
        <v>0</v>
      </c>
      <c r="HS301" s="519">
        <v>0</v>
      </c>
      <c r="HT301" s="519">
        <v>0</v>
      </c>
      <c r="HU301" s="519">
        <v>0</v>
      </c>
      <c r="HV301" s="519">
        <v>0</v>
      </c>
      <c r="HW301" s="519">
        <v>0</v>
      </c>
      <c r="HX301" s="519">
        <v>0</v>
      </c>
      <c r="HY301" s="519">
        <v>0</v>
      </c>
      <c r="HZ301" s="519">
        <v>0</v>
      </c>
      <c r="IA301" s="519">
        <v>0</v>
      </c>
      <c r="IB301" s="519">
        <v>0</v>
      </c>
      <c r="IC301" s="519">
        <v>0</v>
      </c>
      <c r="ID301" s="519">
        <v>0</v>
      </c>
      <c r="IE301" s="519">
        <v>0</v>
      </c>
      <c r="IF301" s="519">
        <v>0</v>
      </c>
      <c r="IG301" s="519">
        <v>0</v>
      </c>
      <c r="IH301" s="519">
        <v>0</v>
      </c>
      <c r="II301" s="519">
        <v>0</v>
      </c>
      <c r="IJ301" s="519">
        <v>0</v>
      </c>
      <c r="IK301" s="519">
        <v>0</v>
      </c>
    </row>
    <row r="302" spans="1:245" hidden="1">
      <c r="A302" s="337"/>
      <c r="B302" s="519" t="s">
        <v>1058</v>
      </c>
      <c r="C302" s="519"/>
      <c r="D302" s="519"/>
      <c r="E302" s="519"/>
      <c r="F302" s="519">
        <v>1</v>
      </c>
      <c r="G302" s="519"/>
      <c r="H302" s="519">
        <v>29</v>
      </c>
      <c r="I302" s="519">
        <v>10</v>
      </c>
      <c r="J302" s="519" t="str">
        <f t="shared" si="15"/>
        <v>SDN10012910</v>
      </c>
      <c r="K302" s="519">
        <v>792</v>
      </c>
      <c r="M302" s="337"/>
      <c r="N302" s="519" t="s">
        <v>1062</v>
      </c>
      <c r="O302" s="519" t="s">
        <v>1060</v>
      </c>
      <c r="P302" s="519">
        <v>14</v>
      </c>
      <c r="Q302" s="183" t="str">
        <f t="shared" si="13"/>
        <v>SDN200214</v>
      </c>
      <c r="R302" s="519">
        <v>0</v>
      </c>
      <c r="S302" s="519">
        <v>0</v>
      </c>
      <c r="T302" s="519">
        <v>0</v>
      </c>
      <c r="U302" s="519">
        <v>0</v>
      </c>
      <c r="V302" s="519">
        <v>0</v>
      </c>
      <c r="W302" s="519">
        <v>0</v>
      </c>
      <c r="X302" s="519">
        <v>0</v>
      </c>
      <c r="Y302" s="519">
        <v>0</v>
      </c>
      <c r="Z302" s="519">
        <v>0</v>
      </c>
      <c r="AA302" s="519">
        <v>0</v>
      </c>
      <c r="AB302" s="519">
        <v>0</v>
      </c>
      <c r="AC302" s="519">
        <v>0</v>
      </c>
      <c r="AD302" s="519">
        <v>0</v>
      </c>
      <c r="AE302" s="519">
        <v>0</v>
      </c>
      <c r="AF302" s="519">
        <v>0</v>
      </c>
      <c r="AG302" s="519">
        <v>0</v>
      </c>
      <c r="AH302" s="519">
        <v>0</v>
      </c>
      <c r="AI302" s="519">
        <v>0</v>
      </c>
      <c r="AJ302" s="519">
        <v>0</v>
      </c>
      <c r="AK302" s="519">
        <v>0</v>
      </c>
      <c r="AL302" s="519">
        <v>0</v>
      </c>
      <c r="AM302" s="519">
        <v>0</v>
      </c>
      <c r="AN302" s="519">
        <v>0</v>
      </c>
      <c r="AO302" s="519">
        <v>0</v>
      </c>
      <c r="AP302" s="519">
        <v>0</v>
      </c>
      <c r="AQ302" s="519">
        <v>0</v>
      </c>
      <c r="AR302" s="519">
        <v>0</v>
      </c>
      <c r="AS302" s="519">
        <v>0</v>
      </c>
      <c r="AT302" s="519">
        <v>0</v>
      </c>
      <c r="AU302" s="519">
        <v>0</v>
      </c>
      <c r="AV302" s="519">
        <v>0</v>
      </c>
      <c r="AW302" s="519">
        <v>0</v>
      </c>
      <c r="AX302" s="519">
        <v>0</v>
      </c>
      <c r="AY302" s="519">
        <v>0</v>
      </c>
      <c r="AZ302" s="519">
        <v>10000</v>
      </c>
      <c r="BA302" s="519">
        <v>0</v>
      </c>
      <c r="BB302" s="519">
        <v>0</v>
      </c>
      <c r="BC302" s="519">
        <v>0</v>
      </c>
      <c r="BD302" s="519">
        <v>0</v>
      </c>
      <c r="BE302" s="519">
        <v>0</v>
      </c>
      <c r="BF302" s="519">
        <v>0</v>
      </c>
      <c r="BG302" s="519">
        <v>0</v>
      </c>
      <c r="BH302" s="519">
        <v>0</v>
      </c>
      <c r="BI302" s="519">
        <v>0</v>
      </c>
      <c r="BJ302" s="519">
        <v>0</v>
      </c>
      <c r="BK302" s="519">
        <v>0</v>
      </c>
      <c r="BL302" s="519">
        <v>0</v>
      </c>
      <c r="BM302" s="519">
        <v>0</v>
      </c>
      <c r="BN302" s="519">
        <v>0</v>
      </c>
      <c r="BO302" s="519">
        <v>0</v>
      </c>
      <c r="BP302" s="519">
        <v>0</v>
      </c>
      <c r="BQ302" s="519">
        <v>0</v>
      </c>
      <c r="BR302" s="519">
        <v>0</v>
      </c>
      <c r="BS302" s="519">
        <v>0</v>
      </c>
      <c r="BT302" s="519">
        <v>0</v>
      </c>
      <c r="BU302" s="519">
        <v>0</v>
      </c>
      <c r="BV302" s="519">
        <v>0</v>
      </c>
      <c r="BW302" s="519">
        <v>0</v>
      </c>
      <c r="BX302" s="519">
        <v>0</v>
      </c>
      <c r="BY302" s="519">
        <v>0</v>
      </c>
      <c r="BZ302" s="519">
        <v>0</v>
      </c>
      <c r="CA302" s="519">
        <v>0</v>
      </c>
      <c r="CB302" s="519">
        <v>0</v>
      </c>
      <c r="CC302" s="519">
        <v>0</v>
      </c>
      <c r="CD302" s="519">
        <v>0</v>
      </c>
      <c r="CE302" s="519">
        <v>0</v>
      </c>
      <c r="CF302" s="519">
        <v>0</v>
      </c>
      <c r="CG302" s="519">
        <v>0</v>
      </c>
      <c r="CH302" s="519">
        <v>0</v>
      </c>
      <c r="CI302" s="519">
        <v>0</v>
      </c>
      <c r="CJ302" s="519">
        <v>0</v>
      </c>
      <c r="CK302" s="519">
        <v>0</v>
      </c>
      <c r="CL302" s="519">
        <v>0</v>
      </c>
      <c r="CM302" s="519">
        <v>0</v>
      </c>
      <c r="CN302" s="519">
        <v>0</v>
      </c>
      <c r="CO302" s="519">
        <v>0</v>
      </c>
      <c r="CP302" s="519">
        <v>0</v>
      </c>
      <c r="CQ302" s="519">
        <v>0</v>
      </c>
      <c r="CR302" s="519">
        <v>0</v>
      </c>
      <c r="CS302" s="519">
        <v>0</v>
      </c>
      <c r="CT302" s="519">
        <v>0</v>
      </c>
      <c r="CU302" s="519">
        <v>0</v>
      </c>
      <c r="CV302" s="519">
        <v>0</v>
      </c>
      <c r="CW302" s="519">
        <v>0</v>
      </c>
      <c r="CX302" s="519">
        <v>0</v>
      </c>
      <c r="CY302" s="519">
        <v>0</v>
      </c>
      <c r="CZ302" s="519">
        <v>0</v>
      </c>
      <c r="DA302" s="519">
        <v>0</v>
      </c>
      <c r="DB302" s="519">
        <v>0</v>
      </c>
      <c r="DC302" s="519">
        <v>0</v>
      </c>
      <c r="DD302" s="519">
        <v>0</v>
      </c>
      <c r="DE302" s="519">
        <v>0</v>
      </c>
      <c r="DF302" s="519">
        <v>0</v>
      </c>
      <c r="DG302" s="519">
        <v>0</v>
      </c>
      <c r="DH302" s="519">
        <v>0</v>
      </c>
      <c r="DI302" s="519">
        <v>0</v>
      </c>
      <c r="DJ302" s="519">
        <v>0</v>
      </c>
      <c r="DK302" s="519">
        <v>0</v>
      </c>
      <c r="DL302" s="519">
        <v>0</v>
      </c>
      <c r="DM302" s="519">
        <v>0</v>
      </c>
      <c r="DN302" s="519">
        <v>0</v>
      </c>
      <c r="DO302" s="519">
        <v>0</v>
      </c>
      <c r="DP302" s="519">
        <v>0</v>
      </c>
      <c r="DQ302" s="519">
        <v>0</v>
      </c>
      <c r="DR302" s="519">
        <v>0</v>
      </c>
      <c r="DS302" s="519">
        <v>0</v>
      </c>
      <c r="DT302" s="519">
        <v>0</v>
      </c>
      <c r="DU302" s="519">
        <v>0</v>
      </c>
      <c r="DV302" s="519">
        <v>0</v>
      </c>
      <c r="DW302" s="519">
        <v>0</v>
      </c>
      <c r="DX302" s="519">
        <v>0</v>
      </c>
      <c r="DY302" s="131"/>
      <c r="DZ302" s="337"/>
      <c r="EA302" s="519" t="s">
        <v>1062</v>
      </c>
      <c r="EB302" s="519" t="s">
        <v>1060</v>
      </c>
      <c r="EC302" s="519">
        <v>14</v>
      </c>
      <c r="ED302" s="521" t="str">
        <f t="shared" si="14"/>
        <v>SDN200214</v>
      </c>
      <c r="EE302" s="519">
        <v>10000</v>
      </c>
      <c r="EF302" s="519">
        <v>10000</v>
      </c>
      <c r="EG302" s="519">
        <v>10000</v>
      </c>
      <c r="EH302" s="519">
        <v>10000</v>
      </c>
      <c r="EI302" s="519">
        <v>10000</v>
      </c>
      <c r="EJ302" s="519">
        <v>10000</v>
      </c>
      <c r="EK302" s="519">
        <v>10000</v>
      </c>
      <c r="EL302" s="519">
        <v>10000</v>
      </c>
      <c r="EM302" s="519">
        <v>10000</v>
      </c>
      <c r="EN302" s="519">
        <v>10000</v>
      </c>
      <c r="EO302" s="519">
        <v>10000</v>
      </c>
      <c r="EP302" s="519">
        <v>10000</v>
      </c>
      <c r="EQ302" s="519">
        <v>10000</v>
      </c>
      <c r="ER302" s="519">
        <v>10000</v>
      </c>
      <c r="ES302" s="519">
        <v>10000</v>
      </c>
      <c r="ET302" s="519">
        <v>10000</v>
      </c>
      <c r="EU302" s="519">
        <v>10000</v>
      </c>
      <c r="EV302" s="519">
        <v>10000</v>
      </c>
      <c r="EW302" s="519">
        <v>10000</v>
      </c>
      <c r="EX302" s="519">
        <v>10000</v>
      </c>
      <c r="EY302" s="519">
        <v>10000</v>
      </c>
      <c r="EZ302" s="519">
        <v>10000</v>
      </c>
      <c r="FA302" s="519">
        <v>10000</v>
      </c>
      <c r="FB302" s="519">
        <v>10000</v>
      </c>
      <c r="FC302" s="519">
        <v>10000</v>
      </c>
      <c r="FD302" s="519">
        <v>10000</v>
      </c>
      <c r="FE302" s="519">
        <v>10000</v>
      </c>
      <c r="FF302" s="519">
        <v>10000</v>
      </c>
      <c r="FG302" s="519">
        <v>10000</v>
      </c>
      <c r="FH302" s="519">
        <v>10000</v>
      </c>
      <c r="FI302" s="519">
        <v>10000</v>
      </c>
      <c r="FJ302" s="519">
        <v>10000</v>
      </c>
      <c r="FK302" s="519">
        <v>10000</v>
      </c>
      <c r="FL302" s="519">
        <v>10000</v>
      </c>
      <c r="FM302" s="519">
        <v>10000</v>
      </c>
      <c r="FN302" s="519">
        <v>0</v>
      </c>
      <c r="FO302" s="519">
        <v>0</v>
      </c>
      <c r="FP302" s="519">
        <v>0</v>
      </c>
      <c r="FQ302" s="519">
        <v>0</v>
      </c>
      <c r="FR302" s="519">
        <v>0</v>
      </c>
      <c r="FS302" s="519">
        <v>0</v>
      </c>
      <c r="FT302" s="519">
        <v>0</v>
      </c>
      <c r="FU302" s="519">
        <v>0</v>
      </c>
      <c r="FV302" s="519">
        <v>0</v>
      </c>
      <c r="FW302" s="519">
        <v>0</v>
      </c>
      <c r="FX302" s="519">
        <v>0</v>
      </c>
      <c r="FY302" s="519">
        <v>0</v>
      </c>
      <c r="FZ302" s="519">
        <v>0</v>
      </c>
      <c r="GA302" s="519">
        <v>0</v>
      </c>
      <c r="GB302" s="519">
        <v>0</v>
      </c>
      <c r="GC302" s="519">
        <v>0</v>
      </c>
      <c r="GD302" s="519">
        <v>0</v>
      </c>
      <c r="GE302" s="519">
        <v>0</v>
      </c>
      <c r="GF302" s="519">
        <v>0</v>
      </c>
      <c r="GG302" s="519">
        <v>0</v>
      </c>
      <c r="GH302" s="519">
        <v>0</v>
      </c>
      <c r="GI302" s="519">
        <v>0</v>
      </c>
      <c r="GJ302" s="519">
        <v>0</v>
      </c>
      <c r="GK302" s="519">
        <v>0</v>
      </c>
      <c r="GL302" s="519">
        <v>0</v>
      </c>
      <c r="GM302" s="519">
        <v>0</v>
      </c>
      <c r="GN302" s="519">
        <v>0</v>
      </c>
      <c r="GO302" s="519">
        <v>0</v>
      </c>
      <c r="GP302" s="519">
        <v>0</v>
      </c>
      <c r="GQ302" s="519">
        <v>0</v>
      </c>
      <c r="GR302" s="519">
        <v>0</v>
      </c>
      <c r="GS302" s="519">
        <v>0</v>
      </c>
      <c r="GT302" s="519">
        <v>0</v>
      </c>
      <c r="GU302" s="519">
        <v>0</v>
      </c>
      <c r="GV302" s="519">
        <v>0</v>
      </c>
      <c r="GW302" s="519">
        <v>0</v>
      </c>
      <c r="GX302" s="519">
        <v>0</v>
      </c>
      <c r="GY302" s="519">
        <v>0</v>
      </c>
      <c r="GZ302" s="519">
        <v>0</v>
      </c>
      <c r="HA302" s="519">
        <v>0</v>
      </c>
      <c r="HB302" s="519">
        <v>0</v>
      </c>
      <c r="HC302" s="519">
        <v>0</v>
      </c>
      <c r="HD302" s="519">
        <v>0</v>
      </c>
      <c r="HE302" s="519">
        <v>0</v>
      </c>
      <c r="HF302" s="519">
        <v>0</v>
      </c>
      <c r="HG302" s="519">
        <v>0</v>
      </c>
      <c r="HH302" s="519">
        <v>0</v>
      </c>
      <c r="HI302" s="519">
        <v>0</v>
      </c>
      <c r="HJ302" s="519">
        <v>0</v>
      </c>
      <c r="HK302" s="519">
        <v>0</v>
      </c>
      <c r="HL302" s="519">
        <v>0</v>
      </c>
      <c r="HM302" s="519">
        <v>0</v>
      </c>
      <c r="HN302" s="519">
        <v>0</v>
      </c>
      <c r="HO302" s="519">
        <v>0</v>
      </c>
      <c r="HP302" s="519">
        <v>0</v>
      </c>
      <c r="HQ302" s="519">
        <v>0</v>
      </c>
      <c r="HR302" s="519">
        <v>0</v>
      </c>
      <c r="HS302" s="519">
        <v>0</v>
      </c>
      <c r="HT302" s="519">
        <v>0</v>
      </c>
      <c r="HU302" s="519">
        <v>0</v>
      </c>
      <c r="HV302" s="519">
        <v>0</v>
      </c>
      <c r="HW302" s="519">
        <v>0</v>
      </c>
      <c r="HX302" s="519">
        <v>0</v>
      </c>
      <c r="HY302" s="519">
        <v>0</v>
      </c>
      <c r="HZ302" s="519">
        <v>0</v>
      </c>
      <c r="IA302" s="519">
        <v>0</v>
      </c>
      <c r="IB302" s="519">
        <v>0</v>
      </c>
      <c r="IC302" s="519">
        <v>0</v>
      </c>
      <c r="ID302" s="519">
        <v>0</v>
      </c>
      <c r="IE302" s="519">
        <v>0</v>
      </c>
      <c r="IF302" s="519">
        <v>0</v>
      </c>
      <c r="IG302" s="519">
        <v>0</v>
      </c>
      <c r="IH302" s="519">
        <v>0</v>
      </c>
      <c r="II302" s="519">
        <v>0</v>
      </c>
      <c r="IJ302" s="519">
        <v>0</v>
      </c>
      <c r="IK302" s="519">
        <v>0</v>
      </c>
    </row>
    <row r="303" spans="1:245" hidden="1">
      <c r="A303" s="337"/>
      <c r="B303" s="519" t="s">
        <v>1058</v>
      </c>
      <c r="C303" s="519"/>
      <c r="D303" s="519"/>
      <c r="E303" s="519"/>
      <c r="F303" s="519">
        <v>1</v>
      </c>
      <c r="G303" s="519"/>
      <c r="H303" s="519">
        <v>30</v>
      </c>
      <c r="I303" s="519">
        <v>1</v>
      </c>
      <c r="J303" s="519" t="str">
        <f t="shared" si="15"/>
        <v>SDN10013001</v>
      </c>
      <c r="K303" s="519">
        <v>990</v>
      </c>
      <c r="M303" s="337"/>
      <c r="N303" s="519" t="s">
        <v>1062</v>
      </c>
      <c r="O303" s="519" t="s">
        <v>1060</v>
      </c>
      <c r="P303" s="519">
        <v>15</v>
      </c>
      <c r="Q303" s="183" t="str">
        <f t="shared" si="13"/>
        <v>SDN200215</v>
      </c>
      <c r="R303" s="519">
        <v>0</v>
      </c>
      <c r="S303" s="519">
        <v>0</v>
      </c>
      <c r="T303" s="519">
        <v>0</v>
      </c>
      <c r="U303" s="519">
        <v>0</v>
      </c>
      <c r="V303" s="519">
        <v>0</v>
      </c>
      <c r="W303" s="519">
        <v>0</v>
      </c>
      <c r="X303" s="519">
        <v>0</v>
      </c>
      <c r="Y303" s="519">
        <v>0</v>
      </c>
      <c r="Z303" s="519">
        <v>0</v>
      </c>
      <c r="AA303" s="519">
        <v>0</v>
      </c>
      <c r="AB303" s="519">
        <v>0</v>
      </c>
      <c r="AC303" s="519">
        <v>0</v>
      </c>
      <c r="AD303" s="519">
        <v>0</v>
      </c>
      <c r="AE303" s="519">
        <v>0</v>
      </c>
      <c r="AF303" s="519">
        <v>0</v>
      </c>
      <c r="AG303" s="519">
        <v>0</v>
      </c>
      <c r="AH303" s="519">
        <v>0</v>
      </c>
      <c r="AI303" s="519">
        <v>0</v>
      </c>
      <c r="AJ303" s="519">
        <v>0</v>
      </c>
      <c r="AK303" s="519">
        <v>0</v>
      </c>
      <c r="AL303" s="519">
        <v>0</v>
      </c>
      <c r="AM303" s="519">
        <v>0</v>
      </c>
      <c r="AN303" s="519">
        <v>0</v>
      </c>
      <c r="AO303" s="519">
        <v>0</v>
      </c>
      <c r="AP303" s="519">
        <v>0</v>
      </c>
      <c r="AQ303" s="519">
        <v>0</v>
      </c>
      <c r="AR303" s="519">
        <v>0</v>
      </c>
      <c r="AS303" s="519">
        <v>0</v>
      </c>
      <c r="AT303" s="519">
        <v>0</v>
      </c>
      <c r="AU303" s="519">
        <v>0</v>
      </c>
      <c r="AV303" s="519">
        <v>0</v>
      </c>
      <c r="AW303" s="519">
        <v>0</v>
      </c>
      <c r="AX303" s="519">
        <v>0</v>
      </c>
      <c r="AY303" s="519">
        <v>0</v>
      </c>
      <c r="AZ303" s="519">
        <v>10000</v>
      </c>
      <c r="BA303" s="519">
        <v>0</v>
      </c>
      <c r="BB303" s="519">
        <v>0</v>
      </c>
      <c r="BC303" s="519">
        <v>0</v>
      </c>
      <c r="BD303" s="519">
        <v>0</v>
      </c>
      <c r="BE303" s="519">
        <v>0</v>
      </c>
      <c r="BF303" s="519">
        <v>0</v>
      </c>
      <c r="BG303" s="519">
        <v>0</v>
      </c>
      <c r="BH303" s="519">
        <v>0</v>
      </c>
      <c r="BI303" s="519">
        <v>0</v>
      </c>
      <c r="BJ303" s="519">
        <v>0</v>
      </c>
      <c r="BK303" s="519">
        <v>0</v>
      </c>
      <c r="BL303" s="519">
        <v>0</v>
      </c>
      <c r="BM303" s="519">
        <v>0</v>
      </c>
      <c r="BN303" s="519">
        <v>0</v>
      </c>
      <c r="BO303" s="519">
        <v>0</v>
      </c>
      <c r="BP303" s="519">
        <v>0</v>
      </c>
      <c r="BQ303" s="519">
        <v>0</v>
      </c>
      <c r="BR303" s="519">
        <v>0</v>
      </c>
      <c r="BS303" s="519">
        <v>0</v>
      </c>
      <c r="BT303" s="519">
        <v>0</v>
      </c>
      <c r="BU303" s="519">
        <v>0</v>
      </c>
      <c r="BV303" s="519">
        <v>0</v>
      </c>
      <c r="BW303" s="519">
        <v>0</v>
      </c>
      <c r="BX303" s="519">
        <v>0</v>
      </c>
      <c r="BY303" s="519">
        <v>0</v>
      </c>
      <c r="BZ303" s="519">
        <v>0</v>
      </c>
      <c r="CA303" s="519">
        <v>0</v>
      </c>
      <c r="CB303" s="519">
        <v>0</v>
      </c>
      <c r="CC303" s="519">
        <v>0</v>
      </c>
      <c r="CD303" s="519">
        <v>0</v>
      </c>
      <c r="CE303" s="519">
        <v>0</v>
      </c>
      <c r="CF303" s="519">
        <v>0</v>
      </c>
      <c r="CG303" s="519">
        <v>0</v>
      </c>
      <c r="CH303" s="519">
        <v>0</v>
      </c>
      <c r="CI303" s="519">
        <v>0</v>
      </c>
      <c r="CJ303" s="519">
        <v>0</v>
      </c>
      <c r="CK303" s="519">
        <v>0</v>
      </c>
      <c r="CL303" s="519">
        <v>0</v>
      </c>
      <c r="CM303" s="519">
        <v>0</v>
      </c>
      <c r="CN303" s="519">
        <v>0</v>
      </c>
      <c r="CO303" s="519">
        <v>0</v>
      </c>
      <c r="CP303" s="519">
        <v>0</v>
      </c>
      <c r="CQ303" s="519">
        <v>0</v>
      </c>
      <c r="CR303" s="519">
        <v>0</v>
      </c>
      <c r="CS303" s="519">
        <v>0</v>
      </c>
      <c r="CT303" s="519">
        <v>0</v>
      </c>
      <c r="CU303" s="519">
        <v>0</v>
      </c>
      <c r="CV303" s="519">
        <v>0</v>
      </c>
      <c r="CW303" s="519">
        <v>0</v>
      </c>
      <c r="CX303" s="519">
        <v>0</v>
      </c>
      <c r="CY303" s="519">
        <v>0</v>
      </c>
      <c r="CZ303" s="519">
        <v>0</v>
      </c>
      <c r="DA303" s="519">
        <v>0</v>
      </c>
      <c r="DB303" s="519">
        <v>0</v>
      </c>
      <c r="DC303" s="519">
        <v>0</v>
      </c>
      <c r="DD303" s="519">
        <v>0</v>
      </c>
      <c r="DE303" s="519">
        <v>0</v>
      </c>
      <c r="DF303" s="519">
        <v>0</v>
      </c>
      <c r="DG303" s="519">
        <v>0</v>
      </c>
      <c r="DH303" s="519">
        <v>0</v>
      </c>
      <c r="DI303" s="519">
        <v>0</v>
      </c>
      <c r="DJ303" s="519">
        <v>0</v>
      </c>
      <c r="DK303" s="519">
        <v>0</v>
      </c>
      <c r="DL303" s="519">
        <v>0</v>
      </c>
      <c r="DM303" s="519">
        <v>0</v>
      </c>
      <c r="DN303" s="519">
        <v>0</v>
      </c>
      <c r="DO303" s="519">
        <v>0</v>
      </c>
      <c r="DP303" s="519">
        <v>0</v>
      </c>
      <c r="DQ303" s="519">
        <v>0</v>
      </c>
      <c r="DR303" s="519">
        <v>0</v>
      </c>
      <c r="DS303" s="519">
        <v>0</v>
      </c>
      <c r="DT303" s="519">
        <v>0</v>
      </c>
      <c r="DU303" s="519">
        <v>0</v>
      </c>
      <c r="DV303" s="519">
        <v>0</v>
      </c>
      <c r="DW303" s="519">
        <v>0</v>
      </c>
      <c r="DX303" s="519">
        <v>0</v>
      </c>
      <c r="DY303" s="131"/>
      <c r="DZ303" s="337"/>
      <c r="EA303" s="519" t="s">
        <v>1062</v>
      </c>
      <c r="EB303" s="519" t="s">
        <v>1060</v>
      </c>
      <c r="EC303" s="519">
        <v>15</v>
      </c>
      <c r="ED303" s="521" t="str">
        <f t="shared" si="14"/>
        <v>SDN200215</v>
      </c>
      <c r="EE303" s="519">
        <v>10000</v>
      </c>
      <c r="EF303" s="519">
        <v>10000</v>
      </c>
      <c r="EG303" s="519">
        <v>10000</v>
      </c>
      <c r="EH303" s="519">
        <v>10000</v>
      </c>
      <c r="EI303" s="519">
        <v>10000</v>
      </c>
      <c r="EJ303" s="519">
        <v>10000</v>
      </c>
      <c r="EK303" s="519">
        <v>10000</v>
      </c>
      <c r="EL303" s="519">
        <v>10000</v>
      </c>
      <c r="EM303" s="519">
        <v>10000</v>
      </c>
      <c r="EN303" s="519">
        <v>10000</v>
      </c>
      <c r="EO303" s="519">
        <v>10000</v>
      </c>
      <c r="EP303" s="519">
        <v>10000</v>
      </c>
      <c r="EQ303" s="519">
        <v>10000</v>
      </c>
      <c r="ER303" s="519">
        <v>10000</v>
      </c>
      <c r="ES303" s="519">
        <v>10000</v>
      </c>
      <c r="ET303" s="519">
        <v>10000</v>
      </c>
      <c r="EU303" s="519">
        <v>10000</v>
      </c>
      <c r="EV303" s="519">
        <v>10000</v>
      </c>
      <c r="EW303" s="519">
        <v>10000</v>
      </c>
      <c r="EX303" s="519">
        <v>10000</v>
      </c>
      <c r="EY303" s="519">
        <v>10000</v>
      </c>
      <c r="EZ303" s="519">
        <v>10000</v>
      </c>
      <c r="FA303" s="519">
        <v>10000</v>
      </c>
      <c r="FB303" s="519">
        <v>10000</v>
      </c>
      <c r="FC303" s="519">
        <v>10000</v>
      </c>
      <c r="FD303" s="519">
        <v>10000</v>
      </c>
      <c r="FE303" s="519">
        <v>10000</v>
      </c>
      <c r="FF303" s="519">
        <v>10000</v>
      </c>
      <c r="FG303" s="519">
        <v>10000</v>
      </c>
      <c r="FH303" s="519">
        <v>10000</v>
      </c>
      <c r="FI303" s="519">
        <v>10000</v>
      </c>
      <c r="FJ303" s="519">
        <v>10000</v>
      </c>
      <c r="FK303" s="519">
        <v>10000</v>
      </c>
      <c r="FL303" s="519">
        <v>10000</v>
      </c>
      <c r="FM303" s="519">
        <v>10000</v>
      </c>
      <c r="FN303" s="519">
        <v>0</v>
      </c>
      <c r="FO303" s="519">
        <v>0</v>
      </c>
      <c r="FP303" s="519">
        <v>0</v>
      </c>
      <c r="FQ303" s="519">
        <v>0</v>
      </c>
      <c r="FR303" s="519">
        <v>0</v>
      </c>
      <c r="FS303" s="519">
        <v>0</v>
      </c>
      <c r="FT303" s="519">
        <v>0</v>
      </c>
      <c r="FU303" s="519">
        <v>0</v>
      </c>
      <c r="FV303" s="519">
        <v>0</v>
      </c>
      <c r="FW303" s="519">
        <v>0</v>
      </c>
      <c r="FX303" s="519">
        <v>0</v>
      </c>
      <c r="FY303" s="519">
        <v>0</v>
      </c>
      <c r="FZ303" s="519">
        <v>0</v>
      </c>
      <c r="GA303" s="519">
        <v>0</v>
      </c>
      <c r="GB303" s="519">
        <v>0</v>
      </c>
      <c r="GC303" s="519">
        <v>0</v>
      </c>
      <c r="GD303" s="519">
        <v>0</v>
      </c>
      <c r="GE303" s="519">
        <v>0</v>
      </c>
      <c r="GF303" s="519">
        <v>0</v>
      </c>
      <c r="GG303" s="519">
        <v>0</v>
      </c>
      <c r="GH303" s="519">
        <v>0</v>
      </c>
      <c r="GI303" s="519">
        <v>0</v>
      </c>
      <c r="GJ303" s="519">
        <v>0</v>
      </c>
      <c r="GK303" s="519">
        <v>0</v>
      </c>
      <c r="GL303" s="519">
        <v>0</v>
      </c>
      <c r="GM303" s="519">
        <v>0</v>
      </c>
      <c r="GN303" s="519">
        <v>0</v>
      </c>
      <c r="GO303" s="519">
        <v>0</v>
      </c>
      <c r="GP303" s="519">
        <v>0</v>
      </c>
      <c r="GQ303" s="519">
        <v>0</v>
      </c>
      <c r="GR303" s="519">
        <v>0</v>
      </c>
      <c r="GS303" s="519">
        <v>0</v>
      </c>
      <c r="GT303" s="519">
        <v>0</v>
      </c>
      <c r="GU303" s="519">
        <v>0</v>
      </c>
      <c r="GV303" s="519">
        <v>0</v>
      </c>
      <c r="GW303" s="519">
        <v>0</v>
      </c>
      <c r="GX303" s="519">
        <v>0</v>
      </c>
      <c r="GY303" s="519">
        <v>0</v>
      </c>
      <c r="GZ303" s="519">
        <v>0</v>
      </c>
      <c r="HA303" s="519">
        <v>0</v>
      </c>
      <c r="HB303" s="519">
        <v>0</v>
      </c>
      <c r="HC303" s="519">
        <v>0</v>
      </c>
      <c r="HD303" s="519">
        <v>0</v>
      </c>
      <c r="HE303" s="519">
        <v>0</v>
      </c>
      <c r="HF303" s="519">
        <v>0</v>
      </c>
      <c r="HG303" s="519">
        <v>0</v>
      </c>
      <c r="HH303" s="519">
        <v>0</v>
      </c>
      <c r="HI303" s="519">
        <v>0</v>
      </c>
      <c r="HJ303" s="519">
        <v>0</v>
      </c>
      <c r="HK303" s="519">
        <v>0</v>
      </c>
      <c r="HL303" s="519">
        <v>0</v>
      </c>
      <c r="HM303" s="519">
        <v>0</v>
      </c>
      <c r="HN303" s="519">
        <v>0</v>
      </c>
      <c r="HO303" s="519">
        <v>0</v>
      </c>
      <c r="HP303" s="519">
        <v>0</v>
      </c>
      <c r="HQ303" s="519">
        <v>0</v>
      </c>
      <c r="HR303" s="519">
        <v>0</v>
      </c>
      <c r="HS303" s="519">
        <v>0</v>
      </c>
      <c r="HT303" s="519">
        <v>0</v>
      </c>
      <c r="HU303" s="519">
        <v>0</v>
      </c>
      <c r="HV303" s="519">
        <v>0</v>
      </c>
      <c r="HW303" s="519">
        <v>0</v>
      </c>
      <c r="HX303" s="519">
        <v>0</v>
      </c>
      <c r="HY303" s="519">
        <v>0</v>
      </c>
      <c r="HZ303" s="519">
        <v>0</v>
      </c>
      <c r="IA303" s="519">
        <v>0</v>
      </c>
      <c r="IB303" s="519">
        <v>0</v>
      </c>
      <c r="IC303" s="519">
        <v>0</v>
      </c>
      <c r="ID303" s="519">
        <v>0</v>
      </c>
      <c r="IE303" s="519">
        <v>0</v>
      </c>
      <c r="IF303" s="519">
        <v>0</v>
      </c>
      <c r="IG303" s="519">
        <v>0</v>
      </c>
      <c r="IH303" s="519">
        <v>0</v>
      </c>
      <c r="II303" s="519">
        <v>0</v>
      </c>
      <c r="IJ303" s="519">
        <v>0</v>
      </c>
      <c r="IK303" s="519">
        <v>0</v>
      </c>
    </row>
    <row r="304" spans="1:245" hidden="1">
      <c r="A304" s="337"/>
      <c r="B304" s="519" t="s">
        <v>1058</v>
      </c>
      <c r="C304" s="519"/>
      <c r="D304" s="519"/>
      <c r="E304" s="519"/>
      <c r="F304" s="519">
        <v>1</v>
      </c>
      <c r="G304" s="519"/>
      <c r="H304" s="519">
        <v>30</v>
      </c>
      <c r="I304" s="519">
        <v>2</v>
      </c>
      <c r="J304" s="519" t="str">
        <f t="shared" si="15"/>
        <v>SDN10013002</v>
      </c>
      <c r="K304" s="519">
        <v>990</v>
      </c>
      <c r="M304" s="337"/>
      <c r="N304" s="519" t="s">
        <v>1062</v>
      </c>
      <c r="O304" s="519" t="s">
        <v>1060</v>
      </c>
      <c r="P304" s="519">
        <v>16</v>
      </c>
      <c r="Q304" s="183" t="str">
        <f t="shared" si="13"/>
        <v>SDN200216</v>
      </c>
      <c r="R304" s="519">
        <v>0</v>
      </c>
      <c r="S304" s="519">
        <v>0</v>
      </c>
      <c r="T304" s="519">
        <v>0</v>
      </c>
      <c r="U304" s="519">
        <v>0</v>
      </c>
      <c r="V304" s="519">
        <v>0</v>
      </c>
      <c r="W304" s="519">
        <v>0</v>
      </c>
      <c r="X304" s="519">
        <v>0</v>
      </c>
      <c r="Y304" s="519">
        <v>0</v>
      </c>
      <c r="Z304" s="519">
        <v>0</v>
      </c>
      <c r="AA304" s="519">
        <v>0</v>
      </c>
      <c r="AB304" s="519">
        <v>0</v>
      </c>
      <c r="AC304" s="519">
        <v>0</v>
      </c>
      <c r="AD304" s="519">
        <v>0</v>
      </c>
      <c r="AE304" s="519">
        <v>0</v>
      </c>
      <c r="AF304" s="519">
        <v>0</v>
      </c>
      <c r="AG304" s="519">
        <v>0</v>
      </c>
      <c r="AH304" s="519">
        <v>0</v>
      </c>
      <c r="AI304" s="519">
        <v>0</v>
      </c>
      <c r="AJ304" s="519">
        <v>0</v>
      </c>
      <c r="AK304" s="519">
        <v>0</v>
      </c>
      <c r="AL304" s="519">
        <v>0</v>
      </c>
      <c r="AM304" s="519">
        <v>0</v>
      </c>
      <c r="AN304" s="519">
        <v>0</v>
      </c>
      <c r="AO304" s="519">
        <v>0</v>
      </c>
      <c r="AP304" s="519">
        <v>0</v>
      </c>
      <c r="AQ304" s="519">
        <v>0</v>
      </c>
      <c r="AR304" s="519">
        <v>0</v>
      </c>
      <c r="AS304" s="519">
        <v>0</v>
      </c>
      <c r="AT304" s="519">
        <v>0</v>
      </c>
      <c r="AU304" s="519">
        <v>0</v>
      </c>
      <c r="AV304" s="519">
        <v>0</v>
      </c>
      <c r="AW304" s="519">
        <v>0</v>
      </c>
      <c r="AX304" s="519">
        <v>0</v>
      </c>
      <c r="AY304" s="519">
        <v>0</v>
      </c>
      <c r="AZ304" s="519">
        <v>10000</v>
      </c>
      <c r="BA304" s="519">
        <v>0</v>
      </c>
      <c r="BB304" s="519">
        <v>0</v>
      </c>
      <c r="BC304" s="519">
        <v>0</v>
      </c>
      <c r="BD304" s="519">
        <v>0</v>
      </c>
      <c r="BE304" s="519">
        <v>0</v>
      </c>
      <c r="BF304" s="519">
        <v>0</v>
      </c>
      <c r="BG304" s="519">
        <v>0</v>
      </c>
      <c r="BH304" s="519">
        <v>0</v>
      </c>
      <c r="BI304" s="519">
        <v>0</v>
      </c>
      <c r="BJ304" s="519">
        <v>0</v>
      </c>
      <c r="BK304" s="519">
        <v>0</v>
      </c>
      <c r="BL304" s="519">
        <v>0</v>
      </c>
      <c r="BM304" s="519">
        <v>0</v>
      </c>
      <c r="BN304" s="519">
        <v>0</v>
      </c>
      <c r="BO304" s="519">
        <v>0</v>
      </c>
      <c r="BP304" s="519">
        <v>0</v>
      </c>
      <c r="BQ304" s="519">
        <v>0</v>
      </c>
      <c r="BR304" s="519">
        <v>0</v>
      </c>
      <c r="BS304" s="519">
        <v>0</v>
      </c>
      <c r="BT304" s="519">
        <v>0</v>
      </c>
      <c r="BU304" s="519">
        <v>0</v>
      </c>
      <c r="BV304" s="519">
        <v>0</v>
      </c>
      <c r="BW304" s="519">
        <v>0</v>
      </c>
      <c r="BX304" s="519">
        <v>0</v>
      </c>
      <c r="BY304" s="519">
        <v>0</v>
      </c>
      <c r="BZ304" s="519">
        <v>0</v>
      </c>
      <c r="CA304" s="519">
        <v>0</v>
      </c>
      <c r="CB304" s="519">
        <v>0</v>
      </c>
      <c r="CC304" s="519">
        <v>0</v>
      </c>
      <c r="CD304" s="519">
        <v>0</v>
      </c>
      <c r="CE304" s="519">
        <v>0</v>
      </c>
      <c r="CF304" s="519">
        <v>0</v>
      </c>
      <c r="CG304" s="519">
        <v>0</v>
      </c>
      <c r="CH304" s="519">
        <v>0</v>
      </c>
      <c r="CI304" s="519">
        <v>0</v>
      </c>
      <c r="CJ304" s="519">
        <v>0</v>
      </c>
      <c r="CK304" s="519">
        <v>0</v>
      </c>
      <c r="CL304" s="519">
        <v>0</v>
      </c>
      <c r="CM304" s="519">
        <v>0</v>
      </c>
      <c r="CN304" s="519">
        <v>0</v>
      </c>
      <c r="CO304" s="519">
        <v>0</v>
      </c>
      <c r="CP304" s="519">
        <v>0</v>
      </c>
      <c r="CQ304" s="519">
        <v>0</v>
      </c>
      <c r="CR304" s="519">
        <v>0</v>
      </c>
      <c r="CS304" s="519">
        <v>0</v>
      </c>
      <c r="CT304" s="519">
        <v>0</v>
      </c>
      <c r="CU304" s="519">
        <v>0</v>
      </c>
      <c r="CV304" s="519">
        <v>0</v>
      </c>
      <c r="CW304" s="519">
        <v>0</v>
      </c>
      <c r="CX304" s="519">
        <v>0</v>
      </c>
      <c r="CY304" s="519">
        <v>0</v>
      </c>
      <c r="CZ304" s="519">
        <v>0</v>
      </c>
      <c r="DA304" s="519">
        <v>0</v>
      </c>
      <c r="DB304" s="519">
        <v>0</v>
      </c>
      <c r="DC304" s="519">
        <v>0</v>
      </c>
      <c r="DD304" s="519">
        <v>0</v>
      </c>
      <c r="DE304" s="519">
        <v>0</v>
      </c>
      <c r="DF304" s="519">
        <v>0</v>
      </c>
      <c r="DG304" s="519">
        <v>0</v>
      </c>
      <c r="DH304" s="519">
        <v>0</v>
      </c>
      <c r="DI304" s="519">
        <v>0</v>
      </c>
      <c r="DJ304" s="519">
        <v>0</v>
      </c>
      <c r="DK304" s="519">
        <v>0</v>
      </c>
      <c r="DL304" s="519">
        <v>0</v>
      </c>
      <c r="DM304" s="519">
        <v>0</v>
      </c>
      <c r="DN304" s="519">
        <v>0</v>
      </c>
      <c r="DO304" s="519">
        <v>0</v>
      </c>
      <c r="DP304" s="519">
        <v>0</v>
      </c>
      <c r="DQ304" s="519">
        <v>0</v>
      </c>
      <c r="DR304" s="519">
        <v>0</v>
      </c>
      <c r="DS304" s="519">
        <v>0</v>
      </c>
      <c r="DT304" s="519">
        <v>0</v>
      </c>
      <c r="DU304" s="519">
        <v>0</v>
      </c>
      <c r="DV304" s="519">
        <v>0</v>
      </c>
      <c r="DW304" s="519">
        <v>0</v>
      </c>
      <c r="DX304" s="519">
        <v>0</v>
      </c>
      <c r="DY304" s="131"/>
      <c r="DZ304" s="337"/>
      <c r="EA304" s="519" t="s">
        <v>1062</v>
      </c>
      <c r="EB304" s="519" t="s">
        <v>1060</v>
      </c>
      <c r="EC304" s="519">
        <v>16</v>
      </c>
      <c r="ED304" s="521" t="str">
        <f t="shared" si="14"/>
        <v>SDN200216</v>
      </c>
      <c r="EE304" s="519">
        <v>10000</v>
      </c>
      <c r="EF304" s="519">
        <v>10000</v>
      </c>
      <c r="EG304" s="519">
        <v>10000</v>
      </c>
      <c r="EH304" s="519">
        <v>10000</v>
      </c>
      <c r="EI304" s="519">
        <v>10000</v>
      </c>
      <c r="EJ304" s="519">
        <v>10000</v>
      </c>
      <c r="EK304" s="519">
        <v>10000</v>
      </c>
      <c r="EL304" s="519">
        <v>10000</v>
      </c>
      <c r="EM304" s="519">
        <v>10000</v>
      </c>
      <c r="EN304" s="519">
        <v>10000</v>
      </c>
      <c r="EO304" s="519">
        <v>10000</v>
      </c>
      <c r="EP304" s="519">
        <v>10000</v>
      </c>
      <c r="EQ304" s="519">
        <v>10000</v>
      </c>
      <c r="ER304" s="519">
        <v>10000</v>
      </c>
      <c r="ES304" s="519">
        <v>10000</v>
      </c>
      <c r="ET304" s="519">
        <v>10000</v>
      </c>
      <c r="EU304" s="519">
        <v>10000</v>
      </c>
      <c r="EV304" s="519">
        <v>10000</v>
      </c>
      <c r="EW304" s="519">
        <v>10000</v>
      </c>
      <c r="EX304" s="519">
        <v>10000</v>
      </c>
      <c r="EY304" s="519">
        <v>10000</v>
      </c>
      <c r="EZ304" s="519">
        <v>10000</v>
      </c>
      <c r="FA304" s="519">
        <v>10000</v>
      </c>
      <c r="FB304" s="519">
        <v>10000</v>
      </c>
      <c r="FC304" s="519">
        <v>10000</v>
      </c>
      <c r="FD304" s="519">
        <v>10000</v>
      </c>
      <c r="FE304" s="519">
        <v>10000</v>
      </c>
      <c r="FF304" s="519">
        <v>10000</v>
      </c>
      <c r="FG304" s="519">
        <v>10000</v>
      </c>
      <c r="FH304" s="519">
        <v>10000</v>
      </c>
      <c r="FI304" s="519">
        <v>10000</v>
      </c>
      <c r="FJ304" s="519">
        <v>10000</v>
      </c>
      <c r="FK304" s="519">
        <v>10000</v>
      </c>
      <c r="FL304" s="519">
        <v>10000</v>
      </c>
      <c r="FM304" s="519">
        <v>10000</v>
      </c>
      <c r="FN304" s="519">
        <v>0</v>
      </c>
      <c r="FO304" s="519">
        <v>0</v>
      </c>
      <c r="FP304" s="519">
        <v>0</v>
      </c>
      <c r="FQ304" s="519">
        <v>0</v>
      </c>
      <c r="FR304" s="519">
        <v>0</v>
      </c>
      <c r="FS304" s="519">
        <v>0</v>
      </c>
      <c r="FT304" s="519">
        <v>0</v>
      </c>
      <c r="FU304" s="519">
        <v>0</v>
      </c>
      <c r="FV304" s="519">
        <v>0</v>
      </c>
      <c r="FW304" s="519">
        <v>0</v>
      </c>
      <c r="FX304" s="519">
        <v>0</v>
      </c>
      <c r="FY304" s="519">
        <v>0</v>
      </c>
      <c r="FZ304" s="519">
        <v>0</v>
      </c>
      <c r="GA304" s="519">
        <v>0</v>
      </c>
      <c r="GB304" s="519">
        <v>0</v>
      </c>
      <c r="GC304" s="519">
        <v>0</v>
      </c>
      <c r="GD304" s="519">
        <v>0</v>
      </c>
      <c r="GE304" s="519">
        <v>0</v>
      </c>
      <c r="GF304" s="519">
        <v>0</v>
      </c>
      <c r="GG304" s="519">
        <v>0</v>
      </c>
      <c r="GH304" s="519">
        <v>0</v>
      </c>
      <c r="GI304" s="519">
        <v>0</v>
      </c>
      <c r="GJ304" s="519">
        <v>0</v>
      </c>
      <c r="GK304" s="519">
        <v>0</v>
      </c>
      <c r="GL304" s="519">
        <v>0</v>
      </c>
      <c r="GM304" s="519">
        <v>0</v>
      </c>
      <c r="GN304" s="519">
        <v>0</v>
      </c>
      <c r="GO304" s="519">
        <v>0</v>
      </c>
      <c r="GP304" s="519">
        <v>0</v>
      </c>
      <c r="GQ304" s="519">
        <v>0</v>
      </c>
      <c r="GR304" s="519">
        <v>0</v>
      </c>
      <c r="GS304" s="519">
        <v>0</v>
      </c>
      <c r="GT304" s="519">
        <v>0</v>
      </c>
      <c r="GU304" s="519">
        <v>0</v>
      </c>
      <c r="GV304" s="519">
        <v>0</v>
      </c>
      <c r="GW304" s="519">
        <v>0</v>
      </c>
      <c r="GX304" s="519">
        <v>0</v>
      </c>
      <c r="GY304" s="519">
        <v>0</v>
      </c>
      <c r="GZ304" s="519">
        <v>0</v>
      </c>
      <c r="HA304" s="519">
        <v>0</v>
      </c>
      <c r="HB304" s="519">
        <v>0</v>
      </c>
      <c r="HC304" s="519">
        <v>0</v>
      </c>
      <c r="HD304" s="519">
        <v>0</v>
      </c>
      <c r="HE304" s="519">
        <v>0</v>
      </c>
      <c r="HF304" s="519">
        <v>0</v>
      </c>
      <c r="HG304" s="519">
        <v>0</v>
      </c>
      <c r="HH304" s="519">
        <v>0</v>
      </c>
      <c r="HI304" s="519">
        <v>0</v>
      </c>
      <c r="HJ304" s="519">
        <v>0</v>
      </c>
      <c r="HK304" s="519">
        <v>0</v>
      </c>
      <c r="HL304" s="519">
        <v>0</v>
      </c>
      <c r="HM304" s="519">
        <v>0</v>
      </c>
      <c r="HN304" s="519">
        <v>0</v>
      </c>
      <c r="HO304" s="519">
        <v>0</v>
      </c>
      <c r="HP304" s="519">
        <v>0</v>
      </c>
      <c r="HQ304" s="519">
        <v>0</v>
      </c>
      <c r="HR304" s="519">
        <v>0</v>
      </c>
      <c r="HS304" s="519">
        <v>0</v>
      </c>
      <c r="HT304" s="519">
        <v>0</v>
      </c>
      <c r="HU304" s="519">
        <v>0</v>
      </c>
      <c r="HV304" s="519">
        <v>0</v>
      </c>
      <c r="HW304" s="519">
        <v>0</v>
      </c>
      <c r="HX304" s="519">
        <v>0</v>
      </c>
      <c r="HY304" s="519">
        <v>0</v>
      </c>
      <c r="HZ304" s="519">
        <v>0</v>
      </c>
      <c r="IA304" s="519">
        <v>0</v>
      </c>
      <c r="IB304" s="519">
        <v>0</v>
      </c>
      <c r="IC304" s="519">
        <v>0</v>
      </c>
      <c r="ID304" s="519">
        <v>0</v>
      </c>
      <c r="IE304" s="519">
        <v>0</v>
      </c>
      <c r="IF304" s="519">
        <v>0</v>
      </c>
      <c r="IG304" s="519">
        <v>0</v>
      </c>
      <c r="IH304" s="519">
        <v>0</v>
      </c>
      <c r="II304" s="519">
        <v>0</v>
      </c>
      <c r="IJ304" s="519">
        <v>0</v>
      </c>
      <c r="IK304" s="519">
        <v>0</v>
      </c>
    </row>
    <row r="305" spans="1:245" hidden="1">
      <c r="A305" s="337"/>
      <c r="B305" s="519" t="s">
        <v>1058</v>
      </c>
      <c r="C305" s="519"/>
      <c r="D305" s="519"/>
      <c r="E305" s="519"/>
      <c r="F305" s="519">
        <v>1</v>
      </c>
      <c r="G305" s="519"/>
      <c r="H305" s="519">
        <v>30</v>
      </c>
      <c r="I305" s="519">
        <v>3</v>
      </c>
      <c r="J305" s="519" t="str">
        <f t="shared" si="15"/>
        <v>SDN10013003</v>
      </c>
      <c r="K305" s="519">
        <v>990</v>
      </c>
      <c r="M305" s="337"/>
      <c r="N305" s="519" t="s">
        <v>1062</v>
      </c>
      <c r="O305" s="519" t="s">
        <v>1060</v>
      </c>
      <c r="P305" s="519">
        <v>17</v>
      </c>
      <c r="Q305" s="183" t="str">
        <f t="shared" si="13"/>
        <v>SDN200217</v>
      </c>
      <c r="R305" s="519">
        <v>0</v>
      </c>
      <c r="S305" s="519">
        <v>0</v>
      </c>
      <c r="T305" s="519">
        <v>0</v>
      </c>
      <c r="U305" s="519">
        <v>0</v>
      </c>
      <c r="V305" s="519">
        <v>0</v>
      </c>
      <c r="W305" s="519">
        <v>0</v>
      </c>
      <c r="X305" s="519">
        <v>0</v>
      </c>
      <c r="Y305" s="519">
        <v>0</v>
      </c>
      <c r="Z305" s="519">
        <v>0</v>
      </c>
      <c r="AA305" s="519">
        <v>0</v>
      </c>
      <c r="AB305" s="519">
        <v>0</v>
      </c>
      <c r="AC305" s="519">
        <v>0</v>
      </c>
      <c r="AD305" s="519">
        <v>0</v>
      </c>
      <c r="AE305" s="519">
        <v>0</v>
      </c>
      <c r="AF305" s="519">
        <v>0</v>
      </c>
      <c r="AG305" s="519">
        <v>0</v>
      </c>
      <c r="AH305" s="519">
        <v>0</v>
      </c>
      <c r="AI305" s="519">
        <v>0</v>
      </c>
      <c r="AJ305" s="519">
        <v>0</v>
      </c>
      <c r="AK305" s="519">
        <v>0</v>
      </c>
      <c r="AL305" s="519">
        <v>0</v>
      </c>
      <c r="AM305" s="519">
        <v>0</v>
      </c>
      <c r="AN305" s="519">
        <v>0</v>
      </c>
      <c r="AO305" s="519">
        <v>0</v>
      </c>
      <c r="AP305" s="519">
        <v>0</v>
      </c>
      <c r="AQ305" s="519">
        <v>0</v>
      </c>
      <c r="AR305" s="519">
        <v>0</v>
      </c>
      <c r="AS305" s="519">
        <v>0</v>
      </c>
      <c r="AT305" s="519">
        <v>0</v>
      </c>
      <c r="AU305" s="519">
        <v>0</v>
      </c>
      <c r="AV305" s="519">
        <v>0</v>
      </c>
      <c r="AW305" s="519">
        <v>0</v>
      </c>
      <c r="AX305" s="519">
        <v>0</v>
      </c>
      <c r="AY305" s="519">
        <v>0</v>
      </c>
      <c r="AZ305" s="519">
        <v>10000</v>
      </c>
      <c r="BA305" s="519">
        <v>0</v>
      </c>
      <c r="BB305" s="519">
        <v>0</v>
      </c>
      <c r="BC305" s="519">
        <v>0</v>
      </c>
      <c r="BD305" s="519">
        <v>0</v>
      </c>
      <c r="BE305" s="519">
        <v>0</v>
      </c>
      <c r="BF305" s="519">
        <v>0</v>
      </c>
      <c r="BG305" s="519">
        <v>0</v>
      </c>
      <c r="BH305" s="519">
        <v>0</v>
      </c>
      <c r="BI305" s="519">
        <v>0</v>
      </c>
      <c r="BJ305" s="519">
        <v>0</v>
      </c>
      <c r="BK305" s="519">
        <v>0</v>
      </c>
      <c r="BL305" s="519">
        <v>0</v>
      </c>
      <c r="BM305" s="519">
        <v>0</v>
      </c>
      <c r="BN305" s="519">
        <v>0</v>
      </c>
      <c r="BO305" s="519">
        <v>0</v>
      </c>
      <c r="BP305" s="519">
        <v>0</v>
      </c>
      <c r="BQ305" s="519">
        <v>0</v>
      </c>
      <c r="BR305" s="519">
        <v>0</v>
      </c>
      <c r="BS305" s="519">
        <v>0</v>
      </c>
      <c r="BT305" s="519">
        <v>0</v>
      </c>
      <c r="BU305" s="519">
        <v>0</v>
      </c>
      <c r="BV305" s="519">
        <v>0</v>
      </c>
      <c r="BW305" s="519">
        <v>0</v>
      </c>
      <c r="BX305" s="519">
        <v>0</v>
      </c>
      <c r="BY305" s="519">
        <v>0</v>
      </c>
      <c r="BZ305" s="519">
        <v>0</v>
      </c>
      <c r="CA305" s="519">
        <v>0</v>
      </c>
      <c r="CB305" s="519">
        <v>0</v>
      </c>
      <c r="CC305" s="519">
        <v>0</v>
      </c>
      <c r="CD305" s="519">
        <v>0</v>
      </c>
      <c r="CE305" s="519">
        <v>0</v>
      </c>
      <c r="CF305" s="519">
        <v>0</v>
      </c>
      <c r="CG305" s="519">
        <v>0</v>
      </c>
      <c r="CH305" s="519">
        <v>0</v>
      </c>
      <c r="CI305" s="519">
        <v>0</v>
      </c>
      <c r="CJ305" s="519">
        <v>0</v>
      </c>
      <c r="CK305" s="519">
        <v>0</v>
      </c>
      <c r="CL305" s="519">
        <v>0</v>
      </c>
      <c r="CM305" s="519">
        <v>0</v>
      </c>
      <c r="CN305" s="519">
        <v>0</v>
      </c>
      <c r="CO305" s="519">
        <v>0</v>
      </c>
      <c r="CP305" s="519">
        <v>0</v>
      </c>
      <c r="CQ305" s="519">
        <v>0</v>
      </c>
      <c r="CR305" s="519">
        <v>0</v>
      </c>
      <c r="CS305" s="519">
        <v>0</v>
      </c>
      <c r="CT305" s="519">
        <v>0</v>
      </c>
      <c r="CU305" s="519">
        <v>0</v>
      </c>
      <c r="CV305" s="519">
        <v>0</v>
      </c>
      <c r="CW305" s="519">
        <v>0</v>
      </c>
      <c r="CX305" s="519">
        <v>0</v>
      </c>
      <c r="CY305" s="519">
        <v>0</v>
      </c>
      <c r="CZ305" s="519">
        <v>0</v>
      </c>
      <c r="DA305" s="519">
        <v>0</v>
      </c>
      <c r="DB305" s="519">
        <v>0</v>
      </c>
      <c r="DC305" s="519">
        <v>0</v>
      </c>
      <c r="DD305" s="519">
        <v>0</v>
      </c>
      <c r="DE305" s="519">
        <v>0</v>
      </c>
      <c r="DF305" s="519">
        <v>0</v>
      </c>
      <c r="DG305" s="519">
        <v>0</v>
      </c>
      <c r="DH305" s="519">
        <v>0</v>
      </c>
      <c r="DI305" s="519">
        <v>0</v>
      </c>
      <c r="DJ305" s="519">
        <v>0</v>
      </c>
      <c r="DK305" s="519">
        <v>0</v>
      </c>
      <c r="DL305" s="519">
        <v>0</v>
      </c>
      <c r="DM305" s="519">
        <v>0</v>
      </c>
      <c r="DN305" s="519">
        <v>0</v>
      </c>
      <c r="DO305" s="519">
        <v>0</v>
      </c>
      <c r="DP305" s="519">
        <v>0</v>
      </c>
      <c r="DQ305" s="519">
        <v>0</v>
      </c>
      <c r="DR305" s="519">
        <v>0</v>
      </c>
      <c r="DS305" s="519">
        <v>0</v>
      </c>
      <c r="DT305" s="519">
        <v>0</v>
      </c>
      <c r="DU305" s="519">
        <v>0</v>
      </c>
      <c r="DV305" s="519">
        <v>0</v>
      </c>
      <c r="DW305" s="519">
        <v>0</v>
      </c>
      <c r="DX305" s="519">
        <v>0</v>
      </c>
      <c r="DY305" s="131"/>
      <c r="DZ305" s="337"/>
      <c r="EA305" s="519" t="s">
        <v>1062</v>
      </c>
      <c r="EB305" s="519" t="s">
        <v>1060</v>
      </c>
      <c r="EC305" s="519">
        <v>17</v>
      </c>
      <c r="ED305" s="521" t="str">
        <f t="shared" si="14"/>
        <v>SDN200217</v>
      </c>
      <c r="EE305" s="519">
        <v>10000</v>
      </c>
      <c r="EF305" s="519">
        <v>10000</v>
      </c>
      <c r="EG305" s="519">
        <v>10000</v>
      </c>
      <c r="EH305" s="519">
        <v>10000</v>
      </c>
      <c r="EI305" s="519">
        <v>10000</v>
      </c>
      <c r="EJ305" s="519">
        <v>10000</v>
      </c>
      <c r="EK305" s="519">
        <v>10000</v>
      </c>
      <c r="EL305" s="519">
        <v>10000</v>
      </c>
      <c r="EM305" s="519">
        <v>10000</v>
      </c>
      <c r="EN305" s="519">
        <v>10000</v>
      </c>
      <c r="EO305" s="519">
        <v>10000</v>
      </c>
      <c r="EP305" s="519">
        <v>10000</v>
      </c>
      <c r="EQ305" s="519">
        <v>10000</v>
      </c>
      <c r="ER305" s="519">
        <v>10000</v>
      </c>
      <c r="ES305" s="519">
        <v>10000</v>
      </c>
      <c r="ET305" s="519">
        <v>10000</v>
      </c>
      <c r="EU305" s="519">
        <v>10000</v>
      </c>
      <c r="EV305" s="519">
        <v>10000</v>
      </c>
      <c r="EW305" s="519">
        <v>10000</v>
      </c>
      <c r="EX305" s="519">
        <v>10000</v>
      </c>
      <c r="EY305" s="519">
        <v>10000</v>
      </c>
      <c r="EZ305" s="519">
        <v>10000</v>
      </c>
      <c r="FA305" s="519">
        <v>10000</v>
      </c>
      <c r="FB305" s="519">
        <v>10000</v>
      </c>
      <c r="FC305" s="519">
        <v>10000</v>
      </c>
      <c r="FD305" s="519">
        <v>10000</v>
      </c>
      <c r="FE305" s="519">
        <v>10000</v>
      </c>
      <c r="FF305" s="519">
        <v>10000</v>
      </c>
      <c r="FG305" s="519">
        <v>10000</v>
      </c>
      <c r="FH305" s="519">
        <v>10000</v>
      </c>
      <c r="FI305" s="519">
        <v>10000</v>
      </c>
      <c r="FJ305" s="519">
        <v>10000</v>
      </c>
      <c r="FK305" s="519">
        <v>10000</v>
      </c>
      <c r="FL305" s="519">
        <v>10000</v>
      </c>
      <c r="FM305" s="519">
        <v>10000</v>
      </c>
      <c r="FN305" s="519">
        <v>0</v>
      </c>
      <c r="FO305" s="519">
        <v>0</v>
      </c>
      <c r="FP305" s="519">
        <v>0</v>
      </c>
      <c r="FQ305" s="519">
        <v>0</v>
      </c>
      <c r="FR305" s="519">
        <v>0</v>
      </c>
      <c r="FS305" s="519">
        <v>0</v>
      </c>
      <c r="FT305" s="519">
        <v>0</v>
      </c>
      <c r="FU305" s="519">
        <v>0</v>
      </c>
      <c r="FV305" s="519">
        <v>0</v>
      </c>
      <c r="FW305" s="519">
        <v>0</v>
      </c>
      <c r="FX305" s="519">
        <v>0</v>
      </c>
      <c r="FY305" s="519">
        <v>0</v>
      </c>
      <c r="FZ305" s="519">
        <v>0</v>
      </c>
      <c r="GA305" s="519">
        <v>0</v>
      </c>
      <c r="GB305" s="519">
        <v>0</v>
      </c>
      <c r="GC305" s="519">
        <v>0</v>
      </c>
      <c r="GD305" s="519">
        <v>0</v>
      </c>
      <c r="GE305" s="519">
        <v>0</v>
      </c>
      <c r="GF305" s="519">
        <v>0</v>
      </c>
      <c r="GG305" s="519">
        <v>0</v>
      </c>
      <c r="GH305" s="519">
        <v>0</v>
      </c>
      <c r="GI305" s="519">
        <v>0</v>
      </c>
      <c r="GJ305" s="519">
        <v>0</v>
      </c>
      <c r="GK305" s="519">
        <v>0</v>
      </c>
      <c r="GL305" s="519">
        <v>0</v>
      </c>
      <c r="GM305" s="519">
        <v>0</v>
      </c>
      <c r="GN305" s="519">
        <v>0</v>
      </c>
      <c r="GO305" s="519">
        <v>0</v>
      </c>
      <c r="GP305" s="519">
        <v>0</v>
      </c>
      <c r="GQ305" s="519">
        <v>0</v>
      </c>
      <c r="GR305" s="519">
        <v>0</v>
      </c>
      <c r="GS305" s="519">
        <v>0</v>
      </c>
      <c r="GT305" s="519">
        <v>0</v>
      </c>
      <c r="GU305" s="519">
        <v>0</v>
      </c>
      <c r="GV305" s="519">
        <v>0</v>
      </c>
      <c r="GW305" s="519">
        <v>0</v>
      </c>
      <c r="GX305" s="519">
        <v>0</v>
      </c>
      <c r="GY305" s="519">
        <v>0</v>
      </c>
      <c r="GZ305" s="519">
        <v>0</v>
      </c>
      <c r="HA305" s="519">
        <v>0</v>
      </c>
      <c r="HB305" s="519">
        <v>0</v>
      </c>
      <c r="HC305" s="519">
        <v>0</v>
      </c>
      <c r="HD305" s="519">
        <v>0</v>
      </c>
      <c r="HE305" s="519">
        <v>0</v>
      </c>
      <c r="HF305" s="519">
        <v>0</v>
      </c>
      <c r="HG305" s="519">
        <v>0</v>
      </c>
      <c r="HH305" s="519">
        <v>0</v>
      </c>
      <c r="HI305" s="519">
        <v>0</v>
      </c>
      <c r="HJ305" s="519">
        <v>0</v>
      </c>
      <c r="HK305" s="519">
        <v>0</v>
      </c>
      <c r="HL305" s="519">
        <v>0</v>
      </c>
      <c r="HM305" s="519">
        <v>0</v>
      </c>
      <c r="HN305" s="519">
        <v>0</v>
      </c>
      <c r="HO305" s="519">
        <v>0</v>
      </c>
      <c r="HP305" s="519">
        <v>0</v>
      </c>
      <c r="HQ305" s="519">
        <v>0</v>
      </c>
      <c r="HR305" s="519">
        <v>0</v>
      </c>
      <c r="HS305" s="519">
        <v>0</v>
      </c>
      <c r="HT305" s="519">
        <v>0</v>
      </c>
      <c r="HU305" s="519">
        <v>0</v>
      </c>
      <c r="HV305" s="519">
        <v>0</v>
      </c>
      <c r="HW305" s="519">
        <v>0</v>
      </c>
      <c r="HX305" s="519">
        <v>0</v>
      </c>
      <c r="HY305" s="519">
        <v>0</v>
      </c>
      <c r="HZ305" s="519">
        <v>0</v>
      </c>
      <c r="IA305" s="519">
        <v>0</v>
      </c>
      <c r="IB305" s="519">
        <v>0</v>
      </c>
      <c r="IC305" s="519">
        <v>0</v>
      </c>
      <c r="ID305" s="519">
        <v>0</v>
      </c>
      <c r="IE305" s="519">
        <v>0</v>
      </c>
      <c r="IF305" s="519">
        <v>0</v>
      </c>
      <c r="IG305" s="519">
        <v>0</v>
      </c>
      <c r="IH305" s="519">
        <v>0</v>
      </c>
      <c r="II305" s="519">
        <v>0</v>
      </c>
      <c r="IJ305" s="519">
        <v>0</v>
      </c>
      <c r="IK305" s="519">
        <v>0</v>
      </c>
    </row>
    <row r="306" spans="1:245" hidden="1">
      <c r="A306" s="337"/>
      <c r="B306" s="519" t="s">
        <v>1058</v>
      </c>
      <c r="C306" s="519"/>
      <c r="D306" s="519"/>
      <c r="E306" s="519"/>
      <c r="F306" s="519">
        <v>1</v>
      </c>
      <c r="G306" s="519"/>
      <c r="H306" s="519">
        <v>30</v>
      </c>
      <c r="I306" s="519">
        <v>4</v>
      </c>
      <c r="J306" s="519" t="str">
        <f t="shared" si="15"/>
        <v>SDN10013004</v>
      </c>
      <c r="K306" s="519">
        <v>990</v>
      </c>
      <c r="M306" s="337"/>
      <c r="N306" s="519" t="s">
        <v>1062</v>
      </c>
      <c r="O306" s="519" t="s">
        <v>1060</v>
      </c>
      <c r="P306" s="519">
        <v>18</v>
      </c>
      <c r="Q306" s="183" t="str">
        <f t="shared" si="13"/>
        <v>SDN200218</v>
      </c>
      <c r="R306" s="519">
        <v>0</v>
      </c>
      <c r="S306" s="519">
        <v>0</v>
      </c>
      <c r="T306" s="519">
        <v>0</v>
      </c>
      <c r="U306" s="519">
        <v>0</v>
      </c>
      <c r="V306" s="519">
        <v>0</v>
      </c>
      <c r="W306" s="519">
        <v>0</v>
      </c>
      <c r="X306" s="519">
        <v>0</v>
      </c>
      <c r="Y306" s="519">
        <v>0</v>
      </c>
      <c r="Z306" s="519">
        <v>0</v>
      </c>
      <c r="AA306" s="519">
        <v>0</v>
      </c>
      <c r="AB306" s="519">
        <v>0</v>
      </c>
      <c r="AC306" s="519">
        <v>0</v>
      </c>
      <c r="AD306" s="519">
        <v>0</v>
      </c>
      <c r="AE306" s="519">
        <v>0</v>
      </c>
      <c r="AF306" s="519">
        <v>0</v>
      </c>
      <c r="AG306" s="519">
        <v>0</v>
      </c>
      <c r="AH306" s="519">
        <v>0</v>
      </c>
      <c r="AI306" s="519">
        <v>0</v>
      </c>
      <c r="AJ306" s="519">
        <v>0</v>
      </c>
      <c r="AK306" s="519">
        <v>0</v>
      </c>
      <c r="AL306" s="519">
        <v>0</v>
      </c>
      <c r="AM306" s="519">
        <v>0</v>
      </c>
      <c r="AN306" s="519">
        <v>0</v>
      </c>
      <c r="AO306" s="519">
        <v>0</v>
      </c>
      <c r="AP306" s="519">
        <v>0</v>
      </c>
      <c r="AQ306" s="519">
        <v>0</v>
      </c>
      <c r="AR306" s="519">
        <v>0</v>
      </c>
      <c r="AS306" s="519">
        <v>0</v>
      </c>
      <c r="AT306" s="519">
        <v>0</v>
      </c>
      <c r="AU306" s="519">
        <v>0</v>
      </c>
      <c r="AV306" s="519">
        <v>0</v>
      </c>
      <c r="AW306" s="519">
        <v>0</v>
      </c>
      <c r="AX306" s="519">
        <v>0</v>
      </c>
      <c r="AY306" s="519">
        <v>0</v>
      </c>
      <c r="AZ306" s="519">
        <v>10000</v>
      </c>
      <c r="BA306" s="519">
        <v>0</v>
      </c>
      <c r="BB306" s="519">
        <v>0</v>
      </c>
      <c r="BC306" s="519">
        <v>0</v>
      </c>
      <c r="BD306" s="519">
        <v>0</v>
      </c>
      <c r="BE306" s="519">
        <v>0</v>
      </c>
      <c r="BF306" s="519">
        <v>0</v>
      </c>
      <c r="BG306" s="519">
        <v>0</v>
      </c>
      <c r="BH306" s="519">
        <v>0</v>
      </c>
      <c r="BI306" s="519">
        <v>0</v>
      </c>
      <c r="BJ306" s="519">
        <v>0</v>
      </c>
      <c r="BK306" s="519">
        <v>0</v>
      </c>
      <c r="BL306" s="519">
        <v>0</v>
      </c>
      <c r="BM306" s="519">
        <v>0</v>
      </c>
      <c r="BN306" s="519">
        <v>0</v>
      </c>
      <c r="BO306" s="519">
        <v>0</v>
      </c>
      <c r="BP306" s="519">
        <v>0</v>
      </c>
      <c r="BQ306" s="519">
        <v>0</v>
      </c>
      <c r="BR306" s="519">
        <v>0</v>
      </c>
      <c r="BS306" s="519">
        <v>0</v>
      </c>
      <c r="BT306" s="519">
        <v>0</v>
      </c>
      <c r="BU306" s="519">
        <v>0</v>
      </c>
      <c r="BV306" s="519">
        <v>0</v>
      </c>
      <c r="BW306" s="519">
        <v>0</v>
      </c>
      <c r="BX306" s="519">
        <v>0</v>
      </c>
      <c r="BY306" s="519">
        <v>0</v>
      </c>
      <c r="BZ306" s="519">
        <v>0</v>
      </c>
      <c r="CA306" s="519">
        <v>0</v>
      </c>
      <c r="CB306" s="519">
        <v>0</v>
      </c>
      <c r="CC306" s="519">
        <v>0</v>
      </c>
      <c r="CD306" s="519">
        <v>0</v>
      </c>
      <c r="CE306" s="519">
        <v>0</v>
      </c>
      <c r="CF306" s="519">
        <v>0</v>
      </c>
      <c r="CG306" s="519">
        <v>0</v>
      </c>
      <c r="CH306" s="519">
        <v>0</v>
      </c>
      <c r="CI306" s="519">
        <v>0</v>
      </c>
      <c r="CJ306" s="519">
        <v>0</v>
      </c>
      <c r="CK306" s="519">
        <v>0</v>
      </c>
      <c r="CL306" s="519">
        <v>0</v>
      </c>
      <c r="CM306" s="519">
        <v>0</v>
      </c>
      <c r="CN306" s="519">
        <v>0</v>
      </c>
      <c r="CO306" s="519">
        <v>0</v>
      </c>
      <c r="CP306" s="519">
        <v>0</v>
      </c>
      <c r="CQ306" s="519">
        <v>0</v>
      </c>
      <c r="CR306" s="519">
        <v>0</v>
      </c>
      <c r="CS306" s="519">
        <v>0</v>
      </c>
      <c r="CT306" s="519">
        <v>0</v>
      </c>
      <c r="CU306" s="519">
        <v>0</v>
      </c>
      <c r="CV306" s="519">
        <v>0</v>
      </c>
      <c r="CW306" s="519">
        <v>0</v>
      </c>
      <c r="CX306" s="519">
        <v>0</v>
      </c>
      <c r="CY306" s="519">
        <v>0</v>
      </c>
      <c r="CZ306" s="519">
        <v>0</v>
      </c>
      <c r="DA306" s="519">
        <v>0</v>
      </c>
      <c r="DB306" s="519">
        <v>0</v>
      </c>
      <c r="DC306" s="519">
        <v>0</v>
      </c>
      <c r="DD306" s="519">
        <v>0</v>
      </c>
      <c r="DE306" s="519">
        <v>0</v>
      </c>
      <c r="DF306" s="519">
        <v>0</v>
      </c>
      <c r="DG306" s="519">
        <v>0</v>
      </c>
      <c r="DH306" s="519">
        <v>0</v>
      </c>
      <c r="DI306" s="519">
        <v>0</v>
      </c>
      <c r="DJ306" s="519">
        <v>0</v>
      </c>
      <c r="DK306" s="519">
        <v>0</v>
      </c>
      <c r="DL306" s="519">
        <v>0</v>
      </c>
      <c r="DM306" s="519">
        <v>0</v>
      </c>
      <c r="DN306" s="519">
        <v>0</v>
      </c>
      <c r="DO306" s="519">
        <v>0</v>
      </c>
      <c r="DP306" s="519">
        <v>0</v>
      </c>
      <c r="DQ306" s="519">
        <v>0</v>
      </c>
      <c r="DR306" s="519">
        <v>0</v>
      </c>
      <c r="DS306" s="519">
        <v>0</v>
      </c>
      <c r="DT306" s="519">
        <v>0</v>
      </c>
      <c r="DU306" s="519">
        <v>0</v>
      </c>
      <c r="DV306" s="519">
        <v>0</v>
      </c>
      <c r="DW306" s="519">
        <v>0</v>
      </c>
      <c r="DX306" s="519">
        <v>0</v>
      </c>
      <c r="DY306" s="131"/>
      <c r="DZ306" s="337"/>
      <c r="EA306" s="519" t="s">
        <v>1062</v>
      </c>
      <c r="EB306" s="519" t="s">
        <v>1060</v>
      </c>
      <c r="EC306" s="519">
        <v>18</v>
      </c>
      <c r="ED306" s="521" t="str">
        <f t="shared" si="14"/>
        <v>SDN200218</v>
      </c>
      <c r="EE306" s="519">
        <v>10000</v>
      </c>
      <c r="EF306" s="519">
        <v>10000</v>
      </c>
      <c r="EG306" s="519">
        <v>10000</v>
      </c>
      <c r="EH306" s="519">
        <v>10000</v>
      </c>
      <c r="EI306" s="519">
        <v>10000</v>
      </c>
      <c r="EJ306" s="519">
        <v>10000</v>
      </c>
      <c r="EK306" s="519">
        <v>10000</v>
      </c>
      <c r="EL306" s="519">
        <v>10000</v>
      </c>
      <c r="EM306" s="519">
        <v>10000</v>
      </c>
      <c r="EN306" s="519">
        <v>10000</v>
      </c>
      <c r="EO306" s="519">
        <v>10000</v>
      </c>
      <c r="EP306" s="519">
        <v>10000</v>
      </c>
      <c r="EQ306" s="519">
        <v>10000</v>
      </c>
      <c r="ER306" s="519">
        <v>10000</v>
      </c>
      <c r="ES306" s="519">
        <v>10000</v>
      </c>
      <c r="ET306" s="519">
        <v>10000</v>
      </c>
      <c r="EU306" s="519">
        <v>10000</v>
      </c>
      <c r="EV306" s="519">
        <v>10000</v>
      </c>
      <c r="EW306" s="519">
        <v>10000</v>
      </c>
      <c r="EX306" s="519">
        <v>10000</v>
      </c>
      <c r="EY306" s="519">
        <v>10000</v>
      </c>
      <c r="EZ306" s="519">
        <v>10000</v>
      </c>
      <c r="FA306" s="519">
        <v>10000</v>
      </c>
      <c r="FB306" s="519">
        <v>10000</v>
      </c>
      <c r="FC306" s="519">
        <v>10000</v>
      </c>
      <c r="FD306" s="519">
        <v>10000</v>
      </c>
      <c r="FE306" s="519">
        <v>10000</v>
      </c>
      <c r="FF306" s="519">
        <v>10000</v>
      </c>
      <c r="FG306" s="519">
        <v>10000</v>
      </c>
      <c r="FH306" s="519">
        <v>10000</v>
      </c>
      <c r="FI306" s="519">
        <v>10000</v>
      </c>
      <c r="FJ306" s="519">
        <v>10000</v>
      </c>
      <c r="FK306" s="519">
        <v>10000</v>
      </c>
      <c r="FL306" s="519">
        <v>10000</v>
      </c>
      <c r="FM306" s="519">
        <v>10000</v>
      </c>
      <c r="FN306" s="519">
        <v>0</v>
      </c>
      <c r="FO306" s="519">
        <v>0</v>
      </c>
      <c r="FP306" s="519">
        <v>0</v>
      </c>
      <c r="FQ306" s="519">
        <v>0</v>
      </c>
      <c r="FR306" s="519">
        <v>0</v>
      </c>
      <c r="FS306" s="519">
        <v>0</v>
      </c>
      <c r="FT306" s="519">
        <v>0</v>
      </c>
      <c r="FU306" s="519">
        <v>0</v>
      </c>
      <c r="FV306" s="519">
        <v>0</v>
      </c>
      <c r="FW306" s="519">
        <v>0</v>
      </c>
      <c r="FX306" s="519">
        <v>0</v>
      </c>
      <c r="FY306" s="519">
        <v>0</v>
      </c>
      <c r="FZ306" s="519">
        <v>0</v>
      </c>
      <c r="GA306" s="519">
        <v>0</v>
      </c>
      <c r="GB306" s="519">
        <v>0</v>
      </c>
      <c r="GC306" s="519">
        <v>0</v>
      </c>
      <c r="GD306" s="519">
        <v>0</v>
      </c>
      <c r="GE306" s="519">
        <v>0</v>
      </c>
      <c r="GF306" s="519">
        <v>0</v>
      </c>
      <c r="GG306" s="519">
        <v>0</v>
      </c>
      <c r="GH306" s="519">
        <v>0</v>
      </c>
      <c r="GI306" s="519">
        <v>0</v>
      </c>
      <c r="GJ306" s="519">
        <v>0</v>
      </c>
      <c r="GK306" s="519">
        <v>0</v>
      </c>
      <c r="GL306" s="519">
        <v>0</v>
      </c>
      <c r="GM306" s="519">
        <v>0</v>
      </c>
      <c r="GN306" s="519">
        <v>0</v>
      </c>
      <c r="GO306" s="519">
        <v>0</v>
      </c>
      <c r="GP306" s="519">
        <v>0</v>
      </c>
      <c r="GQ306" s="519">
        <v>0</v>
      </c>
      <c r="GR306" s="519">
        <v>0</v>
      </c>
      <c r="GS306" s="519">
        <v>0</v>
      </c>
      <c r="GT306" s="519">
        <v>0</v>
      </c>
      <c r="GU306" s="519">
        <v>0</v>
      </c>
      <c r="GV306" s="519">
        <v>0</v>
      </c>
      <c r="GW306" s="519">
        <v>0</v>
      </c>
      <c r="GX306" s="519">
        <v>0</v>
      </c>
      <c r="GY306" s="519">
        <v>0</v>
      </c>
      <c r="GZ306" s="519">
        <v>0</v>
      </c>
      <c r="HA306" s="519">
        <v>0</v>
      </c>
      <c r="HB306" s="519">
        <v>0</v>
      </c>
      <c r="HC306" s="519">
        <v>0</v>
      </c>
      <c r="HD306" s="519">
        <v>0</v>
      </c>
      <c r="HE306" s="519">
        <v>0</v>
      </c>
      <c r="HF306" s="519">
        <v>0</v>
      </c>
      <c r="HG306" s="519">
        <v>0</v>
      </c>
      <c r="HH306" s="519">
        <v>0</v>
      </c>
      <c r="HI306" s="519">
        <v>0</v>
      </c>
      <c r="HJ306" s="519">
        <v>0</v>
      </c>
      <c r="HK306" s="519">
        <v>0</v>
      </c>
      <c r="HL306" s="519">
        <v>0</v>
      </c>
      <c r="HM306" s="519">
        <v>0</v>
      </c>
      <c r="HN306" s="519">
        <v>0</v>
      </c>
      <c r="HO306" s="519">
        <v>0</v>
      </c>
      <c r="HP306" s="519">
        <v>0</v>
      </c>
      <c r="HQ306" s="519">
        <v>0</v>
      </c>
      <c r="HR306" s="519">
        <v>0</v>
      </c>
      <c r="HS306" s="519">
        <v>0</v>
      </c>
      <c r="HT306" s="519">
        <v>0</v>
      </c>
      <c r="HU306" s="519">
        <v>0</v>
      </c>
      <c r="HV306" s="519">
        <v>0</v>
      </c>
      <c r="HW306" s="519">
        <v>0</v>
      </c>
      <c r="HX306" s="519">
        <v>0</v>
      </c>
      <c r="HY306" s="519">
        <v>0</v>
      </c>
      <c r="HZ306" s="519">
        <v>0</v>
      </c>
      <c r="IA306" s="519">
        <v>0</v>
      </c>
      <c r="IB306" s="519">
        <v>0</v>
      </c>
      <c r="IC306" s="519">
        <v>0</v>
      </c>
      <c r="ID306" s="519">
        <v>0</v>
      </c>
      <c r="IE306" s="519">
        <v>0</v>
      </c>
      <c r="IF306" s="519">
        <v>0</v>
      </c>
      <c r="IG306" s="519">
        <v>0</v>
      </c>
      <c r="IH306" s="519">
        <v>0</v>
      </c>
      <c r="II306" s="519">
        <v>0</v>
      </c>
      <c r="IJ306" s="519">
        <v>0</v>
      </c>
      <c r="IK306" s="519">
        <v>0</v>
      </c>
    </row>
    <row r="307" spans="1:245" hidden="1">
      <c r="A307" s="337"/>
      <c r="B307" s="519" t="s">
        <v>1058</v>
      </c>
      <c r="C307" s="519"/>
      <c r="D307" s="519"/>
      <c r="E307" s="519"/>
      <c r="F307" s="519">
        <v>1</v>
      </c>
      <c r="G307" s="519"/>
      <c r="H307" s="519">
        <v>30</v>
      </c>
      <c r="I307" s="519">
        <v>5</v>
      </c>
      <c r="J307" s="519" t="str">
        <f t="shared" si="15"/>
        <v>SDN10013005</v>
      </c>
      <c r="K307" s="519">
        <v>990</v>
      </c>
      <c r="M307" s="337"/>
      <c r="N307" s="519" t="s">
        <v>1062</v>
      </c>
      <c r="O307" s="519" t="s">
        <v>1060</v>
      </c>
      <c r="P307" s="519">
        <v>19</v>
      </c>
      <c r="Q307" s="183" t="str">
        <f t="shared" si="13"/>
        <v>SDN200219</v>
      </c>
      <c r="R307" s="519">
        <v>0</v>
      </c>
      <c r="S307" s="519">
        <v>0</v>
      </c>
      <c r="T307" s="519">
        <v>0</v>
      </c>
      <c r="U307" s="519">
        <v>0</v>
      </c>
      <c r="V307" s="519">
        <v>0</v>
      </c>
      <c r="W307" s="519">
        <v>0</v>
      </c>
      <c r="X307" s="519">
        <v>0</v>
      </c>
      <c r="Y307" s="519">
        <v>0</v>
      </c>
      <c r="Z307" s="519">
        <v>0</v>
      </c>
      <c r="AA307" s="519">
        <v>0</v>
      </c>
      <c r="AB307" s="519">
        <v>0</v>
      </c>
      <c r="AC307" s="519">
        <v>0</v>
      </c>
      <c r="AD307" s="519">
        <v>0</v>
      </c>
      <c r="AE307" s="519">
        <v>0</v>
      </c>
      <c r="AF307" s="519">
        <v>0</v>
      </c>
      <c r="AG307" s="519">
        <v>0</v>
      </c>
      <c r="AH307" s="519">
        <v>0</v>
      </c>
      <c r="AI307" s="519">
        <v>0</v>
      </c>
      <c r="AJ307" s="519">
        <v>0</v>
      </c>
      <c r="AK307" s="519">
        <v>0</v>
      </c>
      <c r="AL307" s="519">
        <v>0</v>
      </c>
      <c r="AM307" s="519">
        <v>0</v>
      </c>
      <c r="AN307" s="519">
        <v>0</v>
      </c>
      <c r="AO307" s="519">
        <v>0</v>
      </c>
      <c r="AP307" s="519">
        <v>0</v>
      </c>
      <c r="AQ307" s="519">
        <v>0</v>
      </c>
      <c r="AR307" s="519">
        <v>0</v>
      </c>
      <c r="AS307" s="519">
        <v>0</v>
      </c>
      <c r="AT307" s="519">
        <v>0</v>
      </c>
      <c r="AU307" s="519">
        <v>0</v>
      </c>
      <c r="AV307" s="519">
        <v>0</v>
      </c>
      <c r="AW307" s="519">
        <v>0</v>
      </c>
      <c r="AX307" s="519">
        <v>0</v>
      </c>
      <c r="AY307" s="519">
        <v>0</v>
      </c>
      <c r="AZ307" s="519">
        <v>10000</v>
      </c>
      <c r="BA307" s="519">
        <v>0</v>
      </c>
      <c r="BB307" s="519">
        <v>0</v>
      </c>
      <c r="BC307" s="519">
        <v>0</v>
      </c>
      <c r="BD307" s="519">
        <v>0</v>
      </c>
      <c r="BE307" s="519">
        <v>0</v>
      </c>
      <c r="BF307" s="519">
        <v>0</v>
      </c>
      <c r="BG307" s="519">
        <v>0</v>
      </c>
      <c r="BH307" s="519">
        <v>0</v>
      </c>
      <c r="BI307" s="519">
        <v>0</v>
      </c>
      <c r="BJ307" s="519">
        <v>0</v>
      </c>
      <c r="BK307" s="519">
        <v>0</v>
      </c>
      <c r="BL307" s="519">
        <v>0</v>
      </c>
      <c r="BM307" s="519">
        <v>0</v>
      </c>
      <c r="BN307" s="519">
        <v>0</v>
      </c>
      <c r="BO307" s="519">
        <v>0</v>
      </c>
      <c r="BP307" s="519">
        <v>0</v>
      </c>
      <c r="BQ307" s="519">
        <v>0</v>
      </c>
      <c r="BR307" s="519">
        <v>0</v>
      </c>
      <c r="BS307" s="519">
        <v>0</v>
      </c>
      <c r="BT307" s="519">
        <v>0</v>
      </c>
      <c r="BU307" s="519">
        <v>0</v>
      </c>
      <c r="BV307" s="519">
        <v>0</v>
      </c>
      <c r="BW307" s="519">
        <v>0</v>
      </c>
      <c r="BX307" s="519">
        <v>0</v>
      </c>
      <c r="BY307" s="519">
        <v>0</v>
      </c>
      <c r="BZ307" s="519">
        <v>0</v>
      </c>
      <c r="CA307" s="519">
        <v>0</v>
      </c>
      <c r="CB307" s="519">
        <v>0</v>
      </c>
      <c r="CC307" s="519">
        <v>0</v>
      </c>
      <c r="CD307" s="519">
        <v>0</v>
      </c>
      <c r="CE307" s="519">
        <v>0</v>
      </c>
      <c r="CF307" s="519">
        <v>0</v>
      </c>
      <c r="CG307" s="519">
        <v>0</v>
      </c>
      <c r="CH307" s="519">
        <v>0</v>
      </c>
      <c r="CI307" s="519">
        <v>0</v>
      </c>
      <c r="CJ307" s="519">
        <v>0</v>
      </c>
      <c r="CK307" s="519">
        <v>0</v>
      </c>
      <c r="CL307" s="519">
        <v>0</v>
      </c>
      <c r="CM307" s="519">
        <v>0</v>
      </c>
      <c r="CN307" s="519">
        <v>0</v>
      </c>
      <c r="CO307" s="519">
        <v>0</v>
      </c>
      <c r="CP307" s="519">
        <v>0</v>
      </c>
      <c r="CQ307" s="519">
        <v>0</v>
      </c>
      <c r="CR307" s="519">
        <v>0</v>
      </c>
      <c r="CS307" s="519">
        <v>0</v>
      </c>
      <c r="CT307" s="519">
        <v>0</v>
      </c>
      <c r="CU307" s="519">
        <v>0</v>
      </c>
      <c r="CV307" s="519">
        <v>0</v>
      </c>
      <c r="CW307" s="519">
        <v>0</v>
      </c>
      <c r="CX307" s="519">
        <v>0</v>
      </c>
      <c r="CY307" s="519">
        <v>0</v>
      </c>
      <c r="CZ307" s="519">
        <v>0</v>
      </c>
      <c r="DA307" s="519">
        <v>0</v>
      </c>
      <c r="DB307" s="519">
        <v>0</v>
      </c>
      <c r="DC307" s="519">
        <v>0</v>
      </c>
      <c r="DD307" s="519">
        <v>0</v>
      </c>
      <c r="DE307" s="519">
        <v>0</v>
      </c>
      <c r="DF307" s="519">
        <v>0</v>
      </c>
      <c r="DG307" s="519">
        <v>0</v>
      </c>
      <c r="DH307" s="519">
        <v>0</v>
      </c>
      <c r="DI307" s="519">
        <v>0</v>
      </c>
      <c r="DJ307" s="519">
        <v>0</v>
      </c>
      <c r="DK307" s="519">
        <v>0</v>
      </c>
      <c r="DL307" s="519">
        <v>0</v>
      </c>
      <c r="DM307" s="519">
        <v>0</v>
      </c>
      <c r="DN307" s="519">
        <v>0</v>
      </c>
      <c r="DO307" s="519">
        <v>0</v>
      </c>
      <c r="DP307" s="519">
        <v>0</v>
      </c>
      <c r="DQ307" s="519">
        <v>0</v>
      </c>
      <c r="DR307" s="519">
        <v>0</v>
      </c>
      <c r="DS307" s="519">
        <v>0</v>
      </c>
      <c r="DT307" s="519">
        <v>0</v>
      </c>
      <c r="DU307" s="519">
        <v>0</v>
      </c>
      <c r="DV307" s="519">
        <v>0</v>
      </c>
      <c r="DW307" s="519">
        <v>0</v>
      </c>
      <c r="DX307" s="519">
        <v>0</v>
      </c>
      <c r="DY307" s="131"/>
      <c r="DZ307" s="337"/>
      <c r="EA307" s="519" t="s">
        <v>1062</v>
      </c>
      <c r="EB307" s="519" t="s">
        <v>1060</v>
      </c>
      <c r="EC307" s="519">
        <v>19</v>
      </c>
      <c r="ED307" s="521" t="str">
        <f t="shared" si="14"/>
        <v>SDN200219</v>
      </c>
      <c r="EE307" s="519">
        <v>10000</v>
      </c>
      <c r="EF307" s="519">
        <v>10000</v>
      </c>
      <c r="EG307" s="519">
        <v>10000</v>
      </c>
      <c r="EH307" s="519">
        <v>10000</v>
      </c>
      <c r="EI307" s="519">
        <v>10000</v>
      </c>
      <c r="EJ307" s="519">
        <v>10000</v>
      </c>
      <c r="EK307" s="519">
        <v>10000</v>
      </c>
      <c r="EL307" s="519">
        <v>10000</v>
      </c>
      <c r="EM307" s="519">
        <v>10000</v>
      </c>
      <c r="EN307" s="519">
        <v>10000</v>
      </c>
      <c r="EO307" s="519">
        <v>10000</v>
      </c>
      <c r="EP307" s="519">
        <v>10000</v>
      </c>
      <c r="EQ307" s="519">
        <v>10000</v>
      </c>
      <c r="ER307" s="519">
        <v>10000</v>
      </c>
      <c r="ES307" s="519">
        <v>10000</v>
      </c>
      <c r="ET307" s="519">
        <v>10000</v>
      </c>
      <c r="EU307" s="519">
        <v>10000</v>
      </c>
      <c r="EV307" s="519">
        <v>10000</v>
      </c>
      <c r="EW307" s="519">
        <v>10000</v>
      </c>
      <c r="EX307" s="519">
        <v>10000</v>
      </c>
      <c r="EY307" s="519">
        <v>10000</v>
      </c>
      <c r="EZ307" s="519">
        <v>10000</v>
      </c>
      <c r="FA307" s="519">
        <v>10000</v>
      </c>
      <c r="FB307" s="519">
        <v>10000</v>
      </c>
      <c r="FC307" s="519">
        <v>10000</v>
      </c>
      <c r="FD307" s="519">
        <v>10000</v>
      </c>
      <c r="FE307" s="519">
        <v>10000</v>
      </c>
      <c r="FF307" s="519">
        <v>10000</v>
      </c>
      <c r="FG307" s="519">
        <v>10000</v>
      </c>
      <c r="FH307" s="519">
        <v>10000</v>
      </c>
      <c r="FI307" s="519">
        <v>10000</v>
      </c>
      <c r="FJ307" s="519">
        <v>10000</v>
      </c>
      <c r="FK307" s="519">
        <v>10000</v>
      </c>
      <c r="FL307" s="519">
        <v>10000</v>
      </c>
      <c r="FM307" s="519">
        <v>10000</v>
      </c>
      <c r="FN307" s="519">
        <v>0</v>
      </c>
      <c r="FO307" s="519">
        <v>0</v>
      </c>
      <c r="FP307" s="519">
        <v>0</v>
      </c>
      <c r="FQ307" s="519">
        <v>0</v>
      </c>
      <c r="FR307" s="519">
        <v>0</v>
      </c>
      <c r="FS307" s="519">
        <v>0</v>
      </c>
      <c r="FT307" s="519">
        <v>0</v>
      </c>
      <c r="FU307" s="519">
        <v>0</v>
      </c>
      <c r="FV307" s="519">
        <v>0</v>
      </c>
      <c r="FW307" s="519">
        <v>0</v>
      </c>
      <c r="FX307" s="519">
        <v>0</v>
      </c>
      <c r="FY307" s="519">
        <v>0</v>
      </c>
      <c r="FZ307" s="519">
        <v>0</v>
      </c>
      <c r="GA307" s="519">
        <v>0</v>
      </c>
      <c r="GB307" s="519">
        <v>0</v>
      </c>
      <c r="GC307" s="519">
        <v>0</v>
      </c>
      <c r="GD307" s="519">
        <v>0</v>
      </c>
      <c r="GE307" s="519">
        <v>0</v>
      </c>
      <c r="GF307" s="519">
        <v>0</v>
      </c>
      <c r="GG307" s="519">
        <v>0</v>
      </c>
      <c r="GH307" s="519">
        <v>0</v>
      </c>
      <c r="GI307" s="519">
        <v>0</v>
      </c>
      <c r="GJ307" s="519">
        <v>0</v>
      </c>
      <c r="GK307" s="519">
        <v>0</v>
      </c>
      <c r="GL307" s="519">
        <v>0</v>
      </c>
      <c r="GM307" s="519">
        <v>0</v>
      </c>
      <c r="GN307" s="519">
        <v>0</v>
      </c>
      <c r="GO307" s="519">
        <v>0</v>
      </c>
      <c r="GP307" s="519">
        <v>0</v>
      </c>
      <c r="GQ307" s="519">
        <v>0</v>
      </c>
      <c r="GR307" s="519">
        <v>0</v>
      </c>
      <c r="GS307" s="519">
        <v>0</v>
      </c>
      <c r="GT307" s="519">
        <v>0</v>
      </c>
      <c r="GU307" s="519">
        <v>0</v>
      </c>
      <c r="GV307" s="519">
        <v>0</v>
      </c>
      <c r="GW307" s="519">
        <v>0</v>
      </c>
      <c r="GX307" s="519">
        <v>0</v>
      </c>
      <c r="GY307" s="519">
        <v>0</v>
      </c>
      <c r="GZ307" s="519">
        <v>0</v>
      </c>
      <c r="HA307" s="519">
        <v>0</v>
      </c>
      <c r="HB307" s="519">
        <v>0</v>
      </c>
      <c r="HC307" s="519">
        <v>0</v>
      </c>
      <c r="HD307" s="519">
        <v>0</v>
      </c>
      <c r="HE307" s="519">
        <v>0</v>
      </c>
      <c r="HF307" s="519">
        <v>0</v>
      </c>
      <c r="HG307" s="519">
        <v>0</v>
      </c>
      <c r="HH307" s="519">
        <v>0</v>
      </c>
      <c r="HI307" s="519">
        <v>0</v>
      </c>
      <c r="HJ307" s="519">
        <v>0</v>
      </c>
      <c r="HK307" s="519">
        <v>0</v>
      </c>
      <c r="HL307" s="519">
        <v>0</v>
      </c>
      <c r="HM307" s="519">
        <v>0</v>
      </c>
      <c r="HN307" s="519">
        <v>0</v>
      </c>
      <c r="HO307" s="519">
        <v>0</v>
      </c>
      <c r="HP307" s="519">
        <v>0</v>
      </c>
      <c r="HQ307" s="519">
        <v>0</v>
      </c>
      <c r="HR307" s="519">
        <v>0</v>
      </c>
      <c r="HS307" s="519">
        <v>0</v>
      </c>
      <c r="HT307" s="519">
        <v>0</v>
      </c>
      <c r="HU307" s="519">
        <v>0</v>
      </c>
      <c r="HV307" s="519">
        <v>0</v>
      </c>
      <c r="HW307" s="519">
        <v>0</v>
      </c>
      <c r="HX307" s="519">
        <v>0</v>
      </c>
      <c r="HY307" s="519">
        <v>0</v>
      </c>
      <c r="HZ307" s="519">
        <v>0</v>
      </c>
      <c r="IA307" s="519">
        <v>0</v>
      </c>
      <c r="IB307" s="519">
        <v>0</v>
      </c>
      <c r="IC307" s="519">
        <v>0</v>
      </c>
      <c r="ID307" s="519">
        <v>0</v>
      </c>
      <c r="IE307" s="519">
        <v>0</v>
      </c>
      <c r="IF307" s="519">
        <v>0</v>
      </c>
      <c r="IG307" s="519">
        <v>0</v>
      </c>
      <c r="IH307" s="519">
        <v>0</v>
      </c>
      <c r="II307" s="519">
        <v>0</v>
      </c>
      <c r="IJ307" s="519">
        <v>0</v>
      </c>
      <c r="IK307" s="519">
        <v>0</v>
      </c>
    </row>
    <row r="308" spans="1:245" hidden="1">
      <c r="A308" s="337"/>
      <c r="B308" s="519" t="s">
        <v>1058</v>
      </c>
      <c r="C308" s="519"/>
      <c r="D308" s="519"/>
      <c r="E308" s="519"/>
      <c r="F308" s="519">
        <v>1</v>
      </c>
      <c r="G308" s="519"/>
      <c r="H308" s="519">
        <v>30</v>
      </c>
      <c r="I308" s="519">
        <v>6</v>
      </c>
      <c r="J308" s="519" t="str">
        <f t="shared" si="15"/>
        <v>SDN10013006</v>
      </c>
      <c r="K308" s="519">
        <v>792</v>
      </c>
      <c r="M308" s="337"/>
      <c r="N308" s="519" t="s">
        <v>1062</v>
      </c>
      <c r="O308" s="519" t="s">
        <v>1060</v>
      </c>
      <c r="P308" s="519">
        <v>20</v>
      </c>
      <c r="Q308" s="183" t="str">
        <f t="shared" si="13"/>
        <v>SDN200220</v>
      </c>
      <c r="R308" s="519">
        <v>0</v>
      </c>
      <c r="S308" s="519">
        <v>0</v>
      </c>
      <c r="T308" s="519">
        <v>0</v>
      </c>
      <c r="U308" s="519">
        <v>0</v>
      </c>
      <c r="V308" s="519">
        <v>0</v>
      </c>
      <c r="W308" s="519">
        <v>0</v>
      </c>
      <c r="X308" s="519">
        <v>0</v>
      </c>
      <c r="Y308" s="519">
        <v>0</v>
      </c>
      <c r="Z308" s="519">
        <v>0</v>
      </c>
      <c r="AA308" s="519">
        <v>0</v>
      </c>
      <c r="AB308" s="519">
        <v>0</v>
      </c>
      <c r="AC308" s="519">
        <v>0</v>
      </c>
      <c r="AD308" s="519">
        <v>0</v>
      </c>
      <c r="AE308" s="519">
        <v>0</v>
      </c>
      <c r="AF308" s="519">
        <v>0</v>
      </c>
      <c r="AG308" s="519">
        <v>0</v>
      </c>
      <c r="AH308" s="519">
        <v>0</v>
      </c>
      <c r="AI308" s="519">
        <v>0</v>
      </c>
      <c r="AJ308" s="519">
        <v>0</v>
      </c>
      <c r="AK308" s="519">
        <v>0</v>
      </c>
      <c r="AL308" s="519">
        <v>0</v>
      </c>
      <c r="AM308" s="519">
        <v>0</v>
      </c>
      <c r="AN308" s="519">
        <v>0</v>
      </c>
      <c r="AO308" s="519">
        <v>0</v>
      </c>
      <c r="AP308" s="519">
        <v>0</v>
      </c>
      <c r="AQ308" s="519">
        <v>0</v>
      </c>
      <c r="AR308" s="519">
        <v>0</v>
      </c>
      <c r="AS308" s="519">
        <v>0</v>
      </c>
      <c r="AT308" s="519">
        <v>0</v>
      </c>
      <c r="AU308" s="519">
        <v>0</v>
      </c>
      <c r="AV308" s="519">
        <v>0</v>
      </c>
      <c r="AW308" s="519">
        <v>0</v>
      </c>
      <c r="AX308" s="519">
        <v>0</v>
      </c>
      <c r="AY308" s="519">
        <v>0</v>
      </c>
      <c r="AZ308" s="519">
        <v>10000</v>
      </c>
      <c r="BA308" s="519">
        <v>0</v>
      </c>
      <c r="BB308" s="519">
        <v>0</v>
      </c>
      <c r="BC308" s="519">
        <v>0</v>
      </c>
      <c r="BD308" s="519">
        <v>0</v>
      </c>
      <c r="BE308" s="519">
        <v>0</v>
      </c>
      <c r="BF308" s="519">
        <v>0</v>
      </c>
      <c r="BG308" s="519">
        <v>0</v>
      </c>
      <c r="BH308" s="519">
        <v>0</v>
      </c>
      <c r="BI308" s="519">
        <v>0</v>
      </c>
      <c r="BJ308" s="519">
        <v>0</v>
      </c>
      <c r="BK308" s="519">
        <v>0</v>
      </c>
      <c r="BL308" s="519">
        <v>0</v>
      </c>
      <c r="BM308" s="519">
        <v>0</v>
      </c>
      <c r="BN308" s="519">
        <v>0</v>
      </c>
      <c r="BO308" s="519">
        <v>0</v>
      </c>
      <c r="BP308" s="519">
        <v>0</v>
      </c>
      <c r="BQ308" s="519">
        <v>0</v>
      </c>
      <c r="BR308" s="519">
        <v>0</v>
      </c>
      <c r="BS308" s="519">
        <v>0</v>
      </c>
      <c r="BT308" s="519">
        <v>0</v>
      </c>
      <c r="BU308" s="519">
        <v>0</v>
      </c>
      <c r="BV308" s="519">
        <v>0</v>
      </c>
      <c r="BW308" s="519">
        <v>0</v>
      </c>
      <c r="BX308" s="519">
        <v>0</v>
      </c>
      <c r="BY308" s="519">
        <v>0</v>
      </c>
      <c r="BZ308" s="519">
        <v>0</v>
      </c>
      <c r="CA308" s="519">
        <v>0</v>
      </c>
      <c r="CB308" s="519">
        <v>0</v>
      </c>
      <c r="CC308" s="519">
        <v>0</v>
      </c>
      <c r="CD308" s="519">
        <v>0</v>
      </c>
      <c r="CE308" s="519">
        <v>0</v>
      </c>
      <c r="CF308" s="519">
        <v>0</v>
      </c>
      <c r="CG308" s="519">
        <v>0</v>
      </c>
      <c r="CH308" s="519">
        <v>0</v>
      </c>
      <c r="CI308" s="519">
        <v>0</v>
      </c>
      <c r="CJ308" s="519">
        <v>0</v>
      </c>
      <c r="CK308" s="519">
        <v>0</v>
      </c>
      <c r="CL308" s="519">
        <v>0</v>
      </c>
      <c r="CM308" s="519">
        <v>0</v>
      </c>
      <c r="CN308" s="519">
        <v>0</v>
      </c>
      <c r="CO308" s="519">
        <v>0</v>
      </c>
      <c r="CP308" s="519">
        <v>0</v>
      </c>
      <c r="CQ308" s="519">
        <v>0</v>
      </c>
      <c r="CR308" s="519">
        <v>0</v>
      </c>
      <c r="CS308" s="519">
        <v>0</v>
      </c>
      <c r="CT308" s="519">
        <v>0</v>
      </c>
      <c r="CU308" s="519">
        <v>0</v>
      </c>
      <c r="CV308" s="519">
        <v>0</v>
      </c>
      <c r="CW308" s="519">
        <v>0</v>
      </c>
      <c r="CX308" s="519">
        <v>0</v>
      </c>
      <c r="CY308" s="519">
        <v>0</v>
      </c>
      <c r="CZ308" s="519">
        <v>0</v>
      </c>
      <c r="DA308" s="519">
        <v>0</v>
      </c>
      <c r="DB308" s="519">
        <v>0</v>
      </c>
      <c r="DC308" s="519">
        <v>0</v>
      </c>
      <c r="DD308" s="519">
        <v>0</v>
      </c>
      <c r="DE308" s="519">
        <v>0</v>
      </c>
      <c r="DF308" s="519">
        <v>0</v>
      </c>
      <c r="DG308" s="519">
        <v>0</v>
      </c>
      <c r="DH308" s="519">
        <v>0</v>
      </c>
      <c r="DI308" s="519">
        <v>0</v>
      </c>
      <c r="DJ308" s="519">
        <v>0</v>
      </c>
      <c r="DK308" s="519">
        <v>0</v>
      </c>
      <c r="DL308" s="519">
        <v>0</v>
      </c>
      <c r="DM308" s="519">
        <v>0</v>
      </c>
      <c r="DN308" s="519">
        <v>0</v>
      </c>
      <c r="DO308" s="519">
        <v>0</v>
      </c>
      <c r="DP308" s="519">
        <v>0</v>
      </c>
      <c r="DQ308" s="519">
        <v>0</v>
      </c>
      <c r="DR308" s="519">
        <v>0</v>
      </c>
      <c r="DS308" s="519">
        <v>0</v>
      </c>
      <c r="DT308" s="519">
        <v>0</v>
      </c>
      <c r="DU308" s="519">
        <v>0</v>
      </c>
      <c r="DV308" s="519">
        <v>0</v>
      </c>
      <c r="DW308" s="519">
        <v>0</v>
      </c>
      <c r="DX308" s="519">
        <v>0</v>
      </c>
      <c r="DY308" s="131"/>
      <c r="DZ308" s="337"/>
      <c r="EA308" s="519" t="s">
        <v>1062</v>
      </c>
      <c r="EB308" s="519" t="s">
        <v>1060</v>
      </c>
      <c r="EC308" s="519">
        <v>20</v>
      </c>
      <c r="ED308" s="521" t="str">
        <f t="shared" si="14"/>
        <v>SDN200220</v>
      </c>
      <c r="EE308" s="519">
        <v>10000</v>
      </c>
      <c r="EF308" s="519">
        <v>10000</v>
      </c>
      <c r="EG308" s="519">
        <v>10000</v>
      </c>
      <c r="EH308" s="519">
        <v>10000</v>
      </c>
      <c r="EI308" s="519">
        <v>10000</v>
      </c>
      <c r="EJ308" s="519">
        <v>10000</v>
      </c>
      <c r="EK308" s="519">
        <v>10000</v>
      </c>
      <c r="EL308" s="519">
        <v>10000</v>
      </c>
      <c r="EM308" s="519">
        <v>10000</v>
      </c>
      <c r="EN308" s="519">
        <v>10000</v>
      </c>
      <c r="EO308" s="519">
        <v>10000</v>
      </c>
      <c r="EP308" s="519">
        <v>10000</v>
      </c>
      <c r="EQ308" s="519">
        <v>10000</v>
      </c>
      <c r="ER308" s="519">
        <v>10000</v>
      </c>
      <c r="ES308" s="519">
        <v>10000</v>
      </c>
      <c r="ET308" s="519">
        <v>10000</v>
      </c>
      <c r="EU308" s="519">
        <v>10000</v>
      </c>
      <c r="EV308" s="519">
        <v>10000</v>
      </c>
      <c r="EW308" s="519">
        <v>10000</v>
      </c>
      <c r="EX308" s="519">
        <v>10000</v>
      </c>
      <c r="EY308" s="519">
        <v>10000</v>
      </c>
      <c r="EZ308" s="519">
        <v>10000</v>
      </c>
      <c r="FA308" s="519">
        <v>10000</v>
      </c>
      <c r="FB308" s="519">
        <v>10000</v>
      </c>
      <c r="FC308" s="519">
        <v>10000</v>
      </c>
      <c r="FD308" s="519">
        <v>10000</v>
      </c>
      <c r="FE308" s="519">
        <v>10000</v>
      </c>
      <c r="FF308" s="519">
        <v>10000</v>
      </c>
      <c r="FG308" s="519">
        <v>10000</v>
      </c>
      <c r="FH308" s="519">
        <v>10000</v>
      </c>
      <c r="FI308" s="519">
        <v>10000</v>
      </c>
      <c r="FJ308" s="519">
        <v>10000</v>
      </c>
      <c r="FK308" s="519">
        <v>10000</v>
      </c>
      <c r="FL308" s="519">
        <v>10000</v>
      </c>
      <c r="FM308" s="519">
        <v>10000</v>
      </c>
      <c r="FN308" s="519">
        <v>0</v>
      </c>
      <c r="FO308" s="519">
        <v>0</v>
      </c>
      <c r="FP308" s="519">
        <v>0</v>
      </c>
      <c r="FQ308" s="519">
        <v>0</v>
      </c>
      <c r="FR308" s="519">
        <v>0</v>
      </c>
      <c r="FS308" s="519">
        <v>0</v>
      </c>
      <c r="FT308" s="519">
        <v>0</v>
      </c>
      <c r="FU308" s="519">
        <v>0</v>
      </c>
      <c r="FV308" s="519">
        <v>0</v>
      </c>
      <c r="FW308" s="519">
        <v>0</v>
      </c>
      <c r="FX308" s="519">
        <v>0</v>
      </c>
      <c r="FY308" s="519">
        <v>0</v>
      </c>
      <c r="FZ308" s="519">
        <v>0</v>
      </c>
      <c r="GA308" s="519">
        <v>0</v>
      </c>
      <c r="GB308" s="519">
        <v>0</v>
      </c>
      <c r="GC308" s="519">
        <v>0</v>
      </c>
      <c r="GD308" s="519">
        <v>0</v>
      </c>
      <c r="GE308" s="519">
        <v>0</v>
      </c>
      <c r="GF308" s="519">
        <v>0</v>
      </c>
      <c r="GG308" s="519">
        <v>0</v>
      </c>
      <c r="GH308" s="519">
        <v>0</v>
      </c>
      <c r="GI308" s="519">
        <v>0</v>
      </c>
      <c r="GJ308" s="519">
        <v>0</v>
      </c>
      <c r="GK308" s="519">
        <v>0</v>
      </c>
      <c r="GL308" s="519">
        <v>0</v>
      </c>
      <c r="GM308" s="519">
        <v>0</v>
      </c>
      <c r="GN308" s="519">
        <v>0</v>
      </c>
      <c r="GO308" s="519">
        <v>0</v>
      </c>
      <c r="GP308" s="519">
        <v>0</v>
      </c>
      <c r="GQ308" s="519">
        <v>0</v>
      </c>
      <c r="GR308" s="519">
        <v>0</v>
      </c>
      <c r="GS308" s="519">
        <v>0</v>
      </c>
      <c r="GT308" s="519">
        <v>0</v>
      </c>
      <c r="GU308" s="519">
        <v>0</v>
      </c>
      <c r="GV308" s="519">
        <v>0</v>
      </c>
      <c r="GW308" s="519">
        <v>0</v>
      </c>
      <c r="GX308" s="519">
        <v>0</v>
      </c>
      <c r="GY308" s="519">
        <v>0</v>
      </c>
      <c r="GZ308" s="519">
        <v>0</v>
      </c>
      <c r="HA308" s="519">
        <v>0</v>
      </c>
      <c r="HB308" s="519">
        <v>0</v>
      </c>
      <c r="HC308" s="519">
        <v>0</v>
      </c>
      <c r="HD308" s="519">
        <v>0</v>
      </c>
      <c r="HE308" s="519">
        <v>0</v>
      </c>
      <c r="HF308" s="519">
        <v>0</v>
      </c>
      <c r="HG308" s="519">
        <v>0</v>
      </c>
      <c r="HH308" s="519">
        <v>0</v>
      </c>
      <c r="HI308" s="519">
        <v>0</v>
      </c>
      <c r="HJ308" s="519">
        <v>0</v>
      </c>
      <c r="HK308" s="519">
        <v>0</v>
      </c>
      <c r="HL308" s="519">
        <v>0</v>
      </c>
      <c r="HM308" s="519">
        <v>0</v>
      </c>
      <c r="HN308" s="519">
        <v>0</v>
      </c>
      <c r="HO308" s="519">
        <v>0</v>
      </c>
      <c r="HP308" s="519">
        <v>0</v>
      </c>
      <c r="HQ308" s="519">
        <v>0</v>
      </c>
      <c r="HR308" s="519">
        <v>0</v>
      </c>
      <c r="HS308" s="519">
        <v>0</v>
      </c>
      <c r="HT308" s="519">
        <v>0</v>
      </c>
      <c r="HU308" s="519">
        <v>0</v>
      </c>
      <c r="HV308" s="519">
        <v>0</v>
      </c>
      <c r="HW308" s="519">
        <v>0</v>
      </c>
      <c r="HX308" s="519">
        <v>0</v>
      </c>
      <c r="HY308" s="519">
        <v>0</v>
      </c>
      <c r="HZ308" s="519">
        <v>0</v>
      </c>
      <c r="IA308" s="519">
        <v>0</v>
      </c>
      <c r="IB308" s="519">
        <v>0</v>
      </c>
      <c r="IC308" s="519">
        <v>0</v>
      </c>
      <c r="ID308" s="519">
        <v>0</v>
      </c>
      <c r="IE308" s="519">
        <v>0</v>
      </c>
      <c r="IF308" s="519">
        <v>0</v>
      </c>
      <c r="IG308" s="519">
        <v>0</v>
      </c>
      <c r="IH308" s="519">
        <v>0</v>
      </c>
      <c r="II308" s="519">
        <v>0</v>
      </c>
      <c r="IJ308" s="519">
        <v>0</v>
      </c>
      <c r="IK308" s="519">
        <v>0</v>
      </c>
    </row>
    <row r="309" spans="1:245" hidden="1">
      <c r="A309" s="337"/>
      <c r="B309" s="519" t="s">
        <v>1058</v>
      </c>
      <c r="C309" s="519"/>
      <c r="D309" s="519"/>
      <c r="E309" s="519"/>
      <c r="F309" s="519">
        <v>1</v>
      </c>
      <c r="G309" s="519"/>
      <c r="H309" s="519">
        <v>30</v>
      </c>
      <c r="I309" s="519">
        <v>7</v>
      </c>
      <c r="J309" s="519" t="str">
        <f t="shared" si="15"/>
        <v>SDN10013007</v>
      </c>
      <c r="K309" s="519">
        <v>792</v>
      </c>
      <c r="M309" s="337"/>
      <c r="N309" s="519" t="s">
        <v>1062</v>
      </c>
      <c r="O309" s="519" t="s">
        <v>1060</v>
      </c>
      <c r="P309" s="519">
        <v>21</v>
      </c>
      <c r="Q309" s="183" t="str">
        <f t="shared" si="13"/>
        <v>SDN200221</v>
      </c>
      <c r="R309" s="519">
        <v>0</v>
      </c>
      <c r="S309" s="519">
        <v>0</v>
      </c>
      <c r="T309" s="519">
        <v>0</v>
      </c>
      <c r="U309" s="519">
        <v>0</v>
      </c>
      <c r="V309" s="519">
        <v>0</v>
      </c>
      <c r="W309" s="519">
        <v>0</v>
      </c>
      <c r="X309" s="519">
        <v>0</v>
      </c>
      <c r="Y309" s="519">
        <v>0</v>
      </c>
      <c r="Z309" s="519">
        <v>0</v>
      </c>
      <c r="AA309" s="519">
        <v>0</v>
      </c>
      <c r="AB309" s="519">
        <v>0</v>
      </c>
      <c r="AC309" s="519">
        <v>0</v>
      </c>
      <c r="AD309" s="519">
        <v>0</v>
      </c>
      <c r="AE309" s="519">
        <v>0</v>
      </c>
      <c r="AF309" s="519">
        <v>0</v>
      </c>
      <c r="AG309" s="519">
        <v>0</v>
      </c>
      <c r="AH309" s="519">
        <v>0</v>
      </c>
      <c r="AI309" s="519">
        <v>0</v>
      </c>
      <c r="AJ309" s="519">
        <v>0</v>
      </c>
      <c r="AK309" s="519">
        <v>0</v>
      </c>
      <c r="AL309" s="519">
        <v>0</v>
      </c>
      <c r="AM309" s="519">
        <v>0</v>
      </c>
      <c r="AN309" s="519">
        <v>0</v>
      </c>
      <c r="AO309" s="519">
        <v>0</v>
      </c>
      <c r="AP309" s="519">
        <v>0</v>
      </c>
      <c r="AQ309" s="519">
        <v>0</v>
      </c>
      <c r="AR309" s="519">
        <v>0</v>
      </c>
      <c r="AS309" s="519">
        <v>0</v>
      </c>
      <c r="AT309" s="519">
        <v>0</v>
      </c>
      <c r="AU309" s="519">
        <v>0</v>
      </c>
      <c r="AV309" s="519">
        <v>0</v>
      </c>
      <c r="AW309" s="519">
        <v>0</v>
      </c>
      <c r="AX309" s="519">
        <v>0</v>
      </c>
      <c r="AY309" s="519">
        <v>0</v>
      </c>
      <c r="AZ309" s="519">
        <v>10000</v>
      </c>
      <c r="BA309" s="519">
        <v>0</v>
      </c>
      <c r="BB309" s="519">
        <v>0</v>
      </c>
      <c r="BC309" s="519">
        <v>0</v>
      </c>
      <c r="BD309" s="519">
        <v>0</v>
      </c>
      <c r="BE309" s="519">
        <v>0</v>
      </c>
      <c r="BF309" s="519">
        <v>0</v>
      </c>
      <c r="BG309" s="519">
        <v>0</v>
      </c>
      <c r="BH309" s="519">
        <v>0</v>
      </c>
      <c r="BI309" s="519">
        <v>0</v>
      </c>
      <c r="BJ309" s="519">
        <v>0</v>
      </c>
      <c r="BK309" s="519">
        <v>0</v>
      </c>
      <c r="BL309" s="519">
        <v>0</v>
      </c>
      <c r="BM309" s="519">
        <v>0</v>
      </c>
      <c r="BN309" s="519">
        <v>0</v>
      </c>
      <c r="BO309" s="519">
        <v>0</v>
      </c>
      <c r="BP309" s="519">
        <v>0</v>
      </c>
      <c r="BQ309" s="519">
        <v>0</v>
      </c>
      <c r="BR309" s="519">
        <v>0</v>
      </c>
      <c r="BS309" s="519">
        <v>0</v>
      </c>
      <c r="BT309" s="519">
        <v>0</v>
      </c>
      <c r="BU309" s="519">
        <v>0</v>
      </c>
      <c r="BV309" s="519">
        <v>0</v>
      </c>
      <c r="BW309" s="519">
        <v>0</v>
      </c>
      <c r="BX309" s="519">
        <v>0</v>
      </c>
      <c r="BY309" s="519">
        <v>0</v>
      </c>
      <c r="BZ309" s="519">
        <v>0</v>
      </c>
      <c r="CA309" s="519">
        <v>0</v>
      </c>
      <c r="CB309" s="519">
        <v>0</v>
      </c>
      <c r="CC309" s="519">
        <v>0</v>
      </c>
      <c r="CD309" s="519">
        <v>0</v>
      </c>
      <c r="CE309" s="519">
        <v>0</v>
      </c>
      <c r="CF309" s="519">
        <v>0</v>
      </c>
      <c r="CG309" s="519">
        <v>0</v>
      </c>
      <c r="CH309" s="519">
        <v>0</v>
      </c>
      <c r="CI309" s="519">
        <v>0</v>
      </c>
      <c r="CJ309" s="519">
        <v>0</v>
      </c>
      <c r="CK309" s="519">
        <v>0</v>
      </c>
      <c r="CL309" s="519">
        <v>0</v>
      </c>
      <c r="CM309" s="519">
        <v>0</v>
      </c>
      <c r="CN309" s="519">
        <v>0</v>
      </c>
      <c r="CO309" s="519">
        <v>0</v>
      </c>
      <c r="CP309" s="519">
        <v>0</v>
      </c>
      <c r="CQ309" s="519">
        <v>0</v>
      </c>
      <c r="CR309" s="519">
        <v>0</v>
      </c>
      <c r="CS309" s="519">
        <v>0</v>
      </c>
      <c r="CT309" s="519">
        <v>0</v>
      </c>
      <c r="CU309" s="519">
        <v>0</v>
      </c>
      <c r="CV309" s="519">
        <v>0</v>
      </c>
      <c r="CW309" s="519">
        <v>0</v>
      </c>
      <c r="CX309" s="519">
        <v>0</v>
      </c>
      <c r="CY309" s="519">
        <v>0</v>
      </c>
      <c r="CZ309" s="519">
        <v>0</v>
      </c>
      <c r="DA309" s="519">
        <v>0</v>
      </c>
      <c r="DB309" s="519">
        <v>0</v>
      </c>
      <c r="DC309" s="519">
        <v>0</v>
      </c>
      <c r="DD309" s="519">
        <v>0</v>
      </c>
      <c r="DE309" s="519">
        <v>0</v>
      </c>
      <c r="DF309" s="519">
        <v>0</v>
      </c>
      <c r="DG309" s="519">
        <v>0</v>
      </c>
      <c r="DH309" s="519">
        <v>0</v>
      </c>
      <c r="DI309" s="519">
        <v>0</v>
      </c>
      <c r="DJ309" s="519">
        <v>0</v>
      </c>
      <c r="DK309" s="519">
        <v>0</v>
      </c>
      <c r="DL309" s="519">
        <v>0</v>
      </c>
      <c r="DM309" s="519">
        <v>0</v>
      </c>
      <c r="DN309" s="519">
        <v>0</v>
      </c>
      <c r="DO309" s="519">
        <v>0</v>
      </c>
      <c r="DP309" s="519">
        <v>0</v>
      </c>
      <c r="DQ309" s="519">
        <v>0</v>
      </c>
      <c r="DR309" s="519">
        <v>0</v>
      </c>
      <c r="DS309" s="519">
        <v>0</v>
      </c>
      <c r="DT309" s="519">
        <v>0</v>
      </c>
      <c r="DU309" s="519">
        <v>0</v>
      </c>
      <c r="DV309" s="519">
        <v>0</v>
      </c>
      <c r="DW309" s="519">
        <v>0</v>
      </c>
      <c r="DX309" s="519">
        <v>0</v>
      </c>
      <c r="DY309" s="131"/>
      <c r="DZ309" s="337"/>
      <c r="EA309" s="519" t="s">
        <v>1062</v>
      </c>
      <c r="EB309" s="519" t="s">
        <v>1060</v>
      </c>
      <c r="EC309" s="519">
        <v>21</v>
      </c>
      <c r="ED309" s="521" t="str">
        <f t="shared" si="14"/>
        <v>SDN200221</v>
      </c>
      <c r="EE309" s="519">
        <v>10000</v>
      </c>
      <c r="EF309" s="519">
        <v>10000</v>
      </c>
      <c r="EG309" s="519">
        <v>10000</v>
      </c>
      <c r="EH309" s="519">
        <v>10000</v>
      </c>
      <c r="EI309" s="519">
        <v>10000</v>
      </c>
      <c r="EJ309" s="519">
        <v>10000</v>
      </c>
      <c r="EK309" s="519">
        <v>10000</v>
      </c>
      <c r="EL309" s="519">
        <v>10000</v>
      </c>
      <c r="EM309" s="519">
        <v>10000</v>
      </c>
      <c r="EN309" s="519">
        <v>10000</v>
      </c>
      <c r="EO309" s="519">
        <v>10000</v>
      </c>
      <c r="EP309" s="519">
        <v>10000</v>
      </c>
      <c r="EQ309" s="519">
        <v>10000</v>
      </c>
      <c r="ER309" s="519">
        <v>10000</v>
      </c>
      <c r="ES309" s="519">
        <v>10000</v>
      </c>
      <c r="ET309" s="519">
        <v>10000</v>
      </c>
      <c r="EU309" s="519">
        <v>10000</v>
      </c>
      <c r="EV309" s="519">
        <v>10000</v>
      </c>
      <c r="EW309" s="519">
        <v>10000</v>
      </c>
      <c r="EX309" s="519">
        <v>10000</v>
      </c>
      <c r="EY309" s="519">
        <v>10000</v>
      </c>
      <c r="EZ309" s="519">
        <v>10000</v>
      </c>
      <c r="FA309" s="519">
        <v>10000</v>
      </c>
      <c r="FB309" s="519">
        <v>10000</v>
      </c>
      <c r="FC309" s="519">
        <v>10000</v>
      </c>
      <c r="FD309" s="519">
        <v>10000</v>
      </c>
      <c r="FE309" s="519">
        <v>10000</v>
      </c>
      <c r="FF309" s="519">
        <v>10000</v>
      </c>
      <c r="FG309" s="519">
        <v>10000</v>
      </c>
      <c r="FH309" s="519">
        <v>10000</v>
      </c>
      <c r="FI309" s="519">
        <v>10000</v>
      </c>
      <c r="FJ309" s="519">
        <v>10000</v>
      </c>
      <c r="FK309" s="519">
        <v>10000</v>
      </c>
      <c r="FL309" s="519">
        <v>10000</v>
      </c>
      <c r="FM309" s="519">
        <v>10000</v>
      </c>
      <c r="FN309" s="519">
        <v>0</v>
      </c>
      <c r="FO309" s="519">
        <v>0</v>
      </c>
      <c r="FP309" s="519">
        <v>0</v>
      </c>
      <c r="FQ309" s="519">
        <v>0</v>
      </c>
      <c r="FR309" s="519">
        <v>0</v>
      </c>
      <c r="FS309" s="519">
        <v>0</v>
      </c>
      <c r="FT309" s="519">
        <v>0</v>
      </c>
      <c r="FU309" s="519">
        <v>0</v>
      </c>
      <c r="FV309" s="519">
        <v>0</v>
      </c>
      <c r="FW309" s="519">
        <v>0</v>
      </c>
      <c r="FX309" s="519">
        <v>0</v>
      </c>
      <c r="FY309" s="519">
        <v>0</v>
      </c>
      <c r="FZ309" s="519">
        <v>0</v>
      </c>
      <c r="GA309" s="519">
        <v>0</v>
      </c>
      <c r="GB309" s="519">
        <v>0</v>
      </c>
      <c r="GC309" s="519">
        <v>0</v>
      </c>
      <c r="GD309" s="519">
        <v>0</v>
      </c>
      <c r="GE309" s="519">
        <v>0</v>
      </c>
      <c r="GF309" s="519">
        <v>0</v>
      </c>
      <c r="GG309" s="519">
        <v>0</v>
      </c>
      <c r="GH309" s="519">
        <v>0</v>
      </c>
      <c r="GI309" s="519">
        <v>0</v>
      </c>
      <c r="GJ309" s="519">
        <v>0</v>
      </c>
      <c r="GK309" s="519">
        <v>0</v>
      </c>
      <c r="GL309" s="519">
        <v>0</v>
      </c>
      <c r="GM309" s="519">
        <v>0</v>
      </c>
      <c r="GN309" s="519">
        <v>0</v>
      </c>
      <c r="GO309" s="519">
        <v>0</v>
      </c>
      <c r="GP309" s="519">
        <v>0</v>
      </c>
      <c r="GQ309" s="519">
        <v>0</v>
      </c>
      <c r="GR309" s="519">
        <v>0</v>
      </c>
      <c r="GS309" s="519">
        <v>0</v>
      </c>
      <c r="GT309" s="519">
        <v>0</v>
      </c>
      <c r="GU309" s="519">
        <v>0</v>
      </c>
      <c r="GV309" s="519">
        <v>0</v>
      </c>
      <c r="GW309" s="519">
        <v>0</v>
      </c>
      <c r="GX309" s="519">
        <v>0</v>
      </c>
      <c r="GY309" s="519">
        <v>0</v>
      </c>
      <c r="GZ309" s="519">
        <v>0</v>
      </c>
      <c r="HA309" s="519">
        <v>0</v>
      </c>
      <c r="HB309" s="519">
        <v>0</v>
      </c>
      <c r="HC309" s="519">
        <v>0</v>
      </c>
      <c r="HD309" s="519">
        <v>0</v>
      </c>
      <c r="HE309" s="519">
        <v>0</v>
      </c>
      <c r="HF309" s="519">
        <v>0</v>
      </c>
      <c r="HG309" s="519">
        <v>0</v>
      </c>
      <c r="HH309" s="519">
        <v>0</v>
      </c>
      <c r="HI309" s="519">
        <v>0</v>
      </c>
      <c r="HJ309" s="519">
        <v>0</v>
      </c>
      <c r="HK309" s="519">
        <v>0</v>
      </c>
      <c r="HL309" s="519">
        <v>0</v>
      </c>
      <c r="HM309" s="519">
        <v>0</v>
      </c>
      <c r="HN309" s="519">
        <v>0</v>
      </c>
      <c r="HO309" s="519">
        <v>0</v>
      </c>
      <c r="HP309" s="519">
        <v>0</v>
      </c>
      <c r="HQ309" s="519">
        <v>0</v>
      </c>
      <c r="HR309" s="519">
        <v>0</v>
      </c>
      <c r="HS309" s="519">
        <v>0</v>
      </c>
      <c r="HT309" s="519">
        <v>0</v>
      </c>
      <c r="HU309" s="519">
        <v>0</v>
      </c>
      <c r="HV309" s="519">
        <v>0</v>
      </c>
      <c r="HW309" s="519">
        <v>0</v>
      </c>
      <c r="HX309" s="519">
        <v>0</v>
      </c>
      <c r="HY309" s="519">
        <v>0</v>
      </c>
      <c r="HZ309" s="519">
        <v>0</v>
      </c>
      <c r="IA309" s="519">
        <v>0</v>
      </c>
      <c r="IB309" s="519">
        <v>0</v>
      </c>
      <c r="IC309" s="519">
        <v>0</v>
      </c>
      <c r="ID309" s="519">
        <v>0</v>
      </c>
      <c r="IE309" s="519">
        <v>0</v>
      </c>
      <c r="IF309" s="519">
        <v>0</v>
      </c>
      <c r="IG309" s="519">
        <v>0</v>
      </c>
      <c r="IH309" s="519">
        <v>0</v>
      </c>
      <c r="II309" s="519">
        <v>0</v>
      </c>
      <c r="IJ309" s="519">
        <v>0</v>
      </c>
      <c r="IK309" s="519">
        <v>0</v>
      </c>
    </row>
    <row r="310" spans="1:245" hidden="1">
      <c r="A310" s="337"/>
      <c r="B310" s="519" t="s">
        <v>1058</v>
      </c>
      <c r="C310" s="519"/>
      <c r="D310" s="519"/>
      <c r="E310" s="519"/>
      <c r="F310" s="519">
        <v>1</v>
      </c>
      <c r="G310" s="519"/>
      <c r="H310" s="519">
        <v>30</v>
      </c>
      <c r="I310" s="519">
        <v>8</v>
      </c>
      <c r="J310" s="519" t="str">
        <f t="shared" si="15"/>
        <v>SDN10013008</v>
      </c>
      <c r="K310" s="519">
        <v>792</v>
      </c>
      <c r="M310" s="337"/>
      <c r="N310" s="519" t="s">
        <v>1062</v>
      </c>
      <c r="O310" s="519" t="s">
        <v>1060</v>
      </c>
      <c r="P310" s="519">
        <v>22</v>
      </c>
      <c r="Q310" s="183" t="str">
        <f t="shared" si="13"/>
        <v>SDN200222</v>
      </c>
      <c r="R310" s="519">
        <v>0</v>
      </c>
      <c r="S310" s="519">
        <v>0</v>
      </c>
      <c r="T310" s="519">
        <v>0</v>
      </c>
      <c r="U310" s="519">
        <v>0</v>
      </c>
      <c r="V310" s="519">
        <v>0</v>
      </c>
      <c r="W310" s="519">
        <v>0</v>
      </c>
      <c r="X310" s="519">
        <v>0</v>
      </c>
      <c r="Y310" s="519">
        <v>0</v>
      </c>
      <c r="Z310" s="519">
        <v>0</v>
      </c>
      <c r="AA310" s="519">
        <v>0</v>
      </c>
      <c r="AB310" s="519">
        <v>0</v>
      </c>
      <c r="AC310" s="519">
        <v>0</v>
      </c>
      <c r="AD310" s="519">
        <v>0</v>
      </c>
      <c r="AE310" s="519">
        <v>0</v>
      </c>
      <c r="AF310" s="519">
        <v>0</v>
      </c>
      <c r="AG310" s="519">
        <v>0</v>
      </c>
      <c r="AH310" s="519">
        <v>0</v>
      </c>
      <c r="AI310" s="519">
        <v>0</v>
      </c>
      <c r="AJ310" s="519">
        <v>0</v>
      </c>
      <c r="AK310" s="519">
        <v>0</v>
      </c>
      <c r="AL310" s="519">
        <v>0</v>
      </c>
      <c r="AM310" s="519">
        <v>0</v>
      </c>
      <c r="AN310" s="519">
        <v>0</v>
      </c>
      <c r="AO310" s="519">
        <v>0</v>
      </c>
      <c r="AP310" s="519">
        <v>0</v>
      </c>
      <c r="AQ310" s="519">
        <v>0</v>
      </c>
      <c r="AR310" s="519">
        <v>0</v>
      </c>
      <c r="AS310" s="519">
        <v>0</v>
      </c>
      <c r="AT310" s="519">
        <v>0</v>
      </c>
      <c r="AU310" s="519">
        <v>0</v>
      </c>
      <c r="AV310" s="519">
        <v>0</v>
      </c>
      <c r="AW310" s="519">
        <v>0</v>
      </c>
      <c r="AX310" s="519">
        <v>0</v>
      </c>
      <c r="AY310" s="519">
        <v>0</v>
      </c>
      <c r="AZ310" s="519">
        <v>10000</v>
      </c>
      <c r="BA310" s="519">
        <v>0</v>
      </c>
      <c r="BB310" s="519">
        <v>0</v>
      </c>
      <c r="BC310" s="519">
        <v>0</v>
      </c>
      <c r="BD310" s="519">
        <v>0</v>
      </c>
      <c r="BE310" s="519">
        <v>0</v>
      </c>
      <c r="BF310" s="519">
        <v>0</v>
      </c>
      <c r="BG310" s="519">
        <v>0</v>
      </c>
      <c r="BH310" s="519">
        <v>0</v>
      </c>
      <c r="BI310" s="519">
        <v>0</v>
      </c>
      <c r="BJ310" s="519">
        <v>0</v>
      </c>
      <c r="BK310" s="519">
        <v>0</v>
      </c>
      <c r="BL310" s="519">
        <v>0</v>
      </c>
      <c r="BM310" s="519">
        <v>0</v>
      </c>
      <c r="BN310" s="519">
        <v>0</v>
      </c>
      <c r="BO310" s="519">
        <v>0</v>
      </c>
      <c r="BP310" s="519">
        <v>0</v>
      </c>
      <c r="BQ310" s="519">
        <v>0</v>
      </c>
      <c r="BR310" s="519">
        <v>0</v>
      </c>
      <c r="BS310" s="519">
        <v>0</v>
      </c>
      <c r="BT310" s="519">
        <v>0</v>
      </c>
      <c r="BU310" s="519">
        <v>0</v>
      </c>
      <c r="BV310" s="519">
        <v>0</v>
      </c>
      <c r="BW310" s="519">
        <v>0</v>
      </c>
      <c r="BX310" s="519">
        <v>0</v>
      </c>
      <c r="BY310" s="519">
        <v>0</v>
      </c>
      <c r="BZ310" s="519">
        <v>0</v>
      </c>
      <c r="CA310" s="519">
        <v>0</v>
      </c>
      <c r="CB310" s="519">
        <v>0</v>
      </c>
      <c r="CC310" s="519">
        <v>0</v>
      </c>
      <c r="CD310" s="519">
        <v>0</v>
      </c>
      <c r="CE310" s="519">
        <v>0</v>
      </c>
      <c r="CF310" s="519">
        <v>0</v>
      </c>
      <c r="CG310" s="519">
        <v>0</v>
      </c>
      <c r="CH310" s="519">
        <v>0</v>
      </c>
      <c r="CI310" s="519">
        <v>0</v>
      </c>
      <c r="CJ310" s="519">
        <v>0</v>
      </c>
      <c r="CK310" s="519">
        <v>0</v>
      </c>
      <c r="CL310" s="519">
        <v>0</v>
      </c>
      <c r="CM310" s="519">
        <v>0</v>
      </c>
      <c r="CN310" s="519">
        <v>0</v>
      </c>
      <c r="CO310" s="519">
        <v>0</v>
      </c>
      <c r="CP310" s="519">
        <v>0</v>
      </c>
      <c r="CQ310" s="519">
        <v>0</v>
      </c>
      <c r="CR310" s="519">
        <v>0</v>
      </c>
      <c r="CS310" s="519">
        <v>0</v>
      </c>
      <c r="CT310" s="519">
        <v>0</v>
      </c>
      <c r="CU310" s="519">
        <v>0</v>
      </c>
      <c r="CV310" s="519">
        <v>0</v>
      </c>
      <c r="CW310" s="519">
        <v>0</v>
      </c>
      <c r="CX310" s="519">
        <v>0</v>
      </c>
      <c r="CY310" s="519">
        <v>0</v>
      </c>
      <c r="CZ310" s="519">
        <v>0</v>
      </c>
      <c r="DA310" s="519">
        <v>0</v>
      </c>
      <c r="DB310" s="519">
        <v>0</v>
      </c>
      <c r="DC310" s="519">
        <v>0</v>
      </c>
      <c r="DD310" s="519">
        <v>0</v>
      </c>
      <c r="DE310" s="519">
        <v>0</v>
      </c>
      <c r="DF310" s="519">
        <v>0</v>
      </c>
      <c r="DG310" s="519">
        <v>0</v>
      </c>
      <c r="DH310" s="519">
        <v>0</v>
      </c>
      <c r="DI310" s="519">
        <v>0</v>
      </c>
      <c r="DJ310" s="519">
        <v>0</v>
      </c>
      <c r="DK310" s="519">
        <v>0</v>
      </c>
      <c r="DL310" s="519">
        <v>0</v>
      </c>
      <c r="DM310" s="519">
        <v>0</v>
      </c>
      <c r="DN310" s="519">
        <v>0</v>
      </c>
      <c r="DO310" s="519">
        <v>0</v>
      </c>
      <c r="DP310" s="519">
        <v>0</v>
      </c>
      <c r="DQ310" s="519">
        <v>0</v>
      </c>
      <c r="DR310" s="519">
        <v>0</v>
      </c>
      <c r="DS310" s="519">
        <v>0</v>
      </c>
      <c r="DT310" s="519">
        <v>0</v>
      </c>
      <c r="DU310" s="519">
        <v>0</v>
      </c>
      <c r="DV310" s="519">
        <v>0</v>
      </c>
      <c r="DW310" s="519">
        <v>0</v>
      </c>
      <c r="DX310" s="519">
        <v>0</v>
      </c>
      <c r="DY310" s="131"/>
      <c r="DZ310" s="337"/>
      <c r="EA310" s="519" t="s">
        <v>1062</v>
      </c>
      <c r="EB310" s="519" t="s">
        <v>1060</v>
      </c>
      <c r="EC310" s="519">
        <v>22</v>
      </c>
      <c r="ED310" s="521" t="str">
        <f t="shared" si="14"/>
        <v>SDN200222</v>
      </c>
      <c r="EE310" s="519">
        <v>10000</v>
      </c>
      <c r="EF310" s="519">
        <v>10000</v>
      </c>
      <c r="EG310" s="519">
        <v>10000</v>
      </c>
      <c r="EH310" s="519">
        <v>10000</v>
      </c>
      <c r="EI310" s="519">
        <v>10000</v>
      </c>
      <c r="EJ310" s="519">
        <v>10000</v>
      </c>
      <c r="EK310" s="519">
        <v>10000</v>
      </c>
      <c r="EL310" s="519">
        <v>10000</v>
      </c>
      <c r="EM310" s="519">
        <v>10000</v>
      </c>
      <c r="EN310" s="519">
        <v>10000</v>
      </c>
      <c r="EO310" s="519">
        <v>10000</v>
      </c>
      <c r="EP310" s="519">
        <v>10000</v>
      </c>
      <c r="EQ310" s="519">
        <v>10000</v>
      </c>
      <c r="ER310" s="519">
        <v>10000</v>
      </c>
      <c r="ES310" s="519">
        <v>10000</v>
      </c>
      <c r="ET310" s="519">
        <v>10000</v>
      </c>
      <c r="EU310" s="519">
        <v>10000</v>
      </c>
      <c r="EV310" s="519">
        <v>10000</v>
      </c>
      <c r="EW310" s="519">
        <v>10000</v>
      </c>
      <c r="EX310" s="519">
        <v>10000</v>
      </c>
      <c r="EY310" s="519">
        <v>10000</v>
      </c>
      <c r="EZ310" s="519">
        <v>10000</v>
      </c>
      <c r="FA310" s="519">
        <v>10000</v>
      </c>
      <c r="FB310" s="519">
        <v>10000</v>
      </c>
      <c r="FC310" s="519">
        <v>10000</v>
      </c>
      <c r="FD310" s="519">
        <v>10000</v>
      </c>
      <c r="FE310" s="519">
        <v>10000</v>
      </c>
      <c r="FF310" s="519">
        <v>10000</v>
      </c>
      <c r="FG310" s="519">
        <v>10000</v>
      </c>
      <c r="FH310" s="519">
        <v>10000</v>
      </c>
      <c r="FI310" s="519">
        <v>10000</v>
      </c>
      <c r="FJ310" s="519">
        <v>10000</v>
      </c>
      <c r="FK310" s="519">
        <v>10000</v>
      </c>
      <c r="FL310" s="519">
        <v>10000</v>
      </c>
      <c r="FM310" s="519">
        <v>10000</v>
      </c>
      <c r="FN310" s="519">
        <v>0</v>
      </c>
      <c r="FO310" s="519">
        <v>0</v>
      </c>
      <c r="FP310" s="519">
        <v>0</v>
      </c>
      <c r="FQ310" s="519">
        <v>0</v>
      </c>
      <c r="FR310" s="519">
        <v>0</v>
      </c>
      <c r="FS310" s="519">
        <v>0</v>
      </c>
      <c r="FT310" s="519">
        <v>0</v>
      </c>
      <c r="FU310" s="519">
        <v>0</v>
      </c>
      <c r="FV310" s="519">
        <v>0</v>
      </c>
      <c r="FW310" s="519">
        <v>0</v>
      </c>
      <c r="FX310" s="519">
        <v>0</v>
      </c>
      <c r="FY310" s="519">
        <v>0</v>
      </c>
      <c r="FZ310" s="519">
        <v>0</v>
      </c>
      <c r="GA310" s="519">
        <v>0</v>
      </c>
      <c r="GB310" s="519">
        <v>0</v>
      </c>
      <c r="GC310" s="519">
        <v>0</v>
      </c>
      <c r="GD310" s="519">
        <v>0</v>
      </c>
      <c r="GE310" s="519">
        <v>0</v>
      </c>
      <c r="GF310" s="519">
        <v>0</v>
      </c>
      <c r="GG310" s="519">
        <v>0</v>
      </c>
      <c r="GH310" s="519">
        <v>0</v>
      </c>
      <c r="GI310" s="519">
        <v>0</v>
      </c>
      <c r="GJ310" s="519">
        <v>0</v>
      </c>
      <c r="GK310" s="519">
        <v>0</v>
      </c>
      <c r="GL310" s="519">
        <v>0</v>
      </c>
      <c r="GM310" s="519">
        <v>0</v>
      </c>
      <c r="GN310" s="519">
        <v>0</v>
      </c>
      <c r="GO310" s="519">
        <v>0</v>
      </c>
      <c r="GP310" s="519">
        <v>0</v>
      </c>
      <c r="GQ310" s="519">
        <v>0</v>
      </c>
      <c r="GR310" s="519">
        <v>0</v>
      </c>
      <c r="GS310" s="519">
        <v>0</v>
      </c>
      <c r="GT310" s="519">
        <v>0</v>
      </c>
      <c r="GU310" s="519">
        <v>0</v>
      </c>
      <c r="GV310" s="519">
        <v>0</v>
      </c>
      <c r="GW310" s="519">
        <v>0</v>
      </c>
      <c r="GX310" s="519">
        <v>0</v>
      </c>
      <c r="GY310" s="519">
        <v>0</v>
      </c>
      <c r="GZ310" s="519">
        <v>0</v>
      </c>
      <c r="HA310" s="519">
        <v>0</v>
      </c>
      <c r="HB310" s="519">
        <v>0</v>
      </c>
      <c r="HC310" s="519">
        <v>0</v>
      </c>
      <c r="HD310" s="519">
        <v>0</v>
      </c>
      <c r="HE310" s="519">
        <v>0</v>
      </c>
      <c r="HF310" s="519">
        <v>0</v>
      </c>
      <c r="HG310" s="519">
        <v>0</v>
      </c>
      <c r="HH310" s="519">
        <v>0</v>
      </c>
      <c r="HI310" s="519">
        <v>0</v>
      </c>
      <c r="HJ310" s="519">
        <v>0</v>
      </c>
      <c r="HK310" s="519">
        <v>0</v>
      </c>
      <c r="HL310" s="519">
        <v>0</v>
      </c>
      <c r="HM310" s="519">
        <v>0</v>
      </c>
      <c r="HN310" s="519">
        <v>0</v>
      </c>
      <c r="HO310" s="519">
        <v>0</v>
      </c>
      <c r="HP310" s="519">
        <v>0</v>
      </c>
      <c r="HQ310" s="519">
        <v>0</v>
      </c>
      <c r="HR310" s="519">
        <v>0</v>
      </c>
      <c r="HS310" s="519">
        <v>0</v>
      </c>
      <c r="HT310" s="519">
        <v>0</v>
      </c>
      <c r="HU310" s="519">
        <v>0</v>
      </c>
      <c r="HV310" s="519">
        <v>0</v>
      </c>
      <c r="HW310" s="519">
        <v>0</v>
      </c>
      <c r="HX310" s="519">
        <v>0</v>
      </c>
      <c r="HY310" s="519">
        <v>0</v>
      </c>
      <c r="HZ310" s="519">
        <v>0</v>
      </c>
      <c r="IA310" s="519">
        <v>0</v>
      </c>
      <c r="IB310" s="519">
        <v>0</v>
      </c>
      <c r="IC310" s="519">
        <v>0</v>
      </c>
      <c r="ID310" s="519">
        <v>0</v>
      </c>
      <c r="IE310" s="519">
        <v>0</v>
      </c>
      <c r="IF310" s="519">
        <v>0</v>
      </c>
      <c r="IG310" s="519">
        <v>0</v>
      </c>
      <c r="IH310" s="519">
        <v>0</v>
      </c>
      <c r="II310" s="519">
        <v>0</v>
      </c>
      <c r="IJ310" s="519">
        <v>0</v>
      </c>
      <c r="IK310" s="519">
        <v>0</v>
      </c>
    </row>
    <row r="311" spans="1:245" hidden="1">
      <c r="A311" s="337"/>
      <c r="B311" s="519" t="s">
        <v>1058</v>
      </c>
      <c r="C311" s="519"/>
      <c r="D311" s="519"/>
      <c r="E311" s="519"/>
      <c r="F311" s="519">
        <v>1</v>
      </c>
      <c r="G311" s="519"/>
      <c r="H311" s="519">
        <v>30</v>
      </c>
      <c r="I311" s="519">
        <v>9</v>
      </c>
      <c r="J311" s="519" t="str">
        <f t="shared" si="15"/>
        <v>SDN10013009</v>
      </c>
      <c r="K311" s="519">
        <v>792</v>
      </c>
      <c r="M311" s="337"/>
      <c r="N311" s="519" t="s">
        <v>1062</v>
      </c>
      <c r="O311" s="519" t="s">
        <v>1060</v>
      </c>
      <c r="P311" s="519">
        <v>23</v>
      </c>
      <c r="Q311" s="183" t="str">
        <f t="shared" si="13"/>
        <v>SDN200223</v>
      </c>
      <c r="R311" s="519">
        <v>0</v>
      </c>
      <c r="S311" s="519">
        <v>0</v>
      </c>
      <c r="T311" s="519">
        <v>0</v>
      </c>
      <c r="U311" s="519">
        <v>0</v>
      </c>
      <c r="V311" s="519">
        <v>0</v>
      </c>
      <c r="W311" s="519">
        <v>0</v>
      </c>
      <c r="X311" s="519">
        <v>0</v>
      </c>
      <c r="Y311" s="519">
        <v>0</v>
      </c>
      <c r="Z311" s="519">
        <v>0</v>
      </c>
      <c r="AA311" s="519">
        <v>0</v>
      </c>
      <c r="AB311" s="519">
        <v>0</v>
      </c>
      <c r="AC311" s="519">
        <v>0</v>
      </c>
      <c r="AD311" s="519">
        <v>0</v>
      </c>
      <c r="AE311" s="519">
        <v>0</v>
      </c>
      <c r="AF311" s="519">
        <v>0</v>
      </c>
      <c r="AG311" s="519">
        <v>0</v>
      </c>
      <c r="AH311" s="519">
        <v>0</v>
      </c>
      <c r="AI311" s="519">
        <v>0</v>
      </c>
      <c r="AJ311" s="519">
        <v>0</v>
      </c>
      <c r="AK311" s="519">
        <v>0</v>
      </c>
      <c r="AL311" s="519">
        <v>0</v>
      </c>
      <c r="AM311" s="519">
        <v>0</v>
      </c>
      <c r="AN311" s="519">
        <v>0</v>
      </c>
      <c r="AO311" s="519">
        <v>0</v>
      </c>
      <c r="AP311" s="519">
        <v>0</v>
      </c>
      <c r="AQ311" s="519">
        <v>0</v>
      </c>
      <c r="AR311" s="519">
        <v>0</v>
      </c>
      <c r="AS311" s="519">
        <v>0</v>
      </c>
      <c r="AT311" s="519">
        <v>0</v>
      </c>
      <c r="AU311" s="519">
        <v>0</v>
      </c>
      <c r="AV311" s="519">
        <v>0</v>
      </c>
      <c r="AW311" s="519">
        <v>0</v>
      </c>
      <c r="AX311" s="519">
        <v>0</v>
      </c>
      <c r="AY311" s="519">
        <v>0</v>
      </c>
      <c r="AZ311" s="519">
        <v>10000</v>
      </c>
      <c r="BA311" s="519">
        <v>0</v>
      </c>
      <c r="BB311" s="519">
        <v>0</v>
      </c>
      <c r="BC311" s="519">
        <v>0</v>
      </c>
      <c r="BD311" s="519">
        <v>0</v>
      </c>
      <c r="BE311" s="519">
        <v>0</v>
      </c>
      <c r="BF311" s="519">
        <v>0</v>
      </c>
      <c r="BG311" s="519">
        <v>0</v>
      </c>
      <c r="BH311" s="519">
        <v>0</v>
      </c>
      <c r="BI311" s="519">
        <v>0</v>
      </c>
      <c r="BJ311" s="519">
        <v>0</v>
      </c>
      <c r="BK311" s="519">
        <v>0</v>
      </c>
      <c r="BL311" s="519">
        <v>0</v>
      </c>
      <c r="BM311" s="519">
        <v>0</v>
      </c>
      <c r="BN311" s="519">
        <v>0</v>
      </c>
      <c r="BO311" s="519">
        <v>0</v>
      </c>
      <c r="BP311" s="519">
        <v>0</v>
      </c>
      <c r="BQ311" s="519">
        <v>0</v>
      </c>
      <c r="BR311" s="519">
        <v>0</v>
      </c>
      <c r="BS311" s="519">
        <v>0</v>
      </c>
      <c r="BT311" s="519">
        <v>0</v>
      </c>
      <c r="BU311" s="519">
        <v>0</v>
      </c>
      <c r="BV311" s="519">
        <v>0</v>
      </c>
      <c r="BW311" s="519">
        <v>0</v>
      </c>
      <c r="BX311" s="519">
        <v>0</v>
      </c>
      <c r="BY311" s="519">
        <v>0</v>
      </c>
      <c r="BZ311" s="519">
        <v>0</v>
      </c>
      <c r="CA311" s="519">
        <v>0</v>
      </c>
      <c r="CB311" s="519">
        <v>0</v>
      </c>
      <c r="CC311" s="519">
        <v>0</v>
      </c>
      <c r="CD311" s="519">
        <v>0</v>
      </c>
      <c r="CE311" s="519">
        <v>0</v>
      </c>
      <c r="CF311" s="519">
        <v>0</v>
      </c>
      <c r="CG311" s="519">
        <v>0</v>
      </c>
      <c r="CH311" s="519">
        <v>0</v>
      </c>
      <c r="CI311" s="519">
        <v>0</v>
      </c>
      <c r="CJ311" s="519">
        <v>0</v>
      </c>
      <c r="CK311" s="519">
        <v>0</v>
      </c>
      <c r="CL311" s="519">
        <v>0</v>
      </c>
      <c r="CM311" s="519">
        <v>0</v>
      </c>
      <c r="CN311" s="519">
        <v>0</v>
      </c>
      <c r="CO311" s="519">
        <v>0</v>
      </c>
      <c r="CP311" s="519">
        <v>0</v>
      </c>
      <c r="CQ311" s="519">
        <v>0</v>
      </c>
      <c r="CR311" s="519">
        <v>0</v>
      </c>
      <c r="CS311" s="519">
        <v>0</v>
      </c>
      <c r="CT311" s="519">
        <v>0</v>
      </c>
      <c r="CU311" s="519">
        <v>0</v>
      </c>
      <c r="CV311" s="519">
        <v>0</v>
      </c>
      <c r="CW311" s="519">
        <v>0</v>
      </c>
      <c r="CX311" s="519">
        <v>0</v>
      </c>
      <c r="CY311" s="519">
        <v>0</v>
      </c>
      <c r="CZ311" s="519">
        <v>0</v>
      </c>
      <c r="DA311" s="519">
        <v>0</v>
      </c>
      <c r="DB311" s="519">
        <v>0</v>
      </c>
      <c r="DC311" s="519">
        <v>0</v>
      </c>
      <c r="DD311" s="519">
        <v>0</v>
      </c>
      <c r="DE311" s="519">
        <v>0</v>
      </c>
      <c r="DF311" s="519">
        <v>0</v>
      </c>
      <c r="DG311" s="519">
        <v>0</v>
      </c>
      <c r="DH311" s="519">
        <v>0</v>
      </c>
      <c r="DI311" s="519">
        <v>0</v>
      </c>
      <c r="DJ311" s="519">
        <v>0</v>
      </c>
      <c r="DK311" s="519">
        <v>0</v>
      </c>
      <c r="DL311" s="519">
        <v>0</v>
      </c>
      <c r="DM311" s="519">
        <v>0</v>
      </c>
      <c r="DN311" s="519">
        <v>0</v>
      </c>
      <c r="DO311" s="519">
        <v>0</v>
      </c>
      <c r="DP311" s="519">
        <v>0</v>
      </c>
      <c r="DQ311" s="519">
        <v>0</v>
      </c>
      <c r="DR311" s="519">
        <v>0</v>
      </c>
      <c r="DS311" s="519">
        <v>0</v>
      </c>
      <c r="DT311" s="519">
        <v>0</v>
      </c>
      <c r="DU311" s="519">
        <v>0</v>
      </c>
      <c r="DV311" s="519">
        <v>0</v>
      </c>
      <c r="DW311" s="519">
        <v>0</v>
      </c>
      <c r="DX311" s="519">
        <v>0</v>
      </c>
      <c r="DY311" s="131"/>
      <c r="DZ311" s="337"/>
      <c r="EA311" s="519" t="s">
        <v>1062</v>
      </c>
      <c r="EB311" s="519" t="s">
        <v>1060</v>
      </c>
      <c r="EC311" s="519">
        <v>23</v>
      </c>
      <c r="ED311" s="521" t="str">
        <f t="shared" si="14"/>
        <v>SDN200223</v>
      </c>
      <c r="EE311" s="519">
        <v>10000</v>
      </c>
      <c r="EF311" s="519">
        <v>10000</v>
      </c>
      <c r="EG311" s="519">
        <v>10000</v>
      </c>
      <c r="EH311" s="519">
        <v>10000</v>
      </c>
      <c r="EI311" s="519">
        <v>10000</v>
      </c>
      <c r="EJ311" s="519">
        <v>10000</v>
      </c>
      <c r="EK311" s="519">
        <v>10000</v>
      </c>
      <c r="EL311" s="519">
        <v>10000</v>
      </c>
      <c r="EM311" s="519">
        <v>10000</v>
      </c>
      <c r="EN311" s="519">
        <v>10000</v>
      </c>
      <c r="EO311" s="519">
        <v>10000</v>
      </c>
      <c r="EP311" s="519">
        <v>10000</v>
      </c>
      <c r="EQ311" s="519">
        <v>10000</v>
      </c>
      <c r="ER311" s="519">
        <v>10000</v>
      </c>
      <c r="ES311" s="519">
        <v>10000</v>
      </c>
      <c r="ET311" s="519">
        <v>10000</v>
      </c>
      <c r="EU311" s="519">
        <v>10000</v>
      </c>
      <c r="EV311" s="519">
        <v>10000</v>
      </c>
      <c r="EW311" s="519">
        <v>10000</v>
      </c>
      <c r="EX311" s="519">
        <v>10000</v>
      </c>
      <c r="EY311" s="519">
        <v>10000</v>
      </c>
      <c r="EZ311" s="519">
        <v>10000</v>
      </c>
      <c r="FA311" s="519">
        <v>10000</v>
      </c>
      <c r="FB311" s="519">
        <v>10000</v>
      </c>
      <c r="FC311" s="519">
        <v>10000</v>
      </c>
      <c r="FD311" s="519">
        <v>10000</v>
      </c>
      <c r="FE311" s="519">
        <v>10000</v>
      </c>
      <c r="FF311" s="519">
        <v>10000</v>
      </c>
      <c r="FG311" s="519">
        <v>10000</v>
      </c>
      <c r="FH311" s="519">
        <v>10000</v>
      </c>
      <c r="FI311" s="519">
        <v>10000</v>
      </c>
      <c r="FJ311" s="519">
        <v>10000</v>
      </c>
      <c r="FK311" s="519">
        <v>10000</v>
      </c>
      <c r="FL311" s="519">
        <v>10000</v>
      </c>
      <c r="FM311" s="519">
        <v>10000</v>
      </c>
      <c r="FN311" s="519">
        <v>0</v>
      </c>
      <c r="FO311" s="519">
        <v>0</v>
      </c>
      <c r="FP311" s="519">
        <v>0</v>
      </c>
      <c r="FQ311" s="519">
        <v>0</v>
      </c>
      <c r="FR311" s="519">
        <v>0</v>
      </c>
      <c r="FS311" s="519">
        <v>0</v>
      </c>
      <c r="FT311" s="519">
        <v>0</v>
      </c>
      <c r="FU311" s="519">
        <v>0</v>
      </c>
      <c r="FV311" s="519">
        <v>0</v>
      </c>
      <c r="FW311" s="519">
        <v>0</v>
      </c>
      <c r="FX311" s="519">
        <v>0</v>
      </c>
      <c r="FY311" s="519">
        <v>0</v>
      </c>
      <c r="FZ311" s="519">
        <v>0</v>
      </c>
      <c r="GA311" s="519">
        <v>0</v>
      </c>
      <c r="GB311" s="519">
        <v>0</v>
      </c>
      <c r="GC311" s="519">
        <v>0</v>
      </c>
      <c r="GD311" s="519">
        <v>0</v>
      </c>
      <c r="GE311" s="519">
        <v>0</v>
      </c>
      <c r="GF311" s="519">
        <v>0</v>
      </c>
      <c r="GG311" s="519">
        <v>0</v>
      </c>
      <c r="GH311" s="519">
        <v>0</v>
      </c>
      <c r="GI311" s="519">
        <v>0</v>
      </c>
      <c r="GJ311" s="519">
        <v>0</v>
      </c>
      <c r="GK311" s="519">
        <v>0</v>
      </c>
      <c r="GL311" s="519">
        <v>0</v>
      </c>
      <c r="GM311" s="519">
        <v>0</v>
      </c>
      <c r="GN311" s="519">
        <v>0</v>
      </c>
      <c r="GO311" s="519">
        <v>0</v>
      </c>
      <c r="GP311" s="519">
        <v>0</v>
      </c>
      <c r="GQ311" s="519">
        <v>0</v>
      </c>
      <c r="GR311" s="519">
        <v>0</v>
      </c>
      <c r="GS311" s="519">
        <v>0</v>
      </c>
      <c r="GT311" s="519">
        <v>0</v>
      </c>
      <c r="GU311" s="519">
        <v>0</v>
      </c>
      <c r="GV311" s="519">
        <v>0</v>
      </c>
      <c r="GW311" s="519">
        <v>0</v>
      </c>
      <c r="GX311" s="519">
        <v>0</v>
      </c>
      <c r="GY311" s="519">
        <v>0</v>
      </c>
      <c r="GZ311" s="519">
        <v>0</v>
      </c>
      <c r="HA311" s="519">
        <v>0</v>
      </c>
      <c r="HB311" s="519">
        <v>0</v>
      </c>
      <c r="HC311" s="519">
        <v>0</v>
      </c>
      <c r="HD311" s="519">
        <v>0</v>
      </c>
      <c r="HE311" s="519">
        <v>0</v>
      </c>
      <c r="HF311" s="519">
        <v>0</v>
      </c>
      <c r="HG311" s="519">
        <v>0</v>
      </c>
      <c r="HH311" s="519">
        <v>0</v>
      </c>
      <c r="HI311" s="519">
        <v>0</v>
      </c>
      <c r="HJ311" s="519">
        <v>0</v>
      </c>
      <c r="HK311" s="519">
        <v>0</v>
      </c>
      <c r="HL311" s="519">
        <v>0</v>
      </c>
      <c r="HM311" s="519">
        <v>0</v>
      </c>
      <c r="HN311" s="519">
        <v>0</v>
      </c>
      <c r="HO311" s="519">
        <v>0</v>
      </c>
      <c r="HP311" s="519">
        <v>0</v>
      </c>
      <c r="HQ311" s="519">
        <v>0</v>
      </c>
      <c r="HR311" s="519">
        <v>0</v>
      </c>
      <c r="HS311" s="519">
        <v>0</v>
      </c>
      <c r="HT311" s="519">
        <v>0</v>
      </c>
      <c r="HU311" s="519">
        <v>0</v>
      </c>
      <c r="HV311" s="519">
        <v>0</v>
      </c>
      <c r="HW311" s="519">
        <v>0</v>
      </c>
      <c r="HX311" s="519">
        <v>0</v>
      </c>
      <c r="HY311" s="519">
        <v>0</v>
      </c>
      <c r="HZ311" s="519">
        <v>0</v>
      </c>
      <c r="IA311" s="519">
        <v>0</v>
      </c>
      <c r="IB311" s="519">
        <v>0</v>
      </c>
      <c r="IC311" s="519">
        <v>0</v>
      </c>
      <c r="ID311" s="519">
        <v>0</v>
      </c>
      <c r="IE311" s="519">
        <v>0</v>
      </c>
      <c r="IF311" s="519">
        <v>0</v>
      </c>
      <c r="IG311" s="519">
        <v>0</v>
      </c>
      <c r="IH311" s="519">
        <v>0</v>
      </c>
      <c r="II311" s="519">
        <v>0</v>
      </c>
      <c r="IJ311" s="519">
        <v>0</v>
      </c>
      <c r="IK311" s="519">
        <v>0</v>
      </c>
    </row>
    <row r="312" spans="1:245" hidden="1">
      <c r="A312" s="337"/>
      <c r="B312" s="519" t="s">
        <v>1058</v>
      </c>
      <c r="C312" s="519"/>
      <c r="D312" s="519"/>
      <c r="E312" s="519"/>
      <c r="F312" s="519">
        <v>1</v>
      </c>
      <c r="G312" s="519"/>
      <c r="H312" s="519">
        <v>30</v>
      </c>
      <c r="I312" s="519">
        <v>10</v>
      </c>
      <c r="J312" s="519" t="str">
        <f t="shared" si="15"/>
        <v>SDN10013010</v>
      </c>
      <c r="K312" s="519">
        <v>792</v>
      </c>
      <c r="M312" s="337"/>
      <c r="N312" s="519" t="s">
        <v>1062</v>
      </c>
      <c r="O312" s="519" t="s">
        <v>1060</v>
      </c>
      <c r="P312" s="519">
        <v>24</v>
      </c>
      <c r="Q312" s="183" t="str">
        <f t="shared" si="13"/>
        <v>SDN200224</v>
      </c>
      <c r="R312" s="519">
        <v>0</v>
      </c>
      <c r="S312" s="519">
        <v>0</v>
      </c>
      <c r="T312" s="519">
        <v>0</v>
      </c>
      <c r="U312" s="519">
        <v>0</v>
      </c>
      <c r="V312" s="519">
        <v>0</v>
      </c>
      <c r="W312" s="519">
        <v>0</v>
      </c>
      <c r="X312" s="519">
        <v>0</v>
      </c>
      <c r="Y312" s="519">
        <v>0</v>
      </c>
      <c r="Z312" s="519">
        <v>0</v>
      </c>
      <c r="AA312" s="519">
        <v>0</v>
      </c>
      <c r="AB312" s="519">
        <v>0</v>
      </c>
      <c r="AC312" s="519">
        <v>0</v>
      </c>
      <c r="AD312" s="519">
        <v>0</v>
      </c>
      <c r="AE312" s="519">
        <v>0</v>
      </c>
      <c r="AF312" s="519">
        <v>0</v>
      </c>
      <c r="AG312" s="519">
        <v>0</v>
      </c>
      <c r="AH312" s="519">
        <v>0</v>
      </c>
      <c r="AI312" s="519">
        <v>0</v>
      </c>
      <c r="AJ312" s="519">
        <v>0</v>
      </c>
      <c r="AK312" s="519">
        <v>0</v>
      </c>
      <c r="AL312" s="519">
        <v>0</v>
      </c>
      <c r="AM312" s="519">
        <v>0</v>
      </c>
      <c r="AN312" s="519">
        <v>0</v>
      </c>
      <c r="AO312" s="519">
        <v>0</v>
      </c>
      <c r="AP312" s="519">
        <v>0</v>
      </c>
      <c r="AQ312" s="519">
        <v>0</v>
      </c>
      <c r="AR312" s="519">
        <v>0</v>
      </c>
      <c r="AS312" s="519">
        <v>0</v>
      </c>
      <c r="AT312" s="519">
        <v>0</v>
      </c>
      <c r="AU312" s="519">
        <v>0</v>
      </c>
      <c r="AV312" s="519">
        <v>0</v>
      </c>
      <c r="AW312" s="519">
        <v>0</v>
      </c>
      <c r="AX312" s="519">
        <v>0</v>
      </c>
      <c r="AY312" s="519">
        <v>0</v>
      </c>
      <c r="AZ312" s="519">
        <v>10000</v>
      </c>
      <c r="BA312" s="519">
        <v>0</v>
      </c>
      <c r="BB312" s="519">
        <v>0</v>
      </c>
      <c r="BC312" s="519">
        <v>0</v>
      </c>
      <c r="BD312" s="519">
        <v>0</v>
      </c>
      <c r="BE312" s="519">
        <v>0</v>
      </c>
      <c r="BF312" s="519">
        <v>0</v>
      </c>
      <c r="BG312" s="519">
        <v>0</v>
      </c>
      <c r="BH312" s="519">
        <v>0</v>
      </c>
      <c r="BI312" s="519">
        <v>0</v>
      </c>
      <c r="BJ312" s="519">
        <v>0</v>
      </c>
      <c r="BK312" s="519">
        <v>0</v>
      </c>
      <c r="BL312" s="519">
        <v>0</v>
      </c>
      <c r="BM312" s="519">
        <v>0</v>
      </c>
      <c r="BN312" s="519">
        <v>0</v>
      </c>
      <c r="BO312" s="519">
        <v>0</v>
      </c>
      <c r="BP312" s="519">
        <v>0</v>
      </c>
      <c r="BQ312" s="519">
        <v>0</v>
      </c>
      <c r="BR312" s="519">
        <v>0</v>
      </c>
      <c r="BS312" s="519">
        <v>0</v>
      </c>
      <c r="BT312" s="519">
        <v>0</v>
      </c>
      <c r="BU312" s="519">
        <v>0</v>
      </c>
      <c r="BV312" s="519">
        <v>0</v>
      </c>
      <c r="BW312" s="519">
        <v>0</v>
      </c>
      <c r="BX312" s="519">
        <v>0</v>
      </c>
      <c r="BY312" s="519">
        <v>0</v>
      </c>
      <c r="BZ312" s="519">
        <v>0</v>
      </c>
      <c r="CA312" s="519">
        <v>0</v>
      </c>
      <c r="CB312" s="519">
        <v>0</v>
      </c>
      <c r="CC312" s="519">
        <v>0</v>
      </c>
      <c r="CD312" s="519">
        <v>0</v>
      </c>
      <c r="CE312" s="519">
        <v>0</v>
      </c>
      <c r="CF312" s="519">
        <v>0</v>
      </c>
      <c r="CG312" s="519">
        <v>0</v>
      </c>
      <c r="CH312" s="519">
        <v>0</v>
      </c>
      <c r="CI312" s="519">
        <v>0</v>
      </c>
      <c r="CJ312" s="519">
        <v>0</v>
      </c>
      <c r="CK312" s="519">
        <v>0</v>
      </c>
      <c r="CL312" s="519">
        <v>0</v>
      </c>
      <c r="CM312" s="519">
        <v>0</v>
      </c>
      <c r="CN312" s="519">
        <v>0</v>
      </c>
      <c r="CO312" s="519">
        <v>0</v>
      </c>
      <c r="CP312" s="519">
        <v>0</v>
      </c>
      <c r="CQ312" s="519">
        <v>0</v>
      </c>
      <c r="CR312" s="519">
        <v>0</v>
      </c>
      <c r="CS312" s="519">
        <v>0</v>
      </c>
      <c r="CT312" s="519">
        <v>0</v>
      </c>
      <c r="CU312" s="519">
        <v>0</v>
      </c>
      <c r="CV312" s="519">
        <v>0</v>
      </c>
      <c r="CW312" s="519">
        <v>0</v>
      </c>
      <c r="CX312" s="519">
        <v>0</v>
      </c>
      <c r="CY312" s="519">
        <v>0</v>
      </c>
      <c r="CZ312" s="519">
        <v>0</v>
      </c>
      <c r="DA312" s="519">
        <v>0</v>
      </c>
      <c r="DB312" s="519">
        <v>0</v>
      </c>
      <c r="DC312" s="519">
        <v>0</v>
      </c>
      <c r="DD312" s="519">
        <v>0</v>
      </c>
      <c r="DE312" s="519">
        <v>0</v>
      </c>
      <c r="DF312" s="519">
        <v>0</v>
      </c>
      <c r="DG312" s="519">
        <v>0</v>
      </c>
      <c r="DH312" s="519">
        <v>0</v>
      </c>
      <c r="DI312" s="519">
        <v>0</v>
      </c>
      <c r="DJ312" s="519">
        <v>0</v>
      </c>
      <c r="DK312" s="519">
        <v>0</v>
      </c>
      <c r="DL312" s="519">
        <v>0</v>
      </c>
      <c r="DM312" s="519">
        <v>0</v>
      </c>
      <c r="DN312" s="519">
        <v>0</v>
      </c>
      <c r="DO312" s="519">
        <v>0</v>
      </c>
      <c r="DP312" s="519">
        <v>0</v>
      </c>
      <c r="DQ312" s="519">
        <v>0</v>
      </c>
      <c r="DR312" s="519">
        <v>0</v>
      </c>
      <c r="DS312" s="519">
        <v>0</v>
      </c>
      <c r="DT312" s="519">
        <v>0</v>
      </c>
      <c r="DU312" s="519">
        <v>0</v>
      </c>
      <c r="DV312" s="519">
        <v>0</v>
      </c>
      <c r="DW312" s="519">
        <v>0</v>
      </c>
      <c r="DX312" s="519">
        <v>0</v>
      </c>
      <c r="DY312" s="131"/>
      <c r="DZ312" s="337"/>
      <c r="EA312" s="519" t="s">
        <v>1062</v>
      </c>
      <c r="EB312" s="519" t="s">
        <v>1060</v>
      </c>
      <c r="EC312" s="519">
        <v>24</v>
      </c>
      <c r="ED312" s="521" t="str">
        <f t="shared" si="14"/>
        <v>SDN200224</v>
      </c>
      <c r="EE312" s="519">
        <v>10000</v>
      </c>
      <c r="EF312" s="519">
        <v>10000</v>
      </c>
      <c r="EG312" s="519">
        <v>10000</v>
      </c>
      <c r="EH312" s="519">
        <v>10000</v>
      </c>
      <c r="EI312" s="519">
        <v>10000</v>
      </c>
      <c r="EJ312" s="519">
        <v>10000</v>
      </c>
      <c r="EK312" s="519">
        <v>10000</v>
      </c>
      <c r="EL312" s="519">
        <v>10000</v>
      </c>
      <c r="EM312" s="519">
        <v>10000</v>
      </c>
      <c r="EN312" s="519">
        <v>10000</v>
      </c>
      <c r="EO312" s="519">
        <v>10000</v>
      </c>
      <c r="EP312" s="519">
        <v>10000</v>
      </c>
      <c r="EQ312" s="519">
        <v>10000</v>
      </c>
      <c r="ER312" s="519">
        <v>10000</v>
      </c>
      <c r="ES312" s="519">
        <v>10000</v>
      </c>
      <c r="ET312" s="519">
        <v>10000</v>
      </c>
      <c r="EU312" s="519">
        <v>10000</v>
      </c>
      <c r="EV312" s="519">
        <v>10000</v>
      </c>
      <c r="EW312" s="519">
        <v>10000</v>
      </c>
      <c r="EX312" s="519">
        <v>10000</v>
      </c>
      <c r="EY312" s="519">
        <v>10000</v>
      </c>
      <c r="EZ312" s="519">
        <v>10000</v>
      </c>
      <c r="FA312" s="519">
        <v>10000</v>
      </c>
      <c r="FB312" s="519">
        <v>10000</v>
      </c>
      <c r="FC312" s="519">
        <v>10000</v>
      </c>
      <c r="FD312" s="519">
        <v>10000</v>
      </c>
      <c r="FE312" s="519">
        <v>10000</v>
      </c>
      <c r="FF312" s="519">
        <v>10000</v>
      </c>
      <c r="FG312" s="519">
        <v>10000</v>
      </c>
      <c r="FH312" s="519">
        <v>10000</v>
      </c>
      <c r="FI312" s="519">
        <v>10000</v>
      </c>
      <c r="FJ312" s="519">
        <v>10000</v>
      </c>
      <c r="FK312" s="519">
        <v>10000</v>
      </c>
      <c r="FL312" s="519">
        <v>10000</v>
      </c>
      <c r="FM312" s="519">
        <v>10000</v>
      </c>
      <c r="FN312" s="519">
        <v>0</v>
      </c>
      <c r="FO312" s="519">
        <v>0</v>
      </c>
      <c r="FP312" s="519">
        <v>0</v>
      </c>
      <c r="FQ312" s="519">
        <v>0</v>
      </c>
      <c r="FR312" s="519">
        <v>0</v>
      </c>
      <c r="FS312" s="519">
        <v>0</v>
      </c>
      <c r="FT312" s="519">
        <v>0</v>
      </c>
      <c r="FU312" s="519">
        <v>0</v>
      </c>
      <c r="FV312" s="519">
        <v>0</v>
      </c>
      <c r="FW312" s="519">
        <v>0</v>
      </c>
      <c r="FX312" s="519">
        <v>0</v>
      </c>
      <c r="FY312" s="519">
        <v>0</v>
      </c>
      <c r="FZ312" s="519">
        <v>0</v>
      </c>
      <c r="GA312" s="519">
        <v>0</v>
      </c>
      <c r="GB312" s="519">
        <v>0</v>
      </c>
      <c r="GC312" s="519">
        <v>0</v>
      </c>
      <c r="GD312" s="519">
        <v>0</v>
      </c>
      <c r="GE312" s="519">
        <v>0</v>
      </c>
      <c r="GF312" s="519">
        <v>0</v>
      </c>
      <c r="GG312" s="519">
        <v>0</v>
      </c>
      <c r="GH312" s="519">
        <v>0</v>
      </c>
      <c r="GI312" s="519">
        <v>0</v>
      </c>
      <c r="GJ312" s="519">
        <v>0</v>
      </c>
      <c r="GK312" s="519">
        <v>0</v>
      </c>
      <c r="GL312" s="519">
        <v>0</v>
      </c>
      <c r="GM312" s="519">
        <v>0</v>
      </c>
      <c r="GN312" s="519">
        <v>0</v>
      </c>
      <c r="GO312" s="519">
        <v>0</v>
      </c>
      <c r="GP312" s="519">
        <v>0</v>
      </c>
      <c r="GQ312" s="519">
        <v>0</v>
      </c>
      <c r="GR312" s="519">
        <v>0</v>
      </c>
      <c r="GS312" s="519">
        <v>0</v>
      </c>
      <c r="GT312" s="519">
        <v>0</v>
      </c>
      <c r="GU312" s="519">
        <v>0</v>
      </c>
      <c r="GV312" s="519">
        <v>0</v>
      </c>
      <c r="GW312" s="519">
        <v>0</v>
      </c>
      <c r="GX312" s="519">
        <v>0</v>
      </c>
      <c r="GY312" s="519">
        <v>0</v>
      </c>
      <c r="GZ312" s="519">
        <v>0</v>
      </c>
      <c r="HA312" s="519">
        <v>0</v>
      </c>
      <c r="HB312" s="519">
        <v>0</v>
      </c>
      <c r="HC312" s="519">
        <v>0</v>
      </c>
      <c r="HD312" s="519">
        <v>0</v>
      </c>
      <c r="HE312" s="519">
        <v>0</v>
      </c>
      <c r="HF312" s="519">
        <v>0</v>
      </c>
      <c r="HG312" s="519">
        <v>0</v>
      </c>
      <c r="HH312" s="519">
        <v>0</v>
      </c>
      <c r="HI312" s="519">
        <v>0</v>
      </c>
      <c r="HJ312" s="519">
        <v>0</v>
      </c>
      <c r="HK312" s="519">
        <v>0</v>
      </c>
      <c r="HL312" s="519">
        <v>0</v>
      </c>
      <c r="HM312" s="519">
        <v>0</v>
      </c>
      <c r="HN312" s="519">
        <v>0</v>
      </c>
      <c r="HO312" s="519">
        <v>0</v>
      </c>
      <c r="HP312" s="519">
        <v>0</v>
      </c>
      <c r="HQ312" s="519">
        <v>0</v>
      </c>
      <c r="HR312" s="519">
        <v>0</v>
      </c>
      <c r="HS312" s="519">
        <v>0</v>
      </c>
      <c r="HT312" s="519">
        <v>0</v>
      </c>
      <c r="HU312" s="519">
        <v>0</v>
      </c>
      <c r="HV312" s="519">
        <v>0</v>
      </c>
      <c r="HW312" s="519">
        <v>0</v>
      </c>
      <c r="HX312" s="519">
        <v>0</v>
      </c>
      <c r="HY312" s="519">
        <v>0</v>
      </c>
      <c r="HZ312" s="519">
        <v>0</v>
      </c>
      <c r="IA312" s="519">
        <v>0</v>
      </c>
      <c r="IB312" s="519">
        <v>0</v>
      </c>
      <c r="IC312" s="519">
        <v>0</v>
      </c>
      <c r="ID312" s="519">
        <v>0</v>
      </c>
      <c r="IE312" s="519">
        <v>0</v>
      </c>
      <c r="IF312" s="519">
        <v>0</v>
      </c>
      <c r="IG312" s="519">
        <v>0</v>
      </c>
      <c r="IH312" s="519">
        <v>0</v>
      </c>
      <c r="II312" s="519">
        <v>0</v>
      </c>
      <c r="IJ312" s="519">
        <v>0</v>
      </c>
      <c r="IK312" s="519">
        <v>0</v>
      </c>
    </row>
    <row r="313" spans="1:245" hidden="1">
      <c r="A313" s="337"/>
      <c r="B313" s="519" t="s">
        <v>1058</v>
      </c>
      <c r="C313" s="519"/>
      <c r="D313" s="519"/>
      <c r="E313" s="519"/>
      <c r="F313" s="519">
        <v>1</v>
      </c>
      <c r="G313" s="519"/>
      <c r="H313" s="519">
        <v>31</v>
      </c>
      <c r="I313" s="519">
        <v>1</v>
      </c>
      <c r="J313" s="519" t="str">
        <f t="shared" si="15"/>
        <v>SDN10013101</v>
      </c>
      <c r="K313" s="519">
        <v>990</v>
      </c>
      <c r="M313" s="337"/>
      <c r="N313" s="519" t="s">
        <v>1062</v>
      </c>
      <c r="O313" s="519" t="s">
        <v>1060</v>
      </c>
      <c r="P313" s="519">
        <v>25</v>
      </c>
      <c r="Q313" s="183" t="str">
        <f t="shared" si="13"/>
        <v>SDN200225</v>
      </c>
      <c r="R313" s="519">
        <v>0</v>
      </c>
      <c r="S313" s="519">
        <v>0</v>
      </c>
      <c r="T313" s="519">
        <v>0</v>
      </c>
      <c r="U313" s="519">
        <v>0</v>
      </c>
      <c r="V313" s="519">
        <v>0</v>
      </c>
      <c r="W313" s="519">
        <v>0</v>
      </c>
      <c r="X313" s="519">
        <v>0</v>
      </c>
      <c r="Y313" s="519">
        <v>0</v>
      </c>
      <c r="Z313" s="519">
        <v>0</v>
      </c>
      <c r="AA313" s="519">
        <v>0</v>
      </c>
      <c r="AB313" s="519">
        <v>0</v>
      </c>
      <c r="AC313" s="519">
        <v>0</v>
      </c>
      <c r="AD313" s="519">
        <v>0</v>
      </c>
      <c r="AE313" s="519">
        <v>0</v>
      </c>
      <c r="AF313" s="519">
        <v>0</v>
      </c>
      <c r="AG313" s="519">
        <v>0</v>
      </c>
      <c r="AH313" s="519">
        <v>0</v>
      </c>
      <c r="AI313" s="519">
        <v>0</v>
      </c>
      <c r="AJ313" s="519">
        <v>0</v>
      </c>
      <c r="AK313" s="519">
        <v>0</v>
      </c>
      <c r="AL313" s="519">
        <v>0</v>
      </c>
      <c r="AM313" s="519">
        <v>0</v>
      </c>
      <c r="AN313" s="519">
        <v>0</v>
      </c>
      <c r="AO313" s="519">
        <v>0</v>
      </c>
      <c r="AP313" s="519">
        <v>0</v>
      </c>
      <c r="AQ313" s="519">
        <v>0</v>
      </c>
      <c r="AR313" s="519">
        <v>0</v>
      </c>
      <c r="AS313" s="519">
        <v>0</v>
      </c>
      <c r="AT313" s="519">
        <v>0</v>
      </c>
      <c r="AU313" s="519">
        <v>0</v>
      </c>
      <c r="AV313" s="519">
        <v>0</v>
      </c>
      <c r="AW313" s="519">
        <v>0</v>
      </c>
      <c r="AX313" s="519">
        <v>0</v>
      </c>
      <c r="AY313" s="519">
        <v>0</v>
      </c>
      <c r="AZ313" s="519">
        <v>10000</v>
      </c>
      <c r="BA313" s="519">
        <v>0</v>
      </c>
      <c r="BB313" s="519">
        <v>0</v>
      </c>
      <c r="BC313" s="519">
        <v>0</v>
      </c>
      <c r="BD313" s="519">
        <v>0</v>
      </c>
      <c r="BE313" s="519">
        <v>0</v>
      </c>
      <c r="BF313" s="519">
        <v>0</v>
      </c>
      <c r="BG313" s="519">
        <v>0</v>
      </c>
      <c r="BH313" s="519">
        <v>0</v>
      </c>
      <c r="BI313" s="519">
        <v>0</v>
      </c>
      <c r="BJ313" s="519">
        <v>0</v>
      </c>
      <c r="BK313" s="519">
        <v>0</v>
      </c>
      <c r="BL313" s="519">
        <v>0</v>
      </c>
      <c r="BM313" s="519">
        <v>0</v>
      </c>
      <c r="BN313" s="519">
        <v>0</v>
      </c>
      <c r="BO313" s="519">
        <v>0</v>
      </c>
      <c r="BP313" s="519">
        <v>0</v>
      </c>
      <c r="BQ313" s="519">
        <v>0</v>
      </c>
      <c r="BR313" s="519">
        <v>0</v>
      </c>
      <c r="BS313" s="519">
        <v>0</v>
      </c>
      <c r="BT313" s="519">
        <v>0</v>
      </c>
      <c r="BU313" s="519">
        <v>0</v>
      </c>
      <c r="BV313" s="519">
        <v>0</v>
      </c>
      <c r="BW313" s="519">
        <v>0</v>
      </c>
      <c r="BX313" s="519">
        <v>0</v>
      </c>
      <c r="BY313" s="519">
        <v>0</v>
      </c>
      <c r="BZ313" s="519">
        <v>0</v>
      </c>
      <c r="CA313" s="519">
        <v>0</v>
      </c>
      <c r="CB313" s="519">
        <v>0</v>
      </c>
      <c r="CC313" s="519">
        <v>0</v>
      </c>
      <c r="CD313" s="519">
        <v>0</v>
      </c>
      <c r="CE313" s="519">
        <v>0</v>
      </c>
      <c r="CF313" s="519">
        <v>0</v>
      </c>
      <c r="CG313" s="519">
        <v>0</v>
      </c>
      <c r="CH313" s="519">
        <v>0</v>
      </c>
      <c r="CI313" s="519">
        <v>0</v>
      </c>
      <c r="CJ313" s="519">
        <v>0</v>
      </c>
      <c r="CK313" s="519">
        <v>0</v>
      </c>
      <c r="CL313" s="519">
        <v>0</v>
      </c>
      <c r="CM313" s="519">
        <v>0</v>
      </c>
      <c r="CN313" s="519">
        <v>0</v>
      </c>
      <c r="CO313" s="519">
        <v>0</v>
      </c>
      <c r="CP313" s="519">
        <v>0</v>
      </c>
      <c r="CQ313" s="519">
        <v>0</v>
      </c>
      <c r="CR313" s="519">
        <v>0</v>
      </c>
      <c r="CS313" s="519">
        <v>0</v>
      </c>
      <c r="CT313" s="519">
        <v>0</v>
      </c>
      <c r="CU313" s="519">
        <v>0</v>
      </c>
      <c r="CV313" s="519">
        <v>0</v>
      </c>
      <c r="CW313" s="519">
        <v>0</v>
      </c>
      <c r="CX313" s="519">
        <v>0</v>
      </c>
      <c r="CY313" s="519">
        <v>0</v>
      </c>
      <c r="CZ313" s="519">
        <v>0</v>
      </c>
      <c r="DA313" s="519">
        <v>0</v>
      </c>
      <c r="DB313" s="519">
        <v>0</v>
      </c>
      <c r="DC313" s="519">
        <v>0</v>
      </c>
      <c r="DD313" s="519">
        <v>0</v>
      </c>
      <c r="DE313" s="519">
        <v>0</v>
      </c>
      <c r="DF313" s="519">
        <v>0</v>
      </c>
      <c r="DG313" s="519">
        <v>0</v>
      </c>
      <c r="DH313" s="519">
        <v>0</v>
      </c>
      <c r="DI313" s="519">
        <v>0</v>
      </c>
      <c r="DJ313" s="519">
        <v>0</v>
      </c>
      <c r="DK313" s="519">
        <v>0</v>
      </c>
      <c r="DL313" s="519">
        <v>0</v>
      </c>
      <c r="DM313" s="519">
        <v>0</v>
      </c>
      <c r="DN313" s="519">
        <v>0</v>
      </c>
      <c r="DO313" s="519">
        <v>0</v>
      </c>
      <c r="DP313" s="519">
        <v>0</v>
      </c>
      <c r="DQ313" s="519">
        <v>0</v>
      </c>
      <c r="DR313" s="519">
        <v>0</v>
      </c>
      <c r="DS313" s="519">
        <v>0</v>
      </c>
      <c r="DT313" s="519">
        <v>0</v>
      </c>
      <c r="DU313" s="519">
        <v>0</v>
      </c>
      <c r="DV313" s="519">
        <v>0</v>
      </c>
      <c r="DW313" s="519">
        <v>0</v>
      </c>
      <c r="DX313" s="519">
        <v>0</v>
      </c>
      <c r="DY313" s="131"/>
      <c r="DZ313" s="337"/>
      <c r="EA313" s="519" t="s">
        <v>1062</v>
      </c>
      <c r="EB313" s="519" t="s">
        <v>1060</v>
      </c>
      <c r="EC313" s="519">
        <v>25</v>
      </c>
      <c r="ED313" s="521" t="str">
        <f t="shared" si="14"/>
        <v>SDN200225</v>
      </c>
      <c r="EE313" s="519">
        <v>10000</v>
      </c>
      <c r="EF313" s="519">
        <v>10000</v>
      </c>
      <c r="EG313" s="519">
        <v>10000</v>
      </c>
      <c r="EH313" s="519">
        <v>10000</v>
      </c>
      <c r="EI313" s="519">
        <v>10000</v>
      </c>
      <c r="EJ313" s="519">
        <v>10000</v>
      </c>
      <c r="EK313" s="519">
        <v>10000</v>
      </c>
      <c r="EL313" s="519">
        <v>10000</v>
      </c>
      <c r="EM313" s="519">
        <v>10000</v>
      </c>
      <c r="EN313" s="519">
        <v>10000</v>
      </c>
      <c r="EO313" s="519">
        <v>10000</v>
      </c>
      <c r="EP313" s="519">
        <v>10000</v>
      </c>
      <c r="EQ313" s="519">
        <v>10000</v>
      </c>
      <c r="ER313" s="519">
        <v>10000</v>
      </c>
      <c r="ES313" s="519">
        <v>10000</v>
      </c>
      <c r="ET313" s="519">
        <v>10000</v>
      </c>
      <c r="EU313" s="519">
        <v>10000</v>
      </c>
      <c r="EV313" s="519">
        <v>10000</v>
      </c>
      <c r="EW313" s="519">
        <v>10000</v>
      </c>
      <c r="EX313" s="519">
        <v>10000</v>
      </c>
      <c r="EY313" s="519">
        <v>10000</v>
      </c>
      <c r="EZ313" s="519">
        <v>10000</v>
      </c>
      <c r="FA313" s="519">
        <v>10000</v>
      </c>
      <c r="FB313" s="519">
        <v>10000</v>
      </c>
      <c r="FC313" s="519">
        <v>10000</v>
      </c>
      <c r="FD313" s="519">
        <v>10000</v>
      </c>
      <c r="FE313" s="519">
        <v>10000</v>
      </c>
      <c r="FF313" s="519">
        <v>10000</v>
      </c>
      <c r="FG313" s="519">
        <v>10000</v>
      </c>
      <c r="FH313" s="519">
        <v>10000</v>
      </c>
      <c r="FI313" s="519">
        <v>10000</v>
      </c>
      <c r="FJ313" s="519">
        <v>10000</v>
      </c>
      <c r="FK313" s="519">
        <v>10000</v>
      </c>
      <c r="FL313" s="519">
        <v>10000</v>
      </c>
      <c r="FM313" s="519">
        <v>10000</v>
      </c>
      <c r="FN313" s="519">
        <v>0</v>
      </c>
      <c r="FO313" s="519">
        <v>0</v>
      </c>
      <c r="FP313" s="519">
        <v>0</v>
      </c>
      <c r="FQ313" s="519">
        <v>0</v>
      </c>
      <c r="FR313" s="519">
        <v>0</v>
      </c>
      <c r="FS313" s="519">
        <v>0</v>
      </c>
      <c r="FT313" s="519">
        <v>0</v>
      </c>
      <c r="FU313" s="519">
        <v>0</v>
      </c>
      <c r="FV313" s="519">
        <v>0</v>
      </c>
      <c r="FW313" s="519">
        <v>0</v>
      </c>
      <c r="FX313" s="519">
        <v>0</v>
      </c>
      <c r="FY313" s="519">
        <v>0</v>
      </c>
      <c r="FZ313" s="519">
        <v>0</v>
      </c>
      <c r="GA313" s="519">
        <v>0</v>
      </c>
      <c r="GB313" s="519">
        <v>0</v>
      </c>
      <c r="GC313" s="519">
        <v>0</v>
      </c>
      <c r="GD313" s="519">
        <v>0</v>
      </c>
      <c r="GE313" s="519">
        <v>0</v>
      </c>
      <c r="GF313" s="519">
        <v>0</v>
      </c>
      <c r="GG313" s="519">
        <v>0</v>
      </c>
      <c r="GH313" s="519">
        <v>0</v>
      </c>
      <c r="GI313" s="519">
        <v>0</v>
      </c>
      <c r="GJ313" s="519">
        <v>0</v>
      </c>
      <c r="GK313" s="519">
        <v>0</v>
      </c>
      <c r="GL313" s="519">
        <v>0</v>
      </c>
      <c r="GM313" s="519">
        <v>0</v>
      </c>
      <c r="GN313" s="519">
        <v>0</v>
      </c>
      <c r="GO313" s="519">
        <v>0</v>
      </c>
      <c r="GP313" s="519">
        <v>0</v>
      </c>
      <c r="GQ313" s="519">
        <v>0</v>
      </c>
      <c r="GR313" s="519">
        <v>0</v>
      </c>
      <c r="GS313" s="519">
        <v>0</v>
      </c>
      <c r="GT313" s="519">
        <v>0</v>
      </c>
      <c r="GU313" s="519">
        <v>0</v>
      </c>
      <c r="GV313" s="519">
        <v>0</v>
      </c>
      <c r="GW313" s="519">
        <v>0</v>
      </c>
      <c r="GX313" s="519">
        <v>0</v>
      </c>
      <c r="GY313" s="519">
        <v>0</v>
      </c>
      <c r="GZ313" s="519">
        <v>0</v>
      </c>
      <c r="HA313" s="519">
        <v>0</v>
      </c>
      <c r="HB313" s="519">
        <v>0</v>
      </c>
      <c r="HC313" s="519">
        <v>0</v>
      </c>
      <c r="HD313" s="519">
        <v>0</v>
      </c>
      <c r="HE313" s="519">
        <v>0</v>
      </c>
      <c r="HF313" s="519">
        <v>0</v>
      </c>
      <c r="HG313" s="519">
        <v>0</v>
      </c>
      <c r="HH313" s="519">
        <v>0</v>
      </c>
      <c r="HI313" s="519">
        <v>0</v>
      </c>
      <c r="HJ313" s="519">
        <v>0</v>
      </c>
      <c r="HK313" s="519">
        <v>0</v>
      </c>
      <c r="HL313" s="519">
        <v>0</v>
      </c>
      <c r="HM313" s="519">
        <v>0</v>
      </c>
      <c r="HN313" s="519">
        <v>0</v>
      </c>
      <c r="HO313" s="519">
        <v>0</v>
      </c>
      <c r="HP313" s="519">
        <v>0</v>
      </c>
      <c r="HQ313" s="519">
        <v>0</v>
      </c>
      <c r="HR313" s="519">
        <v>0</v>
      </c>
      <c r="HS313" s="519">
        <v>0</v>
      </c>
      <c r="HT313" s="519">
        <v>0</v>
      </c>
      <c r="HU313" s="519">
        <v>0</v>
      </c>
      <c r="HV313" s="519">
        <v>0</v>
      </c>
      <c r="HW313" s="519">
        <v>0</v>
      </c>
      <c r="HX313" s="519">
        <v>0</v>
      </c>
      <c r="HY313" s="519">
        <v>0</v>
      </c>
      <c r="HZ313" s="519">
        <v>0</v>
      </c>
      <c r="IA313" s="519">
        <v>0</v>
      </c>
      <c r="IB313" s="519">
        <v>0</v>
      </c>
      <c r="IC313" s="519">
        <v>0</v>
      </c>
      <c r="ID313" s="519">
        <v>0</v>
      </c>
      <c r="IE313" s="519">
        <v>0</v>
      </c>
      <c r="IF313" s="519">
        <v>0</v>
      </c>
      <c r="IG313" s="519">
        <v>0</v>
      </c>
      <c r="IH313" s="519">
        <v>0</v>
      </c>
      <c r="II313" s="519">
        <v>0</v>
      </c>
      <c r="IJ313" s="519">
        <v>0</v>
      </c>
      <c r="IK313" s="519">
        <v>0</v>
      </c>
    </row>
    <row r="314" spans="1:245" hidden="1">
      <c r="A314" s="337"/>
      <c r="B314" s="519" t="s">
        <v>1058</v>
      </c>
      <c r="C314" s="519"/>
      <c r="D314" s="519"/>
      <c r="E314" s="519"/>
      <c r="F314" s="519">
        <v>1</v>
      </c>
      <c r="G314" s="519"/>
      <c r="H314" s="519">
        <v>31</v>
      </c>
      <c r="I314" s="519">
        <v>2</v>
      </c>
      <c r="J314" s="519" t="str">
        <f t="shared" si="15"/>
        <v>SDN10013102</v>
      </c>
      <c r="K314" s="519">
        <v>990</v>
      </c>
      <c r="M314" s="337"/>
      <c r="N314" s="519" t="s">
        <v>1062</v>
      </c>
      <c r="O314" s="519" t="s">
        <v>1060</v>
      </c>
      <c r="P314" s="519">
        <v>26</v>
      </c>
      <c r="Q314" s="183" t="str">
        <f t="shared" si="13"/>
        <v>SDN200226</v>
      </c>
      <c r="R314" s="519">
        <v>0</v>
      </c>
      <c r="S314" s="519">
        <v>0</v>
      </c>
      <c r="T314" s="519">
        <v>0</v>
      </c>
      <c r="U314" s="519">
        <v>0</v>
      </c>
      <c r="V314" s="519">
        <v>0</v>
      </c>
      <c r="W314" s="519">
        <v>0</v>
      </c>
      <c r="X314" s="519">
        <v>0</v>
      </c>
      <c r="Y314" s="519">
        <v>0</v>
      </c>
      <c r="Z314" s="519">
        <v>0</v>
      </c>
      <c r="AA314" s="519">
        <v>0</v>
      </c>
      <c r="AB314" s="519">
        <v>0</v>
      </c>
      <c r="AC314" s="519">
        <v>0</v>
      </c>
      <c r="AD314" s="519">
        <v>0</v>
      </c>
      <c r="AE314" s="519">
        <v>0</v>
      </c>
      <c r="AF314" s="519">
        <v>0</v>
      </c>
      <c r="AG314" s="519">
        <v>0</v>
      </c>
      <c r="AH314" s="519">
        <v>0</v>
      </c>
      <c r="AI314" s="519">
        <v>0</v>
      </c>
      <c r="AJ314" s="519">
        <v>0</v>
      </c>
      <c r="AK314" s="519">
        <v>0</v>
      </c>
      <c r="AL314" s="519">
        <v>0</v>
      </c>
      <c r="AM314" s="519">
        <v>0</v>
      </c>
      <c r="AN314" s="519">
        <v>0</v>
      </c>
      <c r="AO314" s="519">
        <v>0</v>
      </c>
      <c r="AP314" s="519">
        <v>0</v>
      </c>
      <c r="AQ314" s="519">
        <v>0</v>
      </c>
      <c r="AR314" s="519">
        <v>0</v>
      </c>
      <c r="AS314" s="519">
        <v>0</v>
      </c>
      <c r="AT314" s="519">
        <v>0</v>
      </c>
      <c r="AU314" s="519">
        <v>0</v>
      </c>
      <c r="AV314" s="519">
        <v>0</v>
      </c>
      <c r="AW314" s="519">
        <v>0</v>
      </c>
      <c r="AX314" s="519">
        <v>0</v>
      </c>
      <c r="AY314" s="519">
        <v>0</v>
      </c>
      <c r="AZ314" s="519">
        <v>10000</v>
      </c>
      <c r="BA314" s="519">
        <v>0</v>
      </c>
      <c r="BB314" s="519">
        <v>0</v>
      </c>
      <c r="BC314" s="519">
        <v>0</v>
      </c>
      <c r="BD314" s="519">
        <v>0</v>
      </c>
      <c r="BE314" s="519">
        <v>0</v>
      </c>
      <c r="BF314" s="519">
        <v>0</v>
      </c>
      <c r="BG314" s="519">
        <v>0</v>
      </c>
      <c r="BH314" s="519">
        <v>0</v>
      </c>
      <c r="BI314" s="519">
        <v>0</v>
      </c>
      <c r="BJ314" s="519">
        <v>0</v>
      </c>
      <c r="BK314" s="519">
        <v>0</v>
      </c>
      <c r="BL314" s="519">
        <v>0</v>
      </c>
      <c r="BM314" s="519">
        <v>0</v>
      </c>
      <c r="BN314" s="519">
        <v>0</v>
      </c>
      <c r="BO314" s="519">
        <v>0</v>
      </c>
      <c r="BP314" s="519">
        <v>0</v>
      </c>
      <c r="BQ314" s="519">
        <v>0</v>
      </c>
      <c r="BR314" s="519">
        <v>0</v>
      </c>
      <c r="BS314" s="519">
        <v>0</v>
      </c>
      <c r="BT314" s="519">
        <v>0</v>
      </c>
      <c r="BU314" s="519">
        <v>0</v>
      </c>
      <c r="BV314" s="519">
        <v>0</v>
      </c>
      <c r="BW314" s="519">
        <v>0</v>
      </c>
      <c r="BX314" s="519">
        <v>0</v>
      </c>
      <c r="BY314" s="519">
        <v>0</v>
      </c>
      <c r="BZ314" s="519">
        <v>0</v>
      </c>
      <c r="CA314" s="519">
        <v>0</v>
      </c>
      <c r="CB314" s="519">
        <v>0</v>
      </c>
      <c r="CC314" s="519">
        <v>0</v>
      </c>
      <c r="CD314" s="519">
        <v>0</v>
      </c>
      <c r="CE314" s="519">
        <v>0</v>
      </c>
      <c r="CF314" s="519">
        <v>0</v>
      </c>
      <c r="CG314" s="519">
        <v>0</v>
      </c>
      <c r="CH314" s="519">
        <v>0</v>
      </c>
      <c r="CI314" s="519">
        <v>0</v>
      </c>
      <c r="CJ314" s="519">
        <v>0</v>
      </c>
      <c r="CK314" s="519">
        <v>0</v>
      </c>
      <c r="CL314" s="519">
        <v>0</v>
      </c>
      <c r="CM314" s="519">
        <v>0</v>
      </c>
      <c r="CN314" s="519">
        <v>0</v>
      </c>
      <c r="CO314" s="519">
        <v>0</v>
      </c>
      <c r="CP314" s="519">
        <v>0</v>
      </c>
      <c r="CQ314" s="519">
        <v>0</v>
      </c>
      <c r="CR314" s="519">
        <v>0</v>
      </c>
      <c r="CS314" s="519">
        <v>0</v>
      </c>
      <c r="CT314" s="519">
        <v>0</v>
      </c>
      <c r="CU314" s="519">
        <v>0</v>
      </c>
      <c r="CV314" s="519">
        <v>0</v>
      </c>
      <c r="CW314" s="519">
        <v>0</v>
      </c>
      <c r="CX314" s="519">
        <v>0</v>
      </c>
      <c r="CY314" s="519">
        <v>0</v>
      </c>
      <c r="CZ314" s="519">
        <v>0</v>
      </c>
      <c r="DA314" s="519">
        <v>0</v>
      </c>
      <c r="DB314" s="519">
        <v>0</v>
      </c>
      <c r="DC314" s="519">
        <v>0</v>
      </c>
      <c r="DD314" s="519">
        <v>0</v>
      </c>
      <c r="DE314" s="519">
        <v>0</v>
      </c>
      <c r="DF314" s="519">
        <v>0</v>
      </c>
      <c r="DG314" s="519">
        <v>0</v>
      </c>
      <c r="DH314" s="519">
        <v>0</v>
      </c>
      <c r="DI314" s="519">
        <v>0</v>
      </c>
      <c r="DJ314" s="519">
        <v>0</v>
      </c>
      <c r="DK314" s="519">
        <v>0</v>
      </c>
      <c r="DL314" s="519">
        <v>0</v>
      </c>
      <c r="DM314" s="519">
        <v>0</v>
      </c>
      <c r="DN314" s="519">
        <v>0</v>
      </c>
      <c r="DO314" s="519">
        <v>0</v>
      </c>
      <c r="DP314" s="519">
        <v>0</v>
      </c>
      <c r="DQ314" s="519">
        <v>0</v>
      </c>
      <c r="DR314" s="519">
        <v>0</v>
      </c>
      <c r="DS314" s="519">
        <v>0</v>
      </c>
      <c r="DT314" s="519">
        <v>0</v>
      </c>
      <c r="DU314" s="519">
        <v>0</v>
      </c>
      <c r="DV314" s="519">
        <v>0</v>
      </c>
      <c r="DW314" s="519">
        <v>0</v>
      </c>
      <c r="DX314" s="519">
        <v>0</v>
      </c>
      <c r="DY314" s="131"/>
      <c r="DZ314" s="337"/>
      <c r="EA314" s="519" t="s">
        <v>1062</v>
      </c>
      <c r="EB314" s="519" t="s">
        <v>1060</v>
      </c>
      <c r="EC314" s="519">
        <v>26</v>
      </c>
      <c r="ED314" s="521" t="str">
        <f t="shared" si="14"/>
        <v>SDN200226</v>
      </c>
      <c r="EE314" s="519">
        <v>10000</v>
      </c>
      <c r="EF314" s="519">
        <v>10000</v>
      </c>
      <c r="EG314" s="519">
        <v>10000</v>
      </c>
      <c r="EH314" s="519">
        <v>10000</v>
      </c>
      <c r="EI314" s="519">
        <v>10000</v>
      </c>
      <c r="EJ314" s="519">
        <v>10000</v>
      </c>
      <c r="EK314" s="519">
        <v>10000</v>
      </c>
      <c r="EL314" s="519">
        <v>10000</v>
      </c>
      <c r="EM314" s="519">
        <v>10000</v>
      </c>
      <c r="EN314" s="519">
        <v>10000</v>
      </c>
      <c r="EO314" s="519">
        <v>10000</v>
      </c>
      <c r="EP314" s="519">
        <v>10000</v>
      </c>
      <c r="EQ314" s="519">
        <v>10000</v>
      </c>
      <c r="ER314" s="519">
        <v>10000</v>
      </c>
      <c r="ES314" s="519">
        <v>10000</v>
      </c>
      <c r="ET314" s="519">
        <v>10000</v>
      </c>
      <c r="EU314" s="519">
        <v>10000</v>
      </c>
      <c r="EV314" s="519">
        <v>10000</v>
      </c>
      <c r="EW314" s="519">
        <v>10000</v>
      </c>
      <c r="EX314" s="519">
        <v>10000</v>
      </c>
      <c r="EY314" s="519">
        <v>10000</v>
      </c>
      <c r="EZ314" s="519">
        <v>10000</v>
      </c>
      <c r="FA314" s="519">
        <v>10000</v>
      </c>
      <c r="FB314" s="519">
        <v>10000</v>
      </c>
      <c r="FC314" s="519">
        <v>10000</v>
      </c>
      <c r="FD314" s="519">
        <v>10000</v>
      </c>
      <c r="FE314" s="519">
        <v>10000</v>
      </c>
      <c r="FF314" s="519">
        <v>10000</v>
      </c>
      <c r="FG314" s="519">
        <v>10000</v>
      </c>
      <c r="FH314" s="519">
        <v>10000</v>
      </c>
      <c r="FI314" s="519">
        <v>10000</v>
      </c>
      <c r="FJ314" s="519">
        <v>10000</v>
      </c>
      <c r="FK314" s="519">
        <v>10000</v>
      </c>
      <c r="FL314" s="519">
        <v>10000</v>
      </c>
      <c r="FM314" s="519">
        <v>10000</v>
      </c>
      <c r="FN314" s="519">
        <v>0</v>
      </c>
      <c r="FO314" s="519">
        <v>0</v>
      </c>
      <c r="FP314" s="519">
        <v>0</v>
      </c>
      <c r="FQ314" s="519">
        <v>0</v>
      </c>
      <c r="FR314" s="519">
        <v>0</v>
      </c>
      <c r="FS314" s="519">
        <v>0</v>
      </c>
      <c r="FT314" s="519">
        <v>0</v>
      </c>
      <c r="FU314" s="519">
        <v>0</v>
      </c>
      <c r="FV314" s="519">
        <v>0</v>
      </c>
      <c r="FW314" s="519">
        <v>0</v>
      </c>
      <c r="FX314" s="519">
        <v>0</v>
      </c>
      <c r="FY314" s="519">
        <v>0</v>
      </c>
      <c r="FZ314" s="519">
        <v>0</v>
      </c>
      <c r="GA314" s="519">
        <v>0</v>
      </c>
      <c r="GB314" s="519">
        <v>0</v>
      </c>
      <c r="GC314" s="519">
        <v>0</v>
      </c>
      <c r="GD314" s="519">
        <v>0</v>
      </c>
      <c r="GE314" s="519">
        <v>0</v>
      </c>
      <c r="GF314" s="519">
        <v>0</v>
      </c>
      <c r="GG314" s="519">
        <v>0</v>
      </c>
      <c r="GH314" s="519">
        <v>0</v>
      </c>
      <c r="GI314" s="519">
        <v>0</v>
      </c>
      <c r="GJ314" s="519">
        <v>0</v>
      </c>
      <c r="GK314" s="519">
        <v>0</v>
      </c>
      <c r="GL314" s="519">
        <v>0</v>
      </c>
      <c r="GM314" s="519">
        <v>0</v>
      </c>
      <c r="GN314" s="519">
        <v>0</v>
      </c>
      <c r="GO314" s="519">
        <v>0</v>
      </c>
      <c r="GP314" s="519">
        <v>0</v>
      </c>
      <c r="GQ314" s="519">
        <v>0</v>
      </c>
      <c r="GR314" s="519">
        <v>0</v>
      </c>
      <c r="GS314" s="519">
        <v>0</v>
      </c>
      <c r="GT314" s="519">
        <v>0</v>
      </c>
      <c r="GU314" s="519">
        <v>0</v>
      </c>
      <c r="GV314" s="519">
        <v>0</v>
      </c>
      <c r="GW314" s="519">
        <v>0</v>
      </c>
      <c r="GX314" s="519">
        <v>0</v>
      </c>
      <c r="GY314" s="519">
        <v>0</v>
      </c>
      <c r="GZ314" s="519">
        <v>0</v>
      </c>
      <c r="HA314" s="519">
        <v>0</v>
      </c>
      <c r="HB314" s="519">
        <v>0</v>
      </c>
      <c r="HC314" s="519">
        <v>0</v>
      </c>
      <c r="HD314" s="519">
        <v>0</v>
      </c>
      <c r="HE314" s="519">
        <v>0</v>
      </c>
      <c r="HF314" s="519">
        <v>0</v>
      </c>
      <c r="HG314" s="519">
        <v>0</v>
      </c>
      <c r="HH314" s="519">
        <v>0</v>
      </c>
      <c r="HI314" s="519">
        <v>0</v>
      </c>
      <c r="HJ314" s="519">
        <v>0</v>
      </c>
      <c r="HK314" s="519">
        <v>0</v>
      </c>
      <c r="HL314" s="519">
        <v>0</v>
      </c>
      <c r="HM314" s="519">
        <v>0</v>
      </c>
      <c r="HN314" s="519">
        <v>0</v>
      </c>
      <c r="HO314" s="519">
        <v>0</v>
      </c>
      <c r="HP314" s="519">
        <v>0</v>
      </c>
      <c r="HQ314" s="519">
        <v>0</v>
      </c>
      <c r="HR314" s="519">
        <v>0</v>
      </c>
      <c r="HS314" s="519">
        <v>0</v>
      </c>
      <c r="HT314" s="519">
        <v>0</v>
      </c>
      <c r="HU314" s="519">
        <v>0</v>
      </c>
      <c r="HV314" s="519">
        <v>0</v>
      </c>
      <c r="HW314" s="519">
        <v>0</v>
      </c>
      <c r="HX314" s="519">
        <v>0</v>
      </c>
      <c r="HY314" s="519">
        <v>0</v>
      </c>
      <c r="HZ314" s="519">
        <v>0</v>
      </c>
      <c r="IA314" s="519">
        <v>0</v>
      </c>
      <c r="IB314" s="519">
        <v>0</v>
      </c>
      <c r="IC314" s="519">
        <v>0</v>
      </c>
      <c r="ID314" s="519">
        <v>0</v>
      </c>
      <c r="IE314" s="519">
        <v>0</v>
      </c>
      <c r="IF314" s="519">
        <v>0</v>
      </c>
      <c r="IG314" s="519">
        <v>0</v>
      </c>
      <c r="IH314" s="519">
        <v>0</v>
      </c>
      <c r="II314" s="519">
        <v>0</v>
      </c>
      <c r="IJ314" s="519">
        <v>0</v>
      </c>
      <c r="IK314" s="519">
        <v>0</v>
      </c>
    </row>
    <row r="315" spans="1:245" hidden="1">
      <c r="A315" s="337"/>
      <c r="B315" s="519" t="s">
        <v>1058</v>
      </c>
      <c r="C315" s="519"/>
      <c r="D315" s="519"/>
      <c r="E315" s="519"/>
      <c r="F315" s="519">
        <v>1</v>
      </c>
      <c r="G315" s="519"/>
      <c r="H315" s="519">
        <v>31</v>
      </c>
      <c r="I315" s="519">
        <v>3</v>
      </c>
      <c r="J315" s="519" t="str">
        <f t="shared" si="15"/>
        <v>SDN10013103</v>
      </c>
      <c r="K315" s="519">
        <v>990</v>
      </c>
      <c r="M315" s="337"/>
      <c r="N315" s="519" t="s">
        <v>1062</v>
      </c>
      <c r="O315" s="519" t="s">
        <v>1060</v>
      </c>
      <c r="P315" s="519">
        <v>27</v>
      </c>
      <c r="Q315" s="183" t="str">
        <f t="shared" si="13"/>
        <v>SDN200227</v>
      </c>
      <c r="R315" s="519">
        <v>0</v>
      </c>
      <c r="S315" s="519">
        <v>0</v>
      </c>
      <c r="T315" s="519">
        <v>0</v>
      </c>
      <c r="U315" s="519">
        <v>0</v>
      </c>
      <c r="V315" s="519">
        <v>0</v>
      </c>
      <c r="W315" s="519">
        <v>0</v>
      </c>
      <c r="X315" s="519">
        <v>0</v>
      </c>
      <c r="Y315" s="519">
        <v>0</v>
      </c>
      <c r="Z315" s="519">
        <v>0</v>
      </c>
      <c r="AA315" s="519">
        <v>0</v>
      </c>
      <c r="AB315" s="519">
        <v>0</v>
      </c>
      <c r="AC315" s="519">
        <v>0</v>
      </c>
      <c r="AD315" s="519">
        <v>0</v>
      </c>
      <c r="AE315" s="519">
        <v>0</v>
      </c>
      <c r="AF315" s="519">
        <v>0</v>
      </c>
      <c r="AG315" s="519">
        <v>0</v>
      </c>
      <c r="AH315" s="519">
        <v>0</v>
      </c>
      <c r="AI315" s="519">
        <v>0</v>
      </c>
      <c r="AJ315" s="519">
        <v>0</v>
      </c>
      <c r="AK315" s="519">
        <v>0</v>
      </c>
      <c r="AL315" s="519">
        <v>0</v>
      </c>
      <c r="AM315" s="519">
        <v>0</v>
      </c>
      <c r="AN315" s="519">
        <v>0</v>
      </c>
      <c r="AO315" s="519">
        <v>0</v>
      </c>
      <c r="AP315" s="519">
        <v>0</v>
      </c>
      <c r="AQ315" s="519">
        <v>0</v>
      </c>
      <c r="AR315" s="519">
        <v>0</v>
      </c>
      <c r="AS315" s="519">
        <v>0</v>
      </c>
      <c r="AT315" s="519">
        <v>0</v>
      </c>
      <c r="AU315" s="519">
        <v>0</v>
      </c>
      <c r="AV315" s="519">
        <v>0</v>
      </c>
      <c r="AW315" s="519">
        <v>0</v>
      </c>
      <c r="AX315" s="519">
        <v>0</v>
      </c>
      <c r="AY315" s="519">
        <v>0</v>
      </c>
      <c r="AZ315" s="519">
        <v>10000</v>
      </c>
      <c r="BA315" s="519">
        <v>0</v>
      </c>
      <c r="BB315" s="519">
        <v>0</v>
      </c>
      <c r="BC315" s="519">
        <v>0</v>
      </c>
      <c r="BD315" s="519">
        <v>0</v>
      </c>
      <c r="BE315" s="519">
        <v>0</v>
      </c>
      <c r="BF315" s="519">
        <v>0</v>
      </c>
      <c r="BG315" s="519">
        <v>0</v>
      </c>
      <c r="BH315" s="519">
        <v>0</v>
      </c>
      <c r="BI315" s="519">
        <v>0</v>
      </c>
      <c r="BJ315" s="519">
        <v>0</v>
      </c>
      <c r="BK315" s="519">
        <v>0</v>
      </c>
      <c r="BL315" s="519">
        <v>0</v>
      </c>
      <c r="BM315" s="519">
        <v>0</v>
      </c>
      <c r="BN315" s="519">
        <v>0</v>
      </c>
      <c r="BO315" s="519">
        <v>0</v>
      </c>
      <c r="BP315" s="519">
        <v>0</v>
      </c>
      <c r="BQ315" s="519">
        <v>0</v>
      </c>
      <c r="BR315" s="519">
        <v>0</v>
      </c>
      <c r="BS315" s="519">
        <v>0</v>
      </c>
      <c r="BT315" s="519">
        <v>0</v>
      </c>
      <c r="BU315" s="519">
        <v>0</v>
      </c>
      <c r="BV315" s="519">
        <v>0</v>
      </c>
      <c r="BW315" s="519">
        <v>0</v>
      </c>
      <c r="BX315" s="519">
        <v>0</v>
      </c>
      <c r="BY315" s="519">
        <v>0</v>
      </c>
      <c r="BZ315" s="519">
        <v>0</v>
      </c>
      <c r="CA315" s="519">
        <v>0</v>
      </c>
      <c r="CB315" s="519">
        <v>0</v>
      </c>
      <c r="CC315" s="519">
        <v>0</v>
      </c>
      <c r="CD315" s="519">
        <v>0</v>
      </c>
      <c r="CE315" s="519">
        <v>0</v>
      </c>
      <c r="CF315" s="519">
        <v>0</v>
      </c>
      <c r="CG315" s="519">
        <v>0</v>
      </c>
      <c r="CH315" s="519">
        <v>0</v>
      </c>
      <c r="CI315" s="519">
        <v>0</v>
      </c>
      <c r="CJ315" s="519">
        <v>0</v>
      </c>
      <c r="CK315" s="519">
        <v>0</v>
      </c>
      <c r="CL315" s="519">
        <v>0</v>
      </c>
      <c r="CM315" s="519">
        <v>0</v>
      </c>
      <c r="CN315" s="519">
        <v>0</v>
      </c>
      <c r="CO315" s="519">
        <v>0</v>
      </c>
      <c r="CP315" s="519">
        <v>0</v>
      </c>
      <c r="CQ315" s="519">
        <v>0</v>
      </c>
      <c r="CR315" s="519">
        <v>0</v>
      </c>
      <c r="CS315" s="519">
        <v>0</v>
      </c>
      <c r="CT315" s="519">
        <v>0</v>
      </c>
      <c r="CU315" s="519">
        <v>0</v>
      </c>
      <c r="CV315" s="519">
        <v>0</v>
      </c>
      <c r="CW315" s="519">
        <v>0</v>
      </c>
      <c r="CX315" s="519">
        <v>0</v>
      </c>
      <c r="CY315" s="519">
        <v>0</v>
      </c>
      <c r="CZ315" s="519">
        <v>0</v>
      </c>
      <c r="DA315" s="519">
        <v>0</v>
      </c>
      <c r="DB315" s="519">
        <v>0</v>
      </c>
      <c r="DC315" s="519">
        <v>0</v>
      </c>
      <c r="DD315" s="519">
        <v>0</v>
      </c>
      <c r="DE315" s="519">
        <v>0</v>
      </c>
      <c r="DF315" s="519">
        <v>0</v>
      </c>
      <c r="DG315" s="519">
        <v>0</v>
      </c>
      <c r="DH315" s="519">
        <v>0</v>
      </c>
      <c r="DI315" s="519">
        <v>0</v>
      </c>
      <c r="DJ315" s="519">
        <v>0</v>
      </c>
      <c r="DK315" s="519">
        <v>0</v>
      </c>
      <c r="DL315" s="519">
        <v>0</v>
      </c>
      <c r="DM315" s="519">
        <v>0</v>
      </c>
      <c r="DN315" s="519">
        <v>0</v>
      </c>
      <c r="DO315" s="519">
        <v>0</v>
      </c>
      <c r="DP315" s="519">
        <v>0</v>
      </c>
      <c r="DQ315" s="519">
        <v>0</v>
      </c>
      <c r="DR315" s="519">
        <v>0</v>
      </c>
      <c r="DS315" s="519">
        <v>0</v>
      </c>
      <c r="DT315" s="519">
        <v>0</v>
      </c>
      <c r="DU315" s="519">
        <v>0</v>
      </c>
      <c r="DV315" s="519">
        <v>0</v>
      </c>
      <c r="DW315" s="519">
        <v>0</v>
      </c>
      <c r="DX315" s="519">
        <v>0</v>
      </c>
      <c r="DY315" s="131"/>
      <c r="DZ315" s="337"/>
      <c r="EA315" s="519" t="s">
        <v>1062</v>
      </c>
      <c r="EB315" s="519" t="s">
        <v>1060</v>
      </c>
      <c r="EC315" s="519">
        <v>27</v>
      </c>
      <c r="ED315" s="521" t="str">
        <f t="shared" si="14"/>
        <v>SDN200227</v>
      </c>
      <c r="EE315" s="519">
        <v>10000</v>
      </c>
      <c r="EF315" s="519">
        <v>10000</v>
      </c>
      <c r="EG315" s="519">
        <v>10000</v>
      </c>
      <c r="EH315" s="519">
        <v>10000</v>
      </c>
      <c r="EI315" s="519">
        <v>10000</v>
      </c>
      <c r="EJ315" s="519">
        <v>10000</v>
      </c>
      <c r="EK315" s="519">
        <v>10000</v>
      </c>
      <c r="EL315" s="519">
        <v>10000</v>
      </c>
      <c r="EM315" s="519">
        <v>10000</v>
      </c>
      <c r="EN315" s="519">
        <v>10000</v>
      </c>
      <c r="EO315" s="519">
        <v>10000</v>
      </c>
      <c r="EP315" s="519">
        <v>10000</v>
      </c>
      <c r="EQ315" s="519">
        <v>10000</v>
      </c>
      <c r="ER315" s="519">
        <v>10000</v>
      </c>
      <c r="ES315" s="519">
        <v>10000</v>
      </c>
      <c r="ET315" s="519">
        <v>10000</v>
      </c>
      <c r="EU315" s="519">
        <v>10000</v>
      </c>
      <c r="EV315" s="519">
        <v>10000</v>
      </c>
      <c r="EW315" s="519">
        <v>10000</v>
      </c>
      <c r="EX315" s="519">
        <v>10000</v>
      </c>
      <c r="EY315" s="519">
        <v>10000</v>
      </c>
      <c r="EZ315" s="519">
        <v>10000</v>
      </c>
      <c r="FA315" s="519">
        <v>10000</v>
      </c>
      <c r="FB315" s="519">
        <v>10000</v>
      </c>
      <c r="FC315" s="519">
        <v>10000</v>
      </c>
      <c r="FD315" s="519">
        <v>10000</v>
      </c>
      <c r="FE315" s="519">
        <v>10000</v>
      </c>
      <c r="FF315" s="519">
        <v>10000</v>
      </c>
      <c r="FG315" s="519">
        <v>10000</v>
      </c>
      <c r="FH315" s="519">
        <v>10000</v>
      </c>
      <c r="FI315" s="519">
        <v>10000</v>
      </c>
      <c r="FJ315" s="519">
        <v>10000</v>
      </c>
      <c r="FK315" s="519">
        <v>10000</v>
      </c>
      <c r="FL315" s="519">
        <v>10000</v>
      </c>
      <c r="FM315" s="519">
        <v>10000</v>
      </c>
      <c r="FN315" s="519">
        <v>0</v>
      </c>
      <c r="FO315" s="519">
        <v>0</v>
      </c>
      <c r="FP315" s="519">
        <v>0</v>
      </c>
      <c r="FQ315" s="519">
        <v>0</v>
      </c>
      <c r="FR315" s="519">
        <v>0</v>
      </c>
      <c r="FS315" s="519">
        <v>0</v>
      </c>
      <c r="FT315" s="519">
        <v>0</v>
      </c>
      <c r="FU315" s="519">
        <v>0</v>
      </c>
      <c r="FV315" s="519">
        <v>0</v>
      </c>
      <c r="FW315" s="519">
        <v>0</v>
      </c>
      <c r="FX315" s="519">
        <v>0</v>
      </c>
      <c r="FY315" s="519">
        <v>0</v>
      </c>
      <c r="FZ315" s="519">
        <v>0</v>
      </c>
      <c r="GA315" s="519">
        <v>0</v>
      </c>
      <c r="GB315" s="519">
        <v>0</v>
      </c>
      <c r="GC315" s="519">
        <v>0</v>
      </c>
      <c r="GD315" s="519">
        <v>0</v>
      </c>
      <c r="GE315" s="519">
        <v>0</v>
      </c>
      <c r="GF315" s="519">
        <v>0</v>
      </c>
      <c r="GG315" s="519">
        <v>0</v>
      </c>
      <c r="GH315" s="519">
        <v>0</v>
      </c>
      <c r="GI315" s="519">
        <v>0</v>
      </c>
      <c r="GJ315" s="519">
        <v>0</v>
      </c>
      <c r="GK315" s="519">
        <v>0</v>
      </c>
      <c r="GL315" s="519">
        <v>0</v>
      </c>
      <c r="GM315" s="519">
        <v>0</v>
      </c>
      <c r="GN315" s="519">
        <v>0</v>
      </c>
      <c r="GO315" s="519">
        <v>0</v>
      </c>
      <c r="GP315" s="519">
        <v>0</v>
      </c>
      <c r="GQ315" s="519">
        <v>0</v>
      </c>
      <c r="GR315" s="519">
        <v>0</v>
      </c>
      <c r="GS315" s="519">
        <v>0</v>
      </c>
      <c r="GT315" s="519">
        <v>0</v>
      </c>
      <c r="GU315" s="519">
        <v>0</v>
      </c>
      <c r="GV315" s="519">
        <v>0</v>
      </c>
      <c r="GW315" s="519">
        <v>0</v>
      </c>
      <c r="GX315" s="519">
        <v>0</v>
      </c>
      <c r="GY315" s="519">
        <v>0</v>
      </c>
      <c r="GZ315" s="519">
        <v>0</v>
      </c>
      <c r="HA315" s="519">
        <v>0</v>
      </c>
      <c r="HB315" s="519">
        <v>0</v>
      </c>
      <c r="HC315" s="519">
        <v>0</v>
      </c>
      <c r="HD315" s="519">
        <v>0</v>
      </c>
      <c r="HE315" s="519">
        <v>0</v>
      </c>
      <c r="HF315" s="519">
        <v>0</v>
      </c>
      <c r="HG315" s="519">
        <v>0</v>
      </c>
      <c r="HH315" s="519">
        <v>0</v>
      </c>
      <c r="HI315" s="519">
        <v>0</v>
      </c>
      <c r="HJ315" s="519">
        <v>0</v>
      </c>
      <c r="HK315" s="519">
        <v>0</v>
      </c>
      <c r="HL315" s="519">
        <v>0</v>
      </c>
      <c r="HM315" s="519">
        <v>0</v>
      </c>
      <c r="HN315" s="519">
        <v>0</v>
      </c>
      <c r="HO315" s="519">
        <v>0</v>
      </c>
      <c r="HP315" s="519">
        <v>0</v>
      </c>
      <c r="HQ315" s="519">
        <v>0</v>
      </c>
      <c r="HR315" s="519">
        <v>0</v>
      </c>
      <c r="HS315" s="519">
        <v>0</v>
      </c>
      <c r="HT315" s="519">
        <v>0</v>
      </c>
      <c r="HU315" s="519">
        <v>0</v>
      </c>
      <c r="HV315" s="519">
        <v>0</v>
      </c>
      <c r="HW315" s="519">
        <v>0</v>
      </c>
      <c r="HX315" s="519">
        <v>0</v>
      </c>
      <c r="HY315" s="519">
        <v>0</v>
      </c>
      <c r="HZ315" s="519">
        <v>0</v>
      </c>
      <c r="IA315" s="519">
        <v>0</v>
      </c>
      <c r="IB315" s="519">
        <v>0</v>
      </c>
      <c r="IC315" s="519">
        <v>0</v>
      </c>
      <c r="ID315" s="519">
        <v>0</v>
      </c>
      <c r="IE315" s="519">
        <v>0</v>
      </c>
      <c r="IF315" s="519">
        <v>0</v>
      </c>
      <c r="IG315" s="519">
        <v>0</v>
      </c>
      <c r="IH315" s="519">
        <v>0</v>
      </c>
      <c r="II315" s="519">
        <v>0</v>
      </c>
      <c r="IJ315" s="519">
        <v>0</v>
      </c>
      <c r="IK315" s="519">
        <v>0</v>
      </c>
    </row>
    <row r="316" spans="1:245" hidden="1">
      <c r="A316" s="337"/>
      <c r="B316" s="519" t="s">
        <v>1058</v>
      </c>
      <c r="C316" s="519"/>
      <c r="D316" s="519"/>
      <c r="E316" s="519"/>
      <c r="F316" s="519">
        <v>1</v>
      </c>
      <c r="G316" s="519"/>
      <c r="H316" s="519">
        <v>31</v>
      </c>
      <c r="I316" s="519">
        <v>4</v>
      </c>
      <c r="J316" s="519" t="str">
        <f t="shared" si="15"/>
        <v>SDN10013104</v>
      </c>
      <c r="K316" s="519">
        <v>990</v>
      </c>
      <c r="M316" s="337"/>
      <c r="N316" s="519" t="s">
        <v>1062</v>
      </c>
      <c r="O316" s="519" t="s">
        <v>1060</v>
      </c>
      <c r="P316" s="519">
        <v>28</v>
      </c>
      <c r="Q316" s="183" t="str">
        <f t="shared" si="13"/>
        <v>SDN200228</v>
      </c>
      <c r="R316" s="519">
        <v>0</v>
      </c>
      <c r="S316" s="519">
        <v>0</v>
      </c>
      <c r="T316" s="519">
        <v>0</v>
      </c>
      <c r="U316" s="519">
        <v>0</v>
      </c>
      <c r="V316" s="519">
        <v>0</v>
      </c>
      <c r="W316" s="519">
        <v>0</v>
      </c>
      <c r="X316" s="519">
        <v>0</v>
      </c>
      <c r="Y316" s="519">
        <v>0</v>
      </c>
      <c r="Z316" s="519">
        <v>0</v>
      </c>
      <c r="AA316" s="519">
        <v>0</v>
      </c>
      <c r="AB316" s="519">
        <v>0</v>
      </c>
      <c r="AC316" s="519">
        <v>0</v>
      </c>
      <c r="AD316" s="519">
        <v>0</v>
      </c>
      <c r="AE316" s="519">
        <v>0</v>
      </c>
      <c r="AF316" s="519">
        <v>0</v>
      </c>
      <c r="AG316" s="519">
        <v>0</v>
      </c>
      <c r="AH316" s="519">
        <v>0</v>
      </c>
      <c r="AI316" s="519">
        <v>0</v>
      </c>
      <c r="AJ316" s="519">
        <v>0</v>
      </c>
      <c r="AK316" s="519">
        <v>0</v>
      </c>
      <c r="AL316" s="519">
        <v>0</v>
      </c>
      <c r="AM316" s="519">
        <v>0</v>
      </c>
      <c r="AN316" s="519">
        <v>0</v>
      </c>
      <c r="AO316" s="519">
        <v>0</v>
      </c>
      <c r="AP316" s="519">
        <v>0</v>
      </c>
      <c r="AQ316" s="519">
        <v>0</v>
      </c>
      <c r="AR316" s="519">
        <v>0</v>
      </c>
      <c r="AS316" s="519">
        <v>0</v>
      </c>
      <c r="AT316" s="519">
        <v>0</v>
      </c>
      <c r="AU316" s="519">
        <v>0</v>
      </c>
      <c r="AV316" s="519">
        <v>0</v>
      </c>
      <c r="AW316" s="519">
        <v>0</v>
      </c>
      <c r="AX316" s="519">
        <v>0</v>
      </c>
      <c r="AY316" s="519">
        <v>0</v>
      </c>
      <c r="AZ316" s="519">
        <v>10000</v>
      </c>
      <c r="BA316" s="519">
        <v>0</v>
      </c>
      <c r="BB316" s="519">
        <v>0</v>
      </c>
      <c r="BC316" s="519">
        <v>0</v>
      </c>
      <c r="BD316" s="519">
        <v>0</v>
      </c>
      <c r="BE316" s="519">
        <v>0</v>
      </c>
      <c r="BF316" s="519">
        <v>0</v>
      </c>
      <c r="BG316" s="519">
        <v>0</v>
      </c>
      <c r="BH316" s="519">
        <v>0</v>
      </c>
      <c r="BI316" s="519">
        <v>0</v>
      </c>
      <c r="BJ316" s="519">
        <v>0</v>
      </c>
      <c r="BK316" s="519">
        <v>0</v>
      </c>
      <c r="BL316" s="519">
        <v>0</v>
      </c>
      <c r="BM316" s="519">
        <v>0</v>
      </c>
      <c r="BN316" s="519">
        <v>0</v>
      </c>
      <c r="BO316" s="519">
        <v>0</v>
      </c>
      <c r="BP316" s="519">
        <v>0</v>
      </c>
      <c r="BQ316" s="519">
        <v>0</v>
      </c>
      <c r="BR316" s="519">
        <v>0</v>
      </c>
      <c r="BS316" s="519">
        <v>0</v>
      </c>
      <c r="BT316" s="519">
        <v>0</v>
      </c>
      <c r="BU316" s="519">
        <v>0</v>
      </c>
      <c r="BV316" s="519">
        <v>0</v>
      </c>
      <c r="BW316" s="519">
        <v>0</v>
      </c>
      <c r="BX316" s="519">
        <v>0</v>
      </c>
      <c r="BY316" s="519">
        <v>0</v>
      </c>
      <c r="BZ316" s="519">
        <v>0</v>
      </c>
      <c r="CA316" s="519">
        <v>0</v>
      </c>
      <c r="CB316" s="519">
        <v>0</v>
      </c>
      <c r="CC316" s="519">
        <v>0</v>
      </c>
      <c r="CD316" s="519">
        <v>0</v>
      </c>
      <c r="CE316" s="519">
        <v>0</v>
      </c>
      <c r="CF316" s="519">
        <v>0</v>
      </c>
      <c r="CG316" s="519">
        <v>0</v>
      </c>
      <c r="CH316" s="519">
        <v>0</v>
      </c>
      <c r="CI316" s="519">
        <v>0</v>
      </c>
      <c r="CJ316" s="519">
        <v>0</v>
      </c>
      <c r="CK316" s="519">
        <v>0</v>
      </c>
      <c r="CL316" s="519">
        <v>0</v>
      </c>
      <c r="CM316" s="519">
        <v>0</v>
      </c>
      <c r="CN316" s="519">
        <v>0</v>
      </c>
      <c r="CO316" s="519">
        <v>0</v>
      </c>
      <c r="CP316" s="519">
        <v>0</v>
      </c>
      <c r="CQ316" s="519">
        <v>0</v>
      </c>
      <c r="CR316" s="519">
        <v>0</v>
      </c>
      <c r="CS316" s="519">
        <v>0</v>
      </c>
      <c r="CT316" s="519">
        <v>0</v>
      </c>
      <c r="CU316" s="519">
        <v>0</v>
      </c>
      <c r="CV316" s="519">
        <v>0</v>
      </c>
      <c r="CW316" s="519">
        <v>0</v>
      </c>
      <c r="CX316" s="519">
        <v>0</v>
      </c>
      <c r="CY316" s="519">
        <v>0</v>
      </c>
      <c r="CZ316" s="519">
        <v>0</v>
      </c>
      <c r="DA316" s="519">
        <v>0</v>
      </c>
      <c r="DB316" s="519">
        <v>0</v>
      </c>
      <c r="DC316" s="519">
        <v>0</v>
      </c>
      <c r="DD316" s="519">
        <v>0</v>
      </c>
      <c r="DE316" s="519">
        <v>0</v>
      </c>
      <c r="DF316" s="519">
        <v>0</v>
      </c>
      <c r="DG316" s="519">
        <v>0</v>
      </c>
      <c r="DH316" s="519">
        <v>0</v>
      </c>
      <c r="DI316" s="519">
        <v>0</v>
      </c>
      <c r="DJ316" s="519">
        <v>0</v>
      </c>
      <c r="DK316" s="519">
        <v>0</v>
      </c>
      <c r="DL316" s="519">
        <v>0</v>
      </c>
      <c r="DM316" s="519">
        <v>0</v>
      </c>
      <c r="DN316" s="519">
        <v>0</v>
      </c>
      <c r="DO316" s="519">
        <v>0</v>
      </c>
      <c r="DP316" s="519">
        <v>0</v>
      </c>
      <c r="DQ316" s="519">
        <v>0</v>
      </c>
      <c r="DR316" s="519">
        <v>0</v>
      </c>
      <c r="DS316" s="519">
        <v>0</v>
      </c>
      <c r="DT316" s="519">
        <v>0</v>
      </c>
      <c r="DU316" s="519">
        <v>0</v>
      </c>
      <c r="DV316" s="519">
        <v>0</v>
      </c>
      <c r="DW316" s="519">
        <v>0</v>
      </c>
      <c r="DX316" s="519">
        <v>0</v>
      </c>
      <c r="DY316" s="131"/>
      <c r="DZ316" s="337"/>
      <c r="EA316" s="519" t="s">
        <v>1062</v>
      </c>
      <c r="EB316" s="519" t="s">
        <v>1060</v>
      </c>
      <c r="EC316" s="519">
        <v>28</v>
      </c>
      <c r="ED316" s="521" t="str">
        <f t="shared" si="14"/>
        <v>SDN200228</v>
      </c>
      <c r="EE316" s="519">
        <v>10000</v>
      </c>
      <c r="EF316" s="519">
        <v>10000</v>
      </c>
      <c r="EG316" s="519">
        <v>10000</v>
      </c>
      <c r="EH316" s="519">
        <v>10000</v>
      </c>
      <c r="EI316" s="519">
        <v>10000</v>
      </c>
      <c r="EJ316" s="519">
        <v>10000</v>
      </c>
      <c r="EK316" s="519">
        <v>10000</v>
      </c>
      <c r="EL316" s="519">
        <v>10000</v>
      </c>
      <c r="EM316" s="519">
        <v>10000</v>
      </c>
      <c r="EN316" s="519">
        <v>10000</v>
      </c>
      <c r="EO316" s="519">
        <v>10000</v>
      </c>
      <c r="EP316" s="519">
        <v>10000</v>
      </c>
      <c r="EQ316" s="519">
        <v>10000</v>
      </c>
      <c r="ER316" s="519">
        <v>10000</v>
      </c>
      <c r="ES316" s="519">
        <v>10000</v>
      </c>
      <c r="ET316" s="519">
        <v>10000</v>
      </c>
      <c r="EU316" s="519">
        <v>10000</v>
      </c>
      <c r="EV316" s="519">
        <v>10000</v>
      </c>
      <c r="EW316" s="519">
        <v>10000</v>
      </c>
      <c r="EX316" s="519">
        <v>10000</v>
      </c>
      <c r="EY316" s="519">
        <v>10000</v>
      </c>
      <c r="EZ316" s="519">
        <v>10000</v>
      </c>
      <c r="FA316" s="519">
        <v>10000</v>
      </c>
      <c r="FB316" s="519">
        <v>10000</v>
      </c>
      <c r="FC316" s="519">
        <v>10000</v>
      </c>
      <c r="FD316" s="519">
        <v>10000</v>
      </c>
      <c r="FE316" s="519">
        <v>10000</v>
      </c>
      <c r="FF316" s="519">
        <v>10000</v>
      </c>
      <c r="FG316" s="519">
        <v>10000</v>
      </c>
      <c r="FH316" s="519">
        <v>10000</v>
      </c>
      <c r="FI316" s="519">
        <v>10000</v>
      </c>
      <c r="FJ316" s="519">
        <v>10000</v>
      </c>
      <c r="FK316" s="519">
        <v>10000</v>
      </c>
      <c r="FL316" s="519">
        <v>10000</v>
      </c>
      <c r="FM316" s="519">
        <v>10000</v>
      </c>
      <c r="FN316" s="519">
        <v>0</v>
      </c>
      <c r="FO316" s="519">
        <v>0</v>
      </c>
      <c r="FP316" s="519">
        <v>0</v>
      </c>
      <c r="FQ316" s="519">
        <v>0</v>
      </c>
      <c r="FR316" s="519">
        <v>0</v>
      </c>
      <c r="FS316" s="519">
        <v>0</v>
      </c>
      <c r="FT316" s="519">
        <v>0</v>
      </c>
      <c r="FU316" s="519">
        <v>0</v>
      </c>
      <c r="FV316" s="519">
        <v>0</v>
      </c>
      <c r="FW316" s="519">
        <v>0</v>
      </c>
      <c r="FX316" s="519">
        <v>0</v>
      </c>
      <c r="FY316" s="519">
        <v>0</v>
      </c>
      <c r="FZ316" s="519">
        <v>0</v>
      </c>
      <c r="GA316" s="519">
        <v>0</v>
      </c>
      <c r="GB316" s="519">
        <v>0</v>
      </c>
      <c r="GC316" s="519">
        <v>0</v>
      </c>
      <c r="GD316" s="519">
        <v>0</v>
      </c>
      <c r="GE316" s="519">
        <v>0</v>
      </c>
      <c r="GF316" s="519">
        <v>0</v>
      </c>
      <c r="GG316" s="519">
        <v>0</v>
      </c>
      <c r="GH316" s="519">
        <v>0</v>
      </c>
      <c r="GI316" s="519">
        <v>0</v>
      </c>
      <c r="GJ316" s="519">
        <v>0</v>
      </c>
      <c r="GK316" s="519">
        <v>0</v>
      </c>
      <c r="GL316" s="519">
        <v>0</v>
      </c>
      <c r="GM316" s="519">
        <v>0</v>
      </c>
      <c r="GN316" s="519">
        <v>0</v>
      </c>
      <c r="GO316" s="519">
        <v>0</v>
      </c>
      <c r="GP316" s="519">
        <v>0</v>
      </c>
      <c r="GQ316" s="519">
        <v>0</v>
      </c>
      <c r="GR316" s="519">
        <v>0</v>
      </c>
      <c r="GS316" s="519">
        <v>0</v>
      </c>
      <c r="GT316" s="519">
        <v>0</v>
      </c>
      <c r="GU316" s="519">
        <v>0</v>
      </c>
      <c r="GV316" s="519">
        <v>0</v>
      </c>
      <c r="GW316" s="519">
        <v>0</v>
      </c>
      <c r="GX316" s="519">
        <v>0</v>
      </c>
      <c r="GY316" s="519">
        <v>0</v>
      </c>
      <c r="GZ316" s="519">
        <v>0</v>
      </c>
      <c r="HA316" s="519">
        <v>0</v>
      </c>
      <c r="HB316" s="519">
        <v>0</v>
      </c>
      <c r="HC316" s="519">
        <v>0</v>
      </c>
      <c r="HD316" s="519">
        <v>0</v>
      </c>
      <c r="HE316" s="519">
        <v>0</v>
      </c>
      <c r="HF316" s="519">
        <v>0</v>
      </c>
      <c r="HG316" s="519">
        <v>0</v>
      </c>
      <c r="HH316" s="519">
        <v>0</v>
      </c>
      <c r="HI316" s="519">
        <v>0</v>
      </c>
      <c r="HJ316" s="519">
        <v>0</v>
      </c>
      <c r="HK316" s="519">
        <v>0</v>
      </c>
      <c r="HL316" s="519">
        <v>0</v>
      </c>
      <c r="HM316" s="519">
        <v>0</v>
      </c>
      <c r="HN316" s="519">
        <v>0</v>
      </c>
      <c r="HO316" s="519">
        <v>0</v>
      </c>
      <c r="HP316" s="519">
        <v>0</v>
      </c>
      <c r="HQ316" s="519">
        <v>0</v>
      </c>
      <c r="HR316" s="519">
        <v>0</v>
      </c>
      <c r="HS316" s="519">
        <v>0</v>
      </c>
      <c r="HT316" s="519">
        <v>0</v>
      </c>
      <c r="HU316" s="519">
        <v>0</v>
      </c>
      <c r="HV316" s="519">
        <v>0</v>
      </c>
      <c r="HW316" s="519">
        <v>0</v>
      </c>
      <c r="HX316" s="519">
        <v>0</v>
      </c>
      <c r="HY316" s="519">
        <v>0</v>
      </c>
      <c r="HZ316" s="519">
        <v>0</v>
      </c>
      <c r="IA316" s="519">
        <v>0</v>
      </c>
      <c r="IB316" s="519">
        <v>0</v>
      </c>
      <c r="IC316" s="519">
        <v>0</v>
      </c>
      <c r="ID316" s="519">
        <v>0</v>
      </c>
      <c r="IE316" s="519">
        <v>0</v>
      </c>
      <c r="IF316" s="519">
        <v>0</v>
      </c>
      <c r="IG316" s="519">
        <v>0</v>
      </c>
      <c r="IH316" s="519">
        <v>0</v>
      </c>
      <c r="II316" s="519">
        <v>0</v>
      </c>
      <c r="IJ316" s="519">
        <v>0</v>
      </c>
      <c r="IK316" s="519">
        <v>0</v>
      </c>
    </row>
    <row r="317" spans="1:245" hidden="1">
      <c r="A317" s="337"/>
      <c r="B317" s="519" t="s">
        <v>1058</v>
      </c>
      <c r="C317" s="519"/>
      <c r="D317" s="519"/>
      <c r="E317" s="519"/>
      <c r="F317" s="519">
        <v>1</v>
      </c>
      <c r="G317" s="519"/>
      <c r="H317" s="519">
        <v>31</v>
      </c>
      <c r="I317" s="519">
        <v>5</v>
      </c>
      <c r="J317" s="519" t="str">
        <f t="shared" si="15"/>
        <v>SDN10013105</v>
      </c>
      <c r="K317" s="519">
        <v>990</v>
      </c>
      <c r="M317" s="337"/>
      <c r="N317" s="519" t="s">
        <v>1062</v>
      </c>
      <c r="O317" s="519" t="s">
        <v>1060</v>
      </c>
      <c r="P317" s="519">
        <v>29</v>
      </c>
      <c r="Q317" s="183" t="str">
        <f t="shared" si="13"/>
        <v>SDN200229</v>
      </c>
      <c r="R317" s="519">
        <v>0</v>
      </c>
      <c r="S317" s="519">
        <v>0</v>
      </c>
      <c r="T317" s="519">
        <v>0</v>
      </c>
      <c r="U317" s="519">
        <v>0</v>
      </c>
      <c r="V317" s="519">
        <v>0</v>
      </c>
      <c r="W317" s="519">
        <v>0</v>
      </c>
      <c r="X317" s="519">
        <v>0</v>
      </c>
      <c r="Y317" s="519">
        <v>0</v>
      </c>
      <c r="Z317" s="519">
        <v>0</v>
      </c>
      <c r="AA317" s="519">
        <v>0</v>
      </c>
      <c r="AB317" s="519">
        <v>0</v>
      </c>
      <c r="AC317" s="519">
        <v>0</v>
      </c>
      <c r="AD317" s="519">
        <v>0</v>
      </c>
      <c r="AE317" s="519">
        <v>0</v>
      </c>
      <c r="AF317" s="519">
        <v>0</v>
      </c>
      <c r="AG317" s="519">
        <v>0</v>
      </c>
      <c r="AH317" s="519">
        <v>0</v>
      </c>
      <c r="AI317" s="519">
        <v>0</v>
      </c>
      <c r="AJ317" s="519">
        <v>0</v>
      </c>
      <c r="AK317" s="519">
        <v>0</v>
      </c>
      <c r="AL317" s="519">
        <v>0</v>
      </c>
      <c r="AM317" s="519">
        <v>0</v>
      </c>
      <c r="AN317" s="519">
        <v>0</v>
      </c>
      <c r="AO317" s="519">
        <v>0</v>
      </c>
      <c r="AP317" s="519">
        <v>0</v>
      </c>
      <c r="AQ317" s="519">
        <v>0</v>
      </c>
      <c r="AR317" s="519">
        <v>0</v>
      </c>
      <c r="AS317" s="519">
        <v>0</v>
      </c>
      <c r="AT317" s="519">
        <v>0</v>
      </c>
      <c r="AU317" s="519">
        <v>0</v>
      </c>
      <c r="AV317" s="519">
        <v>0</v>
      </c>
      <c r="AW317" s="519">
        <v>0</v>
      </c>
      <c r="AX317" s="519">
        <v>0</v>
      </c>
      <c r="AY317" s="519">
        <v>0</v>
      </c>
      <c r="AZ317" s="519">
        <v>10000</v>
      </c>
      <c r="BA317" s="519">
        <v>0</v>
      </c>
      <c r="BB317" s="519">
        <v>0</v>
      </c>
      <c r="BC317" s="519">
        <v>0</v>
      </c>
      <c r="BD317" s="519">
        <v>0</v>
      </c>
      <c r="BE317" s="519">
        <v>0</v>
      </c>
      <c r="BF317" s="519">
        <v>0</v>
      </c>
      <c r="BG317" s="519">
        <v>0</v>
      </c>
      <c r="BH317" s="519">
        <v>0</v>
      </c>
      <c r="BI317" s="519">
        <v>0</v>
      </c>
      <c r="BJ317" s="519">
        <v>0</v>
      </c>
      <c r="BK317" s="519">
        <v>0</v>
      </c>
      <c r="BL317" s="519">
        <v>0</v>
      </c>
      <c r="BM317" s="519">
        <v>0</v>
      </c>
      <c r="BN317" s="519">
        <v>0</v>
      </c>
      <c r="BO317" s="519">
        <v>0</v>
      </c>
      <c r="BP317" s="519">
        <v>0</v>
      </c>
      <c r="BQ317" s="519">
        <v>0</v>
      </c>
      <c r="BR317" s="519">
        <v>0</v>
      </c>
      <c r="BS317" s="519">
        <v>0</v>
      </c>
      <c r="BT317" s="519">
        <v>0</v>
      </c>
      <c r="BU317" s="519">
        <v>0</v>
      </c>
      <c r="BV317" s="519">
        <v>0</v>
      </c>
      <c r="BW317" s="519">
        <v>0</v>
      </c>
      <c r="BX317" s="519">
        <v>0</v>
      </c>
      <c r="BY317" s="519">
        <v>0</v>
      </c>
      <c r="BZ317" s="519">
        <v>0</v>
      </c>
      <c r="CA317" s="519">
        <v>0</v>
      </c>
      <c r="CB317" s="519">
        <v>0</v>
      </c>
      <c r="CC317" s="519">
        <v>0</v>
      </c>
      <c r="CD317" s="519">
        <v>0</v>
      </c>
      <c r="CE317" s="519">
        <v>0</v>
      </c>
      <c r="CF317" s="519">
        <v>0</v>
      </c>
      <c r="CG317" s="519">
        <v>0</v>
      </c>
      <c r="CH317" s="519">
        <v>0</v>
      </c>
      <c r="CI317" s="519">
        <v>0</v>
      </c>
      <c r="CJ317" s="519">
        <v>0</v>
      </c>
      <c r="CK317" s="519">
        <v>0</v>
      </c>
      <c r="CL317" s="519">
        <v>0</v>
      </c>
      <c r="CM317" s="519">
        <v>0</v>
      </c>
      <c r="CN317" s="519">
        <v>0</v>
      </c>
      <c r="CO317" s="519">
        <v>0</v>
      </c>
      <c r="CP317" s="519">
        <v>0</v>
      </c>
      <c r="CQ317" s="519">
        <v>0</v>
      </c>
      <c r="CR317" s="519">
        <v>0</v>
      </c>
      <c r="CS317" s="519">
        <v>0</v>
      </c>
      <c r="CT317" s="519">
        <v>0</v>
      </c>
      <c r="CU317" s="519">
        <v>0</v>
      </c>
      <c r="CV317" s="519">
        <v>0</v>
      </c>
      <c r="CW317" s="519">
        <v>0</v>
      </c>
      <c r="CX317" s="519">
        <v>0</v>
      </c>
      <c r="CY317" s="519">
        <v>0</v>
      </c>
      <c r="CZ317" s="519">
        <v>0</v>
      </c>
      <c r="DA317" s="519">
        <v>0</v>
      </c>
      <c r="DB317" s="519">
        <v>0</v>
      </c>
      <c r="DC317" s="519">
        <v>0</v>
      </c>
      <c r="DD317" s="519">
        <v>0</v>
      </c>
      <c r="DE317" s="519">
        <v>0</v>
      </c>
      <c r="DF317" s="519">
        <v>0</v>
      </c>
      <c r="DG317" s="519">
        <v>0</v>
      </c>
      <c r="DH317" s="519">
        <v>0</v>
      </c>
      <c r="DI317" s="519">
        <v>0</v>
      </c>
      <c r="DJ317" s="519">
        <v>0</v>
      </c>
      <c r="DK317" s="519">
        <v>0</v>
      </c>
      <c r="DL317" s="519">
        <v>0</v>
      </c>
      <c r="DM317" s="519">
        <v>0</v>
      </c>
      <c r="DN317" s="519">
        <v>0</v>
      </c>
      <c r="DO317" s="519">
        <v>0</v>
      </c>
      <c r="DP317" s="519">
        <v>0</v>
      </c>
      <c r="DQ317" s="519">
        <v>0</v>
      </c>
      <c r="DR317" s="519">
        <v>0</v>
      </c>
      <c r="DS317" s="519">
        <v>0</v>
      </c>
      <c r="DT317" s="519">
        <v>0</v>
      </c>
      <c r="DU317" s="519">
        <v>0</v>
      </c>
      <c r="DV317" s="519">
        <v>0</v>
      </c>
      <c r="DW317" s="519">
        <v>0</v>
      </c>
      <c r="DX317" s="519">
        <v>0</v>
      </c>
      <c r="DY317" s="131"/>
      <c r="DZ317" s="337"/>
      <c r="EA317" s="519" t="s">
        <v>1062</v>
      </c>
      <c r="EB317" s="519" t="s">
        <v>1060</v>
      </c>
      <c r="EC317" s="519">
        <v>29</v>
      </c>
      <c r="ED317" s="521" t="str">
        <f t="shared" si="14"/>
        <v>SDN200229</v>
      </c>
      <c r="EE317" s="519">
        <v>10000</v>
      </c>
      <c r="EF317" s="519">
        <v>10000</v>
      </c>
      <c r="EG317" s="519">
        <v>10000</v>
      </c>
      <c r="EH317" s="519">
        <v>10000</v>
      </c>
      <c r="EI317" s="519">
        <v>10000</v>
      </c>
      <c r="EJ317" s="519">
        <v>10000</v>
      </c>
      <c r="EK317" s="519">
        <v>10000</v>
      </c>
      <c r="EL317" s="519">
        <v>10000</v>
      </c>
      <c r="EM317" s="519">
        <v>10000</v>
      </c>
      <c r="EN317" s="519">
        <v>10000</v>
      </c>
      <c r="EO317" s="519">
        <v>10000</v>
      </c>
      <c r="EP317" s="519">
        <v>10000</v>
      </c>
      <c r="EQ317" s="519">
        <v>10000</v>
      </c>
      <c r="ER317" s="519">
        <v>10000</v>
      </c>
      <c r="ES317" s="519">
        <v>10000</v>
      </c>
      <c r="ET317" s="519">
        <v>10000</v>
      </c>
      <c r="EU317" s="519">
        <v>10000</v>
      </c>
      <c r="EV317" s="519">
        <v>10000</v>
      </c>
      <c r="EW317" s="519">
        <v>10000</v>
      </c>
      <c r="EX317" s="519">
        <v>10000</v>
      </c>
      <c r="EY317" s="519">
        <v>10000</v>
      </c>
      <c r="EZ317" s="519">
        <v>10000</v>
      </c>
      <c r="FA317" s="519">
        <v>10000</v>
      </c>
      <c r="FB317" s="519">
        <v>10000</v>
      </c>
      <c r="FC317" s="519">
        <v>10000</v>
      </c>
      <c r="FD317" s="519">
        <v>10000</v>
      </c>
      <c r="FE317" s="519">
        <v>10000</v>
      </c>
      <c r="FF317" s="519">
        <v>10000</v>
      </c>
      <c r="FG317" s="519">
        <v>10000</v>
      </c>
      <c r="FH317" s="519">
        <v>10000</v>
      </c>
      <c r="FI317" s="519">
        <v>10000</v>
      </c>
      <c r="FJ317" s="519">
        <v>10000</v>
      </c>
      <c r="FK317" s="519">
        <v>10000</v>
      </c>
      <c r="FL317" s="519">
        <v>10000</v>
      </c>
      <c r="FM317" s="519">
        <v>10000</v>
      </c>
      <c r="FN317" s="519">
        <v>0</v>
      </c>
      <c r="FO317" s="519">
        <v>0</v>
      </c>
      <c r="FP317" s="519">
        <v>0</v>
      </c>
      <c r="FQ317" s="519">
        <v>0</v>
      </c>
      <c r="FR317" s="519">
        <v>0</v>
      </c>
      <c r="FS317" s="519">
        <v>0</v>
      </c>
      <c r="FT317" s="519">
        <v>0</v>
      </c>
      <c r="FU317" s="519">
        <v>0</v>
      </c>
      <c r="FV317" s="519">
        <v>0</v>
      </c>
      <c r="FW317" s="519">
        <v>0</v>
      </c>
      <c r="FX317" s="519">
        <v>0</v>
      </c>
      <c r="FY317" s="519">
        <v>0</v>
      </c>
      <c r="FZ317" s="519">
        <v>0</v>
      </c>
      <c r="GA317" s="519">
        <v>0</v>
      </c>
      <c r="GB317" s="519">
        <v>0</v>
      </c>
      <c r="GC317" s="519">
        <v>0</v>
      </c>
      <c r="GD317" s="519">
        <v>0</v>
      </c>
      <c r="GE317" s="519">
        <v>0</v>
      </c>
      <c r="GF317" s="519">
        <v>0</v>
      </c>
      <c r="GG317" s="519">
        <v>0</v>
      </c>
      <c r="GH317" s="519">
        <v>0</v>
      </c>
      <c r="GI317" s="519">
        <v>0</v>
      </c>
      <c r="GJ317" s="519">
        <v>0</v>
      </c>
      <c r="GK317" s="519">
        <v>0</v>
      </c>
      <c r="GL317" s="519">
        <v>0</v>
      </c>
      <c r="GM317" s="519">
        <v>0</v>
      </c>
      <c r="GN317" s="519">
        <v>0</v>
      </c>
      <c r="GO317" s="519">
        <v>0</v>
      </c>
      <c r="GP317" s="519">
        <v>0</v>
      </c>
      <c r="GQ317" s="519">
        <v>0</v>
      </c>
      <c r="GR317" s="519">
        <v>0</v>
      </c>
      <c r="GS317" s="519">
        <v>0</v>
      </c>
      <c r="GT317" s="519">
        <v>0</v>
      </c>
      <c r="GU317" s="519">
        <v>0</v>
      </c>
      <c r="GV317" s="519">
        <v>0</v>
      </c>
      <c r="GW317" s="519">
        <v>0</v>
      </c>
      <c r="GX317" s="519">
        <v>0</v>
      </c>
      <c r="GY317" s="519">
        <v>0</v>
      </c>
      <c r="GZ317" s="519">
        <v>0</v>
      </c>
      <c r="HA317" s="519">
        <v>0</v>
      </c>
      <c r="HB317" s="519">
        <v>0</v>
      </c>
      <c r="HC317" s="519">
        <v>0</v>
      </c>
      <c r="HD317" s="519">
        <v>0</v>
      </c>
      <c r="HE317" s="519">
        <v>0</v>
      </c>
      <c r="HF317" s="519">
        <v>0</v>
      </c>
      <c r="HG317" s="519">
        <v>0</v>
      </c>
      <c r="HH317" s="519">
        <v>0</v>
      </c>
      <c r="HI317" s="519">
        <v>0</v>
      </c>
      <c r="HJ317" s="519">
        <v>0</v>
      </c>
      <c r="HK317" s="519">
        <v>0</v>
      </c>
      <c r="HL317" s="519">
        <v>0</v>
      </c>
      <c r="HM317" s="519">
        <v>0</v>
      </c>
      <c r="HN317" s="519">
        <v>0</v>
      </c>
      <c r="HO317" s="519">
        <v>0</v>
      </c>
      <c r="HP317" s="519">
        <v>0</v>
      </c>
      <c r="HQ317" s="519">
        <v>0</v>
      </c>
      <c r="HR317" s="519">
        <v>0</v>
      </c>
      <c r="HS317" s="519">
        <v>0</v>
      </c>
      <c r="HT317" s="519">
        <v>0</v>
      </c>
      <c r="HU317" s="519">
        <v>0</v>
      </c>
      <c r="HV317" s="519">
        <v>0</v>
      </c>
      <c r="HW317" s="519">
        <v>0</v>
      </c>
      <c r="HX317" s="519">
        <v>0</v>
      </c>
      <c r="HY317" s="519">
        <v>0</v>
      </c>
      <c r="HZ317" s="519">
        <v>0</v>
      </c>
      <c r="IA317" s="519">
        <v>0</v>
      </c>
      <c r="IB317" s="519">
        <v>0</v>
      </c>
      <c r="IC317" s="519">
        <v>0</v>
      </c>
      <c r="ID317" s="519">
        <v>0</v>
      </c>
      <c r="IE317" s="519">
        <v>0</v>
      </c>
      <c r="IF317" s="519">
        <v>0</v>
      </c>
      <c r="IG317" s="519">
        <v>0</v>
      </c>
      <c r="IH317" s="519">
        <v>0</v>
      </c>
      <c r="II317" s="519">
        <v>0</v>
      </c>
      <c r="IJ317" s="519">
        <v>0</v>
      </c>
      <c r="IK317" s="519">
        <v>0</v>
      </c>
    </row>
    <row r="318" spans="1:245" hidden="1">
      <c r="A318" s="337"/>
      <c r="B318" s="519" t="s">
        <v>1058</v>
      </c>
      <c r="C318" s="519"/>
      <c r="D318" s="519"/>
      <c r="E318" s="519"/>
      <c r="F318" s="519">
        <v>1</v>
      </c>
      <c r="G318" s="519"/>
      <c r="H318" s="519">
        <v>31</v>
      </c>
      <c r="I318" s="519">
        <v>6</v>
      </c>
      <c r="J318" s="519" t="str">
        <f t="shared" si="15"/>
        <v>SDN10013106</v>
      </c>
      <c r="K318" s="519">
        <v>792</v>
      </c>
      <c r="M318" s="337"/>
      <c r="N318" s="519" t="s">
        <v>1062</v>
      </c>
      <c r="O318" s="519" t="s">
        <v>1060</v>
      </c>
      <c r="P318" s="519">
        <v>30</v>
      </c>
      <c r="Q318" s="183" t="str">
        <f t="shared" si="13"/>
        <v>SDN200230</v>
      </c>
      <c r="R318" s="519">
        <v>0</v>
      </c>
      <c r="S318" s="519">
        <v>0</v>
      </c>
      <c r="T318" s="519">
        <v>0</v>
      </c>
      <c r="U318" s="519">
        <v>0</v>
      </c>
      <c r="V318" s="519">
        <v>0</v>
      </c>
      <c r="W318" s="519">
        <v>0</v>
      </c>
      <c r="X318" s="519">
        <v>0</v>
      </c>
      <c r="Y318" s="519">
        <v>0</v>
      </c>
      <c r="Z318" s="519">
        <v>0</v>
      </c>
      <c r="AA318" s="519">
        <v>0</v>
      </c>
      <c r="AB318" s="519">
        <v>0</v>
      </c>
      <c r="AC318" s="519">
        <v>0</v>
      </c>
      <c r="AD318" s="519">
        <v>0</v>
      </c>
      <c r="AE318" s="519">
        <v>0</v>
      </c>
      <c r="AF318" s="519">
        <v>0</v>
      </c>
      <c r="AG318" s="519">
        <v>0</v>
      </c>
      <c r="AH318" s="519">
        <v>0</v>
      </c>
      <c r="AI318" s="519">
        <v>0</v>
      </c>
      <c r="AJ318" s="519">
        <v>0</v>
      </c>
      <c r="AK318" s="519">
        <v>0</v>
      </c>
      <c r="AL318" s="519">
        <v>0</v>
      </c>
      <c r="AM318" s="519">
        <v>0</v>
      </c>
      <c r="AN318" s="519">
        <v>0</v>
      </c>
      <c r="AO318" s="519">
        <v>0</v>
      </c>
      <c r="AP318" s="519">
        <v>0</v>
      </c>
      <c r="AQ318" s="519">
        <v>0</v>
      </c>
      <c r="AR318" s="519">
        <v>0</v>
      </c>
      <c r="AS318" s="519">
        <v>0</v>
      </c>
      <c r="AT318" s="519">
        <v>0</v>
      </c>
      <c r="AU318" s="519">
        <v>0</v>
      </c>
      <c r="AV318" s="519">
        <v>0</v>
      </c>
      <c r="AW318" s="519">
        <v>0</v>
      </c>
      <c r="AX318" s="519">
        <v>0</v>
      </c>
      <c r="AY318" s="519">
        <v>0</v>
      </c>
      <c r="AZ318" s="519">
        <v>10000</v>
      </c>
      <c r="BA318" s="519">
        <v>0</v>
      </c>
      <c r="BB318" s="519">
        <v>0</v>
      </c>
      <c r="BC318" s="519">
        <v>0</v>
      </c>
      <c r="BD318" s="519">
        <v>0</v>
      </c>
      <c r="BE318" s="519">
        <v>0</v>
      </c>
      <c r="BF318" s="519">
        <v>0</v>
      </c>
      <c r="BG318" s="519">
        <v>0</v>
      </c>
      <c r="BH318" s="519">
        <v>0</v>
      </c>
      <c r="BI318" s="519">
        <v>0</v>
      </c>
      <c r="BJ318" s="519">
        <v>0</v>
      </c>
      <c r="BK318" s="519">
        <v>0</v>
      </c>
      <c r="BL318" s="519">
        <v>0</v>
      </c>
      <c r="BM318" s="519">
        <v>0</v>
      </c>
      <c r="BN318" s="519">
        <v>0</v>
      </c>
      <c r="BO318" s="519">
        <v>0</v>
      </c>
      <c r="BP318" s="519">
        <v>0</v>
      </c>
      <c r="BQ318" s="519">
        <v>0</v>
      </c>
      <c r="BR318" s="519">
        <v>0</v>
      </c>
      <c r="BS318" s="519">
        <v>0</v>
      </c>
      <c r="BT318" s="519">
        <v>0</v>
      </c>
      <c r="BU318" s="519">
        <v>0</v>
      </c>
      <c r="BV318" s="519">
        <v>0</v>
      </c>
      <c r="BW318" s="519">
        <v>0</v>
      </c>
      <c r="BX318" s="519">
        <v>0</v>
      </c>
      <c r="BY318" s="519">
        <v>0</v>
      </c>
      <c r="BZ318" s="519">
        <v>0</v>
      </c>
      <c r="CA318" s="519">
        <v>0</v>
      </c>
      <c r="CB318" s="519">
        <v>0</v>
      </c>
      <c r="CC318" s="519">
        <v>0</v>
      </c>
      <c r="CD318" s="519">
        <v>0</v>
      </c>
      <c r="CE318" s="519">
        <v>0</v>
      </c>
      <c r="CF318" s="519">
        <v>0</v>
      </c>
      <c r="CG318" s="519">
        <v>0</v>
      </c>
      <c r="CH318" s="519">
        <v>0</v>
      </c>
      <c r="CI318" s="519">
        <v>0</v>
      </c>
      <c r="CJ318" s="519">
        <v>0</v>
      </c>
      <c r="CK318" s="519">
        <v>0</v>
      </c>
      <c r="CL318" s="519">
        <v>0</v>
      </c>
      <c r="CM318" s="519">
        <v>0</v>
      </c>
      <c r="CN318" s="519">
        <v>0</v>
      </c>
      <c r="CO318" s="519">
        <v>0</v>
      </c>
      <c r="CP318" s="519">
        <v>0</v>
      </c>
      <c r="CQ318" s="519">
        <v>0</v>
      </c>
      <c r="CR318" s="519">
        <v>0</v>
      </c>
      <c r="CS318" s="519">
        <v>0</v>
      </c>
      <c r="CT318" s="519">
        <v>0</v>
      </c>
      <c r="CU318" s="519">
        <v>0</v>
      </c>
      <c r="CV318" s="519">
        <v>0</v>
      </c>
      <c r="CW318" s="519">
        <v>0</v>
      </c>
      <c r="CX318" s="519">
        <v>0</v>
      </c>
      <c r="CY318" s="519">
        <v>0</v>
      </c>
      <c r="CZ318" s="519">
        <v>0</v>
      </c>
      <c r="DA318" s="519">
        <v>0</v>
      </c>
      <c r="DB318" s="519">
        <v>0</v>
      </c>
      <c r="DC318" s="519">
        <v>0</v>
      </c>
      <c r="DD318" s="519">
        <v>0</v>
      </c>
      <c r="DE318" s="519">
        <v>0</v>
      </c>
      <c r="DF318" s="519">
        <v>0</v>
      </c>
      <c r="DG318" s="519">
        <v>0</v>
      </c>
      <c r="DH318" s="519">
        <v>0</v>
      </c>
      <c r="DI318" s="519">
        <v>0</v>
      </c>
      <c r="DJ318" s="519">
        <v>0</v>
      </c>
      <c r="DK318" s="519">
        <v>0</v>
      </c>
      <c r="DL318" s="519">
        <v>0</v>
      </c>
      <c r="DM318" s="519">
        <v>0</v>
      </c>
      <c r="DN318" s="519">
        <v>0</v>
      </c>
      <c r="DO318" s="519">
        <v>0</v>
      </c>
      <c r="DP318" s="519">
        <v>0</v>
      </c>
      <c r="DQ318" s="519">
        <v>0</v>
      </c>
      <c r="DR318" s="519">
        <v>0</v>
      </c>
      <c r="DS318" s="519">
        <v>0</v>
      </c>
      <c r="DT318" s="519">
        <v>0</v>
      </c>
      <c r="DU318" s="519">
        <v>0</v>
      </c>
      <c r="DV318" s="519">
        <v>0</v>
      </c>
      <c r="DW318" s="519">
        <v>0</v>
      </c>
      <c r="DX318" s="519">
        <v>0</v>
      </c>
      <c r="DY318" s="131"/>
      <c r="DZ318" s="337"/>
      <c r="EA318" s="519" t="s">
        <v>1062</v>
      </c>
      <c r="EB318" s="519" t="s">
        <v>1060</v>
      </c>
      <c r="EC318" s="519">
        <v>30</v>
      </c>
      <c r="ED318" s="521" t="str">
        <f t="shared" si="14"/>
        <v>SDN200230</v>
      </c>
      <c r="EE318" s="519">
        <v>10000</v>
      </c>
      <c r="EF318" s="519">
        <v>10000</v>
      </c>
      <c r="EG318" s="519">
        <v>10000</v>
      </c>
      <c r="EH318" s="519">
        <v>10000</v>
      </c>
      <c r="EI318" s="519">
        <v>10000</v>
      </c>
      <c r="EJ318" s="519">
        <v>10000</v>
      </c>
      <c r="EK318" s="519">
        <v>10000</v>
      </c>
      <c r="EL318" s="519">
        <v>10000</v>
      </c>
      <c r="EM318" s="519">
        <v>10000</v>
      </c>
      <c r="EN318" s="519">
        <v>10000</v>
      </c>
      <c r="EO318" s="519">
        <v>10000</v>
      </c>
      <c r="EP318" s="519">
        <v>10000</v>
      </c>
      <c r="EQ318" s="519">
        <v>10000</v>
      </c>
      <c r="ER318" s="519">
        <v>10000</v>
      </c>
      <c r="ES318" s="519">
        <v>10000</v>
      </c>
      <c r="ET318" s="519">
        <v>10000</v>
      </c>
      <c r="EU318" s="519">
        <v>10000</v>
      </c>
      <c r="EV318" s="519">
        <v>10000</v>
      </c>
      <c r="EW318" s="519">
        <v>10000</v>
      </c>
      <c r="EX318" s="519">
        <v>10000</v>
      </c>
      <c r="EY318" s="519">
        <v>10000</v>
      </c>
      <c r="EZ318" s="519">
        <v>10000</v>
      </c>
      <c r="FA318" s="519">
        <v>10000</v>
      </c>
      <c r="FB318" s="519">
        <v>10000</v>
      </c>
      <c r="FC318" s="519">
        <v>10000</v>
      </c>
      <c r="FD318" s="519">
        <v>10000</v>
      </c>
      <c r="FE318" s="519">
        <v>10000</v>
      </c>
      <c r="FF318" s="519">
        <v>10000</v>
      </c>
      <c r="FG318" s="519">
        <v>10000</v>
      </c>
      <c r="FH318" s="519">
        <v>10000</v>
      </c>
      <c r="FI318" s="519">
        <v>10000</v>
      </c>
      <c r="FJ318" s="519">
        <v>10000</v>
      </c>
      <c r="FK318" s="519">
        <v>10000</v>
      </c>
      <c r="FL318" s="519">
        <v>10000</v>
      </c>
      <c r="FM318" s="519">
        <v>10000</v>
      </c>
      <c r="FN318" s="519">
        <v>0</v>
      </c>
      <c r="FO318" s="519">
        <v>0</v>
      </c>
      <c r="FP318" s="519">
        <v>0</v>
      </c>
      <c r="FQ318" s="519">
        <v>0</v>
      </c>
      <c r="FR318" s="519">
        <v>0</v>
      </c>
      <c r="FS318" s="519">
        <v>0</v>
      </c>
      <c r="FT318" s="519">
        <v>0</v>
      </c>
      <c r="FU318" s="519">
        <v>0</v>
      </c>
      <c r="FV318" s="519">
        <v>0</v>
      </c>
      <c r="FW318" s="519">
        <v>0</v>
      </c>
      <c r="FX318" s="519">
        <v>0</v>
      </c>
      <c r="FY318" s="519">
        <v>0</v>
      </c>
      <c r="FZ318" s="519">
        <v>0</v>
      </c>
      <c r="GA318" s="519">
        <v>0</v>
      </c>
      <c r="GB318" s="519">
        <v>0</v>
      </c>
      <c r="GC318" s="519">
        <v>0</v>
      </c>
      <c r="GD318" s="519">
        <v>0</v>
      </c>
      <c r="GE318" s="519">
        <v>0</v>
      </c>
      <c r="GF318" s="519">
        <v>0</v>
      </c>
      <c r="GG318" s="519">
        <v>0</v>
      </c>
      <c r="GH318" s="519">
        <v>0</v>
      </c>
      <c r="GI318" s="519">
        <v>0</v>
      </c>
      <c r="GJ318" s="519">
        <v>0</v>
      </c>
      <c r="GK318" s="519">
        <v>0</v>
      </c>
      <c r="GL318" s="519">
        <v>0</v>
      </c>
      <c r="GM318" s="519">
        <v>0</v>
      </c>
      <c r="GN318" s="519">
        <v>0</v>
      </c>
      <c r="GO318" s="519">
        <v>0</v>
      </c>
      <c r="GP318" s="519">
        <v>0</v>
      </c>
      <c r="GQ318" s="519">
        <v>0</v>
      </c>
      <c r="GR318" s="519">
        <v>0</v>
      </c>
      <c r="GS318" s="519">
        <v>0</v>
      </c>
      <c r="GT318" s="519">
        <v>0</v>
      </c>
      <c r="GU318" s="519">
        <v>0</v>
      </c>
      <c r="GV318" s="519">
        <v>0</v>
      </c>
      <c r="GW318" s="519">
        <v>0</v>
      </c>
      <c r="GX318" s="519">
        <v>0</v>
      </c>
      <c r="GY318" s="519">
        <v>0</v>
      </c>
      <c r="GZ318" s="519">
        <v>0</v>
      </c>
      <c r="HA318" s="519">
        <v>0</v>
      </c>
      <c r="HB318" s="519">
        <v>0</v>
      </c>
      <c r="HC318" s="519">
        <v>0</v>
      </c>
      <c r="HD318" s="519">
        <v>0</v>
      </c>
      <c r="HE318" s="519">
        <v>0</v>
      </c>
      <c r="HF318" s="519">
        <v>0</v>
      </c>
      <c r="HG318" s="519">
        <v>0</v>
      </c>
      <c r="HH318" s="519">
        <v>0</v>
      </c>
      <c r="HI318" s="519">
        <v>0</v>
      </c>
      <c r="HJ318" s="519">
        <v>0</v>
      </c>
      <c r="HK318" s="519">
        <v>0</v>
      </c>
      <c r="HL318" s="519">
        <v>0</v>
      </c>
      <c r="HM318" s="519">
        <v>0</v>
      </c>
      <c r="HN318" s="519">
        <v>0</v>
      </c>
      <c r="HO318" s="519">
        <v>0</v>
      </c>
      <c r="HP318" s="519">
        <v>0</v>
      </c>
      <c r="HQ318" s="519">
        <v>0</v>
      </c>
      <c r="HR318" s="519">
        <v>0</v>
      </c>
      <c r="HS318" s="519">
        <v>0</v>
      </c>
      <c r="HT318" s="519">
        <v>0</v>
      </c>
      <c r="HU318" s="519">
        <v>0</v>
      </c>
      <c r="HV318" s="519">
        <v>0</v>
      </c>
      <c r="HW318" s="519">
        <v>0</v>
      </c>
      <c r="HX318" s="519">
        <v>0</v>
      </c>
      <c r="HY318" s="519">
        <v>0</v>
      </c>
      <c r="HZ318" s="519">
        <v>0</v>
      </c>
      <c r="IA318" s="519">
        <v>0</v>
      </c>
      <c r="IB318" s="519">
        <v>0</v>
      </c>
      <c r="IC318" s="519">
        <v>0</v>
      </c>
      <c r="ID318" s="519">
        <v>0</v>
      </c>
      <c r="IE318" s="519">
        <v>0</v>
      </c>
      <c r="IF318" s="519">
        <v>0</v>
      </c>
      <c r="IG318" s="519">
        <v>0</v>
      </c>
      <c r="IH318" s="519">
        <v>0</v>
      </c>
      <c r="II318" s="519">
        <v>0</v>
      </c>
      <c r="IJ318" s="519">
        <v>0</v>
      </c>
      <c r="IK318" s="519">
        <v>0</v>
      </c>
    </row>
    <row r="319" spans="1:245" hidden="1">
      <c r="A319" s="337"/>
      <c r="B319" s="519" t="s">
        <v>1058</v>
      </c>
      <c r="C319" s="519"/>
      <c r="D319" s="519"/>
      <c r="E319" s="519"/>
      <c r="F319" s="519">
        <v>1</v>
      </c>
      <c r="G319" s="519"/>
      <c r="H319" s="519">
        <v>31</v>
      </c>
      <c r="I319" s="519">
        <v>7</v>
      </c>
      <c r="J319" s="519" t="str">
        <f t="shared" si="15"/>
        <v>SDN10013107</v>
      </c>
      <c r="K319" s="519">
        <v>792</v>
      </c>
      <c r="M319" s="337"/>
      <c r="N319" s="519" t="s">
        <v>1062</v>
      </c>
      <c r="O319" s="519" t="s">
        <v>1060</v>
      </c>
      <c r="P319" s="519">
        <v>31</v>
      </c>
      <c r="Q319" s="183" t="str">
        <f t="shared" si="13"/>
        <v>SDN200231</v>
      </c>
      <c r="R319" s="519">
        <v>0</v>
      </c>
      <c r="S319" s="519">
        <v>0</v>
      </c>
      <c r="T319" s="519">
        <v>0</v>
      </c>
      <c r="U319" s="519">
        <v>0</v>
      </c>
      <c r="V319" s="519">
        <v>0</v>
      </c>
      <c r="W319" s="519">
        <v>0</v>
      </c>
      <c r="X319" s="519">
        <v>0</v>
      </c>
      <c r="Y319" s="519">
        <v>0</v>
      </c>
      <c r="Z319" s="519">
        <v>0</v>
      </c>
      <c r="AA319" s="519">
        <v>0</v>
      </c>
      <c r="AB319" s="519">
        <v>0</v>
      </c>
      <c r="AC319" s="519">
        <v>0</v>
      </c>
      <c r="AD319" s="519">
        <v>0</v>
      </c>
      <c r="AE319" s="519">
        <v>0</v>
      </c>
      <c r="AF319" s="519">
        <v>0</v>
      </c>
      <c r="AG319" s="519">
        <v>0</v>
      </c>
      <c r="AH319" s="519">
        <v>0</v>
      </c>
      <c r="AI319" s="519">
        <v>0</v>
      </c>
      <c r="AJ319" s="519">
        <v>0</v>
      </c>
      <c r="AK319" s="519">
        <v>0</v>
      </c>
      <c r="AL319" s="519">
        <v>0</v>
      </c>
      <c r="AM319" s="519">
        <v>0</v>
      </c>
      <c r="AN319" s="519">
        <v>0</v>
      </c>
      <c r="AO319" s="519">
        <v>0</v>
      </c>
      <c r="AP319" s="519">
        <v>0</v>
      </c>
      <c r="AQ319" s="519">
        <v>0</v>
      </c>
      <c r="AR319" s="519">
        <v>0</v>
      </c>
      <c r="AS319" s="519">
        <v>0</v>
      </c>
      <c r="AT319" s="519">
        <v>0</v>
      </c>
      <c r="AU319" s="519">
        <v>0</v>
      </c>
      <c r="AV319" s="519">
        <v>0</v>
      </c>
      <c r="AW319" s="519">
        <v>0</v>
      </c>
      <c r="AX319" s="519">
        <v>0</v>
      </c>
      <c r="AY319" s="519">
        <v>0</v>
      </c>
      <c r="AZ319" s="519">
        <v>10000</v>
      </c>
      <c r="BA319" s="519">
        <v>0</v>
      </c>
      <c r="BB319" s="519">
        <v>0</v>
      </c>
      <c r="BC319" s="519">
        <v>0</v>
      </c>
      <c r="BD319" s="519">
        <v>0</v>
      </c>
      <c r="BE319" s="519">
        <v>0</v>
      </c>
      <c r="BF319" s="519">
        <v>0</v>
      </c>
      <c r="BG319" s="519">
        <v>0</v>
      </c>
      <c r="BH319" s="519">
        <v>0</v>
      </c>
      <c r="BI319" s="519">
        <v>0</v>
      </c>
      <c r="BJ319" s="519">
        <v>0</v>
      </c>
      <c r="BK319" s="519">
        <v>0</v>
      </c>
      <c r="BL319" s="519">
        <v>0</v>
      </c>
      <c r="BM319" s="519">
        <v>0</v>
      </c>
      <c r="BN319" s="519">
        <v>0</v>
      </c>
      <c r="BO319" s="519">
        <v>0</v>
      </c>
      <c r="BP319" s="519">
        <v>0</v>
      </c>
      <c r="BQ319" s="519">
        <v>0</v>
      </c>
      <c r="BR319" s="519">
        <v>0</v>
      </c>
      <c r="BS319" s="519">
        <v>0</v>
      </c>
      <c r="BT319" s="519">
        <v>0</v>
      </c>
      <c r="BU319" s="519">
        <v>0</v>
      </c>
      <c r="BV319" s="519">
        <v>0</v>
      </c>
      <c r="BW319" s="519">
        <v>0</v>
      </c>
      <c r="BX319" s="519">
        <v>0</v>
      </c>
      <c r="BY319" s="519">
        <v>0</v>
      </c>
      <c r="BZ319" s="519">
        <v>0</v>
      </c>
      <c r="CA319" s="519">
        <v>0</v>
      </c>
      <c r="CB319" s="519">
        <v>0</v>
      </c>
      <c r="CC319" s="519">
        <v>0</v>
      </c>
      <c r="CD319" s="519">
        <v>0</v>
      </c>
      <c r="CE319" s="519">
        <v>0</v>
      </c>
      <c r="CF319" s="519">
        <v>0</v>
      </c>
      <c r="CG319" s="519">
        <v>0</v>
      </c>
      <c r="CH319" s="519">
        <v>0</v>
      </c>
      <c r="CI319" s="519">
        <v>0</v>
      </c>
      <c r="CJ319" s="519">
        <v>0</v>
      </c>
      <c r="CK319" s="519">
        <v>0</v>
      </c>
      <c r="CL319" s="519">
        <v>0</v>
      </c>
      <c r="CM319" s="519">
        <v>0</v>
      </c>
      <c r="CN319" s="519">
        <v>0</v>
      </c>
      <c r="CO319" s="519">
        <v>0</v>
      </c>
      <c r="CP319" s="519">
        <v>0</v>
      </c>
      <c r="CQ319" s="519">
        <v>0</v>
      </c>
      <c r="CR319" s="519">
        <v>0</v>
      </c>
      <c r="CS319" s="519">
        <v>0</v>
      </c>
      <c r="CT319" s="519">
        <v>0</v>
      </c>
      <c r="CU319" s="519">
        <v>0</v>
      </c>
      <c r="CV319" s="519">
        <v>0</v>
      </c>
      <c r="CW319" s="519">
        <v>0</v>
      </c>
      <c r="CX319" s="519">
        <v>0</v>
      </c>
      <c r="CY319" s="519">
        <v>0</v>
      </c>
      <c r="CZ319" s="519">
        <v>0</v>
      </c>
      <c r="DA319" s="519">
        <v>0</v>
      </c>
      <c r="DB319" s="519">
        <v>0</v>
      </c>
      <c r="DC319" s="519">
        <v>0</v>
      </c>
      <c r="DD319" s="519">
        <v>0</v>
      </c>
      <c r="DE319" s="519">
        <v>0</v>
      </c>
      <c r="DF319" s="519">
        <v>0</v>
      </c>
      <c r="DG319" s="519">
        <v>0</v>
      </c>
      <c r="DH319" s="519">
        <v>0</v>
      </c>
      <c r="DI319" s="519">
        <v>0</v>
      </c>
      <c r="DJ319" s="519">
        <v>0</v>
      </c>
      <c r="DK319" s="519">
        <v>0</v>
      </c>
      <c r="DL319" s="519">
        <v>0</v>
      </c>
      <c r="DM319" s="519">
        <v>0</v>
      </c>
      <c r="DN319" s="519">
        <v>0</v>
      </c>
      <c r="DO319" s="519">
        <v>0</v>
      </c>
      <c r="DP319" s="519">
        <v>0</v>
      </c>
      <c r="DQ319" s="519">
        <v>0</v>
      </c>
      <c r="DR319" s="519">
        <v>0</v>
      </c>
      <c r="DS319" s="519">
        <v>0</v>
      </c>
      <c r="DT319" s="519">
        <v>0</v>
      </c>
      <c r="DU319" s="519">
        <v>0</v>
      </c>
      <c r="DV319" s="519">
        <v>0</v>
      </c>
      <c r="DW319" s="519">
        <v>0</v>
      </c>
      <c r="DX319" s="519">
        <v>0</v>
      </c>
      <c r="DY319" s="131"/>
      <c r="DZ319" s="337"/>
      <c r="EA319" s="519" t="s">
        <v>1062</v>
      </c>
      <c r="EB319" s="519" t="s">
        <v>1060</v>
      </c>
      <c r="EC319" s="519">
        <v>31</v>
      </c>
      <c r="ED319" s="521" t="str">
        <f t="shared" si="14"/>
        <v>SDN200231</v>
      </c>
      <c r="EE319" s="519">
        <v>10000</v>
      </c>
      <c r="EF319" s="519">
        <v>10000</v>
      </c>
      <c r="EG319" s="519">
        <v>10000</v>
      </c>
      <c r="EH319" s="519">
        <v>10000</v>
      </c>
      <c r="EI319" s="519">
        <v>10000</v>
      </c>
      <c r="EJ319" s="519">
        <v>10000</v>
      </c>
      <c r="EK319" s="519">
        <v>10000</v>
      </c>
      <c r="EL319" s="519">
        <v>10000</v>
      </c>
      <c r="EM319" s="519">
        <v>10000</v>
      </c>
      <c r="EN319" s="519">
        <v>10000</v>
      </c>
      <c r="EO319" s="519">
        <v>10000</v>
      </c>
      <c r="EP319" s="519">
        <v>10000</v>
      </c>
      <c r="EQ319" s="519">
        <v>10000</v>
      </c>
      <c r="ER319" s="519">
        <v>10000</v>
      </c>
      <c r="ES319" s="519">
        <v>10000</v>
      </c>
      <c r="ET319" s="519">
        <v>10000</v>
      </c>
      <c r="EU319" s="519">
        <v>10000</v>
      </c>
      <c r="EV319" s="519">
        <v>10000</v>
      </c>
      <c r="EW319" s="519">
        <v>10000</v>
      </c>
      <c r="EX319" s="519">
        <v>10000</v>
      </c>
      <c r="EY319" s="519">
        <v>10000</v>
      </c>
      <c r="EZ319" s="519">
        <v>10000</v>
      </c>
      <c r="FA319" s="519">
        <v>10000</v>
      </c>
      <c r="FB319" s="519">
        <v>10000</v>
      </c>
      <c r="FC319" s="519">
        <v>10000</v>
      </c>
      <c r="FD319" s="519">
        <v>10000</v>
      </c>
      <c r="FE319" s="519">
        <v>10000</v>
      </c>
      <c r="FF319" s="519">
        <v>10000</v>
      </c>
      <c r="FG319" s="519">
        <v>10000</v>
      </c>
      <c r="FH319" s="519">
        <v>10000</v>
      </c>
      <c r="FI319" s="519">
        <v>10000</v>
      </c>
      <c r="FJ319" s="519">
        <v>10000</v>
      </c>
      <c r="FK319" s="519">
        <v>10000</v>
      </c>
      <c r="FL319" s="519">
        <v>10000</v>
      </c>
      <c r="FM319" s="519">
        <v>10000</v>
      </c>
      <c r="FN319" s="519">
        <v>0</v>
      </c>
      <c r="FO319" s="519">
        <v>0</v>
      </c>
      <c r="FP319" s="519">
        <v>0</v>
      </c>
      <c r="FQ319" s="519">
        <v>0</v>
      </c>
      <c r="FR319" s="519">
        <v>0</v>
      </c>
      <c r="FS319" s="519">
        <v>0</v>
      </c>
      <c r="FT319" s="519">
        <v>0</v>
      </c>
      <c r="FU319" s="519">
        <v>0</v>
      </c>
      <c r="FV319" s="519">
        <v>0</v>
      </c>
      <c r="FW319" s="519">
        <v>0</v>
      </c>
      <c r="FX319" s="519">
        <v>0</v>
      </c>
      <c r="FY319" s="519">
        <v>0</v>
      </c>
      <c r="FZ319" s="519">
        <v>0</v>
      </c>
      <c r="GA319" s="519">
        <v>0</v>
      </c>
      <c r="GB319" s="519">
        <v>0</v>
      </c>
      <c r="GC319" s="519">
        <v>0</v>
      </c>
      <c r="GD319" s="519">
        <v>0</v>
      </c>
      <c r="GE319" s="519">
        <v>0</v>
      </c>
      <c r="GF319" s="519">
        <v>0</v>
      </c>
      <c r="GG319" s="519">
        <v>0</v>
      </c>
      <c r="GH319" s="519">
        <v>0</v>
      </c>
      <c r="GI319" s="519">
        <v>0</v>
      </c>
      <c r="GJ319" s="519">
        <v>0</v>
      </c>
      <c r="GK319" s="519">
        <v>0</v>
      </c>
      <c r="GL319" s="519">
        <v>0</v>
      </c>
      <c r="GM319" s="519">
        <v>0</v>
      </c>
      <c r="GN319" s="519">
        <v>0</v>
      </c>
      <c r="GO319" s="519">
        <v>0</v>
      </c>
      <c r="GP319" s="519">
        <v>0</v>
      </c>
      <c r="GQ319" s="519">
        <v>0</v>
      </c>
      <c r="GR319" s="519">
        <v>0</v>
      </c>
      <c r="GS319" s="519">
        <v>0</v>
      </c>
      <c r="GT319" s="519">
        <v>0</v>
      </c>
      <c r="GU319" s="519">
        <v>0</v>
      </c>
      <c r="GV319" s="519">
        <v>0</v>
      </c>
      <c r="GW319" s="519">
        <v>0</v>
      </c>
      <c r="GX319" s="519">
        <v>0</v>
      </c>
      <c r="GY319" s="519">
        <v>0</v>
      </c>
      <c r="GZ319" s="519">
        <v>0</v>
      </c>
      <c r="HA319" s="519">
        <v>0</v>
      </c>
      <c r="HB319" s="519">
        <v>0</v>
      </c>
      <c r="HC319" s="519">
        <v>0</v>
      </c>
      <c r="HD319" s="519">
        <v>0</v>
      </c>
      <c r="HE319" s="519">
        <v>0</v>
      </c>
      <c r="HF319" s="519">
        <v>0</v>
      </c>
      <c r="HG319" s="519">
        <v>0</v>
      </c>
      <c r="HH319" s="519">
        <v>0</v>
      </c>
      <c r="HI319" s="519">
        <v>0</v>
      </c>
      <c r="HJ319" s="519">
        <v>0</v>
      </c>
      <c r="HK319" s="519">
        <v>0</v>
      </c>
      <c r="HL319" s="519">
        <v>0</v>
      </c>
      <c r="HM319" s="519">
        <v>0</v>
      </c>
      <c r="HN319" s="519">
        <v>0</v>
      </c>
      <c r="HO319" s="519">
        <v>0</v>
      </c>
      <c r="HP319" s="519">
        <v>0</v>
      </c>
      <c r="HQ319" s="519">
        <v>0</v>
      </c>
      <c r="HR319" s="519">
        <v>0</v>
      </c>
      <c r="HS319" s="519">
        <v>0</v>
      </c>
      <c r="HT319" s="519">
        <v>0</v>
      </c>
      <c r="HU319" s="519">
        <v>0</v>
      </c>
      <c r="HV319" s="519">
        <v>0</v>
      </c>
      <c r="HW319" s="519">
        <v>0</v>
      </c>
      <c r="HX319" s="519">
        <v>0</v>
      </c>
      <c r="HY319" s="519">
        <v>0</v>
      </c>
      <c r="HZ319" s="519">
        <v>0</v>
      </c>
      <c r="IA319" s="519">
        <v>0</v>
      </c>
      <c r="IB319" s="519">
        <v>0</v>
      </c>
      <c r="IC319" s="519">
        <v>0</v>
      </c>
      <c r="ID319" s="519">
        <v>0</v>
      </c>
      <c r="IE319" s="519">
        <v>0</v>
      </c>
      <c r="IF319" s="519">
        <v>0</v>
      </c>
      <c r="IG319" s="519">
        <v>0</v>
      </c>
      <c r="IH319" s="519">
        <v>0</v>
      </c>
      <c r="II319" s="519">
        <v>0</v>
      </c>
      <c r="IJ319" s="519">
        <v>0</v>
      </c>
      <c r="IK319" s="519">
        <v>0</v>
      </c>
    </row>
    <row r="320" spans="1:245" hidden="1">
      <c r="A320" s="337"/>
      <c r="B320" s="519" t="s">
        <v>1058</v>
      </c>
      <c r="C320" s="519"/>
      <c r="D320" s="519"/>
      <c r="E320" s="519"/>
      <c r="F320" s="519">
        <v>1</v>
      </c>
      <c r="G320" s="519"/>
      <c r="H320" s="519">
        <v>31</v>
      </c>
      <c r="I320" s="519">
        <v>8</v>
      </c>
      <c r="J320" s="519" t="str">
        <f t="shared" si="15"/>
        <v>SDN10013108</v>
      </c>
      <c r="K320" s="519">
        <v>792</v>
      </c>
      <c r="M320" s="337"/>
      <c r="N320" s="519" t="s">
        <v>1062</v>
      </c>
      <c r="O320" s="519" t="s">
        <v>1060</v>
      </c>
      <c r="P320" s="519">
        <v>32</v>
      </c>
      <c r="Q320" s="183" t="str">
        <f t="shared" si="13"/>
        <v>SDN200232</v>
      </c>
      <c r="R320" s="519">
        <v>0</v>
      </c>
      <c r="S320" s="519">
        <v>0</v>
      </c>
      <c r="T320" s="519">
        <v>0</v>
      </c>
      <c r="U320" s="519">
        <v>0</v>
      </c>
      <c r="V320" s="519">
        <v>0</v>
      </c>
      <c r="W320" s="519">
        <v>0</v>
      </c>
      <c r="X320" s="519">
        <v>0</v>
      </c>
      <c r="Y320" s="519">
        <v>0</v>
      </c>
      <c r="Z320" s="519">
        <v>0</v>
      </c>
      <c r="AA320" s="519">
        <v>0</v>
      </c>
      <c r="AB320" s="519">
        <v>0</v>
      </c>
      <c r="AC320" s="519">
        <v>0</v>
      </c>
      <c r="AD320" s="519">
        <v>0</v>
      </c>
      <c r="AE320" s="519">
        <v>0</v>
      </c>
      <c r="AF320" s="519">
        <v>0</v>
      </c>
      <c r="AG320" s="519">
        <v>0</v>
      </c>
      <c r="AH320" s="519">
        <v>0</v>
      </c>
      <c r="AI320" s="519">
        <v>0</v>
      </c>
      <c r="AJ320" s="519">
        <v>0</v>
      </c>
      <c r="AK320" s="519">
        <v>0</v>
      </c>
      <c r="AL320" s="519">
        <v>0</v>
      </c>
      <c r="AM320" s="519">
        <v>0</v>
      </c>
      <c r="AN320" s="519">
        <v>0</v>
      </c>
      <c r="AO320" s="519">
        <v>0</v>
      </c>
      <c r="AP320" s="519">
        <v>0</v>
      </c>
      <c r="AQ320" s="519">
        <v>0</v>
      </c>
      <c r="AR320" s="519">
        <v>0</v>
      </c>
      <c r="AS320" s="519">
        <v>0</v>
      </c>
      <c r="AT320" s="519">
        <v>0</v>
      </c>
      <c r="AU320" s="519">
        <v>0</v>
      </c>
      <c r="AV320" s="519">
        <v>0</v>
      </c>
      <c r="AW320" s="519">
        <v>0</v>
      </c>
      <c r="AX320" s="519">
        <v>0</v>
      </c>
      <c r="AY320" s="519">
        <v>0</v>
      </c>
      <c r="AZ320" s="519">
        <v>10000</v>
      </c>
      <c r="BA320" s="519">
        <v>0</v>
      </c>
      <c r="BB320" s="519">
        <v>0</v>
      </c>
      <c r="BC320" s="519">
        <v>0</v>
      </c>
      <c r="BD320" s="519">
        <v>0</v>
      </c>
      <c r="BE320" s="519">
        <v>0</v>
      </c>
      <c r="BF320" s="519">
        <v>0</v>
      </c>
      <c r="BG320" s="519">
        <v>0</v>
      </c>
      <c r="BH320" s="519">
        <v>0</v>
      </c>
      <c r="BI320" s="519">
        <v>0</v>
      </c>
      <c r="BJ320" s="519">
        <v>0</v>
      </c>
      <c r="BK320" s="519">
        <v>0</v>
      </c>
      <c r="BL320" s="519">
        <v>0</v>
      </c>
      <c r="BM320" s="519">
        <v>0</v>
      </c>
      <c r="BN320" s="519">
        <v>0</v>
      </c>
      <c r="BO320" s="519">
        <v>0</v>
      </c>
      <c r="BP320" s="519">
        <v>0</v>
      </c>
      <c r="BQ320" s="519">
        <v>0</v>
      </c>
      <c r="BR320" s="519">
        <v>0</v>
      </c>
      <c r="BS320" s="519">
        <v>0</v>
      </c>
      <c r="BT320" s="519">
        <v>0</v>
      </c>
      <c r="BU320" s="519">
        <v>0</v>
      </c>
      <c r="BV320" s="519">
        <v>0</v>
      </c>
      <c r="BW320" s="519">
        <v>0</v>
      </c>
      <c r="BX320" s="519">
        <v>0</v>
      </c>
      <c r="BY320" s="519">
        <v>0</v>
      </c>
      <c r="BZ320" s="519">
        <v>0</v>
      </c>
      <c r="CA320" s="519">
        <v>0</v>
      </c>
      <c r="CB320" s="519">
        <v>0</v>
      </c>
      <c r="CC320" s="519">
        <v>0</v>
      </c>
      <c r="CD320" s="519">
        <v>0</v>
      </c>
      <c r="CE320" s="519">
        <v>0</v>
      </c>
      <c r="CF320" s="519">
        <v>0</v>
      </c>
      <c r="CG320" s="519">
        <v>0</v>
      </c>
      <c r="CH320" s="519">
        <v>0</v>
      </c>
      <c r="CI320" s="519">
        <v>0</v>
      </c>
      <c r="CJ320" s="519">
        <v>0</v>
      </c>
      <c r="CK320" s="519">
        <v>0</v>
      </c>
      <c r="CL320" s="519">
        <v>0</v>
      </c>
      <c r="CM320" s="519">
        <v>0</v>
      </c>
      <c r="CN320" s="519">
        <v>0</v>
      </c>
      <c r="CO320" s="519">
        <v>0</v>
      </c>
      <c r="CP320" s="519">
        <v>0</v>
      </c>
      <c r="CQ320" s="519">
        <v>0</v>
      </c>
      <c r="CR320" s="519">
        <v>0</v>
      </c>
      <c r="CS320" s="519">
        <v>0</v>
      </c>
      <c r="CT320" s="519">
        <v>0</v>
      </c>
      <c r="CU320" s="519">
        <v>0</v>
      </c>
      <c r="CV320" s="519">
        <v>0</v>
      </c>
      <c r="CW320" s="519">
        <v>0</v>
      </c>
      <c r="CX320" s="519">
        <v>0</v>
      </c>
      <c r="CY320" s="519">
        <v>0</v>
      </c>
      <c r="CZ320" s="519">
        <v>0</v>
      </c>
      <c r="DA320" s="519">
        <v>0</v>
      </c>
      <c r="DB320" s="519">
        <v>0</v>
      </c>
      <c r="DC320" s="519">
        <v>0</v>
      </c>
      <c r="DD320" s="519">
        <v>0</v>
      </c>
      <c r="DE320" s="519">
        <v>0</v>
      </c>
      <c r="DF320" s="519">
        <v>0</v>
      </c>
      <c r="DG320" s="519">
        <v>0</v>
      </c>
      <c r="DH320" s="519">
        <v>0</v>
      </c>
      <c r="DI320" s="519">
        <v>0</v>
      </c>
      <c r="DJ320" s="519">
        <v>0</v>
      </c>
      <c r="DK320" s="519">
        <v>0</v>
      </c>
      <c r="DL320" s="519">
        <v>0</v>
      </c>
      <c r="DM320" s="519">
        <v>0</v>
      </c>
      <c r="DN320" s="519">
        <v>0</v>
      </c>
      <c r="DO320" s="519">
        <v>0</v>
      </c>
      <c r="DP320" s="519">
        <v>0</v>
      </c>
      <c r="DQ320" s="519">
        <v>0</v>
      </c>
      <c r="DR320" s="519">
        <v>0</v>
      </c>
      <c r="DS320" s="519">
        <v>0</v>
      </c>
      <c r="DT320" s="519">
        <v>0</v>
      </c>
      <c r="DU320" s="519">
        <v>0</v>
      </c>
      <c r="DV320" s="519">
        <v>0</v>
      </c>
      <c r="DW320" s="519">
        <v>0</v>
      </c>
      <c r="DX320" s="519">
        <v>0</v>
      </c>
      <c r="DY320" s="131"/>
      <c r="DZ320" s="337"/>
      <c r="EA320" s="519" t="s">
        <v>1062</v>
      </c>
      <c r="EB320" s="519" t="s">
        <v>1060</v>
      </c>
      <c r="EC320" s="519">
        <v>32</v>
      </c>
      <c r="ED320" s="521" t="str">
        <f t="shared" si="14"/>
        <v>SDN200232</v>
      </c>
      <c r="EE320" s="519">
        <v>10000</v>
      </c>
      <c r="EF320" s="519">
        <v>10000</v>
      </c>
      <c r="EG320" s="519">
        <v>10000</v>
      </c>
      <c r="EH320" s="519">
        <v>10000</v>
      </c>
      <c r="EI320" s="519">
        <v>10000</v>
      </c>
      <c r="EJ320" s="519">
        <v>10000</v>
      </c>
      <c r="EK320" s="519">
        <v>10000</v>
      </c>
      <c r="EL320" s="519">
        <v>10000</v>
      </c>
      <c r="EM320" s="519">
        <v>10000</v>
      </c>
      <c r="EN320" s="519">
        <v>10000</v>
      </c>
      <c r="EO320" s="519">
        <v>10000</v>
      </c>
      <c r="EP320" s="519">
        <v>10000</v>
      </c>
      <c r="EQ320" s="519">
        <v>10000</v>
      </c>
      <c r="ER320" s="519">
        <v>10000</v>
      </c>
      <c r="ES320" s="519">
        <v>10000</v>
      </c>
      <c r="ET320" s="519">
        <v>10000</v>
      </c>
      <c r="EU320" s="519">
        <v>10000</v>
      </c>
      <c r="EV320" s="519">
        <v>10000</v>
      </c>
      <c r="EW320" s="519">
        <v>10000</v>
      </c>
      <c r="EX320" s="519">
        <v>10000</v>
      </c>
      <c r="EY320" s="519">
        <v>10000</v>
      </c>
      <c r="EZ320" s="519">
        <v>10000</v>
      </c>
      <c r="FA320" s="519">
        <v>10000</v>
      </c>
      <c r="FB320" s="519">
        <v>10000</v>
      </c>
      <c r="FC320" s="519">
        <v>10000</v>
      </c>
      <c r="FD320" s="519">
        <v>10000</v>
      </c>
      <c r="FE320" s="519">
        <v>10000</v>
      </c>
      <c r="FF320" s="519">
        <v>10000</v>
      </c>
      <c r="FG320" s="519">
        <v>10000</v>
      </c>
      <c r="FH320" s="519">
        <v>10000</v>
      </c>
      <c r="FI320" s="519">
        <v>10000</v>
      </c>
      <c r="FJ320" s="519">
        <v>10000</v>
      </c>
      <c r="FK320" s="519">
        <v>10000</v>
      </c>
      <c r="FL320" s="519">
        <v>10000</v>
      </c>
      <c r="FM320" s="519">
        <v>10000</v>
      </c>
      <c r="FN320" s="519">
        <v>0</v>
      </c>
      <c r="FO320" s="519">
        <v>0</v>
      </c>
      <c r="FP320" s="519">
        <v>0</v>
      </c>
      <c r="FQ320" s="519">
        <v>0</v>
      </c>
      <c r="FR320" s="519">
        <v>0</v>
      </c>
      <c r="FS320" s="519">
        <v>0</v>
      </c>
      <c r="FT320" s="519">
        <v>0</v>
      </c>
      <c r="FU320" s="519">
        <v>0</v>
      </c>
      <c r="FV320" s="519">
        <v>0</v>
      </c>
      <c r="FW320" s="519">
        <v>0</v>
      </c>
      <c r="FX320" s="519">
        <v>0</v>
      </c>
      <c r="FY320" s="519">
        <v>0</v>
      </c>
      <c r="FZ320" s="519">
        <v>0</v>
      </c>
      <c r="GA320" s="519">
        <v>0</v>
      </c>
      <c r="GB320" s="519">
        <v>0</v>
      </c>
      <c r="GC320" s="519">
        <v>0</v>
      </c>
      <c r="GD320" s="519">
        <v>0</v>
      </c>
      <c r="GE320" s="519">
        <v>0</v>
      </c>
      <c r="GF320" s="519">
        <v>0</v>
      </c>
      <c r="GG320" s="519">
        <v>0</v>
      </c>
      <c r="GH320" s="519">
        <v>0</v>
      </c>
      <c r="GI320" s="519">
        <v>0</v>
      </c>
      <c r="GJ320" s="519">
        <v>0</v>
      </c>
      <c r="GK320" s="519">
        <v>0</v>
      </c>
      <c r="GL320" s="519">
        <v>0</v>
      </c>
      <c r="GM320" s="519">
        <v>0</v>
      </c>
      <c r="GN320" s="519">
        <v>0</v>
      </c>
      <c r="GO320" s="519">
        <v>0</v>
      </c>
      <c r="GP320" s="519">
        <v>0</v>
      </c>
      <c r="GQ320" s="519">
        <v>0</v>
      </c>
      <c r="GR320" s="519">
        <v>0</v>
      </c>
      <c r="GS320" s="519">
        <v>0</v>
      </c>
      <c r="GT320" s="519">
        <v>0</v>
      </c>
      <c r="GU320" s="519">
        <v>0</v>
      </c>
      <c r="GV320" s="519">
        <v>0</v>
      </c>
      <c r="GW320" s="519">
        <v>0</v>
      </c>
      <c r="GX320" s="519">
        <v>0</v>
      </c>
      <c r="GY320" s="519">
        <v>0</v>
      </c>
      <c r="GZ320" s="519">
        <v>0</v>
      </c>
      <c r="HA320" s="519">
        <v>0</v>
      </c>
      <c r="HB320" s="519">
        <v>0</v>
      </c>
      <c r="HC320" s="519">
        <v>0</v>
      </c>
      <c r="HD320" s="519">
        <v>0</v>
      </c>
      <c r="HE320" s="519">
        <v>0</v>
      </c>
      <c r="HF320" s="519">
        <v>0</v>
      </c>
      <c r="HG320" s="519">
        <v>0</v>
      </c>
      <c r="HH320" s="519">
        <v>0</v>
      </c>
      <c r="HI320" s="519">
        <v>0</v>
      </c>
      <c r="HJ320" s="519">
        <v>0</v>
      </c>
      <c r="HK320" s="519">
        <v>0</v>
      </c>
      <c r="HL320" s="519">
        <v>0</v>
      </c>
      <c r="HM320" s="519">
        <v>0</v>
      </c>
      <c r="HN320" s="519">
        <v>0</v>
      </c>
      <c r="HO320" s="519">
        <v>0</v>
      </c>
      <c r="HP320" s="519">
        <v>0</v>
      </c>
      <c r="HQ320" s="519">
        <v>0</v>
      </c>
      <c r="HR320" s="519">
        <v>0</v>
      </c>
      <c r="HS320" s="519">
        <v>0</v>
      </c>
      <c r="HT320" s="519">
        <v>0</v>
      </c>
      <c r="HU320" s="519">
        <v>0</v>
      </c>
      <c r="HV320" s="519">
        <v>0</v>
      </c>
      <c r="HW320" s="519">
        <v>0</v>
      </c>
      <c r="HX320" s="519">
        <v>0</v>
      </c>
      <c r="HY320" s="519">
        <v>0</v>
      </c>
      <c r="HZ320" s="519">
        <v>0</v>
      </c>
      <c r="IA320" s="519">
        <v>0</v>
      </c>
      <c r="IB320" s="519">
        <v>0</v>
      </c>
      <c r="IC320" s="519">
        <v>0</v>
      </c>
      <c r="ID320" s="519">
        <v>0</v>
      </c>
      <c r="IE320" s="519">
        <v>0</v>
      </c>
      <c r="IF320" s="519">
        <v>0</v>
      </c>
      <c r="IG320" s="519">
        <v>0</v>
      </c>
      <c r="IH320" s="519">
        <v>0</v>
      </c>
      <c r="II320" s="519">
        <v>0</v>
      </c>
      <c r="IJ320" s="519">
        <v>0</v>
      </c>
      <c r="IK320" s="519">
        <v>0</v>
      </c>
    </row>
    <row r="321" spans="1:245" hidden="1">
      <c r="A321" s="337"/>
      <c r="B321" s="519" t="s">
        <v>1058</v>
      </c>
      <c r="C321" s="519"/>
      <c r="D321" s="519"/>
      <c r="E321" s="519"/>
      <c r="F321" s="519">
        <v>1</v>
      </c>
      <c r="G321" s="519"/>
      <c r="H321" s="519">
        <v>31</v>
      </c>
      <c r="I321" s="519">
        <v>9</v>
      </c>
      <c r="J321" s="519" t="str">
        <f t="shared" si="15"/>
        <v>SDN10013109</v>
      </c>
      <c r="K321" s="519">
        <v>792</v>
      </c>
      <c r="M321" s="337"/>
      <c r="N321" s="519" t="s">
        <v>1062</v>
      </c>
      <c r="O321" s="519" t="s">
        <v>1060</v>
      </c>
      <c r="P321" s="519">
        <v>33</v>
      </c>
      <c r="Q321" s="183" t="str">
        <f t="shared" si="13"/>
        <v>SDN200233</v>
      </c>
      <c r="R321" s="519">
        <v>0</v>
      </c>
      <c r="S321" s="519">
        <v>0</v>
      </c>
      <c r="T321" s="519">
        <v>0</v>
      </c>
      <c r="U321" s="519">
        <v>0</v>
      </c>
      <c r="V321" s="519">
        <v>0</v>
      </c>
      <c r="W321" s="519">
        <v>0</v>
      </c>
      <c r="X321" s="519">
        <v>0</v>
      </c>
      <c r="Y321" s="519">
        <v>0</v>
      </c>
      <c r="Z321" s="519">
        <v>0</v>
      </c>
      <c r="AA321" s="519">
        <v>0</v>
      </c>
      <c r="AB321" s="519">
        <v>0</v>
      </c>
      <c r="AC321" s="519">
        <v>0</v>
      </c>
      <c r="AD321" s="519">
        <v>0</v>
      </c>
      <c r="AE321" s="519">
        <v>0</v>
      </c>
      <c r="AF321" s="519">
        <v>0</v>
      </c>
      <c r="AG321" s="519">
        <v>0</v>
      </c>
      <c r="AH321" s="519">
        <v>0</v>
      </c>
      <c r="AI321" s="519">
        <v>0</v>
      </c>
      <c r="AJ321" s="519">
        <v>0</v>
      </c>
      <c r="AK321" s="519">
        <v>0</v>
      </c>
      <c r="AL321" s="519">
        <v>0</v>
      </c>
      <c r="AM321" s="519">
        <v>0</v>
      </c>
      <c r="AN321" s="519">
        <v>0</v>
      </c>
      <c r="AO321" s="519">
        <v>0</v>
      </c>
      <c r="AP321" s="519">
        <v>0</v>
      </c>
      <c r="AQ321" s="519">
        <v>0</v>
      </c>
      <c r="AR321" s="519">
        <v>0</v>
      </c>
      <c r="AS321" s="519">
        <v>0</v>
      </c>
      <c r="AT321" s="519">
        <v>0</v>
      </c>
      <c r="AU321" s="519">
        <v>0</v>
      </c>
      <c r="AV321" s="519">
        <v>0</v>
      </c>
      <c r="AW321" s="519">
        <v>0</v>
      </c>
      <c r="AX321" s="519">
        <v>0</v>
      </c>
      <c r="AY321" s="519">
        <v>0</v>
      </c>
      <c r="AZ321" s="519">
        <v>10000</v>
      </c>
      <c r="BA321" s="519">
        <v>0</v>
      </c>
      <c r="BB321" s="519">
        <v>0</v>
      </c>
      <c r="BC321" s="519">
        <v>0</v>
      </c>
      <c r="BD321" s="519">
        <v>0</v>
      </c>
      <c r="BE321" s="519">
        <v>0</v>
      </c>
      <c r="BF321" s="519">
        <v>0</v>
      </c>
      <c r="BG321" s="519">
        <v>0</v>
      </c>
      <c r="BH321" s="519">
        <v>0</v>
      </c>
      <c r="BI321" s="519">
        <v>0</v>
      </c>
      <c r="BJ321" s="519">
        <v>0</v>
      </c>
      <c r="BK321" s="519">
        <v>0</v>
      </c>
      <c r="BL321" s="519">
        <v>0</v>
      </c>
      <c r="BM321" s="519">
        <v>0</v>
      </c>
      <c r="BN321" s="519">
        <v>0</v>
      </c>
      <c r="BO321" s="519">
        <v>0</v>
      </c>
      <c r="BP321" s="519">
        <v>0</v>
      </c>
      <c r="BQ321" s="519">
        <v>0</v>
      </c>
      <c r="BR321" s="519">
        <v>0</v>
      </c>
      <c r="BS321" s="519">
        <v>0</v>
      </c>
      <c r="BT321" s="519">
        <v>0</v>
      </c>
      <c r="BU321" s="519">
        <v>0</v>
      </c>
      <c r="BV321" s="519">
        <v>0</v>
      </c>
      <c r="BW321" s="519">
        <v>0</v>
      </c>
      <c r="BX321" s="519">
        <v>0</v>
      </c>
      <c r="BY321" s="519">
        <v>0</v>
      </c>
      <c r="BZ321" s="519">
        <v>0</v>
      </c>
      <c r="CA321" s="519">
        <v>0</v>
      </c>
      <c r="CB321" s="519">
        <v>0</v>
      </c>
      <c r="CC321" s="519">
        <v>0</v>
      </c>
      <c r="CD321" s="519">
        <v>0</v>
      </c>
      <c r="CE321" s="519">
        <v>0</v>
      </c>
      <c r="CF321" s="519">
        <v>0</v>
      </c>
      <c r="CG321" s="519">
        <v>0</v>
      </c>
      <c r="CH321" s="519">
        <v>0</v>
      </c>
      <c r="CI321" s="519">
        <v>0</v>
      </c>
      <c r="CJ321" s="519">
        <v>0</v>
      </c>
      <c r="CK321" s="519">
        <v>0</v>
      </c>
      <c r="CL321" s="519">
        <v>0</v>
      </c>
      <c r="CM321" s="519">
        <v>0</v>
      </c>
      <c r="CN321" s="519">
        <v>0</v>
      </c>
      <c r="CO321" s="519">
        <v>0</v>
      </c>
      <c r="CP321" s="519">
        <v>0</v>
      </c>
      <c r="CQ321" s="519">
        <v>0</v>
      </c>
      <c r="CR321" s="519">
        <v>0</v>
      </c>
      <c r="CS321" s="519">
        <v>0</v>
      </c>
      <c r="CT321" s="519">
        <v>0</v>
      </c>
      <c r="CU321" s="519">
        <v>0</v>
      </c>
      <c r="CV321" s="519">
        <v>0</v>
      </c>
      <c r="CW321" s="519">
        <v>0</v>
      </c>
      <c r="CX321" s="519">
        <v>0</v>
      </c>
      <c r="CY321" s="519">
        <v>0</v>
      </c>
      <c r="CZ321" s="519">
        <v>0</v>
      </c>
      <c r="DA321" s="519">
        <v>0</v>
      </c>
      <c r="DB321" s="519">
        <v>0</v>
      </c>
      <c r="DC321" s="519">
        <v>0</v>
      </c>
      <c r="DD321" s="519">
        <v>0</v>
      </c>
      <c r="DE321" s="519">
        <v>0</v>
      </c>
      <c r="DF321" s="519">
        <v>0</v>
      </c>
      <c r="DG321" s="519">
        <v>0</v>
      </c>
      <c r="DH321" s="519">
        <v>0</v>
      </c>
      <c r="DI321" s="519">
        <v>0</v>
      </c>
      <c r="DJ321" s="519">
        <v>0</v>
      </c>
      <c r="DK321" s="519">
        <v>0</v>
      </c>
      <c r="DL321" s="519">
        <v>0</v>
      </c>
      <c r="DM321" s="519">
        <v>0</v>
      </c>
      <c r="DN321" s="519">
        <v>0</v>
      </c>
      <c r="DO321" s="519">
        <v>0</v>
      </c>
      <c r="DP321" s="519">
        <v>0</v>
      </c>
      <c r="DQ321" s="519">
        <v>0</v>
      </c>
      <c r="DR321" s="519">
        <v>0</v>
      </c>
      <c r="DS321" s="519">
        <v>0</v>
      </c>
      <c r="DT321" s="519">
        <v>0</v>
      </c>
      <c r="DU321" s="519">
        <v>0</v>
      </c>
      <c r="DV321" s="519">
        <v>0</v>
      </c>
      <c r="DW321" s="519">
        <v>0</v>
      </c>
      <c r="DX321" s="519">
        <v>0</v>
      </c>
      <c r="DY321" s="131"/>
      <c r="DZ321" s="337"/>
      <c r="EA321" s="519" t="s">
        <v>1062</v>
      </c>
      <c r="EB321" s="519" t="s">
        <v>1060</v>
      </c>
      <c r="EC321" s="519">
        <v>33</v>
      </c>
      <c r="ED321" s="521" t="str">
        <f t="shared" si="14"/>
        <v>SDN200233</v>
      </c>
      <c r="EE321" s="519">
        <v>10000</v>
      </c>
      <c r="EF321" s="519">
        <v>10000</v>
      </c>
      <c r="EG321" s="519">
        <v>10000</v>
      </c>
      <c r="EH321" s="519">
        <v>10000</v>
      </c>
      <c r="EI321" s="519">
        <v>10000</v>
      </c>
      <c r="EJ321" s="519">
        <v>10000</v>
      </c>
      <c r="EK321" s="519">
        <v>10000</v>
      </c>
      <c r="EL321" s="519">
        <v>10000</v>
      </c>
      <c r="EM321" s="519">
        <v>10000</v>
      </c>
      <c r="EN321" s="519">
        <v>10000</v>
      </c>
      <c r="EO321" s="519">
        <v>10000</v>
      </c>
      <c r="EP321" s="519">
        <v>10000</v>
      </c>
      <c r="EQ321" s="519">
        <v>10000</v>
      </c>
      <c r="ER321" s="519">
        <v>10000</v>
      </c>
      <c r="ES321" s="519">
        <v>10000</v>
      </c>
      <c r="ET321" s="519">
        <v>10000</v>
      </c>
      <c r="EU321" s="519">
        <v>10000</v>
      </c>
      <c r="EV321" s="519">
        <v>10000</v>
      </c>
      <c r="EW321" s="519">
        <v>10000</v>
      </c>
      <c r="EX321" s="519">
        <v>10000</v>
      </c>
      <c r="EY321" s="519">
        <v>10000</v>
      </c>
      <c r="EZ321" s="519">
        <v>10000</v>
      </c>
      <c r="FA321" s="519">
        <v>10000</v>
      </c>
      <c r="FB321" s="519">
        <v>10000</v>
      </c>
      <c r="FC321" s="519">
        <v>10000</v>
      </c>
      <c r="FD321" s="519">
        <v>10000</v>
      </c>
      <c r="FE321" s="519">
        <v>10000</v>
      </c>
      <c r="FF321" s="519">
        <v>10000</v>
      </c>
      <c r="FG321" s="519">
        <v>10000</v>
      </c>
      <c r="FH321" s="519">
        <v>10000</v>
      </c>
      <c r="FI321" s="519">
        <v>10000</v>
      </c>
      <c r="FJ321" s="519">
        <v>10000</v>
      </c>
      <c r="FK321" s="519">
        <v>10000</v>
      </c>
      <c r="FL321" s="519">
        <v>10000</v>
      </c>
      <c r="FM321" s="519">
        <v>10000</v>
      </c>
      <c r="FN321" s="519">
        <v>0</v>
      </c>
      <c r="FO321" s="519">
        <v>0</v>
      </c>
      <c r="FP321" s="519">
        <v>0</v>
      </c>
      <c r="FQ321" s="519">
        <v>0</v>
      </c>
      <c r="FR321" s="519">
        <v>0</v>
      </c>
      <c r="FS321" s="519">
        <v>0</v>
      </c>
      <c r="FT321" s="519">
        <v>0</v>
      </c>
      <c r="FU321" s="519">
        <v>0</v>
      </c>
      <c r="FV321" s="519">
        <v>0</v>
      </c>
      <c r="FW321" s="519">
        <v>0</v>
      </c>
      <c r="FX321" s="519">
        <v>0</v>
      </c>
      <c r="FY321" s="519">
        <v>0</v>
      </c>
      <c r="FZ321" s="519">
        <v>0</v>
      </c>
      <c r="GA321" s="519">
        <v>0</v>
      </c>
      <c r="GB321" s="519">
        <v>0</v>
      </c>
      <c r="GC321" s="519">
        <v>0</v>
      </c>
      <c r="GD321" s="519">
        <v>0</v>
      </c>
      <c r="GE321" s="519">
        <v>0</v>
      </c>
      <c r="GF321" s="519">
        <v>0</v>
      </c>
      <c r="GG321" s="519">
        <v>0</v>
      </c>
      <c r="GH321" s="519">
        <v>0</v>
      </c>
      <c r="GI321" s="519">
        <v>0</v>
      </c>
      <c r="GJ321" s="519">
        <v>0</v>
      </c>
      <c r="GK321" s="519">
        <v>0</v>
      </c>
      <c r="GL321" s="519">
        <v>0</v>
      </c>
      <c r="GM321" s="519">
        <v>0</v>
      </c>
      <c r="GN321" s="519">
        <v>0</v>
      </c>
      <c r="GO321" s="519">
        <v>0</v>
      </c>
      <c r="GP321" s="519">
        <v>0</v>
      </c>
      <c r="GQ321" s="519">
        <v>0</v>
      </c>
      <c r="GR321" s="519">
        <v>0</v>
      </c>
      <c r="GS321" s="519">
        <v>0</v>
      </c>
      <c r="GT321" s="519">
        <v>0</v>
      </c>
      <c r="GU321" s="519">
        <v>0</v>
      </c>
      <c r="GV321" s="519">
        <v>0</v>
      </c>
      <c r="GW321" s="519">
        <v>0</v>
      </c>
      <c r="GX321" s="519">
        <v>0</v>
      </c>
      <c r="GY321" s="519">
        <v>0</v>
      </c>
      <c r="GZ321" s="519">
        <v>0</v>
      </c>
      <c r="HA321" s="519">
        <v>0</v>
      </c>
      <c r="HB321" s="519">
        <v>0</v>
      </c>
      <c r="HC321" s="519">
        <v>0</v>
      </c>
      <c r="HD321" s="519">
        <v>0</v>
      </c>
      <c r="HE321" s="519">
        <v>0</v>
      </c>
      <c r="HF321" s="519">
        <v>0</v>
      </c>
      <c r="HG321" s="519">
        <v>0</v>
      </c>
      <c r="HH321" s="519">
        <v>0</v>
      </c>
      <c r="HI321" s="519">
        <v>0</v>
      </c>
      <c r="HJ321" s="519">
        <v>0</v>
      </c>
      <c r="HK321" s="519">
        <v>0</v>
      </c>
      <c r="HL321" s="519">
        <v>0</v>
      </c>
      <c r="HM321" s="519">
        <v>0</v>
      </c>
      <c r="HN321" s="519">
        <v>0</v>
      </c>
      <c r="HO321" s="519">
        <v>0</v>
      </c>
      <c r="HP321" s="519">
        <v>0</v>
      </c>
      <c r="HQ321" s="519">
        <v>0</v>
      </c>
      <c r="HR321" s="519">
        <v>0</v>
      </c>
      <c r="HS321" s="519">
        <v>0</v>
      </c>
      <c r="HT321" s="519">
        <v>0</v>
      </c>
      <c r="HU321" s="519">
        <v>0</v>
      </c>
      <c r="HV321" s="519">
        <v>0</v>
      </c>
      <c r="HW321" s="519">
        <v>0</v>
      </c>
      <c r="HX321" s="519">
        <v>0</v>
      </c>
      <c r="HY321" s="519">
        <v>0</v>
      </c>
      <c r="HZ321" s="519">
        <v>0</v>
      </c>
      <c r="IA321" s="519">
        <v>0</v>
      </c>
      <c r="IB321" s="519">
        <v>0</v>
      </c>
      <c r="IC321" s="519">
        <v>0</v>
      </c>
      <c r="ID321" s="519">
        <v>0</v>
      </c>
      <c r="IE321" s="519">
        <v>0</v>
      </c>
      <c r="IF321" s="519">
        <v>0</v>
      </c>
      <c r="IG321" s="519">
        <v>0</v>
      </c>
      <c r="IH321" s="519">
        <v>0</v>
      </c>
      <c r="II321" s="519">
        <v>0</v>
      </c>
      <c r="IJ321" s="519">
        <v>0</v>
      </c>
      <c r="IK321" s="519">
        <v>0</v>
      </c>
    </row>
    <row r="322" spans="1:245" hidden="1">
      <c r="A322" s="337"/>
      <c r="B322" s="519" t="s">
        <v>1058</v>
      </c>
      <c r="C322" s="519"/>
      <c r="D322" s="519"/>
      <c r="E322" s="519"/>
      <c r="F322" s="519">
        <v>1</v>
      </c>
      <c r="G322" s="519"/>
      <c r="H322" s="519">
        <v>31</v>
      </c>
      <c r="I322" s="519">
        <v>10</v>
      </c>
      <c r="J322" s="519" t="str">
        <f t="shared" si="15"/>
        <v>SDN10013110</v>
      </c>
      <c r="K322" s="519">
        <v>792</v>
      </c>
      <c r="M322" s="337"/>
      <c r="N322" s="519" t="s">
        <v>1062</v>
      </c>
      <c r="O322" s="519" t="s">
        <v>1060</v>
      </c>
      <c r="P322" s="519">
        <v>34</v>
      </c>
      <c r="Q322" s="183" t="str">
        <f t="shared" ref="Q322:Q385" si="16">N322&amp;TEXT(O322,"00")&amp;TEXT(P322,"00")</f>
        <v>SDN200234</v>
      </c>
      <c r="R322" s="519">
        <v>0</v>
      </c>
      <c r="S322" s="519">
        <v>0</v>
      </c>
      <c r="T322" s="519">
        <v>0</v>
      </c>
      <c r="U322" s="519">
        <v>0</v>
      </c>
      <c r="V322" s="519">
        <v>0</v>
      </c>
      <c r="W322" s="519">
        <v>0</v>
      </c>
      <c r="X322" s="519">
        <v>0</v>
      </c>
      <c r="Y322" s="519">
        <v>0</v>
      </c>
      <c r="Z322" s="519">
        <v>0</v>
      </c>
      <c r="AA322" s="519">
        <v>0</v>
      </c>
      <c r="AB322" s="519">
        <v>0</v>
      </c>
      <c r="AC322" s="519">
        <v>0</v>
      </c>
      <c r="AD322" s="519">
        <v>0</v>
      </c>
      <c r="AE322" s="519">
        <v>0</v>
      </c>
      <c r="AF322" s="519">
        <v>0</v>
      </c>
      <c r="AG322" s="519">
        <v>0</v>
      </c>
      <c r="AH322" s="519">
        <v>0</v>
      </c>
      <c r="AI322" s="519">
        <v>0</v>
      </c>
      <c r="AJ322" s="519">
        <v>0</v>
      </c>
      <c r="AK322" s="519">
        <v>0</v>
      </c>
      <c r="AL322" s="519">
        <v>0</v>
      </c>
      <c r="AM322" s="519">
        <v>0</v>
      </c>
      <c r="AN322" s="519">
        <v>0</v>
      </c>
      <c r="AO322" s="519">
        <v>0</v>
      </c>
      <c r="AP322" s="519">
        <v>0</v>
      </c>
      <c r="AQ322" s="519">
        <v>0</v>
      </c>
      <c r="AR322" s="519">
        <v>0</v>
      </c>
      <c r="AS322" s="519">
        <v>0</v>
      </c>
      <c r="AT322" s="519">
        <v>0</v>
      </c>
      <c r="AU322" s="519">
        <v>0</v>
      </c>
      <c r="AV322" s="519">
        <v>0</v>
      </c>
      <c r="AW322" s="519">
        <v>0</v>
      </c>
      <c r="AX322" s="519">
        <v>0</v>
      </c>
      <c r="AY322" s="519">
        <v>0</v>
      </c>
      <c r="AZ322" s="519">
        <v>10000</v>
      </c>
      <c r="BA322" s="519">
        <v>0</v>
      </c>
      <c r="BB322" s="519">
        <v>0</v>
      </c>
      <c r="BC322" s="519">
        <v>0</v>
      </c>
      <c r="BD322" s="519">
        <v>0</v>
      </c>
      <c r="BE322" s="519">
        <v>0</v>
      </c>
      <c r="BF322" s="519">
        <v>0</v>
      </c>
      <c r="BG322" s="519">
        <v>0</v>
      </c>
      <c r="BH322" s="519">
        <v>0</v>
      </c>
      <c r="BI322" s="519">
        <v>0</v>
      </c>
      <c r="BJ322" s="519">
        <v>0</v>
      </c>
      <c r="BK322" s="519">
        <v>0</v>
      </c>
      <c r="BL322" s="519">
        <v>0</v>
      </c>
      <c r="BM322" s="519">
        <v>0</v>
      </c>
      <c r="BN322" s="519">
        <v>0</v>
      </c>
      <c r="BO322" s="519">
        <v>0</v>
      </c>
      <c r="BP322" s="519">
        <v>0</v>
      </c>
      <c r="BQ322" s="519">
        <v>0</v>
      </c>
      <c r="BR322" s="519">
        <v>0</v>
      </c>
      <c r="BS322" s="519">
        <v>0</v>
      </c>
      <c r="BT322" s="519">
        <v>0</v>
      </c>
      <c r="BU322" s="519">
        <v>0</v>
      </c>
      <c r="BV322" s="519">
        <v>0</v>
      </c>
      <c r="BW322" s="519">
        <v>0</v>
      </c>
      <c r="BX322" s="519">
        <v>0</v>
      </c>
      <c r="BY322" s="519">
        <v>0</v>
      </c>
      <c r="BZ322" s="519">
        <v>0</v>
      </c>
      <c r="CA322" s="519">
        <v>0</v>
      </c>
      <c r="CB322" s="519">
        <v>0</v>
      </c>
      <c r="CC322" s="519">
        <v>0</v>
      </c>
      <c r="CD322" s="519">
        <v>0</v>
      </c>
      <c r="CE322" s="519">
        <v>0</v>
      </c>
      <c r="CF322" s="519">
        <v>0</v>
      </c>
      <c r="CG322" s="519">
        <v>0</v>
      </c>
      <c r="CH322" s="519">
        <v>0</v>
      </c>
      <c r="CI322" s="519">
        <v>0</v>
      </c>
      <c r="CJ322" s="519">
        <v>0</v>
      </c>
      <c r="CK322" s="519">
        <v>0</v>
      </c>
      <c r="CL322" s="519">
        <v>0</v>
      </c>
      <c r="CM322" s="519">
        <v>0</v>
      </c>
      <c r="CN322" s="519">
        <v>0</v>
      </c>
      <c r="CO322" s="519">
        <v>0</v>
      </c>
      <c r="CP322" s="519">
        <v>0</v>
      </c>
      <c r="CQ322" s="519">
        <v>0</v>
      </c>
      <c r="CR322" s="519">
        <v>0</v>
      </c>
      <c r="CS322" s="519">
        <v>0</v>
      </c>
      <c r="CT322" s="519">
        <v>0</v>
      </c>
      <c r="CU322" s="519">
        <v>0</v>
      </c>
      <c r="CV322" s="519">
        <v>0</v>
      </c>
      <c r="CW322" s="519">
        <v>0</v>
      </c>
      <c r="CX322" s="519">
        <v>0</v>
      </c>
      <c r="CY322" s="519">
        <v>0</v>
      </c>
      <c r="CZ322" s="519">
        <v>0</v>
      </c>
      <c r="DA322" s="519">
        <v>0</v>
      </c>
      <c r="DB322" s="519">
        <v>0</v>
      </c>
      <c r="DC322" s="519">
        <v>0</v>
      </c>
      <c r="DD322" s="519">
        <v>0</v>
      </c>
      <c r="DE322" s="519">
        <v>0</v>
      </c>
      <c r="DF322" s="519">
        <v>0</v>
      </c>
      <c r="DG322" s="519">
        <v>0</v>
      </c>
      <c r="DH322" s="519">
        <v>0</v>
      </c>
      <c r="DI322" s="519">
        <v>0</v>
      </c>
      <c r="DJ322" s="519">
        <v>0</v>
      </c>
      <c r="DK322" s="519">
        <v>0</v>
      </c>
      <c r="DL322" s="519">
        <v>0</v>
      </c>
      <c r="DM322" s="519">
        <v>0</v>
      </c>
      <c r="DN322" s="519">
        <v>0</v>
      </c>
      <c r="DO322" s="519">
        <v>0</v>
      </c>
      <c r="DP322" s="519">
        <v>0</v>
      </c>
      <c r="DQ322" s="519">
        <v>0</v>
      </c>
      <c r="DR322" s="519">
        <v>0</v>
      </c>
      <c r="DS322" s="519">
        <v>0</v>
      </c>
      <c r="DT322" s="519">
        <v>0</v>
      </c>
      <c r="DU322" s="519">
        <v>0</v>
      </c>
      <c r="DV322" s="519">
        <v>0</v>
      </c>
      <c r="DW322" s="519">
        <v>0</v>
      </c>
      <c r="DX322" s="519">
        <v>0</v>
      </c>
      <c r="DY322" s="131"/>
      <c r="DZ322" s="337"/>
      <c r="EA322" s="519" t="s">
        <v>1062</v>
      </c>
      <c r="EB322" s="519" t="s">
        <v>1060</v>
      </c>
      <c r="EC322" s="519">
        <v>34</v>
      </c>
      <c r="ED322" s="521" t="str">
        <f t="shared" ref="ED322:ED385" si="17">EA322&amp;TEXT(EB322,"00")&amp;TEXT(EC322,"00")</f>
        <v>SDN200234</v>
      </c>
      <c r="EE322" s="519">
        <v>10000</v>
      </c>
      <c r="EF322" s="519">
        <v>10000</v>
      </c>
      <c r="EG322" s="519">
        <v>10000</v>
      </c>
      <c r="EH322" s="519">
        <v>10000</v>
      </c>
      <c r="EI322" s="519">
        <v>10000</v>
      </c>
      <c r="EJ322" s="519">
        <v>10000</v>
      </c>
      <c r="EK322" s="519">
        <v>10000</v>
      </c>
      <c r="EL322" s="519">
        <v>10000</v>
      </c>
      <c r="EM322" s="519">
        <v>10000</v>
      </c>
      <c r="EN322" s="519">
        <v>10000</v>
      </c>
      <c r="EO322" s="519">
        <v>10000</v>
      </c>
      <c r="EP322" s="519">
        <v>10000</v>
      </c>
      <c r="EQ322" s="519">
        <v>10000</v>
      </c>
      <c r="ER322" s="519">
        <v>10000</v>
      </c>
      <c r="ES322" s="519">
        <v>10000</v>
      </c>
      <c r="ET322" s="519">
        <v>10000</v>
      </c>
      <c r="EU322" s="519">
        <v>10000</v>
      </c>
      <c r="EV322" s="519">
        <v>10000</v>
      </c>
      <c r="EW322" s="519">
        <v>10000</v>
      </c>
      <c r="EX322" s="519">
        <v>10000</v>
      </c>
      <c r="EY322" s="519">
        <v>10000</v>
      </c>
      <c r="EZ322" s="519">
        <v>10000</v>
      </c>
      <c r="FA322" s="519">
        <v>10000</v>
      </c>
      <c r="FB322" s="519">
        <v>10000</v>
      </c>
      <c r="FC322" s="519">
        <v>10000</v>
      </c>
      <c r="FD322" s="519">
        <v>10000</v>
      </c>
      <c r="FE322" s="519">
        <v>10000</v>
      </c>
      <c r="FF322" s="519">
        <v>10000</v>
      </c>
      <c r="FG322" s="519">
        <v>10000</v>
      </c>
      <c r="FH322" s="519">
        <v>10000</v>
      </c>
      <c r="FI322" s="519">
        <v>10000</v>
      </c>
      <c r="FJ322" s="519">
        <v>10000</v>
      </c>
      <c r="FK322" s="519">
        <v>10000</v>
      </c>
      <c r="FL322" s="519">
        <v>10000</v>
      </c>
      <c r="FM322" s="519">
        <v>10000</v>
      </c>
      <c r="FN322" s="519">
        <v>0</v>
      </c>
      <c r="FO322" s="519">
        <v>0</v>
      </c>
      <c r="FP322" s="519">
        <v>0</v>
      </c>
      <c r="FQ322" s="519">
        <v>0</v>
      </c>
      <c r="FR322" s="519">
        <v>0</v>
      </c>
      <c r="FS322" s="519">
        <v>0</v>
      </c>
      <c r="FT322" s="519">
        <v>0</v>
      </c>
      <c r="FU322" s="519">
        <v>0</v>
      </c>
      <c r="FV322" s="519">
        <v>0</v>
      </c>
      <c r="FW322" s="519">
        <v>0</v>
      </c>
      <c r="FX322" s="519">
        <v>0</v>
      </c>
      <c r="FY322" s="519">
        <v>0</v>
      </c>
      <c r="FZ322" s="519">
        <v>0</v>
      </c>
      <c r="GA322" s="519">
        <v>0</v>
      </c>
      <c r="GB322" s="519">
        <v>0</v>
      </c>
      <c r="GC322" s="519">
        <v>0</v>
      </c>
      <c r="GD322" s="519">
        <v>0</v>
      </c>
      <c r="GE322" s="519">
        <v>0</v>
      </c>
      <c r="GF322" s="519">
        <v>0</v>
      </c>
      <c r="GG322" s="519">
        <v>0</v>
      </c>
      <c r="GH322" s="519">
        <v>0</v>
      </c>
      <c r="GI322" s="519">
        <v>0</v>
      </c>
      <c r="GJ322" s="519">
        <v>0</v>
      </c>
      <c r="GK322" s="519">
        <v>0</v>
      </c>
      <c r="GL322" s="519">
        <v>0</v>
      </c>
      <c r="GM322" s="519">
        <v>0</v>
      </c>
      <c r="GN322" s="519">
        <v>0</v>
      </c>
      <c r="GO322" s="519">
        <v>0</v>
      </c>
      <c r="GP322" s="519">
        <v>0</v>
      </c>
      <c r="GQ322" s="519">
        <v>0</v>
      </c>
      <c r="GR322" s="519">
        <v>0</v>
      </c>
      <c r="GS322" s="519">
        <v>0</v>
      </c>
      <c r="GT322" s="519">
        <v>0</v>
      </c>
      <c r="GU322" s="519">
        <v>0</v>
      </c>
      <c r="GV322" s="519">
        <v>0</v>
      </c>
      <c r="GW322" s="519">
        <v>0</v>
      </c>
      <c r="GX322" s="519">
        <v>0</v>
      </c>
      <c r="GY322" s="519">
        <v>0</v>
      </c>
      <c r="GZ322" s="519">
        <v>0</v>
      </c>
      <c r="HA322" s="519">
        <v>0</v>
      </c>
      <c r="HB322" s="519">
        <v>0</v>
      </c>
      <c r="HC322" s="519">
        <v>0</v>
      </c>
      <c r="HD322" s="519">
        <v>0</v>
      </c>
      <c r="HE322" s="519">
        <v>0</v>
      </c>
      <c r="HF322" s="519">
        <v>0</v>
      </c>
      <c r="HG322" s="519">
        <v>0</v>
      </c>
      <c r="HH322" s="519">
        <v>0</v>
      </c>
      <c r="HI322" s="519">
        <v>0</v>
      </c>
      <c r="HJ322" s="519">
        <v>0</v>
      </c>
      <c r="HK322" s="519">
        <v>0</v>
      </c>
      <c r="HL322" s="519">
        <v>0</v>
      </c>
      <c r="HM322" s="519">
        <v>0</v>
      </c>
      <c r="HN322" s="519">
        <v>0</v>
      </c>
      <c r="HO322" s="519">
        <v>0</v>
      </c>
      <c r="HP322" s="519">
        <v>0</v>
      </c>
      <c r="HQ322" s="519">
        <v>0</v>
      </c>
      <c r="HR322" s="519">
        <v>0</v>
      </c>
      <c r="HS322" s="519">
        <v>0</v>
      </c>
      <c r="HT322" s="519">
        <v>0</v>
      </c>
      <c r="HU322" s="519">
        <v>0</v>
      </c>
      <c r="HV322" s="519">
        <v>0</v>
      </c>
      <c r="HW322" s="519">
        <v>0</v>
      </c>
      <c r="HX322" s="519">
        <v>0</v>
      </c>
      <c r="HY322" s="519">
        <v>0</v>
      </c>
      <c r="HZ322" s="519">
        <v>0</v>
      </c>
      <c r="IA322" s="519">
        <v>0</v>
      </c>
      <c r="IB322" s="519">
        <v>0</v>
      </c>
      <c r="IC322" s="519">
        <v>0</v>
      </c>
      <c r="ID322" s="519">
        <v>0</v>
      </c>
      <c r="IE322" s="519">
        <v>0</v>
      </c>
      <c r="IF322" s="519">
        <v>0</v>
      </c>
      <c r="IG322" s="519">
        <v>0</v>
      </c>
      <c r="IH322" s="519">
        <v>0</v>
      </c>
      <c r="II322" s="519">
        <v>0</v>
      </c>
      <c r="IJ322" s="519">
        <v>0</v>
      </c>
      <c r="IK322" s="519">
        <v>0</v>
      </c>
    </row>
    <row r="323" spans="1:245" hidden="1">
      <c r="A323" s="337"/>
      <c r="B323" s="519" t="s">
        <v>1058</v>
      </c>
      <c r="C323" s="519"/>
      <c r="D323" s="519"/>
      <c r="E323" s="519"/>
      <c r="F323" s="519">
        <v>1</v>
      </c>
      <c r="G323" s="519"/>
      <c r="H323" s="519">
        <v>32</v>
      </c>
      <c r="I323" s="519">
        <v>1</v>
      </c>
      <c r="J323" s="519" t="str">
        <f t="shared" si="15"/>
        <v>SDN10013201</v>
      </c>
      <c r="K323" s="519">
        <v>990</v>
      </c>
      <c r="M323" s="337"/>
      <c r="N323" s="519" t="s">
        <v>1062</v>
      </c>
      <c r="O323" s="519" t="s">
        <v>1060</v>
      </c>
      <c r="P323" s="519">
        <v>35</v>
      </c>
      <c r="Q323" s="183" t="str">
        <f t="shared" si="16"/>
        <v>SDN200235</v>
      </c>
      <c r="R323" s="519">
        <v>0</v>
      </c>
      <c r="S323" s="519">
        <v>0</v>
      </c>
      <c r="T323" s="519">
        <v>0</v>
      </c>
      <c r="U323" s="519">
        <v>0</v>
      </c>
      <c r="V323" s="519">
        <v>0</v>
      </c>
      <c r="W323" s="519">
        <v>0</v>
      </c>
      <c r="X323" s="519">
        <v>0</v>
      </c>
      <c r="Y323" s="519">
        <v>0</v>
      </c>
      <c r="Z323" s="519">
        <v>0</v>
      </c>
      <c r="AA323" s="519">
        <v>0</v>
      </c>
      <c r="AB323" s="519">
        <v>0</v>
      </c>
      <c r="AC323" s="519">
        <v>0</v>
      </c>
      <c r="AD323" s="519">
        <v>0</v>
      </c>
      <c r="AE323" s="519">
        <v>0</v>
      </c>
      <c r="AF323" s="519">
        <v>0</v>
      </c>
      <c r="AG323" s="519">
        <v>0</v>
      </c>
      <c r="AH323" s="519">
        <v>0</v>
      </c>
      <c r="AI323" s="519">
        <v>0</v>
      </c>
      <c r="AJ323" s="519">
        <v>0</v>
      </c>
      <c r="AK323" s="519">
        <v>0</v>
      </c>
      <c r="AL323" s="519">
        <v>0</v>
      </c>
      <c r="AM323" s="519">
        <v>0</v>
      </c>
      <c r="AN323" s="519">
        <v>0</v>
      </c>
      <c r="AO323" s="519">
        <v>0</v>
      </c>
      <c r="AP323" s="519">
        <v>0</v>
      </c>
      <c r="AQ323" s="519">
        <v>0</v>
      </c>
      <c r="AR323" s="519">
        <v>0</v>
      </c>
      <c r="AS323" s="519">
        <v>0</v>
      </c>
      <c r="AT323" s="519">
        <v>0</v>
      </c>
      <c r="AU323" s="519">
        <v>0</v>
      </c>
      <c r="AV323" s="519">
        <v>0</v>
      </c>
      <c r="AW323" s="519">
        <v>0</v>
      </c>
      <c r="AX323" s="519">
        <v>0</v>
      </c>
      <c r="AY323" s="519">
        <v>0</v>
      </c>
      <c r="AZ323" s="519">
        <v>10000</v>
      </c>
      <c r="BA323" s="519">
        <v>0</v>
      </c>
      <c r="BB323" s="519">
        <v>0</v>
      </c>
      <c r="BC323" s="519">
        <v>0</v>
      </c>
      <c r="BD323" s="519">
        <v>0</v>
      </c>
      <c r="BE323" s="519">
        <v>0</v>
      </c>
      <c r="BF323" s="519">
        <v>0</v>
      </c>
      <c r="BG323" s="519">
        <v>0</v>
      </c>
      <c r="BH323" s="519">
        <v>0</v>
      </c>
      <c r="BI323" s="519">
        <v>0</v>
      </c>
      <c r="BJ323" s="519">
        <v>0</v>
      </c>
      <c r="BK323" s="519">
        <v>0</v>
      </c>
      <c r="BL323" s="519">
        <v>0</v>
      </c>
      <c r="BM323" s="519">
        <v>0</v>
      </c>
      <c r="BN323" s="519">
        <v>0</v>
      </c>
      <c r="BO323" s="519">
        <v>0</v>
      </c>
      <c r="BP323" s="519">
        <v>0</v>
      </c>
      <c r="BQ323" s="519">
        <v>0</v>
      </c>
      <c r="BR323" s="519">
        <v>0</v>
      </c>
      <c r="BS323" s="519">
        <v>0</v>
      </c>
      <c r="BT323" s="519">
        <v>0</v>
      </c>
      <c r="BU323" s="519">
        <v>0</v>
      </c>
      <c r="BV323" s="519">
        <v>0</v>
      </c>
      <c r="BW323" s="519">
        <v>0</v>
      </c>
      <c r="BX323" s="519">
        <v>0</v>
      </c>
      <c r="BY323" s="519">
        <v>0</v>
      </c>
      <c r="BZ323" s="519">
        <v>0</v>
      </c>
      <c r="CA323" s="519">
        <v>0</v>
      </c>
      <c r="CB323" s="519">
        <v>0</v>
      </c>
      <c r="CC323" s="519">
        <v>0</v>
      </c>
      <c r="CD323" s="519">
        <v>0</v>
      </c>
      <c r="CE323" s="519">
        <v>0</v>
      </c>
      <c r="CF323" s="519">
        <v>0</v>
      </c>
      <c r="CG323" s="519">
        <v>0</v>
      </c>
      <c r="CH323" s="519">
        <v>0</v>
      </c>
      <c r="CI323" s="519">
        <v>0</v>
      </c>
      <c r="CJ323" s="519">
        <v>0</v>
      </c>
      <c r="CK323" s="519">
        <v>0</v>
      </c>
      <c r="CL323" s="519">
        <v>0</v>
      </c>
      <c r="CM323" s="519">
        <v>0</v>
      </c>
      <c r="CN323" s="519">
        <v>0</v>
      </c>
      <c r="CO323" s="519">
        <v>0</v>
      </c>
      <c r="CP323" s="519">
        <v>0</v>
      </c>
      <c r="CQ323" s="519">
        <v>0</v>
      </c>
      <c r="CR323" s="519">
        <v>0</v>
      </c>
      <c r="CS323" s="519">
        <v>0</v>
      </c>
      <c r="CT323" s="519">
        <v>0</v>
      </c>
      <c r="CU323" s="519">
        <v>0</v>
      </c>
      <c r="CV323" s="519">
        <v>0</v>
      </c>
      <c r="CW323" s="519">
        <v>0</v>
      </c>
      <c r="CX323" s="519">
        <v>0</v>
      </c>
      <c r="CY323" s="519">
        <v>0</v>
      </c>
      <c r="CZ323" s="519">
        <v>0</v>
      </c>
      <c r="DA323" s="519">
        <v>0</v>
      </c>
      <c r="DB323" s="519">
        <v>0</v>
      </c>
      <c r="DC323" s="519">
        <v>0</v>
      </c>
      <c r="DD323" s="519">
        <v>0</v>
      </c>
      <c r="DE323" s="519">
        <v>0</v>
      </c>
      <c r="DF323" s="519">
        <v>0</v>
      </c>
      <c r="DG323" s="519">
        <v>0</v>
      </c>
      <c r="DH323" s="519">
        <v>0</v>
      </c>
      <c r="DI323" s="519">
        <v>0</v>
      </c>
      <c r="DJ323" s="519">
        <v>0</v>
      </c>
      <c r="DK323" s="519">
        <v>0</v>
      </c>
      <c r="DL323" s="519">
        <v>0</v>
      </c>
      <c r="DM323" s="519">
        <v>0</v>
      </c>
      <c r="DN323" s="519">
        <v>0</v>
      </c>
      <c r="DO323" s="519">
        <v>0</v>
      </c>
      <c r="DP323" s="519">
        <v>0</v>
      </c>
      <c r="DQ323" s="519">
        <v>0</v>
      </c>
      <c r="DR323" s="519">
        <v>0</v>
      </c>
      <c r="DS323" s="519">
        <v>0</v>
      </c>
      <c r="DT323" s="519">
        <v>0</v>
      </c>
      <c r="DU323" s="519">
        <v>0</v>
      </c>
      <c r="DV323" s="519">
        <v>0</v>
      </c>
      <c r="DW323" s="519">
        <v>0</v>
      </c>
      <c r="DX323" s="519">
        <v>0</v>
      </c>
      <c r="DY323" s="131"/>
      <c r="DZ323" s="337"/>
      <c r="EA323" s="519" t="s">
        <v>1062</v>
      </c>
      <c r="EB323" s="519" t="s">
        <v>1060</v>
      </c>
      <c r="EC323" s="519">
        <v>35</v>
      </c>
      <c r="ED323" s="521" t="str">
        <f t="shared" si="17"/>
        <v>SDN200235</v>
      </c>
      <c r="EE323" s="519">
        <v>10000</v>
      </c>
      <c r="EF323" s="519">
        <v>10000</v>
      </c>
      <c r="EG323" s="519">
        <v>10000</v>
      </c>
      <c r="EH323" s="519">
        <v>10000</v>
      </c>
      <c r="EI323" s="519">
        <v>10000</v>
      </c>
      <c r="EJ323" s="519">
        <v>10000</v>
      </c>
      <c r="EK323" s="519">
        <v>10000</v>
      </c>
      <c r="EL323" s="519">
        <v>10000</v>
      </c>
      <c r="EM323" s="519">
        <v>10000</v>
      </c>
      <c r="EN323" s="519">
        <v>10000</v>
      </c>
      <c r="EO323" s="519">
        <v>10000</v>
      </c>
      <c r="EP323" s="519">
        <v>10000</v>
      </c>
      <c r="EQ323" s="519">
        <v>10000</v>
      </c>
      <c r="ER323" s="519">
        <v>10000</v>
      </c>
      <c r="ES323" s="519">
        <v>10000</v>
      </c>
      <c r="ET323" s="519">
        <v>10000</v>
      </c>
      <c r="EU323" s="519">
        <v>10000</v>
      </c>
      <c r="EV323" s="519">
        <v>10000</v>
      </c>
      <c r="EW323" s="519">
        <v>10000</v>
      </c>
      <c r="EX323" s="519">
        <v>10000</v>
      </c>
      <c r="EY323" s="519">
        <v>10000</v>
      </c>
      <c r="EZ323" s="519">
        <v>10000</v>
      </c>
      <c r="FA323" s="519">
        <v>10000</v>
      </c>
      <c r="FB323" s="519">
        <v>10000</v>
      </c>
      <c r="FC323" s="519">
        <v>10000</v>
      </c>
      <c r="FD323" s="519">
        <v>10000</v>
      </c>
      <c r="FE323" s="519">
        <v>10000</v>
      </c>
      <c r="FF323" s="519">
        <v>10000</v>
      </c>
      <c r="FG323" s="519">
        <v>10000</v>
      </c>
      <c r="FH323" s="519">
        <v>10000</v>
      </c>
      <c r="FI323" s="519">
        <v>10000</v>
      </c>
      <c r="FJ323" s="519">
        <v>10000</v>
      </c>
      <c r="FK323" s="519">
        <v>10000</v>
      </c>
      <c r="FL323" s="519">
        <v>10000</v>
      </c>
      <c r="FM323" s="519">
        <v>10000</v>
      </c>
      <c r="FN323" s="519">
        <v>0</v>
      </c>
      <c r="FO323" s="519">
        <v>0</v>
      </c>
      <c r="FP323" s="519">
        <v>0</v>
      </c>
      <c r="FQ323" s="519">
        <v>0</v>
      </c>
      <c r="FR323" s="519">
        <v>0</v>
      </c>
      <c r="FS323" s="519">
        <v>0</v>
      </c>
      <c r="FT323" s="519">
        <v>0</v>
      </c>
      <c r="FU323" s="519">
        <v>0</v>
      </c>
      <c r="FV323" s="519">
        <v>0</v>
      </c>
      <c r="FW323" s="519">
        <v>0</v>
      </c>
      <c r="FX323" s="519">
        <v>0</v>
      </c>
      <c r="FY323" s="519">
        <v>0</v>
      </c>
      <c r="FZ323" s="519">
        <v>0</v>
      </c>
      <c r="GA323" s="519">
        <v>0</v>
      </c>
      <c r="GB323" s="519">
        <v>0</v>
      </c>
      <c r="GC323" s="519">
        <v>0</v>
      </c>
      <c r="GD323" s="519">
        <v>0</v>
      </c>
      <c r="GE323" s="519">
        <v>0</v>
      </c>
      <c r="GF323" s="519">
        <v>0</v>
      </c>
      <c r="GG323" s="519">
        <v>0</v>
      </c>
      <c r="GH323" s="519">
        <v>0</v>
      </c>
      <c r="GI323" s="519">
        <v>0</v>
      </c>
      <c r="GJ323" s="519">
        <v>0</v>
      </c>
      <c r="GK323" s="519">
        <v>0</v>
      </c>
      <c r="GL323" s="519">
        <v>0</v>
      </c>
      <c r="GM323" s="519">
        <v>0</v>
      </c>
      <c r="GN323" s="519">
        <v>0</v>
      </c>
      <c r="GO323" s="519">
        <v>0</v>
      </c>
      <c r="GP323" s="519">
        <v>0</v>
      </c>
      <c r="GQ323" s="519">
        <v>0</v>
      </c>
      <c r="GR323" s="519">
        <v>0</v>
      </c>
      <c r="GS323" s="519">
        <v>0</v>
      </c>
      <c r="GT323" s="519">
        <v>0</v>
      </c>
      <c r="GU323" s="519">
        <v>0</v>
      </c>
      <c r="GV323" s="519">
        <v>0</v>
      </c>
      <c r="GW323" s="519">
        <v>0</v>
      </c>
      <c r="GX323" s="519">
        <v>0</v>
      </c>
      <c r="GY323" s="519">
        <v>0</v>
      </c>
      <c r="GZ323" s="519">
        <v>0</v>
      </c>
      <c r="HA323" s="519">
        <v>0</v>
      </c>
      <c r="HB323" s="519">
        <v>0</v>
      </c>
      <c r="HC323" s="519">
        <v>0</v>
      </c>
      <c r="HD323" s="519">
        <v>0</v>
      </c>
      <c r="HE323" s="519">
        <v>0</v>
      </c>
      <c r="HF323" s="519">
        <v>0</v>
      </c>
      <c r="HG323" s="519">
        <v>0</v>
      </c>
      <c r="HH323" s="519">
        <v>0</v>
      </c>
      <c r="HI323" s="519">
        <v>0</v>
      </c>
      <c r="HJ323" s="519">
        <v>0</v>
      </c>
      <c r="HK323" s="519">
        <v>0</v>
      </c>
      <c r="HL323" s="519">
        <v>0</v>
      </c>
      <c r="HM323" s="519">
        <v>0</v>
      </c>
      <c r="HN323" s="519">
        <v>0</v>
      </c>
      <c r="HO323" s="519">
        <v>0</v>
      </c>
      <c r="HP323" s="519">
        <v>0</v>
      </c>
      <c r="HQ323" s="519">
        <v>0</v>
      </c>
      <c r="HR323" s="519">
        <v>0</v>
      </c>
      <c r="HS323" s="519">
        <v>0</v>
      </c>
      <c r="HT323" s="519">
        <v>0</v>
      </c>
      <c r="HU323" s="519">
        <v>0</v>
      </c>
      <c r="HV323" s="519">
        <v>0</v>
      </c>
      <c r="HW323" s="519">
        <v>0</v>
      </c>
      <c r="HX323" s="519">
        <v>0</v>
      </c>
      <c r="HY323" s="519">
        <v>0</v>
      </c>
      <c r="HZ323" s="519">
        <v>0</v>
      </c>
      <c r="IA323" s="519">
        <v>0</v>
      </c>
      <c r="IB323" s="519">
        <v>0</v>
      </c>
      <c r="IC323" s="519">
        <v>0</v>
      </c>
      <c r="ID323" s="519">
        <v>0</v>
      </c>
      <c r="IE323" s="519">
        <v>0</v>
      </c>
      <c r="IF323" s="519">
        <v>0</v>
      </c>
      <c r="IG323" s="519">
        <v>0</v>
      </c>
      <c r="IH323" s="519">
        <v>0</v>
      </c>
      <c r="II323" s="519">
        <v>0</v>
      </c>
      <c r="IJ323" s="519">
        <v>0</v>
      </c>
      <c r="IK323" s="519">
        <v>0</v>
      </c>
    </row>
    <row r="324" spans="1:245" hidden="1">
      <c r="A324" s="337"/>
      <c r="B324" s="519" t="s">
        <v>1058</v>
      </c>
      <c r="C324" s="519"/>
      <c r="D324" s="519"/>
      <c r="E324" s="519"/>
      <c r="F324" s="519">
        <v>1</v>
      </c>
      <c r="G324" s="519"/>
      <c r="H324" s="519">
        <v>32</v>
      </c>
      <c r="I324" s="519">
        <v>2</v>
      </c>
      <c r="J324" s="519" t="str">
        <f t="shared" ref="J324:J387" si="18">B324&amp;TEXT(F324,"00")&amp;TEXT(H324,"00")&amp;TEXT(I324,"00")</f>
        <v>SDN10013202</v>
      </c>
      <c r="K324" s="519">
        <v>990</v>
      </c>
      <c r="M324" s="337"/>
      <c r="N324" s="519" t="s">
        <v>1062</v>
      </c>
      <c r="O324" s="519" t="s">
        <v>1060</v>
      </c>
      <c r="P324" s="519">
        <v>36</v>
      </c>
      <c r="Q324" s="183" t="str">
        <f t="shared" si="16"/>
        <v>SDN200236</v>
      </c>
      <c r="R324" s="519">
        <v>0</v>
      </c>
      <c r="S324" s="519">
        <v>0</v>
      </c>
      <c r="T324" s="519">
        <v>0</v>
      </c>
      <c r="U324" s="519">
        <v>0</v>
      </c>
      <c r="V324" s="519">
        <v>0</v>
      </c>
      <c r="W324" s="519">
        <v>0</v>
      </c>
      <c r="X324" s="519">
        <v>0</v>
      </c>
      <c r="Y324" s="519">
        <v>0</v>
      </c>
      <c r="Z324" s="519">
        <v>0</v>
      </c>
      <c r="AA324" s="519">
        <v>0</v>
      </c>
      <c r="AB324" s="519">
        <v>0</v>
      </c>
      <c r="AC324" s="519">
        <v>0</v>
      </c>
      <c r="AD324" s="519">
        <v>0</v>
      </c>
      <c r="AE324" s="519">
        <v>0</v>
      </c>
      <c r="AF324" s="519">
        <v>0</v>
      </c>
      <c r="AG324" s="519">
        <v>0</v>
      </c>
      <c r="AH324" s="519">
        <v>0</v>
      </c>
      <c r="AI324" s="519">
        <v>0</v>
      </c>
      <c r="AJ324" s="519">
        <v>0</v>
      </c>
      <c r="AK324" s="519">
        <v>0</v>
      </c>
      <c r="AL324" s="519">
        <v>0</v>
      </c>
      <c r="AM324" s="519">
        <v>0</v>
      </c>
      <c r="AN324" s="519">
        <v>0</v>
      </c>
      <c r="AO324" s="519">
        <v>0</v>
      </c>
      <c r="AP324" s="519">
        <v>0</v>
      </c>
      <c r="AQ324" s="519">
        <v>0</v>
      </c>
      <c r="AR324" s="519">
        <v>0</v>
      </c>
      <c r="AS324" s="519">
        <v>0</v>
      </c>
      <c r="AT324" s="519">
        <v>0</v>
      </c>
      <c r="AU324" s="519">
        <v>0</v>
      </c>
      <c r="AV324" s="519">
        <v>0</v>
      </c>
      <c r="AW324" s="519">
        <v>0</v>
      </c>
      <c r="AX324" s="519">
        <v>0</v>
      </c>
      <c r="AY324" s="519">
        <v>0</v>
      </c>
      <c r="AZ324" s="519">
        <v>10000</v>
      </c>
      <c r="BA324" s="519">
        <v>0</v>
      </c>
      <c r="BB324" s="519">
        <v>0</v>
      </c>
      <c r="BC324" s="519">
        <v>0</v>
      </c>
      <c r="BD324" s="519">
        <v>0</v>
      </c>
      <c r="BE324" s="519">
        <v>0</v>
      </c>
      <c r="BF324" s="519">
        <v>0</v>
      </c>
      <c r="BG324" s="519">
        <v>0</v>
      </c>
      <c r="BH324" s="519">
        <v>0</v>
      </c>
      <c r="BI324" s="519">
        <v>0</v>
      </c>
      <c r="BJ324" s="519">
        <v>0</v>
      </c>
      <c r="BK324" s="519">
        <v>0</v>
      </c>
      <c r="BL324" s="519">
        <v>0</v>
      </c>
      <c r="BM324" s="519">
        <v>0</v>
      </c>
      <c r="BN324" s="519">
        <v>0</v>
      </c>
      <c r="BO324" s="519">
        <v>0</v>
      </c>
      <c r="BP324" s="519">
        <v>0</v>
      </c>
      <c r="BQ324" s="519">
        <v>0</v>
      </c>
      <c r="BR324" s="519">
        <v>0</v>
      </c>
      <c r="BS324" s="519">
        <v>0</v>
      </c>
      <c r="BT324" s="519">
        <v>0</v>
      </c>
      <c r="BU324" s="519">
        <v>0</v>
      </c>
      <c r="BV324" s="519">
        <v>0</v>
      </c>
      <c r="BW324" s="519">
        <v>0</v>
      </c>
      <c r="BX324" s="519">
        <v>0</v>
      </c>
      <c r="BY324" s="519">
        <v>0</v>
      </c>
      <c r="BZ324" s="519">
        <v>0</v>
      </c>
      <c r="CA324" s="519">
        <v>0</v>
      </c>
      <c r="CB324" s="519">
        <v>0</v>
      </c>
      <c r="CC324" s="519">
        <v>0</v>
      </c>
      <c r="CD324" s="519">
        <v>0</v>
      </c>
      <c r="CE324" s="519">
        <v>0</v>
      </c>
      <c r="CF324" s="519">
        <v>0</v>
      </c>
      <c r="CG324" s="519">
        <v>0</v>
      </c>
      <c r="CH324" s="519">
        <v>0</v>
      </c>
      <c r="CI324" s="519">
        <v>0</v>
      </c>
      <c r="CJ324" s="519">
        <v>0</v>
      </c>
      <c r="CK324" s="519">
        <v>0</v>
      </c>
      <c r="CL324" s="519">
        <v>0</v>
      </c>
      <c r="CM324" s="519">
        <v>0</v>
      </c>
      <c r="CN324" s="519">
        <v>0</v>
      </c>
      <c r="CO324" s="519">
        <v>0</v>
      </c>
      <c r="CP324" s="519">
        <v>0</v>
      </c>
      <c r="CQ324" s="519">
        <v>0</v>
      </c>
      <c r="CR324" s="519">
        <v>0</v>
      </c>
      <c r="CS324" s="519">
        <v>0</v>
      </c>
      <c r="CT324" s="519">
        <v>0</v>
      </c>
      <c r="CU324" s="519">
        <v>0</v>
      </c>
      <c r="CV324" s="519">
        <v>0</v>
      </c>
      <c r="CW324" s="519">
        <v>0</v>
      </c>
      <c r="CX324" s="519">
        <v>0</v>
      </c>
      <c r="CY324" s="519">
        <v>0</v>
      </c>
      <c r="CZ324" s="519">
        <v>0</v>
      </c>
      <c r="DA324" s="519">
        <v>0</v>
      </c>
      <c r="DB324" s="519">
        <v>0</v>
      </c>
      <c r="DC324" s="519">
        <v>0</v>
      </c>
      <c r="DD324" s="519">
        <v>0</v>
      </c>
      <c r="DE324" s="519">
        <v>0</v>
      </c>
      <c r="DF324" s="519">
        <v>0</v>
      </c>
      <c r="DG324" s="519">
        <v>0</v>
      </c>
      <c r="DH324" s="519">
        <v>0</v>
      </c>
      <c r="DI324" s="519">
        <v>0</v>
      </c>
      <c r="DJ324" s="519">
        <v>0</v>
      </c>
      <c r="DK324" s="519">
        <v>0</v>
      </c>
      <c r="DL324" s="519">
        <v>0</v>
      </c>
      <c r="DM324" s="519">
        <v>0</v>
      </c>
      <c r="DN324" s="519">
        <v>0</v>
      </c>
      <c r="DO324" s="519">
        <v>0</v>
      </c>
      <c r="DP324" s="519">
        <v>0</v>
      </c>
      <c r="DQ324" s="519">
        <v>0</v>
      </c>
      <c r="DR324" s="519">
        <v>0</v>
      </c>
      <c r="DS324" s="519">
        <v>0</v>
      </c>
      <c r="DT324" s="519">
        <v>0</v>
      </c>
      <c r="DU324" s="519">
        <v>0</v>
      </c>
      <c r="DV324" s="519">
        <v>0</v>
      </c>
      <c r="DW324" s="519">
        <v>0</v>
      </c>
      <c r="DX324" s="519">
        <v>0</v>
      </c>
      <c r="DY324" s="131"/>
      <c r="DZ324" s="337"/>
      <c r="EA324" s="519" t="s">
        <v>1062</v>
      </c>
      <c r="EB324" s="519" t="s">
        <v>1060</v>
      </c>
      <c r="EC324" s="519">
        <v>36</v>
      </c>
      <c r="ED324" s="521" t="str">
        <f t="shared" si="17"/>
        <v>SDN200236</v>
      </c>
      <c r="EE324" s="519">
        <v>10000</v>
      </c>
      <c r="EF324" s="519">
        <v>10000</v>
      </c>
      <c r="EG324" s="519">
        <v>10000</v>
      </c>
      <c r="EH324" s="519">
        <v>10000</v>
      </c>
      <c r="EI324" s="519">
        <v>10000</v>
      </c>
      <c r="EJ324" s="519">
        <v>10000</v>
      </c>
      <c r="EK324" s="519">
        <v>10000</v>
      </c>
      <c r="EL324" s="519">
        <v>10000</v>
      </c>
      <c r="EM324" s="519">
        <v>10000</v>
      </c>
      <c r="EN324" s="519">
        <v>10000</v>
      </c>
      <c r="EO324" s="519">
        <v>10000</v>
      </c>
      <c r="EP324" s="519">
        <v>10000</v>
      </c>
      <c r="EQ324" s="519">
        <v>10000</v>
      </c>
      <c r="ER324" s="519">
        <v>10000</v>
      </c>
      <c r="ES324" s="519">
        <v>10000</v>
      </c>
      <c r="ET324" s="519">
        <v>10000</v>
      </c>
      <c r="EU324" s="519">
        <v>10000</v>
      </c>
      <c r="EV324" s="519">
        <v>10000</v>
      </c>
      <c r="EW324" s="519">
        <v>10000</v>
      </c>
      <c r="EX324" s="519">
        <v>10000</v>
      </c>
      <c r="EY324" s="519">
        <v>10000</v>
      </c>
      <c r="EZ324" s="519">
        <v>10000</v>
      </c>
      <c r="FA324" s="519">
        <v>10000</v>
      </c>
      <c r="FB324" s="519">
        <v>10000</v>
      </c>
      <c r="FC324" s="519">
        <v>10000</v>
      </c>
      <c r="FD324" s="519">
        <v>10000</v>
      </c>
      <c r="FE324" s="519">
        <v>10000</v>
      </c>
      <c r="FF324" s="519">
        <v>10000</v>
      </c>
      <c r="FG324" s="519">
        <v>10000</v>
      </c>
      <c r="FH324" s="519">
        <v>10000</v>
      </c>
      <c r="FI324" s="519">
        <v>10000</v>
      </c>
      <c r="FJ324" s="519">
        <v>10000</v>
      </c>
      <c r="FK324" s="519">
        <v>10000</v>
      </c>
      <c r="FL324" s="519">
        <v>10000</v>
      </c>
      <c r="FM324" s="519">
        <v>10000</v>
      </c>
      <c r="FN324" s="519">
        <v>0</v>
      </c>
      <c r="FO324" s="519">
        <v>0</v>
      </c>
      <c r="FP324" s="519">
        <v>0</v>
      </c>
      <c r="FQ324" s="519">
        <v>0</v>
      </c>
      <c r="FR324" s="519">
        <v>0</v>
      </c>
      <c r="FS324" s="519">
        <v>0</v>
      </c>
      <c r="FT324" s="519">
        <v>0</v>
      </c>
      <c r="FU324" s="519">
        <v>0</v>
      </c>
      <c r="FV324" s="519">
        <v>0</v>
      </c>
      <c r="FW324" s="519">
        <v>0</v>
      </c>
      <c r="FX324" s="519">
        <v>0</v>
      </c>
      <c r="FY324" s="519">
        <v>0</v>
      </c>
      <c r="FZ324" s="519">
        <v>0</v>
      </c>
      <c r="GA324" s="519">
        <v>0</v>
      </c>
      <c r="GB324" s="519">
        <v>0</v>
      </c>
      <c r="GC324" s="519">
        <v>0</v>
      </c>
      <c r="GD324" s="519">
        <v>0</v>
      </c>
      <c r="GE324" s="519">
        <v>0</v>
      </c>
      <c r="GF324" s="519">
        <v>0</v>
      </c>
      <c r="GG324" s="519">
        <v>0</v>
      </c>
      <c r="GH324" s="519">
        <v>0</v>
      </c>
      <c r="GI324" s="519">
        <v>0</v>
      </c>
      <c r="GJ324" s="519">
        <v>0</v>
      </c>
      <c r="GK324" s="519">
        <v>0</v>
      </c>
      <c r="GL324" s="519">
        <v>0</v>
      </c>
      <c r="GM324" s="519">
        <v>0</v>
      </c>
      <c r="GN324" s="519">
        <v>0</v>
      </c>
      <c r="GO324" s="519">
        <v>0</v>
      </c>
      <c r="GP324" s="519">
        <v>0</v>
      </c>
      <c r="GQ324" s="519">
        <v>0</v>
      </c>
      <c r="GR324" s="519">
        <v>0</v>
      </c>
      <c r="GS324" s="519">
        <v>0</v>
      </c>
      <c r="GT324" s="519">
        <v>0</v>
      </c>
      <c r="GU324" s="519">
        <v>0</v>
      </c>
      <c r="GV324" s="519">
        <v>0</v>
      </c>
      <c r="GW324" s="519">
        <v>0</v>
      </c>
      <c r="GX324" s="519">
        <v>0</v>
      </c>
      <c r="GY324" s="519">
        <v>0</v>
      </c>
      <c r="GZ324" s="519">
        <v>0</v>
      </c>
      <c r="HA324" s="519">
        <v>0</v>
      </c>
      <c r="HB324" s="519">
        <v>0</v>
      </c>
      <c r="HC324" s="519">
        <v>0</v>
      </c>
      <c r="HD324" s="519">
        <v>0</v>
      </c>
      <c r="HE324" s="519">
        <v>0</v>
      </c>
      <c r="HF324" s="519">
        <v>0</v>
      </c>
      <c r="HG324" s="519">
        <v>0</v>
      </c>
      <c r="HH324" s="519">
        <v>0</v>
      </c>
      <c r="HI324" s="519">
        <v>0</v>
      </c>
      <c r="HJ324" s="519">
        <v>0</v>
      </c>
      <c r="HK324" s="519">
        <v>0</v>
      </c>
      <c r="HL324" s="519">
        <v>0</v>
      </c>
      <c r="HM324" s="519">
        <v>0</v>
      </c>
      <c r="HN324" s="519">
        <v>0</v>
      </c>
      <c r="HO324" s="519">
        <v>0</v>
      </c>
      <c r="HP324" s="519">
        <v>0</v>
      </c>
      <c r="HQ324" s="519">
        <v>0</v>
      </c>
      <c r="HR324" s="519">
        <v>0</v>
      </c>
      <c r="HS324" s="519">
        <v>0</v>
      </c>
      <c r="HT324" s="519">
        <v>0</v>
      </c>
      <c r="HU324" s="519">
        <v>0</v>
      </c>
      <c r="HV324" s="519">
        <v>0</v>
      </c>
      <c r="HW324" s="519">
        <v>0</v>
      </c>
      <c r="HX324" s="519">
        <v>0</v>
      </c>
      <c r="HY324" s="519">
        <v>0</v>
      </c>
      <c r="HZ324" s="519">
        <v>0</v>
      </c>
      <c r="IA324" s="519">
        <v>0</v>
      </c>
      <c r="IB324" s="519">
        <v>0</v>
      </c>
      <c r="IC324" s="519">
        <v>0</v>
      </c>
      <c r="ID324" s="519">
        <v>0</v>
      </c>
      <c r="IE324" s="519">
        <v>0</v>
      </c>
      <c r="IF324" s="519">
        <v>0</v>
      </c>
      <c r="IG324" s="519">
        <v>0</v>
      </c>
      <c r="IH324" s="519">
        <v>0</v>
      </c>
      <c r="II324" s="519">
        <v>0</v>
      </c>
      <c r="IJ324" s="519">
        <v>0</v>
      </c>
      <c r="IK324" s="519">
        <v>0</v>
      </c>
    </row>
    <row r="325" spans="1:245" hidden="1">
      <c r="A325" s="337"/>
      <c r="B325" s="519" t="s">
        <v>1058</v>
      </c>
      <c r="C325" s="519"/>
      <c r="D325" s="519"/>
      <c r="E325" s="519"/>
      <c r="F325" s="519">
        <v>1</v>
      </c>
      <c r="G325" s="519"/>
      <c r="H325" s="519">
        <v>32</v>
      </c>
      <c r="I325" s="519">
        <v>3</v>
      </c>
      <c r="J325" s="519" t="str">
        <f t="shared" si="18"/>
        <v>SDN10013203</v>
      </c>
      <c r="K325" s="519">
        <v>990</v>
      </c>
      <c r="M325" s="337"/>
      <c r="N325" s="519" t="s">
        <v>1062</v>
      </c>
      <c r="O325" s="519" t="s">
        <v>1060</v>
      </c>
      <c r="P325" s="519">
        <v>37</v>
      </c>
      <c r="Q325" s="183" t="str">
        <f t="shared" si="16"/>
        <v>SDN200237</v>
      </c>
      <c r="R325" s="519">
        <v>0</v>
      </c>
      <c r="S325" s="519">
        <v>0</v>
      </c>
      <c r="T325" s="519">
        <v>0</v>
      </c>
      <c r="U325" s="519">
        <v>0</v>
      </c>
      <c r="V325" s="519">
        <v>0</v>
      </c>
      <c r="W325" s="519">
        <v>0</v>
      </c>
      <c r="X325" s="519">
        <v>0</v>
      </c>
      <c r="Y325" s="519">
        <v>0</v>
      </c>
      <c r="Z325" s="519">
        <v>0</v>
      </c>
      <c r="AA325" s="519">
        <v>0</v>
      </c>
      <c r="AB325" s="519">
        <v>0</v>
      </c>
      <c r="AC325" s="519">
        <v>0</v>
      </c>
      <c r="AD325" s="519">
        <v>0</v>
      </c>
      <c r="AE325" s="519">
        <v>0</v>
      </c>
      <c r="AF325" s="519">
        <v>0</v>
      </c>
      <c r="AG325" s="519">
        <v>0</v>
      </c>
      <c r="AH325" s="519">
        <v>0</v>
      </c>
      <c r="AI325" s="519">
        <v>0</v>
      </c>
      <c r="AJ325" s="519">
        <v>0</v>
      </c>
      <c r="AK325" s="519">
        <v>0</v>
      </c>
      <c r="AL325" s="519">
        <v>0</v>
      </c>
      <c r="AM325" s="519">
        <v>0</v>
      </c>
      <c r="AN325" s="519">
        <v>0</v>
      </c>
      <c r="AO325" s="519">
        <v>0</v>
      </c>
      <c r="AP325" s="519">
        <v>0</v>
      </c>
      <c r="AQ325" s="519">
        <v>0</v>
      </c>
      <c r="AR325" s="519">
        <v>0</v>
      </c>
      <c r="AS325" s="519">
        <v>0</v>
      </c>
      <c r="AT325" s="519">
        <v>0</v>
      </c>
      <c r="AU325" s="519">
        <v>0</v>
      </c>
      <c r="AV325" s="519">
        <v>0</v>
      </c>
      <c r="AW325" s="519">
        <v>0</v>
      </c>
      <c r="AX325" s="519">
        <v>0</v>
      </c>
      <c r="AY325" s="519">
        <v>0</v>
      </c>
      <c r="AZ325" s="519">
        <v>10000</v>
      </c>
      <c r="BA325" s="519">
        <v>0</v>
      </c>
      <c r="BB325" s="519">
        <v>0</v>
      </c>
      <c r="BC325" s="519">
        <v>0</v>
      </c>
      <c r="BD325" s="519">
        <v>0</v>
      </c>
      <c r="BE325" s="519">
        <v>0</v>
      </c>
      <c r="BF325" s="519">
        <v>0</v>
      </c>
      <c r="BG325" s="519">
        <v>0</v>
      </c>
      <c r="BH325" s="519">
        <v>0</v>
      </c>
      <c r="BI325" s="519">
        <v>0</v>
      </c>
      <c r="BJ325" s="519">
        <v>0</v>
      </c>
      <c r="BK325" s="519">
        <v>0</v>
      </c>
      <c r="BL325" s="519">
        <v>0</v>
      </c>
      <c r="BM325" s="519">
        <v>0</v>
      </c>
      <c r="BN325" s="519">
        <v>0</v>
      </c>
      <c r="BO325" s="519">
        <v>0</v>
      </c>
      <c r="BP325" s="519">
        <v>0</v>
      </c>
      <c r="BQ325" s="519">
        <v>0</v>
      </c>
      <c r="BR325" s="519">
        <v>0</v>
      </c>
      <c r="BS325" s="519">
        <v>0</v>
      </c>
      <c r="BT325" s="519">
        <v>0</v>
      </c>
      <c r="BU325" s="519">
        <v>0</v>
      </c>
      <c r="BV325" s="519">
        <v>0</v>
      </c>
      <c r="BW325" s="519">
        <v>0</v>
      </c>
      <c r="BX325" s="519">
        <v>0</v>
      </c>
      <c r="BY325" s="519">
        <v>0</v>
      </c>
      <c r="BZ325" s="519">
        <v>0</v>
      </c>
      <c r="CA325" s="519">
        <v>0</v>
      </c>
      <c r="CB325" s="519">
        <v>0</v>
      </c>
      <c r="CC325" s="519">
        <v>0</v>
      </c>
      <c r="CD325" s="519">
        <v>0</v>
      </c>
      <c r="CE325" s="519">
        <v>0</v>
      </c>
      <c r="CF325" s="519">
        <v>0</v>
      </c>
      <c r="CG325" s="519">
        <v>0</v>
      </c>
      <c r="CH325" s="519">
        <v>0</v>
      </c>
      <c r="CI325" s="519">
        <v>0</v>
      </c>
      <c r="CJ325" s="519">
        <v>0</v>
      </c>
      <c r="CK325" s="519">
        <v>0</v>
      </c>
      <c r="CL325" s="519">
        <v>0</v>
      </c>
      <c r="CM325" s="519">
        <v>0</v>
      </c>
      <c r="CN325" s="519">
        <v>0</v>
      </c>
      <c r="CO325" s="519">
        <v>0</v>
      </c>
      <c r="CP325" s="519">
        <v>0</v>
      </c>
      <c r="CQ325" s="519">
        <v>0</v>
      </c>
      <c r="CR325" s="519">
        <v>0</v>
      </c>
      <c r="CS325" s="519">
        <v>0</v>
      </c>
      <c r="CT325" s="519">
        <v>0</v>
      </c>
      <c r="CU325" s="519">
        <v>0</v>
      </c>
      <c r="CV325" s="519">
        <v>0</v>
      </c>
      <c r="CW325" s="519">
        <v>0</v>
      </c>
      <c r="CX325" s="519">
        <v>0</v>
      </c>
      <c r="CY325" s="519">
        <v>0</v>
      </c>
      <c r="CZ325" s="519">
        <v>0</v>
      </c>
      <c r="DA325" s="519">
        <v>0</v>
      </c>
      <c r="DB325" s="519">
        <v>0</v>
      </c>
      <c r="DC325" s="519">
        <v>0</v>
      </c>
      <c r="DD325" s="519">
        <v>0</v>
      </c>
      <c r="DE325" s="519">
        <v>0</v>
      </c>
      <c r="DF325" s="519">
        <v>0</v>
      </c>
      <c r="DG325" s="519">
        <v>0</v>
      </c>
      <c r="DH325" s="519">
        <v>0</v>
      </c>
      <c r="DI325" s="519">
        <v>0</v>
      </c>
      <c r="DJ325" s="519">
        <v>0</v>
      </c>
      <c r="DK325" s="519">
        <v>0</v>
      </c>
      <c r="DL325" s="519">
        <v>0</v>
      </c>
      <c r="DM325" s="519">
        <v>0</v>
      </c>
      <c r="DN325" s="519">
        <v>0</v>
      </c>
      <c r="DO325" s="519">
        <v>0</v>
      </c>
      <c r="DP325" s="519">
        <v>0</v>
      </c>
      <c r="DQ325" s="519">
        <v>0</v>
      </c>
      <c r="DR325" s="519">
        <v>0</v>
      </c>
      <c r="DS325" s="519">
        <v>0</v>
      </c>
      <c r="DT325" s="519">
        <v>0</v>
      </c>
      <c r="DU325" s="519">
        <v>0</v>
      </c>
      <c r="DV325" s="519">
        <v>0</v>
      </c>
      <c r="DW325" s="519">
        <v>0</v>
      </c>
      <c r="DX325" s="519">
        <v>0</v>
      </c>
      <c r="DY325" s="131"/>
      <c r="DZ325" s="337"/>
      <c r="EA325" s="519" t="s">
        <v>1062</v>
      </c>
      <c r="EB325" s="519" t="s">
        <v>1060</v>
      </c>
      <c r="EC325" s="519">
        <v>37</v>
      </c>
      <c r="ED325" s="521" t="str">
        <f t="shared" si="17"/>
        <v>SDN200237</v>
      </c>
      <c r="EE325" s="519">
        <v>10000</v>
      </c>
      <c r="EF325" s="519">
        <v>10000</v>
      </c>
      <c r="EG325" s="519">
        <v>10000</v>
      </c>
      <c r="EH325" s="519">
        <v>10000</v>
      </c>
      <c r="EI325" s="519">
        <v>10000</v>
      </c>
      <c r="EJ325" s="519">
        <v>10000</v>
      </c>
      <c r="EK325" s="519">
        <v>10000</v>
      </c>
      <c r="EL325" s="519">
        <v>10000</v>
      </c>
      <c r="EM325" s="519">
        <v>10000</v>
      </c>
      <c r="EN325" s="519">
        <v>10000</v>
      </c>
      <c r="EO325" s="519">
        <v>10000</v>
      </c>
      <c r="EP325" s="519">
        <v>10000</v>
      </c>
      <c r="EQ325" s="519">
        <v>10000</v>
      </c>
      <c r="ER325" s="519">
        <v>10000</v>
      </c>
      <c r="ES325" s="519">
        <v>10000</v>
      </c>
      <c r="ET325" s="519">
        <v>10000</v>
      </c>
      <c r="EU325" s="519">
        <v>10000</v>
      </c>
      <c r="EV325" s="519">
        <v>10000</v>
      </c>
      <c r="EW325" s="519">
        <v>10000</v>
      </c>
      <c r="EX325" s="519">
        <v>10000</v>
      </c>
      <c r="EY325" s="519">
        <v>10000</v>
      </c>
      <c r="EZ325" s="519">
        <v>10000</v>
      </c>
      <c r="FA325" s="519">
        <v>10000</v>
      </c>
      <c r="FB325" s="519">
        <v>10000</v>
      </c>
      <c r="FC325" s="519">
        <v>10000</v>
      </c>
      <c r="FD325" s="519">
        <v>10000</v>
      </c>
      <c r="FE325" s="519">
        <v>10000</v>
      </c>
      <c r="FF325" s="519">
        <v>10000</v>
      </c>
      <c r="FG325" s="519">
        <v>10000</v>
      </c>
      <c r="FH325" s="519">
        <v>10000</v>
      </c>
      <c r="FI325" s="519">
        <v>10000</v>
      </c>
      <c r="FJ325" s="519">
        <v>10000</v>
      </c>
      <c r="FK325" s="519">
        <v>10000</v>
      </c>
      <c r="FL325" s="519">
        <v>10000</v>
      </c>
      <c r="FM325" s="519">
        <v>10000</v>
      </c>
      <c r="FN325" s="519">
        <v>0</v>
      </c>
      <c r="FO325" s="519">
        <v>0</v>
      </c>
      <c r="FP325" s="519">
        <v>0</v>
      </c>
      <c r="FQ325" s="519">
        <v>0</v>
      </c>
      <c r="FR325" s="519">
        <v>0</v>
      </c>
      <c r="FS325" s="519">
        <v>0</v>
      </c>
      <c r="FT325" s="519">
        <v>0</v>
      </c>
      <c r="FU325" s="519">
        <v>0</v>
      </c>
      <c r="FV325" s="519">
        <v>0</v>
      </c>
      <c r="FW325" s="519">
        <v>0</v>
      </c>
      <c r="FX325" s="519">
        <v>0</v>
      </c>
      <c r="FY325" s="519">
        <v>0</v>
      </c>
      <c r="FZ325" s="519">
        <v>0</v>
      </c>
      <c r="GA325" s="519">
        <v>0</v>
      </c>
      <c r="GB325" s="519">
        <v>0</v>
      </c>
      <c r="GC325" s="519">
        <v>0</v>
      </c>
      <c r="GD325" s="519">
        <v>0</v>
      </c>
      <c r="GE325" s="519">
        <v>0</v>
      </c>
      <c r="GF325" s="519">
        <v>0</v>
      </c>
      <c r="GG325" s="519">
        <v>0</v>
      </c>
      <c r="GH325" s="519">
        <v>0</v>
      </c>
      <c r="GI325" s="519">
        <v>0</v>
      </c>
      <c r="GJ325" s="519">
        <v>0</v>
      </c>
      <c r="GK325" s="519">
        <v>0</v>
      </c>
      <c r="GL325" s="519">
        <v>0</v>
      </c>
      <c r="GM325" s="519">
        <v>0</v>
      </c>
      <c r="GN325" s="519">
        <v>0</v>
      </c>
      <c r="GO325" s="519">
        <v>0</v>
      </c>
      <c r="GP325" s="519">
        <v>0</v>
      </c>
      <c r="GQ325" s="519">
        <v>0</v>
      </c>
      <c r="GR325" s="519">
        <v>0</v>
      </c>
      <c r="GS325" s="519">
        <v>0</v>
      </c>
      <c r="GT325" s="519">
        <v>0</v>
      </c>
      <c r="GU325" s="519">
        <v>0</v>
      </c>
      <c r="GV325" s="519">
        <v>0</v>
      </c>
      <c r="GW325" s="519">
        <v>0</v>
      </c>
      <c r="GX325" s="519">
        <v>0</v>
      </c>
      <c r="GY325" s="519">
        <v>0</v>
      </c>
      <c r="GZ325" s="519">
        <v>0</v>
      </c>
      <c r="HA325" s="519">
        <v>0</v>
      </c>
      <c r="HB325" s="519">
        <v>0</v>
      </c>
      <c r="HC325" s="519">
        <v>0</v>
      </c>
      <c r="HD325" s="519">
        <v>0</v>
      </c>
      <c r="HE325" s="519">
        <v>0</v>
      </c>
      <c r="HF325" s="519">
        <v>0</v>
      </c>
      <c r="HG325" s="519">
        <v>0</v>
      </c>
      <c r="HH325" s="519">
        <v>0</v>
      </c>
      <c r="HI325" s="519">
        <v>0</v>
      </c>
      <c r="HJ325" s="519">
        <v>0</v>
      </c>
      <c r="HK325" s="519">
        <v>0</v>
      </c>
      <c r="HL325" s="519">
        <v>0</v>
      </c>
      <c r="HM325" s="519">
        <v>0</v>
      </c>
      <c r="HN325" s="519">
        <v>0</v>
      </c>
      <c r="HO325" s="519">
        <v>0</v>
      </c>
      <c r="HP325" s="519">
        <v>0</v>
      </c>
      <c r="HQ325" s="519">
        <v>0</v>
      </c>
      <c r="HR325" s="519">
        <v>0</v>
      </c>
      <c r="HS325" s="519">
        <v>0</v>
      </c>
      <c r="HT325" s="519">
        <v>0</v>
      </c>
      <c r="HU325" s="519">
        <v>0</v>
      </c>
      <c r="HV325" s="519">
        <v>0</v>
      </c>
      <c r="HW325" s="519">
        <v>0</v>
      </c>
      <c r="HX325" s="519">
        <v>0</v>
      </c>
      <c r="HY325" s="519">
        <v>0</v>
      </c>
      <c r="HZ325" s="519">
        <v>0</v>
      </c>
      <c r="IA325" s="519">
        <v>0</v>
      </c>
      <c r="IB325" s="519">
        <v>0</v>
      </c>
      <c r="IC325" s="519">
        <v>0</v>
      </c>
      <c r="ID325" s="519">
        <v>0</v>
      </c>
      <c r="IE325" s="519">
        <v>0</v>
      </c>
      <c r="IF325" s="519">
        <v>0</v>
      </c>
      <c r="IG325" s="519">
        <v>0</v>
      </c>
      <c r="IH325" s="519">
        <v>0</v>
      </c>
      <c r="II325" s="519">
        <v>0</v>
      </c>
      <c r="IJ325" s="519">
        <v>0</v>
      </c>
      <c r="IK325" s="519">
        <v>0</v>
      </c>
    </row>
    <row r="326" spans="1:245" hidden="1">
      <c r="A326" s="337"/>
      <c r="B326" s="519" t="s">
        <v>1058</v>
      </c>
      <c r="C326" s="519"/>
      <c r="D326" s="519"/>
      <c r="E326" s="519"/>
      <c r="F326" s="519">
        <v>1</v>
      </c>
      <c r="G326" s="519"/>
      <c r="H326" s="519">
        <v>32</v>
      </c>
      <c r="I326" s="519">
        <v>4</v>
      </c>
      <c r="J326" s="519" t="str">
        <f t="shared" si="18"/>
        <v>SDN10013204</v>
      </c>
      <c r="K326" s="519">
        <v>990</v>
      </c>
      <c r="M326" s="337"/>
      <c r="N326" s="519" t="s">
        <v>1062</v>
      </c>
      <c r="O326" s="519" t="s">
        <v>1060</v>
      </c>
      <c r="P326" s="519">
        <v>38</v>
      </c>
      <c r="Q326" s="183" t="str">
        <f t="shared" si="16"/>
        <v>SDN200238</v>
      </c>
      <c r="R326" s="519">
        <v>0</v>
      </c>
      <c r="S326" s="519">
        <v>0</v>
      </c>
      <c r="T326" s="519">
        <v>0</v>
      </c>
      <c r="U326" s="519">
        <v>0</v>
      </c>
      <c r="V326" s="519">
        <v>0</v>
      </c>
      <c r="W326" s="519">
        <v>0</v>
      </c>
      <c r="X326" s="519">
        <v>0</v>
      </c>
      <c r="Y326" s="519">
        <v>0</v>
      </c>
      <c r="Z326" s="519">
        <v>0</v>
      </c>
      <c r="AA326" s="519">
        <v>0</v>
      </c>
      <c r="AB326" s="519">
        <v>0</v>
      </c>
      <c r="AC326" s="519">
        <v>0</v>
      </c>
      <c r="AD326" s="519">
        <v>0</v>
      </c>
      <c r="AE326" s="519">
        <v>0</v>
      </c>
      <c r="AF326" s="519">
        <v>0</v>
      </c>
      <c r="AG326" s="519">
        <v>0</v>
      </c>
      <c r="AH326" s="519">
        <v>0</v>
      </c>
      <c r="AI326" s="519">
        <v>0</v>
      </c>
      <c r="AJ326" s="519">
        <v>0</v>
      </c>
      <c r="AK326" s="519">
        <v>0</v>
      </c>
      <c r="AL326" s="519">
        <v>0</v>
      </c>
      <c r="AM326" s="519">
        <v>0</v>
      </c>
      <c r="AN326" s="519">
        <v>0</v>
      </c>
      <c r="AO326" s="519">
        <v>0</v>
      </c>
      <c r="AP326" s="519">
        <v>0</v>
      </c>
      <c r="AQ326" s="519">
        <v>0</v>
      </c>
      <c r="AR326" s="519">
        <v>0</v>
      </c>
      <c r="AS326" s="519">
        <v>0</v>
      </c>
      <c r="AT326" s="519">
        <v>0</v>
      </c>
      <c r="AU326" s="519">
        <v>0</v>
      </c>
      <c r="AV326" s="519">
        <v>0</v>
      </c>
      <c r="AW326" s="519">
        <v>0</v>
      </c>
      <c r="AX326" s="519">
        <v>0</v>
      </c>
      <c r="AY326" s="519">
        <v>0</v>
      </c>
      <c r="AZ326" s="519">
        <v>10000</v>
      </c>
      <c r="BA326" s="519">
        <v>0</v>
      </c>
      <c r="BB326" s="519">
        <v>0</v>
      </c>
      <c r="BC326" s="519">
        <v>0</v>
      </c>
      <c r="BD326" s="519">
        <v>0</v>
      </c>
      <c r="BE326" s="519">
        <v>0</v>
      </c>
      <c r="BF326" s="519">
        <v>0</v>
      </c>
      <c r="BG326" s="519">
        <v>0</v>
      </c>
      <c r="BH326" s="519">
        <v>0</v>
      </c>
      <c r="BI326" s="519">
        <v>0</v>
      </c>
      <c r="BJ326" s="519">
        <v>0</v>
      </c>
      <c r="BK326" s="519">
        <v>0</v>
      </c>
      <c r="BL326" s="519">
        <v>0</v>
      </c>
      <c r="BM326" s="519">
        <v>0</v>
      </c>
      <c r="BN326" s="519">
        <v>0</v>
      </c>
      <c r="BO326" s="519">
        <v>0</v>
      </c>
      <c r="BP326" s="519">
        <v>0</v>
      </c>
      <c r="BQ326" s="519">
        <v>0</v>
      </c>
      <c r="BR326" s="519">
        <v>0</v>
      </c>
      <c r="BS326" s="519">
        <v>0</v>
      </c>
      <c r="BT326" s="519">
        <v>0</v>
      </c>
      <c r="BU326" s="519">
        <v>0</v>
      </c>
      <c r="BV326" s="519">
        <v>0</v>
      </c>
      <c r="BW326" s="519">
        <v>0</v>
      </c>
      <c r="BX326" s="519">
        <v>0</v>
      </c>
      <c r="BY326" s="519">
        <v>0</v>
      </c>
      <c r="BZ326" s="519">
        <v>0</v>
      </c>
      <c r="CA326" s="519">
        <v>0</v>
      </c>
      <c r="CB326" s="519">
        <v>0</v>
      </c>
      <c r="CC326" s="519">
        <v>0</v>
      </c>
      <c r="CD326" s="519">
        <v>0</v>
      </c>
      <c r="CE326" s="519">
        <v>0</v>
      </c>
      <c r="CF326" s="519">
        <v>0</v>
      </c>
      <c r="CG326" s="519">
        <v>0</v>
      </c>
      <c r="CH326" s="519">
        <v>0</v>
      </c>
      <c r="CI326" s="519">
        <v>0</v>
      </c>
      <c r="CJ326" s="519">
        <v>0</v>
      </c>
      <c r="CK326" s="519">
        <v>0</v>
      </c>
      <c r="CL326" s="519">
        <v>0</v>
      </c>
      <c r="CM326" s="519">
        <v>0</v>
      </c>
      <c r="CN326" s="519">
        <v>0</v>
      </c>
      <c r="CO326" s="519">
        <v>0</v>
      </c>
      <c r="CP326" s="519">
        <v>0</v>
      </c>
      <c r="CQ326" s="519">
        <v>0</v>
      </c>
      <c r="CR326" s="519">
        <v>0</v>
      </c>
      <c r="CS326" s="519">
        <v>0</v>
      </c>
      <c r="CT326" s="519">
        <v>0</v>
      </c>
      <c r="CU326" s="519">
        <v>0</v>
      </c>
      <c r="CV326" s="519">
        <v>0</v>
      </c>
      <c r="CW326" s="519">
        <v>0</v>
      </c>
      <c r="CX326" s="519">
        <v>0</v>
      </c>
      <c r="CY326" s="519">
        <v>0</v>
      </c>
      <c r="CZ326" s="519">
        <v>0</v>
      </c>
      <c r="DA326" s="519">
        <v>0</v>
      </c>
      <c r="DB326" s="519">
        <v>0</v>
      </c>
      <c r="DC326" s="519">
        <v>0</v>
      </c>
      <c r="DD326" s="519">
        <v>0</v>
      </c>
      <c r="DE326" s="519">
        <v>0</v>
      </c>
      <c r="DF326" s="519">
        <v>0</v>
      </c>
      <c r="DG326" s="519">
        <v>0</v>
      </c>
      <c r="DH326" s="519">
        <v>0</v>
      </c>
      <c r="DI326" s="519">
        <v>0</v>
      </c>
      <c r="DJ326" s="519">
        <v>0</v>
      </c>
      <c r="DK326" s="519">
        <v>0</v>
      </c>
      <c r="DL326" s="519">
        <v>0</v>
      </c>
      <c r="DM326" s="519">
        <v>0</v>
      </c>
      <c r="DN326" s="519">
        <v>0</v>
      </c>
      <c r="DO326" s="519">
        <v>0</v>
      </c>
      <c r="DP326" s="519">
        <v>0</v>
      </c>
      <c r="DQ326" s="519">
        <v>0</v>
      </c>
      <c r="DR326" s="519">
        <v>0</v>
      </c>
      <c r="DS326" s="519">
        <v>0</v>
      </c>
      <c r="DT326" s="519">
        <v>0</v>
      </c>
      <c r="DU326" s="519">
        <v>0</v>
      </c>
      <c r="DV326" s="519">
        <v>0</v>
      </c>
      <c r="DW326" s="519">
        <v>0</v>
      </c>
      <c r="DX326" s="519">
        <v>0</v>
      </c>
      <c r="DY326" s="131"/>
      <c r="DZ326" s="337"/>
      <c r="EA326" s="519" t="s">
        <v>1062</v>
      </c>
      <c r="EB326" s="519" t="s">
        <v>1060</v>
      </c>
      <c r="EC326" s="519">
        <v>38</v>
      </c>
      <c r="ED326" s="521" t="str">
        <f t="shared" si="17"/>
        <v>SDN200238</v>
      </c>
      <c r="EE326" s="519">
        <v>10000</v>
      </c>
      <c r="EF326" s="519">
        <v>10000</v>
      </c>
      <c r="EG326" s="519">
        <v>10000</v>
      </c>
      <c r="EH326" s="519">
        <v>10000</v>
      </c>
      <c r="EI326" s="519">
        <v>10000</v>
      </c>
      <c r="EJ326" s="519">
        <v>10000</v>
      </c>
      <c r="EK326" s="519">
        <v>10000</v>
      </c>
      <c r="EL326" s="519">
        <v>10000</v>
      </c>
      <c r="EM326" s="519">
        <v>10000</v>
      </c>
      <c r="EN326" s="519">
        <v>10000</v>
      </c>
      <c r="EO326" s="519">
        <v>10000</v>
      </c>
      <c r="EP326" s="519">
        <v>10000</v>
      </c>
      <c r="EQ326" s="519">
        <v>10000</v>
      </c>
      <c r="ER326" s="519">
        <v>10000</v>
      </c>
      <c r="ES326" s="519">
        <v>10000</v>
      </c>
      <c r="ET326" s="519">
        <v>10000</v>
      </c>
      <c r="EU326" s="519">
        <v>10000</v>
      </c>
      <c r="EV326" s="519">
        <v>10000</v>
      </c>
      <c r="EW326" s="519">
        <v>10000</v>
      </c>
      <c r="EX326" s="519">
        <v>10000</v>
      </c>
      <c r="EY326" s="519">
        <v>10000</v>
      </c>
      <c r="EZ326" s="519">
        <v>10000</v>
      </c>
      <c r="FA326" s="519">
        <v>10000</v>
      </c>
      <c r="FB326" s="519">
        <v>10000</v>
      </c>
      <c r="FC326" s="519">
        <v>10000</v>
      </c>
      <c r="FD326" s="519">
        <v>10000</v>
      </c>
      <c r="FE326" s="519">
        <v>10000</v>
      </c>
      <c r="FF326" s="519">
        <v>10000</v>
      </c>
      <c r="FG326" s="519">
        <v>10000</v>
      </c>
      <c r="FH326" s="519">
        <v>10000</v>
      </c>
      <c r="FI326" s="519">
        <v>10000</v>
      </c>
      <c r="FJ326" s="519">
        <v>10000</v>
      </c>
      <c r="FK326" s="519">
        <v>10000</v>
      </c>
      <c r="FL326" s="519">
        <v>10000</v>
      </c>
      <c r="FM326" s="519">
        <v>10000</v>
      </c>
      <c r="FN326" s="519">
        <v>0</v>
      </c>
      <c r="FO326" s="519">
        <v>0</v>
      </c>
      <c r="FP326" s="519">
        <v>0</v>
      </c>
      <c r="FQ326" s="519">
        <v>0</v>
      </c>
      <c r="FR326" s="519">
        <v>0</v>
      </c>
      <c r="FS326" s="519">
        <v>0</v>
      </c>
      <c r="FT326" s="519">
        <v>0</v>
      </c>
      <c r="FU326" s="519">
        <v>0</v>
      </c>
      <c r="FV326" s="519">
        <v>0</v>
      </c>
      <c r="FW326" s="519">
        <v>0</v>
      </c>
      <c r="FX326" s="519">
        <v>0</v>
      </c>
      <c r="FY326" s="519">
        <v>0</v>
      </c>
      <c r="FZ326" s="519">
        <v>0</v>
      </c>
      <c r="GA326" s="519">
        <v>0</v>
      </c>
      <c r="GB326" s="519">
        <v>0</v>
      </c>
      <c r="GC326" s="519">
        <v>0</v>
      </c>
      <c r="GD326" s="519">
        <v>0</v>
      </c>
      <c r="GE326" s="519">
        <v>0</v>
      </c>
      <c r="GF326" s="519">
        <v>0</v>
      </c>
      <c r="GG326" s="519">
        <v>0</v>
      </c>
      <c r="GH326" s="519">
        <v>0</v>
      </c>
      <c r="GI326" s="519">
        <v>0</v>
      </c>
      <c r="GJ326" s="519">
        <v>0</v>
      </c>
      <c r="GK326" s="519">
        <v>0</v>
      </c>
      <c r="GL326" s="519">
        <v>0</v>
      </c>
      <c r="GM326" s="519">
        <v>0</v>
      </c>
      <c r="GN326" s="519">
        <v>0</v>
      </c>
      <c r="GO326" s="519">
        <v>0</v>
      </c>
      <c r="GP326" s="519">
        <v>0</v>
      </c>
      <c r="GQ326" s="519">
        <v>0</v>
      </c>
      <c r="GR326" s="519">
        <v>0</v>
      </c>
      <c r="GS326" s="519">
        <v>0</v>
      </c>
      <c r="GT326" s="519">
        <v>0</v>
      </c>
      <c r="GU326" s="519">
        <v>0</v>
      </c>
      <c r="GV326" s="519">
        <v>0</v>
      </c>
      <c r="GW326" s="519">
        <v>0</v>
      </c>
      <c r="GX326" s="519">
        <v>0</v>
      </c>
      <c r="GY326" s="519">
        <v>0</v>
      </c>
      <c r="GZ326" s="519">
        <v>0</v>
      </c>
      <c r="HA326" s="519">
        <v>0</v>
      </c>
      <c r="HB326" s="519">
        <v>0</v>
      </c>
      <c r="HC326" s="519">
        <v>0</v>
      </c>
      <c r="HD326" s="519">
        <v>0</v>
      </c>
      <c r="HE326" s="519">
        <v>0</v>
      </c>
      <c r="HF326" s="519">
        <v>0</v>
      </c>
      <c r="HG326" s="519">
        <v>0</v>
      </c>
      <c r="HH326" s="519">
        <v>0</v>
      </c>
      <c r="HI326" s="519">
        <v>0</v>
      </c>
      <c r="HJ326" s="519">
        <v>0</v>
      </c>
      <c r="HK326" s="519">
        <v>0</v>
      </c>
      <c r="HL326" s="519">
        <v>0</v>
      </c>
      <c r="HM326" s="519">
        <v>0</v>
      </c>
      <c r="HN326" s="519">
        <v>0</v>
      </c>
      <c r="HO326" s="519">
        <v>0</v>
      </c>
      <c r="HP326" s="519">
        <v>0</v>
      </c>
      <c r="HQ326" s="519">
        <v>0</v>
      </c>
      <c r="HR326" s="519">
        <v>0</v>
      </c>
      <c r="HS326" s="519">
        <v>0</v>
      </c>
      <c r="HT326" s="519">
        <v>0</v>
      </c>
      <c r="HU326" s="519">
        <v>0</v>
      </c>
      <c r="HV326" s="519">
        <v>0</v>
      </c>
      <c r="HW326" s="519">
        <v>0</v>
      </c>
      <c r="HX326" s="519">
        <v>0</v>
      </c>
      <c r="HY326" s="519">
        <v>0</v>
      </c>
      <c r="HZ326" s="519">
        <v>0</v>
      </c>
      <c r="IA326" s="519">
        <v>0</v>
      </c>
      <c r="IB326" s="519">
        <v>0</v>
      </c>
      <c r="IC326" s="519">
        <v>0</v>
      </c>
      <c r="ID326" s="519">
        <v>0</v>
      </c>
      <c r="IE326" s="519">
        <v>0</v>
      </c>
      <c r="IF326" s="519">
        <v>0</v>
      </c>
      <c r="IG326" s="519">
        <v>0</v>
      </c>
      <c r="IH326" s="519">
        <v>0</v>
      </c>
      <c r="II326" s="519">
        <v>0</v>
      </c>
      <c r="IJ326" s="519">
        <v>0</v>
      </c>
      <c r="IK326" s="519">
        <v>0</v>
      </c>
    </row>
    <row r="327" spans="1:245" hidden="1">
      <c r="A327" s="337"/>
      <c r="B327" s="519" t="s">
        <v>1058</v>
      </c>
      <c r="C327" s="519"/>
      <c r="D327" s="519"/>
      <c r="E327" s="519"/>
      <c r="F327" s="519">
        <v>1</v>
      </c>
      <c r="G327" s="519"/>
      <c r="H327" s="519">
        <v>32</v>
      </c>
      <c r="I327" s="519">
        <v>5</v>
      </c>
      <c r="J327" s="519" t="str">
        <f t="shared" si="18"/>
        <v>SDN10013205</v>
      </c>
      <c r="K327" s="519">
        <v>990</v>
      </c>
      <c r="M327" s="337"/>
      <c r="N327" s="519" t="s">
        <v>1062</v>
      </c>
      <c r="O327" s="519" t="s">
        <v>1060</v>
      </c>
      <c r="P327" s="519">
        <v>39</v>
      </c>
      <c r="Q327" s="183" t="str">
        <f t="shared" si="16"/>
        <v>SDN200239</v>
      </c>
      <c r="R327" s="519">
        <v>0</v>
      </c>
      <c r="S327" s="519">
        <v>0</v>
      </c>
      <c r="T327" s="519">
        <v>0</v>
      </c>
      <c r="U327" s="519">
        <v>0</v>
      </c>
      <c r="V327" s="519">
        <v>0</v>
      </c>
      <c r="W327" s="519">
        <v>0</v>
      </c>
      <c r="X327" s="519">
        <v>0</v>
      </c>
      <c r="Y327" s="519">
        <v>0</v>
      </c>
      <c r="Z327" s="519">
        <v>0</v>
      </c>
      <c r="AA327" s="519">
        <v>0</v>
      </c>
      <c r="AB327" s="519">
        <v>0</v>
      </c>
      <c r="AC327" s="519">
        <v>0</v>
      </c>
      <c r="AD327" s="519">
        <v>0</v>
      </c>
      <c r="AE327" s="519">
        <v>0</v>
      </c>
      <c r="AF327" s="519">
        <v>0</v>
      </c>
      <c r="AG327" s="519">
        <v>0</v>
      </c>
      <c r="AH327" s="519">
        <v>0</v>
      </c>
      <c r="AI327" s="519">
        <v>0</v>
      </c>
      <c r="AJ327" s="519">
        <v>0</v>
      </c>
      <c r="AK327" s="519">
        <v>0</v>
      </c>
      <c r="AL327" s="519">
        <v>0</v>
      </c>
      <c r="AM327" s="519">
        <v>0</v>
      </c>
      <c r="AN327" s="519">
        <v>0</v>
      </c>
      <c r="AO327" s="519">
        <v>0</v>
      </c>
      <c r="AP327" s="519">
        <v>0</v>
      </c>
      <c r="AQ327" s="519">
        <v>0</v>
      </c>
      <c r="AR327" s="519">
        <v>0</v>
      </c>
      <c r="AS327" s="519">
        <v>0</v>
      </c>
      <c r="AT327" s="519">
        <v>0</v>
      </c>
      <c r="AU327" s="519">
        <v>0</v>
      </c>
      <c r="AV327" s="519">
        <v>0</v>
      </c>
      <c r="AW327" s="519">
        <v>0</v>
      </c>
      <c r="AX327" s="519">
        <v>0</v>
      </c>
      <c r="AY327" s="519">
        <v>0</v>
      </c>
      <c r="AZ327" s="519">
        <v>10000</v>
      </c>
      <c r="BA327" s="519">
        <v>0</v>
      </c>
      <c r="BB327" s="519">
        <v>0</v>
      </c>
      <c r="BC327" s="519">
        <v>0</v>
      </c>
      <c r="BD327" s="519">
        <v>0</v>
      </c>
      <c r="BE327" s="519">
        <v>0</v>
      </c>
      <c r="BF327" s="519">
        <v>0</v>
      </c>
      <c r="BG327" s="519">
        <v>0</v>
      </c>
      <c r="BH327" s="519">
        <v>0</v>
      </c>
      <c r="BI327" s="519">
        <v>0</v>
      </c>
      <c r="BJ327" s="519">
        <v>0</v>
      </c>
      <c r="BK327" s="519">
        <v>0</v>
      </c>
      <c r="BL327" s="519">
        <v>0</v>
      </c>
      <c r="BM327" s="519">
        <v>0</v>
      </c>
      <c r="BN327" s="519">
        <v>0</v>
      </c>
      <c r="BO327" s="519">
        <v>0</v>
      </c>
      <c r="BP327" s="519">
        <v>0</v>
      </c>
      <c r="BQ327" s="519">
        <v>0</v>
      </c>
      <c r="BR327" s="519">
        <v>0</v>
      </c>
      <c r="BS327" s="519">
        <v>0</v>
      </c>
      <c r="BT327" s="519">
        <v>0</v>
      </c>
      <c r="BU327" s="519">
        <v>0</v>
      </c>
      <c r="BV327" s="519">
        <v>0</v>
      </c>
      <c r="BW327" s="519">
        <v>0</v>
      </c>
      <c r="BX327" s="519">
        <v>0</v>
      </c>
      <c r="BY327" s="519">
        <v>0</v>
      </c>
      <c r="BZ327" s="519">
        <v>0</v>
      </c>
      <c r="CA327" s="519">
        <v>0</v>
      </c>
      <c r="CB327" s="519">
        <v>0</v>
      </c>
      <c r="CC327" s="519">
        <v>0</v>
      </c>
      <c r="CD327" s="519">
        <v>0</v>
      </c>
      <c r="CE327" s="519">
        <v>0</v>
      </c>
      <c r="CF327" s="519">
        <v>0</v>
      </c>
      <c r="CG327" s="519">
        <v>0</v>
      </c>
      <c r="CH327" s="519">
        <v>0</v>
      </c>
      <c r="CI327" s="519">
        <v>0</v>
      </c>
      <c r="CJ327" s="519">
        <v>0</v>
      </c>
      <c r="CK327" s="519">
        <v>0</v>
      </c>
      <c r="CL327" s="519">
        <v>0</v>
      </c>
      <c r="CM327" s="519">
        <v>0</v>
      </c>
      <c r="CN327" s="519">
        <v>0</v>
      </c>
      <c r="CO327" s="519">
        <v>0</v>
      </c>
      <c r="CP327" s="519">
        <v>0</v>
      </c>
      <c r="CQ327" s="519">
        <v>0</v>
      </c>
      <c r="CR327" s="519">
        <v>0</v>
      </c>
      <c r="CS327" s="519">
        <v>0</v>
      </c>
      <c r="CT327" s="519">
        <v>0</v>
      </c>
      <c r="CU327" s="519">
        <v>0</v>
      </c>
      <c r="CV327" s="519">
        <v>0</v>
      </c>
      <c r="CW327" s="519">
        <v>0</v>
      </c>
      <c r="CX327" s="519">
        <v>0</v>
      </c>
      <c r="CY327" s="519">
        <v>0</v>
      </c>
      <c r="CZ327" s="519">
        <v>0</v>
      </c>
      <c r="DA327" s="519">
        <v>0</v>
      </c>
      <c r="DB327" s="519">
        <v>0</v>
      </c>
      <c r="DC327" s="519">
        <v>0</v>
      </c>
      <c r="DD327" s="519">
        <v>0</v>
      </c>
      <c r="DE327" s="519">
        <v>0</v>
      </c>
      <c r="DF327" s="519">
        <v>0</v>
      </c>
      <c r="DG327" s="519">
        <v>0</v>
      </c>
      <c r="DH327" s="519">
        <v>0</v>
      </c>
      <c r="DI327" s="519">
        <v>0</v>
      </c>
      <c r="DJ327" s="519">
        <v>0</v>
      </c>
      <c r="DK327" s="519">
        <v>0</v>
      </c>
      <c r="DL327" s="519">
        <v>0</v>
      </c>
      <c r="DM327" s="519">
        <v>0</v>
      </c>
      <c r="DN327" s="519">
        <v>0</v>
      </c>
      <c r="DO327" s="519">
        <v>0</v>
      </c>
      <c r="DP327" s="519">
        <v>0</v>
      </c>
      <c r="DQ327" s="519">
        <v>0</v>
      </c>
      <c r="DR327" s="519">
        <v>0</v>
      </c>
      <c r="DS327" s="519">
        <v>0</v>
      </c>
      <c r="DT327" s="519">
        <v>0</v>
      </c>
      <c r="DU327" s="519">
        <v>0</v>
      </c>
      <c r="DV327" s="519">
        <v>0</v>
      </c>
      <c r="DW327" s="519">
        <v>0</v>
      </c>
      <c r="DX327" s="519">
        <v>0</v>
      </c>
      <c r="DY327" s="131"/>
      <c r="DZ327" s="337"/>
      <c r="EA327" s="519" t="s">
        <v>1062</v>
      </c>
      <c r="EB327" s="519" t="s">
        <v>1060</v>
      </c>
      <c r="EC327" s="519">
        <v>39</v>
      </c>
      <c r="ED327" s="521" t="str">
        <f t="shared" si="17"/>
        <v>SDN200239</v>
      </c>
      <c r="EE327" s="519">
        <v>10000</v>
      </c>
      <c r="EF327" s="519">
        <v>10000</v>
      </c>
      <c r="EG327" s="519">
        <v>10000</v>
      </c>
      <c r="EH327" s="519">
        <v>10000</v>
      </c>
      <c r="EI327" s="519">
        <v>10000</v>
      </c>
      <c r="EJ327" s="519">
        <v>10000</v>
      </c>
      <c r="EK327" s="519">
        <v>10000</v>
      </c>
      <c r="EL327" s="519">
        <v>10000</v>
      </c>
      <c r="EM327" s="519">
        <v>10000</v>
      </c>
      <c r="EN327" s="519">
        <v>10000</v>
      </c>
      <c r="EO327" s="519">
        <v>10000</v>
      </c>
      <c r="EP327" s="519">
        <v>10000</v>
      </c>
      <c r="EQ327" s="519">
        <v>10000</v>
      </c>
      <c r="ER327" s="519">
        <v>10000</v>
      </c>
      <c r="ES327" s="519">
        <v>10000</v>
      </c>
      <c r="ET327" s="519">
        <v>10000</v>
      </c>
      <c r="EU327" s="519">
        <v>10000</v>
      </c>
      <c r="EV327" s="519">
        <v>10000</v>
      </c>
      <c r="EW327" s="519">
        <v>10000</v>
      </c>
      <c r="EX327" s="519">
        <v>10000</v>
      </c>
      <c r="EY327" s="519">
        <v>10000</v>
      </c>
      <c r="EZ327" s="519">
        <v>10000</v>
      </c>
      <c r="FA327" s="519">
        <v>10000</v>
      </c>
      <c r="FB327" s="519">
        <v>10000</v>
      </c>
      <c r="FC327" s="519">
        <v>10000</v>
      </c>
      <c r="FD327" s="519">
        <v>10000</v>
      </c>
      <c r="FE327" s="519">
        <v>10000</v>
      </c>
      <c r="FF327" s="519">
        <v>10000</v>
      </c>
      <c r="FG327" s="519">
        <v>10000</v>
      </c>
      <c r="FH327" s="519">
        <v>10000</v>
      </c>
      <c r="FI327" s="519">
        <v>10000</v>
      </c>
      <c r="FJ327" s="519">
        <v>10000</v>
      </c>
      <c r="FK327" s="519">
        <v>10000</v>
      </c>
      <c r="FL327" s="519">
        <v>10000</v>
      </c>
      <c r="FM327" s="519">
        <v>10000</v>
      </c>
      <c r="FN327" s="519">
        <v>0</v>
      </c>
      <c r="FO327" s="519">
        <v>0</v>
      </c>
      <c r="FP327" s="519">
        <v>0</v>
      </c>
      <c r="FQ327" s="519">
        <v>0</v>
      </c>
      <c r="FR327" s="519">
        <v>0</v>
      </c>
      <c r="FS327" s="519">
        <v>0</v>
      </c>
      <c r="FT327" s="519">
        <v>0</v>
      </c>
      <c r="FU327" s="519">
        <v>0</v>
      </c>
      <c r="FV327" s="519">
        <v>0</v>
      </c>
      <c r="FW327" s="519">
        <v>0</v>
      </c>
      <c r="FX327" s="519">
        <v>0</v>
      </c>
      <c r="FY327" s="519">
        <v>0</v>
      </c>
      <c r="FZ327" s="519">
        <v>0</v>
      </c>
      <c r="GA327" s="519">
        <v>0</v>
      </c>
      <c r="GB327" s="519">
        <v>0</v>
      </c>
      <c r="GC327" s="519">
        <v>0</v>
      </c>
      <c r="GD327" s="519">
        <v>0</v>
      </c>
      <c r="GE327" s="519">
        <v>0</v>
      </c>
      <c r="GF327" s="519">
        <v>0</v>
      </c>
      <c r="GG327" s="519">
        <v>0</v>
      </c>
      <c r="GH327" s="519">
        <v>0</v>
      </c>
      <c r="GI327" s="519">
        <v>0</v>
      </c>
      <c r="GJ327" s="519">
        <v>0</v>
      </c>
      <c r="GK327" s="519">
        <v>0</v>
      </c>
      <c r="GL327" s="519">
        <v>0</v>
      </c>
      <c r="GM327" s="519">
        <v>0</v>
      </c>
      <c r="GN327" s="519">
        <v>0</v>
      </c>
      <c r="GO327" s="519">
        <v>0</v>
      </c>
      <c r="GP327" s="519">
        <v>0</v>
      </c>
      <c r="GQ327" s="519">
        <v>0</v>
      </c>
      <c r="GR327" s="519">
        <v>0</v>
      </c>
      <c r="GS327" s="519">
        <v>0</v>
      </c>
      <c r="GT327" s="519">
        <v>0</v>
      </c>
      <c r="GU327" s="519">
        <v>0</v>
      </c>
      <c r="GV327" s="519">
        <v>0</v>
      </c>
      <c r="GW327" s="519">
        <v>0</v>
      </c>
      <c r="GX327" s="519">
        <v>0</v>
      </c>
      <c r="GY327" s="519">
        <v>0</v>
      </c>
      <c r="GZ327" s="519">
        <v>0</v>
      </c>
      <c r="HA327" s="519">
        <v>0</v>
      </c>
      <c r="HB327" s="519">
        <v>0</v>
      </c>
      <c r="HC327" s="519">
        <v>0</v>
      </c>
      <c r="HD327" s="519">
        <v>0</v>
      </c>
      <c r="HE327" s="519">
        <v>0</v>
      </c>
      <c r="HF327" s="519">
        <v>0</v>
      </c>
      <c r="HG327" s="519">
        <v>0</v>
      </c>
      <c r="HH327" s="519">
        <v>0</v>
      </c>
      <c r="HI327" s="519">
        <v>0</v>
      </c>
      <c r="HJ327" s="519">
        <v>0</v>
      </c>
      <c r="HK327" s="519">
        <v>0</v>
      </c>
      <c r="HL327" s="519">
        <v>0</v>
      </c>
      <c r="HM327" s="519">
        <v>0</v>
      </c>
      <c r="HN327" s="519">
        <v>0</v>
      </c>
      <c r="HO327" s="519">
        <v>0</v>
      </c>
      <c r="HP327" s="519">
        <v>0</v>
      </c>
      <c r="HQ327" s="519">
        <v>0</v>
      </c>
      <c r="HR327" s="519">
        <v>0</v>
      </c>
      <c r="HS327" s="519">
        <v>0</v>
      </c>
      <c r="HT327" s="519">
        <v>0</v>
      </c>
      <c r="HU327" s="519">
        <v>0</v>
      </c>
      <c r="HV327" s="519">
        <v>0</v>
      </c>
      <c r="HW327" s="519">
        <v>0</v>
      </c>
      <c r="HX327" s="519">
        <v>0</v>
      </c>
      <c r="HY327" s="519">
        <v>0</v>
      </c>
      <c r="HZ327" s="519">
        <v>0</v>
      </c>
      <c r="IA327" s="519">
        <v>0</v>
      </c>
      <c r="IB327" s="519">
        <v>0</v>
      </c>
      <c r="IC327" s="519">
        <v>0</v>
      </c>
      <c r="ID327" s="519">
        <v>0</v>
      </c>
      <c r="IE327" s="519">
        <v>0</v>
      </c>
      <c r="IF327" s="519">
        <v>0</v>
      </c>
      <c r="IG327" s="519">
        <v>0</v>
      </c>
      <c r="IH327" s="519">
        <v>0</v>
      </c>
      <c r="II327" s="519">
        <v>0</v>
      </c>
      <c r="IJ327" s="519">
        <v>0</v>
      </c>
      <c r="IK327" s="519">
        <v>0</v>
      </c>
    </row>
    <row r="328" spans="1:245" hidden="1">
      <c r="A328" s="337"/>
      <c r="B328" s="519" t="s">
        <v>1058</v>
      </c>
      <c r="C328" s="519"/>
      <c r="D328" s="519"/>
      <c r="E328" s="519"/>
      <c r="F328" s="519">
        <v>1</v>
      </c>
      <c r="G328" s="519"/>
      <c r="H328" s="519">
        <v>32</v>
      </c>
      <c r="I328" s="519">
        <v>6</v>
      </c>
      <c r="J328" s="519" t="str">
        <f t="shared" si="18"/>
        <v>SDN10013206</v>
      </c>
      <c r="K328" s="519">
        <v>792</v>
      </c>
      <c r="M328" s="337"/>
      <c r="N328" s="519" t="s">
        <v>1062</v>
      </c>
      <c r="O328" s="519" t="s">
        <v>1060</v>
      </c>
      <c r="P328" s="519">
        <v>40</v>
      </c>
      <c r="Q328" s="183" t="str">
        <f t="shared" si="16"/>
        <v>SDN200240</v>
      </c>
      <c r="R328" s="519">
        <v>0</v>
      </c>
      <c r="S328" s="519">
        <v>0</v>
      </c>
      <c r="T328" s="519">
        <v>0</v>
      </c>
      <c r="U328" s="519">
        <v>0</v>
      </c>
      <c r="V328" s="519">
        <v>0</v>
      </c>
      <c r="W328" s="519">
        <v>0</v>
      </c>
      <c r="X328" s="519">
        <v>0</v>
      </c>
      <c r="Y328" s="519">
        <v>0</v>
      </c>
      <c r="Z328" s="519">
        <v>0</v>
      </c>
      <c r="AA328" s="519">
        <v>0</v>
      </c>
      <c r="AB328" s="519">
        <v>0</v>
      </c>
      <c r="AC328" s="519">
        <v>0</v>
      </c>
      <c r="AD328" s="519">
        <v>0</v>
      </c>
      <c r="AE328" s="519">
        <v>0</v>
      </c>
      <c r="AF328" s="519">
        <v>0</v>
      </c>
      <c r="AG328" s="519">
        <v>0</v>
      </c>
      <c r="AH328" s="519">
        <v>0</v>
      </c>
      <c r="AI328" s="519">
        <v>0</v>
      </c>
      <c r="AJ328" s="519">
        <v>0</v>
      </c>
      <c r="AK328" s="519">
        <v>0</v>
      </c>
      <c r="AL328" s="519">
        <v>0</v>
      </c>
      <c r="AM328" s="519">
        <v>0</v>
      </c>
      <c r="AN328" s="519">
        <v>0</v>
      </c>
      <c r="AO328" s="519">
        <v>0</v>
      </c>
      <c r="AP328" s="519">
        <v>0</v>
      </c>
      <c r="AQ328" s="519">
        <v>0</v>
      </c>
      <c r="AR328" s="519">
        <v>0</v>
      </c>
      <c r="AS328" s="519">
        <v>0</v>
      </c>
      <c r="AT328" s="519">
        <v>0</v>
      </c>
      <c r="AU328" s="519">
        <v>0</v>
      </c>
      <c r="AV328" s="519">
        <v>0</v>
      </c>
      <c r="AW328" s="519">
        <v>0</v>
      </c>
      <c r="AX328" s="519">
        <v>0</v>
      </c>
      <c r="AY328" s="519">
        <v>0</v>
      </c>
      <c r="AZ328" s="519">
        <v>10000</v>
      </c>
      <c r="BA328" s="519">
        <v>0</v>
      </c>
      <c r="BB328" s="519">
        <v>0</v>
      </c>
      <c r="BC328" s="519">
        <v>0</v>
      </c>
      <c r="BD328" s="519">
        <v>0</v>
      </c>
      <c r="BE328" s="519">
        <v>0</v>
      </c>
      <c r="BF328" s="519">
        <v>0</v>
      </c>
      <c r="BG328" s="519">
        <v>0</v>
      </c>
      <c r="BH328" s="519">
        <v>0</v>
      </c>
      <c r="BI328" s="519">
        <v>0</v>
      </c>
      <c r="BJ328" s="519">
        <v>0</v>
      </c>
      <c r="BK328" s="519">
        <v>0</v>
      </c>
      <c r="BL328" s="519">
        <v>0</v>
      </c>
      <c r="BM328" s="519">
        <v>0</v>
      </c>
      <c r="BN328" s="519">
        <v>0</v>
      </c>
      <c r="BO328" s="519">
        <v>0</v>
      </c>
      <c r="BP328" s="519">
        <v>0</v>
      </c>
      <c r="BQ328" s="519">
        <v>0</v>
      </c>
      <c r="BR328" s="519">
        <v>0</v>
      </c>
      <c r="BS328" s="519">
        <v>0</v>
      </c>
      <c r="BT328" s="519">
        <v>0</v>
      </c>
      <c r="BU328" s="519">
        <v>0</v>
      </c>
      <c r="BV328" s="519">
        <v>0</v>
      </c>
      <c r="BW328" s="519">
        <v>0</v>
      </c>
      <c r="BX328" s="519">
        <v>0</v>
      </c>
      <c r="BY328" s="519">
        <v>0</v>
      </c>
      <c r="BZ328" s="519">
        <v>0</v>
      </c>
      <c r="CA328" s="519">
        <v>0</v>
      </c>
      <c r="CB328" s="519">
        <v>0</v>
      </c>
      <c r="CC328" s="519">
        <v>0</v>
      </c>
      <c r="CD328" s="519">
        <v>0</v>
      </c>
      <c r="CE328" s="519">
        <v>0</v>
      </c>
      <c r="CF328" s="519">
        <v>0</v>
      </c>
      <c r="CG328" s="519">
        <v>0</v>
      </c>
      <c r="CH328" s="519">
        <v>0</v>
      </c>
      <c r="CI328" s="519">
        <v>0</v>
      </c>
      <c r="CJ328" s="519">
        <v>0</v>
      </c>
      <c r="CK328" s="519">
        <v>0</v>
      </c>
      <c r="CL328" s="519">
        <v>0</v>
      </c>
      <c r="CM328" s="519">
        <v>0</v>
      </c>
      <c r="CN328" s="519">
        <v>0</v>
      </c>
      <c r="CO328" s="519">
        <v>0</v>
      </c>
      <c r="CP328" s="519">
        <v>0</v>
      </c>
      <c r="CQ328" s="519">
        <v>0</v>
      </c>
      <c r="CR328" s="519">
        <v>0</v>
      </c>
      <c r="CS328" s="519">
        <v>0</v>
      </c>
      <c r="CT328" s="519">
        <v>0</v>
      </c>
      <c r="CU328" s="519">
        <v>0</v>
      </c>
      <c r="CV328" s="519">
        <v>0</v>
      </c>
      <c r="CW328" s="519">
        <v>0</v>
      </c>
      <c r="CX328" s="519">
        <v>0</v>
      </c>
      <c r="CY328" s="519">
        <v>0</v>
      </c>
      <c r="CZ328" s="519">
        <v>0</v>
      </c>
      <c r="DA328" s="519">
        <v>0</v>
      </c>
      <c r="DB328" s="519">
        <v>0</v>
      </c>
      <c r="DC328" s="519">
        <v>0</v>
      </c>
      <c r="DD328" s="519">
        <v>0</v>
      </c>
      <c r="DE328" s="519">
        <v>0</v>
      </c>
      <c r="DF328" s="519">
        <v>0</v>
      </c>
      <c r="DG328" s="519">
        <v>0</v>
      </c>
      <c r="DH328" s="519">
        <v>0</v>
      </c>
      <c r="DI328" s="519">
        <v>0</v>
      </c>
      <c r="DJ328" s="519">
        <v>0</v>
      </c>
      <c r="DK328" s="519">
        <v>0</v>
      </c>
      <c r="DL328" s="519">
        <v>0</v>
      </c>
      <c r="DM328" s="519">
        <v>0</v>
      </c>
      <c r="DN328" s="519">
        <v>0</v>
      </c>
      <c r="DO328" s="519">
        <v>0</v>
      </c>
      <c r="DP328" s="519">
        <v>0</v>
      </c>
      <c r="DQ328" s="519">
        <v>0</v>
      </c>
      <c r="DR328" s="519">
        <v>0</v>
      </c>
      <c r="DS328" s="519">
        <v>0</v>
      </c>
      <c r="DT328" s="519">
        <v>0</v>
      </c>
      <c r="DU328" s="519">
        <v>0</v>
      </c>
      <c r="DV328" s="519">
        <v>0</v>
      </c>
      <c r="DW328" s="519">
        <v>0</v>
      </c>
      <c r="DX328" s="519">
        <v>0</v>
      </c>
      <c r="DY328" s="131"/>
      <c r="DZ328" s="337"/>
      <c r="EA328" s="519" t="s">
        <v>1062</v>
      </c>
      <c r="EB328" s="519" t="s">
        <v>1060</v>
      </c>
      <c r="EC328" s="519">
        <v>40</v>
      </c>
      <c r="ED328" s="521" t="str">
        <f t="shared" si="17"/>
        <v>SDN200240</v>
      </c>
      <c r="EE328" s="519">
        <v>10000</v>
      </c>
      <c r="EF328" s="519">
        <v>10000</v>
      </c>
      <c r="EG328" s="519">
        <v>10000</v>
      </c>
      <c r="EH328" s="519">
        <v>10000</v>
      </c>
      <c r="EI328" s="519">
        <v>10000</v>
      </c>
      <c r="EJ328" s="519">
        <v>10000</v>
      </c>
      <c r="EK328" s="519">
        <v>10000</v>
      </c>
      <c r="EL328" s="519">
        <v>10000</v>
      </c>
      <c r="EM328" s="519">
        <v>10000</v>
      </c>
      <c r="EN328" s="519">
        <v>10000</v>
      </c>
      <c r="EO328" s="519">
        <v>10000</v>
      </c>
      <c r="EP328" s="519">
        <v>10000</v>
      </c>
      <c r="EQ328" s="519">
        <v>10000</v>
      </c>
      <c r="ER328" s="519">
        <v>10000</v>
      </c>
      <c r="ES328" s="519">
        <v>10000</v>
      </c>
      <c r="ET328" s="519">
        <v>10000</v>
      </c>
      <c r="EU328" s="519">
        <v>10000</v>
      </c>
      <c r="EV328" s="519">
        <v>10000</v>
      </c>
      <c r="EW328" s="519">
        <v>10000</v>
      </c>
      <c r="EX328" s="519">
        <v>10000</v>
      </c>
      <c r="EY328" s="519">
        <v>10000</v>
      </c>
      <c r="EZ328" s="519">
        <v>10000</v>
      </c>
      <c r="FA328" s="519">
        <v>10000</v>
      </c>
      <c r="FB328" s="519">
        <v>10000</v>
      </c>
      <c r="FC328" s="519">
        <v>10000</v>
      </c>
      <c r="FD328" s="519">
        <v>10000</v>
      </c>
      <c r="FE328" s="519">
        <v>10000</v>
      </c>
      <c r="FF328" s="519">
        <v>10000</v>
      </c>
      <c r="FG328" s="519">
        <v>10000</v>
      </c>
      <c r="FH328" s="519">
        <v>10000</v>
      </c>
      <c r="FI328" s="519">
        <v>10000</v>
      </c>
      <c r="FJ328" s="519">
        <v>10000</v>
      </c>
      <c r="FK328" s="519">
        <v>10000</v>
      </c>
      <c r="FL328" s="519">
        <v>10000</v>
      </c>
      <c r="FM328" s="519">
        <v>10000</v>
      </c>
      <c r="FN328" s="519">
        <v>0</v>
      </c>
      <c r="FO328" s="519">
        <v>0</v>
      </c>
      <c r="FP328" s="519">
        <v>0</v>
      </c>
      <c r="FQ328" s="519">
        <v>0</v>
      </c>
      <c r="FR328" s="519">
        <v>0</v>
      </c>
      <c r="FS328" s="519">
        <v>0</v>
      </c>
      <c r="FT328" s="519">
        <v>0</v>
      </c>
      <c r="FU328" s="519">
        <v>0</v>
      </c>
      <c r="FV328" s="519">
        <v>0</v>
      </c>
      <c r="FW328" s="519">
        <v>0</v>
      </c>
      <c r="FX328" s="519">
        <v>0</v>
      </c>
      <c r="FY328" s="519">
        <v>0</v>
      </c>
      <c r="FZ328" s="519">
        <v>0</v>
      </c>
      <c r="GA328" s="519">
        <v>0</v>
      </c>
      <c r="GB328" s="519">
        <v>0</v>
      </c>
      <c r="GC328" s="519">
        <v>0</v>
      </c>
      <c r="GD328" s="519">
        <v>0</v>
      </c>
      <c r="GE328" s="519">
        <v>0</v>
      </c>
      <c r="GF328" s="519">
        <v>0</v>
      </c>
      <c r="GG328" s="519">
        <v>0</v>
      </c>
      <c r="GH328" s="519">
        <v>0</v>
      </c>
      <c r="GI328" s="519">
        <v>0</v>
      </c>
      <c r="GJ328" s="519">
        <v>0</v>
      </c>
      <c r="GK328" s="519">
        <v>0</v>
      </c>
      <c r="GL328" s="519">
        <v>0</v>
      </c>
      <c r="GM328" s="519">
        <v>0</v>
      </c>
      <c r="GN328" s="519">
        <v>0</v>
      </c>
      <c r="GO328" s="519">
        <v>0</v>
      </c>
      <c r="GP328" s="519">
        <v>0</v>
      </c>
      <c r="GQ328" s="519">
        <v>0</v>
      </c>
      <c r="GR328" s="519">
        <v>0</v>
      </c>
      <c r="GS328" s="519">
        <v>0</v>
      </c>
      <c r="GT328" s="519">
        <v>0</v>
      </c>
      <c r="GU328" s="519">
        <v>0</v>
      </c>
      <c r="GV328" s="519">
        <v>0</v>
      </c>
      <c r="GW328" s="519">
        <v>0</v>
      </c>
      <c r="GX328" s="519">
        <v>0</v>
      </c>
      <c r="GY328" s="519">
        <v>0</v>
      </c>
      <c r="GZ328" s="519">
        <v>0</v>
      </c>
      <c r="HA328" s="519">
        <v>0</v>
      </c>
      <c r="HB328" s="519">
        <v>0</v>
      </c>
      <c r="HC328" s="519">
        <v>0</v>
      </c>
      <c r="HD328" s="519">
        <v>0</v>
      </c>
      <c r="HE328" s="519">
        <v>0</v>
      </c>
      <c r="HF328" s="519">
        <v>0</v>
      </c>
      <c r="HG328" s="519">
        <v>0</v>
      </c>
      <c r="HH328" s="519">
        <v>0</v>
      </c>
      <c r="HI328" s="519">
        <v>0</v>
      </c>
      <c r="HJ328" s="519">
        <v>0</v>
      </c>
      <c r="HK328" s="519">
        <v>0</v>
      </c>
      <c r="HL328" s="519">
        <v>0</v>
      </c>
      <c r="HM328" s="519">
        <v>0</v>
      </c>
      <c r="HN328" s="519">
        <v>0</v>
      </c>
      <c r="HO328" s="519">
        <v>0</v>
      </c>
      <c r="HP328" s="519">
        <v>0</v>
      </c>
      <c r="HQ328" s="519">
        <v>0</v>
      </c>
      <c r="HR328" s="519">
        <v>0</v>
      </c>
      <c r="HS328" s="519">
        <v>0</v>
      </c>
      <c r="HT328" s="519">
        <v>0</v>
      </c>
      <c r="HU328" s="519">
        <v>0</v>
      </c>
      <c r="HV328" s="519">
        <v>0</v>
      </c>
      <c r="HW328" s="519">
        <v>0</v>
      </c>
      <c r="HX328" s="519">
        <v>0</v>
      </c>
      <c r="HY328" s="519">
        <v>0</v>
      </c>
      <c r="HZ328" s="519">
        <v>0</v>
      </c>
      <c r="IA328" s="519">
        <v>0</v>
      </c>
      <c r="IB328" s="519">
        <v>0</v>
      </c>
      <c r="IC328" s="519">
        <v>0</v>
      </c>
      <c r="ID328" s="519">
        <v>0</v>
      </c>
      <c r="IE328" s="519">
        <v>0</v>
      </c>
      <c r="IF328" s="519">
        <v>0</v>
      </c>
      <c r="IG328" s="519">
        <v>0</v>
      </c>
      <c r="IH328" s="519">
        <v>0</v>
      </c>
      <c r="II328" s="519">
        <v>0</v>
      </c>
      <c r="IJ328" s="519">
        <v>0</v>
      </c>
      <c r="IK328" s="519">
        <v>0</v>
      </c>
    </row>
    <row r="329" spans="1:245" hidden="1">
      <c r="A329" s="337"/>
      <c r="B329" s="519" t="s">
        <v>1058</v>
      </c>
      <c r="C329" s="519"/>
      <c r="D329" s="519"/>
      <c r="E329" s="519"/>
      <c r="F329" s="519">
        <v>1</v>
      </c>
      <c r="G329" s="519"/>
      <c r="H329" s="519">
        <v>32</v>
      </c>
      <c r="I329" s="519">
        <v>7</v>
      </c>
      <c r="J329" s="519" t="str">
        <f t="shared" si="18"/>
        <v>SDN10013207</v>
      </c>
      <c r="K329" s="519">
        <v>792</v>
      </c>
      <c r="M329" s="337"/>
      <c r="N329" s="519" t="s">
        <v>1062</v>
      </c>
      <c r="O329" s="519" t="s">
        <v>1060</v>
      </c>
      <c r="P329" s="519">
        <v>41</v>
      </c>
      <c r="Q329" s="183" t="str">
        <f t="shared" si="16"/>
        <v>SDN200241</v>
      </c>
      <c r="R329" s="519">
        <v>0</v>
      </c>
      <c r="S329" s="519">
        <v>0</v>
      </c>
      <c r="T329" s="519">
        <v>0</v>
      </c>
      <c r="U329" s="519">
        <v>0</v>
      </c>
      <c r="V329" s="519">
        <v>0</v>
      </c>
      <c r="W329" s="519">
        <v>0</v>
      </c>
      <c r="X329" s="519">
        <v>0</v>
      </c>
      <c r="Y329" s="519">
        <v>0</v>
      </c>
      <c r="Z329" s="519">
        <v>0</v>
      </c>
      <c r="AA329" s="519">
        <v>0</v>
      </c>
      <c r="AB329" s="519">
        <v>0</v>
      </c>
      <c r="AC329" s="519">
        <v>0</v>
      </c>
      <c r="AD329" s="519">
        <v>0</v>
      </c>
      <c r="AE329" s="519">
        <v>0</v>
      </c>
      <c r="AF329" s="519">
        <v>0</v>
      </c>
      <c r="AG329" s="519">
        <v>0</v>
      </c>
      <c r="AH329" s="519">
        <v>0</v>
      </c>
      <c r="AI329" s="519">
        <v>0</v>
      </c>
      <c r="AJ329" s="519">
        <v>0</v>
      </c>
      <c r="AK329" s="519">
        <v>0</v>
      </c>
      <c r="AL329" s="519">
        <v>0</v>
      </c>
      <c r="AM329" s="519">
        <v>0</v>
      </c>
      <c r="AN329" s="519">
        <v>0</v>
      </c>
      <c r="AO329" s="519">
        <v>0</v>
      </c>
      <c r="AP329" s="519">
        <v>0</v>
      </c>
      <c r="AQ329" s="519">
        <v>0</v>
      </c>
      <c r="AR329" s="519">
        <v>0</v>
      </c>
      <c r="AS329" s="519">
        <v>0</v>
      </c>
      <c r="AT329" s="519">
        <v>0</v>
      </c>
      <c r="AU329" s="519">
        <v>0</v>
      </c>
      <c r="AV329" s="519">
        <v>0</v>
      </c>
      <c r="AW329" s="519">
        <v>0</v>
      </c>
      <c r="AX329" s="519">
        <v>0</v>
      </c>
      <c r="AY329" s="519">
        <v>0</v>
      </c>
      <c r="AZ329" s="519">
        <v>10000</v>
      </c>
      <c r="BA329" s="519">
        <v>0</v>
      </c>
      <c r="BB329" s="519">
        <v>0</v>
      </c>
      <c r="BC329" s="519">
        <v>0</v>
      </c>
      <c r="BD329" s="519">
        <v>0</v>
      </c>
      <c r="BE329" s="519">
        <v>0</v>
      </c>
      <c r="BF329" s="519">
        <v>0</v>
      </c>
      <c r="BG329" s="519">
        <v>0</v>
      </c>
      <c r="BH329" s="519">
        <v>0</v>
      </c>
      <c r="BI329" s="519">
        <v>0</v>
      </c>
      <c r="BJ329" s="519">
        <v>0</v>
      </c>
      <c r="BK329" s="519">
        <v>0</v>
      </c>
      <c r="BL329" s="519">
        <v>0</v>
      </c>
      <c r="BM329" s="519">
        <v>0</v>
      </c>
      <c r="BN329" s="519">
        <v>0</v>
      </c>
      <c r="BO329" s="519">
        <v>0</v>
      </c>
      <c r="BP329" s="519">
        <v>0</v>
      </c>
      <c r="BQ329" s="519">
        <v>0</v>
      </c>
      <c r="BR329" s="519">
        <v>0</v>
      </c>
      <c r="BS329" s="519">
        <v>0</v>
      </c>
      <c r="BT329" s="519">
        <v>0</v>
      </c>
      <c r="BU329" s="519">
        <v>0</v>
      </c>
      <c r="BV329" s="519">
        <v>0</v>
      </c>
      <c r="BW329" s="519">
        <v>0</v>
      </c>
      <c r="BX329" s="519">
        <v>0</v>
      </c>
      <c r="BY329" s="519">
        <v>0</v>
      </c>
      <c r="BZ329" s="519">
        <v>0</v>
      </c>
      <c r="CA329" s="519">
        <v>0</v>
      </c>
      <c r="CB329" s="519">
        <v>0</v>
      </c>
      <c r="CC329" s="519">
        <v>0</v>
      </c>
      <c r="CD329" s="519">
        <v>0</v>
      </c>
      <c r="CE329" s="519">
        <v>0</v>
      </c>
      <c r="CF329" s="519">
        <v>0</v>
      </c>
      <c r="CG329" s="519">
        <v>0</v>
      </c>
      <c r="CH329" s="519">
        <v>0</v>
      </c>
      <c r="CI329" s="519">
        <v>0</v>
      </c>
      <c r="CJ329" s="519">
        <v>0</v>
      </c>
      <c r="CK329" s="519">
        <v>0</v>
      </c>
      <c r="CL329" s="519">
        <v>0</v>
      </c>
      <c r="CM329" s="519">
        <v>0</v>
      </c>
      <c r="CN329" s="519">
        <v>0</v>
      </c>
      <c r="CO329" s="519">
        <v>0</v>
      </c>
      <c r="CP329" s="519">
        <v>0</v>
      </c>
      <c r="CQ329" s="519">
        <v>0</v>
      </c>
      <c r="CR329" s="519">
        <v>0</v>
      </c>
      <c r="CS329" s="519">
        <v>0</v>
      </c>
      <c r="CT329" s="519">
        <v>0</v>
      </c>
      <c r="CU329" s="519">
        <v>0</v>
      </c>
      <c r="CV329" s="519">
        <v>0</v>
      </c>
      <c r="CW329" s="519">
        <v>0</v>
      </c>
      <c r="CX329" s="519">
        <v>0</v>
      </c>
      <c r="CY329" s="519">
        <v>0</v>
      </c>
      <c r="CZ329" s="519">
        <v>0</v>
      </c>
      <c r="DA329" s="519">
        <v>0</v>
      </c>
      <c r="DB329" s="519">
        <v>0</v>
      </c>
      <c r="DC329" s="519">
        <v>0</v>
      </c>
      <c r="DD329" s="519">
        <v>0</v>
      </c>
      <c r="DE329" s="519">
        <v>0</v>
      </c>
      <c r="DF329" s="519">
        <v>0</v>
      </c>
      <c r="DG329" s="519">
        <v>0</v>
      </c>
      <c r="DH329" s="519">
        <v>0</v>
      </c>
      <c r="DI329" s="519">
        <v>0</v>
      </c>
      <c r="DJ329" s="519">
        <v>0</v>
      </c>
      <c r="DK329" s="519">
        <v>0</v>
      </c>
      <c r="DL329" s="519">
        <v>0</v>
      </c>
      <c r="DM329" s="519">
        <v>0</v>
      </c>
      <c r="DN329" s="519">
        <v>0</v>
      </c>
      <c r="DO329" s="519">
        <v>0</v>
      </c>
      <c r="DP329" s="519">
        <v>0</v>
      </c>
      <c r="DQ329" s="519">
        <v>0</v>
      </c>
      <c r="DR329" s="519">
        <v>0</v>
      </c>
      <c r="DS329" s="519">
        <v>0</v>
      </c>
      <c r="DT329" s="519">
        <v>0</v>
      </c>
      <c r="DU329" s="519">
        <v>0</v>
      </c>
      <c r="DV329" s="519">
        <v>0</v>
      </c>
      <c r="DW329" s="519">
        <v>0</v>
      </c>
      <c r="DX329" s="519">
        <v>0</v>
      </c>
      <c r="DY329" s="131"/>
      <c r="DZ329" s="337"/>
      <c r="EA329" s="519" t="s">
        <v>1062</v>
      </c>
      <c r="EB329" s="519" t="s">
        <v>1060</v>
      </c>
      <c r="EC329" s="519">
        <v>41</v>
      </c>
      <c r="ED329" s="521" t="str">
        <f t="shared" si="17"/>
        <v>SDN200241</v>
      </c>
      <c r="EE329" s="519">
        <v>10000</v>
      </c>
      <c r="EF329" s="519">
        <v>10000</v>
      </c>
      <c r="EG329" s="519">
        <v>10000</v>
      </c>
      <c r="EH329" s="519">
        <v>10000</v>
      </c>
      <c r="EI329" s="519">
        <v>10000</v>
      </c>
      <c r="EJ329" s="519">
        <v>10000</v>
      </c>
      <c r="EK329" s="519">
        <v>10000</v>
      </c>
      <c r="EL329" s="519">
        <v>10000</v>
      </c>
      <c r="EM329" s="519">
        <v>10000</v>
      </c>
      <c r="EN329" s="519">
        <v>10000</v>
      </c>
      <c r="EO329" s="519">
        <v>10000</v>
      </c>
      <c r="EP329" s="519">
        <v>10000</v>
      </c>
      <c r="EQ329" s="519">
        <v>10000</v>
      </c>
      <c r="ER329" s="519">
        <v>10000</v>
      </c>
      <c r="ES329" s="519">
        <v>10000</v>
      </c>
      <c r="ET329" s="519">
        <v>10000</v>
      </c>
      <c r="EU329" s="519">
        <v>10000</v>
      </c>
      <c r="EV329" s="519">
        <v>10000</v>
      </c>
      <c r="EW329" s="519">
        <v>10000</v>
      </c>
      <c r="EX329" s="519">
        <v>10000</v>
      </c>
      <c r="EY329" s="519">
        <v>10000</v>
      </c>
      <c r="EZ329" s="519">
        <v>10000</v>
      </c>
      <c r="FA329" s="519">
        <v>10000</v>
      </c>
      <c r="FB329" s="519">
        <v>10000</v>
      </c>
      <c r="FC329" s="519">
        <v>10000</v>
      </c>
      <c r="FD329" s="519">
        <v>10000</v>
      </c>
      <c r="FE329" s="519">
        <v>10000</v>
      </c>
      <c r="FF329" s="519">
        <v>10000</v>
      </c>
      <c r="FG329" s="519">
        <v>10000</v>
      </c>
      <c r="FH329" s="519">
        <v>10000</v>
      </c>
      <c r="FI329" s="519">
        <v>10000</v>
      </c>
      <c r="FJ329" s="519">
        <v>10000</v>
      </c>
      <c r="FK329" s="519">
        <v>10000</v>
      </c>
      <c r="FL329" s="519">
        <v>10000</v>
      </c>
      <c r="FM329" s="519">
        <v>10000</v>
      </c>
      <c r="FN329" s="519">
        <v>0</v>
      </c>
      <c r="FO329" s="519">
        <v>0</v>
      </c>
      <c r="FP329" s="519">
        <v>0</v>
      </c>
      <c r="FQ329" s="519">
        <v>0</v>
      </c>
      <c r="FR329" s="519">
        <v>0</v>
      </c>
      <c r="FS329" s="519">
        <v>0</v>
      </c>
      <c r="FT329" s="519">
        <v>0</v>
      </c>
      <c r="FU329" s="519">
        <v>0</v>
      </c>
      <c r="FV329" s="519">
        <v>0</v>
      </c>
      <c r="FW329" s="519">
        <v>0</v>
      </c>
      <c r="FX329" s="519">
        <v>0</v>
      </c>
      <c r="FY329" s="519">
        <v>0</v>
      </c>
      <c r="FZ329" s="519">
        <v>0</v>
      </c>
      <c r="GA329" s="519">
        <v>0</v>
      </c>
      <c r="GB329" s="519">
        <v>0</v>
      </c>
      <c r="GC329" s="519">
        <v>0</v>
      </c>
      <c r="GD329" s="519">
        <v>0</v>
      </c>
      <c r="GE329" s="519">
        <v>0</v>
      </c>
      <c r="GF329" s="519">
        <v>0</v>
      </c>
      <c r="GG329" s="519">
        <v>0</v>
      </c>
      <c r="GH329" s="519">
        <v>0</v>
      </c>
      <c r="GI329" s="519">
        <v>0</v>
      </c>
      <c r="GJ329" s="519">
        <v>0</v>
      </c>
      <c r="GK329" s="519">
        <v>0</v>
      </c>
      <c r="GL329" s="519">
        <v>0</v>
      </c>
      <c r="GM329" s="519">
        <v>0</v>
      </c>
      <c r="GN329" s="519">
        <v>0</v>
      </c>
      <c r="GO329" s="519">
        <v>0</v>
      </c>
      <c r="GP329" s="519">
        <v>0</v>
      </c>
      <c r="GQ329" s="519">
        <v>0</v>
      </c>
      <c r="GR329" s="519">
        <v>0</v>
      </c>
      <c r="GS329" s="519">
        <v>0</v>
      </c>
      <c r="GT329" s="519">
        <v>0</v>
      </c>
      <c r="GU329" s="519">
        <v>0</v>
      </c>
      <c r="GV329" s="519">
        <v>0</v>
      </c>
      <c r="GW329" s="519">
        <v>0</v>
      </c>
      <c r="GX329" s="519">
        <v>0</v>
      </c>
      <c r="GY329" s="519">
        <v>0</v>
      </c>
      <c r="GZ329" s="519">
        <v>0</v>
      </c>
      <c r="HA329" s="519">
        <v>0</v>
      </c>
      <c r="HB329" s="519">
        <v>0</v>
      </c>
      <c r="HC329" s="519">
        <v>0</v>
      </c>
      <c r="HD329" s="519">
        <v>0</v>
      </c>
      <c r="HE329" s="519">
        <v>0</v>
      </c>
      <c r="HF329" s="519">
        <v>0</v>
      </c>
      <c r="HG329" s="519">
        <v>0</v>
      </c>
      <c r="HH329" s="519">
        <v>0</v>
      </c>
      <c r="HI329" s="519">
        <v>0</v>
      </c>
      <c r="HJ329" s="519">
        <v>0</v>
      </c>
      <c r="HK329" s="519">
        <v>0</v>
      </c>
      <c r="HL329" s="519">
        <v>0</v>
      </c>
      <c r="HM329" s="519">
        <v>0</v>
      </c>
      <c r="HN329" s="519">
        <v>0</v>
      </c>
      <c r="HO329" s="519">
        <v>0</v>
      </c>
      <c r="HP329" s="519">
        <v>0</v>
      </c>
      <c r="HQ329" s="519">
        <v>0</v>
      </c>
      <c r="HR329" s="519">
        <v>0</v>
      </c>
      <c r="HS329" s="519">
        <v>0</v>
      </c>
      <c r="HT329" s="519">
        <v>0</v>
      </c>
      <c r="HU329" s="519">
        <v>0</v>
      </c>
      <c r="HV329" s="519">
        <v>0</v>
      </c>
      <c r="HW329" s="519">
        <v>0</v>
      </c>
      <c r="HX329" s="519">
        <v>0</v>
      </c>
      <c r="HY329" s="519">
        <v>0</v>
      </c>
      <c r="HZ329" s="519">
        <v>0</v>
      </c>
      <c r="IA329" s="519">
        <v>0</v>
      </c>
      <c r="IB329" s="519">
        <v>0</v>
      </c>
      <c r="IC329" s="519">
        <v>0</v>
      </c>
      <c r="ID329" s="519">
        <v>0</v>
      </c>
      <c r="IE329" s="519">
        <v>0</v>
      </c>
      <c r="IF329" s="519">
        <v>0</v>
      </c>
      <c r="IG329" s="519">
        <v>0</v>
      </c>
      <c r="IH329" s="519">
        <v>0</v>
      </c>
      <c r="II329" s="519">
        <v>0</v>
      </c>
      <c r="IJ329" s="519">
        <v>0</v>
      </c>
      <c r="IK329" s="519">
        <v>0</v>
      </c>
    </row>
    <row r="330" spans="1:245" hidden="1">
      <c r="A330" s="337"/>
      <c r="B330" s="519" t="s">
        <v>1058</v>
      </c>
      <c r="C330" s="519"/>
      <c r="D330" s="519"/>
      <c r="E330" s="519"/>
      <c r="F330" s="519">
        <v>1</v>
      </c>
      <c r="G330" s="519"/>
      <c r="H330" s="519">
        <v>32</v>
      </c>
      <c r="I330" s="519">
        <v>8</v>
      </c>
      <c r="J330" s="519" t="str">
        <f t="shared" si="18"/>
        <v>SDN10013208</v>
      </c>
      <c r="K330" s="519">
        <v>792</v>
      </c>
      <c r="M330" s="337"/>
      <c r="N330" s="519" t="s">
        <v>1062</v>
      </c>
      <c r="O330" s="519" t="s">
        <v>1060</v>
      </c>
      <c r="P330" s="519">
        <v>42</v>
      </c>
      <c r="Q330" s="183" t="str">
        <f t="shared" si="16"/>
        <v>SDN200242</v>
      </c>
      <c r="R330" s="519">
        <v>0</v>
      </c>
      <c r="S330" s="519">
        <v>0</v>
      </c>
      <c r="T330" s="519">
        <v>0</v>
      </c>
      <c r="U330" s="519">
        <v>0</v>
      </c>
      <c r="V330" s="519">
        <v>0</v>
      </c>
      <c r="W330" s="519">
        <v>0</v>
      </c>
      <c r="X330" s="519">
        <v>0</v>
      </c>
      <c r="Y330" s="519">
        <v>0</v>
      </c>
      <c r="Z330" s="519">
        <v>0</v>
      </c>
      <c r="AA330" s="519">
        <v>0</v>
      </c>
      <c r="AB330" s="519">
        <v>0</v>
      </c>
      <c r="AC330" s="519">
        <v>0</v>
      </c>
      <c r="AD330" s="519">
        <v>0</v>
      </c>
      <c r="AE330" s="519">
        <v>0</v>
      </c>
      <c r="AF330" s="519">
        <v>0</v>
      </c>
      <c r="AG330" s="519">
        <v>0</v>
      </c>
      <c r="AH330" s="519">
        <v>0</v>
      </c>
      <c r="AI330" s="519">
        <v>0</v>
      </c>
      <c r="AJ330" s="519">
        <v>0</v>
      </c>
      <c r="AK330" s="519">
        <v>0</v>
      </c>
      <c r="AL330" s="519">
        <v>0</v>
      </c>
      <c r="AM330" s="519">
        <v>0</v>
      </c>
      <c r="AN330" s="519">
        <v>0</v>
      </c>
      <c r="AO330" s="519">
        <v>0</v>
      </c>
      <c r="AP330" s="519">
        <v>0</v>
      </c>
      <c r="AQ330" s="519">
        <v>0</v>
      </c>
      <c r="AR330" s="519">
        <v>0</v>
      </c>
      <c r="AS330" s="519">
        <v>0</v>
      </c>
      <c r="AT330" s="519">
        <v>0</v>
      </c>
      <c r="AU330" s="519">
        <v>0</v>
      </c>
      <c r="AV330" s="519">
        <v>0</v>
      </c>
      <c r="AW330" s="519">
        <v>0</v>
      </c>
      <c r="AX330" s="519">
        <v>0</v>
      </c>
      <c r="AY330" s="519">
        <v>0</v>
      </c>
      <c r="AZ330" s="519">
        <v>10207.799999999999</v>
      </c>
      <c r="BA330" s="519">
        <v>0</v>
      </c>
      <c r="BB330" s="519">
        <v>0</v>
      </c>
      <c r="BC330" s="519">
        <v>0</v>
      </c>
      <c r="BD330" s="519">
        <v>0</v>
      </c>
      <c r="BE330" s="519">
        <v>0</v>
      </c>
      <c r="BF330" s="519">
        <v>0</v>
      </c>
      <c r="BG330" s="519">
        <v>0</v>
      </c>
      <c r="BH330" s="519">
        <v>0</v>
      </c>
      <c r="BI330" s="519">
        <v>0</v>
      </c>
      <c r="BJ330" s="519">
        <v>0</v>
      </c>
      <c r="BK330" s="519">
        <v>0</v>
      </c>
      <c r="BL330" s="519">
        <v>0</v>
      </c>
      <c r="BM330" s="519">
        <v>0</v>
      </c>
      <c r="BN330" s="519">
        <v>0</v>
      </c>
      <c r="BO330" s="519">
        <v>0</v>
      </c>
      <c r="BP330" s="519">
        <v>0</v>
      </c>
      <c r="BQ330" s="519">
        <v>0</v>
      </c>
      <c r="BR330" s="519">
        <v>0</v>
      </c>
      <c r="BS330" s="519">
        <v>0</v>
      </c>
      <c r="BT330" s="519">
        <v>0</v>
      </c>
      <c r="BU330" s="519">
        <v>0</v>
      </c>
      <c r="BV330" s="519">
        <v>0</v>
      </c>
      <c r="BW330" s="519">
        <v>0</v>
      </c>
      <c r="BX330" s="519">
        <v>0</v>
      </c>
      <c r="BY330" s="519">
        <v>0</v>
      </c>
      <c r="BZ330" s="519">
        <v>0</v>
      </c>
      <c r="CA330" s="519">
        <v>0</v>
      </c>
      <c r="CB330" s="519">
        <v>0</v>
      </c>
      <c r="CC330" s="519">
        <v>0</v>
      </c>
      <c r="CD330" s="519">
        <v>0</v>
      </c>
      <c r="CE330" s="519">
        <v>0</v>
      </c>
      <c r="CF330" s="519">
        <v>0</v>
      </c>
      <c r="CG330" s="519">
        <v>0</v>
      </c>
      <c r="CH330" s="519">
        <v>0</v>
      </c>
      <c r="CI330" s="519">
        <v>0</v>
      </c>
      <c r="CJ330" s="519">
        <v>0</v>
      </c>
      <c r="CK330" s="519">
        <v>0</v>
      </c>
      <c r="CL330" s="519">
        <v>0</v>
      </c>
      <c r="CM330" s="519">
        <v>0</v>
      </c>
      <c r="CN330" s="519">
        <v>0</v>
      </c>
      <c r="CO330" s="519">
        <v>0</v>
      </c>
      <c r="CP330" s="519">
        <v>0</v>
      </c>
      <c r="CQ330" s="519">
        <v>0</v>
      </c>
      <c r="CR330" s="519">
        <v>0</v>
      </c>
      <c r="CS330" s="519">
        <v>0</v>
      </c>
      <c r="CT330" s="519">
        <v>0</v>
      </c>
      <c r="CU330" s="519">
        <v>0</v>
      </c>
      <c r="CV330" s="519">
        <v>0</v>
      </c>
      <c r="CW330" s="519">
        <v>0</v>
      </c>
      <c r="CX330" s="519">
        <v>0</v>
      </c>
      <c r="CY330" s="519">
        <v>0</v>
      </c>
      <c r="CZ330" s="519">
        <v>0</v>
      </c>
      <c r="DA330" s="519">
        <v>0</v>
      </c>
      <c r="DB330" s="519">
        <v>0</v>
      </c>
      <c r="DC330" s="519">
        <v>0</v>
      </c>
      <c r="DD330" s="519">
        <v>0</v>
      </c>
      <c r="DE330" s="519">
        <v>0</v>
      </c>
      <c r="DF330" s="519">
        <v>0</v>
      </c>
      <c r="DG330" s="519">
        <v>0</v>
      </c>
      <c r="DH330" s="519">
        <v>0</v>
      </c>
      <c r="DI330" s="519">
        <v>0</v>
      </c>
      <c r="DJ330" s="519">
        <v>0</v>
      </c>
      <c r="DK330" s="519">
        <v>0</v>
      </c>
      <c r="DL330" s="519">
        <v>0</v>
      </c>
      <c r="DM330" s="519">
        <v>0</v>
      </c>
      <c r="DN330" s="519">
        <v>0</v>
      </c>
      <c r="DO330" s="519">
        <v>0</v>
      </c>
      <c r="DP330" s="519">
        <v>0</v>
      </c>
      <c r="DQ330" s="519">
        <v>0</v>
      </c>
      <c r="DR330" s="519">
        <v>0</v>
      </c>
      <c r="DS330" s="519">
        <v>0</v>
      </c>
      <c r="DT330" s="519">
        <v>0</v>
      </c>
      <c r="DU330" s="519">
        <v>0</v>
      </c>
      <c r="DV330" s="519">
        <v>0</v>
      </c>
      <c r="DW330" s="519">
        <v>0</v>
      </c>
      <c r="DX330" s="519">
        <v>0</v>
      </c>
      <c r="DY330" s="131"/>
      <c r="DZ330" s="337"/>
      <c r="EA330" s="519" t="s">
        <v>1062</v>
      </c>
      <c r="EB330" s="519" t="s">
        <v>1060</v>
      </c>
      <c r="EC330" s="519">
        <v>42</v>
      </c>
      <c r="ED330" s="521" t="str">
        <f t="shared" si="17"/>
        <v>SDN200242</v>
      </c>
      <c r="EE330" s="519">
        <v>10000</v>
      </c>
      <c r="EF330" s="519">
        <v>10000</v>
      </c>
      <c r="EG330" s="519">
        <v>10000</v>
      </c>
      <c r="EH330" s="519">
        <v>10000</v>
      </c>
      <c r="EI330" s="519">
        <v>10000</v>
      </c>
      <c r="EJ330" s="519">
        <v>10000</v>
      </c>
      <c r="EK330" s="519">
        <v>10000</v>
      </c>
      <c r="EL330" s="519">
        <v>10000</v>
      </c>
      <c r="EM330" s="519">
        <v>10000</v>
      </c>
      <c r="EN330" s="519">
        <v>10000</v>
      </c>
      <c r="EO330" s="519">
        <v>10000</v>
      </c>
      <c r="EP330" s="519">
        <v>10000</v>
      </c>
      <c r="EQ330" s="519">
        <v>10000</v>
      </c>
      <c r="ER330" s="519">
        <v>10000</v>
      </c>
      <c r="ES330" s="519">
        <v>10000</v>
      </c>
      <c r="ET330" s="519">
        <v>10000</v>
      </c>
      <c r="EU330" s="519">
        <v>10000</v>
      </c>
      <c r="EV330" s="519">
        <v>10000</v>
      </c>
      <c r="EW330" s="519">
        <v>10000</v>
      </c>
      <c r="EX330" s="519">
        <v>10207.799999999999</v>
      </c>
      <c r="EY330" s="519">
        <v>10207.799999999999</v>
      </c>
      <c r="EZ330" s="519">
        <v>10207.799999999999</v>
      </c>
      <c r="FA330" s="519">
        <v>10207.799999999999</v>
      </c>
      <c r="FB330" s="519">
        <v>10207.799999999999</v>
      </c>
      <c r="FC330" s="519">
        <v>10207.799999999999</v>
      </c>
      <c r="FD330" s="519">
        <v>10207.799999999999</v>
      </c>
      <c r="FE330" s="519">
        <v>10207.799999999999</v>
      </c>
      <c r="FF330" s="519">
        <v>10207.799999999999</v>
      </c>
      <c r="FG330" s="519">
        <v>10207.799999999999</v>
      </c>
      <c r="FH330" s="519">
        <v>10207.799999999999</v>
      </c>
      <c r="FI330" s="519">
        <v>10207.799999999999</v>
      </c>
      <c r="FJ330" s="519">
        <v>10207.799999999999</v>
      </c>
      <c r="FK330" s="519">
        <v>10207.799999999999</v>
      </c>
      <c r="FL330" s="519">
        <v>10207.799999999999</v>
      </c>
      <c r="FM330" s="519">
        <v>10207.799999999999</v>
      </c>
      <c r="FN330" s="519">
        <v>0</v>
      </c>
      <c r="FO330" s="519">
        <v>0</v>
      </c>
      <c r="FP330" s="519">
        <v>0</v>
      </c>
      <c r="FQ330" s="519">
        <v>0</v>
      </c>
      <c r="FR330" s="519">
        <v>0</v>
      </c>
      <c r="FS330" s="519">
        <v>0</v>
      </c>
      <c r="FT330" s="519">
        <v>0</v>
      </c>
      <c r="FU330" s="519">
        <v>0</v>
      </c>
      <c r="FV330" s="519">
        <v>0</v>
      </c>
      <c r="FW330" s="519">
        <v>0</v>
      </c>
      <c r="FX330" s="519">
        <v>0</v>
      </c>
      <c r="FY330" s="519">
        <v>0</v>
      </c>
      <c r="FZ330" s="519">
        <v>0</v>
      </c>
      <c r="GA330" s="519">
        <v>0</v>
      </c>
      <c r="GB330" s="519">
        <v>0</v>
      </c>
      <c r="GC330" s="519">
        <v>0</v>
      </c>
      <c r="GD330" s="519">
        <v>0</v>
      </c>
      <c r="GE330" s="519">
        <v>0</v>
      </c>
      <c r="GF330" s="519">
        <v>0</v>
      </c>
      <c r="GG330" s="519">
        <v>0</v>
      </c>
      <c r="GH330" s="519">
        <v>0</v>
      </c>
      <c r="GI330" s="519">
        <v>0</v>
      </c>
      <c r="GJ330" s="519">
        <v>0</v>
      </c>
      <c r="GK330" s="519">
        <v>0</v>
      </c>
      <c r="GL330" s="519">
        <v>0</v>
      </c>
      <c r="GM330" s="519">
        <v>0</v>
      </c>
      <c r="GN330" s="519">
        <v>0</v>
      </c>
      <c r="GO330" s="519">
        <v>0</v>
      </c>
      <c r="GP330" s="519">
        <v>0</v>
      </c>
      <c r="GQ330" s="519">
        <v>0</v>
      </c>
      <c r="GR330" s="519">
        <v>0</v>
      </c>
      <c r="GS330" s="519">
        <v>0</v>
      </c>
      <c r="GT330" s="519">
        <v>0</v>
      </c>
      <c r="GU330" s="519">
        <v>0</v>
      </c>
      <c r="GV330" s="519">
        <v>0</v>
      </c>
      <c r="GW330" s="519">
        <v>0</v>
      </c>
      <c r="GX330" s="519">
        <v>0</v>
      </c>
      <c r="GY330" s="519">
        <v>0</v>
      </c>
      <c r="GZ330" s="519">
        <v>0</v>
      </c>
      <c r="HA330" s="519">
        <v>0</v>
      </c>
      <c r="HB330" s="519">
        <v>0</v>
      </c>
      <c r="HC330" s="519">
        <v>0</v>
      </c>
      <c r="HD330" s="519">
        <v>0</v>
      </c>
      <c r="HE330" s="519">
        <v>0</v>
      </c>
      <c r="HF330" s="519">
        <v>0</v>
      </c>
      <c r="HG330" s="519">
        <v>0</v>
      </c>
      <c r="HH330" s="519">
        <v>0</v>
      </c>
      <c r="HI330" s="519">
        <v>0</v>
      </c>
      <c r="HJ330" s="519">
        <v>0</v>
      </c>
      <c r="HK330" s="519">
        <v>0</v>
      </c>
      <c r="HL330" s="519">
        <v>0</v>
      </c>
      <c r="HM330" s="519">
        <v>0</v>
      </c>
      <c r="HN330" s="519">
        <v>0</v>
      </c>
      <c r="HO330" s="519">
        <v>0</v>
      </c>
      <c r="HP330" s="519">
        <v>0</v>
      </c>
      <c r="HQ330" s="519">
        <v>0</v>
      </c>
      <c r="HR330" s="519">
        <v>0</v>
      </c>
      <c r="HS330" s="519">
        <v>0</v>
      </c>
      <c r="HT330" s="519">
        <v>0</v>
      </c>
      <c r="HU330" s="519">
        <v>0</v>
      </c>
      <c r="HV330" s="519">
        <v>0</v>
      </c>
      <c r="HW330" s="519">
        <v>0</v>
      </c>
      <c r="HX330" s="519">
        <v>0</v>
      </c>
      <c r="HY330" s="519">
        <v>0</v>
      </c>
      <c r="HZ330" s="519">
        <v>0</v>
      </c>
      <c r="IA330" s="519">
        <v>0</v>
      </c>
      <c r="IB330" s="519">
        <v>0</v>
      </c>
      <c r="IC330" s="519">
        <v>0</v>
      </c>
      <c r="ID330" s="519">
        <v>0</v>
      </c>
      <c r="IE330" s="519">
        <v>0</v>
      </c>
      <c r="IF330" s="519">
        <v>0</v>
      </c>
      <c r="IG330" s="519">
        <v>0</v>
      </c>
      <c r="IH330" s="519">
        <v>0</v>
      </c>
      <c r="II330" s="519">
        <v>0</v>
      </c>
      <c r="IJ330" s="519">
        <v>0</v>
      </c>
      <c r="IK330" s="519">
        <v>0</v>
      </c>
    </row>
    <row r="331" spans="1:245" hidden="1">
      <c r="A331" s="337"/>
      <c r="B331" s="519" t="s">
        <v>1058</v>
      </c>
      <c r="C331" s="519"/>
      <c r="D331" s="519"/>
      <c r="E331" s="519"/>
      <c r="F331" s="519">
        <v>1</v>
      </c>
      <c r="G331" s="519"/>
      <c r="H331" s="519">
        <v>32</v>
      </c>
      <c r="I331" s="519">
        <v>9</v>
      </c>
      <c r="J331" s="519" t="str">
        <f t="shared" si="18"/>
        <v>SDN10013209</v>
      </c>
      <c r="K331" s="519">
        <v>792</v>
      </c>
      <c r="M331" s="337"/>
      <c r="N331" s="519" t="s">
        <v>1062</v>
      </c>
      <c r="O331" s="519" t="s">
        <v>1060</v>
      </c>
      <c r="P331" s="519">
        <v>43</v>
      </c>
      <c r="Q331" s="183" t="str">
        <f t="shared" si="16"/>
        <v>SDN200243</v>
      </c>
      <c r="R331" s="519">
        <v>0</v>
      </c>
      <c r="S331" s="519">
        <v>0</v>
      </c>
      <c r="T331" s="519">
        <v>0</v>
      </c>
      <c r="U331" s="519">
        <v>0</v>
      </c>
      <c r="V331" s="519">
        <v>0</v>
      </c>
      <c r="W331" s="519">
        <v>0</v>
      </c>
      <c r="X331" s="519">
        <v>0</v>
      </c>
      <c r="Y331" s="519">
        <v>0</v>
      </c>
      <c r="Z331" s="519">
        <v>0</v>
      </c>
      <c r="AA331" s="519">
        <v>0</v>
      </c>
      <c r="AB331" s="519">
        <v>0</v>
      </c>
      <c r="AC331" s="519">
        <v>0</v>
      </c>
      <c r="AD331" s="519">
        <v>0</v>
      </c>
      <c r="AE331" s="519">
        <v>0</v>
      </c>
      <c r="AF331" s="519">
        <v>0</v>
      </c>
      <c r="AG331" s="519">
        <v>0</v>
      </c>
      <c r="AH331" s="519">
        <v>0</v>
      </c>
      <c r="AI331" s="519">
        <v>0</v>
      </c>
      <c r="AJ331" s="519">
        <v>0</v>
      </c>
      <c r="AK331" s="519">
        <v>0</v>
      </c>
      <c r="AL331" s="519">
        <v>0</v>
      </c>
      <c r="AM331" s="519">
        <v>0</v>
      </c>
      <c r="AN331" s="519">
        <v>0</v>
      </c>
      <c r="AO331" s="519">
        <v>0</v>
      </c>
      <c r="AP331" s="519">
        <v>0</v>
      </c>
      <c r="AQ331" s="519">
        <v>0</v>
      </c>
      <c r="AR331" s="519">
        <v>0</v>
      </c>
      <c r="AS331" s="519">
        <v>0</v>
      </c>
      <c r="AT331" s="519">
        <v>0</v>
      </c>
      <c r="AU331" s="519">
        <v>0</v>
      </c>
      <c r="AV331" s="519">
        <v>0</v>
      </c>
      <c r="AW331" s="519">
        <v>0</v>
      </c>
      <c r="AX331" s="519">
        <v>0</v>
      </c>
      <c r="AY331" s="519">
        <v>0</v>
      </c>
      <c r="AZ331" s="519">
        <v>10589.4</v>
      </c>
      <c r="BA331" s="519">
        <v>0</v>
      </c>
      <c r="BB331" s="519">
        <v>0</v>
      </c>
      <c r="BC331" s="519">
        <v>0</v>
      </c>
      <c r="BD331" s="519">
        <v>0</v>
      </c>
      <c r="BE331" s="519">
        <v>0</v>
      </c>
      <c r="BF331" s="519">
        <v>0</v>
      </c>
      <c r="BG331" s="519">
        <v>0</v>
      </c>
      <c r="BH331" s="519">
        <v>0</v>
      </c>
      <c r="BI331" s="519">
        <v>0</v>
      </c>
      <c r="BJ331" s="519">
        <v>0</v>
      </c>
      <c r="BK331" s="519">
        <v>0</v>
      </c>
      <c r="BL331" s="519">
        <v>0</v>
      </c>
      <c r="BM331" s="519">
        <v>0</v>
      </c>
      <c r="BN331" s="519">
        <v>0</v>
      </c>
      <c r="BO331" s="519">
        <v>0</v>
      </c>
      <c r="BP331" s="519">
        <v>0</v>
      </c>
      <c r="BQ331" s="519">
        <v>0</v>
      </c>
      <c r="BR331" s="519">
        <v>0</v>
      </c>
      <c r="BS331" s="519">
        <v>0</v>
      </c>
      <c r="BT331" s="519">
        <v>0</v>
      </c>
      <c r="BU331" s="519">
        <v>0</v>
      </c>
      <c r="BV331" s="519">
        <v>0</v>
      </c>
      <c r="BW331" s="519">
        <v>0</v>
      </c>
      <c r="BX331" s="519">
        <v>0</v>
      </c>
      <c r="BY331" s="519">
        <v>0</v>
      </c>
      <c r="BZ331" s="519">
        <v>0</v>
      </c>
      <c r="CA331" s="519">
        <v>0</v>
      </c>
      <c r="CB331" s="519">
        <v>0</v>
      </c>
      <c r="CC331" s="519">
        <v>0</v>
      </c>
      <c r="CD331" s="519">
        <v>0</v>
      </c>
      <c r="CE331" s="519">
        <v>0</v>
      </c>
      <c r="CF331" s="519">
        <v>0</v>
      </c>
      <c r="CG331" s="519">
        <v>0</v>
      </c>
      <c r="CH331" s="519">
        <v>0</v>
      </c>
      <c r="CI331" s="519">
        <v>0</v>
      </c>
      <c r="CJ331" s="519">
        <v>0</v>
      </c>
      <c r="CK331" s="519">
        <v>0</v>
      </c>
      <c r="CL331" s="519">
        <v>0</v>
      </c>
      <c r="CM331" s="519">
        <v>0</v>
      </c>
      <c r="CN331" s="519">
        <v>0</v>
      </c>
      <c r="CO331" s="519">
        <v>0</v>
      </c>
      <c r="CP331" s="519">
        <v>0</v>
      </c>
      <c r="CQ331" s="519">
        <v>0</v>
      </c>
      <c r="CR331" s="519">
        <v>0</v>
      </c>
      <c r="CS331" s="519">
        <v>0</v>
      </c>
      <c r="CT331" s="519">
        <v>0</v>
      </c>
      <c r="CU331" s="519">
        <v>0</v>
      </c>
      <c r="CV331" s="519">
        <v>0</v>
      </c>
      <c r="CW331" s="519">
        <v>0</v>
      </c>
      <c r="CX331" s="519">
        <v>0</v>
      </c>
      <c r="CY331" s="519">
        <v>0</v>
      </c>
      <c r="CZ331" s="519">
        <v>0</v>
      </c>
      <c r="DA331" s="519">
        <v>0</v>
      </c>
      <c r="DB331" s="519">
        <v>0</v>
      </c>
      <c r="DC331" s="519">
        <v>0</v>
      </c>
      <c r="DD331" s="519">
        <v>0</v>
      </c>
      <c r="DE331" s="519">
        <v>0</v>
      </c>
      <c r="DF331" s="519">
        <v>0</v>
      </c>
      <c r="DG331" s="519">
        <v>0</v>
      </c>
      <c r="DH331" s="519">
        <v>0</v>
      </c>
      <c r="DI331" s="519">
        <v>0</v>
      </c>
      <c r="DJ331" s="519">
        <v>0</v>
      </c>
      <c r="DK331" s="519">
        <v>0</v>
      </c>
      <c r="DL331" s="519">
        <v>0</v>
      </c>
      <c r="DM331" s="519">
        <v>0</v>
      </c>
      <c r="DN331" s="519">
        <v>0</v>
      </c>
      <c r="DO331" s="519">
        <v>0</v>
      </c>
      <c r="DP331" s="519">
        <v>0</v>
      </c>
      <c r="DQ331" s="519">
        <v>0</v>
      </c>
      <c r="DR331" s="519">
        <v>0</v>
      </c>
      <c r="DS331" s="519">
        <v>0</v>
      </c>
      <c r="DT331" s="519">
        <v>0</v>
      </c>
      <c r="DU331" s="519">
        <v>0</v>
      </c>
      <c r="DV331" s="519">
        <v>0</v>
      </c>
      <c r="DW331" s="519">
        <v>0</v>
      </c>
      <c r="DX331" s="519">
        <v>0</v>
      </c>
      <c r="DY331" s="131"/>
      <c r="DZ331" s="337"/>
      <c r="EA331" s="519" t="s">
        <v>1062</v>
      </c>
      <c r="EB331" s="519" t="s">
        <v>1060</v>
      </c>
      <c r="EC331" s="519">
        <v>43</v>
      </c>
      <c r="ED331" s="521" t="str">
        <f t="shared" si="17"/>
        <v>SDN200243</v>
      </c>
      <c r="EE331" s="519">
        <v>10000</v>
      </c>
      <c r="EF331" s="519">
        <v>10000</v>
      </c>
      <c r="EG331" s="519">
        <v>10000</v>
      </c>
      <c r="EH331" s="519">
        <v>10000</v>
      </c>
      <c r="EI331" s="519">
        <v>10000</v>
      </c>
      <c r="EJ331" s="519">
        <v>10000</v>
      </c>
      <c r="EK331" s="519">
        <v>10000</v>
      </c>
      <c r="EL331" s="519">
        <v>10000</v>
      </c>
      <c r="EM331" s="519">
        <v>10000</v>
      </c>
      <c r="EN331" s="519">
        <v>10000</v>
      </c>
      <c r="EO331" s="519">
        <v>10000</v>
      </c>
      <c r="EP331" s="519">
        <v>10000</v>
      </c>
      <c r="EQ331" s="519">
        <v>10000</v>
      </c>
      <c r="ER331" s="519">
        <v>10000</v>
      </c>
      <c r="ES331" s="519">
        <v>10000</v>
      </c>
      <c r="ET331" s="519">
        <v>10000</v>
      </c>
      <c r="EU331" s="519">
        <v>10000</v>
      </c>
      <c r="EV331" s="519">
        <v>10000</v>
      </c>
      <c r="EW331" s="519">
        <v>10118.799999999999</v>
      </c>
      <c r="EX331" s="519">
        <v>10589.4</v>
      </c>
      <c r="EY331" s="519">
        <v>10589.4</v>
      </c>
      <c r="EZ331" s="519">
        <v>10589.4</v>
      </c>
      <c r="FA331" s="519">
        <v>10589.4</v>
      </c>
      <c r="FB331" s="519">
        <v>10589.4</v>
      </c>
      <c r="FC331" s="519">
        <v>10589.4</v>
      </c>
      <c r="FD331" s="519">
        <v>10589.4</v>
      </c>
      <c r="FE331" s="519">
        <v>10589.4</v>
      </c>
      <c r="FF331" s="519">
        <v>10589.4</v>
      </c>
      <c r="FG331" s="519">
        <v>10589.4</v>
      </c>
      <c r="FH331" s="519">
        <v>10589.4</v>
      </c>
      <c r="FI331" s="519">
        <v>10589.4</v>
      </c>
      <c r="FJ331" s="519">
        <v>10589.4</v>
      </c>
      <c r="FK331" s="519">
        <v>10589.4</v>
      </c>
      <c r="FL331" s="519">
        <v>10589.4</v>
      </c>
      <c r="FM331" s="519">
        <v>10589.4</v>
      </c>
      <c r="FN331" s="519">
        <v>0</v>
      </c>
      <c r="FO331" s="519">
        <v>0</v>
      </c>
      <c r="FP331" s="519">
        <v>0</v>
      </c>
      <c r="FQ331" s="519">
        <v>0</v>
      </c>
      <c r="FR331" s="519">
        <v>0</v>
      </c>
      <c r="FS331" s="519">
        <v>0</v>
      </c>
      <c r="FT331" s="519">
        <v>0</v>
      </c>
      <c r="FU331" s="519">
        <v>0</v>
      </c>
      <c r="FV331" s="519">
        <v>0</v>
      </c>
      <c r="FW331" s="519">
        <v>0</v>
      </c>
      <c r="FX331" s="519">
        <v>0</v>
      </c>
      <c r="FY331" s="519">
        <v>0</v>
      </c>
      <c r="FZ331" s="519">
        <v>0</v>
      </c>
      <c r="GA331" s="519">
        <v>0</v>
      </c>
      <c r="GB331" s="519">
        <v>0</v>
      </c>
      <c r="GC331" s="519">
        <v>0</v>
      </c>
      <c r="GD331" s="519">
        <v>0</v>
      </c>
      <c r="GE331" s="519">
        <v>0</v>
      </c>
      <c r="GF331" s="519">
        <v>0</v>
      </c>
      <c r="GG331" s="519">
        <v>0</v>
      </c>
      <c r="GH331" s="519">
        <v>0</v>
      </c>
      <c r="GI331" s="519">
        <v>0</v>
      </c>
      <c r="GJ331" s="519">
        <v>0</v>
      </c>
      <c r="GK331" s="519">
        <v>0</v>
      </c>
      <c r="GL331" s="519">
        <v>0</v>
      </c>
      <c r="GM331" s="519">
        <v>0</v>
      </c>
      <c r="GN331" s="519">
        <v>0</v>
      </c>
      <c r="GO331" s="519">
        <v>0</v>
      </c>
      <c r="GP331" s="519">
        <v>0</v>
      </c>
      <c r="GQ331" s="519">
        <v>0</v>
      </c>
      <c r="GR331" s="519">
        <v>0</v>
      </c>
      <c r="GS331" s="519">
        <v>0</v>
      </c>
      <c r="GT331" s="519">
        <v>0</v>
      </c>
      <c r="GU331" s="519">
        <v>0</v>
      </c>
      <c r="GV331" s="519">
        <v>0</v>
      </c>
      <c r="GW331" s="519">
        <v>0</v>
      </c>
      <c r="GX331" s="519">
        <v>0</v>
      </c>
      <c r="GY331" s="519">
        <v>0</v>
      </c>
      <c r="GZ331" s="519">
        <v>0</v>
      </c>
      <c r="HA331" s="519">
        <v>0</v>
      </c>
      <c r="HB331" s="519">
        <v>0</v>
      </c>
      <c r="HC331" s="519">
        <v>0</v>
      </c>
      <c r="HD331" s="519">
        <v>0</v>
      </c>
      <c r="HE331" s="519">
        <v>0</v>
      </c>
      <c r="HF331" s="519">
        <v>0</v>
      </c>
      <c r="HG331" s="519">
        <v>0</v>
      </c>
      <c r="HH331" s="519">
        <v>0</v>
      </c>
      <c r="HI331" s="519">
        <v>0</v>
      </c>
      <c r="HJ331" s="519">
        <v>0</v>
      </c>
      <c r="HK331" s="519">
        <v>0</v>
      </c>
      <c r="HL331" s="519">
        <v>0</v>
      </c>
      <c r="HM331" s="519">
        <v>0</v>
      </c>
      <c r="HN331" s="519">
        <v>0</v>
      </c>
      <c r="HO331" s="519">
        <v>0</v>
      </c>
      <c r="HP331" s="519">
        <v>0</v>
      </c>
      <c r="HQ331" s="519">
        <v>0</v>
      </c>
      <c r="HR331" s="519">
        <v>0</v>
      </c>
      <c r="HS331" s="519">
        <v>0</v>
      </c>
      <c r="HT331" s="519">
        <v>0</v>
      </c>
      <c r="HU331" s="519">
        <v>0</v>
      </c>
      <c r="HV331" s="519">
        <v>0</v>
      </c>
      <c r="HW331" s="519">
        <v>0</v>
      </c>
      <c r="HX331" s="519">
        <v>0</v>
      </c>
      <c r="HY331" s="519">
        <v>0</v>
      </c>
      <c r="HZ331" s="519">
        <v>0</v>
      </c>
      <c r="IA331" s="519">
        <v>0</v>
      </c>
      <c r="IB331" s="519">
        <v>0</v>
      </c>
      <c r="IC331" s="519">
        <v>0</v>
      </c>
      <c r="ID331" s="519">
        <v>0</v>
      </c>
      <c r="IE331" s="519">
        <v>0</v>
      </c>
      <c r="IF331" s="519">
        <v>0</v>
      </c>
      <c r="IG331" s="519">
        <v>0</v>
      </c>
      <c r="IH331" s="519">
        <v>0</v>
      </c>
      <c r="II331" s="519">
        <v>0</v>
      </c>
      <c r="IJ331" s="519">
        <v>0</v>
      </c>
      <c r="IK331" s="519">
        <v>0</v>
      </c>
    </row>
    <row r="332" spans="1:245" hidden="1">
      <c r="A332" s="337"/>
      <c r="B332" s="519" t="s">
        <v>1058</v>
      </c>
      <c r="C332" s="519"/>
      <c r="D332" s="519"/>
      <c r="E332" s="519"/>
      <c r="F332" s="519">
        <v>1</v>
      </c>
      <c r="G332" s="519"/>
      <c r="H332" s="519">
        <v>32</v>
      </c>
      <c r="I332" s="519">
        <v>10</v>
      </c>
      <c r="J332" s="519" t="str">
        <f t="shared" si="18"/>
        <v>SDN10013210</v>
      </c>
      <c r="K332" s="519">
        <v>792</v>
      </c>
      <c r="M332" s="337"/>
      <c r="N332" s="519" t="s">
        <v>1062</v>
      </c>
      <c r="O332" s="519" t="s">
        <v>1060</v>
      </c>
      <c r="P332" s="519">
        <v>44</v>
      </c>
      <c r="Q332" s="183" t="str">
        <f t="shared" si="16"/>
        <v>SDN200244</v>
      </c>
      <c r="R332" s="519">
        <v>0</v>
      </c>
      <c r="S332" s="519">
        <v>0</v>
      </c>
      <c r="T332" s="519">
        <v>0</v>
      </c>
      <c r="U332" s="519">
        <v>0</v>
      </c>
      <c r="V332" s="519">
        <v>0</v>
      </c>
      <c r="W332" s="519">
        <v>0</v>
      </c>
      <c r="X332" s="519">
        <v>0</v>
      </c>
      <c r="Y332" s="519">
        <v>0</v>
      </c>
      <c r="Z332" s="519">
        <v>0</v>
      </c>
      <c r="AA332" s="519">
        <v>0</v>
      </c>
      <c r="AB332" s="519">
        <v>0</v>
      </c>
      <c r="AC332" s="519">
        <v>0</v>
      </c>
      <c r="AD332" s="519">
        <v>0</v>
      </c>
      <c r="AE332" s="519">
        <v>0</v>
      </c>
      <c r="AF332" s="519">
        <v>0</v>
      </c>
      <c r="AG332" s="519">
        <v>0</v>
      </c>
      <c r="AH332" s="519">
        <v>0</v>
      </c>
      <c r="AI332" s="519">
        <v>0</v>
      </c>
      <c r="AJ332" s="519">
        <v>0</v>
      </c>
      <c r="AK332" s="519">
        <v>0</v>
      </c>
      <c r="AL332" s="519">
        <v>0</v>
      </c>
      <c r="AM332" s="519">
        <v>0</v>
      </c>
      <c r="AN332" s="519">
        <v>0</v>
      </c>
      <c r="AO332" s="519">
        <v>0</v>
      </c>
      <c r="AP332" s="519">
        <v>0</v>
      </c>
      <c r="AQ332" s="519">
        <v>0</v>
      </c>
      <c r="AR332" s="519">
        <v>0</v>
      </c>
      <c r="AS332" s="519">
        <v>0</v>
      </c>
      <c r="AT332" s="519">
        <v>0</v>
      </c>
      <c r="AU332" s="519">
        <v>0</v>
      </c>
      <c r="AV332" s="519">
        <v>0</v>
      </c>
      <c r="AW332" s="519">
        <v>0</v>
      </c>
      <c r="AX332" s="519">
        <v>0</v>
      </c>
      <c r="AY332" s="519">
        <v>0</v>
      </c>
      <c r="AZ332" s="519">
        <v>11066.4</v>
      </c>
      <c r="BA332" s="519">
        <v>0</v>
      </c>
      <c r="BB332" s="519">
        <v>0</v>
      </c>
      <c r="BC332" s="519">
        <v>0</v>
      </c>
      <c r="BD332" s="519">
        <v>0</v>
      </c>
      <c r="BE332" s="519">
        <v>0</v>
      </c>
      <c r="BF332" s="519">
        <v>0</v>
      </c>
      <c r="BG332" s="519">
        <v>0</v>
      </c>
      <c r="BH332" s="519">
        <v>0</v>
      </c>
      <c r="BI332" s="519">
        <v>0</v>
      </c>
      <c r="BJ332" s="519">
        <v>0</v>
      </c>
      <c r="BK332" s="519">
        <v>0</v>
      </c>
      <c r="BL332" s="519">
        <v>0</v>
      </c>
      <c r="BM332" s="519">
        <v>0</v>
      </c>
      <c r="BN332" s="519">
        <v>0</v>
      </c>
      <c r="BO332" s="519">
        <v>0</v>
      </c>
      <c r="BP332" s="519">
        <v>0</v>
      </c>
      <c r="BQ332" s="519">
        <v>0</v>
      </c>
      <c r="BR332" s="519">
        <v>0</v>
      </c>
      <c r="BS332" s="519">
        <v>0</v>
      </c>
      <c r="BT332" s="519">
        <v>0</v>
      </c>
      <c r="BU332" s="519">
        <v>0</v>
      </c>
      <c r="BV332" s="519">
        <v>0</v>
      </c>
      <c r="BW332" s="519">
        <v>0</v>
      </c>
      <c r="BX332" s="519">
        <v>0</v>
      </c>
      <c r="BY332" s="519">
        <v>0</v>
      </c>
      <c r="BZ332" s="519">
        <v>0</v>
      </c>
      <c r="CA332" s="519">
        <v>0</v>
      </c>
      <c r="CB332" s="519">
        <v>0</v>
      </c>
      <c r="CC332" s="519">
        <v>0</v>
      </c>
      <c r="CD332" s="519">
        <v>0</v>
      </c>
      <c r="CE332" s="519">
        <v>0</v>
      </c>
      <c r="CF332" s="519">
        <v>0</v>
      </c>
      <c r="CG332" s="519">
        <v>0</v>
      </c>
      <c r="CH332" s="519">
        <v>0</v>
      </c>
      <c r="CI332" s="519">
        <v>0</v>
      </c>
      <c r="CJ332" s="519">
        <v>0</v>
      </c>
      <c r="CK332" s="519">
        <v>0</v>
      </c>
      <c r="CL332" s="519">
        <v>0</v>
      </c>
      <c r="CM332" s="519">
        <v>0</v>
      </c>
      <c r="CN332" s="519">
        <v>0</v>
      </c>
      <c r="CO332" s="519">
        <v>0</v>
      </c>
      <c r="CP332" s="519">
        <v>0</v>
      </c>
      <c r="CQ332" s="519">
        <v>0</v>
      </c>
      <c r="CR332" s="519">
        <v>0</v>
      </c>
      <c r="CS332" s="519">
        <v>0</v>
      </c>
      <c r="CT332" s="519">
        <v>0</v>
      </c>
      <c r="CU332" s="519">
        <v>0</v>
      </c>
      <c r="CV332" s="519">
        <v>0</v>
      </c>
      <c r="CW332" s="519">
        <v>0</v>
      </c>
      <c r="CX332" s="519">
        <v>0</v>
      </c>
      <c r="CY332" s="519">
        <v>0</v>
      </c>
      <c r="CZ332" s="519">
        <v>0</v>
      </c>
      <c r="DA332" s="519">
        <v>0</v>
      </c>
      <c r="DB332" s="519">
        <v>0</v>
      </c>
      <c r="DC332" s="519">
        <v>0</v>
      </c>
      <c r="DD332" s="519">
        <v>0</v>
      </c>
      <c r="DE332" s="519">
        <v>0</v>
      </c>
      <c r="DF332" s="519">
        <v>0</v>
      </c>
      <c r="DG332" s="519">
        <v>0</v>
      </c>
      <c r="DH332" s="519">
        <v>0</v>
      </c>
      <c r="DI332" s="519">
        <v>0</v>
      </c>
      <c r="DJ332" s="519">
        <v>0</v>
      </c>
      <c r="DK332" s="519">
        <v>0</v>
      </c>
      <c r="DL332" s="519">
        <v>0</v>
      </c>
      <c r="DM332" s="519">
        <v>0</v>
      </c>
      <c r="DN332" s="519">
        <v>0</v>
      </c>
      <c r="DO332" s="519">
        <v>0</v>
      </c>
      <c r="DP332" s="519">
        <v>0</v>
      </c>
      <c r="DQ332" s="519">
        <v>0</v>
      </c>
      <c r="DR332" s="519">
        <v>0</v>
      </c>
      <c r="DS332" s="519">
        <v>0</v>
      </c>
      <c r="DT332" s="519">
        <v>0</v>
      </c>
      <c r="DU332" s="519">
        <v>0</v>
      </c>
      <c r="DV332" s="519">
        <v>0</v>
      </c>
      <c r="DW332" s="519">
        <v>0</v>
      </c>
      <c r="DX332" s="519">
        <v>0</v>
      </c>
      <c r="DY332" s="131"/>
      <c r="DZ332" s="337"/>
      <c r="EA332" s="519" t="s">
        <v>1062</v>
      </c>
      <c r="EB332" s="519" t="s">
        <v>1060</v>
      </c>
      <c r="EC332" s="519">
        <v>44</v>
      </c>
      <c r="ED332" s="521" t="str">
        <f t="shared" si="17"/>
        <v>SDN200244</v>
      </c>
      <c r="EE332" s="519">
        <v>10000</v>
      </c>
      <c r="EF332" s="519">
        <v>10000</v>
      </c>
      <c r="EG332" s="519">
        <v>10000</v>
      </c>
      <c r="EH332" s="519">
        <v>10000</v>
      </c>
      <c r="EI332" s="519">
        <v>10000</v>
      </c>
      <c r="EJ332" s="519">
        <v>10000</v>
      </c>
      <c r="EK332" s="519">
        <v>10000</v>
      </c>
      <c r="EL332" s="519">
        <v>10000</v>
      </c>
      <c r="EM332" s="519">
        <v>10000</v>
      </c>
      <c r="EN332" s="519">
        <v>10000</v>
      </c>
      <c r="EO332" s="519">
        <v>10000</v>
      </c>
      <c r="EP332" s="519">
        <v>10000</v>
      </c>
      <c r="EQ332" s="519">
        <v>10000</v>
      </c>
      <c r="ER332" s="519">
        <v>10000</v>
      </c>
      <c r="ES332" s="519">
        <v>10000</v>
      </c>
      <c r="ET332" s="519">
        <v>10000</v>
      </c>
      <c r="EU332" s="519">
        <v>10000</v>
      </c>
      <c r="EV332" s="519">
        <v>10082.700000000001</v>
      </c>
      <c r="EW332" s="519">
        <v>10574.6</v>
      </c>
      <c r="EX332" s="519">
        <v>11066.4</v>
      </c>
      <c r="EY332" s="519">
        <v>11066.4</v>
      </c>
      <c r="EZ332" s="519">
        <v>11066.4</v>
      </c>
      <c r="FA332" s="519">
        <v>11066.4</v>
      </c>
      <c r="FB332" s="519">
        <v>11066.4</v>
      </c>
      <c r="FC332" s="519">
        <v>11066.4</v>
      </c>
      <c r="FD332" s="519">
        <v>11066.4</v>
      </c>
      <c r="FE332" s="519">
        <v>11066.4</v>
      </c>
      <c r="FF332" s="519">
        <v>11066.4</v>
      </c>
      <c r="FG332" s="519">
        <v>11066.4</v>
      </c>
      <c r="FH332" s="519">
        <v>11066.4</v>
      </c>
      <c r="FI332" s="519">
        <v>11066.4</v>
      </c>
      <c r="FJ332" s="519">
        <v>11066.4</v>
      </c>
      <c r="FK332" s="519">
        <v>11066.4</v>
      </c>
      <c r="FL332" s="519">
        <v>11066.4</v>
      </c>
      <c r="FM332" s="519">
        <v>11066.4</v>
      </c>
      <c r="FN332" s="519">
        <v>0</v>
      </c>
      <c r="FO332" s="519">
        <v>0</v>
      </c>
      <c r="FP332" s="519">
        <v>0</v>
      </c>
      <c r="FQ332" s="519">
        <v>0</v>
      </c>
      <c r="FR332" s="519">
        <v>0</v>
      </c>
      <c r="FS332" s="519">
        <v>0</v>
      </c>
      <c r="FT332" s="519">
        <v>0</v>
      </c>
      <c r="FU332" s="519">
        <v>0</v>
      </c>
      <c r="FV332" s="519">
        <v>0</v>
      </c>
      <c r="FW332" s="519">
        <v>0</v>
      </c>
      <c r="FX332" s="519">
        <v>0</v>
      </c>
      <c r="FY332" s="519">
        <v>0</v>
      </c>
      <c r="FZ332" s="519">
        <v>0</v>
      </c>
      <c r="GA332" s="519">
        <v>0</v>
      </c>
      <c r="GB332" s="519">
        <v>0</v>
      </c>
      <c r="GC332" s="519">
        <v>0</v>
      </c>
      <c r="GD332" s="519">
        <v>0</v>
      </c>
      <c r="GE332" s="519">
        <v>0</v>
      </c>
      <c r="GF332" s="519">
        <v>0</v>
      </c>
      <c r="GG332" s="519">
        <v>0</v>
      </c>
      <c r="GH332" s="519">
        <v>0</v>
      </c>
      <c r="GI332" s="519">
        <v>0</v>
      </c>
      <c r="GJ332" s="519">
        <v>0</v>
      </c>
      <c r="GK332" s="519">
        <v>0</v>
      </c>
      <c r="GL332" s="519">
        <v>0</v>
      </c>
      <c r="GM332" s="519">
        <v>0</v>
      </c>
      <c r="GN332" s="519">
        <v>0</v>
      </c>
      <c r="GO332" s="519">
        <v>0</v>
      </c>
      <c r="GP332" s="519">
        <v>0</v>
      </c>
      <c r="GQ332" s="519">
        <v>0</v>
      </c>
      <c r="GR332" s="519">
        <v>0</v>
      </c>
      <c r="GS332" s="519">
        <v>0</v>
      </c>
      <c r="GT332" s="519">
        <v>0</v>
      </c>
      <c r="GU332" s="519">
        <v>0</v>
      </c>
      <c r="GV332" s="519">
        <v>0</v>
      </c>
      <c r="GW332" s="519">
        <v>0</v>
      </c>
      <c r="GX332" s="519">
        <v>0</v>
      </c>
      <c r="GY332" s="519">
        <v>0</v>
      </c>
      <c r="GZ332" s="519">
        <v>0</v>
      </c>
      <c r="HA332" s="519">
        <v>0</v>
      </c>
      <c r="HB332" s="519">
        <v>0</v>
      </c>
      <c r="HC332" s="519">
        <v>0</v>
      </c>
      <c r="HD332" s="519">
        <v>0</v>
      </c>
      <c r="HE332" s="519">
        <v>0</v>
      </c>
      <c r="HF332" s="519">
        <v>0</v>
      </c>
      <c r="HG332" s="519">
        <v>0</v>
      </c>
      <c r="HH332" s="519">
        <v>0</v>
      </c>
      <c r="HI332" s="519">
        <v>0</v>
      </c>
      <c r="HJ332" s="519">
        <v>0</v>
      </c>
      <c r="HK332" s="519">
        <v>0</v>
      </c>
      <c r="HL332" s="519">
        <v>0</v>
      </c>
      <c r="HM332" s="519">
        <v>0</v>
      </c>
      <c r="HN332" s="519">
        <v>0</v>
      </c>
      <c r="HO332" s="519">
        <v>0</v>
      </c>
      <c r="HP332" s="519">
        <v>0</v>
      </c>
      <c r="HQ332" s="519">
        <v>0</v>
      </c>
      <c r="HR332" s="519">
        <v>0</v>
      </c>
      <c r="HS332" s="519">
        <v>0</v>
      </c>
      <c r="HT332" s="519">
        <v>0</v>
      </c>
      <c r="HU332" s="519">
        <v>0</v>
      </c>
      <c r="HV332" s="519">
        <v>0</v>
      </c>
      <c r="HW332" s="519">
        <v>0</v>
      </c>
      <c r="HX332" s="519">
        <v>0</v>
      </c>
      <c r="HY332" s="519">
        <v>0</v>
      </c>
      <c r="HZ332" s="519">
        <v>0</v>
      </c>
      <c r="IA332" s="519">
        <v>0</v>
      </c>
      <c r="IB332" s="519">
        <v>0</v>
      </c>
      <c r="IC332" s="519">
        <v>0</v>
      </c>
      <c r="ID332" s="519">
        <v>0</v>
      </c>
      <c r="IE332" s="519">
        <v>0</v>
      </c>
      <c r="IF332" s="519">
        <v>0</v>
      </c>
      <c r="IG332" s="519">
        <v>0</v>
      </c>
      <c r="IH332" s="519">
        <v>0</v>
      </c>
      <c r="II332" s="519">
        <v>0</v>
      </c>
      <c r="IJ332" s="519">
        <v>0</v>
      </c>
      <c r="IK332" s="519">
        <v>0</v>
      </c>
    </row>
    <row r="333" spans="1:245" hidden="1">
      <c r="A333" s="337"/>
      <c r="B333" s="519" t="s">
        <v>1058</v>
      </c>
      <c r="C333" s="519"/>
      <c r="D333" s="519"/>
      <c r="E333" s="519"/>
      <c r="F333" s="519">
        <v>1</v>
      </c>
      <c r="G333" s="519"/>
      <c r="H333" s="519">
        <v>33</v>
      </c>
      <c r="I333" s="519">
        <v>1</v>
      </c>
      <c r="J333" s="519" t="str">
        <f t="shared" si="18"/>
        <v>SDN10013301</v>
      </c>
      <c r="K333" s="519">
        <v>990</v>
      </c>
      <c r="M333" s="337"/>
      <c r="N333" s="519" t="s">
        <v>1062</v>
      </c>
      <c r="O333" s="519" t="s">
        <v>1060</v>
      </c>
      <c r="P333" s="519">
        <v>45</v>
      </c>
      <c r="Q333" s="183" t="str">
        <f t="shared" si="16"/>
        <v>SDN200245</v>
      </c>
      <c r="R333" s="519">
        <v>0</v>
      </c>
      <c r="S333" s="519">
        <v>0</v>
      </c>
      <c r="T333" s="519">
        <v>0</v>
      </c>
      <c r="U333" s="519">
        <v>0</v>
      </c>
      <c r="V333" s="519">
        <v>0</v>
      </c>
      <c r="W333" s="519">
        <v>0</v>
      </c>
      <c r="X333" s="519">
        <v>0</v>
      </c>
      <c r="Y333" s="519">
        <v>0</v>
      </c>
      <c r="Z333" s="519">
        <v>0</v>
      </c>
      <c r="AA333" s="519">
        <v>0</v>
      </c>
      <c r="AB333" s="519">
        <v>0</v>
      </c>
      <c r="AC333" s="519">
        <v>0</v>
      </c>
      <c r="AD333" s="519">
        <v>0</v>
      </c>
      <c r="AE333" s="519">
        <v>0</v>
      </c>
      <c r="AF333" s="519">
        <v>0</v>
      </c>
      <c r="AG333" s="519">
        <v>0</v>
      </c>
      <c r="AH333" s="519">
        <v>0</v>
      </c>
      <c r="AI333" s="519">
        <v>0</v>
      </c>
      <c r="AJ333" s="519">
        <v>0</v>
      </c>
      <c r="AK333" s="519">
        <v>0</v>
      </c>
      <c r="AL333" s="519">
        <v>0</v>
      </c>
      <c r="AM333" s="519">
        <v>0</v>
      </c>
      <c r="AN333" s="519">
        <v>0</v>
      </c>
      <c r="AO333" s="519">
        <v>0</v>
      </c>
      <c r="AP333" s="519">
        <v>0</v>
      </c>
      <c r="AQ333" s="519">
        <v>0</v>
      </c>
      <c r="AR333" s="519">
        <v>0</v>
      </c>
      <c r="AS333" s="519">
        <v>0</v>
      </c>
      <c r="AT333" s="519">
        <v>0</v>
      </c>
      <c r="AU333" s="519">
        <v>0</v>
      </c>
      <c r="AV333" s="519">
        <v>0</v>
      </c>
      <c r="AW333" s="519">
        <v>0</v>
      </c>
      <c r="AX333" s="519">
        <v>0</v>
      </c>
      <c r="AY333" s="519">
        <v>0</v>
      </c>
      <c r="AZ333" s="519">
        <v>11448</v>
      </c>
      <c r="BA333" s="519">
        <v>0</v>
      </c>
      <c r="BB333" s="519">
        <v>0</v>
      </c>
      <c r="BC333" s="519">
        <v>0</v>
      </c>
      <c r="BD333" s="519">
        <v>0</v>
      </c>
      <c r="BE333" s="519">
        <v>0</v>
      </c>
      <c r="BF333" s="519">
        <v>0</v>
      </c>
      <c r="BG333" s="519">
        <v>0</v>
      </c>
      <c r="BH333" s="519">
        <v>0</v>
      </c>
      <c r="BI333" s="519">
        <v>0</v>
      </c>
      <c r="BJ333" s="519">
        <v>0</v>
      </c>
      <c r="BK333" s="519">
        <v>0</v>
      </c>
      <c r="BL333" s="519">
        <v>0</v>
      </c>
      <c r="BM333" s="519">
        <v>0</v>
      </c>
      <c r="BN333" s="519">
        <v>0</v>
      </c>
      <c r="BO333" s="519">
        <v>0</v>
      </c>
      <c r="BP333" s="519">
        <v>0</v>
      </c>
      <c r="BQ333" s="519">
        <v>0</v>
      </c>
      <c r="BR333" s="519">
        <v>0</v>
      </c>
      <c r="BS333" s="519">
        <v>0</v>
      </c>
      <c r="BT333" s="519">
        <v>0</v>
      </c>
      <c r="BU333" s="519">
        <v>0</v>
      </c>
      <c r="BV333" s="519">
        <v>0</v>
      </c>
      <c r="BW333" s="519">
        <v>0</v>
      </c>
      <c r="BX333" s="519">
        <v>0</v>
      </c>
      <c r="BY333" s="519">
        <v>0</v>
      </c>
      <c r="BZ333" s="519">
        <v>0</v>
      </c>
      <c r="CA333" s="519">
        <v>0</v>
      </c>
      <c r="CB333" s="519">
        <v>0</v>
      </c>
      <c r="CC333" s="519">
        <v>0</v>
      </c>
      <c r="CD333" s="519">
        <v>0</v>
      </c>
      <c r="CE333" s="519">
        <v>0</v>
      </c>
      <c r="CF333" s="519">
        <v>0</v>
      </c>
      <c r="CG333" s="519">
        <v>0</v>
      </c>
      <c r="CH333" s="519">
        <v>0</v>
      </c>
      <c r="CI333" s="519">
        <v>0</v>
      </c>
      <c r="CJ333" s="519">
        <v>0</v>
      </c>
      <c r="CK333" s="519">
        <v>0</v>
      </c>
      <c r="CL333" s="519">
        <v>0</v>
      </c>
      <c r="CM333" s="519">
        <v>0</v>
      </c>
      <c r="CN333" s="519">
        <v>0</v>
      </c>
      <c r="CO333" s="519">
        <v>0</v>
      </c>
      <c r="CP333" s="519">
        <v>0</v>
      </c>
      <c r="CQ333" s="519">
        <v>0</v>
      </c>
      <c r="CR333" s="519">
        <v>0</v>
      </c>
      <c r="CS333" s="519">
        <v>0</v>
      </c>
      <c r="CT333" s="519">
        <v>0</v>
      </c>
      <c r="CU333" s="519">
        <v>0</v>
      </c>
      <c r="CV333" s="519">
        <v>0</v>
      </c>
      <c r="CW333" s="519">
        <v>0</v>
      </c>
      <c r="CX333" s="519">
        <v>0</v>
      </c>
      <c r="CY333" s="519">
        <v>0</v>
      </c>
      <c r="CZ333" s="519">
        <v>0</v>
      </c>
      <c r="DA333" s="519">
        <v>0</v>
      </c>
      <c r="DB333" s="519">
        <v>0</v>
      </c>
      <c r="DC333" s="519">
        <v>0</v>
      </c>
      <c r="DD333" s="519">
        <v>0</v>
      </c>
      <c r="DE333" s="519">
        <v>0</v>
      </c>
      <c r="DF333" s="519">
        <v>0</v>
      </c>
      <c r="DG333" s="519">
        <v>0</v>
      </c>
      <c r="DH333" s="519">
        <v>0</v>
      </c>
      <c r="DI333" s="519">
        <v>0</v>
      </c>
      <c r="DJ333" s="519">
        <v>0</v>
      </c>
      <c r="DK333" s="519">
        <v>0</v>
      </c>
      <c r="DL333" s="519">
        <v>0</v>
      </c>
      <c r="DM333" s="519">
        <v>0</v>
      </c>
      <c r="DN333" s="519">
        <v>0</v>
      </c>
      <c r="DO333" s="519">
        <v>0</v>
      </c>
      <c r="DP333" s="519">
        <v>0</v>
      </c>
      <c r="DQ333" s="519">
        <v>0</v>
      </c>
      <c r="DR333" s="519">
        <v>0</v>
      </c>
      <c r="DS333" s="519">
        <v>0</v>
      </c>
      <c r="DT333" s="519">
        <v>0</v>
      </c>
      <c r="DU333" s="519">
        <v>0</v>
      </c>
      <c r="DV333" s="519">
        <v>0</v>
      </c>
      <c r="DW333" s="519">
        <v>0</v>
      </c>
      <c r="DX333" s="519">
        <v>0</v>
      </c>
      <c r="DY333" s="131"/>
      <c r="DZ333" s="337"/>
      <c r="EA333" s="519" t="s">
        <v>1062</v>
      </c>
      <c r="EB333" s="519" t="s">
        <v>1060</v>
      </c>
      <c r="EC333" s="519">
        <v>45</v>
      </c>
      <c r="ED333" s="521" t="str">
        <f t="shared" si="17"/>
        <v>SDN200245</v>
      </c>
      <c r="EE333" s="519">
        <v>10000</v>
      </c>
      <c r="EF333" s="519">
        <v>10000</v>
      </c>
      <c r="EG333" s="519">
        <v>10000</v>
      </c>
      <c r="EH333" s="519">
        <v>10000</v>
      </c>
      <c r="EI333" s="519">
        <v>10000</v>
      </c>
      <c r="EJ333" s="519">
        <v>10000</v>
      </c>
      <c r="EK333" s="519">
        <v>10000</v>
      </c>
      <c r="EL333" s="519">
        <v>10000</v>
      </c>
      <c r="EM333" s="519">
        <v>10000</v>
      </c>
      <c r="EN333" s="519">
        <v>10000</v>
      </c>
      <c r="EO333" s="519">
        <v>10000</v>
      </c>
      <c r="EP333" s="519">
        <v>10000</v>
      </c>
      <c r="EQ333" s="519">
        <v>10000</v>
      </c>
      <c r="ER333" s="519">
        <v>10000</v>
      </c>
      <c r="ES333" s="519">
        <v>10000</v>
      </c>
      <c r="ET333" s="519">
        <v>10000</v>
      </c>
      <c r="EU333" s="519">
        <v>10000</v>
      </c>
      <c r="EV333" s="519">
        <v>10430.4</v>
      </c>
      <c r="EW333" s="519">
        <v>10939.2</v>
      </c>
      <c r="EX333" s="519">
        <v>11448</v>
      </c>
      <c r="EY333" s="519">
        <v>11448</v>
      </c>
      <c r="EZ333" s="519">
        <v>11448</v>
      </c>
      <c r="FA333" s="519">
        <v>11448</v>
      </c>
      <c r="FB333" s="519">
        <v>11448</v>
      </c>
      <c r="FC333" s="519">
        <v>11448</v>
      </c>
      <c r="FD333" s="519">
        <v>11448</v>
      </c>
      <c r="FE333" s="519">
        <v>11448</v>
      </c>
      <c r="FF333" s="519">
        <v>11448</v>
      </c>
      <c r="FG333" s="519">
        <v>11448</v>
      </c>
      <c r="FH333" s="519">
        <v>11448</v>
      </c>
      <c r="FI333" s="519">
        <v>11448</v>
      </c>
      <c r="FJ333" s="519">
        <v>11448</v>
      </c>
      <c r="FK333" s="519">
        <v>11448</v>
      </c>
      <c r="FL333" s="519">
        <v>11448</v>
      </c>
      <c r="FM333" s="519">
        <v>11448</v>
      </c>
      <c r="FN333" s="519">
        <v>0</v>
      </c>
      <c r="FO333" s="519">
        <v>0</v>
      </c>
      <c r="FP333" s="519">
        <v>0</v>
      </c>
      <c r="FQ333" s="519">
        <v>0</v>
      </c>
      <c r="FR333" s="519">
        <v>0</v>
      </c>
      <c r="FS333" s="519">
        <v>0</v>
      </c>
      <c r="FT333" s="519">
        <v>0</v>
      </c>
      <c r="FU333" s="519">
        <v>0</v>
      </c>
      <c r="FV333" s="519">
        <v>0</v>
      </c>
      <c r="FW333" s="519">
        <v>0</v>
      </c>
      <c r="FX333" s="519">
        <v>0</v>
      </c>
      <c r="FY333" s="519">
        <v>0</v>
      </c>
      <c r="FZ333" s="519">
        <v>0</v>
      </c>
      <c r="GA333" s="519">
        <v>0</v>
      </c>
      <c r="GB333" s="519">
        <v>0</v>
      </c>
      <c r="GC333" s="519">
        <v>0</v>
      </c>
      <c r="GD333" s="519">
        <v>0</v>
      </c>
      <c r="GE333" s="519">
        <v>0</v>
      </c>
      <c r="GF333" s="519">
        <v>0</v>
      </c>
      <c r="GG333" s="519">
        <v>0</v>
      </c>
      <c r="GH333" s="519">
        <v>0</v>
      </c>
      <c r="GI333" s="519">
        <v>0</v>
      </c>
      <c r="GJ333" s="519">
        <v>0</v>
      </c>
      <c r="GK333" s="519">
        <v>0</v>
      </c>
      <c r="GL333" s="519">
        <v>0</v>
      </c>
      <c r="GM333" s="519">
        <v>0</v>
      </c>
      <c r="GN333" s="519">
        <v>0</v>
      </c>
      <c r="GO333" s="519">
        <v>0</v>
      </c>
      <c r="GP333" s="519">
        <v>0</v>
      </c>
      <c r="GQ333" s="519">
        <v>0</v>
      </c>
      <c r="GR333" s="519">
        <v>0</v>
      </c>
      <c r="GS333" s="519">
        <v>0</v>
      </c>
      <c r="GT333" s="519">
        <v>0</v>
      </c>
      <c r="GU333" s="519">
        <v>0</v>
      </c>
      <c r="GV333" s="519">
        <v>0</v>
      </c>
      <c r="GW333" s="519">
        <v>0</v>
      </c>
      <c r="GX333" s="519">
        <v>0</v>
      </c>
      <c r="GY333" s="519">
        <v>0</v>
      </c>
      <c r="GZ333" s="519">
        <v>0</v>
      </c>
      <c r="HA333" s="519">
        <v>0</v>
      </c>
      <c r="HB333" s="519">
        <v>0</v>
      </c>
      <c r="HC333" s="519">
        <v>0</v>
      </c>
      <c r="HD333" s="519">
        <v>0</v>
      </c>
      <c r="HE333" s="519">
        <v>0</v>
      </c>
      <c r="HF333" s="519">
        <v>0</v>
      </c>
      <c r="HG333" s="519">
        <v>0</v>
      </c>
      <c r="HH333" s="519">
        <v>0</v>
      </c>
      <c r="HI333" s="519">
        <v>0</v>
      </c>
      <c r="HJ333" s="519">
        <v>0</v>
      </c>
      <c r="HK333" s="519">
        <v>0</v>
      </c>
      <c r="HL333" s="519">
        <v>0</v>
      </c>
      <c r="HM333" s="519">
        <v>0</v>
      </c>
      <c r="HN333" s="519">
        <v>0</v>
      </c>
      <c r="HO333" s="519">
        <v>0</v>
      </c>
      <c r="HP333" s="519">
        <v>0</v>
      </c>
      <c r="HQ333" s="519">
        <v>0</v>
      </c>
      <c r="HR333" s="519">
        <v>0</v>
      </c>
      <c r="HS333" s="519">
        <v>0</v>
      </c>
      <c r="HT333" s="519">
        <v>0</v>
      </c>
      <c r="HU333" s="519">
        <v>0</v>
      </c>
      <c r="HV333" s="519">
        <v>0</v>
      </c>
      <c r="HW333" s="519">
        <v>0</v>
      </c>
      <c r="HX333" s="519">
        <v>0</v>
      </c>
      <c r="HY333" s="519">
        <v>0</v>
      </c>
      <c r="HZ333" s="519">
        <v>0</v>
      </c>
      <c r="IA333" s="519">
        <v>0</v>
      </c>
      <c r="IB333" s="519">
        <v>0</v>
      </c>
      <c r="IC333" s="519">
        <v>0</v>
      </c>
      <c r="ID333" s="519">
        <v>0</v>
      </c>
      <c r="IE333" s="519">
        <v>0</v>
      </c>
      <c r="IF333" s="519">
        <v>0</v>
      </c>
      <c r="IG333" s="519">
        <v>0</v>
      </c>
      <c r="IH333" s="519">
        <v>0</v>
      </c>
      <c r="II333" s="519">
        <v>0</v>
      </c>
      <c r="IJ333" s="519">
        <v>0</v>
      </c>
      <c r="IK333" s="519">
        <v>0</v>
      </c>
    </row>
    <row r="334" spans="1:245" hidden="1">
      <c r="A334" s="337"/>
      <c r="B334" s="519" t="s">
        <v>1058</v>
      </c>
      <c r="C334" s="519"/>
      <c r="D334" s="519"/>
      <c r="E334" s="519"/>
      <c r="F334" s="519">
        <v>1</v>
      </c>
      <c r="G334" s="519"/>
      <c r="H334" s="519">
        <v>33</v>
      </c>
      <c r="I334" s="519">
        <v>2</v>
      </c>
      <c r="J334" s="519" t="str">
        <f t="shared" si="18"/>
        <v>SDN10013302</v>
      </c>
      <c r="K334" s="519">
        <v>990</v>
      </c>
      <c r="M334" s="337"/>
      <c r="N334" s="519" t="s">
        <v>1062</v>
      </c>
      <c r="O334" s="519" t="s">
        <v>1060</v>
      </c>
      <c r="P334" s="519">
        <v>46</v>
      </c>
      <c r="Q334" s="183" t="str">
        <f t="shared" si="16"/>
        <v>SDN200246</v>
      </c>
      <c r="R334" s="519">
        <v>0</v>
      </c>
      <c r="S334" s="519">
        <v>0</v>
      </c>
      <c r="T334" s="519">
        <v>0</v>
      </c>
      <c r="U334" s="519">
        <v>0</v>
      </c>
      <c r="V334" s="519">
        <v>0</v>
      </c>
      <c r="W334" s="519">
        <v>0</v>
      </c>
      <c r="X334" s="519">
        <v>0</v>
      </c>
      <c r="Y334" s="519">
        <v>0</v>
      </c>
      <c r="Z334" s="519">
        <v>0</v>
      </c>
      <c r="AA334" s="519">
        <v>0</v>
      </c>
      <c r="AB334" s="519">
        <v>0</v>
      </c>
      <c r="AC334" s="519">
        <v>0</v>
      </c>
      <c r="AD334" s="519">
        <v>0</v>
      </c>
      <c r="AE334" s="519">
        <v>0</v>
      </c>
      <c r="AF334" s="519">
        <v>0</v>
      </c>
      <c r="AG334" s="519">
        <v>0</v>
      </c>
      <c r="AH334" s="519">
        <v>0</v>
      </c>
      <c r="AI334" s="519">
        <v>0</v>
      </c>
      <c r="AJ334" s="519">
        <v>0</v>
      </c>
      <c r="AK334" s="519">
        <v>0</v>
      </c>
      <c r="AL334" s="519">
        <v>0</v>
      </c>
      <c r="AM334" s="519">
        <v>0</v>
      </c>
      <c r="AN334" s="519">
        <v>0</v>
      </c>
      <c r="AO334" s="519">
        <v>0</v>
      </c>
      <c r="AP334" s="519">
        <v>0</v>
      </c>
      <c r="AQ334" s="519">
        <v>0</v>
      </c>
      <c r="AR334" s="519">
        <v>0</v>
      </c>
      <c r="AS334" s="519">
        <v>0</v>
      </c>
      <c r="AT334" s="519">
        <v>0</v>
      </c>
      <c r="AU334" s="519">
        <v>0</v>
      </c>
      <c r="AV334" s="519">
        <v>0</v>
      </c>
      <c r="AW334" s="519">
        <v>0</v>
      </c>
      <c r="AX334" s="519">
        <v>0</v>
      </c>
      <c r="AY334" s="519">
        <v>0</v>
      </c>
      <c r="AZ334" s="519">
        <v>11829.6</v>
      </c>
      <c r="BA334" s="519">
        <v>0</v>
      </c>
      <c r="BB334" s="519">
        <v>0</v>
      </c>
      <c r="BC334" s="519">
        <v>0</v>
      </c>
      <c r="BD334" s="519">
        <v>0</v>
      </c>
      <c r="BE334" s="519">
        <v>0</v>
      </c>
      <c r="BF334" s="519">
        <v>0</v>
      </c>
      <c r="BG334" s="519">
        <v>0</v>
      </c>
      <c r="BH334" s="519">
        <v>0</v>
      </c>
      <c r="BI334" s="519">
        <v>0</v>
      </c>
      <c r="BJ334" s="519">
        <v>0</v>
      </c>
      <c r="BK334" s="519">
        <v>0</v>
      </c>
      <c r="BL334" s="519">
        <v>0</v>
      </c>
      <c r="BM334" s="519">
        <v>0</v>
      </c>
      <c r="BN334" s="519">
        <v>0</v>
      </c>
      <c r="BO334" s="519">
        <v>0</v>
      </c>
      <c r="BP334" s="519">
        <v>0</v>
      </c>
      <c r="BQ334" s="519">
        <v>0</v>
      </c>
      <c r="BR334" s="519">
        <v>0</v>
      </c>
      <c r="BS334" s="519">
        <v>0</v>
      </c>
      <c r="BT334" s="519">
        <v>0</v>
      </c>
      <c r="BU334" s="519">
        <v>0</v>
      </c>
      <c r="BV334" s="519">
        <v>0</v>
      </c>
      <c r="BW334" s="519">
        <v>0</v>
      </c>
      <c r="BX334" s="519">
        <v>0</v>
      </c>
      <c r="BY334" s="519">
        <v>0</v>
      </c>
      <c r="BZ334" s="519">
        <v>0</v>
      </c>
      <c r="CA334" s="519">
        <v>0</v>
      </c>
      <c r="CB334" s="519">
        <v>0</v>
      </c>
      <c r="CC334" s="519">
        <v>0</v>
      </c>
      <c r="CD334" s="519">
        <v>0</v>
      </c>
      <c r="CE334" s="519">
        <v>0</v>
      </c>
      <c r="CF334" s="519">
        <v>0</v>
      </c>
      <c r="CG334" s="519">
        <v>0</v>
      </c>
      <c r="CH334" s="519">
        <v>0</v>
      </c>
      <c r="CI334" s="519">
        <v>0</v>
      </c>
      <c r="CJ334" s="519">
        <v>0</v>
      </c>
      <c r="CK334" s="519">
        <v>0</v>
      </c>
      <c r="CL334" s="519">
        <v>0</v>
      </c>
      <c r="CM334" s="519">
        <v>0</v>
      </c>
      <c r="CN334" s="519">
        <v>0</v>
      </c>
      <c r="CO334" s="519">
        <v>0</v>
      </c>
      <c r="CP334" s="519">
        <v>0</v>
      </c>
      <c r="CQ334" s="519">
        <v>0</v>
      </c>
      <c r="CR334" s="519">
        <v>0</v>
      </c>
      <c r="CS334" s="519">
        <v>0</v>
      </c>
      <c r="CT334" s="519">
        <v>0</v>
      </c>
      <c r="CU334" s="519">
        <v>0</v>
      </c>
      <c r="CV334" s="519">
        <v>0</v>
      </c>
      <c r="CW334" s="519">
        <v>0</v>
      </c>
      <c r="CX334" s="519">
        <v>0</v>
      </c>
      <c r="CY334" s="519">
        <v>0</v>
      </c>
      <c r="CZ334" s="519">
        <v>0</v>
      </c>
      <c r="DA334" s="519">
        <v>0</v>
      </c>
      <c r="DB334" s="519">
        <v>0</v>
      </c>
      <c r="DC334" s="519">
        <v>0</v>
      </c>
      <c r="DD334" s="519">
        <v>0</v>
      </c>
      <c r="DE334" s="519">
        <v>0</v>
      </c>
      <c r="DF334" s="519">
        <v>0</v>
      </c>
      <c r="DG334" s="519">
        <v>0</v>
      </c>
      <c r="DH334" s="519">
        <v>0</v>
      </c>
      <c r="DI334" s="519">
        <v>0</v>
      </c>
      <c r="DJ334" s="519">
        <v>0</v>
      </c>
      <c r="DK334" s="519">
        <v>0</v>
      </c>
      <c r="DL334" s="519">
        <v>0</v>
      </c>
      <c r="DM334" s="519">
        <v>0</v>
      </c>
      <c r="DN334" s="519">
        <v>0</v>
      </c>
      <c r="DO334" s="519">
        <v>0</v>
      </c>
      <c r="DP334" s="519">
        <v>0</v>
      </c>
      <c r="DQ334" s="519">
        <v>0</v>
      </c>
      <c r="DR334" s="519">
        <v>0</v>
      </c>
      <c r="DS334" s="519">
        <v>0</v>
      </c>
      <c r="DT334" s="519">
        <v>0</v>
      </c>
      <c r="DU334" s="519">
        <v>0</v>
      </c>
      <c r="DV334" s="519">
        <v>0</v>
      </c>
      <c r="DW334" s="519">
        <v>0</v>
      </c>
      <c r="DX334" s="519">
        <v>0</v>
      </c>
      <c r="DY334" s="131"/>
      <c r="DZ334" s="337"/>
      <c r="EA334" s="519" t="s">
        <v>1062</v>
      </c>
      <c r="EB334" s="519" t="s">
        <v>1060</v>
      </c>
      <c r="EC334" s="519">
        <v>46</v>
      </c>
      <c r="ED334" s="521" t="str">
        <f t="shared" si="17"/>
        <v>SDN200246</v>
      </c>
      <c r="EE334" s="519">
        <v>10000</v>
      </c>
      <c r="EF334" s="519">
        <v>10000</v>
      </c>
      <c r="EG334" s="519">
        <v>10000</v>
      </c>
      <c r="EH334" s="519">
        <v>10000</v>
      </c>
      <c r="EI334" s="519">
        <v>10000</v>
      </c>
      <c r="EJ334" s="519">
        <v>10000</v>
      </c>
      <c r="EK334" s="519">
        <v>10000</v>
      </c>
      <c r="EL334" s="519">
        <v>10000</v>
      </c>
      <c r="EM334" s="519">
        <v>10000</v>
      </c>
      <c r="EN334" s="519">
        <v>10000</v>
      </c>
      <c r="EO334" s="519">
        <v>10000</v>
      </c>
      <c r="EP334" s="519">
        <v>10000</v>
      </c>
      <c r="EQ334" s="519">
        <v>10000</v>
      </c>
      <c r="ER334" s="519">
        <v>10000</v>
      </c>
      <c r="ES334" s="519">
        <v>10000</v>
      </c>
      <c r="ET334" s="519">
        <v>10000</v>
      </c>
      <c r="EU334" s="519">
        <v>10252.299999999999</v>
      </c>
      <c r="EV334" s="519">
        <v>10778.1</v>
      </c>
      <c r="EW334" s="519">
        <v>11303.8</v>
      </c>
      <c r="EX334" s="519">
        <v>11829.6</v>
      </c>
      <c r="EY334" s="519">
        <v>11829.6</v>
      </c>
      <c r="EZ334" s="519">
        <v>11829.6</v>
      </c>
      <c r="FA334" s="519">
        <v>11829.6</v>
      </c>
      <c r="FB334" s="519">
        <v>11829.6</v>
      </c>
      <c r="FC334" s="519">
        <v>11829.6</v>
      </c>
      <c r="FD334" s="519">
        <v>11829.6</v>
      </c>
      <c r="FE334" s="519">
        <v>11829.6</v>
      </c>
      <c r="FF334" s="519">
        <v>11829.6</v>
      </c>
      <c r="FG334" s="519">
        <v>11829.6</v>
      </c>
      <c r="FH334" s="519">
        <v>11829.6</v>
      </c>
      <c r="FI334" s="519">
        <v>11829.6</v>
      </c>
      <c r="FJ334" s="519">
        <v>11829.6</v>
      </c>
      <c r="FK334" s="519">
        <v>11829.6</v>
      </c>
      <c r="FL334" s="519">
        <v>11829.6</v>
      </c>
      <c r="FM334" s="519">
        <v>11829.6</v>
      </c>
      <c r="FN334" s="519">
        <v>0</v>
      </c>
      <c r="FO334" s="519">
        <v>0</v>
      </c>
      <c r="FP334" s="519">
        <v>0</v>
      </c>
      <c r="FQ334" s="519">
        <v>0</v>
      </c>
      <c r="FR334" s="519">
        <v>0</v>
      </c>
      <c r="FS334" s="519">
        <v>0</v>
      </c>
      <c r="FT334" s="519">
        <v>0</v>
      </c>
      <c r="FU334" s="519">
        <v>0</v>
      </c>
      <c r="FV334" s="519">
        <v>0</v>
      </c>
      <c r="FW334" s="519">
        <v>0</v>
      </c>
      <c r="FX334" s="519">
        <v>0</v>
      </c>
      <c r="FY334" s="519">
        <v>0</v>
      </c>
      <c r="FZ334" s="519">
        <v>0</v>
      </c>
      <c r="GA334" s="519">
        <v>0</v>
      </c>
      <c r="GB334" s="519">
        <v>0</v>
      </c>
      <c r="GC334" s="519">
        <v>0</v>
      </c>
      <c r="GD334" s="519">
        <v>0</v>
      </c>
      <c r="GE334" s="519">
        <v>0</v>
      </c>
      <c r="GF334" s="519">
        <v>0</v>
      </c>
      <c r="GG334" s="519">
        <v>0</v>
      </c>
      <c r="GH334" s="519">
        <v>0</v>
      </c>
      <c r="GI334" s="519">
        <v>0</v>
      </c>
      <c r="GJ334" s="519">
        <v>0</v>
      </c>
      <c r="GK334" s="519">
        <v>0</v>
      </c>
      <c r="GL334" s="519">
        <v>0</v>
      </c>
      <c r="GM334" s="519">
        <v>0</v>
      </c>
      <c r="GN334" s="519">
        <v>0</v>
      </c>
      <c r="GO334" s="519">
        <v>0</v>
      </c>
      <c r="GP334" s="519">
        <v>0</v>
      </c>
      <c r="GQ334" s="519">
        <v>0</v>
      </c>
      <c r="GR334" s="519">
        <v>0</v>
      </c>
      <c r="GS334" s="519">
        <v>0</v>
      </c>
      <c r="GT334" s="519">
        <v>0</v>
      </c>
      <c r="GU334" s="519">
        <v>0</v>
      </c>
      <c r="GV334" s="519">
        <v>0</v>
      </c>
      <c r="GW334" s="519">
        <v>0</v>
      </c>
      <c r="GX334" s="519">
        <v>0</v>
      </c>
      <c r="GY334" s="519">
        <v>0</v>
      </c>
      <c r="GZ334" s="519">
        <v>0</v>
      </c>
      <c r="HA334" s="519">
        <v>0</v>
      </c>
      <c r="HB334" s="519">
        <v>0</v>
      </c>
      <c r="HC334" s="519">
        <v>0</v>
      </c>
      <c r="HD334" s="519">
        <v>0</v>
      </c>
      <c r="HE334" s="519">
        <v>0</v>
      </c>
      <c r="HF334" s="519">
        <v>0</v>
      </c>
      <c r="HG334" s="519">
        <v>0</v>
      </c>
      <c r="HH334" s="519">
        <v>0</v>
      </c>
      <c r="HI334" s="519">
        <v>0</v>
      </c>
      <c r="HJ334" s="519">
        <v>0</v>
      </c>
      <c r="HK334" s="519">
        <v>0</v>
      </c>
      <c r="HL334" s="519">
        <v>0</v>
      </c>
      <c r="HM334" s="519">
        <v>0</v>
      </c>
      <c r="HN334" s="519">
        <v>0</v>
      </c>
      <c r="HO334" s="519">
        <v>0</v>
      </c>
      <c r="HP334" s="519">
        <v>0</v>
      </c>
      <c r="HQ334" s="519">
        <v>0</v>
      </c>
      <c r="HR334" s="519">
        <v>0</v>
      </c>
      <c r="HS334" s="519">
        <v>0</v>
      </c>
      <c r="HT334" s="519">
        <v>0</v>
      </c>
      <c r="HU334" s="519">
        <v>0</v>
      </c>
      <c r="HV334" s="519">
        <v>0</v>
      </c>
      <c r="HW334" s="519">
        <v>0</v>
      </c>
      <c r="HX334" s="519">
        <v>0</v>
      </c>
      <c r="HY334" s="519">
        <v>0</v>
      </c>
      <c r="HZ334" s="519">
        <v>0</v>
      </c>
      <c r="IA334" s="519">
        <v>0</v>
      </c>
      <c r="IB334" s="519">
        <v>0</v>
      </c>
      <c r="IC334" s="519">
        <v>0</v>
      </c>
      <c r="ID334" s="519">
        <v>0</v>
      </c>
      <c r="IE334" s="519">
        <v>0</v>
      </c>
      <c r="IF334" s="519">
        <v>0</v>
      </c>
      <c r="IG334" s="519">
        <v>0</v>
      </c>
      <c r="IH334" s="519">
        <v>0</v>
      </c>
      <c r="II334" s="519">
        <v>0</v>
      </c>
      <c r="IJ334" s="519">
        <v>0</v>
      </c>
      <c r="IK334" s="519">
        <v>0</v>
      </c>
    </row>
    <row r="335" spans="1:245" hidden="1">
      <c r="A335" s="337"/>
      <c r="B335" s="519" t="s">
        <v>1058</v>
      </c>
      <c r="C335" s="519"/>
      <c r="D335" s="519"/>
      <c r="E335" s="519"/>
      <c r="F335" s="519">
        <v>1</v>
      </c>
      <c r="G335" s="519"/>
      <c r="H335" s="519">
        <v>33</v>
      </c>
      <c r="I335" s="519">
        <v>3</v>
      </c>
      <c r="J335" s="519" t="str">
        <f t="shared" si="18"/>
        <v>SDN10013303</v>
      </c>
      <c r="K335" s="519">
        <v>990</v>
      </c>
      <c r="M335" s="337"/>
      <c r="N335" s="519" t="s">
        <v>1062</v>
      </c>
      <c r="O335" s="519" t="s">
        <v>1060</v>
      </c>
      <c r="P335" s="519">
        <v>47</v>
      </c>
      <c r="Q335" s="183" t="str">
        <f t="shared" si="16"/>
        <v>SDN200247</v>
      </c>
      <c r="R335" s="519">
        <v>0</v>
      </c>
      <c r="S335" s="519">
        <v>0</v>
      </c>
      <c r="T335" s="519">
        <v>0</v>
      </c>
      <c r="U335" s="519">
        <v>0</v>
      </c>
      <c r="V335" s="519">
        <v>0</v>
      </c>
      <c r="W335" s="519">
        <v>0</v>
      </c>
      <c r="X335" s="519">
        <v>0</v>
      </c>
      <c r="Y335" s="519">
        <v>0</v>
      </c>
      <c r="Z335" s="519">
        <v>0</v>
      </c>
      <c r="AA335" s="519">
        <v>0</v>
      </c>
      <c r="AB335" s="519">
        <v>0</v>
      </c>
      <c r="AC335" s="519">
        <v>0</v>
      </c>
      <c r="AD335" s="519">
        <v>0</v>
      </c>
      <c r="AE335" s="519">
        <v>0</v>
      </c>
      <c r="AF335" s="519">
        <v>0</v>
      </c>
      <c r="AG335" s="519">
        <v>0</v>
      </c>
      <c r="AH335" s="519">
        <v>0</v>
      </c>
      <c r="AI335" s="519">
        <v>0</v>
      </c>
      <c r="AJ335" s="519">
        <v>0</v>
      </c>
      <c r="AK335" s="519">
        <v>0</v>
      </c>
      <c r="AL335" s="519">
        <v>0</v>
      </c>
      <c r="AM335" s="519">
        <v>0</v>
      </c>
      <c r="AN335" s="519">
        <v>0</v>
      </c>
      <c r="AO335" s="519">
        <v>0</v>
      </c>
      <c r="AP335" s="519">
        <v>0</v>
      </c>
      <c r="AQ335" s="519">
        <v>0</v>
      </c>
      <c r="AR335" s="519">
        <v>0</v>
      </c>
      <c r="AS335" s="519">
        <v>0</v>
      </c>
      <c r="AT335" s="519">
        <v>0</v>
      </c>
      <c r="AU335" s="519">
        <v>0</v>
      </c>
      <c r="AV335" s="519">
        <v>0</v>
      </c>
      <c r="AW335" s="519">
        <v>0</v>
      </c>
      <c r="AX335" s="519">
        <v>0</v>
      </c>
      <c r="AY335" s="519">
        <v>0</v>
      </c>
      <c r="AZ335" s="519">
        <v>12306.6</v>
      </c>
      <c r="BA335" s="519">
        <v>0</v>
      </c>
      <c r="BB335" s="519">
        <v>0</v>
      </c>
      <c r="BC335" s="519">
        <v>0</v>
      </c>
      <c r="BD335" s="519">
        <v>0</v>
      </c>
      <c r="BE335" s="519">
        <v>0</v>
      </c>
      <c r="BF335" s="519">
        <v>0</v>
      </c>
      <c r="BG335" s="519">
        <v>0</v>
      </c>
      <c r="BH335" s="519">
        <v>0</v>
      </c>
      <c r="BI335" s="519">
        <v>0</v>
      </c>
      <c r="BJ335" s="519">
        <v>0</v>
      </c>
      <c r="BK335" s="519">
        <v>0</v>
      </c>
      <c r="BL335" s="519">
        <v>0</v>
      </c>
      <c r="BM335" s="519">
        <v>0</v>
      </c>
      <c r="BN335" s="519">
        <v>0</v>
      </c>
      <c r="BO335" s="519">
        <v>0</v>
      </c>
      <c r="BP335" s="519">
        <v>0</v>
      </c>
      <c r="BQ335" s="519">
        <v>0</v>
      </c>
      <c r="BR335" s="519">
        <v>0</v>
      </c>
      <c r="BS335" s="519">
        <v>0</v>
      </c>
      <c r="BT335" s="519">
        <v>0</v>
      </c>
      <c r="BU335" s="519">
        <v>0</v>
      </c>
      <c r="BV335" s="519">
        <v>0</v>
      </c>
      <c r="BW335" s="519">
        <v>0</v>
      </c>
      <c r="BX335" s="519">
        <v>0</v>
      </c>
      <c r="BY335" s="519">
        <v>0</v>
      </c>
      <c r="BZ335" s="519">
        <v>0</v>
      </c>
      <c r="CA335" s="519">
        <v>0</v>
      </c>
      <c r="CB335" s="519">
        <v>0</v>
      </c>
      <c r="CC335" s="519">
        <v>0</v>
      </c>
      <c r="CD335" s="519">
        <v>0</v>
      </c>
      <c r="CE335" s="519">
        <v>0</v>
      </c>
      <c r="CF335" s="519">
        <v>0</v>
      </c>
      <c r="CG335" s="519">
        <v>0</v>
      </c>
      <c r="CH335" s="519">
        <v>0</v>
      </c>
      <c r="CI335" s="519">
        <v>0</v>
      </c>
      <c r="CJ335" s="519">
        <v>0</v>
      </c>
      <c r="CK335" s="519">
        <v>0</v>
      </c>
      <c r="CL335" s="519">
        <v>0</v>
      </c>
      <c r="CM335" s="519">
        <v>0</v>
      </c>
      <c r="CN335" s="519">
        <v>0</v>
      </c>
      <c r="CO335" s="519">
        <v>0</v>
      </c>
      <c r="CP335" s="519">
        <v>0</v>
      </c>
      <c r="CQ335" s="519">
        <v>0</v>
      </c>
      <c r="CR335" s="519">
        <v>0</v>
      </c>
      <c r="CS335" s="519">
        <v>0</v>
      </c>
      <c r="CT335" s="519">
        <v>0</v>
      </c>
      <c r="CU335" s="519">
        <v>0</v>
      </c>
      <c r="CV335" s="519">
        <v>0</v>
      </c>
      <c r="CW335" s="519">
        <v>0</v>
      </c>
      <c r="CX335" s="519">
        <v>0</v>
      </c>
      <c r="CY335" s="519">
        <v>0</v>
      </c>
      <c r="CZ335" s="519">
        <v>0</v>
      </c>
      <c r="DA335" s="519">
        <v>0</v>
      </c>
      <c r="DB335" s="519">
        <v>0</v>
      </c>
      <c r="DC335" s="519">
        <v>0</v>
      </c>
      <c r="DD335" s="519">
        <v>0</v>
      </c>
      <c r="DE335" s="519">
        <v>0</v>
      </c>
      <c r="DF335" s="519">
        <v>0</v>
      </c>
      <c r="DG335" s="519">
        <v>0</v>
      </c>
      <c r="DH335" s="519">
        <v>0</v>
      </c>
      <c r="DI335" s="519">
        <v>0</v>
      </c>
      <c r="DJ335" s="519">
        <v>0</v>
      </c>
      <c r="DK335" s="519">
        <v>0</v>
      </c>
      <c r="DL335" s="519">
        <v>0</v>
      </c>
      <c r="DM335" s="519">
        <v>0</v>
      </c>
      <c r="DN335" s="519">
        <v>0</v>
      </c>
      <c r="DO335" s="519">
        <v>0</v>
      </c>
      <c r="DP335" s="519">
        <v>0</v>
      </c>
      <c r="DQ335" s="519">
        <v>0</v>
      </c>
      <c r="DR335" s="519">
        <v>0</v>
      </c>
      <c r="DS335" s="519">
        <v>0</v>
      </c>
      <c r="DT335" s="519">
        <v>0</v>
      </c>
      <c r="DU335" s="519">
        <v>0</v>
      </c>
      <c r="DV335" s="519">
        <v>0</v>
      </c>
      <c r="DW335" s="519">
        <v>0</v>
      </c>
      <c r="DX335" s="519">
        <v>0</v>
      </c>
      <c r="DY335" s="131"/>
      <c r="DZ335" s="337"/>
      <c r="EA335" s="519" t="s">
        <v>1062</v>
      </c>
      <c r="EB335" s="519" t="s">
        <v>1060</v>
      </c>
      <c r="EC335" s="519">
        <v>47</v>
      </c>
      <c r="ED335" s="521" t="str">
        <f t="shared" si="17"/>
        <v>SDN200247</v>
      </c>
      <c r="EE335" s="519">
        <v>10000</v>
      </c>
      <c r="EF335" s="519">
        <v>10000</v>
      </c>
      <c r="EG335" s="519">
        <v>10000</v>
      </c>
      <c r="EH335" s="519">
        <v>10000</v>
      </c>
      <c r="EI335" s="519">
        <v>10000</v>
      </c>
      <c r="EJ335" s="519">
        <v>10000</v>
      </c>
      <c r="EK335" s="519">
        <v>10000</v>
      </c>
      <c r="EL335" s="519">
        <v>10000</v>
      </c>
      <c r="EM335" s="519">
        <v>10000</v>
      </c>
      <c r="EN335" s="519">
        <v>10000</v>
      </c>
      <c r="EO335" s="519">
        <v>10000</v>
      </c>
      <c r="EP335" s="519">
        <v>10000</v>
      </c>
      <c r="EQ335" s="519">
        <v>10000</v>
      </c>
      <c r="ER335" s="519">
        <v>10000</v>
      </c>
      <c r="ES335" s="519">
        <v>10000</v>
      </c>
      <c r="ET335" s="519">
        <v>10118.799999999999</v>
      </c>
      <c r="EU335" s="519">
        <v>10665.7</v>
      </c>
      <c r="EV335" s="519">
        <v>11212.7</v>
      </c>
      <c r="EW335" s="519">
        <v>11759.6</v>
      </c>
      <c r="EX335" s="519">
        <v>12306.6</v>
      </c>
      <c r="EY335" s="519">
        <v>12306.6</v>
      </c>
      <c r="EZ335" s="519">
        <v>12306.6</v>
      </c>
      <c r="FA335" s="519">
        <v>12306.6</v>
      </c>
      <c r="FB335" s="519">
        <v>12306.6</v>
      </c>
      <c r="FC335" s="519">
        <v>12306.6</v>
      </c>
      <c r="FD335" s="519">
        <v>12306.6</v>
      </c>
      <c r="FE335" s="519">
        <v>12306.6</v>
      </c>
      <c r="FF335" s="519">
        <v>12306.6</v>
      </c>
      <c r="FG335" s="519">
        <v>12306.6</v>
      </c>
      <c r="FH335" s="519">
        <v>12306.6</v>
      </c>
      <c r="FI335" s="519">
        <v>12306.6</v>
      </c>
      <c r="FJ335" s="519">
        <v>12306.6</v>
      </c>
      <c r="FK335" s="519">
        <v>12306.6</v>
      </c>
      <c r="FL335" s="519">
        <v>12306.6</v>
      </c>
      <c r="FM335" s="519">
        <v>12306.6</v>
      </c>
      <c r="FN335" s="519">
        <v>0</v>
      </c>
      <c r="FO335" s="519">
        <v>0</v>
      </c>
      <c r="FP335" s="519">
        <v>0</v>
      </c>
      <c r="FQ335" s="519">
        <v>0</v>
      </c>
      <c r="FR335" s="519">
        <v>0</v>
      </c>
      <c r="FS335" s="519">
        <v>0</v>
      </c>
      <c r="FT335" s="519">
        <v>0</v>
      </c>
      <c r="FU335" s="519">
        <v>0</v>
      </c>
      <c r="FV335" s="519">
        <v>0</v>
      </c>
      <c r="FW335" s="519">
        <v>0</v>
      </c>
      <c r="FX335" s="519">
        <v>0</v>
      </c>
      <c r="FY335" s="519">
        <v>0</v>
      </c>
      <c r="FZ335" s="519">
        <v>0</v>
      </c>
      <c r="GA335" s="519">
        <v>0</v>
      </c>
      <c r="GB335" s="519">
        <v>0</v>
      </c>
      <c r="GC335" s="519">
        <v>0</v>
      </c>
      <c r="GD335" s="519">
        <v>0</v>
      </c>
      <c r="GE335" s="519">
        <v>0</v>
      </c>
      <c r="GF335" s="519">
        <v>0</v>
      </c>
      <c r="GG335" s="519">
        <v>0</v>
      </c>
      <c r="GH335" s="519">
        <v>0</v>
      </c>
      <c r="GI335" s="519">
        <v>0</v>
      </c>
      <c r="GJ335" s="519">
        <v>0</v>
      </c>
      <c r="GK335" s="519">
        <v>0</v>
      </c>
      <c r="GL335" s="519">
        <v>0</v>
      </c>
      <c r="GM335" s="519">
        <v>0</v>
      </c>
      <c r="GN335" s="519">
        <v>0</v>
      </c>
      <c r="GO335" s="519">
        <v>0</v>
      </c>
      <c r="GP335" s="519">
        <v>0</v>
      </c>
      <c r="GQ335" s="519">
        <v>0</v>
      </c>
      <c r="GR335" s="519">
        <v>0</v>
      </c>
      <c r="GS335" s="519">
        <v>0</v>
      </c>
      <c r="GT335" s="519">
        <v>0</v>
      </c>
      <c r="GU335" s="519">
        <v>0</v>
      </c>
      <c r="GV335" s="519">
        <v>0</v>
      </c>
      <c r="GW335" s="519">
        <v>0</v>
      </c>
      <c r="GX335" s="519">
        <v>0</v>
      </c>
      <c r="GY335" s="519">
        <v>0</v>
      </c>
      <c r="GZ335" s="519">
        <v>0</v>
      </c>
      <c r="HA335" s="519">
        <v>0</v>
      </c>
      <c r="HB335" s="519">
        <v>0</v>
      </c>
      <c r="HC335" s="519">
        <v>0</v>
      </c>
      <c r="HD335" s="519">
        <v>0</v>
      </c>
      <c r="HE335" s="519">
        <v>0</v>
      </c>
      <c r="HF335" s="519">
        <v>0</v>
      </c>
      <c r="HG335" s="519">
        <v>0</v>
      </c>
      <c r="HH335" s="519">
        <v>0</v>
      </c>
      <c r="HI335" s="519">
        <v>0</v>
      </c>
      <c r="HJ335" s="519">
        <v>0</v>
      </c>
      <c r="HK335" s="519">
        <v>0</v>
      </c>
      <c r="HL335" s="519">
        <v>0</v>
      </c>
      <c r="HM335" s="519">
        <v>0</v>
      </c>
      <c r="HN335" s="519">
        <v>0</v>
      </c>
      <c r="HO335" s="519">
        <v>0</v>
      </c>
      <c r="HP335" s="519">
        <v>0</v>
      </c>
      <c r="HQ335" s="519">
        <v>0</v>
      </c>
      <c r="HR335" s="519">
        <v>0</v>
      </c>
      <c r="HS335" s="519">
        <v>0</v>
      </c>
      <c r="HT335" s="519">
        <v>0</v>
      </c>
      <c r="HU335" s="519">
        <v>0</v>
      </c>
      <c r="HV335" s="519">
        <v>0</v>
      </c>
      <c r="HW335" s="519">
        <v>0</v>
      </c>
      <c r="HX335" s="519">
        <v>0</v>
      </c>
      <c r="HY335" s="519">
        <v>0</v>
      </c>
      <c r="HZ335" s="519">
        <v>0</v>
      </c>
      <c r="IA335" s="519">
        <v>0</v>
      </c>
      <c r="IB335" s="519">
        <v>0</v>
      </c>
      <c r="IC335" s="519">
        <v>0</v>
      </c>
      <c r="ID335" s="519">
        <v>0</v>
      </c>
      <c r="IE335" s="519">
        <v>0</v>
      </c>
      <c r="IF335" s="519">
        <v>0</v>
      </c>
      <c r="IG335" s="519">
        <v>0</v>
      </c>
      <c r="IH335" s="519">
        <v>0</v>
      </c>
      <c r="II335" s="519">
        <v>0</v>
      </c>
      <c r="IJ335" s="519">
        <v>0</v>
      </c>
      <c r="IK335" s="519">
        <v>0</v>
      </c>
    </row>
    <row r="336" spans="1:245" hidden="1">
      <c r="A336" s="337"/>
      <c r="B336" s="519" t="s">
        <v>1058</v>
      </c>
      <c r="C336" s="519"/>
      <c r="D336" s="519"/>
      <c r="E336" s="519"/>
      <c r="F336" s="519">
        <v>1</v>
      </c>
      <c r="G336" s="519"/>
      <c r="H336" s="519">
        <v>33</v>
      </c>
      <c r="I336" s="519">
        <v>4</v>
      </c>
      <c r="J336" s="519" t="str">
        <f t="shared" si="18"/>
        <v>SDN10013304</v>
      </c>
      <c r="K336" s="519">
        <v>990</v>
      </c>
      <c r="M336" s="337"/>
      <c r="N336" s="519" t="s">
        <v>1062</v>
      </c>
      <c r="O336" s="519" t="s">
        <v>1060</v>
      </c>
      <c r="P336" s="519">
        <v>48</v>
      </c>
      <c r="Q336" s="183" t="str">
        <f t="shared" si="16"/>
        <v>SDN200248</v>
      </c>
      <c r="R336" s="519">
        <v>0</v>
      </c>
      <c r="S336" s="519">
        <v>0</v>
      </c>
      <c r="T336" s="519">
        <v>0</v>
      </c>
      <c r="U336" s="519">
        <v>0</v>
      </c>
      <c r="V336" s="519">
        <v>0</v>
      </c>
      <c r="W336" s="519">
        <v>0</v>
      </c>
      <c r="X336" s="519">
        <v>0</v>
      </c>
      <c r="Y336" s="519">
        <v>0</v>
      </c>
      <c r="Z336" s="519">
        <v>0</v>
      </c>
      <c r="AA336" s="519">
        <v>0</v>
      </c>
      <c r="AB336" s="519">
        <v>0</v>
      </c>
      <c r="AC336" s="519">
        <v>0</v>
      </c>
      <c r="AD336" s="519">
        <v>0</v>
      </c>
      <c r="AE336" s="519">
        <v>0</v>
      </c>
      <c r="AF336" s="519">
        <v>0</v>
      </c>
      <c r="AG336" s="519">
        <v>0</v>
      </c>
      <c r="AH336" s="519">
        <v>0</v>
      </c>
      <c r="AI336" s="519">
        <v>0</v>
      </c>
      <c r="AJ336" s="519">
        <v>0</v>
      </c>
      <c r="AK336" s="519">
        <v>0</v>
      </c>
      <c r="AL336" s="519">
        <v>0</v>
      </c>
      <c r="AM336" s="519">
        <v>0</v>
      </c>
      <c r="AN336" s="519">
        <v>0</v>
      </c>
      <c r="AO336" s="519">
        <v>0</v>
      </c>
      <c r="AP336" s="519">
        <v>0</v>
      </c>
      <c r="AQ336" s="519">
        <v>0</v>
      </c>
      <c r="AR336" s="519">
        <v>0</v>
      </c>
      <c r="AS336" s="519">
        <v>0</v>
      </c>
      <c r="AT336" s="519">
        <v>0</v>
      </c>
      <c r="AU336" s="519">
        <v>0</v>
      </c>
      <c r="AV336" s="519">
        <v>0</v>
      </c>
      <c r="AW336" s="519">
        <v>0</v>
      </c>
      <c r="AX336" s="519">
        <v>0</v>
      </c>
      <c r="AY336" s="519">
        <v>0</v>
      </c>
      <c r="AZ336" s="519">
        <v>12688.2</v>
      </c>
      <c r="BA336" s="519">
        <v>0</v>
      </c>
      <c r="BB336" s="519">
        <v>0</v>
      </c>
      <c r="BC336" s="519">
        <v>0</v>
      </c>
      <c r="BD336" s="519">
        <v>0</v>
      </c>
      <c r="BE336" s="519">
        <v>0</v>
      </c>
      <c r="BF336" s="519">
        <v>0</v>
      </c>
      <c r="BG336" s="519">
        <v>0</v>
      </c>
      <c r="BH336" s="519">
        <v>0</v>
      </c>
      <c r="BI336" s="519">
        <v>0</v>
      </c>
      <c r="BJ336" s="519">
        <v>0</v>
      </c>
      <c r="BK336" s="519">
        <v>0</v>
      </c>
      <c r="BL336" s="519">
        <v>0</v>
      </c>
      <c r="BM336" s="519">
        <v>0</v>
      </c>
      <c r="BN336" s="519">
        <v>0</v>
      </c>
      <c r="BO336" s="519">
        <v>0</v>
      </c>
      <c r="BP336" s="519">
        <v>0</v>
      </c>
      <c r="BQ336" s="519">
        <v>0</v>
      </c>
      <c r="BR336" s="519">
        <v>0</v>
      </c>
      <c r="BS336" s="519">
        <v>0</v>
      </c>
      <c r="BT336" s="519">
        <v>0</v>
      </c>
      <c r="BU336" s="519">
        <v>0</v>
      </c>
      <c r="BV336" s="519">
        <v>0</v>
      </c>
      <c r="BW336" s="519">
        <v>0</v>
      </c>
      <c r="BX336" s="519">
        <v>0</v>
      </c>
      <c r="BY336" s="519">
        <v>0</v>
      </c>
      <c r="BZ336" s="519">
        <v>0</v>
      </c>
      <c r="CA336" s="519">
        <v>0</v>
      </c>
      <c r="CB336" s="519">
        <v>0</v>
      </c>
      <c r="CC336" s="519">
        <v>0</v>
      </c>
      <c r="CD336" s="519">
        <v>0</v>
      </c>
      <c r="CE336" s="519">
        <v>0</v>
      </c>
      <c r="CF336" s="519">
        <v>0</v>
      </c>
      <c r="CG336" s="519">
        <v>0</v>
      </c>
      <c r="CH336" s="519">
        <v>0</v>
      </c>
      <c r="CI336" s="519">
        <v>0</v>
      </c>
      <c r="CJ336" s="519">
        <v>0</v>
      </c>
      <c r="CK336" s="519">
        <v>0</v>
      </c>
      <c r="CL336" s="519">
        <v>0</v>
      </c>
      <c r="CM336" s="519">
        <v>0</v>
      </c>
      <c r="CN336" s="519">
        <v>0</v>
      </c>
      <c r="CO336" s="519">
        <v>0</v>
      </c>
      <c r="CP336" s="519">
        <v>0</v>
      </c>
      <c r="CQ336" s="519">
        <v>0</v>
      </c>
      <c r="CR336" s="519">
        <v>0</v>
      </c>
      <c r="CS336" s="519">
        <v>0</v>
      </c>
      <c r="CT336" s="519">
        <v>0</v>
      </c>
      <c r="CU336" s="519">
        <v>0</v>
      </c>
      <c r="CV336" s="519">
        <v>0</v>
      </c>
      <c r="CW336" s="519">
        <v>0</v>
      </c>
      <c r="CX336" s="519">
        <v>0</v>
      </c>
      <c r="CY336" s="519">
        <v>0</v>
      </c>
      <c r="CZ336" s="519">
        <v>0</v>
      </c>
      <c r="DA336" s="519">
        <v>0</v>
      </c>
      <c r="DB336" s="519">
        <v>0</v>
      </c>
      <c r="DC336" s="519">
        <v>0</v>
      </c>
      <c r="DD336" s="519">
        <v>0</v>
      </c>
      <c r="DE336" s="519">
        <v>0</v>
      </c>
      <c r="DF336" s="519">
        <v>0</v>
      </c>
      <c r="DG336" s="519">
        <v>0</v>
      </c>
      <c r="DH336" s="519">
        <v>0</v>
      </c>
      <c r="DI336" s="519">
        <v>0</v>
      </c>
      <c r="DJ336" s="519">
        <v>0</v>
      </c>
      <c r="DK336" s="519">
        <v>0</v>
      </c>
      <c r="DL336" s="519">
        <v>0</v>
      </c>
      <c r="DM336" s="519">
        <v>0</v>
      </c>
      <c r="DN336" s="519">
        <v>0</v>
      </c>
      <c r="DO336" s="519">
        <v>0</v>
      </c>
      <c r="DP336" s="519">
        <v>0</v>
      </c>
      <c r="DQ336" s="519">
        <v>0</v>
      </c>
      <c r="DR336" s="519">
        <v>0</v>
      </c>
      <c r="DS336" s="519">
        <v>0</v>
      </c>
      <c r="DT336" s="519">
        <v>0</v>
      </c>
      <c r="DU336" s="519">
        <v>0</v>
      </c>
      <c r="DV336" s="519">
        <v>0</v>
      </c>
      <c r="DW336" s="519">
        <v>0</v>
      </c>
      <c r="DX336" s="519">
        <v>0</v>
      </c>
      <c r="DY336" s="131"/>
      <c r="DZ336" s="337"/>
      <c r="EA336" s="519" t="s">
        <v>1062</v>
      </c>
      <c r="EB336" s="519" t="s">
        <v>1060</v>
      </c>
      <c r="EC336" s="519">
        <v>48</v>
      </c>
      <c r="ED336" s="521" t="str">
        <f t="shared" si="17"/>
        <v>SDN200248</v>
      </c>
      <c r="EE336" s="519">
        <v>10000</v>
      </c>
      <c r="EF336" s="519">
        <v>10000</v>
      </c>
      <c r="EG336" s="519">
        <v>10000</v>
      </c>
      <c r="EH336" s="519">
        <v>10000</v>
      </c>
      <c r="EI336" s="519">
        <v>10000</v>
      </c>
      <c r="EJ336" s="519">
        <v>10000</v>
      </c>
      <c r="EK336" s="519">
        <v>10000</v>
      </c>
      <c r="EL336" s="519">
        <v>10000</v>
      </c>
      <c r="EM336" s="519">
        <v>10000</v>
      </c>
      <c r="EN336" s="519">
        <v>10000</v>
      </c>
      <c r="EO336" s="519">
        <v>10000</v>
      </c>
      <c r="EP336" s="519">
        <v>10000</v>
      </c>
      <c r="EQ336" s="519">
        <v>10000</v>
      </c>
      <c r="ER336" s="519">
        <v>10000</v>
      </c>
      <c r="ES336" s="519">
        <v>10000</v>
      </c>
      <c r="ET336" s="519">
        <v>10432.5</v>
      </c>
      <c r="EU336" s="519">
        <v>10996.4</v>
      </c>
      <c r="EV336" s="519">
        <v>11560.4</v>
      </c>
      <c r="EW336" s="519">
        <v>12124.3</v>
      </c>
      <c r="EX336" s="519">
        <v>12688.2</v>
      </c>
      <c r="EY336" s="519">
        <v>12688.2</v>
      </c>
      <c r="EZ336" s="519">
        <v>12688.2</v>
      </c>
      <c r="FA336" s="519">
        <v>12688.2</v>
      </c>
      <c r="FB336" s="519">
        <v>12688.2</v>
      </c>
      <c r="FC336" s="519">
        <v>12688.2</v>
      </c>
      <c r="FD336" s="519">
        <v>12688.2</v>
      </c>
      <c r="FE336" s="519">
        <v>12688.2</v>
      </c>
      <c r="FF336" s="519">
        <v>12688.2</v>
      </c>
      <c r="FG336" s="519">
        <v>12688.2</v>
      </c>
      <c r="FH336" s="519">
        <v>12688.2</v>
      </c>
      <c r="FI336" s="519">
        <v>12688.2</v>
      </c>
      <c r="FJ336" s="519">
        <v>12688.2</v>
      </c>
      <c r="FK336" s="519">
        <v>12688.2</v>
      </c>
      <c r="FL336" s="519">
        <v>12688.2</v>
      </c>
      <c r="FM336" s="519">
        <v>12688.2</v>
      </c>
      <c r="FN336" s="519">
        <v>0</v>
      </c>
      <c r="FO336" s="519">
        <v>0</v>
      </c>
      <c r="FP336" s="519">
        <v>0</v>
      </c>
      <c r="FQ336" s="519">
        <v>0</v>
      </c>
      <c r="FR336" s="519">
        <v>0</v>
      </c>
      <c r="FS336" s="519">
        <v>0</v>
      </c>
      <c r="FT336" s="519">
        <v>0</v>
      </c>
      <c r="FU336" s="519">
        <v>0</v>
      </c>
      <c r="FV336" s="519">
        <v>0</v>
      </c>
      <c r="FW336" s="519">
        <v>0</v>
      </c>
      <c r="FX336" s="519">
        <v>0</v>
      </c>
      <c r="FY336" s="519">
        <v>0</v>
      </c>
      <c r="FZ336" s="519">
        <v>0</v>
      </c>
      <c r="GA336" s="519">
        <v>0</v>
      </c>
      <c r="GB336" s="519">
        <v>0</v>
      </c>
      <c r="GC336" s="519">
        <v>0</v>
      </c>
      <c r="GD336" s="519">
        <v>0</v>
      </c>
      <c r="GE336" s="519">
        <v>0</v>
      </c>
      <c r="GF336" s="519">
        <v>0</v>
      </c>
      <c r="GG336" s="519">
        <v>0</v>
      </c>
      <c r="GH336" s="519">
        <v>0</v>
      </c>
      <c r="GI336" s="519">
        <v>0</v>
      </c>
      <c r="GJ336" s="519">
        <v>0</v>
      </c>
      <c r="GK336" s="519">
        <v>0</v>
      </c>
      <c r="GL336" s="519">
        <v>0</v>
      </c>
      <c r="GM336" s="519">
        <v>0</v>
      </c>
      <c r="GN336" s="519">
        <v>0</v>
      </c>
      <c r="GO336" s="519">
        <v>0</v>
      </c>
      <c r="GP336" s="519">
        <v>0</v>
      </c>
      <c r="GQ336" s="519">
        <v>0</v>
      </c>
      <c r="GR336" s="519">
        <v>0</v>
      </c>
      <c r="GS336" s="519">
        <v>0</v>
      </c>
      <c r="GT336" s="519">
        <v>0</v>
      </c>
      <c r="GU336" s="519">
        <v>0</v>
      </c>
      <c r="GV336" s="519">
        <v>0</v>
      </c>
      <c r="GW336" s="519">
        <v>0</v>
      </c>
      <c r="GX336" s="519">
        <v>0</v>
      </c>
      <c r="GY336" s="519">
        <v>0</v>
      </c>
      <c r="GZ336" s="519">
        <v>0</v>
      </c>
      <c r="HA336" s="519">
        <v>0</v>
      </c>
      <c r="HB336" s="519">
        <v>0</v>
      </c>
      <c r="HC336" s="519">
        <v>0</v>
      </c>
      <c r="HD336" s="519">
        <v>0</v>
      </c>
      <c r="HE336" s="519">
        <v>0</v>
      </c>
      <c r="HF336" s="519">
        <v>0</v>
      </c>
      <c r="HG336" s="519">
        <v>0</v>
      </c>
      <c r="HH336" s="519">
        <v>0</v>
      </c>
      <c r="HI336" s="519">
        <v>0</v>
      </c>
      <c r="HJ336" s="519">
        <v>0</v>
      </c>
      <c r="HK336" s="519">
        <v>0</v>
      </c>
      <c r="HL336" s="519">
        <v>0</v>
      </c>
      <c r="HM336" s="519">
        <v>0</v>
      </c>
      <c r="HN336" s="519">
        <v>0</v>
      </c>
      <c r="HO336" s="519">
        <v>0</v>
      </c>
      <c r="HP336" s="519">
        <v>0</v>
      </c>
      <c r="HQ336" s="519">
        <v>0</v>
      </c>
      <c r="HR336" s="519">
        <v>0</v>
      </c>
      <c r="HS336" s="519">
        <v>0</v>
      </c>
      <c r="HT336" s="519">
        <v>0</v>
      </c>
      <c r="HU336" s="519">
        <v>0</v>
      </c>
      <c r="HV336" s="519">
        <v>0</v>
      </c>
      <c r="HW336" s="519">
        <v>0</v>
      </c>
      <c r="HX336" s="519">
        <v>0</v>
      </c>
      <c r="HY336" s="519">
        <v>0</v>
      </c>
      <c r="HZ336" s="519">
        <v>0</v>
      </c>
      <c r="IA336" s="519">
        <v>0</v>
      </c>
      <c r="IB336" s="519">
        <v>0</v>
      </c>
      <c r="IC336" s="519">
        <v>0</v>
      </c>
      <c r="ID336" s="519">
        <v>0</v>
      </c>
      <c r="IE336" s="519">
        <v>0</v>
      </c>
      <c r="IF336" s="519">
        <v>0</v>
      </c>
      <c r="IG336" s="519">
        <v>0</v>
      </c>
      <c r="IH336" s="519">
        <v>0</v>
      </c>
      <c r="II336" s="519">
        <v>0</v>
      </c>
      <c r="IJ336" s="519">
        <v>0</v>
      </c>
      <c r="IK336" s="519">
        <v>0</v>
      </c>
    </row>
    <row r="337" spans="1:245" hidden="1">
      <c r="A337" s="337"/>
      <c r="B337" s="519" t="s">
        <v>1058</v>
      </c>
      <c r="C337" s="519"/>
      <c r="D337" s="519"/>
      <c r="E337" s="519"/>
      <c r="F337" s="519">
        <v>1</v>
      </c>
      <c r="G337" s="519"/>
      <c r="H337" s="519">
        <v>33</v>
      </c>
      <c r="I337" s="519">
        <v>5</v>
      </c>
      <c r="J337" s="519" t="str">
        <f t="shared" si="18"/>
        <v>SDN10013305</v>
      </c>
      <c r="K337" s="519">
        <v>990</v>
      </c>
      <c r="M337" s="337"/>
      <c r="N337" s="519" t="s">
        <v>1062</v>
      </c>
      <c r="O337" s="519" t="s">
        <v>1060</v>
      </c>
      <c r="P337" s="519">
        <v>49</v>
      </c>
      <c r="Q337" s="183" t="str">
        <f t="shared" si="16"/>
        <v>SDN200249</v>
      </c>
      <c r="R337" s="519">
        <v>0</v>
      </c>
      <c r="S337" s="519">
        <v>0</v>
      </c>
      <c r="T337" s="519">
        <v>0</v>
      </c>
      <c r="U337" s="519">
        <v>0</v>
      </c>
      <c r="V337" s="519">
        <v>0</v>
      </c>
      <c r="W337" s="519">
        <v>0</v>
      </c>
      <c r="X337" s="519">
        <v>0</v>
      </c>
      <c r="Y337" s="519">
        <v>0</v>
      </c>
      <c r="Z337" s="519">
        <v>0</v>
      </c>
      <c r="AA337" s="519">
        <v>0</v>
      </c>
      <c r="AB337" s="519">
        <v>0</v>
      </c>
      <c r="AC337" s="519">
        <v>0</v>
      </c>
      <c r="AD337" s="519">
        <v>0</v>
      </c>
      <c r="AE337" s="519">
        <v>0</v>
      </c>
      <c r="AF337" s="519">
        <v>0</v>
      </c>
      <c r="AG337" s="519">
        <v>0</v>
      </c>
      <c r="AH337" s="519">
        <v>0</v>
      </c>
      <c r="AI337" s="519">
        <v>0</v>
      </c>
      <c r="AJ337" s="519">
        <v>0</v>
      </c>
      <c r="AK337" s="519">
        <v>0</v>
      </c>
      <c r="AL337" s="519">
        <v>0</v>
      </c>
      <c r="AM337" s="519">
        <v>0</v>
      </c>
      <c r="AN337" s="519">
        <v>0</v>
      </c>
      <c r="AO337" s="519">
        <v>0</v>
      </c>
      <c r="AP337" s="519">
        <v>0</v>
      </c>
      <c r="AQ337" s="519">
        <v>0</v>
      </c>
      <c r="AR337" s="519">
        <v>0</v>
      </c>
      <c r="AS337" s="519">
        <v>0</v>
      </c>
      <c r="AT337" s="519">
        <v>0</v>
      </c>
      <c r="AU337" s="519">
        <v>0</v>
      </c>
      <c r="AV337" s="519">
        <v>0</v>
      </c>
      <c r="AW337" s="519">
        <v>0</v>
      </c>
      <c r="AX337" s="519">
        <v>0</v>
      </c>
      <c r="AY337" s="519">
        <v>0</v>
      </c>
      <c r="AZ337" s="519">
        <v>13165.2</v>
      </c>
      <c r="BA337" s="519">
        <v>0</v>
      </c>
      <c r="BB337" s="519">
        <v>0</v>
      </c>
      <c r="BC337" s="519">
        <v>0</v>
      </c>
      <c r="BD337" s="519">
        <v>0</v>
      </c>
      <c r="BE337" s="519">
        <v>0</v>
      </c>
      <c r="BF337" s="519">
        <v>0</v>
      </c>
      <c r="BG337" s="519">
        <v>0</v>
      </c>
      <c r="BH337" s="519">
        <v>0</v>
      </c>
      <c r="BI337" s="519">
        <v>0</v>
      </c>
      <c r="BJ337" s="519">
        <v>0</v>
      </c>
      <c r="BK337" s="519">
        <v>0</v>
      </c>
      <c r="BL337" s="519">
        <v>0</v>
      </c>
      <c r="BM337" s="519">
        <v>0</v>
      </c>
      <c r="BN337" s="519">
        <v>0</v>
      </c>
      <c r="BO337" s="519">
        <v>0</v>
      </c>
      <c r="BP337" s="519">
        <v>0</v>
      </c>
      <c r="BQ337" s="519">
        <v>0</v>
      </c>
      <c r="BR337" s="519">
        <v>0</v>
      </c>
      <c r="BS337" s="519">
        <v>0</v>
      </c>
      <c r="BT337" s="519">
        <v>0</v>
      </c>
      <c r="BU337" s="519">
        <v>0</v>
      </c>
      <c r="BV337" s="519">
        <v>0</v>
      </c>
      <c r="BW337" s="519">
        <v>0</v>
      </c>
      <c r="BX337" s="519">
        <v>0</v>
      </c>
      <c r="BY337" s="519">
        <v>0</v>
      </c>
      <c r="BZ337" s="519">
        <v>0</v>
      </c>
      <c r="CA337" s="519">
        <v>0</v>
      </c>
      <c r="CB337" s="519">
        <v>0</v>
      </c>
      <c r="CC337" s="519">
        <v>0</v>
      </c>
      <c r="CD337" s="519">
        <v>0</v>
      </c>
      <c r="CE337" s="519">
        <v>0</v>
      </c>
      <c r="CF337" s="519">
        <v>0</v>
      </c>
      <c r="CG337" s="519">
        <v>0</v>
      </c>
      <c r="CH337" s="519">
        <v>0</v>
      </c>
      <c r="CI337" s="519">
        <v>0</v>
      </c>
      <c r="CJ337" s="519">
        <v>0</v>
      </c>
      <c r="CK337" s="519">
        <v>0</v>
      </c>
      <c r="CL337" s="519">
        <v>0</v>
      </c>
      <c r="CM337" s="519">
        <v>0</v>
      </c>
      <c r="CN337" s="519">
        <v>0</v>
      </c>
      <c r="CO337" s="519">
        <v>0</v>
      </c>
      <c r="CP337" s="519">
        <v>0</v>
      </c>
      <c r="CQ337" s="519">
        <v>0</v>
      </c>
      <c r="CR337" s="519">
        <v>0</v>
      </c>
      <c r="CS337" s="519">
        <v>0</v>
      </c>
      <c r="CT337" s="519">
        <v>0</v>
      </c>
      <c r="CU337" s="519">
        <v>0</v>
      </c>
      <c r="CV337" s="519">
        <v>0</v>
      </c>
      <c r="CW337" s="519">
        <v>0</v>
      </c>
      <c r="CX337" s="519">
        <v>0</v>
      </c>
      <c r="CY337" s="519">
        <v>0</v>
      </c>
      <c r="CZ337" s="519">
        <v>0</v>
      </c>
      <c r="DA337" s="519">
        <v>0</v>
      </c>
      <c r="DB337" s="519">
        <v>0</v>
      </c>
      <c r="DC337" s="519">
        <v>0</v>
      </c>
      <c r="DD337" s="519">
        <v>0</v>
      </c>
      <c r="DE337" s="519">
        <v>0</v>
      </c>
      <c r="DF337" s="519">
        <v>0</v>
      </c>
      <c r="DG337" s="519">
        <v>0</v>
      </c>
      <c r="DH337" s="519">
        <v>0</v>
      </c>
      <c r="DI337" s="519">
        <v>0</v>
      </c>
      <c r="DJ337" s="519">
        <v>0</v>
      </c>
      <c r="DK337" s="519">
        <v>0</v>
      </c>
      <c r="DL337" s="519">
        <v>0</v>
      </c>
      <c r="DM337" s="519">
        <v>0</v>
      </c>
      <c r="DN337" s="519">
        <v>0</v>
      </c>
      <c r="DO337" s="519">
        <v>0</v>
      </c>
      <c r="DP337" s="519">
        <v>0</v>
      </c>
      <c r="DQ337" s="519">
        <v>0</v>
      </c>
      <c r="DR337" s="519">
        <v>0</v>
      </c>
      <c r="DS337" s="519">
        <v>0</v>
      </c>
      <c r="DT337" s="519">
        <v>0</v>
      </c>
      <c r="DU337" s="519">
        <v>0</v>
      </c>
      <c r="DV337" s="519">
        <v>0</v>
      </c>
      <c r="DW337" s="519">
        <v>0</v>
      </c>
      <c r="DX337" s="519">
        <v>0</v>
      </c>
      <c r="DY337" s="131"/>
      <c r="DZ337" s="337"/>
      <c r="EA337" s="519" t="s">
        <v>1062</v>
      </c>
      <c r="EB337" s="519" t="s">
        <v>1060</v>
      </c>
      <c r="EC337" s="519">
        <v>49</v>
      </c>
      <c r="ED337" s="521" t="str">
        <f t="shared" si="17"/>
        <v>SDN200249</v>
      </c>
      <c r="EE337" s="519">
        <v>10000</v>
      </c>
      <c r="EF337" s="519">
        <v>10000</v>
      </c>
      <c r="EG337" s="519">
        <v>10000</v>
      </c>
      <c r="EH337" s="519">
        <v>10000</v>
      </c>
      <c r="EI337" s="519">
        <v>10000</v>
      </c>
      <c r="EJ337" s="519">
        <v>10000</v>
      </c>
      <c r="EK337" s="519">
        <v>10000</v>
      </c>
      <c r="EL337" s="519">
        <v>10000</v>
      </c>
      <c r="EM337" s="519">
        <v>10000</v>
      </c>
      <c r="EN337" s="519">
        <v>10000</v>
      </c>
      <c r="EO337" s="519">
        <v>10000</v>
      </c>
      <c r="EP337" s="519">
        <v>10000</v>
      </c>
      <c r="EQ337" s="519">
        <v>10000</v>
      </c>
      <c r="ER337" s="519">
        <v>10000</v>
      </c>
      <c r="ES337" s="519">
        <v>10239.6</v>
      </c>
      <c r="ET337" s="519">
        <v>10824.7</v>
      </c>
      <c r="EU337" s="519">
        <v>11409.8</v>
      </c>
      <c r="EV337" s="519">
        <v>11995</v>
      </c>
      <c r="EW337" s="519">
        <v>12580.1</v>
      </c>
      <c r="EX337" s="519">
        <v>13165.2</v>
      </c>
      <c r="EY337" s="519">
        <v>13165.2</v>
      </c>
      <c r="EZ337" s="519">
        <v>13165.2</v>
      </c>
      <c r="FA337" s="519">
        <v>13165.2</v>
      </c>
      <c r="FB337" s="519">
        <v>13165.2</v>
      </c>
      <c r="FC337" s="519">
        <v>13165.2</v>
      </c>
      <c r="FD337" s="519">
        <v>13165.2</v>
      </c>
      <c r="FE337" s="519">
        <v>13165.2</v>
      </c>
      <c r="FF337" s="519">
        <v>13165.2</v>
      </c>
      <c r="FG337" s="519">
        <v>13165.2</v>
      </c>
      <c r="FH337" s="519">
        <v>13165.2</v>
      </c>
      <c r="FI337" s="519">
        <v>13165.2</v>
      </c>
      <c r="FJ337" s="519">
        <v>13165.2</v>
      </c>
      <c r="FK337" s="519">
        <v>13165.2</v>
      </c>
      <c r="FL337" s="519">
        <v>13165.2</v>
      </c>
      <c r="FM337" s="519">
        <v>13165.2</v>
      </c>
      <c r="FN337" s="519">
        <v>0</v>
      </c>
      <c r="FO337" s="519">
        <v>0</v>
      </c>
      <c r="FP337" s="519">
        <v>0</v>
      </c>
      <c r="FQ337" s="519">
        <v>0</v>
      </c>
      <c r="FR337" s="519">
        <v>0</v>
      </c>
      <c r="FS337" s="519">
        <v>0</v>
      </c>
      <c r="FT337" s="519">
        <v>0</v>
      </c>
      <c r="FU337" s="519">
        <v>0</v>
      </c>
      <c r="FV337" s="519">
        <v>0</v>
      </c>
      <c r="FW337" s="519">
        <v>0</v>
      </c>
      <c r="FX337" s="519">
        <v>0</v>
      </c>
      <c r="FY337" s="519">
        <v>0</v>
      </c>
      <c r="FZ337" s="519">
        <v>0</v>
      </c>
      <c r="GA337" s="519">
        <v>0</v>
      </c>
      <c r="GB337" s="519">
        <v>0</v>
      </c>
      <c r="GC337" s="519">
        <v>0</v>
      </c>
      <c r="GD337" s="519">
        <v>0</v>
      </c>
      <c r="GE337" s="519">
        <v>0</v>
      </c>
      <c r="GF337" s="519">
        <v>0</v>
      </c>
      <c r="GG337" s="519">
        <v>0</v>
      </c>
      <c r="GH337" s="519">
        <v>0</v>
      </c>
      <c r="GI337" s="519">
        <v>0</v>
      </c>
      <c r="GJ337" s="519">
        <v>0</v>
      </c>
      <c r="GK337" s="519">
        <v>0</v>
      </c>
      <c r="GL337" s="519">
        <v>0</v>
      </c>
      <c r="GM337" s="519">
        <v>0</v>
      </c>
      <c r="GN337" s="519">
        <v>0</v>
      </c>
      <c r="GO337" s="519">
        <v>0</v>
      </c>
      <c r="GP337" s="519">
        <v>0</v>
      </c>
      <c r="GQ337" s="519">
        <v>0</v>
      </c>
      <c r="GR337" s="519">
        <v>0</v>
      </c>
      <c r="GS337" s="519">
        <v>0</v>
      </c>
      <c r="GT337" s="519">
        <v>0</v>
      </c>
      <c r="GU337" s="519">
        <v>0</v>
      </c>
      <c r="GV337" s="519">
        <v>0</v>
      </c>
      <c r="GW337" s="519">
        <v>0</v>
      </c>
      <c r="GX337" s="519">
        <v>0</v>
      </c>
      <c r="GY337" s="519">
        <v>0</v>
      </c>
      <c r="GZ337" s="519">
        <v>0</v>
      </c>
      <c r="HA337" s="519">
        <v>0</v>
      </c>
      <c r="HB337" s="519">
        <v>0</v>
      </c>
      <c r="HC337" s="519">
        <v>0</v>
      </c>
      <c r="HD337" s="519">
        <v>0</v>
      </c>
      <c r="HE337" s="519">
        <v>0</v>
      </c>
      <c r="HF337" s="519">
        <v>0</v>
      </c>
      <c r="HG337" s="519">
        <v>0</v>
      </c>
      <c r="HH337" s="519">
        <v>0</v>
      </c>
      <c r="HI337" s="519">
        <v>0</v>
      </c>
      <c r="HJ337" s="519">
        <v>0</v>
      </c>
      <c r="HK337" s="519">
        <v>0</v>
      </c>
      <c r="HL337" s="519">
        <v>0</v>
      </c>
      <c r="HM337" s="519">
        <v>0</v>
      </c>
      <c r="HN337" s="519">
        <v>0</v>
      </c>
      <c r="HO337" s="519">
        <v>0</v>
      </c>
      <c r="HP337" s="519">
        <v>0</v>
      </c>
      <c r="HQ337" s="519">
        <v>0</v>
      </c>
      <c r="HR337" s="519">
        <v>0</v>
      </c>
      <c r="HS337" s="519">
        <v>0</v>
      </c>
      <c r="HT337" s="519">
        <v>0</v>
      </c>
      <c r="HU337" s="519">
        <v>0</v>
      </c>
      <c r="HV337" s="519">
        <v>0</v>
      </c>
      <c r="HW337" s="519">
        <v>0</v>
      </c>
      <c r="HX337" s="519">
        <v>0</v>
      </c>
      <c r="HY337" s="519">
        <v>0</v>
      </c>
      <c r="HZ337" s="519">
        <v>0</v>
      </c>
      <c r="IA337" s="519">
        <v>0</v>
      </c>
      <c r="IB337" s="519">
        <v>0</v>
      </c>
      <c r="IC337" s="519">
        <v>0</v>
      </c>
      <c r="ID337" s="519">
        <v>0</v>
      </c>
      <c r="IE337" s="519">
        <v>0</v>
      </c>
      <c r="IF337" s="519">
        <v>0</v>
      </c>
      <c r="IG337" s="519">
        <v>0</v>
      </c>
      <c r="IH337" s="519">
        <v>0</v>
      </c>
      <c r="II337" s="519">
        <v>0</v>
      </c>
      <c r="IJ337" s="519">
        <v>0</v>
      </c>
      <c r="IK337" s="519">
        <v>0</v>
      </c>
    </row>
    <row r="338" spans="1:245" hidden="1">
      <c r="A338" s="337"/>
      <c r="B338" s="519" t="s">
        <v>1058</v>
      </c>
      <c r="C338" s="519"/>
      <c r="D338" s="519"/>
      <c r="E338" s="519"/>
      <c r="F338" s="519">
        <v>1</v>
      </c>
      <c r="G338" s="519"/>
      <c r="H338" s="519">
        <v>33</v>
      </c>
      <c r="I338" s="519">
        <v>6</v>
      </c>
      <c r="J338" s="519" t="str">
        <f t="shared" si="18"/>
        <v>SDN10013306</v>
      </c>
      <c r="K338" s="519">
        <v>792</v>
      </c>
      <c r="M338" s="337"/>
      <c r="N338" s="519" t="s">
        <v>1062</v>
      </c>
      <c r="O338" s="519" t="s">
        <v>1060</v>
      </c>
      <c r="P338" s="519">
        <v>50</v>
      </c>
      <c r="Q338" s="183" t="str">
        <f t="shared" si="16"/>
        <v>SDN200250</v>
      </c>
      <c r="R338" s="519">
        <v>0</v>
      </c>
      <c r="S338" s="519">
        <v>0</v>
      </c>
      <c r="T338" s="519">
        <v>0</v>
      </c>
      <c r="U338" s="519">
        <v>0</v>
      </c>
      <c r="V338" s="519">
        <v>0</v>
      </c>
      <c r="W338" s="519">
        <v>0</v>
      </c>
      <c r="X338" s="519">
        <v>0</v>
      </c>
      <c r="Y338" s="519">
        <v>0</v>
      </c>
      <c r="Z338" s="519">
        <v>0</v>
      </c>
      <c r="AA338" s="519">
        <v>0</v>
      </c>
      <c r="AB338" s="519">
        <v>0</v>
      </c>
      <c r="AC338" s="519">
        <v>0</v>
      </c>
      <c r="AD338" s="519">
        <v>0</v>
      </c>
      <c r="AE338" s="519">
        <v>0</v>
      </c>
      <c r="AF338" s="519">
        <v>0</v>
      </c>
      <c r="AG338" s="519">
        <v>0</v>
      </c>
      <c r="AH338" s="519">
        <v>0</v>
      </c>
      <c r="AI338" s="519">
        <v>0</v>
      </c>
      <c r="AJ338" s="519">
        <v>0</v>
      </c>
      <c r="AK338" s="519">
        <v>0</v>
      </c>
      <c r="AL338" s="519">
        <v>0</v>
      </c>
      <c r="AM338" s="519">
        <v>0</v>
      </c>
      <c r="AN338" s="519">
        <v>0</v>
      </c>
      <c r="AO338" s="519">
        <v>0</v>
      </c>
      <c r="AP338" s="519">
        <v>0</v>
      </c>
      <c r="AQ338" s="519">
        <v>0</v>
      </c>
      <c r="AR338" s="519">
        <v>0</v>
      </c>
      <c r="AS338" s="519">
        <v>0</v>
      </c>
      <c r="AT338" s="519">
        <v>0</v>
      </c>
      <c r="AU338" s="519">
        <v>0</v>
      </c>
      <c r="AV338" s="519">
        <v>0</v>
      </c>
      <c r="AW338" s="519">
        <v>0</v>
      </c>
      <c r="AX338" s="519">
        <v>0</v>
      </c>
      <c r="AY338" s="519">
        <v>0</v>
      </c>
      <c r="AZ338" s="519">
        <v>13737.6</v>
      </c>
      <c r="BA338" s="519">
        <v>0</v>
      </c>
      <c r="BB338" s="519">
        <v>0</v>
      </c>
      <c r="BC338" s="519">
        <v>0</v>
      </c>
      <c r="BD338" s="519">
        <v>0</v>
      </c>
      <c r="BE338" s="519">
        <v>0</v>
      </c>
      <c r="BF338" s="519">
        <v>0</v>
      </c>
      <c r="BG338" s="519">
        <v>0</v>
      </c>
      <c r="BH338" s="519">
        <v>0</v>
      </c>
      <c r="BI338" s="519">
        <v>0</v>
      </c>
      <c r="BJ338" s="519">
        <v>0</v>
      </c>
      <c r="BK338" s="519">
        <v>0</v>
      </c>
      <c r="BL338" s="519">
        <v>0</v>
      </c>
      <c r="BM338" s="519">
        <v>0</v>
      </c>
      <c r="BN338" s="519">
        <v>0</v>
      </c>
      <c r="BO338" s="519">
        <v>0</v>
      </c>
      <c r="BP338" s="519">
        <v>0</v>
      </c>
      <c r="BQ338" s="519">
        <v>0</v>
      </c>
      <c r="BR338" s="519">
        <v>0</v>
      </c>
      <c r="BS338" s="519">
        <v>0</v>
      </c>
      <c r="BT338" s="519">
        <v>0</v>
      </c>
      <c r="BU338" s="519">
        <v>0</v>
      </c>
      <c r="BV338" s="519">
        <v>0</v>
      </c>
      <c r="BW338" s="519">
        <v>0</v>
      </c>
      <c r="BX338" s="519">
        <v>0</v>
      </c>
      <c r="BY338" s="519">
        <v>0</v>
      </c>
      <c r="BZ338" s="519">
        <v>0</v>
      </c>
      <c r="CA338" s="519">
        <v>0</v>
      </c>
      <c r="CB338" s="519">
        <v>0</v>
      </c>
      <c r="CC338" s="519">
        <v>0</v>
      </c>
      <c r="CD338" s="519">
        <v>0</v>
      </c>
      <c r="CE338" s="519">
        <v>0</v>
      </c>
      <c r="CF338" s="519">
        <v>0</v>
      </c>
      <c r="CG338" s="519">
        <v>0</v>
      </c>
      <c r="CH338" s="519">
        <v>0</v>
      </c>
      <c r="CI338" s="519">
        <v>0</v>
      </c>
      <c r="CJ338" s="519">
        <v>0</v>
      </c>
      <c r="CK338" s="519">
        <v>0</v>
      </c>
      <c r="CL338" s="519">
        <v>0</v>
      </c>
      <c r="CM338" s="519">
        <v>0</v>
      </c>
      <c r="CN338" s="519">
        <v>0</v>
      </c>
      <c r="CO338" s="519">
        <v>0</v>
      </c>
      <c r="CP338" s="519">
        <v>0</v>
      </c>
      <c r="CQ338" s="519">
        <v>0</v>
      </c>
      <c r="CR338" s="519">
        <v>0</v>
      </c>
      <c r="CS338" s="519">
        <v>0</v>
      </c>
      <c r="CT338" s="519">
        <v>0</v>
      </c>
      <c r="CU338" s="519">
        <v>0</v>
      </c>
      <c r="CV338" s="519">
        <v>0</v>
      </c>
      <c r="CW338" s="519">
        <v>0</v>
      </c>
      <c r="CX338" s="519">
        <v>0</v>
      </c>
      <c r="CY338" s="519">
        <v>0</v>
      </c>
      <c r="CZ338" s="519">
        <v>0</v>
      </c>
      <c r="DA338" s="519">
        <v>0</v>
      </c>
      <c r="DB338" s="519">
        <v>0</v>
      </c>
      <c r="DC338" s="519">
        <v>0</v>
      </c>
      <c r="DD338" s="519">
        <v>0</v>
      </c>
      <c r="DE338" s="519">
        <v>0</v>
      </c>
      <c r="DF338" s="519">
        <v>0</v>
      </c>
      <c r="DG338" s="519">
        <v>0</v>
      </c>
      <c r="DH338" s="519">
        <v>0</v>
      </c>
      <c r="DI338" s="519">
        <v>0</v>
      </c>
      <c r="DJ338" s="519">
        <v>0</v>
      </c>
      <c r="DK338" s="519">
        <v>0</v>
      </c>
      <c r="DL338" s="519">
        <v>0</v>
      </c>
      <c r="DM338" s="519">
        <v>0</v>
      </c>
      <c r="DN338" s="519">
        <v>0</v>
      </c>
      <c r="DO338" s="519">
        <v>0</v>
      </c>
      <c r="DP338" s="519">
        <v>0</v>
      </c>
      <c r="DQ338" s="519">
        <v>0</v>
      </c>
      <c r="DR338" s="519">
        <v>0</v>
      </c>
      <c r="DS338" s="519">
        <v>0</v>
      </c>
      <c r="DT338" s="519">
        <v>0</v>
      </c>
      <c r="DU338" s="519">
        <v>0</v>
      </c>
      <c r="DV338" s="519">
        <v>0</v>
      </c>
      <c r="DW338" s="519">
        <v>0</v>
      </c>
      <c r="DX338" s="519">
        <v>0</v>
      </c>
      <c r="DY338" s="131"/>
      <c r="DZ338" s="337"/>
      <c r="EA338" s="519" t="s">
        <v>1062</v>
      </c>
      <c r="EB338" s="519" t="s">
        <v>1060</v>
      </c>
      <c r="EC338" s="519">
        <v>50</v>
      </c>
      <c r="ED338" s="521" t="str">
        <f t="shared" si="17"/>
        <v>SDN200250</v>
      </c>
      <c r="EE338" s="519">
        <v>10000</v>
      </c>
      <c r="EF338" s="519">
        <v>10000</v>
      </c>
      <c r="EG338" s="519">
        <v>10000</v>
      </c>
      <c r="EH338" s="519">
        <v>10000</v>
      </c>
      <c r="EI338" s="519">
        <v>10000</v>
      </c>
      <c r="EJ338" s="519">
        <v>10000</v>
      </c>
      <c r="EK338" s="519">
        <v>10000</v>
      </c>
      <c r="EL338" s="519">
        <v>10000</v>
      </c>
      <c r="EM338" s="519">
        <v>10000</v>
      </c>
      <c r="EN338" s="519">
        <v>10000</v>
      </c>
      <c r="EO338" s="519">
        <v>10000</v>
      </c>
      <c r="EP338" s="519">
        <v>10000</v>
      </c>
      <c r="EQ338" s="519">
        <v>10000</v>
      </c>
      <c r="ER338" s="519">
        <v>10074.200000000001</v>
      </c>
      <c r="ES338" s="519">
        <v>10684.8</v>
      </c>
      <c r="ET338" s="519">
        <v>11295.4</v>
      </c>
      <c r="EU338" s="519">
        <v>11905.9</v>
      </c>
      <c r="EV338" s="519">
        <v>12516.5</v>
      </c>
      <c r="EW338" s="519">
        <v>13127</v>
      </c>
      <c r="EX338" s="519">
        <v>13737.6</v>
      </c>
      <c r="EY338" s="519">
        <v>13737.6</v>
      </c>
      <c r="EZ338" s="519">
        <v>13737.6</v>
      </c>
      <c r="FA338" s="519">
        <v>13737.6</v>
      </c>
      <c r="FB338" s="519">
        <v>13737.6</v>
      </c>
      <c r="FC338" s="519">
        <v>13737.6</v>
      </c>
      <c r="FD338" s="519">
        <v>13737.6</v>
      </c>
      <c r="FE338" s="519">
        <v>13737.6</v>
      </c>
      <c r="FF338" s="519">
        <v>13737.6</v>
      </c>
      <c r="FG338" s="519">
        <v>13737.6</v>
      </c>
      <c r="FH338" s="519">
        <v>13737.6</v>
      </c>
      <c r="FI338" s="519">
        <v>13737.6</v>
      </c>
      <c r="FJ338" s="519">
        <v>13737.6</v>
      </c>
      <c r="FK338" s="519">
        <v>13737.6</v>
      </c>
      <c r="FL338" s="519">
        <v>13737.6</v>
      </c>
      <c r="FM338" s="519">
        <v>13737.6</v>
      </c>
      <c r="FN338" s="519">
        <v>0</v>
      </c>
      <c r="FO338" s="519">
        <v>0</v>
      </c>
      <c r="FP338" s="519">
        <v>0</v>
      </c>
      <c r="FQ338" s="519">
        <v>0</v>
      </c>
      <c r="FR338" s="519">
        <v>0</v>
      </c>
      <c r="FS338" s="519">
        <v>0</v>
      </c>
      <c r="FT338" s="519">
        <v>0</v>
      </c>
      <c r="FU338" s="519">
        <v>0</v>
      </c>
      <c r="FV338" s="519">
        <v>0</v>
      </c>
      <c r="FW338" s="519">
        <v>0</v>
      </c>
      <c r="FX338" s="519">
        <v>0</v>
      </c>
      <c r="FY338" s="519">
        <v>0</v>
      </c>
      <c r="FZ338" s="519">
        <v>0</v>
      </c>
      <c r="GA338" s="519">
        <v>0</v>
      </c>
      <c r="GB338" s="519">
        <v>0</v>
      </c>
      <c r="GC338" s="519">
        <v>0</v>
      </c>
      <c r="GD338" s="519">
        <v>0</v>
      </c>
      <c r="GE338" s="519">
        <v>0</v>
      </c>
      <c r="GF338" s="519">
        <v>0</v>
      </c>
      <c r="GG338" s="519">
        <v>0</v>
      </c>
      <c r="GH338" s="519">
        <v>0</v>
      </c>
      <c r="GI338" s="519">
        <v>0</v>
      </c>
      <c r="GJ338" s="519">
        <v>0</v>
      </c>
      <c r="GK338" s="519">
        <v>0</v>
      </c>
      <c r="GL338" s="519">
        <v>0</v>
      </c>
      <c r="GM338" s="519">
        <v>0</v>
      </c>
      <c r="GN338" s="519">
        <v>0</v>
      </c>
      <c r="GO338" s="519">
        <v>0</v>
      </c>
      <c r="GP338" s="519">
        <v>0</v>
      </c>
      <c r="GQ338" s="519">
        <v>0</v>
      </c>
      <c r="GR338" s="519">
        <v>0</v>
      </c>
      <c r="GS338" s="519">
        <v>0</v>
      </c>
      <c r="GT338" s="519">
        <v>0</v>
      </c>
      <c r="GU338" s="519">
        <v>0</v>
      </c>
      <c r="GV338" s="519">
        <v>0</v>
      </c>
      <c r="GW338" s="519">
        <v>0</v>
      </c>
      <c r="GX338" s="519">
        <v>0</v>
      </c>
      <c r="GY338" s="519">
        <v>0</v>
      </c>
      <c r="GZ338" s="519">
        <v>0</v>
      </c>
      <c r="HA338" s="519">
        <v>0</v>
      </c>
      <c r="HB338" s="519">
        <v>0</v>
      </c>
      <c r="HC338" s="519">
        <v>0</v>
      </c>
      <c r="HD338" s="519">
        <v>0</v>
      </c>
      <c r="HE338" s="519">
        <v>0</v>
      </c>
      <c r="HF338" s="519">
        <v>0</v>
      </c>
      <c r="HG338" s="519">
        <v>0</v>
      </c>
      <c r="HH338" s="519">
        <v>0</v>
      </c>
      <c r="HI338" s="519">
        <v>0</v>
      </c>
      <c r="HJ338" s="519">
        <v>0</v>
      </c>
      <c r="HK338" s="519">
        <v>0</v>
      </c>
      <c r="HL338" s="519">
        <v>0</v>
      </c>
      <c r="HM338" s="519">
        <v>0</v>
      </c>
      <c r="HN338" s="519">
        <v>0</v>
      </c>
      <c r="HO338" s="519">
        <v>0</v>
      </c>
      <c r="HP338" s="519">
        <v>0</v>
      </c>
      <c r="HQ338" s="519">
        <v>0</v>
      </c>
      <c r="HR338" s="519">
        <v>0</v>
      </c>
      <c r="HS338" s="519">
        <v>0</v>
      </c>
      <c r="HT338" s="519">
        <v>0</v>
      </c>
      <c r="HU338" s="519">
        <v>0</v>
      </c>
      <c r="HV338" s="519">
        <v>0</v>
      </c>
      <c r="HW338" s="519">
        <v>0</v>
      </c>
      <c r="HX338" s="519">
        <v>0</v>
      </c>
      <c r="HY338" s="519">
        <v>0</v>
      </c>
      <c r="HZ338" s="519">
        <v>0</v>
      </c>
      <c r="IA338" s="519">
        <v>0</v>
      </c>
      <c r="IB338" s="519">
        <v>0</v>
      </c>
      <c r="IC338" s="519">
        <v>0</v>
      </c>
      <c r="ID338" s="519">
        <v>0</v>
      </c>
      <c r="IE338" s="519">
        <v>0</v>
      </c>
      <c r="IF338" s="519">
        <v>0</v>
      </c>
      <c r="IG338" s="519">
        <v>0</v>
      </c>
      <c r="IH338" s="519">
        <v>0</v>
      </c>
      <c r="II338" s="519">
        <v>0</v>
      </c>
      <c r="IJ338" s="519">
        <v>0</v>
      </c>
      <c r="IK338" s="519">
        <v>0</v>
      </c>
    </row>
    <row r="339" spans="1:245" hidden="1">
      <c r="A339" s="337"/>
      <c r="B339" s="519" t="s">
        <v>1058</v>
      </c>
      <c r="C339" s="519"/>
      <c r="D339" s="519"/>
      <c r="E339" s="519"/>
      <c r="F339" s="519">
        <v>1</v>
      </c>
      <c r="G339" s="519"/>
      <c r="H339" s="519">
        <v>33</v>
      </c>
      <c r="I339" s="519">
        <v>7</v>
      </c>
      <c r="J339" s="519" t="str">
        <f t="shared" si="18"/>
        <v>SDN10013307</v>
      </c>
      <c r="K339" s="519">
        <v>792</v>
      </c>
      <c r="M339" s="337"/>
      <c r="N339" s="519" t="s">
        <v>1063</v>
      </c>
      <c r="O339" s="519" t="s">
        <v>1059</v>
      </c>
      <c r="P339" s="519">
        <v>0</v>
      </c>
      <c r="Q339" s="183" t="str">
        <f t="shared" si="16"/>
        <v>SDN300100</v>
      </c>
      <c r="R339" s="519">
        <v>0</v>
      </c>
      <c r="S339" s="519">
        <v>0</v>
      </c>
      <c r="T339" s="519">
        <v>0</v>
      </c>
      <c r="U339" s="519">
        <v>0</v>
      </c>
      <c r="V339" s="519">
        <v>0</v>
      </c>
      <c r="W339" s="519">
        <v>0</v>
      </c>
      <c r="X339" s="519">
        <v>0</v>
      </c>
      <c r="Y339" s="519">
        <v>0</v>
      </c>
      <c r="Z339" s="519">
        <v>0</v>
      </c>
      <c r="AA339" s="519">
        <v>0</v>
      </c>
      <c r="AB339" s="519">
        <v>0</v>
      </c>
      <c r="AC339" s="519">
        <v>0</v>
      </c>
      <c r="AD339" s="519">
        <v>0</v>
      </c>
      <c r="AE339" s="519">
        <v>0</v>
      </c>
      <c r="AF339" s="519">
        <v>0</v>
      </c>
      <c r="AG339" s="519">
        <v>0</v>
      </c>
      <c r="AH339" s="519">
        <v>0</v>
      </c>
      <c r="AI339" s="519">
        <v>0</v>
      </c>
      <c r="AJ339" s="519">
        <v>0</v>
      </c>
      <c r="AK339" s="519">
        <v>0</v>
      </c>
      <c r="AL339" s="519">
        <v>0</v>
      </c>
      <c r="AM339" s="519">
        <v>0</v>
      </c>
      <c r="AN339" s="519">
        <v>0</v>
      </c>
      <c r="AO339" s="519">
        <v>0</v>
      </c>
      <c r="AP339" s="519">
        <v>0</v>
      </c>
      <c r="AQ339" s="519">
        <v>0</v>
      </c>
      <c r="AR339" s="519">
        <v>0</v>
      </c>
      <c r="AS339" s="519">
        <v>0</v>
      </c>
      <c r="AT339" s="519">
        <v>0</v>
      </c>
      <c r="AU339" s="519">
        <v>0</v>
      </c>
      <c r="AV339" s="519">
        <v>0</v>
      </c>
      <c r="AW339" s="519">
        <v>0</v>
      </c>
      <c r="AX339" s="519">
        <v>0</v>
      </c>
      <c r="AY339" s="519">
        <v>0</v>
      </c>
      <c r="AZ339" s="519">
        <v>0</v>
      </c>
      <c r="BA339" s="519">
        <v>0</v>
      </c>
      <c r="BB339" s="519">
        <v>0</v>
      </c>
      <c r="BC339" s="519">
        <v>0</v>
      </c>
      <c r="BD339" s="519">
        <v>0</v>
      </c>
      <c r="BE339" s="519">
        <v>0</v>
      </c>
      <c r="BF339" s="519">
        <v>0</v>
      </c>
      <c r="BG339" s="519">
        <v>0</v>
      </c>
      <c r="BH339" s="519">
        <v>0</v>
      </c>
      <c r="BI339" s="519">
        <v>0</v>
      </c>
      <c r="BJ339" s="519">
        <v>10000</v>
      </c>
      <c r="BK339" s="519">
        <v>0</v>
      </c>
      <c r="BL339" s="519">
        <v>0</v>
      </c>
      <c r="BM339" s="519">
        <v>0</v>
      </c>
      <c r="BN339" s="519">
        <v>0</v>
      </c>
      <c r="BO339" s="519">
        <v>0</v>
      </c>
      <c r="BP339" s="519">
        <v>0</v>
      </c>
      <c r="BQ339" s="519">
        <v>0</v>
      </c>
      <c r="BR339" s="519">
        <v>0</v>
      </c>
      <c r="BS339" s="519">
        <v>0</v>
      </c>
      <c r="BT339" s="519">
        <v>0</v>
      </c>
      <c r="BU339" s="519">
        <v>0</v>
      </c>
      <c r="BV339" s="519">
        <v>0</v>
      </c>
      <c r="BW339" s="519">
        <v>0</v>
      </c>
      <c r="BX339" s="519">
        <v>0</v>
      </c>
      <c r="BY339" s="519">
        <v>0</v>
      </c>
      <c r="BZ339" s="519">
        <v>0</v>
      </c>
      <c r="CA339" s="519">
        <v>0</v>
      </c>
      <c r="CB339" s="519">
        <v>0</v>
      </c>
      <c r="CC339" s="519">
        <v>0</v>
      </c>
      <c r="CD339" s="519">
        <v>0</v>
      </c>
      <c r="CE339" s="519">
        <v>0</v>
      </c>
      <c r="CF339" s="519">
        <v>0</v>
      </c>
      <c r="CG339" s="519">
        <v>0</v>
      </c>
      <c r="CH339" s="519">
        <v>0</v>
      </c>
      <c r="CI339" s="519">
        <v>0</v>
      </c>
      <c r="CJ339" s="519">
        <v>0</v>
      </c>
      <c r="CK339" s="519">
        <v>0</v>
      </c>
      <c r="CL339" s="519">
        <v>0</v>
      </c>
      <c r="CM339" s="519">
        <v>0</v>
      </c>
      <c r="CN339" s="519">
        <v>0</v>
      </c>
      <c r="CO339" s="519">
        <v>0</v>
      </c>
      <c r="CP339" s="519">
        <v>0</v>
      </c>
      <c r="CQ339" s="519">
        <v>0</v>
      </c>
      <c r="CR339" s="519">
        <v>0</v>
      </c>
      <c r="CS339" s="519">
        <v>0</v>
      </c>
      <c r="CT339" s="519">
        <v>0</v>
      </c>
      <c r="CU339" s="519">
        <v>0</v>
      </c>
      <c r="CV339" s="519">
        <v>0</v>
      </c>
      <c r="CW339" s="519">
        <v>0</v>
      </c>
      <c r="CX339" s="519">
        <v>0</v>
      </c>
      <c r="CY339" s="519">
        <v>0</v>
      </c>
      <c r="CZ339" s="519">
        <v>0</v>
      </c>
      <c r="DA339" s="519">
        <v>0</v>
      </c>
      <c r="DB339" s="519">
        <v>0</v>
      </c>
      <c r="DC339" s="519">
        <v>0</v>
      </c>
      <c r="DD339" s="519">
        <v>0</v>
      </c>
      <c r="DE339" s="519">
        <v>0</v>
      </c>
      <c r="DF339" s="519">
        <v>0</v>
      </c>
      <c r="DG339" s="519">
        <v>0</v>
      </c>
      <c r="DH339" s="519">
        <v>0</v>
      </c>
      <c r="DI339" s="519">
        <v>0</v>
      </c>
      <c r="DJ339" s="519">
        <v>0</v>
      </c>
      <c r="DK339" s="519">
        <v>0</v>
      </c>
      <c r="DL339" s="519">
        <v>0</v>
      </c>
      <c r="DM339" s="519">
        <v>0</v>
      </c>
      <c r="DN339" s="519">
        <v>0</v>
      </c>
      <c r="DO339" s="519">
        <v>0</v>
      </c>
      <c r="DP339" s="519">
        <v>0</v>
      </c>
      <c r="DQ339" s="519">
        <v>0</v>
      </c>
      <c r="DR339" s="519">
        <v>0</v>
      </c>
      <c r="DS339" s="519">
        <v>0</v>
      </c>
      <c r="DT339" s="519">
        <v>0</v>
      </c>
      <c r="DU339" s="519">
        <v>0</v>
      </c>
      <c r="DV339" s="519">
        <v>0</v>
      </c>
      <c r="DW339" s="519">
        <v>0</v>
      </c>
      <c r="DX339" s="519">
        <v>0</v>
      </c>
      <c r="DY339" s="131"/>
      <c r="DZ339" s="337"/>
      <c r="EA339" s="519" t="s">
        <v>1063</v>
      </c>
      <c r="EB339" s="519" t="s">
        <v>1059</v>
      </c>
      <c r="EC339" s="519">
        <v>0</v>
      </c>
      <c r="ED339" s="521" t="str">
        <f t="shared" si="17"/>
        <v>SDN300100</v>
      </c>
      <c r="EE339" s="519">
        <v>10000</v>
      </c>
      <c r="EF339" s="519">
        <v>10000</v>
      </c>
      <c r="EG339" s="519">
        <v>10000</v>
      </c>
      <c r="EH339" s="519">
        <v>10000</v>
      </c>
      <c r="EI339" s="519">
        <v>10000</v>
      </c>
      <c r="EJ339" s="519">
        <v>10000</v>
      </c>
      <c r="EK339" s="519">
        <v>10000</v>
      </c>
      <c r="EL339" s="519">
        <v>10000</v>
      </c>
      <c r="EM339" s="519">
        <v>10000</v>
      </c>
      <c r="EN339" s="519">
        <v>10000</v>
      </c>
      <c r="EO339" s="519">
        <v>10000</v>
      </c>
      <c r="EP339" s="519">
        <v>10000</v>
      </c>
      <c r="EQ339" s="519">
        <v>10000</v>
      </c>
      <c r="ER339" s="519">
        <v>10000</v>
      </c>
      <c r="ES339" s="519">
        <v>10000</v>
      </c>
      <c r="ET339" s="519">
        <v>10000</v>
      </c>
      <c r="EU339" s="519">
        <v>10000</v>
      </c>
      <c r="EV339" s="519">
        <v>10000</v>
      </c>
      <c r="EW339" s="519">
        <v>10000</v>
      </c>
      <c r="EX339" s="519">
        <v>10000</v>
      </c>
      <c r="EY339" s="519">
        <v>10000</v>
      </c>
      <c r="EZ339" s="519">
        <v>10000</v>
      </c>
      <c r="FA339" s="519">
        <v>10000</v>
      </c>
      <c r="FB339" s="519">
        <v>10000</v>
      </c>
      <c r="FC339" s="519">
        <v>10000</v>
      </c>
      <c r="FD339" s="519">
        <v>10000</v>
      </c>
      <c r="FE339" s="519">
        <v>10000</v>
      </c>
      <c r="FF339" s="519">
        <v>10000</v>
      </c>
      <c r="FG339" s="519">
        <v>10000</v>
      </c>
      <c r="FH339" s="519">
        <v>10000</v>
      </c>
      <c r="FI339" s="519">
        <v>10000</v>
      </c>
      <c r="FJ339" s="519">
        <v>10000</v>
      </c>
      <c r="FK339" s="519">
        <v>10000</v>
      </c>
      <c r="FL339" s="519">
        <v>10000</v>
      </c>
      <c r="FM339" s="519">
        <v>10000</v>
      </c>
      <c r="FN339" s="519">
        <v>10000</v>
      </c>
      <c r="FO339" s="519">
        <v>10000</v>
      </c>
      <c r="FP339" s="519">
        <v>10000</v>
      </c>
      <c r="FQ339" s="519">
        <v>10000</v>
      </c>
      <c r="FR339" s="519">
        <v>10000</v>
      </c>
      <c r="FS339" s="519">
        <v>10000</v>
      </c>
      <c r="FT339" s="519">
        <v>10000</v>
      </c>
      <c r="FU339" s="519">
        <v>10000</v>
      </c>
      <c r="FV339" s="519">
        <v>10000</v>
      </c>
      <c r="FW339" s="519">
        <v>10000</v>
      </c>
      <c r="FX339" s="519">
        <v>0</v>
      </c>
      <c r="FY339" s="519">
        <v>0</v>
      </c>
      <c r="FZ339" s="519">
        <v>0</v>
      </c>
      <c r="GA339" s="519">
        <v>0</v>
      </c>
      <c r="GB339" s="519">
        <v>0</v>
      </c>
      <c r="GC339" s="519">
        <v>0</v>
      </c>
      <c r="GD339" s="519">
        <v>0</v>
      </c>
      <c r="GE339" s="519">
        <v>0</v>
      </c>
      <c r="GF339" s="519">
        <v>0</v>
      </c>
      <c r="GG339" s="519">
        <v>0</v>
      </c>
      <c r="GH339" s="519">
        <v>0</v>
      </c>
      <c r="GI339" s="519">
        <v>0</v>
      </c>
      <c r="GJ339" s="519">
        <v>0</v>
      </c>
      <c r="GK339" s="519">
        <v>0</v>
      </c>
      <c r="GL339" s="519">
        <v>0</v>
      </c>
      <c r="GM339" s="519">
        <v>0</v>
      </c>
      <c r="GN339" s="519">
        <v>0</v>
      </c>
      <c r="GO339" s="519">
        <v>0</v>
      </c>
      <c r="GP339" s="519">
        <v>0</v>
      </c>
      <c r="GQ339" s="519">
        <v>0</v>
      </c>
      <c r="GR339" s="519">
        <v>0</v>
      </c>
      <c r="GS339" s="519">
        <v>0</v>
      </c>
      <c r="GT339" s="519">
        <v>0</v>
      </c>
      <c r="GU339" s="519">
        <v>0</v>
      </c>
      <c r="GV339" s="519">
        <v>0</v>
      </c>
      <c r="GW339" s="519">
        <v>0</v>
      </c>
      <c r="GX339" s="519">
        <v>0</v>
      </c>
      <c r="GY339" s="519">
        <v>0</v>
      </c>
      <c r="GZ339" s="519">
        <v>0</v>
      </c>
      <c r="HA339" s="519">
        <v>0</v>
      </c>
      <c r="HB339" s="519">
        <v>0</v>
      </c>
      <c r="HC339" s="519">
        <v>0</v>
      </c>
      <c r="HD339" s="519">
        <v>0</v>
      </c>
      <c r="HE339" s="519">
        <v>0</v>
      </c>
      <c r="HF339" s="519">
        <v>0</v>
      </c>
      <c r="HG339" s="519">
        <v>0</v>
      </c>
      <c r="HH339" s="519">
        <v>0</v>
      </c>
      <c r="HI339" s="519">
        <v>0</v>
      </c>
      <c r="HJ339" s="519">
        <v>0</v>
      </c>
      <c r="HK339" s="519">
        <v>0</v>
      </c>
      <c r="HL339" s="519">
        <v>0</v>
      </c>
      <c r="HM339" s="519">
        <v>0</v>
      </c>
      <c r="HN339" s="519">
        <v>0</v>
      </c>
      <c r="HO339" s="519">
        <v>0</v>
      </c>
      <c r="HP339" s="519">
        <v>0</v>
      </c>
      <c r="HQ339" s="519">
        <v>0</v>
      </c>
      <c r="HR339" s="519">
        <v>0</v>
      </c>
      <c r="HS339" s="519">
        <v>0</v>
      </c>
      <c r="HT339" s="519">
        <v>0</v>
      </c>
      <c r="HU339" s="519">
        <v>0</v>
      </c>
      <c r="HV339" s="519">
        <v>0</v>
      </c>
      <c r="HW339" s="519">
        <v>0</v>
      </c>
      <c r="HX339" s="519">
        <v>0</v>
      </c>
      <c r="HY339" s="519">
        <v>0</v>
      </c>
      <c r="HZ339" s="519">
        <v>0</v>
      </c>
      <c r="IA339" s="519">
        <v>0</v>
      </c>
      <c r="IB339" s="519">
        <v>0</v>
      </c>
      <c r="IC339" s="519">
        <v>0</v>
      </c>
      <c r="ID339" s="519">
        <v>0</v>
      </c>
      <c r="IE339" s="519">
        <v>0</v>
      </c>
      <c r="IF339" s="519">
        <v>0</v>
      </c>
      <c r="IG339" s="519">
        <v>0</v>
      </c>
      <c r="IH339" s="519">
        <v>0</v>
      </c>
      <c r="II339" s="519">
        <v>0</v>
      </c>
      <c r="IJ339" s="519">
        <v>0</v>
      </c>
      <c r="IK339" s="519">
        <v>0</v>
      </c>
    </row>
    <row r="340" spans="1:245" hidden="1">
      <c r="A340" s="337"/>
      <c r="B340" s="519" t="s">
        <v>1058</v>
      </c>
      <c r="C340" s="519"/>
      <c r="D340" s="519"/>
      <c r="E340" s="519"/>
      <c r="F340" s="519">
        <v>1</v>
      </c>
      <c r="G340" s="519"/>
      <c r="H340" s="519">
        <v>33</v>
      </c>
      <c r="I340" s="519">
        <v>8</v>
      </c>
      <c r="J340" s="519" t="str">
        <f t="shared" si="18"/>
        <v>SDN10013308</v>
      </c>
      <c r="K340" s="519">
        <v>792</v>
      </c>
      <c r="M340" s="337"/>
      <c r="N340" s="519" t="s">
        <v>1063</v>
      </c>
      <c r="O340" s="519" t="s">
        <v>1059</v>
      </c>
      <c r="P340" s="519">
        <v>1</v>
      </c>
      <c r="Q340" s="183" t="str">
        <f t="shared" si="16"/>
        <v>SDN300101</v>
      </c>
      <c r="R340" s="519">
        <v>0</v>
      </c>
      <c r="S340" s="519">
        <v>0</v>
      </c>
      <c r="T340" s="519">
        <v>0</v>
      </c>
      <c r="U340" s="519">
        <v>0</v>
      </c>
      <c r="V340" s="519">
        <v>0</v>
      </c>
      <c r="W340" s="519">
        <v>0</v>
      </c>
      <c r="X340" s="519">
        <v>0</v>
      </c>
      <c r="Y340" s="519">
        <v>0</v>
      </c>
      <c r="Z340" s="519">
        <v>0</v>
      </c>
      <c r="AA340" s="519">
        <v>0</v>
      </c>
      <c r="AB340" s="519">
        <v>0</v>
      </c>
      <c r="AC340" s="519">
        <v>0</v>
      </c>
      <c r="AD340" s="519">
        <v>0</v>
      </c>
      <c r="AE340" s="519">
        <v>0</v>
      </c>
      <c r="AF340" s="519">
        <v>0</v>
      </c>
      <c r="AG340" s="519">
        <v>0</v>
      </c>
      <c r="AH340" s="519">
        <v>0</v>
      </c>
      <c r="AI340" s="519">
        <v>0</v>
      </c>
      <c r="AJ340" s="519">
        <v>0</v>
      </c>
      <c r="AK340" s="519">
        <v>0</v>
      </c>
      <c r="AL340" s="519">
        <v>0</v>
      </c>
      <c r="AM340" s="519">
        <v>0</v>
      </c>
      <c r="AN340" s="519">
        <v>0</v>
      </c>
      <c r="AO340" s="519">
        <v>0</v>
      </c>
      <c r="AP340" s="519">
        <v>0</v>
      </c>
      <c r="AQ340" s="519">
        <v>0</v>
      </c>
      <c r="AR340" s="519">
        <v>0</v>
      </c>
      <c r="AS340" s="519">
        <v>0</v>
      </c>
      <c r="AT340" s="519">
        <v>0</v>
      </c>
      <c r="AU340" s="519">
        <v>0</v>
      </c>
      <c r="AV340" s="519">
        <v>0</v>
      </c>
      <c r="AW340" s="519">
        <v>0</v>
      </c>
      <c r="AX340" s="519">
        <v>0</v>
      </c>
      <c r="AY340" s="519">
        <v>0</v>
      </c>
      <c r="AZ340" s="519">
        <v>0</v>
      </c>
      <c r="BA340" s="519">
        <v>0</v>
      </c>
      <c r="BB340" s="519">
        <v>0</v>
      </c>
      <c r="BC340" s="519">
        <v>0</v>
      </c>
      <c r="BD340" s="519">
        <v>0</v>
      </c>
      <c r="BE340" s="519">
        <v>0</v>
      </c>
      <c r="BF340" s="519">
        <v>0</v>
      </c>
      <c r="BG340" s="519">
        <v>0</v>
      </c>
      <c r="BH340" s="519">
        <v>0</v>
      </c>
      <c r="BI340" s="519">
        <v>0</v>
      </c>
      <c r="BJ340" s="519">
        <v>10000</v>
      </c>
      <c r="BK340" s="519">
        <v>0</v>
      </c>
      <c r="BL340" s="519">
        <v>0</v>
      </c>
      <c r="BM340" s="519">
        <v>0</v>
      </c>
      <c r="BN340" s="519">
        <v>0</v>
      </c>
      <c r="BO340" s="519">
        <v>0</v>
      </c>
      <c r="BP340" s="519">
        <v>0</v>
      </c>
      <c r="BQ340" s="519">
        <v>0</v>
      </c>
      <c r="BR340" s="519">
        <v>0</v>
      </c>
      <c r="BS340" s="519">
        <v>0</v>
      </c>
      <c r="BT340" s="519">
        <v>0</v>
      </c>
      <c r="BU340" s="519">
        <v>0</v>
      </c>
      <c r="BV340" s="519">
        <v>0</v>
      </c>
      <c r="BW340" s="519">
        <v>0</v>
      </c>
      <c r="BX340" s="519">
        <v>0</v>
      </c>
      <c r="BY340" s="519">
        <v>0</v>
      </c>
      <c r="BZ340" s="519">
        <v>0</v>
      </c>
      <c r="CA340" s="519">
        <v>0</v>
      </c>
      <c r="CB340" s="519">
        <v>0</v>
      </c>
      <c r="CC340" s="519">
        <v>0</v>
      </c>
      <c r="CD340" s="519">
        <v>0</v>
      </c>
      <c r="CE340" s="519">
        <v>0</v>
      </c>
      <c r="CF340" s="519">
        <v>0</v>
      </c>
      <c r="CG340" s="519">
        <v>0</v>
      </c>
      <c r="CH340" s="519">
        <v>0</v>
      </c>
      <c r="CI340" s="519">
        <v>0</v>
      </c>
      <c r="CJ340" s="519">
        <v>0</v>
      </c>
      <c r="CK340" s="519">
        <v>0</v>
      </c>
      <c r="CL340" s="519">
        <v>0</v>
      </c>
      <c r="CM340" s="519">
        <v>0</v>
      </c>
      <c r="CN340" s="519">
        <v>0</v>
      </c>
      <c r="CO340" s="519">
        <v>0</v>
      </c>
      <c r="CP340" s="519">
        <v>0</v>
      </c>
      <c r="CQ340" s="519">
        <v>0</v>
      </c>
      <c r="CR340" s="519">
        <v>0</v>
      </c>
      <c r="CS340" s="519">
        <v>0</v>
      </c>
      <c r="CT340" s="519">
        <v>0</v>
      </c>
      <c r="CU340" s="519">
        <v>0</v>
      </c>
      <c r="CV340" s="519">
        <v>0</v>
      </c>
      <c r="CW340" s="519">
        <v>0</v>
      </c>
      <c r="CX340" s="519">
        <v>0</v>
      </c>
      <c r="CY340" s="519">
        <v>0</v>
      </c>
      <c r="CZ340" s="519">
        <v>0</v>
      </c>
      <c r="DA340" s="519">
        <v>0</v>
      </c>
      <c r="DB340" s="519">
        <v>0</v>
      </c>
      <c r="DC340" s="519">
        <v>0</v>
      </c>
      <c r="DD340" s="519">
        <v>0</v>
      </c>
      <c r="DE340" s="519">
        <v>0</v>
      </c>
      <c r="DF340" s="519">
        <v>0</v>
      </c>
      <c r="DG340" s="519">
        <v>0</v>
      </c>
      <c r="DH340" s="519">
        <v>0</v>
      </c>
      <c r="DI340" s="519">
        <v>0</v>
      </c>
      <c r="DJ340" s="519">
        <v>0</v>
      </c>
      <c r="DK340" s="519">
        <v>0</v>
      </c>
      <c r="DL340" s="519">
        <v>0</v>
      </c>
      <c r="DM340" s="519">
        <v>0</v>
      </c>
      <c r="DN340" s="519">
        <v>0</v>
      </c>
      <c r="DO340" s="519">
        <v>0</v>
      </c>
      <c r="DP340" s="519">
        <v>0</v>
      </c>
      <c r="DQ340" s="519">
        <v>0</v>
      </c>
      <c r="DR340" s="519">
        <v>0</v>
      </c>
      <c r="DS340" s="519">
        <v>0</v>
      </c>
      <c r="DT340" s="519">
        <v>0</v>
      </c>
      <c r="DU340" s="519">
        <v>0</v>
      </c>
      <c r="DV340" s="519">
        <v>0</v>
      </c>
      <c r="DW340" s="519">
        <v>0</v>
      </c>
      <c r="DX340" s="519">
        <v>0</v>
      </c>
      <c r="DY340" s="131"/>
      <c r="DZ340" s="337"/>
      <c r="EA340" s="519" t="s">
        <v>1063</v>
      </c>
      <c r="EB340" s="519" t="s">
        <v>1059</v>
      </c>
      <c r="EC340" s="519">
        <v>1</v>
      </c>
      <c r="ED340" s="521" t="str">
        <f t="shared" si="17"/>
        <v>SDN300101</v>
      </c>
      <c r="EE340" s="519">
        <v>10000</v>
      </c>
      <c r="EF340" s="519">
        <v>10000</v>
      </c>
      <c r="EG340" s="519">
        <v>10000</v>
      </c>
      <c r="EH340" s="519">
        <v>10000</v>
      </c>
      <c r="EI340" s="519">
        <v>10000</v>
      </c>
      <c r="EJ340" s="519">
        <v>10000</v>
      </c>
      <c r="EK340" s="519">
        <v>10000</v>
      </c>
      <c r="EL340" s="519">
        <v>10000</v>
      </c>
      <c r="EM340" s="519">
        <v>10000</v>
      </c>
      <c r="EN340" s="519">
        <v>10000</v>
      </c>
      <c r="EO340" s="519">
        <v>10000</v>
      </c>
      <c r="EP340" s="519">
        <v>10000</v>
      </c>
      <c r="EQ340" s="519">
        <v>10000</v>
      </c>
      <c r="ER340" s="519">
        <v>10000</v>
      </c>
      <c r="ES340" s="519">
        <v>10000</v>
      </c>
      <c r="ET340" s="519">
        <v>10000</v>
      </c>
      <c r="EU340" s="519">
        <v>10000</v>
      </c>
      <c r="EV340" s="519">
        <v>10000</v>
      </c>
      <c r="EW340" s="519">
        <v>10000</v>
      </c>
      <c r="EX340" s="519">
        <v>10000</v>
      </c>
      <c r="EY340" s="519">
        <v>10000</v>
      </c>
      <c r="EZ340" s="519">
        <v>10000</v>
      </c>
      <c r="FA340" s="519">
        <v>10000</v>
      </c>
      <c r="FB340" s="519">
        <v>10000</v>
      </c>
      <c r="FC340" s="519">
        <v>10000</v>
      </c>
      <c r="FD340" s="519">
        <v>10000</v>
      </c>
      <c r="FE340" s="519">
        <v>10000</v>
      </c>
      <c r="FF340" s="519">
        <v>10000</v>
      </c>
      <c r="FG340" s="519">
        <v>10000</v>
      </c>
      <c r="FH340" s="519">
        <v>10000</v>
      </c>
      <c r="FI340" s="519">
        <v>10000</v>
      </c>
      <c r="FJ340" s="519">
        <v>10000</v>
      </c>
      <c r="FK340" s="519">
        <v>10000</v>
      </c>
      <c r="FL340" s="519">
        <v>10000</v>
      </c>
      <c r="FM340" s="519">
        <v>10000</v>
      </c>
      <c r="FN340" s="519">
        <v>10000</v>
      </c>
      <c r="FO340" s="519">
        <v>10000</v>
      </c>
      <c r="FP340" s="519">
        <v>10000</v>
      </c>
      <c r="FQ340" s="519">
        <v>10000</v>
      </c>
      <c r="FR340" s="519">
        <v>10000</v>
      </c>
      <c r="FS340" s="519">
        <v>10000</v>
      </c>
      <c r="FT340" s="519">
        <v>10000</v>
      </c>
      <c r="FU340" s="519">
        <v>10000</v>
      </c>
      <c r="FV340" s="519">
        <v>10000</v>
      </c>
      <c r="FW340" s="519">
        <v>10000</v>
      </c>
      <c r="FX340" s="519">
        <v>0</v>
      </c>
      <c r="FY340" s="519">
        <v>0</v>
      </c>
      <c r="FZ340" s="519">
        <v>0</v>
      </c>
      <c r="GA340" s="519">
        <v>0</v>
      </c>
      <c r="GB340" s="519">
        <v>0</v>
      </c>
      <c r="GC340" s="519">
        <v>0</v>
      </c>
      <c r="GD340" s="519">
        <v>0</v>
      </c>
      <c r="GE340" s="519">
        <v>0</v>
      </c>
      <c r="GF340" s="519">
        <v>0</v>
      </c>
      <c r="GG340" s="519">
        <v>0</v>
      </c>
      <c r="GH340" s="519">
        <v>0</v>
      </c>
      <c r="GI340" s="519">
        <v>0</v>
      </c>
      <c r="GJ340" s="519">
        <v>0</v>
      </c>
      <c r="GK340" s="519">
        <v>0</v>
      </c>
      <c r="GL340" s="519">
        <v>0</v>
      </c>
      <c r="GM340" s="519">
        <v>0</v>
      </c>
      <c r="GN340" s="519">
        <v>0</v>
      </c>
      <c r="GO340" s="519">
        <v>0</v>
      </c>
      <c r="GP340" s="519">
        <v>0</v>
      </c>
      <c r="GQ340" s="519">
        <v>0</v>
      </c>
      <c r="GR340" s="519">
        <v>0</v>
      </c>
      <c r="GS340" s="519">
        <v>0</v>
      </c>
      <c r="GT340" s="519">
        <v>0</v>
      </c>
      <c r="GU340" s="519">
        <v>0</v>
      </c>
      <c r="GV340" s="519">
        <v>0</v>
      </c>
      <c r="GW340" s="519">
        <v>0</v>
      </c>
      <c r="GX340" s="519">
        <v>0</v>
      </c>
      <c r="GY340" s="519">
        <v>0</v>
      </c>
      <c r="GZ340" s="519">
        <v>0</v>
      </c>
      <c r="HA340" s="519">
        <v>0</v>
      </c>
      <c r="HB340" s="519">
        <v>0</v>
      </c>
      <c r="HC340" s="519">
        <v>0</v>
      </c>
      <c r="HD340" s="519">
        <v>0</v>
      </c>
      <c r="HE340" s="519">
        <v>0</v>
      </c>
      <c r="HF340" s="519">
        <v>0</v>
      </c>
      <c r="HG340" s="519">
        <v>0</v>
      </c>
      <c r="HH340" s="519">
        <v>0</v>
      </c>
      <c r="HI340" s="519">
        <v>0</v>
      </c>
      <c r="HJ340" s="519">
        <v>0</v>
      </c>
      <c r="HK340" s="519">
        <v>0</v>
      </c>
      <c r="HL340" s="519">
        <v>0</v>
      </c>
      <c r="HM340" s="519">
        <v>0</v>
      </c>
      <c r="HN340" s="519">
        <v>0</v>
      </c>
      <c r="HO340" s="519">
        <v>0</v>
      </c>
      <c r="HP340" s="519">
        <v>0</v>
      </c>
      <c r="HQ340" s="519">
        <v>0</v>
      </c>
      <c r="HR340" s="519">
        <v>0</v>
      </c>
      <c r="HS340" s="519">
        <v>0</v>
      </c>
      <c r="HT340" s="519">
        <v>0</v>
      </c>
      <c r="HU340" s="519">
        <v>0</v>
      </c>
      <c r="HV340" s="519">
        <v>0</v>
      </c>
      <c r="HW340" s="519">
        <v>0</v>
      </c>
      <c r="HX340" s="519">
        <v>0</v>
      </c>
      <c r="HY340" s="519">
        <v>0</v>
      </c>
      <c r="HZ340" s="519">
        <v>0</v>
      </c>
      <c r="IA340" s="519">
        <v>0</v>
      </c>
      <c r="IB340" s="519">
        <v>0</v>
      </c>
      <c r="IC340" s="519">
        <v>0</v>
      </c>
      <c r="ID340" s="519">
        <v>0</v>
      </c>
      <c r="IE340" s="519">
        <v>0</v>
      </c>
      <c r="IF340" s="519">
        <v>0</v>
      </c>
      <c r="IG340" s="519">
        <v>0</v>
      </c>
      <c r="IH340" s="519">
        <v>0</v>
      </c>
      <c r="II340" s="519">
        <v>0</v>
      </c>
      <c r="IJ340" s="519">
        <v>0</v>
      </c>
      <c r="IK340" s="519">
        <v>0</v>
      </c>
    </row>
    <row r="341" spans="1:245" hidden="1">
      <c r="A341" s="337"/>
      <c r="B341" s="519" t="s">
        <v>1058</v>
      </c>
      <c r="C341" s="519"/>
      <c r="D341" s="519"/>
      <c r="E341" s="519"/>
      <c r="F341" s="519">
        <v>1</v>
      </c>
      <c r="G341" s="519"/>
      <c r="H341" s="519">
        <v>33</v>
      </c>
      <c r="I341" s="519">
        <v>9</v>
      </c>
      <c r="J341" s="519" t="str">
        <f t="shared" si="18"/>
        <v>SDN10013309</v>
      </c>
      <c r="K341" s="519">
        <v>792</v>
      </c>
      <c r="M341" s="337"/>
      <c r="N341" s="519" t="s">
        <v>1063</v>
      </c>
      <c r="O341" s="519" t="s">
        <v>1059</v>
      </c>
      <c r="P341" s="519">
        <v>2</v>
      </c>
      <c r="Q341" s="183" t="str">
        <f t="shared" si="16"/>
        <v>SDN300102</v>
      </c>
      <c r="R341" s="519">
        <v>0</v>
      </c>
      <c r="S341" s="519">
        <v>0</v>
      </c>
      <c r="T341" s="519">
        <v>0</v>
      </c>
      <c r="U341" s="519">
        <v>0</v>
      </c>
      <c r="V341" s="519">
        <v>0</v>
      </c>
      <c r="W341" s="519">
        <v>0</v>
      </c>
      <c r="X341" s="519">
        <v>0</v>
      </c>
      <c r="Y341" s="519">
        <v>0</v>
      </c>
      <c r="Z341" s="519">
        <v>0</v>
      </c>
      <c r="AA341" s="519">
        <v>0</v>
      </c>
      <c r="AB341" s="519">
        <v>0</v>
      </c>
      <c r="AC341" s="519">
        <v>0</v>
      </c>
      <c r="AD341" s="519">
        <v>0</v>
      </c>
      <c r="AE341" s="519">
        <v>0</v>
      </c>
      <c r="AF341" s="519">
        <v>0</v>
      </c>
      <c r="AG341" s="519">
        <v>0</v>
      </c>
      <c r="AH341" s="519">
        <v>0</v>
      </c>
      <c r="AI341" s="519">
        <v>0</v>
      </c>
      <c r="AJ341" s="519">
        <v>0</v>
      </c>
      <c r="AK341" s="519">
        <v>0</v>
      </c>
      <c r="AL341" s="519">
        <v>0</v>
      </c>
      <c r="AM341" s="519">
        <v>0</v>
      </c>
      <c r="AN341" s="519">
        <v>0</v>
      </c>
      <c r="AO341" s="519">
        <v>0</v>
      </c>
      <c r="AP341" s="519">
        <v>0</v>
      </c>
      <c r="AQ341" s="519">
        <v>0</v>
      </c>
      <c r="AR341" s="519">
        <v>0</v>
      </c>
      <c r="AS341" s="519">
        <v>0</v>
      </c>
      <c r="AT341" s="519">
        <v>0</v>
      </c>
      <c r="AU341" s="519">
        <v>0</v>
      </c>
      <c r="AV341" s="519">
        <v>0</v>
      </c>
      <c r="AW341" s="519">
        <v>0</v>
      </c>
      <c r="AX341" s="519">
        <v>0</v>
      </c>
      <c r="AY341" s="519">
        <v>0</v>
      </c>
      <c r="AZ341" s="519">
        <v>0</v>
      </c>
      <c r="BA341" s="519">
        <v>0</v>
      </c>
      <c r="BB341" s="519">
        <v>0</v>
      </c>
      <c r="BC341" s="519">
        <v>0</v>
      </c>
      <c r="BD341" s="519">
        <v>0</v>
      </c>
      <c r="BE341" s="519">
        <v>0</v>
      </c>
      <c r="BF341" s="519">
        <v>0</v>
      </c>
      <c r="BG341" s="519">
        <v>0</v>
      </c>
      <c r="BH341" s="519">
        <v>0</v>
      </c>
      <c r="BI341" s="519">
        <v>0</v>
      </c>
      <c r="BJ341" s="519">
        <v>10000</v>
      </c>
      <c r="BK341" s="519">
        <v>0</v>
      </c>
      <c r="BL341" s="519">
        <v>0</v>
      </c>
      <c r="BM341" s="519">
        <v>0</v>
      </c>
      <c r="BN341" s="519">
        <v>0</v>
      </c>
      <c r="BO341" s="519">
        <v>0</v>
      </c>
      <c r="BP341" s="519">
        <v>0</v>
      </c>
      <c r="BQ341" s="519">
        <v>0</v>
      </c>
      <c r="BR341" s="519">
        <v>0</v>
      </c>
      <c r="BS341" s="519">
        <v>0</v>
      </c>
      <c r="BT341" s="519">
        <v>0</v>
      </c>
      <c r="BU341" s="519">
        <v>0</v>
      </c>
      <c r="BV341" s="519">
        <v>0</v>
      </c>
      <c r="BW341" s="519">
        <v>0</v>
      </c>
      <c r="BX341" s="519">
        <v>0</v>
      </c>
      <c r="BY341" s="519">
        <v>0</v>
      </c>
      <c r="BZ341" s="519">
        <v>0</v>
      </c>
      <c r="CA341" s="519">
        <v>0</v>
      </c>
      <c r="CB341" s="519">
        <v>0</v>
      </c>
      <c r="CC341" s="519">
        <v>0</v>
      </c>
      <c r="CD341" s="519">
        <v>0</v>
      </c>
      <c r="CE341" s="519">
        <v>0</v>
      </c>
      <c r="CF341" s="519">
        <v>0</v>
      </c>
      <c r="CG341" s="519">
        <v>0</v>
      </c>
      <c r="CH341" s="519">
        <v>0</v>
      </c>
      <c r="CI341" s="519">
        <v>0</v>
      </c>
      <c r="CJ341" s="519">
        <v>0</v>
      </c>
      <c r="CK341" s="519">
        <v>0</v>
      </c>
      <c r="CL341" s="519">
        <v>0</v>
      </c>
      <c r="CM341" s="519">
        <v>0</v>
      </c>
      <c r="CN341" s="519">
        <v>0</v>
      </c>
      <c r="CO341" s="519">
        <v>0</v>
      </c>
      <c r="CP341" s="519">
        <v>0</v>
      </c>
      <c r="CQ341" s="519">
        <v>0</v>
      </c>
      <c r="CR341" s="519">
        <v>0</v>
      </c>
      <c r="CS341" s="519">
        <v>0</v>
      </c>
      <c r="CT341" s="519">
        <v>0</v>
      </c>
      <c r="CU341" s="519">
        <v>0</v>
      </c>
      <c r="CV341" s="519">
        <v>0</v>
      </c>
      <c r="CW341" s="519">
        <v>0</v>
      </c>
      <c r="CX341" s="519">
        <v>0</v>
      </c>
      <c r="CY341" s="519">
        <v>0</v>
      </c>
      <c r="CZ341" s="519">
        <v>0</v>
      </c>
      <c r="DA341" s="519">
        <v>0</v>
      </c>
      <c r="DB341" s="519">
        <v>0</v>
      </c>
      <c r="DC341" s="519">
        <v>0</v>
      </c>
      <c r="DD341" s="519">
        <v>0</v>
      </c>
      <c r="DE341" s="519">
        <v>0</v>
      </c>
      <c r="DF341" s="519">
        <v>0</v>
      </c>
      <c r="DG341" s="519">
        <v>0</v>
      </c>
      <c r="DH341" s="519">
        <v>0</v>
      </c>
      <c r="DI341" s="519">
        <v>0</v>
      </c>
      <c r="DJ341" s="519">
        <v>0</v>
      </c>
      <c r="DK341" s="519">
        <v>0</v>
      </c>
      <c r="DL341" s="519">
        <v>0</v>
      </c>
      <c r="DM341" s="519">
        <v>0</v>
      </c>
      <c r="DN341" s="519">
        <v>0</v>
      </c>
      <c r="DO341" s="519">
        <v>0</v>
      </c>
      <c r="DP341" s="519">
        <v>0</v>
      </c>
      <c r="DQ341" s="519">
        <v>0</v>
      </c>
      <c r="DR341" s="519">
        <v>0</v>
      </c>
      <c r="DS341" s="519">
        <v>0</v>
      </c>
      <c r="DT341" s="519">
        <v>0</v>
      </c>
      <c r="DU341" s="519">
        <v>0</v>
      </c>
      <c r="DV341" s="519">
        <v>0</v>
      </c>
      <c r="DW341" s="519">
        <v>0</v>
      </c>
      <c r="DX341" s="519">
        <v>0</v>
      </c>
      <c r="DY341" s="131"/>
      <c r="DZ341" s="337"/>
      <c r="EA341" s="519" t="s">
        <v>1063</v>
      </c>
      <c r="EB341" s="519" t="s">
        <v>1059</v>
      </c>
      <c r="EC341" s="519">
        <v>2</v>
      </c>
      <c r="ED341" s="521" t="str">
        <f t="shared" si="17"/>
        <v>SDN300102</v>
      </c>
      <c r="EE341" s="519">
        <v>10000</v>
      </c>
      <c r="EF341" s="519">
        <v>10000</v>
      </c>
      <c r="EG341" s="519">
        <v>10000</v>
      </c>
      <c r="EH341" s="519">
        <v>10000</v>
      </c>
      <c r="EI341" s="519">
        <v>10000</v>
      </c>
      <c r="EJ341" s="519">
        <v>10000</v>
      </c>
      <c r="EK341" s="519">
        <v>10000</v>
      </c>
      <c r="EL341" s="519">
        <v>10000</v>
      </c>
      <c r="EM341" s="519">
        <v>10000</v>
      </c>
      <c r="EN341" s="519">
        <v>10000</v>
      </c>
      <c r="EO341" s="519">
        <v>10000</v>
      </c>
      <c r="EP341" s="519">
        <v>10000</v>
      </c>
      <c r="EQ341" s="519">
        <v>10000</v>
      </c>
      <c r="ER341" s="519">
        <v>10000</v>
      </c>
      <c r="ES341" s="519">
        <v>10000</v>
      </c>
      <c r="ET341" s="519">
        <v>10000</v>
      </c>
      <c r="EU341" s="519">
        <v>10000</v>
      </c>
      <c r="EV341" s="519">
        <v>10000</v>
      </c>
      <c r="EW341" s="519">
        <v>10000</v>
      </c>
      <c r="EX341" s="519">
        <v>10000</v>
      </c>
      <c r="EY341" s="519">
        <v>10000</v>
      </c>
      <c r="EZ341" s="519">
        <v>10000</v>
      </c>
      <c r="FA341" s="519">
        <v>10000</v>
      </c>
      <c r="FB341" s="519">
        <v>10000</v>
      </c>
      <c r="FC341" s="519">
        <v>10000</v>
      </c>
      <c r="FD341" s="519">
        <v>10000</v>
      </c>
      <c r="FE341" s="519">
        <v>10000</v>
      </c>
      <c r="FF341" s="519">
        <v>10000</v>
      </c>
      <c r="FG341" s="519">
        <v>10000</v>
      </c>
      <c r="FH341" s="519">
        <v>10000</v>
      </c>
      <c r="FI341" s="519">
        <v>10000</v>
      </c>
      <c r="FJ341" s="519">
        <v>10000</v>
      </c>
      <c r="FK341" s="519">
        <v>10000</v>
      </c>
      <c r="FL341" s="519">
        <v>10000</v>
      </c>
      <c r="FM341" s="519">
        <v>10000</v>
      </c>
      <c r="FN341" s="519">
        <v>10000</v>
      </c>
      <c r="FO341" s="519">
        <v>10000</v>
      </c>
      <c r="FP341" s="519">
        <v>10000</v>
      </c>
      <c r="FQ341" s="519">
        <v>10000</v>
      </c>
      <c r="FR341" s="519">
        <v>10000</v>
      </c>
      <c r="FS341" s="519">
        <v>10000</v>
      </c>
      <c r="FT341" s="519">
        <v>10000</v>
      </c>
      <c r="FU341" s="519">
        <v>10000</v>
      </c>
      <c r="FV341" s="519">
        <v>10000</v>
      </c>
      <c r="FW341" s="519">
        <v>10000</v>
      </c>
      <c r="FX341" s="519">
        <v>0</v>
      </c>
      <c r="FY341" s="519">
        <v>0</v>
      </c>
      <c r="FZ341" s="519">
        <v>0</v>
      </c>
      <c r="GA341" s="519">
        <v>0</v>
      </c>
      <c r="GB341" s="519">
        <v>0</v>
      </c>
      <c r="GC341" s="519">
        <v>0</v>
      </c>
      <c r="GD341" s="519">
        <v>0</v>
      </c>
      <c r="GE341" s="519">
        <v>0</v>
      </c>
      <c r="GF341" s="519">
        <v>0</v>
      </c>
      <c r="GG341" s="519">
        <v>0</v>
      </c>
      <c r="GH341" s="519">
        <v>0</v>
      </c>
      <c r="GI341" s="519">
        <v>0</v>
      </c>
      <c r="GJ341" s="519">
        <v>0</v>
      </c>
      <c r="GK341" s="519">
        <v>0</v>
      </c>
      <c r="GL341" s="519">
        <v>0</v>
      </c>
      <c r="GM341" s="519">
        <v>0</v>
      </c>
      <c r="GN341" s="519">
        <v>0</v>
      </c>
      <c r="GO341" s="519">
        <v>0</v>
      </c>
      <c r="GP341" s="519">
        <v>0</v>
      </c>
      <c r="GQ341" s="519">
        <v>0</v>
      </c>
      <c r="GR341" s="519">
        <v>0</v>
      </c>
      <c r="GS341" s="519">
        <v>0</v>
      </c>
      <c r="GT341" s="519">
        <v>0</v>
      </c>
      <c r="GU341" s="519">
        <v>0</v>
      </c>
      <c r="GV341" s="519">
        <v>0</v>
      </c>
      <c r="GW341" s="519">
        <v>0</v>
      </c>
      <c r="GX341" s="519">
        <v>0</v>
      </c>
      <c r="GY341" s="519">
        <v>0</v>
      </c>
      <c r="GZ341" s="519">
        <v>0</v>
      </c>
      <c r="HA341" s="519">
        <v>0</v>
      </c>
      <c r="HB341" s="519">
        <v>0</v>
      </c>
      <c r="HC341" s="519">
        <v>0</v>
      </c>
      <c r="HD341" s="519">
        <v>0</v>
      </c>
      <c r="HE341" s="519">
        <v>0</v>
      </c>
      <c r="HF341" s="519">
        <v>0</v>
      </c>
      <c r="HG341" s="519">
        <v>0</v>
      </c>
      <c r="HH341" s="519">
        <v>0</v>
      </c>
      <c r="HI341" s="519">
        <v>0</v>
      </c>
      <c r="HJ341" s="519">
        <v>0</v>
      </c>
      <c r="HK341" s="519">
        <v>0</v>
      </c>
      <c r="HL341" s="519">
        <v>0</v>
      </c>
      <c r="HM341" s="519">
        <v>0</v>
      </c>
      <c r="HN341" s="519">
        <v>0</v>
      </c>
      <c r="HO341" s="519">
        <v>0</v>
      </c>
      <c r="HP341" s="519">
        <v>0</v>
      </c>
      <c r="HQ341" s="519">
        <v>0</v>
      </c>
      <c r="HR341" s="519">
        <v>0</v>
      </c>
      <c r="HS341" s="519">
        <v>0</v>
      </c>
      <c r="HT341" s="519">
        <v>0</v>
      </c>
      <c r="HU341" s="519">
        <v>0</v>
      </c>
      <c r="HV341" s="519">
        <v>0</v>
      </c>
      <c r="HW341" s="519">
        <v>0</v>
      </c>
      <c r="HX341" s="519">
        <v>0</v>
      </c>
      <c r="HY341" s="519">
        <v>0</v>
      </c>
      <c r="HZ341" s="519">
        <v>0</v>
      </c>
      <c r="IA341" s="519">
        <v>0</v>
      </c>
      <c r="IB341" s="519">
        <v>0</v>
      </c>
      <c r="IC341" s="519">
        <v>0</v>
      </c>
      <c r="ID341" s="519">
        <v>0</v>
      </c>
      <c r="IE341" s="519">
        <v>0</v>
      </c>
      <c r="IF341" s="519">
        <v>0</v>
      </c>
      <c r="IG341" s="519">
        <v>0</v>
      </c>
      <c r="IH341" s="519">
        <v>0</v>
      </c>
      <c r="II341" s="519">
        <v>0</v>
      </c>
      <c r="IJ341" s="519">
        <v>0</v>
      </c>
      <c r="IK341" s="519">
        <v>0</v>
      </c>
    </row>
    <row r="342" spans="1:245" hidden="1">
      <c r="A342" s="337"/>
      <c r="B342" s="519" t="s">
        <v>1058</v>
      </c>
      <c r="C342" s="519"/>
      <c r="D342" s="519"/>
      <c r="E342" s="519"/>
      <c r="F342" s="519">
        <v>1</v>
      </c>
      <c r="G342" s="519"/>
      <c r="H342" s="519">
        <v>33</v>
      </c>
      <c r="I342" s="519">
        <v>10</v>
      </c>
      <c r="J342" s="519" t="str">
        <f t="shared" si="18"/>
        <v>SDN10013310</v>
      </c>
      <c r="K342" s="519">
        <v>792</v>
      </c>
      <c r="M342" s="337"/>
      <c r="N342" s="519" t="s">
        <v>1063</v>
      </c>
      <c r="O342" s="519" t="s">
        <v>1059</v>
      </c>
      <c r="P342" s="519">
        <v>3</v>
      </c>
      <c r="Q342" s="183" t="str">
        <f t="shared" si="16"/>
        <v>SDN300103</v>
      </c>
      <c r="R342" s="519">
        <v>0</v>
      </c>
      <c r="S342" s="519">
        <v>0</v>
      </c>
      <c r="T342" s="519">
        <v>0</v>
      </c>
      <c r="U342" s="519">
        <v>0</v>
      </c>
      <c r="V342" s="519">
        <v>0</v>
      </c>
      <c r="W342" s="519">
        <v>0</v>
      </c>
      <c r="X342" s="519">
        <v>0</v>
      </c>
      <c r="Y342" s="519">
        <v>0</v>
      </c>
      <c r="Z342" s="519">
        <v>0</v>
      </c>
      <c r="AA342" s="519">
        <v>0</v>
      </c>
      <c r="AB342" s="519">
        <v>0</v>
      </c>
      <c r="AC342" s="519">
        <v>0</v>
      </c>
      <c r="AD342" s="519">
        <v>0</v>
      </c>
      <c r="AE342" s="519">
        <v>0</v>
      </c>
      <c r="AF342" s="519">
        <v>0</v>
      </c>
      <c r="AG342" s="519">
        <v>0</v>
      </c>
      <c r="AH342" s="519">
        <v>0</v>
      </c>
      <c r="AI342" s="519">
        <v>0</v>
      </c>
      <c r="AJ342" s="519">
        <v>0</v>
      </c>
      <c r="AK342" s="519">
        <v>0</v>
      </c>
      <c r="AL342" s="519">
        <v>0</v>
      </c>
      <c r="AM342" s="519">
        <v>0</v>
      </c>
      <c r="AN342" s="519">
        <v>0</v>
      </c>
      <c r="AO342" s="519">
        <v>0</v>
      </c>
      <c r="AP342" s="519">
        <v>0</v>
      </c>
      <c r="AQ342" s="519">
        <v>0</v>
      </c>
      <c r="AR342" s="519">
        <v>0</v>
      </c>
      <c r="AS342" s="519">
        <v>0</v>
      </c>
      <c r="AT342" s="519">
        <v>0</v>
      </c>
      <c r="AU342" s="519">
        <v>0</v>
      </c>
      <c r="AV342" s="519">
        <v>0</v>
      </c>
      <c r="AW342" s="519">
        <v>0</v>
      </c>
      <c r="AX342" s="519">
        <v>0</v>
      </c>
      <c r="AY342" s="519">
        <v>0</v>
      </c>
      <c r="AZ342" s="519">
        <v>0</v>
      </c>
      <c r="BA342" s="519">
        <v>0</v>
      </c>
      <c r="BB342" s="519">
        <v>0</v>
      </c>
      <c r="BC342" s="519">
        <v>0</v>
      </c>
      <c r="BD342" s="519">
        <v>0</v>
      </c>
      <c r="BE342" s="519">
        <v>0</v>
      </c>
      <c r="BF342" s="519">
        <v>0</v>
      </c>
      <c r="BG342" s="519">
        <v>0</v>
      </c>
      <c r="BH342" s="519">
        <v>0</v>
      </c>
      <c r="BI342" s="519">
        <v>0</v>
      </c>
      <c r="BJ342" s="519">
        <v>10000</v>
      </c>
      <c r="BK342" s="519">
        <v>0</v>
      </c>
      <c r="BL342" s="519">
        <v>0</v>
      </c>
      <c r="BM342" s="519">
        <v>0</v>
      </c>
      <c r="BN342" s="519">
        <v>0</v>
      </c>
      <c r="BO342" s="519">
        <v>0</v>
      </c>
      <c r="BP342" s="519">
        <v>0</v>
      </c>
      <c r="BQ342" s="519">
        <v>0</v>
      </c>
      <c r="BR342" s="519">
        <v>0</v>
      </c>
      <c r="BS342" s="519">
        <v>0</v>
      </c>
      <c r="BT342" s="519">
        <v>0</v>
      </c>
      <c r="BU342" s="519">
        <v>0</v>
      </c>
      <c r="BV342" s="519">
        <v>0</v>
      </c>
      <c r="BW342" s="519">
        <v>0</v>
      </c>
      <c r="BX342" s="519">
        <v>0</v>
      </c>
      <c r="BY342" s="519">
        <v>0</v>
      </c>
      <c r="BZ342" s="519">
        <v>0</v>
      </c>
      <c r="CA342" s="519">
        <v>0</v>
      </c>
      <c r="CB342" s="519">
        <v>0</v>
      </c>
      <c r="CC342" s="519">
        <v>0</v>
      </c>
      <c r="CD342" s="519">
        <v>0</v>
      </c>
      <c r="CE342" s="519">
        <v>0</v>
      </c>
      <c r="CF342" s="519">
        <v>0</v>
      </c>
      <c r="CG342" s="519">
        <v>0</v>
      </c>
      <c r="CH342" s="519">
        <v>0</v>
      </c>
      <c r="CI342" s="519">
        <v>0</v>
      </c>
      <c r="CJ342" s="519">
        <v>0</v>
      </c>
      <c r="CK342" s="519">
        <v>0</v>
      </c>
      <c r="CL342" s="519">
        <v>0</v>
      </c>
      <c r="CM342" s="519">
        <v>0</v>
      </c>
      <c r="CN342" s="519">
        <v>0</v>
      </c>
      <c r="CO342" s="519">
        <v>0</v>
      </c>
      <c r="CP342" s="519">
        <v>0</v>
      </c>
      <c r="CQ342" s="519">
        <v>0</v>
      </c>
      <c r="CR342" s="519">
        <v>0</v>
      </c>
      <c r="CS342" s="519">
        <v>0</v>
      </c>
      <c r="CT342" s="519">
        <v>0</v>
      </c>
      <c r="CU342" s="519">
        <v>0</v>
      </c>
      <c r="CV342" s="519">
        <v>0</v>
      </c>
      <c r="CW342" s="519">
        <v>0</v>
      </c>
      <c r="CX342" s="519">
        <v>0</v>
      </c>
      <c r="CY342" s="519">
        <v>0</v>
      </c>
      <c r="CZ342" s="519">
        <v>0</v>
      </c>
      <c r="DA342" s="519">
        <v>0</v>
      </c>
      <c r="DB342" s="519">
        <v>0</v>
      </c>
      <c r="DC342" s="519">
        <v>0</v>
      </c>
      <c r="DD342" s="519">
        <v>0</v>
      </c>
      <c r="DE342" s="519">
        <v>0</v>
      </c>
      <c r="DF342" s="519">
        <v>0</v>
      </c>
      <c r="DG342" s="519">
        <v>0</v>
      </c>
      <c r="DH342" s="519">
        <v>0</v>
      </c>
      <c r="DI342" s="519">
        <v>0</v>
      </c>
      <c r="DJ342" s="519">
        <v>0</v>
      </c>
      <c r="DK342" s="519">
        <v>0</v>
      </c>
      <c r="DL342" s="519">
        <v>0</v>
      </c>
      <c r="DM342" s="519">
        <v>0</v>
      </c>
      <c r="DN342" s="519">
        <v>0</v>
      </c>
      <c r="DO342" s="519">
        <v>0</v>
      </c>
      <c r="DP342" s="519">
        <v>0</v>
      </c>
      <c r="DQ342" s="519">
        <v>0</v>
      </c>
      <c r="DR342" s="519">
        <v>0</v>
      </c>
      <c r="DS342" s="519">
        <v>0</v>
      </c>
      <c r="DT342" s="519">
        <v>0</v>
      </c>
      <c r="DU342" s="519">
        <v>0</v>
      </c>
      <c r="DV342" s="519">
        <v>0</v>
      </c>
      <c r="DW342" s="519">
        <v>0</v>
      </c>
      <c r="DX342" s="519">
        <v>0</v>
      </c>
      <c r="DY342" s="131"/>
      <c r="DZ342" s="337"/>
      <c r="EA342" s="519" t="s">
        <v>1063</v>
      </c>
      <c r="EB342" s="519" t="s">
        <v>1059</v>
      </c>
      <c r="EC342" s="519">
        <v>3</v>
      </c>
      <c r="ED342" s="521" t="str">
        <f t="shared" si="17"/>
        <v>SDN300103</v>
      </c>
      <c r="EE342" s="519">
        <v>10000</v>
      </c>
      <c r="EF342" s="519">
        <v>10000</v>
      </c>
      <c r="EG342" s="519">
        <v>10000</v>
      </c>
      <c r="EH342" s="519">
        <v>10000</v>
      </c>
      <c r="EI342" s="519">
        <v>10000</v>
      </c>
      <c r="EJ342" s="519">
        <v>10000</v>
      </c>
      <c r="EK342" s="519">
        <v>10000</v>
      </c>
      <c r="EL342" s="519">
        <v>10000</v>
      </c>
      <c r="EM342" s="519">
        <v>10000</v>
      </c>
      <c r="EN342" s="519">
        <v>10000</v>
      </c>
      <c r="EO342" s="519">
        <v>10000</v>
      </c>
      <c r="EP342" s="519">
        <v>10000</v>
      </c>
      <c r="EQ342" s="519">
        <v>10000</v>
      </c>
      <c r="ER342" s="519">
        <v>10000</v>
      </c>
      <c r="ES342" s="519">
        <v>10000</v>
      </c>
      <c r="ET342" s="519">
        <v>10000</v>
      </c>
      <c r="EU342" s="519">
        <v>10000</v>
      </c>
      <c r="EV342" s="519">
        <v>10000</v>
      </c>
      <c r="EW342" s="519">
        <v>10000</v>
      </c>
      <c r="EX342" s="519">
        <v>10000</v>
      </c>
      <c r="EY342" s="519">
        <v>10000</v>
      </c>
      <c r="EZ342" s="519">
        <v>10000</v>
      </c>
      <c r="FA342" s="519">
        <v>10000</v>
      </c>
      <c r="FB342" s="519">
        <v>10000</v>
      </c>
      <c r="FC342" s="519">
        <v>10000</v>
      </c>
      <c r="FD342" s="519">
        <v>10000</v>
      </c>
      <c r="FE342" s="519">
        <v>10000</v>
      </c>
      <c r="FF342" s="519">
        <v>10000</v>
      </c>
      <c r="FG342" s="519">
        <v>10000</v>
      </c>
      <c r="FH342" s="519">
        <v>10000</v>
      </c>
      <c r="FI342" s="519">
        <v>10000</v>
      </c>
      <c r="FJ342" s="519">
        <v>10000</v>
      </c>
      <c r="FK342" s="519">
        <v>10000</v>
      </c>
      <c r="FL342" s="519">
        <v>10000</v>
      </c>
      <c r="FM342" s="519">
        <v>10000</v>
      </c>
      <c r="FN342" s="519">
        <v>10000</v>
      </c>
      <c r="FO342" s="519">
        <v>10000</v>
      </c>
      <c r="FP342" s="519">
        <v>10000</v>
      </c>
      <c r="FQ342" s="519">
        <v>10000</v>
      </c>
      <c r="FR342" s="519">
        <v>10000</v>
      </c>
      <c r="FS342" s="519">
        <v>10000</v>
      </c>
      <c r="FT342" s="519">
        <v>10000</v>
      </c>
      <c r="FU342" s="519">
        <v>10000</v>
      </c>
      <c r="FV342" s="519">
        <v>10000</v>
      </c>
      <c r="FW342" s="519">
        <v>10000</v>
      </c>
      <c r="FX342" s="519">
        <v>0</v>
      </c>
      <c r="FY342" s="519">
        <v>0</v>
      </c>
      <c r="FZ342" s="519">
        <v>0</v>
      </c>
      <c r="GA342" s="519">
        <v>0</v>
      </c>
      <c r="GB342" s="519">
        <v>0</v>
      </c>
      <c r="GC342" s="519">
        <v>0</v>
      </c>
      <c r="GD342" s="519">
        <v>0</v>
      </c>
      <c r="GE342" s="519">
        <v>0</v>
      </c>
      <c r="GF342" s="519">
        <v>0</v>
      </c>
      <c r="GG342" s="519">
        <v>0</v>
      </c>
      <c r="GH342" s="519">
        <v>0</v>
      </c>
      <c r="GI342" s="519">
        <v>0</v>
      </c>
      <c r="GJ342" s="519">
        <v>0</v>
      </c>
      <c r="GK342" s="519">
        <v>0</v>
      </c>
      <c r="GL342" s="519">
        <v>0</v>
      </c>
      <c r="GM342" s="519">
        <v>0</v>
      </c>
      <c r="GN342" s="519">
        <v>0</v>
      </c>
      <c r="GO342" s="519">
        <v>0</v>
      </c>
      <c r="GP342" s="519">
        <v>0</v>
      </c>
      <c r="GQ342" s="519">
        <v>0</v>
      </c>
      <c r="GR342" s="519">
        <v>0</v>
      </c>
      <c r="GS342" s="519">
        <v>0</v>
      </c>
      <c r="GT342" s="519">
        <v>0</v>
      </c>
      <c r="GU342" s="519">
        <v>0</v>
      </c>
      <c r="GV342" s="519">
        <v>0</v>
      </c>
      <c r="GW342" s="519">
        <v>0</v>
      </c>
      <c r="GX342" s="519">
        <v>0</v>
      </c>
      <c r="GY342" s="519">
        <v>0</v>
      </c>
      <c r="GZ342" s="519">
        <v>0</v>
      </c>
      <c r="HA342" s="519">
        <v>0</v>
      </c>
      <c r="HB342" s="519">
        <v>0</v>
      </c>
      <c r="HC342" s="519">
        <v>0</v>
      </c>
      <c r="HD342" s="519">
        <v>0</v>
      </c>
      <c r="HE342" s="519">
        <v>0</v>
      </c>
      <c r="HF342" s="519">
        <v>0</v>
      </c>
      <c r="HG342" s="519">
        <v>0</v>
      </c>
      <c r="HH342" s="519">
        <v>0</v>
      </c>
      <c r="HI342" s="519">
        <v>0</v>
      </c>
      <c r="HJ342" s="519">
        <v>0</v>
      </c>
      <c r="HK342" s="519">
        <v>0</v>
      </c>
      <c r="HL342" s="519">
        <v>0</v>
      </c>
      <c r="HM342" s="519">
        <v>0</v>
      </c>
      <c r="HN342" s="519">
        <v>0</v>
      </c>
      <c r="HO342" s="519">
        <v>0</v>
      </c>
      <c r="HP342" s="519">
        <v>0</v>
      </c>
      <c r="HQ342" s="519">
        <v>0</v>
      </c>
      <c r="HR342" s="519">
        <v>0</v>
      </c>
      <c r="HS342" s="519">
        <v>0</v>
      </c>
      <c r="HT342" s="519">
        <v>0</v>
      </c>
      <c r="HU342" s="519">
        <v>0</v>
      </c>
      <c r="HV342" s="519">
        <v>0</v>
      </c>
      <c r="HW342" s="519">
        <v>0</v>
      </c>
      <c r="HX342" s="519">
        <v>0</v>
      </c>
      <c r="HY342" s="519">
        <v>0</v>
      </c>
      <c r="HZ342" s="519">
        <v>0</v>
      </c>
      <c r="IA342" s="519">
        <v>0</v>
      </c>
      <c r="IB342" s="519">
        <v>0</v>
      </c>
      <c r="IC342" s="519">
        <v>0</v>
      </c>
      <c r="ID342" s="519">
        <v>0</v>
      </c>
      <c r="IE342" s="519">
        <v>0</v>
      </c>
      <c r="IF342" s="519">
        <v>0</v>
      </c>
      <c r="IG342" s="519">
        <v>0</v>
      </c>
      <c r="IH342" s="519">
        <v>0</v>
      </c>
      <c r="II342" s="519">
        <v>0</v>
      </c>
      <c r="IJ342" s="519">
        <v>0</v>
      </c>
      <c r="IK342" s="519">
        <v>0</v>
      </c>
    </row>
    <row r="343" spans="1:245" hidden="1">
      <c r="A343" s="337"/>
      <c r="B343" s="519" t="s">
        <v>1058</v>
      </c>
      <c r="C343" s="519"/>
      <c r="D343" s="519"/>
      <c r="E343" s="519"/>
      <c r="F343" s="519">
        <v>1</v>
      </c>
      <c r="G343" s="519"/>
      <c r="H343" s="519">
        <v>34</v>
      </c>
      <c r="I343" s="519">
        <v>1</v>
      </c>
      <c r="J343" s="519" t="str">
        <f t="shared" si="18"/>
        <v>SDN10013401</v>
      </c>
      <c r="K343" s="519">
        <v>995</v>
      </c>
      <c r="M343" s="337"/>
      <c r="N343" s="519" t="s">
        <v>1063</v>
      </c>
      <c r="O343" s="519" t="s">
        <v>1059</v>
      </c>
      <c r="P343" s="519">
        <v>4</v>
      </c>
      <c r="Q343" s="183" t="str">
        <f t="shared" si="16"/>
        <v>SDN300104</v>
      </c>
      <c r="R343" s="519">
        <v>0</v>
      </c>
      <c r="S343" s="519">
        <v>0</v>
      </c>
      <c r="T343" s="519">
        <v>0</v>
      </c>
      <c r="U343" s="519">
        <v>0</v>
      </c>
      <c r="V343" s="519">
        <v>0</v>
      </c>
      <c r="W343" s="519">
        <v>0</v>
      </c>
      <c r="X343" s="519">
        <v>0</v>
      </c>
      <c r="Y343" s="519">
        <v>0</v>
      </c>
      <c r="Z343" s="519">
        <v>0</v>
      </c>
      <c r="AA343" s="519">
        <v>0</v>
      </c>
      <c r="AB343" s="519">
        <v>0</v>
      </c>
      <c r="AC343" s="519">
        <v>0</v>
      </c>
      <c r="AD343" s="519">
        <v>0</v>
      </c>
      <c r="AE343" s="519">
        <v>0</v>
      </c>
      <c r="AF343" s="519">
        <v>0</v>
      </c>
      <c r="AG343" s="519">
        <v>0</v>
      </c>
      <c r="AH343" s="519">
        <v>0</v>
      </c>
      <c r="AI343" s="519">
        <v>0</v>
      </c>
      <c r="AJ343" s="519">
        <v>0</v>
      </c>
      <c r="AK343" s="519">
        <v>0</v>
      </c>
      <c r="AL343" s="519">
        <v>0</v>
      </c>
      <c r="AM343" s="519">
        <v>0</v>
      </c>
      <c r="AN343" s="519">
        <v>0</v>
      </c>
      <c r="AO343" s="519">
        <v>0</v>
      </c>
      <c r="AP343" s="519">
        <v>0</v>
      </c>
      <c r="AQ343" s="519">
        <v>0</v>
      </c>
      <c r="AR343" s="519">
        <v>0</v>
      </c>
      <c r="AS343" s="519">
        <v>0</v>
      </c>
      <c r="AT343" s="519">
        <v>0</v>
      </c>
      <c r="AU343" s="519">
        <v>0</v>
      </c>
      <c r="AV343" s="519">
        <v>0</v>
      </c>
      <c r="AW343" s="519">
        <v>0</v>
      </c>
      <c r="AX343" s="519">
        <v>0</v>
      </c>
      <c r="AY343" s="519">
        <v>0</v>
      </c>
      <c r="AZ343" s="519">
        <v>0</v>
      </c>
      <c r="BA343" s="519">
        <v>0</v>
      </c>
      <c r="BB343" s="519">
        <v>0</v>
      </c>
      <c r="BC343" s="519">
        <v>0</v>
      </c>
      <c r="BD343" s="519">
        <v>0</v>
      </c>
      <c r="BE343" s="519">
        <v>0</v>
      </c>
      <c r="BF343" s="519">
        <v>0</v>
      </c>
      <c r="BG343" s="519">
        <v>0</v>
      </c>
      <c r="BH343" s="519">
        <v>0</v>
      </c>
      <c r="BI343" s="519">
        <v>0</v>
      </c>
      <c r="BJ343" s="519">
        <v>10000</v>
      </c>
      <c r="BK343" s="519">
        <v>0</v>
      </c>
      <c r="BL343" s="519">
        <v>0</v>
      </c>
      <c r="BM343" s="519">
        <v>0</v>
      </c>
      <c r="BN343" s="519">
        <v>0</v>
      </c>
      <c r="BO343" s="519">
        <v>0</v>
      </c>
      <c r="BP343" s="519">
        <v>0</v>
      </c>
      <c r="BQ343" s="519">
        <v>0</v>
      </c>
      <c r="BR343" s="519">
        <v>0</v>
      </c>
      <c r="BS343" s="519">
        <v>0</v>
      </c>
      <c r="BT343" s="519">
        <v>0</v>
      </c>
      <c r="BU343" s="519">
        <v>0</v>
      </c>
      <c r="BV343" s="519">
        <v>0</v>
      </c>
      <c r="BW343" s="519">
        <v>0</v>
      </c>
      <c r="BX343" s="519">
        <v>0</v>
      </c>
      <c r="BY343" s="519">
        <v>0</v>
      </c>
      <c r="BZ343" s="519">
        <v>0</v>
      </c>
      <c r="CA343" s="519">
        <v>0</v>
      </c>
      <c r="CB343" s="519">
        <v>0</v>
      </c>
      <c r="CC343" s="519">
        <v>0</v>
      </c>
      <c r="CD343" s="519">
        <v>0</v>
      </c>
      <c r="CE343" s="519">
        <v>0</v>
      </c>
      <c r="CF343" s="519">
        <v>0</v>
      </c>
      <c r="CG343" s="519">
        <v>0</v>
      </c>
      <c r="CH343" s="519">
        <v>0</v>
      </c>
      <c r="CI343" s="519">
        <v>0</v>
      </c>
      <c r="CJ343" s="519">
        <v>0</v>
      </c>
      <c r="CK343" s="519">
        <v>0</v>
      </c>
      <c r="CL343" s="519">
        <v>0</v>
      </c>
      <c r="CM343" s="519">
        <v>0</v>
      </c>
      <c r="CN343" s="519">
        <v>0</v>
      </c>
      <c r="CO343" s="519">
        <v>0</v>
      </c>
      <c r="CP343" s="519">
        <v>0</v>
      </c>
      <c r="CQ343" s="519">
        <v>0</v>
      </c>
      <c r="CR343" s="519">
        <v>0</v>
      </c>
      <c r="CS343" s="519">
        <v>0</v>
      </c>
      <c r="CT343" s="519">
        <v>0</v>
      </c>
      <c r="CU343" s="519">
        <v>0</v>
      </c>
      <c r="CV343" s="519">
        <v>0</v>
      </c>
      <c r="CW343" s="519">
        <v>0</v>
      </c>
      <c r="CX343" s="519">
        <v>0</v>
      </c>
      <c r="CY343" s="519">
        <v>0</v>
      </c>
      <c r="CZ343" s="519">
        <v>0</v>
      </c>
      <c r="DA343" s="519">
        <v>0</v>
      </c>
      <c r="DB343" s="519">
        <v>0</v>
      </c>
      <c r="DC343" s="519">
        <v>0</v>
      </c>
      <c r="DD343" s="519">
        <v>0</v>
      </c>
      <c r="DE343" s="519">
        <v>0</v>
      </c>
      <c r="DF343" s="519">
        <v>0</v>
      </c>
      <c r="DG343" s="519">
        <v>0</v>
      </c>
      <c r="DH343" s="519">
        <v>0</v>
      </c>
      <c r="DI343" s="519">
        <v>0</v>
      </c>
      <c r="DJ343" s="519">
        <v>0</v>
      </c>
      <c r="DK343" s="519">
        <v>0</v>
      </c>
      <c r="DL343" s="519">
        <v>0</v>
      </c>
      <c r="DM343" s="519">
        <v>0</v>
      </c>
      <c r="DN343" s="519">
        <v>0</v>
      </c>
      <c r="DO343" s="519">
        <v>0</v>
      </c>
      <c r="DP343" s="519">
        <v>0</v>
      </c>
      <c r="DQ343" s="519">
        <v>0</v>
      </c>
      <c r="DR343" s="519">
        <v>0</v>
      </c>
      <c r="DS343" s="519">
        <v>0</v>
      </c>
      <c r="DT343" s="519">
        <v>0</v>
      </c>
      <c r="DU343" s="519">
        <v>0</v>
      </c>
      <c r="DV343" s="519">
        <v>0</v>
      </c>
      <c r="DW343" s="519">
        <v>0</v>
      </c>
      <c r="DX343" s="519">
        <v>0</v>
      </c>
      <c r="DY343" s="131"/>
      <c r="DZ343" s="337"/>
      <c r="EA343" s="519" t="s">
        <v>1063</v>
      </c>
      <c r="EB343" s="519" t="s">
        <v>1059</v>
      </c>
      <c r="EC343" s="519">
        <v>4</v>
      </c>
      <c r="ED343" s="521" t="str">
        <f t="shared" si="17"/>
        <v>SDN300104</v>
      </c>
      <c r="EE343" s="519">
        <v>10000</v>
      </c>
      <c r="EF343" s="519">
        <v>10000</v>
      </c>
      <c r="EG343" s="519">
        <v>10000</v>
      </c>
      <c r="EH343" s="519">
        <v>10000</v>
      </c>
      <c r="EI343" s="519">
        <v>10000</v>
      </c>
      <c r="EJ343" s="519">
        <v>10000</v>
      </c>
      <c r="EK343" s="519">
        <v>10000</v>
      </c>
      <c r="EL343" s="519">
        <v>10000</v>
      </c>
      <c r="EM343" s="519">
        <v>10000</v>
      </c>
      <c r="EN343" s="519">
        <v>10000</v>
      </c>
      <c r="EO343" s="519">
        <v>10000</v>
      </c>
      <c r="EP343" s="519">
        <v>10000</v>
      </c>
      <c r="EQ343" s="519">
        <v>10000</v>
      </c>
      <c r="ER343" s="519">
        <v>10000</v>
      </c>
      <c r="ES343" s="519">
        <v>10000</v>
      </c>
      <c r="ET343" s="519">
        <v>10000</v>
      </c>
      <c r="EU343" s="519">
        <v>10000</v>
      </c>
      <c r="EV343" s="519">
        <v>10000</v>
      </c>
      <c r="EW343" s="519">
        <v>10000</v>
      </c>
      <c r="EX343" s="519">
        <v>10000</v>
      </c>
      <c r="EY343" s="519">
        <v>10000</v>
      </c>
      <c r="EZ343" s="519">
        <v>10000</v>
      </c>
      <c r="FA343" s="519">
        <v>10000</v>
      </c>
      <c r="FB343" s="519">
        <v>10000</v>
      </c>
      <c r="FC343" s="519">
        <v>10000</v>
      </c>
      <c r="FD343" s="519">
        <v>10000</v>
      </c>
      <c r="FE343" s="519">
        <v>10000</v>
      </c>
      <c r="FF343" s="519">
        <v>10000</v>
      </c>
      <c r="FG343" s="519">
        <v>10000</v>
      </c>
      <c r="FH343" s="519">
        <v>10000</v>
      </c>
      <c r="FI343" s="519">
        <v>10000</v>
      </c>
      <c r="FJ343" s="519">
        <v>10000</v>
      </c>
      <c r="FK343" s="519">
        <v>10000</v>
      </c>
      <c r="FL343" s="519">
        <v>10000</v>
      </c>
      <c r="FM343" s="519">
        <v>10000</v>
      </c>
      <c r="FN343" s="519">
        <v>10000</v>
      </c>
      <c r="FO343" s="519">
        <v>10000</v>
      </c>
      <c r="FP343" s="519">
        <v>10000</v>
      </c>
      <c r="FQ343" s="519">
        <v>10000</v>
      </c>
      <c r="FR343" s="519">
        <v>10000</v>
      </c>
      <c r="FS343" s="519">
        <v>10000</v>
      </c>
      <c r="FT343" s="519">
        <v>10000</v>
      </c>
      <c r="FU343" s="519">
        <v>10000</v>
      </c>
      <c r="FV343" s="519">
        <v>10000</v>
      </c>
      <c r="FW343" s="519">
        <v>10000</v>
      </c>
      <c r="FX343" s="519">
        <v>0</v>
      </c>
      <c r="FY343" s="519">
        <v>0</v>
      </c>
      <c r="FZ343" s="519">
        <v>0</v>
      </c>
      <c r="GA343" s="519">
        <v>0</v>
      </c>
      <c r="GB343" s="519">
        <v>0</v>
      </c>
      <c r="GC343" s="519">
        <v>0</v>
      </c>
      <c r="GD343" s="519">
        <v>0</v>
      </c>
      <c r="GE343" s="519">
        <v>0</v>
      </c>
      <c r="GF343" s="519">
        <v>0</v>
      </c>
      <c r="GG343" s="519">
        <v>0</v>
      </c>
      <c r="GH343" s="519">
        <v>0</v>
      </c>
      <c r="GI343" s="519">
        <v>0</v>
      </c>
      <c r="GJ343" s="519">
        <v>0</v>
      </c>
      <c r="GK343" s="519">
        <v>0</v>
      </c>
      <c r="GL343" s="519">
        <v>0</v>
      </c>
      <c r="GM343" s="519">
        <v>0</v>
      </c>
      <c r="GN343" s="519">
        <v>0</v>
      </c>
      <c r="GO343" s="519">
        <v>0</v>
      </c>
      <c r="GP343" s="519">
        <v>0</v>
      </c>
      <c r="GQ343" s="519">
        <v>0</v>
      </c>
      <c r="GR343" s="519">
        <v>0</v>
      </c>
      <c r="GS343" s="519">
        <v>0</v>
      </c>
      <c r="GT343" s="519">
        <v>0</v>
      </c>
      <c r="GU343" s="519">
        <v>0</v>
      </c>
      <c r="GV343" s="519">
        <v>0</v>
      </c>
      <c r="GW343" s="519">
        <v>0</v>
      </c>
      <c r="GX343" s="519">
        <v>0</v>
      </c>
      <c r="GY343" s="519">
        <v>0</v>
      </c>
      <c r="GZ343" s="519">
        <v>0</v>
      </c>
      <c r="HA343" s="519">
        <v>0</v>
      </c>
      <c r="HB343" s="519">
        <v>0</v>
      </c>
      <c r="HC343" s="519">
        <v>0</v>
      </c>
      <c r="HD343" s="519">
        <v>0</v>
      </c>
      <c r="HE343" s="519">
        <v>0</v>
      </c>
      <c r="HF343" s="519">
        <v>0</v>
      </c>
      <c r="HG343" s="519">
        <v>0</v>
      </c>
      <c r="HH343" s="519">
        <v>0</v>
      </c>
      <c r="HI343" s="519">
        <v>0</v>
      </c>
      <c r="HJ343" s="519">
        <v>0</v>
      </c>
      <c r="HK343" s="519">
        <v>0</v>
      </c>
      <c r="HL343" s="519">
        <v>0</v>
      </c>
      <c r="HM343" s="519">
        <v>0</v>
      </c>
      <c r="HN343" s="519">
        <v>0</v>
      </c>
      <c r="HO343" s="519">
        <v>0</v>
      </c>
      <c r="HP343" s="519">
        <v>0</v>
      </c>
      <c r="HQ343" s="519">
        <v>0</v>
      </c>
      <c r="HR343" s="519">
        <v>0</v>
      </c>
      <c r="HS343" s="519">
        <v>0</v>
      </c>
      <c r="HT343" s="519">
        <v>0</v>
      </c>
      <c r="HU343" s="519">
        <v>0</v>
      </c>
      <c r="HV343" s="519">
        <v>0</v>
      </c>
      <c r="HW343" s="519">
        <v>0</v>
      </c>
      <c r="HX343" s="519">
        <v>0</v>
      </c>
      <c r="HY343" s="519">
        <v>0</v>
      </c>
      <c r="HZ343" s="519">
        <v>0</v>
      </c>
      <c r="IA343" s="519">
        <v>0</v>
      </c>
      <c r="IB343" s="519">
        <v>0</v>
      </c>
      <c r="IC343" s="519">
        <v>0</v>
      </c>
      <c r="ID343" s="519">
        <v>0</v>
      </c>
      <c r="IE343" s="519">
        <v>0</v>
      </c>
      <c r="IF343" s="519">
        <v>0</v>
      </c>
      <c r="IG343" s="519">
        <v>0</v>
      </c>
      <c r="IH343" s="519">
        <v>0</v>
      </c>
      <c r="II343" s="519">
        <v>0</v>
      </c>
      <c r="IJ343" s="519">
        <v>0</v>
      </c>
      <c r="IK343" s="519">
        <v>0</v>
      </c>
    </row>
    <row r="344" spans="1:245" hidden="1">
      <c r="A344" s="337"/>
      <c r="B344" s="519" t="s">
        <v>1058</v>
      </c>
      <c r="C344" s="519"/>
      <c r="D344" s="519"/>
      <c r="E344" s="519"/>
      <c r="F344" s="519">
        <v>1</v>
      </c>
      <c r="G344" s="519"/>
      <c r="H344" s="519">
        <v>34</v>
      </c>
      <c r="I344" s="519">
        <v>2</v>
      </c>
      <c r="J344" s="519" t="str">
        <f t="shared" si="18"/>
        <v>SDN10013402</v>
      </c>
      <c r="K344" s="519">
        <v>995</v>
      </c>
      <c r="M344" s="337"/>
      <c r="N344" s="519" t="s">
        <v>1063</v>
      </c>
      <c r="O344" s="519" t="s">
        <v>1059</v>
      </c>
      <c r="P344" s="519">
        <v>5</v>
      </c>
      <c r="Q344" s="183" t="str">
        <f t="shared" si="16"/>
        <v>SDN300105</v>
      </c>
      <c r="R344" s="519">
        <v>0</v>
      </c>
      <c r="S344" s="519">
        <v>0</v>
      </c>
      <c r="T344" s="519">
        <v>0</v>
      </c>
      <c r="U344" s="519">
        <v>0</v>
      </c>
      <c r="V344" s="519">
        <v>0</v>
      </c>
      <c r="W344" s="519">
        <v>0</v>
      </c>
      <c r="X344" s="519">
        <v>0</v>
      </c>
      <c r="Y344" s="519">
        <v>0</v>
      </c>
      <c r="Z344" s="519">
        <v>0</v>
      </c>
      <c r="AA344" s="519">
        <v>0</v>
      </c>
      <c r="AB344" s="519">
        <v>0</v>
      </c>
      <c r="AC344" s="519">
        <v>0</v>
      </c>
      <c r="AD344" s="519">
        <v>0</v>
      </c>
      <c r="AE344" s="519">
        <v>0</v>
      </c>
      <c r="AF344" s="519">
        <v>0</v>
      </c>
      <c r="AG344" s="519">
        <v>0</v>
      </c>
      <c r="AH344" s="519">
        <v>0</v>
      </c>
      <c r="AI344" s="519">
        <v>0</v>
      </c>
      <c r="AJ344" s="519">
        <v>0</v>
      </c>
      <c r="AK344" s="519">
        <v>0</v>
      </c>
      <c r="AL344" s="519">
        <v>0</v>
      </c>
      <c r="AM344" s="519">
        <v>0</v>
      </c>
      <c r="AN344" s="519">
        <v>0</v>
      </c>
      <c r="AO344" s="519">
        <v>0</v>
      </c>
      <c r="AP344" s="519">
        <v>0</v>
      </c>
      <c r="AQ344" s="519">
        <v>0</v>
      </c>
      <c r="AR344" s="519">
        <v>0</v>
      </c>
      <c r="AS344" s="519">
        <v>0</v>
      </c>
      <c r="AT344" s="519">
        <v>0</v>
      </c>
      <c r="AU344" s="519">
        <v>0</v>
      </c>
      <c r="AV344" s="519">
        <v>0</v>
      </c>
      <c r="AW344" s="519">
        <v>0</v>
      </c>
      <c r="AX344" s="519">
        <v>0</v>
      </c>
      <c r="AY344" s="519">
        <v>0</v>
      </c>
      <c r="AZ344" s="519">
        <v>0</v>
      </c>
      <c r="BA344" s="519">
        <v>0</v>
      </c>
      <c r="BB344" s="519">
        <v>0</v>
      </c>
      <c r="BC344" s="519">
        <v>0</v>
      </c>
      <c r="BD344" s="519">
        <v>0</v>
      </c>
      <c r="BE344" s="519">
        <v>0</v>
      </c>
      <c r="BF344" s="519">
        <v>0</v>
      </c>
      <c r="BG344" s="519">
        <v>0</v>
      </c>
      <c r="BH344" s="519">
        <v>0</v>
      </c>
      <c r="BI344" s="519">
        <v>0</v>
      </c>
      <c r="BJ344" s="519">
        <v>10000</v>
      </c>
      <c r="BK344" s="519">
        <v>0</v>
      </c>
      <c r="BL344" s="519">
        <v>0</v>
      </c>
      <c r="BM344" s="519">
        <v>0</v>
      </c>
      <c r="BN344" s="519">
        <v>0</v>
      </c>
      <c r="BO344" s="519">
        <v>0</v>
      </c>
      <c r="BP344" s="519">
        <v>0</v>
      </c>
      <c r="BQ344" s="519">
        <v>0</v>
      </c>
      <c r="BR344" s="519">
        <v>0</v>
      </c>
      <c r="BS344" s="519">
        <v>0</v>
      </c>
      <c r="BT344" s="519">
        <v>0</v>
      </c>
      <c r="BU344" s="519">
        <v>0</v>
      </c>
      <c r="BV344" s="519">
        <v>0</v>
      </c>
      <c r="BW344" s="519">
        <v>0</v>
      </c>
      <c r="BX344" s="519">
        <v>0</v>
      </c>
      <c r="BY344" s="519">
        <v>0</v>
      </c>
      <c r="BZ344" s="519">
        <v>0</v>
      </c>
      <c r="CA344" s="519">
        <v>0</v>
      </c>
      <c r="CB344" s="519">
        <v>0</v>
      </c>
      <c r="CC344" s="519">
        <v>0</v>
      </c>
      <c r="CD344" s="519">
        <v>0</v>
      </c>
      <c r="CE344" s="519">
        <v>0</v>
      </c>
      <c r="CF344" s="519">
        <v>0</v>
      </c>
      <c r="CG344" s="519">
        <v>0</v>
      </c>
      <c r="CH344" s="519">
        <v>0</v>
      </c>
      <c r="CI344" s="519">
        <v>0</v>
      </c>
      <c r="CJ344" s="519">
        <v>0</v>
      </c>
      <c r="CK344" s="519">
        <v>0</v>
      </c>
      <c r="CL344" s="519">
        <v>0</v>
      </c>
      <c r="CM344" s="519">
        <v>0</v>
      </c>
      <c r="CN344" s="519">
        <v>0</v>
      </c>
      <c r="CO344" s="519">
        <v>0</v>
      </c>
      <c r="CP344" s="519">
        <v>0</v>
      </c>
      <c r="CQ344" s="519">
        <v>0</v>
      </c>
      <c r="CR344" s="519">
        <v>0</v>
      </c>
      <c r="CS344" s="519">
        <v>0</v>
      </c>
      <c r="CT344" s="519">
        <v>0</v>
      </c>
      <c r="CU344" s="519">
        <v>0</v>
      </c>
      <c r="CV344" s="519">
        <v>0</v>
      </c>
      <c r="CW344" s="519">
        <v>0</v>
      </c>
      <c r="CX344" s="519">
        <v>0</v>
      </c>
      <c r="CY344" s="519">
        <v>0</v>
      </c>
      <c r="CZ344" s="519">
        <v>0</v>
      </c>
      <c r="DA344" s="519">
        <v>0</v>
      </c>
      <c r="DB344" s="519">
        <v>0</v>
      </c>
      <c r="DC344" s="519">
        <v>0</v>
      </c>
      <c r="DD344" s="519">
        <v>0</v>
      </c>
      <c r="DE344" s="519">
        <v>0</v>
      </c>
      <c r="DF344" s="519">
        <v>0</v>
      </c>
      <c r="DG344" s="519">
        <v>0</v>
      </c>
      <c r="DH344" s="519">
        <v>0</v>
      </c>
      <c r="DI344" s="519">
        <v>0</v>
      </c>
      <c r="DJ344" s="519">
        <v>0</v>
      </c>
      <c r="DK344" s="519">
        <v>0</v>
      </c>
      <c r="DL344" s="519">
        <v>0</v>
      </c>
      <c r="DM344" s="519">
        <v>0</v>
      </c>
      <c r="DN344" s="519">
        <v>0</v>
      </c>
      <c r="DO344" s="519">
        <v>0</v>
      </c>
      <c r="DP344" s="519">
        <v>0</v>
      </c>
      <c r="DQ344" s="519">
        <v>0</v>
      </c>
      <c r="DR344" s="519">
        <v>0</v>
      </c>
      <c r="DS344" s="519">
        <v>0</v>
      </c>
      <c r="DT344" s="519">
        <v>0</v>
      </c>
      <c r="DU344" s="519">
        <v>0</v>
      </c>
      <c r="DV344" s="519">
        <v>0</v>
      </c>
      <c r="DW344" s="519">
        <v>0</v>
      </c>
      <c r="DX344" s="519">
        <v>0</v>
      </c>
      <c r="DY344" s="131"/>
      <c r="DZ344" s="337"/>
      <c r="EA344" s="519" t="s">
        <v>1063</v>
      </c>
      <c r="EB344" s="519" t="s">
        <v>1059</v>
      </c>
      <c r="EC344" s="519">
        <v>5</v>
      </c>
      <c r="ED344" s="521" t="str">
        <f t="shared" si="17"/>
        <v>SDN300105</v>
      </c>
      <c r="EE344" s="519">
        <v>10000</v>
      </c>
      <c r="EF344" s="519">
        <v>10000</v>
      </c>
      <c r="EG344" s="519">
        <v>10000</v>
      </c>
      <c r="EH344" s="519">
        <v>10000</v>
      </c>
      <c r="EI344" s="519">
        <v>10000</v>
      </c>
      <c r="EJ344" s="519">
        <v>10000</v>
      </c>
      <c r="EK344" s="519">
        <v>10000</v>
      </c>
      <c r="EL344" s="519">
        <v>10000</v>
      </c>
      <c r="EM344" s="519">
        <v>10000</v>
      </c>
      <c r="EN344" s="519">
        <v>10000</v>
      </c>
      <c r="EO344" s="519">
        <v>10000</v>
      </c>
      <c r="EP344" s="519">
        <v>10000</v>
      </c>
      <c r="EQ344" s="519">
        <v>10000</v>
      </c>
      <c r="ER344" s="519">
        <v>10000</v>
      </c>
      <c r="ES344" s="519">
        <v>10000</v>
      </c>
      <c r="ET344" s="519">
        <v>10000</v>
      </c>
      <c r="EU344" s="519">
        <v>10000</v>
      </c>
      <c r="EV344" s="519">
        <v>10000</v>
      </c>
      <c r="EW344" s="519">
        <v>10000</v>
      </c>
      <c r="EX344" s="519">
        <v>10000</v>
      </c>
      <c r="EY344" s="519">
        <v>10000</v>
      </c>
      <c r="EZ344" s="519">
        <v>10000</v>
      </c>
      <c r="FA344" s="519">
        <v>10000</v>
      </c>
      <c r="FB344" s="519">
        <v>10000</v>
      </c>
      <c r="FC344" s="519">
        <v>10000</v>
      </c>
      <c r="FD344" s="519">
        <v>10000</v>
      </c>
      <c r="FE344" s="519">
        <v>10000</v>
      </c>
      <c r="FF344" s="519">
        <v>10000</v>
      </c>
      <c r="FG344" s="519">
        <v>10000</v>
      </c>
      <c r="FH344" s="519">
        <v>10000</v>
      </c>
      <c r="FI344" s="519">
        <v>10000</v>
      </c>
      <c r="FJ344" s="519">
        <v>10000</v>
      </c>
      <c r="FK344" s="519">
        <v>10000</v>
      </c>
      <c r="FL344" s="519">
        <v>10000</v>
      </c>
      <c r="FM344" s="519">
        <v>10000</v>
      </c>
      <c r="FN344" s="519">
        <v>10000</v>
      </c>
      <c r="FO344" s="519">
        <v>10000</v>
      </c>
      <c r="FP344" s="519">
        <v>10000</v>
      </c>
      <c r="FQ344" s="519">
        <v>10000</v>
      </c>
      <c r="FR344" s="519">
        <v>10000</v>
      </c>
      <c r="FS344" s="519">
        <v>10000</v>
      </c>
      <c r="FT344" s="519">
        <v>10000</v>
      </c>
      <c r="FU344" s="519">
        <v>10000</v>
      </c>
      <c r="FV344" s="519">
        <v>10000</v>
      </c>
      <c r="FW344" s="519">
        <v>10000</v>
      </c>
      <c r="FX344" s="519">
        <v>0</v>
      </c>
      <c r="FY344" s="519">
        <v>0</v>
      </c>
      <c r="FZ344" s="519">
        <v>0</v>
      </c>
      <c r="GA344" s="519">
        <v>0</v>
      </c>
      <c r="GB344" s="519">
        <v>0</v>
      </c>
      <c r="GC344" s="519">
        <v>0</v>
      </c>
      <c r="GD344" s="519">
        <v>0</v>
      </c>
      <c r="GE344" s="519">
        <v>0</v>
      </c>
      <c r="GF344" s="519">
        <v>0</v>
      </c>
      <c r="GG344" s="519">
        <v>0</v>
      </c>
      <c r="GH344" s="519">
        <v>0</v>
      </c>
      <c r="GI344" s="519">
        <v>0</v>
      </c>
      <c r="GJ344" s="519">
        <v>0</v>
      </c>
      <c r="GK344" s="519">
        <v>0</v>
      </c>
      <c r="GL344" s="519">
        <v>0</v>
      </c>
      <c r="GM344" s="519">
        <v>0</v>
      </c>
      <c r="GN344" s="519">
        <v>0</v>
      </c>
      <c r="GO344" s="519">
        <v>0</v>
      </c>
      <c r="GP344" s="519">
        <v>0</v>
      </c>
      <c r="GQ344" s="519">
        <v>0</v>
      </c>
      <c r="GR344" s="519">
        <v>0</v>
      </c>
      <c r="GS344" s="519">
        <v>0</v>
      </c>
      <c r="GT344" s="519">
        <v>0</v>
      </c>
      <c r="GU344" s="519">
        <v>0</v>
      </c>
      <c r="GV344" s="519">
        <v>0</v>
      </c>
      <c r="GW344" s="519">
        <v>0</v>
      </c>
      <c r="GX344" s="519">
        <v>0</v>
      </c>
      <c r="GY344" s="519">
        <v>0</v>
      </c>
      <c r="GZ344" s="519">
        <v>0</v>
      </c>
      <c r="HA344" s="519">
        <v>0</v>
      </c>
      <c r="HB344" s="519">
        <v>0</v>
      </c>
      <c r="HC344" s="519">
        <v>0</v>
      </c>
      <c r="HD344" s="519">
        <v>0</v>
      </c>
      <c r="HE344" s="519">
        <v>0</v>
      </c>
      <c r="HF344" s="519">
        <v>0</v>
      </c>
      <c r="HG344" s="519">
        <v>0</v>
      </c>
      <c r="HH344" s="519">
        <v>0</v>
      </c>
      <c r="HI344" s="519">
        <v>0</v>
      </c>
      <c r="HJ344" s="519">
        <v>0</v>
      </c>
      <c r="HK344" s="519">
        <v>0</v>
      </c>
      <c r="HL344" s="519">
        <v>0</v>
      </c>
      <c r="HM344" s="519">
        <v>0</v>
      </c>
      <c r="HN344" s="519">
        <v>0</v>
      </c>
      <c r="HO344" s="519">
        <v>0</v>
      </c>
      <c r="HP344" s="519">
        <v>0</v>
      </c>
      <c r="HQ344" s="519">
        <v>0</v>
      </c>
      <c r="HR344" s="519">
        <v>0</v>
      </c>
      <c r="HS344" s="519">
        <v>0</v>
      </c>
      <c r="HT344" s="519">
        <v>0</v>
      </c>
      <c r="HU344" s="519">
        <v>0</v>
      </c>
      <c r="HV344" s="519">
        <v>0</v>
      </c>
      <c r="HW344" s="519">
        <v>0</v>
      </c>
      <c r="HX344" s="519">
        <v>0</v>
      </c>
      <c r="HY344" s="519">
        <v>0</v>
      </c>
      <c r="HZ344" s="519">
        <v>0</v>
      </c>
      <c r="IA344" s="519">
        <v>0</v>
      </c>
      <c r="IB344" s="519">
        <v>0</v>
      </c>
      <c r="IC344" s="519">
        <v>0</v>
      </c>
      <c r="ID344" s="519">
        <v>0</v>
      </c>
      <c r="IE344" s="519">
        <v>0</v>
      </c>
      <c r="IF344" s="519">
        <v>0</v>
      </c>
      <c r="IG344" s="519">
        <v>0</v>
      </c>
      <c r="IH344" s="519">
        <v>0</v>
      </c>
      <c r="II344" s="519">
        <v>0</v>
      </c>
      <c r="IJ344" s="519">
        <v>0</v>
      </c>
      <c r="IK344" s="519">
        <v>0</v>
      </c>
    </row>
    <row r="345" spans="1:245" hidden="1">
      <c r="A345" s="337"/>
      <c r="B345" s="519" t="s">
        <v>1058</v>
      </c>
      <c r="C345" s="519"/>
      <c r="D345" s="519"/>
      <c r="E345" s="519"/>
      <c r="F345" s="519">
        <v>1</v>
      </c>
      <c r="G345" s="519"/>
      <c r="H345" s="519">
        <v>34</v>
      </c>
      <c r="I345" s="519">
        <v>3</v>
      </c>
      <c r="J345" s="519" t="str">
        <f t="shared" si="18"/>
        <v>SDN10013403</v>
      </c>
      <c r="K345" s="519">
        <v>995</v>
      </c>
      <c r="M345" s="337"/>
      <c r="N345" s="519" t="s">
        <v>1063</v>
      </c>
      <c r="O345" s="519" t="s">
        <v>1059</v>
      </c>
      <c r="P345" s="519">
        <v>6</v>
      </c>
      <c r="Q345" s="183" t="str">
        <f t="shared" si="16"/>
        <v>SDN300106</v>
      </c>
      <c r="R345" s="519">
        <v>0</v>
      </c>
      <c r="S345" s="519">
        <v>0</v>
      </c>
      <c r="T345" s="519">
        <v>0</v>
      </c>
      <c r="U345" s="519">
        <v>0</v>
      </c>
      <c r="V345" s="519">
        <v>0</v>
      </c>
      <c r="W345" s="519">
        <v>0</v>
      </c>
      <c r="X345" s="519">
        <v>0</v>
      </c>
      <c r="Y345" s="519">
        <v>0</v>
      </c>
      <c r="Z345" s="519">
        <v>0</v>
      </c>
      <c r="AA345" s="519">
        <v>0</v>
      </c>
      <c r="AB345" s="519">
        <v>0</v>
      </c>
      <c r="AC345" s="519">
        <v>0</v>
      </c>
      <c r="AD345" s="519">
        <v>0</v>
      </c>
      <c r="AE345" s="519">
        <v>0</v>
      </c>
      <c r="AF345" s="519">
        <v>0</v>
      </c>
      <c r="AG345" s="519">
        <v>0</v>
      </c>
      <c r="AH345" s="519">
        <v>0</v>
      </c>
      <c r="AI345" s="519">
        <v>0</v>
      </c>
      <c r="AJ345" s="519">
        <v>0</v>
      </c>
      <c r="AK345" s="519">
        <v>0</v>
      </c>
      <c r="AL345" s="519">
        <v>0</v>
      </c>
      <c r="AM345" s="519">
        <v>0</v>
      </c>
      <c r="AN345" s="519">
        <v>0</v>
      </c>
      <c r="AO345" s="519">
        <v>0</v>
      </c>
      <c r="AP345" s="519">
        <v>0</v>
      </c>
      <c r="AQ345" s="519">
        <v>0</v>
      </c>
      <c r="AR345" s="519">
        <v>0</v>
      </c>
      <c r="AS345" s="519">
        <v>0</v>
      </c>
      <c r="AT345" s="519">
        <v>0</v>
      </c>
      <c r="AU345" s="519">
        <v>0</v>
      </c>
      <c r="AV345" s="519">
        <v>0</v>
      </c>
      <c r="AW345" s="519">
        <v>0</v>
      </c>
      <c r="AX345" s="519">
        <v>0</v>
      </c>
      <c r="AY345" s="519">
        <v>0</v>
      </c>
      <c r="AZ345" s="519">
        <v>0</v>
      </c>
      <c r="BA345" s="519">
        <v>0</v>
      </c>
      <c r="BB345" s="519">
        <v>0</v>
      </c>
      <c r="BC345" s="519">
        <v>0</v>
      </c>
      <c r="BD345" s="519">
        <v>0</v>
      </c>
      <c r="BE345" s="519">
        <v>0</v>
      </c>
      <c r="BF345" s="519">
        <v>0</v>
      </c>
      <c r="BG345" s="519">
        <v>0</v>
      </c>
      <c r="BH345" s="519">
        <v>0</v>
      </c>
      <c r="BI345" s="519">
        <v>0</v>
      </c>
      <c r="BJ345" s="519">
        <v>10000</v>
      </c>
      <c r="BK345" s="519">
        <v>0</v>
      </c>
      <c r="BL345" s="519">
        <v>0</v>
      </c>
      <c r="BM345" s="519">
        <v>0</v>
      </c>
      <c r="BN345" s="519">
        <v>0</v>
      </c>
      <c r="BO345" s="519">
        <v>0</v>
      </c>
      <c r="BP345" s="519">
        <v>0</v>
      </c>
      <c r="BQ345" s="519">
        <v>0</v>
      </c>
      <c r="BR345" s="519">
        <v>0</v>
      </c>
      <c r="BS345" s="519">
        <v>0</v>
      </c>
      <c r="BT345" s="519">
        <v>0</v>
      </c>
      <c r="BU345" s="519">
        <v>0</v>
      </c>
      <c r="BV345" s="519">
        <v>0</v>
      </c>
      <c r="BW345" s="519">
        <v>0</v>
      </c>
      <c r="BX345" s="519">
        <v>0</v>
      </c>
      <c r="BY345" s="519">
        <v>0</v>
      </c>
      <c r="BZ345" s="519">
        <v>0</v>
      </c>
      <c r="CA345" s="519">
        <v>0</v>
      </c>
      <c r="CB345" s="519">
        <v>0</v>
      </c>
      <c r="CC345" s="519">
        <v>0</v>
      </c>
      <c r="CD345" s="519">
        <v>0</v>
      </c>
      <c r="CE345" s="519">
        <v>0</v>
      </c>
      <c r="CF345" s="519">
        <v>0</v>
      </c>
      <c r="CG345" s="519">
        <v>0</v>
      </c>
      <c r="CH345" s="519">
        <v>0</v>
      </c>
      <c r="CI345" s="519">
        <v>0</v>
      </c>
      <c r="CJ345" s="519">
        <v>0</v>
      </c>
      <c r="CK345" s="519">
        <v>0</v>
      </c>
      <c r="CL345" s="519">
        <v>0</v>
      </c>
      <c r="CM345" s="519">
        <v>0</v>
      </c>
      <c r="CN345" s="519">
        <v>0</v>
      </c>
      <c r="CO345" s="519">
        <v>0</v>
      </c>
      <c r="CP345" s="519">
        <v>0</v>
      </c>
      <c r="CQ345" s="519">
        <v>0</v>
      </c>
      <c r="CR345" s="519">
        <v>0</v>
      </c>
      <c r="CS345" s="519">
        <v>0</v>
      </c>
      <c r="CT345" s="519">
        <v>0</v>
      </c>
      <c r="CU345" s="519">
        <v>0</v>
      </c>
      <c r="CV345" s="519">
        <v>0</v>
      </c>
      <c r="CW345" s="519">
        <v>0</v>
      </c>
      <c r="CX345" s="519">
        <v>0</v>
      </c>
      <c r="CY345" s="519">
        <v>0</v>
      </c>
      <c r="CZ345" s="519">
        <v>0</v>
      </c>
      <c r="DA345" s="519">
        <v>0</v>
      </c>
      <c r="DB345" s="519">
        <v>0</v>
      </c>
      <c r="DC345" s="519">
        <v>0</v>
      </c>
      <c r="DD345" s="519">
        <v>0</v>
      </c>
      <c r="DE345" s="519">
        <v>0</v>
      </c>
      <c r="DF345" s="519">
        <v>0</v>
      </c>
      <c r="DG345" s="519">
        <v>0</v>
      </c>
      <c r="DH345" s="519">
        <v>0</v>
      </c>
      <c r="DI345" s="519">
        <v>0</v>
      </c>
      <c r="DJ345" s="519">
        <v>0</v>
      </c>
      <c r="DK345" s="519">
        <v>0</v>
      </c>
      <c r="DL345" s="519">
        <v>0</v>
      </c>
      <c r="DM345" s="519">
        <v>0</v>
      </c>
      <c r="DN345" s="519">
        <v>0</v>
      </c>
      <c r="DO345" s="519">
        <v>0</v>
      </c>
      <c r="DP345" s="519">
        <v>0</v>
      </c>
      <c r="DQ345" s="519">
        <v>0</v>
      </c>
      <c r="DR345" s="519">
        <v>0</v>
      </c>
      <c r="DS345" s="519">
        <v>0</v>
      </c>
      <c r="DT345" s="519">
        <v>0</v>
      </c>
      <c r="DU345" s="519">
        <v>0</v>
      </c>
      <c r="DV345" s="519">
        <v>0</v>
      </c>
      <c r="DW345" s="519">
        <v>0</v>
      </c>
      <c r="DX345" s="519">
        <v>0</v>
      </c>
      <c r="DY345" s="131"/>
      <c r="DZ345" s="337"/>
      <c r="EA345" s="519" t="s">
        <v>1063</v>
      </c>
      <c r="EB345" s="519" t="s">
        <v>1059</v>
      </c>
      <c r="EC345" s="519">
        <v>6</v>
      </c>
      <c r="ED345" s="521" t="str">
        <f t="shared" si="17"/>
        <v>SDN300106</v>
      </c>
      <c r="EE345" s="519">
        <v>10000</v>
      </c>
      <c r="EF345" s="519">
        <v>10000</v>
      </c>
      <c r="EG345" s="519">
        <v>10000</v>
      </c>
      <c r="EH345" s="519">
        <v>10000</v>
      </c>
      <c r="EI345" s="519">
        <v>10000</v>
      </c>
      <c r="EJ345" s="519">
        <v>10000</v>
      </c>
      <c r="EK345" s="519">
        <v>10000</v>
      </c>
      <c r="EL345" s="519">
        <v>10000</v>
      </c>
      <c r="EM345" s="519">
        <v>10000</v>
      </c>
      <c r="EN345" s="519">
        <v>10000</v>
      </c>
      <c r="EO345" s="519">
        <v>10000</v>
      </c>
      <c r="EP345" s="519">
        <v>10000</v>
      </c>
      <c r="EQ345" s="519">
        <v>10000</v>
      </c>
      <c r="ER345" s="519">
        <v>10000</v>
      </c>
      <c r="ES345" s="519">
        <v>10000</v>
      </c>
      <c r="ET345" s="519">
        <v>10000</v>
      </c>
      <c r="EU345" s="519">
        <v>10000</v>
      </c>
      <c r="EV345" s="519">
        <v>10000</v>
      </c>
      <c r="EW345" s="519">
        <v>10000</v>
      </c>
      <c r="EX345" s="519">
        <v>10000</v>
      </c>
      <c r="EY345" s="519">
        <v>10000</v>
      </c>
      <c r="EZ345" s="519">
        <v>10000</v>
      </c>
      <c r="FA345" s="519">
        <v>10000</v>
      </c>
      <c r="FB345" s="519">
        <v>10000</v>
      </c>
      <c r="FC345" s="519">
        <v>10000</v>
      </c>
      <c r="FD345" s="519">
        <v>10000</v>
      </c>
      <c r="FE345" s="519">
        <v>10000</v>
      </c>
      <c r="FF345" s="519">
        <v>10000</v>
      </c>
      <c r="FG345" s="519">
        <v>10000</v>
      </c>
      <c r="FH345" s="519">
        <v>10000</v>
      </c>
      <c r="FI345" s="519">
        <v>10000</v>
      </c>
      <c r="FJ345" s="519">
        <v>10000</v>
      </c>
      <c r="FK345" s="519">
        <v>10000</v>
      </c>
      <c r="FL345" s="519">
        <v>10000</v>
      </c>
      <c r="FM345" s="519">
        <v>10000</v>
      </c>
      <c r="FN345" s="519">
        <v>10000</v>
      </c>
      <c r="FO345" s="519">
        <v>10000</v>
      </c>
      <c r="FP345" s="519">
        <v>10000</v>
      </c>
      <c r="FQ345" s="519">
        <v>10000</v>
      </c>
      <c r="FR345" s="519">
        <v>10000</v>
      </c>
      <c r="FS345" s="519">
        <v>10000</v>
      </c>
      <c r="FT345" s="519">
        <v>10000</v>
      </c>
      <c r="FU345" s="519">
        <v>10000</v>
      </c>
      <c r="FV345" s="519">
        <v>10000</v>
      </c>
      <c r="FW345" s="519">
        <v>10000</v>
      </c>
      <c r="FX345" s="519">
        <v>0</v>
      </c>
      <c r="FY345" s="519">
        <v>0</v>
      </c>
      <c r="FZ345" s="519">
        <v>0</v>
      </c>
      <c r="GA345" s="519">
        <v>0</v>
      </c>
      <c r="GB345" s="519">
        <v>0</v>
      </c>
      <c r="GC345" s="519">
        <v>0</v>
      </c>
      <c r="GD345" s="519">
        <v>0</v>
      </c>
      <c r="GE345" s="519">
        <v>0</v>
      </c>
      <c r="GF345" s="519">
        <v>0</v>
      </c>
      <c r="GG345" s="519">
        <v>0</v>
      </c>
      <c r="GH345" s="519">
        <v>0</v>
      </c>
      <c r="GI345" s="519">
        <v>0</v>
      </c>
      <c r="GJ345" s="519">
        <v>0</v>
      </c>
      <c r="GK345" s="519">
        <v>0</v>
      </c>
      <c r="GL345" s="519">
        <v>0</v>
      </c>
      <c r="GM345" s="519">
        <v>0</v>
      </c>
      <c r="GN345" s="519">
        <v>0</v>
      </c>
      <c r="GO345" s="519">
        <v>0</v>
      </c>
      <c r="GP345" s="519">
        <v>0</v>
      </c>
      <c r="GQ345" s="519">
        <v>0</v>
      </c>
      <c r="GR345" s="519">
        <v>0</v>
      </c>
      <c r="GS345" s="519">
        <v>0</v>
      </c>
      <c r="GT345" s="519">
        <v>0</v>
      </c>
      <c r="GU345" s="519">
        <v>0</v>
      </c>
      <c r="GV345" s="519">
        <v>0</v>
      </c>
      <c r="GW345" s="519">
        <v>0</v>
      </c>
      <c r="GX345" s="519">
        <v>0</v>
      </c>
      <c r="GY345" s="519">
        <v>0</v>
      </c>
      <c r="GZ345" s="519">
        <v>0</v>
      </c>
      <c r="HA345" s="519">
        <v>0</v>
      </c>
      <c r="HB345" s="519">
        <v>0</v>
      </c>
      <c r="HC345" s="519">
        <v>0</v>
      </c>
      <c r="HD345" s="519">
        <v>0</v>
      </c>
      <c r="HE345" s="519">
        <v>0</v>
      </c>
      <c r="HF345" s="519">
        <v>0</v>
      </c>
      <c r="HG345" s="519">
        <v>0</v>
      </c>
      <c r="HH345" s="519">
        <v>0</v>
      </c>
      <c r="HI345" s="519">
        <v>0</v>
      </c>
      <c r="HJ345" s="519">
        <v>0</v>
      </c>
      <c r="HK345" s="519">
        <v>0</v>
      </c>
      <c r="HL345" s="519">
        <v>0</v>
      </c>
      <c r="HM345" s="519">
        <v>0</v>
      </c>
      <c r="HN345" s="519">
        <v>0</v>
      </c>
      <c r="HO345" s="519">
        <v>0</v>
      </c>
      <c r="HP345" s="519">
        <v>0</v>
      </c>
      <c r="HQ345" s="519">
        <v>0</v>
      </c>
      <c r="HR345" s="519">
        <v>0</v>
      </c>
      <c r="HS345" s="519">
        <v>0</v>
      </c>
      <c r="HT345" s="519">
        <v>0</v>
      </c>
      <c r="HU345" s="519">
        <v>0</v>
      </c>
      <c r="HV345" s="519">
        <v>0</v>
      </c>
      <c r="HW345" s="519">
        <v>0</v>
      </c>
      <c r="HX345" s="519">
        <v>0</v>
      </c>
      <c r="HY345" s="519">
        <v>0</v>
      </c>
      <c r="HZ345" s="519">
        <v>0</v>
      </c>
      <c r="IA345" s="519">
        <v>0</v>
      </c>
      <c r="IB345" s="519">
        <v>0</v>
      </c>
      <c r="IC345" s="519">
        <v>0</v>
      </c>
      <c r="ID345" s="519">
        <v>0</v>
      </c>
      <c r="IE345" s="519">
        <v>0</v>
      </c>
      <c r="IF345" s="519">
        <v>0</v>
      </c>
      <c r="IG345" s="519">
        <v>0</v>
      </c>
      <c r="IH345" s="519">
        <v>0</v>
      </c>
      <c r="II345" s="519">
        <v>0</v>
      </c>
      <c r="IJ345" s="519">
        <v>0</v>
      </c>
      <c r="IK345" s="519">
        <v>0</v>
      </c>
    </row>
    <row r="346" spans="1:245" hidden="1">
      <c r="A346" s="337"/>
      <c r="B346" s="519" t="s">
        <v>1058</v>
      </c>
      <c r="C346" s="519"/>
      <c r="D346" s="519"/>
      <c r="E346" s="519"/>
      <c r="F346" s="519">
        <v>1</v>
      </c>
      <c r="G346" s="519"/>
      <c r="H346" s="519">
        <v>34</v>
      </c>
      <c r="I346" s="519">
        <v>4</v>
      </c>
      <c r="J346" s="519" t="str">
        <f t="shared" si="18"/>
        <v>SDN10013404</v>
      </c>
      <c r="K346" s="519">
        <v>995</v>
      </c>
      <c r="M346" s="337"/>
      <c r="N346" s="519" t="s">
        <v>1063</v>
      </c>
      <c r="O346" s="519" t="s">
        <v>1059</v>
      </c>
      <c r="P346" s="519">
        <v>7</v>
      </c>
      <c r="Q346" s="183" t="str">
        <f t="shared" si="16"/>
        <v>SDN300107</v>
      </c>
      <c r="R346" s="519">
        <v>0</v>
      </c>
      <c r="S346" s="519">
        <v>0</v>
      </c>
      <c r="T346" s="519">
        <v>0</v>
      </c>
      <c r="U346" s="519">
        <v>0</v>
      </c>
      <c r="V346" s="519">
        <v>0</v>
      </c>
      <c r="W346" s="519">
        <v>0</v>
      </c>
      <c r="X346" s="519">
        <v>0</v>
      </c>
      <c r="Y346" s="519">
        <v>0</v>
      </c>
      <c r="Z346" s="519">
        <v>0</v>
      </c>
      <c r="AA346" s="519">
        <v>0</v>
      </c>
      <c r="AB346" s="519">
        <v>0</v>
      </c>
      <c r="AC346" s="519">
        <v>0</v>
      </c>
      <c r="AD346" s="519">
        <v>0</v>
      </c>
      <c r="AE346" s="519">
        <v>0</v>
      </c>
      <c r="AF346" s="519">
        <v>0</v>
      </c>
      <c r="AG346" s="519">
        <v>0</v>
      </c>
      <c r="AH346" s="519">
        <v>0</v>
      </c>
      <c r="AI346" s="519">
        <v>0</v>
      </c>
      <c r="AJ346" s="519">
        <v>0</v>
      </c>
      <c r="AK346" s="519">
        <v>0</v>
      </c>
      <c r="AL346" s="519">
        <v>0</v>
      </c>
      <c r="AM346" s="519">
        <v>0</v>
      </c>
      <c r="AN346" s="519">
        <v>0</v>
      </c>
      <c r="AO346" s="519">
        <v>0</v>
      </c>
      <c r="AP346" s="519">
        <v>0</v>
      </c>
      <c r="AQ346" s="519">
        <v>0</v>
      </c>
      <c r="AR346" s="519">
        <v>0</v>
      </c>
      <c r="AS346" s="519">
        <v>0</v>
      </c>
      <c r="AT346" s="519">
        <v>0</v>
      </c>
      <c r="AU346" s="519">
        <v>0</v>
      </c>
      <c r="AV346" s="519">
        <v>0</v>
      </c>
      <c r="AW346" s="519">
        <v>0</v>
      </c>
      <c r="AX346" s="519">
        <v>0</v>
      </c>
      <c r="AY346" s="519">
        <v>0</v>
      </c>
      <c r="AZ346" s="519">
        <v>0</v>
      </c>
      <c r="BA346" s="519">
        <v>0</v>
      </c>
      <c r="BB346" s="519">
        <v>0</v>
      </c>
      <c r="BC346" s="519">
        <v>0</v>
      </c>
      <c r="BD346" s="519">
        <v>0</v>
      </c>
      <c r="BE346" s="519">
        <v>0</v>
      </c>
      <c r="BF346" s="519">
        <v>0</v>
      </c>
      <c r="BG346" s="519">
        <v>0</v>
      </c>
      <c r="BH346" s="519">
        <v>0</v>
      </c>
      <c r="BI346" s="519">
        <v>0</v>
      </c>
      <c r="BJ346" s="519">
        <v>10000</v>
      </c>
      <c r="BK346" s="519">
        <v>0</v>
      </c>
      <c r="BL346" s="519">
        <v>0</v>
      </c>
      <c r="BM346" s="519">
        <v>0</v>
      </c>
      <c r="BN346" s="519">
        <v>0</v>
      </c>
      <c r="BO346" s="519">
        <v>0</v>
      </c>
      <c r="BP346" s="519">
        <v>0</v>
      </c>
      <c r="BQ346" s="519">
        <v>0</v>
      </c>
      <c r="BR346" s="519">
        <v>0</v>
      </c>
      <c r="BS346" s="519">
        <v>0</v>
      </c>
      <c r="BT346" s="519">
        <v>0</v>
      </c>
      <c r="BU346" s="519">
        <v>0</v>
      </c>
      <c r="BV346" s="519">
        <v>0</v>
      </c>
      <c r="BW346" s="519">
        <v>0</v>
      </c>
      <c r="BX346" s="519">
        <v>0</v>
      </c>
      <c r="BY346" s="519">
        <v>0</v>
      </c>
      <c r="BZ346" s="519">
        <v>0</v>
      </c>
      <c r="CA346" s="519">
        <v>0</v>
      </c>
      <c r="CB346" s="519">
        <v>0</v>
      </c>
      <c r="CC346" s="519">
        <v>0</v>
      </c>
      <c r="CD346" s="519">
        <v>0</v>
      </c>
      <c r="CE346" s="519">
        <v>0</v>
      </c>
      <c r="CF346" s="519">
        <v>0</v>
      </c>
      <c r="CG346" s="519">
        <v>0</v>
      </c>
      <c r="CH346" s="519">
        <v>0</v>
      </c>
      <c r="CI346" s="519">
        <v>0</v>
      </c>
      <c r="CJ346" s="519">
        <v>0</v>
      </c>
      <c r="CK346" s="519">
        <v>0</v>
      </c>
      <c r="CL346" s="519">
        <v>0</v>
      </c>
      <c r="CM346" s="519">
        <v>0</v>
      </c>
      <c r="CN346" s="519">
        <v>0</v>
      </c>
      <c r="CO346" s="519">
        <v>0</v>
      </c>
      <c r="CP346" s="519">
        <v>0</v>
      </c>
      <c r="CQ346" s="519">
        <v>0</v>
      </c>
      <c r="CR346" s="519">
        <v>0</v>
      </c>
      <c r="CS346" s="519">
        <v>0</v>
      </c>
      <c r="CT346" s="519">
        <v>0</v>
      </c>
      <c r="CU346" s="519">
        <v>0</v>
      </c>
      <c r="CV346" s="519">
        <v>0</v>
      </c>
      <c r="CW346" s="519">
        <v>0</v>
      </c>
      <c r="CX346" s="519">
        <v>0</v>
      </c>
      <c r="CY346" s="519">
        <v>0</v>
      </c>
      <c r="CZ346" s="519">
        <v>0</v>
      </c>
      <c r="DA346" s="519">
        <v>0</v>
      </c>
      <c r="DB346" s="519">
        <v>0</v>
      </c>
      <c r="DC346" s="519">
        <v>0</v>
      </c>
      <c r="DD346" s="519">
        <v>0</v>
      </c>
      <c r="DE346" s="519">
        <v>0</v>
      </c>
      <c r="DF346" s="519">
        <v>0</v>
      </c>
      <c r="DG346" s="519">
        <v>0</v>
      </c>
      <c r="DH346" s="519">
        <v>0</v>
      </c>
      <c r="DI346" s="519">
        <v>0</v>
      </c>
      <c r="DJ346" s="519">
        <v>0</v>
      </c>
      <c r="DK346" s="519">
        <v>0</v>
      </c>
      <c r="DL346" s="519">
        <v>0</v>
      </c>
      <c r="DM346" s="519">
        <v>0</v>
      </c>
      <c r="DN346" s="519">
        <v>0</v>
      </c>
      <c r="DO346" s="519">
        <v>0</v>
      </c>
      <c r="DP346" s="519">
        <v>0</v>
      </c>
      <c r="DQ346" s="519">
        <v>0</v>
      </c>
      <c r="DR346" s="519">
        <v>0</v>
      </c>
      <c r="DS346" s="519">
        <v>0</v>
      </c>
      <c r="DT346" s="519">
        <v>0</v>
      </c>
      <c r="DU346" s="519">
        <v>0</v>
      </c>
      <c r="DV346" s="519">
        <v>0</v>
      </c>
      <c r="DW346" s="519">
        <v>0</v>
      </c>
      <c r="DX346" s="519">
        <v>0</v>
      </c>
      <c r="DY346" s="131"/>
      <c r="DZ346" s="337"/>
      <c r="EA346" s="519" t="s">
        <v>1063</v>
      </c>
      <c r="EB346" s="519" t="s">
        <v>1059</v>
      </c>
      <c r="EC346" s="519">
        <v>7</v>
      </c>
      <c r="ED346" s="521" t="str">
        <f t="shared" si="17"/>
        <v>SDN300107</v>
      </c>
      <c r="EE346" s="519">
        <v>10000</v>
      </c>
      <c r="EF346" s="519">
        <v>10000</v>
      </c>
      <c r="EG346" s="519">
        <v>10000</v>
      </c>
      <c r="EH346" s="519">
        <v>10000</v>
      </c>
      <c r="EI346" s="519">
        <v>10000</v>
      </c>
      <c r="EJ346" s="519">
        <v>10000</v>
      </c>
      <c r="EK346" s="519">
        <v>10000</v>
      </c>
      <c r="EL346" s="519">
        <v>10000</v>
      </c>
      <c r="EM346" s="519">
        <v>10000</v>
      </c>
      <c r="EN346" s="519">
        <v>10000</v>
      </c>
      <c r="EO346" s="519">
        <v>10000</v>
      </c>
      <c r="EP346" s="519">
        <v>10000</v>
      </c>
      <c r="EQ346" s="519">
        <v>10000</v>
      </c>
      <c r="ER346" s="519">
        <v>10000</v>
      </c>
      <c r="ES346" s="519">
        <v>10000</v>
      </c>
      <c r="ET346" s="519">
        <v>10000</v>
      </c>
      <c r="EU346" s="519">
        <v>10000</v>
      </c>
      <c r="EV346" s="519">
        <v>10000</v>
      </c>
      <c r="EW346" s="519">
        <v>10000</v>
      </c>
      <c r="EX346" s="519">
        <v>10000</v>
      </c>
      <c r="EY346" s="519">
        <v>10000</v>
      </c>
      <c r="EZ346" s="519">
        <v>10000</v>
      </c>
      <c r="FA346" s="519">
        <v>10000</v>
      </c>
      <c r="FB346" s="519">
        <v>10000</v>
      </c>
      <c r="FC346" s="519">
        <v>10000</v>
      </c>
      <c r="FD346" s="519">
        <v>10000</v>
      </c>
      <c r="FE346" s="519">
        <v>10000</v>
      </c>
      <c r="FF346" s="519">
        <v>10000</v>
      </c>
      <c r="FG346" s="519">
        <v>10000</v>
      </c>
      <c r="FH346" s="519">
        <v>10000</v>
      </c>
      <c r="FI346" s="519">
        <v>10000</v>
      </c>
      <c r="FJ346" s="519">
        <v>10000</v>
      </c>
      <c r="FK346" s="519">
        <v>10000</v>
      </c>
      <c r="FL346" s="519">
        <v>10000</v>
      </c>
      <c r="FM346" s="519">
        <v>10000</v>
      </c>
      <c r="FN346" s="519">
        <v>10000</v>
      </c>
      <c r="FO346" s="519">
        <v>10000</v>
      </c>
      <c r="FP346" s="519">
        <v>10000</v>
      </c>
      <c r="FQ346" s="519">
        <v>10000</v>
      </c>
      <c r="FR346" s="519">
        <v>10000</v>
      </c>
      <c r="FS346" s="519">
        <v>10000</v>
      </c>
      <c r="FT346" s="519">
        <v>10000</v>
      </c>
      <c r="FU346" s="519">
        <v>10000</v>
      </c>
      <c r="FV346" s="519">
        <v>10000</v>
      </c>
      <c r="FW346" s="519">
        <v>10000</v>
      </c>
      <c r="FX346" s="519">
        <v>0</v>
      </c>
      <c r="FY346" s="519">
        <v>0</v>
      </c>
      <c r="FZ346" s="519">
        <v>0</v>
      </c>
      <c r="GA346" s="519">
        <v>0</v>
      </c>
      <c r="GB346" s="519">
        <v>0</v>
      </c>
      <c r="GC346" s="519">
        <v>0</v>
      </c>
      <c r="GD346" s="519">
        <v>0</v>
      </c>
      <c r="GE346" s="519">
        <v>0</v>
      </c>
      <c r="GF346" s="519">
        <v>0</v>
      </c>
      <c r="GG346" s="519">
        <v>0</v>
      </c>
      <c r="GH346" s="519">
        <v>0</v>
      </c>
      <c r="GI346" s="519">
        <v>0</v>
      </c>
      <c r="GJ346" s="519">
        <v>0</v>
      </c>
      <c r="GK346" s="519">
        <v>0</v>
      </c>
      <c r="GL346" s="519">
        <v>0</v>
      </c>
      <c r="GM346" s="519">
        <v>0</v>
      </c>
      <c r="GN346" s="519">
        <v>0</v>
      </c>
      <c r="GO346" s="519">
        <v>0</v>
      </c>
      <c r="GP346" s="519">
        <v>0</v>
      </c>
      <c r="GQ346" s="519">
        <v>0</v>
      </c>
      <c r="GR346" s="519">
        <v>0</v>
      </c>
      <c r="GS346" s="519">
        <v>0</v>
      </c>
      <c r="GT346" s="519">
        <v>0</v>
      </c>
      <c r="GU346" s="519">
        <v>0</v>
      </c>
      <c r="GV346" s="519">
        <v>0</v>
      </c>
      <c r="GW346" s="519">
        <v>0</v>
      </c>
      <c r="GX346" s="519">
        <v>0</v>
      </c>
      <c r="GY346" s="519">
        <v>0</v>
      </c>
      <c r="GZ346" s="519">
        <v>0</v>
      </c>
      <c r="HA346" s="519">
        <v>0</v>
      </c>
      <c r="HB346" s="519">
        <v>0</v>
      </c>
      <c r="HC346" s="519">
        <v>0</v>
      </c>
      <c r="HD346" s="519">
        <v>0</v>
      </c>
      <c r="HE346" s="519">
        <v>0</v>
      </c>
      <c r="HF346" s="519">
        <v>0</v>
      </c>
      <c r="HG346" s="519">
        <v>0</v>
      </c>
      <c r="HH346" s="519">
        <v>0</v>
      </c>
      <c r="HI346" s="519">
        <v>0</v>
      </c>
      <c r="HJ346" s="519">
        <v>0</v>
      </c>
      <c r="HK346" s="519">
        <v>0</v>
      </c>
      <c r="HL346" s="519">
        <v>0</v>
      </c>
      <c r="HM346" s="519">
        <v>0</v>
      </c>
      <c r="HN346" s="519">
        <v>0</v>
      </c>
      <c r="HO346" s="519">
        <v>0</v>
      </c>
      <c r="HP346" s="519">
        <v>0</v>
      </c>
      <c r="HQ346" s="519">
        <v>0</v>
      </c>
      <c r="HR346" s="519">
        <v>0</v>
      </c>
      <c r="HS346" s="519">
        <v>0</v>
      </c>
      <c r="HT346" s="519">
        <v>0</v>
      </c>
      <c r="HU346" s="519">
        <v>0</v>
      </c>
      <c r="HV346" s="519">
        <v>0</v>
      </c>
      <c r="HW346" s="519">
        <v>0</v>
      </c>
      <c r="HX346" s="519">
        <v>0</v>
      </c>
      <c r="HY346" s="519">
        <v>0</v>
      </c>
      <c r="HZ346" s="519">
        <v>0</v>
      </c>
      <c r="IA346" s="519">
        <v>0</v>
      </c>
      <c r="IB346" s="519">
        <v>0</v>
      </c>
      <c r="IC346" s="519">
        <v>0</v>
      </c>
      <c r="ID346" s="519">
        <v>0</v>
      </c>
      <c r="IE346" s="519">
        <v>0</v>
      </c>
      <c r="IF346" s="519">
        <v>0</v>
      </c>
      <c r="IG346" s="519">
        <v>0</v>
      </c>
      <c r="IH346" s="519">
        <v>0</v>
      </c>
      <c r="II346" s="519">
        <v>0</v>
      </c>
      <c r="IJ346" s="519">
        <v>0</v>
      </c>
      <c r="IK346" s="519">
        <v>0</v>
      </c>
    </row>
    <row r="347" spans="1:245" hidden="1">
      <c r="A347" s="337"/>
      <c r="B347" s="519" t="s">
        <v>1058</v>
      </c>
      <c r="C347" s="519"/>
      <c r="D347" s="519"/>
      <c r="E347" s="519"/>
      <c r="F347" s="519">
        <v>1</v>
      </c>
      <c r="G347" s="519"/>
      <c r="H347" s="519">
        <v>34</v>
      </c>
      <c r="I347" s="519">
        <v>5</v>
      </c>
      <c r="J347" s="519" t="str">
        <f t="shared" si="18"/>
        <v>SDN10013405</v>
      </c>
      <c r="K347" s="519">
        <v>995</v>
      </c>
      <c r="M347" s="337"/>
      <c r="N347" s="519" t="s">
        <v>1063</v>
      </c>
      <c r="O347" s="519" t="s">
        <v>1059</v>
      </c>
      <c r="P347" s="519">
        <v>8</v>
      </c>
      <c r="Q347" s="183" t="str">
        <f t="shared" si="16"/>
        <v>SDN300108</v>
      </c>
      <c r="R347" s="519">
        <v>0</v>
      </c>
      <c r="S347" s="519">
        <v>0</v>
      </c>
      <c r="T347" s="519">
        <v>0</v>
      </c>
      <c r="U347" s="519">
        <v>0</v>
      </c>
      <c r="V347" s="519">
        <v>0</v>
      </c>
      <c r="W347" s="519">
        <v>0</v>
      </c>
      <c r="X347" s="519">
        <v>0</v>
      </c>
      <c r="Y347" s="519">
        <v>0</v>
      </c>
      <c r="Z347" s="519">
        <v>0</v>
      </c>
      <c r="AA347" s="519">
        <v>0</v>
      </c>
      <c r="AB347" s="519">
        <v>0</v>
      </c>
      <c r="AC347" s="519">
        <v>0</v>
      </c>
      <c r="AD347" s="519">
        <v>0</v>
      </c>
      <c r="AE347" s="519">
        <v>0</v>
      </c>
      <c r="AF347" s="519">
        <v>0</v>
      </c>
      <c r="AG347" s="519">
        <v>0</v>
      </c>
      <c r="AH347" s="519">
        <v>0</v>
      </c>
      <c r="AI347" s="519">
        <v>0</v>
      </c>
      <c r="AJ347" s="519">
        <v>0</v>
      </c>
      <c r="AK347" s="519">
        <v>0</v>
      </c>
      <c r="AL347" s="519">
        <v>0</v>
      </c>
      <c r="AM347" s="519">
        <v>0</v>
      </c>
      <c r="AN347" s="519">
        <v>0</v>
      </c>
      <c r="AO347" s="519">
        <v>0</v>
      </c>
      <c r="AP347" s="519">
        <v>0</v>
      </c>
      <c r="AQ347" s="519">
        <v>0</v>
      </c>
      <c r="AR347" s="519">
        <v>0</v>
      </c>
      <c r="AS347" s="519">
        <v>0</v>
      </c>
      <c r="AT347" s="519">
        <v>0</v>
      </c>
      <c r="AU347" s="519">
        <v>0</v>
      </c>
      <c r="AV347" s="519">
        <v>0</v>
      </c>
      <c r="AW347" s="519">
        <v>0</v>
      </c>
      <c r="AX347" s="519">
        <v>0</v>
      </c>
      <c r="AY347" s="519">
        <v>0</v>
      </c>
      <c r="AZ347" s="519">
        <v>0</v>
      </c>
      <c r="BA347" s="519">
        <v>0</v>
      </c>
      <c r="BB347" s="519">
        <v>0</v>
      </c>
      <c r="BC347" s="519">
        <v>0</v>
      </c>
      <c r="BD347" s="519">
        <v>0</v>
      </c>
      <c r="BE347" s="519">
        <v>0</v>
      </c>
      <c r="BF347" s="519">
        <v>0</v>
      </c>
      <c r="BG347" s="519">
        <v>0</v>
      </c>
      <c r="BH347" s="519">
        <v>0</v>
      </c>
      <c r="BI347" s="519">
        <v>0</v>
      </c>
      <c r="BJ347" s="519">
        <v>10000</v>
      </c>
      <c r="BK347" s="519">
        <v>0</v>
      </c>
      <c r="BL347" s="519">
        <v>0</v>
      </c>
      <c r="BM347" s="519">
        <v>0</v>
      </c>
      <c r="BN347" s="519">
        <v>0</v>
      </c>
      <c r="BO347" s="519">
        <v>0</v>
      </c>
      <c r="BP347" s="519">
        <v>0</v>
      </c>
      <c r="BQ347" s="519">
        <v>0</v>
      </c>
      <c r="BR347" s="519">
        <v>0</v>
      </c>
      <c r="BS347" s="519">
        <v>0</v>
      </c>
      <c r="BT347" s="519">
        <v>0</v>
      </c>
      <c r="BU347" s="519">
        <v>0</v>
      </c>
      <c r="BV347" s="519">
        <v>0</v>
      </c>
      <c r="BW347" s="519">
        <v>0</v>
      </c>
      <c r="BX347" s="519">
        <v>0</v>
      </c>
      <c r="BY347" s="519">
        <v>0</v>
      </c>
      <c r="BZ347" s="519">
        <v>0</v>
      </c>
      <c r="CA347" s="519">
        <v>0</v>
      </c>
      <c r="CB347" s="519">
        <v>0</v>
      </c>
      <c r="CC347" s="519">
        <v>0</v>
      </c>
      <c r="CD347" s="519">
        <v>0</v>
      </c>
      <c r="CE347" s="519">
        <v>0</v>
      </c>
      <c r="CF347" s="519">
        <v>0</v>
      </c>
      <c r="CG347" s="519">
        <v>0</v>
      </c>
      <c r="CH347" s="519">
        <v>0</v>
      </c>
      <c r="CI347" s="519">
        <v>0</v>
      </c>
      <c r="CJ347" s="519">
        <v>0</v>
      </c>
      <c r="CK347" s="519">
        <v>0</v>
      </c>
      <c r="CL347" s="519">
        <v>0</v>
      </c>
      <c r="CM347" s="519">
        <v>0</v>
      </c>
      <c r="CN347" s="519">
        <v>0</v>
      </c>
      <c r="CO347" s="519">
        <v>0</v>
      </c>
      <c r="CP347" s="519">
        <v>0</v>
      </c>
      <c r="CQ347" s="519">
        <v>0</v>
      </c>
      <c r="CR347" s="519">
        <v>0</v>
      </c>
      <c r="CS347" s="519">
        <v>0</v>
      </c>
      <c r="CT347" s="519">
        <v>0</v>
      </c>
      <c r="CU347" s="519">
        <v>0</v>
      </c>
      <c r="CV347" s="519">
        <v>0</v>
      </c>
      <c r="CW347" s="519">
        <v>0</v>
      </c>
      <c r="CX347" s="519">
        <v>0</v>
      </c>
      <c r="CY347" s="519">
        <v>0</v>
      </c>
      <c r="CZ347" s="519">
        <v>0</v>
      </c>
      <c r="DA347" s="519">
        <v>0</v>
      </c>
      <c r="DB347" s="519">
        <v>0</v>
      </c>
      <c r="DC347" s="519">
        <v>0</v>
      </c>
      <c r="DD347" s="519">
        <v>0</v>
      </c>
      <c r="DE347" s="519">
        <v>0</v>
      </c>
      <c r="DF347" s="519">
        <v>0</v>
      </c>
      <c r="DG347" s="519">
        <v>0</v>
      </c>
      <c r="DH347" s="519">
        <v>0</v>
      </c>
      <c r="DI347" s="519">
        <v>0</v>
      </c>
      <c r="DJ347" s="519">
        <v>0</v>
      </c>
      <c r="DK347" s="519">
        <v>0</v>
      </c>
      <c r="DL347" s="519">
        <v>0</v>
      </c>
      <c r="DM347" s="519">
        <v>0</v>
      </c>
      <c r="DN347" s="519">
        <v>0</v>
      </c>
      <c r="DO347" s="519">
        <v>0</v>
      </c>
      <c r="DP347" s="519">
        <v>0</v>
      </c>
      <c r="DQ347" s="519">
        <v>0</v>
      </c>
      <c r="DR347" s="519">
        <v>0</v>
      </c>
      <c r="DS347" s="519">
        <v>0</v>
      </c>
      <c r="DT347" s="519">
        <v>0</v>
      </c>
      <c r="DU347" s="519">
        <v>0</v>
      </c>
      <c r="DV347" s="519">
        <v>0</v>
      </c>
      <c r="DW347" s="519">
        <v>0</v>
      </c>
      <c r="DX347" s="519">
        <v>0</v>
      </c>
      <c r="DY347" s="131"/>
      <c r="DZ347" s="337"/>
      <c r="EA347" s="519" t="s">
        <v>1063</v>
      </c>
      <c r="EB347" s="519" t="s">
        <v>1059</v>
      </c>
      <c r="EC347" s="519">
        <v>8</v>
      </c>
      <c r="ED347" s="521" t="str">
        <f t="shared" si="17"/>
        <v>SDN300108</v>
      </c>
      <c r="EE347" s="519">
        <v>10000</v>
      </c>
      <c r="EF347" s="519">
        <v>10000</v>
      </c>
      <c r="EG347" s="519">
        <v>10000</v>
      </c>
      <c r="EH347" s="519">
        <v>10000</v>
      </c>
      <c r="EI347" s="519">
        <v>10000</v>
      </c>
      <c r="EJ347" s="519">
        <v>10000</v>
      </c>
      <c r="EK347" s="519">
        <v>10000</v>
      </c>
      <c r="EL347" s="519">
        <v>10000</v>
      </c>
      <c r="EM347" s="519">
        <v>10000</v>
      </c>
      <c r="EN347" s="519">
        <v>10000</v>
      </c>
      <c r="EO347" s="519">
        <v>10000</v>
      </c>
      <c r="EP347" s="519">
        <v>10000</v>
      </c>
      <c r="EQ347" s="519">
        <v>10000</v>
      </c>
      <c r="ER347" s="519">
        <v>10000</v>
      </c>
      <c r="ES347" s="519">
        <v>10000</v>
      </c>
      <c r="ET347" s="519">
        <v>10000</v>
      </c>
      <c r="EU347" s="519">
        <v>10000</v>
      </c>
      <c r="EV347" s="519">
        <v>10000</v>
      </c>
      <c r="EW347" s="519">
        <v>10000</v>
      </c>
      <c r="EX347" s="519">
        <v>10000</v>
      </c>
      <c r="EY347" s="519">
        <v>10000</v>
      </c>
      <c r="EZ347" s="519">
        <v>10000</v>
      </c>
      <c r="FA347" s="519">
        <v>10000</v>
      </c>
      <c r="FB347" s="519">
        <v>10000</v>
      </c>
      <c r="FC347" s="519">
        <v>10000</v>
      </c>
      <c r="FD347" s="519">
        <v>10000</v>
      </c>
      <c r="FE347" s="519">
        <v>10000</v>
      </c>
      <c r="FF347" s="519">
        <v>10000</v>
      </c>
      <c r="FG347" s="519">
        <v>10000</v>
      </c>
      <c r="FH347" s="519">
        <v>10000</v>
      </c>
      <c r="FI347" s="519">
        <v>10000</v>
      </c>
      <c r="FJ347" s="519">
        <v>10000</v>
      </c>
      <c r="FK347" s="519">
        <v>10000</v>
      </c>
      <c r="FL347" s="519">
        <v>10000</v>
      </c>
      <c r="FM347" s="519">
        <v>10000</v>
      </c>
      <c r="FN347" s="519">
        <v>10000</v>
      </c>
      <c r="FO347" s="519">
        <v>10000</v>
      </c>
      <c r="FP347" s="519">
        <v>10000</v>
      </c>
      <c r="FQ347" s="519">
        <v>10000</v>
      </c>
      <c r="FR347" s="519">
        <v>10000</v>
      </c>
      <c r="FS347" s="519">
        <v>10000</v>
      </c>
      <c r="FT347" s="519">
        <v>10000</v>
      </c>
      <c r="FU347" s="519">
        <v>10000</v>
      </c>
      <c r="FV347" s="519">
        <v>10000</v>
      </c>
      <c r="FW347" s="519">
        <v>10000</v>
      </c>
      <c r="FX347" s="519">
        <v>0</v>
      </c>
      <c r="FY347" s="519">
        <v>0</v>
      </c>
      <c r="FZ347" s="519">
        <v>0</v>
      </c>
      <c r="GA347" s="519">
        <v>0</v>
      </c>
      <c r="GB347" s="519">
        <v>0</v>
      </c>
      <c r="GC347" s="519">
        <v>0</v>
      </c>
      <c r="GD347" s="519">
        <v>0</v>
      </c>
      <c r="GE347" s="519">
        <v>0</v>
      </c>
      <c r="GF347" s="519">
        <v>0</v>
      </c>
      <c r="GG347" s="519">
        <v>0</v>
      </c>
      <c r="GH347" s="519">
        <v>0</v>
      </c>
      <c r="GI347" s="519">
        <v>0</v>
      </c>
      <c r="GJ347" s="519">
        <v>0</v>
      </c>
      <c r="GK347" s="519">
        <v>0</v>
      </c>
      <c r="GL347" s="519">
        <v>0</v>
      </c>
      <c r="GM347" s="519">
        <v>0</v>
      </c>
      <c r="GN347" s="519">
        <v>0</v>
      </c>
      <c r="GO347" s="519">
        <v>0</v>
      </c>
      <c r="GP347" s="519">
        <v>0</v>
      </c>
      <c r="GQ347" s="519">
        <v>0</v>
      </c>
      <c r="GR347" s="519">
        <v>0</v>
      </c>
      <c r="GS347" s="519">
        <v>0</v>
      </c>
      <c r="GT347" s="519">
        <v>0</v>
      </c>
      <c r="GU347" s="519">
        <v>0</v>
      </c>
      <c r="GV347" s="519">
        <v>0</v>
      </c>
      <c r="GW347" s="519">
        <v>0</v>
      </c>
      <c r="GX347" s="519">
        <v>0</v>
      </c>
      <c r="GY347" s="519">
        <v>0</v>
      </c>
      <c r="GZ347" s="519">
        <v>0</v>
      </c>
      <c r="HA347" s="519">
        <v>0</v>
      </c>
      <c r="HB347" s="519">
        <v>0</v>
      </c>
      <c r="HC347" s="519">
        <v>0</v>
      </c>
      <c r="HD347" s="519">
        <v>0</v>
      </c>
      <c r="HE347" s="519">
        <v>0</v>
      </c>
      <c r="HF347" s="519">
        <v>0</v>
      </c>
      <c r="HG347" s="519">
        <v>0</v>
      </c>
      <c r="HH347" s="519">
        <v>0</v>
      </c>
      <c r="HI347" s="519">
        <v>0</v>
      </c>
      <c r="HJ347" s="519">
        <v>0</v>
      </c>
      <c r="HK347" s="519">
        <v>0</v>
      </c>
      <c r="HL347" s="519">
        <v>0</v>
      </c>
      <c r="HM347" s="519">
        <v>0</v>
      </c>
      <c r="HN347" s="519">
        <v>0</v>
      </c>
      <c r="HO347" s="519">
        <v>0</v>
      </c>
      <c r="HP347" s="519">
        <v>0</v>
      </c>
      <c r="HQ347" s="519">
        <v>0</v>
      </c>
      <c r="HR347" s="519">
        <v>0</v>
      </c>
      <c r="HS347" s="519">
        <v>0</v>
      </c>
      <c r="HT347" s="519">
        <v>0</v>
      </c>
      <c r="HU347" s="519">
        <v>0</v>
      </c>
      <c r="HV347" s="519">
        <v>0</v>
      </c>
      <c r="HW347" s="519">
        <v>0</v>
      </c>
      <c r="HX347" s="519">
        <v>0</v>
      </c>
      <c r="HY347" s="519">
        <v>0</v>
      </c>
      <c r="HZ347" s="519">
        <v>0</v>
      </c>
      <c r="IA347" s="519">
        <v>0</v>
      </c>
      <c r="IB347" s="519">
        <v>0</v>
      </c>
      <c r="IC347" s="519">
        <v>0</v>
      </c>
      <c r="ID347" s="519">
        <v>0</v>
      </c>
      <c r="IE347" s="519">
        <v>0</v>
      </c>
      <c r="IF347" s="519">
        <v>0</v>
      </c>
      <c r="IG347" s="519">
        <v>0</v>
      </c>
      <c r="IH347" s="519">
        <v>0</v>
      </c>
      <c r="II347" s="519">
        <v>0</v>
      </c>
      <c r="IJ347" s="519">
        <v>0</v>
      </c>
      <c r="IK347" s="519">
        <v>0</v>
      </c>
    </row>
    <row r="348" spans="1:245" hidden="1">
      <c r="A348" s="337"/>
      <c r="B348" s="519" t="s">
        <v>1058</v>
      </c>
      <c r="C348" s="519"/>
      <c r="D348" s="519"/>
      <c r="E348" s="519"/>
      <c r="F348" s="519">
        <v>1</v>
      </c>
      <c r="G348" s="519"/>
      <c r="H348" s="519">
        <v>34</v>
      </c>
      <c r="I348" s="519">
        <v>6</v>
      </c>
      <c r="J348" s="519" t="str">
        <f t="shared" si="18"/>
        <v>SDN10013406</v>
      </c>
      <c r="K348" s="519">
        <v>796</v>
      </c>
      <c r="M348" s="337"/>
      <c r="N348" s="519" t="s">
        <v>1063</v>
      </c>
      <c r="O348" s="519" t="s">
        <v>1059</v>
      </c>
      <c r="P348" s="519">
        <v>9</v>
      </c>
      <c r="Q348" s="183" t="str">
        <f t="shared" si="16"/>
        <v>SDN300109</v>
      </c>
      <c r="R348" s="519">
        <v>0</v>
      </c>
      <c r="S348" s="519">
        <v>0</v>
      </c>
      <c r="T348" s="519">
        <v>0</v>
      </c>
      <c r="U348" s="519">
        <v>0</v>
      </c>
      <c r="V348" s="519">
        <v>0</v>
      </c>
      <c r="W348" s="519">
        <v>0</v>
      </c>
      <c r="X348" s="519">
        <v>0</v>
      </c>
      <c r="Y348" s="519">
        <v>0</v>
      </c>
      <c r="Z348" s="519">
        <v>0</v>
      </c>
      <c r="AA348" s="519">
        <v>0</v>
      </c>
      <c r="AB348" s="519">
        <v>0</v>
      </c>
      <c r="AC348" s="519">
        <v>0</v>
      </c>
      <c r="AD348" s="519">
        <v>0</v>
      </c>
      <c r="AE348" s="519">
        <v>0</v>
      </c>
      <c r="AF348" s="519">
        <v>0</v>
      </c>
      <c r="AG348" s="519">
        <v>0</v>
      </c>
      <c r="AH348" s="519">
        <v>0</v>
      </c>
      <c r="AI348" s="519">
        <v>0</v>
      </c>
      <c r="AJ348" s="519">
        <v>0</v>
      </c>
      <c r="AK348" s="519">
        <v>0</v>
      </c>
      <c r="AL348" s="519">
        <v>0</v>
      </c>
      <c r="AM348" s="519">
        <v>0</v>
      </c>
      <c r="AN348" s="519">
        <v>0</v>
      </c>
      <c r="AO348" s="519">
        <v>0</v>
      </c>
      <c r="AP348" s="519">
        <v>0</v>
      </c>
      <c r="AQ348" s="519">
        <v>0</v>
      </c>
      <c r="AR348" s="519">
        <v>0</v>
      </c>
      <c r="AS348" s="519">
        <v>0</v>
      </c>
      <c r="AT348" s="519">
        <v>0</v>
      </c>
      <c r="AU348" s="519">
        <v>0</v>
      </c>
      <c r="AV348" s="519">
        <v>0</v>
      </c>
      <c r="AW348" s="519">
        <v>0</v>
      </c>
      <c r="AX348" s="519">
        <v>0</v>
      </c>
      <c r="AY348" s="519">
        <v>0</v>
      </c>
      <c r="AZ348" s="519">
        <v>0</v>
      </c>
      <c r="BA348" s="519">
        <v>0</v>
      </c>
      <c r="BB348" s="519">
        <v>0</v>
      </c>
      <c r="BC348" s="519">
        <v>0</v>
      </c>
      <c r="BD348" s="519">
        <v>0</v>
      </c>
      <c r="BE348" s="519">
        <v>0</v>
      </c>
      <c r="BF348" s="519">
        <v>0</v>
      </c>
      <c r="BG348" s="519">
        <v>0</v>
      </c>
      <c r="BH348" s="519">
        <v>0</v>
      </c>
      <c r="BI348" s="519">
        <v>0</v>
      </c>
      <c r="BJ348" s="519">
        <v>10000</v>
      </c>
      <c r="BK348" s="519">
        <v>0</v>
      </c>
      <c r="BL348" s="519">
        <v>0</v>
      </c>
      <c r="BM348" s="519">
        <v>0</v>
      </c>
      <c r="BN348" s="519">
        <v>0</v>
      </c>
      <c r="BO348" s="519">
        <v>0</v>
      </c>
      <c r="BP348" s="519">
        <v>0</v>
      </c>
      <c r="BQ348" s="519">
        <v>0</v>
      </c>
      <c r="BR348" s="519">
        <v>0</v>
      </c>
      <c r="BS348" s="519">
        <v>0</v>
      </c>
      <c r="BT348" s="519">
        <v>0</v>
      </c>
      <c r="BU348" s="519">
        <v>0</v>
      </c>
      <c r="BV348" s="519">
        <v>0</v>
      </c>
      <c r="BW348" s="519">
        <v>0</v>
      </c>
      <c r="BX348" s="519">
        <v>0</v>
      </c>
      <c r="BY348" s="519">
        <v>0</v>
      </c>
      <c r="BZ348" s="519">
        <v>0</v>
      </c>
      <c r="CA348" s="519">
        <v>0</v>
      </c>
      <c r="CB348" s="519">
        <v>0</v>
      </c>
      <c r="CC348" s="519">
        <v>0</v>
      </c>
      <c r="CD348" s="519">
        <v>0</v>
      </c>
      <c r="CE348" s="519">
        <v>0</v>
      </c>
      <c r="CF348" s="519">
        <v>0</v>
      </c>
      <c r="CG348" s="519">
        <v>0</v>
      </c>
      <c r="CH348" s="519">
        <v>0</v>
      </c>
      <c r="CI348" s="519">
        <v>0</v>
      </c>
      <c r="CJ348" s="519">
        <v>0</v>
      </c>
      <c r="CK348" s="519">
        <v>0</v>
      </c>
      <c r="CL348" s="519">
        <v>0</v>
      </c>
      <c r="CM348" s="519">
        <v>0</v>
      </c>
      <c r="CN348" s="519">
        <v>0</v>
      </c>
      <c r="CO348" s="519">
        <v>0</v>
      </c>
      <c r="CP348" s="519">
        <v>0</v>
      </c>
      <c r="CQ348" s="519">
        <v>0</v>
      </c>
      <c r="CR348" s="519">
        <v>0</v>
      </c>
      <c r="CS348" s="519">
        <v>0</v>
      </c>
      <c r="CT348" s="519">
        <v>0</v>
      </c>
      <c r="CU348" s="519">
        <v>0</v>
      </c>
      <c r="CV348" s="519">
        <v>0</v>
      </c>
      <c r="CW348" s="519">
        <v>0</v>
      </c>
      <c r="CX348" s="519">
        <v>0</v>
      </c>
      <c r="CY348" s="519">
        <v>0</v>
      </c>
      <c r="CZ348" s="519">
        <v>0</v>
      </c>
      <c r="DA348" s="519">
        <v>0</v>
      </c>
      <c r="DB348" s="519">
        <v>0</v>
      </c>
      <c r="DC348" s="519">
        <v>0</v>
      </c>
      <c r="DD348" s="519">
        <v>0</v>
      </c>
      <c r="DE348" s="519">
        <v>0</v>
      </c>
      <c r="DF348" s="519">
        <v>0</v>
      </c>
      <c r="DG348" s="519">
        <v>0</v>
      </c>
      <c r="DH348" s="519">
        <v>0</v>
      </c>
      <c r="DI348" s="519">
        <v>0</v>
      </c>
      <c r="DJ348" s="519">
        <v>0</v>
      </c>
      <c r="DK348" s="519">
        <v>0</v>
      </c>
      <c r="DL348" s="519">
        <v>0</v>
      </c>
      <c r="DM348" s="519">
        <v>0</v>
      </c>
      <c r="DN348" s="519">
        <v>0</v>
      </c>
      <c r="DO348" s="519">
        <v>0</v>
      </c>
      <c r="DP348" s="519">
        <v>0</v>
      </c>
      <c r="DQ348" s="519">
        <v>0</v>
      </c>
      <c r="DR348" s="519">
        <v>0</v>
      </c>
      <c r="DS348" s="519">
        <v>0</v>
      </c>
      <c r="DT348" s="519">
        <v>0</v>
      </c>
      <c r="DU348" s="519">
        <v>0</v>
      </c>
      <c r="DV348" s="519">
        <v>0</v>
      </c>
      <c r="DW348" s="519">
        <v>0</v>
      </c>
      <c r="DX348" s="519">
        <v>0</v>
      </c>
      <c r="DY348" s="131"/>
      <c r="DZ348" s="337"/>
      <c r="EA348" s="519" t="s">
        <v>1063</v>
      </c>
      <c r="EB348" s="519" t="s">
        <v>1059</v>
      </c>
      <c r="EC348" s="519">
        <v>9</v>
      </c>
      <c r="ED348" s="521" t="str">
        <f t="shared" si="17"/>
        <v>SDN300109</v>
      </c>
      <c r="EE348" s="519">
        <v>10000</v>
      </c>
      <c r="EF348" s="519">
        <v>10000</v>
      </c>
      <c r="EG348" s="519">
        <v>10000</v>
      </c>
      <c r="EH348" s="519">
        <v>10000</v>
      </c>
      <c r="EI348" s="519">
        <v>10000</v>
      </c>
      <c r="EJ348" s="519">
        <v>10000</v>
      </c>
      <c r="EK348" s="519">
        <v>10000</v>
      </c>
      <c r="EL348" s="519">
        <v>10000</v>
      </c>
      <c r="EM348" s="519">
        <v>10000</v>
      </c>
      <c r="EN348" s="519">
        <v>10000</v>
      </c>
      <c r="EO348" s="519">
        <v>10000</v>
      </c>
      <c r="EP348" s="519">
        <v>10000</v>
      </c>
      <c r="EQ348" s="519">
        <v>10000</v>
      </c>
      <c r="ER348" s="519">
        <v>10000</v>
      </c>
      <c r="ES348" s="519">
        <v>10000</v>
      </c>
      <c r="ET348" s="519">
        <v>10000</v>
      </c>
      <c r="EU348" s="519">
        <v>10000</v>
      </c>
      <c r="EV348" s="519">
        <v>10000</v>
      </c>
      <c r="EW348" s="519">
        <v>10000</v>
      </c>
      <c r="EX348" s="519">
        <v>10000</v>
      </c>
      <c r="EY348" s="519">
        <v>10000</v>
      </c>
      <c r="EZ348" s="519">
        <v>10000</v>
      </c>
      <c r="FA348" s="519">
        <v>10000</v>
      </c>
      <c r="FB348" s="519">
        <v>10000</v>
      </c>
      <c r="FC348" s="519">
        <v>10000</v>
      </c>
      <c r="FD348" s="519">
        <v>10000</v>
      </c>
      <c r="FE348" s="519">
        <v>10000</v>
      </c>
      <c r="FF348" s="519">
        <v>10000</v>
      </c>
      <c r="FG348" s="519">
        <v>10000</v>
      </c>
      <c r="FH348" s="519">
        <v>10000</v>
      </c>
      <c r="FI348" s="519">
        <v>10000</v>
      </c>
      <c r="FJ348" s="519">
        <v>10000</v>
      </c>
      <c r="FK348" s="519">
        <v>10000</v>
      </c>
      <c r="FL348" s="519">
        <v>10000</v>
      </c>
      <c r="FM348" s="519">
        <v>10000</v>
      </c>
      <c r="FN348" s="519">
        <v>10000</v>
      </c>
      <c r="FO348" s="519">
        <v>10000</v>
      </c>
      <c r="FP348" s="519">
        <v>10000</v>
      </c>
      <c r="FQ348" s="519">
        <v>10000</v>
      </c>
      <c r="FR348" s="519">
        <v>10000</v>
      </c>
      <c r="FS348" s="519">
        <v>10000</v>
      </c>
      <c r="FT348" s="519">
        <v>10000</v>
      </c>
      <c r="FU348" s="519">
        <v>10000</v>
      </c>
      <c r="FV348" s="519">
        <v>10000</v>
      </c>
      <c r="FW348" s="519">
        <v>10000</v>
      </c>
      <c r="FX348" s="519">
        <v>0</v>
      </c>
      <c r="FY348" s="519">
        <v>0</v>
      </c>
      <c r="FZ348" s="519">
        <v>0</v>
      </c>
      <c r="GA348" s="519">
        <v>0</v>
      </c>
      <c r="GB348" s="519">
        <v>0</v>
      </c>
      <c r="GC348" s="519">
        <v>0</v>
      </c>
      <c r="GD348" s="519">
        <v>0</v>
      </c>
      <c r="GE348" s="519">
        <v>0</v>
      </c>
      <c r="GF348" s="519">
        <v>0</v>
      </c>
      <c r="GG348" s="519">
        <v>0</v>
      </c>
      <c r="GH348" s="519">
        <v>0</v>
      </c>
      <c r="GI348" s="519">
        <v>0</v>
      </c>
      <c r="GJ348" s="519">
        <v>0</v>
      </c>
      <c r="GK348" s="519">
        <v>0</v>
      </c>
      <c r="GL348" s="519">
        <v>0</v>
      </c>
      <c r="GM348" s="519">
        <v>0</v>
      </c>
      <c r="GN348" s="519">
        <v>0</v>
      </c>
      <c r="GO348" s="519">
        <v>0</v>
      </c>
      <c r="GP348" s="519">
        <v>0</v>
      </c>
      <c r="GQ348" s="519">
        <v>0</v>
      </c>
      <c r="GR348" s="519">
        <v>0</v>
      </c>
      <c r="GS348" s="519">
        <v>0</v>
      </c>
      <c r="GT348" s="519">
        <v>0</v>
      </c>
      <c r="GU348" s="519">
        <v>0</v>
      </c>
      <c r="GV348" s="519">
        <v>0</v>
      </c>
      <c r="GW348" s="519">
        <v>0</v>
      </c>
      <c r="GX348" s="519">
        <v>0</v>
      </c>
      <c r="GY348" s="519">
        <v>0</v>
      </c>
      <c r="GZ348" s="519">
        <v>0</v>
      </c>
      <c r="HA348" s="519">
        <v>0</v>
      </c>
      <c r="HB348" s="519">
        <v>0</v>
      </c>
      <c r="HC348" s="519">
        <v>0</v>
      </c>
      <c r="HD348" s="519">
        <v>0</v>
      </c>
      <c r="HE348" s="519">
        <v>0</v>
      </c>
      <c r="HF348" s="519">
        <v>0</v>
      </c>
      <c r="HG348" s="519">
        <v>0</v>
      </c>
      <c r="HH348" s="519">
        <v>0</v>
      </c>
      <c r="HI348" s="519">
        <v>0</v>
      </c>
      <c r="HJ348" s="519">
        <v>0</v>
      </c>
      <c r="HK348" s="519">
        <v>0</v>
      </c>
      <c r="HL348" s="519">
        <v>0</v>
      </c>
      <c r="HM348" s="519">
        <v>0</v>
      </c>
      <c r="HN348" s="519">
        <v>0</v>
      </c>
      <c r="HO348" s="519">
        <v>0</v>
      </c>
      <c r="HP348" s="519">
        <v>0</v>
      </c>
      <c r="HQ348" s="519">
        <v>0</v>
      </c>
      <c r="HR348" s="519">
        <v>0</v>
      </c>
      <c r="HS348" s="519">
        <v>0</v>
      </c>
      <c r="HT348" s="519">
        <v>0</v>
      </c>
      <c r="HU348" s="519">
        <v>0</v>
      </c>
      <c r="HV348" s="519">
        <v>0</v>
      </c>
      <c r="HW348" s="519">
        <v>0</v>
      </c>
      <c r="HX348" s="519">
        <v>0</v>
      </c>
      <c r="HY348" s="519">
        <v>0</v>
      </c>
      <c r="HZ348" s="519">
        <v>0</v>
      </c>
      <c r="IA348" s="519">
        <v>0</v>
      </c>
      <c r="IB348" s="519">
        <v>0</v>
      </c>
      <c r="IC348" s="519">
        <v>0</v>
      </c>
      <c r="ID348" s="519">
        <v>0</v>
      </c>
      <c r="IE348" s="519">
        <v>0</v>
      </c>
      <c r="IF348" s="519">
        <v>0</v>
      </c>
      <c r="IG348" s="519">
        <v>0</v>
      </c>
      <c r="IH348" s="519">
        <v>0</v>
      </c>
      <c r="II348" s="519">
        <v>0</v>
      </c>
      <c r="IJ348" s="519">
        <v>0</v>
      </c>
      <c r="IK348" s="519">
        <v>0</v>
      </c>
    </row>
    <row r="349" spans="1:245" hidden="1">
      <c r="A349" s="337"/>
      <c r="B349" s="519" t="s">
        <v>1058</v>
      </c>
      <c r="C349" s="519"/>
      <c r="D349" s="519"/>
      <c r="E349" s="519"/>
      <c r="F349" s="519">
        <v>1</v>
      </c>
      <c r="G349" s="519"/>
      <c r="H349" s="519">
        <v>34</v>
      </c>
      <c r="I349" s="519">
        <v>7</v>
      </c>
      <c r="J349" s="519" t="str">
        <f t="shared" si="18"/>
        <v>SDN10013407</v>
      </c>
      <c r="K349" s="519">
        <v>796</v>
      </c>
      <c r="M349" s="337"/>
      <c r="N349" s="519" t="s">
        <v>1063</v>
      </c>
      <c r="O349" s="519" t="s">
        <v>1059</v>
      </c>
      <c r="P349" s="519">
        <v>10</v>
      </c>
      <c r="Q349" s="183" t="str">
        <f t="shared" si="16"/>
        <v>SDN300110</v>
      </c>
      <c r="R349" s="519">
        <v>0</v>
      </c>
      <c r="S349" s="519">
        <v>0</v>
      </c>
      <c r="T349" s="519">
        <v>0</v>
      </c>
      <c r="U349" s="519">
        <v>0</v>
      </c>
      <c r="V349" s="519">
        <v>0</v>
      </c>
      <c r="W349" s="519">
        <v>0</v>
      </c>
      <c r="X349" s="519">
        <v>0</v>
      </c>
      <c r="Y349" s="519">
        <v>0</v>
      </c>
      <c r="Z349" s="519">
        <v>0</v>
      </c>
      <c r="AA349" s="519">
        <v>0</v>
      </c>
      <c r="AB349" s="519">
        <v>0</v>
      </c>
      <c r="AC349" s="519">
        <v>0</v>
      </c>
      <c r="AD349" s="519">
        <v>0</v>
      </c>
      <c r="AE349" s="519">
        <v>0</v>
      </c>
      <c r="AF349" s="519">
        <v>0</v>
      </c>
      <c r="AG349" s="519">
        <v>0</v>
      </c>
      <c r="AH349" s="519">
        <v>0</v>
      </c>
      <c r="AI349" s="519">
        <v>0</v>
      </c>
      <c r="AJ349" s="519">
        <v>0</v>
      </c>
      <c r="AK349" s="519">
        <v>0</v>
      </c>
      <c r="AL349" s="519">
        <v>0</v>
      </c>
      <c r="AM349" s="519">
        <v>0</v>
      </c>
      <c r="AN349" s="519">
        <v>0</v>
      </c>
      <c r="AO349" s="519">
        <v>0</v>
      </c>
      <c r="AP349" s="519">
        <v>0</v>
      </c>
      <c r="AQ349" s="519">
        <v>0</v>
      </c>
      <c r="AR349" s="519">
        <v>0</v>
      </c>
      <c r="AS349" s="519">
        <v>0</v>
      </c>
      <c r="AT349" s="519">
        <v>0</v>
      </c>
      <c r="AU349" s="519">
        <v>0</v>
      </c>
      <c r="AV349" s="519">
        <v>0</v>
      </c>
      <c r="AW349" s="519">
        <v>0</v>
      </c>
      <c r="AX349" s="519">
        <v>0</v>
      </c>
      <c r="AY349" s="519">
        <v>0</v>
      </c>
      <c r="AZ349" s="519">
        <v>0</v>
      </c>
      <c r="BA349" s="519">
        <v>0</v>
      </c>
      <c r="BB349" s="519">
        <v>0</v>
      </c>
      <c r="BC349" s="519">
        <v>0</v>
      </c>
      <c r="BD349" s="519">
        <v>0</v>
      </c>
      <c r="BE349" s="519">
        <v>0</v>
      </c>
      <c r="BF349" s="519">
        <v>0</v>
      </c>
      <c r="BG349" s="519">
        <v>0</v>
      </c>
      <c r="BH349" s="519">
        <v>0</v>
      </c>
      <c r="BI349" s="519">
        <v>0</v>
      </c>
      <c r="BJ349" s="519">
        <v>10000</v>
      </c>
      <c r="BK349" s="519">
        <v>0</v>
      </c>
      <c r="BL349" s="519">
        <v>0</v>
      </c>
      <c r="BM349" s="519">
        <v>0</v>
      </c>
      <c r="BN349" s="519">
        <v>0</v>
      </c>
      <c r="BO349" s="519">
        <v>0</v>
      </c>
      <c r="BP349" s="519">
        <v>0</v>
      </c>
      <c r="BQ349" s="519">
        <v>0</v>
      </c>
      <c r="BR349" s="519">
        <v>0</v>
      </c>
      <c r="BS349" s="519">
        <v>0</v>
      </c>
      <c r="BT349" s="519">
        <v>0</v>
      </c>
      <c r="BU349" s="519">
        <v>0</v>
      </c>
      <c r="BV349" s="519">
        <v>0</v>
      </c>
      <c r="BW349" s="519">
        <v>0</v>
      </c>
      <c r="BX349" s="519">
        <v>0</v>
      </c>
      <c r="BY349" s="519">
        <v>0</v>
      </c>
      <c r="BZ349" s="519">
        <v>0</v>
      </c>
      <c r="CA349" s="519">
        <v>0</v>
      </c>
      <c r="CB349" s="519">
        <v>0</v>
      </c>
      <c r="CC349" s="519">
        <v>0</v>
      </c>
      <c r="CD349" s="519">
        <v>0</v>
      </c>
      <c r="CE349" s="519">
        <v>0</v>
      </c>
      <c r="CF349" s="519">
        <v>0</v>
      </c>
      <c r="CG349" s="519">
        <v>0</v>
      </c>
      <c r="CH349" s="519">
        <v>0</v>
      </c>
      <c r="CI349" s="519">
        <v>0</v>
      </c>
      <c r="CJ349" s="519">
        <v>0</v>
      </c>
      <c r="CK349" s="519">
        <v>0</v>
      </c>
      <c r="CL349" s="519">
        <v>0</v>
      </c>
      <c r="CM349" s="519">
        <v>0</v>
      </c>
      <c r="CN349" s="519">
        <v>0</v>
      </c>
      <c r="CO349" s="519">
        <v>0</v>
      </c>
      <c r="CP349" s="519">
        <v>0</v>
      </c>
      <c r="CQ349" s="519">
        <v>0</v>
      </c>
      <c r="CR349" s="519">
        <v>0</v>
      </c>
      <c r="CS349" s="519">
        <v>0</v>
      </c>
      <c r="CT349" s="519">
        <v>0</v>
      </c>
      <c r="CU349" s="519">
        <v>0</v>
      </c>
      <c r="CV349" s="519">
        <v>0</v>
      </c>
      <c r="CW349" s="519">
        <v>0</v>
      </c>
      <c r="CX349" s="519">
        <v>0</v>
      </c>
      <c r="CY349" s="519">
        <v>0</v>
      </c>
      <c r="CZ349" s="519">
        <v>0</v>
      </c>
      <c r="DA349" s="519">
        <v>0</v>
      </c>
      <c r="DB349" s="519">
        <v>0</v>
      </c>
      <c r="DC349" s="519">
        <v>0</v>
      </c>
      <c r="DD349" s="519">
        <v>0</v>
      </c>
      <c r="DE349" s="519">
        <v>0</v>
      </c>
      <c r="DF349" s="519">
        <v>0</v>
      </c>
      <c r="DG349" s="519">
        <v>0</v>
      </c>
      <c r="DH349" s="519">
        <v>0</v>
      </c>
      <c r="DI349" s="519">
        <v>0</v>
      </c>
      <c r="DJ349" s="519">
        <v>0</v>
      </c>
      <c r="DK349" s="519">
        <v>0</v>
      </c>
      <c r="DL349" s="519">
        <v>0</v>
      </c>
      <c r="DM349" s="519">
        <v>0</v>
      </c>
      <c r="DN349" s="519">
        <v>0</v>
      </c>
      <c r="DO349" s="519">
        <v>0</v>
      </c>
      <c r="DP349" s="519">
        <v>0</v>
      </c>
      <c r="DQ349" s="519">
        <v>0</v>
      </c>
      <c r="DR349" s="519">
        <v>0</v>
      </c>
      <c r="DS349" s="519">
        <v>0</v>
      </c>
      <c r="DT349" s="519">
        <v>0</v>
      </c>
      <c r="DU349" s="519">
        <v>0</v>
      </c>
      <c r="DV349" s="519">
        <v>0</v>
      </c>
      <c r="DW349" s="519">
        <v>0</v>
      </c>
      <c r="DX349" s="519">
        <v>0</v>
      </c>
      <c r="DY349" s="131"/>
      <c r="DZ349" s="337"/>
      <c r="EA349" s="519" t="s">
        <v>1063</v>
      </c>
      <c r="EB349" s="519" t="s">
        <v>1059</v>
      </c>
      <c r="EC349" s="519">
        <v>10</v>
      </c>
      <c r="ED349" s="521" t="str">
        <f t="shared" si="17"/>
        <v>SDN300110</v>
      </c>
      <c r="EE349" s="519">
        <v>10000</v>
      </c>
      <c r="EF349" s="519">
        <v>10000</v>
      </c>
      <c r="EG349" s="519">
        <v>10000</v>
      </c>
      <c r="EH349" s="519">
        <v>10000</v>
      </c>
      <c r="EI349" s="519">
        <v>10000</v>
      </c>
      <c r="EJ349" s="519">
        <v>10000</v>
      </c>
      <c r="EK349" s="519">
        <v>10000</v>
      </c>
      <c r="EL349" s="519">
        <v>10000</v>
      </c>
      <c r="EM349" s="519">
        <v>10000</v>
      </c>
      <c r="EN349" s="519">
        <v>10000</v>
      </c>
      <c r="EO349" s="519">
        <v>10000</v>
      </c>
      <c r="EP349" s="519">
        <v>10000</v>
      </c>
      <c r="EQ349" s="519">
        <v>10000</v>
      </c>
      <c r="ER349" s="519">
        <v>10000</v>
      </c>
      <c r="ES349" s="519">
        <v>10000</v>
      </c>
      <c r="ET349" s="519">
        <v>10000</v>
      </c>
      <c r="EU349" s="519">
        <v>10000</v>
      </c>
      <c r="EV349" s="519">
        <v>10000</v>
      </c>
      <c r="EW349" s="519">
        <v>10000</v>
      </c>
      <c r="EX349" s="519">
        <v>10000</v>
      </c>
      <c r="EY349" s="519">
        <v>10000</v>
      </c>
      <c r="EZ349" s="519">
        <v>10000</v>
      </c>
      <c r="FA349" s="519">
        <v>10000</v>
      </c>
      <c r="FB349" s="519">
        <v>10000</v>
      </c>
      <c r="FC349" s="519">
        <v>10000</v>
      </c>
      <c r="FD349" s="519">
        <v>10000</v>
      </c>
      <c r="FE349" s="519">
        <v>10000</v>
      </c>
      <c r="FF349" s="519">
        <v>10000</v>
      </c>
      <c r="FG349" s="519">
        <v>10000</v>
      </c>
      <c r="FH349" s="519">
        <v>10000</v>
      </c>
      <c r="FI349" s="519">
        <v>10000</v>
      </c>
      <c r="FJ349" s="519">
        <v>10000</v>
      </c>
      <c r="FK349" s="519">
        <v>10000</v>
      </c>
      <c r="FL349" s="519">
        <v>10000</v>
      </c>
      <c r="FM349" s="519">
        <v>10000</v>
      </c>
      <c r="FN349" s="519">
        <v>10000</v>
      </c>
      <c r="FO349" s="519">
        <v>10000</v>
      </c>
      <c r="FP349" s="519">
        <v>10000</v>
      </c>
      <c r="FQ349" s="519">
        <v>10000</v>
      </c>
      <c r="FR349" s="519">
        <v>10000</v>
      </c>
      <c r="FS349" s="519">
        <v>10000</v>
      </c>
      <c r="FT349" s="519">
        <v>10000</v>
      </c>
      <c r="FU349" s="519">
        <v>10000</v>
      </c>
      <c r="FV349" s="519">
        <v>10000</v>
      </c>
      <c r="FW349" s="519">
        <v>10000</v>
      </c>
      <c r="FX349" s="519">
        <v>0</v>
      </c>
      <c r="FY349" s="519">
        <v>0</v>
      </c>
      <c r="FZ349" s="519">
        <v>0</v>
      </c>
      <c r="GA349" s="519">
        <v>0</v>
      </c>
      <c r="GB349" s="519">
        <v>0</v>
      </c>
      <c r="GC349" s="519">
        <v>0</v>
      </c>
      <c r="GD349" s="519">
        <v>0</v>
      </c>
      <c r="GE349" s="519">
        <v>0</v>
      </c>
      <c r="GF349" s="519">
        <v>0</v>
      </c>
      <c r="GG349" s="519">
        <v>0</v>
      </c>
      <c r="GH349" s="519">
        <v>0</v>
      </c>
      <c r="GI349" s="519">
        <v>0</v>
      </c>
      <c r="GJ349" s="519">
        <v>0</v>
      </c>
      <c r="GK349" s="519">
        <v>0</v>
      </c>
      <c r="GL349" s="519">
        <v>0</v>
      </c>
      <c r="GM349" s="519">
        <v>0</v>
      </c>
      <c r="GN349" s="519">
        <v>0</v>
      </c>
      <c r="GO349" s="519">
        <v>0</v>
      </c>
      <c r="GP349" s="519">
        <v>0</v>
      </c>
      <c r="GQ349" s="519">
        <v>0</v>
      </c>
      <c r="GR349" s="519">
        <v>0</v>
      </c>
      <c r="GS349" s="519">
        <v>0</v>
      </c>
      <c r="GT349" s="519">
        <v>0</v>
      </c>
      <c r="GU349" s="519">
        <v>0</v>
      </c>
      <c r="GV349" s="519">
        <v>0</v>
      </c>
      <c r="GW349" s="519">
        <v>0</v>
      </c>
      <c r="GX349" s="519">
        <v>0</v>
      </c>
      <c r="GY349" s="519">
        <v>0</v>
      </c>
      <c r="GZ349" s="519">
        <v>0</v>
      </c>
      <c r="HA349" s="519">
        <v>0</v>
      </c>
      <c r="HB349" s="519">
        <v>0</v>
      </c>
      <c r="HC349" s="519">
        <v>0</v>
      </c>
      <c r="HD349" s="519">
        <v>0</v>
      </c>
      <c r="HE349" s="519">
        <v>0</v>
      </c>
      <c r="HF349" s="519">
        <v>0</v>
      </c>
      <c r="HG349" s="519">
        <v>0</v>
      </c>
      <c r="HH349" s="519">
        <v>0</v>
      </c>
      <c r="HI349" s="519">
        <v>0</v>
      </c>
      <c r="HJ349" s="519">
        <v>0</v>
      </c>
      <c r="HK349" s="519">
        <v>0</v>
      </c>
      <c r="HL349" s="519">
        <v>0</v>
      </c>
      <c r="HM349" s="519">
        <v>0</v>
      </c>
      <c r="HN349" s="519">
        <v>0</v>
      </c>
      <c r="HO349" s="519">
        <v>0</v>
      </c>
      <c r="HP349" s="519">
        <v>0</v>
      </c>
      <c r="HQ349" s="519">
        <v>0</v>
      </c>
      <c r="HR349" s="519">
        <v>0</v>
      </c>
      <c r="HS349" s="519">
        <v>0</v>
      </c>
      <c r="HT349" s="519">
        <v>0</v>
      </c>
      <c r="HU349" s="519">
        <v>0</v>
      </c>
      <c r="HV349" s="519">
        <v>0</v>
      </c>
      <c r="HW349" s="519">
        <v>0</v>
      </c>
      <c r="HX349" s="519">
        <v>0</v>
      </c>
      <c r="HY349" s="519">
        <v>0</v>
      </c>
      <c r="HZ349" s="519">
        <v>0</v>
      </c>
      <c r="IA349" s="519">
        <v>0</v>
      </c>
      <c r="IB349" s="519">
        <v>0</v>
      </c>
      <c r="IC349" s="519">
        <v>0</v>
      </c>
      <c r="ID349" s="519">
        <v>0</v>
      </c>
      <c r="IE349" s="519">
        <v>0</v>
      </c>
      <c r="IF349" s="519">
        <v>0</v>
      </c>
      <c r="IG349" s="519">
        <v>0</v>
      </c>
      <c r="IH349" s="519">
        <v>0</v>
      </c>
      <c r="II349" s="519">
        <v>0</v>
      </c>
      <c r="IJ349" s="519">
        <v>0</v>
      </c>
      <c r="IK349" s="519">
        <v>0</v>
      </c>
    </row>
    <row r="350" spans="1:245" hidden="1">
      <c r="A350" s="337"/>
      <c r="B350" s="519" t="s">
        <v>1058</v>
      </c>
      <c r="C350" s="519"/>
      <c r="D350" s="519"/>
      <c r="E350" s="519"/>
      <c r="F350" s="519">
        <v>1</v>
      </c>
      <c r="G350" s="519"/>
      <c r="H350" s="519">
        <v>34</v>
      </c>
      <c r="I350" s="519">
        <v>8</v>
      </c>
      <c r="J350" s="519" t="str">
        <f t="shared" si="18"/>
        <v>SDN10013408</v>
      </c>
      <c r="K350" s="519">
        <v>796</v>
      </c>
      <c r="M350" s="337"/>
      <c r="N350" s="519" t="s">
        <v>1063</v>
      </c>
      <c r="O350" s="519" t="s">
        <v>1059</v>
      </c>
      <c r="P350" s="519">
        <v>11</v>
      </c>
      <c r="Q350" s="183" t="str">
        <f t="shared" si="16"/>
        <v>SDN300111</v>
      </c>
      <c r="R350" s="519">
        <v>0</v>
      </c>
      <c r="S350" s="519">
        <v>0</v>
      </c>
      <c r="T350" s="519">
        <v>0</v>
      </c>
      <c r="U350" s="519">
        <v>0</v>
      </c>
      <c r="V350" s="519">
        <v>0</v>
      </c>
      <c r="W350" s="519">
        <v>0</v>
      </c>
      <c r="X350" s="519">
        <v>0</v>
      </c>
      <c r="Y350" s="519">
        <v>0</v>
      </c>
      <c r="Z350" s="519">
        <v>0</v>
      </c>
      <c r="AA350" s="519">
        <v>0</v>
      </c>
      <c r="AB350" s="519">
        <v>0</v>
      </c>
      <c r="AC350" s="519">
        <v>0</v>
      </c>
      <c r="AD350" s="519">
        <v>0</v>
      </c>
      <c r="AE350" s="519">
        <v>0</v>
      </c>
      <c r="AF350" s="519">
        <v>0</v>
      </c>
      <c r="AG350" s="519">
        <v>0</v>
      </c>
      <c r="AH350" s="519">
        <v>0</v>
      </c>
      <c r="AI350" s="519">
        <v>0</v>
      </c>
      <c r="AJ350" s="519">
        <v>0</v>
      </c>
      <c r="AK350" s="519">
        <v>0</v>
      </c>
      <c r="AL350" s="519">
        <v>0</v>
      </c>
      <c r="AM350" s="519">
        <v>0</v>
      </c>
      <c r="AN350" s="519">
        <v>0</v>
      </c>
      <c r="AO350" s="519">
        <v>0</v>
      </c>
      <c r="AP350" s="519">
        <v>0</v>
      </c>
      <c r="AQ350" s="519">
        <v>0</v>
      </c>
      <c r="AR350" s="519">
        <v>0</v>
      </c>
      <c r="AS350" s="519">
        <v>0</v>
      </c>
      <c r="AT350" s="519">
        <v>0</v>
      </c>
      <c r="AU350" s="519">
        <v>0</v>
      </c>
      <c r="AV350" s="519">
        <v>0</v>
      </c>
      <c r="AW350" s="519">
        <v>0</v>
      </c>
      <c r="AX350" s="519">
        <v>0</v>
      </c>
      <c r="AY350" s="519">
        <v>0</v>
      </c>
      <c r="AZ350" s="519">
        <v>0</v>
      </c>
      <c r="BA350" s="519">
        <v>0</v>
      </c>
      <c r="BB350" s="519">
        <v>0</v>
      </c>
      <c r="BC350" s="519">
        <v>0</v>
      </c>
      <c r="BD350" s="519">
        <v>0</v>
      </c>
      <c r="BE350" s="519">
        <v>0</v>
      </c>
      <c r="BF350" s="519">
        <v>0</v>
      </c>
      <c r="BG350" s="519">
        <v>0</v>
      </c>
      <c r="BH350" s="519">
        <v>0</v>
      </c>
      <c r="BI350" s="519">
        <v>0</v>
      </c>
      <c r="BJ350" s="519">
        <v>10000</v>
      </c>
      <c r="BK350" s="519">
        <v>0</v>
      </c>
      <c r="BL350" s="519">
        <v>0</v>
      </c>
      <c r="BM350" s="519">
        <v>0</v>
      </c>
      <c r="BN350" s="519">
        <v>0</v>
      </c>
      <c r="BO350" s="519">
        <v>0</v>
      </c>
      <c r="BP350" s="519">
        <v>0</v>
      </c>
      <c r="BQ350" s="519">
        <v>0</v>
      </c>
      <c r="BR350" s="519">
        <v>0</v>
      </c>
      <c r="BS350" s="519">
        <v>0</v>
      </c>
      <c r="BT350" s="519">
        <v>0</v>
      </c>
      <c r="BU350" s="519">
        <v>0</v>
      </c>
      <c r="BV350" s="519">
        <v>0</v>
      </c>
      <c r="BW350" s="519">
        <v>0</v>
      </c>
      <c r="BX350" s="519">
        <v>0</v>
      </c>
      <c r="BY350" s="519">
        <v>0</v>
      </c>
      <c r="BZ350" s="519">
        <v>0</v>
      </c>
      <c r="CA350" s="519">
        <v>0</v>
      </c>
      <c r="CB350" s="519">
        <v>0</v>
      </c>
      <c r="CC350" s="519">
        <v>0</v>
      </c>
      <c r="CD350" s="519">
        <v>0</v>
      </c>
      <c r="CE350" s="519">
        <v>0</v>
      </c>
      <c r="CF350" s="519">
        <v>0</v>
      </c>
      <c r="CG350" s="519">
        <v>0</v>
      </c>
      <c r="CH350" s="519">
        <v>0</v>
      </c>
      <c r="CI350" s="519">
        <v>0</v>
      </c>
      <c r="CJ350" s="519">
        <v>0</v>
      </c>
      <c r="CK350" s="519">
        <v>0</v>
      </c>
      <c r="CL350" s="519">
        <v>0</v>
      </c>
      <c r="CM350" s="519">
        <v>0</v>
      </c>
      <c r="CN350" s="519">
        <v>0</v>
      </c>
      <c r="CO350" s="519">
        <v>0</v>
      </c>
      <c r="CP350" s="519">
        <v>0</v>
      </c>
      <c r="CQ350" s="519">
        <v>0</v>
      </c>
      <c r="CR350" s="519">
        <v>0</v>
      </c>
      <c r="CS350" s="519">
        <v>0</v>
      </c>
      <c r="CT350" s="519">
        <v>0</v>
      </c>
      <c r="CU350" s="519">
        <v>0</v>
      </c>
      <c r="CV350" s="519">
        <v>0</v>
      </c>
      <c r="CW350" s="519">
        <v>0</v>
      </c>
      <c r="CX350" s="519">
        <v>0</v>
      </c>
      <c r="CY350" s="519">
        <v>0</v>
      </c>
      <c r="CZ350" s="519">
        <v>0</v>
      </c>
      <c r="DA350" s="519">
        <v>0</v>
      </c>
      <c r="DB350" s="519">
        <v>0</v>
      </c>
      <c r="DC350" s="519">
        <v>0</v>
      </c>
      <c r="DD350" s="519">
        <v>0</v>
      </c>
      <c r="DE350" s="519">
        <v>0</v>
      </c>
      <c r="DF350" s="519">
        <v>0</v>
      </c>
      <c r="DG350" s="519">
        <v>0</v>
      </c>
      <c r="DH350" s="519">
        <v>0</v>
      </c>
      <c r="DI350" s="519">
        <v>0</v>
      </c>
      <c r="DJ350" s="519">
        <v>0</v>
      </c>
      <c r="DK350" s="519">
        <v>0</v>
      </c>
      <c r="DL350" s="519">
        <v>0</v>
      </c>
      <c r="DM350" s="519">
        <v>0</v>
      </c>
      <c r="DN350" s="519">
        <v>0</v>
      </c>
      <c r="DO350" s="519">
        <v>0</v>
      </c>
      <c r="DP350" s="519">
        <v>0</v>
      </c>
      <c r="DQ350" s="519">
        <v>0</v>
      </c>
      <c r="DR350" s="519">
        <v>0</v>
      </c>
      <c r="DS350" s="519">
        <v>0</v>
      </c>
      <c r="DT350" s="519">
        <v>0</v>
      </c>
      <c r="DU350" s="519">
        <v>0</v>
      </c>
      <c r="DV350" s="519">
        <v>0</v>
      </c>
      <c r="DW350" s="519">
        <v>0</v>
      </c>
      <c r="DX350" s="519">
        <v>0</v>
      </c>
      <c r="DY350" s="131"/>
      <c r="DZ350" s="337"/>
      <c r="EA350" s="519" t="s">
        <v>1063</v>
      </c>
      <c r="EB350" s="519" t="s">
        <v>1059</v>
      </c>
      <c r="EC350" s="519">
        <v>11</v>
      </c>
      <c r="ED350" s="521" t="str">
        <f t="shared" si="17"/>
        <v>SDN300111</v>
      </c>
      <c r="EE350" s="519">
        <v>10000</v>
      </c>
      <c r="EF350" s="519">
        <v>10000</v>
      </c>
      <c r="EG350" s="519">
        <v>10000</v>
      </c>
      <c r="EH350" s="519">
        <v>10000</v>
      </c>
      <c r="EI350" s="519">
        <v>10000</v>
      </c>
      <c r="EJ350" s="519">
        <v>10000</v>
      </c>
      <c r="EK350" s="519">
        <v>10000</v>
      </c>
      <c r="EL350" s="519">
        <v>10000</v>
      </c>
      <c r="EM350" s="519">
        <v>10000</v>
      </c>
      <c r="EN350" s="519">
        <v>10000</v>
      </c>
      <c r="EO350" s="519">
        <v>10000</v>
      </c>
      <c r="EP350" s="519">
        <v>10000</v>
      </c>
      <c r="EQ350" s="519">
        <v>10000</v>
      </c>
      <c r="ER350" s="519">
        <v>10000</v>
      </c>
      <c r="ES350" s="519">
        <v>10000</v>
      </c>
      <c r="ET350" s="519">
        <v>10000</v>
      </c>
      <c r="EU350" s="519">
        <v>10000</v>
      </c>
      <c r="EV350" s="519">
        <v>10000</v>
      </c>
      <c r="EW350" s="519">
        <v>10000</v>
      </c>
      <c r="EX350" s="519">
        <v>10000</v>
      </c>
      <c r="EY350" s="519">
        <v>10000</v>
      </c>
      <c r="EZ350" s="519">
        <v>10000</v>
      </c>
      <c r="FA350" s="519">
        <v>10000</v>
      </c>
      <c r="FB350" s="519">
        <v>10000</v>
      </c>
      <c r="FC350" s="519">
        <v>10000</v>
      </c>
      <c r="FD350" s="519">
        <v>10000</v>
      </c>
      <c r="FE350" s="519">
        <v>10000</v>
      </c>
      <c r="FF350" s="519">
        <v>10000</v>
      </c>
      <c r="FG350" s="519">
        <v>10000</v>
      </c>
      <c r="FH350" s="519">
        <v>10000</v>
      </c>
      <c r="FI350" s="519">
        <v>10000</v>
      </c>
      <c r="FJ350" s="519">
        <v>10000</v>
      </c>
      <c r="FK350" s="519">
        <v>10000</v>
      </c>
      <c r="FL350" s="519">
        <v>10000</v>
      </c>
      <c r="FM350" s="519">
        <v>10000</v>
      </c>
      <c r="FN350" s="519">
        <v>10000</v>
      </c>
      <c r="FO350" s="519">
        <v>10000</v>
      </c>
      <c r="FP350" s="519">
        <v>10000</v>
      </c>
      <c r="FQ350" s="519">
        <v>10000</v>
      </c>
      <c r="FR350" s="519">
        <v>10000</v>
      </c>
      <c r="FS350" s="519">
        <v>10000</v>
      </c>
      <c r="FT350" s="519">
        <v>10000</v>
      </c>
      <c r="FU350" s="519">
        <v>10000</v>
      </c>
      <c r="FV350" s="519">
        <v>10000</v>
      </c>
      <c r="FW350" s="519">
        <v>10000</v>
      </c>
      <c r="FX350" s="519">
        <v>0</v>
      </c>
      <c r="FY350" s="519">
        <v>0</v>
      </c>
      <c r="FZ350" s="519">
        <v>0</v>
      </c>
      <c r="GA350" s="519">
        <v>0</v>
      </c>
      <c r="GB350" s="519">
        <v>0</v>
      </c>
      <c r="GC350" s="519">
        <v>0</v>
      </c>
      <c r="GD350" s="519">
        <v>0</v>
      </c>
      <c r="GE350" s="519">
        <v>0</v>
      </c>
      <c r="GF350" s="519">
        <v>0</v>
      </c>
      <c r="GG350" s="519">
        <v>0</v>
      </c>
      <c r="GH350" s="519">
        <v>0</v>
      </c>
      <c r="GI350" s="519">
        <v>0</v>
      </c>
      <c r="GJ350" s="519">
        <v>0</v>
      </c>
      <c r="GK350" s="519">
        <v>0</v>
      </c>
      <c r="GL350" s="519">
        <v>0</v>
      </c>
      <c r="GM350" s="519">
        <v>0</v>
      </c>
      <c r="GN350" s="519">
        <v>0</v>
      </c>
      <c r="GO350" s="519">
        <v>0</v>
      </c>
      <c r="GP350" s="519">
        <v>0</v>
      </c>
      <c r="GQ350" s="519">
        <v>0</v>
      </c>
      <c r="GR350" s="519">
        <v>0</v>
      </c>
      <c r="GS350" s="519">
        <v>0</v>
      </c>
      <c r="GT350" s="519">
        <v>0</v>
      </c>
      <c r="GU350" s="519">
        <v>0</v>
      </c>
      <c r="GV350" s="519">
        <v>0</v>
      </c>
      <c r="GW350" s="519">
        <v>0</v>
      </c>
      <c r="GX350" s="519">
        <v>0</v>
      </c>
      <c r="GY350" s="519">
        <v>0</v>
      </c>
      <c r="GZ350" s="519">
        <v>0</v>
      </c>
      <c r="HA350" s="519">
        <v>0</v>
      </c>
      <c r="HB350" s="519">
        <v>0</v>
      </c>
      <c r="HC350" s="519">
        <v>0</v>
      </c>
      <c r="HD350" s="519">
        <v>0</v>
      </c>
      <c r="HE350" s="519">
        <v>0</v>
      </c>
      <c r="HF350" s="519">
        <v>0</v>
      </c>
      <c r="HG350" s="519">
        <v>0</v>
      </c>
      <c r="HH350" s="519">
        <v>0</v>
      </c>
      <c r="HI350" s="519">
        <v>0</v>
      </c>
      <c r="HJ350" s="519">
        <v>0</v>
      </c>
      <c r="HK350" s="519">
        <v>0</v>
      </c>
      <c r="HL350" s="519">
        <v>0</v>
      </c>
      <c r="HM350" s="519">
        <v>0</v>
      </c>
      <c r="HN350" s="519">
        <v>0</v>
      </c>
      <c r="HO350" s="519">
        <v>0</v>
      </c>
      <c r="HP350" s="519">
        <v>0</v>
      </c>
      <c r="HQ350" s="519">
        <v>0</v>
      </c>
      <c r="HR350" s="519">
        <v>0</v>
      </c>
      <c r="HS350" s="519">
        <v>0</v>
      </c>
      <c r="HT350" s="519">
        <v>0</v>
      </c>
      <c r="HU350" s="519">
        <v>0</v>
      </c>
      <c r="HV350" s="519">
        <v>0</v>
      </c>
      <c r="HW350" s="519">
        <v>0</v>
      </c>
      <c r="HX350" s="519">
        <v>0</v>
      </c>
      <c r="HY350" s="519">
        <v>0</v>
      </c>
      <c r="HZ350" s="519">
        <v>0</v>
      </c>
      <c r="IA350" s="519">
        <v>0</v>
      </c>
      <c r="IB350" s="519">
        <v>0</v>
      </c>
      <c r="IC350" s="519">
        <v>0</v>
      </c>
      <c r="ID350" s="519">
        <v>0</v>
      </c>
      <c r="IE350" s="519">
        <v>0</v>
      </c>
      <c r="IF350" s="519">
        <v>0</v>
      </c>
      <c r="IG350" s="519">
        <v>0</v>
      </c>
      <c r="IH350" s="519">
        <v>0</v>
      </c>
      <c r="II350" s="519">
        <v>0</v>
      </c>
      <c r="IJ350" s="519">
        <v>0</v>
      </c>
      <c r="IK350" s="519">
        <v>0</v>
      </c>
    </row>
    <row r="351" spans="1:245" hidden="1">
      <c r="A351" s="337"/>
      <c r="B351" s="519" t="s">
        <v>1058</v>
      </c>
      <c r="C351" s="519"/>
      <c r="D351" s="519"/>
      <c r="E351" s="519"/>
      <c r="F351" s="519">
        <v>1</v>
      </c>
      <c r="G351" s="519"/>
      <c r="H351" s="519">
        <v>34</v>
      </c>
      <c r="I351" s="519">
        <v>9</v>
      </c>
      <c r="J351" s="519" t="str">
        <f t="shared" si="18"/>
        <v>SDN10013409</v>
      </c>
      <c r="K351" s="519">
        <v>796</v>
      </c>
      <c r="M351" s="337"/>
      <c r="N351" s="519" t="s">
        <v>1063</v>
      </c>
      <c r="O351" s="519" t="s">
        <v>1059</v>
      </c>
      <c r="P351" s="519">
        <v>12</v>
      </c>
      <c r="Q351" s="183" t="str">
        <f t="shared" si="16"/>
        <v>SDN300112</v>
      </c>
      <c r="R351" s="519">
        <v>0</v>
      </c>
      <c r="S351" s="519">
        <v>0</v>
      </c>
      <c r="T351" s="519">
        <v>0</v>
      </c>
      <c r="U351" s="519">
        <v>0</v>
      </c>
      <c r="V351" s="519">
        <v>0</v>
      </c>
      <c r="W351" s="519">
        <v>0</v>
      </c>
      <c r="X351" s="519">
        <v>0</v>
      </c>
      <c r="Y351" s="519">
        <v>0</v>
      </c>
      <c r="Z351" s="519">
        <v>0</v>
      </c>
      <c r="AA351" s="519">
        <v>0</v>
      </c>
      <c r="AB351" s="519">
        <v>0</v>
      </c>
      <c r="AC351" s="519">
        <v>0</v>
      </c>
      <c r="AD351" s="519">
        <v>0</v>
      </c>
      <c r="AE351" s="519">
        <v>0</v>
      </c>
      <c r="AF351" s="519">
        <v>0</v>
      </c>
      <c r="AG351" s="519">
        <v>0</v>
      </c>
      <c r="AH351" s="519">
        <v>0</v>
      </c>
      <c r="AI351" s="519">
        <v>0</v>
      </c>
      <c r="AJ351" s="519">
        <v>0</v>
      </c>
      <c r="AK351" s="519">
        <v>0</v>
      </c>
      <c r="AL351" s="519">
        <v>0</v>
      </c>
      <c r="AM351" s="519">
        <v>0</v>
      </c>
      <c r="AN351" s="519">
        <v>0</v>
      </c>
      <c r="AO351" s="519">
        <v>0</v>
      </c>
      <c r="AP351" s="519">
        <v>0</v>
      </c>
      <c r="AQ351" s="519">
        <v>0</v>
      </c>
      <c r="AR351" s="519">
        <v>0</v>
      </c>
      <c r="AS351" s="519">
        <v>0</v>
      </c>
      <c r="AT351" s="519">
        <v>0</v>
      </c>
      <c r="AU351" s="519">
        <v>0</v>
      </c>
      <c r="AV351" s="519">
        <v>0</v>
      </c>
      <c r="AW351" s="519">
        <v>0</v>
      </c>
      <c r="AX351" s="519">
        <v>0</v>
      </c>
      <c r="AY351" s="519">
        <v>0</v>
      </c>
      <c r="AZ351" s="519">
        <v>0</v>
      </c>
      <c r="BA351" s="519">
        <v>0</v>
      </c>
      <c r="BB351" s="519">
        <v>0</v>
      </c>
      <c r="BC351" s="519">
        <v>0</v>
      </c>
      <c r="BD351" s="519">
        <v>0</v>
      </c>
      <c r="BE351" s="519">
        <v>0</v>
      </c>
      <c r="BF351" s="519">
        <v>0</v>
      </c>
      <c r="BG351" s="519">
        <v>0</v>
      </c>
      <c r="BH351" s="519">
        <v>0</v>
      </c>
      <c r="BI351" s="519">
        <v>0</v>
      </c>
      <c r="BJ351" s="519">
        <v>10000</v>
      </c>
      <c r="BK351" s="519">
        <v>0</v>
      </c>
      <c r="BL351" s="519">
        <v>0</v>
      </c>
      <c r="BM351" s="519">
        <v>0</v>
      </c>
      <c r="BN351" s="519">
        <v>0</v>
      </c>
      <c r="BO351" s="519">
        <v>0</v>
      </c>
      <c r="BP351" s="519">
        <v>0</v>
      </c>
      <c r="BQ351" s="519">
        <v>0</v>
      </c>
      <c r="BR351" s="519">
        <v>0</v>
      </c>
      <c r="BS351" s="519">
        <v>0</v>
      </c>
      <c r="BT351" s="519">
        <v>0</v>
      </c>
      <c r="BU351" s="519">
        <v>0</v>
      </c>
      <c r="BV351" s="519">
        <v>0</v>
      </c>
      <c r="BW351" s="519">
        <v>0</v>
      </c>
      <c r="BX351" s="519">
        <v>0</v>
      </c>
      <c r="BY351" s="519">
        <v>0</v>
      </c>
      <c r="BZ351" s="519">
        <v>0</v>
      </c>
      <c r="CA351" s="519">
        <v>0</v>
      </c>
      <c r="CB351" s="519">
        <v>0</v>
      </c>
      <c r="CC351" s="519">
        <v>0</v>
      </c>
      <c r="CD351" s="519">
        <v>0</v>
      </c>
      <c r="CE351" s="519">
        <v>0</v>
      </c>
      <c r="CF351" s="519">
        <v>0</v>
      </c>
      <c r="CG351" s="519">
        <v>0</v>
      </c>
      <c r="CH351" s="519">
        <v>0</v>
      </c>
      <c r="CI351" s="519">
        <v>0</v>
      </c>
      <c r="CJ351" s="519">
        <v>0</v>
      </c>
      <c r="CK351" s="519">
        <v>0</v>
      </c>
      <c r="CL351" s="519">
        <v>0</v>
      </c>
      <c r="CM351" s="519">
        <v>0</v>
      </c>
      <c r="CN351" s="519">
        <v>0</v>
      </c>
      <c r="CO351" s="519">
        <v>0</v>
      </c>
      <c r="CP351" s="519">
        <v>0</v>
      </c>
      <c r="CQ351" s="519">
        <v>0</v>
      </c>
      <c r="CR351" s="519">
        <v>0</v>
      </c>
      <c r="CS351" s="519">
        <v>0</v>
      </c>
      <c r="CT351" s="519">
        <v>0</v>
      </c>
      <c r="CU351" s="519">
        <v>0</v>
      </c>
      <c r="CV351" s="519">
        <v>0</v>
      </c>
      <c r="CW351" s="519">
        <v>0</v>
      </c>
      <c r="CX351" s="519">
        <v>0</v>
      </c>
      <c r="CY351" s="519">
        <v>0</v>
      </c>
      <c r="CZ351" s="519">
        <v>0</v>
      </c>
      <c r="DA351" s="519">
        <v>0</v>
      </c>
      <c r="DB351" s="519">
        <v>0</v>
      </c>
      <c r="DC351" s="519">
        <v>0</v>
      </c>
      <c r="DD351" s="519">
        <v>0</v>
      </c>
      <c r="DE351" s="519">
        <v>0</v>
      </c>
      <c r="DF351" s="519">
        <v>0</v>
      </c>
      <c r="DG351" s="519">
        <v>0</v>
      </c>
      <c r="DH351" s="519">
        <v>0</v>
      </c>
      <c r="DI351" s="519">
        <v>0</v>
      </c>
      <c r="DJ351" s="519">
        <v>0</v>
      </c>
      <c r="DK351" s="519">
        <v>0</v>
      </c>
      <c r="DL351" s="519">
        <v>0</v>
      </c>
      <c r="DM351" s="519">
        <v>0</v>
      </c>
      <c r="DN351" s="519">
        <v>0</v>
      </c>
      <c r="DO351" s="519">
        <v>0</v>
      </c>
      <c r="DP351" s="519">
        <v>0</v>
      </c>
      <c r="DQ351" s="519">
        <v>0</v>
      </c>
      <c r="DR351" s="519">
        <v>0</v>
      </c>
      <c r="DS351" s="519">
        <v>0</v>
      </c>
      <c r="DT351" s="519">
        <v>0</v>
      </c>
      <c r="DU351" s="519">
        <v>0</v>
      </c>
      <c r="DV351" s="519">
        <v>0</v>
      </c>
      <c r="DW351" s="519">
        <v>0</v>
      </c>
      <c r="DX351" s="519">
        <v>0</v>
      </c>
      <c r="DY351" s="131"/>
      <c r="DZ351" s="337"/>
      <c r="EA351" s="519" t="s">
        <v>1063</v>
      </c>
      <c r="EB351" s="519" t="s">
        <v>1059</v>
      </c>
      <c r="EC351" s="519">
        <v>12</v>
      </c>
      <c r="ED351" s="521" t="str">
        <f t="shared" si="17"/>
        <v>SDN300112</v>
      </c>
      <c r="EE351" s="519">
        <v>10000</v>
      </c>
      <c r="EF351" s="519">
        <v>10000</v>
      </c>
      <c r="EG351" s="519">
        <v>10000</v>
      </c>
      <c r="EH351" s="519">
        <v>10000</v>
      </c>
      <c r="EI351" s="519">
        <v>10000</v>
      </c>
      <c r="EJ351" s="519">
        <v>10000</v>
      </c>
      <c r="EK351" s="519">
        <v>10000</v>
      </c>
      <c r="EL351" s="519">
        <v>10000</v>
      </c>
      <c r="EM351" s="519">
        <v>10000</v>
      </c>
      <c r="EN351" s="519">
        <v>10000</v>
      </c>
      <c r="EO351" s="519">
        <v>10000</v>
      </c>
      <c r="EP351" s="519">
        <v>10000</v>
      </c>
      <c r="EQ351" s="519">
        <v>10000</v>
      </c>
      <c r="ER351" s="519">
        <v>10000</v>
      </c>
      <c r="ES351" s="519">
        <v>10000</v>
      </c>
      <c r="ET351" s="519">
        <v>10000</v>
      </c>
      <c r="EU351" s="519">
        <v>10000</v>
      </c>
      <c r="EV351" s="519">
        <v>10000</v>
      </c>
      <c r="EW351" s="519">
        <v>10000</v>
      </c>
      <c r="EX351" s="519">
        <v>10000</v>
      </c>
      <c r="EY351" s="519">
        <v>10000</v>
      </c>
      <c r="EZ351" s="519">
        <v>10000</v>
      </c>
      <c r="FA351" s="519">
        <v>10000</v>
      </c>
      <c r="FB351" s="519">
        <v>10000</v>
      </c>
      <c r="FC351" s="519">
        <v>10000</v>
      </c>
      <c r="FD351" s="519">
        <v>10000</v>
      </c>
      <c r="FE351" s="519">
        <v>10000</v>
      </c>
      <c r="FF351" s="519">
        <v>10000</v>
      </c>
      <c r="FG351" s="519">
        <v>10000</v>
      </c>
      <c r="FH351" s="519">
        <v>10000</v>
      </c>
      <c r="FI351" s="519">
        <v>10000</v>
      </c>
      <c r="FJ351" s="519">
        <v>10000</v>
      </c>
      <c r="FK351" s="519">
        <v>10000</v>
      </c>
      <c r="FL351" s="519">
        <v>10000</v>
      </c>
      <c r="FM351" s="519">
        <v>10000</v>
      </c>
      <c r="FN351" s="519">
        <v>10000</v>
      </c>
      <c r="FO351" s="519">
        <v>10000</v>
      </c>
      <c r="FP351" s="519">
        <v>10000</v>
      </c>
      <c r="FQ351" s="519">
        <v>10000</v>
      </c>
      <c r="FR351" s="519">
        <v>10000</v>
      </c>
      <c r="FS351" s="519">
        <v>10000</v>
      </c>
      <c r="FT351" s="519">
        <v>10000</v>
      </c>
      <c r="FU351" s="519">
        <v>10000</v>
      </c>
      <c r="FV351" s="519">
        <v>10000</v>
      </c>
      <c r="FW351" s="519">
        <v>10000</v>
      </c>
      <c r="FX351" s="519">
        <v>0</v>
      </c>
      <c r="FY351" s="519">
        <v>0</v>
      </c>
      <c r="FZ351" s="519">
        <v>0</v>
      </c>
      <c r="GA351" s="519">
        <v>0</v>
      </c>
      <c r="GB351" s="519">
        <v>0</v>
      </c>
      <c r="GC351" s="519">
        <v>0</v>
      </c>
      <c r="GD351" s="519">
        <v>0</v>
      </c>
      <c r="GE351" s="519">
        <v>0</v>
      </c>
      <c r="GF351" s="519">
        <v>0</v>
      </c>
      <c r="GG351" s="519">
        <v>0</v>
      </c>
      <c r="GH351" s="519">
        <v>0</v>
      </c>
      <c r="GI351" s="519">
        <v>0</v>
      </c>
      <c r="GJ351" s="519">
        <v>0</v>
      </c>
      <c r="GK351" s="519">
        <v>0</v>
      </c>
      <c r="GL351" s="519">
        <v>0</v>
      </c>
      <c r="GM351" s="519">
        <v>0</v>
      </c>
      <c r="GN351" s="519">
        <v>0</v>
      </c>
      <c r="GO351" s="519">
        <v>0</v>
      </c>
      <c r="GP351" s="519">
        <v>0</v>
      </c>
      <c r="GQ351" s="519">
        <v>0</v>
      </c>
      <c r="GR351" s="519">
        <v>0</v>
      </c>
      <c r="GS351" s="519">
        <v>0</v>
      </c>
      <c r="GT351" s="519">
        <v>0</v>
      </c>
      <c r="GU351" s="519">
        <v>0</v>
      </c>
      <c r="GV351" s="519">
        <v>0</v>
      </c>
      <c r="GW351" s="519">
        <v>0</v>
      </c>
      <c r="GX351" s="519">
        <v>0</v>
      </c>
      <c r="GY351" s="519">
        <v>0</v>
      </c>
      <c r="GZ351" s="519">
        <v>0</v>
      </c>
      <c r="HA351" s="519">
        <v>0</v>
      </c>
      <c r="HB351" s="519">
        <v>0</v>
      </c>
      <c r="HC351" s="519">
        <v>0</v>
      </c>
      <c r="HD351" s="519">
        <v>0</v>
      </c>
      <c r="HE351" s="519">
        <v>0</v>
      </c>
      <c r="HF351" s="519">
        <v>0</v>
      </c>
      <c r="HG351" s="519">
        <v>0</v>
      </c>
      <c r="HH351" s="519">
        <v>0</v>
      </c>
      <c r="HI351" s="519">
        <v>0</v>
      </c>
      <c r="HJ351" s="519">
        <v>0</v>
      </c>
      <c r="HK351" s="519">
        <v>0</v>
      </c>
      <c r="HL351" s="519">
        <v>0</v>
      </c>
      <c r="HM351" s="519">
        <v>0</v>
      </c>
      <c r="HN351" s="519">
        <v>0</v>
      </c>
      <c r="HO351" s="519">
        <v>0</v>
      </c>
      <c r="HP351" s="519">
        <v>0</v>
      </c>
      <c r="HQ351" s="519">
        <v>0</v>
      </c>
      <c r="HR351" s="519">
        <v>0</v>
      </c>
      <c r="HS351" s="519">
        <v>0</v>
      </c>
      <c r="HT351" s="519">
        <v>0</v>
      </c>
      <c r="HU351" s="519">
        <v>0</v>
      </c>
      <c r="HV351" s="519">
        <v>0</v>
      </c>
      <c r="HW351" s="519">
        <v>0</v>
      </c>
      <c r="HX351" s="519">
        <v>0</v>
      </c>
      <c r="HY351" s="519">
        <v>0</v>
      </c>
      <c r="HZ351" s="519">
        <v>0</v>
      </c>
      <c r="IA351" s="519">
        <v>0</v>
      </c>
      <c r="IB351" s="519">
        <v>0</v>
      </c>
      <c r="IC351" s="519">
        <v>0</v>
      </c>
      <c r="ID351" s="519">
        <v>0</v>
      </c>
      <c r="IE351" s="519">
        <v>0</v>
      </c>
      <c r="IF351" s="519">
        <v>0</v>
      </c>
      <c r="IG351" s="519">
        <v>0</v>
      </c>
      <c r="IH351" s="519">
        <v>0</v>
      </c>
      <c r="II351" s="519">
        <v>0</v>
      </c>
      <c r="IJ351" s="519">
        <v>0</v>
      </c>
      <c r="IK351" s="519">
        <v>0</v>
      </c>
    </row>
    <row r="352" spans="1:245" hidden="1">
      <c r="A352" s="337"/>
      <c r="B352" s="519" t="s">
        <v>1058</v>
      </c>
      <c r="C352" s="519"/>
      <c r="D352" s="519"/>
      <c r="E352" s="519"/>
      <c r="F352" s="519">
        <v>1</v>
      </c>
      <c r="G352" s="519"/>
      <c r="H352" s="519">
        <v>34</v>
      </c>
      <c r="I352" s="519">
        <v>10</v>
      </c>
      <c r="J352" s="519" t="str">
        <f t="shared" si="18"/>
        <v>SDN10013410</v>
      </c>
      <c r="K352" s="519">
        <v>796</v>
      </c>
      <c r="M352" s="337"/>
      <c r="N352" s="519" t="s">
        <v>1063</v>
      </c>
      <c r="O352" s="519" t="s">
        <v>1059</v>
      </c>
      <c r="P352" s="519">
        <v>13</v>
      </c>
      <c r="Q352" s="183" t="str">
        <f t="shared" si="16"/>
        <v>SDN300113</v>
      </c>
      <c r="R352" s="519">
        <v>0</v>
      </c>
      <c r="S352" s="519">
        <v>0</v>
      </c>
      <c r="T352" s="519">
        <v>0</v>
      </c>
      <c r="U352" s="519">
        <v>0</v>
      </c>
      <c r="V352" s="519">
        <v>0</v>
      </c>
      <c r="W352" s="519">
        <v>0</v>
      </c>
      <c r="X352" s="519">
        <v>0</v>
      </c>
      <c r="Y352" s="519">
        <v>0</v>
      </c>
      <c r="Z352" s="519">
        <v>0</v>
      </c>
      <c r="AA352" s="519">
        <v>0</v>
      </c>
      <c r="AB352" s="519">
        <v>0</v>
      </c>
      <c r="AC352" s="519">
        <v>0</v>
      </c>
      <c r="AD352" s="519">
        <v>0</v>
      </c>
      <c r="AE352" s="519">
        <v>0</v>
      </c>
      <c r="AF352" s="519">
        <v>0</v>
      </c>
      <c r="AG352" s="519">
        <v>0</v>
      </c>
      <c r="AH352" s="519">
        <v>0</v>
      </c>
      <c r="AI352" s="519">
        <v>0</v>
      </c>
      <c r="AJ352" s="519">
        <v>0</v>
      </c>
      <c r="AK352" s="519">
        <v>0</v>
      </c>
      <c r="AL352" s="519">
        <v>0</v>
      </c>
      <c r="AM352" s="519">
        <v>0</v>
      </c>
      <c r="AN352" s="519">
        <v>0</v>
      </c>
      <c r="AO352" s="519">
        <v>0</v>
      </c>
      <c r="AP352" s="519">
        <v>0</v>
      </c>
      <c r="AQ352" s="519">
        <v>0</v>
      </c>
      <c r="AR352" s="519">
        <v>0</v>
      </c>
      <c r="AS352" s="519">
        <v>0</v>
      </c>
      <c r="AT352" s="519">
        <v>0</v>
      </c>
      <c r="AU352" s="519">
        <v>0</v>
      </c>
      <c r="AV352" s="519">
        <v>0</v>
      </c>
      <c r="AW352" s="519">
        <v>0</v>
      </c>
      <c r="AX352" s="519">
        <v>0</v>
      </c>
      <c r="AY352" s="519">
        <v>0</v>
      </c>
      <c r="AZ352" s="519">
        <v>0</v>
      </c>
      <c r="BA352" s="519">
        <v>0</v>
      </c>
      <c r="BB352" s="519">
        <v>0</v>
      </c>
      <c r="BC352" s="519">
        <v>0</v>
      </c>
      <c r="BD352" s="519">
        <v>0</v>
      </c>
      <c r="BE352" s="519">
        <v>0</v>
      </c>
      <c r="BF352" s="519">
        <v>0</v>
      </c>
      <c r="BG352" s="519">
        <v>0</v>
      </c>
      <c r="BH352" s="519">
        <v>0</v>
      </c>
      <c r="BI352" s="519">
        <v>0</v>
      </c>
      <c r="BJ352" s="519">
        <v>10000</v>
      </c>
      <c r="BK352" s="519">
        <v>0</v>
      </c>
      <c r="BL352" s="519">
        <v>0</v>
      </c>
      <c r="BM352" s="519">
        <v>0</v>
      </c>
      <c r="BN352" s="519">
        <v>0</v>
      </c>
      <c r="BO352" s="519">
        <v>0</v>
      </c>
      <c r="BP352" s="519">
        <v>0</v>
      </c>
      <c r="BQ352" s="519">
        <v>0</v>
      </c>
      <c r="BR352" s="519">
        <v>0</v>
      </c>
      <c r="BS352" s="519">
        <v>0</v>
      </c>
      <c r="BT352" s="519">
        <v>0</v>
      </c>
      <c r="BU352" s="519">
        <v>0</v>
      </c>
      <c r="BV352" s="519">
        <v>0</v>
      </c>
      <c r="BW352" s="519">
        <v>0</v>
      </c>
      <c r="BX352" s="519">
        <v>0</v>
      </c>
      <c r="BY352" s="519">
        <v>0</v>
      </c>
      <c r="BZ352" s="519">
        <v>0</v>
      </c>
      <c r="CA352" s="519">
        <v>0</v>
      </c>
      <c r="CB352" s="519">
        <v>0</v>
      </c>
      <c r="CC352" s="519">
        <v>0</v>
      </c>
      <c r="CD352" s="519">
        <v>0</v>
      </c>
      <c r="CE352" s="519">
        <v>0</v>
      </c>
      <c r="CF352" s="519">
        <v>0</v>
      </c>
      <c r="CG352" s="519">
        <v>0</v>
      </c>
      <c r="CH352" s="519">
        <v>0</v>
      </c>
      <c r="CI352" s="519">
        <v>0</v>
      </c>
      <c r="CJ352" s="519">
        <v>0</v>
      </c>
      <c r="CK352" s="519">
        <v>0</v>
      </c>
      <c r="CL352" s="519">
        <v>0</v>
      </c>
      <c r="CM352" s="519">
        <v>0</v>
      </c>
      <c r="CN352" s="519">
        <v>0</v>
      </c>
      <c r="CO352" s="519">
        <v>0</v>
      </c>
      <c r="CP352" s="519">
        <v>0</v>
      </c>
      <c r="CQ352" s="519">
        <v>0</v>
      </c>
      <c r="CR352" s="519">
        <v>0</v>
      </c>
      <c r="CS352" s="519">
        <v>0</v>
      </c>
      <c r="CT352" s="519">
        <v>0</v>
      </c>
      <c r="CU352" s="519">
        <v>0</v>
      </c>
      <c r="CV352" s="519">
        <v>0</v>
      </c>
      <c r="CW352" s="519">
        <v>0</v>
      </c>
      <c r="CX352" s="519">
        <v>0</v>
      </c>
      <c r="CY352" s="519">
        <v>0</v>
      </c>
      <c r="CZ352" s="519">
        <v>0</v>
      </c>
      <c r="DA352" s="519">
        <v>0</v>
      </c>
      <c r="DB352" s="519">
        <v>0</v>
      </c>
      <c r="DC352" s="519">
        <v>0</v>
      </c>
      <c r="DD352" s="519">
        <v>0</v>
      </c>
      <c r="DE352" s="519">
        <v>0</v>
      </c>
      <c r="DF352" s="519">
        <v>0</v>
      </c>
      <c r="DG352" s="519">
        <v>0</v>
      </c>
      <c r="DH352" s="519">
        <v>0</v>
      </c>
      <c r="DI352" s="519">
        <v>0</v>
      </c>
      <c r="DJ352" s="519">
        <v>0</v>
      </c>
      <c r="DK352" s="519">
        <v>0</v>
      </c>
      <c r="DL352" s="519">
        <v>0</v>
      </c>
      <c r="DM352" s="519">
        <v>0</v>
      </c>
      <c r="DN352" s="519">
        <v>0</v>
      </c>
      <c r="DO352" s="519">
        <v>0</v>
      </c>
      <c r="DP352" s="519">
        <v>0</v>
      </c>
      <c r="DQ352" s="519">
        <v>0</v>
      </c>
      <c r="DR352" s="519">
        <v>0</v>
      </c>
      <c r="DS352" s="519">
        <v>0</v>
      </c>
      <c r="DT352" s="519">
        <v>0</v>
      </c>
      <c r="DU352" s="519">
        <v>0</v>
      </c>
      <c r="DV352" s="519">
        <v>0</v>
      </c>
      <c r="DW352" s="519">
        <v>0</v>
      </c>
      <c r="DX352" s="519">
        <v>0</v>
      </c>
      <c r="DY352" s="131"/>
      <c r="DZ352" s="337"/>
      <c r="EA352" s="519" t="s">
        <v>1063</v>
      </c>
      <c r="EB352" s="519" t="s">
        <v>1059</v>
      </c>
      <c r="EC352" s="519">
        <v>13</v>
      </c>
      <c r="ED352" s="521" t="str">
        <f t="shared" si="17"/>
        <v>SDN300113</v>
      </c>
      <c r="EE352" s="519">
        <v>10000</v>
      </c>
      <c r="EF352" s="519">
        <v>10000</v>
      </c>
      <c r="EG352" s="519">
        <v>10000</v>
      </c>
      <c r="EH352" s="519">
        <v>10000</v>
      </c>
      <c r="EI352" s="519">
        <v>10000</v>
      </c>
      <c r="EJ352" s="519">
        <v>10000</v>
      </c>
      <c r="EK352" s="519">
        <v>10000</v>
      </c>
      <c r="EL352" s="519">
        <v>10000</v>
      </c>
      <c r="EM352" s="519">
        <v>10000</v>
      </c>
      <c r="EN352" s="519">
        <v>10000</v>
      </c>
      <c r="EO352" s="519">
        <v>10000</v>
      </c>
      <c r="EP352" s="519">
        <v>10000</v>
      </c>
      <c r="EQ352" s="519">
        <v>10000</v>
      </c>
      <c r="ER352" s="519">
        <v>10000</v>
      </c>
      <c r="ES352" s="519">
        <v>10000</v>
      </c>
      <c r="ET352" s="519">
        <v>10000</v>
      </c>
      <c r="EU352" s="519">
        <v>10000</v>
      </c>
      <c r="EV352" s="519">
        <v>10000</v>
      </c>
      <c r="EW352" s="519">
        <v>10000</v>
      </c>
      <c r="EX352" s="519">
        <v>10000</v>
      </c>
      <c r="EY352" s="519">
        <v>10000</v>
      </c>
      <c r="EZ352" s="519">
        <v>10000</v>
      </c>
      <c r="FA352" s="519">
        <v>10000</v>
      </c>
      <c r="FB352" s="519">
        <v>10000</v>
      </c>
      <c r="FC352" s="519">
        <v>10000</v>
      </c>
      <c r="FD352" s="519">
        <v>10000</v>
      </c>
      <c r="FE352" s="519">
        <v>10000</v>
      </c>
      <c r="FF352" s="519">
        <v>10000</v>
      </c>
      <c r="FG352" s="519">
        <v>10000</v>
      </c>
      <c r="FH352" s="519">
        <v>10000</v>
      </c>
      <c r="FI352" s="519">
        <v>10000</v>
      </c>
      <c r="FJ352" s="519">
        <v>10000</v>
      </c>
      <c r="FK352" s="519">
        <v>10000</v>
      </c>
      <c r="FL352" s="519">
        <v>10000</v>
      </c>
      <c r="FM352" s="519">
        <v>10000</v>
      </c>
      <c r="FN352" s="519">
        <v>10000</v>
      </c>
      <c r="FO352" s="519">
        <v>10000</v>
      </c>
      <c r="FP352" s="519">
        <v>10000</v>
      </c>
      <c r="FQ352" s="519">
        <v>10000</v>
      </c>
      <c r="FR352" s="519">
        <v>10000</v>
      </c>
      <c r="FS352" s="519">
        <v>10000</v>
      </c>
      <c r="FT352" s="519">
        <v>10000</v>
      </c>
      <c r="FU352" s="519">
        <v>10000</v>
      </c>
      <c r="FV352" s="519">
        <v>10000</v>
      </c>
      <c r="FW352" s="519">
        <v>10000</v>
      </c>
      <c r="FX352" s="519">
        <v>0</v>
      </c>
      <c r="FY352" s="519">
        <v>0</v>
      </c>
      <c r="FZ352" s="519">
        <v>0</v>
      </c>
      <c r="GA352" s="519">
        <v>0</v>
      </c>
      <c r="GB352" s="519">
        <v>0</v>
      </c>
      <c r="GC352" s="519">
        <v>0</v>
      </c>
      <c r="GD352" s="519">
        <v>0</v>
      </c>
      <c r="GE352" s="519">
        <v>0</v>
      </c>
      <c r="GF352" s="519">
        <v>0</v>
      </c>
      <c r="GG352" s="519">
        <v>0</v>
      </c>
      <c r="GH352" s="519">
        <v>0</v>
      </c>
      <c r="GI352" s="519">
        <v>0</v>
      </c>
      <c r="GJ352" s="519">
        <v>0</v>
      </c>
      <c r="GK352" s="519">
        <v>0</v>
      </c>
      <c r="GL352" s="519">
        <v>0</v>
      </c>
      <c r="GM352" s="519">
        <v>0</v>
      </c>
      <c r="GN352" s="519">
        <v>0</v>
      </c>
      <c r="GO352" s="519">
        <v>0</v>
      </c>
      <c r="GP352" s="519">
        <v>0</v>
      </c>
      <c r="GQ352" s="519">
        <v>0</v>
      </c>
      <c r="GR352" s="519">
        <v>0</v>
      </c>
      <c r="GS352" s="519">
        <v>0</v>
      </c>
      <c r="GT352" s="519">
        <v>0</v>
      </c>
      <c r="GU352" s="519">
        <v>0</v>
      </c>
      <c r="GV352" s="519">
        <v>0</v>
      </c>
      <c r="GW352" s="519">
        <v>0</v>
      </c>
      <c r="GX352" s="519">
        <v>0</v>
      </c>
      <c r="GY352" s="519">
        <v>0</v>
      </c>
      <c r="GZ352" s="519">
        <v>0</v>
      </c>
      <c r="HA352" s="519">
        <v>0</v>
      </c>
      <c r="HB352" s="519">
        <v>0</v>
      </c>
      <c r="HC352" s="519">
        <v>0</v>
      </c>
      <c r="HD352" s="519">
        <v>0</v>
      </c>
      <c r="HE352" s="519">
        <v>0</v>
      </c>
      <c r="HF352" s="519">
        <v>0</v>
      </c>
      <c r="HG352" s="519">
        <v>0</v>
      </c>
      <c r="HH352" s="519">
        <v>0</v>
      </c>
      <c r="HI352" s="519">
        <v>0</v>
      </c>
      <c r="HJ352" s="519">
        <v>0</v>
      </c>
      <c r="HK352" s="519">
        <v>0</v>
      </c>
      <c r="HL352" s="519">
        <v>0</v>
      </c>
      <c r="HM352" s="519">
        <v>0</v>
      </c>
      <c r="HN352" s="519">
        <v>0</v>
      </c>
      <c r="HO352" s="519">
        <v>0</v>
      </c>
      <c r="HP352" s="519">
        <v>0</v>
      </c>
      <c r="HQ352" s="519">
        <v>0</v>
      </c>
      <c r="HR352" s="519">
        <v>0</v>
      </c>
      <c r="HS352" s="519">
        <v>0</v>
      </c>
      <c r="HT352" s="519">
        <v>0</v>
      </c>
      <c r="HU352" s="519">
        <v>0</v>
      </c>
      <c r="HV352" s="519">
        <v>0</v>
      </c>
      <c r="HW352" s="519">
        <v>0</v>
      </c>
      <c r="HX352" s="519">
        <v>0</v>
      </c>
      <c r="HY352" s="519">
        <v>0</v>
      </c>
      <c r="HZ352" s="519">
        <v>0</v>
      </c>
      <c r="IA352" s="519">
        <v>0</v>
      </c>
      <c r="IB352" s="519">
        <v>0</v>
      </c>
      <c r="IC352" s="519">
        <v>0</v>
      </c>
      <c r="ID352" s="519">
        <v>0</v>
      </c>
      <c r="IE352" s="519">
        <v>0</v>
      </c>
      <c r="IF352" s="519">
        <v>0</v>
      </c>
      <c r="IG352" s="519">
        <v>0</v>
      </c>
      <c r="IH352" s="519">
        <v>0</v>
      </c>
      <c r="II352" s="519">
        <v>0</v>
      </c>
      <c r="IJ352" s="519">
        <v>0</v>
      </c>
      <c r="IK352" s="519">
        <v>0</v>
      </c>
    </row>
    <row r="353" spans="1:245" hidden="1">
      <c r="A353" s="337"/>
      <c r="B353" s="519" t="s">
        <v>1058</v>
      </c>
      <c r="C353" s="519"/>
      <c r="D353" s="519"/>
      <c r="E353" s="519"/>
      <c r="F353" s="519">
        <v>1</v>
      </c>
      <c r="G353" s="519"/>
      <c r="H353" s="519">
        <v>35</v>
      </c>
      <c r="I353" s="519">
        <v>1</v>
      </c>
      <c r="J353" s="519" t="str">
        <f t="shared" si="18"/>
        <v>SDN10013501</v>
      </c>
      <c r="K353" s="519">
        <v>995</v>
      </c>
      <c r="M353" s="337"/>
      <c r="N353" s="519" t="s">
        <v>1063</v>
      </c>
      <c r="O353" s="519" t="s">
        <v>1059</v>
      </c>
      <c r="P353" s="519">
        <v>14</v>
      </c>
      <c r="Q353" s="183" t="str">
        <f t="shared" si="16"/>
        <v>SDN300114</v>
      </c>
      <c r="R353" s="519">
        <v>0</v>
      </c>
      <c r="S353" s="519">
        <v>0</v>
      </c>
      <c r="T353" s="519">
        <v>0</v>
      </c>
      <c r="U353" s="519">
        <v>0</v>
      </c>
      <c r="V353" s="519">
        <v>0</v>
      </c>
      <c r="W353" s="519">
        <v>0</v>
      </c>
      <c r="X353" s="519">
        <v>0</v>
      </c>
      <c r="Y353" s="519">
        <v>0</v>
      </c>
      <c r="Z353" s="519">
        <v>0</v>
      </c>
      <c r="AA353" s="519">
        <v>0</v>
      </c>
      <c r="AB353" s="519">
        <v>0</v>
      </c>
      <c r="AC353" s="519">
        <v>0</v>
      </c>
      <c r="AD353" s="519">
        <v>0</v>
      </c>
      <c r="AE353" s="519">
        <v>0</v>
      </c>
      <c r="AF353" s="519">
        <v>0</v>
      </c>
      <c r="AG353" s="519">
        <v>0</v>
      </c>
      <c r="AH353" s="519">
        <v>0</v>
      </c>
      <c r="AI353" s="519">
        <v>0</v>
      </c>
      <c r="AJ353" s="519">
        <v>0</v>
      </c>
      <c r="AK353" s="519">
        <v>0</v>
      </c>
      <c r="AL353" s="519">
        <v>0</v>
      </c>
      <c r="AM353" s="519">
        <v>0</v>
      </c>
      <c r="AN353" s="519">
        <v>0</v>
      </c>
      <c r="AO353" s="519">
        <v>0</v>
      </c>
      <c r="AP353" s="519">
        <v>0</v>
      </c>
      <c r="AQ353" s="519">
        <v>0</v>
      </c>
      <c r="AR353" s="519">
        <v>0</v>
      </c>
      <c r="AS353" s="519">
        <v>0</v>
      </c>
      <c r="AT353" s="519">
        <v>0</v>
      </c>
      <c r="AU353" s="519">
        <v>0</v>
      </c>
      <c r="AV353" s="519">
        <v>0</v>
      </c>
      <c r="AW353" s="519">
        <v>0</v>
      </c>
      <c r="AX353" s="519">
        <v>0</v>
      </c>
      <c r="AY353" s="519">
        <v>0</v>
      </c>
      <c r="AZ353" s="519">
        <v>0</v>
      </c>
      <c r="BA353" s="519">
        <v>0</v>
      </c>
      <c r="BB353" s="519">
        <v>0</v>
      </c>
      <c r="BC353" s="519">
        <v>0</v>
      </c>
      <c r="BD353" s="519">
        <v>0</v>
      </c>
      <c r="BE353" s="519">
        <v>0</v>
      </c>
      <c r="BF353" s="519">
        <v>0</v>
      </c>
      <c r="BG353" s="519">
        <v>0</v>
      </c>
      <c r="BH353" s="519">
        <v>0</v>
      </c>
      <c r="BI353" s="519">
        <v>0</v>
      </c>
      <c r="BJ353" s="519">
        <v>10000</v>
      </c>
      <c r="BK353" s="519">
        <v>0</v>
      </c>
      <c r="BL353" s="519">
        <v>0</v>
      </c>
      <c r="BM353" s="519">
        <v>0</v>
      </c>
      <c r="BN353" s="519">
        <v>0</v>
      </c>
      <c r="BO353" s="519">
        <v>0</v>
      </c>
      <c r="BP353" s="519">
        <v>0</v>
      </c>
      <c r="BQ353" s="519">
        <v>0</v>
      </c>
      <c r="BR353" s="519">
        <v>0</v>
      </c>
      <c r="BS353" s="519">
        <v>0</v>
      </c>
      <c r="BT353" s="519">
        <v>0</v>
      </c>
      <c r="BU353" s="519">
        <v>0</v>
      </c>
      <c r="BV353" s="519">
        <v>0</v>
      </c>
      <c r="BW353" s="519">
        <v>0</v>
      </c>
      <c r="BX353" s="519">
        <v>0</v>
      </c>
      <c r="BY353" s="519">
        <v>0</v>
      </c>
      <c r="BZ353" s="519">
        <v>0</v>
      </c>
      <c r="CA353" s="519">
        <v>0</v>
      </c>
      <c r="CB353" s="519">
        <v>0</v>
      </c>
      <c r="CC353" s="519">
        <v>0</v>
      </c>
      <c r="CD353" s="519">
        <v>0</v>
      </c>
      <c r="CE353" s="519">
        <v>0</v>
      </c>
      <c r="CF353" s="519">
        <v>0</v>
      </c>
      <c r="CG353" s="519">
        <v>0</v>
      </c>
      <c r="CH353" s="519">
        <v>0</v>
      </c>
      <c r="CI353" s="519">
        <v>0</v>
      </c>
      <c r="CJ353" s="519">
        <v>0</v>
      </c>
      <c r="CK353" s="519">
        <v>0</v>
      </c>
      <c r="CL353" s="519">
        <v>0</v>
      </c>
      <c r="CM353" s="519">
        <v>0</v>
      </c>
      <c r="CN353" s="519">
        <v>0</v>
      </c>
      <c r="CO353" s="519">
        <v>0</v>
      </c>
      <c r="CP353" s="519">
        <v>0</v>
      </c>
      <c r="CQ353" s="519">
        <v>0</v>
      </c>
      <c r="CR353" s="519">
        <v>0</v>
      </c>
      <c r="CS353" s="519">
        <v>0</v>
      </c>
      <c r="CT353" s="519">
        <v>0</v>
      </c>
      <c r="CU353" s="519">
        <v>0</v>
      </c>
      <c r="CV353" s="519">
        <v>0</v>
      </c>
      <c r="CW353" s="519">
        <v>0</v>
      </c>
      <c r="CX353" s="519">
        <v>0</v>
      </c>
      <c r="CY353" s="519">
        <v>0</v>
      </c>
      <c r="CZ353" s="519">
        <v>0</v>
      </c>
      <c r="DA353" s="519">
        <v>0</v>
      </c>
      <c r="DB353" s="519">
        <v>0</v>
      </c>
      <c r="DC353" s="519">
        <v>0</v>
      </c>
      <c r="DD353" s="519">
        <v>0</v>
      </c>
      <c r="DE353" s="519">
        <v>0</v>
      </c>
      <c r="DF353" s="519">
        <v>0</v>
      </c>
      <c r="DG353" s="519">
        <v>0</v>
      </c>
      <c r="DH353" s="519">
        <v>0</v>
      </c>
      <c r="DI353" s="519">
        <v>0</v>
      </c>
      <c r="DJ353" s="519">
        <v>0</v>
      </c>
      <c r="DK353" s="519">
        <v>0</v>
      </c>
      <c r="DL353" s="519">
        <v>0</v>
      </c>
      <c r="DM353" s="519">
        <v>0</v>
      </c>
      <c r="DN353" s="519">
        <v>0</v>
      </c>
      <c r="DO353" s="519">
        <v>0</v>
      </c>
      <c r="DP353" s="519">
        <v>0</v>
      </c>
      <c r="DQ353" s="519">
        <v>0</v>
      </c>
      <c r="DR353" s="519">
        <v>0</v>
      </c>
      <c r="DS353" s="519">
        <v>0</v>
      </c>
      <c r="DT353" s="519">
        <v>0</v>
      </c>
      <c r="DU353" s="519">
        <v>0</v>
      </c>
      <c r="DV353" s="519">
        <v>0</v>
      </c>
      <c r="DW353" s="519">
        <v>0</v>
      </c>
      <c r="DX353" s="519">
        <v>0</v>
      </c>
      <c r="DY353" s="131"/>
      <c r="DZ353" s="337"/>
      <c r="EA353" s="519" t="s">
        <v>1063</v>
      </c>
      <c r="EB353" s="519" t="s">
        <v>1059</v>
      </c>
      <c r="EC353" s="519">
        <v>14</v>
      </c>
      <c r="ED353" s="521" t="str">
        <f t="shared" si="17"/>
        <v>SDN300114</v>
      </c>
      <c r="EE353" s="519">
        <v>10000</v>
      </c>
      <c r="EF353" s="519">
        <v>10000</v>
      </c>
      <c r="EG353" s="519">
        <v>10000</v>
      </c>
      <c r="EH353" s="519">
        <v>10000</v>
      </c>
      <c r="EI353" s="519">
        <v>10000</v>
      </c>
      <c r="EJ353" s="519">
        <v>10000</v>
      </c>
      <c r="EK353" s="519">
        <v>10000</v>
      </c>
      <c r="EL353" s="519">
        <v>10000</v>
      </c>
      <c r="EM353" s="519">
        <v>10000</v>
      </c>
      <c r="EN353" s="519">
        <v>10000</v>
      </c>
      <c r="EO353" s="519">
        <v>10000</v>
      </c>
      <c r="EP353" s="519">
        <v>10000</v>
      </c>
      <c r="EQ353" s="519">
        <v>10000</v>
      </c>
      <c r="ER353" s="519">
        <v>10000</v>
      </c>
      <c r="ES353" s="519">
        <v>10000</v>
      </c>
      <c r="ET353" s="519">
        <v>10000</v>
      </c>
      <c r="EU353" s="519">
        <v>10000</v>
      </c>
      <c r="EV353" s="519">
        <v>10000</v>
      </c>
      <c r="EW353" s="519">
        <v>10000</v>
      </c>
      <c r="EX353" s="519">
        <v>10000</v>
      </c>
      <c r="EY353" s="519">
        <v>10000</v>
      </c>
      <c r="EZ353" s="519">
        <v>10000</v>
      </c>
      <c r="FA353" s="519">
        <v>10000</v>
      </c>
      <c r="FB353" s="519">
        <v>10000</v>
      </c>
      <c r="FC353" s="519">
        <v>10000</v>
      </c>
      <c r="FD353" s="519">
        <v>10000</v>
      </c>
      <c r="FE353" s="519">
        <v>10000</v>
      </c>
      <c r="FF353" s="519">
        <v>10000</v>
      </c>
      <c r="FG353" s="519">
        <v>10000</v>
      </c>
      <c r="FH353" s="519">
        <v>10000</v>
      </c>
      <c r="FI353" s="519">
        <v>10000</v>
      </c>
      <c r="FJ353" s="519">
        <v>10000</v>
      </c>
      <c r="FK353" s="519">
        <v>10000</v>
      </c>
      <c r="FL353" s="519">
        <v>10000</v>
      </c>
      <c r="FM353" s="519">
        <v>10000</v>
      </c>
      <c r="FN353" s="519">
        <v>10000</v>
      </c>
      <c r="FO353" s="519">
        <v>10000</v>
      </c>
      <c r="FP353" s="519">
        <v>10000</v>
      </c>
      <c r="FQ353" s="519">
        <v>10000</v>
      </c>
      <c r="FR353" s="519">
        <v>10000</v>
      </c>
      <c r="FS353" s="519">
        <v>10000</v>
      </c>
      <c r="FT353" s="519">
        <v>10000</v>
      </c>
      <c r="FU353" s="519">
        <v>10000</v>
      </c>
      <c r="FV353" s="519">
        <v>10000</v>
      </c>
      <c r="FW353" s="519">
        <v>10000</v>
      </c>
      <c r="FX353" s="519">
        <v>0</v>
      </c>
      <c r="FY353" s="519">
        <v>0</v>
      </c>
      <c r="FZ353" s="519">
        <v>0</v>
      </c>
      <c r="GA353" s="519">
        <v>0</v>
      </c>
      <c r="GB353" s="519">
        <v>0</v>
      </c>
      <c r="GC353" s="519">
        <v>0</v>
      </c>
      <c r="GD353" s="519">
        <v>0</v>
      </c>
      <c r="GE353" s="519">
        <v>0</v>
      </c>
      <c r="GF353" s="519">
        <v>0</v>
      </c>
      <c r="GG353" s="519">
        <v>0</v>
      </c>
      <c r="GH353" s="519">
        <v>0</v>
      </c>
      <c r="GI353" s="519">
        <v>0</v>
      </c>
      <c r="GJ353" s="519">
        <v>0</v>
      </c>
      <c r="GK353" s="519">
        <v>0</v>
      </c>
      <c r="GL353" s="519">
        <v>0</v>
      </c>
      <c r="GM353" s="519">
        <v>0</v>
      </c>
      <c r="GN353" s="519">
        <v>0</v>
      </c>
      <c r="GO353" s="519">
        <v>0</v>
      </c>
      <c r="GP353" s="519">
        <v>0</v>
      </c>
      <c r="GQ353" s="519">
        <v>0</v>
      </c>
      <c r="GR353" s="519">
        <v>0</v>
      </c>
      <c r="GS353" s="519">
        <v>0</v>
      </c>
      <c r="GT353" s="519">
        <v>0</v>
      </c>
      <c r="GU353" s="519">
        <v>0</v>
      </c>
      <c r="GV353" s="519">
        <v>0</v>
      </c>
      <c r="GW353" s="519">
        <v>0</v>
      </c>
      <c r="GX353" s="519">
        <v>0</v>
      </c>
      <c r="GY353" s="519">
        <v>0</v>
      </c>
      <c r="GZ353" s="519">
        <v>0</v>
      </c>
      <c r="HA353" s="519">
        <v>0</v>
      </c>
      <c r="HB353" s="519">
        <v>0</v>
      </c>
      <c r="HC353" s="519">
        <v>0</v>
      </c>
      <c r="HD353" s="519">
        <v>0</v>
      </c>
      <c r="HE353" s="519">
        <v>0</v>
      </c>
      <c r="HF353" s="519">
        <v>0</v>
      </c>
      <c r="HG353" s="519">
        <v>0</v>
      </c>
      <c r="HH353" s="519">
        <v>0</v>
      </c>
      <c r="HI353" s="519">
        <v>0</v>
      </c>
      <c r="HJ353" s="519">
        <v>0</v>
      </c>
      <c r="HK353" s="519">
        <v>0</v>
      </c>
      <c r="HL353" s="519">
        <v>0</v>
      </c>
      <c r="HM353" s="519">
        <v>0</v>
      </c>
      <c r="HN353" s="519">
        <v>0</v>
      </c>
      <c r="HO353" s="519">
        <v>0</v>
      </c>
      <c r="HP353" s="519">
        <v>0</v>
      </c>
      <c r="HQ353" s="519">
        <v>0</v>
      </c>
      <c r="HR353" s="519">
        <v>0</v>
      </c>
      <c r="HS353" s="519">
        <v>0</v>
      </c>
      <c r="HT353" s="519">
        <v>0</v>
      </c>
      <c r="HU353" s="519">
        <v>0</v>
      </c>
      <c r="HV353" s="519">
        <v>0</v>
      </c>
      <c r="HW353" s="519">
        <v>0</v>
      </c>
      <c r="HX353" s="519">
        <v>0</v>
      </c>
      <c r="HY353" s="519">
        <v>0</v>
      </c>
      <c r="HZ353" s="519">
        <v>0</v>
      </c>
      <c r="IA353" s="519">
        <v>0</v>
      </c>
      <c r="IB353" s="519">
        <v>0</v>
      </c>
      <c r="IC353" s="519">
        <v>0</v>
      </c>
      <c r="ID353" s="519">
        <v>0</v>
      </c>
      <c r="IE353" s="519">
        <v>0</v>
      </c>
      <c r="IF353" s="519">
        <v>0</v>
      </c>
      <c r="IG353" s="519">
        <v>0</v>
      </c>
      <c r="IH353" s="519">
        <v>0</v>
      </c>
      <c r="II353" s="519">
        <v>0</v>
      </c>
      <c r="IJ353" s="519">
        <v>0</v>
      </c>
      <c r="IK353" s="519">
        <v>0</v>
      </c>
    </row>
    <row r="354" spans="1:245" hidden="1">
      <c r="A354" s="337"/>
      <c r="B354" s="519" t="s">
        <v>1058</v>
      </c>
      <c r="C354" s="519"/>
      <c r="D354" s="519"/>
      <c r="E354" s="519"/>
      <c r="F354" s="519">
        <v>1</v>
      </c>
      <c r="G354" s="519"/>
      <c r="H354" s="519">
        <v>35</v>
      </c>
      <c r="I354" s="519">
        <v>2</v>
      </c>
      <c r="J354" s="519" t="str">
        <f t="shared" si="18"/>
        <v>SDN10013502</v>
      </c>
      <c r="K354" s="519">
        <v>995</v>
      </c>
      <c r="M354" s="337"/>
      <c r="N354" s="519" t="s">
        <v>1063</v>
      </c>
      <c r="O354" s="519" t="s">
        <v>1059</v>
      </c>
      <c r="P354" s="519">
        <v>15</v>
      </c>
      <c r="Q354" s="183" t="str">
        <f t="shared" si="16"/>
        <v>SDN300115</v>
      </c>
      <c r="R354" s="519">
        <v>0</v>
      </c>
      <c r="S354" s="519">
        <v>0</v>
      </c>
      <c r="T354" s="519">
        <v>0</v>
      </c>
      <c r="U354" s="519">
        <v>0</v>
      </c>
      <c r="V354" s="519">
        <v>0</v>
      </c>
      <c r="W354" s="519">
        <v>0</v>
      </c>
      <c r="X354" s="519">
        <v>0</v>
      </c>
      <c r="Y354" s="519">
        <v>0</v>
      </c>
      <c r="Z354" s="519">
        <v>0</v>
      </c>
      <c r="AA354" s="519">
        <v>0</v>
      </c>
      <c r="AB354" s="519">
        <v>0</v>
      </c>
      <c r="AC354" s="519">
        <v>0</v>
      </c>
      <c r="AD354" s="519">
        <v>0</v>
      </c>
      <c r="AE354" s="519">
        <v>0</v>
      </c>
      <c r="AF354" s="519">
        <v>0</v>
      </c>
      <c r="AG354" s="519">
        <v>0</v>
      </c>
      <c r="AH354" s="519">
        <v>0</v>
      </c>
      <c r="AI354" s="519">
        <v>0</v>
      </c>
      <c r="AJ354" s="519">
        <v>0</v>
      </c>
      <c r="AK354" s="519">
        <v>0</v>
      </c>
      <c r="AL354" s="519">
        <v>0</v>
      </c>
      <c r="AM354" s="519">
        <v>0</v>
      </c>
      <c r="AN354" s="519">
        <v>0</v>
      </c>
      <c r="AO354" s="519">
        <v>0</v>
      </c>
      <c r="AP354" s="519">
        <v>0</v>
      </c>
      <c r="AQ354" s="519">
        <v>0</v>
      </c>
      <c r="AR354" s="519">
        <v>0</v>
      </c>
      <c r="AS354" s="519">
        <v>0</v>
      </c>
      <c r="AT354" s="519">
        <v>0</v>
      </c>
      <c r="AU354" s="519">
        <v>0</v>
      </c>
      <c r="AV354" s="519">
        <v>0</v>
      </c>
      <c r="AW354" s="519">
        <v>0</v>
      </c>
      <c r="AX354" s="519">
        <v>0</v>
      </c>
      <c r="AY354" s="519">
        <v>0</v>
      </c>
      <c r="AZ354" s="519">
        <v>0</v>
      </c>
      <c r="BA354" s="519">
        <v>0</v>
      </c>
      <c r="BB354" s="519">
        <v>0</v>
      </c>
      <c r="BC354" s="519">
        <v>0</v>
      </c>
      <c r="BD354" s="519">
        <v>0</v>
      </c>
      <c r="BE354" s="519">
        <v>0</v>
      </c>
      <c r="BF354" s="519">
        <v>0</v>
      </c>
      <c r="BG354" s="519">
        <v>0</v>
      </c>
      <c r="BH354" s="519">
        <v>0</v>
      </c>
      <c r="BI354" s="519">
        <v>0</v>
      </c>
      <c r="BJ354" s="519">
        <v>10000</v>
      </c>
      <c r="BK354" s="519">
        <v>0</v>
      </c>
      <c r="BL354" s="519">
        <v>0</v>
      </c>
      <c r="BM354" s="519">
        <v>0</v>
      </c>
      <c r="BN354" s="519">
        <v>0</v>
      </c>
      <c r="BO354" s="519">
        <v>0</v>
      </c>
      <c r="BP354" s="519">
        <v>0</v>
      </c>
      <c r="BQ354" s="519">
        <v>0</v>
      </c>
      <c r="BR354" s="519">
        <v>0</v>
      </c>
      <c r="BS354" s="519">
        <v>0</v>
      </c>
      <c r="BT354" s="519">
        <v>0</v>
      </c>
      <c r="BU354" s="519">
        <v>0</v>
      </c>
      <c r="BV354" s="519">
        <v>0</v>
      </c>
      <c r="BW354" s="519">
        <v>0</v>
      </c>
      <c r="BX354" s="519">
        <v>0</v>
      </c>
      <c r="BY354" s="519">
        <v>0</v>
      </c>
      <c r="BZ354" s="519">
        <v>0</v>
      </c>
      <c r="CA354" s="519">
        <v>0</v>
      </c>
      <c r="CB354" s="519">
        <v>0</v>
      </c>
      <c r="CC354" s="519">
        <v>0</v>
      </c>
      <c r="CD354" s="519">
        <v>0</v>
      </c>
      <c r="CE354" s="519">
        <v>0</v>
      </c>
      <c r="CF354" s="519">
        <v>0</v>
      </c>
      <c r="CG354" s="519">
        <v>0</v>
      </c>
      <c r="CH354" s="519">
        <v>0</v>
      </c>
      <c r="CI354" s="519">
        <v>0</v>
      </c>
      <c r="CJ354" s="519">
        <v>0</v>
      </c>
      <c r="CK354" s="519">
        <v>0</v>
      </c>
      <c r="CL354" s="519">
        <v>0</v>
      </c>
      <c r="CM354" s="519">
        <v>0</v>
      </c>
      <c r="CN354" s="519">
        <v>0</v>
      </c>
      <c r="CO354" s="519">
        <v>0</v>
      </c>
      <c r="CP354" s="519">
        <v>0</v>
      </c>
      <c r="CQ354" s="519">
        <v>0</v>
      </c>
      <c r="CR354" s="519">
        <v>0</v>
      </c>
      <c r="CS354" s="519">
        <v>0</v>
      </c>
      <c r="CT354" s="519">
        <v>0</v>
      </c>
      <c r="CU354" s="519">
        <v>0</v>
      </c>
      <c r="CV354" s="519">
        <v>0</v>
      </c>
      <c r="CW354" s="519">
        <v>0</v>
      </c>
      <c r="CX354" s="519">
        <v>0</v>
      </c>
      <c r="CY354" s="519">
        <v>0</v>
      </c>
      <c r="CZ354" s="519">
        <v>0</v>
      </c>
      <c r="DA354" s="519">
        <v>0</v>
      </c>
      <c r="DB354" s="519">
        <v>0</v>
      </c>
      <c r="DC354" s="519">
        <v>0</v>
      </c>
      <c r="DD354" s="519">
        <v>0</v>
      </c>
      <c r="DE354" s="519">
        <v>0</v>
      </c>
      <c r="DF354" s="519">
        <v>0</v>
      </c>
      <c r="DG354" s="519">
        <v>0</v>
      </c>
      <c r="DH354" s="519">
        <v>0</v>
      </c>
      <c r="DI354" s="519">
        <v>0</v>
      </c>
      <c r="DJ354" s="519">
        <v>0</v>
      </c>
      <c r="DK354" s="519">
        <v>0</v>
      </c>
      <c r="DL354" s="519">
        <v>0</v>
      </c>
      <c r="DM354" s="519">
        <v>0</v>
      </c>
      <c r="DN354" s="519">
        <v>0</v>
      </c>
      <c r="DO354" s="519">
        <v>0</v>
      </c>
      <c r="DP354" s="519">
        <v>0</v>
      </c>
      <c r="DQ354" s="519">
        <v>0</v>
      </c>
      <c r="DR354" s="519">
        <v>0</v>
      </c>
      <c r="DS354" s="519">
        <v>0</v>
      </c>
      <c r="DT354" s="519">
        <v>0</v>
      </c>
      <c r="DU354" s="519">
        <v>0</v>
      </c>
      <c r="DV354" s="519">
        <v>0</v>
      </c>
      <c r="DW354" s="519">
        <v>0</v>
      </c>
      <c r="DX354" s="519">
        <v>0</v>
      </c>
      <c r="DY354" s="131"/>
      <c r="DZ354" s="337"/>
      <c r="EA354" s="519" t="s">
        <v>1063</v>
      </c>
      <c r="EB354" s="519" t="s">
        <v>1059</v>
      </c>
      <c r="EC354" s="519">
        <v>15</v>
      </c>
      <c r="ED354" s="521" t="str">
        <f t="shared" si="17"/>
        <v>SDN300115</v>
      </c>
      <c r="EE354" s="519">
        <v>10000</v>
      </c>
      <c r="EF354" s="519">
        <v>10000</v>
      </c>
      <c r="EG354" s="519">
        <v>10000</v>
      </c>
      <c r="EH354" s="519">
        <v>10000</v>
      </c>
      <c r="EI354" s="519">
        <v>10000</v>
      </c>
      <c r="EJ354" s="519">
        <v>10000</v>
      </c>
      <c r="EK354" s="519">
        <v>10000</v>
      </c>
      <c r="EL354" s="519">
        <v>10000</v>
      </c>
      <c r="EM354" s="519">
        <v>10000</v>
      </c>
      <c r="EN354" s="519">
        <v>10000</v>
      </c>
      <c r="EO354" s="519">
        <v>10000</v>
      </c>
      <c r="EP354" s="519">
        <v>10000</v>
      </c>
      <c r="EQ354" s="519">
        <v>10000</v>
      </c>
      <c r="ER354" s="519">
        <v>10000</v>
      </c>
      <c r="ES354" s="519">
        <v>10000</v>
      </c>
      <c r="ET354" s="519">
        <v>10000</v>
      </c>
      <c r="EU354" s="519">
        <v>10000</v>
      </c>
      <c r="EV354" s="519">
        <v>10000</v>
      </c>
      <c r="EW354" s="519">
        <v>10000</v>
      </c>
      <c r="EX354" s="519">
        <v>10000</v>
      </c>
      <c r="EY354" s="519">
        <v>10000</v>
      </c>
      <c r="EZ354" s="519">
        <v>10000</v>
      </c>
      <c r="FA354" s="519">
        <v>10000</v>
      </c>
      <c r="FB354" s="519">
        <v>10000</v>
      </c>
      <c r="FC354" s="519">
        <v>10000</v>
      </c>
      <c r="FD354" s="519">
        <v>10000</v>
      </c>
      <c r="FE354" s="519">
        <v>10000</v>
      </c>
      <c r="FF354" s="519">
        <v>10000</v>
      </c>
      <c r="FG354" s="519">
        <v>10000</v>
      </c>
      <c r="FH354" s="519">
        <v>10000</v>
      </c>
      <c r="FI354" s="519">
        <v>10000</v>
      </c>
      <c r="FJ354" s="519">
        <v>10000</v>
      </c>
      <c r="FK354" s="519">
        <v>10000</v>
      </c>
      <c r="FL354" s="519">
        <v>10000</v>
      </c>
      <c r="FM354" s="519">
        <v>10000</v>
      </c>
      <c r="FN354" s="519">
        <v>10000</v>
      </c>
      <c r="FO354" s="519">
        <v>10000</v>
      </c>
      <c r="FP354" s="519">
        <v>10000</v>
      </c>
      <c r="FQ354" s="519">
        <v>10000</v>
      </c>
      <c r="FR354" s="519">
        <v>10000</v>
      </c>
      <c r="FS354" s="519">
        <v>10000</v>
      </c>
      <c r="FT354" s="519">
        <v>10000</v>
      </c>
      <c r="FU354" s="519">
        <v>10000</v>
      </c>
      <c r="FV354" s="519">
        <v>10000</v>
      </c>
      <c r="FW354" s="519">
        <v>10000</v>
      </c>
      <c r="FX354" s="519">
        <v>0</v>
      </c>
      <c r="FY354" s="519">
        <v>0</v>
      </c>
      <c r="FZ354" s="519">
        <v>0</v>
      </c>
      <c r="GA354" s="519">
        <v>0</v>
      </c>
      <c r="GB354" s="519">
        <v>0</v>
      </c>
      <c r="GC354" s="519">
        <v>0</v>
      </c>
      <c r="GD354" s="519">
        <v>0</v>
      </c>
      <c r="GE354" s="519">
        <v>0</v>
      </c>
      <c r="GF354" s="519">
        <v>0</v>
      </c>
      <c r="GG354" s="519">
        <v>0</v>
      </c>
      <c r="GH354" s="519">
        <v>0</v>
      </c>
      <c r="GI354" s="519">
        <v>0</v>
      </c>
      <c r="GJ354" s="519">
        <v>0</v>
      </c>
      <c r="GK354" s="519">
        <v>0</v>
      </c>
      <c r="GL354" s="519">
        <v>0</v>
      </c>
      <c r="GM354" s="519">
        <v>0</v>
      </c>
      <c r="GN354" s="519">
        <v>0</v>
      </c>
      <c r="GO354" s="519">
        <v>0</v>
      </c>
      <c r="GP354" s="519">
        <v>0</v>
      </c>
      <c r="GQ354" s="519">
        <v>0</v>
      </c>
      <c r="GR354" s="519">
        <v>0</v>
      </c>
      <c r="GS354" s="519">
        <v>0</v>
      </c>
      <c r="GT354" s="519">
        <v>0</v>
      </c>
      <c r="GU354" s="519">
        <v>0</v>
      </c>
      <c r="GV354" s="519">
        <v>0</v>
      </c>
      <c r="GW354" s="519">
        <v>0</v>
      </c>
      <c r="GX354" s="519">
        <v>0</v>
      </c>
      <c r="GY354" s="519">
        <v>0</v>
      </c>
      <c r="GZ354" s="519">
        <v>0</v>
      </c>
      <c r="HA354" s="519">
        <v>0</v>
      </c>
      <c r="HB354" s="519">
        <v>0</v>
      </c>
      <c r="HC354" s="519">
        <v>0</v>
      </c>
      <c r="HD354" s="519">
        <v>0</v>
      </c>
      <c r="HE354" s="519">
        <v>0</v>
      </c>
      <c r="HF354" s="519">
        <v>0</v>
      </c>
      <c r="HG354" s="519">
        <v>0</v>
      </c>
      <c r="HH354" s="519">
        <v>0</v>
      </c>
      <c r="HI354" s="519">
        <v>0</v>
      </c>
      <c r="HJ354" s="519">
        <v>0</v>
      </c>
      <c r="HK354" s="519">
        <v>0</v>
      </c>
      <c r="HL354" s="519">
        <v>0</v>
      </c>
      <c r="HM354" s="519">
        <v>0</v>
      </c>
      <c r="HN354" s="519">
        <v>0</v>
      </c>
      <c r="HO354" s="519">
        <v>0</v>
      </c>
      <c r="HP354" s="519">
        <v>0</v>
      </c>
      <c r="HQ354" s="519">
        <v>0</v>
      </c>
      <c r="HR354" s="519">
        <v>0</v>
      </c>
      <c r="HS354" s="519">
        <v>0</v>
      </c>
      <c r="HT354" s="519">
        <v>0</v>
      </c>
      <c r="HU354" s="519">
        <v>0</v>
      </c>
      <c r="HV354" s="519">
        <v>0</v>
      </c>
      <c r="HW354" s="519">
        <v>0</v>
      </c>
      <c r="HX354" s="519">
        <v>0</v>
      </c>
      <c r="HY354" s="519">
        <v>0</v>
      </c>
      <c r="HZ354" s="519">
        <v>0</v>
      </c>
      <c r="IA354" s="519">
        <v>0</v>
      </c>
      <c r="IB354" s="519">
        <v>0</v>
      </c>
      <c r="IC354" s="519">
        <v>0</v>
      </c>
      <c r="ID354" s="519">
        <v>0</v>
      </c>
      <c r="IE354" s="519">
        <v>0</v>
      </c>
      <c r="IF354" s="519">
        <v>0</v>
      </c>
      <c r="IG354" s="519">
        <v>0</v>
      </c>
      <c r="IH354" s="519">
        <v>0</v>
      </c>
      <c r="II354" s="519">
        <v>0</v>
      </c>
      <c r="IJ354" s="519">
        <v>0</v>
      </c>
      <c r="IK354" s="519">
        <v>0</v>
      </c>
    </row>
    <row r="355" spans="1:245" hidden="1">
      <c r="A355" s="337"/>
      <c r="B355" s="519" t="s">
        <v>1058</v>
      </c>
      <c r="C355" s="519"/>
      <c r="D355" s="519"/>
      <c r="E355" s="519"/>
      <c r="F355" s="519">
        <v>1</v>
      </c>
      <c r="G355" s="519"/>
      <c r="H355" s="519">
        <v>35</v>
      </c>
      <c r="I355" s="519">
        <v>3</v>
      </c>
      <c r="J355" s="519" t="str">
        <f t="shared" si="18"/>
        <v>SDN10013503</v>
      </c>
      <c r="K355" s="519">
        <v>995</v>
      </c>
      <c r="M355" s="337"/>
      <c r="N355" s="519" t="s">
        <v>1063</v>
      </c>
      <c r="O355" s="519" t="s">
        <v>1059</v>
      </c>
      <c r="P355" s="519">
        <v>16</v>
      </c>
      <c r="Q355" s="183" t="str">
        <f t="shared" si="16"/>
        <v>SDN300116</v>
      </c>
      <c r="R355" s="519">
        <v>0</v>
      </c>
      <c r="S355" s="519">
        <v>0</v>
      </c>
      <c r="T355" s="519">
        <v>0</v>
      </c>
      <c r="U355" s="519">
        <v>0</v>
      </c>
      <c r="V355" s="519">
        <v>0</v>
      </c>
      <c r="W355" s="519">
        <v>0</v>
      </c>
      <c r="X355" s="519">
        <v>0</v>
      </c>
      <c r="Y355" s="519">
        <v>0</v>
      </c>
      <c r="Z355" s="519">
        <v>0</v>
      </c>
      <c r="AA355" s="519">
        <v>0</v>
      </c>
      <c r="AB355" s="519">
        <v>0</v>
      </c>
      <c r="AC355" s="519">
        <v>0</v>
      </c>
      <c r="AD355" s="519">
        <v>0</v>
      </c>
      <c r="AE355" s="519">
        <v>0</v>
      </c>
      <c r="AF355" s="519">
        <v>0</v>
      </c>
      <c r="AG355" s="519">
        <v>0</v>
      </c>
      <c r="AH355" s="519">
        <v>0</v>
      </c>
      <c r="AI355" s="519">
        <v>0</v>
      </c>
      <c r="AJ355" s="519">
        <v>0</v>
      </c>
      <c r="AK355" s="519">
        <v>0</v>
      </c>
      <c r="AL355" s="519">
        <v>0</v>
      </c>
      <c r="AM355" s="519">
        <v>0</v>
      </c>
      <c r="AN355" s="519">
        <v>0</v>
      </c>
      <c r="AO355" s="519">
        <v>0</v>
      </c>
      <c r="AP355" s="519">
        <v>0</v>
      </c>
      <c r="AQ355" s="519">
        <v>0</v>
      </c>
      <c r="AR355" s="519">
        <v>0</v>
      </c>
      <c r="AS355" s="519">
        <v>0</v>
      </c>
      <c r="AT355" s="519">
        <v>0</v>
      </c>
      <c r="AU355" s="519">
        <v>0</v>
      </c>
      <c r="AV355" s="519">
        <v>0</v>
      </c>
      <c r="AW355" s="519">
        <v>0</v>
      </c>
      <c r="AX355" s="519">
        <v>0</v>
      </c>
      <c r="AY355" s="519">
        <v>0</v>
      </c>
      <c r="AZ355" s="519">
        <v>0</v>
      </c>
      <c r="BA355" s="519">
        <v>0</v>
      </c>
      <c r="BB355" s="519">
        <v>0</v>
      </c>
      <c r="BC355" s="519">
        <v>0</v>
      </c>
      <c r="BD355" s="519">
        <v>0</v>
      </c>
      <c r="BE355" s="519">
        <v>0</v>
      </c>
      <c r="BF355" s="519">
        <v>0</v>
      </c>
      <c r="BG355" s="519">
        <v>0</v>
      </c>
      <c r="BH355" s="519">
        <v>0</v>
      </c>
      <c r="BI355" s="519">
        <v>0</v>
      </c>
      <c r="BJ355" s="519">
        <v>10000</v>
      </c>
      <c r="BK355" s="519">
        <v>0</v>
      </c>
      <c r="BL355" s="519">
        <v>0</v>
      </c>
      <c r="BM355" s="519">
        <v>0</v>
      </c>
      <c r="BN355" s="519">
        <v>0</v>
      </c>
      <c r="BO355" s="519">
        <v>0</v>
      </c>
      <c r="BP355" s="519">
        <v>0</v>
      </c>
      <c r="BQ355" s="519">
        <v>0</v>
      </c>
      <c r="BR355" s="519">
        <v>0</v>
      </c>
      <c r="BS355" s="519">
        <v>0</v>
      </c>
      <c r="BT355" s="519">
        <v>0</v>
      </c>
      <c r="BU355" s="519">
        <v>0</v>
      </c>
      <c r="BV355" s="519">
        <v>0</v>
      </c>
      <c r="BW355" s="519">
        <v>0</v>
      </c>
      <c r="BX355" s="519">
        <v>0</v>
      </c>
      <c r="BY355" s="519">
        <v>0</v>
      </c>
      <c r="BZ355" s="519">
        <v>0</v>
      </c>
      <c r="CA355" s="519">
        <v>0</v>
      </c>
      <c r="CB355" s="519">
        <v>0</v>
      </c>
      <c r="CC355" s="519">
        <v>0</v>
      </c>
      <c r="CD355" s="519">
        <v>0</v>
      </c>
      <c r="CE355" s="519">
        <v>0</v>
      </c>
      <c r="CF355" s="519">
        <v>0</v>
      </c>
      <c r="CG355" s="519">
        <v>0</v>
      </c>
      <c r="CH355" s="519">
        <v>0</v>
      </c>
      <c r="CI355" s="519">
        <v>0</v>
      </c>
      <c r="CJ355" s="519">
        <v>0</v>
      </c>
      <c r="CK355" s="519">
        <v>0</v>
      </c>
      <c r="CL355" s="519">
        <v>0</v>
      </c>
      <c r="CM355" s="519">
        <v>0</v>
      </c>
      <c r="CN355" s="519">
        <v>0</v>
      </c>
      <c r="CO355" s="519">
        <v>0</v>
      </c>
      <c r="CP355" s="519">
        <v>0</v>
      </c>
      <c r="CQ355" s="519">
        <v>0</v>
      </c>
      <c r="CR355" s="519">
        <v>0</v>
      </c>
      <c r="CS355" s="519">
        <v>0</v>
      </c>
      <c r="CT355" s="519">
        <v>0</v>
      </c>
      <c r="CU355" s="519">
        <v>0</v>
      </c>
      <c r="CV355" s="519">
        <v>0</v>
      </c>
      <c r="CW355" s="519">
        <v>0</v>
      </c>
      <c r="CX355" s="519">
        <v>0</v>
      </c>
      <c r="CY355" s="519">
        <v>0</v>
      </c>
      <c r="CZ355" s="519">
        <v>0</v>
      </c>
      <c r="DA355" s="519">
        <v>0</v>
      </c>
      <c r="DB355" s="519">
        <v>0</v>
      </c>
      <c r="DC355" s="519">
        <v>0</v>
      </c>
      <c r="DD355" s="519">
        <v>0</v>
      </c>
      <c r="DE355" s="519">
        <v>0</v>
      </c>
      <c r="DF355" s="519">
        <v>0</v>
      </c>
      <c r="DG355" s="519">
        <v>0</v>
      </c>
      <c r="DH355" s="519">
        <v>0</v>
      </c>
      <c r="DI355" s="519">
        <v>0</v>
      </c>
      <c r="DJ355" s="519">
        <v>0</v>
      </c>
      <c r="DK355" s="519">
        <v>0</v>
      </c>
      <c r="DL355" s="519">
        <v>0</v>
      </c>
      <c r="DM355" s="519">
        <v>0</v>
      </c>
      <c r="DN355" s="519">
        <v>0</v>
      </c>
      <c r="DO355" s="519">
        <v>0</v>
      </c>
      <c r="DP355" s="519">
        <v>0</v>
      </c>
      <c r="DQ355" s="519">
        <v>0</v>
      </c>
      <c r="DR355" s="519">
        <v>0</v>
      </c>
      <c r="DS355" s="519">
        <v>0</v>
      </c>
      <c r="DT355" s="519">
        <v>0</v>
      </c>
      <c r="DU355" s="519">
        <v>0</v>
      </c>
      <c r="DV355" s="519">
        <v>0</v>
      </c>
      <c r="DW355" s="519">
        <v>0</v>
      </c>
      <c r="DX355" s="519">
        <v>0</v>
      </c>
      <c r="DY355" s="131"/>
      <c r="DZ355" s="337"/>
      <c r="EA355" s="519" t="s">
        <v>1063</v>
      </c>
      <c r="EB355" s="519" t="s">
        <v>1059</v>
      </c>
      <c r="EC355" s="519">
        <v>16</v>
      </c>
      <c r="ED355" s="521" t="str">
        <f t="shared" si="17"/>
        <v>SDN300116</v>
      </c>
      <c r="EE355" s="519">
        <v>10000</v>
      </c>
      <c r="EF355" s="519">
        <v>10000</v>
      </c>
      <c r="EG355" s="519">
        <v>10000</v>
      </c>
      <c r="EH355" s="519">
        <v>10000</v>
      </c>
      <c r="EI355" s="519">
        <v>10000</v>
      </c>
      <c r="EJ355" s="519">
        <v>10000</v>
      </c>
      <c r="EK355" s="519">
        <v>10000</v>
      </c>
      <c r="EL355" s="519">
        <v>10000</v>
      </c>
      <c r="EM355" s="519">
        <v>10000</v>
      </c>
      <c r="EN355" s="519">
        <v>10000</v>
      </c>
      <c r="EO355" s="519">
        <v>10000</v>
      </c>
      <c r="EP355" s="519">
        <v>10000</v>
      </c>
      <c r="EQ355" s="519">
        <v>10000</v>
      </c>
      <c r="ER355" s="519">
        <v>10000</v>
      </c>
      <c r="ES355" s="519">
        <v>10000</v>
      </c>
      <c r="ET355" s="519">
        <v>10000</v>
      </c>
      <c r="EU355" s="519">
        <v>10000</v>
      </c>
      <c r="EV355" s="519">
        <v>10000</v>
      </c>
      <c r="EW355" s="519">
        <v>10000</v>
      </c>
      <c r="EX355" s="519">
        <v>10000</v>
      </c>
      <c r="EY355" s="519">
        <v>10000</v>
      </c>
      <c r="EZ355" s="519">
        <v>10000</v>
      </c>
      <c r="FA355" s="519">
        <v>10000</v>
      </c>
      <c r="FB355" s="519">
        <v>10000</v>
      </c>
      <c r="FC355" s="519">
        <v>10000</v>
      </c>
      <c r="FD355" s="519">
        <v>10000</v>
      </c>
      <c r="FE355" s="519">
        <v>10000</v>
      </c>
      <c r="FF355" s="519">
        <v>10000</v>
      </c>
      <c r="FG355" s="519">
        <v>10000</v>
      </c>
      <c r="FH355" s="519">
        <v>10000</v>
      </c>
      <c r="FI355" s="519">
        <v>10000</v>
      </c>
      <c r="FJ355" s="519">
        <v>10000</v>
      </c>
      <c r="FK355" s="519">
        <v>10000</v>
      </c>
      <c r="FL355" s="519">
        <v>10000</v>
      </c>
      <c r="FM355" s="519">
        <v>10000</v>
      </c>
      <c r="FN355" s="519">
        <v>10000</v>
      </c>
      <c r="FO355" s="519">
        <v>10000</v>
      </c>
      <c r="FP355" s="519">
        <v>10000</v>
      </c>
      <c r="FQ355" s="519">
        <v>10000</v>
      </c>
      <c r="FR355" s="519">
        <v>10000</v>
      </c>
      <c r="FS355" s="519">
        <v>10000</v>
      </c>
      <c r="FT355" s="519">
        <v>10000</v>
      </c>
      <c r="FU355" s="519">
        <v>10000</v>
      </c>
      <c r="FV355" s="519">
        <v>10000</v>
      </c>
      <c r="FW355" s="519">
        <v>10000</v>
      </c>
      <c r="FX355" s="519">
        <v>0</v>
      </c>
      <c r="FY355" s="519">
        <v>0</v>
      </c>
      <c r="FZ355" s="519">
        <v>0</v>
      </c>
      <c r="GA355" s="519">
        <v>0</v>
      </c>
      <c r="GB355" s="519">
        <v>0</v>
      </c>
      <c r="GC355" s="519">
        <v>0</v>
      </c>
      <c r="GD355" s="519">
        <v>0</v>
      </c>
      <c r="GE355" s="519">
        <v>0</v>
      </c>
      <c r="GF355" s="519">
        <v>0</v>
      </c>
      <c r="GG355" s="519">
        <v>0</v>
      </c>
      <c r="GH355" s="519">
        <v>0</v>
      </c>
      <c r="GI355" s="519">
        <v>0</v>
      </c>
      <c r="GJ355" s="519">
        <v>0</v>
      </c>
      <c r="GK355" s="519">
        <v>0</v>
      </c>
      <c r="GL355" s="519">
        <v>0</v>
      </c>
      <c r="GM355" s="519">
        <v>0</v>
      </c>
      <c r="GN355" s="519">
        <v>0</v>
      </c>
      <c r="GO355" s="519">
        <v>0</v>
      </c>
      <c r="GP355" s="519">
        <v>0</v>
      </c>
      <c r="GQ355" s="519">
        <v>0</v>
      </c>
      <c r="GR355" s="519">
        <v>0</v>
      </c>
      <c r="GS355" s="519">
        <v>0</v>
      </c>
      <c r="GT355" s="519">
        <v>0</v>
      </c>
      <c r="GU355" s="519">
        <v>0</v>
      </c>
      <c r="GV355" s="519">
        <v>0</v>
      </c>
      <c r="GW355" s="519">
        <v>0</v>
      </c>
      <c r="GX355" s="519">
        <v>0</v>
      </c>
      <c r="GY355" s="519">
        <v>0</v>
      </c>
      <c r="GZ355" s="519">
        <v>0</v>
      </c>
      <c r="HA355" s="519">
        <v>0</v>
      </c>
      <c r="HB355" s="519">
        <v>0</v>
      </c>
      <c r="HC355" s="519">
        <v>0</v>
      </c>
      <c r="HD355" s="519">
        <v>0</v>
      </c>
      <c r="HE355" s="519">
        <v>0</v>
      </c>
      <c r="HF355" s="519">
        <v>0</v>
      </c>
      <c r="HG355" s="519">
        <v>0</v>
      </c>
      <c r="HH355" s="519">
        <v>0</v>
      </c>
      <c r="HI355" s="519">
        <v>0</v>
      </c>
      <c r="HJ355" s="519">
        <v>0</v>
      </c>
      <c r="HK355" s="519">
        <v>0</v>
      </c>
      <c r="HL355" s="519">
        <v>0</v>
      </c>
      <c r="HM355" s="519">
        <v>0</v>
      </c>
      <c r="HN355" s="519">
        <v>0</v>
      </c>
      <c r="HO355" s="519">
        <v>0</v>
      </c>
      <c r="HP355" s="519">
        <v>0</v>
      </c>
      <c r="HQ355" s="519">
        <v>0</v>
      </c>
      <c r="HR355" s="519">
        <v>0</v>
      </c>
      <c r="HS355" s="519">
        <v>0</v>
      </c>
      <c r="HT355" s="519">
        <v>0</v>
      </c>
      <c r="HU355" s="519">
        <v>0</v>
      </c>
      <c r="HV355" s="519">
        <v>0</v>
      </c>
      <c r="HW355" s="519">
        <v>0</v>
      </c>
      <c r="HX355" s="519">
        <v>0</v>
      </c>
      <c r="HY355" s="519">
        <v>0</v>
      </c>
      <c r="HZ355" s="519">
        <v>0</v>
      </c>
      <c r="IA355" s="519">
        <v>0</v>
      </c>
      <c r="IB355" s="519">
        <v>0</v>
      </c>
      <c r="IC355" s="519">
        <v>0</v>
      </c>
      <c r="ID355" s="519">
        <v>0</v>
      </c>
      <c r="IE355" s="519">
        <v>0</v>
      </c>
      <c r="IF355" s="519">
        <v>0</v>
      </c>
      <c r="IG355" s="519">
        <v>0</v>
      </c>
      <c r="IH355" s="519">
        <v>0</v>
      </c>
      <c r="II355" s="519">
        <v>0</v>
      </c>
      <c r="IJ355" s="519">
        <v>0</v>
      </c>
      <c r="IK355" s="519">
        <v>0</v>
      </c>
    </row>
    <row r="356" spans="1:245" hidden="1">
      <c r="A356" s="337"/>
      <c r="B356" s="519" t="s">
        <v>1058</v>
      </c>
      <c r="C356" s="519"/>
      <c r="D356" s="519"/>
      <c r="E356" s="519"/>
      <c r="F356" s="519">
        <v>1</v>
      </c>
      <c r="G356" s="519"/>
      <c r="H356" s="519">
        <v>35</v>
      </c>
      <c r="I356" s="519">
        <v>4</v>
      </c>
      <c r="J356" s="519" t="str">
        <f t="shared" si="18"/>
        <v>SDN10013504</v>
      </c>
      <c r="K356" s="519">
        <v>995</v>
      </c>
      <c r="M356" s="337"/>
      <c r="N356" s="519" t="s">
        <v>1063</v>
      </c>
      <c r="O356" s="519" t="s">
        <v>1059</v>
      </c>
      <c r="P356" s="519">
        <v>17</v>
      </c>
      <c r="Q356" s="183" t="str">
        <f t="shared" si="16"/>
        <v>SDN300117</v>
      </c>
      <c r="R356" s="519">
        <v>0</v>
      </c>
      <c r="S356" s="519">
        <v>0</v>
      </c>
      <c r="T356" s="519">
        <v>0</v>
      </c>
      <c r="U356" s="519">
        <v>0</v>
      </c>
      <c r="V356" s="519">
        <v>0</v>
      </c>
      <c r="W356" s="519">
        <v>0</v>
      </c>
      <c r="X356" s="519">
        <v>0</v>
      </c>
      <c r="Y356" s="519">
        <v>0</v>
      </c>
      <c r="Z356" s="519">
        <v>0</v>
      </c>
      <c r="AA356" s="519">
        <v>0</v>
      </c>
      <c r="AB356" s="519">
        <v>0</v>
      </c>
      <c r="AC356" s="519">
        <v>0</v>
      </c>
      <c r="AD356" s="519">
        <v>0</v>
      </c>
      <c r="AE356" s="519">
        <v>0</v>
      </c>
      <c r="AF356" s="519">
        <v>0</v>
      </c>
      <c r="AG356" s="519">
        <v>0</v>
      </c>
      <c r="AH356" s="519">
        <v>0</v>
      </c>
      <c r="AI356" s="519">
        <v>0</v>
      </c>
      <c r="AJ356" s="519">
        <v>0</v>
      </c>
      <c r="AK356" s="519">
        <v>0</v>
      </c>
      <c r="AL356" s="519">
        <v>0</v>
      </c>
      <c r="AM356" s="519">
        <v>0</v>
      </c>
      <c r="AN356" s="519">
        <v>0</v>
      </c>
      <c r="AO356" s="519">
        <v>0</v>
      </c>
      <c r="AP356" s="519">
        <v>0</v>
      </c>
      <c r="AQ356" s="519">
        <v>0</v>
      </c>
      <c r="AR356" s="519">
        <v>0</v>
      </c>
      <c r="AS356" s="519">
        <v>0</v>
      </c>
      <c r="AT356" s="519">
        <v>0</v>
      </c>
      <c r="AU356" s="519">
        <v>0</v>
      </c>
      <c r="AV356" s="519">
        <v>0</v>
      </c>
      <c r="AW356" s="519">
        <v>0</v>
      </c>
      <c r="AX356" s="519">
        <v>0</v>
      </c>
      <c r="AY356" s="519">
        <v>0</v>
      </c>
      <c r="AZ356" s="519">
        <v>0</v>
      </c>
      <c r="BA356" s="519">
        <v>0</v>
      </c>
      <c r="BB356" s="519">
        <v>0</v>
      </c>
      <c r="BC356" s="519">
        <v>0</v>
      </c>
      <c r="BD356" s="519">
        <v>0</v>
      </c>
      <c r="BE356" s="519">
        <v>0</v>
      </c>
      <c r="BF356" s="519">
        <v>0</v>
      </c>
      <c r="BG356" s="519">
        <v>0</v>
      </c>
      <c r="BH356" s="519">
        <v>0</v>
      </c>
      <c r="BI356" s="519">
        <v>0</v>
      </c>
      <c r="BJ356" s="519">
        <v>10000</v>
      </c>
      <c r="BK356" s="519">
        <v>0</v>
      </c>
      <c r="BL356" s="519">
        <v>0</v>
      </c>
      <c r="BM356" s="519">
        <v>0</v>
      </c>
      <c r="BN356" s="519">
        <v>0</v>
      </c>
      <c r="BO356" s="519">
        <v>0</v>
      </c>
      <c r="BP356" s="519">
        <v>0</v>
      </c>
      <c r="BQ356" s="519">
        <v>0</v>
      </c>
      <c r="BR356" s="519">
        <v>0</v>
      </c>
      <c r="BS356" s="519">
        <v>0</v>
      </c>
      <c r="BT356" s="519">
        <v>0</v>
      </c>
      <c r="BU356" s="519">
        <v>0</v>
      </c>
      <c r="BV356" s="519">
        <v>0</v>
      </c>
      <c r="BW356" s="519">
        <v>0</v>
      </c>
      <c r="BX356" s="519">
        <v>0</v>
      </c>
      <c r="BY356" s="519">
        <v>0</v>
      </c>
      <c r="BZ356" s="519">
        <v>0</v>
      </c>
      <c r="CA356" s="519">
        <v>0</v>
      </c>
      <c r="CB356" s="519">
        <v>0</v>
      </c>
      <c r="CC356" s="519">
        <v>0</v>
      </c>
      <c r="CD356" s="519">
        <v>0</v>
      </c>
      <c r="CE356" s="519">
        <v>0</v>
      </c>
      <c r="CF356" s="519">
        <v>0</v>
      </c>
      <c r="CG356" s="519">
        <v>0</v>
      </c>
      <c r="CH356" s="519">
        <v>0</v>
      </c>
      <c r="CI356" s="519">
        <v>0</v>
      </c>
      <c r="CJ356" s="519">
        <v>0</v>
      </c>
      <c r="CK356" s="519">
        <v>0</v>
      </c>
      <c r="CL356" s="519">
        <v>0</v>
      </c>
      <c r="CM356" s="519">
        <v>0</v>
      </c>
      <c r="CN356" s="519">
        <v>0</v>
      </c>
      <c r="CO356" s="519">
        <v>0</v>
      </c>
      <c r="CP356" s="519">
        <v>0</v>
      </c>
      <c r="CQ356" s="519">
        <v>0</v>
      </c>
      <c r="CR356" s="519">
        <v>0</v>
      </c>
      <c r="CS356" s="519">
        <v>0</v>
      </c>
      <c r="CT356" s="519">
        <v>0</v>
      </c>
      <c r="CU356" s="519">
        <v>0</v>
      </c>
      <c r="CV356" s="519">
        <v>0</v>
      </c>
      <c r="CW356" s="519">
        <v>0</v>
      </c>
      <c r="CX356" s="519">
        <v>0</v>
      </c>
      <c r="CY356" s="519">
        <v>0</v>
      </c>
      <c r="CZ356" s="519">
        <v>0</v>
      </c>
      <c r="DA356" s="519">
        <v>0</v>
      </c>
      <c r="DB356" s="519">
        <v>0</v>
      </c>
      <c r="DC356" s="519">
        <v>0</v>
      </c>
      <c r="DD356" s="519">
        <v>0</v>
      </c>
      <c r="DE356" s="519">
        <v>0</v>
      </c>
      <c r="DF356" s="519">
        <v>0</v>
      </c>
      <c r="DG356" s="519">
        <v>0</v>
      </c>
      <c r="DH356" s="519">
        <v>0</v>
      </c>
      <c r="DI356" s="519">
        <v>0</v>
      </c>
      <c r="DJ356" s="519">
        <v>0</v>
      </c>
      <c r="DK356" s="519">
        <v>0</v>
      </c>
      <c r="DL356" s="519">
        <v>0</v>
      </c>
      <c r="DM356" s="519">
        <v>0</v>
      </c>
      <c r="DN356" s="519">
        <v>0</v>
      </c>
      <c r="DO356" s="519">
        <v>0</v>
      </c>
      <c r="DP356" s="519">
        <v>0</v>
      </c>
      <c r="DQ356" s="519">
        <v>0</v>
      </c>
      <c r="DR356" s="519">
        <v>0</v>
      </c>
      <c r="DS356" s="519">
        <v>0</v>
      </c>
      <c r="DT356" s="519">
        <v>0</v>
      </c>
      <c r="DU356" s="519">
        <v>0</v>
      </c>
      <c r="DV356" s="519">
        <v>0</v>
      </c>
      <c r="DW356" s="519">
        <v>0</v>
      </c>
      <c r="DX356" s="519">
        <v>0</v>
      </c>
      <c r="DY356" s="131"/>
      <c r="DZ356" s="337"/>
      <c r="EA356" s="519" t="s">
        <v>1063</v>
      </c>
      <c r="EB356" s="519" t="s">
        <v>1059</v>
      </c>
      <c r="EC356" s="519">
        <v>17</v>
      </c>
      <c r="ED356" s="521" t="str">
        <f t="shared" si="17"/>
        <v>SDN300117</v>
      </c>
      <c r="EE356" s="519">
        <v>10000</v>
      </c>
      <c r="EF356" s="519">
        <v>10000</v>
      </c>
      <c r="EG356" s="519">
        <v>10000</v>
      </c>
      <c r="EH356" s="519">
        <v>10000</v>
      </c>
      <c r="EI356" s="519">
        <v>10000</v>
      </c>
      <c r="EJ356" s="519">
        <v>10000</v>
      </c>
      <c r="EK356" s="519">
        <v>10000</v>
      </c>
      <c r="EL356" s="519">
        <v>10000</v>
      </c>
      <c r="EM356" s="519">
        <v>10000</v>
      </c>
      <c r="EN356" s="519">
        <v>10000</v>
      </c>
      <c r="EO356" s="519">
        <v>10000</v>
      </c>
      <c r="EP356" s="519">
        <v>10000</v>
      </c>
      <c r="EQ356" s="519">
        <v>10000</v>
      </c>
      <c r="ER356" s="519">
        <v>10000</v>
      </c>
      <c r="ES356" s="519">
        <v>10000</v>
      </c>
      <c r="ET356" s="519">
        <v>10000</v>
      </c>
      <c r="EU356" s="519">
        <v>10000</v>
      </c>
      <c r="EV356" s="519">
        <v>10000</v>
      </c>
      <c r="EW356" s="519">
        <v>10000</v>
      </c>
      <c r="EX356" s="519">
        <v>10000</v>
      </c>
      <c r="EY356" s="519">
        <v>10000</v>
      </c>
      <c r="EZ356" s="519">
        <v>10000</v>
      </c>
      <c r="FA356" s="519">
        <v>10000</v>
      </c>
      <c r="FB356" s="519">
        <v>10000</v>
      </c>
      <c r="FC356" s="519">
        <v>10000</v>
      </c>
      <c r="FD356" s="519">
        <v>10000</v>
      </c>
      <c r="FE356" s="519">
        <v>10000</v>
      </c>
      <c r="FF356" s="519">
        <v>10000</v>
      </c>
      <c r="FG356" s="519">
        <v>10000</v>
      </c>
      <c r="FH356" s="519">
        <v>10000</v>
      </c>
      <c r="FI356" s="519">
        <v>10000</v>
      </c>
      <c r="FJ356" s="519">
        <v>10000</v>
      </c>
      <c r="FK356" s="519">
        <v>10000</v>
      </c>
      <c r="FL356" s="519">
        <v>10000</v>
      </c>
      <c r="FM356" s="519">
        <v>10000</v>
      </c>
      <c r="FN356" s="519">
        <v>10000</v>
      </c>
      <c r="FO356" s="519">
        <v>10000</v>
      </c>
      <c r="FP356" s="519">
        <v>10000</v>
      </c>
      <c r="FQ356" s="519">
        <v>10000</v>
      </c>
      <c r="FR356" s="519">
        <v>10000</v>
      </c>
      <c r="FS356" s="519">
        <v>10000</v>
      </c>
      <c r="FT356" s="519">
        <v>10000</v>
      </c>
      <c r="FU356" s="519">
        <v>10000</v>
      </c>
      <c r="FV356" s="519">
        <v>10000</v>
      </c>
      <c r="FW356" s="519">
        <v>10000</v>
      </c>
      <c r="FX356" s="519">
        <v>0</v>
      </c>
      <c r="FY356" s="519">
        <v>0</v>
      </c>
      <c r="FZ356" s="519">
        <v>0</v>
      </c>
      <c r="GA356" s="519">
        <v>0</v>
      </c>
      <c r="GB356" s="519">
        <v>0</v>
      </c>
      <c r="GC356" s="519">
        <v>0</v>
      </c>
      <c r="GD356" s="519">
        <v>0</v>
      </c>
      <c r="GE356" s="519">
        <v>0</v>
      </c>
      <c r="GF356" s="519">
        <v>0</v>
      </c>
      <c r="GG356" s="519">
        <v>0</v>
      </c>
      <c r="GH356" s="519">
        <v>0</v>
      </c>
      <c r="GI356" s="519">
        <v>0</v>
      </c>
      <c r="GJ356" s="519">
        <v>0</v>
      </c>
      <c r="GK356" s="519">
        <v>0</v>
      </c>
      <c r="GL356" s="519">
        <v>0</v>
      </c>
      <c r="GM356" s="519">
        <v>0</v>
      </c>
      <c r="GN356" s="519">
        <v>0</v>
      </c>
      <c r="GO356" s="519">
        <v>0</v>
      </c>
      <c r="GP356" s="519">
        <v>0</v>
      </c>
      <c r="GQ356" s="519">
        <v>0</v>
      </c>
      <c r="GR356" s="519">
        <v>0</v>
      </c>
      <c r="GS356" s="519">
        <v>0</v>
      </c>
      <c r="GT356" s="519">
        <v>0</v>
      </c>
      <c r="GU356" s="519">
        <v>0</v>
      </c>
      <c r="GV356" s="519">
        <v>0</v>
      </c>
      <c r="GW356" s="519">
        <v>0</v>
      </c>
      <c r="GX356" s="519">
        <v>0</v>
      </c>
      <c r="GY356" s="519">
        <v>0</v>
      </c>
      <c r="GZ356" s="519">
        <v>0</v>
      </c>
      <c r="HA356" s="519">
        <v>0</v>
      </c>
      <c r="HB356" s="519">
        <v>0</v>
      </c>
      <c r="HC356" s="519">
        <v>0</v>
      </c>
      <c r="HD356" s="519">
        <v>0</v>
      </c>
      <c r="HE356" s="519">
        <v>0</v>
      </c>
      <c r="HF356" s="519">
        <v>0</v>
      </c>
      <c r="HG356" s="519">
        <v>0</v>
      </c>
      <c r="HH356" s="519">
        <v>0</v>
      </c>
      <c r="HI356" s="519">
        <v>0</v>
      </c>
      <c r="HJ356" s="519">
        <v>0</v>
      </c>
      <c r="HK356" s="519">
        <v>0</v>
      </c>
      <c r="HL356" s="519">
        <v>0</v>
      </c>
      <c r="HM356" s="519">
        <v>0</v>
      </c>
      <c r="HN356" s="519">
        <v>0</v>
      </c>
      <c r="HO356" s="519">
        <v>0</v>
      </c>
      <c r="HP356" s="519">
        <v>0</v>
      </c>
      <c r="HQ356" s="519">
        <v>0</v>
      </c>
      <c r="HR356" s="519">
        <v>0</v>
      </c>
      <c r="HS356" s="519">
        <v>0</v>
      </c>
      <c r="HT356" s="519">
        <v>0</v>
      </c>
      <c r="HU356" s="519">
        <v>0</v>
      </c>
      <c r="HV356" s="519">
        <v>0</v>
      </c>
      <c r="HW356" s="519">
        <v>0</v>
      </c>
      <c r="HX356" s="519">
        <v>0</v>
      </c>
      <c r="HY356" s="519">
        <v>0</v>
      </c>
      <c r="HZ356" s="519">
        <v>0</v>
      </c>
      <c r="IA356" s="519">
        <v>0</v>
      </c>
      <c r="IB356" s="519">
        <v>0</v>
      </c>
      <c r="IC356" s="519">
        <v>0</v>
      </c>
      <c r="ID356" s="519">
        <v>0</v>
      </c>
      <c r="IE356" s="519">
        <v>0</v>
      </c>
      <c r="IF356" s="519">
        <v>0</v>
      </c>
      <c r="IG356" s="519">
        <v>0</v>
      </c>
      <c r="IH356" s="519">
        <v>0</v>
      </c>
      <c r="II356" s="519">
        <v>0</v>
      </c>
      <c r="IJ356" s="519">
        <v>0</v>
      </c>
      <c r="IK356" s="519">
        <v>0</v>
      </c>
    </row>
    <row r="357" spans="1:245" hidden="1">
      <c r="A357" s="337"/>
      <c r="B357" s="519" t="s">
        <v>1058</v>
      </c>
      <c r="C357" s="519"/>
      <c r="D357" s="519"/>
      <c r="E357" s="519"/>
      <c r="F357" s="519">
        <v>1</v>
      </c>
      <c r="G357" s="519"/>
      <c r="H357" s="519">
        <v>35</v>
      </c>
      <c r="I357" s="519">
        <v>5</v>
      </c>
      <c r="J357" s="519" t="str">
        <f t="shared" si="18"/>
        <v>SDN10013505</v>
      </c>
      <c r="K357" s="519">
        <v>995</v>
      </c>
      <c r="M357" s="337"/>
      <c r="N357" s="519" t="s">
        <v>1063</v>
      </c>
      <c r="O357" s="519" t="s">
        <v>1059</v>
      </c>
      <c r="P357" s="519">
        <v>18</v>
      </c>
      <c r="Q357" s="183" t="str">
        <f t="shared" si="16"/>
        <v>SDN300118</v>
      </c>
      <c r="R357" s="519">
        <v>0</v>
      </c>
      <c r="S357" s="519">
        <v>0</v>
      </c>
      <c r="T357" s="519">
        <v>0</v>
      </c>
      <c r="U357" s="519">
        <v>0</v>
      </c>
      <c r="V357" s="519">
        <v>0</v>
      </c>
      <c r="W357" s="519">
        <v>0</v>
      </c>
      <c r="X357" s="519">
        <v>0</v>
      </c>
      <c r="Y357" s="519">
        <v>0</v>
      </c>
      <c r="Z357" s="519">
        <v>0</v>
      </c>
      <c r="AA357" s="519">
        <v>0</v>
      </c>
      <c r="AB357" s="519">
        <v>0</v>
      </c>
      <c r="AC357" s="519">
        <v>0</v>
      </c>
      <c r="AD357" s="519">
        <v>0</v>
      </c>
      <c r="AE357" s="519">
        <v>0</v>
      </c>
      <c r="AF357" s="519">
        <v>0</v>
      </c>
      <c r="AG357" s="519">
        <v>0</v>
      </c>
      <c r="AH357" s="519">
        <v>0</v>
      </c>
      <c r="AI357" s="519">
        <v>0</v>
      </c>
      <c r="AJ357" s="519">
        <v>0</v>
      </c>
      <c r="AK357" s="519">
        <v>0</v>
      </c>
      <c r="AL357" s="519">
        <v>0</v>
      </c>
      <c r="AM357" s="519">
        <v>0</v>
      </c>
      <c r="AN357" s="519">
        <v>0</v>
      </c>
      <c r="AO357" s="519">
        <v>0</v>
      </c>
      <c r="AP357" s="519">
        <v>0</v>
      </c>
      <c r="AQ357" s="519">
        <v>0</v>
      </c>
      <c r="AR357" s="519">
        <v>0</v>
      </c>
      <c r="AS357" s="519">
        <v>0</v>
      </c>
      <c r="AT357" s="519">
        <v>0</v>
      </c>
      <c r="AU357" s="519">
        <v>0</v>
      </c>
      <c r="AV357" s="519">
        <v>0</v>
      </c>
      <c r="AW357" s="519">
        <v>0</v>
      </c>
      <c r="AX357" s="519">
        <v>0</v>
      </c>
      <c r="AY357" s="519">
        <v>0</v>
      </c>
      <c r="AZ357" s="519">
        <v>0</v>
      </c>
      <c r="BA357" s="519">
        <v>0</v>
      </c>
      <c r="BB357" s="519">
        <v>0</v>
      </c>
      <c r="BC357" s="519">
        <v>0</v>
      </c>
      <c r="BD357" s="519">
        <v>0</v>
      </c>
      <c r="BE357" s="519">
        <v>0</v>
      </c>
      <c r="BF357" s="519">
        <v>0</v>
      </c>
      <c r="BG357" s="519">
        <v>0</v>
      </c>
      <c r="BH357" s="519">
        <v>0</v>
      </c>
      <c r="BI357" s="519">
        <v>0</v>
      </c>
      <c r="BJ357" s="519">
        <v>10000</v>
      </c>
      <c r="BK357" s="519">
        <v>0</v>
      </c>
      <c r="BL357" s="519">
        <v>0</v>
      </c>
      <c r="BM357" s="519">
        <v>0</v>
      </c>
      <c r="BN357" s="519">
        <v>0</v>
      </c>
      <c r="BO357" s="519">
        <v>0</v>
      </c>
      <c r="BP357" s="519">
        <v>0</v>
      </c>
      <c r="BQ357" s="519">
        <v>0</v>
      </c>
      <c r="BR357" s="519">
        <v>0</v>
      </c>
      <c r="BS357" s="519">
        <v>0</v>
      </c>
      <c r="BT357" s="519">
        <v>0</v>
      </c>
      <c r="BU357" s="519">
        <v>0</v>
      </c>
      <c r="BV357" s="519">
        <v>0</v>
      </c>
      <c r="BW357" s="519">
        <v>0</v>
      </c>
      <c r="BX357" s="519">
        <v>0</v>
      </c>
      <c r="BY357" s="519">
        <v>0</v>
      </c>
      <c r="BZ357" s="519">
        <v>0</v>
      </c>
      <c r="CA357" s="519">
        <v>0</v>
      </c>
      <c r="CB357" s="519">
        <v>0</v>
      </c>
      <c r="CC357" s="519">
        <v>0</v>
      </c>
      <c r="CD357" s="519">
        <v>0</v>
      </c>
      <c r="CE357" s="519">
        <v>0</v>
      </c>
      <c r="CF357" s="519">
        <v>0</v>
      </c>
      <c r="CG357" s="519">
        <v>0</v>
      </c>
      <c r="CH357" s="519">
        <v>0</v>
      </c>
      <c r="CI357" s="519">
        <v>0</v>
      </c>
      <c r="CJ357" s="519">
        <v>0</v>
      </c>
      <c r="CK357" s="519">
        <v>0</v>
      </c>
      <c r="CL357" s="519">
        <v>0</v>
      </c>
      <c r="CM357" s="519">
        <v>0</v>
      </c>
      <c r="CN357" s="519">
        <v>0</v>
      </c>
      <c r="CO357" s="519">
        <v>0</v>
      </c>
      <c r="CP357" s="519">
        <v>0</v>
      </c>
      <c r="CQ357" s="519">
        <v>0</v>
      </c>
      <c r="CR357" s="519">
        <v>0</v>
      </c>
      <c r="CS357" s="519">
        <v>0</v>
      </c>
      <c r="CT357" s="519">
        <v>0</v>
      </c>
      <c r="CU357" s="519">
        <v>0</v>
      </c>
      <c r="CV357" s="519">
        <v>0</v>
      </c>
      <c r="CW357" s="519">
        <v>0</v>
      </c>
      <c r="CX357" s="519">
        <v>0</v>
      </c>
      <c r="CY357" s="519">
        <v>0</v>
      </c>
      <c r="CZ357" s="519">
        <v>0</v>
      </c>
      <c r="DA357" s="519">
        <v>0</v>
      </c>
      <c r="DB357" s="519">
        <v>0</v>
      </c>
      <c r="DC357" s="519">
        <v>0</v>
      </c>
      <c r="DD357" s="519">
        <v>0</v>
      </c>
      <c r="DE357" s="519">
        <v>0</v>
      </c>
      <c r="DF357" s="519">
        <v>0</v>
      </c>
      <c r="DG357" s="519">
        <v>0</v>
      </c>
      <c r="DH357" s="519">
        <v>0</v>
      </c>
      <c r="DI357" s="519">
        <v>0</v>
      </c>
      <c r="DJ357" s="519">
        <v>0</v>
      </c>
      <c r="DK357" s="519">
        <v>0</v>
      </c>
      <c r="DL357" s="519">
        <v>0</v>
      </c>
      <c r="DM357" s="519">
        <v>0</v>
      </c>
      <c r="DN357" s="519">
        <v>0</v>
      </c>
      <c r="DO357" s="519">
        <v>0</v>
      </c>
      <c r="DP357" s="519">
        <v>0</v>
      </c>
      <c r="DQ357" s="519">
        <v>0</v>
      </c>
      <c r="DR357" s="519">
        <v>0</v>
      </c>
      <c r="DS357" s="519">
        <v>0</v>
      </c>
      <c r="DT357" s="519">
        <v>0</v>
      </c>
      <c r="DU357" s="519">
        <v>0</v>
      </c>
      <c r="DV357" s="519">
        <v>0</v>
      </c>
      <c r="DW357" s="519">
        <v>0</v>
      </c>
      <c r="DX357" s="519">
        <v>0</v>
      </c>
      <c r="DY357" s="131"/>
      <c r="DZ357" s="337"/>
      <c r="EA357" s="519" t="s">
        <v>1063</v>
      </c>
      <c r="EB357" s="519" t="s">
        <v>1059</v>
      </c>
      <c r="EC357" s="519">
        <v>18</v>
      </c>
      <c r="ED357" s="521" t="str">
        <f t="shared" si="17"/>
        <v>SDN300118</v>
      </c>
      <c r="EE357" s="519">
        <v>10000</v>
      </c>
      <c r="EF357" s="519">
        <v>10000</v>
      </c>
      <c r="EG357" s="519">
        <v>10000</v>
      </c>
      <c r="EH357" s="519">
        <v>10000</v>
      </c>
      <c r="EI357" s="519">
        <v>10000</v>
      </c>
      <c r="EJ357" s="519">
        <v>10000</v>
      </c>
      <c r="EK357" s="519">
        <v>10000</v>
      </c>
      <c r="EL357" s="519">
        <v>10000</v>
      </c>
      <c r="EM357" s="519">
        <v>10000</v>
      </c>
      <c r="EN357" s="519">
        <v>10000</v>
      </c>
      <c r="EO357" s="519">
        <v>10000</v>
      </c>
      <c r="EP357" s="519">
        <v>10000</v>
      </c>
      <c r="EQ357" s="519">
        <v>10000</v>
      </c>
      <c r="ER357" s="519">
        <v>10000</v>
      </c>
      <c r="ES357" s="519">
        <v>10000</v>
      </c>
      <c r="ET357" s="519">
        <v>10000</v>
      </c>
      <c r="EU357" s="519">
        <v>10000</v>
      </c>
      <c r="EV357" s="519">
        <v>10000</v>
      </c>
      <c r="EW357" s="519">
        <v>10000</v>
      </c>
      <c r="EX357" s="519">
        <v>10000</v>
      </c>
      <c r="EY357" s="519">
        <v>10000</v>
      </c>
      <c r="EZ357" s="519">
        <v>10000</v>
      </c>
      <c r="FA357" s="519">
        <v>10000</v>
      </c>
      <c r="FB357" s="519">
        <v>10000</v>
      </c>
      <c r="FC357" s="519">
        <v>10000</v>
      </c>
      <c r="FD357" s="519">
        <v>10000</v>
      </c>
      <c r="FE357" s="519">
        <v>10000</v>
      </c>
      <c r="FF357" s="519">
        <v>10000</v>
      </c>
      <c r="FG357" s="519">
        <v>10000</v>
      </c>
      <c r="FH357" s="519">
        <v>10000</v>
      </c>
      <c r="FI357" s="519">
        <v>10000</v>
      </c>
      <c r="FJ357" s="519">
        <v>10000</v>
      </c>
      <c r="FK357" s="519">
        <v>10000</v>
      </c>
      <c r="FL357" s="519">
        <v>10000</v>
      </c>
      <c r="FM357" s="519">
        <v>10000</v>
      </c>
      <c r="FN357" s="519">
        <v>10000</v>
      </c>
      <c r="FO357" s="519">
        <v>10000</v>
      </c>
      <c r="FP357" s="519">
        <v>10000</v>
      </c>
      <c r="FQ357" s="519">
        <v>10000</v>
      </c>
      <c r="FR357" s="519">
        <v>10000</v>
      </c>
      <c r="FS357" s="519">
        <v>10000</v>
      </c>
      <c r="FT357" s="519">
        <v>10000</v>
      </c>
      <c r="FU357" s="519">
        <v>10000</v>
      </c>
      <c r="FV357" s="519">
        <v>10000</v>
      </c>
      <c r="FW357" s="519">
        <v>10000</v>
      </c>
      <c r="FX357" s="519">
        <v>0</v>
      </c>
      <c r="FY357" s="519">
        <v>0</v>
      </c>
      <c r="FZ357" s="519">
        <v>0</v>
      </c>
      <c r="GA357" s="519">
        <v>0</v>
      </c>
      <c r="GB357" s="519">
        <v>0</v>
      </c>
      <c r="GC357" s="519">
        <v>0</v>
      </c>
      <c r="GD357" s="519">
        <v>0</v>
      </c>
      <c r="GE357" s="519">
        <v>0</v>
      </c>
      <c r="GF357" s="519">
        <v>0</v>
      </c>
      <c r="GG357" s="519">
        <v>0</v>
      </c>
      <c r="GH357" s="519">
        <v>0</v>
      </c>
      <c r="GI357" s="519">
        <v>0</v>
      </c>
      <c r="GJ357" s="519">
        <v>0</v>
      </c>
      <c r="GK357" s="519">
        <v>0</v>
      </c>
      <c r="GL357" s="519">
        <v>0</v>
      </c>
      <c r="GM357" s="519">
        <v>0</v>
      </c>
      <c r="GN357" s="519">
        <v>0</v>
      </c>
      <c r="GO357" s="519">
        <v>0</v>
      </c>
      <c r="GP357" s="519">
        <v>0</v>
      </c>
      <c r="GQ357" s="519">
        <v>0</v>
      </c>
      <c r="GR357" s="519">
        <v>0</v>
      </c>
      <c r="GS357" s="519">
        <v>0</v>
      </c>
      <c r="GT357" s="519">
        <v>0</v>
      </c>
      <c r="GU357" s="519">
        <v>0</v>
      </c>
      <c r="GV357" s="519">
        <v>0</v>
      </c>
      <c r="GW357" s="519">
        <v>0</v>
      </c>
      <c r="GX357" s="519">
        <v>0</v>
      </c>
      <c r="GY357" s="519">
        <v>0</v>
      </c>
      <c r="GZ357" s="519">
        <v>0</v>
      </c>
      <c r="HA357" s="519">
        <v>0</v>
      </c>
      <c r="HB357" s="519">
        <v>0</v>
      </c>
      <c r="HC357" s="519">
        <v>0</v>
      </c>
      <c r="HD357" s="519">
        <v>0</v>
      </c>
      <c r="HE357" s="519">
        <v>0</v>
      </c>
      <c r="HF357" s="519">
        <v>0</v>
      </c>
      <c r="HG357" s="519">
        <v>0</v>
      </c>
      <c r="HH357" s="519">
        <v>0</v>
      </c>
      <c r="HI357" s="519">
        <v>0</v>
      </c>
      <c r="HJ357" s="519">
        <v>0</v>
      </c>
      <c r="HK357" s="519">
        <v>0</v>
      </c>
      <c r="HL357" s="519">
        <v>0</v>
      </c>
      <c r="HM357" s="519">
        <v>0</v>
      </c>
      <c r="HN357" s="519">
        <v>0</v>
      </c>
      <c r="HO357" s="519">
        <v>0</v>
      </c>
      <c r="HP357" s="519">
        <v>0</v>
      </c>
      <c r="HQ357" s="519">
        <v>0</v>
      </c>
      <c r="HR357" s="519">
        <v>0</v>
      </c>
      <c r="HS357" s="519">
        <v>0</v>
      </c>
      <c r="HT357" s="519">
        <v>0</v>
      </c>
      <c r="HU357" s="519">
        <v>0</v>
      </c>
      <c r="HV357" s="519">
        <v>0</v>
      </c>
      <c r="HW357" s="519">
        <v>0</v>
      </c>
      <c r="HX357" s="519">
        <v>0</v>
      </c>
      <c r="HY357" s="519">
        <v>0</v>
      </c>
      <c r="HZ357" s="519">
        <v>0</v>
      </c>
      <c r="IA357" s="519">
        <v>0</v>
      </c>
      <c r="IB357" s="519">
        <v>0</v>
      </c>
      <c r="IC357" s="519">
        <v>0</v>
      </c>
      <c r="ID357" s="519">
        <v>0</v>
      </c>
      <c r="IE357" s="519">
        <v>0</v>
      </c>
      <c r="IF357" s="519">
        <v>0</v>
      </c>
      <c r="IG357" s="519">
        <v>0</v>
      </c>
      <c r="IH357" s="519">
        <v>0</v>
      </c>
      <c r="II357" s="519">
        <v>0</v>
      </c>
      <c r="IJ357" s="519">
        <v>0</v>
      </c>
      <c r="IK357" s="519">
        <v>0</v>
      </c>
    </row>
    <row r="358" spans="1:245" hidden="1">
      <c r="A358" s="337"/>
      <c r="B358" s="519" t="s">
        <v>1058</v>
      </c>
      <c r="C358" s="519"/>
      <c r="D358" s="519"/>
      <c r="E358" s="519"/>
      <c r="F358" s="519">
        <v>1</v>
      </c>
      <c r="G358" s="519"/>
      <c r="H358" s="519">
        <v>35</v>
      </c>
      <c r="I358" s="519">
        <v>6</v>
      </c>
      <c r="J358" s="519" t="str">
        <f t="shared" si="18"/>
        <v>SDN10013506</v>
      </c>
      <c r="K358" s="519">
        <v>796</v>
      </c>
      <c r="M358" s="337"/>
      <c r="N358" s="519" t="s">
        <v>1063</v>
      </c>
      <c r="O358" s="519" t="s">
        <v>1059</v>
      </c>
      <c r="P358" s="519">
        <v>19</v>
      </c>
      <c r="Q358" s="183" t="str">
        <f t="shared" si="16"/>
        <v>SDN300119</v>
      </c>
      <c r="R358" s="519">
        <v>0</v>
      </c>
      <c r="S358" s="519">
        <v>0</v>
      </c>
      <c r="T358" s="519">
        <v>0</v>
      </c>
      <c r="U358" s="519">
        <v>0</v>
      </c>
      <c r="V358" s="519">
        <v>0</v>
      </c>
      <c r="W358" s="519">
        <v>0</v>
      </c>
      <c r="X358" s="519">
        <v>0</v>
      </c>
      <c r="Y358" s="519">
        <v>0</v>
      </c>
      <c r="Z358" s="519">
        <v>0</v>
      </c>
      <c r="AA358" s="519">
        <v>0</v>
      </c>
      <c r="AB358" s="519">
        <v>0</v>
      </c>
      <c r="AC358" s="519">
        <v>0</v>
      </c>
      <c r="AD358" s="519">
        <v>0</v>
      </c>
      <c r="AE358" s="519">
        <v>0</v>
      </c>
      <c r="AF358" s="519">
        <v>0</v>
      </c>
      <c r="AG358" s="519">
        <v>0</v>
      </c>
      <c r="AH358" s="519">
        <v>0</v>
      </c>
      <c r="AI358" s="519">
        <v>0</v>
      </c>
      <c r="AJ358" s="519">
        <v>0</v>
      </c>
      <c r="AK358" s="519">
        <v>0</v>
      </c>
      <c r="AL358" s="519">
        <v>0</v>
      </c>
      <c r="AM358" s="519">
        <v>0</v>
      </c>
      <c r="AN358" s="519">
        <v>0</v>
      </c>
      <c r="AO358" s="519">
        <v>0</v>
      </c>
      <c r="AP358" s="519">
        <v>0</v>
      </c>
      <c r="AQ358" s="519">
        <v>0</v>
      </c>
      <c r="AR358" s="519">
        <v>0</v>
      </c>
      <c r="AS358" s="519">
        <v>0</v>
      </c>
      <c r="AT358" s="519">
        <v>0</v>
      </c>
      <c r="AU358" s="519">
        <v>0</v>
      </c>
      <c r="AV358" s="519">
        <v>0</v>
      </c>
      <c r="AW358" s="519">
        <v>0</v>
      </c>
      <c r="AX358" s="519">
        <v>0</v>
      </c>
      <c r="AY358" s="519">
        <v>0</v>
      </c>
      <c r="AZ358" s="519">
        <v>0</v>
      </c>
      <c r="BA358" s="519">
        <v>0</v>
      </c>
      <c r="BB358" s="519">
        <v>0</v>
      </c>
      <c r="BC358" s="519">
        <v>0</v>
      </c>
      <c r="BD358" s="519">
        <v>0</v>
      </c>
      <c r="BE358" s="519">
        <v>0</v>
      </c>
      <c r="BF358" s="519">
        <v>0</v>
      </c>
      <c r="BG358" s="519">
        <v>0</v>
      </c>
      <c r="BH358" s="519">
        <v>0</v>
      </c>
      <c r="BI358" s="519">
        <v>0</v>
      </c>
      <c r="BJ358" s="519">
        <v>10000</v>
      </c>
      <c r="BK358" s="519">
        <v>0</v>
      </c>
      <c r="BL358" s="519">
        <v>0</v>
      </c>
      <c r="BM358" s="519">
        <v>0</v>
      </c>
      <c r="BN358" s="519">
        <v>0</v>
      </c>
      <c r="BO358" s="519">
        <v>0</v>
      </c>
      <c r="BP358" s="519">
        <v>0</v>
      </c>
      <c r="BQ358" s="519">
        <v>0</v>
      </c>
      <c r="BR358" s="519">
        <v>0</v>
      </c>
      <c r="BS358" s="519">
        <v>0</v>
      </c>
      <c r="BT358" s="519">
        <v>0</v>
      </c>
      <c r="BU358" s="519">
        <v>0</v>
      </c>
      <c r="BV358" s="519">
        <v>0</v>
      </c>
      <c r="BW358" s="519">
        <v>0</v>
      </c>
      <c r="BX358" s="519">
        <v>0</v>
      </c>
      <c r="BY358" s="519">
        <v>0</v>
      </c>
      <c r="BZ358" s="519">
        <v>0</v>
      </c>
      <c r="CA358" s="519">
        <v>0</v>
      </c>
      <c r="CB358" s="519">
        <v>0</v>
      </c>
      <c r="CC358" s="519">
        <v>0</v>
      </c>
      <c r="CD358" s="519">
        <v>0</v>
      </c>
      <c r="CE358" s="519">
        <v>0</v>
      </c>
      <c r="CF358" s="519">
        <v>0</v>
      </c>
      <c r="CG358" s="519">
        <v>0</v>
      </c>
      <c r="CH358" s="519">
        <v>0</v>
      </c>
      <c r="CI358" s="519">
        <v>0</v>
      </c>
      <c r="CJ358" s="519">
        <v>0</v>
      </c>
      <c r="CK358" s="519">
        <v>0</v>
      </c>
      <c r="CL358" s="519">
        <v>0</v>
      </c>
      <c r="CM358" s="519">
        <v>0</v>
      </c>
      <c r="CN358" s="519">
        <v>0</v>
      </c>
      <c r="CO358" s="519">
        <v>0</v>
      </c>
      <c r="CP358" s="519">
        <v>0</v>
      </c>
      <c r="CQ358" s="519">
        <v>0</v>
      </c>
      <c r="CR358" s="519">
        <v>0</v>
      </c>
      <c r="CS358" s="519">
        <v>0</v>
      </c>
      <c r="CT358" s="519">
        <v>0</v>
      </c>
      <c r="CU358" s="519">
        <v>0</v>
      </c>
      <c r="CV358" s="519">
        <v>0</v>
      </c>
      <c r="CW358" s="519">
        <v>0</v>
      </c>
      <c r="CX358" s="519">
        <v>0</v>
      </c>
      <c r="CY358" s="519">
        <v>0</v>
      </c>
      <c r="CZ358" s="519">
        <v>0</v>
      </c>
      <c r="DA358" s="519">
        <v>0</v>
      </c>
      <c r="DB358" s="519">
        <v>0</v>
      </c>
      <c r="DC358" s="519">
        <v>0</v>
      </c>
      <c r="DD358" s="519">
        <v>0</v>
      </c>
      <c r="DE358" s="519">
        <v>0</v>
      </c>
      <c r="DF358" s="519">
        <v>0</v>
      </c>
      <c r="DG358" s="519">
        <v>0</v>
      </c>
      <c r="DH358" s="519">
        <v>0</v>
      </c>
      <c r="DI358" s="519">
        <v>0</v>
      </c>
      <c r="DJ358" s="519">
        <v>0</v>
      </c>
      <c r="DK358" s="519">
        <v>0</v>
      </c>
      <c r="DL358" s="519">
        <v>0</v>
      </c>
      <c r="DM358" s="519">
        <v>0</v>
      </c>
      <c r="DN358" s="519">
        <v>0</v>
      </c>
      <c r="DO358" s="519">
        <v>0</v>
      </c>
      <c r="DP358" s="519">
        <v>0</v>
      </c>
      <c r="DQ358" s="519">
        <v>0</v>
      </c>
      <c r="DR358" s="519">
        <v>0</v>
      </c>
      <c r="DS358" s="519">
        <v>0</v>
      </c>
      <c r="DT358" s="519">
        <v>0</v>
      </c>
      <c r="DU358" s="519">
        <v>0</v>
      </c>
      <c r="DV358" s="519">
        <v>0</v>
      </c>
      <c r="DW358" s="519">
        <v>0</v>
      </c>
      <c r="DX358" s="519">
        <v>0</v>
      </c>
      <c r="DY358" s="131"/>
      <c r="DZ358" s="337"/>
      <c r="EA358" s="519" t="s">
        <v>1063</v>
      </c>
      <c r="EB358" s="519" t="s">
        <v>1059</v>
      </c>
      <c r="EC358" s="519">
        <v>19</v>
      </c>
      <c r="ED358" s="521" t="str">
        <f t="shared" si="17"/>
        <v>SDN300119</v>
      </c>
      <c r="EE358" s="519">
        <v>10000</v>
      </c>
      <c r="EF358" s="519">
        <v>10000</v>
      </c>
      <c r="EG358" s="519">
        <v>10000</v>
      </c>
      <c r="EH358" s="519">
        <v>10000</v>
      </c>
      <c r="EI358" s="519">
        <v>10000</v>
      </c>
      <c r="EJ358" s="519">
        <v>10000</v>
      </c>
      <c r="EK358" s="519">
        <v>10000</v>
      </c>
      <c r="EL358" s="519">
        <v>10000</v>
      </c>
      <c r="EM358" s="519">
        <v>10000</v>
      </c>
      <c r="EN358" s="519">
        <v>10000</v>
      </c>
      <c r="EO358" s="519">
        <v>10000</v>
      </c>
      <c r="EP358" s="519">
        <v>10000</v>
      </c>
      <c r="EQ358" s="519">
        <v>10000</v>
      </c>
      <c r="ER358" s="519">
        <v>10000</v>
      </c>
      <c r="ES358" s="519">
        <v>10000</v>
      </c>
      <c r="ET358" s="519">
        <v>10000</v>
      </c>
      <c r="EU358" s="519">
        <v>10000</v>
      </c>
      <c r="EV358" s="519">
        <v>10000</v>
      </c>
      <c r="EW358" s="519">
        <v>10000</v>
      </c>
      <c r="EX358" s="519">
        <v>10000</v>
      </c>
      <c r="EY358" s="519">
        <v>10000</v>
      </c>
      <c r="EZ358" s="519">
        <v>10000</v>
      </c>
      <c r="FA358" s="519">
        <v>10000</v>
      </c>
      <c r="FB358" s="519">
        <v>10000</v>
      </c>
      <c r="FC358" s="519">
        <v>10000</v>
      </c>
      <c r="FD358" s="519">
        <v>10000</v>
      </c>
      <c r="FE358" s="519">
        <v>10000</v>
      </c>
      <c r="FF358" s="519">
        <v>10000</v>
      </c>
      <c r="FG358" s="519">
        <v>10000</v>
      </c>
      <c r="FH358" s="519">
        <v>10000</v>
      </c>
      <c r="FI358" s="519">
        <v>10000</v>
      </c>
      <c r="FJ358" s="519">
        <v>10000</v>
      </c>
      <c r="FK358" s="519">
        <v>10000</v>
      </c>
      <c r="FL358" s="519">
        <v>10000</v>
      </c>
      <c r="FM358" s="519">
        <v>10000</v>
      </c>
      <c r="FN358" s="519">
        <v>10000</v>
      </c>
      <c r="FO358" s="519">
        <v>10000</v>
      </c>
      <c r="FP358" s="519">
        <v>10000</v>
      </c>
      <c r="FQ358" s="519">
        <v>10000</v>
      </c>
      <c r="FR358" s="519">
        <v>10000</v>
      </c>
      <c r="FS358" s="519">
        <v>10000</v>
      </c>
      <c r="FT358" s="519">
        <v>10000</v>
      </c>
      <c r="FU358" s="519">
        <v>10000</v>
      </c>
      <c r="FV358" s="519">
        <v>10000</v>
      </c>
      <c r="FW358" s="519">
        <v>10000</v>
      </c>
      <c r="FX358" s="519">
        <v>0</v>
      </c>
      <c r="FY358" s="519">
        <v>0</v>
      </c>
      <c r="FZ358" s="519">
        <v>0</v>
      </c>
      <c r="GA358" s="519">
        <v>0</v>
      </c>
      <c r="GB358" s="519">
        <v>0</v>
      </c>
      <c r="GC358" s="519">
        <v>0</v>
      </c>
      <c r="GD358" s="519">
        <v>0</v>
      </c>
      <c r="GE358" s="519">
        <v>0</v>
      </c>
      <c r="GF358" s="519">
        <v>0</v>
      </c>
      <c r="GG358" s="519">
        <v>0</v>
      </c>
      <c r="GH358" s="519">
        <v>0</v>
      </c>
      <c r="GI358" s="519">
        <v>0</v>
      </c>
      <c r="GJ358" s="519">
        <v>0</v>
      </c>
      <c r="GK358" s="519">
        <v>0</v>
      </c>
      <c r="GL358" s="519">
        <v>0</v>
      </c>
      <c r="GM358" s="519">
        <v>0</v>
      </c>
      <c r="GN358" s="519">
        <v>0</v>
      </c>
      <c r="GO358" s="519">
        <v>0</v>
      </c>
      <c r="GP358" s="519">
        <v>0</v>
      </c>
      <c r="GQ358" s="519">
        <v>0</v>
      </c>
      <c r="GR358" s="519">
        <v>0</v>
      </c>
      <c r="GS358" s="519">
        <v>0</v>
      </c>
      <c r="GT358" s="519">
        <v>0</v>
      </c>
      <c r="GU358" s="519">
        <v>0</v>
      </c>
      <c r="GV358" s="519">
        <v>0</v>
      </c>
      <c r="GW358" s="519">
        <v>0</v>
      </c>
      <c r="GX358" s="519">
        <v>0</v>
      </c>
      <c r="GY358" s="519">
        <v>0</v>
      </c>
      <c r="GZ358" s="519">
        <v>0</v>
      </c>
      <c r="HA358" s="519">
        <v>0</v>
      </c>
      <c r="HB358" s="519">
        <v>0</v>
      </c>
      <c r="HC358" s="519">
        <v>0</v>
      </c>
      <c r="HD358" s="519">
        <v>0</v>
      </c>
      <c r="HE358" s="519">
        <v>0</v>
      </c>
      <c r="HF358" s="519">
        <v>0</v>
      </c>
      <c r="HG358" s="519">
        <v>0</v>
      </c>
      <c r="HH358" s="519">
        <v>0</v>
      </c>
      <c r="HI358" s="519">
        <v>0</v>
      </c>
      <c r="HJ358" s="519">
        <v>0</v>
      </c>
      <c r="HK358" s="519">
        <v>0</v>
      </c>
      <c r="HL358" s="519">
        <v>0</v>
      </c>
      <c r="HM358" s="519">
        <v>0</v>
      </c>
      <c r="HN358" s="519">
        <v>0</v>
      </c>
      <c r="HO358" s="519">
        <v>0</v>
      </c>
      <c r="HP358" s="519">
        <v>0</v>
      </c>
      <c r="HQ358" s="519">
        <v>0</v>
      </c>
      <c r="HR358" s="519">
        <v>0</v>
      </c>
      <c r="HS358" s="519">
        <v>0</v>
      </c>
      <c r="HT358" s="519">
        <v>0</v>
      </c>
      <c r="HU358" s="519">
        <v>0</v>
      </c>
      <c r="HV358" s="519">
        <v>0</v>
      </c>
      <c r="HW358" s="519">
        <v>0</v>
      </c>
      <c r="HX358" s="519">
        <v>0</v>
      </c>
      <c r="HY358" s="519">
        <v>0</v>
      </c>
      <c r="HZ358" s="519">
        <v>0</v>
      </c>
      <c r="IA358" s="519">
        <v>0</v>
      </c>
      <c r="IB358" s="519">
        <v>0</v>
      </c>
      <c r="IC358" s="519">
        <v>0</v>
      </c>
      <c r="ID358" s="519">
        <v>0</v>
      </c>
      <c r="IE358" s="519">
        <v>0</v>
      </c>
      <c r="IF358" s="519">
        <v>0</v>
      </c>
      <c r="IG358" s="519">
        <v>0</v>
      </c>
      <c r="IH358" s="519">
        <v>0</v>
      </c>
      <c r="II358" s="519">
        <v>0</v>
      </c>
      <c r="IJ358" s="519">
        <v>0</v>
      </c>
      <c r="IK358" s="519">
        <v>0</v>
      </c>
    </row>
    <row r="359" spans="1:245" hidden="1">
      <c r="A359" s="337"/>
      <c r="B359" s="519" t="s">
        <v>1058</v>
      </c>
      <c r="C359" s="519"/>
      <c r="D359" s="519"/>
      <c r="E359" s="519"/>
      <c r="F359" s="519">
        <v>1</v>
      </c>
      <c r="G359" s="519"/>
      <c r="H359" s="519">
        <v>35</v>
      </c>
      <c r="I359" s="519">
        <v>7</v>
      </c>
      <c r="J359" s="519" t="str">
        <f t="shared" si="18"/>
        <v>SDN10013507</v>
      </c>
      <c r="K359" s="519">
        <v>796</v>
      </c>
      <c r="M359" s="337"/>
      <c r="N359" s="519" t="s">
        <v>1063</v>
      </c>
      <c r="O359" s="519" t="s">
        <v>1059</v>
      </c>
      <c r="P359" s="519">
        <v>20</v>
      </c>
      <c r="Q359" s="183" t="str">
        <f t="shared" si="16"/>
        <v>SDN300120</v>
      </c>
      <c r="R359" s="519">
        <v>0</v>
      </c>
      <c r="S359" s="519">
        <v>0</v>
      </c>
      <c r="T359" s="519">
        <v>0</v>
      </c>
      <c r="U359" s="519">
        <v>0</v>
      </c>
      <c r="V359" s="519">
        <v>0</v>
      </c>
      <c r="W359" s="519">
        <v>0</v>
      </c>
      <c r="X359" s="519">
        <v>0</v>
      </c>
      <c r="Y359" s="519">
        <v>0</v>
      </c>
      <c r="Z359" s="519">
        <v>0</v>
      </c>
      <c r="AA359" s="519">
        <v>0</v>
      </c>
      <c r="AB359" s="519">
        <v>0</v>
      </c>
      <c r="AC359" s="519">
        <v>0</v>
      </c>
      <c r="AD359" s="519">
        <v>0</v>
      </c>
      <c r="AE359" s="519">
        <v>0</v>
      </c>
      <c r="AF359" s="519">
        <v>0</v>
      </c>
      <c r="AG359" s="519">
        <v>0</v>
      </c>
      <c r="AH359" s="519">
        <v>0</v>
      </c>
      <c r="AI359" s="519">
        <v>0</v>
      </c>
      <c r="AJ359" s="519">
        <v>0</v>
      </c>
      <c r="AK359" s="519">
        <v>0</v>
      </c>
      <c r="AL359" s="519">
        <v>0</v>
      </c>
      <c r="AM359" s="519">
        <v>0</v>
      </c>
      <c r="AN359" s="519">
        <v>0</v>
      </c>
      <c r="AO359" s="519">
        <v>0</v>
      </c>
      <c r="AP359" s="519">
        <v>0</v>
      </c>
      <c r="AQ359" s="519">
        <v>0</v>
      </c>
      <c r="AR359" s="519">
        <v>0</v>
      </c>
      <c r="AS359" s="519">
        <v>0</v>
      </c>
      <c r="AT359" s="519">
        <v>0</v>
      </c>
      <c r="AU359" s="519">
        <v>0</v>
      </c>
      <c r="AV359" s="519">
        <v>0</v>
      </c>
      <c r="AW359" s="519">
        <v>0</v>
      </c>
      <c r="AX359" s="519">
        <v>0</v>
      </c>
      <c r="AY359" s="519">
        <v>0</v>
      </c>
      <c r="AZ359" s="519">
        <v>0</v>
      </c>
      <c r="BA359" s="519">
        <v>0</v>
      </c>
      <c r="BB359" s="519">
        <v>0</v>
      </c>
      <c r="BC359" s="519">
        <v>0</v>
      </c>
      <c r="BD359" s="519">
        <v>0</v>
      </c>
      <c r="BE359" s="519">
        <v>0</v>
      </c>
      <c r="BF359" s="519">
        <v>0</v>
      </c>
      <c r="BG359" s="519">
        <v>0</v>
      </c>
      <c r="BH359" s="519">
        <v>0</v>
      </c>
      <c r="BI359" s="519">
        <v>0</v>
      </c>
      <c r="BJ359" s="519">
        <v>10000</v>
      </c>
      <c r="BK359" s="519">
        <v>0</v>
      </c>
      <c r="BL359" s="519">
        <v>0</v>
      </c>
      <c r="BM359" s="519">
        <v>0</v>
      </c>
      <c r="BN359" s="519">
        <v>0</v>
      </c>
      <c r="BO359" s="519">
        <v>0</v>
      </c>
      <c r="BP359" s="519">
        <v>0</v>
      </c>
      <c r="BQ359" s="519">
        <v>0</v>
      </c>
      <c r="BR359" s="519">
        <v>0</v>
      </c>
      <c r="BS359" s="519">
        <v>0</v>
      </c>
      <c r="BT359" s="519">
        <v>0</v>
      </c>
      <c r="BU359" s="519">
        <v>0</v>
      </c>
      <c r="BV359" s="519">
        <v>0</v>
      </c>
      <c r="BW359" s="519">
        <v>0</v>
      </c>
      <c r="BX359" s="519">
        <v>0</v>
      </c>
      <c r="BY359" s="519">
        <v>0</v>
      </c>
      <c r="BZ359" s="519">
        <v>0</v>
      </c>
      <c r="CA359" s="519">
        <v>0</v>
      </c>
      <c r="CB359" s="519">
        <v>0</v>
      </c>
      <c r="CC359" s="519">
        <v>0</v>
      </c>
      <c r="CD359" s="519">
        <v>0</v>
      </c>
      <c r="CE359" s="519">
        <v>0</v>
      </c>
      <c r="CF359" s="519">
        <v>0</v>
      </c>
      <c r="CG359" s="519">
        <v>0</v>
      </c>
      <c r="CH359" s="519">
        <v>0</v>
      </c>
      <c r="CI359" s="519">
        <v>0</v>
      </c>
      <c r="CJ359" s="519">
        <v>0</v>
      </c>
      <c r="CK359" s="519">
        <v>0</v>
      </c>
      <c r="CL359" s="519">
        <v>0</v>
      </c>
      <c r="CM359" s="519">
        <v>0</v>
      </c>
      <c r="CN359" s="519">
        <v>0</v>
      </c>
      <c r="CO359" s="519">
        <v>0</v>
      </c>
      <c r="CP359" s="519">
        <v>0</v>
      </c>
      <c r="CQ359" s="519">
        <v>0</v>
      </c>
      <c r="CR359" s="519">
        <v>0</v>
      </c>
      <c r="CS359" s="519">
        <v>0</v>
      </c>
      <c r="CT359" s="519">
        <v>0</v>
      </c>
      <c r="CU359" s="519">
        <v>0</v>
      </c>
      <c r="CV359" s="519">
        <v>0</v>
      </c>
      <c r="CW359" s="519">
        <v>0</v>
      </c>
      <c r="CX359" s="519">
        <v>0</v>
      </c>
      <c r="CY359" s="519">
        <v>0</v>
      </c>
      <c r="CZ359" s="519">
        <v>0</v>
      </c>
      <c r="DA359" s="519">
        <v>0</v>
      </c>
      <c r="DB359" s="519">
        <v>0</v>
      </c>
      <c r="DC359" s="519">
        <v>0</v>
      </c>
      <c r="DD359" s="519">
        <v>0</v>
      </c>
      <c r="DE359" s="519">
        <v>0</v>
      </c>
      <c r="DF359" s="519">
        <v>0</v>
      </c>
      <c r="DG359" s="519">
        <v>0</v>
      </c>
      <c r="DH359" s="519">
        <v>0</v>
      </c>
      <c r="DI359" s="519">
        <v>0</v>
      </c>
      <c r="DJ359" s="519">
        <v>0</v>
      </c>
      <c r="DK359" s="519">
        <v>0</v>
      </c>
      <c r="DL359" s="519">
        <v>0</v>
      </c>
      <c r="DM359" s="519">
        <v>0</v>
      </c>
      <c r="DN359" s="519">
        <v>0</v>
      </c>
      <c r="DO359" s="519">
        <v>0</v>
      </c>
      <c r="DP359" s="519">
        <v>0</v>
      </c>
      <c r="DQ359" s="519">
        <v>0</v>
      </c>
      <c r="DR359" s="519">
        <v>0</v>
      </c>
      <c r="DS359" s="519">
        <v>0</v>
      </c>
      <c r="DT359" s="519">
        <v>0</v>
      </c>
      <c r="DU359" s="519">
        <v>0</v>
      </c>
      <c r="DV359" s="519">
        <v>0</v>
      </c>
      <c r="DW359" s="519">
        <v>0</v>
      </c>
      <c r="DX359" s="519">
        <v>0</v>
      </c>
      <c r="DY359" s="131"/>
      <c r="DZ359" s="337"/>
      <c r="EA359" s="519" t="s">
        <v>1063</v>
      </c>
      <c r="EB359" s="519" t="s">
        <v>1059</v>
      </c>
      <c r="EC359" s="519">
        <v>20</v>
      </c>
      <c r="ED359" s="521" t="str">
        <f t="shared" si="17"/>
        <v>SDN300120</v>
      </c>
      <c r="EE359" s="519">
        <v>10000</v>
      </c>
      <c r="EF359" s="519">
        <v>10000</v>
      </c>
      <c r="EG359" s="519">
        <v>10000</v>
      </c>
      <c r="EH359" s="519">
        <v>10000</v>
      </c>
      <c r="EI359" s="519">
        <v>10000</v>
      </c>
      <c r="EJ359" s="519">
        <v>10000</v>
      </c>
      <c r="EK359" s="519">
        <v>10000</v>
      </c>
      <c r="EL359" s="519">
        <v>10000</v>
      </c>
      <c r="EM359" s="519">
        <v>10000</v>
      </c>
      <c r="EN359" s="519">
        <v>10000</v>
      </c>
      <c r="EO359" s="519">
        <v>10000</v>
      </c>
      <c r="EP359" s="519">
        <v>10000</v>
      </c>
      <c r="EQ359" s="519">
        <v>10000</v>
      </c>
      <c r="ER359" s="519">
        <v>10000</v>
      </c>
      <c r="ES359" s="519">
        <v>10000</v>
      </c>
      <c r="ET359" s="519">
        <v>10000</v>
      </c>
      <c r="EU359" s="519">
        <v>10000</v>
      </c>
      <c r="EV359" s="519">
        <v>10000</v>
      </c>
      <c r="EW359" s="519">
        <v>10000</v>
      </c>
      <c r="EX359" s="519">
        <v>10000</v>
      </c>
      <c r="EY359" s="519">
        <v>10000</v>
      </c>
      <c r="EZ359" s="519">
        <v>10000</v>
      </c>
      <c r="FA359" s="519">
        <v>10000</v>
      </c>
      <c r="FB359" s="519">
        <v>10000</v>
      </c>
      <c r="FC359" s="519">
        <v>10000</v>
      </c>
      <c r="FD359" s="519">
        <v>10000</v>
      </c>
      <c r="FE359" s="519">
        <v>10000</v>
      </c>
      <c r="FF359" s="519">
        <v>10000</v>
      </c>
      <c r="FG359" s="519">
        <v>10000</v>
      </c>
      <c r="FH359" s="519">
        <v>10000</v>
      </c>
      <c r="FI359" s="519">
        <v>10000</v>
      </c>
      <c r="FJ359" s="519">
        <v>10000</v>
      </c>
      <c r="FK359" s="519">
        <v>10000</v>
      </c>
      <c r="FL359" s="519">
        <v>10000</v>
      </c>
      <c r="FM359" s="519">
        <v>10000</v>
      </c>
      <c r="FN359" s="519">
        <v>10000</v>
      </c>
      <c r="FO359" s="519">
        <v>10000</v>
      </c>
      <c r="FP359" s="519">
        <v>10000</v>
      </c>
      <c r="FQ359" s="519">
        <v>10000</v>
      </c>
      <c r="FR359" s="519">
        <v>10000</v>
      </c>
      <c r="FS359" s="519">
        <v>10000</v>
      </c>
      <c r="FT359" s="519">
        <v>10000</v>
      </c>
      <c r="FU359" s="519">
        <v>10000</v>
      </c>
      <c r="FV359" s="519">
        <v>10000</v>
      </c>
      <c r="FW359" s="519">
        <v>10000</v>
      </c>
      <c r="FX359" s="519">
        <v>0</v>
      </c>
      <c r="FY359" s="519">
        <v>0</v>
      </c>
      <c r="FZ359" s="519">
        <v>0</v>
      </c>
      <c r="GA359" s="519">
        <v>0</v>
      </c>
      <c r="GB359" s="519">
        <v>0</v>
      </c>
      <c r="GC359" s="519">
        <v>0</v>
      </c>
      <c r="GD359" s="519">
        <v>0</v>
      </c>
      <c r="GE359" s="519">
        <v>0</v>
      </c>
      <c r="GF359" s="519">
        <v>0</v>
      </c>
      <c r="GG359" s="519">
        <v>0</v>
      </c>
      <c r="GH359" s="519">
        <v>0</v>
      </c>
      <c r="GI359" s="519">
        <v>0</v>
      </c>
      <c r="GJ359" s="519">
        <v>0</v>
      </c>
      <c r="GK359" s="519">
        <v>0</v>
      </c>
      <c r="GL359" s="519">
        <v>0</v>
      </c>
      <c r="GM359" s="519">
        <v>0</v>
      </c>
      <c r="GN359" s="519">
        <v>0</v>
      </c>
      <c r="GO359" s="519">
        <v>0</v>
      </c>
      <c r="GP359" s="519">
        <v>0</v>
      </c>
      <c r="GQ359" s="519">
        <v>0</v>
      </c>
      <c r="GR359" s="519">
        <v>0</v>
      </c>
      <c r="GS359" s="519">
        <v>0</v>
      </c>
      <c r="GT359" s="519">
        <v>0</v>
      </c>
      <c r="GU359" s="519">
        <v>0</v>
      </c>
      <c r="GV359" s="519">
        <v>0</v>
      </c>
      <c r="GW359" s="519">
        <v>0</v>
      </c>
      <c r="GX359" s="519">
        <v>0</v>
      </c>
      <c r="GY359" s="519">
        <v>0</v>
      </c>
      <c r="GZ359" s="519">
        <v>0</v>
      </c>
      <c r="HA359" s="519">
        <v>0</v>
      </c>
      <c r="HB359" s="519">
        <v>0</v>
      </c>
      <c r="HC359" s="519">
        <v>0</v>
      </c>
      <c r="HD359" s="519">
        <v>0</v>
      </c>
      <c r="HE359" s="519">
        <v>0</v>
      </c>
      <c r="HF359" s="519">
        <v>0</v>
      </c>
      <c r="HG359" s="519">
        <v>0</v>
      </c>
      <c r="HH359" s="519">
        <v>0</v>
      </c>
      <c r="HI359" s="519">
        <v>0</v>
      </c>
      <c r="HJ359" s="519">
        <v>0</v>
      </c>
      <c r="HK359" s="519">
        <v>0</v>
      </c>
      <c r="HL359" s="519">
        <v>0</v>
      </c>
      <c r="HM359" s="519">
        <v>0</v>
      </c>
      <c r="HN359" s="519">
        <v>0</v>
      </c>
      <c r="HO359" s="519">
        <v>0</v>
      </c>
      <c r="HP359" s="519">
        <v>0</v>
      </c>
      <c r="HQ359" s="519">
        <v>0</v>
      </c>
      <c r="HR359" s="519">
        <v>0</v>
      </c>
      <c r="HS359" s="519">
        <v>0</v>
      </c>
      <c r="HT359" s="519">
        <v>0</v>
      </c>
      <c r="HU359" s="519">
        <v>0</v>
      </c>
      <c r="HV359" s="519">
        <v>0</v>
      </c>
      <c r="HW359" s="519">
        <v>0</v>
      </c>
      <c r="HX359" s="519">
        <v>0</v>
      </c>
      <c r="HY359" s="519">
        <v>0</v>
      </c>
      <c r="HZ359" s="519">
        <v>0</v>
      </c>
      <c r="IA359" s="519">
        <v>0</v>
      </c>
      <c r="IB359" s="519">
        <v>0</v>
      </c>
      <c r="IC359" s="519">
        <v>0</v>
      </c>
      <c r="ID359" s="519">
        <v>0</v>
      </c>
      <c r="IE359" s="519">
        <v>0</v>
      </c>
      <c r="IF359" s="519">
        <v>0</v>
      </c>
      <c r="IG359" s="519">
        <v>0</v>
      </c>
      <c r="IH359" s="519">
        <v>0</v>
      </c>
      <c r="II359" s="519">
        <v>0</v>
      </c>
      <c r="IJ359" s="519">
        <v>0</v>
      </c>
      <c r="IK359" s="519">
        <v>0</v>
      </c>
    </row>
    <row r="360" spans="1:245" hidden="1">
      <c r="A360" s="337"/>
      <c r="B360" s="519" t="s">
        <v>1058</v>
      </c>
      <c r="C360" s="519"/>
      <c r="D360" s="519"/>
      <c r="E360" s="519"/>
      <c r="F360" s="519">
        <v>1</v>
      </c>
      <c r="G360" s="519"/>
      <c r="H360" s="519">
        <v>35</v>
      </c>
      <c r="I360" s="519">
        <v>8</v>
      </c>
      <c r="J360" s="519" t="str">
        <f t="shared" si="18"/>
        <v>SDN10013508</v>
      </c>
      <c r="K360" s="519">
        <v>796</v>
      </c>
      <c r="M360" s="337"/>
      <c r="N360" s="519" t="s">
        <v>1063</v>
      </c>
      <c r="O360" s="519" t="s">
        <v>1059</v>
      </c>
      <c r="P360" s="519">
        <v>21</v>
      </c>
      <c r="Q360" s="183" t="str">
        <f t="shared" si="16"/>
        <v>SDN300121</v>
      </c>
      <c r="R360" s="519">
        <v>0</v>
      </c>
      <c r="S360" s="519">
        <v>0</v>
      </c>
      <c r="T360" s="519">
        <v>0</v>
      </c>
      <c r="U360" s="519">
        <v>0</v>
      </c>
      <c r="V360" s="519">
        <v>0</v>
      </c>
      <c r="W360" s="519">
        <v>0</v>
      </c>
      <c r="X360" s="519">
        <v>0</v>
      </c>
      <c r="Y360" s="519">
        <v>0</v>
      </c>
      <c r="Z360" s="519">
        <v>0</v>
      </c>
      <c r="AA360" s="519">
        <v>0</v>
      </c>
      <c r="AB360" s="519">
        <v>0</v>
      </c>
      <c r="AC360" s="519">
        <v>0</v>
      </c>
      <c r="AD360" s="519">
        <v>0</v>
      </c>
      <c r="AE360" s="519">
        <v>0</v>
      </c>
      <c r="AF360" s="519">
        <v>0</v>
      </c>
      <c r="AG360" s="519">
        <v>0</v>
      </c>
      <c r="AH360" s="519">
        <v>0</v>
      </c>
      <c r="AI360" s="519">
        <v>0</v>
      </c>
      <c r="AJ360" s="519">
        <v>0</v>
      </c>
      <c r="AK360" s="519">
        <v>0</v>
      </c>
      <c r="AL360" s="519">
        <v>0</v>
      </c>
      <c r="AM360" s="519">
        <v>0</v>
      </c>
      <c r="AN360" s="519">
        <v>0</v>
      </c>
      <c r="AO360" s="519">
        <v>0</v>
      </c>
      <c r="AP360" s="519">
        <v>0</v>
      </c>
      <c r="AQ360" s="519">
        <v>0</v>
      </c>
      <c r="AR360" s="519">
        <v>0</v>
      </c>
      <c r="AS360" s="519">
        <v>0</v>
      </c>
      <c r="AT360" s="519">
        <v>0</v>
      </c>
      <c r="AU360" s="519">
        <v>0</v>
      </c>
      <c r="AV360" s="519">
        <v>0</v>
      </c>
      <c r="AW360" s="519">
        <v>0</v>
      </c>
      <c r="AX360" s="519">
        <v>0</v>
      </c>
      <c r="AY360" s="519">
        <v>0</v>
      </c>
      <c r="AZ360" s="519">
        <v>0</v>
      </c>
      <c r="BA360" s="519">
        <v>0</v>
      </c>
      <c r="BB360" s="519">
        <v>0</v>
      </c>
      <c r="BC360" s="519">
        <v>0</v>
      </c>
      <c r="BD360" s="519">
        <v>0</v>
      </c>
      <c r="BE360" s="519">
        <v>0</v>
      </c>
      <c r="BF360" s="519">
        <v>0</v>
      </c>
      <c r="BG360" s="519">
        <v>0</v>
      </c>
      <c r="BH360" s="519">
        <v>0</v>
      </c>
      <c r="BI360" s="519">
        <v>0</v>
      </c>
      <c r="BJ360" s="519">
        <v>10000</v>
      </c>
      <c r="BK360" s="519">
        <v>0</v>
      </c>
      <c r="BL360" s="519">
        <v>0</v>
      </c>
      <c r="BM360" s="519">
        <v>0</v>
      </c>
      <c r="BN360" s="519">
        <v>0</v>
      </c>
      <c r="BO360" s="519">
        <v>0</v>
      </c>
      <c r="BP360" s="519">
        <v>0</v>
      </c>
      <c r="BQ360" s="519">
        <v>0</v>
      </c>
      <c r="BR360" s="519">
        <v>0</v>
      </c>
      <c r="BS360" s="519">
        <v>0</v>
      </c>
      <c r="BT360" s="519">
        <v>0</v>
      </c>
      <c r="BU360" s="519">
        <v>0</v>
      </c>
      <c r="BV360" s="519">
        <v>0</v>
      </c>
      <c r="BW360" s="519">
        <v>0</v>
      </c>
      <c r="BX360" s="519">
        <v>0</v>
      </c>
      <c r="BY360" s="519">
        <v>0</v>
      </c>
      <c r="BZ360" s="519">
        <v>0</v>
      </c>
      <c r="CA360" s="519">
        <v>0</v>
      </c>
      <c r="CB360" s="519">
        <v>0</v>
      </c>
      <c r="CC360" s="519">
        <v>0</v>
      </c>
      <c r="CD360" s="519">
        <v>0</v>
      </c>
      <c r="CE360" s="519">
        <v>0</v>
      </c>
      <c r="CF360" s="519">
        <v>0</v>
      </c>
      <c r="CG360" s="519">
        <v>0</v>
      </c>
      <c r="CH360" s="519">
        <v>0</v>
      </c>
      <c r="CI360" s="519">
        <v>0</v>
      </c>
      <c r="CJ360" s="519">
        <v>0</v>
      </c>
      <c r="CK360" s="519">
        <v>0</v>
      </c>
      <c r="CL360" s="519">
        <v>0</v>
      </c>
      <c r="CM360" s="519">
        <v>0</v>
      </c>
      <c r="CN360" s="519">
        <v>0</v>
      </c>
      <c r="CO360" s="519">
        <v>0</v>
      </c>
      <c r="CP360" s="519">
        <v>0</v>
      </c>
      <c r="CQ360" s="519">
        <v>0</v>
      </c>
      <c r="CR360" s="519">
        <v>0</v>
      </c>
      <c r="CS360" s="519">
        <v>0</v>
      </c>
      <c r="CT360" s="519">
        <v>0</v>
      </c>
      <c r="CU360" s="519">
        <v>0</v>
      </c>
      <c r="CV360" s="519">
        <v>0</v>
      </c>
      <c r="CW360" s="519">
        <v>0</v>
      </c>
      <c r="CX360" s="519">
        <v>0</v>
      </c>
      <c r="CY360" s="519">
        <v>0</v>
      </c>
      <c r="CZ360" s="519">
        <v>0</v>
      </c>
      <c r="DA360" s="519">
        <v>0</v>
      </c>
      <c r="DB360" s="519">
        <v>0</v>
      </c>
      <c r="DC360" s="519">
        <v>0</v>
      </c>
      <c r="DD360" s="519">
        <v>0</v>
      </c>
      <c r="DE360" s="519">
        <v>0</v>
      </c>
      <c r="DF360" s="519">
        <v>0</v>
      </c>
      <c r="DG360" s="519">
        <v>0</v>
      </c>
      <c r="DH360" s="519">
        <v>0</v>
      </c>
      <c r="DI360" s="519">
        <v>0</v>
      </c>
      <c r="DJ360" s="519">
        <v>0</v>
      </c>
      <c r="DK360" s="519">
        <v>0</v>
      </c>
      <c r="DL360" s="519">
        <v>0</v>
      </c>
      <c r="DM360" s="519">
        <v>0</v>
      </c>
      <c r="DN360" s="519">
        <v>0</v>
      </c>
      <c r="DO360" s="519">
        <v>0</v>
      </c>
      <c r="DP360" s="519">
        <v>0</v>
      </c>
      <c r="DQ360" s="519">
        <v>0</v>
      </c>
      <c r="DR360" s="519">
        <v>0</v>
      </c>
      <c r="DS360" s="519">
        <v>0</v>
      </c>
      <c r="DT360" s="519">
        <v>0</v>
      </c>
      <c r="DU360" s="519">
        <v>0</v>
      </c>
      <c r="DV360" s="519">
        <v>0</v>
      </c>
      <c r="DW360" s="519">
        <v>0</v>
      </c>
      <c r="DX360" s="519">
        <v>0</v>
      </c>
      <c r="DY360" s="131"/>
      <c r="DZ360" s="337"/>
      <c r="EA360" s="519" t="s">
        <v>1063</v>
      </c>
      <c r="EB360" s="519" t="s">
        <v>1059</v>
      </c>
      <c r="EC360" s="519">
        <v>21</v>
      </c>
      <c r="ED360" s="521" t="str">
        <f t="shared" si="17"/>
        <v>SDN300121</v>
      </c>
      <c r="EE360" s="519">
        <v>10000</v>
      </c>
      <c r="EF360" s="519">
        <v>10000</v>
      </c>
      <c r="EG360" s="519">
        <v>10000</v>
      </c>
      <c r="EH360" s="519">
        <v>10000</v>
      </c>
      <c r="EI360" s="519">
        <v>10000</v>
      </c>
      <c r="EJ360" s="519">
        <v>10000</v>
      </c>
      <c r="EK360" s="519">
        <v>10000</v>
      </c>
      <c r="EL360" s="519">
        <v>10000</v>
      </c>
      <c r="EM360" s="519">
        <v>10000</v>
      </c>
      <c r="EN360" s="519">
        <v>10000</v>
      </c>
      <c r="EO360" s="519">
        <v>10000</v>
      </c>
      <c r="EP360" s="519">
        <v>10000</v>
      </c>
      <c r="EQ360" s="519">
        <v>10000</v>
      </c>
      <c r="ER360" s="519">
        <v>10000</v>
      </c>
      <c r="ES360" s="519">
        <v>10000</v>
      </c>
      <c r="ET360" s="519">
        <v>10000</v>
      </c>
      <c r="EU360" s="519">
        <v>10000</v>
      </c>
      <c r="EV360" s="519">
        <v>10000</v>
      </c>
      <c r="EW360" s="519">
        <v>10000</v>
      </c>
      <c r="EX360" s="519">
        <v>10000</v>
      </c>
      <c r="EY360" s="519">
        <v>10000</v>
      </c>
      <c r="EZ360" s="519">
        <v>10000</v>
      </c>
      <c r="FA360" s="519">
        <v>10000</v>
      </c>
      <c r="FB360" s="519">
        <v>10000</v>
      </c>
      <c r="FC360" s="519">
        <v>10000</v>
      </c>
      <c r="FD360" s="519">
        <v>10000</v>
      </c>
      <c r="FE360" s="519">
        <v>10000</v>
      </c>
      <c r="FF360" s="519">
        <v>10000</v>
      </c>
      <c r="FG360" s="519">
        <v>10000</v>
      </c>
      <c r="FH360" s="519">
        <v>10000</v>
      </c>
      <c r="FI360" s="519">
        <v>10000</v>
      </c>
      <c r="FJ360" s="519">
        <v>10000</v>
      </c>
      <c r="FK360" s="519">
        <v>10000</v>
      </c>
      <c r="FL360" s="519">
        <v>10000</v>
      </c>
      <c r="FM360" s="519">
        <v>10000</v>
      </c>
      <c r="FN360" s="519">
        <v>10000</v>
      </c>
      <c r="FO360" s="519">
        <v>10000</v>
      </c>
      <c r="FP360" s="519">
        <v>10000</v>
      </c>
      <c r="FQ360" s="519">
        <v>10000</v>
      </c>
      <c r="FR360" s="519">
        <v>10000</v>
      </c>
      <c r="FS360" s="519">
        <v>10000</v>
      </c>
      <c r="FT360" s="519">
        <v>10000</v>
      </c>
      <c r="FU360" s="519">
        <v>10000</v>
      </c>
      <c r="FV360" s="519">
        <v>10000</v>
      </c>
      <c r="FW360" s="519">
        <v>10000</v>
      </c>
      <c r="FX360" s="519">
        <v>0</v>
      </c>
      <c r="FY360" s="519">
        <v>0</v>
      </c>
      <c r="FZ360" s="519">
        <v>0</v>
      </c>
      <c r="GA360" s="519">
        <v>0</v>
      </c>
      <c r="GB360" s="519">
        <v>0</v>
      </c>
      <c r="GC360" s="519">
        <v>0</v>
      </c>
      <c r="GD360" s="519">
        <v>0</v>
      </c>
      <c r="GE360" s="519">
        <v>0</v>
      </c>
      <c r="GF360" s="519">
        <v>0</v>
      </c>
      <c r="GG360" s="519">
        <v>0</v>
      </c>
      <c r="GH360" s="519">
        <v>0</v>
      </c>
      <c r="GI360" s="519">
        <v>0</v>
      </c>
      <c r="GJ360" s="519">
        <v>0</v>
      </c>
      <c r="GK360" s="519">
        <v>0</v>
      </c>
      <c r="GL360" s="519">
        <v>0</v>
      </c>
      <c r="GM360" s="519">
        <v>0</v>
      </c>
      <c r="GN360" s="519">
        <v>0</v>
      </c>
      <c r="GO360" s="519">
        <v>0</v>
      </c>
      <c r="GP360" s="519">
        <v>0</v>
      </c>
      <c r="GQ360" s="519">
        <v>0</v>
      </c>
      <c r="GR360" s="519">
        <v>0</v>
      </c>
      <c r="GS360" s="519">
        <v>0</v>
      </c>
      <c r="GT360" s="519">
        <v>0</v>
      </c>
      <c r="GU360" s="519">
        <v>0</v>
      </c>
      <c r="GV360" s="519">
        <v>0</v>
      </c>
      <c r="GW360" s="519">
        <v>0</v>
      </c>
      <c r="GX360" s="519">
        <v>0</v>
      </c>
      <c r="GY360" s="519">
        <v>0</v>
      </c>
      <c r="GZ360" s="519">
        <v>0</v>
      </c>
      <c r="HA360" s="519">
        <v>0</v>
      </c>
      <c r="HB360" s="519">
        <v>0</v>
      </c>
      <c r="HC360" s="519">
        <v>0</v>
      </c>
      <c r="HD360" s="519">
        <v>0</v>
      </c>
      <c r="HE360" s="519">
        <v>0</v>
      </c>
      <c r="HF360" s="519">
        <v>0</v>
      </c>
      <c r="HG360" s="519">
        <v>0</v>
      </c>
      <c r="HH360" s="519">
        <v>0</v>
      </c>
      <c r="HI360" s="519">
        <v>0</v>
      </c>
      <c r="HJ360" s="519">
        <v>0</v>
      </c>
      <c r="HK360" s="519">
        <v>0</v>
      </c>
      <c r="HL360" s="519">
        <v>0</v>
      </c>
      <c r="HM360" s="519">
        <v>0</v>
      </c>
      <c r="HN360" s="519">
        <v>0</v>
      </c>
      <c r="HO360" s="519">
        <v>0</v>
      </c>
      <c r="HP360" s="519">
        <v>0</v>
      </c>
      <c r="HQ360" s="519">
        <v>0</v>
      </c>
      <c r="HR360" s="519">
        <v>0</v>
      </c>
      <c r="HS360" s="519">
        <v>0</v>
      </c>
      <c r="HT360" s="519">
        <v>0</v>
      </c>
      <c r="HU360" s="519">
        <v>0</v>
      </c>
      <c r="HV360" s="519">
        <v>0</v>
      </c>
      <c r="HW360" s="519">
        <v>0</v>
      </c>
      <c r="HX360" s="519">
        <v>0</v>
      </c>
      <c r="HY360" s="519">
        <v>0</v>
      </c>
      <c r="HZ360" s="519">
        <v>0</v>
      </c>
      <c r="IA360" s="519">
        <v>0</v>
      </c>
      <c r="IB360" s="519">
        <v>0</v>
      </c>
      <c r="IC360" s="519">
        <v>0</v>
      </c>
      <c r="ID360" s="519">
        <v>0</v>
      </c>
      <c r="IE360" s="519">
        <v>0</v>
      </c>
      <c r="IF360" s="519">
        <v>0</v>
      </c>
      <c r="IG360" s="519">
        <v>0</v>
      </c>
      <c r="IH360" s="519">
        <v>0</v>
      </c>
      <c r="II360" s="519">
        <v>0</v>
      </c>
      <c r="IJ360" s="519">
        <v>0</v>
      </c>
      <c r="IK360" s="519">
        <v>0</v>
      </c>
    </row>
    <row r="361" spans="1:245" hidden="1">
      <c r="A361" s="337"/>
      <c r="B361" s="519" t="s">
        <v>1058</v>
      </c>
      <c r="C361" s="519"/>
      <c r="D361" s="519"/>
      <c r="E361" s="519"/>
      <c r="F361" s="519">
        <v>1</v>
      </c>
      <c r="G361" s="519"/>
      <c r="H361" s="519">
        <v>35</v>
      </c>
      <c r="I361" s="519">
        <v>9</v>
      </c>
      <c r="J361" s="519" t="str">
        <f t="shared" si="18"/>
        <v>SDN10013509</v>
      </c>
      <c r="K361" s="519">
        <v>796</v>
      </c>
      <c r="M361" s="337"/>
      <c r="N361" s="519" t="s">
        <v>1063</v>
      </c>
      <c r="O361" s="519" t="s">
        <v>1059</v>
      </c>
      <c r="P361" s="519">
        <v>22</v>
      </c>
      <c r="Q361" s="183" t="str">
        <f t="shared" si="16"/>
        <v>SDN300122</v>
      </c>
      <c r="R361" s="519">
        <v>0</v>
      </c>
      <c r="S361" s="519">
        <v>0</v>
      </c>
      <c r="T361" s="519">
        <v>0</v>
      </c>
      <c r="U361" s="519">
        <v>0</v>
      </c>
      <c r="V361" s="519">
        <v>0</v>
      </c>
      <c r="W361" s="519">
        <v>0</v>
      </c>
      <c r="X361" s="519">
        <v>0</v>
      </c>
      <c r="Y361" s="519">
        <v>0</v>
      </c>
      <c r="Z361" s="519">
        <v>0</v>
      </c>
      <c r="AA361" s="519">
        <v>0</v>
      </c>
      <c r="AB361" s="519">
        <v>0</v>
      </c>
      <c r="AC361" s="519">
        <v>0</v>
      </c>
      <c r="AD361" s="519">
        <v>0</v>
      </c>
      <c r="AE361" s="519">
        <v>0</v>
      </c>
      <c r="AF361" s="519">
        <v>0</v>
      </c>
      <c r="AG361" s="519">
        <v>0</v>
      </c>
      <c r="AH361" s="519">
        <v>0</v>
      </c>
      <c r="AI361" s="519">
        <v>0</v>
      </c>
      <c r="AJ361" s="519">
        <v>0</v>
      </c>
      <c r="AK361" s="519">
        <v>0</v>
      </c>
      <c r="AL361" s="519">
        <v>0</v>
      </c>
      <c r="AM361" s="519">
        <v>0</v>
      </c>
      <c r="AN361" s="519">
        <v>0</v>
      </c>
      <c r="AO361" s="519">
        <v>0</v>
      </c>
      <c r="AP361" s="519">
        <v>0</v>
      </c>
      <c r="AQ361" s="519">
        <v>0</v>
      </c>
      <c r="AR361" s="519">
        <v>0</v>
      </c>
      <c r="AS361" s="519">
        <v>0</v>
      </c>
      <c r="AT361" s="519">
        <v>0</v>
      </c>
      <c r="AU361" s="519">
        <v>0</v>
      </c>
      <c r="AV361" s="519">
        <v>0</v>
      </c>
      <c r="AW361" s="519">
        <v>0</v>
      </c>
      <c r="AX361" s="519">
        <v>0</v>
      </c>
      <c r="AY361" s="519">
        <v>0</v>
      </c>
      <c r="AZ361" s="519">
        <v>0</v>
      </c>
      <c r="BA361" s="519">
        <v>0</v>
      </c>
      <c r="BB361" s="519">
        <v>0</v>
      </c>
      <c r="BC361" s="519">
        <v>0</v>
      </c>
      <c r="BD361" s="519">
        <v>0</v>
      </c>
      <c r="BE361" s="519">
        <v>0</v>
      </c>
      <c r="BF361" s="519">
        <v>0</v>
      </c>
      <c r="BG361" s="519">
        <v>0</v>
      </c>
      <c r="BH361" s="519">
        <v>0</v>
      </c>
      <c r="BI361" s="519">
        <v>0</v>
      </c>
      <c r="BJ361" s="519">
        <v>10000</v>
      </c>
      <c r="BK361" s="519">
        <v>0</v>
      </c>
      <c r="BL361" s="519">
        <v>0</v>
      </c>
      <c r="BM361" s="519">
        <v>0</v>
      </c>
      <c r="BN361" s="519">
        <v>0</v>
      </c>
      <c r="BO361" s="519">
        <v>0</v>
      </c>
      <c r="BP361" s="519">
        <v>0</v>
      </c>
      <c r="BQ361" s="519">
        <v>0</v>
      </c>
      <c r="BR361" s="519">
        <v>0</v>
      </c>
      <c r="BS361" s="519">
        <v>0</v>
      </c>
      <c r="BT361" s="519">
        <v>0</v>
      </c>
      <c r="BU361" s="519">
        <v>0</v>
      </c>
      <c r="BV361" s="519">
        <v>0</v>
      </c>
      <c r="BW361" s="519">
        <v>0</v>
      </c>
      <c r="BX361" s="519">
        <v>0</v>
      </c>
      <c r="BY361" s="519">
        <v>0</v>
      </c>
      <c r="BZ361" s="519">
        <v>0</v>
      </c>
      <c r="CA361" s="519">
        <v>0</v>
      </c>
      <c r="CB361" s="519">
        <v>0</v>
      </c>
      <c r="CC361" s="519">
        <v>0</v>
      </c>
      <c r="CD361" s="519">
        <v>0</v>
      </c>
      <c r="CE361" s="519">
        <v>0</v>
      </c>
      <c r="CF361" s="519">
        <v>0</v>
      </c>
      <c r="CG361" s="519">
        <v>0</v>
      </c>
      <c r="CH361" s="519">
        <v>0</v>
      </c>
      <c r="CI361" s="519">
        <v>0</v>
      </c>
      <c r="CJ361" s="519">
        <v>0</v>
      </c>
      <c r="CK361" s="519">
        <v>0</v>
      </c>
      <c r="CL361" s="519">
        <v>0</v>
      </c>
      <c r="CM361" s="519">
        <v>0</v>
      </c>
      <c r="CN361" s="519">
        <v>0</v>
      </c>
      <c r="CO361" s="519">
        <v>0</v>
      </c>
      <c r="CP361" s="519">
        <v>0</v>
      </c>
      <c r="CQ361" s="519">
        <v>0</v>
      </c>
      <c r="CR361" s="519">
        <v>0</v>
      </c>
      <c r="CS361" s="519">
        <v>0</v>
      </c>
      <c r="CT361" s="519">
        <v>0</v>
      </c>
      <c r="CU361" s="519">
        <v>0</v>
      </c>
      <c r="CV361" s="519">
        <v>0</v>
      </c>
      <c r="CW361" s="519">
        <v>0</v>
      </c>
      <c r="CX361" s="519">
        <v>0</v>
      </c>
      <c r="CY361" s="519">
        <v>0</v>
      </c>
      <c r="CZ361" s="519">
        <v>0</v>
      </c>
      <c r="DA361" s="519">
        <v>0</v>
      </c>
      <c r="DB361" s="519">
        <v>0</v>
      </c>
      <c r="DC361" s="519">
        <v>0</v>
      </c>
      <c r="DD361" s="519">
        <v>0</v>
      </c>
      <c r="DE361" s="519">
        <v>0</v>
      </c>
      <c r="DF361" s="519">
        <v>0</v>
      </c>
      <c r="DG361" s="519">
        <v>0</v>
      </c>
      <c r="DH361" s="519">
        <v>0</v>
      </c>
      <c r="DI361" s="519">
        <v>0</v>
      </c>
      <c r="DJ361" s="519">
        <v>0</v>
      </c>
      <c r="DK361" s="519">
        <v>0</v>
      </c>
      <c r="DL361" s="519">
        <v>0</v>
      </c>
      <c r="DM361" s="519">
        <v>0</v>
      </c>
      <c r="DN361" s="519">
        <v>0</v>
      </c>
      <c r="DO361" s="519">
        <v>0</v>
      </c>
      <c r="DP361" s="519">
        <v>0</v>
      </c>
      <c r="DQ361" s="519">
        <v>0</v>
      </c>
      <c r="DR361" s="519">
        <v>0</v>
      </c>
      <c r="DS361" s="519">
        <v>0</v>
      </c>
      <c r="DT361" s="519">
        <v>0</v>
      </c>
      <c r="DU361" s="519">
        <v>0</v>
      </c>
      <c r="DV361" s="519">
        <v>0</v>
      </c>
      <c r="DW361" s="519">
        <v>0</v>
      </c>
      <c r="DX361" s="519">
        <v>0</v>
      </c>
      <c r="DY361" s="131"/>
      <c r="DZ361" s="337"/>
      <c r="EA361" s="519" t="s">
        <v>1063</v>
      </c>
      <c r="EB361" s="519" t="s">
        <v>1059</v>
      </c>
      <c r="EC361" s="519">
        <v>22</v>
      </c>
      <c r="ED361" s="521" t="str">
        <f t="shared" si="17"/>
        <v>SDN300122</v>
      </c>
      <c r="EE361" s="519">
        <v>10000</v>
      </c>
      <c r="EF361" s="519">
        <v>10000</v>
      </c>
      <c r="EG361" s="519">
        <v>10000</v>
      </c>
      <c r="EH361" s="519">
        <v>10000</v>
      </c>
      <c r="EI361" s="519">
        <v>10000</v>
      </c>
      <c r="EJ361" s="519">
        <v>10000</v>
      </c>
      <c r="EK361" s="519">
        <v>10000</v>
      </c>
      <c r="EL361" s="519">
        <v>10000</v>
      </c>
      <c r="EM361" s="519">
        <v>10000</v>
      </c>
      <c r="EN361" s="519">
        <v>10000</v>
      </c>
      <c r="EO361" s="519">
        <v>10000</v>
      </c>
      <c r="EP361" s="519">
        <v>10000</v>
      </c>
      <c r="EQ361" s="519">
        <v>10000</v>
      </c>
      <c r="ER361" s="519">
        <v>10000</v>
      </c>
      <c r="ES361" s="519">
        <v>10000</v>
      </c>
      <c r="ET361" s="519">
        <v>10000</v>
      </c>
      <c r="EU361" s="519">
        <v>10000</v>
      </c>
      <c r="EV361" s="519">
        <v>10000</v>
      </c>
      <c r="EW361" s="519">
        <v>10000</v>
      </c>
      <c r="EX361" s="519">
        <v>10000</v>
      </c>
      <c r="EY361" s="519">
        <v>10000</v>
      </c>
      <c r="EZ361" s="519">
        <v>10000</v>
      </c>
      <c r="FA361" s="519">
        <v>10000</v>
      </c>
      <c r="FB361" s="519">
        <v>10000</v>
      </c>
      <c r="FC361" s="519">
        <v>10000</v>
      </c>
      <c r="FD361" s="519">
        <v>10000</v>
      </c>
      <c r="FE361" s="519">
        <v>10000</v>
      </c>
      <c r="FF361" s="519">
        <v>10000</v>
      </c>
      <c r="FG361" s="519">
        <v>10000</v>
      </c>
      <c r="FH361" s="519">
        <v>10000</v>
      </c>
      <c r="FI361" s="519">
        <v>10000</v>
      </c>
      <c r="FJ361" s="519">
        <v>10000</v>
      </c>
      <c r="FK361" s="519">
        <v>10000</v>
      </c>
      <c r="FL361" s="519">
        <v>10000</v>
      </c>
      <c r="FM361" s="519">
        <v>10000</v>
      </c>
      <c r="FN361" s="519">
        <v>10000</v>
      </c>
      <c r="FO361" s="519">
        <v>10000</v>
      </c>
      <c r="FP361" s="519">
        <v>10000</v>
      </c>
      <c r="FQ361" s="519">
        <v>10000</v>
      </c>
      <c r="FR361" s="519">
        <v>10000</v>
      </c>
      <c r="FS361" s="519">
        <v>10000</v>
      </c>
      <c r="FT361" s="519">
        <v>10000</v>
      </c>
      <c r="FU361" s="519">
        <v>10000</v>
      </c>
      <c r="FV361" s="519">
        <v>10000</v>
      </c>
      <c r="FW361" s="519">
        <v>10000</v>
      </c>
      <c r="FX361" s="519">
        <v>0</v>
      </c>
      <c r="FY361" s="519">
        <v>0</v>
      </c>
      <c r="FZ361" s="519">
        <v>0</v>
      </c>
      <c r="GA361" s="519">
        <v>0</v>
      </c>
      <c r="GB361" s="519">
        <v>0</v>
      </c>
      <c r="GC361" s="519">
        <v>0</v>
      </c>
      <c r="GD361" s="519">
        <v>0</v>
      </c>
      <c r="GE361" s="519">
        <v>0</v>
      </c>
      <c r="GF361" s="519">
        <v>0</v>
      </c>
      <c r="GG361" s="519">
        <v>0</v>
      </c>
      <c r="GH361" s="519">
        <v>0</v>
      </c>
      <c r="GI361" s="519">
        <v>0</v>
      </c>
      <c r="GJ361" s="519">
        <v>0</v>
      </c>
      <c r="GK361" s="519">
        <v>0</v>
      </c>
      <c r="GL361" s="519">
        <v>0</v>
      </c>
      <c r="GM361" s="519">
        <v>0</v>
      </c>
      <c r="GN361" s="519">
        <v>0</v>
      </c>
      <c r="GO361" s="519">
        <v>0</v>
      </c>
      <c r="GP361" s="519">
        <v>0</v>
      </c>
      <c r="GQ361" s="519">
        <v>0</v>
      </c>
      <c r="GR361" s="519">
        <v>0</v>
      </c>
      <c r="GS361" s="519">
        <v>0</v>
      </c>
      <c r="GT361" s="519">
        <v>0</v>
      </c>
      <c r="GU361" s="519">
        <v>0</v>
      </c>
      <c r="GV361" s="519">
        <v>0</v>
      </c>
      <c r="GW361" s="519">
        <v>0</v>
      </c>
      <c r="GX361" s="519">
        <v>0</v>
      </c>
      <c r="GY361" s="519">
        <v>0</v>
      </c>
      <c r="GZ361" s="519">
        <v>0</v>
      </c>
      <c r="HA361" s="519">
        <v>0</v>
      </c>
      <c r="HB361" s="519">
        <v>0</v>
      </c>
      <c r="HC361" s="519">
        <v>0</v>
      </c>
      <c r="HD361" s="519">
        <v>0</v>
      </c>
      <c r="HE361" s="519">
        <v>0</v>
      </c>
      <c r="HF361" s="519">
        <v>0</v>
      </c>
      <c r="HG361" s="519">
        <v>0</v>
      </c>
      <c r="HH361" s="519">
        <v>0</v>
      </c>
      <c r="HI361" s="519">
        <v>0</v>
      </c>
      <c r="HJ361" s="519">
        <v>0</v>
      </c>
      <c r="HK361" s="519">
        <v>0</v>
      </c>
      <c r="HL361" s="519">
        <v>0</v>
      </c>
      <c r="HM361" s="519">
        <v>0</v>
      </c>
      <c r="HN361" s="519">
        <v>0</v>
      </c>
      <c r="HO361" s="519">
        <v>0</v>
      </c>
      <c r="HP361" s="519">
        <v>0</v>
      </c>
      <c r="HQ361" s="519">
        <v>0</v>
      </c>
      <c r="HR361" s="519">
        <v>0</v>
      </c>
      <c r="HS361" s="519">
        <v>0</v>
      </c>
      <c r="HT361" s="519">
        <v>0</v>
      </c>
      <c r="HU361" s="519">
        <v>0</v>
      </c>
      <c r="HV361" s="519">
        <v>0</v>
      </c>
      <c r="HW361" s="519">
        <v>0</v>
      </c>
      <c r="HX361" s="519">
        <v>0</v>
      </c>
      <c r="HY361" s="519">
        <v>0</v>
      </c>
      <c r="HZ361" s="519">
        <v>0</v>
      </c>
      <c r="IA361" s="519">
        <v>0</v>
      </c>
      <c r="IB361" s="519">
        <v>0</v>
      </c>
      <c r="IC361" s="519">
        <v>0</v>
      </c>
      <c r="ID361" s="519">
        <v>0</v>
      </c>
      <c r="IE361" s="519">
        <v>0</v>
      </c>
      <c r="IF361" s="519">
        <v>0</v>
      </c>
      <c r="IG361" s="519">
        <v>0</v>
      </c>
      <c r="IH361" s="519">
        <v>0</v>
      </c>
      <c r="II361" s="519">
        <v>0</v>
      </c>
      <c r="IJ361" s="519">
        <v>0</v>
      </c>
      <c r="IK361" s="519">
        <v>0</v>
      </c>
    </row>
    <row r="362" spans="1:245" hidden="1">
      <c r="A362" s="337"/>
      <c r="B362" s="519" t="s">
        <v>1058</v>
      </c>
      <c r="C362" s="519"/>
      <c r="D362" s="519"/>
      <c r="E362" s="519"/>
      <c r="F362" s="519">
        <v>1</v>
      </c>
      <c r="G362" s="519"/>
      <c r="H362" s="519">
        <v>35</v>
      </c>
      <c r="I362" s="519">
        <v>10</v>
      </c>
      <c r="J362" s="519" t="str">
        <f t="shared" si="18"/>
        <v>SDN10013510</v>
      </c>
      <c r="K362" s="519">
        <v>796</v>
      </c>
      <c r="M362" s="337"/>
      <c r="N362" s="519" t="s">
        <v>1063</v>
      </c>
      <c r="O362" s="519" t="s">
        <v>1059</v>
      </c>
      <c r="P362" s="519">
        <v>23</v>
      </c>
      <c r="Q362" s="183" t="str">
        <f t="shared" si="16"/>
        <v>SDN300123</v>
      </c>
      <c r="R362" s="519">
        <v>0</v>
      </c>
      <c r="S362" s="519">
        <v>0</v>
      </c>
      <c r="T362" s="519">
        <v>0</v>
      </c>
      <c r="U362" s="519">
        <v>0</v>
      </c>
      <c r="V362" s="519">
        <v>0</v>
      </c>
      <c r="W362" s="519">
        <v>0</v>
      </c>
      <c r="X362" s="519">
        <v>0</v>
      </c>
      <c r="Y362" s="519">
        <v>0</v>
      </c>
      <c r="Z362" s="519">
        <v>0</v>
      </c>
      <c r="AA362" s="519">
        <v>0</v>
      </c>
      <c r="AB362" s="519">
        <v>0</v>
      </c>
      <c r="AC362" s="519">
        <v>0</v>
      </c>
      <c r="AD362" s="519">
        <v>0</v>
      </c>
      <c r="AE362" s="519">
        <v>0</v>
      </c>
      <c r="AF362" s="519">
        <v>0</v>
      </c>
      <c r="AG362" s="519">
        <v>0</v>
      </c>
      <c r="AH362" s="519">
        <v>0</v>
      </c>
      <c r="AI362" s="519">
        <v>0</v>
      </c>
      <c r="AJ362" s="519">
        <v>0</v>
      </c>
      <c r="AK362" s="519">
        <v>0</v>
      </c>
      <c r="AL362" s="519">
        <v>0</v>
      </c>
      <c r="AM362" s="519">
        <v>0</v>
      </c>
      <c r="AN362" s="519">
        <v>0</v>
      </c>
      <c r="AO362" s="519">
        <v>0</v>
      </c>
      <c r="AP362" s="519">
        <v>0</v>
      </c>
      <c r="AQ362" s="519">
        <v>0</v>
      </c>
      <c r="AR362" s="519">
        <v>0</v>
      </c>
      <c r="AS362" s="519">
        <v>0</v>
      </c>
      <c r="AT362" s="519">
        <v>0</v>
      </c>
      <c r="AU362" s="519">
        <v>0</v>
      </c>
      <c r="AV362" s="519">
        <v>0</v>
      </c>
      <c r="AW362" s="519">
        <v>0</v>
      </c>
      <c r="AX362" s="519">
        <v>0</v>
      </c>
      <c r="AY362" s="519">
        <v>0</v>
      </c>
      <c r="AZ362" s="519">
        <v>0</v>
      </c>
      <c r="BA362" s="519">
        <v>0</v>
      </c>
      <c r="BB362" s="519">
        <v>0</v>
      </c>
      <c r="BC362" s="519">
        <v>0</v>
      </c>
      <c r="BD362" s="519">
        <v>0</v>
      </c>
      <c r="BE362" s="519">
        <v>0</v>
      </c>
      <c r="BF362" s="519">
        <v>0</v>
      </c>
      <c r="BG362" s="519">
        <v>0</v>
      </c>
      <c r="BH362" s="519">
        <v>0</v>
      </c>
      <c r="BI362" s="519">
        <v>0</v>
      </c>
      <c r="BJ362" s="519">
        <v>10000</v>
      </c>
      <c r="BK362" s="519">
        <v>0</v>
      </c>
      <c r="BL362" s="519">
        <v>0</v>
      </c>
      <c r="BM362" s="519">
        <v>0</v>
      </c>
      <c r="BN362" s="519">
        <v>0</v>
      </c>
      <c r="BO362" s="519">
        <v>0</v>
      </c>
      <c r="BP362" s="519">
        <v>0</v>
      </c>
      <c r="BQ362" s="519">
        <v>0</v>
      </c>
      <c r="BR362" s="519">
        <v>0</v>
      </c>
      <c r="BS362" s="519">
        <v>0</v>
      </c>
      <c r="BT362" s="519">
        <v>0</v>
      </c>
      <c r="BU362" s="519">
        <v>0</v>
      </c>
      <c r="BV362" s="519">
        <v>0</v>
      </c>
      <c r="BW362" s="519">
        <v>0</v>
      </c>
      <c r="BX362" s="519">
        <v>0</v>
      </c>
      <c r="BY362" s="519">
        <v>0</v>
      </c>
      <c r="BZ362" s="519">
        <v>0</v>
      </c>
      <c r="CA362" s="519">
        <v>0</v>
      </c>
      <c r="CB362" s="519">
        <v>0</v>
      </c>
      <c r="CC362" s="519">
        <v>0</v>
      </c>
      <c r="CD362" s="519">
        <v>0</v>
      </c>
      <c r="CE362" s="519">
        <v>0</v>
      </c>
      <c r="CF362" s="519">
        <v>0</v>
      </c>
      <c r="CG362" s="519">
        <v>0</v>
      </c>
      <c r="CH362" s="519">
        <v>0</v>
      </c>
      <c r="CI362" s="519">
        <v>0</v>
      </c>
      <c r="CJ362" s="519">
        <v>0</v>
      </c>
      <c r="CK362" s="519">
        <v>0</v>
      </c>
      <c r="CL362" s="519">
        <v>0</v>
      </c>
      <c r="CM362" s="519">
        <v>0</v>
      </c>
      <c r="CN362" s="519">
        <v>0</v>
      </c>
      <c r="CO362" s="519">
        <v>0</v>
      </c>
      <c r="CP362" s="519">
        <v>0</v>
      </c>
      <c r="CQ362" s="519">
        <v>0</v>
      </c>
      <c r="CR362" s="519">
        <v>0</v>
      </c>
      <c r="CS362" s="519">
        <v>0</v>
      </c>
      <c r="CT362" s="519">
        <v>0</v>
      </c>
      <c r="CU362" s="519">
        <v>0</v>
      </c>
      <c r="CV362" s="519">
        <v>0</v>
      </c>
      <c r="CW362" s="519">
        <v>0</v>
      </c>
      <c r="CX362" s="519">
        <v>0</v>
      </c>
      <c r="CY362" s="519">
        <v>0</v>
      </c>
      <c r="CZ362" s="519">
        <v>0</v>
      </c>
      <c r="DA362" s="519">
        <v>0</v>
      </c>
      <c r="DB362" s="519">
        <v>0</v>
      </c>
      <c r="DC362" s="519">
        <v>0</v>
      </c>
      <c r="DD362" s="519">
        <v>0</v>
      </c>
      <c r="DE362" s="519">
        <v>0</v>
      </c>
      <c r="DF362" s="519">
        <v>0</v>
      </c>
      <c r="DG362" s="519">
        <v>0</v>
      </c>
      <c r="DH362" s="519">
        <v>0</v>
      </c>
      <c r="DI362" s="519">
        <v>0</v>
      </c>
      <c r="DJ362" s="519">
        <v>0</v>
      </c>
      <c r="DK362" s="519">
        <v>0</v>
      </c>
      <c r="DL362" s="519">
        <v>0</v>
      </c>
      <c r="DM362" s="519">
        <v>0</v>
      </c>
      <c r="DN362" s="519">
        <v>0</v>
      </c>
      <c r="DO362" s="519">
        <v>0</v>
      </c>
      <c r="DP362" s="519">
        <v>0</v>
      </c>
      <c r="DQ362" s="519">
        <v>0</v>
      </c>
      <c r="DR362" s="519">
        <v>0</v>
      </c>
      <c r="DS362" s="519">
        <v>0</v>
      </c>
      <c r="DT362" s="519">
        <v>0</v>
      </c>
      <c r="DU362" s="519">
        <v>0</v>
      </c>
      <c r="DV362" s="519">
        <v>0</v>
      </c>
      <c r="DW362" s="519">
        <v>0</v>
      </c>
      <c r="DX362" s="519">
        <v>0</v>
      </c>
      <c r="DY362" s="131"/>
      <c r="DZ362" s="337"/>
      <c r="EA362" s="519" t="s">
        <v>1063</v>
      </c>
      <c r="EB362" s="519" t="s">
        <v>1059</v>
      </c>
      <c r="EC362" s="519">
        <v>23</v>
      </c>
      <c r="ED362" s="521" t="str">
        <f t="shared" si="17"/>
        <v>SDN300123</v>
      </c>
      <c r="EE362" s="519">
        <v>10000</v>
      </c>
      <c r="EF362" s="519">
        <v>10000</v>
      </c>
      <c r="EG362" s="519">
        <v>10000</v>
      </c>
      <c r="EH362" s="519">
        <v>10000</v>
      </c>
      <c r="EI362" s="519">
        <v>10000</v>
      </c>
      <c r="EJ362" s="519">
        <v>10000</v>
      </c>
      <c r="EK362" s="519">
        <v>10000</v>
      </c>
      <c r="EL362" s="519">
        <v>10000</v>
      </c>
      <c r="EM362" s="519">
        <v>10000</v>
      </c>
      <c r="EN362" s="519">
        <v>10000</v>
      </c>
      <c r="EO362" s="519">
        <v>10000</v>
      </c>
      <c r="EP362" s="519">
        <v>10000</v>
      </c>
      <c r="EQ362" s="519">
        <v>10000</v>
      </c>
      <c r="ER362" s="519">
        <v>10000</v>
      </c>
      <c r="ES362" s="519">
        <v>10000</v>
      </c>
      <c r="ET362" s="519">
        <v>10000</v>
      </c>
      <c r="EU362" s="519">
        <v>10000</v>
      </c>
      <c r="EV362" s="519">
        <v>10000</v>
      </c>
      <c r="EW362" s="519">
        <v>10000</v>
      </c>
      <c r="EX362" s="519">
        <v>10000</v>
      </c>
      <c r="EY362" s="519">
        <v>10000</v>
      </c>
      <c r="EZ362" s="519">
        <v>10000</v>
      </c>
      <c r="FA362" s="519">
        <v>10000</v>
      </c>
      <c r="FB362" s="519">
        <v>10000</v>
      </c>
      <c r="FC362" s="519">
        <v>10000</v>
      </c>
      <c r="FD362" s="519">
        <v>10000</v>
      </c>
      <c r="FE362" s="519">
        <v>10000</v>
      </c>
      <c r="FF362" s="519">
        <v>10000</v>
      </c>
      <c r="FG362" s="519">
        <v>10000</v>
      </c>
      <c r="FH362" s="519">
        <v>10000</v>
      </c>
      <c r="FI362" s="519">
        <v>10000</v>
      </c>
      <c r="FJ362" s="519">
        <v>10000</v>
      </c>
      <c r="FK362" s="519">
        <v>10000</v>
      </c>
      <c r="FL362" s="519">
        <v>10000</v>
      </c>
      <c r="FM362" s="519">
        <v>10000</v>
      </c>
      <c r="FN362" s="519">
        <v>10000</v>
      </c>
      <c r="FO362" s="519">
        <v>10000</v>
      </c>
      <c r="FP362" s="519">
        <v>10000</v>
      </c>
      <c r="FQ362" s="519">
        <v>10000</v>
      </c>
      <c r="FR362" s="519">
        <v>10000</v>
      </c>
      <c r="FS362" s="519">
        <v>10000</v>
      </c>
      <c r="FT362" s="519">
        <v>10000</v>
      </c>
      <c r="FU362" s="519">
        <v>10000</v>
      </c>
      <c r="FV362" s="519">
        <v>10000</v>
      </c>
      <c r="FW362" s="519">
        <v>10000</v>
      </c>
      <c r="FX362" s="519">
        <v>0</v>
      </c>
      <c r="FY362" s="519">
        <v>0</v>
      </c>
      <c r="FZ362" s="519">
        <v>0</v>
      </c>
      <c r="GA362" s="519">
        <v>0</v>
      </c>
      <c r="GB362" s="519">
        <v>0</v>
      </c>
      <c r="GC362" s="519">
        <v>0</v>
      </c>
      <c r="GD362" s="519">
        <v>0</v>
      </c>
      <c r="GE362" s="519">
        <v>0</v>
      </c>
      <c r="GF362" s="519">
        <v>0</v>
      </c>
      <c r="GG362" s="519">
        <v>0</v>
      </c>
      <c r="GH362" s="519">
        <v>0</v>
      </c>
      <c r="GI362" s="519">
        <v>0</v>
      </c>
      <c r="GJ362" s="519">
        <v>0</v>
      </c>
      <c r="GK362" s="519">
        <v>0</v>
      </c>
      <c r="GL362" s="519">
        <v>0</v>
      </c>
      <c r="GM362" s="519">
        <v>0</v>
      </c>
      <c r="GN362" s="519">
        <v>0</v>
      </c>
      <c r="GO362" s="519">
        <v>0</v>
      </c>
      <c r="GP362" s="519">
        <v>0</v>
      </c>
      <c r="GQ362" s="519">
        <v>0</v>
      </c>
      <c r="GR362" s="519">
        <v>0</v>
      </c>
      <c r="GS362" s="519">
        <v>0</v>
      </c>
      <c r="GT362" s="519">
        <v>0</v>
      </c>
      <c r="GU362" s="519">
        <v>0</v>
      </c>
      <c r="GV362" s="519">
        <v>0</v>
      </c>
      <c r="GW362" s="519">
        <v>0</v>
      </c>
      <c r="GX362" s="519">
        <v>0</v>
      </c>
      <c r="GY362" s="519">
        <v>0</v>
      </c>
      <c r="GZ362" s="519">
        <v>0</v>
      </c>
      <c r="HA362" s="519">
        <v>0</v>
      </c>
      <c r="HB362" s="519">
        <v>0</v>
      </c>
      <c r="HC362" s="519">
        <v>0</v>
      </c>
      <c r="HD362" s="519">
        <v>0</v>
      </c>
      <c r="HE362" s="519">
        <v>0</v>
      </c>
      <c r="HF362" s="519">
        <v>0</v>
      </c>
      <c r="HG362" s="519">
        <v>0</v>
      </c>
      <c r="HH362" s="519">
        <v>0</v>
      </c>
      <c r="HI362" s="519">
        <v>0</v>
      </c>
      <c r="HJ362" s="519">
        <v>0</v>
      </c>
      <c r="HK362" s="519">
        <v>0</v>
      </c>
      <c r="HL362" s="519">
        <v>0</v>
      </c>
      <c r="HM362" s="519">
        <v>0</v>
      </c>
      <c r="HN362" s="519">
        <v>0</v>
      </c>
      <c r="HO362" s="519">
        <v>0</v>
      </c>
      <c r="HP362" s="519">
        <v>0</v>
      </c>
      <c r="HQ362" s="519">
        <v>0</v>
      </c>
      <c r="HR362" s="519">
        <v>0</v>
      </c>
      <c r="HS362" s="519">
        <v>0</v>
      </c>
      <c r="HT362" s="519">
        <v>0</v>
      </c>
      <c r="HU362" s="519">
        <v>0</v>
      </c>
      <c r="HV362" s="519">
        <v>0</v>
      </c>
      <c r="HW362" s="519">
        <v>0</v>
      </c>
      <c r="HX362" s="519">
        <v>0</v>
      </c>
      <c r="HY362" s="519">
        <v>0</v>
      </c>
      <c r="HZ362" s="519">
        <v>0</v>
      </c>
      <c r="IA362" s="519">
        <v>0</v>
      </c>
      <c r="IB362" s="519">
        <v>0</v>
      </c>
      <c r="IC362" s="519">
        <v>0</v>
      </c>
      <c r="ID362" s="519">
        <v>0</v>
      </c>
      <c r="IE362" s="519">
        <v>0</v>
      </c>
      <c r="IF362" s="519">
        <v>0</v>
      </c>
      <c r="IG362" s="519">
        <v>0</v>
      </c>
      <c r="IH362" s="519">
        <v>0</v>
      </c>
      <c r="II362" s="519">
        <v>0</v>
      </c>
      <c r="IJ362" s="519">
        <v>0</v>
      </c>
      <c r="IK362" s="519">
        <v>0</v>
      </c>
    </row>
    <row r="363" spans="1:245" hidden="1">
      <c r="A363" s="337"/>
      <c r="B363" s="519" t="s">
        <v>1058</v>
      </c>
      <c r="C363" s="519"/>
      <c r="D363" s="519"/>
      <c r="E363" s="519"/>
      <c r="F363" s="519">
        <v>1</v>
      </c>
      <c r="G363" s="519"/>
      <c r="H363" s="519">
        <v>36</v>
      </c>
      <c r="I363" s="519">
        <v>1</v>
      </c>
      <c r="J363" s="519" t="str">
        <f t="shared" si="18"/>
        <v>SDN10013601</v>
      </c>
      <c r="K363" s="519">
        <v>1000</v>
      </c>
      <c r="M363" s="337"/>
      <c r="N363" s="519" t="s">
        <v>1063</v>
      </c>
      <c r="O363" s="519" t="s">
        <v>1059</v>
      </c>
      <c r="P363" s="519">
        <v>24</v>
      </c>
      <c r="Q363" s="183" t="str">
        <f t="shared" si="16"/>
        <v>SDN300124</v>
      </c>
      <c r="R363" s="519">
        <v>0</v>
      </c>
      <c r="S363" s="519">
        <v>0</v>
      </c>
      <c r="T363" s="519">
        <v>0</v>
      </c>
      <c r="U363" s="519">
        <v>0</v>
      </c>
      <c r="V363" s="519">
        <v>0</v>
      </c>
      <c r="W363" s="519">
        <v>0</v>
      </c>
      <c r="X363" s="519">
        <v>0</v>
      </c>
      <c r="Y363" s="519">
        <v>0</v>
      </c>
      <c r="Z363" s="519">
        <v>0</v>
      </c>
      <c r="AA363" s="519">
        <v>0</v>
      </c>
      <c r="AB363" s="519">
        <v>0</v>
      </c>
      <c r="AC363" s="519">
        <v>0</v>
      </c>
      <c r="AD363" s="519">
        <v>0</v>
      </c>
      <c r="AE363" s="519">
        <v>0</v>
      </c>
      <c r="AF363" s="519">
        <v>0</v>
      </c>
      <c r="AG363" s="519">
        <v>0</v>
      </c>
      <c r="AH363" s="519">
        <v>0</v>
      </c>
      <c r="AI363" s="519">
        <v>0</v>
      </c>
      <c r="AJ363" s="519">
        <v>0</v>
      </c>
      <c r="AK363" s="519">
        <v>0</v>
      </c>
      <c r="AL363" s="519">
        <v>0</v>
      </c>
      <c r="AM363" s="519">
        <v>0</v>
      </c>
      <c r="AN363" s="519">
        <v>0</v>
      </c>
      <c r="AO363" s="519">
        <v>0</v>
      </c>
      <c r="AP363" s="519">
        <v>0</v>
      </c>
      <c r="AQ363" s="519">
        <v>0</v>
      </c>
      <c r="AR363" s="519">
        <v>0</v>
      </c>
      <c r="AS363" s="519">
        <v>0</v>
      </c>
      <c r="AT363" s="519">
        <v>0</v>
      </c>
      <c r="AU363" s="519">
        <v>0</v>
      </c>
      <c r="AV363" s="519">
        <v>0</v>
      </c>
      <c r="AW363" s="519">
        <v>0</v>
      </c>
      <c r="AX363" s="519">
        <v>0</v>
      </c>
      <c r="AY363" s="519">
        <v>0</v>
      </c>
      <c r="AZ363" s="519">
        <v>0</v>
      </c>
      <c r="BA363" s="519">
        <v>0</v>
      </c>
      <c r="BB363" s="519">
        <v>0</v>
      </c>
      <c r="BC363" s="519">
        <v>0</v>
      </c>
      <c r="BD363" s="519">
        <v>0</v>
      </c>
      <c r="BE363" s="519">
        <v>0</v>
      </c>
      <c r="BF363" s="519">
        <v>0</v>
      </c>
      <c r="BG363" s="519">
        <v>0</v>
      </c>
      <c r="BH363" s="519">
        <v>0</v>
      </c>
      <c r="BI363" s="519">
        <v>0</v>
      </c>
      <c r="BJ363" s="519">
        <v>10000</v>
      </c>
      <c r="BK363" s="519">
        <v>0</v>
      </c>
      <c r="BL363" s="519">
        <v>0</v>
      </c>
      <c r="BM363" s="519">
        <v>0</v>
      </c>
      <c r="BN363" s="519">
        <v>0</v>
      </c>
      <c r="BO363" s="519">
        <v>0</v>
      </c>
      <c r="BP363" s="519">
        <v>0</v>
      </c>
      <c r="BQ363" s="519">
        <v>0</v>
      </c>
      <c r="BR363" s="519">
        <v>0</v>
      </c>
      <c r="BS363" s="519">
        <v>0</v>
      </c>
      <c r="BT363" s="519">
        <v>0</v>
      </c>
      <c r="BU363" s="519">
        <v>0</v>
      </c>
      <c r="BV363" s="519">
        <v>0</v>
      </c>
      <c r="BW363" s="519">
        <v>0</v>
      </c>
      <c r="BX363" s="519">
        <v>0</v>
      </c>
      <c r="BY363" s="519">
        <v>0</v>
      </c>
      <c r="BZ363" s="519">
        <v>0</v>
      </c>
      <c r="CA363" s="519">
        <v>0</v>
      </c>
      <c r="CB363" s="519">
        <v>0</v>
      </c>
      <c r="CC363" s="519">
        <v>0</v>
      </c>
      <c r="CD363" s="519">
        <v>0</v>
      </c>
      <c r="CE363" s="519">
        <v>0</v>
      </c>
      <c r="CF363" s="519">
        <v>0</v>
      </c>
      <c r="CG363" s="519">
        <v>0</v>
      </c>
      <c r="CH363" s="519">
        <v>0</v>
      </c>
      <c r="CI363" s="519">
        <v>0</v>
      </c>
      <c r="CJ363" s="519">
        <v>0</v>
      </c>
      <c r="CK363" s="519">
        <v>0</v>
      </c>
      <c r="CL363" s="519">
        <v>0</v>
      </c>
      <c r="CM363" s="519">
        <v>0</v>
      </c>
      <c r="CN363" s="519">
        <v>0</v>
      </c>
      <c r="CO363" s="519">
        <v>0</v>
      </c>
      <c r="CP363" s="519">
        <v>0</v>
      </c>
      <c r="CQ363" s="519">
        <v>0</v>
      </c>
      <c r="CR363" s="519">
        <v>0</v>
      </c>
      <c r="CS363" s="519">
        <v>0</v>
      </c>
      <c r="CT363" s="519">
        <v>0</v>
      </c>
      <c r="CU363" s="519">
        <v>0</v>
      </c>
      <c r="CV363" s="519">
        <v>0</v>
      </c>
      <c r="CW363" s="519">
        <v>0</v>
      </c>
      <c r="CX363" s="519">
        <v>0</v>
      </c>
      <c r="CY363" s="519">
        <v>0</v>
      </c>
      <c r="CZ363" s="519">
        <v>0</v>
      </c>
      <c r="DA363" s="519">
        <v>0</v>
      </c>
      <c r="DB363" s="519">
        <v>0</v>
      </c>
      <c r="DC363" s="519">
        <v>0</v>
      </c>
      <c r="DD363" s="519">
        <v>0</v>
      </c>
      <c r="DE363" s="519">
        <v>0</v>
      </c>
      <c r="DF363" s="519">
        <v>0</v>
      </c>
      <c r="DG363" s="519">
        <v>0</v>
      </c>
      <c r="DH363" s="519">
        <v>0</v>
      </c>
      <c r="DI363" s="519">
        <v>0</v>
      </c>
      <c r="DJ363" s="519">
        <v>0</v>
      </c>
      <c r="DK363" s="519">
        <v>0</v>
      </c>
      <c r="DL363" s="519">
        <v>0</v>
      </c>
      <c r="DM363" s="519">
        <v>0</v>
      </c>
      <c r="DN363" s="519">
        <v>0</v>
      </c>
      <c r="DO363" s="519">
        <v>0</v>
      </c>
      <c r="DP363" s="519">
        <v>0</v>
      </c>
      <c r="DQ363" s="519">
        <v>0</v>
      </c>
      <c r="DR363" s="519">
        <v>0</v>
      </c>
      <c r="DS363" s="519">
        <v>0</v>
      </c>
      <c r="DT363" s="519">
        <v>0</v>
      </c>
      <c r="DU363" s="519">
        <v>0</v>
      </c>
      <c r="DV363" s="519">
        <v>0</v>
      </c>
      <c r="DW363" s="519">
        <v>0</v>
      </c>
      <c r="DX363" s="519">
        <v>0</v>
      </c>
      <c r="DY363" s="131"/>
      <c r="DZ363" s="337"/>
      <c r="EA363" s="519" t="s">
        <v>1063</v>
      </c>
      <c r="EB363" s="519" t="s">
        <v>1059</v>
      </c>
      <c r="EC363" s="519">
        <v>24</v>
      </c>
      <c r="ED363" s="521" t="str">
        <f t="shared" si="17"/>
        <v>SDN300124</v>
      </c>
      <c r="EE363" s="519">
        <v>10000</v>
      </c>
      <c r="EF363" s="519">
        <v>10000</v>
      </c>
      <c r="EG363" s="519">
        <v>10000</v>
      </c>
      <c r="EH363" s="519">
        <v>10000</v>
      </c>
      <c r="EI363" s="519">
        <v>10000</v>
      </c>
      <c r="EJ363" s="519">
        <v>10000</v>
      </c>
      <c r="EK363" s="519">
        <v>10000</v>
      </c>
      <c r="EL363" s="519">
        <v>10000</v>
      </c>
      <c r="EM363" s="519">
        <v>10000</v>
      </c>
      <c r="EN363" s="519">
        <v>10000</v>
      </c>
      <c r="EO363" s="519">
        <v>10000</v>
      </c>
      <c r="EP363" s="519">
        <v>10000</v>
      </c>
      <c r="EQ363" s="519">
        <v>10000</v>
      </c>
      <c r="ER363" s="519">
        <v>10000</v>
      </c>
      <c r="ES363" s="519">
        <v>10000</v>
      </c>
      <c r="ET363" s="519">
        <v>10000</v>
      </c>
      <c r="EU363" s="519">
        <v>10000</v>
      </c>
      <c r="EV363" s="519">
        <v>10000</v>
      </c>
      <c r="EW363" s="519">
        <v>10000</v>
      </c>
      <c r="EX363" s="519">
        <v>10000</v>
      </c>
      <c r="EY363" s="519">
        <v>10000</v>
      </c>
      <c r="EZ363" s="519">
        <v>10000</v>
      </c>
      <c r="FA363" s="519">
        <v>10000</v>
      </c>
      <c r="FB363" s="519">
        <v>10000</v>
      </c>
      <c r="FC363" s="519">
        <v>10000</v>
      </c>
      <c r="FD363" s="519">
        <v>10000</v>
      </c>
      <c r="FE363" s="519">
        <v>10000</v>
      </c>
      <c r="FF363" s="519">
        <v>10000</v>
      </c>
      <c r="FG363" s="519">
        <v>10000</v>
      </c>
      <c r="FH363" s="519">
        <v>10000</v>
      </c>
      <c r="FI363" s="519">
        <v>10000</v>
      </c>
      <c r="FJ363" s="519">
        <v>10000</v>
      </c>
      <c r="FK363" s="519">
        <v>10000</v>
      </c>
      <c r="FL363" s="519">
        <v>10000</v>
      </c>
      <c r="FM363" s="519">
        <v>10000</v>
      </c>
      <c r="FN363" s="519">
        <v>10000</v>
      </c>
      <c r="FO363" s="519">
        <v>10000</v>
      </c>
      <c r="FP363" s="519">
        <v>10000</v>
      </c>
      <c r="FQ363" s="519">
        <v>10000</v>
      </c>
      <c r="FR363" s="519">
        <v>10000</v>
      </c>
      <c r="FS363" s="519">
        <v>10000</v>
      </c>
      <c r="FT363" s="519">
        <v>10000</v>
      </c>
      <c r="FU363" s="519">
        <v>10000</v>
      </c>
      <c r="FV363" s="519">
        <v>10000</v>
      </c>
      <c r="FW363" s="519">
        <v>10000</v>
      </c>
      <c r="FX363" s="519">
        <v>0</v>
      </c>
      <c r="FY363" s="519">
        <v>0</v>
      </c>
      <c r="FZ363" s="519">
        <v>0</v>
      </c>
      <c r="GA363" s="519">
        <v>0</v>
      </c>
      <c r="GB363" s="519">
        <v>0</v>
      </c>
      <c r="GC363" s="519">
        <v>0</v>
      </c>
      <c r="GD363" s="519">
        <v>0</v>
      </c>
      <c r="GE363" s="519">
        <v>0</v>
      </c>
      <c r="GF363" s="519">
        <v>0</v>
      </c>
      <c r="GG363" s="519">
        <v>0</v>
      </c>
      <c r="GH363" s="519">
        <v>0</v>
      </c>
      <c r="GI363" s="519">
        <v>0</v>
      </c>
      <c r="GJ363" s="519">
        <v>0</v>
      </c>
      <c r="GK363" s="519">
        <v>0</v>
      </c>
      <c r="GL363" s="519">
        <v>0</v>
      </c>
      <c r="GM363" s="519">
        <v>0</v>
      </c>
      <c r="GN363" s="519">
        <v>0</v>
      </c>
      <c r="GO363" s="519">
        <v>0</v>
      </c>
      <c r="GP363" s="519">
        <v>0</v>
      </c>
      <c r="GQ363" s="519">
        <v>0</v>
      </c>
      <c r="GR363" s="519">
        <v>0</v>
      </c>
      <c r="GS363" s="519">
        <v>0</v>
      </c>
      <c r="GT363" s="519">
        <v>0</v>
      </c>
      <c r="GU363" s="519">
        <v>0</v>
      </c>
      <c r="GV363" s="519">
        <v>0</v>
      </c>
      <c r="GW363" s="519">
        <v>0</v>
      </c>
      <c r="GX363" s="519">
        <v>0</v>
      </c>
      <c r="GY363" s="519">
        <v>0</v>
      </c>
      <c r="GZ363" s="519">
        <v>0</v>
      </c>
      <c r="HA363" s="519">
        <v>0</v>
      </c>
      <c r="HB363" s="519">
        <v>0</v>
      </c>
      <c r="HC363" s="519">
        <v>0</v>
      </c>
      <c r="HD363" s="519">
        <v>0</v>
      </c>
      <c r="HE363" s="519">
        <v>0</v>
      </c>
      <c r="HF363" s="519">
        <v>0</v>
      </c>
      <c r="HG363" s="519">
        <v>0</v>
      </c>
      <c r="HH363" s="519">
        <v>0</v>
      </c>
      <c r="HI363" s="519">
        <v>0</v>
      </c>
      <c r="HJ363" s="519">
        <v>0</v>
      </c>
      <c r="HK363" s="519">
        <v>0</v>
      </c>
      <c r="HL363" s="519">
        <v>0</v>
      </c>
      <c r="HM363" s="519">
        <v>0</v>
      </c>
      <c r="HN363" s="519">
        <v>0</v>
      </c>
      <c r="HO363" s="519">
        <v>0</v>
      </c>
      <c r="HP363" s="519">
        <v>0</v>
      </c>
      <c r="HQ363" s="519">
        <v>0</v>
      </c>
      <c r="HR363" s="519">
        <v>0</v>
      </c>
      <c r="HS363" s="519">
        <v>0</v>
      </c>
      <c r="HT363" s="519">
        <v>0</v>
      </c>
      <c r="HU363" s="519">
        <v>0</v>
      </c>
      <c r="HV363" s="519">
        <v>0</v>
      </c>
      <c r="HW363" s="519">
        <v>0</v>
      </c>
      <c r="HX363" s="519">
        <v>0</v>
      </c>
      <c r="HY363" s="519">
        <v>0</v>
      </c>
      <c r="HZ363" s="519">
        <v>0</v>
      </c>
      <c r="IA363" s="519">
        <v>0</v>
      </c>
      <c r="IB363" s="519">
        <v>0</v>
      </c>
      <c r="IC363" s="519">
        <v>0</v>
      </c>
      <c r="ID363" s="519">
        <v>0</v>
      </c>
      <c r="IE363" s="519">
        <v>0</v>
      </c>
      <c r="IF363" s="519">
        <v>0</v>
      </c>
      <c r="IG363" s="519">
        <v>0</v>
      </c>
      <c r="IH363" s="519">
        <v>0</v>
      </c>
      <c r="II363" s="519">
        <v>0</v>
      </c>
      <c r="IJ363" s="519">
        <v>0</v>
      </c>
      <c r="IK363" s="519">
        <v>0</v>
      </c>
    </row>
    <row r="364" spans="1:245" hidden="1">
      <c r="A364" s="337"/>
      <c r="B364" s="519" t="s">
        <v>1058</v>
      </c>
      <c r="C364" s="519"/>
      <c r="D364" s="519"/>
      <c r="E364" s="519"/>
      <c r="F364" s="519">
        <v>1</v>
      </c>
      <c r="G364" s="519"/>
      <c r="H364" s="519">
        <v>36</v>
      </c>
      <c r="I364" s="519">
        <v>2</v>
      </c>
      <c r="J364" s="519" t="str">
        <f t="shared" si="18"/>
        <v>SDN10013602</v>
      </c>
      <c r="K364" s="519">
        <v>1000</v>
      </c>
      <c r="M364" s="337"/>
      <c r="N364" s="519" t="s">
        <v>1063</v>
      </c>
      <c r="O364" s="519" t="s">
        <v>1059</v>
      </c>
      <c r="P364" s="519">
        <v>25</v>
      </c>
      <c r="Q364" s="183" t="str">
        <f t="shared" si="16"/>
        <v>SDN300125</v>
      </c>
      <c r="R364" s="519">
        <v>0</v>
      </c>
      <c r="S364" s="519">
        <v>0</v>
      </c>
      <c r="T364" s="519">
        <v>0</v>
      </c>
      <c r="U364" s="519">
        <v>0</v>
      </c>
      <c r="V364" s="519">
        <v>0</v>
      </c>
      <c r="W364" s="519">
        <v>0</v>
      </c>
      <c r="X364" s="519">
        <v>0</v>
      </c>
      <c r="Y364" s="519">
        <v>0</v>
      </c>
      <c r="Z364" s="519">
        <v>0</v>
      </c>
      <c r="AA364" s="519">
        <v>0</v>
      </c>
      <c r="AB364" s="519">
        <v>0</v>
      </c>
      <c r="AC364" s="519">
        <v>0</v>
      </c>
      <c r="AD364" s="519">
        <v>0</v>
      </c>
      <c r="AE364" s="519">
        <v>0</v>
      </c>
      <c r="AF364" s="519">
        <v>0</v>
      </c>
      <c r="AG364" s="519">
        <v>0</v>
      </c>
      <c r="AH364" s="519">
        <v>0</v>
      </c>
      <c r="AI364" s="519">
        <v>0</v>
      </c>
      <c r="AJ364" s="519">
        <v>0</v>
      </c>
      <c r="AK364" s="519">
        <v>0</v>
      </c>
      <c r="AL364" s="519">
        <v>0</v>
      </c>
      <c r="AM364" s="519">
        <v>0</v>
      </c>
      <c r="AN364" s="519">
        <v>0</v>
      </c>
      <c r="AO364" s="519">
        <v>0</v>
      </c>
      <c r="AP364" s="519">
        <v>0</v>
      </c>
      <c r="AQ364" s="519">
        <v>0</v>
      </c>
      <c r="AR364" s="519">
        <v>0</v>
      </c>
      <c r="AS364" s="519">
        <v>0</v>
      </c>
      <c r="AT364" s="519">
        <v>0</v>
      </c>
      <c r="AU364" s="519">
        <v>0</v>
      </c>
      <c r="AV364" s="519">
        <v>0</v>
      </c>
      <c r="AW364" s="519">
        <v>0</v>
      </c>
      <c r="AX364" s="519">
        <v>0</v>
      </c>
      <c r="AY364" s="519">
        <v>0</v>
      </c>
      <c r="AZ364" s="519">
        <v>0</v>
      </c>
      <c r="BA364" s="519">
        <v>0</v>
      </c>
      <c r="BB364" s="519">
        <v>0</v>
      </c>
      <c r="BC364" s="519">
        <v>0</v>
      </c>
      <c r="BD364" s="519">
        <v>0</v>
      </c>
      <c r="BE364" s="519">
        <v>0</v>
      </c>
      <c r="BF364" s="519">
        <v>0</v>
      </c>
      <c r="BG364" s="519">
        <v>0</v>
      </c>
      <c r="BH364" s="519">
        <v>0</v>
      </c>
      <c r="BI364" s="519">
        <v>0</v>
      </c>
      <c r="BJ364" s="519">
        <v>10000</v>
      </c>
      <c r="BK364" s="519">
        <v>0</v>
      </c>
      <c r="BL364" s="519">
        <v>0</v>
      </c>
      <c r="BM364" s="519">
        <v>0</v>
      </c>
      <c r="BN364" s="519">
        <v>0</v>
      </c>
      <c r="BO364" s="519">
        <v>0</v>
      </c>
      <c r="BP364" s="519">
        <v>0</v>
      </c>
      <c r="BQ364" s="519">
        <v>0</v>
      </c>
      <c r="BR364" s="519">
        <v>0</v>
      </c>
      <c r="BS364" s="519">
        <v>0</v>
      </c>
      <c r="BT364" s="519">
        <v>0</v>
      </c>
      <c r="BU364" s="519">
        <v>0</v>
      </c>
      <c r="BV364" s="519">
        <v>0</v>
      </c>
      <c r="BW364" s="519">
        <v>0</v>
      </c>
      <c r="BX364" s="519">
        <v>0</v>
      </c>
      <c r="BY364" s="519">
        <v>0</v>
      </c>
      <c r="BZ364" s="519">
        <v>0</v>
      </c>
      <c r="CA364" s="519">
        <v>0</v>
      </c>
      <c r="CB364" s="519">
        <v>0</v>
      </c>
      <c r="CC364" s="519">
        <v>0</v>
      </c>
      <c r="CD364" s="519">
        <v>0</v>
      </c>
      <c r="CE364" s="519">
        <v>0</v>
      </c>
      <c r="CF364" s="519">
        <v>0</v>
      </c>
      <c r="CG364" s="519">
        <v>0</v>
      </c>
      <c r="CH364" s="519">
        <v>0</v>
      </c>
      <c r="CI364" s="519">
        <v>0</v>
      </c>
      <c r="CJ364" s="519">
        <v>0</v>
      </c>
      <c r="CK364" s="519">
        <v>0</v>
      </c>
      <c r="CL364" s="519">
        <v>0</v>
      </c>
      <c r="CM364" s="519">
        <v>0</v>
      </c>
      <c r="CN364" s="519">
        <v>0</v>
      </c>
      <c r="CO364" s="519">
        <v>0</v>
      </c>
      <c r="CP364" s="519">
        <v>0</v>
      </c>
      <c r="CQ364" s="519">
        <v>0</v>
      </c>
      <c r="CR364" s="519">
        <v>0</v>
      </c>
      <c r="CS364" s="519">
        <v>0</v>
      </c>
      <c r="CT364" s="519">
        <v>0</v>
      </c>
      <c r="CU364" s="519">
        <v>0</v>
      </c>
      <c r="CV364" s="519">
        <v>0</v>
      </c>
      <c r="CW364" s="519">
        <v>0</v>
      </c>
      <c r="CX364" s="519">
        <v>0</v>
      </c>
      <c r="CY364" s="519">
        <v>0</v>
      </c>
      <c r="CZ364" s="519">
        <v>0</v>
      </c>
      <c r="DA364" s="519">
        <v>0</v>
      </c>
      <c r="DB364" s="519">
        <v>0</v>
      </c>
      <c r="DC364" s="519">
        <v>0</v>
      </c>
      <c r="DD364" s="519">
        <v>0</v>
      </c>
      <c r="DE364" s="519">
        <v>0</v>
      </c>
      <c r="DF364" s="519">
        <v>0</v>
      </c>
      <c r="DG364" s="519">
        <v>0</v>
      </c>
      <c r="DH364" s="519">
        <v>0</v>
      </c>
      <c r="DI364" s="519">
        <v>0</v>
      </c>
      <c r="DJ364" s="519">
        <v>0</v>
      </c>
      <c r="DK364" s="519">
        <v>0</v>
      </c>
      <c r="DL364" s="519">
        <v>0</v>
      </c>
      <c r="DM364" s="519">
        <v>0</v>
      </c>
      <c r="DN364" s="519">
        <v>0</v>
      </c>
      <c r="DO364" s="519">
        <v>0</v>
      </c>
      <c r="DP364" s="519">
        <v>0</v>
      </c>
      <c r="DQ364" s="519">
        <v>0</v>
      </c>
      <c r="DR364" s="519">
        <v>0</v>
      </c>
      <c r="DS364" s="519">
        <v>0</v>
      </c>
      <c r="DT364" s="519">
        <v>0</v>
      </c>
      <c r="DU364" s="519">
        <v>0</v>
      </c>
      <c r="DV364" s="519">
        <v>0</v>
      </c>
      <c r="DW364" s="519">
        <v>0</v>
      </c>
      <c r="DX364" s="519">
        <v>0</v>
      </c>
      <c r="DY364" s="131"/>
      <c r="DZ364" s="337"/>
      <c r="EA364" s="519" t="s">
        <v>1063</v>
      </c>
      <c r="EB364" s="519" t="s">
        <v>1059</v>
      </c>
      <c r="EC364" s="519">
        <v>25</v>
      </c>
      <c r="ED364" s="521" t="str">
        <f t="shared" si="17"/>
        <v>SDN300125</v>
      </c>
      <c r="EE364" s="519">
        <v>10000</v>
      </c>
      <c r="EF364" s="519">
        <v>10000</v>
      </c>
      <c r="EG364" s="519">
        <v>10000</v>
      </c>
      <c r="EH364" s="519">
        <v>10000</v>
      </c>
      <c r="EI364" s="519">
        <v>10000</v>
      </c>
      <c r="EJ364" s="519">
        <v>10000</v>
      </c>
      <c r="EK364" s="519">
        <v>10000</v>
      </c>
      <c r="EL364" s="519">
        <v>10000</v>
      </c>
      <c r="EM364" s="519">
        <v>10000</v>
      </c>
      <c r="EN364" s="519">
        <v>10000</v>
      </c>
      <c r="EO364" s="519">
        <v>10000</v>
      </c>
      <c r="EP364" s="519">
        <v>10000</v>
      </c>
      <c r="EQ364" s="519">
        <v>10000</v>
      </c>
      <c r="ER364" s="519">
        <v>10000</v>
      </c>
      <c r="ES364" s="519">
        <v>10000</v>
      </c>
      <c r="ET364" s="519">
        <v>10000</v>
      </c>
      <c r="EU364" s="519">
        <v>10000</v>
      </c>
      <c r="EV364" s="519">
        <v>10000</v>
      </c>
      <c r="EW364" s="519">
        <v>10000</v>
      </c>
      <c r="EX364" s="519">
        <v>10000</v>
      </c>
      <c r="EY364" s="519">
        <v>10000</v>
      </c>
      <c r="EZ364" s="519">
        <v>10000</v>
      </c>
      <c r="FA364" s="519">
        <v>10000</v>
      </c>
      <c r="FB364" s="519">
        <v>10000</v>
      </c>
      <c r="FC364" s="519">
        <v>10000</v>
      </c>
      <c r="FD364" s="519">
        <v>10000</v>
      </c>
      <c r="FE364" s="519">
        <v>10000</v>
      </c>
      <c r="FF364" s="519">
        <v>10000</v>
      </c>
      <c r="FG364" s="519">
        <v>10000</v>
      </c>
      <c r="FH364" s="519">
        <v>10000</v>
      </c>
      <c r="FI364" s="519">
        <v>10000</v>
      </c>
      <c r="FJ364" s="519">
        <v>10000</v>
      </c>
      <c r="FK364" s="519">
        <v>10000</v>
      </c>
      <c r="FL364" s="519">
        <v>10000</v>
      </c>
      <c r="FM364" s="519">
        <v>10000</v>
      </c>
      <c r="FN364" s="519">
        <v>10000</v>
      </c>
      <c r="FO364" s="519">
        <v>10000</v>
      </c>
      <c r="FP364" s="519">
        <v>10000</v>
      </c>
      <c r="FQ364" s="519">
        <v>10000</v>
      </c>
      <c r="FR364" s="519">
        <v>10000</v>
      </c>
      <c r="FS364" s="519">
        <v>10000</v>
      </c>
      <c r="FT364" s="519">
        <v>10000</v>
      </c>
      <c r="FU364" s="519">
        <v>10000</v>
      </c>
      <c r="FV364" s="519">
        <v>10000</v>
      </c>
      <c r="FW364" s="519">
        <v>10000</v>
      </c>
      <c r="FX364" s="519">
        <v>0</v>
      </c>
      <c r="FY364" s="519">
        <v>0</v>
      </c>
      <c r="FZ364" s="519">
        <v>0</v>
      </c>
      <c r="GA364" s="519">
        <v>0</v>
      </c>
      <c r="GB364" s="519">
        <v>0</v>
      </c>
      <c r="GC364" s="519">
        <v>0</v>
      </c>
      <c r="GD364" s="519">
        <v>0</v>
      </c>
      <c r="GE364" s="519">
        <v>0</v>
      </c>
      <c r="GF364" s="519">
        <v>0</v>
      </c>
      <c r="GG364" s="519">
        <v>0</v>
      </c>
      <c r="GH364" s="519">
        <v>0</v>
      </c>
      <c r="GI364" s="519">
        <v>0</v>
      </c>
      <c r="GJ364" s="519">
        <v>0</v>
      </c>
      <c r="GK364" s="519">
        <v>0</v>
      </c>
      <c r="GL364" s="519">
        <v>0</v>
      </c>
      <c r="GM364" s="519">
        <v>0</v>
      </c>
      <c r="GN364" s="519">
        <v>0</v>
      </c>
      <c r="GO364" s="519">
        <v>0</v>
      </c>
      <c r="GP364" s="519">
        <v>0</v>
      </c>
      <c r="GQ364" s="519">
        <v>0</v>
      </c>
      <c r="GR364" s="519">
        <v>0</v>
      </c>
      <c r="GS364" s="519">
        <v>0</v>
      </c>
      <c r="GT364" s="519">
        <v>0</v>
      </c>
      <c r="GU364" s="519">
        <v>0</v>
      </c>
      <c r="GV364" s="519">
        <v>0</v>
      </c>
      <c r="GW364" s="519">
        <v>0</v>
      </c>
      <c r="GX364" s="519">
        <v>0</v>
      </c>
      <c r="GY364" s="519">
        <v>0</v>
      </c>
      <c r="GZ364" s="519">
        <v>0</v>
      </c>
      <c r="HA364" s="519">
        <v>0</v>
      </c>
      <c r="HB364" s="519">
        <v>0</v>
      </c>
      <c r="HC364" s="519">
        <v>0</v>
      </c>
      <c r="HD364" s="519">
        <v>0</v>
      </c>
      <c r="HE364" s="519">
        <v>0</v>
      </c>
      <c r="HF364" s="519">
        <v>0</v>
      </c>
      <c r="HG364" s="519">
        <v>0</v>
      </c>
      <c r="HH364" s="519">
        <v>0</v>
      </c>
      <c r="HI364" s="519">
        <v>0</v>
      </c>
      <c r="HJ364" s="519">
        <v>0</v>
      </c>
      <c r="HK364" s="519">
        <v>0</v>
      </c>
      <c r="HL364" s="519">
        <v>0</v>
      </c>
      <c r="HM364" s="519">
        <v>0</v>
      </c>
      <c r="HN364" s="519">
        <v>0</v>
      </c>
      <c r="HO364" s="519">
        <v>0</v>
      </c>
      <c r="HP364" s="519">
        <v>0</v>
      </c>
      <c r="HQ364" s="519">
        <v>0</v>
      </c>
      <c r="HR364" s="519">
        <v>0</v>
      </c>
      <c r="HS364" s="519">
        <v>0</v>
      </c>
      <c r="HT364" s="519">
        <v>0</v>
      </c>
      <c r="HU364" s="519">
        <v>0</v>
      </c>
      <c r="HV364" s="519">
        <v>0</v>
      </c>
      <c r="HW364" s="519">
        <v>0</v>
      </c>
      <c r="HX364" s="519">
        <v>0</v>
      </c>
      <c r="HY364" s="519">
        <v>0</v>
      </c>
      <c r="HZ364" s="519">
        <v>0</v>
      </c>
      <c r="IA364" s="519">
        <v>0</v>
      </c>
      <c r="IB364" s="519">
        <v>0</v>
      </c>
      <c r="IC364" s="519">
        <v>0</v>
      </c>
      <c r="ID364" s="519">
        <v>0</v>
      </c>
      <c r="IE364" s="519">
        <v>0</v>
      </c>
      <c r="IF364" s="519">
        <v>0</v>
      </c>
      <c r="IG364" s="519">
        <v>0</v>
      </c>
      <c r="IH364" s="519">
        <v>0</v>
      </c>
      <c r="II364" s="519">
        <v>0</v>
      </c>
      <c r="IJ364" s="519">
        <v>0</v>
      </c>
      <c r="IK364" s="519">
        <v>0</v>
      </c>
    </row>
    <row r="365" spans="1:245" hidden="1">
      <c r="A365" s="337"/>
      <c r="B365" s="519" t="s">
        <v>1058</v>
      </c>
      <c r="C365" s="519"/>
      <c r="D365" s="519"/>
      <c r="E365" s="519"/>
      <c r="F365" s="519">
        <v>1</v>
      </c>
      <c r="G365" s="519"/>
      <c r="H365" s="519">
        <v>36</v>
      </c>
      <c r="I365" s="519">
        <v>3</v>
      </c>
      <c r="J365" s="519" t="str">
        <f t="shared" si="18"/>
        <v>SDN10013603</v>
      </c>
      <c r="K365" s="519">
        <v>1000</v>
      </c>
      <c r="M365" s="337"/>
      <c r="N365" s="519" t="s">
        <v>1063</v>
      </c>
      <c r="O365" s="519" t="s">
        <v>1059</v>
      </c>
      <c r="P365" s="519">
        <v>26</v>
      </c>
      <c r="Q365" s="183" t="str">
        <f t="shared" si="16"/>
        <v>SDN300126</v>
      </c>
      <c r="R365" s="519">
        <v>0</v>
      </c>
      <c r="S365" s="519">
        <v>0</v>
      </c>
      <c r="T365" s="519">
        <v>0</v>
      </c>
      <c r="U365" s="519">
        <v>0</v>
      </c>
      <c r="V365" s="519">
        <v>0</v>
      </c>
      <c r="W365" s="519">
        <v>0</v>
      </c>
      <c r="X365" s="519">
        <v>0</v>
      </c>
      <c r="Y365" s="519">
        <v>0</v>
      </c>
      <c r="Z365" s="519">
        <v>0</v>
      </c>
      <c r="AA365" s="519">
        <v>0</v>
      </c>
      <c r="AB365" s="519">
        <v>0</v>
      </c>
      <c r="AC365" s="519">
        <v>0</v>
      </c>
      <c r="AD365" s="519">
        <v>0</v>
      </c>
      <c r="AE365" s="519">
        <v>0</v>
      </c>
      <c r="AF365" s="519">
        <v>0</v>
      </c>
      <c r="AG365" s="519">
        <v>0</v>
      </c>
      <c r="AH365" s="519">
        <v>0</v>
      </c>
      <c r="AI365" s="519">
        <v>0</v>
      </c>
      <c r="AJ365" s="519">
        <v>0</v>
      </c>
      <c r="AK365" s="519">
        <v>0</v>
      </c>
      <c r="AL365" s="519">
        <v>0</v>
      </c>
      <c r="AM365" s="519">
        <v>0</v>
      </c>
      <c r="AN365" s="519">
        <v>0</v>
      </c>
      <c r="AO365" s="519">
        <v>0</v>
      </c>
      <c r="AP365" s="519">
        <v>0</v>
      </c>
      <c r="AQ365" s="519">
        <v>0</v>
      </c>
      <c r="AR365" s="519">
        <v>0</v>
      </c>
      <c r="AS365" s="519">
        <v>0</v>
      </c>
      <c r="AT365" s="519">
        <v>0</v>
      </c>
      <c r="AU365" s="519">
        <v>0</v>
      </c>
      <c r="AV365" s="519">
        <v>0</v>
      </c>
      <c r="AW365" s="519">
        <v>0</v>
      </c>
      <c r="AX365" s="519">
        <v>0</v>
      </c>
      <c r="AY365" s="519">
        <v>0</v>
      </c>
      <c r="AZ365" s="519">
        <v>0</v>
      </c>
      <c r="BA365" s="519">
        <v>0</v>
      </c>
      <c r="BB365" s="519">
        <v>0</v>
      </c>
      <c r="BC365" s="519">
        <v>0</v>
      </c>
      <c r="BD365" s="519">
        <v>0</v>
      </c>
      <c r="BE365" s="519">
        <v>0</v>
      </c>
      <c r="BF365" s="519">
        <v>0</v>
      </c>
      <c r="BG365" s="519">
        <v>0</v>
      </c>
      <c r="BH365" s="519">
        <v>0</v>
      </c>
      <c r="BI365" s="519">
        <v>0</v>
      </c>
      <c r="BJ365" s="519">
        <v>10000</v>
      </c>
      <c r="BK365" s="519">
        <v>0</v>
      </c>
      <c r="BL365" s="519">
        <v>0</v>
      </c>
      <c r="BM365" s="519">
        <v>0</v>
      </c>
      <c r="BN365" s="519">
        <v>0</v>
      </c>
      <c r="BO365" s="519">
        <v>0</v>
      </c>
      <c r="BP365" s="519">
        <v>0</v>
      </c>
      <c r="BQ365" s="519">
        <v>0</v>
      </c>
      <c r="BR365" s="519">
        <v>0</v>
      </c>
      <c r="BS365" s="519">
        <v>0</v>
      </c>
      <c r="BT365" s="519">
        <v>0</v>
      </c>
      <c r="BU365" s="519">
        <v>0</v>
      </c>
      <c r="BV365" s="519">
        <v>0</v>
      </c>
      <c r="BW365" s="519">
        <v>0</v>
      </c>
      <c r="BX365" s="519">
        <v>0</v>
      </c>
      <c r="BY365" s="519">
        <v>0</v>
      </c>
      <c r="BZ365" s="519">
        <v>0</v>
      </c>
      <c r="CA365" s="519">
        <v>0</v>
      </c>
      <c r="CB365" s="519">
        <v>0</v>
      </c>
      <c r="CC365" s="519">
        <v>0</v>
      </c>
      <c r="CD365" s="519">
        <v>0</v>
      </c>
      <c r="CE365" s="519">
        <v>0</v>
      </c>
      <c r="CF365" s="519">
        <v>0</v>
      </c>
      <c r="CG365" s="519">
        <v>0</v>
      </c>
      <c r="CH365" s="519">
        <v>0</v>
      </c>
      <c r="CI365" s="519">
        <v>0</v>
      </c>
      <c r="CJ365" s="519">
        <v>0</v>
      </c>
      <c r="CK365" s="519">
        <v>0</v>
      </c>
      <c r="CL365" s="519">
        <v>0</v>
      </c>
      <c r="CM365" s="519">
        <v>0</v>
      </c>
      <c r="CN365" s="519">
        <v>0</v>
      </c>
      <c r="CO365" s="519">
        <v>0</v>
      </c>
      <c r="CP365" s="519">
        <v>0</v>
      </c>
      <c r="CQ365" s="519">
        <v>0</v>
      </c>
      <c r="CR365" s="519">
        <v>0</v>
      </c>
      <c r="CS365" s="519">
        <v>0</v>
      </c>
      <c r="CT365" s="519">
        <v>0</v>
      </c>
      <c r="CU365" s="519">
        <v>0</v>
      </c>
      <c r="CV365" s="519">
        <v>0</v>
      </c>
      <c r="CW365" s="519">
        <v>0</v>
      </c>
      <c r="CX365" s="519">
        <v>0</v>
      </c>
      <c r="CY365" s="519">
        <v>0</v>
      </c>
      <c r="CZ365" s="519">
        <v>0</v>
      </c>
      <c r="DA365" s="519">
        <v>0</v>
      </c>
      <c r="DB365" s="519">
        <v>0</v>
      </c>
      <c r="DC365" s="519">
        <v>0</v>
      </c>
      <c r="DD365" s="519">
        <v>0</v>
      </c>
      <c r="DE365" s="519">
        <v>0</v>
      </c>
      <c r="DF365" s="519">
        <v>0</v>
      </c>
      <c r="DG365" s="519">
        <v>0</v>
      </c>
      <c r="DH365" s="519">
        <v>0</v>
      </c>
      <c r="DI365" s="519">
        <v>0</v>
      </c>
      <c r="DJ365" s="519">
        <v>0</v>
      </c>
      <c r="DK365" s="519">
        <v>0</v>
      </c>
      <c r="DL365" s="519">
        <v>0</v>
      </c>
      <c r="DM365" s="519">
        <v>0</v>
      </c>
      <c r="DN365" s="519">
        <v>0</v>
      </c>
      <c r="DO365" s="519">
        <v>0</v>
      </c>
      <c r="DP365" s="519">
        <v>0</v>
      </c>
      <c r="DQ365" s="519">
        <v>0</v>
      </c>
      <c r="DR365" s="519">
        <v>0</v>
      </c>
      <c r="DS365" s="519">
        <v>0</v>
      </c>
      <c r="DT365" s="519">
        <v>0</v>
      </c>
      <c r="DU365" s="519">
        <v>0</v>
      </c>
      <c r="DV365" s="519">
        <v>0</v>
      </c>
      <c r="DW365" s="519">
        <v>0</v>
      </c>
      <c r="DX365" s="519">
        <v>0</v>
      </c>
      <c r="DY365" s="131"/>
      <c r="DZ365" s="337"/>
      <c r="EA365" s="519" t="s">
        <v>1063</v>
      </c>
      <c r="EB365" s="519" t="s">
        <v>1059</v>
      </c>
      <c r="EC365" s="519">
        <v>26</v>
      </c>
      <c r="ED365" s="521" t="str">
        <f t="shared" si="17"/>
        <v>SDN300126</v>
      </c>
      <c r="EE365" s="519">
        <v>10000</v>
      </c>
      <c r="EF365" s="519">
        <v>10000</v>
      </c>
      <c r="EG365" s="519">
        <v>10000</v>
      </c>
      <c r="EH365" s="519">
        <v>10000</v>
      </c>
      <c r="EI365" s="519">
        <v>10000</v>
      </c>
      <c r="EJ365" s="519">
        <v>10000</v>
      </c>
      <c r="EK365" s="519">
        <v>10000</v>
      </c>
      <c r="EL365" s="519">
        <v>10000</v>
      </c>
      <c r="EM365" s="519">
        <v>10000</v>
      </c>
      <c r="EN365" s="519">
        <v>10000</v>
      </c>
      <c r="EO365" s="519">
        <v>10000</v>
      </c>
      <c r="EP365" s="519">
        <v>10000</v>
      </c>
      <c r="EQ365" s="519">
        <v>10000</v>
      </c>
      <c r="ER365" s="519">
        <v>10000</v>
      </c>
      <c r="ES365" s="519">
        <v>10000</v>
      </c>
      <c r="ET365" s="519">
        <v>10000</v>
      </c>
      <c r="EU365" s="519">
        <v>10000</v>
      </c>
      <c r="EV365" s="519">
        <v>10000</v>
      </c>
      <c r="EW365" s="519">
        <v>10000</v>
      </c>
      <c r="EX365" s="519">
        <v>10000</v>
      </c>
      <c r="EY365" s="519">
        <v>10000</v>
      </c>
      <c r="EZ365" s="519">
        <v>10000</v>
      </c>
      <c r="FA365" s="519">
        <v>10000</v>
      </c>
      <c r="FB365" s="519">
        <v>10000</v>
      </c>
      <c r="FC365" s="519">
        <v>10000</v>
      </c>
      <c r="FD365" s="519">
        <v>10000</v>
      </c>
      <c r="FE365" s="519">
        <v>10000</v>
      </c>
      <c r="FF365" s="519">
        <v>10000</v>
      </c>
      <c r="FG365" s="519">
        <v>10000</v>
      </c>
      <c r="FH365" s="519">
        <v>10000</v>
      </c>
      <c r="FI365" s="519">
        <v>10000</v>
      </c>
      <c r="FJ365" s="519">
        <v>10000</v>
      </c>
      <c r="FK365" s="519">
        <v>10000</v>
      </c>
      <c r="FL365" s="519">
        <v>10000</v>
      </c>
      <c r="FM365" s="519">
        <v>10000</v>
      </c>
      <c r="FN365" s="519">
        <v>10000</v>
      </c>
      <c r="FO365" s="519">
        <v>10000</v>
      </c>
      <c r="FP365" s="519">
        <v>10000</v>
      </c>
      <c r="FQ365" s="519">
        <v>10000</v>
      </c>
      <c r="FR365" s="519">
        <v>10000</v>
      </c>
      <c r="FS365" s="519">
        <v>10000</v>
      </c>
      <c r="FT365" s="519">
        <v>10000</v>
      </c>
      <c r="FU365" s="519">
        <v>10000</v>
      </c>
      <c r="FV365" s="519">
        <v>10000</v>
      </c>
      <c r="FW365" s="519">
        <v>10000</v>
      </c>
      <c r="FX365" s="519">
        <v>0</v>
      </c>
      <c r="FY365" s="519">
        <v>0</v>
      </c>
      <c r="FZ365" s="519">
        <v>0</v>
      </c>
      <c r="GA365" s="519">
        <v>0</v>
      </c>
      <c r="GB365" s="519">
        <v>0</v>
      </c>
      <c r="GC365" s="519">
        <v>0</v>
      </c>
      <c r="GD365" s="519">
        <v>0</v>
      </c>
      <c r="GE365" s="519">
        <v>0</v>
      </c>
      <c r="GF365" s="519">
        <v>0</v>
      </c>
      <c r="GG365" s="519">
        <v>0</v>
      </c>
      <c r="GH365" s="519">
        <v>0</v>
      </c>
      <c r="GI365" s="519">
        <v>0</v>
      </c>
      <c r="GJ365" s="519">
        <v>0</v>
      </c>
      <c r="GK365" s="519">
        <v>0</v>
      </c>
      <c r="GL365" s="519">
        <v>0</v>
      </c>
      <c r="GM365" s="519">
        <v>0</v>
      </c>
      <c r="GN365" s="519">
        <v>0</v>
      </c>
      <c r="GO365" s="519">
        <v>0</v>
      </c>
      <c r="GP365" s="519">
        <v>0</v>
      </c>
      <c r="GQ365" s="519">
        <v>0</v>
      </c>
      <c r="GR365" s="519">
        <v>0</v>
      </c>
      <c r="GS365" s="519">
        <v>0</v>
      </c>
      <c r="GT365" s="519">
        <v>0</v>
      </c>
      <c r="GU365" s="519">
        <v>0</v>
      </c>
      <c r="GV365" s="519">
        <v>0</v>
      </c>
      <c r="GW365" s="519">
        <v>0</v>
      </c>
      <c r="GX365" s="519">
        <v>0</v>
      </c>
      <c r="GY365" s="519">
        <v>0</v>
      </c>
      <c r="GZ365" s="519">
        <v>0</v>
      </c>
      <c r="HA365" s="519">
        <v>0</v>
      </c>
      <c r="HB365" s="519">
        <v>0</v>
      </c>
      <c r="HC365" s="519">
        <v>0</v>
      </c>
      <c r="HD365" s="519">
        <v>0</v>
      </c>
      <c r="HE365" s="519">
        <v>0</v>
      </c>
      <c r="HF365" s="519">
        <v>0</v>
      </c>
      <c r="HG365" s="519">
        <v>0</v>
      </c>
      <c r="HH365" s="519">
        <v>0</v>
      </c>
      <c r="HI365" s="519">
        <v>0</v>
      </c>
      <c r="HJ365" s="519">
        <v>0</v>
      </c>
      <c r="HK365" s="519">
        <v>0</v>
      </c>
      <c r="HL365" s="519">
        <v>0</v>
      </c>
      <c r="HM365" s="519">
        <v>0</v>
      </c>
      <c r="HN365" s="519">
        <v>0</v>
      </c>
      <c r="HO365" s="519">
        <v>0</v>
      </c>
      <c r="HP365" s="519">
        <v>0</v>
      </c>
      <c r="HQ365" s="519">
        <v>0</v>
      </c>
      <c r="HR365" s="519">
        <v>0</v>
      </c>
      <c r="HS365" s="519">
        <v>0</v>
      </c>
      <c r="HT365" s="519">
        <v>0</v>
      </c>
      <c r="HU365" s="519">
        <v>0</v>
      </c>
      <c r="HV365" s="519">
        <v>0</v>
      </c>
      <c r="HW365" s="519">
        <v>0</v>
      </c>
      <c r="HX365" s="519">
        <v>0</v>
      </c>
      <c r="HY365" s="519">
        <v>0</v>
      </c>
      <c r="HZ365" s="519">
        <v>0</v>
      </c>
      <c r="IA365" s="519">
        <v>0</v>
      </c>
      <c r="IB365" s="519">
        <v>0</v>
      </c>
      <c r="IC365" s="519">
        <v>0</v>
      </c>
      <c r="ID365" s="519">
        <v>0</v>
      </c>
      <c r="IE365" s="519">
        <v>0</v>
      </c>
      <c r="IF365" s="519">
        <v>0</v>
      </c>
      <c r="IG365" s="519">
        <v>0</v>
      </c>
      <c r="IH365" s="519">
        <v>0</v>
      </c>
      <c r="II365" s="519">
        <v>0</v>
      </c>
      <c r="IJ365" s="519">
        <v>0</v>
      </c>
      <c r="IK365" s="519">
        <v>0</v>
      </c>
    </row>
    <row r="366" spans="1:245" hidden="1">
      <c r="A366" s="337"/>
      <c r="B366" s="519" t="s">
        <v>1058</v>
      </c>
      <c r="C366" s="519"/>
      <c r="D366" s="519"/>
      <c r="E366" s="519"/>
      <c r="F366" s="519">
        <v>1</v>
      </c>
      <c r="G366" s="519"/>
      <c r="H366" s="519">
        <v>36</v>
      </c>
      <c r="I366" s="519">
        <v>4</v>
      </c>
      <c r="J366" s="519" t="str">
        <f t="shared" si="18"/>
        <v>SDN10013604</v>
      </c>
      <c r="K366" s="519">
        <v>1000</v>
      </c>
      <c r="M366" s="337"/>
      <c r="N366" s="519" t="s">
        <v>1063</v>
      </c>
      <c r="O366" s="519" t="s">
        <v>1059</v>
      </c>
      <c r="P366" s="519">
        <v>27</v>
      </c>
      <c r="Q366" s="183" t="str">
        <f t="shared" si="16"/>
        <v>SDN300127</v>
      </c>
      <c r="R366" s="519">
        <v>0</v>
      </c>
      <c r="S366" s="519">
        <v>0</v>
      </c>
      <c r="T366" s="519">
        <v>0</v>
      </c>
      <c r="U366" s="519">
        <v>0</v>
      </c>
      <c r="V366" s="519">
        <v>0</v>
      </c>
      <c r="W366" s="519">
        <v>0</v>
      </c>
      <c r="X366" s="519">
        <v>0</v>
      </c>
      <c r="Y366" s="519">
        <v>0</v>
      </c>
      <c r="Z366" s="519">
        <v>0</v>
      </c>
      <c r="AA366" s="519">
        <v>0</v>
      </c>
      <c r="AB366" s="519">
        <v>0</v>
      </c>
      <c r="AC366" s="519">
        <v>0</v>
      </c>
      <c r="AD366" s="519">
        <v>0</v>
      </c>
      <c r="AE366" s="519">
        <v>0</v>
      </c>
      <c r="AF366" s="519">
        <v>0</v>
      </c>
      <c r="AG366" s="519">
        <v>0</v>
      </c>
      <c r="AH366" s="519">
        <v>0</v>
      </c>
      <c r="AI366" s="519">
        <v>0</v>
      </c>
      <c r="AJ366" s="519">
        <v>0</v>
      </c>
      <c r="AK366" s="519">
        <v>0</v>
      </c>
      <c r="AL366" s="519">
        <v>0</v>
      </c>
      <c r="AM366" s="519">
        <v>0</v>
      </c>
      <c r="AN366" s="519">
        <v>0</v>
      </c>
      <c r="AO366" s="519">
        <v>0</v>
      </c>
      <c r="AP366" s="519">
        <v>0</v>
      </c>
      <c r="AQ366" s="519">
        <v>0</v>
      </c>
      <c r="AR366" s="519">
        <v>0</v>
      </c>
      <c r="AS366" s="519">
        <v>0</v>
      </c>
      <c r="AT366" s="519">
        <v>0</v>
      </c>
      <c r="AU366" s="519">
        <v>0</v>
      </c>
      <c r="AV366" s="519">
        <v>0</v>
      </c>
      <c r="AW366" s="519">
        <v>0</v>
      </c>
      <c r="AX366" s="519">
        <v>0</v>
      </c>
      <c r="AY366" s="519">
        <v>0</v>
      </c>
      <c r="AZ366" s="519">
        <v>0</v>
      </c>
      <c r="BA366" s="519">
        <v>0</v>
      </c>
      <c r="BB366" s="519">
        <v>0</v>
      </c>
      <c r="BC366" s="519">
        <v>0</v>
      </c>
      <c r="BD366" s="519">
        <v>0</v>
      </c>
      <c r="BE366" s="519">
        <v>0</v>
      </c>
      <c r="BF366" s="519">
        <v>0</v>
      </c>
      <c r="BG366" s="519">
        <v>0</v>
      </c>
      <c r="BH366" s="519">
        <v>0</v>
      </c>
      <c r="BI366" s="519">
        <v>0</v>
      </c>
      <c r="BJ366" s="519">
        <v>10000</v>
      </c>
      <c r="BK366" s="519">
        <v>0</v>
      </c>
      <c r="BL366" s="519">
        <v>0</v>
      </c>
      <c r="BM366" s="519">
        <v>0</v>
      </c>
      <c r="BN366" s="519">
        <v>0</v>
      </c>
      <c r="BO366" s="519">
        <v>0</v>
      </c>
      <c r="BP366" s="519">
        <v>0</v>
      </c>
      <c r="BQ366" s="519">
        <v>0</v>
      </c>
      <c r="BR366" s="519">
        <v>0</v>
      </c>
      <c r="BS366" s="519">
        <v>0</v>
      </c>
      <c r="BT366" s="519">
        <v>0</v>
      </c>
      <c r="BU366" s="519">
        <v>0</v>
      </c>
      <c r="BV366" s="519">
        <v>0</v>
      </c>
      <c r="BW366" s="519">
        <v>0</v>
      </c>
      <c r="BX366" s="519">
        <v>0</v>
      </c>
      <c r="BY366" s="519">
        <v>0</v>
      </c>
      <c r="BZ366" s="519">
        <v>0</v>
      </c>
      <c r="CA366" s="519">
        <v>0</v>
      </c>
      <c r="CB366" s="519">
        <v>0</v>
      </c>
      <c r="CC366" s="519">
        <v>0</v>
      </c>
      <c r="CD366" s="519">
        <v>0</v>
      </c>
      <c r="CE366" s="519">
        <v>0</v>
      </c>
      <c r="CF366" s="519">
        <v>0</v>
      </c>
      <c r="CG366" s="519">
        <v>0</v>
      </c>
      <c r="CH366" s="519">
        <v>0</v>
      </c>
      <c r="CI366" s="519">
        <v>0</v>
      </c>
      <c r="CJ366" s="519">
        <v>0</v>
      </c>
      <c r="CK366" s="519">
        <v>0</v>
      </c>
      <c r="CL366" s="519">
        <v>0</v>
      </c>
      <c r="CM366" s="519">
        <v>0</v>
      </c>
      <c r="CN366" s="519">
        <v>0</v>
      </c>
      <c r="CO366" s="519">
        <v>0</v>
      </c>
      <c r="CP366" s="519">
        <v>0</v>
      </c>
      <c r="CQ366" s="519">
        <v>0</v>
      </c>
      <c r="CR366" s="519">
        <v>0</v>
      </c>
      <c r="CS366" s="519">
        <v>0</v>
      </c>
      <c r="CT366" s="519">
        <v>0</v>
      </c>
      <c r="CU366" s="519">
        <v>0</v>
      </c>
      <c r="CV366" s="519">
        <v>0</v>
      </c>
      <c r="CW366" s="519">
        <v>0</v>
      </c>
      <c r="CX366" s="519">
        <v>0</v>
      </c>
      <c r="CY366" s="519">
        <v>0</v>
      </c>
      <c r="CZ366" s="519">
        <v>0</v>
      </c>
      <c r="DA366" s="519">
        <v>0</v>
      </c>
      <c r="DB366" s="519">
        <v>0</v>
      </c>
      <c r="DC366" s="519">
        <v>0</v>
      </c>
      <c r="DD366" s="519">
        <v>0</v>
      </c>
      <c r="DE366" s="519">
        <v>0</v>
      </c>
      <c r="DF366" s="519">
        <v>0</v>
      </c>
      <c r="DG366" s="519">
        <v>0</v>
      </c>
      <c r="DH366" s="519">
        <v>0</v>
      </c>
      <c r="DI366" s="519">
        <v>0</v>
      </c>
      <c r="DJ366" s="519">
        <v>0</v>
      </c>
      <c r="DK366" s="519">
        <v>0</v>
      </c>
      <c r="DL366" s="519">
        <v>0</v>
      </c>
      <c r="DM366" s="519">
        <v>0</v>
      </c>
      <c r="DN366" s="519">
        <v>0</v>
      </c>
      <c r="DO366" s="519">
        <v>0</v>
      </c>
      <c r="DP366" s="519">
        <v>0</v>
      </c>
      <c r="DQ366" s="519">
        <v>0</v>
      </c>
      <c r="DR366" s="519">
        <v>0</v>
      </c>
      <c r="DS366" s="519">
        <v>0</v>
      </c>
      <c r="DT366" s="519">
        <v>0</v>
      </c>
      <c r="DU366" s="519">
        <v>0</v>
      </c>
      <c r="DV366" s="519">
        <v>0</v>
      </c>
      <c r="DW366" s="519">
        <v>0</v>
      </c>
      <c r="DX366" s="519">
        <v>0</v>
      </c>
      <c r="DY366" s="131"/>
      <c r="DZ366" s="337"/>
      <c r="EA366" s="519" t="s">
        <v>1063</v>
      </c>
      <c r="EB366" s="519" t="s">
        <v>1059</v>
      </c>
      <c r="EC366" s="519">
        <v>27</v>
      </c>
      <c r="ED366" s="521" t="str">
        <f t="shared" si="17"/>
        <v>SDN300127</v>
      </c>
      <c r="EE366" s="519">
        <v>10000</v>
      </c>
      <c r="EF366" s="519">
        <v>10000</v>
      </c>
      <c r="EG366" s="519">
        <v>10000</v>
      </c>
      <c r="EH366" s="519">
        <v>10000</v>
      </c>
      <c r="EI366" s="519">
        <v>10000</v>
      </c>
      <c r="EJ366" s="519">
        <v>10000</v>
      </c>
      <c r="EK366" s="519">
        <v>10000</v>
      </c>
      <c r="EL366" s="519">
        <v>10000</v>
      </c>
      <c r="EM366" s="519">
        <v>10000</v>
      </c>
      <c r="EN366" s="519">
        <v>10000</v>
      </c>
      <c r="EO366" s="519">
        <v>10000</v>
      </c>
      <c r="EP366" s="519">
        <v>10000</v>
      </c>
      <c r="EQ366" s="519">
        <v>10000</v>
      </c>
      <c r="ER366" s="519">
        <v>10000</v>
      </c>
      <c r="ES366" s="519">
        <v>10000</v>
      </c>
      <c r="ET366" s="519">
        <v>10000</v>
      </c>
      <c r="EU366" s="519">
        <v>10000</v>
      </c>
      <c r="EV366" s="519">
        <v>10000</v>
      </c>
      <c r="EW366" s="519">
        <v>10000</v>
      </c>
      <c r="EX366" s="519">
        <v>10000</v>
      </c>
      <c r="EY366" s="519">
        <v>10000</v>
      </c>
      <c r="EZ366" s="519">
        <v>10000</v>
      </c>
      <c r="FA366" s="519">
        <v>10000</v>
      </c>
      <c r="FB366" s="519">
        <v>10000</v>
      </c>
      <c r="FC366" s="519">
        <v>10000</v>
      </c>
      <c r="FD366" s="519">
        <v>10000</v>
      </c>
      <c r="FE366" s="519">
        <v>10000</v>
      </c>
      <c r="FF366" s="519">
        <v>10000</v>
      </c>
      <c r="FG366" s="519">
        <v>10000</v>
      </c>
      <c r="FH366" s="519">
        <v>10000</v>
      </c>
      <c r="FI366" s="519">
        <v>10000</v>
      </c>
      <c r="FJ366" s="519">
        <v>10000</v>
      </c>
      <c r="FK366" s="519">
        <v>10000</v>
      </c>
      <c r="FL366" s="519">
        <v>10000</v>
      </c>
      <c r="FM366" s="519">
        <v>10000</v>
      </c>
      <c r="FN366" s="519">
        <v>10000</v>
      </c>
      <c r="FO366" s="519">
        <v>10000</v>
      </c>
      <c r="FP366" s="519">
        <v>10000</v>
      </c>
      <c r="FQ366" s="519">
        <v>10000</v>
      </c>
      <c r="FR366" s="519">
        <v>10000</v>
      </c>
      <c r="FS366" s="519">
        <v>10000</v>
      </c>
      <c r="FT366" s="519">
        <v>10000</v>
      </c>
      <c r="FU366" s="519">
        <v>10000</v>
      </c>
      <c r="FV366" s="519">
        <v>10000</v>
      </c>
      <c r="FW366" s="519">
        <v>10000</v>
      </c>
      <c r="FX366" s="519">
        <v>0</v>
      </c>
      <c r="FY366" s="519">
        <v>0</v>
      </c>
      <c r="FZ366" s="519">
        <v>0</v>
      </c>
      <c r="GA366" s="519">
        <v>0</v>
      </c>
      <c r="GB366" s="519">
        <v>0</v>
      </c>
      <c r="GC366" s="519">
        <v>0</v>
      </c>
      <c r="GD366" s="519">
        <v>0</v>
      </c>
      <c r="GE366" s="519">
        <v>0</v>
      </c>
      <c r="GF366" s="519">
        <v>0</v>
      </c>
      <c r="GG366" s="519">
        <v>0</v>
      </c>
      <c r="GH366" s="519">
        <v>0</v>
      </c>
      <c r="GI366" s="519">
        <v>0</v>
      </c>
      <c r="GJ366" s="519">
        <v>0</v>
      </c>
      <c r="GK366" s="519">
        <v>0</v>
      </c>
      <c r="GL366" s="519">
        <v>0</v>
      </c>
      <c r="GM366" s="519">
        <v>0</v>
      </c>
      <c r="GN366" s="519">
        <v>0</v>
      </c>
      <c r="GO366" s="519">
        <v>0</v>
      </c>
      <c r="GP366" s="519">
        <v>0</v>
      </c>
      <c r="GQ366" s="519">
        <v>0</v>
      </c>
      <c r="GR366" s="519">
        <v>0</v>
      </c>
      <c r="GS366" s="519">
        <v>0</v>
      </c>
      <c r="GT366" s="519">
        <v>0</v>
      </c>
      <c r="GU366" s="519">
        <v>0</v>
      </c>
      <c r="GV366" s="519">
        <v>0</v>
      </c>
      <c r="GW366" s="519">
        <v>0</v>
      </c>
      <c r="GX366" s="519">
        <v>0</v>
      </c>
      <c r="GY366" s="519">
        <v>0</v>
      </c>
      <c r="GZ366" s="519">
        <v>0</v>
      </c>
      <c r="HA366" s="519">
        <v>0</v>
      </c>
      <c r="HB366" s="519">
        <v>0</v>
      </c>
      <c r="HC366" s="519">
        <v>0</v>
      </c>
      <c r="HD366" s="519">
        <v>0</v>
      </c>
      <c r="HE366" s="519">
        <v>0</v>
      </c>
      <c r="HF366" s="519">
        <v>0</v>
      </c>
      <c r="HG366" s="519">
        <v>0</v>
      </c>
      <c r="HH366" s="519">
        <v>0</v>
      </c>
      <c r="HI366" s="519">
        <v>0</v>
      </c>
      <c r="HJ366" s="519">
        <v>0</v>
      </c>
      <c r="HK366" s="519">
        <v>0</v>
      </c>
      <c r="HL366" s="519">
        <v>0</v>
      </c>
      <c r="HM366" s="519">
        <v>0</v>
      </c>
      <c r="HN366" s="519">
        <v>0</v>
      </c>
      <c r="HO366" s="519">
        <v>0</v>
      </c>
      <c r="HP366" s="519">
        <v>0</v>
      </c>
      <c r="HQ366" s="519">
        <v>0</v>
      </c>
      <c r="HR366" s="519">
        <v>0</v>
      </c>
      <c r="HS366" s="519">
        <v>0</v>
      </c>
      <c r="HT366" s="519">
        <v>0</v>
      </c>
      <c r="HU366" s="519">
        <v>0</v>
      </c>
      <c r="HV366" s="519">
        <v>0</v>
      </c>
      <c r="HW366" s="519">
        <v>0</v>
      </c>
      <c r="HX366" s="519">
        <v>0</v>
      </c>
      <c r="HY366" s="519">
        <v>0</v>
      </c>
      <c r="HZ366" s="519">
        <v>0</v>
      </c>
      <c r="IA366" s="519">
        <v>0</v>
      </c>
      <c r="IB366" s="519">
        <v>0</v>
      </c>
      <c r="IC366" s="519">
        <v>0</v>
      </c>
      <c r="ID366" s="519">
        <v>0</v>
      </c>
      <c r="IE366" s="519">
        <v>0</v>
      </c>
      <c r="IF366" s="519">
        <v>0</v>
      </c>
      <c r="IG366" s="519">
        <v>0</v>
      </c>
      <c r="IH366" s="519">
        <v>0</v>
      </c>
      <c r="II366" s="519">
        <v>0</v>
      </c>
      <c r="IJ366" s="519">
        <v>0</v>
      </c>
      <c r="IK366" s="519">
        <v>0</v>
      </c>
    </row>
    <row r="367" spans="1:245" hidden="1">
      <c r="A367" s="337"/>
      <c r="B367" s="519" t="s">
        <v>1058</v>
      </c>
      <c r="C367" s="519"/>
      <c r="D367" s="519"/>
      <c r="E367" s="519"/>
      <c r="F367" s="519">
        <v>1</v>
      </c>
      <c r="G367" s="519"/>
      <c r="H367" s="519">
        <v>36</v>
      </c>
      <c r="I367" s="519">
        <v>5</v>
      </c>
      <c r="J367" s="519" t="str">
        <f t="shared" si="18"/>
        <v>SDN10013605</v>
      </c>
      <c r="K367" s="519">
        <v>1000</v>
      </c>
      <c r="M367" s="337"/>
      <c r="N367" s="519" t="s">
        <v>1063</v>
      </c>
      <c r="O367" s="519" t="s">
        <v>1059</v>
      </c>
      <c r="P367" s="519">
        <v>28</v>
      </c>
      <c r="Q367" s="183" t="str">
        <f t="shared" si="16"/>
        <v>SDN300128</v>
      </c>
      <c r="R367" s="519">
        <v>0</v>
      </c>
      <c r="S367" s="519">
        <v>0</v>
      </c>
      <c r="T367" s="519">
        <v>0</v>
      </c>
      <c r="U367" s="519">
        <v>0</v>
      </c>
      <c r="V367" s="519">
        <v>0</v>
      </c>
      <c r="W367" s="519">
        <v>0</v>
      </c>
      <c r="X367" s="519">
        <v>0</v>
      </c>
      <c r="Y367" s="519">
        <v>0</v>
      </c>
      <c r="Z367" s="519">
        <v>0</v>
      </c>
      <c r="AA367" s="519">
        <v>0</v>
      </c>
      <c r="AB367" s="519">
        <v>0</v>
      </c>
      <c r="AC367" s="519">
        <v>0</v>
      </c>
      <c r="AD367" s="519">
        <v>0</v>
      </c>
      <c r="AE367" s="519">
        <v>0</v>
      </c>
      <c r="AF367" s="519">
        <v>0</v>
      </c>
      <c r="AG367" s="519">
        <v>0</v>
      </c>
      <c r="AH367" s="519">
        <v>0</v>
      </c>
      <c r="AI367" s="519">
        <v>0</v>
      </c>
      <c r="AJ367" s="519">
        <v>0</v>
      </c>
      <c r="AK367" s="519">
        <v>0</v>
      </c>
      <c r="AL367" s="519">
        <v>0</v>
      </c>
      <c r="AM367" s="519">
        <v>0</v>
      </c>
      <c r="AN367" s="519">
        <v>0</v>
      </c>
      <c r="AO367" s="519">
        <v>0</v>
      </c>
      <c r="AP367" s="519">
        <v>0</v>
      </c>
      <c r="AQ367" s="519">
        <v>0</v>
      </c>
      <c r="AR367" s="519">
        <v>0</v>
      </c>
      <c r="AS367" s="519">
        <v>0</v>
      </c>
      <c r="AT367" s="519">
        <v>0</v>
      </c>
      <c r="AU367" s="519">
        <v>0</v>
      </c>
      <c r="AV367" s="519">
        <v>0</v>
      </c>
      <c r="AW367" s="519">
        <v>0</v>
      </c>
      <c r="AX367" s="519">
        <v>0</v>
      </c>
      <c r="AY367" s="519">
        <v>0</v>
      </c>
      <c r="AZ367" s="519">
        <v>0</v>
      </c>
      <c r="BA367" s="519">
        <v>0</v>
      </c>
      <c r="BB367" s="519">
        <v>0</v>
      </c>
      <c r="BC367" s="519">
        <v>0</v>
      </c>
      <c r="BD367" s="519">
        <v>0</v>
      </c>
      <c r="BE367" s="519">
        <v>0</v>
      </c>
      <c r="BF367" s="519">
        <v>0</v>
      </c>
      <c r="BG367" s="519">
        <v>0</v>
      </c>
      <c r="BH367" s="519">
        <v>0</v>
      </c>
      <c r="BI367" s="519">
        <v>0</v>
      </c>
      <c r="BJ367" s="519">
        <v>10000</v>
      </c>
      <c r="BK367" s="519">
        <v>0</v>
      </c>
      <c r="BL367" s="519">
        <v>0</v>
      </c>
      <c r="BM367" s="519">
        <v>0</v>
      </c>
      <c r="BN367" s="519">
        <v>0</v>
      </c>
      <c r="BO367" s="519">
        <v>0</v>
      </c>
      <c r="BP367" s="519">
        <v>0</v>
      </c>
      <c r="BQ367" s="519">
        <v>0</v>
      </c>
      <c r="BR367" s="519">
        <v>0</v>
      </c>
      <c r="BS367" s="519">
        <v>0</v>
      </c>
      <c r="BT367" s="519">
        <v>0</v>
      </c>
      <c r="BU367" s="519">
        <v>0</v>
      </c>
      <c r="BV367" s="519">
        <v>0</v>
      </c>
      <c r="BW367" s="519">
        <v>0</v>
      </c>
      <c r="BX367" s="519">
        <v>0</v>
      </c>
      <c r="BY367" s="519">
        <v>0</v>
      </c>
      <c r="BZ367" s="519">
        <v>0</v>
      </c>
      <c r="CA367" s="519">
        <v>0</v>
      </c>
      <c r="CB367" s="519">
        <v>0</v>
      </c>
      <c r="CC367" s="519">
        <v>0</v>
      </c>
      <c r="CD367" s="519">
        <v>0</v>
      </c>
      <c r="CE367" s="519">
        <v>0</v>
      </c>
      <c r="CF367" s="519">
        <v>0</v>
      </c>
      <c r="CG367" s="519">
        <v>0</v>
      </c>
      <c r="CH367" s="519">
        <v>0</v>
      </c>
      <c r="CI367" s="519">
        <v>0</v>
      </c>
      <c r="CJ367" s="519">
        <v>0</v>
      </c>
      <c r="CK367" s="519">
        <v>0</v>
      </c>
      <c r="CL367" s="519">
        <v>0</v>
      </c>
      <c r="CM367" s="519">
        <v>0</v>
      </c>
      <c r="CN367" s="519">
        <v>0</v>
      </c>
      <c r="CO367" s="519">
        <v>0</v>
      </c>
      <c r="CP367" s="519">
        <v>0</v>
      </c>
      <c r="CQ367" s="519">
        <v>0</v>
      </c>
      <c r="CR367" s="519">
        <v>0</v>
      </c>
      <c r="CS367" s="519">
        <v>0</v>
      </c>
      <c r="CT367" s="519">
        <v>0</v>
      </c>
      <c r="CU367" s="519">
        <v>0</v>
      </c>
      <c r="CV367" s="519">
        <v>0</v>
      </c>
      <c r="CW367" s="519">
        <v>0</v>
      </c>
      <c r="CX367" s="519">
        <v>0</v>
      </c>
      <c r="CY367" s="519">
        <v>0</v>
      </c>
      <c r="CZ367" s="519">
        <v>0</v>
      </c>
      <c r="DA367" s="519">
        <v>0</v>
      </c>
      <c r="DB367" s="519">
        <v>0</v>
      </c>
      <c r="DC367" s="519">
        <v>0</v>
      </c>
      <c r="DD367" s="519">
        <v>0</v>
      </c>
      <c r="DE367" s="519">
        <v>0</v>
      </c>
      <c r="DF367" s="519">
        <v>0</v>
      </c>
      <c r="DG367" s="519">
        <v>0</v>
      </c>
      <c r="DH367" s="519">
        <v>0</v>
      </c>
      <c r="DI367" s="519">
        <v>0</v>
      </c>
      <c r="DJ367" s="519">
        <v>0</v>
      </c>
      <c r="DK367" s="519">
        <v>0</v>
      </c>
      <c r="DL367" s="519">
        <v>0</v>
      </c>
      <c r="DM367" s="519">
        <v>0</v>
      </c>
      <c r="DN367" s="519">
        <v>0</v>
      </c>
      <c r="DO367" s="519">
        <v>0</v>
      </c>
      <c r="DP367" s="519">
        <v>0</v>
      </c>
      <c r="DQ367" s="519">
        <v>0</v>
      </c>
      <c r="DR367" s="519">
        <v>0</v>
      </c>
      <c r="DS367" s="519">
        <v>0</v>
      </c>
      <c r="DT367" s="519">
        <v>0</v>
      </c>
      <c r="DU367" s="519">
        <v>0</v>
      </c>
      <c r="DV367" s="519">
        <v>0</v>
      </c>
      <c r="DW367" s="519">
        <v>0</v>
      </c>
      <c r="DX367" s="519">
        <v>0</v>
      </c>
      <c r="DY367" s="131"/>
      <c r="DZ367" s="337"/>
      <c r="EA367" s="519" t="s">
        <v>1063</v>
      </c>
      <c r="EB367" s="519" t="s">
        <v>1059</v>
      </c>
      <c r="EC367" s="519">
        <v>28</v>
      </c>
      <c r="ED367" s="521" t="str">
        <f t="shared" si="17"/>
        <v>SDN300128</v>
      </c>
      <c r="EE367" s="519">
        <v>10000</v>
      </c>
      <c r="EF367" s="519">
        <v>10000</v>
      </c>
      <c r="EG367" s="519">
        <v>10000</v>
      </c>
      <c r="EH367" s="519">
        <v>10000</v>
      </c>
      <c r="EI367" s="519">
        <v>10000</v>
      </c>
      <c r="EJ367" s="519">
        <v>10000</v>
      </c>
      <c r="EK367" s="519">
        <v>10000</v>
      </c>
      <c r="EL367" s="519">
        <v>10000</v>
      </c>
      <c r="EM367" s="519">
        <v>10000</v>
      </c>
      <c r="EN367" s="519">
        <v>10000</v>
      </c>
      <c r="EO367" s="519">
        <v>10000</v>
      </c>
      <c r="EP367" s="519">
        <v>10000</v>
      </c>
      <c r="EQ367" s="519">
        <v>10000</v>
      </c>
      <c r="ER367" s="519">
        <v>10000</v>
      </c>
      <c r="ES367" s="519">
        <v>10000</v>
      </c>
      <c r="ET367" s="519">
        <v>10000</v>
      </c>
      <c r="EU367" s="519">
        <v>10000</v>
      </c>
      <c r="EV367" s="519">
        <v>10000</v>
      </c>
      <c r="EW367" s="519">
        <v>10000</v>
      </c>
      <c r="EX367" s="519">
        <v>10000</v>
      </c>
      <c r="EY367" s="519">
        <v>10000</v>
      </c>
      <c r="EZ367" s="519">
        <v>10000</v>
      </c>
      <c r="FA367" s="519">
        <v>10000</v>
      </c>
      <c r="FB367" s="519">
        <v>10000</v>
      </c>
      <c r="FC367" s="519">
        <v>10000</v>
      </c>
      <c r="FD367" s="519">
        <v>10000</v>
      </c>
      <c r="FE367" s="519">
        <v>10000</v>
      </c>
      <c r="FF367" s="519">
        <v>10000</v>
      </c>
      <c r="FG367" s="519">
        <v>10000</v>
      </c>
      <c r="FH367" s="519">
        <v>10000</v>
      </c>
      <c r="FI367" s="519">
        <v>10000</v>
      </c>
      <c r="FJ367" s="519">
        <v>10000</v>
      </c>
      <c r="FK367" s="519">
        <v>10000</v>
      </c>
      <c r="FL367" s="519">
        <v>10000</v>
      </c>
      <c r="FM367" s="519">
        <v>10000</v>
      </c>
      <c r="FN367" s="519">
        <v>10000</v>
      </c>
      <c r="FO367" s="519">
        <v>10000</v>
      </c>
      <c r="FP367" s="519">
        <v>10000</v>
      </c>
      <c r="FQ367" s="519">
        <v>10000</v>
      </c>
      <c r="FR367" s="519">
        <v>10000</v>
      </c>
      <c r="FS367" s="519">
        <v>10000</v>
      </c>
      <c r="FT367" s="519">
        <v>10000</v>
      </c>
      <c r="FU367" s="519">
        <v>10000</v>
      </c>
      <c r="FV367" s="519">
        <v>10000</v>
      </c>
      <c r="FW367" s="519">
        <v>10000</v>
      </c>
      <c r="FX367" s="519">
        <v>0</v>
      </c>
      <c r="FY367" s="519">
        <v>0</v>
      </c>
      <c r="FZ367" s="519">
        <v>0</v>
      </c>
      <c r="GA367" s="519">
        <v>0</v>
      </c>
      <c r="GB367" s="519">
        <v>0</v>
      </c>
      <c r="GC367" s="519">
        <v>0</v>
      </c>
      <c r="GD367" s="519">
        <v>0</v>
      </c>
      <c r="GE367" s="519">
        <v>0</v>
      </c>
      <c r="GF367" s="519">
        <v>0</v>
      </c>
      <c r="GG367" s="519">
        <v>0</v>
      </c>
      <c r="GH367" s="519">
        <v>0</v>
      </c>
      <c r="GI367" s="519">
        <v>0</v>
      </c>
      <c r="GJ367" s="519">
        <v>0</v>
      </c>
      <c r="GK367" s="519">
        <v>0</v>
      </c>
      <c r="GL367" s="519">
        <v>0</v>
      </c>
      <c r="GM367" s="519">
        <v>0</v>
      </c>
      <c r="GN367" s="519">
        <v>0</v>
      </c>
      <c r="GO367" s="519">
        <v>0</v>
      </c>
      <c r="GP367" s="519">
        <v>0</v>
      </c>
      <c r="GQ367" s="519">
        <v>0</v>
      </c>
      <c r="GR367" s="519">
        <v>0</v>
      </c>
      <c r="GS367" s="519">
        <v>0</v>
      </c>
      <c r="GT367" s="519">
        <v>0</v>
      </c>
      <c r="GU367" s="519">
        <v>0</v>
      </c>
      <c r="GV367" s="519">
        <v>0</v>
      </c>
      <c r="GW367" s="519">
        <v>0</v>
      </c>
      <c r="GX367" s="519">
        <v>0</v>
      </c>
      <c r="GY367" s="519">
        <v>0</v>
      </c>
      <c r="GZ367" s="519">
        <v>0</v>
      </c>
      <c r="HA367" s="519">
        <v>0</v>
      </c>
      <c r="HB367" s="519">
        <v>0</v>
      </c>
      <c r="HC367" s="519">
        <v>0</v>
      </c>
      <c r="HD367" s="519">
        <v>0</v>
      </c>
      <c r="HE367" s="519">
        <v>0</v>
      </c>
      <c r="HF367" s="519">
        <v>0</v>
      </c>
      <c r="HG367" s="519">
        <v>0</v>
      </c>
      <c r="HH367" s="519">
        <v>0</v>
      </c>
      <c r="HI367" s="519">
        <v>0</v>
      </c>
      <c r="HJ367" s="519">
        <v>0</v>
      </c>
      <c r="HK367" s="519">
        <v>0</v>
      </c>
      <c r="HL367" s="519">
        <v>0</v>
      </c>
      <c r="HM367" s="519">
        <v>0</v>
      </c>
      <c r="HN367" s="519">
        <v>0</v>
      </c>
      <c r="HO367" s="519">
        <v>0</v>
      </c>
      <c r="HP367" s="519">
        <v>0</v>
      </c>
      <c r="HQ367" s="519">
        <v>0</v>
      </c>
      <c r="HR367" s="519">
        <v>0</v>
      </c>
      <c r="HS367" s="519">
        <v>0</v>
      </c>
      <c r="HT367" s="519">
        <v>0</v>
      </c>
      <c r="HU367" s="519">
        <v>0</v>
      </c>
      <c r="HV367" s="519">
        <v>0</v>
      </c>
      <c r="HW367" s="519">
        <v>0</v>
      </c>
      <c r="HX367" s="519">
        <v>0</v>
      </c>
      <c r="HY367" s="519">
        <v>0</v>
      </c>
      <c r="HZ367" s="519">
        <v>0</v>
      </c>
      <c r="IA367" s="519">
        <v>0</v>
      </c>
      <c r="IB367" s="519">
        <v>0</v>
      </c>
      <c r="IC367" s="519">
        <v>0</v>
      </c>
      <c r="ID367" s="519">
        <v>0</v>
      </c>
      <c r="IE367" s="519">
        <v>0</v>
      </c>
      <c r="IF367" s="519">
        <v>0</v>
      </c>
      <c r="IG367" s="519">
        <v>0</v>
      </c>
      <c r="IH367" s="519">
        <v>0</v>
      </c>
      <c r="II367" s="519">
        <v>0</v>
      </c>
      <c r="IJ367" s="519">
        <v>0</v>
      </c>
      <c r="IK367" s="519">
        <v>0</v>
      </c>
    </row>
    <row r="368" spans="1:245" hidden="1">
      <c r="A368" s="337"/>
      <c r="B368" s="519" t="s">
        <v>1058</v>
      </c>
      <c r="C368" s="519"/>
      <c r="D368" s="519"/>
      <c r="E368" s="519"/>
      <c r="F368" s="519">
        <v>1</v>
      </c>
      <c r="G368" s="519"/>
      <c r="H368" s="519">
        <v>36</v>
      </c>
      <c r="I368" s="519">
        <v>6</v>
      </c>
      <c r="J368" s="519" t="str">
        <f t="shared" si="18"/>
        <v>SDN10013606</v>
      </c>
      <c r="K368" s="519">
        <v>800</v>
      </c>
      <c r="M368" s="337"/>
      <c r="N368" s="519" t="s">
        <v>1063</v>
      </c>
      <c r="O368" s="519" t="s">
        <v>1059</v>
      </c>
      <c r="P368" s="519">
        <v>29</v>
      </c>
      <c r="Q368" s="183" t="str">
        <f t="shared" si="16"/>
        <v>SDN300129</v>
      </c>
      <c r="R368" s="519">
        <v>0</v>
      </c>
      <c r="S368" s="519">
        <v>0</v>
      </c>
      <c r="T368" s="519">
        <v>0</v>
      </c>
      <c r="U368" s="519">
        <v>0</v>
      </c>
      <c r="V368" s="519">
        <v>0</v>
      </c>
      <c r="W368" s="519">
        <v>0</v>
      </c>
      <c r="X368" s="519">
        <v>0</v>
      </c>
      <c r="Y368" s="519">
        <v>0</v>
      </c>
      <c r="Z368" s="519">
        <v>0</v>
      </c>
      <c r="AA368" s="519">
        <v>0</v>
      </c>
      <c r="AB368" s="519">
        <v>0</v>
      </c>
      <c r="AC368" s="519">
        <v>0</v>
      </c>
      <c r="AD368" s="519">
        <v>0</v>
      </c>
      <c r="AE368" s="519">
        <v>0</v>
      </c>
      <c r="AF368" s="519">
        <v>0</v>
      </c>
      <c r="AG368" s="519">
        <v>0</v>
      </c>
      <c r="AH368" s="519">
        <v>0</v>
      </c>
      <c r="AI368" s="519">
        <v>0</v>
      </c>
      <c r="AJ368" s="519">
        <v>0</v>
      </c>
      <c r="AK368" s="519">
        <v>0</v>
      </c>
      <c r="AL368" s="519">
        <v>0</v>
      </c>
      <c r="AM368" s="519">
        <v>0</v>
      </c>
      <c r="AN368" s="519">
        <v>0</v>
      </c>
      <c r="AO368" s="519">
        <v>0</v>
      </c>
      <c r="AP368" s="519">
        <v>0</v>
      </c>
      <c r="AQ368" s="519">
        <v>0</v>
      </c>
      <c r="AR368" s="519">
        <v>0</v>
      </c>
      <c r="AS368" s="519">
        <v>0</v>
      </c>
      <c r="AT368" s="519">
        <v>0</v>
      </c>
      <c r="AU368" s="519">
        <v>0</v>
      </c>
      <c r="AV368" s="519">
        <v>0</v>
      </c>
      <c r="AW368" s="519">
        <v>0</v>
      </c>
      <c r="AX368" s="519">
        <v>0</v>
      </c>
      <c r="AY368" s="519">
        <v>0</v>
      </c>
      <c r="AZ368" s="519">
        <v>0</v>
      </c>
      <c r="BA368" s="519">
        <v>0</v>
      </c>
      <c r="BB368" s="519">
        <v>0</v>
      </c>
      <c r="BC368" s="519">
        <v>0</v>
      </c>
      <c r="BD368" s="519">
        <v>0</v>
      </c>
      <c r="BE368" s="519">
        <v>0</v>
      </c>
      <c r="BF368" s="519">
        <v>0</v>
      </c>
      <c r="BG368" s="519">
        <v>0</v>
      </c>
      <c r="BH368" s="519">
        <v>0</v>
      </c>
      <c r="BI368" s="519">
        <v>0</v>
      </c>
      <c r="BJ368" s="519">
        <v>10000</v>
      </c>
      <c r="BK368" s="519">
        <v>0</v>
      </c>
      <c r="BL368" s="519">
        <v>0</v>
      </c>
      <c r="BM368" s="519">
        <v>0</v>
      </c>
      <c r="BN368" s="519">
        <v>0</v>
      </c>
      <c r="BO368" s="519">
        <v>0</v>
      </c>
      <c r="BP368" s="519">
        <v>0</v>
      </c>
      <c r="BQ368" s="519">
        <v>0</v>
      </c>
      <c r="BR368" s="519">
        <v>0</v>
      </c>
      <c r="BS368" s="519">
        <v>0</v>
      </c>
      <c r="BT368" s="519">
        <v>0</v>
      </c>
      <c r="BU368" s="519">
        <v>0</v>
      </c>
      <c r="BV368" s="519">
        <v>0</v>
      </c>
      <c r="BW368" s="519">
        <v>0</v>
      </c>
      <c r="BX368" s="519">
        <v>0</v>
      </c>
      <c r="BY368" s="519">
        <v>0</v>
      </c>
      <c r="BZ368" s="519">
        <v>0</v>
      </c>
      <c r="CA368" s="519">
        <v>0</v>
      </c>
      <c r="CB368" s="519">
        <v>0</v>
      </c>
      <c r="CC368" s="519">
        <v>0</v>
      </c>
      <c r="CD368" s="519">
        <v>0</v>
      </c>
      <c r="CE368" s="519">
        <v>0</v>
      </c>
      <c r="CF368" s="519">
        <v>0</v>
      </c>
      <c r="CG368" s="519">
        <v>0</v>
      </c>
      <c r="CH368" s="519">
        <v>0</v>
      </c>
      <c r="CI368" s="519">
        <v>0</v>
      </c>
      <c r="CJ368" s="519">
        <v>0</v>
      </c>
      <c r="CK368" s="519">
        <v>0</v>
      </c>
      <c r="CL368" s="519">
        <v>0</v>
      </c>
      <c r="CM368" s="519">
        <v>0</v>
      </c>
      <c r="CN368" s="519">
        <v>0</v>
      </c>
      <c r="CO368" s="519">
        <v>0</v>
      </c>
      <c r="CP368" s="519">
        <v>0</v>
      </c>
      <c r="CQ368" s="519">
        <v>0</v>
      </c>
      <c r="CR368" s="519">
        <v>0</v>
      </c>
      <c r="CS368" s="519">
        <v>0</v>
      </c>
      <c r="CT368" s="519">
        <v>0</v>
      </c>
      <c r="CU368" s="519">
        <v>0</v>
      </c>
      <c r="CV368" s="519">
        <v>0</v>
      </c>
      <c r="CW368" s="519">
        <v>0</v>
      </c>
      <c r="CX368" s="519">
        <v>0</v>
      </c>
      <c r="CY368" s="519">
        <v>0</v>
      </c>
      <c r="CZ368" s="519">
        <v>0</v>
      </c>
      <c r="DA368" s="519">
        <v>0</v>
      </c>
      <c r="DB368" s="519">
        <v>0</v>
      </c>
      <c r="DC368" s="519">
        <v>0</v>
      </c>
      <c r="DD368" s="519">
        <v>0</v>
      </c>
      <c r="DE368" s="519">
        <v>0</v>
      </c>
      <c r="DF368" s="519">
        <v>0</v>
      </c>
      <c r="DG368" s="519">
        <v>0</v>
      </c>
      <c r="DH368" s="519">
        <v>0</v>
      </c>
      <c r="DI368" s="519">
        <v>0</v>
      </c>
      <c r="DJ368" s="519">
        <v>0</v>
      </c>
      <c r="DK368" s="519">
        <v>0</v>
      </c>
      <c r="DL368" s="519">
        <v>0</v>
      </c>
      <c r="DM368" s="519">
        <v>0</v>
      </c>
      <c r="DN368" s="519">
        <v>0</v>
      </c>
      <c r="DO368" s="519">
        <v>0</v>
      </c>
      <c r="DP368" s="519">
        <v>0</v>
      </c>
      <c r="DQ368" s="519">
        <v>0</v>
      </c>
      <c r="DR368" s="519">
        <v>0</v>
      </c>
      <c r="DS368" s="519">
        <v>0</v>
      </c>
      <c r="DT368" s="519">
        <v>0</v>
      </c>
      <c r="DU368" s="519">
        <v>0</v>
      </c>
      <c r="DV368" s="519">
        <v>0</v>
      </c>
      <c r="DW368" s="519">
        <v>0</v>
      </c>
      <c r="DX368" s="519">
        <v>0</v>
      </c>
      <c r="DY368" s="131"/>
      <c r="DZ368" s="337"/>
      <c r="EA368" s="519" t="s">
        <v>1063</v>
      </c>
      <c r="EB368" s="519" t="s">
        <v>1059</v>
      </c>
      <c r="EC368" s="519">
        <v>29</v>
      </c>
      <c r="ED368" s="521" t="str">
        <f t="shared" si="17"/>
        <v>SDN300129</v>
      </c>
      <c r="EE368" s="519">
        <v>10000</v>
      </c>
      <c r="EF368" s="519">
        <v>10000</v>
      </c>
      <c r="EG368" s="519">
        <v>10000</v>
      </c>
      <c r="EH368" s="519">
        <v>10000</v>
      </c>
      <c r="EI368" s="519">
        <v>10000</v>
      </c>
      <c r="EJ368" s="519">
        <v>10000</v>
      </c>
      <c r="EK368" s="519">
        <v>10000</v>
      </c>
      <c r="EL368" s="519">
        <v>10000</v>
      </c>
      <c r="EM368" s="519">
        <v>10000</v>
      </c>
      <c r="EN368" s="519">
        <v>10000</v>
      </c>
      <c r="EO368" s="519">
        <v>10000</v>
      </c>
      <c r="EP368" s="519">
        <v>10000</v>
      </c>
      <c r="EQ368" s="519">
        <v>10000</v>
      </c>
      <c r="ER368" s="519">
        <v>10000</v>
      </c>
      <c r="ES368" s="519">
        <v>10000</v>
      </c>
      <c r="ET368" s="519">
        <v>10000</v>
      </c>
      <c r="EU368" s="519">
        <v>10000</v>
      </c>
      <c r="EV368" s="519">
        <v>10000</v>
      </c>
      <c r="EW368" s="519">
        <v>10000</v>
      </c>
      <c r="EX368" s="519">
        <v>10000</v>
      </c>
      <c r="EY368" s="519">
        <v>10000</v>
      </c>
      <c r="EZ368" s="519">
        <v>10000</v>
      </c>
      <c r="FA368" s="519">
        <v>10000</v>
      </c>
      <c r="FB368" s="519">
        <v>10000</v>
      </c>
      <c r="FC368" s="519">
        <v>10000</v>
      </c>
      <c r="FD368" s="519">
        <v>10000</v>
      </c>
      <c r="FE368" s="519">
        <v>10000</v>
      </c>
      <c r="FF368" s="519">
        <v>10000</v>
      </c>
      <c r="FG368" s="519">
        <v>10000</v>
      </c>
      <c r="FH368" s="519">
        <v>10000</v>
      </c>
      <c r="FI368" s="519">
        <v>10000</v>
      </c>
      <c r="FJ368" s="519">
        <v>10000</v>
      </c>
      <c r="FK368" s="519">
        <v>10000</v>
      </c>
      <c r="FL368" s="519">
        <v>10000</v>
      </c>
      <c r="FM368" s="519">
        <v>10000</v>
      </c>
      <c r="FN368" s="519">
        <v>10000</v>
      </c>
      <c r="FO368" s="519">
        <v>10000</v>
      </c>
      <c r="FP368" s="519">
        <v>10000</v>
      </c>
      <c r="FQ368" s="519">
        <v>10000</v>
      </c>
      <c r="FR368" s="519">
        <v>10000</v>
      </c>
      <c r="FS368" s="519">
        <v>10000</v>
      </c>
      <c r="FT368" s="519">
        <v>10000</v>
      </c>
      <c r="FU368" s="519">
        <v>10000</v>
      </c>
      <c r="FV368" s="519">
        <v>10000</v>
      </c>
      <c r="FW368" s="519">
        <v>10000</v>
      </c>
      <c r="FX368" s="519">
        <v>0</v>
      </c>
      <c r="FY368" s="519">
        <v>0</v>
      </c>
      <c r="FZ368" s="519">
        <v>0</v>
      </c>
      <c r="GA368" s="519">
        <v>0</v>
      </c>
      <c r="GB368" s="519">
        <v>0</v>
      </c>
      <c r="GC368" s="519">
        <v>0</v>
      </c>
      <c r="GD368" s="519">
        <v>0</v>
      </c>
      <c r="GE368" s="519">
        <v>0</v>
      </c>
      <c r="GF368" s="519">
        <v>0</v>
      </c>
      <c r="GG368" s="519">
        <v>0</v>
      </c>
      <c r="GH368" s="519">
        <v>0</v>
      </c>
      <c r="GI368" s="519">
        <v>0</v>
      </c>
      <c r="GJ368" s="519">
        <v>0</v>
      </c>
      <c r="GK368" s="519">
        <v>0</v>
      </c>
      <c r="GL368" s="519">
        <v>0</v>
      </c>
      <c r="GM368" s="519">
        <v>0</v>
      </c>
      <c r="GN368" s="519">
        <v>0</v>
      </c>
      <c r="GO368" s="519">
        <v>0</v>
      </c>
      <c r="GP368" s="519">
        <v>0</v>
      </c>
      <c r="GQ368" s="519">
        <v>0</v>
      </c>
      <c r="GR368" s="519">
        <v>0</v>
      </c>
      <c r="GS368" s="519">
        <v>0</v>
      </c>
      <c r="GT368" s="519">
        <v>0</v>
      </c>
      <c r="GU368" s="519">
        <v>0</v>
      </c>
      <c r="GV368" s="519">
        <v>0</v>
      </c>
      <c r="GW368" s="519">
        <v>0</v>
      </c>
      <c r="GX368" s="519">
        <v>0</v>
      </c>
      <c r="GY368" s="519">
        <v>0</v>
      </c>
      <c r="GZ368" s="519">
        <v>0</v>
      </c>
      <c r="HA368" s="519">
        <v>0</v>
      </c>
      <c r="HB368" s="519">
        <v>0</v>
      </c>
      <c r="HC368" s="519">
        <v>0</v>
      </c>
      <c r="HD368" s="519">
        <v>0</v>
      </c>
      <c r="HE368" s="519">
        <v>0</v>
      </c>
      <c r="HF368" s="519">
        <v>0</v>
      </c>
      <c r="HG368" s="519">
        <v>0</v>
      </c>
      <c r="HH368" s="519">
        <v>0</v>
      </c>
      <c r="HI368" s="519">
        <v>0</v>
      </c>
      <c r="HJ368" s="519">
        <v>0</v>
      </c>
      <c r="HK368" s="519">
        <v>0</v>
      </c>
      <c r="HL368" s="519">
        <v>0</v>
      </c>
      <c r="HM368" s="519">
        <v>0</v>
      </c>
      <c r="HN368" s="519">
        <v>0</v>
      </c>
      <c r="HO368" s="519">
        <v>0</v>
      </c>
      <c r="HP368" s="519">
        <v>0</v>
      </c>
      <c r="HQ368" s="519">
        <v>0</v>
      </c>
      <c r="HR368" s="519">
        <v>0</v>
      </c>
      <c r="HS368" s="519">
        <v>0</v>
      </c>
      <c r="HT368" s="519">
        <v>0</v>
      </c>
      <c r="HU368" s="519">
        <v>0</v>
      </c>
      <c r="HV368" s="519">
        <v>0</v>
      </c>
      <c r="HW368" s="519">
        <v>0</v>
      </c>
      <c r="HX368" s="519">
        <v>0</v>
      </c>
      <c r="HY368" s="519">
        <v>0</v>
      </c>
      <c r="HZ368" s="519">
        <v>0</v>
      </c>
      <c r="IA368" s="519">
        <v>0</v>
      </c>
      <c r="IB368" s="519">
        <v>0</v>
      </c>
      <c r="IC368" s="519">
        <v>0</v>
      </c>
      <c r="ID368" s="519">
        <v>0</v>
      </c>
      <c r="IE368" s="519">
        <v>0</v>
      </c>
      <c r="IF368" s="519">
        <v>0</v>
      </c>
      <c r="IG368" s="519">
        <v>0</v>
      </c>
      <c r="IH368" s="519">
        <v>0</v>
      </c>
      <c r="II368" s="519">
        <v>0</v>
      </c>
      <c r="IJ368" s="519">
        <v>0</v>
      </c>
      <c r="IK368" s="519">
        <v>0</v>
      </c>
    </row>
    <row r="369" spans="1:245" hidden="1">
      <c r="A369" s="337"/>
      <c r="B369" s="519" t="s">
        <v>1058</v>
      </c>
      <c r="C369" s="519"/>
      <c r="D369" s="519"/>
      <c r="E369" s="519"/>
      <c r="F369" s="519">
        <v>1</v>
      </c>
      <c r="G369" s="519"/>
      <c r="H369" s="519">
        <v>36</v>
      </c>
      <c r="I369" s="519">
        <v>7</v>
      </c>
      <c r="J369" s="519" t="str">
        <f t="shared" si="18"/>
        <v>SDN10013607</v>
      </c>
      <c r="K369" s="519">
        <v>800</v>
      </c>
      <c r="M369" s="337"/>
      <c r="N369" s="519" t="s">
        <v>1063</v>
      </c>
      <c r="O369" s="519" t="s">
        <v>1059</v>
      </c>
      <c r="P369" s="519">
        <v>30</v>
      </c>
      <c r="Q369" s="183" t="str">
        <f t="shared" si="16"/>
        <v>SDN300130</v>
      </c>
      <c r="R369" s="519">
        <v>0</v>
      </c>
      <c r="S369" s="519">
        <v>0</v>
      </c>
      <c r="T369" s="519">
        <v>0</v>
      </c>
      <c r="U369" s="519">
        <v>0</v>
      </c>
      <c r="V369" s="519">
        <v>0</v>
      </c>
      <c r="W369" s="519">
        <v>0</v>
      </c>
      <c r="X369" s="519">
        <v>0</v>
      </c>
      <c r="Y369" s="519">
        <v>0</v>
      </c>
      <c r="Z369" s="519">
        <v>0</v>
      </c>
      <c r="AA369" s="519">
        <v>0</v>
      </c>
      <c r="AB369" s="519">
        <v>0</v>
      </c>
      <c r="AC369" s="519">
        <v>0</v>
      </c>
      <c r="AD369" s="519">
        <v>0</v>
      </c>
      <c r="AE369" s="519">
        <v>0</v>
      </c>
      <c r="AF369" s="519">
        <v>0</v>
      </c>
      <c r="AG369" s="519">
        <v>0</v>
      </c>
      <c r="AH369" s="519">
        <v>0</v>
      </c>
      <c r="AI369" s="519">
        <v>0</v>
      </c>
      <c r="AJ369" s="519">
        <v>0</v>
      </c>
      <c r="AK369" s="519">
        <v>0</v>
      </c>
      <c r="AL369" s="519">
        <v>0</v>
      </c>
      <c r="AM369" s="519">
        <v>0</v>
      </c>
      <c r="AN369" s="519">
        <v>0</v>
      </c>
      <c r="AO369" s="519">
        <v>0</v>
      </c>
      <c r="AP369" s="519">
        <v>0</v>
      </c>
      <c r="AQ369" s="519">
        <v>0</v>
      </c>
      <c r="AR369" s="519">
        <v>0</v>
      </c>
      <c r="AS369" s="519">
        <v>0</v>
      </c>
      <c r="AT369" s="519">
        <v>0</v>
      </c>
      <c r="AU369" s="519">
        <v>0</v>
      </c>
      <c r="AV369" s="519">
        <v>0</v>
      </c>
      <c r="AW369" s="519">
        <v>0</v>
      </c>
      <c r="AX369" s="519">
        <v>0</v>
      </c>
      <c r="AY369" s="519">
        <v>0</v>
      </c>
      <c r="AZ369" s="519">
        <v>0</v>
      </c>
      <c r="BA369" s="519">
        <v>0</v>
      </c>
      <c r="BB369" s="519">
        <v>0</v>
      </c>
      <c r="BC369" s="519">
        <v>0</v>
      </c>
      <c r="BD369" s="519">
        <v>0</v>
      </c>
      <c r="BE369" s="519">
        <v>0</v>
      </c>
      <c r="BF369" s="519">
        <v>0</v>
      </c>
      <c r="BG369" s="519">
        <v>0</v>
      </c>
      <c r="BH369" s="519">
        <v>0</v>
      </c>
      <c r="BI369" s="519">
        <v>0</v>
      </c>
      <c r="BJ369" s="519">
        <v>10000</v>
      </c>
      <c r="BK369" s="519">
        <v>0</v>
      </c>
      <c r="BL369" s="519">
        <v>0</v>
      </c>
      <c r="BM369" s="519">
        <v>0</v>
      </c>
      <c r="BN369" s="519">
        <v>0</v>
      </c>
      <c r="BO369" s="519">
        <v>0</v>
      </c>
      <c r="BP369" s="519">
        <v>0</v>
      </c>
      <c r="BQ369" s="519">
        <v>0</v>
      </c>
      <c r="BR369" s="519">
        <v>0</v>
      </c>
      <c r="BS369" s="519">
        <v>0</v>
      </c>
      <c r="BT369" s="519">
        <v>0</v>
      </c>
      <c r="BU369" s="519">
        <v>0</v>
      </c>
      <c r="BV369" s="519">
        <v>0</v>
      </c>
      <c r="BW369" s="519">
        <v>0</v>
      </c>
      <c r="BX369" s="519">
        <v>0</v>
      </c>
      <c r="BY369" s="519">
        <v>0</v>
      </c>
      <c r="BZ369" s="519">
        <v>0</v>
      </c>
      <c r="CA369" s="519">
        <v>0</v>
      </c>
      <c r="CB369" s="519">
        <v>0</v>
      </c>
      <c r="CC369" s="519">
        <v>0</v>
      </c>
      <c r="CD369" s="519">
        <v>0</v>
      </c>
      <c r="CE369" s="519">
        <v>0</v>
      </c>
      <c r="CF369" s="519">
        <v>0</v>
      </c>
      <c r="CG369" s="519">
        <v>0</v>
      </c>
      <c r="CH369" s="519">
        <v>0</v>
      </c>
      <c r="CI369" s="519">
        <v>0</v>
      </c>
      <c r="CJ369" s="519">
        <v>0</v>
      </c>
      <c r="CK369" s="519">
        <v>0</v>
      </c>
      <c r="CL369" s="519">
        <v>0</v>
      </c>
      <c r="CM369" s="519">
        <v>0</v>
      </c>
      <c r="CN369" s="519">
        <v>0</v>
      </c>
      <c r="CO369" s="519">
        <v>0</v>
      </c>
      <c r="CP369" s="519">
        <v>0</v>
      </c>
      <c r="CQ369" s="519">
        <v>0</v>
      </c>
      <c r="CR369" s="519">
        <v>0</v>
      </c>
      <c r="CS369" s="519">
        <v>0</v>
      </c>
      <c r="CT369" s="519">
        <v>0</v>
      </c>
      <c r="CU369" s="519">
        <v>0</v>
      </c>
      <c r="CV369" s="519">
        <v>0</v>
      </c>
      <c r="CW369" s="519">
        <v>0</v>
      </c>
      <c r="CX369" s="519">
        <v>0</v>
      </c>
      <c r="CY369" s="519">
        <v>0</v>
      </c>
      <c r="CZ369" s="519">
        <v>0</v>
      </c>
      <c r="DA369" s="519">
        <v>0</v>
      </c>
      <c r="DB369" s="519">
        <v>0</v>
      </c>
      <c r="DC369" s="519">
        <v>0</v>
      </c>
      <c r="DD369" s="519">
        <v>0</v>
      </c>
      <c r="DE369" s="519">
        <v>0</v>
      </c>
      <c r="DF369" s="519">
        <v>0</v>
      </c>
      <c r="DG369" s="519">
        <v>0</v>
      </c>
      <c r="DH369" s="519">
        <v>0</v>
      </c>
      <c r="DI369" s="519">
        <v>0</v>
      </c>
      <c r="DJ369" s="519">
        <v>0</v>
      </c>
      <c r="DK369" s="519">
        <v>0</v>
      </c>
      <c r="DL369" s="519">
        <v>0</v>
      </c>
      <c r="DM369" s="519">
        <v>0</v>
      </c>
      <c r="DN369" s="519">
        <v>0</v>
      </c>
      <c r="DO369" s="519">
        <v>0</v>
      </c>
      <c r="DP369" s="519">
        <v>0</v>
      </c>
      <c r="DQ369" s="519">
        <v>0</v>
      </c>
      <c r="DR369" s="519">
        <v>0</v>
      </c>
      <c r="DS369" s="519">
        <v>0</v>
      </c>
      <c r="DT369" s="519">
        <v>0</v>
      </c>
      <c r="DU369" s="519">
        <v>0</v>
      </c>
      <c r="DV369" s="519">
        <v>0</v>
      </c>
      <c r="DW369" s="519">
        <v>0</v>
      </c>
      <c r="DX369" s="519">
        <v>0</v>
      </c>
      <c r="DY369" s="131"/>
      <c r="DZ369" s="337"/>
      <c r="EA369" s="519" t="s">
        <v>1063</v>
      </c>
      <c r="EB369" s="519" t="s">
        <v>1059</v>
      </c>
      <c r="EC369" s="519">
        <v>30</v>
      </c>
      <c r="ED369" s="521" t="str">
        <f t="shared" si="17"/>
        <v>SDN300130</v>
      </c>
      <c r="EE369" s="519">
        <v>10000</v>
      </c>
      <c r="EF369" s="519">
        <v>10000</v>
      </c>
      <c r="EG369" s="519">
        <v>10000</v>
      </c>
      <c r="EH369" s="519">
        <v>10000</v>
      </c>
      <c r="EI369" s="519">
        <v>10000</v>
      </c>
      <c r="EJ369" s="519">
        <v>10000</v>
      </c>
      <c r="EK369" s="519">
        <v>10000</v>
      </c>
      <c r="EL369" s="519">
        <v>10000</v>
      </c>
      <c r="EM369" s="519">
        <v>10000</v>
      </c>
      <c r="EN369" s="519">
        <v>10000</v>
      </c>
      <c r="EO369" s="519">
        <v>10000</v>
      </c>
      <c r="EP369" s="519">
        <v>10000</v>
      </c>
      <c r="EQ369" s="519">
        <v>10000</v>
      </c>
      <c r="ER369" s="519">
        <v>10000</v>
      </c>
      <c r="ES369" s="519">
        <v>10000</v>
      </c>
      <c r="ET369" s="519">
        <v>10000</v>
      </c>
      <c r="EU369" s="519">
        <v>10000</v>
      </c>
      <c r="EV369" s="519">
        <v>10000</v>
      </c>
      <c r="EW369" s="519">
        <v>10000</v>
      </c>
      <c r="EX369" s="519">
        <v>10000</v>
      </c>
      <c r="EY369" s="519">
        <v>10000</v>
      </c>
      <c r="EZ369" s="519">
        <v>10000</v>
      </c>
      <c r="FA369" s="519">
        <v>10000</v>
      </c>
      <c r="FB369" s="519">
        <v>10000</v>
      </c>
      <c r="FC369" s="519">
        <v>10000</v>
      </c>
      <c r="FD369" s="519">
        <v>10000</v>
      </c>
      <c r="FE369" s="519">
        <v>10000</v>
      </c>
      <c r="FF369" s="519">
        <v>10000</v>
      </c>
      <c r="FG369" s="519">
        <v>10000</v>
      </c>
      <c r="FH369" s="519">
        <v>10000</v>
      </c>
      <c r="FI369" s="519">
        <v>10000</v>
      </c>
      <c r="FJ369" s="519">
        <v>10000</v>
      </c>
      <c r="FK369" s="519">
        <v>10000</v>
      </c>
      <c r="FL369" s="519">
        <v>10000</v>
      </c>
      <c r="FM369" s="519">
        <v>10000</v>
      </c>
      <c r="FN369" s="519">
        <v>10000</v>
      </c>
      <c r="FO369" s="519">
        <v>10000</v>
      </c>
      <c r="FP369" s="519">
        <v>10000</v>
      </c>
      <c r="FQ369" s="519">
        <v>10000</v>
      </c>
      <c r="FR369" s="519">
        <v>10000</v>
      </c>
      <c r="FS369" s="519">
        <v>10000</v>
      </c>
      <c r="FT369" s="519">
        <v>10000</v>
      </c>
      <c r="FU369" s="519">
        <v>10000</v>
      </c>
      <c r="FV369" s="519">
        <v>10000</v>
      </c>
      <c r="FW369" s="519">
        <v>10000</v>
      </c>
      <c r="FX369" s="519">
        <v>0</v>
      </c>
      <c r="FY369" s="519">
        <v>0</v>
      </c>
      <c r="FZ369" s="519">
        <v>0</v>
      </c>
      <c r="GA369" s="519">
        <v>0</v>
      </c>
      <c r="GB369" s="519">
        <v>0</v>
      </c>
      <c r="GC369" s="519">
        <v>0</v>
      </c>
      <c r="GD369" s="519">
        <v>0</v>
      </c>
      <c r="GE369" s="519">
        <v>0</v>
      </c>
      <c r="GF369" s="519">
        <v>0</v>
      </c>
      <c r="GG369" s="519">
        <v>0</v>
      </c>
      <c r="GH369" s="519">
        <v>0</v>
      </c>
      <c r="GI369" s="519">
        <v>0</v>
      </c>
      <c r="GJ369" s="519">
        <v>0</v>
      </c>
      <c r="GK369" s="519">
        <v>0</v>
      </c>
      <c r="GL369" s="519">
        <v>0</v>
      </c>
      <c r="GM369" s="519">
        <v>0</v>
      </c>
      <c r="GN369" s="519">
        <v>0</v>
      </c>
      <c r="GO369" s="519">
        <v>0</v>
      </c>
      <c r="GP369" s="519">
        <v>0</v>
      </c>
      <c r="GQ369" s="519">
        <v>0</v>
      </c>
      <c r="GR369" s="519">
        <v>0</v>
      </c>
      <c r="GS369" s="519">
        <v>0</v>
      </c>
      <c r="GT369" s="519">
        <v>0</v>
      </c>
      <c r="GU369" s="519">
        <v>0</v>
      </c>
      <c r="GV369" s="519">
        <v>0</v>
      </c>
      <c r="GW369" s="519">
        <v>0</v>
      </c>
      <c r="GX369" s="519">
        <v>0</v>
      </c>
      <c r="GY369" s="519">
        <v>0</v>
      </c>
      <c r="GZ369" s="519">
        <v>0</v>
      </c>
      <c r="HA369" s="519">
        <v>0</v>
      </c>
      <c r="HB369" s="519">
        <v>0</v>
      </c>
      <c r="HC369" s="519">
        <v>0</v>
      </c>
      <c r="HD369" s="519">
        <v>0</v>
      </c>
      <c r="HE369" s="519">
        <v>0</v>
      </c>
      <c r="HF369" s="519">
        <v>0</v>
      </c>
      <c r="HG369" s="519">
        <v>0</v>
      </c>
      <c r="HH369" s="519">
        <v>0</v>
      </c>
      <c r="HI369" s="519">
        <v>0</v>
      </c>
      <c r="HJ369" s="519">
        <v>0</v>
      </c>
      <c r="HK369" s="519">
        <v>0</v>
      </c>
      <c r="HL369" s="519">
        <v>0</v>
      </c>
      <c r="HM369" s="519">
        <v>0</v>
      </c>
      <c r="HN369" s="519">
        <v>0</v>
      </c>
      <c r="HO369" s="519">
        <v>0</v>
      </c>
      <c r="HP369" s="519">
        <v>0</v>
      </c>
      <c r="HQ369" s="519">
        <v>0</v>
      </c>
      <c r="HR369" s="519">
        <v>0</v>
      </c>
      <c r="HS369" s="519">
        <v>0</v>
      </c>
      <c r="HT369" s="519">
        <v>0</v>
      </c>
      <c r="HU369" s="519">
        <v>0</v>
      </c>
      <c r="HV369" s="519">
        <v>0</v>
      </c>
      <c r="HW369" s="519">
        <v>0</v>
      </c>
      <c r="HX369" s="519">
        <v>0</v>
      </c>
      <c r="HY369" s="519">
        <v>0</v>
      </c>
      <c r="HZ369" s="519">
        <v>0</v>
      </c>
      <c r="IA369" s="519">
        <v>0</v>
      </c>
      <c r="IB369" s="519">
        <v>0</v>
      </c>
      <c r="IC369" s="519">
        <v>0</v>
      </c>
      <c r="ID369" s="519">
        <v>0</v>
      </c>
      <c r="IE369" s="519">
        <v>0</v>
      </c>
      <c r="IF369" s="519">
        <v>0</v>
      </c>
      <c r="IG369" s="519">
        <v>0</v>
      </c>
      <c r="IH369" s="519">
        <v>0</v>
      </c>
      <c r="II369" s="519">
        <v>0</v>
      </c>
      <c r="IJ369" s="519">
        <v>0</v>
      </c>
      <c r="IK369" s="519">
        <v>0</v>
      </c>
    </row>
    <row r="370" spans="1:245" hidden="1">
      <c r="A370" s="337"/>
      <c r="B370" s="519" t="s">
        <v>1058</v>
      </c>
      <c r="C370" s="519"/>
      <c r="D370" s="519"/>
      <c r="E370" s="519"/>
      <c r="F370" s="519">
        <v>1</v>
      </c>
      <c r="G370" s="519"/>
      <c r="H370" s="519">
        <v>36</v>
      </c>
      <c r="I370" s="519">
        <v>8</v>
      </c>
      <c r="J370" s="519" t="str">
        <f t="shared" si="18"/>
        <v>SDN10013608</v>
      </c>
      <c r="K370" s="519">
        <v>800</v>
      </c>
      <c r="M370" s="337"/>
      <c r="N370" s="519" t="s">
        <v>1063</v>
      </c>
      <c r="O370" s="519" t="s">
        <v>1059</v>
      </c>
      <c r="P370" s="519">
        <v>31</v>
      </c>
      <c r="Q370" s="183" t="str">
        <f t="shared" si="16"/>
        <v>SDN300131</v>
      </c>
      <c r="R370" s="519">
        <v>0</v>
      </c>
      <c r="S370" s="519">
        <v>0</v>
      </c>
      <c r="T370" s="519">
        <v>0</v>
      </c>
      <c r="U370" s="519">
        <v>0</v>
      </c>
      <c r="V370" s="519">
        <v>0</v>
      </c>
      <c r="W370" s="519">
        <v>0</v>
      </c>
      <c r="X370" s="519">
        <v>0</v>
      </c>
      <c r="Y370" s="519">
        <v>0</v>
      </c>
      <c r="Z370" s="519">
        <v>0</v>
      </c>
      <c r="AA370" s="519">
        <v>0</v>
      </c>
      <c r="AB370" s="519">
        <v>0</v>
      </c>
      <c r="AC370" s="519">
        <v>0</v>
      </c>
      <c r="AD370" s="519">
        <v>0</v>
      </c>
      <c r="AE370" s="519">
        <v>0</v>
      </c>
      <c r="AF370" s="519">
        <v>0</v>
      </c>
      <c r="AG370" s="519">
        <v>0</v>
      </c>
      <c r="AH370" s="519">
        <v>0</v>
      </c>
      <c r="AI370" s="519">
        <v>0</v>
      </c>
      <c r="AJ370" s="519">
        <v>0</v>
      </c>
      <c r="AK370" s="519">
        <v>0</v>
      </c>
      <c r="AL370" s="519">
        <v>0</v>
      </c>
      <c r="AM370" s="519">
        <v>0</v>
      </c>
      <c r="AN370" s="519">
        <v>0</v>
      </c>
      <c r="AO370" s="519">
        <v>0</v>
      </c>
      <c r="AP370" s="519">
        <v>0</v>
      </c>
      <c r="AQ370" s="519">
        <v>0</v>
      </c>
      <c r="AR370" s="519">
        <v>0</v>
      </c>
      <c r="AS370" s="519">
        <v>0</v>
      </c>
      <c r="AT370" s="519">
        <v>0</v>
      </c>
      <c r="AU370" s="519">
        <v>0</v>
      </c>
      <c r="AV370" s="519">
        <v>0</v>
      </c>
      <c r="AW370" s="519">
        <v>0</v>
      </c>
      <c r="AX370" s="519">
        <v>0</v>
      </c>
      <c r="AY370" s="519">
        <v>0</v>
      </c>
      <c r="AZ370" s="519">
        <v>0</v>
      </c>
      <c r="BA370" s="519">
        <v>0</v>
      </c>
      <c r="BB370" s="519">
        <v>0</v>
      </c>
      <c r="BC370" s="519">
        <v>0</v>
      </c>
      <c r="BD370" s="519">
        <v>0</v>
      </c>
      <c r="BE370" s="519">
        <v>0</v>
      </c>
      <c r="BF370" s="519">
        <v>0</v>
      </c>
      <c r="BG370" s="519">
        <v>0</v>
      </c>
      <c r="BH370" s="519">
        <v>0</v>
      </c>
      <c r="BI370" s="519">
        <v>0</v>
      </c>
      <c r="BJ370" s="519">
        <v>10000</v>
      </c>
      <c r="BK370" s="519">
        <v>0</v>
      </c>
      <c r="BL370" s="519">
        <v>0</v>
      </c>
      <c r="BM370" s="519">
        <v>0</v>
      </c>
      <c r="BN370" s="519">
        <v>0</v>
      </c>
      <c r="BO370" s="519">
        <v>0</v>
      </c>
      <c r="BP370" s="519">
        <v>0</v>
      </c>
      <c r="BQ370" s="519">
        <v>0</v>
      </c>
      <c r="BR370" s="519">
        <v>0</v>
      </c>
      <c r="BS370" s="519">
        <v>0</v>
      </c>
      <c r="BT370" s="519">
        <v>0</v>
      </c>
      <c r="BU370" s="519">
        <v>0</v>
      </c>
      <c r="BV370" s="519">
        <v>0</v>
      </c>
      <c r="BW370" s="519">
        <v>0</v>
      </c>
      <c r="BX370" s="519">
        <v>0</v>
      </c>
      <c r="BY370" s="519">
        <v>0</v>
      </c>
      <c r="BZ370" s="519">
        <v>0</v>
      </c>
      <c r="CA370" s="519">
        <v>0</v>
      </c>
      <c r="CB370" s="519">
        <v>0</v>
      </c>
      <c r="CC370" s="519">
        <v>0</v>
      </c>
      <c r="CD370" s="519">
        <v>0</v>
      </c>
      <c r="CE370" s="519">
        <v>0</v>
      </c>
      <c r="CF370" s="519">
        <v>0</v>
      </c>
      <c r="CG370" s="519">
        <v>0</v>
      </c>
      <c r="CH370" s="519">
        <v>0</v>
      </c>
      <c r="CI370" s="519">
        <v>0</v>
      </c>
      <c r="CJ370" s="519">
        <v>0</v>
      </c>
      <c r="CK370" s="519">
        <v>0</v>
      </c>
      <c r="CL370" s="519">
        <v>0</v>
      </c>
      <c r="CM370" s="519">
        <v>0</v>
      </c>
      <c r="CN370" s="519">
        <v>0</v>
      </c>
      <c r="CO370" s="519">
        <v>0</v>
      </c>
      <c r="CP370" s="519">
        <v>0</v>
      </c>
      <c r="CQ370" s="519">
        <v>0</v>
      </c>
      <c r="CR370" s="519">
        <v>0</v>
      </c>
      <c r="CS370" s="519">
        <v>0</v>
      </c>
      <c r="CT370" s="519">
        <v>0</v>
      </c>
      <c r="CU370" s="519">
        <v>0</v>
      </c>
      <c r="CV370" s="519">
        <v>0</v>
      </c>
      <c r="CW370" s="519">
        <v>0</v>
      </c>
      <c r="CX370" s="519">
        <v>0</v>
      </c>
      <c r="CY370" s="519">
        <v>0</v>
      </c>
      <c r="CZ370" s="519">
        <v>0</v>
      </c>
      <c r="DA370" s="519">
        <v>0</v>
      </c>
      <c r="DB370" s="519">
        <v>0</v>
      </c>
      <c r="DC370" s="519">
        <v>0</v>
      </c>
      <c r="DD370" s="519">
        <v>0</v>
      </c>
      <c r="DE370" s="519">
        <v>0</v>
      </c>
      <c r="DF370" s="519">
        <v>0</v>
      </c>
      <c r="DG370" s="519">
        <v>0</v>
      </c>
      <c r="DH370" s="519">
        <v>0</v>
      </c>
      <c r="DI370" s="519">
        <v>0</v>
      </c>
      <c r="DJ370" s="519">
        <v>0</v>
      </c>
      <c r="DK370" s="519">
        <v>0</v>
      </c>
      <c r="DL370" s="519">
        <v>0</v>
      </c>
      <c r="DM370" s="519">
        <v>0</v>
      </c>
      <c r="DN370" s="519">
        <v>0</v>
      </c>
      <c r="DO370" s="519">
        <v>0</v>
      </c>
      <c r="DP370" s="519">
        <v>0</v>
      </c>
      <c r="DQ370" s="519">
        <v>0</v>
      </c>
      <c r="DR370" s="519">
        <v>0</v>
      </c>
      <c r="DS370" s="519">
        <v>0</v>
      </c>
      <c r="DT370" s="519">
        <v>0</v>
      </c>
      <c r="DU370" s="519">
        <v>0</v>
      </c>
      <c r="DV370" s="519">
        <v>0</v>
      </c>
      <c r="DW370" s="519">
        <v>0</v>
      </c>
      <c r="DX370" s="519">
        <v>0</v>
      </c>
      <c r="DY370" s="131"/>
      <c r="DZ370" s="337"/>
      <c r="EA370" s="519" t="s">
        <v>1063</v>
      </c>
      <c r="EB370" s="519" t="s">
        <v>1059</v>
      </c>
      <c r="EC370" s="519">
        <v>31</v>
      </c>
      <c r="ED370" s="521" t="str">
        <f t="shared" si="17"/>
        <v>SDN300131</v>
      </c>
      <c r="EE370" s="519">
        <v>10000</v>
      </c>
      <c r="EF370" s="519">
        <v>10000</v>
      </c>
      <c r="EG370" s="519">
        <v>10000</v>
      </c>
      <c r="EH370" s="519">
        <v>10000</v>
      </c>
      <c r="EI370" s="519">
        <v>10000</v>
      </c>
      <c r="EJ370" s="519">
        <v>10000</v>
      </c>
      <c r="EK370" s="519">
        <v>10000</v>
      </c>
      <c r="EL370" s="519">
        <v>10000</v>
      </c>
      <c r="EM370" s="519">
        <v>10000</v>
      </c>
      <c r="EN370" s="519">
        <v>10000</v>
      </c>
      <c r="EO370" s="519">
        <v>10000</v>
      </c>
      <c r="EP370" s="519">
        <v>10000</v>
      </c>
      <c r="EQ370" s="519">
        <v>10000</v>
      </c>
      <c r="ER370" s="519">
        <v>10000</v>
      </c>
      <c r="ES370" s="519">
        <v>10000</v>
      </c>
      <c r="ET370" s="519">
        <v>10000</v>
      </c>
      <c r="EU370" s="519">
        <v>10000</v>
      </c>
      <c r="EV370" s="519">
        <v>10000</v>
      </c>
      <c r="EW370" s="519">
        <v>10000</v>
      </c>
      <c r="EX370" s="519">
        <v>10000</v>
      </c>
      <c r="EY370" s="519">
        <v>10000</v>
      </c>
      <c r="EZ370" s="519">
        <v>10000</v>
      </c>
      <c r="FA370" s="519">
        <v>10000</v>
      </c>
      <c r="FB370" s="519">
        <v>10000</v>
      </c>
      <c r="FC370" s="519">
        <v>10000</v>
      </c>
      <c r="FD370" s="519">
        <v>10000</v>
      </c>
      <c r="FE370" s="519">
        <v>10000</v>
      </c>
      <c r="FF370" s="519">
        <v>10000</v>
      </c>
      <c r="FG370" s="519">
        <v>10000</v>
      </c>
      <c r="FH370" s="519">
        <v>10000</v>
      </c>
      <c r="FI370" s="519">
        <v>10000</v>
      </c>
      <c r="FJ370" s="519">
        <v>10000</v>
      </c>
      <c r="FK370" s="519">
        <v>10000</v>
      </c>
      <c r="FL370" s="519">
        <v>10000</v>
      </c>
      <c r="FM370" s="519">
        <v>10000</v>
      </c>
      <c r="FN370" s="519">
        <v>10000</v>
      </c>
      <c r="FO370" s="519">
        <v>10000</v>
      </c>
      <c r="FP370" s="519">
        <v>10000</v>
      </c>
      <c r="FQ370" s="519">
        <v>10000</v>
      </c>
      <c r="FR370" s="519">
        <v>10000</v>
      </c>
      <c r="FS370" s="519">
        <v>10000</v>
      </c>
      <c r="FT370" s="519">
        <v>10000</v>
      </c>
      <c r="FU370" s="519">
        <v>10000</v>
      </c>
      <c r="FV370" s="519">
        <v>10000</v>
      </c>
      <c r="FW370" s="519">
        <v>10000</v>
      </c>
      <c r="FX370" s="519">
        <v>0</v>
      </c>
      <c r="FY370" s="519">
        <v>0</v>
      </c>
      <c r="FZ370" s="519">
        <v>0</v>
      </c>
      <c r="GA370" s="519">
        <v>0</v>
      </c>
      <c r="GB370" s="519">
        <v>0</v>
      </c>
      <c r="GC370" s="519">
        <v>0</v>
      </c>
      <c r="GD370" s="519">
        <v>0</v>
      </c>
      <c r="GE370" s="519">
        <v>0</v>
      </c>
      <c r="GF370" s="519">
        <v>0</v>
      </c>
      <c r="GG370" s="519">
        <v>0</v>
      </c>
      <c r="GH370" s="519">
        <v>0</v>
      </c>
      <c r="GI370" s="519">
        <v>0</v>
      </c>
      <c r="GJ370" s="519">
        <v>0</v>
      </c>
      <c r="GK370" s="519">
        <v>0</v>
      </c>
      <c r="GL370" s="519">
        <v>0</v>
      </c>
      <c r="GM370" s="519">
        <v>0</v>
      </c>
      <c r="GN370" s="519">
        <v>0</v>
      </c>
      <c r="GO370" s="519">
        <v>0</v>
      </c>
      <c r="GP370" s="519">
        <v>0</v>
      </c>
      <c r="GQ370" s="519">
        <v>0</v>
      </c>
      <c r="GR370" s="519">
        <v>0</v>
      </c>
      <c r="GS370" s="519">
        <v>0</v>
      </c>
      <c r="GT370" s="519">
        <v>0</v>
      </c>
      <c r="GU370" s="519">
        <v>0</v>
      </c>
      <c r="GV370" s="519">
        <v>0</v>
      </c>
      <c r="GW370" s="519">
        <v>0</v>
      </c>
      <c r="GX370" s="519">
        <v>0</v>
      </c>
      <c r="GY370" s="519">
        <v>0</v>
      </c>
      <c r="GZ370" s="519">
        <v>0</v>
      </c>
      <c r="HA370" s="519">
        <v>0</v>
      </c>
      <c r="HB370" s="519">
        <v>0</v>
      </c>
      <c r="HC370" s="519">
        <v>0</v>
      </c>
      <c r="HD370" s="519">
        <v>0</v>
      </c>
      <c r="HE370" s="519">
        <v>0</v>
      </c>
      <c r="HF370" s="519">
        <v>0</v>
      </c>
      <c r="HG370" s="519">
        <v>0</v>
      </c>
      <c r="HH370" s="519">
        <v>0</v>
      </c>
      <c r="HI370" s="519">
        <v>0</v>
      </c>
      <c r="HJ370" s="519">
        <v>0</v>
      </c>
      <c r="HK370" s="519">
        <v>0</v>
      </c>
      <c r="HL370" s="519">
        <v>0</v>
      </c>
      <c r="HM370" s="519">
        <v>0</v>
      </c>
      <c r="HN370" s="519">
        <v>0</v>
      </c>
      <c r="HO370" s="519">
        <v>0</v>
      </c>
      <c r="HP370" s="519">
        <v>0</v>
      </c>
      <c r="HQ370" s="519">
        <v>0</v>
      </c>
      <c r="HR370" s="519">
        <v>0</v>
      </c>
      <c r="HS370" s="519">
        <v>0</v>
      </c>
      <c r="HT370" s="519">
        <v>0</v>
      </c>
      <c r="HU370" s="519">
        <v>0</v>
      </c>
      <c r="HV370" s="519">
        <v>0</v>
      </c>
      <c r="HW370" s="519">
        <v>0</v>
      </c>
      <c r="HX370" s="519">
        <v>0</v>
      </c>
      <c r="HY370" s="519">
        <v>0</v>
      </c>
      <c r="HZ370" s="519">
        <v>0</v>
      </c>
      <c r="IA370" s="519">
        <v>0</v>
      </c>
      <c r="IB370" s="519">
        <v>0</v>
      </c>
      <c r="IC370" s="519">
        <v>0</v>
      </c>
      <c r="ID370" s="519">
        <v>0</v>
      </c>
      <c r="IE370" s="519">
        <v>0</v>
      </c>
      <c r="IF370" s="519">
        <v>0</v>
      </c>
      <c r="IG370" s="519">
        <v>0</v>
      </c>
      <c r="IH370" s="519">
        <v>0</v>
      </c>
      <c r="II370" s="519">
        <v>0</v>
      </c>
      <c r="IJ370" s="519">
        <v>0</v>
      </c>
      <c r="IK370" s="519">
        <v>0</v>
      </c>
    </row>
    <row r="371" spans="1:245" hidden="1">
      <c r="A371" s="337"/>
      <c r="B371" s="519" t="s">
        <v>1058</v>
      </c>
      <c r="C371" s="519"/>
      <c r="D371" s="519"/>
      <c r="E371" s="519"/>
      <c r="F371" s="519">
        <v>1</v>
      </c>
      <c r="G371" s="519"/>
      <c r="H371" s="519">
        <v>36</v>
      </c>
      <c r="I371" s="519">
        <v>9</v>
      </c>
      <c r="J371" s="519" t="str">
        <f t="shared" si="18"/>
        <v>SDN10013609</v>
      </c>
      <c r="K371" s="519">
        <v>800</v>
      </c>
      <c r="M371" s="337"/>
      <c r="N371" s="519" t="s">
        <v>1063</v>
      </c>
      <c r="O371" s="519" t="s">
        <v>1059</v>
      </c>
      <c r="P371" s="519">
        <v>32</v>
      </c>
      <c r="Q371" s="183" t="str">
        <f t="shared" si="16"/>
        <v>SDN300132</v>
      </c>
      <c r="R371" s="519">
        <v>0</v>
      </c>
      <c r="S371" s="519">
        <v>0</v>
      </c>
      <c r="T371" s="519">
        <v>0</v>
      </c>
      <c r="U371" s="519">
        <v>0</v>
      </c>
      <c r="V371" s="519">
        <v>0</v>
      </c>
      <c r="W371" s="519">
        <v>0</v>
      </c>
      <c r="X371" s="519">
        <v>0</v>
      </c>
      <c r="Y371" s="519">
        <v>0</v>
      </c>
      <c r="Z371" s="519">
        <v>0</v>
      </c>
      <c r="AA371" s="519">
        <v>0</v>
      </c>
      <c r="AB371" s="519">
        <v>0</v>
      </c>
      <c r="AC371" s="519">
        <v>0</v>
      </c>
      <c r="AD371" s="519">
        <v>0</v>
      </c>
      <c r="AE371" s="519">
        <v>0</v>
      </c>
      <c r="AF371" s="519">
        <v>0</v>
      </c>
      <c r="AG371" s="519">
        <v>0</v>
      </c>
      <c r="AH371" s="519">
        <v>0</v>
      </c>
      <c r="AI371" s="519">
        <v>0</v>
      </c>
      <c r="AJ371" s="519">
        <v>0</v>
      </c>
      <c r="AK371" s="519">
        <v>0</v>
      </c>
      <c r="AL371" s="519">
        <v>0</v>
      </c>
      <c r="AM371" s="519">
        <v>0</v>
      </c>
      <c r="AN371" s="519">
        <v>0</v>
      </c>
      <c r="AO371" s="519">
        <v>0</v>
      </c>
      <c r="AP371" s="519">
        <v>0</v>
      </c>
      <c r="AQ371" s="519">
        <v>0</v>
      </c>
      <c r="AR371" s="519">
        <v>0</v>
      </c>
      <c r="AS371" s="519">
        <v>0</v>
      </c>
      <c r="AT371" s="519">
        <v>0</v>
      </c>
      <c r="AU371" s="519">
        <v>0</v>
      </c>
      <c r="AV371" s="519">
        <v>0</v>
      </c>
      <c r="AW371" s="519">
        <v>0</v>
      </c>
      <c r="AX371" s="519">
        <v>0</v>
      </c>
      <c r="AY371" s="519">
        <v>0</v>
      </c>
      <c r="AZ371" s="519">
        <v>0</v>
      </c>
      <c r="BA371" s="519">
        <v>0</v>
      </c>
      <c r="BB371" s="519">
        <v>0</v>
      </c>
      <c r="BC371" s="519">
        <v>0</v>
      </c>
      <c r="BD371" s="519">
        <v>0</v>
      </c>
      <c r="BE371" s="519">
        <v>0</v>
      </c>
      <c r="BF371" s="519">
        <v>0</v>
      </c>
      <c r="BG371" s="519">
        <v>0</v>
      </c>
      <c r="BH371" s="519">
        <v>0</v>
      </c>
      <c r="BI371" s="519">
        <v>0</v>
      </c>
      <c r="BJ371" s="519">
        <v>10000</v>
      </c>
      <c r="BK371" s="519">
        <v>0</v>
      </c>
      <c r="BL371" s="519">
        <v>0</v>
      </c>
      <c r="BM371" s="519">
        <v>0</v>
      </c>
      <c r="BN371" s="519">
        <v>0</v>
      </c>
      <c r="BO371" s="519">
        <v>0</v>
      </c>
      <c r="BP371" s="519">
        <v>0</v>
      </c>
      <c r="BQ371" s="519">
        <v>0</v>
      </c>
      <c r="BR371" s="519">
        <v>0</v>
      </c>
      <c r="BS371" s="519">
        <v>0</v>
      </c>
      <c r="BT371" s="519">
        <v>0</v>
      </c>
      <c r="BU371" s="519">
        <v>0</v>
      </c>
      <c r="BV371" s="519">
        <v>0</v>
      </c>
      <c r="BW371" s="519">
        <v>0</v>
      </c>
      <c r="BX371" s="519">
        <v>0</v>
      </c>
      <c r="BY371" s="519">
        <v>0</v>
      </c>
      <c r="BZ371" s="519">
        <v>0</v>
      </c>
      <c r="CA371" s="519">
        <v>0</v>
      </c>
      <c r="CB371" s="519">
        <v>0</v>
      </c>
      <c r="CC371" s="519">
        <v>0</v>
      </c>
      <c r="CD371" s="519">
        <v>0</v>
      </c>
      <c r="CE371" s="519">
        <v>0</v>
      </c>
      <c r="CF371" s="519">
        <v>0</v>
      </c>
      <c r="CG371" s="519">
        <v>0</v>
      </c>
      <c r="CH371" s="519">
        <v>0</v>
      </c>
      <c r="CI371" s="519">
        <v>0</v>
      </c>
      <c r="CJ371" s="519">
        <v>0</v>
      </c>
      <c r="CK371" s="519">
        <v>0</v>
      </c>
      <c r="CL371" s="519">
        <v>0</v>
      </c>
      <c r="CM371" s="519">
        <v>0</v>
      </c>
      <c r="CN371" s="519">
        <v>0</v>
      </c>
      <c r="CO371" s="519">
        <v>0</v>
      </c>
      <c r="CP371" s="519">
        <v>0</v>
      </c>
      <c r="CQ371" s="519">
        <v>0</v>
      </c>
      <c r="CR371" s="519">
        <v>0</v>
      </c>
      <c r="CS371" s="519">
        <v>0</v>
      </c>
      <c r="CT371" s="519">
        <v>0</v>
      </c>
      <c r="CU371" s="519">
        <v>0</v>
      </c>
      <c r="CV371" s="519">
        <v>0</v>
      </c>
      <c r="CW371" s="519">
        <v>0</v>
      </c>
      <c r="CX371" s="519">
        <v>0</v>
      </c>
      <c r="CY371" s="519">
        <v>0</v>
      </c>
      <c r="CZ371" s="519">
        <v>0</v>
      </c>
      <c r="DA371" s="519">
        <v>0</v>
      </c>
      <c r="DB371" s="519">
        <v>0</v>
      </c>
      <c r="DC371" s="519">
        <v>0</v>
      </c>
      <c r="DD371" s="519">
        <v>0</v>
      </c>
      <c r="DE371" s="519">
        <v>0</v>
      </c>
      <c r="DF371" s="519">
        <v>0</v>
      </c>
      <c r="DG371" s="519">
        <v>0</v>
      </c>
      <c r="DH371" s="519">
        <v>0</v>
      </c>
      <c r="DI371" s="519">
        <v>0</v>
      </c>
      <c r="DJ371" s="519">
        <v>0</v>
      </c>
      <c r="DK371" s="519">
        <v>0</v>
      </c>
      <c r="DL371" s="519">
        <v>0</v>
      </c>
      <c r="DM371" s="519">
        <v>0</v>
      </c>
      <c r="DN371" s="519">
        <v>0</v>
      </c>
      <c r="DO371" s="519">
        <v>0</v>
      </c>
      <c r="DP371" s="519">
        <v>0</v>
      </c>
      <c r="DQ371" s="519">
        <v>0</v>
      </c>
      <c r="DR371" s="519">
        <v>0</v>
      </c>
      <c r="DS371" s="519">
        <v>0</v>
      </c>
      <c r="DT371" s="519">
        <v>0</v>
      </c>
      <c r="DU371" s="519">
        <v>0</v>
      </c>
      <c r="DV371" s="519">
        <v>0</v>
      </c>
      <c r="DW371" s="519">
        <v>0</v>
      </c>
      <c r="DX371" s="519">
        <v>0</v>
      </c>
      <c r="DY371" s="131"/>
      <c r="DZ371" s="337"/>
      <c r="EA371" s="519" t="s">
        <v>1063</v>
      </c>
      <c r="EB371" s="519" t="s">
        <v>1059</v>
      </c>
      <c r="EC371" s="519">
        <v>32</v>
      </c>
      <c r="ED371" s="521" t="str">
        <f t="shared" si="17"/>
        <v>SDN300132</v>
      </c>
      <c r="EE371" s="519">
        <v>10000</v>
      </c>
      <c r="EF371" s="519">
        <v>10000</v>
      </c>
      <c r="EG371" s="519">
        <v>10000</v>
      </c>
      <c r="EH371" s="519">
        <v>10000</v>
      </c>
      <c r="EI371" s="519">
        <v>10000</v>
      </c>
      <c r="EJ371" s="519">
        <v>10000</v>
      </c>
      <c r="EK371" s="519">
        <v>10000</v>
      </c>
      <c r="EL371" s="519">
        <v>10000</v>
      </c>
      <c r="EM371" s="519">
        <v>10000</v>
      </c>
      <c r="EN371" s="519">
        <v>10000</v>
      </c>
      <c r="EO371" s="519">
        <v>10000</v>
      </c>
      <c r="EP371" s="519">
        <v>10000</v>
      </c>
      <c r="EQ371" s="519">
        <v>10000</v>
      </c>
      <c r="ER371" s="519">
        <v>10000</v>
      </c>
      <c r="ES371" s="519">
        <v>10000</v>
      </c>
      <c r="ET371" s="519">
        <v>10000</v>
      </c>
      <c r="EU371" s="519">
        <v>10000</v>
      </c>
      <c r="EV371" s="519">
        <v>10000</v>
      </c>
      <c r="EW371" s="519">
        <v>10000</v>
      </c>
      <c r="EX371" s="519">
        <v>10000</v>
      </c>
      <c r="EY371" s="519">
        <v>10000</v>
      </c>
      <c r="EZ371" s="519">
        <v>10000</v>
      </c>
      <c r="FA371" s="519">
        <v>10000</v>
      </c>
      <c r="FB371" s="519">
        <v>10000</v>
      </c>
      <c r="FC371" s="519">
        <v>10000</v>
      </c>
      <c r="FD371" s="519">
        <v>10000</v>
      </c>
      <c r="FE371" s="519">
        <v>10000</v>
      </c>
      <c r="FF371" s="519">
        <v>10000</v>
      </c>
      <c r="FG371" s="519">
        <v>10000</v>
      </c>
      <c r="FH371" s="519">
        <v>10000</v>
      </c>
      <c r="FI371" s="519">
        <v>10000</v>
      </c>
      <c r="FJ371" s="519">
        <v>10000</v>
      </c>
      <c r="FK371" s="519">
        <v>10000</v>
      </c>
      <c r="FL371" s="519">
        <v>10000</v>
      </c>
      <c r="FM371" s="519">
        <v>10000</v>
      </c>
      <c r="FN371" s="519">
        <v>10000</v>
      </c>
      <c r="FO371" s="519">
        <v>10000</v>
      </c>
      <c r="FP371" s="519">
        <v>10000</v>
      </c>
      <c r="FQ371" s="519">
        <v>10000</v>
      </c>
      <c r="FR371" s="519">
        <v>10000</v>
      </c>
      <c r="FS371" s="519">
        <v>10000</v>
      </c>
      <c r="FT371" s="519">
        <v>10000</v>
      </c>
      <c r="FU371" s="519">
        <v>10000</v>
      </c>
      <c r="FV371" s="519">
        <v>10000</v>
      </c>
      <c r="FW371" s="519">
        <v>10000</v>
      </c>
      <c r="FX371" s="519">
        <v>0</v>
      </c>
      <c r="FY371" s="519">
        <v>0</v>
      </c>
      <c r="FZ371" s="519">
        <v>0</v>
      </c>
      <c r="GA371" s="519">
        <v>0</v>
      </c>
      <c r="GB371" s="519">
        <v>0</v>
      </c>
      <c r="GC371" s="519">
        <v>0</v>
      </c>
      <c r="GD371" s="519">
        <v>0</v>
      </c>
      <c r="GE371" s="519">
        <v>0</v>
      </c>
      <c r="GF371" s="519">
        <v>0</v>
      </c>
      <c r="GG371" s="519">
        <v>0</v>
      </c>
      <c r="GH371" s="519">
        <v>0</v>
      </c>
      <c r="GI371" s="519">
        <v>0</v>
      </c>
      <c r="GJ371" s="519">
        <v>0</v>
      </c>
      <c r="GK371" s="519">
        <v>0</v>
      </c>
      <c r="GL371" s="519">
        <v>0</v>
      </c>
      <c r="GM371" s="519">
        <v>0</v>
      </c>
      <c r="GN371" s="519">
        <v>0</v>
      </c>
      <c r="GO371" s="519">
        <v>0</v>
      </c>
      <c r="GP371" s="519">
        <v>0</v>
      </c>
      <c r="GQ371" s="519">
        <v>0</v>
      </c>
      <c r="GR371" s="519">
        <v>0</v>
      </c>
      <c r="GS371" s="519">
        <v>0</v>
      </c>
      <c r="GT371" s="519">
        <v>0</v>
      </c>
      <c r="GU371" s="519">
        <v>0</v>
      </c>
      <c r="GV371" s="519">
        <v>0</v>
      </c>
      <c r="GW371" s="519">
        <v>0</v>
      </c>
      <c r="GX371" s="519">
        <v>0</v>
      </c>
      <c r="GY371" s="519">
        <v>0</v>
      </c>
      <c r="GZ371" s="519">
        <v>0</v>
      </c>
      <c r="HA371" s="519">
        <v>0</v>
      </c>
      <c r="HB371" s="519">
        <v>0</v>
      </c>
      <c r="HC371" s="519">
        <v>0</v>
      </c>
      <c r="HD371" s="519">
        <v>0</v>
      </c>
      <c r="HE371" s="519">
        <v>0</v>
      </c>
      <c r="HF371" s="519">
        <v>0</v>
      </c>
      <c r="HG371" s="519">
        <v>0</v>
      </c>
      <c r="HH371" s="519">
        <v>0</v>
      </c>
      <c r="HI371" s="519">
        <v>0</v>
      </c>
      <c r="HJ371" s="519">
        <v>0</v>
      </c>
      <c r="HK371" s="519">
        <v>0</v>
      </c>
      <c r="HL371" s="519">
        <v>0</v>
      </c>
      <c r="HM371" s="519">
        <v>0</v>
      </c>
      <c r="HN371" s="519">
        <v>0</v>
      </c>
      <c r="HO371" s="519">
        <v>0</v>
      </c>
      <c r="HP371" s="519">
        <v>0</v>
      </c>
      <c r="HQ371" s="519">
        <v>0</v>
      </c>
      <c r="HR371" s="519">
        <v>0</v>
      </c>
      <c r="HS371" s="519">
        <v>0</v>
      </c>
      <c r="HT371" s="519">
        <v>0</v>
      </c>
      <c r="HU371" s="519">
        <v>0</v>
      </c>
      <c r="HV371" s="519">
        <v>0</v>
      </c>
      <c r="HW371" s="519">
        <v>0</v>
      </c>
      <c r="HX371" s="519">
        <v>0</v>
      </c>
      <c r="HY371" s="519">
        <v>0</v>
      </c>
      <c r="HZ371" s="519">
        <v>0</v>
      </c>
      <c r="IA371" s="519">
        <v>0</v>
      </c>
      <c r="IB371" s="519">
        <v>0</v>
      </c>
      <c r="IC371" s="519">
        <v>0</v>
      </c>
      <c r="ID371" s="519">
        <v>0</v>
      </c>
      <c r="IE371" s="519">
        <v>0</v>
      </c>
      <c r="IF371" s="519">
        <v>0</v>
      </c>
      <c r="IG371" s="519">
        <v>0</v>
      </c>
      <c r="IH371" s="519">
        <v>0</v>
      </c>
      <c r="II371" s="519">
        <v>0</v>
      </c>
      <c r="IJ371" s="519">
        <v>0</v>
      </c>
      <c r="IK371" s="519">
        <v>0</v>
      </c>
    </row>
    <row r="372" spans="1:245" hidden="1">
      <c r="A372" s="337"/>
      <c r="B372" s="519" t="s">
        <v>1058</v>
      </c>
      <c r="C372" s="519"/>
      <c r="D372" s="519"/>
      <c r="E372" s="519"/>
      <c r="F372" s="519">
        <v>1</v>
      </c>
      <c r="G372" s="519"/>
      <c r="H372" s="519">
        <v>36</v>
      </c>
      <c r="I372" s="519">
        <v>10</v>
      </c>
      <c r="J372" s="519" t="str">
        <f t="shared" si="18"/>
        <v>SDN10013610</v>
      </c>
      <c r="K372" s="519">
        <v>800</v>
      </c>
      <c r="M372" s="337"/>
      <c r="N372" s="519" t="s">
        <v>1063</v>
      </c>
      <c r="O372" s="519" t="s">
        <v>1059</v>
      </c>
      <c r="P372" s="519">
        <v>33</v>
      </c>
      <c r="Q372" s="183" t="str">
        <f t="shared" si="16"/>
        <v>SDN300133</v>
      </c>
      <c r="R372" s="519">
        <v>0</v>
      </c>
      <c r="S372" s="519">
        <v>0</v>
      </c>
      <c r="T372" s="519">
        <v>0</v>
      </c>
      <c r="U372" s="519">
        <v>0</v>
      </c>
      <c r="V372" s="519">
        <v>0</v>
      </c>
      <c r="W372" s="519">
        <v>0</v>
      </c>
      <c r="X372" s="519">
        <v>0</v>
      </c>
      <c r="Y372" s="519">
        <v>0</v>
      </c>
      <c r="Z372" s="519">
        <v>0</v>
      </c>
      <c r="AA372" s="519">
        <v>0</v>
      </c>
      <c r="AB372" s="519">
        <v>0</v>
      </c>
      <c r="AC372" s="519">
        <v>0</v>
      </c>
      <c r="AD372" s="519">
        <v>0</v>
      </c>
      <c r="AE372" s="519">
        <v>0</v>
      </c>
      <c r="AF372" s="519">
        <v>0</v>
      </c>
      <c r="AG372" s="519">
        <v>0</v>
      </c>
      <c r="AH372" s="519">
        <v>0</v>
      </c>
      <c r="AI372" s="519">
        <v>0</v>
      </c>
      <c r="AJ372" s="519">
        <v>0</v>
      </c>
      <c r="AK372" s="519">
        <v>0</v>
      </c>
      <c r="AL372" s="519">
        <v>0</v>
      </c>
      <c r="AM372" s="519">
        <v>0</v>
      </c>
      <c r="AN372" s="519">
        <v>0</v>
      </c>
      <c r="AO372" s="519">
        <v>0</v>
      </c>
      <c r="AP372" s="519">
        <v>0</v>
      </c>
      <c r="AQ372" s="519">
        <v>0</v>
      </c>
      <c r="AR372" s="519">
        <v>0</v>
      </c>
      <c r="AS372" s="519">
        <v>0</v>
      </c>
      <c r="AT372" s="519">
        <v>0</v>
      </c>
      <c r="AU372" s="519">
        <v>0</v>
      </c>
      <c r="AV372" s="519">
        <v>0</v>
      </c>
      <c r="AW372" s="519">
        <v>0</v>
      </c>
      <c r="AX372" s="519">
        <v>0</v>
      </c>
      <c r="AY372" s="519">
        <v>0</v>
      </c>
      <c r="AZ372" s="519">
        <v>0</v>
      </c>
      <c r="BA372" s="519">
        <v>0</v>
      </c>
      <c r="BB372" s="519">
        <v>0</v>
      </c>
      <c r="BC372" s="519">
        <v>0</v>
      </c>
      <c r="BD372" s="519">
        <v>0</v>
      </c>
      <c r="BE372" s="519">
        <v>0</v>
      </c>
      <c r="BF372" s="519">
        <v>0</v>
      </c>
      <c r="BG372" s="519">
        <v>0</v>
      </c>
      <c r="BH372" s="519">
        <v>0</v>
      </c>
      <c r="BI372" s="519">
        <v>0</v>
      </c>
      <c r="BJ372" s="519">
        <v>10160.1</v>
      </c>
      <c r="BK372" s="519">
        <v>0</v>
      </c>
      <c r="BL372" s="519">
        <v>0</v>
      </c>
      <c r="BM372" s="519">
        <v>0</v>
      </c>
      <c r="BN372" s="519">
        <v>0</v>
      </c>
      <c r="BO372" s="519">
        <v>0</v>
      </c>
      <c r="BP372" s="519">
        <v>0</v>
      </c>
      <c r="BQ372" s="519">
        <v>0</v>
      </c>
      <c r="BR372" s="519">
        <v>0</v>
      </c>
      <c r="BS372" s="519">
        <v>0</v>
      </c>
      <c r="BT372" s="519">
        <v>0</v>
      </c>
      <c r="BU372" s="519">
        <v>0</v>
      </c>
      <c r="BV372" s="519">
        <v>0</v>
      </c>
      <c r="BW372" s="519">
        <v>0</v>
      </c>
      <c r="BX372" s="519">
        <v>0</v>
      </c>
      <c r="BY372" s="519">
        <v>0</v>
      </c>
      <c r="BZ372" s="519">
        <v>0</v>
      </c>
      <c r="CA372" s="519">
        <v>0</v>
      </c>
      <c r="CB372" s="519">
        <v>0</v>
      </c>
      <c r="CC372" s="519">
        <v>0</v>
      </c>
      <c r="CD372" s="519">
        <v>0</v>
      </c>
      <c r="CE372" s="519">
        <v>0</v>
      </c>
      <c r="CF372" s="519">
        <v>0</v>
      </c>
      <c r="CG372" s="519">
        <v>0</v>
      </c>
      <c r="CH372" s="519">
        <v>0</v>
      </c>
      <c r="CI372" s="519">
        <v>0</v>
      </c>
      <c r="CJ372" s="519">
        <v>0</v>
      </c>
      <c r="CK372" s="519">
        <v>0</v>
      </c>
      <c r="CL372" s="519">
        <v>0</v>
      </c>
      <c r="CM372" s="519">
        <v>0</v>
      </c>
      <c r="CN372" s="519">
        <v>0</v>
      </c>
      <c r="CO372" s="519">
        <v>0</v>
      </c>
      <c r="CP372" s="519">
        <v>0</v>
      </c>
      <c r="CQ372" s="519">
        <v>0</v>
      </c>
      <c r="CR372" s="519">
        <v>0</v>
      </c>
      <c r="CS372" s="519">
        <v>0</v>
      </c>
      <c r="CT372" s="519">
        <v>0</v>
      </c>
      <c r="CU372" s="519">
        <v>0</v>
      </c>
      <c r="CV372" s="519">
        <v>0</v>
      </c>
      <c r="CW372" s="519">
        <v>0</v>
      </c>
      <c r="CX372" s="519">
        <v>0</v>
      </c>
      <c r="CY372" s="519">
        <v>0</v>
      </c>
      <c r="CZ372" s="519">
        <v>0</v>
      </c>
      <c r="DA372" s="519">
        <v>0</v>
      </c>
      <c r="DB372" s="519">
        <v>0</v>
      </c>
      <c r="DC372" s="519">
        <v>0</v>
      </c>
      <c r="DD372" s="519">
        <v>0</v>
      </c>
      <c r="DE372" s="519">
        <v>0</v>
      </c>
      <c r="DF372" s="519">
        <v>0</v>
      </c>
      <c r="DG372" s="519">
        <v>0</v>
      </c>
      <c r="DH372" s="519">
        <v>0</v>
      </c>
      <c r="DI372" s="519">
        <v>0</v>
      </c>
      <c r="DJ372" s="519">
        <v>0</v>
      </c>
      <c r="DK372" s="519">
        <v>0</v>
      </c>
      <c r="DL372" s="519">
        <v>0</v>
      </c>
      <c r="DM372" s="519">
        <v>0</v>
      </c>
      <c r="DN372" s="519">
        <v>0</v>
      </c>
      <c r="DO372" s="519">
        <v>0</v>
      </c>
      <c r="DP372" s="519">
        <v>0</v>
      </c>
      <c r="DQ372" s="519">
        <v>0</v>
      </c>
      <c r="DR372" s="519">
        <v>0</v>
      </c>
      <c r="DS372" s="519">
        <v>0</v>
      </c>
      <c r="DT372" s="519">
        <v>0</v>
      </c>
      <c r="DU372" s="519">
        <v>0</v>
      </c>
      <c r="DV372" s="519">
        <v>0</v>
      </c>
      <c r="DW372" s="519">
        <v>0</v>
      </c>
      <c r="DX372" s="519">
        <v>0</v>
      </c>
      <c r="DY372" s="131"/>
      <c r="DZ372" s="337"/>
      <c r="EA372" s="519" t="s">
        <v>1063</v>
      </c>
      <c r="EB372" s="519" t="s">
        <v>1059</v>
      </c>
      <c r="EC372" s="519">
        <v>33</v>
      </c>
      <c r="ED372" s="521" t="str">
        <f t="shared" si="17"/>
        <v>SDN300133</v>
      </c>
      <c r="EE372" s="519">
        <v>10000</v>
      </c>
      <c r="EF372" s="519">
        <v>10000</v>
      </c>
      <c r="EG372" s="519">
        <v>10000</v>
      </c>
      <c r="EH372" s="519">
        <v>10000</v>
      </c>
      <c r="EI372" s="519">
        <v>10000</v>
      </c>
      <c r="EJ372" s="519">
        <v>10000</v>
      </c>
      <c r="EK372" s="519">
        <v>10000</v>
      </c>
      <c r="EL372" s="519">
        <v>10000</v>
      </c>
      <c r="EM372" s="519">
        <v>10000</v>
      </c>
      <c r="EN372" s="519">
        <v>10000</v>
      </c>
      <c r="EO372" s="519">
        <v>10000</v>
      </c>
      <c r="EP372" s="519">
        <v>10000</v>
      </c>
      <c r="EQ372" s="519">
        <v>10000</v>
      </c>
      <c r="ER372" s="519">
        <v>10000</v>
      </c>
      <c r="ES372" s="519">
        <v>10000</v>
      </c>
      <c r="ET372" s="519">
        <v>10000</v>
      </c>
      <c r="EU372" s="519">
        <v>10000</v>
      </c>
      <c r="EV372" s="519">
        <v>10000</v>
      </c>
      <c r="EW372" s="519">
        <v>10000</v>
      </c>
      <c r="EX372" s="519">
        <v>10000</v>
      </c>
      <c r="EY372" s="519">
        <v>10000</v>
      </c>
      <c r="EZ372" s="519">
        <v>10000</v>
      </c>
      <c r="FA372" s="519">
        <v>10000</v>
      </c>
      <c r="FB372" s="519">
        <v>10000</v>
      </c>
      <c r="FC372" s="519">
        <v>10000</v>
      </c>
      <c r="FD372" s="519">
        <v>10000</v>
      </c>
      <c r="FE372" s="519">
        <v>10000</v>
      </c>
      <c r="FF372" s="519">
        <v>10000</v>
      </c>
      <c r="FG372" s="519">
        <v>10000</v>
      </c>
      <c r="FH372" s="519">
        <v>10160.1</v>
      </c>
      <c r="FI372" s="519">
        <v>10160.1</v>
      </c>
      <c r="FJ372" s="519">
        <v>10160.1</v>
      </c>
      <c r="FK372" s="519">
        <v>10160.1</v>
      </c>
      <c r="FL372" s="519">
        <v>10160.1</v>
      </c>
      <c r="FM372" s="519">
        <v>10160.1</v>
      </c>
      <c r="FN372" s="519">
        <v>10160.1</v>
      </c>
      <c r="FO372" s="519">
        <v>10160.1</v>
      </c>
      <c r="FP372" s="519">
        <v>10160.1</v>
      </c>
      <c r="FQ372" s="519">
        <v>10160.1</v>
      </c>
      <c r="FR372" s="519">
        <v>10160.1</v>
      </c>
      <c r="FS372" s="519">
        <v>10160.1</v>
      </c>
      <c r="FT372" s="519">
        <v>10160.1</v>
      </c>
      <c r="FU372" s="519">
        <v>10160.1</v>
      </c>
      <c r="FV372" s="519">
        <v>10160.1</v>
      </c>
      <c r="FW372" s="519">
        <v>10160.1</v>
      </c>
      <c r="FX372" s="519">
        <v>0</v>
      </c>
      <c r="FY372" s="519">
        <v>0</v>
      </c>
      <c r="FZ372" s="519">
        <v>0</v>
      </c>
      <c r="GA372" s="519">
        <v>0</v>
      </c>
      <c r="GB372" s="519">
        <v>0</v>
      </c>
      <c r="GC372" s="519">
        <v>0</v>
      </c>
      <c r="GD372" s="519">
        <v>0</v>
      </c>
      <c r="GE372" s="519">
        <v>0</v>
      </c>
      <c r="GF372" s="519">
        <v>0</v>
      </c>
      <c r="GG372" s="519">
        <v>0</v>
      </c>
      <c r="GH372" s="519">
        <v>0</v>
      </c>
      <c r="GI372" s="519">
        <v>0</v>
      </c>
      <c r="GJ372" s="519">
        <v>0</v>
      </c>
      <c r="GK372" s="519">
        <v>0</v>
      </c>
      <c r="GL372" s="519">
        <v>0</v>
      </c>
      <c r="GM372" s="519">
        <v>0</v>
      </c>
      <c r="GN372" s="519">
        <v>0</v>
      </c>
      <c r="GO372" s="519">
        <v>0</v>
      </c>
      <c r="GP372" s="519">
        <v>0</v>
      </c>
      <c r="GQ372" s="519">
        <v>0</v>
      </c>
      <c r="GR372" s="519">
        <v>0</v>
      </c>
      <c r="GS372" s="519">
        <v>0</v>
      </c>
      <c r="GT372" s="519">
        <v>0</v>
      </c>
      <c r="GU372" s="519">
        <v>0</v>
      </c>
      <c r="GV372" s="519">
        <v>0</v>
      </c>
      <c r="GW372" s="519">
        <v>0</v>
      </c>
      <c r="GX372" s="519">
        <v>0</v>
      </c>
      <c r="GY372" s="519">
        <v>0</v>
      </c>
      <c r="GZ372" s="519">
        <v>0</v>
      </c>
      <c r="HA372" s="519">
        <v>0</v>
      </c>
      <c r="HB372" s="519">
        <v>0</v>
      </c>
      <c r="HC372" s="519">
        <v>0</v>
      </c>
      <c r="HD372" s="519">
        <v>0</v>
      </c>
      <c r="HE372" s="519">
        <v>0</v>
      </c>
      <c r="HF372" s="519">
        <v>0</v>
      </c>
      <c r="HG372" s="519">
        <v>0</v>
      </c>
      <c r="HH372" s="519">
        <v>0</v>
      </c>
      <c r="HI372" s="519">
        <v>0</v>
      </c>
      <c r="HJ372" s="519">
        <v>0</v>
      </c>
      <c r="HK372" s="519">
        <v>0</v>
      </c>
      <c r="HL372" s="519">
        <v>0</v>
      </c>
      <c r="HM372" s="519">
        <v>0</v>
      </c>
      <c r="HN372" s="519">
        <v>0</v>
      </c>
      <c r="HO372" s="519">
        <v>0</v>
      </c>
      <c r="HP372" s="519">
        <v>0</v>
      </c>
      <c r="HQ372" s="519">
        <v>0</v>
      </c>
      <c r="HR372" s="519">
        <v>0</v>
      </c>
      <c r="HS372" s="519">
        <v>0</v>
      </c>
      <c r="HT372" s="519">
        <v>0</v>
      </c>
      <c r="HU372" s="519">
        <v>0</v>
      </c>
      <c r="HV372" s="519">
        <v>0</v>
      </c>
      <c r="HW372" s="519">
        <v>0</v>
      </c>
      <c r="HX372" s="519">
        <v>0</v>
      </c>
      <c r="HY372" s="519">
        <v>0</v>
      </c>
      <c r="HZ372" s="519">
        <v>0</v>
      </c>
      <c r="IA372" s="519">
        <v>0</v>
      </c>
      <c r="IB372" s="519">
        <v>0</v>
      </c>
      <c r="IC372" s="519">
        <v>0</v>
      </c>
      <c r="ID372" s="519">
        <v>0</v>
      </c>
      <c r="IE372" s="519">
        <v>0</v>
      </c>
      <c r="IF372" s="519">
        <v>0</v>
      </c>
      <c r="IG372" s="519">
        <v>0</v>
      </c>
      <c r="IH372" s="519">
        <v>0</v>
      </c>
      <c r="II372" s="519">
        <v>0</v>
      </c>
      <c r="IJ372" s="519">
        <v>0</v>
      </c>
      <c r="IK372" s="519">
        <v>0</v>
      </c>
    </row>
    <row r="373" spans="1:245" hidden="1">
      <c r="A373" s="337"/>
      <c r="B373" s="519" t="s">
        <v>1058</v>
      </c>
      <c r="C373" s="519"/>
      <c r="D373" s="519"/>
      <c r="E373" s="519"/>
      <c r="F373" s="519">
        <v>1</v>
      </c>
      <c r="G373" s="519"/>
      <c r="H373" s="519">
        <v>37</v>
      </c>
      <c r="I373" s="519">
        <v>1</v>
      </c>
      <c r="J373" s="519" t="str">
        <f t="shared" si="18"/>
        <v>SDN10013701</v>
      </c>
      <c r="K373" s="519">
        <v>1000</v>
      </c>
      <c r="M373" s="337"/>
      <c r="N373" s="519" t="s">
        <v>1063</v>
      </c>
      <c r="O373" s="519" t="s">
        <v>1059</v>
      </c>
      <c r="P373" s="519">
        <v>34</v>
      </c>
      <c r="Q373" s="183" t="str">
        <f t="shared" si="16"/>
        <v>SDN300134</v>
      </c>
      <c r="R373" s="519">
        <v>0</v>
      </c>
      <c r="S373" s="519">
        <v>0</v>
      </c>
      <c r="T373" s="519">
        <v>0</v>
      </c>
      <c r="U373" s="519">
        <v>0</v>
      </c>
      <c r="V373" s="519">
        <v>0</v>
      </c>
      <c r="W373" s="519">
        <v>0</v>
      </c>
      <c r="X373" s="519">
        <v>0</v>
      </c>
      <c r="Y373" s="519">
        <v>0</v>
      </c>
      <c r="Z373" s="519">
        <v>0</v>
      </c>
      <c r="AA373" s="519">
        <v>0</v>
      </c>
      <c r="AB373" s="519">
        <v>0</v>
      </c>
      <c r="AC373" s="519">
        <v>0</v>
      </c>
      <c r="AD373" s="519">
        <v>0</v>
      </c>
      <c r="AE373" s="519">
        <v>0</v>
      </c>
      <c r="AF373" s="519">
        <v>0</v>
      </c>
      <c r="AG373" s="519">
        <v>0</v>
      </c>
      <c r="AH373" s="519">
        <v>0</v>
      </c>
      <c r="AI373" s="519">
        <v>0</v>
      </c>
      <c r="AJ373" s="519">
        <v>0</v>
      </c>
      <c r="AK373" s="519">
        <v>0</v>
      </c>
      <c r="AL373" s="519">
        <v>0</v>
      </c>
      <c r="AM373" s="519">
        <v>0</v>
      </c>
      <c r="AN373" s="519">
        <v>0</v>
      </c>
      <c r="AO373" s="519">
        <v>0</v>
      </c>
      <c r="AP373" s="519">
        <v>0</v>
      </c>
      <c r="AQ373" s="519">
        <v>0</v>
      </c>
      <c r="AR373" s="519">
        <v>0</v>
      </c>
      <c r="AS373" s="519">
        <v>0</v>
      </c>
      <c r="AT373" s="519">
        <v>0</v>
      </c>
      <c r="AU373" s="519">
        <v>0</v>
      </c>
      <c r="AV373" s="519">
        <v>0</v>
      </c>
      <c r="AW373" s="519">
        <v>0</v>
      </c>
      <c r="AX373" s="519">
        <v>0</v>
      </c>
      <c r="AY373" s="519">
        <v>0</v>
      </c>
      <c r="AZ373" s="519">
        <v>0</v>
      </c>
      <c r="BA373" s="519">
        <v>0</v>
      </c>
      <c r="BB373" s="519">
        <v>0</v>
      </c>
      <c r="BC373" s="519">
        <v>0</v>
      </c>
      <c r="BD373" s="519">
        <v>0</v>
      </c>
      <c r="BE373" s="519">
        <v>0</v>
      </c>
      <c r="BF373" s="519">
        <v>0</v>
      </c>
      <c r="BG373" s="519">
        <v>0</v>
      </c>
      <c r="BH373" s="519">
        <v>0</v>
      </c>
      <c r="BI373" s="519">
        <v>0</v>
      </c>
      <c r="BJ373" s="519">
        <v>10589.4</v>
      </c>
      <c r="BK373" s="519">
        <v>0</v>
      </c>
      <c r="BL373" s="519">
        <v>0</v>
      </c>
      <c r="BM373" s="519">
        <v>0</v>
      </c>
      <c r="BN373" s="519">
        <v>0</v>
      </c>
      <c r="BO373" s="519">
        <v>0</v>
      </c>
      <c r="BP373" s="519">
        <v>0</v>
      </c>
      <c r="BQ373" s="519">
        <v>0</v>
      </c>
      <c r="BR373" s="519">
        <v>0</v>
      </c>
      <c r="BS373" s="519">
        <v>0</v>
      </c>
      <c r="BT373" s="519">
        <v>0</v>
      </c>
      <c r="BU373" s="519">
        <v>0</v>
      </c>
      <c r="BV373" s="519">
        <v>0</v>
      </c>
      <c r="BW373" s="519">
        <v>0</v>
      </c>
      <c r="BX373" s="519">
        <v>0</v>
      </c>
      <c r="BY373" s="519">
        <v>0</v>
      </c>
      <c r="BZ373" s="519">
        <v>0</v>
      </c>
      <c r="CA373" s="519">
        <v>0</v>
      </c>
      <c r="CB373" s="519">
        <v>0</v>
      </c>
      <c r="CC373" s="519">
        <v>0</v>
      </c>
      <c r="CD373" s="519">
        <v>0</v>
      </c>
      <c r="CE373" s="519">
        <v>0</v>
      </c>
      <c r="CF373" s="519">
        <v>0</v>
      </c>
      <c r="CG373" s="519">
        <v>0</v>
      </c>
      <c r="CH373" s="519">
        <v>0</v>
      </c>
      <c r="CI373" s="519">
        <v>0</v>
      </c>
      <c r="CJ373" s="519">
        <v>0</v>
      </c>
      <c r="CK373" s="519">
        <v>0</v>
      </c>
      <c r="CL373" s="519">
        <v>0</v>
      </c>
      <c r="CM373" s="519">
        <v>0</v>
      </c>
      <c r="CN373" s="519">
        <v>0</v>
      </c>
      <c r="CO373" s="519">
        <v>0</v>
      </c>
      <c r="CP373" s="519">
        <v>0</v>
      </c>
      <c r="CQ373" s="519">
        <v>0</v>
      </c>
      <c r="CR373" s="519">
        <v>0</v>
      </c>
      <c r="CS373" s="519">
        <v>0</v>
      </c>
      <c r="CT373" s="519">
        <v>0</v>
      </c>
      <c r="CU373" s="519">
        <v>0</v>
      </c>
      <c r="CV373" s="519">
        <v>0</v>
      </c>
      <c r="CW373" s="519">
        <v>0</v>
      </c>
      <c r="CX373" s="519">
        <v>0</v>
      </c>
      <c r="CY373" s="519">
        <v>0</v>
      </c>
      <c r="CZ373" s="519">
        <v>0</v>
      </c>
      <c r="DA373" s="519">
        <v>0</v>
      </c>
      <c r="DB373" s="519">
        <v>0</v>
      </c>
      <c r="DC373" s="519">
        <v>0</v>
      </c>
      <c r="DD373" s="519">
        <v>0</v>
      </c>
      <c r="DE373" s="519">
        <v>0</v>
      </c>
      <c r="DF373" s="519">
        <v>0</v>
      </c>
      <c r="DG373" s="519">
        <v>0</v>
      </c>
      <c r="DH373" s="519">
        <v>0</v>
      </c>
      <c r="DI373" s="519">
        <v>0</v>
      </c>
      <c r="DJ373" s="519">
        <v>0</v>
      </c>
      <c r="DK373" s="519">
        <v>0</v>
      </c>
      <c r="DL373" s="519">
        <v>0</v>
      </c>
      <c r="DM373" s="519">
        <v>0</v>
      </c>
      <c r="DN373" s="519">
        <v>0</v>
      </c>
      <c r="DO373" s="519">
        <v>0</v>
      </c>
      <c r="DP373" s="519">
        <v>0</v>
      </c>
      <c r="DQ373" s="519">
        <v>0</v>
      </c>
      <c r="DR373" s="519">
        <v>0</v>
      </c>
      <c r="DS373" s="519">
        <v>0</v>
      </c>
      <c r="DT373" s="519">
        <v>0</v>
      </c>
      <c r="DU373" s="519">
        <v>0</v>
      </c>
      <c r="DV373" s="519">
        <v>0</v>
      </c>
      <c r="DW373" s="519">
        <v>0</v>
      </c>
      <c r="DX373" s="519">
        <v>0</v>
      </c>
      <c r="DY373" s="131"/>
      <c r="DZ373" s="337"/>
      <c r="EA373" s="519" t="s">
        <v>1063</v>
      </c>
      <c r="EB373" s="519" t="s">
        <v>1059</v>
      </c>
      <c r="EC373" s="519">
        <v>34</v>
      </c>
      <c r="ED373" s="521" t="str">
        <f t="shared" si="17"/>
        <v>SDN300134</v>
      </c>
      <c r="EE373" s="519">
        <v>10000</v>
      </c>
      <c r="EF373" s="519">
        <v>10000</v>
      </c>
      <c r="EG373" s="519">
        <v>10000</v>
      </c>
      <c r="EH373" s="519">
        <v>10000</v>
      </c>
      <c r="EI373" s="519">
        <v>10000</v>
      </c>
      <c r="EJ373" s="519">
        <v>10000</v>
      </c>
      <c r="EK373" s="519">
        <v>10000</v>
      </c>
      <c r="EL373" s="519">
        <v>10000</v>
      </c>
      <c r="EM373" s="519">
        <v>10000</v>
      </c>
      <c r="EN373" s="519">
        <v>10000</v>
      </c>
      <c r="EO373" s="519">
        <v>10000</v>
      </c>
      <c r="EP373" s="519">
        <v>10000</v>
      </c>
      <c r="EQ373" s="519">
        <v>10000</v>
      </c>
      <c r="ER373" s="519">
        <v>10000</v>
      </c>
      <c r="ES373" s="519">
        <v>10000</v>
      </c>
      <c r="ET373" s="519">
        <v>10000</v>
      </c>
      <c r="EU373" s="519">
        <v>10000</v>
      </c>
      <c r="EV373" s="519">
        <v>10000</v>
      </c>
      <c r="EW373" s="519">
        <v>10000</v>
      </c>
      <c r="EX373" s="519">
        <v>10000</v>
      </c>
      <c r="EY373" s="519">
        <v>10000</v>
      </c>
      <c r="EZ373" s="519">
        <v>10000</v>
      </c>
      <c r="FA373" s="519">
        <v>10000</v>
      </c>
      <c r="FB373" s="519">
        <v>10000</v>
      </c>
      <c r="FC373" s="519">
        <v>10000</v>
      </c>
      <c r="FD373" s="519">
        <v>10000</v>
      </c>
      <c r="FE373" s="519">
        <v>10000</v>
      </c>
      <c r="FF373" s="519">
        <v>10000</v>
      </c>
      <c r="FG373" s="519">
        <v>10275.6</v>
      </c>
      <c r="FH373" s="519">
        <v>10589.4</v>
      </c>
      <c r="FI373" s="519">
        <v>10589.4</v>
      </c>
      <c r="FJ373" s="519">
        <v>10589.4</v>
      </c>
      <c r="FK373" s="519">
        <v>10589.4</v>
      </c>
      <c r="FL373" s="519">
        <v>10589.4</v>
      </c>
      <c r="FM373" s="519">
        <v>10589.4</v>
      </c>
      <c r="FN373" s="519">
        <v>10589.4</v>
      </c>
      <c r="FO373" s="519">
        <v>10589.4</v>
      </c>
      <c r="FP373" s="519">
        <v>10589.4</v>
      </c>
      <c r="FQ373" s="519">
        <v>10589.4</v>
      </c>
      <c r="FR373" s="519">
        <v>10589.4</v>
      </c>
      <c r="FS373" s="519">
        <v>10589.4</v>
      </c>
      <c r="FT373" s="519">
        <v>10589.4</v>
      </c>
      <c r="FU373" s="519">
        <v>10589.4</v>
      </c>
      <c r="FV373" s="519">
        <v>10589.4</v>
      </c>
      <c r="FW373" s="519">
        <v>10589.4</v>
      </c>
      <c r="FX373" s="519">
        <v>0</v>
      </c>
      <c r="FY373" s="519">
        <v>0</v>
      </c>
      <c r="FZ373" s="519">
        <v>0</v>
      </c>
      <c r="GA373" s="519">
        <v>0</v>
      </c>
      <c r="GB373" s="519">
        <v>0</v>
      </c>
      <c r="GC373" s="519">
        <v>0</v>
      </c>
      <c r="GD373" s="519">
        <v>0</v>
      </c>
      <c r="GE373" s="519">
        <v>0</v>
      </c>
      <c r="GF373" s="519">
        <v>0</v>
      </c>
      <c r="GG373" s="519">
        <v>0</v>
      </c>
      <c r="GH373" s="519">
        <v>0</v>
      </c>
      <c r="GI373" s="519">
        <v>0</v>
      </c>
      <c r="GJ373" s="519">
        <v>0</v>
      </c>
      <c r="GK373" s="519">
        <v>0</v>
      </c>
      <c r="GL373" s="519">
        <v>0</v>
      </c>
      <c r="GM373" s="519">
        <v>0</v>
      </c>
      <c r="GN373" s="519">
        <v>0</v>
      </c>
      <c r="GO373" s="519">
        <v>0</v>
      </c>
      <c r="GP373" s="519">
        <v>0</v>
      </c>
      <c r="GQ373" s="519">
        <v>0</v>
      </c>
      <c r="GR373" s="519">
        <v>0</v>
      </c>
      <c r="GS373" s="519">
        <v>0</v>
      </c>
      <c r="GT373" s="519">
        <v>0</v>
      </c>
      <c r="GU373" s="519">
        <v>0</v>
      </c>
      <c r="GV373" s="519">
        <v>0</v>
      </c>
      <c r="GW373" s="519">
        <v>0</v>
      </c>
      <c r="GX373" s="519">
        <v>0</v>
      </c>
      <c r="GY373" s="519">
        <v>0</v>
      </c>
      <c r="GZ373" s="519">
        <v>0</v>
      </c>
      <c r="HA373" s="519">
        <v>0</v>
      </c>
      <c r="HB373" s="519">
        <v>0</v>
      </c>
      <c r="HC373" s="519">
        <v>0</v>
      </c>
      <c r="HD373" s="519">
        <v>0</v>
      </c>
      <c r="HE373" s="519">
        <v>0</v>
      </c>
      <c r="HF373" s="519">
        <v>0</v>
      </c>
      <c r="HG373" s="519">
        <v>0</v>
      </c>
      <c r="HH373" s="519">
        <v>0</v>
      </c>
      <c r="HI373" s="519">
        <v>0</v>
      </c>
      <c r="HJ373" s="519">
        <v>0</v>
      </c>
      <c r="HK373" s="519">
        <v>0</v>
      </c>
      <c r="HL373" s="519">
        <v>0</v>
      </c>
      <c r="HM373" s="519">
        <v>0</v>
      </c>
      <c r="HN373" s="519">
        <v>0</v>
      </c>
      <c r="HO373" s="519">
        <v>0</v>
      </c>
      <c r="HP373" s="519">
        <v>0</v>
      </c>
      <c r="HQ373" s="519">
        <v>0</v>
      </c>
      <c r="HR373" s="519">
        <v>0</v>
      </c>
      <c r="HS373" s="519">
        <v>0</v>
      </c>
      <c r="HT373" s="519">
        <v>0</v>
      </c>
      <c r="HU373" s="519">
        <v>0</v>
      </c>
      <c r="HV373" s="519">
        <v>0</v>
      </c>
      <c r="HW373" s="519">
        <v>0</v>
      </c>
      <c r="HX373" s="519">
        <v>0</v>
      </c>
      <c r="HY373" s="519">
        <v>0</v>
      </c>
      <c r="HZ373" s="519">
        <v>0</v>
      </c>
      <c r="IA373" s="519">
        <v>0</v>
      </c>
      <c r="IB373" s="519">
        <v>0</v>
      </c>
      <c r="IC373" s="519">
        <v>0</v>
      </c>
      <c r="ID373" s="519">
        <v>0</v>
      </c>
      <c r="IE373" s="519">
        <v>0</v>
      </c>
      <c r="IF373" s="519">
        <v>0</v>
      </c>
      <c r="IG373" s="519">
        <v>0</v>
      </c>
      <c r="IH373" s="519">
        <v>0</v>
      </c>
      <c r="II373" s="519">
        <v>0</v>
      </c>
      <c r="IJ373" s="519">
        <v>0</v>
      </c>
      <c r="IK373" s="519">
        <v>0</v>
      </c>
    </row>
    <row r="374" spans="1:245" hidden="1">
      <c r="A374" s="337"/>
      <c r="B374" s="519" t="s">
        <v>1058</v>
      </c>
      <c r="C374" s="519"/>
      <c r="D374" s="519"/>
      <c r="E374" s="519"/>
      <c r="F374" s="519">
        <v>1</v>
      </c>
      <c r="G374" s="519"/>
      <c r="H374" s="519">
        <v>37</v>
      </c>
      <c r="I374" s="519">
        <v>2</v>
      </c>
      <c r="J374" s="519" t="str">
        <f t="shared" si="18"/>
        <v>SDN10013702</v>
      </c>
      <c r="K374" s="519">
        <v>1000</v>
      </c>
      <c r="M374" s="337"/>
      <c r="N374" s="519" t="s">
        <v>1063</v>
      </c>
      <c r="O374" s="519" t="s">
        <v>1059</v>
      </c>
      <c r="P374" s="519">
        <v>35</v>
      </c>
      <c r="Q374" s="183" t="str">
        <f t="shared" si="16"/>
        <v>SDN300135</v>
      </c>
      <c r="R374" s="519">
        <v>0</v>
      </c>
      <c r="S374" s="519">
        <v>0</v>
      </c>
      <c r="T374" s="519">
        <v>0</v>
      </c>
      <c r="U374" s="519">
        <v>0</v>
      </c>
      <c r="V374" s="519">
        <v>0</v>
      </c>
      <c r="W374" s="519">
        <v>0</v>
      </c>
      <c r="X374" s="519">
        <v>0</v>
      </c>
      <c r="Y374" s="519">
        <v>0</v>
      </c>
      <c r="Z374" s="519">
        <v>0</v>
      </c>
      <c r="AA374" s="519">
        <v>0</v>
      </c>
      <c r="AB374" s="519">
        <v>0</v>
      </c>
      <c r="AC374" s="519">
        <v>0</v>
      </c>
      <c r="AD374" s="519">
        <v>0</v>
      </c>
      <c r="AE374" s="519">
        <v>0</v>
      </c>
      <c r="AF374" s="519">
        <v>0</v>
      </c>
      <c r="AG374" s="519">
        <v>0</v>
      </c>
      <c r="AH374" s="519">
        <v>0</v>
      </c>
      <c r="AI374" s="519">
        <v>0</v>
      </c>
      <c r="AJ374" s="519">
        <v>0</v>
      </c>
      <c r="AK374" s="519">
        <v>0</v>
      </c>
      <c r="AL374" s="519">
        <v>0</v>
      </c>
      <c r="AM374" s="519">
        <v>0</v>
      </c>
      <c r="AN374" s="519">
        <v>0</v>
      </c>
      <c r="AO374" s="519">
        <v>0</v>
      </c>
      <c r="AP374" s="519">
        <v>0</v>
      </c>
      <c r="AQ374" s="519">
        <v>0</v>
      </c>
      <c r="AR374" s="519">
        <v>0</v>
      </c>
      <c r="AS374" s="519">
        <v>0</v>
      </c>
      <c r="AT374" s="519">
        <v>0</v>
      </c>
      <c r="AU374" s="519">
        <v>0</v>
      </c>
      <c r="AV374" s="519">
        <v>0</v>
      </c>
      <c r="AW374" s="519">
        <v>0</v>
      </c>
      <c r="AX374" s="519">
        <v>0</v>
      </c>
      <c r="AY374" s="519">
        <v>0</v>
      </c>
      <c r="AZ374" s="519">
        <v>0</v>
      </c>
      <c r="BA374" s="519">
        <v>0</v>
      </c>
      <c r="BB374" s="519">
        <v>0</v>
      </c>
      <c r="BC374" s="519">
        <v>0</v>
      </c>
      <c r="BD374" s="519">
        <v>0</v>
      </c>
      <c r="BE374" s="519">
        <v>0</v>
      </c>
      <c r="BF374" s="519">
        <v>0</v>
      </c>
      <c r="BG374" s="519">
        <v>0</v>
      </c>
      <c r="BH374" s="519">
        <v>0</v>
      </c>
      <c r="BI374" s="519">
        <v>0</v>
      </c>
      <c r="BJ374" s="519">
        <v>11304.9</v>
      </c>
      <c r="BK374" s="519">
        <v>0</v>
      </c>
      <c r="BL374" s="519">
        <v>0</v>
      </c>
      <c r="BM374" s="519">
        <v>0</v>
      </c>
      <c r="BN374" s="519">
        <v>0</v>
      </c>
      <c r="BO374" s="519">
        <v>0</v>
      </c>
      <c r="BP374" s="519">
        <v>0</v>
      </c>
      <c r="BQ374" s="519">
        <v>0</v>
      </c>
      <c r="BR374" s="519">
        <v>0</v>
      </c>
      <c r="BS374" s="519">
        <v>0</v>
      </c>
      <c r="BT374" s="519">
        <v>0</v>
      </c>
      <c r="BU374" s="519">
        <v>0</v>
      </c>
      <c r="BV374" s="519">
        <v>0</v>
      </c>
      <c r="BW374" s="519">
        <v>0</v>
      </c>
      <c r="BX374" s="519">
        <v>0</v>
      </c>
      <c r="BY374" s="519">
        <v>0</v>
      </c>
      <c r="BZ374" s="519">
        <v>0</v>
      </c>
      <c r="CA374" s="519">
        <v>0</v>
      </c>
      <c r="CB374" s="519">
        <v>0</v>
      </c>
      <c r="CC374" s="519">
        <v>0</v>
      </c>
      <c r="CD374" s="519">
        <v>0</v>
      </c>
      <c r="CE374" s="519">
        <v>0</v>
      </c>
      <c r="CF374" s="519">
        <v>0</v>
      </c>
      <c r="CG374" s="519">
        <v>0</v>
      </c>
      <c r="CH374" s="519">
        <v>0</v>
      </c>
      <c r="CI374" s="519">
        <v>0</v>
      </c>
      <c r="CJ374" s="519">
        <v>0</v>
      </c>
      <c r="CK374" s="519">
        <v>0</v>
      </c>
      <c r="CL374" s="519">
        <v>0</v>
      </c>
      <c r="CM374" s="519">
        <v>0</v>
      </c>
      <c r="CN374" s="519">
        <v>0</v>
      </c>
      <c r="CO374" s="519">
        <v>0</v>
      </c>
      <c r="CP374" s="519">
        <v>0</v>
      </c>
      <c r="CQ374" s="519">
        <v>0</v>
      </c>
      <c r="CR374" s="519">
        <v>0</v>
      </c>
      <c r="CS374" s="519">
        <v>0</v>
      </c>
      <c r="CT374" s="519">
        <v>0</v>
      </c>
      <c r="CU374" s="519">
        <v>0</v>
      </c>
      <c r="CV374" s="519">
        <v>0</v>
      </c>
      <c r="CW374" s="519">
        <v>0</v>
      </c>
      <c r="CX374" s="519">
        <v>0</v>
      </c>
      <c r="CY374" s="519">
        <v>0</v>
      </c>
      <c r="CZ374" s="519">
        <v>0</v>
      </c>
      <c r="DA374" s="519">
        <v>0</v>
      </c>
      <c r="DB374" s="519">
        <v>0</v>
      </c>
      <c r="DC374" s="519">
        <v>0</v>
      </c>
      <c r="DD374" s="519">
        <v>0</v>
      </c>
      <c r="DE374" s="519">
        <v>0</v>
      </c>
      <c r="DF374" s="519">
        <v>0</v>
      </c>
      <c r="DG374" s="519">
        <v>0</v>
      </c>
      <c r="DH374" s="519">
        <v>0</v>
      </c>
      <c r="DI374" s="519">
        <v>0</v>
      </c>
      <c r="DJ374" s="519">
        <v>0</v>
      </c>
      <c r="DK374" s="519">
        <v>0</v>
      </c>
      <c r="DL374" s="519">
        <v>0</v>
      </c>
      <c r="DM374" s="519">
        <v>0</v>
      </c>
      <c r="DN374" s="519">
        <v>0</v>
      </c>
      <c r="DO374" s="519">
        <v>0</v>
      </c>
      <c r="DP374" s="519">
        <v>0</v>
      </c>
      <c r="DQ374" s="519">
        <v>0</v>
      </c>
      <c r="DR374" s="519">
        <v>0</v>
      </c>
      <c r="DS374" s="519">
        <v>0</v>
      </c>
      <c r="DT374" s="519">
        <v>0</v>
      </c>
      <c r="DU374" s="519">
        <v>0</v>
      </c>
      <c r="DV374" s="519">
        <v>0</v>
      </c>
      <c r="DW374" s="519">
        <v>0</v>
      </c>
      <c r="DX374" s="519">
        <v>0</v>
      </c>
      <c r="DY374" s="131"/>
      <c r="DZ374" s="337"/>
      <c r="EA374" s="519" t="s">
        <v>1063</v>
      </c>
      <c r="EB374" s="519" t="s">
        <v>1059</v>
      </c>
      <c r="EC374" s="519">
        <v>35</v>
      </c>
      <c r="ED374" s="521" t="str">
        <f t="shared" si="17"/>
        <v>SDN300135</v>
      </c>
      <c r="EE374" s="519">
        <v>10000</v>
      </c>
      <c r="EF374" s="519">
        <v>10000</v>
      </c>
      <c r="EG374" s="519">
        <v>10000</v>
      </c>
      <c r="EH374" s="519">
        <v>10000</v>
      </c>
      <c r="EI374" s="519">
        <v>10000</v>
      </c>
      <c r="EJ374" s="519">
        <v>10000</v>
      </c>
      <c r="EK374" s="519">
        <v>10000</v>
      </c>
      <c r="EL374" s="519">
        <v>10000</v>
      </c>
      <c r="EM374" s="519">
        <v>10000</v>
      </c>
      <c r="EN374" s="519">
        <v>10000</v>
      </c>
      <c r="EO374" s="519">
        <v>10000</v>
      </c>
      <c r="EP374" s="519">
        <v>10000</v>
      </c>
      <c r="EQ374" s="519">
        <v>10000</v>
      </c>
      <c r="ER374" s="519">
        <v>10000</v>
      </c>
      <c r="ES374" s="519">
        <v>10000</v>
      </c>
      <c r="ET374" s="519">
        <v>10000</v>
      </c>
      <c r="EU374" s="519">
        <v>10000</v>
      </c>
      <c r="EV374" s="519">
        <v>10000</v>
      </c>
      <c r="EW374" s="519">
        <v>10000</v>
      </c>
      <c r="EX374" s="519">
        <v>10000</v>
      </c>
      <c r="EY374" s="519">
        <v>10000</v>
      </c>
      <c r="EZ374" s="519">
        <v>10000</v>
      </c>
      <c r="FA374" s="519">
        <v>10000</v>
      </c>
      <c r="FB374" s="519">
        <v>10000</v>
      </c>
      <c r="FC374" s="519">
        <v>10000</v>
      </c>
      <c r="FD374" s="519">
        <v>10000</v>
      </c>
      <c r="FE374" s="519">
        <v>10300</v>
      </c>
      <c r="FF374" s="519">
        <v>10635</v>
      </c>
      <c r="FG374" s="519">
        <v>10969.9</v>
      </c>
      <c r="FH374" s="519">
        <v>11304.9</v>
      </c>
      <c r="FI374" s="519">
        <v>11304.9</v>
      </c>
      <c r="FJ374" s="519">
        <v>11304.9</v>
      </c>
      <c r="FK374" s="519">
        <v>11304.9</v>
      </c>
      <c r="FL374" s="519">
        <v>11304.9</v>
      </c>
      <c r="FM374" s="519">
        <v>11304.9</v>
      </c>
      <c r="FN374" s="519">
        <v>11304.9</v>
      </c>
      <c r="FO374" s="519">
        <v>11304.9</v>
      </c>
      <c r="FP374" s="519">
        <v>11304.9</v>
      </c>
      <c r="FQ374" s="519">
        <v>11304.9</v>
      </c>
      <c r="FR374" s="519">
        <v>11304.9</v>
      </c>
      <c r="FS374" s="519">
        <v>11304.9</v>
      </c>
      <c r="FT374" s="519">
        <v>11304.9</v>
      </c>
      <c r="FU374" s="519">
        <v>11304.9</v>
      </c>
      <c r="FV374" s="519">
        <v>11304.9</v>
      </c>
      <c r="FW374" s="519">
        <v>11304.9</v>
      </c>
      <c r="FX374" s="519">
        <v>0</v>
      </c>
      <c r="FY374" s="519">
        <v>0</v>
      </c>
      <c r="FZ374" s="519">
        <v>0</v>
      </c>
      <c r="GA374" s="519">
        <v>0</v>
      </c>
      <c r="GB374" s="519">
        <v>0</v>
      </c>
      <c r="GC374" s="519">
        <v>0</v>
      </c>
      <c r="GD374" s="519">
        <v>0</v>
      </c>
      <c r="GE374" s="519">
        <v>0</v>
      </c>
      <c r="GF374" s="519">
        <v>0</v>
      </c>
      <c r="GG374" s="519">
        <v>0</v>
      </c>
      <c r="GH374" s="519">
        <v>0</v>
      </c>
      <c r="GI374" s="519">
        <v>0</v>
      </c>
      <c r="GJ374" s="519">
        <v>0</v>
      </c>
      <c r="GK374" s="519">
        <v>0</v>
      </c>
      <c r="GL374" s="519">
        <v>0</v>
      </c>
      <c r="GM374" s="519">
        <v>0</v>
      </c>
      <c r="GN374" s="519">
        <v>0</v>
      </c>
      <c r="GO374" s="519">
        <v>0</v>
      </c>
      <c r="GP374" s="519">
        <v>0</v>
      </c>
      <c r="GQ374" s="519">
        <v>0</v>
      </c>
      <c r="GR374" s="519">
        <v>0</v>
      </c>
      <c r="GS374" s="519">
        <v>0</v>
      </c>
      <c r="GT374" s="519">
        <v>0</v>
      </c>
      <c r="GU374" s="519">
        <v>0</v>
      </c>
      <c r="GV374" s="519">
        <v>0</v>
      </c>
      <c r="GW374" s="519">
        <v>0</v>
      </c>
      <c r="GX374" s="519">
        <v>0</v>
      </c>
      <c r="GY374" s="519">
        <v>0</v>
      </c>
      <c r="GZ374" s="519">
        <v>0</v>
      </c>
      <c r="HA374" s="519">
        <v>0</v>
      </c>
      <c r="HB374" s="519">
        <v>0</v>
      </c>
      <c r="HC374" s="519">
        <v>0</v>
      </c>
      <c r="HD374" s="519">
        <v>0</v>
      </c>
      <c r="HE374" s="519">
        <v>0</v>
      </c>
      <c r="HF374" s="519">
        <v>0</v>
      </c>
      <c r="HG374" s="519">
        <v>0</v>
      </c>
      <c r="HH374" s="519">
        <v>0</v>
      </c>
      <c r="HI374" s="519">
        <v>0</v>
      </c>
      <c r="HJ374" s="519">
        <v>0</v>
      </c>
      <c r="HK374" s="519">
        <v>0</v>
      </c>
      <c r="HL374" s="519">
        <v>0</v>
      </c>
      <c r="HM374" s="519">
        <v>0</v>
      </c>
      <c r="HN374" s="519">
        <v>0</v>
      </c>
      <c r="HO374" s="519">
        <v>0</v>
      </c>
      <c r="HP374" s="519">
        <v>0</v>
      </c>
      <c r="HQ374" s="519">
        <v>0</v>
      </c>
      <c r="HR374" s="519">
        <v>0</v>
      </c>
      <c r="HS374" s="519">
        <v>0</v>
      </c>
      <c r="HT374" s="519">
        <v>0</v>
      </c>
      <c r="HU374" s="519">
        <v>0</v>
      </c>
      <c r="HV374" s="519">
        <v>0</v>
      </c>
      <c r="HW374" s="519">
        <v>0</v>
      </c>
      <c r="HX374" s="519">
        <v>0</v>
      </c>
      <c r="HY374" s="519">
        <v>0</v>
      </c>
      <c r="HZ374" s="519">
        <v>0</v>
      </c>
      <c r="IA374" s="519">
        <v>0</v>
      </c>
      <c r="IB374" s="519">
        <v>0</v>
      </c>
      <c r="IC374" s="519">
        <v>0</v>
      </c>
      <c r="ID374" s="519">
        <v>0</v>
      </c>
      <c r="IE374" s="519">
        <v>0</v>
      </c>
      <c r="IF374" s="519">
        <v>0</v>
      </c>
      <c r="IG374" s="519">
        <v>0</v>
      </c>
      <c r="IH374" s="519">
        <v>0</v>
      </c>
      <c r="II374" s="519">
        <v>0</v>
      </c>
      <c r="IJ374" s="519">
        <v>0</v>
      </c>
      <c r="IK374" s="519">
        <v>0</v>
      </c>
    </row>
    <row r="375" spans="1:245" hidden="1">
      <c r="A375" s="337"/>
      <c r="B375" s="519" t="s">
        <v>1058</v>
      </c>
      <c r="C375" s="519"/>
      <c r="D375" s="519"/>
      <c r="E375" s="519"/>
      <c r="F375" s="519">
        <v>1</v>
      </c>
      <c r="G375" s="519"/>
      <c r="H375" s="519">
        <v>37</v>
      </c>
      <c r="I375" s="519">
        <v>3</v>
      </c>
      <c r="J375" s="519" t="str">
        <f t="shared" si="18"/>
        <v>SDN10013703</v>
      </c>
      <c r="K375" s="519">
        <v>1000</v>
      </c>
      <c r="M375" s="337"/>
      <c r="N375" s="519" t="s">
        <v>1063</v>
      </c>
      <c r="O375" s="519" t="s">
        <v>1059</v>
      </c>
      <c r="P375" s="519">
        <v>36</v>
      </c>
      <c r="Q375" s="183" t="str">
        <f t="shared" si="16"/>
        <v>SDN300136</v>
      </c>
      <c r="R375" s="519">
        <v>0</v>
      </c>
      <c r="S375" s="519">
        <v>0</v>
      </c>
      <c r="T375" s="519">
        <v>0</v>
      </c>
      <c r="U375" s="519">
        <v>0</v>
      </c>
      <c r="V375" s="519">
        <v>0</v>
      </c>
      <c r="W375" s="519">
        <v>0</v>
      </c>
      <c r="X375" s="519">
        <v>0</v>
      </c>
      <c r="Y375" s="519">
        <v>0</v>
      </c>
      <c r="Z375" s="519">
        <v>0</v>
      </c>
      <c r="AA375" s="519">
        <v>0</v>
      </c>
      <c r="AB375" s="519">
        <v>0</v>
      </c>
      <c r="AC375" s="519">
        <v>0</v>
      </c>
      <c r="AD375" s="519">
        <v>0</v>
      </c>
      <c r="AE375" s="519">
        <v>0</v>
      </c>
      <c r="AF375" s="519">
        <v>0</v>
      </c>
      <c r="AG375" s="519">
        <v>0</v>
      </c>
      <c r="AH375" s="519">
        <v>0</v>
      </c>
      <c r="AI375" s="519">
        <v>0</v>
      </c>
      <c r="AJ375" s="519">
        <v>0</v>
      </c>
      <c r="AK375" s="519">
        <v>0</v>
      </c>
      <c r="AL375" s="519">
        <v>0</v>
      </c>
      <c r="AM375" s="519">
        <v>0</v>
      </c>
      <c r="AN375" s="519">
        <v>0</v>
      </c>
      <c r="AO375" s="519">
        <v>0</v>
      </c>
      <c r="AP375" s="519">
        <v>0</v>
      </c>
      <c r="AQ375" s="519">
        <v>0</v>
      </c>
      <c r="AR375" s="519">
        <v>0</v>
      </c>
      <c r="AS375" s="519">
        <v>0</v>
      </c>
      <c r="AT375" s="519">
        <v>0</v>
      </c>
      <c r="AU375" s="519">
        <v>0</v>
      </c>
      <c r="AV375" s="519">
        <v>0</v>
      </c>
      <c r="AW375" s="519">
        <v>0</v>
      </c>
      <c r="AX375" s="519">
        <v>0</v>
      </c>
      <c r="AY375" s="519">
        <v>0</v>
      </c>
      <c r="AZ375" s="519">
        <v>0</v>
      </c>
      <c r="BA375" s="519">
        <v>0</v>
      </c>
      <c r="BB375" s="519">
        <v>0</v>
      </c>
      <c r="BC375" s="519">
        <v>0</v>
      </c>
      <c r="BD375" s="519">
        <v>0</v>
      </c>
      <c r="BE375" s="519">
        <v>0</v>
      </c>
      <c r="BF375" s="519">
        <v>0</v>
      </c>
      <c r="BG375" s="519">
        <v>0</v>
      </c>
      <c r="BH375" s="519">
        <v>0</v>
      </c>
      <c r="BI375" s="519">
        <v>0</v>
      </c>
      <c r="BJ375" s="519">
        <v>11734.2</v>
      </c>
      <c r="BK375" s="519">
        <v>0</v>
      </c>
      <c r="BL375" s="519">
        <v>0</v>
      </c>
      <c r="BM375" s="519">
        <v>0</v>
      </c>
      <c r="BN375" s="519">
        <v>0</v>
      </c>
      <c r="BO375" s="519">
        <v>0</v>
      </c>
      <c r="BP375" s="519">
        <v>0</v>
      </c>
      <c r="BQ375" s="519">
        <v>0</v>
      </c>
      <c r="BR375" s="519">
        <v>0</v>
      </c>
      <c r="BS375" s="519">
        <v>0</v>
      </c>
      <c r="BT375" s="519">
        <v>0</v>
      </c>
      <c r="BU375" s="519">
        <v>0</v>
      </c>
      <c r="BV375" s="519">
        <v>0</v>
      </c>
      <c r="BW375" s="519">
        <v>0</v>
      </c>
      <c r="BX375" s="519">
        <v>0</v>
      </c>
      <c r="BY375" s="519">
        <v>0</v>
      </c>
      <c r="BZ375" s="519">
        <v>0</v>
      </c>
      <c r="CA375" s="519">
        <v>0</v>
      </c>
      <c r="CB375" s="519">
        <v>0</v>
      </c>
      <c r="CC375" s="519">
        <v>0</v>
      </c>
      <c r="CD375" s="519">
        <v>0</v>
      </c>
      <c r="CE375" s="519">
        <v>0</v>
      </c>
      <c r="CF375" s="519">
        <v>0</v>
      </c>
      <c r="CG375" s="519">
        <v>0</v>
      </c>
      <c r="CH375" s="519">
        <v>0</v>
      </c>
      <c r="CI375" s="519">
        <v>0</v>
      </c>
      <c r="CJ375" s="519">
        <v>0</v>
      </c>
      <c r="CK375" s="519">
        <v>0</v>
      </c>
      <c r="CL375" s="519">
        <v>0</v>
      </c>
      <c r="CM375" s="519">
        <v>0</v>
      </c>
      <c r="CN375" s="519">
        <v>0</v>
      </c>
      <c r="CO375" s="519">
        <v>0</v>
      </c>
      <c r="CP375" s="519">
        <v>0</v>
      </c>
      <c r="CQ375" s="519">
        <v>0</v>
      </c>
      <c r="CR375" s="519">
        <v>0</v>
      </c>
      <c r="CS375" s="519">
        <v>0</v>
      </c>
      <c r="CT375" s="519">
        <v>0</v>
      </c>
      <c r="CU375" s="519">
        <v>0</v>
      </c>
      <c r="CV375" s="519">
        <v>0</v>
      </c>
      <c r="CW375" s="519">
        <v>0</v>
      </c>
      <c r="CX375" s="519">
        <v>0</v>
      </c>
      <c r="CY375" s="519">
        <v>0</v>
      </c>
      <c r="CZ375" s="519">
        <v>0</v>
      </c>
      <c r="DA375" s="519">
        <v>0</v>
      </c>
      <c r="DB375" s="519">
        <v>0</v>
      </c>
      <c r="DC375" s="519">
        <v>0</v>
      </c>
      <c r="DD375" s="519">
        <v>0</v>
      </c>
      <c r="DE375" s="519">
        <v>0</v>
      </c>
      <c r="DF375" s="519">
        <v>0</v>
      </c>
      <c r="DG375" s="519">
        <v>0</v>
      </c>
      <c r="DH375" s="519">
        <v>0</v>
      </c>
      <c r="DI375" s="519">
        <v>0</v>
      </c>
      <c r="DJ375" s="519">
        <v>0</v>
      </c>
      <c r="DK375" s="519">
        <v>0</v>
      </c>
      <c r="DL375" s="519">
        <v>0</v>
      </c>
      <c r="DM375" s="519">
        <v>0</v>
      </c>
      <c r="DN375" s="519">
        <v>0</v>
      </c>
      <c r="DO375" s="519">
        <v>0</v>
      </c>
      <c r="DP375" s="519">
        <v>0</v>
      </c>
      <c r="DQ375" s="519">
        <v>0</v>
      </c>
      <c r="DR375" s="519">
        <v>0</v>
      </c>
      <c r="DS375" s="519">
        <v>0</v>
      </c>
      <c r="DT375" s="519">
        <v>0</v>
      </c>
      <c r="DU375" s="519">
        <v>0</v>
      </c>
      <c r="DV375" s="519">
        <v>0</v>
      </c>
      <c r="DW375" s="519">
        <v>0</v>
      </c>
      <c r="DX375" s="519">
        <v>0</v>
      </c>
      <c r="DY375" s="131"/>
      <c r="DZ375" s="337"/>
      <c r="EA375" s="519" t="s">
        <v>1063</v>
      </c>
      <c r="EB375" s="519" t="s">
        <v>1059</v>
      </c>
      <c r="EC375" s="519">
        <v>36</v>
      </c>
      <c r="ED375" s="521" t="str">
        <f t="shared" si="17"/>
        <v>SDN300136</v>
      </c>
      <c r="EE375" s="519">
        <v>10000</v>
      </c>
      <c r="EF375" s="519">
        <v>10000</v>
      </c>
      <c r="EG375" s="519">
        <v>10000</v>
      </c>
      <c r="EH375" s="519">
        <v>10000</v>
      </c>
      <c r="EI375" s="519">
        <v>10000</v>
      </c>
      <c r="EJ375" s="519">
        <v>10000</v>
      </c>
      <c r="EK375" s="519">
        <v>10000</v>
      </c>
      <c r="EL375" s="519">
        <v>10000</v>
      </c>
      <c r="EM375" s="519">
        <v>10000</v>
      </c>
      <c r="EN375" s="519">
        <v>10000</v>
      </c>
      <c r="EO375" s="519">
        <v>10000</v>
      </c>
      <c r="EP375" s="519">
        <v>10000</v>
      </c>
      <c r="EQ375" s="519">
        <v>10000</v>
      </c>
      <c r="ER375" s="519">
        <v>10000</v>
      </c>
      <c r="ES375" s="519">
        <v>10000</v>
      </c>
      <c r="ET375" s="519">
        <v>10000</v>
      </c>
      <c r="EU375" s="519">
        <v>10000</v>
      </c>
      <c r="EV375" s="519">
        <v>10000</v>
      </c>
      <c r="EW375" s="519">
        <v>10000</v>
      </c>
      <c r="EX375" s="519">
        <v>10000</v>
      </c>
      <c r="EY375" s="519">
        <v>10000</v>
      </c>
      <c r="EZ375" s="519">
        <v>10000</v>
      </c>
      <c r="FA375" s="519">
        <v>10000</v>
      </c>
      <c r="FB375" s="519">
        <v>10000</v>
      </c>
      <c r="FC375" s="519">
        <v>10000</v>
      </c>
      <c r="FD375" s="519">
        <v>10343.5</v>
      </c>
      <c r="FE375" s="519">
        <v>10691.2</v>
      </c>
      <c r="FF375" s="519">
        <v>11038.8</v>
      </c>
      <c r="FG375" s="519">
        <v>11386.5</v>
      </c>
      <c r="FH375" s="519">
        <v>11734.2</v>
      </c>
      <c r="FI375" s="519">
        <v>11734.2</v>
      </c>
      <c r="FJ375" s="519">
        <v>11734.2</v>
      </c>
      <c r="FK375" s="519">
        <v>11734.2</v>
      </c>
      <c r="FL375" s="519">
        <v>11734.2</v>
      </c>
      <c r="FM375" s="519">
        <v>11734.2</v>
      </c>
      <c r="FN375" s="519">
        <v>11734.2</v>
      </c>
      <c r="FO375" s="519">
        <v>11734.2</v>
      </c>
      <c r="FP375" s="519">
        <v>11734.2</v>
      </c>
      <c r="FQ375" s="519">
        <v>11734.2</v>
      </c>
      <c r="FR375" s="519">
        <v>11734.2</v>
      </c>
      <c r="FS375" s="519">
        <v>11734.2</v>
      </c>
      <c r="FT375" s="519">
        <v>11734.2</v>
      </c>
      <c r="FU375" s="519">
        <v>11734.2</v>
      </c>
      <c r="FV375" s="519">
        <v>11734.2</v>
      </c>
      <c r="FW375" s="519">
        <v>11734.2</v>
      </c>
      <c r="FX375" s="519">
        <v>0</v>
      </c>
      <c r="FY375" s="519">
        <v>0</v>
      </c>
      <c r="FZ375" s="519">
        <v>0</v>
      </c>
      <c r="GA375" s="519">
        <v>0</v>
      </c>
      <c r="GB375" s="519">
        <v>0</v>
      </c>
      <c r="GC375" s="519">
        <v>0</v>
      </c>
      <c r="GD375" s="519">
        <v>0</v>
      </c>
      <c r="GE375" s="519">
        <v>0</v>
      </c>
      <c r="GF375" s="519">
        <v>0</v>
      </c>
      <c r="GG375" s="519">
        <v>0</v>
      </c>
      <c r="GH375" s="519">
        <v>0</v>
      </c>
      <c r="GI375" s="519">
        <v>0</v>
      </c>
      <c r="GJ375" s="519">
        <v>0</v>
      </c>
      <c r="GK375" s="519">
        <v>0</v>
      </c>
      <c r="GL375" s="519">
        <v>0</v>
      </c>
      <c r="GM375" s="519">
        <v>0</v>
      </c>
      <c r="GN375" s="519">
        <v>0</v>
      </c>
      <c r="GO375" s="519">
        <v>0</v>
      </c>
      <c r="GP375" s="519">
        <v>0</v>
      </c>
      <c r="GQ375" s="519">
        <v>0</v>
      </c>
      <c r="GR375" s="519">
        <v>0</v>
      </c>
      <c r="GS375" s="519">
        <v>0</v>
      </c>
      <c r="GT375" s="519">
        <v>0</v>
      </c>
      <c r="GU375" s="519">
        <v>0</v>
      </c>
      <c r="GV375" s="519">
        <v>0</v>
      </c>
      <c r="GW375" s="519">
        <v>0</v>
      </c>
      <c r="GX375" s="519">
        <v>0</v>
      </c>
      <c r="GY375" s="519">
        <v>0</v>
      </c>
      <c r="GZ375" s="519">
        <v>0</v>
      </c>
      <c r="HA375" s="519">
        <v>0</v>
      </c>
      <c r="HB375" s="519">
        <v>0</v>
      </c>
      <c r="HC375" s="519">
        <v>0</v>
      </c>
      <c r="HD375" s="519">
        <v>0</v>
      </c>
      <c r="HE375" s="519">
        <v>0</v>
      </c>
      <c r="HF375" s="519">
        <v>0</v>
      </c>
      <c r="HG375" s="519">
        <v>0</v>
      </c>
      <c r="HH375" s="519">
        <v>0</v>
      </c>
      <c r="HI375" s="519">
        <v>0</v>
      </c>
      <c r="HJ375" s="519">
        <v>0</v>
      </c>
      <c r="HK375" s="519">
        <v>0</v>
      </c>
      <c r="HL375" s="519">
        <v>0</v>
      </c>
      <c r="HM375" s="519">
        <v>0</v>
      </c>
      <c r="HN375" s="519">
        <v>0</v>
      </c>
      <c r="HO375" s="519">
        <v>0</v>
      </c>
      <c r="HP375" s="519">
        <v>0</v>
      </c>
      <c r="HQ375" s="519">
        <v>0</v>
      </c>
      <c r="HR375" s="519">
        <v>0</v>
      </c>
      <c r="HS375" s="519">
        <v>0</v>
      </c>
      <c r="HT375" s="519">
        <v>0</v>
      </c>
      <c r="HU375" s="519">
        <v>0</v>
      </c>
      <c r="HV375" s="519">
        <v>0</v>
      </c>
      <c r="HW375" s="519">
        <v>0</v>
      </c>
      <c r="HX375" s="519">
        <v>0</v>
      </c>
      <c r="HY375" s="519">
        <v>0</v>
      </c>
      <c r="HZ375" s="519">
        <v>0</v>
      </c>
      <c r="IA375" s="519">
        <v>0</v>
      </c>
      <c r="IB375" s="519">
        <v>0</v>
      </c>
      <c r="IC375" s="519">
        <v>0</v>
      </c>
      <c r="ID375" s="519">
        <v>0</v>
      </c>
      <c r="IE375" s="519">
        <v>0</v>
      </c>
      <c r="IF375" s="519">
        <v>0</v>
      </c>
      <c r="IG375" s="519">
        <v>0</v>
      </c>
      <c r="IH375" s="519">
        <v>0</v>
      </c>
      <c r="II375" s="519">
        <v>0</v>
      </c>
      <c r="IJ375" s="519">
        <v>0</v>
      </c>
      <c r="IK375" s="519">
        <v>0</v>
      </c>
    </row>
    <row r="376" spans="1:245" hidden="1">
      <c r="A376" s="337"/>
      <c r="B376" s="519" t="s">
        <v>1058</v>
      </c>
      <c r="C376" s="519"/>
      <c r="D376" s="519"/>
      <c r="E376" s="519"/>
      <c r="F376" s="519">
        <v>1</v>
      </c>
      <c r="G376" s="519"/>
      <c r="H376" s="519">
        <v>37</v>
      </c>
      <c r="I376" s="519">
        <v>4</v>
      </c>
      <c r="J376" s="519" t="str">
        <f t="shared" si="18"/>
        <v>SDN10013704</v>
      </c>
      <c r="K376" s="519">
        <v>1000</v>
      </c>
      <c r="M376" s="337"/>
      <c r="N376" s="519" t="s">
        <v>1063</v>
      </c>
      <c r="O376" s="519" t="s">
        <v>1059</v>
      </c>
      <c r="P376" s="519">
        <v>37</v>
      </c>
      <c r="Q376" s="183" t="str">
        <f t="shared" si="16"/>
        <v>SDN300137</v>
      </c>
      <c r="R376" s="519">
        <v>0</v>
      </c>
      <c r="S376" s="519">
        <v>0</v>
      </c>
      <c r="T376" s="519">
        <v>0</v>
      </c>
      <c r="U376" s="519">
        <v>0</v>
      </c>
      <c r="V376" s="519">
        <v>0</v>
      </c>
      <c r="W376" s="519">
        <v>0</v>
      </c>
      <c r="X376" s="519">
        <v>0</v>
      </c>
      <c r="Y376" s="519">
        <v>0</v>
      </c>
      <c r="Z376" s="519">
        <v>0</v>
      </c>
      <c r="AA376" s="519">
        <v>0</v>
      </c>
      <c r="AB376" s="519">
        <v>0</v>
      </c>
      <c r="AC376" s="519">
        <v>0</v>
      </c>
      <c r="AD376" s="519">
        <v>0</v>
      </c>
      <c r="AE376" s="519">
        <v>0</v>
      </c>
      <c r="AF376" s="519">
        <v>0</v>
      </c>
      <c r="AG376" s="519">
        <v>0</v>
      </c>
      <c r="AH376" s="519">
        <v>0</v>
      </c>
      <c r="AI376" s="519">
        <v>0</v>
      </c>
      <c r="AJ376" s="519">
        <v>0</v>
      </c>
      <c r="AK376" s="519">
        <v>0</v>
      </c>
      <c r="AL376" s="519">
        <v>0</v>
      </c>
      <c r="AM376" s="519">
        <v>0</v>
      </c>
      <c r="AN376" s="519">
        <v>0</v>
      </c>
      <c r="AO376" s="519">
        <v>0</v>
      </c>
      <c r="AP376" s="519">
        <v>0</v>
      </c>
      <c r="AQ376" s="519">
        <v>0</v>
      </c>
      <c r="AR376" s="519">
        <v>0</v>
      </c>
      <c r="AS376" s="519">
        <v>0</v>
      </c>
      <c r="AT376" s="519">
        <v>0</v>
      </c>
      <c r="AU376" s="519">
        <v>0</v>
      </c>
      <c r="AV376" s="519">
        <v>0</v>
      </c>
      <c r="AW376" s="519">
        <v>0</v>
      </c>
      <c r="AX376" s="519">
        <v>0</v>
      </c>
      <c r="AY376" s="519">
        <v>0</v>
      </c>
      <c r="AZ376" s="519">
        <v>0</v>
      </c>
      <c r="BA376" s="519">
        <v>0</v>
      </c>
      <c r="BB376" s="519">
        <v>0</v>
      </c>
      <c r="BC376" s="519">
        <v>0</v>
      </c>
      <c r="BD376" s="519">
        <v>0</v>
      </c>
      <c r="BE376" s="519">
        <v>0</v>
      </c>
      <c r="BF376" s="519">
        <v>0</v>
      </c>
      <c r="BG376" s="519">
        <v>0</v>
      </c>
      <c r="BH376" s="519">
        <v>0</v>
      </c>
      <c r="BI376" s="519">
        <v>0</v>
      </c>
      <c r="BJ376" s="519">
        <v>12306.6</v>
      </c>
      <c r="BK376" s="519">
        <v>0</v>
      </c>
      <c r="BL376" s="519">
        <v>0</v>
      </c>
      <c r="BM376" s="519">
        <v>0</v>
      </c>
      <c r="BN376" s="519">
        <v>0</v>
      </c>
      <c r="BO376" s="519">
        <v>0</v>
      </c>
      <c r="BP376" s="519">
        <v>0</v>
      </c>
      <c r="BQ376" s="519">
        <v>0</v>
      </c>
      <c r="BR376" s="519">
        <v>0</v>
      </c>
      <c r="BS376" s="519">
        <v>0</v>
      </c>
      <c r="BT376" s="519">
        <v>0</v>
      </c>
      <c r="BU376" s="519">
        <v>0</v>
      </c>
      <c r="BV376" s="519">
        <v>0</v>
      </c>
      <c r="BW376" s="519">
        <v>0</v>
      </c>
      <c r="BX376" s="519">
        <v>0</v>
      </c>
      <c r="BY376" s="519">
        <v>0</v>
      </c>
      <c r="BZ376" s="519">
        <v>0</v>
      </c>
      <c r="CA376" s="519">
        <v>0</v>
      </c>
      <c r="CB376" s="519">
        <v>0</v>
      </c>
      <c r="CC376" s="519">
        <v>0</v>
      </c>
      <c r="CD376" s="519">
        <v>0</v>
      </c>
      <c r="CE376" s="519">
        <v>0</v>
      </c>
      <c r="CF376" s="519">
        <v>0</v>
      </c>
      <c r="CG376" s="519">
        <v>0</v>
      </c>
      <c r="CH376" s="519">
        <v>0</v>
      </c>
      <c r="CI376" s="519">
        <v>0</v>
      </c>
      <c r="CJ376" s="519">
        <v>0</v>
      </c>
      <c r="CK376" s="519">
        <v>0</v>
      </c>
      <c r="CL376" s="519">
        <v>0</v>
      </c>
      <c r="CM376" s="519">
        <v>0</v>
      </c>
      <c r="CN376" s="519">
        <v>0</v>
      </c>
      <c r="CO376" s="519">
        <v>0</v>
      </c>
      <c r="CP376" s="519">
        <v>0</v>
      </c>
      <c r="CQ376" s="519">
        <v>0</v>
      </c>
      <c r="CR376" s="519">
        <v>0</v>
      </c>
      <c r="CS376" s="519">
        <v>0</v>
      </c>
      <c r="CT376" s="519">
        <v>0</v>
      </c>
      <c r="CU376" s="519">
        <v>0</v>
      </c>
      <c r="CV376" s="519">
        <v>0</v>
      </c>
      <c r="CW376" s="519">
        <v>0</v>
      </c>
      <c r="CX376" s="519">
        <v>0</v>
      </c>
      <c r="CY376" s="519">
        <v>0</v>
      </c>
      <c r="CZ376" s="519">
        <v>0</v>
      </c>
      <c r="DA376" s="519">
        <v>0</v>
      </c>
      <c r="DB376" s="519">
        <v>0</v>
      </c>
      <c r="DC376" s="519">
        <v>0</v>
      </c>
      <c r="DD376" s="519">
        <v>0</v>
      </c>
      <c r="DE376" s="519">
        <v>0</v>
      </c>
      <c r="DF376" s="519">
        <v>0</v>
      </c>
      <c r="DG376" s="519">
        <v>0</v>
      </c>
      <c r="DH376" s="519">
        <v>0</v>
      </c>
      <c r="DI376" s="519">
        <v>0</v>
      </c>
      <c r="DJ376" s="519">
        <v>0</v>
      </c>
      <c r="DK376" s="519">
        <v>0</v>
      </c>
      <c r="DL376" s="519">
        <v>0</v>
      </c>
      <c r="DM376" s="519">
        <v>0</v>
      </c>
      <c r="DN376" s="519">
        <v>0</v>
      </c>
      <c r="DO376" s="519">
        <v>0</v>
      </c>
      <c r="DP376" s="519">
        <v>0</v>
      </c>
      <c r="DQ376" s="519">
        <v>0</v>
      </c>
      <c r="DR376" s="519">
        <v>0</v>
      </c>
      <c r="DS376" s="519">
        <v>0</v>
      </c>
      <c r="DT376" s="519">
        <v>0</v>
      </c>
      <c r="DU376" s="519">
        <v>0</v>
      </c>
      <c r="DV376" s="519">
        <v>0</v>
      </c>
      <c r="DW376" s="519">
        <v>0</v>
      </c>
      <c r="DX376" s="519">
        <v>0</v>
      </c>
      <c r="DY376" s="131"/>
      <c r="DZ376" s="337"/>
      <c r="EA376" s="519" t="s">
        <v>1063</v>
      </c>
      <c r="EB376" s="519" t="s">
        <v>1059</v>
      </c>
      <c r="EC376" s="519">
        <v>37</v>
      </c>
      <c r="ED376" s="521" t="str">
        <f t="shared" si="17"/>
        <v>SDN300137</v>
      </c>
      <c r="EE376" s="519">
        <v>10000</v>
      </c>
      <c r="EF376" s="519">
        <v>10000</v>
      </c>
      <c r="EG376" s="519">
        <v>10000</v>
      </c>
      <c r="EH376" s="519">
        <v>10000</v>
      </c>
      <c r="EI376" s="519">
        <v>10000</v>
      </c>
      <c r="EJ376" s="519">
        <v>10000</v>
      </c>
      <c r="EK376" s="519">
        <v>10000</v>
      </c>
      <c r="EL376" s="519">
        <v>10000</v>
      </c>
      <c r="EM376" s="519">
        <v>10000</v>
      </c>
      <c r="EN376" s="519">
        <v>10000</v>
      </c>
      <c r="EO376" s="519">
        <v>10000</v>
      </c>
      <c r="EP376" s="519">
        <v>10000</v>
      </c>
      <c r="EQ376" s="519">
        <v>10000</v>
      </c>
      <c r="ER376" s="519">
        <v>10000</v>
      </c>
      <c r="ES376" s="519">
        <v>10000</v>
      </c>
      <c r="ET376" s="519">
        <v>10000</v>
      </c>
      <c r="EU376" s="519">
        <v>10000</v>
      </c>
      <c r="EV376" s="519">
        <v>10000</v>
      </c>
      <c r="EW376" s="519">
        <v>10000</v>
      </c>
      <c r="EX376" s="519">
        <v>10000</v>
      </c>
      <c r="EY376" s="519">
        <v>10000</v>
      </c>
      <c r="EZ376" s="519">
        <v>10000</v>
      </c>
      <c r="FA376" s="519">
        <v>10000</v>
      </c>
      <c r="FB376" s="519">
        <v>10118.799999999999</v>
      </c>
      <c r="FC376" s="519">
        <v>10483.4</v>
      </c>
      <c r="FD376" s="519">
        <v>10848</v>
      </c>
      <c r="FE376" s="519">
        <v>11212.7</v>
      </c>
      <c r="FF376" s="519">
        <v>11577.3</v>
      </c>
      <c r="FG376" s="519">
        <v>11942</v>
      </c>
      <c r="FH376" s="519">
        <v>12306.6</v>
      </c>
      <c r="FI376" s="519">
        <v>12306.6</v>
      </c>
      <c r="FJ376" s="519">
        <v>12306.6</v>
      </c>
      <c r="FK376" s="519">
        <v>12306.6</v>
      </c>
      <c r="FL376" s="519">
        <v>12306.6</v>
      </c>
      <c r="FM376" s="519">
        <v>12306.6</v>
      </c>
      <c r="FN376" s="519">
        <v>12306.6</v>
      </c>
      <c r="FO376" s="519">
        <v>12306.6</v>
      </c>
      <c r="FP376" s="519">
        <v>12306.6</v>
      </c>
      <c r="FQ376" s="519">
        <v>12306.6</v>
      </c>
      <c r="FR376" s="519">
        <v>12306.6</v>
      </c>
      <c r="FS376" s="519">
        <v>12306.6</v>
      </c>
      <c r="FT376" s="519">
        <v>12306.6</v>
      </c>
      <c r="FU376" s="519">
        <v>12306.6</v>
      </c>
      <c r="FV376" s="519">
        <v>12306.6</v>
      </c>
      <c r="FW376" s="519">
        <v>12306.6</v>
      </c>
      <c r="FX376" s="519">
        <v>0</v>
      </c>
      <c r="FY376" s="519">
        <v>0</v>
      </c>
      <c r="FZ376" s="519">
        <v>0</v>
      </c>
      <c r="GA376" s="519">
        <v>0</v>
      </c>
      <c r="GB376" s="519">
        <v>0</v>
      </c>
      <c r="GC376" s="519">
        <v>0</v>
      </c>
      <c r="GD376" s="519">
        <v>0</v>
      </c>
      <c r="GE376" s="519">
        <v>0</v>
      </c>
      <c r="GF376" s="519">
        <v>0</v>
      </c>
      <c r="GG376" s="519">
        <v>0</v>
      </c>
      <c r="GH376" s="519">
        <v>0</v>
      </c>
      <c r="GI376" s="519">
        <v>0</v>
      </c>
      <c r="GJ376" s="519">
        <v>0</v>
      </c>
      <c r="GK376" s="519">
        <v>0</v>
      </c>
      <c r="GL376" s="519">
        <v>0</v>
      </c>
      <c r="GM376" s="519">
        <v>0</v>
      </c>
      <c r="GN376" s="519">
        <v>0</v>
      </c>
      <c r="GO376" s="519">
        <v>0</v>
      </c>
      <c r="GP376" s="519">
        <v>0</v>
      </c>
      <c r="GQ376" s="519">
        <v>0</v>
      </c>
      <c r="GR376" s="519">
        <v>0</v>
      </c>
      <c r="GS376" s="519">
        <v>0</v>
      </c>
      <c r="GT376" s="519">
        <v>0</v>
      </c>
      <c r="GU376" s="519">
        <v>0</v>
      </c>
      <c r="GV376" s="519">
        <v>0</v>
      </c>
      <c r="GW376" s="519">
        <v>0</v>
      </c>
      <c r="GX376" s="519">
        <v>0</v>
      </c>
      <c r="GY376" s="519">
        <v>0</v>
      </c>
      <c r="GZ376" s="519">
        <v>0</v>
      </c>
      <c r="HA376" s="519">
        <v>0</v>
      </c>
      <c r="HB376" s="519">
        <v>0</v>
      </c>
      <c r="HC376" s="519">
        <v>0</v>
      </c>
      <c r="HD376" s="519">
        <v>0</v>
      </c>
      <c r="HE376" s="519">
        <v>0</v>
      </c>
      <c r="HF376" s="519">
        <v>0</v>
      </c>
      <c r="HG376" s="519">
        <v>0</v>
      </c>
      <c r="HH376" s="519">
        <v>0</v>
      </c>
      <c r="HI376" s="519">
        <v>0</v>
      </c>
      <c r="HJ376" s="519">
        <v>0</v>
      </c>
      <c r="HK376" s="519">
        <v>0</v>
      </c>
      <c r="HL376" s="519">
        <v>0</v>
      </c>
      <c r="HM376" s="519">
        <v>0</v>
      </c>
      <c r="HN376" s="519">
        <v>0</v>
      </c>
      <c r="HO376" s="519">
        <v>0</v>
      </c>
      <c r="HP376" s="519">
        <v>0</v>
      </c>
      <c r="HQ376" s="519">
        <v>0</v>
      </c>
      <c r="HR376" s="519">
        <v>0</v>
      </c>
      <c r="HS376" s="519">
        <v>0</v>
      </c>
      <c r="HT376" s="519">
        <v>0</v>
      </c>
      <c r="HU376" s="519">
        <v>0</v>
      </c>
      <c r="HV376" s="519">
        <v>0</v>
      </c>
      <c r="HW376" s="519">
        <v>0</v>
      </c>
      <c r="HX376" s="519">
        <v>0</v>
      </c>
      <c r="HY376" s="519">
        <v>0</v>
      </c>
      <c r="HZ376" s="519">
        <v>0</v>
      </c>
      <c r="IA376" s="519">
        <v>0</v>
      </c>
      <c r="IB376" s="519">
        <v>0</v>
      </c>
      <c r="IC376" s="519">
        <v>0</v>
      </c>
      <c r="ID376" s="519">
        <v>0</v>
      </c>
      <c r="IE376" s="519">
        <v>0</v>
      </c>
      <c r="IF376" s="519">
        <v>0</v>
      </c>
      <c r="IG376" s="519">
        <v>0</v>
      </c>
      <c r="IH376" s="519">
        <v>0</v>
      </c>
      <c r="II376" s="519">
        <v>0</v>
      </c>
      <c r="IJ376" s="519">
        <v>0</v>
      </c>
      <c r="IK376" s="519">
        <v>0</v>
      </c>
    </row>
    <row r="377" spans="1:245" hidden="1">
      <c r="A377" s="337"/>
      <c r="B377" s="519" t="s">
        <v>1058</v>
      </c>
      <c r="C377" s="519"/>
      <c r="D377" s="519"/>
      <c r="E377" s="519"/>
      <c r="F377" s="519">
        <v>1</v>
      </c>
      <c r="G377" s="519"/>
      <c r="H377" s="519">
        <v>37</v>
      </c>
      <c r="I377" s="519">
        <v>5</v>
      </c>
      <c r="J377" s="519" t="str">
        <f t="shared" si="18"/>
        <v>SDN10013705</v>
      </c>
      <c r="K377" s="519">
        <v>1000</v>
      </c>
      <c r="M377" s="337"/>
      <c r="N377" s="519" t="s">
        <v>1063</v>
      </c>
      <c r="O377" s="519" t="s">
        <v>1059</v>
      </c>
      <c r="P377" s="519">
        <v>38</v>
      </c>
      <c r="Q377" s="183" t="str">
        <f t="shared" si="16"/>
        <v>SDN300138</v>
      </c>
      <c r="R377" s="519">
        <v>0</v>
      </c>
      <c r="S377" s="519">
        <v>0</v>
      </c>
      <c r="T377" s="519">
        <v>0</v>
      </c>
      <c r="U377" s="519">
        <v>0</v>
      </c>
      <c r="V377" s="519">
        <v>0</v>
      </c>
      <c r="W377" s="519">
        <v>0</v>
      </c>
      <c r="X377" s="519">
        <v>0</v>
      </c>
      <c r="Y377" s="519">
        <v>0</v>
      </c>
      <c r="Z377" s="519">
        <v>0</v>
      </c>
      <c r="AA377" s="519">
        <v>0</v>
      </c>
      <c r="AB377" s="519">
        <v>0</v>
      </c>
      <c r="AC377" s="519">
        <v>0</v>
      </c>
      <c r="AD377" s="519">
        <v>0</v>
      </c>
      <c r="AE377" s="519">
        <v>0</v>
      </c>
      <c r="AF377" s="519">
        <v>0</v>
      </c>
      <c r="AG377" s="519">
        <v>0</v>
      </c>
      <c r="AH377" s="519">
        <v>0</v>
      </c>
      <c r="AI377" s="519">
        <v>0</v>
      </c>
      <c r="AJ377" s="519">
        <v>0</v>
      </c>
      <c r="AK377" s="519">
        <v>0</v>
      </c>
      <c r="AL377" s="519">
        <v>0</v>
      </c>
      <c r="AM377" s="519">
        <v>0</v>
      </c>
      <c r="AN377" s="519">
        <v>0</v>
      </c>
      <c r="AO377" s="519">
        <v>0</v>
      </c>
      <c r="AP377" s="519">
        <v>0</v>
      </c>
      <c r="AQ377" s="519">
        <v>0</v>
      </c>
      <c r="AR377" s="519">
        <v>0</v>
      </c>
      <c r="AS377" s="519">
        <v>0</v>
      </c>
      <c r="AT377" s="519">
        <v>0</v>
      </c>
      <c r="AU377" s="519">
        <v>0</v>
      </c>
      <c r="AV377" s="519">
        <v>0</v>
      </c>
      <c r="AW377" s="519">
        <v>0</v>
      </c>
      <c r="AX377" s="519">
        <v>0</v>
      </c>
      <c r="AY377" s="519">
        <v>0</v>
      </c>
      <c r="AZ377" s="519">
        <v>0</v>
      </c>
      <c r="BA377" s="519">
        <v>0</v>
      </c>
      <c r="BB377" s="519">
        <v>0</v>
      </c>
      <c r="BC377" s="519">
        <v>0</v>
      </c>
      <c r="BD377" s="519">
        <v>0</v>
      </c>
      <c r="BE377" s="519">
        <v>0</v>
      </c>
      <c r="BF377" s="519">
        <v>0</v>
      </c>
      <c r="BG377" s="519">
        <v>0</v>
      </c>
      <c r="BH377" s="519">
        <v>0</v>
      </c>
      <c r="BI377" s="519">
        <v>0</v>
      </c>
      <c r="BJ377" s="519">
        <v>13165.2</v>
      </c>
      <c r="BK377" s="519">
        <v>0</v>
      </c>
      <c r="BL377" s="519">
        <v>0</v>
      </c>
      <c r="BM377" s="519">
        <v>0</v>
      </c>
      <c r="BN377" s="519">
        <v>0</v>
      </c>
      <c r="BO377" s="519">
        <v>0</v>
      </c>
      <c r="BP377" s="519">
        <v>0</v>
      </c>
      <c r="BQ377" s="519">
        <v>0</v>
      </c>
      <c r="BR377" s="519">
        <v>0</v>
      </c>
      <c r="BS377" s="519">
        <v>0</v>
      </c>
      <c r="BT377" s="519">
        <v>0</v>
      </c>
      <c r="BU377" s="519">
        <v>0</v>
      </c>
      <c r="BV377" s="519">
        <v>0</v>
      </c>
      <c r="BW377" s="519">
        <v>0</v>
      </c>
      <c r="BX377" s="519">
        <v>0</v>
      </c>
      <c r="BY377" s="519">
        <v>0</v>
      </c>
      <c r="BZ377" s="519">
        <v>0</v>
      </c>
      <c r="CA377" s="519">
        <v>0</v>
      </c>
      <c r="CB377" s="519">
        <v>0</v>
      </c>
      <c r="CC377" s="519">
        <v>0</v>
      </c>
      <c r="CD377" s="519">
        <v>0</v>
      </c>
      <c r="CE377" s="519">
        <v>0</v>
      </c>
      <c r="CF377" s="519">
        <v>0</v>
      </c>
      <c r="CG377" s="519">
        <v>0</v>
      </c>
      <c r="CH377" s="519">
        <v>0</v>
      </c>
      <c r="CI377" s="519">
        <v>0</v>
      </c>
      <c r="CJ377" s="519">
        <v>0</v>
      </c>
      <c r="CK377" s="519">
        <v>0</v>
      </c>
      <c r="CL377" s="519">
        <v>0</v>
      </c>
      <c r="CM377" s="519">
        <v>0</v>
      </c>
      <c r="CN377" s="519">
        <v>0</v>
      </c>
      <c r="CO377" s="519">
        <v>0</v>
      </c>
      <c r="CP377" s="519">
        <v>0</v>
      </c>
      <c r="CQ377" s="519">
        <v>0</v>
      </c>
      <c r="CR377" s="519">
        <v>0</v>
      </c>
      <c r="CS377" s="519">
        <v>0</v>
      </c>
      <c r="CT377" s="519">
        <v>0</v>
      </c>
      <c r="CU377" s="519">
        <v>0</v>
      </c>
      <c r="CV377" s="519">
        <v>0</v>
      </c>
      <c r="CW377" s="519">
        <v>0</v>
      </c>
      <c r="CX377" s="519">
        <v>0</v>
      </c>
      <c r="CY377" s="519">
        <v>0</v>
      </c>
      <c r="CZ377" s="519">
        <v>0</v>
      </c>
      <c r="DA377" s="519">
        <v>0</v>
      </c>
      <c r="DB377" s="519">
        <v>0</v>
      </c>
      <c r="DC377" s="519">
        <v>0</v>
      </c>
      <c r="DD377" s="519">
        <v>0</v>
      </c>
      <c r="DE377" s="519">
        <v>0</v>
      </c>
      <c r="DF377" s="519">
        <v>0</v>
      </c>
      <c r="DG377" s="519">
        <v>0</v>
      </c>
      <c r="DH377" s="519">
        <v>0</v>
      </c>
      <c r="DI377" s="519">
        <v>0</v>
      </c>
      <c r="DJ377" s="519">
        <v>0</v>
      </c>
      <c r="DK377" s="519">
        <v>0</v>
      </c>
      <c r="DL377" s="519">
        <v>0</v>
      </c>
      <c r="DM377" s="519">
        <v>0</v>
      </c>
      <c r="DN377" s="519">
        <v>0</v>
      </c>
      <c r="DO377" s="519">
        <v>0</v>
      </c>
      <c r="DP377" s="519">
        <v>0</v>
      </c>
      <c r="DQ377" s="519">
        <v>0</v>
      </c>
      <c r="DR377" s="519">
        <v>0</v>
      </c>
      <c r="DS377" s="519">
        <v>0</v>
      </c>
      <c r="DT377" s="519">
        <v>0</v>
      </c>
      <c r="DU377" s="519">
        <v>0</v>
      </c>
      <c r="DV377" s="519">
        <v>0</v>
      </c>
      <c r="DW377" s="519">
        <v>0</v>
      </c>
      <c r="DX377" s="519">
        <v>0</v>
      </c>
      <c r="DY377" s="131"/>
      <c r="DZ377" s="337"/>
      <c r="EA377" s="519" t="s">
        <v>1063</v>
      </c>
      <c r="EB377" s="519" t="s">
        <v>1059</v>
      </c>
      <c r="EC377" s="519">
        <v>38</v>
      </c>
      <c r="ED377" s="521" t="str">
        <f t="shared" si="17"/>
        <v>SDN300138</v>
      </c>
      <c r="EE377" s="519">
        <v>10000</v>
      </c>
      <c r="EF377" s="519">
        <v>10000</v>
      </c>
      <c r="EG377" s="519">
        <v>10000</v>
      </c>
      <c r="EH377" s="519">
        <v>10000</v>
      </c>
      <c r="EI377" s="519">
        <v>10000</v>
      </c>
      <c r="EJ377" s="519">
        <v>10000</v>
      </c>
      <c r="EK377" s="519">
        <v>10000</v>
      </c>
      <c r="EL377" s="519">
        <v>10000</v>
      </c>
      <c r="EM377" s="519">
        <v>10000</v>
      </c>
      <c r="EN377" s="519">
        <v>10000</v>
      </c>
      <c r="EO377" s="519">
        <v>10000</v>
      </c>
      <c r="EP377" s="519">
        <v>10000</v>
      </c>
      <c r="EQ377" s="519">
        <v>10000</v>
      </c>
      <c r="ER377" s="519">
        <v>10000</v>
      </c>
      <c r="ES377" s="519">
        <v>10000</v>
      </c>
      <c r="ET377" s="519">
        <v>10000</v>
      </c>
      <c r="EU377" s="519">
        <v>10000</v>
      </c>
      <c r="EV377" s="519">
        <v>10000</v>
      </c>
      <c r="EW377" s="519">
        <v>10000</v>
      </c>
      <c r="EX377" s="519">
        <v>10000</v>
      </c>
      <c r="EY377" s="519">
        <v>10000</v>
      </c>
      <c r="EZ377" s="519">
        <v>10044.6</v>
      </c>
      <c r="FA377" s="519">
        <v>10434.6</v>
      </c>
      <c r="FB377" s="519">
        <v>10824.7</v>
      </c>
      <c r="FC377" s="519">
        <v>11214.8</v>
      </c>
      <c r="FD377" s="519">
        <v>11604.9</v>
      </c>
      <c r="FE377" s="519">
        <v>11995</v>
      </c>
      <c r="FF377" s="519">
        <v>12385</v>
      </c>
      <c r="FG377" s="519">
        <v>12775.1</v>
      </c>
      <c r="FH377" s="519">
        <v>13165.2</v>
      </c>
      <c r="FI377" s="519">
        <v>13165.2</v>
      </c>
      <c r="FJ377" s="519">
        <v>13165.2</v>
      </c>
      <c r="FK377" s="519">
        <v>13165.2</v>
      </c>
      <c r="FL377" s="519">
        <v>13165.2</v>
      </c>
      <c r="FM377" s="519">
        <v>13165.2</v>
      </c>
      <c r="FN377" s="519">
        <v>13165.2</v>
      </c>
      <c r="FO377" s="519">
        <v>13165.2</v>
      </c>
      <c r="FP377" s="519">
        <v>13165.2</v>
      </c>
      <c r="FQ377" s="519">
        <v>13165.2</v>
      </c>
      <c r="FR377" s="519">
        <v>13165.2</v>
      </c>
      <c r="FS377" s="519">
        <v>13165.2</v>
      </c>
      <c r="FT377" s="519">
        <v>13165.2</v>
      </c>
      <c r="FU377" s="519">
        <v>13165.2</v>
      </c>
      <c r="FV377" s="519">
        <v>13165.2</v>
      </c>
      <c r="FW377" s="519">
        <v>13165.2</v>
      </c>
      <c r="FX377" s="519">
        <v>0</v>
      </c>
      <c r="FY377" s="519">
        <v>0</v>
      </c>
      <c r="FZ377" s="519">
        <v>0</v>
      </c>
      <c r="GA377" s="519">
        <v>0</v>
      </c>
      <c r="GB377" s="519">
        <v>0</v>
      </c>
      <c r="GC377" s="519">
        <v>0</v>
      </c>
      <c r="GD377" s="519">
        <v>0</v>
      </c>
      <c r="GE377" s="519">
        <v>0</v>
      </c>
      <c r="GF377" s="519">
        <v>0</v>
      </c>
      <c r="GG377" s="519">
        <v>0</v>
      </c>
      <c r="GH377" s="519">
        <v>0</v>
      </c>
      <c r="GI377" s="519">
        <v>0</v>
      </c>
      <c r="GJ377" s="519">
        <v>0</v>
      </c>
      <c r="GK377" s="519">
        <v>0</v>
      </c>
      <c r="GL377" s="519">
        <v>0</v>
      </c>
      <c r="GM377" s="519">
        <v>0</v>
      </c>
      <c r="GN377" s="519">
        <v>0</v>
      </c>
      <c r="GO377" s="519">
        <v>0</v>
      </c>
      <c r="GP377" s="519">
        <v>0</v>
      </c>
      <c r="GQ377" s="519">
        <v>0</v>
      </c>
      <c r="GR377" s="519">
        <v>0</v>
      </c>
      <c r="GS377" s="519">
        <v>0</v>
      </c>
      <c r="GT377" s="519">
        <v>0</v>
      </c>
      <c r="GU377" s="519">
        <v>0</v>
      </c>
      <c r="GV377" s="519">
        <v>0</v>
      </c>
      <c r="GW377" s="519">
        <v>0</v>
      </c>
      <c r="GX377" s="519">
        <v>0</v>
      </c>
      <c r="GY377" s="519">
        <v>0</v>
      </c>
      <c r="GZ377" s="519">
        <v>0</v>
      </c>
      <c r="HA377" s="519">
        <v>0</v>
      </c>
      <c r="HB377" s="519">
        <v>0</v>
      </c>
      <c r="HC377" s="519">
        <v>0</v>
      </c>
      <c r="HD377" s="519">
        <v>0</v>
      </c>
      <c r="HE377" s="519">
        <v>0</v>
      </c>
      <c r="HF377" s="519">
        <v>0</v>
      </c>
      <c r="HG377" s="519">
        <v>0</v>
      </c>
      <c r="HH377" s="519">
        <v>0</v>
      </c>
      <c r="HI377" s="519">
        <v>0</v>
      </c>
      <c r="HJ377" s="519">
        <v>0</v>
      </c>
      <c r="HK377" s="519">
        <v>0</v>
      </c>
      <c r="HL377" s="519">
        <v>0</v>
      </c>
      <c r="HM377" s="519">
        <v>0</v>
      </c>
      <c r="HN377" s="519">
        <v>0</v>
      </c>
      <c r="HO377" s="519">
        <v>0</v>
      </c>
      <c r="HP377" s="519">
        <v>0</v>
      </c>
      <c r="HQ377" s="519">
        <v>0</v>
      </c>
      <c r="HR377" s="519">
        <v>0</v>
      </c>
      <c r="HS377" s="519">
        <v>0</v>
      </c>
      <c r="HT377" s="519">
        <v>0</v>
      </c>
      <c r="HU377" s="519">
        <v>0</v>
      </c>
      <c r="HV377" s="519">
        <v>0</v>
      </c>
      <c r="HW377" s="519">
        <v>0</v>
      </c>
      <c r="HX377" s="519">
        <v>0</v>
      </c>
      <c r="HY377" s="519">
        <v>0</v>
      </c>
      <c r="HZ377" s="519">
        <v>0</v>
      </c>
      <c r="IA377" s="519">
        <v>0</v>
      </c>
      <c r="IB377" s="519">
        <v>0</v>
      </c>
      <c r="IC377" s="519">
        <v>0</v>
      </c>
      <c r="ID377" s="519">
        <v>0</v>
      </c>
      <c r="IE377" s="519">
        <v>0</v>
      </c>
      <c r="IF377" s="519">
        <v>0</v>
      </c>
      <c r="IG377" s="519">
        <v>0</v>
      </c>
      <c r="IH377" s="519">
        <v>0</v>
      </c>
      <c r="II377" s="519">
        <v>0</v>
      </c>
      <c r="IJ377" s="519">
        <v>0</v>
      </c>
      <c r="IK377" s="519">
        <v>0</v>
      </c>
    </row>
    <row r="378" spans="1:245" hidden="1">
      <c r="A378" s="337"/>
      <c r="B378" s="519" t="s">
        <v>1058</v>
      </c>
      <c r="C378" s="519"/>
      <c r="D378" s="519"/>
      <c r="E378" s="519"/>
      <c r="F378" s="519">
        <v>1</v>
      </c>
      <c r="G378" s="519"/>
      <c r="H378" s="519">
        <v>37</v>
      </c>
      <c r="I378" s="519">
        <v>6</v>
      </c>
      <c r="J378" s="519" t="str">
        <f t="shared" si="18"/>
        <v>SDN10013706</v>
      </c>
      <c r="K378" s="519">
        <v>800</v>
      </c>
      <c r="M378" s="337"/>
      <c r="N378" s="519" t="s">
        <v>1063</v>
      </c>
      <c r="O378" s="519" t="s">
        <v>1059</v>
      </c>
      <c r="P378" s="519">
        <v>39</v>
      </c>
      <c r="Q378" s="183" t="str">
        <f t="shared" si="16"/>
        <v>SDN300139</v>
      </c>
      <c r="R378" s="519">
        <v>0</v>
      </c>
      <c r="S378" s="519">
        <v>0</v>
      </c>
      <c r="T378" s="519">
        <v>0</v>
      </c>
      <c r="U378" s="519">
        <v>0</v>
      </c>
      <c r="V378" s="519">
        <v>0</v>
      </c>
      <c r="W378" s="519">
        <v>0</v>
      </c>
      <c r="X378" s="519">
        <v>0</v>
      </c>
      <c r="Y378" s="519">
        <v>0</v>
      </c>
      <c r="Z378" s="519">
        <v>0</v>
      </c>
      <c r="AA378" s="519">
        <v>0</v>
      </c>
      <c r="AB378" s="519">
        <v>0</v>
      </c>
      <c r="AC378" s="519">
        <v>0</v>
      </c>
      <c r="AD378" s="519">
        <v>0</v>
      </c>
      <c r="AE378" s="519">
        <v>0</v>
      </c>
      <c r="AF378" s="519">
        <v>0</v>
      </c>
      <c r="AG378" s="519">
        <v>0</v>
      </c>
      <c r="AH378" s="519">
        <v>0</v>
      </c>
      <c r="AI378" s="519">
        <v>0</v>
      </c>
      <c r="AJ378" s="519">
        <v>0</v>
      </c>
      <c r="AK378" s="519">
        <v>0</v>
      </c>
      <c r="AL378" s="519">
        <v>0</v>
      </c>
      <c r="AM378" s="519">
        <v>0</v>
      </c>
      <c r="AN378" s="519">
        <v>0</v>
      </c>
      <c r="AO378" s="519">
        <v>0</v>
      </c>
      <c r="AP378" s="519">
        <v>0</v>
      </c>
      <c r="AQ378" s="519">
        <v>0</v>
      </c>
      <c r="AR378" s="519">
        <v>0</v>
      </c>
      <c r="AS378" s="519">
        <v>0</v>
      </c>
      <c r="AT378" s="519">
        <v>0</v>
      </c>
      <c r="AU378" s="519">
        <v>0</v>
      </c>
      <c r="AV378" s="519">
        <v>0</v>
      </c>
      <c r="AW378" s="519">
        <v>0</v>
      </c>
      <c r="AX378" s="519">
        <v>0</v>
      </c>
      <c r="AY378" s="519">
        <v>0</v>
      </c>
      <c r="AZ378" s="519">
        <v>0</v>
      </c>
      <c r="BA378" s="519">
        <v>0</v>
      </c>
      <c r="BB378" s="519">
        <v>0</v>
      </c>
      <c r="BC378" s="519">
        <v>0</v>
      </c>
      <c r="BD378" s="519">
        <v>0</v>
      </c>
      <c r="BE378" s="519">
        <v>0</v>
      </c>
      <c r="BF378" s="519">
        <v>0</v>
      </c>
      <c r="BG378" s="519">
        <v>0</v>
      </c>
      <c r="BH378" s="519">
        <v>0</v>
      </c>
      <c r="BI378" s="519">
        <v>0</v>
      </c>
      <c r="BJ378" s="519">
        <v>13308.3</v>
      </c>
      <c r="BK378" s="519">
        <v>0</v>
      </c>
      <c r="BL378" s="519">
        <v>0</v>
      </c>
      <c r="BM378" s="519">
        <v>0</v>
      </c>
      <c r="BN378" s="519">
        <v>0</v>
      </c>
      <c r="BO378" s="519">
        <v>0</v>
      </c>
      <c r="BP378" s="519">
        <v>0</v>
      </c>
      <c r="BQ378" s="519">
        <v>0</v>
      </c>
      <c r="BR378" s="519">
        <v>0</v>
      </c>
      <c r="BS378" s="519">
        <v>0</v>
      </c>
      <c r="BT378" s="519">
        <v>0</v>
      </c>
      <c r="BU378" s="519">
        <v>0</v>
      </c>
      <c r="BV378" s="519">
        <v>0</v>
      </c>
      <c r="BW378" s="519">
        <v>0</v>
      </c>
      <c r="BX378" s="519">
        <v>0</v>
      </c>
      <c r="BY378" s="519">
        <v>0</v>
      </c>
      <c r="BZ378" s="519">
        <v>0</v>
      </c>
      <c r="CA378" s="519">
        <v>0</v>
      </c>
      <c r="CB378" s="519">
        <v>0</v>
      </c>
      <c r="CC378" s="519">
        <v>0</v>
      </c>
      <c r="CD378" s="519">
        <v>0</v>
      </c>
      <c r="CE378" s="519">
        <v>0</v>
      </c>
      <c r="CF378" s="519">
        <v>0</v>
      </c>
      <c r="CG378" s="519">
        <v>0</v>
      </c>
      <c r="CH378" s="519">
        <v>0</v>
      </c>
      <c r="CI378" s="519">
        <v>0</v>
      </c>
      <c r="CJ378" s="519">
        <v>0</v>
      </c>
      <c r="CK378" s="519">
        <v>0</v>
      </c>
      <c r="CL378" s="519">
        <v>0</v>
      </c>
      <c r="CM378" s="519">
        <v>0</v>
      </c>
      <c r="CN378" s="519">
        <v>0</v>
      </c>
      <c r="CO378" s="519">
        <v>0</v>
      </c>
      <c r="CP378" s="519">
        <v>0</v>
      </c>
      <c r="CQ378" s="519">
        <v>0</v>
      </c>
      <c r="CR378" s="519">
        <v>0</v>
      </c>
      <c r="CS378" s="519">
        <v>0</v>
      </c>
      <c r="CT378" s="519">
        <v>0</v>
      </c>
      <c r="CU378" s="519">
        <v>0</v>
      </c>
      <c r="CV378" s="519">
        <v>0</v>
      </c>
      <c r="CW378" s="519">
        <v>0</v>
      </c>
      <c r="CX378" s="519">
        <v>0</v>
      </c>
      <c r="CY378" s="519">
        <v>0</v>
      </c>
      <c r="CZ378" s="519">
        <v>0</v>
      </c>
      <c r="DA378" s="519">
        <v>0</v>
      </c>
      <c r="DB378" s="519">
        <v>0</v>
      </c>
      <c r="DC378" s="519">
        <v>0</v>
      </c>
      <c r="DD378" s="519">
        <v>0</v>
      </c>
      <c r="DE378" s="519">
        <v>0</v>
      </c>
      <c r="DF378" s="519">
        <v>0</v>
      </c>
      <c r="DG378" s="519">
        <v>0</v>
      </c>
      <c r="DH378" s="519">
        <v>0</v>
      </c>
      <c r="DI378" s="519">
        <v>0</v>
      </c>
      <c r="DJ378" s="519">
        <v>0</v>
      </c>
      <c r="DK378" s="519">
        <v>0</v>
      </c>
      <c r="DL378" s="519">
        <v>0</v>
      </c>
      <c r="DM378" s="519">
        <v>0</v>
      </c>
      <c r="DN378" s="519">
        <v>0</v>
      </c>
      <c r="DO378" s="519">
        <v>0</v>
      </c>
      <c r="DP378" s="519">
        <v>0</v>
      </c>
      <c r="DQ378" s="519">
        <v>0</v>
      </c>
      <c r="DR378" s="519">
        <v>0</v>
      </c>
      <c r="DS378" s="519">
        <v>0</v>
      </c>
      <c r="DT378" s="519">
        <v>0</v>
      </c>
      <c r="DU378" s="519">
        <v>0</v>
      </c>
      <c r="DV378" s="519">
        <v>0</v>
      </c>
      <c r="DW378" s="519">
        <v>0</v>
      </c>
      <c r="DX378" s="519">
        <v>0</v>
      </c>
      <c r="DY378" s="131"/>
      <c r="DZ378" s="337"/>
      <c r="EA378" s="519" t="s">
        <v>1063</v>
      </c>
      <c r="EB378" s="519" t="s">
        <v>1059</v>
      </c>
      <c r="EC378" s="519">
        <v>39</v>
      </c>
      <c r="ED378" s="521" t="str">
        <f t="shared" si="17"/>
        <v>SDN300139</v>
      </c>
      <c r="EE378" s="519">
        <v>10000</v>
      </c>
      <c r="EF378" s="519">
        <v>10000</v>
      </c>
      <c r="EG378" s="519">
        <v>10000</v>
      </c>
      <c r="EH378" s="519">
        <v>10000</v>
      </c>
      <c r="EI378" s="519">
        <v>10000</v>
      </c>
      <c r="EJ378" s="519">
        <v>10000</v>
      </c>
      <c r="EK378" s="519">
        <v>10000</v>
      </c>
      <c r="EL378" s="519">
        <v>10000</v>
      </c>
      <c r="EM378" s="519">
        <v>10000</v>
      </c>
      <c r="EN378" s="519">
        <v>10000</v>
      </c>
      <c r="EO378" s="519">
        <v>10000</v>
      </c>
      <c r="EP378" s="519">
        <v>10000</v>
      </c>
      <c r="EQ378" s="519">
        <v>10000</v>
      </c>
      <c r="ER378" s="519">
        <v>10000</v>
      </c>
      <c r="ES378" s="519">
        <v>10000</v>
      </c>
      <c r="ET378" s="519">
        <v>10000</v>
      </c>
      <c r="EU378" s="519">
        <v>10000</v>
      </c>
      <c r="EV378" s="519">
        <v>10000</v>
      </c>
      <c r="EW378" s="519">
        <v>10000</v>
      </c>
      <c r="EX378" s="519">
        <v>10000</v>
      </c>
      <c r="EY378" s="519">
        <v>10000</v>
      </c>
      <c r="EZ378" s="519">
        <v>10153.700000000001</v>
      </c>
      <c r="FA378" s="519">
        <v>10548.1</v>
      </c>
      <c r="FB378" s="519">
        <v>10942.4</v>
      </c>
      <c r="FC378" s="519">
        <v>11336.7</v>
      </c>
      <c r="FD378" s="519">
        <v>11731</v>
      </c>
      <c r="FE378" s="519">
        <v>12125.3</v>
      </c>
      <c r="FF378" s="519">
        <v>12519.7</v>
      </c>
      <c r="FG378" s="519">
        <v>12914</v>
      </c>
      <c r="FH378" s="519">
        <v>13308.3</v>
      </c>
      <c r="FI378" s="519">
        <v>13308.3</v>
      </c>
      <c r="FJ378" s="519">
        <v>13308.3</v>
      </c>
      <c r="FK378" s="519">
        <v>13308.3</v>
      </c>
      <c r="FL378" s="519">
        <v>13308.3</v>
      </c>
      <c r="FM378" s="519">
        <v>13308.3</v>
      </c>
      <c r="FN378" s="519">
        <v>13308.3</v>
      </c>
      <c r="FO378" s="519">
        <v>13308.3</v>
      </c>
      <c r="FP378" s="519">
        <v>13308.3</v>
      </c>
      <c r="FQ378" s="519">
        <v>13308.3</v>
      </c>
      <c r="FR378" s="519">
        <v>13308.3</v>
      </c>
      <c r="FS378" s="519">
        <v>13308.3</v>
      </c>
      <c r="FT378" s="519">
        <v>13308.3</v>
      </c>
      <c r="FU378" s="519">
        <v>13308.3</v>
      </c>
      <c r="FV378" s="519">
        <v>13308.3</v>
      </c>
      <c r="FW378" s="519">
        <v>13308.3</v>
      </c>
      <c r="FX378" s="519">
        <v>0</v>
      </c>
      <c r="FY378" s="519">
        <v>0</v>
      </c>
      <c r="FZ378" s="519">
        <v>0</v>
      </c>
      <c r="GA378" s="519">
        <v>0</v>
      </c>
      <c r="GB378" s="519">
        <v>0</v>
      </c>
      <c r="GC378" s="519">
        <v>0</v>
      </c>
      <c r="GD378" s="519">
        <v>0</v>
      </c>
      <c r="GE378" s="519">
        <v>0</v>
      </c>
      <c r="GF378" s="519">
        <v>0</v>
      </c>
      <c r="GG378" s="519">
        <v>0</v>
      </c>
      <c r="GH378" s="519">
        <v>0</v>
      </c>
      <c r="GI378" s="519">
        <v>0</v>
      </c>
      <c r="GJ378" s="519">
        <v>0</v>
      </c>
      <c r="GK378" s="519">
        <v>0</v>
      </c>
      <c r="GL378" s="519">
        <v>0</v>
      </c>
      <c r="GM378" s="519">
        <v>0</v>
      </c>
      <c r="GN378" s="519">
        <v>0</v>
      </c>
      <c r="GO378" s="519">
        <v>0</v>
      </c>
      <c r="GP378" s="519">
        <v>0</v>
      </c>
      <c r="GQ378" s="519">
        <v>0</v>
      </c>
      <c r="GR378" s="519">
        <v>0</v>
      </c>
      <c r="GS378" s="519">
        <v>0</v>
      </c>
      <c r="GT378" s="519">
        <v>0</v>
      </c>
      <c r="GU378" s="519">
        <v>0</v>
      </c>
      <c r="GV378" s="519">
        <v>0</v>
      </c>
      <c r="GW378" s="519">
        <v>0</v>
      </c>
      <c r="GX378" s="519">
        <v>0</v>
      </c>
      <c r="GY378" s="519">
        <v>0</v>
      </c>
      <c r="GZ378" s="519">
        <v>0</v>
      </c>
      <c r="HA378" s="519">
        <v>0</v>
      </c>
      <c r="HB378" s="519">
        <v>0</v>
      </c>
      <c r="HC378" s="519">
        <v>0</v>
      </c>
      <c r="HD378" s="519">
        <v>0</v>
      </c>
      <c r="HE378" s="519">
        <v>0</v>
      </c>
      <c r="HF378" s="519">
        <v>0</v>
      </c>
      <c r="HG378" s="519">
        <v>0</v>
      </c>
      <c r="HH378" s="519">
        <v>0</v>
      </c>
      <c r="HI378" s="519">
        <v>0</v>
      </c>
      <c r="HJ378" s="519">
        <v>0</v>
      </c>
      <c r="HK378" s="519">
        <v>0</v>
      </c>
      <c r="HL378" s="519">
        <v>0</v>
      </c>
      <c r="HM378" s="519">
        <v>0</v>
      </c>
      <c r="HN378" s="519">
        <v>0</v>
      </c>
      <c r="HO378" s="519">
        <v>0</v>
      </c>
      <c r="HP378" s="519">
        <v>0</v>
      </c>
      <c r="HQ378" s="519">
        <v>0</v>
      </c>
      <c r="HR378" s="519">
        <v>0</v>
      </c>
      <c r="HS378" s="519">
        <v>0</v>
      </c>
      <c r="HT378" s="519">
        <v>0</v>
      </c>
      <c r="HU378" s="519">
        <v>0</v>
      </c>
      <c r="HV378" s="519">
        <v>0</v>
      </c>
      <c r="HW378" s="519">
        <v>0</v>
      </c>
      <c r="HX378" s="519">
        <v>0</v>
      </c>
      <c r="HY378" s="519">
        <v>0</v>
      </c>
      <c r="HZ378" s="519">
        <v>0</v>
      </c>
      <c r="IA378" s="519">
        <v>0</v>
      </c>
      <c r="IB378" s="519">
        <v>0</v>
      </c>
      <c r="IC378" s="519">
        <v>0</v>
      </c>
      <c r="ID378" s="519">
        <v>0</v>
      </c>
      <c r="IE378" s="519">
        <v>0</v>
      </c>
      <c r="IF378" s="519">
        <v>0</v>
      </c>
      <c r="IG378" s="519">
        <v>0</v>
      </c>
      <c r="IH378" s="519">
        <v>0</v>
      </c>
      <c r="II378" s="519">
        <v>0</v>
      </c>
      <c r="IJ378" s="519">
        <v>0</v>
      </c>
      <c r="IK378" s="519">
        <v>0</v>
      </c>
    </row>
    <row r="379" spans="1:245" hidden="1">
      <c r="A379" s="337"/>
      <c r="B379" s="519" t="s">
        <v>1058</v>
      </c>
      <c r="C379" s="519"/>
      <c r="D379" s="519"/>
      <c r="E379" s="519"/>
      <c r="F379" s="519">
        <v>1</v>
      </c>
      <c r="G379" s="519"/>
      <c r="H379" s="519">
        <v>37</v>
      </c>
      <c r="I379" s="519">
        <v>7</v>
      </c>
      <c r="J379" s="519" t="str">
        <f t="shared" si="18"/>
        <v>SDN10013707</v>
      </c>
      <c r="K379" s="519">
        <v>800</v>
      </c>
      <c r="M379" s="337"/>
      <c r="N379" s="519" t="s">
        <v>1063</v>
      </c>
      <c r="O379" s="519" t="s">
        <v>1059</v>
      </c>
      <c r="P379" s="519">
        <v>40</v>
      </c>
      <c r="Q379" s="183" t="str">
        <f t="shared" si="16"/>
        <v>SDN300140</v>
      </c>
      <c r="R379" s="519">
        <v>0</v>
      </c>
      <c r="S379" s="519">
        <v>0</v>
      </c>
      <c r="T379" s="519">
        <v>0</v>
      </c>
      <c r="U379" s="519">
        <v>0</v>
      </c>
      <c r="V379" s="519">
        <v>0</v>
      </c>
      <c r="W379" s="519">
        <v>0</v>
      </c>
      <c r="X379" s="519">
        <v>0</v>
      </c>
      <c r="Y379" s="519">
        <v>0</v>
      </c>
      <c r="Z379" s="519">
        <v>0</v>
      </c>
      <c r="AA379" s="519">
        <v>0</v>
      </c>
      <c r="AB379" s="519">
        <v>0</v>
      </c>
      <c r="AC379" s="519">
        <v>0</v>
      </c>
      <c r="AD379" s="519">
        <v>0</v>
      </c>
      <c r="AE379" s="519">
        <v>0</v>
      </c>
      <c r="AF379" s="519">
        <v>0</v>
      </c>
      <c r="AG379" s="519">
        <v>0</v>
      </c>
      <c r="AH379" s="519">
        <v>0</v>
      </c>
      <c r="AI379" s="519">
        <v>0</v>
      </c>
      <c r="AJ379" s="519">
        <v>0</v>
      </c>
      <c r="AK379" s="519">
        <v>0</v>
      </c>
      <c r="AL379" s="519">
        <v>0</v>
      </c>
      <c r="AM379" s="519">
        <v>0</v>
      </c>
      <c r="AN379" s="519">
        <v>0</v>
      </c>
      <c r="AO379" s="519">
        <v>0</v>
      </c>
      <c r="AP379" s="519">
        <v>0</v>
      </c>
      <c r="AQ379" s="519">
        <v>0</v>
      </c>
      <c r="AR379" s="519">
        <v>0</v>
      </c>
      <c r="AS379" s="519">
        <v>0</v>
      </c>
      <c r="AT379" s="519">
        <v>0</v>
      </c>
      <c r="AU379" s="519">
        <v>0</v>
      </c>
      <c r="AV379" s="519">
        <v>0</v>
      </c>
      <c r="AW379" s="519">
        <v>0</v>
      </c>
      <c r="AX379" s="519">
        <v>0</v>
      </c>
      <c r="AY379" s="519">
        <v>0</v>
      </c>
      <c r="AZ379" s="519">
        <v>0</v>
      </c>
      <c r="BA379" s="519">
        <v>0</v>
      </c>
      <c r="BB379" s="519">
        <v>0</v>
      </c>
      <c r="BC379" s="519">
        <v>0</v>
      </c>
      <c r="BD379" s="519">
        <v>0</v>
      </c>
      <c r="BE379" s="519">
        <v>0</v>
      </c>
      <c r="BF379" s="519">
        <v>0</v>
      </c>
      <c r="BG379" s="519">
        <v>0</v>
      </c>
      <c r="BH379" s="519">
        <v>0</v>
      </c>
      <c r="BI379" s="519">
        <v>0</v>
      </c>
      <c r="BJ379" s="519">
        <v>13308.3</v>
      </c>
      <c r="BK379" s="519">
        <v>0</v>
      </c>
      <c r="BL379" s="519">
        <v>0</v>
      </c>
      <c r="BM379" s="519">
        <v>0</v>
      </c>
      <c r="BN379" s="519">
        <v>0</v>
      </c>
      <c r="BO379" s="519">
        <v>0</v>
      </c>
      <c r="BP379" s="519">
        <v>0</v>
      </c>
      <c r="BQ379" s="519">
        <v>0</v>
      </c>
      <c r="BR379" s="519">
        <v>0</v>
      </c>
      <c r="BS379" s="519">
        <v>0</v>
      </c>
      <c r="BT379" s="519">
        <v>0</v>
      </c>
      <c r="BU379" s="519">
        <v>0</v>
      </c>
      <c r="BV379" s="519">
        <v>0</v>
      </c>
      <c r="BW379" s="519">
        <v>0</v>
      </c>
      <c r="BX379" s="519">
        <v>0</v>
      </c>
      <c r="BY379" s="519">
        <v>0</v>
      </c>
      <c r="BZ379" s="519">
        <v>0</v>
      </c>
      <c r="CA379" s="519">
        <v>0</v>
      </c>
      <c r="CB379" s="519">
        <v>0</v>
      </c>
      <c r="CC379" s="519">
        <v>0</v>
      </c>
      <c r="CD379" s="519">
        <v>0</v>
      </c>
      <c r="CE379" s="519">
        <v>0</v>
      </c>
      <c r="CF379" s="519">
        <v>0</v>
      </c>
      <c r="CG379" s="519">
        <v>0</v>
      </c>
      <c r="CH379" s="519">
        <v>0</v>
      </c>
      <c r="CI379" s="519">
        <v>0</v>
      </c>
      <c r="CJ379" s="519">
        <v>0</v>
      </c>
      <c r="CK379" s="519">
        <v>0</v>
      </c>
      <c r="CL379" s="519">
        <v>0</v>
      </c>
      <c r="CM379" s="519">
        <v>0</v>
      </c>
      <c r="CN379" s="519">
        <v>0</v>
      </c>
      <c r="CO379" s="519">
        <v>0</v>
      </c>
      <c r="CP379" s="519">
        <v>0</v>
      </c>
      <c r="CQ379" s="519">
        <v>0</v>
      </c>
      <c r="CR379" s="519">
        <v>0</v>
      </c>
      <c r="CS379" s="519">
        <v>0</v>
      </c>
      <c r="CT379" s="519">
        <v>0</v>
      </c>
      <c r="CU379" s="519">
        <v>0</v>
      </c>
      <c r="CV379" s="519">
        <v>0</v>
      </c>
      <c r="CW379" s="519">
        <v>0</v>
      </c>
      <c r="CX379" s="519">
        <v>0</v>
      </c>
      <c r="CY379" s="519">
        <v>0</v>
      </c>
      <c r="CZ379" s="519">
        <v>0</v>
      </c>
      <c r="DA379" s="519">
        <v>0</v>
      </c>
      <c r="DB379" s="519">
        <v>0</v>
      </c>
      <c r="DC379" s="519">
        <v>0</v>
      </c>
      <c r="DD379" s="519">
        <v>0</v>
      </c>
      <c r="DE379" s="519">
        <v>0</v>
      </c>
      <c r="DF379" s="519">
        <v>0</v>
      </c>
      <c r="DG379" s="519">
        <v>0</v>
      </c>
      <c r="DH379" s="519">
        <v>0</v>
      </c>
      <c r="DI379" s="519">
        <v>0</v>
      </c>
      <c r="DJ379" s="519">
        <v>0</v>
      </c>
      <c r="DK379" s="519">
        <v>0</v>
      </c>
      <c r="DL379" s="519">
        <v>0</v>
      </c>
      <c r="DM379" s="519">
        <v>0</v>
      </c>
      <c r="DN379" s="519">
        <v>0</v>
      </c>
      <c r="DO379" s="519">
        <v>0</v>
      </c>
      <c r="DP379" s="519">
        <v>0</v>
      </c>
      <c r="DQ379" s="519">
        <v>0</v>
      </c>
      <c r="DR379" s="519">
        <v>0</v>
      </c>
      <c r="DS379" s="519">
        <v>0</v>
      </c>
      <c r="DT379" s="519">
        <v>0</v>
      </c>
      <c r="DU379" s="519">
        <v>0</v>
      </c>
      <c r="DV379" s="519">
        <v>0</v>
      </c>
      <c r="DW379" s="519">
        <v>0</v>
      </c>
      <c r="DX379" s="519">
        <v>0</v>
      </c>
      <c r="DY379" s="131"/>
      <c r="DZ379" s="337"/>
      <c r="EA379" s="519" t="s">
        <v>1063</v>
      </c>
      <c r="EB379" s="519" t="s">
        <v>1059</v>
      </c>
      <c r="EC379" s="519">
        <v>40</v>
      </c>
      <c r="ED379" s="521" t="str">
        <f t="shared" si="17"/>
        <v>SDN300140</v>
      </c>
      <c r="EE379" s="519">
        <v>10000</v>
      </c>
      <c r="EF379" s="519">
        <v>10000</v>
      </c>
      <c r="EG379" s="519">
        <v>10000</v>
      </c>
      <c r="EH379" s="519">
        <v>10000</v>
      </c>
      <c r="EI379" s="519">
        <v>10000</v>
      </c>
      <c r="EJ379" s="519">
        <v>10000</v>
      </c>
      <c r="EK379" s="519">
        <v>10000</v>
      </c>
      <c r="EL379" s="519">
        <v>10000</v>
      </c>
      <c r="EM379" s="519">
        <v>10000</v>
      </c>
      <c r="EN379" s="519">
        <v>10000</v>
      </c>
      <c r="EO379" s="519">
        <v>10000</v>
      </c>
      <c r="EP379" s="519">
        <v>10000</v>
      </c>
      <c r="EQ379" s="519">
        <v>10000</v>
      </c>
      <c r="ER379" s="519">
        <v>10000</v>
      </c>
      <c r="ES379" s="519">
        <v>10000</v>
      </c>
      <c r="ET379" s="519">
        <v>10000</v>
      </c>
      <c r="EU379" s="519">
        <v>10000</v>
      </c>
      <c r="EV379" s="519">
        <v>10000</v>
      </c>
      <c r="EW379" s="519">
        <v>10000</v>
      </c>
      <c r="EX379" s="519">
        <v>10000</v>
      </c>
      <c r="EY379" s="519">
        <v>10000</v>
      </c>
      <c r="EZ379" s="519">
        <v>10153.700000000001</v>
      </c>
      <c r="FA379" s="519">
        <v>10548.1</v>
      </c>
      <c r="FB379" s="519">
        <v>10942.4</v>
      </c>
      <c r="FC379" s="519">
        <v>11336.7</v>
      </c>
      <c r="FD379" s="519">
        <v>11731</v>
      </c>
      <c r="FE379" s="519">
        <v>12125.3</v>
      </c>
      <c r="FF379" s="519">
        <v>12519.7</v>
      </c>
      <c r="FG379" s="519">
        <v>12914</v>
      </c>
      <c r="FH379" s="519">
        <v>13308.3</v>
      </c>
      <c r="FI379" s="519">
        <v>13308.3</v>
      </c>
      <c r="FJ379" s="519">
        <v>13308.3</v>
      </c>
      <c r="FK379" s="519">
        <v>13308.3</v>
      </c>
      <c r="FL379" s="519">
        <v>13308.3</v>
      </c>
      <c r="FM379" s="519">
        <v>13308.3</v>
      </c>
      <c r="FN379" s="519">
        <v>13308.3</v>
      </c>
      <c r="FO379" s="519">
        <v>13308.3</v>
      </c>
      <c r="FP379" s="519">
        <v>13308.3</v>
      </c>
      <c r="FQ379" s="519">
        <v>13308.3</v>
      </c>
      <c r="FR379" s="519">
        <v>13308.3</v>
      </c>
      <c r="FS379" s="519">
        <v>13308.3</v>
      </c>
      <c r="FT379" s="519">
        <v>13308.3</v>
      </c>
      <c r="FU379" s="519">
        <v>13308.3</v>
      </c>
      <c r="FV379" s="519">
        <v>13308.3</v>
      </c>
      <c r="FW379" s="519">
        <v>13308.3</v>
      </c>
      <c r="FX379" s="519">
        <v>0</v>
      </c>
      <c r="FY379" s="519">
        <v>0</v>
      </c>
      <c r="FZ379" s="519">
        <v>0</v>
      </c>
      <c r="GA379" s="519">
        <v>0</v>
      </c>
      <c r="GB379" s="519">
        <v>0</v>
      </c>
      <c r="GC379" s="519">
        <v>0</v>
      </c>
      <c r="GD379" s="519">
        <v>0</v>
      </c>
      <c r="GE379" s="519">
        <v>0</v>
      </c>
      <c r="GF379" s="519">
        <v>0</v>
      </c>
      <c r="GG379" s="519">
        <v>0</v>
      </c>
      <c r="GH379" s="519">
        <v>0</v>
      </c>
      <c r="GI379" s="519">
        <v>0</v>
      </c>
      <c r="GJ379" s="519">
        <v>0</v>
      </c>
      <c r="GK379" s="519">
        <v>0</v>
      </c>
      <c r="GL379" s="519">
        <v>0</v>
      </c>
      <c r="GM379" s="519">
        <v>0</v>
      </c>
      <c r="GN379" s="519">
        <v>0</v>
      </c>
      <c r="GO379" s="519">
        <v>0</v>
      </c>
      <c r="GP379" s="519">
        <v>0</v>
      </c>
      <c r="GQ379" s="519">
        <v>0</v>
      </c>
      <c r="GR379" s="519">
        <v>0</v>
      </c>
      <c r="GS379" s="519">
        <v>0</v>
      </c>
      <c r="GT379" s="519">
        <v>0</v>
      </c>
      <c r="GU379" s="519">
        <v>0</v>
      </c>
      <c r="GV379" s="519">
        <v>0</v>
      </c>
      <c r="GW379" s="519">
        <v>0</v>
      </c>
      <c r="GX379" s="519">
        <v>0</v>
      </c>
      <c r="GY379" s="519">
        <v>0</v>
      </c>
      <c r="GZ379" s="519">
        <v>0</v>
      </c>
      <c r="HA379" s="519">
        <v>0</v>
      </c>
      <c r="HB379" s="519">
        <v>0</v>
      </c>
      <c r="HC379" s="519">
        <v>0</v>
      </c>
      <c r="HD379" s="519">
        <v>0</v>
      </c>
      <c r="HE379" s="519">
        <v>0</v>
      </c>
      <c r="HF379" s="519">
        <v>0</v>
      </c>
      <c r="HG379" s="519">
        <v>0</v>
      </c>
      <c r="HH379" s="519">
        <v>0</v>
      </c>
      <c r="HI379" s="519">
        <v>0</v>
      </c>
      <c r="HJ379" s="519">
        <v>0</v>
      </c>
      <c r="HK379" s="519">
        <v>0</v>
      </c>
      <c r="HL379" s="519">
        <v>0</v>
      </c>
      <c r="HM379" s="519">
        <v>0</v>
      </c>
      <c r="HN379" s="519">
        <v>0</v>
      </c>
      <c r="HO379" s="519">
        <v>0</v>
      </c>
      <c r="HP379" s="519">
        <v>0</v>
      </c>
      <c r="HQ379" s="519">
        <v>0</v>
      </c>
      <c r="HR379" s="519">
        <v>0</v>
      </c>
      <c r="HS379" s="519">
        <v>0</v>
      </c>
      <c r="HT379" s="519">
        <v>0</v>
      </c>
      <c r="HU379" s="519">
        <v>0</v>
      </c>
      <c r="HV379" s="519">
        <v>0</v>
      </c>
      <c r="HW379" s="519">
        <v>0</v>
      </c>
      <c r="HX379" s="519">
        <v>0</v>
      </c>
      <c r="HY379" s="519">
        <v>0</v>
      </c>
      <c r="HZ379" s="519">
        <v>0</v>
      </c>
      <c r="IA379" s="519">
        <v>0</v>
      </c>
      <c r="IB379" s="519">
        <v>0</v>
      </c>
      <c r="IC379" s="519">
        <v>0</v>
      </c>
      <c r="ID379" s="519">
        <v>0</v>
      </c>
      <c r="IE379" s="519">
        <v>0</v>
      </c>
      <c r="IF379" s="519">
        <v>0</v>
      </c>
      <c r="IG379" s="519">
        <v>0</v>
      </c>
      <c r="IH379" s="519">
        <v>0</v>
      </c>
      <c r="II379" s="519">
        <v>0</v>
      </c>
      <c r="IJ379" s="519">
        <v>0</v>
      </c>
      <c r="IK379" s="519">
        <v>0</v>
      </c>
    </row>
    <row r="380" spans="1:245" hidden="1">
      <c r="A380" s="337"/>
      <c r="B380" s="519" t="s">
        <v>1058</v>
      </c>
      <c r="C380" s="519"/>
      <c r="D380" s="519"/>
      <c r="E380" s="519"/>
      <c r="F380" s="519">
        <v>1</v>
      </c>
      <c r="G380" s="519"/>
      <c r="H380" s="519">
        <v>37</v>
      </c>
      <c r="I380" s="519">
        <v>8</v>
      </c>
      <c r="J380" s="519" t="str">
        <f t="shared" si="18"/>
        <v>SDN10013708</v>
      </c>
      <c r="K380" s="519">
        <v>800</v>
      </c>
      <c r="M380" s="337"/>
      <c r="N380" s="519" t="s">
        <v>1063</v>
      </c>
      <c r="O380" s="519" t="s">
        <v>1060</v>
      </c>
      <c r="P380" s="519">
        <v>0</v>
      </c>
      <c r="Q380" s="183" t="str">
        <f t="shared" si="16"/>
        <v>SDN300200</v>
      </c>
      <c r="R380" s="519">
        <v>0</v>
      </c>
      <c r="S380" s="519">
        <v>0</v>
      </c>
      <c r="T380" s="519">
        <v>0</v>
      </c>
      <c r="U380" s="519">
        <v>0</v>
      </c>
      <c r="V380" s="519">
        <v>0</v>
      </c>
      <c r="W380" s="519">
        <v>0</v>
      </c>
      <c r="X380" s="519">
        <v>0</v>
      </c>
      <c r="Y380" s="519">
        <v>0</v>
      </c>
      <c r="Z380" s="519">
        <v>0</v>
      </c>
      <c r="AA380" s="519">
        <v>0</v>
      </c>
      <c r="AB380" s="519">
        <v>0</v>
      </c>
      <c r="AC380" s="519">
        <v>0</v>
      </c>
      <c r="AD380" s="519">
        <v>0</v>
      </c>
      <c r="AE380" s="519">
        <v>0</v>
      </c>
      <c r="AF380" s="519">
        <v>0</v>
      </c>
      <c r="AG380" s="519">
        <v>0</v>
      </c>
      <c r="AH380" s="519">
        <v>0</v>
      </c>
      <c r="AI380" s="519">
        <v>0</v>
      </c>
      <c r="AJ380" s="519">
        <v>0</v>
      </c>
      <c r="AK380" s="519">
        <v>0</v>
      </c>
      <c r="AL380" s="519">
        <v>0</v>
      </c>
      <c r="AM380" s="519">
        <v>0</v>
      </c>
      <c r="AN380" s="519">
        <v>0</v>
      </c>
      <c r="AO380" s="519">
        <v>0</v>
      </c>
      <c r="AP380" s="519">
        <v>0</v>
      </c>
      <c r="AQ380" s="519">
        <v>0</v>
      </c>
      <c r="AR380" s="519">
        <v>0</v>
      </c>
      <c r="AS380" s="519">
        <v>0</v>
      </c>
      <c r="AT380" s="519">
        <v>0</v>
      </c>
      <c r="AU380" s="519">
        <v>0</v>
      </c>
      <c r="AV380" s="519">
        <v>0</v>
      </c>
      <c r="AW380" s="519">
        <v>0</v>
      </c>
      <c r="AX380" s="519">
        <v>0</v>
      </c>
      <c r="AY380" s="519">
        <v>0</v>
      </c>
      <c r="AZ380" s="519">
        <v>0</v>
      </c>
      <c r="BA380" s="519">
        <v>0</v>
      </c>
      <c r="BB380" s="519">
        <v>0</v>
      </c>
      <c r="BC380" s="519">
        <v>0</v>
      </c>
      <c r="BD380" s="519">
        <v>0</v>
      </c>
      <c r="BE380" s="519">
        <v>0</v>
      </c>
      <c r="BF380" s="519">
        <v>0</v>
      </c>
      <c r="BG380" s="519">
        <v>0</v>
      </c>
      <c r="BH380" s="519">
        <v>0</v>
      </c>
      <c r="BI380" s="519">
        <v>0</v>
      </c>
      <c r="BJ380" s="519">
        <v>10000</v>
      </c>
      <c r="BK380" s="519">
        <v>0</v>
      </c>
      <c r="BL380" s="519">
        <v>0</v>
      </c>
      <c r="BM380" s="519">
        <v>0</v>
      </c>
      <c r="BN380" s="519">
        <v>0</v>
      </c>
      <c r="BO380" s="519">
        <v>0</v>
      </c>
      <c r="BP380" s="519">
        <v>0</v>
      </c>
      <c r="BQ380" s="519">
        <v>0</v>
      </c>
      <c r="BR380" s="519">
        <v>0</v>
      </c>
      <c r="BS380" s="519">
        <v>0</v>
      </c>
      <c r="BT380" s="519">
        <v>0</v>
      </c>
      <c r="BU380" s="519">
        <v>0</v>
      </c>
      <c r="BV380" s="519">
        <v>0</v>
      </c>
      <c r="BW380" s="519">
        <v>0</v>
      </c>
      <c r="BX380" s="519">
        <v>0</v>
      </c>
      <c r="BY380" s="519">
        <v>0</v>
      </c>
      <c r="BZ380" s="519">
        <v>0</v>
      </c>
      <c r="CA380" s="519">
        <v>0</v>
      </c>
      <c r="CB380" s="519">
        <v>0</v>
      </c>
      <c r="CC380" s="519">
        <v>0</v>
      </c>
      <c r="CD380" s="519">
        <v>0</v>
      </c>
      <c r="CE380" s="519">
        <v>0</v>
      </c>
      <c r="CF380" s="519">
        <v>0</v>
      </c>
      <c r="CG380" s="519">
        <v>0</v>
      </c>
      <c r="CH380" s="519">
        <v>0</v>
      </c>
      <c r="CI380" s="519">
        <v>0</v>
      </c>
      <c r="CJ380" s="519">
        <v>0</v>
      </c>
      <c r="CK380" s="519">
        <v>0</v>
      </c>
      <c r="CL380" s="519">
        <v>0</v>
      </c>
      <c r="CM380" s="519">
        <v>0</v>
      </c>
      <c r="CN380" s="519">
        <v>0</v>
      </c>
      <c r="CO380" s="519">
        <v>0</v>
      </c>
      <c r="CP380" s="519">
        <v>0</v>
      </c>
      <c r="CQ380" s="519">
        <v>0</v>
      </c>
      <c r="CR380" s="519">
        <v>0</v>
      </c>
      <c r="CS380" s="519">
        <v>0</v>
      </c>
      <c r="CT380" s="519">
        <v>0</v>
      </c>
      <c r="CU380" s="519">
        <v>0</v>
      </c>
      <c r="CV380" s="519">
        <v>0</v>
      </c>
      <c r="CW380" s="519">
        <v>0</v>
      </c>
      <c r="CX380" s="519">
        <v>0</v>
      </c>
      <c r="CY380" s="519">
        <v>0</v>
      </c>
      <c r="CZ380" s="519">
        <v>0</v>
      </c>
      <c r="DA380" s="519">
        <v>0</v>
      </c>
      <c r="DB380" s="519">
        <v>0</v>
      </c>
      <c r="DC380" s="519">
        <v>0</v>
      </c>
      <c r="DD380" s="519">
        <v>0</v>
      </c>
      <c r="DE380" s="519">
        <v>0</v>
      </c>
      <c r="DF380" s="519">
        <v>0</v>
      </c>
      <c r="DG380" s="519">
        <v>0</v>
      </c>
      <c r="DH380" s="519">
        <v>0</v>
      </c>
      <c r="DI380" s="519">
        <v>0</v>
      </c>
      <c r="DJ380" s="519">
        <v>0</v>
      </c>
      <c r="DK380" s="519">
        <v>0</v>
      </c>
      <c r="DL380" s="519">
        <v>0</v>
      </c>
      <c r="DM380" s="519">
        <v>0</v>
      </c>
      <c r="DN380" s="519">
        <v>0</v>
      </c>
      <c r="DO380" s="519">
        <v>0</v>
      </c>
      <c r="DP380" s="519">
        <v>0</v>
      </c>
      <c r="DQ380" s="519">
        <v>0</v>
      </c>
      <c r="DR380" s="519">
        <v>0</v>
      </c>
      <c r="DS380" s="519">
        <v>0</v>
      </c>
      <c r="DT380" s="519">
        <v>0</v>
      </c>
      <c r="DU380" s="519">
        <v>0</v>
      </c>
      <c r="DV380" s="519">
        <v>0</v>
      </c>
      <c r="DW380" s="519">
        <v>0</v>
      </c>
      <c r="DX380" s="519">
        <v>0</v>
      </c>
      <c r="DY380" s="131"/>
      <c r="DZ380" s="337"/>
      <c r="EA380" s="519" t="s">
        <v>1063</v>
      </c>
      <c r="EB380" s="519" t="s">
        <v>1060</v>
      </c>
      <c r="EC380" s="519">
        <v>0</v>
      </c>
      <c r="ED380" s="521" t="str">
        <f t="shared" si="17"/>
        <v>SDN300200</v>
      </c>
      <c r="EE380" s="519">
        <v>10000</v>
      </c>
      <c r="EF380" s="519">
        <v>10000</v>
      </c>
      <c r="EG380" s="519">
        <v>10000</v>
      </c>
      <c r="EH380" s="519">
        <v>10000</v>
      </c>
      <c r="EI380" s="519">
        <v>10000</v>
      </c>
      <c r="EJ380" s="519">
        <v>10000</v>
      </c>
      <c r="EK380" s="519">
        <v>10000</v>
      </c>
      <c r="EL380" s="519">
        <v>10000</v>
      </c>
      <c r="EM380" s="519">
        <v>10000</v>
      </c>
      <c r="EN380" s="519">
        <v>10000</v>
      </c>
      <c r="EO380" s="519">
        <v>10000</v>
      </c>
      <c r="EP380" s="519">
        <v>10000</v>
      </c>
      <c r="EQ380" s="519">
        <v>10000</v>
      </c>
      <c r="ER380" s="519">
        <v>10000</v>
      </c>
      <c r="ES380" s="519">
        <v>10000</v>
      </c>
      <c r="ET380" s="519">
        <v>10000</v>
      </c>
      <c r="EU380" s="519">
        <v>10000</v>
      </c>
      <c r="EV380" s="519">
        <v>10000</v>
      </c>
      <c r="EW380" s="519">
        <v>10000</v>
      </c>
      <c r="EX380" s="519">
        <v>10000</v>
      </c>
      <c r="EY380" s="519">
        <v>10000</v>
      </c>
      <c r="EZ380" s="519">
        <v>10000</v>
      </c>
      <c r="FA380" s="519">
        <v>10000</v>
      </c>
      <c r="FB380" s="519">
        <v>10000</v>
      </c>
      <c r="FC380" s="519">
        <v>10000</v>
      </c>
      <c r="FD380" s="519">
        <v>10000</v>
      </c>
      <c r="FE380" s="519">
        <v>10000</v>
      </c>
      <c r="FF380" s="519">
        <v>10000</v>
      </c>
      <c r="FG380" s="519">
        <v>10000</v>
      </c>
      <c r="FH380" s="519">
        <v>10000</v>
      </c>
      <c r="FI380" s="519">
        <v>10000</v>
      </c>
      <c r="FJ380" s="519">
        <v>10000</v>
      </c>
      <c r="FK380" s="519">
        <v>10000</v>
      </c>
      <c r="FL380" s="519">
        <v>10000</v>
      </c>
      <c r="FM380" s="519">
        <v>10000</v>
      </c>
      <c r="FN380" s="519">
        <v>10000</v>
      </c>
      <c r="FO380" s="519">
        <v>10000</v>
      </c>
      <c r="FP380" s="519">
        <v>10000</v>
      </c>
      <c r="FQ380" s="519">
        <v>10000</v>
      </c>
      <c r="FR380" s="519">
        <v>10000</v>
      </c>
      <c r="FS380" s="519">
        <v>10000</v>
      </c>
      <c r="FT380" s="519">
        <v>10000</v>
      </c>
      <c r="FU380" s="519">
        <v>10000</v>
      </c>
      <c r="FV380" s="519">
        <v>10000</v>
      </c>
      <c r="FW380" s="519">
        <v>10000</v>
      </c>
      <c r="FX380" s="519">
        <v>0</v>
      </c>
      <c r="FY380" s="519">
        <v>0</v>
      </c>
      <c r="FZ380" s="519">
        <v>0</v>
      </c>
      <c r="GA380" s="519">
        <v>0</v>
      </c>
      <c r="GB380" s="519">
        <v>0</v>
      </c>
      <c r="GC380" s="519">
        <v>0</v>
      </c>
      <c r="GD380" s="519">
        <v>0</v>
      </c>
      <c r="GE380" s="519">
        <v>0</v>
      </c>
      <c r="GF380" s="519">
        <v>0</v>
      </c>
      <c r="GG380" s="519">
        <v>0</v>
      </c>
      <c r="GH380" s="519">
        <v>0</v>
      </c>
      <c r="GI380" s="519">
        <v>0</v>
      </c>
      <c r="GJ380" s="519">
        <v>0</v>
      </c>
      <c r="GK380" s="519">
        <v>0</v>
      </c>
      <c r="GL380" s="519">
        <v>0</v>
      </c>
      <c r="GM380" s="519">
        <v>0</v>
      </c>
      <c r="GN380" s="519">
        <v>0</v>
      </c>
      <c r="GO380" s="519">
        <v>0</v>
      </c>
      <c r="GP380" s="519">
        <v>0</v>
      </c>
      <c r="GQ380" s="519">
        <v>0</v>
      </c>
      <c r="GR380" s="519">
        <v>0</v>
      </c>
      <c r="GS380" s="519">
        <v>0</v>
      </c>
      <c r="GT380" s="519">
        <v>0</v>
      </c>
      <c r="GU380" s="519">
        <v>0</v>
      </c>
      <c r="GV380" s="519">
        <v>0</v>
      </c>
      <c r="GW380" s="519">
        <v>0</v>
      </c>
      <c r="GX380" s="519">
        <v>0</v>
      </c>
      <c r="GY380" s="519">
        <v>0</v>
      </c>
      <c r="GZ380" s="519">
        <v>0</v>
      </c>
      <c r="HA380" s="519">
        <v>0</v>
      </c>
      <c r="HB380" s="519">
        <v>0</v>
      </c>
      <c r="HC380" s="519">
        <v>0</v>
      </c>
      <c r="HD380" s="519">
        <v>0</v>
      </c>
      <c r="HE380" s="519">
        <v>0</v>
      </c>
      <c r="HF380" s="519">
        <v>0</v>
      </c>
      <c r="HG380" s="519">
        <v>0</v>
      </c>
      <c r="HH380" s="519">
        <v>0</v>
      </c>
      <c r="HI380" s="519">
        <v>0</v>
      </c>
      <c r="HJ380" s="519">
        <v>0</v>
      </c>
      <c r="HK380" s="519">
        <v>0</v>
      </c>
      <c r="HL380" s="519">
        <v>0</v>
      </c>
      <c r="HM380" s="519">
        <v>0</v>
      </c>
      <c r="HN380" s="519">
        <v>0</v>
      </c>
      <c r="HO380" s="519">
        <v>0</v>
      </c>
      <c r="HP380" s="519">
        <v>0</v>
      </c>
      <c r="HQ380" s="519">
        <v>0</v>
      </c>
      <c r="HR380" s="519">
        <v>0</v>
      </c>
      <c r="HS380" s="519">
        <v>0</v>
      </c>
      <c r="HT380" s="519">
        <v>0</v>
      </c>
      <c r="HU380" s="519">
        <v>0</v>
      </c>
      <c r="HV380" s="519">
        <v>0</v>
      </c>
      <c r="HW380" s="519">
        <v>0</v>
      </c>
      <c r="HX380" s="519">
        <v>0</v>
      </c>
      <c r="HY380" s="519">
        <v>0</v>
      </c>
      <c r="HZ380" s="519">
        <v>0</v>
      </c>
      <c r="IA380" s="519">
        <v>0</v>
      </c>
      <c r="IB380" s="519">
        <v>0</v>
      </c>
      <c r="IC380" s="519">
        <v>0</v>
      </c>
      <c r="ID380" s="519">
        <v>0</v>
      </c>
      <c r="IE380" s="519">
        <v>0</v>
      </c>
      <c r="IF380" s="519">
        <v>0</v>
      </c>
      <c r="IG380" s="519">
        <v>0</v>
      </c>
      <c r="IH380" s="519">
        <v>0</v>
      </c>
      <c r="II380" s="519">
        <v>0</v>
      </c>
      <c r="IJ380" s="519">
        <v>0</v>
      </c>
      <c r="IK380" s="519">
        <v>0</v>
      </c>
    </row>
    <row r="381" spans="1:245" hidden="1">
      <c r="A381" s="337"/>
      <c r="B381" s="519" t="s">
        <v>1058</v>
      </c>
      <c r="C381" s="519"/>
      <c r="D381" s="519"/>
      <c r="E381" s="519"/>
      <c r="F381" s="519">
        <v>1</v>
      </c>
      <c r="G381" s="519"/>
      <c r="H381" s="519">
        <v>37</v>
      </c>
      <c r="I381" s="519">
        <v>9</v>
      </c>
      <c r="J381" s="519" t="str">
        <f t="shared" si="18"/>
        <v>SDN10013709</v>
      </c>
      <c r="K381" s="519">
        <v>800</v>
      </c>
      <c r="M381" s="337"/>
      <c r="N381" s="519" t="s">
        <v>1063</v>
      </c>
      <c r="O381" s="519" t="s">
        <v>1060</v>
      </c>
      <c r="P381" s="519">
        <v>1</v>
      </c>
      <c r="Q381" s="183" t="str">
        <f t="shared" si="16"/>
        <v>SDN300201</v>
      </c>
      <c r="R381" s="519">
        <v>0</v>
      </c>
      <c r="S381" s="519">
        <v>0</v>
      </c>
      <c r="T381" s="519">
        <v>0</v>
      </c>
      <c r="U381" s="519">
        <v>0</v>
      </c>
      <c r="V381" s="519">
        <v>0</v>
      </c>
      <c r="W381" s="519">
        <v>0</v>
      </c>
      <c r="X381" s="519">
        <v>0</v>
      </c>
      <c r="Y381" s="519">
        <v>0</v>
      </c>
      <c r="Z381" s="519">
        <v>0</v>
      </c>
      <c r="AA381" s="519">
        <v>0</v>
      </c>
      <c r="AB381" s="519">
        <v>0</v>
      </c>
      <c r="AC381" s="519">
        <v>0</v>
      </c>
      <c r="AD381" s="519">
        <v>0</v>
      </c>
      <c r="AE381" s="519">
        <v>0</v>
      </c>
      <c r="AF381" s="519">
        <v>0</v>
      </c>
      <c r="AG381" s="519">
        <v>0</v>
      </c>
      <c r="AH381" s="519">
        <v>0</v>
      </c>
      <c r="AI381" s="519">
        <v>0</v>
      </c>
      <c r="AJ381" s="519">
        <v>0</v>
      </c>
      <c r="AK381" s="519">
        <v>0</v>
      </c>
      <c r="AL381" s="519">
        <v>0</v>
      </c>
      <c r="AM381" s="519">
        <v>0</v>
      </c>
      <c r="AN381" s="519">
        <v>0</v>
      </c>
      <c r="AO381" s="519">
        <v>0</v>
      </c>
      <c r="AP381" s="519">
        <v>0</v>
      </c>
      <c r="AQ381" s="519">
        <v>0</v>
      </c>
      <c r="AR381" s="519">
        <v>0</v>
      </c>
      <c r="AS381" s="519">
        <v>0</v>
      </c>
      <c r="AT381" s="519">
        <v>0</v>
      </c>
      <c r="AU381" s="519">
        <v>0</v>
      </c>
      <c r="AV381" s="519">
        <v>0</v>
      </c>
      <c r="AW381" s="519">
        <v>0</v>
      </c>
      <c r="AX381" s="519">
        <v>0</v>
      </c>
      <c r="AY381" s="519">
        <v>0</v>
      </c>
      <c r="AZ381" s="519">
        <v>0</v>
      </c>
      <c r="BA381" s="519">
        <v>0</v>
      </c>
      <c r="BB381" s="519">
        <v>0</v>
      </c>
      <c r="BC381" s="519">
        <v>0</v>
      </c>
      <c r="BD381" s="519">
        <v>0</v>
      </c>
      <c r="BE381" s="519">
        <v>0</v>
      </c>
      <c r="BF381" s="519">
        <v>0</v>
      </c>
      <c r="BG381" s="519">
        <v>0</v>
      </c>
      <c r="BH381" s="519">
        <v>0</v>
      </c>
      <c r="BI381" s="519">
        <v>0</v>
      </c>
      <c r="BJ381" s="519">
        <v>10000</v>
      </c>
      <c r="BK381" s="519">
        <v>0</v>
      </c>
      <c r="BL381" s="519">
        <v>0</v>
      </c>
      <c r="BM381" s="519">
        <v>0</v>
      </c>
      <c r="BN381" s="519">
        <v>0</v>
      </c>
      <c r="BO381" s="519">
        <v>0</v>
      </c>
      <c r="BP381" s="519">
        <v>0</v>
      </c>
      <c r="BQ381" s="519">
        <v>0</v>
      </c>
      <c r="BR381" s="519">
        <v>0</v>
      </c>
      <c r="BS381" s="519">
        <v>0</v>
      </c>
      <c r="BT381" s="519">
        <v>0</v>
      </c>
      <c r="BU381" s="519">
        <v>0</v>
      </c>
      <c r="BV381" s="519">
        <v>0</v>
      </c>
      <c r="BW381" s="519">
        <v>0</v>
      </c>
      <c r="BX381" s="519">
        <v>0</v>
      </c>
      <c r="BY381" s="519">
        <v>0</v>
      </c>
      <c r="BZ381" s="519">
        <v>0</v>
      </c>
      <c r="CA381" s="519">
        <v>0</v>
      </c>
      <c r="CB381" s="519">
        <v>0</v>
      </c>
      <c r="CC381" s="519">
        <v>0</v>
      </c>
      <c r="CD381" s="519">
        <v>0</v>
      </c>
      <c r="CE381" s="519">
        <v>0</v>
      </c>
      <c r="CF381" s="519">
        <v>0</v>
      </c>
      <c r="CG381" s="519">
        <v>0</v>
      </c>
      <c r="CH381" s="519">
        <v>0</v>
      </c>
      <c r="CI381" s="519">
        <v>0</v>
      </c>
      <c r="CJ381" s="519">
        <v>0</v>
      </c>
      <c r="CK381" s="519">
        <v>0</v>
      </c>
      <c r="CL381" s="519">
        <v>0</v>
      </c>
      <c r="CM381" s="519">
        <v>0</v>
      </c>
      <c r="CN381" s="519">
        <v>0</v>
      </c>
      <c r="CO381" s="519">
        <v>0</v>
      </c>
      <c r="CP381" s="519">
        <v>0</v>
      </c>
      <c r="CQ381" s="519">
        <v>0</v>
      </c>
      <c r="CR381" s="519">
        <v>0</v>
      </c>
      <c r="CS381" s="519">
        <v>0</v>
      </c>
      <c r="CT381" s="519">
        <v>0</v>
      </c>
      <c r="CU381" s="519">
        <v>0</v>
      </c>
      <c r="CV381" s="519">
        <v>0</v>
      </c>
      <c r="CW381" s="519">
        <v>0</v>
      </c>
      <c r="CX381" s="519">
        <v>0</v>
      </c>
      <c r="CY381" s="519">
        <v>0</v>
      </c>
      <c r="CZ381" s="519">
        <v>0</v>
      </c>
      <c r="DA381" s="519">
        <v>0</v>
      </c>
      <c r="DB381" s="519">
        <v>0</v>
      </c>
      <c r="DC381" s="519">
        <v>0</v>
      </c>
      <c r="DD381" s="519">
        <v>0</v>
      </c>
      <c r="DE381" s="519">
        <v>0</v>
      </c>
      <c r="DF381" s="519">
        <v>0</v>
      </c>
      <c r="DG381" s="519">
        <v>0</v>
      </c>
      <c r="DH381" s="519">
        <v>0</v>
      </c>
      <c r="DI381" s="519">
        <v>0</v>
      </c>
      <c r="DJ381" s="519">
        <v>0</v>
      </c>
      <c r="DK381" s="519">
        <v>0</v>
      </c>
      <c r="DL381" s="519">
        <v>0</v>
      </c>
      <c r="DM381" s="519">
        <v>0</v>
      </c>
      <c r="DN381" s="519">
        <v>0</v>
      </c>
      <c r="DO381" s="519">
        <v>0</v>
      </c>
      <c r="DP381" s="519">
        <v>0</v>
      </c>
      <c r="DQ381" s="519">
        <v>0</v>
      </c>
      <c r="DR381" s="519">
        <v>0</v>
      </c>
      <c r="DS381" s="519">
        <v>0</v>
      </c>
      <c r="DT381" s="519">
        <v>0</v>
      </c>
      <c r="DU381" s="519">
        <v>0</v>
      </c>
      <c r="DV381" s="519">
        <v>0</v>
      </c>
      <c r="DW381" s="519">
        <v>0</v>
      </c>
      <c r="DX381" s="519">
        <v>0</v>
      </c>
      <c r="DY381" s="131"/>
      <c r="DZ381" s="337"/>
      <c r="EA381" s="519" t="s">
        <v>1063</v>
      </c>
      <c r="EB381" s="519" t="s">
        <v>1060</v>
      </c>
      <c r="EC381" s="519">
        <v>1</v>
      </c>
      <c r="ED381" s="521" t="str">
        <f t="shared" si="17"/>
        <v>SDN300201</v>
      </c>
      <c r="EE381" s="519">
        <v>10000</v>
      </c>
      <c r="EF381" s="519">
        <v>10000</v>
      </c>
      <c r="EG381" s="519">
        <v>10000</v>
      </c>
      <c r="EH381" s="519">
        <v>10000</v>
      </c>
      <c r="EI381" s="519">
        <v>10000</v>
      </c>
      <c r="EJ381" s="519">
        <v>10000</v>
      </c>
      <c r="EK381" s="519">
        <v>10000</v>
      </c>
      <c r="EL381" s="519">
        <v>10000</v>
      </c>
      <c r="EM381" s="519">
        <v>10000</v>
      </c>
      <c r="EN381" s="519">
        <v>10000</v>
      </c>
      <c r="EO381" s="519">
        <v>10000</v>
      </c>
      <c r="EP381" s="519">
        <v>10000</v>
      </c>
      <c r="EQ381" s="519">
        <v>10000</v>
      </c>
      <c r="ER381" s="519">
        <v>10000</v>
      </c>
      <c r="ES381" s="519">
        <v>10000</v>
      </c>
      <c r="ET381" s="519">
        <v>10000</v>
      </c>
      <c r="EU381" s="519">
        <v>10000</v>
      </c>
      <c r="EV381" s="519">
        <v>10000</v>
      </c>
      <c r="EW381" s="519">
        <v>10000</v>
      </c>
      <c r="EX381" s="519">
        <v>10000</v>
      </c>
      <c r="EY381" s="519">
        <v>10000</v>
      </c>
      <c r="EZ381" s="519">
        <v>10000</v>
      </c>
      <c r="FA381" s="519">
        <v>10000</v>
      </c>
      <c r="FB381" s="519">
        <v>10000</v>
      </c>
      <c r="FC381" s="519">
        <v>10000</v>
      </c>
      <c r="FD381" s="519">
        <v>10000</v>
      </c>
      <c r="FE381" s="519">
        <v>10000</v>
      </c>
      <c r="FF381" s="519">
        <v>10000</v>
      </c>
      <c r="FG381" s="519">
        <v>10000</v>
      </c>
      <c r="FH381" s="519">
        <v>10000</v>
      </c>
      <c r="FI381" s="519">
        <v>10000</v>
      </c>
      <c r="FJ381" s="519">
        <v>10000</v>
      </c>
      <c r="FK381" s="519">
        <v>10000</v>
      </c>
      <c r="FL381" s="519">
        <v>10000</v>
      </c>
      <c r="FM381" s="519">
        <v>10000</v>
      </c>
      <c r="FN381" s="519">
        <v>10000</v>
      </c>
      <c r="FO381" s="519">
        <v>10000</v>
      </c>
      <c r="FP381" s="519">
        <v>10000</v>
      </c>
      <c r="FQ381" s="519">
        <v>10000</v>
      </c>
      <c r="FR381" s="519">
        <v>10000</v>
      </c>
      <c r="FS381" s="519">
        <v>10000</v>
      </c>
      <c r="FT381" s="519">
        <v>10000</v>
      </c>
      <c r="FU381" s="519">
        <v>10000</v>
      </c>
      <c r="FV381" s="519">
        <v>10000</v>
      </c>
      <c r="FW381" s="519">
        <v>10000</v>
      </c>
      <c r="FX381" s="519">
        <v>0</v>
      </c>
      <c r="FY381" s="519">
        <v>0</v>
      </c>
      <c r="FZ381" s="519">
        <v>0</v>
      </c>
      <c r="GA381" s="519">
        <v>0</v>
      </c>
      <c r="GB381" s="519">
        <v>0</v>
      </c>
      <c r="GC381" s="519">
        <v>0</v>
      </c>
      <c r="GD381" s="519">
        <v>0</v>
      </c>
      <c r="GE381" s="519">
        <v>0</v>
      </c>
      <c r="GF381" s="519">
        <v>0</v>
      </c>
      <c r="GG381" s="519">
        <v>0</v>
      </c>
      <c r="GH381" s="519">
        <v>0</v>
      </c>
      <c r="GI381" s="519">
        <v>0</v>
      </c>
      <c r="GJ381" s="519">
        <v>0</v>
      </c>
      <c r="GK381" s="519">
        <v>0</v>
      </c>
      <c r="GL381" s="519">
        <v>0</v>
      </c>
      <c r="GM381" s="519">
        <v>0</v>
      </c>
      <c r="GN381" s="519">
        <v>0</v>
      </c>
      <c r="GO381" s="519">
        <v>0</v>
      </c>
      <c r="GP381" s="519">
        <v>0</v>
      </c>
      <c r="GQ381" s="519">
        <v>0</v>
      </c>
      <c r="GR381" s="519">
        <v>0</v>
      </c>
      <c r="GS381" s="519">
        <v>0</v>
      </c>
      <c r="GT381" s="519">
        <v>0</v>
      </c>
      <c r="GU381" s="519">
        <v>0</v>
      </c>
      <c r="GV381" s="519">
        <v>0</v>
      </c>
      <c r="GW381" s="519">
        <v>0</v>
      </c>
      <c r="GX381" s="519">
        <v>0</v>
      </c>
      <c r="GY381" s="519">
        <v>0</v>
      </c>
      <c r="GZ381" s="519">
        <v>0</v>
      </c>
      <c r="HA381" s="519">
        <v>0</v>
      </c>
      <c r="HB381" s="519">
        <v>0</v>
      </c>
      <c r="HC381" s="519">
        <v>0</v>
      </c>
      <c r="HD381" s="519">
        <v>0</v>
      </c>
      <c r="HE381" s="519">
        <v>0</v>
      </c>
      <c r="HF381" s="519">
        <v>0</v>
      </c>
      <c r="HG381" s="519">
        <v>0</v>
      </c>
      <c r="HH381" s="519">
        <v>0</v>
      </c>
      <c r="HI381" s="519">
        <v>0</v>
      </c>
      <c r="HJ381" s="519">
        <v>0</v>
      </c>
      <c r="HK381" s="519">
        <v>0</v>
      </c>
      <c r="HL381" s="519">
        <v>0</v>
      </c>
      <c r="HM381" s="519">
        <v>0</v>
      </c>
      <c r="HN381" s="519">
        <v>0</v>
      </c>
      <c r="HO381" s="519">
        <v>0</v>
      </c>
      <c r="HP381" s="519">
        <v>0</v>
      </c>
      <c r="HQ381" s="519">
        <v>0</v>
      </c>
      <c r="HR381" s="519">
        <v>0</v>
      </c>
      <c r="HS381" s="519">
        <v>0</v>
      </c>
      <c r="HT381" s="519">
        <v>0</v>
      </c>
      <c r="HU381" s="519">
        <v>0</v>
      </c>
      <c r="HV381" s="519">
        <v>0</v>
      </c>
      <c r="HW381" s="519">
        <v>0</v>
      </c>
      <c r="HX381" s="519">
        <v>0</v>
      </c>
      <c r="HY381" s="519">
        <v>0</v>
      </c>
      <c r="HZ381" s="519">
        <v>0</v>
      </c>
      <c r="IA381" s="519">
        <v>0</v>
      </c>
      <c r="IB381" s="519">
        <v>0</v>
      </c>
      <c r="IC381" s="519">
        <v>0</v>
      </c>
      <c r="ID381" s="519">
        <v>0</v>
      </c>
      <c r="IE381" s="519">
        <v>0</v>
      </c>
      <c r="IF381" s="519">
        <v>0</v>
      </c>
      <c r="IG381" s="519">
        <v>0</v>
      </c>
      <c r="IH381" s="519">
        <v>0</v>
      </c>
      <c r="II381" s="519">
        <v>0</v>
      </c>
      <c r="IJ381" s="519">
        <v>0</v>
      </c>
      <c r="IK381" s="519">
        <v>0</v>
      </c>
    </row>
    <row r="382" spans="1:245" hidden="1">
      <c r="A382" s="337"/>
      <c r="B382" s="519" t="s">
        <v>1058</v>
      </c>
      <c r="C382" s="519"/>
      <c r="D382" s="519"/>
      <c r="E382" s="519"/>
      <c r="F382" s="519">
        <v>1</v>
      </c>
      <c r="G382" s="519"/>
      <c r="H382" s="519">
        <v>37</v>
      </c>
      <c r="I382" s="519">
        <v>10</v>
      </c>
      <c r="J382" s="519" t="str">
        <f t="shared" si="18"/>
        <v>SDN10013710</v>
      </c>
      <c r="K382" s="519">
        <v>800</v>
      </c>
      <c r="M382" s="337"/>
      <c r="N382" s="519" t="s">
        <v>1063</v>
      </c>
      <c r="O382" s="519" t="s">
        <v>1060</v>
      </c>
      <c r="P382" s="519">
        <v>2</v>
      </c>
      <c r="Q382" s="183" t="str">
        <f t="shared" si="16"/>
        <v>SDN300202</v>
      </c>
      <c r="R382" s="519">
        <v>0</v>
      </c>
      <c r="S382" s="519">
        <v>0</v>
      </c>
      <c r="T382" s="519">
        <v>0</v>
      </c>
      <c r="U382" s="519">
        <v>0</v>
      </c>
      <c r="V382" s="519">
        <v>0</v>
      </c>
      <c r="W382" s="519">
        <v>0</v>
      </c>
      <c r="X382" s="519">
        <v>0</v>
      </c>
      <c r="Y382" s="519">
        <v>0</v>
      </c>
      <c r="Z382" s="519">
        <v>0</v>
      </c>
      <c r="AA382" s="519">
        <v>0</v>
      </c>
      <c r="AB382" s="519">
        <v>0</v>
      </c>
      <c r="AC382" s="519">
        <v>0</v>
      </c>
      <c r="AD382" s="519">
        <v>0</v>
      </c>
      <c r="AE382" s="519">
        <v>0</v>
      </c>
      <c r="AF382" s="519">
        <v>0</v>
      </c>
      <c r="AG382" s="519">
        <v>0</v>
      </c>
      <c r="AH382" s="519">
        <v>0</v>
      </c>
      <c r="AI382" s="519">
        <v>0</v>
      </c>
      <c r="AJ382" s="519">
        <v>0</v>
      </c>
      <c r="AK382" s="519">
        <v>0</v>
      </c>
      <c r="AL382" s="519">
        <v>0</v>
      </c>
      <c r="AM382" s="519">
        <v>0</v>
      </c>
      <c r="AN382" s="519">
        <v>0</v>
      </c>
      <c r="AO382" s="519">
        <v>0</v>
      </c>
      <c r="AP382" s="519">
        <v>0</v>
      </c>
      <c r="AQ382" s="519">
        <v>0</v>
      </c>
      <c r="AR382" s="519">
        <v>0</v>
      </c>
      <c r="AS382" s="519">
        <v>0</v>
      </c>
      <c r="AT382" s="519">
        <v>0</v>
      </c>
      <c r="AU382" s="519">
        <v>0</v>
      </c>
      <c r="AV382" s="519">
        <v>0</v>
      </c>
      <c r="AW382" s="519">
        <v>0</v>
      </c>
      <c r="AX382" s="519">
        <v>0</v>
      </c>
      <c r="AY382" s="519">
        <v>0</v>
      </c>
      <c r="AZ382" s="519">
        <v>0</v>
      </c>
      <c r="BA382" s="519">
        <v>0</v>
      </c>
      <c r="BB382" s="519">
        <v>0</v>
      </c>
      <c r="BC382" s="519">
        <v>0</v>
      </c>
      <c r="BD382" s="519">
        <v>0</v>
      </c>
      <c r="BE382" s="519">
        <v>0</v>
      </c>
      <c r="BF382" s="519">
        <v>0</v>
      </c>
      <c r="BG382" s="519">
        <v>0</v>
      </c>
      <c r="BH382" s="519">
        <v>0</v>
      </c>
      <c r="BI382" s="519">
        <v>0</v>
      </c>
      <c r="BJ382" s="519">
        <v>10000</v>
      </c>
      <c r="BK382" s="519">
        <v>0</v>
      </c>
      <c r="BL382" s="519">
        <v>0</v>
      </c>
      <c r="BM382" s="519">
        <v>0</v>
      </c>
      <c r="BN382" s="519">
        <v>0</v>
      </c>
      <c r="BO382" s="519">
        <v>0</v>
      </c>
      <c r="BP382" s="519">
        <v>0</v>
      </c>
      <c r="BQ382" s="519">
        <v>0</v>
      </c>
      <c r="BR382" s="519">
        <v>0</v>
      </c>
      <c r="BS382" s="519">
        <v>0</v>
      </c>
      <c r="BT382" s="519">
        <v>0</v>
      </c>
      <c r="BU382" s="519">
        <v>0</v>
      </c>
      <c r="BV382" s="519">
        <v>0</v>
      </c>
      <c r="BW382" s="519">
        <v>0</v>
      </c>
      <c r="BX382" s="519">
        <v>0</v>
      </c>
      <c r="BY382" s="519">
        <v>0</v>
      </c>
      <c r="BZ382" s="519">
        <v>0</v>
      </c>
      <c r="CA382" s="519">
        <v>0</v>
      </c>
      <c r="CB382" s="519">
        <v>0</v>
      </c>
      <c r="CC382" s="519">
        <v>0</v>
      </c>
      <c r="CD382" s="519">
        <v>0</v>
      </c>
      <c r="CE382" s="519">
        <v>0</v>
      </c>
      <c r="CF382" s="519">
        <v>0</v>
      </c>
      <c r="CG382" s="519">
        <v>0</v>
      </c>
      <c r="CH382" s="519">
        <v>0</v>
      </c>
      <c r="CI382" s="519">
        <v>0</v>
      </c>
      <c r="CJ382" s="519">
        <v>0</v>
      </c>
      <c r="CK382" s="519">
        <v>0</v>
      </c>
      <c r="CL382" s="519">
        <v>0</v>
      </c>
      <c r="CM382" s="519">
        <v>0</v>
      </c>
      <c r="CN382" s="519">
        <v>0</v>
      </c>
      <c r="CO382" s="519">
        <v>0</v>
      </c>
      <c r="CP382" s="519">
        <v>0</v>
      </c>
      <c r="CQ382" s="519">
        <v>0</v>
      </c>
      <c r="CR382" s="519">
        <v>0</v>
      </c>
      <c r="CS382" s="519">
        <v>0</v>
      </c>
      <c r="CT382" s="519">
        <v>0</v>
      </c>
      <c r="CU382" s="519">
        <v>0</v>
      </c>
      <c r="CV382" s="519">
        <v>0</v>
      </c>
      <c r="CW382" s="519">
        <v>0</v>
      </c>
      <c r="CX382" s="519">
        <v>0</v>
      </c>
      <c r="CY382" s="519">
        <v>0</v>
      </c>
      <c r="CZ382" s="519">
        <v>0</v>
      </c>
      <c r="DA382" s="519">
        <v>0</v>
      </c>
      <c r="DB382" s="519">
        <v>0</v>
      </c>
      <c r="DC382" s="519">
        <v>0</v>
      </c>
      <c r="DD382" s="519">
        <v>0</v>
      </c>
      <c r="DE382" s="519">
        <v>0</v>
      </c>
      <c r="DF382" s="519">
        <v>0</v>
      </c>
      <c r="DG382" s="519">
        <v>0</v>
      </c>
      <c r="DH382" s="519">
        <v>0</v>
      </c>
      <c r="DI382" s="519">
        <v>0</v>
      </c>
      <c r="DJ382" s="519">
        <v>0</v>
      </c>
      <c r="DK382" s="519">
        <v>0</v>
      </c>
      <c r="DL382" s="519">
        <v>0</v>
      </c>
      <c r="DM382" s="519">
        <v>0</v>
      </c>
      <c r="DN382" s="519">
        <v>0</v>
      </c>
      <c r="DO382" s="519">
        <v>0</v>
      </c>
      <c r="DP382" s="519">
        <v>0</v>
      </c>
      <c r="DQ382" s="519">
        <v>0</v>
      </c>
      <c r="DR382" s="519">
        <v>0</v>
      </c>
      <c r="DS382" s="519">
        <v>0</v>
      </c>
      <c r="DT382" s="519">
        <v>0</v>
      </c>
      <c r="DU382" s="519">
        <v>0</v>
      </c>
      <c r="DV382" s="519">
        <v>0</v>
      </c>
      <c r="DW382" s="519">
        <v>0</v>
      </c>
      <c r="DX382" s="519">
        <v>0</v>
      </c>
      <c r="DY382" s="131"/>
      <c r="DZ382" s="337"/>
      <c r="EA382" s="519" t="s">
        <v>1063</v>
      </c>
      <c r="EB382" s="519" t="s">
        <v>1060</v>
      </c>
      <c r="EC382" s="519">
        <v>2</v>
      </c>
      <c r="ED382" s="521" t="str">
        <f t="shared" si="17"/>
        <v>SDN300202</v>
      </c>
      <c r="EE382" s="519">
        <v>10000</v>
      </c>
      <c r="EF382" s="519">
        <v>10000</v>
      </c>
      <c r="EG382" s="519">
        <v>10000</v>
      </c>
      <c r="EH382" s="519">
        <v>10000</v>
      </c>
      <c r="EI382" s="519">
        <v>10000</v>
      </c>
      <c r="EJ382" s="519">
        <v>10000</v>
      </c>
      <c r="EK382" s="519">
        <v>10000</v>
      </c>
      <c r="EL382" s="519">
        <v>10000</v>
      </c>
      <c r="EM382" s="519">
        <v>10000</v>
      </c>
      <c r="EN382" s="519">
        <v>10000</v>
      </c>
      <c r="EO382" s="519">
        <v>10000</v>
      </c>
      <c r="EP382" s="519">
        <v>10000</v>
      </c>
      <c r="EQ382" s="519">
        <v>10000</v>
      </c>
      <c r="ER382" s="519">
        <v>10000</v>
      </c>
      <c r="ES382" s="519">
        <v>10000</v>
      </c>
      <c r="ET382" s="519">
        <v>10000</v>
      </c>
      <c r="EU382" s="519">
        <v>10000</v>
      </c>
      <c r="EV382" s="519">
        <v>10000</v>
      </c>
      <c r="EW382" s="519">
        <v>10000</v>
      </c>
      <c r="EX382" s="519">
        <v>10000</v>
      </c>
      <c r="EY382" s="519">
        <v>10000</v>
      </c>
      <c r="EZ382" s="519">
        <v>10000</v>
      </c>
      <c r="FA382" s="519">
        <v>10000</v>
      </c>
      <c r="FB382" s="519">
        <v>10000</v>
      </c>
      <c r="FC382" s="519">
        <v>10000</v>
      </c>
      <c r="FD382" s="519">
        <v>10000</v>
      </c>
      <c r="FE382" s="519">
        <v>10000</v>
      </c>
      <c r="FF382" s="519">
        <v>10000</v>
      </c>
      <c r="FG382" s="519">
        <v>10000</v>
      </c>
      <c r="FH382" s="519">
        <v>10000</v>
      </c>
      <c r="FI382" s="519">
        <v>10000</v>
      </c>
      <c r="FJ382" s="519">
        <v>10000</v>
      </c>
      <c r="FK382" s="519">
        <v>10000</v>
      </c>
      <c r="FL382" s="519">
        <v>10000</v>
      </c>
      <c r="FM382" s="519">
        <v>10000</v>
      </c>
      <c r="FN382" s="519">
        <v>10000</v>
      </c>
      <c r="FO382" s="519">
        <v>10000</v>
      </c>
      <c r="FP382" s="519">
        <v>10000</v>
      </c>
      <c r="FQ382" s="519">
        <v>10000</v>
      </c>
      <c r="FR382" s="519">
        <v>10000</v>
      </c>
      <c r="FS382" s="519">
        <v>10000</v>
      </c>
      <c r="FT382" s="519">
        <v>10000</v>
      </c>
      <c r="FU382" s="519">
        <v>10000</v>
      </c>
      <c r="FV382" s="519">
        <v>10000</v>
      </c>
      <c r="FW382" s="519">
        <v>10000</v>
      </c>
      <c r="FX382" s="519">
        <v>0</v>
      </c>
      <c r="FY382" s="519">
        <v>0</v>
      </c>
      <c r="FZ382" s="519">
        <v>0</v>
      </c>
      <c r="GA382" s="519">
        <v>0</v>
      </c>
      <c r="GB382" s="519">
        <v>0</v>
      </c>
      <c r="GC382" s="519">
        <v>0</v>
      </c>
      <c r="GD382" s="519">
        <v>0</v>
      </c>
      <c r="GE382" s="519">
        <v>0</v>
      </c>
      <c r="GF382" s="519">
        <v>0</v>
      </c>
      <c r="GG382" s="519">
        <v>0</v>
      </c>
      <c r="GH382" s="519">
        <v>0</v>
      </c>
      <c r="GI382" s="519">
        <v>0</v>
      </c>
      <c r="GJ382" s="519">
        <v>0</v>
      </c>
      <c r="GK382" s="519">
        <v>0</v>
      </c>
      <c r="GL382" s="519">
        <v>0</v>
      </c>
      <c r="GM382" s="519">
        <v>0</v>
      </c>
      <c r="GN382" s="519">
        <v>0</v>
      </c>
      <c r="GO382" s="519">
        <v>0</v>
      </c>
      <c r="GP382" s="519">
        <v>0</v>
      </c>
      <c r="GQ382" s="519">
        <v>0</v>
      </c>
      <c r="GR382" s="519">
        <v>0</v>
      </c>
      <c r="GS382" s="519">
        <v>0</v>
      </c>
      <c r="GT382" s="519">
        <v>0</v>
      </c>
      <c r="GU382" s="519">
        <v>0</v>
      </c>
      <c r="GV382" s="519">
        <v>0</v>
      </c>
      <c r="GW382" s="519">
        <v>0</v>
      </c>
      <c r="GX382" s="519">
        <v>0</v>
      </c>
      <c r="GY382" s="519">
        <v>0</v>
      </c>
      <c r="GZ382" s="519">
        <v>0</v>
      </c>
      <c r="HA382" s="519">
        <v>0</v>
      </c>
      <c r="HB382" s="519">
        <v>0</v>
      </c>
      <c r="HC382" s="519">
        <v>0</v>
      </c>
      <c r="HD382" s="519">
        <v>0</v>
      </c>
      <c r="HE382" s="519">
        <v>0</v>
      </c>
      <c r="HF382" s="519">
        <v>0</v>
      </c>
      <c r="HG382" s="519">
        <v>0</v>
      </c>
      <c r="HH382" s="519">
        <v>0</v>
      </c>
      <c r="HI382" s="519">
        <v>0</v>
      </c>
      <c r="HJ382" s="519">
        <v>0</v>
      </c>
      <c r="HK382" s="519">
        <v>0</v>
      </c>
      <c r="HL382" s="519">
        <v>0</v>
      </c>
      <c r="HM382" s="519">
        <v>0</v>
      </c>
      <c r="HN382" s="519">
        <v>0</v>
      </c>
      <c r="HO382" s="519">
        <v>0</v>
      </c>
      <c r="HP382" s="519">
        <v>0</v>
      </c>
      <c r="HQ382" s="519">
        <v>0</v>
      </c>
      <c r="HR382" s="519">
        <v>0</v>
      </c>
      <c r="HS382" s="519">
        <v>0</v>
      </c>
      <c r="HT382" s="519">
        <v>0</v>
      </c>
      <c r="HU382" s="519">
        <v>0</v>
      </c>
      <c r="HV382" s="519">
        <v>0</v>
      </c>
      <c r="HW382" s="519">
        <v>0</v>
      </c>
      <c r="HX382" s="519">
        <v>0</v>
      </c>
      <c r="HY382" s="519">
        <v>0</v>
      </c>
      <c r="HZ382" s="519">
        <v>0</v>
      </c>
      <c r="IA382" s="519">
        <v>0</v>
      </c>
      <c r="IB382" s="519">
        <v>0</v>
      </c>
      <c r="IC382" s="519">
        <v>0</v>
      </c>
      <c r="ID382" s="519">
        <v>0</v>
      </c>
      <c r="IE382" s="519">
        <v>0</v>
      </c>
      <c r="IF382" s="519">
        <v>0</v>
      </c>
      <c r="IG382" s="519">
        <v>0</v>
      </c>
      <c r="IH382" s="519">
        <v>0</v>
      </c>
      <c r="II382" s="519">
        <v>0</v>
      </c>
      <c r="IJ382" s="519">
        <v>0</v>
      </c>
      <c r="IK382" s="519">
        <v>0</v>
      </c>
    </row>
    <row r="383" spans="1:245" hidden="1">
      <c r="A383" s="337"/>
      <c r="B383" s="519" t="s">
        <v>1058</v>
      </c>
      <c r="C383" s="519"/>
      <c r="D383" s="519"/>
      <c r="E383" s="519"/>
      <c r="F383" s="519">
        <v>1</v>
      </c>
      <c r="G383" s="519"/>
      <c r="H383" s="519">
        <v>38</v>
      </c>
      <c r="I383" s="519">
        <v>1</v>
      </c>
      <c r="J383" s="519" t="str">
        <f t="shared" si="18"/>
        <v>SDN10013801</v>
      </c>
      <c r="K383" s="519">
        <v>1000</v>
      </c>
      <c r="M383" s="337"/>
      <c r="N383" s="519" t="s">
        <v>1063</v>
      </c>
      <c r="O383" s="519" t="s">
        <v>1060</v>
      </c>
      <c r="P383" s="519">
        <v>3</v>
      </c>
      <c r="Q383" s="183" t="str">
        <f t="shared" si="16"/>
        <v>SDN300203</v>
      </c>
      <c r="R383" s="519">
        <v>0</v>
      </c>
      <c r="S383" s="519">
        <v>0</v>
      </c>
      <c r="T383" s="519">
        <v>0</v>
      </c>
      <c r="U383" s="519">
        <v>0</v>
      </c>
      <c r="V383" s="519">
        <v>0</v>
      </c>
      <c r="W383" s="519">
        <v>0</v>
      </c>
      <c r="X383" s="519">
        <v>0</v>
      </c>
      <c r="Y383" s="519">
        <v>0</v>
      </c>
      <c r="Z383" s="519">
        <v>0</v>
      </c>
      <c r="AA383" s="519">
        <v>0</v>
      </c>
      <c r="AB383" s="519">
        <v>0</v>
      </c>
      <c r="AC383" s="519">
        <v>0</v>
      </c>
      <c r="AD383" s="519">
        <v>0</v>
      </c>
      <c r="AE383" s="519">
        <v>0</v>
      </c>
      <c r="AF383" s="519">
        <v>0</v>
      </c>
      <c r="AG383" s="519">
        <v>0</v>
      </c>
      <c r="AH383" s="519">
        <v>0</v>
      </c>
      <c r="AI383" s="519">
        <v>0</v>
      </c>
      <c r="AJ383" s="519">
        <v>0</v>
      </c>
      <c r="AK383" s="519">
        <v>0</v>
      </c>
      <c r="AL383" s="519">
        <v>0</v>
      </c>
      <c r="AM383" s="519">
        <v>0</v>
      </c>
      <c r="AN383" s="519">
        <v>0</v>
      </c>
      <c r="AO383" s="519">
        <v>0</v>
      </c>
      <c r="AP383" s="519">
        <v>0</v>
      </c>
      <c r="AQ383" s="519">
        <v>0</v>
      </c>
      <c r="AR383" s="519">
        <v>0</v>
      </c>
      <c r="AS383" s="519">
        <v>0</v>
      </c>
      <c r="AT383" s="519">
        <v>0</v>
      </c>
      <c r="AU383" s="519">
        <v>0</v>
      </c>
      <c r="AV383" s="519">
        <v>0</v>
      </c>
      <c r="AW383" s="519">
        <v>0</v>
      </c>
      <c r="AX383" s="519">
        <v>0</v>
      </c>
      <c r="AY383" s="519">
        <v>0</v>
      </c>
      <c r="AZ383" s="519">
        <v>0</v>
      </c>
      <c r="BA383" s="519">
        <v>0</v>
      </c>
      <c r="BB383" s="519">
        <v>0</v>
      </c>
      <c r="BC383" s="519">
        <v>0</v>
      </c>
      <c r="BD383" s="519">
        <v>0</v>
      </c>
      <c r="BE383" s="519">
        <v>0</v>
      </c>
      <c r="BF383" s="519">
        <v>0</v>
      </c>
      <c r="BG383" s="519">
        <v>0</v>
      </c>
      <c r="BH383" s="519">
        <v>0</v>
      </c>
      <c r="BI383" s="519">
        <v>0</v>
      </c>
      <c r="BJ383" s="519">
        <v>10000</v>
      </c>
      <c r="BK383" s="519">
        <v>0</v>
      </c>
      <c r="BL383" s="519">
        <v>0</v>
      </c>
      <c r="BM383" s="519">
        <v>0</v>
      </c>
      <c r="BN383" s="519">
        <v>0</v>
      </c>
      <c r="BO383" s="519">
        <v>0</v>
      </c>
      <c r="BP383" s="519">
        <v>0</v>
      </c>
      <c r="BQ383" s="519">
        <v>0</v>
      </c>
      <c r="BR383" s="519">
        <v>0</v>
      </c>
      <c r="BS383" s="519">
        <v>0</v>
      </c>
      <c r="BT383" s="519">
        <v>0</v>
      </c>
      <c r="BU383" s="519">
        <v>0</v>
      </c>
      <c r="BV383" s="519">
        <v>0</v>
      </c>
      <c r="BW383" s="519">
        <v>0</v>
      </c>
      <c r="BX383" s="519">
        <v>0</v>
      </c>
      <c r="BY383" s="519">
        <v>0</v>
      </c>
      <c r="BZ383" s="519">
        <v>0</v>
      </c>
      <c r="CA383" s="519">
        <v>0</v>
      </c>
      <c r="CB383" s="519">
        <v>0</v>
      </c>
      <c r="CC383" s="519">
        <v>0</v>
      </c>
      <c r="CD383" s="519">
        <v>0</v>
      </c>
      <c r="CE383" s="519">
        <v>0</v>
      </c>
      <c r="CF383" s="519">
        <v>0</v>
      </c>
      <c r="CG383" s="519">
        <v>0</v>
      </c>
      <c r="CH383" s="519">
        <v>0</v>
      </c>
      <c r="CI383" s="519">
        <v>0</v>
      </c>
      <c r="CJ383" s="519">
        <v>0</v>
      </c>
      <c r="CK383" s="519">
        <v>0</v>
      </c>
      <c r="CL383" s="519">
        <v>0</v>
      </c>
      <c r="CM383" s="519">
        <v>0</v>
      </c>
      <c r="CN383" s="519">
        <v>0</v>
      </c>
      <c r="CO383" s="519">
        <v>0</v>
      </c>
      <c r="CP383" s="519">
        <v>0</v>
      </c>
      <c r="CQ383" s="519">
        <v>0</v>
      </c>
      <c r="CR383" s="519">
        <v>0</v>
      </c>
      <c r="CS383" s="519">
        <v>0</v>
      </c>
      <c r="CT383" s="519">
        <v>0</v>
      </c>
      <c r="CU383" s="519">
        <v>0</v>
      </c>
      <c r="CV383" s="519">
        <v>0</v>
      </c>
      <c r="CW383" s="519">
        <v>0</v>
      </c>
      <c r="CX383" s="519">
        <v>0</v>
      </c>
      <c r="CY383" s="519">
        <v>0</v>
      </c>
      <c r="CZ383" s="519">
        <v>0</v>
      </c>
      <c r="DA383" s="519">
        <v>0</v>
      </c>
      <c r="DB383" s="519">
        <v>0</v>
      </c>
      <c r="DC383" s="519">
        <v>0</v>
      </c>
      <c r="DD383" s="519">
        <v>0</v>
      </c>
      <c r="DE383" s="519">
        <v>0</v>
      </c>
      <c r="DF383" s="519">
        <v>0</v>
      </c>
      <c r="DG383" s="519">
        <v>0</v>
      </c>
      <c r="DH383" s="519">
        <v>0</v>
      </c>
      <c r="DI383" s="519">
        <v>0</v>
      </c>
      <c r="DJ383" s="519">
        <v>0</v>
      </c>
      <c r="DK383" s="519">
        <v>0</v>
      </c>
      <c r="DL383" s="519">
        <v>0</v>
      </c>
      <c r="DM383" s="519">
        <v>0</v>
      </c>
      <c r="DN383" s="519">
        <v>0</v>
      </c>
      <c r="DO383" s="519">
        <v>0</v>
      </c>
      <c r="DP383" s="519">
        <v>0</v>
      </c>
      <c r="DQ383" s="519">
        <v>0</v>
      </c>
      <c r="DR383" s="519">
        <v>0</v>
      </c>
      <c r="DS383" s="519">
        <v>0</v>
      </c>
      <c r="DT383" s="519">
        <v>0</v>
      </c>
      <c r="DU383" s="519">
        <v>0</v>
      </c>
      <c r="DV383" s="519">
        <v>0</v>
      </c>
      <c r="DW383" s="519">
        <v>0</v>
      </c>
      <c r="DX383" s="519">
        <v>0</v>
      </c>
      <c r="DY383" s="131"/>
      <c r="DZ383" s="337"/>
      <c r="EA383" s="519" t="s">
        <v>1063</v>
      </c>
      <c r="EB383" s="519" t="s">
        <v>1060</v>
      </c>
      <c r="EC383" s="519">
        <v>3</v>
      </c>
      <c r="ED383" s="521" t="str">
        <f t="shared" si="17"/>
        <v>SDN300203</v>
      </c>
      <c r="EE383" s="519">
        <v>10000</v>
      </c>
      <c r="EF383" s="519">
        <v>10000</v>
      </c>
      <c r="EG383" s="519">
        <v>10000</v>
      </c>
      <c r="EH383" s="519">
        <v>10000</v>
      </c>
      <c r="EI383" s="519">
        <v>10000</v>
      </c>
      <c r="EJ383" s="519">
        <v>10000</v>
      </c>
      <c r="EK383" s="519">
        <v>10000</v>
      </c>
      <c r="EL383" s="519">
        <v>10000</v>
      </c>
      <c r="EM383" s="519">
        <v>10000</v>
      </c>
      <c r="EN383" s="519">
        <v>10000</v>
      </c>
      <c r="EO383" s="519">
        <v>10000</v>
      </c>
      <c r="EP383" s="519">
        <v>10000</v>
      </c>
      <c r="EQ383" s="519">
        <v>10000</v>
      </c>
      <c r="ER383" s="519">
        <v>10000</v>
      </c>
      <c r="ES383" s="519">
        <v>10000</v>
      </c>
      <c r="ET383" s="519">
        <v>10000</v>
      </c>
      <c r="EU383" s="519">
        <v>10000</v>
      </c>
      <c r="EV383" s="519">
        <v>10000</v>
      </c>
      <c r="EW383" s="519">
        <v>10000</v>
      </c>
      <c r="EX383" s="519">
        <v>10000</v>
      </c>
      <c r="EY383" s="519">
        <v>10000</v>
      </c>
      <c r="EZ383" s="519">
        <v>10000</v>
      </c>
      <c r="FA383" s="519">
        <v>10000</v>
      </c>
      <c r="FB383" s="519">
        <v>10000</v>
      </c>
      <c r="FC383" s="519">
        <v>10000</v>
      </c>
      <c r="FD383" s="519">
        <v>10000</v>
      </c>
      <c r="FE383" s="519">
        <v>10000</v>
      </c>
      <c r="FF383" s="519">
        <v>10000</v>
      </c>
      <c r="FG383" s="519">
        <v>10000</v>
      </c>
      <c r="FH383" s="519">
        <v>10000</v>
      </c>
      <c r="FI383" s="519">
        <v>10000</v>
      </c>
      <c r="FJ383" s="519">
        <v>10000</v>
      </c>
      <c r="FK383" s="519">
        <v>10000</v>
      </c>
      <c r="FL383" s="519">
        <v>10000</v>
      </c>
      <c r="FM383" s="519">
        <v>10000</v>
      </c>
      <c r="FN383" s="519">
        <v>10000</v>
      </c>
      <c r="FO383" s="519">
        <v>10000</v>
      </c>
      <c r="FP383" s="519">
        <v>10000</v>
      </c>
      <c r="FQ383" s="519">
        <v>10000</v>
      </c>
      <c r="FR383" s="519">
        <v>10000</v>
      </c>
      <c r="FS383" s="519">
        <v>10000</v>
      </c>
      <c r="FT383" s="519">
        <v>10000</v>
      </c>
      <c r="FU383" s="519">
        <v>10000</v>
      </c>
      <c r="FV383" s="519">
        <v>10000</v>
      </c>
      <c r="FW383" s="519">
        <v>10000</v>
      </c>
      <c r="FX383" s="519">
        <v>0</v>
      </c>
      <c r="FY383" s="519">
        <v>0</v>
      </c>
      <c r="FZ383" s="519">
        <v>0</v>
      </c>
      <c r="GA383" s="519">
        <v>0</v>
      </c>
      <c r="GB383" s="519">
        <v>0</v>
      </c>
      <c r="GC383" s="519">
        <v>0</v>
      </c>
      <c r="GD383" s="519">
        <v>0</v>
      </c>
      <c r="GE383" s="519">
        <v>0</v>
      </c>
      <c r="GF383" s="519">
        <v>0</v>
      </c>
      <c r="GG383" s="519">
        <v>0</v>
      </c>
      <c r="GH383" s="519">
        <v>0</v>
      </c>
      <c r="GI383" s="519">
        <v>0</v>
      </c>
      <c r="GJ383" s="519">
        <v>0</v>
      </c>
      <c r="GK383" s="519">
        <v>0</v>
      </c>
      <c r="GL383" s="519">
        <v>0</v>
      </c>
      <c r="GM383" s="519">
        <v>0</v>
      </c>
      <c r="GN383" s="519">
        <v>0</v>
      </c>
      <c r="GO383" s="519">
        <v>0</v>
      </c>
      <c r="GP383" s="519">
        <v>0</v>
      </c>
      <c r="GQ383" s="519">
        <v>0</v>
      </c>
      <c r="GR383" s="519">
        <v>0</v>
      </c>
      <c r="GS383" s="519">
        <v>0</v>
      </c>
      <c r="GT383" s="519">
        <v>0</v>
      </c>
      <c r="GU383" s="519">
        <v>0</v>
      </c>
      <c r="GV383" s="519">
        <v>0</v>
      </c>
      <c r="GW383" s="519">
        <v>0</v>
      </c>
      <c r="GX383" s="519">
        <v>0</v>
      </c>
      <c r="GY383" s="519">
        <v>0</v>
      </c>
      <c r="GZ383" s="519">
        <v>0</v>
      </c>
      <c r="HA383" s="519">
        <v>0</v>
      </c>
      <c r="HB383" s="519">
        <v>0</v>
      </c>
      <c r="HC383" s="519">
        <v>0</v>
      </c>
      <c r="HD383" s="519">
        <v>0</v>
      </c>
      <c r="HE383" s="519">
        <v>0</v>
      </c>
      <c r="HF383" s="519">
        <v>0</v>
      </c>
      <c r="HG383" s="519">
        <v>0</v>
      </c>
      <c r="HH383" s="519">
        <v>0</v>
      </c>
      <c r="HI383" s="519">
        <v>0</v>
      </c>
      <c r="HJ383" s="519">
        <v>0</v>
      </c>
      <c r="HK383" s="519">
        <v>0</v>
      </c>
      <c r="HL383" s="519">
        <v>0</v>
      </c>
      <c r="HM383" s="519">
        <v>0</v>
      </c>
      <c r="HN383" s="519">
        <v>0</v>
      </c>
      <c r="HO383" s="519">
        <v>0</v>
      </c>
      <c r="HP383" s="519">
        <v>0</v>
      </c>
      <c r="HQ383" s="519">
        <v>0</v>
      </c>
      <c r="HR383" s="519">
        <v>0</v>
      </c>
      <c r="HS383" s="519">
        <v>0</v>
      </c>
      <c r="HT383" s="519">
        <v>0</v>
      </c>
      <c r="HU383" s="519">
        <v>0</v>
      </c>
      <c r="HV383" s="519">
        <v>0</v>
      </c>
      <c r="HW383" s="519">
        <v>0</v>
      </c>
      <c r="HX383" s="519">
        <v>0</v>
      </c>
      <c r="HY383" s="519">
        <v>0</v>
      </c>
      <c r="HZ383" s="519">
        <v>0</v>
      </c>
      <c r="IA383" s="519">
        <v>0</v>
      </c>
      <c r="IB383" s="519">
        <v>0</v>
      </c>
      <c r="IC383" s="519">
        <v>0</v>
      </c>
      <c r="ID383" s="519">
        <v>0</v>
      </c>
      <c r="IE383" s="519">
        <v>0</v>
      </c>
      <c r="IF383" s="519">
        <v>0</v>
      </c>
      <c r="IG383" s="519">
        <v>0</v>
      </c>
      <c r="IH383" s="519">
        <v>0</v>
      </c>
      <c r="II383" s="519">
        <v>0</v>
      </c>
      <c r="IJ383" s="519">
        <v>0</v>
      </c>
      <c r="IK383" s="519">
        <v>0</v>
      </c>
    </row>
    <row r="384" spans="1:245" hidden="1">
      <c r="A384" s="337"/>
      <c r="B384" s="519" t="s">
        <v>1058</v>
      </c>
      <c r="C384" s="519"/>
      <c r="D384" s="519"/>
      <c r="E384" s="519"/>
      <c r="F384" s="519">
        <v>1</v>
      </c>
      <c r="G384" s="519"/>
      <c r="H384" s="519">
        <v>38</v>
      </c>
      <c r="I384" s="519">
        <v>2</v>
      </c>
      <c r="J384" s="519" t="str">
        <f t="shared" si="18"/>
        <v>SDN10013802</v>
      </c>
      <c r="K384" s="519">
        <v>1000</v>
      </c>
      <c r="M384" s="337"/>
      <c r="N384" s="519" t="s">
        <v>1063</v>
      </c>
      <c r="O384" s="519" t="s">
        <v>1060</v>
      </c>
      <c r="P384" s="519">
        <v>4</v>
      </c>
      <c r="Q384" s="183" t="str">
        <f t="shared" si="16"/>
        <v>SDN300204</v>
      </c>
      <c r="R384" s="519">
        <v>0</v>
      </c>
      <c r="S384" s="519">
        <v>0</v>
      </c>
      <c r="T384" s="519">
        <v>0</v>
      </c>
      <c r="U384" s="519">
        <v>0</v>
      </c>
      <c r="V384" s="519">
        <v>0</v>
      </c>
      <c r="W384" s="519">
        <v>0</v>
      </c>
      <c r="X384" s="519">
        <v>0</v>
      </c>
      <c r="Y384" s="519">
        <v>0</v>
      </c>
      <c r="Z384" s="519">
        <v>0</v>
      </c>
      <c r="AA384" s="519">
        <v>0</v>
      </c>
      <c r="AB384" s="519">
        <v>0</v>
      </c>
      <c r="AC384" s="519">
        <v>0</v>
      </c>
      <c r="AD384" s="519">
        <v>0</v>
      </c>
      <c r="AE384" s="519">
        <v>0</v>
      </c>
      <c r="AF384" s="519">
        <v>0</v>
      </c>
      <c r="AG384" s="519">
        <v>0</v>
      </c>
      <c r="AH384" s="519">
        <v>0</v>
      </c>
      <c r="AI384" s="519">
        <v>0</v>
      </c>
      <c r="AJ384" s="519">
        <v>0</v>
      </c>
      <c r="AK384" s="519">
        <v>0</v>
      </c>
      <c r="AL384" s="519">
        <v>0</v>
      </c>
      <c r="AM384" s="519">
        <v>0</v>
      </c>
      <c r="AN384" s="519">
        <v>0</v>
      </c>
      <c r="AO384" s="519">
        <v>0</v>
      </c>
      <c r="AP384" s="519">
        <v>0</v>
      </c>
      <c r="AQ384" s="519">
        <v>0</v>
      </c>
      <c r="AR384" s="519">
        <v>0</v>
      </c>
      <c r="AS384" s="519">
        <v>0</v>
      </c>
      <c r="AT384" s="519">
        <v>0</v>
      </c>
      <c r="AU384" s="519">
        <v>0</v>
      </c>
      <c r="AV384" s="519">
        <v>0</v>
      </c>
      <c r="AW384" s="519">
        <v>0</v>
      </c>
      <c r="AX384" s="519">
        <v>0</v>
      </c>
      <c r="AY384" s="519">
        <v>0</v>
      </c>
      <c r="AZ384" s="519">
        <v>0</v>
      </c>
      <c r="BA384" s="519">
        <v>0</v>
      </c>
      <c r="BB384" s="519">
        <v>0</v>
      </c>
      <c r="BC384" s="519">
        <v>0</v>
      </c>
      <c r="BD384" s="519">
        <v>0</v>
      </c>
      <c r="BE384" s="519">
        <v>0</v>
      </c>
      <c r="BF384" s="519">
        <v>0</v>
      </c>
      <c r="BG384" s="519">
        <v>0</v>
      </c>
      <c r="BH384" s="519">
        <v>0</v>
      </c>
      <c r="BI384" s="519">
        <v>0</v>
      </c>
      <c r="BJ384" s="519">
        <v>10000</v>
      </c>
      <c r="BK384" s="519">
        <v>0</v>
      </c>
      <c r="BL384" s="519">
        <v>0</v>
      </c>
      <c r="BM384" s="519">
        <v>0</v>
      </c>
      <c r="BN384" s="519">
        <v>0</v>
      </c>
      <c r="BO384" s="519">
        <v>0</v>
      </c>
      <c r="BP384" s="519">
        <v>0</v>
      </c>
      <c r="BQ384" s="519">
        <v>0</v>
      </c>
      <c r="BR384" s="519">
        <v>0</v>
      </c>
      <c r="BS384" s="519">
        <v>0</v>
      </c>
      <c r="BT384" s="519">
        <v>0</v>
      </c>
      <c r="BU384" s="519">
        <v>0</v>
      </c>
      <c r="BV384" s="519">
        <v>0</v>
      </c>
      <c r="BW384" s="519">
        <v>0</v>
      </c>
      <c r="BX384" s="519">
        <v>0</v>
      </c>
      <c r="BY384" s="519">
        <v>0</v>
      </c>
      <c r="BZ384" s="519">
        <v>0</v>
      </c>
      <c r="CA384" s="519">
        <v>0</v>
      </c>
      <c r="CB384" s="519">
        <v>0</v>
      </c>
      <c r="CC384" s="519">
        <v>0</v>
      </c>
      <c r="CD384" s="519">
        <v>0</v>
      </c>
      <c r="CE384" s="519">
        <v>0</v>
      </c>
      <c r="CF384" s="519">
        <v>0</v>
      </c>
      <c r="CG384" s="519">
        <v>0</v>
      </c>
      <c r="CH384" s="519">
        <v>0</v>
      </c>
      <c r="CI384" s="519">
        <v>0</v>
      </c>
      <c r="CJ384" s="519">
        <v>0</v>
      </c>
      <c r="CK384" s="519">
        <v>0</v>
      </c>
      <c r="CL384" s="519">
        <v>0</v>
      </c>
      <c r="CM384" s="519">
        <v>0</v>
      </c>
      <c r="CN384" s="519">
        <v>0</v>
      </c>
      <c r="CO384" s="519">
        <v>0</v>
      </c>
      <c r="CP384" s="519">
        <v>0</v>
      </c>
      <c r="CQ384" s="519">
        <v>0</v>
      </c>
      <c r="CR384" s="519">
        <v>0</v>
      </c>
      <c r="CS384" s="519">
        <v>0</v>
      </c>
      <c r="CT384" s="519">
        <v>0</v>
      </c>
      <c r="CU384" s="519">
        <v>0</v>
      </c>
      <c r="CV384" s="519">
        <v>0</v>
      </c>
      <c r="CW384" s="519">
        <v>0</v>
      </c>
      <c r="CX384" s="519">
        <v>0</v>
      </c>
      <c r="CY384" s="519">
        <v>0</v>
      </c>
      <c r="CZ384" s="519">
        <v>0</v>
      </c>
      <c r="DA384" s="519">
        <v>0</v>
      </c>
      <c r="DB384" s="519">
        <v>0</v>
      </c>
      <c r="DC384" s="519">
        <v>0</v>
      </c>
      <c r="DD384" s="519">
        <v>0</v>
      </c>
      <c r="DE384" s="519">
        <v>0</v>
      </c>
      <c r="DF384" s="519">
        <v>0</v>
      </c>
      <c r="DG384" s="519">
        <v>0</v>
      </c>
      <c r="DH384" s="519">
        <v>0</v>
      </c>
      <c r="DI384" s="519">
        <v>0</v>
      </c>
      <c r="DJ384" s="519">
        <v>0</v>
      </c>
      <c r="DK384" s="519">
        <v>0</v>
      </c>
      <c r="DL384" s="519">
        <v>0</v>
      </c>
      <c r="DM384" s="519">
        <v>0</v>
      </c>
      <c r="DN384" s="519">
        <v>0</v>
      </c>
      <c r="DO384" s="519">
        <v>0</v>
      </c>
      <c r="DP384" s="519">
        <v>0</v>
      </c>
      <c r="DQ384" s="519">
        <v>0</v>
      </c>
      <c r="DR384" s="519">
        <v>0</v>
      </c>
      <c r="DS384" s="519">
        <v>0</v>
      </c>
      <c r="DT384" s="519">
        <v>0</v>
      </c>
      <c r="DU384" s="519">
        <v>0</v>
      </c>
      <c r="DV384" s="519">
        <v>0</v>
      </c>
      <c r="DW384" s="519">
        <v>0</v>
      </c>
      <c r="DX384" s="519">
        <v>0</v>
      </c>
      <c r="DY384" s="131"/>
      <c r="DZ384" s="337"/>
      <c r="EA384" s="519" t="s">
        <v>1063</v>
      </c>
      <c r="EB384" s="519" t="s">
        <v>1060</v>
      </c>
      <c r="EC384" s="519">
        <v>4</v>
      </c>
      <c r="ED384" s="521" t="str">
        <f t="shared" si="17"/>
        <v>SDN300204</v>
      </c>
      <c r="EE384" s="519">
        <v>10000</v>
      </c>
      <c r="EF384" s="519">
        <v>10000</v>
      </c>
      <c r="EG384" s="519">
        <v>10000</v>
      </c>
      <c r="EH384" s="519">
        <v>10000</v>
      </c>
      <c r="EI384" s="519">
        <v>10000</v>
      </c>
      <c r="EJ384" s="519">
        <v>10000</v>
      </c>
      <c r="EK384" s="519">
        <v>10000</v>
      </c>
      <c r="EL384" s="519">
        <v>10000</v>
      </c>
      <c r="EM384" s="519">
        <v>10000</v>
      </c>
      <c r="EN384" s="519">
        <v>10000</v>
      </c>
      <c r="EO384" s="519">
        <v>10000</v>
      </c>
      <c r="EP384" s="519">
        <v>10000</v>
      </c>
      <c r="EQ384" s="519">
        <v>10000</v>
      </c>
      <c r="ER384" s="519">
        <v>10000</v>
      </c>
      <c r="ES384" s="519">
        <v>10000</v>
      </c>
      <c r="ET384" s="519">
        <v>10000</v>
      </c>
      <c r="EU384" s="519">
        <v>10000</v>
      </c>
      <c r="EV384" s="519">
        <v>10000</v>
      </c>
      <c r="EW384" s="519">
        <v>10000</v>
      </c>
      <c r="EX384" s="519">
        <v>10000</v>
      </c>
      <c r="EY384" s="519">
        <v>10000</v>
      </c>
      <c r="EZ384" s="519">
        <v>10000</v>
      </c>
      <c r="FA384" s="519">
        <v>10000</v>
      </c>
      <c r="FB384" s="519">
        <v>10000</v>
      </c>
      <c r="FC384" s="519">
        <v>10000</v>
      </c>
      <c r="FD384" s="519">
        <v>10000</v>
      </c>
      <c r="FE384" s="519">
        <v>10000</v>
      </c>
      <c r="FF384" s="519">
        <v>10000</v>
      </c>
      <c r="FG384" s="519">
        <v>10000</v>
      </c>
      <c r="FH384" s="519">
        <v>10000</v>
      </c>
      <c r="FI384" s="519">
        <v>10000</v>
      </c>
      <c r="FJ384" s="519">
        <v>10000</v>
      </c>
      <c r="FK384" s="519">
        <v>10000</v>
      </c>
      <c r="FL384" s="519">
        <v>10000</v>
      </c>
      <c r="FM384" s="519">
        <v>10000</v>
      </c>
      <c r="FN384" s="519">
        <v>10000</v>
      </c>
      <c r="FO384" s="519">
        <v>10000</v>
      </c>
      <c r="FP384" s="519">
        <v>10000</v>
      </c>
      <c r="FQ384" s="519">
        <v>10000</v>
      </c>
      <c r="FR384" s="519">
        <v>10000</v>
      </c>
      <c r="FS384" s="519">
        <v>10000</v>
      </c>
      <c r="FT384" s="519">
        <v>10000</v>
      </c>
      <c r="FU384" s="519">
        <v>10000</v>
      </c>
      <c r="FV384" s="519">
        <v>10000</v>
      </c>
      <c r="FW384" s="519">
        <v>10000</v>
      </c>
      <c r="FX384" s="519">
        <v>0</v>
      </c>
      <c r="FY384" s="519">
        <v>0</v>
      </c>
      <c r="FZ384" s="519">
        <v>0</v>
      </c>
      <c r="GA384" s="519">
        <v>0</v>
      </c>
      <c r="GB384" s="519">
        <v>0</v>
      </c>
      <c r="GC384" s="519">
        <v>0</v>
      </c>
      <c r="GD384" s="519">
        <v>0</v>
      </c>
      <c r="GE384" s="519">
        <v>0</v>
      </c>
      <c r="GF384" s="519">
        <v>0</v>
      </c>
      <c r="GG384" s="519">
        <v>0</v>
      </c>
      <c r="GH384" s="519">
        <v>0</v>
      </c>
      <c r="GI384" s="519">
        <v>0</v>
      </c>
      <c r="GJ384" s="519">
        <v>0</v>
      </c>
      <c r="GK384" s="519">
        <v>0</v>
      </c>
      <c r="GL384" s="519">
        <v>0</v>
      </c>
      <c r="GM384" s="519">
        <v>0</v>
      </c>
      <c r="GN384" s="519">
        <v>0</v>
      </c>
      <c r="GO384" s="519">
        <v>0</v>
      </c>
      <c r="GP384" s="519">
        <v>0</v>
      </c>
      <c r="GQ384" s="519">
        <v>0</v>
      </c>
      <c r="GR384" s="519">
        <v>0</v>
      </c>
      <c r="GS384" s="519">
        <v>0</v>
      </c>
      <c r="GT384" s="519">
        <v>0</v>
      </c>
      <c r="GU384" s="519">
        <v>0</v>
      </c>
      <c r="GV384" s="519">
        <v>0</v>
      </c>
      <c r="GW384" s="519">
        <v>0</v>
      </c>
      <c r="GX384" s="519">
        <v>0</v>
      </c>
      <c r="GY384" s="519">
        <v>0</v>
      </c>
      <c r="GZ384" s="519">
        <v>0</v>
      </c>
      <c r="HA384" s="519">
        <v>0</v>
      </c>
      <c r="HB384" s="519">
        <v>0</v>
      </c>
      <c r="HC384" s="519">
        <v>0</v>
      </c>
      <c r="HD384" s="519">
        <v>0</v>
      </c>
      <c r="HE384" s="519">
        <v>0</v>
      </c>
      <c r="HF384" s="519">
        <v>0</v>
      </c>
      <c r="HG384" s="519">
        <v>0</v>
      </c>
      <c r="HH384" s="519">
        <v>0</v>
      </c>
      <c r="HI384" s="519">
        <v>0</v>
      </c>
      <c r="HJ384" s="519">
        <v>0</v>
      </c>
      <c r="HK384" s="519">
        <v>0</v>
      </c>
      <c r="HL384" s="519">
        <v>0</v>
      </c>
      <c r="HM384" s="519">
        <v>0</v>
      </c>
      <c r="HN384" s="519">
        <v>0</v>
      </c>
      <c r="HO384" s="519">
        <v>0</v>
      </c>
      <c r="HP384" s="519">
        <v>0</v>
      </c>
      <c r="HQ384" s="519">
        <v>0</v>
      </c>
      <c r="HR384" s="519">
        <v>0</v>
      </c>
      <c r="HS384" s="519">
        <v>0</v>
      </c>
      <c r="HT384" s="519">
        <v>0</v>
      </c>
      <c r="HU384" s="519">
        <v>0</v>
      </c>
      <c r="HV384" s="519">
        <v>0</v>
      </c>
      <c r="HW384" s="519">
        <v>0</v>
      </c>
      <c r="HX384" s="519">
        <v>0</v>
      </c>
      <c r="HY384" s="519">
        <v>0</v>
      </c>
      <c r="HZ384" s="519">
        <v>0</v>
      </c>
      <c r="IA384" s="519">
        <v>0</v>
      </c>
      <c r="IB384" s="519">
        <v>0</v>
      </c>
      <c r="IC384" s="519">
        <v>0</v>
      </c>
      <c r="ID384" s="519">
        <v>0</v>
      </c>
      <c r="IE384" s="519">
        <v>0</v>
      </c>
      <c r="IF384" s="519">
        <v>0</v>
      </c>
      <c r="IG384" s="519">
        <v>0</v>
      </c>
      <c r="IH384" s="519">
        <v>0</v>
      </c>
      <c r="II384" s="519">
        <v>0</v>
      </c>
      <c r="IJ384" s="519">
        <v>0</v>
      </c>
      <c r="IK384" s="519">
        <v>0</v>
      </c>
    </row>
    <row r="385" spans="1:245" hidden="1">
      <c r="A385" s="337"/>
      <c r="B385" s="519" t="s">
        <v>1058</v>
      </c>
      <c r="C385" s="519"/>
      <c r="D385" s="519"/>
      <c r="E385" s="519"/>
      <c r="F385" s="519">
        <v>1</v>
      </c>
      <c r="G385" s="519"/>
      <c r="H385" s="519">
        <v>38</v>
      </c>
      <c r="I385" s="519">
        <v>3</v>
      </c>
      <c r="J385" s="519" t="str">
        <f t="shared" si="18"/>
        <v>SDN10013803</v>
      </c>
      <c r="K385" s="519">
        <v>1000</v>
      </c>
      <c r="M385" s="337"/>
      <c r="N385" s="519" t="s">
        <v>1063</v>
      </c>
      <c r="O385" s="519" t="s">
        <v>1060</v>
      </c>
      <c r="P385" s="519">
        <v>5</v>
      </c>
      <c r="Q385" s="183" t="str">
        <f t="shared" si="16"/>
        <v>SDN300205</v>
      </c>
      <c r="R385" s="519">
        <v>0</v>
      </c>
      <c r="S385" s="519">
        <v>0</v>
      </c>
      <c r="T385" s="519">
        <v>0</v>
      </c>
      <c r="U385" s="519">
        <v>0</v>
      </c>
      <c r="V385" s="519">
        <v>0</v>
      </c>
      <c r="W385" s="519">
        <v>0</v>
      </c>
      <c r="X385" s="519">
        <v>0</v>
      </c>
      <c r="Y385" s="519">
        <v>0</v>
      </c>
      <c r="Z385" s="519">
        <v>0</v>
      </c>
      <c r="AA385" s="519">
        <v>0</v>
      </c>
      <c r="AB385" s="519">
        <v>0</v>
      </c>
      <c r="AC385" s="519">
        <v>0</v>
      </c>
      <c r="AD385" s="519">
        <v>0</v>
      </c>
      <c r="AE385" s="519">
        <v>0</v>
      </c>
      <c r="AF385" s="519">
        <v>0</v>
      </c>
      <c r="AG385" s="519">
        <v>0</v>
      </c>
      <c r="AH385" s="519">
        <v>0</v>
      </c>
      <c r="AI385" s="519">
        <v>0</v>
      </c>
      <c r="AJ385" s="519">
        <v>0</v>
      </c>
      <c r="AK385" s="519">
        <v>0</v>
      </c>
      <c r="AL385" s="519">
        <v>0</v>
      </c>
      <c r="AM385" s="519">
        <v>0</v>
      </c>
      <c r="AN385" s="519">
        <v>0</v>
      </c>
      <c r="AO385" s="519">
        <v>0</v>
      </c>
      <c r="AP385" s="519">
        <v>0</v>
      </c>
      <c r="AQ385" s="519">
        <v>0</v>
      </c>
      <c r="AR385" s="519">
        <v>0</v>
      </c>
      <c r="AS385" s="519">
        <v>0</v>
      </c>
      <c r="AT385" s="519">
        <v>0</v>
      </c>
      <c r="AU385" s="519">
        <v>0</v>
      </c>
      <c r="AV385" s="519">
        <v>0</v>
      </c>
      <c r="AW385" s="519">
        <v>0</v>
      </c>
      <c r="AX385" s="519">
        <v>0</v>
      </c>
      <c r="AY385" s="519">
        <v>0</v>
      </c>
      <c r="AZ385" s="519">
        <v>0</v>
      </c>
      <c r="BA385" s="519">
        <v>0</v>
      </c>
      <c r="BB385" s="519">
        <v>0</v>
      </c>
      <c r="BC385" s="519">
        <v>0</v>
      </c>
      <c r="BD385" s="519">
        <v>0</v>
      </c>
      <c r="BE385" s="519">
        <v>0</v>
      </c>
      <c r="BF385" s="519">
        <v>0</v>
      </c>
      <c r="BG385" s="519">
        <v>0</v>
      </c>
      <c r="BH385" s="519">
        <v>0</v>
      </c>
      <c r="BI385" s="519">
        <v>0</v>
      </c>
      <c r="BJ385" s="519">
        <v>10000</v>
      </c>
      <c r="BK385" s="519">
        <v>0</v>
      </c>
      <c r="BL385" s="519">
        <v>0</v>
      </c>
      <c r="BM385" s="519">
        <v>0</v>
      </c>
      <c r="BN385" s="519">
        <v>0</v>
      </c>
      <c r="BO385" s="519">
        <v>0</v>
      </c>
      <c r="BP385" s="519">
        <v>0</v>
      </c>
      <c r="BQ385" s="519">
        <v>0</v>
      </c>
      <c r="BR385" s="519">
        <v>0</v>
      </c>
      <c r="BS385" s="519">
        <v>0</v>
      </c>
      <c r="BT385" s="519">
        <v>0</v>
      </c>
      <c r="BU385" s="519">
        <v>0</v>
      </c>
      <c r="BV385" s="519">
        <v>0</v>
      </c>
      <c r="BW385" s="519">
        <v>0</v>
      </c>
      <c r="BX385" s="519">
        <v>0</v>
      </c>
      <c r="BY385" s="519">
        <v>0</v>
      </c>
      <c r="BZ385" s="519">
        <v>0</v>
      </c>
      <c r="CA385" s="519">
        <v>0</v>
      </c>
      <c r="CB385" s="519">
        <v>0</v>
      </c>
      <c r="CC385" s="519">
        <v>0</v>
      </c>
      <c r="CD385" s="519">
        <v>0</v>
      </c>
      <c r="CE385" s="519">
        <v>0</v>
      </c>
      <c r="CF385" s="519">
        <v>0</v>
      </c>
      <c r="CG385" s="519">
        <v>0</v>
      </c>
      <c r="CH385" s="519">
        <v>0</v>
      </c>
      <c r="CI385" s="519">
        <v>0</v>
      </c>
      <c r="CJ385" s="519">
        <v>0</v>
      </c>
      <c r="CK385" s="519">
        <v>0</v>
      </c>
      <c r="CL385" s="519">
        <v>0</v>
      </c>
      <c r="CM385" s="519">
        <v>0</v>
      </c>
      <c r="CN385" s="519">
        <v>0</v>
      </c>
      <c r="CO385" s="519">
        <v>0</v>
      </c>
      <c r="CP385" s="519">
        <v>0</v>
      </c>
      <c r="CQ385" s="519">
        <v>0</v>
      </c>
      <c r="CR385" s="519">
        <v>0</v>
      </c>
      <c r="CS385" s="519">
        <v>0</v>
      </c>
      <c r="CT385" s="519">
        <v>0</v>
      </c>
      <c r="CU385" s="519">
        <v>0</v>
      </c>
      <c r="CV385" s="519">
        <v>0</v>
      </c>
      <c r="CW385" s="519">
        <v>0</v>
      </c>
      <c r="CX385" s="519">
        <v>0</v>
      </c>
      <c r="CY385" s="519">
        <v>0</v>
      </c>
      <c r="CZ385" s="519">
        <v>0</v>
      </c>
      <c r="DA385" s="519">
        <v>0</v>
      </c>
      <c r="DB385" s="519">
        <v>0</v>
      </c>
      <c r="DC385" s="519">
        <v>0</v>
      </c>
      <c r="DD385" s="519">
        <v>0</v>
      </c>
      <c r="DE385" s="519">
        <v>0</v>
      </c>
      <c r="DF385" s="519">
        <v>0</v>
      </c>
      <c r="DG385" s="519">
        <v>0</v>
      </c>
      <c r="DH385" s="519">
        <v>0</v>
      </c>
      <c r="DI385" s="519">
        <v>0</v>
      </c>
      <c r="DJ385" s="519">
        <v>0</v>
      </c>
      <c r="DK385" s="519">
        <v>0</v>
      </c>
      <c r="DL385" s="519">
        <v>0</v>
      </c>
      <c r="DM385" s="519">
        <v>0</v>
      </c>
      <c r="DN385" s="519">
        <v>0</v>
      </c>
      <c r="DO385" s="519">
        <v>0</v>
      </c>
      <c r="DP385" s="519">
        <v>0</v>
      </c>
      <c r="DQ385" s="519">
        <v>0</v>
      </c>
      <c r="DR385" s="519">
        <v>0</v>
      </c>
      <c r="DS385" s="519">
        <v>0</v>
      </c>
      <c r="DT385" s="519">
        <v>0</v>
      </c>
      <c r="DU385" s="519">
        <v>0</v>
      </c>
      <c r="DV385" s="519">
        <v>0</v>
      </c>
      <c r="DW385" s="519">
        <v>0</v>
      </c>
      <c r="DX385" s="519">
        <v>0</v>
      </c>
      <c r="DY385" s="131"/>
      <c r="DZ385" s="337"/>
      <c r="EA385" s="519" t="s">
        <v>1063</v>
      </c>
      <c r="EB385" s="519" t="s">
        <v>1060</v>
      </c>
      <c r="EC385" s="519">
        <v>5</v>
      </c>
      <c r="ED385" s="521" t="str">
        <f t="shared" si="17"/>
        <v>SDN300205</v>
      </c>
      <c r="EE385" s="519">
        <v>10000</v>
      </c>
      <c r="EF385" s="519">
        <v>10000</v>
      </c>
      <c r="EG385" s="519">
        <v>10000</v>
      </c>
      <c r="EH385" s="519">
        <v>10000</v>
      </c>
      <c r="EI385" s="519">
        <v>10000</v>
      </c>
      <c r="EJ385" s="519">
        <v>10000</v>
      </c>
      <c r="EK385" s="519">
        <v>10000</v>
      </c>
      <c r="EL385" s="519">
        <v>10000</v>
      </c>
      <c r="EM385" s="519">
        <v>10000</v>
      </c>
      <c r="EN385" s="519">
        <v>10000</v>
      </c>
      <c r="EO385" s="519">
        <v>10000</v>
      </c>
      <c r="EP385" s="519">
        <v>10000</v>
      </c>
      <c r="EQ385" s="519">
        <v>10000</v>
      </c>
      <c r="ER385" s="519">
        <v>10000</v>
      </c>
      <c r="ES385" s="519">
        <v>10000</v>
      </c>
      <c r="ET385" s="519">
        <v>10000</v>
      </c>
      <c r="EU385" s="519">
        <v>10000</v>
      </c>
      <c r="EV385" s="519">
        <v>10000</v>
      </c>
      <c r="EW385" s="519">
        <v>10000</v>
      </c>
      <c r="EX385" s="519">
        <v>10000</v>
      </c>
      <c r="EY385" s="519">
        <v>10000</v>
      </c>
      <c r="EZ385" s="519">
        <v>10000</v>
      </c>
      <c r="FA385" s="519">
        <v>10000</v>
      </c>
      <c r="FB385" s="519">
        <v>10000</v>
      </c>
      <c r="FC385" s="519">
        <v>10000</v>
      </c>
      <c r="FD385" s="519">
        <v>10000</v>
      </c>
      <c r="FE385" s="519">
        <v>10000</v>
      </c>
      <c r="FF385" s="519">
        <v>10000</v>
      </c>
      <c r="FG385" s="519">
        <v>10000</v>
      </c>
      <c r="FH385" s="519">
        <v>10000</v>
      </c>
      <c r="FI385" s="519">
        <v>10000</v>
      </c>
      <c r="FJ385" s="519">
        <v>10000</v>
      </c>
      <c r="FK385" s="519">
        <v>10000</v>
      </c>
      <c r="FL385" s="519">
        <v>10000</v>
      </c>
      <c r="FM385" s="519">
        <v>10000</v>
      </c>
      <c r="FN385" s="519">
        <v>10000</v>
      </c>
      <c r="FO385" s="519">
        <v>10000</v>
      </c>
      <c r="FP385" s="519">
        <v>10000</v>
      </c>
      <c r="FQ385" s="519">
        <v>10000</v>
      </c>
      <c r="FR385" s="519">
        <v>10000</v>
      </c>
      <c r="FS385" s="519">
        <v>10000</v>
      </c>
      <c r="FT385" s="519">
        <v>10000</v>
      </c>
      <c r="FU385" s="519">
        <v>10000</v>
      </c>
      <c r="FV385" s="519">
        <v>10000</v>
      </c>
      <c r="FW385" s="519">
        <v>10000</v>
      </c>
      <c r="FX385" s="519">
        <v>0</v>
      </c>
      <c r="FY385" s="519">
        <v>0</v>
      </c>
      <c r="FZ385" s="519">
        <v>0</v>
      </c>
      <c r="GA385" s="519">
        <v>0</v>
      </c>
      <c r="GB385" s="519">
        <v>0</v>
      </c>
      <c r="GC385" s="519">
        <v>0</v>
      </c>
      <c r="GD385" s="519">
        <v>0</v>
      </c>
      <c r="GE385" s="519">
        <v>0</v>
      </c>
      <c r="GF385" s="519">
        <v>0</v>
      </c>
      <c r="GG385" s="519">
        <v>0</v>
      </c>
      <c r="GH385" s="519">
        <v>0</v>
      </c>
      <c r="GI385" s="519">
        <v>0</v>
      </c>
      <c r="GJ385" s="519">
        <v>0</v>
      </c>
      <c r="GK385" s="519">
        <v>0</v>
      </c>
      <c r="GL385" s="519">
        <v>0</v>
      </c>
      <c r="GM385" s="519">
        <v>0</v>
      </c>
      <c r="GN385" s="519">
        <v>0</v>
      </c>
      <c r="GO385" s="519">
        <v>0</v>
      </c>
      <c r="GP385" s="519">
        <v>0</v>
      </c>
      <c r="GQ385" s="519">
        <v>0</v>
      </c>
      <c r="GR385" s="519">
        <v>0</v>
      </c>
      <c r="GS385" s="519">
        <v>0</v>
      </c>
      <c r="GT385" s="519">
        <v>0</v>
      </c>
      <c r="GU385" s="519">
        <v>0</v>
      </c>
      <c r="GV385" s="519">
        <v>0</v>
      </c>
      <c r="GW385" s="519">
        <v>0</v>
      </c>
      <c r="GX385" s="519">
        <v>0</v>
      </c>
      <c r="GY385" s="519">
        <v>0</v>
      </c>
      <c r="GZ385" s="519">
        <v>0</v>
      </c>
      <c r="HA385" s="519">
        <v>0</v>
      </c>
      <c r="HB385" s="519">
        <v>0</v>
      </c>
      <c r="HC385" s="519">
        <v>0</v>
      </c>
      <c r="HD385" s="519">
        <v>0</v>
      </c>
      <c r="HE385" s="519">
        <v>0</v>
      </c>
      <c r="HF385" s="519">
        <v>0</v>
      </c>
      <c r="HG385" s="519">
        <v>0</v>
      </c>
      <c r="HH385" s="519">
        <v>0</v>
      </c>
      <c r="HI385" s="519">
        <v>0</v>
      </c>
      <c r="HJ385" s="519">
        <v>0</v>
      </c>
      <c r="HK385" s="519">
        <v>0</v>
      </c>
      <c r="HL385" s="519">
        <v>0</v>
      </c>
      <c r="HM385" s="519">
        <v>0</v>
      </c>
      <c r="HN385" s="519">
        <v>0</v>
      </c>
      <c r="HO385" s="519">
        <v>0</v>
      </c>
      <c r="HP385" s="519">
        <v>0</v>
      </c>
      <c r="HQ385" s="519">
        <v>0</v>
      </c>
      <c r="HR385" s="519">
        <v>0</v>
      </c>
      <c r="HS385" s="519">
        <v>0</v>
      </c>
      <c r="HT385" s="519">
        <v>0</v>
      </c>
      <c r="HU385" s="519">
        <v>0</v>
      </c>
      <c r="HV385" s="519">
        <v>0</v>
      </c>
      <c r="HW385" s="519">
        <v>0</v>
      </c>
      <c r="HX385" s="519">
        <v>0</v>
      </c>
      <c r="HY385" s="519">
        <v>0</v>
      </c>
      <c r="HZ385" s="519">
        <v>0</v>
      </c>
      <c r="IA385" s="519">
        <v>0</v>
      </c>
      <c r="IB385" s="519">
        <v>0</v>
      </c>
      <c r="IC385" s="519">
        <v>0</v>
      </c>
      <c r="ID385" s="519">
        <v>0</v>
      </c>
      <c r="IE385" s="519">
        <v>0</v>
      </c>
      <c r="IF385" s="519">
        <v>0</v>
      </c>
      <c r="IG385" s="519">
        <v>0</v>
      </c>
      <c r="IH385" s="519">
        <v>0</v>
      </c>
      <c r="II385" s="519">
        <v>0</v>
      </c>
      <c r="IJ385" s="519">
        <v>0</v>
      </c>
      <c r="IK385" s="519">
        <v>0</v>
      </c>
    </row>
    <row r="386" spans="1:245" hidden="1">
      <c r="A386" s="337"/>
      <c r="B386" s="519" t="s">
        <v>1058</v>
      </c>
      <c r="C386" s="519"/>
      <c r="D386" s="519"/>
      <c r="E386" s="519"/>
      <c r="F386" s="519">
        <v>1</v>
      </c>
      <c r="G386" s="519"/>
      <c r="H386" s="519">
        <v>38</v>
      </c>
      <c r="I386" s="519">
        <v>4</v>
      </c>
      <c r="J386" s="519" t="str">
        <f t="shared" si="18"/>
        <v>SDN10013804</v>
      </c>
      <c r="K386" s="519">
        <v>1000</v>
      </c>
      <c r="M386" s="337"/>
      <c r="N386" s="519" t="s">
        <v>1063</v>
      </c>
      <c r="O386" s="519" t="s">
        <v>1060</v>
      </c>
      <c r="P386" s="519">
        <v>6</v>
      </c>
      <c r="Q386" s="183" t="str">
        <f t="shared" ref="Q386:Q420" si="19">N386&amp;TEXT(O386,"00")&amp;TEXT(P386,"00")</f>
        <v>SDN300206</v>
      </c>
      <c r="R386" s="519">
        <v>0</v>
      </c>
      <c r="S386" s="519">
        <v>0</v>
      </c>
      <c r="T386" s="519">
        <v>0</v>
      </c>
      <c r="U386" s="519">
        <v>0</v>
      </c>
      <c r="V386" s="519">
        <v>0</v>
      </c>
      <c r="W386" s="519">
        <v>0</v>
      </c>
      <c r="X386" s="519">
        <v>0</v>
      </c>
      <c r="Y386" s="519">
        <v>0</v>
      </c>
      <c r="Z386" s="519">
        <v>0</v>
      </c>
      <c r="AA386" s="519">
        <v>0</v>
      </c>
      <c r="AB386" s="519">
        <v>0</v>
      </c>
      <c r="AC386" s="519">
        <v>0</v>
      </c>
      <c r="AD386" s="519">
        <v>0</v>
      </c>
      <c r="AE386" s="519">
        <v>0</v>
      </c>
      <c r="AF386" s="519">
        <v>0</v>
      </c>
      <c r="AG386" s="519">
        <v>0</v>
      </c>
      <c r="AH386" s="519">
        <v>0</v>
      </c>
      <c r="AI386" s="519">
        <v>0</v>
      </c>
      <c r="AJ386" s="519">
        <v>0</v>
      </c>
      <c r="AK386" s="519">
        <v>0</v>
      </c>
      <c r="AL386" s="519">
        <v>0</v>
      </c>
      <c r="AM386" s="519">
        <v>0</v>
      </c>
      <c r="AN386" s="519">
        <v>0</v>
      </c>
      <c r="AO386" s="519">
        <v>0</v>
      </c>
      <c r="AP386" s="519">
        <v>0</v>
      </c>
      <c r="AQ386" s="519">
        <v>0</v>
      </c>
      <c r="AR386" s="519">
        <v>0</v>
      </c>
      <c r="AS386" s="519">
        <v>0</v>
      </c>
      <c r="AT386" s="519">
        <v>0</v>
      </c>
      <c r="AU386" s="519">
        <v>0</v>
      </c>
      <c r="AV386" s="519">
        <v>0</v>
      </c>
      <c r="AW386" s="519">
        <v>0</v>
      </c>
      <c r="AX386" s="519">
        <v>0</v>
      </c>
      <c r="AY386" s="519">
        <v>0</v>
      </c>
      <c r="AZ386" s="519">
        <v>0</v>
      </c>
      <c r="BA386" s="519">
        <v>0</v>
      </c>
      <c r="BB386" s="519">
        <v>0</v>
      </c>
      <c r="BC386" s="519">
        <v>0</v>
      </c>
      <c r="BD386" s="519">
        <v>0</v>
      </c>
      <c r="BE386" s="519">
        <v>0</v>
      </c>
      <c r="BF386" s="519">
        <v>0</v>
      </c>
      <c r="BG386" s="519">
        <v>0</v>
      </c>
      <c r="BH386" s="519">
        <v>0</v>
      </c>
      <c r="BI386" s="519">
        <v>0</v>
      </c>
      <c r="BJ386" s="519">
        <v>10000</v>
      </c>
      <c r="BK386" s="519">
        <v>0</v>
      </c>
      <c r="BL386" s="519">
        <v>0</v>
      </c>
      <c r="BM386" s="519">
        <v>0</v>
      </c>
      <c r="BN386" s="519">
        <v>0</v>
      </c>
      <c r="BO386" s="519">
        <v>0</v>
      </c>
      <c r="BP386" s="519">
        <v>0</v>
      </c>
      <c r="BQ386" s="519">
        <v>0</v>
      </c>
      <c r="BR386" s="519">
        <v>0</v>
      </c>
      <c r="BS386" s="519">
        <v>0</v>
      </c>
      <c r="BT386" s="519">
        <v>0</v>
      </c>
      <c r="BU386" s="519">
        <v>0</v>
      </c>
      <c r="BV386" s="519">
        <v>0</v>
      </c>
      <c r="BW386" s="519">
        <v>0</v>
      </c>
      <c r="BX386" s="519">
        <v>0</v>
      </c>
      <c r="BY386" s="519">
        <v>0</v>
      </c>
      <c r="BZ386" s="519">
        <v>0</v>
      </c>
      <c r="CA386" s="519">
        <v>0</v>
      </c>
      <c r="CB386" s="519">
        <v>0</v>
      </c>
      <c r="CC386" s="519">
        <v>0</v>
      </c>
      <c r="CD386" s="519">
        <v>0</v>
      </c>
      <c r="CE386" s="519">
        <v>0</v>
      </c>
      <c r="CF386" s="519">
        <v>0</v>
      </c>
      <c r="CG386" s="519">
        <v>0</v>
      </c>
      <c r="CH386" s="519">
        <v>0</v>
      </c>
      <c r="CI386" s="519">
        <v>0</v>
      </c>
      <c r="CJ386" s="519">
        <v>0</v>
      </c>
      <c r="CK386" s="519">
        <v>0</v>
      </c>
      <c r="CL386" s="519">
        <v>0</v>
      </c>
      <c r="CM386" s="519">
        <v>0</v>
      </c>
      <c r="CN386" s="519">
        <v>0</v>
      </c>
      <c r="CO386" s="519">
        <v>0</v>
      </c>
      <c r="CP386" s="519">
        <v>0</v>
      </c>
      <c r="CQ386" s="519">
        <v>0</v>
      </c>
      <c r="CR386" s="519">
        <v>0</v>
      </c>
      <c r="CS386" s="519">
        <v>0</v>
      </c>
      <c r="CT386" s="519">
        <v>0</v>
      </c>
      <c r="CU386" s="519">
        <v>0</v>
      </c>
      <c r="CV386" s="519">
        <v>0</v>
      </c>
      <c r="CW386" s="519">
        <v>0</v>
      </c>
      <c r="CX386" s="519">
        <v>0</v>
      </c>
      <c r="CY386" s="519">
        <v>0</v>
      </c>
      <c r="CZ386" s="519">
        <v>0</v>
      </c>
      <c r="DA386" s="519">
        <v>0</v>
      </c>
      <c r="DB386" s="519">
        <v>0</v>
      </c>
      <c r="DC386" s="519">
        <v>0</v>
      </c>
      <c r="DD386" s="519">
        <v>0</v>
      </c>
      <c r="DE386" s="519">
        <v>0</v>
      </c>
      <c r="DF386" s="519">
        <v>0</v>
      </c>
      <c r="DG386" s="519">
        <v>0</v>
      </c>
      <c r="DH386" s="519">
        <v>0</v>
      </c>
      <c r="DI386" s="519">
        <v>0</v>
      </c>
      <c r="DJ386" s="519">
        <v>0</v>
      </c>
      <c r="DK386" s="519">
        <v>0</v>
      </c>
      <c r="DL386" s="519">
        <v>0</v>
      </c>
      <c r="DM386" s="519">
        <v>0</v>
      </c>
      <c r="DN386" s="519">
        <v>0</v>
      </c>
      <c r="DO386" s="519">
        <v>0</v>
      </c>
      <c r="DP386" s="519">
        <v>0</v>
      </c>
      <c r="DQ386" s="519">
        <v>0</v>
      </c>
      <c r="DR386" s="519">
        <v>0</v>
      </c>
      <c r="DS386" s="519">
        <v>0</v>
      </c>
      <c r="DT386" s="519">
        <v>0</v>
      </c>
      <c r="DU386" s="519">
        <v>0</v>
      </c>
      <c r="DV386" s="519">
        <v>0</v>
      </c>
      <c r="DW386" s="519">
        <v>0</v>
      </c>
      <c r="DX386" s="519">
        <v>0</v>
      </c>
      <c r="DY386" s="131"/>
      <c r="DZ386" s="337"/>
      <c r="EA386" s="519" t="s">
        <v>1063</v>
      </c>
      <c r="EB386" s="519" t="s">
        <v>1060</v>
      </c>
      <c r="EC386" s="519">
        <v>6</v>
      </c>
      <c r="ED386" s="521" t="str">
        <f t="shared" ref="ED386:ED420" si="20">EA386&amp;TEXT(EB386,"00")&amp;TEXT(EC386,"00")</f>
        <v>SDN300206</v>
      </c>
      <c r="EE386" s="519">
        <v>10000</v>
      </c>
      <c r="EF386" s="519">
        <v>10000</v>
      </c>
      <c r="EG386" s="519">
        <v>10000</v>
      </c>
      <c r="EH386" s="519">
        <v>10000</v>
      </c>
      <c r="EI386" s="519">
        <v>10000</v>
      </c>
      <c r="EJ386" s="519">
        <v>10000</v>
      </c>
      <c r="EK386" s="519">
        <v>10000</v>
      </c>
      <c r="EL386" s="519">
        <v>10000</v>
      </c>
      <c r="EM386" s="519">
        <v>10000</v>
      </c>
      <c r="EN386" s="519">
        <v>10000</v>
      </c>
      <c r="EO386" s="519">
        <v>10000</v>
      </c>
      <c r="EP386" s="519">
        <v>10000</v>
      </c>
      <c r="EQ386" s="519">
        <v>10000</v>
      </c>
      <c r="ER386" s="519">
        <v>10000</v>
      </c>
      <c r="ES386" s="519">
        <v>10000</v>
      </c>
      <c r="ET386" s="519">
        <v>10000</v>
      </c>
      <c r="EU386" s="519">
        <v>10000</v>
      </c>
      <c r="EV386" s="519">
        <v>10000</v>
      </c>
      <c r="EW386" s="519">
        <v>10000</v>
      </c>
      <c r="EX386" s="519">
        <v>10000</v>
      </c>
      <c r="EY386" s="519">
        <v>10000</v>
      </c>
      <c r="EZ386" s="519">
        <v>10000</v>
      </c>
      <c r="FA386" s="519">
        <v>10000</v>
      </c>
      <c r="FB386" s="519">
        <v>10000</v>
      </c>
      <c r="FC386" s="519">
        <v>10000</v>
      </c>
      <c r="FD386" s="519">
        <v>10000</v>
      </c>
      <c r="FE386" s="519">
        <v>10000</v>
      </c>
      <c r="FF386" s="519">
        <v>10000</v>
      </c>
      <c r="FG386" s="519">
        <v>10000</v>
      </c>
      <c r="FH386" s="519">
        <v>10000</v>
      </c>
      <c r="FI386" s="519">
        <v>10000</v>
      </c>
      <c r="FJ386" s="519">
        <v>10000</v>
      </c>
      <c r="FK386" s="519">
        <v>10000</v>
      </c>
      <c r="FL386" s="519">
        <v>10000</v>
      </c>
      <c r="FM386" s="519">
        <v>10000</v>
      </c>
      <c r="FN386" s="519">
        <v>10000</v>
      </c>
      <c r="FO386" s="519">
        <v>10000</v>
      </c>
      <c r="FP386" s="519">
        <v>10000</v>
      </c>
      <c r="FQ386" s="519">
        <v>10000</v>
      </c>
      <c r="FR386" s="519">
        <v>10000</v>
      </c>
      <c r="FS386" s="519">
        <v>10000</v>
      </c>
      <c r="FT386" s="519">
        <v>10000</v>
      </c>
      <c r="FU386" s="519">
        <v>10000</v>
      </c>
      <c r="FV386" s="519">
        <v>10000</v>
      </c>
      <c r="FW386" s="519">
        <v>10000</v>
      </c>
      <c r="FX386" s="519">
        <v>0</v>
      </c>
      <c r="FY386" s="519">
        <v>0</v>
      </c>
      <c r="FZ386" s="519">
        <v>0</v>
      </c>
      <c r="GA386" s="519">
        <v>0</v>
      </c>
      <c r="GB386" s="519">
        <v>0</v>
      </c>
      <c r="GC386" s="519">
        <v>0</v>
      </c>
      <c r="GD386" s="519">
        <v>0</v>
      </c>
      <c r="GE386" s="519">
        <v>0</v>
      </c>
      <c r="GF386" s="519">
        <v>0</v>
      </c>
      <c r="GG386" s="519">
        <v>0</v>
      </c>
      <c r="GH386" s="519">
        <v>0</v>
      </c>
      <c r="GI386" s="519">
        <v>0</v>
      </c>
      <c r="GJ386" s="519">
        <v>0</v>
      </c>
      <c r="GK386" s="519">
        <v>0</v>
      </c>
      <c r="GL386" s="519">
        <v>0</v>
      </c>
      <c r="GM386" s="519">
        <v>0</v>
      </c>
      <c r="GN386" s="519">
        <v>0</v>
      </c>
      <c r="GO386" s="519">
        <v>0</v>
      </c>
      <c r="GP386" s="519">
        <v>0</v>
      </c>
      <c r="GQ386" s="519">
        <v>0</v>
      </c>
      <c r="GR386" s="519">
        <v>0</v>
      </c>
      <c r="GS386" s="519">
        <v>0</v>
      </c>
      <c r="GT386" s="519">
        <v>0</v>
      </c>
      <c r="GU386" s="519">
        <v>0</v>
      </c>
      <c r="GV386" s="519">
        <v>0</v>
      </c>
      <c r="GW386" s="519">
        <v>0</v>
      </c>
      <c r="GX386" s="519">
        <v>0</v>
      </c>
      <c r="GY386" s="519">
        <v>0</v>
      </c>
      <c r="GZ386" s="519">
        <v>0</v>
      </c>
      <c r="HA386" s="519">
        <v>0</v>
      </c>
      <c r="HB386" s="519">
        <v>0</v>
      </c>
      <c r="HC386" s="519">
        <v>0</v>
      </c>
      <c r="HD386" s="519">
        <v>0</v>
      </c>
      <c r="HE386" s="519">
        <v>0</v>
      </c>
      <c r="HF386" s="519">
        <v>0</v>
      </c>
      <c r="HG386" s="519">
        <v>0</v>
      </c>
      <c r="HH386" s="519">
        <v>0</v>
      </c>
      <c r="HI386" s="519">
        <v>0</v>
      </c>
      <c r="HJ386" s="519">
        <v>0</v>
      </c>
      <c r="HK386" s="519">
        <v>0</v>
      </c>
      <c r="HL386" s="519">
        <v>0</v>
      </c>
      <c r="HM386" s="519">
        <v>0</v>
      </c>
      <c r="HN386" s="519">
        <v>0</v>
      </c>
      <c r="HO386" s="519">
        <v>0</v>
      </c>
      <c r="HP386" s="519">
        <v>0</v>
      </c>
      <c r="HQ386" s="519">
        <v>0</v>
      </c>
      <c r="HR386" s="519">
        <v>0</v>
      </c>
      <c r="HS386" s="519">
        <v>0</v>
      </c>
      <c r="HT386" s="519">
        <v>0</v>
      </c>
      <c r="HU386" s="519">
        <v>0</v>
      </c>
      <c r="HV386" s="519">
        <v>0</v>
      </c>
      <c r="HW386" s="519">
        <v>0</v>
      </c>
      <c r="HX386" s="519">
        <v>0</v>
      </c>
      <c r="HY386" s="519">
        <v>0</v>
      </c>
      <c r="HZ386" s="519">
        <v>0</v>
      </c>
      <c r="IA386" s="519">
        <v>0</v>
      </c>
      <c r="IB386" s="519">
        <v>0</v>
      </c>
      <c r="IC386" s="519">
        <v>0</v>
      </c>
      <c r="ID386" s="519">
        <v>0</v>
      </c>
      <c r="IE386" s="519">
        <v>0</v>
      </c>
      <c r="IF386" s="519">
        <v>0</v>
      </c>
      <c r="IG386" s="519">
        <v>0</v>
      </c>
      <c r="IH386" s="519">
        <v>0</v>
      </c>
      <c r="II386" s="519">
        <v>0</v>
      </c>
      <c r="IJ386" s="519">
        <v>0</v>
      </c>
      <c r="IK386" s="519">
        <v>0</v>
      </c>
    </row>
    <row r="387" spans="1:245" hidden="1">
      <c r="A387" s="337"/>
      <c r="B387" s="519" t="s">
        <v>1058</v>
      </c>
      <c r="C387" s="519"/>
      <c r="D387" s="519"/>
      <c r="E387" s="519"/>
      <c r="F387" s="519">
        <v>1</v>
      </c>
      <c r="G387" s="519"/>
      <c r="H387" s="519">
        <v>38</v>
      </c>
      <c r="I387" s="519">
        <v>5</v>
      </c>
      <c r="J387" s="519" t="str">
        <f t="shared" si="18"/>
        <v>SDN10013805</v>
      </c>
      <c r="K387" s="519">
        <v>1000</v>
      </c>
      <c r="M387" s="337"/>
      <c r="N387" s="519" t="s">
        <v>1063</v>
      </c>
      <c r="O387" s="519" t="s">
        <v>1060</v>
      </c>
      <c r="P387" s="519">
        <v>7</v>
      </c>
      <c r="Q387" s="183" t="str">
        <f t="shared" si="19"/>
        <v>SDN300207</v>
      </c>
      <c r="R387" s="519">
        <v>0</v>
      </c>
      <c r="S387" s="519">
        <v>0</v>
      </c>
      <c r="T387" s="519">
        <v>0</v>
      </c>
      <c r="U387" s="519">
        <v>0</v>
      </c>
      <c r="V387" s="519">
        <v>0</v>
      </c>
      <c r="W387" s="519">
        <v>0</v>
      </c>
      <c r="X387" s="519">
        <v>0</v>
      </c>
      <c r="Y387" s="519">
        <v>0</v>
      </c>
      <c r="Z387" s="519">
        <v>0</v>
      </c>
      <c r="AA387" s="519">
        <v>0</v>
      </c>
      <c r="AB387" s="519">
        <v>0</v>
      </c>
      <c r="AC387" s="519">
        <v>0</v>
      </c>
      <c r="AD387" s="519">
        <v>0</v>
      </c>
      <c r="AE387" s="519">
        <v>0</v>
      </c>
      <c r="AF387" s="519">
        <v>0</v>
      </c>
      <c r="AG387" s="519">
        <v>0</v>
      </c>
      <c r="AH387" s="519">
        <v>0</v>
      </c>
      <c r="AI387" s="519">
        <v>0</v>
      </c>
      <c r="AJ387" s="519">
        <v>0</v>
      </c>
      <c r="AK387" s="519">
        <v>0</v>
      </c>
      <c r="AL387" s="519">
        <v>0</v>
      </c>
      <c r="AM387" s="519">
        <v>0</v>
      </c>
      <c r="AN387" s="519">
        <v>0</v>
      </c>
      <c r="AO387" s="519">
        <v>0</v>
      </c>
      <c r="AP387" s="519">
        <v>0</v>
      </c>
      <c r="AQ387" s="519">
        <v>0</v>
      </c>
      <c r="AR387" s="519">
        <v>0</v>
      </c>
      <c r="AS387" s="519">
        <v>0</v>
      </c>
      <c r="AT387" s="519">
        <v>0</v>
      </c>
      <c r="AU387" s="519">
        <v>0</v>
      </c>
      <c r="AV387" s="519">
        <v>0</v>
      </c>
      <c r="AW387" s="519">
        <v>0</v>
      </c>
      <c r="AX387" s="519">
        <v>0</v>
      </c>
      <c r="AY387" s="519">
        <v>0</v>
      </c>
      <c r="AZ387" s="519">
        <v>0</v>
      </c>
      <c r="BA387" s="519">
        <v>0</v>
      </c>
      <c r="BB387" s="519">
        <v>0</v>
      </c>
      <c r="BC387" s="519">
        <v>0</v>
      </c>
      <c r="BD387" s="519">
        <v>0</v>
      </c>
      <c r="BE387" s="519">
        <v>0</v>
      </c>
      <c r="BF387" s="519">
        <v>0</v>
      </c>
      <c r="BG387" s="519">
        <v>0</v>
      </c>
      <c r="BH387" s="519">
        <v>0</v>
      </c>
      <c r="BI387" s="519">
        <v>0</v>
      </c>
      <c r="BJ387" s="519">
        <v>10000</v>
      </c>
      <c r="BK387" s="519">
        <v>0</v>
      </c>
      <c r="BL387" s="519">
        <v>0</v>
      </c>
      <c r="BM387" s="519">
        <v>0</v>
      </c>
      <c r="BN387" s="519">
        <v>0</v>
      </c>
      <c r="BO387" s="519">
        <v>0</v>
      </c>
      <c r="BP387" s="519">
        <v>0</v>
      </c>
      <c r="BQ387" s="519">
        <v>0</v>
      </c>
      <c r="BR387" s="519">
        <v>0</v>
      </c>
      <c r="BS387" s="519">
        <v>0</v>
      </c>
      <c r="BT387" s="519">
        <v>0</v>
      </c>
      <c r="BU387" s="519">
        <v>0</v>
      </c>
      <c r="BV387" s="519">
        <v>0</v>
      </c>
      <c r="BW387" s="519">
        <v>0</v>
      </c>
      <c r="BX387" s="519">
        <v>0</v>
      </c>
      <c r="BY387" s="519">
        <v>0</v>
      </c>
      <c r="BZ387" s="519">
        <v>0</v>
      </c>
      <c r="CA387" s="519">
        <v>0</v>
      </c>
      <c r="CB387" s="519">
        <v>0</v>
      </c>
      <c r="CC387" s="519">
        <v>0</v>
      </c>
      <c r="CD387" s="519">
        <v>0</v>
      </c>
      <c r="CE387" s="519">
        <v>0</v>
      </c>
      <c r="CF387" s="519">
        <v>0</v>
      </c>
      <c r="CG387" s="519">
        <v>0</v>
      </c>
      <c r="CH387" s="519">
        <v>0</v>
      </c>
      <c r="CI387" s="519">
        <v>0</v>
      </c>
      <c r="CJ387" s="519">
        <v>0</v>
      </c>
      <c r="CK387" s="519">
        <v>0</v>
      </c>
      <c r="CL387" s="519">
        <v>0</v>
      </c>
      <c r="CM387" s="519">
        <v>0</v>
      </c>
      <c r="CN387" s="519">
        <v>0</v>
      </c>
      <c r="CO387" s="519">
        <v>0</v>
      </c>
      <c r="CP387" s="519">
        <v>0</v>
      </c>
      <c r="CQ387" s="519">
        <v>0</v>
      </c>
      <c r="CR387" s="519">
        <v>0</v>
      </c>
      <c r="CS387" s="519">
        <v>0</v>
      </c>
      <c r="CT387" s="519">
        <v>0</v>
      </c>
      <c r="CU387" s="519">
        <v>0</v>
      </c>
      <c r="CV387" s="519">
        <v>0</v>
      </c>
      <c r="CW387" s="519">
        <v>0</v>
      </c>
      <c r="CX387" s="519">
        <v>0</v>
      </c>
      <c r="CY387" s="519">
        <v>0</v>
      </c>
      <c r="CZ387" s="519">
        <v>0</v>
      </c>
      <c r="DA387" s="519">
        <v>0</v>
      </c>
      <c r="DB387" s="519">
        <v>0</v>
      </c>
      <c r="DC387" s="519">
        <v>0</v>
      </c>
      <c r="DD387" s="519">
        <v>0</v>
      </c>
      <c r="DE387" s="519">
        <v>0</v>
      </c>
      <c r="DF387" s="519">
        <v>0</v>
      </c>
      <c r="DG387" s="519">
        <v>0</v>
      </c>
      <c r="DH387" s="519">
        <v>0</v>
      </c>
      <c r="DI387" s="519">
        <v>0</v>
      </c>
      <c r="DJ387" s="519">
        <v>0</v>
      </c>
      <c r="DK387" s="519">
        <v>0</v>
      </c>
      <c r="DL387" s="519">
        <v>0</v>
      </c>
      <c r="DM387" s="519">
        <v>0</v>
      </c>
      <c r="DN387" s="519">
        <v>0</v>
      </c>
      <c r="DO387" s="519">
        <v>0</v>
      </c>
      <c r="DP387" s="519">
        <v>0</v>
      </c>
      <c r="DQ387" s="519">
        <v>0</v>
      </c>
      <c r="DR387" s="519">
        <v>0</v>
      </c>
      <c r="DS387" s="519">
        <v>0</v>
      </c>
      <c r="DT387" s="519">
        <v>0</v>
      </c>
      <c r="DU387" s="519">
        <v>0</v>
      </c>
      <c r="DV387" s="519">
        <v>0</v>
      </c>
      <c r="DW387" s="519">
        <v>0</v>
      </c>
      <c r="DX387" s="519">
        <v>0</v>
      </c>
      <c r="DY387" s="131"/>
      <c r="DZ387" s="337"/>
      <c r="EA387" s="519" t="s">
        <v>1063</v>
      </c>
      <c r="EB387" s="519" t="s">
        <v>1060</v>
      </c>
      <c r="EC387" s="519">
        <v>7</v>
      </c>
      <c r="ED387" s="521" t="str">
        <f t="shared" si="20"/>
        <v>SDN300207</v>
      </c>
      <c r="EE387" s="519">
        <v>10000</v>
      </c>
      <c r="EF387" s="519">
        <v>10000</v>
      </c>
      <c r="EG387" s="519">
        <v>10000</v>
      </c>
      <c r="EH387" s="519">
        <v>10000</v>
      </c>
      <c r="EI387" s="519">
        <v>10000</v>
      </c>
      <c r="EJ387" s="519">
        <v>10000</v>
      </c>
      <c r="EK387" s="519">
        <v>10000</v>
      </c>
      <c r="EL387" s="519">
        <v>10000</v>
      </c>
      <c r="EM387" s="519">
        <v>10000</v>
      </c>
      <c r="EN387" s="519">
        <v>10000</v>
      </c>
      <c r="EO387" s="519">
        <v>10000</v>
      </c>
      <c r="EP387" s="519">
        <v>10000</v>
      </c>
      <c r="EQ387" s="519">
        <v>10000</v>
      </c>
      <c r="ER387" s="519">
        <v>10000</v>
      </c>
      <c r="ES387" s="519">
        <v>10000</v>
      </c>
      <c r="ET387" s="519">
        <v>10000</v>
      </c>
      <c r="EU387" s="519">
        <v>10000</v>
      </c>
      <c r="EV387" s="519">
        <v>10000</v>
      </c>
      <c r="EW387" s="519">
        <v>10000</v>
      </c>
      <c r="EX387" s="519">
        <v>10000</v>
      </c>
      <c r="EY387" s="519">
        <v>10000</v>
      </c>
      <c r="EZ387" s="519">
        <v>10000</v>
      </c>
      <c r="FA387" s="519">
        <v>10000</v>
      </c>
      <c r="FB387" s="519">
        <v>10000</v>
      </c>
      <c r="FC387" s="519">
        <v>10000</v>
      </c>
      <c r="FD387" s="519">
        <v>10000</v>
      </c>
      <c r="FE387" s="519">
        <v>10000</v>
      </c>
      <c r="FF387" s="519">
        <v>10000</v>
      </c>
      <c r="FG387" s="519">
        <v>10000</v>
      </c>
      <c r="FH387" s="519">
        <v>10000</v>
      </c>
      <c r="FI387" s="519">
        <v>10000</v>
      </c>
      <c r="FJ387" s="519">
        <v>10000</v>
      </c>
      <c r="FK387" s="519">
        <v>10000</v>
      </c>
      <c r="FL387" s="519">
        <v>10000</v>
      </c>
      <c r="FM387" s="519">
        <v>10000</v>
      </c>
      <c r="FN387" s="519">
        <v>10000</v>
      </c>
      <c r="FO387" s="519">
        <v>10000</v>
      </c>
      <c r="FP387" s="519">
        <v>10000</v>
      </c>
      <c r="FQ387" s="519">
        <v>10000</v>
      </c>
      <c r="FR387" s="519">
        <v>10000</v>
      </c>
      <c r="FS387" s="519">
        <v>10000</v>
      </c>
      <c r="FT387" s="519">
        <v>10000</v>
      </c>
      <c r="FU387" s="519">
        <v>10000</v>
      </c>
      <c r="FV387" s="519">
        <v>10000</v>
      </c>
      <c r="FW387" s="519">
        <v>10000</v>
      </c>
      <c r="FX387" s="519">
        <v>0</v>
      </c>
      <c r="FY387" s="519">
        <v>0</v>
      </c>
      <c r="FZ387" s="519">
        <v>0</v>
      </c>
      <c r="GA387" s="519">
        <v>0</v>
      </c>
      <c r="GB387" s="519">
        <v>0</v>
      </c>
      <c r="GC387" s="519">
        <v>0</v>
      </c>
      <c r="GD387" s="519">
        <v>0</v>
      </c>
      <c r="GE387" s="519">
        <v>0</v>
      </c>
      <c r="GF387" s="519">
        <v>0</v>
      </c>
      <c r="GG387" s="519">
        <v>0</v>
      </c>
      <c r="GH387" s="519">
        <v>0</v>
      </c>
      <c r="GI387" s="519">
        <v>0</v>
      </c>
      <c r="GJ387" s="519">
        <v>0</v>
      </c>
      <c r="GK387" s="519">
        <v>0</v>
      </c>
      <c r="GL387" s="519">
        <v>0</v>
      </c>
      <c r="GM387" s="519">
        <v>0</v>
      </c>
      <c r="GN387" s="519">
        <v>0</v>
      </c>
      <c r="GO387" s="519">
        <v>0</v>
      </c>
      <c r="GP387" s="519">
        <v>0</v>
      </c>
      <c r="GQ387" s="519">
        <v>0</v>
      </c>
      <c r="GR387" s="519">
        <v>0</v>
      </c>
      <c r="GS387" s="519">
        <v>0</v>
      </c>
      <c r="GT387" s="519">
        <v>0</v>
      </c>
      <c r="GU387" s="519">
        <v>0</v>
      </c>
      <c r="GV387" s="519">
        <v>0</v>
      </c>
      <c r="GW387" s="519">
        <v>0</v>
      </c>
      <c r="GX387" s="519">
        <v>0</v>
      </c>
      <c r="GY387" s="519">
        <v>0</v>
      </c>
      <c r="GZ387" s="519">
        <v>0</v>
      </c>
      <c r="HA387" s="519">
        <v>0</v>
      </c>
      <c r="HB387" s="519">
        <v>0</v>
      </c>
      <c r="HC387" s="519">
        <v>0</v>
      </c>
      <c r="HD387" s="519">
        <v>0</v>
      </c>
      <c r="HE387" s="519">
        <v>0</v>
      </c>
      <c r="HF387" s="519">
        <v>0</v>
      </c>
      <c r="HG387" s="519">
        <v>0</v>
      </c>
      <c r="HH387" s="519">
        <v>0</v>
      </c>
      <c r="HI387" s="519">
        <v>0</v>
      </c>
      <c r="HJ387" s="519">
        <v>0</v>
      </c>
      <c r="HK387" s="519">
        <v>0</v>
      </c>
      <c r="HL387" s="519">
        <v>0</v>
      </c>
      <c r="HM387" s="519">
        <v>0</v>
      </c>
      <c r="HN387" s="519">
        <v>0</v>
      </c>
      <c r="HO387" s="519">
        <v>0</v>
      </c>
      <c r="HP387" s="519">
        <v>0</v>
      </c>
      <c r="HQ387" s="519">
        <v>0</v>
      </c>
      <c r="HR387" s="519">
        <v>0</v>
      </c>
      <c r="HS387" s="519">
        <v>0</v>
      </c>
      <c r="HT387" s="519">
        <v>0</v>
      </c>
      <c r="HU387" s="519">
        <v>0</v>
      </c>
      <c r="HV387" s="519">
        <v>0</v>
      </c>
      <c r="HW387" s="519">
        <v>0</v>
      </c>
      <c r="HX387" s="519">
        <v>0</v>
      </c>
      <c r="HY387" s="519">
        <v>0</v>
      </c>
      <c r="HZ387" s="519">
        <v>0</v>
      </c>
      <c r="IA387" s="519">
        <v>0</v>
      </c>
      <c r="IB387" s="519">
        <v>0</v>
      </c>
      <c r="IC387" s="519">
        <v>0</v>
      </c>
      <c r="ID387" s="519">
        <v>0</v>
      </c>
      <c r="IE387" s="519">
        <v>0</v>
      </c>
      <c r="IF387" s="519">
        <v>0</v>
      </c>
      <c r="IG387" s="519">
        <v>0</v>
      </c>
      <c r="IH387" s="519">
        <v>0</v>
      </c>
      <c r="II387" s="519">
        <v>0</v>
      </c>
      <c r="IJ387" s="519">
        <v>0</v>
      </c>
      <c r="IK387" s="519">
        <v>0</v>
      </c>
    </row>
    <row r="388" spans="1:245" hidden="1">
      <c r="A388" s="337"/>
      <c r="B388" s="519" t="s">
        <v>1058</v>
      </c>
      <c r="C388" s="519"/>
      <c r="D388" s="519"/>
      <c r="E388" s="519"/>
      <c r="F388" s="519">
        <v>1</v>
      </c>
      <c r="G388" s="519"/>
      <c r="H388" s="519">
        <v>38</v>
      </c>
      <c r="I388" s="519">
        <v>6</v>
      </c>
      <c r="J388" s="519" t="str">
        <f t="shared" ref="J388:J451" si="21">B388&amp;TEXT(F388,"00")&amp;TEXT(H388,"00")&amp;TEXT(I388,"00")</f>
        <v>SDN10013806</v>
      </c>
      <c r="K388" s="519">
        <v>800</v>
      </c>
      <c r="M388" s="337"/>
      <c r="N388" s="519" t="s">
        <v>1063</v>
      </c>
      <c r="O388" s="519" t="s">
        <v>1060</v>
      </c>
      <c r="P388" s="519">
        <v>8</v>
      </c>
      <c r="Q388" s="183" t="str">
        <f t="shared" si="19"/>
        <v>SDN300208</v>
      </c>
      <c r="R388" s="519">
        <v>0</v>
      </c>
      <c r="S388" s="519">
        <v>0</v>
      </c>
      <c r="T388" s="519">
        <v>0</v>
      </c>
      <c r="U388" s="519">
        <v>0</v>
      </c>
      <c r="V388" s="519">
        <v>0</v>
      </c>
      <c r="W388" s="519">
        <v>0</v>
      </c>
      <c r="X388" s="519">
        <v>0</v>
      </c>
      <c r="Y388" s="519">
        <v>0</v>
      </c>
      <c r="Z388" s="519">
        <v>0</v>
      </c>
      <c r="AA388" s="519">
        <v>0</v>
      </c>
      <c r="AB388" s="519">
        <v>0</v>
      </c>
      <c r="AC388" s="519">
        <v>0</v>
      </c>
      <c r="AD388" s="519">
        <v>0</v>
      </c>
      <c r="AE388" s="519">
        <v>0</v>
      </c>
      <c r="AF388" s="519">
        <v>0</v>
      </c>
      <c r="AG388" s="519">
        <v>0</v>
      </c>
      <c r="AH388" s="519">
        <v>0</v>
      </c>
      <c r="AI388" s="519">
        <v>0</v>
      </c>
      <c r="AJ388" s="519">
        <v>0</v>
      </c>
      <c r="AK388" s="519">
        <v>0</v>
      </c>
      <c r="AL388" s="519">
        <v>0</v>
      </c>
      <c r="AM388" s="519">
        <v>0</v>
      </c>
      <c r="AN388" s="519">
        <v>0</v>
      </c>
      <c r="AO388" s="519">
        <v>0</v>
      </c>
      <c r="AP388" s="519">
        <v>0</v>
      </c>
      <c r="AQ388" s="519">
        <v>0</v>
      </c>
      <c r="AR388" s="519">
        <v>0</v>
      </c>
      <c r="AS388" s="519">
        <v>0</v>
      </c>
      <c r="AT388" s="519">
        <v>0</v>
      </c>
      <c r="AU388" s="519">
        <v>0</v>
      </c>
      <c r="AV388" s="519">
        <v>0</v>
      </c>
      <c r="AW388" s="519">
        <v>0</v>
      </c>
      <c r="AX388" s="519">
        <v>0</v>
      </c>
      <c r="AY388" s="519">
        <v>0</v>
      </c>
      <c r="AZ388" s="519">
        <v>0</v>
      </c>
      <c r="BA388" s="519">
        <v>0</v>
      </c>
      <c r="BB388" s="519">
        <v>0</v>
      </c>
      <c r="BC388" s="519">
        <v>0</v>
      </c>
      <c r="BD388" s="519">
        <v>0</v>
      </c>
      <c r="BE388" s="519">
        <v>0</v>
      </c>
      <c r="BF388" s="519">
        <v>0</v>
      </c>
      <c r="BG388" s="519">
        <v>0</v>
      </c>
      <c r="BH388" s="519">
        <v>0</v>
      </c>
      <c r="BI388" s="519">
        <v>0</v>
      </c>
      <c r="BJ388" s="519">
        <v>10000</v>
      </c>
      <c r="BK388" s="519">
        <v>0</v>
      </c>
      <c r="BL388" s="519">
        <v>0</v>
      </c>
      <c r="BM388" s="519">
        <v>0</v>
      </c>
      <c r="BN388" s="519">
        <v>0</v>
      </c>
      <c r="BO388" s="519">
        <v>0</v>
      </c>
      <c r="BP388" s="519">
        <v>0</v>
      </c>
      <c r="BQ388" s="519">
        <v>0</v>
      </c>
      <c r="BR388" s="519">
        <v>0</v>
      </c>
      <c r="BS388" s="519">
        <v>0</v>
      </c>
      <c r="BT388" s="519">
        <v>0</v>
      </c>
      <c r="BU388" s="519">
        <v>0</v>
      </c>
      <c r="BV388" s="519">
        <v>0</v>
      </c>
      <c r="BW388" s="519">
        <v>0</v>
      </c>
      <c r="BX388" s="519">
        <v>0</v>
      </c>
      <c r="BY388" s="519">
        <v>0</v>
      </c>
      <c r="BZ388" s="519">
        <v>0</v>
      </c>
      <c r="CA388" s="519">
        <v>0</v>
      </c>
      <c r="CB388" s="519">
        <v>0</v>
      </c>
      <c r="CC388" s="519">
        <v>0</v>
      </c>
      <c r="CD388" s="519">
        <v>0</v>
      </c>
      <c r="CE388" s="519">
        <v>0</v>
      </c>
      <c r="CF388" s="519">
        <v>0</v>
      </c>
      <c r="CG388" s="519">
        <v>0</v>
      </c>
      <c r="CH388" s="519">
        <v>0</v>
      </c>
      <c r="CI388" s="519">
        <v>0</v>
      </c>
      <c r="CJ388" s="519">
        <v>0</v>
      </c>
      <c r="CK388" s="519">
        <v>0</v>
      </c>
      <c r="CL388" s="519">
        <v>0</v>
      </c>
      <c r="CM388" s="519">
        <v>0</v>
      </c>
      <c r="CN388" s="519">
        <v>0</v>
      </c>
      <c r="CO388" s="519">
        <v>0</v>
      </c>
      <c r="CP388" s="519">
        <v>0</v>
      </c>
      <c r="CQ388" s="519">
        <v>0</v>
      </c>
      <c r="CR388" s="519">
        <v>0</v>
      </c>
      <c r="CS388" s="519">
        <v>0</v>
      </c>
      <c r="CT388" s="519">
        <v>0</v>
      </c>
      <c r="CU388" s="519">
        <v>0</v>
      </c>
      <c r="CV388" s="519">
        <v>0</v>
      </c>
      <c r="CW388" s="519">
        <v>0</v>
      </c>
      <c r="CX388" s="519">
        <v>0</v>
      </c>
      <c r="CY388" s="519">
        <v>0</v>
      </c>
      <c r="CZ388" s="519">
        <v>0</v>
      </c>
      <c r="DA388" s="519">
        <v>0</v>
      </c>
      <c r="DB388" s="519">
        <v>0</v>
      </c>
      <c r="DC388" s="519">
        <v>0</v>
      </c>
      <c r="DD388" s="519">
        <v>0</v>
      </c>
      <c r="DE388" s="519">
        <v>0</v>
      </c>
      <c r="DF388" s="519">
        <v>0</v>
      </c>
      <c r="DG388" s="519">
        <v>0</v>
      </c>
      <c r="DH388" s="519">
        <v>0</v>
      </c>
      <c r="DI388" s="519">
        <v>0</v>
      </c>
      <c r="DJ388" s="519">
        <v>0</v>
      </c>
      <c r="DK388" s="519">
        <v>0</v>
      </c>
      <c r="DL388" s="519">
        <v>0</v>
      </c>
      <c r="DM388" s="519">
        <v>0</v>
      </c>
      <c r="DN388" s="519">
        <v>0</v>
      </c>
      <c r="DO388" s="519">
        <v>0</v>
      </c>
      <c r="DP388" s="519">
        <v>0</v>
      </c>
      <c r="DQ388" s="519">
        <v>0</v>
      </c>
      <c r="DR388" s="519">
        <v>0</v>
      </c>
      <c r="DS388" s="519">
        <v>0</v>
      </c>
      <c r="DT388" s="519">
        <v>0</v>
      </c>
      <c r="DU388" s="519">
        <v>0</v>
      </c>
      <c r="DV388" s="519">
        <v>0</v>
      </c>
      <c r="DW388" s="519">
        <v>0</v>
      </c>
      <c r="DX388" s="519">
        <v>0</v>
      </c>
      <c r="DY388" s="131"/>
      <c r="DZ388" s="337"/>
      <c r="EA388" s="519" t="s">
        <v>1063</v>
      </c>
      <c r="EB388" s="519" t="s">
        <v>1060</v>
      </c>
      <c r="EC388" s="519">
        <v>8</v>
      </c>
      <c r="ED388" s="521" t="str">
        <f t="shared" si="20"/>
        <v>SDN300208</v>
      </c>
      <c r="EE388" s="519">
        <v>10000</v>
      </c>
      <c r="EF388" s="519">
        <v>10000</v>
      </c>
      <c r="EG388" s="519">
        <v>10000</v>
      </c>
      <c r="EH388" s="519">
        <v>10000</v>
      </c>
      <c r="EI388" s="519">
        <v>10000</v>
      </c>
      <c r="EJ388" s="519">
        <v>10000</v>
      </c>
      <c r="EK388" s="519">
        <v>10000</v>
      </c>
      <c r="EL388" s="519">
        <v>10000</v>
      </c>
      <c r="EM388" s="519">
        <v>10000</v>
      </c>
      <c r="EN388" s="519">
        <v>10000</v>
      </c>
      <c r="EO388" s="519">
        <v>10000</v>
      </c>
      <c r="EP388" s="519">
        <v>10000</v>
      </c>
      <c r="EQ388" s="519">
        <v>10000</v>
      </c>
      <c r="ER388" s="519">
        <v>10000</v>
      </c>
      <c r="ES388" s="519">
        <v>10000</v>
      </c>
      <c r="ET388" s="519">
        <v>10000</v>
      </c>
      <c r="EU388" s="519">
        <v>10000</v>
      </c>
      <c r="EV388" s="519">
        <v>10000</v>
      </c>
      <c r="EW388" s="519">
        <v>10000</v>
      </c>
      <c r="EX388" s="519">
        <v>10000</v>
      </c>
      <c r="EY388" s="519">
        <v>10000</v>
      </c>
      <c r="EZ388" s="519">
        <v>10000</v>
      </c>
      <c r="FA388" s="519">
        <v>10000</v>
      </c>
      <c r="FB388" s="519">
        <v>10000</v>
      </c>
      <c r="FC388" s="519">
        <v>10000</v>
      </c>
      <c r="FD388" s="519">
        <v>10000</v>
      </c>
      <c r="FE388" s="519">
        <v>10000</v>
      </c>
      <c r="FF388" s="519">
        <v>10000</v>
      </c>
      <c r="FG388" s="519">
        <v>10000</v>
      </c>
      <c r="FH388" s="519">
        <v>10000</v>
      </c>
      <c r="FI388" s="519">
        <v>10000</v>
      </c>
      <c r="FJ388" s="519">
        <v>10000</v>
      </c>
      <c r="FK388" s="519">
        <v>10000</v>
      </c>
      <c r="FL388" s="519">
        <v>10000</v>
      </c>
      <c r="FM388" s="519">
        <v>10000</v>
      </c>
      <c r="FN388" s="519">
        <v>10000</v>
      </c>
      <c r="FO388" s="519">
        <v>10000</v>
      </c>
      <c r="FP388" s="519">
        <v>10000</v>
      </c>
      <c r="FQ388" s="519">
        <v>10000</v>
      </c>
      <c r="FR388" s="519">
        <v>10000</v>
      </c>
      <c r="FS388" s="519">
        <v>10000</v>
      </c>
      <c r="FT388" s="519">
        <v>10000</v>
      </c>
      <c r="FU388" s="519">
        <v>10000</v>
      </c>
      <c r="FV388" s="519">
        <v>10000</v>
      </c>
      <c r="FW388" s="519">
        <v>10000</v>
      </c>
      <c r="FX388" s="519">
        <v>0</v>
      </c>
      <c r="FY388" s="519">
        <v>0</v>
      </c>
      <c r="FZ388" s="519">
        <v>0</v>
      </c>
      <c r="GA388" s="519">
        <v>0</v>
      </c>
      <c r="GB388" s="519">
        <v>0</v>
      </c>
      <c r="GC388" s="519">
        <v>0</v>
      </c>
      <c r="GD388" s="519">
        <v>0</v>
      </c>
      <c r="GE388" s="519">
        <v>0</v>
      </c>
      <c r="GF388" s="519">
        <v>0</v>
      </c>
      <c r="GG388" s="519">
        <v>0</v>
      </c>
      <c r="GH388" s="519">
        <v>0</v>
      </c>
      <c r="GI388" s="519">
        <v>0</v>
      </c>
      <c r="GJ388" s="519">
        <v>0</v>
      </c>
      <c r="GK388" s="519">
        <v>0</v>
      </c>
      <c r="GL388" s="519">
        <v>0</v>
      </c>
      <c r="GM388" s="519">
        <v>0</v>
      </c>
      <c r="GN388" s="519">
        <v>0</v>
      </c>
      <c r="GO388" s="519">
        <v>0</v>
      </c>
      <c r="GP388" s="519">
        <v>0</v>
      </c>
      <c r="GQ388" s="519">
        <v>0</v>
      </c>
      <c r="GR388" s="519">
        <v>0</v>
      </c>
      <c r="GS388" s="519">
        <v>0</v>
      </c>
      <c r="GT388" s="519">
        <v>0</v>
      </c>
      <c r="GU388" s="519">
        <v>0</v>
      </c>
      <c r="GV388" s="519">
        <v>0</v>
      </c>
      <c r="GW388" s="519">
        <v>0</v>
      </c>
      <c r="GX388" s="519">
        <v>0</v>
      </c>
      <c r="GY388" s="519">
        <v>0</v>
      </c>
      <c r="GZ388" s="519">
        <v>0</v>
      </c>
      <c r="HA388" s="519">
        <v>0</v>
      </c>
      <c r="HB388" s="519">
        <v>0</v>
      </c>
      <c r="HC388" s="519">
        <v>0</v>
      </c>
      <c r="HD388" s="519">
        <v>0</v>
      </c>
      <c r="HE388" s="519">
        <v>0</v>
      </c>
      <c r="HF388" s="519">
        <v>0</v>
      </c>
      <c r="HG388" s="519">
        <v>0</v>
      </c>
      <c r="HH388" s="519">
        <v>0</v>
      </c>
      <c r="HI388" s="519">
        <v>0</v>
      </c>
      <c r="HJ388" s="519">
        <v>0</v>
      </c>
      <c r="HK388" s="519">
        <v>0</v>
      </c>
      <c r="HL388" s="519">
        <v>0</v>
      </c>
      <c r="HM388" s="519">
        <v>0</v>
      </c>
      <c r="HN388" s="519">
        <v>0</v>
      </c>
      <c r="HO388" s="519">
        <v>0</v>
      </c>
      <c r="HP388" s="519">
        <v>0</v>
      </c>
      <c r="HQ388" s="519">
        <v>0</v>
      </c>
      <c r="HR388" s="519">
        <v>0</v>
      </c>
      <c r="HS388" s="519">
        <v>0</v>
      </c>
      <c r="HT388" s="519">
        <v>0</v>
      </c>
      <c r="HU388" s="519">
        <v>0</v>
      </c>
      <c r="HV388" s="519">
        <v>0</v>
      </c>
      <c r="HW388" s="519">
        <v>0</v>
      </c>
      <c r="HX388" s="519">
        <v>0</v>
      </c>
      <c r="HY388" s="519">
        <v>0</v>
      </c>
      <c r="HZ388" s="519">
        <v>0</v>
      </c>
      <c r="IA388" s="519">
        <v>0</v>
      </c>
      <c r="IB388" s="519">
        <v>0</v>
      </c>
      <c r="IC388" s="519">
        <v>0</v>
      </c>
      <c r="ID388" s="519">
        <v>0</v>
      </c>
      <c r="IE388" s="519">
        <v>0</v>
      </c>
      <c r="IF388" s="519">
        <v>0</v>
      </c>
      <c r="IG388" s="519">
        <v>0</v>
      </c>
      <c r="IH388" s="519">
        <v>0</v>
      </c>
      <c r="II388" s="519">
        <v>0</v>
      </c>
      <c r="IJ388" s="519">
        <v>0</v>
      </c>
      <c r="IK388" s="519">
        <v>0</v>
      </c>
    </row>
    <row r="389" spans="1:245" hidden="1">
      <c r="A389" s="337"/>
      <c r="B389" s="519" t="s">
        <v>1058</v>
      </c>
      <c r="C389" s="519"/>
      <c r="D389" s="519"/>
      <c r="E389" s="519"/>
      <c r="F389" s="519">
        <v>1</v>
      </c>
      <c r="G389" s="519"/>
      <c r="H389" s="519">
        <v>38</v>
      </c>
      <c r="I389" s="519">
        <v>7</v>
      </c>
      <c r="J389" s="519" t="str">
        <f t="shared" si="21"/>
        <v>SDN10013807</v>
      </c>
      <c r="K389" s="519">
        <v>800</v>
      </c>
      <c r="M389" s="337"/>
      <c r="N389" s="519" t="s">
        <v>1063</v>
      </c>
      <c r="O389" s="519" t="s">
        <v>1060</v>
      </c>
      <c r="P389" s="519">
        <v>9</v>
      </c>
      <c r="Q389" s="183" t="str">
        <f t="shared" si="19"/>
        <v>SDN300209</v>
      </c>
      <c r="R389" s="519">
        <v>0</v>
      </c>
      <c r="S389" s="519">
        <v>0</v>
      </c>
      <c r="T389" s="519">
        <v>0</v>
      </c>
      <c r="U389" s="519">
        <v>0</v>
      </c>
      <c r="V389" s="519">
        <v>0</v>
      </c>
      <c r="W389" s="519">
        <v>0</v>
      </c>
      <c r="X389" s="519">
        <v>0</v>
      </c>
      <c r="Y389" s="519">
        <v>0</v>
      </c>
      <c r="Z389" s="519">
        <v>0</v>
      </c>
      <c r="AA389" s="519">
        <v>0</v>
      </c>
      <c r="AB389" s="519">
        <v>0</v>
      </c>
      <c r="AC389" s="519">
        <v>0</v>
      </c>
      <c r="AD389" s="519">
        <v>0</v>
      </c>
      <c r="AE389" s="519">
        <v>0</v>
      </c>
      <c r="AF389" s="519">
        <v>0</v>
      </c>
      <c r="AG389" s="519">
        <v>0</v>
      </c>
      <c r="AH389" s="519">
        <v>0</v>
      </c>
      <c r="AI389" s="519">
        <v>0</v>
      </c>
      <c r="AJ389" s="519">
        <v>0</v>
      </c>
      <c r="AK389" s="519">
        <v>0</v>
      </c>
      <c r="AL389" s="519">
        <v>0</v>
      </c>
      <c r="AM389" s="519">
        <v>0</v>
      </c>
      <c r="AN389" s="519">
        <v>0</v>
      </c>
      <c r="AO389" s="519">
        <v>0</v>
      </c>
      <c r="AP389" s="519">
        <v>0</v>
      </c>
      <c r="AQ389" s="519">
        <v>0</v>
      </c>
      <c r="AR389" s="519">
        <v>0</v>
      </c>
      <c r="AS389" s="519">
        <v>0</v>
      </c>
      <c r="AT389" s="519">
        <v>0</v>
      </c>
      <c r="AU389" s="519">
        <v>0</v>
      </c>
      <c r="AV389" s="519">
        <v>0</v>
      </c>
      <c r="AW389" s="519">
        <v>0</v>
      </c>
      <c r="AX389" s="519">
        <v>0</v>
      </c>
      <c r="AY389" s="519">
        <v>0</v>
      </c>
      <c r="AZ389" s="519">
        <v>0</v>
      </c>
      <c r="BA389" s="519">
        <v>0</v>
      </c>
      <c r="BB389" s="519">
        <v>0</v>
      </c>
      <c r="BC389" s="519">
        <v>0</v>
      </c>
      <c r="BD389" s="519">
        <v>0</v>
      </c>
      <c r="BE389" s="519">
        <v>0</v>
      </c>
      <c r="BF389" s="519">
        <v>0</v>
      </c>
      <c r="BG389" s="519">
        <v>0</v>
      </c>
      <c r="BH389" s="519">
        <v>0</v>
      </c>
      <c r="BI389" s="519">
        <v>0</v>
      </c>
      <c r="BJ389" s="519">
        <v>10000</v>
      </c>
      <c r="BK389" s="519">
        <v>0</v>
      </c>
      <c r="BL389" s="519">
        <v>0</v>
      </c>
      <c r="BM389" s="519">
        <v>0</v>
      </c>
      <c r="BN389" s="519">
        <v>0</v>
      </c>
      <c r="BO389" s="519">
        <v>0</v>
      </c>
      <c r="BP389" s="519">
        <v>0</v>
      </c>
      <c r="BQ389" s="519">
        <v>0</v>
      </c>
      <c r="BR389" s="519">
        <v>0</v>
      </c>
      <c r="BS389" s="519">
        <v>0</v>
      </c>
      <c r="BT389" s="519">
        <v>0</v>
      </c>
      <c r="BU389" s="519">
        <v>0</v>
      </c>
      <c r="BV389" s="519">
        <v>0</v>
      </c>
      <c r="BW389" s="519">
        <v>0</v>
      </c>
      <c r="BX389" s="519">
        <v>0</v>
      </c>
      <c r="BY389" s="519">
        <v>0</v>
      </c>
      <c r="BZ389" s="519">
        <v>0</v>
      </c>
      <c r="CA389" s="519">
        <v>0</v>
      </c>
      <c r="CB389" s="519">
        <v>0</v>
      </c>
      <c r="CC389" s="519">
        <v>0</v>
      </c>
      <c r="CD389" s="519">
        <v>0</v>
      </c>
      <c r="CE389" s="519">
        <v>0</v>
      </c>
      <c r="CF389" s="519">
        <v>0</v>
      </c>
      <c r="CG389" s="519">
        <v>0</v>
      </c>
      <c r="CH389" s="519">
        <v>0</v>
      </c>
      <c r="CI389" s="519">
        <v>0</v>
      </c>
      <c r="CJ389" s="519">
        <v>0</v>
      </c>
      <c r="CK389" s="519">
        <v>0</v>
      </c>
      <c r="CL389" s="519">
        <v>0</v>
      </c>
      <c r="CM389" s="519">
        <v>0</v>
      </c>
      <c r="CN389" s="519">
        <v>0</v>
      </c>
      <c r="CO389" s="519">
        <v>0</v>
      </c>
      <c r="CP389" s="519">
        <v>0</v>
      </c>
      <c r="CQ389" s="519">
        <v>0</v>
      </c>
      <c r="CR389" s="519">
        <v>0</v>
      </c>
      <c r="CS389" s="519">
        <v>0</v>
      </c>
      <c r="CT389" s="519">
        <v>0</v>
      </c>
      <c r="CU389" s="519">
        <v>0</v>
      </c>
      <c r="CV389" s="519">
        <v>0</v>
      </c>
      <c r="CW389" s="519">
        <v>0</v>
      </c>
      <c r="CX389" s="519">
        <v>0</v>
      </c>
      <c r="CY389" s="519">
        <v>0</v>
      </c>
      <c r="CZ389" s="519">
        <v>0</v>
      </c>
      <c r="DA389" s="519">
        <v>0</v>
      </c>
      <c r="DB389" s="519">
        <v>0</v>
      </c>
      <c r="DC389" s="519">
        <v>0</v>
      </c>
      <c r="DD389" s="519">
        <v>0</v>
      </c>
      <c r="DE389" s="519">
        <v>0</v>
      </c>
      <c r="DF389" s="519">
        <v>0</v>
      </c>
      <c r="DG389" s="519">
        <v>0</v>
      </c>
      <c r="DH389" s="519">
        <v>0</v>
      </c>
      <c r="DI389" s="519">
        <v>0</v>
      </c>
      <c r="DJ389" s="519">
        <v>0</v>
      </c>
      <c r="DK389" s="519">
        <v>0</v>
      </c>
      <c r="DL389" s="519">
        <v>0</v>
      </c>
      <c r="DM389" s="519">
        <v>0</v>
      </c>
      <c r="DN389" s="519">
        <v>0</v>
      </c>
      <c r="DO389" s="519">
        <v>0</v>
      </c>
      <c r="DP389" s="519">
        <v>0</v>
      </c>
      <c r="DQ389" s="519">
        <v>0</v>
      </c>
      <c r="DR389" s="519">
        <v>0</v>
      </c>
      <c r="DS389" s="519">
        <v>0</v>
      </c>
      <c r="DT389" s="519">
        <v>0</v>
      </c>
      <c r="DU389" s="519">
        <v>0</v>
      </c>
      <c r="DV389" s="519">
        <v>0</v>
      </c>
      <c r="DW389" s="519">
        <v>0</v>
      </c>
      <c r="DX389" s="519">
        <v>0</v>
      </c>
      <c r="DY389" s="131"/>
      <c r="DZ389" s="337"/>
      <c r="EA389" s="519" t="s">
        <v>1063</v>
      </c>
      <c r="EB389" s="519" t="s">
        <v>1060</v>
      </c>
      <c r="EC389" s="519">
        <v>9</v>
      </c>
      <c r="ED389" s="521" t="str">
        <f t="shared" si="20"/>
        <v>SDN300209</v>
      </c>
      <c r="EE389" s="519">
        <v>10000</v>
      </c>
      <c r="EF389" s="519">
        <v>10000</v>
      </c>
      <c r="EG389" s="519">
        <v>10000</v>
      </c>
      <c r="EH389" s="519">
        <v>10000</v>
      </c>
      <c r="EI389" s="519">
        <v>10000</v>
      </c>
      <c r="EJ389" s="519">
        <v>10000</v>
      </c>
      <c r="EK389" s="519">
        <v>10000</v>
      </c>
      <c r="EL389" s="519">
        <v>10000</v>
      </c>
      <c r="EM389" s="519">
        <v>10000</v>
      </c>
      <c r="EN389" s="519">
        <v>10000</v>
      </c>
      <c r="EO389" s="519">
        <v>10000</v>
      </c>
      <c r="EP389" s="519">
        <v>10000</v>
      </c>
      <c r="EQ389" s="519">
        <v>10000</v>
      </c>
      <c r="ER389" s="519">
        <v>10000</v>
      </c>
      <c r="ES389" s="519">
        <v>10000</v>
      </c>
      <c r="ET389" s="519">
        <v>10000</v>
      </c>
      <c r="EU389" s="519">
        <v>10000</v>
      </c>
      <c r="EV389" s="519">
        <v>10000</v>
      </c>
      <c r="EW389" s="519">
        <v>10000</v>
      </c>
      <c r="EX389" s="519">
        <v>10000</v>
      </c>
      <c r="EY389" s="519">
        <v>10000</v>
      </c>
      <c r="EZ389" s="519">
        <v>10000</v>
      </c>
      <c r="FA389" s="519">
        <v>10000</v>
      </c>
      <c r="FB389" s="519">
        <v>10000</v>
      </c>
      <c r="FC389" s="519">
        <v>10000</v>
      </c>
      <c r="FD389" s="519">
        <v>10000</v>
      </c>
      <c r="FE389" s="519">
        <v>10000</v>
      </c>
      <c r="FF389" s="519">
        <v>10000</v>
      </c>
      <c r="FG389" s="519">
        <v>10000</v>
      </c>
      <c r="FH389" s="519">
        <v>10000</v>
      </c>
      <c r="FI389" s="519">
        <v>10000</v>
      </c>
      <c r="FJ389" s="519">
        <v>10000</v>
      </c>
      <c r="FK389" s="519">
        <v>10000</v>
      </c>
      <c r="FL389" s="519">
        <v>10000</v>
      </c>
      <c r="FM389" s="519">
        <v>10000</v>
      </c>
      <c r="FN389" s="519">
        <v>10000</v>
      </c>
      <c r="FO389" s="519">
        <v>10000</v>
      </c>
      <c r="FP389" s="519">
        <v>10000</v>
      </c>
      <c r="FQ389" s="519">
        <v>10000</v>
      </c>
      <c r="FR389" s="519">
        <v>10000</v>
      </c>
      <c r="FS389" s="519">
        <v>10000</v>
      </c>
      <c r="FT389" s="519">
        <v>10000</v>
      </c>
      <c r="FU389" s="519">
        <v>10000</v>
      </c>
      <c r="FV389" s="519">
        <v>10000</v>
      </c>
      <c r="FW389" s="519">
        <v>10000</v>
      </c>
      <c r="FX389" s="519">
        <v>0</v>
      </c>
      <c r="FY389" s="519">
        <v>0</v>
      </c>
      <c r="FZ389" s="519">
        <v>0</v>
      </c>
      <c r="GA389" s="519">
        <v>0</v>
      </c>
      <c r="GB389" s="519">
        <v>0</v>
      </c>
      <c r="GC389" s="519">
        <v>0</v>
      </c>
      <c r="GD389" s="519">
        <v>0</v>
      </c>
      <c r="GE389" s="519">
        <v>0</v>
      </c>
      <c r="GF389" s="519">
        <v>0</v>
      </c>
      <c r="GG389" s="519">
        <v>0</v>
      </c>
      <c r="GH389" s="519">
        <v>0</v>
      </c>
      <c r="GI389" s="519">
        <v>0</v>
      </c>
      <c r="GJ389" s="519">
        <v>0</v>
      </c>
      <c r="GK389" s="519">
        <v>0</v>
      </c>
      <c r="GL389" s="519">
        <v>0</v>
      </c>
      <c r="GM389" s="519">
        <v>0</v>
      </c>
      <c r="GN389" s="519">
        <v>0</v>
      </c>
      <c r="GO389" s="519">
        <v>0</v>
      </c>
      <c r="GP389" s="519">
        <v>0</v>
      </c>
      <c r="GQ389" s="519">
        <v>0</v>
      </c>
      <c r="GR389" s="519">
        <v>0</v>
      </c>
      <c r="GS389" s="519">
        <v>0</v>
      </c>
      <c r="GT389" s="519">
        <v>0</v>
      </c>
      <c r="GU389" s="519">
        <v>0</v>
      </c>
      <c r="GV389" s="519">
        <v>0</v>
      </c>
      <c r="GW389" s="519">
        <v>0</v>
      </c>
      <c r="GX389" s="519">
        <v>0</v>
      </c>
      <c r="GY389" s="519">
        <v>0</v>
      </c>
      <c r="GZ389" s="519">
        <v>0</v>
      </c>
      <c r="HA389" s="519">
        <v>0</v>
      </c>
      <c r="HB389" s="519">
        <v>0</v>
      </c>
      <c r="HC389" s="519">
        <v>0</v>
      </c>
      <c r="HD389" s="519">
        <v>0</v>
      </c>
      <c r="HE389" s="519">
        <v>0</v>
      </c>
      <c r="HF389" s="519">
        <v>0</v>
      </c>
      <c r="HG389" s="519">
        <v>0</v>
      </c>
      <c r="HH389" s="519">
        <v>0</v>
      </c>
      <c r="HI389" s="519">
        <v>0</v>
      </c>
      <c r="HJ389" s="519">
        <v>0</v>
      </c>
      <c r="HK389" s="519">
        <v>0</v>
      </c>
      <c r="HL389" s="519">
        <v>0</v>
      </c>
      <c r="HM389" s="519">
        <v>0</v>
      </c>
      <c r="HN389" s="519">
        <v>0</v>
      </c>
      <c r="HO389" s="519">
        <v>0</v>
      </c>
      <c r="HP389" s="519">
        <v>0</v>
      </c>
      <c r="HQ389" s="519">
        <v>0</v>
      </c>
      <c r="HR389" s="519">
        <v>0</v>
      </c>
      <c r="HS389" s="519">
        <v>0</v>
      </c>
      <c r="HT389" s="519">
        <v>0</v>
      </c>
      <c r="HU389" s="519">
        <v>0</v>
      </c>
      <c r="HV389" s="519">
        <v>0</v>
      </c>
      <c r="HW389" s="519">
        <v>0</v>
      </c>
      <c r="HX389" s="519">
        <v>0</v>
      </c>
      <c r="HY389" s="519">
        <v>0</v>
      </c>
      <c r="HZ389" s="519">
        <v>0</v>
      </c>
      <c r="IA389" s="519">
        <v>0</v>
      </c>
      <c r="IB389" s="519">
        <v>0</v>
      </c>
      <c r="IC389" s="519">
        <v>0</v>
      </c>
      <c r="ID389" s="519">
        <v>0</v>
      </c>
      <c r="IE389" s="519">
        <v>0</v>
      </c>
      <c r="IF389" s="519">
        <v>0</v>
      </c>
      <c r="IG389" s="519">
        <v>0</v>
      </c>
      <c r="IH389" s="519">
        <v>0</v>
      </c>
      <c r="II389" s="519">
        <v>0</v>
      </c>
      <c r="IJ389" s="519">
        <v>0</v>
      </c>
      <c r="IK389" s="519">
        <v>0</v>
      </c>
    </row>
    <row r="390" spans="1:245" hidden="1">
      <c r="A390" s="337"/>
      <c r="B390" s="519" t="s">
        <v>1058</v>
      </c>
      <c r="C390" s="519"/>
      <c r="D390" s="519"/>
      <c r="E390" s="519"/>
      <c r="F390" s="519">
        <v>1</v>
      </c>
      <c r="G390" s="519"/>
      <c r="H390" s="519">
        <v>38</v>
      </c>
      <c r="I390" s="519">
        <v>8</v>
      </c>
      <c r="J390" s="519" t="str">
        <f t="shared" si="21"/>
        <v>SDN10013808</v>
      </c>
      <c r="K390" s="519">
        <v>800</v>
      </c>
      <c r="M390" s="337"/>
      <c r="N390" s="519" t="s">
        <v>1063</v>
      </c>
      <c r="O390" s="519" t="s">
        <v>1060</v>
      </c>
      <c r="P390" s="519">
        <v>10</v>
      </c>
      <c r="Q390" s="183" t="str">
        <f t="shared" si="19"/>
        <v>SDN300210</v>
      </c>
      <c r="R390" s="519">
        <v>0</v>
      </c>
      <c r="S390" s="519">
        <v>0</v>
      </c>
      <c r="T390" s="519">
        <v>0</v>
      </c>
      <c r="U390" s="519">
        <v>0</v>
      </c>
      <c r="V390" s="519">
        <v>0</v>
      </c>
      <c r="W390" s="519">
        <v>0</v>
      </c>
      <c r="X390" s="519">
        <v>0</v>
      </c>
      <c r="Y390" s="519">
        <v>0</v>
      </c>
      <c r="Z390" s="519">
        <v>0</v>
      </c>
      <c r="AA390" s="519">
        <v>0</v>
      </c>
      <c r="AB390" s="519">
        <v>0</v>
      </c>
      <c r="AC390" s="519">
        <v>0</v>
      </c>
      <c r="AD390" s="519">
        <v>0</v>
      </c>
      <c r="AE390" s="519">
        <v>0</v>
      </c>
      <c r="AF390" s="519">
        <v>0</v>
      </c>
      <c r="AG390" s="519">
        <v>0</v>
      </c>
      <c r="AH390" s="519">
        <v>0</v>
      </c>
      <c r="AI390" s="519">
        <v>0</v>
      </c>
      <c r="AJ390" s="519">
        <v>0</v>
      </c>
      <c r="AK390" s="519">
        <v>0</v>
      </c>
      <c r="AL390" s="519">
        <v>0</v>
      </c>
      <c r="AM390" s="519">
        <v>0</v>
      </c>
      <c r="AN390" s="519">
        <v>0</v>
      </c>
      <c r="AO390" s="519">
        <v>0</v>
      </c>
      <c r="AP390" s="519">
        <v>0</v>
      </c>
      <c r="AQ390" s="519">
        <v>0</v>
      </c>
      <c r="AR390" s="519">
        <v>0</v>
      </c>
      <c r="AS390" s="519">
        <v>0</v>
      </c>
      <c r="AT390" s="519">
        <v>0</v>
      </c>
      <c r="AU390" s="519">
        <v>0</v>
      </c>
      <c r="AV390" s="519">
        <v>0</v>
      </c>
      <c r="AW390" s="519">
        <v>0</v>
      </c>
      <c r="AX390" s="519">
        <v>0</v>
      </c>
      <c r="AY390" s="519">
        <v>0</v>
      </c>
      <c r="AZ390" s="519">
        <v>0</v>
      </c>
      <c r="BA390" s="519">
        <v>0</v>
      </c>
      <c r="BB390" s="519">
        <v>0</v>
      </c>
      <c r="BC390" s="519">
        <v>0</v>
      </c>
      <c r="BD390" s="519">
        <v>0</v>
      </c>
      <c r="BE390" s="519">
        <v>0</v>
      </c>
      <c r="BF390" s="519">
        <v>0</v>
      </c>
      <c r="BG390" s="519">
        <v>0</v>
      </c>
      <c r="BH390" s="519">
        <v>0</v>
      </c>
      <c r="BI390" s="519">
        <v>0</v>
      </c>
      <c r="BJ390" s="519">
        <v>10000</v>
      </c>
      <c r="BK390" s="519">
        <v>0</v>
      </c>
      <c r="BL390" s="519">
        <v>0</v>
      </c>
      <c r="BM390" s="519">
        <v>0</v>
      </c>
      <c r="BN390" s="519">
        <v>0</v>
      </c>
      <c r="BO390" s="519">
        <v>0</v>
      </c>
      <c r="BP390" s="519">
        <v>0</v>
      </c>
      <c r="BQ390" s="519">
        <v>0</v>
      </c>
      <c r="BR390" s="519">
        <v>0</v>
      </c>
      <c r="BS390" s="519">
        <v>0</v>
      </c>
      <c r="BT390" s="519">
        <v>0</v>
      </c>
      <c r="BU390" s="519">
        <v>0</v>
      </c>
      <c r="BV390" s="519">
        <v>0</v>
      </c>
      <c r="BW390" s="519">
        <v>0</v>
      </c>
      <c r="BX390" s="519">
        <v>0</v>
      </c>
      <c r="BY390" s="519">
        <v>0</v>
      </c>
      <c r="BZ390" s="519">
        <v>0</v>
      </c>
      <c r="CA390" s="519">
        <v>0</v>
      </c>
      <c r="CB390" s="519">
        <v>0</v>
      </c>
      <c r="CC390" s="519">
        <v>0</v>
      </c>
      <c r="CD390" s="519">
        <v>0</v>
      </c>
      <c r="CE390" s="519">
        <v>0</v>
      </c>
      <c r="CF390" s="519">
        <v>0</v>
      </c>
      <c r="CG390" s="519">
        <v>0</v>
      </c>
      <c r="CH390" s="519">
        <v>0</v>
      </c>
      <c r="CI390" s="519">
        <v>0</v>
      </c>
      <c r="CJ390" s="519">
        <v>0</v>
      </c>
      <c r="CK390" s="519">
        <v>0</v>
      </c>
      <c r="CL390" s="519">
        <v>0</v>
      </c>
      <c r="CM390" s="519">
        <v>0</v>
      </c>
      <c r="CN390" s="519">
        <v>0</v>
      </c>
      <c r="CO390" s="519">
        <v>0</v>
      </c>
      <c r="CP390" s="519">
        <v>0</v>
      </c>
      <c r="CQ390" s="519">
        <v>0</v>
      </c>
      <c r="CR390" s="519">
        <v>0</v>
      </c>
      <c r="CS390" s="519">
        <v>0</v>
      </c>
      <c r="CT390" s="519">
        <v>0</v>
      </c>
      <c r="CU390" s="519">
        <v>0</v>
      </c>
      <c r="CV390" s="519">
        <v>0</v>
      </c>
      <c r="CW390" s="519">
        <v>0</v>
      </c>
      <c r="CX390" s="519">
        <v>0</v>
      </c>
      <c r="CY390" s="519">
        <v>0</v>
      </c>
      <c r="CZ390" s="519">
        <v>0</v>
      </c>
      <c r="DA390" s="519">
        <v>0</v>
      </c>
      <c r="DB390" s="519">
        <v>0</v>
      </c>
      <c r="DC390" s="519">
        <v>0</v>
      </c>
      <c r="DD390" s="519">
        <v>0</v>
      </c>
      <c r="DE390" s="519">
        <v>0</v>
      </c>
      <c r="DF390" s="519">
        <v>0</v>
      </c>
      <c r="DG390" s="519">
        <v>0</v>
      </c>
      <c r="DH390" s="519">
        <v>0</v>
      </c>
      <c r="DI390" s="519">
        <v>0</v>
      </c>
      <c r="DJ390" s="519">
        <v>0</v>
      </c>
      <c r="DK390" s="519">
        <v>0</v>
      </c>
      <c r="DL390" s="519">
        <v>0</v>
      </c>
      <c r="DM390" s="519">
        <v>0</v>
      </c>
      <c r="DN390" s="519">
        <v>0</v>
      </c>
      <c r="DO390" s="519">
        <v>0</v>
      </c>
      <c r="DP390" s="519">
        <v>0</v>
      </c>
      <c r="DQ390" s="519">
        <v>0</v>
      </c>
      <c r="DR390" s="519">
        <v>0</v>
      </c>
      <c r="DS390" s="519">
        <v>0</v>
      </c>
      <c r="DT390" s="519">
        <v>0</v>
      </c>
      <c r="DU390" s="519">
        <v>0</v>
      </c>
      <c r="DV390" s="519">
        <v>0</v>
      </c>
      <c r="DW390" s="519">
        <v>0</v>
      </c>
      <c r="DX390" s="519">
        <v>0</v>
      </c>
      <c r="DY390" s="131"/>
      <c r="DZ390" s="337"/>
      <c r="EA390" s="519" t="s">
        <v>1063</v>
      </c>
      <c r="EB390" s="519" t="s">
        <v>1060</v>
      </c>
      <c r="EC390" s="519">
        <v>10</v>
      </c>
      <c r="ED390" s="521" t="str">
        <f t="shared" si="20"/>
        <v>SDN300210</v>
      </c>
      <c r="EE390" s="519">
        <v>10000</v>
      </c>
      <c r="EF390" s="519">
        <v>10000</v>
      </c>
      <c r="EG390" s="519">
        <v>10000</v>
      </c>
      <c r="EH390" s="519">
        <v>10000</v>
      </c>
      <c r="EI390" s="519">
        <v>10000</v>
      </c>
      <c r="EJ390" s="519">
        <v>10000</v>
      </c>
      <c r="EK390" s="519">
        <v>10000</v>
      </c>
      <c r="EL390" s="519">
        <v>10000</v>
      </c>
      <c r="EM390" s="519">
        <v>10000</v>
      </c>
      <c r="EN390" s="519">
        <v>10000</v>
      </c>
      <c r="EO390" s="519">
        <v>10000</v>
      </c>
      <c r="EP390" s="519">
        <v>10000</v>
      </c>
      <c r="EQ390" s="519">
        <v>10000</v>
      </c>
      <c r="ER390" s="519">
        <v>10000</v>
      </c>
      <c r="ES390" s="519">
        <v>10000</v>
      </c>
      <c r="ET390" s="519">
        <v>10000</v>
      </c>
      <c r="EU390" s="519">
        <v>10000</v>
      </c>
      <c r="EV390" s="519">
        <v>10000</v>
      </c>
      <c r="EW390" s="519">
        <v>10000</v>
      </c>
      <c r="EX390" s="519">
        <v>10000</v>
      </c>
      <c r="EY390" s="519">
        <v>10000</v>
      </c>
      <c r="EZ390" s="519">
        <v>10000</v>
      </c>
      <c r="FA390" s="519">
        <v>10000</v>
      </c>
      <c r="FB390" s="519">
        <v>10000</v>
      </c>
      <c r="FC390" s="519">
        <v>10000</v>
      </c>
      <c r="FD390" s="519">
        <v>10000</v>
      </c>
      <c r="FE390" s="519">
        <v>10000</v>
      </c>
      <c r="FF390" s="519">
        <v>10000</v>
      </c>
      <c r="FG390" s="519">
        <v>10000</v>
      </c>
      <c r="FH390" s="519">
        <v>10000</v>
      </c>
      <c r="FI390" s="519">
        <v>10000</v>
      </c>
      <c r="FJ390" s="519">
        <v>10000</v>
      </c>
      <c r="FK390" s="519">
        <v>10000</v>
      </c>
      <c r="FL390" s="519">
        <v>10000</v>
      </c>
      <c r="FM390" s="519">
        <v>10000</v>
      </c>
      <c r="FN390" s="519">
        <v>10000</v>
      </c>
      <c r="FO390" s="519">
        <v>10000</v>
      </c>
      <c r="FP390" s="519">
        <v>10000</v>
      </c>
      <c r="FQ390" s="519">
        <v>10000</v>
      </c>
      <c r="FR390" s="519">
        <v>10000</v>
      </c>
      <c r="FS390" s="519">
        <v>10000</v>
      </c>
      <c r="FT390" s="519">
        <v>10000</v>
      </c>
      <c r="FU390" s="519">
        <v>10000</v>
      </c>
      <c r="FV390" s="519">
        <v>10000</v>
      </c>
      <c r="FW390" s="519">
        <v>10000</v>
      </c>
      <c r="FX390" s="519">
        <v>0</v>
      </c>
      <c r="FY390" s="519">
        <v>0</v>
      </c>
      <c r="FZ390" s="519">
        <v>0</v>
      </c>
      <c r="GA390" s="519">
        <v>0</v>
      </c>
      <c r="GB390" s="519">
        <v>0</v>
      </c>
      <c r="GC390" s="519">
        <v>0</v>
      </c>
      <c r="GD390" s="519">
        <v>0</v>
      </c>
      <c r="GE390" s="519">
        <v>0</v>
      </c>
      <c r="GF390" s="519">
        <v>0</v>
      </c>
      <c r="GG390" s="519">
        <v>0</v>
      </c>
      <c r="GH390" s="519">
        <v>0</v>
      </c>
      <c r="GI390" s="519">
        <v>0</v>
      </c>
      <c r="GJ390" s="519">
        <v>0</v>
      </c>
      <c r="GK390" s="519">
        <v>0</v>
      </c>
      <c r="GL390" s="519">
        <v>0</v>
      </c>
      <c r="GM390" s="519">
        <v>0</v>
      </c>
      <c r="GN390" s="519">
        <v>0</v>
      </c>
      <c r="GO390" s="519">
        <v>0</v>
      </c>
      <c r="GP390" s="519">
        <v>0</v>
      </c>
      <c r="GQ390" s="519">
        <v>0</v>
      </c>
      <c r="GR390" s="519">
        <v>0</v>
      </c>
      <c r="GS390" s="519">
        <v>0</v>
      </c>
      <c r="GT390" s="519">
        <v>0</v>
      </c>
      <c r="GU390" s="519">
        <v>0</v>
      </c>
      <c r="GV390" s="519">
        <v>0</v>
      </c>
      <c r="GW390" s="519">
        <v>0</v>
      </c>
      <c r="GX390" s="519">
        <v>0</v>
      </c>
      <c r="GY390" s="519">
        <v>0</v>
      </c>
      <c r="GZ390" s="519">
        <v>0</v>
      </c>
      <c r="HA390" s="519">
        <v>0</v>
      </c>
      <c r="HB390" s="519">
        <v>0</v>
      </c>
      <c r="HC390" s="519">
        <v>0</v>
      </c>
      <c r="HD390" s="519">
        <v>0</v>
      </c>
      <c r="HE390" s="519">
        <v>0</v>
      </c>
      <c r="HF390" s="519">
        <v>0</v>
      </c>
      <c r="HG390" s="519">
        <v>0</v>
      </c>
      <c r="HH390" s="519">
        <v>0</v>
      </c>
      <c r="HI390" s="519">
        <v>0</v>
      </c>
      <c r="HJ390" s="519">
        <v>0</v>
      </c>
      <c r="HK390" s="519">
        <v>0</v>
      </c>
      <c r="HL390" s="519">
        <v>0</v>
      </c>
      <c r="HM390" s="519">
        <v>0</v>
      </c>
      <c r="HN390" s="519">
        <v>0</v>
      </c>
      <c r="HO390" s="519">
        <v>0</v>
      </c>
      <c r="HP390" s="519">
        <v>0</v>
      </c>
      <c r="HQ390" s="519">
        <v>0</v>
      </c>
      <c r="HR390" s="519">
        <v>0</v>
      </c>
      <c r="HS390" s="519">
        <v>0</v>
      </c>
      <c r="HT390" s="519">
        <v>0</v>
      </c>
      <c r="HU390" s="519">
        <v>0</v>
      </c>
      <c r="HV390" s="519">
        <v>0</v>
      </c>
      <c r="HW390" s="519">
        <v>0</v>
      </c>
      <c r="HX390" s="519">
        <v>0</v>
      </c>
      <c r="HY390" s="519">
        <v>0</v>
      </c>
      <c r="HZ390" s="519">
        <v>0</v>
      </c>
      <c r="IA390" s="519">
        <v>0</v>
      </c>
      <c r="IB390" s="519">
        <v>0</v>
      </c>
      <c r="IC390" s="519">
        <v>0</v>
      </c>
      <c r="ID390" s="519">
        <v>0</v>
      </c>
      <c r="IE390" s="519">
        <v>0</v>
      </c>
      <c r="IF390" s="519">
        <v>0</v>
      </c>
      <c r="IG390" s="519">
        <v>0</v>
      </c>
      <c r="IH390" s="519">
        <v>0</v>
      </c>
      <c r="II390" s="519">
        <v>0</v>
      </c>
      <c r="IJ390" s="519">
        <v>0</v>
      </c>
      <c r="IK390" s="519">
        <v>0</v>
      </c>
    </row>
    <row r="391" spans="1:245" hidden="1">
      <c r="A391" s="337"/>
      <c r="B391" s="519" t="s">
        <v>1058</v>
      </c>
      <c r="C391" s="519"/>
      <c r="D391" s="519"/>
      <c r="E391" s="519"/>
      <c r="F391" s="519">
        <v>1</v>
      </c>
      <c r="G391" s="519"/>
      <c r="H391" s="519">
        <v>38</v>
      </c>
      <c r="I391" s="519">
        <v>9</v>
      </c>
      <c r="J391" s="519" t="str">
        <f t="shared" si="21"/>
        <v>SDN10013809</v>
      </c>
      <c r="K391" s="519">
        <v>800</v>
      </c>
      <c r="M391" s="337"/>
      <c r="N391" s="519" t="s">
        <v>1063</v>
      </c>
      <c r="O391" s="519" t="s">
        <v>1060</v>
      </c>
      <c r="P391" s="519">
        <v>11</v>
      </c>
      <c r="Q391" s="183" t="str">
        <f t="shared" si="19"/>
        <v>SDN300211</v>
      </c>
      <c r="R391" s="519">
        <v>0</v>
      </c>
      <c r="S391" s="519">
        <v>0</v>
      </c>
      <c r="T391" s="519">
        <v>0</v>
      </c>
      <c r="U391" s="519">
        <v>0</v>
      </c>
      <c r="V391" s="519">
        <v>0</v>
      </c>
      <c r="W391" s="519">
        <v>0</v>
      </c>
      <c r="X391" s="519">
        <v>0</v>
      </c>
      <c r="Y391" s="519">
        <v>0</v>
      </c>
      <c r="Z391" s="519">
        <v>0</v>
      </c>
      <c r="AA391" s="519">
        <v>0</v>
      </c>
      <c r="AB391" s="519">
        <v>0</v>
      </c>
      <c r="AC391" s="519">
        <v>0</v>
      </c>
      <c r="AD391" s="519">
        <v>0</v>
      </c>
      <c r="AE391" s="519">
        <v>0</v>
      </c>
      <c r="AF391" s="519">
        <v>0</v>
      </c>
      <c r="AG391" s="519">
        <v>0</v>
      </c>
      <c r="AH391" s="519">
        <v>0</v>
      </c>
      <c r="AI391" s="519">
        <v>0</v>
      </c>
      <c r="AJ391" s="519">
        <v>0</v>
      </c>
      <c r="AK391" s="519">
        <v>0</v>
      </c>
      <c r="AL391" s="519">
        <v>0</v>
      </c>
      <c r="AM391" s="519">
        <v>0</v>
      </c>
      <c r="AN391" s="519">
        <v>0</v>
      </c>
      <c r="AO391" s="519">
        <v>0</v>
      </c>
      <c r="AP391" s="519">
        <v>0</v>
      </c>
      <c r="AQ391" s="519">
        <v>0</v>
      </c>
      <c r="AR391" s="519">
        <v>0</v>
      </c>
      <c r="AS391" s="519">
        <v>0</v>
      </c>
      <c r="AT391" s="519">
        <v>0</v>
      </c>
      <c r="AU391" s="519">
        <v>0</v>
      </c>
      <c r="AV391" s="519">
        <v>0</v>
      </c>
      <c r="AW391" s="519">
        <v>0</v>
      </c>
      <c r="AX391" s="519">
        <v>0</v>
      </c>
      <c r="AY391" s="519">
        <v>0</v>
      </c>
      <c r="AZ391" s="519">
        <v>0</v>
      </c>
      <c r="BA391" s="519">
        <v>0</v>
      </c>
      <c r="BB391" s="519">
        <v>0</v>
      </c>
      <c r="BC391" s="519">
        <v>0</v>
      </c>
      <c r="BD391" s="519">
        <v>0</v>
      </c>
      <c r="BE391" s="519">
        <v>0</v>
      </c>
      <c r="BF391" s="519">
        <v>0</v>
      </c>
      <c r="BG391" s="519">
        <v>0</v>
      </c>
      <c r="BH391" s="519">
        <v>0</v>
      </c>
      <c r="BI391" s="519">
        <v>0</v>
      </c>
      <c r="BJ391" s="519">
        <v>10000</v>
      </c>
      <c r="BK391" s="519">
        <v>0</v>
      </c>
      <c r="BL391" s="519">
        <v>0</v>
      </c>
      <c r="BM391" s="519">
        <v>0</v>
      </c>
      <c r="BN391" s="519">
        <v>0</v>
      </c>
      <c r="BO391" s="519">
        <v>0</v>
      </c>
      <c r="BP391" s="519">
        <v>0</v>
      </c>
      <c r="BQ391" s="519">
        <v>0</v>
      </c>
      <c r="BR391" s="519">
        <v>0</v>
      </c>
      <c r="BS391" s="519">
        <v>0</v>
      </c>
      <c r="BT391" s="519">
        <v>0</v>
      </c>
      <c r="BU391" s="519">
        <v>0</v>
      </c>
      <c r="BV391" s="519">
        <v>0</v>
      </c>
      <c r="BW391" s="519">
        <v>0</v>
      </c>
      <c r="BX391" s="519">
        <v>0</v>
      </c>
      <c r="BY391" s="519">
        <v>0</v>
      </c>
      <c r="BZ391" s="519">
        <v>0</v>
      </c>
      <c r="CA391" s="519">
        <v>0</v>
      </c>
      <c r="CB391" s="519">
        <v>0</v>
      </c>
      <c r="CC391" s="519">
        <v>0</v>
      </c>
      <c r="CD391" s="519">
        <v>0</v>
      </c>
      <c r="CE391" s="519">
        <v>0</v>
      </c>
      <c r="CF391" s="519">
        <v>0</v>
      </c>
      <c r="CG391" s="519">
        <v>0</v>
      </c>
      <c r="CH391" s="519">
        <v>0</v>
      </c>
      <c r="CI391" s="519">
        <v>0</v>
      </c>
      <c r="CJ391" s="519">
        <v>0</v>
      </c>
      <c r="CK391" s="519">
        <v>0</v>
      </c>
      <c r="CL391" s="519">
        <v>0</v>
      </c>
      <c r="CM391" s="519">
        <v>0</v>
      </c>
      <c r="CN391" s="519">
        <v>0</v>
      </c>
      <c r="CO391" s="519">
        <v>0</v>
      </c>
      <c r="CP391" s="519">
        <v>0</v>
      </c>
      <c r="CQ391" s="519">
        <v>0</v>
      </c>
      <c r="CR391" s="519">
        <v>0</v>
      </c>
      <c r="CS391" s="519">
        <v>0</v>
      </c>
      <c r="CT391" s="519">
        <v>0</v>
      </c>
      <c r="CU391" s="519">
        <v>0</v>
      </c>
      <c r="CV391" s="519">
        <v>0</v>
      </c>
      <c r="CW391" s="519">
        <v>0</v>
      </c>
      <c r="CX391" s="519">
        <v>0</v>
      </c>
      <c r="CY391" s="519">
        <v>0</v>
      </c>
      <c r="CZ391" s="519">
        <v>0</v>
      </c>
      <c r="DA391" s="519">
        <v>0</v>
      </c>
      <c r="DB391" s="519">
        <v>0</v>
      </c>
      <c r="DC391" s="519">
        <v>0</v>
      </c>
      <c r="DD391" s="519">
        <v>0</v>
      </c>
      <c r="DE391" s="519">
        <v>0</v>
      </c>
      <c r="DF391" s="519">
        <v>0</v>
      </c>
      <c r="DG391" s="519">
        <v>0</v>
      </c>
      <c r="DH391" s="519">
        <v>0</v>
      </c>
      <c r="DI391" s="519">
        <v>0</v>
      </c>
      <c r="DJ391" s="519">
        <v>0</v>
      </c>
      <c r="DK391" s="519">
        <v>0</v>
      </c>
      <c r="DL391" s="519">
        <v>0</v>
      </c>
      <c r="DM391" s="519">
        <v>0</v>
      </c>
      <c r="DN391" s="519">
        <v>0</v>
      </c>
      <c r="DO391" s="519">
        <v>0</v>
      </c>
      <c r="DP391" s="519">
        <v>0</v>
      </c>
      <c r="DQ391" s="519">
        <v>0</v>
      </c>
      <c r="DR391" s="519">
        <v>0</v>
      </c>
      <c r="DS391" s="519">
        <v>0</v>
      </c>
      <c r="DT391" s="519">
        <v>0</v>
      </c>
      <c r="DU391" s="519">
        <v>0</v>
      </c>
      <c r="DV391" s="519">
        <v>0</v>
      </c>
      <c r="DW391" s="519">
        <v>0</v>
      </c>
      <c r="DX391" s="519">
        <v>0</v>
      </c>
      <c r="DY391" s="131"/>
      <c r="DZ391" s="337"/>
      <c r="EA391" s="519" t="s">
        <v>1063</v>
      </c>
      <c r="EB391" s="519" t="s">
        <v>1060</v>
      </c>
      <c r="EC391" s="519">
        <v>11</v>
      </c>
      <c r="ED391" s="521" t="str">
        <f t="shared" si="20"/>
        <v>SDN300211</v>
      </c>
      <c r="EE391" s="519">
        <v>10000</v>
      </c>
      <c r="EF391" s="519">
        <v>10000</v>
      </c>
      <c r="EG391" s="519">
        <v>10000</v>
      </c>
      <c r="EH391" s="519">
        <v>10000</v>
      </c>
      <c r="EI391" s="519">
        <v>10000</v>
      </c>
      <c r="EJ391" s="519">
        <v>10000</v>
      </c>
      <c r="EK391" s="519">
        <v>10000</v>
      </c>
      <c r="EL391" s="519">
        <v>10000</v>
      </c>
      <c r="EM391" s="519">
        <v>10000</v>
      </c>
      <c r="EN391" s="519">
        <v>10000</v>
      </c>
      <c r="EO391" s="519">
        <v>10000</v>
      </c>
      <c r="EP391" s="519">
        <v>10000</v>
      </c>
      <c r="EQ391" s="519">
        <v>10000</v>
      </c>
      <c r="ER391" s="519">
        <v>10000</v>
      </c>
      <c r="ES391" s="519">
        <v>10000</v>
      </c>
      <c r="ET391" s="519">
        <v>10000</v>
      </c>
      <c r="EU391" s="519">
        <v>10000</v>
      </c>
      <c r="EV391" s="519">
        <v>10000</v>
      </c>
      <c r="EW391" s="519">
        <v>10000</v>
      </c>
      <c r="EX391" s="519">
        <v>10000</v>
      </c>
      <c r="EY391" s="519">
        <v>10000</v>
      </c>
      <c r="EZ391" s="519">
        <v>10000</v>
      </c>
      <c r="FA391" s="519">
        <v>10000</v>
      </c>
      <c r="FB391" s="519">
        <v>10000</v>
      </c>
      <c r="FC391" s="519">
        <v>10000</v>
      </c>
      <c r="FD391" s="519">
        <v>10000</v>
      </c>
      <c r="FE391" s="519">
        <v>10000</v>
      </c>
      <c r="FF391" s="519">
        <v>10000</v>
      </c>
      <c r="FG391" s="519">
        <v>10000</v>
      </c>
      <c r="FH391" s="519">
        <v>10000</v>
      </c>
      <c r="FI391" s="519">
        <v>10000</v>
      </c>
      <c r="FJ391" s="519">
        <v>10000</v>
      </c>
      <c r="FK391" s="519">
        <v>10000</v>
      </c>
      <c r="FL391" s="519">
        <v>10000</v>
      </c>
      <c r="FM391" s="519">
        <v>10000</v>
      </c>
      <c r="FN391" s="519">
        <v>10000</v>
      </c>
      <c r="FO391" s="519">
        <v>10000</v>
      </c>
      <c r="FP391" s="519">
        <v>10000</v>
      </c>
      <c r="FQ391" s="519">
        <v>10000</v>
      </c>
      <c r="FR391" s="519">
        <v>10000</v>
      </c>
      <c r="FS391" s="519">
        <v>10000</v>
      </c>
      <c r="FT391" s="519">
        <v>10000</v>
      </c>
      <c r="FU391" s="519">
        <v>10000</v>
      </c>
      <c r="FV391" s="519">
        <v>10000</v>
      </c>
      <c r="FW391" s="519">
        <v>10000</v>
      </c>
      <c r="FX391" s="519">
        <v>0</v>
      </c>
      <c r="FY391" s="519">
        <v>0</v>
      </c>
      <c r="FZ391" s="519">
        <v>0</v>
      </c>
      <c r="GA391" s="519">
        <v>0</v>
      </c>
      <c r="GB391" s="519">
        <v>0</v>
      </c>
      <c r="GC391" s="519">
        <v>0</v>
      </c>
      <c r="GD391" s="519">
        <v>0</v>
      </c>
      <c r="GE391" s="519">
        <v>0</v>
      </c>
      <c r="GF391" s="519">
        <v>0</v>
      </c>
      <c r="GG391" s="519">
        <v>0</v>
      </c>
      <c r="GH391" s="519">
        <v>0</v>
      </c>
      <c r="GI391" s="519">
        <v>0</v>
      </c>
      <c r="GJ391" s="519">
        <v>0</v>
      </c>
      <c r="GK391" s="519">
        <v>0</v>
      </c>
      <c r="GL391" s="519">
        <v>0</v>
      </c>
      <c r="GM391" s="519">
        <v>0</v>
      </c>
      <c r="GN391" s="519">
        <v>0</v>
      </c>
      <c r="GO391" s="519">
        <v>0</v>
      </c>
      <c r="GP391" s="519">
        <v>0</v>
      </c>
      <c r="GQ391" s="519">
        <v>0</v>
      </c>
      <c r="GR391" s="519">
        <v>0</v>
      </c>
      <c r="GS391" s="519">
        <v>0</v>
      </c>
      <c r="GT391" s="519">
        <v>0</v>
      </c>
      <c r="GU391" s="519">
        <v>0</v>
      </c>
      <c r="GV391" s="519">
        <v>0</v>
      </c>
      <c r="GW391" s="519">
        <v>0</v>
      </c>
      <c r="GX391" s="519">
        <v>0</v>
      </c>
      <c r="GY391" s="519">
        <v>0</v>
      </c>
      <c r="GZ391" s="519">
        <v>0</v>
      </c>
      <c r="HA391" s="519">
        <v>0</v>
      </c>
      <c r="HB391" s="519">
        <v>0</v>
      </c>
      <c r="HC391" s="519">
        <v>0</v>
      </c>
      <c r="HD391" s="519">
        <v>0</v>
      </c>
      <c r="HE391" s="519">
        <v>0</v>
      </c>
      <c r="HF391" s="519">
        <v>0</v>
      </c>
      <c r="HG391" s="519">
        <v>0</v>
      </c>
      <c r="HH391" s="519">
        <v>0</v>
      </c>
      <c r="HI391" s="519">
        <v>0</v>
      </c>
      <c r="HJ391" s="519">
        <v>0</v>
      </c>
      <c r="HK391" s="519">
        <v>0</v>
      </c>
      <c r="HL391" s="519">
        <v>0</v>
      </c>
      <c r="HM391" s="519">
        <v>0</v>
      </c>
      <c r="HN391" s="519">
        <v>0</v>
      </c>
      <c r="HO391" s="519">
        <v>0</v>
      </c>
      <c r="HP391" s="519">
        <v>0</v>
      </c>
      <c r="HQ391" s="519">
        <v>0</v>
      </c>
      <c r="HR391" s="519">
        <v>0</v>
      </c>
      <c r="HS391" s="519">
        <v>0</v>
      </c>
      <c r="HT391" s="519">
        <v>0</v>
      </c>
      <c r="HU391" s="519">
        <v>0</v>
      </c>
      <c r="HV391" s="519">
        <v>0</v>
      </c>
      <c r="HW391" s="519">
        <v>0</v>
      </c>
      <c r="HX391" s="519">
        <v>0</v>
      </c>
      <c r="HY391" s="519">
        <v>0</v>
      </c>
      <c r="HZ391" s="519">
        <v>0</v>
      </c>
      <c r="IA391" s="519">
        <v>0</v>
      </c>
      <c r="IB391" s="519">
        <v>0</v>
      </c>
      <c r="IC391" s="519">
        <v>0</v>
      </c>
      <c r="ID391" s="519">
        <v>0</v>
      </c>
      <c r="IE391" s="519">
        <v>0</v>
      </c>
      <c r="IF391" s="519">
        <v>0</v>
      </c>
      <c r="IG391" s="519">
        <v>0</v>
      </c>
      <c r="IH391" s="519">
        <v>0</v>
      </c>
      <c r="II391" s="519">
        <v>0</v>
      </c>
      <c r="IJ391" s="519">
        <v>0</v>
      </c>
      <c r="IK391" s="519">
        <v>0</v>
      </c>
    </row>
    <row r="392" spans="1:245" hidden="1">
      <c r="A392" s="337"/>
      <c r="B392" s="519" t="s">
        <v>1058</v>
      </c>
      <c r="C392" s="519"/>
      <c r="D392" s="519"/>
      <c r="E392" s="519"/>
      <c r="F392" s="519">
        <v>1</v>
      </c>
      <c r="G392" s="519"/>
      <c r="H392" s="519">
        <v>38</v>
      </c>
      <c r="I392" s="519">
        <v>10</v>
      </c>
      <c r="J392" s="519" t="str">
        <f t="shared" si="21"/>
        <v>SDN10013810</v>
      </c>
      <c r="K392" s="519">
        <v>800</v>
      </c>
      <c r="M392" s="337"/>
      <c r="N392" s="519" t="s">
        <v>1063</v>
      </c>
      <c r="O392" s="519" t="s">
        <v>1060</v>
      </c>
      <c r="P392" s="519">
        <v>12</v>
      </c>
      <c r="Q392" s="183" t="str">
        <f t="shared" si="19"/>
        <v>SDN300212</v>
      </c>
      <c r="R392" s="519">
        <v>0</v>
      </c>
      <c r="S392" s="519">
        <v>0</v>
      </c>
      <c r="T392" s="519">
        <v>0</v>
      </c>
      <c r="U392" s="519">
        <v>0</v>
      </c>
      <c r="V392" s="519">
        <v>0</v>
      </c>
      <c r="W392" s="519">
        <v>0</v>
      </c>
      <c r="X392" s="519">
        <v>0</v>
      </c>
      <c r="Y392" s="519">
        <v>0</v>
      </c>
      <c r="Z392" s="519">
        <v>0</v>
      </c>
      <c r="AA392" s="519">
        <v>0</v>
      </c>
      <c r="AB392" s="519">
        <v>0</v>
      </c>
      <c r="AC392" s="519">
        <v>0</v>
      </c>
      <c r="AD392" s="519">
        <v>0</v>
      </c>
      <c r="AE392" s="519">
        <v>0</v>
      </c>
      <c r="AF392" s="519">
        <v>0</v>
      </c>
      <c r="AG392" s="519">
        <v>0</v>
      </c>
      <c r="AH392" s="519">
        <v>0</v>
      </c>
      <c r="AI392" s="519">
        <v>0</v>
      </c>
      <c r="AJ392" s="519">
        <v>0</v>
      </c>
      <c r="AK392" s="519">
        <v>0</v>
      </c>
      <c r="AL392" s="519">
        <v>0</v>
      </c>
      <c r="AM392" s="519">
        <v>0</v>
      </c>
      <c r="AN392" s="519">
        <v>0</v>
      </c>
      <c r="AO392" s="519">
        <v>0</v>
      </c>
      <c r="AP392" s="519">
        <v>0</v>
      </c>
      <c r="AQ392" s="519">
        <v>0</v>
      </c>
      <c r="AR392" s="519">
        <v>0</v>
      </c>
      <c r="AS392" s="519">
        <v>0</v>
      </c>
      <c r="AT392" s="519">
        <v>0</v>
      </c>
      <c r="AU392" s="519">
        <v>0</v>
      </c>
      <c r="AV392" s="519">
        <v>0</v>
      </c>
      <c r="AW392" s="519">
        <v>0</v>
      </c>
      <c r="AX392" s="519">
        <v>0</v>
      </c>
      <c r="AY392" s="519">
        <v>0</v>
      </c>
      <c r="AZ392" s="519">
        <v>0</v>
      </c>
      <c r="BA392" s="519">
        <v>0</v>
      </c>
      <c r="BB392" s="519">
        <v>0</v>
      </c>
      <c r="BC392" s="519">
        <v>0</v>
      </c>
      <c r="BD392" s="519">
        <v>0</v>
      </c>
      <c r="BE392" s="519">
        <v>0</v>
      </c>
      <c r="BF392" s="519">
        <v>0</v>
      </c>
      <c r="BG392" s="519">
        <v>0</v>
      </c>
      <c r="BH392" s="519">
        <v>0</v>
      </c>
      <c r="BI392" s="519">
        <v>0</v>
      </c>
      <c r="BJ392" s="519">
        <v>10000</v>
      </c>
      <c r="BK392" s="519">
        <v>0</v>
      </c>
      <c r="BL392" s="519">
        <v>0</v>
      </c>
      <c r="BM392" s="519">
        <v>0</v>
      </c>
      <c r="BN392" s="519">
        <v>0</v>
      </c>
      <c r="BO392" s="519">
        <v>0</v>
      </c>
      <c r="BP392" s="519">
        <v>0</v>
      </c>
      <c r="BQ392" s="519">
        <v>0</v>
      </c>
      <c r="BR392" s="519">
        <v>0</v>
      </c>
      <c r="BS392" s="519">
        <v>0</v>
      </c>
      <c r="BT392" s="519">
        <v>0</v>
      </c>
      <c r="BU392" s="519">
        <v>0</v>
      </c>
      <c r="BV392" s="519">
        <v>0</v>
      </c>
      <c r="BW392" s="519">
        <v>0</v>
      </c>
      <c r="BX392" s="519">
        <v>0</v>
      </c>
      <c r="BY392" s="519">
        <v>0</v>
      </c>
      <c r="BZ392" s="519">
        <v>0</v>
      </c>
      <c r="CA392" s="519">
        <v>0</v>
      </c>
      <c r="CB392" s="519">
        <v>0</v>
      </c>
      <c r="CC392" s="519">
        <v>0</v>
      </c>
      <c r="CD392" s="519">
        <v>0</v>
      </c>
      <c r="CE392" s="519">
        <v>0</v>
      </c>
      <c r="CF392" s="519">
        <v>0</v>
      </c>
      <c r="CG392" s="519">
        <v>0</v>
      </c>
      <c r="CH392" s="519">
        <v>0</v>
      </c>
      <c r="CI392" s="519">
        <v>0</v>
      </c>
      <c r="CJ392" s="519">
        <v>0</v>
      </c>
      <c r="CK392" s="519">
        <v>0</v>
      </c>
      <c r="CL392" s="519">
        <v>0</v>
      </c>
      <c r="CM392" s="519">
        <v>0</v>
      </c>
      <c r="CN392" s="519">
        <v>0</v>
      </c>
      <c r="CO392" s="519">
        <v>0</v>
      </c>
      <c r="CP392" s="519">
        <v>0</v>
      </c>
      <c r="CQ392" s="519">
        <v>0</v>
      </c>
      <c r="CR392" s="519">
        <v>0</v>
      </c>
      <c r="CS392" s="519">
        <v>0</v>
      </c>
      <c r="CT392" s="519">
        <v>0</v>
      </c>
      <c r="CU392" s="519">
        <v>0</v>
      </c>
      <c r="CV392" s="519">
        <v>0</v>
      </c>
      <c r="CW392" s="519">
        <v>0</v>
      </c>
      <c r="CX392" s="519">
        <v>0</v>
      </c>
      <c r="CY392" s="519">
        <v>0</v>
      </c>
      <c r="CZ392" s="519">
        <v>0</v>
      </c>
      <c r="DA392" s="519">
        <v>0</v>
      </c>
      <c r="DB392" s="519">
        <v>0</v>
      </c>
      <c r="DC392" s="519">
        <v>0</v>
      </c>
      <c r="DD392" s="519">
        <v>0</v>
      </c>
      <c r="DE392" s="519">
        <v>0</v>
      </c>
      <c r="DF392" s="519">
        <v>0</v>
      </c>
      <c r="DG392" s="519">
        <v>0</v>
      </c>
      <c r="DH392" s="519">
        <v>0</v>
      </c>
      <c r="DI392" s="519">
        <v>0</v>
      </c>
      <c r="DJ392" s="519">
        <v>0</v>
      </c>
      <c r="DK392" s="519">
        <v>0</v>
      </c>
      <c r="DL392" s="519">
        <v>0</v>
      </c>
      <c r="DM392" s="519">
        <v>0</v>
      </c>
      <c r="DN392" s="519">
        <v>0</v>
      </c>
      <c r="DO392" s="519">
        <v>0</v>
      </c>
      <c r="DP392" s="519">
        <v>0</v>
      </c>
      <c r="DQ392" s="519">
        <v>0</v>
      </c>
      <c r="DR392" s="519">
        <v>0</v>
      </c>
      <c r="DS392" s="519">
        <v>0</v>
      </c>
      <c r="DT392" s="519">
        <v>0</v>
      </c>
      <c r="DU392" s="519">
        <v>0</v>
      </c>
      <c r="DV392" s="519">
        <v>0</v>
      </c>
      <c r="DW392" s="519">
        <v>0</v>
      </c>
      <c r="DX392" s="519">
        <v>0</v>
      </c>
      <c r="DY392" s="131"/>
      <c r="DZ392" s="337"/>
      <c r="EA392" s="519" t="s">
        <v>1063</v>
      </c>
      <c r="EB392" s="519" t="s">
        <v>1060</v>
      </c>
      <c r="EC392" s="519">
        <v>12</v>
      </c>
      <c r="ED392" s="521" t="str">
        <f t="shared" si="20"/>
        <v>SDN300212</v>
      </c>
      <c r="EE392" s="519">
        <v>10000</v>
      </c>
      <c r="EF392" s="519">
        <v>10000</v>
      </c>
      <c r="EG392" s="519">
        <v>10000</v>
      </c>
      <c r="EH392" s="519">
        <v>10000</v>
      </c>
      <c r="EI392" s="519">
        <v>10000</v>
      </c>
      <c r="EJ392" s="519">
        <v>10000</v>
      </c>
      <c r="EK392" s="519">
        <v>10000</v>
      </c>
      <c r="EL392" s="519">
        <v>10000</v>
      </c>
      <c r="EM392" s="519">
        <v>10000</v>
      </c>
      <c r="EN392" s="519">
        <v>10000</v>
      </c>
      <c r="EO392" s="519">
        <v>10000</v>
      </c>
      <c r="EP392" s="519">
        <v>10000</v>
      </c>
      <c r="EQ392" s="519">
        <v>10000</v>
      </c>
      <c r="ER392" s="519">
        <v>10000</v>
      </c>
      <c r="ES392" s="519">
        <v>10000</v>
      </c>
      <c r="ET392" s="519">
        <v>10000</v>
      </c>
      <c r="EU392" s="519">
        <v>10000</v>
      </c>
      <c r="EV392" s="519">
        <v>10000</v>
      </c>
      <c r="EW392" s="519">
        <v>10000</v>
      </c>
      <c r="EX392" s="519">
        <v>10000</v>
      </c>
      <c r="EY392" s="519">
        <v>10000</v>
      </c>
      <c r="EZ392" s="519">
        <v>10000</v>
      </c>
      <c r="FA392" s="519">
        <v>10000</v>
      </c>
      <c r="FB392" s="519">
        <v>10000</v>
      </c>
      <c r="FC392" s="519">
        <v>10000</v>
      </c>
      <c r="FD392" s="519">
        <v>10000</v>
      </c>
      <c r="FE392" s="519">
        <v>10000</v>
      </c>
      <c r="FF392" s="519">
        <v>10000</v>
      </c>
      <c r="FG392" s="519">
        <v>10000</v>
      </c>
      <c r="FH392" s="519">
        <v>10000</v>
      </c>
      <c r="FI392" s="519">
        <v>10000</v>
      </c>
      <c r="FJ392" s="519">
        <v>10000</v>
      </c>
      <c r="FK392" s="519">
        <v>10000</v>
      </c>
      <c r="FL392" s="519">
        <v>10000</v>
      </c>
      <c r="FM392" s="519">
        <v>10000</v>
      </c>
      <c r="FN392" s="519">
        <v>10000</v>
      </c>
      <c r="FO392" s="519">
        <v>10000</v>
      </c>
      <c r="FP392" s="519">
        <v>10000</v>
      </c>
      <c r="FQ392" s="519">
        <v>10000</v>
      </c>
      <c r="FR392" s="519">
        <v>10000</v>
      </c>
      <c r="FS392" s="519">
        <v>10000</v>
      </c>
      <c r="FT392" s="519">
        <v>10000</v>
      </c>
      <c r="FU392" s="519">
        <v>10000</v>
      </c>
      <c r="FV392" s="519">
        <v>10000</v>
      </c>
      <c r="FW392" s="519">
        <v>10000</v>
      </c>
      <c r="FX392" s="519">
        <v>0</v>
      </c>
      <c r="FY392" s="519">
        <v>0</v>
      </c>
      <c r="FZ392" s="519">
        <v>0</v>
      </c>
      <c r="GA392" s="519">
        <v>0</v>
      </c>
      <c r="GB392" s="519">
        <v>0</v>
      </c>
      <c r="GC392" s="519">
        <v>0</v>
      </c>
      <c r="GD392" s="519">
        <v>0</v>
      </c>
      <c r="GE392" s="519">
        <v>0</v>
      </c>
      <c r="GF392" s="519">
        <v>0</v>
      </c>
      <c r="GG392" s="519">
        <v>0</v>
      </c>
      <c r="GH392" s="519">
        <v>0</v>
      </c>
      <c r="GI392" s="519">
        <v>0</v>
      </c>
      <c r="GJ392" s="519">
        <v>0</v>
      </c>
      <c r="GK392" s="519">
        <v>0</v>
      </c>
      <c r="GL392" s="519">
        <v>0</v>
      </c>
      <c r="GM392" s="519">
        <v>0</v>
      </c>
      <c r="GN392" s="519">
        <v>0</v>
      </c>
      <c r="GO392" s="519">
        <v>0</v>
      </c>
      <c r="GP392" s="519">
        <v>0</v>
      </c>
      <c r="GQ392" s="519">
        <v>0</v>
      </c>
      <c r="GR392" s="519">
        <v>0</v>
      </c>
      <c r="GS392" s="519">
        <v>0</v>
      </c>
      <c r="GT392" s="519">
        <v>0</v>
      </c>
      <c r="GU392" s="519">
        <v>0</v>
      </c>
      <c r="GV392" s="519">
        <v>0</v>
      </c>
      <c r="GW392" s="519">
        <v>0</v>
      </c>
      <c r="GX392" s="519">
        <v>0</v>
      </c>
      <c r="GY392" s="519">
        <v>0</v>
      </c>
      <c r="GZ392" s="519">
        <v>0</v>
      </c>
      <c r="HA392" s="519">
        <v>0</v>
      </c>
      <c r="HB392" s="519">
        <v>0</v>
      </c>
      <c r="HC392" s="519">
        <v>0</v>
      </c>
      <c r="HD392" s="519">
        <v>0</v>
      </c>
      <c r="HE392" s="519">
        <v>0</v>
      </c>
      <c r="HF392" s="519">
        <v>0</v>
      </c>
      <c r="HG392" s="519">
        <v>0</v>
      </c>
      <c r="HH392" s="519">
        <v>0</v>
      </c>
      <c r="HI392" s="519">
        <v>0</v>
      </c>
      <c r="HJ392" s="519">
        <v>0</v>
      </c>
      <c r="HK392" s="519">
        <v>0</v>
      </c>
      <c r="HL392" s="519">
        <v>0</v>
      </c>
      <c r="HM392" s="519">
        <v>0</v>
      </c>
      <c r="HN392" s="519">
        <v>0</v>
      </c>
      <c r="HO392" s="519">
        <v>0</v>
      </c>
      <c r="HP392" s="519">
        <v>0</v>
      </c>
      <c r="HQ392" s="519">
        <v>0</v>
      </c>
      <c r="HR392" s="519">
        <v>0</v>
      </c>
      <c r="HS392" s="519">
        <v>0</v>
      </c>
      <c r="HT392" s="519">
        <v>0</v>
      </c>
      <c r="HU392" s="519">
        <v>0</v>
      </c>
      <c r="HV392" s="519">
        <v>0</v>
      </c>
      <c r="HW392" s="519">
        <v>0</v>
      </c>
      <c r="HX392" s="519">
        <v>0</v>
      </c>
      <c r="HY392" s="519">
        <v>0</v>
      </c>
      <c r="HZ392" s="519">
        <v>0</v>
      </c>
      <c r="IA392" s="519">
        <v>0</v>
      </c>
      <c r="IB392" s="519">
        <v>0</v>
      </c>
      <c r="IC392" s="519">
        <v>0</v>
      </c>
      <c r="ID392" s="519">
        <v>0</v>
      </c>
      <c r="IE392" s="519">
        <v>0</v>
      </c>
      <c r="IF392" s="519">
        <v>0</v>
      </c>
      <c r="IG392" s="519">
        <v>0</v>
      </c>
      <c r="IH392" s="519">
        <v>0</v>
      </c>
      <c r="II392" s="519">
        <v>0</v>
      </c>
      <c r="IJ392" s="519">
        <v>0</v>
      </c>
      <c r="IK392" s="519">
        <v>0</v>
      </c>
    </row>
    <row r="393" spans="1:245" hidden="1">
      <c r="A393" s="337"/>
      <c r="B393" s="519" t="s">
        <v>1058</v>
      </c>
      <c r="C393" s="519"/>
      <c r="D393" s="519"/>
      <c r="E393" s="519"/>
      <c r="F393" s="519">
        <v>1</v>
      </c>
      <c r="G393" s="519"/>
      <c r="H393" s="519">
        <v>39</v>
      </c>
      <c r="I393" s="519">
        <v>1</v>
      </c>
      <c r="J393" s="519" t="str">
        <f t="shared" si="21"/>
        <v>SDN10013901</v>
      </c>
      <c r="K393" s="519">
        <v>1005</v>
      </c>
      <c r="M393" s="337"/>
      <c r="N393" s="519" t="s">
        <v>1063</v>
      </c>
      <c r="O393" s="519" t="s">
        <v>1060</v>
      </c>
      <c r="P393" s="519">
        <v>13</v>
      </c>
      <c r="Q393" s="183" t="str">
        <f t="shared" si="19"/>
        <v>SDN300213</v>
      </c>
      <c r="R393" s="519">
        <v>0</v>
      </c>
      <c r="S393" s="519">
        <v>0</v>
      </c>
      <c r="T393" s="519">
        <v>0</v>
      </c>
      <c r="U393" s="519">
        <v>0</v>
      </c>
      <c r="V393" s="519">
        <v>0</v>
      </c>
      <c r="W393" s="519">
        <v>0</v>
      </c>
      <c r="X393" s="519">
        <v>0</v>
      </c>
      <c r="Y393" s="519">
        <v>0</v>
      </c>
      <c r="Z393" s="519">
        <v>0</v>
      </c>
      <c r="AA393" s="519">
        <v>0</v>
      </c>
      <c r="AB393" s="519">
        <v>0</v>
      </c>
      <c r="AC393" s="519">
        <v>0</v>
      </c>
      <c r="AD393" s="519">
        <v>0</v>
      </c>
      <c r="AE393" s="519">
        <v>0</v>
      </c>
      <c r="AF393" s="519">
        <v>0</v>
      </c>
      <c r="AG393" s="519">
        <v>0</v>
      </c>
      <c r="AH393" s="519">
        <v>0</v>
      </c>
      <c r="AI393" s="519">
        <v>0</v>
      </c>
      <c r="AJ393" s="519">
        <v>0</v>
      </c>
      <c r="AK393" s="519">
        <v>0</v>
      </c>
      <c r="AL393" s="519">
        <v>0</v>
      </c>
      <c r="AM393" s="519">
        <v>0</v>
      </c>
      <c r="AN393" s="519">
        <v>0</v>
      </c>
      <c r="AO393" s="519">
        <v>0</v>
      </c>
      <c r="AP393" s="519">
        <v>0</v>
      </c>
      <c r="AQ393" s="519">
        <v>0</v>
      </c>
      <c r="AR393" s="519">
        <v>0</v>
      </c>
      <c r="AS393" s="519">
        <v>0</v>
      </c>
      <c r="AT393" s="519">
        <v>0</v>
      </c>
      <c r="AU393" s="519">
        <v>0</v>
      </c>
      <c r="AV393" s="519">
        <v>0</v>
      </c>
      <c r="AW393" s="519">
        <v>0</v>
      </c>
      <c r="AX393" s="519">
        <v>0</v>
      </c>
      <c r="AY393" s="519">
        <v>0</v>
      </c>
      <c r="AZ393" s="519">
        <v>0</v>
      </c>
      <c r="BA393" s="519">
        <v>0</v>
      </c>
      <c r="BB393" s="519">
        <v>0</v>
      </c>
      <c r="BC393" s="519">
        <v>0</v>
      </c>
      <c r="BD393" s="519">
        <v>0</v>
      </c>
      <c r="BE393" s="519">
        <v>0</v>
      </c>
      <c r="BF393" s="519">
        <v>0</v>
      </c>
      <c r="BG393" s="519">
        <v>0</v>
      </c>
      <c r="BH393" s="519">
        <v>0</v>
      </c>
      <c r="BI393" s="519">
        <v>0</v>
      </c>
      <c r="BJ393" s="519">
        <v>10000</v>
      </c>
      <c r="BK393" s="519">
        <v>0</v>
      </c>
      <c r="BL393" s="519">
        <v>0</v>
      </c>
      <c r="BM393" s="519">
        <v>0</v>
      </c>
      <c r="BN393" s="519">
        <v>0</v>
      </c>
      <c r="BO393" s="519">
        <v>0</v>
      </c>
      <c r="BP393" s="519">
        <v>0</v>
      </c>
      <c r="BQ393" s="519">
        <v>0</v>
      </c>
      <c r="BR393" s="519">
        <v>0</v>
      </c>
      <c r="BS393" s="519">
        <v>0</v>
      </c>
      <c r="BT393" s="519">
        <v>0</v>
      </c>
      <c r="BU393" s="519">
        <v>0</v>
      </c>
      <c r="BV393" s="519">
        <v>0</v>
      </c>
      <c r="BW393" s="519">
        <v>0</v>
      </c>
      <c r="BX393" s="519">
        <v>0</v>
      </c>
      <c r="BY393" s="519">
        <v>0</v>
      </c>
      <c r="BZ393" s="519">
        <v>0</v>
      </c>
      <c r="CA393" s="519">
        <v>0</v>
      </c>
      <c r="CB393" s="519">
        <v>0</v>
      </c>
      <c r="CC393" s="519">
        <v>0</v>
      </c>
      <c r="CD393" s="519">
        <v>0</v>
      </c>
      <c r="CE393" s="519">
        <v>0</v>
      </c>
      <c r="CF393" s="519">
        <v>0</v>
      </c>
      <c r="CG393" s="519">
        <v>0</v>
      </c>
      <c r="CH393" s="519">
        <v>0</v>
      </c>
      <c r="CI393" s="519">
        <v>0</v>
      </c>
      <c r="CJ393" s="519">
        <v>0</v>
      </c>
      <c r="CK393" s="519">
        <v>0</v>
      </c>
      <c r="CL393" s="519">
        <v>0</v>
      </c>
      <c r="CM393" s="519">
        <v>0</v>
      </c>
      <c r="CN393" s="519">
        <v>0</v>
      </c>
      <c r="CO393" s="519">
        <v>0</v>
      </c>
      <c r="CP393" s="519">
        <v>0</v>
      </c>
      <c r="CQ393" s="519">
        <v>0</v>
      </c>
      <c r="CR393" s="519">
        <v>0</v>
      </c>
      <c r="CS393" s="519">
        <v>0</v>
      </c>
      <c r="CT393" s="519">
        <v>0</v>
      </c>
      <c r="CU393" s="519">
        <v>0</v>
      </c>
      <c r="CV393" s="519">
        <v>0</v>
      </c>
      <c r="CW393" s="519">
        <v>0</v>
      </c>
      <c r="CX393" s="519">
        <v>0</v>
      </c>
      <c r="CY393" s="519">
        <v>0</v>
      </c>
      <c r="CZ393" s="519">
        <v>0</v>
      </c>
      <c r="DA393" s="519">
        <v>0</v>
      </c>
      <c r="DB393" s="519">
        <v>0</v>
      </c>
      <c r="DC393" s="519">
        <v>0</v>
      </c>
      <c r="DD393" s="519">
        <v>0</v>
      </c>
      <c r="DE393" s="519">
        <v>0</v>
      </c>
      <c r="DF393" s="519">
        <v>0</v>
      </c>
      <c r="DG393" s="519">
        <v>0</v>
      </c>
      <c r="DH393" s="519">
        <v>0</v>
      </c>
      <c r="DI393" s="519">
        <v>0</v>
      </c>
      <c r="DJ393" s="519">
        <v>0</v>
      </c>
      <c r="DK393" s="519">
        <v>0</v>
      </c>
      <c r="DL393" s="519">
        <v>0</v>
      </c>
      <c r="DM393" s="519">
        <v>0</v>
      </c>
      <c r="DN393" s="519">
        <v>0</v>
      </c>
      <c r="DO393" s="519">
        <v>0</v>
      </c>
      <c r="DP393" s="519">
        <v>0</v>
      </c>
      <c r="DQ393" s="519">
        <v>0</v>
      </c>
      <c r="DR393" s="519">
        <v>0</v>
      </c>
      <c r="DS393" s="519">
        <v>0</v>
      </c>
      <c r="DT393" s="519">
        <v>0</v>
      </c>
      <c r="DU393" s="519">
        <v>0</v>
      </c>
      <c r="DV393" s="519">
        <v>0</v>
      </c>
      <c r="DW393" s="519">
        <v>0</v>
      </c>
      <c r="DX393" s="519">
        <v>0</v>
      </c>
      <c r="DY393" s="131"/>
      <c r="DZ393" s="337"/>
      <c r="EA393" s="519" t="s">
        <v>1063</v>
      </c>
      <c r="EB393" s="519" t="s">
        <v>1060</v>
      </c>
      <c r="EC393" s="519">
        <v>13</v>
      </c>
      <c r="ED393" s="521" t="str">
        <f t="shared" si="20"/>
        <v>SDN300213</v>
      </c>
      <c r="EE393" s="519">
        <v>10000</v>
      </c>
      <c r="EF393" s="519">
        <v>10000</v>
      </c>
      <c r="EG393" s="519">
        <v>10000</v>
      </c>
      <c r="EH393" s="519">
        <v>10000</v>
      </c>
      <c r="EI393" s="519">
        <v>10000</v>
      </c>
      <c r="EJ393" s="519">
        <v>10000</v>
      </c>
      <c r="EK393" s="519">
        <v>10000</v>
      </c>
      <c r="EL393" s="519">
        <v>10000</v>
      </c>
      <c r="EM393" s="519">
        <v>10000</v>
      </c>
      <c r="EN393" s="519">
        <v>10000</v>
      </c>
      <c r="EO393" s="519">
        <v>10000</v>
      </c>
      <c r="EP393" s="519">
        <v>10000</v>
      </c>
      <c r="EQ393" s="519">
        <v>10000</v>
      </c>
      <c r="ER393" s="519">
        <v>10000</v>
      </c>
      <c r="ES393" s="519">
        <v>10000</v>
      </c>
      <c r="ET393" s="519">
        <v>10000</v>
      </c>
      <c r="EU393" s="519">
        <v>10000</v>
      </c>
      <c r="EV393" s="519">
        <v>10000</v>
      </c>
      <c r="EW393" s="519">
        <v>10000</v>
      </c>
      <c r="EX393" s="519">
        <v>10000</v>
      </c>
      <c r="EY393" s="519">
        <v>10000</v>
      </c>
      <c r="EZ393" s="519">
        <v>10000</v>
      </c>
      <c r="FA393" s="519">
        <v>10000</v>
      </c>
      <c r="FB393" s="519">
        <v>10000</v>
      </c>
      <c r="FC393" s="519">
        <v>10000</v>
      </c>
      <c r="FD393" s="519">
        <v>10000</v>
      </c>
      <c r="FE393" s="519">
        <v>10000</v>
      </c>
      <c r="FF393" s="519">
        <v>10000</v>
      </c>
      <c r="FG393" s="519">
        <v>10000</v>
      </c>
      <c r="FH393" s="519">
        <v>10000</v>
      </c>
      <c r="FI393" s="519">
        <v>10000</v>
      </c>
      <c r="FJ393" s="519">
        <v>10000</v>
      </c>
      <c r="FK393" s="519">
        <v>10000</v>
      </c>
      <c r="FL393" s="519">
        <v>10000</v>
      </c>
      <c r="FM393" s="519">
        <v>10000</v>
      </c>
      <c r="FN393" s="519">
        <v>10000</v>
      </c>
      <c r="FO393" s="519">
        <v>10000</v>
      </c>
      <c r="FP393" s="519">
        <v>10000</v>
      </c>
      <c r="FQ393" s="519">
        <v>10000</v>
      </c>
      <c r="FR393" s="519">
        <v>10000</v>
      </c>
      <c r="FS393" s="519">
        <v>10000</v>
      </c>
      <c r="FT393" s="519">
        <v>10000</v>
      </c>
      <c r="FU393" s="519">
        <v>10000</v>
      </c>
      <c r="FV393" s="519">
        <v>10000</v>
      </c>
      <c r="FW393" s="519">
        <v>10000</v>
      </c>
      <c r="FX393" s="519">
        <v>0</v>
      </c>
      <c r="FY393" s="519">
        <v>0</v>
      </c>
      <c r="FZ393" s="519">
        <v>0</v>
      </c>
      <c r="GA393" s="519">
        <v>0</v>
      </c>
      <c r="GB393" s="519">
        <v>0</v>
      </c>
      <c r="GC393" s="519">
        <v>0</v>
      </c>
      <c r="GD393" s="519">
        <v>0</v>
      </c>
      <c r="GE393" s="519">
        <v>0</v>
      </c>
      <c r="GF393" s="519">
        <v>0</v>
      </c>
      <c r="GG393" s="519">
        <v>0</v>
      </c>
      <c r="GH393" s="519">
        <v>0</v>
      </c>
      <c r="GI393" s="519">
        <v>0</v>
      </c>
      <c r="GJ393" s="519">
        <v>0</v>
      </c>
      <c r="GK393" s="519">
        <v>0</v>
      </c>
      <c r="GL393" s="519">
        <v>0</v>
      </c>
      <c r="GM393" s="519">
        <v>0</v>
      </c>
      <c r="GN393" s="519">
        <v>0</v>
      </c>
      <c r="GO393" s="519">
        <v>0</v>
      </c>
      <c r="GP393" s="519">
        <v>0</v>
      </c>
      <c r="GQ393" s="519">
        <v>0</v>
      </c>
      <c r="GR393" s="519">
        <v>0</v>
      </c>
      <c r="GS393" s="519">
        <v>0</v>
      </c>
      <c r="GT393" s="519">
        <v>0</v>
      </c>
      <c r="GU393" s="519">
        <v>0</v>
      </c>
      <c r="GV393" s="519">
        <v>0</v>
      </c>
      <c r="GW393" s="519">
        <v>0</v>
      </c>
      <c r="GX393" s="519">
        <v>0</v>
      </c>
      <c r="GY393" s="519">
        <v>0</v>
      </c>
      <c r="GZ393" s="519">
        <v>0</v>
      </c>
      <c r="HA393" s="519">
        <v>0</v>
      </c>
      <c r="HB393" s="519">
        <v>0</v>
      </c>
      <c r="HC393" s="519">
        <v>0</v>
      </c>
      <c r="HD393" s="519">
        <v>0</v>
      </c>
      <c r="HE393" s="519">
        <v>0</v>
      </c>
      <c r="HF393" s="519">
        <v>0</v>
      </c>
      <c r="HG393" s="519">
        <v>0</v>
      </c>
      <c r="HH393" s="519">
        <v>0</v>
      </c>
      <c r="HI393" s="519">
        <v>0</v>
      </c>
      <c r="HJ393" s="519">
        <v>0</v>
      </c>
      <c r="HK393" s="519">
        <v>0</v>
      </c>
      <c r="HL393" s="519">
        <v>0</v>
      </c>
      <c r="HM393" s="519">
        <v>0</v>
      </c>
      <c r="HN393" s="519">
        <v>0</v>
      </c>
      <c r="HO393" s="519">
        <v>0</v>
      </c>
      <c r="HP393" s="519">
        <v>0</v>
      </c>
      <c r="HQ393" s="519">
        <v>0</v>
      </c>
      <c r="HR393" s="519">
        <v>0</v>
      </c>
      <c r="HS393" s="519">
        <v>0</v>
      </c>
      <c r="HT393" s="519">
        <v>0</v>
      </c>
      <c r="HU393" s="519">
        <v>0</v>
      </c>
      <c r="HV393" s="519">
        <v>0</v>
      </c>
      <c r="HW393" s="519">
        <v>0</v>
      </c>
      <c r="HX393" s="519">
        <v>0</v>
      </c>
      <c r="HY393" s="519">
        <v>0</v>
      </c>
      <c r="HZ393" s="519">
        <v>0</v>
      </c>
      <c r="IA393" s="519">
        <v>0</v>
      </c>
      <c r="IB393" s="519">
        <v>0</v>
      </c>
      <c r="IC393" s="519">
        <v>0</v>
      </c>
      <c r="ID393" s="519">
        <v>0</v>
      </c>
      <c r="IE393" s="519">
        <v>0</v>
      </c>
      <c r="IF393" s="519">
        <v>0</v>
      </c>
      <c r="IG393" s="519">
        <v>0</v>
      </c>
      <c r="IH393" s="519">
        <v>0</v>
      </c>
      <c r="II393" s="519">
        <v>0</v>
      </c>
      <c r="IJ393" s="519">
        <v>0</v>
      </c>
      <c r="IK393" s="519">
        <v>0</v>
      </c>
    </row>
    <row r="394" spans="1:245" hidden="1">
      <c r="A394" s="337"/>
      <c r="B394" s="519" t="s">
        <v>1058</v>
      </c>
      <c r="C394" s="519"/>
      <c r="D394" s="519"/>
      <c r="E394" s="519"/>
      <c r="F394" s="519">
        <v>1</v>
      </c>
      <c r="G394" s="519"/>
      <c r="H394" s="519">
        <v>39</v>
      </c>
      <c r="I394" s="519">
        <v>2</v>
      </c>
      <c r="J394" s="519" t="str">
        <f t="shared" si="21"/>
        <v>SDN10013902</v>
      </c>
      <c r="K394" s="519">
        <v>1005</v>
      </c>
      <c r="M394" s="337"/>
      <c r="N394" s="519" t="s">
        <v>1063</v>
      </c>
      <c r="O394" s="519" t="s">
        <v>1060</v>
      </c>
      <c r="P394" s="519">
        <v>14</v>
      </c>
      <c r="Q394" s="183" t="str">
        <f t="shared" si="19"/>
        <v>SDN300214</v>
      </c>
      <c r="R394" s="519">
        <v>0</v>
      </c>
      <c r="S394" s="519">
        <v>0</v>
      </c>
      <c r="T394" s="519">
        <v>0</v>
      </c>
      <c r="U394" s="519">
        <v>0</v>
      </c>
      <c r="V394" s="519">
        <v>0</v>
      </c>
      <c r="W394" s="519">
        <v>0</v>
      </c>
      <c r="X394" s="519">
        <v>0</v>
      </c>
      <c r="Y394" s="519">
        <v>0</v>
      </c>
      <c r="Z394" s="519">
        <v>0</v>
      </c>
      <c r="AA394" s="519">
        <v>0</v>
      </c>
      <c r="AB394" s="519">
        <v>0</v>
      </c>
      <c r="AC394" s="519">
        <v>0</v>
      </c>
      <c r="AD394" s="519">
        <v>0</v>
      </c>
      <c r="AE394" s="519">
        <v>0</v>
      </c>
      <c r="AF394" s="519">
        <v>0</v>
      </c>
      <c r="AG394" s="519">
        <v>0</v>
      </c>
      <c r="AH394" s="519">
        <v>0</v>
      </c>
      <c r="AI394" s="519">
        <v>0</v>
      </c>
      <c r="AJ394" s="519">
        <v>0</v>
      </c>
      <c r="AK394" s="519">
        <v>0</v>
      </c>
      <c r="AL394" s="519">
        <v>0</v>
      </c>
      <c r="AM394" s="519">
        <v>0</v>
      </c>
      <c r="AN394" s="519">
        <v>0</v>
      </c>
      <c r="AO394" s="519">
        <v>0</v>
      </c>
      <c r="AP394" s="519">
        <v>0</v>
      </c>
      <c r="AQ394" s="519">
        <v>0</v>
      </c>
      <c r="AR394" s="519">
        <v>0</v>
      </c>
      <c r="AS394" s="519">
        <v>0</v>
      </c>
      <c r="AT394" s="519">
        <v>0</v>
      </c>
      <c r="AU394" s="519">
        <v>0</v>
      </c>
      <c r="AV394" s="519">
        <v>0</v>
      </c>
      <c r="AW394" s="519">
        <v>0</v>
      </c>
      <c r="AX394" s="519">
        <v>0</v>
      </c>
      <c r="AY394" s="519">
        <v>0</v>
      </c>
      <c r="AZ394" s="519">
        <v>0</v>
      </c>
      <c r="BA394" s="519">
        <v>0</v>
      </c>
      <c r="BB394" s="519">
        <v>0</v>
      </c>
      <c r="BC394" s="519">
        <v>0</v>
      </c>
      <c r="BD394" s="519">
        <v>0</v>
      </c>
      <c r="BE394" s="519">
        <v>0</v>
      </c>
      <c r="BF394" s="519">
        <v>0</v>
      </c>
      <c r="BG394" s="519">
        <v>0</v>
      </c>
      <c r="BH394" s="519">
        <v>0</v>
      </c>
      <c r="BI394" s="519">
        <v>0</v>
      </c>
      <c r="BJ394" s="519">
        <v>10000</v>
      </c>
      <c r="BK394" s="519">
        <v>0</v>
      </c>
      <c r="BL394" s="519">
        <v>0</v>
      </c>
      <c r="BM394" s="519">
        <v>0</v>
      </c>
      <c r="BN394" s="519">
        <v>0</v>
      </c>
      <c r="BO394" s="519">
        <v>0</v>
      </c>
      <c r="BP394" s="519">
        <v>0</v>
      </c>
      <c r="BQ394" s="519">
        <v>0</v>
      </c>
      <c r="BR394" s="519">
        <v>0</v>
      </c>
      <c r="BS394" s="519">
        <v>0</v>
      </c>
      <c r="BT394" s="519">
        <v>0</v>
      </c>
      <c r="BU394" s="519">
        <v>0</v>
      </c>
      <c r="BV394" s="519">
        <v>0</v>
      </c>
      <c r="BW394" s="519">
        <v>0</v>
      </c>
      <c r="BX394" s="519">
        <v>0</v>
      </c>
      <c r="BY394" s="519">
        <v>0</v>
      </c>
      <c r="BZ394" s="519">
        <v>0</v>
      </c>
      <c r="CA394" s="519">
        <v>0</v>
      </c>
      <c r="CB394" s="519">
        <v>0</v>
      </c>
      <c r="CC394" s="519">
        <v>0</v>
      </c>
      <c r="CD394" s="519">
        <v>0</v>
      </c>
      <c r="CE394" s="519">
        <v>0</v>
      </c>
      <c r="CF394" s="519">
        <v>0</v>
      </c>
      <c r="CG394" s="519">
        <v>0</v>
      </c>
      <c r="CH394" s="519">
        <v>0</v>
      </c>
      <c r="CI394" s="519">
        <v>0</v>
      </c>
      <c r="CJ394" s="519">
        <v>0</v>
      </c>
      <c r="CK394" s="519">
        <v>0</v>
      </c>
      <c r="CL394" s="519">
        <v>0</v>
      </c>
      <c r="CM394" s="519">
        <v>0</v>
      </c>
      <c r="CN394" s="519">
        <v>0</v>
      </c>
      <c r="CO394" s="519">
        <v>0</v>
      </c>
      <c r="CP394" s="519">
        <v>0</v>
      </c>
      <c r="CQ394" s="519">
        <v>0</v>
      </c>
      <c r="CR394" s="519">
        <v>0</v>
      </c>
      <c r="CS394" s="519">
        <v>0</v>
      </c>
      <c r="CT394" s="519">
        <v>0</v>
      </c>
      <c r="CU394" s="519">
        <v>0</v>
      </c>
      <c r="CV394" s="519">
        <v>0</v>
      </c>
      <c r="CW394" s="519">
        <v>0</v>
      </c>
      <c r="CX394" s="519">
        <v>0</v>
      </c>
      <c r="CY394" s="519">
        <v>0</v>
      </c>
      <c r="CZ394" s="519">
        <v>0</v>
      </c>
      <c r="DA394" s="519">
        <v>0</v>
      </c>
      <c r="DB394" s="519">
        <v>0</v>
      </c>
      <c r="DC394" s="519">
        <v>0</v>
      </c>
      <c r="DD394" s="519">
        <v>0</v>
      </c>
      <c r="DE394" s="519">
        <v>0</v>
      </c>
      <c r="DF394" s="519">
        <v>0</v>
      </c>
      <c r="DG394" s="519">
        <v>0</v>
      </c>
      <c r="DH394" s="519">
        <v>0</v>
      </c>
      <c r="DI394" s="519">
        <v>0</v>
      </c>
      <c r="DJ394" s="519">
        <v>0</v>
      </c>
      <c r="DK394" s="519">
        <v>0</v>
      </c>
      <c r="DL394" s="519">
        <v>0</v>
      </c>
      <c r="DM394" s="519">
        <v>0</v>
      </c>
      <c r="DN394" s="519">
        <v>0</v>
      </c>
      <c r="DO394" s="519">
        <v>0</v>
      </c>
      <c r="DP394" s="519">
        <v>0</v>
      </c>
      <c r="DQ394" s="519">
        <v>0</v>
      </c>
      <c r="DR394" s="519">
        <v>0</v>
      </c>
      <c r="DS394" s="519">
        <v>0</v>
      </c>
      <c r="DT394" s="519">
        <v>0</v>
      </c>
      <c r="DU394" s="519">
        <v>0</v>
      </c>
      <c r="DV394" s="519">
        <v>0</v>
      </c>
      <c r="DW394" s="519">
        <v>0</v>
      </c>
      <c r="DX394" s="519">
        <v>0</v>
      </c>
      <c r="DY394" s="131"/>
      <c r="DZ394" s="337"/>
      <c r="EA394" s="519" t="s">
        <v>1063</v>
      </c>
      <c r="EB394" s="519" t="s">
        <v>1060</v>
      </c>
      <c r="EC394" s="519">
        <v>14</v>
      </c>
      <c r="ED394" s="521" t="str">
        <f t="shared" si="20"/>
        <v>SDN300214</v>
      </c>
      <c r="EE394" s="519">
        <v>10000</v>
      </c>
      <c r="EF394" s="519">
        <v>10000</v>
      </c>
      <c r="EG394" s="519">
        <v>10000</v>
      </c>
      <c r="EH394" s="519">
        <v>10000</v>
      </c>
      <c r="EI394" s="519">
        <v>10000</v>
      </c>
      <c r="EJ394" s="519">
        <v>10000</v>
      </c>
      <c r="EK394" s="519">
        <v>10000</v>
      </c>
      <c r="EL394" s="519">
        <v>10000</v>
      </c>
      <c r="EM394" s="519">
        <v>10000</v>
      </c>
      <c r="EN394" s="519">
        <v>10000</v>
      </c>
      <c r="EO394" s="519">
        <v>10000</v>
      </c>
      <c r="EP394" s="519">
        <v>10000</v>
      </c>
      <c r="EQ394" s="519">
        <v>10000</v>
      </c>
      <c r="ER394" s="519">
        <v>10000</v>
      </c>
      <c r="ES394" s="519">
        <v>10000</v>
      </c>
      <c r="ET394" s="519">
        <v>10000</v>
      </c>
      <c r="EU394" s="519">
        <v>10000</v>
      </c>
      <c r="EV394" s="519">
        <v>10000</v>
      </c>
      <c r="EW394" s="519">
        <v>10000</v>
      </c>
      <c r="EX394" s="519">
        <v>10000</v>
      </c>
      <c r="EY394" s="519">
        <v>10000</v>
      </c>
      <c r="EZ394" s="519">
        <v>10000</v>
      </c>
      <c r="FA394" s="519">
        <v>10000</v>
      </c>
      <c r="FB394" s="519">
        <v>10000</v>
      </c>
      <c r="FC394" s="519">
        <v>10000</v>
      </c>
      <c r="FD394" s="519">
        <v>10000</v>
      </c>
      <c r="FE394" s="519">
        <v>10000</v>
      </c>
      <c r="FF394" s="519">
        <v>10000</v>
      </c>
      <c r="FG394" s="519">
        <v>10000</v>
      </c>
      <c r="FH394" s="519">
        <v>10000</v>
      </c>
      <c r="FI394" s="519">
        <v>10000</v>
      </c>
      <c r="FJ394" s="519">
        <v>10000</v>
      </c>
      <c r="FK394" s="519">
        <v>10000</v>
      </c>
      <c r="FL394" s="519">
        <v>10000</v>
      </c>
      <c r="FM394" s="519">
        <v>10000</v>
      </c>
      <c r="FN394" s="519">
        <v>10000</v>
      </c>
      <c r="FO394" s="519">
        <v>10000</v>
      </c>
      <c r="FP394" s="519">
        <v>10000</v>
      </c>
      <c r="FQ394" s="519">
        <v>10000</v>
      </c>
      <c r="FR394" s="519">
        <v>10000</v>
      </c>
      <c r="FS394" s="519">
        <v>10000</v>
      </c>
      <c r="FT394" s="519">
        <v>10000</v>
      </c>
      <c r="FU394" s="519">
        <v>10000</v>
      </c>
      <c r="FV394" s="519">
        <v>10000</v>
      </c>
      <c r="FW394" s="519">
        <v>10000</v>
      </c>
      <c r="FX394" s="519">
        <v>0</v>
      </c>
      <c r="FY394" s="519">
        <v>0</v>
      </c>
      <c r="FZ394" s="519">
        <v>0</v>
      </c>
      <c r="GA394" s="519">
        <v>0</v>
      </c>
      <c r="GB394" s="519">
        <v>0</v>
      </c>
      <c r="GC394" s="519">
        <v>0</v>
      </c>
      <c r="GD394" s="519">
        <v>0</v>
      </c>
      <c r="GE394" s="519">
        <v>0</v>
      </c>
      <c r="GF394" s="519">
        <v>0</v>
      </c>
      <c r="GG394" s="519">
        <v>0</v>
      </c>
      <c r="GH394" s="519">
        <v>0</v>
      </c>
      <c r="GI394" s="519">
        <v>0</v>
      </c>
      <c r="GJ394" s="519">
        <v>0</v>
      </c>
      <c r="GK394" s="519">
        <v>0</v>
      </c>
      <c r="GL394" s="519">
        <v>0</v>
      </c>
      <c r="GM394" s="519">
        <v>0</v>
      </c>
      <c r="GN394" s="519">
        <v>0</v>
      </c>
      <c r="GO394" s="519">
        <v>0</v>
      </c>
      <c r="GP394" s="519">
        <v>0</v>
      </c>
      <c r="GQ394" s="519">
        <v>0</v>
      </c>
      <c r="GR394" s="519">
        <v>0</v>
      </c>
      <c r="GS394" s="519">
        <v>0</v>
      </c>
      <c r="GT394" s="519">
        <v>0</v>
      </c>
      <c r="GU394" s="519">
        <v>0</v>
      </c>
      <c r="GV394" s="519">
        <v>0</v>
      </c>
      <c r="GW394" s="519">
        <v>0</v>
      </c>
      <c r="GX394" s="519">
        <v>0</v>
      </c>
      <c r="GY394" s="519">
        <v>0</v>
      </c>
      <c r="GZ394" s="519">
        <v>0</v>
      </c>
      <c r="HA394" s="519">
        <v>0</v>
      </c>
      <c r="HB394" s="519">
        <v>0</v>
      </c>
      <c r="HC394" s="519">
        <v>0</v>
      </c>
      <c r="HD394" s="519">
        <v>0</v>
      </c>
      <c r="HE394" s="519">
        <v>0</v>
      </c>
      <c r="HF394" s="519">
        <v>0</v>
      </c>
      <c r="HG394" s="519">
        <v>0</v>
      </c>
      <c r="HH394" s="519">
        <v>0</v>
      </c>
      <c r="HI394" s="519">
        <v>0</v>
      </c>
      <c r="HJ394" s="519">
        <v>0</v>
      </c>
      <c r="HK394" s="519">
        <v>0</v>
      </c>
      <c r="HL394" s="519">
        <v>0</v>
      </c>
      <c r="HM394" s="519">
        <v>0</v>
      </c>
      <c r="HN394" s="519">
        <v>0</v>
      </c>
      <c r="HO394" s="519">
        <v>0</v>
      </c>
      <c r="HP394" s="519">
        <v>0</v>
      </c>
      <c r="HQ394" s="519">
        <v>0</v>
      </c>
      <c r="HR394" s="519">
        <v>0</v>
      </c>
      <c r="HS394" s="519">
        <v>0</v>
      </c>
      <c r="HT394" s="519">
        <v>0</v>
      </c>
      <c r="HU394" s="519">
        <v>0</v>
      </c>
      <c r="HV394" s="519">
        <v>0</v>
      </c>
      <c r="HW394" s="519">
        <v>0</v>
      </c>
      <c r="HX394" s="519">
        <v>0</v>
      </c>
      <c r="HY394" s="519">
        <v>0</v>
      </c>
      <c r="HZ394" s="519">
        <v>0</v>
      </c>
      <c r="IA394" s="519">
        <v>0</v>
      </c>
      <c r="IB394" s="519">
        <v>0</v>
      </c>
      <c r="IC394" s="519">
        <v>0</v>
      </c>
      <c r="ID394" s="519">
        <v>0</v>
      </c>
      <c r="IE394" s="519">
        <v>0</v>
      </c>
      <c r="IF394" s="519">
        <v>0</v>
      </c>
      <c r="IG394" s="519">
        <v>0</v>
      </c>
      <c r="IH394" s="519">
        <v>0</v>
      </c>
      <c r="II394" s="519">
        <v>0</v>
      </c>
      <c r="IJ394" s="519">
        <v>0</v>
      </c>
      <c r="IK394" s="519">
        <v>0</v>
      </c>
    </row>
    <row r="395" spans="1:245" hidden="1">
      <c r="A395" s="337"/>
      <c r="B395" s="519" t="s">
        <v>1058</v>
      </c>
      <c r="C395" s="519"/>
      <c r="D395" s="519"/>
      <c r="E395" s="519"/>
      <c r="F395" s="519">
        <v>1</v>
      </c>
      <c r="G395" s="519"/>
      <c r="H395" s="519">
        <v>39</v>
      </c>
      <c r="I395" s="519">
        <v>3</v>
      </c>
      <c r="J395" s="519" t="str">
        <f t="shared" si="21"/>
        <v>SDN10013903</v>
      </c>
      <c r="K395" s="519">
        <v>1005</v>
      </c>
      <c r="M395" s="337"/>
      <c r="N395" s="519" t="s">
        <v>1063</v>
      </c>
      <c r="O395" s="519" t="s">
        <v>1060</v>
      </c>
      <c r="P395" s="519">
        <v>15</v>
      </c>
      <c r="Q395" s="183" t="str">
        <f t="shared" si="19"/>
        <v>SDN300215</v>
      </c>
      <c r="R395" s="519">
        <v>0</v>
      </c>
      <c r="S395" s="519">
        <v>0</v>
      </c>
      <c r="T395" s="519">
        <v>0</v>
      </c>
      <c r="U395" s="519">
        <v>0</v>
      </c>
      <c r="V395" s="519">
        <v>0</v>
      </c>
      <c r="W395" s="519">
        <v>0</v>
      </c>
      <c r="X395" s="519">
        <v>0</v>
      </c>
      <c r="Y395" s="519">
        <v>0</v>
      </c>
      <c r="Z395" s="519">
        <v>0</v>
      </c>
      <c r="AA395" s="519">
        <v>0</v>
      </c>
      <c r="AB395" s="519">
        <v>0</v>
      </c>
      <c r="AC395" s="519">
        <v>0</v>
      </c>
      <c r="AD395" s="519">
        <v>0</v>
      </c>
      <c r="AE395" s="519">
        <v>0</v>
      </c>
      <c r="AF395" s="519">
        <v>0</v>
      </c>
      <c r="AG395" s="519">
        <v>0</v>
      </c>
      <c r="AH395" s="519">
        <v>0</v>
      </c>
      <c r="AI395" s="519">
        <v>0</v>
      </c>
      <c r="AJ395" s="519">
        <v>0</v>
      </c>
      <c r="AK395" s="519">
        <v>0</v>
      </c>
      <c r="AL395" s="519">
        <v>0</v>
      </c>
      <c r="AM395" s="519">
        <v>0</v>
      </c>
      <c r="AN395" s="519">
        <v>0</v>
      </c>
      <c r="AO395" s="519">
        <v>0</v>
      </c>
      <c r="AP395" s="519">
        <v>0</v>
      </c>
      <c r="AQ395" s="519">
        <v>0</v>
      </c>
      <c r="AR395" s="519">
        <v>0</v>
      </c>
      <c r="AS395" s="519">
        <v>0</v>
      </c>
      <c r="AT395" s="519">
        <v>0</v>
      </c>
      <c r="AU395" s="519">
        <v>0</v>
      </c>
      <c r="AV395" s="519">
        <v>0</v>
      </c>
      <c r="AW395" s="519">
        <v>0</v>
      </c>
      <c r="AX395" s="519">
        <v>0</v>
      </c>
      <c r="AY395" s="519">
        <v>0</v>
      </c>
      <c r="AZ395" s="519">
        <v>0</v>
      </c>
      <c r="BA395" s="519">
        <v>0</v>
      </c>
      <c r="BB395" s="519">
        <v>0</v>
      </c>
      <c r="BC395" s="519">
        <v>0</v>
      </c>
      <c r="BD395" s="519">
        <v>0</v>
      </c>
      <c r="BE395" s="519">
        <v>0</v>
      </c>
      <c r="BF395" s="519">
        <v>0</v>
      </c>
      <c r="BG395" s="519">
        <v>0</v>
      </c>
      <c r="BH395" s="519">
        <v>0</v>
      </c>
      <c r="BI395" s="519">
        <v>0</v>
      </c>
      <c r="BJ395" s="519">
        <v>10000</v>
      </c>
      <c r="BK395" s="519">
        <v>0</v>
      </c>
      <c r="BL395" s="519">
        <v>0</v>
      </c>
      <c r="BM395" s="519">
        <v>0</v>
      </c>
      <c r="BN395" s="519">
        <v>0</v>
      </c>
      <c r="BO395" s="519">
        <v>0</v>
      </c>
      <c r="BP395" s="519">
        <v>0</v>
      </c>
      <c r="BQ395" s="519">
        <v>0</v>
      </c>
      <c r="BR395" s="519">
        <v>0</v>
      </c>
      <c r="BS395" s="519">
        <v>0</v>
      </c>
      <c r="BT395" s="519">
        <v>0</v>
      </c>
      <c r="BU395" s="519">
        <v>0</v>
      </c>
      <c r="BV395" s="519">
        <v>0</v>
      </c>
      <c r="BW395" s="519">
        <v>0</v>
      </c>
      <c r="BX395" s="519">
        <v>0</v>
      </c>
      <c r="BY395" s="519">
        <v>0</v>
      </c>
      <c r="BZ395" s="519">
        <v>0</v>
      </c>
      <c r="CA395" s="519">
        <v>0</v>
      </c>
      <c r="CB395" s="519">
        <v>0</v>
      </c>
      <c r="CC395" s="519">
        <v>0</v>
      </c>
      <c r="CD395" s="519">
        <v>0</v>
      </c>
      <c r="CE395" s="519">
        <v>0</v>
      </c>
      <c r="CF395" s="519">
        <v>0</v>
      </c>
      <c r="CG395" s="519">
        <v>0</v>
      </c>
      <c r="CH395" s="519">
        <v>0</v>
      </c>
      <c r="CI395" s="519">
        <v>0</v>
      </c>
      <c r="CJ395" s="519">
        <v>0</v>
      </c>
      <c r="CK395" s="519">
        <v>0</v>
      </c>
      <c r="CL395" s="519">
        <v>0</v>
      </c>
      <c r="CM395" s="519">
        <v>0</v>
      </c>
      <c r="CN395" s="519">
        <v>0</v>
      </c>
      <c r="CO395" s="519">
        <v>0</v>
      </c>
      <c r="CP395" s="519">
        <v>0</v>
      </c>
      <c r="CQ395" s="519">
        <v>0</v>
      </c>
      <c r="CR395" s="519">
        <v>0</v>
      </c>
      <c r="CS395" s="519">
        <v>0</v>
      </c>
      <c r="CT395" s="519">
        <v>0</v>
      </c>
      <c r="CU395" s="519">
        <v>0</v>
      </c>
      <c r="CV395" s="519">
        <v>0</v>
      </c>
      <c r="CW395" s="519">
        <v>0</v>
      </c>
      <c r="CX395" s="519">
        <v>0</v>
      </c>
      <c r="CY395" s="519">
        <v>0</v>
      </c>
      <c r="CZ395" s="519">
        <v>0</v>
      </c>
      <c r="DA395" s="519">
        <v>0</v>
      </c>
      <c r="DB395" s="519">
        <v>0</v>
      </c>
      <c r="DC395" s="519">
        <v>0</v>
      </c>
      <c r="DD395" s="519">
        <v>0</v>
      </c>
      <c r="DE395" s="519">
        <v>0</v>
      </c>
      <c r="DF395" s="519">
        <v>0</v>
      </c>
      <c r="DG395" s="519">
        <v>0</v>
      </c>
      <c r="DH395" s="519">
        <v>0</v>
      </c>
      <c r="DI395" s="519">
        <v>0</v>
      </c>
      <c r="DJ395" s="519">
        <v>0</v>
      </c>
      <c r="DK395" s="519">
        <v>0</v>
      </c>
      <c r="DL395" s="519">
        <v>0</v>
      </c>
      <c r="DM395" s="519">
        <v>0</v>
      </c>
      <c r="DN395" s="519">
        <v>0</v>
      </c>
      <c r="DO395" s="519">
        <v>0</v>
      </c>
      <c r="DP395" s="519">
        <v>0</v>
      </c>
      <c r="DQ395" s="519">
        <v>0</v>
      </c>
      <c r="DR395" s="519">
        <v>0</v>
      </c>
      <c r="DS395" s="519">
        <v>0</v>
      </c>
      <c r="DT395" s="519">
        <v>0</v>
      </c>
      <c r="DU395" s="519">
        <v>0</v>
      </c>
      <c r="DV395" s="519">
        <v>0</v>
      </c>
      <c r="DW395" s="519">
        <v>0</v>
      </c>
      <c r="DX395" s="519">
        <v>0</v>
      </c>
      <c r="DY395" s="131"/>
      <c r="DZ395" s="337"/>
      <c r="EA395" s="519" t="s">
        <v>1063</v>
      </c>
      <c r="EB395" s="519" t="s">
        <v>1060</v>
      </c>
      <c r="EC395" s="519">
        <v>15</v>
      </c>
      <c r="ED395" s="521" t="str">
        <f t="shared" si="20"/>
        <v>SDN300215</v>
      </c>
      <c r="EE395" s="519">
        <v>10000</v>
      </c>
      <c r="EF395" s="519">
        <v>10000</v>
      </c>
      <c r="EG395" s="519">
        <v>10000</v>
      </c>
      <c r="EH395" s="519">
        <v>10000</v>
      </c>
      <c r="EI395" s="519">
        <v>10000</v>
      </c>
      <c r="EJ395" s="519">
        <v>10000</v>
      </c>
      <c r="EK395" s="519">
        <v>10000</v>
      </c>
      <c r="EL395" s="519">
        <v>10000</v>
      </c>
      <c r="EM395" s="519">
        <v>10000</v>
      </c>
      <c r="EN395" s="519">
        <v>10000</v>
      </c>
      <c r="EO395" s="519">
        <v>10000</v>
      </c>
      <c r="EP395" s="519">
        <v>10000</v>
      </c>
      <c r="EQ395" s="519">
        <v>10000</v>
      </c>
      <c r="ER395" s="519">
        <v>10000</v>
      </c>
      <c r="ES395" s="519">
        <v>10000</v>
      </c>
      <c r="ET395" s="519">
        <v>10000</v>
      </c>
      <c r="EU395" s="519">
        <v>10000</v>
      </c>
      <c r="EV395" s="519">
        <v>10000</v>
      </c>
      <c r="EW395" s="519">
        <v>10000</v>
      </c>
      <c r="EX395" s="519">
        <v>10000</v>
      </c>
      <c r="EY395" s="519">
        <v>10000</v>
      </c>
      <c r="EZ395" s="519">
        <v>10000</v>
      </c>
      <c r="FA395" s="519">
        <v>10000</v>
      </c>
      <c r="FB395" s="519">
        <v>10000</v>
      </c>
      <c r="FC395" s="519">
        <v>10000</v>
      </c>
      <c r="FD395" s="519">
        <v>10000</v>
      </c>
      <c r="FE395" s="519">
        <v>10000</v>
      </c>
      <c r="FF395" s="519">
        <v>10000</v>
      </c>
      <c r="FG395" s="519">
        <v>10000</v>
      </c>
      <c r="FH395" s="519">
        <v>10000</v>
      </c>
      <c r="FI395" s="519">
        <v>10000</v>
      </c>
      <c r="FJ395" s="519">
        <v>10000</v>
      </c>
      <c r="FK395" s="519">
        <v>10000</v>
      </c>
      <c r="FL395" s="519">
        <v>10000</v>
      </c>
      <c r="FM395" s="519">
        <v>10000</v>
      </c>
      <c r="FN395" s="519">
        <v>10000</v>
      </c>
      <c r="FO395" s="519">
        <v>10000</v>
      </c>
      <c r="FP395" s="519">
        <v>10000</v>
      </c>
      <c r="FQ395" s="519">
        <v>10000</v>
      </c>
      <c r="FR395" s="519">
        <v>10000</v>
      </c>
      <c r="FS395" s="519">
        <v>10000</v>
      </c>
      <c r="FT395" s="519">
        <v>10000</v>
      </c>
      <c r="FU395" s="519">
        <v>10000</v>
      </c>
      <c r="FV395" s="519">
        <v>10000</v>
      </c>
      <c r="FW395" s="519">
        <v>10000</v>
      </c>
      <c r="FX395" s="519">
        <v>0</v>
      </c>
      <c r="FY395" s="519">
        <v>0</v>
      </c>
      <c r="FZ395" s="519">
        <v>0</v>
      </c>
      <c r="GA395" s="519">
        <v>0</v>
      </c>
      <c r="GB395" s="519">
        <v>0</v>
      </c>
      <c r="GC395" s="519">
        <v>0</v>
      </c>
      <c r="GD395" s="519">
        <v>0</v>
      </c>
      <c r="GE395" s="519">
        <v>0</v>
      </c>
      <c r="GF395" s="519">
        <v>0</v>
      </c>
      <c r="GG395" s="519">
        <v>0</v>
      </c>
      <c r="GH395" s="519">
        <v>0</v>
      </c>
      <c r="GI395" s="519">
        <v>0</v>
      </c>
      <c r="GJ395" s="519">
        <v>0</v>
      </c>
      <c r="GK395" s="519">
        <v>0</v>
      </c>
      <c r="GL395" s="519">
        <v>0</v>
      </c>
      <c r="GM395" s="519">
        <v>0</v>
      </c>
      <c r="GN395" s="519">
        <v>0</v>
      </c>
      <c r="GO395" s="519">
        <v>0</v>
      </c>
      <c r="GP395" s="519">
        <v>0</v>
      </c>
      <c r="GQ395" s="519">
        <v>0</v>
      </c>
      <c r="GR395" s="519">
        <v>0</v>
      </c>
      <c r="GS395" s="519">
        <v>0</v>
      </c>
      <c r="GT395" s="519">
        <v>0</v>
      </c>
      <c r="GU395" s="519">
        <v>0</v>
      </c>
      <c r="GV395" s="519">
        <v>0</v>
      </c>
      <c r="GW395" s="519">
        <v>0</v>
      </c>
      <c r="GX395" s="519">
        <v>0</v>
      </c>
      <c r="GY395" s="519">
        <v>0</v>
      </c>
      <c r="GZ395" s="519">
        <v>0</v>
      </c>
      <c r="HA395" s="519">
        <v>0</v>
      </c>
      <c r="HB395" s="519">
        <v>0</v>
      </c>
      <c r="HC395" s="519">
        <v>0</v>
      </c>
      <c r="HD395" s="519">
        <v>0</v>
      </c>
      <c r="HE395" s="519">
        <v>0</v>
      </c>
      <c r="HF395" s="519">
        <v>0</v>
      </c>
      <c r="HG395" s="519">
        <v>0</v>
      </c>
      <c r="HH395" s="519">
        <v>0</v>
      </c>
      <c r="HI395" s="519">
        <v>0</v>
      </c>
      <c r="HJ395" s="519">
        <v>0</v>
      </c>
      <c r="HK395" s="519">
        <v>0</v>
      </c>
      <c r="HL395" s="519">
        <v>0</v>
      </c>
      <c r="HM395" s="519">
        <v>0</v>
      </c>
      <c r="HN395" s="519">
        <v>0</v>
      </c>
      <c r="HO395" s="519">
        <v>0</v>
      </c>
      <c r="HP395" s="519">
        <v>0</v>
      </c>
      <c r="HQ395" s="519">
        <v>0</v>
      </c>
      <c r="HR395" s="519">
        <v>0</v>
      </c>
      <c r="HS395" s="519">
        <v>0</v>
      </c>
      <c r="HT395" s="519">
        <v>0</v>
      </c>
      <c r="HU395" s="519">
        <v>0</v>
      </c>
      <c r="HV395" s="519">
        <v>0</v>
      </c>
      <c r="HW395" s="519">
        <v>0</v>
      </c>
      <c r="HX395" s="519">
        <v>0</v>
      </c>
      <c r="HY395" s="519">
        <v>0</v>
      </c>
      <c r="HZ395" s="519">
        <v>0</v>
      </c>
      <c r="IA395" s="519">
        <v>0</v>
      </c>
      <c r="IB395" s="519">
        <v>0</v>
      </c>
      <c r="IC395" s="519">
        <v>0</v>
      </c>
      <c r="ID395" s="519">
        <v>0</v>
      </c>
      <c r="IE395" s="519">
        <v>0</v>
      </c>
      <c r="IF395" s="519">
        <v>0</v>
      </c>
      <c r="IG395" s="519">
        <v>0</v>
      </c>
      <c r="IH395" s="519">
        <v>0</v>
      </c>
      <c r="II395" s="519">
        <v>0</v>
      </c>
      <c r="IJ395" s="519">
        <v>0</v>
      </c>
      <c r="IK395" s="519">
        <v>0</v>
      </c>
    </row>
    <row r="396" spans="1:245" hidden="1">
      <c r="A396" s="337"/>
      <c r="B396" s="519" t="s">
        <v>1058</v>
      </c>
      <c r="C396" s="519"/>
      <c r="D396" s="519"/>
      <c r="E396" s="519"/>
      <c r="F396" s="519">
        <v>1</v>
      </c>
      <c r="G396" s="519"/>
      <c r="H396" s="519">
        <v>39</v>
      </c>
      <c r="I396" s="519">
        <v>4</v>
      </c>
      <c r="J396" s="519" t="str">
        <f t="shared" si="21"/>
        <v>SDN10013904</v>
      </c>
      <c r="K396" s="519">
        <v>1005</v>
      </c>
      <c r="M396" s="337"/>
      <c r="N396" s="519" t="s">
        <v>1063</v>
      </c>
      <c r="O396" s="519" t="s">
        <v>1060</v>
      </c>
      <c r="P396" s="519">
        <v>16</v>
      </c>
      <c r="Q396" s="183" t="str">
        <f t="shared" si="19"/>
        <v>SDN300216</v>
      </c>
      <c r="R396" s="519">
        <v>0</v>
      </c>
      <c r="S396" s="519">
        <v>0</v>
      </c>
      <c r="T396" s="519">
        <v>0</v>
      </c>
      <c r="U396" s="519">
        <v>0</v>
      </c>
      <c r="V396" s="519">
        <v>0</v>
      </c>
      <c r="W396" s="519">
        <v>0</v>
      </c>
      <c r="X396" s="519">
        <v>0</v>
      </c>
      <c r="Y396" s="519">
        <v>0</v>
      </c>
      <c r="Z396" s="519">
        <v>0</v>
      </c>
      <c r="AA396" s="519">
        <v>0</v>
      </c>
      <c r="AB396" s="519">
        <v>0</v>
      </c>
      <c r="AC396" s="519">
        <v>0</v>
      </c>
      <c r="AD396" s="519">
        <v>0</v>
      </c>
      <c r="AE396" s="519">
        <v>0</v>
      </c>
      <c r="AF396" s="519">
        <v>0</v>
      </c>
      <c r="AG396" s="519">
        <v>0</v>
      </c>
      <c r="AH396" s="519">
        <v>0</v>
      </c>
      <c r="AI396" s="519">
        <v>0</v>
      </c>
      <c r="AJ396" s="519">
        <v>0</v>
      </c>
      <c r="AK396" s="519">
        <v>0</v>
      </c>
      <c r="AL396" s="519">
        <v>0</v>
      </c>
      <c r="AM396" s="519">
        <v>0</v>
      </c>
      <c r="AN396" s="519">
        <v>0</v>
      </c>
      <c r="AO396" s="519">
        <v>0</v>
      </c>
      <c r="AP396" s="519">
        <v>0</v>
      </c>
      <c r="AQ396" s="519">
        <v>0</v>
      </c>
      <c r="AR396" s="519">
        <v>0</v>
      </c>
      <c r="AS396" s="519">
        <v>0</v>
      </c>
      <c r="AT396" s="519">
        <v>0</v>
      </c>
      <c r="AU396" s="519">
        <v>0</v>
      </c>
      <c r="AV396" s="519">
        <v>0</v>
      </c>
      <c r="AW396" s="519">
        <v>0</v>
      </c>
      <c r="AX396" s="519">
        <v>0</v>
      </c>
      <c r="AY396" s="519">
        <v>0</v>
      </c>
      <c r="AZ396" s="519">
        <v>0</v>
      </c>
      <c r="BA396" s="519">
        <v>0</v>
      </c>
      <c r="BB396" s="519">
        <v>0</v>
      </c>
      <c r="BC396" s="519">
        <v>0</v>
      </c>
      <c r="BD396" s="519">
        <v>0</v>
      </c>
      <c r="BE396" s="519">
        <v>0</v>
      </c>
      <c r="BF396" s="519">
        <v>0</v>
      </c>
      <c r="BG396" s="519">
        <v>0</v>
      </c>
      <c r="BH396" s="519">
        <v>0</v>
      </c>
      <c r="BI396" s="519">
        <v>0</v>
      </c>
      <c r="BJ396" s="519">
        <v>10000</v>
      </c>
      <c r="BK396" s="519">
        <v>0</v>
      </c>
      <c r="BL396" s="519">
        <v>0</v>
      </c>
      <c r="BM396" s="519">
        <v>0</v>
      </c>
      <c r="BN396" s="519">
        <v>0</v>
      </c>
      <c r="BO396" s="519">
        <v>0</v>
      </c>
      <c r="BP396" s="519">
        <v>0</v>
      </c>
      <c r="BQ396" s="519">
        <v>0</v>
      </c>
      <c r="BR396" s="519">
        <v>0</v>
      </c>
      <c r="BS396" s="519">
        <v>0</v>
      </c>
      <c r="BT396" s="519">
        <v>0</v>
      </c>
      <c r="BU396" s="519">
        <v>0</v>
      </c>
      <c r="BV396" s="519">
        <v>0</v>
      </c>
      <c r="BW396" s="519">
        <v>0</v>
      </c>
      <c r="BX396" s="519">
        <v>0</v>
      </c>
      <c r="BY396" s="519">
        <v>0</v>
      </c>
      <c r="BZ396" s="519">
        <v>0</v>
      </c>
      <c r="CA396" s="519">
        <v>0</v>
      </c>
      <c r="CB396" s="519">
        <v>0</v>
      </c>
      <c r="CC396" s="519">
        <v>0</v>
      </c>
      <c r="CD396" s="519">
        <v>0</v>
      </c>
      <c r="CE396" s="519">
        <v>0</v>
      </c>
      <c r="CF396" s="519">
        <v>0</v>
      </c>
      <c r="CG396" s="519">
        <v>0</v>
      </c>
      <c r="CH396" s="519">
        <v>0</v>
      </c>
      <c r="CI396" s="519">
        <v>0</v>
      </c>
      <c r="CJ396" s="519">
        <v>0</v>
      </c>
      <c r="CK396" s="519">
        <v>0</v>
      </c>
      <c r="CL396" s="519">
        <v>0</v>
      </c>
      <c r="CM396" s="519">
        <v>0</v>
      </c>
      <c r="CN396" s="519">
        <v>0</v>
      </c>
      <c r="CO396" s="519">
        <v>0</v>
      </c>
      <c r="CP396" s="519">
        <v>0</v>
      </c>
      <c r="CQ396" s="519">
        <v>0</v>
      </c>
      <c r="CR396" s="519">
        <v>0</v>
      </c>
      <c r="CS396" s="519">
        <v>0</v>
      </c>
      <c r="CT396" s="519">
        <v>0</v>
      </c>
      <c r="CU396" s="519">
        <v>0</v>
      </c>
      <c r="CV396" s="519">
        <v>0</v>
      </c>
      <c r="CW396" s="519">
        <v>0</v>
      </c>
      <c r="CX396" s="519">
        <v>0</v>
      </c>
      <c r="CY396" s="519">
        <v>0</v>
      </c>
      <c r="CZ396" s="519">
        <v>0</v>
      </c>
      <c r="DA396" s="519">
        <v>0</v>
      </c>
      <c r="DB396" s="519">
        <v>0</v>
      </c>
      <c r="DC396" s="519">
        <v>0</v>
      </c>
      <c r="DD396" s="519">
        <v>0</v>
      </c>
      <c r="DE396" s="519">
        <v>0</v>
      </c>
      <c r="DF396" s="519">
        <v>0</v>
      </c>
      <c r="DG396" s="519">
        <v>0</v>
      </c>
      <c r="DH396" s="519">
        <v>0</v>
      </c>
      <c r="DI396" s="519">
        <v>0</v>
      </c>
      <c r="DJ396" s="519">
        <v>0</v>
      </c>
      <c r="DK396" s="519">
        <v>0</v>
      </c>
      <c r="DL396" s="519">
        <v>0</v>
      </c>
      <c r="DM396" s="519">
        <v>0</v>
      </c>
      <c r="DN396" s="519">
        <v>0</v>
      </c>
      <c r="DO396" s="519">
        <v>0</v>
      </c>
      <c r="DP396" s="519">
        <v>0</v>
      </c>
      <c r="DQ396" s="519">
        <v>0</v>
      </c>
      <c r="DR396" s="519">
        <v>0</v>
      </c>
      <c r="DS396" s="519">
        <v>0</v>
      </c>
      <c r="DT396" s="519">
        <v>0</v>
      </c>
      <c r="DU396" s="519">
        <v>0</v>
      </c>
      <c r="DV396" s="519">
        <v>0</v>
      </c>
      <c r="DW396" s="519">
        <v>0</v>
      </c>
      <c r="DX396" s="519">
        <v>0</v>
      </c>
      <c r="DY396" s="131"/>
      <c r="DZ396" s="337"/>
      <c r="EA396" s="519" t="s">
        <v>1063</v>
      </c>
      <c r="EB396" s="519" t="s">
        <v>1060</v>
      </c>
      <c r="EC396" s="519">
        <v>16</v>
      </c>
      <c r="ED396" s="521" t="str">
        <f t="shared" si="20"/>
        <v>SDN300216</v>
      </c>
      <c r="EE396" s="519">
        <v>10000</v>
      </c>
      <c r="EF396" s="519">
        <v>10000</v>
      </c>
      <c r="EG396" s="519">
        <v>10000</v>
      </c>
      <c r="EH396" s="519">
        <v>10000</v>
      </c>
      <c r="EI396" s="519">
        <v>10000</v>
      </c>
      <c r="EJ396" s="519">
        <v>10000</v>
      </c>
      <c r="EK396" s="519">
        <v>10000</v>
      </c>
      <c r="EL396" s="519">
        <v>10000</v>
      </c>
      <c r="EM396" s="519">
        <v>10000</v>
      </c>
      <c r="EN396" s="519">
        <v>10000</v>
      </c>
      <c r="EO396" s="519">
        <v>10000</v>
      </c>
      <c r="EP396" s="519">
        <v>10000</v>
      </c>
      <c r="EQ396" s="519">
        <v>10000</v>
      </c>
      <c r="ER396" s="519">
        <v>10000</v>
      </c>
      <c r="ES396" s="519">
        <v>10000</v>
      </c>
      <c r="ET396" s="519">
        <v>10000</v>
      </c>
      <c r="EU396" s="519">
        <v>10000</v>
      </c>
      <c r="EV396" s="519">
        <v>10000</v>
      </c>
      <c r="EW396" s="519">
        <v>10000</v>
      </c>
      <c r="EX396" s="519">
        <v>10000</v>
      </c>
      <c r="EY396" s="519">
        <v>10000</v>
      </c>
      <c r="EZ396" s="519">
        <v>10000</v>
      </c>
      <c r="FA396" s="519">
        <v>10000</v>
      </c>
      <c r="FB396" s="519">
        <v>10000</v>
      </c>
      <c r="FC396" s="519">
        <v>10000</v>
      </c>
      <c r="FD396" s="519">
        <v>10000</v>
      </c>
      <c r="FE396" s="519">
        <v>10000</v>
      </c>
      <c r="FF396" s="519">
        <v>10000</v>
      </c>
      <c r="FG396" s="519">
        <v>10000</v>
      </c>
      <c r="FH396" s="519">
        <v>10000</v>
      </c>
      <c r="FI396" s="519">
        <v>10000</v>
      </c>
      <c r="FJ396" s="519">
        <v>10000</v>
      </c>
      <c r="FK396" s="519">
        <v>10000</v>
      </c>
      <c r="FL396" s="519">
        <v>10000</v>
      </c>
      <c r="FM396" s="519">
        <v>10000</v>
      </c>
      <c r="FN396" s="519">
        <v>10000</v>
      </c>
      <c r="FO396" s="519">
        <v>10000</v>
      </c>
      <c r="FP396" s="519">
        <v>10000</v>
      </c>
      <c r="FQ396" s="519">
        <v>10000</v>
      </c>
      <c r="FR396" s="519">
        <v>10000</v>
      </c>
      <c r="FS396" s="519">
        <v>10000</v>
      </c>
      <c r="FT396" s="519">
        <v>10000</v>
      </c>
      <c r="FU396" s="519">
        <v>10000</v>
      </c>
      <c r="FV396" s="519">
        <v>10000</v>
      </c>
      <c r="FW396" s="519">
        <v>10000</v>
      </c>
      <c r="FX396" s="519">
        <v>0</v>
      </c>
      <c r="FY396" s="519">
        <v>0</v>
      </c>
      <c r="FZ396" s="519">
        <v>0</v>
      </c>
      <c r="GA396" s="519">
        <v>0</v>
      </c>
      <c r="GB396" s="519">
        <v>0</v>
      </c>
      <c r="GC396" s="519">
        <v>0</v>
      </c>
      <c r="GD396" s="519">
        <v>0</v>
      </c>
      <c r="GE396" s="519">
        <v>0</v>
      </c>
      <c r="GF396" s="519">
        <v>0</v>
      </c>
      <c r="GG396" s="519">
        <v>0</v>
      </c>
      <c r="GH396" s="519">
        <v>0</v>
      </c>
      <c r="GI396" s="519">
        <v>0</v>
      </c>
      <c r="GJ396" s="519">
        <v>0</v>
      </c>
      <c r="GK396" s="519">
        <v>0</v>
      </c>
      <c r="GL396" s="519">
        <v>0</v>
      </c>
      <c r="GM396" s="519">
        <v>0</v>
      </c>
      <c r="GN396" s="519">
        <v>0</v>
      </c>
      <c r="GO396" s="519">
        <v>0</v>
      </c>
      <c r="GP396" s="519">
        <v>0</v>
      </c>
      <c r="GQ396" s="519">
        <v>0</v>
      </c>
      <c r="GR396" s="519">
        <v>0</v>
      </c>
      <c r="GS396" s="519">
        <v>0</v>
      </c>
      <c r="GT396" s="519">
        <v>0</v>
      </c>
      <c r="GU396" s="519">
        <v>0</v>
      </c>
      <c r="GV396" s="519">
        <v>0</v>
      </c>
      <c r="GW396" s="519">
        <v>0</v>
      </c>
      <c r="GX396" s="519">
        <v>0</v>
      </c>
      <c r="GY396" s="519">
        <v>0</v>
      </c>
      <c r="GZ396" s="519">
        <v>0</v>
      </c>
      <c r="HA396" s="519">
        <v>0</v>
      </c>
      <c r="HB396" s="519">
        <v>0</v>
      </c>
      <c r="HC396" s="519">
        <v>0</v>
      </c>
      <c r="HD396" s="519">
        <v>0</v>
      </c>
      <c r="HE396" s="519">
        <v>0</v>
      </c>
      <c r="HF396" s="519">
        <v>0</v>
      </c>
      <c r="HG396" s="519">
        <v>0</v>
      </c>
      <c r="HH396" s="519">
        <v>0</v>
      </c>
      <c r="HI396" s="519">
        <v>0</v>
      </c>
      <c r="HJ396" s="519">
        <v>0</v>
      </c>
      <c r="HK396" s="519">
        <v>0</v>
      </c>
      <c r="HL396" s="519">
        <v>0</v>
      </c>
      <c r="HM396" s="519">
        <v>0</v>
      </c>
      <c r="HN396" s="519">
        <v>0</v>
      </c>
      <c r="HO396" s="519">
        <v>0</v>
      </c>
      <c r="HP396" s="519">
        <v>0</v>
      </c>
      <c r="HQ396" s="519">
        <v>0</v>
      </c>
      <c r="HR396" s="519">
        <v>0</v>
      </c>
      <c r="HS396" s="519">
        <v>0</v>
      </c>
      <c r="HT396" s="519">
        <v>0</v>
      </c>
      <c r="HU396" s="519">
        <v>0</v>
      </c>
      <c r="HV396" s="519">
        <v>0</v>
      </c>
      <c r="HW396" s="519">
        <v>0</v>
      </c>
      <c r="HX396" s="519">
        <v>0</v>
      </c>
      <c r="HY396" s="519">
        <v>0</v>
      </c>
      <c r="HZ396" s="519">
        <v>0</v>
      </c>
      <c r="IA396" s="519">
        <v>0</v>
      </c>
      <c r="IB396" s="519">
        <v>0</v>
      </c>
      <c r="IC396" s="519">
        <v>0</v>
      </c>
      <c r="ID396" s="519">
        <v>0</v>
      </c>
      <c r="IE396" s="519">
        <v>0</v>
      </c>
      <c r="IF396" s="519">
        <v>0</v>
      </c>
      <c r="IG396" s="519">
        <v>0</v>
      </c>
      <c r="IH396" s="519">
        <v>0</v>
      </c>
      <c r="II396" s="519">
        <v>0</v>
      </c>
      <c r="IJ396" s="519">
        <v>0</v>
      </c>
      <c r="IK396" s="519">
        <v>0</v>
      </c>
    </row>
    <row r="397" spans="1:245" hidden="1">
      <c r="A397" s="337"/>
      <c r="B397" s="519" t="s">
        <v>1058</v>
      </c>
      <c r="C397" s="519"/>
      <c r="D397" s="519"/>
      <c r="E397" s="519"/>
      <c r="F397" s="519">
        <v>1</v>
      </c>
      <c r="G397" s="519"/>
      <c r="H397" s="519">
        <v>39</v>
      </c>
      <c r="I397" s="519">
        <v>5</v>
      </c>
      <c r="J397" s="519" t="str">
        <f t="shared" si="21"/>
        <v>SDN10013905</v>
      </c>
      <c r="K397" s="519">
        <v>1005</v>
      </c>
      <c r="M397" s="337"/>
      <c r="N397" s="519" t="s">
        <v>1063</v>
      </c>
      <c r="O397" s="519" t="s">
        <v>1060</v>
      </c>
      <c r="P397" s="519">
        <v>17</v>
      </c>
      <c r="Q397" s="183" t="str">
        <f t="shared" si="19"/>
        <v>SDN300217</v>
      </c>
      <c r="R397" s="519">
        <v>0</v>
      </c>
      <c r="S397" s="519">
        <v>0</v>
      </c>
      <c r="T397" s="519">
        <v>0</v>
      </c>
      <c r="U397" s="519">
        <v>0</v>
      </c>
      <c r="V397" s="519">
        <v>0</v>
      </c>
      <c r="W397" s="519">
        <v>0</v>
      </c>
      <c r="X397" s="519">
        <v>0</v>
      </c>
      <c r="Y397" s="519">
        <v>0</v>
      </c>
      <c r="Z397" s="519">
        <v>0</v>
      </c>
      <c r="AA397" s="519">
        <v>0</v>
      </c>
      <c r="AB397" s="519">
        <v>0</v>
      </c>
      <c r="AC397" s="519">
        <v>0</v>
      </c>
      <c r="AD397" s="519">
        <v>0</v>
      </c>
      <c r="AE397" s="519">
        <v>0</v>
      </c>
      <c r="AF397" s="519">
        <v>0</v>
      </c>
      <c r="AG397" s="519">
        <v>0</v>
      </c>
      <c r="AH397" s="519">
        <v>0</v>
      </c>
      <c r="AI397" s="519">
        <v>0</v>
      </c>
      <c r="AJ397" s="519">
        <v>0</v>
      </c>
      <c r="AK397" s="519">
        <v>0</v>
      </c>
      <c r="AL397" s="519">
        <v>0</v>
      </c>
      <c r="AM397" s="519">
        <v>0</v>
      </c>
      <c r="AN397" s="519">
        <v>0</v>
      </c>
      <c r="AO397" s="519">
        <v>0</v>
      </c>
      <c r="AP397" s="519">
        <v>0</v>
      </c>
      <c r="AQ397" s="519">
        <v>0</v>
      </c>
      <c r="AR397" s="519">
        <v>0</v>
      </c>
      <c r="AS397" s="519">
        <v>0</v>
      </c>
      <c r="AT397" s="519">
        <v>0</v>
      </c>
      <c r="AU397" s="519">
        <v>0</v>
      </c>
      <c r="AV397" s="519">
        <v>0</v>
      </c>
      <c r="AW397" s="519">
        <v>0</v>
      </c>
      <c r="AX397" s="519">
        <v>0</v>
      </c>
      <c r="AY397" s="519">
        <v>0</v>
      </c>
      <c r="AZ397" s="519">
        <v>0</v>
      </c>
      <c r="BA397" s="519">
        <v>0</v>
      </c>
      <c r="BB397" s="519">
        <v>0</v>
      </c>
      <c r="BC397" s="519">
        <v>0</v>
      </c>
      <c r="BD397" s="519">
        <v>0</v>
      </c>
      <c r="BE397" s="519">
        <v>0</v>
      </c>
      <c r="BF397" s="519">
        <v>0</v>
      </c>
      <c r="BG397" s="519">
        <v>0</v>
      </c>
      <c r="BH397" s="519">
        <v>0</v>
      </c>
      <c r="BI397" s="519">
        <v>0</v>
      </c>
      <c r="BJ397" s="519">
        <v>10000</v>
      </c>
      <c r="BK397" s="519">
        <v>0</v>
      </c>
      <c r="BL397" s="519">
        <v>0</v>
      </c>
      <c r="BM397" s="519">
        <v>0</v>
      </c>
      <c r="BN397" s="519">
        <v>0</v>
      </c>
      <c r="BO397" s="519">
        <v>0</v>
      </c>
      <c r="BP397" s="519">
        <v>0</v>
      </c>
      <c r="BQ397" s="519">
        <v>0</v>
      </c>
      <c r="BR397" s="519">
        <v>0</v>
      </c>
      <c r="BS397" s="519">
        <v>0</v>
      </c>
      <c r="BT397" s="519">
        <v>0</v>
      </c>
      <c r="BU397" s="519">
        <v>0</v>
      </c>
      <c r="BV397" s="519">
        <v>0</v>
      </c>
      <c r="BW397" s="519">
        <v>0</v>
      </c>
      <c r="BX397" s="519">
        <v>0</v>
      </c>
      <c r="BY397" s="519">
        <v>0</v>
      </c>
      <c r="BZ397" s="519">
        <v>0</v>
      </c>
      <c r="CA397" s="519">
        <v>0</v>
      </c>
      <c r="CB397" s="519">
        <v>0</v>
      </c>
      <c r="CC397" s="519">
        <v>0</v>
      </c>
      <c r="CD397" s="519">
        <v>0</v>
      </c>
      <c r="CE397" s="519">
        <v>0</v>
      </c>
      <c r="CF397" s="519">
        <v>0</v>
      </c>
      <c r="CG397" s="519">
        <v>0</v>
      </c>
      <c r="CH397" s="519">
        <v>0</v>
      </c>
      <c r="CI397" s="519">
        <v>0</v>
      </c>
      <c r="CJ397" s="519">
        <v>0</v>
      </c>
      <c r="CK397" s="519">
        <v>0</v>
      </c>
      <c r="CL397" s="519">
        <v>0</v>
      </c>
      <c r="CM397" s="519">
        <v>0</v>
      </c>
      <c r="CN397" s="519">
        <v>0</v>
      </c>
      <c r="CO397" s="519">
        <v>0</v>
      </c>
      <c r="CP397" s="519">
        <v>0</v>
      </c>
      <c r="CQ397" s="519">
        <v>0</v>
      </c>
      <c r="CR397" s="519">
        <v>0</v>
      </c>
      <c r="CS397" s="519">
        <v>0</v>
      </c>
      <c r="CT397" s="519">
        <v>0</v>
      </c>
      <c r="CU397" s="519">
        <v>0</v>
      </c>
      <c r="CV397" s="519">
        <v>0</v>
      </c>
      <c r="CW397" s="519">
        <v>0</v>
      </c>
      <c r="CX397" s="519">
        <v>0</v>
      </c>
      <c r="CY397" s="519">
        <v>0</v>
      </c>
      <c r="CZ397" s="519">
        <v>0</v>
      </c>
      <c r="DA397" s="519">
        <v>0</v>
      </c>
      <c r="DB397" s="519">
        <v>0</v>
      </c>
      <c r="DC397" s="519">
        <v>0</v>
      </c>
      <c r="DD397" s="519">
        <v>0</v>
      </c>
      <c r="DE397" s="519">
        <v>0</v>
      </c>
      <c r="DF397" s="519">
        <v>0</v>
      </c>
      <c r="DG397" s="519">
        <v>0</v>
      </c>
      <c r="DH397" s="519">
        <v>0</v>
      </c>
      <c r="DI397" s="519">
        <v>0</v>
      </c>
      <c r="DJ397" s="519">
        <v>0</v>
      </c>
      <c r="DK397" s="519">
        <v>0</v>
      </c>
      <c r="DL397" s="519">
        <v>0</v>
      </c>
      <c r="DM397" s="519">
        <v>0</v>
      </c>
      <c r="DN397" s="519">
        <v>0</v>
      </c>
      <c r="DO397" s="519">
        <v>0</v>
      </c>
      <c r="DP397" s="519">
        <v>0</v>
      </c>
      <c r="DQ397" s="519">
        <v>0</v>
      </c>
      <c r="DR397" s="519">
        <v>0</v>
      </c>
      <c r="DS397" s="519">
        <v>0</v>
      </c>
      <c r="DT397" s="519">
        <v>0</v>
      </c>
      <c r="DU397" s="519">
        <v>0</v>
      </c>
      <c r="DV397" s="519">
        <v>0</v>
      </c>
      <c r="DW397" s="519">
        <v>0</v>
      </c>
      <c r="DX397" s="519">
        <v>0</v>
      </c>
      <c r="DY397" s="131"/>
      <c r="DZ397" s="337"/>
      <c r="EA397" s="519" t="s">
        <v>1063</v>
      </c>
      <c r="EB397" s="519" t="s">
        <v>1060</v>
      </c>
      <c r="EC397" s="519">
        <v>17</v>
      </c>
      <c r="ED397" s="521" t="str">
        <f t="shared" si="20"/>
        <v>SDN300217</v>
      </c>
      <c r="EE397" s="519">
        <v>10000</v>
      </c>
      <c r="EF397" s="519">
        <v>10000</v>
      </c>
      <c r="EG397" s="519">
        <v>10000</v>
      </c>
      <c r="EH397" s="519">
        <v>10000</v>
      </c>
      <c r="EI397" s="519">
        <v>10000</v>
      </c>
      <c r="EJ397" s="519">
        <v>10000</v>
      </c>
      <c r="EK397" s="519">
        <v>10000</v>
      </c>
      <c r="EL397" s="519">
        <v>10000</v>
      </c>
      <c r="EM397" s="519">
        <v>10000</v>
      </c>
      <c r="EN397" s="519">
        <v>10000</v>
      </c>
      <c r="EO397" s="519">
        <v>10000</v>
      </c>
      <c r="EP397" s="519">
        <v>10000</v>
      </c>
      <c r="EQ397" s="519">
        <v>10000</v>
      </c>
      <c r="ER397" s="519">
        <v>10000</v>
      </c>
      <c r="ES397" s="519">
        <v>10000</v>
      </c>
      <c r="ET397" s="519">
        <v>10000</v>
      </c>
      <c r="EU397" s="519">
        <v>10000</v>
      </c>
      <c r="EV397" s="519">
        <v>10000</v>
      </c>
      <c r="EW397" s="519">
        <v>10000</v>
      </c>
      <c r="EX397" s="519">
        <v>10000</v>
      </c>
      <c r="EY397" s="519">
        <v>10000</v>
      </c>
      <c r="EZ397" s="519">
        <v>10000</v>
      </c>
      <c r="FA397" s="519">
        <v>10000</v>
      </c>
      <c r="FB397" s="519">
        <v>10000</v>
      </c>
      <c r="FC397" s="519">
        <v>10000</v>
      </c>
      <c r="FD397" s="519">
        <v>10000</v>
      </c>
      <c r="FE397" s="519">
        <v>10000</v>
      </c>
      <c r="FF397" s="519">
        <v>10000</v>
      </c>
      <c r="FG397" s="519">
        <v>10000</v>
      </c>
      <c r="FH397" s="519">
        <v>10000</v>
      </c>
      <c r="FI397" s="519">
        <v>10000</v>
      </c>
      <c r="FJ397" s="519">
        <v>10000</v>
      </c>
      <c r="FK397" s="519">
        <v>10000</v>
      </c>
      <c r="FL397" s="519">
        <v>10000</v>
      </c>
      <c r="FM397" s="519">
        <v>10000</v>
      </c>
      <c r="FN397" s="519">
        <v>10000</v>
      </c>
      <c r="FO397" s="519">
        <v>10000</v>
      </c>
      <c r="FP397" s="519">
        <v>10000</v>
      </c>
      <c r="FQ397" s="519">
        <v>10000</v>
      </c>
      <c r="FR397" s="519">
        <v>10000</v>
      </c>
      <c r="FS397" s="519">
        <v>10000</v>
      </c>
      <c r="FT397" s="519">
        <v>10000</v>
      </c>
      <c r="FU397" s="519">
        <v>10000</v>
      </c>
      <c r="FV397" s="519">
        <v>10000</v>
      </c>
      <c r="FW397" s="519">
        <v>10000</v>
      </c>
      <c r="FX397" s="519">
        <v>0</v>
      </c>
      <c r="FY397" s="519">
        <v>0</v>
      </c>
      <c r="FZ397" s="519">
        <v>0</v>
      </c>
      <c r="GA397" s="519">
        <v>0</v>
      </c>
      <c r="GB397" s="519">
        <v>0</v>
      </c>
      <c r="GC397" s="519">
        <v>0</v>
      </c>
      <c r="GD397" s="519">
        <v>0</v>
      </c>
      <c r="GE397" s="519">
        <v>0</v>
      </c>
      <c r="GF397" s="519">
        <v>0</v>
      </c>
      <c r="GG397" s="519">
        <v>0</v>
      </c>
      <c r="GH397" s="519">
        <v>0</v>
      </c>
      <c r="GI397" s="519">
        <v>0</v>
      </c>
      <c r="GJ397" s="519">
        <v>0</v>
      </c>
      <c r="GK397" s="519">
        <v>0</v>
      </c>
      <c r="GL397" s="519">
        <v>0</v>
      </c>
      <c r="GM397" s="519">
        <v>0</v>
      </c>
      <c r="GN397" s="519">
        <v>0</v>
      </c>
      <c r="GO397" s="519">
        <v>0</v>
      </c>
      <c r="GP397" s="519">
        <v>0</v>
      </c>
      <c r="GQ397" s="519">
        <v>0</v>
      </c>
      <c r="GR397" s="519">
        <v>0</v>
      </c>
      <c r="GS397" s="519">
        <v>0</v>
      </c>
      <c r="GT397" s="519">
        <v>0</v>
      </c>
      <c r="GU397" s="519">
        <v>0</v>
      </c>
      <c r="GV397" s="519">
        <v>0</v>
      </c>
      <c r="GW397" s="519">
        <v>0</v>
      </c>
      <c r="GX397" s="519">
        <v>0</v>
      </c>
      <c r="GY397" s="519">
        <v>0</v>
      </c>
      <c r="GZ397" s="519">
        <v>0</v>
      </c>
      <c r="HA397" s="519">
        <v>0</v>
      </c>
      <c r="HB397" s="519">
        <v>0</v>
      </c>
      <c r="HC397" s="519">
        <v>0</v>
      </c>
      <c r="HD397" s="519">
        <v>0</v>
      </c>
      <c r="HE397" s="519">
        <v>0</v>
      </c>
      <c r="HF397" s="519">
        <v>0</v>
      </c>
      <c r="HG397" s="519">
        <v>0</v>
      </c>
      <c r="HH397" s="519">
        <v>0</v>
      </c>
      <c r="HI397" s="519">
        <v>0</v>
      </c>
      <c r="HJ397" s="519">
        <v>0</v>
      </c>
      <c r="HK397" s="519">
        <v>0</v>
      </c>
      <c r="HL397" s="519">
        <v>0</v>
      </c>
      <c r="HM397" s="519">
        <v>0</v>
      </c>
      <c r="HN397" s="519">
        <v>0</v>
      </c>
      <c r="HO397" s="519">
        <v>0</v>
      </c>
      <c r="HP397" s="519">
        <v>0</v>
      </c>
      <c r="HQ397" s="519">
        <v>0</v>
      </c>
      <c r="HR397" s="519">
        <v>0</v>
      </c>
      <c r="HS397" s="519">
        <v>0</v>
      </c>
      <c r="HT397" s="519">
        <v>0</v>
      </c>
      <c r="HU397" s="519">
        <v>0</v>
      </c>
      <c r="HV397" s="519">
        <v>0</v>
      </c>
      <c r="HW397" s="519">
        <v>0</v>
      </c>
      <c r="HX397" s="519">
        <v>0</v>
      </c>
      <c r="HY397" s="519">
        <v>0</v>
      </c>
      <c r="HZ397" s="519">
        <v>0</v>
      </c>
      <c r="IA397" s="519">
        <v>0</v>
      </c>
      <c r="IB397" s="519">
        <v>0</v>
      </c>
      <c r="IC397" s="519">
        <v>0</v>
      </c>
      <c r="ID397" s="519">
        <v>0</v>
      </c>
      <c r="IE397" s="519">
        <v>0</v>
      </c>
      <c r="IF397" s="519">
        <v>0</v>
      </c>
      <c r="IG397" s="519">
        <v>0</v>
      </c>
      <c r="IH397" s="519">
        <v>0</v>
      </c>
      <c r="II397" s="519">
        <v>0</v>
      </c>
      <c r="IJ397" s="519">
        <v>0</v>
      </c>
      <c r="IK397" s="519">
        <v>0</v>
      </c>
    </row>
    <row r="398" spans="1:245" hidden="1">
      <c r="A398" s="337"/>
      <c r="B398" s="519" t="s">
        <v>1058</v>
      </c>
      <c r="C398" s="519"/>
      <c r="D398" s="519"/>
      <c r="E398" s="519"/>
      <c r="F398" s="519">
        <v>1</v>
      </c>
      <c r="G398" s="519"/>
      <c r="H398" s="519">
        <v>39</v>
      </c>
      <c r="I398" s="519">
        <v>6</v>
      </c>
      <c r="J398" s="519" t="str">
        <f t="shared" si="21"/>
        <v>SDN10013906</v>
      </c>
      <c r="K398" s="519">
        <v>804</v>
      </c>
      <c r="M398" s="337"/>
      <c r="N398" s="519" t="s">
        <v>1063</v>
      </c>
      <c r="O398" s="519" t="s">
        <v>1060</v>
      </c>
      <c r="P398" s="519">
        <v>18</v>
      </c>
      <c r="Q398" s="183" t="str">
        <f t="shared" si="19"/>
        <v>SDN300218</v>
      </c>
      <c r="R398" s="519">
        <v>0</v>
      </c>
      <c r="S398" s="519">
        <v>0</v>
      </c>
      <c r="T398" s="519">
        <v>0</v>
      </c>
      <c r="U398" s="519">
        <v>0</v>
      </c>
      <c r="V398" s="519">
        <v>0</v>
      </c>
      <c r="W398" s="519">
        <v>0</v>
      </c>
      <c r="X398" s="519">
        <v>0</v>
      </c>
      <c r="Y398" s="519">
        <v>0</v>
      </c>
      <c r="Z398" s="519">
        <v>0</v>
      </c>
      <c r="AA398" s="519">
        <v>0</v>
      </c>
      <c r="AB398" s="519">
        <v>0</v>
      </c>
      <c r="AC398" s="519">
        <v>0</v>
      </c>
      <c r="AD398" s="519">
        <v>0</v>
      </c>
      <c r="AE398" s="519">
        <v>0</v>
      </c>
      <c r="AF398" s="519">
        <v>0</v>
      </c>
      <c r="AG398" s="519">
        <v>0</v>
      </c>
      <c r="AH398" s="519">
        <v>0</v>
      </c>
      <c r="AI398" s="519">
        <v>0</v>
      </c>
      <c r="AJ398" s="519">
        <v>0</v>
      </c>
      <c r="AK398" s="519">
        <v>0</v>
      </c>
      <c r="AL398" s="519">
        <v>0</v>
      </c>
      <c r="AM398" s="519">
        <v>0</v>
      </c>
      <c r="AN398" s="519">
        <v>0</v>
      </c>
      <c r="AO398" s="519">
        <v>0</v>
      </c>
      <c r="AP398" s="519">
        <v>0</v>
      </c>
      <c r="AQ398" s="519">
        <v>0</v>
      </c>
      <c r="AR398" s="519">
        <v>0</v>
      </c>
      <c r="AS398" s="519">
        <v>0</v>
      </c>
      <c r="AT398" s="519">
        <v>0</v>
      </c>
      <c r="AU398" s="519">
        <v>0</v>
      </c>
      <c r="AV398" s="519">
        <v>0</v>
      </c>
      <c r="AW398" s="519">
        <v>0</v>
      </c>
      <c r="AX398" s="519">
        <v>0</v>
      </c>
      <c r="AY398" s="519">
        <v>0</v>
      </c>
      <c r="AZ398" s="519">
        <v>0</v>
      </c>
      <c r="BA398" s="519">
        <v>0</v>
      </c>
      <c r="BB398" s="519">
        <v>0</v>
      </c>
      <c r="BC398" s="519">
        <v>0</v>
      </c>
      <c r="BD398" s="519">
        <v>0</v>
      </c>
      <c r="BE398" s="519">
        <v>0</v>
      </c>
      <c r="BF398" s="519">
        <v>0</v>
      </c>
      <c r="BG398" s="519">
        <v>0</v>
      </c>
      <c r="BH398" s="519">
        <v>0</v>
      </c>
      <c r="BI398" s="519">
        <v>0</v>
      </c>
      <c r="BJ398" s="519">
        <v>10000</v>
      </c>
      <c r="BK398" s="519">
        <v>0</v>
      </c>
      <c r="BL398" s="519">
        <v>0</v>
      </c>
      <c r="BM398" s="519">
        <v>0</v>
      </c>
      <c r="BN398" s="519">
        <v>0</v>
      </c>
      <c r="BO398" s="519">
        <v>0</v>
      </c>
      <c r="BP398" s="519">
        <v>0</v>
      </c>
      <c r="BQ398" s="519">
        <v>0</v>
      </c>
      <c r="BR398" s="519">
        <v>0</v>
      </c>
      <c r="BS398" s="519">
        <v>0</v>
      </c>
      <c r="BT398" s="519">
        <v>0</v>
      </c>
      <c r="BU398" s="519">
        <v>0</v>
      </c>
      <c r="BV398" s="519">
        <v>0</v>
      </c>
      <c r="BW398" s="519">
        <v>0</v>
      </c>
      <c r="BX398" s="519">
        <v>0</v>
      </c>
      <c r="BY398" s="519">
        <v>0</v>
      </c>
      <c r="BZ398" s="519">
        <v>0</v>
      </c>
      <c r="CA398" s="519">
        <v>0</v>
      </c>
      <c r="CB398" s="519">
        <v>0</v>
      </c>
      <c r="CC398" s="519">
        <v>0</v>
      </c>
      <c r="CD398" s="519">
        <v>0</v>
      </c>
      <c r="CE398" s="519">
        <v>0</v>
      </c>
      <c r="CF398" s="519">
        <v>0</v>
      </c>
      <c r="CG398" s="519">
        <v>0</v>
      </c>
      <c r="CH398" s="519">
        <v>0</v>
      </c>
      <c r="CI398" s="519">
        <v>0</v>
      </c>
      <c r="CJ398" s="519">
        <v>0</v>
      </c>
      <c r="CK398" s="519">
        <v>0</v>
      </c>
      <c r="CL398" s="519">
        <v>0</v>
      </c>
      <c r="CM398" s="519">
        <v>0</v>
      </c>
      <c r="CN398" s="519">
        <v>0</v>
      </c>
      <c r="CO398" s="519">
        <v>0</v>
      </c>
      <c r="CP398" s="519">
        <v>0</v>
      </c>
      <c r="CQ398" s="519">
        <v>0</v>
      </c>
      <c r="CR398" s="519">
        <v>0</v>
      </c>
      <c r="CS398" s="519">
        <v>0</v>
      </c>
      <c r="CT398" s="519">
        <v>0</v>
      </c>
      <c r="CU398" s="519">
        <v>0</v>
      </c>
      <c r="CV398" s="519">
        <v>0</v>
      </c>
      <c r="CW398" s="519">
        <v>0</v>
      </c>
      <c r="CX398" s="519">
        <v>0</v>
      </c>
      <c r="CY398" s="519">
        <v>0</v>
      </c>
      <c r="CZ398" s="519">
        <v>0</v>
      </c>
      <c r="DA398" s="519">
        <v>0</v>
      </c>
      <c r="DB398" s="519">
        <v>0</v>
      </c>
      <c r="DC398" s="519">
        <v>0</v>
      </c>
      <c r="DD398" s="519">
        <v>0</v>
      </c>
      <c r="DE398" s="519">
        <v>0</v>
      </c>
      <c r="DF398" s="519">
        <v>0</v>
      </c>
      <c r="DG398" s="519">
        <v>0</v>
      </c>
      <c r="DH398" s="519">
        <v>0</v>
      </c>
      <c r="DI398" s="519">
        <v>0</v>
      </c>
      <c r="DJ398" s="519">
        <v>0</v>
      </c>
      <c r="DK398" s="519">
        <v>0</v>
      </c>
      <c r="DL398" s="519">
        <v>0</v>
      </c>
      <c r="DM398" s="519">
        <v>0</v>
      </c>
      <c r="DN398" s="519">
        <v>0</v>
      </c>
      <c r="DO398" s="519">
        <v>0</v>
      </c>
      <c r="DP398" s="519">
        <v>0</v>
      </c>
      <c r="DQ398" s="519">
        <v>0</v>
      </c>
      <c r="DR398" s="519">
        <v>0</v>
      </c>
      <c r="DS398" s="519">
        <v>0</v>
      </c>
      <c r="DT398" s="519">
        <v>0</v>
      </c>
      <c r="DU398" s="519">
        <v>0</v>
      </c>
      <c r="DV398" s="519">
        <v>0</v>
      </c>
      <c r="DW398" s="519">
        <v>0</v>
      </c>
      <c r="DX398" s="519">
        <v>0</v>
      </c>
      <c r="DY398" s="131"/>
      <c r="DZ398" s="337"/>
      <c r="EA398" s="519" t="s">
        <v>1063</v>
      </c>
      <c r="EB398" s="519" t="s">
        <v>1060</v>
      </c>
      <c r="EC398" s="519">
        <v>18</v>
      </c>
      <c r="ED398" s="521" t="str">
        <f t="shared" si="20"/>
        <v>SDN300218</v>
      </c>
      <c r="EE398" s="519">
        <v>10000</v>
      </c>
      <c r="EF398" s="519">
        <v>10000</v>
      </c>
      <c r="EG398" s="519">
        <v>10000</v>
      </c>
      <c r="EH398" s="519">
        <v>10000</v>
      </c>
      <c r="EI398" s="519">
        <v>10000</v>
      </c>
      <c r="EJ398" s="519">
        <v>10000</v>
      </c>
      <c r="EK398" s="519">
        <v>10000</v>
      </c>
      <c r="EL398" s="519">
        <v>10000</v>
      </c>
      <c r="EM398" s="519">
        <v>10000</v>
      </c>
      <c r="EN398" s="519">
        <v>10000</v>
      </c>
      <c r="EO398" s="519">
        <v>10000</v>
      </c>
      <c r="EP398" s="519">
        <v>10000</v>
      </c>
      <c r="EQ398" s="519">
        <v>10000</v>
      </c>
      <c r="ER398" s="519">
        <v>10000</v>
      </c>
      <c r="ES398" s="519">
        <v>10000</v>
      </c>
      <c r="ET398" s="519">
        <v>10000</v>
      </c>
      <c r="EU398" s="519">
        <v>10000</v>
      </c>
      <c r="EV398" s="519">
        <v>10000</v>
      </c>
      <c r="EW398" s="519">
        <v>10000</v>
      </c>
      <c r="EX398" s="519">
        <v>10000</v>
      </c>
      <c r="EY398" s="519">
        <v>10000</v>
      </c>
      <c r="EZ398" s="519">
        <v>10000</v>
      </c>
      <c r="FA398" s="519">
        <v>10000</v>
      </c>
      <c r="FB398" s="519">
        <v>10000</v>
      </c>
      <c r="FC398" s="519">
        <v>10000</v>
      </c>
      <c r="FD398" s="519">
        <v>10000</v>
      </c>
      <c r="FE398" s="519">
        <v>10000</v>
      </c>
      <c r="FF398" s="519">
        <v>10000</v>
      </c>
      <c r="FG398" s="519">
        <v>10000</v>
      </c>
      <c r="FH398" s="519">
        <v>10000</v>
      </c>
      <c r="FI398" s="519">
        <v>10000</v>
      </c>
      <c r="FJ398" s="519">
        <v>10000</v>
      </c>
      <c r="FK398" s="519">
        <v>10000</v>
      </c>
      <c r="FL398" s="519">
        <v>10000</v>
      </c>
      <c r="FM398" s="519">
        <v>10000</v>
      </c>
      <c r="FN398" s="519">
        <v>10000</v>
      </c>
      <c r="FO398" s="519">
        <v>10000</v>
      </c>
      <c r="FP398" s="519">
        <v>10000</v>
      </c>
      <c r="FQ398" s="519">
        <v>10000</v>
      </c>
      <c r="FR398" s="519">
        <v>10000</v>
      </c>
      <c r="FS398" s="519">
        <v>10000</v>
      </c>
      <c r="FT398" s="519">
        <v>10000</v>
      </c>
      <c r="FU398" s="519">
        <v>10000</v>
      </c>
      <c r="FV398" s="519">
        <v>10000</v>
      </c>
      <c r="FW398" s="519">
        <v>10000</v>
      </c>
      <c r="FX398" s="519">
        <v>0</v>
      </c>
      <c r="FY398" s="519">
        <v>0</v>
      </c>
      <c r="FZ398" s="519">
        <v>0</v>
      </c>
      <c r="GA398" s="519">
        <v>0</v>
      </c>
      <c r="GB398" s="519">
        <v>0</v>
      </c>
      <c r="GC398" s="519">
        <v>0</v>
      </c>
      <c r="GD398" s="519">
        <v>0</v>
      </c>
      <c r="GE398" s="519">
        <v>0</v>
      </c>
      <c r="GF398" s="519">
        <v>0</v>
      </c>
      <c r="GG398" s="519">
        <v>0</v>
      </c>
      <c r="GH398" s="519">
        <v>0</v>
      </c>
      <c r="GI398" s="519">
        <v>0</v>
      </c>
      <c r="GJ398" s="519">
        <v>0</v>
      </c>
      <c r="GK398" s="519">
        <v>0</v>
      </c>
      <c r="GL398" s="519">
        <v>0</v>
      </c>
      <c r="GM398" s="519">
        <v>0</v>
      </c>
      <c r="GN398" s="519">
        <v>0</v>
      </c>
      <c r="GO398" s="519">
        <v>0</v>
      </c>
      <c r="GP398" s="519">
        <v>0</v>
      </c>
      <c r="GQ398" s="519">
        <v>0</v>
      </c>
      <c r="GR398" s="519">
        <v>0</v>
      </c>
      <c r="GS398" s="519">
        <v>0</v>
      </c>
      <c r="GT398" s="519">
        <v>0</v>
      </c>
      <c r="GU398" s="519">
        <v>0</v>
      </c>
      <c r="GV398" s="519">
        <v>0</v>
      </c>
      <c r="GW398" s="519">
        <v>0</v>
      </c>
      <c r="GX398" s="519">
        <v>0</v>
      </c>
      <c r="GY398" s="519">
        <v>0</v>
      </c>
      <c r="GZ398" s="519">
        <v>0</v>
      </c>
      <c r="HA398" s="519">
        <v>0</v>
      </c>
      <c r="HB398" s="519">
        <v>0</v>
      </c>
      <c r="HC398" s="519">
        <v>0</v>
      </c>
      <c r="HD398" s="519">
        <v>0</v>
      </c>
      <c r="HE398" s="519">
        <v>0</v>
      </c>
      <c r="HF398" s="519">
        <v>0</v>
      </c>
      <c r="HG398" s="519">
        <v>0</v>
      </c>
      <c r="HH398" s="519">
        <v>0</v>
      </c>
      <c r="HI398" s="519">
        <v>0</v>
      </c>
      <c r="HJ398" s="519">
        <v>0</v>
      </c>
      <c r="HK398" s="519">
        <v>0</v>
      </c>
      <c r="HL398" s="519">
        <v>0</v>
      </c>
      <c r="HM398" s="519">
        <v>0</v>
      </c>
      <c r="HN398" s="519">
        <v>0</v>
      </c>
      <c r="HO398" s="519">
        <v>0</v>
      </c>
      <c r="HP398" s="519">
        <v>0</v>
      </c>
      <c r="HQ398" s="519">
        <v>0</v>
      </c>
      <c r="HR398" s="519">
        <v>0</v>
      </c>
      <c r="HS398" s="519">
        <v>0</v>
      </c>
      <c r="HT398" s="519">
        <v>0</v>
      </c>
      <c r="HU398" s="519">
        <v>0</v>
      </c>
      <c r="HV398" s="519">
        <v>0</v>
      </c>
      <c r="HW398" s="519">
        <v>0</v>
      </c>
      <c r="HX398" s="519">
        <v>0</v>
      </c>
      <c r="HY398" s="519">
        <v>0</v>
      </c>
      <c r="HZ398" s="519">
        <v>0</v>
      </c>
      <c r="IA398" s="519">
        <v>0</v>
      </c>
      <c r="IB398" s="519">
        <v>0</v>
      </c>
      <c r="IC398" s="519">
        <v>0</v>
      </c>
      <c r="ID398" s="519">
        <v>0</v>
      </c>
      <c r="IE398" s="519">
        <v>0</v>
      </c>
      <c r="IF398" s="519">
        <v>0</v>
      </c>
      <c r="IG398" s="519">
        <v>0</v>
      </c>
      <c r="IH398" s="519">
        <v>0</v>
      </c>
      <c r="II398" s="519">
        <v>0</v>
      </c>
      <c r="IJ398" s="519">
        <v>0</v>
      </c>
      <c r="IK398" s="519">
        <v>0</v>
      </c>
    </row>
    <row r="399" spans="1:245" hidden="1">
      <c r="A399" s="337"/>
      <c r="B399" s="519" t="s">
        <v>1058</v>
      </c>
      <c r="C399" s="519"/>
      <c r="D399" s="519"/>
      <c r="E399" s="519"/>
      <c r="F399" s="519">
        <v>1</v>
      </c>
      <c r="G399" s="519"/>
      <c r="H399" s="519">
        <v>39</v>
      </c>
      <c r="I399" s="519">
        <v>7</v>
      </c>
      <c r="J399" s="519" t="str">
        <f t="shared" si="21"/>
        <v>SDN10013907</v>
      </c>
      <c r="K399" s="519">
        <v>804</v>
      </c>
      <c r="M399" s="337"/>
      <c r="N399" s="519" t="s">
        <v>1063</v>
      </c>
      <c r="O399" s="519" t="s">
        <v>1060</v>
      </c>
      <c r="P399" s="519">
        <v>19</v>
      </c>
      <c r="Q399" s="183" t="str">
        <f t="shared" si="19"/>
        <v>SDN300219</v>
      </c>
      <c r="R399" s="519">
        <v>0</v>
      </c>
      <c r="S399" s="519">
        <v>0</v>
      </c>
      <c r="T399" s="519">
        <v>0</v>
      </c>
      <c r="U399" s="519">
        <v>0</v>
      </c>
      <c r="V399" s="519">
        <v>0</v>
      </c>
      <c r="W399" s="519">
        <v>0</v>
      </c>
      <c r="X399" s="519">
        <v>0</v>
      </c>
      <c r="Y399" s="519">
        <v>0</v>
      </c>
      <c r="Z399" s="519">
        <v>0</v>
      </c>
      <c r="AA399" s="519">
        <v>0</v>
      </c>
      <c r="AB399" s="519">
        <v>0</v>
      </c>
      <c r="AC399" s="519">
        <v>0</v>
      </c>
      <c r="AD399" s="519">
        <v>0</v>
      </c>
      <c r="AE399" s="519">
        <v>0</v>
      </c>
      <c r="AF399" s="519">
        <v>0</v>
      </c>
      <c r="AG399" s="519">
        <v>0</v>
      </c>
      <c r="AH399" s="519">
        <v>0</v>
      </c>
      <c r="AI399" s="519">
        <v>0</v>
      </c>
      <c r="AJ399" s="519">
        <v>0</v>
      </c>
      <c r="AK399" s="519">
        <v>0</v>
      </c>
      <c r="AL399" s="519">
        <v>0</v>
      </c>
      <c r="AM399" s="519">
        <v>0</v>
      </c>
      <c r="AN399" s="519">
        <v>0</v>
      </c>
      <c r="AO399" s="519">
        <v>0</v>
      </c>
      <c r="AP399" s="519">
        <v>0</v>
      </c>
      <c r="AQ399" s="519">
        <v>0</v>
      </c>
      <c r="AR399" s="519">
        <v>0</v>
      </c>
      <c r="AS399" s="519">
        <v>0</v>
      </c>
      <c r="AT399" s="519">
        <v>0</v>
      </c>
      <c r="AU399" s="519">
        <v>0</v>
      </c>
      <c r="AV399" s="519">
        <v>0</v>
      </c>
      <c r="AW399" s="519">
        <v>0</v>
      </c>
      <c r="AX399" s="519">
        <v>0</v>
      </c>
      <c r="AY399" s="519">
        <v>0</v>
      </c>
      <c r="AZ399" s="519">
        <v>0</v>
      </c>
      <c r="BA399" s="519">
        <v>0</v>
      </c>
      <c r="BB399" s="519">
        <v>0</v>
      </c>
      <c r="BC399" s="519">
        <v>0</v>
      </c>
      <c r="BD399" s="519">
        <v>0</v>
      </c>
      <c r="BE399" s="519">
        <v>0</v>
      </c>
      <c r="BF399" s="519">
        <v>0</v>
      </c>
      <c r="BG399" s="519">
        <v>0</v>
      </c>
      <c r="BH399" s="519">
        <v>0</v>
      </c>
      <c r="BI399" s="519">
        <v>0</v>
      </c>
      <c r="BJ399" s="519">
        <v>10000</v>
      </c>
      <c r="BK399" s="519">
        <v>0</v>
      </c>
      <c r="BL399" s="519">
        <v>0</v>
      </c>
      <c r="BM399" s="519">
        <v>0</v>
      </c>
      <c r="BN399" s="519">
        <v>0</v>
      </c>
      <c r="BO399" s="519">
        <v>0</v>
      </c>
      <c r="BP399" s="519">
        <v>0</v>
      </c>
      <c r="BQ399" s="519">
        <v>0</v>
      </c>
      <c r="BR399" s="519">
        <v>0</v>
      </c>
      <c r="BS399" s="519">
        <v>0</v>
      </c>
      <c r="BT399" s="519">
        <v>0</v>
      </c>
      <c r="BU399" s="519">
        <v>0</v>
      </c>
      <c r="BV399" s="519">
        <v>0</v>
      </c>
      <c r="BW399" s="519">
        <v>0</v>
      </c>
      <c r="BX399" s="519">
        <v>0</v>
      </c>
      <c r="BY399" s="519">
        <v>0</v>
      </c>
      <c r="BZ399" s="519">
        <v>0</v>
      </c>
      <c r="CA399" s="519">
        <v>0</v>
      </c>
      <c r="CB399" s="519">
        <v>0</v>
      </c>
      <c r="CC399" s="519">
        <v>0</v>
      </c>
      <c r="CD399" s="519">
        <v>0</v>
      </c>
      <c r="CE399" s="519">
        <v>0</v>
      </c>
      <c r="CF399" s="519">
        <v>0</v>
      </c>
      <c r="CG399" s="519">
        <v>0</v>
      </c>
      <c r="CH399" s="519">
        <v>0</v>
      </c>
      <c r="CI399" s="519">
        <v>0</v>
      </c>
      <c r="CJ399" s="519">
        <v>0</v>
      </c>
      <c r="CK399" s="519">
        <v>0</v>
      </c>
      <c r="CL399" s="519">
        <v>0</v>
      </c>
      <c r="CM399" s="519">
        <v>0</v>
      </c>
      <c r="CN399" s="519">
        <v>0</v>
      </c>
      <c r="CO399" s="519">
        <v>0</v>
      </c>
      <c r="CP399" s="519">
        <v>0</v>
      </c>
      <c r="CQ399" s="519">
        <v>0</v>
      </c>
      <c r="CR399" s="519">
        <v>0</v>
      </c>
      <c r="CS399" s="519">
        <v>0</v>
      </c>
      <c r="CT399" s="519">
        <v>0</v>
      </c>
      <c r="CU399" s="519">
        <v>0</v>
      </c>
      <c r="CV399" s="519">
        <v>0</v>
      </c>
      <c r="CW399" s="519">
        <v>0</v>
      </c>
      <c r="CX399" s="519">
        <v>0</v>
      </c>
      <c r="CY399" s="519">
        <v>0</v>
      </c>
      <c r="CZ399" s="519">
        <v>0</v>
      </c>
      <c r="DA399" s="519">
        <v>0</v>
      </c>
      <c r="DB399" s="519">
        <v>0</v>
      </c>
      <c r="DC399" s="519">
        <v>0</v>
      </c>
      <c r="DD399" s="519">
        <v>0</v>
      </c>
      <c r="DE399" s="519">
        <v>0</v>
      </c>
      <c r="DF399" s="519">
        <v>0</v>
      </c>
      <c r="DG399" s="519">
        <v>0</v>
      </c>
      <c r="DH399" s="519">
        <v>0</v>
      </c>
      <c r="DI399" s="519">
        <v>0</v>
      </c>
      <c r="DJ399" s="519">
        <v>0</v>
      </c>
      <c r="DK399" s="519">
        <v>0</v>
      </c>
      <c r="DL399" s="519">
        <v>0</v>
      </c>
      <c r="DM399" s="519">
        <v>0</v>
      </c>
      <c r="DN399" s="519">
        <v>0</v>
      </c>
      <c r="DO399" s="519">
        <v>0</v>
      </c>
      <c r="DP399" s="519">
        <v>0</v>
      </c>
      <c r="DQ399" s="519">
        <v>0</v>
      </c>
      <c r="DR399" s="519">
        <v>0</v>
      </c>
      <c r="DS399" s="519">
        <v>0</v>
      </c>
      <c r="DT399" s="519">
        <v>0</v>
      </c>
      <c r="DU399" s="519">
        <v>0</v>
      </c>
      <c r="DV399" s="519">
        <v>0</v>
      </c>
      <c r="DW399" s="519">
        <v>0</v>
      </c>
      <c r="DX399" s="519">
        <v>0</v>
      </c>
      <c r="DY399" s="131"/>
      <c r="DZ399" s="337"/>
      <c r="EA399" s="519" t="s">
        <v>1063</v>
      </c>
      <c r="EB399" s="519" t="s">
        <v>1060</v>
      </c>
      <c r="EC399" s="519">
        <v>19</v>
      </c>
      <c r="ED399" s="521" t="str">
        <f t="shared" si="20"/>
        <v>SDN300219</v>
      </c>
      <c r="EE399" s="519">
        <v>10000</v>
      </c>
      <c r="EF399" s="519">
        <v>10000</v>
      </c>
      <c r="EG399" s="519">
        <v>10000</v>
      </c>
      <c r="EH399" s="519">
        <v>10000</v>
      </c>
      <c r="EI399" s="519">
        <v>10000</v>
      </c>
      <c r="EJ399" s="519">
        <v>10000</v>
      </c>
      <c r="EK399" s="519">
        <v>10000</v>
      </c>
      <c r="EL399" s="519">
        <v>10000</v>
      </c>
      <c r="EM399" s="519">
        <v>10000</v>
      </c>
      <c r="EN399" s="519">
        <v>10000</v>
      </c>
      <c r="EO399" s="519">
        <v>10000</v>
      </c>
      <c r="EP399" s="519">
        <v>10000</v>
      </c>
      <c r="EQ399" s="519">
        <v>10000</v>
      </c>
      <c r="ER399" s="519">
        <v>10000</v>
      </c>
      <c r="ES399" s="519">
        <v>10000</v>
      </c>
      <c r="ET399" s="519">
        <v>10000</v>
      </c>
      <c r="EU399" s="519">
        <v>10000</v>
      </c>
      <c r="EV399" s="519">
        <v>10000</v>
      </c>
      <c r="EW399" s="519">
        <v>10000</v>
      </c>
      <c r="EX399" s="519">
        <v>10000</v>
      </c>
      <c r="EY399" s="519">
        <v>10000</v>
      </c>
      <c r="EZ399" s="519">
        <v>10000</v>
      </c>
      <c r="FA399" s="519">
        <v>10000</v>
      </c>
      <c r="FB399" s="519">
        <v>10000</v>
      </c>
      <c r="FC399" s="519">
        <v>10000</v>
      </c>
      <c r="FD399" s="519">
        <v>10000</v>
      </c>
      <c r="FE399" s="519">
        <v>10000</v>
      </c>
      <c r="FF399" s="519">
        <v>10000</v>
      </c>
      <c r="FG399" s="519">
        <v>10000</v>
      </c>
      <c r="FH399" s="519">
        <v>10000</v>
      </c>
      <c r="FI399" s="519">
        <v>10000</v>
      </c>
      <c r="FJ399" s="519">
        <v>10000</v>
      </c>
      <c r="FK399" s="519">
        <v>10000</v>
      </c>
      <c r="FL399" s="519">
        <v>10000</v>
      </c>
      <c r="FM399" s="519">
        <v>10000</v>
      </c>
      <c r="FN399" s="519">
        <v>10000</v>
      </c>
      <c r="FO399" s="519">
        <v>10000</v>
      </c>
      <c r="FP399" s="519">
        <v>10000</v>
      </c>
      <c r="FQ399" s="519">
        <v>10000</v>
      </c>
      <c r="FR399" s="519">
        <v>10000</v>
      </c>
      <c r="FS399" s="519">
        <v>10000</v>
      </c>
      <c r="FT399" s="519">
        <v>10000</v>
      </c>
      <c r="FU399" s="519">
        <v>10000</v>
      </c>
      <c r="FV399" s="519">
        <v>10000</v>
      </c>
      <c r="FW399" s="519">
        <v>10000</v>
      </c>
      <c r="FX399" s="519">
        <v>0</v>
      </c>
      <c r="FY399" s="519">
        <v>0</v>
      </c>
      <c r="FZ399" s="519">
        <v>0</v>
      </c>
      <c r="GA399" s="519">
        <v>0</v>
      </c>
      <c r="GB399" s="519">
        <v>0</v>
      </c>
      <c r="GC399" s="519">
        <v>0</v>
      </c>
      <c r="GD399" s="519">
        <v>0</v>
      </c>
      <c r="GE399" s="519">
        <v>0</v>
      </c>
      <c r="GF399" s="519">
        <v>0</v>
      </c>
      <c r="GG399" s="519">
        <v>0</v>
      </c>
      <c r="GH399" s="519">
        <v>0</v>
      </c>
      <c r="GI399" s="519">
        <v>0</v>
      </c>
      <c r="GJ399" s="519">
        <v>0</v>
      </c>
      <c r="GK399" s="519">
        <v>0</v>
      </c>
      <c r="GL399" s="519">
        <v>0</v>
      </c>
      <c r="GM399" s="519">
        <v>0</v>
      </c>
      <c r="GN399" s="519">
        <v>0</v>
      </c>
      <c r="GO399" s="519">
        <v>0</v>
      </c>
      <c r="GP399" s="519">
        <v>0</v>
      </c>
      <c r="GQ399" s="519">
        <v>0</v>
      </c>
      <c r="GR399" s="519">
        <v>0</v>
      </c>
      <c r="GS399" s="519">
        <v>0</v>
      </c>
      <c r="GT399" s="519">
        <v>0</v>
      </c>
      <c r="GU399" s="519">
        <v>0</v>
      </c>
      <c r="GV399" s="519">
        <v>0</v>
      </c>
      <c r="GW399" s="519">
        <v>0</v>
      </c>
      <c r="GX399" s="519">
        <v>0</v>
      </c>
      <c r="GY399" s="519">
        <v>0</v>
      </c>
      <c r="GZ399" s="519">
        <v>0</v>
      </c>
      <c r="HA399" s="519">
        <v>0</v>
      </c>
      <c r="HB399" s="519">
        <v>0</v>
      </c>
      <c r="HC399" s="519">
        <v>0</v>
      </c>
      <c r="HD399" s="519">
        <v>0</v>
      </c>
      <c r="HE399" s="519">
        <v>0</v>
      </c>
      <c r="HF399" s="519">
        <v>0</v>
      </c>
      <c r="HG399" s="519">
        <v>0</v>
      </c>
      <c r="HH399" s="519">
        <v>0</v>
      </c>
      <c r="HI399" s="519">
        <v>0</v>
      </c>
      <c r="HJ399" s="519">
        <v>0</v>
      </c>
      <c r="HK399" s="519">
        <v>0</v>
      </c>
      <c r="HL399" s="519">
        <v>0</v>
      </c>
      <c r="HM399" s="519">
        <v>0</v>
      </c>
      <c r="HN399" s="519">
        <v>0</v>
      </c>
      <c r="HO399" s="519">
        <v>0</v>
      </c>
      <c r="HP399" s="519">
        <v>0</v>
      </c>
      <c r="HQ399" s="519">
        <v>0</v>
      </c>
      <c r="HR399" s="519">
        <v>0</v>
      </c>
      <c r="HS399" s="519">
        <v>0</v>
      </c>
      <c r="HT399" s="519">
        <v>0</v>
      </c>
      <c r="HU399" s="519">
        <v>0</v>
      </c>
      <c r="HV399" s="519">
        <v>0</v>
      </c>
      <c r="HW399" s="519">
        <v>0</v>
      </c>
      <c r="HX399" s="519">
        <v>0</v>
      </c>
      <c r="HY399" s="519">
        <v>0</v>
      </c>
      <c r="HZ399" s="519">
        <v>0</v>
      </c>
      <c r="IA399" s="519">
        <v>0</v>
      </c>
      <c r="IB399" s="519">
        <v>0</v>
      </c>
      <c r="IC399" s="519">
        <v>0</v>
      </c>
      <c r="ID399" s="519">
        <v>0</v>
      </c>
      <c r="IE399" s="519">
        <v>0</v>
      </c>
      <c r="IF399" s="519">
        <v>0</v>
      </c>
      <c r="IG399" s="519">
        <v>0</v>
      </c>
      <c r="IH399" s="519">
        <v>0</v>
      </c>
      <c r="II399" s="519">
        <v>0</v>
      </c>
      <c r="IJ399" s="519">
        <v>0</v>
      </c>
      <c r="IK399" s="519">
        <v>0</v>
      </c>
    </row>
    <row r="400" spans="1:245" hidden="1">
      <c r="A400" s="337"/>
      <c r="B400" s="519" t="s">
        <v>1058</v>
      </c>
      <c r="C400" s="519"/>
      <c r="D400" s="519"/>
      <c r="E400" s="519"/>
      <c r="F400" s="519">
        <v>1</v>
      </c>
      <c r="G400" s="519"/>
      <c r="H400" s="519">
        <v>39</v>
      </c>
      <c r="I400" s="519">
        <v>8</v>
      </c>
      <c r="J400" s="519" t="str">
        <f t="shared" si="21"/>
        <v>SDN10013908</v>
      </c>
      <c r="K400" s="519">
        <v>804</v>
      </c>
      <c r="M400" s="337"/>
      <c r="N400" s="519" t="s">
        <v>1063</v>
      </c>
      <c r="O400" s="519" t="s">
        <v>1060</v>
      </c>
      <c r="P400" s="519">
        <v>20</v>
      </c>
      <c r="Q400" s="183" t="str">
        <f t="shared" si="19"/>
        <v>SDN300220</v>
      </c>
      <c r="R400" s="519">
        <v>0</v>
      </c>
      <c r="S400" s="519">
        <v>0</v>
      </c>
      <c r="T400" s="519">
        <v>0</v>
      </c>
      <c r="U400" s="519">
        <v>0</v>
      </c>
      <c r="V400" s="519">
        <v>0</v>
      </c>
      <c r="W400" s="519">
        <v>0</v>
      </c>
      <c r="X400" s="519">
        <v>0</v>
      </c>
      <c r="Y400" s="519">
        <v>0</v>
      </c>
      <c r="Z400" s="519">
        <v>0</v>
      </c>
      <c r="AA400" s="519">
        <v>0</v>
      </c>
      <c r="AB400" s="519">
        <v>0</v>
      </c>
      <c r="AC400" s="519">
        <v>0</v>
      </c>
      <c r="AD400" s="519">
        <v>0</v>
      </c>
      <c r="AE400" s="519">
        <v>0</v>
      </c>
      <c r="AF400" s="519">
        <v>0</v>
      </c>
      <c r="AG400" s="519">
        <v>0</v>
      </c>
      <c r="AH400" s="519">
        <v>0</v>
      </c>
      <c r="AI400" s="519">
        <v>0</v>
      </c>
      <c r="AJ400" s="519">
        <v>0</v>
      </c>
      <c r="AK400" s="519">
        <v>0</v>
      </c>
      <c r="AL400" s="519">
        <v>0</v>
      </c>
      <c r="AM400" s="519">
        <v>0</v>
      </c>
      <c r="AN400" s="519">
        <v>0</v>
      </c>
      <c r="AO400" s="519">
        <v>0</v>
      </c>
      <c r="AP400" s="519">
        <v>0</v>
      </c>
      <c r="AQ400" s="519">
        <v>0</v>
      </c>
      <c r="AR400" s="519">
        <v>0</v>
      </c>
      <c r="AS400" s="519">
        <v>0</v>
      </c>
      <c r="AT400" s="519">
        <v>0</v>
      </c>
      <c r="AU400" s="519">
        <v>0</v>
      </c>
      <c r="AV400" s="519">
        <v>0</v>
      </c>
      <c r="AW400" s="519">
        <v>0</v>
      </c>
      <c r="AX400" s="519">
        <v>0</v>
      </c>
      <c r="AY400" s="519">
        <v>0</v>
      </c>
      <c r="AZ400" s="519">
        <v>0</v>
      </c>
      <c r="BA400" s="519">
        <v>0</v>
      </c>
      <c r="BB400" s="519">
        <v>0</v>
      </c>
      <c r="BC400" s="519">
        <v>0</v>
      </c>
      <c r="BD400" s="519">
        <v>0</v>
      </c>
      <c r="BE400" s="519">
        <v>0</v>
      </c>
      <c r="BF400" s="519">
        <v>0</v>
      </c>
      <c r="BG400" s="519">
        <v>0</v>
      </c>
      <c r="BH400" s="519">
        <v>0</v>
      </c>
      <c r="BI400" s="519">
        <v>0</v>
      </c>
      <c r="BJ400" s="519">
        <v>10000</v>
      </c>
      <c r="BK400" s="519">
        <v>0</v>
      </c>
      <c r="BL400" s="519">
        <v>0</v>
      </c>
      <c r="BM400" s="519">
        <v>0</v>
      </c>
      <c r="BN400" s="519">
        <v>0</v>
      </c>
      <c r="BO400" s="519">
        <v>0</v>
      </c>
      <c r="BP400" s="519">
        <v>0</v>
      </c>
      <c r="BQ400" s="519">
        <v>0</v>
      </c>
      <c r="BR400" s="519">
        <v>0</v>
      </c>
      <c r="BS400" s="519">
        <v>0</v>
      </c>
      <c r="BT400" s="519">
        <v>0</v>
      </c>
      <c r="BU400" s="519">
        <v>0</v>
      </c>
      <c r="BV400" s="519">
        <v>0</v>
      </c>
      <c r="BW400" s="519">
        <v>0</v>
      </c>
      <c r="BX400" s="519">
        <v>0</v>
      </c>
      <c r="BY400" s="519">
        <v>0</v>
      </c>
      <c r="BZ400" s="519">
        <v>0</v>
      </c>
      <c r="CA400" s="519">
        <v>0</v>
      </c>
      <c r="CB400" s="519">
        <v>0</v>
      </c>
      <c r="CC400" s="519">
        <v>0</v>
      </c>
      <c r="CD400" s="519">
        <v>0</v>
      </c>
      <c r="CE400" s="519">
        <v>0</v>
      </c>
      <c r="CF400" s="519">
        <v>0</v>
      </c>
      <c r="CG400" s="519">
        <v>0</v>
      </c>
      <c r="CH400" s="519">
        <v>0</v>
      </c>
      <c r="CI400" s="519">
        <v>0</v>
      </c>
      <c r="CJ400" s="519">
        <v>0</v>
      </c>
      <c r="CK400" s="519">
        <v>0</v>
      </c>
      <c r="CL400" s="519">
        <v>0</v>
      </c>
      <c r="CM400" s="519">
        <v>0</v>
      </c>
      <c r="CN400" s="519">
        <v>0</v>
      </c>
      <c r="CO400" s="519">
        <v>0</v>
      </c>
      <c r="CP400" s="519">
        <v>0</v>
      </c>
      <c r="CQ400" s="519">
        <v>0</v>
      </c>
      <c r="CR400" s="519">
        <v>0</v>
      </c>
      <c r="CS400" s="519">
        <v>0</v>
      </c>
      <c r="CT400" s="519">
        <v>0</v>
      </c>
      <c r="CU400" s="519">
        <v>0</v>
      </c>
      <c r="CV400" s="519">
        <v>0</v>
      </c>
      <c r="CW400" s="519">
        <v>0</v>
      </c>
      <c r="CX400" s="519">
        <v>0</v>
      </c>
      <c r="CY400" s="519">
        <v>0</v>
      </c>
      <c r="CZ400" s="519">
        <v>0</v>
      </c>
      <c r="DA400" s="519">
        <v>0</v>
      </c>
      <c r="DB400" s="519">
        <v>0</v>
      </c>
      <c r="DC400" s="519">
        <v>0</v>
      </c>
      <c r="DD400" s="519">
        <v>0</v>
      </c>
      <c r="DE400" s="519">
        <v>0</v>
      </c>
      <c r="DF400" s="519">
        <v>0</v>
      </c>
      <c r="DG400" s="519">
        <v>0</v>
      </c>
      <c r="DH400" s="519">
        <v>0</v>
      </c>
      <c r="DI400" s="519">
        <v>0</v>
      </c>
      <c r="DJ400" s="519">
        <v>0</v>
      </c>
      <c r="DK400" s="519">
        <v>0</v>
      </c>
      <c r="DL400" s="519">
        <v>0</v>
      </c>
      <c r="DM400" s="519">
        <v>0</v>
      </c>
      <c r="DN400" s="519">
        <v>0</v>
      </c>
      <c r="DO400" s="519">
        <v>0</v>
      </c>
      <c r="DP400" s="519">
        <v>0</v>
      </c>
      <c r="DQ400" s="519">
        <v>0</v>
      </c>
      <c r="DR400" s="519">
        <v>0</v>
      </c>
      <c r="DS400" s="519">
        <v>0</v>
      </c>
      <c r="DT400" s="519">
        <v>0</v>
      </c>
      <c r="DU400" s="519">
        <v>0</v>
      </c>
      <c r="DV400" s="519">
        <v>0</v>
      </c>
      <c r="DW400" s="519">
        <v>0</v>
      </c>
      <c r="DX400" s="519">
        <v>0</v>
      </c>
      <c r="DY400" s="131"/>
      <c r="DZ400" s="337"/>
      <c r="EA400" s="519" t="s">
        <v>1063</v>
      </c>
      <c r="EB400" s="519" t="s">
        <v>1060</v>
      </c>
      <c r="EC400" s="519">
        <v>20</v>
      </c>
      <c r="ED400" s="521" t="str">
        <f t="shared" si="20"/>
        <v>SDN300220</v>
      </c>
      <c r="EE400" s="519">
        <v>10000</v>
      </c>
      <c r="EF400" s="519">
        <v>10000</v>
      </c>
      <c r="EG400" s="519">
        <v>10000</v>
      </c>
      <c r="EH400" s="519">
        <v>10000</v>
      </c>
      <c r="EI400" s="519">
        <v>10000</v>
      </c>
      <c r="EJ400" s="519">
        <v>10000</v>
      </c>
      <c r="EK400" s="519">
        <v>10000</v>
      </c>
      <c r="EL400" s="519">
        <v>10000</v>
      </c>
      <c r="EM400" s="519">
        <v>10000</v>
      </c>
      <c r="EN400" s="519">
        <v>10000</v>
      </c>
      <c r="EO400" s="519">
        <v>10000</v>
      </c>
      <c r="EP400" s="519">
        <v>10000</v>
      </c>
      <c r="EQ400" s="519">
        <v>10000</v>
      </c>
      <c r="ER400" s="519">
        <v>10000</v>
      </c>
      <c r="ES400" s="519">
        <v>10000</v>
      </c>
      <c r="ET400" s="519">
        <v>10000</v>
      </c>
      <c r="EU400" s="519">
        <v>10000</v>
      </c>
      <c r="EV400" s="519">
        <v>10000</v>
      </c>
      <c r="EW400" s="519">
        <v>10000</v>
      </c>
      <c r="EX400" s="519">
        <v>10000</v>
      </c>
      <c r="EY400" s="519">
        <v>10000</v>
      </c>
      <c r="EZ400" s="519">
        <v>10000</v>
      </c>
      <c r="FA400" s="519">
        <v>10000</v>
      </c>
      <c r="FB400" s="519">
        <v>10000</v>
      </c>
      <c r="FC400" s="519">
        <v>10000</v>
      </c>
      <c r="FD400" s="519">
        <v>10000</v>
      </c>
      <c r="FE400" s="519">
        <v>10000</v>
      </c>
      <c r="FF400" s="519">
        <v>10000</v>
      </c>
      <c r="FG400" s="519">
        <v>10000</v>
      </c>
      <c r="FH400" s="519">
        <v>10000</v>
      </c>
      <c r="FI400" s="519">
        <v>10000</v>
      </c>
      <c r="FJ400" s="519">
        <v>10000</v>
      </c>
      <c r="FK400" s="519">
        <v>10000</v>
      </c>
      <c r="FL400" s="519">
        <v>10000</v>
      </c>
      <c r="FM400" s="519">
        <v>10000</v>
      </c>
      <c r="FN400" s="519">
        <v>10000</v>
      </c>
      <c r="FO400" s="519">
        <v>10000</v>
      </c>
      <c r="FP400" s="519">
        <v>10000</v>
      </c>
      <c r="FQ400" s="519">
        <v>10000</v>
      </c>
      <c r="FR400" s="519">
        <v>10000</v>
      </c>
      <c r="FS400" s="519">
        <v>10000</v>
      </c>
      <c r="FT400" s="519">
        <v>10000</v>
      </c>
      <c r="FU400" s="519">
        <v>10000</v>
      </c>
      <c r="FV400" s="519">
        <v>10000</v>
      </c>
      <c r="FW400" s="519">
        <v>10000</v>
      </c>
      <c r="FX400" s="519">
        <v>0</v>
      </c>
      <c r="FY400" s="519">
        <v>0</v>
      </c>
      <c r="FZ400" s="519">
        <v>0</v>
      </c>
      <c r="GA400" s="519">
        <v>0</v>
      </c>
      <c r="GB400" s="519">
        <v>0</v>
      </c>
      <c r="GC400" s="519">
        <v>0</v>
      </c>
      <c r="GD400" s="519">
        <v>0</v>
      </c>
      <c r="GE400" s="519">
        <v>0</v>
      </c>
      <c r="GF400" s="519">
        <v>0</v>
      </c>
      <c r="GG400" s="519">
        <v>0</v>
      </c>
      <c r="GH400" s="519">
        <v>0</v>
      </c>
      <c r="GI400" s="519">
        <v>0</v>
      </c>
      <c r="GJ400" s="519">
        <v>0</v>
      </c>
      <c r="GK400" s="519">
        <v>0</v>
      </c>
      <c r="GL400" s="519">
        <v>0</v>
      </c>
      <c r="GM400" s="519">
        <v>0</v>
      </c>
      <c r="GN400" s="519">
        <v>0</v>
      </c>
      <c r="GO400" s="519">
        <v>0</v>
      </c>
      <c r="GP400" s="519">
        <v>0</v>
      </c>
      <c r="GQ400" s="519">
        <v>0</v>
      </c>
      <c r="GR400" s="519">
        <v>0</v>
      </c>
      <c r="GS400" s="519">
        <v>0</v>
      </c>
      <c r="GT400" s="519">
        <v>0</v>
      </c>
      <c r="GU400" s="519">
        <v>0</v>
      </c>
      <c r="GV400" s="519">
        <v>0</v>
      </c>
      <c r="GW400" s="519">
        <v>0</v>
      </c>
      <c r="GX400" s="519">
        <v>0</v>
      </c>
      <c r="GY400" s="519">
        <v>0</v>
      </c>
      <c r="GZ400" s="519">
        <v>0</v>
      </c>
      <c r="HA400" s="519">
        <v>0</v>
      </c>
      <c r="HB400" s="519">
        <v>0</v>
      </c>
      <c r="HC400" s="519">
        <v>0</v>
      </c>
      <c r="HD400" s="519">
        <v>0</v>
      </c>
      <c r="HE400" s="519">
        <v>0</v>
      </c>
      <c r="HF400" s="519">
        <v>0</v>
      </c>
      <c r="HG400" s="519">
        <v>0</v>
      </c>
      <c r="HH400" s="519">
        <v>0</v>
      </c>
      <c r="HI400" s="519">
        <v>0</v>
      </c>
      <c r="HJ400" s="519">
        <v>0</v>
      </c>
      <c r="HK400" s="519">
        <v>0</v>
      </c>
      <c r="HL400" s="519">
        <v>0</v>
      </c>
      <c r="HM400" s="519">
        <v>0</v>
      </c>
      <c r="HN400" s="519">
        <v>0</v>
      </c>
      <c r="HO400" s="519">
        <v>0</v>
      </c>
      <c r="HP400" s="519">
        <v>0</v>
      </c>
      <c r="HQ400" s="519">
        <v>0</v>
      </c>
      <c r="HR400" s="519">
        <v>0</v>
      </c>
      <c r="HS400" s="519">
        <v>0</v>
      </c>
      <c r="HT400" s="519">
        <v>0</v>
      </c>
      <c r="HU400" s="519">
        <v>0</v>
      </c>
      <c r="HV400" s="519">
        <v>0</v>
      </c>
      <c r="HW400" s="519">
        <v>0</v>
      </c>
      <c r="HX400" s="519">
        <v>0</v>
      </c>
      <c r="HY400" s="519">
        <v>0</v>
      </c>
      <c r="HZ400" s="519">
        <v>0</v>
      </c>
      <c r="IA400" s="519">
        <v>0</v>
      </c>
      <c r="IB400" s="519">
        <v>0</v>
      </c>
      <c r="IC400" s="519">
        <v>0</v>
      </c>
      <c r="ID400" s="519">
        <v>0</v>
      </c>
      <c r="IE400" s="519">
        <v>0</v>
      </c>
      <c r="IF400" s="519">
        <v>0</v>
      </c>
      <c r="IG400" s="519">
        <v>0</v>
      </c>
      <c r="IH400" s="519">
        <v>0</v>
      </c>
      <c r="II400" s="519">
        <v>0</v>
      </c>
      <c r="IJ400" s="519">
        <v>0</v>
      </c>
      <c r="IK400" s="519">
        <v>0</v>
      </c>
    </row>
    <row r="401" spans="1:245" hidden="1">
      <c r="A401" s="337"/>
      <c r="B401" s="519" t="s">
        <v>1058</v>
      </c>
      <c r="C401" s="519"/>
      <c r="D401" s="519"/>
      <c r="E401" s="519"/>
      <c r="F401" s="519">
        <v>1</v>
      </c>
      <c r="G401" s="519"/>
      <c r="H401" s="519">
        <v>39</v>
      </c>
      <c r="I401" s="519">
        <v>9</v>
      </c>
      <c r="J401" s="519" t="str">
        <f t="shared" si="21"/>
        <v>SDN10013909</v>
      </c>
      <c r="K401" s="519">
        <v>804</v>
      </c>
      <c r="M401" s="337"/>
      <c r="N401" s="519" t="s">
        <v>1063</v>
      </c>
      <c r="O401" s="519" t="s">
        <v>1060</v>
      </c>
      <c r="P401" s="519">
        <v>21</v>
      </c>
      <c r="Q401" s="183" t="str">
        <f t="shared" si="19"/>
        <v>SDN300221</v>
      </c>
      <c r="R401" s="519">
        <v>0</v>
      </c>
      <c r="S401" s="519">
        <v>0</v>
      </c>
      <c r="T401" s="519">
        <v>0</v>
      </c>
      <c r="U401" s="519">
        <v>0</v>
      </c>
      <c r="V401" s="519">
        <v>0</v>
      </c>
      <c r="W401" s="519">
        <v>0</v>
      </c>
      <c r="X401" s="519">
        <v>0</v>
      </c>
      <c r="Y401" s="519">
        <v>0</v>
      </c>
      <c r="Z401" s="519">
        <v>0</v>
      </c>
      <c r="AA401" s="519">
        <v>0</v>
      </c>
      <c r="AB401" s="519">
        <v>0</v>
      </c>
      <c r="AC401" s="519">
        <v>0</v>
      </c>
      <c r="AD401" s="519">
        <v>0</v>
      </c>
      <c r="AE401" s="519">
        <v>0</v>
      </c>
      <c r="AF401" s="519">
        <v>0</v>
      </c>
      <c r="AG401" s="519">
        <v>0</v>
      </c>
      <c r="AH401" s="519">
        <v>0</v>
      </c>
      <c r="AI401" s="519">
        <v>0</v>
      </c>
      <c r="AJ401" s="519">
        <v>0</v>
      </c>
      <c r="AK401" s="519">
        <v>0</v>
      </c>
      <c r="AL401" s="519">
        <v>0</v>
      </c>
      <c r="AM401" s="519">
        <v>0</v>
      </c>
      <c r="AN401" s="519">
        <v>0</v>
      </c>
      <c r="AO401" s="519">
        <v>0</v>
      </c>
      <c r="AP401" s="519">
        <v>0</v>
      </c>
      <c r="AQ401" s="519">
        <v>0</v>
      </c>
      <c r="AR401" s="519">
        <v>0</v>
      </c>
      <c r="AS401" s="519">
        <v>0</v>
      </c>
      <c r="AT401" s="519">
        <v>0</v>
      </c>
      <c r="AU401" s="519">
        <v>0</v>
      </c>
      <c r="AV401" s="519">
        <v>0</v>
      </c>
      <c r="AW401" s="519">
        <v>0</v>
      </c>
      <c r="AX401" s="519">
        <v>0</v>
      </c>
      <c r="AY401" s="519">
        <v>0</v>
      </c>
      <c r="AZ401" s="519">
        <v>0</v>
      </c>
      <c r="BA401" s="519">
        <v>0</v>
      </c>
      <c r="BB401" s="519">
        <v>0</v>
      </c>
      <c r="BC401" s="519">
        <v>0</v>
      </c>
      <c r="BD401" s="519">
        <v>0</v>
      </c>
      <c r="BE401" s="519">
        <v>0</v>
      </c>
      <c r="BF401" s="519">
        <v>0</v>
      </c>
      <c r="BG401" s="519">
        <v>0</v>
      </c>
      <c r="BH401" s="519">
        <v>0</v>
      </c>
      <c r="BI401" s="519">
        <v>0</v>
      </c>
      <c r="BJ401" s="519">
        <v>10000</v>
      </c>
      <c r="BK401" s="519">
        <v>0</v>
      </c>
      <c r="BL401" s="519">
        <v>0</v>
      </c>
      <c r="BM401" s="519">
        <v>0</v>
      </c>
      <c r="BN401" s="519">
        <v>0</v>
      </c>
      <c r="BO401" s="519">
        <v>0</v>
      </c>
      <c r="BP401" s="519">
        <v>0</v>
      </c>
      <c r="BQ401" s="519">
        <v>0</v>
      </c>
      <c r="BR401" s="519">
        <v>0</v>
      </c>
      <c r="BS401" s="519">
        <v>0</v>
      </c>
      <c r="BT401" s="519">
        <v>0</v>
      </c>
      <c r="BU401" s="519">
        <v>0</v>
      </c>
      <c r="BV401" s="519">
        <v>0</v>
      </c>
      <c r="BW401" s="519">
        <v>0</v>
      </c>
      <c r="BX401" s="519">
        <v>0</v>
      </c>
      <c r="BY401" s="519">
        <v>0</v>
      </c>
      <c r="BZ401" s="519">
        <v>0</v>
      </c>
      <c r="CA401" s="519">
        <v>0</v>
      </c>
      <c r="CB401" s="519">
        <v>0</v>
      </c>
      <c r="CC401" s="519">
        <v>0</v>
      </c>
      <c r="CD401" s="519">
        <v>0</v>
      </c>
      <c r="CE401" s="519">
        <v>0</v>
      </c>
      <c r="CF401" s="519">
        <v>0</v>
      </c>
      <c r="CG401" s="519">
        <v>0</v>
      </c>
      <c r="CH401" s="519">
        <v>0</v>
      </c>
      <c r="CI401" s="519">
        <v>0</v>
      </c>
      <c r="CJ401" s="519">
        <v>0</v>
      </c>
      <c r="CK401" s="519">
        <v>0</v>
      </c>
      <c r="CL401" s="519">
        <v>0</v>
      </c>
      <c r="CM401" s="519">
        <v>0</v>
      </c>
      <c r="CN401" s="519">
        <v>0</v>
      </c>
      <c r="CO401" s="519">
        <v>0</v>
      </c>
      <c r="CP401" s="519">
        <v>0</v>
      </c>
      <c r="CQ401" s="519">
        <v>0</v>
      </c>
      <c r="CR401" s="519">
        <v>0</v>
      </c>
      <c r="CS401" s="519">
        <v>0</v>
      </c>
      <c r="CT401" s="519">
        <v>0</v>
      </c>
      <c r="CU401" s="519">
        <v>0</v>
      </c>
      <c r="CV401" s="519">
        <v>0</v>
      </c>
      <c r="CW401" s="519">
        <v>0</v>
      </c>
      <c r="CX401" s="519">
        <v>0</v>
      </c>
      <c r="CY401" s="519">
        <v>0</v>
      </c>
      <c r="CZ401" s="519">
        <v>0</v>
      </c>
      <c r="DA401" s="519">
        <v>0</v>
      </c>
      <c r="DB401" s="519">
        <v>0</v>
      </c>
      <c r="DC401" s="519">
        <v>0</v>
      </c>
      <c r="DD401" s="519">
        <v>0</v>
      </c>
      <c r="DE401" s="519">
        <v>0</v>
      </c>
      <c r="DF401" s="519">
        <v>0</v>
      </c>
      <c r="DG401" s="519">
        <v>0</v>
      </c>
      <c r="DH401" s="519">
        <v>0</v>
      </c>
      <c r="DI401" s="519">
        <v>0</v>
      </c>
      <c r="DJ401" s="519">
        <v>0</v>
      </c>
      <c r="DK401" s="519">
        <v>0</v>
      </c>
      <c r="DL401" s="519">
        <v>0</v>
      </c>
      <c r="DM401" s="519">
        <v>0</v>
      </c>
      <c r="DN401" s="519">
        <v>0</v>
      </c>
      <c r="DO401" s="519">
        <v>0</v>
      </c>
      <c r="DP401" s="519">
        <v>0</v>
      </c>
      <c r="DQ401" s="519">
        <v>0</v>
      </c>
      <c r="DR401" s="519">
        <v>0</v>
      </c>
      <c r="DS401" s="519">
        <v>0</v>
      </c>
      <c r="DT401" s="519">
        <v>0</v>
      </c>
      <c r="DU401" s="519">
        <v>0</v>
      </c>
      <c r="DV401" s="519">
        <v>0</v>
      </c>
      <c r="DW401" s="519">
        <v>0</v>
      </c>
      <c r="DX401" s="519">
        <v>0</v>
      </c>
      <c r="DY401" s="131"/>
      <c r="DZ401" s="337"/>
      <c r="EA401" s="519" t="s">
        <v>1063</v>
      </c>
      <c r="EB401" s="519" t="s">
        <v>1060</v>
      </c>
      <c r="EC401" s="519">
        <v>21</v>
      </c>
      <c r="ED401" s="521" t="str">
        <f t="shared" si="20"/>
        <v>SDN300221</v>
      </c>
      <c r="EE401" s="519">
        <v>10000</v>
      </c>
      <c r="EF401" s="519">
        <v>10000</v>
      </c>
      <c r="EG401" s="519">
        <v>10000</v>
      </c>
      <c r="EH401" s="519">
        <v>10000</v>
      </c>
      <c r="EI401" s="519">
        <v>10000</v>
      </c>
      <c r="EJ401" s="519">
        <v>10000</v>
      </c>
      <c r="EK401" s="519">
        <v>10000</v>
      </c>
      <c r="EL401" s="519">
        <v>10000</v>
      </c>
      <c r="EM401" s="519">
        <v>10000</v>
      </c>
      <c r="EN401" s="519">
        <v>10000</v>
      </c>
      <c r="EO401" s="519">
        <v>10000</v>
      </c>
      <c r="EP401" s="519">
        <v>10000</v>
      </c>
      <c r="EQ401" s="519">
        <v>10000</v>
      </c>
      <c r="ER401" s="519">
        <v>10000</v>
      </c>
      <c r="ES401" s="519">
        <v>10000</v>
      </c>
      <c r="ET401" s="519">
        <v>10000</v>
      </c>
      <c r="EU401" s="519">
        <v>10000</v>
      </c>
      <c r="EV401" s="519">
        <v>10000</v>
      </c>
      <c r="EW401" s="519">
        <v>10000</v>
      </c>
      <c r="EX401" s="519">
        <v>10000</v>
      </c>
      <c r="EY401" s="519">
        <v>10000</v>
      </c>
      <c r="EZ401" s="519">
        <v>10000</v>
      </c>
      <c r="FA401" s="519">
        <v>10000</v>
      </c>
      <c r="FB401" s="519">
        <v>10000</v>
      </c>
      <c r="FC401" s="519">
        <v>10000</v>
      </c>
      <c r="FD401" s="519">
        <v>10000</v>
      </c>
      <c r="FE401" s="519">
        <v>10000</v>
      </c>
      <c r="FF401" s="519">
        <v>10000</v>
      </c>
      <c r="FG401" s="519">
        <v>10000</v>
      </c>
      <c r="FH401" s="519">
        <v>10000</v>
      </c>
      <c r="FI401" s="519">
        <v>10000</v>
      </c>
      <c r="FJ401" s="519">
        <v>10000</v>
      </c>
      <c r="FK401" s="519">
        <v>10000</v>
      </c>
      <c r="FL401" s="519">
        <v>10000</v>
      </c>
      <c r="FM401" s="519">
        <v>10000</v>
      </c>
      <c r="FN401" s="519">
        <v>10000</v>
      </c>
      <c r="FO401" s="519">
        <v>10000</v>
      </c>
      <c r="FP401" s="519">
        <v>10000</v>
      </c>
      <c r="FQ401" s="519">
        <v>10000</v>
      </c>
      <c r="FR401" s="519">
        <v>10000</v>
      </c>
      <c r="FS401" s="519">
        <v>10000</v>
      </c>
      <c r="FT401" s="519">
        <v>10000</v>
      </c>
      <c r="FU401" s="519">
        <v>10000</v>
      </c>
      <c r="FV401" s="519">
        <v>10000</v>
      </c>
      <c r="FW401" s="519">
        <v>10000</v>
      </c>
      <c r="FX401" s="519">
        <v>0</v>
      </c>
      <c r="FY401" s="519">
        <v>0</v>
      </c>
      <c r="FZ401" s="519">
        <v>0</v>
      </c>
      <c r="GA401" s="519">
        <v>0</v>
      </c>
      <c r="GB401" s="519">
        <v>0</v>
      </c>
      <c r="GC401" s="519">
        <v>0</v>
      </c>
      <c r="GD401" s="519">
        <v>0</v>
      </c>
      <c r="GE401" s="519">
        <v>0</v>
      </c>
      <c r="GF401" s="519">
        <v>0</v>
      </c>
      <c r="GG401" s="519">
        <v>0</v>
      </c>
      <c r="GH401" s="519">
        <v>0</v>
      </c>
      <c r="GI401" s="519">
        <v>0</v>
      </c>
      <c r="GJ401" s="519">
        <v>0</v>
      </c>
      <c r="GK401" s="519">
        <v>0</v>
      </c>
      <c r="GL401" s="519">
        <v>0</v>
      </c>
      <c r="GM401" s="519">
        <v>0</v>
      </c>
      <c r="GN401" s="519">
        <v>0</v>
      </c>
      <c r="GO401" s="519">
        <v>0</v>
      </c>
      <c r="GP401" s="519">
        <v>0</v>
      </c>
      <c r="GQ401" s="519">
        <v>0</v>
      </c>
      <c r="GR401" s="519">
        <v>0</v>
      </c>
      <c r="GS401" s="519">
        <v>0</v>
      </c>
      <c r="GT401" s="519">
        <v>0</v>
      </c>
      <c r="GU401" s="519">
        <v>0</v>
      </c>
      <c r="GV401" s="519">
        <v>0</v>
      </c>
      <c r="GW401" s="519">
        <v>0</v>
      </c>
      <c r="GX401" s="519">
        <v>0</v>
      </c>
      <c r="GY401" s="519">
        <v>0</v>
      </c>
      <c r="GZ401" s="519">
        <v>0</v>
      </c>
      <c r="HA401" s="519">
        <v>0</v>
      </c>
      <c r="HB401" s="519">
        <v>0</v>
      </c>
      <c r="HC401" s="519">
        <v>0</v>
      </c>
      <c r="HD401" s="519">
        <v>0</v>
      </c>
      <c r="HE401" s="519">
        <v>0</v>
      </c>
      <c r="HF401" s="519">
        <v>0</v>
      </c>
      <c r="HG401" s="519">
        <v>0</v>
      </c>
      <c r="HH401" s="519">
        <v>0</v>
      </c>
      <c r="HI401" s="519">
        <v>0</v>
      </c>
      <c r="HJ401" s="519">
        <v>0</v>
      </c>
      <c r="HK401" s="519">
        <v>0</v>
      </c>
      <c r="HL401" s="519">
        <v>0</v>
      </c>
      <c r="HM401" s="519">
        <v>0</v>
      </c>
      <c r="HN401" s="519">
        <v>0</v>
      </c>
      <c r="HO401" s="519">
        <v>0</v>
      </c>
      <c r="HP401" s="519">
        <v>0</v>
      </c>
      <c r="HQ401" s="519">
        <v>0</v>
      </c>
      <c r="HR401" s="519">
        <v>0</v>
      </c>
      <c r="HS401" s="519">
        <v>0</v>
      </c>
      <c r="HT401" s="519">
        <v>0</v>
      </c>
      <c r="HU401" s="519">
        <v>0</v>
      </c>
      <c r="HV401" s="519">
        <v>0</v>
      </c>
      <c r="HW401" s="519">
        <v>0</v>
      </c>
      <c r="HX401" s="519">
        <v>0</v>
      </c>
      <c r="HY401" s="519">
        <v>0</v>
      </c>
      <c r="HZ401" s="519">
        <v>0</v>
      </c>
      <c r="IA401" s="519">
        <v>0</v>
      </c>
      <c r="IB401" s="519">
        <v>0</v>
      </c>
      <c r="IC401" s="519">
        <v>0</v>
      </c>
      <c r="ID401" s="519">
        <v>0</v>
      </c>
      <c r="IE401" s="519">
        <v>0</v>
      </c>
      <c r="IF401" s="519">
        <v>0</v>
      </c>
      <c r="IG401" s="519">
        <v>0</v>
      </c>
      <c r="IH401" s="519">
        <v>0</v>
      </c>
      <c r="II401" s="519">
        <v>0</v>
      </c>
      <c r="IJ401" s="519">
        <v>0</v>
      </c>
      <c r="IK401" s="519">
        <v>0</v>
      </c>
    </row>
    <row r="402" spans="1:245" hidden="1">
      <c r="A402" s="337"/>
      <c r="B402" s="519" t="s">
        <v>1058</v>
      </c>
      <c r="C402" s="519"/>
      <c r="D402" s="519"/>
      <c r="E402" s="519"/>
      <c r="F402" s="519">
        <v>1</v>
      </c>
      <c r="G402" s="519"/>
      <c r="H402" s="519">
        <v>39</v>
      </c>
      <c r="I402" s="519">
        <v>10</v>
      </c>
      <c r="J402" s="519" t="str">
        <f t="shared" si="21"/>
        <v>SDN10013910</v>
      </c>
      <c r="K402" s="519">
        <v>804</v>
      </c>
      <c r="M402" s="337"/>
      <c r="N402" s="519" t="s">
        <v>1063</v>
      </c>
      <c r="O402" s="519" t="s">
        <v>1060</v>
      </c>
      <c r="P402" s="519">
        <v>22</v>
      </c>
      <c r="Q402" s="183" t="str">
        <f t="shared" si="19"/>
        <v>SDN300222</v>
      </c>
      <c r="R402" s="519">
        <v>0</v>
      </c>
      <c r="S402" s="519">
        <v>0</v>
      </c>
      <c r="T402" s="519">
        <v>0</v>
      </c>
      <c r="U402" s="519">
        <v>0</v>
      </c>
      <c r="V402" s="519">
        <v>0</v>
      </c>
      <c r="W402" s="519">
        <v>0</v>
      </c>
      <c r="X402" s="519">
        <v>0</v>
      </c>
      <c r="Y402" s="519">
        <v>0</v>
      </c>
      <c r="Z402" s="519">
        <v>0</v>
      </c>
      <c r="AA402" s="519">
        <v>0</v>
      </c>
      <c r="AB402" s="519">
        <v>0</v>
      </c>
      <c r="AC402" s="519">
        <v>0</v>
      </c>
      <c r="AD402" s="519">
        <v>0</v>
      </c>
      <c r="AE402" s="519">
        <v>0</v>
      </c>
      <c r="AF402" s="519">
        <v>0</v>
      </c>
      <c r="AG402" s="519">
        <v>0</v>
      </c>
      <c r="AH402" s="519">
        <v>0</v>
      </c>
      <c r="AI402" s="519">
        <v>0</v>
      </c>
      <c r="AJ402" s="519">
        <v>0</v>
      </c>
      <c r="AK402" s="519">
        <v>0</v>
      </c>
      <c r="AL402" s="519">
        <v>0</v>
      </c>
      <c r="AM402" s="519">
        <v>0</v>
      </c>
      <c r="AN402" s="519">
        <v>0</v>
      </c>
      <c r="AO402" s="519">
        <v>0</v>
      </c>
      <c r="AP402" s="519">
        <v>0</v>
      </c>
      <c r="AQ402" s="519">
        <v>0</v>
      </c>
      <c r="AR402" s="519">
        <v>0</v>
      </c>
      <c r="AS402" s="519">
        <v>0</v>
      </c>
      <c r="AT402" s="519">
        <v>0</v>
      </c>
      <c r="AU402" s="519">
        <v>0</v>
      </c>
      <c r="AV402" s="519">
        <v>0</v>
      </c>
      <c r="AW402" s="519">
        <v>0</v>
      </c>
      <c r="AX402" s="519">
        <v>0</v>
      </c>
      <c r="AY402" s="519">
        <v>0</v>
      </c>
      <c r="AZ402" s="519">
        <v>0</v>
      </c>
      <c r="BA402" s="519">
        <v>0</v>
      </c>
      <c r="BB402" s="519">
        <v>0</v>
      </c>
      <c r="BC402" s="519">
        <v>0</v>
      </c>
      <c r="BD402" s="519">
        <v>0</v>
      </c>
      <c r="BE402" s="519">
        <v>0</v>
      </c>
      <c r="BF402" s="519">
        <v>0</v>
      </c>
      <c r="BG402" s="519">
        <v>0</v>
      </c>
      <c r="BH402" s="519">
        <v>0</v>
      </c>
      <c r="BI402" s="519">
        <v>0</v>
      </c>
      <c r="BJ402" s="519">
        <v>10000</v>
      </c>
      <c r="BK402" s="519">
        <v>0</v>
      </c>
      <c r="BL402" s="519">
        <v>0</v>
      </c>
      <c r="BM402" s="519">
        <v>0</v>
      </c>
      <c r="BN402" s="519">
        <v>0</v>
      </c>
      <c r="BO402" s="519">
        <v>0</v>
      </c>
      <c r="BP402" s="519">
        <v>0</v>
      </c>
      <c r="BQ402" s="519">
        <v>0</v>
      </c>
      <c r="BR402" s="519">
        <v>0</v>
      </c>
      <c r="BS402" s="519">
        <v>0</v>
      </c>
      <c r="BT402" s="519">
        <v>0</v>
      </c>
      <c r="BU402" s="519">
        <v>0</v>
      </c>
      <c r="BV402" s="519">
        <v>0</v>
      </c>
      <c r="BW402" s="519">
        <v>0</v>
      </c>
      <c r="BX402" s="519">
        <v>0</v>
      </c>
      <c r="BY402" s="519">
        <v>0</v>
      </c>
      <c r="BZ402" s="519">
        <v>0</v>
      </c>
      <c r="CA402" s="519">
        <v>0</v>
      </c>
      <c r="CB402" s="519">
        <v>0</v>
      </c>
      <c r="CC402" s="519">
        <v>0</v>
      </c>
      <c r="CD402" s="519">
        <v>0</v>
      </c>
      <c r="CE402" s="519">
        <v>0</v>
      </c>
      <c r="CF402" s="519">
        <v>0</v>
      </c>
      <c r="CG402" s="519">
        <v>0</v>
      </c>
      <c r="CH402" s="519">
        <v>0</v>
      </c>
      <c r="CI402" s="519">
        <v>0</v>
      </c>
      <c r="CJ402" s="519">
        <v>0</v>
      </c>
      <c r="CK402" s="519">
        <v>0</v>
      </c>
      <c r="CL402" s="519">
        <v>0</v>
      </c>
      <c r="CM402" s="519">
        <v>0</v>
      </c>
      <c r="CN402" s="519">
        <v>0</v>
      </c>
      <c r="CO402" s="519">
        <v>0</v>
      </c>
      <c r="CP402" s="519">
        <v>0</v>
      </c>
      <c r="CQ402" s="519">
        <v>0</v>
      </c>
      <c r="CR402" s="519">
        <v>0</v>
      </c>
      <c r="CS402" s="519">
        <v>0</v>
      </c>
      <c r="CT402" s="519">
        <v>0</v>
      </c>
      <c r="CU402" s="519">
        <v>0</v>
      </c>
      <c r="CV402" s="519">
        <v>0</v>
      </c>
      <c r="CW402" s="519">
        <v>0</v>
      </c>
      <c r="CX402" s="519">
        <v>0</v>
      </c>
      <c r="CY402" s="519">
        <v>0</v>
      </c>
      <c r="CZ402" s="519">
        <v>0</v>
      </c>
      <c r="DA402" s="519">
        <v>0</v>
      </c>
      <c r="DB402" s="519">
        <v>0</v>
      </c>
      <c r="DC402" s="519">
        <v>0</v>
      </c>
      <c r="DD402" s="519">
        <v>0</v>
      </c>
      <c r="DE402" s="519">
        <v>0</v>
      </c>
      <c r="DF402" s="519">
        <v>0</v>
      </c>
      <c r="DG402" s="519">
        <v>0</v>
      </c>
      <c r="DH402" s="519">
        <v>0</v>
      </c>
      <c r="DI402" s="519">
        <v>0</v>
      </c>
      <c r="DJ402" s="519">
        <v>0</v>
      </c>
      <c r="DK402" s="519">
        <v>0</v>
      </c>
      <c r="DL402" s="519">
        <v>0</v>
      </c>
      <c r="DM402" s="519">
        <v>0</v>
      </c>
      <c r="DN402" s="519">
        <v>0</v>
      </c>
      <c r="DO402" s="519">
        <v>0</v>
      </c>
      <c r="DP402" s="519">
        <v>0</v>
      </c>
      <c r="DQ402" s="519">
        <v>0</v>
      </c>
      <c r="DR402" s="519">
        <v>0</v>
      </c>
      <c r="DS402" s="519">
        <v>0</v>
      </c>
      <c r="DT402" s="519">
        <v>0</v>
      </c>
      <c r="DU402" s="519">
        <v>0</v>
      </c>
      <c r="DV402" s="519">
        <v>0</v>
      </c>
      <c r="DW402" s="519">
        <v>0</v>
      </c>
      <c r="DX402" s="519">
        <v>0</v>
      </c>
      <c r="DY402" s="131"/>
      <c r="DZ402" s="337"/>
      <c r="EA402" s="519" t="s">
        <v>1063</v>
      </c>
      <c r="EB402" s="519" t="s">
        <v>1060</v>
      </c>
      <c r="EC402" s="519">
        <v>22</v>
      </c>
      <c r="ED402" s="521" t="str">
        <f t="shared" si="20"/>
        <v>SDN300222</v>
      </c>
      <c r="EE402" s="519">
        <v>10000</v>
      </c>
      <c r="EF402" s="519">
        <v>10000</v>
      </c>
      <c r="EG402" s="519">
        <v>10000</v>
      </c>
      <c r="EH402" s="519">
        <v>10000</v>
      </c>
      <c r="EI402" s="519">
        <v>10000</v>
      </c>
      <c r="EJ402" s="519">
        <v>10000</v>
      </c>
      <c r="EK402" s="519">
        <v>10000</v>
      </c>
      <c r="EL402" s="519">
        <v>10000</v>
      </c>
      <c r="EM402" s="519">
        <v>10000</v>
      </c>
      <c r="EN402" s="519">
        <v>10000</v>
      </c>
      <c r="EO402" s="519">
        <v>10000</v>
      </c>
      <c r="EP402" s="519">
        <v>10000</v>
      </c>
      <c r="EQ402" s="519">
        <v>10000</v>
      </c>
      <c r="ER402" s="519">
        <v>10000</v>
      </c>
      <c r="ES402" s="519">
        <v>10000</v>
      </c>
      <c r="ET402" s="519">
        <v>10000</v>
      </c>
      <c r="EU402" s="519">
        <v>10000</v>
      </c>
      <c r="EV402" s="519">
        <v>10000</v>
      </c>
      <c r="EW402" s="519">
        <v>10000</v>
      </c>
      <c r="EX402" s="519">
        <v>10000</v>
      </c>
      <c r="EY402" s="519">
        <v>10000</v>
      </c>
      <c r="EZ402" s="519">
        <v>10000</v>
      </c>
      <c r="FA402" s="519">
        <v>10000</v>
      </c>
      <c r="FB402" s="519">
        <v>10000</v>
      </c>
      <c r="FC402" s="519">
        <v>10000</v>
      </c>
      <c r="FD402" s="519">
        <v>10000</v>
      </c>
      <c r="FE402" s="519">
        <v>10000</v>
      </c>
      <c r="FF402" s="519">
        <v>10000</v>
      </c>
      <c r="FG402" s="519">
        <v>10000</v>
      </c>
      <c r="FH402" s="519">
        <v>10000</v>
      </c>
      <c r="FI402" s="519">
        <v>10000</v>
      </c>
      <c r="FJ402" s="519">
        <v>10000</v>
      </c>
      <c r="FK402" s="519">
        <v>10000</v>
      </c>
      <c r="FL402" s="519">
        <v>10000</v>
      </c>
      <c r="FM402" s="519">
        <v>10000</v>
      </c>
      <c r="FN402" s="519">
        <v>10000</v>
      </c>
      <c r="FO402" s="519">
        <v>10000</v>
      </c>
      <c r="FP402" s="519">
        <v>10000</v>
      </c>
      <c r="FQ402" s="519">
        <v>10000</v>
      </c>
      <c r="FR402" s="519">
        <v>10000</v>
      </c>
      <c r="FS402" s="519">
        <v>10000</v>
      </c>
      <c r="FT402" s="519">
        <v>10000</v>
      </c>
      <c r="FU402" s="519">
        <v>10000</v>
      </c>
      <c r="FV402" s="519">
        <v>10000</v>
      </c>
      <c r="FW402" s="519">
        <v>10000</v>
      </c>
      <c r="FX402" s="519">
        <v>0</v>
      </c>
      <c r="FY402" s="519">
        <v>0</v>
      </c>
      <c r="FZ402" s="519">
        <v>0</v>
      </c>
      <c r="GA402" s="519">
        <v>0</v>
      </c>
      <c r="GB402" s="519">
        <v>0</v>
      </c>
      <c r="GC402" s="519">
        <v>0</v>
      </c>
      <c r="GD402" s="519">
        <v>0</v>
      </c>
      <c r="GE402" s="519">
        <v>0</v>
      </c>
      <c r="GF402" s="519">
        <v>0</v>
      </c>
      <c r="GG402" s="519">
        <v>0</v>
      </c>
      <c r="GH402" s="519">
        <v>0</v>
      </c>
      <c r="GI402" s="519">
        <v>0</v>
      </c>
      <c r="GJ402" s="519">
        <v>0</v>
      </c>
      <c r="GK402" s="519">
        <v>0</v>
      </c>
      <c r="GL402" s="519">
        <v>0</v>
      </c>
      <c r="GM402" s="519">
        <v>0</v>
      </c>
      <c r="GN402" s="519">
        <v>0</v>
      </c>
      <c r="GO402" s="519">
        <v>0</v>
      </c>
      <c r="GP402" s="519">
        <v>0</v>
      </c>
      <c r="GQ402" s="519">
        <v>0</v>
      </c>
      <c r="GR402" s="519">
        <v>0</v>
      </c>
      <c r="GS402" s="519">
        <v>0</v>
      </c>
      <c r="GT402" s="519">
        <v>0</v>
      </c>
      <c r="GU402" s="519">
        <v>0</v>
      </c>
      <c r="GV402" s="519">
        <v>0</v>
      </c>
      <c r="GW402" s="519">
        <v>0</v>
      </c>
      <c r="GX402" s="519">
        <v>0</v>
      </c>
      <c r="GY402" s="519">
        <v>0</v>
      </c>
      <c r="GZ402" s="519">
        <v>0</v>
      </c>
      <c r="HA402" s="519">
        <v>0</v>
      </c>
      <c r="HB402" s="519">
        <v>0</v>
      </c>
      <c r="HC402" s="519">
        <v>0</v>
      </c>
      <c r="HD402" s="519">
        <v>0</v>
      </c>
      <c r="HE402" s="519">
        <v>0</v>
      </c>
      <c r="HF402" s="519">
        <v>0</v>
      </c>
      <c r="HG402" s="519">
        <v>0</v>
      </c>
      <c r="HH402" s="519">
        <v>0</v>
      </c>
      <c r="HI402" s="519">
        <v>0</v>
      </c>
      <c r="HJ402" s="519">
        <v>0</v>
      </c>
      <c r="HK402" s="519">
        <v>0</v>
      </c>
      <c r="HL402" s="519">
        <v>0</v>
      </c>
      <c r="HM402" s="519">
        <v>0</v>
      </c>
      <c r="HN402" s="519">
        <v>0</v>
      </c>
      <c r="HO402" s="519">
        <v>0</v>
      </c>
      <c r="HP402" s="519">
        <v>0</v>
      </c>
      <c r="HQ402" s="519">
        <v>0</v>
      </c>
      <c r="HR402" s="519">
        <v>0</v>
      </c>
      <c r="HS402" s="519">
        <v>0</v>
      </c>
      <c r="HT402" s="519">
        <v>0</v>
      </c>
      <c r="HU402" s="519">
        <v>0</v>
      </c>
      <c r="HV402" s="519">
        <v>0</v>
      </c>
      <c r="HW402" s="519">
        <v>0</v>
      </c>
      <c r="HX402" s="519">
        <v>0</v>
      </c>
      <c r="HY402" s="519">
        <v>0</v>
      </c>
      <c r="HZ402" s="519">
        <v>0</v>
      </c>
      <c r="IA402" s="519">
        <v>0</v>
      </c>
      <c r="IB402" s="519">
        <v>0</v>
      </c>
      <c r="IC402" s="519">
        <v>0</v>
      </c>
      <c r="ID402" s="519">
        <v>0</v>
      </c>
      <c r="IE402" s="519">
        <v>0</v>
      </c>
      <c r="IF402" s="519">
        <v>0</v>
      </c>
      <c r="IG402" s="519">
        <v>0</v>
      </c>
      <c r="IH402" s="519">
        <v>0</v>
      </c>
      <c r="II402" s="519">
        <v>0</v>
      </c>
      <c r="IJ402" s="519">
        <v>0</v>
      </c>
      <c r="IK402" s="519">
        <v>0</v>
      </c>
    </row>
    <row r="403" spans="1:245" hidden="1">
      <c r="A403" s="337"/>
      <c r="B403" s="519" t="s">
        <v>1058</v>
      </c>
      <c r="C403" s="519"/>
      <c r="D403" s="519"/>
      <c r="E403" s="519"/>
      <c r="F403" s="519">
        <v>1</v>
      </c>
      <c r="G403" s="519"/>
      <c r="H403" s="519">
        <v>40</v>
      </c>
      <c r="I403" s="519">
        <v>1</v>
      </c>
      <c r="J403" s="519" t="str">
        <f t="shared" si="21"/>
        <v>SDN10014001</v>
      </c>
      <c r="K403" s="519">
        <v>1010</v>
      </c>
      <c r="M403" s="337"/>
      <c r="N403" s="519" t="s">
        <v>1063</v>
      </c>
      <c r="O403" s="519" t="s">
        <v>1060</v>
      </c>
      <c r="P403" s="519">
        <v>23</v>
      </c>
      <c r="Q403" s="183" t="str">
        <f t="shared" si="19"/>
        <v>SDN300223</v>
      </c>
      <c r="R403" s="519">
        <v>0</v>
      </c>
      <c r="S403" s="519">
        <v>0</v>
      </c>
      <c r="T403" s="519">
        <v>0</v>
      </c>
      <c r="U403" s="519">
        <v>0</v>
      </c>
      <c r="V403" s="519">
        <v>0</v>
      </c>
      <c r="W403" s="519">
        <v>0</v>
      </c>
      <c r="X403" s="519">
        <v>0</v>
      </c>
      <c r="Y403" s="519">
        <v>0</v>
      </c>
      <c r="Z403" s="519">
        <v>0</v>
      </c>
      <c r="AA403" s="519">
        <v>0</v>
      </c>
      <c r="AB403" s="519">
        <v>0</v>
      </c>
      <c r="AC403" s="519">
        <v>0</v>
      </c>
      <c r="AD403" s="519">
        <v>0</v>
      </c>
      <c r="AE403" s="519">
        <v>0</v>
      </c>
      <c r="AF403" s="519">
        <v>0</v>
      </c>
      <c r="AG403" s="519">
        <v>0</v>
      </c>
      <c r="AH403" s="519">
        <v>0</v>
      </c>
      <c r="AI403" s="519">
        <v>0</v>
      </c>
      <c r="AJ403" s="519">
        <v>0</v>
      </c>
      <c r="AK403" s="519">
        <v>0</v>
      </c>
      <c r="AL403" s="519">
        <v>0</v>
      </c>
      <c r="AM403" s="519">
        <v>0</v>
      </c>
      <c r="AN403" s="519">
        <v>0</v>
      </c>
      <c r="AO403" s="519">
        <v>0</v>
      </c>
      <c r="AP403" s="519">
        <v>0</v>
      </c>
      <c r="AQ403" s="519">
        <v>0</v>
      </c>
      <c r="AR403" s="519">
        <v>0</v>
      </c>
      <c r="AS403" s="519">
        <v>0</v>
      </c>
      <c r="AT403" s="519">
        <v>0</v>
      </c>
      <c r="AU403" s="519">
        <v>0</v>
      </c>
      <c r="AV403" s="519">
        <v>0</v>
      </c>
      <c r="AW403" s="519">
        <v>0</v>
      </c>
      <c r="AX403" s="519">
        <v>0</v>
      </c>
      <c r="AY403" s="519">
        <v>0</v>
      </c>
      <c r="AZ403" s="519">
        <v>0</v>
      </c>
      <c r="BA403" s="519">
        <v>0</v>
      </c>
      <c r="BB403" s="519">
        <v>0</v>
      </c>
      <c r="BC403" s="519">
        <v>0</v>
      </c>
      <c r="BD403" s="519">
        <v>0</v>
      </c>
      <c r="BE403" s="519">
        <v>0</v>
      </c>
      <c r="BF403" s="519">
        <v>0</v>
      </c>
      <c r="BG403" s="519">
        <v>0</v>
      </c>
      <c r="BH403" s="519">
        <v>0</v>
      </c>
      <c r="BI403" s="519">
        <v>0</v>
      </c>
      <c r="BJ403" s="519">
        <v>10000</v>
      </c>
      <c r="BK403" s="519">
        <v>0</v>
      </c>
      <c r="BL403" s="519">
        <v>0</v>
      </c>
      <c r="BM403" s="519">
        <v>0</v>
      </c>
      <c r="BN403" s="519">
        <v>0</v>
      </c>
      <c r="BO403" s="519">
        <v>0</v>
      </c>
      <c r="BP403" s="519">
        <v>0</v>
      </c>
      <c r="BQ403" s="519">
        <v>0</v>
      </c>
      <c r="BR403" s="519">
        <v>0</v>
      </c>
      <c r="BS403" s="519">
        <v>0</v>
      </c>
      <c r="BT403" s="519">
        <v>0</v>
      </c>
      <c r="BU403" s="519">
        <v>0</v>
      </c>
      <c r="BV403" s="519">
        <v>0</v>
      </c>
      <c r="BW403" s="519">
        <v>0</v>
      </c>
      <c r="BX403" s="519">
        <v>0</v>
      </c>
      <c r="BY403" s="519">
        <v>0</v>
      </c>
      <c r="BZ403" s="519">
        <v>0</v>
      </c>
      <c r="CA403" s="519">
        <v>0</v>
      </c>
      <c r="CB403" s="519">
        <v>0</v>
      </c>
      <c r="CC403" s="519">
        <v>0</v>
      </c>
      <c r="CD403" s="519">
        <v>0</v>
      </c>
      <c r="CE403" s="519">
        <v>0</v>
      </c>
      <c r="CF403" s="519">
        <v>0</v>
      </c>
      <c r="CG403" s="519">
        <v>0</v>
      </c>
      <c r="CH403" s="519">
        <v>0</v>
      </c>
      <c r="CI403" s="519">
        <v>0</v>
      </c>
      <c r="CJ403" s="519">
        <v>0</v>
      </c>
      <c r="CK403" s="519">
        <v>0</v>
      </c>
      <c r="CL403" s="519">
        <v>0</v>
      </c>
      <c r="CM403" s="519">
        <v>0</v>
      </c>
      <c r="CN403" s="519">
        <v>0</v>
      </c>
      <c r="CO403" s="519">
        <v>0</v>
      </c>
      <c r="CP403" s="519">
        <v>0</v>
      </c>
      <c r="CQ403" s="519">
        <v>0</v>
      </c>
      <c r="CR403" s="519">
        <v>0</v>
      </c>
      <c r="CS403" s="519">
        <v>0</v>
      </c>
      <c r="CT403" s="519">
        <v>0</v>
      </c>
      <c r="CU403" s="519">
        <v>0</v>
      </c>
      <c r="CV403" s="519">
        <v>0</v>
      </c>
      <c r="CW403" s="519">
        <v>0</v>
      </c>
      <c r="CX403" s="519">
        <v>0</v>
      </c>
      <c r="CY403" s="519">
        <v>0</v>
      </c>
      <c r="CZ403" s="519">
        <v>0</v>
      </c>
      <c r="DA403" s="519">
        <v>0</v>
      </c>
      <c r="DB403" s="519">
        <v>0</v>
      </c>
      <c r="DC403" s="519">
        <v>0</v>
      </c>
      <c r="DD403" s="519">
        <v>0</v>
      </c>
      <c r="DE403" s="519">
        <v>0</v>
      </c>
      <c r="DF403" s="519">
        <v>0</v>
      </c>
      <c r="DG403" s="519">
        <v>0</v>
      </c>
      <c r="DH403" s="519">
        <v>0</v>
      </c>
      <c r="DI403" s="519">
        <v>0</v>
      </c>
      <c r="DJ403" s="519">
        <v>0</v>
      </c>
      <c r="DK403" s="519">
        <v>0</v>
      </c>
      <c r="DL403" s="519">
        <v>0</v>
      </c>
      <c r="DM403" s="519">
        <v>0</v>
      </c>
      <c r="DN403" s="519">
        <v>0</v>
      </c>
      <c r="DO403" s="519">
        <v>0</v>
      </c>
      <c r="DP403" s="519">
        <v>0</v>
      </c>
      <c r="DQ403" s="519">
        <v>0</v>
      </c>
      <c r="DR403" s="519">
        <v>0</v>
      </c>
      <c r="DS403" s="519">
        <v>0</v>
      </c>
      <c r="DT403" s="519">
        <v>0</v>
      </c>
      <c r="DU403" s="519">
        <v>0</v>
      </c>
      <c r="DV403" s="519">
        <v>0</v>
      </c>
      <c r="DW403" s="519">
        <v>0</v>
      </c>
      <c r="DX403" s="519">
        <v>0</v>
      </c>
      <c r="DY403" s="131"/>
      <c r="DZ403" s="337"/>
      <c r="EA403" s="519" t="s">
        <v>1063</v>
      </c>
      <c r="EB403" s="519" t="s">
        <v>1060</v>
      </c>
      <c r="EC403" s="519">
        <v>23</v>
      </c>
      <c r="ED403" s="521" t="str">
        <f t="shared" si="20"/>
        <v>SDN300223</v>
      </c>
      <c r="EE403" s="519">
        <v>10000</v>
      </c>
      <c r="EF403" s="519">
        <v>10000</v>
      </c>
      <c r="EG403" s="519">
        <v>10000</v>
      </c>
      <c r="EH403" s="519">
        <v>10000</v>
      </c>
      <c r="EI403" s="519">
        <v>10000</v>
      </c>
      <c r="EJ403" s="519">
        <v>10000</v>
      </c>
      <c r="EK403" s="519">
        <v>10000</v>
      </c>
      <c r="EL403" s="519">
        <v>10000</v>
      </c>
      <c r="EM403" s="519">
        <v>10000</v>
      </c>
      <c r="EN403" s="519">
        <v>10000</v>
      </c>
      <c r="EO403" s="519">
        <v>10000</v>
      </c>
      <c r="EP403" s="519">
        <v>10000</v>
      </c>
      <c r="EQ403" s="519">
        <v>10000</v>
      </c>
      <c r="ER403" s="519">
        <v>10000</v>
      </c>
      <c r="ES403" s="519">
        <v>10000</v>
      </c>
      <c r="ET403" s="519">
        <v>10000</v>
      </c>
      <c r="EU403" s="519">
        <v>10000</v>
      </c>
      <c r="EV403" s="519">
        <v>10000</v>
      </c>
      <c r="EW403" s="519">
        <v>10000</v>
      </c>
      <c r="EX403" s="519">
        <v>10000</v>
      </c>
      <c r="EY403" s="519">
        <v>10000</v>
      </c>
      <c r="EZ403" s="519">
        <v>10000</v>
      </c>
      <c r="FA403" s="519">
        <v>10000</v>
      </c>
      <c r="FB403" s="519">
        <v>10000</v>
      </c>
      <c r="FC403" s="519">
        <v>10000</v>
      </c>
      <c r="FD403" s="519">
        <v>10000</v>
      </c>
      <c r="FE403" s="519">
        <v>10000</v>
      </c>
      <c r="FF403" s="519">
        <v>10000</v>
      </c>
      <c r="FG403" s="519">
        <v>10000</v>
      </c>
      <c r="FH403" s="519">
        <v>10000</v>
      </c>
      <c r="FI403" s="519">
        <v>10000</v>
      </c>
      <c r="FJ403" s="519">
        <v>10000</v>
      </c>
      <c r="FK403" s="519">
        <v>10000</v>
      </c>
      <c r="FL403" s="519">
        <v>10000</v>
      </c>
      <c r="FM403" s="519">
        <v>10000</v>
      </c>
      <c r="FN403" s="519">
        <v>10000</v>
      </c>
      <c r="FO403" s="519">
        <v>10000</v>
      </c>
      <c r="FP403" s="519">
        <v>10000</v>
      </c>
      <c r="FQ403" s="519">
        <v>10000</v>
      </c>
      <c r="FR403" s="519">
        <v>10000</v>
      </c>
      <c r="FS403" s="519">
        <v>10000</v>
      </c>
      <c r="FT403" s="519">
        <v>10000</v>
      </c>
      <c r="FU403" s="519">
        <v>10000</v>
      </c>
      <c r="FV403" s="519">
        <v>10000</v>
      </c>
      <c r="FW403" s="519">
        <v>10000</v>
      </c>
      <c r="FX403" s="519">
        <v>0</v>
      </c>
      <c r="FY403" s="519">
        <v>0</v>
      </c>
      <c r="FZ403" s="519">
        <v>0</v>
      </c>
      <c r="GA403" s="519">
        <v>0</v>
      </c>
      <c r="GB403" s="519">
        <v>0</v>
      </c>
      <c r="GC403" s="519">
        <v>0</v>
      </c>
      <c r="GD403" s="519">
        <v>0</v>
      </c>
      <c r="GE403" s="519">
        <v>0</v>
      </c>
      <c r="GF403" s="519">
        <v>0</v>
      </c>
      <c r="GG403" s="519">
        <v>0</v>
      </c>
      <c r="GH403" s="519">
        <v>0</v>
      </c>
      <c r="GI403" s="519">
        <v>0</v>
      </c>
      <c r="GJ403" s="519">
        <v>0</v>
      </c>
      <c r="GK403" s="519">
        <v>0</v>
      </c>
      <c r="GL403" s="519">
        <v>0</v>
      </c>
      <c r="GM403" s="519">
        <v>0</v>
      </c>
      <c r="GN403" s="519">
        <v>0</v>
      </c>
      <c r="GO403" s="519">
        <v>0</v>
      </c>
      <c r="GP403" s="519">
        <v>0</v>
      </c>
      <c r="GQ403" s="519">
        <v>0</v>
      </c>
      <c r="GR403" s="519">
        <v>0</v>
      </c>
      <c r="GS403" s="519">
        <v>0</v>
      </c>
      <c r="GT403" s="519">
        <v>0</v>
      </c>
      <c r="GU403" s="519">
        <v>0</v>
      </c>
      <c r="GV403" s="519">
        <v>0</v>
      </c>
      <c r="GW403" s="519">
        <v>0</v>
      </c>
      <c r="GX403" s="519">
        <v>0</v>
      </c>
      <c r="GY403" s="519">
        <v>0</v>
      </c>
      <c r="GZ403" s="519">
        <v>0</v>
      </c>
      <c r="HA403" s="519">
        <v>0</v>
      </c>
      <c r="HB403" s="519">
        <v>0</v>
      </c>
      <c r="HC403" s="519">
        <v>0</v>
      </c>
      <c r="HD403" s="519">
        <v>0</v>
      </c>
      <c r="HE403" s="519">
        <v>0</v>
      </c>
      <c r="HF403" s="519">
        <v>0</v>
      </c>
      <c r="HG403" s="519">
        <v>0</v>
      </c>
      <c r="HH403" s="519">
        <v>0</v>
      </c>
      <c r="HI403" s="519">
        <v>0</v>
      </c>
      <c r="HJ403" s="519">
        <v>0</v>
      </c>
      <c r="HK403" s="519">
        <v>0</v>
      </c>
      <c r="HL403" s="519">
        <v>0</v>
      </c>
      <c r="HM403" s="519">
        <v>0</v>
      </c>
      <c r="HN403" s="519">
        <v>0</v>
      </c>
      <c r="HO403" s="519">
        <v>0</v>
      </c>
      <c r="HP403" s="519">
        <v>0</v>
      </c>
      <c r="HQ403" s="519">
        <v>0</v>
      </c>
      <c r="HR403" s="519">
        <v>0</v>
      </c>
      <c r="HS403" s="519">
        <v>0</v>
      </c>
      <c r="HT403" s="519">
        <v>0</v>
      </c>
      <c r="HU403" s="519">
        <v>0</v>
      </c>
      <c r="HV403" s="519">
        <v>0</v>
      </c>
      <c r="HW403" s="519">
        <v>0</v>
      </c>
      <c r="HX403" s="519">
        <v>0</v>
      </c>
      <c r="HY403" s="519">
        <v>0</v>
      </c>
      <c r="HZ403" s="519">
        <v>0</v>
      </c>
      <c r="IA403" s="519">
        <v>0</v>
      </c>
      <c r="IB403" s="519">
        <v>0</v>
      </c>
      <c r="IC403" s="519">
        <v>0</v>
      </c>
      <c r="ID403" s="519">
        <v>0</v>
      </c>
      <c r="IE403" s="519">
        <v>0</v>
      </c>
      <c r="IF403" s="519">
        <v>0</v>
      </c>
      <c r="IG403" s="519">
        <v>0</v>
      </c>
      <c r="IH403" s="519">
        <v>0</v>
      </c>
      <c r="II403" s="519">
        <v>0</v>
      </c>
      <c r="IJ403" s="519">
        <v>0</v>
      </c>
      <c r="IK403" s="519">
        <v>0</v>
      </c>
    </row>
    <row r="404" spans="1:245" hidden="1">
      <c r="A404" s="337"/>
      <c r="B404" s="519" t="s">
        <v>1058</v>
      </c>
      <c r="C404" s="519"/>
      <c r="D404" s="519"/>
      <c r="E404" s="519"/>
      <c r="F404" s="519">
        <v>1</v>
      </c>
      <c r="G404" s="519"/>
      <c r="H404" s="519">
        <v>40</v>
      </c>
      <c r="I404" s="519">
        <v>2</v>
      </c>
      <c r="J404" s="519" t="str">
        <f t="shared" si="21"/>
        <v>SDN10014002</v>
      </c>
      <c r="K404" s="519">
        <v>1010</v>
      </c>
      <c r="M404" s="337"/>
      <c r="N404" s="519" t="s">
        <v>1063</v>
      </c>
      <c r="O404" s="519" t="s">
        <v>1060</v>
      </c>
      <c r="P404" s="519">
        <v>24</v>
      </c>
      <c r="Q404" s="183" t="str">
        <f t="shared" si="19"/>
        <v>SDN300224</v>
      </c>
      <c r="R404" s="519">
        <v>0</v>
      </c>
      <c r="S404" s="519">
        <v>0</v>
      </c>
      <c r="T404" s="519">
        <v>0</v>
      </c>
      <c r="U404" s="519">
        <v>0</v>
      </c>
      <c r="V404" s="519">
        <v>0</v>
      </c>
      <c r="W404" s="519">
        <v>0</v>
      </c>
      <c r="X404" s="519">
        <v>0</v>
      </c>
      <c r="Y404" s="519">
        <v>0</v>
      </c>
      <c r="Z404" s="519">
        <v>0</v>
      </c>
      <c r="AA404" s="519">
        <v>0</v>
      </c>
      <c r="AB404" s="519">
        <v>0</v>
      </c>
      <c r="AC404" s="519">
        <v>0</v>
      </c>
      <c r="AD404" s="519">
        <v>0</v>
      </c>
      <c r="AE404" s="519">
        <v>0</v>
      </c>
      <c r="AF404" s="519">
        <v>0</v>
      </c>
      <c r="AG404" s="519">
        <v>0</v>
      </c>
      <c r="AH404" s="519">
        <v>0</v>
      </c>
      <c r="AI404" s="519">
        <v>0</v>
      </c>
      <c r="AJ404" s="519">
        <v>0</v>
      </c>
      <c r="AK404" s="519">
        <v>0</v>
      </c>
      <c r="AL404" s="519">
        <v>0</v>
      </c>
      <c r="AM404" s="519">
        <v>0</v>
      </c>
      <c r="AN404" s="519">
        <v>0</v>
      </c>
      <c r="AO404" s="519">
        <v>0</v>
      </c>
      <c r="AP404" s="519">
        <v>0</v>
      </c>
      <c r="AQ404" s="519">
        <v>0</v>
      </c>
      <c r="AR404" s="519">
        <v>0</v>
      </c>
      <c r="AS404" s="519">
        <v>0</v>
      </c>
      <c r="AT404" s="519">
        <v>0</v>
      </c>
      <c r="AU404" s="519">
        <v>0</v>
      </c>
      <c r="AV404" s="519">
        <v>0</v>
      </c>
      <c r="AW404" s="519">
        <v>0</v>
      </c>
      <c r="AX404" s="519">
        <v>0</v>
      </c>
      <c r="AY404" s="519">
        <v>0</v>
      </c>
      <c r="AZ404" s="519">
        <v>0</v>
      </c>
      <c r="BA404" s="519">
        <v>0</v>
      </c>
      <c r="BB404" s="519">
        <v>0</v>
      </c>
      <c r="BC404" s="519">
        <v>0</v>
      </c>
      <c r="BD404" s="519">
        <v>0</v>
      </c>
      <c r="BE404" s="519">
        <v>0</v>
      </c>
      <c r="BF404" s="519">
        <v>0</v>
      </c>
      <c r="BG404" s="519">
        <v>0</v>
      </c>
      <c r="BH404" s="519">
        <v>0</v>
      </c>
      <c r="BI404" s="519">
        <v>0</v>
      </c>
      <c r="BJ404" s="519">
        <v>10000</v>
      </c>
      <c r="BK404" s="519">
        <v>0</v>
      </c>
      <c r="BL404" s="519">
        <v>0</v>
      </c>
      <c r="BM404" s="519">
        <v>0</v>
      </c>
      <c r="BN404" s="519">
        <v>0</v>
      </c>
      <c r="BO404" s="519">
        <v>0</v>
      </c>
      <c r="BP404" s="519">
        <v>0</v>
      </c>
      <c r="BQ404" s="519">
        <v>0</v>
      </c>
      <c r="BR404" s="519">
        <v>0</v>
      </c>
      <c r="BS404" s="519">
        <v>0</v>
      </c>
      <c r="BT404" s="519">
        <v>0</v>
      </c>
      <c r="BU404" s="519">
        <v>0</v>
      </c>
      <c r="BV404" s="519">
        <v>0</v>
      </c>
      <c r="BW404" s="519">
        <v>0</v>
      </c>
      <c r="BX404" s="519">
        <v>0</v>
      </c>
      <c r="BY404" s="519">
        <v>0</v>
      </c>
      <c r="BZ404" s="519">
        <v>0</v>
      </c>
      <c r="CA404" s="519">
        <v>0</v>
      </c>
      <c r="CB404" s="519">
        <v>0</v>
      </c>
      <c r="CC404" s="519">
        <v>0</v>
      </c>
      <c r="CD404" s="519">
        <v>0</v>
      </c>
      <c r="CE404" s="519">
        <v>0</v>
      </c>
      <c r="CF404" s="519">
        <v>0</v>
      </c>
      <c r="CG404" s="519">
        <v>0</v>
      </c>
      <c r="CH404" s="519">
        <v>0</v>
      </c>
      <c r="CI404" s="519">
        <v>0</v>
      </c>
      <c r="CJ404" s="519">
        <v>0</v>
      </c>
      <c r="CK404" s="519">
        <v>0</v>
      </c>
      <c r="CL404" s="519">
        <v>0</v>
      </c>
      <c r="CM404" s="519">
        <v>0</v>
      </c>
      <c r="CN404" s="519">
        <v>0</v>
      </c>
      <c r="CO404" s="519">
        <v>0</v>
      </c>
      <c r="CP404" s="519">
        <v>0</v>
      </c>
      <c r="CQ404" s="519">
        <v>0</v>
      </c>
      <c r="CR404" s="519">
        <v>0</v>
      </c>
      <c r="CS404" s="519">
        <v>0</v>
      </c>
      <c r="CT404" s="519">
        <v>0</v>
      </c>
      <c r="CU404" s="519">
        <v>0</v>
      </c>
      <c r="CV404" s="519">
        <v>0</v>
      </c>
      <c r="CW404" s="519">
        <v>0</v>
      </c>
      <c r="CX404" s="519">
        <v>0</v>
      </c>
      <c r="CY404" s="519">
        <v>0</v>
      </c>
      <c r="CZ404" s="519">
        <v>0</v>
      </c>
      <c r="DA404" s="519">
        <v>0</v>
      </c>
      <c r="DB404" s="519">
        <v>0</v>
      </c>
      <c r="DC404" s="519">
        <v>0</v>
      </c>
      <c r="DD404" s="519">
        <v>0</v>
      </c>
      <c r="DE404" s="519">
        <v>0</v>
      </c>
      <c r="DF404" s="519">
        <v>0</v>
      </c>
      <c r="DG404" s="519">
        <v>0</v>
      </c>
      <c r="DH404" s="519">
        <v>0</v>
      </c>
      <c r="DI404" s="519">
        <v>0</v>
      </c>
      <c r="DJ404" s="519">
        <v>0</v>
      </c>
      <c r="DK404" s="519">
        <v>0</v>
      </c>
      <c r="DL404" s="519">
        <v>0</v>
      </c>
      <c r="DM404" s="519">
        <v>0</v>
      </c>
      <c r="DN404" s="519">
        <v>0</v>
      </c>
      <c r="DO404" s="519">
        <v>0</v>
      </c>
      <c r="DP404" s="519">
        <v>0</v>
      </c>
      <c r="DQ404" s="519">
        <v>0</v>
      </c>
      <c r="DR404" s="519">
        <v>0</v>
      </c>
      <c r="DS404" s="519">
        <v>0</v>
      </c>
      <c r="DT404" s="519">
        <v>0</v>
      </c>
      <c r="DU404" s="519">
        <v>0</v>
      </c>
      <c r="DV404" s="519">
        <v>0</v>
      </c>
      <c r="DW404" s="519">
        <v>0</v>
      </c>
      <c r="DX404" s="519">
        <v>0</v>
      </c>
      <c r="DY404" s="131"/>
      <c r="DZ404" s="337"/>
      <c r="EA404" s="519" t="s">
        <v>1063</v>
      </c>
      <c r="EB404" s="519" t="s">
        <v>1060</v>
      </c>
      <c r="EC404" s="519">
        <v>24</v>
      </c>
      <c r="ED404" s="521" t="str">
        <f t="shared" si="20"/>
        <v>SDN300224</v>
      </c>
      <c r="EE404" s="519">
        <v>10000</v>
      </c>
      <c r="EF404" s="519">
        <v>10000</v>
      </c>
      <c r="EG404" s="519">
        <v>10000</v>
      </c>
      <c r="EH404" s="519">
        <v>10000</v>
      </c>
      <c r="EI404" s="519">
        <v>10000</v>
      </c>
      <c r="EJ404" s="519">
        <v>10000</v>
      </c>
      <c r="EK404" s="519">
        <v>10000</v>
      </c>
      <c r="EL404" s="519">
        <v>10000</v>
      </c>
      <c r="EM404" s="519">
        <v>10000</v>
      </c>
      <c r="EN404" s="519">
        <v>10000</v>
      </c>
      <c r="EO404" s="519">
        <v>10000</v>
      </c>
      <c r="EP404" s="519">
        <v>10000</v>
      </c>
      <c r="EQ404" s="519">
        <v>10000</v>
      </c>
      <c r="ER404" s="519">
        <v>10000</v>
      </c>
      <c r="ES404" s="519">
        <v>10000</v>
      </c>
      <c r="ET404" s="519">
        <v>10000</v>
      </c>
      <c r="EU404" s="519">
        <v>10000</v>
      </c>
      <c r="EV404" s="519">
        <v>10000</v>
      </c>
      <c r="EW404" s="519">
        <v>10000</v>
      </c>
      <c r="EX404" s="519">
        <v>10000</v>
      </c>
      <c r="EY404" s="519">
        <v>10000</v>
      </c>
      <c r="EZ404" s="519">
        <v>10000</v>
      </c>
      <c r="FA404" s="519">
        <v>10000</v>
      </c>
      <c r="FB404" s="519">
        <v>10000</v>
      </c>
      <c r="FC404" s="519">
        <v>10000</v>
      </c>
      <c r="FD404" s="519">
        <v>10000</v>
      </c>
      <c r="FE404" s="519">
        <v>10000</v>
      </c>
      <c r="FF404" s="519">
        <v>10000</v>
      </c>
      <c r="FG404" s="519">
        <v>10000</v>
      </c>
      <c r="FH404" s="519">
        <v>10000</v>
      </c>
      <c r="FI404" s="519">
        <v>10000</v>
      </c>
      <c r="FJ404" s="519">
        <v>10000</v>
      </c>
      <c r="FK404" s="519">
        <v>10000</v>
      </c>
      <c r="FL404" s="519">
        <v>10000</v>
      </c>
      <c r="FM404" s="519">
        <v>10000</v>
      </c>
      <c r="FN404" s="519">
        <v>10000</v>
      </c>
      <c r="FO404" s="519">
        <v>10000</v>
      </c>
      <c r="FP404" s="519">
        <v>10000</v>
      </c>
      <c r="FQ404" s="519">
        <v>10000</v>
      </c>
      <c r="FR404" s="519">
        <v>10000</v>
      </c>
      <c r="FS404" s="519">
        <v>10000</v>
      </c>
      <c r="FT404" s="519">
        <v>10000</v>
      </c>
      <c r="FU404" s="519">
        <v>10000</v>
      </c>
      <c r="FV404" s="519">
        <v>10000</v>
      </c>
      <c r="FW404" s="519">
        <v>10000</v>
      </c>
      <c r="FX404" s="519">
        <v>0</v>
      </c>
      <c r="FY404" s="519">
        <v>0</v>
      </c>
      <c r="FZ404" s="519">
        <v>0</v>
      </c>
      <c r="GA404" s="519">
        <v>0</v>
      </c>
      <c r="GB404" s="519">
        <v>0</v>
      </c>
      <c r="GC404" s="519">
        <v>0</v>
      </c>
      <c r="GD404" s="519">
        <v>0</v>
      </c>
      <c r="GE404" s="519">
        <v>0</v>
      </c>
      <c r="GF404" s="519">
        <v>0</v>
      </c>
      <c r="GG404" s="519">
        <v>0</v>
      </c>
      <c r="GH404" s="519">
        <v>0</v>
      </c>
      <c r="GI404" s="519">
        <v>0</v>
      </c>
      <c r="GJ404" s="519">
        <v>0</v>
      </c>
      <c r="GK404" s="519">
        <v>0</v>
      </c>
      <c r="GL404" s="519">
        <v>0</v>
      </c>
      <c r="GM404" s="519">
        <v>0</v>
      </c>
      <c r="GN404" s="519">
        <v>0</v>
      </c>
      <c r="GO404" s="519">
        <v>0</v>
      </c>
      <c r="GP404" s="519">
        <v>0</v>
      </c>
      <c r="GQ404" s="519">
        <v>0</v>
      </c>
      <c r="GR404" s="519">
        <v>0</v>
      </c>
      <c r="GS404" s="519">
        <v>0</v>
      </c>
      <c r="GT404" s="519">
        <v>0</v>
      </c>
      <c r="GU404" s="519">
        <v>0</v>
      </c>
      <c r="GV404" s="519">
        <v>0</v>
      </c>
      <c r="GW404" s="519">
        <v>0</v>
      </c>
      <c r="GX404" s="519">
        <v>0</v>
      </c>
      <c r="GY404" s="519">
        <v>0</v>
      </c>
      <c r="GZ404" s="519">
        <v>0</v>
      </c>
      <c r="HA404" s="519">
        <v>0</v>
      </c>
      <c r="HB404" s="519">
        <v>0</v>
      </c>
      <c r="HC404" s="519">
        <v>0</v>
      </c>
      <c r="HD404" s="519">
        <v>0</v>
      </c>
      <c r="HE404" s="519">
        <v>0</v>
      </c>
      <c r="HF404" s="519">
        <v>0</v>
      </c>
      <c r="HG404" s="519">
        <v>0</v>
      </c>
      <c r="HH404" s="519">
        <v>0</v>
      </c>
      <c r="HI404" s="519">
        <v>0</v>
      </c>
      <c r="HJ404" s="519">
        <v>0</v>
      </c>
      <c r="HK404" s="519">
        <v>0</v>
      </c>
      <c r="HL404" s="519">
        <v>0</v>
      </c>
      <c r="HM404" s="519">
        <v>0</v>
      </c>
      <c r="HN404" s="519">
        <v>0</v>
      </c>
      <c r="HO404" s="519">
        <v>0</v>
      </c>
      <c r="HP404" s="519">
        <v>0</v>
      </c>
      <c r="HQ404" s="519">
        <v>0</v>
      </c>
      <c r="HR404" s="519">
        <v>0</v>
      </c>
      <c r="HS404" s="519">
        <v>0</v>
      </c>
      <c r="HT404" s="519">
        <v>0</v>
      </c>
      <c r="HU404" s="519">
        <v>0</v>
      </c>
      <c r="HV404" s="519">
        <v>0</v>
      </c>
      <c r="HW404" s="519">
        <v>0</v>
      </c>
      <c r="HX404" s="519">
        <v>0</v>
      </c>
      <c r="HY404" s="519">
        <v>0</v>
      </c>
      <c r="HZ404" s="519">
        <v>0</v>
      </c>
      <c r="IA404" s="519">
        <v>0</v>
      </c>
      <c r="IB404" s="519">
        <v>0</v>
      </c>
      <c r="IC404" s="519">
        <v>0</v>
      </c>
      <c r="ID404" s="519">
        <v>0</v>
      </c>
      <c r="IE404" s="519">
        <v>0</v>
      </c>
      <c r="IF404" s="519">
        <v>0</v>
      </c>
      <c r="IG404" s="519">
        <v>0</v>
      </c>
      <c r="IH404" s="519">
        <v>0</v>
      </c>
      <c r="II404" s="519">
        <v>0</v>
      </c>
      <c r="IJ404" s="519">
        <v>0</v>
      </c>
      <c r="IK404" s="519">
        <v>0</v>
      </c>
    </row>
    <row r="405" spans="1:245" hidden="1">
      <c r="A405" s="337"/>
      <c r="B405" s="519" t="s">
        <v>1058</v>
      </c>
      <c r="C405" s="519"/>
      <c r="D405" s="519"/>
      <c r="E405" s="519"/>
      <c r="F405" s="519">
        <v>1</v>
      </c>
      <c r="G405" s="519"/>
      <c r="H405" s="519">
        <v>40</v>
      </c>
      <c r="I405" s="519">
        <v>3</v>
      </c>
      <c r="J405" s="519" t="str">
        <f t="shared" si="21"/>
        <v>SDN10014003</v>
      </c>
      <c r="K405" s="519">
        <v>1010</v>
      </c>
      <c r="M405" s="337"/>
      <c r="N405" s="519" t="s">
        <v>1063</v>
      </c>
      <c r="O405" s="519" t="s">
        <v>1060</v>
      </c>
      <c r="P405" s="519">
        <v>25</v>
      </c>
      <c r="Q405" s="183" t="str">
        <f t="shared" si="19"/>
        <v>SDN300225</v>
      </c>
      <c r="R405" s="519">
        <v>0</v>
      </c>
      <c r="S405" s="519">
        <v>0</v>
      </c>
      <c r="T405" s="519">
        <v>0</v>
      </c>
      <c r="U405" s="519">
        <v>0</v>
      </c>
      <c r="V405" s="519">
        <v>0</v>
      </c>
      <c r="W405" s="519">
        <v>0</v>
      </c>
      <c r="X405" s="519">
        <v>0</v>
      </c>
      <c r="Y405" s="519">
        <v>0</v>
      </c>
      <c r="Z405" s="519">
        <v>0</v>
      </c>
      <c r="AA405" s="519">
        <v>0</v>
      </c>
      <c r="AB405" s="519">
        <v>0</v>
      </c>
      <c r="AC405" s="519">
        <v>0</v>
      </c>
      <c r="AD405" s="519">
        <v>0</v>
      </c>
      <c r="AE405" s="519">
        <v>0</v>
      </c>
      <c r="AF405" s="519">
        <v>0</v>
      </c>
      <c r="AG405" s="519">
        <v>0</v>
      </c>
      <c r="AH405" s="519">
        <v>0</v>
      </c>
      <c r="AI405" s="519">
        <v>0</v>
      </c>
      <c r="AJ405" s="519">
        <v>0</v>
      </c>
      <c r="AK405" s="519">
        <v>0</v>
      </c>
      <c r="AL405" s="519">
        <v>0</v>
      </c>
      <c r="AM405" s="519">
        <v>0</v>
      </c>
      <c r="AN405" s="519">
        <v>0</v>
      </c>
      <c r="AO405" s="519">
        <v>0</v>
      </c>
      <c r="AP405" s="519">
        <v>0</v>
      </c>
      <c r="AQ405" s="519">
        <v>0</v>
      </c>
      <c r="AR405" s="519">
        <v>0</v>
      </c>
      <c r="AS405" s="519">
        <v>0</v>
      </c>
      <c r="AT405" s="519">
        <v>0</v>
      </c>
      <c r="AU405" s="519">
        <v>0</v>
      </c>
      <c r="AV405" s="519">
        <v>0</v>
      </c>
      <c r="AW405" s="519">
        <v>0</v>
      </c>
      <c r="AX405" s="519">
        <v>0</v>
      </c>
      <c r="AY405" s="519">
        <v>0</v>
      </c>
      <c r="AZ405" s="519">
        <v>0</v>
      </c>
      <c r="BA405" s="519">
        <v>0</v>
      </c>
      <c r="BB405" s="519">
        <v>0</v>
      </c>
      <c r="BC405" s="519">
        <v>0</v>
      </c>
      <c r="BD405" s="519">
        <v>0</v>
      </c>
      <c r="BE405" s="519">
        <v>0</v>
      </c>
      <c r="BF405" s="519">
        <v>0</v>
      </c>
      <c r="BG405" s="519">
        <v>0</v>
      </c>
      <c r="BH405" s="519">
        <v>0</v>
      </c>
      <c r="BI405" s="519">
        <v>0</v>
      </c>
      <c r="BJ405" s="519">
        <v>10000</v>
      </c>
      <c r="BK405" s="519">
        <v>0</v>
      </c>
      <c r="BL405" s="519">
        <v>0</v>
      </c>
      <c r="BM405" s="519">
        <v>0</v>
      </c>
      <c r="BN405" s="519">
        <v>0</v>
      </c>
      <c r="BO405" s="519">
        <v>0</v>
      </c>
      <c r="BP405" s="519">
        <v>0</v>
      </c>
      <c r="BQ405" s="519">
        <v>0</v>
      </c>
      <c r="BR405" s="519">
        <v>0</v>
      </c>
      <c r="BS405" s="519">
        <v>0</v>
      </c>
      <c r="BT405" s="519">
        <v>0</v>
      </c>
      <c r="BU405" s="519">
        <v>0</v>
      </c>
      <c r="BV405" s="519">
        <v>0</v>
      </c>
      <c r="BW405" s="519">
        <v>0</v>
      </c>
      <c r="BX405" s="519">
        <v>0</v>
      </c>
      <c r="BY405" s="519">
        <v>0</v>
      </c>
      <c r="BZ405" s="519">
        <v>0</v>
      </c>
      <c r="CA405" s="519">
        <v>0</v>
      </c>
      <c r="CB405" s="519">
        <v>0</v>
      </c>
      <c r="CC405" s="519">
        <v>0</v>
      </c>
      <c r="CD405" s="519">
        <v>0</v>
      </c>
      <c r="CE405" s="519">
        <v>0</v>
      </c>
      <c r="CF405" s="519">
        <v>0</v>
      </c>
      <c r="CG405" s="519">
        <v>0</v>
      </c>
      <c r="CH405" s="519">
        <v>0</v>
      </c>
      <c r="CI405" s="519">
        <v>0</v>
      </c>
      <c r="CJ405" s="519">
        <v>0</v>
      </c>
      <c r="CK405" s="519">
        <v>0</v>
      </c>
      <c r="CL405" s="519">
        <v>0</v>
      </c>
      <c r="CM405" s="519">
        <v>0</v>
      </c>
      <c r="CN405" s="519">
        <v>0</v>
      </c>
      <c r="CO405" s="519">
        <v>0</v>
      </c>
      <c r="CP405" s="519">
        <v>0</v>
      </c>
      <c r="CQ405" s="519">
        <v>0</v>
      </c>
      <c r="CR405" s="519">
        <v>0</v>
      </c>
      <c r="CS405" s="519">
        <v>0</v>
      </c>
      <c r="CT405" s="519">
        <v>0</v>
      </c>
      <c r="CU405" s="519">
        <v>0</v>
      </c>
      <c r="CV405" s="519">
        <v>0</v>
      </c>
      <c r="CW405" s="519">
        <v>0</v>
      </c>
      <c r="CX405" s="519">
        <v>0</v>
      </c>
      <c r="CY405" s="519">
        <v>0</v>
      </c>
      <c r="CZ405" s="519">
        <v>0</v>
      </c>
      <c r="DA405" s="519">
        <v>0</v>
      </c>
      <c r="DB405" s="519">
        <v>0</v>
      </c>
      <c r="DC405" s="519">
        <v>0</v>
      </c>
      <c r="DD405" s="519">
        <v>0</v>
      </c>
      <c r="DE405" s="519">
        <v>0</v>
      </c>
      <c r="DF405" s="519">
        <v>0</v>
      </c>
      <c r="DG405" s="519">
        <v>0</v>
      </c>
      <c r="DH405" s="519">
        <v>0</v>
      </c>
      <c r="DI405" s="519">
        <v>0</v>
      </c>
      <c r="DJ405" s="519">
        <v>0</v>
      </c>
      <c r="DK405" s="519">
        <v>0</v>
      </c>
      <c r="DL405" s="519">
        <v>0</v>
      </c>
      <c r="DM405" s="519">
        <v>0</v>
      </c>
      <c r="DN405" s="519">
        <v>0</v>
      </c>
      <c r="DO405" s="519">
        <v>0</v>
      </c>
      <c r="DP405" s="519">
        <v>0</v>
      </c>
      <c r="DQ405" s="519">
        <v>0</v>
      </c>
      <c r="DR405" s="519">
        <v>0</v>
      </c>
      <c r="DS405" s="519">
        <v>0</v>
      </c>
      <c r="DT405" s="519">
        <v>0</v>
      </c>
      <c r="DU405" s="519">
        <v>0</v>
      </c>
      <c r="DV405" s="519">
        <v>0</v>
      </c>
      <c r="DW405" s="519">
        <v>0</v>
      </c>
      <c r="DX405" s="519">
        <v>0</v>
      </c>
      <c r="DY405" s="131"/>
      <c r="DZ405" s="337"/>
      <c r="EA405" s="519" t="s">
        <v>1063</v>
      </c>
      <c r="EB405" s="519" t="s">
        <v>1060</v>
      </c>
      <c r="EC405" s="519">
        <v>25</v>
      </c>
      <c r="ED405" s="521" t="str">
        <f t="shared" si="20"/>
        <v>SDN300225</v>
      </c>
      <c r="EE405" s="519">
        <v>10000</v>
      </c>
      <c r="EF405" s="519">
        <v>10000</v>
      </c>
      <c r="EG405" s="519">
        <v>10000</v>
      </c>
      <c r="EH405" s="519">
        <v>10000</v>
      </c>
      <c r="EI405" s="519">
        <v>10000</v>
      </c>
      <c r="EJ405" s="519">
        <v>10000</v>
      </c>
      <c r="EK405" s="519">
        <v>10000</v>
      </c>
      <c r="EL405" s="519">
        <v>10000</v>
      </c>
      <c r="EM405" s="519">
        <v>10000</v>
      </c>
      <c r="EN405" s="519">
        <v>10000</v>
      </c>
      <c r="EO405" s="519">
        <v>10000</v>
      </c>
      <c r="EP405" s="519">
        <v>10000</v>
      </c>
      <c r="EQ405" s="519">
        <v>10000</v>
      </c>
      <c r="ER405" s="519">
        <v>10000</v>
      </c>
      <c r="ES405" s="519">
        <v>10000</v>
      </c>
      <c r="ET405" s="519">
        <v>10000</v>
      </c>
      <c r="EU405" s="519">
        <v>10000</v>
      </c>
      <c r="EV405" s="519">
        <v>10000</v>
      </c>
      <c r="EW405" s="519">
        <v>10000</v>
      </c>
      <c r="EX405" s="519">
        <v>10000</v>
      </c>
      <c r="EY405" s="519">
        <v>10000</v>
      </c>
      <c r="EZ405" s="519">
        <v>10000</v>
      </c>
      <c r="FA405" s="519">
        <v>10000</v>
      </c>
      <c r="FB405" s="519">
        <v>10000</v>
      </c>
      <c r="FC405" s="519">
        <v>10000</v>
      </c>
      <c r="FD405" s="519">
        <v>10000</v>
      </c>
      <c r="FE405" s="519">
        <v>10000</v>
      </c>
      <c r="FF405" s="519">
        <v>10000</v>
      </c>
      <c r="FG405" s="519">
        <v>10000</v>
      </c>
      <c r="FH405" s="519">
        <v>10000</v>
      </c>
      <c r="FI405" s="519">
        <v>10000</v>
      </c>
      <c r="FJ405" s="519">
        <v>10000</v>
      </c>
      <c r="FK405" s="519">
        <v>10000</v>
      </c>
      <c r="FL405" s="519">
        <v>10000</v>
      </c>
      <c r="FM405" s="519">
        <v>10000</v>
      </c>
      <c r="FN405" s="519">
        <v>10000</v>
      </c>
      <c r="FO405" s="519">
        <v>10000</v>
      </c>
      <c r="FP405" s="519">
        <v>10000</v>
      </c>
      <c r="FQ405" s="519">
        <v>10000</v>
      </c>
      <c r="FR405" s="519">
        <v>10000</v>
      </c>
      <c r="FS405" s="519">
        <v>10000</v>
      </c>
      <c r="FT405" s="519">
        <v>10000</v>
      </c>
      <c r="FU405" s="519">
        <v>10000</v>
      </c>
      <c r="FV405" s="519">
        <v>10000</v>
      </c>
      <c r="FW405" s="519">
        <v>10000</v>
      </c>
      <c r="FX405" s="519">
        <v>0</v>
      </c>
      <c r="FY405" s="519">
        <v>0</v>
      </c>
      <c r="FZ405" s="519">
        <v>0</v>
      </c>
      <c r="GA405" s="519">
        <v>0</v>
      </c>
      <c r="GB405" s="519">
        <v>0</v>
      </c>
      <c r="GC405" s="519">
        <v>0</v>
      </c>
      <c r="GD405" s="519">
        <v>0</v>
      </c>
      <c r="GE405" s="519">
        <v>0</v>
      </c>
      <c r="GF405" s="519">
        <v>0</v>
      </c>
      <c r="GG405" s="519">
        <v>0</v>
      </c>
      <c r="GH405" s="519">
        <v>0</v>
      </c>
      <c r="GI405" s="519">
        <v>0</v>
      </c>
      <c r="GJ405" s="519">
        <v>0</v>
      </c>
      <c r="GK405" s="519">
        <v>0</v>
      </c>
      <c r="GL405" s="519">
        <v>0</v>
      </c>
      <c r="GM405" s="519">
        <v>0</v>
      </c>
      <c r="GN405" s="519">
        <v>0</v>
      </c>
      <c r="GO405" s="519">
        <v>0</v>
      </c>
      <c r="GP405" s="519">
        <v>0</v>
      </c>
      <c r="GQ405" s="519">
        <v>0</v>
      </c>
      <c r="GR405" s="519">
        <v>0</v>
      </c>
      <c r="GS405" s="519">
        <v>0</v>
      </c>
      <c r="GT405" s="519">
        <v>0</v>
      </c>
      <c r="GU405" s="519">
        <v>0</v>
      </c>
      <c r="GV405" s="519">
        <v>0</v>
      </c>
      <c r="GW405" s="519">
        <v>0</v>
      </c>
      <c r="GX405" s="519">
        <v>0</v>
      </c>
      <c r="GY405" s="519">
        <v>0</v>
      </c>
      <c r="GZ405" s="519">
        <v>0</v>
      </c>
      <c r="HA405" s="519">
        <v>0</v>
      </c>
      <c r="HB405" s="519">
        <v>0</v>
      </c>
      <c r="HC405" s="519">
        <v>0</v>
      </c>
      <c r="HD405" s="519">
        <v>0</v>
      </c>
      <c r="HE405" s="519">
        <v>0</v>
      </c>
      <c r="HF405" s="519">
        <v>0</v>
      </c>
      <c r="HG405" s="519">
        <v>0</v>
      </c>
      <c r="HH405" s="519">
        <v>0</v>
      </c>
      <c r="HI405" s="519">
        <v>0</v>
      </c>
      <c r="HJ405" s="519">
        <v>0</v>
      </c>
      <c r="HK405" s="519">
        <v>0</v>
      </c>
      <c r="HL405" s="519">
        <v>0</v>
      </c>
      <c r="HM405" s="519">
        <v>0</v>
      </c>
      <c r="HN405" s="519">
        <v>0</v>
      </c>
      <c r="HO405" s="519">
        <v>0</v>
      </c>
      <c r="HP405" s="519">
        <v>0</v>
      </c>
      <c r="HQ405" s="519">
        <v>0</v>
      </c>
      <c r="HR405" s="519">
        <v>0</v>
      </c>
      <c r="HS405" s="519">
        <v>0</v>
      </c>
      <c r="HT405" s="519">
        <v>0</v>
      </c>
      <c r="HU405" s="519">
        <v>0</v>
      </c>
      <c r="HV405" s="519">
        <v>0</v>
      </c>
      <c r="HW405" s="519">
        <v>0</v>
      </c>
      <c r="HX405" s="519">
        <v>0</v>
      </c>
      <c r="HY405" s="519">
        <v>0</v>
      </c>
      <c r="HZ405" s="519">
        <v>0</v>
      </c>
      <c r="IA405" s="519">
        <v>0</v>
      </c>
      <c r="IB405" s="519">
        <v>0</v>
      </c>
      <c r="IC405" s="519">
        <v>0</v>
      </c>
      <c r="ID405" s="519">
        <v>0</v>
      </c>
      <c r="IE405" s="519">
        <v>0</v>
      </c>
      <c r="IF405" s="519">
        <v>0</v>
      </c>
      <c r="IG405" s="519">
        <v>0</v>
      </c>
      <c r="IH405" s="519">
        <v>0</v>
      </c>
      <c r="II405" s="519">
        <v>0</v>
      </c>
      <c r="IJ405" s="519">
        <v>0</v>
      </c>
      <c r="IK405" s="519">
        <v>0</v>
      </c>
    </row>
    <row r="406" spans="1:245" hidden="1">
      <c r="A406" s="337"/>
      <c r="B406" s="519" t="s">
        <v>1058</v>
      </c>
      <c r="C406" s="519"/>
      <c r="D406" s="519"/>
      <c r="E406" s="519"/>
      <c r="F406" s="519">
        <v>1</v>
      </c>
      <c r="G406" s="519"/>
      <c r="H406" s="519">
        <v>40</v>
      </c>
      <c r="I406" s="519">
        <v>4</v>
      </c>
      <c r="J406" s="519" t="str">
        <f t="shared" si="21"/>
        <v>SDN10014004</v>
      </c>
      <c r="K406" s="519">
        <v>1010</v>
      </c>
      <c r="M406" s="337"/>
      <c r="N406" s="519" t="s">
        <v>1063</v>
      </c>
      <c r="O406" s="519" t="s">
        <v>1060</v>
      </c>
      <c r="P406" s="519">
        <v>26</v>
      </c>
      <c r="Q406" s="183" t="str">
        <f t="shared" si="19"/>
        <v>SDN300226</v>
      </c>
      <c r="R406" s="519">
        <v>0</v>
      </c>
      <c r="S406" s="519">
        <v>0</v>
      </c>
      <c r="T406" s="519">
        <v>0</v>
      </c>
      <c r="U406" s="519">
        <v>0</v>
      </c>
      <c r="V406" s="519">
        <v>0</v>
      </c>
      <c r="W406" s="519">
        <v>0</v>
      </c>
      <c r="X406" s="519">
        <v>0</v>
      </c>
      <c r="Y406" s="519">
        <v>0</v>
      </c>
      <c r="Z406" s="519">
        <v>0</v>
      </c>
      <c r="AA406" s="519">
        <v>0</v>
      </c>
      <c r="AB406" s="519">
        <v>0</v>
      </c>
      <c r="AC406" s="519">
        <v>0</v>
      </c>
      <c r="AD406" s="519">
        <v>0</v>
      </c>
      <c r="AE406" s="519">
        <v>0</v>
      </c>
      <c r="AF406" s="519">
        <v>0</v>
      </c>
      <c r="AG406" s="519">
        <v>0</v>
      </c>
      <c r="AH406" s="519">
        <v>0</v>
      </c>
      <c r="AI406" s="519">
        <v>0</v>
      </c>
      <c r="AJ406" s="519">
        <v>0</v>
      </c>
      <c r="AK406" s="519">
        <v>0</v>
      </c>
      <c r="AL406" s="519">
        <v>0</v>
      </c>
      <c r="AM406" s="519">
        <v>0</v>
      </c>
      <c r="AN406" s="519">
        <v>0</v>
      </c>
      <c r="AO406" s="519">
        <v>0</v>
      </c>
      <c r="AP406" s="519">
        <v>0</v>
      </c>
      <c r="AQ406" s="519">
        <v>0</v>
      </c>
      <c r="AR406" s="519">
        <v>0</v>
      </c>
      <c r="AS406" s="519">
        <v>0</v>
      </c>
      <c r="AT406" s="519">
        <v>0</v>
      </c>
      <c r="AU406" s="519">
        <v>0</v>
      </c>
      <c r="AV406" s="519">
        <v>0</v>
      </c>
      <c r="AW406" s="519">
        <v>0</v>
      </c>
      <c r="AX406" s="519">
        <v>0</v>
      </c>
      <c r="AY406" s="519">
        <v>0</v>
      </c>
      <c r="AZ406" s="519">
        <v>0</v>
      </c>
      <c r="BA406" s="519">
        <v>0</v>
      </c>
      <c r="BB406" s="519">
        <v>0</v>
      </c>
      <c r="BC406" s="519">
        <v>0</v>
      </c>
      <c r="BD406" s="519">
        <v>0</v>
      </c>
      <c r="BE406" s="519">
        <v>0</v>
      </c>
      <c r="BF406" s="519">
        <v>0</v>
      </c>
      <c r="BG406" s="519">
        <v>0</v>
      </c>
      <c r="BH406" s="519">
        <v>0</v>
      </c>
      <c r="BI406" s="519">
        <v>0</v>
      </c>
      <c r="BJ406" s="519">
        <v>10000</v>
      </c>
      <c r="BK406" s="519">
        <v>0</v>
      </c>
      <c r="BL406" s="519">
        <v>0</v>
      </c>
      <c r="BM406" s="519">
        <v>0</v>
      </c>
      <c r="BN406" s="519">
        <v>0</v>
      </c>
      <c r="BO406" s="519">
        <v>0</v>
      </c>
      <c r="BP406" s="519">
        <v>0</v>
      </c>
      <c r="BQ406" s="519">
        <v>0</v>
      </c>
      <c r="BR406" s="519">
        <v>0</v>
      </c>
      <c r="BS406" s="519">
        <v>0</v>
      </c>
      <c r="BT406" s="519">
        <v>0</v>
      </c>
      <c r="BU406" s="519">
        <v>0</v>
      </c>
      <c r="BV406" s="519">
        <v>0</v>
      </c>
      <c r="BW406" s="519">
        <v>0</v>
      </c>
      <c r="BX406" s="519">
        <v>0</v>
      </c>
      <c r="BY406" s="519">
        <v>0</v>
      </c>
      <c r="BZ406" s="519">
        <v>0</v>
      </c>
      <c r="CA406" s="519">
        <v>0</v>
      </c>
      <c r="CB406" s="519">
        <v>0</v>
      </c>
      <c r="CC406" s="519">
        <v>0</v>
      </c>
      <c r="CD406" s="519">
        <v>0</v>
      </c>
      <c r="CE406" s="519">
        <v>0</v>
      </c>
      <c r="CF406" s="519">
        <v>0</v>
      </c>
      <c r="CG406" s="519">
        <v>0</v>
      </c>
      <c r="CH406" s="519">
        <v>0</v>
      </c>
      <c r="CI406" s="519">
        <v>0</v>
      </c>
      <c r="CJ406" s="519">
        <v>0</v>
      </c>
      <c r="CK406" s="519">
        <v>0</v>
      </c>
      <c r="CL406" s="519">
        <v>0</v>
      </c>
      <c r="CM406" s="519">
        <v>0</v>
      </c>
      <c r="CN406" s="519">
        <v>0</v>
      </c>
      <c r="CO406" s="519">
        <v>0</v>
      </c>
      <c r="CP406" s="519">
        <v>0</v>
      </c>
      <c r="CQ406" s="519">
        <v>0</v>
      </c>
      <c r="CR406" s="519">
        <v>0</v>
      </c>
      <c r="CS406" s="519">
        <v>0</v>
      </c>
      <c r="CT406" s="519">
        <v>0</v>
      </c>
      <c r="CU406" s="519">
        <v>0</v>
      </c>
      <c r="CV406" s="519">
        <v>0</v>
      </c>
      <c r="CW406" s="519">
        <v>0</v>
      </c>
      <c r="CX406" s="519">
        <v>0</v>
      </c>
      <c r="CY406" s="519">
        <v>0</v>
      </c>
      <c r="CZ406" s="519">
        <v>0</v>
      </c>
      <c r="DA406" s="519">
        <v>0</v>
      </c>
      <c r="DB406" s="519">
        <v>0</v>
      </c>
      <c r="DC406" s="519">
        <v>0</v>
      </c>
      <c r="DD406" s="519">
        <v>0</v>
      </c>
      <c r="DE406" s="519">
        <v>0</v>
      </c>
      <c r="DF406" s="519">
        <v>0</v>
      </c>
      <c r="DG406" s="519">
        <v>0</v>
      </c>
      <c r="DH406" s="519">
        <v>0</v>
      </c>
      <c r="DI406" s="519">
        <v>0</v>
      </c>
      <c r="DJ406" s="519">
        <v>0</v>
      </c>
      <c r="DK406" s="519">
        <v>0</v>
      </c>
      <c r="DL406" s="519">
        <v>0</v>
      </c>
      <c r="DM406" s="519">
        <v>0</v>
      </c>
      <c r="DN406" s="519">
        <v>0</v>
      </c>
      <c r="DO406" s="519">
        <v>0</v>
      </c>
      <c r="DP406" s="519">
        <v>0</v>
      </c>
      <c r="DQ406" s="519">
        <v>0</v>
      </c>
      <c r="DR406" s="519">
        <v>0</v>
      </c>
      <c r="DS406" s="519">
        <v>0</v>
      </c>
      <c r="DT406" s="519">
        <v>0</v>
      </c>
      <c r="DU406" s="519">
        <v>0</v>
      </c>
      <c r="DV406" s="519">
        <v>0</v>
      </c>
      <c r="DW406" s="519">
        <v>0</v>
      </c>
      <c r="DX406" s="519">
        <v>0</v>
      </c>
      <c r="DY406" s="131"/>
      <c r="DZ406" s="337"/>
      <c r="EA406" s="519" t="s">
        <v>1063</v>
      </c>
      <c r="EB406" s="519" t="s">
        <v>1060</v>
      </c>
      <c r="EC406" s="519">
        <v>26</v>
      </c>
      <c r="ED406" s="521" t="str">
        <f t="shared" si="20"/>
        <v>SDN300226</v>
      </c>
      <c r="EE406" s="519">
        <v>10000</v>
      </c>
      <c r="EF406" s="519">
        <v>10000</v>
      </c>
      <c r="EG406" s="519">
        <v>10000</v>
      </c>
      <c r="EH406" s="519">
        <v>10000</v>
      </c>
      <c r="EI406" s="519">
        <v>10000</v>
      </c>
      <c r="EJ406" s="519">
        <v>10000</v>
      </c>
      <c r="EK406" s="519">
        <v>10000</v>
      </c>
      <c r="EL406" s="519">
        <v>10000</v>
      </c>
      <c r="EM406" s="519">
        <v>10000</v>
      </c>
      <c r="EN406" s="519">
        <v>10000</v>
      </c>
      <c r="EO406" s="519">
        <v>10000</v>
      </c>
      <c r="EP406" s="519">
        <v>10000</v>
      </c>
      <c r="EQ406" s="519">
        <v>10000</v>
      </c>
      <c r="ER406" s="519">
        <v>10000</v>
      </c>
      <c r="ES406" s="519">
        <v>10000</v>
      </c>
      <c r="ET406" s="519">
        <v>10000</v>
      </c>
      <c r="EU406" s="519">
        <v>10000</v>
      </c>
      <c r="EV406" s="519">
        <v>10000</v>
      </c>
      <c r="EW406" s="519">
        <v>10000</v>
      </c>
      <c r="EX406" s="519">
        <v>10000</v>
      </c>
      <c r="EY406" s="519">
        <v>10000</v>
      </c>
      <c r="EZ406" s="519">
        <v>10000</v>
      </c>
      <c r="FA406" s="519">
        <v>10000</v>
      </c>
      <c r="FB406" s="519">
        <v>10000</v>
      </c>
      <c r="FC406" s="519">
        <v>10000</v>
      </c>
      <c r="FD406" s="519">
        <v>10000</v>
      </c>
      <c r="FE406" s="519">
        <v>10000</v>
      </c>
      <c r="FF406" s="519">
        <v>10000</v>
      </c>
      <c r="FG406" s="519">
        <v>10000</v>
      </c>
      <c r="FH406" s="519">
        <v>10000</v>
      </c>
      <c r="FI406" s="519">
        <v>10000</v>
      </c>
      <c r="FJ406" s="519">
        <v>10000</v>
      </c>
      <c r="FK406" s="519">
        <v>10000</v>
      </c>
      <c r="FL406" s="519">
        <v>10000</v>
      </c>
      <c r="FM406" s="519">
        <v>10000</v>
      </c>
      <c r="FN406" s="519">
        <v>10000</v>
      </c>
      <c r="FO406" s="519">
        <v>10000</v>
      </c>
      <c r="FP406" s="519">
        <v>10000</v>
      </c>
      <c r="FQ406" s="519">
        <v>10000</v>
      </c>
      <c r="FR406" s="519">
        <v>10000</v>
      </c>
      <c r="FS406" s="519">
        <v>10000</v>
      </c>
      <c r="FT406" s="519">
        <v>10000</v>
      </c>
      <c r="FU406" s="519">
        <v>10000</v>
      </c>
      <c r="FV406" s="519">
        <v>10000</v>
      </c>
      <c r="FW406" s="519">
        <v>10000</v>
      </c>
      <c r="FX406" s="519">
        <v>0</v>
      </c>
      <c r="FY406" s="519">
        <v>0</v>
      </c>
      <c r="FZ406" s="519">
        <v>0</v>
      </c>
      <c r="GA406" s="519">
        <v>0</v>
      </c>
      <c r="GB406" s="519">
        <v>0</v>
      </c>
      <c r="GC406" s="519">
        <v>0</v>
      </c>
      <c r="GD406" s="519">
        <v>0</v>
      </c>
      <c r="GE406" s="519">
        <v>0</v>
      </c>
      <c r="GF406" s="519">
        <v>0</v>
      </c>
      <c r="GG406" s="519">
        <v>0</v>
      </c>
      <c r="GH406" s="519">
        <v>0</v>
      </c>
      <c r="GI406" s="519">
        <v>0</v>
      </c>
      <c r="GJ406" s="519">
        <v>0</v>
      </c>
      <c r="GK406" s="519">
        <v>0</v>
      </c>
      <c r="GL406" s="519">
        <v>0</v>
      </c>
      <c r="GM406" s="519">
        <v>0</v>
      </c>
      <c r="GN406" s="519">
        <v>0</v>
      </c>
      <c r="GO406" s="519">
        <v>0</v>
      </c>
      <c r="GP406" s="519">
        <v>0</v>
      </c>
      <c r="GQ406" s="519">
        <v>0</v>
      </c>
      <c r="GR406" s="519">
        <v>0</v>
      </c>
      <c r="GS406" s="519">
        <v>0</v>
      </c>
      <c r="GT406" s="519">
        <v>0</v>
      </c>
      <c r="GU406" s="519">
        <v>0</v>
      </c>
      <c r="GV406" s="519">
        <v>0</v>
      </c>
      <c r="GW406" s="519">
        <v>0</v>
      </c>
      <c r="GX406" s="519">
        <v>0</v>
      </c>
      <c r="GY406" s="519">
        <v>0</v>
      </c>
      <c r="GZ406" s="519">
        <v>0</v>
      </c>
      <c r="HA406" s="519">
        <v>0</v>
      </c>
      <c r="HB406" s="519">
        <v>0</v>
      </c>
      <c r="HC406" s="519">
        <v>0</v>
      </c>
      <c r="HD406" s="519">
        <v>0</v>
      </c>
      <c r="HE406" s="519">
        <v>0</v>
      </c>
      <c r="HF406" s="519">
        <v>0</v>
      </c>
      <c r="HG406" s="519">
        <v>0</v>
      </c>
      <c r="HH406" s="519">
        <v>0</v>
      </c>
      <c r="HI406" s="519">
        <v>0</v>
      </c>
      <c r="HJ406" s="519">
        <v>0</v>
      </c>
      <c r="HK406" s="519">
        <v>0</v>
      </c>
      <c r="HL406" s="519">
        <v>0</v>
      </c>
      <c r="HM406" s="519">
        <v>0</v>
      </c>
      <c r="HN406" s="519">
        <v>0</v>
      </c>
      <c r="HO406" s="519">
        <v>0</v>
      </c>
      <c r="HP406" s="519">
        <v>0</v>
      </c>
      <c r="HQ406" s="519">
        <v>0</v>
      </c>
      <c r="HR406" s="519">
        <v>0</v>
      </c>
      <c r="HS406" s="519">
        <v>0</v>
      </c>
      <c r="HT406" s="519">
        <v>0</v>
      </c>
      <c r="HU406" s="519">
        <v>0</v>
      </c>
      <c r="HV406" s="519">
        <v>0</v>
      </c>
      <c r="HW406" s="519">
        <v>0</v>
      </c>
      <c r="HX406" s="519">
        <v>0</v>
      </c>
      <c r="HY406" s="519">
        <v>0</v>
      </c>
      <c r="HZ406" s="519">
        <v>0</v>
      </c>
      <c r="IA406" s="519">
        <v>0</v>
      </c>
      <c r="IB406" s="519">
        <v>0</v>
      </c>
      <c r="IC406" s="519">
        <v>0</v>
      </c>
      <c r="ID406" s="519">
        <v>0</v>
      </c>
      <c r="IE406" s="519">
        <v>0</v>
      </c>
      <c r="IF406" s="519">
        <v>0</v>
      </c>
      <c r="IG406" s="519">
        <v>0</v>
      </c>
      <c r="IH406" s="519">
        <v>0</v>
      </c>
      <c r="II406" s="519">
        <v>0</v>
      </c>
      <c r="IJ406" s="519">
        <v>0</v>
      </c>
      <c r="IK406" s="519">
        <v>0</v>
      </c>
    </row>
    <row r="407" spans="1:245" hidden="1">
      <c r="A407" s="337"/>
      <c r="B407" s="519" t="s">
        <v>1058</v>
      </c>
      <c r="C407" s="519"/>
      <c r="D407" s="519"/>
      <c r="E407" s="519"/>
      <c r="F407" s="519">
        <v>1</v>
      </c>
      <c r="G407" s="519"/>
      <c r="H407" s="519">
        <v>40</v>
      </c>
      <c r="I407" s="519">
        <v>5</v>
      </c>
      <c r="J407" s="519" t="str">
        <f t="shared" si="21"/>
        <v>SDN10014005</v>
      </c>
      <c r="K407" s="519">
        <v>1010</v>
      </c>
      <c r="M407" s="337"/>
      <c r="N407" s="519" t="s">
        <v>1063</v>
      </c>
      <c r="O407" s="519" t="s">
        <v>1060</v>
      </c>
      <c r="P407" s="519">
        <v>27</v>
      </c>
      <c r="Q407" s="183" t="str">
        <f t="shared" si="19"/>
        <v>SDN300227</v>
      </c>
      <c r="R407" s="519">
        <v>0</v>
      </c>
      <c r="S407" s="519">
        <v>0</v>
      </c>
      <c r="T407" s="519">
        <v>0</v>
      </c>
      <c r="U407" s="519">
        <v>0</v>
      </c>
      <c r="V407" s="519">
        <v>0</v>
      </c>
      <c r="W407" s="519">
        <v>0</v>
      </c>
      <c r="X407" s="519">
        <v>0</v>
      </c>
      <c r="Y407" s="519">
        <v>0</v>
      </c>
      <c r="Z407" s="519">
        <v>0</v>
      </c>
      <c r="AA407" s="519">
        <v>0</v>
      </c>
      <c r="AB407" s="519">
        <v>0</v>
      </c>
      <c r="AC407" s="519">
        <v>0</v>
      </c>
      <c r="AD407" s="519">
        <v>0</v>
      </c>
      <c r="AE407" s="519">
        <v>0</v>
      </c>
      <c r="AF407" s="519">
        <v>0</v>
      </c>
      <c r="AG407" s="519">
        <v>0</v>
      </c>
      <c r="AH407" s="519">
        <v>0</v>
      </c>
      <c r="AI407" s="519">
        <v>0</v>
      </c>
      <c r="AJ407" s="519">
        <v>0</v>
      </c>
      <c r="AK407" s="519">
        <v>0</v>
      </c>
      <c r="AL407" s="519">
        <v>0</v>
      </c>
      <c r="AM407" s="519">
        <v>0</v>
      </c>
      <c r="AN407" s="519">
        <v>0</v>
      </c>
      <c r="AO407" s="519">
        <v>0</v>
      </c>
      <c r="AP407" s="519">
        <v>0</v>
      </c>
      <c r="AQ407" s="519">
        <v>0</v>
      </c>
      <c r="AR407" s="519">
        <v>0</v>
      </c>
      <c r="AS407" s="519">
        <v>0</v>
      </c>
      <c r="AT407" s="519">
        <v>0</v>
      </c>
      <c r="AU407" s="519">
        <v>0</v>
      </c>
      <c r="AV407" s="519">
        <v>0</v>
      </c>
      <c r="AW407" s="519">
        <v>0</v>
      </c>
      <c r="AX407" s="519">
        <v>0</v>
      </c>
      <c r="AY407" s="519">
        <v>0</v>
      </c>
      <c r="AZ407" s="519">
        <v>0</v>
      </c>
      <c r="BA407" s="519">
        <v>0</v>
      </c>
      <c r="BB407" s="519">
        <v>0</v>
      </c>
      <c r="BC407" s="519">
        <v>0</v>
      </c>
      <c r="BD407" s="519">
        <v>0</v>
      </c>
      <c r="BE407" s="519">
        <v>0</v>
      </c>
      <c r="BF407" s="519">
        <v>0</v>
      </c>
      <c r="BG407" s="519">
        <v>0</v>
      </c>
      <c r="BH407" s="519">
        <v>0</v>
      </c>
      <c r="BI407" s="519">
        <v>0</v>
      </c>
      <c r="BJ407" s="519">
        <v>10000</v>
      </c>
      <c r="BK407" s="519">
        <v>0</v>
      </c>
      <c r="BL407" s="519">
        <v>0</v>
      </c>
      <c r="BM407" s="519">
        <v>0</v>
      </c>
      <c r="BN407" s="519">
        <v>0</v>
      </c>
      <c r="BO407" s="519">
        <v>0</v>
      </c>
      <c r="BP407" s="519">
        <v>0</v>
      </c>
      <c r="BQ407" s="519">
        <v>0</v>
      </c>
      <c r="BR407" s="519">
        <v>0</v>
      </c>
      <c r="BS407" s="519">
        <v>0</v>
      </c>
      <c r="BT407" s="519">
        <v>0</v>
      </c>
      <c r="BU407" s="519">
        <v>0</v>
      </c>
      <c r="BV407" s="519">
        <v>0</v>
      </c>
      <c r="BW407" s="519">
        <v>0</v>
      </c>
      <c r="BX407" s="519">
        <v>0</v>
      </c>
      <c r="BY407" s="519">
        <v>0</v>
      </c>
      <c r="BZ407" s="519">
        <v>0</v>
      </c>
      <c r="CA407" s="519">
        <v>0</v>
      </c>
      <c r="CB407" s="519">
        <v>0</v>
      </c>
      <c r="CC407" s="519">
        <v>0</v>
      </c>
      <c r="CD407" s="519">
        <v>0</v>
      </c>
      <c r="CE407" s="519">
        <v>0</v>
      </c>
      <c r="CF407" s="519">
        <v>0</v>
      </c>
      <c r="CG407" s="519">
        <v>0</v>
      </c>
      <c r="CH407" s="519">
        <v>0</v>
      </c>
      <c r="CI407" s="519">
        <v>0</v>
      </c>
      <c r="CJ407" s="519">
        <v>0</v>
      </c>
      <c r="CK407" s="519">
        <v>0</v>
      </c>
      <c r="CL407" s="519">
        <v>0</v>
      </c>
      <c r="CM407" s="519">
        <v>0</v>
      </c>
      <c r="CN407" s="519">
        <v>0</v>
      </c>
      <c r="CO407" s="519">
        <v>0</v>
      </c>
      <c r="CP407" s="519">
        <v>0</v>
      </c>
      <c r="CQ407" s="519">
        <v>0</v>
      </c>
      <c r="CR407" s="519">
        <v>0</v>
      </c>
      <c r="CS407" s="519">
        <v>0</v>
      </c>
      <c r="CT407" s="519">
        <v>0</v>
      </c>
      <c r="CU407" s="519">
        <v>0</v>
      </c>
      <c r="CV407" s="519">
        <v>0</v>
      </c>
      <c r="CW407" s="519">
        <v>0</v>
      </c>
      <c r="CX407" s="519">
        <v>0</v>
      </c>
      <c r="CY407" s="519">
        <v>0</v>
      </c>
      <c r="CZ407" s="519">
        <v>0</v>
      </c>
      <c r="DA407" s="519">
        <v>0</v>
      </c>
      <c r="DB407" s="519">
        <v>0</v>
      </c>
      <c r="DC407" s="519">
        <v>0</v>
      </c>
      <c r="DD407" s="519">
        <v>0</v>
      </c>
      <c r="DE407" s="519">
        <v>0</v>
      </c>
      <c r="DF407" s="519">
        <v>0</v>
      </c>
      <c r="DG407" s="519">
        <v>0</v>
      </c>
      <c r="DH407" s="519">
        <v>0</v>
      </c>
      <c r="DI407" s="519">
        <v>0</v>
      </c>
      <c r="DJ407" s="519">
        <v>0</v>
      </c>
      <c r="DK407" s="519">
        <v>0</v>
      </c>
      <c r="DL407" s="519">
        <v>0</v>
      </c>
      <c r="DM407" s="519">
        <v>0</v>
      </c>
      <c r="DN407" s="519">
        <v>0</v>
      </c>
      <c r="DO407" s="519">
        <v>0</v>
      </c>
      <c r="DP407" s="519">
        <v>0</v>
      </c>
      <c r="DQ407" s="519">
        <v>0</v>
      </c>
      <c r="DR407" s="519">
        <v>0</v>
      </c>
      <c r="DS407" s="519">
        <v>0</v>
      </c>
      <c r="DT407" s="519">
        <v>0</v>
      </c>
      <c r="DU407" s="519">
        <v>0</v>
      </c>
      <c r="DV407" s="519">
        <v>0</v>
      </c>
      <c r="DW407" s="519">
        <v>0</v>
      </c>
      <c r="DX407" s="519">
        <v>0</v>
      </c>
      <c r="DY407" s="131"/>
      <c r="DZ407" s="337"/>
      <c r="EA407" s="519" t="s">
        <v>1063</v>
      </c>
      <c r="EB407" s="519" t="s">
        <v>1060</v>
      </c>
      <c r="EC407" s="519">
        <v>27</v>
      </c>
      <c r="ED407" s="521" t="str">
        <f t="shared" si="20"/>
        <v>SDN300227</v>
      </c>
      <c r="EE407" s="519">
        <v>10000</v>
      </c>
      <c r="EF407" s="519">
        <v>10000</v>
      </c>
      <c r="EG407" s="519">
        <v>10000</v>
      </c>
      <c r="EH407" s="519">
        <v>10000</v>
      </c>
      <c r="EI407" s="519">
        <v>10000</v>
      </c>
      <c r="EJ407" s="519">
        <v>10000</v>
      </c>
      <c r="EK407" s="519">
        <v>10000</v>
      </c>
      <c r="EL407" s="519">
        <v>10000</v>
      </c>
      <c r="EM407" s="519">
        <v>10000</v>
      </c>
      <c r="EN407" s="519">
        <v>10000</v>
      </c>
      <c r="EO407" s="519">
        <v>10000</v>
      </c>
      <c r="EP407" s="519">
        <v>10000</v>
      </c>
      <c r="EQ407" s="519">
        <v>10000</v>
      </c>
      <c r="ER407" s="519">
        <v>10000</v>
      </c>
      <c r="ES407" s="519">
        <v>10000</v>
      </c>
      <c r="ET407" s="519">
        <v>10000</v>
      </c>
      <c r="EU407" s="519">
        <v>10000</v>
      </c>
      <c r="EV407" s="519">
        <v>10000</v>
      </c>
      <c r="EW407" s="519">
        <v>10000</v>
      </c>
      <c r="EX407" s="519">
        <v>10000</v>
      </c>
      <c r="EY407" s="519">
        <v>10000</v>
      </c>
      <c r="EZ407" s="519">
        <v>10000</v>
      </c>
      <c r="FA407" s="519">
        <v>10000</v>
      </c>
      <c r="FB407" s="519">
        <v>10000</v>
      </c>
      <c r="FC407" s="519">
        <v>10000</v>
      </c>
      <c r="FD407" s="519">
        <v>10000</v>
      </c>
      <c r="FE407" s="519">
        <v>10000</v>
      </c>
      <c r="FF407" s="519">
        <v>10000</v>
      </c>
      <c r="FG407" s="519">
        <v>10000</v>
      </c>
      <c r="FH407" s="519">
        <v>10000</v>
      </c>
      <c r="FI407" s="519">
        <v>10000</v>
      </c>
      <c r="FJ407" s="519">
        <v>10000</v>
      </c>
      <c r="FK407" s="519">
        <v>10000</v>
      </c>
      <c r="FL407" s="519">
        <v>10000</v>
      </c>
      <c r="FM407" s="519">
        <v>10000</v>
      </c>
      <c r="FN407" s="519">
        <v>10000</v>
      </c>
      <c r="FO407" s="519">
        <v>10000</v>
      </c>
      <c r="FP407" s="519">
        <v>10000</v>
      </c>
      <c r="FQ407" s="519">
        <v>10000</v>
      </c>
      <c r="FR407" s="519">
        <v>10000</v>
      </c>
      <c r="FS407" s="519">
        <v>10000</v>
      </c>
      <c r="FT407" s="519">
        <v>10000</v>
      </c>
      <c r="FU407" s="519">
        <v>10000</v>
      </c>
      <c r="FV407" s="519">
        <v>10000</v>
      </c>
      <c r="FW407" s="519">
        <v>10000</v>
      </c>
      <c r="FX407" s="519">
        <v>0</v>
      </c>
      <c r="FY407" s="519">
        <v>0</v>
      </c>
      <c r="FZ407" s="519">
        <v>0</v>
      </c>
      <c r="GA407" s="519">
        <v>0</v>
      </c>
      <c r="GB407" s="519">
        <v>0</v>
      </c>
      <c r="GC407" s="519">
        <v>0</v>
      </c>
      <c r="GD407" s="519">
        <v>0</v>
      </c>
      <c r="GE407" s="519">
        <v>0</v>
      </c>
      <c r="GF407" s="519">
        <v>0</v>
      </c>
      <c r="GG407" s="519">
        <v>0</v>
      </c>
      <c r="GH407" s="519">
        <v>0</v>
      </c>
      <c r="GI407" s="519">
        <v>0</v>
      </c>
      <c r="GJ407" s="519">
        <v>0</v>
      </c>
      <c r="GK407" s="519">
        <v>0</v>
      </c>
      <c r="GL407" s="519">
        <v>0</v>
      </c>
      <c r="GM407" s="519">
        <v>0</v>
      </c>
      <c r="GN407" s="519">
        <v>0</v>
      </c>
      <c r="GO407" s="519">
        <v>0</v>
      </c>
      <c r="GP407" s="519">
        <v>0</v>
      </c>
      <c r="GQ407" s="519">
        <v>0</v>
      </c>
      <c r="GR407" s="519">
        <v>0</v>
      </c>
      <c r="GS407" s="519">
        <v>0</v>
      </c>
      <c r="GT407" s="519">
        <v>0</v>
      </c>
      <c r="GU407" s="519">
        <v>0</v>
      </c>
      <c r="GV407" s="519">
        <v>0</v>
      </c>
      <c r="GW407" s="519">
        <v>0</v>
      </c>
      <c r="GX407" s="519">
        <v>0</v>
      </c>
      <c r="GY407" s="519">
        <v>0</v>
      </c>
      <c r="GZ407" s="519">
        <v>0</v>
      </c>
      <c r="HA407" s="519">
        <v>0</v>
      </c>
      <c r="HB407" s="519">
        <v>0</v>
      </c>
      <c r="HC407" s="519">
        <v>0</v>
      </c>
      <c r="HD407" s="519">
        <v>0</v>
      </c>
      <c r="HE407" s="519">
        <v>0</v>
      </c>
      <c r="HF407" s="519">
        <v>0</v>
      </c>
      <c r="HG407" s="519">
        <v>0</v>
      </c>
      <c r="HH407" s="519">
        <v>0</v>
      </c>
      <c r="HI407" s="519">
        <v>0</v>
      </c>
      <c r="HJ407" s="519">
        <v>0</v>
      </c>
      <c r="HK407" s="519">
        <v>0</v>
      </c>
      <c r="HL407" s="519">
        <v>0</v>
      </c>
      <c r="HM407" s="519">
        <v>0</v>
      </c>
      <c r="HN407" s="519">
        <v>0</v>
      </c>
      <c r="HO407" s="519">
        <v>0</v>
      </c>
      <c r="HP407" s="519">
        <v>0</v>
      </c>
      <c r="HQ407" s="519">
        <v>0</v>
      </c>
      <c r="HR407" s="519">
        <v>0</v>
      </c>
      <c r="HS407" s="519">
        <v>0</v>
      </c>
      <c r="HT407" s="519">
        <v>0</v>
      </c>
      <c r="HU407" s="519">
        <v>0</v>
      </c>
      <c r="HV407" s="519">
        <v>0</v>
      </c>
      <c r="HW407" s="519">
        <v>0</v>
      </c>
      <c r="HX407" s="519">
        <v>0</v>
      </c>
      <c r="HY407" s="519">
        <v>0</v>
      </c>
      <c r="HZ407" s="519">
        <v>0</v>
      </c>
      <c r="IA407" s="519">
        <v>0</v>
      </c>
      <c r="IB407" s="519">
        <v>0</v>
      </c>
      <c r="IC407" s="519">
        <v>0</v>
      </c>
      <c r="ID407" s="519">
        <v>0</v>
      </c>
      <c r="IE407" s="519">
        <v>0</v>
      </c>
      <c r="IF407" s="519">
        <v>0</v>
      </c>
      <c r="IG407" s="519">
        <v>0</v>
      </c>
      <c r="IH407" s="519">
        <v>0</v>
      </c>
      <c r="II407" s="519">
        <v>0</v>
      </c>
      <c r="IJ407" s="519">
        <v>0</v>
      </c>
      <c r="IK407" s="519">
        <v>0</v>
      </c>
    </row>
    <row r="408" spans="1:245" hidden="1">
      <c r="A408" s="337"/>
      <c r="B408" s="519" t="s">
        <v>1058</v>
      </c>
      <c r="C408" s="519"/>
      <c r="D408" s="519"/>
      <c r="E408" s="519"/>
      <c r="F408" s="519">
        <v>1</v>
      </c>
      <c r="G408" s="519"/>
      <c r="H408" s="519">
        <v>40</v>
      </c>
      <c r="I408" s="519">
        <v>6</v>
      </c>
      <c r="J408" s="519" t="str">
        <f t="shared" si="21"/>
        <v>SDN10014006</v>
      </c>
      <c r="K408" s="519">
        <v>808</v>
      </c>
      <c r="M408" s="337"/>
      <c r="N408" s="519" t="s">
        <v>1063</v>
      </c>
      <c r="O408" s="519" t="s">
        <v>1060</v>
      </c>
      <c r="P408" s="519">
        <v>28</v>
      </c>
      <c r="Q408" s="183" t="str">
        <f t="shared" si="19"/>
        <v>SDN300228</v>
      </c>
      <c r="R408" s="519">
        <v>0</v>
      </c>
      <c r="S408" s="519">
        <v>0</v>
      </c>
      <c r="T408" s="519">
        <v>0</v>
      </c>
      <c r="U408" s="519">
        <v>0</v>
      </c>
      <c r="V408" s="519">
        <v>0</v>
      </c>
      <c r="W408" s="519">
        <v>0</v>
      </c>
      <c r="X408" s="519">
        <v>0</v>
      </c>
      <c r="Y408" s="519">
        <v>0</v>
      </c>
      <c r="Z408" s="519">
        <v>0</v>
      </c>
      <c r="AA408" s="519">
        <v>0</v>
      </c>
      <c r="AB408" s="519">
        <v>0</v>
      </c>
      <c r="AC408" s="519">
        <v>0</v>
      </c>
      <c r="AD408" s="519">
        <v>0</v>
      </c>
      <c r="AE408" s="519">
        <v>0</v>
      </c>
      <c r="AF408" s="519">
        <v>0</v>
      </c>
      <c r="AG408" s="519">
        <v>0</v>
      </c>
      <c r="AH408" s="519">
        <v>0</v>
      </c>
      <c r="AI408" s="519">
        <v>0</v>
      </c>
      <c r="AJ408" s="519">
        <v>0</v>
      </c>
      <c r="AK408" s="519">
        <v>0</v>
      </c>
      <c r="AL408" s="519">
        <v>0</v>
      </c>
      <c r="AM408" s="519">
        <v>0</v>
      </c>
      <c r="AN408" s="519">
        <v>0</v>
      </c>
      <c r="AO408" s="519">
        <v>0</v>
      </c>
      <c r="AP408" s="519">
        <v>0</v>
      </c>
      <c r="AQ408" s="519">
        <v>0</v>
      </c>
      <c r="AR408" s="519">
        <v>0</v>
      </c>
      <c r="AS408" s="519">
        <v>0</v>
      </c>
      <c r="AT408" s="519">
        <v>0</v>
      </c>
      <c r="AU408" s="519">
        <v>0</v>
      </c>
      <c r="AV408" s="519">
        <v>0</v>
      </c>
      <c r="AW408" s="519">
        <v>0</v>
      </c>
      <c r="AX408" s="519">
        <v>0</v>
      </c>
      <c r="AY408" s="519">
        <v>0</v>
      </c>
      <c r="AZ408" s="519">
        <v>0</v>
      </c>
      <c r="BA408" s="519">
        <v>0</v>
      </c>
      <c r="BB408" s="519">
        <v>0</v>
      </c>
      <c r="BC408" s="519">
        <v>0</v>
      </c>
      <c r="BD408" s="519">
        <v>0</v>
      </c>
      <c r="BE408" s="519">
        <v>0</v>
      </c>
      <c r="BF408" s="519">
        <v>0</v>
      </c>
      <c r="BG408" s="519">
        <v>0</v>
      </c>
      <c r="BH408" s="519">
        <v>0</v>
      </c>
      <c r="BI408" s="519">
        <v>0</v>
      </c>
      <c r="BJ408" s="519">
        <v>10000</v>
      </c>
      <c r="BK408" s="519">
        <v>0</v>
      </c>
      <c r="BL408" s="519">
        <v>0</v>
      </c>
      <c r="BM408" s="519">
        <v>0</v>
      </c>
      <c r="BN408" s="519">
        <v>0</v>
      </c>
      <c r="BO408" s="519">
        <v>0</v>
      </c>
      <c r="BP408" s="519">
        <v>0</v>
      </c>
      <c r="BQ408" s="519">
        <v>0</v>
      </c>
      <c r="BR408" s="519">
        <v>0</v>
      </c>
      <c r="BS408" s="519">
        <v>0</v>
      </c>
      <c r="BT408" s="519">
        <v>0</v>
      </c>
      <c r="BU408" s="519">
        <v>0</v>
      </c>
      <c r="BV408" s="519">
        <v>0</v>
      </c>
      <c r="BW408" s="519">
        <v>0</v>
      </c>
      <c r="BX408" s="519">
        <v>0</v>
      </c>
      <c r="BY408" s="519">
        <v>0</v>
      </c>
      <c r="BZ408" s="519">
        <v>0</v>
      </c>
      <c r="CA408" s="519">
        <v>0</v>
      </c>
      <c r="CB408" s="519">
        <v>0</v>
      </c>
      <c r="CC408" s="519">
        <v>0</v>
      </c>
      <c r="CD408" s="519">
        <v>0</v>
      </c>
      <c r="CE408" s="519">
        <v>0</v>
      </c>
      <c r="CF408" s="519">
        <v>0</v>
      </c>
      <c r="CG408" s="519">
        <v>0</v>
      </c>
      <c r="CH408" s="519">
        <v>0</v>
      </c>
      <c r="CI408" s="519">
        <v>0</v>
      </c>
      <c r="CJ408" s="519">
        <v>0</v>
      </c>
      <c r="CK408" s="519">
        <v>0</v>
      </c>
      <c r="CL408" s="519">
        <v>0</v>
      </c>
      <c r="CM408" s="519">
        <v>0</v>
      </c>
      <c r="CN408" s="519">
        <v>0</v>
      </c>
      <c r="CO408" s="519">
        <v>0</v>
      </c>
      <c r="CP408" s="519">
        <v>0</v>
      </c>
      <c r="CQ408" s="519">
        <v>0</v>
      </c>
      <c r="CR408" s="519">
        <v>0</v>
      </c>
      <c r="CS408" s="519">
        <v>0</v>
      </c>
      <c r="CT408" s="519">
        <v>0</v>
      </c>
      <c r="CU408" s="519">
        <v>0</v>
      </c>
      <c r="CV408" s="519">
        <v>0</v>
      </c>
      <c r="CW408" s="519">
        <v>0</v>
      </c>
      <c r="CX408" s="519">
        <v>0</v>
      </c>
      <c r="CY408" s="519">
        <v>0</v>
      </c>
      <c r="CZ408" s="519">
        <v>0</v>
      </c>
      <c r="DA408" s="519">
        <v>0</v>
      </c>
      <c r="DB408" s="519">
        <v>0</v>
      </c>
      <c r="DC408" s="519">
        <v>0</v>
      </c>
      <c r="DD408" s="519">
        <v>0</v>
      </c>
      <c r="DE408" s="519">
        <v>0</v>
      </c>
      <c r="DF408" s="519">
        <v>0</v>
      </c>
      <c r="DG408" s="519">
        <v>0</v>
      </c>
      <c r="DH408" s="519">
        <v>0</v>
      </c>
      <c r="DI408" s="519">
        <v>0</v>
      </c>
      <c r="DJ408" s="519">
        <v>0</v>
      </c>
      <c r="DK408" s="519">
        <v>0</v>
      </c>
      <c r="DL408" s="519">
        <v>0</v>
      </c>
      <c r="DM408" s="519">
        <v>0</v>
      </c>
      <c r="DN408" s="519">
        <v>0</v>
      </c>
      <c r="DO408" s="519">
        <v>0</v>
      </c>
      <c r="DP408" s="519">
        <v>0</v>
      </c>
      <c r="DQ408" s="519">
        <v>0</v>
      </c>
      <c r="DR408" s="519">
        <v>0</v>
      </c>
      <c r="DS408" s="519">
        <v>0</v>
      </c>
      <c r="DT408" s="519">
        <v>0</v>
      </c>
      <c r="DU408" s="519">
        <v>0</v>
      </c>
      <c r="DV408" s="519">
        <v>0</v>
      </c>
      <c r="DW408" s="519">
        <v>0</v>
      </c>
      <c r="DX408" s="519">
        <v>0</v>
      </c>
      <c r="DY408" s="131"/>
      <c r="DZ408" s="337"/>
      <c r="EA408" s="519" t="s">
        <v>1063</v>
      </c>
      <c r="EB408" s="519" t="s">
        <v>1060</v>
      </c>
      <c r="EC408" s="519">
        <v>28</v>
      </c>
      <c r="ED408" s="521" t="str">
        <f t="shared" si="20"/>
        <v>SDN300228</v>
      </c>
      <c r="EE408" s="519">
        <v>10000</v>
      </c>
      <c r="EF408" s="519">
        <v>10000</v>
      </c>
      <c r="EG408" s="519">
        <v>10000</v>
      </c>
      <c r="EH408" s="519">
        <v>10000</v>
      </c>
      <c r="EI408" s="519">
        <v>10000</v>
      </c>
      <c r="EJ408" s="519">
        <v>10000</v>
      </c>
      <c r="EK408" s="519">
        <v>10000</v>
      </c>
      <c r="EL408" s="519">
        <v>10000</v>
      </c>
      <c r="EM408" s="519">
        <v>10000</v>
      </c>
      <c r="EN408" s="519">
        <v>10000</v>
      </c>
      <c r="EO408" s="519">
        <v>10000</v>
      </c>
      <c r="EP408" s="519">
        <v>10000</v>
      </c>
      <c r="EQ408" s="519">
        <v>10000</v>
      </c>
      <c r="ER408" s="519">
        <v>10000</v>
      </c>
      <c r="ES408" s="519">
        <v>10000</v>
      </c>
      <c r="ET408" s="519">
        <v>10000</v>
      </c>
      <c r="EU408" s="519">
        <v>10000</v>
      </c>
      <c r="EV408" s="519">
        <v>10000</v>
      </c>
      <c r="EW408" s="519">
        <v>10000</v>
      </c>
      <c r="EX408" s="519">
        <v>10000</v>
      </c>
      <c r="EY408" s="519">
        <v>10000</v>
      </c>
      <c r="EZ408" s="519">
        <v>10000</v>
      </c>
      <c r="FA408" s="519">
        <v>10000</v>
      </c>
      <c r="FB408" s="519">
        <v>10000</v>
      </c>
      <c r="FC408" s="519">
        <v>10000</v>
      </c>
      <c r="FD408" s="519">
        <v>10000</v>
      </c>
      <c r="FE408" s="519">
        <v>10000</v>
      </c>
      <c r="FF408" s="519">
        <v>10000</v>
      </c>
      <c r="FG408" s="519">
        <v>10000</v>
      </c>
      <c r="FH408" s="519">
        <v>10000</v>
      </c>
      <c r="FI408" s="519">
        <v>10000</v>
      </c>
      <c r="FJ408" s="519">
        <v>10000</v>
      </c>
      <c r="FK408" s="519">
        <v>10000</v>
      </c>
      <c r="FL408" s="519">
        <v>10000</v>
      </c>
      <c r="FM408" s="519">
        <v>10000</v>
      </c>
      <c r="FN408" s="519">
        <v>10000</v>
      </c>
      <c r="FO408" s="519">
        <v>10000</v>
      </c>
      <c r="FP408" s="519">
        <v>10000</v>
      </c>
      <c r="FQ408" s="519">
        <v>10000</v>
      </c>
      <c r="FR408" s="519">
        <v>10000</v>
      </c>
      <c r="FS408" s="519">
        <v>10000</v>
      </c>
      <c r="FT408" s="519">
        <v>10000</v>
      </c>
      <c r="FU408" s="519">
        <v>10000</v>
      </c>
      <c r="FV408" s="519">
        <v>10000</v>
      </c>
      <c r="FW408" s="519">
        <v>10000</v>
      </c>
      <c r="FX408" s="519">
        <v>0</v>
      </c>
      <c r="FY408" s="519">
        <v>0</v>
      </c>
      <c r="FZ408" s="519">
        <v>0</v>
      </c>
      <c r="GA408" s="519">
        <v>0</v>
      </c>
      <c r="GB408" s="519">
        <v>0</v>
      </c>
      <c r="GC408" s="519">
        <v>0</v>
      </c>
      <c r="GD408" s="519">
        <v>0</v>
      </c>
      <c r="GE408" s="519">
        <v>0</v>
      </c>
      <c r="GF408" s="519">
        <v>0</v>
      </c>
      <c r="GG408" s="519">
        <v>0</v>
      </c>
      <c r="GH408" s="519">
        <v>0</v>
      </c>
      <c r="GI408" s="519">
        <v>0</v>
      </c>
      <c r="GJ408" s="519">
        <v>0</v>
      </c>
      <c r="GK408" s="519">
        <v>0</v>
      </c>
      <c r="GL408" s="519">
        <v>0</v>
      </c>
      <c r="GM408" s="519">
        <v>0</v>
      </c>
      <c r="GN408" s="519">
        <v>0</v>
      </c>
      <c r="GO408" s="519">
        <v>0</v>
      </c>
      <c r="GP408" s="519">
        <v>0</v>
      </c>
      <c r="GQ408" s="519">
        <v>0</v>
      </c>
      <c r="GR408" s="519">
        <v>0</v>
      </c>
      <c r="GS408" s="519">
        <v>0</v>
      </c>
      <c r="GT408" s="519">
        <v>0</v>
      </c>
      <c r="GU408" s="519">
        <v>0</v>
      </c>
      <c r="GV408" s="519">
        <v>0</v>
      </c>
      <c r="GW408" s="519">
        <v>0</v>
      </c>
      <c r="GX408" s="519">
        <v>0</v>
      </c>
      <c r="GY408" s="519">
        <v>0</v>
      </c>
      <c r="GZ408" s="519">
        <v>0</v>
      </c>
      <c r="HA408" s="519">
        <v>0</v>
      </c>
      <c r="HB408" s="519">
        <v>0</v>
      </c>
      <c r="HC408" s="519">
        <v>0</v>
      </c>
      <c r="HD408" s="519">
        <v>0</v>
      </c>
      <c r="HE408" s="519">
        <v>0</v>
      </c>
      <c r="HF408" s="519">
        <v>0</v>
      </c>
      <c r="HG408" s="519">
        <v>0</v>
      </c>
      <c r="HH408" s="519">
        <v>0</v>
      </c>
      <c r="HI408" s="519">
        <v>0</v>
      </c>
      <c r="HJ408" s="519">
        <v>0</v>
      </c>
      <c r="HK408" s="519">
        <v>0</v>
      </c>
      <c r="HL408" s="519">
        <v>0</v>
      </c>
      <c r="HM408" s="519">
        <v>0</v>
      </c>
      <c r="HN408" s="519">
        <v>0</v>
      </c>
      <c r="HO408" s="519">
        <v>0</v>
      </c>
      <c r="HP408" s="519">
        <v>0</v>
      </c>
      <c r="HQ408" s="519">
        <v>0</v>
      </c>
      <c r="HR408" s="519">
        <v>0</v>
      </c>
      <c r="HS408" s="519">
        <v>0</v>
      </c>
      <c r="HT408" s="519">
        <v>0</v>
      </c>
      <c r="HU408" s="519">
        <v>0</v>
      </c>
      <c r="HV408" s="519">
        <v>0</v>
      </c>
      <c r="HW408" s="519">
        <v>0</v>
      </c>
      <c r="HX408" s="519">
        <v>0</v>
      </c>
      <c r="HY408" s="519">
        <v>0</v>
      </c>
      <c r="HZ408" s="519">
        <v>0</v>
      </c>
      <c r="IA408" s="519">
        <v>0</v>
      </c>
      <c r="IB408" s="519">
        <v>0</v>
      </c>
      <c r="IC408" s="519">
        <v>0</v>
      </c>
      <c r="ID408" s="519">
        <v>0</v>
      </c>
      <c r="IE408" s="519">
        <v>0</v>
      </c>
      <c r="IF408" s="519">
        <v>0</v>
      </c>
      <c r="IG408" s="519">
        <v>0</v>
      </c>
      <c r="IH408" s="519">
        <v>0</v>
      </c>
      <c r="II408" s="519">
        <v>0</v>
      </c>
      <c r="IJ408" s="519">
        <v>0</v>
      </c>
      <c r="IK408" s="519">
        <v>0</v>
      </c>
    </row>
    <row r="409" spans="1:245" hidden="1">
      <c r="A409" s="337"/>
      <c r="B409" s="519" t="s">
        <v>1058</v>
      </c>
      <c r="C409" s="519"/>
      <c r="D409" s="519"/>
      <c r="E409" s="519"/>
      <c r="F409" s="519">
        <v>1</v>
      </c>
      <c r="G409" s="519"/>
      <c r="H409" s="519">
        <v>40</v>
      </c>
      <c r="I409" s="519">
        <v>7</v>
      </c>
      <c r="J409" s="519" t="str">
        <f t="shared" si="21"/>
        <v>SDN10014007</v>
      </c>
      <c r="K409" s="519">
        <v>808</v>
      </c>
      <c r="M409" s="337"/>
      <c r="N409" s="519" t="s">
        <v>1063</v>
      </c>
      <c r="O409" s="519" t="s">
        <v>1060</v>
      </c>
      <c r="P409" s="519">
        <v>29</v>
      </c>
      <c r="Q409" s="183" t="str">
        <f t="shared" si="19"/>
        <v>SDN300229</v>
      </c>
      <c r="R409" s="519">
        <v>0</v>
      </c>
      <c r="S409" s="519">
        <v>0</v>
      </c>
      <c r="T409" s="519">
        <v>0</v>
      </c>
      <c r="U409" s="519">
        <v>0</v>
      </c>
      <c r="V409" s="519">
        <v>0</v>
      </c>
      <c r="W409" s="519">
        <v>0</v>
      </c>
      <c r="X409" s="519">
        <v>0</v>
      </c>
      <c r="Y409" s="519">
        <v>0</v>
      </c>
      <c r="Z409" s="519">
        <v>0</v>
      </c>
      <c r="AA409" s="519">
        <v>0</v>
      </c>
      <c r="AB409" s="519">
        <v>0</v>
      </c>
      <c r="AC409" s="519">
        <v>0</v>
      </c>
      <c r="AD409" s="519">
        <v>0</v>
      </c>
      <c r="AE409" s="519">
        <v>0</v>
      </c>
      <c r="AF409" s="519">
        <v>0</v>
      </c>
      <c r="AG409" s="519">
        <v>0</v>
      </c>
      <c r="AH409" s="519">
        <v>0</v>
      </c>
      <c r="AI409" s="519">
        <v>0</v>
      </c>
      <c r="AJ409" s="519">
        <v>0</v>
      </c>
      <c r="AK409" s="519">
        <v>0</v>
      </c>
      <c r="AL409" s="519">
        <v>0</v>
      </c>
      <c r="AM409" s="519">
        <v>0</v>
      </c>
      <c r="AN409" s="519">
        <v>0</v>
      </c>
      <c r="AO409" s="519">
        <v>0</v>
      </c>
      <c r="AP409" s="519">
        <v>0</v>
      </c>
      <c r="AQ409" s="519">
        <v>0</v>
      </c>
      <c r="AR409" s="519">
        <v>0</v>
      </c>
      <c r="AS409" s="519">
        <v>0</v>
      </c>
      <c r="AT409" s="519">
        <v>0</v>
      </c>
      <c r="AU409" s="519">
        <v>0</v>
      </c>
      <c r="AV409" s="519">
        <v>0</v>
      </c>
      <c r="AW409" s="519">
        <v>0</v>
      </c>
      <c r="AX409" s="519">
        <v>0</v>
      </c>
      <c r="AY409" s="519">
        <v>0</v>
      </c>
      <c r="AZ409" s="519">
        <v>0</v>
      </c>
      <c r="BA409" s="519">
        <v>0</v>
      </c>
      <c r="BB409" s="519">
        <v>0</v>
      </c>
      <c r="BC409" s="519">
        <v>0</v>
      </c>
      <c r="BD409" s="519">
        <v>0</v>
      </c>
      <c r="BE409" s="519">
        <v>0</v>
      </c>
      <c r="BF409" s="519">
        <v>0</v>
      </c>
      <c r="BG409" s="519">
        <v>0</v>
      </c>
      <c r="BH409" s="519">
        <v>0</v>
      </c>
      <c r="BI409" s="519">
        <v>0</v>
      </c>
      <c r="BJ409" s="519">
        <v>10000</v>
      </c>
      <c r="BK409" s="519">
        <v>0</v>
      </c>
      <c r="BL409" s="519">
        <v>0</v>
      </c>
      <c r="BM409" s="519">
        <v>0</v>
      </c>
      <c r="BN409" s="519">
        <v>0</v>
      </c>
      <c r="BO409" s="519">
        <v>0</v>
      </c>
      <c r="BP409" s="519">
        <v>0</v>
      </c>
      <c r="BQ409" s="519">
        <v>0</v>
      </c>
      <c r="BR409" s="519">
        <v>0</v>
      </c>
      <c r="BS409" s="519">
        <v>0</v>
      </c>
      <c r="BT409" s="519">
        <v>0</v>
      </c>
      <c r="BU409" s="519">
        <v>0</v>
      </c>
      <c r="BV409" s="519">
        <v>0</v>
      </c>
      <c r="BW409" s="519">
        <v>0</v>
      </c>
      <c r="BX409" s="519">
        <v>0</v>
      </c>
      <c r="BY409" s="519">
        <v>0</v>
      </c>
      <c r="BZ409" s="519">
        <v>0</v>
      </c>
      <c r="CA409" s="519">
        <v>0</v>
      </c>
      <c r="CB409" s="519">
        <v>0</v>
      </c>
      <c r="CC409" s="519">
        <v>0</v>
      </c>
      <c r="CD409" s="519">
        <v>0</v>
      </c>
      <c r="CE409" s="519">
        <v>0</v>
      </c>
      <c r="CF409" s="519">
        <v>0</v>
      </c>
      <c r="CG409" s="519">
        <v>0</v>
      </c>
      <c r="CH409" s="519">
        <v>0</v>
      </c>
      <c r="CI409" s="519">
        <v>0</v>
      </c>
      <c r="CJ409" s="519">
        <v>0</v>
      </c>
      <c r="CK409" s="519">
        <v>0</v>
      </c>
      <c r="CL409" s="519">
        <v>0</v>
      </c>
      <c r="CM409" s="519">
        <v>0</v>
      </c>
      <c r="CN409" s="519">
        <v>0</v>
      </c>
      <c r="CO409" s="519">
        <v>0</v>
      </c>
      <c r="CP409" s="519">
        <v>0</v>
      </c>
      <c r="CQ409" s="519">
        <v>0</v>
      </c>
      <c r="CR409" s="519">
        <v>0</v>
      </c>
      <c r="CS409" s="519">
        <v>0</v>
      </c>
      <c r="CT409" s="519">
        <v>0</v>
      </c>
      <c r="CU409" s="519">
        <v>0</v>
      </c>
      <c r="CV409" s="519">
        <v>0</v>
      </c>
      <c r="CW409" s="519">
        <v>0</v>
      </c>
      <c r="CX409" s="519">
        <v>0</v>
      </c>
      <c r="CY409" s="519">
        <v>0</v>
      </c>
      <c r="CZ409" s="519">
        <v>0</v>
      </c>
      <c r="DA409" s="519">
        <v>0</v>
      </c>
      <c r="DB409" s="519">
        <v>0</v>
      </c>
      <c r="DC409" s="519">
        <v>0</v>
      </c>
      <c r="DD409" s="519">
        <v>0</v>
      </c>
      <c r="DE409" s="519">
        <v>0</v>
      </c>
      <c r="DF409" s="519">
        <v>0</v>
      </c>
      <c r="DG409" s="519">
        <v>0</v>
      </c>
      <c r="DH409" s="519">
        <v>0</v>
      </c>
      <c r="DI409" s="519">
        <v>0</v>
      </c>
      <c r="DJ409" s="519">
        <v>0</v>
      </c>
      <c r="DK409" s="519">
        <v>0</v>
      </c>
      <c r="DL409" s="519">
        <v>0</v>
      </c>
      <c r="DM409" s="519">
        <v>0</v>
      </c>
      <c r="DN409" s="519">
        <v>0</v>
      </c>
      <c r="DO409" s="519">
        <v>0</v>
      </c>
      <c r="DP409" s="519">
        <v>0</v>
      </c>
      <c r="DQ409" s="519">
        <v>0</v>
      </c>
      <c r="DR409" s="519">
        <v>0</v>
      </c>
      <c r="DS409" s="519">
        <v>0</v>
      </c>
      <c r="DT409" s="519">
        <v>0</v>
      </c>
      <c r="DU409" s="519">
        <v>0</v>
      </c>
      <c r="DV409" s="519">
        <v>0</v>
      </c>
      <c r="DW409" s="519">
        <v>0</v>
      </c>
      <c r="DX409" s="519">
        <v>0</v>
      </c>
      <c r="DY409" s="131"/>
      <c r="DZ409" s="337"/>
      <c r="EA409" s="519" t="s">
        <v>1063</v>
      </c>
      <c r="EB409" s="519" t="s">
        <v>1060</v>
      </c>
      <c r="EC409" s="519">
        <v>29</v>
      </c>
      <c r="ED409" s="521" t="str">
        <f t="shared" si="20"/>
        <v>SDN300229</v>
      </c>
      <c r="EE409" s="519">
        <v>10000</v>
      </c>
      <c r="EF409" s="519">
        <v>10000</v>
      </c>
      <c r="EG409" s="519">
        <v>10000</v>
      </c>
      <c r="EH409" s="519">
        <v>10000</v>
      </c>
      <c r="EI409" s="519">
        <v>10000</v>
      </c>
      <c r="EJ409" s="519">
        <v>10000</v>
      </c>
      <c r="EK409" s="519">
        <v>10000</v>
      </c>
      <c r="EL409" s="519">
        <v>10000</v>
      </c>
      <c r="EM409" s="519">
        <v>10000</v>
      </c>
      <c r="EN409" s="519">
        <v>10000</v>
      </c>
      <c r="EO409" s="519">
        <v>10000</v>
      </c>
      <c r="EP409" s="519">
        <v>10000</v>
      </c>
      <c r="EQ409" s="519">
        <v>10000</v>
      </c>
      <c r="ER409" s="519">
        <v>10000</v>
      </c>
      <c r="ES409" s="519">
        <v>10000</v>
      </c>
      <c r="ET409" s="519">
        <v>10000</v>
      </c>
      <c r="EU409" s="519">
        <v>10000</v>
      </c>
      <c r="EV409" s="519">
        <v>10000</v>
      </c>
      <c r="EW409" s="519">
        <v>10000</v>
      </c>
      <c r="EX409" s="519">
        <v>10000</v>
      </c>
      <c r="EY409" s="519">
        <v>10000</v>
      </c>
      <c r="EZ409" s="519">
        <v>10000</v>
      </c>
      <c r="FA409" s="519">
        <v>10000</v>
      </c>
      <c r="FB409" s="519">
        <v>10000</v>
      </c>
      <c r="FC409" s="519">
        <v>10000</v>
      </c>
      <c r="FD409" s="519">
        <v>10000</v>
      </c>
      <c r="FE409" s="519">
        <v>10000</v>
      </c>
      <c r="FF409" s="519">
        <v>10000</v>
      </c>
      <c r="FG409" s="519">
        <v>10000</v>
      </c>
      <c r="FH409" s="519">
        <v>10000</v>
      </c>
      <c r="FI409" s="519">
        <v>10000</v>
      </c>
      <c r="FJ409" s="519">
        <v>10000</v>
      </c>
      <c r="FK409" s="519">
        <v>10000</v>
      </c>
      <c r="FL409" s="519">
        <v>10000</v>
      </c>
      <c r="FM409" s="519">
        <v>10000</v>
      </c>
      <c r="FN409" s="519">
        <v>10000</v>
      </c>
      <c r="FO409" s="519">
        <v>10000</v>
      </c>
      <c r="FP409" s="519">
        <v>10000</v>
      </c>
      <c r="FQ409" s="519">
        <v>10000</v>
      </c>
      <c r="FR409" s="519">
        <v>10000</v>
      </c>
      <c r="FS409" s="519">
        <v>10000</v>
      </c>
      <c r="FT409" s="519">
        <v>10000</v>
      </c>
      <c r="FU409" s="519">
        <v>10000</v>
      </c>
      <c r="FV409" s="519">
        <v>10000</v>
      </c>
      <c r="FW409" s="519">
        <v>10000</v>
      </c>
      <c r="FX409" s="519">
        <v>0</v>
      </c>
      <c r="FY409" s="519">
        <v>0</v>
      </c>
      <c r="FZ409" s="519">
        <v>0</v>
      </c>
      <c r="GA409" s="519">
        <v>0</v>
      </c>
      <c r="GB409" s="519">
        <v>0</v>
      </c>
      <c r="GC409" s="519">
        <v>0</v>
      </c>
      <c r="GD409" s="519">
        <v>0</v>
      </c>
      <c r="GE409" s="519">
        <v>0</v>
      </c>
      <c r="GF409" s="519">
        <v>0</v>
      </c>
      <c r="GG409" s="519">
        <v>0</v>
      </c>
      <c r="GH409" s="519">
        <v>0</v>
      </c>
      <c r="GI409" s="519">
        <v>0</v>
      </c>
      <c r="GJ409" s="519">
        <v>0</v>
      </c>
      <c r="GK409" s="519">
        <v>0</v>
      </c>
      <c r="GL409" s="519">
        <v>0</v>
      </c>
      <c r="GM409" s="519">
        <v>0</v>
      </c>
      <c r="GN409" s="519">
        <v>0</v>
      </c>
      <c r="GO409" s="519">
        <v>0</v>
      </c>
      <c r="GP409" s="519">
        <v>0</v>
      </c>
      <c r="GQ409" s="519">
        <v>0</v>
      </c>
      <c r="GR409" s="519">
        <v>0</v>
      </c>
      <c r="GS409" s="519">
        <v>0</v>
      </c>
      <c r="GT409" s="519">
        <v>0</v>
      </c>
      <c r="GU409" s="519">
        <v>0</v>
      </c>
      <c r="GV409" s="519">
        <v>0</v>
      </c>
      <c r="GW409" s="519">
        <v>0</v>
      </c>
      <c r="GX409" s="519">
        <v>0</v>
      </c>
      <c r="GY409" s="519">
        <v>0</v>
      </c>
      <c r="GZ409" s="519">
        <v>0</v>
      </c>
      <c r="HA409" s="519">
        <v>0</v>
      </c>
      <c r="HB409" s="519">
        <v>0</v>
      </c>
      <c r="HC409" s="519">
        <v>0</v>
      </c>
      <c r="HD409" s="519">
        <v>0</v>
      </c>
      <c r="HE409" s="519">
        <v>0</v>
      </c>
      <c r="HF409" s="519">
        <v>0</v>
      </c>
      <c r="HG409" s="519">
        <v>0</v>
      </c>
      <c r="HH409" s="519">
        <v>0</v>
      </c>
      <c r="HI409" s="519">
        <v>0</v>
      </c>
      <c r="HJ409" s="519">
        <v>0</v>
      </c>
      <c r="HK409" s="519">
        <v>0</v>
      </c>
      <c r="HL409" s="519">
        <v>0</v>
      </c>
      <c r="HM409" s="519">
        <v>0</v>
      </c>
      <c r="HN409" s="519">
        <v>0</v>
      </c>
      <c r="HO409" s="519">
        <v>0</v>
      </c>
      <c r="HP409" s="519">
        <v>0</v>
      </c>
      <c r="HQ409" s="519">
        <v>0</v>
      </c>
      <c r="HR409" s="519">
        <v>0</v>
      </c>
      <c r="HS409" s="519">
        <v>0</v>
      </c>
      <c r="HT409" s="519">
        <v>0</v>
      </c>
      <c r="HU409" s="519">
        <v>0</v>
      </c>
      <c r="HV409" s="519">
        <v>0</v>
      </c>
      <c r="HW409" s="519">
        <v>0</v>
      </c>
      <c r="HX409" s="519">
        <v>0</v>
      </c>
      <c r="HY409" s="519">
        <v>0</v>
      </c>
      <c r="HZ409" s="519">
        <v>0</v>
      </c>
      <c r="IA409" s="519">
        <v>0</v>
      </c>
      <c r="IB409" s="519">
        <v>0</v>
      </c>
      <c r="IC409" s="519">
        <v>0</v>
      </c>
      <c r="ID409" s="519">
        <v>0</v>
      </c>
      <c r="IE409" s="519">
        <v>0</v>
      </c>
      <c r="IF409" s="519">
        <v>0</v>
      </c>
      <c r="IG409" s="519">
        <v>0</v>
      </c>
      <c r="IH409" s="519">
        <v>0</v>
      </c>
      <c r="II409" s="519">
        <v>0</v>
      </c>
      <c r="IJ409" s="519">
        <v>0</v>
      </c>
      <c r="IK409" s="519">
        <v>0</v>
      </c>
    </row>
    <row r="410" spans="1:245" hidden="1">
      <c r="A410" s="337"/>
      <c r="B410" s="519" t="s">
        <v>1058</v>
      </c>
      <c r="C410" s="519"/>
      <c r="D410" s="519"/>
      <c r="E410" s="519"/>
      <c r="F410" s="519">
        <v>1</v>
      </c>
      <c r="G410" s="519"/>
      <c r="H410" s="519">
        <v>40</v>
      </c>
      <c r="I410" s="519">
        <v>8</v>
      </c>
      <c r="J410" s="519" t="str">
        <f t="shared" si="21"/>
        <v>SDN10014008</v>
      </c>
      <c r="K410" s="519">
        <v>808</v>
      </c>
      <c r="M410" s="337"/>
      <c r="N410" s="519" t="s">
        <v>1063</v>
      </c>
      <c r="O410" s="519" t="s">
        <v>1060</v>
      </c>
      <c r="P410" s="519">
        <v>30</v>
      </c>
      <c r="Q410" s="183" t="str">
        <f t="shared" si="19"/>
        <v>SDN300230</v>
      </c>
      <c r="R410" s="519">
        <v>0</v>
      </c>
      <c r="S410" s="519">
        <v>0</v>
      </c>
      <c r="T410" s="519">
        <v>0</v>
      </c>
      <c r="U410" s="519">
        <v>0</v>
      </c>
      <c r="V410" s="519">
        <v>0</v>
      </c>
      <c r="W410" s="519">
        <v>0</v>
      </c>
      <c r="X410" s="519">
        <v>0</v>
      </c>
      <c r="Y410" s="519">
        <v>0</v>
      </c>
      <c r="Z410" s="519">
        <v>0</v>
      </c>
      <c r="AA410" s="519">
        <v>0</v>
      </c>
      <c r="AB410" s="519">
        <v>0</v>
      </c>
      <c r="AC410" s="519">
        <v>0</v>
      </c>
      <c r="AD410" s="519">
        <v>0</v>
      </c>
      <c r="AE410" s="519">
        <v>0</v>
      </c>
      <c r="AF410" s="519">
        <v>0</v>
      </c>
      <c r="AG410" s="519">
        <v>0</v>
      </c>
      <c r="AH410" s="519">
        <v>0</v>
      </c>
      <c r="AI410" s="519">
        <v>0</v>
      </c>
      <c r="AJ410" s="519">
        <v>0</v>
      </c>
      <c r="AK410" s="519">
        <v>0</v>
      </c>
      <c r="AL410" s="519">
        <v>0</v>
      </c>
      <c r="AM410" s="519">
        <v>0</v>
      </c>
      <c r="AN410" s="519">
        <v>0</v>
      </c>
      <c r="AO410" s="519">
        <v>0</v>
      </c>
      <c r="AP410" s="519">
        <v>0</v>
      </c>
      <c r="AQ410" s="519">
        <v>0</v>
      </c>
      <c r="AR410" s="519">
        <v>0</v>
      </c>
      <c r="AS410" s="519">
        <v>0</v>
      </c>
      <c r="AT410" s="519">
        <v>0</v>
      </c>
      <c r="AU410" s="519">
        <v>0</v>
      </c>
      <c r="AV410" s="519">
        <v>0</v>
      </c>
      <c r="AW410" s="519">
        <v>0</v>
      </c>
      <c r="AX410" s="519">
        <v>0</v>
      </c>
      <c r="AY410" s="519">
        <v>0</v>
      </c>
      <c r="AZ410" s="519">
        <v>0</v>
      </c>
      <c r="BA410" s="519">
        <v>0</v>
      </c>
      <c r="BB410" s="519">
        <v>0</v>
      </c>
      <c r="BC410" s="519">
        <v>0</v>
      </c>
      <c r="BD410" s="519">
        <v>0</v>
      </c>
      <c r="BE410" s="519">
        <v>0</v>
      </c>
      <c r="BF410" s="519">
        <v>0</v>
      </c>
      <c r="BG410" s="519">
        <v>0</v>
      </c>
      <c r="BH410" s="519">
        <v>0</v>
      </c>
      <c r="BI410" s="519">
        <v>0</v>
      </c>
      <c r="BJ410" s="519">
        <v>10000</v>
      </c>
      <c r="BK410" s="519">
        <v>0</v>
      </c>
      <c r="BL410" s="519">
        <v>0</v>
      </c>
      <c r="BM410" s="519">
        <v>0</v>
      </c>
      <c r="BN410" s="519">
        <v>0</v>
      </c>
      <c r="BO410" s="519">
        <v>0</v>
      </c>
      <c r="BP410" s="519">
        <v>0</v>
      </c>
      <c r="BQ410" s="519">
        <v>0</v>
      </c>
      <c r="BR410" s="519">
        <v>0</v>
      </c>
      <c r="BS410" s="519">
        <v>0</v>
      </c>
      <c r="BT410" s="519">
        <v>0</v>
      </c>
      <c r="BU410" s="519">
        <v>0</v>
      </c>
      <c r="BV410" s="519">
        <v>0</v>
      </c>
      <c r="BW410" s="519">
        <v>0</v>
      </c>
      <c r="BX410" s="519">
        <v>0</v>
      </c>
      <c r="BY410" s="519">
        <v>0</v>
      </c>
      <c r="BZ410" s="519">
        <v>0</v>
      </c>
      <c r="CA410" s="519">
        <v>0</v>
      </c>
      <c r="CB410" s="519">
        <v>0</v>
      </c>
      <c r="CC410" s="519">
        <v>0</v>
      </c>
      <c r="CD410" s="519">
        <v>0</v>
      </c>
      <c r="CE410" s="519">
        <v>0</v>
      </c>
      <c r="CF410" s="519">
        <v>0</v>
      </c>
      <c r="CG410" s="519">
        <v>0</v>
      </c>
      <c r="CH410" s="519">
        <v>0</v>
      </c>
      <c r="CI410" s="519">
        <v>0</v>
      </c>
      <c r="CJ410" s="519">
        <v>0</v>
      </c>
      <c r="CK410" s="519">
        <v>0</v>
      </c>
      <c r="CL410" s="519">
        <v>0</v>
      </c>
      <c r="CM410" s="519">
        <v>0</v>
      </c>
      <c r="CN410" s="519">
        <v>0</v>
      </c>
      <c r="CO410" s="519">
        <v>0</v>
      </c>
      <c r="CP410" s="519">
        <v>0</v>
      </c>
      <c r="CQ410" s="519">
        <v>0</v>
      </c>
      <c r="CR410" s="519">
        <v>0</v>
      </c>
      <c r="CS410" s="519">
        <v>0</v>
      </c>
      <c r="CT410" s="519">
        <v>0</v>
      </c>
      <c r="CU410" s="519">
        <v>0</v>
      </c>
      <c r="CV410" s="519">
        <v>0</v>
      </c>
      <c r="CW410" s="519">
        <v>0</v>
      </c>
      <c r="CX410" s="519">
        <v>0</v>
      </c>
      <c r="CY410" s="519">
        <v>0</v>
      </c>
      <c r="CZ410" s="519">
        <v>0</v>
      </c>
      <c r="DA410" s="519">
        <v>0</v>
      </c>
      <c r="DB410" s="519">
        <v>0</v>
      </c>
      <c r="DC410" s="519">
        <v>0</v>
      </c>
      <c r="DD410" s="519">
        <v>0</v>
      </c>
      <c r="DE410" s="519">
        <v>0</v>
      </c>
      <c r="DF410" s="519">
        <v>0</v>
      </c>
      <c r="DG410" s="519">
        <v>0</v>
      </c>
      <c r="DH410" s="519">
        <v>0</v>
      </c>
      <c r="DI410" s="519">
        <v>0</v>
      </c>
      <c r="DJ410" s="519">
        <v>0</v>
      </c>
      <c r="DK410" s="519">
        <v>0</v>
      </c>
      <c r="DL410" s="519">
        <v>0</v>
      </c>
      <c r="DM410" s="519">
        <v>0</v>
      </c>
      <c r="DN410" s="519">
        <v>0</v>
      </c>
      <c r="DO410" s="519">
        <v>0</v>
      </c>
      <c r="DP410" s="519">
        <v>0</v>
      </c>
      <c r="DQ410" s="519">
        <v>0</v>
      </c>
      <c r="DR410" s="519">
        <v>0</v>
      </c>
      <c r="DS410" s="519">
        <v>0</v>
      </c>
      <c r="DT410" s="519">
        <v>0</v>
      </c>
      <c r="DU410" s="519">
        <v>0</v>
      </c>
      <c r="DV410" s="519">
        <v>0</v>
      </c>
      <c r="DW410" s="519">
        <v>0</v>
      </c>
      <c r="DX410" s="519">
        <v>0</v>
      </c>
      <c r="DY410" s="131"/>
      <c r="DZ410" s="337"/>
      <c r="EA410" s="519" t="s">
        <v>1063</v>
      </c>
      <c r="EB410" s="519" t="s">
        <v>1060</v>
      </c>
      <c r="EC410" s="519">
        <v>30</v>
      </c>
      <c r="ED410" s="521" t="str">
        <f t="shared" si="20"/>
        <v>SDN300230</v>
      </c>
      <c r="EE410" s="519">
        <v>10000</v>
      </c>
      <c r="EF410" s="519">
        <v>10000</v>
      </c>
      <c r="EG410" s="519">
        <v>10000</v>
      </c>
      <c r="EH410" s="519">
        <v>10000</v>
      </c>
      <c r="EI410" s="519">
        <v>10000</v>
      </c>
      <c r="EJ410" s="519">
        <v>10000</v>
      </c>
      <c r="EK410" s="519">
        <v>10000</v>
      </c>
      <c r="EL410" s="519">
        <v>10000</v>
      </c>
      <c r="EM410" s="519">
        <v>10000</v>
      </c>
      <c r="EN410" s="519">
        <v>10000</v>
      </c>
      <c r="EO410" s="519">
        <v>10000</v>
      </c>
      <c r="EP410" s="519">
        <v>10000</v>
      </c>
      <c r="EQ410" s="519">
        <v>10000</v>
      </c>
      <c r="ER410" s="519">
        <v>10000</v>
      </c>
      <c r="ES410" s="519">
        <v>10000</v>
      </c>
      <c r="ET410" s="519">
        <v>10000</v>
      </c>
      <c r="EU410" s="519">
        <v>10000</v>
      </c>
      <c r="EV410" s="519">
        <v>10000</v>
      </c>
      <c r="EW410" s="519">
        <v>10000</v>
      </c>
      <c r="EX410" s="519">
        <v>10000</v>
      </c>
      <c r="EY410" s="519">
        <v>10000</v>
      </c>
      <c r="EZ410" s="519">
        <v>10000</v>
      </c>
      <c r="FA410" s="519">
        <v>10000</v>
      </c>
      <c r="FB410" s="519">
        <v>10000</v>
      </c>
      <c r="FC410" s="519">
        <v>10000</v>
      </c>
      <c r="FD410" s="519">
        <v>10000</v>
      </c>
      <c r="FE410" s="519">
        <v>10000</v>
      </c>
      <c r="FF410" s="519">
        <v>10000</v>
      </c>
      <c r="FG410" s="519">
        <v>10000</v>
      </c>
      <c r="FH410" s="519">
        <v>10000</v>
      </c>
      <c r="FI410" s="519">
        <v>10000</v>
      </c>
      <c r="FJ410" s="519">
        <v>10000</v>
      </c>
      <c r="FK410" s="519">
        <v>10000</v>
      </c>
      <c r="FL410" s="519">
        <v>10000</v>
      </c>
      <c r="FM410" s="519">
        <v>10000</v>
      </c>
      <c r="FN410" s="519">
        <v>10000</v>
      </c>
      <c r="FO410" s="519">
        <v>10000</v>
      </c>
      <c r="FP410" s="519">
        <v>10000</v>
      </c>
      <c r="FQ410" s="519">
        <v>10000</v>
      </c>
      <c r="FR410" s="519">
        <v>10000</v>
      </c>
      <c r="FS410" s="519">
        <v>10000</v>
      </c>
      <c r="FT410" s="519">
        <v>10000</v>
      </c>
      <c r="FU410" s="519">
        <v>10000</v>
      </c>
      <c r="FV410" s="519">
        <v>10000</v>
      </c>
      <c r="FW410" s="519">
        <v>10000</v>
      </c>
      <c r="FX410" s="519">
        <v>0</v>
      </c>
      <c r="FY410" s="519">
        <v>0</v>
      </c>
      <c r="FZ410" s="519">
        <v>0</v>
      </c>
      <c r="GA410" s="519">
        <v>0</v>
      </c>
      <c r="GB410" s="519">
        <v>0</v>
      </c>
      <c r="GC410" s="519">
        <v>0</v>
      </c>
      <c r="GD410" s="519">
        <v>0</v>
      </c>
      <c r="GE410" s="519">
        <v>0</v>
      </c>
      <c r="GF410" s="519">
        <v>0</v>
      </c>
      <c r="GG410" s="519">
        <v>0</v>
      </c>
      <c r="GH410" s="519">
        <v>0</v>
      </c>
      <c r="GI410" s="519">
        <v>0</v>
      </c>
      <c r="GJ410" s="519">
        <v>0</v>
      </c>
      <c r="GK410" s="519">
        <v>0</v>
      </c>
      <c r="GL410" s="519">
        <v>0</v>
      </c>
      <c r="GM410" s="519">
        <v>0</v>
      </c>
      <c r="GN410" s="519">
        <v>0</v>
      </c>
      <c r="GO410" s="519">
        <v>0</v>
      </c>
      <c r="GP410" s="519">
        <v>0</v>
      </c>
      <c r="GQ410" s="519">
        <v>0</v>
      </c>
      <c r="GR410" s="519">
        <v>0</v>
      </c>
      <c r="GS410" s="519">
        <v>0</v>
      </c>
      <c r="GT410" s="519">
        <v>0</v>
      </c>
      <c r="GU410" s="519">
        <v>0</v>
      </c>
      <c r="GV410" s="519">
        <v>0</v>
      </c>
      <c r="GW410" s="519">
        <v>0</v>
      </c>
      <c r="GX410" s="519">
        <v>0</v>
      </c>
      <c r="GY410" s="519">
        <v>0</v>
      </c>
      <c r="GZ410" s="519">
        <v>0</v>
      </c>
      <c r="HA410" s="519">
        <v>0</v>
      </c>
      <c r="HB410" s="519">
        <v>0</v>
      </c>
      <c r="HC410" s="519">
        <v>0</v>
      </c>
      <c r="HD410" s="519">
        <v>0</v>
      </c>
      <c r="HE410" s="519">
        <v>0</v>
      </c>
      <c r="HF410" s="519">
        <v>0</v>
      </c>
      <c r="HG410" s="519">
        <v>0</v>
      </c>
      <c r="HH410" s="519">
        <v>0</v>
      </c>
      <c r="HI410" s="519">
        <v>0</v>
      </c>
      <c r="HJ410" s="519">
        <v>0</v>
      </c>
      <c r="HK410" s="519">
        <v>0</v>
      </c>
      <c r="HL410" s="519">
        <v>0</v>
      </c>
      <c r="HM410" s="519">
        <v>0</v>
      </c>
      <c r="HN410" s="519">
        <v>0</v>
      </c>
      <c r="HO410" s="519">
        <v>0</v>
      </c>
      <c r="HP410" s="519">
        <v>0</v>
      </c>
      <c r="HQ410" s="519">
        <v>0</v>
      </c>
      <c r="HR410" s="519">
        <v>0</v>
      </c>
      <c r="HS410" s="519">
        <v>0</v>
      </c>
      <c r="HT410" s="519">
        <v>0</v>
      </c>
      <c r="HU410" s="519">
        <v>0</v>
      </c>
      <c r="HV410" s="519">
        <v>0</v>
      </c>
      <c r="HW410" s="519">
        <v>0</v>
      </c>
      <c r="HX410" s="519">
        <v>0</v>
      </c>
      <c r="HY410" s="519">
        <v>0</v>
      </c>
      <c r="HZ410" s="519">
        <v>0</v>
      </c>
      <c r="IA410" s="519">
        <v>0</v>
      </c>
      <c r="IB410" s="519">
        <v>0</v>
      </c>
      <c r="IC410" s="519">
        <v>0</v>
      </c>
      <c r="ID410" s="519">
        <v>0</v>
      </c>
      <c r="IE410" s="519">
        <v>0</v>
      </c>
      <c r="IF410" s="519">
        <v>0</v>
      </c>
      <c r="IG410" s="519">
        <v>0</v>
      </c>
      <c r="IH410" s="519">
        <v>0</v>
      </c>
      <c r="II410" s="519">
        <v>0</v>
      </c>
      <c r="IJ410" s="519">
        <v>0</v>
      </c>
      <c r="IK410" s="519">
        <v>0</v>
      </c>
    </row>
    <row r="411" spans="1:245" hidden="1">
      <c r="A411" s="337"/>
      <c r="B411" s="519" t="s">
        <v>1058</v>
      </c>
      <c r="C411" s="519"/>
      <c r="D411" s="519"/>
      <c r="E411" s="519"/>
      <c r="F411" s="519">
        <v>1</v>
      </c>
      <c r="G411" s="519"/>
      <c r="H411" s="519">
        <v>40</v>
      </c>
      <c r="I411" s="519">
        <v>9</v>
      </c>
      <c r="J411" s="519" t="str">
        <f t="shared" si="21"/>
        <v>SDN10014009</v>
      </c>
      <c r="K411" s="519">
        <v>808</v>
      </c>
      <c r="M411" s="337"/>
      <c r="N411" s="519" t="s">
        <v>1063</v>
      </c>
      <c r="O411" s="519" t="s">
        <v>1060</v>
      </c>
      <c r="P411" s="519">
        <v>31</v>
      </c>
      <c r="Q411" s="183" t="str">
        <f t="shared" si="19"/>
        <v>SDN300231</v>
      </c>
      <c r="R411" s="519">
        <v>0</v>
      </c>
      <c r="S411" s="519">
        <v>0</v>
      </c>
      <c r="T411" s="519">
        <v>0</v>
      </c>
      <c r="U411" s="519">
        <v>0</v>
      </c>
      <c r="V411" s="519">
        <v>0</v>
      </c>
      <c r="W411" s="519">
        <v>0</v>
      </c>
      <c r="X411" s="519">
        <v>0</v>
      </c>
      <c r="Y411" s="519">
        <v>0</v>
      </c>
      <c r="Z411" s="519">
        <v>0</v>
      </c>
      <c r="AA411" s="519">
        <v>0</v>
      </c>
      <c r="AB411" s="519">
        <v>0</v>
      </c>
      <c r="AC411" s="519">
        <v>0</v>
      </c>
      <c r="AD411" s="519">
        <v>0</v>
      </c>
      <c r="AE411" s="519">
        <v>0</v>
      </c>
      <c r="AF411" s="519">
        <v>0</v>
      </c>
      <c r="AG411" s="519">
        <v>0</v>
      </c>
      <c r="AH411" s="519">
        <v>0</v>
      </c>
      <c r="AI411" s="519">
        <v>0</v>
      </c>
      <c r="AJ411" s="519">
        <v>0</v>
      </c>
      <c r="AK411" s="519">
        <v>0</v>
      </c>
      <c r="AL411" s="519">
        <v>0</v>
      </c>
      <c r="AM411" s="519">
        <v>0</v>
      </c>
      <c r="AN411" s="519">
        <v>0</v>
      </c>
      <c r="AO411" s="519">
        <v>0</v>
      </c>
      <c r="AP411" s="519">
        <v>0</v>
      </c>
      <c r="AQ411" s="519">
        <v>0</v>
      </c>
      <c r="AR411" s="519">
        <v>0</v>
      </c>
      <c r="AS411" s="519">
        <v>0</v>
      </c>
      <c r="AT411" s="519">
        <v>0</v>
      </c>
      <c r="AU411" s="519">
        <v>0</v>
      </c>
      <c r="AV411" s="519">
        <v>0</v>
      </c>
      <c r="AW411" s="519">
        <v>0</v>
      </c>
      <c r="AX411" s="519">
        <v>0</v>
      </c>
      <c r="AY411" s="519">
        <v>0</v>
      </c>
      <c r="AZ411" s="519">
        <v>0</v>
      </c>
      <c r="BA411" s="519">
        <v>0</v>
      </c>
      <c r="BB411" s="519">
        <v>0</v>
      </c>
      <c r="BC411" s="519">
        <v>0</v>
      </c>
      <c r="BD411" s="519">
        <v>0</v>
      </c>
      <c r="BE411" s="519">
        <v>0</v>
      </c>
      <c r="BF411" s="519">
        <v>0</v>
      </c>
      <c r="BG411" s="519">
        <v>0</v>
      </c>
      <c r="BH411" s="519">
        <v>0</v>
      </c>
      <c r="BI411" s="519">
        <v>0</v>
      </c>
      <c r="BJ411" s="519">
        <v>10000</v>
      </c>
      <c r="BK411" s="519">
        <v>0</v>
      </c>
      <c r="BL411" s="519">
        <v>0</v>
      </c>
      <c r="BM411" s="519">
        <v>0</v>
      </c>
      <c r="BN411" s="519">
        <v>0</v>
      </c>
      <c r="BO411" s="519">
        <v>0</v>
      </c>
      <c r="BP411" s="519">
        <v>0</v>
      </c>
      <c r="BQ411" s="519">
        <v>0</v>
      </c>
      <c r="BR411" s="519">
        <v>0</v>
      </c>
      <c r="BS411" s="519">
        <v>0</v>
      </c>
      <c r="BT411" s="519">
        <v>0</v>
      </c>
      <c r="BU411" s="519">
        <v>0</v>
      </c>
      <c r="BV411" s="519">
        <v>0</v>
      </c>
      <c r="BW411" s="519">
        <v>0</v>
      </c>
      <c r="BX411" s="519">
        <v>0</v>
      </c>
      <c r="BY411" s="519">
        <v>0</v>
      </c>
      <c r="BZ411" s="519">
        <v>0</v>
      </c>
      <c r="CA411" s="519">
        <v>0</v>
      </c>
      <c r="CB411" s="519">
        <v>0</v>
      </c>
      <c r="CC411" s="519">
        <v>0</v>
      </c>
      <c r="CD411" s="519">
        <v>0</v>
      </c>
      <c r="CE411" s="519">
        <v>0</v>
      </c>
      <c r="CF411" s="519">
        <v>0</v>
      </c>
      <c r="CG411" s="519">
        <v>0</v>
      </c>
      <c r="CH411" s="519">
        <v>0</v>
      </c>
      <c r="CI411" s="519">
        <v>0</v>
      </c>
      <c r="CJ411" s="519">
        <v>0</v>
      </c>
      <c r="CK411" s="519">
        <v>0</v>
      </c>
      <c r="CL411" s="519">
        <v>0</v>
      </c>
      <c r="CM411" s="519">
        <v>0</v>
      </c>
      <c r="CN411" s="519">
        <v>0</v>
      </c>
      <c r="CO411" s="519">
        <v>0</v>
      </c>
      <c r="CP411" s="519">
        <v>0</v>
      </c>
      <c r="CQ411" s="519">
        <v>0</v>
      </c>
      <c r="CR411" s="519">
        <v>0</v>
      </c>
      <c r="CS411" s="519">
        <v>0</v>
      </c>
      <c r="CT411" s="519">
        <v>0</v>
      </c>
      <c r="CU411" s="519">
        <v>0</v>
      </c>
      <c r="CV411" s="519">
        <v>0</v>
      </c>
      <c r="CW411" s="519">
        <v>0</v>
      </c>
      <c r="CX411" s="519">
        <v>0</v>
      </c>
      <c r="CY411" s="519">
        <v>0</v>
      </c>
      <c r="CZ411" s="519">
        <v>0</v>
      </c>
      <c r="DA411" s="519">
        <v>0</v>
      </c>
      <c r="DB411" s="519">
        <v>0</v>
      </c>
      <c r="DC411" s="519">
        <v>0</v>
      </c>
      <c r="DD411" s="519">
        <v>0</v>
      </c>
      <c r="DE411" s="519">
        <v>0</v>
      </c>
      <c r="DF411" s="519">
        <v>0</v>
      </c>
      <c r="DG411" s="519">
        <v>0</v>
      </c>
      <c r="DH411" s="519">
        <v>0</v>
      </c>
      <c r="DI411" s="519">
        <v>0</v>
      </c>
      <c r="DJ411" s="519">
        <v>0</v>
      </c>
      <c r="DK411" s="519">
        <v>0</v>
      </c>
      <c r="DL411" s="519">
        <v>0</v>
      </c>
      <c r="DM411" s="519">
        <v>0</v>
      </c>
      <c r="DN411" s="519">
        <v>0</v>
      </c>
      <c r="DO411" s="519">
        <v>0</v>
      </c>
      <c r="DP411" s="519">
        <v>0</v>
      </c>
      <c r="DQ411" s="519">
        <v>0</v>
      </c>
      <c r="DR411" s="519">
        <v>0</v>
      </c>
      <c r="DS411" s="519">
        <v>0</v>
      </c>
      <c r="DT411" s="519">
        <v>0</v>
      </c>
      <c r="DU411" s="519">
        <v>0</v>
      </c>
      <c r="DV411" s="519">
        <v>0</v>
      </c>
      <c r="DW411" s="519">
        <v>0</v>
      </c>
      <c r="DX411" s="519">
        <v>0</v>
      </c>
      <c r="DY411" s="131"/>
      <c r="DZ411" s="337"/>
      <c r="EA411" s="519" t="s">
        <v>1063</v>
      </c>
      <c r="EB411" s="519" t="s">
        <v>1060</v>
      </c>
      <c r="EC411" s="519">
        <v>31</v>
      </c>
      <c r="ED411" s="521" t="str">
        <f t="shared" si="20"/>
        <v>SDN300231</v>
      </c>
      <c r="EE411" s="519">
        <v>10000</v>
      </c>
      <c r="EF411" s="519">
        <v>10000</v>
      </c>
      <c r="EG411" s="519">
        <v>10000</v>
      </c>
      <c r="EH411" s="519">
        <v>10000</v>
      </c>
      <c r="EI411" s="519">
        <v>10000</v>
      </c>
      <c r="EJ411" s="519">
        <v>10000</v>
      </c>
      <c r="EK411" s="519">
        <v>10000</v>
      </c>
      <c r="EL411" s="519">
        <v>10000</v>
      </c>
      <c r="EM411" s="519">
        <v>10000</v>
      </c>
      <c r="EN411" s="519">
        <v>10000</v>
      </c>
      <c r="EO411" s="519">
        <v>10000</v>
      </c>
      <c r="EP411" s="519">
        <v>10000</v>
      </c>
      <c r="EQ411" s="519">
        <v>10000</v>
      </c>
      <c r="ER411" s="519">
        <v>10000</v>
      </c>
      <c r="ES411" s="519">
        <v>10000</v>
      </c>
      <c r="ET411" s="519">
        <v>10000</v>
      </c>
      <c r="EU411" s="519">
        <v>10000</v>
      </c>
      <c r="EV411" s="519">
        <v>10000</v>
      </c>
      <c r="EW411" s="519">
        <v>10000</v>
      </c>
      <c r="EX411" s="519">
        <v>10000</v>
      </c>
      <c r="EY411" s="519">
        <v>10000</v>
      </c>
      <c r="EZ411" s="519">
        <v>10000</v>
      </c>
      <c r="FA411" s="519">
        <v>10000</v>
      </c>
      <c r="FB411" s="519">
        <v>10000</v>
      </c>
      <c r="FC411" s="519">
        <v>10000</v>
      </c>
      <c r="FD411" s="519">
        <v>10000</v>
      </c>
      <c r="FE411" s="519">
        <v>10000</v>
      </c>
      <c r="FF411" s="519">
        <v>10000</v>
      </c>
      <c r="FG411" s="519">
        <v>10000</v>
      </c>
      <c r="FH411" s="519">
        <v>10000</v>
      </c>
      <c r="FI411" s="519">
        <v>10000</v>
      </c>
      <c r="FJ411" s="519">
        <v>10000</v>
      </c>
      <c r="FK411" s="519">
        <v>10000</v>
      </c>
      <c r="FL411" s="519">
        <v>10000</v>
      </c>
      <c r="FM411" s="519">
        <v>10000</v>
      </c>
      <c r="FN411" s="519">
        <v>10000</v>
      </c>
      <c r="FO411" s="519">
        <v>10000</v>
      </c>
      <c r="FP411" s="519">
        <v>10000</v>
      </c>
      <c r="FQ411" s="519">
        <v>10000</v>
      </c>
      <c r="FR411" s="519">
        <v>10000</v>
      </c>
      <c r="FS411" s="519">
        <v>10000</v>
      </c>
      <c r="FT411" s="519">
        <v>10000</v>
      </c>
      <c r="FU411" s="519">
        <v>10000</v>
      </c>
      <c r="FV411" s="519">
        <v>10000</v>
      </c>
      <c r="FW411" s="519">
        <v>10000</v>
      </c>
      <c r="FX411" s="519">
        <v>0</v>
      </c>
      <c r="FY411" s="519">
        <v>0</v>
      </c>
      <c r="FZ411" s="519">
        <v>0</v>
      </c>
      <c r="GA411" s="519">
        <v>0</v>
      </c>
      <c r="GB411" s="519">
        <v>0</v>
      </c>
      <c r="GC411" s="519">
        <v>0</v>
      </c>
      <c r="GD411" s="519">
        <v>0</v>
      </c>
      <c r="GE411" s="519">
        <v>0</v>
      </c>
      <c r="GF411" s="519">
        <v>0</v>
      </c>
      <c r="GG411" s="519">
        <v>0</v>
      </c>
      <c r="GH411" s="519">
        <v>0</v>
      </c>
      <c r="GI411" s="519">
        <v>0</v>
      </c>
      <c r="GJ411" s="519">
        <v>0</v>
      </c>
      <c r="GK411" s="519">
        <v>0</v>
      </c>
      <c r="GL411" s="519">
        <v>0</v>
      </c>
      <c r="GM411" s="519">
        <v>0</v>
      </c>
      <c r="GN411" s="519">
        <v>0</v>
      </c>
      <c r="GO411" s="519">
        <v>0</v>
      </c>
      <c r="GP411" s="519">
        <v>0</v>
      </c>
      <c r="GQ411" s="519">
        <v>0</v>
      </c>
      <c r="GR411" s="519">
        <v>0</v>
      </c>
      <c r="GS411" s="519">
        <v>0</v>
      </c>
      <c r="GT411" s="519">
        <v>0</v>
      </c>
      <c r="GU411" s="519">
        <v>0</v>
      </c>
      <c r="GV411" s="519">
        <v>0</v>
      </c>
      <c r="GW411" s="519">
        <v>0</v>
      </c>
      <c r="GX411" s="519">
        <v>0</v>
      </c>
      <c r="GY411" s="519">
        <v>0</v>
      </c>
      <c r="GZ411" s="519">
        <v>0</v>
      </c>
      <c r="HA411" s="519">
        <v>0</v>
      </c>
      <c r="HB411" s="519">
        <v>0</v>
      </c>
      <c r="HC411" s="519">
        <v>0</v>
      </c>
      <c r="HD411" s="519">
        <v>0</v>
      </c>
      <c r="HE411" s="519">
        <v>0</v>
      </c>
      <c r="HF411" s="519">
        <v>0</v>
      </c>
      <c r="HG411" s="519">
        <v>0</v>
      </c>
      <c r="HH411" s="519">
        <v>0</v>
      </c>
      <c r="HI411" s="519">
        <v>0</v>
      </c>
      <c r="HJ411" s="519">
        <v>0</v>
      </c>
      <c r="HK411" s="519">
        <v>0</v>
      </c>
      <c r="HL411" s="519">
        <v>0</v>
      </c>
      <c r="HM411" s="519">
        <v>0</v>
      </c>
      <c r="HN411" s="519">
        <v>0</v>
      </c>
      <c r="HO411" s="519">
        <v>0</v>
      </c>
      <c r="HP411" s="519">
        <v>0</v>
      </c>
      <c r="HQ411" s="519">
        <v>0</v>
      </c>
      <c r="HR411" s="519">
        <v>0</v>
      </c>
      <c r="HS411" s="519">
        <v>0</v>
      </c>
      <c r="HT411" s="519">
        <v>0</v>
      </c>
      <c r="HU411" s="519">
        <v>0</v>
      </c>
      <c r="HV411" s="519">
        <v>0</v>
      </c>
      <c r="HW411" s="519">
        <v>0</v>
      </c>
      <c r="HX411" s="519">
        <v>0</v>
      </c>
      <c r="HY411" s="519">
        <v>0</v>
      </c>
      <c r="HZ411" s="519">
        <v>0</v>
      </c>
      <c r="IA411" s="519">
        <v>0</v>
      </c>
      <c r="IB411" s="519">
        <v>0</v>
      </c>
      <c r="IC411" s="519">
        <v>0</v>
      </c>
      <c r="ID411" s="519">
        <v>0</v>
      </c>
      <c r="IE411" s="519">
        <v>0</v>
      </c>
      <c r="IF411" s="519">
        <v>0</v>
      </c>
      <c r="IG411" s="519">
        <v>0</v>
      </c>
      <c r="IH411" s="519">
        <v>0</v>
      </c>
      <c r="II411" s="519">
        <v>0</v>
      </c>
      <c r="IJ411" s="519">
        <v>0</v>
      </c>
      <c r="IK411" s="519">
        <v>0</v>
      </c>
    </row>
    <row r="412" spans="1:245" hidden="1">
      <c r="A412" s="337"/>
      <c r="B412" s="519" t="s">
        <v>1058</v>
      </c>
      <c r="C412" s="519"/>
      <c r="D412" s="519"/>
      <c r="E412" s="519"/>
      <c r="F412" s="519">
        <v>1</v>
      </c>
      <c r="G412" s="519"/>
      <c r="H412" s="519">
        <v>40</v>
      </c>
      <c r="I412" s="519">
        <v>10</v>
      </c>
      <c r="J412" s="519" t="str">
        <f t="shared" si="21"/>
        <v>SDN10014010</v>
      </c>
      <c r="K412" s="519">
        <v>808</v>
      </c>
      <c r="M412" s="337"/>
      <c r="N412" s="519" t="s">
        <v>1063</v>
      </c>
      <c r="O412" s="519" t="s">
        <v>1060</v>
      </c>
      <c r="P412" s="519">
        <v>32</v>
      </c>
      <c r="Q412" s="183" t="str">
        <f t="shared" si="19"/>
        <v>SDN300232</v>
      </c>
      <c r="R412" s="519">
        <v>0</v>
      </c>
      <c r="S412" s="519">
        <v>0</v>
      </c>
      <c r="T412" s="519">
        <v>0</v>
      </c>
      <c r="U412" s="519">
        <v>0</v>
      </c>
      <c r="V412" s="519">
        <v>0</v>
      </c>
      <c r="W412" s="519">
        <v>0</v>
      </c>
      <c r="X412" s="519">
        <v>0</v>
      </c>
      <c r="Y412" s="519">
        <v>0</v>
      </c>
      <c r="Z412" s="519">
        <v>0</v>
      </c>
      <c r="AA412" s="519">
        <v>0</v>
      </c>
      <c r="AB412" s="519">
        <v>0</v>
      </c>
      <c r="AC412" s="519">
        <v>0</v>
      </c>
      <c r="AD412" s="519">
        <v>0</v>
      </c>
      <c r="AE412" s="519">
        <v>0</v>
      </c>
      <c r="AF412" s="519">
        <v>0</v>
      </c>
      <c r="AG412" s="519">
        <v>0</v>
      </c>
      <c r="AH412" s="519">
        <v>0</v>
      </c>
      <c r="AI412" s="519">
        <v>0</v>
      </c>
      <c r="AJ412" s="519">
        <v>0</v>
      </c>
      <c r="AK412" s="519">
        <v>0</v>
      </c>
      <c r="AL412" s="519">
        <v>0</v>
      </c>
      <c r="AM412" s="519">
        <v>0</v>
      </c>
      <c r="AN412" s="519">
        <v>0</v>
      </c>
      <c r="AO412" s="519">
        <v>0</v>
      </c>
      <c r="AP412" s="519">
        <v>0</v>
      </c>
      <c r="AQ412" s="519">
        <v>0</v>
      </c>
      <c r="AR412" s="519">
        <v>0</v>
      </c>
      <c r="AS412" s="519">
        <v>0</v>
      </c>
      <c r="AT412" s="519">
        <v>0</v>
      </c>
      <c r="AU412" s="519">
        <v>0</v>
      </c>
      <c r="AV412" s="519">
        <v>0</v>
      </c>
      <c r="AW412" s="519">
        <v>0</v>
      </c>
      <c r="AX412" s="519">
        <v>0</v>
      </c>
      <c r="AY412" s="519">
        <v>0</v>
      </c>
      <c r="AZ412" s="519">
        <v>0</v>
      </c>
      <c r="BA412" s="519">
        <v>0</v>
      </c>
      <c r="BB412" s="519">
        <v>0</v>
      </c>
      <c r="BC412" s="519">
        <v>0</v>
      </c>
      <c r="BD412" s="519">
        <v>0</v>
      </c>
      <c r="BE412" s="519">
        <v>0</v>
      </c>
      <c r="BF412" s="519">
        <v>0</v>
      </c>
      <c r="BG412" s="519">
        <v>0</v>
      </c>
      <c r="BH412" s="519">
        <v>0</v>
      </c>
      <c r="BI412" s="519">
        <v>0</v>
      </c>
      <c r="BJ412" s="519">
        <v>10000</v>
      </c>
      <c r="BK412" s="519">
        <v>0</v>
      </c>
      <c r="BL412" s="519">
        <v>0</v>
      </c>
      <c r="BM412" s="519">
        <v>0</v>
      </c>
      <c r="BN412" s="519">
        <v>0</v>
      </c>
      <c r="BO412" s="519">
        <v>0</v>
      </c>
      <c r="BP412" s="519">
        <v>0</v>
      </c>
      <c r="BQ412" s="519">
        <v>0</v>
      </c>
      <c r="BR412" s="519">
        <v>0</v>
      </c>
      <c r="BS412" s="519">
        <v>0</v>
      </c>
      <c r="BT412" s="519">
        <v>0</v>
      </c>
      <c r="BU412" s="519">
        <v>0</v>
      </c>
      <c r="BV412" s="519">
        <v>0</v>
      </c>
      <c r="BW412" s="519">
        <v>0</v>
      </c>
      <c r="BX412" s="519">
        <v>0</v>
      </c>
      <c r="BY412" s="519">
        <v>0</v>
      </c>
      <c r="BZ412" s="519">
        <v>0</v>
      </c>
      <c r="CA412" s="519">
        <v>0</v>
      </c>
      <c r="CB412" s="519">
        <v>0</v>
      </c>
      <c r="CC412" s="519">
        <v>0</v>
      </c>
      <c r="CD412" s="519">
        <v>0</v>
      </c>
      <c r="CE412" s="519">
        <v>0</v>
      </c>
      <c r="CF412" s="519">
        <v>0</v>
      </c>
      <c r="CG412" s="519">
        <v>0</v>
      </c>
      <c r="CH412" s="519">
        <v>0</v>
      </c>
      <c r="CI412" s="519">
        <v>0</v>
      </c>
      <c r="CJ412" s="519">
        <v>0</v>
      </c>
      <c r="CK412" s="519">
        <v>0</v>
      </c>
      <c r="CL412" s="519">
        <v>0</v>
      </c>
      <c r="CM412" s="519">
        <v>0</v>
      </c>
      <c r="CN412" s="519">
        <v>0</v>
      </c>
      <c r="CO412" s="519">
        <v>0</v>
      </c>
      <c r="CP412" s="519">
        <v>0</v>
      </c>
      <c r="CQ412" s="519">
        <v>0</v>
      </c>
      <c r="CR412" s="519">
        <v>0</v>
      </c>
      <c r="CS412" s="519">
        <v>0</v>
      </c>
      <c r="CT412" s="519">
        <v>0</v>
      </c>
      <c r="CU412" s="519">
        <v>0</v>
      </c>
      <c r="CV412" s="519">
        <v>0</v>
      </c>
      <c r="CW412" s="519">
        <v>0</v>
      </c>
      <c r="CX412" s="519">
        <v>0</v>
      </c>
      <c r="CY412" s="519">
        <v>0</v>
      </c>
      <c r="CZ412" s="519">
        <v>0</v>
      </c>
      <c r="DA412" s="519">
        <v>0</v>
      </c>
      <c r="DB412" s="519">
        <v>0</v>
      </c>
      <c r="DC412" s="519">
        <v>0</v>
      </c>
      <c r="DD412" s="519">
        <v>0</v>
      </c>
      <c r="DE412" s="519">
        <v>0</v>
      </c>
      <c r="DF412" s="519">
        <v>0</v>
      </c>
      <c r="DG412" s="519">
        <v>0</v>
      </c>
      <c r="DH412" s="519">
        <v>0</v>
      </c>
      <c r="DI412" s="519">
        <v>0</v>
      </c>
      <c r="DJ412" s="519">
        <v>0</v>
      </c>
      <c r="DK412" s="519">
        <v>0</v>
      </c>
      <c r="DL412" s="519">
        <v>0</v>
      </c>
      <c r="DM412" s="519">
        <v>0</v>
      </c>
      <c r="DN412" s="519">
        <v>0</v>
      </c>
      <c r="DO412" s="519">
        <v>0</v>
      </c>
      <c r="DP412" s="519">
        <v>0</v>
      </c>
      <c r="DQ412" s="519">
        <v>0</v>
      </c>
      <c r="DR412" s="519">
        <v>0</v>
      </c>
      <c r="DS412" s="519">
        <v>0</v>
      </c>
      <c r="DT412" s="519">
        <v>0</v>
      </c>
      <c r="DU412" s="519">
        <v>0</v>
      </c>
      <c r="DV412" s="519">
        <v>0</v>
      </c>
      <c r="DW412" s="519">
        <v>0</v>
      </c>
      <c r="DX412" s="519">
        <v>0</v>
      </c>
      <c r="DY412" s="131"/>
      <c r="DZ412" s="337"/>
      <c r="EA412" s="519" t="s">
        <v>1063</v>
      </c>
      <c r="EB412" s="519" t="s">
        <v>1060</v>
      </c>
      <c r="EC412" s="519">
        <v>32</v>
      </c>
      <c r="ED412" s="521" t="str">
        <f t="shared" si="20"/>
        <v>SDN300232</v>
      </c>
      <c r="EE412" s="519">
        <v>10000</v>
      </c>
      <c r="EF412" s="519">
        <v>10000</v>
      </c>
      <c r="EG412" s="519">
        <v>10000</v>
      </c>
      <c r="EH412" s="519">
        <v>10000</v>
      </c>
      <c r="EI412" s="519">
        <v>10000</v>
      </c>
      <c r="EJ412" s="519">
        <v>10000</v>
      </c>
      <c r="EK412" s="519">
        <v>10000</v>
      </c>
      <c r="EL412" s="519">
        <v>10000</v>
      </c>
      <c r="EM412" s="519">
        <v>10000</v>
      </c>
      <c r="EN412" s="519">
        <v>10000</v>
      </c>
      <c r="EO412" s="519">
        <v>10000</v>
      </c>
      <c r="EP412" s="519">
        <v>10000</v>
      </c>
      <c r="EQ412" s="519">
        <v>10000</v>
      </c>
      <c r="ER412" s="519">
        <v>10000</v>
      </c>
      <c r="ES412" s="519">
        <v>10000</v>
      </c>
      <c r="ET412" s="519">
        <v>10000</v>
      </c>
      <c r="EU412" s="519">
        <v>10000</v>
      </c>
      <c r="EV412" s="519">
        <v>10000</v>
      </c>
      <c r="EW412" s="519">
        <v>10000</v>
      </c>
      <c r="EX412" s="519">
        <v>10000</v>
      </c>
      <c r="EY412" s="519">
        <v>10000</v>
      </c>
      <c r="EZ412" s="519">
        <v>10000</v>
      </c>
      <c r="FA412" s="519">
        <v>10000</v>
      </c>
      <c r="FB412" s="519">
        <v>10000</v>
      </c>
      <c r="FC412" s="519">
        <v>10000</v>
      </c>
      <c r="FD412" s="519">
        <v>10000</v>
      </c>
      <c r="FE412" s="519">
        <v>10000</v>
      </c>
      <c r="FF412" s="519">
        <v>10000</v>
      </c>
      <c r="FG412" s="519">
        <v>10000</v>
      </c>
      <c r="FH412" s="519">
        <v>10000</v>
      </c>
      <c r="FI412" s="519">
        <v>10000</v>
      </c>
      <c r="FJ412" s="519">
        <v>10000</v>
      </c>
      <c r="FK412" s="519">
        <v>10000</v>
      </c>
      <c r="FL412" s="519">
        <v>10000</v>
      </c>
      <c r="FM412" s="519">
        <v>10000</v>
      </c>
      <c r="FN412" s="519">
        <v>10000</v>
      </c>
      <c r="FO412" s="519">
        <v>10000</v>
      </c>
      <c r="FP412" s="519">
        <v>10000</v>
      </c>
      <c r="FQ412" s="519">
        <v>10000</v>
      </c>
      <c r="FR412" s="519">
        <v>10000</v>
      </c>
      <c r="FS412" s="519">
        <v>10000</v>
      </c>
      <c r="FT412" s="519">
        <v>10000</v>
      </c>
      <c r="FU412" s="519">
        <v>10000</v>
      </c>
      <c r="FV412" s="519">
        <v>10000</v>
      </c>
      <c r="FW412" s="519">
        <v>10000</v>
      </c>
      <c r="FX412" s="519">
        <v>0</v>
      </c>
      <c r="FY412" s="519">
        <v>0</v>
      </c>
      <c r="FZ412" s="519">
        <v>0</v>
      </c>
      <c r="GA412" s="519">
        <v>0</v>
      </c>
      <c r="GB412" s="519">
        <v>0</v>
      </c>
      <c r="GC412" s="519">
        <v>0</v>
      </c>
      <c r="GD412" s="519">
        <v>0</v>
      </c>
      <c r="GE412" s="519">
        <v>0</v>
      </c>
      <c r="GF412" s="519">
        <v>0</v>
      </c>
      <c r="GG412" s="519">
        <v>0</v>
      </c>
      <c r="GH412" s="519">
        <v>0</v>
      </c>
      <c r="GI412" s="519">
        <v>0</v>
      </c>
      <c r="GJ412" s="519">
        <v>0</v>
      </c>
      <c r="GK412" s="519">
        <v>0</v>
      </c>
      <c r="GL412" s="519">
        <v>0</v>
      </c>
      <c r="GM412" s="519">
        <v>0</v>
      </c>
      <c r="GN412" s="519">
        <v>0</v>
      </c>
      <c r="GO412" s="519">
        <v>0</v>
      </c>
      <c r="GP412" s="519">
        <v>0</v>
      </c>
      <c r="GQ412" s="519">
        <v>0</v>
      </c>
      <c r="GR412" s="519">
        <v>0</v>
      </c>
      <c r="GS412" s="519">
        <v>0</v>
      </c>
      <c r="GT412" s="519">
        <v>0</v>
      </c>
      <c r="GU412" s="519">
        <v>0</v>
      </c>
      <c r="GV412" s="519">
        <v>0</v>
      </c>
      <c r="GW412" s="519">
        <v>0</v>
      </c>
      <c r="GX412" s="519">
        <v>0</v>
      </c>
      <c r="GY412" s="519">
        <v>0</v>
      </c>
      <c r="GZ412" s="519">
        <v>0</v>
      </c>
      <c r="HA412" s="519">
        <v>0</v>
      </c>
      <c r="HB412" s="519">
        <v>0</v>
      </c>
      <c r="HC412" s="519">
        <v>0</v>
      </c>
      <c r="HD412" s="519">
        <v>0</v>
      </c>
      <c r="HE412" s="519">
        <v>0</v>
      </c>
      <c r="HF412" s="519">
        <v>0</v>
      </c>
      <c r="HG412" s="519">
        <v>0</v>
      </c>
      <c r="HH412" s="519">
        <v>0</v>
      </c>
      <c r="HI412" s="519">
        <v>0</v>
      </c>
      <c r="HJ412" s="519">
        <v>0</v>
      </c>
      <c r="HK412" s="519">
        <v>0</v>
      </c>
      <c r="HL412" s="519">
        <v>0</v>
      </c>
      <c r="HM412" s="519">
        <v>0</v>
      </c>
      <c r="HN412" s="519">
        <v>0</v>
      </c>
      <c r="HO412" s="519">
        <v>0</v>
      </c>
      <c r="HP412" s="519">
        <v>0</v>
      </c>
      <c r="HQ412" s="519">
        <v>0</v>
      </c>
      <c r="HR412" s="519">
        <v>0</v>
      </c>
      <c r="HS412" s="519">
        <v>0</v>
      </c>
      <c r="HT412" s="519">
        <v>0</v>
      </c>
      <c r="HU412" s="519">
        <v>0</v>
      </c>
      <c r="HV412" s="519">
        <v>0</v>
      </c>
      <c r="HW412" s="519">
        <v>0</v>
      </c>
      <c r="HX412" s="519">
        <v>0</v>
      </c>
      <c r="HY412" s="519">
        <v>0</v>
      </c>
      <c r="HZ412" s="519">
        <v>0</v>
      </c>
      <c r="IA412" s="519">
        <v>0</v>
      </c>
      <c r="IB412" s="519">
        <v>0</v>
      </c>
      <c r="IC412" s="519">
        <v>0</v>
      </c>
      <c r="ID412" s="519">
        <v>0</v>
      </c>
      <c r="IE412" s="519">
        <v>0</v>
      </c>
      <c r="IF412" s="519">
        <v>0</v>
      </c>
      <c r="IG412" s="519">
        <v>0</v>
      </c>
      <c r="IH412" s="519">
        <v>0</v>
      </c>
      <c r="II412" s="519">
        <v>0</v>
      </c>
      <c r="IJ412" s="519">
        <v>0</v>
      </c>
      <c r="IK412" s="519">
        <v>0</v>
      </c>
    </row>
    <row r="413" spans="1:245" hidden="1">
      <c r="A413" s="337"/>
      <c r="B413" s="519" t="s">
        <v>1058</v>
      </c>
      <c r="C413" s="519"/>
      <c r="D413" s="519"/>
      <c r="E413" s="519"/>
      <c r="F413" s="519">
        <v>1</v>
      </c>
      <c r="G413" s="519"/>
      <c r="H413" s="519">
        <v>41</v>
      </c>
      <c r="I413" s="519">
        <v>1</v>
      </c>
      <c r="J413" s="519" t="str">
        <f t="shared" si="21"/>
        <v>SDN10014101</v>
      </c>
      <c r="K413" s="519">
        <v>1020</v>
      </c>
      <c r="M413" s="337"/>
      <c r="N413" s="519" t="s">
        <v>1063</v>
      </c>
      <c r="O413" s="519" t="s">
        <v>1060</v>
      </c>
      <c r="P413" s="519">
        <v>33</v>
      </c>
      <c r="Q413" s="183" t="str">
        <f t="shared" si="19"/>
        <v>SDN300233</v>
      </c>
      <c r="R413" s="519">
        <v>0</v>
      </c>
      <c r="S413" s="519">
        <v>0</v>
      </c>
      <c r="T413" s="519">
        <v>0</v>
      </c>
      <c r="U413" s="519">
        <v>0</v>
      </c>
      <c r="V413" s="519">
        <v>0</v>
      </c>
      <c r="W413" s="519">
        <v>0</v>
      </c>
      <c r="X413" s="519">
        <v>0</v>
      </c>
      <c r="Y413" s="519">
        <v>0</v>
      </c>
      <c r="Z413" s="519">
        <v>0</v>
      </c>
      <c r="AA413" s="519">
        <v>0</v>
      </c>
      <c r="AB413" s="519">
        <v>0</v>
      </c>
      <c r="AC413" s="519">
        <v>0</v>
      </c>
      <c r="AD413" s="519">
        <v>0</v>
      </c>
      <c r="AE413" s="519">
        <v>0</v>
      </c>
      <c r="AF413" s="519">
        <v>0</v>
      </c>
      <c r="AG413" s="519">
        <v>0</v>
      </c>
      <c r="AH413" s="519">
        <v>0</v>
      </c>
      <c r="AI413" s="519">
        <v>0</v>
      </c>
      <c r="AJ413" s="519">
        <v>0</v>
      </c>
      <c r="AK413" s="519">
        <v>0</v>
      </c>
      <c r="AL413" s="519">
        <v>0</v>
      </c>
      <c r="AM413" s="519">
        <v>0</v>
      </c>
      <c r="AN413" s="519">
        <v>0</v>
      </c>
      <c r="AO413" s="519">
        <v>0</v>
      </c>
      <c r="AP413" s="519">
        <v>0</v>
      </c>
      <c r="AQ413" s="519">
        <v>0</v>
      </c>
      <c r="AR413" s="519">
        <v>0</v>
      </c>
      <c r="AS413" s="519">
        <v>0</v>
      </c>
      <c r="AT413" s="519">
        <v>0</v>
      </c>
      <c r="AU413" s="519">
        <v>0</v>
      </c>
      <c r="AV413" s="519">
        <v>0</v>
      </c>
      <c r="AW413" s="519">
        <v>0</v>
      </c>
      <c r="AX413" s="519">
        <v>0</v>
      </c>
      <c r="AY413" s="519">
        <v>0</v>
      </c>
      <c r="AZ413" s="519">
        <v>0</v>
      </c>
      <c r="BA413" s="519">
        <v>0</v>
      </c>
      <c r="BB413" s="519">
        <v>0</v>
      </c>
      <c r="BC413" s="519">
        <v>0</v>
      </c>
      <c r="BD413" s="519">
        <v>0</v>
      </c>
      <c r="BE413" s="519">
        <v>0</v>
      </c>
      <c r="BF413" s="519">
        <v>0</v>
      </c>
      <c r="BG413" s="519">
        <v>0</v>
      </c>
      <c r="BH413" s="519">
        <v>0</v>
      </c>
      <c r="BI413" s="519">
        <v>0</v>
      </c>
      <c r="BJ413" s="519">
        <v>10000</v>
      </c>
      <c r="BK413" s="519">
        <v>0</v>
      </c>
      <c r="BL413" s="519">
        <v>0</v>
      </c>
      <c r="BM413" s="519">
        <v>0</v>
      </c>
      <c r="BN413" s="519">
        <v>0</v>
      </c>
      <c r="BO413" s="519">
        <v>0</v>
      </c>
      <c r="BP413" s="519">
        <v>0</v>
      </c>
      <c r="BQ413" s="519">
        <v>0</v>
      </c>
      <c r="BR413" s="519">
        <v>0</v>
      </c>
      <c r="BS413" s="519">
        <v>0</v>
      </c>
      <c r="BT413" s="519">
        <v>0</v>
      </c>
      <c r="BU413" s="519">
        <v>0</v>
      </c>
      <c r="BV413" s="519">
        <v>0</v>
      </c>
      <c r="BW413" s="519">
        <v>0</v>
      </c>
      <c r="BX413" s="519">
        <v>0</v>
      </c>
      <c r="BY413" s="519">
        <v>0</v>
      </c>
      <c r="BZ413" s="519">
        <v>0</v>
      </c>
      <c r="CA413" s="519">
        <v>0</v>
      </c>
      <c r="CB413" s="519">
        <v>0</v>
      </c>
      <c r="CC413" s="519">
        <v>0</v>
      </c>
      <c r="CD413" s="519">
        <v>0</v>
      </c>
      <c r="CE413" s="519">
        <v>0</v>
      </c>
      <c r="CF413" s="519">
        <v>0</v>
      </c>
      <c r="CG413" s="519">
        <v>0</v>
      </c>
      <c r="CH413" s="519">
        <v>0</v>
      </c>
      <c r="CI413" s="519">
        <v>0</v>
      </c>
      <c r="CJ413" s="519">
        <v>0</v>
      </c>
      <c r="CK413" s="519">
        <v>0</v>
      </c>
      <c r="CL413" s="519">
        <v>0</v>
      </c>
      <c r="CM413" s="519">
        <v>0</v>
      </c>
      <c r="CN413" s="519">
        <v>0</v>
      </c>
      <c r="CO413" s="519">
        <v>0</v>
      </c>
      <c r="CP413" s="519">
        <v>0</v>
      </c>
      <c r="CQ413" s="519">
        <v>0</v>
      </c>
      <c r="CR413" s="519">
        <v>0</v>
      </c>
      <c r="CS413" s="519">
        <v>0</v>
      </c>
      <c r="CT413" s="519">
        <v>0</v>
      </c>
      <c r="CU413" s="519">
        <v>0</v>
      </c>
      <c r="CV413" s="519">
        <v>0</v>
      </c>
      <c r="CW413" s="519">
        <v>0</v>
      </c>
      <c r="CX413" s="519">
        <v>0</v>
      </c>
      <c r="CY413" s="519">
        <v>0</v>
      </c>
      <c r="CZ413" s="519">
        <v>0</v>
      </c>
      <c r="DA413" s="519">
        <v>0</v>
      </c>
      <c r="DB413" s="519">
        <v>0</v>
      </c>
      <c r="DC413" s="519">
        <v>0</v>
      </c>
      <c r="DD413" s="519">
        <v>0</v>
      </c>
      <c r="DE413" s="519">
        <v>0</v>
      </c>
      <c r="DF413" s="519">
        <v>0</v>
      </c>
      <c r="DG413" s="519">
        <v>0</v>
      </c>
      <c r="DH413" s="519">
        <v>0</v>
      </c>
      <c r="DI413" s="519">
        <v>0</v>
      </c>
      <c r="DJ413" s="519">
        <v>0</v>
      </c>
      <c r="DK413" s="519">
        <v>0</v>
      </c>
      <c r="DL413" s="519">
        <v>0</v>
      </c>
      <c r="DM413" s="519">
        <v>0</v>
      </c>
      <c r="DN413" s="519">
        <v>0</v>
      </c>
      <c r="DO413" s="519">
        <v>0</v>
      </c>
      <c r="DP413" s="519">
        <v>0</v>
      </c>
      <c r="DQ413" s="519">
        <v>0</v>
      </c>
      <c r="DR413" s="519">
        <v>0</v>
      </c>
      <c r="DS413" s="519">
        <v>0</v>
      </c>
      <c r="DT413" s="519">
        <v>0</v>
      </c>
      <c r="DU413" s="519">
        <v>0</v>
      </c>
      <c r="DV413" s="519">
        <v>0</v>
      </c>
      <c r="DW413" s="519">
        <v>0</v>
      </c>
      <c r="DX413" s="519">
        <v>0</v>
      </c>
      <c r="DY413" s="131"/>
      <c r="DZ413" s="337"/>
      <c r="EA413" s="519" t="s">
        <v>1063</v>
      </c>
      <c r="EB413" s="519" t="s">
        <v>1060</v>
      </c>
      <c r="EC413" s="519">
        <v>33</v>
      </c>
      <c r="ED413" s="521" t="str">
        <f t="shared" si="20"/>
        <v>SDN300233</v>
      </c>
      <c r="EE413" s="519">
        <v>10000</v>
      </c>
      <c r="EF413" s="519">
        <v>10000</v>
      </c>
      <c r="EG413" s="519">
        <v>10000</v>
      </c>
      <c r="EH413" s="519">
        <v>10000</v>
      </c>
      <c r="EI413" s="519">
        <v>10000</v>
      </c>
      <c r="EJ413" s="519">
        <v>10000</v>
      </c>
      <c r="EK413" s="519">
        <v>10000</v>
      </c>
      <c r="EL413" s="519">
        <v>10000</v>
      </c>
      <c r="EM413" s="519">
        <v>10000</v>
      </c>
      <c r="EN413" s="519">
        <v>10000</v>
      </c>
      <c r="EO413" s="519">
        <v>10000</v>
      </c>
      <c r="EP413" s="519">
        <v>10000</v>
      </c>
      <c r="EQ413" s="519">
        <v>10000</v>
      </c>
      <c r="ER413" s="519">
        <v>10000</v>
      </c>
      <c r="ES413" s="519">
        <v>10000</v>
      </c>
      <c r="ET413" s="519">
        <v>10000</v>
      </c>
      <c r="EU413" s="519">
        <v>10000</v>
      </c>
      <c r="EV413" s="519">
        <v>10000</v>
      </c>
      <c r="EW413" s="519">
        <v>10000</v>
      </c>
      <c r="EX413" s="519">
        <v>10000</v>
      </c>
      <c r="EY413" s="519">
        <v>10000</v>
      </c>
      <c r="EZ413" s="519">
        <v>10000</v>
      </c>
      <c r="FA413" s="519">
        <v>10000</v>
      </c>
      <c r="FB413" s="519">
        <v>10000</v>
      </c>
      <c r="FC413" s="519">
        <v>10000</v>
      </c>
      <c r="FD413" s="519">
        <v>10000</v>
      </c>
      <c r="FE413" s="519">
        <v>10000</v>
      </c>
      <c r="FF413" s="519">
        <v>10000</v>
      </c>
      <c r="FG413" s="519">
        <v>10000</v>
      </c>
      <c r="FH413" s="519">
        <v>10000</v>
      </c>
      <c r="FI413" s="519">
        <v>10000</v>
      </c>
      <c r="FJ413" s="519">
        <v>10000</v>
      </c>
      <c r="FK413" s="519">
        <v>10000</v>
      </c>
      <c r="FL413" s="519">
        <v>10000</v>
      </c>
      <c r="FM413" s="519">
        <v>10000</v>
      </c>
      <c r="FN413" s="519">
        <v>10000</v>
      </c>
      <c r="FO413" s="519">
        <v>10000</v>
      </c>
      <c r="FP413" s="519">
        <v>10000</v>
      </c>
      <c r="FQ413" s="519">
        <v>10000</v>
      </c>
      <c r="FR413" s="519">
        <v>10000</v>
      </c>
      <c r="FS413" s="519">
        <v>10000</v>
      </c>
      <c r="FT413" s="519">
        <v>10000</v>
      </c>
      <c r="FU413" s="519">
        <v>10000</v>
      </c>
      <c r="FV413" s="519">
        <v>10000</v>
      </c>
      <c r="FW413" s="519">
        <v>10000</v>
      </c>
      <c r="FX413" s="519">
        <v>0</v>
      </c>
      <c r="FY413" s="519">
        <v>0</v>
      </c>
      <c r="FZ413" s="519">
        <v>0</v>
      </c>
      <c r="GA413" s="519">
        <v>0</v>
      </c>
      <c r="GB413" s="519">
        <v>0</v>
      </c>
      <c r="GC413" s="519">
        <v>0</v>
      </c>
      <c r="GD413" s="519">
        <v>0</v>
      </c>
      <c r="GE413" s="519">
        <v>0</v>
      </c>
      <c r="GF413" s="519">
        <v>0</v>
      </c>
      <c r="GG413" s="519">
        <v>0</v>
      </c>
      <c r="GH413" s="519">
        <v>0</v>
      </c>
      <c r="GI413" s="519">
        <v>0</v>
      </c>
      <c r="GJ413" s="519">
        <v>0</v>
      </c>
      <c r="GK413" s="519">
        <v>0</v>
      </c>
      <c r="GL413" s="519">
        <v>0</v>
      </c>
      <c r="GM413" s="519">
        <v>0</v>
      </c>
      <c r="GN413" s="519">
        <v>0</v>
      </c>
      <c r="GO413" s="519">
        <v>0</v>
      </c>
      <c r="GP413" s="519">
        <v>0</v>
      </c>
      <c r="GQ413" s="519">
        <v>0</v>
      </c>
      <c r="GR413" s="519">
        <v>0</v>
      </c>
      <c r="GS413" s="519">
        <v>0</v>
      </c>
      <c r="GT413" s="519">
        <v>0</v>
      </c>
      <c r="GU413" s="519">
        <v>0</v>
      </c>
      <c r="GV413" s="519">
        <v>0</v>
      </c>
      <c r="GW413" s="519">
        <v>0</v>
      </c>
      <c r="GX413" s="519">
        <v>0</v>
      </c>
      <c r="GY413" s="519">
        <v>0</v>
      </c>
      <c r="GZ413" s="519">
        <v>0</v>
      </c>
      <c r="HA413" s="519">
        <v>0</v>
      </c>
      <c r="HB413" s="519">
        <v>0</v>
      </c>
      <c r="HC413" s="519">
        <v>0</v>
      </c>
      <c r="HD413" s="519">
        <v>0</v>
      </c>
      <c r="HE413" s="519">
        <v>0</v>
      </c>
      <c r="HF413" s="519">
        <v>0</v>
      </c>
      <c r="HG413" s="519">
        <v>0</v>
      </c>
      <c r="HH413" s="519">
        <v>0</v>
      </c>
      <c r="HI413" s="519">
        <v>0</v>
      </c>
      <c r="HJ413" s="519">
        <v>0</v>
      </c>
      <c r="HK413" s="519">
        <v>0</v>
      </c>
      <c r="HL413" s="519">
        <v>0</v>
      </c>
      <c r="HM413" s="519">
        <v>0</v>
      </c>
      <c r="HN413" s="519">
        <v>0</v>
      </c>
      <c r="HO413" s="519">
        <v>0</v>
      </c>
      <c r="HP413" s="519">
        <v>0</v>
      </c>
      <c r="HQ413" s="519">
        <v>0</v>
      </c>
      <c r="HR413" s="519">
        <v>0</v>
      </c>
      <c r="HS413" s="519">
        <v>0</v>
      </c>
      <c r="HT413" s="519">
        <v>0</v>
      </c>
      <c r="HU413" s="519">
        <v>0</v>
      </c>
      <c r="HV413" s="519">
        <v>0</v>
      </c>
      <c r="HW413" s="519">
        <v>0</v>
      </c>
      <c r="HX413" s="519">
        <v>0</v>
      </c>
      <c r="HY413" s="519">
        <v>0</v>
      </c>
      <c r="HZ413" s="519">
        <v>0</v>
      </c>
      <c r="IA413" s="519">
        <v>0</v>
      </c>
      <c r="IB413" s="519">
        <v>0</v>
      </c>
      <c r="IC413" s="519">
        <v>0</v>
      </c>
      <c r="ID413" s="519">
        <v>0</v>
      </c>
      <c r="IE413" s="519">
        <v>0</v>
      </c>
      <c r="IF413" s="519">
        <v>0</v>
      </c>
      <c r="IG413" s="519">
        <v>0</v>
      </c>
      <c r="IH413" s="519">
        <v>0</v>
      </c>
      <c r="II413" s="519">
        <v>0</v>
      </c>
      <c r="IJ413" s="519">
        <v>0</v>
      </c>
      <c r="IK413" s="519">
        <v>0</v>
      </c>
    </row>
    <row r="414" spans="1:245" hidden="1">
      <c r="A414" s="337"/>
      <c r="B414" s="519" t="s">
        <v>1058</v>
      </c>
      <c r="C414" s="519"/>
      <c r="D414" s="519"/>
      <c r="E414" s="519"/>
      <c r="F414" s="519">
        <v>1</v>
      </c>
      <c r="G414" s="519"/>
      <c r="H414" s="519">
        <v>41</v>
      </c>
      <c r="I414" s="519">
        <v>2</v>
      </c>
      <c r="J414" s="519" t="str">
        <f t="shared" si="21"/>
        <v>SDN10014102</v>
      </c>
      <c r="K414" s="519">
        <v>1020</v>
      </c>
      <c r="M414" s="337"/>
      <c r="N414" s="519" t="s">
        <v>1063</v>
      </c>
      <c r="O414" s="519" t="s">
        <v>1060</v>
      </c>
      <c r="P414" s="519">
        <v>34</v>
      </c>
      <c r="Q414" s="183" t="str">
        <f t="shared" si="19"/>
        <v>SDN300234</v>
      </c>
      <c r="R414" s="519">
        <v>0</v>
      </c>
      <c r="S414" s="519">
        <v>0</v>
      </c>
      <c r="T414" s="519">
        <v>0</v>
      </c>
      <c r="U414" s="519">
        <v>0</v>
      </c>
      <c r="V414" s="519">
        <v>0</v>
      </c>
      <c r="W414" s="519">
        <v>0</v>
      </c>
      <c r="X414" s="519">
        <v>0</v>
      </c>
      <c r="Y414" s="519">
        <v>0</v>
      </c>
      <c r="Z414" s="519">
        <v>0</v>
      </c>
      <c r="AA414" s="519">
        <v>0</v>
      </c>
      <c r="AB414" s="519">
        <v>0</v>
      </c>
      <c r="AC414" s="519">
        <v>0</v>
      </c>
      <c r="AD414" s="519">
        <v>0</v>
      </c>
      <c r="AE414" s="519">
        <v>0</v>
      </c>
      <c r="AF414" s="519">
        <v>0</v>
      </c>
      <c r="AG414" s="519">
        <v>0</v>
      </c>
      <c r="AH414" s="519">
        <v>0</v>
      </c>
      <c r="AI414" s="519">
        <v>0</v>
      </c>
      <c r="AJ414" s="519">
        <v>0</v>
      </c>
      <c r="AK414" s="519">
        <v>0</v>
      </c>
      <c r="AL414" s="519">
        <v>0</v>
      </c>
      <c r="AM414" s="519">
        <v>0</v>
      </c>
      <c r="AN414" s="519">
        <v>0</v>
      </c>
      <c r="AO414" s="519">
        <v>0</v>
      </c>
      <c r="AP414" s="519">
        <v>0</v>
      </c>
      <c r="AQ414" s="519">
        <v>0</v>
      </c>
      <c r="AR414" s="519">
        <v>0</v>
      </c>
      <c r="AS414" s="519">
        <v>0</v>
      </c>
      <c r="AT414" s="519">
        <v>0</v>
      </c>
      <c r="AU414" s="519">
        <v>0</v>
      </c>
      <c r="AV414" s="519">
        <v>0</v>
      </c>
      <c r="AW414" s="519">
        <v>0</v>
      </c>
      <c r="AX414" s="519">
        <v>0</v>
      </c>
      <c r="AY414" s="519">
        <v>0</v>
      </c>
      <c r="AZ414" s="519">
        <v>0</v>
      </c>
      <c r="BA414" s="519">
        <v>0</v>
      </c>
      <c r="BB414" s="519">
        <v>0</v>
      </c>
      <c r="BC414" s="519">
        <v>0</v>
      </c>
      <c r="BD414" s="519">
        <v>0</v>
      </c>
      <c r="BE414" s="519">
        <v>0</v>
      </c>
      <c r="BF414" s="519">
        <v>0</v>
      </c>
      <c r="BG414" s="519">
        <v>0</v>
      </c>
      <c r="BH414" s="519">
        <v>0</v>
      </c>
      <c r="BI414" s="519">
        <v>0</v>
      </c>
      <c r="BJ414" s="519">
        <v>10017</v>
      </c>
      <c r="BK414" s="519">
        <v>0</v>
      </c>
      <c r="BL414" s="519">
        <v>0</v>
      </c>
      <c r="BM414" s="519">
        <v>0</v>
      </c>
      <c r="BN414" s="519">
        <v>0</v>
      </c>
      <c r="BO414" s="519">
        <v>0</v>
      </c>
      <c r="BP414" s="519">
        <v>0</v>
      </c>
      <c r="BQ414" s="519">
        <v>0</v>
      </c>
      <c r="BR414" s="519">
        <v>0</v>
      </c>
      <c r="BS414" s="519">
        <v>0</v>
      </c>
      <c r="BT414" s="519">
        <v>0</v>
      </c>
      <c r="BU414" s="519">
        <v>0</v>
      </c>
      <c r="BV414" s="519">
        <v>0</v>
      </c>
      <c r="BW414" s="519">
        <v>0</v>
      </c>
      <c r="BX414" s="519">
        <v>0</v>
      </c>
      <c r="BY414" s="519">
        <v>0</v>
      </c>
      <c r="BZ414" s="519">
        <v>0</v>
      </c>
      <c r="CA414" s="519">
        <v>0</v>
      </c>
      <c r="CB414" s="519">
        <v>0</v>
      </c>
      <c r="CC414" s="519">
        <v>0</v>
      </c>
      <c r="CD414" s="519">
        <v>0</v>
      </c>
      <c r="CE414" s="519">
        <v>0</v>
      </c>
      <c r="CF414" s="519">
        <v>0</v>
      </c>
      <c r="CG414" s="519">
        <v>0</v>
      </c>
      <c r="CH414" s="519">
        <v>0</v>
      </c>
      <c r="CI414" s="519">
        <v>0</v>
      </c>
      <c r="CJ414" s="519">
        <v>0</v>
      </c>
      <c r="CK414" s="519">
        <v>0</v>
      </c>
      <c r="CL414" s="519">
        <v>0</v>
      </c>
      <c r="CM414" s="519">
        <v>0</v>
      </c>
      <c r="CN414" s="519">
        <v>0</v>
      </c>
      <c r="CO414" s="519">
        <v>0</v>
      </c>
      <c r="CP414" s="519">
        <v>0</v>
      </c>
      <c r="CQ414" s="519">
        <v>0</v>
      </c>
      <c r="CR414" s="519">
        <v>0</v>
      </c>
      <c r="CS414" s="519">
        <v>0</v>
      </c>
      <c r="CT414" s="519">
        <v>0</v>
      </c>
      <c r="CU414" s="519">
        <v>0</v>
      </c>
      <c r="CV414" s="519">
        <v>0</v>
      </c>
      <c r="CW414" s="519">
        <v>0</v>
      </c>
      <c r="CX414" s="519">
        <v>0</v>
      </c>
      <c r="CY414" s="519">
        <v>0</v>
      </c>
      <c r="CZ414" s="519">
        <v>0</v>
      </c>
      <c r="DA414" s="519">
        <v>0</v>
      </c>
      <c r="DB414" s="519">
        <v>0</v>
      </c>
      <c r="DC414" s="519">
        <v>0</v>
      </c>
      <c r="DD414" s="519">
        <v>0</v>
      </c>
      <c r="DE414" s="519">
        <v>0</v>
      </c>
      <c r="DF414" s="519">
        <v>0</v>
      </c>
      <c r="DG414" s="519">
        <v>0</v>
      </c>
      <c r="DH414" s="519">
        <v>0</v>
      </c>
      <c r="DI414" s="519">
        <v>0</v>
      </c>
      <c r="DJ414" s="519">
        <v>0</v>
      </c>
      <c r="DK414" s="519">
        <v>0</v>
      </c>
      <c r="DL414" s="519">
        <v>0</v>
      </c>
      <c r="DM414" s="519">
        <v>0</v>
      </c>
      <c r="DN414" s="519">
        <v>0</v>
      </c>
      <c r="DO414" s="519">
        <v>0</v>
      </c>
      <c r="DP414" s="519">
        <v>0</v>
      </c>
      <c r="DQ414" s="519">
        <v>0</v>
      </c>
      <c r="DR414" s="519">
        <v>0</v>
      </c>
      <c r="DS414" s="519">
        <v>0</v>
      </c>
      <c r="DT414" s="519">
        <v>0</v>
      </c>
      <c r="DU414" s="519">
        <v>0</v>
      </c>
      <c r="DV414" s="519">
        <v>0</v>
      </c>
      <c r="DW414" s="519">
        <v>0</v>
      </c>
      <c r="DX414" s="519">
        <v>0</v>
      </c>
      <c r="DY414" s="131"/>
      <c r="DZ414" s="337"/>
      <c r="EA414" s="519" t="s">
        <v>1063</v>
      </c>
      <c r="EB414" s="519" t="s">
        <v>1060</v>
      </c>
      <c r="EC414" s="519">
        <v>34</v>
      </c>
      <c r="ED414" s="521" t="str">
        <f t="shared" si="20"/>
        <v>SDN300234</v>
      </c>
      <c r="EE414" s="519">
        <v>10000</v>
      </c>
      <c r="EF414" s="519">
        <v>10000</v>
      </c>
      <c r="EG414" s="519">
        <v>10000</v>
      </c>
      <c r="EH414" s="519">
        <v>10000</v>
      </c>
      <c r="EI414" s="519">
        <v>10000</v>
      </c>
      <c r="EJ414" s="519">
        <v>10000</v>
      </c>
      <c r="EK414" s="519">
        <v>10000</v>
      </c>
      <c r="EL414" s="519">
        <v>10000</v>
      </c>
      <c r="EM414" s="519">
        <v>10000</v>
      </c>
      <c r="EN414" s="519">
        <v>10000</v>
      </c>
      <c r="EO414" s="519">
        <v>10000</v>
      </c>
      <c r="EP414" s="519">
        <v>10000</v>
      </c>
      <c r="EQ414" s="519">
        <v>10000</v>
      </c>
      <c r="ER414" s="519">
        <v>10000</v>
      </c>
      <c r="ES414" s="519">
        <v>10000</v>
      </c>
      <c r="ET414" s="519">
        <v>10000</v>
      </c>
      <c r="EU414" s="519">
        <v>10000</v>
      </c>
      <c r="EV414" s="519">
        <v>10000</v>
      </c>
      <c r="EW414" s="519">
        <v>10000</v>
      </c>
      <c r="EX414" s="519">
        <v>10000</v>
      </c>
      <c r="EY414" s="519">
        <v>10000</v>
      </c>
      <c r="EZ414" s="519">
        <v>10000</v>
      </c>
      <c r="FA414" s="519">
        <v>10000</v>
      </c>
      <c r="FB414" s="519">
        <v>10000</v>
      </c>
      <c r="FC414" s="519">
        <v>10000</v>
      </c>
      <c r="FD414" s="519">
        <v>10000</v>
      </c>
      <c r="FE414" s="519">
        <v>10000</v>
      </c>
      <c r="FF414" s="519">
        <v>10000</v>
      </c>
      <c r="FG414" s="519">
        <v>10000</v>
      </c>
      <c r="FH414" s="519">
        <v>10017</v>
      </c>
      <c r="FI414" s="519">
        <v>10017</v>
      </c>
      <c r="FJ414" s="519">
        <v>10017</v>
      </c>
      <c r="FK414" s="519">
        <v>10017</v>
      </c>
      <c r="FL414" s="519">
        <v>10017</v>
      </c>
      <c r="FM414" s="519">
        <v>10017</v>
      </c>
      <c r="FN414" s="519">
        <v>10017</v>
      </c>
      <c r="FO414" s="519">
        <v>10017</v>
      </c>
      <c r="FP414" s="519">
        <v>10017</v>
      </c>
      <c r="FQ414" s="519">
        <v>10017</v>
      </c>
      <c r="FR414" s="519">
        <v>10017</v>
      </c>
      <c r="FS414" s="519">
        <v>10017</v>
      </c>
      <c r="FT414" s="519">
        <v>10017</v>
      </c>
      <c r="FU414" s="519">
        <v>10017</v>
      </c>
      <c r="FV414" s="519">
        <v>10017</v>
      </c>
      <c r="FW414" s="519">
        <v>10017</v>
      </c>
      <c r="FX414" s="519">
        <v>0</v>
      </c>
      <c r="FY414" s="519">
        <v>0</v>
      </c>
      <c r="FZ414" s="519">
        <v>0</v>
      </c>
      <c r="GA414" s="519">
        <v>0</v>
      </c>
      <c r="GB414" s="519">
        <v>0</v>
      </c>
      <c r="GC414" s="519">
        <v>0</v>
      </c>
      <c r="GD414" s="519">
        <v>0</v>
      </c>
      <c r="GE414" s="519">
        <v>0</v>
      </c>
      <c r="GF414" s="519">
        <v>0</v>
      </c>
      <c r="GG414" s="519">
        <v>0</v>
      </c>
      <c r="GH414" s="519">
        <v>0</v>
      </c>
      <c r="GI414" s="519">
        <v>0</v>
      </c>
      <c r="GJ414" s="519">
        <v>0</v>
      </c>
      <c r="GK414" s="519">
        <v>0</v>
      </c>
      <c r="GL414" s="519">
        <v>0</v>
      </c>
      <c r="GM414" s="519">
        <v>0</v>
      </c>
      <c r="GN414" s="519">
        <v>0</v>
      </c>
      <c r="GO414" s="519">
        <v>0</v>
      </c>
      <c r="GP414" s="519">
        <v>0</v>
      </c>
      <c r="GQ414" s="519">
        <v>0</v>
      </c>
      <c r="GR414" s="519">
        <v>0</v>
      </c>
      <c r="GS414" s="519">
        <v>0</v>
      </c>
      <c r="GT414" s="519">
        <v>0</v>
      </c>
      <c r="GU414" s="519">
        <v>0</v>
      </c>
      <c r="GV414" s="519">
        <v>0</v>
      </c>
      <c r="GW414" s="519">
        <v>0</v>
      </c>
      <c r="GX414" s="519">
        <v>0</v>
      </c>
      <c r="GY414" s="519">
        <v>0</v>
      </c>
      <c r="GZ414" s="519">
        <v>0</v>
      </c>
      <c r="HA414" s="519">
        <v>0</v>
      </c>
      <c r="HB414" s="519">
        <v>0</v>
      </c>
      <c r="HC414" s="519">
        <v>0</v>
      </c>
      <c r="HD414" s="519">
        <v>0</v>
      </c>
      <c r="HE414" s="519">
        <v>0</v>
      </c>
      <c r="HF414" s="519">
        <v>0</v>
      </c>
      <c r="HG414" s="519">
        <v>0</v>
      </c>
      <c r="HH414" s="519">
        <v>0</v>
      </c>
      <c r="HI414" s="519">
        <v>0</v>
      </c>
      <c r="HJ414" s="519">
        <v>0</v>
      </c>
      <c r="HK414" s="519">
        <v>0</v>
      </c>
      <c r="HL414" s="519">
        <v>0</v>
      </c>
      <c r="HM414" s="519">
        <v>0</v>
      </c>
      <c r="HN414" s="519">
        <v>0</v>
      </c>
      <c r="HO414" s="519">
        <v>0</v>
      </c>
      <c r="HP414" s="519">
        <v>0</v>
      </c>
      <c r="HQ414" s="519">
        <v>0</v>
      </c>
      <c r="HR414" s="519">
        <v>0</v>
      </c>
      <c r="HS414" s="519">
        <v>0</v>
      </c>
      <c r="HT414" s="519">
        <v>0</v>
      </c>
      <c r="HU414" s="519">
        <v>0</v>
      </c>
      <c r="HV414" s="519">
        <v>0</v>
      </c>
      <c r="HW414" s="519">
        <v>0</v>
      </c>
      <c r="HX414" s="519">
        <v>0</v>
      </c>
      <c r="HY414" s="519">
        <v>0</v>
      </c>
      <c r="HZ414" s="519">
        <v>0</v>
      </c>
      <c r="IA414" s="519">
        <v>0</v>
      </c>
      <c r="IB414" s="519">
        <v>0</v>
      </c>
      <c r="IC414" s="519">
        <v>0</v>
      </c>
      <c r="ID414" s="519">
        <v>0</v>
      </c>
      <c r="IE414" s="519">
        <v>0</v>
      </c>
      <c r="IF414" s="519">
        <v>0</v>
      </c>
      <c r="IG414" s="519">
        <v>0</v>
      </c>
      <c r="IH414" s="519">
        <v>0</v>
      </c>
      <c r="II414" s="519">
        <v>0</v>
      </c>
      <c r="IJ414" s="519">
        <v>0</v>
      </c>
      <c r="IK414" s="519">
        <v>0</v>
      </c>
    </row>
    <row r="415" spans="1:245" hidden="1">
      <c r="A415" s="337"/>
      <c r="B415" s="519" t="s">
        <v>1058</v>
      </c>
      <c r="C415" s="519"/>
      <c r="D415" s="519"/>
      <c r="E415" s="519"/>
      <c r="F415" s="519">
        <v>1</v>
      </c>
      <c r="G415" s="519"/>
      <c r="H415" s="519">
        <v>41</v>
      </c>
      <c r="I415" s="519">
        <v>3</v>
      </c>
      <c r="J415" s="519" t="str">
        <f t="shared" si="21"/>
        <v>SDN10014103</v>
      </c>
      <c r="K415" s="519">
        <v>1020</v>
      </c>
      <c r="M415" s="337"/>
      <c r="N415" s="519" t="s">
        <v>1063</v>
      </c>
      <c r="O415" s="519" t="s">
        <v>1060</v>
      </c>
      <c r="P415" s="519">
        <v>35</v>
      </c>
      <c r="Q415" s="183" t="str">
        <f t="shared" si="19"/>
        <v>SDN300235</v>
      </c>
      <c r="R415" s="519">
        <v>0</v>
      </c>
      <c r="S415" s="519">
        <v>0</v>
      </c>
      <c r="T415" s="519">
        <v>0</v>
      </c>
      <c r="U415" s="519">
        <v>0</v>
      </c>
      <c r="V415" s="519">
        <v>0</v>
      </c>
      <c r="W415" s="519">
        <v>0</v>
      </c>
      <c r="X415" s="519">
        <v>0</v>
      </c>
      <c r="Y415" s="519">
        <v>0</v>
      </c>
      <c r="Z415" s="519">
        <v>0</v>
      </c>
      <c r="AA415" s="519">
        <v>0</v>
      </c>
      <c r="AB415" s="519">
        <v>0</v>
      </c>
      <c r="AC415" s="519">
        <v>0</v>
      </c>
      <c r="AD415" s="519">
        <v>0</v>
      </c>
      <c r="AE415" s="519">
        <v>0</v>
      </c>
      <c r="AF415" s="519">
        <v>0</v>
      </c>
      <c r="AG415" s="519">
        <v>0</v>
      </c>
      <c r="AH415" s="519">
        <v>0</v>
      </c>
      <c r="AI415" s="519">
        <v>0</v>
      </c>
      <c r="AJ415" s="519">
        <v>0</v>
      </c>
      <c r="AK415" s="519">
        <v>0</v>
      </c>
      <c r="AL415" s="519">
        <v>0</v>
      </c>
      <c r="AM415" s="519">
        <v>0</v>
      </c>
      <c r="AN415" s="519">
        <v>0</v>
      </c>
      <c r="AO415" s="519">
        <v>0</v>
      </c>
      <c r="AP415" s="519">
        <v>0</v>
      </c>
      <c r="AQ415" s="519">
        <v>0</v>
      </c>
      <c r="AR415" s="519">
        <v>0</v>
      </c>
      <c r="AS415" s="519">
        <v>0</v>
      </c>
      <c r="AT415" s="519">
        <v>0</v>
      </c>
      <c r="AU415" s="519">
        <v>0</v>
      </c>
      <c r="AV415" s="519">
        <v>0</v>
      </c>
      <c r="AW415" s="519">
        <v>0</v>
      </c>
      <c r="AX415" s="519">
        <v>0</v>
      </c>
      <c r="AY415" s="519">
        <v>0</v>
      </c>
      <c r="AZ415" s="519">
        <v>0</v>
      </c>
      <c r="BA415" s="519">
        <v>0</v>
      </c>
      <c r="BB415" s="519">
        <v>0</v>
      </c>
      <c r="BC415" s="519">
        <v>0</v>
      </c>
      <c r="BD415" s="519">
        <v>0</v>
      </c>
      <c r="BE415" s="519">
        <v>0</v>
      </c>
      <c r="BF415" s="519">
        <v>0</v>
      </c>
      <c r="BG415" s="519">
        <v>0</v>
      </c>
      <c r="BH415" s="519">
        <v>0</v>
      </c>
      <c r="BI415" s="519">
        <v>0</v>
      </c>
      <c r="BJ415" s="519">
        <v>10160.1</v>
      </c>
      <c r="BK415" s="519">
        <v>0</v>
      </c>
      <c r="BL415" s="519">
        <v>0</v>
      </c>
      <c r="BM415" s="519">
        <v>0</v>
      </c>
      <c r="BN415" s="519">
        <v>0</v>
      </c>
      <c r="BO415" s="519">
        <v>0</v>
      </c>
      <c r="BP415" s="519">
        <v>0</v>
      </c>
      <c r="BQ415" s="519">
        <v>0</v>
      </c>
      <c r="BR415" s="519">
        <v>0</v>
      </c>
      <c r="BS415" s="519">
        <v>0</v>
      </c>
      <c r="BT415" s="519">
        <v>0</v>
      </c>
      <c r="BU415" s="519">
        <v>0</v>
      </c>
      <c r="BV415" s="519">
        <v>0</v>
      </c>
      <c r="BW415" s="519">
        <v>0</v>
      </c>
      <c r="BX415" s="519">
        <v>0</v>
      </c>
      <c r="BY415" s="519">
        <v>0</v>
      </c>
      <c r="BZ415" s="519">
        <v>0</v>
      </c>
      <c r="CA415" s="519">
        <v>0</v>
      </c>
      <c r="CB415" s="519">
        <v>0</v>
      </c>
      <c r="CC415" s="519">
        <v>0</v>
      </c>
      <c r="CD415" s="519">
        <v>0</v>
      </c>
      <c r="CE415" s="519">
        <v>0</v>
      </c>
      <c r="CF415" s="519">
        <v>0</v>
      </c>
      <c r="CG415" s="519">
        <v>0</v>
      </c>
      <c r="CH415" s="519">
        <v>0</v>
      </c>
      <c r="CI415" s="519">
        <v>0</v>
      </c>
      <c r="CJ415" s="519">
        <v>0</v>
      </c>
      <c r="CK415" s="519">
        <v>0</v>
      </c>
      <c r="CL415" s="519">
        <v>0</v>
      </c>
      <c r="CM415" s="519">
        <v>0</v>
      </c>
      <c r="CN415" s="519">
        <v>0</v>
      </c>
      <c r="CO415" s="519">
        <v>0</v>
      </c>
      <c r="CP415" s="519">
        <v>0</v>
      </c>
      <c r="CQ415" s="519">
        <v>0</v>
      </c>
      <c r="CR415" s="519">
        <v>0</v>
      </c>
      <c r="CS415" s="519">
        <v>0</v>
      </c>
      <c r="CT415" s="519">
        <v>0</v>
      </c>
      <c r="CU415" s="519">
        <v>0</v>
      </c>
      <c r="CV415" s="519">
        <v>0</v>
      </c>
      <c r="CW415" s="519">
        <v>0</v>
      </c>
      <c r="CX415" s="519">
        <v>0</v>
      </c>
      <c r="CY415" s="519">
        <v>0</v>
      </c>
      <c r="CZ415" s="519">
        <v>0</v>
      </c>
      <c r="DA415" s="519">
        <v>0</v>
      </c>
      <c r="DB415" s="519">
        <v>0</v>
      </c>
      <c r="DC415" s="519">
        <v>0</v>
      </c>
      <c r="DD415" s="519">
        <v>0</v>
      </c>
      <c r="DE415" s="519">
        <v>0</v>
      </c>
      <c r="DF415" s="519">
        <v>0</v>
      </c>
      <c r="DG415" s="519">
        <v>0</v>
      </c>
      <c r="DH415" s="519">
        <v>0</v>
      </c>
      <c r="DI415" s="519">
        <v>0</v>
      </c>
      <c r="DJ415" s="519">
        <v>0</v>
      </c>
      <c r="DK415" s="519">
        <v>0</v>
      </c>
      <c r="DL415" s="519">
        <v>0</v>
      </c>
      <c r="DM415" s="519">
        <v>0</v>
      </c>
      <c r="DN415" s="519">
        <v>0</v>
      </c>
      <c r="DO415" s="519">
        <v>0</v>
      </c>
      <c r="DP415" s="519">
        <v>0</v>
      </c>
      <c r="DQ415" s="519">
        <v>0</v>
      </c>
      <c r="DR415" s="519">
        <v>0</v>
      </c>
      <c r="DS415" s="519">
        <v>0</v>
      </c>
      <c r="DT415" s="519">
        <v>0</v>
      </c>
      <c r="DU415" s="519">
        <v>0</v>
      </c>
      <c r="DV415" s="519">
        <v>0</v>
      </c>
      <c r="DW415" s="519">
        <v>0</v>
      </c>
      <c r="DX415" s="519">
        <v>0</v>
      </c>
      <c r="DY415" s="131"/>
      <c r="DZ415" s="337"/>
      <c r="EA415" s="519" t="s">
        <v>1063</v>
      </c>
      <c r="EB415" s="519" t="s">
        <v>1060</v>
      </c>
      <c r="EC415" s="519">
        <v>35</v>
      </c>
      <c r="ED415" s="521" t="str">
        <f t="shared" si="20"/>
        <v>SDN300235</v>
      </c>
      <c r="EE415" s="519">
        <v>10000</v>
      </c>
      <c r="EF415" s="519">
        <v>10000</v>
      </c>
      <c r="EG415" s="519">
        <v>10000</v>
      </c>
      <c r="EH415" s="519">
        <v>10000</v>
      </c>
      <c r="EI415" s="519">
        <v>10000</v>
      </c>
      <c r="EJ415" s="519">
        <v>10000</v>
      </c>
      <c r="EK415" s="519">
        <v>10000</v>
      </c>
      <c r="EL415" s="519">
        <v>10000</v>
      </c>
      <c r="EM415" s="519">
        <v>10000</v>
      </c>
      <c r="EN415" s="519">
        <v>10000</v>
      </c>
      <c r="EO415" s="519">
        <v>10000</v>
      </c>
      <c r="EP415" s="519">
        <v>10000</v>
      </c>
      <c r="EQ415" s="519">
        <v>10000</v>
      </c>
      <c r="ER415" s="519">
        <v>10000</v>
      </c>
      <c r="ES415" s="519">
        <v>10000</v>
      </c>
      <c r="ET415" s="519">
        <v>10000</v>
      </c>
      <c r="EU415" s="519">
        <v>10000</v>
      </c>
      <c r="EV415" s="519">
        <v>10000</v>
      </c>
      <c r="EW415" s="519">
        <v>10000</v>
      </c>
      <c r="EX415" s="519">
        <v>10000</v>
      </c>
      <c r="EY415" s="519">
        <v>10000</v>
      </c>
      <c r="EZ415" s="519">
        <v>10000</v>
      </c>
      <c r="FA415" s="519">
        <v>10000</v>
      </c>
      <c r="FB415" s="519">
        <v>10000</v>
      </c>
      <c r="FC415" s="519">
        <v>10000</v>
      </c>
      <c r="FD415" s="519">
        <v>10000</v>
      </c>
      <c r="FE415" s="519">
        <v>10000</v>
      </c>
      <c r="FF415" s="519">
        <v>10000</v>
      </c>
      <c r="FG415" s="519">
        <v>10000</v>
      </c>
      <c r="FH415" s="519">
        <v>10160.1</v>
      </c>
      <c r="FI415" s="519">
        <v>10160.1</v>
      </c>
      <c r="FJ415" s="519">
        <v>10160.1</v>
      </c>
      <c r="FK415" s="519">
        <v>10160.1</v>
      </c>
      <c r="FL415" s="519">
        <v>10160.1</v>
      </c>
      <c r="FM415" s="519">
        <v>10160.1</v>
      </c>
      <c r="FN415" s="519">
        <v>10160.1</v>
      </c>
      <c r="FO415" s="519">
        <v>10160.1</v>
      </c>
      <c r="FP415" s="519">
        <v>10160.1</v>
      </c>
      <c r="FQ415" s="519">
        <v>10160.1</v>
      </c>
      <c r="FR415" s="519">
        <v>10160.1</v>
      </c>
      <c r="FS415" s="519">
        <v>10160.1</v>
      </c>
      <c r="FT415" s="519">
        <v>10160.1</v>
      </c>
      <c r="FU415" s="519">
        <v>10160.1</v>
      </c>
      <c r="FV415" s="519">
        <v>10160.1</v>
      </c>
      <c r="FW415" s="519">
        <v>10160.1</v>
      </c>
      <c r="FX415" s="519">
        <v>0</v>
      </c>
      <c r="FY415" s="519">
        <v>0</v>
      </c>
      <c r="FZ415" s="519">
        <v>0</v>
      </c>
      <c r="GA415" s="519">
        <v>0</v>
      </c>
      <c r="GB415" s="519">
        <v>0</v>
      </c>
      <c r="GC415" s="519">
        <v>0</v>
      </c>
      <c r="GD415" s="519">
        <v>0</v>
      </c>
      <c r="GE415" s="519">
        <v>0</v>
      </c>
      <c r="GF415" s="519">
        <v>0</v>
      </c>
      <c r="GG415" s="519">
        <v>0</v>
      </c>
      <c r="GH415" s="519">
        <v>0</v>
      </c>
      <c r="GI415" s="519">
        <v>0</v>
      </c>
      <c r="GJ415" s="519">
        <v>0</v>
      </c>
      <c r="GK415" s="519">
        <v>0</v>
      </c>
      <c r="GL415" s="519">
        <v>0</v>
      </c>
      <c r="GM415" s="519">
        <v>0</v>
      </c>
      <c r="GN415" s="519">
        <v>0</v>
      </c>
      <c r="GO415" s="519">
        <v>0</v>
      </c>
      <c r="GP415" s="519">
        <v>0</v>
      </c>
      <c r="GQ415" s="519">
        <v>0</v>
      </c>
      <c r="GR415" s="519">
        <v>0</v>
      </c>
      <c r="GS415" s="519">
        <v>0</v>
      </c>
      <c r="GT415" s="519">
        <v>0</v>
      </c>
      <c r="GU415" s="519">
        <v>0</v>
      </c>
      <c r="GV415" s="519">
        <v>0</v>
      </c>
      <c r="GW415" s="519">
        <v>0</v>
      </c>
      <c r="GX415" s="519">
        <v>0</v>
      </c>
      <c r="GY415" s="519">
        <v>0</v>
      </c>
      <c r="GZ415" s="519">
        <v>0</v>
      </c>
      <c r="HA415" s="519">
        <v>0</v>
      </c>
      <c r="HB415" s="519">
        <v>0</v>
      </c>
      <c r="HC415" s="519">
        <v>0</v>
      </c>
      <c r="HD415" s="519">
        <v>0</v>
      </c>
      <c r="HE415" s="519">
        <v>0</v>
      </c>
      <c r="HF415" s="519">
        <v>0</v>
      </c>
      <c r="HG415" s="519">
        <v>0</v>
      </c>
      <c r="HH415" s="519">
        <v>0</v>
      </c>
      <c r="HI415" s="519">
        <v>0</v>
      </c>
      <c r="HJ415" s="519">
        <v>0</v>
      </c>
      <c r="HK415" s="519">
        <v>0</v>
      </c>
      <c r="HL415" s="519">
        <v>0</v>
      </c>
      <c r="HM415" s="519">
        <v>0</v>
      </c>
      <c r="HN415" s="519">
        <v>0</v>
      </c>
      <c r="HO415" s="519">
        <v>0</v>
      </c>
      <c r="HP415" s="519">
        <v>0</v>
      </c>
      <c r="HQ415" s="519">
        <v>0</v>
      </c>
      <c r="HR415" s="519">
        <v>0</v>
      </c>
      <c r="HS415" s="519">
        <v>0</v>
      </c>
      <c r="HT415" s="519">
        <v>0</v>
      </c>
      <c r="HU415" s="519">
        <v>0</v>
      </c>
      <c r="HV415" s="519">
        <v>0</v>
      </c>
      <c r="HW415" s="519">
        <v>0</v>
      </c>
      <c r="HX415" s="519">
        <v>0</v>
      </c>
      <c r="HY415" s="519">
        <v>0</v>
      </c>
      <c r="HZ415" s="519">
        <v>0</v>
      </c>
      <c r="IA415" s="519">
        <v>0</v>
      </c>
      <c r="IB415" s="519">
        <v>0</v>
      </c>
      <c r="IC415" s="519">
        <v>0</v>
      </c>
      <c r="ID415" s="519">
        <v>0</v>
      </c>
      <c r="IE415" s="519">
        <v>0</v>
      </c>
      <c r="IF415" s="519">
        <v>0</v>
      </c>
      <c r="IG415" s="519">
        <v>0</v>
      </c>
      <c r="IH415" s="519">
        <v>0</v>
      </c>
      <c r="II415" s="519">
        <v>0</v>
      </c>
      <c r="IJ415" s="519">
        <v>0</v>
      </c>
      <c r="IK415" s="519">
        <v>0</v>
      </c>
    </row>
    <row r="416" spans="1:245" hidden="1">
      <c r="A416" s="337"/>
      <c r="B416" s="519" t="s">
        <v>1058</v>
      </c>
      <c r="C416" s="519"/>
      <c r="D416" s="519"/>
      <c r="E416" s="519"/>
      <c r="F416" s="519">
        <v>1</v>
      </c>
      <c r="G416" s="519"/>
      <c r="H416" s="519">
        <v>41</v>
      </c>
      <c r="I416" s="519">
        <v>4</v>
      </c>
      <c r="J416" s="519" t="str">
        <f t="shared" si="21"/>
        <v>SDN10014104</v>
      </c>
      <c r="K416" s="519">
        <v>1020</v>
      </c>
      <c r="M416" s="337"/>
      <c r="N416" s="519" t="s">
        <v>1063</v>
      </c>
      <c r="O416" s="519" t="s">
        <v>1060</v>
      </c>
      <c r="P416" s="519">
        <v>36</v>
      </c>
      <c r="Q416" s="183" t="str">
        <f t="shared" si="19"/>
        <v>SDN300236</v>
      </c>
      <c r="R416" s="519">
        <v>0</v>
      </c>
      <c r="S416" s="519">
        <v>0</v>
      </c>
      <c r="T416" s="519">
        <v>0</v>
      </c>
      <c r="U416" s="519">
        <v>0</v>
      </c>
      <c r="V416" s="519">
        <v>0</v>
      </c>
      <c r="W416" s="519">
        <v>0</v>
      </c>
      <c r="X416" s="519">
        <v>0</v>
      </c>
      <c r="Y416" s="519">
        <v>0</v>
      </c>
      <c r="Z416" s="519">
        <v>0</v>
      </c>
      <c r="AA416" s="519">
        <v>0</v>
      </c>
      <c r="AB416" s="519">
        <v>0</v>
      </c>
      <c r="AC416" s="519">
        <v>0</v>
      </c>
      <c r="AD416" s="519">
        <v>0</v>
      </c>
      <c r="AE416" s="519">
        <v>0</v>
      </c>
      <c r="AF416" s="519">
        <v>0</v>
      </c>
      <c r="AG416" s="519">
        <v>0</v>
      </c>
      <c r="AH416" s="519">
        <v>0</v>
      </c>
      <c r="AI416" s="519">
        <v>0</v>
      </c>
      <c r="AJ416" s="519">
        <v>0</v>
      </c>
      <c r="AK416" s="519">
        <v>0</v>
      </c>
      <c r="AL416" s="519">
        <v>0</v>
      </c>
      <c r="AM416" s="519">
        <v>0</v>
      </c>
      <c r="AN416" s="519">
        <v>0</v>
      </c>
      <c r="AO416" s="519">
        <v>0</v>
      </c>
      <c r="AP416" s="519">
        <v>0</v>
      </c>
      <c r="AQ416" s="519">
        <v>0</v>
      </c>
      <c r="AR416" s="519">
        <v>0</v>
      </c>
      <c r="AS416" s="519">
        <v>0</v>
      </c>
      <c r="AT416" s="519">
        <v>0</v>
      </c>
      <c r="AU416" s="519">
        <v>0</v>
      </c>
      <c r="AV416" s="519">
        <v>0</v>
      </c>
      <c r="AW416" s="519">
        <v>0</v>
      </c>
      <c r="AX416" s="519">
        <v>0</v>
      </c>
      <c r="AY416" s="519">
        <v>0</v>
      </c>
      <c r="AZ416" s="519">
        <v>0</v>
      </c>
      <c r="BA416" s="519">
        <v>0</v>
      </c>
      <c r="BB416" s="519">
        <v>0</v>
      </c>
      <c r="BC416" s="519">
        <v>0</v>
      </c>
      <c r="BD416" s="519">
        <v>0</v>
      </c>
      <c r="BE416" s="519">
        <v>0</v>
      </c>
      <c r="BF416" s="519">
        <v>0</v>
      </c>
      <c r="BG416" s="519">
        <v>0</v>
      </c>
      <c r="BH416" s="519">
        <v>0</v>
      </c>
      <c r="BI416" s="519">
        <v>0</v>
      </c>
      <c r="BJ416" s="519">
        <v>10589.4</v>
      </c>
      <c r="BK416" s="519">
        <v>0</v>
      </c>
      <c r="BL416" s="519">
        <v>0</v>
      </c>
      <c r="BM416" s="519">
        <v>0</v>
      </c>
      <c r="BN416" s="519">
        <v>0</v>
      </c>
      <c r="BO416" s="519">
        <v>0</v>
      </c>
      <c r="BP416" s="519">
        <v>0</v>
      </c>
      <c r="BQ416" s="519">
        <v>0</v>
      </c>
      <c r="BR416" s="519">
        <v>0</v>
      </c>
      <c r="BS416" s="519">
        <v>0</v>
      </c>
      <c r="BT416" s="519">
        <v>0</v>
      </c>
      <c r="BU416" s="519">
        <v>0</v>
      </c>
      <c r="BV416" s="519">
        <v>0</v>
      </c>
      <c r="BW416" s="519">
        <v>0</v>
      </c>
      <c r="BX416" s="519">
        <v>0</v>
      </c>
      <c r="BY416" s="519">
        <v>0</v>
      </c>
      <c r="BZ416" s="519">
        <v>0</v>
      </c>
      <c r="CA416" s="519">
        <v>0</v>
      </c>
      <c r="CB416" s="519">
        <v>0</v>
      </c>
      <c r="CC416" s="519">
        <v>0</v>
      </c>
      <c r="CD416" s="519">
        <v>0</v>
      </c>
      <c r="CE416" s="519">
        <v>0</v>
      </c>
      <c r="CF416" s="519">
        <v>0</v>
      </c>
      <c r="CG416" s="519">
        <v>0</v>
      </c>
      <c r="CH416" s="519">
        <v>0</v>
      </c>
      <c r="CI416" s="519">
        <v>0</v>
      </c>
      <c r="CJ416" s="519">
        <v>0</v>
      </c>
      <c r="CK416" s="519">
        <v>0</v>
      </c>
      <c r="CL416" s="519">
        <v>0</v>
      </c>
      <c r="CM416" s="519">
        <v>0</v>
      </c>
      <c r="CN416" s="519">
        <v>0</v>
      </c>
      <c r="CO416" s="519">
        <v>0</v>
      </c>
      <c r="CP416" s="519">
        <v>0</v>
      </c>
      <c r="CQ416" s="519">
        <v>0</v>
      </c>
      <c r="CR416" s="519">
        <v>0</v>
      </c>
      <c r="CS416" s="519">
        <v>0</v>
      </c>
      <c r="CT416" s="519">
        <v>0</v>
      </c>
      <c r="CU416" s="519">
        <v>0</v>
      </c>
      <c r="CV416" s="519">
        <v>0</v>
      </c>
      <c r="CW416" s="519">
        <v>0</v>
      </c>
      <c r="CX416" s="519">
        <v>0</v>
      </c>
      <c r="CY416" s="519">
        <v>0</v>
      </c>
      <c r="CZ416" s="519">
        <v>0</v>
      </c>
      <c r="DA416" s="519">
        <v>0</v>
      </c>
      <c r="DB416" s="519">
        <v>0</v>
      </c>
      <c r="DC416" s="519">
        <v>0</v>
      </c>
      <c r="DD416" s="519">
        <v>0</v>
      </c>
      <c r="DE416" s="519">
        <v>0</v>
      </c>
      <c r="DF416" s="519">
        <v>0</v>
      </c>
      <c r="DG416" s="519">
        <v>0</v>
      </c>
      <c r="DH416" s="519">
        <v>0</v>
      </c>
      <c r="DI416" s="519">
        <v>0</v>
      </c>
      <c r="DJ416" s="519">
        <v>0</v>
      </c>
      <c r="DK416" s="519">
        <v>0</v>
      </c>
      <c r="DL416" s="519">
        <v>0</v>
      </c>
      <c r="DM416" s="519">
        <v>0</v>
      </c>
      <c r="DN416" s="519">
        <v>0</v>
      </c>
      <c r="DO416" s="519">
        <v>0</v>
      </c>
      <c r="DP416" s="519">
        <v>0</v>
      </c>
      <c r="DQ416" s="519">
        <v>0</v>
      </c>
      <c r="DR416" s="519">
        <v>0</v>
      </c>
      <c r="DS416" s="519">
        <v>0</v>
      </c>
      <c r="DT416" s="519">
        <v>0</v>
      </c>
      <c r="DU416" s="519">
        <v>0</v>
      </c>
      <c r="DV416" s="519">
        <v>0</v>
      </c>
      <c r="DW416" s="519">
        <v>0</v>
      </c>
      <c r="DX416" s="519">
        <v>0</v>
      </c>
      <c r="DY416" s="131"/>
      <c r="DZ416" s="337"/>
      <c r="EA416" s="519" t="s">
        <v>1063</v>
      </c>
      <c r="EB416" s="519" t="s">
        <v>1060</v>
      </c>
      <c r="EC416" s="519">
        <v>36</v>
      </c>
      <c r="ED416" s="521" t="str">
        <f t="shared" si="20"/>
        <v>SDN300236</v>
      </c>
      <c r="EE416" s="519">
        <v>10000</v>
      </c>
      <c r="EF416" s="519">
        <v>10000</v>
      </c>
      <c r="EG416" s="519">
        <v>10000</v>
      </c>
      <c r="EH416" s="519">
        <v>10000</v>
      </c>
      <c r="EI416" s="519">
        <v>10000</v>
      </c>
      <c r="EJ416" s="519">
        <v>10000</v>
      </c>
      <c r="EK416" s="519">
        <v>10000</v>
      </c>
      <c r="EL416" s="519">
        <v>10000</v>
      </c>
      <c r="EM416" s="519">
        <v>10000</v>
      </c>
      <c r="EN416" s="519">
        <v>10000</v>
      </c>
      <c r="EO416" s="519">
        <v>10000</v>
      </c>
      <c r="EP416" s="519">
        <v>10000</v>
      </c>
      <c r="EQ416" s="519">
        <v>10000</v>
      </c>
      <c r="ER416" s="519">
        <v>10000</v>
      </c>
      <c r="ES416" s="519">
        <v>10000</v>
      </c>
      <c r="ET416" s="519">
        <v>10000</v>
      </c>
      <c r="EU416" s="519">
        <v>10000</v>
      </c>
      <c r="EV416" s="519">
        <v>10000</v>
      </c>
      <c r="EW416" s="519">
        <v>10000</v>
      </c>
      <c r="EX416" s="519">
        <v>10000</v>
      </c>
      <c r="EY416" s="519">
        <v>10000</v>
      </c>
      <c r="EZ416" s="519">
        <v>10000</v>
      </c>
      <c r="FA416" s="519">
        <v>10000</v>
      </c>
      <c r="FB416" s="519">
        <v>10000</v>
      </c>
      <c r="FC416" s="519">
        <v>10000</v>
      </c>
      <c r="FD416" s="519">
        <v>10000</v>
      </c>
      <c r="FE416" s="519">
        <v>10000</v>
      </c>
      <c r="FF416" s="519">
        <v>10000</v>
      </c>
      <c r="FG416" s="519">
        <v>10275.6</v>
      </c>
      <c r="FH416" s="519">
        <v>10589.4</v>
      </c>
      <c r="FI416" s="519">
        <v>10589.4</v>
      </c>
      <c r="FJ416" s="519">
        <v>10589.4</v>
      </c>
      <c r="FK416" s="519">
        <v>10589.4</v>
      </c>
      <c r="FL416" s="519">
        <v>10589.4</v>
      </c>
      <c r="FM416" s="519">
        <v>10589.4</v>
      </c>
      <c r="FN416" s="519">
        <v>10589.4</v>
      </c>
      <c r="FO416" s="519">
        <v>10589.4</v>
      </c>
      <c r="FP416" s="519">
        <v>10589.4</v>
      </c>
      <c r="FQ416" s="519">
        <v>10589.4</v>
      </c>
      <c r="FR416" s="519">
        <v>10589.4</v>
      </c>
      <c r="FS416" s="519">
        <v>10589.4</v>
      </c>
      <c r="FT416" s="519">
        <v>10589.4</v>
      </c>
      <c r="FU416" s="519">
        <v>10589.4</v>
      </c>
      <c r="FV416" s="519">
        <v>10589.4</v>
      </c>
      <c r="FW416" s="519">
        <v>10589.4</v>
      </c>
      <c r="FX416" s="519">
        <v>0</v>
      </c>
      <c r="FY416" s="519">
        <v>0</v>
      </c>
      <c r="FZ416" s="519">
        <v>0</v>
      </c>
      <c r="GA416" s="519">
        <v>0</v>
      </c>
      <c r="GB416" s="519">
        <v>0</v>
      </c>
      <c r="GC416" s="519">
        <v>0</v>
      </c>
      <c r="GD416" s="519">
        <v>0</v>
      </c>
      <c r="GE416" s="519">
        <v>0</v>
      </c>
      <c r="GF416" s="519">
        <v>0</v>
      </c>
      <c r="GG416" s="519">
        <v>0</v>
      </c>
      <c r="GH416" s="519">
        <v>0</v>
      </c>
      <c r="GI416" s="519">
        <v>0</v>
      </c>
      <c r="GJ416" s="519">
        <v>0</v>
      </c>
      <c r="GK416" s="519">
        <v>0</v>
      </c>
      <c r="GL416" s="519">
        <v>0</v>
      </c>
      <c r="GM416" s="519">
        <v>0</v>
      </c>
      <c r="GN416" s="519">
        <v>0</v>
      </c>
      <c r="GO416" s="519">
        <v>0</v>
      </c>
      <c r="GP416" s="519">
        <v>0</v>
      </c>
      <c r="GQ416" s="519">
        <v>0</v>
      </c>
      <c r="GR416" s="519">
        <v>0</v>
      </c>
      <c r="GS416" s="519">
        <v>0</v>
      </c>
      <c r="GT416" s="519">
        <v>0</v>
      </c>
      <c r="GU416" s="519">
        <v>0</v>
      </c>
      <c r="GV416" s="519">
        <v>0</v>
      </c>
      <c r="GW416" s="519">
        <v>0</v>
      </c>
      <c r="GX416" s="519">
        <v>0</v>
      </c>
      <c r="GY416" s="519">
        <v>0</v>
      </c>
      <c r="GZ416" s="519">
        <v>0</v>
      </c>
      <c r="HA416" s="519">
        <v>0</v>
      </c>
      <c r="HB416" s="519">
        <v>0</v>
      </c>
      <c r="HC416" s="519">
        <v>0</v>
      </c>
      <c r="HD416" s="519">
        <v>0</v>
      </c>
      <c r="HE416" s="519">
        <v>0</v>
      </c>
      <c r="HF416" s="519">
        <v>0</v>
      </c>
      <c r="HG416" s="519">
        <v>0</v>
      </c>
      <c r="HH416" s="519">
        <v>0</v>
      </c>
      <c r="HI416" s="519">
        <v>0</v>
      </c>
      <c r="HJ416" s="519">
        <v>0</v>
      </c>
      <c r="HK416" s="519">
        <v>0</v>
      </c>
      <c r="HL416" s="519">
        <v>0</v>
      </c>
      <c r="HM416" s="519">
        <v>0</v>
      </c>
      <c r="HN416" s="519">
        <v>0</v>
      </c>
      <c r="HO416" s="519">
        <v>0</v>
      </c>
      <c r="HP416" s="519">
        <v>0</v>
      </c>
      <c r="HQ416" s="519">
        <v>0</v>
      </c>
      <c r="HR416" s="519">
        <v>0</v>
      </c>
      <c r="HS416" s="519">
        <v>0</v>
      </c>
      <c r="HT416" s="519">
        <v>0</v>
      </c>
      <c r="HU416" s="519">
        <v>0</v>
      </c>
      <c r="HV416" s="519">
        <v>0</v>
      </c>
      <c r="HW416" s="519">
        <v>0</v>
      </c>
      <c r="HX416" s="519">
        <v>0</v>
      </c>
      <c r="HY416" s="519">
        <v>0</v>
      </c>
      <c r="HZ416" s="519">
        <v>0</v>
      </c>
      <c r="IA416" s="519">
        <v>0</v>
      </c>
      <c r="IB416" s="519">
        <v>0</v>
      </c>
      <c r="IC416" s="519">
        <v>0</v>
      </c>
      <c r="ID416" s="519">
        <v>0</v>
      </c>
      <c r="IE416" s="519">
        <v>0</v>
      </c>
      <c r="IF416" s="519">
        <v>0</v>
      </c>
      <c r="IG416" s="519">
        <v>0</v>
      </c>
      <c r="IH416" s="519">
        <v>0</v>
      </c>
      <c r="II416" s="519">
        <v>0</v>
      </c>
      <c r="IJ416" s="519">
        <v>0</v>
      </c>
      <c r="IK416" s="519">
        <v>0</v>
      </c>
    </row>
    <row r="417" spans="1:245" hidden="1">
      <c r="A417" s="337"/>
      <c r="B417" s="519" t="s">
        <v>1058</v>
      </c>
      <c r="C417" s="519"/>
      <c r="D417" s="519"/>
      <c r="E417" s="519"/>
      <c r="F417" s="519">
        <v>1</v>
      </c>
      <c r="G417" s="519"/>
      <c r="H417" s="519">
        <v>41</v>
      </c>
      <c r="I417" s="519">
        <v>5</v>
      </c>
      <c r="J417" s="519" t="str">
        <f t="shared" si="21"/>
        <v>SDN10014105</v>
      </c>
      <c r="K417" s="519">
        <v>1020</v>
      </c>
      <c r="M417" s="337"/>
      <c r="N417" s="519" t="s">
        <v>1063</v>
      </c>
      <c r="O417" s="519" t="s">
        <v>1060</v>
      </c>
      <c r="P417" s="519">
        <v>37</v>
      </c>
      <c r="Q417" s="183" t="str">
        <f t="shared" si="19"/>
        <v>SDN300237</v>
      </c>
      <c r="R417" s="519">
        <v>0</v>
      </c>
      <c r="S417" s="519">
        <v>0</v>
      </c>
      <c r="T417" s="519">
        <v>0</v>
      </c>
      <c r="U417" s="519">
        <v>0</v>
      </c>
      <c r="V417" s="519">
        <v>0</v>
      </c>
      <c r="W417" s="519">
        <v>0</v>
      </c>
      <c r="X417" s="519">
        <v>0</v>
      </c>
      <c r="Y417" s="519">
        <v>0</v>
      </c>
      <c r="Z417" s="519">
        <v>0</v>
      </c>
      <c r="AA417" s="519">
        <v>0</v>
      </c>
      <c r="AB417" s="519">
        <v>0</v>
      </c>
      <c r="AC417" s="519">
        <v>0</v>
      </c>
      <c r="AD417" s="519">
        <v>0</v>
      </c>
      <c r="AE417" s="519">
        <v>0</v>
      </c>
      <c r="AF417" s="519">
        <v>0</v>
      </c>
      <c r="AG417" s="519">
        <v>0</v>
      </c>
      <c r="AH417" s="519">
        <v>0</v>
      </c>
      <c r="AI417" s="519">
        <v>0</v>
      </c>
      <c r="AJ417" s="519">
        <v>0</v>
      </c>
      <c r="AK417" s="519">
        <v>0</v>
      </c>
      <c r="AL417" s="519">
        <v>0</v>
      </c>
      <c r="AM417" s="519">
        <v>0</v>
      </c>
      <c r="AN417" s="519">
        <v>0</v>
      </c>
      <c r="AO417" s="519">
        <v>0</v>
      </c>
      <c r="AP417" s="519">
        <v>0</v>
      </c>
      <c r="AQ417" s="519">
        <v>0</v>
      </c>
      <c r="AR417" s="519">
        <v>0</v>
      </c>
      <c r="AS417" s="519">
        <v>0</v>
      </c>
      <c r="AT417" s="519">
        <v>0</v>
      </c>
      <c r="AU417" s="519">
        <v>0</v>
      </c>
      <c r="AV417" s="519">
        <v>0</v>
      </c>
      <c r="AW417" s="519">
        <v>0</v>
      </c>
      <c r="AX417" s="519">
        <v>0</v>
      </c>
      <c r="AY417" s="519">
        <v>0</v>
      </c>
      <c r="AZ417" s="519">
        <v>0</v>
      </c>
      <c r="BA417" s="519">
        <v>0</v>
      </c>
      <c r="BB417" s="519">
        <v>0</v>
      </c>
      <c r="BC417" s="519">
        <v>0</v>
      </c>
      <c r="BD417" s="519">
        <v>0</v>
      </c>
      <c r="BE417" s="519">
        <v>0</v>
      </c>
      <c r="BF417" s="519">
        <v>0</v>
      </c>
      <c r="BG417" s="519">
        <v>0</v>
      </c>
      <c r="BH417" s="519">
        <v>0</v>
      </c>
      <c r="BI417" s="519">
        <v>0</v>
      </c>
      <c r="BJ417" s="519">
        <v>10732.5</v>
      </c>
      <c r="BK417" s="519">
        <v>0</v>
      </c>
      <c r="BL417" s="519">
        <v>0</v>
      </c>
      <c r="BM417" s="519">
        <v>0</v>
      </c>
      <c r="BN417" s="519">
        <v>0</v>
      </c>
      <c r="BO417" s="519">
        <v>0</v>
      </c>
      <c r="BP417" s="519">
        <v>0</v>
      </c>
      <c r="BQ417" s="519">
        <v>0</v>
      </c>
      <c r="BR417" s="519">
        <v>0</v>
      </c>
      <c r="BS417" s="519">
        <v>0</v>
      </c>
      <c r="BT417" s="519">
        <v>0</v>
      </c>
      <c r="BU417" s="519">
        <v>0</v>
      </c>
      <c r="BV417" s="519">
        <v>0</v>
      </c>
      <c r="BW417" s="519">
        <v>0</v>
      </c>
      <c r="BX417" s="519">
        <v>0</v>
      </c>
      <c r="BY417" s="519">
        <v>0</v>
      </c>
      <c r="BZ417" s="519">
        <v>0</v>
      </c>
      <c r="CA417" s="519">
        <v>0</v>
      </c>
      <c r="CB417" s="519">
        <v>0</v>
      </c>
      <c r="CC417" s="519">
        <v>0</v>
      </c>
      <c r="CD417" s="519">
        <v>0</v>
      </c>
      <c r="CE417" s="519">
        <v>0</v>
      </c>
      <c r="CF417" s="519">
        <v>0</v>
      </c>
      <c r="CG417" s="519">
        <v>0</v>
      </c>
      <c r="CH417" s="519">
        <v>0</v>
      </c>
      <c r="CI417" s="519">
        <v>0</v>
      </c>
      <c r="CJ417" s="519">
        <v>0</v>
      </c>
      <c r="CK417" s="519">
        <v>0</v>
      </c>
      <c r="CL417" s="519">
        <v>0</v>
      </c>
      <c r="CM417" s="519">
        <v>0</v>
      </c>
      <c r="CN417" s="519">
        <v>0</v>
      </c>
      <c r="CO417" s="519">
        <v>0</v>
      </c>
      <c r="CP417" s="519">
        <v>0</v>
      </c>
      <c r="CQ417" s="519">
        <v>0</v>
      </c>
      <c r="CR417" s="519">
        <v>0</v>
      </c>
      <c r="CS417" s="519">
        <v>0</v>
      </c>
      <c r="CT417" s="519">
        <v>0</v>
      </c>
      <c r="CU417" s="519">
        <v>0</v>
      </c>
      <c r="CV417" s="519">
        <v>0</v>
      </c>
      <c r="CW417" s="519">
        <v>0</v>
      </c>
      <c r="CX417" s="519">
        <v>0</v>
      </c>
      <c r="CY417" s="519">
        <v>0</v>
      </c>
      <c r="CZ417" s="519">
        <v>0</v>
      </c>
      <c r="DA417" s="519">
        <v>0</v>
      </c>
      <c r="DB417" s="519">
        <v>0</v>
      </c>
      <c r="DC417" s="519">
        <v>0</v>
      </c>
      <c r="DD417" s="519">
        <v>0</v>
      </c>
      <c r="DE417" s="519">
        <v>0</v>
      </c>
      <c r="DF417" s="519">
        <v>0</v>
      </c>
      <c r="DG417" s="519">
        <v>0</v>
      </c>
      <c r="DH417" s="519">
        <v>0</v>
      </c>
      <c r="DI417" s="519">
        <v>0</v>
      </c>
      <c r="DJ417" s="519">
        <v>0</v>
      </c>
      <c r="DK417" s="519">
        <v>0</v>
      </c>
      <c r="DL417" s="519">
        <v>0</v>
      </c>
      <c r="DM417" s="519">
        <v>0</v>
      </c>
      <c r="DN417" s="519">
        <v>0</v>
      </c>
      <c r="DO417" s="519">
        <v>0</v>
      </c>
      <c r="DP417" s="519">
        <v>0</v>
      </c>
      <c r="DQ417" s="519">
        <v>0</v>
      </c>
      <c r="DR417" s="519">
        <v>0</v>
      </c>
      <c r="DS417" s="519">
        <v>0</v>
      </c>
      <c r="DT417" s="519">
        <v>0</v>
      </c>
      <c r="DU417" s="519">
        <v>0</v>
      </c>
      <c r="DV417" s="519">
        <v>0</v>
      </c>
      <c r="DW417" s="519">
        <v>0</v>
      </c>
      <c r="DX417" s="519">
        <v>0</v>
      </c>
      <c r="DY417" s="131"/>
      <c r="DZ417" s="337"/>
      <c r="EA417" s="519" t="s">
        <v>1063</v>
      </c>
      <c r="EB417" s="519" t="s">
        <v>1060</v>
      </c>
      <c r="EC417" s="519">
        <v>37</v>
      </c>
      <c r="ED417" s="521" t="str">
        <f t="shared" si="20"/>
        <v>SDN300237</v>
      </c>
      <c r="EE417" s="519">
        <v>10000</v>
      </c>
      <c r="EF417" s="519">
        <v>10000</v>
      </c>
      <c r="EG417" s="519">
        <v>10000</v>
      </c>
      <c r="EH417" s="519">
        <v>10000</v>
      </c>
      <c r="EI417" s="519">
        <v>10000</v>
      </c>
      <c r="EJ417" s="519">
        <v>10000</v>
      </c>
      <c r="EK417" s="519">
        <v>10000</v>
      </c>
      <c r="EL417" s="519">
        <v>10000</v>
      </c>
      <c r="EM417" s="519">
        <v>10000</v>
      </c>
      <c r="EN417" s="519">
        <v>10000</v>
      </c>
      <c r="EO417" s="519">
        <v>10000</v>
      </c>
      <c r="EP417" s="519">
        <v>10000</v>
      </c>
      <c r="EQ417" s="519">
        <v>10000</v>
      </c>
      <c r="ER417" s="519">
        <v>10000</v>
      </c>
      <c r="ES417" s="519">
        <v>10000</v>
      </c>
      <c r="ET417" s="519">
        <v>10000</v>
      </c>
      <c r="EU417" s="519">
        <v>10000</v>
      </c>
      <c r="EV417" s="519">
        <v>10000</v>
      </c>
      <c r="EW417" s="519">
        <v>10000</v>
      </c>
      <c r="EX417" s="519">
        <v>10000</v>
      </c>
      <c r="EY417" s="519">
        <v>10000</v>
      </c>
      <c r="EZ417" s="519">
        <v>10000</v>
      </c>
      <c r="FA417" s="519">
        <v>10000</v>
      </c>
      <c r="FB417" s="519">
        <v>10000</v>
      </c>
      <c r="FC417" s="519">
        <v>10000</v>
      </c>
      <c r="FD417" s="519">
        <v>10000</v>
      </c>
      <c r="FE417" s="519">
        <v>10000</v>
      </c>
      <c r="FF417" s="519">
        <v>10096.5</v>
      </c>
      <c r="FG417" s="519">
        <v>10414.5</v>
      </c>
      <c r="FH417" s="519">
        <v>10732.5</v>
      </c>
      <c r="FI417" s="519">
        <v>10732.5</v>
      </c>
      <c r="FJ417" s="519">
        <v>10732.5</v>
      </c>
      <c r="FK417" s="519">
        <v>10732.5</v>
      </c>
      <c r="FL417" s="519">
        <v>10732.5</v>
      </c>
      <c r="FM417" s="519">
        <v>10732.5</v>
      </c>
      <c r="FN417" s="519">
        <v>10732.5</v>
      </c>
      <c r="FO417" s="519">
        <v>10732.5</v>
      </c>
      <c r="FP417" s="519">
        <v>10732.5</v>
      </c>
      <c r="FQ417" s="519">
        <v>10732.5</v>
      </c>
      <c r="FR417" s="519">
        <v>10732.5</v>
      </c>
      <c r="FS417" s="519">
        <v>10732.5</v>
      </c>
      <c r="FT417" s="519">
        <v>10732.5</v>
      </c>
      <c r="FU417" s="519">
        <v>10732.5</v>
      </c>
      <c r="FV417" s="519">
        <v>10732.5</v>
      </c>
      <c r="FW417" s="519">
        <v>10732.5</v>
      </c>
      <c r="FX417" s="519">
        <v>0</v>
      </c>
      <c r="FY417" s="519">
        <v>0</v>
      </c>
      <c r="FZ417" s="519">
        <v>0</v>
      </c>
      <c r="GA417" s="519">
        <v>0</v>
      </c>
      <c r="GB417" s="519">
        <v>0</v>
      </c>
      <c r="GC417" s="519">
        <v>0</v>
      </c>
      <c r="GD417" s="519">
        <v>0</v>
      </c>
      <c r="GE417" s="519">
        <v>0</v>
      </c>
      <c r="GF417" s="519">
        <v>0</v>
      </c>
      <c r="GG417" s="519">
        <v>0</v>
      </c>
      <c r="GH417" s="519">
        <v>0</v>
      </c>
      <c r="GI417" s="519">
        <v>0</v>
      </c>
      <c r="GJ417" s="519">
        <v>0</v>
      </c>
      <c r="GK417" s="519">
        <v>0</v>
      </c>
      <c r="GL417" s="519">
        <v>0</v>
      </c>
      <c r="GM417" s="519">
        <v>0</v>
      </c>
      <c r="GN417" s="519">
        <v>0</v>
      </c>
      <c r="GO417" s="519">
        <v>0</v>
      </c>
      <c r="GP417" s="519">
        <v>0</v>
      </c>
      <c r="GQ417" s="519">
        <v>0</v>
      </c>
      <c r="GR417" s="519">
        <v>0</v>
      </c>
      <c r="GS417" s="519">
        <v>0</v>
      </c>
      <c r="GT417" s="519">
        <v>0</v>
      </c>
      <c r="GU417" s="519">
        <v>0</v>
      </c>
      <c r="GV417" s="519">
        <v>0</v>
      </c>
      <c r="GW417" s="519">
        <v>0</v>
      </c>
      <c r="GX417" s="519">
        <v>0</v>
      </c>
      <c r="GY417" s="519">
        <v>0</v>
      </c>
      <c r="GZ417" s="519">
        <v>0</v>
      </c>
      <c r="HA417" s="519">
        <v>0</v>
      </c>
      <c r="HB417" s="519">
        <v>0</v>
      </c>
      <c r="HC417" s="519">
        <v>0</v>
      </c>
      <c r="HD417" s="519">
        <v>0</v>
      </c>
      <c r="HE417" s="519">
        <v>0</v>
      </c>
      <c r="HF417" s="519">
        <v>0</v>
      </c>
      <c r="HG417" s="519">
        <v>0</v>
      </c>
      <c r="HH417" s="519">
        <v>0</v>
      </c>
      <c r="HI417" s="519">
        <v>0</v>
      </c>
      <c r="HJ417" s="519">
        <v>0</v>
      </c>
      <c r="HK417" s="519">
        <v>0</v>
      </c>
      <c r="HL417" s="519">
        <v>0</v>
      </c>
      <c r="HM417" s="519">
        <v>0</v>
      </c>
      <c r="HN417" s="519">
        <v>0</v>
      </c>
      <c r="HO417" s="519">
        <v>0</v>
      </c>
      <c r="HP417" s="519">
        <v>0</v>
      </c>
      <c r="HQ417" s="519">
        <v>0</v>
      </c>
      <c r="HR417" s="519">
        <v>0</v>
      </c>
      <c r="HS417" s="519">
        <v>0</v>
      </c>
      <c r="HT417" s="519">
        <v>0</v>
      </c>
      <c r="HU417" s="519">
        <v>0</v>
      </c>
      <c r="HV417" s="519">
        <v>0</v>
      </c>
      <c r="HW417" s="519">
        <v>0</v>
      </c>
      <c r="HX417" s="519">
        <v>0</v>
      </c>
      <c r="HY417" s="519">
        <v>0</v>
      </c>
      <c r="HZ417" s="519">
        <v>0</v>
      </c>
      <c r="IA417" s="519">
        <v>0</v>
      </c>
      <c r="IB417" s="519">
        <v>0</v>
      </c>
      <c r="IC417" s="519">
        <v>0</v>
      </c>
      <c r="ID417" s="519">
        <v>0</v>
      </c>
      <c r="IE417" s="519">
        <v>0</v>
      </c>
      <c r="IF417" s="519">
        <v>0</v>
      </c>
      <c r="IG417" s="519">
        <v>0</v>
      </c>
      <c r="IH417" s="519">
        <v>0</v>
      </c>
      <c r="II417" s="519">
        <v>0</v>
      </c>
      <c r="IJ417" s="519">
        <v>0</v>
      </c>
      <c r="IK417" s="519">
        <v>0</v>
      </c>
    </row>
    <row r="418" spans="1:245" hidden="1">
      <c r="A418" s="337"/>
      <c r="B418" s="519" t="s">
        <v>1058</v>
      </c>
      <c r="C418" s="519"/>
      <c r="D418" s="519"/>
      <c r="E418" s="519"/>
      <c r="F418" s="519">
        <v>1</v>
      </c>
      <c r="G418" s="519"/>
      <c r="H418" s="519">
        <v>41</v>
      </c>
      <c r="I418" s="519">
        <v>6</v>
      </c>
      <c r="J418" s="519" t="str">
        <f t="shared" si="21"/>
        <v>SDN10014106</v>
      </c>
      <c r="K418" s="519">
        <v>816</v>
      </c>
      <c r="M418" s="337"/>
      <c r="N418" s="519" t="s">
        <v>1063</v>
      </c>
      <c r="O418" s="519" t="s">
        <v>1060</v>
      </c>
      <c r="P418" s="519">
        <v>38</v>
      </c>
      <c r="Q418" s="183" t="str">
        <f t="shared" si="19"/>
        <v>SDN300238</v>
      </c>
      <c r="R418" s="519">
        <v>0</v>
      </c>
      <c r="S418" s="519">
        <v>0</v>
      </c>
      <c r="T418" s="519">
        <v>0</v>
      </c>
      <c r="U418" s="519">
        <v>0</v>
      </c>
      <c r="V418" s="519">
        <v>0</v>
      </c>
      <c r="W418" s="519">
        <v>0</v>
      </c>
      <c r="X418" s="519">
        <v>0</v>
      </c>
      <c r="Y418" s="519">
        <v>0</v>
      </c>
      <c r="Z418" s="519">
        <v>0</v>
      </c>
      <c r="AA418" s="519">
        <v>0</v>
      </c>
      <c r="AB418" s="519">
        <v>0</v>
      </c>
      <c r="AC418" s="519">
        <v>0</v>
      </c>
      <c r="AD418" s="519">
        <v>0</v>
      </c>
      <c r="AE418" s="519">
        <v>0</v>
      </c>
      <c r="AF418" s="519">
        <v>0</v>
      </c>
      <c r="AG418" s="519">
        <v>0</v>
      </c>
      <c r="AH418" s="519">
        <v>0</v>
      </c>
      <c r="AI418" s="519">
        <v>0</v>
      </c>
      <c r="AJ418" s="519">
        <v>0</v>
      </c>
      <c r="AK418" s="519">
        <v>0</v>
      </c>
      <c r="AL418" s="519">
        <v>0</v>
      </c>
      <c r="AM418" s="519">
        <v>0</v>
      </c>
      <c r="AN418" s="519">
        <v>0</v>
      </c>
      <c r="AO418" s="519">
        <v>0</v>
      </c>
      <c r="AP418" s="519">
        <v>0</v>
      </c>
      <c r="AQ418" s="519">
        <v>0</v>
      </c>
      <c r="AR418" s="519">
        <v>0</v>
      </c>
      <c r="AS418" s="519">
        <v>0</v>
      </c>
      <c r="AT418" s="519">
        <v>0</v>
      </c>
      <c r="AU418" s="519">
        <v>0</v>
      </c>
      <c r="AV418" s="519">
        <v>0</v>
      </c>
      <c r="AW418" s="519">
        <v>0</v>
      </c>
      <c r="AX418" s="519">
        <v>0</v>
      </c>
      <c r="AY418" s="519">
        <v>0</v>
      </c>
      <c r="AZ418" s="519">
        <v>0</v>
      </c>
      <c r="BA418" s="519">
        <v>0</v>
      </c>
      <c r="BB418" s="519">
        <v>0</v>
      </c>
      <c r="BC418" s="519">
        <v>0</v>
      </c>
      <c r="BD418" s="519">
        <v>0</v>
      </c>
      <c r="BE418" s="519">
        <v>0</v>
      </c>
      <c r="BF418" s="519">
        <v>0</v>
      </c>
      <c r="BG418" s="519">
        <v>0</v>
      </c>
      <c r="BH418" s="519">
        <v>0</v>
      </c>
      <c r="BI418" s="519">
        <v>0</v>
      </c>
      <c r="BJ418" s="519">
        <v>11448</v>
      </c>
      <c r="BK418" s="519">
        <v>0</v>
      </c>
      <c r="BL418" s="519">
        <v>0</v>
      </c>
      <c r="BM418" s="519">
        <v>0</v>
      </c>
      <c r="BN418" s="519">
        <v>0</v>
      </c>
      <c r="BO418" s="519">
        <v>0</v>
      </c>
      <c r="BP418" s="519">
        <v>0</v>
      </c>
      <c r="BQ418" s="519">
        <v>0</v>
      </c>
      <c r="BR418" s="519">
        <v>0</v>
      </c>
      <c r="BS418" s="519">
        <v>0</v>
      </c>
      <c r="BT418" s="519">
        <v>0</v>
      </c>
      <c r="BU418" s="519">
        <v>0</v>
      </c>
      <c r="BV418" s="519">
        <v>0</v>
      </c>
      <c r="BW418" s="519">
        <v>0</v>
      </c>
      <c r="BX418" s="519">
        <v>0</v>
      </c>
      <c r="BY418" s="519">
        <v>0</v>
      </c>
      <c r="BZ418" s="519">
        <v>0</v>
      </c>
      <c r="CA418" s="519">
        <v>0</v>
      </c>
      <c r="CB418" s="519">
        <v>0</v>
      </c>
      <c r="CC418" s="519">
        <v>0</v>
      </c>
      <c r="CD418" s="519">
        <v>0</v>
      </c>
      <c r="CE418" s="519">
        <v>0</v>
      </c>
      <c r="CF418" s="519">
        <v>0</v>
      </c>
      <c r="CG418" s="519">
        <v>0</v>
      </c>
      <c r="CH418" s="519">
        <v>0</v>
      </c>
      <c r="CI418" s="519">
        <v>0</v>
      </c>
      <c r="CJ418" s="519">
        <v>0</v>
      </c>
      <c r="CK418" s="519">
        <v>0</v>
      </c>
      <c r="CL418" s="519">
        <v>0</v>
      </c>
      <c r="CM418" s="519">
        <v>0</v>
      </c>
      <c r="CN418" s="519">
        <v>0</v>
      </c>
      <c r="CO418" s="519">
        <v>0</v>
      </c>
      <c r="CP418" s="519">
        <v>0</v>
      </c>
      <c r="CQ418" s="519">
        <v>0</v>
      </c>
      <c r="CR418" s="519">
        <v>0</v>
      </c>
      <c r="CS418" s="519">
        <v>0</v>
      </c>
      <c r="CT418" s="519">
        <v>0</v>
      </c>
      <c r="CU418" s="519">
        <v>0</v>
      </c>
      <c r="CV418" s="519">
        <v>0</v>
      </c>
      <c r="CW418" s="519">
        <v>0</v>
      </c>
      <c r="CX418" s="519">
        <v>0</v>
      </c>
      <c r="CY418" s="519">
        <v>0</v>
      </c>
      <c r="CZ418" s="519">
        <v>0</v>
      </c>
      <c r="DA418" s="519">
        <v>0</v>
      </c>
      <c r="DB418" s="519">
        <v>0</v>
      </c>
      <c r="DC418" s="519">
        <v>0</v>
      </c>
      <c r="DD418" s="519">
        <v>0</v>
      </c>
      <c r="DE418" s="519">
        <v>0</v>
      </c>
      <c r="DF418" s="519">
        <v>0</v>
      </c>
      <c r="DG418" s="519">
        <v>0</v>
      </c>
      <c r="DH418" s="519">
        <v>0</v>
      </c>
      <c r="DI418" s="519">
        <v>0</v>
      </c>
      <c r="DJ418" s="519">
        <v>0</v>
      </c>
      <c r="DK418" s="519">
        <v>0</v>
      </c>
      <c r="DL418" s="519">
        <v>0</v>
      </c>
      <c r="DM418" s="519">
        <v>0</v>
      </c>
      <c r="DN418" s="519">
        <v>0</v>
      </c>
      <c r="DO418" s="519">
        <v>0</v>
      </c>
      <c r="DP418" s="519">
        <v>0</v>
      </c>
      <c r="DQ418" s="519">
        <v>0</v>
      </c>
      <c r="DR418" s="519">
        <v>0</v>
      </c>
      <c r="DS418" s="519">
        <v>0</v>
      </c>
      <c r="DT418" s="519">
        <v>0</v>
      </c>
      <c r="DU418" s="519">
        <v>0</v>
      </c>
      <c r="DV418" s="519">
        <v>0</v>
      </c>
      <c r="DW418" s="519">
        <v>0</v>
      </c>
      <c r="DX418" s="519">
        <v>0</v>
      </c>
      <c r="DY418" s="131"/>
      <c r="DZ418" s="337"/>
      <c r="EA418" s="519" t="s">
        <v>1063</v>
      </c>
      <c r="EB418" s="519" t="s">
        <v>1060</v>
      </c>
      <c r="EC418" s="519">
        <v>38</v>
      </c>
      <c r="ED418" s="521" t="str">
        <f t="shared" si="20"/>
        <v>SDN300238</v>
      </c>
      <c r="EE418" s="519">
        <v>10000</v>
      </c>
      <c r="EF418" s="519">
        <v>10000</v>
      </c>
      <c r="EG418" s="519">
        <v>10000</v>
      </c>
      <c r="EH418" s="519">
        <v>10000</v>
      </c>
      <c r="EI418" s="519">
        <v>10000</v>
      </c>
      <c r="EJ418" s="519">
        <v>10000</v>
      </c>
      <c r="EK418" s="519">
        <v>10000</v>
      </c>
      <c r="EL418" s="519">
        <v>10000</v>
      </c>
      <c r="EM418" s="519">
        <v>10000</v>
      </c>
      <c r="EN418" s="519">
        <v>10000</v>
      </c>
      <c r="EO418" s="519">
        <v>10000</v>
      </c>
      <c r="EP418" s="519">
        <v>10000</v>
      </c>
      <c r="EQ418" s="519">
        <v>10000</v>
      </c>
      <c r="ER418" s="519">
        <v>10000</v>
      </c>
      <c r="ES418" s="519">
        <v>10000</v>
      </c>
      <c r="ET418" s="519">
        <v>10000</v>
      </c>
      <c r="EU418" s="519">
        <v>10000</v>
      </c>
      <c r="EV418" s="519">
        <v>10000</v>
      </c>
      <c r="EW418" s="519">
        <v>10000</v>
      </c>
      <c r="EX418" s="519">
        <v>10000</v>
      </c>
      <c r="EY418" s="519">
        <v>10000</v>
      </c>
      <c r="EZ418" s="519">
        <v>10000</v>
      </c>
      <c r="FA418" s="519">
        <v>10000</v>
      </c>
      <c r="FB418" s="519">
        <v>10000</v>
      </c>
      <c r="FC418" s="519">
        <v>10000</v>
      </c>
      <c r="FD418" s="519">
        <v>10091.200000000001</v>
      </c>
      <c r="FE418" s="519">
        <v>10430.4</v>
      </c>
      <c r="FF418" s="519">
        <v>10769.6</v>
      </c>
      <c r="FG418" s="519">
        <v>11108.8</v>
      </c>
      <c r="FH418" s="519">
        <v>11448</v>
      </c>
      <c r="FI418" s="519">
        <v>11448</v>
      </c>
      <c r="FJ418" s="519">
        <v>11448</v>
      </c>
      <c r="FK418" s="519">
        <v>11448</v>
      </c>
      <c r="FL418" s="519">
        <v>11448</v>
      </c>
      <c r="FM418" s="519">
        <v>11448</v>
      </c>
      <c r="FN418" s="519">
        <v>11448</v>
      </c>
      <c r="FO418" s="519">
        <v>11448</v>
      </c>
      <c r="FP418" s="519">
        <v>11448</v>
      </c>
      <c r="FQ418" s="519">
        <v>11448</v>
      </c>
      <c r="FR418" s="519">
        <v>11448</v>
      </c>
      <c r="FS418" s="519">
        <v>11448</v>
      </c>
      <c r="FT418" s="519">
        <v>11448</v>
      </c>
      <c r="FU418" s="519">
        <v>11448</v>
      </c>
      <c r="FV418" s="519">
        <v>11448</v>
      </c>
      <c r="FW418" s="519">
        <v>11448</v>
      </c>
      <c r="FX418" s="519">
        <v>0</v>
      </c>
      <c r="FY418" s="519">
        <v>0</v>
      </c>
      <c r="FZ418" s="519">
        <v>0</v>
      </c>
      <c r="GA418" s="519">
        <v>0</v>
      </c>
      <c r="GB418" s="519">
        <v>0</v>
      </c>
      <c r="GC418" s="519">
        <v>0</v>
      </c>
      <c r="GD418" s="519">
        <v>0</v>
      </c>
      <c r="GE418" s="519">
        <v>0</v>
      </c>
      <c r="GF418" s="519">
        <v>0</v>
      </c>
      <c r="GG418" s="519">
        <v>0</v>
      </c>
      <c r="GH418" s="519">
        <v>0</v>
      </c>
      <c r="GI418" s="519">
        <v>0</v>
      </c>
      <c r="GJ418" s="519">
        <v>0</v>
      </c>
      <c r="GK418" s="519">
        <v>0</v>
      </c>
      <c r="GL418" s="519">
        <v>0</v>
      </c>
      <c r="GM418" s="519">
        <v>0</v>
      </c>
      <c r="GN418" s="519">
        <v>0</v>
      </c>
      <c r="GO418" s="519">
        <v>0</v>
      </c>
      <c r="GP418" s="519">
        <v>0</v>
      </c>
      <c r="GQ418" s="519">
        <v>0</v>
      </c>
      <c r="GR418" s="519">
        <v>0</v>
      </c>
      <c r="GS418" s="519">
        <v>0</v>
      </c>
      <c r="GT418" s="519">
        <v>0</v>
      </c>
      <c r="GU418" s="519">
        <v>0</v>
      </c>
      <c r="GV418" s="519">
        <v>0</v>
      </c>
      <c r="GW418" s="519">
        <v>0</v>
      </c>
      <c r="GX418" s="519">
        <v>0</v>
      </c>
      <c r="GY418" s="519">
        <v>0</v>
      </c>
      <c r="GZ418" s="519">
        <v>0</v>
      </c>
      <c r="HA418" s="519">
        <v>0</v>
      </c>
      <c r="HB418" s="519">
        <v>0</v>
      </c>
      <c r="HC418" s="519">
        <v>0</v>
      </c>
      <c r="HD418" s="519">
        <v>0</v>
      </c>
      <c r="HE418" s="519">
        <v>0</v>
      </c>
      <c r="HF418" s="519">
        <v>0</v>
      </c>
      <c r="HG418" s="519">
        <v>0</v>
      </c>
      <c r="HH418" s="519">
        <v>0</v>
      </c>
      <c r="HI418" s="519">
        <v>0</v>
      </c>
      <c r="HJ418" s="519">
        <v>0</v>
      </c>
      <c r="HK418" s="519">
        <v>0</v>
      </c>
      <c r="HL418" s="519">
        <v>0</v>
      </c>
      <c r="HM418" s="519">
        <v>0</v>
      </c>
      <c r="HN418" s="519">
        <v>0</v>
      </c>
      <c r="HO418" s="519">
        <v>0</v>
      </c>
      <c r="HP418" s="519">
        <v>0</v>
      </c>
      <c r="HQ418" s="519">
        <v>0</v>
      </c>
      <c r="HR418" s="519">
        <v>0</v>
      </c>
      <c r="HS418" s="519">
        <v>0</v>
      </c>
      <c r="HT418" s="519">
        <v>0</v>
      </c>
      <c r="HU418" s="519">
        <v>0</v>
      </c>
      <c r="HV418" s="519">
        <v>0</v>
      </c>
      <c r="HW418" s="519">
        <v>0</v>
      </c>
      <c r="HX418" s="519">
        <v>0</v>
      </c>
      <c r="HY418" s="519">
        <v>0</v>
      </c>
      <c r="HZ418" s="519">
        <v>0</v>
      </c>
      <c r="IA418" s="519">
        <v>0</v>
      </c>
      <c r="IB418" s="519">
        <v>0</v>
      </c>
      <c r="IC418" s="519">
        <v>0</v>
      </c>
      <c r="ID418" s="519">
        <v>0</v>
      </c>
      <c r="IE418" s="519">
        <v>0</v>
      </c>
      <c r="IF418" s="519">
        <v>0</v>
      </c>
      <c r="IG418" s="519">
        <v>0</v>
      </c>
      <c r="IH418" s="519">
        <v>0</v>
      </c>
      <c r="II418" s="519">
        <v>0</v>
      </c>
      <c r="IJ418" s="519">
        <v>0</v>
      </c>
      <c r="IK418" s="519">
        <v>0</v>
      </c>
    </row>
    <row r="419" spans="1:245" hidden="1">
      <c r="A419" s="337"/>
      <c r="B419" s="519" t="s">
        <v>1058</v>
      </c>
      <c r="C419" s="519"/>
      <c r="D419" s="519"/>
      <c r="E419" s="519"/>
      <c r="F419" s="519">
        <v>1</v>
      </c>
      <c r="G419" s="519"/>
      <c r="H419" s="519">
        <v>41</v>
      </c>
      <c r="I419" s="519">
        <v>7</v>
      </c>
      <c r="J419" s="519" t="str">
        <f t="shared" si="21"/>
        <v>SDN10014107</v>
      </c>
      <c r="K419" s="519">
        <v>816</v>
      </c>
      <c r="M419" s="337"/>
      <c r="N419" s="519" t="s">
        <v>1063</v>
      </c>
      <c r="O419" s="519" t="s">
        <v>1060</v>
      </c>
      <c r="P419" s="519">
        <v>39</v>
      </c>
      <c r="Q419" s="183" t="str">
        <f t="shared" si="19"/>
        <v>SDN300239</v>
      </c>
      <c r="R419" s="519">
        <v>0</v>
      </c>
      <c r="S419" s="519">
        <v>0</v>
      </c>
      <c r="T419" s="519">
        <v>0</v>
      </c>
      <c r="U419" s="519">
        <v>0</v>
      </c>
      <c r="V419" s="519">
        <v>0</v>
      </c>
      <c r="W419" s="519">
        <v>0</v>
      </c>
      <c r="X419" s="519">
        <v>0</v>
      </c>
      <c r="Y419" s="519">
        <v>0</v>
      </c>
      <c r="Z419" s="519">
        <v>0</v>
      </c>
      <c r="AA419" s="519">
        <v>0</v>
      </c>
      <c r="AB419" s="519">
        <v>0</v>
      </c>
      <c r="AC419" s="519">
        <v>0</v>
      </c>
      <c r="AD419" s="519">
        <v>0</v>
      </c>
      <c r="AE419" s="519">
        <v>0</v>
      </c>
      <c r="AF419" s="519">
        <v>0</v>
      </c>
      <c r="AG419" s="519">
        <v>0</v>
      </c>
      <c r="AH419" s="519">
        <v>0</v>
      </c>
      <c r="AI419" s="519">
        <v>0</v>
      </c>
      <c r="AJ419" s="519">
        <v>0</v>
      </c>
      <c r="AK419" s="519">
        <v>0</v>
      </c>
      <c r="AL419" s="519">
        <v>0</v>
      </c>
      <c r="AM419" s="519">
        <v>0</v>
      </c>
      <c r="AN419" s="519">
        <v>0</v>
      </c>
      <c r="AO419" s="519">
        <v>0</v>
      </c>
      <c r="AP419" s="519">
        <v>0</v>
      </c>
      <c r="AQ419" s="519">
        <v>0</v>
      </c>
      <c r="AR419" s="519">
        <v>0</v>
      </c>
      <c r="AS419" s="519">
        <v>0</v>
      </c>
      <c r="AT419" s="519">
        <v>0</v>
      </c>
      <c r="AU419" s="519">
        <v>0</v>
      </c>
      <c r="AV419" s="519">
        <v>0</v>
      </c>
      <c r="AW419" s="519">
        <v>0</v>
      </c>
      <c r="AX419" s="519">
        <v>0</v>
      </c>
      <c r="AY419" s="519">
        <v>0</v>
      </c>
      <c r="AZ419" s="519">
        <v>0</v>
      </c>
      <c r="BA419" s="519">
        <v>0</v>
      </c>
      <c r="BB419" s="519">
        <v>0</v>
      </c>
      <c r="BC419" s="519">
        <v>0</v>
      </c>
      <c r="BD419" s="519">
        <v>0</v>
      </c>
      <c r="BE419" s="519">
        <v>0</v>
      </c>
      <c r="BF419" s="519">
        <v>0</v>
      </c>
      <c r="BG419" s="519">
        <v>0</v>
      </c>
      <c r="BH419" s="519">
        <v>0</v>
      </c>
      <c r="BI419" s="519">
        <v>0</v>
      </c>
      <c r="BJ419" s="519">
        <v>11591.1</v>
      </c>
      <c r="BK419" s="519">
        <v>0</v>
      </c>
      <c r="BL419" s="519">
        <v>0</v>
      </c>
      <c r="BM419" s="519">
        <v>0</v>
      </c>
      <c r="BN419" s="519">
        <v>0</v>
      </c>
      <c r="BO419" s="519">
        <v>0</v>
      </c>
      <c r="BP419" s="519">
        <v>0</v>
      </c>
      <c r="BQ419" s="519">
        <v>0</v>
      </c>
      <c r="BR419" s="519">
        <v>0</v>
      </c>
      <c r="BS419" s="519">
        <v>0</v>
      </c>
      <c r="BT419" s="519">
        <v>0</v>
      </c>
      <c r="BU419" s="519">
        <v>0</v>
      </c>
      <c r="BV419" s="519">
        <v>0</v>
      </c>
      <c r="BW419" s="519">
        <v>0</v>
      </c>
      <c r="BX419" s="519">
        <v>0</v>
      </c>
      <c r="BY419" s="519">
        <v>0</v>
      </c>
      <c r="BZ419" s="519">
        <v>0</v>
      </c>
      <c r="CA419" s="519">
        <v>0</v>
      </c>
      <c r="CB419" s="519">
        <v>0</v>
      </c>
      <c r="CC419" s="519">
        <v>0</v>
      </c>
      <c r="CD419" s="519">
        <v>0</v>
      </c>
      <c r="CE419" s="519">
        <v>0</v>
      </c>
      <c r="CF419" s="519">
        <v>0</v>
      </c>
      <c r="CG419" s="519">
        <v>0</v>
      </c>
      <c r="CH419" s="519">
        <v>0</v>
      </c>
      <c r="CI419" s="519">
        <v>0</v>
      </c>
      <c r="CJ419" s="519">
        <v>0</v>
      </c>
      <c r="CK419" s="519">
        <v>0</v>
      </c>
      <c r="CL419" s="519">
        <v>0</v>
      </c>
      <c r="CM419" s="519">
        <v>0</v>
      </c>
      <c r="CN419" s="519">
        <v>0</v>
      </c>
      <c r="CO419" s="519">
        <v>0</v>
      </c>
      <c r="CP419" s="519">
        <v>0</v>
      </c>
      <c r="CQ419" s="519">
        <v>0</v>
      </c>
      <c r="CR419" s="519">
        <v>0</v>
      </c>
      <c r="CS419" s="519">
        <v>0</v>
      </c>
      <c r="CT419" s="519">
        <v>0</v>
      </c>
      <c r="CU419" s="519">
        <v>0</v>
      </c>
      <c r="CV419" s="519">
        <v>0</v>
      </c>
      <c r="CW419" s="519">
        <v>0</v>
      </c>
      <c r="CX419" s="519">
        <v>0</v>
      </c>
      <c r="CY419" s="519">
        <v>0</v>
      </c>
      <c r="CZ419" s="519">
        <v>0</v>
      </c>
      <c r="DA419" s="519">
        <v>0</v>
      </c>
      <c r="DB419" s="519">
        <v>0</v>
      </c>
      <c r="DC419" s="519">
        <v>0</v>
      </c>
      <c r="DD419" s="519">
        <v>0</v>
      </c>
      <c r="DE419" s="519">
        <v>0</v>
      </c>
      <c r="DF419" s="519">
        <v>0</v>
      </c>
      <c r="DG419" s="519">
        <v>0</v>
      </c>
      <c r="DH419" s="519">
        <v>0</v>
      </c>
      <c r="DI419" s="519">
        <v>0</v>
      </c>
      <c r="DJ419" s="519">
        <v>0</v>
      </c>
      <c r="DK419" s="519">
        <v>0</v>
      </c>
      <c r="DL419" s="519">
        <v>0</v>
      </c>
      <c r="DM419" s="519">
        <v>0</v>
      </c>
      <c r="DN419" s="519">
        <v>0</v>
      </c>
      <c r="DO419" s="519">
        <v>0</v>
      </c>
      <c r="DP419" s="519">
        <v>0</v>
      </c>
      <c r="DQ419" s="519">
        <v>0</v>
      </c>
      <c r="DR419" s="519">
        <v>0</v>
      </c>
      <c r="DS419" s="519">
        <v>0</v>
      </c>
      <c r="DT419" s="519">
        <v>0</v>
      </c>
      <c r="DU419" s="519">
        <v>0</v>
      </c>
      <c r="DV419" s="519">
        <v>0</v>
      </c>
      <c r="DW419" s="519">
        <v>0</v>
      </c>
      <c r="DX419" s="519">
        <v>0</v>
      </c>
      <c r="DY419" s="131"/>
      <c r="DZ419" s="337"/>
      <c r="EA419" s="519" t="s">
        <v>1063</v>
      </c>
      <c r="EB419" s="519" t="s">
        <v>1060</v>
      </c>
      <c r="EC419" s="519">
        <v>39</v>
      </c>
      <c r="ED419" s="521" t="str">
        <f t="shared" si="20"/>
        <v>SDN300239</v>
      </c>
      <c r="EE419" s="519">
        <v>10000</v>
      </c>
      <c r="EF419" s="519">
        <v>10000</v>
      </c>
      <c r="EG419" s="519">
        <v>10000</v>
      </c>
      <c r="EH419" s="519">
        <v>10000</v>
      </c>
      <c r="EI419" s="519">
        <v>10000</v>
      </c>
      <c r="EJ419" s="519">
        <v>10000</v>
      </c>
      <c r="EK419" s="519">
        <v>10000</v>
      </c>
      <c r="EL419" s="519">
        <v>10000</v>
      </c>
      <c r="EM419" s="519">
        <v>10000</v>
      </c>
      <c r="EN419" s="519">
        <v>10000</v>
      </c>
      <c r="EO419" s="519">
        <v>10000</v>
      </c>
      <c r="EP419" s="519">
        <v>10000</v>
      </c>
      <c r="EQ419" s="519">
        <v>10000</v>
      </c>
      <c r="ER419" s="519">
        <v>10000</v>
      </c>
      <c r="ES419" s="519">
        <v>10000</v>
      </c>
      <c r="ET419" s="519">
        <v>10000</v>
      </c>
      <c r="EU419" s="519">
        <v>10000</v>
      </c>
      <c r="EV419" s="519">
        <v>10000</v>
      </c>
      <c r="EW419" s="519">
        <v>10000</v>
      </c>
      <c r="EX419" s="519">
        <v>10000</v>
      </c>
      <c r="EY419" s="519">
        <v>10000</v>
      </c>
      <c r="EZ419" s="519">
        <v>10000</v>
      </c>
      <c r="FA419" s="519">
        <v>10000</v>
      </c>
      <c r="FB419" s="519">
        <v>10000</v>
      </c>
      <c r="FC419" s="519">
        <v>10000</v>
      </c>
      <c r="FD419" s="519">
        <v>10217.299999999999</v>
      </c>
      <c r="FE419" s="519">
        <v>10560.8</v>
      </c>
      <c r="FF419" s="519">
        <v>10904.2</v>
      </c>
      <c r="FG419" s="519">
        <v>11247.7</v>
      </c>
      <c r="FH419" s="519">
        <v>11591.1</v>
      </c>
      <c r="FI419" s="519">
        <v>11591.1</v>
      </c>
      <c r="FJ419" s="519">
        <v>11591.1</v>
      </c>
      <c r="FK419" s="519">
        <v>11591.1</v>
      </c>
      <c r="FL419" s="519">
        <v>11591.1</v>
      </c>
      <c r="FM419" s="519">
        <v>11591.1</v>
      </c>
      <c r="FN419" s="519">
        <v>11591.1</v>
      </c>
      <c r="FO419" s="519">
        <v>11591.1</v>
      </c>
      <c r="FP419" s="519">
        <v>11591.1</v>
      </c>
      <c r="FQ419" s="519">
        <v>11591.1</v>
      </c>
      <c r="FR419" s="519">
        <v>11591.1</v>
      </c>
      <c r="FS419" s="519">
        <v>11591.1</v>
      </c>
      <c r="FT419" s="519">
        <v>11591.1</v>
      </c>
      <c r="FU419" s="519">
        <v>11591.1</v>
      </c>
      <c r="FV419" s="519">
        <v>11591.1</v>
      </c>
      <c r="FW419" s="519">
        <v>11591.1</v>
      </c>
      <c r="FX419" s="519">
        <v>0</v>
      </c>
      <c r="FY419" s="519">
        <v>0</v>
      </c>
      <c r="FZ419" s="519">
        <v>0</v>
      </c>
      <c r="GA419" s="519">
        <v>0</v>
      </c>
      <c r="GB419" s="519">
        <v>0</v>
      </c>
      <c r="GC419" s="519">
        <v>0</v>
      </c>
      <c r="GD419" s="519">
        <v>0</v>
      </c>
      <c r="GE419" s="519">
        <v>0</v>
      </c>
      <c r="GF419" s="519">
        <v>0</v>
      </c>
      <c r="GG419" s="519">
        <v>0</v>
      </c>
      <c r="GH419" s="519">
        <v>0</v>
      </c>
      <c r="GI419" s="519">
        <v>0</v>
      </c>
      <c r="GJ419" s="519">
        <v>0</v>
      </c>
      <c r="GK419" s="519">
        <v>0</v>
      </c>
      <c r="GL419" s="519">
        <v>0</v>
      </c>
      <c r="GM419" s="519">
        <v>0</v>
      </c>
      <c r="GN419" s="519">
        <v>0</v>
      </c>
      <c r="GO419" s="519">
        <v>0</v>
      </c>
      <c r="GP419" s="519">
        <v>0</v>
      </c>
      <c r="GQ419" s="519">
        <v>0</v>
      </c>
      <c r="GR419" s="519">
        <v>0</v>
      </c>
      <c r="GS419" s="519">
        <v>0</v>
      </c>
      <c r="GT419" s="519">
        <v>0</v>
      </c>
      <c r="GU419" s="519">
        <v>0</v>
      </c>
      <c r="GV419" s="519">
        <v>0</v>
      </c>
      <c r="GW419" s="519">
        <v>0</v>
      </c>
      <c r="GX419" s="519">
        <v>0</v>
      </c>
      <c r="GY419" s="519">
        <v>0</v>
      </c>
      <c r="GZ419" s="519">
        <v>0</v>
      </c>
      <c r="HA419" s="519">
        <v>0</v>
      </c>
      <c r="HB419" s="519">
        <v>0</v>
      </c>
      <c r="HC419" s="519">
        <v>0</v>
      </c>
      <c r="HD419" s="519">
        <v>0</v>
      </c>
      <c r="HE419" s="519">
        <v>0</v>
      </c>
      <c r="HF419" s="519">
        <v>0</v>
      </c>
      <c r="HG419" s="519">
        <v>0</v>
      </c>
      <c r="HH419" s="519">
        <v>0</v>
      </c>
      <c r="HI419" s="519">
        <v>0</v>
      </c>
      <c r="HJ419" s="519">
        <v>0</v>
      </c>
      <c r="HK419" s="519">
        <v>0</v>
      </c>
      <c r="HL419" s="519">
        <v>0</v>
      </c>
      <c r="HM419" s="519">
        <v>0</v>
      </c>
      <c r="HN419" s="519">
        <v>0</v>
      </c>
      <c r="HO419" s="519">
        <v>0</v>
      </c>
      <c r="HP419" s="519">
        <v>0</v>
      </c>
      <c r="HQ419" s="519">
        <v>0</v>
      </c>
      <c r="HR419" s="519">
        <v>0</v>
      </c>
      <c r="HS419" s="519">
        <v>0</v>
      </c>
      <c r="HT419" s="519">
        <v>0</v>
      </c>
      <c r="HU419" s="519">
        <v>0</v>
      </c>
      <c r="HV419" s="519">
        <v>0</v>
      </c>
      <c r="HW419" s="519">
        <v>0</v>
      </c>
      <c r="HX419" s="519">
        <v>0</v>
      </c>
      <c r="HY419" s="519">
        <v>0</v>
      </c>
      <c r="HZ419" s="519">
        <v>0</v>
      </c>
      <c r="IA419" s="519">
        <v>0</v>
      </c>
      <c r="IB419" s="519">
        <v>0</v>
      </c>
      <c r="IC419" s="519">
        <v>0</v>
      </c>
      <c r="ID419" s="519">
        <v>0</v>
      </c>
      <c r="IE419" s="519">
        <v>0</v>
      </c>
      <c r="IF419" s="519">
        <v>0</v>
      </c>
      <c r="IG419" s="519">
        <v>0</v>
      </c>
      <c r="IH419" s="519">
        <v>0</v>
      </c>
      <c r="II419" s="519">
        <v>0</v>
      </c>
      <c r="IJ419" s="519">
        <v>0</v>
      </c>
      <c r="IK419" s="519">
        <v>0</v>
      </c>
    </row>
    <row r="420" spans="1:245" hidden="1">
      <c r="A420" s="337"/>
      <c r="B420" s="519" t="s">
        <v>1058</v>
      </c>
      <c r="C420" s="519"/>
      <c r="D420" s="519"/>
      <c r="E420" s="519"/>
      <c r="F420" s="519">
        <v>1</v>
      </c>
      <c r="G420" s="519"/>
      <c r="H420" s="519">
        <v>41</v>
      </c>
      <c r="I420" s="519">
        <v>8</v>
      </c>
      <c r="J420" s="519" t="str">
        <f t="shared" si="21"/>
        <v>SDN10014108</v>
      </c>
      <c r="K420" s="519">
        <v>816</v>
      </c>
      <c r="M420" s="337"/>
      <c r="N420" s="519" t="s">
        <v>1063</v>
      </c>
      <c r="O420" s="519" t="s">
        <v>1060</v>
      </c>
      <c r="P420" s="519">
        <v>40</v>
      </c>
      <c r="Q420" s="183" t="str">
        <f t="shared" si="19"/>
        <v>SDN300240</v>
      </c>
      <c r="R420" s="519">
        <v>0</v>
      </c>
      <c r="S420" s="519">
        <v>0</v>
      </c>
      <c r="T420" s="519">
        <v>0</v>
      </c>
      <c r="U420" s="519">
        <v>0</v>
      </c>
      <c r="V420" s="519">
        <v>0</v>
      </c>
      <c r="W420" s="519">
        <v>0</v>
      </c>
      <c r="X420" s="519">
        <v>0</v>
      </c>
      <c r="Y420" s="519">
        <v>0</v>
      </c>
      <c r="Z420" s="519">
        <v>0</v>
      </c>
      <c r="AA420" s="519">
        <v>0</v>
      </c>
      <c r="AB420" s="519">
        <v>0</v>
      </c>
      <c r="AC420" s="519">
        <v>0</v>
      </c>
      <c r="AD420" s="519">
        <v>0</v>
      </c>
      <c r="AE420" s="519">
        <v>0</v>
      </c>
      <c r="AF420" s="519">
        <v>0</v>
      </c>
      <c r="AG420" s="519">
        <v>0</v>
      </c>
      <c r="AH420" s="519">
        <v>0</v>
      </c>
      <c r="AI420" s="519">
        <v>0</v>
      </c>
      <c r="AJ420" s="519">
        <v>0</v>
      </c>
      <c r="AK420" s="519">
        <v>0</v>
      </c>
      <c r="AL420" s="519">
        <v>0</v>
      </c>
      <c r="AM420" s="519">
        <v>0</v>
      </c>
      <c r="AN420" s="519">
        <v>0</v>
      </c>
      <c r="AO420" s="519">
        <v>0</v>
      </c>
      <c r="AP420" s="519">
        <v>0</v>
      </c>
      <c r="AQ420" s="519">
        <v>0</v>
      </c>
      <c r="AR420" s="519">
        <v>0</v>
      </c>
      <c r="AS420" s="519">
        <v>0</v>
      </c>
      <c r="AT420" s="519">
        <v>0</v>
      </c>
      <c r="AU420" s="519">
        <v>0</v>
      </c>
      <c r="AV420" s="519">
        <v>0</v>
      </c>
      <c r="AW420" s="519">
        <v>0</v>
      </c>
      <c r="AX420" s="519">
        <v>0</v>
      </c>
      <c r="AY420" s="519">
        <v>0</v>
      </c>
      <c r="AZ420" s="519">
        <v>0</v>
      </c>
      <c r="BA420" s="519">
        <v>0</v>
      </c>
      <c r="BB420" s="519">
        <v>0</v>
      </c>
      <c r="BC420" s="519">
        <v>0</v>
      </c>
      <c r="BD420" s="519">
        <v>0</v>
      </c>
      <c r="BE420" s="519">
        <v>0</v>
      </c>
      <c r="BF420" s="519">
        <v>0</v>
      </c>
      <c r="BG420" s="519">
        <v>0</v>
      </c>
      <c r="BH420" s="519">
        <v>0</v>
      </c>
      <c r="BI420" s="519">
        <v>0</v>
      </c>
      <c r="BJ420" s="519">
        <v>12020.4</v>
      </c>
      <c r="BK420" s="519">
        <v>0</v>
      </c>
      <c r="BL420" s="519">
        <v>0</v>
      </c>
      <c r="BM420" s="519">
        <v>0</v>
      </c>
      <c r="BN420" s="519">
        <v>0</v>
      </c>
      <c r="BO420" s="519">
        <v>0</v>
      </c>
      <c r="BP420" s="519">
        <v>0</v>
      </c>
      <c r="BQ420" s="519">
        <v>0</v>
      </c>
      <c r="BR420" s="519">
        <v>0</v>
      </c>
      <c r="BS420" s="519">
        <v>0</v>
      </c>
      <c r="BT420" s="519">
        <v>0</v>
      </c>
      <c r="BU420" s="519">
        <v>0</v>
      </c>
      <c r="BV420" s="519">
        <v>0</v>
      </c>
      <c r="BW420" s="519">
        <v>0</v>
      </c>
      <c r="BX420" s="519">
        <v>0</v>
      </c>
      <c r="BY420" s="519">
        <v>0</v>
      </c>
      <c r="BZ420" s="519">
        <v>0</v>
      </c>
      <c r="CA420" s="519">
        <v>0</v>
      </c>
      <c r="CB420" s="519">
        <v>0</v>
      </c>
      <c r="CC420" s="519">
        <v>0</v>
      </c>
      <c r="CD420" s="519">
        <v>0</v>
      </c>
      <c r="CE420" s="519">
        <v>0</v>
      </c>
      <c r="CF420" s="519">
        <v>0</v>
      </c>
      <c r="CG420" s="519">
        <v>0</v>
      </c>
      <c r="CH420" s="519">
        <v>0</v>
      </c>
      <c r="CI420" s="519">
        <v>0</v>
      </c>
      <c r="CJ420" s="519">
        <v>0</v>
      </c>
      <c r="CK420" s="519">
        <v>0</v>
      </c>
      <c r="CL420" s="519">
        <v>0</v>
      </c>
      <c r="CM420" s="519">
        <v>0</v>
      </c>
      <c r="CN420" s="519">
        <v>0</v>
      </c>
      <c r="CO420" s="519">
        <v>0</v>
      </c>
      <c r="CP420" s="519">
        <v>0</v>
      </c>
      <c r="CQ420" s="519">
        <v>0</v>
      </c>
      <c r="CR420" s="519">
        <v>0</v>
      </c>
      <c r="CS420" s="519">
        <v>0</v>
      </c>
      <c r="CT420" s="519">
        <v>0</v>
      </c>
      <c r="CU420" s="519">
        <v>0</v>
      </c>
      <c r="CV420" s="519">
        <v>0</v>
      </c>
      <c r="CW420" s="519">
        <v>0</v>
      </c>
      <c r="CX420" s="519">
        <v>0</v>
      </c>
      <c r="CY420" s="519">
        <v>0</v>
      </c>
      <c r="CZ420" s="519">
        <v>0</v>
      </c>
      <c r="DA420" s="519">
        <v>0</v>
      </c>
      <c r="DB420" s="519">
        <v>0</v>
      </c>
      <c r="DC420" s="519">
        <v>0</v>
      </c>
      <c r="DD420" s="519">
        <v>0</v>
      </c>
      <c r="DE420" s="519">
        <v>0</v>
      </c>
      <c r="DF420" s="519">
        <v>0</v>
      </c>
      <c r="DG420" s="519">
        <v>0</v>
      </c>
      <c r="DH420" s="519">
        <v>0</v>
      </c>
      <c r="DI420" s="519">
        <v>0</v>
      </c>
      <c r="DJ420" s="519">
        <v>0</v>
      </c>
      <c r="DK420" s="519">
        <v>0</v>
      </c>
      <c r="DL420" s="519">
        <v>0</v>
      </c>
      <c r="DM420" s="519">
        <v>0</v>
      </c>
      <c r="DN420" s="519">
        <v>0</v>
      </c>
      <c r="DO420" s="519">
        <v>0</v>
      </c>
      <c r="DP420" s="519">
        <v>0</v>
      </c>
      <c r="DQ420" s="519">
        <v>0</v>
      </c>
      <c r="DR420" s="519">
        <v>0</v>
      </c>
      <c r="DS420" s="519">
        <v>0</v>
      </c>
      <c r="DT420" s="519">
        <v>0</v>
      </c>
      <c r="DU420" s="519">
        <v>0</v>
      </c>
      <c r="DV420" s="519">
        <v>0</v>
      </c>
      <c r="DW420" s="519">
        <v>0</v>
      </c>
      <c r="DX420" s="519">
        <v>0</v>
      </c>
      <c r="DY420" s="131"/>
      <c r="DZ420" s="337"/>
      <c r="EA420" s="519" t="s">
        <v>1063</v>
      </c>
      <c r="EB420" s="519" t="s">
        <v>1060</v>
      </c>
      <c r="EC420" s="519">
        <v>40</v>
      </c>
      <c r="ED420" s="521" t="str">
        <f t="shared" si="20"/>
        <v>SDN300240</v>
      </c>
      <c r="EE420" s="519">
        <v>10000</v>
      </c>
      <c r="EF420" s="519">
        <v>10000</v>
      </c>
      <c r="EG420" s="519">
        <v>10000</v>
      </c>
      <c r="EH420" s="519">
        <v>10000</v>
      </c>
      <c r="EI420" s="519">
        <v>10000</v>
      </c>
      <c r="EJ420" s="519">
        <v>10000</v>
      </c>
      <c r="EK420" s="519">
        <v>10000</v>
      </c>
      <c r="EL420" s="519">
        <v>10000</v>
      </c>
      <c r="EM420" s="519">
        <v>10000</v>
      </c>
      <c r="EN420" s="519">
        <v>10000</v>
      </c>
      <c r="EO420" s="519">
        <v>10000</v>
      </c>
      <c r="EP420" s="519">
        <v>10000</v>
      </c>
      <c r="EQ420" s="519">
        <v>10000</v>
      </c>
      <c r="ER420" s="519">
        <v>10000</v>
      </c>
      <c r="ES420" s="519">
        <v>10000</v>
      </c>
      <c r="ET420" s="519">
        <v>10000</v>
      </c>
      <c r="EU420" s="519">
        <v>10000</v>
      </c>
      <c r="EV420" s="519">
        <v>10000</v>
      </c>
      <c r="EW420" s="519">
        <v>10000</v>
      </c>
      <c r="EX420" s="519">
        <v>10000</v>
      </c>
      <c r="EY420" s="519">
        <v>10000</v>
      </c>
      <c r="EZ420" s="519">
        <v>10000</v>
      </c>
      <c r="FA420" s="519">
        <v>10000</v>
      </c>
      <c r="FB420" s="519">
        <v>10000</v>
      </c>
      <c r="FC420" s="519">
        <v>10239.6</v>
      </c>
      <c r="FD420" s="519">
        <v>10595.8</v>
      </c>
      <c r="FE420" s="519">
        <v>10951.9</v>
      </c>
      <c r="FF420" s="519">
        <v>11308.1</v>
      </c>
      <c r="FG420" s="519">
        <v>11664.2</v>
      </c>
      <c r="FH420" s="519">
        <v>12020.4</v>
      </c>
      <c r="FI420" s="519">
        <v>12020.4</v>
      </c>
      <c r="FJ420" s="519">
        <v>12020.4</v>
      </c>
      <c r="FK420" s="519">
        <v>12020.4</v>
      </c>
      <c r="FL420" s="519">
        <v>12020.4</v>
      </c>
      <c r="FM420" s="519">
        <v>12020.4</v>
      </c>
      <c r="FN420" s="519">
        <v>12020.4</v>
      </c>
      <c r="FO420" s="519">
        <v>12020.4</v>
      </c>
      <c r="FP420" s="519">
        <v>12020.4</v>
      </c>
      <c r="FQ420" s="519">
        <v>12020.4</v>
      </c>
      <c r="FR420" s="519">
        <v>12020.4</v>
      </c>
      <c r="FS420" s="519">
        <v>12020.4</v>
      </c>
      <c r="FT420" s="519">
        <v>12020.4</v>
      </c>
      <c r="FU420" s="519">
        <v>12020.4</v>
      </c>
      <c r="FV420" s="519">
        <v>12020.4</v>
      </c>
      <c r="FW420" s="519">
        <v>12020.4</v>
      </c>
      <c r="FX420" s="519">
        <v>0</v>
      </c>
      <c r="FY420" s="519">
        <v>0</v>
      </c>
      <c r="FZ420" s="519">
        <v>0</v>
      </c>
      <c r="GA420" s="519">
        <v>0</v>
      </c>
      <c r="GB420" s="519">
        <v>0</v>
      </c>
      <c r="GC420" s="519">
        <v>0</v>
      </c>
      <c r="GD420" s="519">
        <v>0</v>
      </c>
      <c r="GE420" s="519">
        <v>0</v>
      </c>
      <c r="GF420" s="519">
        <v>0</v>
      </c>
      <c r="GG420" s="519">
        <v>0</v>
      </c>
      <c r="GH420" s="519">
        <v>0</v>
      </c>
      <c r="GI420" s="519">
        <v>0</v>
      </c>
      <c r="GJ420" s="519">
        <v>0</v>
      </c>
      <c r="GK420" s="519">
        <v>0</v>
      </c>
      <c r="GL420" s="519">
        <v>0</v>
      </c>
      <c r="GM420" s="519">
        <v>0</v>
      </c>
      <c r="GN420" s="519">
        <v>0</v>
      </c>
      <c r="GO420" s="519">
        <v>0</v>
      </c>
      <c r="GP420" s="519">
        <v>0</v>
      </c>
      <c r="GQ420" s="519">
        <v>0</v>
      </c>
      <c r="GR420" s="519">
        <v>0</v>
      </c>
      <c r="GS420" s="519">
        <v>0</v>
      </c>
      <c r="GT420" s="519">
        <v>0</v>
      </c>
      <c r="GU420" s="519">
        <v>0</v>
      </c>
      <c r="GV420" s="519">
        <v>0</v>
      </c>
      <c r="GW420" s="519">
        <v>0</v>
      </c>
      <c r="GX420" s="519">
        <v>0</v>
      </c>
      <c r="GY420" s="519">
        <v>0</v>
      </c>
      <c r="GZ420" s="519">
        <v>0</v>
      </c>
      <c r="HA420" s="519">
        <v>0</v>
      </c>
      <c r="HB420" s="519">
        <v>0</v>
      </c>
      <c r="HC420" s="519">
        <v>0</v>
      </c>
      <c r="HD420" s="519">
        <v>0</v>
      </c>
      <c r="HE420" s="519">
        <v>0</v>
      </c>
      <c r="HF420" s="519">
        <v>0</v>
      </c>
      <c r="HG420" s="519">
        <v>0</v>
      </c>
      <c r="HH420" s="519">
        <v>0</v>
      </c>
      <c r="HI420" s="519">
        <v>0</v>
      </c>
      <c r="HJ420" s="519">
        <v>0</v>
      </c>
      <c r="HK420" s="519">
        <v>0</v>
      </c>
      <c r="HL420" s="519">
        <v>0</v>
      </c>
      <c r="HM420" s="519">
        <v>0</v>
      </c>
      <c r="HN420" s="519">
        <v>0</v>
      </c>
      <c r="HO420" s="519">
        <v>0</v>
      </c>
      <c r="HP420" s="519">
        <v>0</v>
      </c>
      <c r="HQ420" s="519">
        <v>0</v>
      </c>
      <c r="HR420" s="519">
        <v>0</v>
      </c>
      <c r="HS420" s="519">
        <v>0</v>
      </c>
      <c r="HT420" s="519">
        <v>0</v>
      </c>
      <c r="HU420" s="519">
        <v>0</v>
      </c>
      <c r="HV420" s="519">
        <v>0</v>
      </c>
      <c r="HW420" s="519">
        <v>0</v>
      </c>
      <c r="HX420" s="519">
        <v>0</v>
      </c>
      <c r="HY420" s="519">
        <v>0</v>
      </c>
      <c r="HZ420" s="519">
        <v>0</v>
      </c>
      <c r="IA420" s="519">
        <v>0</v>
      </c>
      <c r="IB420" s="519">
        <v>0</v>
      </c>
      <c r="IC420" s="519">
        <v>0</v>
      </c>
      <c r="ID420" s="519">
        <v>0</v>
      </c>
      <c r="IE420" s="519">
        <v>0</v>
      </c>
      <c r="IF420" s="519">
        <v>0</v>
      </c>
      <c r="IG420" s="519">
        <v>0</v>
      </c>
      <c r="IH420" s="519">
        <v>0</v>
      </c>
      <c r="II420" s="519">
        <v>0</v>
      </c>
      <c r="IJ420" s="519">
        <v>0</v>
      </c>
      <c r="IK420" s="519">
        <v>0</v>
      </c>
    </row>
    <row r="421" spans="1:245" hidden="1">
      <c r="A421" s="436"/>
      <c r="B421" s="519" t="s">
        <v>1058</v>
      </c>
      <c r="C421" s="519"/>
      <c r="D421" s="519"/>
      <c r="E421" s="519"/>
      <c r="F421" s="519">
        <v>1</v>
      </c>
      <c r="G421" s="519"/>
      <c r="H421" s="519">
        <v>41</v>
      </c>
      <c r="I421" s="519">
        <v>9</v>
      </c>
      <c r="J421" s="519" t="str">
        <f t="shared" si="21"/>
        <v>SDN10014109</v>
      </c>
      <c r="K421" s="519">
        <v>816</v>
      </c>
      <c r="M421" s="436"/>
      <c r="N421" s="436"/>
      <c r="O421" s="436"/>
      <c r="P421" s="437"/>
      <c r="Q421" s="183"/>
      <c r="R421" s="437"/>
      <c r="S421" s="437"/>
      <c r="T421" s="437"/>
      <c r="U421" s="437"/>
      <c r="V421" s="437"/>
      <c r="W421" s="437"/>
      <c r="X421" s="437"/>
      <c r="Y421" s="437"/>
      <c r="Z421" s="437"/>
      <c r="AA421" s="437"/>
      <c r="AB421" s="437"/>
      <c r="AC421" s="437"/>
      <c r="AD421" s="437"/>
      <c r="AE421" s="437"/>
      <c r="AF421" s="437"/>
      <c r="AG421" s="437"/>
      <c r="AH421" s="437"/>
      <c r="AI421" s="437"/>
      <c r="AJ421" s="437"/>
      <c r="AK421" s="437"/>
      <c r="AL421" s="437"/>
      <c r="AM421" s="437"/>
      <c r="AN421" s="437"/>
      <c r="AO421" s="437"/>
      <c r="AP421" s="437"/>
      <c r="AQ421" s="437"/>
      <c r="AR421" s="437"/>
      <c r="AS421" s="437"/>
      <c r="AT421" s="437"/>
      <c r="AU421" s="437"/>
      <c r="AV421" s="437"/>
      <c r="AW421" s="437"/>
      <c r="AX421" s="437"/>
      <c r="AY421" s="437"/>
      <c r="AZ421" s="437"/>
      <c r="BA421" s="437"/>
      <c r="BB421" s="437"/>
      <c r="BC421" s="437"/>
      <c r="BD421" s="437"/>
      <c r="BE421" s="437"/>
      <c r="BF421" s="437"/>
      <c r="BG421" s="437"/>
      <c r="BH421" s="437"/>
      <c r="BI421" s="437"/>
      <c r="BJ421" s="437"/>
      <c r="BK421" s="437"/>
      <c r="BL421" s="437"/>
      <c r="BM421" s="437"/>
      <c r="BN421" s="437"/>
      <c r="BO421" s="437"/>
      <c r="BP421" s="437"/>
      <c r="BQ421" s="437"/>
      <c r="BR421" s="437"/>
      <c r="BS421" s="437"/>
      <c r="BT421" s="437"/>
      <c r="BU421" s="437"/>
      <c r="BV421" s="437"/>
      <c r="BW421" s="437"/>
      <c r="BX421" s="437"/>
      <c r="BY421" s="437"/>
      <c r="BZ421" s="437"/>
      <c r="CA421" s="437"/>
      <c r="CB421" s="437"/>
      <c r="CC421" s="437"/>
      <c r="CD421" s="437"/>
      <c r="CE421" s="437"/>
      <c r="CF421" s="437"/>
      <c r="CG421" s="437"/>
      <c r="CH421" s="437"/>
      <c r="CI421" s="437"/>
      <c r="CJ421" s="437"/>
      <c r="CK421" s="437"/>
      <c r="CL421" s="437"/>
      <c r="CM421" s="437"/>
      <c r="CN421" s="437"/>
      <c r="CO421" s="437"/>
      <c r="CP421" s="437"/>
      <c r="CQ421" s="437"/>
      <c r="CR421" s="437"/>
      <c r="CS421" s="437"/>
      <c r="CT421" s="437"/>
      <c r="CU421" s="437"/>
      <c r="CV421" s="437"/>
      <c r="CW421" s="437"/>
      <c r="CX421" s="437"/>
      <c r="CY421" s="437"/>
      <c r="CZ421" s="437"/>
      <c r="DA421" s="437"/>
      <c r="DB421" s="437"/>
      <c r="DC421" s="437"/>
      <c r="DD421" s="437"/>
      <c r="DE421" s="437"/>
      <c r="DF421" s="437"/>
      <c r="DG421" s="437"/>
      <c r="DH421" s="437"/>
      <c r="DI421" s="437"/>
      <c r="DJ421" s="437"/>
      <c r="DK421" s="437"/>
      <c r="DL421" s="437"/>
      <c r="DM421" s="437"/>
      <c r="DN421" s="437"/>
      <c r="DO421" s="437"/>
      <c r="DP421" s="437"/>
      <c r="DQ421" s="437"/>
      <c r="DR421" s="437"/>
      <c r="DS421" s="437"/>
      <c r="DT421" s="437"/>
      <c r="DU421" s="437"/>
      <c r="DV421" s="437"/>
      <c r="DW421" s="437"/>
      <c r="DX421" s="437"/>
      <c r="DZ421" s="436"/>
      <c r="EA421" s="436"/>
      <c r="EB421" s="436"/>
      <c r="EC421" s="437"/>
      <c r="ED421" s="183"/>
      <c r="EE421" s="437"/>
      <c r="EF421" s="437"/>
      <c r="EG421" s="437"/>
      <c r="EH421" s="437"/>
      <c r="EI421" s="437"/>
      <c r="EJ421" s="437"/>
      <c r="EK421" s="437"/>
      <c r="EL421" s="437"/>
      <c r="EM421" s="437"/>
      <c r="EN421" s="437"/>
      <c r="EO421" s="437"/>
      <c r="EP421" s="437"/>
      <c r="EQ421" s="437"/>
      <c r="ER421" s="437"/>
      <c r="ES421" s="437"/>
      <c r="ET421" s="437"/>
      <c r="EU421" s="437"/>
      <c r="EV421" s="437"/>
      <c r="EW421" s="437"/>
      <c r="EX421" s="437"/>
      <c r="EY421" s="437"/>
      <c r="EZ421" s="437"/>
      <c r="FA421" s="437"/>
      <c r="FB421" s="437"/>
      <c r="FC421" s="437"/>
      <c r="FD421" s="437"/>
      <c r="FE421" s="437"/>
      <c r="FF421" s="437"/>
      <c r="FG421" s="437"/>
      <c r="FH421" s="437"/>
      <c r="FI421" s="437"/>
      <c r="FJ421" s="437"/>
      <c r="FK421" s="437"/>
      <c r="FL421" s="437"/>
      <c r="FM421" s="437"/>
      <c r="FN421" s="437"/>
      <c r="FO421" s="437"/>
      <c r="FP421" s="437"/>
      <c r="FQ421" s="437"/>
      <c r="FR421" s="437"/>
      <c r="FS421" s="437"/>
      <c r="FT421" s="437"/>
      <c r="FU421" s="437"/>
      <c r="FV421" s="437"/>
      <c r="FW421" s="437"/>
      <c r="FX421" s="437"/>
      <c r="FY421" s="437"/>
      <c r="FZ421" s="437"/>
      <c r="GA421" s="437"/>
      <c r="GB421" s="437"/>
      <c r="GC421" s="437"/>
      <c r="GD421" s="437"/>
      <c r="GE421" s="437"/>
      <c r="GF421" s="437"/>
      <c r="GG421" s="437"/>
      <c r="GH421" s="437"/>
      <c r="GI421" s="437"/>
      <c r="GJ421" s="437"/>
      <c r="GK421" s="437"/>
      <c r="GL421" s="437"/>
      <c r="GM421" s="437"/>
      <c r="GN421" s="437"/>
      <c r="GO421" s="437"/>
      <c r="GP421" s="437"/>
      <c r="GQ421" s="437"/>
      <c r="GR421" s="437"/>
      <c r="GS421" s="437"/>
      <c r="GT421" s="437"/>
      <c r="GU421" s="437"/>
      <c r="GV421" s="437"/>
      <c r="GW421" s="437"/>
      <c r="GX421" s="437"/>
      <c r="GY421" s="437"/>
      <c r="GZ421" s="437"/>
      <c r="HA421" s="437"/>
      <c r="HB421" s="437"/>
      <c r="HC421" s="437"/>
      <c r="HD421" s="437"/>
      <c r="HE421" s="437"/>
      <c r="HF421" s="437"/>
      <c r="HG421" s="437"/>
      <c r="HH421" s="437"/>
      <c r="HI421" s="437"/>
      <c r="HJ421" s="437"/>
      <c r="HK421" s="437"/>
      <c r="HL421" s="437"/>
      <c r="HM421" s="437"/>
      <c r="HN421" s="437"/>
      <c r="HO421" s="437"/>
      <c r="HP421" s="437"/>
      <c r="HQ421" s="437"/>
      <c r="HR421" s="437"/>
      <c r="HS421" s="437"/>
      <c r="HT421" s="437"/>
      <c r="HU421" s="437"/>
      <c r="HV421" s="437"/>
      <c r="HW421" s="437"/>
      <c r="HX421" s="437"/>
      <c r="HY421" s="437"/>
      <c r="HZ421" s="437"/>
      <c r="IA421" s="437"/>
      <c r="IB421" s="437"/>
      <c r="IC421" s="437"/>
      <c r="ID421" s="437"/>
      <c r="IE421" s="437"/>
      <c r="IF421" s="437"/>
      <c r="IG421" s="437"/>
      <c r="IH421" s="437"/>
      <c r="II421" s="437"/>
      <c r="IJ421" s="437"/>
      <c r="IK421" s="437"/>
    </row>
    <row r="422" spans="1:245" hidden="1">
      <c r="A422" s="436"/>
      <c r="B422" s="519" t="s">
        <v>1058</v>
      </c>
      <c r="C422" s="519"/>
      <c r="D422" s="519"/>
      <c r="E422" s="519"/>
      <c r="F422" s="519">
        <v>1</v>
      </c>
      <c r="G422" s="519"/>
      <c r="H422" s="519">
        <v>41</v>
      </c>
      <c r="I422" s="519">
        <v>10</v>
      </c>
      <c r="J422" s="519" t="str">
        <f t="shared" si="21"/>
        <v>SDN10014110</v>
      </c>
      <c r="K422" s="519">
        <v>816</v>
      </c>
      <c r="M422" s="436"/>
      <c r="N422" s="436"/>
      <c r="O422" s="436"/>
      <c r="P422" s="437"/>
      <c r="Q422" s="183"/>
      <c r="R422" s="437"/>
      <c r="S422" s="437"/>
      <c r="T422" s="437"/>
      <c r="U422" s="437"/>
      <c r="V422" s="437"/>
      <c r="W422" s="437"/>
      <c r="X422" s="437"/>
      <c r="Y422" s="437"/>
      <c r="Z422" s="437"/>
      <c r="AA422" s="437"/>
      <c r="AB422" s="437"/>
      <c r="AC422" s="437"/>
      <c r="AD422" s="437"/>
      <c r="AE422" s="437"/>
      <c r="AF422" s="437"/>
      <c r="AG422" s="437"/>
      <c r="AH422" s="437"/>
      <c r="AI422" s="437"/>
      <c r="AJ422" s="437"/>
      <c r="AK422" s="437"/>
      <c r="AL422" s="437"/>
      <c r="AM422" s="437"/>
      <c r="AN422" s="437"/>
      <c r="AO422" s="437"/>
      <c r="AP422" s="437"/>
      <c r="AQ422" s="437"/>
      <c r="AR422" s="437"/>
      <c r="AS422" s="437"/>
      <c r="AT422" s="437"/>
      <c r="AU422" s="437"/>
      <c r="AV422" s="437"/>
      <c r="AW422" s="437"/>
      <c r="AX422" s="437"/>
      <c r="AY422" s="437"/>
      <c r="AZ422" s="437"/>
      <c r="BA422" s="437"/>
      <c r="BB422" s="437"/>
      <c r="BC422" s="437"/>
      <c r="BD422" s="437"/>
      <c r="BE422" s="437"/>
      <c r="BF422" s="437"/>
      <c r="BG422" s="437"/>
      <c r="BH422" s="437"/>
      <c r="BI422" s="437"/>
      <c r="BJ422" s="437"/>
      <c r="BK422" s="437"/>
      <c r="BL422" s="437"/>
      <c r="BM422" s="437"/>
      <c r="BN422" s="437"/>
      <c r="BO422" s="437"/>
      <c r="BP422" s="437"/>
      <c r="BQ422" s="437"/>
      <c r="BR422" s="437"/>
      <c r="BS422" s="437"/>
      <c r="BT422" s="437"/>
      <c r="BU422" s="437"/>
      <c r="BV422" s="437"/>
      <c r="BW422" s="437"/>
      <c r="BX422" s="437"/>
      <c r="BY422" s="437"/>
      <c r="BZ422" s="437"/>
      <c r="CA422" s="437"/>
      <c r="CB422" s="437"/>
      <c r="CC422" s="437"/>
      <c r="CD422" s="437"/>
      <c r="CE422" s="437"/>
      <c r="CF422" s="437"/>
      <c r="CG422" s="437"/>
      <c r="CH422" s="437"/>
      <c r="CI422" s="437"/>
      <c r="CJ422" s="437"/>
      <c r="CK422" s="437"/>
      <c r="CL422" s="437"/>
      <c r="CM422" s="437"/>
      <c r="CN422" s="437"/>
      <c r="CO422" s="437"/>
      <c r="CP422" s="437"/>
      <c r="CQ422" s="437"/>
      <c r="CR422" s="437"/>
      <c r="CS422" s="437"/>
      <c r="CT422" s="437"/>
      <c r="CU422" s="437"/>
      <c r="CV422" s="437"/>
      <c r="CW422" s="437"/>
      <c r="CX422" s="437"/>
      <c r="CY422" s="437"/>
      <c r="CZ422" s="437"/>
      <c r="DA422" s="437"/>
      <c r="DB422" s="437"/>
      <c r="DC422" s="437"/>
      <c r="DD422" s="437"/>
      <c r="DE422" s="437"/>
      <c r="DF422" s="437"/>
      <c r="DG422" s="437"/>
      <c r="DH422" s="437"/>
      <c r="DI422" s="437"/>
      <c r="DJ422" s="437"/>
      <c r="DK422" s="437"/>
      <c r="DL422" s="437"/>
      <c r="DM422" s="437"/>
      <c r="DN422" s="437"/>
      <c r="DO422" s="437"/>
      <c r="DP422" s="437"/>
      <c r="DQ422" s="437"/>
      <c r="DR422" s="437"/>
      <c r="DS422" s="437"/>
      <c r="DT422" s="437"/>
      <c r="DU422" s="437"/>
      <c r="DV422" s="437"/>
      <c r="DW422" s="437"/>
      <c r="DX422" s="437"/>
      <c r="DZ422" s="436"/>
      <c r="EA422" s="436"/>
      <c r="EB422" s="436"/>
      <c r="EC422" s="437"/>
      <c r="ED422" s="183"/>
      <c r="EE422" s="437"/>
      <c r="EF422" s="437"/>
      <c r="EG422" s="437"/>
      <c r="EH422" s="437"/>
      <c r="EI422" s="437"/>
      <c r="EJ422" s="437"/>
      <c r="EK422" s="437"/>
      <c r="EL422" s="437"/>
      <c r="EM422" s="437"/>
      <c r="EN422" s="437"/>
      <c r="EO422" s="437"/>
      <c r="EP422" s="437"/>
      <c r="EQ422" s="437"/>
      <c r="ER422" s="437"/>
      <c r="ES422" s="437"/>
      <c r="ET422" s="437"/>
      <c r="EU422" s="437"/>
      <c r="EV422" s="437"/>
      <c r="EW422" s="437"/>
      <c r="EX422" s="437"/>
      <c r="EY422" s="437"/>
      <c r="EZ422" s="437"/>
      <c r="FA422" s="437"/>
      <c r="FB422" s="437"/>
      <c r="FC422" s="437"/>
      <c r="FD422" s="437"/>
      <c r="FE422" s="437"/>
      <c r="FF422" s="437"/>
      <c r="FG422" s="437"/>
      <c r="FH422" s="437"/>
      <c r="FI422" s="437"/>
      <c r="FJ422" s="437"/>
      <c r="FK422" s="437"/>
      <c r="FL422" s="437"/>
      <c r="FM422" s="437"/>
      <c r="FN422" s="437"/>
      <c r="FO422" s="437"/>
      <c r="FP422" s="437"/>
      <c r="FQ422" s="437"/>
      <c r="FR422" s="437"/>
      <c r="FS422" s="437"/>
      <c r="FT422" s="437"/>
      <c r="FU422" s="437"/>
      <c r="FV422" s="437"/>
      <c r="FW422" s="437"/>
      <c r="FX422" s="437"/>
      <c r="FY422" s="437"/>
      <c r="FZ422" s="437"/>
      <c r="GA422" s="437"/>
      <c r="GB422" s="437"/>
      <c r="GC422" s="437"/>
      <c r="GD422" s="437"/>
      <c r="GE422" s="437"/>
      <c r="GF422" s="437"/>
      <c r="GG422" s="437"/>
      <c r="GH422" s="437"/>
      <c r="GI422" s="437"/>
      <c r="GJ422" s="437"/>
      <c r="GK422" s="437"/>
      <c r="GL422" s="437"/>
      <c r="GM422" s="437"/>
      <c r="GN422" s="437"/>
      <c r="GO422" s="437"/>
      <c r="GP422" s="437"/>
      <c r="GQ422" s="437"/>
      <c r="GR422" s="437"/>
      <c r="GS422" s="437"/>
      <c r="GT422" s="437"/>
      <c r="GU422" s="437"/>
      <c r="GV422" s="437"/>
      <c r="GW422" s="437"/>
      <c r="GX422" s="437"/>
      <c r="GY422" s="437"/>
      <c r="GZ422" s="437"/>
      <c r="HA422" s="437"/>
      <c r="HB422" s="437"/>
      <c r="HC422" s="437"/>
      <c r="HD422" s="437"/>
      <c r="HE422" s="437"/>
      <c r="HF422" s="437"/>
      <c r="HG422" s="437"/>
      <c r="HH422" s="437"/>
      <c r="HI422" s="437"/>
      <c r="HJ422" s="437"/>
      <c r="HK422" s="437"/>
      <c r="HL422" s="437"/>
      <c r="HM422" s="437"/>
      <c r="HN422" s="437"/>
      <c r="HO422" s="437"/>
      <c r="HP422" s="437"/>
      <c r="HQ422" s="437"/>
      <c r="HR422" s="437"/>
      <c r="HS422" s="437"/>
      <c r="HT422" s="437"/>
      <c r="HU422" s="437"/>
      <c r="HV422" s="437"/>
      <c r="HW422" s="437"/>
      <c r="HX422" s="437"/>
      <c r="HY422" s="437"/>
      <c r="HZ422" s="437"/>
      <c r="IA422" s="437"/>
      <c r="IB422" s="437"/>
      <c r="IC422" s="437"/>
      <c r="ID422" s="437"/>
      <c r="IE422" s="437"/>
      <c r="IF422" s="437"/>
      <c r="IG422" s="437"/>
      <c r="IH422" s="437"/>
      <c r="II422" s="437"/>
      <c r="IJ422" s="437"/>
      <c r="IK422" s="437"/>
    </row>
    <row r="423" spans="1:245" hidden="1">
      <c r="B423" s="519" t="s">
        <v>1058</v>
      </c>
      <c r="C423" s="519"/>
      <c r="D423" s="519"/>
      <c r="E423" s="519"/>
      <c r="F423" s="519">
        <v>1</v>
      </c>
      <c r="G423" s="519"/>
      <c r="H423" s="519">
        <v>42</v>
      </c>
      <c r="I423" s="519">
        <v>1</v>
      </c>
      <c r="J423" s="519" t="str">
        <f t="shared" si="21"/>
        <v>SDN10014201</v>
      </c>
      <c r="K423" s="519">
        <v>1065</v>
      </c>
      <c r="Q423" s="183"/>
      <c r="ED423" s="183"/>
    </row>
    <row r="424" spans="1:245" hidden="1">
      <c r="B424" s="519" t="s">
        <v>1058</v>
      </c>
      <c r="C424" s="519"/>
      <c r="D424" s="519"/>
      <c r="E424" s="519"/>
      <c r="F424" s="519">
        <v>1</v>
      </c>
      <c r="G424" s="519"/>
      <c r="H424" s="519">
        <v>42</v>
      </c>
      <c r="I424" s="519">
        <v>2</v>
      </c>
      <c r="J424" s="519" t="str">
        <f t="shared" si="21"/>
        <v>SDN10014202</v>
      </c>
      <c r="K424" s="519">
        <v>1065</v>
      </c>
      <c r="Q424" s="183"/>
      <c r="ED424" s="183"/>
    </row>
    <row r="425" spans="1:245" hidden="1">
      <c r="B425" s="519" t="s">
        <v>1058</v>
      </c>
      <c r="C425" s="519"/>
      <c r="D425" s="519"/>
      <c r="E425" s="519"/>
      <c r="F425" s="519">
        <v>1</v>
      </c>
      <c r="G425" s="519"/>
      <c r="H425" s="519">
        <v>42</v>
      </c>
      <c r="I425" s="519">
        <v>3</v>
      </c>
      <c r="J425" s="519" t="str">
        <f t="shared" si="21"/>
        <v>SDN10014203</v>
      </c>
      <c r="K425" s="519">
        <v>1065</v>
      </c>
      <c r="M425" t="s">
        <v>510</v>
      </c>
      <c r="Q425" s="183" t="str">
        <f t="shared" ref="Q425:Q488" si="22">N425&amp;TEXT(O425,"00")&amp;TEXT(P425,"00")</f>
        <v>0000</v>
      </c>
      <c r="DZ425" t="s">
        <v>622</v>
      </c>
      <c r="ED425" s="183" t="str">
        <f t="shared" ref="ED425:ED488" si="23">EA425&amp;TEXT(EB425,"00")&amp;TEXT(EC425,"00")</f>
        <v>0000</v>
      </c>
    </row>
    <row r="426" spans="1:245" ht="24" hidden="1">
      <c r="B426" s="519" t="s">
        <v>1058</v>
      </c>
      <c r="C426" s="519"/>
      <c r="D426" s="519"/>
      <c r="E426" s="519"/>
      <c r="F426" s="519">
        <v>1</v>
      </c>
      <c r="G426" s="519"/>
      <c r="H426" s="519">
        <v>42</v>
      </c>
      <c r="I426" s="519">
        <v>4</v>
      </c>
      <c r="J426" s="519" t="str">
        <f t="shared" si="21"/>
        <v>SDN10014204</v>
      </c>
      <c r="K426" s="519">
        <v>1065</v>
      </c>
      <c r="M426" s="336" t="s">
        <v>110</v>
      </c>
      <c r="N426" s="336" t="s">
        <v>15</v>
      </c>
      <c r="O426" s="336" t="s">
        <v>17</v>
      </c>
      <c r="P426" s="336" t="s">
        <v>16</v>
      </c>
      <c r="Q426" s="183" t="str">
        <f t="shared" si="22"/>
        <v>商品代號性別年齡</v>
      </c>
      <c r="R426" s="336" t="s">
        <v>399</v>
      </c>
      <c r="S426" s="336" t="s">
        <v>400</v>
      </c>
      <c r="T426" s="336" t="s">
        <v>401</v>
      </c>
      <c r="U426" s="336" t="s">
        <v>402</v>
      </c>
      <c r="V426" s="336" t="s">
        <v>403</v>
      </c>
      <c r="W426" s="336" t="s">
        <v>404</v>
      </c>
      <c r="X426" s="336" t="s">
        <v>405</v>
      </c>
      <c r="Y426" s="336" t="s">
        <v>406</v>
      </c>
      <c r="Z426" s="336" t="s">
        <v>407</v>
      </c>
      <c r="AA426" s="336" t="s">
        <v>408</v>
      </c>
      <c r="AB426" s="336" t="s">
        <v>409</v>
      </c>
      <c r="AC426" s="336" t="s">
        <v>410</v>
      </c>
      <c r="AD426" s="336" t="s">
        <v>411</v>
      </c>
      <c r="AE426" s="336" t="s">
        <v>412</v>
      </c>
      <c r="AF426" s="336" t="s">
        <v>413</v>
      </c>
      <c r="AG426" s="336" t="s">
        <v>414</v>
      </c>
      <c r="AH426" s="336" t="s">
        <v>415</v>
      </c>
      <c r="AI426" s="336" t="s">
        <v>416</v>
      </c>
      <c r="AJ426" s="336" t="s">
        <v>417</v>
      </c>
      <c r="AK426" s="336" t="s">
        <v>418</v>
      </c>
      <c r="AL426" s="336" t="s">
        <v>419</v>
      </c>
      <c r="AM426" s="336" t="s">
        <v>420</v>
      </c>
      <c r="AN426" s="336" t="s">
        <v>421</v>
      </c>
      <c r="AO426" s="336" t="s">
        <v>422</v>
      </c>
      <c r="AP426" s="336" t="s">
        <v>423</v>
      </c>
      <c r="AQ426" s="336" t="s">
        <v>424</v>
      </c>
      <c r="AR426" s="336" t="s">
        <v>425</v>
      </c>
      <c r="AS426" s="336" t="s">
        <v>426</v>
      </c>
      <c r="AT426" s="336" t="s">
        <v>427</v>
      </c>
      <c r="AU426" s="336" t="s">
        <v>428</v>
      </c>
      <c r="AV426" s="336" t="s">
        <v>429</v>
      </c>
      <c r="AW426" s="336" t="s">
        <v>430</v>
      </c>
      <c r="AX426" s="336" t="s">
        <v>431</v>
      </c>
      <c r="AY426" s="336" t="s">
        <v>432</v>
      </c>
      <c r="AZ426" s="336" t="s">
        <v>433</v>
      </c>
      <c r="BA426" s="336" t="s">
        <v>434</v>
      </c>
      <c r="BB426" s="336" t="s">
        <v>435</v>
      </c>
      <c r="BC426" s="336" t="s">
        <v>436</v>
      </c>
      <c r="BD426" s="336" t="s">
        <v>437</v>
      </c>
      <c r="BE426" s="336" t="s">
        <v>438</v>
      </c>
      <c r="BF426" s="336" t="s">
        <v>439</v>
      </c>
      <c r="BG426" s="336" t="s">
        <v>440</v>
      </c>
      <c r="BH426" s="336" t="s">
        <v>441</v>
      </c>
      <c r="BI426" s="336" t="s">
        <v>442</v>
      </c>
      <c r="BJ426" s="336" t="s">
        <v>443</v>
      </c>
      <c r="BK426" s="336" t="s">
        <v>444</v>
      </c>
      <c r="BL426" s="336" t="s">
        <v>445</v>
      </c>
      <c r="BM426" s="336" t="s">
        <v>446</v>
      </c>
      <c r="BN426" s="336" t="s">
        <v>447</v>
      </c>
      <c r="BO426" s="336" t="s">
        <v>448</v>
      </c>
      <c r="BP426" s="336" t="s">
        <v>449</v>
      </c>
      <c r="BQ426" s="336" t="s">
        <v>450</v>
      </c>
      <c r="BR426" s="336" t="s">
        <v>451</v>
      </c>
      <c r="BS426" s="336" t="s">
        <v>452</v>
      </c>
      <c r="BT426" s="336" t="s">
        <v>453</v>
      </c>
      <c r="BU426" s="336" t="s">
        <v>454</v>
      </c>
      <c r="BV426" s="336" t="s">
        <v>455</v>
      </c>
      <c r="BW426" s="336" t="s">
        <v>456</v>
      </c>
      <c r="BX426" s="336" t="s">
        <v>457</v>
      </c>
      <c r="BY426" s="336" t="s">
        <v>458</v>
      </c>
      <c r="BZ426" s="336" t="s">
        <v>459</v>
      </c>
      <c r="CA426" s="336" t="s">
        <v>460</v>
      </c>
      <c r="CB426" s="336" t="s">
        <v>461</v>
      </c>
      <c r="CC426" s="336" t="s">
        <v>462</v>
      </c>
      <c r="CD426" s="336" t="s">
        <v>463</v>
      </c>
      <c r="CE426" s="336" t="s">
        <v>464</v>
      </c>
      <c r="CF426" s="336" t="s">
        <v>465</v>
      </c>
      <c r="CG426" s="336" t="s">
        <v>466</v>
      </c>
      <c r="CH426" s="336" t="s">
        <v>467</v>
      </c>
      <c r="CI426" s="336" t="s">
        <v>468</v>
      </c>
      <c r="CJ426" s="336" t="s">
        <v>469</v>
      </c>
      <c r="CK426" s="336" t="s">
        <v>470</v>
      </c>
      <c r="CL426" s="336" t="s">
        <v>471</v>
      </c>
      <c r="CM426" s="336" t="s">
        <v>472</v>
      </c>
      <c r="CN426" s="336" t="s">
        <v>473</v>
      </c>
      <c r="CO426" s="336" t="s">
        <v>474</v>
      </c>
      <c r="CP426" s="336" t="s">
        <v>475</v>
      </c>
      <c r="CQ426" s="336" t="s">
        <v>476</v>
      </c>
      <c r="CR426" s="336" t="s">
        <v>477</v>
      </c>
      <c r="CS426" s="336" t="s">
        <v>478</v>
      </c>
      <c r="CT426" s="336" t="s">
        <v>479</v>
      </c>
      <c r="CU426" s="336" t="s">
        <v>480</v>
      </c>
      <c r="CV426" s="336" t="s">
        <v>481</v>
      </c>
      <c r="CW426" s="336" t="s">
        <v>482</v>
      </c>
      <c r="CX426" s="336" t="s">
        <v>483</v>
      </c>
      <c r="CY426" s="336" t="s">
        <v>484</v>
      </c>
      <c r="CZ426" s="336" t="s">
        <v>485</v>
      </c>
      <c r="DA426" s="336" t="s">
        <v>486</v>
      </c>
      <c r="DB426" s="336" t="s">
        <v>487</v>
      </c>
      <c r="DC426" s="336" t="s">
        <v>488</v>
      </c>
      <c r="DD426" s="336" t="s">
        <v>489</v>
      </c>
      <c r="DE426" s="336" t="s">
        <v>490</v>
      </c>
      <c r="DF426" s="336" t="s">
        <v>491</v>
      </c>
      <c r="DG426" s="336" t="s">
        <v>492</v>
      </c>
      <c r="DH426" s="336" t="s">
        <v>493</v>
      </c>
      <c r="DI426" s="336" t="s">
        <v>494</v>
      </c>
      <c r="DJ426" s="336" t="s">
        <v>495</v>
      </c>
      <c r="DK426" s="336" t="s">
        <v>496</v>
      </c>
      <c r="DL426" s="336" t="s">
        <v>497</v>
      </c>
      <c r="DM426" s="336" t="s">
        <v>498</v>
      </c>
      <c r="DN426" s="336" t="s">
        <v>499</v>
      </c>
      <c r="DO426" s="336" t="s">
        <v>500</v>
      </c>
      <c r="DP426" s="336" t="s">
        <v>501</v>
      </c>
      <c r="DQ426" s="336" t="s">
        <v>502</v>
      </c>
      <c r="DR426" s="336" t="s">
        <v>503</v>
      </c>
      <c r="DS426" s="336" t="s">
        <v>504</v>
      </c>
      <c r="DT426" s="336" t="s">
        <v>505</v>
      </c>
      <c r="DU426" s="336" t="s">
        <v>506</v>
      </c>
      <c r="DV426" s="336" t="s">
        <v>507</v>
      </c>
      <c r="DW426" s="336" t="s">
        <v>508</v>
      </c>
      <c r="DX426" s="336" t="s">
        <v>509</v>
      </c>
      <c r="DZ426" s="336" t="s">
        <v>110</v>
      </c>
      <c r="EA426" s="336" t="s">
        <v>15</v>
      </c>
      <c r="EB426" s="336" t="s">
        <v>17</v>
      </c>
      <c r="EC426" s="336" t="s">
        <v>16</v>
      </c>
      <c r="ED426" s="183" t="str">
        <f t="shared" si="23"/>
        <v>商品代號性別年齡</v>
      </c>
      <c r="EE426" s="336" t="s">
        <v>511</v>
      </c>
      <c r="EF426" s="336" t="s">
        <v>512</v>
      </c>
      <c r="EG426" s="336" t="s">
        <v>513</v>
      </c>
      <c r="EH426" s="336" t="s">
        <v>514</v>
      </c>
      <c r="EI426" s="336" t="s">
        <v>515</v>
      </c>
      <c r="EJ426" s="336" t="s">
        <v>516</v>
      </c>
      <c r="EK426" s="336" t="s">
        <v>517</v>
      </c>
      <c r="EL426" s="336" t="s">
        <v>518</v>
      </c>
      <c r="EM426" s="336" t="s">
        <v>519</v>
      </c>
      <c r="EN426" s="336" t="s">
        <v>520</v>
      </c>
      <c r="EO426" s="336" t="s">
        <v>521</v>
      </c>
      <c r="EP426" s="336" t="s">
        <v>522</v>
      </c>
      <c r="EQ426" s="336" t="s">
        <v>523</v>
      </c>
      <c r="ER426" s="336" t="s">
        <v>524</v>
      </c>
      <c r="ES426" s="336" t="s">
        <v>525</v>
      </c>
      <c r="ET426" s="336" t="s">
        <v>526</v>
      </c>
      <c r="EU426" s="336" t="s">
        <v>527</v>
      </c>
      <c r="EV426" s="336" t="s">
        <v>528</v>
      </c>
      <c r="EW426" s="336" t="s">
        <v>529</v>
      </c>
      <c r="EX426" s="336" t="s">
        <v>530</v>
      </c>
      <c r="EY426" s="336" t="s">
        <v>531</v>
      </c>
      <c r="EZ426" s="336" t="s">
        <v>532</v>
      </c>
      <c r="FA426" s="336" t="s">
        <v>533</v>
      </c>
      <c r="FB426" s="336" t="s">
        <v>534</v>
      </c>
      <c r="FC426" s="336" t="s">
        <v>535</v>
      </c>
      <c r="FD426" s="336" t="s">
        <v>536</v>
      </c>
      <c r="FE426" s="336" t="s">
        <v>537</v>
      </c>
      <c r="FF426" s="336" t="s">
        <v>538</v>
      </c>
      <c r="FG426" s="336" t="s">
        <v>539</v>
      </c>
      <c r="FH426" s="336" t="s">
        <v>540</v>
      </c>
      <c r="FI426" s="336" t="s">
        <v>541</v>
      </c>
      <c r="FJ426" s="336" t="s">
        <v>542</v>
      </c>
      <c r="FK426" s="336" t="s">
        <v>543</v>
      </c>
      <c r="FL426" s="336" t="s">
        <v>544</v>
      </c>
      <c r="FM426" s="336" t="s">
        <v>545</v>
      </c>
      <c r="FN426" s="336" t="s">
        <v>546</v>
      </c>
      <c r="FO426" s="336" t="s">
        <v>547</v>
      </c>
      <c r="FP426" s="336" t="s">
        <v>548</v>
      </c>
      <c r="FQ426" s="336" t="s">
        <v>549</v>
      </c>
      <c r="FR426" s="336" t="s">
        <v>550</v>
      </c>
      <c r="FS426" s="336" t="s">
        <v>551</v>
      </c>
      <c r="FT426" s="336" t="s">
        <v>552</v>
      </c>
      <c r="FU426" s="336" t="s">
        <v>553</v>
      </c>
      <c r="FV426" s="336" t="s">
        <v>554</v>
      </c>
      <c r="FW426" s="336" t="s">
        <v>555</v>
      </c>
      <c r="FX426" s="336" t="s">
        <v>556</v>
      </c>
      <c r="FY426" s="336" t="s">
        <v>557</v>
      </c>
      <c r="FZ426" s="336" t="s">
        <v>558</v>
      </c>
      <c r="GA426" s="336" t="s">
        <v>559</v>
      </c>
      <c r="GB426" s="336" t="s">
        <v>560</v>
      </c>
      <c r="GC426" s="336" t="s">
        <v>561</v>
      </c>
      <c r="GD426" s="336" t="s">
        <v>562</v>
      </c>
      <c r="GE426" s="336" t="s">
        <v>563</v>
      </c>
      <c r="GF426" s="336" t="s">
        <v>564</v>
      </c>
      <c r="GG426" s="336" t="s">
        <v>565</v>
      </c>
      <c r="GH426" s="336" t="s">
        <v>566</v>
      </c>
      <c r="GI426" s="336" t="s">
        <v>567</v>
      </c>
      <c r="GJ426" s="336" t="s">
        <v>568</v>
      </c>
      <c r="GK426" s="336" t="s">
        <v>569</v>
      </c>
      <c r="GL426" s="336" t="s">
        <v>570</v>
      </c>
      <c r="GM426" s="336" t="s">
        <v>571</v>
      </c>
      <c r="GN426" s="336" t="s">
        <v>572</v>
      </c>
      <c r="GO426" s="336" t="s">
        <v>573</v>
      </c>
      <c r="GP426" s="336" t="s">
        <v>574</v>
      </c>
      <c r="GQ426" s="336" t="s">
        <v>575</v>
      </c>
      <c r="GR426" s="336" t="s">
        <v>576</v>
      </c>
      <c r="GS426" s="336" t="s">
        <v>577</v>
      </c>
      <c r="GT426" s="336" t="s">
        <v>578</v>
      </c>
      <c r="GU426" s="336" t="s">
        <v>579</v>
      </c>
      <c r="GV426" s="336" t="s">
        <v>580</v>
      </c>
      <c r="GW426" s="336" t="s">
        <v>581</v>
      </c>
      <c r="GX426" s="336" t="s">
        <v>582</v>
      </c>
      <c r="GY426" s="336" t="s">
        <v>583</v>
      </c>
      <c r="GZ426" s="336" t="s">
        <v>584</v>
      </c>
      <c r="HA426" s="336" t="s">
        <v>585</v>
      </c>
      <c r="HB426" s="336" t="s">
        <v>586</v>
      </c>
      <c r="HC426" s="336" t="s">
        <v>587</v>
      </c>
      <c r="HD426" s="336" t="s">
        <v>588</v>
      </c>
      <c r="HE426" s="336" t="s">
        <v>589</v>
      </c>
      <c r="HF426" s="336" t="s">
        <v>590</v>
      </c>
      <c r="HG426" s="336" t="s">
        <v>591</v>
      </c>
      <c r="HH426" s="336" t="s">
        <v>592</v>
      </c>
      <c r="HI426" s="336" t="s">
        <v>593</v>
      </c>
      <c r="HJ426" s="336" t="s">
        <v>594</v>
      </c>
      <c r="HK426" s="336" t="s">
        <v>595</v>
      </c>
      <c r="HL426" s="336" t="s">
        <v>596</v>
      </c>
      <c r="HM426" s="336" t="s">
        <v>597</v>
      </c>
      <c r="HN426" s="336" t="s">
        <v>598</v>
      </c>
      <c r="HO426" s="336" t="s">
        <v>599</v>
      </c>
      <c r="HP426" s="336" t="s">
        <v>600</v>
      </c>
      <c r="HQ426" s="336" t="s">
        <v>601</v>
      </c>
      <c r="HR426" s="336" t="s">
        <v>602</v>
      </c>
      <c r="HS426" s="336" t="s">
        <v>603</v>
      </c>
      <c r="HT426" s="336" t="s">
        <v>604</v>
      </c>
      <c r="HU426" s="336" t="s">
        <v>605</v>
      </c>
      <c r="HV426" s="336" t="s">
        <v>606</v>
      </c>
      <c r="HW426" s="336" t="s">
        <v>607</v>
      </c>
      <c r="HX426" s="336" t="s">
        <v>608</v>
      </c>
      <c r="HY426" s="336" t="s">
        <v>609</v>
      </c>
      <c r="HZ426" s="336" t="s">
        <v>610</v>
      </c>
      <c r="IA426" s="336" t="s">
        <v>611</v>
      </c>
      <c r="IB426" s="336" t="s">
        <v>612</v>
      </c>
      <c r="IC426" s="336" t="s">
        <v>613</v>
      </c>
      <c r="ID426" s="336" t="s">
        <v>614</v>
      </c>
      <c r="IE426" s="336" t="s">
        <v>615</v>
      </c>
      <c r="IF426" s="336" t="s">
        <v>616</v>
      </c>
      <c r="IG426" s="336" t="s">
        <v>617</v>
      </c>
      <c r="IH426" s="336" t="s">
        <v>618</v>
      </c>
      <c r="II426" s="336" t="s">
        <v>619</v>
      </c>
      <c r="IJ426" s="336" t="s">
        <v>620</v>
      </c>
      <c r="IK426" s="336" t="s">
        <v>621</v>
      </c>
    </row>
    <row r="427" spans="1:245" hidden="1">
      <c r="B427" s="519" t="s">
        <v>1058</v>
      </c>
      <c r="C427" s="519"/>
      <c r="D427" s="519"/>
      <c r="E427" s="519"/>
      <c r="F427" s="519">
        <v>1</v>
      </c>
      <c r="G427" s="519"/>
      <c r="H427" s="519">
        <v>42</v>
      </c>
      <c r="I427" s="519">
        <v>5</v>
      </c>
      <c r="J427" s="519" t="str">
        <f t="shared" si="21"/>
        <v>SDN10014205</v>
      </c>
      <c r="K427" s="519">
        <v>1065</v>
      </c>
      <c r="M427" s="337" t="s">
        <v>631</v>
      </c>
      <c r="N427" s="519" t="s">
        <v>1058</v>
      </c>
      <c r="O427" s="519" t="s">
        <v>1059</v>
      </c>
      <c r="P427" s="519">
        <v>0</v>
      </c>
      <c r="Q427" s="521" t="str">
        <f t="shared" si="22"/>
        <v>SDN100100</v>
      </c>
      <c r="R427" s="519">
        <v>443</v>
      </c>
      <c r="S427" s="519">
        <v>996</v>
      </c>
      <c r="T427" s="519">
        <v>1564</v>
      </c>
      <c r="U427" s="519">
        <v>2147</v>
      </c>
      <c r="V427" s="519">
        <v>2741</v>
      </c>
      <c r="W427" s="519">
        <v>3240</v>
      </c>
      <c r="X427" s="519">
        <v>3750</v>
      </c>
      <c r="Y427" s="519">
        <v>4270</v>
      </c>
      <c r="Z427" s="519">
        <v>4799</v>
      </c>
      <c r="AA427" s="519">
        <v>7120</v>
      </c>
      <c r="AB427" s="519">
        <v>7275</v>
      </c>
      <c r="AC427" s="519">
        <v>7433</v>
      </c>
      <c r="AD427" s="519">
        <v>7594</v>
      </c>
      <c r="AE427" s="519">
        <v>7760</v>
      </c>
      <c r="AF427" s="519">
        <v>7930</v>
      </c>
      <c r="AG427" s="519">
        <v>8106</v>
      </c>
      <c r="AH427" s="519">
        <v>8289</v>
      </c>
      <c r="AI427" s="519">
        <v>8479</v>
      </c>
      <c r="AJ427" s="519">
        <v>8678</v>
      </c>
      <c r="AK427" s="519">
        <v>8885</v>
      </c>
      <c r="AL427" s="519">
        <v>9098</v>
      </c>
      <c r="AM427" s="519">
        <v>9315</v>
      </c>
      <c r="AN427" s="519">
        <v>9539</v>
      </c>
      <c r="AO427" s="519">
        <v>9766</v>
      </c>
      <c r="AP427" s="519">
        <v>0</v>
      </c>
      <c r="AQ427" s="519">
        <v>0</v>
      </c>
      <c r="AR427" s="519">
        <v>0</v>
      </c>
      <c r="AS427" s="519">
        <v>0</v>
      </c>
      <c r="AT427" s="519">
        <v>0</v>
      </c>
      <c r="AU427" s="519">
        <v>0</v>
      </c>
      <c r="AV427" s="519">
        <v>0</v>
      </c>
      <c r="AW427" s="519">
        <v>0</v>
      </c>
      <c r="AX427" s="519">
        <v>0</v>
      </c>
      <c r="AY427" s="519">
        <v>0</v>
      </c>
      <c r="AZ427" s="519">
        <v>0</v>
      </c>
      <c r="BA427" s="519">
        <v>0</v>
      </c>
      <c r="BB427" s="519">
        <v>0</v>
      </c>
      <c r="BC427" s="519">
        <v>0</v>
      </c>
      <c r="BD427" s="519">
        <v>0</v>
      </c>
      <c r="BE427" s="519">
        <v>0</v>
      </c>
      <c r="BF427" s="519">
        <v>0</v>
      </c>
      <c r="BG427" s="519">
        <v>0</v>
      </c>
      <c r="BH427" s="519">
        <v>0</v>
      </c>
      <c r="BI427" s="519">
        <v>0</v>
      </c>
      <c r="BJ427" s="519">
        <v>0</v>
      </c>
      <c r="BK427" s="519">
        <v>0</v>
      </c>
      <c r="BL427" s="519">
        <v>0</v>
      </c>
      <c r="BM427" s="519">
        <v>0</v>
      </c>
      <c r="BN427" s="519">
        <v>0</v>
      </c>
      <c r="BO427" s="519">
        <v>0</v>
      </c>
      <c r="BP427" s="519">
        <v>0</v>
      </c>
      <c r="BQ427" s="519">
        <v>0</v>
      </c>
      <c r="BR427" s="519">
        <v>0</v>
      </c>
      <c r="BS427" s="519">
        <v>0</v>
      </c>
      <c r="BT427" s="519">
        <v>0</v>
      </c>
      <c r="BU427" s="519">
        <v>0</v>
      </c>
      <c r="BV427" s="519">
        <v>0</v>
      </c>
      <c r="BW427" s="519">
        <v>0</v>
      </c>
      <c r="BX427" s="519">
        <v>0</v>
      </c>
      <c r="BY427" s="519">
        <v>0</v>
      </c>
      <c r="BZ427" s="519">
        <v>0</v>
      </c>
      <c r="CA427" s="519">
        <v>0</v>
      </c>
      <c r="CB427" s="519">
        <v>0</v>
      </c>
      <c r="CC427" s="519">
        <v>0</v>
      </c>
      <c r="CD427" s="519">
        <v>0</v>
      </c>
      <c r="CE427" s="519">
        <v>0</v>
      </c>
      <c r="CF427" s="519">
        <v>0</v>
      </c>
      <c r="CG427" s="519">
        <v>0</v>
      </c>
      <c r="CH427" s="519">
        <v>0</v>
      </c>
      <c r="CI427" s="519">
        <v>0</v>
      </c>
      <c r="CJ427" s="519">
        <v>0</v>
      </c>
      <c r="CK427" s="519">
        <v>0</v>
      </c>
      <c r="CL427" s="519">
        <v>0</v>
      </c>
      <c r="CM427" s="519">
        <v>0</v>
      </c>
      <c r="CN427" s="519">
        <v>0</v>
      </c>
      <c r="CO427" s="519">
        <v>0</v>
      </c>
      <c r="CP427" s="519">
        <v>0</v>
      </c>
      <c r="CQ427" s="519">
        <v>0</v>
      </c>
      <c r="CR427" s="519">
        <v>0</v>
      </c>
      <c r="CS427" s="519">
        <v>0</v>
      </c>
      <c r="CT427" s="519">
        <v>0</v>
      </c>
      <c r="CU427" s="519">
        <v>0</v>
      </c>
      <c r="CV427" s="519">
        <v>0</v>
      </c>
      <c r="CW427" s="519">
        <v>0</v>
      </c>
      <c r="CX427" s="519">
        <v>0</v>
      </c>
      <c r="CY427" s="519">
        <v>0</v>
      </c>
      <c r="CZ427" s="519">
        <v>0</v>
      </c>
      <c r="DA427" s="519">
        <v>0</v>
      </c>
      <c r="DB427" s="519">
        <v>0</v>
      </c>
      <c r="DC427" s="519">
        <v>0</v>
      </c>
      <c r="DD427" s="519">
        <v>0</v>
      </c>
      <c r="DE427" s="519">
        <v>0</v>
      </c>
      <c r="DF427" s="519">
        <v>0</v>
      </c>
      <c r="DG427" s="519">
        <v>0</v>
      </c>
      <c r="DH427" s="519">
        <v>0</v>
      </c>
      <c r="DI427" s="519">
        <v>0</v>
      </c>
      <c r="DJ427" s="519">
        <v>0</v>
      </c>
      <c r="DK427" s="519">
        <v>0</v>
      </c>
      <c r="DL427" s="519">
        <v>0</v>
      </c>
      <c r="DM427" s="519">
        <v>0</v>
      </c>
      <c r="DN427" s="519">
        <v>0</v>
      </c>
      <c r="DO427" s="519">
        <v>0</v>
      </c>
      <c r="DP427" s="519">
        <v>0</v>
      </c>
      <c r="DQ427" s="519">
        <v>0</v>
      </c>
      <c r="DR427" s="519">
        <v>0</v>
      </c>
      <c r="DS427" s="519">
        <v>0</v>
      </c>
      <c r="DT427" s="519">
        <v>0</v>
      </c>
      <c r="DU427" s="519">
        <v>0</v>
      </c>
      <c r="DV427" s="519">
        <v>0</v>
      </c>
      <c r="DW427" s="519">
        <v>0</v>
      </c>
      <c r="DX427" s="519">
        <v>0</v>
      </c>
      <c r="DZ427" s="337" t="s">
        <v>631</v>
      </c>
      <c r="EA427" s="519" t="s">
        <v>1058</v>
      </c>
      <c r="EB427" s="519" t="s">
        <v>1059</v>
      </c>
      <c r="EC427" s="520">
        <v>0</v>
      </c>
      <c r="ED427" s="521" t="str">
        <f t="shared" si="23"/>
        <v>SDN100100</v>
      </c>
      <c r="EE427" s="519">
        <v>801</v>
      </c>
      <c r="EF427" s="519">
        <v>1965</v>
      </c>
      <c r="EG427" s="519">
        <v>3110</v>
      </c>
      <c r="EH427" s="519">
        <v>4240</v>
      </c>
      <c r="EI427" s="519">
        <v>5344</v>
      </c>
      <c r="EJ427" s="519">
        <v>6217</v>
      </c>
      <c r="EK427" s="519">
        <v>7071</v>
      </c>
      <c r="EL427" s="519">
        <v>7906</v>
      </c>
      <c r="EM427" s="519">
        <v>8721</v>
      </c>
      <c r="EN427" s="519">
        <v>0</v>
      </c>
      <c r="EO427" s="519">
        <v>0</v>
      </c>
      <c r="EP427" s="519">
        <v>0</v>
      </c>
      <c r="EQ427" s="519">
        <v>0</v>
      </c>
      <c r="ER427" s="519">
        <v>0</v>
      </c>
      <c r="ES427" s="519">
        <v>0</v>
      </c>
      <c r="ET427" s="519">
        <v>0</v>
      </c>
      <c r="EU427" s="519">
        <v>0</v>
      </c>
      <c r="EV427" s="519">
        <v>0</v>
      </c>
      <c r="EW427" s="519">
        <v>0</v>
      </c>
      <c r="EX427" s="519">
        <v>0</v>
      </c>
      <c r="EY427" s="519">
        <v>0</v>
      </c>
      <c r="EZ427" s="519">
        <v>0</v>
      </c>
      <c r="FA427" s="519">
        <v>0</v>
      </c>
      <c r="FB427" s="519">
        <v>0</v>
      </c>
      <c r="FC427" s="519">
        <v>0</v>
      </c>
      <c r="FD427" s="519">
        <v>0</v>
      </c>
      <c r="FE427" s="519">
        <v>0</v>
      </c>
      <c r="FF427" s="519">
        <v>0</v>
      </c>
      <c r="FG427" s="519">
        <v>0</v>
      </c>
      <c r="FH427" s="519">
        <v>0</v>
      </c>
      <c r="FI427" s="519">
        <v>0</v>
      </c>
      <c r="FJ427" s="519">
        <v>0</v>
      </c>
      <c r="FK427" s="519">
        <v>0</v>
      </c>
      <c r="FL427" s="519">
        <v>0</v>
      </c>
      <c r="FM427" s="519">
        <v>0</v>
      </c>
      <c r="FN427" s="519">
        <v>0</v>
      </c>
      <c r="FO427" s="519">
        <v>0</v>
      </c>
      <c r="FP427" s="519">
        <v>0</v>
      </c>
      <c r="FQ427" s="519">
        <v>0</v>
      </c>
      <c r="FR427" s="519">
        <v>0</v>
      </c>
      <c r="FS427" s="519">
        <v>0</v>
      </c>
      <c r="FT427" s="519">
        <v>0</v>
      </c>
      <c r="FU427" s="519">
        <v>0</v>
      </c>
      <c r="FV427" s="519">
        <v>0</v>
      </c>
      <c r="FW427" s="519">
        <v>0</v>
      </c>
      <c r="FX427" s="519">
        <v>0</v>
      </c>
      <c r="FY427" s="519">
        <v>0</v>
      </c>
      <c r="FZ427" s="519">
        <v>0</v>
      </c>
      <c r="GA427" s="519">
        <v>0</v>
      </c>
      <c r="GB427" s="519">
        <v>0</v>
      </c>
      <c r="GC427" s="519">
        <v>0</v>
      </c>
      <c r="GD427" s="519">
        <v>0</v>
      </c>
      <c r="GE427" s="519">
        <v>0</v>
      </c>
      <c r="GF427" s="519">
        <v>0</v>
      </c>
      <c r="GG427" s="519">
        <v>0</v>
      </c>
      <c r="GH427" s="519">
        <v>0</v>
      </c>
      <c r="GI427" s="519">
        <v>0</v>
      </c>
      <c r="GJ427" s="519">
        <v>0</v>
      </c>
      <c r="GK427" s="519">
        <v>0</v>
      </c>
      <c r="GL427" s="519">
        <v>0</v>
      </c>
      <c r="GM427" s="519">
        <v>0</v>
      </c>
      <c r="GN427" s="519">
        <v>0</v>
      </c>
      <c r="GO427" s="519">
        <v>0</v>
      </c>
      <c r="GP427" s="519">
        <v>0</v>
      </c>
      <c r="GQ427" s="519">
        <v>0</v>
      </c>
      <c r="GR427" s="519">
        <v>0</v>
      </c>
      <c r="GS427" s="519">
        <v>0</v>
      </c>
      <c r="GT427" s="519">
        <v>0</v>
      </c>
      <c r="GU427" s="519">
        <v>0</v>
      </c>
      <c r="GV427" s="519">
        <v>0</v>
      </c>
      <c r="GW427" s="519">
        <v>0</v>
      </c>
      <c r="GX427" s="519">
        <v>0</v>
      </c>
      <c r="GY427" s="519">
        <v>0</v>
      </c>
      <c r="GZ427" s="519">
        <v>0</v>
      </c>
      <c r="HA427" s="519">
        <v>0</v>
      </c>
      <c r="HB427" s="519">
        <v>0</v>
      </c>
      <c r="HC427" s="519">
        <v>0</v>
      </c>
      <c r="HD427" s="519">
        <v>0</v>
      </c>
      <c r="HE427" s="519">
        <v>0</v>
      </c>
      <c r="HF427" s="519">
        <v>0</v>
      </c>
      <c r="HG427" s="519">
        <v>0</v>
      </c>
      <c r="HH427" s="519">
        <v>0</v>
      </c>
      <c r="HI427" s="519">
        <v>0</v>
      </c>
      <c r="HJ427" s="519">
        <v>0</v>
      </c>
      <c r="HK427" s="519">
        <v>0</v>
      </c>
      <c r="HL427" s="519">
        <v>0</v>
      </c>
      <c r="HM427" s="519">
        <v>0</v>
      </c>
      <c r="HN427" s="519">
        <v>0</v>
      </c>
      <c r="HO427" s="519">
        <v>0</v>
      </c>
      <c r="HP427" s="519">
        <v>0</v>
      </c>
      <c r="HQ427" s="519">
        <v>0</v>
      </c>
      <c r="HR427" s="519">
        <v>0</v>
      </c>
      <c r="HS427" s="519">
        <v>0</v>
      </c>
      <c r="HT427" s="519">
        <v>0</v>
      </c>
      <c r="HU427" s="519">
        <v>0</v>
      </c>
      <c r="HV427" s="519">
        <v>0</v>
      </c>
      <c r="HW427" s="519">
        <v>0</v>
      </c>
      <c r="HX427" s="519">
        <v>0</v>
      </c>
      <c r="HY427" s="519">
        <v>0</v>
      </c>
      <c r="HZ427" s="519">
        <v>0</v>
      </c>
      <c r="IA427" s="519">
        <v>0</v>
      </c>
      <c r="IB427" s="519">
        <v>0</v>
      </c>
      <c r="IC427" s="519">
        <v>0</v>
      </c>
      <c r="ID427" s="519">
        <v>0</v>
      </c>
      <c r="IE427" s="519">
        <v>0</v>
      </c>
      <c r="IF427" s="519">
        <v>0</v>
      </c>
      <c r="IG427" s="519">
        <v>0</v>
      </c>
      <c r="IH427" s="519">
        <v>0</v>
      </c>
      <c r="II427" s="519">
        <v>0</v>
      </c>
      <c r="IJ427" s="519">
        <v>0</v>
      </c>
      <c r="IK427" s="519">
        <v>0</v>
      </c>
    </row>
    <row r="428" spans="1:245" hidden="1">
      <c r="B428" s="519" t="s">
        <v>1058</v>
      </c>
      <c r="C428" s="519"/>
      <c r="D428" s="519"/>
      <c r="E428" s="519"/>
      <c r="F428" s="519">
        <v>1</v>
      </c>
      <c r="G428" s="519"/>
      <c r="H428" s="519">
        <v>42</v>
      </c>
      <c r="I428" s="519">
        <v>6</v>
      </c>
      <c r="J428" s="519" t="str">
        <f t="shared" si="21"/>
        <v>SDN10014206</v>
      </c>
      <c r="K428" s="519">
        <v>852</v>
      </c>
      <c r="M428" s="337" t="s">
        <v>631</v>
      </c>
      <c r="N428" s="519" t="s">
        <v>1058</v>
      </c>
      <c r="O428" s="519" t="s">
        <v>1059</v>
      </c>
      <c r="P428" s="519">
        <v>1</v>
      </c>
      <c r="Q428" s="521" t="str">
        <f t="shared" si="22"/>
        <v>SDN100101</v>
      </c>
      <c r="R428" s="519">
        <v>440</v>
      </c>
      <c r="S428" s="519">
        <v>994</v>
      </c>
      <c r="T428" s="519">
        <v>1562</v>
      </c>
      <c r="U428" s="519">
        <v>2143</v>
      </c>
      <c r="V428" s="519">
        <v>2735</v>
      </c>
      <c r="W428" s="519">
        <v>3234</v>
      </c>
      <c r="X428" s="519">
        <v>3742</v>
      </c>
      <c r="Y428" s="519">
        <v>4260</v>
      </c>
      <c r="Z428" s="519">
        <v>4790</v>
      </c>
      <c r="AA428" s="519">
        <v>7107</v>
      </c>
      <c r="AB428" s="519">
        <v>7261</v>
      </c>
      <c r="AC428" s="519">
        <v>7419</v>
      </c>
      <c r="AD428" s="519">
        <v>7580</v>
      </c>
      <c r="AE428" s="519">
        <v>7746</v>
      </c>
      <c r="AF428" s="519">
        <v>7919</v>
      </c>
      <c r="AG428" s="519">
        <v>8097</v>
      </c>
      <c r="AH428" s="519">
        <v>8282</v>
      </c>
      <c r="AI428" s="519">
        <v>8477</v>
      </c>
      <c r="AJ428" s="519">
        <v>8679</v>
      </c>
      <c r="AK428" s="519">
        <v>8887</v>
      </c>
      <c r="AL428" s="519">
        <v>9099</v>
      </c>
      <c r="AM428" s="519">
        <v>9316</v>
      </c>
      <c r="AN428" s="519">
        <v>9539</v>
      </c>
      <c r="AO428" s="519">
        <v>9767</v>
      </c>
      <c r="AP428" s="519">
        <v>0</v>
      </c>
      <c r="AQ428" s="519">
        <v>0</v>
      </c>
      <c r="AR428" s="519">
        <v>0</v>
      </c>
      <c r="AS428" s="519">
        <v>0</v>
      </c>
      <c r="AT428" s="519">
        <v>0</v>
      </c>
      <c r="AU428" s="519">
        <v>0</v>
      </c>
      <c r="AV428" s="519">
        <v>0</v>
      </c>
      <c r="AW428" s="519">
        <v>0</v>
      </c>
      <c r="AX428" s="519">
        <v>0</v>
      </c>
      <c r="AY428" s="519">
        <v>0</v>
      </c>
      <c r="AZ428" s="519">
        <v>0</v>
      </c>
      <c r="BA428" s="519">
        <v>0</v>
      </c>
      <c r="BB428" s="519">
        <v>0</v>
      </c>
      <c r="BC428" s="519">
        <v>0</v>
      </c>
      <c r="BD428" s="519">
        <v>0</v>
      </c>
      <c r="BE428" s="519">
        <v>0</v>
      </c>
      <c r="BF428" s="519">
        <v>0</v>
      </c>
      <c r="BG428" s="519">
        <v>0</v>
      </c>
      <c r="BH428" s="519">
        <v>0</v>
      </c>
      <c r="BI428" s="519">
        <v>0</v>
      </c>
      <c r="BJ428" s="519">
        <v>0</v>
      </c>
      <c r="BK428" s="519">
        <v>0</v>
      </c>
      <c r="BL428" s="519">
        <v>0</v>
      </c>
      <c r="BM428" s="519">
        <v>0</v>
      </c>
      <c r="BN428" s="519">
        <v>0</v>
      </c>
      <c r="BO428" s="519">
        <v>0</v>
      </c>
      <c r="BP428" s="519">
        <v>0</v>
      </c>
      <c r="BQ428" s="519">
        <v>0</v>
      </c>
      <c r="BR428" s="519">
        <v>0</v>
      </c>
      <c r="BS428" s="519">
        <v>0</v>
      </c>
      <c r="BT428" s="519">
        <v>0</v>
      </c>
      <c r="BU428" s="519">
        <v>0</v>
      </c>
      <c r="BV428" s="519">
        <v>0</v>
      </c>
      <c r="BW428" s="519">
        <v>0</v>
      </c>
      <c r="BX428" s="519">
        <v>0</v>
      </c>
      <c r="BY428" s="519">
        <v>0</v>
      </c>
      <c r="BZ428" s="519">
        <v>0</v>
      </c>
      <c r="CA428" s="519">
        <v>0</v>
      </c>
      <c r="CB428" s="519">
        <v>0</v>
      </c>
      <c r="CC428" s="519">
        <v>0</v>
      </c>
      <c r="CD428" s="519">
        <v>0</v>
      </c>
      <c r="CE428" s="519">
        <v>0</v>
      </c>
      <c r="CF428" s="519">
        <v>0</v>
      </c>
      <c r="CG428" s="519">
        <v>0</v>
      </c>
      <c r="CH428" s="519">
        <v>0</v>
      </c>
      <c r="CI428" s="519">
        <v>0</v>
      </c>
      <c r="CJ428" s="519">
        <v>0</v>
      </c>
      <c r="CK428" s="519">
        <v>0</v>
      </c>
      <c r="CL428" s="519">
        <v>0</v>
      </c>
      <c r="CM428" s="519">
        <v>0</v>
      </c>
      <c r="CN428" s="519">
        <v>0</v>
      </c>
      <c r="CO428" s="519">
        <v>0</v>
      </c>
      <c r="CP428" s="519">
        <v>0</v>
      </c>
      <c r="CQ428" s="519">
        <v>0</v>
      </c>
      <c r="CR428" s="519">
        <v>0</v>
      </c>
      <c r="CS428" s="519">
        <v>0</v>
      </c>
      <c r="CT428" s="519">
        <v>0</v>
      </c>
      <c r="CU428" s="519">
        <v>0</v>
      </c>
      <c r="CV428" s="519">
        <v>0</v>
      </c>
      <c r="CW428" s="519">
        <v>0</v>
      </c>
      <c r="CX428" s="519">
        <v>0</v>
      </c>
      <c r="CY428" s="519">
        <v>0</v>
      </c>
      <c r="CZ428" s="519">
        <v>0</v>
      </c>
      <c r="DA428" s="519">
        <v>0</v>
      </c>
      <c r="DB428" s="519">
        <v>0</v>
      </c>
      <c r="DC428" s="519">
        <v>0</v>
      </c>
      <c r="DD428" s="519">
        <v>0</v>
      </c>
      <c r="DE428" s="519">
        <v>0</v>
      </c>
      <c r="DF428" s="519">
        <v>0</v>
      </c>
      <c r="DG428" s="519">
        <v>0</v>
      </c>
      <c r="DH428" s="519">
        <v>0</v>
      </c>
      <c r="DI428" s="519">
        <v>0</v>
      </c>
      <c r="DJ428" s="519">
        <v>0</v>
      </c>
      <c r="DK428" s="519">
        <v>0</v>
      </c>
      <c r="DL428" s="519">
        <v>0</v>
      </c>
      <c r="DM428" s="519">
        <v>0</v>
      </c>
      <c r="DN428" s="519">
        <v>0</v>
      </c>
      <c r="DO428" s="519">
        <v>0</v>
      </c>
      <c r="DP428" s="519">
        <v>0</v>
      </c>
      <c r="DQ428" s="519">
        <v>0</v>
      </c>
      <c r="DR428" s="519">
        <v>0</v>
      </c>
      <c r="DS428" s="519">
        <v>0</v>
      </c>
      <c r="DT428" s="519">
        <v>0</v>
      </c>
      <c r="DU428" s="519">
        <v>0</v>
      </c>
      <c r="DV428" s="519">
        <v>0</v>
      </c>
      <c r="DW428" s="519">
        <v>0</v>
      </c>
      <c r="DX428" s="519">
        <v>0</v>
      </c>
      <c r="DZ428" s="337" t="s">
        <v>631</v>
      </c>
      <c r="EA428" s="519" t="s">
        <v>1058</v>
      </c>
      <c r="EB428" s="519" t="s">
        <v>1059</v>
      </c>
      <c r="EC428" s="519">
        <v>1</v>
      </c>
      <c r="ED428" s="521" t="str">
        <f t="shared" si="23"/>
        <v>SDN100101</v>
      </c>
      <c r="EE428" s="519">
        <v>795</v>
      </c>
      <c r="EF428" s="519">
        <v>1960</v>
      </c>
      <c r="EG428" s="519">
        <v>3109</v>
      </c>
      <c r="EH428" s="519">
        <v>4232</v>
      </c>
      <c r="EI428" s="519">
        <v>5334</v>
      </c>
      <c r="EJ428" s="519">
        <v>6202</v>
      </c>
      <c r="EK428" s="519">
        <v>7051</v>
      </c>
      <c r="EL428" s="519">
        <v>7882</v>
      </c>
      <c r="EM428" s="519">
        <v>8697</v>
      </c>
      <c r="EN428" s="519">
        <v>0</v>
      </c>
      <c r="EO428" s="519">
        <v>0</v>
      </c>
      <c r="EP428" s="519">
        <v>0</v>
      </c>
      <c r="EQ428" s="519">
        <v>0</v>
      </c>
      <c r="ER428" s="519">
        <v>0</v>
      </c>
      <c r="ES428" s="519">
        <v>0</v>
      </c>
      <c r="ET428" s="519">
        <v>0</v>
      </c>
      <c r="EU428" s="519">
        <v>0</v>
      </c>
      <c r="EV428" s="519">
        <v>0</v>
      </c>
      <c r="EW428" s="519">
        <v>0</v>
      </c>
      <c r="EX428" s="519">
        <v>0</v>
      </c>
      <c r="EY428" s="519">
        <v>0</v>
      </c>
      <c r="EZ428" s="519">
        <v>0</v>
      </c>
      <c r="FA428" s="519">
        <v>0</v>
      </c>
      <c r="FB428" s="519">
        <v>0</v>
      </c>
      <c r="FC428" s="519">
        <v>0</v>
      </c>
      <c r="FD428" s="519">
        <v>0</v>
      </c>
      <c r="FE428" s="519">
        <v>0</v>
      </c>
      <c r="FF428" s="519">
        <v>0</v>
      </c>
      <c r="FG428" s="519">
        <v>0</v>
      </c>
      <c r="FH428" s="519">
        <v>0</v>
      </c>
      <c r="FI428" s="519">
        <v>0</v>
      </c>
      <c r="FJ428" s="519">
        <v>0</v>
      </c>
      <c r="FK428" s="519">
        <v>0</v>
      </c>
      <c r="FL428" s="519">
        <v>0</v>
      </c>
      <c r="FM428" s="519">
        <v>0</v>
      </c>
      <c r="FN428" s="519">
        <v>0</v>
      </c>
      <c r="FO428" s="519">
        <v>0</v>
      </c>
      <c r="FP428" s="519">
        <v>0</v>
      </c>
      <c r="FQ428" s="519">
        <v>0</v>
      </c>
      <c r="FR428" s="519">
        <v>0</v>
      </c>
      <c r="FS428" s="519">
        <v>0</v>
      </c>
      <c r="FT428" s="519">
        <v>0</v>
      </c>
      <c r="FU428" s="519">
        <v>0</v>
      </c>
      <c r="FV428" s="519">
        <v>0</v>
      </c>
      <c r="FW428" s="519">
        <v>0</v>
      </c>
      <c r="FX428" s="519">
        <v>0</v>
      </c>
      <c r="FY428" s="519">
        <v>0</v>
      </c>
      <c r="FZ428" s="519">
        <v>0</v>
      </c>
      <c r="GA428" s="519">
        <v>0</v>
      </c>
      <c r="GB428" s="519">
        <v>0</v>
      </c>
      <c r="GC428" s="519">
        <v>0</v>
      </c>
      <c r="GD428" s="519">
        <v>0</v>
      </c>
      <c r="GE428" s="519">
        <v>0</v>
      </c>
      <c r="GF428" s="519">
        <v>0</v>
      </c>
      <c r="GG428" s="519">
        <v>0</v>
      </c>
      <c r="GH428" s="519">
        <v>0</v>
      </c>
      <c r="GI428" s="519">
        <v>0</v>
      </c>
      <c r="GJ428" s="519">
        <v>0</v>
      </c>
      <c r="GK428" s="519">
        <v>0</v>
      </c>
      <c r="GL428" s="519">
        <v>0</v>
      </c>
      <c r="GM428" s="519">
        <v>0</v>
      </c>
      <c r="GN428" s="519">
        <v>0</v>
      </c>
      <c r="GO428" s="519">
        <v>0</v>
      </c>
      <c r="GP428" s="519">
        <v>0</v>
      </c>
      <c r="GQ428" s="519">
        <v>0</v>
      </c>
      <c r="GR428" s="519">
        <v>0</v>
      </c>
      <c r="GS428" s="519">
        <v>0</v>
      </c>
      <c r="GT428" s="519">
        <v>0</v>
      </c>
      <c r="GU428" s="519">
        <v>0</v>
      </c>
      <c r="GV428" s="519">
        <v>0</v>
      </c>
      <c r="GW428" s="519">
        <v>0</v>
      </c>
      <c r="GX428" s="519">
        <v>0</v>
      </c>
      <c r="GY428" s="519">
        <v>0</v>
      </c>
      <c r="GZ428" s="519">
        <v>0</v>
      </c>
      <c r="HA428" s="519">
        <v>0</v>
      </c>
      <c r="HB428" s="519">
        <v>0</v>
      </c>
      <c r="HC428" s="519">
        <v>0</v>
      </c>
      <c r="HD428" s="519">
        <v>0</v>
      </c>
      <c r="HE428" s="519">
        <v>0</v>
      </c>
      <c r="HF428" s="519">
        <v>0</v>
      </c>
      <c r="HG428" s="519">
        <v>0</v>
      </c>
      <c r="HH428" s="519">
        <v>0</v>
      </c>
      <c r="HI428" s="519">
        <v>0</v>
      </c>
      <c r="HJ428" s="519">
        <v>0</v>
      </c>
      <c r="HK428" s="519">
        <v>0</v>
      </c>
      <c r="HL428" s="519">
        <v>0</v>
      </c>
      <c r="HM428" s="519">
        <v>0</v>
      </c>
      <c r="HN428" s="519">
        <v>0</v>
      </c>
      <c r="HO428" s="519">
        <v>0</v>
      </c>
      <c r="HP428" s="519">
        <v>0</v>
      </c>
      <c r="HQ428" s="519">
        <v>0</v>
      </c>
      <c r="HR428" s="519">
        <v>0</v>
      </c>
      <c r="HS428" s="519">
        <v>0</v>
      </c>
      <c r="HT428" s="519">
        <v>0</v>
      </c>
      <c r="HU428" s="519">
        <v>0</v>
      </c>
      <c r="HV428" s="519">
        <v>0</v>
      </c>
      <c r="HW428" s="519">
        <v>0</v>
      </c>
      <c r="HX428" s="519">
        <v>0</v>
      </c>
      <c r="HY428" s="519">
        <v>0</v>
      </c>
      <c r="HZ428" s="519">
        <v>0</v>
      </c>
      <c r="IA428" s="519">
        <v>0</v>
      </c>
      <c r="IB428" s="519">
        <v>0</v>
      </c>
      <c r="IC428" s="519">
        <v>0</v>
      </c>
      <c r="ID428" s="519">
        <v>0</v>
      </c>
      <c r="IE428" s="519">
        <v>0</v>
      </c>
      <c r="IF428" s="519">
        <v>0</v>
      </c>
      <c r="IG428" s="519">
        <v>0</v>
      </c>
      <c r="IH428" s="519">
        <v>0</v>
      </c>
      <c r="II428" s="519">
        <v>0</v>
      </c>
      <c r="IJ428" s="519">
        <v>0</v>
      </c>
      <c r="IK428" s="519">
        <v>0</v>
      </c>
    </row>
    <row r="429" spans="1:245" hidden="1">
      <c r="B429" s="519" t="s">
        <v>1058</v>
      </c>
      <c r="C429" s="519"/>
      <c r="D429" s="519"/>
      <c r="E429" s="519"/>
      <c r="F429" s="519">
        <v>1</v>
      </c>
      <c r="G429" s="519"/>
      <c r="H429" s="519">
        <v>42</v>
      </c>
      <c r="I429" s="519">
        <v>7</v>
      </c>
      <c r="J429" s="519" t="str">
        <f t="shared" si="21"/>
        <v>SDN10014207</v>
      </c>
      <c r="K429" s="519">
        <v>852</v>
      </c>
      <c r="M429" s="337" t="s">
        <v>631</v>
      </c>
      <c r="N429" s="519" t="s">
        <v>1058</v>
      </c>
      <c r="O429" s="519" t="s">
        <v>1059</v>
      </c>
      <c r="P429" s="519">
        <v>2</v>
      </c>
      <c r="Q429" s="521" t="str">
        <f t="shared" si="22"/>
        <v>SDN100102</v>
      </c>
      <c r="R429" s="519">
        <v>437</v>
      </c>
      <c r="S429" s="519">
        <v>992</v>
      </c>
      <c r="T429" s="519">
        <v>1559</v>
      </c>
      <c r="U429" s="519">
        <v>2138</v>
      </c>
      <c r="V429" s="519">
        <v>2729</v>
      </c>
      <c r="W429" s="519">
        <v>3227</v>
      </c>
      <c r="X429" s="519">
        <v>3734</v>
      </c>
      <c r="Y429" s="519">
        <v>4251</v>
      </c>
      <c r="Z429" s="519">
        <v>4780</v>
      </c>
      <c r="AA429" s="519">
        <v>7094</v>
      </c>
      <c r="AB429" s="519">
        <v>7247</v>
      </c>
      <c r="AC429" s="519">
        <v>7405</v>
      </c>
      <c r="AD429" s="519">
        <v>7567</v>
      </c>
      <c r="AE429" s="519">
        <v>7736</v>
      </c>
      <c r="AF429" s="519">
        <v>7910</v>
      </c>
      <c r="AG429" s="519">
        <v>8090</v>
      </c>
      <c r="AH429" s="519">
        <v>8280</v>
      </c>
      <c r="AI429" s="519">
        <v>8477</v>
      </c>
      <c r="AJ429" s="519">
        <v>8680</v>
      </c>
      <c r="AK429" s="519">
        <v>8887</v>
      </c>
      <c r="AL429" s="519">
        <v>9100</v>
      </c>
      <c r="AM429" s="519">
        <v>9316</v>
      </c>
      <c r="AN429" s="519">
        <v>9539</v>
      </c>
      <c r="AO429" s="519">
        <v>9766</v>
      </c>
      <c r="AP429" s="519">
        <v>0</v>
      </c>
      <c r="AQ429" s="519">
        <v>0</v>
      </c>
      <c r="AR429" s="519">
        <v>0</v>
      </c>
      <c r="AS429" s="519">
        <v>0</v>
      </c>
      <c r="AT429" s="519">
        <v>0</v>
      </c>
      <c r="AU429" s="519">
        <v>0</v>
      </c>
      <c r="AV429" s="519">
        <v>0</v>
      </c>
      <c r="AW429" s="519">
        <v>0</v>
      </c>
      <c r="AX429" s="519">
        <v>0</v>
      </c>
      <c r="AY429" s="519">
        <v>0</v>
      </c>
      <c r="AZ429" s="519">
        <v>0</v>
      </c>
      <c r="BA429" s="519">
        <v>0</v>
      </c>
      <c r="BB429" s="519">
        <v>0</v>
      </c>
      <c r="BC429" s="519">
        <v>0</v>
      </c>
      <c r="BD429" s="519">
        <v>0</v>
      </c>
      <c r="BE429" s="519">
        <v>0</v>
      </c>
      <c r="BF429" s="519">
        <v>0</v>
      </c>
      <c r="BG429" s="519">
        <v>0</v>
      </c>
      <c r="BH429" s="519">
        <v>0</v>
      </c>
      <c r="BI429" s="519">
        <v>0</v>
      </c>
      <c r="BJ429" s="519">
        <v>0</v>
      </c>
      <c r="BK429" s="519">
        <v>0</v>
      </c>
      <c r="BL429" s="519">
        <v>0</v>
      </c>
      <c r="BM429" s="519">
        <v>0</v>
      </c>
      <c r="BN429" s="519">
        <v>0</v>
      </c>
      <c r="BO429" s="519">
        <v>0</v>
      </c>
      <c r="BP429" s="519">
        <v>0</v>
      </c>
      <c r="BQ429" s="519">
        <v>0</v>
      </c>
      <c r="BR429" s="519">
        <v>0</v>
      </c>
      <c r="BS429" s="519">
        <v>0</v>
      </c>
      <c r="BT429" s="519">
        <v>0</v>
      </c>
      <c r="BU429" s="519">
        <v>0</v>
      </c>
      <c r="BV429" s="519">
        <v>0</v>
      </c>
      <c r="BW429" s="519">
        <v>0</v>
      </c>
      <c r="BX429" s="519">
        <v>0</v>
      </c>
      <c r="BY429" s="519">
        <v>0</v>
      </c>
      <c r="BZ429" s="519">
        <v>0</v>
      </c>
      <c r="CA429" s="519">
        <v>0</v>
      </c>
      <c r="CB429" s="519">
        <v>0</v>
      </c>
      <c r="CC429" s="519">
        <v>0</v>
      </c>
      <c r="CD429" s="519">
        <v>0</v>
      </c>
      <c r="CE429" s="519">
        <v>0</v>
      </c>
      <c r="CF429" s="519">
        <v>0</v>
      </c>
      <c r="CG429" s="519">
        <v>0</v>
      </c>
      <c r="CH429" s="519">
        <v>0</v>
      </c>
      <c r="CI429" s="519">
        <v>0</v>
      </c>
      <c r="CJ429" s="519">
        <v>0</v>
      </c>
      <c r="CK429" s="519">
        <v>0</v>
      </c>
      <c r="CL429" s="519">
        <v>0</v>
      </c>
      <c r="CM429" s="519">
        <v>0</v>
      </c>
      <c r="CN429" s="519">
        <v>0</v>
      </c>
      <c r="CO429" s="519">
        <v>0</v>
      </c>
      <c r="CP429" s="519">
        <v>0</v>
      </c>
      <c r="CQ429" s="519">
        <v>0</v>
      </c>
      <c r="CR429" s="519">
        <v>0</v>
      </c>
      <c r="CS429" s="519">
        <v>0</v>
      </c>
      <c r="CT429" s="519">
        <v>0</v>
      </c>
      <c r="CU429" s="519">
        <v>0</v>
      </c>
      <c r="CV429" s="519">
        <v>0</v>
      </c>
      <c r="CW429" s="519">
        <v>0</v>
      </c>
      <c r="CX429" s="519">
        <v>0</v>
      </c>
      <c r="CY429" s="519">
        <v>0</v>
      </c>
      <c r="CZ429" s="519">
        <v>0</v>
      </c>
      <c r="DA429" s="519">
        <v>0</v>
      </c>
      <c r="DB429" s="519">
        <v>0</v>
      </c>
      <c r="DC429" s="519">
        <v>0</v>
      </c>
      <c r="DD429" s="519">
        <v>0</v>
      </c>
      <c r="DE429" s="519">
        <v>0</v>
      </c>
      <c r="DF429" s="519">
        <v>0</v>
      </c>
      <c r="DG429" s="519">
        <v>0</v>
      </c>
      <c r="DH429" s="519">
        <v>0</v>
      </c>
      <c r="DI429" s="519">
        <v>0</v>
      </c>
      <c r="DJ429" s="519">
        <v>0</v>
      </c>
      <c r="DK429" s="519">
        <v>0</v>
      </c>
      <c r="DL429" s="519">
        <v>0</v>
      </c>
      <c r="DM429" s="519">
        <v>0</v>
      </c>
      <c r="DN429" s="519">
        <v>0</v>
      </c>
      <c r="DO429" s="519">
        <v>0</v>
      </c>
      <c r="DP429" s="519">
        <v>0</v>
      </c>
      <c r="DQ429" s="519">
        <v>0</v>
      </c>
      <c r="DR429" s="519">
        <v>0</v>
      </c>
      <c r="DS429" s="519">
        <v>0</v>
      </c>
      <c r="DT429" s="519">
        <v>0</v>
      </c>
      <c r="DU429" s="519">
        <v>0</v>
      </c>
      <c r="DV429" s="519">
        <v>0</v>
      </c>
      <c r="DW429" s="519">
        <v>0</v>
      </c>
      <c r="DX429" s="519">
        <v>0</v>
      </c>
      <c r="DZ429" s="337" t="s">
        <v>631</v>
      </c>
      <c r="EA429" s="519" t="s">
        <v>1058</v>
      </c>
      <c r="EB429" s="519" t="s">
        <v>1059</v>
      </c>
      <c r="EC429" s="519">
        <v>2</v>
      </c>
      <c r="ED429" s="521" t="str">
        <f t="shared" si="23"/>
        <v>SDN100102</v>
      </c>
      <c r="EE429" s="519">
        <v>790</v>
      </c>
      <c r="EF429" s="519">
        <v>1958</v>
      </c>
      <c r="EG429" s="519">
        <v>3103</v>
      </c>
      <c r="EH429" s="519">
        <v>4223</v>
      </c>
      <c r="EI429" s="519">
        <v>5319</v>
      </c>
      <c r="EJ429" s="519">
        <v>6186</v>
      </c>
      <c r="EK429" s="519">
        <v>7031</v>
      </c>
      <c r="EL429" s="519">
        <v>7860</v>
      </c>
      <c r="EM429" s="519">
        <v>8673</v>
      </c>
      <c r="EN429" s="519">
        <v>0</v>
      </c>
      <c r="EO429" s="519">
        <v>0</v>
      </c>
      <c r="EP429" s="519">
        <v>0</v>
      </c>
      <c r="EQ429" s="519">
        <v>0</v>
      </c>
      <c r="ER429" s="519">
        <v>0</v>
      </c>
      <c r="ES429" s="519">
        <v>0</v>
      </c>
      <c r="ET429" s="519">
        <v>0</v>
      </c>
      <c r="EU429" s="519">
        <v>0</v>
      </c>
      <c r="EV429" s="519">
        <v>0</v>
      </c>
      <c r="EW429" s="519">
        <v>0</v>
      </c>
      <c r="EX429" s="519">
        <v>0</v>
      </c>
      <c r="EY429" s="519">
        <v>0</v>
      </c>
      <c r="EZ429" s="519">
        <v>0</v>
      </c>
      <c r="FA429" s="519">
        <v>0</v>
      </c>
      <c r="FB429" s="519">
        <v>0</v>
      </c>
      <c r="FC429" s="519">
        <v>0</v>
      </c>
      <c r="FD429" s="519">
        <v>0</v>
      </c>
      <c r="FE429" s="519">
        <v>0</v>
      </c>
      <c r="FF429" s="519">
        <v>0</v>
      </c>
      <c r="FG429" s="519">
        <v>0</v>
      </c>
      <c r="FH429" s="519">
        <v>0</v>
      </c>
      <c r="FI429" s="519">
        <v>0</v>
      </c>
      <c r="FJ429" s="519">
        <v>0</v>
      </c>
      <c r="FK429" s="519">
        <v>0</v>
      </c>
      <c r="FL429" s="519">
        <v>0</v>
      </c>
      <c r="FM429" s="519">
        <v>0</v>
      </c>
      <c r="FN429" s="519">
        <v>0</v>
      </c>
      <c r="FO429" s="519">
        <v>0</v>
      </c>
      <c r="FP429" s="519">
        <v>0</v>
      </c>
      <c r="FQ429" s="519">
        <v>0</v>
      </c>
      <c r="FR429" s="519">
        <v>0</v>
      </c>
      <c r="FS429" s="519">
        <v>0</v>
      </c>
      <c r="FT429" s="519">
        <v>0</v>
      </c>
      <c r="FU429" s="519">
        <v>0</v>
      </c>
      <c r="FV429" s="519">
        <v>0</v>
      </c>
      <c r="FW429" s="519">
        <v>0</v>
      </c>
      <c r="FX429" s="519">
        <v>0</v>
      </c>
      <c r="FY429" s="519">
        <v>0</v>
      </c>
      <c r="FZ429" s="519">
        <v>0</v>
      </c>
      <c r="GA429" s="519">
        <v>0</v>
      </c>
      <c r="GB429" s="519">
        <v>0</v>
      </c>
      <c r="GC429" s="519">
        <v>0</v>
      </c>
      <c r="GD429" s="519">
        <v>0</v>
      </c>
      <c r="GE429" s="519">
        <v>0</v>
      </c>
      <c r="GF429" s="519">
        <v>0</v>
      </c>
      <c r="GG429" s="519">
        <v>0</v>
      </c>
      <c r="GH429" s="519">
        <v>0</v>
      </c>
      <c r="GI429" s="519">
        <v>0</v>
      </c>
      <c r="GJ429" s="519">
        <v>0</v>
      </c>
      <c r="GK429" s="519">
        <v>0</v>
      </c>
      <c r="GL429" s="519">
        <v>0</v>
      </c>
      <c r="GM429" s="519">
        <v>0</v>
      </c>
      <c r="GN429" s="519">
        <v>0</v>
      </c>
      <c r="GO429" s="519">
        <v>0</v>
      </c>
      <c r="GP429" s="519">
        <v>0</v>
      </c>
      <c r="GQ429" s="519">
        <v>0</v>
      </c>
      <c r="GR429" s="519">
        <v>0</v>
      </c>
      <c r="GS429" s="519">
        <v>0</v>
      </c>
      <c r="GT429" s="519">
        <v>0</v>
      </c>
      <c r="GU429" s="519">
        <v>0</v>
      </c>
      <c r="GV429" s="519">
        <v>0</v>
      </c>
      <c r="GW429" s="519">
        <v>0</v>
      </c>
      <c r="GX429" s="519">
        <v>0</v>
      </c>
      <c r="GY429" s="519">
        <v>0</v>
      </c>
      <c r="GZ429" s="519">
        <v>0</v>
      </c>
      <c r="HA429" s="519">
        <v>0</v>
      </c>
      <c r="HB429" s="519">
        <v>0</v>
      </c>
      <c r="HC429" s="519">
        <v>0</v>
      </c>
      <c r="HD429" s="519">
        <v>0</v>
      </c>
      <c r="HE429" s="519">
        <v>0</v>
      </c>
      <c r="HF429" s="519">
        <v>0</v>
      </c>
      <c r="HG429" s="519">
        <v>0</v>
      </c>
      <c r="HH429" s="519">
        <v>0</v>
      </c>
      <c r="HI429" s="519">
        <v>0</v>
      </c>
      <c r="HJ429" s="519">
        <v>0</v>
      </c>
      <c r="HK429" s="519">
        <v>0</v>
      </c>
      <c r="HL429" s="519">
        <v>0</v>
      </c>
      <c r="HM429" s="519">
        <v>0</v>
      </c>
      <c r="HN429" s="519">
        <v>0</v>
      </c>
      <c r="HO429" s="519">
        <v>0</v>
      </c>
      <c r="HP429" s="519">
        <v>0</v>
      </c>
      <c r="HQ429" s="519">
        <v>0</v>
      </c>
      <c r="HR429" s="519">
        <v>0</v>
      </c>
      <c r="HS429" s="519">
        <v>0</v>
      </c>
      <c r="HT429" s="519">
        <v>0</v>
      </c>
      <c r="HU429" s="519">
        <v>0</v>
      </c>
      <c r="HV429" s="519">
        <v>0</v>
      </c>
      <c r="HW429" s="519">
        <v>0</v>
      </c>
      <c r="HX429" s="519">
        <v>0</v>
      </c>
      <c r="HY429" s="519">
        <v>0</v>
      </c>
      <c r="HZ429" s="519">
        <v>0</v>
      </c>
      <c r="IA429" s="519">
        <v>0</v>
      </c>
      <c r="IB429" s="519">
        <v>0</v>
      </c>
      <c r="IC429" s="519">
        <v>0</v>
      </c>
      <c r="ID429" s="519">
        <v>0</v>
      </c>
      <c r="IE429" s="519">
        <v>0</v>
      </c>
      <c r="IF429" s="519">
        <v>0</v>
      </c>
      <c r="IG429" s="519">
        <v>0</v>
      </c>
      <c r="IH429" s="519">
        <v>0</v>
      </c>
      <c r="II429" s="519">
        <v>0</v>
      </c>
      <c r="IJ429" s="519">
        <v>0</v>
      </c>
      <c r="IK429" s="519">
        <v>0</v>
      </c>
    </row>
    <row r="430" spans="1:245" hidden="1">
      <c r="B430" s="519" t="s">
        <v>1058</v>
      </c>
      <c r="C430" s="519"/>
      <c r="D430" s="519"/>
      <c r="E430" s="519"/>
      <c r="F430" s="519">
        <v>1</v>
      </c>
      <c r="G430" s="519"/>
      <c r="H430" s="519">
        <v>42</v>
      </c>
      <c r="I430" s="519">
        <v>8</v>
      </c>
      <c r="J430" s="519" t="str">
        <f t="shared" si="21"/>
        <v>SDN10014208</v>
      </c>
      <c r="K430" s="519">
        <v>852</v>
      </c>
      <c r="M430" s="337" t="s">
        <v>631</v>
      </c>
      <c r="N430" s="519" t="s">
        <v>1058</v>
      </c>
      <c r="O430" s="519" t="s">
        <v>1059</v>
      </c>
      <c r="P430" s="519">
        <v>3</v>
      </c>
      <c r="Q430" s="521" t="str">
        <f t="shared" si="22"/>
        <v>SDN100103</v>
      </c>
      <c r="R430" s="519">
        <v>436</v>
      </c>
      <c r="S430" s="519">
        <v>989</v>
      </c>
      <c r="T430" s="519">
        <v>1555</v>
      </c>
      <c r="U430" s="519">
        <v>2132</v>
      </c>
      <c r="V430" s="519">
        <v>2722</v>
      </c>
      <c r="W430" s="519">
        <v>3218</v>
      </c>
      <c r="X430" s="519">
        <v>3724</v>
      </c>
      <c r="Y430" s="519">
        <v>4241</v>
      </c>
      <c r="Z430" s="519">
        <v>4770</v>
      </c>
      <c r="AA430" s="519">
        <v>7080</v>
      </c>
      <c r="AB430" s="519">
        <v>7234</v>
      </c>
      <c r="AC430" s="519">
        <v>7392</v>
      </c>
      <c r="AD430" s="519">
        <v>7556</v>
      </c>
      <c r="AE430" s="519">
        <v>7726</v>
      </c>
      <c r="AF430" s="519">
        <v>7903</v>
      </c>
      <c r="AG430" s="519">
        <v>8088</v>
      </c>
      <c r="AH430" s="519">
        <v>8280</v>
      </c>
      <c r="AI430" s="519">
        <v>8478</v>
      </c>
      <c r="AJ430" s="519">
        <v>8680</v>
      </c>
      <c r="AK430" s="519">
        <v>8887</v>
      </c>
      <c r="AL430" s="519">
        <v>9099</v>
      </c>
      <c r="AM430" s="519">
        <v>9315</v>
      </c>
      <c r="AN430" s="519">
        <v>9537</v>
      </c>
      <c r="AO430" s="519">
        <v>9765</v>
      </c>
      <c r="AP430" s="519">
        <v>0</v>
      </c>
      <c r="AQ430" s="519">
        <v>0</v>
      </c>
      <c r="AR430" s="519">
        <v>0</v>
      </c>
      <c r="AS430" s="519">
        <v>0</v>
      </c>
      <c r="AT430" s="519">
        <v>0</v>
      </c>
      <c r="AU430" s="519">
        <v>0</v>
      </c>
      <c r="AV430" s="519">
        <v>0</v>
      </c>
      <c r="AW430" s="519">
        <v>0</v>
      </c>
      <c r="AX430" s="519">
        <v>0</v>
      </c>
      <c r="AY430" s="519">
        <v>0</v>
      </c>
      <c r="AZ430" s="519">
        <v>0</v>
      </c>
      <c r="BA430" s="519">
        <v>0</v>
      </c>
      <c r="BB430" s="519">
        <v>0</v>
      </c>
      <c r="BC430" s="519">
        <v>0</v>
      </c>
      <c r="BD430" s="519">
        <v>0</v>
      </c>
      <c r="BE430" s="519">
        <v>0</v>
      </c>
      <c r="BF430" s="519">
        <v>0</v>
      </c>
      <c r="BG430" s="519">
        <v>0</v>
      </c>
      <c r="BH430" s="519">
        <v>0</v>
      </c>
      <c r="BI430" s="519">
        <v>0</v>
      </c>
      <c r="BJ430" s="519">
        <v>0</v>
      </c>
      <c r="BK430" s="519">
        <v>0</v>
      </c>
      <c r="BL430" s="519">
        <v>0</v>
      </c>
      <c r="BM430" s="519">
        <v>0</v>
      </c>
      <c r="BN430" s="519">
        <v>0</v>
      </c>
      <c r="BO430" s="519">
        <v>0</v>
      </c>
      <c r="BP430" s="519">
        <v>0</v>
      </c>
      <c r="BQ430" s="519">
        <v>0</v>
      </c>
      <c r="BR430" s="519">
        <v>0</v>
      </c>
      <c r="BS430" s="519">
        <v>0</v>
      </c>
      <c r="BT430" s="519">
        <v>0</v>
      </c>
      <c r="BU430" s="519">
        <v>0</v>
      </c>
      <c r="BV430" s="519">
        <v>0</v>
      </c>
      <c r="BW430" s="519">
        <v>0</v>
      </c>
      <c r="BX430" s="519">
        <v>0</v>
      </c>
      <c r="BY430" s="519">
        <v>0</v>
      </c>
      <c r="BZ430" s="519">
        <v>0</v>
      </c>
      <c r="CA430" s="519">
        <v>0</v>
      </c>
      <c r="CB430" s="519">
        <v>0</v>
      </c>
      <c r="CC430" s="519">
        <v>0</v>
      </c>
      <c r="CD430" s="519">
        <v>0</v>
      </c>
      <c r="CE430" s="519">
        <v>0</v>
      </c>
      <c r="CF430" s="519">
        <v>0</v>
      </c>
      <c r="CG430" s="519">
        <v>0</v>
      </c>
      <c r="CH430" s="519">
        <v>0</v>
      </c>
      <c r="CI430" s="519">
        <v>0</v>
      </c>
      <c r="CJ430" s="519">
        <v>0</v>
      </c>
      <c r="CK430" s="519">
        <v>0</v>
      </c>
      <c r="CL430" s="519">
        <v>0</v>
      </c>
      <c r="CM430" s="519">
        <v>0</v>
      </c>
      <c r="CN430" s="519">
        <v>0</v>
      </c>
      <c r="CO430" s="519">
        <v>0</v>
      </c>
      <c r="CP430" s="519">
        <v>0</v>
      </c>
      <c r="CQ430" s="519">
        <v>0</v>
      </c>
      <c r="CR430" s="519">
        <v>0</v>
      </c>
      <c r="CS430" s="519">
        <v>0</v>
      </c>
      <c r="CT430" s="519">
        <v>0</v>
      </c>
      <c r="CU430" s="519">
        <v>0</v>
      </c>
      <c r="CV430" s="519">
        <v>0</v>
      </c>
      <c r="CW430" s="519">
        <v>0</v>
      </c>
      <c r="CX430" s="519">
        <v>0</v>
      </c>
      <c r="CY430" s="519">
        <v>0</v>
      </c>
      <c r="CZ430" s="519">
        <v>0</v>
      </c>
      <c r="DA430" s="519">
        <v>0</v>
      </c>
      <c r="DB430" s="519">
        <v>0</v>
      </c>
      <c r="DC430" s="519">
        <v>0</v>
      </c>
      <c r="DD430" s="519">
        <v>0</v>
      </c>
      <c r="DE430" s="519">
        <v>0</v>
      </c>
      <c r="DF430" s="519">
        <v>0</v>
      </c>
      <c r="DG430" s="519">
        <v>0</v>
      </c>
      <c r="DH430" s="519">
        <v>0</v>
      </c>
      <c r="DI430" s="519">
        <v>0</v>
      </c>
      <c r="DJ430" s="519">
        <v>0</v>
      </c>
      <c r="DK430" s="519">
        <v>0</v>
      </c>
      <c r="DL430" s="519">
        <v>0</v>
      </c>
      <c r="DM430" s="519">
        <v>0</v>
      </c>
      <c r="DN430" s="519">
        <v>0</v>
      </c>
      <c r="DO430" s="519">
        <v>0</v>
      </c>
      <c r="DP430" s="519">
        <v>0</v>
      </c>
      <c r="DQ430" s="519">
        <v>0</v>
      </c>
      <c r="DR430" s="519">
        <v>0</v>
      </c>
      <c r="DS430" s="519">
        <v>0</v>
      </c>
      <c r="DT430" s="519">
        <v>0</v>
      </c>
      <c r="DU430" s="519">
        <v>0</v>
      </c>
      <c r="DV430" s="519">
        <v>0</v>
      </c>
      <c r="DW430" s="519">
        <v>0</v>
      </c>
      <c r="DX430" s="519">
        <v>0</v>
      </c>
      <c r="DZ430" s="337" t="s">
        <v>631</v>
      </c>
      <c r="EA430" s="519" t="s">
        <v>1058</v>
      </c>
      <c r="EB430" s="519" t="s">
        <v>1059</v>
      </c>
      <c r="EC430" s="519">
        <v>3</v>
      </c>
      <c r="ED430" s="521" t="str">
        <f t="shared" si="23"/>
        <v>SDN100103</v>
      </c>
      <c r="EE430" s="519">
        <v>787</v>
      </c>
      <c r="EF430" s="519">
        <v>1952</v>
      </c>
      <c r="EG430" s="519">
        <v>3093</v>
      </c>
      <c r="EH430" s="519">
        <v>4209</v>
      </c>
      <c r="EI430" s="519">
        <v>5303</v>
      </c>
      <c r="EJ430" s="519">
        <v>6163</v>
      </c>
      <c r="EK430" s="519">
        <v>7007</v>
      </c>
      <c r="EL430" s="519">
        <v>7835</v>
      </c>
      <c r="EM430" s="519">
        <v>8649</v>
      </c>
      <c r="EN430" s="519">
        <v>0</v>
      </c>
      <c r="EO430" s="519">
        <v>0</v>
      </c>
      <c r="EP430" s="519">
        <v>0</v>
      </c>
      <c r="EQ430" s="519">
        <v>0</v>
      </c>
      <c r="ER430" s="519">
        <v>0</v>
      </c>
      <c r="ES430" s="519">
        <v>0</v>
      </c>
      <c r="ET430" s="519">
        <v>0</v>
      </c>
      <c r="EU430" s="519">
        <v>0</v>
      </c>
      <c r="EV430" s="519">
        <v>0</v>
      </c>
      <c r="EW430" s="519">
        <v>0</v>
      </c>
      <c r="EX430" s="519">
        <v>0</v>
      </c>
      <c r="EY430" s="519">
        <v>0</v>
      </c>
      <c r="EZ430" s="519">
        <v>0</v>
      </c>
      <c r="FA430" s="519">
        <v>0</v>
      </c>
      <c r="FB430" s="519">
        <v>0</v>
      </c>
      <c r="FC430" s="519">
        <v>0</v>
      </c>
      <c r="FD430" s="519">
        <v>0</v>
      </c>
      <c r="FE430" s="519">
        <v>0</v>
      </c>
      <c r="FF430" s="519">
        <v>0</v>
      </c>
      <c r="FG430" s="519">
        <v>0</v>
      </c>
      <c r="FH430" s="519">
        <v>0</v>
      </c>
      <c r="FI430" s="519">
        <v>0</v>
      </c>
      <c r="FJ430" s="519">
        <v>0</v>
      </c>
      <c r="FK430" s="519">
        <v>0</v>
      </c>
      <c r="FL430" s="519">
        <v>0</v>
      </c>
      <c r="FM430" s="519">
        <v>0</v>
      </c>
      <c r="FN430" s="519">
        <v>0</v>
      </c>
      <c r="FO430" s="519">
        <v>0</v>
      </c>
      <c r="FP430" s="519">
        <v>0</v>
      </c>
      <c r="FQ430" s="519">
        <v>0</v>
      </c>
      <c r="FR430" s="519">
        <v>0</v>
      </c>
      <c r="FS430" s="519">
        <v>0</v>
      </c>
      <c r="FT430" s="519">
        <v>0</v>
      </c>
      <c r="FU430" s="519">
        <v>0</v>
      </c>
      <c r="FV430" s="519">
        <v>0</v>
      </c>
      <c r="FW430" s="519">
        <v>0</v>
      </c>
      <c r="FX430" s="519">
        <v>0</v>
      </c>
      <c r="FY430" s="519">
        <v>0</v>
      </c>
      <c r="FZ430" s="519">
        <v>0</v>
      </c>
      <c r="GA430" s="519">
        <v>0</v>
      </c>
      <c r="GB430" s="519">
        <v>0</v>
      </c>
      <c r="GC430" s="519">
        <v>0</v>
      </c>
      <c r="GD430" s="519">
        <v>0</v>
      </c>
      <c r="GE430" s="519">
        <v>0</v>
      </c>
      <c r="GF430" s="519">
        <v>0</v>
      </c>
      <c r="GG430" s="519">
        <v>0</v>
      </c>
      <c r="GH430" s="519">
        <v>0</v>
      </c>
      <c r="GI430" s="519">
        <v>0</v>
      </c>
      <c r="GJ430" s="519">
        <v>0</v>
      </c>
      <c r="GK430" s="519">
        <v>0</v>
      </c>
      <c r="GL430" s="519">
        <v>0</v>
      </c>
      <c r="GM430" s="519">
        <v>0</v>
      </c>
      <c r="GN430" s="519">
        <v>0</v>
      </c>
      <c r="GO430" s="519">
        <v>0</v>
      </c>
      <c r="GP430" s="519">
        <v>0</v>
      </c>
      <c r="GQ430" s="519">
        <v>0</v>
      </c>
      <c r="GR430" s="519">
        <v>0</v>
      </c>
      <c r="GS430" s="519">
        <v>0</v>
      </c>
      <c r="GT430" s="519">
        <v>0</v>
      </c>
      <c r="GU430" s="519">
        <v>0</v>
      </c>
      <c r="GV430" s="519">
        <v>0</v>
      </c>
      <c r="GW430" s="519">
        <v>0</v>
      </c>
      <c r="GX430" s="519">
        <v>0</v>
      </c>
      <c r="GY430" s="519">
        <v>0</v>
      </c>
      <c r="GZ430" s="519">
        <v>0</v>
      </c>
      <c r="HA430" s="519">
        <v>0</v>
      </c>
      <c r="HB430" s="519">
        <v>0</v>
      </c>
      <c r="HC430" s="519">
        <v>0</v>
      </c>
      <c r="HD430" s="519">
        <v>0</v>
      </c>
      <c r="HE430" s="519">
        <v>0</v>
      </c>
      <c r="HF430" s="519">
        <v>0</v>
      </c>
      <c r="HG430" s="519">
        <v>0</v>
      </c>
      <c r="HH430" s="519">
        <v>0</v>
      </c>
      <c r="HI430" s="519">
        <v>0</v>
      </c>
      <c r="HJ430" s="519">
        <v>0</v>
      </c>
      <c r="HK430" s="519">
        <v>0</v>
      </c>
      <c r="HL430" s="519">
        <v>0</v>
      </c>
      <c r="HM430" s="519">
        <v>0</v>
      </c>
      <c r="HN430" s="519">
        <v>0</v>
      </c>
      <c r="HO430" s="519">
        <v>0</v>
      </c>
      <c r="HP430" s="519">
        <v>0</v>
      </c>
      <c r="HQ430" s="519">
        <v>0</v>
      </c>
      <c r="HR430" s="519">
        <v>0</v>
      </c>
      <c r="HS430" s="519">
        <v>0</v>
      </c>
      <c r="HT430" s="519">
        <v>0</v>
      </c>
      <c r="HU430" s="519">
        <v>0</v>
      </c>
      <c r="HV430" s="519">
        <v>0</v>
      </c>
      <c r="HW430" s="519">
        <v>0</v>
      </c>
      <c r="HX430" s="519">
        <v>0</v>
      </c>
      <c r="HY430" s="519">
        <v>0</v>
      </c>
      <c r="HZ430" s="519">
        <v>0</v>
      </c>
      <c r="IA430" s="519">
        <v>0</v>
      </c>
      <c r="IB430" s="519">
        <v>0</v>
      </c>
      <c r="IC430" s="519">
        <v>0</v>
      </c>
      <c r="ID430" s="519">
        <v>0</v>
      </c>
      <c r="IE430" s="519">
        <v>0</v>
      </c>
      <c r="IF430" s="519">
        <v>0</v>
      </c>
      <c r="IG430" s="519">
        <v>0</v>
      </c>
      <c r="IH430" s="519">
        <v>0</v>
      </c>
      <c r="II430" s="519">
        <v>0</v>
      </c>
      <c r="IJ430" s="519">
        <v>0</v>
      </c>
      <c r="IK430" s="519">
        <v>0</v>
      </c>
    </row>
    <row r="431" spans="1:245" hidden="1">
      <c r="B431" s="519" t="s">
        <v>1058</v>
      </c>
      <c r="C431" s="519"/>
      <c r="D431" s="519"/>
      <c r="E431" s="519"/>
      <c r="F431" s="519">
        <v>1</v>
      </c>
      <c r="G431" s="519"/>
      <c r="H431" s="519">
        <v>42</v>
      </c>
      <c r="I431" s="519">
        <v>9</v>
      </c>
      <c r="J431" s="519" t="str">
        <f t="shared" si="21"/>
        <v>SDN10014209</v>
      </c>
      <c r="K431" s="519">
        <v>852</v>
      </c>
      <c r="M431" s="337" t="s">
        <v>631</v>
      </c>
      <c r="N431" s="519" t="s">
        <v>1058</v>
      </c>
      <c r="O431" s="519" t="s">
        <v>1059</v>
      </c>
      <c r="P431" s="519">
        <v>4</v>
      </c>
      <c r="Q431" s="521" t="str">
        <f t="shared" si="22"/>
        <v>SDN100104</v>
      </c>
      <c r="R431" s="519">
        <v>433</v>
      </c>
      <c r="S431" s="519">
        <v>985</v>
      </c>
      <c r="T431" s="519">
        <v>1550</v>
      </c>
      <c r="U431" s="519">
        <v>2126</v>
      </c>
      <c r="V431" s="519">
        <v>2714</v>
      </c>
      <c r="W431" s="519">
        <v>3209</v>
      </c>
      <c r="X431" s="519">
        <v>3715</v>
      </c>
      <c r="Y431" s="519">
        <v>4232</v>
      </c>
      <c r="Z431" s="519">
        <v>4760</v>
      </c>
      <c r="AA431" s="519">
        <v>7066</v>
      </c>
      <c r="AB431" s="519">
        <v>7220</v>
      </c>
      <c r="AC431" s="519">
        <v>7381</v>
      </c>
      <c r="AD431" s="519">
        <v>7546</v>
      </c>
      <c r="AE431" s="519">
        <v>7719</v>
      </c>
      <c r="AF431" s="519">
        <v>7900</v>
      </c>
      <c r="AG431" s="519">
        <v>8087</v>
      </c>
      <c r="AH431" s="519">
        <v>8280</v>
      </c>
      <c r="AI431" s="519">
        <v>8477</v>
      </c>
      <c r="AJ431" s="519">
        <v>8679</v>
      </c>
      <c r="AK431" s="519">
        <v>8885</v>
      </c>
      <c r="AL431" s="519">
        <v>9097</v>
      </c>
      <c r="AM431" s="519">
        <v>9313</v>
      </c>
      <c r="AN431" s="519">
        <v>9536</v>
      </c>
      <c r="AO431" s="519">
        <v>9764</v>
      </c>
      <c r="AP431" s="519">
        <v>0</v>
      </c>
      <c r="AQ431" s="519">
        <v>0</v>
      </c>
      <c r="AR431" s="519">
        <v>0</v>
      </c>
      <c r="AS431" s="519">
        <v>0</v>
      </c>
      <c r="AT431" s="519">
        <v>0</v>
      </c>
      <c r="AU431" s="519">
        <v>0</v>
      </c>
      <c r="AV431" s="519">
        <v>0</v>
      </c>
      <c r="AW431" s="519">
        <v>0</v>
      </c>
      <c r="AX431" s="519">
        <v>0</v>
      </c>
      <c r="AY431" s="519">
        <v>0</v>
      </c>
      <c r="AZ431" s="519">
        <v>0</v>
      </c>
      <c r="BA431" s="519">
        <v>0</v>
      </c>
      <c r="BB431" s="519">
        <v>0</v>
      </c>
      <c r="BC431" s="519">
        <v>0</v>
      </c>
      <c r="BD431" s="519">
        <v>0</v>
      </c>
      <c r="BE431" s="519">
        <v>0</v>
      </c>
      <c r="BF431" s="519">
        <v>0</v>
      </c>
      <c r="BG431" s="519">
        <v>0</v>
      </c>
      <c r="BH431" s="519">
        <v>0</v>
      </c>
      <c r="BI431" s="519">
        <v>0</v>
      </c>
      <c r="BJ431" s="519">
        <v>0</v>
      </c>
      <c r="BK431" s="519">
        <v>0</v>
      </c>
      <c r="BL431" s="519">
        <v>0</v>
      </c>
      <c r="BM431" s="519">
        <v>0</v>
      </c>
      <c r="BN431" s="519">
        <v>0</v>
      </c>
      <c r="BO431" s="519">
        <v>0</v>
      </c>
      <c r="BP431" s="519">
        <v>0</v>
      </c>
      <c r="BQ431" s="519">
        <v>0</v>
      </c>
      <c r="BR431" s="519">
        <v>0</v>
      </c>
      <c r="BS431" s="519">
        <v>0</v>
      </c>
      <c r="BT431" s="519">
        <v>0</v>
      </c>
      <c r="BU431" s="519">
        <v>0</v>
      </c>
      <c r="BV431" s="519">
        <v>0</v>
      </c>
      <c r="BW431" s="519">
        <v>0</v>
      </c>
      <c r="BX431" s="519">
        <v>0</v>
      </c>
      <c r="BY431" s="519">
        <v>0</v>
      </c>
      <c r="BZ431" s="519">
        <v>0</v>
      </c>
      <c r="CA431" s="519">
        <v>0</v>
      </c>
      <c r="CB431" s="519">
        <v>0</v>
      </c>
      <c r="CC431" s="519">
        <v>0</v>
      </c>
      <c r="CD431" s="519">
        <v>0</v>
      </c>
      <c r="CE431" s="519">
        <v>0</v>
      </c>
      <c r="CF431" s="519">
        <v>0</v>
      </c>
      <c r="CG431" s="519">
        <v>0</v>
      </c>
      <c r="CH431" s="519">
        <v>0</v>
      </c>
      <c r="CI431" s="519">
        <v>0</v>
      </c>
      <c r="CJ431" s="519">
        <v>0</v>
      </c>
      <c r="CK431" s="519">
        <v>0</v>
      </c>
      <c r="CL431" s="519">
        <v>0</v>
      </c>
      <c r="CM431" s="519">
        <v>0</v>
      </c>
      <c r="CN431" s="519">
        <v>0</v>
      </c>
      <c r="CO431" s="519">
        <v>0</v>
      </c>
      <c r="CP431" s="519">
        <v>0</v>
      </c>
      <c r="CQ431" s="519">
        <v>0</v>
      </c>
      <c r="CR431" s="519">
        <v>0</v>
      </c>
      <c r="CS431" s="519">
        <v>0</v>
      </c>
      <c r="CT431" s="519">
        <v>0</v>
      </c>
      <c r="CU431" s="519">
        <v>0</v>
      </c>
      <c r="CV431" s="519">
        <v>0</v>
      </c>
      <c r="CW431" s="519">
        <v>0</v>
      </c>
      <c r="CX431" s="519">
        <v>0</v>
      </c>
      <c r="CY431" s="519">
        <v>0</v>
      </c>
      <c r="CZ431" s="519">
        <v>0</v>
      </c>
      <c r="DA431" s="519">
        <v>0</v>
      </c>
      <c r="DB431" s="519">
        <v>0</v>
      </c>
      <c r="DC431" s="519">
        <v>0</v>
      </c>
      <c r="DD431" s="519">
        <v>0</v>
      </c>
      <c r="DE431" s="519">
        <v>0</v>
      </c>
      <c r="DF431" s="519">
        <v>0</v>
      </c>
      <c r="DG431" s="519">
        <v>0</v>
      </c>
      <c r="DH431" s="519">
        <v>0</v>
      </c>
      <c r="DI431" s="519">
        <v>0</v>
      </c>
      <c r="DJ431" s="519">
        <v>0</v>
      </c>
      <c r="DK431" s="519">
        <v>0</v>
      </c>
      <c r="DL431" s="519">
        <v>0</v>
      </c>
      <c r="DM431" s="519">
        <v>0</v>
      </c>
      <c r="DN431" s="519">
        <v>0</v>
      </c>
      <c r="DO431" s="519">
        <v>0</v>
      </c>
      <c r="DP431" s="519">
        <v>0</v>
      </c>
      <c r="DQ431" s="519">
        <v>0</v>
      </c>
      <c r="DR431" s="519">
        <v>0</v>
      </c>
      <c r="DS431" s="519">
        <v>0</v>
      </c>
      <c r="DT431" s="519">
        <v>0</v>
      </c>
      <c r="DU431" s="519">
        <v>0</v>
      </c>
      <c r="DV431" s="519">
        <v>0</v>
      </c>
      <c r="DW431" s="519">
        <v>0</v>
      </c>
      <c r="DX431" s="519">
        <v>0</v>
      </c>
      <c r="DZ431" s="337" t="s">
        <v>631</v>
      </c>
      <c r="EA431" s="519" t="s">
        <v>1058</v>
      </c>
      <c r="EB431" s="519" t="s">
        <v>1059</v>
      </c>
      <c r="EC431" s="519">
        <v>4</v>
      </c>
      <c r="ED431" s="521" t="str">
        <f t="shared" si="23"/>
        <v>SDN100104</v>
      </c>
      <c r="EE431" s="519">
        <v>781</v>
      </c>
      <c r="EF431" s="519">
        <v>1942</v>
      </c>
      <c r="EG431" s="519">
        <v>3082</v>
      </c>
      <c r="EH431" s="519">
        <v>4193</v>
      </c>
      <c r="EI431" s="519">
        <v>5284</v>
      </c>
      <c r="EJ431" s="519">
        <v>6143</v>
      </c>
      <c r="EK431" s="519">
        <v>6985</v>
      </c>
      <c r="EL431" s="519">
        <v>7811</v>
      </c>
      <c r="EM431" s="519">
        <v>8622</v>
      </c>
      <c r="EN431" s="519">
        <v>0</v>
      </c>
      <c r="EO431" s="519">
        <v>0</v>
      </c>
      <c r="EP431" s="519">
        <v>0</v>
      </c>
      <c r="EQ431" s="519">
        <v>0</v>
      </c>
      <c r="ER431" s="519">
        <v>0</v>
      </c>
      <c r="ES431" s="519">
        <v>0</v>
      </c>
      <c r="ET431" s="519">
        <v>0</v>
      </c>
      <c r="EU431" s="519">
        <v>0</v>
      </c>
      <c r="EV431" s="519">
        <v>0</v>
      </c>
      <c r="EW431" s="519">
        <v>0</v>
      </c>
      <c r="EX431" s="519">
        <v>0</v>
      </c>
      <c r="EY431" s="519">
        <v>0</v>
      </c>
      <c r="EZ431" s="519">
        <v>0</v>
      </c>
      <c r="FA431" s="519">
        <v>0</v>
      </c>
      <c r="FB431" s="519">
        <v>0</v>
      </c>
      <c r="FC431" s="519">
        <v>0</v>
      </c>
      <c r="FD431" s="519">
        <v>0</v>
      </c>
      <c r="FE431" s="519">
        <v>0</v>
      </c>
      <c r="FF431" s="519">
        <v>0</v>
      </c>
      <c r="FG431" s="519">
        <v>0</v>
      </c>
      <c r="FH431" s="519">
        <v>0</v>
      </c>
      <c r="FI431" s="519">
        <v>0</v>
      </c>
      <c r="FJ431" s="519">
        <v>0</v>
      </c>
      <c r="FK431" s="519">
        <v>0</v>
      </c>
      <c r="FL431" s="519">
        <v>0</v>
      </c>
      <c r="FM431" s="519">
        <v>0</v>
      </c>
      <c r="FN431" s="519">
        <v>0</v>
      </c>
      <c r="FO431" s="519">
        <v>0</v>
      </c>
      <c r="FP431" s="519">
        <v>0</v>
      </c>
      <c r="FQ431" s="519">
        <v>0</v>
      </c>
      <c r="FR431" s="519">
        <v>0</v>
      </c>
      <c r="FS431" s="519">
        <v>0</v>
      </c>
      <c r="FT431" s="519">
        <v>0</v>
      </c>
      <c r="FU431" s="519">
        <v>0</v>
      </c>
      <c r="FV431" s="519">
        <v>0</v>
      </c>
      <c r="FW431" s="519">
        <v>0</v>
      </c>
      <c r="FX431" s="519">
        <v>0</v>
      </c>
      <c r="FY431" s="519">
        <v>0</v>
      </c>
      <c r="FZ431" s="519">
        <v>0</v>
      </c>
      <c r="GA431" s="519">
        <v>0</v>
      </c>
      <c r="GB431" s="519">
        <v>0</v>
      </c>
      <c r="GC431" s="519">
        <v>0</v>
      </c>
      <c r="GD431" s="519">
        <v>0</v>
      </c>
      <c r="GE431" s="519">
        <v>0</v>
      </c>
      <c r="GF431" s="519">
        <v>0</v>
      </c>
      <c r="GG431" s="519">
        <v>0</v>
      </c>
      <c r="GH431" s="519">
        <v>0</v>
      </c>
      <c r="GI431" s="519">
        <v>0</v>
      </c>
      <c r="GJ431" s="519">
        <v>0</v>
      </c>
      <c r="GK431" s="519">
        <v>0</v>
      </c>
      <c r="GL431" s="519">
        <v>0</v>
      </c>
      <c r="GM431" s="519">
        <v>0</v>
      </c>
      <c r="GN431" s="519">
        <v>0</v>
      </c>
      <c r="GO431" s="519">
        <v>0</v>
      </c>
      <c r="GP431" s="519">
        <v>0</v>
      </c>
      <c r="GQ431" s="519">
        <v>0</v>
      </c>
      <c r="GR431" s="519">
        <v>0</v>
      </c>
      <c r="GS431" s="519">
        <v>0</v>
      </c>
      <c r="GT431" s="519">
        <v>0</v>
      </c>
      <c r="GU431" s="519">
        <v>0</v>
      </c>
      <c r="GV431" s="519">
        <v>0</v>
      </c>
      <c r="GW431" s="519">
        <v>0</v>
      </c>
      <c r="GX431" s="519">
        <v>0</v>
      </c>
      <c r="GY431" s="519">
        <v>0</v>
      </c>
      <c r="GZ431" s="519">
        <v>0</v>
      </c>
      <c r="HA431" s="519">
        <v>0</v>
      </c>
      <c r="HB431" s="519">
        <v>0</v>
      </c>
      <c r="HC431" s="519">
        <v>0</v>
      </c>
      <c r="HD431" s="519">
        <v>0</v>
      </c>
      <c r="HE431" s="519">
        <v>0</v>
      </c>
      <c r="HF431" s="519">
        <v>0</v>
      </c>
      <c r="HG431" s="519">
        <v>0</v>
      </c>
      <c r="HH431" s="519">
        <v>0</v>
      </c>
      <c r="HI431" s="519">
        <v>0</v>
      </c>
      <c r="HJ431" s="519">
        <v>0</v>
      </c>
      <c r="HK431" s="519">
        <v>0</v>
      </c>
      <c r="HL431" s="519">
        <v>0</v>
      </c>
      <c r="HM431" s="519">
        <v>0</v>
      </c>
      <c r="HN431" s="519">
        <v>0</v>
      </c>
      <c r="HO431" s="519">
        <v>0</v>
      </c>
      <c r="HP431" s="519">
        <v>0</v>
      </c>
      <c r="HQ431" s="519">
        <v>0</v>
      </c>
      <c r="HR431" s="519">
        <v>0</v>
      </c>
      <c r="HS431" s="519">
        <v>0</v>
      </c>
      <c r="HT431" s="519">
        <v>0</v>
      </c>
      <c r="HU431" s="519">
        <v>0</v>
      </c>
      <c r="HV431" s="519">
        <v>0</v>
      </c>
      <c r="HW431" s="519">
        <v>0</v>
      </c>
      <c r="HX431" s="519">
        <v>0</v>
      </c>
      <c r="HY431" s="519">
        <v>0</v>
      </c>
      <c r="HZ431" s="519">
        <v>0</v>
      </c>
      <c r="IA431" s="519">
        <v>0</v>
      </c>
      <c r="IB431" s="519">
        <v>0</v>
      </c>
      <c r="IC431" s="519">
        <v>0</v>
      </c>
      <c r="ID431" s="519">
        <v>0</v>
      </c>
      <c r="IE431" s="519">
        <v>0</v>
      </c>
      <c r="IF431" s="519">
        <v>0</v>
      </c>
      <c r="IG431" s="519">
        <v>0</v>
      </c>
      <c r="IH431" s="519">
        <v>0</v>
      </c>
      <c r="II431" s="519">
        <v>0</v>
      </c>
      <c r="IJ431" s="519">
        <v>0</v>
      </c>
      <c r="IK431" s="519">
        <v>0</v>
      </c>
    </row>
    <row r="432" spans="1:245" hidden="1">
      <c r="B432" s="519" t="s">
        <v>1058</v>
      </c>
      <c r="C432" s="519"/>
      <c r="D432" s="519"/>
      <c r="E432" s="519"/>
      <c r="F432" s="519">
        <v>1</v>
      </c>
      <c r="G432" s="519"/>
      <c r="H432" s="519">
        <v>42</v>
      </c>
      <c r="I432" s="519">
        <v>10</v>
      </c>
      <c r="J432" s="519" t="str">
        <f t="shared" si="21"/>
        <v>SDN10014210</v>
      </c>
      <c r="K432" s="519">
        <v>852</v>
      </c>
      <c r="M432" s="337" t="s">
        <v>631</v>
      </c>
      <c r="N432" s="519" t="s">
        <v>1058</v>
      </c>
      <c r="O432" s="519" t="s">
        <v>1059</v>
      </c>
      <c r="P432" s="519">
        <v>5</v>
      </c>
      <c r="Q432" s="521" t="str">
        <f t="shared" si="22"/>
        <v>SDN100105</v>
      </c>
      <c r="R432" s="519">
        <v>429</v>
      </c>
      <c r="S432" s="519">
        <v>980</v>
      </c>
      <c r="T432" s="519">
        <v>1544</v>
      </c>
      <c r="U432" s="519">
        <v>2119</v>
      </c>
      <c r="V432" s="519">
        <v>2706</v>
      </c>
      <c r="W432" s="519">
        <v>3200</v>
      </c>
      <c r="X432" s="519">
        <v>3705</v>
      </c>
      <c r="Y432" s="519">
        <v>4221</v>
      </c>
      <c r="Z432" s="519">
        <v>4749</v>
      </c>
      <c r="AA432" s="519">
        <v>7051</v>
      </c>
      <c r="AB432" s="519">
        <v>7208</v>
      </c>
      <c r="AC432" s="519">
        <v>7370</v>
      </c>
      <c r="AD432" s="519">
        <v>7538</v>
      </c>
      <c r="AE432" s="519">
        <v>7714</v>
      </c>
      <c r="AF432" s="519">
        <v>7897</v>
      </c>
      <c r="AG432" s="519">
        <v>8086</v>
      </c>
      <c r="AH432" s="519">
        <v>8278</v>
      </c>
      <c r="AI432" s="519">
        <v>8475</v>
      </c>
      <c r="AJ432" s="519">
        <v>8676</v>
      </c>
      <c r="AK432" s="519">
        <v>8882</v>
      </c>
      <c r="AL432" s="519">
        <v>9093</v>
      </c>
      <c r="AM432" s="519">
        <v>9310</v>
      </c>
      <c r="AN432" s="519">
        <v>9533</v>
      </c>
      <c r="AO432" s="519">
        <v>9763</v>
      </c>
      <c r="AP432" s="519">
        <v>0</v>
      </c>
      <c r="AQ432" s="519">
        <v>0</v>
      </c>
      <c r="AR432" s="519">
        <v>0</v>
      </c>
      <c r="AS432" s="519">
        <v>0</v>
      </c>
      <c r="AT432" s="519">
        <v>0</v>
      </c>
      <c r="AU432" s="519">
        <v>0</v>
      </c>
      <c r="AV432" s="519">
        <v>0</v>
      </c>
      <c r="AW432" s="519">
        <v>0</v>
      </c>
      <c r="AX432" s="519">
        <v>0</v>
      </c>
      <c r="AY432" s="519">
        <v>0</v>
      </c>
      <c r="AZ432" s="519">
        <v>0</v>
      </c>
      <c r="BA432" s="519">
        <v>0</v>
      </c>
      <c r="BB432" s="519">
        <v>0</v>
      </c>
      <c r="BC432" s="519">
        <v>0</v>
      </c>
      <c r="BD432" s="519">
        <v>0</v>
      </c>
      <c r="BE432" s="519">
        <v>0</v>
      </c>
      <c r="BF432" s="519">
        <v>0</v>
      </c>
      <c r="BG432" s="519">
        <v>0</v>
      </c>
      <c r="BH432" s="519">
        <v>0</v>
      </c>
      <c r="BI432" s="519">
        <v>0</v>
      </c>
      <c r="BJ432" s="519">
        <v>0</v>
      </c>
      <c r="BK432" s="519">
        <v>0</v>
      </c>
      <c r="BL432" s="519">
        <v>0</v>
      </c>
      <c r="BM432" s="519">
        <v>0</v>
      </c>
      <c r="BN432" s="519">
        <v>0</v>
      </c>
      <c r="BO432" s="519">
        <v>0</v>
      </c>
      <c r="BP432" s="519">
        <v>0</v>
      </c>
      <c r="BQ432" s="519">
        <v>0</v>
      </c>
      <c r="BR432" s="519">
        <v>0</v>
      </c>
      <c r="BS432" s="519">
        <v>0</v>
      </c>
      <c r="BT432" s="519">
        <v>0</v>
      </c>
      <c r="BU432" s="519">
        <v>0</v>
      </c>
      <c r="BV432" s="519">
        <v>0</v>
      </c>
      <c r="BW432" s="519">
        <v>0</v>
      </c>
      <c r="BX432" s="519">
        <v>0</v>
      </c>
      <c r="BY432" s="519">
        <v>0</v>
      </c>
      <c r="BZ432" s="519">
        <v>0</v>
      </c>
      <c r="CA432" s="519">
        <v>0</v>
      </c>
      <c r="CB432" s="519">
        <v>0</v>
      </c>
      <c r="CC432" s="519">
        <v>0</v>
      </c>
      <c r="CD432" s="519">
        <v>0</v>
      </c>
      <c r="CE432" s="519">
        <v>0</v>
      </c>
      <c r="CF432" s="519">
        <v>0</v>
      </c>
      <c r="CG432" s="519">
        <v>0</v>
      </c>
      <c r="CH432" s="519">
        <v>0</v>
      </c>
      <c r="CI432" s="519">
        <v>0</v>
      </c>
      <c r="CJ432" s="519">
        <v>0</v>
      </c>
      <c r="CK432" s="519">
        <v>0</v>
      </c>
      <c r="CL432" s="519">
        <v>0</v>
      </c>
      <c r="CM432" s="519">
        <v>0</v>
      </c>
      <c r="CN432" s="519">
        <v>0</v>
      </c>
      <c r="CO432" s="519">
        <v>0</v>
      </c>
      <c r="CP432" s="519">
        <v>0</v>
      </c>
      <c r="CQ432" s="519">
        <v>0</v>
      </c>
      <c r="CR432" s="519">
        <v>0</v>
      </c>
      <c r="CS432" s="519">
        <v>0</v>
      </c>
      <c r="CT432" s="519">
        <v>0</v>
      </c>
      <c r="CU432" s="519">
        <v>0</v>
      </c>
      <c r="CV432" s="519">
        <v>0</v>
      </c>
      <c r="CW432" s="519">
        <v>0</v>
      </c>
      <c r="CX432" s="519">
        <v>0</v>
      </c>
      <c r="CY432" s="519">
        <v>0</v>
      </c>
      <c r="CZ432" s="519">
        <v>0</v>
      </c>
      <c r="DA432" s="519">
        <v>0</v>
      </c>
      <c r="DB432" s="519">
        <v>0</v>
      </c>
      <c r="DC432" s="519">
        <v>0</v>
      </c>
      <c r="DD432" s="519">
        <v>0</v>
      </c>
      <c r="DE432" s="519">
        <v>0</v>
      </c>
      <c r="DF432" s="519">
        <v>0</v>
      </c>
      <c r="DG432" s="519">
        <v>0</v>
      </c>
      <c r="DH432" s="519">
        <v>0</v>
      </c>
      <c r="DI432" s="519">
        <v>0</v>
      </c>
      <c r="DJ432" s="519">
        <v>0</v>
      </c>
      <c r="DK432" s="519">
        <v>0</v>
      </c>
      <c r="DL432" s="519">
        <v>0</v>
      </c>
      <c r="DM432" s="519">
        <v>0</v>
      </c>
      <c r="DN432" s="519">
        <v>0</v>
      </c>
      <c r="DO432" s="519">
        <v>0</v>
      </c>
      <c r="DP432" s="519">
        <v>0</v>
      </c>
      <c r="DQ432" s="519">
        <v>0</v>
      </c>
      <c r="DR432" s="519">
        <v>0</v>
      </c>
      <c r="DS432" s="519">
        <v>0</v>
      </c>
      <c r="DT432" s="519">
        <v>0</v>
      </c>
      <c r="DU432" s="519">
        <v>0</v>
      </c>
      <c r="DV432" s="519">
        <v>0</v>
      </c>
      <c r="DW432" s="519">
        <v>0</v>
      </c>
      <c r="DX432" s="519">
        <v>0</v>
      </c>
      <c r="DZ432" s="337" t="s">
        <v>631</v>
      </c>
      <c r="EA432" s="519" t="s">
        <v>1058</v>
      </c>
      <c r="EB432" s="519" t="s">
        <v>1059</v>
      </c>
      <c r="EC432" s="519">
        <v>5</v>
      </c>
      <c r="ED432" s="521" t="str">
        <f t="shared" si="23"/>
        <v>SDN100105</v>
      </c>
      <c r="EE432" s="519">
        <v>773</v>
      </c>
      <c r="EF432" s="519">
        <v>1932</v>
      </c>
      <c r="EG432" s="519">
        <v>3068</v>
      </c>
      <c r="EH432" s="519">
        <v>4177</v>
      </c>
      <c r="EI432" s="519">
        <v>5264</v>
      </c>
      <c r="EJ432" s="519">
        <v>6120</v>
      </c>
      <c r="EK432" s="519">
        <v>6959</v>
      </c>
      <c r="EL432" s="519">
        <v>7785</v>
      </c>
      <c r="EM432" s="519">
        <v>8595</v>
      </c>
      <c r="EN432" s="519">
        <v>0</v>
      </c>
      <c r="EO432" s="519">
        <v>0</v>
      </c>
      <c r="EP432" s="519">
        <v>0</v>
      </c>
      <c r="EQ432" s="519">
        <v>0</v>
      </c>
      <c r="ER432" s="519">
        <v>0</v>
      </c>
      <c r="ES432" s="519">
        <v>0</v>
      </c>
      <c r="ET432" s="519">
        <v>0</v>
      </c>
      <c r="EU432" s="519">
        <v>0</v>
      </c>
      <c r="EV432" s="519">
        <v>0</v>
      </c>
      <c r="EW432" s="519">
        <v>0</v>
      </c>
      <c r="EX432" s="519">
        <v>0</v>
      </c>
      <c r="EY432" s="519">
        <v>0</v>
      </c>
      <c r="EZ432" s="519">
        <v>0</v>
      </c>
      <c r="FA432" s="519">
        <v>0</v>
      </c>
      <c r="FB432" s="519">
        <v>0</v>
      </c>
      <c r="FC432" s="519">
        <v>0</v>
      </c>
      <c r="FD432" s="519">
        <v>0</v>
      </c>
      <c r="FE432" s="519">
        <v>0</v>
      </c>
      <c r="FF432" s="519">
        <v>0</v>
      </c>
      <c r="FG432" s="519">
        <v>0</v>
      </c>
      <c r="FH432" s="519">
        <v>0</v>
      </c>
      <c r="FI432" s="519">
        <v>0</v>
      </c>
      <c r="FJ432" s="519">
        <v>0</v>
      </c>
      <c r="FK432" s="519">
        <v>0</v>
      </c>
      <c r="FL432" s="519">
        <v>0</v>
      </c>
      <c r="FM432" s="519">
        <v>0</v>
      </c>
      <c r="FN432" s="519">
        <v>0</v>
      </c>
      <c r="FO432" s="519">
        <v>0</v>
      </c>
      <c r="FP432" s="519">
        <v>0</v>
      </c>
      <c r="FQ432" s="519">
        <v>0</v>
      </c>
      <c r="FR432" s="519">
        <v>0</v>
      </c>
      <c r="FS432" s="519">
        <v>0</v>
      </c>
      <c r="FT432" s="519">
        <v>0</v>
      </c>
      <c r="FU432" s="519">
        <v>0</v>
      </c>
      <c r="FV432" s="519">
        <v>0</v>
      </c>
      <c r="FW432" s="519">
        <v>0</v>
      </c>
      <c r="FX432" s="519">
        <v>0</v>
      </c>
      <c r="FY432" s="519">
        <v>0</v>
      </c>
      <c r="FZ432" s="519">
        <v>0</v>
      </c>
      <c r="GA432" s="519">
        <v>0</v>
      </c>
      <c r="GB432" s="519">
        <v>0</v>
      </c>
      <c r="GC432" s="519">
        <v>0</v>
      </c>
      <c r="GD432" s="519">
        <v>0</v>
      </c>
      <c r="GE432" s="519">
        <v>0</v>
      </c>
      <c r="GF432" s="519">
        <v>0</v>
      </c>
      <c r="GG432" s="519">
        <v>0</v>
      </c>
      <c r="GH432" s="519">
        <v>0</v>
      </c>
      <c r="GI432" s="519">
        <v>0</v>
      </c>
      <c r="GJ432" s="519">
        <v>0</v>
      </c>
      <c r="GK432" s="519">
        <v>0</v>
      </c>
      <c r="GL432" s="519">
        <v>0</v>
      </c>
      <c r="GM432" s="519">
        <v>0</v>
      </c>
      <c r="GN432" s="519">
        <v>0</v>
      </c>
      <c r="GO432" s="519">
        <v>0</v>
      </c>
      <c r="GP432" s="519">
        <v>0</v>
      </c>
      <c r="GQ432" s="519">
        <v>0</v>
      </c>
      <c r="GR432" s="519">
        <v>0</v>
      </c>
      <c r="GS432" s="519">
        <v>0</v>
      </c>
      <c r="GT432" s="519">
        <v>0</v>
      </c>
      <c r="GU432" s="519">
        <v>0</v>
      </c>
      <c r="GV432" s="519">
        <v>0</v>
      </c>
      <c r="GW432" s="519">
        <v>0</v>
      </c>
      <c r="GX432" s="519">
        <v>0</v>
      </c>
      <c r="GY432" s="519">
        <v>0</v>
      </c>
      <c r="GZ432" s="519">
        <v>0</v>
      </c>
      <c r="HA432" s="519">
        <v>0</v>
      </c>
      <c r="HB432" s="519">
        <v>0</v>
      </c>
      <c r="HC432" s="519">
        <v>0</v>
      </c>
      <c r="HD432" s="519">
        <v>0</v>
      </c>
      <c r="HE432" s="519">
        <v>0</v>
      </c>
      <c r="HF432" s="519">
        <v>0</v>
      </c>
      <c r="HG432" s="519">
        <v>0</v>
      </c>
      <c r="HH432" s="519">
        <v>0</v>
      </c>
      <c r="HI432" s="519">
        <v>0</v>
      </c>
      <c r="HJ432" s="519">
        <v>0</v>
      </c>
      <c r="HK432" s="519">
        <v>0</v>
      </c>
      <c r="HL432" s="519">
        <v>0</v>
      </c>
      <c r="HM432" s="519">
        <v>0</v>
      </c>
      <c r="HN432" s="519">
        <v>0</v>
      </c>
      <c r="HO432" s="519">
        <v>0</v>
      </c>
      <c r="HP432" s="519">
        <v>0</v>
      </c>
      <c r="HQ432" s="519">
        <v>0</v>
      </c>
      <c r="HR432" s="519">
        <v>0</v>
      </c>
      <c r="HS432" s="519">
        <v>0</v>
      </c>
      <c r="HT432" s="519">
        <v>0</v>
      </c>
      <c r="HU432" s="519">
        <v>0</v>
      </c>
      <c r="HV432" s="519">
        <v>0</v>
      </c>
      <c r="HW432" s="519">
        <v>0</v>
      </c>
      <c r="HX432" s="519">
        <v>0</v>
      </c>
      <c r="HY432" s="519">
        <v>0</v>
      </c>
      <c r="HZ432" s="519">
        <v>0</v>
      </c>
      <c r="IA432" s="519">
        <v>0</v>
      </c>
      <c r="IB432" s="519">
        <v>0</v>
      </c>
      <c r="IC432" s="519">
        <v>0</v>
      </c>
      <c r="ID432" s="519">
        <v>0</v>
      </c>
      <c r="IE432" s="519">
        <v>0</v>
      </c>
      <c r="IF432" s="519">
        <v>0</v>
      </c>
      <c r="IG432" s="519">
        <v>0</v>
      </c>
      <c r="IH432" s="519">
        <v>0</v>
      </c>
      <c r="II432" s="519">
        <v>0</v>
      </c>
      <c r="IJ432" s="519">
        <v>0</v>
      </c>
      <c r="IK432" s="519">
        <v>0</v>
      </c>
    </row>
    <row r="433" spans="2:245" hidden="1">
      <c r="B433" s="519" t="s">
        <v>1058</v>
      </c>
      <c r="C433" s="519"/>
      <c r="D433" s="519"/>
      <c r="E433" s="519"/>
      <c r="F433" s="519">
        <v>1</v>
      </c>
      <c r="G433" s="519"/>
      <c r="H433" s="519">
        <v>43</v>
      </c>
      <c r="I433" s="519">
        <v>1</v>
      </c>
      <c r="J433" s="519" t="str">
        <f t="shared" si="21"/>
        <v>SDN10014301</v>
      </c>
      <c r="K433" s="519">
        <v>1110</v>
      </c>
      <c r="M433" s="337" t="s">
        <v>631</v>
      </c>
      <c r="N433" s="519" t="s">
        <v>1058</v>
      </c>
      <c r="O433" s="519" t="s">
        <v>1059</v>
      </c>
      <c r="P433" s="519">
        <v>6</v>
      </c>
      <c r="Q433" s="521" t="str">
        <f t="shared" si="22"/>
        <v>SDN100106</v>
      </c>
      <c r="R433" s="519">
        <v>426</v>
      </c>
      <c r="S433" s="519">
        <v>976</v>
      </c>
      <c r="T433" s="519">
        <v>1538</v>
      </c>
      <c r="U433" s="519">
        <v>2111</v>
      </c>
      <c r="V433" s="519">
        <v>2698</v>
      </c>
      <c r="W433" s="519">
        <v>3191</v>
      </c>
      <c r="X433" s="519">
        <v>3695</v>
      </c>
      <c r="Y433" s="519">
        <v>4211</v>
      </c>
      <c r="Z433" s="519">
        <v>4738</v>
      </c>
      <c r="AA433" s="519">
        <v>7038</v>
      </c>
      <c r="AB433" s="519">
        <v>7195</v>
      </c>
      <c r="AC433" s="519">
        <v>7360</v>
      </c>
      <c r="AD433" s="519">
        <v>7532</v>
      </c>
      <c r="AE433" s="519">
        <v>7710</v>
      </c>
      <c r="AF433" s="519">
        <v>7894</v>
      </c>
      <c r="AG433" s="519">
        <v>8081</v>
      </c>
      <c r="AH433" s="519">
        <v>8273</v>
      </c>
      <c r="AI433" s="519">
        <v>8470</v>
      </c>
      <c r="AJ433" s="519">
        <v>8671</v>
      </c>
      <c r="AK433" s="519">
        <v>8876</v>
      </c>
      <c r="AL433" s="519">
        <v>9087</v>
      </c>
      <c r="AM433" s="519">
        <v>9305</v>
      </c>
      <c r="AN433" s="519">
        <v>9529</v>
      </c>
      <c r="AO433" s="519">
        <v>9760</v>
      </c>
      <c r="AP433" s="519">
        <v>0</v>
      </c>
      <c r="AQ433" s="519">
        <v>0</v>
      </c>
      <c r="AR433" s="519">
        <v>0</v>
      </c>
      <c r="AS433" s="519">
        <v>0</v>
      </c>
      <c r="AT433" s="519">
        <v>0</v>
      </c>
      <c r="AU433" s="519">
        <v>0</v>
      </c>
      <c r="AV433" s="519">
        <v>0</v>
      </c>
      <c r="AW433" s="519">
        <v>0</v>
      </c>
      <c r="AX433" s="519">
        <v>0</v>
      </c>
      <c r="AY433" s="519">
        <v>0</v>
      </c>
      <c r="AZ433" s="519">
        <v>0</v>
      </c>
      <c r="BA433" s="519">
        <v>0</v>
      </c>
      <c r="BB433" s="519">
        <v>0</v>
      </c>
      <c r="BC433" s="519">
        <v>0</v>
      </c>
      <c r="BD433" s="519">
        <v>0</v>
      </c>
      <c r="BE433" s="519">
        <v>0</v>
      </c>
      <c r="BF433" s="519">
        <v>0</v>
      </c>
      <c r="BG433" s="519">
        <v>0</v>
      </c>
      <c r="BH433" s="519">
        <v>0</v>
      </c>
      <c r="BI433" s="519">
        <v>0</v>
      </c>
      <c r="BJ433" s="519">
        <v>0</v>
      </c>
      <c r="BK433" s="519">
        <v>0</v>
      </c>
      <c r="BL433" s="519">
        <v>0</v>
      </c>
      <c r="BM433" s="519">
        <v>0</v>
      </c>
      <c r="BN433" s="519">
        <v>0</v>
      </c>
      <c r="BO433" s="519">
        <v>0</v>
      </c>
      <c r="BP433" s="519">
        <v>0</v>
      </c>
      <c r="BQ433" s="519">
        <v>0</v>
      </c>
      <c r="BR433" s="519">
        <v>0</v>
      </c>
      <c r="BS433" s="519">
        <v>0</v>
      </c>
      <c r="BT433" s="519">
        <v>0</v>
      </c>
      <c r="BU433" s="519">
        <v>0</v>
      </c>
      <c r="BV433" s="519">
        <v>0</v>
      </c>
      <c r="BW433" s="519">
        <v>0</v>
      </c>
      <c r="BX433" s="519">
        <v>0</v>
      </c>
      <c r="BY433" s="519">
        <v>0</v>
      </c>
      <c r="BZ433" s="519">
        <v>0</v>
      </c>
      <c r="CA433" s="519">
        <v>0</v>
      </c>
      <c r="CB433" s="519">
        <v>0</v>
      </c>
      <c r="CC433" s="519">
        <v>0</v>
      </c>
      <c r="CD433" s="519">
        <v>0</v>
      </c>
      <c r="CE433" s="519">
        <v>0</v>
      </c>
      <c r="CF433" s="519">
        <v>0</v>
      </c>
      <c r="CG433" s="519">
        <v>0</v>
      </c>
      <c r="CH433" s="519">
        <v>0</v>
      </c>
      <c r="CI433" s="519">
        <v>0</v>
      </c>
      <c r="CJ433" s="519">
        <v>0</v>
      </c>
      <c r="CK433" s="519">
        <v>0</v>
      </c>
      <c r="CL433" s="519">
        <v>0</v>
      </c>
      <c r="CM433" s="519">
        <v>0</v>
      </c>
      <c r="CN433" s="519">
        <v>0</v>
      </c>
      <c r="CO433" s="519">
        <v>0</v>
      </c>
      <c r="CP433" s="519">
        <v>0</v>
      </c>
      <c r="CQ433" s="519">
        <v>0</v>
      </c>
      <c r="CR433" s="519">
        <v>0</v>
      </c>
      <c r="CS433" s="519">
        <v>0</v>
      </c>
      <c r="CT433" s="519">
        <v>0</v>
      </c>
      <c r="CU433" s="519">
        <v>0</v>
      </c>
      <c r="CV433" s="519">
        <v>0</v>
      </c>
      <c r="CW433" s="519">
        <v>0</v>
      </c>
      <c r="CX433" s="519">
        <v>0</v>
      </c>
      <c r="CY433" s="519">
        <v>0</v>
      </c>
      <c r="CZ433" s="519">
        <v>0</v>
      </c>
      <c r="DA433" s="519">
        <v>0</v>
      </c>
      <c r="DB433" s="519">
        <v>0</v>
      </c>
      <c r="DC433" s="519">
        <v>0</v>
      </c>
      <c r="DD433" s="519">
        <v>0</v>
      </c>
      <c r="DE433" s="519">
        <v>0</v>
      </c>
      <c r="DF433" s="519">
        <v>0</v>
      </c>
      <c r="DG433" s="519">
        <v>0</v>
      </c>
      <c r="DH433" s="519">
        <v>0</v>
      </c>
      <c r="DI433" s="519">
        <v>0</v>
      </c>
      <c r="DJ433" s="519">
        <v>0</v>
      </c>
      <c r="DK433" s="519">
        <v>0</v>
      </c>
      <c r="DL433" s="519">
        <v>0</v>
      </c>
      <c r="DM433" s="519">
        <v>0</v>
      </c>
      <c r="DN433" s="519">
        <v>0</v>
      </c>
      <c r="DO433" s="519">
        <v>0</v>
      </c>
      <c r="DP433" s="519">
        <v>0</v>
      </c>
      <c r="DQ433" s="519">
        <v>0</v>
      </c>
      <c r="DR433" s="519">
        <v>0</v>
      </c>
      <c r="DS433" s="519">
        <v>0</v>
      </c>
      <c r="DT433" s="519">
        <v>0</v>
      </c>
      <c r="DU433" s="519">
        <v>0</v>
      </c>
      <c r="DV433" s="519">
        <v>0</v>
      </c>
      <c r="DW433" s="519">
        <v>0</v>
      </c>
      <c r="DX433" s="519">
        <v>0</v>
      </c>
      <c r="DZ433" s="337" t="s">
        <v>631</v>
      </c>
      <c r="EA433" s="519" t="s">
        <v>1058</v>
      </c>
      <c r="EB433" s="519" t="s">
        <v>1059</v>
      </c>
      <c r="EC433" s="519">
        <v>6</v>
      </c>
      <c r="ED433" s="521" t="str">
        <f t="shared" si="23"/>
        <v>SDN100106</v>
      </c>
      <c r="EE433" s="519">
        <v>766</v>
      </c>
      <c r="EF433" s="519">
        <v>1922</v>
      </c>
      <c r="EG433" s="519">
        <v>3054</v>
      </c>
      <c r="EH433" s="519">
        <v>4159</v>
      </c>
      <c r="EI433" s="519">
        <v>5243</v>
      </c>
      <c r="EJ433" s="519">
        <v>6097</v>
      </c>
      <c r="EK433" s="519">
        <v>6934</v>
      </c>
      <c r="EL433" s="519">
        <v>7759</v>
      </c>
      <c r="EM433" s="519">
        <v>8568</v>
      </c>
      <c r="EN433" s="519">
        <v>0</v>
      </c>
      <c r="EO433" s="519">
        <v>0</v>
      </c>
      <c r="EP433" s="519">
        <v>0</v>
      </c>
      <c r="EQ433" s="519">
        <v>0</v>
      </c>
      <c r="ER433" s="519">
        <v>0</v>
      </c>
      <c r="ES433" s="519">
        <v>0</v>
      </c>
      <c r="ET433" s="519">
        <v>0</v>
      </c>
      <c r="EU433" s="519">
        <v>0</v>
      </c>
      <c r="EV433" s="519">
        <v>0</v>
      </c>
      <c r="EW433" s="519">
        <v>0</v>
      </c>
      <c r="EX433" s="519">
        <v>0</v>
      </c>
      <c r="EY433" s="519">
        <v>0</v>
      </c>
      <c r="EZ433" s="519">
        <v>0</v>
      </c>
      <c r="FA433" s="519">
        <v>0</v>
      </c>
      <c r="FB433" s="519">
        <v>0</v>
      </c>
      <c r="FC433" s="519">
        <v>0</v>
      </c>
      <c r="FD433" s="519">
        <v>0</v>
      </c>
      <c r="FE433" s="519">
        <v>0</v>
      </c>
      <c r="FF433" s="519">
        <v>0</v>
      </c>
      <c r="FG433" s="519">
        <v>0</v>
      </c>
      <c r="FH433" s="519">
        <v>0</v>
      </c>
      <c r="FI433" s="519">
        <v>0</v>
      </c>
      <c r="FJ433" s="519">
        <v>0</v>
      </c>
      <c r="FK433" s="519">
        <v>0</v>
      </c>
      <c r="FL433" s="519">
        <v>0</v>
      </c>
      <c r="FM433" s="519">
        <v>0</v>
      </c>
      <c r="FN433" s="519">
        <v>0</v>
      </c>
      <c r="FO433" s="519">
        <v>0</v>
      </c>
      <c r="FP433" s="519">
        <v>0</v>
      </c>
      <c r="FQ433" s="519">
        <v>0</v>
      </c>
      <c r="FR433" s="519">
        <v>0</v>
      </c>
      <c r="FS433" s="519">
        <v>0</v>
      </c>
      <c r="FT433" s="519">
        <v>0</v>
      </c>
      <c r="FU433" s="519">
        <v>0</v>
      </c>
      <c r="FV433" s="519">
        <v>0</v>
      </c>
      <c r="FW433" s="519">
        <v>0</v>
      </c>
      <c r="FX433" s="519">
        <v>0</v>
      </c>
      <c r="FY433" s="519">
        <v>0</v>
      </c>
      <c r="FZ433" s="519">
        <v>0</v>
      </c>
      <c r="GA433" s="519">
        <v>0</v>
      </c>
      <c r="GB433" s="519">
        <v>0</v>
      </c>
      <c r="GC433" s="519">
        <v>0</v>
      </c>
      <c r="GD433" s="519">
        <v>0</v>
      </c>
      <c r="GE433" s="519">
        <v>0</v>
      </c>
      <c r="GF433" s="519">
        <v>0</v>
      </c>
      <c r="GG433" s="519">
        <v>0</v>
      </c>
      <c r="GH433" s="519">
        <v>0</v>
      </c>
      <c r="GI433" s="519">
        <v>0</v>
      </c>
      <c r="GJ433" s="519">
        <v>0</v>
      </c>
      <c r="GK433" s="519">
        <v>0</v>
      </c>
      <c r="GL433" s="519">
        <v>0</v>
      </c>
      <c r="GM433" s="519">
        <v>0</v>
      </c>
      <c r="GN433" s="519">
        <v>0</v>
      </c>
      <c r="GO433" s="519">
        <v>0</v>
      </c>
      <c r="GP433" s="519">
        <v>0</v>
      </c>
      <c r="GQ433" s="519">
        <v>0</v>
      </c>
      <c r="GR433" s="519">
        <v>0</v>
      </c>
      <c r="GS433" s="519">
        <v>0</v>
      </c>
      <c r="GT433" s="519">
        <v>0</v>
      </c>
      <c r="GU433" s="519">
        <v>0</v>
      </c>
      <c r="GV433" s="519">
        <v>0</v>
      </c>
      <c r="GW433" s="519">
        <v>0</v>
      </c>
      <c r="GX433" s="519">
        <v>0</v>
      </c>
      <c r="GY433" s="519">
        <v>0</v>
      </c>
      <c r="GZ433" s="519">
        <v>0</v>
      </c>
      <c r="HA433" s="519">
        <v>0</v>
      </c>
      <c r="HB433" s="519">
        <v>0</v>
      </c>
      <c r="HC433" s="519">
        <v>0</v>
      </c>
      <c r="HD433" s="519">
        <v>0</v>
      </c>
      <c r="HE433" s="519">
        <v>0</v>
      </c>
      <c r="HF433" s="519">
        <v>0</v>
      </c>
      <c r="HG433" s="519">
        <v>0</v>
      </c>
      <c r="HH433" s="519">
        <v>0</v>
      </c>
      <c r="HI433" s="519">
        <v>0</v>
      </c>
      <c r="HJ433" s="519">
        <v>0</v>
      </c>
      <c r="HK433" s="519">
        <v>0</v>
      </c>
      <c r="HL433" s="519">
        <v>0</v>
      </c>
      <c r="HM433" s="519">
        <v>0</v>
      </c>
      <c r="HN433" s="519">
        <v>0</v>
      </c>
      <c r="HO433" s="519">
        <v>0</v>
      </c>
      <c r="HP433" s="519">
        <v>0</v>
      </c>
      <c r="HQ433" s="519">
        <v>0</v>
      </c>
      <c r="HR433" s="519">
        <v>0</v>
      </c>
      <c r="HS433" s="519">
        <v>0</v>
      </c>
      <c r="HT433" s="519">
        <v>0</v>
      </c>
      <c r="HU433" s="519">
        <v>0</v>
      </c>
      <c r="HV433" s="519">
        <v>0</v>
      </c>
      <c r="HW433" s="519">
        <v>0</v>
      </c>
      <c r="HX433" s="519">
        <v>0</v>
      </c>
      <c r="HY433" s="519">
        <v>0</v>
      </c>
      <c r="HZ433" s="519">
        <v>0</v>
      </c>
      <c r="IA433" s="519">
        <v>0</v>
      </c>
      <c r="IB433" s="519">
        <v>0</v>
      </c>
      <c r="IC433" s="519">
        <v>0</v>
      </c>
      <c r="ID433" s="519">
        <v>0</v>
      </c>
      <c r="IE433" s="519">
        <v>0</v>
      </c>
      <c r="IF433" s="519">
        <v>0</v>
      </c>
      <c r="IG433" s="519">
        <v>0</v>
      </c>
      <c r="IH433" s="519">
        <v>0</v>
      </c>
      <c r="II433" s="519">
        <v>0</v>
      </c>
      <c r="IJ433" s="519">
        <v>0</v>
      </c>
      <c r="IK433" s="519">
        <v>0</v>
      </c>
    </row>
    <row r="434" spans="2:245" hidden="1">
      <c r="B434" s="519" t="s">
        <v>1058</v>
      </c>
      <c r="C434" s="519"/>
      <c r="D434" s="519"/>
      <c r="E434" s="519"/>
      <c r="F434" s="519">
        <v>1</v>
      </c>
      <c r="G434" s="519"/>
      <c r="H434" s="519">
        <v>43</v>
      </c>
      <c r="I434" s="519">
        <v>2</v>
      </c>
      <c r="J434" s="519" t="str">
        <f t="shared" si="21"/>
        <v>SDN10014302</v>
      </c>
      <c r="K434" s="519">
        <v>1110</v>
      </c>
      <c r="M434" s="337" t="s">
        <v>631</v>
      </c>
      <c r="N434" s="519" t="s">
        <v>1058</v>
      </c>
      <c r="O434" s="519" t="s">
        <v>1059</v>
      </c>
      <c r="P434" s="519">
        <v>7</v>
      </c>
      <c r="Q434" s="521" t="str">
        <f t="shared" si="22"/>
        <v>SDN100107</v>
      </c>
      <c r="R434" s="519">
        <v>422</v>
      </c>
      <c r="S434" s="519">
        <v>971</v>
      </c>
      <c r="T434" s="519">
        <v>1532</v>
      </c>
      <c r="U434" s="519">
        <v>2105</v>
      </c>
      <c r="V434" s="519">
        <v>2690</v>
      </c>
      <c r="W434" s="519">
        <v>3182</v>
      </c>
      <c r="X434" s="519">
        <v>3685</v>
      </c>
      <c r="Y434" s="519">
        <v>4200</v>
      </c>
      <c r="Z434" s="519">
        <v>4727</v>
      </c>
      <c r="AA434" s="519">
        <v>7025</v>
      </c>
      <c r="AB434" s="519">
        <v>7185</v>
      </c>
      <c r="AC434" s="519">
        <v>7353</v>
      </c>
      <c r="AD434" s="519">
        <v>7526</v>
      </c>
      <c r="AE434" s="519">
        <v>7706</v>
      </c>
      <c r="AF434" s="519">
        <v>7888</v>
      </c>
      <c r="AG434" s="519">
        <v>8076</v>
      </c>
      <c r="AH434" s="519">
        <v>8267</v>
      </c>
      <c r="AI434" s="519">
        <v>8463</v>
      </c>
      <c r="AJ434" s="519">
        <v>8663</v>
      </c>
      <c r="AK434" s="519">
        <v>8869</v>
      </c>
      <c r="AL434" s="519">
        <v>9081</v>
      </c>
      <c r="AM434" s="519">
        <v>9299</v>
      </c>
      <c r="AN434" s="519">
        <v>9524</v>
      </c>
      <c r="AO434" s="519">
        <v>9758</v>
      </c>
      <c r="AP434" s="519">
        <v>0</v>
      </c>
      <c r="AQ434" s="519">
        <v>0</v>
      </c>
      <c r="AR434" s="519">
        <v>0</v>
      </c>
      <c r="AS434" s="519">
        <v>0</v>
      </c>
      <c r="AT434" s="519">
        <v>0</v>
      </c>
      <c r="AU434" s="519">
        <v>0</v>
      </c>
      <c r="AV434" s="519">
        <v>0</v>
      </c>
      <c r="AW434" s="519">
        <v>0</v>
      </c>
      <c r="AX434" s="519">
        <v>0</v>
      </c>
      <c r="AY434" s="519">
        <v>0</v>
      </c>
      <c r="AZ434" s="519">
        <v>0</v>
      </c>
      <c r="BA434" s="519">
        <v>0</v>
      </c>
      <c r="BB434" s="519">
        <v>0</v>
      </c>
      <c r="BC434" s="519">
        <v>0</v>
      </c>
      <c r="BD434" s="519">
        <v>0</v>
      </c>
      <c r="BE434" s="519">
        <v>0</v>
      </c>
      <c r="BF434" s="519">
        <v>0</v>
      </c>
      <c r="BG434" s="519">
        <v>0</v>
      </c>
      <c r="BH434" s="519">
        <v>0</v>
      </c>
      <c r="BI434" s="519">
        <v>0</v>
      </c>
      <c r="BJ434" s="519">
        <v>0</v>
      </c>
      <c r="BK434" s="519">
        <v>0</v>
      </c>
      <c r="BL434" s="519">
        <v>0</v>
      </c>
      <c r="BM434" s="519">
        <v>0</v>
      </c>
      <c r="BN434" s="519">
        <v>0</v>
      </c>
      <c r="BO434" s="519">
        <v>0</v>
      </c>
      <c r="BP434" s="519">
        <v>0</v>
      </c>
      <c r="BQ434" s="519">
        <v>0</v>
      </c>
      <c r="BR434" s="519">
        <v>0</v>
      </c>
      <c r="BS434" s="519">
        <v>0</v>
      </c>
      <c r="BT434" s="519">
        <v>0</v>
      </c>
      <c r="BU434" s="519">
        <v>0</v>
      </c>
      <c r="BV434" s="519">
        <v>0</v>
      </c>
      <c r="BW434" s="519">
        <v>0</v>
      </c>
      <c r="BX434" s="519">
        <v>0</v>
      </c>
      <c r="BY434" s="519">
        <v>0</v>
      </c>
      <c r="BZ434" s="519">
        <v>0</v>
      </c>
      <c r="CA434" s="519">
        <v>0</v>
      </c>
      <c r="CB434" s="519">
        <v>0</v>
      </c>
      <c r="CC434" s="519">
        <v>0</v>
      </c>
      <c r="CD434" s="519">
        <v>0</v>
      </c>
      <c r="CE434" s="519">
        <v>0</v>
      </c>
      <c r="CF434" s="519">
        <v>0</v>
      </c>
      <c r="CG434" s="519">
        <v>0</v>
      </c>
      <c r="CH434" s="519">
        <v>0</v>
      </c>
      <c r="CI434" s="519">
        <v>0</v>
      </c>
      <c r="CJ434" s="519">
        <v>0</v>
      </c>
      <c r="CK434" s="519">
        <v>0</v>
      </c>
      <c r="CL434" s="519">
        <v>0</v>
      </c>
      <c r="CM434" s="519">
        <v>0</v>
      </c>
      <c r="CN434" s="519">
        <v>0</v>
      </c>
      <c r="CO434" s="519">
        <v>0</v>
      </c>
      <c r="CP434" s="519">
        <v>0</v>
      </c>
      <c r="CQ434" s="519">
        <v>0</v>
      </c>
      <c r="CR434" s="519">
        <v>0</v>
      </c>
      <c r="CS434" s="519">
        <v>0</v>
      </c>
      <c r="CT434" s="519">
        <v>0</v>
      </c>
      <c r="CU434" s="519">
        <v>0</v>
      </c>
      <c r="CV434" s="519">
        <v>0</v>
      </c>
      <c r="CW434" s="519">
        <v>0</v>
      </c>
      <c r="CX434" s="519">
        <v>0</v>
      </c>
      <c r="CY434" s="519">
        <v>0</v>
      </c>
      <c r="CZ434" s="519">
        <v>0</v>
      </c>
      <c r="DA434" s="519">
        <v>0</v>
      </c>
      <c r="DB434" s="519">
        <v>0</v>
      </c>
      <c r="DC434" s="519">
        <v>0</v>
      </c>
      <c r="DD434" s="519">
        <v>0</v>
      </c>
      <c r="DE434" s="519">
        <v>0</v>
      </c>
      <c r="DF434" s="519">
        <v>0</v>
      </c>
      <c r="DG434" s="519">
        <v>0</v>
      </c>
      <c r="DH434" s="519">
        <v>0</v>
      </c>
      <c r="DI434" s="519">
        <v>0</v>
      </c>
      <c r="DJ434" s="519">
        <v>0</v>
      </c>
      <c r="DK434" s="519">
        <v>0</v>
      </c>
      <c r="DL434" s="519">
        <v>0</v>
      </c>
      <c r="DM434" s="519">
        <v>0</v>
      </c>
      <c r="DN434" s="519">
        <v>0</v>
      </c>
      <c r="DO434" s="519">
        <v>0</v>
      </c>
      <c r="DP434" s="519">
        <v>0</v>
      </c>
      <c r="DQ434" s="519">
        <v>0</v>
      </c>
      <c r="DR434" s="519">
        <v>0</v>
      </c>
      <c r="DS434" s="519">
        <v>0</v>
      </c>
      <c r="DT434" s="519">
        <v>0</v>
      </c>
      <c r="DU434" s="519">
        <v>0</v>
      </c>
      <c r="DV434" s="519">
        <v>0</v>
      </c>
      <c r="DW434" s="519">
        <v>0</v>
      </c>
      <c r="DX434" s="519">
        <v>0</v>
      </c>
      <c r="DZ434" s="337" t="s">
        <v>631</v>
      </c>
      <c r="EA434" s="519" t="s">
        <v>1058</v>
      </c>
      <c r="EB434" s="519" t="s">
        <v>1059</v>
      </c>
      <c r="EC434" s="519">
        <v>7</v>
      </c>
      <c r="ED434" s="521" t="str">
        <f t="shared" si="23"/>
        <v>SDN100107</v>
      </c>
      <c r="EE434" s="519">
        <v>758</v>
      </c>
      <c r="EF434" s="519">
        <v>1911</v>
      </c>
      <c r="EG434" s="519">
        <v>3039</v>
      </c>
      <c r="EH434" s="519">
        <v>4141</v>
      </c>
      <c r="EI434" s="519">
        <v>5222</v>
      </c>
      <c r="EJ434" s="519">
        <v>6073</v>
      </c>
      <c r="EK434" s="519">
        <v>6909</v>
      </c>
      <c r="EL434" s="519">
        <v>7732</v>
      </c>
      <c r="EM434" s="519">
        <v>8543</v>
      </c>
      <c r="EN434" s="519">
        <v>0</v>
      </c>
      <c r="EO434" s="519">
        <v>0</v>
      </c>
      <c r="EP434" s="519">
        <v>0</v>
      </c>
      <c r="EQ434" s="519">
        <v>0</v>
      </c>
      <c r="ER434" s="519">
        <v>0</v>
      </c>
      <c r="ES434" s="519">
        <v>0</v>
      </c>
      <c r="ET434" s="519">
        <v>0</v>
      </c>
      <c r="EU434" s="519">
        <v>0</v>
      </c>
      <c r="EV434" s="519">
        <v>0</v>
      </c>
      <c r="EW434" s="519">
        <v>0</v>
      </c>
      <c r="EX434" s="519">
        <v>0</v>
      </c>
      <c r="EY434" s="519">
        <v>0</v>
      </c>
      <c r="EZ434" s="519">
        <v>0</v>
      </c>
      <c r="FA434" s="519">
        <v>0</v>
      </c>
      <c r="FB434" s="519">
        <v>0</v>
      </c>
      <c r="FC434" s="519">
        <v>0</v>
      </c>
      <c r="FD434" s="519">
        <v>0</v>
      </c>
      <c r="FE434" s="519">
        <v>0</v>
      </c>
      <c r="FF434" s="519">
        <v>0</v>
      </c>
      <c r="FG434" s="519">
        <v>0</v>
      </c>
      <c r="FH434" s="519">
        <v>0</v>
      </c>
      <c r="FI434" s="519">
        <v>0</v>
      </c>
      <c r="FJ434" s="519">
        <v>0</v>
      </c>
      <c r="FK434" s="519">
        <v>0</v>
      </c>
      <c r="FL434" s="519">
        <v>0</v>
      </c>
      <c r="FM434" s="519">
        <v>0</v>
      </c>
      <c r="FN434" s="519">
        <v>0</v>
      </c>
      <c r="FO434" s="519">
        <v>0</v>
      </c>
      <c r="FP434" s="519">
        <v>0</v>
      </c>
      <c r="FQ434" s="519">
        <v>0</v>
      </c>
      <c r="FR434" s="519">
        <v>0</v>
      </c>
      <c r="FS434" s="519">
        <v>0</v>
      </c>
      <c r="FT434" s="519">
        <v>0</v>
      </c>
      <c r="FU434" s="519">
        <v>0</v>
      </c>
      <c r="FV434" s="519">
        <v>0</v>
      </c>
      <c r="FW434" s="519">
        <v>0</v>
      </c>
      <c r="FX434" s="519">
        <v>0</v>
      </c>
      <c r="FY434" s="519">
        <v>0</v>
      </c>
      <c r="FZ434" s="519">
        <v>0</v>
      </c>
      <c r="GA434" s="519">
        <v>0</v>
      </c>
      <c r="GB434" s="519">
        <v>0</v>
      </c>
      <c r="GC434" s="519">
        <v>0</v>
      </c>
      <c r="GD434" s="519">
        <v>0</v>
      </c>
      <c r="GE434" s="519">
        <v>0</v>
      </c>
      <c r="GF434" s="519">
        <v>0</v>
      </c>
      <c r="GG434" s="519">
        <v>0</v>
      </c>
      <c r="GH434" s="519">
        <v>0</v>
      </c>
      <c r="GI434" s="519">
        <v>0</v>
      </c>
      <c r="GJ434" s="519">
        <v>0</v>
      </c>
      <c r="GK434" s="519">
        <v>0</v>
      </c>
      <c r="GL434" s="519">
        <v>0</v>
      </c>
      <c r="GM434" s="519">
        <v>0</v>
      </c>
      <c r="GN434" s="519">
        <v>0</v>
      </c>
      <c r="GO434" s="519">
        <v>0</v>
      </c>
      <c r="GP434" s="519">
        <v>0</v>
      </c>
      <c r="GQ434" s="519">
        <v>0</v>
      </c>
      <c r="GR434" s="519">
        <v>0</v>
      </c>
      <c r="GS434" s="519">
        <v>0</v>
      </c>
      <c r="GT434" s="519">
        <v>0</v>
      </c>
      <c r="GU434" s="519">
        <v>0</v>
      </c>
      <c r="GV434" s="519">
        <v>0</v>
      </c>
      <c r="GW434" s="519">
        <v>0</v>
      </c>
      <c r="GX434" s="519">
        <v>0</v>
      </c>
      <c r="GY434" s="519">
        <v>0</v>
      </c>
      <c r="GZ434" s="519">
        <v>0</v>
      </c>
      <c r="HA434" s="519">
        <v>0</v>
      </c>
      <c r="HB434" s="519">
        <v>0</v>
      </c>
      <c r="HC434" s="519">
        <v>0</v>
      </c>
      <c r="HD434" s="519">
        <v>0</v>
      </c>
      <c r="HE434" s="519">
        <v>0</v>
      </c>
      <c r="HF434" s="519">
        <v>0</v>
      </c>
      <c r="HG434" s="519">
        <v>0</v>
      </c>
      <c r="HH434" s="519">
        <v>0</v>
      </c>
      <c r="HI434" s="519">
        <v>0</v>
      </c>
      <c r="HJ434" s="519">
        <v>0</v>
      </c>
      <c r="HK434" s="519">
        <v>0</v>
      </c>
      <c r="HL434" s="519">
        <v>0</v>
      </c>
      <c r="HM434" s="519">
        <v>0</v>
      </c>
      <c r="HN434" s="519">
        <v>0</v>
      </c>
      <c r="HO434" s="519">
        <v>0</v>
      </c>
      <c r="HP434" s="519">
        <v>0</v>
      </c>
      <c r="HQ434" s="519">
        <v>0</v>
      </c>
      <c r="HR434" s="519">
        <v>0</v>
      </c>
      <c r="HS434" s="519">
        <v>0</v>
      </c>
      <c r="HT434" s="519">
        <v>0</v>
      </c>
      <c r="HU434" s="519">
        <v>0</v>
      </c>
      <c r="HV434" s="519">
        <v>0</v>
      </c>
      <c r="HW434" s="519">
        <v>0</v>
      </c>
      <c r="HX434" s="519">
        <v>0</v>
      </c>
      <c r="HY434" s="519">
        <v>0</v>
      </c>
      <c r="HZ434" s="519">
        <v>0</v>
      </c>
      <c r="IA434" s="519">
        <v>0</v>
      </c>
      <c r="IB434" s="519">
        <v>0</v>
      </c>
      <c r="IC434" s="519">
        <v>0</v>
      </c>
      <c r="ID434" s="519">
        <v>0</v>
      </c>
      <c r="IE434" s="519">
        <v>0</v>
      </c>
      <c r="IF434" s="519">
        <v>0</v>
      </c>
      <c r="IG434" s="519">
        <v>0</v>
      </c>
      <c r="IH434" s="519">
        <v>0</v>
      </c>
      <c r="II434" s="519">
        <v>0</v>
      </c>
      <c r="IJ434" s="519">
        <v>0</v>
      </c>
      <c r="IK434" s="519">
        <v>0</v>
      </c>
    </row>
    <row r="435" spans="2:245" hidden="1">
      <c r="B435" s="519" t="s">
        <v>1058</v>
      </c>
      <c r="C435" s="519"/>
      <c r="D435" s="519"/>
      <c r="E435" s="519"/>
      <c r="F435" s="519">
        <v>1</v>
      </c>
      <c r="G435" s="519"/>
      <c r="H435" s="519">
        <v>43</v>
      </c>
      <c r="I435" s="519">
        <v>3</v>
      </c>
      <c r="J435" s="519" t="str">
        <f t="shared" si="21"/>
        <v>SDN10014303</v>
      </c>
      <c r="K435" s="519">
        <v>1110</v>
      </c>
      <c r="M435" s="337" t="s">
        <v>631</v>
      </c>
      <c r="N435" s="519" t="s">
        <v>1058</v>
      </c>
      <c r="O435" s="519" t="s">
        <v>1059</v>
      </c>
      <c r="P435" s="519">
        <v>8</v>
      </c>
      <c r="Q435" s="521" t="str">
        <f t="shared" si="22"/>
        <v>SDN100108</v>
      </c>
      <c r="R435" s="519">
        <v>419</v>
      </c>
      <c r="S435" s="519">
        <v>966</v>
      </c>
      <c r="T435" s="519">
        <v>1526</v>
      </c>
      <c r="U435" s="519">
        <v>2097</v>
      </c>
      <c r="V435" s="519">
        <v>2681</v>
      </c>
      <c r="W435" s="519">
        <v>3173</v>
      </c>
      <c r="X435" s="519">
        <v>3675</v>
      </c>
      <c r="Y435" s="519">
        <v>4190</v>
      </c>
      <c r="Z435" s="519">
        <v>4718</v>
      </c>
      <c r="AA435" s="519">
        <v>7013</v>
      </c>
      <c r="AB435" s="519">
        <v>7177</v>
      </c>
      <c r="AC435" s="519">
        <v>7346</v>
      </c>
      <c r="AD435" s="519">
        <v>7521</v>
      </c>
      <c r="AE435" s="519">
        <v>7699</v>
      </c>
      <c r="AF435" s="519">
        <v>7882</v>
      </c>
      <c r="AG435" s="519">
        <v>8068</v>
      </c>
      <c r="AH435" s="519">
        <v>8259</v>
      </c>
      <c r="AI435" s="519">
        <v>8454</v>
      </c>
      <c r="AJ435" s="519">
        <v>8655</v>
      </c>
      <c r="AK435" s="519">
        <v>8861</v>
      </c>
      <c r="AL435" s="519">
        <v>9074</v>
      </c>
      <c r="AM435" s="519">
        <v>9293</v>
      </c>
      <c r="AN435" s="519">
        <v>9521</v>
      </c>
      <c r="AO435" s="519">
        <v>9756</v>
      </c>
      <c r="AP435" s="519">
        <v>0</v>
      </c>
      <c r="AQ435" s="519">
        <v>0</v>
      </c>
      <c r="AR435" s="519">
        <v>0</v>
      </c>
      <c r="AS435" s="519">
        <v>0</v>
      </c>
      <c r="AT435" s="519">
        <v>0</v>
      </c>
      <c r="AU435" s="519">
        <v>0</v>
      </c>
      <c r="AV435" s="519">
        <v>0</v>
      </c>
      <c r="AW435" s="519">
        <v>0</v>
      </c>
      <c r="AX435" s="519">
        <v>0</v>
      </c>
      <c r="AY435" s="519">
        <v>0</v>
      </c>
      <c r="AZ435" s="519">
        <v>0</v>
      </c>
      <c r="BA435" s="519">
        <v>0</v>
      </c>
      <c r="BB435" s="519">
        <v>0</v>
      </c>
      <c r="BC435" s="519">
        <v>0</v>
      </c>
      <c r="BD435" s="519">
        <v>0</v>
      </c>
      <c r="BE435" s="519">
        <v>0</v>
      </c>
      <c r="BF435" s="519">
        <v>0</v>
      </c>
      <c r="BG435" s="519">
        <v>0</v>
      </c>
      <c r="BH435" s="519">
        <v>0</v>
      </c>
      <c r="BI435" s="519">
        <v>0</v>
      </c>
      <c r="BJ435" s="519">
        <v>0</v>
      </c>
      <c r="BK435" s="519">
        <v>0</v>
      </c>
      <c r="BL435" s="519">
        <v>0</v>
      </c>
      <c r="BM435" s="519">
        <v>0</v>
      </c>
      <c r="BN435" s="519">
        <v>0</v>
      </c>
      <c r="BO435" s="519">
        <v>0</v>
      </c>
      <c r="BP435" s="519">
        <v>0</v>
      </c>
      <c r="BQ435" s="519">
        <v>0</v>
      </c>
      <c r="BR435" s="519">
        <v>0</v>
      </c>
      <c r="BS435" s="519">
        <v>0</v>
      </c>
      <c r="BT435" s="519">
        <v>0</v>
      </c>
      <c r="BU435" s="519">
        <v>0</v>
      </c>
      <c r="BV435" s="519">
        <v>0</v>
      </c>
      <c r="BW435" s="519">
        <v>0</v>
      </c>
      <c r="BX435" s="519">
        <v>0</v>
      </c>
      <c r="BY435" s="519">
        <v>0</v>
      </c>
      <c r="BZ435" s="519">
        <v>0</v>
      </c>
      <c r="CA435" s="519">
        <v>0</v>
      </c>
      <c r="CB435" s="519">
        <v>0</v>
      </c>
      <c r="CC435" s="519">
        <v>0</v>
      </c>
      <c r="CD435" s="519">
        <v>0</v>
      </c>
      <c r="CE435" s="519">
        <v>0</v>
      </c>
      <c r="CF435" s="519">
        <v>0</v>
      </c>
      <c r="CG435" s="519">
        <v>0</v>
      </c>
      <c r="CH435" s="519">
        <v>0</v>
      </c>
      <c r="CI435" s="519">
        <v>0</v>
      </c>
      <c r="CJ435" s="519">
        <v>0</v>
      </c>
      <c r="CK435" s="519">
        <v>0</v>
      </c>
      <c r="CL435" s="519">
        <v>0</v>
      </c>
      <c r="CM435" s="519">
        <v>0</v>
      </c>
      <c r="CN435" s="519">
        <v>0</v>
      </c>
      <c r="CO435" s="519">
        <v>0</v>
      </c>
      <c r="CP435" s="519">
        <v>0</v>
      </c>
      <c r="CQ435" s="519">
        <v>0</v>
      </c>
      <c r="CR435" s="519">
        <v>0</v>
      </c>
      <c r="CS435" s="519">
        <v>0</v>
      </c>
      <c r="CT435" s="519">
        <v>0</v>
      </c>
      <c r="CU435" s="519">
        <v>0</v>
      </c>
      <c r="CV435" s="519">
        <v>0</v>
      </c>
      <c r="CW435" s="519">
        <v>0</v>
      </c>
      <c r="CX435" s="519">
        <v>0</v>
      </c>
      <c r="CY435" s="519">
        <v>0</v>
      </c>
      <c r="CZ435" s="519">
        <v>0</v>
      </c>
      <c r="DA435" s="519">
        <v>0</v>
      </c>
      <c r="DB435" s="519">
        <v>0</v>
      </c>
      <c r="DC435" s="519">
        <v>0</v>
      </c>
      <c r="DD435" s="519">
        <v>0</v>
      </c>
      <c r="DE435" s="519">
        <v>0</v>
      </c>
      <c r="DF435" s="519">
        <v>0</v>
      </c>
      <c r="DG435" s="519">
        <v>0</v>
      </c>
      <c r="DH435" s="519">
        <v>0</v>
      </c>
      <c r="DI435" s="519">
        <v>0</v>
      </c>
      <c r="DJ435" s="519">
        <v>0</v>
      </c>
      <c r="DK435" s="519">
        <v>0</v>
      </c>
      <c r="DL435" s="519">
        <v>0</v>
      </c>
      <c r="DM435" s="519">
        <v>0</v>
      </c>
      <c r="DN435" s="519">
        <v>0</v>
      </c>
      <c r="DO435" s="519">
        <v>0</v>
      </c>
      <c r="DP435" s="519">
        <v>0</v>
      </c>
      <c r="DQ435" s="519">
        <v>0</v>
      </c>
      <c r="DR435" s="519">
        <v>0</v>
      </c>
      <c r="DS435" s="519">
        <v>0</v>
      </c>
      <c r="DT435" s="519">
        <v>0</v>
      </c>
      <c r="DU435" s="519">
        <v>0</v>
      </c>
      <c r="DV435" s="519">
        <v>0</v>
      </c>
      <c r="DW435" s="519">
        <v>0</v>
      </c>
      <c r="DX435" s="519">
        <v>0</v>
      </c>
      <c r="DZ435" s="337" t="s">
        <v>631</v>
      </c>
      <c r="EA435" s="519" t="s">
        <v>1058</v>
      </c>
      <c r="EB435" s="519" t="s">
        <v>1059</v>
      </c>
      <c r="EC435" s="519">
        <v>8</v>
      </c>
      <c r="ED435" s="521" t="str">
        <f t="shared" si="23"/>
        <v>SDN100108</v>
      </c>
      <c r="EE435" s="519">
        <v>751</v>
      </c>
      <c r="EF435" s="519">
        <v>1899</v>
      </c>
      <c r="EG435" s="519">
        <v>3024</v>
      </c>
      <c r="EH435" s="519">
        <v>4123</v>
      </c>
      <c r="EI435" s="519">
        <v>5199</v>
      </c>
      <c r="EJ435" s="519">
        <v>6050</v>
      </c>
      <c r="EK435" s="519">
        <v>6885</v>
      </c>
      <c r="EL435" s="519">
        <v>7710</v>
      </c>
      <c r="EM435" s="519">
        <v>8520</v>
      </c>
      <c r="EN435" s="519">
        <v>0</v>
      </c>
      <c r="EO435" s="519">
        <v>0</v>
      </c>
      <c r="EP435" s="519">
        <v>0</v>
      </c>
      <c r="EQ435" s="519">
        <v>0</v>
      </c>
      <c r="ER435" s="519">
        <v>0</v>
      </c>
      <c r="ES435" s="519">
        <v>0</v>
      </c>
      <c r="ET435" s="519">
        <v>0</v>
      </c>
      <c r="EU435" s="519">
        <v>0</v>
      </c>
      <c r="EV435" s="519">
        <v>0</v>
      </c>
      <c r="EW435" s="519">
        <v>0</v>
      </c>
      <c r="EX435" s="519">
        <v>0</v>
      </c>
      <c r="EY435" s="519">
        <v>0</v>
      </c>
      <c r="EZ435" s="519">
        <v>0</v>
      </c>
      <c r="FA435" s="519">
        <v>0</v>
      </c>
      <c r="FB435" s="519">
        <v>0</v>
      </c>
      <c r="FC435" s="519">
        <v>0</v>
      </c>
      <c r="FD435" s="519">
        <v>0</v>
      </c>
      <c r="FE435" s="519">
        <v>0</v>
      </c>
      <c r="FF435" s="519">
        <v>0</v>
      </c>
      <c r="FG435" s="519">
        <v>0</v>
      </c>
      <c r="FH435" s="519">
        <v>0</v>
      </c>
      <c r="FI435" s="519">
        <v>0</v>
      </c>
      <c r="FJ435" s="519">
        <v>0</v>
      </c>
      <c r="FK435" s="519">
        <v>0</v>
      </c>
      <c r="FL435" s="519">
        <v>0</v>
      </c>
      <c r="FM435" s="519">
        <v>0</v>
      </c>
      <c r="FN435" s="519">
        <v>0</v>
      </c>
      <c r="FO435" s="519">
        <v>0</v>
      </c>
      <c r="FP435" s="519">
        <v>0</v>
      </c>
      <c r="FQ435" s="519">
        <v>0</v>
      </c>
      <c r="FR435" s="519">
        <v>0</v>
      </c>
      <c r="FS435" s="519">
        <v>0</v>
      </c>
      <c r="FT435" s="519">
        <v>0</v>
      </c>
      <c r="FU435" s="519">
        <v>0</v>
      </c>
      <c r="FV435" s="519">
        <v>0</v>
      </c>
      <c r="FW435" s="519">
        <v>0</v>
      </c>
      <c r="FX435" s="519">
        <v>0</v>
      </c>
      <c r="FY435" s="519">
        <v>0</v>
      </c>
      <c r="FZ435" s="519">
        <v>0</v>
      </c>
      <c r="GA435" s="519">
        <v>0</v>
      </c>
      <c r="GB435" s="519">
        <v>0</v>
      </c>
      <c r="GC435" s="519">
        <v>0</v>
      </c>
      <c r="GD435" s="519">
        <v>0</v>
      </c>
      <c r="GE435" s="519">
        <v>0</v>
      </c>
      <c r="GF435" s="519">
        <v>0</v>
      </c>
      <c r="GG435" s="519">
        <v>0</v>
      </c>
      <c r="GH435" s="519">
        <v>0</v>
      </c>
      <c r="GI435" s="519">
        <v>0</v>
      </c>
      <c r="GJ435" s="519">
        <v>0</v>
      </c>
      <c r="GK435" s="519">
        <v>0</v>
      </c>
      <c r="GL435" s="519">
        <v>0</v>
      </c>
      <c r="GM435" s="519">
        <v>0</v>
      </c>
      <c r="GN435" s="519">
        <v>0</v>
      </c>
      <c r="GO435" s="519">
        <v>0</v>
      </c>
      <c r="GP435" s="519">
        <v>0</v>
      </c>
      <c r="GQ435" s="519">
        <v>0</v>
      </c>
      <c r="GR435" s="519">
        <v>0</v>
      </c>
      <c r="GS435" s="519">
        <v>0</v>
      </c>
      <c r="GT435" s="519">
        <v>0</v>
      </c>
      <c r="GU435" s="519">
        <v>0</v>
      </c>
      <c r="GV435" s="519">
        <v>0</v>
      </c>
      <c r="GW435" s="519">
        <v>0</v>
      </c>
      <c r="GX435" s="519">
        <v>0</v>
      </c>
      <c r="GY435" s="519">
        <v>0</v>
      </c>
      <c r="GZ435" s="519">
        <v>0</v>
      </c>
      <c r="HA435" s="519">
        <v>0</v>
      </c>
      <c r="HB435" s="519">
        <v>0</v>
      </c>
      <c r="HC435" s="519">
        <v>0</v>
      </c>
      <c r="HD435" s="519">
        <v>0</v>
      </c>
      <c r="HE435" s="519">
        <v>0</v>
      </c>
      <c r="HF435" s="519">
        <v>0</v>
      </c>
      <c r="HG435" s="519">
        <v>0</v>
      </c>
      <c r="HH435" s="519">
        <v>0</v>
      </c>
      <c r="HI435" s="519">
        <v>0</v>
      </c>
      <c r="HJ435" s="519">
        <v>0</v>
      </c>
      <c r="HK435" s="519">
        <v>0</v>
      </c>
      <c r="HL435" s="519">
        <v>0</v>
      </c>
      <c r="HM435" s="519">
        <v>0</v>
      </c>
      <c r="HN435" s="519">
        <v>0</v>
      </c>
      <c r="HO435" s="519">
        <v>0</v>
      </c>
      <c r="HP435" s="519">
        <v>0</v>
      </c>
      <c r="HQ435" s="519">
        <v>0</v>
      </c>
      <c r="HR435" s="519">
        <v>0</v>
      </c>
      <c r="HS435" s="519">
        <v>0</v>
      </c>
      <c r="HT435" s="519">
        <v>0</v>
      </c>
      <c r="HU435" s="519">
        <v>0</v>
      </c>
      <c r="HV435" s="519">
        <v>0</v>
      </c>
      <c r="HW435" s="519">
        <v>0</v>
      </c>
      <c r="HX435" s="519">
        <v>0</v>
      </c>
      <c r="HY435" s="519">
        <v>0</v>
      </c>
      <c r="HZ435" s="519">
        <v>0</v>
      </c>
      <c r="IA435" s="519">
        <v>0</v>
      </c>
      <c r="IB435" s="519">
        <v>0</v>
      </c>
      <c r="IC435" s="519">
        <v>0</v>
      </c>
      <c r="ID435" s="519">
        <v>0</v>
      </c>
      <c r="IE435" s="519">
        <v>0</v>
      </c>
      <c r="IF435" s="519">
        <v>0</v>
      </c>
      <c r="IG435" s="519">
        <v>0</v>
      </c>
      <c r="IH435" s="519">
        <v>0</v>
      </c>
      <c r="II435" s="519">
        <v>0</v>
      </c>
      <c r="IJ435" s="519">
        <v>0</v>
      </c>
      <c r="IK435" s="519">
        <v>0</v>
      </c>
    </row>
    <row r="436" spans="2:245" hidden="1">
      <c r="B436" s="519" t="s">
        <v>1058</v>
      </c>
      <c r="C436" s="519"/>
      <c r="D436" s="519"/>
      <c r="E436" s="519"/>
      <c r="F436" s="519">
        <v>1</v>
      </c>
      <c r="G436" s="519"/>
      <c r="H436" s="519">
        <v>43</v>
      </c>
      <c r="I436" s="519">
        <v>4</v>
      </c>
      <c r="J436" s="519" t="str">
        <f t="shared" si="21"/>
        <v>SDN10014304</v>
      </c>
      <c r="K436" s="519">
        <v>1110</v>
      </c>
      <c r="M436" s="337" t="s">
        <v>631</v>
      </c>
      <c r="N436" s="519" t="s">
        <v>1058</v>
      </c>
      <c r="O436" s="519" t="s">
        <v>1059</v>
      </c>
      <c r="P436" s="519">
        <v>9</v>
      </c>
      <c r="Q436" s="521" t="str">
        <f t="shared" si="22"/>
        <v>SDN100109</v>
      </c>
      <c r="R436" s="519">
        <v>416</v>
      </c>
      <c r="S436" s="519">
        <v>962</v>
      </c>
      <c r="T436" s="519">
        <v>1520</v>
      </c>
      <c r="U436" s="519">
        <v>2090</v>
      </c>
      <c r="V436" s="519">
        <v>2672</v>
      </c>
      <c r="W436" s="519">
        <v>3163</v>
      </c>
      <c r="X436" s="519">
        <v>3665</v>
      </c>
      <c r="Y436" s="519">
        <v>4181</v>
      </c>
      <c r="Z436" s="519">
        <v>4709</v>
      </c>
      <c r="AA436" s="519">
        <v>7003</v>
      </c>
      <c r="AB436" s="519">
        <v>7168</v>
      </c>
      <c r="AC436" s="519">
        <v>7339</v>
      </c>
      <c r="AD436" s="519">
        <v>7512</v>
      </c>
      <c r="AE436" s="519">
        <v>7690</v>
      </c>
      <c r="AF436" s="519">
        <v>7872</v>
      </c>
      <c r="AG436" s="519">
        <v>8058</v>
      </c>
      <c r="AH436" s="519">
        <v>8248</v>
      </c>
      <c r="AI436" s="519">
        <v>8444</v>
      </c>
      <c r="AJ436" s="519">
        <v>8645</v>
      </c>
      <c r="AK436" s="519">
        <v>8851</v>
      </c>
      <c r="AL436" s="519">
        <v>9065</v>
      </c>
      <c r="AM436" s="519">
        <v>9287</v>
      </c>
      <c r="AN436" s="519">
        <v>9516</v>
      </c>
      <c r="AO436" s="519">
        <v>9753</v>
      </c>
      <c r="AP436" s="519">
        <v>0</v>
      </c>
      <c r="AQ436" s="519">
        <v>0</v>
      </c>
      <c r="AR436" s="519">
        <v>0</v>
      </c>
      <c r="AS436" s="519">
        <v>0</v>
      </c>
      <c r="AT436" s="519">
        <v>0</v>
      </c>
      <c r="AU436" s="519">
        <v>0</v>
      </c>
      <c r="AV436" s="519">
        <v>0</v>
      </c>
      <c r="AW436" s="519">
        <v>0</v>
      </c>
      <c r="AX436" s="519">
        <v>0</v>
      </c>
      <c r="AY436" s="519">
        <v>0</v>
      </c>
      <c r="AZ436" s="519">
        <v>0</v>
      </c>
      <c r="BA436" s="519">
        <v>0</v>
      </c>
      <c r="BB436" s="519">
        <v>0</v>
      </c>
      <c r="BC436" s="519">
        <v>0</v>
      </c>
      <c r="BD436" s="519">
        <v>0</v>
      </c>
      <c r="BE436" s="519">
        <v>0</v>
      </c>
      <c r="BF436" s="519">
        <v>0</v>
      </c>
      <c r="BG436" s="519">
        <v>0</v>
      </c>
      <c r="BH436" s="519">
        <v>0</v>
      </c>
      <c r="BI436" s="519">
        <v>0</v>
      </c>
      <c r="BJ436" s="519">
        <v>0</v>
      </c>
      <c r="BK436" s="519">
        <v>0</v>
      </c>
      <c r="BL436" s="519">
        <v>0</v>
      </c>
      <c r="BM436" s="519">
        <v>0</v>
      </c>
      <c r="BN436" s="519">
        <v>0</v>
      </c>
      <c r="BO436" s="519">
        <v>0</v>
      </c>
      <c r="BP436" s="519">
        <v>0</v>
      </c>
      <c r="BQ436" s="519">
        <v>0</v>
      </c>
      <c r="BR436" s="519">
        <v>0</v>
      </c>
      <c r="BS436" s="519">
        <v>0</v>
      </c>
      <c r="BT436" s="519">
        <v>0</v>
      </c>
      <c r="BU436" s="519">
        <v>0</v>
      </c>
      <c r="BV436" s="519">
        <v>0</v>
      </c>
      <c r="BW436" s="519">
        <v>0</v>
      </c>
      <c r="BX436" s="519">
        <v>0</v>
      </c>
      <c r="BY436" s="519">
        <v>0</v>
      </c>
      <c r="BZ436" s="519">
        <v>0</v>
      </c>
      <c r="CA436" s="519">
        <v>0</v>
      </c>
      <c r="CB436" s="519">
        <v>0</v>
      </c>
      <c r="CC436" s="519">
        <v>0</v>
      </c>
      <c r="CD436" s="519">
        <v>0</v>
      </c>
      <c r="CE436" s="519">
        <v>0</v>
      </c>
      <c r="CF436" s="519">
        <v>0</v>
      </c>
      <c r="CG436" s="519">
        <v>0</v>
      </c>
      <c r="CH436" s="519">
        <v>0</v>
      </c>
      <c r="CI436" s="519">
        <v>0</v>
      </c>
      <c r="CJ436" s="519">
        <v>0</v>
      </c>
      <c r="CK436" s="519">
        <v>0</v>
      </c>
      <c r="CL436" s="519">
        <v>0</v>
      </c>
      <c r="CM436" s="519">
        <v>0</v>
      </c>
      <c r="CN436" s="519">
        <v>0</v>
      </c>
      <c r="CO436" s="519">
        <v>0</v>
      </c>
      <c r="CP436" s="519">
        <v>0</v>
      </c>
      <c r="CQ436" s="519">
        <v>0</v>
      </c>
      <c r="CR436" s="519">
        <v>0</v>
      </c>
      <c r="CS436" s="519">
        <v>0</v>
      </c>
      <c r="CT436" s="519">
        <v>0</v>
      </c>
      <c r="CU436" s="519">
        <v>0</v>
      </c>
      <c r="CV436" s="519">
        <v>0</v>
      </c>
      <c r="CW436" s="519">
        <v>0</v>
      </c>
      <c r="CX436" s="519">
        <v>0</v>
      </c>
      <c r="CY436" s="519">
        <v>0</v>
      </c>
      <c r="CZ436" s="519">
        <v>0</v>
      </c>
      <c r="DA436" s="519">
        <v>0</v>
      </c>
      <c r="DB436" s="519">
        <v>0</v>
      </c>
      <c r="DC436" s="519">
        <v>0</v>
      </c>
      <c r="DD436" s="519">
        <v>0</v>
      </c>
      <c r="DE436" s="519">
        <v>0</v>
      </c>
      <c r="DF436" s="519">
        <v>0</v>
      </c>
      <c r="DG436" s="519">
        <v>0</v>
      </c>
      <c r="DH436" s="519">
        <v>0</v>
      </c>
      <c r="DI436" s="519">
        <v>0</v>
      </c>
      <c r="DJ436" s="519">
        <v>0</v>
      </c>
      <c r="DK436" s="519">
        <v>0</v>
      </c>
      <c r="DL436" s="519">
        <v>0</v>
      </c>
      <c r="DM436" s="519">
        <v>0</v>
      </c>
      <c r="DN436" s="519">
        <v>0</v>
      </c>
      <c r="DO436" s="519">
        <v>0</v>
      </c>
      <c r="DP436" s="519">
        <v>0</v>
      </c>
      <c r="DQ436" s="519">
        <v>0</v>
      </c>
      <c r="DR436" s="519">
        <v>0</v>
      </c>
      <c r="DS436" s="519">
        <v>0</v>
      </c>
      <c r="DT436" s="519">
        <v>0</v>
      </c>
      <c r="DU436" s="519">
        <v>0</v>
      </c>
      <c r="DV436" s="519">
        <v>0</v>
      </c>
      <c r="DW436" s="519">
        <v>0</v>
      </c>
      <c r="DX436" s="519">
        <v>0</v>
      </c>
      <c r="DZ436" s="337" t="s">
        <v>631</v>
      </c>
      <c r="EA436" s="519" t="s">
        <v>1058</v>
      </c>
      <c r="EB436" s="519" t="s">
        <v>1059</v>
      </c>
      <c r="EC436" s="519">
        <v>9</v>
      </c>
      <c r="ED436" s="521" t="str">
        <f t="shared" si="23"/>
        <v>SDN100109</v>
      </c>
      <c r="EE436" s="519">
        <v>742</v>
      </c>
      <c r="EF436" s="519">
        <v>1888</v>
      </c>
      <c r="EG436" s="519">
        <v>3009</v>
      </c>
      <c r="EH436" s="519">
        <v>4104</v>
      </c>
      <c r="EI436" s="519">
        <v>5178</v>
      </c>
      <c r="EJ436" s="519">
        <v>6025</v>
      </c>
      <c r="EK436" s="519">
        <v>6860</v>
      </c>
      <c r="EL436" s="519">
        <v>7687</v>
      </c>
      <c r="EM436" s="519">
        <v>8503</v>
      </c>
      <c r="EN436" s="519">
        <v>0</v>
      </c>
      <c r="EO436" s="519">
        <v>0</v>
      </c>
      <c r="EP436" s="519">
        <v>0</v>
      </c>
      <c r="EQ436" s="519">
        <v>0</v>
      </c>
      <c r="ER436" s="519">
        <v>0</v>
      </c>
      <c r="ES436" s="519">
        <v>0</v>
      </c>
      <c r="ET436" s="519">
        <v>0</v>
      </c>
      <c r="EU436" s="519">
        <v>0</v>
      </c>
      <c r="EV436" s="519">
        <v>0</v>
      </c>
      <c r="EW436" s="519">
        <v>0</v>
      </c>
      <c r="EX436" s="519">
        <v>0</v>
      </c>
      <c r="EY436" s="519">
        <v>0</v>
      </c>
      <c r="EZ436" s="519">
        <v>0</v>
      </c>
      <c r="FA436" s="519">
        <v>0</v>
      </c>
      <c r="FB436" s="519">
        <v>0</v>
      </c>
      <c r="FC436" s="519">
        <v>0</v>
      </c>
      <c r="FD436" s="519">
        <v>0</v>
      </c>
      <c r="FE436" s="519">
        <v>0</v>
      </c>
      <c r="FF436" s="519">
        <v>0</v>
      </c>
      <c r="FG436" s="519">
        <v>0</v>
      </c>
      <c r="FH436" s="519">
        <v>0</v>
      </c>
      <c r="FI436" s="519">
        <v>0</v>
      </c>
      <c r="FJ436" s="519">
        <v>0</v>
      </c>
      <c r="FK436" s="519">
        <v>0</v>
      </c>
      <c r="FL436" s="519">
        <v>0</v>
      </c>
      <c r="FM436" s="519">
        <v>0</v>
      </c>
      <c r="FN436" s="519">
        <v>0</v>
      </c>
      <c r="FO436" s="519">
        <v>0</v>
      </c>
      <c r="FP436" s="519">
        <v>0</v>
      </c>
      <c r="FQ436" s="519">
        <v>0</v>
      </c>
      <c r="FR436" s="519">
        <v>0</v>
      </c>
      <c r="FS436" s="519">
        <v>0</v>
      </c>
      <c r="FT436" s="519">
        <v>0</v>
      </c>
      <c r="FU436" s="519">
        <v>0</v>
      </c>
      <c r="FV436" s="519">
        <v>0</v>
      </c>
      <c r="FW436" s="519">
        <v>0</v>
      </c>
      <c r="FX436" s="519">
        <v>0</v>
      </c>
      <c r="FY436" s="519">
        <v>0</v>
      </c>
      <c r="FZ436" s="519">
        <v>0</v>
      </c>
      <c r="GA436" s="519">
        <v>0</v>
      </c>
      <c r="GB436" s="519">
        <v>0</v>
      </c>
      <c r="GC436" s="519">
        <v>0</v>
      </c>
      <c r="GD436" s="519">
        <v>0</v>
      </c>
      <c r="GE436" s="519">
        <v>0</v>
      </c>
      <c r="GF436" s="519">
        <v>0</v>
      </c>
      <c r="GG436" s="519">
        <v>0</v>
      </c>
      <c r="GH436" s="519">
        <v>0</v>
      </c>
      <c r="GI436" s="519">
        <v>0</v>
      </c>
      <c r="GJ436" s="519">
        <v>0</v>
      </c>
      <c r="GK436" s="519">
        <v>0</v>
      </c>
      <c r="GL436" s="519">
        <v>0</v>
      </c>
      <c r="GM436" s="519">
        <v>0</v>
      </c>
      <c r="GN436" s="519">
        <v>0</v>
      </c>
      <c r="GO436" s="519">
        <v>0</v>
      </c>
      <c r="GP436" s="519">
        <v>0</v>
      </c>
      <c r="GQ436" s="519">
        <v>0</v>
      </c>
      <c r="GR436" s="519">
        <v>0</v>
      </c>
      <c r="GS436" s="519">
        <v>0</v>
      </c>
      <c r="GT436" s="519">
        <v>0</v>
      </c>
      <c r="GU436" s="519">
        <v>0</v>
      </c>
      <c r="GV436" s="519">
        <v>0</v>
      </c>
      <c r="GW436" s="519">
        <v>0</v>
      </c>
      <c r="GX436" s="519">
        <v>0</v>
      </c>
      <c r="GY436" s="519">
        <v>0</v>
      </c>
      <c r="GZ436" s="519">
        <v>0</v>
      </c>
      <c r="HA436" s="519">
        <v>0</v>
      </c>
      <c r="HB436" s="519">
        <v>0</v>
      </c>
      <c r="HC436" s="519">
        <v>0</v>
      </c>
      <c r="HD436" s="519">
        <v>0</v>
      </c>
      <c r="HE436" s="519">
        <v>0</v>
      </c>
      <c r="HF436" s="519">
        <v>0</v>
      </c>
      <c r="HG436" s="519">
        <v>0</v>
      </c>
      <c r="HH436" s="519">
        <v>0</v>
      </c>
      <c r="HI436" s="519">
        <v>0</v>
      </c>
      <c r="HJ436" s="519">
        <v>0</v>
      </c>
      <c r="HK436" s="519">
        <v>0</v>
      </c>
      <c r="HL436" s="519">
        <v>0</v>
      </c>
      <c r="HM436" s="519">
        <v>0</v>
      </c>
      <c r="HN436" s="519">
        <v>0</v>
      </c>
      <c r="HO436" s="519">
        <v>0</v>
      </c>
      <c r="HP436" s="519">
        <v>0</v>
      </c>
      <c r="HQ436" s="519">
        <v>0</v>
      </c>
      <c r="HR436" s="519">
        <v>0</v>
      </c>
      <c r="HS436" s="519">
        <v>0</v>
      </c>
      <c r="HT436" s="519">
        <v>0</v>
      </c>
      <c r="HU436" s="519">
        <v>0</v>
      </c>
      <c r="HV436" s="519">
        <v>0</v>
      </c>
      <c r="HW436" s="519">
        <v>0</v>
      </c>
      <c r="HX436" s="519">
        <v>0</v>
      </c>
      <c r="HY436" s="519">
        <v>0</v>
      </c>
      <c r="HZ436" s="519">
        <v>0</v>
      </c>
      <c r="IA436" s="519">
        <v>0</v>
      </c>
      <c r="IB436" s="519">
        <v>0</v>
      </c>
      <c r="IC436" s="519">
        <v>0</v>
      </c>
      <c r="ID436" s="519">
        <v>0</v>
      </c>
      <c r="IE436" s="519">
        <v>0</v>
      </c>
      <c r="IF436" s="519">
        <v>0</v>
      </c>
      <c r="IG436" s="519">
        <v>0</v>
      </c>
      <c r="IH436" s="519">
        <v>0</v>
      </c>
      <c r="II436" s="519">
        <v>0</v>
      </c>
      <c r="IJ436" s="519">
        <v>0</v>
      </c>
      <c r="IK436" s="519">
        <v>0</v>
      </c>
    </row>
    <row r="437" spans="2:245" hidden="1">
      <c r="B437" s="519" t="s">
        <v>1058</v>
      </c>
      <c r="C437" s="519"/>
      <c r="D437" s="519"/>
      <c r="E437" s="519"/>
      <c r="F437" s="519">
        <v>1</v>
      </c>
      <c r="G437" s="519"/>
      <c r="H437" s="519">
        <v>43</v>
      </c>
      <c r="I437" s="519">
        <v>5</v>
      </c>
      <c r="J437" s="519" t="str">
        <f t="shared" si="21"/>
        <v>SDN10014305</v>
      </c>
      <c r="K437" s="519">
        <v>1110</v>
      </c>
      <c r="M437" s="337" t="s">
        <v>631</v>
      </c>
      <c r="N437" s="519" t="s">
        <v>1058</v>
      </c>
      <c r="O437" s="519" t="s">
        <v>1059</v>
      </c>
      <c r="P437" s="519">
        <v>10</v>
      </c>
      <c r="Q437" s="521" t="str">
        <f t="shared" si="22"/>
        <v>SDN100110</v>
      </c>
      <c r="R437" s="519">
        <v>412</v>
      </c>
      <c r="S437" s="519">
        <v>956</v>
      </c>
      <c r="T437" s="519">
        <v>1513</v>
      </c>
      <c r="U437" s="519">
        <v>2081</v>
      </c>
      <c r="V437" s="519">
        <v>2663</v>
      </c>
      <c r="W437" s="519">
        <v>3153</v>
      </c>
      <c r="X437" s="519">
        <v>3656</v>
      </c>
      <c r="Y437" s="519">
        <v>4171</v>
      </c>
      <c r="Z437" s="519">
        <v>4701</v>
      </c>
      <c r="AA437" s="519">
        <v>6993</v>
      </c>
      <c r="AB437" s="519">
        <v>7159</v>
      </c>
      <c r="AC437" s="519">
        <v>7328</v>
      </c>
      <c r="AD437" s="519">
        <v>7501</v>
      </c>
      <c r="AE437" s="519">
        <v>7678</v>
      </c>
      <c r="AF437" s="519">
        <v>7859</v>
      </c>
      <c r="AG437" s="519">
        <v>8045</v>
      </c>
      <c r="AH437" s="519">
        <v>8235</v>
      </c>
      <c r="AI437" s="519">
        <v>8431</v>
      </c>
      <c r="AJ437" s="519">
        <v>8632</v>
      </c>
      <c r="AK437" s="519">
        <v>8840</v>
      </c>
      <c r="AL437" s="519">
        <v>9056</v>
      </c>
      <c r="AM437" s="519">
        <v>9279</v>
      </c>
      <c r="AN437" s="519">
        <v>9510</v>
      </c>
      <c r="AO437" s="519">
        <v>9750</v>
      </c>
      <c r="AP437" s="519">
        <v>0</v>
      </c>
      <c r="AQ437" s="519">
        <v>0</v>
      </c>
      <c r="AR437" s="519">
        <v>0</v>
      </c>
      <c r="AS437" s="519">
        <v>0</v>
      </c>
      <c r="AT437" s="519">
        <v>0</v>
      </c>
      <c r="AU437" s="519">
        <v>0</v>
      </c>
      <c r="AV437" s="519">
        <v>0</v>
      </c>
      <c r="AW437" s="519">
        <v>0</v>
      </c>
      <c r="AX437" s="519">
        <v>0</v>
      </c>
      <c r="AY437" s="519">
        <v>0</v>
      </c>
      <c r="AZ437" s="519">
        <v>0</v>
      </c>
      <c r="BA437" s="519">
        <v>0</v>
      </c>
      <c r="BB437" s="519">
        <v>0</v>
      </c>
      <c r="BC437" s="519">
        <v>0</v>
      </c>
      <c r="BD437" s="519">
        <v>0</v>
      </c>
      <c r="BE437" s="519">
        <v>0</v>
      </c>
      <c r="BF437" s="519">
        <v>0</v>
      </c>
      <c r="BG437" s="519">
        <v>0</v>
      </c>
      <c r="BH437" s="519">
        <v>0</v>
      </c>
      <c r="BI437" s="519">
        <v>0</v>
      </c>
      <c r="BJ437" s="519">
        <v>0</v>
      </c>
      <c r="BK437" s="519">
        <v>0</v>
      </c>
      <c r="BL437" s="519">
        <v>0</v>
      </c>
      <c r="BM437" s="519">
        <v>0</v>
      </c>
      <c r="BN437" s="519">
        <v>0</v>
      </c>
      <c r="BO437" s="519">
        <v>0</v>
      </c>
      <c r="BP437" s="519">
        <v>0</v>
      </c>
      <c r="BQ437" s="519">
        <v>0</v>
      </c>
      <c r="BR437" s="519">
        <v>0</v>
      </c>
      <c r="BS437" s="519">
        <v>0</v>
      </c>
      <c r="BT437" s="519">
        <v>0</v>
      </c>
      <c r="BU437" s="519">
        <v>0</v>
      </c>
      <c r="BV437" s="519">
        <v>0</v>
      </c>
      <c r="BW437" s="519">
        <v>0</v>
      </c>
      <c r="BX437" s="519">
        <v>0</v>
      </c>
      <c r="BY437" s="519">
        <v>0</v>
      </c>
      <c r="BZ437" s="519">
        <v>0</v>
      </c>
      <c r="CA437" s="519">
        <v>0</v>
      </c>
      <c r="CB437" s="519">
        <v>0</v>
      </c>
      <c r="CC437" s="519">
        <v>0</v>
      </c>
      <c r="CD437" s="519">
        <v>0</v>
      </c>
      <c r="CE437" s="519">
        <v>0</v>
      </c>
      <c r="CF437" s="519">
        <v>0</v>
      </c>
      <c r="CG437" s="519">
        <v>0</v>
      </c>
      <c r="CH437" s="519">
        <v>0</v>
      </c>
      <c r="CI437" s="519">
        <v>0</v>
      </c>
      <c r="CJ437" s="519">
        <v>0</v>
      </c>
      <c r="CK437" s="519">
        <v>0</v>
      </c>
      <c r="CL437" s="519">
        <v>0</v>
      </c>
      <c r="CM437" s="519">
        <v>0</v>
      </c>
      <c r="CN437" s="519">
        <v>0</v>
      </c>
      <c r="CO437" s="519">
        <v>0</v>
      </c>
      <c r="CP437" s="519">
        <v>0</v>
      </c>
      <c r="CQ437" s="519">
        <v>0</v>
      </c>
      <c r="CR437" s="519">
        <v>0</v>
      </c>
      <c r="CS437" s="519">
        <v>0</v>
      </c>
      <c r="CT437" s="519">
        <v>0</v>
      </c>
      <c r="CU437" s="519">
        <v>0</v>
      </c>
      <c r="CV437" s="519">
        <v>0</v>
      </c>
      <c r="CW437" s="519">
        <v>0</v>
      </c>
      <c r="CX437" s="519">
        <v>0</v>
      </c>
      <c r="CY437" s="519">
        <v>0</v>
      </c>
      <c r="CZ437" s="519">
        <v>0</v>
      </c>
      <c r="DA437" s="519">
        <v>0</v>
      </c>
      <c r="DB437" s="519">
        <v>0</v>
      </c>
      <c r="DC437" s="519">
        <v>0</v>
      </c>
      <c r="DD437" s="519">
        <v>0</v>
      </c>
      <c r="DE437" s="519">
        <v>0</v>
      </c>
      <c r="DF437" s="519">
        <v>0</v>
      </c>
      <c r="DG437" s="519">
        <v>0</v>
      </c>
      <c r="DH437" s="519">
        <v>0</v>
      </c>
      <c r="DI437" s="519">
        <v>0</v>
      </c>
      <c r="DJ437" s="519">
        <v>0</v>
      </c>
      <c r="DK437" s="519">
        <v>0</v>
      </c>
      <c r="DL437" s="519">
        <v>0</v>
      </c>
      <c r="DM437" s="519">
        <v>0</v>
      </c>
      <c r="DN437" s="519">
        <v>0</v>
      </c>
      <c r="DO437" s="519">
        <v>0</v>
      </c>
      <c r="DP437" s="519">
        <v>0</v>
      </c>
      <c r="DQ437" s="519">
        <v>0</v>
      </c>
      <c r="DR437" s="519">
        <v>0</v>
      </c>
      <c r="DS437" s="519">
        <v>0</v>
      </c>
      <c r="DT437" s="519">
        <v>0</v>
      </c>
      <c r="DU437" s="519">
        <v>0</v>
      </c>
      <c r="DV437" s="519">
        <v>0</v>
      </c>
      <c r="DW437" s="519">
        <v>0</v>
      </c>
      <c r="DX437" s="519">
        <v>0</v>
      </c>
      <c r="DZ437" s="337" t="s">
        <v>631</v>
      </c>
      <c r="EA437" s="519" t="s">
        <v>1058</v>
      </c>
      <c r="EB437" s="519" t="s">
        <v>1059</v>
      </c>
      <c r="EC437" s="519">
        <v>10</v>
      </c>
      <c r="ED437" s="521" t="str">
        <f t="shared" si="23"/>
        <v>SDN100110</v>
      </c>
      <c r="EE437" s="519">
        <v>733</v>
      </c>
      <c r="EF437" s="519">
        <v>1875</v>
      </c>
      <c r="EG437" s="519">
        <v>2992</v>
      </c>
      <c r="EH437" s="519">
        <v>4083</v>
      </c>
      <c r="EI437" s="519">
        <v>5155</v>
      </c>
      <c r="EJ437" s="519">
        <v>6002</v>
      </c>
      <c r="EK437" s="519">
        <v>6839</v>
      </c>
      <c r="EL437" s="519">
        <v>7666</v>
      </c>
      <c r="EM437" s="519">
        <v>8488</v>
      </c>
      <c r="EN437" s="519">
        <v>0</v>
      </c>
      <c r="EO437" s="519">
        <v>0</v>
      </c>
      <c r="EP437" s="519">
        <v>0</v>
      </c>
      <c r="EQ437" s="519">
        <v>0</v>
      </c>
      <c r="ER437" s="519">
        <v>0</v>
      </c>
      <c r="ES437" s="519">
        <v>0</v>
      </c>
      <c r="ET437" s="519">
        <v>0</v>
      </c>
      <c r="EU437" s="519">
        <v>0</v>
      </c>
      <c r="EV437" s="519">
        <v>0</v>
      </c>
      <c r="EW437" s="519">
        <v>0</v>
      </c>
      <c r="EX437" s="519">
        <v>0</v>
      </c>
      <c r="EY437" s="519">
        <v>0</v>
      </c>
      <c r="EZ437" s="519">
        <v>0</v>
      </c>
      <c r="FA437" s="519">
        <v>0</v>
      </c>
      <c r="FB437" s="519">
        <v>0</v>
      </c>
      <c r="FC437" s="519">
        <v>0</v>
      </c>
      <c r="FD437" s="519">
        <v>0</v>
      </c>
      <c r="FE437" s="519">
        <v>0</v>
      </c>
      <c r="FF437" s="519">
        <v>0</v>
      </c>
      <c r="FG437" s="519">
        <v>0</v>
      </c>
      <c r="FH437" s="519">
        <v>0</v>
      </c>
      <c r="FI437" s="519">
        <v>0</v>
      </c>
      <c r="FJ437" s="519">
        <v>0</v>
      </c>
      <c r="FK437" s="519">
        <v>0</v>
      </c>
      <c r="FL437" s="519">
        <v>0</v>
      </c>
      <c r="FM437" s="519">
        <v>0</v>
      </c>
      <c r="FN437" s="519">
        <v>0</v>
      </c>
      <c r="FO437" s="519">
        <v>0</v>
      </c>
      <c r="FP437" s="519">
        <v>0</v>
      </c>
      <c r="FQ437" s="519">
        <v>0</v>
      </c>
      <c r="FR437" s="519">
        <v>0</v>
      </c>
      <c r="FS437" s="519">
        <v>0</v>
      </c>
      <c r="FT437" s="519">
        <v>0</v>
      </c>
      <c r="FU437" s="519">
        <v>0</v>
      </c>
      <c r="FV437" s="519">
        <v>0</v>
      </c>
      <c r="FW437" s="519">
        <v>0</v>
      </c>
      <c r="FX437" s="519">
        <v>0</v>
      </c>
      <c r="FY437" s="519">
        <v>0</v>
      </c>
      <c r="FZ437" s="519">
        <v>0</v>
      </c>
      <c r="GA437" s="519">
        <v>0</v>
      </c>
      <c r="GB437" s="519">
        <v>0</v>
      </c>
      <c r="GC437" s="519">
        <v>0</v>
      </c>
      <c r="GD437" s="519">
        <v>0</v>
      </c>
      <c r="GE437" s="519">
        <v>0</v>
      </c>
      <c r="GF437" s="519">
        <v>0</v>
      </c>
      <c r="GG437" s="519">
        <v>0</v>
      </c>
      <c r="GH437" s="519">
        <v>0</v>
      </c>
      <c r="GI437" s="519">
        <v>0</v>
      </c>
      <c r="GJ437" s="519">
        <v>0</v>
      </c>
      <c r="GK437" s="519">
        <v>0</v>
      </c>
      <c r="GL437" s="519">
        <v>0</v>
      </c>
      <c r="GM437" s="519">
        <v>0</v>
      </c>
      <c r="GN437" s="519">
        <v>0</v>
      </c>
      <c r="GO437" s="519">
        <v>0</v>
      </c>
      <c r="GP437" s="519">
        <v>0</v>
      </c>
      <c r="GQ437" s="519">
        <v>0</v>
      </c>
      <c r="GR437" s="519">
        <v>0</v>
      </c>
      <c r="GS437" s="519">
        <v>0</v>
      </c>
      <c r="GT437" s="519">
        <v>0</v>
      </c>
      <c r="GU437" s="519">
        <v>0</v>
      </c>
      <c r="GV437" s="519">
        <v>0</v>
      </c>
      <c r="GW437" s="519">
        <v>0</v>
      </c>
      <c r="GX437" s="519">
        <v>0</v>
      </c>
      <c r="GY437" s="519">
        <v>0</v>
      </c>
      <c r="GZ437" s="519">
        <v>0</v>
      </c>
      <c r="HA437" s="519">
        <v>0</v>
      </c>
      <c r="HB437" s="519">
        <v>0</v>
      </c>
      <c r="HC437" s="519">
        <v>0</v>
      </c>
      <c r="HD437" s="519">
        <v>0</v>
      </c>
      <c r="HE437" s="519">
        <v>0</v>
      </c>
      <c r="HF437" s="519">
        <v>0</v>
      </c>
      <c r="HG437" s="519">
        <v>0</v>
      </c>
      <c r="HH437" s="519">
        <v>0</v>
      </c>
      <c r="HI437" s="519">
        <v>0</v>
      </c>
      <c r="HJ437" s="519">
        <v>0</v>
      </c>
      <c r="HK437" s="519">
        <v>0</v>
      </c>
      <c r="HL437" s="519">
        <v>0</v>
      </c>
      <c r="HM437" s="519">
        <v>0</v>
      </c>
      <c r="HN437" s="519">
        <v>0</v>
      </c>
      <c r="HO437" s="519">
        <v>0</v>
      </c>
      <c r="HP437" s="519">
        <v>0</v>
      </c>
      <c r="HQ437" s="519">
        <v>0</v>
      </c>
      <c r="HR437" s="519">
        <v>0</v>
      </c>
      <c r="HS437" s="519">
        <v>0</v>
      </c>
      <c r="HT437" s="519">
        <v>0</v>
      </c>
      <c r="HU437" s="519">
        <v>0</v>
      </c>
      <c r="HV437" s="519">
        <v>0</v>
      </c>
      <c r="HW437" s="519">
        <v>0</v>
      </c>
      <c r="HX437" s="519">
        <v>0</v>
      </c>
      <c r="HY437" s="519">
        <v>0</v>
      </c>
      <c r="HZ437" s="519">
        <v>0</v>
      </c>
      <c r="IA437" s="519">
        <v>0</v>
      </c>
      <c r="IB437" s="519">
        <v>0</v>
      </c>
      <c r="IC437" s="519">
        <v>0</v>
      </c>
      <c r="ID437" s="519">
        <v>0</v>
      </c>
      <c r="IE437" s="519">
        <v>0</v>
      </c>
      <c r="IF437" s="519">
        <v>0</v>
      </c>
      <c r="IG437" s="519">
        <v>0</v>
      </c>
      <c r="IH437" s="519">
        <v>0</v>
      </c>
      <c r="II437" s="519">
        <v>0</v>
      </c>
      <c r="IJ437" s="519">
        <v>0</v>
      </c>
      <c r="IK437" s="519">
        <v>0</v>
      </c>
    </row>
    <row r="438" spans="2:245" hidden="1">
      <c r="B438" s="519" t="s">
        <v>1058</v>
      </c>
      <c r="C438" s="519"/>
      <c r="D438" s="519"/>
      <c r="E438" s="519"/>
      <c r="F438" s="519">
        <v>1</v>
      </c>
      <c r="G438" s="519"/>
      <c r="H438" s="519">
        <v>43</v>
      </c>
      <c r="I438" s="519">
        <v>6</v>
      </c>
      <c r="J438" s="519" t="str">
        <f t="shared" si="21"/>
        <v>SDN10014306</v>
      </c>
      <c r="K438" s="519">
        <v>888</v>
      </c>
      <c r="M438" s="337" t="s">
        <v>631</v>
      </c>
      <c r="N438" s="519" t="s">
        <v>1058</v>
      </c>
      <c r="O438" s="519" t="s">
        <v>1059</v>
      </c>
      <c r="P438" s="519">
        <v>11</v>
      </c>
      <c r="Q438" s="521" t="str">
        <f t="shared" si="22"/>
        <v>SDN100111</v>
      </c>
      <c r="R438" s="519">
        <v>407</v>
      </c>
      <c r="S438" s="519">
        <v>951</v>
      </c>
      <c r="T438" s="519">
        <v>1506</v>
      </c>
      <c r="U438" s="519">
        <v>2073</v>
      </c>
      <c r="V438" s="519">
        <v>2654</v>
      </c>
      <c r="W438" s="519">
        <v>3143</v>
      </c>
      <c r="X438" s="519">
        <v>3646</v>
      </c>
      <c r="Y438" s="519">
        <v>4162</v>
      </c>
      <c r="Z438" s="519">
        <v>4691</v>
      </c>
      <c r="AA438" s="519">
        <v>6980</v>
      </c>
      <c r="AB438" s="519">
        <v>7144</v>
      </c>
      <c r="AC438" s="519">
        <v>7313</v>
      </c>
      <c r="AD438" s="519">
        <v>7486</v>
      </c>
      <c r="AE438" s="519">
        <v>7662</v>
      </c>
      <c r="AF438" s="519">
        <v>7842</v>
      </c>
      <c r="AG438" s="519">
        <v>8028</v>
      </c>
      <c r="AH438" s="519">
        <v>8218</v>
      </c>
      <c r="AI438" s="519">
        <v>8414</v>
      </c>
      <c r="AJ438" s="519">
        <v>8617</v>
      </c>
      <c r="AK438" s="519">
        <v>8826</v>
      </c>
      <c r="AL438" s="519">
        <v>9043</v>
      </c>
      <c r="AM438" s="519">
        <v>9268</v>
      </c>
      <c r="AN438" s="519">
        <v>9501</v>
      </c>
      <c r="AO438" s="519">
        <v>9744</v>
      </c>
      <c r="AP438" s="519">
        <v>0</v>
      </c>
      <c r="AQ438" s="519">
        <v>0</v>
      </c>
      <c r="AR438" s="519">
        <v>0</v>
      </c>
      <c r="AS438" s="519">
        <v>0</v>
      </c>
      <c r="AT438" s="519">
        <v>0</v>
      </c>
      <c r="AU438" s="519">
        <v>0</v>
      </c>
      <c r="AV438" s="519">
        <v>0</v>
      </c>
      <c r="AW438" s="519">
        <v>0</v>
      </c>
      <c r="AX438" s="519">
        <v>0</v>
      </c>
      <c r="AY438" s="519">
        <v>0</v>
      </c>
      <c r="AZ438" s="519">
        <v>0</v>
      </c>
      <c r="BA438" s="519">
        <v>0</v>
      </c>
      <c r="BB438" s="519">
        <v>0</v>
      </c>
      <c r="BC438" s="519">
        <v>0</v>
      </c>
      <c r="BD438" s="519">
        <v>0</v>
      </c>
      <c r="BE438" s="519">
        <v>0</v>
      </c>
      <c r="BF438" s="519">
        <v>0</v>
      </c>
      <c r="BG438" s="519">
        <v>0</v>
      </c>
      <c r="BH438" s="519">
        <v>0</v>
      </c>
      <c r="BI438" s="519">
        <v>0</v>
      </c>
      <c r="BJ438" s="519">
        <v>0</v>
      </c>
      <c r="BK438" s="519">
        <v>0</v>
      </c>
      <c r="BL438" s="519">
        <v>0</v>
      </c>
      <c r="BM438" s="519">
        <v>0</v>
      </c>
      <c r="BN438" s="519">
        <v>0</v>
      </c>
      <c r="BO438" s="519">
        <v>0</v>
      </c>
      <c r="BP438" s="519">
        <v>0</v>
      </c>
      <c r="BQ438" s="519">
        <v>0</v>
      </c>
      <c r="BR438" s="519">
        <v>0</v>
      </c>
      <c r="BS438" s="519">
        <v>0</v>
      </c>
      <c r="BT438" s="519">
        <v>0</v>
      </c>
      <c r="BU438" s="519">
        <v>0</v>
      </c>
      <c r="BV438" s="519">
        <v>0</v>
      </c>
      <c r="BW438" s="519">
        <v>0</v>
      </c>
      <c r="BX438" s="519">
        <v>0</v>
      </c>
      <c r="BY438" s="519">
        <v>0</v>
      </c>
      <c r="BZ438" s="519">
        <v>0</v>
      </c>
      <c r="CA438" s="519">
        <v>0</v>
      </c>
      <c r="CB438" s="519">
        <v>0</v>
      </c>
      <c r="CC438" s="519">
        <v>0</v>
      </c>
      <c r="CD438" s="519">
        <v>0</v>
      </c>
      <c r="CE438" s="519">
        <v>0</v>
      </c>
      <c r="CF438" s="519">
        <v>0</v>
      </c>
      <c r="CG438" s="519">
        <v>0</v>
      </c>
      <c r="CH438" s="519">
        <v>0</v>
      </c>
      <c r="CI438" s="519">
        <v>0</v>
      </c>
      <c r="CJ438" s="519">
        <v>0</v>
      </c>
      <c r="CK438" s="519">
        <v>0</v>
      </c>
      <c r="CL438" s="519">
        <v>0</v>
      </c>
      <c r="CM438" s="519">
        <v>0</v>
      </c>
      <c r="CN438" s="519">
        <v>0</v>
      </c>
      <c r="CO438" s="519">
        <v>0</v>
      </c>
      <c r="CP438" s="519">
        <v>0</v>
      </c>
      <c r="CQ438" s="519">
        <v>0</v>
      </c>
      <c r="CR438" s="519">
        <v>0</v>
      </c>
      <c r="CS438" s="519">
        <v>0</v>
      </c>
      <c r="CT438" s="519">
        <v>0</v>
      </c>
      <c r="CU438" s="519">
        <v>0</v>
      </c>
      <c r="CV438" s="519">
        <v>0</v>
      </c>
      <c r="CW438" s="519">
        <v>0</v>
      </c>
      <c r="CX438" s="519">
        <v>0</v>
      </c>
      <c r="CY438" s="519">
        <v>0</v>
      </c>
      <c r="CZ438" s="519">
        <v>0</v>
      </c>
      <c r="DA438" s="519">
        <v>0</v>
      </c>
      <c r="DB438" s="519">
        <v>0</v>
      </c>
      <c r="DC438" s="519">
        <v>0</v>
      </c>
      <c r="DD438" s="519">
        <v>0</v>
      </c>
      <c r="DE438" s="519">
        <v>0</v>
      </c>
      <c r="DF438" s="519">
        <v>0</v>
      </c>
      <c r="DG438" s="519">
        <v>0</v>
      </c>
      <c r="DH438" s="519">
        <v>0</v>
      </c>
      <c r="DI438" s="519">
        <v>0</v>
      </c>
      <c r="DJ438" s="519">
        <v>0</v>
      </c>
      <c r="DK438" s="519">
        <v>0</v>
      </c>
      <c r="DL438" s="519">
        <v>0</v>
      </c>
      <c r="DM438" s="519">
        <v>0</v>
      </c>
      <c r="DN438" s="519">
        <v>0</v>
      </c>
      <c r="DO438" s="519">
        <v>0</v>
      </c>
      <c r="DP438" s="519">
        <v>0</v>
      </c>
      <c r="DQ438" s="519">
        <v>0</v>
      </c>
      <c r="DR438" s="519">
        <v>0</v>
      </c>
      <c r="DS438" s="519">
        <v>0</v>
      </c>
      <c r="DT438" s="519">
        <v>0</v>
      </c>
      <c r="DU438" s="519">
        <v>0</v>
      </c>
      <c r="DV438" s="519">
        <v>0</v>
      </c>
      <c r="DW438" s="519">
        <v>0</v>
      </c>
      <c r="DX438" s="519">
        <v>0</v>
      </c>
      <c r="DZ438" s="337" t="s">
        <v>631</v>
      </c>
      <c r="EA438" s="519" t="s">
        <v>1058</v>
      </c>
      <c r="EB438" s="519" t="s">
        <v>1059</v>
      </c>
      <c r="EC438" s="519">
        <v>11</v>
      </c>
      <c r="ED438" s="521" t="str">
        <f t="shared" si="23"/>
        <v>SDN100111</v>
      </c>
      <c r="EE438" s="519">
        <v>723</v>
      </c>
      <c r="EF438" s="519">
        <v>1863</v>
      </c>
      <c r="EG438" s="519">
        <v>2975</v>
      </c>
      <c r="EH438" s="519">
        <v>4063</v>
      </c>
      <c r="EI438" s="519">
        <v>5132</v>
      </c>
      <c r="EJ438" s="519">
        <v>5979</v>
      </c>
      <c r="EK438" s="519">
        <v>6818</v>
      </c>
      <c r="EL438" s="519">
        <v>7649</v>
      </c>
      <c r="EM438" s="519">
        <v>8471</v>
      </c>
      <c r="EN438" s="519">
        <v>0</v>
      </c>
      <c r="EO438" s="519">
        <v>0</v>
      </c>
      <c r="EP438" s="519">
        <v>0</v>
      </c>
      <c r="EQ438" s="519">
        <v>0</v>
      </c>
      <c r="ER438" s="519">
        <v>0</v>
      </c>
      <c r="ES438" s="519">
        <v>0</v>
      </c>
      <c r="ET438" s="519">
        <v>0</v>
      </c>
      <c r="EU438" s="519">
        <v>0</v>
      </c>
      <c r="EV438" s="519">
        <v>0</v>
      </c>
      <c r="EW438" s="519">
        <v>0</v>
      </c>
      <c r="EX438" s="519">
        <v>0</v>
      </c>
      <c r="EY438" s="519">
        <v>0</v>
      </c>
      <c r="EZ438" s="519">
        <v>0</v>
      </c>
      <c r="FA438" s="519">
        <v>0</v>
      </c>
      <c r="FB438" s="519">
        <v>0</v>
      </c>
      <c r="FC438" s="519">
        <v>0</v>
      </c>
      <c r="FD438" s="519">
        <v>0</v>
      </c>
      <c r="FE438" s="519">
        <v>0</v>
      </c>
      <c r="FF438" s="519">
        <v>0</v>
      </c>
      <c r="FG438" s="519">
        <v>0</v>
      </c>
      <c r="FH438" s="519">
        <v>0</v>
      </c>
      <c r="FI438" s="519">
        <v>0</v>
      </c>
      <c r="FJ438" s="519">
        <v>0</v>
      </c>
      <c r="FK438" s="519">
        <v>0</v>
      </c>
      <c r="FL438" s="519">
        <v>0</v>
      </c>
      <c r="FM438" s="519">
        <v>0</v>
      </c>
      <c r="FN438" s="519">
        <v>0</v>
      </c>
      <c r="FO438" s="519">
        <v>0</v>
      </c>
      <c r="FP438" s="519">
        <v>0</v>
      </c>
      <c r="FQ438" s="519">
        <v>0</v>
      </c>
      <c r="FR438" s="519">
        <v>0</v>
      </c>
      <c r="FS438" s="519">
        <v>0</v>
      </c>
      <c r="FT438" s="519">
        <v>0</v>
      </c>
      <c r="FU438" s="519">
        <v>0</v>
      </c>
      <c r="FV438" s="519">
        <v>0</v>
      </c>
      <c r="FW438" s="519">
        <v>0</v>
      </c>
      <c r="FX438" s="519">
        <v>0</v>
      </c>
      <c r="FY438" s="519">
        <v>0</v>
      </c>
      <c r="FZ438" s="519">
        <v>0</v>
      </c>
      <c r="GA438" s="519">
        <v>0</v>
      </c>
      <c r="GB438" s="519">
        <v>0</v>
      </c>
      <c r="GC438" s="519">
        <v>0</v>
      </c>
      <c r="GD438" s="519">
        <v>0</v>
      </c>
      <c r="GE438" s="519">
        <v>0</v>
      </c>
      <c r="GF438" s="519">
        <v>0</v>
      </c>
      <c r="GG438" s="519">
        <v>0</v>
      </c>
      <c r="GH438" s="519">
        <v>0</v>
      </c>
      <c r="GI438" s="519">
        <v>0</v>
      </c>
      <c r="GJ438" s="519">
        <v>0</v>
      </c>
      <c r="GK438" s="519">
        <v>0</v>
      </c>
      <c r="GL438" s="519">
        <v>0</v>
      </c>
      <c r="GM438" s="519">
        <v>0</v>
      </c>
      <c r="GN438" s="519">
        <v>0</v>
      </c>
      <c r="GO438" s="519">
        <v>0</v>
      </c>
      <c r="GP438" s="519">
        <v>0</v>
      </c>
      <c r="GQ438" s="519">
        <v>0</v>
      </c>
      <c r="GR438" s="519">
        <v>0</v>
      </c>
      <c r="GS438" s="519">
        <v>0</v>
      </c>
      <c r="GT438" s="519">
        <v>0</v>
      </c>
      <c r="GU438" s="519">
        <v>0</v>
      </c>
      <c r="GV438" s="519">
        <v>0</v>
      </c>
      <c r="GW438" s="519">
        <v>0</v>
      </c>
      <c r="GX438" s="519">
        <v>0</v>
      </c>
      <c r="GY438" s="519">
        <v>0</v>
      </c>
      <c r="GZ438" s="519">
        <v>0</v>
      </c>
      <c r="HA438" s="519">
        <v>0</v>
      </c>
      <c r="HB438" s="519">
        <v>0</v>
      </c>
      <c r="HC438" s="519">
        <v>0</v>
      </c>
      <c r="HD438" s="519">
        <v>0</v>
      </c>
      <c r="HE438" s="519">
        <v>0</v>
      </c>
      <c r="HF438" s="519">
        <v>0</v>
      </c>
      <c r="HG438" s="519">
        <v>0</v>
      </c>
      <c r="HH438" s="519">
        <v>0</v>
      </c>
      <c r="HI438" s="519">
        <v>0</v>
      </c>
      <c r="HJ438" s="519">
        <v>0</v>
      </c>
      <c r="HK438" s="519">
        <v>0</v>
      </c>
      <c r="HL438" s="519">
        <v>0</v>
      </c>
      <c r="HM438" s="519">
        <v>0</v>
      </c>
      <c r="HN438" s="519">
        <v>0</v>
      </c>
      <c r="HO438" s="519">
        <v>0</v>
      </c>
      <c r="HP438" s="519">
        <v>0</v>
      </c>
      <c r="HQ438" s="519">
        <v>0</v>
      </c>
      <c r="HR438" s="519">
        <v>0</v>
      </c>
      <c r="HS438" s="519">
        <v>0</v>
      </c>
      <c r="HT438" s="519">
        <v>0</v>
      </c>
      <c r="HU438" s="519">
        <v>0</v>
      </c>
      <c r="HV438" s="519">
        <v>0</v>
      </c>
      <c r="HW438" s="519">
        <v>0</v>
      </c>
      <c r="HX438" s="519">
        <v>0</v>
      </c>
      <c r="HY438" s="519">
        <v>0</v>
      </c>
      <c r="HZ438" s="519">
        <v>0</v>
      </c>
      <c r="IA438" s="519">
        <v>0</v>
      </c>
      <c r="IB438" s="519">
        <v>0</v>
      </c>
      <c r="IC438" s="519">
        <v>0</v>
      </c>
      <c r="ID438" s="519">
        <v>0</v>
      </c>
      <c r="IE438" s="519">
        <v>0</v>
      </c>
      <c r="IF438" s="519">
        <v>0</v>
      </c>
      <c r="IG438" s="519">
        <v>0</v>
      </c>
      <c r="IH438" s="519">
        <v>0</v>
      </c>
      <c r="II438" s="519">
        <v>0</v>
      </c>
      <c r="IJ438" s="519">
        <v>0</v>
      </c>
      <c r="IK438" s="519">
        <v>0</v>
      </c>
    </row>
    <row r="439" spans="2:245" hidden="1">
      <c r="B439" s="519" t="s">
        <v>1058</v>
      </c>
      <c r="C439" s="519"/>
      <c r="D439" s="519"/>
      <c r="E439" s="519"/>
      <c r="F439" s="519">
        <v>1</v>
      </c>
      <c r="G439" s="519"/>
      <c r="H439" s="519">
        <v>43</v>
      </c>
      <c r="I439" s="519">
        <v>7</v>
      </c>
      <c r="J439" s="519" t="str">
        <f t="shared" si="21"/>
        <v>SDN10014307</v>
      </c>
      <c r="K439" s="519">
        <v>888</v>
      </c>
      <c r="M439" s="337" t="s">
        <v>631</v>
      </c>
      <c r="N439" s="519" t="s">
        <v>1058</v>
      </c>
      <c r="O439" s="519" t="s">
        <v>1059</v>
      </c>
      <c r="P439" s="519">
        <v>12</v>
      </c>
      <c r="Q439" s="521" t="str">
        <f t="shared" si="22"/>
        <v>SDN100112</v>
      </c>
      <c r="R439" s="519">
        <v>404</v>
      </c>
      <c r="S439" s="519">
        <v>945</v>
      </c>
      <c r="T439" s="519">
        <v>1499</v>
      </c>
      <c r="U439" s="519">
        <v>2065</v>
      </c>
      <c r="V439" s="519">
        <v>2644</v>
      </c>
      <c r="W439" s="519">
        <v>3134</v>
      </c>
      <c r="X439" s="519">
        <v>3637</v>
      </c>
      <c r="Y439" s="519">
        <v>4152</v>
      </c>
      <c r="Z439" s="519">
        <v>4682</v>
      </c>
      <c r="AA439" s="519">
        <v>6963</v>
      </c>
      <c r="AB439" s="519">
        <v>7128</v>
      </c>
      <c r="AC439" s="519">
        <v>7295</v>
      </c>
      <c r="AD439" s="519">
        <v>7467</v>
      </c>
      <c r="AE439" s="519">
        <v>7643</v>
      </c>
      <c r="AF439" s="519">
        <v>7823</v>
      </c>
      <c r="AG439" s="519">
        <v>8008</v>
      </c>
      <c r="AH439" s="519">
        <v>8199</v>
      </c>
      <c r="AI439" s="519">
        <v>8396</v>
      </c>
      <c r="AJ439" s="519">
        <v>8600</v>
      </c>
      <c r="AK439" s="519">
        <v>8811</v>
      </c>
      <c r="AL439" s="519">
        <v>9029</v>
      </c>
      <c r="AM439" s="519">
        <v>9256</v>
      </c>
      <c r="AN439" s="519">
        <v>9492</v>
      </c>
      <c r="AO439" s="519">
        <v>9741</v>
      </c>
      <c r="AP439" s="519">
        <v>0</v>
      </c>
      <c r="AQ439" s="519">
        <v>0</v>
      </c>
      <c r="AR439" s="519">
        <v>0</v>
      </c>
      <c r="AS439" s="519">
        <v>0</v>
      </c>
      <c r="AT439" s="519">
        <v>0</v>
      </c>
      <c r="AU439" s="519">
        <v>0</v>
      </c>
      <c r="AV439" s="519">
        <v>0</v>
      </c>
      <c r="AW439" s="519">
        <v>0</v>
      </c>
      <c r="AX439" s="519">
        <v>0</v>
      </c>
      <c r="AY439" s="519">
        <v>0</v>
      </c>
      <c r="AZ439" s="519">
        <v>0</v>
      </c>
      <c r="BA439" s="519">
        <v>0</v>
      </c>
      <c r="BB439" s="519">
        <v>0</v>
      </c>
      <c r="BC439" s="519">
        <v>0</v>
      </c>
      <c r="BD439" s="519">
        <v>0</v>
      </c>
      <c r="BE439" s="519">
        <v>0</v>
      </c>
      <c r="BF439" s="519">
        <v>0</v>
      </c>
      <c r="BG439" s="519">
        <v>0</v>
      </c>
      <c r="BH439" s="519">
        <v>0</v>
      </c>
      <c r="BI439" s="519">
        <v>0</v>
      </c>
      <c r="BJ439" s="519">
        <v>0</v>
      </c>
      <c r="BK439" s="519">
        <v>0</v>
      </c>
      <c r="BL439" s="519">
        <v>0</v>
      </c>
      <c r="BM439" s="519">
        <v>0</v>
      </c>
      <c r="BN439" s="519">
        <v>0</v>
      </c>
      <c r="BO439" s="519">
        <v>0</v>
      </c>
      <c r="BP439" s="519">
        <v>0</v>
      </c>
      <c r="BQ439" s="519">
        <v>0</v>
      </c>
      <c r="BR439" s="519">
        <v>0</v>
      </c>
      <c r="BS439" s="519">
        <v>0</v>
      </c>
      <c r="BT439" s="519">
        <v>0</v>
      </c>
      <c r="BU439" s="519">
        <v>0</v>
      </c>
      <c r="BV439" s="519">
        <v>0</v>
      </c>
      <c r="BW439" s="519">
        <v>0</v>
      </c>
      <c r="BX439" s="519">
        <v>0</v>
      </c>
      <c r="BY439" s="519">
        <v>0</v>
      </c>
      <c r="BZ439" s="519">
        <v>0</v>
      </c>
      <c r="CA439" s="519">
        <v>0</v>
      </c>
      <c r="CB439" s="519">
        <v>0</v>
      </c>
      <c r="CC439" s="519">
        <v>0</v>
      </c>
      <c r="CD439" s="519">
        <v>0</v>
      </c>
      <c r="CE439" s="519">
        <v>0</v>
      </c>
      <c r="CF439" s="519">
        <v>0</v>
      </c>
      <c r="CG439" s="519">
        <v>0</v>
      </c>
      <c r="CH439" s="519">
        <v>0</v>
      </c>
      <c r="CI439" s="519">
        <v>0</v>
      </c>
      <c r="CJ439" s="519">
        <v>0</v>
      </c>
      <c r="CK439" s="519">
        <v>0</v>
      </c>
      <c r="CL439" s="519">
        <v>0</v>
      </c>
      <c r="CM439" s="519">
        <v>0</v>
      </c>
      <c r="CN439" s="519">
        <v>0</v>
      </c>
      <c r="CO439" s="519">
        <v>0</v>
      </c>
      <c r="CP439" s="519">
        <v>0</v>
      </c>
      <c r="CQ439" s="519">
        <v>0</v>
      </c>
      <c r="CR439" s="519">
        <v>0</v>
      </c>
      <c r="CS439" s="519">
        <v>0</v>
      </c>
      <c r="CT439" s="519">
        <v>0</v>
      </c>
      <c r="CU439" s="519">
        <v>0</v>
      </c>
      <c r="CV439" s="519">
        <v>0</v>
      </c>
      <c r="CW439" s="519">
        <v>0</v>
      </c>
      <c r="CX439" s="519">
        <v>0</v>
      </c>
      <c r="CY439" s="519">
        <v>0</v>
      </c>
      <c r="CZ439" s="519">
        <v>0</v>
      </c>
      <c r="DA439" s="519">
        <v>0</v>
      </c>
      <c r="DB439" s="519">
        <v>0</v>
      </c>
      <c r="DC439" s="519">
        <v>0</v>
      </c>
      <c r="DD439" s="519">
        <v>0</v>
      </c>
      <c r="DE439" s="519">
        <v>0</v>
      </c>
      <c r="DF439" s="519">
        <v>0</v>
      </c>
      <c r="DG439" s="519">
        <v>0</v>
      </c>
      <c r="DH439" s="519">
        <v>0</v>
      </c>
      <c r="DI439" s="519">
        <v>0</v>
      </c>
      <c r="DJ439" s="519">
        <v>0</v>
      </c>
      <c r="DK439" s="519">
        <v>0</v>
      </c>
      <c r="DL439" s="519">
        <v>0</v>
      </c>
      <c r="DM439" s="519">
        <v>0</v>
      </c>
      <c r="DN439" s="519">
        <v>0</v>
      </c>
      <c r="DO439" s="519">
        <v>0</v>
      </c>
      <c r="DP439" s="519">
        <v>0</v>
      </c>
      <c r="DQ439" s="519">
        <v>0</v>
      </c>
      <c r="DR439" s="519">
        <v>0</v>
      </c>
      <c r="DS439" s="519">
        <v>0</v>
      </c>
      <c r="DT439" s="519">
        <v>0</v>
      </c>
      <c r="DU439" s="519">
        <v>0</v>
      </c>
      <c r="DV439" s="519">
        <v>0</v>
      </c>
      <c r="DW439" s="519">
        <v>0</v>
      </c>
      <c r="DX439" s="519">
        <v>0</v>
      </c>
      <c r="DZ439" s="337" t="s">
        <v>631</v>
      </c>
      <c r="EA439" s="519" t="s">
        <v>1058</v>
      </c>
      <c r="EB439" s="519" t="s">
        <v>1059</v>
      </c>
      <c r="EC439" s="519">
        <v>12</v>
      </c>
      <c r="ED439" s="521" t="str">
        <f t="shared" si="23"/>
        <v>SDN100112</v>
      </c>
      <c r="EE439" s="519">
        <v>714</v>
      </c>
      <c r="EF439" s="519">
        <v>1848</v>
      </c>
      <c r="EG439" s="519">
        <v>2957</v>
      </c>
      <c r="EH439" s="519">
        <v>4043</v>
      </c>
      <c r="EI439" s="519">
        <v>5110</v>
      </c>
      <c r="EJ439" s="519">
        <v>5959</v>
      </c>
      <c r="EK439" s="519">
        <v>6800</v>
      </c>
      <c r="EL439" s="519">
        <v>7631</v>
      </c>
      <c r="EM439" s="519">
        <v>8453</v>
      </c>
      <c r="EN439" s="519">
        <v>0</v>
      </c>
      <c r="EO439" s="519">
        <v>0</v>
      </c>
      <c r="EP439" s="519">
        <v>0</v>
      </c>
      <c r="EQ439" s="519">
        <v>0</v>
      </c>
      <c r="ER439" s="519">
        <v>0</v>
      </c>
      <c r="ES439" s="519">
        <v>0</v>
      </c>
      <c r="ET439" s="519">
        <v>0</v>
      </c>
      <c r="EU439" s="519">
        <v>0</v>
      </c>
      <c r="EV439" s="519">
        <v>0</v>
      </c>
      <c r="EW439" s="519">
        <v>0</v>
      </c>
      <c r="EX439" s="519">
        <v>0</v>
      </c>
      <c r="EY439" s="519">
        <v>0</v>
      </c>
      <c r="EZ439" s="519">
        <v>0</v>
      </c>
      <c r="FA439" s="519">
        <v>0</v>
      </c>
      <c r="FB439" s="519">
        <v>0</v>
      </c>
      <c r="FC439" s="519">
        <v>0</v>
      </c>
      <c r="FD439" s="519">
        <v>0</v>
      </c>
      <c r="FE439" s="519">
        <v>0</v>
      </c>
      <c r="FF439" s="519">
        <v>0</v>
      </c>
      <c r="FG439" s="519">
        <v>0</v>
      </c>
      <c r="FH439" s="519">
        <v>0</v>
      </c>
      <c r="FI439" s="519">
        <v>0</v>
      </c>
      <c r="FJ439" s="519">
        <v>0</v>
      </c>
      <c r="FK439" s="519">
        <v>0</v>
      </c>
      <c r="FL439" s="519">
        <v>0</v>
      </c>
      <c r="FM439" s="519">
        <v>0</v>
      </c>
      <c r="FN439" s="519">
        <v>0</v>
      </c>
      <c r="FO439" s="519">
        <v>0</v>
      </c>
      <c r="FP439" s="519">
        <v>0</v>
      </c>
      <c r="FQ439" s="519">
        <v>0</v>
      </c>
      <c r="FR439" s="519">
        <v>0</v>
      </c>
      <c r="FS439" s="519">
        <v>0</v>
      </c>
      <c r="FT439" s="519">
        <v>0</v>
      </c>
      <c r="FU439" s="519">
        <v>0</v>
      </c>
      <c r="FV439" s="519">
        <v>0</v>
      </c>
      <c r="FW439" s="519">
        <v>0</v>
      </c>
      <c r="FX439" s="519">
        <v>0</v>
      </c>
      <c r="FY439" s="519">
        <v>0</v>
      </c>
      <c r="FZ439" s="519">
        <v>0</v>
      </c>
      <c r="GA439" s="519">
        <v>0</v>
      </c>
      <c r="GB439" s="519">
        <v>0</v>
      </c>
      <c r="GC439" s="519">
        <v>0</v>
      </c>
      <c r="GD439" s="519">
        <v>0</v>
      </c>
      <c r="GE439" s="519">
        <v>0</v>
      </c>
      <c r="GF439" s="519">
        <v>0</v>
      </c>
      <c r="GG439" s="519">
        <v>0</v>
      </c>
      <c r="GH439" s="519">
        <v>0</v>
      </c>
      <c r="GI439" s="519">
        <v>0</v>
      </c>
      <c r="GJ439" s="519">
        <v>0</v>
      </c>
      <c r="GK439" s="519">
        <v>0</v>
      </c>
      <c r="GL439" s="519">
        <v>0</v>
      </c>
      <c r="GM439" s="519">
        <v>0</v>
      </c>
      <c r="GN439" s="519">
        <v>0</v>
      </c>
      <c r="GO439" s="519">
        <v>0</v>
      </c>
      <c r="GP439" s="519">
        <v>0</v>
      </c>
      <c r="GQ439" s="519">
        <v>0</v>
      </c>
      <c r="GR439" s="519">
        <v>0</v>
      </c>
      <c r="GS439" s="519">
        <v>0</v>
      </c>
      <c r="GT439" s="519">
        <v>0</v>
      </c>
      <c r="GU439" s="519">
        <v>0</v>
      </c>
      <c r="GV439" s="519">
        <v>0</v>
      </c>
      <c r="GW439" s="519">
        <v>0</v>
      </c>
      <c r="GX439" s="519">
        <v>0</v>
      </c>
      <c r="GY439" s="519">
        <v>0</v>
      </c>
      <c r="GZ439" s="519">
        <v>0</v>
      </c>
      <c r="HA439" s="519">
        <v>0</v>
      </c>
      <c r="HB439" s="519">
        <v>0</v>
      </c>
      <c r="HC439" s="519">
        <v>0</v>
      </c>
      <c r="HD439" s="519">
        <v>0</v>
      </c>
      <c r="HE439" s="519">
        <v>0</v>
      </c>
      <c r="HF439" s="519">
        <v>0</v>
      </c>
      <c r="HG439" s="519">
        <v>0</v>
      </c>
      <c r="HH439" s="519">
        <v>0</v>
      </c>
      <c r="HI439" s="519">
        <v>0</v>
      </c>
      <c r="HJ439" s="519">
        <v>0</v>
      </c>
      <c r="HK439" s="519">
        <v>0</v>
      </c>
      <c r="HL439" s="519">
        <v>0</v>
      </c>
      <c r="HM439" s="519">
        <v>0</v>
      </c>
      <c r="HN439" s="519">
        <v>0</v>
      </c>
      <c r="HO439" s="519">
        <v>0</v>
      </c>
      <c r="HP439" s="519">
        <v>0</v>
      </c>
      <c r="HQ439" s="519">
        <v>0</v>
      </c>
      <c r="HR439" s="519">
        <v>0</v>
      </c>
      <c r="HS439" s="519">
        <v>0</v>
      </c>
      <c r="HT439" s="519">
        <v>0</v>
      </c>
      <c r="HU439" s="519">
        <v>0</v>
      </c>
      <c r="HV439" s="519">
        <v>0</v>
      </c>
      <c r="HW439" s="519">
        <v>0</v>
      </c>
      <c r="HX439" s="519">
        <v>0</v>
      </c>
      <c r="HY439" s="519">
        <v>0</v>
      </c>
      <c r="HZ439" s="519">
        <v>0</v>
      </c>
      <c r="IA439" s="519">
        <v>0</v>
      </c>
      <c r="IB439" s="519">
        <v>0</v>
      </c>
      <c r="IC439" s="519">
        <v>0</v>
      </c>
      <c r="ID439" s="519">
        <v>0</v>
      </c>
      <c r="IE439" s="519">
        <v>0</v>
      </c>
      <c r="IF439" s="519">
        <v>0</v>
      </c>
      <c r="IG439" s="519">
        <v>0</v>
      </c>
      <c r="IH439" s="519">
        <v>0</v>
      </c>
      <c r="II439" s="519">
        <v>0</v>
      </c>
      <c r="IJ439" s="519">
        <v>0</v>
      </c>
      <c r="IK439" s="519">
        <v>0</v>
      </c>
    </row>
    <row r="440" spans="2:245" hidden="1">
      <c r="B440" s="519" t="s">
        <v>1058</v>
      </c>
      <c r="C440" s="519"/>
      <c r="D440" s="519"/>
      <c r="E440" s="519"/>
      <c r="F440" s="519">
        <v>1</v>
      </c>
      <c r="G440" s="519"/>
      <c r="H440" s="519">
        <v>43</v>
      </c>
      <c r="I440" s="519">
        <v>8</v>
      </c>
      <c r="J440" s="519" t="str">
        <f t="shared" si="21"/>
        <v>SDN10014308</v>
      </c>
      <c r="K440" s="519">
        <v>888</v>
      </c>
      <c r="M440" s="337" t="s">
        <v>631</v>
      </c>
      <c r="N440" s="519" t="s">
        <v>1058</v>
      </c>
      <c r="O440" s="519" t="s">
        <v>1059</v>
      </c>
      <c r="P440" s="519">
        <v>13</v>
      </c>
      <c r="Q440" s="521" t="str">
        <f t="shared" si="22"/>
        <v>SDN100113</v>
      </c>
      <c r="R440" s="519">
        <v>399</v>
      </c>
      <c r="S440" s="519">
        <v>939</v>
      </c>
      <c r="T440" s="519">
        <v>1491</v>
      </c>
      <c r="U440" s="519">
        <v>2056</v>
      </c>
      <c r="V440" s="519">
        <v>2634</v>
      </c>
      <c r="W440" s="519">
        <v>3124</v>
      </c>
      <c r="X440" s="519">
        <v>3626</v>
      </c>
      <c r="Y440" s="519">
        <v>4142</v>
      </c>
      <c r="Z440" s="519">
        <v>4668</v>
      </c>
      <c r="AA440" s="519">
        <v>6944</v>
      </c>
      <c r="AB440" s="519">
        <v>7107</v>
      </c>
      <c r="AC440" s="519">
        <v>7274</v>
      </c>
      <c r="AD440" s="519">
        <v>7445</v>
      </c>
      <c r="AE440" s="519">
        <v>7620</v>
      </c>
      <c r="AF440" s="519">
        <v>7801</v>
      </c>
      <c r="AG440" s="519">
        <v>7986</v>
      </c>
      <c r="AH440" s="519">
        <v>8178</v>
      </c>
      <c r="AI440" s="519">
        <v>8376</v>
      </c>
      <c r="AJ440" s="519">
        <v>8581</v>
      </c>
      <c r="AK440" s="519">
        <v>8793</v>
      </c>
      <c r="AL440" s="519">
        <v>9013</v>
      </c>
      <c r="AM440" s="519">
        <v>9242</v>
      </c>
      <c r="AN440" s="519">
        <v>9484</v>
      </c>
      <c r="AO440" s="519">
        <v>9736</v>
      </c>
      <c r="AP440" s="519">
        <v>0</v>
      </c>
      <c r="AQ440" s="519">
        <v>0</v>
      </c>
      <c r="AR440" s="519">
        <v>0</v>
      </c>
      <c r="AS440" s="519">
        <v>0</v>
      </c>
      <c r="AT440" s="519">
        <v>0</v>
      </c>
      <c r="AU440" s="519">
        <v>0</v>
      </c>
      <c r="AV440" s="519">
        <v>0</v>
      </c>
      <c r="AW440" s="519">
        <v>0</v>
      </c>
      <c r="AX440" s="519">
        <v>0</v>
      </c>
      <c r="AY440" s="519">
        <v>0</v>
      </c>
      <c r="AZ440" s="519">
        <v>0</v>
      </c>
      <c r="BA440" s="519">
        <v>0</v>
      </c>
      <c r="BB440" s="519">
        <v>0</v>
      </c>
      <c r="BC440" s="519">
        <v>0</v>
      </c>
      <c r="BD440" s="519">
        <v>0</v>
      </c>
      <c r="BE440" s="519">
        <v>0</v>
      </c>
      <c r="BF440" s="519">
        <v>0</v>
      </c>
      <c r="BG440" s="519">
        <v>0</v>
      </c>
      <c r="BH440" s="519">
        <v>0</v>
      </c>
      <c r="BI440" s="519">
        <v>0</v>
      </c>
      <c r="BJ440" s="519">
        <v>0</v>
      </c>
      <c r="BK440" s="519">
        <v>0</v>
      </c>
      <c r="BL440" s="519">
        <v>0</v>
      </c>
      <c r="BM440" s="519">
        <v>0</v>
      </c>
      <c r="BN440" s="519">
        <v>0</v>
      </c>
      <c r="BO440" s="519">
        <v>0</v>
      </c>
      <c r="BP440" s="519">
        <v>0</v>
      </c>
      <c r="BQ440" s="519">
        <v>0</v>
      </c>
      <c r="BR440" s="519">
        <v>0</v>
      </c>
      <c r="BS440" s="519">
        <v>0</v>
      </c>
      <c r="BT440" s="519">
        <v>0</v>
      </c>
      <c r="BU440" s="519">
        <v>0</v>
      </c>
      <c r="BV440" s="519">
        <v>0</v>
      </c>
      <c r="BW440" s="519">
        <v>0</v>
      </c>
      <c r="BX440" s="519">
        <v>0</v>
      </c>
      <c r="BY440" s="519">
        <v>0</v>
      </c>
      <c r="BZ440" s="519">
        <v>0</v>
      </c>
      <c r="CA440" s="519">
        <v>0</v>
      </c>
      <c r="CB440" s="519">
        <v>0</v>
      </c>
      <c r="CC440" s="519">
        <v>0</v>
      </c>
      <c r="CD440" s="519">
        <v>0</v>
      </c>
      <c r="CE440" s="519">
        <v>0</v>
      </c>
      <c r="CF440" s="519">
        <v>0</v>
      </c>
      <c r="CG440" s="519">
        <v>0</v>
      </c>
      <c r="CH440" s="519">
        <v>0</v>
      </c>
      <c r="CI440" s="519">
        <v>0</v>
      </c>
      <c r="CJ440" s="519">
        <v>0</v>
      </c>
      <c r="CK440" s="519">
        <v>0</v>
      </c>
      <c r="CL440" s="519">
        <v>0</v>
      </c>
      <c r="CM440" s="519">
        <v>0</v>
      </c>
      <c r="CN440" s="519">
        <v>0</v>
      </c>
      <c r="CO440" s="519">
        <v>0</v>
      </c>
      <c r="CP440" s="519">
        <v>0</v>
      </c>
      <c r="CQ440" s="519">
        <v>0</v>
      </c>
      <c r="CR440" s="519">
        <v>0</v>
      </c>
      <c r="CS440" s="519">
        <v>0</v>
      </c>
      <c r="CT440" s="519">
        <v>0</v>
      </c>
      <c r="CU440" s="519">
        <v>0</v>
      </c>
      <c r="CV440" s="519">
        <v>0</v>
      </c>
      <c r="CW440" s="519">
        <v>0</v>
      </c>
      <c r="CX440" s="519">
        <v>0</v>
      </c>
      <c r="CY440" s="519">
        <v>0</v>
      </c>
      <c r="CZ440" s="519">
        <v>0</v>
      </c>
      <c r="DA440" s="519">
        <v>0</v>
      </c>
      <c r="DB440" s="519">
        <v>0</v>
      </c>
      <c r="DC440" s="519">
        <v>0</v>
      </c>
      <c r="DD440" s="519">
        <v>0</v>
      </c>
      <c r="DE440" s="519">
        <v>0</v>
      </c>
      <c r="DF440" s="519">
        <v>0</v>
      </c>
      <c r="DG440" s="519">
        <v>0</v>
      </c>
      <c r="DH440" s="519">
        <v>0</v>
      </c>
      <c r="DI440" s="519">
        <v>0</v>
      </c>
      <c r="DJ440" s="519">
        <v>0</v>
      </c>
      <c r="DK440" s="519">
        <v>0</v>
      </c>
      <c r="DL440" s="519">
        <v>0</v>
      </c>
      <c r="DM440" s="519">
        <v>0</v>
      </c>
      <c r="DN440" s="519">
        <v>0</v>
      </c>
      <c r="DO440" s="519">
        <v>0</v>
      </c>
      <c r="DP440" s="519">
        <v>0</v>
      </c>
      <c r="DQ440" s="519">
        <v>0</v>
      </c>
      <c r="DR440" s="519">
        <v>0</v>
      </c>
      <c r="DS440" s="519">
        <v>0</v>
      </c>
      <c r="DT440" s="519">
        <v>0</v>
      </c>
      <c r="DU440" s="519">
        <v>0</v>
      </c>
      <c r="DV440" s="519">
        <v>0</v>
      </c>
      <c r="DW440" s="519">
        <v>0</v>
      </c>
      <c r="DX440" s="519">
        <v>0</v>
      </c>
      <c r="DZ440" s="337" t="s">
        <v>631</v>
      </c>
      <c r="EA440" s="519" t="s">
        <v>1058</v>
      </c>
      <c r="EB440" s="519" t="s">
        <v>1059</v>
      </c>
      <c r="EC440" s="519">
        <v>13</v>
      </c>
      <c r="ED440" s="521" t="str">
        <f t="shared" si="23"/>
        <v>SDN100113</v>
      </c>
      <c r="EE440" s="519">
        <v>704</v>
      </c>
      <c r="EF440" s="519">
        <v>1834</v>
      </c>
      <c r="EG440" s="519">
        <v>2940</v>
      </c>
      <c r="EH440" s="519">
        <v>4023</v>
      </c>
      <c r="EI440" s="519">
        <v>5089</v>
      </c>
      <c r="EJ440" s="519">
        <v>5940</v>
      </c>
      <c r="EK440" s="519">
        <v>6780</v>
      </c>
      <c r="EL440" s="519">
        <v>7611</v>
      </c>
      <c r="EM440" s="519">
        <v>8426</v>
      </c>
      <c r="EN440" s="519">
        <v>0</v>
      </c>
      <c r="EO440" s="519">
        <v>0</v>
      </c>
      <c r="EP440" s="519">
        <v>0</v>
      </c>
      <c r="EQ440" s="519">
        <v>0</v>
      </c>
      <c r="ER440" s="519">
        <v>0</v>
      </c>
      <c r="ES440" s="519">
        <v>0</v>
      </c>
      <c r="ET440" s="519">
        <v>0</v>
      </c>
      <c r="EU440" s="519">
        <v>0</v>
      </c>
      <c r="EV440" s="519">
        <v>0</v>
      </c>
      <c r="EW440" s="519">
        <v>0</v>
      </c>
      <c r="EX440" s="519">
        <v>0</v>
      </c>
      <c r="EY440" s="519">
        <v>0</v>
      </c>
      <c r="EZ440" s="519">
        <v>0</v>
      </c>
      <c r="FA440" s="519">
        <v>0</v>
      </c>
      <c r="FB440" s="519">
        <v>0</v>
      </c>
      <c r="FC440" s="519">
        <v>0</v>
      </c>
      <c r="FD440" s="519">
        <v>0</v>
      </c>
      <c r="FE440" s="519">
        <v>0</v>
      </c>
      <c r="FF440" s="519">
        <v>0</v>
      </c>
      <c r="FG440" s="519">
        <v>0</v>
      </c>
      <c r="FH440" s="519">
        <v>0</v>
      </c>
      <c r="FI440" s="519">
        <v>0</v>
      </c>
      <c r="FJ440" s="519">
        <v>0</v>
      </c>
      <c r="FK440" s="519">
        <v>0</v>
      </c>
      <c r="FL440" s="519">
        <v>0</v>
      </c>
      <c r="FM440" s="519">
        <v>0</v>
      </c>
      <c r="FN440" s="519">
        <v>0</v>
      </c>
      <c r="FO440" s="519">
        <v>0</v>
      </c>
      <c r="FP440" s="519">
        <v>0</v>
      </c>
      <c r="FQ440" s="519">
        <v>0</v>
      </c>
      <c r="FR440" s="519">
        <v>0</v>
      </c>
      <c r="FS440" s="519">
        <v>0</v>
      </c>
      <c r="FT440" s="519">
        <v>0</v>
      </c>
      <c r="FU440" s="519">
        <v>0</v>
      </c>
      <c r="FV440" s="519">
        <v>0</v>
      </c>
      <c r="FW440" s="519">
        <v>0</v>
      </c>
      <c r="FX440" s="519">
        <v>0</v>
      </c>
      <c r="FY440" s="519">
        <v>0</v>
      </c>
      <c r="FZ440" s="519">
        <v>0</v>
      </c>
      <c r="GA440" s="519">
        <v>0</v>
      </c>
      <c r="GB440" s="519">
        <v>0</v>
      </c>
      <c r="GC440" s="519">
        <v>0</v>
      </c>
      <c r="GD440" s="519">
        <v>0</v>
      </c>
      <c r="GE440" s="519">
        <v>0</v>
      </c>
      <c r="GF440" s="519">
        <v>0</v>
      </c>
      <c r="GG440" s="519">
        <v>0</v>
      </c>
      <c r="GH440" s="519">
        <v>0</v>
      </c>
      <c r="GI440" s="519">
        <v>0</v>
      </c>
      <c r="GJ440" s="519">
        <v>0</v>
      </c>
      <c r="GK440" s="519">
        <v>0</v>
      </c>
      <c r="GL440" s="519">
        <v>0</v>
      </c>
      <c r="GM440" s="519">
        <v>0</v>
      </c>
      <c r="GN440" s="519">
        <v>0</v>
      </c>
      <c r="GO440" s="519">
        <v>0</v>
      </c>
      <c r="GP440" s="519">
        <v>0</v>
      </c>
      <c r="GQ440" s="519">
        <v>0</v>
      </c>
      <c r="GR440" s="519">
        <v>0</v>
      </c>
      <c r="GS440" s="519">
        <v>0</v>
      </c>
      <c r="GT440" s="519">
        <v>0</v>
      </c>
      <c r="GU440" s="519">
        <v>0</v>
      </c>
      <c r="GV440" s="519">
        <v>0</v>
      </c>
      <c r="GW440" s="519">
        <v>0</v>
      </c>
      <c r="GX440" s="519">
        <v>0</v>
      </c>
      <c r="GY440" s="519">
        <v>0</v>
      </c>
      <c r="GZ440" s="519">
        <v>0</v>
      </c>
      <c r="HA440" s="519">
        <v>0</v>
      </c>
      <c r="HB440" s="519">
        <v>0</v>
      </c>
      <c r="HC440" s="519">
        <v>0</v>
      </c>
      <c r="HD440" s="519">
        <v>0</v>
      </c>
      <c r="HE440" s="519">
        <v>0</v>
      </c>
      <c r="HF440" s="519">
        <v>0</v>
      </c>
      <c r="HG440" s="519">
        <v>0</v>
      </c>
      <c r="HH440" s="519">
        <v>0</v>
      </c>
      <c r="HI440" s="519">
        <v>0</v>
      </c>
      <c r="HJ440" s="519">
        <v>0</v>
      </c>
      <c r="HK440" s="519">
        <v>0</v>
      </c>
      <c r="HL440" s="519">
        <v>0</v>
      </c>
      <c r="HM440" s="519">
        <v>0</v>
      </c>
      <c r="HN440" s="519">
        <v>0</v>
      </c>
      <c r="HO440" s="519">
        <v>0</v>
      </c>
      <c r="HP440" s="519">
        <v>0</v>
      </c>
      <c r="HQ440" s="519">
        <v>0</v>
      </c>
      <c r="HR440" s="519">
        <v>0</v>
      </c>
      <c r="HS440" s="519">
        <v>0</v>
      </c>
      <c r="HT440" s="519">
        <v>0</v>
      </c>
      <c r="HU440" s="519">
        <v>0</v>
      </c>
      <c r="HV440" s="519">
        <v>0</v>
      </c>
      <c r="HW440" s="519">
        <v>0</v>
      </c>
      <c r="HX440" s="519">
        <v>0</v>
      </c>
      <c r="HY440" s="519">
        <v>0</v>
      </c>
      <c r="HZ440" s="519">
        <v>0</v>
      </c>
      <c r="IA440" s="519">
        <v>0</v>
      </c>
      <c r="IB440" s="519">
        <v>0</v>
      </c>
      <c r="IC440" s="519">
        <v>0</v>
      </c>
      <c r="ID440" s="519">
        <v>0</v>
      </c>
      <c r="IE440" s="519">
        <v>0</v>
      </c>
      <c r="IF440" s="519">
        <v>0</v>
      </c>
      <c r="IG440" s="519">
        <v>0</v>
      </c>
      <c r="IH440" s="519">
        <v>0</v>
      </c>
      <c r="II440" s="519">
        <v>0</v>
      </c>
      <c r="IJ440" s="519">
        <v>0</v>
      </c>
      <c r="IK440" s="519">
        <v>0</v>
      </c>
    </row>
    <row r="441" spans="2:245" hidden="1">
      <c r="B441" s="519" t="s">
        <v>1058</v>
      </c>
      <c r="C441" s="519"/>
      <c r="D441" s="519"/>
      <c r="E441" s="519"/>
      <c r="F441" s="519">
        <v>1</v>
      </c>
      <c r="G441" s="519"/>
      <c r="H441" s="519">
        <v>43</v>
      </c>
      <c r="I441" s="519">
        <v>9</v>
      </c>
      <c r="J441" s="519" t="str">
        <f t="shared" si="21"/>
        <v>SDN10014309</v>
      </c>
      <c r="K441" s="519">
        <v>888</v>
      </c>
      <c r="M441" s="337" t="s">
        <v>631</v>
      </c>
      <c r="N441" s="519" t="s">
        <v>1058</v>
      </c>
      <c r="O441" s="519" t="s">
        <v>1059</v>
      </c>
      <c r="P441" s="519">
        <v>14</v>
      </c>
      <c r="Q441" s="521" t="str">
        <f t="shared" si="22"/>
        <v>SDN100114</v>
      </c>
      <c r="R441" s="519">
        <v>395</v>
      </c>
      <c r="S441" s="519">
        <v>933</v>
      </c>
      <c r="T441" s="519">
        <v>1483</v>
      </c>
      <c r="U441" s="519">
        <v>2046</v>
      </c>
      <c r="V441" s="519">
        <v>2624</v>
      </c>
      <c r="W441" s="519">
        <v>3113</v>
      </c>
      <c r="X441" s="519">
        <v>3614</v>
      </c>
      <c r="Y441" s="519">
        <v>4127</v>
      </c>
      <c r="Z441" s="519">
        <v>4652</v>
      </c>
      <c r="AA441" s="519">
        <v>6920</v>
      </c>
      <c r="AB441" s="519">
        <v>7082</v>
      </c>
      <c r="AC441" s="519">
        <v>7248</v>
      </c>
      <c r="AD441" s="519">
        <v>7419</v>
      </c>
      <c r="AE441" s="519">
        <v>7594</v>
      </c>
      <c r="AF441" s="519">
        <v>7774</v>
      </c>
      <c r="AG441" s="519">
        <v>7960</v>
      </c>
      <c r="AH441" s="519">
        <v>8153</v>
      </c>
      <c r="AI441" s="519">
        <v>8352</v>
      </c>
      <c r="AJ441" s="519">
        <v>8558</v>
      </c>
      <c r="AK441" s="519">
        <v>8771</v>
      </c>
      <c r="AL441" s="519">
        <v>8994</v>
      </c>
      <c r="AM441" s="519">
        <v>9228</v>
      </c>
      <c r="AN441" s="519">
        <v>9473</v>
      </c>
      <c r="AO441" s="519">
        <v>9729</v>
      </c>
      <c r="AP441" s="519">
        <v>0</v>
      </c>
      <c r="AQ441" s="519">
        <v>0</v>
      </c>
      <c r="AR441" s="519">
        <v>0</v>
      </c>
      <c r="AS441" s="519">
        <v>0</v>
      </c>
      <c r="AT441" s="519">
        <v>0</v>
      </c>
      <c r="AU441" s="519">
        <v>0</v>
      </c>
      <c r="AV441" s="519">
        <v>0</v>
      </c>
      <c r="AW441" s="519">
        <v>0</v>
      </c>
      <c r="AX441" s="519">
        <v>0</v>
      </c>
      <c r="AY441" s="519">
        <v>0</v>
      </c>
      <c r="AZ441" s="519">
        <v>0</v>
      </c>
      <c r="BA441" s="519">
        <v>0</v>
      </c>
      <c r="BB441" s="519">
        <v>0</v>
      </c>
      <c r="BC441" s="519">
        <v>0</v>
      </c>
      <c r="BD441" s="519">
        <v>0</v>
      </c>
      <c r="BE441" s="519">
        <v>0</v>
      </c>
      <c r="BF441" s="519">
        <v>0</v>
      </c>
      <c r="BG441" s="519">
        <v>0</v>
      </c>
      <c r="BH441" s="519">
        <v>0</v>
      </c>
      <c r="BI441" s="519">
        <v>0</v>
      </c>
      <c r="BJ441" s="519">
        <v>0</v>
      </c>
      <c r="BK441" s="519">
        <v>0</v>
      </c>
      <c r="BL441" s="519">
        <v>0</v>
      </c>
      <c r="BM441" s="519">
        <v>0</v>
      </c>
      <c r="BN441" s="519">
        <v>0</v>
      </c>
      <c r="BO441" s="519">
        <v>0</v>
      </c>
      <c r="BP441" s="519">
        <v>0</v>
      </c>
      <c r="BQ441" s="519">
        <v>0</v>
      </c>
      <c r="BR441" s="519">
        <v>0</v>
      </c>
      <c r="BS441" s="519">
        <v>0</v>
      </c>
      <c r="BT441" s="519">
        <v>0</v>
      </c>
      <c r="BU441" s="519">
        <v>0</v>
      </c>
      <c r="BV441" s="519">
        <v>0</v>
      </c>
      <c r="BW441" s="519">
        <v>0</v>
      </c>
      <c r="BX441" s="519">
        <v>0</v>
      </c>
      <c r="BY441" s="519">
        <v>0</v>
      </c>
      <c r="BZ441" s="519">
        <v>0</v>
      </c>
      <c r="CA441" s="519">
        <v>0</v>
      </c>
      <c r="CB441" s="519">
        <v>0</v>
      </c>
      <c r="CC441" s="519">
        <v>0</v>
      </c>
      <c r="CD441" s="519">
        <v>0</v>
      </c>
      <c r="CE441" s="519">
        <v>0</v>
      </c>
      <c r="CF441" s="519">
        <v>0</v>
      </c>
      <c r="CG441" s="519">
        <v>0</v>
      </c>
      <c r="CH441" s="519">
        <v>0</v>
      </c>
      <c r="CI441" s="519">
        <v>0</v>
      </c>
      <c r="CJ441" s="519">
        <v>0</v>
      </c>
      <c r="CK441" s="519">
        <v>0</v>
      </c>
      <c r="CL441" s="519">
        <v>0</v>
      </c>
      <c r="CM441" s="519">
        <v>0</v>
      </c>
      <c r="CN441" s="519">
        <v>0</v>
      </c>
      <c r="CO441" s="519">
        <v>0</v>
      </c>
      <c r="CP441" s="519">
        <v>0</v>
      </c>
      <c r="CQ441" s="519">
        <v>0</v>
      </c>
      <c r="CR441" s="519">
        <v>0</v>
      </c>
      <c r="CS441" s="519">
        <v>0</v>
      </c>
      <c r="CT441" s="519">
        <v>0</v>
      </c>
      <c r="CU441" s="519">
        <v>0</v>
      </c>
      <c r="CV441" s="519">
        <v>0</v>
      </c>
      <c r="CW441" s="519">
        <v>0</v>
      </c>
      <c r="CX441" s="519">
        <v>0</v>
      </c>
      <c r="CY441" s="519">
        <v>0</v>
      </c>
      <c r="CZ441" s="519">
        <v>0</v>
      </c>
      <c r="DA441" s="519">
        <v>0</v>
      </c>
      <c r="DB441" s="519">
        <v>0</v>
      </c>
      <c r="DC441" s="519">
        <v>0</v>
      </c>
      <c r="DD441" s="519">
        <v>0</v>
      </c>
      <c r="DE441" s="519">
        <v>0</v>
      </c>
      <c r="DF441" s="519">
        <v>0</v>
      </c>
      <c r="DG441" s="519">
        <v>0</v>
      </c>
      <c r="DH441" s="519">
        <v>0</v>
      </c>
      <c r="DI441" s="519">
        <v>0</v>
      </c>
      <c r="DJ441" s="519">
        <v>0</v>
      </c>
      <c r="DK441" s="519">
        <v>0</v>
      </c>
      <c r="DL441" s="519">
        <v>0</v>
      </c>
      <c r="DM441" s="519">
        <v>0</v>
      </c>
      <c r="DN441" s="519">
        <v>0</v>
      </c>
      <c r="DO441" s="519">
        <v>0</v>
      </c>
      <c r="DP441" s="519">
        <v>0</v>
      </c>
      <c r="DQ441" s="519">
        <v>0</v>
      </c>
      <c r="DR441" s="519">
        <v>0</v>
      </c>
      <c r="DS441" s="519">
        <v>0</v>
      </c>
      <c r="DT441" s="519">
        <v>0</v>
      </c>
      <c r="DU441" s="519">
        <v>0</v>
      </c>
      <c r="DV441" s="519">
        <v>0</v>
      </c>
      <c r="DW441" s="519">
        <v>0</v>
      </c>
      <c r="DX441" s="519">
        <v>0</v>
      </c>
      <c r="DZ441" s="337" t="s">
        <v>631</v>
      </c>
      <c r="EA441" s="519" t="s">
        <v>1058</v>
      </c>
      <c r="EB441" s="519" t="s">
        <v>1059</v>
      </c>
      <c r="EC441" s="519">
        <v>14</v>
      </c>
      <c r="ED441" s="521" t="str">
        <f t="shared" si="23"/>
        <v>SDN100114</v>
      </c>
      <c r="EE441" s="519">
        <v>694</v>
      </c>
      <c r="EF441" s="519">
        <v>1820</v>
      </c>
      <c r="EG441" s="519">
        <v>2921</v>
      </c>
      <c r="EH441" s="519">
        <v>4002</v>
      </c>
      <c r="EI441" s="519">
        <v>5070</v>
      </c>
      <c r="EJ441" s="519">
        <v>5918</v>
      </c>
      <c r="EK441" s="519">
        <v>6756</v>
      </c>
      <c r="EL441" s="519">
        <v>7582</v>
      </c>
      <c r="EM441" s="519">
        <v>8395</v>
      </c>
      <c r="EN441" s="519">
        <v>0</v>
      </c>
      <c r="EO441" s="519">
        <v>0</v>
      </c>
      <c r="EP441" s="519">
        <v>0</v>
      </c>
      <c r="EQ441" s="519">
        <v>0</v>
      </c>
      <c r="ER441" s="519">
        <v>0</v>
      </c>
      <c r="ES441" s="519">
        <v>0</v>
      </c>
      <c r="ET441" s="519">
        <v>0</v>
      </c>
      <c r="EU441" s="519">
        <v>0</v>
      </c>
      <c r="EV441" s="519">
        <v>0</v>
      </c>
      <c r="EW441" s="519">
        <v>0</v>
      </c>
      <c r="EX441" s="519">
        <v>0</v>
      </c>
      <c r="EY441" s="519">
        <v>0</v>
      </c>
      <c r="EZ441" s="519">
        <v>0</v>
      </c>
      <c r="FA441" s="519">
        <v>0</v>
      </c>
      <c r="FB441" s="519">
        <v>0</v>
      </c>
      <c r="FC441" s="519">
        <v>0</v>
      </c>
      <c r="FD441" s="519">
        <v>0</v>
      </c>
      <c r="FE441" s="519">
        <v>0</v>
      </c>
      <c r="FF441" s="519">
        <v>0</v>
      </c>
      <c r="FG441" s="519">
        <v>0</v>
      </c>
      <c r="FH441" s="519">
        <v>0</v>
      </c>
      <c r="FI441" s="519">
        <v>0</v>
      </c>
      <c r="FJ441" s="519">
        <v>0</v>
      </c>
      <c r="FK441" s="519">
        <v>0</v>
      </c>
      <c r="FL441" s="519">
        <v>0</v>
      </c>
      <c r="FM441" s="519">
        <v>0</v>
      </c>
      <c r="FN441" s="519">
        <v>0</v>
      </c>
      <c r="FO441" s="519">
        <v>0</v>
      </c>
      <c r="FP441" s="519">
        <v>0</v>
      </c>
      <c r="FQ441" s="519">
        <v>0</v>
      </c>
      <c r="FR441" s="519">
        <v>0</v>
      </c>
      <c r="FS441" s="519">
        <v>0</v>
      </c>
      <c r="FT441" s="519">
        <v>0</v>
      </c>
      <c r="FU441" s="519">
        <v>0</v>
      </c>
      <c r="FV441" s="519">
        <v>0</v>
      </c>
      <c r="FW441" s="519">
        <v>0</v>
      </c>
      <c r="FX441" s="519">
        <v>0</v>
      </c>
      <c r="FY441" s="519">
        <v>0</v>
      </c>
      <c r="FZ441" s="519">
        <v>0</v>
      </c>
      <c r="GA441" s="519">
        <v>0</v>
      </c>
      <c r="GB441" s="519">
        <v>0</v>
      </c>
      <c r="GC441" s="519">
        <v>0</v>
      </c>
      <c r="GD441" s="519">
        <v>0</v>
      </c>
      <c r="GE441" s="519">
        <v>0</v>
      </c>
      <c r="GF441" s="519">
        <v>0</v>
      </c>
      <c r="GG441" s="519">
        <v>0</v>
      </c>
      <c r="GH441" s="519">
        <v>0</v>
      </c>
      <c r="GI441" s="519">
        <v>0</v>
      </c>
      <c r="GJ441" s="519">
        <v>0</v>
      </c>
      <c r="GK441" s="519">
        <v>0</v>
      </c>
      <c r="GL441" s="519">
        <v>0</v>
      </c>
      <c r="GM441" s="519">
        <v>0</v>
      </c>
      <c r="GN441" s="519">
        <v>0</v>
      </c>
      <c r="GO441" s="519">
        <v>0</v>
      </c>
      <c r="GP441" s="519">
        <v>0</v>
      </c>
      <c r="GQ441" s="519">
        <v>0</v>
      </c>
      <c r="GR441" s="519">
        <v>0</v>
      </c>
      <c r="GS441" s="519">
        <v>0</v>
      </c>
      <c r="GT441" s="519">
        <v>0</v>
      </c>
      <c r="GU441" s="519">
        <v>0</v>
      </c>
      <c r="GV441" s="519">
        <v>0</v>
      </c>
      <c r="GW441" s="519">
        <v>0</v>
      </c>
      <c r="GX441" s="519">
        <v>0</v>
      </c>
      <c r="GY441" s="519">
        <v>0</v>
      </c>
      <c r="GZ441" s="519">
        <v>0</v>
      </c>
      <c r="HA441" s="519">
        <v>0</v>
      </c>
      <c r="HB441" s="519">
        <v>0</v>
      </c>
      <c r="HC441" s="519">
        <v>0</v>
      </c>
      <c r="HD441" s="519">
        <v>0</v>
      </c>
      <c r="HE441" s="519">
        <v>0</v>
      </c>
      <c r="HF441" s="519">
        <v>0</v>
      </c>
      <c r="HG441" s="519">
        <v>0</v>
      </c>
      <c r="HH441" s="519">
        <v>0</v>
      </c>
      <c r="HI441" s="519">
        <v>0</v>
      </c>
      <c r="HJ441" s="519">
        <v>0</v>
      </c>
      <c r="HK441" s="519">
        <v>0</v>
      </c>
      <c r="HL441" s="519">
        <v>0</v>
      </c>
      <c r="HM441" s="519">
        <v>0</v>
      </c>
      <c r="HN441" s="519">
        <v>0</v>
      </c>
      <c r="HO441" s="519">
        <v>0</v>
      </c>
      <c r="HP441" s="519">
        <v>0</v>
      </c>
      <c r="HQ441" s="519">
        <v>0</v>
      </c>
      <c r="HR441" s="519">
        <v>0</v>
      </c>
      <c r="HS441" s="519">
        <v>0</v>
      </c>
      <c r="HT441" s="519">
        <v>0</v>
      </c>
      <c r="HU441" s="519">
        <v>0</v>
      </c>
      <c r="HV441" s="519">
        <v>0</v>
      </c>
      <c r="HW441" s="519">
        <v>0</v>
      </c>
      <c r="HX441" s="519">
        <v>0</v>
      </c>
      <c r="HY441" s="519">
        <v>0</v>
      </c>
      <c r="HZ441" s="519">
        <v>0</v>
      </c>
      <c r="IA441" s="519">
        <v>0</v>
      </c>
      <c r="IB441" s="519">
        <v>0</v>
      </c>
      <c r="IC441" s="519">
        <v>0</v>
      </c>
      <c r="ID441" s="519">
        <v>0</v>
      </c>
      <c r="IE441" s="519">
        <v>0</v>
      </c>
      <c r="IF441" s="519">
        <v>0</v>
      </c>
      <c r="IG441" s="519">
        <v>0</v>
      </c>
      <c r="IH441" s="519">
        <v>0</v>
      </c>
      <c r="II441" s="519">
        <v>0</v>
      </c>
      <c r="IJ441" s="519">
        <v>0</v>
      </c>
      <c r="IK441" s="519">
        <v>0</v>
      </c>
    </row>
    <row r="442" spans="2:245" hidden="1">
      <c r="B442" s="519" t="s">
        <v>1058</v>
      </c>
      <c r="C442" s="519"/>
      <c r="D442" s="519"/>
      <c r="E442" s="519"/>
      <c r="F442" s="519">
        <v>1</v>
      </c>
      <c r="G442" s="519"/>
      <c r="H442" s="519">
        <v>43</v>
      </c>
      <c r="I442" s="519">
        <v>10</v>
      </c>
      <c r="J442" s="519" t="str">
        <f t="shared" si="21"/>
        <v>SDN10014310</v>
      </c>
      <c r="K442" s="519">
        <v>888</v>
      </c>
      <c r="M442" s="337" t="s">
        <v>631</v>
      </c>
      <c r="N442" s="519" t="s">
        <v>1058</v>
      </c>
      <c r="O442" s="519" t="s">
        <v>1059</v>
      </c>
      <c r="P442" s="519">
        <v>15</v>
      </c>
      <c r="Q442" s="521" t="str">
        <f t="shared" si="22"/>
        <v>SDN100115</v>
      </c>
      <c r="R442" s="519">
        <v>390</v>
      </c>
      <c r="S442" s="519">
        <v>926</v>
      </c>
      <c r="T442" s="519">
        <v>1475</v>
      </c>
      <c r="U442" s="519">
        <v>2037</v>
      </c>
      <c r="V442" s="519">
        <v>2613</v>
      </c>
      <c r="W442" s="519">
        <v>3101</v>
      </c>
      <c r="X442" s="519">
        <v>3599</v>
      </c>
      <c r="Y442" s="519">
        <v>4110</v>
      </c>
      <c r="Z442" s="519">
        <v>4633</v>
      </c>
      <c r="AA442" s="519">
        <v>6891</v>
      </c>
      <c r="AB442" s="519">
        <v>7052</v>
      </c>
      <c r="AC442" s="519">
        <v>7218</v>
      </c>
      <c r="AD442" s="519">
        <v>7388</v>
      </c>
      <c r="AE442" s="519">
        <v>7563</v>
      </c>
      <c r="AF442" s="519">
        <v>7744</v>
      </c>
      <c r="AG442" s="519">
        <v>7931</v>
      </c>
      <c r="AH442" s="519">
        <v>8124</v>
      </c>
      <c r="AI442" s="519">
        <v>8324</v>
      </c>
      <c r="AJ442" s="519">
        <v>8531</v>
      </c>
      <c r="AK442" s="519">
        <v>8747</v>
      </c>
      <c r="AL442" s="519">
        <v>8974</v>
      </c>
      <c r="AM442" s="519">
        <v>9211</v>
      </c>
      <c r="AN442" s="519">
        <v>9459</v>
      </c>
      <c r="AO442" s="519">
        <v>9722</v>
      </c>
      <c r="AP442" s="519">
        <v>0</v>
      </c>
      <c r="AQ442" s="519">
        <v>0</v>
      </c>
      <c r="AR442" s="519">
        <v>0</v>
      </c>
      <c r="AS442" s="519">
        <v>0</v>
      </c>
      <c r="AT442" s="519">
        <v>0</v>
      </c>
      <c r="AU442" s="519">
        <v>0</v>
      </c>
      <c r="AV442" s="519">
        <v>0</v>
      </c>
      <c r="AW442" s="519">
        <v>0</v>
      </c>
      <c r="AX442" s="519">
        <v>0</v>
      </c>
      <c r="AY442" s="519">
        <v>0</v>
      </c>
      <c r="AZ442" s="519">
        <v>0</v>
      </c>
      <c r="BA442" s="519">
        <v>0</v>
      </c>
      <c r="BB442" s="519">
        <v>0</v>
      </c>
      <c r="BC442" s="519">
        <v>0</v>
      </c>
      <c r="BD442" s="519">
        <v>0</v>
      </c>
      <c r="BE442" s="519">
        <v>0</v>
      </c>
      <c r="BF442" s="519">
        <v>0</v>
      </c>
      <c r="BG442" s="519">
        <v>0</v>
      </c>
      <c r="BH442" s="519">
        <v>0</v>
      </c>
      <c r="BI442" s="519">
        <v>0</v>
      </c>
      <c r="BJ442" s="519">
        <v>0</v>
      </c>
      <c r="BK442" s="519">
        <v>0</v>
      </c>
      <c r="BL442" s="519">
        <v>0</v>
      </c>
      <c r="BM442" s="519">
        <v>0</v>
      </c>
      <c r="BN442" s="519">
        <v>0</v>
      </c>
      <c r="BO442" s="519">
        <v>0</v>
      </c>
      <c r="BP442" s="519">
        <v>0</v>
      </c>
      <c r="BQ442" s="519">
        <v>0</v>
      </c>
      <c r="BR442" s="519">
        <v>0</v>
      </c>
      <c r="BS442" s="519">
        <v>0</v>
      </c>
      <c r="BT442" s="519">
        <v>0</v>
      </c>
      <c r="BU442" s="519">
        <v>0</v>
      </c>
      <c r="BV442" s="519">
        <v>0</v>
      </c>
      <c r="BW442" s="519">
        <v>0</v>
      </c>
      <c r="BX442" s="519">
        <v>0</v>
      </c>
      <c r="BY442" s="519">
        <v>0</v>
      </c>
      <c r="BZ442" s="519">
        <v>0</v>
      </c>
      <c r="CA442" s="519">
        <v>0</v>
      </c>
      <c r="CB442" s="519">
        <v>0</v>
      </c>
      <c r="CC442" s="519">
        <v>0</v>
      </c>
      <c r="CD442" s="519">
        <v>0</v>
      </c>
      <c r="CE442" s="519">
        <v>0</v>
      </c>
      <c r="CF442" s="519">
        <v>0</v>
      </c>
      <c r="CG442" s="519">
        <v>0</v>
      </c>
      <c r="CH442" s="519">
        <v>0</v>
      </c>
      <c r="CI442" s="519">
        <v>0</v>
      </c>
      <c r="CJ442" s="519">
        <v>0</v>
      </c>
      <c r="CK442" s="519">
        <v>0</v>
      </c>
      <c r="CL442" s="519">
        <v>0</v>
      </c>
      <c r="CM442" s="519">
        <v>0</v>
      </c>
      <c r="CN442" s="519">
        <v>0</v>
      </c>
      <c r="CO442" s="519">
        <v>0</v>
      </c>
      <c r="CP442" s="519">
        <v>0</v>
      </c>
      <c r="CQ442" s="519">
        <v>0</v>
      </c>
      <c r="CR442" s="519">
        <v>0</v>
      </c>
      <c r="CS442" s="519">
        <v>0</v>
      </c>
      <c r="CT442" s="519">
        <v>0</v>
      </c>
      <c r="CU442" s="519">
        <v>0</v>
      </c>
      <c r="CV442" s="519">
        <v>0</v>
      </c>
      <c r="CW442" s="519">
        <v>0</v>
      </c>
      <c r="CX442" s="519">
        <v>0</v>
      </c>
      <c r="CY442" s="519">
        <v>0</v>
      </c>
      <c r="CZ442" s="519">
        <v>0</v>
      </c>
      <c r="DA442" s="519">
        <v>0</v>
      </c>
      <c r="DB442" s="519">
        <v>0</v>
      </c>
      <c r="DC442" s="519">
        <v>0</v>
      </c>
      <c r="DD442" s="519">
        <v>0</v>
      </c>
      <c r="DE442" s="519">
        <v>0</v>
      </c>
      <c r="DF442" s="519">
        <v>0</v>
      </c>
      <c r="DG442" s="519">
        <v>0</v>
      </c>
      <c r="DH442" s="519">
        <v>0</v>
      </c>
      <c r="DI442" s="519">
        <v>0</v>
      </c>
      <c r="DJ442" s="519">
        <v>0</v>
      </c>
      <c r="DK442" s="519">
        <v>0</v>
      </c>
      <c r="DL442" s="519">
        <v>0</v>
      </c>
      <c r="DM442" s="519">
        <v>0</v>
      </c>
      <c r="DN442" s="519">
        <v>0</v>
      </c>
      <c r="DO442" s="519">
        <v>0</v>
      </c>
      <c r="DP442" s="519">
        <v>0</v>
      </c>
      <c r="DQ442" s="519">
        <v>0</v>
      </c>
      <c r="DR442" s="519">
        <v>0</v>
      </c>
      <c r="DS442" s="519">
        <v>0</v>
      </c>
      <c r="DT442" s="519">
        <v>0</v>
      </c>
      <c r="DU442" s="519">
        <v>0</v>
      </c>
      <c r="DV442" s="519">
        <v>0</v>
      </c>
      <c r="DW442" s="519">
        <v>0</v>
      </c>
      <c r="DX442" s="519">
        <v>0</v>
      </c>
      <c r="DZ442" s="337" t="s">
        <v>631</v>
      </c>
      <c r="EA442" s="519" t="s">
        <v>1058</v>
      </c>
      <c r="EB442" s="519" t="s">
        <v>1059</v>
      </c>
      <c r="EC442" s="519">
        <v>15</v>
      </c>
      <c r="ED442" s="521" t="str">
        <f t="shared" si="23"/>
        <v>SDN100115</v>
      </c>
      <c r="EE442" s="519">
        <v>684</v>
      </c>
      <c r="EF442" s="519">
        <v>1806</v>
      </c>
      <c r="EG442" s="519">
        <v>2903</v>
      </c>
      <c r="EH442" s="519">
        <v>3984</v>
      </c>
      <c r="EI442" s="519">
        <v>5048</v>
      </c>
      <c r="EJ442" s="519">
        <v>5892</v>
      </c>
      <c r="EK442" s="519">
        <v>6725</v>
      </c>
      <c r="EL442" s="519">
        <v>7548</v>
      </c>
      <c r="EM442" s="519">
        <v>8356</v>
      </c>
      <c r="EN442" s="519">
        <v>0</v>
      </c>
      <c r="EO442" s="519">
        <v>0</v>
      </c>
      <c r="EP442" s="519">
        <v>0</v>
      </c>
      <c r="EQ442" s="519">
        <v>0</v>
      </c>
      <c r="ER442" s="519">
        <v>0</v>
      </c>
      <c r="ES442" s="519">
        <v>0</v>
      </c>
      <c r="ET442" s="519">
        <v>0</v>
      </c>
      <c r="EU442" s="519">
        <v>0</v>
      </c>
      <c r="EV442" s="519">
        <v>0</v>
      </c>
      <c r="EW442" s="519">
        <v>0</v>
      </c>
      <c r="EX442" s="519">
        <v>0</v>
      </c>
      <c r="EY442" s="519">
        <v>0</v>
      </c>
      <c r="EZ442" s="519">
        <v>0</v>
      </c>
      <c r="FA442" s="519">
        <v>0</v>
      </c>
      <c r="FB442" s="519">
        <v>0</v>
      </c>
      <c r="FC442" s="519">
        <v>0</v>
      </c>
      <c r="FD442" s="519">
        <v>0</v>
      </c>
      <c r="FE442" s="519">
        <v>0</v>
      </c>
      <c r="FF442" s="519">
        <v>0</v>
      </c>
      <c r="FG442" s="519">
        <v>0</v>
      </c>
      <c r="FH442" s="519">
        <v>0</v>
      </c>
      <c r="FI442" s="519">
        <v>0</v>
      </c>
      <c r="FJ442" s="519">
        <v>0</v>
      </c>
      <c r="FK442" s="519">
        <v>0</v>
      </c>
      <c r="FL442" s="519">
        <v>0</v>
      </c>
      <c r="FM442" s="519">
        <v>0</v>
      </c>
      <c r="FN442" s="519">
        <v>0</v>
      </c>
      <c r="FO442" s="519">
        <v>0</v>
      </c>
      <c r="FP442" s="519">
        <v>0</v>
      </c>
      <c r="FQ442" s="519">
        <v>0</v>
      </c>
      <c r="FR442" s="519">
        <v>0</v>
      </c>
      <c r="FS442" s="519">
        <v>0</v>
      </c>
      <c r="FT442" s="519">
        <v>0</v>
      </c>
      <c r="FU442" s="519">
        <v>0</v>
      </c>
      <c r="FV442" s="519">
        <v>0</v>
      </c>
      <c r="FW442" s="519">
        <v>0</v>
      </c>
      <c r="FX442" s="519">
        <v>0</v>
      </c>
      <c r="FY442" s="519">
        <v>0</v>
      </c>
      <c r="FZ442" s="519">
        <v>0</v>
      </c>
      <c r="GA442" s="519">
        <v>0</v>
      </c>
      <c r="GB442" s="519">
        <v>0</v>
      </c>
      <c r="GC442" s="519">
        <v>0</v>
      </c>
      <c r="GD442" s="519">
        <v>0</v>
      </c>
      <c r="GE442" s="519">
        <v>0</v>
      </c>
      <c r="GF442" s="519">
        <v>0</v>
      </c>
      <c r="GG442" s="519">
        <v>0</v>
      </c>
      <c r="GH442" s="519">
        <v>0</v>
      </c>
      <c r="GI442" s="519">
        <v>0</v>
      </c>
      <c r="GJ442" s="519">
        <v>0</v>
      </c>
      <c r="GK442" s="519">
        <v>0</v>
      </c>
      <c r="GL442" s="519">
        <v>0</v>
      </c>
      <c r="GM442" s="519">
        <v>0</v>
      </c>
      <c r="GN442" s="519">
        <v>0</v>
      </c>
      <c r="GO442" s="519">
        <v>0</v>
      </c>
      <c r="GP442" s="519">
        <v>0</v>
      </c>
      <c r="GQ442" s="519">
        <v>0</v>
      </c>
      <c r="GR442" s="519">
        <v>0</v>
      </c>
      <c r="GS442" s="519">
        <v>0</v>
      </c>
      <c r="GT442" s="519">
        <v>0</v>
      </c>
      <c r="GU442" s="519">
        <v>0</v>
      </c>
      <c r="GV442" s="519">
        <v>0</v>
      </c>
      <c r="GW442" s="519">
        <v>0</v>
      </c>
      <c r="GX442" s="519">
        <v>0</v>
      </c>
      <c r="GY442" s="519">
        <v>0</v>
      </c>
      <c r="GZ442" s="519">
        <v>0</v>
      </c>
      <c r="HA442" s="519">
        <v>0</v>
      </c>
      <c r="HB442" s="519">
        <v>0</v>
      </c>
      <c r="HC442" s="519">
        <v>0</v>
      </c>
      <c r="HD442" s="519">
        <v>0</v>
      </c>
      <c r="HE442" s="519">
        <v>0</v>
      </c>
      <c r="HF442" s="519">
        <v>0</v>
      </c>
      <c r="HG442" s="519">
        <v>0</v>
      </c>
      <c r="HH442" s="519">
        <v>0</v>
      </c>
      <c r="HI442" s="519">
        <v>0</v>
      </c>
      <c r="HJ442" s="519">
        <v>0</v>
      </c>
      <c r="HK442" s="519">
        <v>0</v>
      </c>
      <c r="HL442" s="519">
        <v>0</v>
      </c>
      <c r="HM442" s="519">
        <v>0</v>
      </c>
      <c r="HN442" s="519">
        <v>0</v>
      </c>
      <c r="HO442" s="519">
        <v>0</v>
      </c>
      <c r="HP442" s="519">
        <v>0</v>
      </c>
      <c r="HQ442" s="519">
        <v>0</v>
      </c>
      <c r="HR442" s="519">
        <v>0</v>
      </c>
      <c r="HS442" s="519">
        <v>0</v>
      </c>
      <c r="HT442" s="519">
        <v>0</v>
      </c>
      <c r="HU442" s="519">
        <v>0</v>
      </c>
      <c r="HV442" s="519">
        <v>0</v>
      </c>
      <c r="HW442" s="519">
        <v>0</v>
      </c>
      <c r="HX442" s="519">
        <v>0</v>
      </c>
      <c r="HY442" s="519">
        <v>0</v>
      </c>
      <c r="HZ442" s="519">
        <v>0</v>
      </c>
      <c r="IA442" s="519">
        <v>0</v>
      </c>
      <c r="IB442" s="519">
        <v>0</v>
      </c>
      <c r="IC442" s="519">
        <v>0</v>
      </c>
      <c r="ID442" s="519">
        <v>0</v>
      </c>
      <c r="IE442" s="519">
        <v>0</v>
      </c>
      <c r="IF442" s="519">
        <v>0</v>
      </c>
      <c r="IG442" s="519">
        <v>0</v>
      </c>
      <c r="IH442" s="519">
        <v>0</v>
      </c>
      <c r="II442" s="519">
        <v>0</v>
      </c>
      <c r="IJ442" s="519">
        <v>0</v>
      </c>
      <c r="IK442" s="519">
        <v>0</v>
      </c>
    </row>
    <row r="443" spans="2:245" hidden="1">
      <c r="B443" s="519" t="s">
        <v>1058</v>
      </c>
      <c r="C443" s="519"/>
      <c r="D443" s="519"/>
      <c r="E443" s="519"/>
      <c r="F443" s="519">
        <v>1</v>
      </c>
      <c r="G443" s="519"/>
      <c r="H443" s="519">
        <v>44</v>
      </c>
      <c r="I443" s="519">
        <v>1</v>
      </c>
      <c r="J443" s="519" t="str">
        <f t="shared" si="21"/>
        <v>SDN10014401</v>
      </c>
      <c r="K443" s="519">
        <v>1160</v>
      </c>
      <c r="M443" s="337" t="s">
        <v>631</v>
      </c>
      <c r="N443" s="519" t="s">
        <v>1058</v>
      </c>
      <c r="O443" s="519" t="s">
        <v>1059</v>
      </c>
      <c r="P443" s="519">
        <v>16</v>
      </c>
      <c r="Q443" s="521" t="str">
        <f t="shared" si="22"/>
        <v>SDN100116</v>
      </c>
      <c r="R443" s="519">
        <v>386</v>
      </c>
      <c r="S443" s="519">
        <v>919</v>
      </c>
      <c r="T443" s="519">
        <v>1466</v>
      </c>
      <c r="U443" s="519">
        <v>2026</v>
      </c>
      <c r="V443" s="519">
        <v>2600</v>
      </c>
      <c r="W443" s="519">
        <v>3085</v>
      </c>
      <c r="X443" s="519">
        <v>3582</v>
      </c>
      <c r="Y443" s="519">
        <v>4091</v>
      </c>
      <c r="Z443" s="519">
        <v>4610</v>
      </c>
      <c r="AA443" s="519">
        <v>6858</v>
      </c>
      <c r="AB443" s="519">
        <v>7019</v>
      </c>
      <c r="AC443" s="519">
        <v>7184</v>
      </c>
      <c r="AD443" s="519">
        <v>7354</v>
      </c>
      <c r="AE443" s="519">
        <v>7529</v>
      </c>
      <c r="AF443" s="519">
        <v>7711</v>
      </c>
      <c r="AG443" s="519">
        <v>7898</v>
      </c>
      <c r="AH443" s="519">
        <v>8092</v>
      </c>
      <c r="AI443" s="519">
        <v>8293</v>
      </c>
      <c r="AJ443" s="519">
        <v>8502</v>
      </c>
      <c r="AK443" s="519">
        <v>8722</v>
      </c>
      <c r="AL443" s="519">
        <v>8951</v>
      </c>
      <c r="AM443" s="519">
        <v>9192</v>
      </c>
      <c r="AN443" s="519">
        <v>9446</v>
      </c>
      <c r="AO443" s="519">
        <v>9715</v>
      </c>
      <c r="AP443" s="519">
        <v>0</v>
      </c>
      <c r="AQ443" s="519">
        <v>0</v>
      </c>
      <c r="AR443" s="519">
        <v>0</v>
      </c>
      <c r="AS443" s="519">
        <v>0</v>
      </c>
      <c r="AT443" s="519">
        <v>0</v>
      </c>
      <c r="AU443" s="519">
        <v>0</v>
      </c>
      <c r="AV443" s="519">
        <v>0</v>
      </c>
      <c r="AW443" s="519">
        <v>0</v>
      </c>
      <c r="AX443" s="519">
        <v>0</v>
      </c>
      <c r="AY443" s="519">
        <v>0</v>
      </c>
      <c r="AZ443" s="519">
        <v>0</v>
      </c>
      <c r="BA443" s="519">
        <v>0</v>
      </c>
      <c r="BB443" s="519">
        <v>0</v>
      </c>
      <c r="BC443" s="519">
        <v>0</v>
      </c>
      <c r="BD443" s="519">
        <v>0</v>
      </c>
      <c r="BE443" s="519">
        <v>0</v>
      </c>
      <c r="BF443" s="519">
        <v>0</v>
      </c>
      <c r="BG443" s="519">
        <v>0</v>
      </c>
      <c r="BH443" s="519">
        <v>0</v>
      </c>
      <c r="BI443" s="519">
        <v>0</v>
      </c>
      <c r="BJ443" s="519">
        <v>0</v>
      </c>
      <c r="BK443" s="519">
        <v>0</v>
      </c>
      <c r="BL443" s="519">
        <v>0</v>
      </c>
      <c r="BM443" s="519">
        <v>0</v>
      </c>
      <c r="BN443" s="519">
        <v>0</v>
      </c>
      <c r="BO443" s="519">
        <v>0</v>
      </c>
      <c r="BP443" s="519">
        <v>0</v>
      </c>
      <c r="BQ443" s="519">
        <v>0</v>
      </c>
      <c r="BR443" s="519">
        <v>0</v>
      </c>
      <c r="BS443" s="519">
        <v>0</v>
      </c>
      <c r="BT443" s="519">
        <v>0</v>
      </c>
      <c r="BU443" s="519">
        <v>0</v>
      </c>
      <c r="BV443" s="519">
        <v>0</v>
      </c>
      <c r="BW443" s="519">
        <v>0</v>
      </c>
      <c r="BX443" s="519">
        <v>0</v>
      </c>
      <c r="BY443" s="519">
        <v>0</v>
      </c>
      <c r="BZ443" s="519">
        <v>0</v>
      </c>
      <c r="CA443" s="519">
        <v>0</v>
      </c>
      <c r="CB443" s="519">
        <v>0</v>
      </c>
      <c r="CC443" s="519">
        <v>0</v>
      </c>
      <c r="CD443" s="519">
        <v>0</v>
      </c>
      <c r="CE443" s="519">
        <v>0</v>
      </c>
      <c r="CF443" s="519">
        <v>0</v>
      </c>
      <c r="CG443" s="519">
        <v>0</v>
      </c>
      <c r="CH443" s="519">
        <v>0</v>
      </c>
      <c r="CI443" s="519">
        <v>0</v>
      </c>
      <c r="CJ443" s="519">
        <v>0</v>
      </c>
      <c r="CK443" s="519">
        <v>0</v>
      </c>
      <c r="CL443" s="519">
        <v>0</v>
      </c>
      <c r="CM443" s="519">
        <v>0</v>
      </c>
      <c r="CN443" s="519">
        <v>0</v>
      </c>
      <c r="CO443" s="519">
        <v>0</v>
      </c>
      <c r="CP443" s="519">
        <v>0</v>
      </c>
      <c r="CQ443" s="519">
        <v>0</v>
      </c>
      <c r="CR443" s="519">
        <v>0</v>
      </c>
      <c r="CS443" s="519">
        <v>0</v>
      </c>
      <c r="CT443" s="519">
        <v>0</v>
      </c>
      <c r="CU443" s="519">
        <v>0</v>
      </c>
      <c r="CV443" s="519">
        <v>0</v>
      </c>
      <c r="CW443" s="519">
        <v>0</v>
      </c>
      <c r="CX443" s="519">
        <v>0</v>
      </c>
      <c r="CY443" s="519">
        <v>0</v>
      </c>
      <c r="CZ443" s="519">
        <v>0</v>
      </c>
      <c r="DA443" s="519">
        <v>0</v>
      </c>
      <c r="DB443" s="519">
        <v>0</v>
      </c>
      <c r="DC443" s="519">
        <v>0</v>
      </c>
      <c r="DD443" s="519">
        <v>0</v>
      </c>
      <c r="DE443" s="519">
        <v>0</v>
      </c>
      <c r="DF443" s="519">
        <v>0</v>
      </c>
      <c r="DG443" s="519">
        <v>0</v>
      </c>
      <c r="DH443" s="519">
        <v>0</v>
      </c>
      <c r="DI443" s="519">
        <v>0</v>
      </c>
      <c r="DJ443" s="519">
        <v>0</v>
      </c>
      <c r="DK443" s="519">
        <v>0</v>
      </c>
      <c r="DL443" s="519">
        <v>0</v>
      </c>
      <c r="DM443" s="519">
        <v>0</v>
      </c>
      <c r="DN443" s="519">
        <v>0</v>
      </c>
      <c r="DO443" s="519">
        <v>0</v>
      </c>
      <c r="DP443" s="519">
        <v>0</v>
      </c>
      <c r="DQ443" s="519">
        <v>0</v>
      </c>
      <c r="DR443" s="519">
        <v>0</v>
      </c>
      <c r="DS443" s="519">
        <v>0</v>
      </c>
      <c r="DT443" s="519">
        <v>0</v>
      </c>
      <c r="DU443" s="519">
        <v>0</v>
      </c>
      <c r="DV443" s="519">
        <v>0</v>
      </c>
      <c r="DW443" s="519">
        <v>0</v>
      </c>
      <c r="DX443" s="519">
        <v>0</v>
      </c>
      <c r="DZ443" s="337" t="s">
        <v>631</v>
      </c>
      <c r="EA443" s="519" t="s">
        <v>1058</v>
      </c>
      <c r="EB443" s="519" t="s">
        <v>1059</v>
      </c>
      <c r="EC443" s="519">
        <v>16</v>
      </c>
      <c r="ED443" s="521" t="str">
        <f t="shared" si="23"/>
        <v>SDN100116</v>
      </c>
      <c r="EE443" s="519">
        <v>674</v>
      </c>
      <c r="EF443" s="519">
        <v>1789</v>
      </c>
      <c r="EG443" s="519">
        <v>2885</v>
      </c>
      <c r="EH443" s="519">
        <v>3961</v>
      </c>
      <c r="EI443" s="519">
        <v>5022</v>
      </c>
      <c r="EJ443" s="519">
        <v>5861</v>
      </c>
      <c r="EK443" s="519">
        <v>6691</v>
      </c>
      <c r="EL443" s="519">
        <v>7508</v>
      </c>
      <c r="EM443" s="519">
        <v>8310</v>
      </c>
      <c r="EN443" s="519">
        <v>0</v>
      </c>
      <c r="EO443" s="519">
        <v>0</v>
      </c>
      <c r="EP443" s="519">
        <v>0</v>
      </c>
      <c r="EQ443" s="519">
        <v>0</v>
      </c>
      <c r="ER443" s="519">
        <v>0</v>
      </c>
      <c r="ES443" s="519">
        <v>0</v>
      </c>
      <c r="ET443" s="519">
        <v>0</v>
      </c>
      <c r="EU443" s="519">
        <v>0</v>
      </c>
      <c r="EV443" s="519">
        <v>0</v>
      </c>
      <c r="EW443" s="519">
        <v>0</v>
      </c>
      <c r="EX443" s="519">
        <v>0</v>
      </c>
      <c r="EY443" s="519">
        <v>0</v>
      </c>
      <c r="EZ443" s="519">
        <v>0</v>
      </c>
      <c r="FA443" s="519">
        <v>0</v>
      </c>
      <c r="FB443" s="519">
        <v>0</v>
      </c>
      <c r="FC443" s="519">
        <v>0</v>
      </c>
      <c r="FD443" s="519">
        <v>0</v>
      </c>
      <c r="FE443" s="519">
        <v>0</v>
      </c>
      <c r="FF443" s="519">
        <v>0</v>
      </c>
      <c r="FG443" s="519">
        <v>0</v>
      </c>
      <c r="FH443" s="519">
        <v>0</v>
      </c>
      <c r="FI443" s="519">
        <v>0</v>
      </c>
      <c r="FJ443" s="519">
        <v>0</v>
      </c>
      <c r="FK443" s="519">
        <v>0</v>
      </c>
      <c r="FL443" s="519">
        <v>0</v>
      </c>
      <c r="FM443" s="519">
        <v>0</v>
      </c>
      <c r="FN443" s="519">
        <v>0</v>
      </c>
      <c r="FO443" s="519">
        <v>0</v>
      </c>
      <c r="FP443" s="519">
        <v>0</v>
      </c>
      <c r="FQ443" s="519">
        <v>0</v>
      </c>
      <c r="FR443" s="519">
        <v>0</v>
      </c>
      <c r="FS443" s="519">
        <v>0</v>
      </c>
      <c r="FT443" s="519">
        <v>0</v>
      </c>
      <c r="FU443" s="519">
        <v>0</v>
      </c>
      <c r="FV443" s="519">
        <v>0</v>
      </c>
      <c r="FW443" s="519">
        <v>0</v>
      </c>
      <c r="FX443" s="519">
        <v>0</v>
      </c>
      <c r="FY443" s="519">
        <v>0</v>
      </c>
      <c r="FZ443" s="519">
        <v>0</v>
      </c>
      <c r="GA443" s="519">
        <v>0</v>
      </c>
      <c r="GB443" s="519">
        <v>0</v>
      </c>
      <c r="GC443" s="519">
        <v>0</v>
      </c>
      <c r="GD443" s="519">
        <v>0</v>
      </c>
      <c r="GE443" s="519">
        <v>0</v>
      </c>
      <c r="GF443" s="519">
        <v>0</v>
      </c>
      <c r="GG443" s="519">
        <v>0</v>
      </c>
      <c r="GH443" s="519">
        <v>0</v>
      </c>
      <c r="GI443" s="519">
        <v>0</v>
      </c>
      <c r="GJ443" s="519">
        <v>0</v>
      </c>
      <c r="GK443" s="519">
        <v>0</v>
      </c>
      <c r="GL443" s="519">
        <v>0</v>
      </c>
      <c r="GM443" s="519">
        <v>0</v>
      </c>
      <c r="GN443" s="519">
        <v>0</v>
      </c>
      <c r="GO443" s="519">
        <v>0</v>
      </c>
      <c r="GP443" s="519">
        <v>0</v>
      </c>
      <c r="GQ443" s="519">
        <v>0</v>
      </c>
      <c r="GR443" s="519">
        <v>0</v>
      </c>
      <c r="GS443" s="519">
        <v>0</v>
      </c>
      <c r="GT443" s="519">
        <v>0</v>
      </c>
      <c r="GU443" s="519">
        <v>0</v>
      </c>
      <c r="GV443" s="519">
        <v>0</v>
      </c>
      <c r="GW443" s="519">
        <v>0</v>
      </c>
      <c r="GX443" s="519">
        <v>0</v>
      </c>
      <c r="GY443" s="519">
        <v>0</v>
      </c>
      <c r="GZ443" s="519">
        <v>0</v>
      </c>
      <c r="HA443" s="519">
        <v>0</v>
      </c>
      <c r="HB443" s="519">
        <v>0</v>
      </c>
      <c r="HC443" s="519">
        <v>0</v>
      </c>
      <c r="HD443" s="519">
        <v>0</v>
      </c>
      <c r="HE443" s="519">
        <v>0</v>
      </c>
      <c r="HF443" s="519">
        <v>0</v>
      </c>
      <c r="HG443" s="519">
        <v>0</v>
      </c>
      <c r="HH443" s="519">
        <v>0</v>
      </c>
      <c r="HI443" s="519">
        <v>0</v>
      </c>
      <c r="HJ443" s="519">
        <v>0</v>
      </c>
      <c r="HK443" s="519">
        <v>0</v>
      </c>
      <c r="HL443" s="519">
        <v>0</v>
      </c>
      <c r="HM443" s="519">
        <v>0</v>
      </c>
      <c r="HN443" s="519">
        <v>0</v>
      </c>
      <c r="HO443" s="519">
        <v>0</v>
      </c>
      <c r="HP443" s="519">
        <v>0</v>
      </c>
      <c r="HQ443" s="519">
        <v>0</v>
      </c>
      <c r="HR443" s="519">
        <v>0</v>
      </c>
      <c r="HS443" s="519">
        <v>0</v>
      </c>
      <c r="HT443" s="519">
        <v>0</v>
      </c>
      <c r="HU443" s="519">
        <v>0</v>
      </c>
      <c r="HV443" s="519">
        <v>0</v>
      </c>
      <c r="HW443" s="519">
        <v>0</v>
      </c>
      <c r="HX443" s="519">
        <v>0</v>
      </c>
      <c r="HY443" s="519">
        <v>0</v>
      </c>
      <c r="HZ443" s="519">
        <v>0</v>
      </c>
      <c r="IA443" s="519">
        <v>0</v>
      </c>
      <c r="IB443" s="519">
        <v>0</v>
      </c>
      <c r="IC443" s="519">
        <v>0</v>
      </c>
      <c r="ID443" s="519">
        <v>0</v>
      </c>
      <c r="IE443" s="519">
        <v>0</v>
      </c>
      <c r="IF443" s="519">
        <v>0</v>
      </c>
      <c r="IG443" s="519">
        <v>0</v>
      </c>
      <c r="IH443" s="519">
        <v>0</v>
      </c>
      <c r="II443" s="519">
        <v>0</v>
      </c>
      <c r="IJ443" s="519">
        <v>0</v>
      </c>
      <c r="IK443" s="519">
        <v>0</v>
      </c>
    </row>
    <row r="444" spans="2:245" hidden="1">
      <c r="B444" s="519" t="s">
        <v>1058</v>
      </c>
      <c r="C444" s="519"/>
      <c r="D444" s="519"/>
      <c r="E444" s="519"/>
      <c r="F444" s="519">
        <v>1</v>
      </c>
      <c r="G444" s="519"/>
      <c r="H444" s="519">
        <v>44</v>
      </c>
      <c r="I444" s="519">
        <v>2</v>
      </c>
      <c r="J444" s="519" t="str">
        <f t="shared" si="21"/>
        <v>SDN10014402</v>
      </c>
      <c r="K444" s="519">
        <v>1160</v>
      </c>
      <c r="M444" s="337" t="s">
        <v>631</v>
      </c>
      <c r="N444" s="519" t="s">
        <v>1058</v>
      </c>
      <c r="O444" s="519" t="s">
        <v>1059</v>
      </c>
      <c r="P444" s="519">
        <v>17</v>
      </c>
      <c r="Q444" s="521" t="str">
        <f t="shared" si="22"/>
        <v>SDN100117</v>
      </c>
      <c r="R444" s="519">
        <v>380</v>
      </c>
      <c r="S444" s="519">
        <v>911</v>
      </c>
      <c r="T444" s="519">
        <v>1456</v>
      </c>
      <c r="U444" s="519">
        <v>2014</v>
      </c>
      <c r="V444" s="519">
        <v>2585</v>
      </c>
      <c r="W444" s="519">
        <v>3068</v>
      </c>
      <c r="X444" s="519">
        <v>3561</v>
      </c>
      <c r="Y444" s="519">
        <v>4067</v>
      </c>
      <c r="Z444" s="519">
        <v>4585</v>
      </c>
      <c r="AA444" s="519">
        <v>6820</v>
      </c>
      <c r="AB444" s="519">
        <v>6981</v>
      </c>
      <c r="AC444" s="519">
        <v>7146</v>
      </c>
      <c r="AD444" s="519">
        <v>7316</v>
      </c>
      <c r="AE444" s="519">
        <v>7492</v>
      </c>
      <c r="AF444" s="519">
        <v>7673</v>
      </c>
      <c r="AG444" s="519">
        <v>7861</v>
      </c>
      <c r="AH444" s="519">
        <v>8056</v>
      </c>
      <c r="AI444" s="519">
        <v>8258</v>
      </c>
      <c r="AJ444" s="519">
        <v>8471</v>
      </c>
      <c r="AK444" s="519">
        <v>8693</v>
      </c>
      <c r="AL444" s="519">
        <v>8926</v>
      </c>
      <c r="AM444" s="519">
        <v>9172</v>
      </c>
      <c r="AN444" s="519">
        <v>9432</v>
      </c>
      <c r="AO444" s="519">
        <v>9708</v>
      </c>
      <c r="AP444" s="519">
        <v>0</v>
      </c>
      <c r="AQ444" s="519">
        <v>0</v>
      </c>
      <c r="AR444" s="519">
        <v>0</v>
      </c>
      <c r="AS444" s="519">
        <v>0</v>
      </c>
      <c r="AT444" s="519">
        <v>0</v>
      </c>
      <c r="AU444" s="519">
        <v>0</v>
      </c>
      <c r="AV444" s="519">
        <v>0</v>
      </c>
      <c r="AW444" s="519">
        <v>0</v>
      </c>
      <c r="AX444" s="519">
        <v>0</v>
      </c>
      <c r="AY444" s="519">
        <v>0</v>
      </c>
      <c r="AZ444" s="519">
        <v>0</v>
      </c>
      <c r="BA444" s="519">
        <v>0</v>
      </c>
      <c r="BB444" s="519">
        <v>0</v>
      </c>
      <c r="BC444" s="519">
        <v>0</v>
      </c>
      <c r="BD444" s="519">
        <v>0</v>
      </c>
      <c r="BE444" s="519">
        <v>0</v>
      </c>
      <c r="BF444" s="519">
        <v>0</v>
      </c>
      <c r="BG444" s="519">
        <v>0</v>
      </c>
      <c r="BH444" s="519">
        <v>0</v>
      </c>
      <c r="BI444" s="519">
        <v>0</v>
      </c>
      <c r="BJ444" s="519">
        <v>0</v>
      </c>
      <c r="BK444" s="519">
        <v>0</v>
      </c>
      <c r="BL444" s="519">
        <v>0</v>
      </c>
      <c r="BM444" s="519">
        <v>0</v>
      </c>
      <c r="BN444" s="519">
        <v>0</v>
      </c>
      <c r="BO444" s="519">
        <v>0</v>
      </c>
      <c r="BP444" s="519">
        <v>0</v>
      </c>
      <c r="BQ444" s="519">
        <v>0</v>
      </c>
      <c r="BR444" s="519">
        <v>0</v>
      </c>
      <c r="BS444" s="519">
        <v>0</v>
      </c>
      <c r="BT444" s="519">
        <v>0</v>
      </c>
      <c r="BU444" s="519">
        <v>0</v>
      </c>
      <c r="BV444" s="519">
        <v>0</v>
      </c>
      <c r="BW444" s="519">
        <v>0</v>
      </c>
      <c r="BX444" s="519">
        <v>0</v>
      </c>
      <c r="BY444" s="519">
        <v>0</v>
      </c>
      <c r="BZ444" s="519">
        <v>0</v>
      </c>
      <c r="CA444" s="519">
        <v>0</v>
      </c>
      <c r="CB444" s="519">
        <v>0</v>
      </c>
      <c r="CC444" s="519">
        <v>0</v>
      </c>
      <c r="CD444" s="519">
        <v>0</v>
      </c>
      <c r="CE444" s="519">
        <v>0</v>
      </c>
      <c r="CF444" s="519">
        <v>0</v>
      </c>
      <c r="CG444" s="519">
        <v>0</v>
      </c>
      <c r="CH444" s="519">
        <v>0</v>
      </c>
      <c r="CI444" s="519">
        <v>0</v>
      </c>
      <c r="CJ444" s="519">
        <v>0</v>
      </c>
      <c r="CK444" s="519">
        <v>0</v>
      </c>
      <c r="CL444" s="519">
        <v>0</v>
      </c>
      <c r="CM444" s="519">
        <v>0</v>
      </c>
      <c r="CN444" s="519">
        <v>0</v>
      </c>
      <c r="CO444" s="519">
        <v>0</v>
      </c>
      <c r="CP444" s="519">
        <v>0</v>
      </c>
      <c r="CQ444" s="519">
        <v>0</v>
      </c>
      <c r="CR444" s="519">
        <v>0</v>
      </c>
      <c r="CS444" s="519">
        <v>0</v>
      </c>
      <c r="CT444" s="519">
        <v>0</v>
      </c>
      <c r="CU444" s="519">
        <v>0</v>
      </c>
      <c r="CV444" s="519">
        <v>0</v>
      </c>
      <c r="CW444" s="519">
        <v>0</v>
      </c>
      <c r="CX444" s="519">
        <v>0</v>
      </c>
      <c r="CY444" s="519">
        <v>0</v>
      </c>
      <c r="CZ444" s="519">
        <v>0</v>
      </c>
      <c r="DA444" s="519">
        <v>0</v>
      </c>
      <c r="DB444" s="519">
        <v>0</v>
      </c>
      <c r="DC444" s="519">
        <v>0</v>
      </c>
      <c r="DD444" s="519">
        <v>0</v>
      </c>
      <c r="DE444" s="519">
        <v>0</v>
      </c>
      <c r="DF444" s="519">
        <v>0</v>
      </c>
      <c r="DG444" s="519">
        <v>0</v>
      </c>
      <c r="DH444" s="519">
        <v>0</v>
      </c>
      <c r="DI444" s="519">
        <v>0</v>
      </c>
      <c r="DJ444" s="519">
        <v>0</v>
      </c>
      <c r="DK444" s="519">
        <v>0</v>
      </c>
      <c r="DL444" s="519">
        <v>0</v>
      </c>
      <c r="DM444" s="519">
        <v>0</v>
      </c>
      <c r="DN444" s="519">
        <v>0</v>
      </c>
      <c r="DO444" s="519">
        <v>0</v>
      </c>
      <c r="DP444" s="519">
        <v>0</v>
      </c>
      <c r="DQ444" s="519">
        <v>0</v>
      </c>
      <c r="DR444" s="519">
        <v>0</v>
      </c>
      <c r="DS444" s="519">
        <v>0</v>
      </c>
      <c r="DT444" s="519">
        <v>0</v>
      </c>
      <c r="DU444" s="519">
        <v>0</v>
      </c>
      <c r="DV444" s="519">
        <v>0</v>
      </c>
      <c r="DW444" s="519">
        <v>0</v>
      </c>
      <c r="DX444" s="519">
        <v>0</v>
      </c>
      <c r="DZ444" s="337" t="s">
        <v>631</v>
      </c>
      <c r="EA444" s="519" t="s">
        <v>1058</v>
      </c>
      <c r="EB444" s="519" t="s">
        <v>1059</v>
      </c>
      <c r="EC444" s="519">
        <v>17</v>
      </c>
      <c r="ED444" s="521" t="str">
        <f t="shared" si="23"/>
        <v>SDN100117</v>
      </c>
      <c r="EE444" s="519">
        <v>662</v>
      </c>
      <c r="EF444" s="519">
        <v>1774</v>
      </c>
      <c r="EG444" s="519">
        <v>2865</v>
      </c>
      <c r="EH444" s="519">
        <v>3936</v>
      </c>
      <c r="EI444" s="519">
        <v>4989</v>
      </c>
      <c r="EJ444" s="519">
        <v>5826</v>
      </c>
      <c r="EK444" s="519">
        <v>6647</v>
      </c>
      <c r="EL444" s="519">
        <v>7460</v>
      </c>
      <c r="EM444" s="519">
        <v>8257</v>
      </c>
      <c r="EN444" s="519">
        <v>0</v>
      </c>
      <c r="EO444" s="519">
        <v>0</v>
      </c>
      <c r="EP444" s="519">
        <v>0</v>
      </c>
      <c r="EQ444" s="519">
        <v>0</v>
      </c>
      <c r="ER444" s="519">
        <v>0</v>
      </c>
      <c r="ES444" s="519">
        <v>0</v>
      </c>
      <c r="ET444" s="519">
        <v>0</v>
      </c>
      <c r="EU444" s="519">
        <v>0</v>
      </c>
      <c r="EV444" s="519">
        <v>0</v>
      </c>
      <c r="EW444" s="519">
        <v>0</v>
      </c>
      <c r="EX444" s="519">
        <v>0</v>
      </c>
      <c r="EY444" s="519">
        <v>0</v>
      </c>
      <c r="EZ444" s="519">
        <v>0</v>
      </c>
      <c r="FA444" s="519">
        <v>0</v>
      </c>
      <c r="FB444" s="519">
        <v>0</v>
      </c>
      <c r="FC444" s="519">
        <v>0</v>
      </c>
      <c r="FD444" s="519">
        <v>0</v>
      </c>
      <c r="FE444" s="519">
        <v>0</v>
      </c>
      <c r="FF444" s="519">
        <v>0</v>
      </c>
      <c r="FG444" s="519">
        <v>0</v>
      </c>
      <c r="FH444" s="519">
        <v>0</v>
      </c>
      <c r="FI444" s="519">
        <v>0</v>
      </c>
      <c r="FJ444" s="519">
        <v>0</v>
      </c>
      <c r="FK444" s="519">
        <v>0</v>
      </c>
      <c r="FL444" s="519">
        <v>0</v>
      </c>
      <c r="FM444" s="519">
        <v>0</v>
      </c>
      <c r="FN444" s="519">
        <v>0</v>
      </c>
      <c r="FO444" s="519">
        <v>0</v>
      </c>
      <c r="FP444" s="519">
        <v>0</v>
      </c>
      <c r="FQ444" s="519">
        <v>0</v>
      </c>
      <c r="FR444" s="519">
        <v>0</v>
      </c>
      <c r="FS444" s="519">
        <v>0</v>
      </c>
      <c r="FT444" s="519">
        <v>0</v>
      </c>
      <c r="FU444" s="519">
        <v>0</v>
      </c>
      <c r="FV444" s="519">
        <v>0</v>
      </c>
      <c r="FW444" s="519">
        <v>0</v>
      </c>
      <c r="FX444" s="519">
        <v>0</v>
      </c>
      <c r="FY444" s="519">
        <v>0</v>
      </c>
      <c r="FZ444" s="519">
        <v>0</v>
      </c>
      <c r="GA444" s="519">
        <v>0</v>
      </c>
      <c r="GB444" s="519">
        <v>0</v>
      </c>
      <c r="GC444" s="519">
        <v>0</v>
      </c>
      <c r="GD444" s="519">
        <v>0</v>
      </c>
      <c r="GE444" s="519">
        <v>0</v>
      </c>
      <c r="GF444" s="519">
        <v>0</v>
      </c>
      <c r="GG444" s="519">
        <v>0</v>
      </c>
      <c r="GH444" s="519">
        <v>0</v>
      </c>
      <c r="GI444" s="519">
        <v>0</v>
      </c>
      <c r="GJ444" s="519">
        <v>0</v>
      </c>
      <c r="GK444" s="519">
        <v>0</v>
      </c>
      <c r="GL444" s="519">
        <v>0</v>
      </c>
      <c r="GM444" s="519">
        <v>0</v>
      </c>
      <c r="GN444" s="519">
        <v>0</v>
      </c>
      <c r="GO444" s="519">
        <v>0</v>
      </c>
      <c r="GP444" s="519">
        <v>0</v>
      </c>
      <c r="GQ444" s="519">
        <v>0</v>
      </c>
      <c r="GR444" s="519">
        <v>0</v>
      </c>
      <c r="GS444" s="519">
        <v>0</v>
      </c>
      <c r="GT444" s="519">
        <v>0</v>
      </c>
      <c r="GU444" s="519">
        <v>0</v>
      </c>
      <c r="GV444" s="519">
        <v>0</v>
      </c>
      <c r="GW444" s="519">
        <v>0</v>
      </c>
      <c r="GX444" s="519">
        <v>0</v>
      </c>
      <c r="GY444" s="519">
        <v>0</v>
      </c>
      <c r="GZ444" s="519">
        <v>0</v>
      </c>
      <c r="HA444" s="519">
        <v>0</v>
      </c>
      <c r="HB444" s="519">
        <v>0</v>
      </c>
      <c r="HC444" s="519">
        <v>0</v>
      </c>
      <c r="HD444" s="519">
        <v>0</v>
      </c>
      <c r="HE444" s="519">
        <v>0</v>
      </c>
      <c r="HF444" s="519">
        <v>0</v>
      </c>
      <c r="HG444" s="519">
        <v>0</v>
      </c>
      <c r="HH444" s="519">
        <v>0</v>
      </c>
      <c r="HI444" s="519">
        <v>0</v>
      </c>
      <c r="HJ444" s="519">
        <v>0</v>
      </c>
      <c r="HK444" s="519">
        <v>0</v>
      </c>
      <c r="HL444" s="519">
        <v>0</v>
      </c>
      <c r="HM444" s="519">
        <v>0</v>
      </c>
      <c r="HN444" s="519">
        <v>0</v>
      </c>
      <c r="HO444" s="519">
        <v>0</v>
      </c>
      <c r="HP444" s="519">
        <v>0</v>
      </c>
      <c r="HQ444" s="519">
        <v>0</v>
      </c>
      <c r="HR444" s="519">
        <v>0</v>
      </c>
      <c r="HS444" s="519">
        <v>0</v>
      </c>
      <c r="HT444" s="519">
        <v>0</v>
      </c>
      <c r="HU444" s="519">
        <v>0</v>
      </c>
      <c r="HV444" s="519">
        <v>0</v>
      </c>
      <c r="HW444" s="519">
        <v>0</v>
      </c>
      <c r="HX444" s="519">
        <v>0</v>
      </c>
      <c r="HY444" s="519">
        <v>0</v>
      </c>
      <c r="HZ444" s="519">
        <v>0</v>
      </c>
      <c r="IA444" s="519">
        <v>0</v>
      </c>
      <c r="IB444" s="519">
        <v>0</v>
      </c>
      <c r="IC444" s="519">
        <v>0</v>
      </c>
      <c r="ID444" s="519">
        <v>0</v>
      </c>
      <c r="IE444" s="519">
        <v>0</v>
      </c>
      <c r="IF444" s="519">
        <v>0</v>
      </c>
      <c r="IG444" s="519">
        <v>0</v>
      </c>
      <c r="IH444" s="519">
        <v>0</v>
      </c>
      <c r="II444" s="519">
        <v>0</v>
      </c>
      <c r="IJ444" s="519">
        <v>0</v>
      </c>
      <c r="IK444" s="519">
        <v>0</v>
      </c>
    </row>
    <row r="445" spans="2:245" hidden="1">
      <c r="B445" s="519" t="s">
        <v>1058</v>
      </c>
      <c r="C445" s="519"/>
      <c r="D445" s="519"/>
      <c r="E445" s="519"/>
      <c r="F445" s="519">
        <v>1</v>
      </c>
      <c r="G445" s="519"/>
      <c r="H445" s="519">
        <v>44</v>
      </c>
      <c r="I445" s="519">
        <v>3</v>
      </c>
      <c r="J445" s="519" t="str">
        <f t="shared" si="21"/>
        <v>SDN10014403</v>
      </c>
      <c r="K445" s="519">
        <v>1160</v>
      </c>
      <c r="M445" s="337" t="s">
        <v>631</v>
      </c>
      <c r="N445" s="519" t="s">
        <v>1058</v>
      </c>
      <c r="O445" s="519" t="s">
        <v>1059</v>
      </c>
      <c r="P445" s="519">
        <v>18</v>
      </c>
      <c r="Q445" s="521" t="str">
        <f t="shared" si="22"/>
        <v>SDN100118</v>
      </c>
      <c r="R445" s="519">
        <v>375</v>
      </c>
      <c r="S445" s="519">
        <v>904</v>
      </c>
      <c r="T445" s="519">
        <v>1445</v>
      </c>
      <c r="U445" s="519">
        <v>2000</v>
      </c>
      <c r="V445" s="519">
        <v>2567</v>
      </c>
      <c r="W445" s="519">
        <v>3047</v>
      </c>
      <c r="X445" s="519">
        <v>3539</v>
      </c>
      <c r="Y445" s="519">
        <v>4041</v>
      </c>
      <c r="Z445" s="519">
        <v>4556</v>
      </c>
      <c r="AA445" s="519">
        <v>6779</v>
      </c>
      <c r="AB445" s="519">
        <v>6939</v>
      </c>
      <c r="AC445" s="519">
        <v>7104</v>
      </c>
      <c r="AD445" s="519">
        <v>7274</v>
      </c>
      <c r="AE445" s="519">
        <v>7450</v>
      </c>
      <c r="AF445" s="519">
        <v>7632</v>
      </c>
      <c r="AG445" s="519">
        <v>7821</v>
      </c>
      <c r="AH445" s="519">
        <v>8017</v>
      </c>
      <c r="AI445" s="519">
        <v>8223</v>
      </c>
      <c r="AJ445" s="519">
        <v>8438</v>
      </c>
      <c r="AK445" s="519">
        <v>8663</v>
      </c>
      <c r="AL445" s="519">
        <v>8901</v>
      </c>
      <c r="AM445" s="519">
        <v>9152</v>
      </c>
      <c r="AN445" s="519">
        <v>9418</v>
      </c>
      <c r="AO445" s="519">
        <v>9701</v>
      </c>
      <c r="AP445" s="519">
        <v>0</v>
      </c>
      <c r="AQ445" s="519">
        <v>0</v>
      </c>
      <c r="AR445" s="519">
        <v>0</v>
      </c>
      <c r="AS445" s="519">
        <v>0</v>
      </c>
      <c r="AT445" s="519">
        <v>0</v>
      </c>
      <c r="AU445" s="519">
        <v>0</v>
      </c>
      <c r="AV445" s="519">
        <v>0</v>
      </c>
      <c r="AW445" s="519">
        <v>0</v>
      </c>
      <c r="AX445" s="519">
        <v>0</v>
      </c>
      <c r="AY445" s="519">
        <v>0</v>
      </c>
      <c r="AZ445" s="519">
        <v>0</v>
      </c>
      <c r="BA445" s="519">
        <v>0</v>
      </c>
      <c r="BB445" s="519">
        <v>0</v>
      </c>
      <c r="BC445" s="519">
        <v>0</v>
      </c>
      <c r="BD445" s="519">
        <v>0</v>
      </c>
      <c r="BE445" s="519">
        <v>0</v>
      </c>
      <c r="BF445" s="519">
        <v>0</v>
      </c>
      <c r="BG445" s="519">
        <v>0</v>
      </c>
      <c r="BH445" s="519">
        <v>0</v>
      </c>
      <c r="BI445" s="519">
        <v>0</v>
      </c>
      <c r="BJ445" s="519">
        <v>0</v>
      </c>
      <c r="BK445" s="519">
        <v>0</v>
      </c>
      <c r="BL445" s="519">
        <v>0</v>
      </c>
      <c r="BM445" s="519">
        <v>0</v>
      </c>
      <c r="BN445" s="519">
        <v>0</v>
      </c>
      <c r="BO445" s="519">
        <v>0</v>
      </c>
      <c r="BP445" s="519">
        <v>0</v>
      </c>
      <c r="BQ445" s="519">
        <v>0</v>
      </c>
      <c r="BR445" s="519">
        <v>0</v>
      </c>
      <c r="BS445" s="519">
        <v>0</v>
      </c>
      <c r="BT445" s="519">
        <v>0</v>
      </c>
      <c r="BU445" s="519">
        <v>0</v>
      </c>
      <c r="BV445" s="519">
        <v>0</v>
      </c>
      <c r="BW445" s="519">
        <v>0</v>
      </c>
      <c r="BX445" s="519">
        <v>0</v>
      </c>
      <c r="BY445" s="519">
        <v>0</v>
      </c>
      <c r="BZ445" s="519">
        <v>0</v>
      </c>
      <c r="CA445" s="519">
        <v>0</v>
      </c>
      <c r="CB445" s="519">
        <v>0</v>
      </c>
      <c r="CC445" s="519">
        <v>0</v>
      </c>
      <c r="CD445" s="519">
        <v>0</v>
      </c>
      <c r="CE445" s="519">
        <v>0</v>
      </c>
      <c r="CF445" s="519">
        <v>0</v>
      </c>
      <c r="CG445" s="519">
        <v>0</v>
      </c>
      <c r="CH445" s="519">
        <v>0</v>
      </c>
      <c r="CI445" s="519">
        <v>0</v>
      </c>
      <c r="CJ445" s="519">
        <v>0</v>
      </c>
      <c r="CK445" s="519">
        <v>0</v>
      </c>
      <c r="CL445" s="519">
        <v>0</v>
      </c>
      <c r="CM445" s="519">
        <v>0</v>
      </c>
      <c r="CN445" s="519">
        <v>0</v>
      </c>
      <c r="CO445" s="519">
        <v>0</v>
      </c>
      <c r="CP445" s="519">
        <v>0</v>
      </c>
      <c r="CQ445" s="519">
        <v>0</v>
      </c>
      <c r="CR445" s="519">
        <v>0</v>
      </c>
      <c r="CS445" s="519">
        <v>0</v>
      </c>
      <c r="CT445" s="519">
        <v>0</v>
      </c>
      <c r="CU445" s="519">
        <v>0</v>
      </c>
      <c r="CV445" s="519">
        <v>0</v>
      </c>
      <c r="CW445" s="519">
        <v>0</v>
      </c>
      <c r="CX445" s="519">
        <v>0</v>
      </c>
      <c r="CY445" s="519">
        <v>0</v>
      </c>
      <c r="CZ445" s="519">
        <v>0</v>
      </c>
      <c r="DA445" s="519">
        <v>0</v>
      </c>
      <c r="DB445" s="519">
        <v>0</v>
      </c>
      <c r="DC445" s="519">
        <v>0</v>
      </c>
      <c r="DD445" s="519">
        <v>0</v>
      </c>
      <c r="DE445" s="519">
        <v>0</v>
      </c>
      <c r="DF445" s="519">
        <v>0</v>
      </c>
      <c r="DG445" s="519">
        <v>0</v>
      </c>
      <c r="DH445" s="519">
        <v>0</v>
      </c>
      <c r="DI445" s="519">
        <v>0</v>
      </c>
      <c r="DJ445" s="519">
        <v>0</v>
      </c>
      <c r="DK445" s="519">
        <v>0</v>
      </c>
      <c r="DL445" s="519">
        <v>0</v>
      </c>
      <c r="DM445" s="519">
        <v>0</v>
      </c>
      <c r="DN445" s="519">
        <v>0</v>
      </c>
      <c r="DO445" s="519">
        <v>0</v>
      </c>
      <c r="DP445" s="519">
        <v>0</v>
      </c>
      <c r="DQ445" s="519">
        <v>0</v>
      </c>
      <c r="DR445" s="519">
        <v>0</v>
      </c>
      <c r="DS445" s="519">
        <v>0</v>
      </c>
      <c r="DT445" s="519">
        <v>0</v>
      </c>
      <c r="DU445" s="519">
        <v>0</v>
      </c>
      <c r="DV445" s="519">
        <v>0</v>
      </c>
      <c r="DW445" s="519">
        <v>0</v>
      </c>
      <c r="DX445" s="519">
        <v>0</v>
      </c>
      <c r="DZ445" s="337" t="s">
        <v>631</v>
      </c>
      <c r="EA445" s="519" t="s">
        <v>1058</v>
      </c>
      <c r="EB445" s="519" t="s">
        <v>1059</v>
      </c>
      <c r="EC445" s="519">
        <v>18</v>
      </c>
      <c r="ED445" s="521" t="str">
        <f t="shared" si="23"/>
        <v>SDN100118</v>
      </c>
      <c r="EE445" s="519">
        <v>651</v>
      </c>
      <c r="EF445" s="519">
        <v>1758</v>
      </c>
      <c r="EG445" s="519">
        <v>2844</v>
      </c>
      <c r="EH445" s="519">
        <v>3906</v>
      </c>
      <c r="EI445" s="519">
        <v>4952</v>
      </c>
      <c r="EJ445" s="519">
        <v>5782</v>
      </c>
      <c r="EK445" s="519">
        <v>6600</v>
      </c>
      <c r="EL445" s="519">
        <v>7405</v>
      </c>
      <c r="EM445" s="519">
        <v>8200</v>
      </c>
      <c r="EN445" s="519">
        <v>0</v>
      </c>
      <c r="EO445" s="519">
        <v>0</v>
      </c>
      <c r="EP445" s="519">
        <v>0</v>
      </c>
      <c r="EQ445" s="519">
        <v>0</v>
      </c>
      <c r="ER445" s="519">
        <v>0</v>
      </c>
      <c r="ES445" s="519">
        <v>0</v>
      </c>
      <c r="ET445" s="519">
        <v>0</v>
      </c>
      <c r="EU445" s="519">
        <v>0</v>
      </c>
      <c r="EV445" s="519">
        <v>0</v>
      </c>
      <c r="EW445" s="519">
        <v>0</v>
      </c>
      <c r="EX445" s="519">
        <v>0</v>
      </c>
      <c r="EY445" s="519">
        <v>0</v>
      </c>
      <c r="EZ445" s="519">
        <v>0</v>
      </c>
      <c r="FA445" s="519">
        <v>0</v>
      </c>
      <c r="FB445" s="519">
        <v>0</v>
      </c>
      <c r="FC445" s="519">
        <v>0</v>
      </c>
      <c r="FD445" s="519">
        <v>0</v>
      </c>
      <c r="FE445" s="519">
        <v>0</v>
      </c>
      <c r="FF445" s="519">
        <v>0</v>
      </c>
      <c r="FG445" s="519">
        <v>0</v>
      </c>
      <c r="FH445" s="519">
        <v>0</v>
      </c>
      <c r="FI445" s="519">
        <v>0</v>
      </c>
      <c r="FJ445" s="519">
        <v>0</v>
      </c>
      <c r="FK445" s="519">
        <v>0</v>
      </c>
      <c r="FL445" s="519">
        <v>0</v>
      </c>
      <c r="FM445" s="519">
        <v>0</v>
      </c>
      <c r="FN445" s="519">
        <v>0</v>
      </c>
      <c r="FO445" s="519">
        <v>0</v>
      </c>
      <c r="FP445" s="519">
        <v>0</v>
      </c>
      <c r="FQ445" s="519">
        <v>0</v>
      </c>
      <c r="FR445" s="519">
        <v>0</v>
      </c>
      <c r="FS445" s="519">
        <v>0</v>
      </c>
      <c r="FT445" s="519">
        <v>0</v>
      </c>
      <c r="FU445" s="519">
        <v>0</v>
      </c>
      <c r="FV445" s="519">
        <v>0</v>
      </c>
      <c r="FW445" s="519">
        <v>0</v>
      </c>
      <c r="FX445" s="519">
        <v>0</v>
      </c>
      <c r="FY445" s="519">
        <v>0</v>
      </c>
      <c r="FZ445" s="519">
        <v>0</v>
      </c>
      <c r="GA445" s="519">
        <v>0</v>
      </c>
      <c r="GB445" s="519">
        <v>0</v>
      </c>
      <c r="GC445" s="519">
        <v>0</v>
      </c>
      <c r="GD445" s="519">
        <v>0</v>
      </c>
      <c r="GE445" s="519">
        <v>0</v>
      </c>
      <c r="GF445" s="519">
        <v>0</v>
      </c>
      <c r="GG445" s="519">
        <v>0</v>
      </c>
      <c r="GH445" s="519">
        <v>0</v>
      </c>
      <c r="GI445" s="519">
        <v>0</v>
      </c>
      <c r="GJ445" s="519">
        <v>0</v>
      </c>
      <c r="GK445" s="519">
        <v>0</v>
      </c>
      <c r="GL445" s="519">
        <v>0</v>
      </c>
      <c r="GM445" s="519">
        <v>0</v>
      </c>
      <c r="GN445" s="519">
        <v>0</v>
      </c>
      <c r="GO445" s="519">
        <v>0</v>
      </c>
      <c r="GP445" s="519">
        <v>0</v>
      </c>
      <c r="GQ445" s="519">
        <v>0</v>
      </c>
      <c r="GR445" s="519">
        <v>0</v>
      </c>
      <c r="GS445" s="519">
        <v>0</v>
      </c>
      <c r="GT445" s="519">
        <v>0</v>
      </c>
      <c r="GU445" s="519">
        <v>0</v>
      </c>
      <c r="GV445" s="519">
        <v>0</v>
      </c>
      <c r="GW445" s="519">
        <v>0</v>
      </c>
      <c r="GX445" s="519">
        <v>0</v>
      </c>
      <c r="GY445" s="519">
        <v>0</v>
      </c>
      <c r="GZ445" s="519">
        <v>0</v>
      </c>
      <c r="HA445" s="519">
        <v>0</v>
      </c>
      <c r="HB445" s="519">
        <v>0</v>
      </c>
      <c r="HC445" s="519">
        <v>0</v>
      </c>
      <c r="HD445" s="519">
        <v>0</v>
      </c>
      <c r="HE445" s="519">
        <v>0</v>
      </c>
      <c r="HF445" s="519">
        <v>0</v>
      </c>
      <c r="HG445" s="519">
        <v>0</v>
      </c>
      <c r="HH445" s="519">
        <v>0</v>
      </c>
      <c r="HI445" s="519">
        <v>0</v>
      </c>
      <c r="HJ445" s="519">
        <v>0</v>
      </c>
      <c r="HK445" s="519">
        <v>0</v>
      </c>
      <c r="HL445" s="519">
        <v>0</v>
      </c>
      <c r="HM445" s="519">
        <v>0</v>
      </c>
      <c r="HN445" s="519">
        <v>0</v>
      </c>
      <c r="HO445" s="519">
        <v>0</v>
      </c>
      <c r="HP445" s="519">
        <v>0</v>
      </c>
      <c r="HQ445" s="519">
        <v>0</v>
      </c>
      <c r="HR445" s="519">
        <v>0</v>
      </c>
      <c r="HS445" s="519">
        <v>0</v>
      </c>
      <c r="HT445" s="519">
        <v>0</v>
      </c>
      <c r="HU445" s="519">
        <v>0</v>
      </c>
      <c r="HV445" s="519">
        <v>0</v>
      </c>
      <c r="HW445" s="519">
        <v>0</v>
      </c>
      <c r="HX445" s="519">
        <v>0</v>
      </c>
      <c r="HY445" s="519">
        <v>0</v>
      </c>
      <c r="HZ445" s="519">
        <v>0</v>
      </c>
      <c r="IA445" s="519">
        <v>0</v>
      </c>
      <c r="IB445" s="519">
        <v>0</v>
      </c>
      <c r="IC445" s="519">
        <v>0</v>
      </c>
      <c r="ID445" s="519">
        <v>0</v>
      </c>
      <c r="IE445" s="519">
        <v>0</v>
      </c>
      <c r="IF445" s="519">
        <v>0</v>
      </c>
      <c r="IG445" s="519">
        <v>0</v>
      </c>
      <c r="IH445" s="519">
        <v>0</v>
      </c>
      <c r="II445" s="519">
        <v>0</v>
      </c>
      <c r="IJ445" s="519">
        <v>0</v>
      </c>
      <c r="IK445" s="519">
        <v>0</v>
      </c>
    </row>
    <row r="446" spans="2:245" hidden="1">
      <c r="B446" s="519" t="s">
        <v>1058</v>
      </c>
      <c r="C446" s="519"/>
      <c r="D446" s="519"/>
      <c r="E446" s="519"/>
      <c r="F446" s="519">
        <v>1</v>
      </c>
      <c r="G446" s="519"/>
      <c r="H446" s="519">
        <v>44</v>
      </c>
      <c r="I446" s="519">
        <v>4</v>
      </c>
      <c r="J446" s="519" t="str">
        <f t="shared" si="21"/>
        <v>SDN10014404</v>
      </c>
      <c r="K446" s="519">
        <v>1160</v>
      </c>
      <c r="M446" s="337" t="s">
        <v>631</v>
      </c>
      <c r="N446" s="519" t="s">
        <v>1058</v>
      </c>
      <c r="O446" s="519" t="s">
        <v>1059</v>
      </c>
      <c r="P446" s="519">
        <v>19</v>
      </c>
      <c r="Q446" s="521" t="str">
        <f t="shared" si="22"/>
        <v>SDN100119</v>
      </c>
      <c r="R446" s="519">
        <v>369</v>
      </c>
      <c r="S446" s="519">
        <v>895</v>
      </c>
      <c r="T446" s="519">
        <v>1433</v>
      </c>
      <c r="U446" s="519">
        <v>1983</v>
      </c>
      <c r="V446" s="519">
        <v>2547</v>
      </c>
      <c r="W446" s="519">
        <v>3024</v>
      </c>
      <c r="X446" s="519">
        <v>3512</v>
      </c>
      <c r="Y446" s="519">
        <v>4013</v>
      </c>
      <c r="Z446" s="519">
        <v>4525</v>
      </c>
      <c r="AA446" s="519">
        <v>6733</v>
      </c>
      <c r="AB446" s="519">
        <v>6892</v>
      </c>
      <c r="AC446" s="519">
        <v>7057</v>
      </c>
      <c r="AD446" s="519">
        <v>7228</v>
      </c>
      <c r="AE446" s="519">
        <v>7404</v>
      </c>
      <c r="AF446" s="519">
        <v>7586</v>
      </c>
      <c r="AG446" s="519">
        <v>7776</v>
      </c>
      <c r="AH446" s="519">
        <v>7975</v>
      </c>
      <c r="AI446" s="519">
        <v>8183</v>
      </c>
      <c r="AJ446" s="519">
        <v>8400</v>
      </c>
      <c r="AK446" s="519">
        <v>8630</v>
      </c>
      <c r="AL446" s="519">
        <v>8872</v>
      </c>
      <c r="AM446" s="519">
        <v>9129</v>
      </c>
      <c r="AN446" s="519">
        <v>9401</v>
      </c>
      <c r="AO446" s="519">
        <v>9691</v>
      </c>
      <c r="AP446" s="519">
        <v>0</v>
      </c>
      <c r="AQ446" s="519">
        <v>0</v>
      </c>
      <c r="AR446" s="519">
        <v>0</v>
      </c>
      <c r="AS446" s="519">
        <v>0</v>
      </c>
      <c r="AT446" s="519">
        <v>0</v>
      </c>
      <c r="AU446" s="519">
        <v>0</v>
      </c>
      <c r="AV446" s="519">
        <v>0</v>
      </c>
      <c r="AW446" s="519">
        <v>0</v>
      </c>
      <c r="AX446" s="519">
        <v>0</v>
      </c>
      <c r="AY446" s="519">
        <v>0</v>
      </c>
      <c r="AZ446" s="519">
        <v>0</v>
      </c>
      <c r="BA446" s="519">
        <v>0</v>
      </c>
      <c r="BB446" s="519">
        <v>0</v>
      </c>
      <c r="BC446" s="519">
        <v>0</v>
      </c>
      <c r="BD446" s="519">
        <v>0</v>
      </c>
      <c r="BE446" s="519">
        <v>0</v>
      </c>
      <c r="BF446" s="519">
        <v>0</v>
      </c>
      <c r="BG446" s="519">
        <v>0</v>
      </c>
      <c r="BH446" s="519">
        <v>0</v>
      </c>
      <c r="BI446" s="519">
        <v>0</v>
      </c>
      <c r="BJ446" s="519">
        <v>0</v>
      </c>
      <c r="BK446" s="519">
        <v>0</v>
      </c>
      <c r="BL446" s="519">
        <v>0</v>
      </c>
      <c r="BM446" s="519">
        <v>0</v>
      </c>
      <c r="BN446" s="519">
        <v>0</v>
      </c>
      <c r="BO446" s="519">
        <v>0</v>
      </c>
      <c r="BP446" s="519">
        <v>0</v>
      </c>
      <c r="BQ446" s="519">
        <v>0</v>
      </c>
      <c r="BR446" s="519">
        <v>0</v>
      </c>
      <c r="BS446" s="519">
        <v>0</v>
      </c>
      <c r="BT446" s="519">
        <v>0</v>
      </c>
      <c r="BU446" s="519">
        <v>0</v>
      </c>
      <c r="BV446" s="519">
        <v>0</v>
      </c>
      <c r="BW446" s="519">
        <v>0</v>
      </c>
      <c r="BX446" s="519">
        <v>0</v>
      </c>
      <c r="BY446" s="519">
        <v>0</v>
      </c>
      <c r="BZ446" s="519">
        <v>0</v>
      </c>
      <c r="CA446" s="519">
        <v>0</v>
      </c>
      <c r="CB446" s="519">
        <v>0</v>
      </c>
      <c r="CC446" s="519">
        <v>0</v>
      </c>
      <c r="CD446" s="519">
        <v>0</v>
      </c>
      <c r="CE446" s="519">
        <v>0</v>
      </c>
      <c r="CF446" s="519">
        <v>0</v>
      </c>
      <c r="CG446" s="519">
        <v>0</v>
      </c>
      <c r="CH446" s="519">
        <v>0</v>
      </c>
      <c r="CI446" s="519">
        <v>0</v>
      </c>
      <c r="CJ446" s="519">
        <v>0</v>
      </c>
      <c r="CK446" s="519">
        <v>0</v>
      </c>
      <c r="CL446" s="519">
        <v>0</v>
      </c>
      <c r="CM446" s="519">
        <v>0</v>
      </c>
      <c r="CN446" s="519">
        <v>0</v>
      </c>
      <c r="CO446" s="519">
        <v>0</v>
      </c>
      <c r="CP446" s="519">
        <v>0</v>
      </c>
      <c r="CQ446" s="519">
        <v>0</v>
      </c>
      <c r="CR446" s="519">
        <v>0</v>
      </c>
      <c r="CS446" s="519">
        <v>0</v>
      </c>
      <c r="CT446" s="519">
        <v>0</v>
      </c>
      <c r="CU446" s="519">
        <v>0</v>
      </c>
      <c r="CV446" s="519">
        <v>0</v>
      </c>
      <c r="CW446" s="519">
        <v>0</v>
      </c>
      <c r="CX446" s="519">
        <v>0</v>
      </c>
      <c r="CY446" s="519">
        <v>0</v>
      </c>
      <c r="CZ446" s="519">
        <v>0</v>
      </c>
      <c r="DA446" s="519">
        <v>0</v>
      </c>
      <c r="DB446" s="519">
        <v>0</v>
      </c>
      <c r="DC446" s="519">
        <v>0</v>
      </c>
      <c r="DD446" s="519">
        <v>0</v>
      </c>
      <c r="DE446" s="519">
        <v>0</v>
      </c>
      <c r="DF446" s="519">
        <v>0</v>
      </c>
      <c r="DG446" s="519">
        <v>0</v>
      </c>
      <c r="DH446" s="519">
        <v>0</v>
      </c>
      <c r="DI446" s="519">
        <v>0</v>
      </c>
      <c r="DJ446" s="519">
        <v>0</v>
      </c>
      <c r="DK446" s="519">
        <v>0</v>
      </c>
      <c r="DL446" s="519">
        <v>0</v>
      </c>
      <c r="DM446" s="519">
        <v>0</v>
      </c>
      <c r="DN446" s="519">
        <v>0</v>
      </c>
      <c r="DO446" s="519">
        <v>0</v>
      </c>
      <c r="DP446" s="519">
        <v>0</v>
      </c>
      <c r="DQ446" s="519">
        <v>0</v>
      </c>
      <c r="DR446" s="519">
        <v>0</v>
      </c>
      <c r="DS446" s="519">
        <v>0</v>
      </c>
      <c r="DT446" s="519">
        <v>0</v>
      </c>
      <c r="DU446" s="519">
        <v>0</v>
      </c>
      <c r="DV446" s="519">
        <v>0</v>
      </c>
      <c r="DW446" s="519">
        <v>0</v>
      </c>
      <c r="DX446" s="519">
        <v>0</v>
      </c>
      <c r="DZ446" s="337" t="s">
        <v>631</v>
      </c>
      <c r="EA446" s="519" t="s">
        <v>1058</v>
      </c>
      <c r="EB446" s="519" t="s">
        <v>1059</v>
      </c>
      <c r="EC446" s="519">
        <v>19</v>
      </c>
      <c r="ED446" s="521" t="str">
        <f t="shared" si="23"/>
        <v>SDN100119</v>
      </c>
      <c r="EE446" s="519">
        <v>639</v>
      </c>
      <c r="EF446" s="519">
        <v>1739</v>
      </c>
      <c r="EG446" s="519">
        <v>2817</v>
      </c>
      <c r="EH446" s="519">
        <v>3871</v>
      </c>
      <c r="EI446" s="519">
        <v>4910</v>
      </c>
      <c r="EJ446" s="519">
        <v>5733</v>
      </c>
      <c r="EK446" s="519">
        <v>6545</v>
      </c>
      <c r="EL446" s="519">
        <v>7347</v>
      </c>
      <c r="EM446" s="519">
        <v>8134</v>
      </c>
      <c r="EN446" s="519">
        <v>0</v>
      </c>
      <c r="EO446" s="519">
        <v>0</v>
      </c>
      <c r="EP446" s="519">
        <v>0</v>
      </c>
      <c r="EQ446" s="519">
        <v>0</v>
      </c>
      <c r="ER446" s="519">
        <v>0</v>
      </c>
      <c r="ES446" s="519">
        <v>0</v>
      </c>
      <c r="ET446" s="519">
        <v>0</v>
      </c>
      <c r="EU446" s="519">
        <v>0</v>
      </c>
      <c r="EV446" s="519">
        <v>0</v>
      </c>
      <c r="EW446" s="519">
        <v>0</v>
      </c>
      <c r="EX446" s="519">
        <v>0</v>
      </c>
      <c r="EY446" s="519">
        <v>0</v>
      </c>
      <c r="EZ446" s="519">
        <v>0</v>
      </c>
      <c r="FA446" s="519">
        <v>0</v>
      </c>
      <c r="FB446" s="519">
        <v>0</v>
      </c>
      <c r="FC446" s="519">
        <v>0</v>
      </c>
      <c r="FD446" s="519">
        <v>0</v>
      </c>
      <c r="FE446" s="519">
        <v>0</v>
      </c>
      <c r="FF446" s="519">
        <v>0</v>
      </c>
      <c r="FG446" s="519">
        <v>0</v>
      </c>
      <c r="FH446" s="519">
        <v>0</v>
      </c>
      <c r="FI446" s="519">
        <v>0</v>
      </c>
      <c r="FJ446" s="519">
        <v>0</v>
      </c>
      <c r="FK446" s="519">
        <v>0</v>
      </c>
      <c r="FL446" s="519">
        <v>0</v>
      </c>
      <c r="FM446" s="519">
        <v>0</v>
      </c>
      <c r="FN446" s="519">
        <v>0</v>
      </c>
      <c r="FO446" s="519">
        <v>0</v>
      </c>
      <c r="FP446" s="519">
        <v>0</v>
      </c>
      <c r="FQ446" s="519">
        <v>0</v>
      </c>
      <c r="FR446" s="519">
        <v>0</v>
      </c>
      <c r="FS446" s="519">
        <v>0</v>
      </c>
      <c r="FT446" s="519">
        <v>0</v>
      </c>
      <c r="FU446" s="519">
        <v>0</v>
      </c>
      <c r="FV446" s="519">
        <v>0</v>
      </c>
      <c r="FW446" s="519">
        <v>0</v>
      </c>
      <c r="FX446" s="519">
        <v>0</v>
      </c>
      <c r="FY446" s="519">
        <v>0</v>
      </c>
      <c r="FZ446" s="519">
        <v>0</v>
      </c>
      <c r="GA446" s="519">
        <v>0</v>
      </c>
      <c r="GB446" s="519">
        <v>0</v>
      </c>
      <c r="GC446" s="519">
        <v>0</v>
      </c>
      <c r="GD446" s="519">
        <v>0</v>
      </c>
      <c r="GE446" s="519">
        <v>0</v>
      </c>
      <c r="GF446" s="519">
        <v>0</v>
      </c>
      <c r="GG446" s="519">
        <v>0</v>
      </c>
      <c r="GH446" s="519">
        <v>0</v>
      </c>
      <c r="GI446" s="519">
        <v>0</v>
      </c>
      <c r="GJ446" s="519">
        <v>0</v>
      </c>
      <c r="GK446" s="519">
        <v>0</v>
      </c>
      <c r="GL446" s="519">
        <v>0</v>
      </c>
      <c r="GM446" s="519">
        <v>0</v>
      </c>
      <c r="GN446" s="519">
        <v>0</v>
      </c>
      <c r="GO446" s="519">
        <v>0</v>
      </c>
      <c r="GP446" s="519">
        <v>0</v>
      </c>
      <c r="GQ446" s="519">
        <v>0</v>
      </c>
      <c r="GR446" s="519">
        <v>0</v>
      </c>
      <c r="GS446" s="519">
        <v>0</v>
      </c>
      <c r="GT446" s="519">
        <v>0</v>
      </c>
      <c r="GU446" s="519">
        <v>0</v>
      </c>
      <c r="GV446" s="519">
        <v>0</v>
      </c>
      <c r="GW446" s="519">
        <v>0</v>
      </c>
      <c r="GX446" s="519">
        <v>0</v>
      </c>
      <c r="GY446" s="519">
        <v>0</v>
      </c>
      <c r="GZ446" s="519">
        <v>0</v>
      </c>
      <c r="HA446" s="519">
        <v>0</v>
      </c>
      <c r="HB446" s="519">
        <v>0</v>
      </c>
      <c r="HC446" s="519">
        <v>0</v>
      </c>
      <c r="HD446" s="519">
        <v>0</v>
      </c>
      <c r="HE446" s="519">
        <v>0</v>
      </c>
      <c r="HF446" s="519">
        <v>0</v>
      </c>
      <c r="HG446" s="519">
        <v>0</v>
      </c>
      <c r="HH446" s="519">
        <v>0</v>
      </c>
      <c r="HI446" s="519">
        <v>0</v>
      </c>
      <c r="HJ446" s="519">
        <v>0</v>
      </c>
      <c r="HK446" s="519">
        <v>0</v>
      </c>
      <c r="HL446" s="519">
        <v>0</v>
      </c>
      <c r="HM446" s="519">
        <v>0</v>
      </c>
      <c r="HN446" s="519">
        <v>0</v>
      </c>
      <c r="HO446" s="519">
        <v>0</v>
      </c>
      <c r="HP446" s="519">
        <v>0</v>
      </c>
      <c r="HQ446" s="519">
        <v>0</v>
      </c>
      <c r="HR446" s="519">
        <v>0</v>
      </c>
      <c r="HS446" s="519">
        <v>0</v>
      </c>
      <c r="HT446" s="519">
        <v>0</v>
      </c>
      <c r="HU446" s="519">
        <v>0</v>
      </c>
      <c r="HV446" s="519">
        <v>0</v>
      </c>
      <c r="HW446" s="519">
        <v>0</v>
      </c>
      <c r="HX446" s="519">
        <v>0</v>
      </c>
      <c r="HY446" s="519">
        <v>0</v>
      </c>
      <c r="HZ446" s="519">
        <v>0</v>
      </c>
      <c r="IA446" s="519">
        <v>0</v>
      </c>
      <c r="IB446" s="519">
        <v>0</v>
      </c>
      <c r="IC446" s="519">
        <v>0</v>
      </c>
      <c r="ID446" s="519">
        <v>0</v>
      </c>
      <c r="IE446" s="519">
        <v>0</v>
      </c>
      <c r="IF446" s="519">
        <v>0</v>
      </c>
      <c r="IG446" s="519">
        <v>0</v>
      </c>
      <c r="IH446" s="519">
        <v>0</v>
      </c>
      <c r="II446" s="519">
        <v>0</v>
      </c>
      <c r="IJ446" s="519">
        <v>0</v>
      </c>
      <c r="IK446" s="519">
        <v>0</v>
      </c>
    </row>
    <row r="447" spans="2:245" hidden="1">
      <c r="B447" s="519" t="s">
        <v>1058</v>
      </c>
      <c r="C447" s="519"/>
      <c r="D447" s="519"/>
      <c r="E447" s="519"/>
      <c r="F447" s="519">
        <v>1</v>
      </c>
      <c r="G447" s="519"/>
      <c r="H447" s="519">
        <v>44</v>
      </c>
      <c r="I447" s="519">
        <v>5</v>
      </c>
      <c r="J447" s="519" t="str">
        <f t="shared" si="21"/>
        <v>SDN10014405</v>
      </c>
      <c r="K447" s="519">
        <v>1160</v>
      </c>
      <c r="M447" s="337" t="s">
        <v>631</v>
      </c>
      <c r="N447" s="519" t="s">
        <v>1058</v>
      </c>
      <c r="O447" s="519" t="s">
        <v>1059</v>
      </c>
      <c r="P447" s="519">
        <v>20</v>
      </c>
      <c r="Q447" s="521" t="str">
        <f t="shared" si="22"/>
        <v>SDN100120</v>
      </c>
      <c r="R447" s="519">
        <v>362</v>
      </c>
      <c r="S447" s="519">
        <v>884</v>
      </c>
      <c r="T447" s="519">
        <v>1418</v>
      </c>
      <c r="U447" s="519">
        <v>1965</v>
      </c>
      <c r="V447" s="519">
        <v>2525</v>
      </c>
      <c r="W447" s="519">
        <v>2998</v>
      </c>
      <c r="X447" s="519">
        <v>3483</v>
      </c>
      <c r="Y447" s="519">
        <v>3980</v>
      </c>
      <c r="Z447" s="519">
        <v>4489</v>
      </c>
      <c r="AA447" s="519">
        <v>6681</v>
      </c>
      <c r="AB447" s="519">
        <v>6840</v>
      </c>
      <c r="AC447" s="519">
        <v>7005</v>
      </c>
      <c r="AD447" s="519">
        <v>7175</v>
      </c>
      <c r="AE447" s="519">
        <v>7352</v>
      </c>
      <c r="AF447" s="519">
        <v>7535</v>
      </c>
      <c r="AG447" s="519">
        <v>7728</v>
      </c>
      <c r="AH447" s="519">
        <v>7928</v>
      </c>
      <c r="AI447" s="519">
        <v>8138</v>
      </c>
      <c r="AJ447" s="519">
        <v>8359</v>
      </c>
      <c r="AK447" s="519">
        <v>8593</v>
      </c>
      <c r="AL447" s="519">
        <v>8840</v>
      </c>
      <c r="AM447" s="519">
        <v>9103</v>
      </c>
      <c r="AN447" s="519">
        <v>9381</v>
      </c>
      <c r="AO447" s="519">
        <v>9679</v>
      </c>
      <c r="AP447" s="519">
        <v>0</v>
      </c>
      <c r="AQ447" s="519">
        <v>0</v>
      </c>
      <c r="AR447" s="519">
        <v>0</v>
      </c>
      <c r="AS447" s="519">
        <v>0</v>
      </c>
      <c r="AT447" s="519">
        <v>0</v>
      </c>
      <c r="AU447" s="519">
        <v>0</v>
      </c>
      <c r="AV447" s="519">
        <v>0</v>
      </c>
      <c r="AW447" s="519">
        <v>0</v>
      </c>
      <c r="AX447" s="519">
        <v>0</v>
      </c>
      <c r="AY447" s="519">
        <v>0</v>
      </c>
      <c r="AZ447" s="519">
        <v>0</v>
      </c>
      <c r="BA447" s="519">
        <v>0</v>
      </c>
      <c r="BB447" s="519">
        <v>0</v>
      </c>
      <c r="BC447" s="519">
        <v>0</v>
      </c>
      <c r="BD447" s="519">
        <v>0</v>
      </c>
      <c r="BE447" s="519">
        <v>0</v>
      </c>
      <c r="BF447" s="519">
        <v>0</v>
      </c>
      <c r="BG447" s="519">
        <v>0</v>
      </c>
      <c r="BH447" s="519">
        <v>0</v>
      </c>
      <c r="BI447" s="519">
        <v>0</v>
      </c>
      <c r="BJ447" s="519">
        <v>0</v>
      </c>
      <c r="BK447" s="519">
        <v>0</v>
      </c>
      <c r="BL447" s="519">
        <v>0</v>
      </c>
      <c r="BM447" s="519">
        <v>0</v>
      </c>
      <c r="BN447" s="519">
        <v>0</v>
      </c>
      <c r="BO447" s="519">
        <v>0</v>
      </c>
      <c r="BP447" s="519">
        <v>0</v>
      </c>
      <c r="BQ447" s="519">
        <v>0</v>
      </c>
      <c r="BR447" s="519">
        <v>0</v>
      </c>
      <c r="BS447" s="519">
        <v>0</v>
      </c>
      <c r="BT447" s="519">
        <v>0</v>
      </c>
      <c r="BU447" s="519">
        <v>0</v>
      </c>
      <c r="BV447" s="519">
        <v>0</v>
      </c>
      <c r="BW447" s="519">
        <v>0</v>
      </c>
      <c r="BX447" s="519">
        <v>0</v>
      </c>
      <c r="BY447" s="519">
        <v>0</v>
      </c>
      <c r="BZ447" s="519">
        <v>0</v>
      </c>
      <c r="CA447" s="519">
        <v>0</v>
      </c>
      <c r="CB447" s="519">
        <v>0</v>
      </c>
      <c r="CC447" s="519">
        <v>0</v>
      </c>
      <c r="CD447" s="519">
        <v>0</v>
      </c>
      <c r="CE447" s="519">
        <v>0</v>
      </c>
      <c r="CF447" s="519">
        <v>0</v>
      </c>
      <c r="CG447" s="519">
        <v>0</v>
      </c>
      <c r="CH447" s="519">
        <v>0</v>
      </c>
      <c r="CI447" s="519">
        <v>0</v>
      </c>
      <c r="CJ447" s="519">
        <v>0</v>
      </c>
      <c r="CK447" s="519">
        <v>0</v>
      </c>
      <c r="CL447" s="519">
        <v>0</v>
      </c>
      <c r="CM447" s="519">
        <v>0</v>
      </c>
      <c r="CN447" s="519">
        <v>0</v>
      </c>
      <c r="CO447" s="519">
        <v>0</v>
      </c>
      <c r="CP447" s="519">
        <v>0</v>
      </c>
      <c r="CQ447" s="519">
        <v>0</v>
      </c>
      <c r="CR447" s="519">
        <v>0</v>
      </c>
      <c r="CS447" s="519">
        <v>0</v>
      </c>
      <c r="CT447" s="519">
        <v>0</v>
      </c>
      <c r="CU447" s="519">
        <v>0</v>
      </c>
      <c r="CV447" s="519">
        <v>0</v>
      </c>
      <c r="CW447" s="519">
        <v>0</v>
      </c>
      <c r="CX447" s="519">
        <v>0</v>
      </c>
      <c r="CY447" s="519">
        <v>0</v>
      </c>
      <c r="CZ447" s="519">
        <v>0</v>
      </c>
      <c r="DA447" s="519">
        <v>0</v>
      </c>
      <c r="DB447" s="519">
        <v>0</v>
      </c>
      <c r="DC447" s="519">
        <v>0</v>
      </c>
      <c r="DD447" s="519">
        <v>0</v>
      </c>
      <c r="DE447" s="519">
        <v>0</v>
      </c>
      <c r="DF447" s="519">
        <v>0</v>
      </c>
      <c r="DG447" s="519">
        <v>0</v>
      </c>
      <c r="DH447" s="519">
        <v>0</v>
      </c>
      <c r="DI447" s="519">
        <v>0</v>
      </c>
      <c r="DJ447" s="519">
        <v>0</v>
      </c>
      <c r="DK447" s="519">
        <v>0</v>
      </c>
      <c r="DL447" s="519">
        <v>0</v>
      </c>
      <c r="DM447" s="519">
        <v>0</v>
      </c>
      <c r="DN447" s="519">
        <v>0</v>
      </c>
      <c r="DO447" s="519">
        <v>0</v>
      </c>
      <c r="DP447" s="519">
        <v>0</v>
      </c>
      <c r="DQ447" s="519">
        <v>0</v>
      </c>
      <c r="DR447" s="519">
        <v>0</v>
      </c>
      <c r="DS447" s="519">
        <v>0</v>
      </c>
      <c r="DT447" s="519">
        <v>0</v>
      </c>
      <c r="DU447" s="519">
        <v>0</v>
      </c>
      <c r="DV447" s="519">
        <v>0</v>
      </c>
      <c r="DW447" s="519">
        <v>0</v>
      </c>
      <c r="DX447" s="519">
        <v>0</v>
      </c>
      <c r="DZ447" s="337" t="s">
        <v>631</v>
      </c>
      <c r="EA447" s="519" t="s">
        <v>1058</v>
      </c>
      <c r="EB447" s="519" t="s">
        <v>1059</v>
      </c>
      <c r="EC447" s="519">
        <v>20</v>
      </c>
      <c r="ED447" s="521" t="str">
        <f t="shared" si="23"/>
        <v>SDN100120</v>
      </c>
      <c r="EE447" s="519">
        <v>624</v>
      </c>
      <c r="EF447" s="519">
        <v>1715</v>
      </c>
      <c r="EG447" s="519">
        <v>2787</v>
      </c>
      <c r="EH447" s="519">
        <v>3833</v>
      </c>
      <c r="EI447" s="519">
        <v>4862</v>
      </c>
      <c r="EJ447" s="519">
        <v>5678</v>
      </c>
      <c r="EK447" s="519">
        <v>6483</v>
      </c>
      <c r="EL447" s="519">
        <v>7277</v>
      </c>
      <c r="EM447" s="519">
        <v>8061</v>
      </c>
      <c r="EN447" s="519">
        <v>0</v>
      </c>
      <c r="EO447" s="519">
        <v>0</v>
      </c>
      <c r="EP447" s="519">
        <v>0</v>
      </c>
      <c r="EQ447" s="519">
        <v>0</v>
      </c>
      <c r="ER447" s="519">
        <v>0</v>
      </c>
      <c r="ES447" s="519">
        <v>0</v>
      </c>
      <c r="ET447" s="519">
        <v>0</v>
      </c>
      <c r="EU447" s="519">
        <v>0</v>
      </c>
      <c r="EV447" s="519">
        <v>0</v>
      </c>
      <c r="EW447" s="519">
        <v>0</v>
      </c>
      <c r="EX447" s="519">
        <v>0</v>
      </c>
      <c r="EY447" s="519">
        <v>0</v>
      </c>
      <c r="EZ447" s="519">
        <v>0</v>
      </c>
      <c r="FA447" s="519">
        <v>0</v>
      </c>
      <c r="FB447" s="519">
        <v>0</v>
      </c>
      <c r="FC447" s="519">
        <v>0</v>
      </c>
      <c r="FD447" s="519">
        <v>0</v>
      </c>
      <c r="FE447" s="519">
        <v>0</v>
      </c>
      <c r="FF447" s="519">
        <v>0</v>
      </c>
      <c r="FG447" s="519">
        <v>0</v>
      </c>
      <c r="FH447" s="519">
        <v>0</v>
      </c>
      <c r="FI447" s="519">
        <v>0</v>
      </c>
      <c r="FJ447" s="519">
        <v>0</v>
      </c>
      <c r="FK447" s="519">
        <v>0</v>
      </c>
      <c r="FL447" s="519">
        <v>0</v>
      </c>
      <c r="FM447" s="519">
        <v>0</v>
      </c>
      <c r="FN447" s="519">
        <v>0</v>
      </c>
      <c r="FO447" s="519">
        <v>0</v>
      </c>
      <c r="FP447" s="519">
        <v>0</v>
      </c>
      <c r="FQ447" s="519">
        <v>0</v>
      </c>
      <c r="FR447" s="519">
        <v>0</v>
      </c>
      <c r="FS447" s="519">
        <v>0</v>
      </c>
      <c r="FT447" s="519">
        <v>0</v>
      </c>
      <c r="FU447" s="519">
        <v>0</v>
      </c>
      <c r="FV447" s="519">
        <v>0</v>
      </c>
      <c r="FW447" s="519">
        <v>0</v>
      </c>
      <c r="FX447" s="519">
        <v>0</v>
      </c>
      <c r="FY447" s="519">
        <v>0</v>
      </c>
      <c r="FZ447" s="519">
        <v>0</v>
      </c>
      <c r="GA447" s="519">
        <v>0</v>
      </c>
      <c r="GB447" s="519">
        <v>0</v>
      </c>
      <c r="GC447" s="519">
        <v>0</v>
      </c>
      <c r="GD447" s="519">
        <v>0</v>
      </c>
      <c r="GE447" s="519">
        <v>0</v>
      </c>
      <c r="GF447" s="519">
        <v>0</v>
      </c>
      <c r="GG447" s="519">
        <v>0</v>
      </c>
      <c r="GH447" s="519">
        <v>0</v>
      </c>
      <c r="GI447" s="519">
        <v>0</v>
      </c>
      <c r="GJ447" s="519">
        <v>0</v>
      </c>
      <c r="GK447" s="519">
        <v>0</v>
      </c>
      <c r="GL447" s="519">
        <v>0</v>
      </c>
      <c r="GM447" s="519">
        <v>0</v>
      </c>
      <c r="GN447" s="519">
        <v>0</v>
      </c>
      <c r="GO447" s="519">
        <v>0</v>
      </c>
      <c r="GP447" s="519">
        <v>0</v>
      </c>
      <c r="GQ447" s="519">
        <v>0</v>
      </c>
      <c r="GR447" s="519">
        <v>0</v>
      </c>
      <c r="GS447" s="519">
        <v>0</v>
      </c>
      <c r="GT447" s="519">
        <v>0</v>
      </c>
      <c r="GU447" s="519">
        <v>0</v>
      </c>
      <c r="GV447" s="519">
        <v>0</v>
      </c>
      <c r="GW447" s="519">
        <v>0</v>
      </c>
      <c r="GX447" s="519">
        <v>0</v>
      </c>
      <c r="GY447" s="519">
        <v>0</v>
      </c>
      <c r="GZ447" s="519">
        <v>0</v>
      </c>
      <c r="HA447" s="519">
        <v>0</v>
      </c>
      <c r="HB447" s="519">
        <v>0</v>
      </c>
      <c r="HC447" s="519">
        <v>0</v>
      </c>
      <c r="HD447" s="519">
        <v>0</v>
      </c>
      <c r="HE447" s="519">
        <v>0</v>
      </c>
      <c r="HF447" s="519">
        <v>0</v>
      </c>
      <c r="HG447" s="519">
        <v>0</v>
      </c>
      <c r="HH447" s="519">
        <v>0</v>
      </c>
      <c r="HI447" s="519">
        <v>0</v>
      </c>
      <c r="HJ447" s="519">
        <v>0</v>
      </c>
      <c r="HK447" s="519">
        <v>0</v>
      </c>
      <c r="HL447" s="519">
        <v>0</v>
      </c>
      <c r="HM447" s="519">
        <v>0</v>
      </c>
      <c r="HN447" s="519">
        <v>0</v>
      </c>
      <c r="HO447" s="519">
        <v>0</v>
      </c>
      <c r="HP447" s="519">
        <v>0</v>
      </c>
      <c r="HQ447" s="519">
        <v>0</v>
      </c>
      <c r="HR447" s="519">
        <v>0</v>
      </c>
      <c r="HS447" s="519">
        <v>0</v>
      </c>
      <c r="HT447" s="519">
        <v>0</v>
      </c>
      <c r="HU447" s="519">
        <v>0</v>
      </c>
      <c r="HV447" s="519">
        <v>0</v>
      </c>
      <c r="HW447" s="519">
        <v>0</v>
      </c>
      <c r="HX447" s="519">
        <v>0</v>
      </c>
      <c r="HY447" s="519">
        <v>0</v>
      </c>
      <c r="HZ447" s="519">
        <v>0</v>
      </c>
      <c r="IA447" s="519">
        <v>0</v>
      </c>
      <c r="IB447" s="519">
        <v>0</v>
      </c>
      <c r="IC447" s="519">
        <v>0</v>
      </c>
      <c r="ID447" s="519">
        <v>0</v>
      </c>
      <c r="IE447" s="519">
        <v>0</v>
      </c>
      <c r="IF447" s="519">
        <v>0</v>
      </c>
      <c r="IG447" s="519">
        <v>0</v>
      </c>
      <c r="IH447" s="519">
        <v>0</v>
      </c>
      <c r="II447" s="519">
        <v>0</v>
      </c>
      <c r="IJ447" s="519">
        <v>0</v>
      </c>
      <c r="IK447" s="519">
        <v>0</v>
      </c>
    </row>
    <row r="448" spans="2:245" hidden="1">
      <c r="B448" s="519" t="s">
        <v>1058</v>
      </c>
      <c r="C448" s="519"/>
      <c r="D448" s="519"/>
      <c r="E448" s="519"/>
      <c r="F448" s="519">
        <v>1</v>
      </c>
      <c r="G448" s="519"/>
      <c r="H448" s="519">
        <v>44</v>
      </c>
      <c r="I448" s="519">
        <v>6</v>
      </c>
      <c r="J448" s="519" t="str">
        <f t="shared" si="21"/>
        <v>SDN10014406</v>
      </c>
      <c r="K448" s="519">
        <v>928</v>
      </c>
      <c r="M448" s="337" t="s">
        <v>631</v>
      </c>
      <c r="N448" s="519" t="s">
        <v>1058</v>
      </c>
      <c r="O448" s="519" t="s">
        <v>1059</v>
      </c>
      <c r="P448" s="519">
        <v>21</v>
      </c>
      <c r="Q448" s="521" t="str">
        <f t="shared" si="22"/>
        <v>SDN100121</v>
      </c>
      <c r="R448" s="519">
        <v>355</v>
      </c>
      <c r="S448" s="519">
        <v>872</v>
      </c>
      <c r="T448" s="519">
        <v>1402</v>
      </c>
      <c r="U448" s="519">
        <v>1944</v>
      </c>
      <c r="V448" s="519">
        <v>2499</v>
      </c>
      <c r="W448" s="519">
        <v>2969</v>
      </c>
      <c r="X448" s="519">
        <v>3449</v>
      </c>
      <c r="Y448" s="519">
        <v>3942</v>
      </c>
      <c r="Z448" s="519">
        <v>4448</v>
      </c>
      <c r="AA448" s="519">
        <v>6622</v>
      </c>
      <c r="AB448" s="519">
        <v>6781</v>
      </c>
      <c r="AC448" s="519">
        <v>6945</v>
      </c>
      <c r="AD448" s="519">
        <v>7116</v>
      </c>
      <c r="AE448" s="519">
        <v>7292</v>
      </c>
      <c r="AF448" s="519">
        <v>7478</v>
      </c>
      <c r="AG448" s="519">
        <v>7671</v>
      </c>
      <c r="AH448" s="519">
        <v>7874</v>
      </c>
      <c r="AI448" s="519">
        <v>8087</v>
      </c>
      <c r="AJ448" s="519">
        <v>8312</v>
      </c>
      <c r="AK448" s="519">
        <v>8550</v>
      </c>
      <c r="AL448" s="519">
        <v>8802</v>
      </c>
      <c r="AM448" s="519">
        <v>9070</v>
      </c>
      <c r="AN448" s="519">
        <v>9357</v>
      </c>
      <c r="AO448" s="519">
        <v>9665</v>
      </c>
      <c r="AP448" s="519">
        <v>0</v>
      </c>
      <c r="AQ448" s="519">
        <v>0</v>
      </c>
      <c r="AR448" s="519">
        <v>0</v>
      </c>
      <c r="AS448" s="519">
        <v>0</v>
      </c>
      <c r="AT448" s="519">
        <v>0</v>
      </c>
      <c r="AU448" s="519">
        <v>0</v>
      </c>
      <c r="AV448" s="519">
        <v>0</v>
      </c>
      <c r="AW448" s="519">
        <v>0</v>
      </c>
      <c r="AX448" s="519">
        <v>0</v>
      </c>
      <c r="AY448" s="519">
        <v>0</v>
      </c>
      <c r="AZ448" s="519">
        <v>0</v>
      </c>
      <c r="BA448" s="519">
        <v>0</v>
      </c>
      <c r="BB448" s="519">
        <v>0</v>
      </c>
      <c r="BC448" s="519">
        <v>0</v>
      </c>
      <c r="BD448" s="519">
        <v>0</v>
      </c>
      <c r="BE448" s="519">
        <v>0</v>
      </c>
      <c r="BF448" s="519">
        <v>0</v>
      </c>
      <c r="BG448" s="519">
        <v>0</v>
      </c>
      <c r="BH448" s="519">
        <v>0</v>
      </c>
      <c r="BI448" s="519">
        <v>0</v>
      </c>
      <c r="BJ448" s="519">
        <v>0</v>
      </c>
      <c r="BK448" s="519">
        <v>0</v>
      </c>
      <c r="BL448" s="519">
        <v>0</v>
      </c>
      <c r="BM448" s="519">
        <v>0</v>
      </c>
      <c r="BN448" s="519">
        <v>0</v>
      </c>
      <c r="BO448" s="519">
        <v>0</v>
      </c>
      <c r="BP448" s="519">
        <v>0</v>
      </c>
      <c r="BQ448" s="519">
        <v>0</v>
      </c>
      <c r="BR448" s="519">
        <v>0</v>
      </c>
      <c r="BS448" s="519">
        <v>0</v>
      </c>
      <c r="BT448" s="519">
        <v>0</v>
      </c>
      <c r="BU448" s="519">
        <v>0</v>
      </c>
      <c r="BV448" s="519">
        <v>0</v>
      </c>
      <c r="BW448" s="519">
        <v>0</v>
      </c>
      <c r="BX448" s="519">
        <v>0</v>
      </c>
      <c r="BY448" s="519">
        <v>0</v>
      </c>
      <c r="BZ448" s="519">
        <v>0</v>
      </c>
      <c r="CA448" s="519">
        <v>0</v>
      </c>
      <c r="CB448" s="519">
        <v>0</v>
      </c>
      <c r="CC448" s="519">
        <v>0</v>
      </c>
      <c r="CD448" s="519">
        <v>0</v>
      </c>
      <c r="CE448" s="519">
        <v>0</v>
      </c>
      <c r="CF448" s="519">
        <v>0</v>
      </c>
      <c r="CG448" s="519">
        <v>0</v>
      </c>
      <c r="CH448" s="519">
        <v>0</v>
      </c>
      <c r="CI448" s="519">
        <v>0</v>
      </c>
      <c r="CJ448" s="519">
        <v>0</v>
      </c>
      <c r="CK448" s="519">
        <v>0</v>
      </c>
      <c r="CL448" s="519">
        <v>0</v>
      </c>
      <c r="CM448" s="519">
        <v>0</v>
      </c>
      <c r="CN448" s="519">
        <v>0</v>
      </c>
      <c r="CO448" s="519">
        <v>0</v>
      </c>
      <c r="CP448" s="519">
        <v>0</v>
      </c>
      <c r="CQ448" s="519">
        <v>0</v>
      </c>
      <c r="CR448" s="519">
        <v>0</v>
      </c>
      <c r="CS448" s="519">
        <v>0</v>
      </c>
      <c r="CT448" s="519">
        <v>0</v>
      </c>
      <c r="CU448" s="519">
        <v>0</v>
      </c>
      <c r="CV448" s="519">
        <v>0</v>
      </c>
      <c r="CW448" s="519">
        <v>0</v>
      </c>
      <c r="CX448" s="519">
        <v>0</v>
      </c>
      <c r="CY448" s="519">
        <v>0</v>
      </c>
      <c r="CZ448" s="519">
        <v>0</v>
      </c>
      <c r="DA448" s="519">
        <v>0</v>
      </c>
      <c r="DB448" s="519">
        <v>0</v>
      </c>
      <c r="DC448" s="519">
        <v>0</v>
      </c>
      <c r="DD448" s="519">
        <v>0</v>
      </c>
      <c r="DE448" s="519">
        <v>0</v>
      </c>
      <c r="DF448" s="519">
        <v>0</v>
      </c>
      <c r="DG448" s="519">
        <v>0</v>
      </c>
      <c r="DH448" s="519">
        <v>0</v>
      </c>
      <c r="DI448" s="519">
        <v>0</v>
      </c>
      <c r="DJ448" s="519">
        <v>0</v>
      </c>
      <c r="DK448" s="519">
        <v>0</v>
      </c>
      <c r="DL448" s="519">
        <v>0</v>
      </c>
      <c r="DM448" s="519">
        <v>0</v>
      </c>
      <c r="DN448" s="519">
        <v>0</v>
      </c>
      <c r="DO448" s="519">
        <v>0</v>
      </c>
      <c r="DP448" s="519">
        <v>0</v>
      </c>
      <c r="DQ448" s="519">
        <v>0</v>
      </c>
      <c r="DR448" s="519">
        <v>0</v>
      </c>
      <c r="DS448" s="519">
        <v>0</v>
      </c>
      <c r="DT448" s="519">
        <v>0</v>
      </c>
      <c r="DU448" s="519">
        <v>0</v>
      </c>
      <c r="DV448" s="519">
        <v>0</v>
      </c>
      <c r="DW448" s="519">
        <v>0</v>
      </c>
      <c r="DX448" s="519">
        <v>0</v>
      </c>
      <c r="DZ448" s="337" t="s">
        <v>631</v>
      </c>
      <c r="EA448" s="519" t="s">
        <v>1058</v>
      </c>
      <c r="EB448" s="519" t="s">
        <v>1059</v>
      </c>
      <c r="EC448" s="519">
        <v>21</v>
      </c>
      <c r="ED448" s="521" t="str">
        <f t="shared" si="23"/>
        <v>SDN100121</v>
      </c>
      <c r="EE448" s="519">
        <v>608</v>
      </c>
      <c r="EF448" s="519">
        <v>1692</v>
      </c>
      <c r="EG448" s="519">
        <v>2752</v>
      </c>
      <c r="EH448" s="519">
        <v>3788</v>
      </c>
      <c r="EI448" s="519">
        <v>4807</v>
      </c>
      <c r="EJ448" s="519">
        <v>5616</v>
      </c>
      <c r="EK448" s="519">
        <v>6412</v>
      </c>
      <c r="EL448" s="519">
        <v>7199</v>
      </c>
      <c r="EM448" s="519">
        <v>7974</v>
      </c>
      <c r="EN448" s="519">
        <v>0</v>
      </c>
      <c r="EO448" s="519">
        <v>0</v>
      </c>
      <c r="EP448" s="519">
        <v>0</v>
      </c>
      <c r="EQ448" s="519">
        <v>0</v>
      </c>
      <c r="ER448" s="519">
        <v>0</v>
      </c>
      <c r="ES448" s="519">
        <v>0</v>
      </c>
      <c r="ET448" s="519">
        <v>0</v>
      </c>
      <c r="EU448" s="519">
        <v>0</v>
      </c>
      <c r="EV448" s="519">
        <v>0</v>
      </c>
      <c r="EW448" s="519">
        <v>0</v>
      </c>
      <c r="EX448" s="519">
        <v>0</v>
      </c>
      <c r="EY448" s="519">
        <v>0</v>
      </c>
      <c r="EZ448" s="519">
        <v>0</v>
      </c>
      <c r="FA448" s="519">
        <v>0</v>
      </c>
      <c r="FB448" s="519">
        <v>0</v>
      </c>
      <c r="FC448" s="519">
        <v>0</v>
      </c>
      <c r="FD448" s="519">
        <v>0</v>
      </c>
      <c r="FE448" s="519">
        <v>0</v>
      </c>
      <c r="FF448" s="519">
        <v>0</v>
      </c>
      <c r="FG448" s="519">
        <v>0</v>
      </c>
      <c r="FH448" s="519">
        <v>0</v>
      </c>
      <c r="FI448" s="519">
        <v>0</v>
      </c>
      <c r="FJ448" s="519">
        <v>0</v>
      </c>
      <c r="FK448" s="519">
        <v>0</v>
      </c>
      <c r="FL448" s="519">
        <v>0</v>
      </c>
      <c r="FM448" s="519">
        <v>0</v>
      </c>
      <c r="FN448" s="519">
        <v>0</v>
      </c>
      <c r="FO448" s="519">
        <v>0</v>
      </c>
      <c r="FP448" s="519">
        <v>0</v>
      </c>
      <c r="FQ448" s="519">
        <v>0</v>
      </c>
      <c r="FR448" s="519">
        <v>0</v>
      </c>
      <c r="FS448" s="519">
        <v>0</v>
      </c>
      <c r="FT448" s="519">
        <v>0</v>
      </c>
      <c r="FU448" s="519">
        <v>0</v>
      </c>
      <c r="FV448" s="519">
        <v>0</v>
      </c>
      <c r="FW448" s="519">
        <v>0</v>
      </c>
      <c r="FX448" s="519">
        <v>0</v>
      </c>
      <c r="FY448" s="519">
        <v>0</v>
      </c>
      <c r="FZ448" s="519">
        <v>0</v>
      </c>
      <c r="GA448" s="519">
        <v>0</v>
      </c>
      <c r="GB448" s="519">
        <v>0</v>
      </c>
      <c r="GC448" s="519">
        <v>0</v>
      </c>
      <c r="GD448" s="519">
        <v>0</v>
      </c>
      <c r="GE448" s="519">
        <v>0</v>
      </c>
      <c r="GF448" s="519">
        <v>0</v>
      </c>
      <c r="GG448" s="519">
        <v>0</v>
      </c>
      <c r="GH448" s="519">
        <v>0</v>
      </c>
      <c r="GI448" s="519">
        <v>0</v>
      </c>
      <c r="GJ448" s="519">
        <v>0</v>
      </c>
      <c r="GK448" s="519">
        <v>0</v>
      </c>
      <c r="GL448" s="519">
        <v>0</v>
      </c>
      <c r="GM448" s="519">
        <v>0</v>
      </c>
      <c r="GN448" s="519">
        <v>0</v>
      </c>
      <c r="GO448" s="519">
        <v>0</v>
      </c>
      <c r="GP448" s="519">
        <v>0</v>
      </c>
      <c r="GQ448" s="519">
        <v>0</v>
      </c>
      <c r="GR448" s="519">
        <v>0</v>
      </c>
      <c r="GS448" s="519">
        <v>0</v>
      </c>
      <c r="GT448" s="519">
        <v>0</v>
      </c>
      <c r="GU448" s="519">
        <v>0</v>
      </c>
      <c r="GV448" s="519">
        <v>0</v>
      </c>
      <c r="GW448" s="519">
        <v>0</v>
      </c>
      <c r="GX448" s="519">
        <v>0</v>
      </c>
      <c r="GY448" s="519">
        <v>0</v>
      </c>
      <c r="GZ448" s="519">
        <v>0</v>
      </c>
      <c r="HA448" s="519">
        <v>0</v>
      </c>
      <c r="HB448" s="519">
        <v>0</v>
      </c>
      <c r="HC448" s="519">
        <v>0</v>
      </c>
      <c r="HD448" s="519">
        <v>0</v>
      </c>
      <c r="HE448" s="519">
        <v>0</v>
      </c>
      <c r="HF448" s="519">
        <v>0</v>
      </c>
      <c r="HG448" s="519">
        <v>0</v>
      </c>
      <c r="HH448" s="519">
        <v>0</v>
      </c>
      <c r="HI448" s="519">
        <v>0</v>
      </c>
      <c r="HJ448" s="519">
        <v>0</v>
      </c>
      <c r="HK448" s="519">
        <v>0</v>
      </c>
      <c r="HL448" s="519">
        <v>0</v>
      </c>
      <c r="HM448" s="519">
        <v>0</v>
      </c>
      <c r="HN448" s="519">
        <v>0</v>
      </c>
      <c r="HO448" s="519">
        <v>0</v>
      </c>
      <c r="HP448" s="519">
        <v>0</v>
      </c>
      <c r="HQ448" s="519">
        <v>0</v>
      </c>
      <c r="HR448" s="519">
        <v>0</v>
      </c>
      <c r="HS448" s="519">
        <v>0</v>
      </c>
      <c r="HT448" s="519">
        <v>0</v>
      </c>
      <c r="HU448" s="519">
        <v>0</v>
      </c>
      <c r="HV448" s="519">
        <v>0</v>
      </c>
      <c r="HW448" s="519">
        <v>0</v>
      </c>
      <c r="HX448" s="519">
        <v>0</v>
      </c>
      <c r="HY448" s="519">
        <v>0</v>
      </c>
      <c r="HZ448" s="519">
        <v>0</v>
      </c>
      <c r="IA448" s="519">
        <v>0</v>
      </c>
      <c r="IB448" s="519">
        <v>0</v>
      </c>
      <c r="IC448" s="519">
        <v>0</v>
      </c>
      <c r="ID448" s="519">
        <v>0</v>
      </c>
      <c r="IE448" s="519">
        <v>0</v>
      </c>
      <c r="IF448" s="519">
        <v>0</v>
      </c>
      <c r="IG448" s="519">
        <v>0</v>
      </c>
      <c r="IH448" s="519">
        <v>0</v>
      </c>
      <c r="II448" s="519">
        <v>0</v>
      </c>
      <c r="IJ448" s="519">
        <v>0</v>
      </c>
      <c r="IK448" s="519">
        <v>0</v>
      </c>
    </row>
    <row r="449" spans="2:245" hidden="1">
      <c r="B449" s="519" t="s">
        <v>1058</v>
      </c>
      <c r="C449" s="519"/>
      <c r="D449" s="519"/>
      <c r="E449" s="519"/>
      <c r="F449" s="519">
        <v>1</v>
      </c>
      <c r="G449" s="519"/>
      <c r="H449" s="519">
        <v>44</v>
      </c>
      <c r="I449" s="519">
        <v>7</v>
      </c>
      <c r="J449" s="519" t="str">
        <f t="shared" si="21"/>
        <v>SDN10014407</v>
      </c>
      <c r="K449" s="519">
        <v>928</v>
      </c>
      <c r="M449" s="337" t="s">
        <v>631</v>
      </c>
      <c r="N449" s="519" t="s">
        <v>1058</v>
      </c>
      <c r="O449" s="519" t="s">
        <v>1059</v>
      </c>
      <c r="P449" s="519">
        <v>22</v>
      </c>
      <c r="Q449" s="521" t="str">
        <f t="shared" si="22"/>
        <v>SDN100122</v>
      </c>
      <c r="R449" s="519">
        <v>347</v>
      </c>
      <c r="S449" s="519">
        <v>860</v>
      </c>
      <c r="T449" s="519">
        <v>1384</v>
      </c>
      <c r="U449" s="519">
        <v>1921</v>
      </c>
      <c r="V449" s="519">
        <v>2471</v>
      </c>
      <c r="W449" s="519">
        <v>2936</v>
      </c>
      <c r="X449" s="519">
        <v>3413</v>
      </c>
      <c r="Y449" s="519">
        <v>3902</v>
      </c>
      <c r="Z449" s="519">
        <v>4403</v>
      </c>
      <c r="AA449" s="519">
        <v>6557</v>
      </c>
      <c r="AB449" s="519">
        <v>6716</v>
      </c>
      <c r="AC449" s="519">
        <v>6880</v>
      </c>
      <c r="AD449" s="519">
        <v>7050</v>
      </c>
      <c r="AE449" s="519">
        <v>7229</v>
      </c>
      <c r="AF449" s="519">
        <v>7415</v>
      </c>
      <c r="AG449" s="519">
        <v>7610</v>
      </c>
      <c r="AH449" s="519">
        <v>7815</v>
      </c>
      <c r="AI449" s="519">
        <v>8032</v>
      </c>
      <c r="AJ449" s="519">
        <v>8261</v>
      </c>
      <c r="AK449" s="519">
        <v>8503</v>
      </c>
      <c r="AL449" s="519">
        <v>8760</v>
      </c>
      <c r="AM449" s="519">
        <v>9035</v>
      </c>
      <c r="AN449" s="519">
        <v>9331</v>
      </c>
      <c r="AO449" s="519">
        <v>9653</v>
      </c>
      <c r="AP449" s="519">
        <v>0</v>
      </c>
      <c r="AQ449" s="519">
        <v>0</v>
      </c>
      <c r="AR449" s="519">
        <v>0</v>
      </c>
      <c r="AS449" s="519">
        <v>0</v>
      </c>
      <c r="AT449" s="519">
        <v>0</v>
      </c>
      <c r="AU449" s="519">
        <v>0</v>
      </c>
      <c r="AV449" s="519">
        <v>0</v>
      </c>
      <c r="AW449" s="519">
        <v>0</v>
      </c>
      <c r="AX449" s="519">
        <v>0</v>
      </c>
      <c r="AY449" s="519">
        <v>0</v>
      </c>
      <c r="AZ449" s="519">
        <v>0</v>
      </c>
      <c r="BA449" s="519">
        <v>0</v>
      </c>
      <c r="BB449" s="519">
        <v>0</v>
      </c>
      <c r="BC449" s="519">
        <v>0</v>
      </c>
      <c r="BD449" s="519">
        <v>0</v>
      </c>
      <c r="BE449" s="519">
        <v>0</v>
      </c>
      <c r="BF449" s="519">
        <v>0</v>
      </c>
      <c r="BG449" s="519">
        <v>0</v>
      </c>
      <c r="BH449" s="519">
        <v>0</v>
      </c>
      <c r="BI449" s="519">
        <v>0</v>
      </c>
      <c r="BJ449" s="519">
        <v>0</v>
      </c>
      <c r="BK449" s="519">
        <v>0</v>
      </c>
      <c r="BL449" s="519">
        <v>0</v>
      </c>
      <c r="BM449" s="519">
        <v>0</v>
      </c>
      <c r="BN449" s="519">
        <v>0</v>
      </c>
      <c r="BO449" s="519">
        <v>0</v>
      </c>
      <c r="BP449" s="519">
        <v>0</v>
      </c>
      <c r="BQ449" s="519">
        <v>0</v>
      </c>
      <c r="BR449" s="519">
        <v>0</v>
      </c>
      <c r="BS449" s="519">
        <v>0</v>
      </c>
      <c r="BT449" s="519">
        <v>0</v>
      </c>
      <c r="BU449" s="519">
        <v>0</v>
      </c>
      <c r="BV449" s="519">
        <v>0</v>
      </c>
      <c r="BW449" s="519">
        <v>0</v>
      </c>
      <c r="BX449" s="519">
        <v>0</v>
      </c>
      <c r="BY449" s="519">
        <v>0</v>
      </c>
      <c r="BZ449" s="519">
        <v>0</v>
      </c>
      <c r="CA449" s="519">
        <v>0</v>
      </c>
      <c r="CB449" s="519">
        <v>0</v>
      </c>
      <c r="CC449" s="519">
        <v>0</v>
      </c>
      <c r="CD449" s="519">
        <v>0</v>
      </c>
      <c r="CE449" s="519">
        <v>0</v>
      </c>
      <c r="CF449" s="519">
        <v>0</v>
      </c>
      <c r="CG449" s="519">
        <v>0</v>
      </c>
      <c r="CH449" s="519">
        <v>0</v>
      </c>
      <c r="CI449" s="519">
        <v>0</v>
      </c>
      <c r="CJ449" s="519">
        <v>0</v>
      </c>
      <c r="CK449" s="519">
        <v>0</v>
      </c>
      <c r="CL449" s="519">
        <v>0</v>
      </c>
      <c r="CM449" s="519">
        <v>0</v>
      </c>
      <c r="CN449" s="519">
        <v>0</v>
      </c>
      <c r="CO449" s="519">
        <v>0</v>
      </c>
      <c r="CP449" s="519">
        <v>0</v>
      </c>
      <c r="CQ449" s="519">
        <v>0</v>
      </c>
      <c r="CR449" s="519">
        <v>0</v>
      </c>
      <c r="CS449" s="519">
        <v>0</v>
      </c>
      <c r="CT449" s="519">
        <v>0</v>
      </c>
      <c r="CU449" s="519">
        <v>0</v>
      </c>
      <c r="CV449" s="519">
        <v>0</v>
      </c>
      <c r="CW449" s="519">
        <v>0</v>
      </c>
      <c r="CX449" s="519">
        <v>0</v>
      </c>
      <c r="CY449" s="519">
        <v>0</v>
      </c>
      <c r="CZ449" s="519">
        <v>0</v>
      </c>
      <c r="DA449" s="519">
        <v>0</v>
      </c>
      <c r="DB449" s="519">
        <v>0</v>
      </c>
      <c r="DC449" s="519">
        <v>0</v>
      </c>
      <c r="DD449" s="519">
        <v>0</v>
      </c>
      <c r="DE449" s="519">
        <v>0</v>
      </c>
      <c r="DF449" s="519">
        <v>0</v>
      </c>
      <c r="DG449" s="519">
        <v>0</v>
      </c>
      <c r="DH449" s="519">
        <v>0</v>
      </c>
      <c r="DI449" s="519">
        <v>0</v>
      </c>
      <c r="DJ449" s="519">
        <v>0</v>
      </c>
      <c r="DK449" s="519">
        <v>0</v>
      </c>
      <c r="DL449" s="519">
        <v>0</v>
      </c>
      <c r="DM449" s="519">
        <v>0</v>
      </c>
      <c r="DN449" s="519">
        <v>0</v>
      </c>
      <c r="DO449" s="519">
        <v>0</v>
      </c>
      <c r="DP449" s="519">
        <v>0</v>
      </c>
      <c r="DQ449" s="519">
        <v>0</v>
      </c>
      <c r="DR449" s="519">
        <v>0</v>
      </c>
      <c r="DS449" s="519">
        <v>0</v>
      </c>
      <c r="DT449" s="519">
        <v>0</v>
      </c>
      <c r="DU449" s="519">
        <v>0</v>
      </c>
      <c r="DV449" s="519">
        <v>0</v>
      </c>
      <c r="DW449" s="519">
        <v>0</v>
      </c>
      <c r="DX449" s="519">
        <v>0</v>
      </c>
      <c r="DZ449" s="337" t="s">
        <v>631</v>
      </c>
      <c r="EA449" s="519" t="s">
        <v>1058</v>
      </c>
      <c r="EB449" s="519" t="s">
        <v>1059</v>
      </c>
      <c r="EC449" s="519">
        <v>22</v>
      </c>
      <c r="ED449" s="521" t="str">
        <f t="shared" si="23"/>
        <v>SDN100122</v>
      </c>
      <c r="EE449" s="519">
        <v>592</v>
      </c>
      <c r="EF449" s="519">
        <v>1664</v>
      </c>
      <c r="EG449" s="519">
        <v>2713</v>
      </c>
      <c r="EH449" s="519">
        <v>3738</v>
      </c>
      <c r="EI449" s="519">
        <v>4747</v>
      </c>
      <c r="EJ449" s="519">
        <v>5547</v>
      </c>
      <c r="EK449" s="519">
        <v>6334</v>
      </c>
      <c r="EL449" s="519">
        <v>7115</v>
      </c>
      <c r="EM449" s="519">
        <v>7885</v>
      </c>
      <c r="EN449" s="519">
        <v>0</v>
      </c>
      <c r="EO449" s="519">
        <v>0</v>
      </c>
      <c r="EP449" s="519">
        <v>0</v>
      </c>
      <c r="EQ449" s="519">
        <v>0</v>
      </c>
      <c r="ER449" s="519">
        <v>0</v>
      </c>
      <c r="ES449" s="519">
        <v>0</v>
      </c>
      <c r="ET449" s="519">
        <v>0</v>
      </c>
      <c r="EU449" s="519">
        <v>0</v>
      </c>
      <c r="EV449" s="519">
        <v>0</v>
      </c>
      <c r="EW449" s="519">
        <v>0</v>
      </c>
      <c r="EX449" s="519">
        <v>0</v>
      </c>
      <c r="EY449" s="519">
        <v>0</v>
      </c>
      <c r="EZ449" s="519">
        <v>0</v>
      </c>
      <c r="FA449" s="519">
        <v>0</v>
      </c>
      <c r="FB449" s="519">
        <v>0</v>
      </c>
      <c r="FC449" s="519">
        <v>0</v>
      </c>
      <c r="FD449" s="519">
        <v>0</v>
      </c>
      <c r="FE449" s="519">
        <v>0</v>
      </c>
      <c r="FF449" s="519">
        <v>0</v>
      </c>
      <c r="FG449" s="519">
        <v>0</v>
      </c>
      <c r="FH449" s="519">
        <v>0</v>
      </c>
      <c r="FI449" s="519">
        <v>0</v>
      </c>
      <c r="FJ449" s="519">
        <v>0</v>
      </c>
      <c r="FK449" s="519">
        <v>0</v>
      </c>
      <c r="FL449" s="519">
        <v>0</v>
      </c>
      <c r="FM449" s="519">
        <v>0</v>
      </c>
      <c r="FN449" s="519">
        <v>0</v>
      </c>
      <c r="FO449" s="519">
        <v>0</v>
      </c>
      <c r="FP449" s="519">
        <v>0</v>
      </c>
      <c r="FQ449" s="519">
        <v>0</v>
      </c>
      <c r="FR449" s="519">
        <v>0</v>
      </c>
      <c r="FS449" s="519">
        <v>0</v>
      </c>
      <c r="FT449" s="519">
        <v>0</v>
      </c>
      <c r="FU449" s="519">
        <v>0</v>
      </c>
      <c r="FV449" s="519">
        <v>0</v>
      </c>
      <c r="FW449" s="519">
        <v>0</v>
      </c>
      <c r="FX449" s="519">
        <v>0</v>
      </c>
      <c r="FY449" s="519">
        <v>0</v>
      </c>
      <c r="FZ449" s="519">
        <v>0</v>
      </c>
      <c r="GA449" s="519">
        <v>0</v>
      </c>
      <c r="GB449" s="519">
        <v>0</v>
      </c>
      <c r="GC449" s="519">
        <v>0</v>
      </c>
      <c r="GD449" s="519">
        <v>0</v>
      </c>
      <c r="GE449" s="519">
        <v>0</v>
      </c>
      <c r="GF449" s="519">
        <v>0</v>
      </c>
      <c r="GG449" s="519">
        <v>0</v>
      </c>
      <c r="GH449" s="519">
        <v>0</v>
      </c>
      <c r="GI449" s="519">
        <v>0</v>
      </c>
      <c r="GJ449" s="519">
        <v>0</v>
      </c>
      <c r="GK449" s="519">
        <v>0</v>
      </c>
      <c r="GL449" s="519">
        <v>0</v>
      </c>
      <c r="GM449" s="519">
        <v>0</v>
      </c>
      <c r="GN449" s="519">
        <v>0</v>
      </c>
      <c r="GO449" s="519">
        <v>0</v>
      </c>
      <c r="GP449" s="519">
        <v>0</v>
      </c>
      <c r="GQ449" s="519">
        <v>0</v>
      </c>
      <c r="GR449" s="519">
        <v>0</v>
      </c>
      <c r="GS449" s="519">
        <v>0</v>
      </c>
      <c r="GT449" s="519">
        <v>0</v>
      </c>
      <c r="GU449" s="519">
        <v>0</v>
      </c>
      <c r="GV449" s="519">
        <v>0</v>
      </c>
      <c r="GW449" s="519">
        <v>0</v>
      </c>
      <c r="GX449" s="519">
        <v>0</v>
      </c>
      <c r="GY449" s="519">
        <v>0</v>
      </c>
      <c r="GZ449" s="519">
        <v>0</v>
      </c>
      <c r="HA449" s="519">
        <v>0</v>
      </c>
      <c r="HB449" s="519">
        <v>0</v>
      </c>
      <c r="HC449" s="519">
        <v>0</v>
      </c>
      <c r="HD449" s="519">
        <v>0</v>
      </c>
      <c r="HE449" s="519">
        <v>0</v>
      </c>
      <c r="HF449" s="519">
        <v>0</v>
      </c>
      <c r="HG449" s="519">
        <v>0</v>
      </c>
      <c r="HH449" s="519">
        <v>0</v>
      </c>
      <c r="HI449" s="519">
        <v>0</v>
      </c>
      <c r="HJ449" s="519">
        <v>0</v>
      </c>
      <c r="HK449" s="519">
        <v>0</v>
      </c>
      <c r="HL449" s="519">
        <v>0</v>
      </c>
      <c r="HM449" s="519">
        <v>0</v>
      </c>
      <c r="HN449" s="519">
        <v>0</v>
      </c>
      <c r="HO449" s="519">
        <v>0</v>
      </c>
      <c r="HP449" s="519">
        <v>0</v>
      </c>
      <c r="HQ449" s="519">
        <v>0</v>
      </c>
      <c r="HR449" s="519">
        <v>0</v>
      </c>
      <c r="HS449" s="519">
        <v>0</v>
      </c>
      <c r="HT449" s="519">
        <v>0</v>
      </c>
      <c r="HU449" s="519">
        <v>0</v>
      </c>
      <c r="HV449" s="519">
        <v>0</v>
      </c>
      <c r="HW449" s="519">
        <v>0</v>
      </c>
      <c r="HX449" s="519">
        <v>0</v>
      </c>
      <c r="HY449" s="519">
        <v>0</v>
      </c>
      <c r="HZ449" s="519">
        <v>0</v>
      </c>
      <c r="IA449" s="519">
        <v>0</v>
      </c>
      <c r="IB449" s="519">
        <v>0</v>
      </c>
      <c r="IC449" s="519">
        <v>0</v>
      </c>
      <c r="ID449" s="519">
        <v>0</v>
      </c>
      <c r="IE449" s="519">
        <v>0</v>
      </c>
      <c r="IF449" s="519">
        <v>0</v>
      </c>
      <c r="IG449" s="519">
        <v>0</v>
      </c>
      <c r="IH449" s="519">
        <v>0</v>
      </c>
      <c r="II449" s="519">
        <v>0</v>
      </c>
      <c r="IJ449" s="519">
        <v>0</v>
      </c>
      <c r="IK449" s="519">
        <v>0</v>
      </c>
    </row>
    <row r="450" spans="2:245" hidden="1">
      <c r="B450" s="519" t="s">
        <v>1058</v>
      </c>
      <c r="C450" s="519"/>
      <c r="D450" s="519"/>
      <c r="E450" s="519"/>
      <c r="F450" s="519">
        <v>1</v>
      </c>
      <c r="G450" s="519"/>
      <c r="H450" s="519">
        <v>44</v>
      </c>
      <c r="I450" s="519">
        <v>8</v>
      </c>
      <c r="J450" s="519" t="str">
        <f t="shared" si="21"/>
        <v>SDN10014408</v>
      </c>
      <c r="K450" s="519">
        <v>928</v>
      </c>
      <c r="M450" s="337" t="s">
        <v>631</v>
      </c>
      <c r="N450" s="519" t="s">
        <v>1058</v>
      </c>
      <c r="O450" s="519" t="s">
        <v>1059</v>
      </c>
      <c r="P450" s="519">
        <v>23</v>
      </c>
      <c r="Q450" s="521" t="str">
        <f t="shared" si="22"/>
        <v>SDN100123</v>
      </c>
      <c r="R450" s="519">
        <v>339</v>
      </c>
      <c r="S450" s="519">
        <v>846</v>
      </c>
      <c r="T450" s="519">
        <v>1365</v>
      </c>
      <c r="U450" s="519">
        <v>1896</v>
      </c>
      <c r="V450" s="519">
        <v>2441</v>
      </c>
      <c r="W450" s="519">
        <v>2901</v>
      </c>
      <c r="X450" s="519">
        <v>3374</v>
      </c>
      <c r="Y450" s="519">
        <v>3858</v>
      </c>
      <c r="Z450" s="519">
        <v>4355</v>
      </c>
      <c r="AA450" s="519">
        <v>6487</v>
      </c>
      <c r="AB450" s="519">
        <v>6645</v>
      </c>
      <c r="AC450" s="519">
        <v>6809</v>
      </c>
      <c r="AD450" s="519">
        <v>6982</v>
      </c>
      <c r="AE450" s="519">
        <v>7161</v>
      </c>
      <c r="AF450" s="519">
        <v>7348</v>
      </c>
      <c r="AG450" s="519">
        <v>7546</v>
      </c>
      <c r="AH450" s="519">
        <v>7754</v>
      </c>
      <c r="AI450" s="519">
        <v>7973</v>
      </c>
      <c r="AJ450" s="519">
        <v>8206</v>
      </c>
      <c r="AK450" s="519">
        <v>8452</v>
      </c>
      <c r="AL450" s="519">
        <v>8716</v>
      </c>
      <c r="AM450" s="519">
        <v>8999</v>
      </c>
      <c r="AN450" s="519">
        <v>9307</v>
      </c>
      <c r="AO450" s="519">
        <v>9641</v>
      </c>
      <c r="AP450" s="519">
        <v>0</v>
      </c>
      <c r="AQ450" s="519">
        <v>0</v>
      </c>
      <c r="AR450" s="519">
        <v>0</v>
      </c>
      <c r="AS450" s="519">
        <v>0</v>
      </c>
      <c r="AT450" s="519">
        <v>0</v>
      </c>
      <c r="AU450" s="519">
        <v>0</v>
      </c>
      <c r="AV450" s="519">
        <v>0</v>
      </c>
      <c r="AW450" s="519">
        <v>0</v>
      </c>
      <c r="AX450" s="519">
        <v>0</v>
      </c>
      <c r="AY450" s="519">
        <v>0</v>
      </c>
      <c r="AZ450" s="519">
        <v>0</v>
      </c>
      <c r="BA450" s="519">
        <v>0</v>
      </c>
      <c r="BB450" s="519">
        <v>0</v>
      </c>
      <c r="BC450" s="519">
        <v>0</v>
      </c>
      <c r="BD450" s="519">
        <v>0</v>
      </c>
      <c r="BE450" s="519">
        <v>0</v>
      </c>
      <c r="BF450" s="519">
        <v>0</v>
      </c>
      <c r="BG450" s="519">
        <v>0</v>
      </c>
      <c r="BH450" s="519">
        <v>0</v>
      </c>
      <c r="BI450" s="519">
        <v>0</v>
      </c>
      <c r="BJ450" s="519">
        <v>0</v>
      </c>
      <c r="BK450" s="519">
        <v>0</v>
      </c>
      <c r="BL450" s="519">
        <v>0</v>
      </c>
      <c r="BM450" s="519">
        <v>0</v>
      </c>
      <c r="BN450" s="519">
        <v>0</v>
      </c>
      <c r="BO450" s="519">
        <v>0</v>
      </c>
      <c r="BP450" s="519">
        <v>0</v>
      </c>
      <c r="BQ450" s="519">
        <v>0</v>
      </c>
      <c r="BR450" s="519">
        <v>0</v>
      </c>
      <c r="BS450" s="519">
        <v>0</v>
      </c>
      <c r="BT450" s="519">
        <v>0</v>
      </c>
      <c r="BU450" s="519">
        <v>0</v>
      </c>
      <c r="BV450" s="519">
        <v>0</v>
      </c>
      <c r="BW450" s="519">
        <v>0</v>
      </c>
      <c r="BX450" s="519">
        <v>0</v>
      </c>
      <c r="BY450" s="519">
        <v>0</v>
      </c>
      <c r="BZ450" s="519">
        <v>0</v>
      </c>
      <c r="CA450" s="519">
        <v>0</v>
      </c>
      <c r="CB450" s="519">
        <v>0</v>
      </c>
      <c r="CC450" s="519">
        <v>0</v>
      </c>
      <c r="CD450" s="519">
        <v>0</v>
      </c>
      <c r="CE450" s="519">
        <v>0</v>
      </c>
      <c r="CF450" s="519">
        <v>0</v>
      </c>
      <c r="CG450" s="519">
        <v>0</v>
      </c>
      <c r="CH450" s="519">
        <v>0</v>
      </c>
      <c r="CI450" s="519">
        <v>0</v>
      </c>
      <c r="CJ450" s="519">
        <v>0</v>
      </c>
      <c r="CK450" s="519">
        <v>0</v>
      </c>
      <c r="CL450" s="519">
        <v>0</v>
      </c>
      <c r="CM450" s="519">
        <v>0</v>
      </c>
      <c r="CN450" s="519">
        <v>0</v>
      </c>
      <c r="CO450" s="519">
        <v>0</v>
      </c>
      <c r="CP450" s="519">
        <v>0</v>
      </c>
      <c r="CQ450" s="519">
        <v>0</v>
      </c>
      <c r="CR450" s="519">
        <v>0</v>
      </c>
      <c r="CS450" s="519">
        <v>0</v>
      </c>
      <c r="CT450" s="519">
        <v>0</v>
      </c>
      <c r="CU450" s="519">
        <v>0</v>
      </c>
      <c r="CV450" s="519">
        <v>0</v>
      </c>
      <c r="CW450" s="519">
        <v>0</v>
      </c>
      <c r="CX450" s="519">
        <v>0</v>
      </c>
      <c r="CY450" s="519">
        <v>0</v>
      </c>
      <c r="CZ450" s="519">
        <v>0</v>
      </c>
      <c r="DA450" s="519">
        <v>0</v>
      </c>
      <c r="DB450" s="519">
        <v>0</v>
      </c>
      <c r="DC450" s="519">
        <v>0</v>
      </c>
      <c r="DD450" s="519">
        <v>0</v>
      </c>
      <c r="DE450" s="519">
        <v>0</v>
      </c>
      <c r="DF450" s="519">
        <v>0</v>
      </c>
      <c r="DG450" s="519">
        <v>0</v>
      </c>
      <c r="DH450" s="519">
        <v>0</v>
      </c>
      <c r="DI450" s="519">
        <v>0</v>
      </c>
      <c r="DJ450" s="519">
        <v>0</v>
      </c>
      <c r="DK450" s="519">
        <v>0</v>
      </c>
      <c r="DL450" s="519">
        <v>0</v>
      </c>
      <c r="DM450" s="519">
        <v>0</v>
      </c>
      <c r="DN450" s="519">
        <v>0</v>
      </c>
      <c r="DO450" s="519">
        <v>0</v>
      </c>
      <c r="DP450" s="519">
        <v>0</v>
      </c>
      <c r="DQ450" s="519">
        <v>0</v>
      </c>
      <c r="DR450" s="519">
        <v>0</v>
      </c>
      <c r="DS450" s="519">
        <v>0</v>
      </c>
      <c r="DT450" s="519">
        <v>0</v>
      </c>
      <c r="DU450" s="519">
        <v>0</v>
      </c>
      <c r="DV450" s="519">
        <v>0</v>
      </c>
      <c r="DW450" s="519">
        <v>0</v>
      </c>
      <c r="DX450" s="519">
        <v>0</v>
      </c>
      <c r="DZ450" s="337" t="s">
        <v>631</v>
      </c>
      <c r="EA450" s="519" t="s">
        <v>1058</v>
      </c>
      <c r="EB450" s="519" t="s">
        <v>1059</v>
      </c>
      <c r="EC450" s="519">
        <v>23</v>
      </c>
      <c r="ED450" s="521" t="str">
        <f t="shared" si="23"/>
        <v>SDN100123</v>
      </c>
      <c r="EE450" s="519">
        <v>574</v>
      </c>
      <c r="EF450" s="519">
        <v>1635</v>
      </c>
      <c r="EG450" s="519">
        <v>2673</v>
      </c>
      <c r="EH450" s="519">
        <v>3685</v>
      </c>
      <c r="EI450" s="519">
        <v>4682</v>
      </c>
      <c r="EJ450" s="519">
        <v>5472</v>
      </c>
      <c r="EK450" s="519">
        <v>6252</v>
      </c>
      <c r="EL450" s="519">
        <v>7024</v>
      </c>
      <c r="EM450" s="519">
        <v>7786</v>
      </c>
      <c r="EN450" s="519">
        <v>0</v>
      </c>
      <c r="EO450" s="519">
        <v>0</v>
      </c>
      <c r="EP450" s="519">
        <v>0</v>
      </c>
      <c r="EQ450" s="519">
        <v>0</v>
      </c>
      <c r="ER450" s="519">
        <v>0</v>
      </c>
      <c r="ES450" s="519">
        <v>0</v>
      </c>
      <c r="ET450" s="519">
        <v>0</v>
      </c>
      <c r="EU450" s="519">
        <v>0</v>
      </c>
      <c r="EV450" s="519">
        <v>0</v>
      </c>
      <c r="EW450" s="519">
        <v>0</v>
      </c>
      <c r="EX450" s="519">
        <v>0</v>
      </c>
      <c r="EY450" s="519">
        <v>0</v>
      </c>
      <c r="EZ450" s="519">
        <v>0</v>
      </c>
      <c r="FA450" s="519">
        <v>0</v>
      </c>
      <c r="FB450" s="519">
        <v>0</v>
      </c>
      <c r="FC450" s="519">
        <v>0</v>
      </c>
      <c r="FD450" s="519">
        <v>0</v>
      </c>
      <c r="FE450" s="519">
        <v>0</v>
      </c>
      <c r="FF450" s="519">
        <v>0</v>
      </c>
      <c r="FG450" s="519">
        <v>0</v>
      </c>
      <c r="FH450" s="519">
        <v>0</v>
      </c>
      <c r="FI450" s="519">
        <v>0</v>
      </c>
      <c r="FJ450" s="519">
        <v>0</v>
      </c>
      <c r="FK450" s="519">
        <v>0</v>
      </c>
      <c r="FL450" s="519">
        <v>0</v>
      </c>
      <c r="FM450" s="519">
        <v>0</v>
      </c>
      <c r="FN450" s="519">
        <v>0</v>
      </c>
      <c r="FO450" s="519">
        <v>0</v>
      </c>
      <c r="FP450" s="519">
        <v>0</v>
      </c>
      <c r="FQ450" s="519">
        <v>0</v>
      </c>
      <c r="FR450" s="519">
        <v>0</v>
      </c>
      <c r="FS450" s="519">
        <v>0</v>
      </c>
      <c r="FT450" s="519">
        <v>0</v>
      </c>
      <c r="FU450" s="519">
        <v>0</v>
      </c>
      <c r="FV450" s="519">
        <v>0</v>
      </c>
      <c r="FW450" s="519">
        <v>0</v>
      </c>
      <c r="FX450" s="519">
        <v>0</v>
      </c>
      <c r="FY450" s="519">
        <v>0</v>
      </c>
      <c r="FZ450" s="519">
        <v>0</v>
      </c>
      <c r="GA450" s="519">
        <v>0</v>
      </c>
      <c r="GB450" s="519">
        <v>0</v>
      </c>
      <c r="GC450" s="519">
        <v>0</v>
      </c>
      <c r="GD450" s="519">
        <v>0</v>
      </c>
      <c r="GE450" s="519">
        <v>0</v>
      </c>
      <c r="GF450" s="519">
        <v>0</v>
      </c>
      <c r="GG450" s="519">
        <v>0</v>
      </c>
      <c r="GH450" s="519">
        <v>0</v>
      </c>
      <c r="GI450" s="519">
        <v>0</v>
      </c>
      <c r="GJ450" s="519">
        <v>0</v>
      </c>
      <c r="GK450" s="519">
        <v>0</v>
      </c>
      <c r="GL450" s="519">
        <v>0</v>
      </c>
      <c r="GM450" s="519">
        <v>0</v>
      </c>
      <c r="GN450" s="519">
        <v>0</v>
      </c>
      <c r="GO450" s="519">
        <v>0</v>
      </c>
      <c r="GP450" s="519">
        <v>0</v>
      </c>
      <c r="GQ450" s="519">
        <v>0</v>
      </c>
      <c r="GR450" s="519">
        <v>0</v>
      </c>
      <c r="GS450" s="519">
        <v>0</v>
      </c>
      <c r="GT450" s="519">
        <v>0</v>
      </c>
      <c r="GU450" s="519">
        <v>0</v>
      </c>
      <c r="GV450" s="519">
        <v>0</v>
      </c>
      <c r="GW450" s="519">
        <v>0</v>
      </c>
      <c r="GX450" s="519">
        <v>0</v>
      </c>
      <c r="GY450" s="519">
        <v>0</v>
      </c>
      <c r="GZ450" s="519">
        <v>0</v>
      </c>
      <c r="HA450" s="519">
        <v>0</v>
      </c>
      <c r="HB450" s="519">
        <v>0</v>
      </c>
      <c r="HC450" s="519">
        <v>0</v>
      </c>
      <c r="HD450" s="519">
        <v>0</v>
      </c>
      <c r="HE450" s="519">
        <v>0</v>
      </c>
      <c r="HF450" s="519">
        <v>0</v>
      </c>
      <c r="HG450" s="519">
        <v>0</v>
      </c>
      <c r="HH450" s="519">
        <v>0</v>
      </c>
      <c r="HI450" s="519">
        <v>0</v>
      </c>
      <c r="HJ450" s="519">
        <v>0</v>
      </c>
      <c r="HK450" s="519">
        <v>0</v>
      </c>
      <c r="HL450" s="519">
        <v>0</v>
      </c>
      <c r="HM450" s="519">
        <v>0</v>
      </c>
      <c r="HN450" s="519">
        <v>0</v>
      </c>
      <c r="HO450" s="519">
        <v>0</v>
      </c>
      <c r="HP450" s="519">
        <v>0</v>
      </c>
      <c r="HQ450" s="519">
        <v>0</v>
      </c>
      <c r="HR450" s="519">
        <v>0</v>
      </c>
      <c r="HS450" s="519">
        <v>0</v>
      </c>
      <c r="HT450" s="519">
        <v>0</v>
      </c>
      <c r="HU450" s="519">
        <v>0</v>
      </c>
      <c r="HV450" s="519">
        <v>0</v>
      </c>
      <c r="HW450" s="519">
        <v>0</v>
      </c>
      <c r="HX450" s="519">
        <v>0</v>
      </c>
      <c r="HY450" s="519">
        <v>0</v>
      </c>
      <c r="HZ450" s="519">
        <v>0</v>
      </c>
      <c r="IA450" s="519">
        <v>0</v>
      </c>
      <c r="IB450" s="519">
        <v>0</v>
      </c>
      <c r="IC450" s="519">
        <v>0</v>
      </c>
      <c r="ID450" s="519">
        <v>0</v>
      </c>
      <c r="IE450" s="519">
        <v>0</v>
      </c>
      <c r="IF450" s="519">
        <v>0</v>
      </c>
      <c r="IG450" s="519">
        <v>0</v>
      </c>
      <c r="IH450" s="519">
        <v>0</v>
      </c>
      <c r="II450" s="519">
        <v>0</v>
      </c>
      <c r="IJ450" s="519">
        <v>0</v>
      </c>
      <c r="IK450" s="519">
        <v>0</v>
      </c>
    </row>
    <row r="451" spans="2:245" hidden="1">
      <c r="B451" s="519" t="s">
        <v>1058</v>
      </c>
      <c r="C451" s="519"/>
      <c r="D451" s="519"/>
      <c r="E451" s="519"/>
      <c r="F451" s="519">
        <v>1</v>
      </c>
      <c r="G451" s="519"/>
      <c r="H451" s="519">
        <v>44</v>
      </c>
      <c r="I451" s="519">
        <v>9</v>
      </c>
      <c r="J451" s="519" t="str">
        <f t="shared" si="21"/>
        <v>SDN10014409</v>
      </c>
      <c r="K451" s="519">
        <v>928</v>
      </c>
      <c r="M451" s="337" t="s">
        <v>631</v>
      </c>
      <c r="N451" s="519" t="s">
        <v>1058</v>
      </c>
      <c r="O451" s="519" t="s">
        <v>1059</v>
      </c>
      <c r="P451" s="519">
        <v>24</v>
      </c>
      <c r="Q451" s="521" t="str">
        <f t="shared" si="22"/>
        <v>SDN100124</v>
      </c>
      <c r="R451" s="519">
        <v>330</v>
      </c>
      <c r="S451" s="519">
        <v>831</v>
      </c>
      <c r="T451" s="519">
        <v>1344</v>
      </c>
      <c r="U451" s="519">
        <v>1870</v>
      </c>
      <c r="V451" s="519">
        <v>2408</v>
      </c>
      <c r="W451" s="519">
        <v>2864</v>
      </c>
      <c r="X451" s="519">
        <v>3332</v>
      </c>
      <c r="Y451" s="519">
        <v>3811</v>
      </c>
      <c r="Z451" s="519">
        <v>4303</v>
      </c>
      <c r="AA451" s="519">
        <v>6411</v>
      </c>
      <c r="AB451" s="519">
        <v>6569</v>
      </c>
      <c r="AC451" s="519">
        <v>6735</v>
      </c>
      <c r="AD451" s="519">
        <v>6907</v>
      </c>
      <c r="AE451" s="519">
        <v>7087</v>
      </c>
      <c r="AF451" s="519">
        <v>7277</v>
      </c>
      <c r="AG451" s="519">
        <v>7476</v>
      </c>
      <c r="AH451" s="519">
        <v>7687</v>
      </c>
      <c r="AI451" s="519">
        <v>7910</v>
      </c>
      <c r="AJ451" s="519">
        <v>8146</v>
      </c>
      <c r="AK451" s="519">
        <v>8398</v>
      </c>
      <c r="AL451" s="519">
        <v>8669</v>
      </c>
      <c r="AM451" s="519">
        <v>8964</v>
      </c>
      <c r="AN451" s="519">
        <v>9282</v>
      </c>
      <c r="AO451" s="519">
        <v>9627</v>
      </c>
      <c r="AP451" s="519">
        <v>0</v>
      </c>
      <c r="AQ451" s="519">
        <v>0</v>
      </c>
      <c r="AR451" s="519">
        <v>0</v>
      </c>
      <c r="AS451" s="519">
        <v>0</v>
      </c>
      <c r="AT451" s="519">
        <v>0</v>
      </c>
      <c r="AU451" s="519">
        <v>0</v>
      </c>
      <c r="AV451" s="519">
        <v>0</v>
      </c>
      <c r="AW451" s="519">
        <v>0</v>
      </c>
      <c r="AX451" s="519">
        <v>0</v>
      </c>
      <c r="AY451" s="519">
        <v>0</v>
      </c>
      <c r="AZ451" s="519">
        <v>0</v>
      </c>
      <c r="BA451" s="519">
        <v>0</v>
      </c>
      <c r="BB451" s="519">
        <v>0</v>
      </c>
      <c r="BC451" s="519">
        <v>0</v>
      </c>
      <c r="BD451" s="519">
        <v>0</v>
      </c>
      <c r="BE451" s="519">
        <v>0</v>
      </c>
      <c r="BF451" s="519">
        <v>0</v>
      </c>
      <c r="BG451" s="519">
        <v>0</v>
      </c>
      <c r="BH451" s="519">
        <v>0</v>
      </c>
      <c r="BI451" s="519">
        <v>0</v>
      </c>
      <c r="BJ451" s="519">
        <v>0</v>
      </c>
      <c r="BK451" s="519">
        <v>0</v>
      </c>
      <c r="BL451" s="519">
        <v>0</v>
      </c>
      <c r="BM451" s="519">
        <v>0</v>
      </c>
      <c r="BN451" s="519">
        <v>0</v>
      </c>
      <c r="BO451" s="519">
        <v>0</v>
      </c>
      <c r="BP451" s="519">
        <v>0</v>
      </c>
      <c r="BQ451" s="519">
        <v>0</v>
      </c>
      <c r="BR451" s="519">
        <v>0</v>
      </c>
      <c r="BS451" s="519">
        <v>0</v>
      </c>
      <c r="BT451" s="519">
        <v>0</v>
      </c>
      <c r="BU451" s="519">
        <v>0</v>
      </c>
      <c r="BV451" s="519">
        <v>0</v>
      </c>
      <c r="BW451" s="519">
        <v>0</v>
      </c>
      <c r="BX451" s="519">
        <v>0</v>
      </c>
      <c r="BY451" s="519">
        <v>0</v>
      </c>
      <c r="BZ451" s="519">
        <v>0</v>
      </c>
      <c r="CA451" s="519">
        <v>0</v>
      </c>
      <c r="CB451" s="519">
        <v>0</v>
      </c>
      <c r="CC451" s="519">
        <v>0</v>
      </c>
      <c r="CD451" s="519">
        <v>0</v>
      </c>
      <c r="CE451" s="519">
        <v>0</v>
      </c>
      <c r="CF451" s="519">
        <v>0</v>
      </c>
      <c r="CG451" s="519">
        <v>0</v>
      </c>
      <c r="CH451" s="519">
        <v>0</v>
      </c>
      <c r="CI451" s="519">
        <v>0</v>
      </c>
      <c r="CJ451" s="519">
        <v>0</v>
      </c>
      <c r="CK451" s="519">
        <v>0</v>
      </c>
      <c r="CL451" s="519">
        <v>0</v>
      </c>
      <c r="CM451" s="519">
        <v>0</v>
      </c>
      <c r="CN451" s="519">
        <v>0</v>
      </c>
      <c r="CO451" s="519">
        <v>0</v>
      </c>
      <c r="CP451" s="519">
        <v>0</v>
      </c>
      <c r="CQ451" s="519">
        <v>0</v>
      </c>
      <c r="CR451" s="519">
        <v>0</v>
      </c>
      <c r="CS451" s="519">
        <v>0</v>
      </c>
      <c r="CT451" s="519">
        <v>0</v>
      </c>
      <c r="CU451" s="519">
        <v>0</v>
      </c>
      <c r="CV451" s="519">
        <v>0</v>
      </c>
      <c r="CW451" s="519">
        <v>0</v>
      </c>
      <c r="CX451" s="519">
        <v>0</v>
      </c>
      <c r="CY451" s="519">
        <v>0</v>
      </c>
      <c r="CZ451" s="519">
        <v>0</v>
      </c>
      <c r="DA451" s="519">
        <v>0</v>
      </c>
      <c r="DB451" s="519">
        <v>0</v>
      </c>
      <c r="DC451" s="519">
        <v>0</v>
      </c>
      <c r="DD451" s="519">
        <v>0</v>
      </c>
      <c r="DE451" s="519">
        <v>0</v>
      </c>
      <c r="DF451" s="519">
        <v>0</v>
      </c>
      <c r="DG451" s="519">
        <v>0</v>
      </c>
      <c r="DH451" s="519">
        <v>0</v>
      </c>
      <c r="DI451" s="519">
        <v>0</v>
      </c>
      <c r="DJ451" s="519">
        <v>0</v>
      </c>
      <c r="DK451" s="519">
        <v>0</v>
      </c>
      <c r="DL451" s="519">
        <v>0</v>
      </c>
      <c r="DM451" s="519">
        <v>0</v>
      </c>
      <c r="DN451" s="519">
        <v>0</v>
      </c>
      <c r="DO451" s="519">
        <v>0</v>
      </c>
      <c r="DP451" s="519">
        <v>0</v>
      </c>
      <c r="DQ451" s="519">
        <v>0</v>
      </c>
      <c r="DR451" s="519">
        <v>0</v>
      </c>
      <c r="DS451" s="519">
        <v>0</v>
      </c>
      <c r="DT451" s="519">
        <v>0</v>
      </c>
      <c r="DU451" s="519">
        <v>0</v>
      </c>
      <c r="DV451" s="519">
        <v>0</v>
      </c>
      <c r="DW451" s="519">
        <v>0</v>
      </c>
      <c r="DX451" s="519">
        <v>0</v>
      </c>
      <c r="DZ451" s="337" t="s">
        <v>631</v>
      </c>
      <c r="EA451" s="519" t="s">
        <v>1058</v>
      </c>
      <c r="EB451" s="519" t="s">
        <v>1059</v>
      </c>
      <c r="EC451" s="519">
        <v>24</v>
      </c>
      <c r="ED451" s="521" t="str">
        <f t="shared" si="23"/>
        <v>SDN100124</v>
      </c>
      <c r="EE451" s="519">
        <v>555</v>
      </c>
      <c r="EF451" s="519">
        <v>1603</v>
      </c>
      <c r="EG451" s="519">
        <v>2627</v>
      </c>
      <c r="EH451" s="519">
        <v>3629</v>
      </c>
      <c r="EI451" s="519">
        <v>4612</v>
      </c>
      <c r="EJ451" s="519">
        <v>5392</v>
      </c>
      <c r="EK451" s="519">
        <v>6163</v>
      </c>
      <c r="EL451" s="519">
        <v>6926</v>
      </c>
      <c r="EM451" s="519">
        <v>7679</v>
      </c>
      <c r="EN451" s="519">
        <v>0</v>
      </c>
      <c r="EO451" s="519">
        <v>0</v>
      </c>
      <c r="EP451" s="519">
        <v>0</v>
      </c>
      <c r="EQ451" s="519">
        <v>0</v>
      </c>
      <c r="ER451" s="519">
        <v>0</v>
      </c>
      <c r="ES451" s="519">
        <v>0</v>
      </c>
      <c r="ET451" s="519">
        <v>0</v>
      </c>
      <c r="EU451" s="519">
        <v>0</v>
      </c>
      <c r="EV451" s="519">
        <v>0</v>
      </c>
      <c r="EW451" s="519">
        <v>0</v>
      </c>
      <c r="EX451" s="519">
        <v>0</v>
      </c>
      <c r="EY451" s="519">
        <v>0</v>
      </c>
      <c r="EZ451" s="519">
        <v>0</v>
      </c>
      <c r="FA451" s="519">
        <v>0</v>
      </c>
      <c r="FB451" s="519">
        <v>0</v>
      </c>
      <c r="FC451" s="519">
        <v>0</v>
      </c>
      <c r="FD451" s="519">
        <v>0</v>
      </c>
      <c r="FE451" s="519">
        <v>0</v>
      </c>
      <c r="FF451" s="519">
        <v>0</v>
      </c>
      <c r="FG451" s="519">
        <v>0</v>
      </c>
      <c r="FH451" s="519">
        <v>0</v>
      </c>
      <c r="FI451" s="519">
        <v>0</v>
      </c>
      <c r="FJ451" s="519">
        <v>0</v>
      </c>
      <c r="FK451" s="519">
        <v>0</v>
      </c>
      <c r="FL451" s="519">
        <v>0</v>
      </c>
      <c r="FM451" s="519">
        <v>0</v>
      </c>
      <c r="FN451" s="519">
        <v>0</v>
      </c>
      <c r="FO451" s="519">
        <v>0</v>
      </c>
      <c r="FP451" s="519">
        <v>0</v>
      </c>
      <c r="FQ451" s="519">
        <v>0</v>
      </c>
      <c r="FR451" s="519">
        <v>0</v>
      </c>
      <c r="FS451" s="519">
        <v>0</v>
      </c>
      <c r="FT451" s="519">
        <v>0</v>
      </c>
      <c r="FU451" s="519">
        <v>0</v>
      </c>
      <c r="FV451" s="519">
        <v>0</v>
      </c>
      <c r="FW451" s="519">
        <v>0</v>
      </c>
      <c r="FX451" s="519">
        <v>0</v>
      </c>
      <c r="FY451" s="519">
        <v>0</v>
      </c>
      <c r="FZ451" s="519">
        <v>0</v>
      </c>
      <c r="GA451" s="519">
        <v>0</v>
      </c>
      <c r="GB451" s="519">
        <v>0</v>
      </c>
      <c r="GC451" s="519">
        <v>0</v>
      </c>
      <c r="GD451" s="519">
        <v>0</v>
      </c>
      <c r="GE451" s="519">
        <v>0</v>
      </c>
      <c r="GF451" s="519">
        <v>0</v>
      </c>
      <c r="GG451" s="519">
        <v>0</v>
      </c>
      <c r="GH451" s="519">
        <v>0</v>
      </c>
      <c r="GI451" s="519">
        <v>0</v>
      </c>
      <c r="GJ451" s="519">
        <v>0</v>
      </c>
      <c r="GK451" s="519">
        <v>0</v>
      </c>
      <c r="GL451" s="519">
        <v>0</v>
      </c>
      <c r="GM451" s="519">
        <v>0</v>
      </c>
      <c r="GN451" s="519">
        <v>0</v>
      </c>
      <c r="GO451" s="519">
        <v>0</v>
      </c>
      <c r="GP451" s="519">
        <v>0</v>
      </c>
      <c r="GQ451" s="519">
        <v>0</v>
      </c>
      <c r="GR451" s="519">
        <v>0</v>
      </c>
      <c r="GS451" s="519">
        <v>0</v>
      </c>
      <c r="GT451" s="519">
        <v>0</v>
      </c>
      <c r="GU451" s="519">
        <v>0</v>
      </c>
      <c r="GV451" s="519">
        <v>0</v>
      </c>
      <c r="GW451" s="519">
        <v>0</v>
      </c>
      <c r="GX451" s="519">
        <v>0</v>
      </c>
      <c r="GY451" s="519">
        <v>0</v>
      </c>
      <c r="GZ451" s="519">
        <v>0</v>
      </c>
      <c r="HA451" s="519">
        <v>0</v>
      </c>
      <c r="HB451" s="519">
        <v>0</v>
      </c>
      <c r="HC451" s="519">
        <v>0</v>
      </c>
      <c r="HD451" s="519">
        <v>0</v>
      </c>
      <c r="HE451" s="519">
        <v>0</v>
      </c>
      <c r="HF451" s="519">
        <v>0</v>
      </c>
      <c r="HG451" s="519">
        <v>0</v>
      </c>
      <c r="HH451" s="519">
        <v>0</v>
      </c>
      <c r="HI451" s="519">
        <v>0</v>
      </c>
      <c r="HJ451" s="519">
        <v>0</v>
      </c>
      <c r="HK451" s="519">
        <v>0</v>
      </c>
      <c r="HL451" s="519">
        <v>0</v>
      </c>
      <c r="HM451" s="519">
        <v>0</v>
      </c>
      <c r="HN451" s="519">
        <v>0</v>
      </c>
      <c r="HO451" s="519">
        <v>0</v>
      </c>
      <c r="HP451" s="519">
        <v>0</v>
      </c>
      <c r="HQ451" s="519">
        <v>0</v>
      </c>
      <c r="HR451" s="519">
        <v>0</v>
      </c>
      <c r="HS451" s="519">
        <v>0</v>
      </c>
      <c r="HT451" s="519">
        <v>0</v>
      </c>
      <c r="HU451" s="519">
        <v>0</v>
      </c>
      <c r="HV451" s="519">
        <v>0</v>
      </c>
      <c r="HW451" s="519">
        <v>0</v>
      </c>
      <c r="HX451" s="519">
        <v>0</v>
      </c>
      <c r="HY451" s="519">
        <v>0</v>
      </c>
      <c r="HZ451" s="519">
        <v>0</v>
      </c>
      <c r="IA451" s="519">
        <v>0</v>
      </c>
      <c r="IB451" s="519">
        <v>0</v>
      </c>
      <c r="IC451" s="519">
        <v>0</v>
      </c>
      <c r="ID451" s="519">
        <v>0</v>
      </c>
      <c r="IE451" s="519">
        <v>0</v>
      </c>
      <c r="IF451" s="519">
        <v>0</v>
      </c>
      <c r="IG451" s="519">
        <v>0</v>
      </c>
      <c r="IH451" s="519">
        <v>0</v>
      </c>
      <c r="II451" s="519">
        <v>0</v>
      </c>
      <c r="IJ451" s="519">
        <v>0</v>
      </c>
      <c r="IK451" s="519">
        <v>0</v>
      </c>
    </row>
    <row r="452" spans="2:245" hidden="1">
      <c r="B452" s="519" t="s">
        <v>1058</v>
      </c>
      <c r="C452" s="519"/>
      <c r="D452" s="519"/>
      <c r="E452" s="519"/>
      <c r="F452" s="519">
        <v>1</v>
      </c>
      <c r="G452" s="519"/>
      <c r="H452" s="519">
        <v>44</v>
      </c>
      <c r="I452" s="519">
        <v>10</v>
      </c>
      <c r="J452" s="519" t="str">
        <f t="shared" ref="J452:J515" si="24">B452&amp;TEXT(F452,"00")&amp;TEXT(H452,"00")&amp;TEXT(I452,"00")</f>
        <v>SDN10014410</v>
      </c>
      <c r="K452" s="519">
        <v>928</v>
      </c>
      <c r="M452" s="337" t="s">
        <v>631</v>
      </c>
      <c r="N452" s="519" t="s">
        <v>1058</v>
      </c>
      <c r="O452" s="519" t="s">
        <v>1059</v>
      </c>
      <c r="P452" s="519">
        <v>25</v>
      </c>
      <c r="Q452" s="521" t="str">
        <f t="shared" si="22"/>
        <v>SDN100125</v>
      </c>
      <c r="R452" s="519">
        <v>320</v>
      </c>
      <c r="S452" s="519">
        <v>815</v>
      </c>
      <c r="T452" s="519">
        <v>1322</v>
      </c>
      <c r="U452" s="519">
        <v>1841</v>
      </c>
      <c r="V452" s="519">
        <v>2372</v>
      </c>
      <c r="W452" s="519">
        <v>2823</v>
      </c>
      <c r="X452" s="519">
        <v>3286</v>
      </c>
      <c r="Y452" s="519">
        <v>3760</v>
      </c>
      <c r="Z452" s="519">
        <v>4247</v>
      </c>
      <c r="AA452" s="519">
        <v>6329</v>
      </c>
      <c r="AB452" s="519">
        <v>6488</v>
      </c>
      <c r="AC452" s="519">
        <v>6654</v>
      </c>
      <c r="AD452" s="519">
        <v>6826</v>
      </c>
      <c r="AE452" s="519">
        <v>7008</v>
      </c>
      <c r="AF452" s="519">
        <v>7200</v>
      </c>
      <c r="AG452" s="519">
        <v>7401</v>
      </c>
      <c r="AH452" s="519">
        <v>7615</v>
      </c>
      <c r="AI452" s="519">
        <v>7841</v>
      </c>
      <c r="AJ452" s="519">
        <v>8082</v>
      </c>
      <c r="AK452" s="519">
        <v>8341</v>
      </c>
      <c r="AL452" s="519">
        <v>8622</v>
      </c>
      <c r="AM452" s="519">
        <v>8926</v>
      </c>
      <c r="AN452" s="519">
        <v>9254</v>
      </c>
      <c r="AO452" s="519">
        <v>9611</v>
      </c>
      <c r="AP452" s="519">
        <v>0</v>
      </c>
      <c r="AQ452" s="519">
        <v>0</v>
      </c>
      <c r="AR452" s="519">
        <v>0</v>
      </c>
      <c r="AS452" s="519">
        <v>0</v>
      </c>
      <c r="AT452" s="519">
        <v>0</v>
      </c>
      <c r="AU452" s="519">
        <v>0</v>
      </c>
      <c r="AV452" s="519">
        <v>0</v>
      </c>
      <c r="AW452" s="519">
        <v>0</v>
      </c>
      <c r="AX452" s="519">
        <v>0</v>
      </c>
      <c r="AY452" s="519">
        <v>0</v>
      </c>
      <c r="AZ452" s="519">
        <v>0</v>
      </c>
      <c r="BA452" s="519">
        <v>0</v>
      </c>
      <c r="BB452" s="519">
        <v>0</v>
      </c>
      <c r="BC452" s="519">
        <v>0</v>
      </c>
      <c r="BD452" s="519">
        <v>0</v>
      </c>
      <c r="BE452" s="519">
        <v>0</v>
      </c>
      <c r="BF452" s="519">
        <v>0</v>
      </c>
      <c r="BG452" s="519">
        <v>0</v>
      </c>
      <c r="BH452" s="519">
        <v>0</v>
      </c>
      <c r="BI452" s="519">
        <v>0</v>
      </c>
      <c r="BJ452" s="519">
        <v>0</v>
      </c>
      <c r="BK452" s="519">
        <v>0</v>
      </c>
      <c r="BL452" s="519">
        <v>0</v>
      </c>
      <c r="BM452" s="519">
        <v>0</v>
      </c>
      <c r="BN452" s="519">
        <v>0</v>
      </c>
      <c r="BO452" s="519">
        <v>0</v>
      </c>
      <c r="BP452" s="519">
        <v>0</v>
      </c>
      <c r="BQ452" s="519">
        <v>0</v>
      </c>
      <c r="BR452" s="519">
        <v>0</v>
      </c>
      <c r="BS452" s="519">
        <v>0</v>
      </c>
      <c r="BT452" s="519">
        <v>0</v>
      </c>
      <c r="BU452" s="519">
        <v>0</v>
      </c>
      <c r="BV452" s="519">
        <v>0</v>
      </c>
      <c r="BW452" s="519">
        <v>0</v>
      </c>
      <c r="BX452" s="519">
        <v>0</v>
      </c>
      <c r="BY452" s="519">
        <v>0</v>
      </c>
      <c r="BZ452" s="519">
        <v>0</v>
      </c>
      <c r="CA452" s="519">
        <v>0</v>
      </c>
      <c r="CB452" s="519">
        <v>0</v>
      </c>
      <c r="CC452" s="519">
        <v>0</v>
      </c>
      <c r="CD452" s="519">
        <v>0</v>
      </c>
      <c r="CE452" s="519">
        <v>0</v>
      </c>
      <c r="CF452" s="519">
        <v>0</v>
      </c>
      <c r="CG452" s="519">
        <v>0</v>
      </c>
      <c r="CH452" s="519">
        <v>0</v>
      </c>
      <c r="CI452" s="519">
        <v>0</v>
      </c>
      <c r="CJ452" s="519">
        <v>0</v>
      </c>
      <c r="CK452" s="519">
        <v>0</v>
      </c>
      <c r="CL452" s="519">
        <v>0</v>
      </c>
      <c r="CM452" s="519">
        <v>0</v>
      </c>
      <c r="CN452" s="519">
        <v>0</v>
      </c>
      <c r="CO452" s="519">
        <v>0</v>
      </c>
      <c r="CP452" s="519">
        <v>0</v>
      </c>
      <c r="CQ452" s="519">
        <v>0</v>
      </c>
      <c r="CR452" s="519">
        <v>0</v>
      </c>
      <c r="CS452" s="519">
        <v>0</v>
      </c>
      <c r="CT452" s="519">
        <v>0</v>
      </c>
      <c r="CU452" s="519">
        <v>0</v>
      </c>
      <c r="CV452" s="519">
        <v>0</v>
      </c>
      <c r="CW452" s="519">
        <v>0</v>
      </c>
      <c r="CX452" s="519">
        <v>0</v>
      </c>
      <c r="CY452" s="519">
        <v>0</v>
      </c>
      <c r="CZ452" s="519">
        <v>0</v>
      </c>
      <c r="DA452" s="519">
        <v>0</v>
      </c>
      <c r="DB452" s="519">
        <v>0</v>
      </c>
      <c r="DC452" s="519">
        <v>0</v>
      </c>
      <c r="DD452" s="519">
        <v>0</v>
      </c>
      <c r="DE452" s="519">
        <v>0</v>
      </c>
      <c r="DF452" s="519">
        <v>0</v>
      </c>
      <c r="DG452" s="519">
        <v>0</v>
      </c>
      <c r="DH452" s="519">
        <v>0</v>
      </c>
      <c r="DI452" s="519">
        <v>0</v>
      </c>
      <c r="DJ452" s="519">
        <v>0</v>
      </c>
      <c r="DK452" s="519">
        <v>0</v>
      </c>
      <c r="DL452" s="519">
        <v>0</v>
      </c>
      <c r="DM452" s="519">
        <v>0</v>
      </c>
      <c r="DN452" s="519">
        <v>0</v>
      </c>
      <c r="DO452" s="519">
        <v>0</v>
      </c>
      <c r="DP452" s="519">
        <v>0</v>
      </c>
      <c r="DQ452" s="519">
        <v>0</v>
      </c>
      <c r="DR452" s="519">
        <v>0</v>
      </c>
      <c r="DS452" s="519">
        <v>0</v>
      </c>
      <c r="DT452" s="519">
        <v>0</v>
      </c>
      <c r="DU452" s="519">
        <v>0</v>
      </c>
      <c r="DV452" s="519">
        <v>0</v>
      </c>
      <c r="DW452" s="519">
        <v>0</v>
      </c>
      <c r="DX452" s="519">
        <v>0</v>
      </c>
      <c r="DZ452" s="337" t="s">
        <v>631</v>
      </c>
      <c r="EA452" s="519" t="s">
        <v>1058</v>
      </c>
      <c r="EB452" s="519" t="s">
        <v>1059</v>
      </c>
      <c r="EC452" s="519">
        <v>25</v>
      </c>
      <c r="ED452" s="521" t="str">
        <f t="shared" si="23"/>
        <v>SDN100125</v>
      </c>
      <c r="EE452" s="519">
        <v>533</v>
      </c>
      <c r="EF452" s="519">
        <v>1569</v>
      </c>
      <c r="EG452" s="519">
        <v>2580</v>
      </c>
      <c r="EH452" s="519">
        <v>3566</v>
      </c>
      <c r="EI452" s="519">
        <v>4536</v>
      </c>
      <c r="EJ452" s="519">
        <v>5306</v>
      </c>
      <c r="EK452" s="519">
        <v>6066</v>
      </c>
      <c r="EL452" s="519">
        <v>6820</v>
      </c>
      <c r="EM452" s="519">
        <v>7562</v>
      </c>
      <c r="EN452" s="519">
        <v>0</v>
      </c>
      <c r="EO452" s="519">
        <v>0</v>
      </c>
      <c r="EP452" s="519">
        <v>0</v>
      </c>
      <c r="EQ452" s="519">
        <v>0</v>
      </c>
      <c r="ER452" s="519">
        <v>0</v>
      </c>
      <c r="ES452" s="519">
        <v>0</v>
      </c>
      <c r="ET452" s="519">
        <v>0</v>
      </c>
      <c r="EU452" s="519">
        <v>0</v>
      </c>
      <c r="EV452" s="519">
        <v>0</v>
      </c>
      <c r="EW452" s="519">
        <v>0</v>
      </c>
      <c r="EX452" s="519">
        <v>0</v>
      </c>
      <c r="EY452" s="519">
        <v>0</v>
      </c>
      <c r="EZ452" s="519">
        <v>0</v>
      </c>
      <c r="FA452" s="519">
        <v>0</v>
      </c>
      <c r="FB452" s="519">
        <v>0</v>
      </c>
      <c r="FC452" s="519">
        <v>0</v>
      </c>
      <c r="FD452" s="519">
        <v>0</v>
      </c>
      <c r="FE452" s="519">
        <v>0</v>
      </c>
      <c r="FF452" s="519">
        <v>0</v>
      </c>
      <c r="FG452" s="519">
        <v>0</v>
      </c>
      <c r="FH452" s="519">
        <v>0</v>
      </c>
      <c r="FI452" s="519">
        <v>0</v>
      </c>
      <c r="FJ452" s="519">
        <v>0</v>
      </c>
      <c r="FK452" s="519">
        <v>0</v>
      </c>
      <c r="FL452" s="519">
        <v>0</v>
      </c>
      <c r="FM452" s="519">
        <v>0</v>
      </c>
      <c r="FN452" s="519">
        <v>0</v>
      </c>
      <c r="FO452" s="519">
        <v>0</v>
      </c>
      <c r="FP452" s="519">
        <v>0</v>
      </c>
      <c r="FQ452" s="519">
        <v>0</v>
      </c>
      <c r="FR452" s="519">
        <v>0</v>
      </c>
      <c r="FS452" s="519">
        <v>0</v>
      </c>
      <c r="FT452" s="519">
        <v>0</v>
      </c>
      <c r="FU452" s="519">
        <v>0</v>
      </c>
      <c r="FV452" s="519">
        <v>0</v>
      </c>
      <c r="FW452" s="519">
        <v>0</v>
      </c>
      <c r="FX452" s="519">
        <v>0</v>
      </c>
      <c r="FY452" s="519">
        <v>0</v>
      </c>
      <c r="FZ452" s="519">
        <v>0</v>
      </c>
      <c r="GA452" s="519">
        <v>0</v>
      </c>
      <c r="GB452" s="519">
        <v>0</v>
      </c>
      <c r="GC452" s="519">
        <v>0</v>
      </c>
      <c r="GD452" s="519">
        <v>0</v>
      </c>
      <c r="GE452" s="519">
        <v>0</v>
      </c>
      <c r="GF452" s="519">
        <v>0</v>
      </c>
      <c r="GG452" s="519">
        <v>0</v>
      </c>
      <c r="GH452" s="519">
        <v>0</v>
      </c>
      <c r="GI452" s="519">
        <v>0</v>
      </c>
      <c r="GJ452" s="519">
        <v>0</v>
      </c>
      <c r="GK452" s="519">
        <v>0</v>
      </c>
      <c r="GL452" s="519">
        <v>0</v>
      </c>
      <c r="GM452" s="519">
        <v>0</v>
      </c>
      <c r="GN452" s="519">
        <v>0</v>
      </c>
      <c r="GO452" s="519">
        <v>0</v>
      </c>
      <c r="GP452" s="519">
        <v>0</v>
      </c>
      <c r="GQ452" s="519">
        <v>0</v>
      </c>
      <c r="GR452" s="519">
        <v>0</v>
      </c>
      <c r="GS452" s="519">
        <v>0</v>
      </c>
      <c r="GT452" s="519">
        <v>0</v>
      </c>
      <c r="GU452" s="519">
        <v>0</v>
      </c>
      <c r="GV452" s="519">
        <v>0</v>
      </c>
      <c r="GW452" s="519">
        <v>0</v>
      </c>
      <c r="GX452" s="519">
        <v>0</v>
      </c>
      <c r="GY452" s="519">
        <v>0</v>
      </c>
      <c r="GZ452" s="519">
        <v>0</v>
      </c>
      <c r="HA452" s="519">
        <v>0</v>
      </c>
      <c r="HB452" s="519">
        <v>0</v>
      </c>
      <c r="HC452" s="519">
        <v>0</v>
      </c>
      <c r="HD452" s="519">
        <v>0</v>
      </c>
      <c r="HE452" s="519">
        <v>0</v>
      </c>
      <c r="HF452" s="519">
        <v>0</v>
      </c>
      <c r="HG452" s="519">
        <v>0</v>
      </c>
      <c r="HH452" s="519">
        <v>0</v>
      </c>
      <c r="HI452" s="519">
        <v>0</v>
      </c>
      <c r="HJ452" s="519">
        <v>0</v>
      </c>
      <c r="HK452" s="519">
        <v>0</v>
      </c>
      <c r="HL452" s="519">
        <v>0</v>
      </c>
      <c r="HM452" s="519">
        <v>0</v>
      </c>
      <c r="HN452" s="519">
        <v>0</v>
      </c>
      <c r="HO452" s="519">
        <v>0</v>
      </c>
      <c r="HP452" s="519">
        <v>0</v>
      </c>
      <c r="HQ452" s="519">
        <v>0</v>
      </c>
      <c r="HR452" s="519">
        <v>0</v>
      </c>
      <c r="HS452" s="519">
        <v>0</v>
      </c>
      <c r="HT452" s="519">
        <v>0</v>
      </c>
      <c r="HU452" s="519">
        <v>0</v>
      </c>
      <c r="HV452" s="519">
        <v>0</v>
      </c>
      <c r="HW452" s="519">
        <v>0</v>
      </c>
      <c r="HX452" s="519">
        <v>0</v>
      </c>
      <c r="HY452" s="519">
        <v>0</v>
      </c>
      <c r="HZ452" s="519">
        <v>0</v>
      </c>
      <c r="IA452" s="519">
        <v>0</v>
      </c>
      <c r="IB452" s="519">
        <v>0</v>
      </c>
      <c r="IC452" s="519">
        <v>0</v>
      </c>
      <c r="ID452" s="519">
        <v>0</v>
      </c>
      <c r="IE452" s="519">
        <v>0</v>
      </c>
      <c r="IF452" s="519">
        <v>0</v>
      </c>
      <c r="IG452" s="519">
        <v>0</v>
      </c>
      <c r="IH452" s="519">
        <v>0</v>
      </c>
      <c r="II452" s="519">
        <v>0</v>
      </c>
      <c r="IJ452" s="519">
        <v>0</v>
      </c>
      <c r="IK452" s="519">
        <v>0</v>
      </c>
    </row>
    <row r="453" spans="2:245" hidden="1">
      <c r="B453" s="519" t="s">
        <v>1058</v>
      </c>
      <c r="C453" s="519"/>
      <c r="D453" s="519"/>
      <c r="E453" s="519"/>
      <c r="F453" s="519">
        <v>1</v>
      </c>
      <c r="G453" s="519"/>
      <c r="H453" s="519">
        <v>45</v>
      </c>
      <c r="I453" s="519">
        <v>1</v>
      </c>
      <c r="J453" s="519" t="str">
        <f t="shared" si="24"/>
        <v>SDN10014501</v>
      </c>
      <c r="K453" s="519">
        <v>1215</v>
      </c>
      <c r="M453" s="337" t="s">
        <v>631</v>
      </c>
      <c r="N453" s="519" t="s">
        <v>1058</v>
      </c>
      <c r="O453" s="519" t="s">
        <v>1059</v>
      </c>
      <c r="P453" s="519">
        <v>26</v>
      </c>
      <c r="Q453" s="521" t="str">
        <f t="shared" si="22"/>
        <v>SDN100126</v>
      </c>
      <c r="R453" s="519">
        <v>310</v>
      </c>
      <c r="S453" s="519">
        <v>798</v>
      </c>
      <c r="T453" s="519">
        <v>1298</v>
      </c>
      <c r="U453" s="519">
        <v>1809</v>
      </c>
      <c r="V453" s="519">
        <v>2333</v>
      </c>
      <c r="W453" s="519">
        <v>2778</v>
      </c>
      <c r="X453" s="519">
        <v>3234</v>
      </c>
      <c r="Y453" s="519">
        <v>3702</v>
      </c>
      <c r="Z453" s="519">
        <v>4184</v>
      </c>
      <c r="AA453" s="519">
        <v>6239</v>
      </c>
      <c r="AB453" s="519">
        <v>6397</v>
      </c>
      <c r="AC453" s="519">
        <v>6563</v>
      </c>
      <c r="AD453" s="519">
        <v>6737</v>
      </c>
      <c r="AE453" s="519">
        <v>6920</v>
      </c>
      <c r="AF453" s="519">
        <v>7113</v>
      </c>
      <c r="AG453" s="519">
        <v>7317</v>
      </c>
      <c r="AH453" s="519">
        <v>7533</v>
      </c>
      <c r="AI453" s="519">
        <v>7763</v>
      </c>
      <c r="AJ453" s="519">
        <v>8010</v>
      </c>
      <c r="AK453" s="519">
        <v>8277</v>
      </c>
      <c r="AL453" s="519">
        <v>8567</v>
      </c>
      <c r="AM453" s="519">
        <v>8879</v>
      </c>
      <c r="AN453" s="519">
        <v>9218</v>
      </c>
      <c r="AO453" s="519">
        <v>9589</v>
      </c>
      <c r="AP453" s="519">
        <v>0</v>
      </c>
      <c r="AQ453" s="519">
        <v>0</v>
      </c>
      <c r="AR453" s="519">
        <v>0</v>
      </c>
      <c r="AS453" s="519">
        <v>0</v>
      </c>
      <c r="AT453" s="519">
        <v>0</v>
      </c>
      <c r="AU453" s="519">
        <v>0</v>
      </c>
      <c r="AV453" s="519">
        <v>0</v>
      </c>
      <c r="AW453" s="519">
        <v>0</v>
      </c>
      <c r="AX453" s="519">
        <v>0</v>
      </c>
      <c r="AY453" s="519">
        <v>0</v>
      </c>
      <c r="AZ453" s="519">
        <v>0</v>
      </c>
      <c r="BA453" s="519">
        <v>0</v>
      </c>
      <c r="BB453" s="519">
        <v>0</v>
      </c>
      <c r="BC453" s="519">
        <v>0</v>
      </c>
      <c r="BD453" s="519">
        <v>0</v>
      </c>
      <c r="BE453" s="519">
        <v>0</v>
      </c>
      <c r="BF453" s="519">
        <v>0</v>
      </c>
      <c r="BG453" s="519">
        <v>0</v>
      </c>
      <c r="BH453" s="519">
        <v>0</v>
      </c>
      <c r="BI453" s="519">
        <v>0</v>
      </c>
      <c r="BJ453" s="519">
        <v>0</v>
      </c>
      <c r="BK453" s="519">
        <v>0</v>
      </c>
      <c r="BL453" s="519">
        <v>0</v>
      </c>
      <c r="BM453" s="519">
        <v>0</v>
      </c>
      <c r="BN453" s="519">
        <v>0</v>
      </c>
      <c r="BO453" s="519">
        <v>0</v>
      </c>
      <c r="BP453" s="519">
        <v>0</v>
      </c>
      <c r="BQ453" s="519">
        <v>0</v>
      </c>
      <c r="BR453" s="519">
        <v>0</v>
      </c>
      <c r="BS453" s="519">
        <v>0</v>
      </c>
      <c r="BT453" s="519">
        <v>0</v>
      </c>
      <c r="BU453" s="519">
        <v>0</v>
      </c>
      <c r="BV453" s="519">
        <v>0</v>
      </c>
      <c r="BW453" s="519">
        <v>0</v>
      </c>
      <c r="BX453" s="519">
        <v>0</v>
      </c>
      <c r="BY453" s="519">
        <v>0</v>
      </c>
      <c r="BZ453" s="519">
        <v>0</v>
      </c>
      <c r="CA453" s="519">
        <v>0</v>
      </c>
      <c r="CB453" s="519">
        <v>0</v>
      </c>
      <c r="CC453" s="519">
        <v>0</v>
      </c>
      <c r="CD453" s="519">
        <v>0</v>
      </c>
      <c r="CE453" s="519">
        <v>0</v>
      </c>
      <c r="CF453" s="519">
        <v>0</v>
      </c>
      <c r="CG453" s="519">
        <v>0</v>
      </c>
      <c r="CH453" s="519">
        <v>0</v>
      </c>
      <c r="CI453" s="519">
        <v>0</v>
      </c>
      <c r="CJ453" s="519">
        <v>0</v>
      </c>
      <c r="CK453" s="519">
        <v>0</v>
      </c>
      <c r="CL453" s="519">
        <v>0</v>
      </c>
      <c r="CM453" s="519">
        <v>0</v>
      </c>
      <c r="CN453" s="519">
        <v>0</v>
      </c>
      <c r="CO453" s="519">
        <v>0</v>
      </c>
      <c r="CP453" s="519">
        <v>0</v>
      </c>
      <c r="CQ453" s="519">
        <v>0</v>
      </c>
      <c r="CR453" s="519">
        <v>0</v>
      </c>
      <c r="CS453" s="519">
        <v>0</v>
      </c>
      <c r="CT453" s="519">
        <v>0</v>
      </c>
      <c r="CU453" s="519">
        <v>0</v>
      </c>
      <c r="CV453" s="519">
        <v>0</v>
      </c>
      <c r="CW453" s="519">
        <v>0</v>
      </c>
      <c r="CX453" s="519">
        <v>0</v>
      </c>
      <c r="CY453" s="519">
        <v>0</v>
      </c>
      <c r="CZ453" s="519">
        <v>0</v>
      </c>
      <c r="DA453" s="519">
        <v>0</v>
      </c>
      <c r="DB453" s="519">
        <v>0</v>
      </c>
      <c r="DC453" s="519">
        <v>0</v>
      </c>
      <c r="DD453" s="519">
        <v>0</v>
      </c>
      <c r="DE453" s="519">
        <v>0</v>
      </c>
      <c r="DF453" s="519">
        <v>0</v>
      </c>
      <c r="DG453" s="519">
        <v>0</v>
      </c>
      <c r="DH453" s="519">
        <v>0</v>
      </c>
      <c r="DI453" s="519">
        <v>0</v>
      </c>
      <c r="DJ453" s="519">
        <v>0</v>
      </c>
      <c r="DK453" s="519">
        <v>0</v>
      </c>
      <c r="DL453" s="519">
        <v>0</v>
      </c>
      <c r="DM453" s="519">
        <v>0</v>
      </c>
      <c r="DN453" s="519">
        <v>0</v>
      </c>
      <c r="DO453" s="519">
        <v>0</v>
      </c>
      <c r="DP453" s="519">
        <v>0</v>
      </c>
      <c r="DQ453" s="519">
        <v>0</v>
      </c>
      <c r="DR453" s="519">
        <v>0</v>
      </c>
      <c r="DS453" s="519">
        <v>0</v>
      </c>
      <c r="DT453" s="519">
        <v>0</v>
      </c>
      <c r="DU453" s="519">
        <v>0</v>
      </c>
      <c r="DV453" s="519">
        <v>0</v>
      </c>
      <c r="DW453" s="519">
        <v>0</v>
      </c>
      <c r="DX453" s="519">
        <v>0</v>
      </c>
      <c r="DZ453" s="337" t="s">
        <v>631</v>
      </c>
      <c r="EA453" s="519" t="s">
        <v>1058</v>
      </c>
      <c r="EB453" s="519" t="s">
        <v>1059</v>
      </c>
      <c r="EC453" s="519">
        <v>26</v>
      </c>
      <c r="ED453" s="521" t="str">
        <f t="shared" si="23"/>
        <v>SDN100126</v>
      </c>
      <c r="EE453" s="519">
        <v>510</v>
      </c>
      <c r="EF453" s="519">
        <v>1531</v>
      </c>
      <c r="EG453" s="519">
        <v>2526</v>
      </c>
      <c r="EH453" s="519">
        <v>3497</v>
      </c>
      <c r="EI453" s="519">
        <v>4452</v>
      </c>
      <c r="EJ453" s="519">
        <v>5209</v>
      </c>
      <c r="EK453" s="519">
        <v>5957</v>
      </c>
      <c r="EL453" s="519">
        <v>6699</v>
      </c>
      <c r="EM453" s="519">
        <v>7434</v>
      </c>
      <c r="EN453" s="519">
        <v>0</v>
      </c>
      <c r="EO453" s="519">
        <v>0</v>
      </c>
      <c r="EP453" s="519">
        <v>0</v>
      </c>
      <c r="EQ453" s="519">
        <v>0</v>
      </c>
      <c r="ER453" s="519">
        <v>0</v>
      </c>
      <c r="ES453" s="519">
        <v>0</v>
      </c>
      <c r="ET453" s="519">
        <v>0</v>
      </c>
      <c r="EU453" s="519">
        <v>0</v>
      </c>
      <c r="EV453" s="519">
        <v>0</v>
      </c>
      <c r="EW453" s="519">
        <v>0</v>
      </c>
      <c r="EX453" s="519">
        <v>0</v>
      </c>
      <c r="EY453" s="519">
        <v>0</v>
      </c>
      <c r="EZ453" s="519">
        <v>0</v>
      </c>
      <c r="FA453" s="519">
        <v>0</v>
      </c>
      <c r="FB453" s="519">
        <v>0</v>
      </c>
      <c r="FC453" s="519">
        <v>0</v>
      </c>
      <c r="FD453" s="519">
        <v>0</v>
      </c>
      <c r="FE453" s="519">
        <v>0</v>
      </c>
      <c r="FF453" s="519">
        <v>0</v>
      </c>
      <c r="FG453" s="519">
        <v>0</v>
      </c>
      <c r="FH453" s="519">
        <v>0</v>
      </c>
      <c r="FI453" s="519">
        <v>0</v>
      </c>
      <c r="FJ453" s="519">
        <v>0</v>
      </c>
      <c r="FK453" s="519">
        <v>0</v>
      </c>
      <c r="FL453" s="519">
        <v>0</v>
      </c>
      <c r="FM453" s="519">
        <v>0</v>
      </c>
      <c r="FN453" s="519">
        <v>0</v>
      </c>
      <c r="FO453" s="519">
        <v>0</v>
      </c>
      <c r="FP453" s="519">
        <v>0</v>
      </c>
      <c r="FQ453" s="519">
        <v>0</v>
      </c>
      <c r="FR453" s="519">
        <v>0</v>
      </c>
      <c r="FS453" s="519">
        <v>0</v>
      </c>
      <c r="FT453" s="519">
        <v>0</v>
      </c>
      <c r="FU453" s="519">
        <v>0</v>
      </c>
      <c r="FV453" s="519">
        <v>0</v>
      </c>
      <c r="FW453" s="519">
        <v>0</v>
      </c>
      <c r="FX453" s="519">
        <v>0</v>
      </c>
      <c r="FY453" s="519">
        <v>0</v>
      </c>
      <c r="FZ453" s="519">
        <v>0</v>
      </c>
      <c r="GA453" s="519">
        <v>0</v>
      </c>
      <c r="GB453" s="519">
        <v>0</v>
      </c>
      <c r="GC453" s="519">
        <v>0</v>
      </c>
      <c r="GD453" s="519">
        <v>0</v>
      </c>
      <c r="GE453" s="519">
        <v>0</v>
      </c>
      <c r="GF453" s="519">
        <v>0</v>
      </c>
      <c r="GG453" s="519">
        <v>0</v>
      </c>
      <c r="GH453" s="519">
        <v>0</v>
      </c>
      <c r="GI453" s="519">
        <v>0</v>
      </c>
      <c r="GJ453" s="519">
        <v>0</v>
      </c>
      <c r="GK453" s="519">
        <v>0</v>
      </c>
      <c r="GL453" s="519">
        <v>0</v>
      </c>
      <c r="GM453" s="519">
        <v>0</v>
      </c>
      <c r="GN453" s="519">
        <v>0</v>
      </c>
      <c r="GO453" s="519">
        <v>0</v>
      </c>
      <c r="GP453" s="519">
        <v>0</v>
      </c>
      <c r="GQ453" s="519">
        <v>0</v>
      </c>
      <c r="GR453" s="519">
        <v>0</v>
      </c>
      <c r="GS453" s="519">
        <v>0</v>
      </c>
      <c r="GT453" s="519">
        <v>0</v>
      </c>
      <c r="GU453" s="519">
        <v>0</v>
      </c>
      <c r="GV453" s="519">
        <v>0</v>
      </c>
      <c r="GW453" s="519">
        <v>0</v>
      </c>
      <c r="GX453" s="519">
        <v>0</v>
      </c>
      <c r="GY453" s="519">
        <v>0</v>
      </c>
      <c r="GZ453" s="519">
        <v>0</v>
      </c>
      <c r="HA453" s="519">
        <v>0</v>
      </c>
      <c r="HB453" s="519">
        <v>0</v>
      </c>
      <c r="HC453" s="519">
        <v>0</v>
      </c>
      <c r="HD453" s="519">
        <v>0</v>
      </c>
      <c r="HE453" s="519">
        <v>0</v>
      </c>
      <c r="HF453" s="519">
        <v>0</v>
      </c>
      <c r="HG453" s="519">
        <v>0</v>
      </c>
      <c r="HH453" s="519">
        <v>0</v>
      </c>
      <c r="HI453" s="519">
        <v>0</v>
      </c>
      <c r="HJ453" s="519">
        <v>0</v>
      </c>
      <c r="HK453" s="519">
        <v>0</v>
      </c>
      <c r="HL453" s="519">
        <v>0</v>
      </c>
      <c r="HM453" s="519">
        <v>0</v>
      </c>
      <c r="HN453" s="519">
        <v>0</v>
      </c>
      <c r="HO453" s="519">
        <v>0</v>
      </c>
      <c r="HP453" s="519">
        <v>0</v>
      </c>
      <c r="HQ453" s="519">
        <v>0</v>
      </c>
      <c r="HR453" s="519">
        <v>0</v>
      </c>
      <c r="HS453" s="519">
        <v>0</v>
      </c>
      <c r="HT453" s="519">
        <v>0</v>
      </c>
      <c r="HU453" s="519">
        <v>0</v>
      </c>
      <c r="HV453" s="519">
        <v>0</v>
      </c>
      <c r="HW453" s="519">
        <v>0</v>
      </c>
      <c r="HX453" s="519">
        <v>0</v>
      </c>
      <c r="HY453" s="519">
        <v>0</v>
      </c>
      <c r="HZ453" s="519">
        <v>0</v>
      </c>
      <c r="IA453" s="519">
        <v>0</v>
      </c>
      <c r="IB453" s="519">
        <v>0</v>
      </c>
      <c r="IC453" s="519">
        <v>0</v>
      </c>
      <c r="ID453" s="519">
        <v>0</v>
      </c>
      <c r="IE453" s="519">
        <v>0</v>
      </c>
      <c r="IF453" s="519">
        <v>0</v>
      </c>
      <c r="IG453" s="519">
        <v>0</v>
      </c>
      <c r="IH453" s="519">
        <v>0</v>
      </c>
      <c r="II453" s="519">
        <v>0</v>
      </c>
      <c r="IJ453" s="519">
        <v>0</v>
      </c>
      <c r="IK453" s="519">
        <v>0</v>
      </c>
    </row>
    <row r="454" spans="2:245" hidden="1">
      <c r="B454" s="519" t="s">
        <v>1058</v>
      </c>
      <c r="C454" s="519"/>
      <c r="D454" s="519"/>
      <c r="E454" s="519"/>
      <c r="F454" s="519">
        <v>1</v>
      </c>
      <c r="G454" s="519"/>
      <c r="H454" s="519">
        <v>45</v>
      </c>
      <c r="I454" s="519">
        <v>2</v>
      </c>
      <c r="J454" s="519" t="str">
        <f t="shared" si="24"/>
        <v>SDN10014502</v>
      </c>
      <c r="K454" s="519">
        <v>1215</v>
      </c>
      <c r="M454" s="337" t="s">
        <v>631</v>
      </c>
      <c r="N454" s="519" t="s">
        <v>1058</v>
      </c>
      <c r="O454" s="519" t="s">
        <v>1059</v>
      </c>
      <c r="P454" s="519">
        <v>27</v>
      </c>
      <c r="Q454" s="521" t="str">
        <f t="shared" si="22"/>
        <v>SDN100127</v>
      </c>
      <c r="R454" s="519">
        <v>299</v>
      </c>
      <c r="S454" s="519">
        <v>780</v>
      </c>
      <c r="T454" s="519">
        <v>1272</v>
      </c>
      <c r="U454" s="519">
        <v>1776</v>
      </c>
      <c r="V454" s="519">
        <v>2292</v>
      </c>
      <c r="W454" s="519">
        <v>2731</v>
      </c>
      <c r="X454" s="519">
        <v>3180</v>
      </c>
      <c r="Y454" s="519">
        <v>3642</v>
      </c>
      <c r="Z454" s="519">
        <v>4118</v>
      </c>
      <c r="AA454" s="519">
        <v>6144</v>
      </c>
      <c r="AB454" s="519">
        <v>6302</v>
      </c>
      <c r="AC454" s="519">
        <v>6468</v>
      </c>
      <c r="AD454" s="519">
        <v>6643</v>
      </c>
      <c r="AE454" s="519">
        <v>6827</v>
      </c>
      <c r="AF454" s="519">
        <v>7022</v>
      </c>
      <c r="AG454" s="519">
        <v>7228</v>
      </c>
      <c r="AH454" s="519">
        <v>7447</v>
      </c>
      <c r="AI454" s="519">
        <v>7682</v>
      </c>
      <c r="AJ454" s="519">
        <v>7937</v>
      </c>
      <c r="AK454" s="519">
        <v>8212</v>
      </c>
      <c r="AL454" s="519">
        <v>8509</v>
      </c>
      <c r="AM454" s="519">
        <v>8831</v>
      </c>
      <c r="AN454" s="519">
        <v>9183</v>
      </c>
      <c r="AO454" s="519">
        <v>9574</v>
      </c>
      <c r="AP454" s="519">
        <v>0</v>
      </c>
      <c r="AQ454" s="519">
        <v>0</v>
      </c>
      <c r="AR454" s="519">
        <v>0</v>
      </c>
      <c r="AS454" s="519">
        <v>0</v>
      </c>
      <c r="AT454" s="519">
        <v>0</v>
      </c>
      <c r="AU454" s="519">
        <v>0</v>
      </c>
      <c r="AV454" s="519">
        <v>0</v>
      </c>
      <c r="AW454" s="519">
        <v>0</v>
      </c>
      <c r="AX454" s="519">
        <v>0</v>
      </c>
      <c r="AY454" s="519">
        <v>0</v>
      </c>
      <c r="AZ454" s="519">
        <v>0</v>
      </c>
      <c r="BA454" s="519">
        <v>0</v>
      </c>
      <c r="BB454" s="519">
        <v>0</v>
      </c>
      <c r="BC454" s="519">
        <v>0</v>
      </c>
      <c r="BD454" s="519">
        <v>0</v>
      </c>
      <c r="BE454" s="519">
        <v>0</v>
      </c>
      <c r="BF454" s="519">
        <v>0</v>
      </c>
      <c r="BG454" s="519">
        <v>0</v>
      </c>
      <c r="BH454" s="519">
        <v>0</v>
      </c>
      <c r="BI454" s="519">
        <v>0</v>
      </c>
      <c r="BJ454" s="519">
        <v>0</v>
      </c>
      <c r="BK454" s="519">
        <v>0</v>
      </c>
      <c r="BL454" s="519">
        <v>0</v>
      </c>
      <c r="BM454" s="519">
        <v>0</v>
      </c>
      <c r="BN454" s="519">
        <v>0</v>
      </c>
      <c r="BO454" s="519">
        <v>0</v>
      </c>
      <c r="BP454" s="519">
        <v>0</v>
      </c>
      <c r="BQ454" s="519">
        <v>0</v>
      </c>
      <c r="BR454" s="519">
        <v>0</v>
      </c>
      <c r="BS454" s="519">
        <v>0</v>
      </c>
      <c r="BT454" s="519">
        <v>0</v>
      </c>
      <c r="BU454" s="519">
        <v>0</v>
      </c>
      <c r="BV454" s="519">
        <v>0</v>
      </c>
      <c r="BW454" s="519">
        <v>0</v>
      </c>
      <c r="BX454" s="519">
        <v>0</v>
      </c>
      <c r="BY454" s="519">
        <v>0</v>
      </c>
      <c r="BZ454" s="519">
        <v>0</v>
      </c>
      <c r="CA454" s="519">
        <v>0</v>
      </c>
      <c r="CB454" s="519">
        <v>0</v>
      </c>
      <c r="CC454" s="519">
        <v>0</v>
      </c>
      <c r="CD454" s="519">
        <v>0</v>
      </c>
      <c r="CE454" s="519">
        <v>0</v>
      </c>
      <c r="CF454" s="519">
        <v>0</v>
      </c>
      <c r="CG454" s="519">
        <v>0</v>
      </c>
      <c r="CH454" s="519">
        <v>0</v>
      </c>
      <c r="CI454" s="519">
        <v>0</v>
      </c>
      <c r="CJ454" s="519">
        <v>0</v>
      </c>
      <c r="CK454" s="519">
        <v>0</v>
      </c>
      <c r="CL454" s="519">
        <v>0</v>
      </c>
      <c r="CM454" s="519">
        <v>0</v>
      </c>
      <c r="CN454" s="519">
        <v>0</v>
      </c>
      <c r="CO454" s="519">
        <v>0</v>
      </c>
      <c r="CP454" s="519">
        <v>0</v>
      </c>
      <c r="CQ454" s="519">
        <v>0</v>
      </c>
      <c r="CR454" s="519">
        <v>0</v>
      </c>
      <c r="CS454" s="519">
        <v>0</v>
      </c>
      <c r="CT454" s="519">
        <v>0</v>
      </c>
      <c r="CU454" s="519">
        <v>0</v>
      </c>
      <c r="CV454" s="519">
        <v>0</v>
      </c>
      <c r="CW454" s="519">
        <v>0</v>
      </c>
      <c r="CX454" s="519">
        <v>0</v>
      </c>
      <c r="CY454" s="519">
        <v>0</v>
      </c>
      <c r="CZ454" s="519">
        <v>0</v>
      </c>
      <c r="DA454" s="519">
        <v>0</v>
      </c>
      <c r="DB454" s="519">
        <v>0</v>
      </c>
      <c r="DC454" s="519">
        <v>0</v>
      </c>
      <c r="DD454" s="519">
        <v>0</v>
      </c>
      <c r="DE454" s="519">
        <v>0</v>
      </c>
      <c r="DF454" s="519">
        <v>0</v>
      </c>
      <c r="DG454" s="519">
        <v>0</v>
      </c>
      <c r="DH454" s="519">
        <v>0</v>
      </c>
      <c r="DI454" s="519">
        <v>0</v>
      </c>
      <c r="DJ454" s="519">
        <v>0</v>
      </c>
      <c r="DK454" s="519">
        <v>0</v>
      </c>
      <c r="DL454" s="519">
        <v>0</v>
      </c>
      <c r="DM454" s="519">
        <v>0</v>
      </c>
      <c r="DN454" s="519">
        <v>0</v>
      </c>
      <c r="DO454" s="519">
        <v>0</v>
      </c>
      <c r="DP454" s="519">
        <v>0</v>
      </c>
      <c r="DQ454" s="519">
        <v>0</v>
      </c>
      <c r="DR454" s="519">
        <v>0</v>
      </c>
      <c r="DS454" s="519">
        <v>0</v>
      </c>
      <c r="DT454" s="519">
        <v>0</v>
      </c>
      <c r="DU454" s="519">
        <v>0</v>
      </c>
      <c r="DV454" s="519">
        <v>0</v>
      </c>
      <c r="DW454" s="519">
        <v>0</v>
      </c>
      <c r="DX454" s="519">
        <v>0</v>
      </c>
      <c r="DZ454" s="337" t="s">
        <v>631</v>
      </c>
      <c r="EA454" s="519" t="s">
        <v>1058</v>
      </c>
      <c r="EB454" s="519" t="s">
        <v>1059</v>
      </c>
      <c r="EC454" s="519">
        <v>27</v>
      </c>
      <c r="ED454" s="521" t="str">
        <f t="shared" si="23"/>
        <v>SDN100127</v>
      </c>
      <c r="EE454" s="519">
        <v>488</v>
      </c>
      <c r="EF454" s="519">
        <v>1492</v>
      </c>
      <c r="EG454" s="519">
        <v>2471</v>
      </c>
      <c r="EH454" s="519">
        <v>3425</v>
      </c>
      <c r="EI454" s="519">
        <v>4362</v>
      </c>
      <c r="EJ454" s="519">
        <v>5108</v>
      </c>
      <c r="EK454" s="519">
        <v>5843</v>
      </c>
      <c r="EL454" s="519">
        <v>6575</v>
      </c>
      <c r="EM454" s="519">
        <v>7300</v>
      </c>
      <c r="EN454" s="519">
        <v>0</v>
      </c>
      <c r="EO454" s="519">
        <v>0</v>
      </c>
      <c r="EP454" s="519">
        <v>0</v>
      </c>
      <c r="EQ454" s="519">
        <v>0</v>
      </c>
      <c r="ER454" s="519">
        <v>0</v>
      </c>
      <c r="ES454" s="519">
        <v>0</v>
      </c>
      <c r="ET454" s="519">
        <v>0</v>
      </c>
      <c r="EU454" s="519">
        <v>0</v>
      </c>
      <c r="EV454" s="519">
        <v>0</v>
      </c>
      <c r="EW454" s="519">
        <v>0</v>
      </c>
      <c r="EX454" s="519">
        <v>0</v>
      </c>
      <c r="EY454" s="519">
        <v>0</v>
      </c>
      <c r="EZ454" s="519">
        <v>0</v>
      </c>
      <c r="FA454" s="519">
        <v>0</v>
      </c>
      <c r="FB454" s="519">
        <v>0</v>
      </c>
      <c r="FC454" s="519">
        <v>0</v>
      </c>
      <c r="FD454" s="519">
        <v>0</v>
      </c>
      <c r="FE454" s="519">
        <v>0</v>
      </c>
      <c r="FF454" s="519">
        <v>0</v>
      </c>
      <c r="FG454" s="519">
        <v>0</v>
      </c>
      <c r="FH454" s="519">
        <v>0</v>
      </c>
      <c r="FI454" s="519">
        <v>0</v>
      </c>
      <c r="FJ454" s="519">
        <v>0</v>
      </c>
      <c r="FK454" s="519">
        <v>0</v>
      </c>
      <c r="FL454" s="519">
        <v>0</v>
      </c>
      <c r="FM454" s="519">
        <v>0</v>
      </c>
      <c r="FN454" s="519">
        <v>0</v>
      </c>
      <c r="FO454" s="519">
        <v>0</v>
      </c>
      <c r="FP454" s="519">
        <v>0</v>
      </c>
      <c r="FQ454" s="519">
        <v>0</v>
      </c>
      <c r="FR454" s="519">
        <v>0</v>
      </c>
      <c r="FS454" s="519">
        <v>0</v>
      </c>
      <c r="FT454" s="519">
        <v>0</v>
      </c>
      <c r="FU454" s="519">
        <v>0</v>
      </c>
      <c r="FV454" s="519">
        <v>0</v>
      </c>
      <c r="FW454" s="519">
        <v>0</v>
      </c>
      <c r="FX454" s="519">
        <v>0</v>
      </c>
      <c r="FY454" s="519">
        <v>0</v>
      </c>
      <c r="FZ454" s="519">
        <v>0</v>
      </c>
      <c r="GA454" s="519">
        <v>0</v>
      </c>
      <c r="GB454" s="519">
        <v>0</v>
      </c>
      <c r="GC454" s="519">
        <v>0</v>
      </c>
      <c r="GD454" s="519">
        <v>0</v>
      </c>
      <c r="GE454" s="519">
        <v>0</v>
      </c>
      <c r="GF454" s="519">
        <v>0</v>
      </c>
      <c r="GG454" s="519">
        <v>0</v>
      </c>
      <c r="GH454" s="519">
        <v>0</v>
      </c>
      <c r="GI454" s="519">
        <v>0</v>
      </c>
      <c r="GJ454" s="519">
        <v>0</v>
      </c>
      <c r="GK454" s="519">
        <v>0</v>
      </c>
      <c r="GL454" s="519">
        <v>0</v>
      </c>
      <c r="GM454" s="519">
        <v>0</v>
      </c>
      <c r="GN454" s="519">
        <v>0</v>
      </c>
      <c r="GO454" s="519">
        <v>0</v>
      </c>
      <c r="GP454" s="519">
        <v>0</v>
      </c>
      <c r="GQ454" s="519">
        <v>0</v>
      </c>
      <c r="GR454" s="519">
        <v>0</v>
      </c>
      <c r="GS454" s="519">
        <v>0</v>
      </c>
      <c r="GT454" s="519">
        <v>0</v>
      </c>
      <c r="GU454" s="519">
        <v>0</v>
      </c>
      <c r="GV454" s="519">
        <v>0</v>
      </c>
      <c r="GW454" s="519">
        <v>0</v>
      </c>
      <c r="GX454" s="519">
        <v>0</v>
      </c>
      <c r="GY454" s="519">
        <v>0</v>
      </c>
      <c r="GZ454" s="519">
        <v>0</v>
      </c>
      <c r="HA454" s="519">
        <v>0</v>
      </c>
      <c r="HB454" s="519">
        <v>0</v>
      </c>
      <c r="HC454" s="519">
        <v>0</v>
      </c>
      <c r="HD454" s="519">
        <v>0</v>
      </c>
      <c r="HE454" s="519">
        <v>0</v>
      </c>
      <c r="HF454" s="519">
        <v>0</v>
      </c>
      <c r="HG454" s="519">
        <v>0</v>
      </c>
      <c r="HH454" s="519">
        <v>0</v>
      </c>
      <c r="HI454" s="519">
        <v>0</v>
      </c>
      <c r="HJ454" s="519">
        <v>0</v>
      </c>
      <c r="HK454" s="519">
        <v>0</v>
      </c>
      <c r="HL454" s="519">
        <v>0</v>
      </c>
      <c r="HM454" s="519">
        <v>0</v>
      </c>
      <c r="HN454" s="519">
        <v>0</v>
      </c>
      <c r="HO454" s="519">
        <v>0</v>
      </c>
      <c r="HP454" s="519">
        <v>0</v>
      </c>
      <c r="HQ454" s="519">
        <v>0</v>
      </c>
      <c r="HR454" s="519">
        <v>0</v>
      </c>
      <c r="HS454" s="519">
        <v>0</v>
      </c>
      <c r="HT454" s="519">
        <v>0</v>
      </c>
      <c r="HU454" s="519">
        <v>0</v>
      </c>
      <c r="HV454" s="519">
        <v>0</v>
      </c>
      <c r="HW454" s="519">
        <v>0</v>
      </c>
      <c r="HX454" s="519">
        <v>0</v>
      </c>
      <c r="HY454" s="519">
        <v>0</v>
      </c>
      <c r="HZ454" s="519">
        <v>0</v>
      </c>
      <c r="IA454" s="519">
        <v>0</v>
      </c>
      <c r="IB454" s="519">
        <v>0</v>
      </c>
      <c r="IC454" s="519">
        <v>0</v>
      </c>
      <c r="ID454" s="519">
        <v>0</v>
      </c>
      <c r="IE454" s="519">
        <v>0</v>
      </c>
      <c r="IF454" s="519">
        <v>0</v>
      </c>
      <c r="IG454" s="519">
        <v>0</v>
      </c>
      <c r="IH454" s="519">
        <v>0</v>
      </c>
      <c r="II454" s="519">
        <v>0</v>
      </c>
      <c r="IJ454" s="519">
        <v>0</v>
      </c>
      <c r="IK454" s="519">
        <v>0</v>
      </c>
    </row>
    <row r="455" spans="2:245" hidden="1">
      <c r="B455" s="519" t="s">
        <v>1058</v>
      </c>
      <c r="C455" s="519"/>
      <c r="D455" s="519"/>
      <c r="E455" s="519"/>
      <c r="F455" s="519">
        <v>1</v>
      </c>
      <c r="G455" s="519"/>
      <c r="H455" s="519">
        <v>45</v>
      </c>
      <c r="I455" s="519">
        <v>3</v>
      </c>
      <c r="J455" s="519" t="str">
        <f t="shared" si="24"/>
        <v>SDN10014503</v>
      </c>
      <c r="K455" s="519">
        <v>1215</v>
      </c>
      <c r="M455" s="337" t="s">
        <v>631</v>
      </c>
      <c r="N455" s="519" t="s">
        <v>1058</v>
      </c>
      <c r="O455" s="519" t="s">
        <v>1059</v>
      </c>
      <c r="P455" s="519">
        <v>28</v>
      </c>
      <c r="Q455" s="521" t="str">
        <f t="shared" si="22"/>
        <v>SDN100128</v>
      </c>
      <c r="R455" s="519">
        <v>288</v>
      </c>
      <c r="S455" s="519">
        <v>761</v>
      </c>
      <c r="T455" s="519">
        <v>1245</v>
      </c>
      <c r="U455" s="519">
        <v>1741</v>
      </c>
      <c r="V455" s="519">
        <v>2249</v>
      </c>
      <c r="W455" s="519">
        <v>2681</v>
      </c>
      <c r="X455" s="519">
        <v>3124</v>
      </c>
      <c r="Y455" s="519">
        <v>3581</v>
      </c>
      <c r="Z455" s="519">
        <v>4049</v>
      </c>
      <c r="AA455" s="519">
        <v>6044</v>
      </c>
      <c r="AB455" s="519">
        <v>6203</v>
      </c>
      <c r="AC455" s="519">
        <v>6370</v>
      </c>
      <c r="AD455" s="519">
        <v>6546</v>
      </c>
      <c r="AE455" s="519">
        <v>6731</v>
      </c>
      <c r="AF455" s="519">
        <v>6927</v>
      </c>
      <c r="AG455" s="519">
        <v>7136</v>
      </c>
      <c r="AH455" s="519">
        <v>7360</v>
      </c>
      <c r="AI455" s="519">
        <v>7602</v>
      </c>
      <c r="AJ455" s="519">
        <v>7863</v>
      </c>
      <c r="AK455" s="519">
        <v>8145</v>
      </c>
      <c r="AL455" s="519">
        <v>8450</v>
      </c>
      <c r="AM455" s="519">
        <v>8784</v>
      </c>
      <c r="AN455" s="519">
        <v>9154</v>
      </c>
      <c r="AO455" s="519">
        <v>9559</v>
      </c>
      <c r="AP455" s="519">
        <v>0</v>
      </c>
      <c r="AQ455" s="519">
        <v>0</v>
      </c>
      <c r="AR455" s="519">
        <v>0</v>
      </c>
      <c r="AS455" s="519">
        <v>0</v>
      </c>
      <c r="AT455" s="519">
        <v>0</v>
      </c>
      <c r="AU455" s="519">
        <v>0</v>
      </c>
      <c r="AV455" s="519">
        <v>0</v>
      </c>
      <c r="AW455" s="519">
        <v>0</v>
      </c>
      <c r="AX455" s="519">
        <v>0</v>
      </c>
      <c r="AY455" s="519">
        <v>0</v>
      </c>
      <c r="AZ455" s="519">
        <v>0</v>
      </c>
      <c r="BA455" s="519">
        <v>0</v>
      </c>
      <c r="BB455" s="519">
        <v>0</v>
      </c>
      <c r="BC455" s="519">
        <v>0</v>
      </c>
      <c r="BD455" s="519">
        <v>0</v>
      </c>
      <c r="BE455" s="519">
        <v>0</v>
      </c>
      <c r="BF455" s="519">
        <v>0</v>
      </c>
      <c r="BG455" s="519">
        <v>0</v>
      </c>
      <c r="BH455" s="519">
        <v>0</v>
      </c>
      <c r="BI455" s="519">
        <v>0</v>
      </c>
      <c r="BJ455" s="519">
        <v>0</v>
      </c>
      <c r="BK455" s="519">
        <v>0</v>
      </c>
      <c r="BL455" s="519">
        <v>0</v>
      </c>
      <c r="BM455" s="519">
        <v>0</v>
      </c>
      <c r="BN455" s="519">
        <v>0</v>
      </c>
      <c r="BO455" s="519">
        <v>0</v>
      </c>
      <c r="BP455" s="519">
        <v>0</v>
      </c>
      <c r="BQ455" s="519">
        <v>0</v>
      </c>
      <c r="BR455" s="519">
        <v>0</v>
      </c>
      <c r="BS455" s="519">
        <v>0</v>
      </c>
      <c r="BT455" s="519">
        <v>0</v>
      </c>
      <c r="BU455" s="519">
        <v>0</v>
      </c>
      <c r="BV455" s="519">
        <v>0</v>
      </c>
      <c r="BW455" s="519">
        <v>0</v>
      </c>
      <c r="BX455" s="519">
        <v>0</v>
      </c>
      <c r="BY455" s="519">
        <v>0</v>
      </c>
      <c r="BZ455" s="519">
        <v>0</v>
      </c>
      <c r="CA455" s="519">
        <v>0</v>
      </c>
      <c r="CB455" s="519">
        <v>0</v>
      </c>
      <c r="CC455" s="519">
        <v>0</v>
      </c>
      <c r="CD455" s="519">
        <v>0</v>
      </c>
      <c r="CE455" s="519">
        <v>0</v>
      </c>
      <c r="CF455" s="519">
        <v>0</v>
      </c>
      <c r="CG455" s="519">
        <v>0</v>
      </c>
      <c r="CH455" s="519">
        <v>0</v>
      </c>
      <c r="CI455" s="519">
        <v>0</v>
      </c>
      <c r="CJ455" s="519">
        <v>0</v>
      </c>
      <c r="CK455" s="519">
        <v>0</v>
      </c>
      <c r="CL455" s="519">
        <v>0</v>
      </c>
      <c r="CM455" s="519">
        <v>0</v>
      </c>
      <c r="CN455" s="519">
        <v>0</v>
      </c>
      <c r="CO455" s="519">
        <v>0</v>
      </c>
      <c r="CP455" s="519">
        <v>0</v>
      </c>
      <c r="CQ455" s="519">
        <v>0</v>
      </c>
      <c r="CR455" s="519">
        <v>0</v>
      </c>
      <c r="CS455" s="519">
        <v>0</v>
      </c>
      <c r="CT455" s="519">
        <v>0</v>
      </c>
      <c r="CU455" s="519">
        <v>0</v>
      </c>
      <c r="CV455" s="519">
        <v>0</v>
      </c>
      <c r="CW455" s="519">
        <v>0</v>
      </c>
      <c r="CX455" s="519">
        <v>0</v>
      </c>
      <c r="CY455" s="519">
        <v>0</v>
      </c>
      <c r="CZ455" s="519">
        <v>0</v>
      </c>
      <c r="DA455" s="519">
        <v>0</v>
      </c>
      <c r="DB455" s="519">
        <v>0</v>
      </c>
      <c r="DC455" s="519">
        <v>0</v>
      </c>
      <c r="DD455" s="519">
        <v>0</v>
      </c>
      <c r="DE455" s="519">
        <v>0</v>
      </c>
      <c r="DF455" s="519">
        <v>0</v>
      </c>
      <c r="DG455" s="519">
        <v>0</v>
      </c>
      <c r="DH455" s="519">
        <v>0</v>
      </c>
      <c r="DI455" s="519">
        <v>0</v>
      </c>
      <c r="DJ455" s="519">
        <v>0</v>
      </c>
      <c r="DK455" s="519">
        <v>0</v>
      </c>
      <c r="DL455" s="519">
        <v>0</v>
      </c>
      <c r="DM455" s="519">
        <v>0</v>
      </c>
      <c r="DN455" s="519">
        <v>0</v>
      </c>
      <c r="DO455" s="519">
        <v>0</v>
      </c>
      <c r="DP455" s="519">
        <v>0</v>
      </c>
      <c r="DQ455" s="519">
        <v>0</v>
      </c>
      <c r="DR455" s="519">
        <v>0</v>
      </c>
      <c r="DS455" s="519">
        <v>0</v>
      </c>
      <c r="DT455" s="519">
        <v>0</v>
      </c>
      <c r="DU455" s="519">
        <v>0</v>
      </c>
      <c r="DV455" s="519">
        <v>0</v>
      </c>
      <c r="DW455" s="519">
        <v>0</v>
      </c>
      <c r="DX455" s="519">
        <v>0</v>
      </c>
      <c r="DZ455" s="337" t="s">
        <v>631</v>
      </c>
      <c r="EA455" s="519" t="s">
        <v>1058</v>
      </c>
      <c r="EB455" s="519" t="s">
        <v>1059</v>
      </c>
      <c r="EC455" s="519">
        <v>28</v>
      </c>
      <c r="ED455" s="521" t="str">
        <f t="shared" si="23"/>
        <v>SDN100128</v>
      </c>
      <c r="EE455" s="519">
        <v>469</v>
      </c>
      <c r="EF455" s="519">
        <v>1449</v>
      </c>
      <c r="EG455" s="519">
        <v>2412</v>
      </c>
      <c r="EH455" s="519">
        <v>3348</v>
      </c>
      <c r="EI455" s="519">
        <v>4271</v>
      </c>
      <c r="EJ455" s="519">
        <v>5001</v>
      </c>
      <c r="EK455" s="519">
        <v>5725</v>
      </c>
      <c r="EL455" s="519">
        <v>6447</v>
      </c>
      <c r="EM455" s="519">
        <v>7159</v>
      </c>
      <c r="EN455" s="519">
        <v>0</v>
      </c>
      <c r="EO455" s="519">
        <v>0</v>
      </c>
      <c r="EP455" s="519">
        <v>0</v>
      </c>
      <c r="EQ455" s="519">
        <v>0</v>
      </c>
      <c r="ER455" s="519">
        <v>0</v>
      </c>
      <c r="ES455" s="519">
        <v>0</v>
      </c>
      <c r="ET455" s="519">
        <v>0</v>
      </c>
      <c r="EU455" s="519">
        <v>0</v>
      </c>
      <c r="EV455" s="519">
        <v>0</v>
      </c>
      <c r="EW455" s="519">
        <v>0</v>
      </c>
      <c r="EX455" s="519">
        <v>0</v>
      </c>
      <c r="EY455" s="519">
        <v>0</v>
      </c>
      <c r="EZ455" s="519">
        <v>0</v>
      </c>
      <c r="FA455" s="519">
        <v>0</v>
      </c>
      <c r="FB455" s="519">
        <v>0</v>
      </c>
      <c r="FC455" s="519">
        <v>0</v>
      </c>
      <c r="FD455" s="519">
        <v>0</v>
      </c>
      <c r="FE455" s="519">
        <v>0</v>
      </c>
      <c r="FF455" s="519">
        <v>0</v>
      </c>
      <c r="FG455" s="519">
        <v>0</v>
      </c>
      <c r="FH455" s="519">
        <v>0</v>
      </c>
      <c r="FI455" s="519">
        <v>0</v>
      </c>
      <c r="FJ455" s="519">
        <v>0</v>
      </c>
      <c r="FK455" s="519">
        <v>0</v>
      </c>
      <c r="FL455" s="519">
        <v>0</v>
      </c>
      <c r="FM455" s="519">
        <v>0</v>
      </c>
      <c r="FN455" s="519">
        <v>0</v>
      </c>
      <c r="FO455" s="519">
        <v>0</v>
      </c>
      <c r="FP455" s="519">
        <v>0</v>
      </c>
      <c r="FQ455" s="519">
        <v>0</v>
      </c>
      <c r="FR455" s="519">
        <v>0</v>
      </c>
      <c r="FS455" s="519">
        <v>0</v>
      </c>
      <c r="FT455" s="519">
        <v>0</v>
      </c>
      <c r="FU455" s="519">
        <v>0</v>
      </c>
      <c r="FV455" s="519">
        <v>0</v>
      </c>
      <c r="FW455" s="519">
        <v>0</v>
      </c>
      <c r="FX455" s="519">
        <v>0</v>
      </c>
      <c r="FY455" s="519">
        <v>0</v>
      </c>
      <c r="FZ455" s="519">
        <v>0</v>
      </c>
      <c r="GA455" s="519">
        <v>0</v>
      </c>
      <c r="GB455" s="519">
        <v>0</v>
      </c>
      <c r="GC455" s="519">
        <v>0</v>
      </c>
      <c r="GD455" s="519">
        <v>0</v>
      </c>
      <c r="GE455" s="519">
        <v>0</v>
      </c>
      <c r="GF455" s="519">
        <v>0</v>
      </c>
      <c r="GG455" s="519">
        <v>0</v>
      </c>
      <c r="GH455" s="519">
        <v>0</v>
      </c>
      <c r="GI455" s="519">
        <v>0</v>
      </c>
      <c r="GJ455" s="519">
        <v>0</v>
      </c>
      <c r="GK455" s="519">
        <v>0</v>
      </c>
      <c r="GL455" s="519">
        <v>0</v>
      </c>
      <c r="GM455" s="519">
        <v>0</v>
      </c>
      <c r="GN455" s="519">
        <v>0</v>
      </c>
      <c r="GO455" s="519">
        <v>0</v>
      </c>
      <c r="GP455" s="519">
        <v>0</v>
      </c>
      <c r="GQ455" s="519">
        <v>0</v>
      </c>
      <c r="GR455" s="519">
        <v>0</v>
      </c>
      <c r="GS455" s="519">
        <v>0</v>
      </c>
      <c r="GT455" s="519">
        <v>0</v>
      </c>
      <c r="GU455" s="519">
        <v>0</v>
      </c>
      <c r="GV455" s="519">
        <v>0</v>
      </c>
      <c r="GW455" s="519">
        <v>0</v>
      </c>
      <c r="GX455" s="519">
        <v>0</v>
      </c>
      <c r="GY455" s="519">
        <v>0</v>
      </c>
      <c r="GZ455" s="519">
        <v>0</v>
      </c>
      <c r="HA455" s="519">
        <v>0</v>
      </c>
      <c r="HB455" s="519">
        <v>0</v>
      </c>
      <c r="HC455" s="519">
        <v>0</v>
      </c>
      <c r="HD455" s="519">
        <v>0</v>
      </c>
      <c r="HE455" s="519">
        <v>0</v>
      </c>
      <c r="HF455" s="519">
        <v>0</v>
      </c>
      <c r="HG455" s="519">
        <v>0</v>
      </c>
      <c r="HH455" s="519">
        <v>0</v>
      </c>
      <c r="HI455" s="519">
        <v>0</v>
      </c>
      <c r="HJ455" s="519">
        <v>0</v>
      </c>
      <c r="HK455" s="519">
        <v>0</v>
      </c>
      <c r="HL455" s="519">
        <v>0</v>
      </c>
      <c r="HM455" s="519">
        <v>0</v>
      </c>
      <c r="HN455" s="519">
        <v>0</v>
      </c>
      <c r="HO455" s="519">
        <v>0</v>
      </c>
      <c r="HP455" s="519">
        <v>0</v>
      </c>
      <c r="HQ455" s="519">
        <v>0</v>
      </c>
      <c r="HR455" s="519">
        <v>0</v>
      </c>
      <c r="HS455" s="519">
        <v>0</v>
      </c>
      <c r="HT455" s="519">
        <v>0</v>
      </c>
      <c r="HU455" s="519">
        <v>0</v>
      </c>
      <c r="HV455" s="519">
        <v>0</v>
      </c>
      <c r="HW455" s="519">
        <v>0</v>
      </c>
      <c r="HX455" s="519">
        <v>0</v>
      </c>
      <c r="HY455" s="519">
        <v>0</v>
      </c>
      <c r="HZ455" s="519">
        <v>0</v>
      </c>
      <c r="IA455" s="519">
        <v>0</v>
      </c>
      <c r="IB455" s="519">
        <v>0</v>
      </c>
      <c r="IC455" s="519">
        <v>0</v>
      </c>
      <c r="ID455" s="519">
        <v>0</v>
      </c>
      <c r="IE455" s="519">
        <v>0</v>
      </c>
      <c r="IF455" s="519">
        <v>0</v>
      </c>
      <c r="IG455" s="519">
        <v>0</v>
      </c>
      <c r="IH455" s="519">
        <v>0</v>
      </c>
      <c r="II455" s="519">
        <v>0</v>
      </c>
      <c r="IJ455" s="519">
        <v>0</v>
      </c>
      <c r="IK455" s="519">
        <v>0</v>
      </c>
    </row>
    <row r="456" spans="2:245" hidden="1">
      <c r="B456" s="519" t="s">
        <v>1058</v>
      </c>
      <c r="C456" s="519"/>
      <c r="D456" s="519"/>
      <c r="E456" s="519"/>
      <c r="F456" s="519">
        <v>1</v>
      </c>
      <c r="G456" s="519"/>
      <c r="H456" s="519">
        <v>45</v>
      </c>
      <c r="I456" s="519">
        <v>4</v>
      </c>
      <c r="J456" s="519" t="str">
        <f t="shared" si="24"/>
        <v>SDN10014504</v>
      </c>
      <c r="K456" s="519">
        <v>1215</v>
      </c>
      <c r="M456" s="337" t="s">
        <v>631</v>
      </c>
      <c r="N456" s="519" t="s">
        <v>1058</v>
      </c>
      <c r="O456" s="519" t="s">
        <v>1059</v>
      </c>
      <c r="P456" s="519">
        <v>29</v>
      </c>
      <c r="Q456" s="521" t="str">
        <f t="shared" si="22"/>
        <v>SDN100129</v>
      </c>
      <c r="R456" s="519">
        <v>277</v>
      </c>
      <c r="S456" s="519">
        <v>741</v>
      </c>
      <c r="T456" s="519">
        <v>1217</v>
      </c>
      <c r="U456" s="519">
        <v>1704</v>
      </c>
      <c r="V456" s="519">
        <v>2204</v>
      </c>
      <c r="W456" s="519">
        <v>2629</v>
      </c>
      <c r="X456" s="519">
        <v>3066</v>
      </c>
      <c r="Y456" s="519">
        <v>3515</v>
      </c>
      <c r="Z456" s="519">
        <v>3978</v>
      </c>
      <c r="AA456" s="519">
        <v>5941</v>
      </c>
      <c r="AB456" s="519">
        <v>6100</v>
      </c>
      <c r="AC456" s="519">
        <v>6268</v>
      </c>
      <c r="AD456" s="519">
        <v>6445</v>
      </c>
      <c r="AE456" s="519">
        <v>6631</v>
      </c>
      <c r="AF456" s="519">
        <v>6829</v>
      </c>
      <c r="AG456" s="519">
        <v>7042</v>
      </c>
      <c r="AH456" s="519">
        <v>7272</v>
      </c>
      <c r="AI456" s="519">
        <v>7520</v>
      </c>
      <c r="AJ456" s="519">
        <v>7787</v>
      </c>
      <c r="AK456" s="519">
        <v>8076</v>
      </c>
      <c r="AL456" s="519">
        <v>8391</v>
      </c>
      <c r="AM456" s="519">
        <v>8742</v>
      </c>
      <c r="AN456" s="519">
        <v>9124</v>
      </c>
      <c r="AO456" s="519">
        <v>9543</v>
      </c>
      <c r="AP456" s="519">
        <v>0</v>
      </c>
      <c r="AQ456" s="519">
        <v>0</v>
      </c>
      <c r="AR456" s="519">
        <v>0</v>
      </c>
      <c r="AS456" s="519">
        <v>0</v>
      </c>
      <c r="AT456" s="519">
        <v>0</v>
      </c>
      <c r="AU456" s="519">
        <v>0</v>
      </c>
      <c r="AV456" s="519">
        <v>0</v>
      </c>
      <c r="AW456" s="519">
        <v>0</v>
      </c>
      <c r="AX456" s="519">
        <v>0</v>
      </c>
      <c r="AY456" s="519">
        <v>0</v>
      </c>
      <c r="AZ456" s="519">
        <v>0</v>
      </c>
      <c r="BA456" s="519">
        <v>0</v>
      </c>
      <c r="BB456" s="519">
        <v>0</v>
      </c>
      <c r="BC456" s="519">
        <v>0</v>
      </c>
      <c r="BD456" s="519">
        <v>0</v>
      </c>
      <c r="BE456" s="519">
        <v>0</v>
      </c>
      <c r="BF456" s="519">
        <v>0</v>
      </c>
      <c r="BG456" s="519">
        <v>0</v>
      </c>
      <c r="BH456" s="519">
        <v>0</v>
      </c>
      <c r="BI456" s="519">
        <v>0</v>
      </c>
      <c r="BJ456" s="519">
        <v>0</v>
      </c>
      <c r="BK456" s="519">
        <v>0</v>
      </c>
      <c r="BL456" s="519">
        <v>0</v>
      </c>
      <c r="BM456" s="519">
        <v>0</v>
      </c>
      <c r="BN456" s="519">
        <v>0</v>
      </c>
      <c r="BO456" s="519">
        <v>0</v>
      </c>
      <c r="BP456" s="519">
        <v>0</v>
      </c>
      <c r="BQ456" s="519">
        <v>0</v>
      </c>
      <c r="BR456" s="519">
        <v>0</v>
      </c>
      <c r="BS456" s="519">
        <v>0</v>
      </c>
      <c r="BT456" s="519">
        <v>0</v>
      </c>
      <c r="BU456" s="519">
        <v>0</v>
      </c>
      <c r="BV456" s="519">
        <v>0</v>
      </c>
      <c r="BW456" s="519">
        <v>0</v>
      </c>
      <c r="BX456" s="519">
        <v>0</v>
      </c>
      <c r="BY456" s="519">
        <v>0</v>
      </c>
      <c r="BZ456" s="519">
        <v>0</v>
      </c>
      <c r="CA456" s="519">
        <v>0</v>
      </c>
      <c r="CB456" s="519">
        <v>0</v>
      </c>
      <c r="CC456" s="519">
        <v>0</v>
      </c>
      <c r="CD456" s="519">
        <v>0</v>
      </c>
      <c r="CE456" s="519">
        <v>0</v>
      </c>
      <c r="CF456" s="519">
        <v>0</v>
      </c>
      <c r="CG456" s="519">
        <v>0</v>
      </c>
      <c r="CH456" s="519">
        <v>0</v>
      </c>
      <c r="CI456" s="519">
        <v>0</v>
      </c>
      <c r="CJ456" s="519">
        <v>0</v>
      </c>
      <c r="CK456" s="519">
        <v>0</v>
      </c>
      <c r="CL456" s="519">
        <v>0</v>
      </c>
      <c r="CM456" s="519">
        <v>0</v>
      </c>
      <c r="CN456" s="519">
        <v>0</v>
      </c>
      <c r="CO456" s="519">
        <v>0</v>
      </c>
      <c r="CP456" s="519">
        <v>0</v>
      </c>
      <c r="CQ456" s="519">
        <v>0</v>
      </c>
      <c r="CR456" s="519">
        <v>0</v>
      </c>
      <c r="CS456" s="519">
        <v>0</v>
      </c>
      <c r="CT456" s="519">
        <v>0</v>
      </c>
      <c r="CU456" s="519">
        <v>0</v>
      </c>
      <c r="CV456" s="519">
        <v>0</v>
      </c>
      <c r="CW456" s="519">
        <v>0</v>
      </c>
      <c r="CX456" s="519">
        <v>0</v>
      </c>
      <c r="CY456" s="519">
        <v>0</v>
      </c>
      <c r="CZ456" s="519">
        <v>0</v>
      </c>
      <c r="DA456" s="519">
        <v>0</v>
      </c>
      <c r="DB456" s="519">
        <v>0</v>
      </c>
      <c r="DC456" s="519">
        <v>0</v>
      </c>
      <c r="DD456" s="519">
        <v>0</v>
      </c>
      <c r="DE456" s="519">
        <v>0</v>
      </c>
      <c r="DF456" s="519">
        <v>0</v>
      </c>
      <c r="DG456" s="519">
        <v>0</v>
      </c>
      <c r="DH456" s="519">
        <v>0</v>
      </c>
      <c r="DI456" s="519">
        <v>0</v>
      </c>
      <c r="DJ456" s="519">
        <v>0</v>
      </c>
      <c r="DK456" s="519">
        <v>0</v>
      </c>
      <c r="DL456" s="519">
        <v>0</v>
      </c>
      <c r="DM456" s="519">
        <v>0</v>
      </c>
      <c r="DN456" s="519">
        <v>0</v>
      </c>
      <c r="DO456" s="519">
        <v>0</v>
      </c>
      <c r="DP456" s="519">
        <v>0</v>
      </c>
      <c r="DQ456" s="519">
        <v>0</v>
      </c>
      <c r="DR456" s="519">
        <v>0</v>
      </c>
      <c r="DS456" s="519">
        <v>0</v>
      </c>
      <c r="DT456" s="519">
        <v>0</v>
      </c>
      <c r="DU456" s="519">
        <v>0</v>
      </c>
      <c r="DV456" s="519">
        <v>0</v>
      </c>
      <c r="DW456" s="519">
        <v>0</v>
      </c>
      <c r="DX456" s="519">
        <v>0</v>
      </c>
      <c r="DZ456" s="337" t="s">
        <v>631</v>
      </c>
      <c r="EA456" s="519" t="s">
        <v>1058</v>
      </c>
      <c r="EB456" s="519" t="s">
        <v>1059</v>
      </c>
      <c r="EC456" s="519">
        <v>29</v>
      </c>
      <c r="ED456" s="521" t="str">
        <f t="shared" si="23"/>
        <v>SDN100129</v>
      </c>
      <c r="EE456" s="519">
        <v>451</v>
      </c>
      <c r="EF456" s="519">
        <v>1407</v>
      </c>
      <c r="EG456" s="519">
        <v>2350</v>
      </c>
      <c r="EH456" s="519">
        <v>3268</v>
      </c>
      <c r="EI456" s="519">
        <v>4174</v>
      </c>
      <c r="EJ456" s="519">
        <v>4890</v>
      </c>
      <c r="EK456" s="519">
        <v>5603</v>
      </c>
      <c r="EL456" s="519">
        <v>6311</v>
      </c>
      <c r="EM456" s="519">
        <v>7014</v>
      </c>
      <c r="EN456" s="519">
        <v>0</v>
      </c>
      <c r="EO456" s="519">
        <v>0</v>
      </c>
      <c r="EP456" s="519">
        <v>0</v>
      </c>
      <c r="EQ456" s="519">
        <v>0</v>
      </c>
      <c r="ER456" s="519">
        <v>0</v>
      </c>
      <c r="ES456" s="519">
        <v>0</v>
      </c>
      <c r="ET456" s="519">
        <v>0</v>
      </c>
      <c r="EU456" s="519">
        <v>0</v>
      </c>
      <c r="EV456" s="519">
        <v>0</v>
      </c>
      <c r="EW456" s="519">
        <v>0</v>
      </c>
      <c r="EX456" s="519">
        <v>0</v>
      </c>
      <c r="EY456" s="519">
        <v>0</v>
      </c>
      <c r="EZ456" s="519">
        <v>0</v>
      </c>
      <c r="FA456" s="519">
        <v>0</v>
      </c>
      <c r="FB456" s="519">
        <v>0</v>
      </c>
      <c r="FC456" s="519">
        <v>0</v>
      </c>
      <c r="FD456" s="519">
        <v>0</v>
      </c>
      <c r="FE456" s="519">
        <v>0</v>
      </c>
      <c r="FF456" s="519">
        <v>0</v>
      </c>
      <c r="FG456" s="519">
        <v>0</v>
      </c>
      <c r="FH456" s="519">
        <v>0</v>
      </c>
      <c r="FI456" s="519">
        <v>0</v>
      </c>
      <c r="FJ456" s="519">
        <v>0</v>
      </c>
      <c r="FK456" s="519">
        <v>0</v>
      </c>
      <c r="FL456" s="519">
        <v>0</v>
      </c>
      <c r="FM456" s="519">
        <v>0</v>
      </c>
      <c r="FN456" s="519">
        <v>0</v>
      </c>
      <c r="FO456" s="519">
        <v>0</v>
      </c>
      <c r="FP456" s="519">
        <v>0</v>
      </c>
      <c r="FQ456" s="519">
        <v>0</v>
      </c>
      <c r="FR456" s="519">
        <v>0</v>
      </c>
      <c r="FS456" s="519">
        <v>0</v>
      </c>
      <c r="FT456" s="519">
        <v>0</v>
      </c>
      <c r="FU456" s="519">
        <v>0</v>
      </c>
      <c r="FV456" s="519">
        <v>0</v>
      </c>
      <c r="FW456" s="519">
        <v>0</v>
      </c>
      <c r="FX456" s="519">
        <v>0</v>
      </c>
      <c r="FY456" s="519">
        <v>0</v>
      </c>
      <c r="FZ456" s="519">
        <v>0</v>
      </c>
      <c r="GA456" s="519">
        <v>0</v>
      </c>
      <c r="GB456" s="519">
        <v>0</v>
      </c>
      <c r="GC456" s="519">
        <v>0</v>
      </c>
      <c r="GD456" s="519">
        <v>0</v>
      </c>
      <c r="GE456" s="519">
        <v>0</v>
      </c>
      <c r="GF456" s="519">
        <v>0</v>
      </c>
      <c r="GG456" s="519">
        <v>0</v>
      </c>
      <c r="GH456" s="519">
        <v>0</v>
      </c>
      <c r="GI456" s="519">
        <v>0</v>
      </c>
      <c r="GJ456" s="519">
        <v>0</v>
      </c>
      <c r="GK456" s="519">
        <v>0</v>
      </c>
      <c r="GL456" s="519">
        <v>0</v>
      </c>
      <c r="GM456" s="519">
        <v>0</v>
      </c>
      <c r="GN456" s="519">
        <v>0</v>
      </c>
      <c r="GO456" s="519">
        <v>0</v>
      </c>
      <c r="GP456" s="519">
        <v>0</v>
      </c>
      <c r="GQ456" s="519">
        <v>0</v>
      </c>
      <c r="GR456" s="519">
        <v>0</v>
      </c>
      <c r="GS456" s="519">
        <v>0</v>
      </c>
      <c r="GT456" s="519">
        <v>0</v>
      </c>
      <c r="GU456" s="519">
        <v>0</v>
      </c>
      <c r="GV456" s="519">
        <v>0</v>
      </c>
      <c r="GW456" s="519">
        <v>0</v>
      </c>
      <c r="GX456" s="519">
        <v>0</v>
      </c>
      <c r="GY456" s="519">
        <v>0</v>
      </c>
      <c r="GZ456" s="519">
        <v>0</v>
      </c>
      <c r="HA456" s="519">
        <v>0</v>
      </c>
      <c r="HB456" s="519">
        <v>0</v>
      </c>
      <c r="HC456" s="519">
        <v>0</v>
      </c>
      <c r="HD456" s="519">
        <v>0</v>
      </c>
      <c r="HE456" s="519">
        <v>0</v>
      </c>
      <c r="HF456" s="519">
        <v>0</v>
      </c>
      <c r="HG456" s="519">
        <v>0</v>
      </c>
      <c r="HH456" s="519">
        <v>0</v>
      </c>
      <c r="HI456" s="519">
        <v>0</v>
      </c>
      <c r="HJ456" s="519">
        <v>0</v>
      </c>
      <c r="HK456" s="519">
        <v>0</v>
      </c>
      <c r="HL456" s="519">
        <v>0</v>
      </c>
      <c r="HM456" s="519">
        <v>0</v>
      </c>
      <c r="HN456" s="519">
        <v>0</v>
      </c>
      <c r="HO456" s="519">
        <v>0</v>
      </c>
      <c r="HP456" s="519">
        <v>0</v>
      </c>
      <c r="HQ456" s="519">
        <v>0</v>
      </c>
      <c r="HR456" s="519">
        <v>0</v>
      </c>
      <c r="HS456" s="519">
        <v>0</v>
      </c>
      <c r="HT456" s="519">
        <v>0</v>
      </c>
      <c r="HU456" s="519">
        <v>0</v>
      </c>
      <c r="HV456" s="519">
        <v>0</v>
      </c>
      <c r="HW456" s="519">
        <v>0</v>
      </c>
      <c r="HX456" s="519">
        <v>0</v>
      </c>
      <c r="HY456" s="519">
        <v>0</v>
      </c>
      <c r="HZ456" s="519">
        <v>0</v>
      </c>
      <c r="IA456" s="519">
        <v>0</v>
      </c>
      <c r="IB456" s="519">
        <v>0</v>
      </c>
      <c r="IC456" s="519">
        <v>0</v>
      </c>
      <c r="ID456" s="519">
        <v>0</v>
      </c>
      <c r="IE456" s="519">
        <v>0</v>
      </c>
      <c r="IF456" s="519">
        <v>0</v>
      </c>
      <c r="IG456" s="519">
        <v>0</v>
      </c>
      <c r="IH456" s="519">
        <v>0</v>
      </c>
      <c r="II456" s="519">
        <v>0</v>
      </c>
      <c r="IJ456" s="519">
        <v>0</v>
      </c>
      <c r="IK456" s="519">
        <v>0</v>
      </c>
    </row>
    <row r="457" spans="2:245" hidden="1">
      <c r="B457" s="519" t="s">
        <v>1058</v>
      </c>
      <c r="C457" s="519"/>
      <c r="D457" s="519"/>
      <c r="E457" s="519"/>
      <c r="F457" s="519">
        <v>1</v>
      </c>
      <c r="G457" s="519"/>
      <c r="H457" s="519">
        <v>45</v>
      </c>
      <c r="I457" s="519">
        <v>5</v>
      </c>
      <c r="J457" s="519" t="str">
        <f t="shared" si="24"/>
        <v>SDN10014505</v>
      </c>
      <c r="K457" s="519">
        <v>1215</v>
      </c>
      <c r="M457" s="337" t="s">
        <v>631</v>
      </c>
      <c r="N457" s="519" t="s">
        <v>1058</v>
      </c>
      <c r="O457" s="519" t="s">
        <v>1059</v>
      </c>
      <c r="P457" s="519">
        <v>30</v>
      </c>
      <c r="Q457" s="521" t="str">
        <f t="shared" si="22"/>
        <v>SDN100130</v>
      </c>
      <c r="R457" s="519">
        <v>265</v>
      </c>
      <c r="S457" s="519">
        <v>720</v>
      </c>
      <c r="T457" s="519">
        <v>1187</v>
      </c>
      <c r="U457" s="519">
        <v>1666</v>
      </c>
      <c r="V457" s="519">
        <v>2157</v>
      </c>
      <c r="W457" s="519">
        <v>2575</v>
      </c>
      <c r="X457" s="519">
        <v>3005</v>
      </c>
      <c r="Y457" s="519">
        <v>3447</v>
      </c>
      <c r="Z457" s="519">
        <v>3903</v>
      </c>
      <c r="AA457" s="519">
        <v>5833</v>
      </c>
      <c r="AB457" s="519">
        <v>5992</v>
      </c>
      <c r="AC457" s="519">
        <v>6160</v>
      </c>
      <c r="AD457" s="519">
        <v>6337</v>
      </c>
      <c r="AE457" s="519">
        <v>6525</v>
      </c>
      <c r="AF457" s="519">
        <v>6727</v>
      </c>
      <c r="AG457" s="519">
        <v>6945</v>
      </c>
      <c r="AH457" s="519">
        <v>7180</v>
      </c>
      <c r="AI457" s="519">
        <v>7432</v>
      </c>
      <c r="AJ457" s="519">
        <v>7706</v>
      </c>
      <c r="AK457" s="519">
        <v>8004</v>
      </c>
      <c r="AL457" s="519">
        <v>8334</v>
      </c>
      <c r="AM457" s="519">
        <v>8695</v>
      </c>
      <c r="AN457" s="519">
        <v>9089</v>
      </c>
      <c r="AO457" s="519">
        <v>9522</v>
      </c>
      <c r="AP457" s="519">
        <v>0</v>
      </c>
      <c r="AQ457" s="519">
        <v>0</v>
      </c>
      <c r="AR457" s="519">
        <v>0</v>
      </c>
      <c r="AS457" s="519">
        <v>0</v>
      </c>
      <c r="AT457" s="519">
        <v>0</v>
      </c>
      <c r="AU457" s="519">
        <v>0</v>
      </c>
      <c r="AV457" s="519">
        <v>0</v>
      </c>
      <c r="AW457" s="519">
        <v>0</v>
      </c>
      <c r="AX457" s="519">
        <v>0</v>
      </c>
      <c r="AY457" s="519">
        <v>0</v>
      </c>
      <c r="AZ457" s="519">
        <v>0</v>
      </c>
      <c r="BA457" s="519">
        <v>0</v>
      </c>
      <c r="BB457" s="519">
        <v>0</v>
      </c>
      <c r="BC457" s="519">
        <v>0</v>
      </c>
      <c r="BD457" s="519">
        <v>0</v>
      </c>
      <c r="BE457" s="519">
        <v>0</v>
      </c>
      <c r="BF457" s="519">
        <v>0</v>
      </c>
      <c r="BG457" s="519">
        <v>0</v>
      </c>
      <c r="BH457" s="519">
        <v>0</v>
      </c>
      <c r="BI457" s="519">
        <v>0</v>
      </c>
      <c r="BJ457" s="519">
        <v>0</v>
      </c>
      <c r="BK457" s="519">
        <v>0</v>
      </c>
      <c r="BL457" s="519">
        <v>0</v>
      </c>
      <c r="BM457" s="519">
        <v>0</v>
      </c>
      <c r="BN457" s="519">
        <v>0</v>
      </c>
      <c r="BO457" s="519">
        <v>0</v>
      </c>
      <c r="BP457" s="519">
        <v>0</v>
      </c>
      <c r="BQ457" s="519">
        <v>0</v>
      </c>
      <c r="BR457" s="519">
        <v>0</v>
      </c>
      <c r="BS457" s="519">
        <v>0</v>
      </c>
      <c r="BT457" s="519">
        <v>0</v>
      </c>
      <c r="BU457" s="519">
        <v>0</v>
      </c>
      <c r="BV457" s="519">
        <v>0</v>
      </c>
      <c r="BW457" s="519">
        <v>0</v>
      </c>
      <c r="BX457" s="519">
        <v>0</v>
      </c>
      <c r="BY457" s="519">
        <v>0</v>
      </c>
      <c r="BZ457" s="519">
        <v>0</v>
      </c>
      <c r="CA457" s="519">
        <v>0</v>
      </c>
      <c r="CB457" s="519">
        <v>0</v>
      </c>
      <c r="CC457" s="519">
        <v>0</v>
      </c>
      <c r="CD457" s="519">
        <v>0</v>
      </c>
      <c r="CE457" s="519">
        <v>0</v>
      </c>
      <c r="CF457" s="519">
        <v>0</v>
      </c>
      <c r="CG457" s="519">
        <v>0</v>
      </c>
      <c r="CH457" s="519">
        <v>0</v>
      </c>
      <c r="CI457" s="519">
        <v>0</v>
      </c>
      <c r="CJ457" s="519">
        <v>0</v>
      </c>
      <c r="CK457" s="519">
        <v>0</v>
      </c>
      <c r="CL457" s="519">
        <v>0</v>
      </c>
      <c r="CM457" s="519">
        <v>0</v>
      </c>
      <c r="CN457" s="519">
        <v>0</v>
      </c>
      <c r="CO457" s="519">
        <v>0</v>
      </c>
      <c r="CP457" s="519">
        <v>0</v>
      </c>
      <c r="CQ457" s="519">
        <v>0</v>
      </c>
      <c r="CR457" s="519">
        <v>0</v>
      </c>
      <c r="CS457" s="519">
        <v>0</v>
      </c>
      <c r="CT457" s="519">
        <v>0</v>
      </c>
      <c r="CU457" s="519">
        <v>0</v>
      </c>
      <c r="CV457" s="519">
        <v>0</v>
      </c>
      <c r="CW457" s="519">
        <v>0</v>
      </c>
      <c r="CX457" s="519">
        <v>0</v>
      </c>
      <c r="CY457" s="519">
        <v>0</v>
      </c>
      <c r="CZ457" s="519">
        <v>0</v>
      </c>
      <c r="DA457" s="519">
        <v>0</v>
      </c>
      <c r="DB457" s="519">
        <v>0</v>
      </c>
      <c r="DC457" s="519">
        <v>0</v>
      </c>
      <c r="DD457" s="519">
        <v>0</v>
      </c>
      <c r="DE457" s="519">
        <v>0</v>
      </c>
      <c r="DF457" s="519">
        <v>0</v>
      </c>
      <c r="DG457" s="519">
        <v>0</v>
      </c>
      <c r="DH457" s="519">
        <v>0</v>
      </c>
      <c r="DI457" s="519">
        <v>0</v>
      </c>
      <c r="DJ457" s="519">
        <v>0</v>
      </c>
      <c r="DK457" s="519">
        <v>0</v>
      </c>
      <c r="DL457" s="519">
        <v>0</v>
      </c>
      <c r="DM457" s="519">
        <v>0</v>
      </c>
      <c r="DN457" s="519">
        <v>0</v>
      </c>
      <c r="DO457" s="519">
        <v>0</v>
      </c>
      <c r="DP457" s="519">
        <v>0</v>
      </c>
      <c r="DQ457" s="519">
        <v>0</v>
      </c>
      <c r="DR457" s="519">
        <v>0</v>
      </c>
      <c r="DS457" s="519">
        <v>0</v>
      </c>
      <c r="DT457" s="519">
        <v>0</v>
      </c>
      <c r="DU457" s="519">
        <v>0</v>
      </c>
      <c r="DV457" s="519">
        <v>0</v>
      </c>
      <c r="DW457" s="519">
        <v>0</v>
      </c>
      <c r="DX457" s="519">
        <v>0</v>
      </c>
      <c r="DZ457" s="337" t="s">
        <v>631</v>
      </c>
      <c r="EA457" s="519" t="s">
        <v>1058</v>
      </c>
      <c r="EB457" s="519" t="s">
        <v>1059</v>
      </c>
      <c r="EC457" s="519">
        <v>30</v>
      </c>
      <c r="ED457" s="521" t="str">
        <f t="shared" si="23"/>
        <v>SDN100130</v>
      </c>
      <c r="EE457" s="519">
        <v>431</v>
      </c>
      <c r="EF457" s="519">
        <v>1361</v>
      </c>
      <c r="EG457" s="519">
        <v>2286</v>
      </c>
      <c r="EH457" s="519">
        <v>3185</v>
      </c>
      <c r="EI457" s="519">
        <v>4072</v>
      </c>
      <c r="EJ457" s="519">
        <v>4776</v>
      </c>
      <c r="EK457" s="519">
        <v>5474</v>
      </c>
      <c r="EL457" s="519">
        <v>6171</v>
      </c>
      <c r="EM457" s="519">
        <v>6863</v>
      </c>
      <c r="EN457" s="519">
        <v>0</v>
      </c>
      <c r="EO457" s="519">
        <v>0</v>
      </c>
      <c r="EP457" s="519">
        <v>0</v>
      </c>
      <c r="EQ457" s="519">
        <v>0</v>
      </c>
      <c r="ER457" s="519">
        <v>0</v>
      </c>
      <c r="ES457" s="519">
        <v>0</v>
      </c>
      <c r="ET457" s="519">
        <v>0</v>
      </c>
      <c r="EU457" s="519">
        <v>0</v>
      </c>
      <c r="EV457" s="519">
        <v>0</v>
      </c>
      <c r="EW457" s="519">
        <v>0</v>
      </c>
      <c r="EX457" s="519">
        <v>0</v>
      </c>
      <c r="EY457" s="519">
        <v>0</v>
      </c>
      <c r="EZ457" s="519">
        <v>0</v>
      </c>
      <c r="FA457" s="519">
        <v>0</v>
      </c>
      <c r="FB457" s="519">
        <v>0</v>
      </c>
      <c r="FC457" s="519">
        <v>0</v>
      </c>
      <c r="FD457" s="519">
        <v>0</v>
      </c>
      <c r="FE457" s="519">
        <v>0</v>
      </c>
      <c r="FF457" s="519">
        <v>0</v>
      </c>
      <c r="FG457" s="519">
        <v>0</v>
      </c>
      <c r="FH457" s="519">
        <v>0</v>
      </c>
      <c r="FI457" s="519">
        <v>0</v>
      </c>
      <c r="FJ457" s="519">
        <v>0</v>
      </c>
      <c r="FK457" s="519">
        <v>0</v>
      </c>
      <c r="FL457" s="519">
        <v>0</v>
      </c>
      <c r="FM457" s="519">
        <v>0</v>
      </c>
      <c r="FN457" s="519">
        <v>0</v>
      </c>
      <c r="FO457" s="519">
        <v>0</v>
      </c>
      <c r="FP457" s="519">
        <v>0</v>
      </c>
      <c r="FQ457" s="519">
        <v>0</v>
      </c>
      <c r="FR457" s="519">
        <v>0</v>
      </c>
      <c r="FS457" s="519">
        <v>0</v>
      </c>
      <c r="FT457" s="519">
        <v>0</v>
      </c>
      <c r="FU457" s="519">
        <v>0</v>
      </c>
      <c r="FV457" s="519">
        <v>0</v>
      </c>
      <c r="FW457" s="519">
        <v>0</v>
      </c>
      <c r="FX457" s="519">
        <v>0</v>
      </c>
      <c r="FY457" s="519">
        <v>0</v>
      </c>
      <c r="FZ457" s="519">
        <v>0</v>
      </c>
      <c r="GA457" s="519">
        <v>0</v>
      </c>
      <c r="GB457" s="519">
        <v>0</v>
      </c>
      <c r="GC457" s="519">
        <v>0</v>
      </c>
      <c r="GD457" s="519">
        <v>0</v>
      </c>
      <c r="GE457" s="519">
        <v>0</v>
      </c>
      <c r="GF457" s="519">
        <v>0</v>
      </c>
      <c r="GG457" s="519">
        <v>0</v>
      </c>
      <c r="GH457" s="519">
        <v>0</v>
      </c>
      <c r="GI457" s="519">
        <v>0</v>
      </c>
      <c r="GJ457" s="519">
        <v>0</v>
      </c>
      <c r="GK457" s="519">
        <v>0</v>
      </c>
      <c r="GL457" s="519">
        <v>0</v>
      </c>
      <c r="GM457" s="519">
        <v>0</v>
      </c>
      <c r="GN457" s="519">
        <v>0</v>
      </c>
      <c r="GO457" s="519">
        <v>0</v>
      </c>
      <c r="GP457" s="519">
        <v>0</v>
      </c>
      <c r="GQ457" s="519">
        <v>0</v>
      </c>
      <c r="GR457" s="519">
        <v>0</v>
      </c>
      <c r="GS457" s="519">
        <v>0</v>
      </c>
      <c r="GT457" s="519">
        <v>0</v>
      </c>
      <c r="GU457" s="519">
        <v>0</v>
      </c>
      <c r="GV457" s="519">
        <v>0</v>
      </c>
      <c r="GW457" s="519">
        <v>0</v>
      </c>
      <c r="GX457" s="519">
        <v>0</v>
      </c>
      <c r="GY457" s="519">
        <v>0</v>
      </c>
      <c r="GZ457" s="519">
        <v>0</v>
      </c>
      <c r="HA457" s="519">
        <v>0</v>
      </c>
      <c r="HB457" s="519">
        <v>0</v>
      </c>
      <c r="HC457" s="519">
        <v>0</v>
      </c>
      <c r="HD457" s="519">
        <v>0</v>
      </c>
      <c r="HE457" s="519">
        <v>0</v>
      </c>
      <c r="HF457" s="519">
        <v>0</v>
      </c>
      <c r="HG457" s="519">
        <v>0</v>
      </c>
      <c r="HH457" s="519">
        <v>0</v>
      </c>
      <c r="HI457" s="519">
        <v>0</v>
      </c>
      <c r="HJ457" s="519">
        <v>0</v>
      </c>
      <c r="HK457" s="519">
        <v>0</v>
      </c>
      <c r="HL457" s="519">
        <v>0</v>
      </c>
      <c r="HM457" s="519">
        <v>0</v>
      </c>
      <c r="HN457" s="519">
        <v>0</v>
      </c>
      <c r="HO457" s="519">
        <v>0</v>
      </c>
      <c r="HP457" s="519">
        <v>0</v>
      </c>
      <c r="HQ457" s="519">
        <v>0</v>
      </c>
      <c r="HR457" s="519">
        <v>0</v>
      </c>
      <c r="HS457" s="519">
        <v>0</v>
      </c>
      <c r="HT457" s="519">
        <v>0</v>
      </c>
      <c r="HU457" s="519">
        <v>0</v>
      </c>
      <c r="HV457" s="519">
        <v>0</v>
      </c>
      <c r="HW457" s="519">
        <v>0</v>
      </c>
      <c r="HX457" s="519">
        <v>0</v>
      </c>
      <c r="HY457" s="519">
        <v>0</v>
      </c>
      <c r="HZ457" s="519">
        <v>0</v>
      </c>
      <c r="IA457" s="519">
        <v>0</v>
      </c>
      <c r="IB457" s="519">
        <v>0</v>
      </c>
      <c r="IC457" s="519">
        <v>0</v>
      </c>
      <c r="ID457" s="519">
        <v>0</v>
      </c>
      <c r="IE457" s="519">
        <v>0</v>
      </c>
      <c r="IF457" s="519">
        <v>0</v>
      </c>
      <c r="IG457" s="519">
        <v>0</v>
      </c>
      <c r="IH457" s="519">
        <v>0</v>
      </c>
      <c r="II457" s="519">
        <v>0</v>
      </c>
      <c r="IJ457" s="519">
        <v>0</v>
      </c>
      <c r="IK457" s="519">
        <v>0</v>
      </c>
    </row>
    <row r="458" spans="2:245" hidden="1">
      <c r="B458" s="519" t="s">
        <v>1058</v>
      </c>
      <c r="C458" s="519"/>
      <c r="D458" s="519"/>
      <c r="E458" s="519"/>
      <c r="F458" s="519">
        <v>1</v>
      </c>
      <c r="G458" s="519"/>
      <c r="H458" s="519">
        <v>45</v>
      </c>
      <c r="I458" s="519">
        <v>6</v>
      </c>
      <c r="J458" s="519" t="str">
        <f t="shared" si="24"/>
        <v>SDN10014506</v>
      </c>
      <c r="K458" s="519">
        <v>972</v>
      </c>
      <c r="M458" s="337" t="s">
        <v>631</v>
      </c>
      <c r="N458" s="519" t="s">
        <v>1058</v>
      </c>
      <c r="O458" s="519" t="s">
        <v>1059</v>
      </c>
      <c r="P458" s="519">
        <v>31</v>
      </c>
      <c r="Q458" s="521" t="str">
        <f t="shared" si="22"/>
        <v>SDN100131</v>
      </c>
      <c r="R458" s="519">
        <v>252</v>
      </c>
      <c r="S458" s="519">
        <v>698</v>
      </c>
      <c r="T458" s="519">
        <v>1155</v>
      </c>
      <c r="U458" s="519">
        <v>1625</v>
      </c>
      <c r="V458" s="519">
        <v>2106</v>
      </c>
      <c r="W458" s="519">
        <v>2516</v>
      </c>
      <c r="X458" s="519">
        <v>2939</v>
      </c>
      <c r="Y458" s="519">
        <v>3374</v>
      </c>
      <c r="Z458" s="519">
        <v>3822</v>
      </c>
      <c r="AA458" s="519">
        <v>5715</v>
      </c>
      <c r="AB458" s="519">
        <v>5874</v>
      </c>
      <c r="AC458" s="519">
        <v>6042</v>
      </c>
      <c r="AD458" s="519">
        <v>6220</v>
      </c>
      <c r="AE458" s="519">
        <v>6411</v>
      </c>
      <c r="AF458" s="519">
        <v>6617</v>
      </c>
      <c r="AG458" s="519">
        <v>6839</v>
      </c>
      <c r="AH458" s="519">
        <v>7077</v>
      </c>
      <c r="AI458" s="519">
        <v>7335</v>
      </c>
      <c r="AJ458" s="519">
        <v>7616</v>
      </c>
      <c r="AK458" s="519">
        <v>7927</v>
      </c>
      <c r="AL458" s="519">
        <v>8267</v>
      </c>
      <c r="AM458" s="519">
        <v>8637</v>
      </c>
      <c r="AN458" s="519">
        <v>9044</v>
      </c>
      <c r="AO458" s="519">
        <v>9495</v>
      </c>
      <c r="AP458" s="519">
        <v>0</v>
      </c>
      <c r="AQ458" s="519">
        <v>0</v>
      </c>
      <c r="AR458" s="519">
        <v>0</v>
      </c>
      <c r="AS458" s="519">
        <v>0</v>
      </c>
      <c r="AT458" s="519">
        <v>0</v>
      </c>
      <c r="AU458" s="519">
        <v>0</v>
      </c>
      <c r="AV458" s="519">
        <v>0</v>
      </c>
      <c r="AW458" s="519">
        <v>0</v>
      </c>
      <c r="AX458" s="519">
        <v>0</v>
      </c>
      <c r="AY458" s="519">
        <v>0</v>
      </c>
      <c r="AZ458" s="519">
        <v>0</v>
      </c>
      <c r="BA458" s="519">
        <v>0</v>
      </c>
      <c r="BB458" s="519">
        <v>0</v>
      </c>
      <c r="BC458" s="519">
        <v>0</v>
      </c>
      <c r="BD458" s="519">
        <v>0</v>
      </c>
      <c r="BE458" s="519">
        <v>0</v>
      </c>
      <c r="BF458" s="519">
        <v>0</v>
      </c>
      <c r="BG458" s="519">
        <v>0</v>
      </c>
      <c r="BH458" s="519">
        <v>0</v>
      </c>
      <c r="BI458" s="519">
        <v>0</v>
      </c>
      <c r="BJ458" s="519">
        <v>0</v>
      </c>
      <c r="BK458" s="519">
        <v>0</v>
      </c>
      <c r="BL458" s="519">
        <v>0</v>
      </c>
      <c r="BM458" s="519">
        <v>0</v>
      </c>
      <c r="BN458" s="519">
        <v>0</v>
      </c>
      <c r="BO458" s="519">
        <v>0</v>
      </c>
      <c r="BP458" s="519">
        <v>0</v>
      </c>
      <c r="BQ458" s="519">
        <v>0</v>
      </c>
      <c r="BR458" s="519">
        <v>0</v>
      </c>
      <c r="BS458" s="519">
        <v>0</v>
      </c>
      <c r="BT458" s="519">
        <v>0</v>
      </c>
      <c r="BU458" s="519">
        <v>0</v>
      </c>
      <c r="BV458" s="519">
        <v>0</v>
      </c>
      <c r="BW458" s="519">
        <v>0</v>
      </c>
      <c r="BX458" s="519">
        <v>0</v>
      </c>
      <c r="BY458" s="519">
        <v>0</v>
      </c>
      <c r="BZ458" s="519">
        <v>0</v>
      </c>
      <c r="CA458" s="519">
        <v>0</v>
      </c>
      <c r="CB458" s="519">
        <v>0</v>
      </c>
      <c r="CC458" s="519">
        <v>0</v>
      </c>
      <c r="CD458" s="519">
        <v>0</v>
      </c>
      <c r="CE458" s="519">
        <v>0</v>
      </c>
      <c r="CF458" s="519">
        <v>0</v>
      </c>
      <c r="CG458" s="519">
        <v>0</v>
      </c>
      <c r="CH458" s="519">
        <v>0</v>
      </c>
      <c r="CI458" s="519">
        <v>0</v>
      </c>
      <c r="CJ458" s="519">
        <v>0</v>
      </c>
      <c r="CK458" s="519">
        <v>0</v>
      </c>
      <c r="CL458" s="519">
        <v>0</v>
      </c>
      <c r="CM458" s="519">
        <v>0</v>
      </c>
      <c r="CN458" s="519">
        <v>0</v>
      </c>
      <c r="CO458" s="519">
        <v>0</v>
      </c>
      <c r="CP458" s="519">
        <v>0</v>
      </c>
      <c r="CQ458" s="519">
        <v>0</v>
      </c>
      <c r="CR458" s="519">
        <v>0</v>
      </c>
      <c r="CS458" s="519">
        <v>0</v>
      </c>
      <c r="CT458" s="519">
        <v>0</v>
      </c>
      <c r="CU458" s="519">
        <v>0</v>
      </c>
      <c r="CV458" s="519">
        <v>0</v>
      </c>
      <c r="CW458" s="519">
        <v>0</v>
      </c>
      <c r="CX458" s="519">
        <v>0</v>
      </c>
      <c r="CY458" s="519">
        <v>0</v>
      </c>
      <c r="CZ458" s="519">
        <v>0</v>
      </c>
      <c r="DA458" s="519">
        <v>0</v>
      </c>
      <c r="DB458" s="519">
        <v>0</v>
      </c>
      <c r="DC458" s="519">
        <v>0</v>
      </c>
      <c r="DD458" s="519">
        <v>0</v>
      </c>
      <c r="DE458" s="519">
        <v>0</v>
      </c>
      <c r="DF458" s="519">
        <v>0</v>
      </c>
      <c r="DG458" s="519">
        <v>0</v>
      </c>
      <c r="DH458" s="519">
        <v>0</v>
      </c>
      <c r="DI458" s="519">
        <v>0</v>
      </c>
      <c r="DJ458" s="519">
        <v>0</v>
      </c>
      <c r="DK458" s="519">
        <v>0</v>
      </c>
      <c r="DL458" s="519">
        <v>0</v>
      </c>
      <c r="DM458" s="519">
        <v>0</v>
      </c>
      <c r="DN458" s="519">
        <v>0</v>
      </c>
      <c r="DO458" s="519">
        <v>0</v>
      </c>
      <c r="DP458" s="519">
        <v>0</v>
      </c>
      <c r="DQ458" s="519">
        <v>0</v>
      </c>
      <c r="DR458" s="519">
        <v>0</v>
      </c>
      <c r="DS458" s="519">
        <v>0</v>
      </c>
      <c r="DT458" s="519">
        <v>0</v>
      </c>
      <c r="DU458" s="519">
        <v>0</v>
      </c>
      <c r="DV458" s="519">
        <v>0</v>
      </c>
      <c r="DW458" s="519">
        <v>0</v>
      </c>
      <c r="DX458" s="519">
        <v>0</v>
      </c>
      <c r="DZ458" s="337" t="s">
        <v>631</v>
      </c>
      <c r="EA458" s="519" t="s">
        <v>1058</v>
      </c>
      <c r="EB458" s="519" t="s">
        <v>1059</v>
      </c>
      <c r="EC458" s="519">
        <v>31</v>
      </c>
      <c r="ED458" s="521" t="str">
        <f t="shared" si="23"/>
        <v>SDN100131</v>
      </c>
      <c r="EE458" s="519">
        <v>410</v>
      </c>
      <c r="EF458" s="519">
        <v>1313</v>
      </c>
      <c r="EG458" s="519">
        <v>2216</v>
      </c>
      <c r="EH458" s="519">
        <v>3096</v>
      </c>
      <c r="EI458" s="519">
        <v>3963</v>
      </c>
      <c r="EJ458" s="519">
        <v>4651</v>
      </c>
      <c r="EK458" s="519">
        <v>5335</v>
      </c>
      <c r="EL458" s="519">
        <v>6020</v>
      </c>
      <c r="EM458" s="519">
        <v>6699</v>
      </c>
      <c r="EN458" s="519">
        <v>0</v>
      </c>
      <c r="EO458" s="519">
        <v>0</v>
      </c>
      <c r="EP458" s="519">
        <v>0</v>
      </c>
      <c r="EQ458" s="519">
        <v>0</v>
      </c>
      <c r="ER458" s="519">
        <v>0</v>
      </c>
      <c r="ES458" s="519">
        <v>0</v>
      </c>
      <c r="ET458" s="519">
        <v>0</v>
      </c>
      <c r="EU458" s="519">
        <v>0</v>
      </c>
      <c r="EV458" s="519">
        <v>0</v>
      </c>
      <c r="EW458" s="519">
        <v>0</v>
      </c>
      <c r="EX458" s="519">
        <v>0</v>
      </c>
      <c r="EY458" s="519">
        <v>0</v>
      </c>
      <c r="EZ458" s="519">
        <v>0</v>
      </c>
      <c r="FA458" s="519">
        <v>0</v>
      </c>
      <c r="FB458" s="519">
        <v>0</v>
      </c>
      <c r="FC458" s="519">
        <v>0</v>
      </c>
      <c r="FD458" s="519">
        <v>0</v>
      </c>
      <c r="FE458" s="519">
        <v>0</v>
      </c>
      <c r="FF458" s="519">
        <v>0</v>
      </c>
      <c r="FG458" s="519">
        <v>0</v>
      </c>
      <c r="FH458" s="519">
        <v>0</v>
      </c>
      <c r="FI458" s="519">
        <v>0</v>
      </c>
      <c r="FJ458" s="519">
        <v>0</v>
      </c>
      <c r="FK458" s="519">
        <v>0</v>
      </c>
      <c r="FL458" s="519">
        <v>0</v>
      </c>
      <c r="FM458" s="519">
        <v>0</v>
      </c>
      <c r="FN458" s="519">
        <v>0</v>
      </c>
      <c r="FO458" s="519">
        <v>0</v>
      </c>
      <c r="FP458" s="519">
        <v>0</v>
      </c>
      <c r="FQ458" s="519">
        <v>0</v>
      </c>
      <c r="FR458" s="519">
        <v>0</v>
      </c>
      <c r="FS458" s="519">
        <v>0</v>
      </c>
      <c r="FT458" s="519">
        <v>0</v>
      </c>
      <c r="FU458" s="519">
        <v>0</v>
      </c>
      <c r="FV458" s="519">
        <v>0</v>
      </c>
      <c r="FW458" s="519">
        <v>0</v>
      </c>
      <c r="FX458" s="519">
        <v>0</v>
      </c>
      <c r="FY458" s="519">
        <v>0</v>
      </c>
      <c r="FZ458" s="519">
        <v>0</v>
      </c>
      <c r="GA458" s="519">
        <v>0</v>
      </c>
      <c r="GB458" s="519">
        <v>0</v>
      </c>
      <c r="GC458" s="519">
        <v>0</v>
      </c>
      <c r="GD458" s="519">
        <v>0</v>
      </c>
      <c r="GE458" s="519">
        <v>0</v>
      </c>
      <c r="GF458" s="519">
        <v>0</v>
      </c>
      <c r="GG458" s="519">
        <v>0</v>
      </c>
      <c r="GH458" s="519">
        <v>0</v>
      </c>
      <c r="GI458" s="519">
        <v>0</v>
      </c>
      <c r="GJ458" s="519">
        <v>0</v>
      </c>
      <c r="GK458" s="519">
        <v>0</v>
      </c>
      <c r="GL458" s="519">
        <v>0</v>
      </c>
      <c r="GM458" s="519">
        <v>0</v>
      </c>
      <c r="GN458" s="519">
        <v>0</v>
      </c>
      <c r="GO458" s="519">
        <v>0</v>
      </c>
      <c r="GP458" s="519">
        <v>0</v>
      </c>
      <c r="GQ458" s="519">
        <v>0</v>
      </c>
      <c r="GR458" s="519">
        <v>0</v>
      </c>
      <c r="GS458" s="519">
        <v>0</v>
      </c>
      <c r="GT458" s="519">
        <v>0</v>
      </c>
      <c r="GU458" s="519">
        <v>0</v>
      </c>
      <c r="GV458" s="519">
        <v>0</v>
      </c>
      <c r="GW458" s="519">
        <v>0</v>
      </c>
      <c r="GX458" s="519">
        <v>0</v>
      </c>
      <c r="GY458" s="519">
        <v>0</v>
      </c>
      <c r="GZ458" s="519">
        <v>0</v>
      </c>
      <c r="HA458" s="519">
        <v>0</v>
      </c>
      <c r="HB458" s="519">
        <v>0</v>
      </c>
      <c r="HC458" s="519">
        <v>0</v>
      </c>
      <c r="HD458" s="519">
        <v>0</v>
      </c>
      <c r="HE458" s="519">
        <v>0</v>
      </c>
      <c r="HF458" s="519">
        <v>0</v>
      </c>
      <c r="HG458" s="519">
        <v>0</v>
      </c>
      <c r="HH458" s="519">
        <v>0</v>
      </c>
      <c r="HI458" s="519">
        <v>0</v>
      </c>
      <c r="HJ458" s="519">
        <v>0</v>
      </c>
      <c r="HK458" s="519">
        <v>0</v>
      </c>
      <c r="HL458" s="519">
        <v>0</v>
      </c>
      <c r="HM458" s="519">
        <v>0</v>
      </c>
      <c r="HN458" s="519">
        <v>0</v>
      </c>
      <c r="HO458" s="519">
        <v>0</v>
      </c>
      <c r="HP458" s="519">
        <v>0</v>
      </c>
      <c r="HQ458" s="519">
        <v>0</v>
      </c>
      <c r="HR458" s="519">
        <v>0</v>
      </c>
      <c r="HS458" s="519">
        <v>0</v>
      </c>
      <c r="HT458" s="519">
        <v>0</v>
      </c>
      <c r="HU458" s="519">
        <v>0</v>
      </c>
      <c r="HV458" s="519">
        <v>0</v>
      </c>
      <c r="HW458" s="519">
        <v>0</v>
      </c>
      <c r="HX458" s="519">
        <v>0</v>
      </c>
      <c r="HY458" s="519">
        <v>0</v>
      </c>
      <c r="HZ458" s="519">
        <v>0</v>
      </c>
      <c r="IA458" s="519">
        <v>0</v>
      </c>
      <c r="IB458" s="519">
        <v>0</v>
      </c>
      <c r="IC458" s="519">
        <v>0</v>
      </c>
      <c r="ID458" s="519">
        <v>0</v>
      </c>
      <c r="IE458" s="519">
        <v>0</v>
      </c>
      <c r="IF458" s="519">
        <v>0</v>
      </c>
      <c r="IG458" s="519">
        <v>0</v>
      </c>
      <c r="IH458" s="519">
        <v>0</v>
      </c>
      <c r="II458" s="519">
        <v>0</v>
      </c>
      <c r="IJ458" s="519">
        <v>0</v>
      </c>
      <c r="IK458" s="519">
        <v>0</v>
      </c>
    </row>
    <row r="459" spans="2:245" hidden="1">
      <c r="B459" s="519" t="s">
        <v>1058</v>
      </c>
      <c r="C459" s="519"/>
      <c r="D459" s="519"/>
      <c r="E459" s="519"/>
      <c r="F459" s="519">
        <v>1</v>
      </c>
      <c r="G459" s="519"/>
      <c r="H459" s="519">
        <v>45</v>
      </c>
      <c r="I459" s="519">
        <v>7</v>
      </c>
      <c r="J459" s="519" t="str">
        <f t="shared" si="24"/>
        <v>SDN10014507</v>
      </c>
      <c r="K459" s="519">
        <v>972</v>
      </c>
      <c r="M459" s="337" t="s">
        <v>631</v>
      </c>
      <c r="N459" s="519" t="s">
        <v>1058</v>
      </c>
      <c r="O459" s="519" t="s">
        <v>1059</v>
      </c>
      <c r="P459" s="519">
        <v>32</v>
      </c>
      <c r="Q459" s="521" t="str">
        <f t="shared" si="22"/>
        <v>SDN100132</v>
      </c>
      <c r="R459" s="519">
        <v>239</v>
      </c>
      <c r="S459" s="519">
        <v>675</v>
      </c>
      <c r="T459" s="519">
        <v>1123</v>
      </c>
      <c r="U459" s="519">
        <v>1583</v>
      </c>
      <c r="V459" s="519">
        <v>2054</v>
      </c>
      <c r="W459" s="519">
        <v>2456</v>
      </c>
      <c r="X459" s="519">
        <v>2871</v>
      </c>
      <c r="Y459" s="519">
        <v>3299</v>
      </c>
      <c r="Z459" s="519">
        <v>3740</v>
      </c>
      <c r="AA459" s="519">
        <v>5595</v>
      </c>
      <c r="AB459" s="519">
        <v>5754</v>
      </c>
      <c r="AC459" s="519">
        <v>5923</v>
      </c>
      <c r="AD459" s="519">
        <v>6103</v>
      </c>
      <c r="AE459" s="519">
        <v>6297</v>
      </c>
      <c r="AF459" s="519">
        <v>6507</v>
      </c>
      <c r="AG459" s="519">
        <v>6731</v>
      </c>
      <c r="AH459" s="519">
        <v>6974</v>
      </c>
      <c r="AI459" s="519">
        <v>7239</v>
      </c>
      <c r="AJ459" s="519">
        <v>7532</v>
      </c>
      <c r="AK459" s="519">
        <v>7851</v>
      </c>
      <c r="AL459" s="519">
        <v>8198</v>
      </c>
      <c r="AM459" s="519">
        <v>8580</v>
      </c>
      <c r="AN459" s="519">
        <v>9002</v>
      </c>
      <c r="AO459" s="519">
        <v>9478</v>
      </c>
      <c r="AP459" s="519">
        <v>0</v>
      </c>
      <c r="AQ459" s="519">
        <v>0</v>
      </c>
      <c r="AR459" s="519">
        <v>0</v>
      </c>
      <c r="AS459" s="519">
        <v>0</v>
      </c>
      <c r="AT459" s="519">
        <v>0</v>
      </c>
      <c r="AU459" s="519">
        <v>0</v>
      </c>
      <c r="AV459" s="519">
        <v>0</v>
      </c>
      <c r="AW459" s="519">
        <v>0</v>
      </c>
      <c r="AX459" s="519">
        <v>0</v>
      </c>
      <c r="AY459" s="519">
        <v>0</v>
      </c>
      <c r="AZ459" s="519">
        <v>0</v>
      </c>
      <c r="BA459" s="519">
        <v>0</v>
      </c>
      <c r="BB459" s="519">
        <v>0</v>
      </c>
      <c r="BC459" s="519">
        <v>0</v>
      </c>
      <c r="BD459" s="519">
        <v>0</v>
      </c>
      <c r="BE459" s="519">
        <v>0</v>
      </c>
      <c r="BF459" s="519">
        <v>0</v>
      </c>
      <c r="BG459" s="519">
        <v>0</v>
      </c>
      <c r="BH459" s="519">
        <v>0</v>
      </c>
      <c r="BI459" s="519">
        <v>0</v>
      </c>
      <c r="BJ459" s="519">
        <v>0</v>
      </c>
      <c r="BK459" s="519">
        <v>0</v>
      </c>
      <c r="BL459" s="519">
        <v>0</v>
      </c>
      <c r="BM459" s="519">
        <v>0</v>
      </c>
      <c r="BN459" s="519">
        <v>0</v>
      </c>
      <c r="BO459" s="519">
        <v>0</v>
      </c>
      <c r="BP459" s="519">
        <v>0</v>
      </c>
      <c r="BQ459" s="519">
        <v>0</v>
      </c>
      <c r="BR459" s="519">
        <v>0</v>
      </c>
      <c r="BS459" s="519">
        <v>0</v>
      </c>
      <c r="BT459" s="519">
        <v>0</v>
      </c>
      <c r="BU459" s="519">
        <v>0</v>
      </c>
      <c r="BV459" s="519">
        <v>0</v>
      </c>
      <c r="BW459" s="519">
        <v>0</v>
      </c>
      <c r="BX459" s="519">
        <v>0</v>
      </c>
      <c r="BY459" s="519">
        <v>0</v>
      </c>
      <c r="BZ459" s="519">
        <v>0</v>
      </c>
      <c r="CA459" s="519">
        <v>0</v>
      </c>
      <c r="CB459" s="519">
        <v>0</v>
      </c>
      <c r="CC459" s="519">
        <v>0</v>
      </c>
      <c r="CD459" s="519">
        <v>0</v>
      </c>
      <c r="CE459" s="519">
        <v>0</v>
      </c>
      <c r="CF459" s="519">
        <v>0</v>
      </c>
      <c r="CG459" s="519">
        <v>0</v>
      </c>
      <c r="CH459" s="519">
        <v>0</v>
      </c>
      <c r="CI459" s="519">
        <v>0</v>
      </c>
      <c r="CJ459" s="519">
        <v>0</v>
      </c>
      <c r="CK459" s="519">
        <v>0</v>
      </c>
      <c r="CL459" s="519">
        <v>0</v>
      </c>
      <c r="CM459" s="519">
        <v>0</v>
      </c>
      <c r="CN459" s="519">
        <v>0</v>
      </c>
      <c r="CO459" s="519">
        <v>0</v>
      </c>
      <c r="CP459" s="519">
        <v>0</v>
      </c>
      <c r="CQ459" s="519">
        <v>0</v>
      </c>
      <c r="CR459" s="519">
        <v>0</v>
      </c>
      <c r="CS459" s="519">
        <v>0</v>
      </c>
      <c r="CT459" s="519">
        <v>0</v>
      </c>
      <c r="CU459" s="519">
        <v>0</v>
      </c>
      <c r="CV459" s="519">
        <v>0</v>
      </c>
      <c r="CW459" s="519">
        <v>0</v>
      </c>
      <c r="CX459" s="519">
        <v>0</v>
      </c>
      <c r="CY459" s="519">
        <v>0</v>
      </c>
      <c r="CZ459" s="519">
        <v>0</v>
      </c>
      <c r="DA459" s="519">
        <v>0</v>
      </c>
      <c r="DB459" s="519">
        <v>0</v>
      </c>
      <c r="DC459" s="519">
        <v>0</v>
      </c>
      <c r="DD459" s="519">
        <v>0</v>
      </c>
      <c r="DE459" s="519">
        <v>0</v>
      </c>
      <c r="DF459" s="519">
        <v>0</v>
      </c>
      <c r="DG459" s="519">
        <v>0</v>
      </c>
      <c r="DH459" s="519">
        <v>0</v>
      </c>
      <c r="DI459" s="519">
        <v>0</v>
      </c>
      <c r="DJ459" s="519">
        <v>0</v>
      </c>
      <c r="DK459" s="519">
        <v>0</v>
      </c>
      <c r="DL459" s="519">
        <v>0</v>
      </c>
      <c r="DM459" s="519">
        <v>0</v>
      </c>
      <c r="DN459" s="519">
        <v>0</v>
      </c>
      <c r="DO459" s="519">
        <v>0</v>
      </c>
      <c r="DP459" s="519">
        <v>0</v>
      </c>
      <c r="DQ459" s="519">
        <v>0</v>
      </c>
      <c r="DR459" s="519">
        <v>0</v>
      </c>
      <c r="DS459" s="519">
        <v>0</v>
      </c>
      <c r="DT459" s="519">
        <v>0</v>
      </c>
      <c r="DU459" s="519">
        <v>0</v>
      </c>
      <c r="DV459" s="519">
        <v>0</v>
      </c>
      <c r="DW459" s="519">
        <v>0</v>
      </c>
      <c r="DX459" s="519">
        <v>0</v>
      </c>
      <c r="DZ459" s="337" t="s">
        <v>631</v>
      </c>
      <c r="EA459" s="519" t="s">
        <v>1058</v>
      </c>
      <c r="EB459" s="519" t="s">
        <v>1059</v>
      </c>
      <c r="EC459" s="519">
        <v>32</v>
      </c>
      <c r="ED459" s="521" t="str">
        <f t="shared" si="23"/>
        <v>SDN100132</v>
      </c>
      <c r="EE459" s="519">
        <v>388</v>
      </c>
      <c r="EF459" s="519">
        <v>1262</v>
      </c>
      <c r="EG459" s="519">
        <v>2145</v>
      </c>
      <c r="EH459" s="519">
        <v>3004</v>
      </c>
      <c r="EI459" s="519">
        <v>3851</v>
      </c>
      <c r="EJ459" s="519">
        <v>4524</v>
      </c>
      <c r="EK459" s="519">
        <v>5195</v>
      </c>
      <c r="EL459" s="519">
        <v>5866</v>
      </c>
      <c r="EM459" s="519">
        <v>6532</v>
      </c>
      <c r="EN459" s="519">
        <v>0</v>
      </c>
      <c r="EO459" s="519">
        <v>0</v>
      </c>
      <c r="EP459" s="519">
        <v>0</v>
      </c>
      <c r="EQ459" s="519">
        <v>0</v>
      </c>
      <c r="ER459" s="519">
        <v>0</v>
      </c>
      <c r="ES459" s="519">
        <v>0</v>
      </c>
      <c r="ET459" s="519">
        <v>0</v>
      </c>
      <c r="EU459" s="519">
        <v>0</v>
      </c>
      <c r="EV459" s="519">
        <v>0</v>
      </c>
      <c r="EW459" s="519">
        <v>0</v>
      </c>
      <c r="EX459" s="519">
        <v>0</v>
      </c>
      <c r="EY459" s="519">
        <v>0</v>
      </c>
      <c r="EZ459" s="519">
        <v>0</v>
      </c>
      <c r="FA459" s="519">
        <v>0</v>
      </c>
      <c r="FB459" s="519">
        <v>0</v>
      </c>
      <c r="FC459" s="519">
        <v>0</v>
      </c>
      <c r="FD459" s="519">
        <v>0</v>
      </c>
      <c r="FE459" s="519">
        <v>0</v>
      </c>
      <c r="FF459" s="519">
        <v>0</v>
      </c>
      <c r="FG459" s="519">
        <v>0</v>
      </c>
      <c r="FH459" s="519">
        <v>0</v>
      </c>
      <c r="FI459" s="519">
        <v>0</v>
      </c>
      <c r="FJ459" s="519">
        <v>0</v>
      </c>
      <c r="FK459" s="519">
        <v>0</v>
      </c>
      <c r="FL459" s="519">
        <v>0</v>
      </c>
      <c r="FM459" s="519">
        <v>0</v>
      </c>
      <c r="FN459" s="519">
        <v>0</v>
      </c>
      <c r="FO459" s="519">
        <v>0</v>
      </c>
      <c r="FP459" s="519">
        <v>0</v>
      </c>
      <c r="FQ459" s="519">
        <v>0</v>
      </c>
      <c r="FR459" s="519">
        <v>0</v>
      </c>
      <c r="FS459" s="519">
        <v>0</v>
      </c>
      <c r="FT459" s="519">
        <v>0</v>
      </c>
      <c r="FU459" s="519">
        <v>0</v>
      </c>
      <c r="FV459" s="519">
        <v>0</v>
      </c>
      <c r="FW459" s="519">
        <v>0</v>
      </c>
      <c r="FX459" s="519">
        <v>0</v>
      </c>
      <c r="FY459" s="519">
        <v>0</v>
      </c>
      <c r="FZ459" s="519">
        <v>0</v>
      </c>
      <c r="GA459" s="519">
        <v>0</v>
      </c>
      <c r="GB459" s="519">
        <v>0</v>
      </c>
      <c r="GC459" s="519">
        <v>0</v>
      </c>
      <c r="GD459" s="519">
        <v>0</v>
      </c>
      <c r="GE459" s="519">
        <v>0</v>
      </c>
      <c r="GF459" s="519">
        <v>0</v>
      </c>
      <c r="GG459" s="519">
        <v>0</v>
      </c>
      <c r="GH459" s="519">
        <v>0</v>
      </c>
      <c r="GI459" s="519">
        <v>0</v>
      </c>
      <c r="GJ459" s="519">
        <v>0</v>
      </c>
      <c r="GK459" s="519">
        <v>0</v>
      </c>
      <c r="GL459" s="519">
        <v>0</v>
      </c>
      <c r="GM459" s="519">
        <v>0</v>
      </c>
      <c r="GN459" s="519">
        <v>0</v>
      </c>
      <c r="GO459" s="519">
        <v>0</v>
      </c>
      <c r="GP459" s="519">
        <v>0</v>
      </c>
      <c r="GQ459" s="519">
        <v>0</v>
      </c>
      <c r="GR459" s="519">
        <v>0</v>
      </c>
      <c r="GS459" s="519">
        <v>0</v>
      </c>
      <c r="GT459" s="519">
        <v>0</v>
      </c>
      <c r="GU459" s="519">
        <v>0</v>
      </c>
      <c r="GV459" s="519">
        <v>0</v>
      </c>
      <c r="GW459" s="519">
        <v>0</v>
      </c>
      <c r="GX459" s="519">
        <v>0</v>
      </c>
      <c r="GY459" s="519">
        <v>0</v>
      </c>
      <c r="GZ459" s="519">
        <v>0</v>
      </c>
      <c r="HA459" s="519">
        <v>0</v>
      </c>
      <c r="HB459" s="519">
        <v>0</v>
      </c>
      <c r="HC459" s="519">
        <v>0</v>
      </c>
      <c r="HD459" s="519">
        <v>0</v>
      </c>
      <c r="HE459" s="519">
        <v>0</v>
      </c>
      <c r="HF459" s="519">
        <v>0</v>
      </c>
      <c r="HG459" s="519">
        <v>0</v>
      </c>
      <c r="HH459" s="519">
        <v>0</v>
      </c>
      <c r="HI459" s="519">
        <v>0</v>
      </c>
      <c r="HJ459" s="519">
        <v>0</v>
      </c>
      <c r="HK459" s="519">
        <v>0</v>
      </c>
      <c r="HL459" s="519">
        <v>0</v>
      </c>
      <c r="HM459" s="519">
        <v>0</v>
      </c>
      <c r="HN459" s="519">
        <v>0</v>
      </c>
      <c r="HO459" s="519">
        <v>0</v>
      </c>
      <c r="HP459" s="519">
        <v>0</v>
      </c>
      <c r="HQ459" s="519">
        <v>0</v>
      </c>
      <c r="HR459" s="519">
        <v>0</v>
      </c>
      <c r="HS459" s="519">
        <v>0</v>
      </c>
      <c r="HT459" s="519">
        <v>0</v>
      </c>
      <c r="HU459" s="519">
        <v>0</v>
      </c>
      <c r="HV459" s="519">
        <v>0</v>
      </c>
      <c r="HW459" s="519">
        <v>0</v>
      </c>
      <c r="HX459" s="519">
        <v>0</v>
      </c>
      <c r="HY459" s="519">
        <v>0</v>
      </c>
      <c r="HZ459" s="519">
        <v>0</v>
      </c>
      <c r="IA459" s="519">
        <v>0</v>
      </c>
      <c r="IB459" s="519">
        <v>0</v>
      </c>
      <c r="IC459" s="519">
        <v>0</v>
      </c>
      <c r="ID459" s="519">
        <v>0</v>
      </c>
      <c r="IE459" s="519">
        <v>0</v>
      </c>
      <c r="IF459" s="519">
        <v>0</v>
      </c>
      <c r="IG459" s="519">
        <v>0</v>
      </c>
      <c r="IH459" s="519">
        <v>0</v>
      </c>
      <c r="II459" s="519">
        <v>0</v>
      </c>
      <c r="IJ459" s="519">
        <v>0</v>
      </c>
      <c r="IK459" s="519">
        <v>0</v>
      </c>
    </row>
    <row r="460" spans="2:245" hidden="1">
      <c r="B460" s="519" t="s">
        <v>1058</v>
      </c>
      <c r="C460" s="519"/>
      <c r="D460" s="519"/>
      <c r="E460" s="519"/>
      <c r="F460" s="519">
        <v>1</v>
      </c>
      <c r="G460" s="519"/>
      <c r="H460" s="519">
        <v>45</v>
      </c>
      <c r="I460" s="519">
        <v>8</v>
      </c>
      <c r="J460" s="519" t="str">
        <f t="shared" si="24"/>
        <v>SDN10014508</v>
      </c>
      <c r="K460" s="519">
        <v>972</v>
      </c>
      <c r="M460" s="337" t="s">
        <v>631</v>
      </c>
      <c r="N460" s="519" t="s">
        <v>1058</v>
      </c>
      <c r="O460" s="519" t="s">
        <v>1059</v>
      </c>
      <c r="P460" s="519">
        <v>33</v>
      </c>
      <c r="Q460" s="521" t="str">
        <f t="shared" si="22"/>
        <v>SDN100133</v>
      </c>
      <c r="R460" s="519">
        <v>225</v>
      </c>
      <c r="S460" s="519">
        <v>652</v>
      </c>
      <c r="T460" s="519">
        <v>1090</v>
      </c>
      <c r="U460" s="519">
        <v>1539</v>
      </c>
      <c r="V460" s="519">
        <v>2001</v>
      </c>
      <c r="W460" s="519">
        <v>2395</v>
      </c>
      <c r="X460" s="519">
        <v>2801</v>
      </c>
      <c r="Y460" s="519">
        <v>3221</v>
      </c>
      <c r="Z460" s="519">
        <v>3654</v>
      </c>
      <c r="AA460" s="519">
        <v>5471</v>
      </c>
      <c r="AB460" s="519">
        <v>5630</v>
      </c>
      <c r="AC460" s="519">
        <v>5800</v>
      </c>
      <c r="AD460" s="519">
        <v>5983</v>
      </c>
      <c r="AE460" s="519">
        <v>6180</v>
      </c>
      <c r="AF460" s="519">
        <v>6392</v>
      </c>
      <c r="AG460" s="519">
        <v>6620</v>
      </c>
      <c r="AH460" s="519">
        <v>6868</v>
      </c>
      <c r="AI460" s="519">
        <v>7143</v>
      </c>
      <c r="AJ460" s="519">
        <v>7443</v>
      </c>
      <c r="AK460" s="519">
        <v>7769</v>
      </c>
      <c r="AL460" s="519">
        <v>8126</v>
      </c>
      <c r="AM460" s="519">
        <v>8521</v>
      </c>
      <c r="AN460" s="519">
        <v>8965</v>
      </c>
      <c r="AO460" s="519">
        <v>9456</v>
      </c>
      <c r="AP460" s="519">
        <v>0</v>
      </c>
      <c r="AQ460" s="519">
        <v>0</v>
      </c>
      <c r="AR460" s="519">
        <v>0</v>
      </c>
      <c r="AS460" s="519">
        <v>0</v>
      </c>
      <c r="AT460" s="519">
        <v>0</v>
      </c>
      <c r="AU460" s="519">
        <v>0</v>
      </c>
      <c r="AV460" s="519">
        <v>0</v>
      </c>
      <c r="AW460" s="519">
        <v>0</v>
      </c>
      <c r="AX460" s="519">
        <v>0</v>
      </c>
      <c r="AY460" s="519">
        <v>0</v>
      </c>
      <c r="AZ460" s="519">
        <v>0</v>
      </c>
      <c r="BA460" s="519">
        <v>0</v>
      </c>
      <c r="BB460" s="519">
        <v>0</v>
      </c>
      <c r="BC460" s="519">
        <v>0</v>
      </c>
      <c r="BD460" s="519">
        <v>0</v>
      </c>
      <c r="BE460" s="519">
        <v>0</v>
      </c>
      <c r="BF460" s="519">
        <v>0</v>
      </c>
      <c r="BG460" s="519">
        <v>0</v>
      </c>
      <c r="BH460" s="519">
        <v>0</v>
      </c>
      <c r="BI460" s="519">
        <v>0</v>
      </c>
      <c r="BJ460" s="519">
        <v>0</v>
      </c>
      <c r="BK460" s="519">
        <v>0</v>
      </c>
      <c r="BL460" s="519">
        <v>0</v>
      </c>
      <c r="BM460" s="519">
        <v>0</v>
      </c>
      <c r="BN460" s="519">
        <v>0</v>
      </c>
      <c r="BO460" s="519">
        <v>0</v>
      </c>
      <c r="BP460" s="519">
        <v>0</v>
      </c>
      <c r="BQ460" s="519">
        <v>0</v>
      </c>
      <c r="BR460" s="519">
        <v>0</v>
      </c>
      <c r="BS460" s="519">
        <v>0</v>
      </c>
      <c r="BT460" s="519">
        <v>0</v>
      </c>
      <c r="BU460" s="519">
        <v>0</v>
      </c>
      <c r="BV460" s="519">
        <v>0</v>
      </c>
      <c r="BW460" s="519">
        <v>0</v>
      </c>
      <c r="BX460" s="519">
        <v>0</v>
      </c>
      <c r="BY460" s="519">
        <v>0</v>
      </c>
      <c r="BZ460" s="519">
        <v>0</v>
      </c>
      <c r="CA460" s="519">
        <v>0</v>
      </c>
      <c r="CB460" s="519">
        <v>0</v>
      </c>
      <c r="CC460" s="519">
        <v>0</v>
      </c>
      <c r="CD460" s="519">
        <v>0</v>
      </c>
      <c r="CE460" s="519">
        <v>0</v>
      </c>
      <c r="CF460" s="519">
        <v>0</v>
      </c>
      <c r="CG460" s="519">
        <v>0</v>
      </c>
      <c r="CH460" s="519">
        <v>0</v>
      </c>
      <c r="CI460" s="519">
        <v>0</v>
      </c>
      <c r="CJ460" s="519">
        <v>0</v>
      </c>
      <c r="CK460" s="519">
        <v>0</v>
      </c>
      <c r="CL460" s="519">
        <v>0</v>
      </c>
      <c r="CM460" s="519">
        <v>0</v>
      </c>
      <c r="CN460" s="519">
        <v>0</v>
      </c>
      <c r="CO460" s="519">
        <v>0</v>
      </c>
      <c r="CP460" s="519">
        <v>0</v>
      </c>
      <c r="CQ460" s="519">
        <v>0</v>
      </c>
      <c r="CR460" s="519">
        <v>0</v>
      </c>
      <c r="CS460" s="519">
        <v>0</v>
      </c>
      <c r="CT460" s="519">
        <v>0</v>
      </c>
      <c r="CU460" s="519">
        <v>0</v>
      </c>
      <c r="CV460" s="519">
        <v>0</v>
      </c>
      <c r="CW460" s="519">
        <v>0</v>
      </c>
      <c r="CX460" s="519">
        <v>0</v>
      </c>
      <c r="CY460" s="519">
        <v>0</v>
      </c>
      <c r="CZ460" s="519">
        <v>0</v>
      </c>
      <c r="DA460" s="519">
        <v>0</v>
      </c>
      <c r="DB460" s="519">
        <v>0</v>
      </c>
      <c r="DC460" s="519">
        <v>0</v>
      </c>
      <c r="DD460" s="519">
        <v>0</v>
      </c>
      <c r="DE460" s="519">
        <v>0</v>
      </c>
      <c r="DF460" s="519">
        <v>0</v>
      </c>
      <c r="DG460" s="519">
        <v>0</v>
      </c>
      <c r="DH460" s="519">
        <v>0</v>
      </c>
      <c r="DI460" s="519">
        <v>0</v>
      </c>
      <c r="DJ460" s="519">
        <v>0</v>
      </c>
      <c r="DK460" s="519">
        <v>0</v>
      </c>
      <c r="DL460" s="519">
        <v>0</v>
      </c>
      <c r="DM460" s="519">
        <v>0</v>
      </c>
      <c r="DN460" s="519">
        <v>0</v>
      </c>
      <c r="DO460" s="519">
        <v>0</v>
      </c>
      <c r="DP460" s="519">
        <v>0</v>
      </c>
      <c r="DQ460" s="519">
        <v>0</v>
      </c>
      <c r="DR460" s="519">
        <v>0</v>
      </c>
      <c r="DS460" s="519">
        <v>0</v>
      </c>
      <c r="DT460" s="519">
        <v>0</v>
      </c>
      <c r="DU460" s="519">
        <v>0</v>
      </c>
      <c r="DV460" s="519">
        <v>0</v>
      </c>
      <c r="DW460" s="519">
        <v>0</v>
      </c>
      <c r="DX460" s="519">
        <v>0</v>
      </c>
      <c r="DZ460" s="337" t="s">
        <v>631</v>
      </c>
      <c r="EA460" s="519" t="s">
        <v>1058</v>
      </c>
      <c r="EB460" s="519" t="s">
        <v>1059</v>
      </c>
      <c r="EC460" s="519">
        <v>33</v>
      </c>
      <c r="ED460" s="521" t="str">
        <f t="shared" si="23"/>
        <v>SDN100133</v>
      </c>
      <c r="EE460" s="519">
        <v>365</v>
      </c>
      <c r="EF460" s="519">
        <v>1211</v>
      </c>
      <c r="EG460" s="519">
        <v>2074</v>
      </c>
      <c r="EH460" s="519">
        <v>2910</v>
      </c>
      <c r="EI460" s="519">
        <v>3737</v>
      </c>
      <c r="EJ460" s="519">
        <v>4394</v>
      </c>
      <c r="EK460" s="519">
        <v>5050</v>
      </c>
      <c r="EL460" s="519">
        <v>5706</v>
      </c>
      <c r="EM460" s="519">
        <v>6360</v>
      </c>
      <c r="EN460" s="519">
        <v>0</v>
      </c>
      <c r="EO460" s="519">
        <v>0</v>
      </c>
      <c r="EP460" s="519">
        <v>0</v>
      </c>
      <c r="EQ460" s="519">
        <v>0</v>
      </c>
      <c r="ER460" s="519">
        <v>0</v>
      </c>
      <c r="ES460" s="519">
        <v>0</v>
      </c>
      <c r="ET460" s="519">
        <v>0</v>
      </c>
      <c r="EU460" s="519">
        <v>0</v>
      </c>
      <c r="EV460" s="519">
        <v>0</v>
      </c>
      <c r="EW460" s="519">
        <v>0</v>
      </c>
      <c r="EX460" s="519">
        <v>0</v>
      </c>
      <c r="EY460" s="519">
        <v>0</v>
      </c>
      <c r="EZ460" s="519">
        <v>0</v>
      </c>
      <c r="FA460" s="519">
        <v>0</v>
      </c>
      <c r="FB460" s="519">
        <v>0</v>
      </c>
      <c r="FC460" s="519">
        <v>0</v>
      </c>
      <c r="FD460" s="519">
        <v>0</v>
      </c>
      <c r="FE460" s="519">
        <v>0</v>
      </c>
      <c r="FF460" s="519">
        <v>0</v>
      </c>
      <c r="FG460" s="519">
        <v>0</v>
      </c>
      <c r="FH460" s="519">
        <v>0</v>
      </c>
      <c r="FI460" s="519">
        <v>0</v>
      </c>
      <c r="FJ460" s="519">
        <v>0</v>
      </c>
      <c r="FK460" s="519">
        <v>0</v>
      </c>
      <c r="FL460" s="519">
        <v>0</v>
      </c>
      <c r="FM460" s="519">
        <v>0</v>
      </c>
      <c r="FN460" s="519">
        <v>0</v>
      </c>
      <c r="FO460" s="519">
        <v>0</v>
      </c>
      <c r="FP460" s="519">
        <v>0</v>
      </c>
      <c r="FQ460" s="519">
        <v>0</v>
      </c>
      <c r="FR460" s="519">
        <v>0</v>
      </c>
      <c r="FS460" s="519">
        <v>0</v>
      </c>
      <c r="FT460" s="519">
        <v>0</v>
      </c>
      <c r="FU460" s="519">
        <v>0</v>
      </c>
      <c r="FV460" s="519">
        <v>0</v>
      </c>
      <c r="FW460" s="519">
        <v>0</v>
      </c>
      <c r="FX460" s="519">
        <v>0</v>
      </c>
      <c r="FY460" s="519">
        <v>0</v>
      </c>
      <c r="FZ460" s="519">
        <v>0</v>
      </c>
      <c r="GA460" s="519">
        <v>0</v>
      </c>
      <c r="GB460" s="519">
        <v>0</v>
      </c>
      <c r="GC460" s="519">
        <v>0</v>
      </c>
      <c r="GD460" s="519">
        <v>0</v>
      </c>
      <c r="GE460" s="519">
        <v>0</v>
      </c>
      <c r="GF460" s="519">
        <v>0</v>
      </c>
      <c r="GG460" s="519">
        <v>0</v>
      </c>
      <c r="GH460" s="519">
        <v>0</v>
      </c>
      <c r="GI460" s="519">
        <v>0</v>
      </c>
      <c r="GJ460" s="519">
        <v>0</v>
      </c>
      <c r="GK460" s="519">
        <v>0</v>
      </c>
      <c r="GL460" s="519">
        <v>0</v>
      </c>
      <c r="GM460" s="519">
        <v>0</v>
      </c>
      <c r="GN460" s="519">
        <v>0</v>
      </c>
      <c r="GO460" s="519">
        <v>0</v>
      </c>
      <c r="GP460" s="519">
        <v>0</v>
      </c>
      <c r="GQ460" s="519">
        <v>0</v>
      </c>
      <c r="GR460" s="519">
        <v>0</v>
      </c>
      <c r="GS460" s="519">
        <v>0</v>
      </c>
      <c r="GT460" s="519">
        <v>0</v>
      </c>
      <c r="GU460" s="519">
        <v>0</v>
      </c>
      <c r="GV460" s="519">
        <v>0</v>
      </c>
      <c r="GW460" s="519">
        <v>0</v>
      </c>
      <c r="GX460" s="519">
        <v>0</v>
      </c>
      <c r="GY460" s="519">
        <v>0</v>
      </c>
      <c r="GZ460" s="519">
        <v>0</v>
      </c>
      <c r="HA460" s="519">
        <v>0</v>
      </c>
      <c r="HB460" s="519">
        <v>0</v>
      </c>
      <c r="HC460" s="519">
        <v>0</v>
      </c>
      <c r="HD460" s="519">
        <v>0</v>
      </c>
      <c r="HE460" s="519">
        <v>0</v>
      </c>
      <c r="HF460" s="519">
        <v>0</v>
      </c>
      <c r="HG460" s="519">
        <v>0</v>
      </c>
      <c r="HH460" s="519">
        <v>0</v>
      </c>
      <c r="HI460" s="519">
        <v>0</v>
      </c>
      <c r="HJ460" s="519">
        <v>0</v>
      </c>
      <c r="HK460" s="519">
        <v>0</v>
      </c>
      <c r="HL460" s="519">
        <v>0</v>
      </c>
      <c r="HM460" s="519">
        <v>0</v>
      </c>
      <c r="HN460" s="519">
        <v>0</v>
      </c>
      <c r="HO460" s="519">
        <v>0</v>
      </c>
      <c r="HP460" s="519">
        <v>0</v>
      </c>
      <c r="HQ460" s="519">
        <v>0</v>
      </c>
      <c r="HR460" s="519">
        <v>0</v>
      </c>
      <c r="HS460" s="519">
        <v>0</v>
      </c>
      <c r="HT460" s="519">
        <v>0</v>
      </c>
      <c r="HU460" s="519">
        <v>0</v>
      </c>
      <c r="HV460" s="519">
        <v>0</v>
      </c>
      <c r="HW460" s="519">
        <v>0</v>
      </c>
      <c r="HX460" s="519">
        <v>0</v>
      </c>
      <c r="HY460" s="519">
        <v>0</v>
      </c>
      <c r="HZ460" s="519">
        <v>0</v>
      </c>
      <c r="IA460" s="519">
        <v>0</v>
      </c>
      <c r="IB460" s="519">
        <v>0</v>
      </c>
      <c r="IC460" s="519">
        <v>0</v>
      </c>
      <c r="ID460" s="519">
        <v>0</v>
      </c>
      <c r="IE460" s="519">
        <v>0</v>
      </c>
      <c r="IF460" s="519">
        <v>0</v>
      </c>
      <c r="IG460" s="519">
        <v>0</v>
      </c>
      <c r="IH460" s="519">
        <v>0</v>
      </c>
      <c r="II460" s="519">
        <v>0</v>
      </c>
      <c r="IJ460" s="519">
        <v>0</v>
      </c>
      <c r="IK460" s="519">
        <v>0</v>
      </c>
    </row>
    <row r="461" spans="2:245" hidden="1">
      <c r="B461" s="519" t="s">
        <v>1058</v>
      </c>
      <c r="C461" s="519"/>
      <c r="D461" s="519"/>
      <c r="E461" s="519"/>
      <c r="F461" s="519">
        <v>1</v>
      </c>
      <c r="G461" s="519"/>
      <c r="H461" s="519">
        <v>45</v>
      </c>
      <c r="I461" s="519">
        <v>9</v>
      </c>
      <c r="J461" s="519" t="str">
        <f t="shared" si="24"/>
        <v>SDN10014509</v>
      </c>
      <c r="K461" s="519">
        <v>972</v>
      </c>
      <c r="M461" s="337" t="s">
        <v>631</v>
      </c>
      <c r="N461" s="519" t="s">
        <v>1058</v>
      </c>
      <c r="O461" s="519" t="s">
        <v>1059</v>
      </c>
      <c r="P461" s="519">
        <v>34</v>
      </c>
      <c r="Q461" s="521" t="str">
        <f t="shared" si="22"/>
        <v>SDN100134</v>
      </c>
      <c r="R461" s="519">
        <v>211</v>
      </c>
      <c r="S461" s="519">
        <v>628</v>
      </c>
      <c r="T461" s="519">
        <v>1055</v>
      </c>
      <c r="U461" s="519">
        <v>1494</v>
      </c>
      <c r="V461" s="519">
        <v>1945</v>
      </c>
      <c r="W461" s="519">
        <v>2330</v>
      </c>
      <c r="X461" s="519">
        <v>2729</v>
      </c>
      <c r="Y461" s="519">
        <v>3140</v>
      </c>
      <c r="Z461" s="519">
        <v>3565</v>
      </c>
      <c r="AA461" s="519">
        <v>5341</v>
      </c>
      <c r="AB461" s="519">
        <v>5501</v>
      </c>
      <c r="AC461" s="519">
        <v>5673</v>
      </c>
      <c r="AD461" s="519">
        <v>5858</v>
      </c>
      <c r="AE461" s="519">
        <v>6057</v>
      </c>
      <c r="AF461" s="519">
        <v>6271</v>
      </c>
      <c r="AG461" s="519">
        <v>6504</v>
      </c>
      <c r="AH461" s="519">
        <v>6762</v>
      </c>
      <c r="AI461" s="519">
        <v>7042</v>
      </c>
      <c r="AJ461" s="519">
        <v>7347</v>
      </c>
      <c r="AK461" s="519">
        <v>7680</v>
      </c>
      <c r="AL461" s="519">
        <v>8049</v>
      </c>
      <c r="AM461" s="519">
        <v>8464</v>
      </c>
      <c r="AN461" s="519">
        <v>8921</v>
      </c>
      <c r="AO461" s="519">
        <v>9430</v>
      </c>
      <c r="AP461" s="519">
        <v>0</v>
      </c>
      <c r="AQ461" s="519">
        <v>0</v>
      </c>
      <c r="AR461" s="519">
        <v>0</v>
      </c>
      <c r="AS461" s="519">
        <v>0</v>
      </c>
      <c r="AT461" s="519">
        <v>0</v>
      </c>
      <c r="AU461" s="519">
        <v>0</v>
      </c>
      <c r="AV461" s="519">
        <v>0</v>
      </c>
      <c r="AW461" s="519">
        <v>0</v>
      </c>
      <c r="AX461" s="519">
        <v>0</v>
      </c>
      <c r="AY461" s="519">
        <v>0</v>
      </c>
      <c r="AZ461" s="519">
        <v>0</v>
      </c>
      <c r="BA461" s="519">
        <v>0</v>
      </c>
      <c r="BB461" s="519">
        <v>0</v>
      </c>
      <c r="BC461" s="519">
        <v>0</v>
      </c>
      <c r="BD461" s="519">
        <v>0</v>
      </c>
      <c r="BE461" s="519">
        <v>0</v>
      </c>
      <c r="BF461" s="519">
        <v>0</v>
      </c>
      <c r="BG461" s="519">
        <v>0</v>
      </c>
      <c r="BH461" s="519">
        <v>0</v>
      </c>
      <c r="BI461" s="519">
        <v>0</v>
      </c>
      <c r="BJ461" s="519">
        <v>0</v>
      </c>
      <c r="BK461" s="519">
        <v>0</v>
      </c>
      <c r="BL461" s="519">
        <v>0</v>
      </c>
      <c r="BM461" s="519">
        <v>0</v>
      </c>
      <c r="BN461" s="519">
        <v>0</v>
      </c>
      <c r="BO461" s="519">
        <v>0</v>
      </c>
      <c r="BP461" s="519">
        <v>0</v>
      </c>
      <c r="BQ461" s="519">
        <v>0</v>
      </c>
      <c r="BR461" s="519">
        <v>0</v>
      </c>
      <c r="BS461" s="519">
        <v>0</v>
      </c>
      <c r="BT461" s="519">
        <v>0</v>
      </c>
      <c r="BU461" s="519">
        <v>0</v>
      </c>
      <c r="BV461" s="519">
        <v>0</v>
      </c>
      <c r="BW461" s="519">
        <v>0</v>
      </c>
      <c r="BX461" s="519">
        <v>0</v>
      </c>
      <c r="BY461" s="519">
        <v>0</v>
      </c>
      <c r="BZ461" s="519">
        <v>0</v>
      </c>
      <c r="CA461" s="519">
        <v>0</v>
      </c>
      <c r="CB461" s="519">
        <v>0</v>
      </c>
      <c r="CC461" s="519">
        <v>0</v>
      </c>
      <c r="CD461" s="519">
        <v>0</v>
      </c>
      <c r="CE461" s="519">
        <v>0</v>
      </c>
      <c r="CF461" s="519">
        <v>0</v>
      </c>
      <c r="CG461" s="519">
        <v>0</v>
      </c>
      <c r="CH461" s="519">
        <v>0</v>
      </c>
      <c r="CI461" s="519">
        <v>0</v>
      </c>
      <c r="CJ461" s="519">
        <v>0</v>
      </c>
      <c r="CK461" s="519">
        <v>0</v>
      </c>
      <c r="CL461" s="519">
        <v>0</v>
      </c>
      <c r="CM461" s="519">
        <v>0</v>
      </c>
      <c r="CN461" s="519">
        <v>0</v>
      </c>
      <c r="CO461" s="519">
        <v>0</v>
      </c>
      <c r="CP461" s="519">
        <v>0</v>
      </c>
      <c r="CQ461" s="519">
        <v>0</v>
      </c>
      <c r="CR461" s="519">
        <v>0</v>
      </c>
      <c r="CS461" s="519">
        <v>0</v>
      </c>
      <c r="CT461" s="519">
        <v>0</v>
      </c>
      <c r="CU461" s="519">
        <v>0</v>
      </c>
      <c r="CV461" s="519">
        <v>0</v>
      </c>
      <c r="CW461" s="519">
        <v>0</v>
      </c>
      <c r="CX461" s="519">
        <v>0</v>
      </c>
      <c r="CY461" s="519">
        <v>0</v>
      </c>
      <c r="CZ461" s="519">
        <v>0</v>
      </c>
      <c r="DA461" s="519">
        <v>0</v>
      </c>
      <c r="DB461" s="519">
        <v>0</v>
      </c>
      <c r="DC461" s="519">
        <v>0</v>
      </c>
      <c r="DD461" s="519">
        <v>0</v>
      </c>
      <c r="DE461" s="519">
        <v>0</v>
      </c>
      <c r="DF461" s="519">
        <v>0</v>
      </c>
      <c r="DG461" s="519">
        <v>0</v>
      </c>
      <c r="DH461" s="519">
        <v>0</v>
      </c>
      <c r="DI461" s="519">
        <v>0</v>
      </c>
      <c r="DJ461" s="519">
        <v>0</v>
      </c>
      <c r="DK461" s="519">
        <v>0</v>
      </c>
      <c r="DL461" s="519">
        <v>0</v>
      </c>
      <c r="DM461" s="519">
        <v>0</v>
      </c>
      <c r="DN461" s="519">
        <v>0</v>
      </c>
      <c r="DO461" s="519">
        <v>0</v>
      </c>
      <c r="DP461" s="519">
        <v>0</v>
      </c>
      <c r="DQ461" s="519">
        <v>0</v>
      </c>
      <c r="DR461" s="519">
        <v>0</v>
      </c>
      <c r="DS461" s="519">
        <v>0</v>
      </c>
      <c r="DT461" s="519">
        <v>0</v>
      </c>
      <c r="DU461" s="519">
        <v>0</v>
      </c>
      <c r="DV461" s="519">
        <v>0</v>
      </c>
      <c r="DW461" s="519">
        <v>0</v>
      </c>
      <c r="DX461" s="519">
        <v>0</v>
      </c>
      <c r="DZ461" s="337" t="s">
        <v>631</v>
      </c>
      <c r="EA461" s="519" t="s">
        <v>1058</v>
      </c>
      <c r="EB461" s="519" t="s">
        <v>1059</v>
      </c>
      <c r="EC461" s="519">
        <v>34</v>
      </c>
      <c r="ED461" s="521" t="str">
        <f t="shared" si="23"/>
        <v>SDN100134</v>
      </c>
      <c r="EE461" s="519">
        <v>342</v>
      </c>
      <c r="EF461" s="519">
        <v>1158</v>
      </c>
      <c r="EG461" s="519">
        <v>1998</v>
      </c>
      <c r="EH461" s="519">
        <v>2813</v>
      </c>
      <c r="EI461" s="519">
        <v>3617</v>
      </c>
      <c r="EJ461" s="519">
        <v>4259</v>
      </c>
      <c r="EK461" s="519">
        <v>4899</v>
      </c>
      <c r="EL461" s="519">
        <v>5541</v>
      </c>
      <c r="EM461" s="519">
        <v>6181</v>
      </c>
      <c r="EN461" s="519">
        <v>0</v>
      </c>
      <c r="EO461" s="519">
        <v>0</v>
      </c>
      <c r="EP461" s="519">
        <v>0</v>
      </c>
      <c r="EQ461" s="519">
        <v>0</v>
      </c>
      <c r="ER461" s="519">
        <v>0</v>
      </c>
      <c r="ES461" s="519">
        <v>0</v>
      </c>
      <c r="ET461" s="519">
        <v>0</v>
      </c>
      <c r="EU461" s="519">
        <v>0</v>
      </c>
      <c r="EV461" s="519">
        <v>0</v>
      </c>
      <c r="EW461" s="519">
        <v>0</v>
      </c>
      <c r="EX461" s="519">
        <v>0</v>
      </c>
      <c r="EY461" s="519">
        <v>0</v>
      </c>
      <c r="EZ461" s="519">
        <v>0</v>
      </c>
      <c r="FA461" s="519">
        <v>0</v>
      </c>
      <c r="FB461" s="519">
        <v>0</v>
      </c>
      <c r="FC461" s="519">
        <v>0</v>
      </c>
      <c r="FD461" s="519">
        <v>0</v>
      </c>
      <c r="FE461" s="519">
        <v>0</v>
      </c>
      <c r="FF461" s="519">
        <v>0</v>
      </c>
      <c r="FG461" s="519">
        <v>0</v>
      </c>
      <c r="FH461" s="519">
        <v>0</v>
      </c>
      <c r="FI461" s="519">
        <v>0</v>
      </c>
      <c r="FJ461" s="519">
        <v>0</v>
      </c>
      <c r="FK461" s="519">
        <v>0</v>
      </c>
      <c r="FL461" s="519">
        <v>0</v>
      </c>
      <c r="FM461" s="519">
        <v>0</v>
      </c>
      <c r="FN461" s="519">
        <v>0</v>
      </c>
      <c r="FO461" s="519">
        <v>0</v>
      </c>
      <c r="FP461" s="519">
        <v>0</v>
      </c>
      <c r="FQ461" s="519">
        <v>0</v>
      </c>
      <c r="FR461" s="519">
        <v>0</v>
      </c>
      <c r="FS461" s="519">
        <v>0</v>
      </c>
      <c r="FT461" s="519">
        <v>0</v>
      </c>
      <c r="FU461" s="519">
        <v>0</v>
      </c>
      <c r="FV461" s="519">
        <v>0</v>
      </c>
      <c r="FW461" s="519">
        <v>0</v>
      </c>
      <c r="FX461" s="519">
        <v>0</v>
      </c>
      <c r="FY461" s="519">
        <v>0</v>
      </c>
      <c r="FZ461" s="519">
        <v>0</v>
      </c>
      <c r="GA461" s="519">
        <v>0</v>
      </c>
      <c r="GB461" s="519">
        <v>0</v>
      </c>
      <c r="GC461" s="519">
        <v>0</v>
      </c>
      <c r="GD461" s="519">
        <v>0</v>
      </c>
      <c r="GE461" s="519">
        <v>0</v>
      </c>
      <c r="GF461" s="519">
        <v>0</v>
      </c>
      <c r="GG461" s="519">
        <v>0</v>
      </c>
      <c r="GH461" s="519">
        <v>0</v>
      </c>
      <c r="GI461" s="519">
        <v>0</v>
      </c>
      <c r="GJ461" s="519">
        <v>0</v>
      </c>
      <c r="GK461" s="519">
        <v>0</v>
      </c>
      <c r="GL461" s="519">
        <v>0</v>
      </c>
      <c r="GM461" s="519">
        <v>0</v>
      </c>
      <c r="GN461" s="519">
        <v>0</v>
      </c>
      <c r="GO461" s="519">
        <v>0</v>
      </c>
      <c r="GP461" s="519">
        <v>0</v>
      </c>
      <c r="GQ461" s="519">
        <v>0</v>
      </c>
      <c r="GR461" s="519">
        <v>0</v>
      </c>
      <c r="GS461" s="519">
        <v>0</v>
      </c>
      <c r="GT461" s="519">
        <v>0</v>
      </c>
      <c r="GU461" s="519">
        <v>0</v>
      </c>
      <c r="GV461" s="519">
        <v>0</v>
      </c>
      <c r="GW461" s="519">
        <v>0</v>
      </c>
      <c r="GX461" s="519">
        <v>0</v>
      </c>
      <c r="GY461" s="519">
        <v>0</v>
      </c>
      <c r="GZ461" s="519">
        <v>0</v>
      </c>
      <c r="HA461" s="519">
        <v>0</v>
      </c>
      <c r="HB461" s="519">
        <v>0</v>
      </c>
      <c r="HC461" s="519">
        <v>0</v>
      </c>
      <c r="HD461" s="519">
        <v>0</v>
      </c>
      <c r="HE461" s="519">
        <v>0</v>
      </c>
      <c r="HF461" s="519">
        <v>0</v>
      </c>
      <c r="HG461" s="519">
        <v>0</v>
      </c>
      <c r="HH461" s="519">
        <v>0</v>
      </c>
      <c r="HI461" s="519">
        <v>0</v>
      </c>
      <c r="HJ461" s="519">
        <v>0</v>
      </c>
      <c r="HK461" s="519">
        <v>0</v>
      </c>
      <c r="HL461" s="519">
        <v>0</v>
      </c>
      <c r="HM461" s="519">
        <v>0</v>
      </c>
      <c r="HN461" s="519">
        <v>0</v>
      </c>
      <c r="HO461" s="519">
        <v>0</v>
      </c>
      <c r="HP461" s="519">
        <v>0</v>
      </c>
      <c r="HQ461" s="519">
        <v>0</v>
      </c>
      <c r="HR461" s="519">
        <v>0</v>
      </c>
      <c r="HS461" s="519">
        <v>0</v>
      </c>
      <c r="HT461" s="519">
        <v>0</v>
      </c>
      <c r="HU461" s="519">
        <v>0</v>
      </c>
      <c r="HV461" s="519">
        <v>0</v>
      </c>
      <c r="HW461" s="519">
        <v>0</v>
      </c>
      <c r="HX461" s="519">
        <v>0</v>
      </c>
      <c r="HY461" s="519">
        <v>0</v>
      </c>
      <c r="HZ461" s="519">
        <v>0</v>
      </c>
      <c r="IA461" s="519">
        <v>0</v>
      </c>
      <c r="IB461" s="519">
        <v>0</v>
      </c>
      <c r="IC461" s="519">
        <v>0</v>
      </c>
      <c r="ID461" s="519">
        <v>0</v>
      </c>
      <c r="IE461" s="519">
        <v>0</v>
      </c>
      <c r="IF461" s="519">
        <v>0</v>
      </c>
      <c r="IG461" s="519">
        <v>0</v>
      </c>
      <c r="IH461" s="519">
        <v>0</v>
      </c>
      <c r="II461" s="519">
        <v>0</v>
      </c>
      <c r="IJ461" s="519">
        <v>0</v>
      </c>
      <c r="IK461" s="519">
        <v>0</v>
      </c>
    </row>
    <row r="462" spans="2:245" hidden="1">
      <c r="B462" s="519" t="s">
        <v>1058</v>
      </c>
      <c r="C462" s="519"/>
      <c r="D462" s="519"/>
      <c r="E462" s="519"/>
      <c r="F462" s="519">
        <v>1</v>
      </c>
      <c r="G462" s="519"/>
      <c r="H462" s="519">
        <v>45</v>
      </c>
      <c r="I462" s="519">
        <v>10</v>
      </c>
      <c r="J462" s="519" t="str">
        <f t="shared" si="24"/>
        <v>SDN10014510</v>
      </c>
      <c r="K462" s="519">
        <v>972</v>
      </c>
      <c r="M462" s="337" t="s">
        <v>631</v>
      </c>
      <c r="N462" s="519" t="s">
        <v>1058</v>
      </c>
      <c r="O462" s="519" t="s">
        <v>1059</v>
      </c>
      <c r="P462" s="519">
        <v>35</v>
      </c>
      <c r="Q462" s="521" t="str">
        <f t="shared" si="22"/>
        <v>SDN100135</v>
      </c>
      <c r="R462" s="519">
        <v>197</v>
      </c>
      <c r="S462" s="519">
        <v>603</v>
      </c>
      <c r="T462" s="519">
        <v>1019</v>
      </c>
      <c r="U462" s="519">
        <v>1448</v>
      </c>
      <c r="V462" s="519">
        <v>1888</v>
      </c>
      <c r="W462" s="519">
        <v>2265</v>
      </c>
      <c r="X462" s="519">
        <v>2654</v>
      </c>
      <c r="Y462" s="519">
        <v>3056</v>
      </c>
      <c r="Z462" s="519">
        <v>3473</v>
      </c>
      <c r="AA462" s="519">
        <v>5209</v>
      </c>
      <c r="AB462" s="519">
        <v>5371</v>
      </c>
      <c r="AC462" s="519">
        <v>5545</v>
      </c>
      <c r="AD462" s="519">
        <v>5731</v>
      </c>
      <c r="AE462" s="519">
        <v>5932</v>
      </c>
      <c r="AF462" s="519">
        <v>6149</v>
      </c>
      <c r="AG462" s="519">
        <v>6390</v>
      </c>
      <c r="AH462" s="519">
        <v>6652</v>
      </c>
      <c r="AI462" s="519">
        <v>6937</v>
      </c>
      <c r="AJ462" s="519">
        <v>7248</v>
      </c>
      <c r="AK462" s="519">
        <v>7592</v>
      </c>
      <c r="AL462" s="519">
        <v>7978</v>
      </c>
      <c r="AM462" s="519">
        <v>8402</v>
      </c>
      <c r="AN462" s="519">
        <v>8876</v>
      </c>
      <c r="AO462" s="519">
        <v>9408</v>
      </c>
      <c r="AP462" s="519">
        <v>0</v>
      </c>
      <c r="AQ462" s="519">
        <v>0</v>
      </c>
      <c r="AR462" s="519">
        <v>0</v>
      </c>
      <c r="AS462" s="519">
        <v>0</v>
      </c>
      <c r="AT462" s="519">
        <v>0</v>
      </c>
      <c r="AU462" s="519">
        <v>0</v>
      </c>
      <c r="AV462" s="519">
        <v>0</v>
      </c>
      <c r="AW462" s="519">
        <v>0</v>
      </c>
      <c r="AX462" s="519">
        <v>0</v>
      </c>
      <c r="AY462" s="519">
        <v>0</v>
      </c>
      <c r="AZ462" s="519">
        <v>0</v>
      </c>
      <c r="BA462" s="519">
        <v>0</v>
      </c>
      <c r="BB462" s="519">
        <v>0</v>
      </c>
      <c r="BC462" s="519">
        <v>0</v>
      </c>
      <c r="BD462" s="519">
        <v>0</v>
      </c>
      <c r="BE462" s="519">
        <v>0</v>
      </c>
      <c r="BF462" s="519">
        <v>0</v>
      </c>
      <c r="BG462" s="519">
        <v>0</v>
      </c>
      <c r="BH462" s="519">
        <v>0</v>
      </c>
      <c r="BI462" s="519">
        <v>0</v>
      </c>
      <c r="BJ462" s="519">
        <v>0</v>
      </c>
      <c r="BK462" s="519">
        <v>0</v>
      </c>
      <c r="BL462" s="519">
        <v>0</v>
      </c>
      <c r="BM462" s="519">
        <v>0</v>
      </c>
      <c r="BN462" s="519">
        <v>0</v>
      </c>
      <c r="BO462" s="519">
        <v>0</v>
      </c>
      <c r="BP462" s="519">
        <v>0</v>
      </c>
      <c r="BQ462" s="519">
        <v>0</v>
      </c>
      <c r="BR462" s="519">
        <v>0</v>
      </c>
      <c r="BS462" s="519">
        <v>0</v>
      </c>
      <c r="BT462" s="519">
        <v>0</v>
      </c>
      <c r="BU462" s="519">
        <v>0</v>
      </c>
      <c r="BV462" s="519">
        <v>0</v>
      </c>
      <c r="BW462" s="519">
        <v>0</v>
      </c>
      <c r="BX462" s="519">
        <v>0</v>
      </c>
      <c r="BY462" s="519">
        <v>0</v>
      </c>
      <c r="BZ462" s="519">
        <v>0</v>
      </c>
      <c r="CA462" s="519">
        <v>0</v>
      </c>
      <c r="CB462" s="519">
        <v>0</v>
      </c>
      <c r="CC462" s="519">
        <v>0</v>
      </c>
      <c r="CD462" s="519">
        <v>0</v>
      </c>
      <c r="CE462" s="519">
        <v>0</v>
      </c>
      <c r="CF462" s="519">
        <v>0</v>
      </c>
      <c r="CG462" s="519">
        <v>0</v>
      </c>
      <c r="CH462" s="519">
        <v>0</v>
      </c>
      <c r="CI462" s="519">
        <v>0</v>
      </c>
      <c r="CJ462" s="519">
        <v>0</v>
      </c>
      <c r="CK462" s="519">
        <v>0</v>
      </c>
      <c r="CL462" s="519">
        <v>0</v>
      </c>
      <c r="CM462" s="519">
        <v>0</v>
      </c>
      <c r="CN462" s="519">
        <v>0</v>
      </c>
      <c r="CO462" s="519">
        <v>0</v>
      </c>
      <c r="CP462" s="519">
        <v>0</v>
      </c>
      <c r="CQ462" s="519">
        <v>0</v>
      </c>
      <c r="CR462" s="519">
        <v>0</v>
      </c>
      <c r="CS462" s="519">
        <v>0</v>
      </c>
      <c r="CT462" s="519">
        <v>0</v>
      </c>
      <c r="CU462" s="519">
        <v>0</v>
      </c>
      <c r="CV462" s="519">
        <v>0</v>
      </c>
      <c r="CW462" s="519">
        <v>0</v>
      </c>
      <c r="CX462" s="519">
        <v>0</v>
      </c>
      <c r="CY462" s="519">
        <v>0</v>
      </c>
      <c r="CZ462" s="519">
        <v>0</v>
      </c>
      <c r="DA462" s="519">
        <v>0</v>
      </c>
      <c r="DB462" s="519">
        <v>0</v>
      </c>
      <c r="DC462" s="519">
        <v>0</v>
      </c>
      <c r="DD462" s="519">
        <v>0</v>
      </c>
      <c r="DE462" s="519">
        <v>0</v>
      </c>
      <c r="DF462" s="519">
        <v>0</v>
      </c>
      <c r="DG462" s="519">
        <v>0</v>
      </c>
      <c r="DH462" s="519">
        <v>0</v>
      </c>
      <c r="DI462" s="519">
        <v>0</v>
      </c>
      <c r="DJ462" s="519">
        <v>0</v>
      </c>
      <c r="DK462" s="519">
        <v>0</v>
      </c>
      <c r="DL462" s="519">
        <v>0</v>
      </c>
      <c r="DM462" s="519">
        <v>0</v>
      </c>
      <c r="DN462" s="519">
        <v>0</v>
      </c>
      <c r="DO462" s="519">
        <v>0</v>
      </c>
      <c r="DP462" s="519">
        <v>0</v>
      </c>
      <c r="DQ462" s="519">
        <v>0</v>
      </c>
      <c r="DR462" s="519">
        <v>0</v>
      </c>
      <c r="DS462" s="519">
        <v>0</v>
      </c>
      <c r="DT462" s="519">
        <v>0</v>
      </c>
      <c r="DU462" s="519">
        <v>0</v>
      </c>
      <c r="DV462" s="519">
        <v>0</v>
      </c>
      <c r="DW462" s="519">
        <v>0</v>
      </c>
      <c r="DX462" s="519">
        <v>0</v>
      </c>
      <c r="DZ462" s="337" t="s">
        <v>631</v>
      </c>
      <c r="EA462" s="519" t="s">
        <v>1058</v>
      </c>
      <c r="EB462" s="519" t="s">
        <v>1059</v>
      </c>
      <c r="EC462" s="519">
        <v>35</v>
      </c>
      <c r="ED462" s="521" t="str">
        <f t="shared" si="23"/>
        <v>SDN100135</v>
      </c>
      <c r="EE462" s="519">
        <v>319</v>
      </c>
      <c r="EF462" s="519">
        <v>1104</v>
      </c>
      <c r="EG462" s="519">
        <v>1920</v>
      </c>
      <c r="EH462" s="519">
        <v>2713</v>
      </c>
      <c r="EI462" s="519">
        <v>3496</v>
      </c>
      <c r="EJ462" s="519">
        <v>4122</v>
      </c>
      <c r="EK462" s="519">
        <v>4745</v>
      </c>
      <c r="EL462" s="519">
        <v>5372</v>
      </c>
      <c r="EM462" s="519">
        <v>5998</v>
      </c>
      <c r="EN462" s="519">
        <v>0</v>
      </c>
      <c r="EO462" s="519">
        <v>0</v>
      </c>
      <c r="EP462" s="519">
        <v>0</v>
      </c>
      <c r="EQ462" s="519">
        <v>0</v>
      </c>
      <c r="ER462" s="519">
        <v>0</v>
      </c>
      <c r="ES462" s="519">
        <v>0</v>
      </c>
      <c r="ET462" s="519">
        <v>0</v>
      </c>
      <c r="EU462" s="519">
        <v>0</v>
      </c>
      <c r="EV462" s="519">
        <v>0</v>
      </c>
      <c r="EW462" s="519">
        <v>0</v>
      </c>
      <c r="EX462" s="519">
        <v>0</v>
      </c>
      <c r="EY462" s="519">
        <v>0</v>
      </c>
      <c r="EZ462" s="519">
        <v>0</v>
      </c>
      <c r="FA462" s="519">
        <v>0</v>
      </c>
      <c r="FB462" s="519">
        <v>0</v>
      </c>
      <c r="FC462" s="519">
        <v>0</v>
      </c>
      <c r="FD462" s="519">
        <v>0</v>
      </c>
      <c r="FE462" s="519">
        <v>0</v>
      </c>
      <c r="FF462" s="519">
        <v>0</v>
      </c>
      <c r="FG462" s="519">
        <v>0</v>
      </c>
      <c r="FH462" s="519">
        <v>0</v>
      </c>
      <c r="FI462" s="519">
        <v>0</v>
      </c>
      <c r="FJ462" s="519">
        <v>0</v>
      </c>
      <c r="FK462" s="519">
        <v>0</v>
      </c>
      <c r="FL462" s="519">
        <v>0</v>
      </c>
      <c r="FM462" s="519">
        <v>0</v>
      </c>
      <c r="FN462" s="519">
        <v>0</v>
      </c>
      <c r="FO462" s="519">
        <v>0</v>
      </c>
      <c r="FP462" s="519">
        <v>0</v>
      </c>
      <c r="FQ462" s="519">
        <v>0</v>
      </c>
      <c r="FR462" s="519">
        <v>0</v>
      </c>
      <c r="FS462" s="519">
        <v>0</v>
      </c>
      <c r="FT462" s="519">
        <v>0</v>
      </c>
      <c r="FU462" s="519">
        <v>0</v>
      </c>
      <c r="FV462" s="519">
        <v>0</v>
      </c>
      <c r="FW462" s="519">
        <v>0</v>
      </c>
      <c r="FX462" s="519">
        <v>0</v>
      </c>
      <c r="FY462" s="519">
        <v>0</v>
      </c>
      <c r="FZ462" s="519">
        <v>0</v>
      </c>
      <c r="GA462" s="519">
        <v>0</v>
      </c>
      <c r="GB462" s="519">
        <v>0</v>
      </c>
      <c r="GC462" s="519">
        <v>0</v>
      </c>
      <c r="GD462" s="519">
        <v>0</v>
      </c>
      <c r="GE462" s="519">
        <v>0</v>
      </c>
      <c r="GF462" s="519">
        <v>0</v>
      </c>
      <c r="GG462" s="519">
        <v>0</v>
      </c>
      <c r="GH462" s="519">
        <v>0</v>
      </c>
      <c r="GI462" s="519">
        <v>0</v>
      </c>
      <c r="GJ462" s="519">
        <v>0</v>
      </c>
      <c r="GK462" s="519">
        <v>0</v>
      </c>
      <c r="GL462" s="519">
        <v>0</v>
      </c>
      <c r="GM462" s="519">
        <v>0</v>
      </c>
      <c r="GN462" s="519">
        <v>0</v>
      </c>
      <c r="GO462" s="519">
        <v>0</v>
      </c>
      <c r="GP462" s="519">
        <v>0</v>
      </c>
      <c r="GQ462" s="519">
        <v>0</v>
      </c>
      <c r="GR462" s="519">
        <v>0</v>
      </c>
      <c r="GS462" s="519">
        <v>0</v>
      </c>
      <c r="GT462" s="519">
        <v>0</v>
      </c>
      <c r="GU462" s="519">
        <v>0</v>
      </c>
      <c r="GV462" s="519">
        <v>0</v>
      </c>
      <c r="GW462" s="519">
        <v>0</v>
      </c>
      <c r="GX462" s="519">
        <v>0</v>
      </c>
      <c r="GY462" s="519">
        <v>0</v>
      </c>
      <c r="GZ462" s="519">
        <v>0</v>
      </c>
      <c r="HA462" s="519">
        <v>0</v>
      </c>
      <c r="HB462" s="519">
        <v>0</v>
      </c>
      <c r="HC462" s="519">
        <v>0</v>
      </c>
      <c r="HD462" s="519">
        <v>0</v>
      </c>
      <c r="HE462" s="519">
        <v>0</v>
      </c>
      <c r="HF462" s="519">
        <v>0</v>
      </c>
      <c r="HG462" s="519">
        <v>0</v>
      </c>
      <c r="HH462" s="519">
        <v>0</v>
      </c>
      <c r="HI462" s="519">
        <v>0</v>
      </c>
      <c r="HJ462" s="519">
        <v>0</v>
      </c>
      <c r="HK462" s="519">
        <v>0</v>
      </c>
      <c r="HL462" s="519">
        <v>0</v>
      </c>
      <c r="HM462" s="519">
        <v>0</v>
      </c>
      <c r="HN462" s="519">
        <v>0</v>
      </c>
      <c r="HO462" s="519">
        <v>0</v>
      </c>
      <c r="HP462" s="519">
        <v>0</v>
      </c>
      <c r="HQ462" s="519">
        <v>0</v>
      </c>
      <c r="HR462" s="519">
        <v>0</v>
      </c>
      <c r="HS462" s="519">
        <v>0</v>
      </c>
      <c r="HT462" s="519">
        <v>0</v>
      </c>
      <c r="HU462" s="519">
        <v>0</v>
      </c>
      <c r="HV462" s="519">
        <v>0</v>
      </c>
      <c r="HW462" s="519">
        <v>0</v>
      </c>
      <c r="HX462" s="519">
        <v>0</v>
      </c>
      <c r="HY462" s="519">
        <v>0</v>
      </c>
      <c r="HZ462" s="519">
        <v>0</v>
      </c>
      <c r="IA462" s="519">
        <v>0</v>
      </c>
      <c r="IB462" s="519">
        <v>0</v>
      </c>
      <c r="IC462" s="519">
        <v>0</v>
      </c>
      <c r="ID462" s="519">
        <v>0</v>
      </c>
      <c r="IE462" s="519">
        <v>0</v>
      </c>
      <c r="IF462" s="519">
        <v>0</v>
      </c>
      <c r="IG462" s="519">
        <v>0</v>
      </c>
      <c r="IH462" s="519">
        <v>0</v>
      </c>
      <c r="II462" s="519">
        <v>0</v>
      </c>
      <c r="IJ462" s="519">
        <v>0</v>
      </c>
      <c r="IK462" s="519">
        <v>0</v>
      </c>
    </row>
    <row r="463" spans="2:245" hidden="1">
      <c r="B463" s="519" t="s">
        <v>1058</v>
      </c>
      <c r="C463" s="519"/>
      <c r="D463" s="519"/>
      <c r="E463" s="519"/>
      <c r="F463" s="519">
        <v>1</v>
      </c>
      <c r="G463" s="519"/>
      <c r="H463" s="519">
        <v>46</v>
      </c>
      <c r="I463" s="519">
        <v>1</v>
      </c>
      <c r="J463" s="519" t="str">
        <f t="shared" si="24"/>
        <v>SDN10014601</v>
      </c>
      <c r="K463" s="519">
        <v>1255</v>
      </c>
      <c r="M463" s="337" t="s">
        <v>631</v>
      </c>
      <c r="N463" s="519" t="s">
        <v>1058</v>
      </c>
      <c r="O463" s="519" t="s">
        <v>1059</v>
      </c>
      <c r="P463" s="519">
        <v>36</v>
      </c>
      <c r="Q463" s="521" t="str">
        <f t="shared" si="22"/>
        <v>SDN100136</v>
      </c>
      <c r="R463" s="519">
        <v>182</v>
      </c>
      <c r="S463" s="519">
        <v>576</v>
      </c>
      <c r="T463" s="519">
        <v>981</v>
      </c>
      <c r="U463" s="519">
        <v>1397</v>
      </c>
      <c r="V463" s="519">
        <v>1826</v>
      </c>
      <c r="W463" s="519">
        <v>2194</v>
      </c>
      <c r="X463" s="519">
        <v>2574</v>
      </c>
      <c r="Y463" s="519">
        <v>2967</v>
      </c>
      <c r="Z463" s="519">
        <v>3375</v>
      </c>
      <c r="AA463" s="519">
        <v>5068</v>
      </c>
      <c r="AB463" s="519">
        <v>5231</v>
      </c>
      <c r="AC463" s="519">
        <v>5405</v>
      </c>
      <c r="AD463" s="519">
        <v>5592</v>
      </c>
      <c r="AE463" s="519">
        <v>5795</v>
      </c>
      <c r="AF463" s="519">
        <v>6019</v>
      </c>
      <c r="AG463" s="519">
        <v>6263</v>
      </c>
      <c r="AH463" s="519">
        <v>6528</v>
      </c>
      <c r="AI463" s="519">
        <v>6817</v>
      </c>
      <c r="AJ463" s="519">
        <v>7136</v>
      </c>
      <c r="AK463" s="519">
        <v>7494</v>
      </c>
      <c r="AL463" s="519">
        <v>7888</v>
      </c>
      <c r="AM463" s="519">
        <v>8326</v>
      </c>
      <c r="AN463" s="519">
        <v>8818</v>
      </c>
      <c r="AO463" s="519">
        <v>9368</v>
      </c>
      <c r="AP463" s="519">
        <v>0</v>
      </c>
      <c r="AQ463" s="519">
        <v>0</v>
      </c>
      <c r="AR463" s="519">
        <v>0</v>
      </c>
      <c r="AS463" s="519">
        <v>0</v>
      </c>
      <c r="AT463" s="519">
        <v>0</v>
      </c>
      <c r="AU463" s="519">
        <v>0</v>
      </c>
      <c r="AV463" s="519">
        <v>0</v>
      </c>
      <c r="AW463" s="519">
        <v>0</v>
      </c>
      <c r="AX463" s="519">
        <v>0</v>
      </c>
      <c r="AY463" s="519">
        <v>0</v>
      </c>
      <c r="AZ463" s="519">
        <v>0</v>
      </c>
      <c r="BA463" s="519">
        <v>0</v>
      </c>
      <c r="BB463" s="519">
        <v>0</v>
      </c>
      <c r="BC463" s="519">
        <v>0</v>
      </c>
      <c r="BD463" s="519">
        <v>0</v>
      </c>
      <c r="BE463" s="519">
        <v>0</v>
      </c>
      <c r="BF463" s="519">
        <v>0</v>
      </c>
      <c r="BG463" s="519">
        <v>0</v>
      </c>
      <c r="BH463" s="519">
        <v>0</v>
      </c>
      <c r="BI463" s="519">
        <v>0</v>
      </c>
      <c r="BJ463" s="519">
        <v>0</v>
      </c>
      <c r="BK463" s="519">
        <v>0</v>
      </c>
      <c r="BL463" s="519">
        <v>0</v>
      </c>
      <c r="BM463" s="519">
        <v>0</v>
      </c>
      <c r="BN463" s="519">
        <v>0</v>
      </c>
      <c r="BO463" s="519">
        <v>0</v>
      </c>
      <c r="BP463" s="519">
        <v>0</v>
      </c>
      <c r="BQ463" s="519">
        <v>0</v>
      </c>
      <c r="BR463" s="519">
        <v>0</v>
      </c>
      <c r="BS463" s="519">
        <v>0</v>
      </c>
      <c r="BT463" s="519">
        <v>0</v>
      </c>
      <c r="BU463" s="519">
        <v>0</v>
      </c>
      <c r="BV463" s="519">
        <v>0</v>
      </c>
      <c r="BW463" s="519">
        <v>0</v>
      </c>
      <c r="BX463" s="519">
        <v>0</v>
      </c>
      <c r="BY463" s="519">
        <v>0</v>
      </c>
      <c r="BZ463" s="519">
        <v>0</v>
      </c>
      <c r="CA463" s="519">
        <v>0</v>
      </c>
      <c r="CB463" s="519">
        <v>0</v>
      </c>
      <c r="CC463" s="519">
        <v>0</v>
      </c>
      <c r="CD463" s="519">
        <v>0</v>
      </c>
      <c r="CE463" s="519">
        <v>0</v>
      </c>
      <c r="CF463" s="519">
        <v>0</v>
      </c>
      <c r="CG463" s="519">
        <v>0</v>
      </c>
      <c r="CH463" s="519">
        <v>0</v>
      </c>
      <c r="CI463" s="519">
        <v>0</v>
      </c>
      <c r="CJ463" s="519">
        <v>0</v>
      </c>
      <c r="CK463" s="519">
        <v>0</v>
      </c>
      <c r="CL463" s="519">
        <v>0</v>
      </c>
      <c r="CM463" s="519">
        <v>0</v>
      </c>
      <c r="CN463" s="519">
        <v>0</v>
      </c>
      <c r="CO463" s="519">
        <v>0</v>
      </c>
      <c r="CP463" s="519">
        <v>0</v>
      </c>
      <c r="CQ463" s="519">
        <v>0</v>
      </c>
      <c r="CR463" s="519">
        <v>0</v>
      </c>
      <c r="CS463" s="519">
        <v>0</v>
      </c>
      <c r="CT463" s="519">
        <v>0</v>
      </c>
      <c r="CU463" s="519">
        <v>0</v>
      </c>
      <c r="CV463" s="519">
        <v>0</v>
      </c>
      <c r="CW463" s="519">
        <v>0</v>
      </c>
      <c r="CX463" s="519">
        <v>0</v>
      </c>
      <c r="CY463" s="519">
        <v>0</v>
      </c>
      <c r="CZ463" s="519">
        <v>0</v>
      </c>
      <c r="DA463" s="519">
        <v>0</v>
      </c>
      <c r="DB463" s="519">
        <v>0</v>
      </c>
      <c r="DC463" s="519">
        <v>0</v>
      </c>
      <c r="DD463" s="519">
        <v>0</v>
      </c>
      <c r="DE463" s="519">
        <v>0</v>
      </c>
      <c r="DF463" s="519">
        <v>0</v>
      </c>
      <c r="DG463" s="519">
        <v>0</v>
      </c>
      <c r="DH463" s="519">
        <v>0</v>
      </c>
      <c r="DI463" s="519">
        <v>0</v>
      </c>
      <c r="DJ463" s="519">
        <v>0</v>
      </c>
      <c r="DK463" s="519">
        <v>0</v>
      </c>
      <c r="DL463" s="519">
        <v>0</v>
      </c>
      <c r="DM463" s="519">
        <v>0</v>
      </c>
      <c r="DN463" s="519">
        <v>0</v>
      </c>
      <c r="DO463" s="519">
        <v>0</v>
      </c>
      <c r="DP463" s="519">
        <v>0</v>
      </c>
      <c r="DQ463" s="519">
        <v>0</v>
      </c>
      <c r="DR463" s="519">
        <v>0</v>
      </c>
      <c r="DS463" s="519">
        <v>0</v>
      </c>
      <c r="DT463" s="519">
        <v>0</v>
      </c>
      <c r="DU463" s="519">
        <v>0</v>
      </c>
      <c r="DV463" s="519">
        <v>0</v>
      </c>
      <c r="DW463" s="519">
        <v>0</v>
      </c>
      <c r="DX463" s="519">
        <v>0</v>
      </c>
      <c r="DZ463" s="337" t="s">
        <v>631</v>
      </c>
      <c r="EA463" s="519" t="s">
        <v>1058</v>
      </c>
      <c r="EB463" s="519" t="s">
        <v>1059</v>
      </c>
      <c r="EC463" s="519">
        <v>36</v>
      </c>
      <c r="ED463" s="521" t="str">
        <f t="shared" si="23"/>
        <v>SDN100136</v>
      </c>
      <c r="EE463" s="519">
        <v>294</v>
      </c>
      <c r="EF463" s="519">
        <v>1045</v>
      </c>
      <c r="EG463" s="519">
        <v>1837</v>
      </c>
      <c r="EH463" s="519">
        <v>2606</v>
      </c>
      <c r="EI463" s="519">
        <v>3366</v>
      </c>
      <c r="EJ463" s="519">
        <v>3973</v>
      </c>
      <c r="EK463" s="519">
        <v>4580</v>
      </c>
      <c r="EL463" s="519">
        <v>5191</v>
      </c>
      <c r="EM463" s="519">
        <v>5803</v>
      </c>
      <c r="EN463" s="519">
        <v>0</v>
      </c>
      <c r="EO463" s="519">
        <v>0</v>
      </c>
      <c r="EP463" s="519">
        <v>0</v>
      </c>
      <c r="EQ463" s="519">
        <v>0</v>
      </c>
      <c r="ER463" s="519">
        <v>0</v>
      </c>
      <c r="ES463" s="519">
        <v>0</v>
      </c>
      <c r="ET463" s="519">
        <v>0</v>
      </c>
      <c r="EU463" s="519">
        <v>0</v>
      </c>
      <c r="EV463" s="519">
        <v>0</v>
      </c>
      <c r="EW463" s="519">
        <v>0</v>
      </c>
      <c r="EX463" s="519">
        <v>0</v>
      </c>
      <c r="EY463" s="519">
        <v>0</v>
      </c>
      <c r="EZ463" s="519">
        <v>0</v>
      </c>
      <c r="FA463" s="519">
        <v>0</v>
      </c>
      <c r="FB463" s="519">
        <v>0</v>
      </c>
      <c r="FC463" s="519">
        <v>0</v>
      </c>
      <c r="FD463" s="519">
        <v>0</v>
      </c>
      <c r="FE463" s="519">
        <v>0</v>
      </c>
      <c r="FF463" s="519">
        <v>0</v>
      </c>
      <c r="FG463" s="519">
        <v>0</v>
      </c>
      <c r="FH463" s="519">
        <v>0</v>
      </c>
      <c r="FI463" s="519">
        <v>0</v>
      </c>
      <c r="FJ463" s="519">
        <v>0</v>
      </c>
      <c r="FK463" s="519">
        <v>0</v>
      </c>
      <c r="FL463" s="519">
        <v>0</v>
      </c>
      <c r="FM463" s="519">
        <v>0</v>
      </c>
      <c r="FN463" s="519">
        <v>0</v>
      </c>
      <c r="FO463" s="519">
        <v>0</v>
      </c>
      <c r="FP463" s="519">
        <v>0</v>
      </c>
      <c r="FQ463" s="519">
        <v>0</v>
      </c>
      <c r="FR463" s="519">
        <v>0</v>
      </c>
      <c r="FS463" s="519">
        <v>0</v>
      </c>
      <c r="FT463" s="519">
        <v>0</v>
      </c>
      <c r="FU463" s="519">
        <v>0</v>
      </c>
      <c r="FV463" s="519">
        <v>0</v>
      </c>
      <c r="FW463" s="519">
        <v>0</v>
      </c>
      <c r="FX463" s="519">
        <v>0</v>
      </c>
      <c r="FY463" s="519">
        <v>0</v>
      </c>
      <c r="FZ463" s="519">
        <v>0</v>
      </c>
      <c r="GA463" s="519">
        <v>0</v>
      </c>
      <c r="GB463" s="519">
        <v>0</v>
      </c>
      <c r="GC463" s="519">
        <v>0</v>
      </c>
      <c r="GD463" s="519">
        <v>0</v>
      </c>
      <c r="GE463" s="519">
        <v>0</v>
      </c>
      <c r="GF463" s="519">
        <v>0</v>
      </c>
      <c r="GG463" s="519">
        <v>0</v>
      </c>
      <c r="GH463" s="519">
        <v>0</v>
      </c>
      <c r="GI463" s="519">
        <v>0</v>
      </c>
      <c r="GJ463" s="519">
        <v>0</v>
      </c>
      <c r="GK463" s="519">
        <v>0</v>
      </c>
      <c r="GL463" s="519">
        <v>0</v>
      </c>
      <c r="GM463" s="519">
        <v>0</v>
      </c>
      <c r="GN463" s="519">
        <v>0</v>
      </c>
      <c r="GO463" s="519">
        <v>0</v>
      </c>
      <c r="GP463" s="519">
        <v>0</v>
      </c>
      <c r="GQ463" s="519">
        <v>0</v>
      </c>
      <c r="GR463" s="519">
        <v>0</v>
      </c>
      <c r="GS463" s="519">
        <v>0</v>
      </c>
      <c r="GT463" s="519">
        <v>0</v>
      </c>
      <c r="GU463" s="519">
        <v>0</v>
      </c>
      <c r="GV463" s="519">
        <v>0</v>
      </c>
      <c r="GW463" s="519">
        <v>0</v>
      </c>
      <c r="GX463" s="519">
        <v>0</v>
      </c>
      <c r="GY463" s="519">
        <v>0</v>
      </c>
      <c r="GZ463" s="519">
        <v>0</v>
      </c>
      <c r="HA463" s="519">
        <v>0</v>
      </c>
      <c r="HB463" s="519">
        <v>0</v>
      </c>
      <c r="HC463" s="519">
        <v>0</v>
      </c>
      <c r="HD463" s="519">
        <v>0</v>
      </c>
      <c r="HE463" s="519">
        <v>0</v>
      </c>
      <c r="HF463" s="519">
        <v>0</v>
      </c>
      <c r="HG463" s="519">
        <v>0</v>
      </c>
      <c r="HH463" s="519">
        <v>0</v>
      </c>
      <c r="HI463" s="519">
        <v>0</v>
      </c>
      <c r="HJ463" s="519">
        <v>0</v>
      </c>
      <c r="HK463" s="519">
        <v>0</v>
      </c>
      <c r="HL463" s="519">
        <v>0</v>
      </c>
      <c r="HM463" s="519">
        <v>0</v>
      </c>
      <c r="HN463" s="519">
        <v>0</v>
      </c>
      <c r="HO463" s="519">
        <v>0</v>
      </c>
      <c r="HP463" s="519">
        <v>0</v>
      </c>
      <c r="HQ463" s="519">
        <v>0</v>
      </c>
      <c r="HR463" s="519">
        <v>0</v>
      </c>
      <c r="HS463" s="519">
        <v>0</v>
      </c>
      <c r="HT463" s="519">
        <v>0</v>
      </c>
      <c r="HU463" s="519">
        <v>0</v>
      </c>
      <c r="HV463" s="519">
        <v>0</v>
      </c>
      <c r="HW463" s="519">
        <v>0</v>
      </c>
      <c r="HX463" s="519">
        <v>0</v>
      </c>
      <c r="HY463" s="519">
        <v>0</v>
      </c>
      <c r="HZ463" s="519">
        <v>0</v>
      </c>
      <c r="IA463" s="519">
        <v>0</v>
      </c>
      <c r="IB463" s="519">
        <v>0</v>
      </c>
      <c r="IC463" s="519">
        <v>0</v>
      </c>
      <c r="ID463" s="519">
        <v>0</v>
      </c>
      <c r="IE463" s="519">
        <v>0</v>
      </c>
      <c r="IF463" s="519">
        <v>0</v>
      </c>
      <c r="IG463" s="519">
        <v>0</v>
      </c>
      <c r="IH463" s="519">
        <v>0</v>
      </c>
      <c r="II463" s="519">
        <v>0</v>
      </c>
      <c r="IJ463" s="519">
        <v>0</v>
      </c>
      <c r="IK463" s="519">
        <v>0</v>
      </c>
    </row>
    <row r="464" spans="2:245" hidden="1">
      <c r="B464" s="519" t="s">
        <v>1058</v>
      </c>
      <c r="C464" s="519"/>
      <c r="D464" s="519"/>
      <c r="E464" s="519"/>
      <c r="F464" s="519">
        <v>1</v>
      </c>
      <c r="G464" s="519"/>
      <c r="H464" s="519">
        <v>46</v>
      </c>
      <c r="I464" s="519">
        <v>2</v>
      </c>
      <c r="J464" s="519" t="str">
        <f t="shared" si="24"/>
        <v>SDN10014602</v>
      </c>
      <c r="K464" s="519">
        <v>1255</v>
      </c>
      <c r="M464" s="337" t="s">
        <v>631</v>
      </c>
      <c r="N464" s="519" t="s">
        <v>1058</v>
      </c>
      <c r="O464" s="519" t="s">
        <v>1059</v>
      </c>
      <c r="P464" s="519">
        <v>37</v>
      </c>
      <c r="Q464" s="521" t="str">
        <f t="shared" si="22"/>
        <v>SDN100137</v>
      </c>
      <c r="R464" s="519">
        <v>167</v>
      </c>
      <c r="S464" s="519">
        <v>549</v>
      </c>
      <c r="T464" s="519">
        <v>942</v>
      </c>
      <c r="U464" s="519">
        <v>1347</v>
      </c>
      <c r="V464" s="519">
        <v>1764</v>
      </c>
      <c r="W464" s="519">
        <v>2123</v>
      </c>
      <c r="X464" s="519">
        <v>2492</v>
      </c>
      <c r="Y464" s="519">
        <v>2876</v>
      </c>
      <c r="Z464" s="519">
        <v>3277</v>
      </c>
      <c r="AA464" s="519">
        <v>4926</v>
      </c>
      <c r="AB464" s="519">
        <v>5088</v>
      </c>
      <c r="AC464" s="519">
        <v>5262</v>
      </c>
      <c r="AD464" s="519">
        <v>5451</v>
      </c>
      <c r="AE464" s="519">
        <v>5660</v>
      </c>
      <c r="AF464" s="519">
        <v>5887</v>
      </c>
      <c r="AG464" s="519">
        <v>6133</v>
      </c>
      <c r="AH464" s="519">
        <v>6401</v>
      </c>
      <c r="AI464" s="519">
        <v>6696</v>
      </c>
      <c r="AJ464" s="519">
        <v>7028</v>
      </c>
      <c r="AK464" s="519">
        <v>7392</v>
      </c>
      <c r="AL464" s="519">
        <v>7796</v>
      </c>
      <c r="AM464" s="519">
        <v>8250</v>
      </c>
      <c r="AN464" s="519">
        <v>8757</v>
      </c>
      <c r="AO464" s="519">
        <v>9343</v>
      </c>
      <c r="AP464" s="519">
        <v>0</v>
      </c>
      <c r="AQ464" s="519">
        <v>0</v>
      </c>
      <c r="AR464" s="519">
        <v>0</v>
      </c>
      <c r="AS464" s="519">
        <v>0</v>
      </c>
      <c r="AT464" s="519">
        <v>0</v>
      </c>
      <c r="AU464" s="519">
        <v>0</v>
      </c>
      <c r="AV464" s="519">
        <v>0</v>
      </c>
      <c r="AW464" s="519">
        <v>0</v>
      </c>
      <c r="AX464" s="519">
        <v>0</v>
      </c>
      <c r="AY464" s="519">
        <v>0</v>
      </c>
      <c r="AZ464" s="519">
        <v>0</v>
      </c>
      <c r="BA464" s="519">
        <v>0</v>
      </c>
      <c r="BB464" s="519">
        <v>0</v>
      </c>
      <c r="BC464" s="519">
        <v>0</v>
      </c>
      <c r="BD464" s="519">
        <v>0</v>
      </c>
      <c r="BE464" s="519">
        <v>0</v>
      </c>
      <c r="BF464" s="519">
        <v>0</v>
      </c>
      <c r="BG464" s="519">
        <v>0</v>
      </c>
      <c r="BH464" s="519">
        <v>0</v>
      </c>
      <c r="BI464" s="519">
        <v>0</v>
      </c>
      <c r="BJ464" s="519">
        <v>0</v>
      </c>
      <c r="BK464" s="519">
        <v>0</v>
      </c>
      <c r="BL464" s="519">
        <v>0</v>
      </c>
      <c r="BM464" s="519">
        <v>0</v>
      </c>
      <c r="BN464" s="519">
        <v>0</v>
      </c>
      <c r="BO464" s="519">
        <v>0</v>
      </c>
      <c r="BP464" s="519">
        <v>0</v>
      </c>
      <c r="BQ464" s="519">
        <v>0</v>
      </c>
      <c r="BR464" s="519">
        <v>0</v>
      </c>
      <c r="BS464" s="519">
        <v>0</v>
      </c>
      <c r="BT464" s="519">
        <v>0</v>
      </c>
      <c r="BU464" s="519">
        <v>0</v>
      </c>
      <c r="BV464" s="519">
        <v>0</v>
      </c>
      <c r="BW464" s="519">
        <v>0</v>
      </c>
      <c r="BX464" s="519">
        <v>0</v>
      </c>
      <c r="BY464" s="519">
        <v>0</v>
      </c>
      <c r="BZ464" s="519">
        <v>0</v>
      </c>
      <c r="CA464" s="519">
        <v>0</v>
      </c>
      <c r="CB464" s="519">
        <v>0</v>
      </c>
      <c r="CC464" s="519">
        <v>0</v>
      </c>
      <c r="CD464" s="519">
        <v>0</v>
      </c>
      <c r="CE464" s="519">
        <v>0</v>
      </c>
      <c r="CF464" s="519">
        <v>0</v>
      </c>
      <c r="CG464" s="519">
        <v>0</v>
      </c>
      <c r="CH464" s="519">
        <v>0</v>
      </c>
      <c r="CI464" s="519">
        <v>0</v>
      </c>
      <c r="CJ464" s="519">
        <v>0</v>
      </c>
      <c r="CK464" s="519">
        <v>0</v>
      </c>
      <c r="CL464" s="519">
        <v>0</v>
      </c>
      <c r="CM464" s="519">
        <v>0</v>
      </c>
      <c r="CN464" s="519">
        <v>0</v>
      </c>
      <c r="CO464" s="519">
        <v>0</v>
      </c>
      <c r="CP464" s="519">
        <v>0</v>
      </c>
      <c r="CQ464" s="519">
        <v>0</v>
      </c>
      <c r="CR464" s="519">
        <v>0</v>
      </c>
      <c r="CS464" s="519">
        <v>0</v>
      </c>
      <c r="CT464" s="519">
        <v>0</v>
      </c>
      <c r="CU464" s="519">
        <v>0</v>
      </c>
      <c r="CV464" s="519">
        <v>0</v>
      </c>
      <c r="CW464" s="519">
        <v>0</v>
      </c>
      <c r="CX464" s="519">
        <v>0</v>
      </c>
      <c r="CY464" s="519">
        <v>0</v>
      </c>
      <c r="CZ464" s="519">
        <v>0</v>
      </c>
      <c r="DA464" s="519">
        <v>0</v>
      </c>
      <c r="DB464" s="519">
        <v>0</v>
      </c>
      <c r="DC464" s="519">
        <v>0</v>
      </c>
      <c r="DD464" s="519">
        <v>0</v>
      </c>
      <c r="DE464" s="519">
        <v>0</v>
      </c>
      <c r="DF464" s="519">
        <v>0</v>
      </c>
      <c r="DG464" s="519">
        <v>0</v>
      </c>
      <c r="DH464" s="519">
        <v>0</v>
      </c>
      <c r="DI464" s="519">
        <v>0</v>
      </c>
      <c r="DJ464" s="519">
        <v>0</v>
      </c>
      <c r="DK464" s="519">
        <v>0</v>
      </c>
      <c r="DL464" s="519">
        <v>0</v>
      </c>
      <c r="DM464" s="519">
        <v>0</v>
      </c>
      <c r="DN464" s="519">
        <v>0</v>
      </c>
      <c r="DO464" s="519">
        <v>0</v>
      </c>
      <c r="DP464" s="519">
        <v>0</v>
      </c>
      <c r="DQ464" s="519">
        <v>0</v>
      </c>
      <c r="DR464" s="519">
        <v>0</v>
      </c>
      <c r="DS464" s="519">
        <v>0</v>
      </c>
      <c r="DT464" s="519">
        <v>0</v>
      </c>
      <c r="DU464" s="519">
        <v>0</v>
      </c>
      <c r="DV464" s="519">
        <v>0</v>
      </c>
      <c r="DW464" s="519">
        <v>0</v>
      </c>
      <c r="DX464" s="519">
        <v>0</v>
      </c>
      <c r="DZ464" s="337" t="s">
        <v>631</v>
      </c>
      <c r="EA464" s="519" t="s">
        <v>1058</v>
      </c>
      <c r="EB464" s="519" t="s">
        <v>1059</v>
      </c>
      <c r="EC464" s="519">
        <v>37</v>
      </c>
      <c r="ED464" s="521" t="str">
        <f t="shared" si="23"/>
        <v>SDN100137</v>
      </c>
      <c r="EE464" s="519">
        <v>269</v>
      </c>
      <c r="EF464" s="519">
        <v>987</v>
      </c>
      <c r="EG464" s="519">
        <v>1753</v>
      </c>
      <c r="EH464" s="519">
        <v>2498</v>
      </c>
      <c r="EI464" s="519">
        <v>3235</v>
      </c>
      <c r="EJ464" s="519">
        <v>3825</v>
      </c>
      <c r="EK464" s="519">
        <v>4413</v>
      </c>
      <c r="EL464" s="519">
        <v>5009</v>
      </c>
      <c r="EM464" s="519">
        <v>5610</v>
      </c>
      <c r="EN464" s="519">
        <v>0</v>
      </c>
      <c r="EO464" s="519">
        <v>0</v>
      </c>
      <c r="EP464" s="519">
        <v>0</v>
      </c>
      <c r="EQ464" s="519">
        <v>0</v>
      </c>
      <c r="ER464" s="519">
        <v>0</v>
      </c>
      <c r="ES464" s="519">
        <v>0</v>
      </c>
      <c r="ET464" s="519">
        <v>0</v>
      </c>
      <c r="EU464" s="519">
        <v>0</v>
      </c>
      <c r="EV464" s="519">
        <v>0</v>
      </c>
      <c r="EW464" s="519">
        <v>0</v>
      </c>
      <c r="EX464" s="519">
        <v>0</v>
      </c>
      <c r="EY464" s="519">
        <v>0</v>
      </c>
      <c r="EZ464" s="519">
        <v>0</v>
      </c>
      <c r="FA464" s="519">
        <v>0</v>
      </c>
      <c r="FB464" s="519">
        <v>0</v>
      </c>
      <c r="FC464" s="519">
        <v>0</v>
      </c>
      <c r="FD464" s="519">
        <v>0</v>
      </c>
      <c r="FE464" s="519">
        <v>0</v>
      </c>
      <c r="FF464" s="519">
        <v>0</v>
      </c>
      <c r="FG464" s="519">
        <v>0</v>
      </c>
      <c r="FH464" s="519">
        <v>0</v>
      </c>
      <c r="FI464" s="519">
        <v>0</v>
      </c>
      <c r="FJ464" s="519">
        <v>0</v>
      </c>
      <c r="FK464" s="519">
        <v>0</v>
      </c>
      <c r="FL464" s="519">
        <v>0</v>
      </c>
      <c r="FM464" s="519">
        <v>0</v>
      </c>
      <c r="FN464" s="519">
        <v>0</v>
      </c>
      <c r="FO464" s="519">
        <v>0</v>
      </c>
      <c r="FP464" s="519">
        <v>0</v>
      </c>
      <c r="FQ464" s="519">
        <v>0</v>
      </c>
      <c r="FR464" s="519">
        <v>0</v>
      </c>
      <c r="FS464" s="519">
        <v>0</v>
      </c>
      <c r="FT464" s="519">
        <v>0</v>
      </c>
      <c r="FU464" s="519">
        <v>0</v>
      </c>
      <c r="FV464" s="519">
        <v>0</v>
      </c>
      <c r="FW464" s="519">
        <v>0</v>
      </c>
      <c r="FX464" s="519">
        <v>0</v>
      </c>
      <c r="FY464" s="519">
        <v>0</v>
      </c>
      <c r="FZ464" s="519">
        <v>0</v>
      </c>
      <c r="GA464" s="519">
        <v>0</v>
      </c>
      <c r="GB464" s="519">
        <v>0</v>
      </c>
      <c r="GC464" s="519">
        <v>0</v>
      </c>
      <c r="GD464" s="519">
        <v>0</v>
      </c>
      <c r="GE464" s="519">
        <v>0</v>
      </c>
      <c r="GF464" s="519">
        <v>0</v>
      </c>
      <c r="GG464" s="519">
        <v>0</v>
      </c>
      <c r="GH464" s="519">
        <v>0</v>
      </c>
      <c r="GI464" s="519">
        <v>0</v>
      </c>
      <c r="GJ464" s="519">
        <v>0</v>
      </c>
      <c r="GK464" s="519">
        <v>0</v>
      </c>
      <c r="GL464" s="519">
        <v>0</v>
      </c>
      <c r="GM464" s="519">
        <v>0</v>
      </c>
      <c r="GN464" s="519">
        <v>0</v>
      </c>
      <c r="GO464" s="519">
        <v>0</v>
      </c>
      <c r="GP464" s="519">
        <v>0</v>
      </c>
      <c r="GQ464" s="519">
        <v>0</v>
      </c>
      <c r="GR464" s="519">
        <v>0</v>
      </c>
      <c r="GS464" s="519">
        <v>0</v>
      </c>
      <c r="GT464" s="519">
        <v>0</v>
      </c>
      <c r="GU464" s="519">
        <v>0</v>
      </c>
      <c r="GV464" s="519">
        <v>0</v>
      </c>
      <c r="GW464" s="519">
        <v>0</v>
      </c>
      <c r="GX464" s="519">
        <v>0</v>
      </c>
      <c r="GY464" s="519">
        <v>0</v>
      </c>
      <c r="GZ464" s="519">
        <v>0</v>
      </c>
      <c r="HA464" s="519">
        <v>0</v>
      </c>
      <c r="HB464" s="519">
        <v>0</v>
      </c>
      <c r="HC464" s="519">
        <v>0</v>
      </c>
      <c r="HD464" s="519">
        <v>0</v>
      </c>
      <c r="HE464" s="519">
        <v>0</v>
      </c>
      <c r="HF464" s="519">
        <v>0</v>
      </c>
      <c r="HG464" s="519">
        <v>0</v>
      </c>
      <c r="HH464" s="519">
        <v>0</v>
      </c>
      <c r="HI464" s="519">
        <v>0</v>
      </c>
      <c r="HJ464" s="519">
        <v>0</v>
      </c>
      <c r="HK464" s="519">
        <v>0</v>
      </c>
      <c r="HL464" s="519">
        <v>0</v>
      </c>
      <c r="HM464" s="519">
        <v>0</v>
      </c>
      <c r="HN464" s="519">
        <v>0</v>
      </c>
      <c r="HO464" s="519">
        <v>0</v>
      </c>
      <c r="HP464" s="519">
        <v>0</v>
      </c>
      <c r="HQ464" s="519">
        <v>0</v>
      </c>
      <c r="HR464" s="519">
        <v>0</v>
      </c>
      <c r="HS464" s="519">
        <v>0</v>
      </c>
      <c r="HT464" s="519">
        <v>0</v>
      </c>
      <c r="HU464" s="519">
        <v>0</v>
      </c>
      <c r="HV464" s="519">
        <v>0</v>
      </c>
      <c r="HW464" s="519">
        <v>0</v>
      </c>
      <c r="HX464" s="519">
        <v>0</v>
      </c>
      <c r="HY464" s="519">
        <v>0</v>
      </c>
      <c r="HZ464" s="519">
        <v>0</v>
      </c>
      <c r="IA464" s="519">
        <v>0</v>
      </c>
      <c r="IB464" s="519">
        <v>0</v>
      </c>
      <c r="IC464" s="519">
        <v>0</v>
      </c>
      <c r="ID464" s="519">
        <v>0</v>
      </c>
      <c r="IE464" s="519">
        <v>0</v>
      </c>
      <c r="IF464" s="519">
        <v>0</v>
      </c>
      <c r="IG464" s="519">
        <v>0</v>
      </c>
      <c r="IH464" s="519">
        <v>0</v>
      </c>
      <c r="II464" s="519">
        <v>0</v>
      </c>
      <c r="IJ464" s="519">
        <v>0</v>
      </c>
      <c r="IK464" s="519">
        <v>0</v>
      </c>
    </row>
    <row r="465" spans="2:245" hidden="1">
      <c r="B465" s="519" t="s">
        <v>1058</v>
      </c>
      <c r="C465" s="519"/>
      <c r="D465" s="519"/>
      <c r="E465" s="519"/>
      <c r="F465" s="519">
        <v>1</v>
      </c>
      <c r="G465" s="519"/>
      <c r="H465" s="519">
        <v>46</v>
      </c>
      <c r="I465" s="519">
        <v>3</v>
      </c>
      <c r="J465" s="519" t="str">
        <f t="shared" si="24"/>
        <v>SDN10014603</v>
      </c>
      <c r="K465" s="519">
        <v>1255</v>
      </c>
      <c r="M465" s="337" t="s">
        <v>631</v>
      </c>
      <c r="N465" s="519" t="s">
        <v>1058</v>
      </c>
      <c r="O465" s="519" t="s">
        <v>1059</v>
      </c>
      <c r="P465" s="519">
        <v>38</v>
      </c>
      <c r="Q465" s="521" t="str">
        <f t="shared" si="22"/>
        <v>SDN100138</v>
      </c>
      <c r="R465" s="519">
        <v>151</v>
      </c>
      <c r="S465" s="519">
        <v>522</v>
      </c>
      <c r="T465" s="519">
        <v>904</v>
      </c>
      <c r="U465" s="519">
        <v>1297</v>
      </c>
      <c r="V465" s="519">
        <v>1702</v>
      </c>
      <c r="W465" s="519">
        <v>2051</v>
      </c>
      <c r="X465" s="519">
        <v>2411</v>
      </c>
      <c r="Y465" s="519">
        <v>2787</v>
      </c>
      <c r="Z465" s="519">
        <v>3179</v>
      </c>
      <c r="AA465" s="519">
        <v>4783</v>
      </c>
      <c r="AB465" s="519">
        <v>4946</v>
      </c>
      <c r="AC465" s="519">
        <v>5121</v>
      </c>
      <c r="AD465" s="519">
        <v>5315</v>
      </c>
      <c r="AE465" s="519">
        <v>5525</v>
      </c>
      <c r="AF465" s="519">
        <v>5753</v>
      </c>
      <c r="AG465" s="519">
        <v>6001</v>
      </c>
      <c r="AH465" s="519">
        <v>6275</v>
      </c>
      <c r="AI465" s="519">
        <v>6581</v>
      </c>
      <c r="AJ465" s="519">
        <v>6917</v>
      </c>
      <c r="AK465" s="519">
        <v>7290</v>
      </c>
      <c r="AL465" s="519">
        <v>7709</v>
      </c>
      <c r="AM465" s="519">
        <v>8175</v>
      </c>
      <c r="AN465" s="519">
        <v>8713</v>
      </c>
      <c r="AO465" s="519">
        <v>9320</v>
      </c>
      <c r="AP465" s="519">
        <v>0</v>
      </c>
      <c r="AQ465" s="519">
        <v>0</v>
      </c>
      <c r="AR465" s="519">
        <v>0</v>
      </c>
      <c r="AS465" s="519">
        <v>0</v>
      </c>
      <c r="AT465" s="519">
        <v>0</v>
      </c>
      <c r="AU465" s="519">
        <v>0</v>
      </c>
      <c r="AV465" s="519">
        <v>0</v>
      </c>
      <c r="AW465" s="519">
        <v>0</v>
      </c>
      <c r="AX465" s="519">
        <v>0</v>
      </c>
      <c r="AY465" s="519">
        <v>0</v>
      </c>
      <c r="AZ465" s="519">
        <v>0</v>
      </c>
      <c r="BA465" s="519">
        <v>0</v>
      </c>
      <c r="BB465" s="519">
        <v>0</v>
      </c>
      <c r="BC465" s="519">
        <v>0</v>
      </c>
      <c r="BD465" s="519">
        <v>0</v>
      </c>
      <c r="BE465" s="519">
        <v>0</v>
      </c>
      <c r="BF465" s="519">
        <v>0</v>
      </c>
      <c r="BG465" s="519">
        <v>0</v>
      </c>
      <c r="BH465" s="519">
        <v>0</v>
      </c>
      <c r="BI465" s="519">
        <v>0</v>
      </c>
      <c r="BJ465" s="519">
        <v>0</v>
      </c>
      <c r="BK465" s="519">
        <v>0</v>
      </c>
      <c r="BL465" s="519">
        <v>0</v>
      </c>
      <c r="BM465" s="519">
        <v>0</v>
      </c>
      <c r="BN465" s="519">
        <v>0</v>
      </c>
      <c r="BO465" s="519">
        <v>0</v>
      </c>
      <c r="BP465" s="519">
        <v>0</v>
      </c>
      <c r="BQ465" s="519">
        <v>0</v>
      </c>
      <c r="BR465" s="519">
        <v>0</v>
      </c>
      <c r="BS465" s="519">
        <v>0</v>
      </c>
      <c r="BT465" s="519">
        <v>0</v>
      </c>
      <c r="BU465" s="519">
        <v>0</v>
      </c>
      <c r="BV465" s="519">
        <v>0</v>
      </c>
      <c r="BW465" s="519">
        <v>0</v>
      </c>
      <c r="BX465" s="519">
        <v>0</v>
      </c>
      <c r="BY465" s="519">
        <v>0</v>
      </c>
      <c r="BZ465" s="519">
        <v>0</v>
      </c>
      <c r="CA465" s="519">
        <v>0</v>
      </c>
      <c r="CB465" s="519">
        <v>0</v>
      </c>
      <c r="CC465" s="519">
        <v>0</v>
      </c>
      <c r="CD465" s="519">
        <v>0</v>
      </c>
      <c r="CE465" s="519">
        <v>0</v>
      </c>
      <c r="CF465" s="519">
        <v>0</v>
      </c>
      <c r="CG465" s="519">
        <v>0</v>
      </c>
      <c r="CH465" s="519">
        <v>0</v>
      </c>
      <c r="CI465" s="519">
        <v>0</v>
      </c>
      <c r="CJ465" s="519">
        <v>0</v>
      </c>
      <c r="CK465" s="519">
        <v>0</v>
      </c>
      <c r="CL465" s="519">
        <v>0</v>
      </c>
      <c r="CM465" s="519">
        <v>0</v>
      </c>
      <c r="CN465" s="519">
        <v>0</v>
      </c>
      <c r="CO465" s="519">
        <v>0</v>
      </c>
      <c r="CP465" s="519">
        <v>0</v>
      </c>
      <c r="CQ465" s="519">
        <v>0</v>
      </c>
      <c r="CR465" s="519">
        <v>0</v>
      </c>
      <c r="CS465" s="519">
        <v>0</v>
      </c>
      <c r="CT465" s="519">
        <v>0</v>
      </c>
      <c r="CU465" s="519">
        <v>0</v>
      </c>
      <c r="CV465" s="519">
        <v>0</v>
      </c>
      <c r="CW465" s="519">
        <v>0</v>
      </c>
      <c r="CX465" s="519">
        <v>0</v>
      </c>
      <c r="CY465" s="519">
        <v>0</v>
      </c>
      <c r="CZ465" s="519">
        <v>0</v>
      </c>
      <c r="DA465" s="519">
        <v>0</v>
      </c>
      <c r="DB465" s="519">
        <v>0</v>
      </c>
      <c r="DC465" s="519">
        <v>0</v>
      </c>
      <c r="DD465" s="519">
        <v>0</v>
      </c>
      <c r="DE465" s="519">
        <v>0</v>
      </c>
      <c r="DF465" s="519">
        <v>0</v>
      </c>
      <c r="DG465" s="519">
        <v>0</v>
      </c>
      <c r="DH465" s="519">
        <v>0</v>
      </c>
      <c r="DI465" s="519">
        <v>0</v>
      </c>
      <c r="DJ465" s="519">
        <v>0</v>
      </c>
      <c r="DK465" s="519">
        <v>0</v>
      </c>
      <c r="DL465" s="519">
        <v>0</v>
      </c>
      <c r="DM465" s="519">
        <v>0</v>
      </c>
      <c r="DN465" s="519">
        <v>0</v>
      </c>
      <c r="DO465" s="519">
        <v>0</v>
      </c>
      <c r="DP465" s="519">
        <v>0</v>
      </c>
      <c r="DQ465" s="519">
        <v>0</v>
      </c>
      <c r="DR465" s="519">
        <v>0</v>
      </c>
      <c r="DS465" s="519">
        <v>0</v>
      </c>
      <c r="DT465" s="519">
        <v>0</v>
      </c>
      <c r="DU465" s="519">
        <v>0</v>
      </c>
      <c r="DV465" s="519">
        <v>0</v>
      </c>
      <c r="DW465" s="519">
        <v>0</v>
      </c>
      <c r="DX465" s="519">
        <v>0</v>
      </c>
      <c r="DZ465" s="337" t="s">
        <v>631</v>
      </c>
      <c r="EA465" s="519" t="s">
        <v>1058</v>
      </c>
      <c r="EB465" s="519" t="s">
        <v>1059</v>
      </c>
      <c r="EC465" s="519">
        <v>38</v>
      </c>
      <c r="ED465" s="521" t="str">
        <f t="shared" si="23"/>
        <v>SDN100138</v>
      </c>
      <c r="EE465" s="519">
        <v>243</v>
      </c>
      <c r="EF465" s="519">
        <v>928</v>
      </c>
      <c r="EG465" s="519">
        <v>1670</v>
      </c>
      <c r="EH465" s="519">
        <v>2391</v>
      </c>
      <c r="EI465" s="519">
        <v>3104</v>
      </c>
      <c r="EJ465" s="519">
        <v>3675</v>
      </c>
      <c r="EK465" s="519">
        <v>4248</v>
      </c>
      <c r="EL465" s="519">
        <v>4831</v>
      </c>
      <c r="EM465" s="519">
        <v>5418</v>
      </c>
      <c r="EN465" s="519">
        <v>0</v>
      </c>
      <c r="EO465" s="519">
        <v>0</v>
      </c>
      <c r="EP465" s="519">
        <v>0</v>
      </c>
      <c r="EQ465" s="519">
        <v>0</v>
      </c>
      <c r="ER465" s="519">
        <v>0</v>
      </c>
      <c r="ES465" s="519">
        <v>0</v>
      </c>
      <c r="ET465" s="519">
        <v>0</v>
      </c>
      <c r="EU465" s="519">
        <v>0</v>
      </c>
      <c r="EV465" s="519">
        <v>0</v>
      </c>
      <c r="EW465" s="519">
        <v>0</v>
      </c>
      <c r="EX465" s="519">
        <v>0</v>
      </c>
      <c r="EY465" s="519">
        <v>0</v>
      </c>
      <c r="EZ465" s="519">
        <v>0</v>
      </c>
      <c r="FA465" s="519">
        <v>0</v>
      </c>
      <c r="FB465" s="519">
        <v>0</v>
      </c>
      <c r="FC465" s="519">
        <v>0</v>
      </c>
      <c r="FD465" s="519">
        <v>0</v>
      </c>
      <c r="FE465" s="519">
        <v>0</v>
      </c>
      <c r="FF465" s="519">
        <v>0</v>
      </c>
      <c r="FG465" s="519">
        <v>0</v>
      </c>
      <c r="FH465" s="519">
        <v>0</v>
      </c>
      <c r="FI465" s="519">
        <v>0</v>
      </c>
      <c r="FJ465" s="519">
        <v>0</v>
      </c>
      <c r="FK465" s="519">
        <v>0</v>
      </c>
      <c r="FL465" s="519">
        <v>0</v>
      </c>
      <c r="FM465" s="519">
        <v>0</v>
      </c>
      <c r="FN465" s="519">
        <v>0</v>
      </c>
      <c r="FO465" s="519">
        <v>0</v>
      </c>
      <c r="FP465" s="519">
        <v>0</v>
      </c>
      <c r="FQ465" s="519">
        <v>0</v>
      </c>
      <c r="FR465" s="519">
        <v>0</v>
      </c>
      <c r="FS465" s="519">
        <v>0</v>
      </c>
      <c r="FT465" s="519">
        <v>0</v>
      </c>
      <c r="FU465" s="519">
        <v>0</v>
      </c>
      <c r="FV465" s="519">
        <v>0</v>
      </c>
      <c r="FW465" s="519">
        <v>0</v>
      </c>
      <c r="FX465" s="519">
        <v>0</v>
      </c>
      <c r="FY465" s="519">
        <v>0</v>
      </c>
      <c r="FZ465" s="519">
        <v>0</v>
      </c>
      <c r="GA465" s="519">
        <v>0</v>
      </c>
      <c r="GB465" s="519">
        <v>0</v>
      </c>
      <c r="GC465" s="519">
        <v>0</v>
      </c>
      <c r="GD465" s="519">
        <v>0</v>
      </c>
      <c r="GE465" s="519">
        <v>0</v>
      </c>
      <c r="GF465" s="519">
        <v>0</v>
      </c>
      <c r="GG465" s="519">
        <v>0</v>
      </c>
      <c r="GH465" s="519">
        <v>0</v>
      </c>
      <c r="GI465" s="519">
        <v>0</v>
      </c>
      <c r="GJ465" s="519">
        <v>0</v>
      </c>
      <c r="GK465" s="519">
        <v>0</v>
      </c>
      <c r="GL465" s="519">
        <v>0</v>
      </c>
      <c r="GM465" s="519">
        <v>0</v>
      </c>
      <c r="GN465" s="519">
        <v>0</v>
      </c>
      <c r="GO465" s="519">
        <v>0</v>
      </c>
      <c r="GP465" s="519">
        <v>0</v>
      </c>
      <c r="GQ465" s="519">
        <v>0</v>
      </c>
      <c r="GR465" s="519">
        <v>0</v>
      </c>
      <c r="GS465" s="519">
        <v>0</v>
      </c>
      <c r="GT465" s="519">
        <v>0</v>
      </c>
      <c r="GU465" s="519">
        <v>0</v>
      </c>
      <c r="GV465" s="519">
        <v>0</v>
      </c>
      <c r="GW465" s="519">
        <v>0</v>
      </c>
      <c r="GX465" s="519">
        <v>0</v>
      </c>
      <c r="GY465" s="519">
        <v>0</v>
      </c>
      <c r="GZ465" s="519">
        <v>0</v>
      </c>
      <c r="HA465" s="519">
        <v>0</v>
      </c>
      <c r="HB465" s="519">
        <v>0</v>
      </c>
      <c r="HC465" s="519">
        <v>0</v>
      </c>
      <c r="HD465" s="519">
        <v>0</v>
      </c>
      <c r="HE465" s="519">
        <v>0</v>
      </c>
      <c r="HF465" s="519">
        <v>0</v>
      </c>
      <c r="HG465" s="519">
        <v>0</v>
      </c>
      <c r="HH465" s="519">
        <v>0</v>
      </c>
      <c r="HI465" s="519">
        <v>0</v>
      </c>
      <c r="HJ465" s="519">
        <v>0</v>
      </c>
      <c r="HK465" s="519">
        <v>0</v>
      </c>
      <c r="HL465" s="519">
        <v>0</v>
      </c>
      <c r="HM465" s="519">
        <v>0</v>
      </c>
      <c r="HN465" s="519">
        <v>0</v>
      </c>
      <c r="HO465" s="519">
        <v>0</v>
      </c>
      <c r="HP465" s="519">
        <v>0</v>
      </c>
      <c r="HQ465" s="519">
        <v>0</v>
      </c>
      <c r="HR465" s="519">
        <v>0</v>
      </c>
      <c r="HS465" s="519">
        <v>0</v>
      </c>
      <c r="HT465" s="519">
        <v>0</v>
      </c>
      <c r="HU465" s="519">
        <v>0</v>
      </c>
      <c r="HV465" s="519">
        <v>0</v>
      </c>
      <c r="HW465" s="519">
        <v>0</v>
      </c>
      <c r="HX465" s="519">
        <v>0</v>
      </c>
      <c r="HY465" s="519">
        <v>0</v>
      </c>
      <c r="HZ465" s="519">
        <v>0</v>
      </c>
      <c r="IA465" s="519">
        <v>0</v>
      </c>
      <c r="IB465" s="519">
        <v>0</v>
      </c>
      <c r="IC465" s="519">
        <v>0</v>
      </c>
      <c r="ID465" s="519">
        <v>0</v>
      </c>
      <c r="IE465" s="519">
        <v>0</v>
      </c>
      <c r="IF465" s="519">
        <v>0</v>
      </c>
      <c r="IG465" s="519">
        <v>0</v>
      </c>
      <c r="IH465" s="519">
        <v>0</v>
      </c>
      <c r="II465" s="519">
        <v>0</v>
      </c>
      <c r="IJ465" s="519">
        <v>0</v>
      </c>
      <c r="IK465" s="519">
        <v>0</v>
      </c>
    </row>
    <row r="466" spans="2:245" hidden="1">
      <c r="B466" s="519" t="s">
        <v>1058</v>
      </c>
      <c r="C466" s="519"/>
      <c r="D466" s="519"/>
      <c r="E466" s="519"/>
      <c r="F466" s="519">
        <v>1</v>
      </c>
      <c r="G466" s="519"/>
      <c r="H466" s="519">
        <v>46</v>
      </c>
      <c r="I466" s="519">
        <v>4</v>
      </c>
      <c r="J466" s="519" t="str">
        <f t="shared" si="24"/>
        <v>SDN10014604</v>
      </c>
      <c r="K466" s="519">
        <v>1255</v>
      </c>
      <c r="M466" s="337" t="s">
        <v>631</v>
      </c>
      <c r="N466" s="519" t="s">
        <v>1058</v>
      </c>
      <c r="O466" s="519" t="s">
        <v>1059</v>
      </c>
      <c r="P466" s="519">
        <v>39</v>
      </c>
      <c r="Q466" s="521" t="str">
        <f t="shared" si="22"/>
        <v>SDN100139</v>
      </c>
      <c r="R466" s="519">
        <v>135</v>
      </c>
      <c r="S466" s="519">
        <v>495</v>
      </c>
      <c r="T466" s="519">
        <v>865</v>
      </c>
      <c r="U466" s="519">
        <v>1246</v>
      </c>
      <c r="V466" s="519">
        <v>1639</v>
      </c>
      <c r="W466" s="519">
        <v>1978</v>
      </c>
      <c r="X466" s="519">
        <v>2330</v>
      </c>
      <c r="Y466" s="519">
        <v>2696</v>
      </c>
      <c r="Z466" s="519">
        <v>3079</v>
      </c>
      <c r="AA466" s="519">
        <v>4638</v>
      </c>
      <c r="AB466" s="519">
        <v>4800</v>
      </c>
      <c r="AC466" s="519">
        <v>4980</v>
      </c>
      <c r="AD466" s="519">
        <v>5175</v>
      </c>
      <c r="AE466" s="519">
        <v>5385</v>
      </c>
      <c r="AF466" s="519">
        <v>5614</v>
      </c>
      <c r="AG466" s="519">
        <v>5867</v>
      </c>
      <c r="AH466" s="519">
        <v>6149</v>
      </c>
      <c r="AI466" s="519">
        <v>6458</v>
      </c>
      <c r="AJ466" s="519">
        <v>6802</v>
      </c>
      <c r="AK466" s="519">
        <v>7186</v>
      </c>
      <c r="AL466" s="519">
        <v>7614</v>
      </c>
      <c r="AM466" s="519">
        <v>8107</v>
      </c>
      <c r="AN466" s="519">
        <v>8663</v>
      </c>
      <c r="AO466" s="519">
        <v>9289</v>
      </c>
      <c r="AP466" s="519">
        <v>0</v>
      </c>
      <c r="AQ466" s="519">
        <v>0</v>
      </c>
      <c r="AR466" s="519">
        <v>0</v>
      </c>
      <c r="AS466" s="519">
        <v>0</v>
      </c>
      <c r="AT466" s="519">
        <v>0</v>
      </c>
      <c r="AU466" s="519">
        <v>0</v>
      </c>
      <c r="AV466" s="519">
        <v>0</v>
      </c>
      <c r="AW466" s="519">
        <v>0</v>
      </c>
      <c r="AX466" s="519">
        <v>0</v>
      </c>
      <c r="AY466" s="519">
        <v>0</v>
      </c>
      <c r="AZ466" s="519">
        <v>0</v>
      </c>
      <c r="BA466" s="519">
        <v>0</v>
      </c>
      <c r="BB466" s="519">
        <v>0</v>
      </c>
      <c r="BC466" s="519">
        <v>0</v>
      </c>
      <c r="BD466" s="519">
        <v>0</v>
      </c>
      <c r="BE466" s="519">
        <v>0</v>
      </c>
      <c r="BF466" s="519">
        <v>0</v>
      </c>
      <c r="BG466" s="519">
        <v>0</v>
      </c>
      <c r="BH466" s="519">
        <v>0</v>
      </c>
      <c r="BI466" s="519">
        <v>0</v>
      </c>
      <c r="BJ466" s="519">
        <v>0</v>
      </c>
      <c r="BK466" s="519">
        <v>0</v>
      </c>
      <c r="BL466" s="519">
        <v>0</v>
      </c>
      <c r="BM466" s="519">
        <v>0</v>
      </c>
      <c r="BN466" s="519">
        <v>0</v>
      </c>
      <c r="BO466" s="519">
        <v>0</v>
      </c>
      <c r="BP466" s="519">
        <v>0</v>
      </c>
      <c r="BQ466" s="519">
        <v>0</v>
      </c>
      <c r="BR466" s="519">
        <v>0</v>
      </c>
      <c r="BS466" s="519">
        <v>0</v>
      </c>
      <c r="BT466" s="519">
        <v>0</v>
      </c>
      <c r="BU466" s="519">
        <v>0</v>
      </c>
      <c r="BV466" s="519">
        <v>0</v>
      </c>
      <c r="BW466" s="519">
        <v>0</v>
      </c>
      <c r="BX466" s="519">
        <v>0</v>
      </c>
      <c r="BY466" s="519">
        <v>0</v>
      </c>
      <c r="BZ466" s="519">
        <v>0</v>
      </c>
      <c r="CA466" s="519">
        <v>0</v>
      </c>
      <c r="CB466" s="519">
        <v>0</v>
      </c>
      <c r="CC466" s="519">
        <v>0</v>
      </c>
      <c r="CD466" s="519">
        <v>0</v>
      </c>
      <c r="CE466" s="519">
        <v>0</v>
      </c>
      <c r="CF466" s="519">
        <v>0</v>
      </c>
      <c r="CG466" s="519">
        <v>0</v>
      </c>
      <c r="CH466" s="519">
        <v>0</v>
      </c>
      <c r="CI466" s="519">
        <v>0</v>
      </c>
      <c r="CJ466" s="519">
        <v>0</v>
      </c>
      <c r="CK466" s="519">
        <v>0</v>
      </c>
      <c r="CL466" s="519">
        <v>0</v>
      </c>
      <c r="CM466" s="519">
        <v>0</v>
      </c>
      <c r="CN466" s="519">
        <v>0</v>
      </c>
      <c r="CO466" s="519">
        <v>0</v>
      </c>
      <c r="CP466" s="519">
        <v>0</v>
      </c>
      <c r="CQ466" s="519">
        <v>0</v>
      </c>
      <c r="CR466" s="519">
        <v>0</v>
      </c>
      <c r="CS466" s="519">
        <v>0</v>
      </c>
      <c r="CT466" s="519">
        <v>0</v>
      </c>
      <c r="CU466" s="519">
        <v>0</v>
      </c>
      <c r="CV466" s="519">
        <v>0</v>
      </c>
      <c r="CW466" s="519">
        <v>0</v>
      </c>
      <c r="CX466" s="519">
        <v>0</v>
      </c>
      <c r="CY466" s="519">
        <v>0</v>
      </c>
      <c r="CZ466" s="519">
        <v>0</v>
      </c>
      <c r="DA466" s="519">
        <v>0</v>
      </c>
      <c r="DB466" s="519">
        <v>0</v>
      </c>
      <c r="DC466" s="519">
        <v>0</v>
      </c>
      <c r="DD466" s="519">
        <v>0</v>
      </c>
      <c r="DE466" s="519">
        <v>0</v>
      </c>
      <c r="DF466" s="519">
        <v>0</v>
      </c>
      <c r="DG466" s="519">
        <v>0</v>
      </c>
      <c r="DH466" s="519">
        <v>0</v>
      </c>
      <c r="DI466" s="519">
        <v>0</v>
      </c>
      <c r="DJ466" s="519">
        <v>0</v>
      </c>
      <c r="DK466" s="519">
        <v>0</v>
      </c>
      <c r="DL466" s="519">
        <v>0</v>
      </c>
      <c r="DM466" s="519">
        <v>0</v>
      </c>
      <c r="DN466" s="519">
        <v>0</v>
      </c>
      <c r="DO466" s="519">
        <v>0</v>
      </c>
      <c r="DP466" s="519">
        <v>0</v>
      </c>
      <c r="DQ466" s="519">
        <v>0</v>
      </c>
      <c r="DR466" s="519">
        <v>0</v>
      </c>
      <c r="DS466" s="519">
        <v>0</v>
      </c>
      <c r="DT466" s="519">
        <v>0</v>
      </c>
      <c r="DU466" s="519">
        <v>0</v>
      </c>
      <c r="DV466" s="519">
        <v>0</v>
      </c>
      <c r="DW466" s="519">
        <v>0</v>
      </c>
      <c r="DX466" s="519">
        <v>0</v>
      </c>
      <c r="DZ466" s="337" t="s">
        <v>631</v>
      </c>
      <c r="EA466" s="519" t="s">
        <v>1058</v>
      </c>
      <c r="EB466" s="519" t="s">
        <v>1059</v>
      </c>
      <c r="EC466" s="519">
        <v>39</v>
      </c>
      <c r="ED466" s="521" t="str">
        <f t="shared" si="23"/>
        <v>SDN100139</v>
      </c>
      <c r="EE466" s="519">
        <v>217</v>
      </c>
      <c r="EF466" s="519">
        <v>869</v>
      </c>
      <c r="EG466" s="519">
        <v>1586</v>
      </c>
      <c r="EH466" s="519">
        <v>2282</v>
      </c>
      <c r="EI466" s="519">
        <v>2971</v>
      </c>
      <c r="EJ466" s="519">
        <v>3525</v>
      </c>
      <c r="EK466" s="519">
        <v>4083</v>
      </c>
      <c r="EL466" s="519">
        <v>4649</v>
      </c>
      <c r="EM466" s="519">
        <v>5221</v>
      </c>
      <c r="EN466" s="519">
        <v>0</v>
      </c>
      <c r="EO466" s="519">
        <v>0</v>
      </c>
      <c r="EP466" s="519">
        <v>0</v>
      </c>
      <c r="EQ466" s="519">
        <v>0</v>
      </c>
      <c r="ER466" s="519">
        <v>0</v>
      </c>
      <c r="ES466" s="519">
        <v>0</v>
      </c>
      <c r="ET466" s="519">
        <v>0</v>
      </c>
      <c r="EU466" s="519">
        <v>0</v>
      </c>
      <c r="EV466" s="519">
        <v>0</v>
      </c>
      <c r="EW466" s="519">
        <v>0</v>
      </c>
      <c r="EX466" s="519">
        <v>0</v>
      </c>
      <c r="EY466" s="519">
        <v>0</v>
      </c>
      <c r="EZ466" s="519">
        <v>0</v>
      </c>
      <c r="FA466" s="519">
        <v>0</v>
      </c>
      <c r="FB466" s="519">
        <v>0</v>
      </c>
      <c r="FC466" s="519">
        <v>0</v>
      </c>
      <c r="FD466" s="519">
        <v>0</v>
      </c>
      <c r="FE466" s="519">
        <v>0</v>
      </c>
      <c r="FF466" s="519">
        <v>0</v>
      </c>
      <c r="FG466" s="519">
        <v>0</v>
      </c>
      <c r="FH466" s="519">
        <v>0</v>
      </c>
      <c r="FI466" s="519">
        <v>0</v>
      </c>
      <c r="FJ466" s="519">
        <v>0</v>
      </c>
      <c r="FK466" s="519">
        <v>0</v>
      </c>
      <c r="FL466" s="519">
        <v>0</v>
      </c>
      <c r="FM466" s="519">
        <v>0</v>
      </c>
      <c r="FN466" s="519">
        <v>0</v>
      </c>
      <c r="FO466" s="519">
        <v>0</v>
      </c>
      <c r="FP466" s="519">
        <v>0</v>
      </c>
      <c r="FQ466" s="519">
        <v>0</v>
      </c>
      <c r="FR466" s="519">
        <v>0</v>
      </c>
      <c r="FS466" s="519">
        <v>0</v>
      </c>
      <c r="FT466" s="519">
        <v>0</v>
      </c>
      <c r="FU466" s="519">
        <v>0</v>
      </c>
      <c r="FV466" s="519">
        <v>0</v>
      </c>
      <c r="FW466" s="519">
        <v>0</v>
      </c>
      <c r="FX466" s="519">
        <v>0</v>
      </c>
      <c r="FY466" s="519">
        <v>0</v>
      </c>
      <c r="FZ466" s="519">
        <v>0</v>
      </c>
      <c r="GA466" s="519">
        <v>0</v>
      </c>
      <c r="GB466" s="519">
        <v>0</v>
      </c>
      <c r="GC466" s="519">
        <v>0</v>
      </c>
      <c r="GD466" s="519">
        <v>0</v>
      </c>
      <c r="GE466" s="519">
        <v>0</v>
      </c>
      <c r="GF466" s="519">
        <v>0</v>
      </c>
      <c r="GG466" s="519">
        <v>0</v>
      </c>
      <c r="GH466" s="519">
        <v>0</v>
      </c>
      <c r="GI466" s="519">
        <v>0</v>
      </c>
      <c r="GJ466" s="519">
        <v>0</v>
      </c>
      <c r="GK466" s="519">
        <v>0</v>
      </c>
      <c r="GL466" s="519">
        <v>0</v>
      </c>
      <c r="GM466" s="519">
        <v>0</v>
      </c>
      <c r="GN466" s="519">
        <v>0</v>
      </c>
      <c r="GO466" s="519">
        <v>0</v>
      </c>
      <c r="GP466" s="519">
        <v>0</v>
      </c>
      <c r="GQ466" s="519">
        <v>0</v>
      </c>
      <c r="GR466" s="519">
        <v>0</v>
      </c>
      <c r="GS466" s="519">
        <v>0</v>
      </c>
      <c r="GT466" s="519">
        <v>0</v>
      </c>
      <c r="GU466" s="519">
        <v>0</v>
      </c>
      <c r="GV466" s="519">
        <v>0</v>
      </c>
      <c r="GW466" s="519">
        <v>0</v>
      </c>
      <c r="GX466" s="519">
        <v>0</v>
      </c>
      <c r="GY466" s="519">
        <v>0</v>
      </c>
      <c r="GZ466" s="519">
        <v>0</v>
      </c>
      <c r="HA466" s="519">
        <v>0</v>
      </c>
      <c r="HB466" s="519">
        <v>0</v>
      </c>
      <c r="HC466" s="519">
        <v>0</v>
      </c>
      <c r="HD466" s="519">
        <v>0</v>
      </c>
      <c r="HE466" s="519">
        <v>0</v>
      </c>
      <c r="HF466" s="519">
        <v>0</v>
      </c>
      <c r="HG466" s="519">
        <v>0</v>
      </c>
      <c r="HH466" s="519">
        <v>0</v>
      </c>
      <c r="HI466" s="519">
        <v>0</v>
      </c>
      <c r="HJ466" s="519">
        <v>0</v>
      </c>
      <c r="HK466" s="519">
        <v>0</v>
      </c>
      <c r="HL466" s="519">
        <v>0</v>
      </c>
      <c r="HM466" s="519">
        <v>0</v>
      </c>
      <c r="HN466" s="519">
        <v>0</v>
      </c>
      <c r="HO466" s="519">
        <v>0</v>
      </c>
      <c r="HP466" s="519">
        <v>0</v>
      </c>
      <c r="HQ466" s="519">
        <v>0</v>
      </c>
      <c r="HR466" s="519">
        <v>0</v>
      </c>
      <c r="HS466" s="519">
        <v>0</v>
      </c>
      <c r="HT466" s="519">
        <v>0</v>
      </c>
      <c r="HU466" s="519">
        <v>0</v>
      </c>
      <c r="HV466" s="519">
        <v>0</v>
      </c>
      <c r="HW466" s="519">
        <v>0</v>
      </c>
      <c r="HX466" s="519">
        <v>0</v>
      </c>
      <c r="HY466" s="519">
        <v>0</v>
      </c>
      <c r="HZ466" s="519">
        <v>0</v>
      </c>
      <c r="IA466" s="519">
        <v>0</v>
      </c>
      <c r="IB466" s="519">
        <v>0</v>
      </c>
      <c r="IC466" s="519">
        <v>0</v>
      </c>
      <c r="ID466" s="519">
        <v>0</v>
      </c>
      <c r="IE466" s="519">
        <v>0</v>
      </c>
      <c r="IF466" s="519">
        <v>0</v>
      </c>
      <c r="IG466" s="519">
        <v>0</v>
      </c>
      <c r="IH466" s="519">
        <v>0</v>
      </c>
      <c r="II466" s="519">
        <v>0</v>
      </c>
      <c r="IJ466" s="519">
        <v>0</v>
      </c>
      <c r="IK466" s="519">
        <v>0</v>
      </c>
    </row>
    <row r="467" spans="2:245" hidden="1">
      <c r="B467" s="519" t="s">
        <v>1058</v>
      </c>
      <c r="C467" s="519"/>
      <c r="D467" s="519"/>
      <c r="E467" s="519"/>
      <c r="F467" s="519">
        <v>1</v>
      </c>
      <c r="G467" s="519"/>
      <c r="H467" s="519">
        <v>46</v>
      </c>
      <c r="I467" s="519">
        <v>5</v>
      </c>
      <c r="J467" s="519" t="str">
        <f t="shared" si="24"/>
        <v>SDN10014605</v>
      </c>
      <c r="K467" s="519">
        <v>1255</v>
      </c>
      <c r="M467" s="337" t="s">
        <v>631</v>
      </c>
      <c r="N467" s="519" t="s">
        <v>1058</v>
      </c>
      <c r="O467" s="519" t="s">
        <v>1059</v>
      </c>
      <c r="P467" s="519">
        <v>40</v>
      </c>
      <c r="Q467" s="521" t="str">
        <f t="shared" si="22"/>
        <v>SDN100140</v>
      </c>
      <c r="R467" s="519">
        <v>119</v>
      </c>
      <c r="S467" s="519">
        <v>467</v>
      </c>
      <c r="T467" s="519">
        <v>825</v>
      </c>
      <c r="U467" s="519">
        <v>1194</v>
      </c>
      <c r="V467" s="519">
        <v>1576</v>
      </c>
      <c r="W467" s="519">
        <v>1906</v>
      </c>
      <c r="X467" s="519">
        <v>2249</v>
      </c>
      <c r="Y467" s="519">
        <v>2606</v>
      </c>
      <c r="Z467" s="519">
        <v>2979</v>
      </c>
      <c r="AA467" s="519">
        <v>4493</v>
      </c>
      <c r="AB467" s="519">
        <v>4659</v>
      </c>
      <c r="AC467" s="519">
        <v>4839</v>
      </c>
      <c r="AD467" s="519">
        <v>5033</v>
      </c>
      <c r="AE467" s="519">
        <v>5245</v>
      </c>
      <c r="AF467" s="519">
        <v>5477</v>
      </c>
      <c r="AG467" s="519">
        <v>5737</v>
      </c>
      <c r="AH467" s="519">
        <v>6021</v>
      </c>
      <c r="AI467" s="519">
        <v>6336</v>
      </c>
      <c r="AJ467" s="519">
        <v>6689</v>
      </c>
      <c r="AK467" s="519">
        <v>7081</v>
      </c>
      <c r="AL467" s="519">
        <v>7532</v>
      </c>
      <c r="AM467" s="519">
        <v>8039</v>
      </c>
      <c r="AN467" s="519">
        <v>8610</v>
      </c>
      <c r="AO467" s="519">
        <v>9262</v>
      </c>
      <c r="AP467" s="519">
        <v>0</v>
      </c>
      <c r="AQ467" s="519">
        <v>0</v>
      </c>
      <c r="AR467" s="519">
        <v>0</v>
      </c>
      <c r="AS467" s="519">
        <v>0</v>
      </c>
      <c r="AT467" s="519">
        <v>0</v>
      </c>
      <c r="AU467" s="519">
        <v>0</v>
      </c>
      <c r="AV467" s="519">
        <v>0</v>
      </c>
      <c r="AW467" s="519">
        <v>0</v>
      </c>
      <c r="AX467" s="519">
        <v>0</v>
      </c>
      <c r="AY467" s="519">
        <v>0</v>
      </c>
      <c r="AZ467" s="519">
        <v>0</v>
      </c>
      <c r="BA467" s="519">
        <v>0</v>
      </c>
      <c r="BB467" s="519">
        <v>0</v>
      </c>
      <c r="BC467" s="519">
        <v>0</v>
      </c>
      <c r="BD467" s="519">
        <v>0</v>
      </c>
      <c r="BE467" s="519">
        <v>0</v>
      </c>
      <c r="BF467" s="519">
        <v>0</v>
      </c>
      <c r="BG467" s="519">
        <v>0</v>
      </c>
      <c r="BH467" s="519">
        <v>0</v>
      </c>
      <c r="BI467" s="519">
        <v>0</v>
      </c>
      <c r="BJ467" s="519">
        <v>0</v>
      </c>
      <c r="BK467" s="519">
        <v>0</v>
      </c>
      <c r="BL467" s="519">
        <v>0</v>
      </c>
      <c r="BM467" s="519">
        <v>0</v>
      </c>
      <c r="BN467" s="519">
        <v>0</v>
      </c>
      <c r="BO467" s="519">
        <v>0</v>
      </c>
      <c r="BP467" s="519">
        <v>0</v>
      </c>
      <c r="BQ467" s="519">
        <v>0</v>
      </c>
      <c r="BR467" s="519">
        <v>0</v>
      </c>
      <c r="BS467" s="519">
        <v>0</v>
      </c>
      <c r="BT467" s="519">
        <v>0</v>
      </c>
      <c r="BU467" s="519">
        <v>0</v>
      </c>
      <c r="BV467" s="519">
        <v>0</v>
      </c>
      <c r="BW467" s="519">
        <v>0</v>
      </c>
      <c r="BX467" s="519">
        <v>0</v>
      </c>
      <c r="BY467" s="519">
        <v>0</v>
      </c>
      <c r="BZ467" s="519">
        <v>0</v>
      </c>
      <c r="CA467" s="519">
        <v>0</v>
      </c>
      <c r="CB467" s="519">
        <v>0</v>
      </c>
      <c r="CC467" s="519">
        <v>0</v>
      </c>
      <c r="CD467" s="519">
        <v>0</v>
      </c>
      <c r="CE467" s="519">
        <v>0</v>
      </c>
      <c r="CF467" s="519">
        <v>0</v>
      </c>
      <c r="CG467" s="519">
        <v>0</v>
      </c>
      <c r="CH467" s="519">
        <v>0</v>
      </c>
      <c r="CI467" s="519">
        <v>0</v>
      </c>
      <c r="CJ467" s="519">
        <v>0</v>
      </c>
      <c r="CK467" s="519">
        <v>0</v>
      </c>
      <c r="CL467" s="519">
        <v>0</v>
      </c>
      <c r="CM467" s="519">
        <v>0</v>
      </c>
      <c r="CN467" s="519">
        <v>0</v>
      </c>
      <c r="CO467" s="519">
        <v>0</v>
      </c>
      <c r="CP467" s="519">
        <v>0</v>
      </c>
      <c r="CQ467" s="519">
        <v>0</v>
      </c>
      <c r="CR467" s="519">
        <v>0</v>
      </c>
      <c r="CS467" s="519">
        <v>0</v>
      </c>
      <c r="CT467" s="519">
        <v>0</v>
      </c>
      <c r="CU467" s="519">
        <v>0</v>
      </c>
      <c r="CV467" s="519">
        <v>0</v>
      </c>
      <c r="CW467" s="519">
        <v>0</v>
      </c>
      <c r="CX467" s="519">
        <v>0</v>
      </c>
      <c r="CY467" s="519">
        <v>0</v>
      </c>
      <c r="CZ467" s="519">
        <v>0</v>
      </c>
      <c r="DA467" s="519">
        <v>0</v>
      </c>
      <c r="DB467" s="519">
        <v>0</v>
      </c>
      <c r="DC467" s="519">
        <v>0</v>
      </c>
      <c r="DD467" s="519">
        <v>0</v>
      </c>
      <c r="DE467" s="519">
        <v>0</v>
      </c>
      <c r="DF467" s="519">
        <v>0</v>
      </c>
      <c r="DG467" s="519">
        <v>0</v>
      </c>
      <c r="DH467" s="519">
        <v>0</v>
      </c>
      <c r="DI467" s="519">
        <v>0</v>
      </c>
      <c r="DJ467" s="519">
        <v>0</v>
      </c>
      <c r="DK467" s="519">
        <v>0</v>
      </c>
      <c r="DL467" s="519">
        <v>0</v>
      </c>
      <c r="DM467" s="519">
        <v>0</v>
      </c>
      <c r="DN467" s="519">
        <v>0</v>
      </c>
      <c r="DO467" s="519">
        <v>0</v>
      </c>
      <c r="DP467" s="519">
        <v>0</v>
      </c>
      <c r="DQ467" s="519">
        <v>0</v>
      </c>
      <c r="DR467" s="519">
        <v>0</v>
      </c>
      <c r="DS467" s="519">
        <v>0</v>
      </c>
      <c r="DT467" s="519">
        <v>0</v>
      </c>
      <c r="DU467" s="519">
        <v>0</v>
      </c>
      <c r="DV467" s="519">
        <v>0</v>
      </c>
      <c r="DW467" s="519">
        <v>0</v>
      </c>
      <c r="DX467" s="519">
        <v>0</v>
      </c>
      <c r="DZ467" s="337" t="s">
        <v>631</v>
      </c>
      <c r="EA467" s="519" t="s">
        <v>1058</v>
      </c>
      <c r="EB467" s="519" t="s">
        <v>1059</v>
      </c>
      <c r="EC467" s="519">
        <v>40</v>
      </c>
      <c r="ED467" s="521" t="str">
        <f t="shared" si="23"/>
        <v>SDN100140</v>
      </c>
      <c r="EE467" s="519">
        <v>191</v>
      </c>
      <c r="EF467" s="519">
        <v>809</v>
      </c>
      <c r="EG467" s="519">
        <v>1501</v>
      </c>
      <c r="EH467" s="519">
        <v>2172</v>
      </c>
      <c r="EI467" s="519">
        <v>2839</v>
      </c>
      <c r="EJ467" s="519">
        <v>3377</v>
      </c>
      <c r="EK467" s="519">
        <v>3918</v>
      </c>
      <c r="EL467" s="519">
        <v>4469</v>
      </c>
      <c r="EM467" s="519">
        <v>5025</v>
      </c>
      <c r="EN467" s="519">
        <v>0</v>
      </c>
      <c r="EO467" s="519">
        <v>0</v>
      </c>
      <c r="EP467" s="519">
        <v>0</v>
      </c>
      <c r="EQ467" s="519">
        <v>0</v>
      </c>
      <c r="ER467" s="519">
        <v>0</v>
      </c>
      <c r="ES467" s="519">
        <v>0</v>
      </c>
      <c r="ET467" s="519">
        <v>0</v>
      </c>
      <c r="EU467" s="519">
        <v>0</v>
      </c>
      <c r="EV467" s="519">
        <v>0</v>
      </c>
      <c r="EW467" s="519">
        <v>0</v>
      </c>
      <c r="EX467" s="519">
        <v>0</v>
      </c>
      <c r="EY467" s="519">
        <v>0</v>
      </c>
      <c r="EZ467" s="519">
        <v>0</v>
      </c>
      <c r="FA467" s="519">
        <v>0</v>
      </c>
      <c r="FB467" s="519">
        <v>0</v>
      </c>
      <c r="FC467" s="519">
        <v>0</v>
      </c>
      <c r="FD467" s="519">
        <v>0</v>
      </c>
      <c r="FE467" s="519">
        <v>0</v>
      </c>
      <c r="FF467" s="519">
        <v>0</v>
      </c>
      <c r="FG467" s="519">
        <v>0</v>
      </c>
      <c r="FH467" s="519">
        <v>0</v>
      </c>
      <c r="FI467" s="519">
        <v>0</v>
      </c>
      <c r="FJ467" s="519">
        <v>0</v>
      </c>
      <c r="FK467" s="519">
        <v>0</v>
      </c>
      <c r="FL467" s="519">
        <v>0</v>
      </c>
      <c r="FM467" s="519">
        <v>0</v>
      </c>
      <c r="FN467" s="519">
        <v>0</v>
      </c>
      <c r="FO467" s="519">
        <v>0</v>
      </c>
      <c r="FP467" s="519">
        <v>0</v>
      </c>
      <c r="FQ467" s="519">
        <v>0</v>
      </c>
      <c r="FR467" s="519">
        <v>0</v>
      </c>
      <c r="FS467" s="519">
        <v>0</v>
      </c>
      <c r="FT467" s="519">
        <v>0</v>
      </c>
      <c r="FU467" s="519">
        <v>0</v>
      </c>
      <c r="FV467" s="519">
        <v>0</v>
      </c>
      <c r="FW467" s="519">
        <v>0</v>
      </c>
      <c r="FX467" s="519">
        <v>0</v>
      </c>
      <c r="FY467" s="519">
        <v>0</v>
      </c>
      <c r="FZ467" s="519">
        <v>0</v>
      </c>
      <c r="GA467" s="519">
        <v>0</v>
      </c>
      <c r="GB467" s="519">
        <v>0</v>
      </c>
      <c r="GC467" s="519">
        <v>0</v>
      </c>
      <c r="GD467" s="519">
        <v>0</v>
      </c>
      <c r="GE467" s="519">
        <v>0</v>
      </c>
      <c r="GF467" s="519">
        <v>0</v>
      </c>
      <c r="GG467" s="519">
        <v>0</v>
      </c>
      <c r="GH467" s="519">
        <v>0</v>
      </c>
      <c r="GI467" s="519">
        <v>0</v>
      </c>
      <c r="GJ467" s="519">
        <v>0</v>
      </c>
      <c r="GK467" s="519">
        <v>0</v>
      </c>
      <c r="GL467" s="519">
        <v>0</v>
      </c>
      <c r="GM467" s="519">
        <v>0</v>
      </c>
      <c r="GN467" s="519">
        <v>0</v>
      </c>
      <c r="GO467" s="519">
        <v>0</v>
      </c>
      <c r="GP467" s="519">
        <v>0</v>
      </c>
      <c r="GQ467" s="519">
        <v>0</v>
      </c>
      <c r="GR467" s="519">
        <v>0</v>
      </c>
      <c r="GS467" s="519">
        <v>0</v>
      </c>
      <c r="GT467" s="519">
        <v>0</v>
      </c>
      <c r="GU467" s="519">
        <v>0</v>
      </c>
      <c r="GV467" s="519">
        <v>0</v>
      </c>
      <c r="GW467" s="519">
        <v>0</v>
      </c>
      <c r="GX467" s="519">
        <v>0</v>
      </c>
      <c r="GY467" s="519">
        <v>0</v>
      </c>
      <c r="GZ467" s="519">
        <v>0</v>
      </c>
      <c r="HA467" s="519">
        <v>0</v>
      </c>
      <c r="HB467" s="519">
        <v>0</v>
      </c>
      <c r="HC467" s="519">
        <v>0</v>
      </c>
      <c r="HD467" s="519">
        <v>0</v>
      </c>
      <c r="HE467" s="519">
        <v>0</v>
      </c>
      <c r="HF467" s="519">
        <v>0</v>
      </c>
      <c r="HG467" s="519">
        <v>0</v>
      </c>
      <c r="HH467" s="519">
        <v>0</v>
      </c>
      <c r="HI467" s="519">
        <v>0</v>
      </c>
      <c r="HJ467" s="519">
        <v>0</v>
      </c>
      <c r="HK467" s="519">
        <v>0</v>
      </c>
      <c r="HL467" s="519">
        <v>0</v>
      </c>
      <c r="HM467" s="519">
        <v>0</v>
      </c>
      <c r="HN467" s="519">
        <v>0</v>
      </c>
      <c r="HO467" s="519">
        <v>0</v>
      </c>
      <c r="HP467" s="519">
        <v>0</v>
      </c>
      <c r="HQ467" s="519">
        <v>0</v>
      </c>
      <c r="HR467" s="519">
        <v>0</v>
      </c>
      <c r="HS467" s="519">
        <v>0</v>
      </c>
      <c r="HT467" s="519">
        <v>0</v>
      </c>
      <c r="HU467" s="519">
        <v>0</v>
      </c>
      <c r="HV467" s="519">
        <v>0</v>
      </c>
      <c r="HW467" s="519">
        <v>0</v>
      </c>
      <c r="HX467" s="519">
        <v>0</v>
      </c>
      <c r="HY467" s="519">
        <v>0</v>
      </c>
      <c r="HZ467" s="519">
        <v>0</v>
      </c>
      <c r="IA467" s="519">
        <v>0</v>
      </c>
      <c r="IB467" s="519">
        <v>0</v>
      </c>
      <c r="IC467" s="519">
        <v>0</v>
      </c>
      <c r="ID467" s="519">
        <v>0</v>
      </c>
      <c r="IE467" s="519">
        <v>0</v>
      </c>
      <c r="IF467" s="519">
        <v>0</v>
      </c>
      <c r="IG467" s="519">
        <v>0</v>
      </c>
      <c r="IH467" s="519">
        <v>0</v>
      </c>
      <c r="II467" s="519">
        <v>0</v>
      </c>
      <c r="IJ467" s="519">
        <v>0</v>
      </c>
      <c r="IK467" s="519">
        <v>0</v>
      </c>
    </row>
    <row r="468" spans="2:245" hidden="1">
      <c r="B468" s="519" t="s">
        <v>1058</v>
      </c>
      <c r="C468" s="519"/>
      <c r="D468" s="519"/>
      <c r="E468" s="519"/>
      <c r="F468" s="519">
        <v>1</v>
      </c>
      <c r="G468" s="519"/>
      <c r="H468" s="519">
        <v>46</v>
      </c>
      <c r="I468" s="519">
        <v>6</v>
      </c>
      <c r="J468" s="519" t="str">
        <f t="shared" si="24"/>
        <v>SDN10014606</v>
      </c>
      <c r="K468" s="519">
        <v>1004</v>
      </c>
      <c r="M468" s="337" t="s">
        <v>631</v>
      </c>
      <c r="N468" s="519" t="s">
        <v>1058</v>
      </c>
      <c r="O468" s="519" t="s">
        <v>1059</v>
      </c>
      <c r="P468" s="519">
        <v>41</v>
      </c>
      <c r="Q468" s="521" t="str">
        <f t="shared" si="22"/>
        <v>SDN100141</v>
      </c>
      <c r="R468" s="519">
        <v>103</v>
      </c>
      <c r="S468" s="519">
        <v>439</v>
      </c>
      <c r="T468" s="519">
        <v>785</v>
      </c>
      <c r="U468" s="519">
        <v>1142</v>
      </c>
      <c r="V468" s="519">
        <v>1511</v>
      </c>
      <c r="W468" s="519">
        <v>1832</v>
      </c>
      <c r="X468" s="519">
        <v>2165</v>
      </c>
      <c r="Y468" s="519">
        <v>2512</v>
      </c>
      <c r="Z468" s="519">
        <v>2876</v>
      </c>
      <c r="AA468" s="519">
        <v>4347</v>
      </c>
      <c r="AB468" s="519">
        <v>4512</v>
      </c>
      <c r="AC468" s="519">
        <v>4690</v>
      </c>
      <c r="AD468" s="519">
        <v>4884</v>
      </c>
      <c r="AE468" s="519">
        <v>5097</v>
      </c>
      <c r="AF468" s="519">
        <v>5336</v>
      </c>
      <c r="AG468" s="519">
        <v>5596</v>
      </c>
      <c r="AH468" s="519">
        <v>5884</v>
      </c>
      <c r="AI468" s="519">
        <v>6206</v>
      </c>
      <c r="AJ468" s="519">
        <v>6564</v>
      </c>
      <c r="AK468" s="519">
        <v>6975</v>
      </c>
      <c r="AL468" s="519">
        <v>7437</v>
      </c>
      <c r="AM468" s="519">
        <v>7956</v>
      </c>
      <c r="AN468" s="519">
        <v>8548</v>
      </c>
      <c r="AO468" s="519">
        <v>9221</v>
      </c>
      <c r="AP468" s="519">
        <v>0</v>
      </c>
      <c r="AQ468" s="519">
        <v>0</v>
      </c>
      <c r="AR468" s="519">
        <v>0</v>
      </c>
      <c r="AS468" s="519">
        <v>0</v>
      </c>
      <c r="AT468" s="519">
        <v>0</v>
      </c>
      <c r="AU468" s="519">
        <v>0</v>
      </c>
      <c r="AV468" s="519">
        <v>0</v>
      </c>
      <c r="AW468" s="519">
        <v>0</v>
      </c>
      <c r="AX468" s="519">
        <v>0</v>
      </c>
      <c r="AY468" s="519">
        <v>0</v>
      </c>
      <c r="AZ468" s="519">
        <v>0</v>
      </c>
      <c r="BA468" s="519">
        <v>0</v>
      </c>
      <c r="BB468" s="519">
        <v>0</v>
      </c>
      <c r="BC468" s="519">
        <v>0</v>
      </c>
      <c r="BD468" s="519">
        <v>0</v>
      </c>
      <c r="BE468" s="519">
        <v>0</v>
      </c>
      <c r="BF468" s="519">
        <v>0</v>
      </c>
      <c r="BG468" s="519">
        <v>0</v>
      </c>
      <c r="BH468" s="519">
        <v>0</v>
      </c>
      <c r="BI468" s="519">
        <v>0</v>
      </c>
      <c r="BJ468" s="519">
        <v>0</v>
      </c>
      <c r="BK468" s="519">
        <v>0</v>
      </c>
      <c r="BL468" s="519">
        <v>0</v>
      </c>
      <c r="BM468" s="519">
        <v>0</v>
      </c>
      <c r="BN468" s="519">
        <v>0</v>
      </c>
      <c r="BO468" s="519">
        <v>0</v>
      </c>
      <c r="BP468" s="519">
        <v>0</v>
      </c>
      <c r="BQ468" s="519">
        <v>0</v>
      </c>
      <c r="BR468" s="519">
        <v>0</v>
      </c>
      <c r="BS468" s="519">
        <v>0</v>
      </c>
      <c r="BT468" s="519">
        <v>0</v>
      </c>
      <c r="BU468" s="519">
        <v>0</v>
      </c>
      <c r="BV468" s="519">
        <v>0</v>
      </c>
      <c r="BW468" s="519">
        <v>0</v>
      </c>
      <c r="BX468" s="519">
        <v>0</v>
      </c>
      <c r="BY468" s="519">
        <v>0</v>
      </c>
      <c r="BZ468" s="519">
        <v>0</v>
      </c>
      <c r="CA468" s="519">
        <v>0</v>
      </c>
      <c r="CB468" s="519">
        <v>0</v>
      </c>
      <c r="CC468" s="519">
        <v>0</v>
      </c>
      <c r="CD468" s="519">
        <v>0</v>
      </c>
      <c r="CE468" s="519">
        <v>0</v>
      </c>
      <c r="CF468" s="519">
        <v>0</v>
      </c>
      <c r="CG468" s="519">
        <v>0</v>
      </c>
      <c r="CH468" s="519">
        <v>0</v>
      </c>
      <c r="CI468" s="519">
        <v>0</v>
      </c>
      <c r="CJ468" s="519">
        <v>0</v>
      </c>
      <c r="CK468" s="519">
        <v>0</v>
      </c>
      <c r="CL468" s="519">
        <v>0</v>
      </c>
      <c r="CM468" s="519">
        <v>0</v>
      </c>
      <c r="CN468" s="519">
        <v>0</v>
      </c>
      <c r="CO468" s="519">
        <v>0</v>
      </c>
      <c r="CP468" s="519">
        <v>0</v>
      </c>
      <c r="CQ468" s="519">
        <v>0</v>
      </c>
      <c r="CR468" s="519">
        <v>0</v>
      </c>
      <c r="CS468" s="519">
        <v>0</v>
      </c>
      <c r="CT468" s="519">
        <v>0</v>
      </c>
      <c r="CU468" s="519">
        <v>0</v>
      </c>
      <c r="CV468" s="519">
        <v>0</v>
      </c>
      <c r="CW468" s="519">
        <v>0</v>
      </c>
      <c r="CX468" s="519">
        <v>0</v>
      </c>
      <c r="CY468" s="519">
        <v>0</v>
      </c>
      <c r="CZ468" s="519">
        <v>0</v>
      </c>
      <c r="DA468" s="519">
        <v>0</v>
      </c>
      <c r="DB468" s="519">
        <v>0</v>
      </c>
      <c r="DC468" s="519">
        <v>0</v>
      </c>
      <c r="DD468" s="519">
        <v>0</v>
      </c>
      <c r="DE468" s="519">
        <v>0</v>
      </c>
      <c r="DF468" s="519">
        <v>0</v>
      </c>
      <c r="DG468" s="519">
        <v>0</v>
      </c>
      <c r="DH468" s="519">
        <v>0</v>
      </c>
      <c r="DI468" s="519">
        <v>0</v>
      </c>
      <c r="DJ468" s="519">
        <v>0</v>
      </c>
      <c r="DK468" s="519">
        <v>0</v>
      </c>
      <c r="DL468" s="519">
        <v>0</v>
      </c>
      <c r="DM468" s="519">
        <v>0</v>
      </c>
      <c r="DN468" s="519">
        <v>0</v>
      </c>
      <c r="DO468" s="519">
        <v>0</v>
      </c>
      <c r="DP468" s="519">
        <v>0</v>
      </c>
      <c r="DQ468" s="519">
        <v>0</v>
      </c>
      <c r="DR468" s="519">
        <v>0</v>
      </c>
      <c r="DS468" s="519">
        <v>0</v>
      </c>
      <c r="DT468" s="519">
        <v>0</v>
      </c>
      <c r="DU468" s="519">
        <v>0</v>
      </c>
      <c r="DV468" s="519">
        <v>0</v>
      </c>
      <c r="DW468" s="519">
        <v>0</v>
      </c>
      <c r="DX468" s="519">
        <v>0</v>
      </c>
      <c r="DZ468" s="337" t="s">
        <v>631</v>
      </c>
      <c r="EA468" s="519" t="s">
        <v>1058</v>
      </c>
      <c r="EB468" s="519" t="s">
        <v>1059</v>
      </c>
      <c r="EC468" s="519">
        <v>41</v>
      </c>
      <c r="ED468" s="521" t="str">
        <f t="shared" si="23"/>
        <v>SDN100141</v>
      </c>
      <c r="EE468" s="519">
        <v>165</v>
      </c>
      <c r="EF468" s="519">
        <v>748</v>
      </c>
      <c r="EG468" s="519">
        <v>1414</v>
      </c>
      <c r="EH468" s="519">
        <v>2061</v>
      </c>
      <c r="EI468" s="519">
        <v>2703</v>
      </c>
      <c r="EJ468" s="519">
        <v>3224</v>
      </c>
      <c r="EK468" s="519">
        <v>3748</v>
      </c>
      <c r="EL468" s="519">
        <v>4283</v>
      </c>
      <c r="EM468" s="519">
        <v>4824</v>
      </c>
      <c r="EN468" s="519">
        <v>0</v>
      </c>
      <c r="EO468" s="519">
        <v>0</v>
      </c>
      <c r="EP468" s="519">
        <v>0</v>
      </c>
      <c r="EQ468" s="519">
        <v>0</v>
      </c>
      <c r="ER468" s="519">
        <v>0</v>
      </c>
      <c r="ES468" s="519">
        <v>0</v>
      </c>
      <c r="ET468" s="519">
        <v>0</v>
      </c>
      <c r="EU468" s="519">
        <v>0</v>
      </c>
      <c r="EV468" s="519">
        <v>0</v>
      </c>
      <c r="EW468" s="519">
        <v>0</v>
      </c>
      <c r="EX468" s="519">
        <v>0</v>
      </c>
      <c r="EY468" s="519">
        <v>0</v>
      </c>
      <c r="EZ468" s="519">
        <v>0</v>
      </c>
      <c r="FA468" s="519">
        <v>0</v>
      </c>
      <c r="FB468" s="519">
        <v>0</v>
      </c>
      <c r="FC468" s="519">
        <v>0</v>
      </c>
      <c r="FD468" s="519">
        <v>0</v>
      </c>
      <c r="FE468" s="519">
        <v>0</v>
      </c>
      <c r="FF468" s="519">
        <v>0</v>
      </c>
      <c r="FG468" s="519">
        <v>0</v>
      </c>
      <c r="FH468" s="519">
        <v>0</v>
      </c>
      <c r="FI468" s="519">
        <v>0</v>
      </c>
      <c r="FJ468" s="519">
        <v>0</v>
      </c>
      <c r="FK468" s="519">
        <v>0</v>
      </c>
      <c r="FL468" s="519">
        <v>0</v>
      </c>
      <c r="FM468" s="519">
        <v>0</v>
      </c>
      <c r="FN468" s="519">
        <v>0</v>
      </c>
      <c r="FO468" s="519">
        <v>0</v>
      </c>
      <c r="FP468" s="519">
        <v>0</v>
      </c>
      <c r="FQ468" s="519">
        <v>0</v>
      </c>
      <c r="FR468" s="519">
        <v>0</v>
      </c>
      <c r="FS468" s="519">
        <v>0</v>
      </c>
      <c r="FT468" s="519">
        <v>0</v>
      </c>
      <c r="FU468" s="519">
        <v>0</v>
      </c>
      <c r="FV468" s="519">
        <v>0</v>
      </c>
      <c r="FW468" s="519">
        <v>0</v>
      </c>
      <c r="FX468" s="519">
        <v>0</v>
      </c>
      <c r="FY468" s="519">
        <v>0</v>
      </c>
      <c r="FZ468" s="519">
        <v>0</v>
      </c>
      <c r="GA468" s="519">
        <v>0</v>
      </c>
      <c r="GB468" s="519">
        <v>0</v>
      </c>
      <c r="GC468" s="519">
        <v>0</v>
      </c>
      <c r="GD468" s="519">
        <v>0</v>
      </c>
      <c r="GE468" s="519">
        <v>0</v>
      </c>
      <c r="GF468" s="519">
        <v>0</v>
      </c>
      <c r="GG468" s="519">
        <v>0</v>
      </c>
      <c r="GH468" s="519">
        <v>0</v>
      </c>
      <c r="GI468" s="519">
        <v>0</v>
      </c>
      <c r="GJ468" s="519">
        <v>0</v>
      </c>
      <c r="GK468" s="519">
        <v>0</v>
      </c>
      <c r="GL468" s="519">
        <v>0</v>
      </c>
      <c r="GM468" s="519">
        <v>0</v>
      </c>
      <c r="GN468" s="519">
        <v>0</v>
      </c>
      <c r="GO468" s="519">
        <v>0</v>
      </c>
      <c r="GP468" s="519">
        <v>0</v>
      </c>
      <c r="GQ468" s="519">
        <v>0</v>
      </c>
      <c r="GR468" s="519">
        <v>0</v>
      </c>
      <c r="GS468" s="519">
        <v>0</v>
      </c>
      <c r="GT468" s="519">
        <v>0</v>
      </c>
      <c r="GU468" s="519">
        <v>0</v>
      </c>
      <c r="GV468" s="519">
        <v>0</v>
      </c>
      <c r="GW468" s="519">
        <v>0</v>
      </c>
      <c r="GX468" s="519">
        <v>0</v>
      </c>
      <c r="GY468" s="519">
        <v>0</v>
      </c>
      <c r="GZ468" s="519">
        <v>0</v>
      </c>
      <c r="HA468" s="519">
        <v>0</v>
      </c>
      <c r="HB468" s="519">
        <v>0</v>
      </c>
      <c r="HC468" s="519">
        <v>0</v>
      </c>
      <c r="HD468" s="519">
        <v>0</v>
      </c>
      <c r="HE468" s="519">
        <v>0</v>
      </c>
      <c r="HF468" s="519">
        <v>0</v>
      </c>
      <c r="HG468" s="519">
        <v>0</v>
      </c>
      <c r="HH468" s="519">
        <v>0</v>
      </c>
      <c r="HI468" s="519">
        <v>0</v>
      </c>
      <c r="HJ468" s="519">
        <v>0</v>
      </c>
      <c r="HK468" s="519">
        <v>0</v>
      </c>
      <c r="HL468" s="519">
        <v>0</v>
      </c>
      <c r="HM468" s="519">
        <v>0</v>
      </c>
      <c r="HN468" s="519">
        <v>0</v>
      </c>
      <c r="HO468" s="519">
        <v>0</v>
      </c>
      <c r="HP468" s="519">
        <v>0</v>
      </c>
      <c r="HQ468" s="519">
        <v>0</v>
      </c>
      <c r="HR468" s="519">
        <v>0</v>
      </c>
      <c r="HS468" s="519">
        <v>0</v>
      </c>
      <c r="HT468" s="519">
        <v>0</v>
      </c>
      <c r="HU468" s="519">
        <v>0</v>
      </c>
      <c r="HV468" s="519">
        <v>0</v>
      </c>
      <c r="HW468" s="519">
        <v>0</v>
      </c>
      <c r="HX468" s="519">
        <v>0</v>
      </c>
      <c r="HY468" s="519">
        <v>0</v>
      </c>
      <c r="HZ468" s="519">
        <v>0</v>
      </c>
      <c r="IA468" s="519">
        <v>0</v>
      </c>
      <c r="IB468" s="519">
        <v>0</v>
      </c>
      <c r="IC468" s="519">
        <v>0</v>
      </c>
      <c r="ID468" s="519">
        <v>0</v>
      </c>
      <c r="IE468" s="519">
        <v>0</v>
      </c>
      <c r="IF468" s="519">
        <v>0</v>
      </c>
      <c r="IG468" s="519">
        <v>0</v>
      </c>
      <c r="IH468" s="519">
        <v>0</v>
      </c>
      <c r="II468" s="519">
        <v>0</v>
      </c>
      <c r="IJ468" s="519">
        <v>0</v>
      </c>
      <c r="IK468" s="519">
        <v>0</v>
      </c>
    </row>
    <row r="469" spans="2:245" hidden="1">
      <c r="B469" s="519" t="s">
        <v>1058</v>
      </c>
      <c r="C469" s="519"/>
      <c r="D469" s="519"/>
      <c r="E469" s="519"/>
      <c r="F469" s="519">
        <v>1</v>
      </c>
      <c r="G469" s="519"/>
      <c r="H469" s="519">
        <v>46</v>
      </c>
      <c r="I469" s="519">
        <v>7</v>
      </c>
      <c r="J469" s="519" t="str">
        <f t="shared" si="24"/>
        <v>SDN10014607</v>
      </c>
      <c r="K469" s="519">
        <v>1004</v>
      </c>
      <c r="M469" s="337" t="s">
        <v>631</v>
      </c>
      <c r="N469" s="519" t="s">
        <v>1058</v>
      </c>
      <c r="O469" s="519" t="s">
        <v>1059</v>
      </c>
      <c r="P469" s="519">
        <v>42</v>
      </c>
      <c r="Q469" s="521" t="str">
        <f t="shared" si="22"/>
        <v>SDN100142</v>
      </c>
      <c r="R469" s="519">
        <v>89</v>
      </c>
      <c r="S469" s="519">
        <v>418</v>
      </c>
      <c r="T469" s="519">
        <v>757</v>
      </c>
      <c r="U469" s="519">
        <v>1107</v>
      </c>
      <c r="V469" s="519">
        <v>1471</v>
      </c>
      <c r="W469" s="519">
        <v>1786</v>
      </c>
      <c r="X469" s="519">
        <v>2114</v>
      </c>
      <c r="Y469" s="519">
        <v>2458</v>
      </c>
      <c r="Z469" s="519">
        <v>2820</v>
      </c>
      <c r="AA469" s="519">
        <v>4268</v>
      </c>
      <c r="AB469" s="519">
        <v>4434</v>
      </c>
      <c r="AC469" s="519">
        <v>4615</v>
      </c>
      <c r="AD469" s="519">
        <v>4813</v>
      </c>
      <c r="AE469" s="519">
        <v>5034</v>
      </c>
      <c r="AF469" s="519">
        <v>5276</v>
      </c>
      <c r="AG469" s="519">
        <v>5543</v>
      </c>
      <c r="AH469" s="519">
        <v>5842</v>
      </c>
      <c r="AI469" s="519">
        <v>6172</v>
      </c>
      <c r="AJ469" s="519">
        <v>6552</v>
      </c>
      <c r="AK469" s="519">
        <v>6979</v>
      </c>
      <c r="AL469" s="519">
        <v>7456</v>
      </c>
      <c r="AM469" s="519">
        <v>8001</v>
      </c>
      <c r="AN469" s="519">
        <v>8619</v>
      </c>
      <c r="AO469" s="519">
        <v>9339</v>
      </c>
      <c r="AP469" s="519">
        <v>0</v>
      </c>
      <c r="AQ469" s="519">
        <v>0</v>
      </c>
      <c r="AR469" s="519">
        <v>0</v>
      </c>
      <c r="AS469" s="519">
        <v>0</v>
      </c>
      <c r="AT469" s="519">
        <v>0</v>
      </c>
      <c r="AU469" s="519">
        <v>0</v>
      </c>
      <c r="AV469" s="519">
        <v>0</v>
      </c>
      <c r="AW469" s="519">
        <v>0</v>
      </c>
      <c r="AX469" s="519">
        <v>0</v>
      </c>
      <c r="AY469" s="519">
        <v>0</v>
      </c>
      <c r="AZ469" s="519">
        <v>0</v>
      </c>
      <c r="BA469" s="519">
        <v>0</v>
      </c>
      <c r="BB469" s="519">
        <v>0</v>
      </c>
      <c r="BC469" s="519">
        <v>0</v>
      </c>
      <c r="BD469" s="519">
        <v>0</v>
      </c>
      <c r="BE469" s="519">
        <v>0</v>
      </c>
      <c r="BF469" s="519">
        <v>0</v>
      </c>
      <c r="BG469" s="519">
        <v>0</v>
      </c>
      <c r="BH469" s="519">
        <v>0</v>
      </c>
      <c r="BI469" s="519">
        <v>0</v>
      </c>
      <c r="BJ469" s="519">
        <v>0</v>
      </c>
      <c r="BK469" s="519">
        <v>0</v>
      </c>
      <c r="BL469" s="519">
        <v>0</v>
      </c>
      <c r="BM469" s="519">
        <v>0</v>
      </c>
      <c r="BN469" s="519">
        <v>0</v>
      </c>
      <c r="BO469" s="519">
        <v>0</v>
      </c>
      <c r="BP469" s="519">
        <v>0</v>
      </c>
      <c r="BQ469" s="519">
        <v>0</v>
      </c>
      <c r="BR469" s="519">
        <v>0</v>
      </c>
      <c r="BS469" s="519">
        <v>0</v>
      </c>
      <c r="BT469" s="519">
        <v>0</v>
      </c>
      <c r="BU469" s="519">
        <v>0</v>
      </c>
      <c r="BV469" s="519">
        <v>0</v>
      </c>
      <c r="BW469" s="519">
        <v>0</v>
      </c>
      <c r="BX469" s="519">
        <v>0</v>
      </c>
      <c r="BY469" s="519">
        <v>0</v>
      </c>
      <c r="BZ469" s="519">
        <v>0</v>
      </c>
      <c r="CA469" s="519">
        <v>0</v>
      </c>
      <c r="CB469" s="519">
        <v>0</v>
      </c>
      <c r="CC469" s="519">
        <v>0</v>
      </c>
      <c r="CD469" s="519">
        <v>0</v>
      </c>
      <c r="CE469" s="519">
        <v>0</v>
      </c>
      <c r="CF469" s="519">
        <v>0</v>
      </c>
      <c r="CG469" s="519">
        <v>0</v>
      </c>
      <c r="CH469" s="519">
        <v>0</v>
      </c>
      <c r="CI469" s="519">
        <v>0</v>
      </c>
      <c r="CJ469" s="519">
        <v>0</v>
      </c>
      <c r="CK469" s="519">
        <v>0</v>
      </c>
      <c r="CL469" s="519">
        <v>0</v>
      </c>
      <c r="CM469" s="519">
        <v>0</v>
      </c>
      <c r="CN469" s="519">
        <v>0</v>
      </c>
      <c r="CO469" s="519">
        <v>0</v>
      </c>
      <c r="CP469" s="519">
        <v>0</v>
      </c>
      <c r="CQ469" s="519">
        <v>0</v>
      </c>
      <c r="CR469" s="519">
        <v>0</v>
      </c>
      <c r="CS469" s="519">
        <v>0</v>
      </c>
      <c r="CT469" s="519">
        <v>0</v>
      </c>
      <c r="CU469" s="519">
        <v>0</v>
      </c>
      <c r="CV469" s="519">
        <v>0</v>
      </c>
      <c r="CW469" s="519">
        <v>0</v>
      </c>
      <c r="CX469" s="519">
        <v>0</v>
      </c>
      <c r="CY469" s="519">
        <v>0</v>
      </c>
      <c r="CZ469" s="519">
        <v>0</v>
      </c>
      <c r="DA469" s="519">
        <v>0</v>
      </c>
      <c r="DB469" s="519">
        <v>0</v>
      </c>
      <c r="DC469" s="519">
        <v>0</v>
      </c>
      <c r="DD469" s="519">
        <v>0</v>
      </c>
      <c r="DE469" s="519">
        <v>0</v>
      </c>
      <c r="DF469" s="519">
        <v>0</v>
      </c>
      <c r="DG469" s="519">
        <v>0</v>
      </c>
      <c r="DH469" s="519">
        <v>0</v>
      </c>
      <c r="DI469" s="519">
        <v>0</v>
      </c>
      <c r="DJ469" s="519">
        <v>0</v>
      </c>
      <c r="DK469" s="519">
        <v>0</v>
      </c>
      <c r="DL469" s="519">
        <v>0</v>
      </c>
      <c r="DM469" s="519">
        <v>0</v>
      </c>
      <c r="DN469" s="519">
        <v>0</v>
      </c>
      <c r="DO469" s="519">
        <v>0</v>
      </c>
      <c r="DP469" s="519">
        <v>0</v>
      </c>
      <c r="DQ469" s="519">
        <v>0</v>
      </c>
      <c r="DR469" s="519">
        <v>0</v>
      </c>
      <c r="DS469" s="519">
        <v>0</v>
      </c>
      <c r="DT469" s="519">
        <v>0</v>
      </c>
      <c r="DU469" s="519">
        <v>0</v>
      </c>
      <c r="DV469" s="519">
        <v>0</v>
      </c>
      <c r="DW469" s="519">
        <v>0</v>
      </c>
      <c r="DX469" s="519">
        <v>0</v>
      </c>
      <c r="DZ469" s="337" t="s">
        <v>631</v>
      </c>
      <c r="EA469" s="519" t="s">
        <v>1058</v>
      </c>
      <c r="EB469" s="519" t="s">
        <v>1059</v>
      </c>
      <c r="EC469" s="519">
        <v>42</v>
      </c>
      <c r="ED469" s="521" t="str">
        <f t="shared" si="23"/>
        <v>SDN100142</v>
      </c>
      <c r="EE469" s="519">
        <v>140</v>
      </c>
      <c r="EF469" s="519">
        <v>691</v>
      </c>
      <c r="EG469" s="519">
        <v>1333</v>
      </c>
      <c r="EH469" s="519">
        <v>1955</v>
      </c>
      <c r="EI469" s="519">
        <v>2576</v>
      </c>
      <c r="EJ469" s="519">
        <v>3077</v>
      </c>
      <c r="EK469" s="519">
        <v>3583</v>
      </c>
      <c r="EL469" s="519">
        <v>4101</v>
      </c>
      <c r="EM469" s="519">
        <v>4630</v>
      </c>
      <c r="EN469" s="519">
        <v>0</v>
      </c>
      <c r="EO469" s="519">
        <v>0</v>
      </c>
      <c r="EP469" s="519">
        <v>0</v>
      </c>
      <c r="EQ469" s="519">
        <v>0</v>
      </c>
      <c r="ER469" s="519">
        <v>0</v>
      </c>
      <c r="ES469" s="519">
        <v>0</v>
      </c>
      <c r="ET469" s="519">
        <v>0</v>
      </c>
      <c r="EU469" s="519">
        <v>0</v>
      </c>
      <c r="EV469" s="519">
        <v>0</v>
      </c>
      <c r="EW469" s="519">
        <v>0</v>
      </c>
      <c r="EX469" s="519">
        <v>0</v>
      </c>
      <c r="EY469" s="519">
        <v>0</v>
      </c>
      <c r="EZ469" s="519">
        <v>0</v>
      </c>
      <c r="FA469" s="519">
        <v>0</v>
      </c>
      <c r="FB469" s="519">
        <v>0</v>
      </c>
      <c r="FC469" s="519">
        <v>0</v>
      </c>
      <c r="FD469" s="519">
        <v>0</v>
      </c>
      <c r="FE469" s="519">
        <v>0</v>
      </c>
      <c r="FF469" s="519">
        <v>0</v>
      </c>
      <c r="FG469" s="519">
        <v>0</v>
      </c>
      <c r="FH469" s="519">
        <v>0</v>
      </c>
      <c r="FI469" s="519">
        <v>0</v>
      </c>
      <c r="FJ469" s="519">
        <v>0</v>
      </c>
      <c r="FK469" s="519">
        <v>0</v>
      </c>
      <c r="FL469" s="519">
        <v>0</v>
      </c>
      <c r="FM469" s="519">
        <v>0</v>
      </c>
      <c r="FN469" s="519">
        <v>0</v>
      </c>
      <c r="FO469" s="519">
        <v>0</v>
      </c>
      <c r="FP469" s="519">
        <v>0</v>
      </c>
      <c r="FQ469" s="519">
        <v>0</v>
      </c>
      <c r="FR469" s="519">
        <v>0</v>
      </c>
      <c r="FS469" s="519">
        <v>0</v>
      </c>
      <c r="FT469" s="519">
        <v>0</v>
      </c>
      <c r="FU469" s="519">
        <v>0</v>
      </c>
      <c r="FV469" s="519">
        <v>0</v>
      </c>
      <c r="FW469" s="519">
        <v>0</v>
      </c>
      <c r="FX469" s="519">
        <v>0</v>
      </c>
      <c r="FY469" s="519">
        <v>0</v>
      </c>
      <c r="FZ469" s="519">
        <v>0</v>
      </c>
      <c r="GA469" s="519">
        <v>0</v>
      </c>
      <c r="GB469" s="519">
        <v>0</v>
      </c>
      <c r="GC469" s="519">
        <v>0</v>
      </c>
      <c r="GD469" s="519">
        <v>0</v>
      </c>
      <c r="GE469" s="519">
        <v>0</v>
      </c>
      <c r="GF469" s="519">
        <v>0</v>
      </c>
      <c r="GG469" s="519">
        <v>0</v>
      </c>
      <c r="GH469" s="519">
        <v>0</v>
      </c>
      <c r="GI469" s="519">
        <v>0</v>
      </c>
      <c r="GJ469" s="519">
        <v>0</v>
      </c>
      <c r="GK469" s="519">
        <v>0</v>
      </c>
      <c r="GL469" s="519">
        <v>0</v>
      </c>
      <c r="GM469" s="519">
        <v>0</v>
      </c>
      <c r="GN469" s="519">
        <v>0</v>
      </c>
      <c r="GO469" s="519">
        <v>0</v>
      </c>
      <c r="GP469" s="519">
        <v>0</v>
      </c>
      <c r="GQ469" s="519">
        <v>0</v>
      </c>
      <c r="GR469" s="519">
        <v>0</v>
      </c>
      <c r="GS469" s="519">
        <v>0</v>
      </c>
      <c r="GT469" s="519">
        <v>0</v>
      </c>
      <c r="GU469" s="519">
        <v>0</v>
      </c>
      <c r="GV469" s="519">
        <v>0</v>
      </c>
      <c r="GW469" s="519">
        <v>0</v>
      </c>
      <c r="GX469" s="519">
        <v>0</v>
      </c>
      <c r="GY469" s="519">
        <v>0</v>
      </c>
      <c r="GZ469" s="519">
        <v>0</v>
      </c>
      <c r="HA469" s="519">
        <v>0</v>
      </c>
      <c r="HB469" s="519">
        <v>0</v>
      </c>
      <c r="HC469" s="519">
        <v>0</v>
      </c>
      <c r="HD469" s="519">
        <v>0</v>
      </c>
      <c r="HE469" s="519">
        <v>0</v>
      </c>
      <c r="HF469" s="519">
        <v>0</v>
      </c>
      <c r="HG469" s="519">
        <v>0</v>
      </c>
      <c r="HH469" s="519">
        <v>0</v>
      </c>
      <c r="HI469" s="519">
        <v>0</v>
      </c>
      <c r="HJ469" s="519">
        <v>0</v>
      </c>
      <c r="HK469" s="519">
        <v>0</v>
      </c>
      <c r="HL469" s="519">
        <v>0</v>
      </c>
      <c r="HM469" s="519">
        <v>0</v>
      </c>
      <c r="HN469" s="519">
        <v>0</v>
      </c>
      <c r="HO469" s="519">
        <v>0</v>
      </c>
      <c r="HP469" s="519">
        <v>0</v>
      </c>
      <c r="HQ469" s="519">
        <v>0</v>
      </c>
      <c r="HR469" s="519">
        <v>0</v>
      </c>
      <c r="HS469" s="519">
        <v>0</v>
      </c>
      <c r="HT469" s="519">
        <v>0</v>
      </c>
      <c r="HU469" s="519">
        <v>0</v>
      </c>
      <c r="HV469" s="519">
        <v>0</v>
      </c>
      <c r="HW469" s="519">
        <v>0</v>
      </c>
      <c r="HX469" s="519">
        <v>0</v>
      </c>
      <c r="HY469" s="519">
        <v>0</v>
      </c>
      <c r="HZ469" s="519">
        <v>0</v>
      </c>
      <c r="IA469" s="519">
        <v>0</v>
      </c>
      <c r="IB469" s="519">
        <v>0</v>
      </c>
      <c r="IC469" s="519">
        <v>0</v>
      </c>
      <c r="ID469" s="519">
        <v>0</v>
      </c>
      <c r="IE469" s="519">
        <v>0</v>
      </c>
      <c r="IF469" s="519">
        <v>0</v>
      </c>
      <c r="IG469" s="519">
        <v>0</v>
      </c>
      <c r="IH469" s="519">
        <v>0</v>
      </c>
      <c r="II469" s="519">
        <v>0</v>
      </c>
      <c r="IJ469" s="519">
        <v>0</v>
      </c>
      <c r="IK469" s="519">
        <v>0</v>
      </c>
    </row>
    <row r="470" spans="2:245" hidden="1">
      <c r="B470" s="519" t="s">
        <v>1058</v>
      </c>
      <c r="C470" s="519"/>
      <c r="D470" s="519"/>
      <c r="E470" s="519"/>
      <c r="F470" s="519">
        <v>1</v>
      </c>
      <c r="G470" s="519"/>
      <c r="H470" s="519">
        <v>46</v>
      </c>
      <c r="I470" s="519">
        <v>8</v>
      </c>
      <c r="J470" s="519" t="str">
        <f t="shared" si="24"/>
        <v>SDN10014608</v>
      </c>
      <c r="K470" s="519">
        <v>1004</v>
      </c>
      <c r="M470" s="337" t="s">
        <v>631</v>
      </c>
      <c r="N470" s="519" t="s">
        <v>1058</v>
      </c>
      <c r="O470" s="519" t="s">
        <v>1059</v>
      </c>
      <c r="P470" s="519">
        <v>43</v>
      </c>
      <c r="Q470" s="521" t="str">
        <f t="shared" si="22"/>
        <v>SDN100143</v>
      </c>
      <c r="R470" s="519">
        <v>77</v>
      </c>
      <c r="S470" s="519">
        <v>407</v>
      </c>
      <c r="T470" s="519">
        <v>748</v>
      </c>
      <c r="U470" s="519">
        <v>1100</v>
      </c>
      <c r="V470" s="519">
        <v>1466</v>
      </c>
      <c r="W470" s="519">
        <v>1784</v>
      </c>
      <c r="X470" s="519">
        <v>2117</v>
      </c>
      <c r="Y470" s="519">
        <v>2466</v>
      </c>
      <c r="Z470" s="519">
        <v>2834</v>
      </c>
      <c r="AA470" s="519">
        <v>4292</v>
      </c>
      <c r="AB470" s="519">
        <v>4464</v>
      </c>
      <c r="AC470" s="519">
        <v>4653</v>
      </c>
      <c r="AD470" s="519">
        <v>4863</v>
      </c>
      <c r="AE470" s="519">
        <v>5093</v>
      </c>
      <c r="AF470" s="519">
        <v>5346</v>
      </c>
      <c r="AG470" s="519">
        <v>5629</v>
      </c>
      <c r="AH470" s="519">
        <v>5942</v>
      </c>
      <c r="AI470" s="519">
        <v>6301</v>
      </c>
      <c r="AJ470" s="519">
        <v>6703</v>
      </c>
      <c r="AK470" s="519">
        <v>7153</v>
      </c>
      <c r="AL470" s="519">
        <v>7666</v>
      </c>
      <c r="AM470" s="519">
        <v>8246</v>
      </c>
      <c r="AN470" s="519">
        <v>8921</v>
      </c>
      <c r="AO470" s="519">
        <v>9696</v>
      </c>
      <c r="AP470" s="519">
        <v>0</v>
      </c>
      <c r="AQ470" s="519">
        <v>0</v>
      </c>
      <c r="AR470" s="519">
        <v>0</v>
      </c>
      <c r="AS470" s="519">
        <v>0</v>
      </c>
      <c r="AT470" s="519">
        <v>0</v>
      </c>
      <c r="AU470" s="519">
        <v>0</v>
      </c>
      <c r="AV470" s="519">
        <v>0</v>
      </c>
      <c r="AW470" s="519">
        <v>0</v>
      </c>
      <c r="AX470" s="519">
        <v>0</v>
      </c>
      <c r="AY470" s="519">
        <v>0</v>
      </c>
      <c r="AZ470" s="519">
        <v>0</v>
      </c>
      <c r="BA470" s="519">
        <v>0</v>
      </c>
      <c r="BB470" s="519">
        <v>0</v>
      </c>
      <c r="BC470" s="519">
        <v>0</v>
      </c>
      <c r="BD470" s="519">
        <v>0</v>
      </c>
      <c r="BE470" s="519">
        <v>0</v>
      </c>
      <c r="BF470" s="519">
        <v>0</v>
      </c>
      <c r="BG470" s="519">
        <v>0</v>
      </c>
      <c r="BH470" s="519">
        <v>0</v>
      </c>
      <c r="BI470" s="519">
        <v>0</v>
      </c>
      <c r="BJ470" s="519">
        <v>0</v>
      </c>
      <c r="BK470" s="519">
        <v>0</v>
      </c>
      <c r="BL470" s="519">
        <v>0</v>
      </c>
      <c r="BM470" s="519">
        <v>0</v>
      </c>
      <c r="BN470" s="519">
        <v>0</v>
      </c>
      <c r="BO470" s="519">
        <v>0</v>
      </c>
      <c r="BP470" s="519">
        <v>0</v>
      </c>
      <c r="BQ470" s="519">
        <v>0</v>
      </c>
      <c r="BR470" s="519">
        <v>0</v>
      </c>
      <c r="BS470" s="519">
        <v>0</v>
      </c>
      <c r="BT470" s="519">
        <v>0</v>
      </c>
      <c r="BU470" s="519">
        <v>0</v>
      </c>
      <c r="BV470" s="519">
        <v>0</v>
      </c>
      <c r="BW470" s="519">
        <v>0</v>
      </c>
      <c r="BX470" s="519">
        <v>0</v>
      </c>
      <c r="BY470" s="519">
        <v>0</v>
      </c>
      <c r="BZ470" s="519">
        <v>0</v>
      </c>
      <c r="CA470" s="519">
        <v>0</v>
      </c>
      <c r="CB470" s="519">
        <v>0</v>
      </c>
      <c r="CC470" s="519">
        <v>0</v>
      </c>
      <c r="CD470" s="519">
        <v>0</v>
      </c>
      <c r="CE470" s="519">
        <v>0</v>
      </c>
      <c r="CF470" s="519">
        <v>0</v>
      </c>
      <c r="CG470" s="519">
        <v>0</v>
      </c>
      <c r="CH470" s="519">
        <v>0</v>
      </c>
      <c r="CI470" s="519">
        <v>0</v>
      </c>
      <c r="CJ470" s="519">
        <v>0</v>
      </c>
      <c r="CK470" s="519">
        <v>0</v>
      </c>
      <c r="CL470" s="519">
        <v>0</v>
      </c>
      <c r="CM470" s="519">
        <v>0</v>
      </c>
      <c r="CN470" s="519">
        <v>0</v>
      </c>
      <c r="CO470" s="519">
        <v>0</v>
      </c>
      <c r="CP470" s="519">
        <v>0</v>
      </c>
      <c r="CQ470" s="519">
        <v>0</v>
      </c>
      <c r="CR470" s="519">
        <v>0</v>
      </c>
      <c r="CS470" s="519">
        <v>0</v>
      </c>
      <c r="CT470" s="519">
        <v>0</v>
      </c>
      <c r="CU470" s="519">
        <v>0</v>
      </c>
      <c r="CV470" s="519">
        <v>0</v>
      </c>
      <c r="CW470" s="519">
        <v>0</v>
      </c>
      <c r="CX470" s="519">
        <v>0</v>
      </c>
      <c r="CY470" s="519">
        <v>0</v>
      </c>
      <c r="CZ470" s="519">
        <v>0</v>
      </c>
      <c r="DA470" s="519">
        <v>0</v>
      </c>
      <c r="DB470" s="519">
        <v>0</v>
      </c>
      <c r="DC470" s="519">
        <v>0</v>
      </c>
      <c r="DD470" s="519">
        <v>0</v>
      </c>
      <c r="DE470" s="519">
        <v>0</v>
      </c>
      <c r="DF470" s="519">
        <v>0</v>
      </c>
      <c r="DG470" s="519">
        <v>0</v>
      </c>
      <c r="DH470" s="519">
        <v>0</v>
      </c>
      <c r="DI470" s="519">
        <v>0</v>
      </c>
      <c r="DJ470" s="519">
        <v>0</v>
      </c>
      <c r="DK470" s="519">
        <v>0</v>
      </c>
      <c r="DL470" s="519">
        <v>0</v>
      </c>
      <c r="DM470" s="519">
        <v>0</v>
      </c>
      <c r="DN470" s="519">
        <v>0</v>
      </c>
      <c r="DO470" s="519">
        <v>0</v>
      </c>
      <c r="DP470" s="519">
        <v>0</v>
      </c>
      <c r="DQ470" s="519">
        <v>0</v>
      </c>
      <c r="DR470" s="519">
        <v>0</v>
      </c>
      <c r="DS470" s="519">
        <v>0</v>
      </c>
      <c r="DT470" s="519">
        <v>0</v>
      </c>
      <c r="DU470" s="519">
        <v>0</v>
      </c>
      <c r="DV470" s="519">
        <v>0</v>
      </c>
      <c r="DW470" s="519">
        <v>0</v>
      </c>
      <c r="DX470" s="519">
        <v>0</v>
      </c>
      <c r="DZ470" s="337" t="s">
        <v>631</v>
      </c>
      <c r="EA470" s="519" t="s">
        <v>1058</v>
      </c>
      <c r="EB470" s="519" t="s">
        <v>1059</v>
      </c>
      <c r="EC470" s="519">
        <v>43</v>
      </c>
      <c r="ED470" s="521" t="str">
        <f t="shared" si="23"/>
        <v>SDN100143</v>
      </c>
      <c r="EE470" s="519">
        <v>116</v>
      </c>
      <c r="EF470" s="519">
        <v>642</v>
      </c>
      <c r="EG470" s="519">
        <v>1263</v>
      </c>
      <c r="EH470" s="519">
        <v>1863</v>
      </c>
      <c r="EI470" s="519">
        <v>2461</v>
      </c>
      <c r="EJ470" s="519">
        <v>2944</v>
      </c>
      <c r="EK470" s="519">
        <v>3432</v>
      </c>
      <c r="EL470" s="519">
        <v>3935</v>
      </c>
      <c r="EM470" s="519">
        <v>4445</v>
      </c>
      <c r="EN470" s="519">
        <v>0</v>
      </c>
      <c r="EO470" s="519">
        <v>0</v>
      </c>
      <c r="EP470" s="519">
        <v>0</v>
      </c>
      <c r="EQ470" s="519">
        <v>0</v>
      </c>
      <c r="ER470" s="519">
        <v>0</v>
      </c>
      <c r="ES470" s="519">
        <v>0</v>
      </c>
      <c r="ET470" s="519">
        <v>0</v>
      </c>
      <c r="EU470" s="519">
        <v>0</v>
      </c>
      <c r="EV470" s="519">
        <v>0</v>
      </c>
      <c r="EW470" s="519">
        <v>0</v>
      </c>
      <c r="EX470" s="519">
        <v>0</v>
      </c>
      <c r="EY470" s="519">
        <v>0</v>
      </c>
      <c r="EZ470" s="519">
        <v>0</v>
      </c>
      <c r="FA470" s="519">
        <v>0</v>
      </c>
      <c r="FB470" s="519">
        <v>0</v>
      </c>
      <c r="FC470" s="519">
        <v>0</v>
      </c>
      <c r="FD470" s="519">
        <v>0</v>
      </c>
      <c r="FE470" s="519">
        <v>0</v>
      </c>
      <c r="FF470" s="519">
        <v>0</v>
      </c>
      <c r="FG470" s="519">
        <v>0</v>
      </c>
      <c r="FH470" s="519">
        <v>0</v>
      </c>
      <c r="FI470" s="519">
        <v>0</v>
      </c>
      <c r="FJ470" s="519">
        <v>0</v>
      </c>
      <c r="FK470" s="519">
        <v>0</v>
      </c>
      <c r="FL470" s="519">
        <v>0</v>
      </c>
      <c r="FM470" s="519">
        <v>0</v>
      </c>
      <c r="FN470" s="519">
        <v>0</v>
      </c>
      <c r="FO470" s="519">
        <v>0</v>
      </c>
      <c r="FP470" s="519">
        <v>0</v>
      </c>
      <c r="FQ470" s="519">
        <v>0</v>
      </c>
      <c r="FR470" s="519">
        <v>0</v>
      </c>
      <c r="FS470" s="519">
        <v>0</v>
      </c>
      <c r="FT470" s="519">
        <v>0</v>
      </c>
      <c r="FU470" s="519">
        <v>0</v>
      </c>
      <c r="FV470" s="519">
        <v>0</v>
      </c>
      <c r="FW470" s="519">
        <v>0</v>
      </c>
      <c r="FX470" s="519">
        <v>0</v>
      </c>
      <c r="FY470" s="519">
        <v>0</v>
      </c>
      <c r="FZ470" s="519">
        <v>0</v>
      </c>
      <c r="GA470" s="519">
        <v>0</v>
      </c>
      <c r="GB470" s="519">
        <v>0</v>
      </c>
      <c r="GC470" s="519">
        <v>0</v>
      </c>
      <c r="GD470" s="519">
        <v>0</v>
      </c>
      <c r="GE470" s="519">
        <v>0</v>
      </c>
      <c r="GF470" s="519">
        <v>0</v>
      </c>
      <c r="GG470" s="519">
        <v>0</v>
      </c>
      <c r="GH470" s="519">
        <v>0</v>
      </c>
      <c r="GI470" s="519">
        <v>0</v>
      </c>
      <c r="GJ470" s="519">
        <v>0</v>
      </c>
      <c r="GK470" s="519">
        <v>0</v>
      </c>
      <c r="GL470" s="519">
        <v>0</v>
      </c>
      <c r="GM470" s="519">
        <v>0</v>
      </c>
      <c r="GN470" s="519">
        <v>0</v>
      </c>
      <c r="GO470" s="519">
        <v>0</v>
      </c>
      <c r="GP470" s="519">
        <v>0</v>
      </c>
      <c r="GQ470" s="519">
        <v>0</v>
      </c>
      <c r="GR470" s="519">
        <v>0</v>
      </c>
      <c r="GS470" s="519">
        <v>0</v>
      </c>
      <c r="GT470" s="519">
        <v>0</v>
      </c>
      <c r="GU470" s="519">
        <v>0</v>
      </c>
      <c r="GV470" s="519">
        <v>0</v>
      </c>
      <c r="GW470" s="519">
        <v>0</v>
      </c>
      <c r="GX470" s="519">
        <v>0</v>
      </c>
      <c r="GY470" s="519">
        <v>0</v>
      </c>
      <c r="GZ470" s="519">
        <v>0</v>
      </c>
      <c r="HA470" s="519">
        <v>0</v>
      </c>
      <c r="HB470" s="519">
        <v>0</v>
      </c>
      <c r="HC470" s="519">
        <v>0</v>
      </c>
      <c r="HD470" s="519">
        <v>0</v>
      </c>
      <c r="HE470" s="519">
        <v>0</v>
      </c>
      <c r="HF470" s="519">
        <v>0</v>
      </c>
      <c r="HG470" s="519">
        <v>0</v>
      </c>
      <c r="HH470" s="519">
        <v>0</v>
      </c>
      <c r="HI470" s="519">
        <v>0</v>
      </c>
      <c r="HJ470" s="519">
        <v>0</v>
      </c>
      <c r="HK470" s="519">
        <v>0</v>
      </c>
      <c r="HL470" s="519">
        <v>0</v>
      </c>
      <c r="HM470" s="519">
        <v>0</v>
      </c>
      <c r="HN470" s="519">
        <v>0</v>
      </c>
      <c r="HO470" s="519">
        <v>0</v>
      </c>
      <c r="HP470" s="519">
        <v>0</v>
      </c>
      <c r="HQ470" s="519">
        <v>0</v>
      </c>
      <c r="HR470" s="519">
        <v>0</v>
      </c>
      <c r="HS470" s="519">
        <v>0</v>
      </c>
      <c r="HT470" s="519">
        <v>0</v>
      </c>
      <c r="HU470" s="519">
        <v>0</v>
      </c>
      <c r="HV470" s="519">
        <v>0</v>
      </c>
      <c r="HW470" s="519">
        <v>0</v>
      </c>
      <c r="HX470" s="519">
        <v>0</v>
      </c>
      <c r="HY470" s="519">
        <v>0</v>
      </c>
      <c r="HZ470" s="519">
        <v>0</v>
      </c>
      <c r="IA470" s="519">
        <v>0</v>
      </c>
      <c r="IB470" s="519">
        <v>0</v>
      </c>
      <c r="IC470" s="519">
        <v>0</v>
      </c>
      <c r="ID470" s="519">
        <v>0</v>
      </c>
      <c r="IE470" s="519">
        <v>0</v>
      </c>
      <c r="IF470" s="519">
        <v>0</v>
      </c>
      <c r="IG470" s="519">
        <v>0</v>
      </c>
      <c r="IH470" s="519">
        <v>0</v>
      </c>
      <c r="II470" s="519">
        <v>0</v>
      </c>
      <c r="IJ470" s="519">
        <v>0</v>
      </c>
      <c r="IK470" s="519">
        <v>0</v>
      </c>
    </row>
    <row r="471" spans="2:245" hidden="1">
      <c r="B471" s="519" t="s">
        <v>1058</v>
      </c>
      <c r="C471" s="519"/>
      <c r="D471" s="519"/>
      <c r="E471" s="519"/>
      <c r="F471" s="519">
        <v>1</v>
      </c>
      <c r="G471" s="519"/>
      <c r="H471" s="519">
        <v>46</v>
      </c>
      <c r="I471" s="519">
        <v>9</v>
      </c>
      <c r="J471" s="519" t="str">
        <f t="shared" si="24"/>
        <v>SDN10014609</v>
      </c>
      <c r="K471" s="519">
        <v>1004</v>
      </c>
      <c r="M471" s="337" t="s">
        <v>631</v>
      </c>
      <c r="N471" s="519" t="s">
        <v>1058</v>
      </c>
      <c r="O471" s="519" t="s">
        <v>1059</v>
      </c>
      <c r="P471" s="519">
        <v>44</v>
      </c>
      <c r="Q471" s="521" t="str">
        <f t="shared" si="22"/>
        <v>SDN100144</v>
      </c>
      <c r="R471" s="519">
        <v>64</v>
      </c>
      <c r="S471" s="519">
        <v>396</v>
      </c>
      <c r="T471" s="519">
        <v>740</v>
      </c>
      <c r="U471" s="519">
        <v>1095</v>
      </c>
      <c r="V471" s="519">
        <v>1463</v>
      </c>
      <c r="W471" s="519">
        <v>1786</v>
      </c>
      <c r="X471" s="519">
        <v>2124</v>
      </c>
      <c r="Y471" s="519">
        <v>2479</v>
      </c>
      <c r="Z471" s="519">
        <v>2852</v>
      </c>
      <c r="AA471" s="519">
        <v>4325</v>
      </c>
      <c r="AB471" s="519">
        <v>4505</v>
      </c>
      <c r="AC471" s="519">
        <v>4705</v>
      </c>
      <c r="AD471" s="519">
        <v>4923</v>
      </c>
      <c r="AE471" s="519">
        <v>5164</v>
      </c>
      <c r="AF471" s="519">
        <v>5432</v>
      </c>
      <c r="AG471" s="519">
        <v>5728</v>
      </c>
      <c r="AH471" s="519">
        <v>6068</v>
      </c>
      <c r="AI471" s="519">
        <v>6448</v>
      </c>
      <c r="AJ471" s="519">
        <v>6872</v>
      </c>
      <c r="AK471" s="519">
        <v>7354</v>
      </c>
      <c r="AL471" s="519">
        <v>7899</v>
      </c>
      <c r="AM471" s="519">
        <v>8533</v>
      </c>
      <c r="AN471" s="519">
        <v>9259</v>
      </c>
      <c r="AO471" s="519">
        <v>10101</v>
      </c>
      <c r="AP471" s="519">
        <v>0</v>
      </c>
      <c r="AQ471" s="519">
        <v>0</v>
      </c>
      <c r="AR471" s="519">
        <v>0</v>
      </c>
      <c r="AS471" s="519">
        <v>0</v>
      </c>
      <c r="AT471" s="519">
        <v>0</v>
      </c>
      <c r="AU471" s="519">
        <v>0</v>
      </c>
      <c r="AV471" s="519">
        <v>0</v>
      </c>
      <c r="AW471" s="519">
        <v>0</v>
      </c>
      <c r="AX471" s="519">
        <v>0</v>
      </c>
      <c r="AY471" s="519">
        <v>0</v>
      </c>
      <c r="AZ471" s="519">
        <v>0</v>
      </c>
      <c r="BA471" s="519">
        <v>0</v>
      </c>
      <c r="BB471" s="519">
        <v>0</v>
      </c>
      <c r="BC471" s="519">
        <v>0</v>
      </c>
      <c r="BD471" s="519">
        <v>0</v>
      </c>
      <c r="BE471" s="519">
        <v>0</v>
      </c>
      <c r="BF471" s="519">
        <v>0</v>
      </c>
      <c r="BG471" s="519">
        <v>0</v>
      </c>
      <c r="BH471" s="519">
        <v>0</v>
      </c>
      <c r="BI471" s="519">
        <v>0</v>
      </c>
      <c r="BJ471" s="519">
        <v>0</v>
      </c>
      <c r="BK471" s="519">
        <v>0</v>
      </c>
      <c r="BL471" s="519">
        <v>0</v>
      </c>
      <c r="BM471" s="519">
        <v>0</v>
      </c>
      <c r="BN471" s="519">
        <v>0</v>
      </c>
      <c r="BO471" s="519">
        <v>0</v>
      </c>
      <c r="BP471" s="519">
        <v>0</v>
      </c>
      <c r="BQ471" s="519">
        <v>0</v>
      </c>
      <c r="BR471" s="519">
        <v>0</v>
      </c>
      <c r="BS471" s="519">
        <v>0</v>
      </c>
      <c r="BT471" s="519">
        <v>0</v>
      </c>
      <c r="BU471" s="519">
        <v>0</v>
      </c>
      <c r="BV471" s="519">
        <v>0</v>
      </c>
      <c r="BW471" s="519">
        <v>0</v>
      </c>
      <c r="BX471" s="519">
        <v>0</v>
      </c>
      <c r="BY471" s="519">
        <v>0</v>
      </c>
      <c r="BZ471" s="519">
        <v>0</v>
      </c>
      <c r="CA471" s="519">
        <v>0</v>
      </c>
      <c r="CB471" s="519">
        <v>0</v>
      </c>
      <c r="CC471" s="519">
        <v>0</v>
      </c>
      <c r="CD471" s="519">
        <v>0</v>
      </c>
      <c r="CE471" s="519">
        <v>0</v>
      </c>
      <c r="CF471" s="519">
        <v>0</v>
      </c>
      <c r="CG471" s="519">
        <v>0</v>
      </c>
      <c r="CH471" s="519">
        <v>0</v>
      </c>
      <c r="CI471" s="519">
        <v>0</v>
      </c>
      <c r="CJ471" s="519">
        <v>0</v>
      </c>
      <c r="CK471" s="519">
        <v>0</v>
      </c>
      <c r="CL471" s="519">
        <v>0</v>
      </c>
      <c r="CM471" s="519">
        <v>0</v>
      </c>
      <c r="CN471" s="519">
        <v>0</v>
      </c>
      <c r="CO471" s="519">
        <v>0</v>
      </c>
      <c r="CP471" s="519">
        <v>0</v>
      </c>
      <c r="CQ471" s="519">
        <v>0</v>
      </c>
      <c r="CR471" s="519">
        <v>0</v>
      </c>
      <c r="CS471" s="519">
        <v>0</v>
      </c>
      <c r="CT471" s="519">
        <v>0</v>
      </c>
      <c r="CU471" s="519">
        <v>0</v>
      </c>
      <c r="CV471" s="519">
        <v>0</v>
      </c>
      <c r="CW471" s="519">
        <v>0</v>
      </c>
      <c r="CX471" s="519">
        <v>0</v>
      </c>
      <c r="CY471" s="519">
        <v>0</v>
      </c>
      <c r="CZ471" s="519">
        <v>0</v>
      </c>
      <c r="DA471" s="519">
        <v>0</v>
      </c>
      <c r="DB471" s="519">
        <v>0</v>
      </c>
      <c r="DC471" s="519">
        <v>0</v>
      </c>
      <c r="DD471" s="519">
        <v>0</v>
      </c>
      <c r="DE471" s="519">
        <v>0</v>
      </c>
      <c r="DF471" s="519">
        <v>0</v>
      </c>
      <c r="DG471" s="519">
        <v>0</v>
      </c>
      <c r="DH471" s="519">
        <v>0</v>
      </c>
      <c r="DI471" s="519">
        <v>0</v>
      </c>
      <c r="DJ471" s="519">
        <v>0</v>
      </c>
      <c r="DK471" s="519">
        <v>0</v>
      </c>
      <c r="DL471" s="519">
        <v>0</v>
      </c>
      <c r="DM471" s="519">
        <v>0</v>
      </c>
      <c r="DN471" s="519">
        <v>0</v>
      </c>
      <c r="DO471" s="519">
        <v>0</v>
      </c>
      <c r="DP471" s="519">
        <v>0</v>
      </c>
      <c r="DQ471" s="519">
        <v>0</v>
      </c>
      <c r="DR471" s="519">
        <v>0</v>
      </c>
      <c r="DS471" s="519">
        <v>0</v>
      </c>
      <c r="DT471" s="519">
        <v>0</v>
      </c>
      <c r="DU471" s="519">
        <v>0</v>
      </c>
      <c r="DV471" s="519">
        <v>0</v>
      </c>
      <c r="DW471" s="519">
        <v>0</v>
      </c>
      <c r="DX471" s="519">
        <v>0</v>
      </c>
      <c r="DZ471" s="337" t="s">
        <v>631</v>
      </c>
      <c r="EA471" s="519" t="s">
        <v>1058</v>
      </c>
      <c r="EB471" s="519" t="s">
        <v>1059</v>
      </c>
      <c r="EC471" s="519">
        <v>44</v>
      </c>
      <c r="ED471" s="521" t="str">
        <f t="shared" si="23"/>
        <v>SDN100144</v>
      </c>
      <c r="EE471" s="519">
        <v>93</v>
      </c>
      <c r="EF471" s="519">
        <v>597</v>
      </c>
      <c r="EG471" s="519">
        <v>1195</v>
      </c>
      <c r="EH471" s="519">
        <v>1774</v>
      </c>
      <c r="EI471" s="519">
        <v>2348</v>
      </c>
      <c r="EJ471" s="519">
        <v>2814</v>
      </c>
      <c r="EK471" s="519">
        <v>3288</v>
      </c>
      <c r="EL471" s="519">
        <v>3772</v>
      </c>
      <c r="EM471" s="519">
        <v>4262</v>
      </c>
      <c r="EN471" s="519">
        <v>0</v>
      </c>
      <c r="EO471" s="519">
        <v>0</v>
      </c>
      <c r="EP471" s="519">
        <v>0</v>
      </c>
      <c r="EQ471" s="519">
        <v>0</v>
      </c>
      <c r="ER471" s="519">
        <v>0</v>
      </c>
      <c r="ES471" s="519">
        <v>0</v>
      </c>
      <c r="ET471" s="519">
        <v>0</v>
      </c>
      <c r="EU471" s="519">
        <v>0</v>
      </c>
      <c r="EV471" s="519">
        <v>0</v>
      </c>
      <c r="EW471" s="519">
        <v>0</v>
      </c>
      <c r="EX471" s="519">
        <v>0</v>
      </c>
      <c r="EY471" s="519">
        <v>0</v>
      </c>
      <c r="EZ471" s="519">
        <v>0</v>
      </c>
      <c r="FA471" s="519">
        <v>0</v>
      </c>
      <c r="FB471" s="519">
        <v>0</v>
      </c>
      <c r="FC471" s="519">
        <v>0</v>
      </c>
      <c r="FD471" s="519">
        <v>0</v>
      </c>
      <c r="FE471" s="519">
        <v>0</v>
      </c>
      <c r="FF471" s="519">
        <v>0</v>
      </c>
      <c r="FG471" s="519">
        <v>0</v>
      </c>
      <c r="FH471" s="519">
        <v>0</v>
      </c>
      <c r="FI471" s="519">
        <v>0</v>
      </c>
      <c r="FJ471" s="519">
        <v>0</v>
      </c>
      <c r="FK471" s="519">
        <v>0</v>
      </c>
      <c r="FL471" s="519">
        <v>0</v>
      </c>
      <c r="FM471" s="519">
        <v>0</v>
      </c>
      <c r="FN471" s="519">
        <v>0</v>
      </c>
      <c r="FO471" s="519">
        <v>0</v>
      </c>
      <c r="FP471" s="519">
        <v>0</v>
      </c>
      <c r="FQ471" s="519">
        <v>0</v>
      </c>
      <c r="FR471" s="519">
        <v>0</v>
      </c>
      <c r="FS471" s="519">
        <v>0</v>
      </c>
      <c r="FT471" s="519">
        <v>0</v>
      </c>
      <c r="FU471" s="519">
        <v>0</v>
      </c>
      <c r="FV471" s="519">
        <v>0</v>
      </c>
      <c r="FW471" s="519">
        <v>0</v>
      </c>
      <c r="FX471" s="519">
        <v>0</v>
      </c>
      <c r="FY471" s="519">
        <v>0</v>
      </c>
      <c r="FZ471" s="519">
        <v>0</v>
      </c>
      <c r="GA471" s="519">
        <v>0</v>
      </c>
      <c r="GB471" s="519">
        <v>0</v>
      </c>
      <c r="GC471" s="519">
        <v>0</v>
      </c>
      <c r="GD471" s="519">
        <v>0</v>
      </c>
      <c r="GE471" s="519">
        <v>0</v>
      </c>
      <c r="GF471" s="519">
        <v>0</v>
      </c>
      <c r="GG471" s="519">
        <v>0</v>
      </c>
      <c r="GH471" s="519">
        <v>0</v>
      </c>
      <c r="GI471" s="519">
        <v>0</v>
      </c>
      <c r="GJ471" s="519">
        <v>0</v>
      </c>
      <c r="GK471" s="519">
        <v>0</v>
      </c>
      <c r="GL471" s="519">
        <v>0</v>
      </c>
      <c r="GM471" s="519">
        <v>0</v>
      </c>
      <c r="GN471" s="519">
        <v>0</v>
      </c>
      <c r="GO471" s="519">
        <v>0</v>
      </c>
      <c r="GP471" s="519">
        <v>0</v>
      </c>
      <c r="GQ471" s="519">
        <v>0</v>
      </c>
      <c r="GR471" s="519">
        <v>0</v>
      </c>
      <c r="GS471" s="519">
        <v>0</v>
      </c>
      <c r="GT471" s="519">
        <v>0</v>
      </c>
      <c r="GU471" s="519">
        <v>0</v>
      </c>
      <c r="GV471" s="519">
        <v>0</v>
      </c>
      <c r="GW471" s="519">
        <v>0</v>
      </c>
      <c r="GX471" s="519">
        <v>0</v>
      </c>
      <c r="GY471" s="519">
        <v>0</v>
      </c>
      <c r="GZ471" s="519">
        <v>0</v>
      </c>
      <c r="HA471" s="519">
        <v>0</v>
      </c>
      <c r="HB471" s="519">
        <v>0</v>
      </c>
      <c r="HC471" s="519">
        <v>0</v>
      </c>
      <c r="HD471" s="519">
        <v>0</v>
      </c>
      <c r="HE471" s="519">
        <v>0</v>
      </c>
      <c r="HF471" s="519">
        <v>0</v>
      </c>
      <c r="HG471" s="519">
        <v>0</v>
      </c>
      <c r="HH471" s="519">
        <v>0</v>
      </c>
      <c r="HI471" s="519">
        <v>0</v>
      </c>
      <c r="HJ471" s="519">
        <v>0</v>
      </c>
      <c r="HK471" s="519">
        <v>0</v>
      </c>
      <c r="HL471" s="519">
        <v>0</v>
      </c>
      <c r="HM471" s="519">
        <v>0</v>
      </c>
      <c r="HN471" s="519">
        <v>0</v>
      </c>
      <c r="HO471" s="519">
        <v>0</v>
      </c>
      <c r="HP471" s="519">
        <v>0</v>
      </c>
      <c r="HQ471" s="519">
        <v>0</v>
      </c>
      <c r="HR471" s="519">
        <v>0</v>
      </c>
      <c r="HS471" s="519">
        <v>0</v>
      </c>
      <c r="HT471" s="519">
        <v>0</v>
      </c>
      <c r="HU471" s="519">
        <v>0</v>
      </c>
      <c r="HV471" s="519">
        <v>0</v>
      </c>
      <c r="HW471" s="519">
        <v>0</v>
      </c>
      <c r="HX471" s="519">
        <v>0</v>
      </c>
      <c r="HY471" s="519">
        <v>0</v>
      </c>
      <c r="HZ471" s="519">
        <v>0</v>
      </c>
      <c r="IA471" s="519">
        <v>0</v>
      </c>
      <c r="IB471" s="519">
        <v>0</v>
      </c>
      <c r="IC471" s="519">
        <v>0</v>
      </c>
      <c r="ID471" s="519">
        <v>0</v>
      </c>
      <c r="IE471" s="519">
        <v>0</v>
      </c>
      <c r="IF471" s="519">
        <v>0</v>
      </c>
      <c r="IG471" s="519">
        <v>0</v>
      </c>
      <c r="IH471" s="519">
        <v>0</v>
      </c>
      <c r="II471" s="519">
        <v>0</v>
      </c>
      <c r="IJ471" s="519">
        <v>0</v>
      </c>
      <c r="IK471" s="519">
        <v>0</v>
      </c>
    </row>
    <row r="472" spans="2:245" hidden="1">
      <c r="B472" s="519" t="s">
        <v>1058</v>
      </c>
      <c r="C472" s="519"/>
      <c r="D472" s="519"/>
      <c r="E472" s="519"/>
      <c r="F472" s="519">
        <v>1</v>
      </c>
      <c r="G472" s="519"/>
      <c r="H472" s="519">
        <v>46</v>
      </c>
      <c r="I472" s="519">
        <v>10</v>
      </c>
      <c r="J472" s="519" t="str">
        <f t="shared" si="24"/>
        <v>SDN10014610</v>
      </c>
      <c r="K472" s="519">
        <v>1004</v>
      </c>
      <c r="M472" s="337" t="s">
        <v>631</v>
      </c>
      <c r="N472" s="519" t="s">
        <v>1058</v>
      </c>
      <c r="O472" s="519" t="s">
        <v>1059</v>
      </c>
      <c r="P472" s="519">
        <v>45</v>
      </c>
      <c r="Q472" s="521" t="str">
        <f t="shared" si="22"/>
        <v>SDN100145</v>
      </c>
      <c r="R472" s="519">
        <v>50</v>
      </c>
      <c r="S472" s="519">
        <v>385</v>
      </c>
      <c r="T472" s="519">
        <v>731</v>
      </c>
      <c r="U472" s="519">
        <v>1089</v>
      </c>
      <c r="V472" s="519">
        <v>1461</v>
      </c>
      <c r="W472" s="519">
        <v>1790</v>
      </c>
      <c r="X472" s="519">
        <v>2133</v>
      </c>
      <c r="Y472" s="519">
        <v>2493</v>
      </c>
      <c r="Z472" s="519">
        <v>2872</v>
      </c>
      <c r="AA472" s="519">
        <v>4361</v>
      </c>
      <c r="AB472" s="519">
        <v>4552</v>
      </c>
      <c r="AC472" s="519">
        <v>4759</v>
      </c>
      <c r="AD472" s="519">
        <v>4987</v>
      </c>
      <c r="AE472" s="519">
        <v>5241</v>
      </c>
      <c r="AF472" s="519">
        <v>5521</v>
      </c>
      <c r="AG472" s="519">
        <v>5842</v>
      </c>
      <c r="AH472" s="519">
        <v>6201</v>
      </c>
      <c r="AI472" s="519">
        <v>6600</v>
      </c>
      <c r="AJ472" s="519">
        <v>7053</v>
      </c>
      <c r="AK472" s="519">
        <v>7565</v>
      </c>
      <c r="AL472" s="519">
        <v>8159</v>
      </c>
      <c r="AM472" s="519">
        <v>8838</v>
      </c>
      <c r="AN472" s="519">
        <v>9624</v>
      </c>
      <c r="AO472" s="519">
        <v>10530</v>
      </c>
      <c r="AP472" s="519">
        <v>0</v>
      </c>
      <c r="AQ472" s="519">
        <v>0</v>
      </c>
      <c r="AR472" s="519">
        <v>0</v>
      </c>
      <c r="AS472" s="519">
        <v>0</v>
      </c>
      <c r="AT472" s="519">
        <v>0</v>
      </c>
      <c r="AU472" s="519">
        <v>0</v>
      </c>
      <c r="AV472" s="519">
        <v>0</v>
      </c>
      <c r="AW472" s="519">
        <v>0</v>
      </c>
      <c r="AX472" s="519">
        <v>0</v>
      </c>
      <c r="AY472" s="519">
        <v>0</v>
      </c>
      <c r="AZ472" s="519">
        <v>0</v>
      </c>
      <c r="BA472" s="519">
        <v>0</v>
      </c>
      <c r="BB472" s="519">
        <v>0</v>
      </c>
      <c r="BC472" s="519">
        <v>0</v>
      </c>
      <c r="BD472" s="519">
        <v>0</v>
      </c>
      <c r="BE472" s="519">
        <v>0</v>
      </c>
      <c r="BF472" s="519">
        <v>0</v>
      </c>
      <c r="BG472" s="519">
        <v>0</v>
      </c>
      <c r="BH472" s="519">
        <v>0</v>
      </c>
      <c r="BI472" s="519">
        <v>0</v>
      </c>
      <c r="BJ472" s="519">
        <v>0</v>
      </c>
      <c r="BK472" s="519">
        <v>0</v>
      </c>
      <c r="BL472" s="519">
        <v>0</v>
      </c>
      <c r="BM472" s="519">
        <v>0</v>
      </c>
      <c r="BN472" s="519">
        <v>0</v>
      </c>
      <c r="BO472" s="519">
        <v>0</v>
      </c>
      <c r="BP472" s="519">
        <v>0</v>
      </c>
      <c r="BQ472" s="519">
        <v>0</v>
      </c>
      <c r="BR472" s="519">
        <v>0</v>
      </c>
      <c r="BS472" s="519">
        <v>0</v>
      </c>
      <c r="BT472" s="519">
        <v>0</v>
      </c>
      <c r="BU472" s="519">
        <v>0</v>
      </c>
      <c r="BV472" s="519">
        <v>0</v>
      </c>
      <c r="BW472" s="519">
        <v>0</v>
      </c>
      <c r="BX472" s="519">
        <v>0</v>
      </c>
      <c r="BY472" s="519">
        <v>0</v>
      </c>
      <c r="BZ472" s="519">
        <v>0</v>
      </c>
      <c r="CA472" s="519">
        <v>0</v>
      </c>
      <c r="CB472" s="519">
        <v>0</v>
      </c>
      <c r="CC472" s="519">
        <v>0</v>
      </c>
      <c r="CD472" s="519">
        <v>0</v>
      </c>
      <c r="CE472" s="519">
        <v>0</v>
      </c>
      <c r="CF472" s="519">
        <v>0</v>
      </c>
      <c r="CG472" s="519">
        <v>0</v>
      </c>
      <c r="CH472" s="519">
        <v>0</v>
      </c>
      <c r="CI472" s="519">
        <v>0</v>
      </c>
      <c r="CJ472" s="519">
        <v>0</v>
      </c>
      <c r="CK472" s="519">
        <v>0</v>
      </c>
      <c r="CL472" s="519">
        <v>0</v>
      </c>
      <c r="CM472" s="519">
        <v>0</v>
      </c>
      <c r="CN472" s="519">
        <v>0</v>
      </c>
      <c r="CO472" s="519">
        <v>0</v>
      </c>
      <c r="CP472" s="519">
        <v>0</v>
      </c>
      <c r="CQ472" s="519">
        <v>0</v>
      </c>
      <c r="CR472" s="519">
        <v>0</v>
      </c>
      <c r="CS472" s="519">
        <v>0</v>
      </c>
      <c r="CT472" s="519">
        <v>0</v>
      </c>
      <c r="CU472" s="519">
        <v>0</v>
      </c>
      <c r="CV472" s="519">
        <v>0</v>
      </c>
      <c r="CW472" s="519">
        <v>0</v>
      </c>
      <c r="CX472" s="519">
        <v>0</v>
      </c>
      <c r="CY472" s="519">
        <v>0</v>
      </c>
      <c r="CZ472" s="519">
        <v>0</v>
      </c>
      <c r="DA472" s="519">
        <v>0</v>
      </c>
      <c r="DB472" s="519">
        <v>0</v>
      </c>
      <c r="DC472" s="519">
        <v>0</v>
      </c>
      <c r="DD472" s="519">
        <v>0</v>
      </c>
      <c r="DE472" s="519">
        <v>0</v>
      </c>
      <c r="DF472" s="519">
        <v>0</v>
      </c>
      <c r="DG472" s="519">
        <v>0</v>
      </c>
      <c r="DH472" s="519">
        <v>0</v>
      </c>
      <c r="DI472" s="519">
        <v>0</v>
      </c>
      <c r="DJ472" s="519">
        <v>0</v>
      </c>
      <c r="DK472" s="519">
        <v>0</v>
      </c>
      <c r="DL472" s="519">
        <v>0</v>
      </c>
      <c r="DM472" s="519">
        <v>0</v>
      </c>
      <c r="DN472" s="519">
        <v>0</v>
      </c>
      <c r="DO472" s="519">
        <v>0</v>
      </c>
      <c r="DP472" s="519">
        <v>0</v>
      </c>
      <c r="DQ472" s="519">
        <v>0</v>
      </c>
      <c r="DR472" s="519">
        <v>0</v>
      </c>
      <c r="DS472" s="519">
        <v>0</v>
      </c>
      <c r="DT472" s="519">
        <v>0</v>
      </c>
      <c r="DU472" s="519">
        <v>0</v>
      </c>
      <c r="DV472" s="519">
        <v>0</v>
      </c>
      <c r="DW472" s="519">
        <v>0</v>
      </c>
      <c r="DX472" s="519">
        <v>0</v>
      </c>
      <c r="DZ472" s="337" t="s">
        <v>631</v>
      </c>
      <c r="EA472" s="519" t="s">
        <v>1058</v>
      </c>
      <c r="EB472" s="519" t="s">
        <v>1059</v>
      </c>
      <c r="EC472" s="519">
        <v>45</v>
      </c>
      <c r="ED472" s="521" t="str">
        <f t="shared" si="23"/>
        <v>SDN100145</v>
      </c>
      <c r="EE472" s="519">
        <v>69</v>
      </c>
      <c r="EF472" s="519">
        <v>551</v>
      </c>
      <c r="EG472" s="519">
        <v>1126</v>
      </c>
      <c r="EH472" s="519">
        <v>1683</v>
      </c>
      <c r="EI472" s="519">
        <v>2235</v>
      </c>
      <c r="EJ472" s="519">
        <v>2686</v>
      </c>
      <c r="EK472" s="519">
        <v>3141</v>
      </c>
      <c r="EL472" s="519">
        <v>3606</v>
      </c>
      <c r="EM472" s="519">
        <v>4080</v>
      </c>
      <c r="EN472" s="519">
        <v>0</v>
      </c>
      <c r="EO472" s="519">
        <v>0</v>
      </c>
      <c r="EP472" s="519">
        <v>0</v>
      </c>
      <c r="EQ472" s="519">
        <v>0</v>
      </c>
      <c r="ER472" s="519">
        <v>0</v>
      </c>
      <c r="ES472" s="519">
        <v>0</v>
      </c>
      <c r="ET472" s="519">
        <v>0</v>
      </c>
      <c r="EU472" s="519">
        <v>0</v>
      </c>
      <c r="EV472" s="519">
        <v>0</v>
      </c>
      <c r="EW472" s="519">
        <v>0</v>
      </c>
      <c r="EX472" s="519">
        <v>0</v>
      </c>
      <c r="EY472" s="519">
        <v>0</v>
      </c>
      <c r="EZ472" s="519">
        <v>0</v>
      </c>
      <c r="FA472" s="519">
        <v>0</v>
      </c>
      <c r="FB472" s="519">
        <v>0</v>
      </c>
      <c r="FC472" s="519">
        <v>0</v>
      </c>
      <c r="FD472" s="519">
        <v>0</v>
      </c>
      <c r="FE472" s="519">
        <v>0</v>
      </c>
      <c r="FF472" s="519">
        <v>0</v>
      </c>
      <c r="FG472" s="519">
        <v>0</v>
      </c>
      <c r="FH472" s="519">
        <v>0</v>
      </c>
      <c r="FI472" s="519">
        <v>0</v>
      </c>
      <c r="FJ472" s="519">
        <v>0</v>
      </c>
      <c r="FK472" s="519">
        <v>0</v>
      </c>
      <c r="FL472" s="519">
        <v>0</v>
      </c>
      <c r="FM472" s="519">
        <v>0</v>
      </c>
      <c r="FN472" s="519">
        <v>0</v>
      </c>
      <c r="FO472" s="519">
        <v>0</v>
      </c>
      <c r="FP472" s="519">
        <v>0</v>
      </c>
      <c r="FQ472" s="519">
        <v>0</v>
      </c>
      <c r="FR472" s="519">
        <v>0</v>
      </c>
      <c r="FS472" s="519">
        <v>0</v>
      </c>
      <c r="FT472" s="519">
        <v>0</v>
      </c>
      <c r="FU472" s="519">
        <v>0</v>
      </c>
      <c r="FV472" s="519">
        <v>0</v>
      </c>
      <c r="FW472" s="519">
        <v>0</v>
      </c>
      <c r="FX472" s="519">
        <v>0</v>
      </c>
      <c r="FY472" s="519">
        <v>0</v>
      </c>
      <c r="FZ472" s="519">
        <v>0</v>
      </c>
      <c r="GA472" s="519">
        <v>0</v>
      </c>
      <c r="GB472" s="519">
        <v>0</v>
      </c>
      <c r="GC472" s="519">
        <v>0</v>
      </c>
      <c r="GD472" s="519">
        <v>0</v>
      </c>
      <c r="GE472" s="519">
        <v>0</v>
      </c>
      <c r="GF472" s="519">
        <v>0</v>
      </c>
      <c r="GG472" s="519">
        <v>0</v>
      </c>
      <c r="GH472" s="519">
        <v>0</v>
      </c>
      <c r="GI472" s="519">
        <v>0</v>
      </c>
      <c r="GJ472" s="519">
        <v>0</v>
      </c>
      <c r="GK472" s="519">
        <v>0</v>
      </c>
      <c r="GL472" s="519">
        <v>0</v>
      </c>
      <c r="GM472" s="519">
        <v>0</v>
      </c>
      <c r="GN472" s="519">
        <v>0</v>
      </c>
      <c r="GO472" s="519">
        <v>0</v>
      </c>
      <c r="GP472" s="519">
        <v>0</v>
      </c>
      <c r="GQ472" s="519">
        <v>0</v>
      </c>
      <c r="GR472" s="519">
        <v>0</v>
      </c>
      <c r="GS472" s="519">
        <v>0</v>
      </c>
      <c r="GT472" s="519">
        <v>0</v>
      </c>
      <c r="GU472" s="519">
        <v>0</v>
      </c>
      <c r="GV472" s="519">
        <v>0</v>
      </c>
      <c r="GW472" s="519">
        <v>0</v>
      </c>
      <c r="GX472" s="519">
        <v>0</v>
      </c>
      <c r="GY472" s="519">
        <v>0</v>
      </c>
      <c r="GZ472" s="519">
        <v>0</v>
      </c>
      <c r="HA472" s="519">
        <v>0</v>
      </c>
      <c r="HB472" s="519">
        <v>0</v>
      </c>
      <c r="HC472" s="519">
        <v>0</v>
      </c>
      <c r="HD472" s="519">
        <v>0</v>
      </c>
      <c r="HE472" s="519">
        <v>0</v>
      </c>
      <c r="HF472" s="519">
        <v>0</v>
      </c>
      <c r="HG472" s="519">
        <v>0</v>
      </c>
      <c r="HH472" s="519">
        <v>0</v>
      </c>
      <c r="HI472" s="519">
        <v>0</v>
      </c>
      <c r="HJ472" s="519">
        <v>0</v>
      </c>
      <c r="HK472" s="519">
        <v>0</v>
      </c>
      <c r="HL472" s="519">
        <v>0</v>
      </c>
      <c r="HM472" s="519">
        <v>0</v>
      </c>
      <c r="HN472" s="519">
        <v>0</v>
      </c>
      <c r="HO472" s="519">
        <v>0</v>
      </c>
      <c r="HP472" s="519">
        <v>0</v>
      </c>
      <c r="HQ472" s="519">
        <v>0</v>
      </c>
      <c r="HR472" s="519">
        <v>0</v>
      </c>
      <c r="HS472" s="519">
        <v>0</v>
      </c>
      <c r="HT472" s="519">
        <v>0</v>
      </c>
      <c r="HU472" s="519">
        <v>0</v>
      </c>
      <c r="HV472" s="519">
        <v>0</v>
      </c>
      <c r="HW472" s="519">
        <v>0</v>
      </c>
      <c r="HX472" s="519">
        <v>0</v>
      </c>
      <c r="HY472" s="519">
        <v>0</v>
      </c>
      <c r="HZ472" s="519">
        <v>0</v>
      </c>
      <c r="IA472" s="519">
        <v>0</v>
      </c>
      <c r="IB472" s="519">
        <v>0</v>
      </c>
      <c r="IC472" s="519">
        <v>0</v>
      </c>
      <c r="ID472" s="519">
        <v>0</v>
      </c>
      <c r="IE472" s="519">
        <v>0</v>
      </c>
      <c r="IF472" s="519">
        <v>0</v>
      </c>
      <c r="IG472" s="519">
        <v>0</v>
      </c>
      <c r="IH472" s="519">
        <v>0</v>
      </c>
      <c r="II472" s="519">
        <v>0</v>
      </c>
      <c r="IJ472" s="519">
        <v>0</v>
      </c>
      <c r="IK472" s="519">
        <v>0</v>
      </c>
    </row>
    <row r="473" spans="2:245" hidden="1">
      <c r="B473" s="519" t="s">
        <v>1058</v>
      </c>
      <c r="C473" s="519"/>
      <c r="D473" s="519"/>
      <c r="E473" s="519"/>
      <c r="F473" s="519">
        <v>1</v>
      </c>
      <c r="G473" s="519"/>
      <c r="H473" s="519">
        <v>47</v>
      </c>
      <c r="I473" s="519">
        <v>1</v>
      </c>
      <c r="J473" s="519" t="str">
        <f t="shared" si="24"/>
        <v>SDN10014701</v>
      </c>
      <c r="K473" s="519">
        <v>1315</v>
      </c>
      <c r="M473" s="337" t="s">
        <v>631</v>
      </c>
      <c r="N473" s="519" t="s">
        <v>1058</v>
      </c>
      <c r="O473" s="519" t="s">
        <v>1059</v>
      </c>
      <c r="P473" s="519">
        <v>46</v>
      </c>
      <c r="Q473" s="521" t="str">
        <f t="shared" si="22"/>
        <v>SDN100146</v>
      </c>
      <c r="R473" s="519">
        <v>33</v>
      </c>
      <c r="S473" s="519">
        <v>365</v>
      </c>
      <c r="T473" s="519">
        <v>707</v>
      </c>
      <c r="U473" s="519">
        <v>1064</v>
      </c>
      <c r="V473" s="519">
        <v>1436</v>
      </c>
      <c r="W473" s="519">
        <v>1763</v>
      </c>
      <c r="X473" s="519">
        <v>2105</v>
      </c>
      <c r="Y473" s="519">
        <v>2465</v>
      </c>
      <c r="Z473" s="519">
        <v>2845</v>
      </c>
      <c r="AA473" s="519">
        <v>4331</v>
      </c>
      <c r="AB473" s="519">
        <v>4524</v>
      </c>
      <c r="AC473" s="519">
        <v>4736</v>
      </c>
      <c r="AD473" s="519">
        <v>4973</v>
      </c>
      <c r="AE473" s="519">
        <v>5233</v>
      </c>
      <c r="AF473" s="519">
        <v>5530</v>
      </c>
      <c r="AG473" s="519">
        <v>5862</v>
      </c>
      <c r="AH473" s="519">
        <v>6232</v>
      </c>
      <c r="AI473" s="519">
        <v>6650</v>
      </c>
      <c r="AJ473" s="519">
        <v>7121</v>
      </c>
      <c r="AK473" s="519">
        <v>7668</v>
      </c>
      <c r="AL473" s="519">
        <v>8291</v>
      </c>
      <c r="AM473" s="519">
        <v>9011</v>
      </c>
      <c r="AN473" s="519">
        <v>9839</v>
      </c>
      <c r="AO473" s="519">
        <v>10814</v>
      </c>
      <c r="AP473" s="519">
        <v>0</v>
      </c>
      <c r="AQ473" s="519">
        <v>0</v>
      </c>
      <c r="AR473" s="519">
        <v>0</v>
      </c>
      <c r="AS473" s="519">
        <v>0</v>
      </c>
      <c r="AT473" s="519">
        <v>0</v>
      </c>
      <c r="AU473" s="519">
        <v>0</v>
      </c>
      <c r="AV473" s="519">
        <v>0</v>
      </c>
      <c r="AW473" s="519">
        <v>0</v>
      </c>
      <c r="AX473" s="519">
        <v>0</v>
      </c>
      <c r="AY473" s="519">
        <v>0</v>
      </c>
      <c r="AZ473" s="519">
        <v>0</v>
      </c>
      <c r="BA473" s="519">
        <v>0</v>
      </c>
      <c r="BB473" s="519">
        <v>0</v>
      </c>
      <c r="BC473" s="519">
        <v>0</v>
      </c>
      <c r="BD473" s="519">
        <v>0</v>
      </c>
      <c r="BE473" s="519">
        <v>0</v>
      </c>
      <c r="BF473" s="519">
        <v>0</v>
      </c>
      <c r="BG473" s="519">
        <v>0</v>
      </c>
      <c r="BH473" s="519">
        <v>0</v>
      </c>
      <c r="BI473" s="519">
        <v>0</v>
      </c>
      <c r="BJ473" s="519">
        <v>0</v>
      </c>
      <c r="BK473" s="519">
        <v>0</v>
      </c>
      <c r="BL473" s="519">
        <v>0</v>
      </c>
      <c r="BM473" s="519">
        <v>0</v>
      </c>
      <c r="BN473" s="519">
        <v>0</v>
      </c>
      <c r="BO473" s="519">
        <v>0</v>
      </c>
      <c r="BP473" s="519">
        <v>0</v>
      </c>
      <c r="BQ473" s="519">
        <v>0</v>
      </c>
      <c r="BR473" s="519">
        <v>0</v>
      </c>
      <c r="BS473" s="519">
        <v>0</v>
      </c>
      <c r="BT473" s="519">
        <v>0</v>
      </c>
      <c r="BU473" s="519">
        <v>0</v>
      </c>
      <c r="BV473" s="519">
        <v>0</v>
      </c>
      <c r="BW473" s="519">
        <v>0</v>
      </c>
      <c r="BX473" s="519">
        <v>0</v>
      </c>
      <c r="BY473" s="519">
        <v>0</v>
      </c>
      <c r="BZ473" s="519">
        <v>0</v>
      </c>
      <c r="CA473" s="519">
        <v>0</v>
      </c>
      <c r="CB473" s="519">
        <v>0</v>
      </c>
      <c r="CC473" s="519">
        <v>0</v>
      </c>
      <c r="CD473" s="519">
        <v>0</v>
      </c>
      <c r="CE473" s="519">
        <v>0</v>
      </c>
      <c r="CF473" s="519">
        <v>0</v>
      </c>
      <c r="CG473" s="519">
        <v>0</v>
      </c>
      <c r="CH473" s="519">
        <v>0</v>
      </c>
      <c r="CI473" s="519">
        <v>0</v>
      </c>
      <c r="CJ473" s="519">
        <v>0</v>
      </c>
      <c r="CK473" s="519">
        <v>0</v>
      </c>
      <c r="CL473" s="519">
        <v>0</v>
      </c>
      <c r="CM473" s="519">
        <v>0</v>
      </c>
      <c r="CN473" s="519">
        <v>0</v>
      </c>
      <c r="CO473" s="519">
        <v>0</v>
      </c>
      <c r="CP473" s="519">
        <v>0</v>
      </c>
      <c r="CQ473" s="519">
        <v>0</v>
      </c>
      <c r="CR473" s="519">
        <v>0</v>
      </c>
      <c r="CS473" s="519">
        <v>0</v>
      </c>
      <c r="CT473" s="519">
        <v>0</v>
      </c>
      <c r="CU473" s="519">
        <v>0</v>
      </c>
      <c r="CV473" s="519">
        <v>0</v>
      </c>
      <c r="CW473" s="519">
        <v>0</v>
      </c>
      <c r="CX473" s="519">
        <v>0</v>
      </c>
      <c r="CY473" s="519">
        <v>0</v>
      </c>
      <c r="CZ473" s="519">
        <v>0</v>
      </c>
      <c r="DA473" s="519">
        <v>0</v>
      </c>
      <c r="DB473" s="519">
        <v>0</v>
      </c>
      <c r="DC473" s="519">
        <v>0</v>
      </c>
      <c r="DD473" s="519">
        <v>0</v>
      </c>
      <c r="DE473" s="519">
        <v>0</v>
      </c>
      <c r="DF473" s="519">
        <v>0</v>
      </c>
      <c r="DG473" s="519">
        <v>0</v>
      </c>
      <c r="DH473" s="519">
        <v>0</v>
      </c>
      <c r="DI473" s="519">
        <v>0</v>
      </c>
      <c r="DJ473" s="519">
        <v>0</v>
      </c>
      <c r="DK473" s="519">
        <v>0</v>
      </c>
      <c r="DL473" s="519">
        <v>0</v>
      </c>
      <c r="DM473" s="519">
        <v>0</v>
      </c>
      <c r="DN473" s="519">
        <v>0</v>
      </c>
      <c r="DO473" s="519">
        <v>0</v>
      </c>
      <c r="DP473" s="519">
        <v>0</v>
      </c>
      <c r="DQ473" s="519">
        <v>0</v>
      </c>
      <c r="DR473" s="519">
        <v>0</v>
      </c>
      <c r="DS473" s="519">
        <v>0</v>
      </c>
      <c r="DT473" s="519">
        <v>0</v>
      </c>
      <c r="DU473" s="519">
        <v>0</v>
      </c>
      <c r="DV473" s="519">
        <v>0</v>
      </c>
      <c r="DW473" s="519">
        <v>0</v>
      </c>
      <c r="DX473" s="519">
        <v>0</v>
      </c>
      <c r="DZ473" s="337" t="s">
        <v>631</v>
      </c>
      <c r="EA473" s="519" t="s">
        <v>1058</v>
      </c>
      <c r="EB473" s="519" t="s">
        <v>1059</v>
      </c>
      <c r="EC473" s="519">
        <v>46</v>
      </c>
      <c r="ED473" s="521" t="str">
        <f t="shared" si="23"/>
        <v>SDN100146</v>
      </c>
      <c r="EE473" s="519">
        <v>44</v>
      </c>
      <c r="EF473" s="519">
        <v>498</v>
      </c>
      <c r="EG473" s="519">
        <v>1051</v>
      </c>
      <c r="EH473" s="519">
        <v>1586</v>
      </c>
      <c r="EI473" s="519">
        <v>2119</v>
      </c>
      <c r="EJ473" s="519">
        <v>2552</v>
      </c>
      <c r="EK473" s="519">
        <v>2989</v>
      </c>
      <c r="EL473" s="519">
        <v>3435</v>
      </c>
      <c r="EM473" s="519">
        <v>3893</v>
      </c>
      <c r="EN473" s="519">
        <v>0</v>
      </c>
      <c r="EO473" s="519">
        <v>0</v>
      </c>
      <c r="EP473" s="519">
        <v>0</v>
      </c>
      <c r="EQ473" s="519">
        <v>0</v>
      </c>
      <c r="ER473" s="519">
        <v>0</v>
      </c>
      <c r="ES473" s="519">
        <v>0</v>
      </c>
      <c r="ET473" s="519">
        <v>0</v>
      </c>
      <c r="EU473" s="519">
        <v>0</v>
      </c>
      <c r="EV473" s="519">
        <v>0</v>
      </c>
      <c r="EW473" s="519">
        <v>0</v>
      </c>
      <c r="EX473" s="519">
        <v>0</v>
      </c>
      <c r="EY473" s="519">
        <v>0</v>
      </c>
      <c r="EZ473" s="519">
        <v>0</v>
      </c>
      <c r="FA473" s="519">
        <v>0</v>
      </c>
      <c r="FB473" s="519">
        <v>0</v>
      </c>
      <c r="FC473" s="519">
        <v>0</v>
      </c>
      <c r="FD473" s="519">
        <v>0</v>
      </c>
      <c r="FE473" s="519">
        <v>0</v>
      </c>
      <c r="FF473" s="519">
        <v>0</v>
      </c>
      <c r="FG473" s="519">
        <v>0</v>
      </c>
      <c r="FH473" s="519">
        <v>0</v>
      </c>
      <c r="FI473" s="519">
        <v>0</v>
      </c>
      <c r="FJ473" s="519">
        <v>0</v>
      </c>
      <c r="FK473" s="519">
        <v>0</v>
      </c>
      <c r="FL473" s="519">
        <v>0</v>
      </c>
      <c r="FM473" s="519">
        <v>0</v>
      </c>
      <c r="FN473" s="519">
        <v>0</v>
      </c>
      <c r="FO473" s="519">
        <v>0</v>
      </c>
      <c r="FP473" s="519">
        <v>0</v>
      </c>
      <c r="FQ473" s="519">
        <v>0</v>
      </c>
      <c r="FR473" s="519">
        <v>0</v>
      </c>
      <c r="FS473" s="519">
        <v>0</v>
      </c>
      <c r="FT473" s="519">
        <v>0</v>
      </c>
      <c r="FU473" s="519">
        <v>0</v>
      </c>
      <c r="FV473" s="519">
        <v>0</v>
      </c>
      <c r="FW473" s="519">
        <v>0</v>
      </c>
      <c r="FX473" s="519">
        <v>0</v>
      </c>
      <c r="FY473" s="519">
        <v>0</v>
      </c>
      <c r="FZ473" s="519">
        <v>0</v>
      </c>
      <c r="GA473" s="519">
        <v>0</v>
      </c>
      <c r="GB473" s="519">
        <v>0</v>
      </c>
      <c r="GC473" s="519">
        <v>0</v>
      </c>
      <c r="GD473" s="519">
        <v>0</v>
      </c>
      <c r="GE473" s="519">
        <v>0</v>
      </c>
      <c r="GF473" s="519">
        <v>0</v>
      </c>
      <c r="GG473" s="519">
        <v>0</v>
      </c>
      <c r="GH473" s="519">
        <v>0</v>
      </c>
      <c r="GI473" s="519">
        <v>0</v>
      </c>
      <c r="GJ473" s="519">
        <v>0</v>
      </c>
      <c r="GK473" s="519">
        <v>0</v>
      </c>
      <c r="GL473" s="519">
        <v>0</v>
      </c>
      <c r="GM473" s="519">
        <v>0</v>
      </c>
      <c r="GN473" s="519">
        <v>0</v>
      </c>
      <c r="GO473" s="519">
        <v>0</v>
      </c>
      <c r="GP473" s="519">
        <v>0</v>
      </c>
      <c r="GQ473" s="519">
        <v>0</v>
      </c>
      <c r="GR473" s="519">
        <v>0</v>
      </c>
      <c r="GS473" s="519">
        <v>0</v>
      </c>
      <c r="GT473" s="519">
        <v>0</v>
      </c>
      <c r="GU473" s="519">
        <v>0</v>
      </c>
      <c r="GV473" s="519">
        <v>0</v>
      </c>
      <c r="GW473" s="519">
        <v>0</v>
      </c>
      <c r="GX473" s="519">
        <v>0</v>
      </c>
      <c r="GY473" s="519">
        <v>0</v>
      </c>
      <c r="GZ473" s="519">
        <v>0</v>
      </c>
      <c r="HA473" s="519">
        <v>0</v>
      </c>
      <c r="HB473" s="519">
        <v>0</v>
      </c>
      <c r="HC473" s="519">
        <v>0</v>
      </c>
      <c r="HD473" s="519">
        <v>0</v>
      </c>
      <c r="HE473" s="519">
        <v>0</v>
      </c>
      <c r="HF473" s="519">
        <v>0</v>
      </c>
      <c r="HG473" s="519">
        <v>0</v>
      </c>
      <c r="HH473" s="519">
        <v>0</v>
      </c>
      <c r="HI473" s="519">
        <v>0</v>
      </c>
      <c r="HJ473" s="519">
        <v>0</v>
      </c>
      <c r="HK473" s="519">
        <v>0</v>
      </c>
      <c r="HL473" s="519">
        <v>0</v>
      </c>
      <c r="HM473" s="519">
        <v>0</v>
      </c>
      <c r="HN473" s="519">
        <v>0</v>
      </c>
      <c r="HO473" s="519">
        <v>0</v>
      </c>
      <c r="HP473" s="519">
        <v>0</v>
      </c>
      <c r="HQ473" s="519">
        <v>0</v>
      </c>
      <c r="HR473" s="519">
        <v>0</v>
      </c>
      <c r="HS473" s="519">
        <v>0</v>
      </c>
      <c r="HT473" s="519">
        <v>0</v>
      </c>
      <c r="HU473" s="519">
        <v>0</v>
      </c>
      <c r="HV473" s="519">
        <v>0</v>
      </c>
      <c r="HW473" s="519">
        <v>0</v>
      </c>
      <c r="HX473" s="519">
        <v>0</v>
      </c>
      <c r="HY473" s="519">
        <v>0</v>
      </c>
      <c r="HZ473" s="519">
        <v>0</v>
      </c>
      <c r="IA473" s="519">
        <v>0</v>
      </c>
      <c r="IB473" s="519">
        <v>0</v>
      </c>
      <c r="IC473" s="519">
        <v>0</v>
      </c>
      <c r="ID473" s="519">
        <v>0</v>
      </c>
      <c r="IE473" s="519">
        <v>0</v>
      </c>
      <c r="IF473" s="519">
        <v>0</v>
      </c>
      <c r="IG473" s="519">
        <v>0</v>
      </c>
      <c r="IH473" s="519">
        <v>0</v>
      </c>
      <c r="II473" s="519">
        <v>0</v>
      </c>
      <c r="IJ473" s="519">
        <v>0</v>
      </c>
      <c r="IK473" s="519">
        <v>0</v>
      </c>
    </row>
    <row r="474" spans="2:245" hidden="1">
      <c r="B474" s="519" t="s">
        <v>1058</v>
      </c>
      <c r="C474" s="519"/>
      <c r="D474" s="519"/>
      <c r="E474" s="519"/>
      <c r="F474" s="519">
        <v>1</v>
      </c>
      <c r="G474" s="519"/>
      <c r="H474" s="519">
        <v>47</v>
      </c>
      <c r="I474" s="519">
        <v>2</v>
      </c>
      <c r="J474" s="519" t="str">
        <f t="shared" si="24"/>
        <v>SDN10014702</v>
      </c>
      <c r="K474" s="519">
        <v>1315</v>
      </c>
      <c r="M474" s="337" t="s">
        <v>631</v>
      </c>
      <c r="N474" s="519" t="s">
        <v>1058</v>
      </c>
      <c r="O474" s="519" t="s">
        <v>1059</v>
      </c>
      <c r="P474" s="519">
        <v>47</v>
      </c>
      <c r="Q474" s="521" t="str">
        <f t="shared" si="22"/>
        <v>SDN100147</v>
      </c>
      <c r="R474" s="519">
        <v>17</v>
      </c>
      <c r="S474" s="519">
        <v>350</v>
      </c>
      <c r="T474" s="519">
        <v>695</v>
      </c>
      <c r="U474" s="519">
        <v>1055</v>
      </c>
      <c r="V474" s="519">
        <v>1430</v>
      </c>
      <c r="W474" s="519">
        <v>1760</v>
      </c>
      <c r="X474" s="519">
        <v>2108</v>
      </c>
      <c r="Y474" s="519">
        <v>2473</v>
      </c>
      <c r="Z474" s="519">
        <v>2861</v>
      </c>
      <c r="AA474" s="519">
        <v>4360</v>
      </c>
      <c r="AB474" s="519">
        <v>4560</v>
      </c>
      <c r="AC474" s="519">
        <v>4782</v>
      </c>
      <c r="AD474" s="519">
        <v>5027</v>
      </c>
      <c r="AE474" s="519">
        <v>5306</v>
      </c>
      <c r="AF474" s="519">
        <v>5618</v>
      </c>
      <c r="AG474" s="519">
        <v>5963</v>
      </c>
      <c r="AH474" s="519">
        <v>6354</v>
      </c>
      <c r="AI474" s="519">
        <v>6793</v>
      </c>
      <c r="AJ474" s="519">
        <v>7302</v>
      </c>
      <c r="AK474" s="519">
        <v>7881</v>
      </c>
      <c r="AL474" s="519">
        <v>8549</v>
      </c>
      <c r="AM474" s="519">
        <v>9314</v>
      </c>
      <c r="AN474" s="519">
        <v>10214</v>
      </c>
      <c r="AO474" s="519">
        <v>11289</v>
      </c>
      <c r="AP474" s="519">
        <v>0</v>
      </c>
      <c r="AQ474" s="519">
        <v>0</v>
      </c>
      <c r="AR474" s="519">
        <v>0</v>
      </c>
      <c r="AS474" s="519">
        <v>0</v>
      </c>
      <c r="AT474" s="519">
        <v>0</v>
      </c>
      <c r="AU474" s="519">
        <v>0</v>
      </c>
      <c r="AV474" s="519">
        <v>0</v>
      </c>
      <c r="AW474" s="519">
        <v>0</v>
      </c>
      <c r="AX474" s="519">
        <v>0</v>
      </c>
      <c r="AY474" s="519">
        <v>0</v>
      </c>
      <c r="AZ474" s="519">
        <v>0</v>
      </c>
      <c r="BA474" s="519">
        <v>0</v>
      </c>
      <c r="BB474" s="519">
        <v>0</v>
      </c>
      <c r="BC474" s="519">
        <v>0</v>
      </c>
      <c r="BD474" s="519">
        <v>0</v>
      </c>
      <c r="BE474" s="519">
        <v>0</v>
      </c>
      <c r="BF474" s="519">
        <v>0</v>
      </c>
      <c r="BG474" s="519">
        <v>0</v>
      </c>
      <c r="BH474" s="519">
        <v>0</v>
      </c>
      <c r="BI474" s="519">
        <v>0</v>
      </c>
      <c r="BJ474" s="519">
        <v>0</v>
      </c>
      <c r="BK474" s="519">
        <v>0</v>
      </c>
      <c r="BL474" s="519">
        <v>0</v>
      </c>
      <c r="BM474" s="519">
        <v>0</v>
      </c>
      <c r="BN474" s="519">
        <v>0</v>
      </c>
      <c r="BO474" s="519">
        <v>0</v>
      </c>
      <c r="BP474" s="519">
        <v>0</v>
      </c>
      <c r="BQ474" s="519">
        <v>0</v>
      </c>
      <c r="BR474" s="519">
        <v>0</v>
      </c>
      <c r="BS474" s="519">
        <v>0</v>
      </c>
      <c r="BT474" s="519">
        <v>0</v>
      </c>
      <c r="BU474" s="519">
        <v>0</v>
      </c>
      <c r="BV474" s="519">
        <v>0</v>
      </c>
      <c r="BW474" s="519">
        <v>0</v>
      </c>
      <c r="BX474" s="519">
        <v>0</v>
      </c>
      <c r="BY474" s="519">
        <v>0</v>
      </c>
      <c r="BZ474" s="519">
        <v>0</v>
      </c>
      <c r="CA474" s="519">
        <v>0</v>
      </c>
      <c r="CB474" s="519">
        <v>0</v>
      </c>
      <c r="CC474" s="519">
        <v>0</v>
      </c>
      <c r="CD474" s="519">
        <v>0</v>
      </c>
      <c r="CE474" s="519">
        <v>0</v>
      </c>
      <c r="CF474" s="519">
        <v>0</v>
      </c>
      <c r="CG474" s="519">
        <v>0</v>
      </c>
      <c r="CH474" s="519">
        <v>0</v>
      </c>
      <c r="CI474" s="519">
        <v>0</v>
      </c>
      <c r="CJ474" s="519">
        <v>0</v>
      </c>
      <c r="CK474" s="519">
        <v>0</v>
      </c>
      <c r="CL474" s="519">
        <v>0</v>
      </c>
      <c r="CM474" s="519">
        <v>0</v>
      </c>
      <c r="CN474" s="519">
        <v>0</v>
      </c>
      <c r="CO474" s="519">
        <v>0</v>
      </c>
      <c r="CP474" s="519">
        <v>0</v>
      </c>
      <c r="CQ474" s="519">
        <v>0</v>
      </c>
      <c r="CR474" s="519">
        <v>0</v>
      </c>
      <c r="CS474" s="519">
        <v>0</v>
      </c>
      <c r="CT474" s="519">
        <v>0</v>
      </c>
      <c r="CU474" s="519">
        <v>0</v>
      </c>
      <c r="CV474" s="519">
        <v>0</v>
      </c>
      <c r="CW474" s="519">
        <v>0</v>
      </c>
      <c r="CX474" s="519">
        <v>0</v>
      </c>
      <c r="CY474" s="519">
        <v>0</v>
      </c>
      <c r="CZ474" s="519">
        <v>0</v>
      </c>
      <c r="DA474" s="519">
        <v>0</v>
      </c>
      <c r="DB474" s="519">
        <v>0</v>
      </c>
      <c r="DC474" s="519">
        <v>0</v>
      </c>
      <c r="DD474" s="519">
        <v>0</v>
      </c>
      <c r="DE474" s="519">
        <v>0</v>
      </c>
      <c r="DF474" s="519">
        <v>0</v>
      </c>
      <c r="DG474" s="519">
        <v>0</v>
      </c>
      <c r="DH474" s="519">
        <v>0</v>
      </c>
      <c r="DI474" s="519">
        <v>0</v>
      </c>
      <c r="DJ474" s="519">
        <v>0</v>
      </c>
      <c r="DK474" s="519">
        <v>0</v>
      </c>
      <c r="DL474" s="519">
        <v>0</v>
      </c>
      <c r="DM474" s="519">
        <v>0</v>
      </c>
      <c r="DN474" s="519">
        <v>0</v>
      </c>
      <c r="DO474" s="519">
        <v>0</v>
      </c>
      <c r="DP474" s="519">
        <v>0</v>
      </c>
      <c r="DQ474" s="519">
        <v>0</v>
      </c>
      <c r="DR474" s="519">
        <v>0</v>
      </c>
      <c r="DS474" s="519">
        <v>0</v>
      </c>
      <c r="DT474" s="519">
        <v>0</v>
      </c>
      <c r="DU474" s="519">
        <v>0</v>
      </c>
      <c r="DV474" s="519">
        <v>0</v>
      </c>
      <c r="DW474" s="519">
        <v>0</v>
      </c>
      <c r="DX474" s="519">
        <v>0</v>
      </c>
      <c r="DZ474" s="337" t="s">
        <v>631</v>
      </c>
      <c r="EA474" s="519" t="s">
        <v>1058</v>
      </c>
      <c r="EB474" s="519" t="s">
        <v>1059</v>
      </c>
      <c r="EC474" s="519">
        <v>47</v>
      </c>
      <c r="ED474" s="521" t="str">
        <f t="shared" si="23"/>
        <v>SDN100147</v>
      </c>
      <c r="EE474" s="519">
        <v>22</v>
      </c>
      <c r="EF474" s="519">
        <v>452</v>
      </c>
      <c r="EG474" s="519">
        <v>983</v>
      </c>
      <c r="EH474" s="519">
        <v>1499</v>
      </c>
      <c r="EI474" s="519">
        <v>2010</v>
      </c>
      <c r="EJ474" s="519">
        <v>2425</v>
      </c>
      <c r="EK474" s="519">
        <v>2844</v>
      </c>
      <c r="EL474" s="519">
        <v>3273</v>
      </c>
      <c r="EM474" s="519">
        <v>3719</v>
      </c>
      <c r="EN474" s="519">
        <v>0</v>
      </c>
      <c r="EO474" s="519">
        <v>0</v>
      </c>
      <c r="EP474" s="519">
        <v>0</v>
      </c>
      <c r="EQ474" s="519">
        <v>0</v>
      </c>
      <c r="ER474" s="519">
        <v>0</v>
      </c>
      <c r="ES474" s="519">
        <v>0</v>
      </c>
      <c r="ET474" s="519">
        <v>0</v>
      </c>
      <c r="EU474" s="519">
        <v>0</v>
      </c>
      <c r="EV474" s="519">
        <v>0</v>
      </c>
      <c r="EW474" s="519">
        <v>0</v>
      </c>
      <c r="EX474" s="519">
        <v>0</v>
      </c>
      <c r="EY474" s="519">
        <v>0</v>
      </c>
      <c r="EZ474" s="519">
        <v>0</v>
      </c>
      <c r="FA474" s="519">
        <v>0</v>
      </c>
      <c r="FB474" s="519">
        <v>0</v>
      </c>
      <c r="FC474" s="519">
        <v>0</v>
      </c>
      <c r="FD474" s="519">
        <v>0</v>
      </c>
      <c r="FE474" s="519">
        <v>0</v>
      </c>
      <c r="FF474" s="519">
        <v>0</v>
      </c>
      <c r="FG474" s="519">
        <v>0</v>
      </c>
      <c r="FH474" s="519">
        <v>0</v>
      </c>
      <c r="FI474" s="519">
        <v>0</v>
      </c>
      <c r="FJ474" s="519">
        <v>0</v>
      </c>
      <c r="FK474" s="519">
        <v>0</v>
      </c>
      <c r="FL474" s="519">
        <v>0</v>
      </c>
      <c r="FM474" s="519">
        <v>0</v>
      </c>
      <c r="FN474" s="519">
        <v>0</v>
      </c>
      <c r="FO474" s="519">
        <v>0</v>
      </c>
      <c r="FP474" s="519">
        <v>0</v>
      </c>
      <c r="FQ474" s="519">
        <v>0</v>
      </c>
      <c r="FR474" s="519">
        <v>0</v>
      </c>
      <c r="FS474" s="519">
        <v>0</v>
      </c>
      <c r="FT474" s="519">
        <v>0</v>
      </c>
      <c r="FU474" s="519">
        <v>0</v>
      </c>
      <c r="FV474" s="519">
        <v>0</v>
      </c>
      <c r="FW474" s="519">
        <v>0</v>
      </c>
      <c r="FX474" s="519">
        <v>0</v>
      </c>
      <c r="FY474" s="519">
        <v>0</v>
      </c>
      <c r="FZ474" s="519">
        <v>0</v>
      </c>
      <c r="GA474" s="519">
        <v>0</v>
      </c>
      <c r="GB474" s="519">
        <v>0</v>
      </c>
      <c r="GC474" s="519">
        <v>0</v>
      </c>
      <c r="GD474" s="519">
        <v>0</v>
      </c>
      <c r="GE474" s="519">
        <v>0</v>
      </c>
      <c r="GF474" s="519">
        <v>0</v>
      </c>
      <c r="GG474" s="519">
        <v>0</v>
      </c>
      <c r="GH474" s="519">
        <v>0</v>
      </c>
      <c r="GI474" s="519">
        <v>0</v>
      </c>
      <c r="GJ474" s="519">
        <v>0</v>
      </c>
      <c r="GK474" s="519">
        <v>0</v>
      </c>
      <c r="GL474" s="519">
        <v>0</v>
      </c>
      <c r="GM474" s="519">
        <v>0</v>
      </c>
      <c r="GN474" s="519">
        <v>0</v>
      </c>
      <c r="GO474" s="519">
        <v>0</v>
      </c>
      <c r="GP474" s="519">
        <v>0</v>
      </c>
      <c r="GQ474" s="519">
        <v>0</v>
      </c>
      <c r="GR474" s="519">
        <v>0</v>
      </c>
      <c r="GS474" s="519">
        <v>0</v>
      </c>
      <c r="GT474" s="519">
        <v>0</v>
      </c>
      <c r="GU474" s="519">
        <v>0</v>
      </c>
      <c r="GV474" s="519">
        <v>0</v>
      </c>
      <c r="GW474" s="519">
        <v>0</v>
      </c>
      <c r="GX474" s="519">
        <v>0</v>
      </c>
      <c r="GY474" s="519">
        <v>0</v>
      </c>
      <c r="GZ474" s="519">
        <v>0</v>
      </c>
      <c r="HA474" s="519">
        <v>0</v>
      </c>
      <c r="HB474" s="519">
        <v>0</v>
      </c>
      <c r="HC474" s="519">
        <v>0</v>
      </c>
      <c r="HD474" s="519">
        <v>0</v>
      </c>
      <c r="HE474" s="519">
        <v>0</v>
      </c>
      <c r="HF474" s="519">
        <v>0</v>
      </c>
      <c r="HG474" s="519">
        <v>0</v>
      </c>
      <c r="HH474" s="519">
        <v>0</v>
      </c>
      <c r="HI474" s="519">
        <v>0</v>
      </c>
      <c r="HJ474" s="519">
        <v>0</v>
      </c>
      <c r="HK474" s="519">
        <v>0</v>
      </c>
      <c r="HL474" s="519">
        <v>0</v>
      </c>
      <c r="HM474" s="519">
        <v>0</v>
      </c>
      <c r="HN474" s="519">
        <v>0</v>
      </c>
      <c r="HO474" s="519">
        <v>0</v>
      </c>
      <c r="HP474" s="519">
        <v>0</v>
      </c>
      <c r="HQ474" s="519">
        <v>0</v>
      </c>
      <c r="HR474" s="519">
        <v>0</v>
      </c>
      <c r="HS474" s="519">
        <v>0</v>
      </c>
      <c r="HT474" s="519">
        <v>0</v>
      </c>
      <c r="HU474" s="519">
        <v>0</v>
      </c>
      <c r="HV474" s="519">
        <v>0</v>
      </c>
      <c r="HW474" s="519">
        <v>0</v>
      </c>
      <c r="HX474" s="519">
        <v>0</v>
      </c>
      <c r="HY474" s="519">
        <v>0</v>
      </c>
      <c r="HZ474" s="519">
        <v>0</v>
      </c>
      <c r="IA474" s="519">
        <v>0</v>
      </c>
      <c r="IB474" s="519">
        <v>0</v>
      </c>
      <c r="IC474" s="519">
        <v>0</v>
      </c>
      <c r="ID474" s="519">
        <v>0</v>
      </c>
      <c r="IE474" s="519">
        <v>0</v>
      </c>
      <c r="IF474" s="519">
        <v>0</v>
      </c>
      <c r="IG474" s="519">
        <v>0</v>
      </c>
      <c r="IH474" s="519">
        <v>0</v>
      </c>
      <c r="II474" s="519">
        <v>0</v>
      </c>
      <c r="IJ474" s="519">
        <v>0</v>
      </c>
      <c r="IK474" s="519">
        <v>0</v>
      </c>
    </row>
    <row r="475" spans="2:245" hidden="1">
      <c r="B475" s="519" t="s">
        <v>1058</v>
      </c>
      <c r="C475" s="519"/>
      <c r="D475" s="519"/>
      <c r="E475" s="519"/>
      <c r="F475" s="519">
        <v>1</v>
      </c>
      <c r="G475" s="519"/>
      <c r="H475" s="519">
        <v>47</v>
      </c>
      <c r="I475" s="519">
        <v>3</v>
      </c>
      <c r="J475" s="519" t="str">
        <f t="shared" si="24"/>
        <v>SDN10014703</v>
      </c>
      <c r="K475" s="519">
        <v>1315</v>
      </c>
      <c r="M475" s="337" t="s">
        <v>631</v>
      </c>
      <c r="N475" s="519" t="s">
        <v>1058</v>
      </c>
      <c r="O475" s="519" t="s">
        <v>1059</v>
      </c>
      <c r="P475" s="519">
        <v>48</v>
      </c>
      <c r="Q475" s="521" t="str">
        <f t="shared" si="22"/>
        <v>SDN100148</v>
      </c>
      <c r="R475" s="519">
        <v>0</v>
      </c>
      <c r="S475" s="519">
        <v>332</v>
      </c>
      <c r="T475" s="519">
        <v>679</v>
      </c>
      <c r="U475" s="519">
        <v>1039</v>
      </c>
      <c r="V475" s="519">
        <v>1415</v>
      </c>
      <c r="W475" s="519">
        <v>1747</v>
      </c>
      <c r="X475" s="519">
        <v>2097</v>
      </c>
      <c r="Y475" s="519">
        <v>2468</v>
      </c>
      <c r="Z475" s="519">
        <v>2858</v>
      </c>
      <c r="AA475" s="519">
        <v>4361</v>
      </c>
      <c r="AB475" s="519">
        <v>4569</v>
      </c>
      <c r="AC475" s="519">
        <v>4797</v>
      </c>
      <c r="AD475" s="519">
        <v>5057</v>
      </c>
      <c r="AE475" s="519">
        <v>5347</v>
      </c>
      <c r="AF475" s="519">
        <v>5667</v>
      </c>
      <c r="AG475" s="519">
        <v>6029</v>
      </c>
      <c r="AH475" s="519">
        <v>6434</v>
      </c>
      <c r="AI475" s="519">
        <v>6905</v>
      </c>
      <c r="AJ475" s="519">
        <v>7438</v>
      </c>
      <c r="AK475" s="519">
        <v>8052</v>
      </c>
      <c r="AL475" s="519">
        <v>8753</v>
      </c>
      <c r="AM475" s="519">
        <v>9576</v>
      </c>
      <c r="AN475" s="519">
        <v>10557</v>
      </c>
      <c r="AO475" s="519">
        <v>11709</v>
      </c>
      <c r="AP475" s="519">
        <v>0</v>
      </c>
      <c r="AQ475" s="519">
        <v>0</v>
      </c>
      <c r="AR475" s="519">
        <v>0</v>
      </c>
      <c r="AS475" s="519">
        <v>0</v>
      </c>
      <c r="AT475" s="519">
        <v>0</v>
      </c>
      <c r="AU475" s="519">
        <v>0</v>
      </c>
      <c r="AV475" s="519">
        <v>0</v>
      </c>
      <c r="AW475" s="519">
        <v>0</v>
      </c>
      <c r="AX475" s="519">
        <v>0</v>
      </c>
      <c r="AY475" s="519">
        <v>0</v>
      </c>
      <c r="AZ475" s="519">
        <v>0</v>
      </c>
      <c r="BA475" s="519">
        <v>0</v>
      </c>
      <c r="BB475" s="519">
        <v>0</v>
      </c>
      <c r="BC475" s="519">
        <v>0</v>
      </c>
      <c r="BD475" s="519">
        <v>0</v>
      </c>
      <c r="BE475" s="519">
        <v>0</v>
      </c>
      <c r="BF475" s="519">
        <v>0</v>
      </c>
      <c r="BG475" s="519">
        <v>0</v>
      </c>
      <c r="BH475" s="519">
        <v>0</v>
      </c>
      <c r="BI475" s="519">
        <v>0</v>
      </c>
      <c r="BJ475" s="519">
        <v>0</v>
      </c>
      <c r="BK475" s="519">
        <v>0</v>
      </c>
      <c r="BL475" s="519">
        <v>0</v>
      </c>
      <c r="BM475" s="519">
        <v>0</v>
      </c>
      <c r="BN475" s="519">
        <v>0</v>
      </c>
      <c r="BO475" s="519">
        <v>0</v>
      </c>
      <c r="BP475" s="519">
        <v>0</v>
      </c>
      <c r="BQ475" s="519">
        <v>0</v>
      </c>
      <c r="BR475" s="519">
        <v>0</v>
      </c>
      <c r="BS475" s="519">
        <v>0</v>
      </c>
      <c r="BT475" s="519">
        <v>0</v>
      </c>
      <c r="BU475" s="519">
        <v>0</v>
      </c>
      <c r="BV475" s="519">
        <v>0</v>
      </c>
      <c r="BW475" s="519">
        <v>0</v>
      </c>
      <c r="BX475" s="519">
        <v>0</v>
      </c>
      <c r="BY475" s="519">
        <v>0</v>
      </c>
      <c r="BZ475" s="519">
        <v>0</v>
      </c>
      <c r="CA475" s="519">
        <v>0</v>
      </c>
      <c r="CB475" s="519">
        <v>0</v>
      </c>
      <c r="CC475" s="519">
        <v>0</v>
      </c>
      <c r="CD475" s="519">
        <v>0</v>
      </c>
      <c r="CE475" s="519">
        <v>0</v>
      </c>
      <c r="CF475" s="519">
        <v>0</v>
      </c>
      <c r="CG475" s="519">
        <v>0</v>
      </c>
      <c r="CH475" s="519">
        <v>0</v>
      </c>
      <c r="CI475" s="519">
        <v>0</v>
      </c>
      <c r="CJ475" s="519">
        <v>0</v>
      </c>
      <c r="CK475" s="519">
        <v>0</v>
      </c>
      <c r="CL475" s="519">
        <v>0</v>
      </c>
      <c r="CM475" s="519">
        <v>0</v>
      </c>
      <c r="CN475" s="519">
        <v>0</v>
      </c>
      <c r="CO475" s="519">
        <v>0</v>
      </c>
      <c r="CP475" s="519">
        <v>0</v>
      </c>
      <c r="CQ475" s="519">
        <v>0</v>
      </c>
      <c r="CR475" s="519">
        <v>0</v>
      </c>
      <c r="CS475" s="519">
        <v>0</v>
      </c>
      <c r="CT475" s="519">
        <v>0</v>
      </c>
      <c r="CU475" s="519">
        <v>0</v>
      </c>
      <c r="CV475" s="519">
        <v>0</v>
      </c>
      <c r="CW475" s="519">
        <v>0</v>
      </c>
      <c r="CX475" s="519">
        <v>0</v>
      </c>
      <c r="CY475" s="519">
        <v>0</v>
      </c>
      <c r="CZ475" s="519">
        <v>0</v>
      </c>
      <c r="DA475" s="519">
        <v>0</v>
      </c>
      <c r="DB475" s="519">
        <v>0</v>
      </c>
      <c r="DC475" s="519">
        <v>0</v>
      </c>
      <c r="DD475" s="519">
        <v>0</v>
      </c>
      <c r="DE475" s="519">
        <v>0</v>
      </c>
      <c r="DF475" s="519">
        <v>0</v>
      </c>
      <c r="DG475" s="519">
        <v>0</v>
      </c>
      <c r="DH475" s="519">
        <v>0</v>
      </c>
      <c r="DI475" s="519">
        <v>0</v>
      </c>
      <c r="DJ475" s="519">
        <v>0</v>
      </c>
      <c r="DK475" s="519">
        <v>0</v>
      </c>
      <c r="DL475" s="519">
        <v>0</v>
      </c>
      <c r="DM475" s="519">
        <v>0</v>
      </c>
      <c r="DN475" s="519">
        <v>0</v>
      </c>
      <c r="DO475" s="519">
        <v>0</v>
      </c>
      <c r="DP475" s="519">
        <v>0</v>
      </c>
      <c r="DQ475" s="519">
        <v>0</v>
      </c>
      <c r="DR475" s="519">
        <v>0</v>
      </c>
      <c r="DS475" s="519">
        <v>0</v>
      </c>
      <c r="DT475" s="519">
        <v>0</v>
      </c>
      <c r="DU475" s="519">
        <v>0</v>
      </c>
      <c r="DV475" s="519">
        <v>0</v>
      </c>
      <c r="DW475" s="519">
        <v>0</v>
      </c>
      <c r="DX475" s="519">
        <v>0</v>
      </c>
      <c r="DZ475" s="337" t="s">
        <v>631</v>
      </c>
      <c r="EA475" s="519" t="s">
        <v>1058</v>
      </c>
      <c r="EB475" s="519" t="s">
        <v>1059</v>
      </c>
      <c r="EC475" s="519">
        <v>48</v>
      </c>
      <c r="ED475" s="521" t="str">
        <f t="shared" si="23"/>
        <v>SDN100148</v>
      </c>
      <c r="EE475" s="519">
        <v>0</v>
      </c>
      <c r="EF475" s="519">
        <v>407</v>
      </c>
      <c r="EG475" s="519">
        <v>920</v>
      </c>
      <c r="EH475" s="519">
        <v>1414</v>
      </c>
      <c r="EI475" s="519">
        <v>1904</v>
      </c>
      <c r="EJ475" s="519">
        <v>2301</v>
      </c>
      <c r="EK475" s="519">
        <v>2703</v>
      </c>
      <c r="EL475" s="519">
        <v>3119</v>
      </c>
      <c r="EM475" s="519">
        <v>3549</v>
      </c>
      <c r="EN475" s="519">
        <v>0</v>
      </c>
      <c r="EO475" s="519">
        <v>0</v>
      </c>
      <c r="EP475" s="519">
        <v>0</v>
      </c>
      <c r="EQ475" s="519">
        <v>0</v>
      </c>
      <c r="ER475" s="519">
        <v>0</v>
      </c>
      <c r="ES475" s="519">
        <v>0</v>
      </c>
      <c r="ET475" s="519">
        <v>0</v>
      </c>
      <c r="EU475" s="519">
        <v>0</v>
      </c>
      <c r="EV475" s="519">
        <v>0</v>
      </c>
      <c r="EW475" s="519">
        <v>0</v>
      </c>
      <c r="EX475" s="519">
        <v>0</v>
      </c>
      <c r="EY475" s="519">
        <v>0</v>
      </c>
      <c r="EZ475" s="519">
        <v>0</v>
      </c>
      <c r="FA475" s="519">
        <v>0</v>
      </c>
      <c r="FB475" s="519">
        <v>0</v>
      </c>
      <c r="FC475" s="519">
        <v>0</v>
      </c>
      <c r="FD475" s="519">
        <v>0</v>
      </c>
      <c r="FE475" s="519">
        <v>0</v>
      </c>
      <c r="FF475" s="519">
        <v>0</v>
      </c>
      <c r="FG475" s="519">
        <v>0</v>
      </c>
      <c r="FH475" s="519">
        <v>0</v>
      </c>
      <c r="FI475" s="519">
        <v>0</v>
      </c>
      <c r="FJ475" s="519">
        <v>0</v>
      </c>
      <c r="FK475" s="519">
        <v>0</v>
      </c>
      <c r="FL475" s="519">
        <v>0</v>
      </c>
      <c r="FM475" s="519">
        <v>0</v>
      </c>
      <c r="FN475" s="519">
        <v>0</v>
      </c>
      <c r="FO475" s="519">
        <v>0</v>
      </c>
      <c r="FP475" s="519">
        <v>0</v>
      </c>
      <c r="FQ475" s="519">
        <v>0</v>
      </c>
      <c r="FR475" s="519">
        <v>0</v>
      </c>
      <c r="FS475" s="519">
        <v>0</v>
      </c>
      <c r="FT475" s="519">
        <v>0</v>
      </c>
      <c r="FU475" s="519">
        <v>0</v>
      </c>
      <c r="FV475" s="519">
        <v>0</v>
      </c>
      <c r="FW475" s="519">
        <v>0</v>
      </c>
      <c r="FX475" s="519">
        <v>0</v>
      </c>
      <c r="FY475" s="519">
        <v>0</v>
      </c>
      <c r="FZ475" s="519">
        <v>0</v>
      </c>
      <c r="GA475" s="519">
        <v>0</v>
      </c>
      <c r="GB475" s="519">
        <v>0</v>
      </c>
      <c r="GC475" s="519">
        <v>0</v>
      </c>
      <c r="GD475" s="519">
        <v>0</v>
      </c>
      <c r="GE475" s="519">
        <v>0</v>
      </c>
      <c r="GF475" s="519">
        <v>0</v>
      </c>
      <c r="GG475" s="519">
        <v>0</v>
      </c>
      <c r="GH475" s="519">
        <v>0</v>
      </c>
      <c r="GI475" s="519">
        <v>0</v>
      </c>
      <c r="GJ475" s="519">
        <v>0</v>
      </c>
      <c r="GK475" s="519">
        <v>0</v>
      </c>
      <c r="GL475" s="519">
        <v>0</v>
      </c>
      <c r="GM475" s="519">
        <v>0</v>
      </c>
      <c r="GN475" s="519">
        <v>0</v>
      </c>
      <c r="GO475" s="519">
        <v>0</v>
      </c>
      <c r="GP475" s="519">
        <v>0</v>
      </c>
      <c r="GQ475" s="519">
        <v>0</v>
      </c>
      <c r="GR475" s="519">
        <v>0</v>
      </c>
      <c r="GS475" s="519">
        <v>0</v>
      </c>
      <c r="GT475" s="519">
        <v>0</v>
      </c>
      <c r="GU475" s="519">
        <v>0</v>
      </c>
      <c r="GV475" s="519">
        <v>0</v>
      </c>
      <c r="GW475" s="519">
        <v>0</v>
      </c>
      <c r="GX475" s="519">
        <v>0</v>
      </c>
      <c r="GY475" s="519">
        <v>0</v>
      </c>
      <c r="GZ475" s="519">
        <v>0</v>
      </c>
      <c r="HA475" s="519">
        <v>0</v>
      </c>
      <c r="HB475" s="519">
        <v>0</v>
      </c>
      <c r="HC475" s="519">
        <v>0</v>
      </c>
      <c r="HD475" s="519">
        <v>0</v>
      </c>
      <c r="HE475" s="519">
        <v>0</v>
      </c>
      <c r="HF475" s="519">
        <v>0</v>
      </c>
      <c r="HG475" s="519">
        <v>0</v>
      </c>
      <c r="HH475" s="519">
        <v>0</v>
      </c>
      <c r="HI475" s="519">
        <v>0</v>
      </c>
      <c r="HJ475" s="519">
        <v>0</v>
      </c>
      <c r="HK475" s="519">
        <v>0</v>
      </c>
      <c r="HL475" s="519">
        <v>0</v>
      </c>
      <c r="HM475" s="519">
        <v>0</v>
      </c>
      <c r="HN475" s="519">
        <v>0</v>
      </c>
      <c r="HO475" s="519">
        <v>0</v>
      </c>
      <c r="HP475" s="519">
        <v>0</v>
      </c>
      <c r="HQ475" s="519">
        <v>0</v>
      </c>
      <c r="HR475" s="519">
        <v>0</v>
      </c>
      <c r="HS475" s="519">
        <v>0</v>
      </c>
      <c r="HT475" s="519">
        <v>0</v>
      </c>
      <c r="HU475" s="519">
        <v>0</v>
      </c>
      <c r="HV475" s="519">
        <v>0</v>
      </c>
      <c r="HW475" s="519">
        <v>0</v>
      </c>
      <c r="HX475" s="519">
        <v>0</v>
      </c>
      <c r="HY475" s="519">
        <v>0</v>
      </c>
      <c r="HZ475" s="519">
        <v>0</v>
      </c>
      <c r="IA475" s="519">
        <v>0</v>
      </c>
      <c r="IB475" s="519">
        <v>0</v>
      </c>
      <c r="IC475" s="519">
        <v>0</v>
      </c>
      <c r="ID475" s="519">
        <v>0</v>
      </c>
      <c r="IE475" s="519">
        <v>0</v>
      </c>
      <c r="IF475" s="519">
        <v>0</v>
      </c>
      <c r="IG475" s="519">
        <v>0</v>
      </c>
      <c r="IH475" s="519">
        <v>0</v>
      </c>
      <c r="II475" s="519">
        <v>0</v>
      </c>
      <c r="IJ475" s="519">
        <v>0</v>
      </c>
      <c r="IK475" s="519">
        <v>0</v>
      </c>
    </row>
    <row r="476" spans="2:245" hidden="1">
      <c r="B476" s="519" t="s">
        <v>1058</v>
      </c>
      <c r="C476" s="519"/>
      <c r="D476" s="519"/>
      <c r="E476" s="519"/>
      <c r="F476" s="519">
        <v>1</v>
      </c>
      <c r="G476" s="519"/>
      <c r="H476" s="519">
        <v>47</v>
      </c>
      <c r="I476" s="519">
        <v>4</v>
      </c>
      <c r="J476" s="519" t="str">
        <f t="shared" si="24"/>
        <v>SDN10014704</v>
      </c>
      <c r="K476" s="519">
        <v>1315</v>
      </c>
      <c r="M476" s="337" t="s">
        <v>631</v>
      </c>
      <c r="N476" s="519" t="s">
        <v>1058</v>
      </c>
      <c r="O476" s="519" t="s">
        <v>1059</v>
      </c>
      <c r="P476" s="519">
        <v>49</v>
      </c>
      <c r="Q476" s="521" t="str">
        <f t="shared" si="22"/>
        <v>SDN100149</v>
      </c>
      <c r="R476" s="519">
        <v>0</v>
      </c>
      <c r="S476" s="519">
        <v>333</v>
      </c>
      <c r="T476" s="519">
        <v>680</v>
      </c>
      <c r="U476" s="519">
        <v>1040</v>
      </c>
      <c r="V476" s="519">
        <v>1416</v>
      </c>
      <c r="W476" s="519">
        <v>1751</v>
      </c>
      <c r="X476" s="519">
        <v>2105</v>
      </c>
      <c r="Y476" s="519">
        <v>2477</v>
      </c>
      <c r="Z476" s="519">
        <v>2870</v>
      </c>
      <c r="AA476" s="519">
        <v>4386</v>
      </c>
      <c r="AB476" s="519">
        <v>4600</v>
      </c>
      <c r="AC476" s="519">
        <v>4842</v>
      </c>
      <c r="AD476" s="519">
        <v>5112</v>
      </c>
      <c r="AE476" s="519">
        <v>5410</v>
      </c>
      <c r="AF476" s="519">
        <v>5746</v>
      </c>
      <c r="AG476" s="519">
        <v>6121</v>
      </c>
      <c r="AH476" s="519">
        <v>6557</v>
      </c>
      <c r="AI476" s="519">
        <v>7050</v>
      </c>
      <c r="AJ476" s="519">
        <v>7614</v>
      </c>
      <c r="AK476" s="519">
        <v>8259</v>
      </c>
      <c r="AL476" s="519">
        <v>9012</v>
      </c>
      <c r="AM476" s="519">
        <v>9910</v>
      </c>
      <c r="AN476" s="519">
        <v>10960</v>
      </c>
      <c r="AO476" s="519">
        <v>12207</v>
      </c>
      <c r="AP476" s="519">
        <v>0</v>
      </c>
      <c r="AQ476" s="519">
        <v>0</v>
      </c>
      <c r="AR476" s="519">
        <v>0</v>
      </c>
      <c r="AS476" s="519">
        <v>0</v>
      </c>
      <c r="AT476" s="519">
        <v>0</v>
      </c>
      <c r="AU476" s="519">
        <v>0</v>
      </c>
      <c r="AV476" s="519">
        <v>0</v>
      </c>
      <c r="AW476" s="519">
        <v>0</v>
      </c>
      <c r="AX476" s="519">
        <v>0</v>
      </c>
      <c r="AY476" s="519">
        <v>0</v>
      </c>
      <c r="AZ476" s="519">
        <v>0</v>
      </c>
      <c r="BA476" s="519">
        <v>0</v>
      </c>
      <c r="BB476" s="519">
        <v>0</v>
      </c>
      <c r="BC476" s="519">
        <v>0</v>
      </c>
      <c r="BD476" s="519">
        <v>0</v>
      </c>
      <c r="BE476" s="519">
        <v>0</v>
      </c>
      <c r="BF476" s="519">
        <v>0</v>
      </c>
      <c r="BG476" s="519">
        <v>0</v>
      </c>
      <c r="BH476" s="519">
        <v>0</v>
      </c>
      <c r="BI476" s="519">
        <v>0</v>
      </c>
      <c r="BJ476" s="519">
        <v>0</v>
      </c>
      <c r="BK476" s="519">
        <v>0</v>
      </c>
      <c r="BL476" s="519">
        <v>0</v>
      </c>
      <c r="BM476" s="519">
        <v>0</v>
      </c>
      <c r="BN476" s="519">
        <v>0</v>
      </c>
      <c r="BO476" s="519">
        <v>0</v>
      </c>
      <c r="BP476" s="519">
        <v>0</v>
      </c>
      <c r="BQ476" s="519">
        <v>0</v>
      </c>
      <c r="BR476" s="519">
        <v>0</v>
      </c>
      <c r="BS476" s="519">
        <v>0</v>
      </c>
      <c r="BT476" s="519">
        <v>0</v>
      </c>
      <c r="BU476" s="519">
        <v>0</v>
      </c>
      <c r="BV476" s="519">
        <v>0</v>
      </c>
      <c r="BW476" s="519">
        <v>0</v>
      </c>
      <c r="BX476" s="519">
        <v>0</v>
      </c>
      <c r="BY476" s="519">
        <v>0</v>
      </c>
      <c r="BZ476" s="519">
        <v>0</v>
      </c>
      <c r="CA476" s="519">
        <v>0</v>
      </c>
      <c r="CB476" s="519">
        <v>0</v>
      </c>
      <c r="CC476" s="519">
        <v>0</v>
      </c>
      <c r="CD476" s="519">
        <v>0</v>
      </c>
      <c r="CE476" s="519">
        <v>0</v>
      </c>
      <c r="CF476" s="519">
        <v>0</v>
      </c>
      <c r="CG476" s="519">
        <v>0</v>
      </c>
      <c r="CH476" s="519">
        <v>0</v>
      </c>
      <c r="CI476" s="519">
        <v>0</v>
      </c>
      <c r="CJ476" s="519">
        <v>0</v>
      </c>
      <c r="CK476" s="519">
        <v>0</v>
      </c>
      <c r="CL476" s="519">
        <v>0</v>
      </c>
      <c r="CM476" s="519">
        <v>0</v>
      </c>
      <c r="CN476" s="519">
        <v>0</v>
      </c>
      <c r="CO476" s="519">
        <v>0</v>
      </c>
      <c r="CP476" s="519">
        <v>0</v>
      </c>
      <c r="CQ476" s="519">
        <v>0</v>
      </c>
      <c r="CR476" s="519">
        <v>0</v>
      </c>
      <c r="CS476" s="519">
        <v>0</v>
      </c>
      <c r="CT476" s="519">
        <v>0</v>
      </c>
      <c r="CU476" s="519">
        <v>0</v>
      </c>
      <c r="CV476" s="519">
        <v>0</v>
      </c>
      <c r="CW476" s="519">
        <v>0</v>
      </c>
      <c r="CX476" s="519">
        <v>0</v>
      </c>
      <c r="CY476" s="519">
        <v>0</v>
      </c>
      <c r="CZ476" s="519">
        <v>0</v>
      </c>
      <c r="DA476" s="519">
        <v>0</v>
      </c>
      <c r="DB476" s="519">
        <v>0</v>
      </c>
      <c r="DC476" s="519">
        <v>0</v>
      </c>
      <c r="DD476" s="519">
        <v>0</v>
      </c>
      <c r="DE476" s="519">
        <v>0</v>
      </c>
      <c r="DF476" s="519">
        <v>0</v>
      </c>
      <c r="DG476" s="519">
        <v>0</v>
      </c>
      <c r="DH476" s="519">
        <v>0</v>
      </c>
      <c r="DI476" s="519">
        <v>0</v>
      </c>
      <c r="DJ476" s="519">
        <v>0</v>
      </c>
      <c r="DK476" s="519">
        <v>0</v>
      </c>
      <c r="DL476" s="519">
        <v>0</v>
      </c>
      <c r="DM476" s="519">
        <v>0</v>
      </c>
      <c r="DN476" s="519">
        <v>0</v>
      </c>
      <c r="DO476" s="519">
        <v>0</v>
      </c>
      <c r="DP476" s="519">
        <v>0</v>
      </c>
      <c r="DQ476" s="519">
        <v>0</v>
      </c>
      <c r="DR476" s="519">
        <v>0</v>
      </c>
      <c r="DS476" s="519">
        <v>0</v>
      </c>
      <c r="DT476" s="519">
        <v>0</v>
      </c>
      <c r="DU476" s="519">
        <v>0</v>
      </c>
      <c r="DV476" s="519">
        <v>0</v>
      </c>
      <c r="DW476" s="519">
        <v>0</v>
      </c>
      <c r="DX476" s="519">
        <v>0</v>
      </c>
      <c r="DZ476" s="337" t="s">
        <v>631</v>
      </c>
      <c r="EA476" s="519" t="s">
        <v>1058</v>
      </c>
      <c r="EB476" s="519" t="s">
        <v>1059</v>
      </c>
      <c r="EC476" s="519">
        <v>49</v>
      </c>
      <c r="ED476" s="521" t="str">
        <f t="shared" si="23"/>
        <v>SDN100149</v>
      </c>
      <c r="EE476" s="519">
        <v>0</v>
      </c>
      <c r="EF476" s="519">
        <v>391</v>
      </c>
      <c r="EG476" s="519">
        <v>880</v>
      </c>
      <c r="EH476" s="519">
        <v>1351</v>
      </c>
      <c r="EI476" s="519">
        <v>1817</v>
      </c>
      <c r="EJ476" s="519">
        <v>2195</v>
      </c>
      <c r="EK476" s="519">
        <v>2578</v>
      </c>
      <c r="EL476" s="519">
        <v>2975</v>
      </c>
      <c r="EM476" s="519">
        <v>3387</v>
      </c>
      <c r="EN476" s="519">
        <v>0</v>
      </c>
      <c r="EO476" s="519">
        <v>0</v>
      </c>
      <c r="EP476" s="519">
        <v>0</v>
      </c>
      <c r="EQ476" s="519">
        <v>0</v>
      </c>
      <c r="ER476" s="519">
        <v>0</v>
      </c>
      <c r="ES476" s="519">
        <v>0</v>
      </c>
      <c r="ET476" s="519">
        <v>0</v>
      </c>
      <c r="EU476" s="519">
        <v>0</v>
      </c>
      <c r="EV476" s="519">
        <v>0</v>
      </c>
      <c r="EW476" s="519">
        <v>0</v>
      </c>
      <c r="EX476" s="519">
        <v>0</v>
      </c>
      <c r="EY476" s="519">
        <v>0</v>
      </c>
      <c r="EZ476" s="519">
        <v>0</v>
      </c>
      <c r="FA476" s="519">
        <v>0</v>
      </c>
      <c r="FB476" s="519">
        <v>0</v>
      </c>
      <c r="FC476" s="519">
        <v>0</v>
      </c>
      <c r="FD476" s="519">
        <v>0</v>
      </c>
      <c r="FE476" s="519">
        <v>0</v>
      </c>
      <c r="FF476" s="519">
        <v>0</v>
      </c>
      <c r="FG476" s="519">
        <v>0</v>
      </c>
      <c r="FH476" s="519">
        <v>0</v>
      </c>
      <c r="FI476" s="519">
        <v>0</v>
      </c>
      <c r="FJ476" s="519">
        <v>0</v>
      </c>
      <c r="FK476" s="519">
        <v>0</v>
      </c>
      <c r="FL476" s="519">
        <v>0</v>
      </c>
      <c r="FM476" s="519">
        <v>0</v>
      </c>
      <c r="FN476" s="519">
        <v>0</v>
      </c>
      <c r="FO476" s="519">
        <v>0</v>
      </c>
      <c r="FP476" s="519">
        <v>0</v>
      </c>
      <c r="FQ476" s="519">
        <v>0</v>
      </c>
      <c r="FR476" s="519">
        <v>0</v>
      </c>
      <c r="FS476" s="519">
        <v>0</v>
      </c>
      <c r="FT476" s="519">
        <v>0</v>
      </c>
      <c r="FU476" s="519">
        <v>0</v>
      </c>
      <c r="FV476" s="519">
        <v>0</v>
      </c>
      <c r="FW476" s="519">
        <v>0</v>
      </c>
      <c r="FX476" s="519">
        <v>0</v>
      </c>
      <c r="FY476" s="519">
        <v>0</v>
      </c>
      <c r="FZ476" s="519">
        <v>0</v>
      </c>
      <c r="GA476" s="519">
        <v>0</v>
      </c>
      <c r="GB476" s="519">
        <v>0</v>
      </c>
      <c r="GC476" s="519">
        <v>0</v>
      </c>
      <c r="GD476" s="519">
        <v>0</v>
      </c>
      <c r="GE476" s="519">
        <v>0</v>
      </c>
      <c r="GF476" s="519">
        <v>0</v>
      </c>
      <c r="GG476" s="519">
        <v>0</v>
      </c>
      <c r="GH476" s="519">
        <v>0</v>
      </c>
      <c r="GI476" s="519">
        <v>0</v>
      </c>
      <c r="GJ476" s="519">
        <v>0</v>
      </c>
      <c r="GK476" s="519">
        <v>0</v>
      </c>
      <c r="GL476" s="519">
        <v>0</v>
      </c>
      <c r="GM476" s="519">
        <v>0</v>
      </c>
      <c r="GN476" s="519">
        <v>0</v>
      </c>
      <c r="GO476" s="519">
        <v>0</v>
      </c>
      <c r="GP476" s="519">
        <v>0</v>
      </c>
      <c r="GQ476" s="519">
        <v>0</v>
      </c>
      <c r="GR476" s="519">
        <v>0</v>
      </c>
      <c r="GS476" s="519">
        <v>0</v>
      </c>
      <c r="GT476" s="519">
        <v>0</v>
      </c>
      <c r="GU476" s="519">
        <v>0</v>
      </c>
      <c r="GV476" s="519">
        <v>0</v>
      </c>
      <c r="GW476" s="519">
        <v>0</v>
      </c>
      <c r="GX476" s="519">
        <v>0</v>
      </c>
      <c r="GY476" s="519">
        <v>0</v>
      </c>
      <c r="GZ476" s="519">
        <v>0</v>
      </c>
      <c r="HA476" s="519">
        <v>0</v>
      </c>
      <c r="HB476" s="519">
        <v>0</v>
      </c>
      <c r="HC476" s="519">
        <v>0</v>
      </c>
      <c r="HD476" s="519">
        <v>0</v>
      </c>
      <c r="HE476" s="519">
        <v>0</v>
      </c>
      <c r="HF476" s="519">
        <v>0</v>
      </c>
      <c r="HG476" s="519">
        <v>0</v>
      </c>
      <c r="HH476" s="519">
        <v>0</v>
      </c>
      <c r="HI476" s="519">
        <v>0</v>
      </c>
      <c r="HJ476" s="519">
        <v>0</v>
      </c>
      <c r="HK476" s="519">
        <v>0</v>
      </c>
      <c r="HL476" s="519">
        <v>0</v>
      </c>
      <c r="HM476" s="519">
        <v>0</v>
      </c>
      <c r="HN476" s="519">
        <v>0</v>
      </c>
      <c r="HO476" s="519">
        <v>0</v>
      </c>
      <c r="HP476" s="519">
        <v>0</v>
      </c>
      <c r="HQ476" s="519">
        <v>0</v>
      </c>
      <c r="HR476" s="519">
        <v>0</v>
      </c>
      <c r="HS476" s="519">
        <v>0</v>
      </c>
      <c r="HT476" s="519">
        <v>0</v>
      </c>
      <c r="HU476" s="519">
        <v>0</v>
      </c>
      <c r="HV476" s="519">
        <v>0</v>
      </c>
      <c r="HW476" s="519">
        <v>0</v>
      </c>
      <c r="HX476" s="519">
        <v>0</v>
      </c>
      <c r="HY476" s="519">
        <v>0</v>
      </c>
      <c r="HZ476" s="519">
        <v>0</v>
      </c>
      <c r="IA476" s="519">
        <v>0</v>
      </c>
      <c r="IB476" s="519">
        <v>0</v>
      </c>
      <c r="IC476" s="519">
        <v>0</v>
      </c>
      <c r="ID476" s="519">
        <v>0</v>
      </c>
      <c r="IE476" s="519">
        <v>0</v>
      </c>
      <c r="IF476" s="519">
        <v>0</v>
      </c>
      <c r="IG476" s="519">
        <v>0</v>
      </c>
      <c r="IH476" s="519">
        <v>0</v>
      </c>
      <c r="II476" s="519">
        <v>0</v>
      </c>
      <c r="IJ476" s="519">
        <v>0</v>
      </c>
      <c r="IK476" s="519">
        <v>0</v>
      </c>
    </row>
    <row r="477" spans="2:245" hidden="1">
      <c r="B477" s="519" t="s">
        <v>1058</v>
      </c>
      <c r="C477" s="519"/>
      <c r="D477" s="519"/>
      <c r="E477" s="519"/>
      <c r="F477" s="519">
        <v>1</v>
      </c>
      <c r="G477" s="519"/>
      <c r="H477" s="519">
        <v>47</v>
      </c>
      <c r="I477" s="519">
        <v>5</v>
      </c>
      <c r="J477" s="519" t="str">
        <f t="shared" si="24"/>
        <v>SDN10014705</v>
      </c>
      <c r="K477" s="519">
        <v>1315</v>
      </c>
      <c r="M477" s="337" t="s">
        <v>631</v>
      </c>
      <c r="N477" s="519" t="s">
        <v>1058</v>
      </c>
      <c r="O477" s="519" t="s">
        <v>1059</v>
      </c>
      <c r="P477" s="519">
        <v>50</v>
      </c>
      <c r="Q477" s="521" t="str">
        <f t="shared" si="22"/>
        <v>SDN100150</v>
      </c>
      <c r="R477" s="519">
        <v>0</v>
      </c>
      <c r="S477" s="519">
        <v>332</v>
      </c>
      <c r="T477" s="519">
        <v>678</v>
      </c>
      <c r="U477" s="519">
        <v>1038</v>
      </c>
      <c r="V477" s="519">
        <v>1416</v>
      </c>
      <c r="W477" s="519">
        <v>1753</v>
      </c>
      <c r="X477" s="519">
        <v>2108</v>
      </c>
      <c r="Y477" s="519">
        <v>2482</v>
      </c>
      <c r="Z477" s="519">
        <v>2879</v>
      </c>
      <c r="AA477" s="519">
        <v>4402</v>
      </c>
      <c r="AB477" s="519">
        <v>4628</v>
      </c>
      <c r="AC477" s="519">
        <v>4878</v>
      </c>
      <c r="AD477" s="519">
        <v>5154</v>
      </c>
      <c r="AE477" s="519">
        <v>5465</v>
      </c>
      <c r="AF477" s="519">
        <v>5811</v>
      </c>
      <c r="AG477" s="519">
        <v>6213</v>
      </c>
      <c r="AH477" s="519">
        <v>6666</v>
      </c>
      <c r="AI477" s="519">
        <v>7184</v>
      </c>
      <c r="AJ477" s="519">
        <v>7772</v>
      </c>
      <c r="AK477" s="519">
        <v>8459</v>
      </c>
      <c r="AL477" s="519">
        <v>9276</v>
      </c>
      <c r="AM477" s="519">
        <v>10229</v>
      </c>
      <c r="AN477" s="519">
        <v>11356</v>
      </c>
      <c r="AO477" s="519">
        <v>12704</v>
      </c>
      <c r="AP477" s="519">
        <v>0</v>
      </c>
      <c r="AQ477" s="519">
        <v>0</v>
      </c>
      <c r="AR477" s="519">
        <v>0</v>
      </c>
      <c r="AS477" s="519">
        <v>0</v>
      </c>
      <c r="AT477" s="519">
        <v>0</v>
      </c>
      <c r="AU477" s="519">
        <v>0</v>
      </c>
      <c r="AV477" s="519">
        <v>0</v>
      </c>
      <c r="AW477" s="519">
        <v>0</v>
      </c>
      <c r="AX477" s="519">
        <v>0</v>
      </c>
      <c r="AY477" s="519">
        <v>0</v>
      </c>
      <c r="AZ477" s="519">
        <v>0</v>
      </c>
      <c r="BA477" s="519">
        <v>0</v>
      </c>
      <c r="BB477" s="519">
        <v>0</v>
      </c>
      <c r="BC477" s="519">
        <v>0</v>
      </c>
      <c r="BD477" s="519">
        <v>0</v>
      </c>
      <c r="BE477" s="519">
        <v>0</v>
      </c>
      <c r="BF477" s="519">
        <v>0</v>
      </c>
      <c r="BG477" s="519">
        <v>0</v>
      </c>
      <c r="BH477" s="519">
        <v>0</v>
      </c>
      <c r="BI477" s="519">
        <v>0</v>
      </c>
      <c r="BJ477" s="519">
        <v>0</v>
      </c>
      <c r="BK477" s="519">
        <v>0</v>
      </c>
      <c r="BL477" s="519">
        <v>0</v>
      </c>
      <c r="BM477" s="519">
        <v>0</v>
      </c>
      <c r="BN477" s="519">
        <v>0</v>
      </c>
      <c r="BO477" s="519">
        <v>0</v>
      </c>
      <c r="BP477" s="519">
        <v>0</v>
      </c>
      <c r="BQ477" s="519">
        <v>0</v>
      </c>
      <c r="BR477" s="519">
        <v>0</v>
      </c>
      <c r="BS477" s="519">
        <v>0</v>
      </c>
      <c r="BT477" s="519">
        <v>0</v>
      </c>
      <c r="BU477" s="519">
        <v>0</v>
      </c>
      <c r="BV477" s="519">
        <v>0</v>
      </c>
      <c r="BW477" s="519">
        <v>0</v>
      </c>
      <c r="BX477" s="519">
        <v>0</v>
      </c>
      <c r="BY477" s="519">
        <v>0</v>
      </c>
      <c r="BZ477" s="519">
        <v>0</v>
      </c>
      <c r="CA477" s="519">
        <v>0</v>
      </c>
      <c r="CB477" s="519">
        <v>0</v>
      </c>
      <c r="CC477" s="519">
        <v>0</v>
      </c>
      <c r="CD477" s="519">
        <v>0</v>
      </c>
      <c r="CE477" s="519">
        <v>0</v>
      </c>
      <c r="CF477" s="519">
        <v>0</v>
      </c>
      <c r="CG477" s="519">
        <v>0</v>
      </c>
      <c r="CH477" s="519">
        <v>0</v>
      </c>
      <c r="CI477" s="519">
        <v>0</v>
      </c>
      <c r="CJ477" s="519">
        <v>0</v>
      </c>
      <c r="CK477" s="519">
        <v>0</v>
      </c>
      <c r="CL477" s="519">
        <v>0</v>
      </c>
      <c r="CM477" s="519">
        <v>0</v>
      </c>
      <c r="CN477" s="519">
        <v>0</v>
      </c>
      <c r="CO477" s="519">
        <v>0</v>
      </c>
      <c r="CP477" s="519">
        <v>0</v>
      </c>
      <c r="CQ477" s="519">
        <v>0</v>
      </c>
      <c r="CR477" s="519">
        <v>0</v>
      </c>
      <c r="CS477" s="519">
        <v>0</v>
      </c>
      <c r="CT477" s="519">
        <v>0</v>
      </c>
      <c r="CU477" s="519">
        <v>0</v>
      </c>
      <c r="CV477" s="519">
        <v>0</v>
      </c>
      <c r="CW477" s="519">
        <v>0</v>
      </c>
      <c r="CX477" s="519">
        <v>0</v>
      </c>
      <c r="CY477" s="519">
        <v>0</v>
      </c>
      <c r="CZ477" s="519">
        <v>0</v>
      </c>
      <c r="DA477" s="519">
        <v>0</v>
      </c>
      <c r="DB477" s="519">
        <v>0</v>
      </c>
      <c r="DC477" s="519">
        <v>0</v>
      </c>
      <c r="DD477" s="519">
        <v>0</v>
      </c>
      <c r="DE477" s="519">
        <v>0</v>
      </c>
      <c r="DF477" s="519">
        <v>0</v>
      </c>
      <c r="DG477" s="519">
        <v>0</v>
      </c>
      <c r="DH477" s="519">
        <v>0</v>
      </c>
      <c r="DI477" s="519">
        <v>0</v>
      </c>
      <c r="DJ477" s="519">
        <v>0</v>
      </c>
      <c r="DK477" s="519">
        <v>0</v>
      </c>
      <c r="DL477" s="519">
        <v>0</v>
      </c>
      <c r="DM477" s="519">
        <v>0</v>
      </c>
      <c r="DN477" s="519">
        <v>0</v>
      </c>
      <c r="DO477" s="519">
        <v>0</v>
      </c>
      <c r="DP477" s="519">
        <v>0</v>
      </c>
      <c r="DQ477" s="519">
        <v>0</v>
      </c>
      <c r="DR477" s="519">
        <v>0</v>
      </c>
      <c r="DS477" s="519">
        <v>0</v>
      </c>
      <c r="DT477" s="519">
        <v>0</v>
      </c>
      <c r="DU477" s="519">
        <v>0</v>
      </c>
      <c r="DV477" s="519">
        <v>0</v>
      </c>
      <c r="DW477" s="519">
        <v>0</v>
      </c>
      <c r="DX477" s="519">
        <v>0</v>
      </c>
      <c r="DZ477" s="337" t="s">
        <v>631</v>
      </c>
      <c r="EA477" s="519" t="s">
        <v>1058</v>
      </c>
      <c r="EB477" s="519" t="s">
        <v>1059</v>
      </c>
      <c r="EC477" s="519">
        <v>50</v>
      </c>
      <c r="ED477" s="521" t="str">
        <f t="shared" si="23"/>
        <v>SDN100150</v>
      </c>
      <c r="EE477" s="519">
        <v>0</v>
      </c>
      <c r="EF477" s="519">
        <v>373</v>
      </c>
      <c r="EG477" s="519">
        <v>840</v>
      </c>
      <c r="EH477" s="519">
        <v>1288</v>
      </c>
      <c r="EI477" s="519">
        <v>1733</v>
      </c>
      <c r="EJ477" s="519">
        <v>2094</v>
      </c>
      <c r="EK477" s="519">
        <v>2458</v>
      </c>
      <c r="EL477" s="519">
        <v>2838</v>
      </c>
      <c r="EM477" s="519">
        <v>3234</v>
      </c>
      <c r="EN477" s="519">
        <v>0</v>
      </c>
      <c r="EO477" s="519">
        <v>0</v>
      </c>
      <c r="EP477" s="519">
        <v>0</v>
      </c>
      <c r="EQ477" s="519">
        <v>0</v>
      </c>
      <c r="ER477" s="519">
        <v>0</v>
      </c>
      <c r="ES477" s="519">
        <v>0</v>
      </c>
      <c r="ET477" s="519">
        <v>0</v>
      </c>
      <c r="EU477" s="519">
        <v>0</v>
      </c>
      <c r="EV477" s="519">
        <v>0</v>
      </c>
      <c r="EW477" s="519">
        <v>0</v>
      </c>
      <c r="EX477" s="519">
        <v>0</v>
      </c>
      <c r="EY477" s="519">
        <v>0</v>
      </c>
      <c r="EZ477" s="519">
        <v>0</v>
      </c>
      <c r="FA477" s="519">
        <v>0</v>
      </c>
      <c r="FB477" s="519">
        <v>0</v>
      </c>
      <c r="FC477" s="519">
        <v>0</v>
      </c>
      <c r="FD477" s="519">
        <v>0</v>
      </c>
      <c r="FE477" s="519">
        <v>0</v>
      </c>
      <c r="FF477" s="519">
        <v>0</v>
      </c>
      <c r="FG477" s="519">
        <v>0</v>
      </c>
      <c r="FH477" s="519">
        <v>0</v>
      </c>
      <c r="FI477" s="519">
        <v>0</v>
      </c>
      <c r="FJ477" s="519">
        <v>0</v>
      </c>
      <c r="FK477" s="519">
        <v>0</v>
      </c>
      <c r="FL477" s="519">
        <v>0</v>
      </c>
      <c r="FM477" s="519">
        <v>0</v>
      </c>
      <c r="FN477" s="519">
        <v>0</v>
      </c>
      <c r="FO477" s="519">
        <v>0</v>
      </c>
      <c r="FP477" s="519">
        <v>0</v>
      </c>
      <c r="FQ477" s="519">
        <v>0</v>
      </c>
      <c r="FR477" s="519">
        <v>0</v>
      </c>
      <c r="FS477" s="519">
        <v>0</v>
      </c>
      <c r="FT477" s="519">
        <v>0</v>
      </c>
      <c r="FU477" s="519">
        <v>0</v>
      </c>
      <c r="FV477" s="519">
        <v>0</v>
      </c>
      <c r="FW477" s="519">
        <v>0</v>
      </c>
      <c r="FX477" s="519">
        <v>0</v>
      </c>
      <c r="FY477" s="519">
        <v>0</v>
      </c>
      <c r="FZ477" s="519">
        <v>0</v>
      </c>
      <c r="GA477" s="519">
        <v>0</v>
      </c>
      <c r="GB477" s="519">
        <v>0</v>
      </c>
      <c r="GC477" s="519">
        <v>0</v>
      </c>
      <c r="GD477" s="519">
        <v>0</v>
      </c>
      <c r="GE477" s="519">
        <v>0</v>
      </c>
      <c r="GF477" s="519">
        <v>0</v>
      </c>
      <c r="GG477" s="519">
        <v>0</v>
      </c>
      <c r="GH477" s="519">
        <v>0</v>
      </c>
      <c r="GI477" s="519">
        <v>0</v>
      </c>
      <c r="GJ477" s="519">
        <v>0</v>
      </c>
      <c r="GK477" s="519">
        <v>0</v>
      </c>
      <c r="GL477" s="519">
        <v>0</v>
      </c>
      <c r="GM477" s="519">
        <v>0</v>
      </c>
      <c r="GN477" s="519">
        <v>0</v>
      </c>
      <c r="GO477" s="519">
        <v>0</v>
      </c>
      <c r="GP477" s="519">
        <v>0</v>
      </c>
      <c r="GQ477" s="519">
        <v>0</v>
      </c>
      <c r="GR477" s="519">
        <v>0</v>
      </c>
      <c r="GS477" s="519">
        <v>0</v>
      </c>
      <c r="GT477" s="519">
        <v>0</v>
      </c>
      <c r="GU477" s="519">
        <v>0</v>
      </c>
      <c r="GV477" s="519">
        <v>0</v>
      </c>
      <c r="GW477" s="519">
        <v>0</v>
      </c>
      <c r="GX477" s="519">
        <v>0</v>
      </c>
      <c r="GY477" s="519">
        <v>0</v>
      </c>
      <c r="GZ477" s="519">
        <v>0</v>
      </c>
      <c r="HA477" s="519">
        <v>0</v>
      </c>
      <c r="HB477" s="519">
        <v>0</v>
      </c>
      <c r="HC477" s="519">
        <v>0</v>
      </c>
      <c r="HD477" s="519">
        <v>0</v>
      </c>
      <c r="HE477" s="519">
        <v>0</v>
      </c>
      <c r="HF477" s="519">
        <v>0</v>
      </c>
      <c r="HG477" s="519">
        <v>0</v>
      </c>
      <c r="HH477" s="519">
        <v>0</v>
      </c>
      <c r="HI477" s="519">
        <v>0</v>
      </c>
      <c r="HJ477" s="519">
        <v>0</v>
      </c>
      <c r="HK477" s="519">
        <v>0</v>
      </c>
      <c r="HL477" s="519">
        <v>0</v>
      </c>
      <c r="HM477" s="519">
        <v>0</v>
      </c>
      <c r="HN477" s="519">
        <v>0</v>
      </c>
      <c r="HO477" s="519">
        <v>0</v>
      </c>
      <c r="HP477" s="519">
        <v>0</v>
      </c>
      <c r="HQ477" s="519">
        <v>0</v>
      </c>
      <c r="HR477" s="519">
        <v>0</v>
      </c>
      <c r="HS477" s="519">
        <v>0</v>
      </c>
      <c r="HT477" s="519">
        <v>0</v>
      </c>
      <c r="HU477" s="519">
        <v>0</v>
      </c>
      <c r="HV477" s="519">
        <v>0</v>
      </c>
      <c r="HW477" s="519">
        <v>0</v>
      </c>
      <c r="HX477" s="519">
        <v>0</v>
      </c>
      <c r="HY477" s="519">
        <v>0</v>
      </c>
      <c r="HZ477" s="519">
        <v>0</v>
      </c>
      <c r="IA477" s="519">
        <v>0</v>
      </c>
      <c r="IB477" s="519">
        <v>0</v>
      </c>
      <c r="IC477" s="519">
        <v>0</v>
      </c>
      <c r="ID477" s="519">
        <v>0</v>
      </c>
      <c r="IE477" s="519">
        <v>0</v>
      </c>
      <c r="IF477" s="519">
        <v>0</v>
      </c>
      <c r="IG477" s="519">
        <v>0</v>
      </c>
      <c r="IH477" s="519">
        <v>0</v>
      </c>
      <c r="II477" s="519">
        <v>0</v>
      </c>
      <c r="IJ477" s="519">
        <v>0</v>
      </c>
      <c r="IK477" s="519">
        <v>0</v>
      </c>
    </row>
    <row r="478" spans="2:245" hidden="1">
      <c r="B478" s="519" t="s">
        <v>1058</v>
      </c>
      <c r="C478" s="519"/>
      <c r="D478" s="519"/>
      <c r="E478" s="519"/>
      <c r="F478" s="519">
        <v>1</v>
      </c>
      <c r="G478" s="519"/>
      <c r="H478" s="519">
        <v>47</v>
      </c>
      <c r="I478" s="519">
        <v>6</v>
      </c>
      <c r="J478" s="519" t="str">
        <f t="shared" si="24"/>
        <v>SDN10014706</v>
      </c>
      <c r="K478" s="519">
        <v>1052</v>
      </c>
      <c r="M478" s="337" t="s">
        <v>631</v>
      </c>
      <c r="N478" s="519" t="s">
        <v>1058</v>
      </c>
      <c r="O478" s="519" t="s">
        <v>1059</v>
      </c>
      <c r="P478" s="519">
        <v>51</v>
      </c>
      <c r="Q478" s="521" t="str">
        <f t="shared" si="22"/>
        <v>SDN100151</v>
      </c>
      <c r="R478" s="519">
        <v>0</v>
      </c>
      <c r="S478" s="519">
        <v>335</v>
      </c>
      <c r="T478" s="519">
        <v>683</v>
      </c>
      <c r="U478" s="519">
        <v>1047</v>
      </c>
      <c r="V478" s="519">
        <v>1430</v>
      </c>
      <c r="W478" s="519">
        <v>1771</v>
      </c>
      <c r="X478" s="519">
        <v>2131</v>
      </c>
      <c r="Y478" s="519">
        <v>2512</v>
      </c>
      <c r="Z478" s="519">
        <v>2915</v>
      </c>
      <c r="AA478" s="519">
        <v>4465</v>
      </c>
      <c r="AB478" s="519">
        <v>4699</v>
      </c>
      <c r="AC478" s="519">
        <v>4956</v>
      </c>
      <c r="AD478" s="519">
        <v>5245</v>
      </c>
      <c r="AE478" s="519">
        <v>5566</v>
      </c>
      <c r="AF478" s="519">
        <v>5939</v>
      </c>
      <c r="AG478" s="519">
        <v>6358</v>
      </c>
      <c r="AH478" s="519">
        <v>6835</v>
      </c>
      <c r="AI478" s="519">
        <v>7376</v>
      </c>
      <c r="AJ478" s="519">
        <v>8004</v>
      </c>
      <c r="AK478" s="519">
        <v>8752</v>
      </c>
      <c r="AL478" s="519">
        <v>9621</v>
      </c>
      <c r="AM478" s="519">
        <v>10645</v>
      </c>
      <c r="AN478" s="519">
        <v>11866</v>
      </c>
      <c r="AO478" s="519">
        <v>13326</v>
      </c>
      <c r="AP478" s="519">
        <v>0</v>
      </c>
      <c r="AQ478" s="519">
        <v>0</v>
      </c>
      <c r="AR478" s="519">
        <v>0</v>
      </c>
      <c r="AS478" s="519">
        <v>0</v>
      </c>
      <c r="AT478" s="519">
        <v>0</v>
      </c>
      <c r="AU478" s="519">
        <v>0</v>
      </c>
      <c r="AV478" s="519">
        <v>0</v>
      </c>
      <c r="AW478" s="519">
        <v>0</v>
      </c>
      <c r="AX478" s="519">
        <v>0</v>
      </c>
      <c r="AY478" s="519">
        <v>0</v>
      </c>
      <c r="AZ478" s="519">
        <v>0</v>
      </c>
      <c r="BA478" s="519">
        <v>0</v>
      </c>
      <c r="BB478" s="519">
        <v>0</v>
      </c>
      <c r="BC478" s="519">
        <v>0</v>
      </c>
      <c r="BD478" s="519">
        <v>0</v>
      </c>
      <c r="BE478" s="519">
        <v>0</v>
      </c>
      <c r="BF478" s="519">
        <v>0</v>
      </c>
      <c r="BG478" s="519">
        <v>0</v>
      </c>
      <c r="BH478" s="519">
        <v>0</v>
      </c>
      <c r="BI478" s="519">
        <v>0</v>
      </c>
      <c r="BJ478" s="519">
        <v>0</v>
      </c>
      <c r="BK478" s="519">
        <v>0</v>
      </c>
      <c r="BL478" s="519">
        <v>0</v>
      </c>
      <c r="BM478" s="519">
        <v>0</v>
      </c>
      <c r="BN478" s="519">
        <v>0</v>
      </c>
      <c r="BO478" s="519">
        <v>0</v>
      </c>
      <c r="BP478" s="519">
        <v>0</v>
      </c>
      <c r="BQ478" s="519">
        <v>0</v>
      </c>
      <c r="BR478" s="519">
        <v>0</v>
      </c>
      <c r="BS478" s="519">
        <v>0</v>
      </c>
      <c r="BT478" s="519">
        <v>0</v>
      </c>
      <c r="BU478" s="519">
        <v>0</v>
      </c>
      <c r="BV478" s="519">
        <v>0</v>
      </c>
      <c r="BW478" s="519">
        <v>0</v>
      </c>
      <c r="BX478" s="519">
        <v>0</v>
      </c>
      <c r="BY478" s="519">
        <v>0</v>
      </c>
      <c r="BZ478" s="519">
        <v>0</v>
      </c>
      <c r="CA478" s="519">
        <v>0</v>
      </c>
      <c r="CB478" s="519">
        <v>0</v>
      </c>
      <c r="CC478" s="519">
        <v>0</v>
      </c>
      <c r="CD478" s="519">
        <v>0</v>
      </c>
      <c r="CE478" s="519">
        <v>0</v>
      </c>
      <c r="CF478" s="519">
        <v>0</v>
      </c>
      <c r="CG478" s="519">
        <v>0</v>
      </c>
      <c r="CH478" s="519">
        <v>0</v>
      </c>
      <c r="CI478" s="519">
        <v>0</v>
      </c>
      <c r="CJ478" s="519">
        <v>0</v>
      </c>
      <c r="CK478" s="519">
        <v>0</v>
      </c>
      <c r="CL478" s="519">
        <v>0</v>
      </c>
      <c r="CM478" s="519">
        <v>0</v>
      </c>
      <c r="CN478" s="519">
        <v>0</v>
      </c>
      <c r="CO478" s="519">
        <v>0</v>
      </c>
      <c r="CP478" s="519">
        <v>0</v>
      </c>
      <c r="CQ478" s="519">
        <v>0</v>
      </c>
      <c r="CR478" s="519">
        <v>0</v>
      </c>
      <c r="CS478" s="519">
        <v>0</v>
      </c>
      <c r="CT478" s="519">
        <v>0</v>
      </c>
      <c r="CU478" s="519">
        <v>0</v>
      </c>
      <c r="CV478" s="519">
        <v>0</v>
      </c>
      <c r="CW478" s="519">
        <v>0</v>
      </c>
      <c r="CX478" s="519">
        <v>0</v>
      </c>
      <c r="CY478" s="519">
        <v>0</v>
      </c>
      <c r="CZ478" s="519">
        <v>0</v>
      </c>
      <c r="DA478" s="519">
        <v>0</v>
      </c>
      <c r="DB478" s="519">
        <v>0</v>
      </c>
      <c r="DC478" s="519">
        <v>0</v>
      </c>
      <c r="DD478" s="519">
        <v>0</v>
      </c>
      <c r="DE478" s="519">
        <v>0</v>
      </c>
      <c r="DF478" s="519">
        <v>0</v>
      </c>
      <c r="DG478" s="519">
        <v>0</v>
      </c>
      <c r="DH478" s="519">
        <v>0</v>
      </c>
      <c r="DI478" s="519">
        <v>0</v>
      </c>
      <c r="DJ478" s="519">
        <v>0</v>
      </c>
      <c r="DK478" s="519">
        <v>0</v>
      </c>
      <c r="DL478" s="519">
        <v>0</v>
      </c>
      <c r="DM478" s="519">
        <v>0</v>
      </c>
      <c r="DN478" s="519">
        <v>0</v>
      </c>
      <c r="DO478" s="519">
        <v>0</v>
      </c>
      <c r="DP478" s="519">
        <v>0</v>
      </c>
      <c r="DQ478" s="519">
        <v>0</v>
      </c>
      <c r="DR478" s="519">
        <v>0</v>
      </c>
      <c r="DS478" s="519">
        <v>0</v>
      </c>
      <c r="DT478" s="519">
        <v>0</v>
      </c>
      <c r="DU478" s="519">
        <v>0</v>
      </c>
      <c r="DV478" s="519">
        <v>0</v>
      </c>
      <c r="DW478" s="519">
        <v>0</v>
      </c>
      <c r="DX478" s="519">
        <v>0</v>
      </c>
      <c r="DZ478" s="337" t="s">
        <v>631</v>
      </c>
      <c r="EA478" s="519" t="s">
        <v>1058</v>
      </c>
      <c r="EB478" s="519" t="s">
        <v>1059</v>
      </c>
      <c r="EC478" s="519">
        <v>51</v>
      </c>
      <c r="ED478" s="521" t="str">
        <f t="shared" si="23"/>
        <v>SDN100151</v>
      </c>
      <c r="EE478" s="519">
        <v>0</v>
      </c>
      <c r="EF478" s="519">
        <v>357</v>
      </c>
      <c r="EG478" s="519">
        <v>802</v>
      </c>
      <c r="EH478" s="519">
        <v>1230</v>
      </c>
      <c r="EI478" s="519">
        <v>1654</v>
      </c>
      <c r="EJ478" s="519">
        <v>1994</v>
      </c>
      <c r="EK478" s="519">
        <v>2342</v>
      </c>
      <c r="EL478" s="519">
        <v>2705</v>
      </c>
      <c r="EM478" s="519">
        <v>3083</v>
      </c>
      <c r="EN478" s="519">
        <v>0</v>
      </c>
      <c r="EO478" s="519">
        <v>0</v>
      </c>
      <c r="EP478" s="519">
        <v>0</v>
      </c>
      <c r="EQ478" s="519">
        <v>0</v>
      </c>
      <c r="ER478" s="519">
        <v>0</v>
      </c>
      <c r="ES478" s="519">
        <v>0</v>
      </c>
      <c r="ET478" s="519">
        <v>0</v>
      </c>
      <c r="EU478" s="519">
        <v>0</v>
      </c>
      <c r="EV478" s="519">
        <v>0</v>
      </c>
      <c r="EW478" s="519">
        <v>0</v>
      </c>
      <c r="EX478" s="519">
        <v>0</v>
      </c>
      <c r="EY478" s="519">
        <v>0</v>
      </c>
      <c r="EZ478" s="519">
        <v>0</v>
      </c>
      <c r="FA478" s="519">
        <v>0</v>
      </c>
      <c r="FB478" s="519">
        <v>0</v>
      </c>
      <c r="FC478" s="519">
        <v>0</v>
      </c>
      <c r="FD478" s="519">
        <v>0</v>
      </c>
      <c r="FE478" s="519">
        <v>0</v>
      </c>
      <c r="FF478" s="519">
        <v>0</v>
      </c>
      <c r="FG478" s="519">
        <v>0</v>
      </c>
      <c r="FH478" s="519">
        <v>0</v>
      </c>
      <c r="FI478" s="519">
        <v>0</v>
      </c>
      <c r="FJ478" s="519">
        <v>0</v>
      </c>
      <c r="FK478" s="519">
        <v>0</v>
      </c>
      <c r="FL478" s="519">
        <v>0</v>
      </c>
      <c r="FM478" s="519">
        <v>0</v>
      </c>
      <c r="FN478" s="519">
        <v>0</v>
      </c>
      <c r="FO478" s="519">
        <v>0</v>
      </c>
      <c r="FP478" s="519">
        <v>0</v>
      </c>
      <c r="FQ478" s="519">
        <v>0</v>
      </c>
      <c r="FR478" s="519">
        <v>0</v>
      </c>
      <c r="FS478" s="519">
        <v>0</v>
      </c>
      <c r="FT478" s="519">
        <v>0</v>
      </c>
      <c r="FU478" s="519">
        <v>0</v>
      </c>
      <c r="FV478" s="519">
        <v>0</v>
      </c>
      <c r="FW478" s="519">
        <v>0</v>
      </c>
      <c r="FX478" s="519">
        <v>0</v>
      </c>
      <c r="FY478" s="519">
        <v>0</v>
      </c>
      <c r="FZ478" s="519">
        <v>0</v>
      </c>
      <c r="GA478" s="519">
        <v>0</v>
      </c>
      <c r="GB478" s="519">
        <v>0</v>
      </c>
      <c r="GC478" s="519">
        <v>0</v>
      </c>
      <c r="GD478" s="519">
        <v>0</v>
      </c>
      <c r="GE478" s="519">
        <v>0</v>
      </c>
      <c r="GF478" s="519">
        <v>0</v>
      </c>
      <c r="GG478" s="519">
        <v>0</v>
      </c>
      <c r="GH478" s="519">
        <v>0</v>
      </c>
      <c r="GI478" s="519">
        <v>0</v>
      </c>
      <c r="GJ478" s="519">
        <v>0</v>
      </c>
      <c r="GK478" s="519">
        <v>0</v>
      </c>
      <c r="GL478" s="519">
        <v>0</v>
      </c>
      <c r="GM478" s="519">
        <v>0</v>
      </c>
      <c r="GN478" s="519">
        <v>0</v>
      </c>
      <c r="GO478" s="519">
        <v>0</v>
      </c>
      <c r="GP478" s="519">
        <v>0</v>
      </c>
      <c r="GQ478" s="519">
        <v>0</v>
      </c>
      <c r="GR478" s="519">
        <v>0</v>
      </c>
      <c r="GS478" s="519">
        <v>0</v>
      </c>
      <c r="GT478" s="519">
        <v>0</v>
      </c>
      <c r="GU478" s="519">
        <v>0</v>
      </c>
      <c r="GV478" s="519">
        <v>0</v>
      </c>
      <c r="GW478" s="519">
        <v>0</v>
      </c>
      <c r="GX478" s="519">
        <v>0</v>
      </c>
      <c r="GY478" s="519">
        <v>0</v>
      </c>
      <c r="GZ478" s="519">
        <v>0</v>
      </c>
      <c r="HA478" s="519">
        <v>0</v>
      </c>
      <c r="HB478" s="519">
        <v>0</v>
      </c>
      <c r="HC478" s="519">
        <v>0</v>
      </c>
      <c r="HD478" s="519">
        <v>0</v>
      </c>
      <c r="HE478" s="519">
        <v>0</v>
      </c>
      <c r="HF478" s="519">
        <v>0</v>
      </c>
      <c r="HG478" s="519">
        <v>0</v>
      </c>
      <c r="HH478" s="519">
        <v>0</v>
      </c>
      <c r="HI478" s="519">
        <v>0</v>
      </c>
      <c r="HJ478" s="519">
        <v>0</v>
      </c>
      <c r="HK478" s="519">
        <v>0</v>
      </c>
      <c r="HL478" s="519">
        <v>0</v>
      </c>
      <c r="HM478" s="519">
        <v>0</v>
      </c>
      <c r="HN478" s="519">
        <v>0</v>
      </c>
      <c r="HO478" s="519">
        <v>0</v>
      </c>
      <c r="HP478" s="519">
        <v>0</v>
      </c>
      <c r="HQ478" s="519">
        <v>0</v>
      </c>
      <c r="HR478" s="519">
        <v>0</v>
      </c>
      <c r="HS478" s="519">
        <v>0</v>
      </c>
      <c r="HT478" s="519">
        <v>0</v>
      </c>
      <c r="HU478" s="519">
        <v>0</v>
      </c>
      <c r="HV478" s="519">
        <v>0</v>
      </c>
      <c r="HW478" s="519">
        <v>0</v>
      </c>
      <c r="HX478" s="519">
        <v>0</v>
      </c>
      <c r="HY478" s="519">
        <v>0</v>
      </c>
      <c r="HZ478" s="519">
        <v>0</v>
      </c>
      <c r="IA478" s="519">
        <v>0</v>
      </c>
      <c r="IB478" s="519">
        <v>0</v>
      </c>
      <c r="IC478" s="519">
        <v>0</v>
      </c>
      <c r="ID478" s="519">
        <v>0</v>
      </c>
      <c r="IE478" s="519">
        <v>0</v>
      </c>
      <c r="IF478" s="519">
        <v>0</v>
      </c>
      <c r="IG478" s="519">
        <v>0</v>
      </c>
      <c r="IH478" s="519">
        <v>0</v>
      </c>
      <c r="II478" s="519">
        <v>0</v>
      </c>
      <c r="IJ478" s="519">
        <v>0</v>
      </c>
      <c r="IK478" s="519">
        <v>0</v>
      </c>
    </row>
    <row r="479" spans="2:245" hidden="1">
      <c r="B479" s="519" t="s">
        <v>1058</v>
      </c>
      <c r="C479" s="519"/>
      <c r="D479" s="519"/>
      <c r="E479" s="519"/>
      <c r="F479" s="519">
        <v>1</v>
      </c>
      <c r="G479" s="519"/>
      <c r="H479" s="519">
        <v>47</v>
      </c>
      <c r="I479" s="519">
        <v>7</v>
      </c>
      <c r="J479" s="519" t="str">
        <f t="shared" si="24"/>
        <v>SDN10014707</v>
      </c>
      <c r="K479" s="519">
        <v>1052</v>
      </c>
      <c r="M479" s="337" t="s">
        <v>631</v>
      </c>
      <c r="N479" s="519" t="s">
        <v>1058</v>
      </c>
      <c r="O479" s="519" t="s">
        <v>1059</v>
      </c>
      <c r="P479" s="519">
        <v>52</v>
      </c>
      <c r="Q479" s="521" t="str">
        <f t="shared" si="22"/>
        <v>SDN100152</v>
      </c>
      <c r="R479" s="519">
        <v>0</v>
      </c>
      <c r="S479" s="519">
        <v>335</v>
      </c>
      <c r="T479" s="519">
        <v>684</v>
      </c>
      <c r="U479" s="519">
        <v>1051</v>
      </c>
      <c r="V479" s="519">
        <v>1436</v>
      </c>
      <c r="W479" s="519">
        <v>1780</v>
      </c>
      <c r="X479" s="519">
        <v>2143</v>
      </c>
      <c r="Y479" s="519">
        <v>2527</v>
      </c>
      <c r="Z479" s="519">
        <v>2937</v>
      </c>
      <c r="AA479" s="519">
        <v>4501</v>
      </c>
      <c r="AB479" s="519">
        <v>4739</v>
      </c>
      <c r="AC479" s="519">
        <v>5006</v>
      </c>
      <c r="AD479" s="519">
        <v>5302</v>
      </c>
      <c r="AE479" s="519">
        <v>5644</v>
      </c>
      <c r="AF479" s="519">
        <v>6028</v>
      </c>
      <c r="AG479" s="519">
        <v>6464</v>
      </c>
      <c r="AH479" s="519">
        <v>6956</v>
      </c>
      <c r="AI479" s="519">
        <v>7527</v>
      </c>
      <c r="AJ479" s="519">
        <v>8204</v>
      </c>
      <c r="AK479" s="519">
        <v>8988</v>
      </c>
      <c r="AL479" s="519">
        <v>9909</v>
      </c>
      <c r="AM479" s="519">
        <v>11003</v>
      </c>
      <c r="AN479" s="519">
        <v>12307</v>
      </c>
      <c r="AO479" s="519">
        <v>13923</v>
      </c>
      <c r="AP479" s="519">
        <v>0</v>
      </c>
      <c r="AQ479" s="519">
        <v>0</v>
      </c>
      <c r="AR479" s="519">
        <v>0</v>
      </c>
      <c r="AS479" s="519">
        <v>0</v>
      </c>
      <c r="AT479" s="519">
        <v>0</v>
      </c>
      <c r="AU479" s="519">
        <v>0</v>
      </c>
      <c r="AV479" s="519">
        <v>0</v>
      </c>
      <c r="AW479" s="519">
        <v>0</v>
      </c>
      <c r="AX479" s="519">
        <v>0</v>
      </c>
      <c r="AY479" s="519">
        <v>0</v>
      </c>
      <c r="AZ479" s="519">
        <v>0</v>
      </c>
      <c r="BA479" s="519">
        <v>0</v>
      </c>
      <c r="BB479" s="519">
        <v>0</v>
      </c>
      <c r="BC479" s="519">
        <v>0</v>
      </c>
      <c r="BD479" s="519">
        <v>0</v>
      </c>
      <c r="BE479" s="519">
        <v>0</v>
      </c>
      <c r="BF479" s="519">
        <v>0</v>
      </c>
      <c r="BG479" s="519">
        <v>0</v>
      </c>
      <c r="BH479" s="519">
        <v>0</v>
      </c>
      <c r="BI479" s="519">
        <v>0</v>
      </c>
      <c r="BJ479" s="519">
        <v>0</v>
      </c>
      <c r="BK479" s="519">
        <v>0</v>
      </c>
      <c r="BL479" s="519">
        <v>0</v>
      </c>
      <c r="BM479" s="519">
        <v>0</v>
      </c>
      <c r="BN479" s="519">
        <v>0</v>
      </c>
      <c r="BO479" s="519">
        <v>0</v>
      </c>
      <c r="BP479" s="519">
        <v>0</v>
      </c>
      <c r="BQ479" s="519">
        <v>0</v>
      </c>
      <c r="BR479" s="519">
        <v>0</v>
      </c>
      <c r="BS479" s="519">
        <v>0</v>
      </c>
      <c r="BT479" s="519">
        <v>0</v>
      </c>
      <c r="BU479" s="519">
        <v>0</v>
      </c>
      <c r="BV479" s="519">
        <v>0</v>
      </c>
      <c r="BW479" s="519">
        <v>0</v>
      </c>
      <c r="BX479" s="519">
        <v>0</v>
      </c>
      <c r="BY479" s="519">
        <v>0</v>
      </c>
      <c r="BZ479" s="519">
        <v>0</v>
      </c>
      <c r="CA479" s="519">
        <v>0</v>
      </c>
      <c r="CB479" s="519">
        <v>0</v>
      </c>
      <c r="CC479" s="519">
        <v>0</v>
      </c>
      <c r="CD479" s="519">
        <v>0</v>
      </c>
      <c r="CE479" s="519">
        <v>0</v>
      </c>
      <c r="CF479" s="519">
        <v>0</v>
      </c>
      <c r="CG479" s="519">
        <v>0</v>
      </c>
      <c r="CH479" s="519">
        <v>0</v>
      </c>
      <c r="CI479" s="519">
        <v>0</v>
      </c>
      <c r="CJ479" s="519">
        <v>0</v>
      </c>
      <c r="CK479" s="519">
        <v>0</v>
      </c>
      <c r="CL479" s="519">
        <v>0</v>
      </c>
      <c r="CM479" s="519">
        <v>0</v>
      </c>
      <c r="CN479" s="519">
        <v>0</v>
      </c>
      <c r="CO479" s="519">
        <v>0</v>
      </c>
      <c r="CP479" s="519">
        <v>0</v>
      </c>
      <c r="CQ479" s="519">
        <v>0</v>
      </c>
      <c r="CR479" s="519">
        <v>0</v>
      </c>
      <c r="CS479" s="519">
        <v>0</v>
      </c>
      <c r="CT479" s="519">
        <v>0</v>
      </c>
      <c r="CU479" s="519">
        <v>0</v>
      </c>
      <c r="CV479" s="519">
        <v>0</v>
      </c>
      <c r="CW479" s="519">
        <v>0</v>
      </c>
      <c r="CX479" s="519">
        <v>0</v>
      </c>
      <c r="CY479" s="519">
        <v>0</v>
      </c>
      <c r="CZ479" s="519">
        <v>0</v>
      </c>
      <c r="DA479" s="519">
        <v>0</v>
      </c>
      <c r="DB479" s="519">
        <v>0</v>
      </c>
      <c r="DC479" s="519">
        <v>0</v>
      </c>
      <c r="DD479" s="519">
        <v>0</v>
      </c>
      <c r="DE479" s="519">
        <v>0</v>
      </c>
      <c r="DF479" s="519">
        <v>0</v>
      </c>
      <c r="DG479" s="519">
        <v>0</v>
      </c>
      <c r="DH479" s="519">
        <v>0</v>
      </c>
      <c r="DI479" s="519">
        <v>0</v>
      </c>
      <c r="DJ479" s="519">
        <v>0</v>
      </c>
      <c r="DK479" s="519">
        <v>0</v>
      </c>
      <c r="DL479" s="519">
        <v>0</v>
      </c>
      <c r="DM479" s="519">
        <v>0</v>
      </c>
      <c r="DN479" s="519">
        <v>0</v>
      </c>
      <c r="DO479" s="519">
        <v>0</v>
      </c>
      <c r="DP479" s="519">
        <v>0</v>
      </c>
      <c r="DQ479" s="519">
        <v>0</v>
      </c>
      <c r="DR479" s="519">
        <v>0</v>
      </c>
      <c r="DS479" s="519">
        <v>0</v>
      </c>
      <c r="DT479" s="519">
        <v>0</v>
      </c>
      <c r="DU479" s="519">
        <v>0</v>
      </c>
      <c r="DV479" s="519">
        <v>0</v>
      </c>
      <c r="DW479" s="519">
        <v>0</v>
      </c>
      <c r="DX479" s="519">
        <v>0</v>
      </c>
      <c r="DZ479" s="337" t="s">
        <v>631</v>
      </c>
      <c r="EA479" s="519" t="s">
        <v>1058</v>
      </c>
      <c r="EB479" s="519" t="s">
        <v>1059</v>
      </c>
      <c r="EC479" s="519">
        <v>52</v>
      </c>
      <c r="ED479" s="521" t="str">
        <f t="shared" si="23"/>
        <v>SDN100152</v>
      </c>
      <c r="EE479" s="519">
        <v>0</v>
      </c>
      <c r="EF479" s="519">
        <v>341</v>
      </c>
      <c r="EG479" s="519">
        <v>765</v>
      </c>
      <c r="EH479" s="519">
        <v>1174</v>
      </c>
      <c r="EI479" s="519">
        <v>1575</v>
      </c>
      <c r="EJ479" s="519">
        <v>1900</v>
      </c>
      <c r="EK479" s="519">
        <v>2231</v>
      </c>
      <c r="EL479" s="519">
        <v>2578</v>
      </c>
      <c r="EM479" s="519">
        <v>2944</v>
      </c>
      <c r="EN479" s="519">
        <v>0</v>
      </c>
      <c r="EO479" s="519">
        <v>0</v>
      </c>
      <c r="EP479" s="519">
        <v>0</v>
      </c>
      <c r="EQ479" s="519">
        <v>0</v>
      </c>
      <c r="ER479" s="519">
        <v>0</v>
      </c>
      <c r="ES479" s="519">
        <v>0</v>
      </c>
      <c r="ET479" s="519">
        <v>0</v>
      </c>
      <c r="EU479" s="519">
        <v>0</v>
      </c>
      <c r="EV479" s="519">
        <v>0</v>
      </c>
      <c r="EW479" s="519">
        <v>0</v>
      </c>
      <c r="EX479" s="519">
        <v>0</v>
      </c>
      <c r="EY479" s="519">
        <v>0</v>
      </c>
      <c r="EZ479" s="519">
        <v>0</v>
      </c>
      <c r="FA479" s="519">
        <v>0</v>
      </c>
      <c r="FB479" s="519">
        <v>0</v>
      </c>
      <c r="FC479" s="519">
        <v>0</v>
      </c>
      <c r="FD479" s="519">
        <v>0</v>
      </c>
      <c r="FE479" s="519">
        <v>0</v>
      </c>
      <c r="FF479" s="519">
        <v>0</v>
      </c>
      <c r="FG479" s="519">
        <v>0</v>
      </c>
      <c r="FH479" s="519">
        <v>0</v>
      </c>
      <c r="FI479" s="519">
        <v>0</v>
      </c>
      <c r="FJ479" s="519">
        <v>0</v>
      </c>
      <c r="FK479" s="519">
        <v>0</v>
      </c>
      <c r="FL479" s="519">
        <v>0</v>
      </c>
      <c r="FM479" s="519">
        <v>0</v>
      </c>
      <c r="FN479" s="519">
        <v>0</v>
      </c>
      <c r="FO479" s="519">
        <v>0</v>
      </c>
      <c r="FP479" s="519">
        <v>0</v>
      </c>
      <c r="FQ479" s="519">
        <v>0</v>
      </c>
      <c r="FR479" s="519">
        <v>0</v>
      </c>
      <c r="FS479" s="519">
        <v>0</v>
      </c>
      <c r="FT479" s="519">
        <v>0</v>
      </c>
      <c r="FU479" s="519">
        <v>0</v>
      </c>
      <c r="FV479" s="519">
        <v>0</v>
      </c>
      <c r="FW479" s="519">
        <v>0</v>
      </c>
      <c r="FX479" s="519">
        <v>0</v>
      </c>
      <c r="FY479" s="519">
        <v>0</v>
      </c>
      <c r="FZ479" s="519">
        <v>0</v>
      </c>
      <c r="GA479" s="519">
        <v>0</v>
      </c>
      <c r="GB479" s="519">
        <v>0</v>
      </c>
      <c r="GC479" s="519">
        <v>0</v>
      </c>
      <c r="GD479" s="519">
        <v>0</v>
      </c>
      <c r="GE479" s="519">
        <v>0</v>
      </c>
      <c r="GF479" s="519">
        <v>0</v>
      </c>
      <c r="GG479" s="519">
        <v>0</v>
      </c>
      <c r="GH479" s="519">
        <v>0</v>
      </c>
      <c r="GI479" s="519">
        <v>0</v>
      </c>
      <c r="GJ479" s="519">
        <v>0</v>
      </c>
      <c r="GK479" s="519">
        <v>0</v>
      </c>
      <c r="GL479" s="519">
        <v>0</v>
      </c>
      <c r="GM479" s="519">
        <v>0</v>
      </c>
      <c r="GN479" s="519">
        <v>0</v>
      </c>
      <c r="GO479" s="519">
        <v>0</v>
      </c>
      <c r="GP479" s="519">
        <v>0</v>
      </c>
      <c r="GQ479" s="519">
        <v>0</v>
      </c>
      <c r="GR479" s="519">
        <v>0</v>
      </c>
      <c r="GS479" s="519">
        <v>0</v>
      </c>
      <c r="GT479" s="519">
        <v>0</v>
      </c>
      <c r="GU479" s="519">
        <v>0</v>
      </c>
      <c r="GV479" s="519">
        <v>0</v>
      </c>
      <c r="GW479" s="519">
        <v>0</v>
      </c>
      <c r="GX479" s="519">
        <v>0</v>
      </c>
      <c r="GY479" s="519">
        <v>0</v>
      </c>
      <c r="GZ479" s="519">
        <v>0</v>
      </c>
      <c r="HA479" s="519">
        <v>0</v>
      </c>
      <c r="HB479" s="519">
        <v>0</v>
      </c>
      <c r="HC479" s="519">
        <v>0</v>
      </c>
      <c r="HD479" s="519">
        <v>0</v>
      </c>
      <c r="HE479" s="519">
        <v>0</v>
      </c>
      <c r="HF479" s="519">
        <v>0</v>
      </c>
      <c r="HG479" s="519">
        <v>0</v>
      </c>
      <c r="HH479" s="519">
        <v>0</v>
      </c>
      <c r="HI479" s="519">
        <v>0</v>
      </c>
      <c r="HJ479" s="519">
        <v>0</v>
      </c>
      <c r="HK479" s="519">
        <v>0</v>
      </c>
      <c r="HL479" s="519">
        <v>0</v>
      </c>
      <c r="HM479" s="519">
        <v>0</v>
      </c>
      <c r="HN479" s="519">
        <v>0</v>
      </c>
      <c r="HO479" s="519">
        <v>0</v>
      </c>
      <c r="HP479" s="519">
        <v>0</v>
      </c>
      <c r="HQ479" s="519">
        <v>0</v>
      </c>
      <c r="HR479" s="519">
        <v>0</v>
      </c>
      <c r="HS479" s="519">
        <v>0</v>
      </c>
      <c r="HT479" s="519">
        <v>0</v>
      </c>
      <c r="HU479" s="519">
        <v>0</v>
      </c>
      <c r="HV479" s="519">
        <v>0</v>
      </c>
      <c r="HW479" s="519">
        <v>0</v>
      </c>
      <c r="HX479" s="519">
        <v>0</v>
      </c>
      <c r="HY479" s="519">
        <v>0</v>
      </c>
      <c r="HZ479" s="519">
        <v>0</v>
      </c>
      <c r="IA479" s="519">
        <v>0</v>
      </c>
      <c r="IB479" s="519">
        <v>0</v>
      </c>
      <c r="IC479" s="519">
        <v>0</v>
      </c>
      <c r="ID479" s="519">
        <v>0</v>
      </c>
      <c r="IE479" s="519">
        <v>0</v>
      </c>
      <c r="IF479" s="519">
        <v>0</v>
      </c>
      <c r="IG479" s="519">
        <v>0</v>
      </c>
      <c r="IH479" s="519">
        <v>0</v>
      </c>
      <c r="II479" s="519">
        <v>0</v>
      </c>
      <c r="IJ479" s="519">
        <v>0</v>
      </c>
      <c r="IK479" s="519">
        <v>0</v>
      </c>
    </row>
    <row r="480" spans="2:245" hidden="1">
      <c r="B480" s="519" t="s">
        <v>1058</v>
      </c>
      <c r="C480" s="519"/>
      <c r="D480" s="519"/>
      <c r="E480" s="519"/>
      <c r="F480" s="519">
        <v>1</v>
      </c>
      <c r="G480" s="519"/>
      <c r="H480" s="519">
        <v>47</v>
      </c>
      <c r="I480" s="519">
        <v>8</v>
      </c>
      <c r="J480" s="519" t="str">
        <f t="shared" si="24"/>
        <v>SDN10014708</v>
      </c>
      <c r="K480" s="519">
        <v>1052</v>
      </c>
      <c r="M480" s="337" t="s">
        <v>631</v>
      </c>
      <c r="N480" s="519" t="s">
        <v>1058</v>
      </c>
      <c r="O480" s="519" t="s">
        <v>1059</v>
      </c>
      <c r="P480" s="519">
        <v>53</v>
      </c>
      <c r="Q480" s="521" t="str">
        <f t="shared" si="22"/>
        <v>SDN100153</v>
      </c>
      <c r="R480" s="519">
        <v>0</v>
      </c>
      <c r="S480" s="519">
        <v>338</v>
      </c>
      <c r="T480" s="519">
        <v>691</v>
      </c>
      <c r="U480" s="519">
        <v>1061</v>
      </c>
      <c r="V480" s="519">
        <v>1451</v>
      </c>
      <c r="W480" s="519">
        <v>1801</v>
      </c>
      <c r="X480" s="519">
        <v>2168</v>
      </c>
      <c r="Y480" s="519">
        <v>2561</v>
      </c>
      <c r="Z480" s="519">
        <v>2978</v>
      </c>
      <c r="AA480" s="519">
        <v>4563</v>
      </c>
      <c r="AB480" s="519">
        <v>4810</v>
      </c>
      <c r="AC480" s="519">
        <v>5083</v>
      </c>
      <c r="AD480" s="519">
        <v>5399</v>
      </c>
      <c r="AE480" s="519">
        <v>5752</v>
      </c>
      <c r="AF480" s="519">
        <v>6152</v>
      </c>
      <c r="AG480" s="519">
        <v>6601</v>
      </c>
      <c r="AH480" s="519">
        <v>7120</v>
      </c>
      <c r="AI480" s="519">
        <v>7736</v>
      </c>
      <c r="AJ480" s="519">
        <v>8445</v>
      </c>
      <c r="AK480" s="519">
        <v>9275</v>
      </c>
      <c r="AL480" s="519">
        <v>10257</v>
      </c>
      <c r="AM480" s="519">
        <v>11422</v>
      </c>
      <c r="AN480" s="519">
        <v>12870</v>
      </c>
      <c r="AO480" s="519">
        <v>14634</v>
      </c>
      <c r="AP480" s="519">
        <v>0</v>
      </c>
      <c r="AQ480" s="519">
        <v>0</v>
      </c>
      <c r="AR480" s="519">
        <v>0</v>
      </c>
      <c r="AS480" s="519">
        <v>0</v>
      </c>
      <c r="AT480" s="519">
        <v>0</v>
      </c>
      <c r="AU480" s="519">
        <v>0</v>
      </c>
      <c r="AV480" s="519">
        <v>0</v>
      </c>
      <c r="AW480" s="519">
        <v>0</v>
      </c>
      <c r="AX480" s="519">
        <v>0</v>
      </c>
      <c r="AY480" s="519">
        <v>0</v>
      </c>
      <c r="AZ480" s="519">
        <v>0</v>
      </c>
      <c r="BA480" s="519">
        <v>0</v>
      </c>
      <c r="BB480" s="519">
        <v>0</v>
      </c>
      <c r="BC480" s="519">
        <v>0</v>
      </c>
      <c r="BD480" s="519">
        <v>0</v>
      </c>
      <c r="BE480" s="519">
        <v>0</v>
      </c>
      <c r="BF480" s="519">
        <v>0</v>
      </c>
      <c r="BG480" s="519">
        <v>0</v>
      </c>
      <c r="BH480" s="519">
        <v>0</v>
      </c>
      <c r="BI480" s="519">
        <v>0</v>
      </c>
      <c r="BJ480" s="519">
        <v>0</v>
      </c>
      <c r="BK480" s="519">
        <v>0</v>
      </c>
      <c r="BL480" s="519">
        <v>0</v>
      </c>
      <c r="BM480" s="519">
        <v>0</v>
      </c>
      <c r="BN480" s="519">
        <v>0</v>
      </c>
      <c r="BO480" s="519">
        <v>0</v>
      </c>
      <c r="BP480" s="519">
        <v>0</v>
      </c>
      <c r="BQ480" s="519">
        <v>0</v>
      </c>
      <c r="BR480" s="519">
        <v>0</v>
      </c>
      <c r="BS480" s="519">
        <v>0</v>
      </c>
      <c r="BT480" s="519">
        <v>0</v>
      </c>
      <c r="BU480" s="519">
        <v>0</v>
      </c>
      <c r="BV480" s="519">
        <v>0</v>
      </c>
      <c r="BW480" s="519">
        <v>0</v>
      </c>
      <c r="BX480" s="519">
        <v>0</v>
      </c>
      <c r="BY480" s="519">
        <v>0</v>
      </c>
      <c r="BZ480" s="519">
        <v>0</v>
      </c>
      <c r="CA480" s="519">
        <v>0</v>
      </c>
      <c r="CB480" s="519">
        <v>0</v>
      </c>
      <c r="CC480" s="519">
        <v>0</v>
      </c>
      <c r="CD480" s="519">
        <v>0</v>
      </c>
      <c r="CE480" s="519">
        <v>0</v>
      </c>
      <c r="CF480" s="519">
        <v>0</v>
      </c>
      <c r="CG480" s="519">
        <v>0</v>
      </c>
      <c r="CH480" s="519">
        <v>0</v>
      </c>
      <c r="CI480" s="519">
        <v>0</v>
      </c>
      <c r="CJ480" s="519">
        <v>0</v>
      </c>
      <c r="CK480" s="519">
        <v>0</v>
      </c>
      <c r="CL480" s="519">
        <v>0</v>
      </c>
      <c r="CM480" s="519">
        <v>0</v>
      </c>
      <c r="CN480" s="519">
        <v>0</v>
      </c>
      <c r="CO480" s="519">
        <v>0</v>
      </c>
      <c r="CP480" s="519">
        <v>0</v>
      </c>
      <c r="CQ480" s="519">
        <v>0</v>
      </c>
      <c r="CR480" s="519">
        <v>0</v>
      </c>
      <c r="CS480" s="519">
        <v>0</v>
      </c>
      <c r="CT480" s="519">
        <v>0</v>
      </c>
      <c r="CU480" s="519">
        <v>0</v>
      </c>
      <c r="CV480" s="519">
        <v>0</v>
      </c>
      <c r="CW480" s="519">
        <v>0</v>
      </c>
      <c r="CX480" s="519">
        <v>0</v>
      </c>
      <c r="CY480" s="519">
        <v>0</v>
      </c>
      <c r="CZ480" s="519">
        <v>0</v>
      </c>
      <c r="DA480" s="519">
        <v>0</v>
      </c>
      <c r="DB480" s="519">
        <v>0</v>
      </c>
      <c r="DC480" s="519">
        <v>0</v>
      </c>
      <c r="DD480" s="519">
        <v>0</v>
      </c>
      <c r="DE480" s="519">
        <v>0</v>
      </c>
      <c r="DF480" s="519">
        <v>0</v>
      </c>
      <c r="DG480" s="519">
        <v>0</v>
      </c>
      <c r="DH480" s="519">
        <v>0</v>
      </c>
      <c r="DI480" s="519">
        <v>0</v>
      </c>
      <c r="DJ480" s="519">
        <v>0</v>
      </c>
      <c r="DK480" s="519">
        <v>0</v>
      </c>
      <c r="DL480" s="519">
        <v>0</v>
      </c>
      <c r="DM480" s="519">
        <v>0</v>
      </c>
      <c r="DN480" s="519">
        <v>0</v>
      </c>
      <c r="DO480" s="519">
        <v>0</v>
      </c>
      <c r="DP480" s="519">
        <v>0</v>
      </c>
      <c r="DQ480" s="519">
        <v>0</v>
      </c>
      <c r="DR480" s="519">
        <v>0</v>
      </c>
      <c r="DS480" s="519">
        <v>0</v>
      </c>
      <c r="DT480" s="519">
        <v>0</v>
      </c>
      <c r="DU480" s="519">
        <v>0</v>
      </c>
      <c r="DV480" s="519">
        <v>0</v>
      </c>
      <c r="DW480" s="519">
        <v>0</v>
      </c>
      <c r="DX480" s="519">
        <v>0</v>
      </c>
      <c r="DZ480" s="337" t="s">
        <v>631</v>
      </c>
      <c r="EA480" s="519" t="s">
        <v>1058</v>
      </c>
      <c r="EB480" s="519" t="s">
        <v>1059</v>
      </c>
      <c r="EC480" s="519">
        <v>53</v>
      </c>
      <c r="ED480" s="521" t="str">
        <f t="shared" si="23"/>
        <v>SDN100153</v>
      </c>
      <c r="EE480" s="519">
        <v>0</v>
      </c>
      <c r="EF480" s="519">
        <v>327</v>
      </c>
      <c r="EG480" s="519">
        <v>734</v>
      </c>
      <c r="EH480" s="519">
        <v>1123</v>
      </c>
      <c r="EI480" s="519">
        <v>1507</v>
      </c>
      <c r="EJ480" s="519">
        <v>1817</v>
      </c>
      <c r="EK480" s="519">
        <v>2133</v>
      </c>
      <c r="EL480" s="519">
        <v>2467</v>
      </c>
      <c r="EM480" s="519">
        <v>2818</v>
      </c>
      <c r="EN480" s="519">
        <v>0</v>
      </c>
      <c r="EO480" s="519">
        <v>0</v>
      </c>
      <c r="EP480" s="519">
        <v>0</v>
      </c>
      <c r="EQ480" s="519">
        <v>0</v>
      </c>
      <c r="ER480" s="519">
        <v>0</v>
      </c>
      <c r="ES480" s="519">
        <v>0</v>
      </c>
      <c r="ET480" s="519">
        <v>0</v>
      </c>
      <c r="EU480" s="519">
        <v>0</v>
      </c>
      <c r="EV480" s="519">
        <v>0</v>
      </c>
      <c r="EW480" s="519">
        <v>0</v>
      </c>
      <c r="EX480" s="519">
        <v>0</v>
      </c>
      <c r="EY480" s="519">
        <v>0</v>
      </c>
      <c r="EZ480" s="519">
        <v>0</v>
      </c>
      <c r="FA480" s="519">
        <v>0</v>
      </c>
      <c r="FB480" s="519">
        <v>0</v>
      </c>
      <c r="FC480" s="519">
        <v>0</v>
      </c>
      <c r="FD480" s="519">
        <v>0</v>
      </c>
      <c r="FE480" s="519">
        <v>0</v>
      </c>
      <c r="FF480" s="519">
        <v>0</v>
      </c>
      <c r="FG480" s="519">
        <v>0</v>
      </c>
      <c r="FH480" s="519">
        <v>0</v>
      </c>
      <c r="FI480" s="519">
        <v>0</v>
      </c>
      <c r="FJ480" s="519">
        <v>0</v>
      </c>
      <c r="FK480" s="519">
        <v>0</v>
      </c>
      <c r="FL480" s="519">
        <v>0</v>
      </c>
      <c r="FM480" s="519">
        <v>0</v>
      </c>
      <c r="FN480" s="519">
        <v>0</v>
      </c>
      <c r="FO480" s="519">
        <v>0</v>
      </c>
      <c r="FP480" s="519">
        <v>0</v>
      </c>
      <c r="FQ480" s="519">
        <v>0</v>
      </c>
      <c r="FR480" s="519">
        <v>0</v>
      </c>
      <c r="FS480" s="519">
        <v>0</v>
      </c>
      <c r="FT480" s="519">
        <v>0</v>
      </c>
      <c r="FU480" s="519">
        <v>0</v>
      </c>
      <c r="FV480" s="519">
        <v>0</v>
      </c>
      <c r="FW480" s="519">
        <v>0</v>
      </c>
      <c r="FX480" s="519">
        <v>0</v>
      </c>
      <c r="FY480" s="519">
        <v>0</v>
      </c>
      <c r="FZ480" s="519">
        <v>0</v>
      </c>
      <c r="GA480" s="519">
        <v>0</v>
      </c>
      <c r="GB480" s="519">
        <v>0</v>
      </c>
      <c r="GC480" s="519">
        <v>0</v>
      </c>
      <c r="GD480" s="519">
        <v>0</v>
      </c>
      <c r="GE480" s="519">
        <v>0</v>
      </c>
      <c r="GF480" s="519">
        <v>0</v>
      </c>
      <c r="GG480" s="519">
        <v>0</v>
      </c>
      <c r="GH480" s="519">
        <v>0</v>
      </c>
      <c r="GI480" s="519">
        <v>0</v>
      </c>
      <c r="GJ480" s="519">
        <v>0</v>
      </c>
      <c r="GK480" s="519">
        <v>0</v>
      </c>
      <c r="GL480" s="519">
        <v>0</v>
      </c>
      <c r="GM480" s="519">
        <v>0</v>
      </c>
      <c r="GN480" s="519">
        <v>0</v>
      </c>
      <c r="GO480" s="519">
        <v>0</v>
      </c>
      <c r="GP480" s="519">
        <v>0</v>
      </c>
      <c r="GQ480" s="519">
        <v>0</v>
      </c>
      <c r="GR480" s="519">
        <v>0</v>
      </c>
      <c r="GS480" s="519">
        <v>0</v>
      </c>
      <c r="GT480" s="519">
        <v>0</v>
      </c>
      <c r="GU480" s="519">
        <v>0</v>
      </c>
      <c r="GV480" s="519">
        <v>0</v>
      </c>
      <c r="GW480" s="519">
        <v>0</v>
      </c>
      <c r="GX480" s="519">
        <v>0</v>
      </c>
      <c r="GY480" s="519">
        <v>0</v>
      </c>
      <c r="GZ480" s="519">
        <v>0</v>
      </c>
      <c r="HA480" s="519">
        <v>0</v>
      </c>
      <c r="HB480" s="519">
        <v>0</v>
      </c>
      <c r="HC480" s="519">
        <v>0</v>
      </c>
      <c r="HD480" s="519">
        <v>0</v>
      </c>
      <c r="HE480" s="519">
        <v>0</v>
      </c>
      <c r="HF480" s="519">
        <v>0</v>
      </c>
      <c r="HG480" s="519">
        <v>0</v>
      </c>
      <c r="HH480" s="519">
        <v>0</v>
      </c>
      <c r="HI480" s="519">
        <v>0</v>
      </c>
      <c r="HJ480" s="519">
        <v>0</v>
      </c>
      <c r="HK480" s="519">
        <v>0</v>
      </c>
      <c r="HL480" s="519">
        <v>0</v>
      </c>
      <c r="HM480" s="519">
        <v>0</v>
      </c>
      <c r="HN480" s="519">
        <v>0</v>
      </c>
      <c r="HO480" s="519">
        <v>0</v>
      </c>
      <c r="HP480" s="519">
        <v>0</v>
      </c>
      <c r="HQ480" s="519">
        <v>0</v>
      </c>
      <c r="HR480" s="519">
        <v>0</v>
      </c>
      <c r="HS480" s="519">
        <v>0</v>
      </c>
      <c r="HT480" s="519">
        <v>0</v>
      </c>
      <c r="HU480" s="519">
        <v>0</v>
      </c>
      <c r="HV480" s="519">
        <v>0</v>
      </c>
      <c r="HW480" s="519">
        <v>0</v>
      </c>
      <c r="HX480" s="519">
        <v>0</v>
      </c>
      <c r="HY480" s="519">
        <v>0</v>
      </c>
      <c r="HZ480" s="519">
        <v>0</v>
      </c>
      <c r="IA480" s="519">
        <v>0</v>
      </c>
      <c r="IB480" s="519">
        <v>0</v>
      </c>
      <c r="IC480" s="519">
        <v>0</v>
      </c>
      <c r="ID480" s="519">
        <v>0</v>
      </c>
      <c r="IE480" s="519">
        <v>0</v>
      </c>
      <c r="IF480" s="519">
        <v>0</v>
      </c>
      <c r="IG480" s="519">
        <v>0</v>
      </c>
      <c r="IH480" s="519">
        <v>0</v>
      </c>
      <c r="II480" s="519">
        <v>0</v>
      </c>
      <c r="IJ480" s="519">
        <v>0</v>
      </c>
      <c r="IK480" s="519">
        <v>0</v>
      </c>
    </row>
    <row r="481" spans="2:245" hidden="1">
      <c r="B481" s="519" t="s">
        <v>1058</v>
      </c>
      <c r="C481" s="519"/>
      <c r="D481" s="519"/>
      <c r="E481" s="519"/>
      <c r="F481" s="519">
        <v>1</v>
      </c>
      <c r="G481" s="519"/>
      <c r="H481" s="519">
        <v>47</v>
      </c>
      <c r="I481" s="519">
        <v>9</v>
      </c>
      <c r="J481" s="519" t="str">
        <f t="shared" si="24"/>
        <v>SDN10014709</v>
      </c>
      <c r="K481" s="519">
        <v>1052</v>
      </c>
      <c r="M481" s="337" t="s">
        <v>631</v>
      </c>
      <c r="N481" s="519" t="s">
        <v>1058</v>
      </c>
      <c r="O481" s="519" t="s">
        <v>1059</v>
      </c>
      <c r="P481" s="519">
        <v>54</v>
      </c>
      <c r="Q481" s="521" t="str">
        <f t="shared" si="22"/>
        <v>SDN100154</v>
      </c>
      <c r="R481" s="519">
        <v>0</v>
      </c>
      <c r="S481" s="519">
        <v>342</v>
      </c>
      <c r="T481" s="519">
        <v>700</v>
      </c>
      <c r="U481" s="519">
        <v>1076</v>
      </c>
      <c r="V481" s="519">
        <v>1474</v>
      </c>
      <c r="W481" s="519">
        <v>1829</v>
      </c>
      <c r="X481" s="519">
        <v>2205</v>
      </c>
      <c r="Y481" s="519">
        <v>2604</v>
      </c>
      <c r="Z481" s="519">
        <v>3028</v>
      </c>
      <c r="AA481" s="519">
        <v>4643</v>
      </c>
      <c r="AB481" s="519">
        <v>4896</v>
      </c>
      <c r="AC481" s="519">
        <v>5188</v>
      </c>
      <c r="AD481" s="519">
        <v>5514</v>
      </c>
      <c r="AE481" s="519">
        <v>5881</v>
      </c>
      <c r="AF481" s="519">
        <v>6291</v>
      </c>
      <c r="AG481" s="519">
        <v>6762</v>
      </c>
      <c r="AH481" s="519">
        <v>7322</v>
      </c>
      <c r="AI481" s="519">
        <v>7963</v>
      </c>
      <c r="AJ481" s="519">
        <v>8710</v>
      </c>
      <c r="AK481" s="519">
        <v>9590</v>
      </c>
      <c r="AL481" s="519">
        <v>10630</v>
      </c>
      <c r="AM481" s="519">
        <v>11926</v>
      </c>
      <c r="AN481" s="519">
        <v>13497</v>
      </c>
      <c r="AO481" s="519">
        <v>15382</v>
      </c>
      <c r="AP481" s="519">
        <v>0</v>
      </c>
      <c r="AQ481" s="519">
        <v>0</v>
      </c>
      <c r="AR481" s="519">
        <v>0</v>
      </c>
      <c r="AS481" s="519">
        <v>0</v>
      </c>
      <c r="AT481" s="519">
        <v>0</v>
      </c>
      <c r="AU481" s="519">
        <v>0</v>
      </c>
      <c r="AV481" s="519">
        <v>0</v>
      </c>
      <c r="AW481" s="519">
        <v>0</v>
      </c>
      <c r="AX481" s="519">
        <v>0</v>
      </c>
      <c r="AY481" s="519">
        <v>0</v>
      </c>
      <c r="AZ481" s="519">
        <v>0</v>
      </c>
      <c r="BA481" s="519">
        <v>0</v>
      </c>
      <c r="BB481" s="519">
        <v>0</v>
      </c>
      <c r="BC481" s="519">
        <v>0</v>
      </c>
      <c r="BD481" s="519">
        <v>0</v>
      </c>
      <c r="BE481" s="519">
        <v>0</v>
      </c>
      <c r="BF481" s="519">
        <v>0</v>
      </c>
      <c r="BG481" s="519">
        <v>0</v>
      </c>
      <c r="BH481" s="519">
        <v>0</v>
      </c>
      <c r="BI481" s="519">
        <v>0</v>
      </c>
      <c r="BJ481" s="519">
        <v>0</v>
      </c>
      <c r="BK481" s="519">
        <v>0</v>
      </c>
      <c r="BL481" s="519">
        <v>0</v>
      </c>
      <c r="BM481" s="519">
        <v>0</v>
      </c>
      <c r="BN481" s="519">
        <v>0</v>
      </c>
      <c r="BO481" s="519">
        <v>0</v>
      </c>
      <c r="BP481" s="519">
        <v>0</v>
      </c>
      <c r="BQ481" s="519">
        <v>0</v>
      </c>
      <c r="BR481" s="519">
        <v>0</v>
      </c>
      <c r="BS481" s="519">
        <v>0</v>
      </c>
      <c r="BT481" s="519">
        <v>0</v>
      </c>
      <c r="BU481" s="519">
        <v>0</v>
      </c>
      <c r="BV481" s="519">
        <v>0</v>
      </c>
      <c r="BW481" s="519">
        <v>0</v>
      </c>
      <c r="BX481" s="519">
        <v>0</v>
      </c>
      <c r="BY481" s="519">
        <v>0</v>
      </c>
      <c r="BZ481" s="519">
        <v>0</v>
      </c>
      <c r="CA481" s="519">
        <v>0</v>
      </c>
      <c r="CB481" s="519">
        <v>0</v>
      </c>
      <c r="CC481" s="519">
        <v>0</v>
      </c>
      <c r="CD481" s="519">
        <v>0</v>
      </c>
      <c r="CE481" s="519">
        <v>0</v>
      </c>
      <c r="CF481" s="519">
        <v>0</v>
      </c>
      <c r="CG481" s="519">
        <v>0</v>
      </c>
      <c r="CH481" s="519">
        <v>0</v>
      </c>
      <c r="CI481" s="519">
        <v>0</v>
      </c>
      <c r="CJ481" s="519">
        <v>0</v>
      </c>
      <c r="CK481" s="519">
        <v>0</v>
      </c>
      <c r="CL481" s="519">
        <v>0</v>
      </c>
      <c r="CM481" s="519">
        <v>0</v>
      </c>
      <c r="CN481" s="519">
        <v>0</v>
      </c>
      <c r="CO481" s="519">
        <v>0</v>
      </c>
      <c r="CP481" s="519">
        <v>0</v>
      </c>
      <c r="CQ481" s="519">
        <v>0</v>
      </c>
      <c r="CR481" s="519">
        <v>0</v>
      </c>
      <c r="CS481" s="519">
        <v>0</v>
      </c>
      <c r="CT481" s="519">
        <v>0</v>
      </c>
      <c r="CU481" s="519">
        <v>0</v>
      </c>
      <c r="CV481" s="519">
        <v>0</v>
      </c>
      <c r="CW481" s="519">
        <v>0</v>
      </c>
      <c r="CX481" s="519">
        <v>0</v>
      </c>
      <c r="CY481" s="519">
        <v>0</v>
      </c>
      <c r="CZ481" s="519">
        <v>0</v>
      </c>
      <c r="DA481" s="519">
        <v>0</v>
      </c>
      <c r="DB481" s="519">
        <v>0</v>
      </c>
      <c r="DC481" s="519">
        <v>0</v>
      </c>
      <c r="DD481" s="519">
        <v>0</v>
      </c>
      <c r="DE481" s="519">
        <v>0</v>
      </c>
      <c r="DF481" s="519">
        <v>0</v>
      </c>
      <c r="DG481" s="519">
        <v>0</v>
      </c>
      <c r="DH481" s="519">
        <v>0</v>
      </c>
      <c r="DI481" s="519">
        <v>0</v>
      </c>
      <c r="DJ481" s="519">
        <v>0</v>
      </c>
      <c r="DK481" s="519">
        <v>0</v>
      </c>
      <c r="DL481" s="519">
        <v>0</v>
      </c>
      <c r="DM481" s="519">
        <v>0</v>
      </c>
      <c r="DN481" s="519">
        <v>0</v>
      </c>
      <c r="DO481" s="519">
        <v>0</v>
      </c>
      <c r="DP481" s="519">
        <v>0</v>
      </c>
      <c r="DQ481" s="519">
        <v>0</v>
      </c>
      <c r="DR481" s="519">
        <v>0</v>
      </c>
      <c r="DS481" s="519">
        <v>0</v>
      </c>
      <c r="DT481" s="519">
        <v>0</v>
      </c>
      <c r="DU481" s="519">
        <v>0</v>
      </c>
      <c r="DV481" s="519">
        <v>0</v>
      </c>
      <c r="DW481" s="519">
        <v>0</v>
      </c>
      <c r="DX481" s="519">
        <v>0</v>
      </c>
      <c r="DZ481" s="337" t="s">
        <v>631</v>
      </c>
      <c r="EA481" s="519" t="s">
        <v>1058</v>
      </c>
      <c r="EB481" s="519" t="s">
        <v>1059</v>
      </c>
      <c r="EC481" s="519">
        <v>54</v>
      </c>
      <c r="ED481" s="521" t="str">
        <f t="shared" si="23"/>
        <v>SDN100154</v>
      </c>
      <c r="EE481" s="519">
        <v>0</v>
      </c>
      <c r="EF481" s="519">
        <v>316</v>
      </c>
      <c r="EG481" s="519">
        <v>705</v>
      </c>
      <c r="EH481" s="519">
        <v>1077</v>
      </c>
      <c r="EI481" s="519">
        <v>1443</v>
      </c>
      <c r="EJ481" s="519">
        <v>1739</v>
      </c>
      <c r="EK481" s="519">
        <v>2043</v>
      </c>
      <c r="EL481" s="519">
        <v>2363</v>
      </c>
      <c r="EM481" s="519">
        <v>2698</v>
      </c>
      <c r="EN481" s="519">
        <v>0</v>
      </c>
      <c r="EO481" s="519">
        <v>0</v>
      </c>
      <c r="EP481" s="519">
        <v>0</v>
      </c>
      <c r="EQ481" s="519">
        <v>0</v>
      </c>
      <c r="ER481" s="519">
        <v>0</v>
      </c>
      <c r="ES481" s="519">
        <v>0</v>
      </c>
      <c r="ET481" s="519">
        <v>0</v>
      </c>
      <c r="EU481" s="519">
        <v>0</v>
      </c>
      <c r="EV481" s="519">
        <v>0</v>
      </c>
      <c r="EW481" s="519">
        <v>0</v>
      </c>
      <c r="EX481" s="519">
        <v>0</v>
      </c>
      <c r="EY481" s="519">
        <v>0</v>
      </c>
      <c r="EZ481" s="519">
        <v>0</v>
      </c>
      <c r="FA481" s="519">
        <v>0</v>
      </c>
      <c r="FB481" s="519">
        <v>0</v>
      </c>
      <c r="FC481" s="519">
        <v>0</v>
      </c>
      <c r="FD481" s="519">
        <v>0</v>
      </c>
      <c r="FE481" s="519">
        <v>0</v>
      </c>
      <c r="FF481" s="519">
        <v>0</v>
      </c>
      <c r="FG481" s="519">
        <v>0</v>
      </c>
      <c r="FH481" s="519">
        <v>0</v>
      </c>
      <c r="FI481" s="519">
        <v>0</v>
      </c>
      <c r="FJ481" s="519">
        <v>0</v>
      </c>
      <c r="FK481" s="519">
        <v>0</v>
      </c>
      <c r="FL481" s="519">
        <v>0</v>
      </c>
      <c r="FM481" s="519">
        <v>0</v>
      </c>
      <c r="FN481" s="519">
        <v>0</v>
      </c>
      <c r="FO481" s="519">
        <v>0</v>
      </c>
      <c r="FP481" s="519">
        <v>0</v>
      </c>
      <c r="FQ481" s="519">
        <v>0</v>
      </c>
      <c r="FR481" s="519">
        <v>0</v>
      </c>
      <c r="FS481" s="519">
        <v>0</v>
      </c>
      <c r="FT481" s="519">
        <v>0</v>
      </c>
      <c r="FU481" s="519">
        <v>0</v>
      </c>
      <c r="FV481" s="519">
        <v>0</v>
      </c>
      <c r="FW481" s="519">
        <v>0</v>
      </c>
      <c r="FX481" s="519">
        <v>0</v>
      </c>
      <c r="FY481" s="519">
        <v>0</v>
      </c>
      <c r="FZ481" s="519">
        <v>0</v>
      </c>
      <c r="GA481" s="519">
        <v>0</v>
      </c>
      <c r="GB481" s="519">
        <v>0</v>
      </c>
      <c r="GC481" s="519">
        <v>0</v>
      </c>
      <c r="GD481" s="519">
        <v>0</v>
      </c>
      <c r="GE481" s="519">
        <v>0</v>
      </c>
      <c r="GF481" s="519">
        <v>0</v>
      </c>
      <c r="GG481" s="519">
        <v>0</v>
      </c>
      <c r="GH481" s="519">
        <v>0</v>
      </c>
      <c r="GI481" s="519">
        <v>0</v>
      </c>
      <c r="GJ481" s="519">
        <v>0</v>
      </c>
      <c r="GK481" s="519">
        <v>0</v>
      </c>
      <c r="GL481" s="519">
        <v>0</v>
      </c>
      <c r="GM481" s="519">
        <v>0</v>
      </c>
      <c r="GN481" s="519">
        <v>0</v>
      </c>
      <c r="GO481" s="519">
        <v>0</v>
      </c>
      <c r="GP481" s="519">
        <v>0</v>
      </c>
      <c r="GQ481" s="519">
        <v>0</v>
      </c>
      <c r="GR481" s="519">
        <v>0</v>
      </c>
      <c r="GS481" s="519">
        <v>0</v>
      </c>
      <c r="GT481" s="519">
        <v>0</v>
      </c>
      <c r="GU481" s="519">
        <v>0</v>
      </c>
      <c r="GV481" s="519">
        <v>0</v>
      </c>
      <c r="GW481" s="519">
        <v>0</v>
      </c>
      <c r="GX481" s="519">
        <v>0</v>
      </c>
      <c r="GY481" s="519">
        <v>0</v>
      </c>
      <c r="GZ481" s="519">
        <v>0</v>
      </c>
      <c r="HA481" s="519">
        <v>0</v>
      </c>
      <c r="HB481" s="519">
        <v>0</v>
      </c>
      <c r="HC481" s="519">
        <v>0</v>
      </c>
      <c r="HD481" s="519">
        <v>0</v>
      </c>
      <c r="HE481" s="519">
        <v>0</v>
      </c>
      <c r="HF481" s="519">
        <v>0</v>
      </c>
      <c r="HG481" s="519">
        <v>0</v>
      </c>
      <c r="HH481" s="519">
        <v>0</v>
      </c>
      <c r="HI481" s="519">
        <v>0</v>
      </c>
      <c r="HJ481" s="519">
        <v>0</v>
      </c>
      <c r="HK481" s="519">
        <v>0</v>
      </c>
      <c r="HL481" s="519">
        <v>0</v>
      </c>
      <c r="HM481" s="519">
        <v>0</v>
      </c>
      <c r="HN481" s="519">
        <v>0</v>
      </c>
      <c r="HO481" s="519">
        <v>0</v>
      </c>
      <c r="HP481" s="519">
        <v>0</v>
      </c>
      <c r="HQ481" s="519">
        <v>0</v>
      </c>
      <c r="HR481" s="519">
        <v>0</v>
      </c>
      <c r="HS481" s="519">
        <v>0</v>
      </c>
      <c r="HT481" s="519">
        <v>0</v>
      </c>
      <c r="HU481" s="519">
        <v>0</v>
      </c>
      <c r="HV481" s="519">
        <v>0</v>
      </c>
      <c r="HW481" s="519">
        <v>0</v>
      </c>
      <c r="HX481" s="519">
        <v>0</v>
      </c>
      <c r="HY481" s="519">
        <v>0</v>
      </c>
      <c r="HZ481" s="519">
        <v>0</v>
      </c>
      <c r="IA481" s="519">
        <v>0</v>
      </c>
      <c r="IB481" s="519">
        <v>0</v>
      </c>
      <c r="IC481" s="519">
        <v>0</v>
      </c>
      <c r="ID481" s="519">
        <v>0</v>
      </c>
      <c r="IE481" s="519">
        <v>0</v>
      </c>
      <c r="IF481" s="519">
        <v>0</v>
      </c>
      <c r="IG481" s="519">
        <v>0</v>
      </c>
      <c r="IH481" s="519">
        <v>0</v>
      </c>
      <c r="II481" s="519">
        <v>0</v>
      </c>
      <c r="IJ481" s="519">
        <v>0</v>
      </c>
      <c r="IK481" s="519">
        <v>0</v>
      </c>
    </row>
    <row r="482" spans="2:245" hidden="1">
      <c r="B482" s="519" t="s">
        <v>1058</v>
      </c>
      <c r="C482" s="519"/>
      <c r="D482" s="519"/>
      <c r="E482" s="519"/>
      <c r="F482" s="519">
        <v>1</v>
      </c>
      <c r="G482" s="519"/>
      <c r="H482" s="519">
        <v>47</v>
      </c>
      <c r="I482" s="519">
        <v>10</v>
      </c>
      <c r="J482" s="519" t="str">
        <f t="shared" si="24"/>
        <v>SDN10014710</v>
      </c>
      <c r="K482" s="519">
        <v>1052</v>
      </c>
      <c r="M482" s="337" t="s">
        <v>631</v>
      </c>
      <c r="N482" s="519" t="s">
        <v>1058</v>
      </c>
      <c r="O482" s="519" t="s">
        <v>1059</v>
      </c>
      <c r="P482" s="519">
        <v>55</v>
      </c>
      <c r="Q482" s="521" t="str">
        <f t="shared" si="22"/>
        <v>SDN100155</v>
      </c>
      <c r="R482" s="519">
        <v>0</v>
      </c>
      <c r="S482" s="519">
        <v>349</v>
      </c>
      <c r="T482" s="519">
        <v>714</v>
      </c>
      <c r="U482" s="519">
        <v>1100</v>
      </c>
      <c r="V482" s="519">
        <v>1507</v>
      </c>
      <c r="W482" s="519">
        <v>1872</v>
      </c>
      <c r="X482" s="519">
        <v>2258</v>
      </c>
      <c r="Y482" s="519">
        <v>2666</v>
      </c>
      <c r="Z482" s="519">
        <v>3101</v>
      </c>
      <c r="AA482" s="519">
        <v>4755</v>
      </c>
      <c r="AB482" s="519">
        <v>5027</v>
      </c>
      <c r="AC482" s="519">
        <v>5328</v>
      </c>
      <c r="AD482" s="519">
        <v>5667</v>
      </c>
      <c r="AE482" s="519">
        <v>6044</v>
      </c>
      <c r="AF482" s="519">
        <v>6475</v>
      </c>
      <c r="AG482" s="519">
        <v>6985</v>
      </c>
      <c r="AH482" s="519">
        <v>7568</v>
      </c>
      <c r="AI482" s="519">
        <v>8243</v>
      </c>
      <c r="AJ482" s="519">
        <v>9035</v>
      </c>
      <c r="AK482" s="519">
        <v>9965</v>
      </c>
      <c r="AL482" s="519">
        <v>11129</v>
      </c>
      <c r="AM482" s="519">
        <v>12534</v>
      </c>
      <c r="AN482" s="519">
        <v>14210</v>
      </c>
      <c r="AO482" s="519">
        <v>16276</v>
      </c>
      <c r="AP482" s="519">
        <v>0</v>
      </c>
      <c r="AQ482" s="519">
        <v>0</v>
      </c>
      <c r="AR482" s="519">
        <v>0</v>
      </c>
      <c r="AS482" s="519">
        <v>0</v>
      </c>
      <c r="AT482" s="519">
        <v>0</v>
      </c>
      <c r="AU482" s="519">
        <v>0</v>
      </c>
      <c r="AV482" s="519">
        <v>0</v>
      </c>
      <c r="AW482" s="519">
        <v>0</v>
      </c>
      <c r="AX482" s="519">
        <v>0</v>
      </c>
      <c r="AY482" s="519">
        <v>0</v>
      </c>
      <c r="AZ482" s="519">
        <v>0</v>
      </c>
      <c r="BA482" s="519">
        <v>0</v>
      </c>
      <c r="BB482" s="519">
        <v>0</v>
      </c>
      <c r="BC482" s="519">
        <v>0</v>
      </c>
      <c r="BD482" s="519">
        <v>0</v>
      </c>
      <c r="BE482" s="519">
        <v>0</v>
      </c>
      <c r="BF482" s="519">
        <v>0</v>
      </c>
      <c r="BG482" s="519">
        <v>0</v>
      </c>
      <c r="BH482" s="519">
        <v>0</v>
      </c>
      <c r="BI482" s="519">
        <v>0</v>
      </c>
      <c r="BJ482" s="519">
        <v>0</v>
      </c>
      <c r="BK482" s="519">
        <v>0</v>
      </c>
      <c r="BL482" s="519">
        <v>0</v>
      </c>
      <c r="BM482" s="519">
        <v>0</v>
      </c>
      <c r="BN482" s="519">
        <v>0</v>
      </c>
      <c r="BO482" s="519">
        <v>0</v>
      </c>
      <c r="BP482" s="519">
        <v>0</v>
      </c>
      <c r="BQ482" s="519">
        <v>0</v>
      </c>
      <c r="BR482" s="519">
        <v>0</v>
      </c>
      <c r="BS482" s="519">
        <v>0</v>
      </c>
      <c r="BT482" s="519">
        <v>0</v>
      </c>
      <c r="BU482" s="519">
        <v>0</v>
      </c>
      <c r="BV482" s="519">
        <v>0</v>
      </c>
      <c r="BW482" s="519">
        <v>0</v>
      </c>
      <c r="BX482" s="519">
        <v>0</v>
      </c>
      <c r="BY482" s="519">
        <v>0</v>
      </c>
      <c r="BZ482" s="519">
        <v>0</v>
      </c>
      <c r="CA482" s="519">
        <v>0</v>
      </c>
      <c r="CB482" s="519">
        <v>0</v>
      </c>
      <c r="CC482" s="519">
        <v>0</v>
      </c>
      <c r="CD482" s="519">
        <v>0</v>
      </c>
      <c r="CE482" s="519">
        <v>0</v>
      </c>
      <c r="CF482" s="519">
        <v>0</v>
      </c>
      <c r="CG482" s="519">
        <v>0</v>
      </c>
      <c r="CH482" s="519">
        <v>0</v>
      </c>
      <c r="CI482" s="519">
        <v>0</v>
      </c>
      <c r="CJ482" s="519">
        <v>0</v>
      </c>
      <c r="CK482" s="519">
        <v>0</v>
      </c>
      <c r="CL482" s="519">
        <v>0</v>
      </c>
      <c r="CM482" s="519">
        <v>0</v>
      </c>
      <c r="CN482" s="519">
        <v>0</v>
      </c>
      <c r="CO482" s="519">
        <v>0</v>
      </c>
      <c r="CP482" s="519">
        <v>0</v>
      </c>
      <c r="CQ482" s="519">
        <v>0</v>
      </c>
      <c r="CR482" s="519">
        <v>0</v>
      </c>
      <c r="CS482" s="519">
        <v>0</v>
      </c>
      <c r="CT482" s="519">
        <v>0</v>
      </c>
      <c r="CU482" s="519">
        <v>0</v>
      </c>
      <c r="CV482" s="519">
        <v>0</v>
      </c>
      <c r="CW482" s="519">
        <v>0</v>
      </c>
      <c r="CX482" s="519">
        <v>0</v>
      </c>
      <c r="CY482" s="519">
        <v>0</v>
      </c>
      <c r="CZ482" s="519">
        <v>0</v>
      </c>
      <c r="DA482" s="519">
        <v>0</v>
      </c>
      <c r="DB482" s="519">
        <v>0</v>
      </c>
      <c r="DC482" s="519">
        <v>0</v>
      </c>
      <c r="DD482" s="519">
        <v>0</v>
      </c>
      <c r="DE482" s="519">
        <v>0</v>
      </c>
      <c r="DF482" s="519">
        <v>0</v>
      </c>
      <c r="DG482" s="519">
        <v>0</v>
      </c>
      <c r="DH482" s="519">
        <v>0</v>
      </c>
      <c r="DI482" s="519">
        <v>0</v>
      </c>
      <c r="DJ482" s="519">
        <v>0</v>
      </c>
      <c r="DK482" s="519">
        <v>0</v>
      </c>
      <c r="DL482" s="519">
        <v>0</v>
      </c>
      <c r="DM482" s="519">
        <v>0</v>
      </c>
      <c r="DN482" s="519">
        <v>0</v>
      </c>
      <c r="DO482" s="519">
        <v>0</v>
      </c>
      <c r="DP482" s="519">
        <v>0</v>
      </c>
      <c r="DQ482" s="519">
        <v>0</v>
      </c>
      <c r="DR482" s="519">
        <v>0</v>
      </c>
      <c r="DS482" s="519">
        <v>0</v>
      </c>
      <c r="DT482" s="519">
        <v>0</v>
      </c>
      <c r="DU482" s="519">
        <v>0</v>
      </c>
      <c r="DV482" s="519">
        <v>0</v>
      </c>
      <c r="DW482" s="519">
        <v>0</v>
      </c>
      <c r="DX482" s="519">
        <v>0</v>
      </c>
      <c r="DZ482" s="337" t="s">
        <v>631</v>
      </c>
      <c r="EA482" s="519" t="s">
        <v>1058</v>
      </c>
      <c r="EB482" s="519" t="s">
        <v>1059</v>
      </c>
      <c r="EC482" s="519">
        <v>55</v>
      </c>
      <c r="ED482" s="521" t="str">
        <f t="shared" si="23"/>
        <v>SDN100155</v>
      </c>
      <c r="EE482" s="519">
        <v>0</v>
      </c>
      <c r="EF482" s="519">
        <v>306</v>
      </c>
      <c r="EG482" s="519">
        <v>681</v>
      </c>
      <c r="EH482" s="519">
        <v>1039</v>
      </c>
      <c r="EI482" s="519">
        <v>1390</v>
      </c>
      <c r="EJ482" s="519">
        <v>1675</v>
      </c>
      <c r="EK482" s="519">
        <v>1967</v>
      </c>
      <c r="EL482" s="519">
        <v>2274</v>
      </c>
      <c r="EM482" s="519">
        <v>2597</v>
      </c>
      <c r="EN482" s="519">
        <v>0</v>
      </c>
      <c r="EO482" s="519">
        <v>0</v>
      </c>
      <c r="EP482" s="519">
        <v>0</v>
      </c>
      <c r="EQ482" s="519">
        <v>0</v>
      </c>
      <c r="ER482" s="519">
        <v>0</v>
      </c>
      <c r="ES482" s="519">
        <v>0</v>
      </c>
      <c r="ET482" s="519">
        <v>0</v>
      </c>
      <c r="EU482" s="519">
        <v>0</v>
      </c>
      <c r="EV482" s="519">
        <v>0</v>
      </c>
      <c r="EW482" s="519">
        <v>0</v>
      </c>
      <c r="EX482" s="519">
        <v>0</v>
      </c>
      <c r="EY482" s="519">
        <v>0</v>
      </c>
      <c r="EZ482" s="519">
        <v>0</v>
      </c>
      <c r="FA482" s="519">
        <v>0</v>
      </c>
      <c r="FB482" s="519">
        <v>0</v>
      </c>
      <c r="FC482" s="519">
        <v>0</v>
      </c>
      <c r="FD482" s="519">
        <v>0</v>
      </c>
      <c r="FE482" s="519">
        <v>0</v>
      </c>
      <c r="FF482" s="519">
        <v>0</v>
      </c>
      <c r="FG482" s="519">
        <v>0</v>
      </c>
      <c r="FH482" s="519">
        <v>0</v>
      </c>
      <c r="FI482" s="519">
        <v>0</v>
      </c>
      <c r="FJ482" s="519">
        <v>0</v>
      </c>
      <c r="FK482" s="519">
        <v>0</v>
      </c>
      <c r="FL482" s="519">
        <v>0</v>
      </c>
      <c r="FM482" s="519">
        <v>0</v>
      </c>
      <c r="FN482" s="519">
        <v>0</v>
      </c>
      <c r="FO482" s="519">
        <v>0</v>
      </c>
      <c r="FP482" s="519">
        <v>0</v>
      </c>
      <c r="FQ482" s="519">
        <v>0</v>
      </c>
      <c r="FR482" s="519">
        <v>0</v>
      </c>
      <c r="FS482" s="519">
        <v>0</v>
      </c>
      <c r="FT482" s="519">
        <v>0</v>
      </c>
      <c r="FU482" s="519">
        <v>0</v>
      </c>
      <c r="FV482" s="519">
        <v>0</v>
      </c>
      <c r="FW482" s="519">
        <v>0</v>
      </c>
      <c r="FX482" s="519">
        <v>0</v>
      </c>
      <c r="FY482" s="519">
        <v>0</v>
      </c>
      <c r="FZ482" s="519">
        <v>0</v>
      </c>
      <c r="GA482" s="519">
        <v>0</v>
      </c>
      <c r="GB482" s="519">
        <v>0</v>
      </c>
      <c r="GC482" s="519">
        <v>0</v>
      </c>
      <c r="GD482" s="519">
        <v>0</v>
      </c>
      <c r="GE482" s="519">
        <v>0</v>
      </c>
      <c r="GF482" s="519">
        <v>0</v>
      </c>
      <c r="GG482" s="519">
        <v>0</v>
      </c>
      <c r="GH482" s="519">
        <v>0</v>
      </c>
      <c r="GI482" s="519">
        <v>0</v>
      </c>
      <c r="GJ482" s="519">
        <v>0</v>
      </c>
      <c r="GK482" s="519">
        <v>0</v>
      </c>
      <c r="GL482" s="519">
        <v>0</v>
      </c>
      <c r="GM482" s="519">
        <v>0</v>
      </c>
      <c r="GN482" s="519">
        <v>0</v>
      </c>
      <c r="GO482" s="519">
        <v>0</v>
      </c>
      <c r="GP482" s="519">
        <v>0</v>
      </c>
      <c r="GQ482" s="519">
        <v>0</v>
      </c>
      <c r="GR482" s="519">
        <v>0</v>
      </c>
      <c r="GS482" s="519">
        <v>0</v>
      </c>
      <c r="GT482" s="519">
        <v>0</v>
      </c>
      <c r="GU482" s="519">
        <v>0</v>
      </c>
      <c r="GV482" s="519">
        <v>0</v>
      </c>
      <c r="GW482" s="519">
        <v>0</v>
      </c>
      <c r="GX482" s="519">
        <v>0</v>
      </c>
      <c r="GY482" s="519">
        <v>0</v>
      </c>
      <c r="GZ482" s="519">
        <v>0</v>
      </c>
      <c r="HA482" s="519">
        <v>0</v>
      </c>
      <c r="HB482" s="519">
        <v>0</v>
      </c>
      <c r="HC482" s="519">
        <v>0</v>
      </c>
      <c r="HD482" s="519">
        <v>0</v>
      </c>
      <c r="HE482" s="519">
        <v>0</v>
      </c>
      <c r="HF482" s="519">
        <v>0</v>
      </c>
      <c r="HG482" s="519">
        <v>0</v>
      </c>
      <c r="HH482" s="519">
        <v>0</v>
      </c>
      <c r="HI482" s="519">
        <v>0</v>
      </c>
      <c r="HJ482" s="519">
        <v>0</v>
      </c>
      <c r="HK482" s="519">
        <v>0</v>
      </c>
      <c r="HL482" s="519">
        <v>0</v>
      </c>
      <c r="HM482" s="519">
        <v>0</v>
      </c>
      <c r="HN482" s="519">
        <v>0</v>
      </c>
      <c r="HO482" s="519">
        <v>0</v>
      </c>
      <c r="HP482" s="519">
        <v>0</v>
      </c>
      <c r="HQ482" s="519">
        <v>0</v>
      </c>
      <c r="HR482" s="519">
        <v>0</v>
      </c>
      <c r="HS482" s="519">
        <v>0</v>
      </c>
      <c r="HT482" s="519">
        <v>0</v>
      </c>
      <c r="HU482" s="519">
        <v>0</v>
      </c>
      <c r="HV482" s="519">
        <v>0</v>
      </c>
      <c r="HW482" s="519">
        <v>0</v>
      </c>
      <c r="HX482" s="519">
        <v>0</v>
      </c>
      <c r="HY482" s="519">
        <v>0</v>
      </c>
      <c r="HZ482" s="519">
        <v>0</v>
      </c>
      <c r="IA482" s="519">
        <v>0</v>
      </c>
      <c r="IB482" s="519">
        <v>0</v>
      </c>
      <c r="IC482" s="519">
        <v>0</v>
      </c>
      <c r="ID482" s="519">
        <v>0</v>
      </c>
      <c r="IE482" s="519">
        <v>0</v>
      </c>
      <c r="IF482" s="519">
        <v>0</v>
      </c>
      <c r="IG482" s="519">
        <v>0</v>
      </c>
      <c r="IH482" s="519">
        <v>0</v>
      </c>
      <c r="II482" s="519">
        <v>0</v>
      </c>
      <c r="IJ482" s="519">
        <v>0</v>
      </c>
      <c r="IK482" s="519">
        <v>0</v>
      </c>
    </row>
    <row r="483" spans="2:245" hidden="1">
      <c r="B483" s="519" t="s">
        <v>1058</v>
      </c>
      <c r="C483" s="519"/>
      <c r="D483" s="519"/>
      <c r="E483" s="519"/>
      <c r="F483" s="519">
        <v>1</v>
      </c>
      <c r="G483" s="519"/>
      <c r="H483" s="519">
        <v>48</v>
      </c>
      <c r="I483" s="519">
        <v>1</v>
      </c>
      <c r="J483" s="519" t="str">
        <f t="shared" si="24"/>
        <v>SDN10014801</v>
      </c>
      <c r="K483" s="519">
        <v>1370</v>
      </c>
      <c r="M483" s="337" t="s">
        <v>631</v>
      </c>
      <c r="N483" s="519" t="s">
        <v>1058</v>
      </c>
      <c r="O483" s="519" t="s">
        <v>1059</v>
      </c>
      <c r="P483" s="519">
        <v>56</v>
      </c>
      <c r="Q483" s="521" t="str">
        <f t="shared" si="22"/>
        <v>SDN100156</v>
      </c>
      <c r="R483" s="519">
        <v>0</v>
      </c>
      <c r="S483" s="519">
        <v>356</v>
      </c>
      <c r="T483" s="519">
        <v>732</v>
      </c>
      <c r="U483" s="519">
        <v>1127</v>
      </c>
      <c r="V483" s="519">
        <v>1546</v>
      </c>
      <c r="W483" s="519">
        <v>1920</v>
      </c>
      <c r="X483" s="519">
        <v>2315</v>
      </c>
      <c r="Y483" s="519">
        <v>2735</v>
      </c>
      <c r="Z483" s="519">
        <v>3180</v>
      </c>
      <c r="AA483" s="519">
        <v>4888</v>
      </c>
      <c r="AB483" s="519">
        <v>5167</v>
      </c>
      <c r="AC483" s="519">
        <v>5480</v>
      </c>
      <c r="AD483" s="519">
        <v>5825</v>
      </c>
      <c r="AE483" s="519">
        <v>6219</v>
      </c>
      <c r="AF483" s="519">
        <v>6685</v>
      </c>
      <c r="AG483" s="519">
        <v>7213</v>
      </c>
      <c r="AH483" s="519">
        <v>7822</v>
      </c>
      <c r="AI483" s="519">
        <v>8532</v>
      </c>
      <c r="AJ483" s="519">
        <v>9362</v>
      </c>
      <c r="AK483" s="519">
        <v>10405</v>
      </c>
      <c r="AL483" s="519">
        <v>11658</v>
      </c>
      <c r="AM483" s="519">
        <v>13143</v>
      </c>
      <c r="AN483" s="519">
        <v>14965</v>
      </c>
      <c r="AO483" s="519">
        <v>17146</v>
      </c>
      <c r="AP483" s="519">
        <v>0</v>
      </c>
      <c r="AQ483" s="519">
        <v>0</v>
      </c>
      <c r="AR483" s="519">
        <v>0</v>
      </c>
      <c r="AS483" s="519">
        <v>0</v>
      </c>
      <c r="AT483" s="519">
        <v>0</v>
      </c>
      <c r="AU483" s="519">
        <v>0</v>
      </c>
      <c r="AV483" s="519">
        <v>0</v>
      </c>
      <c r="AW483" s="519">
        <v>0</v>
      </c>
      <c r="AX483" s="519">
        <v>0</v>
      </c>
      <c r="AY483" s="519">
        <v>0</v>
      </c>
      <c r="AZ483" s="519">
        <v>0</v>
      </c>
      <c r="BA483" s="519">
        <v>0</v>
      </c>
      <c r="BB483" s="519">
        <v>0</v>
      </c>
      <c r="BC483" s="519">
        <v>0</v>
      </c>
      <c r="BD483" s="519">
        <v>0</v>
      </c>
      <c r="BE483" s="519">
        <v>0</v>
      </c>
      <c r="BF483" s="519">
        <v>0</v>
      </c>
      <c r="BG483" s="519">
        <v>0</v>
      </c>
      <c r="BH483" s="519">
        <v>0</v>
      </c>
      <c r="BI483" s="519">
        <v>0</v>
      </c>
      <c r="BJ483" s="519">
        <v>0</v>
      </c>
      <c r="BK483" s="519">
        <v>0</v>
      </c>
      <c r="BL483" s="519">
        <v>0</v>
      </c>
      <c r="BM483" s="519">
        <v>0</v>
      </c>
      <c r="BN483" s="519">
        <v>0</v>
      </c>
      <c r="BO483" s="519">
        <v>0</v>
      </c>
      <c r="BP483" s="519">
        <v>0</v>
      </c>
      <c r="BQ483" s="519">
        <v>0</v>
      </c>
      <c r="BR483" s="519">
        <v>0</v>
      </c>
      <c r="BS483" s="519">
        <v>0</v>
      </c>
      <c r="BT483" s="519">
        <v>0</v>
      </c>
      <c r="BU483" s="519">
        <v>0</v>
      </c>
      <c r="BV483" s="519">
        <v>0</v>
      </c>
      <c r="BW483" s="519">
        <v>0</v>
      </c>
      <c r="BX483" s="519">
        <v>0</v>
      </c>
      <c r="BY483" s="519">
        <v>0</v>
      </c>
      <c r="BZ483" s="519">
        <v>0</v>
      </c>
      <c r="CA483" s="519">
        <v>0</v>
      </c>
      <c r="CB483" s="519">
        <v>0</v>
      </c>
      <c r="CC483" s="519">
        <v>0</v>
      </c>
      <c r="CD483" s="519">
        <v>0</v>
      </c>
      <c r="CE483" s="519">
        <v>0</v>
      </c>
      <c r="CF483" s="519">
        <v>0</v>
      </c>
      <c r="CG483" s="519">
        <v>0</v>
      </c>
      <c r="CH483" s="519">
        <v>0</v>
      </c>
      <c r="CI483" s="519">
        <v>0</v>
      </c>
      <c r="CJ483" s="519">
        <v>0</v>
      </c>
      <c r="CK483" s="519">
        <v>0</v>
      </c>
      <c r="CL483" s="519">
        <v>0</v>
      </c>
      <c r="CM483" s="519">
        <v>0</v>
      </c>
      <c r="CN483" s="519">
        <v>0</v>
      </c>
      <c r="CO483" s="519">
        <v>0</v>
      </c>
      <c r="CP483" s="519">
        <v>0</v>
      </c>
      <c r="CQ483" s="519">
        <v>0</v>
      </c>
      <c r="CR483" s="519">
        <v>0</v>
      </c>
      <c r="CS483" s="519">
        <v>0</v>
      </c>
      <c r="CT483" s="519">
        <v>0</v>
      </c>
      <c r="CU483" s="519">
        <v>0</v>
      </c>
      <c r="CV483" s="519">
        <v>0</v>
      </c>
      <c r="CW483" s="519">
        <v>0</v>
      </c>
      <c r="CX483" s="519">
        <v>0</v>
      </c>
      <c r="CY483" s="519">
        <v>0</v>
      </c>
      <c r="CZ483" s="519">
        <v>0</v>
      </c>
      <c r="DA483" s="519">
        <v>0</v>
      </c>
      <c r="DB483" s="519">
        <v>0</v>
      </c>
      <c r="DC483" s="519">
        <v>0</v>
      </c>
      <c r="DD483" s="519">
        <v>0</v>
      </c>
      <c r="DE483" s="519">
        <v>0</v>
      </c>
      <c r="DF483" s="519">
        <v>0</v>
      </c>
      <c r="DG483" s="519">
        <v>0</v>
      </c>
      <c r="DH483" s="519">
        <v>0</v>
      </c>
      <c r="DI483" s="519">
        <v>0</v>
      </c>
      <c r="DJ483" s="519">
        <v>0</v>
      </c>
      <c r="DK483" s="519">
        <v>0</v>
      </c>
      <c r="DL483" s="519">
        <v>0</v>
      </c>
      <c r="DM483" s="519">
        <v>0</v>
      </c>
      <c r="DN483" s="519">
        <v>0</v>
      </c>
      <c r="DO483" s="519">
        <v>0</v>
      </c>
      <c r="DP483" s="519">
        <v>0</v>
      </c>
      <c r="DQ483" s="519">
        <v>0</v>
      </c>
      <c r="DR483" s="519">
        <v>0</v>
      </c>
      <c r="DS483" s="519">
        <v>0</v>
      </c>
      <c r="DT483" s="519">
        <v>0</v>
      </c>
      <c r="DU483" s="519">
        <v>0</v>
      </c>
      <c r="DV483" s="519">
        <v>0</v>
      </c>
      <c r="DW483" s="519">
        <v>0</v>
      </c>
      <c r="DX483" s="519">
        <v>0</v>
      </c>
      <c r="DZ483" s="337" t="s">
        <v>631</v>
      </c>
      <c r="EA483" s="519" t="s">
        <v>1058</v>
      </c>
      <c r="EB483" s="519" t="s">
        <v>1059</v>
      </c>
      <c r="EC483" s="519">
        <v>56</v>
      </c>
      <c r="ED483" s="521" t="str">
        <f t="shared" si="23"/>
        <v>SDN100156</v>
      </c>
      <c r="EE483" s="519">
        <v>0</v>
      </c>
      <c r="EF483" s="519">
        <v>298</v>
      </c>
      <c r="EG483" s="519">
        <v>661</v>
      </c>
      <c r="EH483" s="519">
        <v>1005</v>
      </c>
      <c r="EI483" s="519">
        <v>1344</v>
      </c>
      <c r="EJ483" s="519">
        <v>1618</v>
      </c>
      <c r="EK483" s="519">
        <v>1898</v>
      </c>
      <c r="EL483" s="519">
        <v>2194</v>
      </c>
      <c r="EM483" s="519">
        <v>2504</v>
      </c>
      <c r="EN483" s="519">
        <v>0</v>
      </c>
      <c r="EO483" s="519">
        <v>0</v>
      </c>
      <c r="EP483" s="519">
        <v>0</v>
      </c>
      <c r="EQ483" s="519">
        <v>0</v>
      </c>
      <c r="ER483" s="519">
        <v>0</v>
      </c>
      <c r="ES483" s="519">
        <v>0</v>
      </c>
      <c r="ET483" s="519">
        <v>0</v>
      </c>
      <c r="EU483" s="519">
        <v>0</v>
      </c>
      <c r="EV483" s="519">
        <v>0</v>
      </c>
      <c r="EW483" s="519">
        <v>0</v>
      </c>
      <c r="EX483" s="519">
        <v>0</v>
      </c>
      <c r="EY483" s="519">
        <v>0</v>
      </c>
      <c r="EZ483" s="519">
        <v>0</v>
      </c>
      <c r="FA483" s="519">
        <v>0</v>
      </c>
      <c r="FB483" s="519">
        <v>0</v>
      </c>
      <c r="FC483" s="519">
        <v>0</v>
      </c>
      <c r="FD483" s="519">
        <v>0</v>
      </c>
      <c r="FE483" s="519">
        <v>0</v>
      </c>
      <c r="FF483" s="519">
        <v>0</v>
      </c>
      <c r="FG483" s="519">
        <v>0</v>
      </c>
      <c r="FH483" s="519">
        <v>0</v>
      </c>
      <c r="FI483" s="519">
        <v>0</v>
      </c>
      <c r="FJ483" s="519">
        <v>0</v>
      </c>
      <c r="FK483" s="519">
        <v>0</v>
      </c>
      <c r="FL483" s="519">
        <v>0</v>
      </c>
      <c r="FM483" s="519">
        <v>0</v>
      </c>
      <c r="FN483" s="519">
        <v>0</v>
      </c>
      <c r="FO483" s="519">
        <v>0</v>
      </c>
      <c r="FP483" s="519">
        <v>0</v>
      </c>
      <c r="FQ483" s="519">
        <v>0</v>
      </c>
      <c r="FR483" s="519">
        <v>0</v>
      </c>
      <c r="FS483" s="519">
        <v>0</v>
      </c>
      <c r="FT483" s="519">
        <v>0</v>
      </c>
      <c r="FU483" s="519">
        <v>0</v>
      </c>
      <c r="FV483" s="519">
        <v>0</v>
      </c>
      <c r="FW483" s="519">
        <v>0</v>
      </c>
      <c r="FX483" s="519">
        <v>0</v>
      </c>
      <c r="FY483" s="519">
        <v>0</v>
      </c>
      <c r="FZ483" s="519">
        <v>0</v>
      </c>
      <c r="GA483" s="519">
        <v>0</v>
      </c>
      <c r="GB483" s="519">
        <v>0</v>
      </c>
      <c r="GC483" s="519">
        <v>0</v>
      </c>
      <c r="GD483" s="519">
        <v>0</v>
      </c>
      <c r="GE483" s="519">
        <v>0</v>
      </c>
      <c r="GF483" s="519">
        <v>0</v>
      </c>
      <c r="GG483" s="519">
        <v>0</v>
      </c>
      <c r="GH483" s="519">
        <v>0</v>
      </c>
      <c r="GI483" s="519">
        <v>0</v>
      </c>
      <c r="GJ483" s="519">
        <v>0</v>
      </c>
      <c r="GK483" s="519">
        <v>0</v>
      </c>
      <c r="GL483" s="519">
        <v>0</v>
      </c>
      <c r="GM483" s="519">
        <v>0</v>
      </c>
      <c r="GN483" s="519">
        <v>0</v>
      </c>
      <c r="GO483" s="519">
        <v>0</v>
      </c>
      <c r="GP483" s="519">
        <v>0</v>
      </c>
      <c r="GQ483" s="519">
        <v>0</v>
      </c>
      <c r="GR483" s="519">
        <v>0</v>
      </c>
      <c r="GS483" s="519">
        <v>0</v>
      </c>
      <c r="GT483" s="519">
        <v>0</v>
      </c>
      <c r="GU483" s="519">
        <v>0</v>
      </c>
      <c r="GV483" s="519">
        <v>0</v>
      </c>
      <c r="GW483" s="519">
        <v>0</v>
      </c>
      <c r="GX483" s="519">
        <v>0</v>
      </c>
      <c r="GY483" s="519">
        <v>0</v>
      </c>
      <c r="GZ483" s="519">
        <v>0</v>
      </c>
      <c r="HA483" s="519">
        <v>0</v>
      </c>
      <c r="HB483" s="519">
        <v>0</v>
      </c>
      <c r="HC483" s="519">
        <v>0</v>
      </c>
      <c r="HD483" s="519">
        <v>0</v>
      </c>
      <c r="HE483" s="519">
        <v>0</v>
      </c>
      <c r="HF483" s="519">
        <v>0</v>
      </c>
      <c r="HG483" s="519">
        <v>0</v>
      </c>
      <c r="HH483" s="519">
        <v>0</v>
      </c>
      <c r="HI483" s="519">
        <v>0</v>
      </c>
      <c r="HJ483" s="519">
        <v>0</v>
      </c>
      <c r="HK483" s="519">
        <v>0</v>
      </c>
      <c r="HL483" s="519">
        <v>0</v>
      </c>
      <c r="HM483" s="519">
        <v>0</v>
      </c>
      <c r="HN483" s="519">
        <v>0</v>
      </c>
      <c r="HO483" s="519">
        <v>0</v>
      </c>
      <c r="HP483" s="519">
        <v>0</v>
      </c>
      <c r="HQ483" s="519">
        <v>0</v>
      </c>
      <c r="HR483" s="519">
        <v>0</v>
      </c>
      <c r="HS483" s="519">
        <v>0</v>
      </c>
      <c r="HT483" s="519">
        <v>0</v>
      </c>
      <c r="HU483" s="519">
        <v>0</v>
      </c>
      <c r="HV483" s="519">
        <v>0</v>
      </c>
      <c r="HW483" s="519">
        <v>0</v>
      </c>
      <c r="HX483" s="519">
        <v>0</v>
      </c>
      <c r="HY483" s="519">
        <v>0</v>
      </c>
      <c r="HZ483" s="519">
        <v>0</v>
      </c>
      <c r="IA483" s="519">
        <v>0</v>
      </c>
      <c r="IB483" s="519">
        <v>0</v>
      </c>
      <c r="IC483" s="519">
        <v>0</v>
      </c>
      <c r="ID483" s="519">
        <v>0</v>
      </c>
      <c r="IE483" s="519">
        <v>0</v>
      </c>
      <c r="IF483" s="519">
        <v>0</v>
      </c>
      <c r="IG483" s="519">
        <v>0</v>
      </c>
      <c r="IH483" s="519">
        <v>0</v>
      </c>
      <c r="II483" s="519">
        <v>0</v>
      </c>
      <c r="IJ483" s="519">
        <v>0</v>
      </c>
      <c r="IK483" s="519">
        <v>0</v>
      </c>
    </row>
    <row r="484" spans="2:245" hidden="1">
      <c r="B484" s="519" t="s">
        <v>1058</v>
      </c>
      <c r="C484" s="519"/>
      <c r="D484" s="519"/>
      <c r="E484" s="519"/>
      <c r="F484" s="519">
        <v>1</v>
      </c>
      <c r="G484" s="519"/>
      <c r="H484" s="519">
        <v>48</v>
      </c>
      <c r="I484" s="519">
        <v>2</v>
      </c>
      <c r="J484" s="519" t="str">
        <f t="shared" si="24"/>
        <v>SDN10014802</v>
      </c>
      <c r="K484" s="519">
        <v>1370</v>
      </c>
      <c r="M484" s="337" t="s">
        <v>631</v>
      </c>
      <c r="N484" s="519" t="s">
        <v>1058</v>
      </c>
      <c r="O484" s="519" t="s">
        <v>1059</v>
      </c>
      <c r="P484" s="519">
        <v>57</v>
      </c>
      <c r="Q484" s="521" t="str">
        <f t="shared" si="22"/>
        <v>SDN100157</v>
      </c>
      <c r="R484" s="519">
        <v>0</v>
      </c>
      <c r="S484" s="519">
        <v>367</v>
      </c>
      <c r="T484" s="519">
        <v>753</v>
      </c>
      <c r="U484" s="519">
        <v>1162</v>
      </c>
      <c r="V484" s="519">
        <v>1593</v>
      </c>
      <c r="W484" s="519">
        <v>1977</v>
      </c>
      <c r="X484" s="519">
        <v>2384</v>
      </c>
      <c r="Y484" s="519">
        <v>2816</v>
      </c>
      <c r="Z484" s="519">
        <v>3283</v>
      </c>
      <c r="AA484" s="519">
        <v>5042</v>
      </c>
      <c r="AB484" s="519">
        <v>5331</v>
      </c>
      <c r="AC484" s="519">
        <v>5649</v>
      </c>
      <c r="AD484" s="519">
        <v>6008</v>
      </c>
      <c r="AE484" s="519">
        <v>6434</v>
      </c>
      <c r="AF484" s="519">
        <v>6914</v>
      </c>
      <c r="AG484" s="519">
        <v>7463</v>
      </c>
      <c r="AH484" s="519">
        <v>8100</v>
      </c>
      <c r="AI484" s="519">
        <v>8839</v>
      </c>
      <c r="AJ484" s="519">
        <v>9773</v>
      </c>
      <c r="AK484" s="519">
        <v>10891</v>
      </c>
      <c r="AL484" s="519">
        <v>12204</v>
      </c>
      <c r="AM484" s="519">
        <v>13807</v>
      </c>
      <c r="AN484" s="519">
        <v>15712</v>
      </c>
      <c r="AO484" s="519">
        <v>18088</v>
      </c>
      <c r="AP484" s="519">
        <v>0</v>
      </c>
      <c r="AQ484" s="519">
        <v>0</v>
      </c>
      <c r="AR484" s="519">
        <v>0</v>
      </c>
      <c r="AS484" s="519">
        <v>0</v>
      </c>
      <c r="AT484" s="519">
        <v>0</v>
      </c>
      <c r="AU484" s="519">
        <v>0</v>
      </c>
      <c r="AV484" s="519">
        <v>0</v>
      </c>
      <c r="AW484" s="519">
        <v>0</v>
      </c>
      <c r="AX484" s="519">
        <v>0</v>
      </c>
      <c r="AY484" s="519">
        <v>0</v>
      </c>
      <c r="AZ484" s="519">
        <v>0</v>
      </c>
      <c r="BA484" s="519">
        <v>0</v>
      </c>
      <c r="BB484" s="519">
        <v>0</v>
      </c>
      <c r="BC484" s="519">
        <v>0</v>
      </c>
      <c r="BD484" s="519">
        <v>0</v>
      </c>
      <c r="BE484" s="519">
        <v>0</v>
      </c>
      <c r="BF484" s="519">
        <v>0</v>
      </c>
      <c r="BG484" s="519">
        <v>0</v>
      </c>
      <c r="BH484" s="519">
        <v>0</v>
      </c>
      <c r="BI484" s="519">
        <v>0</v>
      </c>
      <c r="BJ484" s="519">
        <v>0</v>
      </c>
      <c r="BK484" s="519">
        <v>0</v>
      </c>
      <c r="BL484" s="519">
        <v>0</v>
      </c>
      <c r="BM484" s="519">
        <v>0</v>
      </c>
      <c r="BN484" s="519">
        <v>0</v>
      </c>
      <c r="BO484" s="519">
        <v>0</v>
      </c>
      <c r="BP484" s="519">
        <v>0</v>
      </c>
      <c r="BQ484" s="519">
        <v>0</v>
      </c>
      <c r="BR484" s="519">
        <v>0</v>
      </c>
      <c r="BS484" s="519">
        <v>0</v>
      </c>
      <c r="BT484" s="519">
        <v>0</v>
      </c>
      <c r="BU484" s="519">
        <v>0</v>
      </c>
      <c r="BV484" s="519">
        <v>0</v>
      </c>
      <c r="BW484" s="519">
        <v>0</v>
      </c>
      <c r="BX484" s="519">
        <v>0</v>
      </c>
      <c r="BY484" s="519">
        <v>0</v>
      </c>
      <c r="BZ484" s="519">
        <v>0</v>
      </c>
      <c r="CA484" s="519">
        <v>0</v>
      </c>
      <c r="CB484" s="519">
        <v>0</v>
      </c>
      <c r="CC484" s="519">
        <v>0</v>
      </c>
      <c r="CD484" s="519">
        <v>0</v>
      </c>
      <c r="CE484" s="519">
        <v>0</v>
      </c>
      <c r="CF484" s="519">
        <v>0</v>
      </c>
      <c r="CG484" s="519">
        <v>0</v>
      </c>
      <c r="CH484" s="519">
        <v>0</v>
      </c>
      <c r="CI484" s="519">
        <v>0</v>
      </c>
      <c r="CJ484" s="519">
        <v>0</v>
      </c>
      <c r="CK484" s="519">
        <v>0</v>
      </c>
      <c r="CL484" s="519">
        <v>0</v>
      </c>
      <c r="CM484" s="519">
        <v>0</v>
      </c>
      <c r="CN484" s="519">
        <v>0</v>
      </c>
      <c r="CO484" s="519">
        <v>0</v>
      </c>
      <c r="CP484" s="519">
        <v>0</v>
      </c>
      <c r="CQ484" s="519">
        <v>0</v>
      </c>
      <c r="CR484" s="519">
        <v>0</v>
      </c>
      <c r="CS484" s="519">
        <v>0</v>
      </c>
      <c r="CT484" s="519">
        <v>0</v>
      </c>
      <c r="CU484" s="519">
        <v>0</v>
      </c>
      <c r="CV484" s="519">
        <v>0</v>
      </c>
      <c r="CW484" s="519">
        <v>0</v>
      </c>
      <c r="CX484" s="519">
        <v>0</v>
      </c>
      <c r="CY484" s="519">
        <v>0</v>
      </c>
      <c r="CZ484" s="519">
        <v>0</v>
      </c>
      <c r="DA484" s="519">
        <v>0</v>
      </c>
      <c r="DB484" s="519">
        <v>0</v>
      </c>
      <c r="DC484" s="519">
        <v>0</v>
      </c>
      <c r="DD484" s="519">
        <v>0</v>
      </c>
      <c r="DE484" s="519">
        <v>0</v>
      </c>
      <c r="DF484" s="519">
        <v>0</v>
      </c>
      <c r="DG484" s="519">
        <v>0</v>
      </c>
      <c r="DH484" s="519">
        <v>0</v>
      </c>
      <c r="DI484" s="519">
        <v>0</v>
      </c>
      <c r="DJ484" s="519">
        <v>0</v>
      </c>
      <c r="DK484" s="519">
        <v>0</v>
      </c>
      <c r="DL484" s="519">
        <v>0</v>
      </c>
      <c r="DM484" s="519">
        <v>0</v>
      </c>
      <c r="DN484" s="519">
        <v>0</v>
      </c>
      <c r="DO484" s="519">
        <v>0</v>
      </c>
      <c r="DP484" s="519">
        <v>0</v>
      </c>
      <c r="DQ484" s="519">
        <v>0</v>
      </c>
      <c r="DR484" s="519">
        <v>0</v>
      </c>
      <c r="DS484" s="519">
        <v>0</v>
      </c>
      <c r="DT484" s="519">
        <v>0</v>
      </c>
      <c r="DU484" s="519">
        <v>0</v>
      </c>
      <c r="DV484" s="519">
        <v>0</v>
      </c>
      <c r="DW484" s="519">
        <v>0</v>
      </c>
      <c r="DX484" s="519">
        <v>0</v>
      </c>
      <c r="DZ484" s="337" t="s">
        <v>631</v>
      </c>
      <c r="EA484" s="519" t="s">
        <v>1058</v>
      </c>
      <c r="EB484" s="519" t="s">
        <v>1059</v>
      </c>
      <c r="EC484" s="519">
        <v>57</v>
      </c>
      <c r="ED484" s="521" t="str">
        <f t="shared" si="23"/>
        <v>SDN100157</v>
      </c>
      <c r="EE484" s="519">
        <v>0</v>
      </c>
      <c r="EF484" s="519">
        <v>292</v>
      </c>
      <c r="EG484" s="519">
        <v>644</v>
      </c>
      <c r="EH484" s="519">
        <v>976</v>
      </c>
      <c r="EI484" s="519">
        <v>1304</v>
      </c>
      <c r="EJ484" s="519">
        <v>1566</v>
      </c>
      <c r="EK484" s="519">
        <v>1837</v>
      </c>
      <c r="EL484" s="519">
        <v>2121</v>
      </c>
      <c r="EM484" s="519">
        <v>2428</v>
      </c>
      <c r="EN484" s="519">
        <v>0</v>
      </c>
      <c r="EO484" s="519">
        <v>0</v>
      </c>
      <c r="EP484" s="519">
        <v>0</v>
      </c>
      <c r="EQ484" s="519">
        <v>0</v>
      </c>
      <c r="ER484" s="519">
        <v>0</v>
      </c>
      <c r="ES484" s="519">
        <v>0</v>
      </c>
      <c r="ET484" s="519">
        <v>0</v>
      </c>
      <c r="EU484" s="519">
        <v>0</v>
      </c>
      <c r="EV484" s="519">
        <v>0</v>
      </c>
      <c r="EW484" s="519">
        <v>0</v>
      </c>
      <c r="EX484" s="519">
        <v>0</v>
      </c>
      <c r="EY484" s="519">
        <v>0</v>
      </c>
      <c r="EZ484" s="519">
        <v>0</v>
      </c>
      <c r="FA484" s="519">
        <v>0</v>
      </c>
      <c r="FB484" s="519">
        <v>0</v>
      </c>
      <c r="FC484" s="519">
        <v>0</v>
      </c>
      <c r="FD484" s="519">
        <v>0</v>
      </c>
      <c r="FE484" s="519">
        <v>0</v>
      </c>
      <c r="FF484" s="519">
        <v>0</v>
      </c>
      <c r="FG484" s="519">
        <v>0</v>
      </c>
      <c r="FH484" s="519">
        <v>0</v>
      </c>
      <c r="FI484" s="519">
        <v>0</v>
      </c>
      <c r="FJ484" s="519">
        <v>0</v>
      </c>
      <c r="FK484" s="519">
        <v>0</v>
      </c>
      <c r="FL484" s="519">
        <v>0</v>
      </c>
      <c r="FM484" s="519">
        <v>0</v>
      </c>
      <c r="FN484" s="519">
        <v>0</v>
      </c>
      <c r="FO484" s="519">
        <v>0</v>
      </c>
      <c r="FP484" s="519">
        <v>0</v>
      </c>
      <c r="FQ484" s="519">
        <v>0</v>
      </c>
      <c r="FR484" s="519">
        <v>0</v>
      </c>
      <c r="FS484" s="519">
        <v>0</v>
      </c>
      <c r="FT484" s="519">
        <v>0</v>
      </c>
      <c r="FU484" s="519">
        <v>0</v>
      </c>
      <c r="FV484" s="519">
        <v>0</v>
      </c>
      <c r="FW484" s="519">
        <v>0</v>
      </c>
      <c r="FX484" s="519">
        <v>0</v>
      </c>
      <c r="FY484" s="519">
        <v>0</v>
      </c>
      <c r="FZ484" s="519">
        <v>0</v>
      </c>
      <c r="GA484" s="519">
        <v>0</v>
      </c>
      <c r="GB484" s="519">
        <v>0</v>
      </c>
      <c r="GC484" s="519">
        <v>0</v>
      </c>
      <c r="GD484" s="519">
        <v>0</v>
      </c>
      <c r="GE484" s="519">
        <v>0</v>
      </c>
      <c r="GF484" s="519">
        <v>0</v>
      </c>
      <c r="GG484" s="519">
        <v>0</v>
      </c>
      <c r="GH484" s="519">
        <v>0</v>
      </c>
      <c r="GI484" s="519">
        <v>0</v>
      </c>
      <c r="GJ484" s="519">
        <v>0</v>
      </c>
      <c r="GK484" s="519">
        <v>0</v>
      </c>
      <c r="GL484" s="519">
        <v>0</v>
      </c>
      <c r="GM484" s="519">
        <v>0</v>
      </c>
      <c r="GN484" s="519">
        <v>0</v>
      </c>
      <c r="GO484" s="519">
        <v>0</v>
      </c>
      <c r="GP484" s="519">
        <v>0</v>
      </c>
      <c r="GQ484" s="519">
        <v>0</v>
      </c>
      <c r="GR484" s="519">
        <v>0</v>
      </c>
      <c r="GS484" s="519">
        <v>0</v>
      </c>
      <c r="GT484" s="519">
        <v>0</v>
      </c>
      <c r="GU484" s="519">
        <v>0</v>
      </c>
      <c r="GV484" s="519">
        <v>0</v>
      </c>
      <c r="GW484" s="519">
        <v>0</v>
      </c>
      <c r="GX484" s="519">
        <v>0</v>
      </c>
      <c r="GY484" s="519">
        <v>0</v>
      </c>
      <c r="GZ484" s="519">
        <v>0</v>
      </c>
      <c r="HA484" s="519">
        <v>0</v>
      </c>
      <c r="HB484" s="519">
        <v>0</v>
      </c>
      <c r="HC484" s="519">
        <v>0</v>
      </c>
      <c r="HD484" s="519">
        <v>0</v>
      </c>
      <c r="HE484" s="519">
        <v>0</v>
      </c>
      <c r="HF484" s="519">
        <v>0</v>
      </c>
      <c r="HG484" s="519">
        <v>0</v>
      </c>
      <c r="HH484" s="519">
        <v>0</v>
      </c>
      <c r="HI484" s="519">
        <v>0</v>
      </c>
      <c r="HJ484" s="519">
        <v>0</v>
      </c>
      <c r="HK484" s="519">
        <v>0</v>
      </c>
      <c r="HL484" s="519">
        <v>0</v>
      </c>
      <c r="HM484" s="519">
        <v>0</v>
      </c>
      <c r="HN484" s="519">
        <v>0</v>
      </c>
      <c r="HO484" s="519">
        <v>0</v>
      </c>
      <c r="HP484" s="519">
        <v>0</v>
      </c>
      <c r="HQ484" s="519">
        <v>0</v>
      </c>
      <c r="HR484" s="519">
        <v>0</v>
      </c>
      <c r="HS484" s="519">
        <v>0</v>
      </c>
      <c r="HT484" s="519">
        <v>0</v>
      </c>
      <c r="HU484" s="519">
        <v>0</v>
      </c>
      <c r="HV484" s="519">
        <v>0</v>
      </c>
      <c r="HW484" s="519">
        <v>0</v>
      </c>
      <c r="HX484" s="519">
        <v>0</v>
      </c>
      <c r="HY484" s="519">
        <v>0</v>
      </c>
      <c r="HZ484" s="519">
        <v>0</v>
      </c>
      <c r="IA484" s="519">
        <v>0</v>
      </c>
      <c r="IB484" s="519">
        <v>0</v>
      </c>
      <c r="IC484" s="519">
        <v>0</v>
      </c>
      <c r="ID484" s="519">
        <v>0</v>
      </c>
      <c r="IE484" s="519">
        <v>0</v>
      </c>
      <c r="IF484" s="519">
        <v>0</v>
      </c>
      <c r="IG484" s="519">
        <v>0</v>
      </c>
      <c r="IH484" s="519">
        <v>0</v>
      </c>
      <c r="II484" s="519">
        <v>0</v>
      </c>
      <c r="IJ484" s="519">
        <v>0</v>
      </c>
      <c r="IK484" s="519">
        <v>0</v>
      </c>
    </row>
    <row r="485" spans="2:245" hidden="1">
      <c r="B485" s="519" t="s">
        <v>1058</v>
      </c>
      <c r="C485" s="519"/>
      <c r="D485" s="519"/>
      <c r="E485" s="519"/>
      <c r="F485" s="519">
        <v>1</v>
      </c>
      <c r="G485" s="519"/>
      <c r="H485" s="519">
        <v>48</v>
      </c>
      <c r="I485" s="519">
        <v>3</v>
      </c>
      <c r="J485" s="519" t="str">
        <f t="shared" si="24"/>
        <v>SDN10014803</v>
      </c>
      <c r="K485" s="519">
        <v>1370</v>
      </c>
      <c r="M485" s="337" t="s">
        <v>631</v>
      </c>
      <c r="N485" s="519" t="s">
        <v>1058</v>
      </c>
      <c r="O485" s="519" t="s">
        <v>1059</v>
      </c>
      <c r="P485" s="519">
        <v>58</v>
      </c>
      <c r="Q485" s="521" t="str">
        <f t="shared" si="22"/>
        <v>SDN100158</v>
      </c>
      <c r="R485" s="519">
        <v>0</v>
      </c>
      <c r="S485" s="519">
        <v>384</v>
      </c>
      <c r="T485" s="519">
        <v>790</v>
      </c>
      <c r="U485" s="519">
        <v>1221</v>
      </c>
      <c r="V485" s="519">
        <v>1671</v>
      </c>
      <c r="W485" s="519">
        <v>2075</v>
      </c>
      <c r="X485" s="519">
        <v>2501</v>
      </c>
      <c r="Y485" s="519">
        <v>2960</v>
      </c>
      <c r="Z485" s="519">
        <v>3448</v>
      </c>
      <c r="AA485" s="519">
        <v>5295</v>
      </c>
      <c r="AB485" s="519">
        <v>5592</v>
      </c>
      <c r="AC485" s="519">
        <v>5927</v>
      </c>
      <c r="AD485" s="519">
        <v>6323</v>
      </c>
      <c r="AE485" s="519">
        <v>6765</v>
      </c>
      <c r="AF485" s="519">
        <v>7269</v>
      </c>
      <c r="AG485" s="519">
        <v>7849</v>
      </c>
      <c r="AH485" s="519">
        <v>8517</v>
      </c>
      <c r="AI485" s="519">
        <v>9367</v>
      </c>
      <c r="AJ485" s="519">
        <v>10378</v>
      </c>
      <c r="AK485" s="519">
        <v>11557</v>
      </c>
      <c r="AL485" s="519">
        <v>12987</v>
      </c>
      <c r="AM485" s="519">
        <v>14671</v>
      </c>
      <c r="AN485" s="519">
        <v>16775</v>
      </c>
      <c r="AO485" s="519">
        <v>19391</v>
      </c>
      <c r="AP485" s="519">
        <v>0</v>
      </c>
      <c r="AQ485" s="519">
        <v>0</v>
      </c>
      <c r="AR485" s="519">
        <v>0</v>
      </c>
      <c r="AS485" s="519">
        <v>0</v>
      </c>
      <c r="AT485" s="519">
        <v>0</v>
      </c>
      <c r="AU485" s="519">
        <v>0</v>
      </c>
      <c r="AV485" s="519">
        <v>0</v>
      </c>
      <c r="AW485" s="519">
        <v>0</v>
      </c>
      <c r="AX485" s="519">
        <v>0</v>
      </c>
      <c r="AY485" s="519">
        <v>0</v>
      </c>
      <c r="AZ485" s="519">
        <v>0</v>
      </c>
      <c r="BA485" s="519">
        <v>0</v>
      </c>
      <c r="BB485" s="519">
        <v>0</v>
      </c>
      <c r="BC485" s="519">
        <v>0</v>
      </c>
      <c r="BD485" s="519">
        <v>0</v>
      </c>
      <c r="BE485" s="519">
        <v>0</v>
      </c>
      <c r="BF485" s="519">
        <v>0</v>
      </c>
      <c r="BG485" s="519">
        <v>0</v>
      </c>
      <c r="BH485" s="519">
        <v>0</v>
      </c>
      <c r="BI485" s="519">
        <v>0</v>
      </c>
      <c r="BJ485" s="519">
        <v>0</v>
      </c>
      <c r="BK485" s="519">
        <v>0</v>
      </c>
      <c r="BL485" s="519">
        <v>0</v>
      </c>
      <c r="BM485" s="519">
        <v>0</v>
      </c>
      <c r="BN485" s="519">
        <v>0</v>
      </c>
      <c r="BO485" s="519">
        <v>0</v>
      </c>
      <c r="BP485" s="519">
        <v>0</v>
      </c>
      <c r="BQ485" s="519">
        <v>0</v>
      </c>
      <c r="BR485" s="519">
        <v>0</v>
      </c>
      <c r="BS485" s="519">
        <v>0</v>
      </c>
      <c r="BT485" s="519">
        <v>0</v>
      </c>
      <c r="BU485" s="519">
        <v>0</v>
      </c>
      <c r="BV485" s="519">
        <v>0</v>
      </c>
      <c r="BW485" s="519">
        <v>0</v>
      </c>
      <c r="BX485" s="519">
        <v>0</v>
      </c>
      <c r="BY485" s="519">
        <v>0</v>
      </c>
      <c r="BZ485" s="519">
        <v>0</v>
      </c>
      <c r="CA485" s="519">
        <v>0</v>
      </c>
      <c r="CB485" s="519">
        <v>0</v>
      </c>
      <c r="CC485" s="519">
        <v>0</v>
      </c>
      <c r="CD485" s="519">
        <v>0</v>
      </c>
      <c r="CE485" s="519">
        <v>0</v>
      </c>
      <c r="CF485" s="519">
        <v>0</v>
      </c>
      <c r="CG485" s="519">
        <v>0</v>
      </c>
      <c r="CH485" s="519">
        <v>0</v>
      </c>
      <c r="CI485" s="519">
        <v>0</v>
      </c>
      <c r="CJ485" s="519">
        <v>0</v>
      </c>
      <c r="CK485" s="519">
        <v>0</v>
      </c>
      <c r="CL485" s="519">
        <v>0</v>
      </c>
      <c r="CM485" s="519">
        <v>0</v>
      </c>
      <c r="CN485" s="519">
        <v>0</v>
      </c>
      <c r="CO485" s="519">
        <v>0</v>
      </c>
      <c r="CP485" s="519">
        <v>0</v>
      </c>
      <c r="CQ485" s="519">
        <v>0</v>
      </c>
      <c r="CR485" s="519">
        <v>0</v>
      </c>
      <c r="CS485" s="519">
        <v>0</v>
      </c>
      <c r="CT485" s="519">
        <v>0</v>
      </c>
      <c r="CU485" s="519">
        <v>0</v>
      </c>
      <c r="CV485" s="519">
        <v>0</v>
      </c>
      <c r="CW485" s="519">
        <v>0</v>
      </c>
      <c r="CX485" s="519">
        <v>0</v>
      </c>
      <c r="CY485" s="519">
        <v>0</v>
      </c>
      <c r="CZ485" s="519">
        <v>0</v>
      </c>
      <c r="DA485" s="519">
        <v>0</v>
      </c>
      <c r="DB485" s="519">
        <v>0</v>
      </c>
      <c r="DC485" s="519">
        <v>0</v>
      </c>
      <c r="DD485" s="519">
        <v>0</v>
      </c>
      <c r="DE485" s="519">
        <v>0</v>
      </c>
      <c r="DF485" s="519">
        <v>0</v>
      </c>
      <c r="DG485" s="519">
        <v>0</v>
      </c>
      <c r="DH485" s="519">
        <v>0</v>
      </c>
      <c r="DI485" s="519">
        <v>0</v>
      </c>
      <c r="DJ485" s="519">
        <v>0</v>
      </c>
      <c r="DK485" s="519">
        <v>0</v>
      </c>
      <c r="DL485" s="519">
        <v>0</v>
      </c>
      <c r="DM485" s="519">
        <v>0</v>
      </c>
      <c r="DN485" s="519">
        <v>0</v>
      </c>
      <c r="DO485" s="519">
        <v>0</v>
      </c>
      <c r="DP485" s="519">
        <v>0</v>
      </c>
      <c r="DQ485" s="519">
        <v>0</v>
      </c>
      <c r="DR485" s="519">
        <v>0</v>
      </c>
      <c r="DS485" s="519">
        <v>0</v>
      </c>
      <c r="DT485" s="519">
        <v>0</v>
      </c>
      <c r="DU485" s="519">
        <v>0</v>
      </c>
      <c r="DV485" s="519">
        <v>0</v>
      </c>
      <c r="DW485" s="519">
        <v>0</v>
      </c>
      <c r="DX485" s="519">
        <v>0</v>
      </c>
      <c r="DZ485" s="337" t="s">
        <v>631</v>
      </c>
      <c r="EA485" s="519" t="s">
        <v>1058</v>
      </c>
      <c r="EB485" s="519" t="s">
        <v>1059</v>
      </c>
      <c r="EC485" s="519">
        <v>58</v>
      </c>
      <c r="ED485" s="521" t="str">
        <f t="shared" si="23"/>
        <v>SDN100158</v>
      </c>
      <c r="EE485" s="519">
        <v>0</v>
      </c>
      <c r="EF485" s="519">
        <v>289</v>
      </c>
      <c r="EG485" s="519">
        <v>631</v>
      </c>
      <c r="EH485" s="519">
        <v>955</v>
      </c>
      <c r="EI485" s="519">
        <v>1271</v>
      </c>
      <c r="EJ485" s="519">
        <v>1526</v>
      </c>
      <c r="EK485" s="519">
        <v>1786</v>
      </c>
      <c r="EL485" s="519">
        <v>2067</v>
      </c>
      <c r="EM485" s="519">
        <v>2363</v>
      </c>
      <c r="EN485" s="519">
        <v>0</v>
      </c>
      <c r="EO485" s="519">
        <v>0</v>
      </c>
      <c r="EP485" s="519">
        <v>0</v>
      </c>
      <c r="EQ485" s="519">
        <v>0</v>
      </c>
      <c r="ER485" s="519">
        <v>0</v>
      </c>
      <c r="ES485" s="519">
        <v>0</v>
      </c>
      <c r="ET485" s="519">
        <v>0</v>
      </c>
      <c r="EU485" s="519">
        <v>0</v>
      </c>
      <c r="EV485" s="519">
        <v>0</v>
      </c>
      <c r="EW485" s="519">
        <v>0</v>
      </c>
      <c r="EX485" s="519">
        <v>0</v>
      </c>
      <c r="EY485" s="519">
        <v>0</v>
      </c>
      <c r="EZ485" s="519">
        <v>0</v>
      </c>
      <c r="FA485" s="519">
        <v>0</v>
      </c>
      <c r="FB485" s="519">
        <v>0</v>
      </c>
      <c r="FC485" s="519">
        <v>0</v>
      </c>
      <c r="FD485" s="519">
        <v>0</v>
      </c>
      <c r="FE485" s="519">
        <v>0</v>
      </c>
      <c r="FF485" s="519">
        <v>0</v>
      </c>
      <c r="FG485" s="519">
        <v>0</v>
      </c>
      <c r="FH485" s="519">
        <v>0</v>
      </c>
      <c r="FI485" s="519">
        <v>0</v>
      </c>
      <c r="FJ485" s="519">
        <v>0</v>
      </c>
      <c r="FK485" s="519">
        <v>0</v>
      </c>
      <c r="FL485" s="519">
        <v>0</v>
      </c>
      <c r="FM485" s="519">
        <v>0</v>
      </c>
      <c r="FN485" s="519">
        <v>0</v>
      </c>
      <c r="FO485" s="519">
        <v>0</v>
      </c>
      <c r="FP485" s="519">
        <v>0</v>
      </c>
      <c r="FQ485" s="519">
        <v>0</v>
      </c>
      <c r="FR485" s="519">
        <v>0</v>
      </c>
      <c r="FS485" s="519">
        <v>0</v>
      </c>
      <c r="FT485" s="519">
        <v>0</v>
      </c>
      <c r="FU485" s="519">
        <v>0</v>
      </c>
      <c r="FV485" s="519">
        <v>0</v>
      </c>
      <c r="FW485" s="519">
        <v>0</v>
      </c>
      <c r="FX485" s="519">
        <v>0</v>
      </c>
      <c r="FY485" s="519">
        <v>0</v>
      </c>
      <c r="FZ485" s="519">
        <v>0</v>
      </c>
      <c r="GA485" s="519">
        <v>0</v>
      </c>
      <c r="GB485" s="519">
        <v>0</v>
      </c>
      <c r="GC485" s="519">
        <v>0</v>
      </c>
      <c r="GD485" s="519">
        <v>0</v>
      </c>
      <c r="GE485" s="519">
        <v>0</v>
      </c>
      <c r="GF485" s="519">
        <v>0</v>
      </c>
      <c r="GG485" s="519">
        <v>0</v>
      </c>
      <c r="GH485" s="519">
        <v>0</v>
      </c>
      <c r="GI485" s="519">
        <v>0</v>
      </c>
      <c r="GJ485" s="519">
        <v>0</v>
      </c>
      <c r="GK485" s="519">
        <v>0</v>
      </c>
      <c r="GL485" s="519">
        <v>0</v>
      </c>
      <c r="GM485" s="519">
        <v>0</v>
      </c>
      <c r="GN485" s="519">
        <v>0</v>
      </c>
      <c r="GO485" s="519">
        <v>0</v>
      </c>
      <c r="GP485" s="519">
        <v>0</v>
      </c>
      <c r="GQ485" s="519">
        <v>0</v>
      </c>
      <c r="GR485" s="519">
        <v>0</v>
      </c>
      <c r="GS485" s="519">
        <v>0</v>
      </c>
      <c r="GT485" s="519">
        <v>0</v>
      </c>
      <c r="GU485" s="519">
        <v>0</v>
      </c>
      <c r="GV485" s="519">
        <v>0</v>
      </c>
      <c r="GW485" s="519">
        <v>0</v>
      </c>
      <c r="GX485" s="519">
        <v>0</v>
      </c>
      <c r="GY485" s="519">
        <v>0</v>
      </c>
      <c r="GZ485" s="519">
        <v>0</v>
      </c>
      <c r="HA485" s="519">
        <v>0</v>
      </c>
      <c r="HB485" s="519">
        <v>0</v>
      </c>
      <c r="HC485" s="519">
        <v>0</v>
      </c>
      <c r="HD485" s="519">
        <v>0</v>
      </c>
      <c r="HE485" s="519">
        <v>0</v>
      </c>
      <c r="HF485" s="519">
        <v>0</v>
      </c>
      <c r="HG485" s="519">
        <v>0</v>
      </c>
      <c r="HH485" s="519">
        <v>0</v>
      </c>
      <c r="HI485" s="519">
        <v>0</v>
      </c>
      <c r="HJ485" s="519">
        <v>0</v>
      </c>
      <c r="HK485" s="519">
        <v>0</v>
      </c>
      <c r="HL485" s="519">
        <v>0</v>
      </c>
      <c r="HM485" s="519">
        <v>0</v>
      </c>
      <c r="HN485" s="519">
        <v>0</v>
      </c>
      <c r="HO485" s="519">
        <v>0</v>
      </c>
      <c r="HP485" s="519">
        <v>0</v>
      </c>
      <c r="HQ485" s="519">
        <v>0</v>
      </c>
      <c r="HR485" s="519">
        <v>0</v>
      </c>
      <c r="HS485" s="519">
        <v>0</v>
      </c>
      <c r="HT485" s="519">
        <v>0</v>
      </c>
      <c r="HU485" s="519">
        <v>0</v>
      </c>
      <c r="HV485" s="519">
        <v>0</v>
      </c>
      <c r="HW485" s="519">
        <v>0</v>
      </c>
      <c r="HX485" s="519">
        <v>0</v>
      </c>
      <c r="HY485" s="519">
        <v>0</v>
      </c>
      <c r="HZ485" s="519">
        <v>0</v>
      </c>
      <c r="IA485" s="519">
        <v>0</v>
      </c>
      <c r="IB485" s="519">
        <v>0</v>
      </c>
      <c r="IC485" s="519">
        <v>0</v>
      </c>
      <c r="ID485" s="519">
        <v>0</v>
      </c>
      <c r="IE485" s="519">
        <v>0</v>
      </c>
      <c r="IF485" s="519">
        <v>0</v>
      </c>
      <c r="IG485" s="519">
        <v>0</v>
      </c>
      <c r="IH485" s="519">
        <v>0</v>
      </c>
      <c r="II485" s="519">
        <v>0</v>
      </c>
      <c r="IJ485" s="519">
        <v>0</v>
      </c>
      <c r="IK485" s="519">
        <v>0</v>
      </c>
    </row>
    <row r="486" spans="2:245" hidden="1">
      <c r="B486" s="519" t="s">
        <v>1058</v>
      </c>
      <c r="C486" s="519"/>
      <c r="D486" s="519"/>
      <c r="E486" s="519"/>
      <c r="F486" s="519">
        <v>1</v>
      </c>
      <c r="G486" s="519"/>
      <c r="H486" s="519">
        <v>48</v>
      </c>
      <c r="I486" s="519">
        <v>4</v>
      </c>
      <c r="J486" s="519" t="str">
        <f t="shared" si="24"/>
        <v>SDN10014804</v>
      </c>
      <c r="K486" s="519">
        <v>1370</v>
      </c>
      <c r="M486" s="337" t="s">
        <v>631</v>
      </c>
      <c r="N486" s="519" t="s">
        <v>1058</v>
      </c>
      <c r="O486" s="519" t="s">
        <v>1059</v>
      </c>
      <c r="P486" s="519">
        <v>59</v>
      </c>
      <c r="Q486" s="521" t="str">
        <f t="shared" si="22"/>
        <v>SDN100159</v>
      </c>
      <c r="R486" s="519">
        <v>0</v>
      </c>
      <c r="S486" s="519">
        <v>407</v>
      </c>
      <c r="T486" s="519">
        <v>838</v>
      </c>
      <c r="U486" s="519">
        <v>1293</v>
      </c>
      <c r="V486" s="519">
        <v>1770</v>
      </c>
      <c r="W486" s="519">
        <v>2196</v>
      </c>
      <c r="X486" s="519">
        <v>2654</v>
      </c>
      <c r="Y486" s="519">
        <v>3138</v>
      </c>
      <c r="Z486" s="519">
        <v>3655</v>
      </c>
      <c r="AA486" s="519">
        <v>5603</v>
      </c>
      <c r="AB486" s="519">
        <v>5918</v>
      </c>
      <c r="AC486" s="519">
        <v>6289</v>
      </c>
      <c r="AD486" s="519">
        <v>6701</v>
      </c>
      <c r="AE486" s="519">
        <v>7166</v>
      </c>
      <c r="AF486" s="519">
        <v>7698</v>
      </c>
      <c r="AG486" s="519">
        <v>8305</v>
      </c>
      <c r="AH486" s="519">
        <v>9085</v>
      </c>
      <c r="AI486" s="519">
        <v>10006</v>
      </c>
      <c r="AJ486" s="519">
        <v>11070</v>
      </c>
      <c r="AK486" s="519">
        <v>12352</v>
      </c>
      <c r="AL486" s="519">
        <v>13845</v>
      </c>
      <c r="AM486" s="519">
        <v>15716</v>
      </c>
      <c r="AN486" s="519">
        <v>18026</v>
      </c>
      <c r="AO486" s="519">
        <v>20872</v>
      </c>
      <c r="AP486" s="519">
        <v>0</v>
      </c>
      <c r="AQ486" s="519">
        <v>0</v>
      </c>
      <c r="AR486" s="519">
        <v>0</v>
      </c>
      <c r="AS486" s="519">
        <v>0</v>
      </c>
      <c r="AT486" s="519">
        <v>0</v>
      </c>
      <c r="AU486" s="519">
        <v>0</v>
      </c>
      <c r="AV486" s="519">
        <v>0</v>
      </c>
      <c r="AW486" s="519">
        <v>0</v>
      </c>
      <c r="AX486" s="519">
        <v>0</v>
      </c>
      <c r="AY486" s="519">
        <v>0</v>
      </c>
      <c r="AZ486" s="519">
        <v>0</v>
      </c>
      <c r="BA486" s="519">
        <v>0</v>
      </c>
      <c r="BB486" s="519">
        <v>0</v>
      </c>
      <c r="BC486" s="519">
        <v>0</v>
      </c>
      <c r="BD486" s="519">
        <v>0</v>
      </c>
      <c r="BE486" s="519">
        <v>0</v>
      </c>
      <c r="BF486" s="519">
        <v>0</v>
      </c>
      <c r="BG486" s="519">
        <v>0</v>
      </c>
      <c r="BH486" s="519">
        <v>0</v>
      </c>
      <c r="BI486" s="519">
        <v>0</v>
      </c>
      <c r="BJ486" s="519">
        <v>0</v>
      </c>
      <c r="BK486" s="519">
        <v>0</v>
      </c>
      <c r="BL486" s="519">
        <v>0</v>
      </c>
      <c r="BM486" s="519">
        <v>0</v>
      </c>
      <c r="BN486" s="519">
        <v>0</v>
      </c>
      <c r="BO486" s="519">
        <v>0</v>
      </c>
      <c r="BP486" s="519">
        <v>0</v>
      </c>
      <c r="BQ486" s="519">
        <v>0</v>
      </c>
      <c r="BR486" s="519">
        <v>0</v>
      </c>
      <c r="BS486" s="519">
        <v>0</v>
      </c>
      <c r="BT486" s="519">
        <v>0</v>
      </c>
      <c r="BU486" s="519">
        <v>0</v>
      </c>
      <c r="BV486" s="519">
        <v>0</v>
      </c>
      <c r="BW486" s="519">
        <v>0</v>
      </c>
      <c r="BX486" s="519">
        <v>0</v>
      </c>
      <c r="BY486" s="519">
        <v>0</v>
      </c>
      <c r="BZ486" s="519">
        <v>0</v>
      </c>
      <c r="CA486" s="519">
        <v>0</v>
      </c>
      <c r="CB486" s="519">
        <v>0</v>
      </c>
      <c r="CC486" s="519">
        <v>0</v>
      </c>
      <c r="CD486" s="519">
        <v>0</v>
      </c>
      <c r="CE486" s="519">
        <v>0</v>
      </c>
      <c r="CF486" s="519">
        <v>0</v>
      </c>
      <c r="CG486" s="519">
        <v>0</v>
      </c>
      <c r="CH486" s="519">
        <v>0</v>
      </c>
      <c r="CI486" s="519">
        <v>0</v>
      </c>
      <c r="CJ486" s="519">
        <v>0</v>
      </c>
      <c r="CK486" s="519">
        <v>0</v>
      </c>
      <c r="CL486" s="519">
        <v>0</v>
      </c>
      <c r="CM486" s="519">
        <v>0</v>
      </c>
      <c r="CN486" s="519">
        <v>0</v>
      </c>
      <c r="CO486" s="519">
        <v>0</v>
      </c>
      <c r="CP486" s="519">
        <v>0</v>
      </c>
      <c r="CQ486" s="519">
        <v>0</v>
      </c>
      <c r="CR486" s="519">
        <v>0</v>
      </c>
      <c r="CS486" s="519">
        <v>0</v>
      </c>
      <c r="CT486" s="519">
        <v>0</v>
      </c>
      <c r="CU486" s="519">
        <v>0</v>
      </c>
      <c r="CV486" s="519">
        <v>0</v>
      </c>
      <c r="CW486" s="519">
        <v>0</v>
      </c>
      <c r="CX486" s="519">
        <v>0</v>
      </c>
      <c r="CY486" s="519">
        <v>0</v>
      </c>
      <c r="CZ486" s="519">
        <v>0</v>
      </c>
      <c r="DA486" s="519">
        <v>0</v>
      </c>
      <c r="DB486" s="519">
        <v>0</v>
      </c>
      <c r="DC486" s="519">
        <v>0</v>
      </c>
      <c r="DD486" s="519">
        <v>0</v>
      </c>
      <c r="DE486" s="519">
        <v>0</v>
      </c>
      <c r="DF486" s="519">
        <v>0</v>
      </c>
      <c r="DG486" s="519">
        <v>0</v>
      </c>
      <c r="DH486" s="519">
        <v>0</v>
      </c>
      <c r="DI486" s="519">
        <v>0</v>
      </c>
      <c r="DJ486" s="519">
        <v>0</v>
      </c>
      <c r="DK486" s="519">
        <v>0</v>
      </c>
      <c r="DL486" s="519">
        <v>0</v>
      </c>
      <c r="DM486" s="519">
        <v>0</v>
      </c>
      <c r="DN486" s="519">
        <v>0</v>
      </c>
      <c r="DO486" s="519">
        <v>0</v>
      </c>
      <c r="DP486" s="519">
        <v>0</v>
      </c>
      <c r="DQ486" s="519">
        <v>0</v>
      </c>
      <c r="DR486" s="519">
        <v>0</v>
      </c>
      <c r="DS486" s="519">
        <v>0</v>
      </c>
      <c r="DT486" s="519">
        <v>0</v>
      </c>
      <c r="DU486" s="519">
        <v>0</v>
      </c>
      <c r="DV486" s="519">
        <v>0</v>
      </c>
      <c r="DW486" s="519">
        <v>0</v>
      </c>
      <c r="DX486" s="519">
        <v>0</v>
      </c>
      <c r="DZ486" s="337" t="s">
        <v>631</v>
      </c>
      <c r="EA486" s="519" t="s">
        <v>1058</v>
      </c>
      <c r="EB486" s="519" t="s">
        <v>1059</v>
      </c>
      <c r="EC486" s="519">
        <v>59</v>
      </c>
      <c r="ED486" s="521" t="str">
        <f t="shared" si="23"/>
        <v>SDN100159</v>
      </c>
      <c r="EE486" s="519">
        <v>0</v>
      </c>
      <c r="EF486" s="519">
        <v>288</v>
      </c>
      <c r="EG486" s="519">
        <v>623</v>
      </c>
      <c r="EH486" s="519">
        <v>938</v>
      </c>
      <c r="EI486" s="519">
        <v>1245</v>
      </c>
      <c r="EJ486" s="519">
        <v>1492</v>
      </c>
      <c r="EK486" s="519">
        <v>1750</v>
      </c>
      <c r="EL486" s="519">
        <v>2022</v>
      </c>
      <c r="EM486" s="519">
        <v>2310</v>
      </c>
      <c r="EN486" s="519">
        <v>0</v>
      </c>
      <c r="EO486" s="519">
        <v>0</v>
      </c>
      <c r="EP486" s="519">
        <v>0</v>
      </c>
      <c r="EQ486" s="519">
        <v>0</v>
      </c>
      <c r="ER486" s="519">
        <v>0</v>
      </c>
      <c r="ES486" s="519">
        <v>0</v>
      </c>
      <c r="ET486" s="519">
        <v>0</v>
      </c>
      <c r="EU486" s="519">
        <v>0</v>
      </c>
      <c r="EV486" s="519">
        <v>0</v>
      </c>
      <c r="EW486" s="519">
        <v>0</v>
      </c>
      <c r="EX486" s="519">
        <v>0</v>
      </c>
      <c r="EY486" s="519">
        <v>0</v>
      </c>
      <c r="EZ486" s="519">
        <v>0</v>
      </c>
      <c r="FA486" s="519">
        <v>0</v>
      </c>
      <c r="FB486" s="519">
        <v>0</v>
      </c>
      <c r="FC486" s="519">
        <v>0</v>
      </c>
      <c r="FD486" s="519">
        <v>0</v>
      </c>
      <c r="FE486" s="519">
        <v>0</v>
      </c>
      <c r="FF486" s="519">
        <v>0</v>
      </c>
      <c r="FG486" s="519">
        <v>0</v>
      </c>
      <c r="FH486" s="519">
        <v>0</v>
      </c>
      <c r="FI486" s="519">
        <v>0</v>
      </c>
      <c r="FJ486" s="519">
        <v>0</v>
      </c>
      <c r="FK486" s="519">
        <v>0</v>
      </c>
      <c r="FL486" s="519">
        <v>0</v>
      </c>
      <c r="FM486" s="519">
        <v>0</v>
      </c>
      <c r="FN486" s="519">
        <v>0</v>
      </c>
      <c r="FO486" s="519">
        <v>0</v>
      </c>
      <c r="FP486" s="519">
        <v>0</v>
      </c>
      <c r="FQ486" s="519">
        <v>0</v>
      </c>
      <c r="FR486" s="519">
        <v>0</v>
      </c>
      <c r="FS486" s="519">
        <v>0</v>
      </c>
      <c r="FT486" s="519">
        <v>0</v>
      </c>
      <c r="FU486" s="519">
        <v>0</v>
      </c>
      <c r="FV486" s="519">
        <v>0</v>
      </c>
      <c r="FW486" s="519">
        <v>0</v>
      </c>
      <c r="FX486" s="519">
        <v>0</v>
      </c>
      <c r="FY486" s="519">
        <v>0</v>
      </c>
      <c r="FZ486" s="519">
        <v>0</v>
      </c>
      <c r="GA486" s="519">
        <v>0</v>
      </c>
      <c r="GB486" s="519">
        <v>0</v>
      </c>
      <c r="GC486" s="519">
        <v>0</v>
      </c>
      <c r="GD486" s="519">
        <v>0</v>
      </c>
      <c r="GE486" s="519">
        <v>0</v>
      </c>
      <c r="GF486" s="519">
        <v>0</v>
      </c>
      <c r="GG486" s="519">
        <v>0</v>
      </c>
      <c r="GH486" s="519">
        <v>0</v>
      </c>
      <c r="GI486" s="519">
        <v>0</v>
      </c>
      <c r="GJ486" s="519">
        <v>0</v>
      </c>
      <c r="GK486" s="519">
        <v>0</v>
      </c>
      <c r="GL486" s="519">
        <v>0</v>
      </c>
      <c r="GM486" s="519">
        <v>0</v>
      </c>
      <c r="GN486" s="519">
        <v>0</v>
      </c>
      <c r="GO486" s="519">
        <v>0</v>
      </c>
      <c r="GP486" s="519">
        <v>0</v>
      </c>
      <c r="GQ486" s="519">
        <v>0</v>
      </c>
      <c r="GR486" s="519">
        <v>0</v>
      </c>
      <c r="GS486" s="519">
        <v>0</v>
      </c>
      <c r="GT486" s="519">
        <v>0</v>
      </c>
      <c r="GU486" s="519">
        <v>0</v>
      </c>
      <c r="GV486" s="519">
        <v>0</v>
      </c>
      <c r="GW486" s="519">
        <v>0</v>
      </c>
      <c r="GX486" s="519">
        <v>0</v>
      </c>
      <c r="GY486" s="519">
        <v>0</v>
      </c>
      <c r="GZ486" s="519">
        <v>0</v>
      </c>
      <c r="HA486" s="519">
        <v>0</v>
      </c>
      <c r="HB486" s="519">
        <v>0</v>
      </c>
      <c r="HC486" s="519">
        <v>0</v>
      </c>
      <c r="HD486" s="519">
        <v>0</v>
      </c>
      <c r="HE486" s="519">
        <v>0</v>
      </c>
      <c r="HF486" s="519">
        <v>0</v>
      </c>
      <c r="HG486" s="519">
        <v>0</v>
      </c>
      <c r="HH486" s="519">
        <v>0</v>
      </c>
      <c r="HI486" s="519">
        <v>0</v>
      </c>
      <c r="HJ486" s="519">
        <v>0</v>
      </c>
      <c r="HK486" s="519">
        <v>0</v>
      </c>
      <c r="HL486" s="519">
        <v>0</v>
      </c>
      <c r="HM486" s="519">
        <v>0</v>
      </c>
      <c r="HN486" s="519">
        <v>0</v>
      </c>
      <c r="HO486" s="519">
        <v>0</v>
      </c>
      <c r="HP486" s="519">
        <v>0</v>
      </c>
      <c r="HQ486" s="519">
        <v>0</v>
      </c>
      <c r="HR486" s="519">
        <v>0</v>
      </c>
      <c r="HS486" s="519">
        <v>0</v>
      </c>
      <c r="HT486" s="519">
        <v>0</v>
      </c>
      <c r="HU486" s="519">
        <v>0</v>
      </c>
      <c r="HV486" s="519">
        <v>0</v>
      </c>
      <c r="HW486" s="519">
        <v>0</v>
      </c>
      <c r="HX486" s="519">
        <v>0</v>
      </c>
      <c r="HY486" s="519">
        <v>0</v>
      </c>
      <c r="HZ486" s="519">
        <v>0</v>
      </c>
      <c r="IA486" s="519">
        <v>0</v>
      </c>
      <c r="IB486" s="519">
        <v>0</v>
      </c>
      <c r="IC486" s="519">
        <v>0</v>
      </c>
      <c r="ID486" s="519">
        <v>0</v>
      </c>
      <c r="IE486" s="519">
        <v>0</v>
      </c>
      <c r="IF486" s="519">
        <v>0</v>
      </c>
      <c r="IG486" s="519">
        <v>0</v>
      </c>
      <c r="IH486" s="519">
        <v>0</v>
      </c>
      <c r="II486" s="519">
        <v>0</v>
      </c>
      <c r="IJ486" s="519">
        <v>0</v>
      </c>
      <c r="IK486" s="519">
        <v>0</v>
      </c>
    </row>
    <row r="487" spans="2:245" hidden="1">
      <c r="B487" s="519" t="s">
        <v>1058</v>
      </c>
      <c r="C487" s="519"/>
      <c r="D487" s="519"/>
      <c r="E487" s="519"/>
      <c r="F487" s="519">
        <v>1</v>
      </c>
      <c r="G487" s="519"/>
      <c r="H487" s="519">
        <v>48</v>
      </c>
      <c r="I487" s="519">
        <v>5</v>
      </c>
      <c r="J487" s="519" t="str">
        <f t="shared" si="24"/>
        <v>SDN10014805</v>
      </c>
      <c r="K487" s="519">
        <v>1370</v>
      </c>
      <c r="M487" s="337" t="s">
        <v>631</v>
      </c>
      <c r="N487" s="519" t="s">
        <v>1058</v>
      </c>
      <c r="O487" s="519" t="s">
        <v>1059</v>
      </c>
      <c r="P487" s="519">
        <v>60</v>
      </c>
      <c r="Q487" s="521" t="str">
        <f t="shared" si="22"/>
        <v>SDN100160</v>
      </c>
      <c r="R487" s="519">
        <v>0</v>
      </c>
      <c r="S487" s="519">
        <v>437</v>
      </c>
      <c r="T487" s="519">
        <v>899</v>
      </c>
      <c r="U487" s="519">
        <v>1386</v>
      </c>
      <c r="V487" s="519">
        <v>1895</v>
      </c>
      <c r="W487" s="519">
        <v>2358</v>
      </c>
      <c r="X487" s="519">
        <v>2846</v>
      </c>
      <c r="Y487" s="519">
        <v>3364</v>
      </c>
      <c r="Z487" s="519">
        <v>3911</v>
      </c>
      <c r="AA487" s="519">
        <v>5995</v>
      </c>
      <c r="AB487" s="519">
        <v>6349</v>
      </c>
      <c r="AC487" s="519">
        <v>6737</v>
      </c>
      <c r="AD487" s="519">
        <v>7172</v>
      </c>
      <c r="AE487" s="519">
        <v>7665</v>
      </c>
      <c r="AF487" s="519">
        <v>8223</v>
      </c>
      <c r="AG487" s="519">
        <v>8947</v>
      </c>
      <c r="AH487" s="519">
        <v>9795</v>
      </c>
      <c r="AI487" s="519">
        <v>10765</v>
      </c>
      <c r="AJ487" s="519">
        <v>11925</v>
      </c>
      <c r="AK487" s="519">
        <v>13260</v>
      </c>
      <c r="AL487" s="519">
        <v>14938</v>
      </c>
      <c r="AM487" s="519">
        <v>16995</v>
      </c>
      <c r="AN487" s="519">
        <v>19507</v>
      </c>
      <c r="AO487" s="519">
        <v>22645</v>
      </c>
      <c r="AP487" s="519">
        <v>0</v>
      </c>
      <c r="AQ487" s="519">
        <v>0</v>
      </c>
      <c r="AR487" s="519">
        <v>0</v>
      </c>
      <c r="AS487" s="519">
        <v>0</v>
      </c>
      <c r="AT487" s="519">
        <v>0</v>
      </c>
      <c r="AU487" s="519">
        <v>0</v>
      </c>
      <c r="AV487" s="519">
        <v>0</v>
      </c>
      <c r="AW487" s="519">
        <v>0</v>
      </c>
      <c r="AX487" s="519">
        <v>0</v>
      </c>
      <c r="AY487" s="519">
        <v>0</v>
      </c>
      <c r="AZ487" s="519">
        <v>0</v>
      </c>
      <c r="BA487" s="519">
        <v>0</v>
      </c>
      <c r="BB487" s="519">
        <v>0</v>
      </c>
      <c r="BC487" s="519">
        <v>0</v>
      </c>
      <c r="BD487" s="519">
        <v>0</v>
      </c>
      <c r="BE487" s="519">
        <v>0</v>
      </c>
      <c r="BF487" s="519">
        <v>0</v>
      </c>
      <c r="BG487" s="519">
        <v>0</v>
      </c>
      <c r="BH487" s="519">
        <v>0</v>
      </c>
      <c r="BI487" s="519">
        <v>0</v>
      </c>
      <c r="BJ487" s="519">
        <v>0</v>
      </c>
      <c r="BK487" s="519">
        <v>0</v>
      </c>
      <c r="BL487" s="519">
        <v>0</v>
      </c>
      <c r="BM487" s="519">
        <v>0</v>
      </c>
      <c r="BN487" s="519">
        <v>0</v>
      </c>
      <c r="BO487" s="519">
        <v>0</v>
      </c>
      <c r="BP487" s="519">
        <v>0</v>
      </c>
      <c r="BQ487" s="519">
        <v>0</v>
      </c>
      <c r="BR487" s="519">
        <v>0</v>
      </c>
      <c r="BS487" s="519">
        <v>0</v>
      </c>
      <c r="BT487" s="519">
        <v>0</v>
      </c>
      <c r="BU487" s="519">
        <v>0</v>
      </c>
      <c r="BV487" s="519">
        <v>0</v>
      </c>
      <c r="BW487" s="519">
        <v>0</v>
      </c>
      <c r="BX487" s="519">
        <v>0</v>
      </c>
      <c r="BY487" s="519">
        <v>0</v>
      </c>
      <c r="BZ487" s="519">
        <v>0</v>
      </c>
      <c r="CA487" s="519">
        <v>0</v>
      </c>
      <c r="CB487" s="519">
        <v>0</v>
      </c>
      <c r="CC487" s="519">
        <v>0</v>
      </c>
      <c r="CD487" s="519">
        <v>0</v>
      </c>
      <c r="CE487" s="519">
        <v>0</v>
      </c>
      <c r="CF487" s="519">
        <v>0</v>
      </c>
      <c r="CG487" s="519">
        <v>0</v>
      </c>
      <c r="CH487" s="519">
        <v>0</v>
      </c>
      <c r="CI487" s="519">
        <v>0</v>
      </c>
      <c r="CJ487" s="519">
        <v>0</v>
      </c>
      <c r="CK487" s="519">
        <v>0</v>
      </c>
      <c r="CL487" s="519">
        <v>0</v>
      </c>
      <c r="CM487" s="519">
        <v>0</v>
      </c>
      <c r="CN487" s="519">
        <v>0</v>
      </c>
      <c r="CO487" s="519">
        <v>0</v>
      </c>
      <c r="CP487" s="519">
        <v>0</v>
      </c>
      <c r="CQ487" s="519">
        <v>0</v>
      </c>
      <c r="CR487" s="519">
        <v>0</v>
      </c>
      <c r="CS487" s="519">
        <v>0</v>
      </c>
      <c r="CT487" s="519">
        <v>0</v>
      </c>
      <c r="CU487" s="519">
        <v>0</v>
      </c>
      <c r="CV487" s="519">
        <v>0</v>
      </c>
      <c r="CW487" s="519">
        <v>0</v>
      </c>
      <c r="CX487" s="519">
        <v>0</v>
      </c>
      <c r="CY487" s="519">
        <v>0</v>
      </c>
      <c r="CZ487" s="519">
        <v>0</v>
      </c>
      <c r="DA487" s="519">
        <v>0</v>
      </c>
      <c r="DB487" s="519">
        <v>0</v>
      </c>
      <c r="DC487" s="519">
        <v>0</v>
      </c>
      <c r="DD487" s="519">
        <v>0</v>
      </c>
      <c r="DE487" s="519">
        <v>0</v>
      </c>
      <c r="DF487" s="519">
        <v>0</v>
      </c>
      <c r="DG487" s="519">
        <v>0</v>
      </c>
      <c r="DH487" s="519">
        <v>0</v>
      </c>
      <c r="DI487" s="519">
        <v>0</v>
      </c>
      <c r="DJ487" s="519">
        <v>0</v>
      </c>
      <c r="DK487" s="519">
        <v>0</v>
      </c>
      <c r="DL487" s="519">
        <v>0</v>
      </c>
      <c r="DM487" s="519">
        <v>0</v>
      </c>
      <c r="DN487" s="519">
        <v>0</v>
      </c>
      <c r="DO487" s="519">
        <v>0</v>
      </c>
      <c r="DP487" s="519">
        <v>0</v>
      </c>
      <c r="DQ487" s="519">
        <v>0</v>
      </c>
      <c r="DR487" s="519">
        <v>0</v>
      </c>
      <c r="DS487" s="519">
        <v>0</v>
      </c>
      <c r="DT487" s="519">
        <v>0</v>
      </c>
      <c r="DU487" s="519">
        <v>0</v>
      </c>
      <c r="DV487" s="519">
        <v>0</v>
      </c>
      <c r="DW487" s="519">
        <v>0</v>
      </c>
      <c r="DX487" s="519">
        <v>0</v>
      </c>
      <c r="DZ487" s="337" t="s">
        <v>631</v>
      </c>
      <c r="EA487" s="519" t="s">
        <v>1058</v>
      </c>
      <c r="EB487" s="519" t="s">
        <v>1059</v>
      </c>
      <c r="EC487" s="519">
        <v>60</v>
      </c>
      <c r="ED487" s="521" t="str">
        <f t="shared" si="23"/>
        <v>SDN100160</v>
      </c>
      <c r="EE487" s="519">
        <v>0</v>
      </c>
      <c r="EF487" s="519">
        <v>289</v>
      </c>
      <c r="EG487" s="519">
        <v>619</v>
      </c>
      <c r="EH487" s="519">
        <v>927</v>
      </c>
      <c r="EI487" s="519">
        <v>1228</v>
      </c>
      <c r="EJ487" s="519">
        <v>1473</v>
      </c>
      <c r="EK487" s="519">
        <v>1723</v>
      </c>
      <c r="EL487" s="519">
        <v>1989</v>
      </c>
      <c r="EM487" s="519">
        <v>2267</v>
      </c>
      <c r="EN487" s="519">
        <v>0</v>
      </c>
      <c r="EO487" s="519">
        <v>0</v>
      </c>
      <c r="EP487" s="519">
        <v>0</v>
      </c>
      <c r="EQ487" s="519">
        <v>0</v>
      </c>
      <c r="ER487" s="519">
        <v>0</v>
      </c>
      <c r="ES487" s="519">
        <v>0</v>
      </c>
      <c r="ET487" s="519">
        <v>0</v>
      </c>
      <c r="EU487" s="519">
        <v>0</v>
      </c>
      <c r="EV487" s="519">
        <v>0</v>
      </c>
      <c r="EW487" s="519">
        <v>0</v>
      </c>
      <c r="EX487" s="519">
        <v>0</v>
      </c>
      <c r="EY487" s="519">
        <v>0</v>
      </c>
      <c r="EZ487" s="519">
        <v>0</v>
      </c>
      <c r="FA487" s="519">
        <v>0</v>
      </c>
      <c r="FB487" s="519">
        <v>0</v>
      </c>
      <c r="FC487" s="519">
        <v>0</v>
      </c>
      <c r="FD487" s="519">
        <v>0</v>
      </c>
      <c r="FE487" s="519">
        <v>0</v>
      </c>
      <c r="FF487" s="519">
        <v>0</v>
      </c>
      <c r="FG487" s="519">
        <v>0</v>
      </c>
      <c r="FH487" s="519">
        <v>0</v>
      </c>
      <c r="FI487" s="519">
        <v>0</v>
      </c>
      <c r="FJ487" s="519">
        <v>0</v>
      </c>
      <c r="FK487" s="519">
        <v>0</v>
      </c>
      <c r="FL487" s="519">
        <v>0</v>
      </c>
      <c r="FM487" s="519">
        <v>0</v>
      </c>
      <c r="FN487" s="519">
        <v>0</v>
      </c>
      <c r="FO487" s="519">
        <v>0</v>
      </c>
      <c r="FP487" s="519">
        <v>0</v>
      </c>
      <c r="FQ487" s="519">
        <v>0</v>
      </c>
      <c r="FR487" s="519">
        <v>0</v>
      </c>
      <c r="FS487" s="519">
        <v>0</v>
      </c>
      <c r="FT487" s="519">
        <v>0</v>
      </c>
      <c r="FU487" s="519">
        <v>0</v>
      </c>
      <c r="FV487" s="519">
        <v>0</v>
      </c>
      <c r="FW487" s="519">
        <v>0</v>
      </c>
      <c r="FX487" s="519">
        <v>0</v>
      </c>
      <c r="FY487" s="519">
        <v>0</v>
      </c>
      <c r="FZ487" s="519">
        <v>0</v>
      </c>
      <c r="GA487" s="519">
        <v>0</v>
      </c>
      <c r="GB487" s="519">
        <v>0</v>
      </c>
      <c r="GC487" s="519">
        <v>0</v>
      </c>
      <c r="GD487" s="519">
        <v>0</v>
      </c>
      <c r="GE487" s="519">
        <v>0</v>
      </c>
      <c r="GF487" s="519">
        <v>0</v>
      </c>
      <c r="GG487" s="519">
        <v>0</v>
      </c>
      <c r="GH487" s="519">
        <v>0</v>
      </c>
      <c r="GI487" s="519">
        <v>0</v>
      </c>
      <c r="GJ487" s="519">
        <v>0</v>
      </c>
      <c r="GK487" s="519">
        <v>0</v>
      </c>
      <c r="GL487" s="519">
        <v>0</v>
      </c>
      <c r="GM487" s="519">
        <v>0</v>
      </c>
      <c r="GN487" s="519">
        <v>0</v>
      </c>
      <c r="GO487" s="519">
        <v>0</v>
      </c>
      <c r="GP487" s="519">
        <v>0</v>
      </c>
      <c r="GQ487" s="519">
        <v>0</v>
      </c>
      <c r="GR487" s="519">
        <v>0</v>
      </c>
      <c r="GS487" s="519">
        <v>0</v>
      </c>
      <c r="GT487" s="519">
        <v>0</v>
      </c>
      <c r="GU487" s="519">
        <v>0</v>
      </c>
      <c r="GV487" s="519">
        <v>0</v>
      </c>
      <c r="GW487" s="519">
        <v>0</v>
      </c>
      <c r="GX487" s="519">
        <v>0</v>
      </c>
      <c r="GY487" s="519">
        <v>0</v>
      </c>
      <c r="GZ487" s="519">
        <v>0</v>
      </c>
      <c r="HA487" s="519">
        <v>0</v>
      </c>
      <c r="HB487" s="519">
        <v>0</v>
      </c>
      <c r="HC487" s="519">
        <v>0</v>
      </c>
      <c r="HD487" s="519">
        <v>0</v>
      </c>
      <c r="HE487" s="519">
        <v>0</v>
      </c>
      <c r="HF487" s="519">
        <v>0</v>
      </c>
      <c r="HG487" s="519">
        <v>0</v>
      </c>
      <c r="HH487" s="519">
        <v>0</v>
      </c>
      <c r="HI487" s="519">
        <v>0</v>
      </c>
      <c r="HJ487" s="519">
        <v>0</v>
      </c>
      <c r="HK487" s="519">
        <v>0</v>
      </c>
      <c r="HL487" s="519">
        <v>0</v>
      </c>
      <c r="HM487" s="519">
        <v>0</v>
      </c>
      <c r="HN487" s="519">
        <v>0</v>
      </c>
      <c r="HO487" s="519">
        <v>0</v>
      </c>
      <c r="HP487" s="519">
        <v>0</v>
      </c>
      <c r="HQ487" s="519">
        <v>0</v>
      </c>
      <c r="HR487" s="519">
        <v>0</v>
      </c>
      <c r="HS487" s="519">
        <v>0</v>
      </c>
      <c r="HT487" s="519">
        <v>0</v>
      </c>
      <c r="HU487" s="519">
        <v>0</v>
      </c>
      <c r="HV487" s="519">
        <v>0</v>
      </c>
      <c r="HW487" s="519">
        <v>0</v>
      </c>
      <c r="HX487" s="519">
        <v>0</v>
      </c>
      <c r="HY487" s="519">
        <v>0</v>
      </c>
      <c r="HZ487" s="519">
        <v>0</v>
      </c>
      <c r="IA487" s="519">
        <v>0</v>
      </c>
      <c r="IB487" s="519">
        <v>0</v>
      </c>
      <c r="IC487" s="519">
        <v>0</v>
      </c>
      <c r="ID487" s="519">
        <v>0</v>
      </c>
      <c r="IE487" s="519">
        <v>0</v>
      </c>
      <c r="IF487" s="519">
        <v>0</v>
      </c>
      <c r="IG487" s="519">
        <v>0</v>
      </c>
      <c r="IH487" s="519">
        <v>0</v>
      </c>
      <c r="II487" s="519">
        <v>0</v>
      </c>
      <c r="IJ487" s="519">
        <v>0</v>
      </c>
      <c r="IK487" s="519">
        <v>0</v>
      </c>
    </row>
    <row r="488" spans="2:245" hidden="1">
      <c r="B488" s="519" t="s">
        <v>1058</v>
      </c>
      <c r="C488" s="519"/>
      <c r="D488" s="519"/>
      <c r="E488" s="519"/>
      <c r="F488" s="519">
        <v>1</v>
      </c>
      <c r="G488" s="519"/>
      <c r="H488" s="519">
        <v>48</v>
      </c>
      <c r="I488" s="519">
        <v>6</v>
      </c>
      <c r="J488" s="519" t="str">
        <f t="shared" si="24"/>
        <v>SDN10014806</v>
      </c>
      <c r="K488" s="519">
        <v>1096</v>
      </c>
      <c r="M488" s="337" t="s">
        <v>631</v>
      </c>
      <c r="N488" s="519" t="s">
        <v>1058</v>
      </c>
      <c r="O488" s="519" t="s">
        <v>1060</v>
      </c>
      <c r="P488" s="519">
        <v>0</v>
      </c>
      <c r="Q488" s="521" t="str">
        <f t="shared" si="22"/>
        <v>SDN100200</v>
      </c>
      <c r="R488" s="519">
        <v>457</v>
      </c>
      <c r="S488" s="519">
        <v>1013</v>
      </c>
      <c r="T488" s="519">
        <v>1581</v>
      </c>
      <c r="U488" s="519">
        <v>2162</v>
      </c>
      <c r="V488" s="519">
        <v>2756</v>
      </c>
      <c r="W488" s="519">
        <v>3254</v>
      </c>
      <c r="X488" s="519">
        <v>3764</v>
      </c>
      <c r="Y488" s="519">
        <v>4283</v>
      </c>
      <c r="Z488" s="519">
        <v>4814</v>
      </c>
      <c r="AA488" s="519">
        <v>7140</v>
      </c>
      <c r="AB488" s="519">
        <v>7294</v>
      </c>
      <c r="AC488" s="519">
        <v>7452</v>
      </c>
      <c r="AD488" s="519">
        <v>7614</v>
      </c>
      <c r="AE488" s="519">
        <v>7780</v>
      </c>
      <c r="AF488" s="519">
        <v>7951</v>
      </c>
      <c r="AG488" s="519">
        <v>8128</v>
      </c>
      <c r="AH488" s="519">
        <v>8311</v>
      </c>
      <c r="AI488" s="519">
        <v>8500</v>
      </c>
      <c r="AJ488" s="519">
        <v>8696</v>
      </c>
      <c r="AK488" s="519">
        <v>8899</v>
      </c>
      <c r="AL488" s="519">
        <v>9106</v>
      </c>
      <c r="AM488" s="519">
        <v>9319</v>
      </c>
      <c r="AN488" s="519">
        <v>9539</v>
      </c>
      <c r="AO488" s="519">
        <v>9766</v>
      </c>
      <c r="AP488" s="519">
        <v>0</v>
      </c>
      <c r="AQ488" s="519">
        <v>0</v>
      </c>
      <c r="AR488" s="519">
        <v>0</v>
      </c>
      <c r="AS488" s="519">
        <v>0</v>
      </c>
      <c r="AT488" s="519">
        <v>0</v>
      </c>
      <c r="AU488" s="519">
        <v>0</v>
      </c>
      <c r="AV488" s="519">
        <v>0</v>
      </c>
      <c r="AW488" s="519">
        <v>0</v>
      </c>
      <c r="AX488" s="519">
        <v>0</v>
      </c>
      <c r="AY488" s="519">
        <v>0</v>
      </c>
      <c r="AZ488" s="519">
        <v>0</v>
      </c>
      <c r="BA488" s="519">
        <v>0</v>
      </c>
      <c r="BB488" s="519">
        <v>0</v>
      </c>
      <c r="BC488" s="519">
        <v>0</v>
      </c>
      <c r="BD488" s="519">
        <v>0</v>
      </c>
      <c r="BE488" s="519">
        <v>0</v>
      </c>
      <c r="BF488" s="519">
        <v>0</v>
      </c>
      <c r="BG488" s="519">
        <v>0</v>
      </c>
      <c r="BH488" s="519">
        <v>0</v>
      </c>
      <c r="BI488" s="519">
        <v>0</v>
      </c>
      <c r="BJ488" s="519">
        <v>0</v>
      </c>
      <c r="BK488" s="519">
        <v>0</v>
      </c>
      <c r="BL488" s="519">
        <v>0</v>
      </c>
      <c r="BM488" s="519">
        <v>0</v>
      </c>
      <c r="BN488" s="519">
        <v>0</v>
      </c>
      <c r="BO488" s="519">
        <v>0</v>
      </c>
      <c r="BP488" s="519">
        <v>0</v>
      </c>
      <c r="BQ488" s="519">
        <v>0</v>
      </c>
      <c r="BR488" s="519">
        <v>0</v>
      </c>
      <c r="BS488" s="519">
        <v>0</v>
      </c>
      <c r="BT488" s="519">
        <v>0</v>
      </c>
      <c r="BU488" s="519">
        <v>0</v>
      </c>
      <c r="BV488" s="519">
        <v>0</v>
      </c>
      <c r="BW488" s="519">
        <v>0</v>
      </c>
      <c r="BX488" s="519">
        <v>0</v>
      </c>
      <c r="BY488" s="519">
        <v>0</v>
      </c>
      <c r="BZ488" s="519">
        <v>0</v>
      </c>
      <c r="CA488" s="519">
        <v>0</v>
      </c>
      <c r="CB488" s="519">
        <v>0</v>
      </c>
      <c r="CC488" s="519">
        <v>0</v>
      </c>
      <c r="CD488" s="519">
        <v>0</v>
      </c>
      <c r="CE488" s="519">
        <v>0</v>
      </c>
      <c r="CF488" s="519">
        <v>0</v>
      </c>
      <c r="CG488" s="519">
        <v>0</v>
      </c>
      <c r="CH488" s="519">
        <v>0</v>
      </c>
      <c r="CI488" s="519">
        <v>0</v>
      </c>
      <c r="CJ488" s="519">
        <v>0</v>
      </c>
      <c r="CK488" s="519">
        <v>0</v>
      </c>
      <c r="CL488" s="519">
        <v>0</v>
      </c>
      <c r="CM488" s="519">
        <v>0</v>
      </c>
      <c r="CN488" s="519">
        <v>0</v>
      </c>
      <c r="CO488" s="519">
        <v>0</v>
      </c>
      <c r="CP488" s="519">
        <v>0</v>
      </c>
      <c r="CQ488" s="519">
        <v>0</v>
      </c>
      <c r="CR488" s="519">
        <v>0</v>
      </c>
      <c r="CS488" s="519">
        <v>0</v>
      </c>
      <c r="CT488" s="519">
        <v>0</v>
      </c>
      <c r="CU488" s="519">
        <v>0</v>
      </c>
      <c r="CV488" s="519">
        <v>0</v>
      </c>
      <c r="CW488" s="519">
        <v>0</v>
      </c>
      <c r="CX488" s="519">
        <v>0</v>
      </c>
      <c r="CY488" s="519">
        <v>0</v>
      </c>
      <c r="CZ488" s="519">
        <v>0</v>
      </c>
      <c r="DA488" s="519">
        <v>0</v>
      </c>
      <c r="DB488" s="519">
        <v>0</v>
      </c>
      <c r="DC488" s="519">
        <v>0</v>
      </c>
      <c r="DD488" s="519">
        <v>0</v>
      </c>
      <c r="DE488" s="519">
        <v>0</v>
      </c>
      <c r="DF488" s="519">
        <v>0</v>
      </c>
      <c r="DG488" s="519">
        <v>0</v>
      </c>
      <c r="DH488" s="519">
        <v>0</v>
      </c>
      <c r="DI488" s="519">
        <v>0</v>
      </c>
      <c r="DJ488" s="519">
        <v>0</v>
      </c>
      <c r="DK488" s="519">
        <v>0</v>
      </c>
      <c r="DL488" s="519">
        <v>0</v>
      </c>
      <c r="DM488" s="519">
        <v>0</v>
      </c>
      <c r="DN488" s="519">
        <v>0</v>
      </c>
      <c r="DO488" s="519">
        <v>0</v>
      </c>
      <c r="DP488" s="519">
        <v>0</v>
      </c>
      <c r="DQ488" s="519">
        <v>0</v>
      </c>
      <c r="DR488" s="519">
        <v>0</v>
      </c>
      <c r="DS488" s="519">
        <v>0</v>
      </c>
      <c r="DT488" s="519">
        <v>0</v>
      </c>
      <c r="DU488" s="519">
        <v>0</v>
      </c>
      <c r="DV488" s="519">
        <v>0</v>
      </c>
      <c r="DW488" s="519">
        <v>0</v>
      </c>
      <c r="DX488" s="519">
        <v>0</v>
      </c>
      <c r="DZ488" s="337" t="s">
        <v>631</v>
      </c>
      <c r="EA488" s="519" t="s">
        <v>1058</v>
      </c>
      <c r="EB488" s="519" t="s">
        <v>1060</v>
      </c>
      <c r="EC488" s="519">
        <v>0</v>
      </c>
      <c r="ED488" s="521" t="str">
        <f t="shared" si="23"/>
        <v>SDN100200</v>
      </c>
      <c r="EE488" s="519">
        <v>834</v>
      </c>
      <c r="EF488" s="519">
        <v>2005</v>
      </c>
      <c r="EG488" s="519">
        <v>3154</v>
      </c>
      <c r="EH488" s="519">
        <v>4280</v>
      </c>
      <c r="EI488" s="519">
        <v>5383</v>
      </c>
      <c r="EJ488" s="519">
        <v>6253</v>
      </c>
      <c r="EK488" s="519">
        <v>7106</v>
      </c>
      <c r="EL488" s="519">
        <v>7941</v>
      </c>
      <c r="EM488" s="519">
        <v>8757</v>
      </c>
      <c r="EN488" s="519">
        <v>0</v>
      </c>
      <c r="EO488" s="519">
        <v>0</v>
      </c>
      <c r="EP488" s="519">
        <v>0</v>
      </c>
      <c r="EQ488" s="519">
        <v>0</v>
      </c>
      <c r="ER488" s="519">
        <v>0</v>
      </c>
      <c r="ES488" s="519">
        <v>0</v>
      </c>
      <c r="ET488" s="519">
        <v>0</v>
      </c>
      <c r="EU488" s="519">
        <v>0</v>
      </c>
      <c r="EV488" s="519">
        <v>0</v>
      </c>
      <c r="EW488" s="519">
        <v>0</v>
      </c>
      <c r="EX488" s="519">
        <v>0</v>
      </c>
      <c r="EY488" s="519">
        <v>0</v>
      </c>
      <c r="EZ488" s="519">
        <v>0</v>
      </c>
      <c r="FA488" s="519">
        <v>0</v>
      </c>
      <c r="FB488" s="519">
        <v>0</v>
      </c>
      <c r="FC488" s="519">
        <v>0</v>
      </c>
      <c r="FD488" s="519">
        <v>0</v>
      </c>
      <c r="FE488" s="519">
        <v>0</v>
      </c>
      <c r="FF488" s="519">
        <v>0</v>
      </c>
      <c r="FG488" s="519">
        <v>0</v>
      </c>
      <c r="FH488" s="519">
        <v>0</v>
      </c>
      <c r="FI488" s="519">
        <v>0</v>
      </c>
      <c r="FJ488" s="519">
        <v>0</v>
      </c>
      <c r="FK488" s="519">
        <v>0</v>
      </c>
      <c r="FL488" s="519">
        <v>0</v>
      </c>
      <c r="FM488" s="519">
        <v>0</v>
      </c>
      <c r="FN488" s="519">
        <v>0</v>
      </c>
      <c r="FO488" s="519">
        <v>0</v>
      </c>
      <c r="FP488" s="519">
        <v>0</v>
      </c>
      <c r="FQ488" s="519">
        <v>0</v>
      </c>
      <c r="FR488" s="519">
        <v>0</v>
      </c>
      <c r="FS488" s="519">
        <v>0</v>
      </c>
      <c r="FT488" s="519">
        <v>0</v>
      </c>
      <c r="FU488" s="519">
        <v>0</v>
      </c>
      <c r="FV488" s="519">
        <v>0</v>
      </c>
      <c r="FW488" s="519">
        <v>0</v>
      </c>
      <c r="FX488" s="519">
        <v>0</v>
      </c>
      <c r="FY488" s="519">
        <v>0</v>
      </c>
      <c r="FZ488" s="519">
        <v>0</v>
      </c>
      <c r="GA488" s="519">
        <v>0</v>
      </c>
      <c r="GB488" s="519">
        <v>0</v>
      </c>
      <c r="GC488" s="519">
        <v>0</v>
      </c>
      <c r="GD488" s="519">
        <v>0</v>
      </c>
      <c r="GE488" s="519">
        <v>0</v>
      </c>
      <c r="GF488" s="519">
        <v>0</v>
      </c>
      <c r="GG488" s="519">
        <v>0</v>
      </c>
      <c r="GH488" s="519">
        <v>0</v>
      </c>
      <c r="GI488" s="519">
        <v>0</v>
      </c>
      <c r="GJ488" s="519">
        <v>0</v>
      </c>
      <c r="GK488" s="519">
        <v>0</v>
      </c>
      <c r="GL488" s="519">
        <v>0</v>
      </c>
      <c r="GM488" s="519">
        <v>0</v>
      </c>
      <c r="GN488" s="519">
        <v>0</v>
      </c>
      <c r="GO488" s="519">
        <v>0</v>
      </c>
      <c r="GP488" s="519">
        <v>0</v>
      </c>
      <c r="GQ488" s="519">
        <v>0</v>
      </c>
      <c r="GR488" s="519">
        <v>0</v>
      </c>
      <c r="GS488" s="519">
        <v>0</v>
      </c>
      <c r="GT488" s="519">
        <v>0</v>
      </c>
      <c r="GU488" s="519">
        <v>0</v>
      </c>
      <c r="GV488" s="519">
        <v>0</v>
      </c>
      <c r="GW488" s="519">
        <v>0</v>
      </c>
      <c r="GX488" s="519">
        <v>0</v>
      </c>
      <c r="GY488" s="519">
        <v>0</v>
      </c>
      <c r="GZ488" s="519">
        <v>0</v>
      </c>
      <c r="HA488" s="519">
        <v>0</v>
      </c>
      <c r="HB488" s="519">
        <v>0</v>
      </c>
      <c r="HC488" s="519">
        <v>0</v>
      </c>
      <c r="HD488" s="519">
        <v>0</v>
      </c>
      <c r="HE488" s="519">
        <v>0</v>
      </c>
      <c r="HF488" s="519">
        <v>0</v>
      </c>
      <c r="HG488" s="519">
        <v>0</v>
      </c>
      <c r="HH488" s="519">
        <v>0</v>
      </c>
      <c r="HI488" s="519">
        <v>0</v>
      </c>
      <c r="HJ488" s="519">
        <v>0</v>
      </c>
      <c r="HK488" s="519">
        <v>0</v>
      </c>
      <c r="HL488" s="519">
        <v>0</v>
      </c>
      <c r="HM488" s="519">
        <v>0</v>
      </c>
      <c r="HN488" s="519">
        <v>0</v>
      </c>
      <c r="HO488" s="519">
        <v>0</v>
      </c>
      <c r="HP488" s="519">
        <v>0</v>
      </c>
      <c r="HQ488" s="519">
        <v>0</v>
      </c>
      <c r="HR488" s="519">
        <v>0</v>
      </c>
      <c r="HS488" s="519">
        <v>0</v>
      </c>
      <c r="HT488" s="519">
        <v>0</v>
      </c>
      <c r="HU488" s="519">
        <v>0</v>
      </c>
      <c r="HV488" s="519">
        <v>0</v>
      </c>
      <c r="HW488" s="519">
        <v>0</v>
      </c>
      <c r="HX488" s="519">
        <v>0</v>
      </c>
      <c r="HY488" s="519">
        <v>0</v>
      </c>
      <c r="HZ488" s="519">
        <v>0</v>
      </c>
      <c r="IA488" s="519">
        <v>0</v>
      </c>
      <c r="IB488" s="519">
        <v>0</v>
      </c>
      <c r="IC488" s="519">
        <v>0</v>
      </c>
      <c r="ID488" s="519">
        <v>0</v>
      </c>
      <c r="IE488" s="519">
        <v>0</v>
      </c>
      <c r="IF488" s="519">
        <v>0</v>
      </c>
      <c r="IG488" s="519">
        <v>0</v>
      </c>
      <c r="IH488" s="519">
        <v>0</v>
      </c>
      <c r="II488" s="519">
        <v>0</v>
      </c>
      <c r="IJ488" s="519">
        <v>0</v>
      </c>
      <c r="IK488" s="519">
        <v>0</v>
      </c>
    </row>
    <row r="489" spans="2:245" hidden="1">
      <c r="B489" s="519" t="s">
        <v>1058</v>
      </c>
      <c r="C489" s="519"/>
      <c r="D489" s="519"/>
      <c r="E489" s="519"/>
      <c r="F489" s="519">
        <v>1</v>
      </c>
      <c r="G489" s="519"/>
      <c r="H489" s="519">
        <v>48</v>
      </c>
      <c r="I489" s="519">
        <v>7</v>
      </c>
      <c r="J489" s="519" t="str">
        <f t="shared" si="24"/>
        <v>SDN10014807</v>
      </c>
      <c r="K489" s="519">
        <v>1096</v>
      </c>
      <c r="M489" s="337" t="s">
        <v>631</v>
      </c>
      <c r="N489" s="519" t="s">
        <v>1058</v>
      </c>
      <c r="O489" s="519" t="s">
        <v>1060</v>
      </c>
      <c r="P489" s="519">
        <v>1</v>
      </c>
      <c r="Q489" s="521" t="str">
        <f t="shared" ref="Q489:Q552" si="25">N489&amp;TEXT(O489,"00")&amp;TEXT(P489,"00")</f>
        <v>SDN100201</v>
      </c>
      <c r="R489" s="519">
        <v>454</v>
      </c>
      <c r="S489" s="519">
        <v>1009</v>
      </c>
      <c r="T489" s="519">
        <v>1577</v>
      </c>
      <c r="U489" s="519">
        <v>2156</v>
      </c>
      <c r="V489" s="519">
        <v>2748</v>
      </c>
      <c r="W489" s="519">
        <v>3245</v>
      </c>
      <c r="X489" s="519">
        <v>3753</v>
      </c>
      <c r="Y489" s="519">
        <v>4271</v>
      </c>
      <c r="Z489" s="519">
        <v>4801</v>
      </c>
      <c r="AA489" s="519">
        <v>7123</v>
      </c>
      <c r="AB489" s="519">
        <v>7277</v>
      </c>
      <c r="AC489" s="519">
        <v>7435</v>
      </c>
      <c r="AD489" s="519">
        <v>7597</v>
      </c>
      <c r="AE489" s="519">
        <v>7764</v>
      </c>
      <c r="AF489" s="519">
        <v>7937</v>
      </c>
      <c r="AG489" s="519">
        <v>8116</v>
      </c>
      <c r="AH489" s="519">
        <v>8300</v>
      </c>
      <c r="AI489" s="519">
        <v>8491</v>
      </c>
      <c r="AJ489" s="519">
        <v>8689</v>
      </c>
      <c r="AK489" s="519">
        <v>8891</v>
      </c>
      <c r="AL489" s="519">
        <v>9099</v>
      </c>
      <c r="AM489" s="519">
        <v>9313</v>
      </c>
      <c r="AN489" s="519">
        <v>9534</v>
      </c>
      <c r="AO489" s="519">
        <v>9763</v>
      </c>
      <c r="AP489" s="519">
        <v>0</v>
      </c>
      <c r="AQ489" s="519">
        <v>0</v>
      </c>
      <c r="AR489" s="519">
        <v>0</v>
      </c>
      <c r="AS489" s="519">
        <v>0</v>
      </c>
      <c r="AT489" s="519">
        <v>0</v>
      </c>
      <c r="AU489" s="519">
        <v>0</v>
      </c>
      <c r="AV489" s="519">
        <v>0</v>
      </c>
      <c r="AW489" s="519">
        <v>0</v>
      </c>
      <c r="AX489" s="519">
        <v>0</v>
      </c>
      <c r="AY489" s="519">
        <v>0</v>
      </c>
      <c r="AZ489" s="519">
        <v>0</v>
      </c>
      <c r="BA489" s="519">
        <v>0</v>
      </c>
      <c r="BB489" s="519">
        <v>0</v>
      </c>
      <c r="BC489" s="519">
        <v>0</v>
      </c>
      <c r="BD489" s="519">
        <v>0</v>
      </c>
      <c r="BE489" s="519">
        <v>0</v>
      </c>
      <c r="BF489" s="519">
        <v>0</v>
      </c>
      <c r="BG489" s="519">
        <v>0</v>
      </c>
      <c r="BH489" s="519">
        <v>0</v>
      </c>
      <c r="BI489" s="519">
        <v>0</v>
      </c>
      <c r="BJ489" s="519">
        <v>0</v>
      </c>
      <c r="BK489" s="519">
        <v>0</v>
      </c>
      <c r="BL489" s="519">
        <v>0</v>
      </c>
      <c r="BM489" s="519">
        <v>0</v>
      </c>
      <c r="BN489" s="519">
        <v>0</v>
      </c>
      <c r="BO489" s="519">
        <v>0</v>
      </c>
      <c r="BP489" s="519">
        <v>0</v>
      </c>
      <c r="BQ489" s="519">
        <v>0</v>
      </c>
      <c r="BR489" s="519">
        <v>0</v>
      </c>
      <c r="BS489" s="519">
        <v>0</v>
      </c>
      <c r="BT489" s="519">
        <v>0</v>
      </c>
      <c r="BU489" s="519">
        <v>0</v>
      </c>
      <c r="BV489" s="519">
        <v>0</v>
      </c>
      <c r="BW489" s="519">
        <v>0</v>
      </c>
      <c r="BX489" s="519">
        <v>0</v>
      </c>
      <c r="BY489" s="519">
        <v>0</v>
      </c>
      <c r="BZ489" s="519">
        <v>0</v>
      </c>
      <c r="CA489" s="519">
        <v>0</v>
      </c>
      <c r="CB489" s="519">
        <v>0</v>
      </c>
      <c r="CC489" s="519">
        <v>0</v>
      </c>
      <c r="CD489" s="519">
        <v>0</v>
      </c>
      <c r="CE489" s="519">
        <v>0</v>
      </c>
      <c r="CF489" s="519">
        <v>0</v>
      </c>
      <c r="CG489" s="519">
        <v>0</v>
      </c>
      <c r="CH489" s="519">
        <v>0</v>
      </c>
      <c r="CI489" s="519">
        <v>0</v>
      </c>
      <c r="CJ489" s="519">
        <v>0</v>
      </c>
      <c r="CK489" s="519">
        <v>0</v>
      </c>
      <c r="CL489" s="519">
        <v>0</v>
      </c>
      <c r="CM489" s="519">
        <v>0</v>
      </c>
      <c r="CN489" s="519">
        <v>0</v>
      </c>
      <c r="CO489" s="519">
        <v>0</v>
      </c>
      <c r="CP489" s="519">
        <v>0</v>
      </c>
      <c r="CQ489" s="519">
        <v>0</v>
      </c>
      <c r="CR489" s="519">
        <v>0</v>
      </c>
      <c r="CS489" s="519">
        <v>0</v>
      </c>
      <c r="CT489" s="519">
        <v>0</v>
      </c>
      <c r="CU489" s="519">
        <v>0</v>
      </c>
      <c r="CV489" s="519">
        <v>0</v>
      </c>
      <c r="CW489" s="519">
        <v>0</v>
      </c>
      <c r="CX489" s="519">
        <v>0</v>
      </c>
      <c r="CY489" s="519">
        <v>0</v>
      </c>
      <c r="CZ489" s="519">
        <v>0</v>
      </c>
      <c r="DA489" s="519">
        <v>0</v>
      </c>
      <c r="DB489" s="519">
        <v>0</v>
      </c>
      <c r="DC489" s="519">
        <v>0</v>
      </c>
      <c r="DD489" s="519">
        <v>0</v>
      </c>
      <c r="DE489" s="519">
        <v>0</v>
      </c>
      <c r="DF489" s="519">
        <v>0</v>
      </c>
      <c r="DG489" s="519">
        <v>0</v>
      </c>
      <c r="DH489" s="519">
        <v>0</v>
      </c>
      <c r="DI489" s="519">
        <v>0</v>
      </c>
      <c r="DJ489" s="519">
        <v>0</v>
      </c>
      <c r="DK489" s="519">
        <v>0</v>
      </c>
      <c r="DL489" s="519">
        <v>0</v>
      </c>
      <c r="DM489" s="519">
        <v>0</v>
      </c>
      <c r="DN489" s="519">
        <v>0</v>
      </c>
      <c r="DO489" s="519">
        <v>0</v>
      </c>
      <c r="DP489" s="519">
        <v>0</v>
      </c>
      <c r="DQ489" s="519">
        <v>0</v>
      </c>
      <c r="DR489" s="519">
        <v>0</v>
      </c>
      <c r="DS489" s="519">
        <v>0</v>
      </c>
      <c r="DT489" s="519">
        <v>0</v>
      </c>
      <c r="DU489" s="519">
        <v>0</v>
      </c>
      <c r="DV489" s="519">
        <v>0</v>
      </c>
      <c r="DW489" s="519">
        <v>0</v>
      </c>
      <c r="DX489" s="519">
        <v>0</v>
      </c>
      <c r="DZ489" s="337" t="s">
        <v>631</v>
      </c>
      <c r="EA489" s="519" t="s">
        <v>1058</v>
      </c>
      <c r="EB489" s="519" t="s">
        <v>1060</v>
      </c>
      <c r="EC489" s="519">
        <v>1</v>
      </c>
      <c r="ED489" s="521" t="str">
        <f t="shared" ref="ED489:ED552" si="26">EA489&amp;TEXT(EB489,"00")&amp;TEXT(EC489,"00")</f>
        <v>SDN100201</v>
      </c>
      <c r="EE489" s="519">
        <v>828</v>
      </c>
      <c r="EF489" s="519">
        <v>1997</v>
      </c>
      <c r="EG489" s="519">
        <v>3145</v>
      </c>
      <c r="EH489" s="519">
        <v>4269</v>
      </c>
      <c r="EI489" s="519">
        <v>5368</v>
      </c>
      <c r="EJ489" s="519">
        <v>6234</v>
      </c>
      <c r="EK489" s="519">
        <v>7083</v>
      </c>
      <c r="EL489" s="519">
        <v>7914</v>
      </c>
      <c r="EM489" s="519">
        <v>8728</v>
      </c>
      <c r="EN489" s="519">
        <v>0</v>
      </c>
      <c r="EO489" s="519">
        <v>0</v>
      </c>
      <c r="EP489" s="519">
        <v>0</v>
      </c>
      <c r="EQ489" s="519">
        <v>0</v>
      </c>
      <c r="ER489" s="519">
        <v>0</v>
      </c>
      <c r="ES489" s="519">
        <v>0</v>
      </c>
      <c r="ET489" s="519">
        <v>0</v>
      </c>
      <c r="EU489" s="519">
        <v>0</v>
      </c>
      <c r="EV489" s="519">
        <v>0</v>
      </c>
      <c r="EW489" s="519">
        <v>0</v>
      </c>
      <c r="EX489" s="519">
        <v>0</v>
      </c>
      <c r="EY489" s="519">
        <v>0</v>
      </c>
      <c r="EZ489" s="519">
        <v>0</v>
      </c>
      <c r="FA489" s="519">
        <v>0</v>
      </c>
      <c r="FB489" s="519">
        <v>0</v>
      </c>
      <c r="FC489" s="519">
        <v>0</v>
      </c>
      <c r="FD489" s="519">
        <v>0</v>
      </c>
      <c r="FE489" s="519">
        <v>0</v>
      </c>
      <c r="FF489" s="519">
        <v>0</v>
      </c>
      <c r="FG489" s="519">
        <v>0</v>
      </c>
      <c r="FH489" s="519">
        <v>0</v>
      </c>
      <c r="FI489" s="519">
        <v>0</v>
      </c>
      <c r="FJ489" s="519">
        <v>0</v>
      </c>
      <c r="FK489" s="519">
        <v>0</v>
      </c>
      <c r="FL489" s="519">
        <v>0</v>
      </c>
      <c r="FM489" s="519">
        <v>0</v>
      </c>
      <c r="FN489" s="519">
        <v>0</v>
      </c>
      <c r="FO489" s="519">
        <v>0</v>
      </c>
      <c r="FP489" s="519">
        <v>0</v>
      </c>
      <c r="FQ489" s="519">
        <v>0</v>
      </c>
      <c r="FR489" s="519">
        <v>0</v>
      </c>
      <c r="FS489" s="519">
        <v>0</v>
      </c>
      <c r="FT489" s="519">
        <v>0</v>
      </c>
      <c r="FU489" s="519">
        <v>0</v>
      </c>
      <c r="FV489" s="519">
        <v>0</v>
      </c>
      <c r="FW489" s="519">
        <v>0</v>
      </c>
      <c r="FX489" s="519">
        <v>0</v>
      </c>
      <c r="FY489" s="519">
        <v>0</v>
      </c>
      <c r="FZ489" s="519">
        <v>0</v>
      </c>
      <c r="GA489" s="519">
        <v>0</v>
      </c>
      <c r="GB489" s="519">
        <v>0</v>
      </c>
      <c r="GC489" s="519">
        <v>0</v>
      </c>
      <c r="GD489" s="519">
        <v>0</v>
      </c>
      <c r="GE489" s="519">
        <v>0</v>
      </c>
      <c r="GF489" s="519">
        <v>0</v>
      </c>
      <c r="GG489" s="519">
        <v>0</v>
      </c>
      <c r="GH489" s="519">
        <v>0</v>
      </c>
      <c r="GI489" s="519">
        <v>0</v>
      </c>
      <c r="GJ489" s="519">
        <v>0</v>
      </c>
      <c r="GK489" s="519">
        <v>0</v>
      </c>
      <c r="GL489" s="519">
        <v>0</v>
      </c>
      <c r="GM489" s="519">
        <v>0</v>
      </c>
      <c r="GN489" s="519">
        <v>0</v>
      </c>
      <c r="GO489" s="519">
        <v>0</v>
      </c>
      <c r="GP489" s="519">
        <v>0</v>
      </c>
      <c r="GQ489" s="519">
        <v>0</v>
      </c>
      <c r="GR489" s="519">
        <v>0</v>
      </c>
      <c r="GS489" s="519">
        <v>0</v>
      </c>
      <c r="GT489" s="519">
        <v>0</v>
      </c>
      <c r="GU489" s="519">
        <v>0</v>
      </c>
      <c r="GV489" s="519">
        <v>0</v>
      </c>
      <c r="GW489" s="519">
        <v>0</v>
      </c>
      <c r="GX489" s="519">
        <v>0</v>
      </c>
      <c r="GY489" s="519">
        <v>0</v>
      </c>
      <c r="GZ489" s="519">
        <v>0</v>
      </c>
      <c r="HA489" s="519">
        <v>0</v>
      </c>
      <c r="HB489" s="519">
        <v>0</v>
      </c>
      <c r="HC489" s="519">
        <v>0</v>
      </c>
      <c r="HD489" s="519">
        <v>0</v>
      </c>
      <c r="HE489" s="519">
        <v>0</v>
      </c>
      <c r="HF489" s="519">
        <v>0</v>
      </c>
      <c r="HG489" s="519">
        <v>0</v>
      </c>
      <c r="HH489" s="519">
        <v>0</v>
      </c>
      <c r="HI489" s="519">
        <v>0</v>
      </c>
      <c r="HJ489" s="519">
        <v>0</v>
      </c>
      <c r="HK489" s="519">
        <v>0</v>
      </c>
      <c r="HL489" s="519">
        <v>0</v>
      </c>
      <c r="HM489" s="519">
        <v>0</v>
      </c>
      <c r="HN489" s="519">
        <v>0</v>
      </c>
      <c r="HO489" s="519">
        <v>0</v>
      </c>
      <c r="HP489" s="519">
        <v>0</v>
      </c>
      <c r="HQ489" s="519">
        <v>0</v>
      </c>
      <c r="HR489" s="519">
        <v>0</v>
      </c>
      <c r="HS489" s="519">
        <v>0</v>
      </c>
      <c r="HT489" s="519">
        <v>0</v>
      </c>
      <c r="HU489" s="519">
        <v>0</v>
      </c>
      <c r="HV489" s="519">
        <v>0</v>
      </c>
      <c r="HW489" s="519">
        <v>0</v>
      </c>
      <c r="HX489" s="519">
        <v>0</v>
      </c>
      <c r="HY489" s="519">
        <v>0</v>
      </c>
      <c r="HZ489" s="519">
        <v>0</v>
      </c>
      <c r="IA489" s="519">
        <v>0</v>
      </c>
      <c r="IB489" s="519">
        <v>0</v>
      </c>
      <c r="IC489" s="519">
        <v>0</v>
      </c>
      <c r="ID489" s="519">
        <v>0</v>
      </c>
      <c r="IE489" s="519">
        <v>0</v>
      </c>
      <c r="IF489" s="519">
        <v>0</v>
      </c>
      <c r="IG489" s="519">
        <v>0</v>
      </c>
      <c r="IH489" s="519">
        <v>0</v>
      </c>
      <c r="II489" s="519">
        <v>0</v>
      </c>
      <c r="IJ489" s="519">
        <v>0</v>
      </c>
      <c r="IK489" s="519">
        <v>0</v>
      </c>
    </row>
    <row r="490" spans="2:245" hidden="1">
      <c r="B490" s="519" t="s">
        <v>1058</v>
      </c>
      <c r="C490" s="519"/>
      <c r="D490" s="519"/>
      <c r="E490" s="519"/>
      <c r="F490" s="519">
        <v>1</v>
      </c>
      <c r="G490" s="519"/>
      <c r="H490" s="519">
        <v>48</v>
      </c>
      <c r="I490" s="519">
        <v>8</v>
      </c>
      <c r="J490" s="519" t="str">
        <f t="shared" si="24"/>
        <v>SDN10014808</v>
      </c>
      <c r="K490" s="519">
        <v>1096</v>
      </c>
      <c r="M490" s="337" t="s">
        <v>631</v>
      </c>
      <c r="N490" s="519" t="s">
        <v>1058</v>
      </c>
      <c r="O490" s="519" t="s">
        <v>1060</v>
      </c>
      <c r="P490" s="519">
        <v>2</v>
      </c>
      <c r="Q490" s="521" t="str">
        <f t="shared" si="25"/>
        <v>SDN100202</v>
      </c>
      <c r="R490" s="519">
        <v>451</v>
      </c>
      <c r="S490" s="519">
        <v>1005</v>
      </c>
      <c r="T490" s="519">
        <v>1571</v>
      </c>
      <c r="U490" s="519">
        <v>2150</v>
      </c>
      <c r="V490" s="519">
        <v>2740</v>
      </c>
      <c r="W490" s="519">
        <v>3236</v>
      </c>
      <c r="X490" s="519">
        <v>3743</v>
      </c>
      <c r="Y490" s="519">
        <v>4260</v>
      </c>
      <c r="Z490" s="519">
        <v>4789</v>
      </c>
      <c r="AA490" s="519">
        <v>7106</v>
      </c>
      <c r="AB490" s="519">
        <v>7260</v>
      </c>
      <c r="AC490" s="519">
        <v>7418</v>
      </c>
      <c r="AD490" s="519">
        <v>7581</v>
      </c>
      <c r="AE490" s="519">
        <v>7750</v>
      </c>
      <c r="AF490" s="519">
        <v>7924</v>
      </c>
      <c r="AG490" s="519">
        <v>8104</v>
      </c>
      <c r="AH490" s="519">
        <v>8290</v>
      </c>
      <c r="AI490" s="519">
        <v>8483</v>
      </c>
      <c r="AJ490" s="519">
        <v>8681</v>
      </c>
      <c r="AK490" s="519">
        <v>8884</v>
      </c>
      <c r="AL490" s="519">
        <v>9092</v>
      </c>
      <c r="AM490" s="519">
        <v>9308</v>
      </c>
      <c r="AN490" s="519">
        <v>9531</v>
      </c>
      <c r="AO490" s="519">
        <v>9762</v>
      </c>
      <c r="AP490" s="519">
        <v>0</v>
      </c>
      <c r="AQ490" s="519">
        <v>0</v>
      </c>
      <c r="AR490" s="519">
        <v>0</v>
      </c>
      <c r="AS490" s="519">
        <v>0</v>
      </c>
      <c r="AT490" s="519">
        <v>0</v>
      </c>
      <c r="AU490" s="519">
        <v>0</v>
      </c>
      <c r="AV490" s="519">
        <v>0</v>
      </c>
      <c r="AW490" s="519">
        <v>0</v>
      </c>
      <c r="AX490" s="519">
        <v>0</v>
      </c>
      <c r="AY490" s="519">
        <v>0</v>
      </c>
      <c r="AZ490" s="519">
        <v>0</v>
      </c>
      <c r="BA490" s="519">
        <v>0</v>
      </c>
      <c r="BB490" s="519">
        <v>0</v>
      </c>
      <c r="BC490" s="519">
        <v>0</v>
      </c>
      <c r="BD490" s="519">
        <v>0</v>
      </c>
      <c r="BE490" s="519">
        <v>0</v>
      </c>
      <c r="BF490" s="519">
        <v>0</v>
      </c>
      <c r="BG490" s="519">
        <v>0</v>
      </c>
      <c r="BH490" s="519">
        <v>0</v>
      </c>
      <c r="BI490" s="519">
        <v>0</v>
      </c>
      <c r="BJ490" s="519">
        <v>0</v>
      </c>
      <c r="BK490" s="519">
        <v>0</v>
      </c>
      <c r="BL490" s="519">
        <v>0</v>
      </c>
      <c r="BM490" s="519">
        <v>0</v>
      </c>
      <c r="BN490" s="519">
        <v>0</v>
      </c>
      <c r="BO490" s="519">
        <v>0</v>
      </c>
      <c r="BP490" s="519">
        <v>0</v>
      </c>
      <c r="BQ490" s="519">
        <v>0</v>
      </c>
      <c r="BR490" s="519">
        <v>0</v>
      </c>
      <c r="BS490" s="519">
        <v>0</v>
      </c>
      <c r="BT490" s="519">
        <v>0</v>
      </c>
      <c r="BU490" s="519">
        <v>0</v>
      </c>
      <c r="BV490" s="519">
        <v>0</v>
      </c>
      <c r="BW490" s="519">
        <v>0</v>
      </c>
      <c r="BX490" s="519">
        <v>0</v>
      </c>
      <c r="BY490" s="519">
        <v>0</v>
      </c>
      <c r="BZ490" s="519">
        <v>0</v>
      </c>
      <c r="CA490" s="519">
        <v>0</v>
      </c>
      <c r="CB490" s="519">
        <v>0</v>
      </c>
      <c r="CC490" s="519">
        <v>0</v>
      </c>
      <c r="CD490" s="519">
        <v>0</v>
      </c>
      <c r="CE490" s="519">
        <v>0</v>
      </c>
      <c r="CF490" s="519">
        <v>0</v>
      </c>
      <c r="CG490" s="519">
        <v>0</v>
      </c>
      <c r="CH490" s="519">
        <v>0</v>
      </c>
      <c r="CI490" s="519">
        <v>0</v>
      </c>
      <c r="CJ490" s="519">
        <v>0</v>
      </c>
      <c r="CK490" s="519">
        <v>0</v>
      </c>
      <c r="CL490" s="519">
        <v>0</v>
      </c>
      <c r="CM490" s="519">
        <v>0</v>
      </c>
      <c r="CN490" s="519">
        <v>0</v>
      </c>
      <c r="CO490" s="519">
        <v>0</v>
      </c>
      <c r="CP490" s="519">
        <v>0</v>
      </c>
      <c r="CQ490" s="519">
        <v>0</v>
      </c>
      <c r="CR490" s="519">
        <v>0</v>
      </c>
      <c r="CS490" s="519">
        <v>0</v>
      </c>
      <c r="CT490" s="519">
        <v>0</v>
      </c>
      <c r="CU490" s="519">
        <v>0</v>
      </c>
      <c r="CV490" s="519">
        <v>0</v>
      </c>
      <c r="CW490" s="519">
        <v>0</v>
      </c>
      <c r="CX490" s="519">
        <v>0</v>
      </c>
      <c r="CY490" s="519">
        <v>0</v>
      </c>
      <c r="CZ490" s="519">
        <v>0</v>
      </c>
      <c r="DA490" s="519">
        <v>0</v>
      </c>
      <c r="DB490" s="519">
        <v>0</v>
      </c>
      <c r="DC490" s="519">
        <v>0</v>
      </c>
      <c r="DD490" s="519">
        <v>0</v>
      </c>
      <c r="DE490" s="519">
        <v>0</v>
      </c>
      <c r="DF490" s="519">
        <v>0</v>
      </c>
      <c r="DG490" s="519">
        <v>0</v>
      </c>
      <c r="DH490" s="519">
        <v>0</v>
      </c>
      <c r="DI490" s="519">
        <v>0</v>
      </c>
      <c r="DJ490" s="519">
        <v>0</v>
      </c>
      <c r="DK490" s="519">
        <v>0</v>
      </c>
      <c r="DL490" s="519">
        <v>0</v>
      </c>
      <c r="DM490" s="519">
        <v>0</v>
      </c>
      <c r="DN490" s="519">
        <v>0</v>
      </c>
      <c r="DO490" s="519">
        <v>0</v>
      </c>
      <c r="DP490" s="519">
        <v>0</v>
      </c>
      <c r="DQ490" s="519">
        <v>0</v>
      </c>
      <c r="DR490" s="519">
        <v>0</v>
      </c>
      <c r="DS490" s="519">
        <v>0</v>
      </c>
      <c r="DT490" s="519">
        <v>0</v>
      </c>
      <c r="DU490" s="519">
        <v>0</v>
      </c>
      <c r="DV490" s="519">
        <v>0</v>
      </c>
      <c r="DW490" s="519">
        <v>0</v>
      </c>
      <c r="DX490" s="519">
        <v>0</v>
      </c>
      <c r="DZ490" s="337" t="s">
        <v>631</v>
      </c>
      <c r="EA490" s="519" t="s">
        <v>1058</v>
      </c>
      <c r="EB490" s="519" t="s">
        <v>1060</v>
      </c>
      <c r="EC490" s="519">
        <v>2</v>
      </c>
      <c r="ED490" s="521" t="str">
        <f t="shared" si="26"/>
        <v>SDN100202</v>
      </c>
      <c r="EE490" s="519">
        <v>821</v>
      </c>
      <c r="EF490" s="519">
        <v>1990</v>
      </c>
      <c r="EG490" s="519">
        <v>3134</v>
      </c>
      <c r="EH490" s="519">
        <v>4253</v>
      </c>
      <c r="EI490" s="519">
        <v>5350</v>
      </c>
      <c r="EJ490" s="519">
        <v>6213</v>
      </c>
      <c r="EK490" s="519">
        <v>7058</v>
      </c>
      <c r="EL490" s="519">
        <v>7889</v>
      </c>
      <c r="EM490" s="519">
        <v>8701</v>
      </c>
      <c r="EN490" s="519">
        <v>0</v>
      </c>
      <c r="EO490" s="519">
        <v>0</v>
      </c>
      <c r="EP490" s="519">
        <v>0</v>
      </c>
      <c r="EQ490" s="519">
        <v>0</v>
      </c>
      <c r="ER490" s="519">
        <v>0</v>
      </c>
      <c r="ES490" s="519">
        <v>0</v>
      </c>
      <c r="ET490" s="519">
        <v>0</v>
      </c>
      <c r="EU490" s="519">
        <v>0</v>
      </c>
      <c r="EV490" s="519">
        <v>0</v>
      </c>
      <c r="EW490" s="519">
        <v>0</v>
      </c>
      <c r="EX490" s="519">
        <v>0</v>
      </c>
      <c r="EY490" s="519">
        <v>0</v>
      </c>
      <c r="EZ490" s="519">
        <v>0</v>
      </c>
      <c r="FA490" s="519">
        <v>0</v>
      </c>
      <c r="FB490" s="519">
        <v>0</v>
      </c>
      <c r="FC490" s="519">
        <v>0</v>
      </c>
      <c r="FD490" s="519">
        <v>0</v>
      </c>
      <c r="FE490" s="519">
        <v>0</v>
      </c>
      <c r="FF490" s="519">
        <v>0</v>
      </c>
      <c r="FG490" s="519">
        <v>0</v>
      </c>
      <c r="FH490" s="519">
        <v>0</v>
      </c>
      <c r="FI490" s="519">
        <v>0</v>
      </c>
      <c r="FJ490" s="519">
        <v>0</v>
      </c>
      <c r="FK490" s="519">
        <v>0</v>
      </c>
      <c r="FL490" s="519">
        <v>0</v>
      </c>
      <c r="FM490" s="519">
        <v>0</v>
      </c>
      <c r="FN490" s="519">
        <v>0</v>
      </c>
      <c r="FO490" s="519">
        <v>0</v>
      </c>
      <c r="FP490" s="519">
        <v>0</v>
      </c>
      <c r="FQ490" s="519">
        <v>0</v>
      </c>
      <c r="FR490" s="519">
        <v>0</v>
      </c>
      <c r="FS490" s="519">
        <v>0</v>
      </c>
      <c r="FT490" s="519">
        <v>0</v>
      </c>
      <c r="FU490" s="519">
        <v>0</v>
      </c>
      <c r="FV490" s="519">
        <v>0</v>
      </c>
      <c r="FW490" s="519">
        <v>0</v>
      </c>
      <c r="FX490" s="519">
        <v>0</v>
      </c>
      <c r="FY490" s="519">
        <v>0</v>
      </c>
      <c r="FZ490" s="519">
        <v>0</v>
      </c>
      <c r="GA490" s="519">
        <v>0</v>
      </c>
      <c r="GB490" s="519">
        <v>0</v>
      </c>
      <c r="GC490" s="519">
        <v>0</v>
      </c>
      <c r="GD490" s="519">
        <v>0</v>
      </c>
      <c r="GE490" s="519">
        <v>0</v>
      </c>
      <c r="GF490" s="519">
        <v>0</v>
      </c>
      <c r="GG490" s="519">
        <v>0</v>
      </c>
      <c r="GH490" s="519">
        <v>0</v>
      </c>
      <c r="GI490" s="519">
        <v>0</v>
      </c>
      <c r="GJ490" s="519">
        <v>0</v>
      </c>
      <c r="GK490" s="519">
        <v>0</v>
      </c>
      <c r="GL490" s="519">
        <v>0</v>
      </c>
      <c r="GM490" s="519">
        <v>0</v>
      </c>
      <c r="GN490" s="519">
        <v>0</v>
      </c>
      <c r="GO490" s="519">
        <v>0</v>
      </c>
      <c r="GP490" s="519">
        <v>0</v>
      </c>
      <c r="GQ490" s="519">
        <v>0</v>
      </c>
      <c r="GR490" s="519">
        <v>0</v>
      </c>
      <c r="GS490" s="519">
        <v>0</v>
      </c>
      <c r="GT490" s="519">
        <v>0</v>
      </c>
      <c r="GU490" s="519">
        <v>0</v>
      </c>
      <c r="GV490" s="519">
        <v>0</v>
      </c>
      <c r="GW490" s="519">
        <v>0</v>
      </c>
      <c r="GX490" s="519">
        <v>0</v>
      </c>
      <c r="GY490" s="519">
        <v>0</v>
      </c>
      <c r="GZ490" s="519">
        <v>0</v>
      </c>
      <c r="HA490" s="519">
        <v>0</v>
      </c>
      <c r="HB490" s="519">
        <v>0</v>
      </c>
      <c r="HC490" s="519">
        <v>0</v>
      </c>
      <c r="HD490" s="519">
        <v>0</v>
      </c>
      <c r="HE490" s="519">
        <v>0</v>
      </c>
      <c r="HF490" s="519">
        <v>0</v>
      </c>
      <c r="HG490" s="519">
        <v>0</v>
      </c>
      <c r="HH490" s="519">
        <v>0</v>
      </c>
      <c r="HI490" s="519">
        <v>0</v>
      </c>
      <c r="HJ490" s="519">
        <v>0</v>
      </c>
      <c r="HK490" s="519">
        <v>0</v>
      </c>
      <c r="HL490" s="519">
        <v>0</v>
      </c>
      <c r="HM490" s="519">
        <v>0</v>
      </c>
      <c r="HN490" s="519">
        <v>0</v>
      </c>
      <c r="HO490" s="519">
        <v>0</v>
      </c>
      <c r="HP490" s="519">
        <v>0</v>
      </c>
      <c r="HQ490" s="519">
        <v>0</v>
      </c>
      <c r="HR490" s="519">
        <v>0</v>
      </c>
      <c r="HS490" s="519">
        <v>0</v>
      </c>
      <c r="HT490" s="519">
        <v>0</v>
      </c>
      <c r="HU490" s="519">
        <v>0</v>
      </c>
      <c r="HV490" s="519">
        <v>0</v>
      </c>
      <c r="HW490" s="519">
        <v>0</v>
      </c>
      <c r="HX490" s="519">
        <v>0</v>
      </c>
      <c r="HY490" s="519">
        <v>0</v>
      </c>
      <c r="HZ490" s="519">
        <v>0</v>
      </c>
      <c r="IA490" s="519">
        <v>0</v>
      </c>
      <c r="IB490" s="519">
        <v>0</v>
      </c>
      <c r="IC490" s="519">
        <v>0</v>
      </c>
      <c r="ID490" s="519">
        <v>0</v>
      </c>
      <c r="IE490" s="519">
        <v>0</v>
      </c>
      <c r="IF490" s="519">
        <v>0</v>
      </c>
      <c r="IG490" s="519">
        <v>0</v>
      </c>
      <c r="IH490" s="519">
        <v>0</v>
      </c>
      <c r="II490" s="519">
        <v>0</v>
      </c>
      <c r="IJ490" s="519">
        <v>0</v>
      </c>
      <c r="IK490" s="519">
        <v>0</v>
      </c>
    </row>
    <row r="491" spans="2:245" hidden="1">
      <c r="B491" s="519" t="s">
        <v>1058</v>
      </c>
      <c r="C491" s="519"/>
      <c r="D491" s="519"/>
      <c r="E491" s="519"/>
      <c r="F491" s="519">
        <v>1</v>
      </c>
      <c r="G491" s="519"/>
      <c r="H491" s="519">
        <v>48</v>
      </c>
      <c r="I491" s="519">
        <v>9</v>
      </c>
      <c r="J491" s="519" t="str">
        <f t="shared" si="24"/>
        <v>SDN10014809</v>
      </c>
      <c r="K491" s="519">
        <v>1096</v>
      </c>
      <c r="M491" s="337" t="s">
        <v>631</v>
      </c>
      <c r="N491" s="519" t="s">
        <v>1058</v>
      </c>
      <c r="O491" s="519" t="s">
        <v>1060</v>
      </c>
      <c r="P491" s="519">
        <v>3</v>
      </c>
      <c r="Q491" s="521" t="str">
        <f t="shared" si="25"/>
        <v>SDN100203</v>
      </c>
      <c r="R491" s="519">
        <v>448</v>
      </c>
      <c r="S491" s="519">
        <v>1001</v>
      </c>
      <c r="T491" s="519">
        <v>1565</v>
      </c>
      <c r="U491" s="519">
        <v>2142</v>
      </c>
      <c r="V491" s="519">
        <v>2731</v>
      </c>
      <c r="W491" s="519">
        <v>3226</v>
      </c>
      <c r="X491" s="519">
        <v>3731</v>
      </c>
      <c r="Y491" s="519">
        <v>4247</v>
      </c>
      <c r="Z491" s="519">
        <v>4775</v>
      </c>
      <c r="AA491" s="519">
        <v>7087</v>
      </c>
      <c r="AB491" s="519">
        <v>7241</v>
      </c>
      <c r="AC491" s="519">
        <v>7401</v>
      </c>
      <c r="AD491" s="519">
        <v>7565</v>
      </c>
      <c r="AE491" s="519">
        <v>7735</v>
      </c>
      <c r="AF491" s="519">
        <v>7911</v>
      </c>
      <c r="AG491" s="519">
        <v>8092</v>
      </c>
      <c r="AH491" s="519">
        <v>8281</v>
      </c>
      <c r="AI491" s="519">
        <v>8474</v>
      </c>
      <c r="AJ491" s="519">
        <v>8671</v>
      </c>
      <c r="AK491" s="519">
        <v>8875</v>
      </c>
      <c r="AL491" s="519">
        <v>9085</v>
      </c>
      <c r="AM491" s="519">
        <v>9302</v>
      </c>
      <c r="AN491" s="519">
        <v>9527</v>
      </c>
      <c r="AO491" s="519">
        <v>9759</v>
      </c>
      <c r="AP491" s="519">
        <v>0</v>
      </c>
      <c r="AQ491" s="519">
        <v>0</v>
      </c>
      <c r="AR491" s="519">
        <v>0</v>
      </c>
      <c r="AS491" s="519">
        <v>0</v>
      </c>
      <c r="AT491" s="519">
        <v>0</v>
      </c>
      <c r="AU491" s="519">
        <v>0</v>
      </c>
      <c r="AV491" s="519">
        <v>0</v>
      </c>
      <c r="AW491" s="519">
        <v>0</v>
      </c>
      <c r="AX491" s="519">
        <v>0</v>
      </c>
      <c r="AY491" s="519">
        <v>0</v>
      </c>
      <c r="AZ491" s="519">
        <v>0</v>
      </c>
      <c r="BA491" s="519">
        <v>0</v>
      </c>
      <c r="BB491" s="519">
        <v>0</v>
      </c>
      <c r="BC491" s="519">
        <v>0</v>
      </c>
      <c r="BD491" s="519">
        <v>0</v>
      </c>
      <c r="BE491" s="519">
        <v>0</v>
      </c>
      <c r="BF491" s="519">
        <v>0</v>
      </c>
      <c r="BG491" s="519">
        <v>0</v>
      </c>
      <c r="BH491" s="519">
        <v>0</v>
      </c>
      <c r="BI491" s="519">
        <v>0</v>
      </c>
      <c r="BJ491" s="519">
        <v>0</v>
      </c>
      <c r="BK491" s="519">
        <v>0</v>
      </c>
      <c r="BL491" s="519">
        <v>0</v>
      </c>
      <c r="BM491" s="519">
        <v>0</v>
      </c>
      <c r="BN491" s="519">
        <v>0</v>
      </c>
      <c r="BO491" s="519">
        <v>0</v>
      </c>
      <c r="BP491" s="519">
        <v>0</v>
      </c>
      <c r="BQ491" s="519">
        <v>0</v>
      </c>
      <c r="BR491" s="519">
        <v>0</v>
      </c>
      <c r="BS491" s="519">
        <v>0</v>
      </c>
      <c r="BT491" s="519">
        <v>0</v>
      </c>
      <c r="BU491" s="519">
        <v>0</v>
      </c>
      <c r="BV491" s="519">
        <v>0</v>
      </c>
      <c r="BW491" s="519">
        <v>0</v>
      </c>
      <c r="BX491" s="519">
        <v>0</v>
      </c>
      <c r="BY491" s="519">
        <v>0</v>
      </c>
      <c r="BZ491" s="519">
        <v>0</v>
      </c>
      <c r="CA491" s="519">
        <v>0</v>
      </c>
      <c r="CB491" s="519">
        <v>0</v>
      </c>
      <c r="CC491" s="519">
        <v>0</v>
      </c>
      <c r="CD491" s="519">
        <v>0</v>
      </c>
      <c r="CE491" s="519">
        <v>0</v>
      </c>
      <c r="CF491" s="519">
        <v>0</v>
      </c>
      <c r="CG491" s="519">
        <v>0</v>
      </c>
      <c r="CH491" s="519">
        <v>0</v>
      </c>
      <c r="CI491" s="519">
        <v>0</v>
      </c>
      <c r="CJ491" s="519">
        <v>0</v>
      </c>
      <c r="CK491" s="519">
        <v>0</v>
      </c>
      <c r="CL491" s="519">
        <v>0</v>
      </c>
      <c r="CM491" s="519">
        <v>0</v>
      </c>
      <c r="CN491" s="519">
        <v>0</v>
      </c>
      <c r="CO491" s="519">
        <v>0</v>
      </c>
      <c r="CP491" s="519">
        <v>0</v>
      </c>
      <c r="CQ491" s="519">
        <v>0</v>
      </c>
      <c r="CR491" s="519">
        <v>0</v>
      </c>
      <c r="CS491" s="519">
        <v>0</v>
      </c>
      <c r="CT491" s="519">
        <v>0</v>
      </c>
      <c r="CU491" s="519">
        <v>0</v>
      </c>
      <c r="CV491" s="519">
        <v>0</v>
      </c>
      <c r="CW491" s="519">
        <v>0</v>
      </c>
      <c r="CX491" s="519">
        <v>0</v>
      </c>
      <c r="CY491" s="519">
        <v>0</v>
      </c>
      <c r="CZ491" s="519">
        <v>0</v>
      </c>
      <c r="DA491" s="519">
        <v>0</v>
      </c>
      <c r="DB491" s="519">
        <v>0</v>
      </c>
      <c r="DC491" s="519">
        <v>0</v>
      </c>
      <c r="DD491" s="519">
        <v>0</v>
      </c>
      <c r="DE491" s="519">
        <v>0</v>
      </c>
      <c r="DF491" s="519">
        <v>0</v>
      </c>
      <c r="DG491" s="519">
        <v>0</v>
      </c>
      <c r="DH491" s="519">
        <v>0</v>
      </c>
      <c r="DI491" s="519">
        <v>0</v>
      </c>
      <c r="DJ491" s="519">
        <v>0</v>
      </c>
      <c r="DK491" s="519">
        <v>0</v>
      </c>
      <c r="DL491" s="519">
        <v>0</v>
      </c>
      <c r="DM491" s="519">
        <v>0</v>
      </c>
      <c r="DN491" s="519">
        <v>0</v>
      </c>
      <c r="DO491" s="519">
        <v>0</v>
      </c>
      <c r="DP491" s="519">
        <v>0</v>
      </c>
      <c r="DQ491" s="519">
        <v>0</v>
      </c>
      <c r="DR491" s="519">
        <v>0</v>
      </c>
      <c r="DS491" s="519">
        <v>0</v>
      </c>
      <c r="DT491" s="519">
        <v>0</v>
      </c>
      <c r="DU491" s="519">
        <v>0</v>
      </c>
      <c r="DV491" s="519">
        <v>0</v>
      </c>
      <c r="DW491" s="519">
        <v>0</v>
      </c>
      <c r="DX491" s="519">
        <v>0</v>
      </c>
      <c r="DZ491" s="337" t="s">
        <v>631</v>
      </c>
      <c r="EA491" s="519" t="s">
        <v>1058</v>
      </c>
      <c r="EB491" s="519" t="s">
        <v>1060</v>
      </c>
      <c r="EC491" s="519">
        <v>3</v>
      </c>
      <c r="ED491" s="521" t="str">
        <f t="shared" si="26"/>
        <v>SDN100203</v>
      </c>
      <c r="EE491" s="519">
        <v>815</v>
      </c>
      <c r="EF491" s="519">
        <v>1981</v>
      </c>
      <c r="EG491" s="519">
        <v>3122</v>
      </c>
      <c r="EH491" s="519">
        <v>4237</v>
      </c>
      <c r="EI491" s="519">
        <v>5330</v>
      </c>
      <c r="EJ491" s="519">
        <v>6190</v>
      </c>
      <c r="EK491" s="519">
        <v>7033</v>
      </c>
      <c r="EL491" s="519">
        <v>7860</v>
      </c>
      <c r="EM491" s="519">
        <v>8672</v>
      </c>
      <c r="EN491" s="519">
        <v>0</v>
      </c>
      <c r="EO491" s="519">
        <v>0</v>
      </c>
      <c r="EP491" s="519">
        <v>0</v>
      </c>
      <c r="EQ491" s="519">
        <v>0</v>
      </c>
      <c r="ER491" s="519">
        <v>0</v>
      </c>
      <c r="ES491" s="519">
        <v>0</v>
      </c>
      <c r="ET491" s="519">
        <v>0</v>
      </c>
      <c r="EU491" s="519">
        <v>0</v>
      </c>
      <c r="EV491" s="519">
        <v>0</v>
      </c>
      <c r="EW491" s="519">
        <v>0</v>
      </c>
      <c r="EX491" s="519">
        <v>0</v>
      </c>
      <c r="EY491" s="519">
        <v>0</v>
      </c>
      <c r="EZ491" s="519">
        <v>0</v>
      </c>
      <c r="FA491" s="519">
        <v>0</v>
      </c>
      <c r="FB491" s="519">
        <v>0</v>
      </c>
      <c r="FC491" s="519">
        <v>0</v>
      </c>
      <c r="FD491" s="519">
        <v>0</v>
      </c>
      <c r="FE491" s="519">
        <v>0</v>
      </c>
      <c r="FF491" s="519">
        <v>0</v>
      </c>
      <c r="FG491" s="519">
        <v>0</v>
      </c>
      <c r="FH491" s="519">
        <v>0</v>
      </c>
      <c r="FI491" s="519">
        <v>0</v>
      </c>
      <c r="FJ491" s="519">
        <v>0</v>
      </c>
      <c r="FK491" s="519">
        <v>0</v>
      </c>
      <c r="FL491" s="519">
        <v>0</v>
      </c>
      <c r="FM491" s="519">
        <v>0</v>
      </c>
      <c r="FN491" s="519">
        <v>0</v>
      </c>
      <c r="FO491" s="519">
        <v>0</v>
      </c>
      <c r="FP491" s="519">
        <v>0</v>
      </c>
      <c r="FQ491" s="519">
        <v>0</v>
      </c>
      <c r="FR491" s="519">
        <v>0</v>
      </c>
      <c r="FS491" s="519">
        <v>0</v>
      </c>
      <c r="FT491" s="519">
        <v>0</v>
      </c>
      <c r="FU491" s="519">
        <v>0</v>
      </c>
      <c r="FV491" s="519">
        <v>0</v>
      </c>
      <c r="FW491" s="519">
        <v>0</v>
      </c>
      <c r="FX491" s="519">
        <v>0</v>
      </c>
      <c r="FY491" s="519">
        <v>0</v>
      </c>
      <c r="FZ491" s="519">
        <v>0</v>
      </c>
      <c r="GA491" s="519">
        <v>0</v>
      </c>
      <c r="GB491" s="519">
        <v>0</v>
      </c>
      <c r="GC491" s="519">
        <v>0</v>
      </c>
      <c r="GD491" s="519">
        <v>0</v>
      </c>
      <c r="GE491" s="519">
        <v>0</v>
      </c>
      <c r="GF491" s="519">
        <v>0</v>
      </c>
      <c r="GG491" s="519">
        <v>0</v>
      </c>
      <c r="GH491" s="519">
        <v>0</v>
      </c>
      <c r="GI491" s="519">
        <v>0</v>
      </c>
      <c r="GJ491" s="519">
        <v>0</v>
      </c>
      <c r="GK491" s="519">
        <v>0</v>
      </c>
      <c r="GL491" s="519">
        <v>0</v>
      </c>
      <c r="GM491" s="519">
        <v>0</v>
      </c>
      <c r="GN491" s="519">
        <v>0</v>
      </c>
      <c r="GO491" s="519">
        <v>0</v>
      </c>
      <c r="GP491" s="519">
        <v>0</v>
      </c>
      <c r="GQ491" s="519">
        <v>0</v>
      </c>
      <c r="GR491" s="519">
        <v>0</v>
      </c>
      <c r="GS491" s="519">
        <v>0</v>
      </c>
      <c r="GT491" s="519">
        <v>0</v>
      </c>
      <c r="GU491" s="519">
        <v>0</v>
      </c>
      <c r="GV491" s="519">
        <v>0</v>
      </c>
      <c r="GW491" s="519">
        <v>0</v>
      </c>
      <c r="GX491" s="519">
        <v>0</v>
      </c>
      <c r="GY491" s="519">
        <v>0</v>
      </c>
      <c r="GZ491" s="519">
        <v>0</v>
      </c>
      <c r="HA491" s="519">
        <v>0</v>
      </c>
      <c r="HB491" s="519">
        <v>0</v>
      </c>
      <c r="HC491" s="519">
        <v>0</v>
      </c>
      <c r="HD491" s="519">
        <v>0</v>
      </c>
      <c r="HE491" s="519">
        <v>0</v>
      </c>
      <c r="HF491" s="519">
        <v>0</v>
      </c>
      <c r="HG491" s="519">
        <v>0</v>
      </c>
      <c r="HH491" s="519">
        <v>0</v>
      </c>
      <c r="HI491" s="519">
        <v>0</v>
      </c>
      <c r="HJ491" s="519">
        <v>0</v>
      </c>
      <c r="HK491" s="519">
        <v>0</v>
      </c>
      <c r="HL491" s="519">
        <v>0</v>
      </c>
      <c r="HM491" s="519">
        <v>0</v>
      </c>
      <c r="HN491" s="519">
        <v>0</v>
      </c>
      <c r="HO491" s="519">
        <v>0</v>
      </c>
      <c r="HP491" s="519">
        <v>0</v>
      </c>
      <c r="HQ491" s="519">
        <v>0</v>
      </c>
      <c r="HR491" s="519">
        <v>0</v>
      </c>
      <c r="HS491" s="519">
        <v>0</v>
      </c>
      <c r="HT491" s="519">
        <v>0</v>
      </c>
      <c r="HU491" s="519">
        <v>0</v>
      </c>
      <c r="HV491" s="519">
        <v>0</v>
      </c>
      <c r="HW491" s="519">
        <v>0</v>
      </c>
      <c r="HX491" s="519">
        <v>0</v>
      </c>
      <c r="HY491" s="519">
        <v>0</v>
      </c>
      <c r="HZ491" s="519">
        <v>0</v>
      </c>
      <c r="IA491" s="519">
        <v>0</v>
      </c>
      <c r="IB491" s="519">
        <v>0</v>
      </c>
      <c r="IC491" s="519">
        <v>0</v>
      </c>
      <c r="ID491" s="519">
        <v>0</v>
      </c>
      <c r="IE491" s="519">
        <v>0</v>
      </c>
      <c r="IF491" s="519">
        <v>0</v>
      </c>
      <c r="IG491" s="519">
        <v>0</v>
      </c>
      <c r="IH491" s="519">
        <v>0</v>
      </c>
      <c r="II491" s="519">
        <v>0</v>
      </c>
      <c r="IJ491" s="519">
        <v>0</v>
      </c>
      <c r="IK491" s="519">
        <v>0</v>
      </c>
    </row>
    <row r="492" spans="2:245" hidden="1">
      <c r="B492" s="519" t="s">
        <v>1058</v>
      </c>
      <c r="C492" s="519"/>
      <c r="D492" s="519"/>
      <c r="E492" s="519"/>
      <c r="F492" s="519">
        <v>1</v>
      </c>
      <c r="G492" s="519"/>
      <c r="H492" s="519">
        <v>48</v>
      </c>
      <c r="I492" s="519">
        <v>10</v>
      </c>
      <c r="J492" s="519" t="str">
        <f t="shared" si="24"/>
        <v>SDN10014810</v>
      </c>
      <c r="K492" s="519">
        <v>1096</v>
      </c>
      <c r="M492" s="337" t="s">
        <v>631</v>
      </c>
      <c r="N492" s="519" t="s">
        <v>1058</v>
      </c>
      <c r="O492" s="519" t="s">
        <v>1060</v>
      </c>
      <c r="P492" s="519">
        <v>4</v>
      </c>
      <c r="Q492" s="521" t="str">
        <f t="shared" si="25"/>
        <v>SDN100204</v>
      </c>
      <c r="R492" s="519">
        <v>445</v>
      </c>
      <c r="S492" s="519">
        <v>995</v>
      </c>
      <c r="T492" s="519">
        <v>1559</v>
      </c>
      <c r="U492" s="519">
        <v>2134</v>
      </c>
      <c r="V492" s="519">
        <v>2721</v>
      </c>
      <c r="W492" s="519">
        <v>3215</v>
      </c>
      <c r="X492" s="519">
        <v>3719</v>
      </c>
      <c r="Y492" s="519">
        <v>4235</v>
      </c>
      <c r="Z492" s="519">
        <v>4762</v>
      </c>
      <c r="AA492" s="519">
        <v>7067</v>
      </c>
      <c r="AB492" s="519">
        <v>7223</v>
      </c>
      <c r="AC492" s="519">
        <v>7383</v>
      </c>
      <c r="AD492" s="519">
        <v>7549</v>
      </c>
      <c r="AE492" s="519">
        <v>7720</v>
      </c>
      <c r="AF492" s="519">
        <v>7898</v>
      </c>
      <c r="AG492" s="519">
        <v>8081</v>
      </c>
      <c r="AH492" s="519">
        <v>8269</v>
      </c>
      <c r="AI492" s="519">
        <v>8462</v>
      </c>
      <c r="AJ492" s="519">
        <v>8660</v>
      </c>
      <c r="AK492" s="519">
        <v>8865</v>
      </c>
      <c r="AL492" s="519">
        <v>9076</v>
      </c>
      <c r="AM492" s="519">
        <v>9296</v>
      </c>
      <c r="AN492" s="519">
        <v>9522</v>
      </c>
      <c r="AO492" s="519">
        <v>9756</v>
      </c>
      <c r="AP492" s="519">
        <v>0</v>
      </c>
      <c r="AQ492" s="519">
        <v>0</v>
      </c>
      <c r="AR492" s="519">
        <v>0</v>
      </c>
      <c r="AS492" s="519">
        <v>0</v>
      </c>
      <c r="AT492" s="519">
        <v>0</v>
      </c>
      <c r="AU492" s="519">
        <v>0</v>
      </c>
      <c r="AV492" s="519">
        <v>0</v>
      </c>
      <c r="AW492" s="519">
        <v>0</v>
      </c>
      <c r="AX492" s="519">
        <v>0</v>
      </c>
      <c r="AY492" s="519">
        <v>0</v>
      </c>
      <c r="AZ492" s="519">
        <v>0</v>
      </c>
      <c r="BA492" s="519">
        <v>0</v>
      </c>
      <c r="BB492" s="519">
        <v>0</v>
      </c>
      <c r="BC492" s="519">
        <v>0</v>
      </c>
      <c r="BD492" s="519">
        <v>0</v>
      </c>
      <c r="BE492" s="519">
        <v>0</v>
      </c>
      <c r="BF492" s="519">
        <v>0</v>
      </c>
      <c r="BG492" s="519">
        <v>0</v>
      </c>
      <c r="BH492" s="519">
        <v>0</v>
      </c>
      <c r="BI492" s="519">
        <v>0</v>
      </c>
      <c r="BJ492" s="519">
        <v>0</v>
      </c>
      <c r="BK492" s="519">
        <v>0</v>
      </c>
      <c r="BL492" s="519">
        <v>0</v>
      </c>
      <c r="BM492" s="519">
        <v>0</v>
      </c>
      <c r="BN492" s="519">
        <v>0</v>
      </c>
      <c r="BO492" s="519">
        <v>0</v>
      </c>
      <c r="BP492" s="519">
        <v>0</v>
      </c>
      <c r="BQ492" s="519">
        <v>0</v>
      </c>
      <c r="BR492" s="519">
        <v>0</v>
      </c>
      <c r="BS492" s="519">
        <v>0</v>
      </c>
      <c r="BT492" s="519">
        <v>0</v>
      </c>
      <c r="BU492" s="519">
        <v>0</v>
      </c>
      <c r="BV492" s="519">
        <v>0</v>
      </c>
      <c r="BW492" s="519">
        <v>0</v>
      </c>
      <c r="BX492" s="519">
        <v>0</v>
      </c>
      <c r="BY492" s="519">
        <v>0</v>
      </c>
      <c r="BZ492" s="519">
        <v>0</v>
      </c>
      <c r="CA492" s="519">
        <v>0</v>
      </c>
      <c r="CB492" s="519">
        <v>0</v>
      </c>
      <c r="CC492" s="519">
        <v>0</v>
      </c>
      <c r="CD492" s="519">
        <v>0</v>
      </c>
      <c r="CE492" s="519">
        <v>0</v>
      </c>
      <c r="CF492" s="519">
        <v>0</v>
      </c>
      <c r="CG492" s="519">
        <v>0</v>
      </c>
      <c r="CH492" s="519">
        <v>0</v>
      </c>
      <c r="CI492" s="519">
        <v>0</v>
      </c>
      <c r="CJ492" s="519">
        <v>0</v>
      </c>
      <c r="CK492" s="519">
        <v>0</v>
      </c>
      <c r="CL492" s="519">
        <v>0</v>
      </c>
      <c r="CM492" s="519">
        <v>0</v>
      </c>
      <c r="CN492" s="519">
        <v>0</v>
      </c>
      <c r="CO492" s="519">
        <v>0</v>
      </c>
      <c r="CP492" s="519">
        <v>0</v>
      </c>
      <c r="CQ492" s="519">
        <v>0</v>
      </c>
      <c r="CR492" s="519">
        <v>0</v>
      </c>
      <c r="CS492" s="519">
        <v>0</v>
      </c>
      <c r="CT492" s="519">
        <v>0</v>
      </c>
      <c r="CU492" s="519">
        <v>0</v>
      </c>
      <c r="CV492" s="519">
        <v>0</v>
      </c>
      <c r="CW492" s="519">
        <v>0</v>
      </c>
      <c r="CX492" s="519">
        <v>0</v>
      </c>
      <c r="CY492" s="519">
        <v>0</v>
      </c>
      <c r="CZ492" s="519">
        <v>0</v>
      </c>
      <c r="DA492" s="519">
        <v>0</v>
      </c>
      <c r="DB492" s="519">
        <v>0</v>
      </c>
      <c r="DC492" s="519">
        <v>0</v>
      </c>
      <c r="DD492" s="519">
        <v>0</v>
      </c>
      <c r="DE492" s="519">
        <v>0</v>
      </c>
      <c r="DF492" s="519">
        <v>0</v>
      </c>
      <c r="DG492" s="519">
        <v>0</v>
      </c>
      <c r="DH492" s="519">
        <v>0</v>
      </c>
      <c r="DI492" s="519">
        <v>0</v>
      </c>
      <c r="DJ492" s="519">
        <v>0</v>
      </c>
      <c r="DK492" s="519">
        <v>0</v>
      </c>
      <c r="DL492" s="519">
        <v>0</v>
      </c>
      <c r="DM492" s="519">
        <v>0</v>
      </c>
      <c r="DN492" s="519">
        <v>0</v>
      </c>
      <c r="DO492" s="519">
        <v>0</v>
      </c>
      <c r="DP492" s="519">
        <v>0</v>
      </c>
      <c r="DQ492" s="519">
        <v>0</v>
      </c>
      <c r="DR492" s="519">
        <v>0</v>
      </c>
      <c r="DS492" s="519">
        <v>0</v>
      </c>
      <c r="DT492" s="519">
        <v>0</v>
      </c>
      <c r="DU492" s="519">
        <v>0</v>
      </c>
      <c r="DV492" s="519">
        <v>0</v>
      </c>
      <c r="DW492" s="519">
        <v>0</v>
      </c>
      <c r="DX492" s="519">
        <v>0</v>
      </c>
      <c r="DZ492" s="337" t="s">
        <v>631</v>
      </c>
      <c r="EA492" s="519" t="s">
        <v>1058</v>
      </c>
      <c r="EB492" s="519" t="s">
        <v>1060</v>
      </c>
      <c r="EC492" s="519">
        <v>4</v>
      </c>
      <c r="ED492" s="521" t="str">
        <f t="shared" si="26"/>
        <v>SDN100204</v>
      </c>
      <c r="EE492" s="519">
        <v>809</v>
      </c>
      <c r="EF492" s="519">
        <v>1969</v>
      </c>
      <c r="EG492" s="519">
        <v>3107</v>
      </c>
      <c r="EH492" s="519">
        <v>4219</v>
      </c>
      <c r="EI492" s="519">
        <v>5307</v>
      </c>
      <c r="EJ492" s="519">
        <v>6165</v>
      </c>
      <c r="EK492" s="519">
        <v>7004</v>
      </c>
      <c r="EL492" s="519">
        <v>7831</v>
      </c>
      <c r="EM492" s="519">
        <v>8641</v>
      </c>
      <c r="EN492" s="519">
        <v>0</v>
      </c>
      <c r="EO492" s="519">
        <v>0</v>
      </c>
      <c r="EP492" s="519">
        <v>0</v>
      </c>
      <c r="EQ492" s="519">
        <v>0</v>
      </c>
      <c r="ER492" s="519">
        <v>0</v>
      </c>
      <c r="ES492" s="519">
        <v>0</v>
      </c>
      <c r="ET492" s="519">
        <v>0</v>
      </c>
      <c r="EU492" s="519">
        <v>0</v>
      </c>
      <c r="EV492" s="519">
        <v>0</v>
      </c>
      <c r="EW492" s="519">
        <v>0</v>
      </c>
      <c r="EX492" s="519">
        <v>0</v>
      </c>
      <c r="EY492" s="519">
        <v>0</v>
      </c>
      <c r="EZ492" s="519">
        <v>0</v>
      </c>
      <c r="FA492" s="519">
        <v>0</v>
      </c>
      <c r="FB492" s="519">
        <v>0</v>
      </c>
      <c r="FC492" s="519">
        <v>0</v>
      </c>
      <c r="FD492" s="519">
        <v>0</v>
      </c>
      <c r="FE492" s="519">
        <v>0</v>
      </c>
      <c r="FF492" s="519">
        <v>0</v>
      </c>
      <c r="FG492" s="519">
        <v>0</v>
      </c>
      <c r="FH492" s="519">
        <v>0</v>
      </c>
      <c r="FI492" s="519">
        <v>0</v>
      </c>
      <c r="FJ492" s="519">
        <v>0</v>
      </c>
      <c r="FK492" s="519">
        <v>0</v>
      </c>
      <c r="FL492" s="519">
        <v>0</v>
      </c>
      <c r="FM492" s="519">
        <v>0</v>
      </c>
      <c r="FN492" s="519">
        <v>0</v>
      </c>
      <c r="FO492" s="519">
        <v>0</v>
      </c>
      <c r="FP492" s="519">
        <v>0</v>
      </c>
      <c r="FQ492" s="519">
        <v>0</v>
      </c>
      <c r="FR492" s="519">
        <v>0</v>
      </c>
      <c r="FS492" s="519">
        <v>0</v>
      </c>
      <c r="FT492" s="519">
        <v>0</v>
      </c>
      <c r="FU492" s="519">
        <v>0</v>
      </c>
      <c r="FV492" s="519">
        <v>0</v>
      </c>
      <c r="FW492" s="519">
        <v>0</v>
      </c>
      <c r="FX492" s="519">
        <v>0</v>
      </c>
      <c r="FY492" s="519">
        <v>0</v>
      </c>
      <c r="FZ492" s="519">
        <v>0</v>
      </c>
      <c r="GA492" s="519">
        <v>0</v>
      </c>
      <c r="GB492" s="519">
        <v>0</v>
      </c>
      <c r="GC492" s="519">
        <v>0</v>
      </c>
      <c r="GD492" s="519">
        <v>0</v>
      </c>
      <c r="GE492" s="519">
        <v>0</v>
      </c>
      <c r="GF492" s="519">
        <v>0</v>
      </c>
      <c r="GG492" s="519">
        <v>0</v>
      </c>
      <c r="GH492" s="519">
        <v>0</v>
      </c>
      <c r="GI492" s="519">
        <v>0</v>
      </c>
      <c r="GJ492" s="519">
        <v>0</v>
      </c>
      <c r="GK492" s="519">
        <v>0</v>
      </c>
      <c r="GL492" s="519">
        <v>0</v>
      </c>
      <c r="GM492" s="519">
        <v>0</v>
      </c>
      <c r="GN492" s="519">
        <v>0</v>
      </c>
      <c r="GO492" s="519">
        <v>0</v>
      </c>
      <c r="GP492" s="519">
        <v>0</v>
      </c>
      <c r="GQ492" s="519">
        <v>0</v>
      </c>
      <c r="GR492" s="519">
        <v>0</v>
      </c>
      <c r="GS492" s="519">
        <v>0</v>
      </c>
      <c r="GT492" s="519">
        <v>0</v>
      </c>
      <c r="GU492" s="519">
        <v>0</v>
      </c>
      <c r="GV492" s="519">
        <v>0</v>
      </c>
      <c r="GW492" s="519">
        <v>0</v>
      </c>
      <c r="GX492" s="519">
        <v>0</v>
      </c>
      <c r="GY492" s="519">
        <v>0</v>
      </c>
      <c r="GZ492" s="519">
        <v>0</v>
      </c>
      <c r="HA492" s="519">
        <v>0</v>
      </c>
      <c r="HB492" s="519">
        <v>0</v>
      </c>
      <c r="HC492" s="519">
        <v>0</v>
      </c>
      <c r="HD492" s="519">
        <v>0</v>
      </c>
      <c r="HE492" s="519">
        <v>0</v>
      </c>
      <c r="HF492" s="519">
        <v>0</v>
      </c>
      <c r="HG492" s="519">
        <v>0</v>
      </c>
      <c r="HH492" s="519">
        <v>0</v>
      </c>
      <c r="HI492" s="519">
        <v>0</v>
      </c>
      <c r="HJ492" s="519">
        <v>0</v>
      </c>
      <c r="HK492" s="519">
        <v>0</v>
      </c>
      <c r="HL492" s="519">
        <v>0</v>
      </c>
      <c r="HM492" s="519">
        <v>0</v>
      </c>
      <c r="HN492" s="519">
        <v>0</v>
      </c>
      <c r="HO492" s="519">
        <v>0</v>
      </c>
      <c r="HP492" s="519">
        <v>0</v>
      </c>
      <c r="HQ492" s="519">
        <v>0</v>
      </c>
      <c r="HR492" s="519">
        <v>0</v>
      </c>
      <c r="HS492" s="519">
        <v>0</v>
      </c>
      <c r="HT492" s="519">
        <v>0</v>
      </c>
      <c r="HU492" s="519">
        <v>0</v>
      </c>
      <c r="HV492" s="519">
        <v>0</v>
      </c>
      <c r="HW492" s="519">
        <v>0</v>
      </c>
      <c r="HX492" s="519">
        <v>0</v>
      </c>
      <c r="HY492" s="519">
        <v>0</v>
      </c>
      <c r="HZ492" s="519">
        <v>0</v>
      </c>
      <c r="IA492" s="519">
        <v>0</v>
      </c>
      <c r="IB492" s="519">
        <v>0</v>
      </c>
      <c r="IC492" s="519">
        <v>0</v>
      </c>
      <c r="ID492" s="519">
        <v>0</v>
      </c>
      <c r="IE492" s="519">
        <v>0</v>
      </c>
      <c r="IF492" s="519">
        <v>0</v>
      </c>
      <c r="IG492" s="519">
        <v>0</v>
      </c>
      <c r="IH492" s="519">
        <v>0</v>
      </c>
      <c r="II492" s="519">
        <v>0</v>
      </c>
      <c r="IJ492" s="519">
        <v>0</v>
      </c>
      <c r="IK492" s="519">
        <v>0</v>
      </c>
    </row>
    <row r="493" spans="2:245" hidden="1">
      <c r="B493" s="519" t="s">
        <v>1058</v>
      </c>
      <c r="C493" s="519"/>
      <c r="D493" s="519"/>
      <c r="E493" s="519"/>
      <c r="F493" s="519">
        <v>1</v>
      </c>
      <c r="G493" s="519"/>
      <c r="H493" s="519">
        <v>49</v>
      </c>
      <c r="I493" s="519">
        <v>1</v>
      </c>
      <c r="J493" s="519" t="str">
        <f t="shared" si="24"/>
        <v>SDN10014901</v>
      </c>
      <c r="K493" s="519">
        <v>1435</v>
      </c>
      <c r="M493" s="337" t="s">
        <v>631</v>
      </c>
      <c r="N493" s="519" t="s">
        <v>1058</v>
      </c>
      <c r="O493" s="519" t="s">
        <v>1060</v>
      </c>
      <c r="P493" s="519">
        <v>5</v>
      </c>
      <c r="Q493" s="521" t="str">
        <f t="shared" si="25"/>
        <v>SDN100205</v>
      </c>
      <c r="R493" s="519">
        <v>441</v>
      </c>
      <c r="S493" s="519">
        <v>990</v>
      </c>
      <c r="T493" s="519">
        <v>1552</v>
      </c>
      <c r="U493" s="519">
        <v>2125</v>
      </c>
      <c r="V493" s="519">
        <v>2710</v>
      </c>
      <c r="W493" s="519">
        <v>3203</v>
      </c>
      <c r="X493" s="519">
        <v>3706</v>
      </c>
      <c r="Y493" s="519">
        <v>4220</v>
      </c>
      <c r="Z493" s="519">
        <v>4746</v>
      </c>
      <c r="AA493" s="519">
        <v>7046</v>
      </c>
      <c r="AB493" s="519">
        <v>7203</v>
      </c>
      <c r="AC493" s="519">
        <v>7365</v>
      </c>
      <c r="AD493" s="519">
        <v>7531</v>
      </c>
      <c r="AE493" s="519">
        <v>7704</v>
      </c>
      <c r="AF493" s="519">
        <v>7884</v>
      </c>
      <c r="AG493" s="519">
        <v>8067</v>
      </c>
      <c r="AH493" s="519">
        <v>8254</v>
      </c>
      <c r="AI493" s="519">
        <v>8448</v>
      </c>
      <c r="AJ493" s="519">
        <v>8647</v>
      </c>
      <c r="AK493" s="519">
        <v>8853</v>
      </c>
      <c r="AL493" s="519">
        <v>9067</v>
      </c>
      <c r="AM493" s="519">
        <v>9287</v>
      </c>
      <c r="AN493" s="519">
        <v>9515</v>
      </c>
      <c r="AO493" s="519">
        <v>9752</v>
      </c>
      <c r="AP493" s="519">
        <v>0</v>
      </c>
      <c r="AQ493" s="519">
        <v>0</v>
      </c>
      <c r="AR493" s="519">
        <v>0</v>
      </c>
      <c r="AS493" s="519">
        <v>0</v>
      </c>
      <c r="AT493" s="519">
        <v>0</v>
      </c>
      <c r="AU493" s="519">
        <v>0</v>
      </c>
      <c r="AV493" s="519">
        <v>0</v>
      </c>
      <c r="AW493" s="519">
        <v>0</v>
      </c>
      <c r="AX493" s="519">
        <v>0</v>
      </c>
      <c r="AY493" s="519">
        <v>0</v>
      </c>
      <c r="AZ493" s="519">
        <v>0</v>
      </c>
      <c r="BA493" s="519">
        <v>0</v>
      </c>
      <c r="BB493" s="519">
        <v>0</v>
      </c>
      <c r="BC493" s="519">
        <v>0</v>
      </c>
      <c r="BD493" s="519">
        <v>0</v>
      </c>
      <c r="BE493" s="519">
        <v>0</v>
      </c>
      <c r="BF493" s="519">
        <v>0</v>
      </c>
      <c r="BG493" s="519">
        <v>0</v>
      </c>
      <c r="BH493" s="519">
        <v>0</v>
      </c>
      <c r="BI493" s="519">
        <v>0</v>
      </c>
      <c r="BJ493" s="519">
        <v>0</v>
      </c>
      <c r="BK493" s="519">
        <v>0</v>
      </c>
      <c r="BL493" s="519">
        <v>0</v>
      </c>
      <c r="BM493" s="519">
        <v>0</v>
      </c>
      <c r="BN493" s="519">
        <v>0</v>
      </c>
      <c r="BO493" s="519">
        <v>0</v>
      </c>
      <c r="BP493" s="519">
        <v>0</v>
      </c>
      <c r="BQ493" s="519">
        <v>0</v>
      </c>
      <c r="BR493" s="519">
        <v>0</v>
      </c>
      <c r="BS493" s="519">
        <v>0</v>
      </c>
      <c r="BT493" s="519">
        <v>0</v>
      </c>
      <c r="BU493" s="519">
        <v>0</v>
      </c>
      <c r="BV493" s="519">
        <v>0</v>
      </c>
      <c r="BW493" s="519">
        <v>0</v>
      </c>
      <c r="BX493" s="519">
        <v>0</v>
      </c>
      <c r="BY493" s="519">
        <v>0</v>
      </c>
      <c r="BZ493" s="519">
        <v>0</v>
      </c>
      <c r="CA493" s="519">
        <v>0</v>
      </c>
      <c r="CB493" s="519">
        <v>0</v>
      </c>
      <c r="CC493" s="519">
        <v>0</v>
      </c>
      <c r="CD493" s="519">
        <v>0</v>
      </c>
      <c r="CE493" s="519">
        <v>0</v>
      </c>
      <c r="CF493" s="519">
        <v>0</v>
      </c>
      <c r="CG493" s="519">
        <v>0</v>
      </c>
      <c r="CH493" s="519">
        <v>0</v>
      </c>
      <c r="CI493" s="519">
        <v>0</v>
      </c>
      <c r="CJ493" s="519">
        <v>0</v>
      </c>
      <c r="CK493" s="519">
        <v>0</v>
      </c>
      <c r="CL493" s="519">
        <v>0</v>
      </c>
      <c r="CM493" s="519">
        <v>0</v>
      </c>
      <c r="CN493" s="519">
        <v>0</v>
      </c>
      <c r="CO493" s="519">
        <v>0</v>
      </c>
      <c r="CP493" s="519">
        <v>0</v>
      </c>
      <c r="CQ493" s="519">
        <v>0</v>
      </c>
      <c r="CR493" s="519">
        <v>0</v>
      </c>
      <c r="CS493" s="519">
        <v>0</v>
      </c>
      <c r="CT493" s="519">
        <v>0</v>
      </c>
      <c r="CU493" s="519">
        <v>0</v>
      </c>
      <c r="CV493" s="519">
        <v>0</v>
      </c>
      <c r="CW493" s="519">
        <v>0</v>
      </c>
      <c r="CX493" s="519">
        <v>0</v>
      </c>
      <c r="CY493" s="519">
        <v>0</v>
      </c>
      <c r="CZ493" s="519">
        <v>0</v>
      </c>
      <c r="DA493" s="519">
        <v>0</v>
      </c>
      <c r="DB493" s="519">
        <v>0</v>
      </c>
      <c r="DC493" s="519">
        <v>0</v>
      </c>
      <c r="DD493" s="519">
        <v>0</v>
      </c>
      <c r="DE493" s="519">
        <v>0</v>
      </c>
      <c r="DF493" s="519">
        <v>0</v>
      </c>
      <c r="DG493" s="519">
        <v>0</v>
      </c>
      <c r="DH493" s="519">
        <v>0</v>
      </c>
      <c r="DI493" s="519">
        <v>0</v>
      </c>
      <c r="DJ493" s="519">
        <v>0</v>
      </c>
      <c r="DK493" s="519">
        <v>0</v>
      </c>
      <c r="DL493" s="519">
        <v>0</v>
      </c>
      <c r="DM493" s="519">
        <v>0</v>
      </c>
      <c r="DN493" s="519">
        <v>0</v>
      </c>
      <c r="DO493" s="519">
        <v>0</v>
      </c>
      <c r="DP493" s="519">
        <v>0</v>
      </c>
      <c r="DQ493" s="519">
        <v>0</v>
      </c>
      <c r="DR493" s="519">
        <v>0</v>
      </c>
      <c r="DS493" s="519">
        <v>0</v>
      </c>
      <c r="DT493" s="519">
        <v>0</v>
      </c>
      <c r="DU493" s="519">
        <v>0</v>
      </c>
      <c r="DV493" s="519">
        <v>0</v>
      </c>
      <c r="DW493" s="519">
        <v>0</v>
      </c>
      <c r="DX493" s="519">
        <v>0</v>
      </c>
      <c r="DZ493" s="337" t="s">
        <v>631</v>
      </c>
      <c r="EA493" s="519" t="s">
        <v>1058</v>
      </c>
      <c r="EB493" s="519" t="s">
        <v>1060</v>
      </c>
      <c r="EC493" s="519">
        <v>5</v>
      </c>
      <c r="ED493" s="521" t="str">
        <f t="shared" si="26"/>
        <v>SDN100205</v>
      </c>
      <c r="EE493" s="519">
        <v>801</v>
      </c>
      <c r="EF493" s="519">
        <v>1958</v>
      </c>
      <c r="EG493" s="519">
        <v>3092</v>
      </c>
      <c r="EH493" s="519">
        <v>4198</v>
      </c>
      <c r="EI493" s="519">
        <v>5282</v>
      </c>
      <c r="EJ493" s="519">
        <v>6138</v>
      </c>
      <c r="EK493" s="519">
        <v>6976</v>
      </c>
      <c r="EL493" s="519">
        <v>7799</v>
      </c>
      <c r="EM493" s="519">
        <v>8607</v>
      </c>
      <c r="EN493" s="519">
        <v>0</v>
      </c>
      <c r="EO493" s="519">
        <v>0</v>
      </c>
      <c r="EP493" s="519">
        <v>0</v>
      </c>
      <c r="EQ493" s="519">
        <v>0</v>
      </c>
      <c r="ER493" s="519">
        <v>0</v>
      </c>
      <c r="ES493" s="519">
        <v>0</v>
      </c>
      <c r="ET493" s="519">
        <v>0</v>
      </c>
      <c r="EU493" s="519">
        <v>0</v>
      </c>
      <c r="EV493" s="519">
        <v>0</v>
      </c>
      <c r="EW493" s="519">
        <v>0</v>
      </c>
      <c r="EX493" s="519">
        <v>0</v>
      </c>
      <c r="EY493" s="519">
        <v>0</v>
      </c>
      <c r="EZ493" s="519">
        <v>0</v>
      </c>
      <c r="FA493" s="519">
        <v>0</v>
      </c>
      <c r="FB493" s="519">
        <v>0</v>
      </c>
      <c r="FC493" s="519">
        <v>0</v>
      </c>
      <c r="FD493" s="519">
        <v>0</v>
      </c>
      <c r="FE493" s="519">
        <v>0</v>
      </c>
      <c r="FF493" s="519">
        <v>0</v>
      </c>
      <c r="FG493" s="519">
        <v>0</v>
      </c>
      <c r="FH493" s="519">
        <v>0</v>
      </c>
      <c r="FI493" s="519">
        <v>0</v>
      </c>
      <c r="FJ493" s="519">
        <v>0</v>
      </c>
      <c r="FK493" s="519">
        <v>0</v>
      </c>
      <c r="FL493" s="519">
        <v>0</v>
      </c>
      <c r="FM493" s="519">
        <v>0</v>
      </c>
      <c r="FN493" s="519">
        <v>0</v>
      </c>
      <c r="FO493" s="519">
        <v>0</v>
      </c>
      <c r="FP493" s="519">
        <v>0</v>
      </c>
      <c r="FQ493" s="519">
        <v>0</v>
      </c>
      <c r="FR493" s="519">
        <v>0</v>
      </c>
      <c r="FS493" s="519">
        <v>0</v>
      </c>
      <c r="FT493" s="519">
        <v>0</v>
      </c>
      <c r="FU493" s="519">
        <v>0</v>
      </c>
      <c r="FV493" s="519">
        <v>0</v>
      </c>
      <c r="FW493" s="519">
        <v>0</v>
      </c>
      <c r="FX493" s="519">
        <v>0</v>
      </c>
      <c r="FY493" s="519">
        <v>0</v>
      </c>
      <c r="FZ493" s="519">
        <v>0</v>
      </c>
      <c r="GA493" s="519">
        <v>0</v>
      </c>
      <c r="GB493" s="519">
        <v>0</v>
      </c>
      <c r="GC493" s="519">
        <v>0</v>
      </c>
      <c r="GD493" s="519">
        <v>0</v>
      </c>
      <c r="GE493" s="519">
        <v>0</v>
      </c>
      <c r="GF493" s="519">
        <v>0</v>
      </c>
      <c r="GG493" s="519">
        <v>0</v>
      </c>
      <c r="GH493" s="519">
        <v>0</v>
      </c>
      <c r="GI493" s="519">
        <v>0</v>
      </c>
      <c r="GJ493" s="519">
        <v>0</v>
      </c>
      <c r="GK493" s="519">
        <v>0</v>
      </c>
      <c r="GL493" s="519">
        <v>0</v>
      </c>
      <c r="GM493" s="519">
        <v>0</v>
      </c>
      <c r="GN493" s="519">
        <v>0</v>
      </c>
      <c r="GO493" s="519">
        <v>0</v>
      </c>
      <c r="GP493" s="519">
        <v>0</v>
      </c>
      <c r="GQ493" s="519">
        <v>0</v>
      </c>
      <c r="GR493" s="519">
        <v>0</v>
      </c>
      <c r="GS493" s="519">
        <v>0</v>
      </c>
      <c r="GT493" s="519">
        <v>0</v>
      </c>
      <c r="GU493" s="519">
        <v>0</v>
      </c>
      <c r="GV493" s="519">
        <v>0</v>
      </c>
      <c r="GW493" s="519">
        <v>0</v>
      </c>
      <c r="GX493" s="519">
        <v>0</v>
      </c>
      <c r="GY493" s="519">
        <v>0</v>
      </c>
      <c r="GZ493" s="519">
        <v>0</v>
      </c>
      <c r="HA493" s="519">
        <v>0</v>
      </c>
      <c r="HB493" s="519">
        <v>0</v>
      </c>
      <c r="HC493" s="519">
        <v>0</v>
      </c>
      <c r="HD493" s="519">
        <v>0</v>
      </c>
      <c r="HE493" s="519">
        <v>0</v>
      </c>
      <c r="HF493" s="519">
        <v>0</v>
      </c>
      <c r="HG493" s="519">
        <v>0</v>
      </c>
      <c r="HH493" s="519">
        <v>0</v>
      </c>
      <c r="HI493" s="519">
        <v>0</v>
      </c>
      <c r="HJ493" s="519">
        <v>0</v>
      </c>
      <c r="HK493" s="519">
        <v>0</v>
      </c>
      <c r="HL493" s="519">
        <v>0</v>
      </c>
      <c r="HM493" s="519">
        <v>0</v>
      </c>
      <c r="HN493" s="519">
        <v>0</v>
      </c>
      <c r="HO493" s="519">
        <v>0</v>
      </c>
      <c r="HP493" s="519">
        <v>0</v>
      </c>
      <c r="HQ493" s="519">
        <v>0</v>
      </c>
      <c r="HR493" s="519">
        <v>0</v>
      </c>
      <c r="HS493" s="519">
        <v>0</v>
      </c>
      <c r="HT493" s="519">
        <v>0</v>
      </c>
      <c r="HU493" s="519">
        <v>0</v>
      </c>
      <c r="HV493" s="519">
        <v>0</v>
      </c>
      <c r="HW493" s="519">
        <v>0</v>
      </c>
      <c r="HX493" s="519">
        <v>0</v>
      </c>
      <c r="HY493" s="519">
        <v>0</v>
      </c>
      <c r="HZ493" s="519">
        <v>0</v>
      </c>
      <c r="IA493" s="519">
        <v>0</v>
      </c>
      <c r="IB493" s="519">
        <v>0</v>
      </c>
      <c r="IC493" s="519">
        <v>0</v>
      </c>
      <c r="ID493" s="519">
        <v>0</v>
      </c>
      <c r="IE493" s="519">
        <v>0</v>
      </c>
      <c r="IF493" s="519">
        <v>0</v>
      </c>
      <c r="IG493" s="519">
        <v>0</v>
      </c>
      <c r="IH493" s="519">
        <v>0</v>
      </c>
      <c r="II493" s="519">
        <v>0</v>
      </c>
      <c r="IJ493" s="519">
        <v>0</v>
      </c>
      <c r="IK493" s="519">
        <v>0</v>
      </c>
    </row>
    <row r="494" spans="2:245" hidden="1">
      <c r="B494" s="519" t="s">
        <v>1058</v>
      </c>
      <c r="C494" s="519"/>
      <c r="D494" s="519"/>
      <c r="E494" s="519"/>
      <c r="F494" s="519">
        <v>1</v>
      </c>
      <c r="G494" s="519"/>
      <c r="H494" s="519">
        <v>49</v>
      </c>
      <c r="I494" s="519">
        <v>2</v>
      </c>
      <c r="J494" s="519" t="str">
        <f t="shared" si="24"/>
        <v>SDN10014902</v>
      </c>
      <c r="K494" s="519">
        <v>1435</v>
      </c>
      <c r="M494" s="337" t="s">
        <v>631</v>
      </c>
      <c r="N494" s="519" t="s">
        <v>1058</v>
      </c>
      <c r="O494" s="519" t="s">
        <v>1060</v>
      </c>
      <c r="P494" s="519">
        <v>6</v>
      </c>
      <c r="Q494" s="521" t="str">
        <f t="shared" si="25"/>
        <v>SDN100206</v>
      </c>
      <c r="R494" s="519">
        <v>437</v>
      </c>
      <c r="S494" s="519">
        <v>985</v>
      </c>
      <c r="T494" s="519">
        <v>1544</v>
      </c>
      <c r="U494" s="519">
        <v>2115</v>
      </c>
      <c r="V494" s="519">
        <v>2699</v>
      </c>
      <c r="W494" s="519">
        <v>3190</v>
      </c>
      <c r="X494" s="519">
        <v>3692</v>
      </c>
      <c r="Y494" s="519">
        <v>4205</v>
      </c>
      <c r="Z494" s="519">
        <v>4731</v>
      </c>
      <c r="AA494" s="519">
        <v>7025</v>
      </c>
      <c r="AB494" s="519">
        <v>7183</v>
      </c>
      <c r="AC494" s="519">
        <v>7346</v>
      </c>
      <c r="AD494" s="519">
        <v>7514</v>
      </c>
      <c r="AE494" s="519">
        <v>7689</v>
      </c>
      <c r="AF494" s="519">
        <v>7867</v>
      </c>
      <c r="AG494" s="519">
        <v>8050</v>
      </c>
      <c r="AH494" s="519">
        <v>8239</v>
      </c>
      <c r="AI494" s="519">
        <v>8433</v>
      </c>
      <c r="AJ494" s="519">
        <v>8633</v>
      </c>
      <c r="AK494" s="519">
        <v>8841</v>
      </c>
      <c r="AL494" s="519">
        <v>9055</v>
      </c>
      <c r="AM494" s="519">
        <v>9277</v>
      </c>
      <c r="AN494" s="519">
        <v>9508</v>
      </c>
      <c r="AO494" s="519">
        <v>9749</v>
      </c>
      <c r="AP494" s="519">
        <v>0</v>
      </c>
      <c r="AQ494" s="519">
        <v>0</v>
      </c>
      <c r="AR494" s="519">
        <v>0</v>
      </c>
      <c r="AS494" s="519">
        <v>0</v>
      </c>
      <c r="AT494" s="519">
        <v>0</v>
      </c>
      <c r="AU494" s="519">
        <v>0</v>
      </c>
      <c r="AV494" s="519">
        <v>0</v>
      </c>
      <c r="AW494" s="519">
        <v>0</v>
      </c>
      <c r="AX494" s="519">
        <v>0</v>
      </c>
      <c r="AY494" s="519">
        <v>0</v>
      </c>
      <c r="AZ494" s="519">
        <v>0</v>
      </c>
      <c r="BA494" s="519">
        <v>0</v>
      </c>
      <c r="BB494" s="519">
        <v>0</v>
      </c>
      <c r="BC494" s="519">
        <v>0</v>
      </c>
      <c r="BD494" s="519">
        <v>0</v>
      </c>
      <c r="BE494" s="519">
        <v>0</v>
      </c>
      <c r="BF494" s="519">
        <v>0</v>
      </c>
      <c r="BG494" s="519">
        <v>0</v>
      </c>
      <c r="BH494" s="519">
        <v>0</v>
      </c>
      <c r="BI494" s="519">
        <v>0</v>
      </c>
      <c r="BJ494" s="519">
        <v>0</v>
      </c>
      <c r="BK494" s="519">
        <v>0</v>
      </c>
      <c r="BL494" s="519">
        <v>0</v>
      </c>
      <c r="BM494" s="519">
        <v>0</v>
      </c>
      <c r="BN494" s="519">
        <v>0</v>
      </c>
      <c r="BO494" s="519">
        <v>0</v>
      </c>
      <c r="BP494" s="519">
        <v>0</v>
      </c>
      <c r="BQ494" s="519">
        <v>0</v>
      </c>
      <c r="BR494" s="519">
        <v>0</v>
      </c>
      <c r="BS494" s="519">
        <v>0</v>
      </c>
      <c r="BT494" s="519">
        <v>0</v>
      </c>
      <c r="BU494" s="519">
        <v>0</v>
      </c>
      <c r="BV494" s="519">
        <v>0</v>
      </c>
      <c r="BW494" s="519">
        <v>0</v>
      </c>
      <c r="BX494" s="519">
        <v>0</v>
      </c>
      <c r="BY494" s="519">
        <v>0</v>
      </c>
      <c r="BZ494" s="519">
        <v>0</v>
      </c>
      <c r="CA494" s="519">
        <v>0</v>
      </c>
      <c r="CB494" s="519">
        <v>0</v>
      </c>
      <c r="CC494" s="519">
        <v>0</v>
      </c>
      <c r="CD494" s="519">
        <v>0</v>
      </c>
      <c r="CE494" s="519">
        <v>0</v>
      </c>
      <c r="CF494" s="519">
        <v>0</v>
      </c>
      <c r="CG494" s="519">
        <v>0</v>
      </c>
      <c r="CH494" s="519">
        <v>0</v>
      </c>
      <c r="CI494" s="519">
        <v>0</v>
      </c>
      <c r="CJ494" s="519">
        <v>0</v>
      </c>
      <c r="CK494" s="519">
        <v>0</v>
      </c>
      <c r="CL494" s="519">
        <v>0</v>
      </c>
      <c r="CM494" s="519">
        <v>0</v>
      </c>
      <c r="CN494" s="519">
        <v>0</v>
      </c>
      <c r="CO494" s="519">
        <v>0</v>
      </c>
      <c r="CP494" s="519">
        <v>0</v>
      </c>
      <c r="CQ494" s="519">
        <v>0</v>
      </c>
      <c r="CR494" s="519">
        <v>0</v>
      </c>
      <c r="CS494" s="519">
        <v>0</v>
      </c>
      <c r="CT494" s="519">
        <v>0</v>
      </c>
      <c r="CU494" s="519">
        <v>0</v>
      </c>
      <c r="CV494" s="519">
        <v>0</v>
      </c>
      <c r="CW494" s="519">
        <v>0</v>
      </c>
      <c r="CX494" s="519">
        <v>0</v>
      </c>
      <c r="CY494" s="519">
        <v>0</v>
      </c>
      <c r="CZ494" s="519">
        <v>0</v>
      </c>
      <c r="DA494" s="519">
        <v>0</v>
      </c>
      <c r="DB494" s="519">
        <v>0</v>
      </c>
      <c r="DC494" s="519">
        <v>0</v>
      </c>
      <c r="DD494" s="519">
        <v>0</v>
      </c>
      <c r="DE494" s="519">
        <v>0</v>
      </c>
      <c r="DF494" s="519">
        <v>0</v>
      </c>
      <c r="DG494" s="519">
        <v>0</v>
      </c>
      <c r="DH494" s="519">
        <v>0</v>
      </c>
      <c r="DI494" s="519">
        <v>0</v>
      </c>
      <c r="DJ494" s="519">
        <v>0</v>
      </c>
      <c r="DK494" s="519">
        <v>0</v>
      </c>
      <c r="DL494" s="519">
        <v>0</v>
      </c>
      <c r="DM494" s="519">
        <v>0</v>
      </c>
      <c r="DN494" s="519">
        <v>0</v>
      </c>
      <c r="DO494" s="519">
        <v>0</v>
      </c>
      <c r="DP494" s="519">
        <v>0</v>
      </c>
      <c r="DQ494" s="519">
        <v>0</v>
      </c>
      <c r="DR494" s="519">
        <v>0</v>
      </c>
      <c r="DS494" s="519">
        <v>0</v>
      </c>
      <c r="DT494" s="519">
        <v>0</v>
      </c>
      <c r="DU494" s="519">
        <v>0</v>
      </c>
      <c r="DV494" s="519">
        <v>0</v>
      </c>
      <c r="DW494" s="519">
        <v>0</v>
      </c>
      <c r="DX494" s="519">
        <v>0</v>
      </c>
      <c r="DZ494" s="337" t="s">
        <v>631</v>
      </c>
      <c r="EA494" s="519" t="s">
        <v>1058</v>
      </c>
      <c r="EB494" s="519" t="s">
        <v>1060</v>
      </c>
      <c r="EC494" s="519">
        <v>6</v>
      </c>
      <c r="ED494" s="521" t="str">
        <f t="shared" si="26"/>
        <v>SDN100206</v>
      </c>
      <c r="EE494" s="519">
        <v>792</v>
      </c>
      <c r="EF494" s="519">
        <v>1946</v>
      </c>
      <c r="EG494" s="519">
        <v>3075</v>
      </c>
      <c r="EH494" s="519">
        <v>4176</v>
      </c>
      <c r="EI494" s="519">
        <v>5258</v>
      </c>
      <c r="EJ494" s="519">
        <v>6107</v>
      </c>
      <c r="EK494" s="519">
        <v>6945</v>
      </c>
      <c r="EL494" s="519">
        <v>7766</v>
      </c>
      <c r="EM494" s="519">
        <v>8573</v>
      </c>
      <c r="EN494" s="519">
        <v>0</v>
      </c>
      <c r="EO494" s="519">
        <v>0</v>
      </c>
      <c r="EP494" s="519">
        <v>0</v>
      </c>
      <c r="EQ494" s="519">
        <v>0</v>
      </c>
      <c r="ER494" s="519">
        <v>0</v>
      </c>
      <c r="ES494" s="519">
        <v>0</v>
      </c>
      <c r="ET494" s="519">
        <v>0</v>
      </c>
      <c r="EU494" s="519">
        <v>0</v>
      </c>
      <c r="EV494" s="519">
        <v>0</v>
      </c>
      <c r="EW494" s="519">
        <v>0</v>
      </c>
      <c r="EX494" s="519">
        <v>0</v>
      </c>
      <c r="EY494" s="519">
        <v>0</v>
      </c>
      <c r="EZ494" s="519">
        <v>0</v>
      </c>
      <c r="FA494" s="519">
        <v>0</v>
      </c>
      <c r="FB494" s="519">
        <v>0</v>
      </c>
      <c r="FC494" s="519">
        <v>0</v>
      </c>
      <c r="FD494" s="519">
        <v>0</v>
      </c>
      <c r="FE494" s="519">
        <v>0</v>
      </c>
      <c r="FF494" s="519">
        <v>0</v>
      </c>
      <c r="FG494" s="519">
        <v>0</v>
      </c>
      <c r="FH494" s="519">
        <v>0</v>
      </c>
      <c r="FI494" s="519">
        <v>0</v>
      </c>
      <c r="FJ494" s="519">
        <v>0</v>
      </c>
      <c r="FK494" s="519">
        <v>0</v>
      </c>
      <c r="FL494" s="519">
        <v>0</v>
      </c>
      <c r="FM494" s="519">
        <v>0</v>
      </c>
      <c r="FN494" s="519">
        <v>0</v>
      </c>
      <c r="FO494" s="519">
        <v>0</v>
      </c>
      <c r="FP494" s="519">
        <v>0</v>
      </c>
      <c r="FQ494" s="519">
        <v>0</v>
      </c>
      <c r="FR494" s="519">
        <v>0</v>
      </c>
      <c r="FS494" s="519">
        <v>0</v>
      </c>
      <c r="FT494" s="519">
        <v>0</v>
      </c>
      <c r="FU494" s="519">
        <v>0</v>
      </c>
      <c r="FV494" s="519">
        <v>0</v>
      </c>
      <c r="FW494" s="519">
        <v>0</v>
      </c>
      <c r="FX494" s="519">
        <v>0</v>
      </c>
      <c r="FY494" s="519">
        <v>0</v>
      </c>
      <c r="FZ494" s="519">
        <v>0</v>
      </c>
      <c r="GA494" s="519">
        <v>0</v>
      </c>
      <c r="GB494" s="519">
        <v>0</v>
      </c>
      <c r="GC494" s="519">
        <v>0</v>
      </c>
      <c r="GD494" s="519">
        <v>0</v>
      </c>
      <c r="GE494" s="519">
        <v>0</v>
      </c>
      <c r="GF494" s="519">
        <v>0</v>
      </c>
      <c r="GG494" s="519">
        <v>0</v>
      </c>
      <c r="GH494" s="519">
        <v>0</v>
      </c>
      <c r="GI494" s="519">
        <v>0</v>
      </c>
      <c r="GJ494" s="519">
        <v>0</v>
      </c>
      <c r="GK494" s="519">
        <v>0</v>
      </c>
      <c r="GL494" s="519">
        <v>0</v>
      </c>
      <c r="GM494" s="519">
        <v>0</v>
      </c>
      <c r="GN494" s="519">
        <v>0</v>
      </c>
      <c r="GO494" s="519">
        <v>0</v>
      </c>
      <c r="GP494" s="519">
        <v>0</v>
      </c>
      <c r="GQ494" s="519">
        <v>0</v>
      </c>
      <c r="GR494" s="519">
        <v>0</v>
      </c>
      <c r="GS494" s="519">
        <v>0</v>
      </c>
      <c r="GT494" s="519">
        <v>0</v>
      </c>
      <c r="GU494" s="519">
        <v>0</v>
      </c>
      <c r="GV494" s="519">
        <v>0</v>
      </c>
      <c r="GW494" s="519">
        <v>0</v>
      </c>
      <c r="GX494" s="519">
        <v>0</v>
      </c>
      <c r="GY494" s="519">
        <v>0</v>
      </c>
      <c r="GZ494" s="519">
        <v>0</v>
      </c>
      <c r="HA494" s="519">
        <v>0</v>
      </c>
      <c r="HB494" s="519">
        <v>0</v>
      </c>
      <c r="HC494" s="519">
        <v>0</v>
      </c>
      <c r="HD494" s="519">
        <v>0</v>
      </c>
      <c r="HE494" s="519">
        <v>0</v>
      </c>
      <c r="HF494" s="519">
        <v>0</v>
      </c>
      <c r="HG494" s="519">
        <v>0</v>
      </c>
      <c r="HH494" s="519">
        <v>0</v>
      </c>
      <c r="HI494" s="519">
        <v>0</v>
      </c>
      <c r="HJ494" s="519">
        <v>0</v>
      </c>
      <c r="HK494" s="519">
        <v>0</v>
      </c>
      <c r="HL494" s="519">
        <v>0</v>
      </c>
      <c r="HM494" s="519">
        <v>0</v>
      </c>
      <c r="HN494" s="519">
        <v>0</v>
      </c>
      <c r="HO494" s="519">
        <v>0</v>
      </c>
      <c r="HP494" s="519">
        <v>0</v>
      </c>
      <c r="HQ494" s="519">
        <v>0</v>
      </c>
      <c r="HR494" s="519">
        <v>0</v>
      </c>
      <c r="HS494" s="519">
        <v>0</v>
      </c>
      <c r="HT494" s="519">
        <v>0</v>
      </c>
      <c r="HU494" s="519">
        <v>0</v>
      </c>
      <c r="HV494" s="519">
        <v>0</v>
      </c>
      <c r="HW494" s="519">
        <v>0</v>
      </c>
      <c r="HX494" s="519">
        <v>0</v>
      </c>
      <c r="HY494" s="519">
        <v>0</v>
      </c>
      <c r="HZ494" s="519">
        <v>0</v>
      </c>
      <c r="IA494" s="519">
        <v>0</v>
      </c>
      <c r="IB494" s="519">
        <v>0</v>
      </c>
      <c r="IC494" s="519">
        <v>0</v>
      </c>
      <c r="ID494" s="519">
        <v>0</v>
      </c>
      <c r="IE494" s="519">
        <v>0</v>
      </c>
      <c r="IF494" s="519">
        <v>0</v>
      </c>
      <c r="IG494" s="519">
        <v>0</v>
      </c>
      <c r="IH494" s="519">
        <v>0</v>
      </c>
      <c r="II494" s="519">
        <v>0</v>
      </c>
      <c r="IJ494" s="519">
        <v>0</v>
      </c>
      <c r="IK494" s="519">
        <v>0</v>
      </c>
    </row>
    <row r="495" spans="2:245" hidden="1">
      <c r="B495" s="519" t="s">
        <v>1058</v>
      </c>
      <c r="C495" s="519"/>
      <c r="D495" s="519"/>
      <c r="E495" s="519"/>
      <c r="F495" s="519">
        <v>1</v>
      </c>
      <c r="G495" s="519"/>
      <c r="H495" s="519">
        <v>49</v>
      </c>
      <c r="I495" s="519">
        <v>3</v>
      </c>
      <c r="J495" s="519" t="str">
        <f t="shared" si="24"/>
        <v>SDN10014903</v>
      </c>
      <c r="K495" s="519">
        <v>1435</v>
      </c>
      <c r="M495" s="337" t="s">
        <v>631</v>
      </c>
      <c r="N495" s="519" t="s">
        <v>1058</v>
      </c>
      <c r="O495" s="519" t="s">
        <v>1060</v>
      </c>
      <c r="P495" s="519">
        <v>7</v>
      </c>
      <c r="Q495" s="521" t="str">
        <f t="shared" si="25"/>
        <v>SDN100207</v>
      </c>
      <c r="R495" s="519">
        <v>434</v>
      </c>
      <c r="S495" s="519">
        <v>979</v>
      </c>
      <c r="T495" s="519">
        <v>1536</v>
      </c>
      <c r="U495" s="519">
        <v>2105</v>
      </c>
      <c r="V495" s="519">
        <v>2688</v>
      </c>
      <c r="W495" s="519">
        <v>3177</v>
      </c>
      <c r="X495" s="519">
        <v>3678</v>
      </c>
      <c r="Y495" s="519">
        <v>4190</v>
      </c>
      <c r="Z495" s="519">
        <v>4715</v>
      </c>
      <c r="AA495" s="519">
        <v>7004</v>
      </c>
      <c r="AB495" s="519">
        <v>7162</v>
      </c>
      <c r="AC495" s="519">
        <v>7327</v>
      </c>
      <c r="AD495" s="519">
        <v>7497</v>
      </c>
      <c r="AE495" s="519">
        <v>7671</v>
      </c>
      <c r="AF495" s="519">
        <v>7849</v>
      </c>
      <c r="AG495" s="519">
        <v>8032</v>
      </c>
      <c r="AH495" s="519">
        <v>8221</v>
      </c>
      <c r="AI495" s="519">
        <v>8417</v>
      </c>
      <c r="AJ495" s="519">
        <v>8619</v>
      </c>
      <c r="AK495" s="519">
        <v>8827</v>
      </c>
      <c r="AL495" s="519">
        <v>9043</v>
      </c>
      <c r="AM495" s="519">
        <v>9267</v>
      </c>
      <c r="AN495" s="519">
        <v>9502</v>
      </c>
      <c r="AO495" s="519">
        <v>9746</v>
      </c>
      <c r="AP495" s="519">
        <v>0</v>
      </c>
      <c r="AQ495" s="519">
        <v>0</v>
      </c>
      <c r="AR495" s="519">
        <v>0</v>
      </c>
      <c r="AS495" s="519">
        <v>0</v>
      </c>
      <c r="AT495" s="519">
        <v>0</v>
      </c>
      <c r="AU495" s="519">
        <v>0</v>
      </c>
      <c r="AV495" s="519">
        <v>0</v>
      </c>
      <c r="AW495" s="519">
        <v>0</v>
      </c>
      <c r="AX495" s="519">
        <v>0</v>
      </c>
      <c r="AY495" s="519">
        <v>0</v>
      </c>
      <c r="AZ495" s="519">
        <v>0</v>
      </c>
      <c r="BA495" s="519">
        <v>0</v>
      </c>
      <c r="BB495" s="519">
        <v>0</v>
      </c>
      <c r="BC495" s="519">
        <v>0</v>
      </c>
      <c r="BD495" s="519">
        <v>0</v>
      </c>
      <c r="BE495" s="519">
        <v>0</v>
      </c>
      <c r="BF495" s="519">
        <v>0</v>
      </c>
      <c r="BG495" s="519">
        <v>0</v>
      </c>
      <c r="BH495" s="519">
        <v>0</v>
      </c>
      <c r="BI495" s="519">
        <v>0</v>
      </c>
      <c r="BJ495" s="519">
        <v>0</v>
      </c>
      <c r="BK495" s="519">
        <v>0</v>
      </c>
      <c r="BL495" s="519">
        <v>0</v>
      </c>
      <c r="BM495" s="519">
        <v>0</v>
      </c>
      <c r="BN495" s="519">
        <v>0</v>
      </c>
      <c r="BO495" s="519">
        <v>0</v>
      </c>
      <c r="BP495" s="519">
        <v>0</v>
      </c>
      <c r="BQ495" s="519">
        <v>0</v>
      </c>
      <c r="BR495" s="519">
        <v>0</v>
      </c>
      <c r="BS495" s="519">
        <v>0</v>
      </c>
      <c r="BT495" s="519">
        <v>0</v>
      </c>
      <c r="BU495" s="519">
        <v>0</v>
      </c>
      <c r="BV495" s="519">
        <v>0</v>
      </c>
      <c r="BW495" s="519">
        <v>0</v>
      </c>
      <c r="BX495" s="519">
        <v>0</v>
      </c>
      <c r="BY495" s="519">
        <v>0</v>
      </c>
      <c r="BZ495" s="519">
        <v>0</v>
      </c>
      <c r="CA495" s="519">
        <v>0</v>
      </c>
      <c r="CB495" s="519">
        <v>0</v>
      </c>
      <c r="CC495" s="519">
        <v>0</v>
      </c>
      <c r="CD495" s="519">
        <v>0</v>
      </c>
      <c r="CE495" s="519">
        <v>0</v>
      </c>
      <c r="CF495" s="519">
        <v>0</v>
      </c>
      <c r="CG495" s="519">
        <v>0</v>
      </c>
      <c r="CH495" s="519">
        <v>0</v>
      </c>
      <c r="CI495" s="519">
        <v>0</v>
      </c>
      <c r="CJ495" s="519">
        <v>0</v>
      </c>
      <c r="CK495" s="519">
        <v>0</v>
      </c>
      <c r="CL495" s="519">
        <v>0</v>
      </c>
      <c r="CM495" s="519">
        <v>0</v>
      </c>
      <c r="CN495" s="519">
        <v>0</v>
      </c>
      <c r="CO495" s="519">
        <v>0</v>
      </c>
      <c r="CP495" s="519">
        <v>0</v>
      </c>
      <c r="CQ495" s="519">
        <v>0</v>
      </c>
      <c r="CR495" s="519">
        <v>0</v>
      </c>
      <c r="CS495" s="519">
        <v>0</v>
      </c>
      <c r="CT495" s="519">
        <v>0</v>
      </c>
      <c r="CU495" s="519">
        <v>0</v>
      </c>
      <c r="CV495" s="519">
        <v>0</v>
      </c>
      <c r="CW495" s="519">
        <v>0</v>
      </c>
      <c r="CX495" s="519">
        <v>0</v>
      </c>
      <c r="CY495" s="519">
        <v>0</v>
      </c>
      <c r="CZ495" s="519">
        <v>0</v>
      </c>
      <c r="DA495" s="519">
        <v>0</v>
      </c>
      <c r="DB495" s="519">
        <v>0</v>
      </c>
      <c r="DC495" s="519">
        <v>0</v>
      </c>
      <c r="DD495" s="519">
        <v>0</v>
      </c>
      <c r="DE495" s="519">
        <v>0</v>
      </c>
      <c r="DF495" s="519">
        <v>0</v>
      </c>
      <c r="DG495" s="519">
        <v>0</v>
      </c>
      <c r="DH495" s="519">
        <v>0</v>
      </c>
      <c r="DI495" s="519">
        <v>0</v>
      </c>
      <c r="DJ495" s="519">
        <v>0</v>
      </c>
      <c r="DK495" s="519">
        <v>0</v>
      </c>
      <c r="DL495" s="519">
        <v>0</v>
      </c>
      <c r="DM495" s="519">
        <v>0</v>
      </c>
      <c r="DN495" s="519">
        <v>0</v>
      </c>
      <c r="DO495" s="519">
        <v>0</v>
      </c>
      <c r="DP495" s="519">
        <v>0</v>
      </c>
      <c r="DQ495" s="519">
        <v>0</v>
      </c>
      <c r="DR495" s="519">
        <v>0</v>
      </c>
      <c r="DS495" s="519">
        <v>0</v>
      </c>
      <c r="DT495" s="519">
        <v>0</v>
      </c>
      <c r="DU495" s="519">
        <v>0</v>
      </c>
      <c r="DV495" s="519">
        <v>0</v>
      </c>
      <c r="DW495" s="519">
        <v>0</v>
      </c>
      <c r="DX495" s="519">
        <v>0</v>
      </c>
      <c r="DZ495" s="337" t="s">
        <v>631</v>
      </c>
      <c r="EA495" s="519" t="s">
        <v>1058</v>
      </c>
      <c r="EB495" s="519" t="s">
        <v>1060</v>
      </c>
      <c r="EC495" s="519">
        <v>7</v>
      </c>
      <c r="ED495" s="521" t="str">
        <f t="shared" si="26"/>
        <v>SDN100207</v>
      </c>
      <c r="EE495" s="519">
        <v>784</v>
      </c>
      <c r="EF495" s="519">
        <v>1933</v>
      </c>
      <c r="EG495" s="519">
        <v>3056</v>
      </c>
      <c r="EH495" s="519">
        <v>4154</v>
      </c>
      <c r="EI495" s="519">
        <v>5232</v>
      </c>
      <c r="EJ495" s="519">
        <v>6079</v>
      </c>
      <c r="EK495" s="519">
        <v>6912</v>
      </c>
      <c r="EL495" s="519">
        <v>7733</v>
      </c>
      <c r="EM495" s="519">
        <v>8542</v>
      </c>
      <c r="EN495" s="519">
        <v>0</v>
      </c>
      <c r="EO495" s="519">
        <v>0</v>
      </c>
      <c r="EP495" s="519">
        <v>0</v>
      </c>
      <c r="EQ495" s="519">
        <v>0</v>
      </c>
      <c r="ER495" s="519">
        <v>0</v>
      </c>
      <c r="ES495" s="519">
        <v>0</v>
      </c>
      <c r="ET495" s="519">
        <v>0</v>
      </c>
      <c r="EU495" s="519">
        <v>0</v>
      </c>
      <c r="EV495" s="519">
        <v>0</v>
      </c>
      <c r="EW495" s="519">
        <v>0</v>
      </c>
      <c r="EX495" s="519">
        <v>0</v>
      </c>
      <c r="EY495" s="519">
        <v>0</v>
      </c>
      <c r="EZ495" s="519">
        <v>0</v>
      </c>
      <c r="FA495" s="519">
        <v>0</v>
      </c>
      <c r="FB495" s="519">
        <v>0</v>
      </c>
      <c r="FC495" s="519">
        <v>0</v>
      </c>
      <c r="FD495" s="519">
        <v>0</v>
      </c>
      <c r="FE495" s="519">
        <v>0</v>
      </c>
      <c r="FF495" s="519">
        <v>0</v>
      </c>
      <c r="FG495" s="519">
        <v>0</v>
      </c>
      <c r="FH495" s="519">
        <v>0</v>
      </c>
      <c r="FI495" s="519">
        <v>0</v>
      </c>
      <c r="FJ495" s="519">
        <v>0</v>
      </c>
      <c r="FK495" s="519">
        <v>0</v>
      </c>
      <c r="FL495" s="519">
        <v>0</v>
      </c>
      <c r="FM495" s="519">
        <v>0</v>
      </c>
      <c r="FN495" s="519">
        <v>0</v>
      </c>
      <c r="FO495" s="519">
        <v>0</v>
      </c>
      <c r="FP495" s="519">
        <v>0</v>
      </c>
      <c r="FQ495" s="519">
        <v>0</v>
      </c>
      <c r="FR495" s="519">
        <v>0</v>
      </c>
      <c r="FS495" s="519">
        <v>0</v>
      </c>
      <c r="FT495" s="519">
        <v>0</v>
      </c>
      <c r="FU495" s="519">
        <v>0</v>
      </c>
      <c r="FV495" s="519">
        <v>0</v>
      </c>
      <c r="FW495" s="519">
        <v>0</v>
      </c>
      <c r="FX495" s="519">
        <v>0</v>
      </c>
      <c r="FY495" s="519">
        <v>0</v>
      </c>
      <c r="FZ495" s="519">
        <v>0</v>
      </c>
      <c r="GA495" s="519">
        <v>0</v>
      </c>
      <c r="GB495" s="519">
        <v>0</v>
      </c>
      <c r="GC495" s="519">
        <v>0</v>
      </c>
      <c r="GD495" s="519">
        <v>0</v>
      </c>
      <c r="GE495" s="519">
        <v>0</v>
      </c>
      <c r="GF495" s="519">
        <v>0</v>
      </c>
      <c r="GG495" s="519">
        <v>0</v>
      </c>
      <c r="GH495" s="519">
        <v>0</v>
      </c>
      <c r="GI495" s="519">
        <v>0</v>
      </c>
      <c r="GJ495" s="519">
        <v>0</v>
      </c>
      <c r="GK495" s="519">
        <v>0</v>
      </c>
      <c r="GL495" s="519">
        <v>0</v>
      </c>
      <c r="GM495" s="519">
        <v>0</v>
      </c>
      <c r="GN495" s="519">
        <v>0</v>
      </c>
      <c r="GO495" s="519">
        <v>0</v>
      </c>
      <c r="GP495" s="519">
        <v>0</v>
      </c>
      <c r="GQ495" s="519">
        <v>0</v>
      </c>
      <c r="GR495" s="519">
        <v>0</v>
      </c>
      <c r="GS495" s="519">
        <v>0</v>
      </c>
      <c r="GT495" s="519">
        <v>0</v>
      </c>
      <c r="GU495" s="519">
        <v>0</v>
      </c>
      <c r="GV495" s="519">
        <v>0</v>
      </c>
      <c r="GW495" s="519">
        <v>0</v>
      </c>
      <c r="GX495" s="519">
        <v>0</v>
      </c>
      <c r="GY495" s="519">
        <v>0</v>
      </c>
      <c r="GZ495" s="519">
        <v>0</v>
      </c>
      <c r="HA495" s="519">
        <v>0</v>
      </c>
      <c r="HB495" s="519">
        <v>0</v>
      </c>
      <c r="HC495" s="519">
        <v>0</v>
      </c>
      <c r="HD495" s="519">
        <v>0</v>
      </c>
      <c r="HE495" s="519">
        <v>0</v>
      </c>
      <c r="HF495" s="519">
        <v>0</v>
      </c>
      <c r="HG495" s="519">
        <v>0</v>
      </c>
      <c r="HH495" s="519">
        <v>0</v>
      </c>
      <c r="HI495" s="519">
        <v>0</v>
      </c>
      <c r="HJ495" s="519">
        <v>0</v>
      </c>
      <c r="HK495" s="519">
        <v>0</v>
      </c>
      <c r="HL495" s="519">
        <v>0</v>
      </c>
      <c r="HM495" s="519">
        <v>0</v>
      </c>
      <c r="HN495" s="519">
        <v>0</v>
      </c>
      <c r="HO495" s="519">
        <v>0</v>
      </c>
      <c r="HP495" s="519">
        <v>0</v>
      </c>
      <c r="HQ495" s="519">
        <v>0</v>
      </c>
      <c r="HR495" s="519">
        <v>0</v>
      </c>
      <c r="HS495" s="519">
        <v>0</v>
      </c>
      <c r="HT495" s="519">
        <v>0</v>
      </c>
      <c r="HU495" s="519">
        <v>0</v>
      </c>
      <c r="HV495" s="519">
        <v>0</v>
      </c>
      <c r="HW495" s="519">
        <v>0</v>
      </c>
      <c r="HX495" s="519">
        <v>0</v>
      </c>
      <c r="HY495" s="519">
        <v>0</v>
      </c>
      <c r="HZ495" s="519">
        <v>0</v>
      </c>
      <c r="IA495" s="519">
        <v>0</v>
      </c>
      <c r="IB495" s="519">
        <v>0</v>
      </c>
      <c r="IC495" s="519">
        <v>0</v>
      </c>
      <c r="ID495" s="519">
        <v>0</v>
      </c>
      <c r="IE495" s="519">
        <v>0</v>
      </c>
      <c r="IF495" s="519">
        <v>0</v>
      </c>
      <c r="IG495" s="519">
        <v>0</v>
      </c>
      <c r="IH495" s="519">
        <v>0</v>
      </c>
      <c r="II495" s="519">
        <v>0</v>
      </c>
      <c r="IJ495" s="519">
        <v>0</v>
      </c>
      <c r="IK495" s="519">
        <v>0</v>
      </c>
    </row>
    <row r="496" spans="2:245" hidden="1">
      <c r="B496" s="519" t="s">
        <v>1058</v>
      </c>
      <c r="C496" s="519"/>
      <c r="D496" s="519"/>
      <c r="E496" s="519"/>
      <c r="F496" s="519">
        <v>1</v>
      </c>
      <c r="G496" s="519"/>
      <c r="H496" s="519">
        <v>49</v>
      </c>
      <c r="I496" s="519">
        <v>4</v>
      </c>
      <c r="J496" s="519" t="str">
        <f t="shared" si="24"/>
        <v>SDN10014904</v>
      </c>
      <c r="K496" s="519">
        <v>1435</v>
      </c>
      <c r="M496" s="337" t="s">
        <v>631</v>
      </c>
      <c r="N496" s="519" t="s">
        <v>1058</v>
      </c>
      <c r="O496" s="519" t="s">
        <v>1060</v>
      </c>
      <c r="P496" s="519">
        <v>8</v>
      </c>
      <c r="Q496" s="521" t="str">
        <f t="shared" si="25"/>
        <v>SDN100208</v>
      </c>
      <c r="R496" s="519">
        <v>429</v>
      </c>
      <c r="S496" s="519">
        <v>973</v>
      </c>
      <c r="T496" s="519">
        <v>1528</v>
      </c>
      <c r="U496" s="519">
        <v>2096</v>
      </c>
      <c r="V496" s="519">
        <v>2675</v>
      </c>
      <c r="W496" s="519">
        <v>3164</v>
      </c>
      <c r="X496" s="519">
        <v>3663</v>
      </c>
      <c r="Y496" s="519">
        <v>4175</v>
      </c>
      <c r="Z496" s="519">
        <v>4699</v>
      </c>
      <c r="AA496" s="519">
        <v>6981</v>
      </c>
      <c r="AB496" s="519">
        <v>7141</v>
      </c>
      <c r="AC496" s="519">
        <v>7307</v>
      </c>
      <c r="AD496" s="519">
        <v>7476</v>
      </c>
      <c r="AE496" s="519">
        <v>7649</v>
      </c>
      <c r="AF496" s="519">
        <v>7828</v>
      </c>
      <c r="AG496" s="519">
        <v>8012</v>
      </c>
      <c r="AH496" s="519">
        <v>8202</v>
      </c>
      <c r="AI496" s="519">
        <v>8399</v>
      </c>
      <c r="AJ496" s="519">
        <v>8601</v>
      </c>
      <c r="AK496" s="519">
        <v>8811</v>
      </c>
      <c r="AL496" s="519">
        <v>9029</v>
      </c>
      <c r="AM496" s="519">
        <v>9257</v>
      </c>
      <c r="AN496" s="519">
        <v>9494</v>
      </c>
      <c r="AO496" s="519">
        <v>9741</v>
      </c>
      <c r="AP496" s="519">
        <v>0</v>
      </c>
      <c r="AQ496" s="519">
        <v>0</v>
      </c>
      <c r="AR496" s="519">
        <v>0</v>
      </c>
      <c r="AS496" s="519">
        <v>0</v>
      </c>
      <c r="AT496" s="519">
        <v>0</v>
      </c>
      <c r="AU496" s="519">
        <v>0</v>
      </c>
      <c r="AV496" s="519">
        <v>0</v>
      </c>
      <c r="AW496" s="519">
        <v>0</v>
      </c>
      <c r="AX496" s="519">
        <v>0</v>
      </c>
      <c r="AY496" s="519">
        <v>0</v>
      </c>
      <c r="AZ496" s="519">
        <v>0</v>
      </c>
      <c r="BA496" s="519">
        <v>0</v>
      </c>
      <c r="BB496" s="519">
        <v>0</v>
      </c>
      <c r="BC496" s="519">
        <v>0</v>
      </c>
      <c r="BD496" s="519">
        <v>0</v>
      </c>
      <c r="BE496" s="519">
        <v>0</v>
      </c>
      <c r="BF496" s="519">
        <v>0</v>
      </c>
      <c r="BG496" s="519">
        <v>0</v>
      </c>
      <c r="BH496" s="519">
        <v>0</v>
      </c>
      <c r="BI496" s="519">
        <v>0</v>
      </c>
      <c r="BJ496" s="519">
        <v>0</v>
      </c>
      <c r="BK496" s="519">
        <v>0</v>
      </c>
      <c r="BL496" s="519">
        <v>0</v>
      </c>
      <c r="BM496" s="519">
        <v>0</v>
      </c>
      <c r="BN496" s="519">
        <v>0</v>
      </c>
      <c r="BO496" s="519">
        <v>0</v>
      </c>
      <c r="BP496" s="519">
        <v>0</v>
      </c>
      <c r="BQ496" s="519">
        <v>0</v>
      </c>
      <c r="BR496" s="519">
        <v>0</v>
      </c>
      <c r="BS496" s="519">
        <v>0</v>
      </c>
      <c r="BT496" s="519">
        <v>0</v>
      </c>
      <c r="BU496" s="519">
        <v>0</v>
      </c>
      <c r="BV496" s="519">
        <v>0</v>
      </c>
      <c r="BW496" s="519">
        <v>0</v>
      </c>
      <c r="BX496" s="519">
        <v>0</v>
      </c>
      <c r="BY496" s="519">
        <v>0</v>
      </c>
      <c r="BZ496" s="519">
        <v>0</v>
      </c>
      <c r="CA496" s="519">
        <v>0</v>
      </c>
      <c r="CB496" s="519">
        <v>0</v>
      </c>
      <c r="CC496" s="519">
        <v>0</v>
      </c>
      <c r="CD496" s="519">
        <v>0</v>
      </c>
      <c r="CE496" s="519">
        <v>0</v>
      </c>
      <c r="CF496" s="519">
        <v>0</v>
      </c>
      <c r="CG496" s="519">
        <v>0</v>
      </c>
      <c r="CH496" s="519">
        <v>0</v>
      </c>
      <c r="CI496" s="519">
        <v>0</v>
      </c>
      <c r="CJ496" s="519">
        <v>0</v>
      </c>
      <c r="CK496" s="519">
        <v>0</v>
      </c>
      <c r="CL496" s="519">
        <v>0</v>
      </c>
      <c r="CM496" s="519">
        <v>0</v>
      </c>
      <c r="CN496" s="519">
        <v>0</v>
      </c>
      <c r="CO496" s="519">
        <v>0</v>
      </c>
      <c r="CP496" s="519">
        <v>0</v>
      </c>
      <c r="CQ496" s="519">
        <v>0</v>
      </c>
      <c r="CR496" s="519">
        <v>0</v>
      </c>
      <c r="CS496" s="519">
        <v>0</v>
      </c>
      <c r="CT496" s="519">
        <v>0</v>
      </c>
      <c r="CU496" s="519">
        <v>0</v>
      </c>
      <c r="CV496" s="519">
        <v>0</v>
      </c>
      <c r="CW496" s="519">
        <v>0</v>
      </c>
      <c r="CX496" s="519">
        <v>0</v>
      </c>
      <c r="CY496" s="519">
        <v>0</v>
      </c>
      <c r="CZ496" s="519">
        <v>0</v>
      </c>
      <c r="DA496" s="519">
        <v>0</v>
      </c>
      <c r="DB496" s="519">
        <v>0</v>
      </c>
      <c r="DC496" s="519">
        <v>0</v>
      </c>
      <c r="DD496" s="519">
        <v>0</v>
      </c>
      <c r="DE496" s="519">
        <v>0</v>
      </c>
      <c r="DF496" s="519">
        <v>0</v>
      </c>
      <c r="DG496" s="519">
        <v>0</v>
      </c>
      <c r="DH496" s="519">
        <v>0</v>
      </c>
      <c r="DI496" s="519">
        <v>0</v>
      </c>
      <c r="DJ496" s="519">
        <v>0</v>
      </c>
      <c r="DK496" s="519">
        <v>0</v>
      </c>
      <c r="DL496" s="519">
        <v>0</v>
      </c>
      <c r="DM496" s="519">
        <v>0</v>
      </c>
      <c r="DN496" s="519">
        <v>0</v>
      </c>
      <c r="DO496" s="519">
        <v>0</v>
      </c>
      <c r="DP496" s="519">
        <v>0</v>
      </c>
      <c r="DQ496" s="519">
        <v>0</v>
      </c>
      <c r="DR496" s="519">
        <v>0</v>
      </c>
      <c r="DS496" s="519">
        <v>0</v>
      </c>
      <c r="DT496" s="519">
        <v>0</v>
      </c>
      <c r="DU496" s="519">
        <v>0</v>
      </c>
      <c r="DV496" s="519">
        <v>0</v>
      </c>
      <c r="DW496" s="519">
        <v>0</v>
      </c>
      <c r="DX496" s="519">
        <v>0</v>
      </c>
      <c r="DZ496" s="337" t="s">
        <v>631</v>
      </c>
      <c r="EA496" s="519" t="s">
        <v>1058</v>
      </c>
      <c r="EB496" s="519" t="s">
        <v>1060</v>
      </c>
      <c r="EC496" s="519">
        <v>8</v>
      </c>
      <c r="ED496" s="521" t="str">
        <f t="shared" si="26"/>
        <v>SDN100208</v>
      </c>
      <c r="EE496" s="519">
        <v>774</v>
      </c>
      <c r="EF496" s="519">
        <v>1919</v>
      </c>
      <c r="EG496" s="519">
        <v>3037</v>
      </c>
      <c r="EH496" s="519">
        <v>4131</v>
      </c>
      <c r="EI496" s="519">
        <v>5203</v>
      </c>
      <c r="EJ496" s="519">
        <v>6048</v>
      </c>
      <c r="EK496" s="519">
        <v>6879</v>
      </c>
      <c r="EL496" s="519">
        <v>7700</v>
      </c>
      <c r="EM496" s="519">
        <v>8507</v>
      </c>
      <c r="EN496" s="519">
        <v>0</v>
      </c>
      <c r="EO496" s="519">
        <v>0</v>
      </c>
      <c r="EP496" s="519">
        <v>0</v>
      </c>
      <c r="EQ496" s="519">
        <v>0</v>
      </c>
      <c r="ER496" s="519">
        <v>0</v>
      </c>
      <c r="ES496" s="519">
        <v>0</v>
      </c>
      <c r="ET496" s="519">
        <v>0</v>
      </c>
      <c r="EU496" s="519">
        <v>0</v>
      </c>
      <c r="EV496" s="519">
        <v>0</v>
      </c>
      <c r="EW496" s="519">
        <v>0</v>
      </c>
      <c r="EX496" s="519">
        <v>0</v>
      </c>
      <c r="EY496" s="519">
        <v>0</v>
      </c>
      <c r="EZ496" s="519">
        <v>0</v>
      </c>
      <c r="FA496" s="519">
        <v>0</v>
      </c>
      <c r="FB496" s="519">
        <v>0</v>
      </c>
      <c r="FC496" s="519">
        <v>0</v>
      </c>
      <c r="FD496" s="519">
        <v>0</v>
      </c>
      <c r="FE496" s="519">
        <v>0</v>
      </c>
      <c r="FF496" s="519">
        <v>0</v>
      </c>
      <c r="FG496" s="519">
        <v>0</v>
      </c>
      <c r="FH496" s="519">
        <v>0</v>
      </c>
      <c r="FI496" s="519">
        <v>0</v>
      </c>
      <c r="FJ496" s="519">
        <v>0</v>
      </c>
      <c r="FK496" s="519">
        <v>0</v>
      </c>
      <c r="FL496" s="519">
        <v>0</v>
      </c>
      <c r="FM496" s="519">
        <v>0</v>
      </c>
      <c r="FN496" s="519">
        <v>0</v>
      </c>
      <c r="FO496" s="519">
        <v>0</v>
      </c>
      <c r="FP496" s="519">
        <v>0</v>
      </c>
      <c r="FQ496" s="519">
        <v>0</v>
      </c>
      <c r="FR496" s="519">
        <v>0</v>
      </c>
      <c r="FS496" s="519">
        <v>0</v>
      </c>
      <c r="FT496" s="519">
        <v>0</v>
      </c>
      <c r="FU496" s="519">
        <v>0</v>
      </c>
      <c r="FV496" s="519">
        <v>0</v>
      </c>
      <c r="FW496" s="519">
        <v>0</v>
      </c>
      <c r="FX496" s="519">
        <v>0</v>
      </c>
      <c r="FY496" s="519">
        <v>0</v>
      </c>
      <c r="FZ496" s="519">
        <v>0</v>
      </c>
      <c r="GA496" s="519">
        <v>0</v>
      </c>
      <c r="GB496" s="519">
        <v>0</v>
      </c>
      <c r="GC496" s="519">
        <v>0</v>
      </c>
      <c r="GD496" s="519">
        <v>0</v>
      </c>
      <c r="GE496" s="519">
        <v>0</v>
      </c>
      <c r="GF496" s="519">
        <v>0</v>
      </c>
      <c r="GG496" s="519">
        <v>0</v>
      </c>
      <c r="GH496" s="519">
        <v>0</v>
      </c>
      <c r="GI496" s="519">
        <v>0</v>
      </c>
      <c r="GJ496" s="519">
        <v>0</v>
      </c>
      <c r="GK496" s="519">
        <v>0</v>
      </c>
      <c r="GL496" s="519">
        <v>0</v>
      </c>
      <c r="GM496" s="519">
        <v>0</v>
      </c>
      <c r="GN496" s="519">
        <v>0</v>
      </c>
      <c r="GO496" s="519">
        <v>0</v>
      </c>
      <c r="GP496" s="519">
        <v>0</v>
      </c>
      <c r="GQ496" s="519">
        <v>0</v>
      </c>
      <c r="GR496" s="519">
        <v>0</v>
      </c>
      <c r="GS496" s="519">
        <v>0</v>
      </c>
      <c r="GT496" s="519">
        <v>0</v>
      </c>
      <c r="GU496" s="519">
        <v>0</v>
      </c>
      <c r="GV496" s="519">
        <v>0</v>
      </c>
      <c r="GW496" s="519">
        <v>0</v>
      </c>
      <c r="GX496" s="519">
        <v>0</v>
      </c>
      <c r="GY496" s="519">
        <v>0</v>
      </c>
      <c r="GZ496" s="519">
        <v>0</v>
      </c>
      <c r="HA496" s="519">
        <v>0</v>
      </c>
      <c r="HB496" s="519">
        <v>0</v>
      </c>
      <c r="HC496" s="519">
        <v>0</v>
      </c>
      <c r="HD496" s="519">
        <v>0</v>
      </c>
      <c r="HE496" s="519">
        <v>0</v>
      </c>
      <c r="HF496" s="519">
        <v>0</v>
      </c>
      <c r="HG496" s="519">
        <v>0</v>
      </c>
      <c r="HH496" s="519">
        <v>0</v>
      </c>
      <c r="HI496" s="519">
        <v>0</v>
      </c>
      <c r="HJ496" s="519">
        <v>0</v>
      </c>
      <c r="HK496" s="519">
        <v>0</v>
      </c>
      <c r="HL496" s="519">
        <v>0</v>
      </c>
      <c r="HM496" s="519">
        <v>0</v>
      </c>
      <c r="HN496" s="519">
        <v>0</v>
      </c>
      <c r="HO496" s="519">
        <v>0</v>
      </c>
      <c r="HP496" s="519">
        <v>0</v>
      </c>
      <c r="HQ496" s="519">
        <v>0</v>
      </c>
      <c r="HR496" s="519">
        <v>0</v>
      </c>
      <c r="HS496" s="519">
        <v>0</v>
      </c>
      <c r="HT496" s="519">
        <v>0</v>
      </c>
      <c r="HU496" s="519">
        <v>0</v>
      </c>
      <c r="HV496" s="519">
        <v>0</v>
      </c>
      <c r="HW496" s="519">
        <v>0</v>
      </c>
      <c r="HX496" s="519">
        <v>0</v>
      </c>
      <c r="HY496" s="519">
        <v>0</v>
      </c>
      <c r="HZ496" s="519">
        <v>0</v>
      </c>
      <c r="IA496" s="519">
        <v>0</v>
      </c>
      <c r="IB496" s="519">
        <v>0</v>
      </c>
      <c r="IC496" s="519">
        <v>0</v>
      </c>
      <c r="ID496" s="519">
        <v>0</v>
      </c>
      <c r="IE496" s="519">
        <v>0</v>
      </c>
      <c r="IF496" s="519">
        <v>0</v>
      </c>
      <c r="IG496" s="519">
        <v>0</v>
      </c>
      <c r="IH496" s="519">
        <v>0</v>
      </c>
      <c r="II496" s="519">
        <v>0</v>
      </c>
      <c r="IJ496" s="519">
        <v>0</v>
      </c>
      <c r="IK496" s="519">
        <v>0</v>
      </c>
    </row>
    <row r="497" spans="2:245" hidden="1">
      <c r="B497" s="519" t="s">
        <v>1058</v>
      </c>
      <c r="C497" s="519"/>
      <c r="D497" s="519"/>
      <c r="E497" s="519"/>
      <c r="F497" s="519">
        <v>1</v>
      </c>
      <c r="G497" s="519"/>
      <c r="H497" s="519">
        <v>49</v>
      </c>
      <c r="I497" s="519">
        <v>5</v>
      </c>
      <c r="J497" s="519" t="str">
        <f t="shared" si="24"/>
        <v>SDN10014905</v>
      </c>
      <c r="K497" s="519">
        <v>1435</v>
      </c>
      <c r="M497" s="337" t="s">
        <v>631</v>
      </c>
      <c r="N497" s="519" t="s">
        <v>1058</v>
      </c>
      <c r="O497" s="519" t="s">
        <v>1060</v>
      </c>
      <c r="P497" s="519">
        <v>9</v>
      </c>
      <c r="Q497" s="521" t="str">
        <f t="shared" si="25"/>
        <v>SDN100209</v>
      </c>
      <c r="R497" s="519">
        <v>425</v>
      </c>
      <c r="S497" s="519">
        <v>966</v>
      </c>
      <c r="T497" s="519">
        <v>1520</v>
      </c>
      <c r="U497" s="519">
        <v>2085</v>
      </c>
      <c r="V497" s="519">
        <v>2663</v>
      </c>
      <c r="W497" s="519">
        <v>3149</v>
      </c>
      <c r="X497" s="519">
        <v>3648</v>
      </c>
      <c r="Y497" s="519">
        <v>4159</v>
      </c>
      <c r="Z497" s="519">
        <v>4682</v>
      </c>
      <c r="AA497" s="519">
        <v>6957</v>
      </c>
      <c r="AB497" s="519">
        <v>7118</v>
      </c>
      <c r="AC497" s="519">
        <v>7283</v>
      </c>
      <c r="AD497" s="519">
        <v>7452</v>
      </c>
      <c r="AE497" s="519">
        <v>7626</v>
      </c>
      <c r="AF497" s="519">
        <v>7805</v>
      </c>
      <c r="AG497" s="519">
        <v>7989</v>
      </c>
      <c r="AH497" s="519">
        <v>8181</v>
      </c>
      <c r="AI497" s="519">
        <v>8378</v>
      </c>
      <c r="AJ497" s="519">
        <v>8582</v>
      </c>
      <c r="AK497" s="519">
        <v>8793</v>
      </c>
      <c r="AL497" s="519">
        <v>9014</v>
      </c>
      <c r="AM497" s="519">
        <v>9244</v>
      </c>
      <c r="AN497" s="519">
        <v>9484</v>
      </c>
      <c r="AO497" s="519">
        <v>9736</v>
      </c>
      <c r="AP497" s="519">
        <v>0</v>
      </c>
      <c r="AQ497" s="519">
        <v>0</v>
      </c>
      <c r="AR497" s="519">
        <v>0</v>
      </c>
      <c r="AS497" s="519">
        <v>0</v>
      </c>
      <c r="AT497" s="519">
        <v>0</v>
      </c>
      <c r="AU497" s="519">
        <v>0</v>
      </c>
      <c r="AV497" s="519">
        <v>0</v>
      </c>
      <c r="AW497" s="519">
        <v>0</v>
      </c>
      <c r="AX497" s="519">
        <v>0</v>
      </c>
      <c r="AY497" s="519">
        <v>0</v>
      </c>
      <c r="AZ497" s="519">
        <v>0</v>
      </c>
      <c r="BA497" s="519">
        <v>0</v>
      </c>
      <c r="BB497" s="519">
        <v>0</v>
      </c>
      <c r="BC497" s="519">
        <v>0</v>
      </c>
      <c r="BD497" s="519">
        <v>0</v>
      </c>
      <c r="BE497" s="519">
        <v>0</v>
      </c>
      <c r="BF497" s="519">
        <v>0</v>
      </c>
      <c r="BG497" s="519">
        <v>0</v>
      </c>
      <c r="BH497" s="519">
        <v>0</v>
      </c>
      <c r="BI497" s="519">
        <v>0</v>
      </c>
      <c r="BJ497" s="519">
        <v>0</v>
      </c>
      <c r="BK497" s="519">
        <v>0</v>
      </c>
      <c r="BL497" s="519">
        <v>0</v>
      </c>
      <c r="BM497" s="519">
        <v>0</v>
      </c>
      <c r="BN497" s="519">
        <v>0</v>
      </c>
      <c r="BO497" s="519">
        <v>0</v>
      </c>
      <c r="BP497" s="519">
        <v>0</v>
      </c>
      <c r="BQ497" s="519">
        <v>0</v>
      </c>
      <c r="BR497" s="519">
        <v>0</v>
      </c>
      <c r="BS497" s="519">
        <v>0</v>
      </c>
      <c r="BT497" s="519">
        <v>0</v>
      </c>
      <c r="BU497" s="519">
        <v>0</v>
      </c>
      <c r="BV497" s="519">
        <v>0</v>
      </c>
      <c r="BW497" s="519">
        <v>0</v>
      </c>
      <c r="BX497" s="519">
        <v>0</v>
      </c>
      <c r="BY497" s="519">
        <v>0</v>
      </c>
      <c r="BZ497" s="519">
        <v>0</v>
      </c>
      <c r="CA497" s="519">
        <v>0</v>
      </c>
      <c r="CB497" s="519">
        <v>0</v>
      </c>
      <c r="CC497" s="519">
        <v>0</v>
      </c>
      <c r="CD497" s="519">
        <v>0</v>
      </c>
      <c r="CE497" s="519">
        <v>0</v>
      </c>
      <c r="CF497" s="519">
        <v>0</v>
      </c>
      <c r="CG497" s="519">
        <v>0</v>
      </c>
      <c r="CH497" s="519">
        <v>0</v>
      </c>
      <c r="CI497" s="519">
        <v>0</v>
      </c>
      <c r="CJ497" s="519">
        <v>0</v>
      </c>
      <c r="CK497" s="519">
        <v>0</v>
      </c>
      <c r="CL497" s="519">
        <v>0</v>
      </c>
      <c r="CM497" s="519">
        <v>0</v>
      </c>
      <c r="CN497" s="519">
        <v>0</v>
      </c>
      <c r="CO497" s="519">
        <v>0</v>
      </c>
      <c r="CP497" s="519">
        <v>0</v>
      </c>
      <c r="CQ497" s="519">
        <v>0</v>
      </c>
      <c r="CR497" s="519">
        <v>0</v>
      </c>
      <c r="CS497" s="519">
        <v>0</v>
      </c>
      <c r="CT497" s="519">
        <v>0</v>
      </c>
      <c r="CU497" s="519">
        <v>0</v>
      </c>
      <c r="CV497" s="519">
        <v>0</v>
      </c>
      <c r="CW497" s="519">
        <v>0</v>
      </c>
      <c r="CX497" s="519">
        <v>0</v>
      </c>
      <c r="CY497" s="519">
        <v>0</v>
      </c>
      <c r="CZ497" s="519">
        <v>0</v>
      </c>
      <c r="DA497" s="519">
        <v>0</v>
      </c>
      <c r="DB497" s="519">
        <v>0</v>
      </c>
      <c r="DC497" s="519">
        <v>0</v>
      </c>
      <c r="DD497" s="519">
        <v>0</v>
      </c>
      <c r="DE497" s="519">
        <v>0</v>
      </c>
      <c r="DF497" s="519">
        <v>0</v>
      </c>
      <c r="DG497" s="519">
        <v>0</v>
      </c>
      <c r="DH497" s="519">
        <v>0</v>
      </c>
      <c r="DI497" s="519">
        <v>0</v>
      </c>
      <c r="DJ497" s="519">
        <v>0</v>
      </c>
      <c r="DK497" s="519">
        <v>0</v>
      </c>
      <c r="DL497" s="519">
        <v>0</v>
      </c>
      <c r="DM497" s="519">
        <v>0</v>
      </c>
      <c r="DN497" s="519">
        <v>0</v>
      </c>
      <c r="DO497" s="519">
        <v>0</v>
      </c>
      <c r="DP497" s="519">
        <v>0</v>
      </c>
      <c r="DQ497" s="519">
        <v>0</v>
      </c>
      <c r="DR497" s="519">
        <v>0</v>
      </c>
      <c r="DS497" s="519">
        <v>0</v>
      </c>
      <c r="DT497" s="519">
        <v>0</v>
      </c>
      <c r="DU497" s="519">
        <v>0</v>
      </c>
      <c r="DV497" s="519">
        <v>0</v>
      </c>
      <c r="DW497" s="519">
        <v>0</v>
      </c>
      <c r="DX497" s="519">
        <v>0</v>
      </c>
      <c r="DZ497" s="337" t="s">
        <v>631</v>
      </c>
      <c r="EA497" s="519" t="s">
        <v>1058</v>
      </c>
      <c r="EB497" s="519" t="s">
        <v>1060</v>
      </c>
      <c r="EC497" s="519">
        <v>9</v>
      </c>
      <c r="ED497" s="521" t="str">
        <f t="shared" si="26"/>
        <v>SDN100209</v>
      </c>
      <c r="EE497" s="519">
        <v>766</v>
      </c>
      <c r="EF497" s="519">
        <v>1904</v>
      </c>
      <c r="EG497" s="519">
        <v>3018</v>
      </c>
      <c r="EH497" s="519">
        <v>4107</v>
      </c>
      <c r="EI497" s="519">
        <v>5174</v>
      </c>
      <c r="EJ497" s="519">
        <v>6016</v>
      </c>
      <c r="EK497" s="519">
        <v>6847</v>
      </c>
      <c r="EL497" s="519">
        <v>7667</v>
      </c>
      <c r="EM497" s="519">
        <v>8472</v>
      </c>
      <c r="EN497" s="519">
        <v>0</v>
      </c>
      <c r="EO497" s="519">
        <v>0</v>
      </c>
      <c r="EP497" s="519">
        <v>0</v>
      </c>
      <c r="EQ497" s="519">
        <v>0</v>
      </c>
      <c r="ER497" s="519">
        <v>0</v>
      </c>
      <c r="ES497" s="519">
        <v>0</v>
      </c>
      <c r="ET497" s="519">
        <v>0</v>
      </c>
      <c r="EU497" s="519">
        <v>0</v>
      </c>
      <c r="EV497" s="519">
        <v>0</v>
      </c>
      <c r="EW497" s="519">
        <v>0</v>
      </c>
      <c r="EX497" s="519">
        <v>0</v>
      </c>
      <c r="EY497" s="519">
        <v>0</v>
      </c>
      <c r="EZ497" s="519">
        <v>0</v>
      </c>
      <c r="FA497" s="519">
        <v>0</v>
      </c>
      <c r="FB497" s="519">
        <v>0</v>
      </c>
      <c r="FC497" s="519">
        <v>0</v>
      </c>
      <c r="FD497" s="519">
        <v>0</v>
      </c>
      <c r="FE497" s="519">
        <v>0</v>
      </c>
      <c r="FF497" s="519">
        <v>0</v>
      </c>
      <c r="FG497" s="519">
        <v>0</v>
      </c>
      <c r="FH497" s="519">
        <v>0</v>
      </c>
      <c r="FI497" s="519">
        <v>0</v>
      </c>
      <c r="FJ497" s="519">
        <v>0</v>
      </c>
      <c r="FK497" s="519">
        <v>0</v>
      </c>
      <c r="FL497" s="519">
        <v>0</v>
      </c>
      <c r="FM497" s="519">
        <v>0</v>
      </c>
      <c r="FN497" s="519">
        <v>0</v>
      </c>
      <c r="FO497" s="519">
        <v>0</v>
      </c>
      <c r="FP497" s="519">
        <v>0</v>
      </c>
      <c r="FQ497" s="519">
        <v>0</v>
      </c>
      <c r="FR497" s="519">
        <v>0</v>
      </c>
      <c r="FS497" s="519">
        <v>0</v>
      </c>
      <c r="FT497" s="519">
        <v>0</v>
      </c>
      <c r="FU497" s="519">
        <v>0</v>
      </c>
      <c r="FV497" s="519">
        <v>0</v>
      </c>
      <c r="FW497" s="519">
        <v>0</v>
      </c>
      <c r="FX497" s="519">
        <v>0</v>
      </c>
      <c r="FY497" s="519">
        <v>0</v>
      </c>
      <c r="FZ497" s="519">
        <v>0</v>
      </c>
      <c r="GA497" s="519">
        <v>0</v>
      </c>
      <c r="GB497" s="519">
        <v>0</v>
      </c>
      <c r="GC497" s="519">
        <v>0</v>
      </c>
      <c r="GD497" s="519">
        <v>0</v>
      </c>
      <c r="GE497" s="519">
        <v>0</v>
      </c>
      <c r="GF497" s="519">
        <v>0</v>
      </c>
      <c r="GG497" s="519">
        <v>0</v>
      </c>
      <c r="GH497" s="519">
        <v>0</v>
      </c>
      <c r="GI497" s="519">
        <v>0</v>
      </c>
      <c r="GJ497" s="519">
        <v>0</v>
      </c>
      <c r="GK497" s="519">
        <v>0</v>
      </c>
      <c r="GL497" s="519">
        <v>0</v>
      </c>
      <c r="GM497" s="519">
        <v>0</v>
      </c>
      <c r="GN497" s="519">
        <v>0</v>
      </c>
      <c r="GO497" s="519">
        <v>0</v>
      </c>
      <c r="GP497" s="519">
        <v>0</v>
      </c>
      <c r="GQ497" s="519">
        <v>0</v>
      </c>
      <c r="GR497" s="519">
        <v>0</v>
      </c>
      <c r="GS497" s="519">
        <v>0</v>
      </c>
      <c r="GT497" s="519">
        <v>0</v>
      </c>
      <c r="GU497" s="519">
        <v>0</v>
      </c>
      <c r="GV497" s="519">
        <v>0</v>
      </c>
      <c r="GW497" s="519">
        <v>0</v>
      </c>
      <c r="GX497" s="519">
        <v>0</v>
      </c>
      <c r="GY497" s="519">
        <v>0</v>
      </c>
      <c r="GZ497" s="519">
        <v>0</v>
      </c>
      <c r="HA497" s="519">
        <v>0</v>
      </c>
      <c r="HB497" s="519">
        <v>0</v>
      </c>
      <c r="HC497" s="519">
        <v>0</v>
      </c>
      <c r="HD497" s="519">
        <v>0</v>
      </c>
      <c r="HE497" s="519">
        <v>0</v>
      </c>
      <c r="HF497" s="519">
        <v>0</v>
      </c>
      <c r="HG497" s="519">
        <v>0</v>
      </c>
      <c r="HH497" s="519">
        <v>0</v>
      </c>
      <c r="HI497" s="519">
        <v>0</v>
      </c>
      <c r="HJ497" s="519">
        <v>0</v>
      </c>
      <c r="HK497" s="519">
        <v>0</v>
      </c>
      <c r="HL497" s="519">
        <v>0</v>
      </c>
      <c r="HM497" s="519">
        <v>0</v>
      </c>
      <c r="HN497" s="519">
        <v>0</v>
      </c>
      <c r="HO497" s="519">
        <v>0</v>
      </c>
      <c r="HP497" s="519">
        <v>0</v>
      </c>
      <c r="HQ497" s="519">
        <v>0</v>
      </c>
      <c r="HR497" s="519">
        <v>0</v>
      </c>
      <c r="HS497" s="519">
        <v>0</v>
      </c>
      <c r="HT497" s="519">
        <v>0</v>
      </c>
      <c r="HU497" s="519">
        <v>0</v>
      </c>
      <c r="HV497" s="519">
        <v>0</v>
      </c>
      <c r="HW497" s="519">
        <v>0</v>
      </c>
      <c r="HX497" s="519">
        <v>0</v>
      </c>
      <c r="HY497" s="519">
        <v>0</v>
      </c>
      <c r="HZ497" s="519">
        <v>0</v>
      </c>
      <c r="IA497" s="519">
        <v>0</v>
      </c>
      <c r="IB497" s="519">
        <v>0</v>
      </c>
      <c r="IC497" s="519">
        <v>0</v>
      </c>
      <c r="ID497" s="519">
        <v>0</v>
      </c>
      <c r="IE497" s="519">
        <v>0</v>
      </c>
      <c r="IF497" s="519">
        <v>0</v>
      </c>
      <c r="IG497" s="519">
        <v>0</v>
      </c>
      <c r="IH497" s="519">
        <v>0</v>
      </c>
      <c r="II497" s="519">
        <v>0</v>
      </c>
      <c r="IJ497" s="519">
        <v>0</v>
      </c>
      <c r="IK497" s="519">
        <v>0</v>
      </c>
    </row>
    <row r="498" spans="2:245" hidden="1">
      <c r="B498" s="519" t="s">
        <v>1058</v>
      </c>
      <c r="C498" s="519"/>
      <c r="D498" s="519"/>
      <c r="E498" s="519"/>
      <c r="F498" s="519">
        <v>1</v>
      </c>
      <c r="G498" s="519"/>
      <c r="H498" s="519">
        <v>49</v>
      </c>
      <c r="I498" s="519">
        <v>6</v>
      </c>
      <c r="J498" s="519" t="str">
        <f t="shared" si="24"/>
        <v>SDN10014906</v>
      </c>
      <c r="K498" s="519">
        <v>1148</v>
      </c>
      <c r="M498" s="337" t="s">
        <v>631</v>
      </c>
      <c r="N498" s="519" t="s">
        <v>1058</v>
      </c>
      <c r="O498" s="519" t="s">
        <v>1060</v>
      </c>
      <c r="P498" s="519">
        <v>10</v>
      </c>
      <c r="Q498" s="521" t="str">
        <f t="shared" si="25"/>
        <v>SDN100210</v>
      </c>
      <c r="R498" s="519">
        <v>420</v>
      </c>
      <c r="S498" s="519">
        <v>959</v>
      </c>
      <c r="T498" s="519">
        <v>1511</v>
      </c>
      <c r="U498" s="519">
        <v>2073</v>
      </c>
      <c r="V498" s="519">
        <v>2649</v>
      </c>
      <c r="W498" s="519">
        <v>3134</v>
      </c>
      <c r="X498" s="519">
        <v>3632</v>
      </c>
      <c r="Y498" s="519">
        <v>4141</v>
      </c>
      <c r="Z498" s="519">
        <v>4663</v>
      </c>
      <c r="AA498" s="519">
        <v>6931</v>
      </c>
      <c r="AB498" s="519">
        <v>7091</v>
      </c>
      <c r="AC498" s="519">
        <v>7255</v>
      </c>
      <c r="AD498" s="519">
        <v>7424</v>
      </c>
      <c r="AE498" s="519">
        <v>7598</v>
      </c>
      <c r="AF498" s="519">
        <v>7778</v>
      </c>
      <c r="AG498" s="519">
        <v>7964</v>
      </c>
      <c r="AH498" s="519">
        <v>8156</v>
      </c>
      <c r="AI498" s="519">
        <v>8354</v>
      </c>
      <c r="AJ498" s="519">
        <v>8559</v>
      </c>
      <c r="AK498" s="519">
        <v>8774</v>
      </c>
      <c r="AL498" s="519">
        <v>8997</v>
      </c>
      <c r="AM498" s="519">
        <v>9229</v>
      </c>
      <c r="AN498" s="519">
        <v>9473</v>
      </c>
      <c r="AO498" s="519">
        <v>9730</v>
      </c>
      <c r="AP498" s="519">
        <v>0</v>
      </c>
      <c r="AQ498" s="519">
        <v>0</v>
      </c>
      <c r="AR498" s="519">
        <v>0</v>
      </c>
      <c r="AS498" s="519">
        <v>0</v>
      </c>
      <c r="AT498" s="519">
        <v>0</v>
      </c>
      <c r="AU498" s="519">
        <v>0</v>
      </c>
      <c r="AV498" s="519">
        <v>0</v>
      </c>
      <c r="AW498" s="519">
        <v>0</v>
      </c>
      <c r="AX498" s="519">
        <v>0</v>
      </c>
      <c r="AY498" s="519">
        <v>0</v>
      </c>
      <c r="AZ498" s="519">
        <v>0</v>
      </c>
      <c r="BA498" s="519">
        <v>0</v>
      </c>
      <c r="BB498" s="519">
        <v>0</v>
      </c>
      <c r="BC498" s="519">
        <v>0</v>
      </c>
      <c r="BD498" s="519">
        <v>0</v>
      </c>
      <c r="BE498" s="519">
        <v>0</v>
      </c>
      <c r="BF498" s="519">
        <v>0</v>
      </c>
      <c r="BG498" s="519">
        <v>0</v>
      </c>
      <c r="BH498" s="519">
        <v>0</v>
      </c>
      <c r="BI498" s="519">
        <v>0</v>
      </c>
      <c r="BJ498" s="519">
        <v>0</v>
      </c>
      <c r="BK498" s="519">
        <v>0</v>
      </c>
      <c r="BL498" s="519">
        <v>0</v>
      </c>
      <c r="BM498" s="519">
        <v>0</v>
      </c>
      <c r="BN498" s="519">
        <v>0</v>
      </c>
      <c r="BO498" s="519">
        <v>0</v>
      </c>
      <c r="BP498" s="519">
        <v>0</v>
      </c>
      <c r="BQ498" s="519">
        <v>0</v>
      </c>
      <c r="BR498" s="519">
        <v>0</v>
      </c>
      <c r="BS498" s="519">
        <v>0</v>
      </c>
      <c r="BT498" s="519">
        <v>0</v>
      </c>
      <c r="BU498" s="519">
        <v>0</v>
      </c>
      <c r="BV498" s="519">
        <v>0</v>
      </c>
      <c r="BW498" s="519">
        <v>0</v>
      </c>
      <c r="BX498" s="519">
        <v>0</v>
      </c>
      <c r="BY498" s="519">
        <v>0</v>
      </c>
      <c r="BZ498" s="519">
        <v>0</v>
      </c>
      <c r="CA498" s="519">
        <v>0</v>
      </c>
      <c r="CB498" s="519">
        <v>0</v>
      </c>
      <c r="CC498" s="519">
        <v>0</v>
      </c>
      <c r="CD498" s="519">
        <v>0</v>
      </c>
      <c r="CE498" s="519">
        <v>0</v>
      </c>
      <c r="CF498" s="519">
        <v>0</v>
      </c>
      <c r="CG498" s="519">
        <v>0</v>
      </c>
      <c r="CH498" s="519">
        <v>0</v>
      </c>
      <c r="CI498" s="519">
        <v>0</v>
      </c>
      <c r="CJ498" s="519">
        <v>0</v>
      </c>
      <c r="CK498" s="519">
        <v>0</v>
      </c>
      <c r="CL498" s="519">
        <v>0</v>
      </c>
      <c r="CM498" s="519">
        <v>0</v>
      </c>
      <c r="CN498" s="519">
        <v>0</v>
      </c>
      <c r="CO498" s="519">
        <v>0</v>
      </c>
      <c r="CP498" s="519">
        <v>0</v>
      </c>
      <c r="CQ498" s="519">
        <v>0</v>
      </c>
      <c r="CR498" s="519">
        <v>0</v>
      </c>
      <c r="CS498" s="519">
        <v>0</v>
      </c>
      <c r="CT498" s="519">
        <v>0</v>
      </c>
      <c r="CU498" s="519">
        <v>0</v>
      </c>
      <c r="CV498" s="519">
        <v>0</v>
      </c>
      <c r="CW498" s="519">
        <v>0</v>
      </c>
      <c r="CX498" s="519">
        <v>0</v>
      </c>
      <c r="CY498" s="519">
        <v>0</v>
      </c>
      <c r="CZ498" s="519">
        <v>0</v>
      </c>
      <c r="DA498" s="519">
        <v>0</v>
      </c>
      <c r="DB498" s="519">
        <v>0</v>
      </c>
      <c r="DC498" s="519">
        <v>0</v>
      </c>
      <c r="DD498" s="519">
        <v>0</v>
      </c>
      <c r="DE498" s="519">
        <v>0</v>
      </c>
      <c r="DF498" s="519">
        <v>0</v>
      </c>
      <c r="DG498" s="519">
        <v>0</v>
      </c>
      <c r="DH498" s="519">
        <v>0</v>
      </c>
      <c r="DI498" s="519">
        <v>0</v>
      </c>
      <c r="DJ498" s="519">
        <v>0</v>
      </c>
      <c r="DK498" s="519">
        <v>0</v>
      </c>
      <c r="DL498" s="519">
        <v>0</v>
      </c>
      <c r="DM498" s="519">
        <v>0</v>
      </c>
      <c r="DN498" s="519">
        <v>0</v>
      </c>
      <c r="DO498" s="519">
        <v>0</v>
      </c>
      <c r="DP498" s="519">
        <v>0</v>
      </c>
      <c r="DQ498" s="519">
        <v>0</v>
      </c>
      <c r="DR498" s="519">
        <v>0</v>
      </c>
      <c r="DS498" s="519">
        <v>0</v>
      </c>
      <c r="DT498" s="519">
        <v>0</v>
      </c>
      <c r="DU498" s="519">
        <v>0</v>
      </c>
      <c r="DV498" s="519">
        <v>0</v>
      </c>
      <c r="DW498" s="519">
        <v>0</v>
      </c>
      <c r="DX498" s="519">
        <v>0</v>
      </c>
      <c r="DZ498" s="337" t="s">
        <v>631</v>
      </c>
      <c r="EA498" s="519" t="s">
        <v>1058</v>
      </c>
      <c r="EB498" s="519" t="s">
        <v>1060</v>
      </c>
      <c r="EC498" s="519">
        <v>10</v>
      </c>
      <c r="ED498" s="521" t="str">
        <f t="shared" si="26"/>
        <v>SDN100210</v>
      </c>
      <c r="EE498" s="519">
        <v>754</v>
      </c>
      <c r="EF498" s="519">
        <v>1889</v>
      </c>
      <c r="EG498" s="519">
        <v>2998</v>
      </c>
      <c r="EH498" s="519">
        <v>4080</v>
      </c>
      <c r="EI498" s="519">
        <v>5144</v>
      </c>
      <c r="EJ498" s="519">
        <v>5984</v>
      </c>
      <c r="EK498" s="519">
        <v>6812</v>
      </c>
      <c r="EL498" s="519">
        <v>7630</v>
      </c>
      <c r="EM498" s="519">
        <v>8436</v>
      </c>
      <c r="EN498" s="519">
        <v>0</v>
      </c>
      <c r="EO498" s="519">
        <v>0</v>
      </c>
      <c r="EP498" s="519">
        <v>0</v>
      </c>
      <c r="EQ498" s="519">
        <v>0</v>
      </c>
      <c r="ER498" s="519">
        <v>0</v>
      </c>
      <c r="ES498" s="519">
        <v>0</v>
      </c>
      <c r="ET498" s="519">
        <v>0</v>
      </c>
      <c r="EU498" s="519">
        <v>0</v>
      </c>
      <c r="EV498" s="519">
        <v>0</v>
      </c>
      <c r="EW498" s="519">
        <v>0</v>
      </c>
      <c r="EX498" s="519">
        <v>0</v>
      </c>
      <c r="EY498" s="519">
        <v>0</v>
      </c>
      <c r="EZ498" s="519">
        <v>0</v>
      </c>
      <c r="FA498" s="519">
        <v>0</v>
      </c>
      <c r="FB498" s="519">
        <v>0</v>
      </c>
      <c r="FC498" s="519">
        <v>0</v>
      </c>
      <c r="FD498" s="519">
        <v>0</v>
      </c>
      <c r="FE498" s="519">
        <v>0</v>
      </c>
      <c r="FF498" s="519">
        <v>0</v>
      </c>
      <c r="FG498" s="519">
        <v>0</v>
      </c>
      <c r="FH498" s="519">
        <v>0</v>
      </c>
      <c r="FI498" s="519">
        <v>0</v>
      </c>
      <c r="FJ498" s="519">
        <v>0</v>
      </c>
      <c r="FK498" s="519">
        <v>0</v>
      </c>
      <c r="FL498" s="519">
        <v>0</v>
      </c>
      <c r="FM498" s="519">
        <v>0</v>
      </c>
      <c r="FN498" s="519">
        <v>0</v>
      </c>
      <c r="FO498" s="519">
        <v>0</v>
      </c>
      <c r="FP498" s="519">
        <v>0</v>
      </c>
      <c r="FQ498" s="519">
        <v>0</v>
      </c>
      <c r="FR498" s="519">
        <v>0</v>
      </c>
      <c r="FS498" s="519">
        <v>0</v>
      </c>
      <c r="FT498" s="519">
        <v>0</v>
      </c>
      <c r="FU498" s="519">
        <v>0</v>
      </c>
      <c r="FV498" s="519">
        <v>0</v>
      </c>
      <c r="FW498" s="519">
        <v>0</v>
      </c>
      <c r="FX498" s="519">
        <v>0</v>
      </c>
      <c r="FY498" s="519">
        <v>0</v>
      </c>
      <c r="FZ498" s="519">
        <v>0</v>
      </c>
      <c r="GA498" s="519">
        <v>0</v>
      </c>
      <c r="GB498" s="519">
        <v>0</v>
      </c>
      <c r="GC498" s="519">
        <v>0</v>
      </c>
      <c r="GD498" s="519">
        <v>0</v>
      </c>
      <c r="GE498" s="519">
        <v>0</v>
      </c>
      <c r="GF498" s="519">
        <v>0</v>
      </c>
      <c r="GG498" s="519">
        <v>0</v>
      </c>
      <c r="GH498" s="519">
        <v>0</v>
      </c>
      <c r="GI498" s="519">
        <v>0</v>
      </c>
      <c r="GJ498" s="519">
        <v>0</v>
      </c>
      <c r="GK498" s="519">
        <v>0</v>
      </c>
      <c r="GL498" s="519">
        <v>0</v>
      </c>
      <c r="GM498" s="519">
        <v>0</v>
      </c>
      <c r="GN498" s="519">
        <v>0</v>
      </c>
      <c r="GO498" s="519">
        <v>0</v>
      </c>
      <c r="GP498" s="519">
        <v>0</v>
      </c>
      <c r="GQ498" s="519">
        <v>0</v>
      </c>
      <c r="GR498" s="519">
        <v>0</v>
      </c>
      <c r="GS498" s="519">
        <v>0</v>
      </c>
      <c r="GT498" s="519">
        <v>0</v>
      </c>
      <c r="GU498" s="519">
        <v>0</v>
      </c>
      <c r="GV498" s="519">
        <v>0</v>
      </c>
      <c r="GW498" s="519">
        <v>0</v>
      </c>
      <c r="GX498" s="519">
        <v>0</v>
      </c>
      <c r="GY498" s="519">
        <v>0</v>
      </c>
      <c r="GZ498" s="519">
        <v>0</v>
      </c>
      <c r="HA498" s="519">
        <v>0</v>
      </c>
      <c r="HB498" s="519">
        <v>0</v>
      </c>
      <c r="HC498" s="519">
        <v>0</v>
      </c>
      <c r="HD498" s="519">
        <v>0</v>
      </c>
      <c r="HE498" s="519">
        <v>0</v>
      </c>
      <c r="HF498" s="519">
        <v>0</v>
      </c>
      <c r="HG498" s="519">
        <v>0</v>
      </c>
      <c r="HH498" s="519">
        <v>0</v>
      </c>
      <c r="HI498" s="519">
        <v>0</v>
      </c>
      <c r="HJ498" s="519">
        <v>0</v>
      </c>
      <c r="HK498" s="519">
        <v>0</v>
      </c>
      <c r="HL498" s="519">
        <v>0</v>
      </c>
      <c r="HM498" s="519">
        <v>0</v>
      </c>
      <c r="HN498" s="519">
        <v>0</v>
      </c>
      <c r="HO498" s="519">
        <v>0</v>
      </c>
      <c r="HP498" s="519">
        <v>0</v>
      </c>
      <c r="HQ498" s="519">
        <v>0</v>
      </c>
      <c r="HR498" s="519">
        <v>0</v>
      </c>
      <c r="HS498" s="519">
        <v>0</v>
      </c>
      <c r="HT498" s="519">
        <v>0</v>
      </c>
      <c r="HU498" s="519">
        <v>0</v>
      </c>
      <c r="HV498" s="519">
        <v>0</v>
      </c>
      <c r="HW498" s="519">
        <v>0</v>
      </c>
      <c r="HX498" s="519">
        <v>0</v>
      </c>
      <c r="HY498" s="519">
        <v>0</v>
      </c>
      <c r="HZ498" s="519">
        <v>0</v>
      </c>
      <c r="IA498" s="519">
        <v>0</v>
      </c>
      <c r="IB498" s="519">
        <v>0</v>
      </c>
      <c r="IC498" s="519">
        <v>0</v>
      </c>
      <c r="ID498" s="519">
        <v>0</v>
      </c>
      <c r="IE498" s="519">
        <v>0</v>
      </c>
      <c r="IF498" s="519">
        <v>0</v>
      </c>
      <c r="IG498" s="519">
        <v>0</v>
      </c>
      <c r="IH498" s="519">
        <v>0</v>
      </c>
      <c r="II498" s="519">
        <v>0</v>
      </c>
      <c r="IJ498" s="519">
        <v>0</v>
      </c>
      <c r="IK498" s="519">
        <v>0</v>
      </c>
    </row>
    <row r="499" spans="2:245" hidden="1">
      <c r="B499" s="519" t="s">
        <v>1058</v>
      </c>
      <c r="C499" s="519"/>
      <c r="D499" s="519"/>
      <c r="E499" s="519"/>
      <c r="F499" s="519">
        <v>1</v>
      </c>
      <c r="G499" s="519"/>
      <c r="H499" s="519">
        <v>49</v>
      </c>
      <c r="I499" s="519">
        <v>7</v>
      </c>
      <c r="J499" s="519" t="str">
        <f t="shared" si="24"/>
        <v>SDN10014907</v>
      </c>
      <c r="K499" s="519">
        <v>1148</v>
      </c>
      <c r="M499" s="337" t="s">
        <v>631</v>
      </c>
      <c r="N499" s="519" t="s">
        <v>1058</v>
      </c>
      <c r="O499" s="519" t="s">
        <v>1060</v>
      </c>
      <c r="P499" s="519">
        <v>11</v>
      </c>
      <c r="Q499" s="521" t="str">
        <f t="shared" si="25"/>
        <v>SDN100211</v>
      </c>
      <c r="R499" s="519">
        <v>416</v>
      </c>
      <c r="S499" s="519">
        <v>952</v>
      </c>
      <c r="T499" s="519">
        <v>1500</v>
      </c>
      <c r="U499" s="519">
        <v>2061</v>
      </c>
      <c r="V499" s="519">
        <v>2634</v>
      </c>
      <c r="W499" s="519">
        <v>3119</v>
      </c>
      <c r="X499" s="519">
        <v>3614</v>
      </c>
      <c r="Y499" s="519">
        <v>4121</v>
      </c>
      <c r="Z499" s="519">
        <v>4643</v>
      </c>
      <c r="AA499" s="519">
        <v>6900</v>
      </c>
      <c r="AB499" s="519">
        <v>7060</v>
      </c>
      <c r="AC499" s="519">
        <v>7224</v>
      </c>
      <c r="AD499" s="519">
        <v>7393</v>
      </c>
      <c r="AE499" s="519">
        <v>7568</v>
      </c>
      <c r="AF499" s="519">
        <v>7748</v>
      </c>
      <c r="AG499" s="519">
        <v>7934</v>
      </c>
      <c r="AH499" s="519">
        <v>8126</v>
      </c>
      <c r="AI499" s="519">
        <v>8326</v>
      </c>
      <c r="AJ499" s="519">
        <v>8534</v>
      </c>
      <c r="AK499" s="519">
        <v>8750</v>
      </c>
      <c r="AL499" s="519">
        <v>8976</v>
      </c>
      <c r="AM499" s="519">
        <v>9212</v>
      </c>
      <c r="AN499" s="519">
        <v>9460</v>
      </c>
      <c r="AO499" s="519">
        <v>9722</v>
      </c>
      <c r="AP499" s="519">
        <v>0</v>
      </c>
      <c r="AQ499" s="519">
        <v>0</v>
      </c>
      <c r="AR499" s="519">
        <v>0</v>
      </c>
      <c r="AS499" s="519">
        <v>0</v>
      </c>
      <c r="AT499" s="519">
        <v>0</v>
      </c>
      <c r="AU499" s="519">
        <v>0</v>
      </c>
      <c r="AV499" s="519">
        <v>0</v>
      </c>
      <c r="AW499" s="519">
        <v>0</v>
      </c>
      <c r="AX499" s="519">
        <v>0</v>
      </c>
      <c r="AY499" s="519">
        <v>0</v>
      </c>
      <c r="AZ499" s="519">
        <v>0</v>
      </c>
      <c r="BA499" s="519">
        <v>0</v>
      </c>
      <c r="BB499" s="519">
        <v>0</v>
      </c>
      <c r="BC499" s="519">
        <v>0</v>
      </c>
      <c r="BD499" s="519">
        <v>0</v>
      </c>
      <c r="BE499" s="519">
        <v>0</v>
      </c>
      <c r="BF499" s="519">
        <v>0</v>
      </c>
      <c r="BG499" s="519">
        <v>0</v>
      </c>
      <c r="BH499" s="519">
        <v>0</v>
      </c>
      <c r="BI499" s="519">
        <v>0</v>
      </c>
      <c r="BJ499" s="519">
        <v>0</v>
      </c>
      <c r="BK499" s="519">
        <v>0</v>
      </c>
      <c r="BL499" s="519">
        <v>0</v>
      </c>
      <c r="BM499" s="519">
        <v>0</v>
      </c>
      <c r="BN499" s="519">
        <v>0</v>
      </c>
      <c r="BO499" s="519">
        <v>0</v>
      </c>
      <c r="BP499" s="519">
        <v>0</v>
      </c>
      <c r="BQ499" s="519">
        <v>0</v>
      </c>
      <c r="BR499" s="519">
        <v>0</v>
      </c>
      <c r="BS499" s="519">
        <v>0</v>
      </c>
      <c r="BT499" s="519">
        <v>0</v>
      </c>
      <c r="BU499" s="519">
        <v>0</v>
      </c>
      <c r="BV499" s="519">
        <v>0</v>
      </c>
      <c r="BW499" s="519">
        <v>0</v>
      </c>
      <c r="BX499" s="519">
        <v>0</v>
      </c>
      <c r="BY499" s="519">
        <v>0</v>
      </c>
      <c r="BZ499" s="519">
        <v>0</v>
      </c>
      <c r="CA499" s="519">
        <v>0</v>
      </c>
      <c r="CB499" s="519">
        <v>0</v>
      </c>
      <c r="CC499" s="519">
        <v>0</v>
      </c>
      <c r="CD499" s="519">
        <v>0</v>
      </c>
      <c r="CE499" s="519">
        <v>0</v>
      </c>
      <c r="CF499" s="519">
        <v>0</v>
      </c>
      <c r="CG499" s="519">
        <v>0</v>
      </c>
      <c r="CH499" s="519">
        <v>0</v>
      </c>
      <c r="CI499" s="519">
        <v>0</v>
      </c>
      <c r="CJ499" s="519">
        <v>0</v>
      </c>
      <c r="CK499" s="519">
        <v>0</v>
      </c>
      <c r="CL499" s="519">
        <v>0</v>
      </c>
      <c r="CM499" s="519">
        <v>0</v>
      </c>
      <c r="CN499" s="519">
        <v>0</v>
      </c>
      <c r="CO499" s="519">
        <v>0</v>
      </c>
      <c r="CP499" s="519">
        <v>0</v>
      </c>
      <c r="CQ499" s="519">
        <v>0</v>
      </c>
      <c r="CR499" s="519">
        <v>0</v>
      </c>
      <c r="CS499" s="519">
        <v>0</v>
      </c>
      <c r="CT499" s="519">
        <v>0</v>
      </c>
      <c r="CU499" s="519">
        <v>0</v>
      </c>
      <c r="CV499" s="519">
        <v>0</v>
      </c>
      <c r="CW499" s="519">
        <v>0</v>
      </c>
      <c r="CX499" s="519">
        <v>0</v>
      </c>
      <c r="CY499" s="519">
        <v>0</v>
      </c>
      <c r="CZ499" s="519">
        <v>0</v>
      </c>
      <c r="DA499" s="519">
        <v>0</v>
      </c>
      <c r="DB499" s="519">
        <v>0</v>
      </c>
      <c r="DC499" s="519">
        <v>0</v>
      </c>
      <c r="DD499" s="519">
        <v>0</v>
      </c>
      <c r="DE499" s="519">
        <v>0</v>
      </c>
      <c r="DF499" s="519">
        <v>0</v>
      </c>
      <c r="DG499" s="519">
        <v>0</v>
      </c>
      <c r="DH499" s="519">
        <v>0</v>
      </c>
      <c r="DI499" s="519">
        <v>0</v>
      </c>
      <c r="DJ499" s="519">
        <v>0</v>
      </c>
      <c r="DK499" s="519">
        <v>0</v>
      </c>
      <c r="DL499" s="519">
        <v>0</v>
      </c>
      <c r="DM499" s="519">
        <v>0</v>
      </c>
      <c r="DN499" s="519">
        <v>0</v>
      </c>
      <c r="DO499" s="519">
        <v>0</v>
      </c>
      <c r="DP499" s="519">
        <v>0</v>
      </c>
      <c r="DQ499" s="519">
        <v>0</v>
      </c>
      <c r="DR499" s="519">
        <v>0</v>
      </c>
      <c r="DS499" s="519">
        <v>0</v>
      </c>
      <c r="DT499" s="519">
        <v>0</v>
      </c>
      <c r="DU499" s="519">
        <v>0</v>
      </c>
      <c r="DV499" s="519">
        <v>0</v>
      </c>
      <c r="DW499" s="519">
        <v>0</v>
      </c>
      <c r="DX499" s="519">
        <v>0</v>
      </c>
      <c r="DZ499" s="337" t="s">
        <v>631</v>
      </c>
      <c r="EA499" s="519" t="s">
        <v>1058</v>
      </c>
      <c r="EB499" s="519" t="s">
        <v>1060</v>
      </c>
      <c r="EC499" s="519">
        <v>11</v>
      </c>
      <c r="ED499" s="521" t="str">
        <f t="shared" si="26"/>
        <v>SDN100211</v>
      </c>
      <c r="EE499" s="519">
        <v>744</v>
      </c>
      <c r="EF499" s="519">
        <v>1872</v>
      </c>
      <c r="EG499" s="519">
        <v>2974</v>
      </c>
      <c r="EH499" s="519">
        <v>4053</v>
      </c>
      <c r="EI499" s="519">
        <v>5111</v>
      </c>
      <c r="EJ499" s="519">
        <v>5950</v>
      </c>
      <c r="EK499" s="519">
        <v>6775</v>
      </c>
      <c r="EL499" s="519">
        <v>7591</v>
      </c>
      <c r="EM499" s="519">
        <v>8398</v>
      </c>
      <c r="EN499" s="519">
        <v>0</v>
      </c>
      <c r="EO499" s="519">
        <v>0</v>
      </c>
      <c r="EP499" s="519">
        <v>0</v>
      </c>
      <c r="EQ499" s="519">
        <v>0</v>
      </c>
      <c r="ER499" s="519">
        <v>0</v>
      </c>
      <c r="ES499" s="519">
        <v>0</v>
      </c>
      <c r="ET499" s="519">
        <v>0</v>
      </c>
      <c r="EU499" s="519">
        <v>0</v>
      </c>
      <c r="EV499" s="519">
        <v>0</v>
      </c>
      <c r="EW499" s="519">
        <v>0</v>
      </c>
      <c r="EX499" s="519">
        <v>0</v>
      </c>
      <c r="EY499" s="519">
        <v>0</v>
      </c>
      <c r="EZ499" s="519">
        <v>0</v>
      </c>
      <c r="FA499" s="519">
        <v>0</v>
      </c>
      <c r="FB499" s="519">
        <v>0</v>
      </c>
      <c r="FC499" s="519">
        <v>0</v>
      </c>
      <c r="FD499" s="519">
        <v>0</v>
      </c>
      <c r="FE499" s="519">
        <v>0</v>
      </c>
      <c r="FF499" s="519">
        <v>0</v>
      </c>
      <c r="FG499" s="519">
        <v>0</v>
      </c>
      <c r="FH499" s="519">
        <v>0</v>
      </c>
      <c r="FI499" s="519">
        <v>0</v>
      </c>
      <c r="FJ499" s="519">
        <v>0</v>
      </c>
      <c r="FK499" s="519">
        <v>0</v>
      </c>
      <c r="FL499" s="519">
        <v>0</v>
      </c>
      <c r="FM499" s="519">
        <v>0</v>
      </c>
      <c r="FN499" s="519">
        <v>0</v>
      </c>
      <c r="FO499" s="519">
        <v>0</v>
      </c>
      <c r="FP499" s="519">
        <v>0</v>
      </c>
      <c r="FQ499" s="519">
        <v>0</v>
      </c>
      <c r="FR499" s="519">
        <v>0</v>
      </c>
      <c r="FS499" s="519">
        <v>0</v>
      </c>
      <c r="FT499" s="519">
        <v>0</v>
      </c>
      <c r="FU499" s="519">
        <v>0</v>
      </c>
      <c r="FV499" s="519">
        <v>0</v>
      </c>
      <c r="FW499" s="519">
        <v>0</v>
      </c>
      <c r="FX499" s="519">
        <v>0</v>
      </c>
      <c r="FY499" s="519">
        <v>0</v>
      </c>
      <c r="FZ499" s="519">
        <v>0</v>
      </c>
      <c r="GA499" s="519">
        <v>0</v>
      </c>
      <c r="GB499" s="519">
        <v>0</v>
      </c>
      <c r="GC499" s="519">
        <v>0</v>
      </c>
      <c r="GD499" s="519">
        <v>0</v>
      </c>
      <c r="GE499" s="519">
        <v>0</v>
      </c>
      <c r="GF499" s="519">
        <v>0</v>
      </c>
      <c r="GG499" s="519">
        <v>0</v>
      </c>
      <c r="GH499" s="519">
        <v>0</v>
      </c>
      <c r="GI499" s="519">
        <v>0</v>
      </c>
      <c r="GJ499" s="519">
        <v>0</v>
      </c>
      <c r="GK499" s="519">
        <v>0</v>
      </c>
      <c r="GL499" s="519">
        <v>0</v>
      </c>
      <c r="GM499" s="519">
        <v>0</v>
      </c>
      <c r="GN499" s="519">
        <v>0</v>
      </c>
      <c r="GO499" s="519">
        <v>0</v>
      </c>
      <c r="GP499" s="519">
        <v>0</v>
      </c>
      <c r="GQ499" s="519">
        <v>0</v>
      </c>
      <c r="GR499" s="519">
        <v>0</v>
      </c>
      <c r="GS499" s="519">
        <v>0</v>
      </c>
      <c r="GT499" s="519">
        <v>0</v>
      </c>
      <c r="GU499" s="519">
        <v>0</v>
      </c>
      <c r="GV499" s="519">
        <v>0</v>
      </c>
      <c r="GW499" s="519">
        <v>0</v>
      </c>
      <c r="GX499" s="519">
        <v>0</v>
      </c>
      <c r="GY499" s="519">
        <v>0</v>
      </c>
      <c r="GZ499" s="519">
        <v>0</v>
      </c>
      <c r="HA499" s="519">
        <v>0</v>
      </c>
      <c r="HB499" s="519">
        <v>0</v>
      </c>
      <c r="HC499" s="519">
        <v>0</v>
      </c>
      <c r="HD499" s="519">
        <v>0</v>
      </c>
      <c r="HE499" s="519">
        <v>0</v>
      </c>
      <c r="HF499" s="519">
        <v>0</v>
      </c>
      <c r="HG499" s="519">
        <v>0</v>
      </c>
      <c r="HH499" s="519">
        <v>0</v>
      </c>
      <c r="HI499" s="519">
        <v>0</v>
      </c>
      <c r="HJ499" s="519">
        <v>0</v>
      </c>
      <c r="HK499" s="519">
        <v>0</v>
      </c>
      <c r="HL499" s="519">
        <v>0</v>
      </c>
      <c r="HM499" s="519">
        <v>0</v>
      </c>
      <c r="HN499" s="519">
        <v>0</v>
      </c>
      <c r="HO499" s="519">
        <v>0</v>
      </c>
      <c r="HP499" s="519">
        <v>0</v>
      </c>
      <c r="HQ499" s="519">
        <v>0</v>
      </c>
      <c r="HR499" s="519">
        <v>0</v>
      </c>
      <c r="HS499" s="519">
        <v>0</v>
      </c>
      <c r="HT499" s="519">
        <v>0</v>
      </c>
      <c r="HU499" s="519">
        <v>0</v>
      </c>
      <c r="HV499" s="519">
        <v>0</v>
      </c>
      <c r="HW499" s="519">
        <v>0</v>
      </c>
      <c r="HX499" s="519">
        <v>0</v>
      </c>
      <c r="HY499" s="519">
        <v>0</v>
      </c>
      <c r="HZ499" s="519">
        <v>0</v>
      </c>
      <c r="IA499" s="519">
        <v>0</v>
      </c>
      <c r="IB499" s="519">
        <v>0</v>
      </c>
      <c r="IC499" s="519">
        <v>0</v>
      </c>
      <c r="ID499" s="519">
        <v>0</v>
      </c>
      <c r="IE499" s="519">
        <v>0</v>
      </c>
      <c r="IF499" s="519">
        <v>0</v>
      </c>
      <c r="IG499" s="519">
        <v>0</v>
      </c>
      <c r="IH499" s="519">
        <v>0</v>
      </c>
      <c r="II499" s="519">
        <v>0</v>
      </c>
      <c r="IJ499" s="519">
        <v>0</v>
      </c>
      <c r="IK499" s="519">
        <v>0</v>
      </c>
    </row>
    <row r="500" spans="2:245" hidden="1">
      <c r="B500" s="519" t="s">
        <v>1058</v>
      </c>
      <c r="C500" s="519"/>
      <c r="D500" s="519"/>
      <c r="E500" s="519"/>
      <c r="F500" s="519">
        <v>1</v>
      </c>
      <c r="G500" s="519"/>
      <c r="H500" s="519">
        <v>49</v>
      </c>
      <c r="I500" s="519">
        <v>8</v>
      </c>
      <c r="J500" s="519" t="str">
        <f t="shared" si="24"/>
        <v>SDN10014908</v>
      </c>
      <c r="K500" s="519">
        <v>1148</v>
      </c>
      <c r="M500" s="337" t="s">
        <v>631</v>
      </c>
      <c r="N500" s="519" t="s">
        <v>1058</v>
      </c>
      <c r="O500" s="519" t="s">
        <v>1060</v>
      </c>
      <c r="P500" s="519">
        <v>12</v>
      </c>
      <c r="Q500" s="521" t="str">
        <f t="shared" si="25"/>
        <v>SDN100212</v>
      </c>
      <c r="R500" s="519">
        <v>410</v>
      </c>
      <c r="S500" s="519">
        <v>944</v>
      </c>
      <c r="T500" s="519">
        <v>1490</v>
      </c>
      <c r="U500" s="519">
        <v>2048</v>
      </c>
      <c r="V500" s="519">
        <v>2619</v>
      </c>
      <c r="W500" s="519">
        <v>3101</v>
      </c>
      <c r="X500" s="519">
        <v>3595</v>
      </c>
      <c r="Y500" s="519">
        <v>4102</v>
      </c>
      <c r="Z500" s="519">
        <v>4619</v>
      </c>
      <c r="AA500" s="519">
        <v>6866</v>
      </c>
      <c r="AB500" s="519">
        <v>7026</v>
      </c>
      <c r="AC500" s="519">
        <v>7190</v>
      </c>
      <c r="AD500" s="519">
        <v>7360</v>
      </c>
      <c r="AE500" s="519">
        <v>7535</v>
      </c>
      <c r="AF500" s="519">
        <v>7716</v>
      </c>
      <c r="AG500" s="519">
        <v>7902</v>
      </c>
      <c r="AH500" s="519">
        <v>8096</v>
      </c>
      <c r="AI500" s="519">
        <v>8297</v>
      </c>
      <c r="AJ500" s="519">
        <v>8507</v>
      </c>
      <c r="AK500" s="519">
        <v>8725</v>
      </c>
      <c r="AL500" s="519">
        <v>8954</v>
      </c>
      <c r="AM500" s="519">
        <v>9194</v>
      </c>
      <c r="AN500" s="519">
        <v>9448</v>
      </c>
      <c r="AO500" s="519">
        <v>9717</v>
      </c>
      <c r="AP500" s="519">
        <v>0</v>
      </c>
      <c r="AQ500" s="519">
        <v>0</v>
      </c>
      <c r="AR500" s="519">
        <v>0</v>
      </c>
      <c r="AS500" s="519">
        <v>0</v>
      </c>
      <c r="AT500" s="519">
        <v>0</v>
      </c>
      <c r="AU500" s="519">
        <v>0</v>
      </c>
      <c r="AV500" s="519">
        <v>0</v>
      </c>
      <c r="AW500" s="519">
        <v>0</v>
      </c>
      <c r="AX500" s="519">
        <v>0</v>
      </c>
      <c r="AY500" s="519">
        <v>0</v>
      </c>
      <c r="AZ500" s="519">
        <v>0</v>
      </c>
      <c r="BA500" s="519">
        <v>0</v>
      </c>
      <c r="BB500" s="519">
        <v>0</v>
      </c>
      <c r="BC500" s="519">
        <v>0</v>
      </c>
      <c r="BD500" s="519">
        <v>0</v>
      </c>
      <c r="BE500" s="519">
        <v>0</v>
      </c>
      <c r="BF500" s="519">
        <v>0</v>
      </c>
      <c r="BG500" s="519">
        <v>0</v>
      </c>
      <c r="BH500" s="519">
        <v>0</v>
      </c>
      <c r="BI500" s="519">
        <v>0</v>
      </c>
      <c r="BJ500" s="519">
        <v>0</v>
      </c>
      <c r="BK500" s="519">
        <v>0</v>
      </c>
      <c r="BL500" s="519">
        <v>0</v>
      </c>
      <c r="BM500" s="519">
        <v>0</v>
      </c>
      <c r="BN500" s="519">
        <v>0</v>
      </c>
      <c r="BO500" s="519">
        <v>0</v>
      </c>
      <c r="BP500" s="519">
        <v>0</v>
      </c>
      <c r="BQ500" s="519">
        <v>0</v>
      </c>
      <c r="BR500" s="519">
        <v>0</v>
      </c>
      <c r="BS500" s="519">
        <v>0</v>
      </c>
      <c r="BT500" s="519">
        <v>0</v>
      </c>
      <c r="BU500" s="519">
        <v>0</v>
      </c>
      <c r="BV500" s="519">
        <v>0</v>
      </c>
      <c r="BW500" s="519">
        <v>0</v>
      </c>
      <c r="BX500" s="519">
        <v>0</v>
      </c>
      <c r="BY500" s="519">
        <v>0</v>
      </c>
      <c r="BZ500" s="519">
        <v>0</v>
      </c>
      <c r="CA500" s="519">
        <v>0</v>
      </c>
      <c r="CB500" s="519">
        <v>0</v>
      </c>
      <c r="CC500" s="519">
        <v>0</v>
      </c>
      <c r="CD500" s="519">
        <v>0</v>
      </c>
      <c r="CE500" s="519">
        <v>0</v>
      </c>
      <c r="CF500" s="519">
        <v>0</v>
      </c>
      <c r="CG500" s="519">
        <v>0</v>
      </c>
      <c r="CH500" s="519">
        <v>0</v>
      </c>
      <c r="CI500" s="519">
        <v>0</v>
      </c>
      <c r="CJ500" s="519">
        <v>0</v>
      </c>
      <c r="CK500" s="519">
        <v>0</v>
      </c>
      <c r="CL500" s="519">
        <v>0</v>
      </c>
      <c r="CM500" s="519">
        <v>0</v>
      </c>
      <c r="CN500" s="519">
        <v>0</v>
      </c>
      <c r="CO500" s="519">
        <v>0</v>
      </c>
      <c r="CP500" s="519">
        <v>0</v>
      </c>
      <c r="CQ500" s="519">
        <v>0</v>
      </c>
      <c r="CR500" s="519">
        <v>0</v>
      </c>
      <c r="CS500" s="519">
        <v>0</v>
      </c>
      <c r="CT500" s="519">
        <v>0</v>
      </c>
      <c r="CU500" s="519">
        <v>0</v>
      </c>
      <c r="CV500" s="519">
        <v>0</v>
      </c>
      <c r="CW500" s="519">
        <v>0</v>
      </c>
      <c r="CX500" s="519">
        <v>0</v>
      </c>
      <c r="CY500" s="519">
        <v>0</v>
      </c>
      <c r="CZ500" s="519">
        <v>0</v>
      </c>
      <c r="DA500" s="519">
        <v>0</v>
      </c>
      <c r="DB500" s="519">
        <v>0</v>
      </c>
      <c r="DC500" s="519">
        <v>0</v>
      </c>
      <c r="DD500" s="519">
        <v>0</v>
      </c>
      <c r="DE500" s="519">
        <v>0</v>
      </c>
      <c r="DF500" s="519">
        <v>0</v>
      </c>
      <c r="DG500" s="519">
        <v>0</v>
      </c>
      <c r="DH500" s="519">
        <v>0</v>
      </c>
      <c r="DI500" s="519">
        <v>0</v>
      </c>
      <c r="DJ500" s="519">
        <v>0</v>
      </c>
      <c r="DK500" s="519">
        <v>0</v>
      </c>
      <c r="DL500" s="519">
        <v>0</v>
      </c>
      <c r="DM500" s="519">
        <v>0</v>
      </c>
      <c r="DN500" s="519">
        <v>0</v>
      </c>
      <c r="DO500" s="519">
        <v>0</v>
      </c>
      <c r="DP500" s="519">
        <v>0</v>
      </c>
      <c r="DQ500" s="519">
        <v>0</v>
      </c>
      <c r="DR500" s="519">
        <v>0</v>
      </c>
      <c r="DS500" s="519">
        <v>0</v>
      </c>
      <c r="DT500" s="519">
        <v>0</v>
      </c>
      <c r="DU500" s="519">
        <v>0</v>
      </c>
      <c r="DV500" s="519">
        <v>0</v>
      </c>
      <c r="DW500" s="519">
        <v>0</v>
      </c>
      <c r="DX500" s="519">
        <v>0</v>
      </c>
      <c r="DZ500" s="337" t="s">
        <v>631</v>
      </c>
      <c r="EA500" s="519" t="s">
        <v>1058</v>
      </c>
      <c r="EB500" s="519" t="s">
        <v>1060</v>
      </c>
      <c r="EC500" s="519">
        <v>12</v>
      </c>
      <c r="ED500" s="521" t="str">
        <f t="shared" si="26"/>
        <v>SDN100212</v>
      </c>
      <c r="EE500" s="519">
        <v>732</v>
      </c>
      <c r="EF500" s="519">
        <v>1855</v>
      </c>
      <c r="EG500" s="519">
        <v>2952</v>
      </c>
      <c r="EH500" s="519">
        <v>4025</v>
      </c>
      <c r="EI500" s="519">
        <v>5079</v>
      </c>
      <c r="EJ500" s="519">
        <v>5913</v>
      </c>
      <c r="EK500" s="519">
        <v>6737</v>
      </c>
      <c r="EL500" s="519">
        <v>7551</v>
      </c>
      <c r="EM500" s="519">
        <v>8351</v>
      </c>
      <c r="EN500" s="519">
        <v>0</v>
      </c>
      <c r="EO500" s="519">
        <v>0</v>
      </c>
      <c r="EP500" s="519">
        <v>0</v>
      </c>
      <c r="EQ500" s="519">
        <v>0</v>
      </c>
      <c r="ER500" s="519">
        <v>0</v>
      </c>
      <c r="ES500" s="519">
        <v>0</v>
      </c>
      <c r="ET500" s="519">
        <v>0</v>
      </c>
      <c r="EU500" s="519">
        <v>0</v>
      </c>
      <c r="EV500" s="519">
        <v>0</v>
      </c>
      <c r="EW500" s="519">
        <v>0</v>
      </c>
      <c r="EX500" s="519">
        <v>0</v>
      </c>
      <c r="EY500" s="519">
        <v>0</v>
      </c>
      <c r="EZ500" s="519">
        <v>0</v>
      </c>
      <c r="FA500" s="519">
        <v>0</v>
      </c>
      <c r="FB500" s="519">
        <v>0</v>
      </c>
      <c r="FC500" s="519">
        <v>0</v>
      </c>
      <c r="FD500" s="519">
        <v>0</v>
      </c>
      <c r="FE500" s="519">
        <v>0</v>
      </c>
      <c r="FF500" s="519">
        <v>0</v>
      </c>
      <c r="FG500" s="519">
        <v>0</v>
      </c>
      <c r="FH500" s="519">
        <v>0</v>
      </c>
      <c r="FI500" s="519">
        <v>0</v>
      </c>
      <c r="FJ500" s="519">
        <v>0</v>
      </c>
      <c r="FK500" s="519">
        <v>0</v>
      </c>
      <c r="FL500" s="519">
        <v>0</v>
      </c>
      <c r="FM500" s="519">
        <v>0</v>
      </c>
      <c r="FN500" s="519">
        <v>0</v>
      </c>
      <c r="FO500" s="519">
        <v>0</v>
      </c>
      <c r="FP500" s="519">
        <v>0</v>
      </c>
      <c r="FQ500" s="519">
        <v>0</v>
      </c>
      <c r="FR500" s="519">
        <v>0</v>
      </c>
      <c r="FS500" s="519">
        <v>0</v>
      </c>
      <c r="FT500" s="519">
        <v>0</v>
      </c>
      <c r="FU500" s="519">
        <v>0</v>
      </c>
      <c r="FV500" s="519">
        <v>0</v>
      </c>
      <c r="FW500" s="519">
        <v>0</v>
      </c>
      <c r="FX500" s="519">
        <v>0</v>
      </c>
      <c r="FY500" s="519">
        <v>0</v>
      </c>
      <c r="FZ500" s="519">
        <v>0</v>
      </c>
      <c r="GA500" s="519">
        <v>0</v>
      </c>
      <c r="GB500" s="519">
        <v>0</v>
      </c>
      <c r="GC500" s="519">
        <v>0</v>
      </c>
      <c r="GD500" s="519">
        <v>0</v>
      </c>
      <c r="GE500" s="519">
        <v>0</v>
      </c>
      <c r="GF500" s="519">
        <v>0</v>
      </c>
      <c r="GG500" s="519">
        <v>0</v>
      </c>
      <c r="GH500" s="519">
        <v>0</v>
      </c>
      <c r="GI500" s="519">
        <v>0</v>
      </c>
      <c r="GJ500" s="519">
        <v>0</v>
      </c>
      <c r="GK500" s="519">
        <v>0</v>
      </c>
      <c r="GL500" s="519">
        <v>0</v>
      </c>
      <c r="GM500" s="519">
        <v>0</v>
      </c>
      <c r="GN500" s="519">
        <v>0</v>
      </c>
      <c r="GO500" s="519">
        <v>0</v>
      </c>
      <c r="GP500" s="519">
        <v>0</v>
      </c>
      <c r="GQ500" s="519">
        <v>0</v>
      </c>
      <c r="GR500" s="519">
        <v>0</v>
      </c>
      <c r="GS500" s="519">
        <v>0</v>
      </c>
      <c r="GT500" s="519">
        <v>0</v>
      </c>
      <c r="GU500" s="519">
        <v>0</v>
      </c>
      <c r="GV500" s="519">
        <v>0</v>
      </c>
      <c r="GW500" s="519">
        <v>0</v>
      </c>
      <c r="GX500" s="519">
        <v>0</v>
      </c>
      <c r="GY500" s="519">
        <v>0</v>
      </c>
      <c r="GZ500" s="519">
        <v>0</v>
      </c>
      <c r="HA500" s="519">
        <v>0</v>
      </c>
      <c r="HB500" s="519">
        <v>0</v>
      </c>
      <c r="HC500" s="519">
        <v>0</v>
      </c>
      <c r="HD500" s="519">
        <v>0</v>
      </c>
      <c r="HE500" s="519">
        <v>0</v>
      </c>
      <c r="HF500" s="519">
        <v>0</v>
      </c>
      <c r="HG500" s="519">
        <v>0</v>
      </c>
      <c r="HH500" s="519">
        <v>0</v>
      </c>
      <c r="HI500" s="519">
        <v>0</v>
      </c>
      <c r="HJ500" s="519">
        <v>0</v>
      </c>
      <c r="HK500" s="519">
        <v>0</v>
      </c>
      <c r="HL500" s="519">
        <v>0</v>
      </c>
      <c r="HM500" s="519">
        <v>0</v>
      </c>
      <c r="HN500" s="519">
        <v>0</v>
      </c>
      <c r="HO500" s="519">
        <v>0</v>
      </c>
      <c r="HP500" s="519">
        <v>0</v>
      </c>
      <c r="HQ500" s="519">
        <v>0</v>
      </c>
      <c r="HR500" s="519">
        <v>0</v>
      </c>
      <c r="HS500" s="519">
        <v>0</v>
      </c>
      <c r="HT500" s="519">
        <v>0</v>
      </c>
      <c r="HU500" s="519">
        <v>0</v>
      </c>
      <c r="HV500" s="519">
        <v>0</v>
      </c>
      <c r="HW500" s="519">
        <v>0</v>
      </c>
      <c r="HX500" s="519">
        <v>0</v>
      </c>
      <c r="HY500" s="519">
        <v>0</v>
      </c>
      <c r="HZ500" s="519">
        <v>0</v>
      </c>
      <c r="IA500" s="519">
        <v>0</v>
      </c>
      <c r="IB500" s="519">
        <v>0</v>
      </c>
      <c r="IC500" s="519">
        <v>0</v>
      </c>
      <c r="ID500" s="519">
        <v>0</v>
      </c>
      <c r="IE500" s="519">
        <v>0</v>
      </c>
      <c r="IF500" s="519">
        <v>0</v>
      </c>
      <c r="IG500" s="519">
        <v>0</v>
      </c>
      <c r="IH500" s="519">
        <v>0</v>
      </c>
      <c r="II500" s="519">
        <v>0</v>
      </c>
      <c r="IJ500" s="519">
        <v>0</v>
      </c>
      <c r="IK500" s="519">
        <v>0</v>
      </c>
    </row>
    <row r="501" spans="2:245" hidden="1">
      <c r="B501" s="519" t="s">
        <v>1058</v>
      </c>
      <c r="C501" s="519"/>
      <c r="D501" s="519"/>
      <c r="E501" s="519"/>
      <c r="F501" s="519">
        <v>1</v>
      </c>
      <c r="G501" s="519"/>
      <c r="H501" s="519">
        <v>49</v>
      </c>
      <c r="I501" s="519">
        <v>9</v>
      </c>
      <c r="J501" s="519" t="str">
        <f t="shared" si="24"/>
        <v>SDN10014909</v>
      </c>
      <c r="K501" s="519">
        <v>1148</v>
      </c>
      <c r="M501" s="337" t="s">
        <v>631</v>
      </c>
      <c r="N501" s="519" t="s">
        <v>1058</v>
      </c>
      <c r="O501" s="519" t="s">
        <v>1060</v>
      </c>
      <c r="P501" s="519">
        <v>13</v>
      </c>
      <c r="Q501" s="521" t="str">
        <f t="shared" si="25"/>
        <v>SDN100213</v>
      </c>
      <c r="R501" s="519">
        <v>406</v>
      </c>
      <c r="S501" s="519">
        <v>936</v>
      </c>
      <c r="T501" s="519">
        <v>1479</v>
      </c>
      <c r="U501" s="519">
        <v>2035</v>
      </c>
      <c r="V501" s="519">
        <v>2603</v>
      </c>
      <c r="W501" s="519">
        <v>3083</v>
      </c>
      <c r="X501" s="519">
        <v>3575</v>
      </c>
      <c r="Y501" s="519">
        <v>4079</v>
      </c>
      <c r="Z501" s="519">
        <v>4595</v>
      </c>
      <c r="AA501" s="519">
        <v>6830</v>
      </c>
      <c r="AB501" s="519">
        <v>6989</v>
      </c>
      <c r="AC501" s="519">
        <v>7154</v>
      </c>
      <c r="AD501" s="519">
        <v>7324</v>
      </c>
      <c r="AE501" s="519">
        <v>7499</v>
      </c>
      <c r="AF501" s="519">
        <v>7680</v>
      </c>
      <c r="AG501" s="519">
        <v>7868</v>
      </c>
      <c r="AH501" s="519">
        <v>8063</v>
      </c>
      <c r="AI501" s="519">
        <v>8266</v>
      </c>
      <c r="AJ501" s="519">
        <v>8478</v>
      </c>
      <c r="AK501" s="519">
        <v>8699</v>
      </c>
      <c r="AL501" s="519">
        <v>8931</v>
      </c>
      <c r="AM501" s="519">
        <v>9176</v>
      </c>
      <c r="AN501" s="519">
        <v>9436</v>
      </c>
      <c r="AO501" s="519">
        <v>9710</v>
      </c>
      <c r="AP501" s="519">
        <v>0</v>
      </c>
      <c r="AQ501" s="519">
        <v>0</v>
      </c>
      <c r="AR501" s="519">
        <v>0</v>
      </c>
      <c r="AS501" s="519">
        <v>0</v>
      </c>
      <c r="AT501" s="519">
        <v>0</v>
      </c>
      <c r="AU501" s="519">
        <v>0</v>
      </c>
      <c r="AV501" s="519">
        <v>0</v>
      </c>
      <c r="AW501" s="519">
        <v>0</v>
      </c>
      <c r="AX501" s="519">
        <v>0</v>
      </c>
      <c r="AY501" s="519">
        <v>0</v>
      </c>
      <c r="AZ501" s="519">
        <v>0</v>
      </c>
      <c r="BA501" s="519">
        <v>0</v>
      </c>
      <c r="BB501" s="519">
        <v>0</v>
      </c>
      <c r="BC501" s="519">
        <v>0</v>
      </c>
      <c r="BD501" s="519">
        <v>0</v>
      </c>
      <c r="BE501" s="519">
        <v>0</v>
      </c>
      <c r="BF501" s="519">
        <v>0</v>
      </c>
      <c r="BG501" s="519">
        <v>0</v>
      </c>
      <c r="BH501" s="519">
        <v>0</v>
      </c>
      <c r="BI501" s="519">
        <v>0</v>
      </c>
      <c r="BJ501" s="519">
        <v>0</v>
      </c>
      <c r="BK501" s="519">
        <v>0</v>
      </c>
      <c r="BL501" s="519">
        <v>0</v>
      </c>
      <c r="BM501" s="519">
        <v>0</v>
      </c>
      <c r="BN501" s="519">
        <v>0</v>
      </c>
      <c r="BO501" s="519">
        <v>0</v>
      </c>
      <c r="BP501" s="519">
        <v>0</v>
      </c>
      <c r="BQ501" s="519">
        <v>0</v>
      </c>
      <c r="BR501" s="519">
        <v>0</v>
      </c>
      <c r="BS501" s="519">
        <v>0</v>
      </c>
      <c r="BT501" s="519">
        <v>0</v>
      </c>
      <c r="BU501" s="519">
        <v>0</v>
      </c>
      <c r="BV501" s="519">
        <v>0</v>
      </c>
      <c r="BW501" s="519">
        <v>0</v>
      </c>
      <c r="BX501" s="519">
        <v>0</v>
      </c>
      <c r="BY501" s="519">
        <v>0</v>
      </c>
      <c r="BZ501" s="519">
        <v>0</v>
      </c>
      <c r="CA501" s="519">
        <v>0</v>
      </c>
      <c r="CB501" s="519">
        <v>0</v>
      </c>
      <c r="CC501" s="519">
        <v>0</v>
      </c>
      <c r="CD501" s="519">
        <v>0</v>
      </c>
      <c r="CE501" s="519">
        <v>0</v>
      </c>
      <c r="CF501" s="519">
        <v>0</v>
      </c>
      <c r="CG501" s="519">
        <v>0</v>
      </c>
      <c r="CH501" s="519">
        <v>0</v>
      </c>
      <c r="CI501" s="519">
        <v>0</v>
      </c>
      <c r="CJ501" s="519">
        <v>0</v>
      </c>
      <c r="CK501" s="519">
        <v>0</v>
      </c>
      <c r="CL501" s="519">
        <v>0</v>
      </c>
      <c r="CM501" s="519">
        <v>0</v>
      </c>
      <c r="CN501" s="519">
        <v>0</v>
      </c>
      <c r="CO501" s="519">
        <v>0</v>
      </c>
      <c r="CP501" s="519">
        <v>0</v>
      </c>
      <c r="CQ501" s="519">
        <v>0</v>
      </c>
      <c r="CR501" s="519">
        <v>0</v>
      </c>
      <c r="CS501" s="519">
        <v>0</v>
      </c>
      <c r="CT501" s="519">
        <v>0</v>
      </c>
      <c r="CU501" s="519">
        <v>0</v>
      </c>
      <c r="CV501" s="519">
        <v>0</v>
      </c>
      <c r="CW501" s="519">
        <v>0</v>
      </c>
      <c r="CX501" s="519">
        <v>0</v>
      </c>
      <c r="CY501" s="519">
        <v>0</v>
      </c>
      <c r="CZ501" s="519">
        <v>0</v>
      </c>
      <c r="DA501" s="519">
        <v>0</v>
      </c>
      <c r="DB501" s="519">
        <v>0</v>
      </c>
      <c r="DC501" s="519">
        <v>0</v>
      </c>
      <c r="DD501" s="519">
        <v>0</v>
      </c>
      <c r="DE501" s="519">
        <v>0</v>
      </c>
      <c r="DF501" s="519">
        <v>0</v>
      </c>
      <c r="DG501" s="519">
        <v>0</v>
      </c>
      <c r="DH501" s="519">
        <v>0</v>
      </c>
      <c r="DI501" s="519">
        <v>0</v>
      </c>
      <c r="DJ501" s="519">
        <v>0</v>
      </c>
      <c r="DK501" s="519">
        <v>0</v>
      </c>
      <c r="DL501" s="519">
        <v>0</v>
      </c>
      <c r="DM501" s="519">
        <v>0</v>
      </c>
      <c r="DN501" s="519">
        <v>0</v>
      </c>
      <c r="DO501" s="519">
        <v>0</v>
      </c>
      <c r="DP501" s="519">
        <v>0</v>
      </c>
      <c r="DQ501" s="519">
        <v>0</v>
      </c>
      <c r="DR501" s="519">
        <v>0</v>
      </c>
      <c r="DS501" s="519">
        <v>0</v>
      </c>
      <c r="DT501" s="519">
        <v>0</v>
      </c>
      <c r="DU501" s="519">
        <v>0</v>
      </c>
      <c r="DV501" s="519">
        <v>0</v>
      </c>
      <c r="DW501" s="519">
        <v>0</v>
      </c>
      <c r="DX501" s="519">
        <v>0</v>
      </c>
      <c r="DZ501" s="337" t="s">
        <v>631</v>
      </c>
      <c r="EA501" s="519" t="s">
        <v>1058</v>
      </c>
      <c r="EB501" s="519" t="s">
        <v>1060</v>
      </c>
      <c r="EC501" s="519">
        <v>13</v>
      </c>
      <c r="ED501" s="521" t="str">
        <f t="shared" si="26"/>
        <v>SDN100213</v>
      </c>
      <c r="EE501" s="519">
        <v>722</v>
      </c>
      <c r="EF501" s="519">
        <v>1836</v>
      </c>
      <c r="EG501" s="519">
        <v>2928</v>
      </c>
      <c r="EH501" s="519">
        <v>3996</v>
      </c>
      <c r="EI501" s="519">
        <v>5046</v>
      </c>
      <c r="EJ501" s="519">
        <v>5876</v>
      </c>
      <c r="EK501" s="519">
        <v>6697</v>
      </c>
      <c r="EL501" s="519">
        <v>7507</v>
      </c>
      <c r="EM501" s="519">
        <v>8301</v>
      </c>
      <c r="EN501" s="519">
        <v>0</v>
      </c>
      <c r="EO501" s="519">
        <v>0</v>
      </c>
      <c r="EP501" s="519">
        <v>0</v>
      </c>
      <c r="EQ501" s="519">
        <v>0</v>
      </c>
      <c r="ER501" s="519">
        <v>0</v>
      </c>
      <c r="ES501" s="519">
        <v>0</v>
      </c>
      <c r="ET501" s="519">
        <v>0</v>
      </c>
      <c r="EU501" s="519">
        <v>0</v>
      </c>
      <c r="EV501" s="519">
        <v>0</v>
      </c>
      <c r="EW501" s="519">
        <v>0</v>
      </c>
      <c r="EX501" s="519">
        <v>0</v>
      </c>
      <c r="EY501" s="519">
        <v>0</v>
      </c>
      <c r="EZ501" s="519">
        <v>0</v>
      </c>
      <c r="FA501" s="519">
        <v>0</v>
      </c>
      <c r="FB501" s="519">
        <v>0</v>
      </c>
      <c r="FC501" s="519">
        <v>0</v>
      </c>
      <c r="FD501" s="519">
        <v>0</v>
      </c>
      <c r="FE501" s="519">
        <v>0</v>
      </c>
      <c r="FF501" s="519">
        <v>0</v>
      </c>
      <c r="FG501" s="519">
        <v>0</v>
      </c>
      <c r="FH501" s="519">
        <v>0</v>
      </c>
      <c r="FI501" s="519">
        <v>0</v>
      </c>
      <c r="FJ501" s="519">
        <v>0</v>
      </c>
      <c r="FK501" s="519">
        <v>0</v>
      </c>
      <c r="FL501" s="519">
        <v>0</v>
      </c>
      <c r="FM501" s="519">
        <v>0</v>
      </c>
      <c r="FN501" s="519">
        <v>0</v>
      </c>
      <c r="FO501" s="519">
        <v>0</v>
      </c>
      <c r="FP501" s="519">
        <v>0</v>
      </c>
      <c r="FQ501" s="519">
        <v>0</v>
      </c>
      <c r="FR501" s="519">
        <v>0</v>
      </c>
      <c r="FS501" s="519">
        <v>0</v>
      </c>
      <c r="FT501" s="519">
        <v>0</v>
      </c>
      <c r="FU501" s="519">
        <v>0</v>
      </c>
      <c r="FV501" s="519">
        <v>0</v>
      </c>
      <c r="FW501" s="519">
        <v>0</v>
      </c>
      <c r="FX501" s="519">
        <v>0</v>
      </c>
      <c r="FY501" s="519">
        <v>0</v>
      </c>
      <c r="FZ501" s="519">
        <v>0</v>
      </c>
      <c r="GA501" s="519">
        <v>0</v>
      </c>
      <c r="GB501" s="519">
        <v>0</v>
      </c>
      <c r="GC501" s="519">
        <v>0</v>
      </c>
      <c r="GD501" s="519">
        <v>0</v>
      </c>
      <c r="GE501" s="519">
        <v>0</v>
      </c>
      <c r="GF501" s="519">
        <v>0</v>
      </c>
      <c r="GG501" s="519">
        <v>0</v>
      </c>
      <c r="GH501" s="519">
        <v>0</v>
      </c>
      <c r="GI501" s="519">
        <v>0</v>
      </c>
      <c r="GJ501" s="519">
        <v>0</v>
      </c>
      <c r="GK501" s="519">
        <v>0</v>
      </c>
      <c r="GL501" s="519">
        <v>0</v>
      </c>
      <c r="GM501" s="519">
        <v>0</v>
      </c>
      <c r="GN501" s="519">
        <v>0</v>
      </c>
      <c r="GO501" s="519">
        <v>0</v>
      </c>
      <c r="GP501" s="519">
        <v>0</v>
      </c>
      <c r="GQ501" s="519">
        <v>0</v>
      </c>
      <c r="GR501" s="519">
        <v>0</v>
      </c>
      <c r="GS501" s="519">
        <v>0</v>
      </c>
      <c r="GT501" s="519">
        <v>0</v>
      </c>
      <c r="GU501" s="519">
        <v>0</v>
      </c>
      <c r="GV501" s="519">
        <v>0</v>
      </c>
      <c r="GW501" s="519">
        <v>0</v>
      </c>
      <c r="GX501" s="519">
        <v>0</v>
      </c>
      <c r="GY501" s="519">
        <v>0</v>
      </c>
      <c r="GZ501" s="519">
        <v>0</v>
      </c>
      <c r="HA501" s="519">
        <v>0</v>
      </c>
      <c r="HB501" s="519">
        <v>0</v>
      </c>
      <c r="HC501" s="519">
        <v>0</v>
      </c>
      <c r="HD501" s="519">
        <v>0</v>
      </c>
      <c r="HE501" s="519">
        <v>0</v>
      </c>
      <c r="HF501" s="519">
        <v>0</v>
      </c>
      <c r="HG501" s="519">
        <v>0</v>
      </c>
      <c r="HH501" s="519">
        <v>0</v>
      </c>
      <c r="HI501" s="519">
        <v>0</v>
      </c>
      <c r="HJ501" s="519">
        <v>0</v>
      </c>
      <c r="HK501" s="519">
        <v>0</v>
      </c>
      <c r="HL501" s="519">
        <v>0</v>
      </c>
      <c r="HM501" s="519">
        <v>0</v>
      </c>
      <c r="HN501" s="519">
        <v>0</v>
      </c>
      <c r="HO501" s="519">
        <v>0</v>
      </c>
      <c r="HP501" s="519">
        <v>0</v>
      </c>
      <c r="HQ501" s="519">
        <v>0</v>
      </c>
      <c r="HR501" s="519">
        <v>0</v>
      </c>
      <c r="HS501" s="519">
        <v>0</v>
      </c>
      <c r="HT501" s="519">
        <v>0</v>
      </c>
      <c r="HU501" s="519">
        <v>0</v>
      </c>
      <c r="HV501" s="519">
        <v>0</v>
      </c>
      <c r="HW501" s="519">
        <v>0</v>
      </c>
      <c r="HX501" s="519">
        <v>0</v>
      </c>
      <c r="HY501" s="519">
        <v>0</v>
      </c>
      <c r="HZ501" s="519">
        <v>0</v>
      </c>
      <c r="IA501" s="519">
        <v>0</v>
      </c>
      <c r="IB501" s="519">
        <v>0</v>
      </c>
      <c r="IC501" s="519">
        <v>0</v>
      </c>
      <c r="ID501" s="519">
        <v>0</v>
      </c>
      <c r="IE501" s="519">
        <v>0</v>
      </c>
      <c r="IF501" s="519">
        <v>0</v>
      </c>
      <c r="IG501" s="519">
        <v>0</v>
      </c>
      <c r="IH501" s="519">
        <v>0</v>
      </c>
      <c r="II501" s="519">
        <v>0</v>
      </c>
      <c r="IJ501" s="519">
        <v>0</v>
      </c>
      <c r="IK501" s="519">
        <v>0</v>
      </c>
    </row>
    <row r="502" spans="2:245" hidden="1">
      <c r="B502" s="519" t="s">
        <v>1058</v>
      </c>
      <c r="C502" s="519"/>
      <c r="D502" s="519"/>
      <c r="E502" s="519"/>
      <c r="F502" s="519">
        <v>1</v>
      </c>
      <c r="G502" s="519"/>
      <c r="H502" s="519">
        <v>49</v>
      </c>
      <c r="I502" s="519">
        <v>10</v>
      </c>
      <c r="J502" s="519" t="str">
        <f t="shared" si="24"/>
        <v>SDN10014910</v>
      </c>
      <c r="K502" s="519">
        <v>1148</v>
      </c>
      <c r="M502" s="337" t="s">
        <v>631</v>
      </c>
      <c r="N502" s="519" t="s">
        <v>1058</v>
      </c>
      <c r="O502" s="519" t="s">
        <v>1060</v>
      </c>
      <c r="P502" s="519">
        <v>14</v>
      </c>
      <c r="Q502" s="521" t="str">
        <f t="shared" si="25"/>
        <v>SDN100214</v>
      </c>
      <c r="R502" s="519">
        <v>400</v>
      </c>
      <c r="S502" s="519">
        <v>928</v>
      </c>
      <c r="T502" s="519">
        <v>1468</v>
      </c>
      <c r="U502" s="519">
        <v>2020</v>
      </c>
      <c r="V502" s="519">
        <v>2585</v>
      </c>
      <c r="W502" s="519">
        <v>3064</v>
      </c>
      <c r="X502" s="519">
        <v>3553</v>
      </c>
      <c r="Y502" s="519">
        <v>4053</v>
      </c>
      <c r="Z502" s="519">
        <v>4566</v>
      </c>
      <c r="AA502" s="519">
        <v>6788</v>
      </c>
      <c r="AB502" s="519">
        <v>6948</v>
      </c>
      <c r="AC502" s="519">
        <v>7113</v>
      </c>
      <c r="AD502" s="519">
        <v>7282</v>
      </c>
      <c r="AE502" s="519">
        <v>7458</v>
      </c>
      <c r="AF502" s="519">
        <v>7640</v>
      </c>
      <c r="AG502" s="519">
        <v>7829</v>
      </c>
      <c r="AH502" s="519">
        <v>8026</v>
      </c>
      <c r="AI502" s="519">
        <v>8230</v>
      </c>
      <c r="AJ502" s="519">
        <v>8444</v>
      </c>
      <c r="AK502" s="519">
        <v>8669</v>
      </c>
      <c r="AL502" s="519">
        <v>8905</v>
      </c>
      <c r="AM502" s="519">
        <v>9156</v>
      </c>
      <c r="AN502" s="519">
        <v>9420</v>
      </c>
      <c r="AO502" s="519">
        <v>9700</v>
      </c>
      <c r="AP502" s="519">
        <v>0</v>
      </c>
      <c r="AQ502" s="519">
        <v>0</v>
      </c>
      <c r="AR502" s="519">
        <v>0</v>
      </c>
      <c r="AS502" s="519">
        <v>0</v>
      </c>
      <c r="AT502" s="519">
        <v>0</v>
      </c>
      <c r="AU502" s="519">
        <v>0</v>
      </c>
      <c r="AV502" s="519">
        <v>0</v>
      </c>
      <c r="AW502" s="519">
        <v>0</v>
      </c>
      <c r="AX502" s="519">
        <v>0</v>
      </c>
      <c r="AY502" s="519">
        <v>0</v>
      </c>
      <c r="AZ502" s="519">
        <v>0</v>
      </c>
      <c r="BA502" s="519">
        <v>0</v>
      </c>
      <c r="BB502" s="519">
        <v>0</v>
      </c>
      <c r="BC502" s="519">
        <v>0</v>
      </c>
      <c r="BD502" s="519">
        <v>0</v>
      </c>
      <c r="BE502" s="519">
        <v>0</v>
      </c>
      <c r="BF502" s="519">
        <v>0</v>
      </c>
      <c r="BG502" s="519">
        <v>0</v>
      </c>
      <c r="BH502" s="519">
        <v>0</v>
      </c>
      <c r="BI502" s="519">
        <v>0</v>
      </c>
      <c r="BJ502" s="519">
        <v>0</v>
      </c>
      <c r="BK502" s="519">
        <v>0</v>
      </c>
      <c r="BL502" s="519">
        <v>0</v>
      </c>
      <c r="BM502" s="519">
        <v>0</v>
      </c>
      <c r="BN502" s="519">
        <v>0</v>
      </c>
      <c r="BO502" s="519">
        <v>0</v>
      </c>
      <c r="BP502" s="519">
        <v>0</v>
      </c>
      <c r="BQ502" s="519">
        <v>0</v>
      </c>
      <c r="BR502" s="519">
        <v>0</v>
      </c>
      <c r="BS502" s="519">
        <v>0</v>
      </c>
      <c r="BT502" s="519">
        <v>0</v>
      </c>
      <c r="BU502" s="519">
        <v>0</v>
      </c>
      <c r="BV502" s="519">
        <v>0</v>
      </c>
      <c r="BW502" s="519">
        <v>0</v>
      </c>
      <c r="BX502" s="519">
        <v>0</v>
      </c>
      <c r="BY502" s="519">
        <v>0</v>
      </c>
      <c r="BZ502" s="519">
        <v>0</v>
      </c>
      <c r="CA502" s="519">
        <v>0</v>
      </c>
      <c r="CB502" s="519">
        <v>0</v>
      </c>
      <c r="CC502" s="519">
        <v>0</v>
      </c>
      <c r="CD502" s="519">
        <v>0</v>
      </c>
      <c r="CE502" s="519">
        <v>0</v>
      </c>
      <c r="CF502" s="519">
        <v>0</v>
      </c>
      <c r="CG502" s="519">
        <v>0</v>
      </c>
      <c r="CH502" s="519">
        <v>0</v>
      </c>
      <c r="CI502" s="519">
        <v>0</v>
      </c>
      <c r="CJ502" s="519">
        <v>0</v>
      </c>
      <c r="CK502" s="519">
        <v>0</v>
      </c>
      <c r="CL502" s="519">
        <v>0</v>
      </c>
      <c r="CM502" s="519">
        <v>0</v>
      </c>
      <c r="CN502" s="519">
        <v>0</v>
      </c>
      <c r="CO502" s="519">
        <v>0</v>
      </c>
      <c r="CP502" s="519">
        <v>0</v>
      </c>
      <c r="CQ502" s="519">
        <v>0</v>
      </c>
      <c r="CR502" s="519">
        <v>0</v>
      </c>
      <c r="CS502" s="519">
        <v>0</v>
      </c>
      <c r="CT502" s="519">
        <v>0</v>
      </c>
      <c r="CU502" s="519">
        <v>0</v>
      </c>
      <c r="CV502" s="519">
        <v>0</v>
      </c>
      <c r="CW502" s="519">
        <v>0</v>
      </c>
      <c r="CX502" s="519">
        <v>0</v>
      </c>
      <c r="CY502" s="519">
        <v>0</v>
      </c>
      <c r="CZ502" s="519">
        <v>0</v>
      </c>
      <c r="DA502" s="519">
        <v>0</v>
      </c>
      <c r="DB502" s="519">
        <v>0</v>
      </c>
      <c r="DC502" s="519">
        <v>0</v>
      </c>
      <c r="DD502" s="519">
        <v>0</v>
      </c>
      <c r="DE502" s="519">
        <v>0</v>
      </c>
      <c r="DF502" s="519">
        <v>0</v>
      </c>
      <c r="DG502" s="519">
        <v>0</v>
      </c>
      <c r="DH502" s="519">
        <v>0</v>
      </c>
      <c r="DI502" s="519">
        <v>0</v>
      </c>
      <c r="DJ502" s="519">
        <v>0</v>
      </c>
      <c r="DK502" s="519">
        <v>0</v>
      </c>
      <c r="DL502" s="519">
        <v>0</v>
      </c>
      <c r="DM502" s="519">
        <v>0</v>
      </c>
      <c r="DN502" s="519">
        <v>0</v>
      </c>
      <c r="DO502" s="519">
        <v>0</v>
      </c>
      <c r="DP502" s="519">
        <v>0</v>
      </c>
      <c r="DQ502" s="519">
        <v>0</v>
      </c>
      <c r="DR502" s="519">
        <v>0</v>
      </c>
      <c r="DS502" s="519">
        <v>0</v>
      </c>
      <c r="DT502" s="519">
        <v>0</v>
      </c>
      <c r="DU502" s="519">
        <v>0</v>
      </c>
      <c r="DV502" s="519">
        <v>0</v>
      </c>
      <c r="DW502" s="519">
        <v>0</v>
      </c>
      <c r="DX502" s="519">
        <v>0</v>
      </c>
      <c r="DZ502" s="337" t="s">
        <v>631</v>
      </c>
      <c r="EA502" s="519" t="s">
        <v>1058</v>
      </c>
      <c r="EB502" s="519" t="s">
        <v>1060</v>
      </c>
      <c r="EC502" s="520">
        <v>14</v>
      </c>
      <c r="ED502" s="521" t="str">
        <f t="shared" si="26"/>
        <v>SDN100214</v>
      </c>
      <c r="EE502" s="519">
        <v>709</v>
      </c>
      <c r="EF502" s="519">
        <v>1818</v>
      </c>
      <c r="EG502" s="519">
        <v>2903</v>
      </c>
      <c r="EH502" s="519">
        <v>3963</v>
      </c>
      <c r="EI502" s="519">
        <v>5007</v>
      </c>
      <c r="EJ502" s="519">
        <v>5836</v>
      </c>
      <c r="EK502" s="519">
        <v>6651</v>
      </c>
      <c r="EL502" s="519">
        <v>7454</v>
      </c>
      <c r="EM502" s="519">
        <v>8245</v>
      </c>
      <c r="EN502" s="519">
        <v>0</v>
      </c>
      <c r="EO502" s="519">
        <v>0</v>
      </c>
      <c r="EP502" s="519">
        <v>0</v>
      </c>
      <c r="EQ502" s="519">
        <v>0</v>
      </c>
      <c r="ER502" s="519">
        <v>0</v>
      </c>
      <c r="ES502" s="519">
        <v>0</v>
      </c>
      <c r="ET502" s="519">
        <v>0</v>
      </c>
      <c r="EU502" s="519">
        <v>0</v>
      </c>
      <c r="EV502" s="519">
        <v>0</v>
      </c>
      <c r="EW502" s="519">
        <v>0</v>
      </c>
      <c r="EX502" s="519">
        <v>0</v>
      </c>
      <c r="EY502" s="519">
        <v>0</v>
      </c>
      <c r="EZ502" s="519">
        <v>0</v>
      </c>
      <c r="FA502" s="519">
        <v>0</v>
      </c>
      <c r="FB502" s="519">
        <v>0</v>
      </c>
      <c r="FC502" s="519">
        <v>0</v>
      </c>
      <c r="FD502" s="519">
        <v>0</v>
      </c>
      <c r="FE502" s="519">
        <v>0</v>
      </c>
      <c r="FF502" s="519">
        <v>0</v>
      </c>
      <c r="FG502" s="519">
        <v>0</v>
      </c>
      <c r="FH502" s="519">
        <v>0</v>
      </c>
      <c r="FI502" s="519">
        <v>0</v>
      </c>
      <c r="FJ502" s="519">
        <v>0</v>
      </c>
      <c r="FK502" s="519">
        <v>0</v>
      </c>
      <c r="FL502" s="519">
        <v>0</v>
      </c>
      <c r="FM502" s="519">
        <v>0</v>
      </c>
      <c r="FN502" s="519">
        <v>0</v>
      </c>
      <c r="FO502" s="519">
        <v>0</v>
      </c>
      <c r="FP502" s="519">
        <v>0</v>
      </c>
      <c r="FQ502" s="519">
        <v>0</v>
      </c>
      <c r="FR502" s="519">
        <v>0</v>
      </c>
      <c r="FS502" s="519">
        <v>0</v>
      </c>
      <c r="FT502" s="519">
        <v>0</v>
      </c>
      <c r="FU502" s="519">
        <v>0</v>
      </c>
      <c r="FV502" s="519">
        <v>0</v>
      </c>
      <c r="FW502" s="519">
        <v>0</v>
      </c>
      <c r="FX502" s="519">
        <v>0</v>
      </c>
      <c r="FY502" s="519">
        <v>0</v>
      </c>
      <c r="FZ502" s="519">
        <v>0</v>
      </c>
      <c r="GA502" s="519">
        <v>0</v>
      </c>
      <c r="GB502" s="519">
        <v>0</v>
      </c>
      <c r="GC502" s="519">
        <v>0</v>
      </c>
      <c r="GD502" s="519">
        <v>0</v>
      </c>
      <c r="GE502" s="519">
        <v>0</v>
      </c>
      <c r="GF502" s="519">
        <v>0</v>
      </c>
      <c r="GG502" s="519">
        <v>0</v>
      </c>
      <c r="GH502" s="519">
        <v>0</v>
      </c>
      <c r="GI502" s="519">
        <v>0</v>
      </c>
      <c r="GJ502" s="519">
        <v>0</v>
      </c>
      <c r="GK502" s="519">
        <v>0</v>
      </c>
      <c r="GL502" s="519">
        <v>0</v>
      </c>
      <c r="GM502" s="519">
        <v>0</v>
      </c>
      <c r="GN502" s="519">
        <v>0</v>
      </c>
      <c r="GO502" s="519">
        <v>0</v>
      </c>
      <c r="GP502" s="519">
        <v>0</v>
      </c>
      <c r="GQ502" s="519">
        <v>0</v>
      </c>
      <c r="GR502" s="519">
        <v>0</v>
      </c>
      <c r="GS502" s="519">
        <v>0</v>
      </c>
      <c r="GT502" s="519">
        <v>0</v>
      </c>
      <c r="GU502" s="519">
        <v>0</v>
      </c>
      <c r="GV502" s="519">
        <v>0</v>
      </c>
      <c r="GW502" s="519">
        <v>0</v>
      </c>
      <c r="GX502" s="519">
        <v>0</v>
      </c>
      <c r="GY502" s="519">
        <v>0</v>
      </c>
      <c r="GZ502" s="519">
        <v>0</v>
      </c>
      <c r="HA502" s="519">
        <v>0</v>
      </c>
      <c r="HB502" s="519">
        <v>0</v>
      </c>
      <c r="HC502" s="519">
        <v>0</v>
      </c>
      <c r="HD502" s="519">
        <v>0</v>
      </c>
      <c r="HE502" s="519">
        <v>0</v>
      </c>
      <c r="HF502" s="519">
        <v>0</v>
      </c>
      <c r="HG502" s="519">
        <v>0</v>
      </c>
      <c r="HH502" s="519">
        <v>0</v>
      </c>
      <c r="HI502" s="519">
        <v>0</v>
      </c>
      <c r="HJ502" s="519">
        <v>0</v>
      </c>
      <c r="HK502" s="519">
        <v>0</v>
      </c>
      <c r="HL502" s="519">
        <v>0</v>
      </c>
      <c r="HM502" s="519">
        <v>0</v>
      </c>
      <c r="HN502" s="519">
        <v>0</v>
      </c>
      <c r="HO502" s="519">
        <v>0</v>
      </c>
      <c r="HP502" s="519">
        <v>0</v>
      </c>
      <c r="HQ502" s="519">
        <v>0</v>
      </c>
      <c r="HR502" s="519">
        <v>0</v>
      </c>
      <c r="HS502" s="519">
        <v>0</v>
      </c>
      <c r="HT502" s="519">
        <v>0</v>
      </c>
      <c r="HU502" s="519">
        <v>0</v>
      </c>
      <c r="HV502" s="519">
        <v>0</v>
      </c>
      <c r="HW502" s="519">
        <v>0</v>
      </c>
      <c r="HX502" s="519">
        <v>0</v>
      </c>
      <c r="HY502" s="519">
        <v>0</v>
      </c>
      <c r="HZ502" s="519">
        <v>0</v>
      </c>
      <c r="IA502" s="519">
        <v>0</v>
      </c>
      <c r="IB502" s="519">
        <v>0</v>
      </c>
      <c r="IC502" s="519">
        <v>0</v>
      </c>
      <c r="ID502" s="519">
        <v>0</v>
      </c>
      <c r="IE502" s="519">
        <v>0</v>
      </c>
      <c r="IF502" s="519">
        <v>0</v>
      </c>
      <c r="IG502" s="519">
        <v>0</v>
      </c>
      <c r="IH502" s="519">
        <v>0</v>
      </c>
      <c r="II502" s="519">
        <v>0</v>
      </c>
      <c r="IJ502" s="519">
        <v>0</v>
      </c>
      <c r="IK502" s="519">
        <v>0</v>
      </c>
    </row>
    <row r="503" spans="2:245" hidden="1">
      <c r="B503" s="519" t="s">
        <v>1058</v>
      </c>
      <c r="C503" s="519"/>
      <c r="D503" s="519"/>
      <c r="E503" s="519"/>
      <c r="F503" s="519">
        <v>1</v>
      </c>
      <c r="G503" s="519"/>
      <c r="H503" s="519">
        <v>50</v>
      </c>
      <c r="I503" s="519">
        <v>1</v>
      </c>
      <c r="J503" s="519" t="str">
        <f t="shared" si="24"/>
        <v>SDN10015001</v>
      </c>
      <c r="K503" s="519">
        <v>1500</v>
      </c>
      <c r="M503" s="337" t="s">
        <v>631</v>
      </c>
      <c r="N503" s="519" t="s">
        <v>1058</v>
      </c>
      <c r="O503" s="519" t="s">
        <v>1060</v>
      </c>
      <c r="P503" s="519">
        <v>15</v>
      </c>
      <c r="Q503" s="521" t="str">
        <f t="shared" si="25"/>
        <v>SDN100215</v>
      </c>
      <c r="R503" s="519">
        <v>394</v>
      </c>
      <c r="S503" s="519">
        <v>919</v>
      </c>
      <c r="T503" s="519">
        <v>1455</v>
      </c>
      <c r="U503" s="519">
        <v>2004</v>
      </c>
      <c r="V503" s="519">
        <v>2567</v>
      </c>
      <c r="W503" s="519">
        <v>3041</v>
      </c>
      <c r="X503" s="519">
        <v>3527</v>
      </c>
      <c r="Y503" s="519">
        <v>4025</v>
      </c>
      <c r="Z503" s="519">
        <v>4534</v>
      </c>
      <c r="AA503" s="519">
        <v>6742</v>
      </c>
      <c r="AB503" s="519">
        <v>6902</v>
      </c>
      <c r="AC503" s="519">
        <v>7067</v>
      </c>
      <c r="AD503" s="519">
        <v>7236</v>
      </c>
      <c r="AE503" s="519">
        <v>7412</v>
      </c>
      <c r="AF503" s="519">
        <v>7596</v>
      </c>
      <c r="AG503" s="519">
        <v>7786</v>
      </c>
      <c r="AH503" s="519">
        <v>7983</v>
      </c>
      <c r="AI503" s="519">
        <v>8190</v>
      </c>
      <c r="AJ503" s="519">
        <v>8407</v>
      </c>
      <c r="AK503" s="519">
        <v>8635</v>
      </c>
      <c r="AL503" s="519">
        <v>8877</v>
      </c>
      <c r="AM503" s="519">
        <v>9132</v>
      </c>
      <c r="AN503" s="519">
        <v>9402</v>
      </c>
      <c r="AO503" s="519">
        <v>9691</v>
      </c>
      <c r="AP503" s="519">
        <v>0</v>
      </c>
      <c r="AQ503" s="519">
        <v>0</v>
      </c>
      <c r="AR503" s="519">
        <v>0</v>
      </c>
      <c r="AS503" s="519">
        <v>0</v>
      </c>
      <c r="AT503" s="519">
        <v>0</v>
      </c>
      <c r="AU503" s="519">
        <v>0</v>
      </c>
      <c r="AV503" s="519">
        <v>0</v>
      </c>
      <c r="AW503" s="519">
        <v>0</v>
      </c>
      <c r="AX503" s="519">
        <v>0</v>
      </c>
      <c r="AY503" s="519">
        <v>0</v>
      </c>
      <c r="AZ503" s="519">
        <v>0</v>
      </c>
      <c r="BA503" s="519">
        <v>0</v>
      </c>
      <c r="BB503" s="519">
        <v>0</v>
      </c>
      <c r="BC503" s="519">
        <v>0</v>
      </c>
      <c r="BD503" s="519">
        <v>0</v>
      </c>
      <c r="BE503" s="519">
        <v>0</v>
      </c>
      <c r="BF503" s="519">
        <v>0</v>
      </c>
      <c r="BG503" s="519">
        <v>0</v>
      </c>
      <c r="BH503" s="519">
        <v>0</v>
      </c>
      <c r="BI503" s="519">
        <v>0</v>
      </c>
      <c r="BJ503" s="519">
        <v>0</v>
      </c>
      <c r="BK503" s="519">
        <v>0</v>
      </c>
      <c r="BL503" s="519">
        <v>0</v>
      </c>
      <c r="BM503" s="519">
        <v>0</v>
      </c>
      <c r="BN503" s="519">
        <v>0</v>
      </c>
      <c r="BO503" s="519">
        <v>0</v>
      </c>
      <c r="BP503" s="519">
        <v>0</v>
      </c>
      <c r="BQ503" s="519">
        <v>0</v>
      </c>
      <c r="BR503" s="519">
        <v>0</v>
      </c>
      <c r="BS503" s="519">
        <v>0</v>
      </c>
      <c r="BT503" s="519">
        <v>0</v>
      </c>
      <c r="BU503" s="519">
        <v>0</v>
      </c>
      <c r="BV503" s="519">
        <v>0</v>
      </c>
      <c r="BW503" s="519">
        <v>0</v>
      </c>
      <c r="BX503" s="519">
        <v>0</v>
      </c>
      <c r="BY503" s="519">
        <v>0</v>
      </c>
      <c r="BZ503" s="519">
        <v>0</v>
      </c>
      <c r="CA503" s="519">
        <v>0</v>
      </c>
      <c r="CB503" s="519">
        <v>0</v>
      </c>
      <c r="CC503" s="519">
        <v>0</v>
      </c>
      <c r="CD503" s="519">
        <v>0</v>
      </c>
      <c r="CE503" s="519">
        <v>0</v>
      </c>
      <c r="CF503" s="519">
        <v>0</v>
      </c>
      <c r="CG503" s="519">
        <v>0</v>
      </c>
      <c r="CH503" s="519">
        <v>0</v>
      </c>
      <c r="CI503" s="519">
        <v>0</v>
      </c>
      <c r="CJ503" s="519">
        <v>0</v>
      </c>
      <c r="CK503" s="519">
        <v>0</v>
      </c>
      <c r="CL503" s="519">
        <v>0</v>
      </c>
      <c r="CM503" s="519">
        <v>0</v>
      </c>
      <c r="CN503" s="519">
        <v>0</v>
      </c>
      <c r="CO503" s="519">
        <v>0</v>
      </c>
      <c r="CP503" s="519">
        <v>0</v>
      </c>
      <c r="CQ503" s="519">
        <v>0</v>
      </c>
      <c r="CR503" s="519">
        <v>0</v>
      </c>
      <c r="CS503" s="519">
        <v>0</v>
      </c>
      <c r="CT503" s="519">
        <v>0</v>
      </c>
      <c r="CU503" s="519">
        <v>0</v>
      </c>
      <c r="CV503" s="519">
        <v>0</v>
      </c>
      <c r="CW503" s="519">
        <v>0</v>
      </c>
      <c r="CX503" s="519">
        <v>0</v>
      </c>
      <c r="CY503" s="519">
        <v>0</v>
      </c>
      <c r="CZ503" s="519">
        <v>0</v>
      </c>
      <c r="DA503" s="519">
        <v>0</v>
      </c>
      <c r="DB503" s="519">
        <v>0</v>
      </c>
      <c r="DC503" s="519">
        <v>0</v>
      </c>
      <c r="DD503" s="519">
        <v>0</v>
      </c>
      <c r="DE503" s="519">
        <v>0</v>
      </c>
      <c r="DF503" s="519">
        <v>0</v>
      </c>
      <c r="DG503" s="519">
        <v>0</v>
      </c>
      <c r="DH503" s="519">
        <v>0</v>
      </c>
      <c r="DI503" s="519">
        <v>0</v>
      </c>
      <c r="DJ503" s="519">
        <v>0</v>
      </c>
      <c r="DK503" s="519">
        <v>0</v>
      </c>
      <c r="DL503" s="519">
        <v>0</v>
      </c>
      <c r="DM503" s="519">
        <v>0</v>
      </c>
      <c r="DN503" s="519">
        <v>0</v>
      </c>
      <c r="DO503" s="519">
        <v>0</v>
      </c>
      <c r="DP503" s="519">
        <v>0</v>
      </c>
      <c r="DQ503" s="519">
        <v>0</v>
      </c>
      <c r="DR503" s="519">
        <v>0</v>
      </c>
      <c r="DS503" s="519">
        <v>0</v>
      </c>
      <c r="DT503" s="519">
        <v>0</v>
      </c>
      <c r="DU503" s="519">
        <v>0</v>
      </c>
      <c r="DV503" s="519">
        <v>0</v>
      </c>
      <c r="DW503" s="519">
        <v>0</v>
      </c>
      <c r="DX503" s="519">
        <v>0</v>
      </c>
      <c r="DZ503" s="337" t="s">
        <v>631</v>
      </c>
      <c r="EA503" s="519" t="s">
        <v>1058</v>
      </c>
      <c r="EB503" s="519" t="s">
        <v>1060</v>
      </c>
      <c r="EC503" s="519">
        <v>15</v>
      </c>
      <c r="ED503" s="521" t="str">
        <f t="shared" si="26"/>
        <v>SDN100215</v>
      </c>
      <c r="EE503" s="519">
        <v>696</v>
      </c>
      <c r="EF503" s="519">
        <v>1799</v>
      </c>
      <c r="EG503" s="519">
        <v>2875</v>
      </c>
      <c r="EH503" s="519">
        <v>3930</v>
      </c>
      <c r="EI503" s="519">
        <v>4969</v>
      </c>
      <c r="EJ503" s="519">
        <v>5788</v>
      </c>
      <c r="EK503" s="519">
        <v>6597</v>
      </c>
      <c r="EL503" s="519">
        <v>7395</v>
      </c>
      <c r="EM503" s="519">
        <v>8177</v>
      </c>
      <c r="EN503" s="519">
        <v>0</v>
      </c>
      <c r="EO503" s="519">
        <v>0</v>
      </c>
      <c r="EP503" s="519">
        <v>0</v>
      </c>
      <c r="EQ503" s="519">
        <v>0</v>
      </c>
      <c r="ER503" s="519">
        <v>0</v>
      </c>
      <c r="ES503" s="519">
        <v>0</v>
      </c>
      <c r="ET503" s="519">
        <v>0</v>
      </c>
      <c r="EU503" s="519">
        <v>0</v>
      </c>
      <c r="EV503" s="519">
        <v>0</v>
      </c>
      <c r="EW503" s="519">
        <v>0</v>
      </c>
      <c r="EX503" s="519">
        <v>0</v>
      </c>
      <c r="EY503" s="519">
        <v>0</v>
      </c>
      <c r="EZ503" s="519">
        <v>0</v>
      </c>
      <c r="FA503" s="519">
        <v>0</v>
      </c>
      <c r="FB503" s="519">
        <v>0</v>
      </c>
      <c r="FC503" s="519">
        <v>0</v>
      </c>
      <c r="FD503" s="519">
        <v>0</v>
      </c>
      <c r="FE503" s="519">
        <v>0</v>
      </c>
      <c r="FF503" s="519">
        <v>0</v>
      </c>
      <c r="FG503" s="519">
        <v>0</v>
      </c>
      <c r="FH503" s="519">
        <v>0</v>
      </c>
      <c r="FI503" s="519">
        <v>0</v>
      </c>
      <c r="FJ503" s="519">
        <v>0</v>
      </c>
      <c r="FK503" s="519">
        <v>0</v>
      </c>
      <c r="FL503" s="519">
        <v>0</v>
      </c>
      <c r="FM503" s="519">
        <v>0</v>
      </c>
      <c r="FN503" s="519">
        <v>0</v>
      </c>
      <c r="FO503" s="519">
        <v>0</v>
      </c>
      <c r="FP503" s="519">
        <v>0</v>
      </c>
      <c r="FQ503" s="519">
        <v>0</v>
      </c>
      <c r="FR503" s="519">
        <v>0</v>
      </c>
      <c r="FS503" s="519">
        <v>0</v>
      </c>
      <c r="FT503" s="519">
        <v>0</v>
      </c>
      <c r="FU503" s="519">
        <v>0</v>
      </c>
      <c r="FV503" s="519">
        <v>0</v>
      </c>
      <c r="FW503" s="519">
        <v>0</v>
      </c>
      <c r="FX503" s="519">
        <v>0</v>
      </c>
      <c r="FY503" s="519">
        <v>0</v>
      </c>
      <c r="FZ503" s="519">
        <v>0</v>
      </c>
      <c r="GA503" s="519">
        <v>0</v>
      </c>
      <c r="GB503" s="519">
        <v>0</v>
      </c>
      <c r="GC503" s="519">
        <v>0</v>
      </c>
      <c r="GD503" s="519">
        <v>0</v>
      </c>
      <c r="GE503" s="519">
        <v>0</v>
      </c>
      <c r="GF503" s="519">
        <v>0</v>
      </c>
      <c r="GG503" s="519">
        <v>0</v>
      </c>
      <c r="GH503" s="519">
        <v>0</v>
      </c>
      <c r="GI503" s="519">
        <v>0</v>
      </c>
      <c r="GJ503" s="519">
        <v>0</v>
      </c>
      <c r="GK503" s="519">
        <v>0</v>
      </c>
      <c r="GL503" s="519">
        <v>0</v>
      </c>
      <c r="GM503" s="519">
        <v>0</v>
      </c>
      <c r="GN503" s="519">
        <v>0</v>
      </c>
      <c r="GO503" s="519">
        <v>0</v>
      </c>
      <c r="GP503" s="519">
        <v>0</v>
      </c>
      <c r="GQ503" s="519">
        <v>0</v>
      </c>
      <c r="GR503" s="519">
        <v>0</v>
      </c>
      <c r="GS503" s="519">
        <v>0</v>
      </c>
      <c r="GT503" s="519">
        <v>0</v>
      </c>
      <c r="GU503" s="519">
        <v>0</v>
      </c>
      <c r="GV503" s="519">
        <v>0</v>
      </c>
      <c r="GW503" s="519">
        <v>0</v>
      </c>
      <c r="GX503" s="519">
        <v>0</v>
      </c>
      <c r="GY503" s="519">
        <v>0</v>
      </c>
      <c r="GZ503" s="519">
        <v>0</v>
      </c>
      <c r="HA503" s="519">
        <v>0</v>
      </c>
      <c r="HB503" s="519">
        <v>0</v>
      </c>
      <c r="HC503" s="519">
        <v>0</v>
      </c>
      <c r="HD503" s="519">
        <v>0</v>
      </c>
      <c r="HE503" s="519">
        <v>0</v>
      </c>
      <c r="HF503" s="519">
        <v>0</v>
      </c>
      <c r="HG503" s="519">
        <v>0</v>
      </c>
      <c r="HH503" s="519">
        <v>0</v>
      </c>
      <c r="HI503" s="519">
        <v>0</v>
      </c>
      <c r="HJ503" s="519">
        <v>0</v>
      </c>
      <c r="HK503" s="519">
        <v>0</v>
      </c>
      <c r="HL503" s="519">
        <v>0</v>
      </c>
      <c r="HM503" s="519">
        <v>0</v>
      </c>
      <c r="HN503" s="519">
        <v>0</v>
      </c>
      <c r="HO503" s="519">
        <v>0</v>
      </c>
      <c r="HP503" s="519">
        <v>0</v>
      </c>
      <c r="HQ503" s="519">
        <v>0</v>
      </c>
      <c r="HR503" s="519">
        <v>0</v>
      </c>
      <c r="HS503" s="519">
        <v>0</v>
      </c>
      <c r="HT503" s="519">
        <v>0</v>
      </c>
      <c r="HU503" s="519">
        <v>0</v>
      </c>
      <c r="HV503" s="519">
        <v>0</v>
      </c>
      <c r="HW503" s="519">
        <v>0</v>
      </c>
      <c r="HX503" s="519">
        <v>0</v>
      </c>
      <c r="HY503" s="519">
        <v>0</v>
      </c>
      <c r="HZ503" s="519">
        <v>0</v>
      </c>
      <c r="IA503" s="519">
        <v>0</v>
      </c>
      <c r="IB503" s="519">
        <v>0</v>
      </c>
      <c r="IC503" s="519">
        <v>0</v>
      </c>
      <c r="ID503" s="519">
        <v>0</v>
      </c>
      <c r="IE503" s="519">
        <v>0</v>
      </c>
      <c r="IF503" s="519">
        <v>0</v>
      </c>
      <c r="IG503" s="519">
        <v>0</v>
      </c>
      <c r="IH503" s="519">
        <v>0</v>
      </c>
      <c r="II503" s="519">
        <v>0</v>
      </c>
      <c r="IJ503" s="519">
        <v>0</v>
      </c>
      <c r="IK503" s="519">
        <v>0</v>
      </c>
    </row>
    <row r="504" spans="2:245" hidden="1">
      <c r="B504" s="519" t="s">
        <v>1058</v>
      </c>
      <c r="C504" s="519"/>
      <c r="D504" s="519"/>
      <c r="E504" s="519"/>
      <c r="F504" s="519">
        <v>1</v>
      </c>
      <c r="G504" s="519"/>
      <c r="H504" s="519">
        <v>50</v>
      </c>
      <c r="I504" s="519">
        <v>2</v>
      </c>
      <c r="J504" s="519" t="str">
        <f t="shared" si="24"/>
        <v>SDN10015002</v>
      </c>
      <c r="K504" s="519">
        <v>1500</v>
      </c>
      <c r="M504" s="337" t="s">
        <v>631</v>
      </c>
      <c r="N504" s="519" t="s">
        <v>1058</v>
      </c>
      <c r="O504" s="519" t="s">
        <v>1060</v>
      </c>
      <c r="P504" s="519">
        <v>16</v>
      </c>
      <c r="Q504" s="521" t="str">
        <f t="shared" si="25"/>
        <v>SDN100216</v>
      </c>
      <c r="R504" s="519">
        <v>388</v>
      </c>
      <c r="S504" s="519">
        <v>908</v>
      </c>
      <c r="T504" s="519">
        <v>1441</v>
      </c>
      <c r="U504" s="519">
        <v>1987</v>
      </c>
      <c r="V504" s="519">
        <v>2545</v>
      </c>
      <c r="W504" s="519">
        <v>3016</v>
      </c>
      <c r="X504" s="519">
        <v>3499</v>
      </c>
      <c r="Y504" s="519">
        <v>3993</v>
      </c>
      <c r="Z504" s="519">
        <v>4499</v>
      </c>
      <c r="AA504" s="519">
        <v>6693</v>
      </c>
      <c r="AB504" s="519">
        <v>6852</v>
      </c>
      <c r="AC504" s="519">
        <v>7016</v>
      </c>
      <c r="AD504" s="519">
        <v>7186</v>
      </c>
      <c r="AE504" s="519">
        <v>7363</v>
      </c>
      <c r="AF504" s="519">
        <v>7547</v>
      </c>
      <c r="AG504" s="519">
        <v>7738</v>
      </c>
      <c r="AH504" s="519">
        <v>7938</v>
      </c>
      <c r="AI504" s="519">
        <v>8147</v>
      </c>
      <c r="AJ504" s="519">
        <v>8367</v>
      </c>
      <c r="AK504" s="519">
        <v>8600</v>
      </c>
      <c r="AL504" s="519">
        <v>8846</v>
      </c>
      <c r="AM504" s="519">
        <v>9105</v>
      </c>
      <c r="AN504" s="519">
        <v>9383</v>
      </c>
      <c r="AO504" s="519">
        <v>9681</v>
      </c>
      <c r="AP504" s="519">
        <v>0</v>
      </c>
      <c r="AQ504" s="519">
        <v>0</v>
      </c>
      <c r="AR504" s="519">
        <v>0</v>
      </c>
      <c r="AS504" s="519">
        <v>0</v>
      </c>
      <c r="AT504" s="519">
        <v>0</v>
      </c>
      <c r="AU504" s="519">
        <v>0</v>
      </c>
      <c r="AV504" s="519">
        <v>0</v>
      </c>
      <c r="AW504" s="519">
        <v>0</v>
      </c>
      <c r="AX504" s="519">
        <v>0</v>
      </c>
      <c r="AY504" s="519">
        <v>0</v>
      </c>
      <c r="AZ504" s="519">
        <v>0</v>
      </c>
      <c r="BA504" s="519">
        <v>0</v>
      </c>
      <c r="BB504" s="519">
        <v>0</v>
      </c>
      <c r="BC504" s="519">
        <v>0</v>
      </c>
      <c r="BD504" s="519">
        <v>0</v>
      </c>
      <c r="BE504" s="519">
        <v>0</v>
      </c>
      <c r="BF504" s="519">
        <v>0</v>
      </c>
      <c r="BG504" s="519">
        <v>0</v>
      </c>
      <c r="BH504" s="519">
        <v>0</v>
      </c>
      <c r="BI504" s="519">
        <v>0</v>
      </c>
      <c r="BJ504" s="519">
        <v>0</v>
      </c>
      <c r="BK504" s="519">
        <v>0</v>
      </c>
      <c r="BL504" s="519">
        <v>0</v>
      </c>
      <c r="BM504" s="519">
        <v>0</v>
      </c>
      <c r="BN504" s="519">
        <v>0</v>
      </c>
      <c r="BO504" s="519">
        <v>0</v>
      </c>
      <c r="BP504" s="519">
        <v>0</v>
      </c>
      <c r="BQ504" s="519">
        <v>0</v>
      </c>
      <c r="BR504" s="519">
        <v>0</v>
      </c>
      <c r="BS504" s="519">
        <v>0</v>
      </c>
      <c r="BT504" s="519">
        <v>0</v>
      </c>
      <c r="BU504" s="519">
        <v>0</v>
      </c>
      <c r="BV504" s="519">
        <v>0</v>
      </c>
      <c r="BW504" s="519">
        <v>0</v>
      </c>
      <c r="BX504" s="519">
        <v>0</v>
      </c>
      <c r="BY504" s="519">
        <v>0</v>
      </c>
      <c r="BZ504" s="519">
        <v>0</v>
      </c>
      <c r="CA504" s="519">
        <v>0</v>
      </c>
      <c r="CB504" s="519">
        <v>0</v>
      </c>
      <c r="CC504" s="519">
        <v>0</v>
      </c>
      <c r="CD504" s="519">
        <v>0</v>
      </c>
      <c r="CE504" s="519">
        <v>0</v>
      </c>
      <c r="CF504" s="519">
        <v>0</v>
      </c>
      <c r="CG504" s="519">
        <v>0</v>
      </c>
      <c r="CH504" s="519">
        <v>0</v>
      </c>
      <c r="CI504" s="519">
        <v>0</v>
      </c>
      <c r="CJ504" s="519">
        <v>0</v>
      </c>
      <c r="CK504" s="519">
        <v>0</v>
      </c>
      <c r="CL504" s="519">
        <v>0</v>
      </c>
      <c r="CM504" s="519">
        <v>0</v>
      </c>
      <c r="CN504" s="519">
        <v>0</v>
      </c>
      <c r="CO504" s="519">
        <v>0</v>
      </c>
      <c r="CP504" s="519">
        <v>0</v>
      </c>
      <c r="CQ504" s="519">
        <v>0</v>
      </c>
      <c r="CR504" s="519">
        <v>0</v>
      </c>
      <c r="CS504" s="519">
        <v>0</v>
      </c>
      <c r="CT504" s="519">
        <v>0</v>
      </c>
      <c r="CU504" s="519">
        <v>0</v>
      </c>
      <c r="CV504" s="519">
        <v>0</v>
      </c>
      <c r="CW504" s="519">
        <v>0</v>
      </c>
      <c r="CX504" s="519">
        <v>0</v>
      </c>
      <c r="CY504" s="519">
        <v>0</v>
      </c>
      <c r="CZ504" s="519">
        <v>0</v>
      </c>
      <c r="DA504" s="519">
        <v>0</v>
      </c>
      <c r="DB504" s="519">
        <v>0</v>
      </c>
      <c r="DC504" s="519">
        <v>0</v>
      </c>
      <c r="DD504" s="519">
        <v>0</v>
      </c>
      <c r="DE504" s="519">
        <v>0</v>
      </c>
      <c r="DF504" s="519">
        <v>0</v>
      </c>
      <c r="DG504" s="519">
        <v>0</v>
      </c>
      <c r="DH504" s="519">
        <v>0</v>
      </c>
      <c r="DI504" s="519">
        <v>0</v>
      </c>
      <c r="DJ504" s="519">
        <v>0</v>
      </c>
      <c r="DK504" s="519">
        <v>0</v>
      </c>
      <c r="DL504" s="519">
        <v>0</v>
      </c>
      <c r="DM504" s="519">
        <v>0</v>
      </c>
      <c r="DN504" s="519">
        <v>0</v>
      </c>
      <c r="DO504" s="519">
        <v>0</v>
      </c>
      <c r="DP504" s="519">
        <v>0</v>
      </c>
      <c r="DQ504" s="519">
        <v>0</v>
      </c>
      <c r="DR504" s="519">
        <v>0</v>
      </c>
      <c r="DS504" s="519">
        <v>0</v>
      </c>
      <c r="DT504" s="519">
        <v>0</v>
      </c>
      <c r="DU504" s="519">
        <v>0</v>
      </c>
      <c r="DV504" s="519">
        <v>0</v>
      </c>
      <c r="DW504" s="519">
        <v>0</v>
      </c>
      <c r="DX504" s="519">
        <v>0</v>
      </c>
      <c r="DZ504" s="337" t="s">
        <v>631</v>
      </c>
      <c r="EA504" s="519" t="s">
        <v>1058</v>
      </c>
      <c r="EB504" s="519" t="s">
        <v>1060</v>
      </c>
      <c r="EC504" s="519">
        <v>16</v>
      </c>
      <c r="ED504" s="521" t="str">
        <f t="shared" si="26"/>
        <v>SDN100216</v>
      </c>
      <c r="EE504" s="519">
        <v>683</v>
      </c>
      <c r="EF504" s="519">
        <v>1776</v>
      </c>
      <c r="EG504" s="519">
        <v>2846</v>
      </c>
      <c r="EH504" s="519">
        <v>3894</v>
      </c>
      <c r="EI504" s="519">
        <v>4924</v>
      </c>
      <c r="EJ504" s="519">
        <v>5737</v>
      </c>
      <c r="EK504" s="519">
        <v>6539</v>
      </c>
      <c r="EL504" s="519">
        <v>7330</v>
      </c>
      <c r="EM504" s="519">
        <v>8107</v>
      </c>
      <c r="EN504" s="519">
        <v>0</v>
      </c>
      <c r="EO504" s="519">
        <v>0</v>
      </c>
      <c r="EP504" s="519">
        <v>0</v>
      </c>
      <c r="EQ504" s="519">
        <v>0</v>
      </c>
      <c r="ER504" s="519">
        <v>0</v>
      </c>
      <c r="ES504" s="519">
        <v>0</v>
      </c>
      <c r="ET504" s="519">
        <v>0</v>
      </c>
      <c r="EU504" s="519">
        <v>0</v>
      </c>
      <c r="EV504" s="519">
        <v>0</v>
      </c>
      <c r="EW504" s="519">
        <v>0</v>
      </c>
      <c r="EX504" s="519">
        <v>0</v>
      </c>
      <c r="EY504" s="519">
        <v>0</v>
      </c>
      <c r="EZ504" s="519">
        <v>0</v>
      </c>
      <c r="FA504" s="519">
        <v>0</v>
      </c>
      <c r="FB504" s="519">
        <v>0</v>
      </c>
      <c r="FC504" s="519">
        <v>0</v>
      </c>
      <c r="FD504" s="519">
        <v>0</v>
      </c>
      <c r="FE504" s="519">
        <v>0</v>
      </c>
      <c r="FF504" s="519">
        <v>0</v>
      </c>
      <c r="FG504" s="519">
        <v>0</v>
      </c>
      <c r="FH504" s="519">
        <v>0</v>
      </c>
      <c r="FI504" s="519">
        <v>0</v>
      </c>
      <c r="FJ504" s="519">
        <v>0</v>
      </c>
      <c r="FK504" s="519">
        <v>0</v>
      </c>
      <c r="FL504" s="519">
        <v>0</v>
      </c>
      <c r="FM504" s="519">
        <v>0</v>
      </c>
      <c r="FN504" s="519">
        <v>0</v>
      </c>
      <c r="FO504" s="519">
        <v>0</v>
      </c>
      <c r="FP504" s="519">
        <v>0</v>
      </c>
      <c r="FQ504" s="519">
        <v>0</v>
      </c>
      <c r="FR504" s="519">
        <v>0</v>
      </c>
      <c r="FS504" s="519">
        <v>0</v>
      </c>
      <c r="FT504" s="519">
        <v>0</v>
      </c>
      <c r="FU504" s="519">
        <v>0</v>
      </c>
      <c r="FV504" s="519">
        <v>0</v>
      </c>
      <c r="FW504" s="519">
        <v>0</v>
      </c>
      <c r="FX504" s="519">
        <v>0</v>
      </c>
      <c r="FY504" s="519">
        <v>0</v>
      </c>
      <c r="FZ504" s="519">
        <v>0</v>
      </c>
      <c r="GA504" s="519">
        <v>0</v>
      </c>
      <c r="GB504" s="519">
        <v>0</v>
      </c>
      <c r="GC504" s="519">
        <v>0</v>
      </c>
      <c r="GD504" s="519">
        <v>0</v>
      </c>
      <c r="GE504" s="519">
        <v>0</v>
      </c>
      <c r="GF504" s="519">
        <v>0</v>
      </c>
      <c r="GG504" s="519">
        <v>0</v>
      </c>
      <c r="GH504" s="519">
        <v>0</v>
      </c>
      <c r="GI504" s="519">
        <v>0</v>
      </c>
      <c r="GJ504" s="519">
        <v>0</v>
      </c>
      <c r="GK504" s="519">
        <v>0</v>
      </c>
      <c r="GL504" s="519">
        <v>0</v>
      </c>
      <c r="GM504" s="519">
        <v>0</v>
      </c>
      <c r="GN504" s="519">
        <v>0</v>
      </c>
      <c r="GO504" s="519">
        <v>0</v>
      </c>
      <c r="GP504" s="519">
        <v>0</v>
      </c>
      <c r="GQ504" s="519">
        <v>0</v>
      </c>
      <c r="GR504" s="519">
        <v>0</v>
      </c>
      <c r="GS504" s="519">
        <v>0</v>
      </c>
      <c r="GT504" s="519">
        <v>0</v>
      </c>
      <c r="GU504" s="519">
        <v>0</v>
      </c>
      <c r="GV504" s="519">
        <v>0</v>
      </c>
      <c r="GW504" s="519">
        <v>0</v>
      </c>
      <c r="GX504" s="519">
        <v>0</v>
      </c>
      <c r="GY504" s="519">
        <v>0</v>
      </c>
      <c r="GZ504" s="519">
        <v>0</v>
      </c>
      <c r="HA504" s="519">
        <v>0</v>
      </c>
      <c r="HB504" s="519">
        <v>0</v>
      </c>
      <c r="HC504" s="519">
        <v>0</v>
      </c>
      <c r="HD504" s="519">
        <v>0</v>
      </c>
      <c r="HE504" s="519">
        <v>0</v>
      </c>
      <c r="HF504" s="519">
        <v>0</v>
      </c>
      <c r="HG504" s="519">
        <v>0</v>
      </c>
      <c r="HH504" s="519">
        <v>0</v>
      </c>
      <c r="HI504" s="519">
        <v>0</v>
      </c>
      <c r="HJ504" s="519">
        <v>0</v>
      </c>
      <c r="HK504" s="519">
        <v>0</v>
      </c>
      <c r="HL504" s="519">
        <v>0</v>
      </c>
      <c r="HM504" s="519">
        <v>0</v>
      </c>
      <c r="HN504" s="519">
        <v>0</v>
      </c>
      <c r="HO504" s="519">
        <v>0</v>
      </c>
      <c r="HP504" s="519">
        <v>0</v>
      </c>
      <c r="HQ504" s="519">
        <v>0</v>
      </c>
      <c r="HR504" s="519">
        <v>0</v>
      </c>
      <c r="HS504" s="519">
        <v>0</v>
      </c>
      <c r="HT504" s="519">
        <v>0</v>
      </c>
      <c r="HU504" s="519">
        <v>0</v>
      </c>
      <c r="HV504" s="519">
        <v>0</v>
      </c>
      <c r="HW504" s="519">
        <v>0</v>
      </c>
      <c r="HX504" s="519">
        <v>0</v>
      </c>
      <c r="HY504" s="519">
        <v>0</v>
      </c>
      <c r="HZ504" s="519">
        <v>0</v>
      </c>
      <c r="IA504" s="519">
        <v>0</v>
      </c>
      <c r="IB504" s="519">
        <v>0</v>
      </c>
      <c r="IC504" s="519">
        <v>0</v>
      </c>
      <c r="ID504" s="519">
        <v>0</v>
      </c>
      <c r="IE504" s="519">
        <v>0</v>
      </c>
      <c r="IF504" s="519">
        <v>0</v>
      </c>
      <c r="IG504" s="519">
        <v>0</v>
      </c>
      <c r="IH504" s="519">
        <v>0</v>
      </c>
      <c r="II504" s="519">
        <v>0</v>
      </c>
      <c r="IJ504" s="519">
        <v>0</v>
      </c>
      <c r="IK504" s="519">
        <v>0</v>
      </c>
    </row>
    <row r="505" spans="2:245" hidden="1">
      <c r="B505" s="519" t="s">
        <v>1058</v>
      </c>
      <c r="C505" s="519"/>
      <c r="D505" s="519"/>
      <c r="E505" s="519"/>
      <c r="F505" s="519">
        <v>1</v>
      </c>
      <c r="G505" s="519"/>
      <c r="H505" s="519">
        <v>50</v>
      </c>
      <c r="I505" s="519">
        <v>3</v>
      </c>
      <c r="J505" s="519" t="str">
        <f t="shared" si="24"/>
        <v>SDN10015003</v>
      </c>
      <c r="K505" s="519">
        <v>1500</v>
      </c>
      <c r="M505" s="337" t="s">
        <v>631</v>
      </c>
      <c r="N505" s="519" t="s">
        <v>1058</v>
      </c>
      <c r="O505" s="519" t="s">
        <v>1060</v>
      </c>
      <c r="P505" s="519">
        <v>17</v>
      </c>
      <c r="Q505" s="521" t="str">
        <f t="shared" si="25"/>
        <v>SDN100217</v>
      </c>
      <c r="R505" s="519">
        <v>381</v>
      </c>
      <c r="S505" s="519">
        <v>898</v>
      </c>
      <c r="T505" s="519">
        <v>1427</v>
      </c>
      <c r="U505" s="519">
        <v>1967</v>
      </c>
      <c r="V505" s="519">
        <v>2521</v>
      </c>
      <c r="W505" s="519">
        <v>2989</v>
      </c>
      <c r="X505" s="519">
        <v>3468</v>
      </c>
      <c r="Y505" s="519">
        <v>3959</v>
      </c>
      <c r="Z505" s="519">
        <v>4463</v>
      </c>
      <c r="AA505" s="519">
        <v>6638</v>
      </c>
      <c r="AB505" s="519">
        <v>6797</v>
      </c>
      <c r="AC505" s="519">
        <v>6961</v>
      </c>
      <c r="AD505" s="519">
        <v>7132</v>
      </c>
      <c r="AE505" s="519">
        <v>7310</v>
      </c>
      <c r="AF505" s="519">
        <v>7494</v>
      </c>
      <c r="AG505" s="519">
        <v>7687</v>
      </c>
      <c r="AH505" s="519">
        <v>7889</v>
      </c>
      <c r="AI505" s="519">
        <v>8101</v>
      </c>
      <c r="AJ505" s="519">
        <v>8325</v>
      </c>
      <c r="AK505" s="519">
        <v>8561</v>
      </c>
      <c r="AL505" s="519">
        <v>8811</v>
      </c>
      <c r="AM505" s="519">
        <v>9078</v>
      </c>
      <c r="AN505" s="519">
        <v>9364</v>
      </c>
      <c r="AO505" s="519">
        <v>9671</v>
      </c>
      <c r="AP505" s="519">
        <v>0</v>
      </c>
      <c r="AQ505" s="519">
        <v>0</v>
      </c>
      <c r="AR505" s="519">
        <v>0</v>
      </c>
      <c r="AS505" s="519">
        <v>0</v>
      </c>
      <c r="AT505" s="519">
        <v>0</v>
      </c>
      <c r="AU505" s="519">
        <v>0</v>
      </c>
      <c r="AV505" s="519">
        <v>0</v>
      </c>
      <c r="AW505" s="519">
        <v>0</v>
      </c>
      <c r="AX505" s="519">
        <v>0</v>
      </c>
      <c r="AY505" s="519">
        <v>0</v>
      </c>
      <c r="AZ505" s="519">
        <v>0</v>
      </c>
      <c r="BA505" s="519">
        <v>0</v>
      </c>
      <c r="BB505" s="519">
        <v>0</v>
      </c>
      <c r="BC505" s="519">
        <v>0</v>
      </c>
      <c r="BD505" s="519">
        <v>0</v>
      </c>
      <c r="BE505" s="519">
        <v>0</v>
      </c>
      <c r="BF505" s="519">
        <v>0</v>
      </c>
      <c r="BG505" s="519">
        <v>0</v>
      </c>
      <c r="BH505" s="519">
        <v>0</v>
      </c>
      <c r="BI505" s="519">
        <v>0</v>
      </c>
      <c r="BJ505" s="519">
        <v>0</v>
      </c>
      <c r="BK505" s="519">
        <v>0</v>
      </c>
      <c r="BL505" s="519">
        <v>0</v>
      </c>
      <c r="BM505" s="519">
        <v>0</v>
      </c>
      <c r="BN505" s="519">
        <v>0</v>
      </c>
      <c r="BO505" s="519">
        <v>0</v>
      </c>
      <c r="BP505" s="519">
        <v>0</v>
      </c>
      <c r="BQ505" s="519">
        <v>0</v>
      </c>
      <c r="BR505" s="519">
        <v>0</v>
      </c>
      <c r="BS505" s="519">
        <v>0</v>
      </c>
      <c r="BT505" s="519">
        <v>0</v>
      </c>
      <c r="BU505" s="519">
        <v>0</v>
      </c>
      <c r="BV505" s="519">
        <v>0</v>
      </c>
      <c r="BW505" s="519">
        <v>0</v>
      </c>
      <c r="BX505" s="519">
        <v>0</v>
      </c>
      <c r="BY505" s="519">
        <v>0</v>
      </c>
      <c r="BZ505" s="519">
        <v>0</v>
      </c>
      <c r="CA505" s="519">
        <v>0</v>
      </c>
      <c r="CB505" s="519">
        <v>0</v>
      </c>
      <c r="CC505" s="519">
        <v>0</v>
      </c>
      <c r="CD505" s="519">
        <v>0</v>
      </c>
      <c r="CE505" s="519">
        <v>0</v>
      </c>
      <c r="CF505" s="519">
        <v>0</v>
      </c>
      <c r="CG505" s="519">
        <v>0</v>
      </c>
      <c r="CH505" s="519">
        <v>0</v>
      </c>
      <c r="CI505" s="519">
        <v>0</v>
      </c>
      <c r="CJ505" s="519">
        <v>0</v>
      </c>
      <c r="CK505" s="519">
        <v>0</v>
      </c>
      <c r="CL505" s="519">
        <v>0</v>
      </c>
      <c r="CM505" s="519">
        <v>0</v>
      </c>
      <c r="CN505" s="519">
        <v>0</v>
      </c>
      <c r="CO505" s="519">
        <v>0</v>
      </c>
      <c r="CP505" s="519">
        <v>0</v>
      </c>
      <c r="CQ505" s="519">
        <v>0</v>
      </c>
      <c r="CR505" s="519">
        <v>0</v>
      </c>
      <c r="CS505" s="519">
        <v>0</v>
      </c>
      <c r="CT505" s="519">
        <v>0</v>
      </c>
      <c r="CU505" s="519">
        <v>0</v>
      </c>
      <c r="CV505" s="519">
        <v>0</v>
      </c>
      <c r="CW505" s="519">
        <v>0</v>
      </c>
      <c r="CX505" s="519">
        <v>0</v>
      </c>
      <c r="CY505" s="519">
        <v>0</v>
      </c>
      <c r="CZ505" s="519">
        <v>0</v>
      </c>
      <c r="DA505" s="519">
        <v>0</v>
      </c>
      <c r="DB505" s="519">
        <v>0</v>
      </c>
      <c r="DC505" s="519">
        <v>0</v>
      </c>
      <c r="DD505" s="519">
        <v>0</v>
      </c>
      <c r="DE505" s="519">
        <v>0</v>
      </c>
      <c r="DF505" s="519">
        <v>0</v>
      </c>
      <c r="DG505" s="519">
        <v>0</v>
      </c>
      <c r="DH505" s="519">
        <v>0</v>
      </c>
      <c r="DI505" s="519">
        <v>0</v>
      </c>
      <c r="DJ505" s="519">
        <v>0</v>
      </c>
      <c r="DK505" s="519">
        <v>0</v>
      </c>
      <c r="DL505" s="519">
        <v>0</v>
      </c>
      <c r="DM505" s="519">
        <v>0</v>
      </c>
      <c r="DN505" s="519">
        <v>0</v>
      </c>
      <c r="DO505" s="519">
        <v>0</v>
      </c>
      <c r="DP505" s="519">
        <v>0</v>
      </c>
      <c r="DQ505" s="519">
        <v>0</v>
      </c>
      <c r="DR505" s="519">
        <v>0</v>
      </c>
      <c r="DS505" s="519">
        <v>0</v>
      </c>
      <c r="DT505" s="519">
        <v>0</v>
      </c>
      <c r="DU505" s="519">
        <v>0</v>
      </c>
      <c r="DV505" s="519">
        <v>0</v>
      </c>
      <c r="DW505" s="519">
        <v>0</v>
      </c>
      <c r="DX505" s="519">
        <v>0</v>
      </c>
      <c r="DZ505" s="337" t="s">
        <v>631</v>
      </c>
      <c r="EA505" s="519" t="s">
        <v>1058</v>
      </c>
      <c r="EB505" s="519" t="s">
        <v>1060</v>
      </c>
      <c r="EC505" s="519">
        <v>17</v>
      </c>
      <c r="ED505" s="521" t="str">
        <f t="shared" si="26"/>
        <v>SDN100217</v>
      </c>
      <c r="EE505" s="519">
        <v>668</v>
      </c>
      <c r="EF505" s="519">
        <v>1754</v>
      </c>
      <c r="EG505" s="519">
        <v>2816</v>
      </c>
      <c r="EH505" s="519">
        <v>3853</v>
      </c>
      <c r="EI505" s="519">
        <v>4873</v>
      </c>
      <c r="EJ505" s="519">
        <v>5679</v>
      </c>
      <c r="EK505" s="519">
        <v>6475</v>
      </c>
      <c r="EL505" s="519">
        <v>7258</v>
      </c>
      <c r="EM505" s="519">
        <v>8032</v>
      </c>
      <c r="EN505" s="519">
        <v>0</v>
      </c>
      <c r="EO505" s="519">
        <v>0</v>
      </c>
      <c r="EP505" s="519">
        <v>0</v>
      </c>
      <c r="EQ505" s="519">
        <v>0</v>
      </c>
      <c r="ER505" s="519">
        <v>0</v>
      </c>
      <c r="ES505" s="519">
        <v>0</v>
      </c>
      <c r="ET505" s="519">
        <v>0</v>
      </c>
      <c r="EU505" s="519">
        <v>0</v>
      </c>
      <c r="EV505" s="519">
        <v>0</v>
      </c>
      <c r="EW505" s="519">
        <v>0</v>
      </c>
      <c r="EX505" s="519">
        <v>0</v>
      </c>
      <c r="EY505" s="519">
        <v>0</v>
      </c>
      <c r="EZ505" s="519">
        <v>0</v>
      </c>
      <c r="FA505" s="519">
        <v>0</v>
      </c>
      <c r="FB505" s="519">
        <v>0</v>
      </c>
      <c r="FC505" s="519">
        <v>0</v>
      </c>
      <c r="FD505" s="519">
        <v>0</v>
      </c>
      <c r="FE505" s="519">
        <v>0</v>
      </c>
      <c r="FF505" s="519">
        <v>0</v>
      </c>
      <c r="FG505" s="519">
        <v>0</v>
      </c>
      <c r="FH505" s="519">
        <v>0</v>
      </c>
      <c r="FI505" s="519">
        <v>0</v>
      </c>
      <c r="FJ505" s="519">
        <v>0</v>
      </c>
      <c r="FK505" s="519">
        <v>0</v>
      </c>
      <c r="FL505" s="519">
        <v>0</v>
      </c>
      <c r="FM505" s="519">
        <v>0</v>
      </c>
      <c r="FN505" s="519">
        <v>0</v>
      </c>
      <c r="FO505" s="519">
        <v>0</v>
      </c>
      <c r="FP505" s="519">
        <v>0</v>
      </c>
      <c r="FQ505" s="519">
        <v>0</v>
      </c>
      <c r="FR505" s="519">
        <v>0</v>
      </c>
      <c r="FS505" s="519">
        <v>0</v>
      </c>
      <c r="FT505" s="519">
        <v>0</v>
      </c>
      <c r="FU505" s="519">
        <v>0</v>
      </c>
      <c r="FV505" s="519">
        <v>0</v>
      </c>
      <c r="FW505" s="519">
        <v>0</v>
      </c>
      <c r="FX505" s="519">
        <v>0</v>
      </c>
      <c r="FY505" s="519">
        <v>0</v>
      </c>
      <c r="FZ505" s="519">
        <v>0</v>
      </c>
      <c r="GA505" s="519">
        <v>0</v>
      </c>
      <c r="GB505" s="519">
        <v>0</v>
      </c>
      <c r="GC505" s="519">
        <v>0</v>
      </c>
      <c r="GD505" s="519">
        <v>0</v>
      </c>
      <c r="GE505" s="519">
        <v>0</v>
      </c>
      <c r="GF505" s="519">
        <v>0</v>
      </c>
      <c r="GG505" s="519">
        <v>0</v>
      </c>
      <c r="GH505" s="519">
        <v>0</v>
      </c>
      <c r="GI505" s="519">
        <v>0</v>
      </c>
      <c r="GJ505" s="519">
        <v>0</v>
      </c>
      <c r="GK505" s="519">
        <v>0</v>
      </c>
      <c r="GL505" s="519">
        <v>0</v>
      </c>
      <c r="GM505" s="519">
        <v>0</v>
      </c>
      <c r="GN505" s="519">
        <v>0</v>
      </c>
      <c r="GO505" s="519">
        <v>0</v>
      </c>
      <c r="GP505" s="519">
        <v>0</v>
      </c>
      <c r="GQ505" s="519">
        <v>0</v>
      </c>
      <c r="GR505" s="519">
        <v>0</v>
      </c>
      <c r="GS505" s="519">
        <v>0</v>
      </c>
      <c r="GT505" s="519">
        <v>0</v>
      </c>
      <c r="GU505" s="519">
        <v>0</v>
      </c>
      <c r="GV505" s="519">
        <v>0</v>
      </c>
      <c r="GW505" s="519">
        <v>0</v>
      </c>
      <c r="GX505" s="519">
        <v>0</v>
      </c>
      <c r="GY505" s="519">
        <v>0</v>
      </c>
      <c r="GZ505" s="519">
        <v>0</v>
      </c>
      <c r="HA505" s="519">
        <v>0</v>
      </c>
      <c r="HB505" s="519">
        <v>0</v>
      </c>
      <c r="HC505" s="519">
        <v>0</v>
      </c>
      <c r="HD505" s="519">
        <v>0</v>
      </c>
      <c r="HE505" s="519">
        <v>0</v>
      </c>
      <c r="HF505" s="519">
        <v>0</v>
      </c>
      <c r="HG505" s="519">
        <v>0</v>
      </c>
      <c r="HH505" s="519">
        <v>0</v>
      </c>
      <c r="HI505" s="519">
        <v>0</v>
      </c>
      <c r="HJ505" s="519">
        <v>0</v>
      </c>
      <c r="HK505" s="519">
        <v>0</v>
      </c>
      <c r="HL505" s="519">
        <v>0</v>
      </c>
      <c r="HM505" s="519">
        <v>0</v>
      </c>
      <c r="HN505" s="519">
        <v>0</v>
      </c>
      <c r="HO505" s="519">
        <v>0</v>
      </c>
      <c r="HP505" s="519">
        <v>0</v>
      </c>
      <c r="HQ505" s="519">
        <v>0</v>
      </c>
      <c r="HR505" s="519">
        <v>0</v>
      </c>
      <c r="HS505" s="519">
        <v>0</v>
      </c>
      <c r="HT505" s="519">
        <v>0</v>
      </c>
      <c r="HU505" s="519">
        <v>0</v>
      </c>
      <c r="HV505" s="519">
        <v>0</v>
      </c>
      <c r="HW505" s="519">
        <v>0</v>
      </c>
      <c r="HX505" s="519">
        <v>0</v>
      </c>
      <c r="HY505" s="519">
        <v>0</v>
      </c>
      <c r="HZ505" s="519">
        <v>0</v>
      </c>
      <c r="IA505" s="519">
        <v>0</v>
      </c>
      <c r="IB505" s="519">
        <v>0</v>
      </c>
      <c r="IC505" s="519">
        <v>0</v>
      </c>
      <c r="ID505" s="519">
        <v>0</v>
      </c>
      <c r="IE505" s="519">
        <v>0</v>
      </c>
      <c r="IF505" s="519">
        <v>0</v>
      </c>
      <c r="IG505" s="519">
        <v>0</v>
      </c>
      <c r="IH505" s="519">
        <v>0</v>
      </c>
      <c r="II505" s="519">
        <v>0</v>
      </c>
      <c r="IJ505" s="519">
        <v>0</v>
      </c>
      <c r="IK505" s="519">
        <v>0</v>
      </c>
    </row>
    <row r="506" spans="2:245" hidden="1">
      <c r="B506" s="519" t="s">
        <v>1058</v>
      </c>
      <c r="C506" s="519"/>
      <c r="D506" s="519"/>
      <c r="E506" s="519"/>
      <c r="F506" s="519">
        <v>1</v>
      </c>
      <c r="G506" s="519"/>
      <c r="H506" s="519">
        <v>50</v>
      </c>
      <c r="I506" s="519">
        <v>4</v>
      </c>
      <c r="J506" s="519" t="str">
        <f t="shared" si="24"/>
        <v>SDN10015004</v>
      </c>
      <c r="K506" s="519">
        <v>1500</v>
      </c>
      <c r="M506" s="337" t="s">
        <v>631</v>
      </c>
      <c r="N506" s="519" t="s">
        <v>1058</v>
      </c>
      <c r="O506" s="519" t="s">
        <v>1060</v>
      </c>
      <c r="P506" s="519">
        <v>18</v>
      </c>
      <c r="Q506" s="521" t="str">
        <f t="shared" si="25"/>
        <v>SDN100218</v>
      </c>
      <c r="R506" s="519">
        <v>374</v>
      </c>
      <c r="S506" s="519">
        <v>887</v>
      </c>
      <c r="T506" s="519">
        <v>1411</v>
      </c>
      <c r="U506" s="519">
        <v>1947</v>
      </c>
      <c r="V506" s="519">
        <v>2496</v>
      </c>
      <c r="W506" s="519">
        <v>2960</v>
      </c>
      <c r="X506" s="519">
        <v>3435</v>
      </c>
      <c r="Y506" s="519">
        <v>3923</v>
      </c>
      <c r="Z506" s="519">
        <v>4422</v>
      </c>
      <c r="AA506" s="519">
        <v>6579</v>
      </c>
      <c r="AB506" s="519">
        <v>6738</v>
      </c>
      <c r="AC506" s="519">
        <v>6904</v>
      </c>
      <c r="AD506" s="519">
        <v>7075</v>
      </c>
      <c r="AE506" s="519">
        <v>7253</v>
      </c>
      <c r="AF506" s="519">
        <v>7439</v>
      </c>
      <c r="AG506" s="519">
        <v>7633</v>
      </c>
      <c r="AH506" s="519">
        <v>7837</v>
      </c>
      <c r="AI506" s="519">
        <v>8053</v>
      </c>
      <c r="AJ506" s="519">
        <v>8280</v>
      </c>
      <c r="AK506" s="519">
        <v>8520</v>
      </c>
      <c r="AL506" s="519">
        <v>8777</v>
      </c>
      <c r="AM506" s="519">
        <v>9051</v>
      </c>
      <c r="AN506" s="519">
        <v>9345</v>
      </c>
      <c r="AO506" s="519">
        <v>9662</v>
      </c>
      <c r="AP506" s="519">
        <v>0</v>
      </c>
      <c r="AQ506" s="519">
        <v>0</v>
      </c>
      <c r="AR506" s="519">
        <v>0</v>
      </c>
      <c r="AS506" s="519">
        <v>0</v>
      </c>
      <c r="AT506" s="519">
        <v>0</v>
      </c>
      <c r="AU506" s="519">
        <v>0</v>
      </c>
      <c r="AV506" s="519">
        <v>0</v>
      </c>
      <c r="AW506" s="519">
        <v>0</v>
      </c>
      <c r="AX506" s="519">
        <v>0</v>
      </c>
      <c r="AY506" s="519">
        <v>0</v>
      </c>
      <c r="AZ506" s="519">
        <v>0</v>
      </c>
      <c r="BA506" s="519">
        <v>0</v>
      </c>
      <c r="BB506" s="519">
        <v>0</v>
      </c>
      <c r="BC506" s="519">
        <v>0</v>
      </c>
      <c r="BD506" s="519">
        <v>0</v>
      </c>
      <c r="BE506" s="519">
        <v>0</v>
      </c>
      <c r="BF506" s="519">
        <v>0</v>
      </c>
      <c r="BG506" s="519">
        <v>0</v>
      </c>
      <c r="BH506" s="519">
        <v>0</v>
      </c>
      <c r="BI506" s="519">
        <v>0</v>
      </c>
      <c r="BJ506" s="519">
        <v>0</v>
      </c>
      <c r="BK506" s="519">
        <v>0</v>
      </c>
      <c r="BL506" s="519">
        <v>0</v>
      </c>
      <c r="BM506" s="519">
        <v>0</v>
      </c>
      <c r="BN506" s="519">
        <v>0</v>
      </c>
      <c r="BO506" s="519">
        <v>0</v>
      </c>
      <c r="BP506" s="519">
        <v>0</v>
      </c>
      <c r="BQ506" s="519">
        <v>0</v>
      </c>
      <c r="BR506" s="519">
        <v>0</v>
      </c>
      <c r="BS506" s="519">
        <v>0</v>
      </c>
      <c r="BT506" s="519">
        <v>0</v>
      </c>
      <c r="BU506" s="519">
        <v>0</v>
      </c>
      <c r="BV506" s="519">
        <v>0</v>
      </c>
      <c r="BW506" s="519">
        <v>0</v>
      </c>
      <c r="BX506" s="519">
        <v>0</v>
      </c>
      <c r="BY506" s="519">
        <v>0</v>
      </c>
      <c r="BZ506" s="519">
        <v>0</v>
      </c>
      <c r="CA506" s="519">
        <v>0</v>
      </c>
      <c r="CB506" s="519">
        <v>0</v>
      </c>
      <c r="CC506" s="519">
        <v>0</v>
      </c>
      <c r="CD506" s="519">
        <v>0</v>
      </c>
      <c r="CE506" s="519">
        <v>0</v>
      </c>
      <c r="CF506" s="519">
        <v>0</v>
      </c>
      <c r="CG506" s="519">
        <v>0</v>
      </c>
      <c r="CH506" s="519">
        <v>0</v>
      </c>
      <c r="CI506" s="519">
        <v>0</v>
      </c>
      <c r="CJ506" s="519">
        <v>0</v>
      </c>
      <c r="CK506" s="519">
        <v>0</v>
      </c>
      <c r="CL506" s="519">
        <v>0</v>
      </c>
      <c r="CM506" s="519">
        <v>0</v>
      </c>
      <c r="CN506" s="519">
        <v>0</v>
      </c>
      <c r="CO506" s="519">
        <v>0</v>
      </c>
      <c r="CP506" s="519">
        <v>0</v>
      </c>
      <c r="CQ506" s="519">
        <v>0</v>
      </c>
      <c r="CR506" s="519">
        <v>0</v>
      </c>
      <c r="CS506" s="519">
        <v>0</v>
      </c>
      <c r="CT506" s="519">
        <v>0</v>
      </c>
      <c r="CU506" s="519">
        <v>0</v>
      </c>
      <c r="CV506" s="519">
        <v>0</v>
      </c>
      <c r="CW506" s="519">
        <v>0</v>
      </c>
      <c r="CX506" s="519">
        <v>0</v>
      </c>
      <c r="CY506" s="519">
        <v>0</v>
      </c>
      <c r="CZ506" s="519">
        <v>0</v>
      </c>
      <c r="DA506" s="519">
        <v>0</v>
      </c>
      <c r="DB506" s="519">
        <v>0</v>
      </c>
      <c r="DC506" s="519">
        <v>0</v>
      </c>
      <c r="DD506" s="519">
        <v>0</v>
      </c>
      <c r="DE506" s="519">
        <v>0</v>
      </c>
      <c r="DF506" s="519">
        <v>0</v>
      </c>
      <c r="DG506" s="519">
        <v>0</v>
      </c>
      <c r="DH506" s="519">
        <v>0</v>
      </c>
      <c r="DI506" s="519">
        <v>0</v>
      </c>
      <c r="DJ506" s="519">
        <v>0</v>
      </c>
      <c r="DK506" s="519">
        <v>0</v>
      </c>
      <c r="DL506" s="519">
        <v>0</v>
      </c>
      <c r="DM506" s="519">
        <v>0</v>
      </c>
      <c r="DN506" s="519">
        <v>0</v>
      </c>
      <c r="DO506" s="519">
        <v>0</v>
      </c>
      <c r="DP506" s="519">
        <v>0</v>
      </c>
      <c r="DQ506" s="519">
        <v>0</v>
      </c>
      <c r="DR506" s="519">
        <v>0</v>
      </c>
      <c r="DS506" s="519">
        <v>0</v>
      </c>
      <c r="DT506" s="519">
        <v>0</v>
      </c>
      <c r="DU506" s="519">
        <v>0</v>
      </c>
      <c r="DV506" s="519">
        <v>0</v>
      </c>
      <c r="DW506" s="519">
        <v>0</v>
      </c>
      <c r="DX506" s="519">
        <v>0</v>
      </c>
      <c r="DZ506" s="337" t="s">
        <v>631</v>
      </c>
      <c r="EA506" s="519" t="s">
        <v>1058</v>
      </c>
      <c r="EB506" s="519" t="s">
        <v>1060</v>
      </c>
      <c r="EC506" s="519">
        <v>18</v>
      </c>
      <c r="ED506" s="521" t="str">
        <f t="shared" si="26"/>
        <v>SDN100218</v>
      </c>
      <c r="EE506" s="519">
        <v>654</v>
      </c>
      <c r="EF506" s="519">
        <v>1730</v>
      </c>
      <c r="EG506" s="519">
        <v>2783</v>
      </c>
      <c r="EH506" s="519">
        <v>3810</v>
      </c>
      <c r="EI506" s="519">
        <v>4820</v>
      </c>
      <c r="EJ506" s="519">
        <v>5618</v>
      </c>
      <c r="EK506" s="519">
        <v>6405</v>
      </c>
      <c r="EL506" s="519">
        <v>7184</v>
      </c>
      <c r="EM506" s="519">
        <v>7951</v>
      </c>
      <c r="EN506" s="519">
        <v>0</v>
      </c>
      <c r="EO506" s="519">
        <v>0</v>
      </c>
      <c r="EP506" s="519">
        <v>0</v>
      </c>
      <c r="EQ506" s="519">
        <v>0</v>
      </c>
      <c r="ER506" s="519">
        <v>0</v>
      </c>
      <c r="ES506" s="519">
        <v>0</v>
      </c>
      <c r="ET506" s="519">
        <v>0</v>
      </c>
      <c r="EU506" s="519">
        <v>0</v>
      </c>
      <c r="EV506" s="519">
        <v>0</v>
      </c>
      <c r="EW506" s="519">
        <v>0</v>
      </c>
      <c r="EX506" s="519">
        <v>0</v>
      </c>
      <c r="EY506" s="519">
        <v>0</v>
      </c>
      <c r="EZ506" s="519">
        <v>0</v>
      </c>
      <c r="FA506" s="519">
        <v>0</v>
      </c>
      <c r="FB506" s="519">
        <v>0</v>
      </c>
      <c r="FC506" s="519">
        <v>0</v>
      </c>
      <c r="FD506" s="519">
        <v>0</v>
      </c>
      <c r="FE506" s="519">
        <v>0</v>
      </c>
      <c r="FF506" s="519">
        <v>0</v>
      </c>
      <c r="FG506" s="519">
        <v>0</v>
      </c>
      <c r="FH506" s="519">
        <v>0</v>
      </c>
      <c r="FI506" s="519">
        <v>0</v>
      </c>
      <c r="FJ506" s="519">
        <v>0</v>
      </c>
      <c r="FK506" s="519">
        <v>0</v>
      </c>
      <c r="FL506" s="519">
        <v>0</v>
      </c>
      <c r="FM506" s="519">
        <v>0</v>
      </c>
      <c r="FN506" s="519">
        <v>0</v>
      </c>
      <c r="FO506" s="519">
        <v>0</v>
      </c>
      <c r="FP506" s="519">
        <v>0</v>
      </c>
      <c r="FQ506" s="519">
        <v>0</v>
      </c>
      <c r="FR506" s="519">
        <v>0</v>
      </c>
      <c r="FS506" s="519">
        <v>0</v>
      </c>
      <c r="FT506" s="519">
        <v>0</v>
      </c>
      <c r="FU506" s="519">
        <v>0</v>
      </c>
      <c r="FV506" s="519">
        <v>0</v>
      </c>
      <c r="FW506" s="519">
        <v>0</v>
      </c>
      <c r="FX506" s="519">
        <v>0</v>
      </c>
      <c r="FY506" s="519">
        <v>0</v>
      </c>
      <c r="FZ506" s="519">
        <v>0</v>
      </c>
      <c r="GA506" s="519">
        <v>0</v>
      </c>
      <c r="GB506" s="519">
        <v>0</v>
      </c>
      <c r="GC506" s="519">
        <v>0</v>
      </c>
      <c r="GD506" s="519">
        <v>0</v>
      </c>
      <c r="GE506" s="519">
        <v>0</v>
      </c>
      <c r="GF506" s="519">
        <v>0</v>
      </c>
      <c r="GG506" s="519">
        <v>0</v>
      </c>
      <c r="GH506" s="519">
        <v>0</v>
      </c>
      <c r="GI506" s="519">
        <v>0</v>
      </c>
      <c r="GJ506" s="519">
        <v>0</v>
      </c>
      <c r="GK506" s="519">
        <v>0</v>
      </c>
      <c r="GL506" s="519">
        <v>0</v>
      </c>
      <c r="GM506" s="519">
        <v>0</v>
      </c>
      <c r="GN506" s="519">
        <v>0</v>
      </c>
      <c r="GO506" s="519">
        <v>0</v>
      </c>
      <c r="GP506" s="519">
        <v>0</v>
      </c>
      <c r="GQ506" s="519">
        <v>0</v>
      </c>
      <c r="GR506" s="519">
        <v>0</v>
      </c>
      <c r="GS506" s="519">
        <v>0</v>
      </c>
      <c r="GT506" s="519">
        <v>0</v>
      </c>
      <c r="GU506" s="519">
        <v>0</v>
      </c>
      <c r="GV506" s="519">
        <v>0</v>
      </c>
      <c r="GW506" s="519">
        <v>0</v>
      </c>
      <c r="GX506" s="519">
        <v>0</v>
      </c>
      <c r="GY506" s="519">
        <v>0</v>
      </c>
      <c r="GZ506" s="519">
        <v>0</v>
      </c>
      <c r="HA506" s="519">
        <v>0</v>
      </c>
      <c r="HB506" s="519">
        <v>0</v>
      </c>
      <c r="HC506" s="519">
        <v>0</v>
      </c>
      <c r="HD506" s="519">
        <v>0</v>
      </c>
      <c r="HE506" s="519">
        <v>0</v>
      </c>
      <c r="HF506" s="519">
        <v>0</v>
      </c>
      <c r="HG506" s="519">
        <v>0</v>
      </c>
      <c r="HH506" s="519">
        <v>0</v>
      </c>
      <c r="HI506" s="519">
        <v>0</v>
      </c>
      <c r="HJ506" s="519">
        <v>0</v>
      </c>
      <c r="HK506" s="519">
        <v>0</v>
      </c>
      <c r="HL506" s="519">
        <v>0</v>
      </c>
      <c r="HM506" s="519">
        <v>0</v>
      </c>
      <c r="HN506" s="519">
        <v>0</v>
      </c>
      <c r="HO506" s="519">
        <v>0</v>
      </c>
      <c r="HP506" s="519">
        <v>0</v>
      </c>
      <c r="HQ506" s="519">
        <v>0</v>
      </c>
      <c r="HR506" s="519">
        <v>0</v>
      </c>
      <c r="HS506" s="519">
        <v>0</v>
      </c>
      <c r="HT506" s="519">
        <v>0</v>
      </c>
      <c r="HU506" s="519">
        <v>0</v>
      </c>
      <c r="HV506" s="519">
        <v>0</v>
      </c>
      <c r="HW506" s="519">
        <v>0</v>
      </c>
      <c r="HX506" s="519">
        <v>0</v>
      </c>
      <c r="HY506" s="519">
        <v>0</v>
      </c>
      <c r="HZ506" s="519">
        <v>0</v>
      </c>
      <c r="IA506" s="519">
        <v>0</v>
      </c>
      <c r="IB506" s="519">
        <v>0</v>
      </c>
      <c r="IC506" s="519">
        <v>0</v>
      </c>
      <c r="ID506" s="519">
        <v>0</v>
      </c>
      <c r="IE506" s="519">
        <v>0</v>
      </c>
      <c r="IF506" s="519">
        <v>0</v>
      </c>
      <c r="IG506" s="519">
        <v>0</v>
      </c>
      <c r="IH506" s="519">
        <v>0</v>
      </c>
      <c r="II506" s="519">
        <v>0</v>
      </c>
      <c r="IJ506" s="519">
        <v>0</v>
      </c>
      <c r="IK506" s="519">
        <v>0</v>
      </c>
    </row>
    <row r="507" spans="2:245" hidden="1">
      <c r="B507" s="519" t="s">
        <v>1058</v>
      </c>
      <c r="C507" s="519"/>
      <c r="D507" s="519"/>
      <c r="E507" s="519"/>
      <c r="F507" s="519">
        <v>1</v>
      </c>
      <c r="G507" s="519"/>
      <c r="H507" s="519">
        <v>50</v>
      </c>
      <c r="I507" s="519">
        <v>5</v>
      </c>
      <c r="J507" s="519" t="str">
        <f t="shared" si="24"/>
        <v>SDN10015005</v>
      </c>
      <c r="K507" s="519">
        <v>1500</v>
      </c>
      <c r="M507" s="337" t="s">
        <v>631</v>
      </c>
      <c r="N507" s="519" t="s">
        <v>1058</v>
      </c>
      <c r="O507" s="519" t="s">
        <v>1060</v>
      </c>
      <c r="P507" s="519">
        <v>19</v>
      </c>
      <c r="Q507" s="521" t="str">
        <f t="shared" si="25"/>
        <v>SDN100219</v>
      </c>
      <c r="R507" s="519">
        <v>368</v>
      </c>
      <c r="S507" s="519">
        <v>875</v>
      </c>
      <c r="T507" s="519">
        <v>1394</v>
      </c>
      <c r="U507" s="519">
        <v>1925</v>
      </c>
      <c r="V507" s="519">
        <v>2469</v>
      </c>
      <c r="W507" s="519">
        <v>2929</v>
      </c>
      <c r="X507" s="519">
        <v>3401</v>
      </c>
      <c r="Y507" s="519">
        <v>3884</v>
      </c>
      <c r="Z507" s="519">
        <v>4379</v>
      </c>
      <c r="AA507" s="519">
        <v>6517</v>
      </c>
      <c r="AB507" s="519">
        <v>6677</v>
      </c>
      <c r="AC507" s="519">
        <v>6842</v>
      </c>
      <c r="AD507" s="519">
        <v>7013</v>
      </c>
      <c r="AE507" s="519">
        <v>7193</v>
      </c>
      <c r="AF507" s="519">
        <v>7380</v>
      </c>
      <c r="AG507" s="519">
        <v>7576</v>
      </c>
      <c r="AH507" s="519">
        <v>7784</v>
      </c>
      <c r="AI507" s="519">
        <v>8002</v>
      </c>
      <c r="AJ507" s="519">
        <v>8232</v>
      </c>
      <c r="AK507" s="519">
        <v>8478</v>
      </c>
      <c r="AL507" s="519">
        <v>8741</v>
      </c>
      <c r="AM507" s="519">
        <v>9023</v>
      </c>
      <c r="AN507" s="519">
        <v>9326</v>
      </c>
      <c r="AO507" s="519">
        <v>9651</v>
      </c>
      <c r="AP507" s="519">
        <v>0</v>
      </c>
      <c r="AQ507" s="519">
        <v>0</v>
      </c>
      <c r="AR507" s="519">
        <v>0</v>
      </c>
      <c r="AS507" s="519">
        <v>0</v>
      </c>
      <c r="AT507" s="519">
        <v>0</v>
      </c>
      <c r="AU507" s="519">
        <v>0</v>
      </c>
      <c r="AV507" s="519">
        <v>0</v>
      </c>
      <c r="AW507" s="519">
        <v>0</v>
      </c>
      <c r="AX507" s="519">
        <v>0</v>
      </c>
      <c r="AY507" s="519">
        <v>0</v>
      </c>
      <c r="AZ507" s="519">
        <v>0</v>
      </c>
      <c r="BA507" s="519">
        <v>0</v>
      </c>
      <c r="BB507" s="519">
        <v>0</v>
      </c>
      <c r="BC507" s="519">
        <v>0</v>
      </c>
      <c r="BD507" s="519">
        <v>0</v>
      </c>
      <c r="BE507" s="519">
        <v>0</v>
      </c>
      <c r="BF507" s="519">
        <v>0</v>
      </c>
      <c r="BG507" s="519">
        <v>0</v>
      </c>
      <c r="BH507" s="519">
        <v>0</v>
      </c>
      <c r="BI507" s="519">
        <v>0</v>
      </c>
      <c r="BJ507" s="519">
        <v>0</v>
      </c>
      <c r="BK507" s="519">
        <v>0</v>
      </c>
      <c r="BL507" s="519">
        <v>0</v>
      </c>
      <c r="BM507" s="519">
        <v>0</v>
      </c>
      <c r="BN507" s="519">
        <v>0</v>
      </c>
      <c r="BO507" s="519">
        <v>0</v>
      </c>
      <c r="BP507" s="519">
        <v>0</v>
      </c>
      <c r="BQ507" s="519">
        <v>0</v>
      </c>
      <c r="BR507" s="519">
        <v>0</v>
      </c>
      <c r="BS507" s="519">
        <v>0</v>
      </c>
      <c r="BT507" s="519">
        <v>0</v>
      </c>
      <c r="BU507" s="519">
        <v>0</v>
      </c>
      <c r="BV507" s="519">
        <v>0</v>
      </c>
      <c r="BW507" s="519">
        <v>0</v>
      </c>
      <c r="BX507" s="519">
        <v>0</v>
      </c>
      <c r="BY507" s="519">
        <v>0</v>
      </c>
      <c r="BZ507" s="519">
        <v>0</v>
      </c>
      <c r="CA507" s="519">
        <v>0</v>
      </c>
      <c r="CB507" s="519">
        <v>0</v>
      </c>
      <c r="CC507" s="519">
        <v>0</v>
      </c>
      <c r="CD507" s="519">
        <v>0</v>
      </c>
      <c r="CE507" s="519">
        <v>0</v>
      </c>
      <c r="CF507" s="519">
        <v>0</v>
      </c>
      <c r="CG507" s="519">
        <v>0</v>
      </c>
      <c r="CH507" s="519">
        <v>0</v>
      </c>
      <c r="CI507" s="519">
        <v>0</v>
      </c>
      <c r="CJ507" s="519">
        <v>0</v>
      </c>
      <c r="CK507" s="519">
        <v>0</v>
      </c>
      <c r="CL507" s="519">
        <v>0</v>
      </c>
      <c r="CM507" s="519">
        <v>0</v>
      </c>
      <c r="CN507" s="519">
        <v>0</v>
      </c>
      <c r="CO507" s="519">
        <v>0</v>
      </c>
      <c r="CP507" s="519">
        <v>0</v>
      </c>
      <c r="CQ507" s="519">
        <v>0</v>
      </c>
      <c r="CR507" s="519">
        <v>0</v>
      </c>
      <c r="CS507" s="519">
        <v>0</v>
      </c>
      <c r="CT507" s="519">
        <v>0</v>
      </c>
      <c r="CU507" s="519">
        <v>0</v>
      </c>
      <c r="CV507" s="519">
        <v>0</v>
      </c>
      <c r="CW507" s="519">
        <v>0</v>
      </c>
      <c r="CX507" s="519">
        <v>0</v>
      </c>
      <c r="CY507" s="519">
        <v>0</v>
      </c>
      <c r="CZ507" s="519">
        <v>0</v>
      </c>
      <c r="DA507" s="519">
        <v>0</v>
      </c>
      <c r="DB507" s="519">
        <v>0</v>
      </c>
      <c r="DC507" s="519">
        <v>0</v>
      </c>
      <c r="DD507" s="519">
        <v>0</v>
      </c>
      <c r="DE507" s="519">
        <v>0</v>
      </c>
      <c r="DF507" s="519">
        <v>0</v>
      </c>
      <c r="DG507" s="519">
        <v>0</v>
      </c>
      <c r="DH507" s="519">
        <v>0</v>
      </c>
      <c r="DI507" s="519">
        <v>0</v>
      </c>
      <c r="DJ507" s="519">
        <v>0</v>
      </c>
      <c r="DK507" s="519">
        <v>0</v>
      </c>
      <c r="DL507" s="519">
        <v>0</v>
      </c>
      <c r="DM507" s="519">
        <v>0</v>
      </c>
      <c r="DN507" s="519">
        <v>0</v>
      </c>
      <c r="DO507" s="519">
        <v>0</v>
      </c>
      <c r="DP507" s="519">
        <v>0</v>
      </c>
      <c r="DQ507" s="519">
        <v>0</v>
      </c>
      <c r="DR507" s="519">
        <v>0</v>
      </c>
      <c r="DS507" s="519">
        <v>0</v>
      </c>
      <c r="DT507" s="519">
        <v>0</v>
      </c>
      <c r="DU507" s="519">
        <v>0</v>
      </c>
      <c r="DV507" s="519">
        <v>0</v>
      </c>
      <c r="DW507" s="519">
        <v>0</v>
      </c>
      <c r="DX507" s="519">
        <v>0</v>
      </c>
      <c r="DZ507" s="337" t="s">
        <v>631</v>
      </c>
      <c r="EA507" s="519" t="s">
        <v>1058</v>
      </c>
      <c r="EB507" s="519" t="s">
        <v>1060</v>
      </c>
      <c r="EC507" s="519">
        <v>19</v>
      </c>
      <c r="ED507" s="521" t="str">
        <f t="shared" si="26"/>
        <v>SDN100219</v>
      </c>
      <c r="EE507" s="519">
        <v>639</v>
      </c>
      <c r="EF507" s="519">
        <v>1705</v>
      </c>
      <c r="EG507" s="519">
        <v>2746</v>
      </c>
      <c r="EH507" s="519">
        <v>3761</v>
      </c>
      <c r="EI507" s="519">
        <v>4762</v>
      </c>
      <c r="EJ507" s="519">
        <v>5552</v>
      </c>
      <c r="EK507" s="519">
        <v>6332</v>
      </c>
      <c r="EL507" s="519">
        <v>7103</v>
      </c>
      <c r="EM507" s="519">
        <v>7863</v>
      </c>
      <c r="EN507" s="519">
        <v>0</v>
      </c>
      <c r="EO507" s="519">
        <v>0</v>
      </c>
      <c r="EP507" s="519">
        <v>0</v>
      </c>
      <c r="EQ507" s="519">
        <v>0</v>
      </c>
      <c r="ER507" s="519">
        <v>0</v>
      </c>
      <c r="ES507" s="519">
        <v>0</v>
      </c>
      <c r="ET507" s="519">
        <v>0</v>
      </c>
      <c r="EU507" s="519">
        <v>0</v>
      </c>
      <c r="EV507" s="519">
        <v>0</v>
      </c>
      <c r="EW507" s="519">
        <v>0</v>
      </c>
      <c r="EX507" s="519">
        <v>0</v>
      </c>
      <c r="EY507" s="519">
        <v>0</v>
      </c>
      <c r="EZ507" s="519">
        <v>0</v>
      </c>
      <c r="FA507" s="519">
        <v>0</v>
      </c>
      <c r="FB507" s="519">
        <v>0</v>
      </c>
      <c r="FC507" s="519">
        <v>0</v>
      </c>
      <c r="FD507" s="519">
        <v>0</v>
      </c>
      <c r="FE507" s="519">
        <v>0</v>
      </c>
      <c r="FF507" s="519">
        <v>0</v>
      </c>
      <c r="FG507" s="519">
        <v>0</v>
      </c>
      <c r="FH507" s="519">
        <v>0</v>
      </c>
      <c r="FI507" s="519">
        <v>0</v>
      </c>
      <c r="FJ507" s="519">
        <v>0</v>
      </c>
      <c r="FK507" s="519">
        <v>0</v>
      </c>
      <c r="FL507" s="519">
        <v>0</v>
      </c>
      <c r="FM507" s="519">
        <v>0</v>
      </c>
      <c r="FN507" s="519">
        <v>0</v>
      </c>
      <c r="FO507" s="519">
        <v>0</v>
      </c>
      <c r="FP507" s="519">
        <v>0</v>
      </c>
      <c r="FQ507" s="519">
        <v>0</v>
      </c>
      <c r="FR507" s="519">
        <v>0</v>
      </c>
      <c r="FS507" s="519">
        <v>0</v>
      </c>
      <c r="FT507" s="519">
        <v>0</v>
      </c>
      <c r="FU507" s="519">
        <v>0</v>
      </c>
      <c r="FV507" s="519">
        <v>0</v>
      </c>
      <c r="FW507" s="519">
        <v>0</v>
      </c>
      <c r="FX507" s="519">
        <v>0</v>
      </c>
      <c r="FY507" s="519">
        <v>0</v>
      </c>
      <c r="FZ507" s="519">
        <v>0</v>
      </c>
      <c r="GA507" s="519">
        <v>0</v>
      </c>
      <c r="GB507" s="519">
        <v>0</v>
      </c>
      <c r="GC507" s="519">
        <v>0</v>
      </c>
      <c r="GD507" s="519">
        <v>0</v>
      </c>
      <c r="GE507" s="519">
        <v>0</v>
      </c>
      <c r="GF507" s="519">
        <v>0</v>
      </c>
      <c r="GG507" s="519">
        <v>0</v>
      </c>
      <c r="GH507" s="519">
        <v>0</v>
      </c>
      <c r="GI507" s="519">
        <v>0</v>
      </c>
      <c r="GJ507" s="519">
        <v>0</v>
      </c>
      <c r="GK507" s="519">
        <v>0</v>
      </c>
      <c r="GL507" s="519">
        <v>0</v>
      </c>
      <c r="GM507" s="519">
        <v>0</v>
      </c>
      <c r="GN507" s="519">
        <v>0</v>
      </c>
      <c r="GO507" s="519">
        <v>0</v>
      </c>
      <c r="GP507" s="519">
        <v>0</v>
      </c>
      <c r="GQ507" s="519">
        <v>0</v>
      </c>
      <c r="GR507" s="519">
        <v>0</v>
      </c>
      <c r="GS507" s="519">
        <v>0</v>
      </c>
      <c r="GT507" s="519">
        <v>0</v>
      </c>
      <c r="GU507" s="519">
        <v>0</v>
      </c>
      <c r="GV507" s="519">
        <v>0</v>
      </c>
      <c r="GW507" s="519">
        <v>0</v>
      </c>
      <c r="GX507" s="519">
        <v>0</v>
      </c>
      <c r="GY507" s="519">
        <v>0</v>
      </c>
      <c r="GZ507" s="519">
        <v>0</v>
      </c>
      <c r="HA507" s="519">
        <v>0</v>
      </c>
      <c r="HB507" s="519">
        <v>0</v>
      </c>
      <c r="HC507" s="519">
        <v>0</v>
      </c>
      <c r="HD507" s="519">
        <v>0</v>
      </c>
      <c r="HE507" s="519">
        <v>0</v>
      </c>
      <c r="HF507" s="519">
        <v>0</v>
      </c>
      <c r="HG507" s="519">
        <v>0</v>
      </c>
      <c r="HH507" s="519">
        <v>0</v>
      </c>
      <c r="HI507" s="519">
        <v>0</v>
      </c>
      <c r="HJ507" s="519">
        <v>0</v>
      </c>
      <c r="HK507" s="519">
        <v>0</v>
      </c>
      <c r="HL507" s="519">
        <v>0</v>
      </c>
      <c r="HM507" s="519">
        <v>0</v>
      </c>
      <c r="HN507" s="519">
        <v>0</v>
      </c>
      <c r="HO507" s="519">
        <v>0</v>
      </c>
      <c r="HP507" s="519">
        <v>0</v>
      </c>
      <c r="HQ507" s="519">
        <v>0</v>
      </c>
      <c r="HR507" s="519">
        <v>0</v>
      </c>
      <c r="HS507" s="519">
        <v>0</v>
      </c>
      <c r="HT507" s="519">
        <v>0</v>
      </c>
      <c r="HU507" s="519">
        <v>0</v>
      </c>
      <c r="HV507" s="519">
        <v>0</v>
      </c>
      <c r="HW507" s="519">
        <v>0</v>
      </c>
      <c r="HX507" s="519">
        <v>0</v>
      </c>
      <c r="HY507" s="519">
        <v>0</v>
      </c>
      <c r="HZ507" s="519">
        <v>0</v>
      </c>
      <c r="IA507" s="519">
        <v>0</v>
      </c>
      <c r="IB507" s="519">
        <v>0</v>
      </c>
      <c r="IC507" s="519">
        <v>0</v>
      </c>
      <c r="ID507" s="519">
        <v>0</v>
      </c>
      <c r="IE507" s="519">
        <v>0</v>
      </c>
      <c r="IF507" s="519">
        <v>0</v>
      </c>
      <c r="IG507" s="519">
        <v>0</v>
      </c>
      <c r="IH507" s="519">
        <v>0</v>
      </c>
      <c r="II507" s="519">
        <v>0</v>
      </c>
      <c r="IJ507" s="519">
        <v>0</v>
      </c>
      <c r="IK507" s="519">
        <v>0</v>
      </c>
    </row>
    <row r="508" spans="2:245" hidden="1">
      <c r="B508" s="519" t="s">
        <v>1058</v>
      </c>
      <c r="C508" s="519"/>
      <c r="D508" s="519"/>
      <c r="E508" s="519"/>
      <c r="F508" s="519">
        <v>1</v>
      </c>
      <c r="G508" s="519"/>
      <c r="H508" s="519">
        <v>50</v>
      </c>
      <c r="I508" s="519">
        <v>6</v>
      </c>
      <c r="J508" s="519" t="str">
        <f t="shared" si="24"/>
        <v>SDN10015006</v>
      </c>
      <c r="K508" s="519">
        <v>1200</v>
      </c>
      <c r="M508" s="337" t="s">
        <v>631</v>
      </c>
      <c r="N508" s="519" t="s">
        <v>1058</v>
      </c>
      <c r="O508" s="519" t="s">
        <v>1060</v>
      </c>
      <c r="P508" s="519">
        <v>20</v>
      </c>
      <c r="Q508" s="521" t="str">
        <f t="shared" si="25"/>
        <v>SDN100220</v>
      </c>
      <c r="R508" s="519">
        <v>359</v>
      </c>
      <c r="S508" s="519">
        <v>862</v>
      </c>
      <c r="T508" s="519">
        <v>1376</v>
      </c>
      <c r="U508" s="519">
        <v>1902</v>
      </c>
      <c r="V508" s="519">
        <v>2441</v>
      </c>
      <c r="W508" s="519">
        <v>2897</v>
      </c>
      <c r="X508" s="519">
        <v>3364</v>
      </c>
      <c r="Y508" s="519">
        <v>3843</v>
      </c>
      <c r="Z508" s="519">
        <v>4334</v>
      </c>
      <c r="AA508" s="519">
        <v>6453</v>
      </c>
      <c r="AB508" s="519">
        <v>6612</v>
      </c>
      <c r="AC508" s="519">
        <v>6777</v>
      </c>
      <c r="AD508" s="519">
        <v>6949</v>
      </c>
      <c r="AE508" s="519">
        <v>7130</v>
      </c>
      <c r="AF508" s="519">
        <v>7319</v>
      </c>
      <c r="AG508" s="519">
        <v>7518</v>
      </c>
      <c r="AH508" s="519">
        <v>7728</v>
      </c>
      <c r="AI508" s="519">
        <v>7949</v>
      </c>
      <c r="AJ508" s="519">
        <v>8184</v>
      </c>
      <c r="AK508" s="519">
        <v>8436</v>
      </c>
      <c r="AL508" s="519">
        <v>8706</v>
      </c>
      <c r="AM508" s="519">
        <v>8995</v>
      </c>
      <c r="AN508" s="519">
        <v>9306</v>
      </c>
      <c r="AO508" s="519">
        <v>9641</v>
      </c>
      <c r="AP508" s="519">
        <v>0</v>
      </c>
      <c r="AQ508" s="519">
        <v>0</v>
      </c>
      <c r="AR508" s="519">
        <v>0</v>
      </c>
      <c r="AS508" s="519">
        <v>0</v>
      </c>
      <c r="AT508" s="519">
        <v>0</v>
      </c>
      <c r="AU508" s="519">
        <v>0</v>
      </c>
      <c r="AV508" s="519">
        <v>0</v>
      </c>
      <c r="AW508" s="519">
        <v>0</v>
      </c>
      <c r="AX508" s="519">
        <v>0</v>
      </c>
      <c r="AY508" s="519">
        <v>0</v>
      </c>
      <c r="AZ508" s="519">
        <v>0</v>
      </c>
      <c r="BA508" s="519">
        <v>0</v>
      </c>
      <c r="BB508" s="519">
        <v>0</v>
      </c>
      <c r="BC508" s="519">
        <v>0</v>
      </c>
      <c r="BD508" s="519">
        <v>0</v>
      </c>
      <c r="BE508" s="519">
        <v>0</v>
      </c>
      <c r="BF508" s="519">
        <v>0</v>
      </c>
      <c r="BG508" s="519">
        <v>0</v>
      </c>
      <c r="BH508" s="519">
        <v>0</v>
      </c>
      <c r="BI508" s="519">
        <v>0</v>
      </c>
      <c r="BJ508" s="519">
        <v>0</v>
      </c>
      <c r="BK508" s="519">
        <v>0</v>
      </c>
      <c r="BL508" s="519">
        <v>0</v>
      </c>
      <c r="BM508" s="519">
        <v>0</v>
      </c>
      <c r="BN508" s="519">
        <v>0</v>
      </c>
      <c r="BO508" s="519">
        <v>0</v>
      </c>
      <c r="BP508" s="519">
        <v>0</v>
      </c>
      <c r="BQ508" s="519">
        <v>0</v>
      </c>
      <c r="BR508" s="519">
        <v>0</v>
      </c>
      <c r="BS508" s="519">
        <v>0</v>
      </c>
      <c r="BT508" s="519">
        <v>0</v>
      </c>
      <c r="BU508" s="519">
        <v>0</v>
      </c>
      <c r="BV508" s="519">
        <v>0</v>
      </c>
      <c r="BW508" s="519">
        <v>0</v>
      </c>
      <c r="BX508" s="519">
        <v>0</v>
      </c>
      <c r="BY508" s="519">
        <v>0</v>
      </c>
      <c r="BZ508" s="519">
        <v>0</v>
      </c>
      <c r="CA508" s="519">
        <v>0</v>
      </c>
      <c r="CB508" s="519">
        <v>0</v>
      </c>
      <c r="CC508" s="519">
        <v>0</v>
      </c>
      <c r="CD508" s="519">
        <v>0</v>
      </c>
      <c r="CE508" s="519">
        <v>0</v>
      </c>
      <c r="CF508" s="519">
        <v>0</v>
      </c>
      <c r="CG508" s="519">
        <v>0</v>
      </c>
      <c r="CH508" s="519">
        <v>0</v>
      </c>
      <c r="CI508" s="519">
        <v>0</v>
      </c>
      <c r="CJ508" s="519">
        <v>0</v>
      </c>
      <c r="CK508" s="519">
        <v>0</v>
      </c>
      <c r="CL508" s="519">
        <v>0</v>
      </c>
      <c r="CM508" s="519">
        <v>0</v>
      </c>
      <c r="CN508" s="519">
        <v>0</v>
      </c>
      <c r="CO508" s="519">
        <v>0</v>
      </c>
      <c r="CP508" s="519">
        <v>0</v>
      </c>
      <c r="CQ508" s="519">
        <v>0</v>
      </c>
      <c r="CR508" s="519">
        <v>0</v>
      </c>
      <c r="CS508" s="519">
        <v>0</v>
      </c>
      <c r="CT508" s="519">
        <v>0</v>
      </c>
      <c r="CU508" s="519">
        <v>0</v>
      </c>
      <c r="CV508" s="519">
        <v>0</v>
      </c>
      <c r="CW508" s="519">
        <v>0</v>
      </c>
      <c r="CX508" s="519">
        <v>0</v>
      </c>
      <c r="CY508" s="519">
        <v>0</v>
      </c>
      <c r="CZ508" s="519">
        <v>0</v>
      </c>
      <c r="DA508" s="519">
        <v>0</v>
      </c>
      <c r="DB508" s="519">
        <v>0</v>
      </c>
      <c r="DC508" s="519">
        <v>0</v>
      </c>
      <c r="DD508" s="519">
        <v>0</v>
      </c>
      <c r="DE508" s="519">
        <v>0</v>
      </c>
      <c r="DF508" s="519">
        <v>0</v>
      </c>
      <c r="DG508" s="519">
        <v>0</v>
      </c>
      <c r="DH508" s="519">
        <v>0</v>
      </c>
      <c r="DI508" s="519">
        <v>0</v>
      </c>
      <c r="DJ508" s="519">
        <v>0</v>
      </c>
      <c r="DK508" s="519">
        <v>0</v>
      </c>
      <c r="DL508" s="519">
        <v>0</v>
      </c>
      <c r="DM508" s="519">
        <v>0</v>
      </c>
      <c r="DN508" s="519">
        <v>0</v>
      </c>
      <c r="DO508" s="519">
        <v>0</v>
      </c>
      <c r="DP508" s="519">
        <v>0</v>
      </c>
      <c r="DQ508" s="519">
        <v>0</v>
      </c>
      <c r="DR508" s="519">
        <v>0</v>
      </c>
      <c r="DS508" s="519">
        <v>0</v>
      </c>
      <c r="DT508" s="519">
        <v>0</v>
      </c>
      <c r="DU508" s="519">
        <v>0</v>
      </c>
      <c r="DV508" s="519">
        <v>0</v>
      </c>
      <c r="DW508" s="519">
        <v>0</v>
      </c>
      <c r="DX508" s="519">
        <v>0</v>
      </c>
      <c r="DZ508" s="337" t="s">
        <v>631</v>
      </c>
      <c r="EA508" s="519" t="s">
        <v>1058</v>
      </c>
      <c r="EB508" s="519" t="s">
        <v>1060</v>
      </c>
      <c r="EC508" s="519">
        <v>20</v>
      </c>
      <c r="ED508" s="521" t="str">
        <f t="shared" si="26"/>
        <v>SDN100220</v>
      </c>
      <c r="EE508" s="519">
        <v>621</v>
      </c>
      <c r="EF508" s="519">
        <v>1677</v>
      </c>
      <c r="EG508" s="519">
        <v>2707</v>
      </c>
      <c r="EH508" s="519">
        <v>3713</v>
      </c>
      <c r="EI508" s="519">
        <v>4701</v>
      </c>
      <c r="EJ508" s="519">
        <v>5483</v>
      </c>
      <c r="EK508" s="519">
        <v>6254</v>
      </c>
      <c r="EL508" s="519">
        <v>7018</v>
      </c>
      <c r="EM508" s="519">
        <v>7770</v>
      </c>
      <c r="EN508" s="519">
        <v>0</v>
      </c>
      <c r="EO508" s="519">
        <v>0</v>
      </c>
      <c r="EP508" s="519">
        <v>0</v>
      </c>
      <c r="EQ508" s="519">
        <v>0</v>
      </c>
      <c r="ER508" s="519">
        <v>0</v>
      </c>
      <c r="ES508" s="519">
        <v>0</v>
      </c>
      <c r="ET508" s="519">
        <v>0</v>
      </c>
      <c r="EU508" s="519">
        <v>0</v>
      </c>
      <c r="EV508" s="519">
        <v>0</v>
      </c>
      <c r="EW508" s="519">
        <v>0</v>
      </c>
      <c r="EX508" s="519">
        <v>0</v>
      </c>
      <c r="EY508" s="519">
        <v>0</v>
      </c>
      <c r="EZ508" s="519">
        <v>0</v>
      </c>
      <c r="FA508" s="519">
        <v>0</v>
      </c>
      <c r="FB508" s="519">
        <v>0</v>
      </c>
      <c r="FC508" s="519">
        <v>0</v>
      </c>
      <c r="FD508" s="519">
        <v>0</v>
      </c>
      <c r="FE508" s="519">
        <v>0</v>
      </c>
      <c r="FF508" s="519">
        <v>0</v>
      </c>
      <c r="FG508" s="519">
        <v>0</v>
      </c>
      <c r="FH508" s="519">
        <v>0</v>
      </c>
      <c r="FI508" s="519">
        <v>0</v>
      </c>
      <c r="FJ508" s="519">
        <v>0</v>
      </c>
      <c r="FK508" s="519">
        <v>0</v>
      </c>
      <c r="FL508" s="519">
        <v>0</v>
      </c>
      <c r="FM508" s="519">
        <v>0</v>
      </c>
      <c r="FN508" s="519">
        <v>0</v>
      </c>
      <c r="FO508" s="519">
        <v>0</v>
      </c>
      <c r="FP508" s="519">
        <v>0</v>
      </c>
      <c r="FQ508" s="519">
        <v>0</v>
      </c>
      <c r="FR508" s="519">
        <v>0</v>
      </c>
      <c r="FS508" s="519">
        <v>0</v>
      </c>
      <c r="FT508" s="519">
        <v>0</v>
      </c>
      <c r="FU508" s="519">
        <v>0</v>
      </c>
      <c r="FV508" s="519">
        <v>0</v>
      </c>
      <c r="FW508" s="519">
        <v>0</v>
      </c>
      <c r="FX508" s="519">
        <v>0</v>
      </c>
      <c r="FY508" s="519">
        <v>0</v>
      </c>
      <c r="FZ508" s="519">
        <v>0</v>
      </c>
      <c r="GA508" s="519">
        <v>0</v>
      </c>
      <c r="GB508" s="519">
        <v>0</v>
      </c>
      <c r="GC508" s="519">
        <v>0</v>
      </c>
      <c r="GD508" s="519">
        <v>0</v>
      </c>
      <c r="GE508" s="519">
        <v>0</v>
      </c>
      <c r="GF508" s="519">
        <v>0</v>
      </c>
      <c r="GG508" s="519">
        <v>0</v>
      </c>
      <c r="GH508" s="519">
        <v>0</v>
      </c>
      <c r="GI508" s="519">
        <v>0</v>
      </c>
      <c r="GJ508" s="519">
        <v>0</v>
      </c>
      <c r="GK508" s="519">
        <v>0</v>
      </c>
      <c r="GL508" s="519">
        <v>0</v>
      </c>
      <c r="GM508" s="519">
        <v>0</v>
      </c>
      <c r="GN508" s="519">
        <v>0</v>
      </c>
      <c r="GO508" s="519">
        <v>0</v>
      </c>
      <c r="GP508" s="519">
        <v>0</v>
      </c>
      <c r="GQ508" s="519">
        <v>0</v>
      </c>
      <c r="GR508" s="519">
        <v>0</v>
      </c>
      <c r="GS508" s="519">
        <v>0</v>
      </c>
      <c r="GT508" s="519">
        <v>0</v>
      </c>
      <c r="GU508" s="519">
        <v>0</v>
      </c>
      <c r="GV508" s="519">
        <v>0</v>
      </c>
      <c r="GW508" s="519">
        <v>0</v>
      </c>
      <c r="GX508" s="519">
        <v>0</v>
      </c>
      <c r="GY508" s="519">
        <v>0</v>
      </c>
      <c r="GZ508" s="519">
        <v>0</v>
      </c>
      <c r="HA508" s="519">
        <v>0</v>
      </c>
      <c r="HB508" s="519">
        <v>0</v>
      </c>
      <c r="HC508" s="519">
        <v>0</v>
      </c>
      <c r="HD508" s="519">
        <v>0</v>
      </c>
      <c r="HE508" s="519">
        <v>0</v>
      </c>
      <c r="HF508" s="519">
        <v>0</v>
      </c>
      <c r="HG508" s="519">
        <v>0</v>
      </c>
      <c r="HH508" s="519">
        <v>0</v>
      </c>
      <c r="HI508" s="519">
        <v>0</v>
      </c>
      <c r="HJ508" s="519">
        <v>0</v>
      </c>
      <c r="HK508" s="519">
        <v>0</v>
      </c>
      <c r="HL508" s="519">
        <v>0</v>
      </c>
      <c r="HM508" s="519">
        <v>0</v>
      </c>
      <c r="HN508" s="519">
        <v>0</v>
      </c>
      <c r="HO508" s="519">
        <v>0</v>
      </c>
      <c r="HP508" s="519">
        <v>0</v>
      </c>
      <c r="HQ508" s="519">
        <v>0</v>
      </c>
      <c r="HR508" s="519">
        <v>0</v>
      </c>
      <c r="HS508" s="519">
        <v>0</v>
      </c>
      <c r="HT508" s="519">
        <v>0</v>
      </c>
      <c r="HU508" s="519">
        <v>0</v>
      </c>
      <c r="HV508" s="519">
        <v>0</v>
      </c>
      <c r="HW508" s="519">
        <v>0</v>
      </c>
      <c r="HX508" s="519">
        <v>0</v>
      </c>
      <c r="HY508" s="519">
        <v>0</v>
      </c>
      <c r="HZ508" s="519">
        <v>0</v>
      </c>
      <c r="IA508" s="519">
        <v>0</v>
      </c>
      <c r="IB508" s="519">
        <v>0</v>
      </c>
      <c r="IC508" s="519">
        <v>0</v>
      </c>
      <c r="ID508" s="519">
        <v>0</v>
      </c>
      <c r="IE508" s="519">
        <v>0</v>
      </c>
      <c r="IF508" s="519">
        <v>0</v>
      </c>
      <c r="IG508" s="519">
        <v>0</v>
      </c>
      <c r="IH508" s="519">
        <v>0</v>
      </c>
      <c r="II508" s="519">
        <v>0</v>
      </c>
      <c r="IJ508" s="519">
        <v>0</v>
      </c>
      <c r="IK508" s="519">
        <v>0</v>
      </c>
    </row>
    <row r="509" spans="2:245" hidden="1">
      <c r="B509" s="519" t="s">
        <v>1058</v>
      </c>
      <c r="C509" s="519"/>
      <c r="D509" s="519"/>
      <c r="E509" s="519"/>
      <c r="F509" s="519">
        <v>1</v>
      </c>
      <c r="G509" s="519"/>
      <c r="H509" s="519">
        <v>50</v>
      </c>
      <c r="I509" s="519">
        <v>7</v>
      </c>
      <c r="J509" s="519" t="str">
        <f t="shared" si="24"/>
        <v>SDN10015007</v>
      </c>
      <c r="K509" s="519">
        <v>1200</v>
      </c>
      <c r="M509" s="337" t="s">
        <v>631</v>
      </c>
      <c r="N509" s="519" t="s">
        <v>1058</v>
      </c>
      <c r="O509" s="519" t="s">
        <v>1060</v>
      </c>
      <c r="P509" s="519">
        <v>21</v>
      </c>
      <c r="Q509" s="521" t="str">
        <f t="shared" si="25"/>
        <v>SDN100221</v>
      </c>
      <c r="R509" s="519">
        <v>352</v>
      </c>
      <c r="S509" s="519">
        <v>848</v>
      </c>
      <c r="T509" s="519">
        <v>1357</v>
      </c>
      <c r="U509" s="519">
        <v>1877</v>
      </c>
      <c r="V509" s="519">
        <v>2411</v>
      </c>
      <c r="W509" s="519">
        <v>2862</v>
      </c>
      <c r="X509" s="519">
        <v>3325</v>
      </c>
      <c r="Y509" s="519">
        <v>3800</v>
      </c>
      <c r="Z509" s="519">
        <v>4287</v>
      </c>
      <c r="AA509" s="519">
        <v>6384</v>
      </c>
      <c r="AB509" s="519">
        <v>6543</v>
      </c>
      <c r="AC509" s="519">
        <v>6709</v>
      </c>
      <c r="AD509" s="519">
        <v>6882</v>
      </c>
      <c r="AE509" s="519">
        <v>7063</v>
      </c>
      <c r="AF509" s="519">
        <v>7255</v>
      </c>
      <c r="AG509" s="519">
        <v>7456</v>
      </c>
      <c r="AH509" s="519">
        <v>7668</v>
      </c>
      <c r="AI509" s="519">
        <v>7894</v>
      </c>
      <c r="AJ509" s="519">
        <v>8135</v>
      </c>
      <c r="AK509" s="519">
        <v>8392</v>
      </c>
      <c r="AL509" s="519">
        <v>8669</v>
      </c>
      <c r="AM509" s="519">
        <v>8965</v>
      </c>
      <c r="AN509" s="519">
        <v>9285</v>
      </c>
      <c r="AO509" s="519">
        <v>9629</v>
      </c>
      <c r="AP509" s="519">
        <v>0</v>
      </c>
      <c r="AQ509" s="519">
        <v>0</v>
      </c>
      <c r="AR509" s="519">
        <v>0</v>
      </c>
      <c r="AS509" s="519">
        <v>0</v>
      </c>
      <c r="AT509" s="519">
        <v>0</v>
      </c>
      <c r="AU509" s="519">
        <v>0</v>
      </c>
      <c r="AV509" s="519">
        <v>0</v>
      </c>
      <c r="AW509" s="519">
        <v>0</v>
      </c>
      <c r="AX509" s="519">
        <v>0</v>
      </c>
      <c r="AY509" s="519">
        <v>0</v>
      </c>
      <c r="AZ509" s="519">
        <v>0</v>
      </c>
      <c r="BA509" s="519">
        <v>0</v>
      </c>
      <c r="BB509" s="519">
        <v>0</v>
      </c>
      <c r="BC509" s="519">
        <v>0</v>
      </c>
      <c r="BD509" s="519">
        <v>0</v>
      </c>
      <c r="BE509" s="519">
        <v>0</v>
      </c>
      <c r="BF509" s="519">
        <v>0</v>
      </c>
      <c r="BG509" s="519">
        <v>0</v>
      </c>
      <c r="BH509" s="519">
        <v>0</v>
      </c>
      <c r="BI509" s="519">
        <v>0</v>
      </c>
      <c r="BJ509" s="519">
        <v>0</v>
      </c>
      <c r="BK509" s="519">
        <v>0</v>
      </c>
      <c r="BL509" s="519">
        <v>0</v>
      </c>
      <c r="BM509" s="519">
        <v>0</v>
      </c>
      <c r="BN509" s="519">
        <v>0</v>
      </c>
      <c r="BO509" s="519">
        <v>0</v>
      </c>
      <c r="BP509" s="519">
        <v>0</v>
      </c>
      <c r="BQ509" s="519">
        <v>0</v>
      </c>
      <c r="BR509" s="519">
        <v>0</v>
      </c>
      <c r="BS509" s="519">
        <v>0</v>
      </c>
      <c r="BT509" s="519">
        <v>0</v>
      </c>
      <c r="BU509" s="519">
        <v>0</v>
      </c>
      <c r="BV509" s="519">
        <v>0</v>
      </c>
      <c r="BW509" s="519">
        <v>0</v>
      </c>
      <c r="BX509" s="519">
        <v>0</v>
      </c>
      <c r="BY509" s="519">
        <v>0</v>
      </c>
      <c r="BZ509" s="519">
        <v>0</v>
      </c>
      <c r="CA509" s="519">
        <v>0</v>
      </c>
      <c r="CB509" s="519">
        <v>0</v>
      </c>
      <c r="CC509" s="519">
        <v>0</v>
      </c>
      <c r="CD509" s="519">
        <v>0</v>
      </c>
      <c r="CE509" s="519">
        <v>0</v>
      </c>
      <c r="CF509" s="519">
        <v>0</v>
      </c>
      <c r="CG509" s="519">
        <v>0</v>
      </c>
      <c r="CH509" s="519">
        <v>0</v>
      </c>
      <c r="CI509" s="519">
        <v>0</v>
      </c>
      <c r="CJ509" s="519">
        <v>0</v>
      </c>
      <c r="CK509" s="519">
        <v>0</v>
      </c>
      <c r="CL509" s="519">
        <v>0</v>
      </c>
      <c r="CM509" s="519">
        <v>0</v>
      </c>
      <c r="CN509" s="519">
        <v>0</v>
      </c>
      <c r="CO509" s="519">
        <v>0</v>
      </c>
      <c r="CP509" s="519">
        <v>0</v>
      </c>
      <c r="CQ509" s="519">
        <v>0</v>
      </c>
      <c r="CR509" s="519">
        <v>0</v>
      </c>
      <c r="CS509" s="519">
        <v>0</v>
      </c>
      <c r="CT509" s="519">
        <v>0</v>
      </c>
      <c r="CU509" s="519">
        <v>0</v>
      </c>
      <c r="CV509" s="519">
        <v>0</v>
      </c>
      <c r="CW509" s="519">
        <v>0</v>
      </c>
      <c r="CX509" s="519">
        <v>0</v>
      </c>
      <c r="CY509" s="519">
        <v>0</v>
      </c>
      <c r="CZ509" s="519">
        <v>0</v>
      </c>
      <c r="DA509" s="519">
        <v>0</v>
      </c>
      <c r="DB509" s="519">
        <v>0</v>
      </c>
      <c r="DC509" s="519">
        <v>0</v>
      </c>
      <c r="DD509" s="519">
        <v>0</v>
      </c>
      <c r="DE509" s="519">
        <v>0</v>
      </c>
      <c r="DF509" s="519">
        <v>0</v>
      </c>
      <c r="DG509" s="519">
        <v>0</v>
      </c>
      <c r="DH509" s="519">
        <v>0</v>
      </c>
      <c r="DI509" s="519">
        <v>0</v>
      </c>
      <c r="DJ509" s="519">
        <v>0</v>
      </c>
      <c r="DK509" s="519">
        <v>0</v>
      </c>
      <c r="DL509" s="519">
        <v>0</v>
      </c>
      <c r="DM509" s="519">
        <v>0</v>
      </c>
      <c r="DN509" s="519">
        <v>0</v>
      </c>
      <c r="DO509" s="519">
        <v>0</v>
      </c>
      <c r="DP509" s="519">
        <v>0</v>
      </c>
      <c r="DQ509" s="519">
        <v>0</v>
      </c>
      <c r="DR509" s="519">
        <v>0</v>
      </c>
      <c r="DS509" s="519">
        <v>0</v>
      </c>
      <c r="DT509" s="519">
        <v>0</v>
      </c>
      <c r="DU509" s="519">
        <v>0</v>
      </c>
      <c r="DV509" s="519">
        <v>0</v>
      </c>
      <c r="DW509" s="519">
        <v>0</v>
      </c>
      <c r="DX509" s="519">
        <v>0</v>
      </c>
      <c r="DZ509" s="337" t="s">
        <v>631</v>
      </c>
      <c r="EA509" s="519" t="s">
        <v>1058</v>
      </c>
      <c r="EB509" s="519" t="s">
        <v>1060</v>
      </c>
      <c r="EC509" s="519">
        <v>21</v>
      </c>
      <c r="ED509" s="521" t="str">
        <f t="shared" si="26"/>
        <v>SDN100221</v>
      </c>
      <c r="EE509" s="519">
        <v>605</v>
      </c>
      <c r="EF509" s="519">
        <v>1647</v>
      </c>
      <c r="EG509" s="519">
        <v>2666</v>
      </c>
      <c r="EH509" s="519">
        <v>3659</v>
      </c>
      <c r="EI509" s="519">
        <v>4636</v>
      </c>
      <c r="EJ509" s="519">
        <v>5409</v>
      </c>
      <c r="EK509" s="519">
        <v>6171</v>
      </c>
      <c r="EL509" s="519">
        <v>6927</v>
      </c>
      <c r="EM509" s="519">
        <v>7673</v>
      </c>
      <c r="EN509" s="519">
        <v>0</v>
      </c>
      <c r="EO509" s="519">
        <v>0</v>
      </c>
      <c r="EP509" s="519">
        <v>0</v>
      </c>
      <c r="EQ509" s="519">
        <v>0</v>
      </c>
      <c r="ER509" s="519">
        <v>0</v>
      </c>
      <c r="ES509" s="519">
        <v>0</v>
      </c>
      <c r="ET509" s="519">
        <v>0</v>
      </c>
      <c r="EU509" s="519">
        <v>0</v>
      </c>
      <c r="EV509" s="519">
        <v>0</v>
      </c>
      <c r="EW509" s="519">
        <v>0</v>
      </c>
      <c r="EX509" s="519">
        <v>0</v>
      </c>
      <c r="EY509" s="519">
        <v>0</v>
      </c>
      <c r="EZ509" s="519">
        <v>0</v>
      </c>
      <c r="FA509" s="519">
        <v>0</v>
      </c>
      <c r="FB509" s="519">
        <v>0</v>
      </c>
      <c r="FC509" s="519">
        <v>0</v>
      </c>
      <c r="FD509" s="519">
        <v>0</v>
      </c>
      <c r="FE509" s="519">
        <v>0</v>
      </c>
      <c r="FF509" s="519">
        <v>0</v>
      </c>
      <c r="FG509" s="519">
        <v>0</v>
      </c>
      <c r="FH509" s="519">
        <v>0</v>
      </c>
      <c r="FI509" s="519">
        <v>0</v>
      </c>
      <c r="FJ509" s="519">
        <v>0</v>
      </c>
      <c r="FK509" s="519">
        <v>0</v>
      </c>
      <c r="FL509" s="519">
        <v>0</v>
      </c>
      <c r="FM509" s="519">
        <v>0</v>
      </c>
      <c r="FN509" s="519">
        <v>0</v>
      </c>
      <c r="FO509" s="519">
        <v>0</v>
      </c>
      <c r="FP509" s="519">
        <v>0</v>
      </c>
      <c r="FQ509" s="519">
        <v>0</v>
      </c>
      <c r="FR509" s="519">
        <v>0</v>
      </c>
      <c r="FS509" s="519">
        <v>0</v>
      </c>
      <c r="FT509" s="519">
        <v>0</v>
      </c>
      <c r="FU509" s="519">
        <v>0</v>
      </c>
      <c r="FV509" s="519">
        <v>0</v>
      </c>
      <c r="FW509" s="519">
        <v>0</v>
      </c>
      <c r="FX509" s="519">
        <v>0</v>
      </c>
      <c r="FY509" s="519">
        <v>0</v>
      </c>
      <c r="FZ509" s="519">
        <v>0</v>
      </c>
      <c r="GA509" s="519">
        <v>0</v>
      </c>
      <c r="GB509" s="519">
        <v>0</v>
      </c>
      <c r="GC509" s="519">
        <v>0</v>
      </c>
      <c r="GD509" s="519">
        <v>0</v>
      </c>
      <c r="GE509" s="519">
        <v>0</v>
      </c>
      <c r="GF509" s="519">
        <v>0</v>
      </c>
      <c r="GG509" s="519">
        <v>0</v>
      </c>
      <c r="GH509" s="519">
        <v>0</v>
      </c>
      <c r="GI509" s="519">
        <v>0</v>
      </c>
      <c r="GJ509" s="519">
        <v>0</v>
      </c>
      <c r="GK509" s="519">
        <v>0</v>
      </c>
      <c r="GL509" s="519">
        <v>0</v>
      </c>
      <c r="GM509" s="519">
        <v>0</v>
      </c>
      <c r="GN509" s="519">
        <v>0</v>
      </c>
      <c r="GO509" s="519">
        <v>0</v>
      </c>
      <c r="GP509" s="519">
        <v>0</v>
      </c>
      <c r="GQ509" s="519">
        <v>0</v>
      </c>
      <c r="GR509" s="519">
        <v>0</v>
      </c>
      <c r="GS509" s="519">
        <v>0</v>
      </c>
      <c r="GT509" s="519">
        <v>0</v>
      </c>
      <c r="GU509" s="519">
        <v>0</v>
      </c>
      <c r="GV509" s="519">
        <v>0</v>
      </c>
      <c r="GW509" s="519">
        <v>0</v>
      </c>
      <c r="GX509" s="519">
        <v>0</v>
      </c>
      <c r="GY509" s="519">
        <v>0</v>
      </c>
      <c r="GZ509" s="519">
        <v>0</v>
      </c>
      <c r="HA509" s="519">
        <v>0</v>
      </c>
      <c r="HB509" s="519">
        <v>0</v>
      </c>
      <c r="HC509" s="519">
        <v>0</v>
      </c>
      <c r="HD509" s="519">
        <v>0</v>
      </c>
      <c r="HE509" s="519">
        <v>0</v>
      </c>
      <c r="HF509" s="519">
        <v>0</v>
      </c>
      <c r="HG509" s="519">
        <v>0</v>
      </c>
      <c r="HH509" s="519">
        <v>0</v>
      </c>
      <c r="HI509" s="519">
        <v>0</v>
      </c>
      <c r="HJ509" s="519">
        <v>0</v>
      </c>
      <c r="HK509" s="519">
        <v>0</v>
      </c>
      <c r="HL509" s="519">
        <v>0</v>
      </c>
      <c r="HM509" s="519">
        <v>0</v>
      </c>
      <c r="HN509" s="519">
        <v>0</v>
      </c>
      <c r="HO509" s="519">
        <v>0</v>
      </c>
      <c r="HP509" s="519">
        <v>0</v>
      </c>
      <c r="HQ509" s="519">
        <v>0</v>
      </c>
      <c r="HR509" s="519">
        <v>0</v>
      </c>
      <c r="HS509" s="519">
        <v>0</v>
      </c>
      <c r="HT509" s="519">
        <v>0</v>
      </c>
      <c r="HU509" s="519">
        <v>0</v>
      </c>
      <c r="HV509" s="519">
        <v>0</v>
      </c>
      <c r="HW509" s="519">
        <v>0</v>
      </c>
      <c r="HX509" s="519">
        <v>0</v>
      </c>
      <c r="HY509" s="519">
        <v>0</v>
      </c>
      <c r="HZ509" s="519">
        <v>0</v>
      </c>
      <c r="IA509" s="519">
        <v>0</v>
      </c>
      <c r="IB509" s="519">
        <v>0</v>
      </c>
      <c r="IC509" s="519">
        <v>0</v>
      </c>
      <c r="ID509" s="519">
        <v>0</v>
      </c>
      <c r="IE509" s="519">
        <v>0</v>
      </c>
      <c r="IF509" s="519">
        <v>0</v>
      </c>
      <c r="IG509" s="519">
        <v>0</v>
      </c>
      <c r="IH509" s="519">
        <v>0</v>
      </c>
      <c r="II509" s="519">
        <v>0</v>
      </c>
      <c r="IJ509" s="519">
        <v>0</v>
      </c>
      <c r="IK509" s="519">
        <v>0</v>
      </c>
    </row>
    <row r="510" spans="2:245" hidden="1">
      <c r="B510" s="519" t="s">
        <v>1058</v>
      </c>
      <c r="C510" s="519"/>
      <c r="D510" s="519"/>
      <c r="E510" s="519"/>
      <c r="F510" s="519">
        <v>1</v>
      </c>
      <c r="G510" s="519"/>
      <c r="H510" s="519">
        <v>50</v>
      </c>
      <c r="I510" s="519">
        <v>8</v>
      </c>
      <c r="J510" s="519" t="str">
        <f t="shared" si="24"/>
        <v>SDN10015008</v>
      </c>
      <c r="K510" s="519">
        <v>1200</v>
      </c>
      <c r="M510" s="337" t="s">
        <v>631</v>
      </c>
      <c r="N510" s="519" t="s">
        <v>1058</v>
      </c>
      <c r="O510" s="519" t="s">
        <v>1060</v>
      </c>
      <c r="P510" s="519">
        <v>22</v>
      </c>
      <c r="Q510" s="521" t="str">
        <f t="shared" si="25"/>
        <v>SDN100222</v>
      </c>
      <c r="R510" s="519">
        <v>344</v>
      </c>
      <c r="S510" s="519">
        <v>835</v>
      </c>
      <c r="T510" s="519">
        <v>1337</v>
      </c>
      <c r="U510" s="519">
        <v>1853</v>
      </c>
      <c r="V510" s="519">
        <v>2380</v>
      </c>
      <c r="W510" s="519">
        <v>2826</v>
      </c>
      <c r="X510" s="519">
        <v>3284</v>
      </c>
      <c r="Y510" s="519">
        <v>3755</v>
      </c>
      <c r="Z510" s="519">
        <v>4238</v>
      </c>
      <c r="AA510" s="519">
        <v>6312</v>
      </c>
      <c r="AB510" s="519">
        <v>6471</v>
      </c>
      <c r="AC510" s="519">
        <v>6638</v>
      </c>
      <c r="AD510" s="519">
        <v>6812</v>
      </c>
      <c r="AE510" s="519">
        <v>6996</v>
      </c>
      <c r="AF510" s="519">
        <v>7189</v>
      </c>
      <c r="AG510" s="519">
        <v>7392</v>
      </c>
      <c r="AH510" s="519">
        <v>7608</v>
      </c>
      <c r="AI510" s="519">
        <v>7839</v>
      </c>
      <c r="AJ510" s="519">
        <v>8085</v>
      </c>
      <c r="AK510" s="519">
        <v>8349</v>
      </c>
      <c r="AL510" s="519">
        <v>8632</v>
      </c>
      <c r="AM510" s="519">
        <v>8936</v>
      </c>
      <c r="AN510" s="519">
        <v>9264</v>
      </c>
      <c r="AO510" s="519">
        <v>9619</v>
      </c>
      <c r="AP510" s="519">
        <v>0</v>
      </c>
      <c r="AQ510" s="519">
        <v>0</v>
      </c>
      <c r="AR510" s="519">
        <v>0</v>
      </c>
      <c r="AS510" s="519">
        <v>0</v>
      </c>
      <c r="AT510" s="519">
        <v>0</v>
      </c>
      <c r="AU510" s="519">
        <v>0</v>
      </c>
      <c r="AV510" s="519">
        <v>0</v>
      </c>
      <c r="AW510" s="519">
        <v>0</v>
      </c>
      <c r="AX510" s="519">
        <v>0</v>
      </c>
      <c r="AY510" s="519">
        <v>0</v>
      </c>
      <c r="AZ510" s="519">
        <v>0</v>
      </c>
      <c r="BA510" s="519">
        <v>0</v>
      </c>
      <c r="BB510" s="519">
        <v>0</v>
      </c>
      <c r="BC510" s="519">
        <v>0</v>
      </c>
      <c r="BD510" s="519">
        <v>0</v>
      </c>
      <c r="BE510" s="519">
        <v>0</v>
      </c>
      <c r="BF510" s="519">
        <v>0</v>
      </c>
      <c r="BG510" s="519">
        <v>0</v>
      </c>
      <c r="BH510" s="519">
        <v>0</v>
      </c>
      <c r="BI510" s="519">
        <v>0</v>
      </c>
      <c r="BJ510" s="519">
        <v>0</v>
      </c>
      <c r="BK510" s="519">
        <v>0</v>
      </c>
      <c r="BL510" s="519">
        <v>0</v>
      </c>
      <c r="BM510" s="519">
        <v>0</v>
      </c>
      <c r="BN510" s="519">
        <v>0</v>
      </c>
      <c r="BO510" s="519">
        <v>0</v>
      </c>
      <c r="BP510" s="519">
        <v>0</v>
      </c>
      <c r="BQ510" s="519">
        <v>0</v>
      </c>
      <c r="BR510" s="519">
        <v>0</v>
      </c>
      <c r="BS510" s="519">
        <v>0</v>
      </c>
      <c r="BT510" s="519">
        <v>0</v>
      </c>
      <c r="BU510" s="519">
        <v>0</v>
      </c>
      <c r="BV510" s="519">
        <v>0</v>
      </c>
      <c r="BW510" s="519">
        <v>0</v>
      </c>
      <c r="BX510" s="519">
        <v>0</v>
      </c>
      <c r="BY510" s="519">
        <v>0</v>
      </c>
      <c r="BZ510" s="519">
        <v>0</v>
      </c>
      <c r="CA510" s="519">
        <v>0</v>
      </c>
      <c r="CB510" s="519">
        <v>0</v>
      </c>
      <c r="CC510" s="519">
        <v>0</v>
      </c>
      <c r="CD510" s="519">
        <v>0</v>
      </c>
      <c r="CE510" s="519">
        <v>0</v>
      </c>
      <c r="CF510" s="519">
        <v>0</v>
      </c>
      <c r="CG510" s="519">
        <v>0</v>
      </c>
      <c r="CH510" s="519">
        <v>0</v>
      </c>
      <c r="CI510" s="519">
        <v>0</v>
      </c>
      <c r="CJ510" s="519">
        <v>0</v>
      </c>
      <c r="CK510" s="519">
        <v>0</v>
      </c>
      <c r="CL510" s="519">
        <v>0</v>
      </c>
      <c r="CM510" s="519">
        <v>0</v>
      </c>
      <c r="CN510" s="519">
        <v>0</v>
      </c>
      <c r="CO510" s="519">
        <v>0</v>
      </c>
      <c r="CP510" s="519">
        <v>0</v>
      </c>
      <c r="CQ510" s="519">
        <v>0</v>
      </c>
      <c r="CR510" s="519">
        <v>0</v>
      </c>
      <c r="CS510" s="519">
        <v>0</v>
      </c>
      <c r="CT510" s="519">
        <v>0</v>
      </c>
      <c r="CU510" s="519">
        <v>0</v>
      </c>
      <c r="CV510" s="519">
        <v>0</v>
      </c>
      <c r="CW510" s="519">
        <v>0</v>
      </c>
      <c r="CX510" s="519">
        <v>0</v>
      </c>
      <c r="CY510" s="519">
        <v>0</v>
      </c>
      <c r="CZ510" s="519">
        <v>0</v>
      </c>
      <c r="DA510" s="519">
        <v>0</v>
      </c>
      <c r="DB510" s="519">
        <v>0</v>
      </c>
      <c r="DC510" s="519">
        <v>0</v>
      </c>
      <c r="DD510" s="519">
        <v>0</v>
      </c>
      <c r="DE510" s="519">
        <v>0</v>
      </c>
      <c r="DF510" s="519">
        <v>0</v>
      </c>
      <c r="DG510" s="519">
        <v>0</v>
      </c>
      <c r="DH510" s="519">
        <v>0</v>
      </c>
      <c r="DI510" s="519">
        <v>0</v>
      </c>
      <c r="DJ510" s="519">
        <v>0</v>
      </c>
      <c r="DK510" s="519">
        <v>0</v>
      </c>
      <c r="DL510" s="519">
        <v>0</v>
      </c>
      <c r="DM510" s="519">
        <v>0</v>
      </c>
      <c r="DN510" s="519">
        <v>0</v>
      </c>
      <c r="DO510" s="519">
        <v>0</v>
      </c>
      <c r="DP510" s="519">
        <v>0</v>
      </c>
      <c r="DQ510" s="519">
        <v>0</v>
      </c>
      <c r="DR510" s="519">
        <v>0</v>
      </c>
      <c r="DS510" s="519">
        <v>0</v>
      </c>
      <c r="DT510" s="519">
        <v>0</v>
      </c>
      <c r="DU510" s="519">
        <v>0</v>
      </c>
      <c r="DV510" s="519">
        <v>0</v>
      </c>
      <c r="DW510" s="519">
        <v>0</v>
      </c>
      <c r="DX510" s="519">
        <v>0</v>
      </c>
      <c r="DZ510" s="337" t="s">
        <v>631</v>
      </c>
      <c r="EA510" s="519" t="s">
        <v>1058</v>
      </c>
      <c r="EB510" s="519" t="s">
        <v>1060</v>
      </c>
      <c r="EC510" s="519">
        <v>22</v>
      </c>
      <c r="ED510" s="521" t="str">
        <f t="shared" si="26"/>
        <v>SDN100222</v>
      </c>
      <c r="EE510" s="519">
        <v>587</v>
      </c>
      <c r="EF510" s="519">
        <v>1618</v>
      </c>
      <c r="EG510" s="519">
        <v>2623</v>
      </c>
      <c r="EH510" s="519">
        <v>3605</v>
      </c>
      <c r="EI510" s="519">
        <v>4570</v>
      </c>
      <c r="EJ510" s="519">
        <v>5331</v>
      </c>
      <c r="EK510" s="519">
        <v>6086</v>
      </c>
      <c r="EL510" s="519">
        <v>6834</v>
      </c>
      <c r="EM510" s="519">
        <v>7571</v>
      </c>
      <c r="EN510" s="519">
        <v>0</v>
      </c>
      <c r="EO510" s="519">
        <v>0</v>
      </c>
      <c r="EP510" s="519">
        <v>0</v>
      </c>
      <c r="EQ510" s="519">
        <v>0</v>
      </c>
      <c r="ER510" s="519">
        <v>0</v>
      </c>
      <c r="ES510" s="519">
        <v>0</v>
      </c>
      <c r="ET510" s="519">
        <v>0</v>
      </c>
      <c r="EU510" s="519">
        <v>0</v>
      </c>
      <c r="EV510" s="519">
        <v>0</v>
      </c>
      <c r="EW510" s="519">
        <v>0</v>
      </c>
      <c r="EX510" s="519">
        <v>0</v>
      </c>
      <c r="EY510" s="519">
        <v>0</v>
      </c>
      <c r="EZ510" s="519">
        <v>0</v>
      </c>
      <c r="FA510" s="519">
        <v>0</v>
      </c>
      <c r="FB510" s="519">
        <v>0</v>
      </c>
      <c r="FC510" s="519">
        <v>0</v>
      </c>
      <c r="FD510" s="519">
        <v>0</v>
      </c>
      <c r="FE510" s="519">
        <v>0</v>
      </c>
      <c r="FF510" s="519">
        <v>0</v>
      </c>
      <c r="FG510" s="519">
        <v>0</v>
      </c>
      <c r="FH510" s="519">
        <v>0</v>
      </c>
      <c r="FI510" s="519">
        <v>0</v>
      </c>
      <c r="FJ510" s="519">
        <v>0</v>
      </c>
      <c r="FK510" s="519">
        <v>0</v>
      </c>
      <c r="FL510" s="519">
        <v>0</v>
      </c>
      <c r="FM510" s="519">
        <v>0</v>
      </c>
      <c r="FN510" s="519">
        <v>0</v>
      </c>
      <c r="FO510" s="519">
        <v>0</v>
      </c>
      <c r="FP510" s="519">
        <v>0</v>
      </c>
      <c r="FQ510" s="519">
        <v>0</v>
      </c>
      <c r="FR510" s="519">
        <v>0</v>
      </c>
      <c r="FS510" s="519">
        <v>0</v>
      </c>
      <c r="FT510" s="519">
        <v>0</v>
      </c>
      <c r="FU510" s="519">
        <v>0</v>
      </c>
      <c r="FV510" s="519">
        <v>0</v>
      </c>
      <c r="FW510" s="519">
        <v>0</v>
      </c>
      <c r="FX510" s="519">
        <v>0</v>
      </c>
      <c r="FY510" s="519">
        <v>0</v>
      </c>
      <c r="FZ510" s="519">
        <v>0</v>
      </c>
      <c r="GA510" s="519">
        <v>0</v>
      </c>
      <c r="GB510" s="519">
        <v>0</v>
      </c>
      <c r="GC510" s="519">
        <v>0</v>
      </c>
      <c r="GD510" s="519">
        <v>0</v>
      </c>
      <c r="GE510" s="519">
        <v>0</v>
      </c>
      <c r="GF510" s="519">
        <v>0</v>
      </c>
      <c r="GG510" s="519">
        <v>0</v>
      </c>
      <c r="GH510" s="519">
        <v>0</v>
      </c>
      <c r="GI510" s="519">
        <v>0</v>
      </c>
      <c r="GJ510" s="519">
        <v>0</v>
      </c>
      <c r="GK510" s="519">
        <v>0</v>
      </c>
      <c r="GL510" s="519">
        <v>0</v>
      </c>
      <c r="GM510" s="519">
        <v>0</v>
      </c>
      <c r="GN510" s="519">
        <v>0</v>
      </c>
      <c r="GO510" s="519">
        <v>0</v>
      </c>
      <c r="GP510" s="519">
        <v>0</v>
      </c>
      <c r="GQ510" s="519">
        <v>0</v>
      </c>
      <c r="GR510" s="519">
        <v>0</v>
      </c>
      <c r="GS510" s="519">
        <v>0</v>
      </c>
      <c r="GT510" s="519">
        <v>0</v>
      </c>
      <c r="GU510" s="519">
        <v>0</v>
      </c>
      <c r="GV510" s="519">
        <v>0</v>
      </c>
      <c r="GW510" s="519">
        <v>0</v>
      </c>
      <c r="GX510" s="519">
        <v>0</v>
      </c>
      <c r="GY510" s="519">
        <v>0</v>
      </c>
      <c r="GZ510" s="519">
        <v>0</v>
      </c>
      <c r="HA510" s="519">
        <v>0</v>
      </c>
      <c r="HB510" s="519">
        <v>0</v>
      </c>
      <c r="HC510" s="519">
        <v>0</v>
      </c>
      <c r="HD510" s="519">
        <v>0</v>
      </c>
      <c r="HE510" s="519">
        <v>0</v>
      </c>
      <c r="HF510" s="519">
        <v>0</v>
      </c>
      <c r="HG510" s="519">
        <v>0</v>
      </c>
      <c r="HH510" s="519">
        <v>0</v>
      </c>
      <c r="HI510" s="519">
        <v>0</v>
      </c>
      <c r="HJ510" s="519">
        <v>0</v>
      </c>
      <c r="HK510" s="519">
        <v>0</v>
      </c>
      <c r="HL510" s="519">
        <v>0</v>
      </c>
      <c r="HM510" s="519">
        <v>0</v>
      </c>
      <c r="HN510" s="519">
        <v>0</v>
      </c>
      <c r="HO510" s="519">
        <v>0</v>
      </c>
      <c r="HP510" s="519">
        <v>0</v>
      </c>
      <c r="HQ510" s="519">
        <v>0</v>
      </c>
      <c r="HR510" s="519">
        <v>0</v>
      </c>
      <c r="HS510" s="519">
        <v>0</v>
      </c>
      <c r="HT510" s="519">
        <v>0</v>
      </c>
      <c r="HU510" s="519">
        <v>0</v>
      </c>
      <c r="HV510" s="519">
        <v>0</v>
      </c>
      <c r="HW510" s="519">
        <v>0</v>
      </c>
      <c r="HX510" s="519">
        <v>0</v>
      </c>
      <c r="HY510" s="519">
        <v>0</v>
      </c>
      <c r="HZ510" s="519">
        <v>0</v>
      </c>
      <c r="IA510" s="519">
        <v>0</v>
      </c>
      <c r="IB510" s="519">
        <v>0</v>
      </c>
      <c r="IC510" s="519">
        <v>0</v>
      </c>
      <c r="ID510" s="519">
        <v>0</v>
      </c>
      <c r="IE510" s="519">
        <v>0</v>
      </c>
      <c r="IF510" s="519">
        <v>0</v>
      </c>
      <c r="IG510" s="519">
        <v>0</v>
      </c>
      <c r="IH510" s="519">
        <v>0</v>
      </c>
      <c r="II510" s="519">
        <v>0</v>
      </c>
      <c r="IJ510" s="519">
        <v>0</v>
      </c>
      <c r="IK510" s="519">
        <v>0</v>
      </c>
    </row>
    <row r="511" spans="2:245" hidden="1">
      <c r="B511" s="519" t="s">
        <v>1058</v>
      </c>
      <c r="C511" s="519"/>
      <c r="D511" s="519"/>
      <c r="E511" s="519"/>
      <c r="F511" s="519">
        <v>1</v>
      </c>
      <c r="G511" s="519"/>
      <c r="H511" s="519">
        <v>50</v>
      </c>
      <c r="I511" s="519">
        <v>9</v>
      </c>
      <c r="J511" s="519" t="str">
        <f t="shared" si="24"/>
        <v>SDN10015009</v>
      </c>
      <c r="K511" s="519">
        <v>1200</v>
      </c>
      <c r="M511" s="337" t="s">
        <v>631</v>
      </c>
      <c r="N511" s="519" t="s">
        <v>1058</v>
      </c>
      <c r="O511" s="519" t="s">
        <v>1060</v>
      </c>
      <c r="P511" s="519">
        <v>23</v>
      </c>
      <c r="Q511" s="521" t="str">
        <f t="shared" si="25"/>
        <v>SDN100223</v>
      </c>
      <c r="R511" s="519">
        <v>335</v>
      </c>
      <c r="S511" s="519">
        <v>820</v>
      </c>
      <c r="T511" s="519">
        <v>1316</v>
      </c>
      <c r="U511" s="519">
        <v>1826</v>
      </c>
      <c r="V511" s="519">
        <v>2346</v>
      </c>
      <c r="W511" s="519">
        <v>2788</v>
      </c>
      <c r="X511" s="519">
        <v>3242</v>
      </c>
      <c r="Y511" s="519">
        <v>3707</v>
      </c>
      <c r="Z511" s="519">
        <v>4185</v>
      </c>
      <c r="AA511" s="519">
        <v>6236</v>
      </c>
      <c r="AB511" s="519">
        <v>6396</v>
      </c>
      <c r="AC511" s="519">
        <v>6563</v>
      </c>
      <c r="AD511" s="519">
        <v>6740</v>
      </c>
      <c r="AE511" s="519">
        <v>6924</v>
      </c>
      <c r="AF511" s="519">
        <v>7119</v>
      </c>
      <c r="AG511" s="519">
        <v>7326</v>
      </c>
      <c r="AH511" s="519">
        <v>7546</v>
      </c>
      <c r="AI511" s="519">
        <v>7781</v>
      </c>
      <c r="AJ511" s="519">
        <v>8033</v>
      </c>
      <c r="AK511" s="519">
        <v>8303</v>
      </c>
      <c r="AL511" s="519">
        <v>8592</v>
      </c>
      <c r="AM511" s="519">
        <v>8904</v>
      </c>
      <c r="AN511" s="519">
        <v>9241</v>
      </c>
      <c r="AO511" s="519">
        <v>9606</v>
      </c>
      <c r="AP511" s="519">
        <v>0</v>
      </c>
      <c r="AQ511" s="519">
        <v>0</v>
      </c>
      <c r="AR511" s="519">
        <v>0</v>
      </c>
      <c r="AS511" s="519">
        <v>0</v>
      </c>
      <c r="AT511" s="519">
        <v>0</v>
      </c>
      <c r="AU511" s="519">
        <v>0</v>
      </c>
      <c r="AV511" s="519">
        <v>0</v>
      </c>
      <c r="AW511" s="519">
        <v>0</v>
      </c>
      <c r="AX511" s="519">
        <v>0</v>
      </c>
      <c r="AY511" s="519">
        <v>0</v>
      </c>
      <c r="AZ511" s="519">
        <v>0</v>
      </c>
      <c r="BA511" s="519">
        <v>0</v>
      </c>
      <c r="BB511" s="519">
        <v>0</v>
      </c>
      <c r="BC511" s="519">
        <v>0</v>
      </c>
      <c r="BD511" s="519">
        <v>0</v>
      </c>
      <c r="BE511" s="519">
        <v>0</v>
      </c>
      <c r="BF511" s="519">
        <v>0</v>
      </c>
      <c r="BG511" s="519">
        <v>0</v>
      </c>
      <c r="BH511" s="519">
        <v>0</v>
      </c>
      <c r="BI511" s="519">
        <v>0</v>
      </c>
      <c r="BJ511" s="519">
        <v>0</v>
      </c>
      <c r="BK511" s="519">
        <v>0</v>
      </c>
      <c r="BL511" s="519">
        <v>0</v>
      </c>
      <c r="BM511" s="519">
        <v>0</v>
      </c>
      <c r="BN511" s="519">
        <v>0</v>
      </c>
      <c r="BO511" s="519">
        <v>0</v>
      </c>
      <c r="BP511" s="519">
        <v>0</v>
      </c>
      <c r="BQ511" s="519">
        <v>0</v>
      </c>
      <c r="BR511" s="519">
        <v>0</v>
      </c>
      <c r="BS511" s="519">
        <v>0</v>
      </c>
      <c r="BT511" s="519">
        <v>0</v>
      </c>
      <c r="BU511" s="519">
        <v>0</v>
      </c>
      <c r="BV511" s="519">
        <v>0</v>
      </c>
      <c r="BW511" s="519">
        <v>0</v>
      </c>
      <c r="BX511" s="519">
        <v>0</v>
      </c>
      <c r="BY511" s="519">
        <v>0</v>
      </c>
      <c r="BZ511" s="519">
        <v>0</v>
      </c>
      <c r="CA511" s="519">
        <v>0</v>
      </c>
      <c r="CB511" s="519">
        <v>0</v>
      </c>
      <c r="CC511" s="519">
        <v>0</v>
      </c>
      <c r="CD511" s="519">
        <v>0</v>
      </c>
      <c r="CE511" s="519">
        <v>0</v>
      </c>
      <c r="CF511" s="519">
        <v>0</v>
      </c>
      <c r="CG511" s="519">
        <v>0</v>
      </c>
      <c r="CH511" s="519">
        <v>0</v>
      </c>
      <c r="CI511" s="519">
        <v>0</v>
      </c>
      <c r="CJ511" s="519">
        <v>0</v>
      </c>
      <c r="CK511" s="519">
        <v>0</v>
      </c>
      <c r="CL511" s="519">
        <v>0</v>
      </c>
      <c r="CM511" s="519">
        <v>0</v>
      </c>
      <c r="CN511" s="519">
        <v>0</v>
      </c>
      <c r="CO511" s="519">
        <v>0</v>
      </c>
      <c r="CP511" s="519">
        <v>0</v>
      </c>
      <c r="CQ511" s="519">
        <v>0</v>
      </c>
      <c r="CR511" s="519">
        <v>0</v>
      </c>
      <c r="CS511" s="519">
        <v>0</v>
      </c>
      <c r="CT511" s="519">
        <v>0</v>
      </c>
      <c r="CU511" s="519">
        <v>0</v>
      </c>
      <c r="CV511" s="519">
        <v>0</v>
      </c>
      <c r="CW511" s="519">
        <v>0</v>
      </c>
      <c r="CX511" s="519">
        <v>0</v>
      </c>
      <c r="CY511" s="519">
        <v>0</v>
      </c>
      <c r="CZ511" s="519">
        <v>0</v>
      </c>
      <c r="DA511" s="519">
        <v>0</v>
      </c>
      <c r="DB511" s="519">
        <v>0</v>
      </c>
      <c r="DC511" s="519">
        <v>0</v>
      </c>
      <c r="DD511" s="519">
        <v>0</v>
      </c>
      <c r="DE511" s="519">
        <v>0</v>
      </c>
      <c r="DF511" s="519">
        <v>0</v>
      </c>
      <c r="DG511" s="519">
        <v>0</v>
      </c>
      <c r="DH511" s="519">
        <v>0</v>
      </c>
      <c r="DI511" s="519">
        <v>0</v>
      </c>
      <c r="DJ511" s="519">
        <v>0</v>
      </c>
      <c r="DK511" s="519">
        <v>0</v>
      </c>
      <c r="DL511" s="519">
        <v>0</v>
      </c>
      <c r="DM511" s="519">
        <v>0</v>
      </c>
      <c r="DN511" s="519">
        <v>0</v>
      </c>
      <c r="DO511" s="519">
        <v>0</v>
      </c>
      <c r="DP511" s="519">
        <v>0</v>
      </c>
      <c r="DQ511" s="519">
        <v>0</v>
      </c>
      <c r="DR511" s="519">
        <v>0</v>
      </c>
      <c r="DS511" s="519">
        <v>0</v>
      </c>
      <c r="DT511" s="519">
        <v>0</v>
      </c>
      <c r="DU511" s="519">
        <v>0</v>
      </c>
      <c r="DV511" s="519">
        <v>0</v>
      </c>
      <c r="DW511" s="519">
        <v>0</v>
      </c>
      <c r="DX511" s="519">
        <v>0</v>
      </c>
      <c r="DZ511" s="337" t="s">
        <v>631</v>
      </c>
      <c r="EA511" s="519" t="s">
        <v>1058</v>
      </c>
      <c r="EB511" s="519" t="s">
        <v>1060</v>
      </c>
      <c r="EC511" s="519">
        <v>23</v>
      </c>
      <c r="ED511" s="521" t="str">
        <f t="shared" si="26"/>
        <v>SDN100223</v>
      </c>
      <c r="EE511" s="519">
        <v>567</v>
      </c>
      <c r="EF511" s="519">
        <v>1585</v>
      </c>
      <c r="EG511" s="519">
        <v>2577</v>
      </c>
      <c r="EH511" s="519">
        <v>3547</v>
      </c>
      <c r="EI511" s="519">
        <v>4497</v>
      </c>
      <c r="EJ511" s="519">
        <v>5250</v>
      </c>
      <c r="EK511" s="519">
        <v>5995</v>
      </c>
      <c r="EL511" s="519">
        <v>6734</v>
      </c>
      <c r="EM511" s="519">
        <v>7462</v>
      </c>
      <c r="EN511" s="519">
        <v>0</v>
      </c>
      <c r="EO511" s="519">
        <v>0</v>
      </c>
      <c r="EP511" s="519">
        <v>0</v>
      </c>
      <c r="EQ511" s="519">
        <v>0</v>
      </c>
      <c r="ER511" s="519">
        <v>0</v>
      </c>
      <c r="ES511" s="519">
        <v>0</v>
      </c>
      <c r="ET511" s="519">
        <v>0</v>
      </c>
      <c r="EU511" s="519">
        <v>0</v>
      </c>
      <c r="EV511" s="519">
        <v>0</v>
      </c>
      <c r="EW511" s="519">
        <v>0</v>
      </c>
      <c r="EX511" s="519">
        <v>0</v>
      </c>
      <c r="EY511" s="519">
        <v>0</v>
      </c>
      <c r="EZ511" s="519">
        <v>0</v>
      </c>
      <c r="FA511" s="519">
        <v>0</v>
      </c>
      <c r="FB511" s="519">
        <v>0</v>
      </c>
      <c r="FC511" s="519">
        <v>0</v>
      </c>
      <c r="FD511" s="519">
        <v>0</v>
      </c>
      <c r="FE511" s="519">
        <v>0</v>
      </c>
      <c r="FF511" s="519">
        <v>0</v>
      </c>
      <c r="FG511" s="519">
        <v>0</v>
      </c>
      <c r="FH511" s="519">
        <v>0</v>
      </c>
      <c r="FI511" s="519">
        <v>0</v>
      </c>
      <c r="FJ511" s="519">
        <v>0</v>
      </c>
      <c r="FK511" s="519">
        <v>0</v>
      </c>
      <c r="FL511" s="519">
        <v>0</v>
      </c>
      <c r="FM511" s="519">
        <v>0</v>
      </c>
      <c r="FN511" s="519">
        <v>0</v>
      </c>
      <c r="FO511" s="519">
        <v>0</v>
      </c>
      <c r="FP511" s="519">
        <v>0</v>
      </c>
      <c r="FQ511" s="519">
        <v>0</v>
      </c>
      <c r="FR511" s="519">
        <v>0</v>
      </c>
      <c r="FS511" s="519">
        <v>0</v>
      </c>
      <c r="FT511" s="519">
        <v>0</v>
      </c>
      <c r="FU511" s="519">
        <v>0</v>
      </c>
      <c r="FV511" s="519">
        <v>0</v>
      </c>
      <c r="FW511" s="519">
        <v>0</v>
      </c>
      <c r="FX511" s="519">
        <v>0</v>
      </c>
      <c r="FY511" s="519">
        <v>0</v>
      </c>
      <c r="FZ511" s="519">
        <v>0</v>
      </c>
      <c r="GA511" s="519">
        <v>0</v>
      </c>
      <c r="GB511" s="519">
        <v>0</v>
      </c>
      <c r="GC511" s="519">
        <v>0</v>
      </c>
      <c r="GD511" s="519">
        <v>0</v>
      </c>
      <c r="GE511" s="519">
        <v>0</v>
      </c>
      <c r="GF511" s="519">
        <v>0</v>
      </c>
      <c r="GG511" s="519">
        <v>0</v>
      </c>
      <c r="GH511" s="519">
        <v>0</v>
      </c>
      <c r="GI511" s="519">
        <v>0</v>
      </c>
      <c r="GJ511" s="519">
        <v>0</v>
      </c>
      <c r="GK511" s="519">
        <v>0</v>
      </c>
      <c r="GL511" s="519">
        <v>0</v>
      </c>
      <c r="GM511" s="519">
        <v>0</v>
      </c>
      <c r="GN511" s="519">
        <v>0</v>
      </c>
      <c r="GO511" s="519">
        <v>0</v>
      </c>
      <c r="GP511" s="519">
        <v>0</v>
      </c>
      <c r="GQ511" s="519">
        <v>0</v>
      </c>
      <c r="GR511" s="519">
        <v>0</v>
      </c>
      <c r="GS511" s="519">
        <v>0</v>
      </c>
      <c r="GT511" s="519">
        <v>0</v>
      </c>
      <c r="GU511" s="519">
        <v>0</v>
      </c>
      <c r="GV511" s="519">
        <v>0</v>
      </c>
      <c r="GW511" s="519">
        <v>0</v>
      </c>
      <c r="GX511" s="519">
        <v>0</v>
      </c>
      <c r="GY511" s="519">
        <v>0</v>
      </c>
      <c r="GZ511" s="519">
        <v>0</v>
      </c>
      <c r="HA511" s="519">
        <v>0</v>
      </c>
      <c r="HB511" s="519">
        <v>0</v>
      </c>
      <c r="HC511" s="519">
        <v>0</v>
      </c>
      <c r="HD511" s="519">
        <v>0</v>
      </c>
      <c r="HE511" s="519">
        <v>0</v>
      </c>
      <c r="HF511" s="519">
        <v>0</v>
      </c>
      <c r="HG511" s="519">
        <v>0</v>
      </c>
      <c r="HH511" s="519">
        <v>0</v>
      </c>
      <c r="HI511" s="519">
        <v>0</v>
      </c>
      <c r="HJ511" s="519">
        <v>0</v>
      </c>
      <c r="HK511" s="519">
        <v>0</v>
      </c>
      <c r="HL511" s="519">
        <v>0</v>
      </c>
      <c r="HM511" s="519">
        <v>0</v>
      </c>
      <c r="HN511" s="519">
        <v>0</v>
      </c>
      <c r="HO511" s="519">
        <v>0</v>
      </c>
      <c r="HP511" s="519">
        <v>0</v>
      </c>
      <c r="HQ511" s="519">
        <v>0</v>
      </c>
      <c r="HR511" s="519">
        <v>0</v>
      </c>
      <c r="HS511" s="519">
        <v>0</v>
      </c>
      <c r="HT511" s="519">
        <v>0</v>
      </c>
      <c r="HU511" s="519">
        <v>0</v>
      </c>
      <c r="HV511" s="519">
        <v>0</v>
      </c>
      <c r="HW511" s="519">
        <v>0</v>
      </c>
      <c r="HX511" s="519">
        <v>0</v>
      </c>
      <c r="HY511" s="519">
        <v>0</v>
      </c>
      <c r="HZ511" s="519">
        <v>0</v>
      </c>
      <c r="IA511" s="519">
        <v>0</v>
      </c>
      <c r="IB511" s="519">
        <v>0</v>
      </c>
      <c r="IC511" s="519">
        <v>0</v>
      </c>
      <c r="ID511" s="519">
        <v>0</v>
      </c>
      <c r="IE511" s="519">
        <v>0</v>
      </c>
      <c r="IF511" s="519">
        <v>0</v>
      </c>
      <c r="IG511" s="519">
        <v>0</v>
      </c>
      <c r="IH511" s="519">
        <v>0</v>
      </c>
      <c r="II511" s="519">
        <v>0</v>
      </c>
      <c r="IJ511" s="519">
        <v>0</v>
      </c>
      <c r="IK511" s="519">
        <v>0</v>
      </c>
    </row>
    <row r="512" spans="2:245" hidden="1">
      <c r="B512" s="519" t="s">
        <v>1058</v>
      </c>
      <c r="C512" s="519"/>
      <c r="D512" s="519"/>
      <c r="E512" s="519"/>
      <c r="F512" s="519">
        <v>1</v>
      </c>
      <c r="G512" s="519"/>
      <c r="H512" s="519">
        <v>50</v>
      </c>
      <c r="I512" s="519">
        <v>10</v>
      </c>
      <c r="J512" s="519" t="str">
        <f t="shared" si="24"/>
        <v>SDN10015010</v>
      </c>
      <c r="K512" s="519">
        <v>1200</v>
      </c>
      <c r="M512" s="337" t="s">
        <v>631</v>
      </c>
      <c r="N512" s="519" t="s">
        <v>1058</v>
      </c>
      <c r="O512" s="519" t="s">
        <v>1060</v>
      </c>
      <c r="P512" s="519">
        <v>24</v>
      </c>
      <c r="Q512" s="521" t="str">
        <f t="shared" si="25"/>
        <v>SDN100224</v>
      </c>
      <c r="R512" s="519">
        <v>326</v>
      </c>
      <c r="S512" s="519">
        <v>806</v>
      </c>
      <c r="T512" s="519">
        <v>1296</v>
      </c>
      <c r="U512" s="519">
        <v>1799</v>
      </c>
      <c r="V512" s="519">
        <v>2314</v>
      </c>
      <c r="W512" s="519">
        <v>2751</v>
      </c>
      <c r="X512" s="519">
        <v>3200</v>
      </c>
      <c r="Y512" s="519">
        <v>3660</v>
      </c>
      <c r="Z512" s="519">
        <v>4134</v>
      </c>
      <c r="AA512" s="519">
        <v>6162</v>
      </c>
      <c r="AB512" s="519">
        <v>6323</v>
      </c>
      <c r="AC512" s="519">
        <v>6492</v>
      </c>
      <c r="AD512" s="519">
        <v>6669</v>
      </c>
      <c r="AE512" s="519">
        <v>6855</v>
      </c>
      <c r="AF512" s="519">
        <v>7053</v>
      </c>
      <c r="AG512" s="519">
        <v>7264</v>
      </c>
      <c r="AH512" s="519">
        <v>7488</v>
      </c>
      <c r="AI512" s="519">
        <v>7729</v>
      </c>
      <c r="AJ512" s="519">
        <v>7985</v>
      </c>
      <c r="AK512" s="519">
        <v>8261</v>
      </c>
      <c r="AL512" s="519">
        <v>8558</v>
      </c>
      <c r="AM512" s="519">
        <v>8878</v>
      </c>
      <c r="AN512" s="519">
        <v>9224</v>
      </c>
      <c r="AO512" s="519">
        <v>9601</v>
      </c>
      <c r="AP512" s="519">
        <v>0</v>
      </c>
      <c r="AQ512" s="519">
        <v>0</v>
      </c>
      <c r="AR512" s="519">
        <v>0</v>
      </c>
      <c r="AS512" s="519">
        <v>0</v>
      </c>
      <c r="AT512" s="519">
        <v>0</v>
      </c>
      <c r="AU512" s="519">
        <v>0</v>
      </c>
      <c r="AV512" s="519">
        <v>0</v>
      </c>
      <c r="AW512" s="519">
        <v>0</v>
      </c>
      <c r="AX512" s="519">
        <v>0</v>
      </c>
      <c r="AY512" s="519">
        <v>0</v>
      </c>
      <c r="AZ512" s="519">
        <v>0</v>
      </c>
      <c r="BA512" s="519">
        <v>0</v>
      </c>
      <c r="BB512" s="519">
        <v>0</v>
      </c>
      <c r="BC512" s="519">
        <v>0</v>
      </c>
      <c r="BD512" s="519">
        <v>0</v>
      </c>
      <c r="BE512" s="519">
        <v>0</v>
      </c>
      <c r="BF512" s="519">
        <v>0</v>
      </c>
      <c r="BG512" s="519">
        <v>0</v>
      </c>
      <c r="BH512" s="519">
        <v>0</v>
      </c>
      <c r="BI512" s="519">
        <v>0</v>
      </c>
      <c r="BJ512" s="519">
        <v>0</v>
      </c>
      <c r="BK512" s="519">
        <v>0</v>
      </c>
      <c r="BL512" s="519">
        <v>0</v>
      </c>
      <c r="BM512" s="519">
        <v>0</v>
      </c>
      <c r="BN512" s="519">
        <v>0</v>
      </c>
      <c r="BO512" s="519">
        <v>0</v>
      </c>
      <c r="BP512" s="519">
        <v>0</v>
      </c>
      <c r="BQ512" s="519">
        <v>0</v>
      </c>
      <c r="BR512" s="519">
        <v>0</v>
      </c>
      <c r="BS512" s="519">
        <v>0</v>
      </c>
      <c r="BT512" s="519">
        <v>0</v>
      </c>
      <c r="BU512" s="519">
        <v>0</v>
      </c>
      <c r="BV512" s="519">
        <v>0</v>
      </c>
      <c r="BW512" s="519">
        <v>0</v>
      </c>
      <c r="BX512" s="519">
        <v>0</v>
      </c>
      <c r="BY512" s="519">
        <v>0</v>
      </c>
      <c r="BZ512" s="519">
        <v>0</v>
      </c>
      <c r="CA512" s="519">
        <v>0</v>
      </c>
      <c r="CB512" s="519">
        <v>0</v>
      </c>
      <c r="CC512" s="519">
        <v>0</v>
      </c>
      <c r="CD512" s="519">
        <v>0</v>
      </c>
      <c r="CE512" s="519">
        <v>0</v>
      </c>
      <c r="CF512" s="519">
        <v>0</v>
      </c>
      <c r="CG512" s="519">
        <v>0</v>
      </c>
      <c r="CH512" s="519">
        <v>0</v>
      </c>
      <c r="CI512" s="519">
        <v>0</v>
      </c>
      <c r="CJ512" s="519">
        <v>0</v>
      </c>
      <c r="CK512" s="519">
        <v>0</v>
      </c>
      <c r="CL512" s="519">
        <v>0</v>
      </c>
      <c r="CM512" s="519">
        <v>0</v>
      </c>
      <c r="CN512" s="519">
        <v>0</v>
      </c>
      <c r="CO512" s="519">
        <v>0</v>
      </c>
      <c r="CP512" s="519">
        <v>0</v>
      </c>
      <c r="CQ512" s="519">
        <v>0</v>
      </c>
      <c r="CR512" s="519">
        <v>0</v>
      </c>
      <c r="CS512" s="519">
        <v>0</v>
      </c>
      <c r="CT512" s="519">
        <v>0</v>
      </c>
      <c r="CU512" s="519">
        <v>0</v>
      </c>
      <c r="CV512" s="519">
        <v>0</v>
      </c>
      <c r="CW512" s="519">
        <v>0</v>
      </c>
      <c r="CX512" s="519">
        <v>0</v>
      </c>
      <c r="CY512" s="519">
        <v>0</v>
      </c>
      <c r="CZ512" s="519">
        <v>0</v>
      </c>
      <c r="DA512" s="519">
        <v>0</v>
      </c>
      <c r="DB512" s="519">
        <v>0</v>
      </c>
      <c r="DC512" s="519">
        <v>0</v>
      </c>
      <c r="DD512" s="519">
        <v>0</v>
      </c>
      <c r="DE512" s="519">
        <v>0</v>
      </c>
      <c r="DF512" s="519">
        <v>0</v>
      </c>
      <c r="DG512" s="519">
        <v>0</v>
      </c>
      <c r="DH512" s="519">
        <v>0</v>
      </c>
      <c r="DI512" s="519">
        <v>0</v>
      </c>
      <c r="DJ512" s="519">
        <v>0</v>
      </c>
      <c r="DK512" s="519">
        <v>0</v>
      </c>
      <c r="DL512" s="519">
        <v>0</v>
      </c>
      <c r="DM512" s="519">
        <v>0</v>
      </c>
      <c r="DN512" s="519">
        <v>0</v>
      </c>
      <c r="DO512" s="519">
        <v>0</v>
      </c>
      <c r="DP512" s="519">
        <v>0</v>
      </c>
      <c r="DQ512" s="519">
        <v>0</v>
      </c>
      <c r="DR512" s="519">
        <v>0</v>
      </c>
      <c r="DS512" s="519">
        <v>0</v>
      </c>
      <c r="DT512" s="519">
        <v>0</v>
      </c>
      <c r="DU512" s="519">
        <v>0</v>
      </c>
      <c r="DV512" s="519">
        <v>0</v>
      </c>
      <c r="DW512" s="519">
        <v>0</v>
      </c>
      <c r="DX512" s="519">
        <v>0</v>
      </c>
      <c r="DZ512" s="337" t="s">
        <v>631</v>
      </c>
      <c r="EA512" s="519" t="s">
        <v>1058</v>
      </c>
      <c r="EB512" s="519" t="s">
        <v>1060</v>
      </c>
      <c r="EC512" s="519">
        <v>24</v>
      </c>
      <c r="ED512" s="521" t="str">
        <f t="shared" si="26"/>
        <v>SDN100224</v>
      </c>
      <c r="EE512" s="519">
        <v>549</v>
      </c>
      <c r="EF512" s="519">
        <v>1553</v>
      </c>
      <c r="EG512" s="519">
        <v>2533</v>
      </c>
      <c r="EH512" s="519">
        <v>3487</v>
      </c>
      <c r="EI512" s="519">
        <v>4426</v>
      </c>
      <c r="EJ512" s="519">
        <v>5170</v>
      </c>
      <c r="EK512" s="519">
        <v>5904</v>
      </c>
      <c r="EL512" s="519">
        <v>6634</v>
      </c>
      <c r="EM512" s="519">
        <v>7356</v>
      </c>
      <c r="EN512" s="519">
        <v>0</v>
      </c>
      <c r="EO512" s="519">
        <v>0</v>
      </c>
      <c r="EP512" s="519">
        <v>0</v>
      </c>
      <c r="EQ512" s="519">
        <v>0</v>
      </c>
      <c r="ER512" s="519">
        <v>0</v>
      </c>
      <c r="ES512" s="519">
        <v>0</v>
      </c>
      <c r="ET512" s="519">
        <v>0</v>
      </c>
      <c r="EU512" s="519">
        <v>0</v>
      </c>
      <c r="EV512" s="519">
        <v>0</v>
      </c>
      <c r="EW512" s="519">
        <v>0</v>
      </c>
      <c r="EX512" s="519">
        <v>0</v>
      </c>
      <c r="EY512" s="519">
        <v>0</v>
      </c>
      <c r="EZ512" s="519">
        <v>0</v>
      </c>
      <c r="FA512" s="519">
        <v>0</v>
      </c>
      <c r="FB512" s="519">
        <v>0</v>
      </c>
      <c r="FC512" s="519">
        <v>0</v>
      </c>
      <c r="FD512" s="519">
        <v>0</v>
      </c>
      <c r="FE512" s="519">
        <v>0</v>
      </c>
      <c r="FF512" s="519">
        <v>0</v>
      </c>
      <c r="FG512" s="519">
        <v>0</v>
      </c>
      <c r="FH512" s="519">
        <v>0</v>
      </c>
      <c r="FI512" s="519">
        <v>0</v>
      </c>
      <c r="FJ512" s="519">
        <v>0</v>
      </c>
      <c r="FK512" s="519">
        <v>0</v>
      </c>
      <c r="FL512" s="519">
        <v>0</v>
      </c>
      <c r="FM512" s="519">
        <v>0</v>
      </c>
      <c r="FN512" s="519">
        <v>0</v>
      </c>
      <c r="FO512" s="519">
        <v>0</v>
      </c>
      <c r="FP512" s="519">
        <v>0</v>
      </c>
      <c r="FQ512" s="519">
        <v>0</v>
      </c>
      <c r="FR512" s="519">
        <v>0</v>
      </c>
      <c r="FS512" s="519">
        <v>0</v>
      </c>
      <c r="FT512" s="519">
        <v>0</v>
      </c>
      <c r="FU512" s="519">
        <v>0</v>
      </c>
      <c r="FV512" s="519">
        <v>0</v>
      </c>
      <c r="FW512" s="519">
        <v>0</v>
      </c>
      <c r="FX512" s="519">
        <v>0</v>
      </c>
      <c r="FY512" s="519">
        <v>0</v>
      </c>
      <c r="FZ512" s="519">
        <v>0</v>
      </c>
      <c r="GA512" s="519">
        <v>0</v>
      </c>
      <c r="GB512" s="519">
        <v>0</v>
      </c>
      <c r="GC512" s="519">
        <v>0</v>
      </c>
      <c r="GD512" s="519">
        <v>0</v>
      </c>
      <c r="GE512" s="519">
        <v>0</v>
      </c>
      <c r="GF512" s="519">
        <v>0</v>
      </c>
      <c r="GG512" s="519">
        <v>0</v>
      </c>
      <c r="GH512" s="519">
        <v>0</v>
      </c>
      <c r="GI512" s="519">
        <v>0</v>
      </c>
      <c r="GJ512" s="519">
        <v>0</v>
      </c>
      <c r="GK512" s="519">
        <v>0</v>
      </c>
      <c r="GL512" s="519">
        <v>0</v>
      </c>
      <c r="GM512" s="519">
        <v>0</v>
      </c>
      <c r="GN512" s="519">
        <v>0</v>
      </c>
      <c r="GO512" s="519">
        <v>0</v>
      </c>
      <c r="GP512" s="519">
        <v>0</v>
      </c>
      <c r="GQ512" s="519">
        <v>0</v>
      </c>
      <c r="GR512" s="519">
        <v>0</v>
      </c>
      <c r="GS512" s="519">
        <v>0</v>
      </c>
      <c r="GT512" s="519">
        <v>0</v>
      </c>
      <c r="GU512" s="519">
        <v>0</v>
      </c>
      <c r="GV512" s="519">
        <v>0</v>
      </c>
      <c r="GW512" s="519">
        <v>0</v>
      </c>
      <c r="GX512" s="519">
        <v>0</v>
      </c>
      <c r="GY512" s="519">
        <v>0</v>
      </c>
      <c r="GZ512" s="519">
        <v>0</v>
      </c>
      <c r="HA512" s="519">
        <v>0</v>
      </c>
      <c r="HB512" s="519">
        <v>0</v>
      </c>
      <c r="HC512" s="519">
        <v>0</v>
      </c>
      <c r="HD512" s="519">
        <v>0</v>
      </c>
      <c r="HE512" s="519">
        <v>0</v>
      </c>
      <c r="HF512" s="519">
        <v>0</v>
      </c>
      <c r="HG512" s="519">
        <v>0</v>
      </c>
      <c r="HH512" s="519">
        <v>0</v>
      </c>
      <c r="HI512" s="519">
        <v>0</v>
      </c>
      <c r="HJ512" s="519">
        <v>0</v>
      </c>
      <c r="HK512" s="519">
        <v>0</v>
      </c>
      <c r="HL512" s="519">
        <v>0</v>
      </c>
      <c r="HM512" s="519">
        <v>0</v>
      </c>
      <c r="HN512" s="519">
        <v>0</v>
      </c>
      <c r="HO512" s="519">
        <v>0</v>
      </c>
      <c r="HP512" s="519">
        <v>0</v>
      </c>
      <c r="HQ512" s="519">
        <v>0</v>
      </c>
      <c r="HR512" s="519">
        <v>0</v>
      </c>
      <c r="HS512" s="519">
        <v>0</v>
      </c>
      <c r="HT512" s="519">
        <v>0</v>
      </c>
      <c r="HU512" s="519">
        <v>0</v>
      </c>
      <c r="HV512" s="519">
        <v>0</v>
      </c>
      <c r="HW512" s="519">
        <v>0</v>
      </c>
      <c r="HX512" s="519">
        <v>0</v>
      </c>
      <c r="HY512" s="519">
        <v>0</v>
      </c>
      <c r="HZ512" s="519">
        <v>0</v>
      </c>
      <c r="IA512" s="519">
        <v>0</v>
      </c>
      <c r="IB512" s="519">
        <v>0</v>
      </c>
      <c r="IC512" s="519">
        <v>0</v>
      </c>
      <c r="ID512" s="519">
        <v>0</v>
      </c>
      <c r="IE512" s="519">
        <v>0</v>
      </c>
      <c r="IF512" s="519">
        <v>0</v>
      </c>
      <c r="IG512" s="519">
        <v>0</v>
      </c>
      <c r="IH512" s="519">
        <v>0</v>
      </c>
      <c r="II512" s="519">
        <v>0</v>
      </c>
      <c r="IJ512" s="519">
        <v>0</v>
      </c>
      <c r="IK512" s="519">
        <v>0</v>
      </c>
    </row>
    <row r="513" spans="2:245" hidden="1">
      <c r="B513" s="519" t="s">
        <v>1058</v>
      </c>
      <c r="C513" s="519"/>
      <c r="D513" s="519"/>
      <c r="E513" s="519"/>
      <c r="F513" s="519">
        <v>1</v>
      </c>
      <c r="G513" s="519"/>
      <c r="H513" s="519">
        <v>51</v>
      </c>
      <c r="I513" s="519">
        <v>1</v>
      </c>
      <c r="J513" s="519" t="str">
        <f t="shared" si="24"/>
        <v>SDN10015101</v>
      </c>
      <c r="K513" s="519">
        <v>1585</v>
      </c>
      <c r="M513" s="337" t="s">
        <v>631</v>
      </c>
      <c r="N513" s="519" t="s">
        <v>1058</v>
      </c>
      <c r="O513" s="519" t="s">
        <v>1060</v>
      </c>
      <c r="P513" s="519">
        <v>25</v>
      </c>
      <c r="Q513" s="521" t="str">
        <f t="shared" si="25"/>
        <v>SDN100225</v>
      </c>
      <c r="R513" s="519">
        <v>317</v>
      </c>
      <c r="S513" s="519">
        <v>791</v>
      </c>
      <c r="T513" s="519">
        <v>1275</v>
      </c>
      <c r="U513" s="519">
        <v>1772</v>
      </c>
      <c r="V513" s="519">
        <v>2282</v>
      </c>
      <c r="W513" s="519">
        <v>2714</v>
      </c>
      <c r="X513" s="519">
        <v>3158</v>
      </c>
      <c r="Y513" s="519">
        <v>3614</v>
      </c>
      <c r="Z513" s="519">
        <v>4083</v>
      </c>
      <c r="AA513" s="519">
        <v>6089</v>
      </c>
      <c r="AB513" s="519">
        <v>6251</v>
      </c>
      <c r="AC513" s="519">
        <v>6421</v>
      </c>
      <c r="AD513" s="519">
        <v>6599</v>
      </c>
      <c r="AE513" s="519">
        <v>6788</v>
      </c>
      <c r="AF513" s="519">
        <v>6989</v>
      </c>
      <c r="AG513" s="519">
        <v>7204</v>
      </c>
      <c r="AH513" s="519">
        <v>7433</v>
      </c>
      <c r="AI513" s="519">
        <v>7678</v>
      </c>
      <c r="AJ513" s="519">
        <v>7940</v>
      </c>
      <c r="AK513" s="519">
        <v>8222</v>
      </c>
      <c r="AL513" s="519">
        <v>8527</v>
      </c>
      <c r="AM513" s="519">
        <v>8855</v>
      </c>
      <c r="AN513" s="519">
        <v>9213</v>
      </c>
      <c r="AO513" s="519">
        <v>9593</v>
      </c>
      <c r="AP513" s="519">
        <v>0</v>
      </c>
      <c r="AQ513" s="519">
        <v>0</v>
      </c>
      <c r="AR513" s="519">
        <v>0</v>
      </c>
      <c r="AS513" s="519">
        <v>0</v>
      </c>
      <c r="AT513" s="519">
        <v>0</v>
      </c>
      <c r="AU513" s="519">
        <v>0</v>
      </c>
      <c r="AV513" s="519">
        <v>0</v>
      </c>
      <c r="AW513" s="519">
        <v>0</v>
      </c>
      <c r="AX513" s="519">
        <v>0</v>
      </c>
      <c r="AY513" s="519">
        <v>0</v>
      </c>
      <c r="AZ513" s="519">
        <v>0</v>
      </c>
      <c r="BA513" s="519">
        <v>0</v>
      </c>
      <c r="BB513" s="519">
        <v>0</v>
      </c>
      <c r="BC513" s="519">
        <v>0</v>
      </c>
      <c r="BD513" s="519">
        <v>0</v>
      </c>
      <c r="BE513" s="519">
        <v>0</v>
      </c>
      <c r="BF513" s="519">
        <v>0</v>
      </c>
      <c r="BG513" s="519">
        <v>0</v>
      </c>
      <c r="BH513" s="519">
        <v>0</v>
      </c>
      <c r="BI513" s="519">
        <v>0</v>
      </c>
      <c r="BJ513" s="519">
        <v>0</v>
      </c>
      <c r="BK513" s="519">
        <v>0</v>
      </c>
      <c r="BL513" s="519">
        <v>0</v>
      </c>
      <c r="BM513" s="519">
        <v>0</v>
      </c>
      <c r="BN513" s="519">
        <v>0</v>
      </c>
      <c r="BO513" s="519">
        <v>0</v>
      </c>
      <c r="BP513" s="519">
        <v>0</v>
      </c>
      <c r="BQ513" s="519">
        <v>0</v>
      </c>
      <c r="BR513" s="519">
        <v>0</v>
      </c>
      <c r="BS513" s="519">
        <v>0</v>
      </c>
      <c r="BT513" s="519">
        <v>0</v>
      </c>
      <c r="BU513" s="519">
        <v>0</v>
      </c>
      <c r="BV513" s="519">
        <v>0</v>
      </c>
      <c r="BW513" s="519">
        <v>0</v>
      </c>
      <c r="BX513" s="519">
        <v>0</v>
      </c>
      <c r="BY513" s="519">
        <v>0</v>
      </c>
      <c r="BZ513" s="519">
        <v>0</v>
      </c>
      <c r="CA513" s="519">
        <v>0</v>
      </c>
      <c r="CB513" s="519">
        <v>0</v>
      </c>
      <c r="CC513" s="519">
        <v>0</v>
      </c>
      <c r="CD513" s="519">
        <v>0</v>
      </c>
      <c r="CE513" s="519">
        <v>0</v>
      </c>
      <c r="CF513" s="519">
        <v>0</v>
      </c>
      <c r="CG513" s="519">
        <v>0</v>
      </c>
      <c r="CH513" s="519">
        <v>0</v>
      </c>
      <c r="CI513" s="519">
        <v>0</v>
      </c>
      <c r="CJ513" s="519">
        <v>0</v>
      </c>
      <c r="CK513" s="519">
        <v>0</v>
      </c>
      <c r="CL513" s="519">
        <v>0</v>
      </c>
      <c r="CM513" s="519">
        <v>0</v>
      </c>
      <c r="CN513" s="519">
        <v>0</v>
      </c>
      <c r="CO513" s="519">
        <v>0</v>
      </c>
      <c r="CP513" s="519">
        <v>0</v>
      </c>
      <c r="CQ513" s="519">
        <v>0</v>
      </c>
      <c r="CR513" s="519">
        <v>0</v>
      </c>
      <c r="CS513" s="519">
        <v>0</v>
      </c>
      <c r="CT513" s="519">
        <v>0</v>
      </c>
      <c r="CU513" s="519">
        <v>0</v>
      </c>
      <c r="CV513" s="519">
        <v>0</v>
      </c>
      <c r="CW513" s="519">
        <v>0</v>
      </c>
      <c r="CX513" s="519">
        <v>0</v>
      </c>
      <c r="CY513" s="519">
        <v>0</v>
      </c>
      <c r="CZ513" s="519">
        <v>0</v>
      </c>
      <c r="DA513" s="519">
        <v>0</v>
      </c>
      <c r="DB513" s="519">
        <v>0</v>
      </c>
      <c r="DC513" s="519">
        <v>0</v>
      </c>
      <c r="DD513" s="519">
        <v>0</v>
      </c>
      <c r="DE513" s="519">
        <v>0</v>
      </c>
      <c r="DF513" s="519">
        <v>0</v>
      </c>
      <c r="DG513" s="519">
        <v>0</v>
      </c>
      <c r="DH513" s="519">
        <v>0</v>
      </c>
      <c r="DI513" s="519">
        <v>0</v>
      </c>
      <c r="DJ513" s="519">
        <v>0</v>
      </c>
      <c r="DK513" s="519">
        <v>0</v>
      </c>
      <c r="DL513" s="519">
        <v>0</v>
      </c>
      <c r="DM513" s="519">
        <v>0</v>
      </c>
      <c r="DN513" s="519">
        <v>0</v>
      </c>
      <c r="DO513" s="519">
        <v>0</v>
      </c>
      <c r="DP513" s="519">
        <v>0</v>
      </c>
      <c r="DQ513" s="519">
        <v>0</v>
      </c>
      <c r="DR513" s="519">
        <v>0</v>
      </c>
      <c r="DS513" s="519">
        <v>0</v>
      </c>
      <c r="DT513" s="519">
        <v>0</v>
      </c>
      <c r="DU513" s="519">
        <v>0</v>
      </c>
      <c r="DV513" s="519">
        <v>0</v>
      </c>
      <c r="DW513" s="519">
        <v>0</v>
      </c>
      <c r="DX513" s="519">
        <v>0</v>
      </c>
      <c r="DZ513" s="337" t="s">
        <v>631</v>
      </c>
      <c r="EA513" s="519" t="s">
        <v>1058</v>
      </c>
      <c r="EB513" s="519" t="s">
        <v>1060</v>
      </c>
      <c r="EC513" s="519">
        <v>25</v>
      </c>
      <c r="ED513" s="521" t="str">
        <f t="shared" si="26"/>
        <v>SDN100225</v>
      </c>
      <c r="EE513" s="519">
        <v>529</v>
      </c>
      <c r="EF513" s="519">
        <v>1520</v>
      </c>
      <c r="EG513" s="519">
        <v>2486</v>
      </c>
      <c r="EH513" s="519">
        <v>3428</v>
      </c>
      <c r="EI513" s="519">
        <v>4355</v>
      </c>
      <c r="EJ513" s="519">
        <v>5088</v>
      </c>
      <c r="EK513" s="519">
        <v>5814</v>
      </c>
      <c r="EL513" s="519">
        <v>6536</v>
      </c>
      <c r="EM513" s="519">
        <v>7250</v>
      </c>
      <c r="EN513" s="519">
        <v>0</v>
      </c>
      <c r="EO513" s="519">
        <v>0</v>
      </c>
      <c r="EP513" s="519">
        <v>0</v>
      </c>
      <c r="EQ513" s="519">
        <v>0</v>
      </c>
      <c r="ER513" s="519">
        <v>0</v>
      </c>
      <c r="ES513" s="519">
        <v>0</v>
      </c>
      <c r="ET513" s="519">
        <v>0</v>
      </c>
      <c r="EU513" s="519">
        <v>0</v>
      </c>
      <c r="EV513" s="519">
        <v>0</v>
      </c>
      <c r="EW513" s="519">
        <v>0</v>
      </c>
      <c r="EX513" s="519">
        <v>0</v>
      </c>
      <c r="EY513" s="519">
        <v>0</v>
      </c>
      <c r="EZ513" s="519">
        <v>0</v>
      </c>
      <c r="FA513" s="519">
        <v>0</v>
      </c>
      <c r="FB513" s="519">
        <v>0</v>
      </c>
      <c r="FC513" s="519">
        <v>0</v>
      </c>
      <c r="FD513" s="519">
        <v>0</v>
      </c>
      <c r="FE513" s="519">
        <v>0</v>
      </c>
      <c r="FF513" s="519">
        <v>0</v>
      </c>
      <c r="FG513" s="519">
        <v>0</v>
      </c>
      <c r="FH513" s="519">
        <v>0</v>
      </c>
      <c r="FI513" s="519">
        <v>0</v>
      </c>
      <c r="FJ513" s="519">
        <v>0</v>
      </c>
      <c r="FK513" s="519">
        <v>0</v>
      </c>
      <c r="FL513" s="519">
        <v>0</v>
      </c>
      <c r="FM513" s="519">
        <v>0</v>
      </c>
      <c r="FN513" s="519">
        <v>0</v>
      </c>
      <c r="FO513" s="519">
        <v>0</v>
      </c>
      <c r="FP513" s="519">
        <v>0</v>
      </c>
      <c r="FQ513" s="519">
        <v>0</v>
      </c>
      <c r="FR513" s="519">
        <v>0</v>
      </c>
      <c r="FS513" s="519">
        <v>0</v>
      </c>
      <c r="FT513" s="519">
        <v>0</v>
      </c>
      <c r="FU513" s="519">
        <v>0</v>
      </c>
      <c r="FV513" s="519">
        <v>0</v>
      </c>
      <c r="FW513" s="519">
        <v>0</v>
      </c>
      <c r="FX513" s="519">
        <v>0</v>
      </c>
      <c r="FY513" s="519">
        <v>0</v>
      </c>
      <c r="FZ513" s="519">
        <v>0</v>
      </c>
      <c r="GA513" s="519">
        <v>0</v>
      </c>
      <c r="GB513" s="519">
        <v>0</v>
      </c>
      <c r="GC513" s="519">
        <v>0</v>
      </c>
      <c r="GD513" s="519">
        <v>0</v>
      </c>
      <c r="GE513" s="519">
        <v>0</v>
      </c>
      <c r="GF513" s="519">
        <v>0</v>
      </c>
      <c r="GG513" s="519">
        <v>0</v>
      </c>
      <c r="GH513" s="519">
        <v>0</v>
      </c>
      <c r="GI513" s="519">
        <v>0</v>
      </c>
      <c r="GJ513" s="519">
        <v>0</v>
      </c>
      <c r="GK513" s="519">
        <v>0</v>
      </c>
      <c r="GL513" s="519">
        <v>0</v>
      </c>
      <c r="GM513" s="519">
        <v>0</v>
      </c>
      <c r="GN513" s="519">
        <v>0</v>
      </c>
      <c r="GO513" s="519">
        <v>0</v>
      </c>
      <c r="GP513" s="519">
        <v>0</v>
      </c>
      <c r="GQ513" s="519">
        <v>0</v>
      </c>
      <c r="GR513" s="519">
        <v>0</v>
      </c>
      <c r="GS513" s="519">
        <v>0</v>
      </c>
      <c r="GT513" s="519">
        <v>0</v>
      </c>
      <c r="GU513" s="519">
        <v>0</v>
      </c>
      <c r="GV513" s="519">
        <v>0</v>
      </c>
      <c r="GW513" s="519">
        <v>0</v>
      </c>
      <c r="GX513" s="519">
        <v>0</v>
      </c>
      <c r="GY513" s="519">
        <v>0</v>
      </c>
      <c r="GZ513" s="519">
        <v>0</v>
      </c>
      <c r="HA513" s="519">
        <v>0</v>
      </c>
      <c r="HB513" s="519">
        <v>0</v>
      </c>
      <c r="HC513" s="519">
        <v>0</v>
      </c>
      <c r="HD513" s="519">
        <v>0</v>
      </c>
      <c r="HE513" s="519">
        <v>0</v>
      </c>
      <c r="HF513" s="519">
        <v>0</v>
      </c>
      <c r="HG513" s="519">
        <v>0</v>
      </c>
      <c r="HH513" s="519">
        <v>0</v>
      </c>
      <c r="HI513" s="519">
        <v>0</v>
      </c>
      <c r="HJ513" s="519">
        <v>0</v>
      </c>
      <c r="HK513" s="519">
        <v>0</v>
      </c>
      <c r="HL513" s="519">
        <v>0</v>
      </c>
      <c r="HM513" s="519">
        <v>0</v>
      </c>
      <c r="HN513" s="519">
        <v>0</v>
      </c>
      <c r="HO513" s="519">
        <v>0</v>
      </c>
      <c r="HP513" s="519">
        <v>0</v>
      </c>
      <c r="HQ513" s="519">
        <v>0</v>
      </c>
      <c r="HR513" s="519">
        <v>0</v>
      </c>
      <c r="HS513" s="519">
        <v>0</v>
      </c>
      <c r="HT513" s="519">
        <v>0</v>
      </c>
      <c r="HU513" s="519">
        <v>0</v>
      </c>
      <c r="HV513" s="519">
        <v>0</v>
      </c>
      <c r="HW513" s="519">
        <v>0</v>
      </c>
      <c r="HX513" s="519">
        <v>0</v>
      </c>
      <c r="HY513" s="519">
        <v>0</v>
      </c>
      <c r="HZ513" s="519">
        <v>0</v>
      </c>
      <c r="IA513" s="519">
        <v>0</v>
      </c>
      <c r="IB513" s="519">
        <v>0</v>
      </c>
      <c r="IC513" s="519">
        <v>0</v>
      </c>
      <c r="ID513" s="519">
        <v>0</v>
      </c>
      <c r="IE513" s="519">
        <v>0</v>
      </c>
      <c r="IF513" s="519">
        <v>0</v>
      </c>
      <c r="IG513" s="519">
        <v>0</v>
      </c>
      <c r="IH513" s="519">
        <v>0</v>
      </c>
      <c r="II513" s="519">
        <v>0</v>
      </c>
      <c r="IJ513" s="519">
        <v>0</v>
      </c>
      <c r="IK513" s="519">
        <v>0</v>
      </c>
    </row>
    <row r="514" spans="2:245" hidden="1">
      <c r="B514" s="519" t="s">
        <v>1058</v>
      </c>
      <c r="C514" s="519"/>
      <c r="D514" s="519"/>
      <c r="E514" s="519"/>
      <c r="F514" s="519">
        <v>1</v>
      </c>
      <c r="G514" s="519"/>
      <c r="H514" s="519">
        <v>51</v>
      </c>
      <c r="I514" s="519">
        <v>2</v>
      </c>
      <c r="J514" s="519" t="str">
        <f t="shared" si="24"/>
        <v>SDN10015102</v>
      </c>
      <c r="K514" s="519">
        <v>1585</v>
      </c>
      <c r="M514" s="337" t="s">
        <v>631</v>
      </c>
      <c r="N514" s="519" t="s">
        <v>1058</v>
      </c>
      <c r="O514" s="519" t="s">
        <v>1060</v>
      </c>
      <c r="P514" s="519">
        <v>26</v>
      </c>
      <c r="Q514" s="521" t="str">
        <f t="shared" si="25"/>
        <v>SDN100226</v>
      </c>
      <c r="R514" s="519">
        <v>308</v>
      </c>
      <c r="S514" s="519">
        <v>776</v>
      </c>
      <c r="T514" s="519">
        <v>1255</v>
      </c>
      <c r="U514" s="519">
        <v>1745</v>
      </c>
      <c r="V514" s="519">
        <v>2249</v>
      </c>
      <c r="W514" s="519">
        <v>2676</v>
      </c>
      <c r="X514" s="519">
        <v>3116</v>
      </c>
      <c r="Y514" s="519">
        <v>3567</v>
      </c>
      <c r="Z514" s="519">
        <v>4033</v>
      </c>
      <c r="AA514" s="519">
        <v>6017</v>
      </c>
      <c r="AB514" s="519">
        <v>6179</v>
      </c>
      <c r="AC514" s="519">
        <v>6350</v>
      </c>
      <c r="AD514" s="519">
        <v>6531</v>
      </c>
      <c r="AE514" s="519">
        <v>6723</v>
      </c>
      <c r="AF514" s="519">
        <v>6928</v>
      </c>
      <c r="AG514" s="519">
        <v>7147</v>
      </c>
      <c r="AH514" s="519">
        <v>7380</v>
      </c>
      <c r="AI514" s="519">
        <v>7630</v>
      </c>
      <c r="AJ514" s="519">
        <v>7898</v>
      </c>
      <c r="AK514" s="519">
        <v>8187</v>
      </c>
      <c r="AL514" s="519">
        <v>8499</v>
      </c>
      <c r="AM514" s="519">
        <v>8838</v>
      </c>
      <c r="AN514" s="519">
        <v>9199</v>
      </c>
      <c r="AO514" s="519">
        <v>9586</v>
      </c>
      <c r="AP514" s="519">
        <v>0</v>
      </c>
      <c r="AQ514" s="519">
        <v>0</v>
      </c>
      <c r="AR514" s="519">
        <v>0</v>
      </c>
      <c r="AS514" s="519">
        <v>0</v>
      </c>
      <c r="AT514" s="519">
        <v>0</v>
      </c>
      <c r="AU514" s="519">
        <v>0</v>
      </c>
      <c r="AV514" s="519">
        <v>0</v>
      </c>
      <c r="AW514" s="519">
        <v>0</v>
      </c>
      <c r="AX514" s="519">
        <v>0</v>
      </c>
      <c r="AY514" s="519">
        <v>0</v>
      </c>
      <c r="AZ514" s="519">
        <v>0</v>
      </c>
      <c r="BA514" s="519">
        <v>0</v>
      </c>
      <c r="BB514" s="519">
        <v>0</v>
      </c>
      <c r="BC514" s="519">
        <v>0</v>
      </c>
      <c r="BD514" s="519">
        <v>0</v>
      </c>
      <c r="BE514" s="519">
        <v>0</v>
      </c>
      <c r="BF514" s="519">
        <v>0</v>
      </c>
      <c r="BG514" s="519">
        <v>0</v>
      </c>
      <c r="BH514" s="519">
        <v>0</v>
      </c>
      <c r="BI514" s="519">
        <v>0</v>
      </c>
      <c r="BJ514" s="519">
        <v>0</v>
      </c>
      <c r="BK514" s="519">
        <v>0</v>
      </c>
      <c r="BL514" s="519">
        <v>0</v>
      </c>
      <c r="BM514" s="519">
        <v>0</v>
      </c>
      <c r="BN514" s="519">
        <v>0</v>
      </c>
      <c r="BO514" s="519">
        <v>0</v>
      </c>
      <c r="BP514" s="519">
        <v>0</v>
      </c>
      <c r="BQ514" s="519">
        <v>0</v>
      </c>
      <c r="BR514" s="519">
        <v>0</v>
      </c>
      <c r="BS514" s="519">
        <v>0</v>
      </c>
      <c r="BT514" s="519">
        <v>0</v>
      </c>
      <c r="BU514" s="519">
        <v>0</v>
      </c>
      <c r="BV514" s="519">
        <v>0</v>
      </c>
      <c r="BW514" s="519">
        <v>0</v>
      </c>
      <c r="BX514" s="519">
        <v>0</v>
      </c>
      <c r="BY514" s="519">
        <v>0</v>
      </c>
      <c r="BZ514" s="519">
        <v>0</v>
      </c>
      <c r="CA514" s="519">
        <v>0</v>
      </c>
      <c r="CB514" s="519">
        <v>0</v>
      </c>
      <c r="CC514" s="519">
        <v>0</v>
      </c>
      <c r="CD514" s="519">
        <v>0</v>
      </c>
      <c r="CE514" s="519">
        <v>0</v>
      </c>
      <c r="CF514" s="519">
        <v>0</v>
      </c>
      <c r="CG514" s="519">
        <v>0</v>
      </c>
      <c r="CH514" s="519">
        <v>0</v>
      </c>
      <c r="CI514" s="519">
        <v>0</v>
      </c>
      <c r="CJ514" s="519">
        <v>0</v>
      </c>
      <c r="CK514" s="519">
        <v>0</v>
      </c>
      <c r="CL514" s="519">
        <v>0</v>
      </c>
      <c r="CM514" s="519">
        <v>0</v>
      </c>
      <c r="CN514" s="519">
        <v>0</v>
      </c>
      <c r="CO514" s="519">
        <v>0</v>
      </c>
      <c r="CP514" s="519">
        <v>0</v>
      </c>
      <c r="CQ514" s="519">
        <v>0</v>
      </c>
      <c r="CR514" s="519">
        <v>0</v>
      </c>
      <c r="CS514" s="519">
        <v>0</v>
      </c>
      <c r="CT514" s="519">
        <v>0</v>
      </c>
      <c r="CU514" s="519">
        <v>0</v>
      </c>
      <c r="CV514" s="519">
        <v>0</v>
      </c>
      <c r="CW514" s="519">
        <v>0</v>
      </c>
      <c r="CX514" s="519">
        <v>0</v>
      </c>
      <c r="CY514" s="519">
        <v>0</v>
      </c>
      <c r="CZ514" s="519">
        <v>0</v>
      </c>
      <c r="DA514" s="519">
        <v>0</v>
      </c>
      <c r="DB514" s="519">
        <v>0</v>
      </c>
      <c r="DC514" s="519">
        <v>0</v>
      </c>
      <c r="DD514" s="519">
        <v>0</v>
      </c>
      <c r="DE514" s="519">
        <v>0</v>
      </c>
      <c r="DF514" s="519">
        <v>0</v>
      </c>
      <c r="DG514" s="519">
        <v>0</v>
      </c>
      <c r="DH514" s="519">
        <v>0</v>
      </c>
      <c r="DI514" s="519">
        <v>0</v>
      </c>
      <c r="DJ514" s="519">
        <v>0</v>
      </c>
      <c r="DK514" s="519">
        <v>0</v>
      </c>
      <c r="DL514" s="519">
        <v>0</v>
      </c>
      <c r="DM514" s="519">
        <v>0</v>
      </c>
      <c r="DN514" s="519">
        <v>0</v>
      </c>
      <c r="DO514" s="519">
        <v>0</v>
      </c>
      <c r="DP514" s="519">
        <v>0</v>
      </c>
      <c r="DQ514" s="519">
        <v>0</v>
      </c>
      <c r="DR514" s="519">
        <v>0</v>
      </c>
      <c r="DS514" s="519">
        <v>0</v>
      </c>
      <c r="DT514" s="519">
        <v>0</v>
      </c>
      <c r="DU514" s="519">
        <v>0</v>
      </c>
      <c r="DV514" s="519">
        <v>0</v>
      </c>
      <c r="DW514" s="519">
        <v>0</v>
      </c>
      <c r="DX514" s="519">
        <v>0</v>
      </c>
      <c r="DZ514" s="337" t="s">
        <v>631</v>
      </c>
      <c r="EA514" s="519" t="s">
        <v>1058</v>
      </c>
      <c r="EB514" s="519" t="s">
        <v>1060</v>
      </c>
      <c r="EC514" s="519">
        <v>26</v>
      </c>
      <c r="ED514" s="521" t="str">
        <f t="shared" si="26"/>
        <v>SDN100226</v>
      </c>
      <c r="EE514" s="519">
        <v>509</v>
      </c>
      <c r="EF514" s="519">
        <v>1487</v>
      </c>
      <c r="EG514" s="519">
        <v>2441</v>
      </c>
      <c r="EH514" s="519">
        <v>3368</v>
      </c>
      <c r="EI514" s="519">
        <v>4282</v>
      </c>
      <c r="EJ514" s="519">
        <v>5006</v>
      </c>
      <c r="EK514" s="519">
        <v>5724</v>
      </c>
      <c r="EL514" s="519">
        <v>6437</v>
      </c>
      <c r="EM514" s="519">
        <v>7145</v>
      </c>
      <c r="EN514" s="519">
        <v>0</v>
      </c>
      <c r="EO514" s="519">
        <v>0</v>
      </c>
      <c r="EP514" s="519">
        <v>0</v>
      </c>
      <c r="EQ514" s="519">
        <v>0</v>
      </c>
      <c r="ER514" s="519">
        <v>0</v>
      </c>
      <c r="ES514" s="519">
        <v>0</v>
      </c>
      <c r="ET514" s="519">
        <v>0</v>
      </c>
      <c r="EU514" s="519">
        <v>0</v>
      </c>
      <c r="EV514" s="519">
        <v>0</v>
      </c>
      <c r="EW514" s="519">
        <v>0</v>
      </c>
      <c r="EX514" s="519">
        <v>0</v>
      </c>
      <c r="EY514" s="519">
        <v>0</v>
      </c>
      <c r="EZ514" s="519">
        <v>0</v>
      </c>
      <c r="FA514" s="519">
        <v>0</v>
      </c>
      <c r="FB514" s="519">
        <v>0</v>
      </c>
      <c r="FC514" s="519">
        <v>0</v>
      </c>
      <c r="FD514" s="519">
        <v>0</v>
      </c>
      <c r="FE514" s="519">
        <v>0</v>
      </c>
      <c r="FF514" s="519">
        <v>0</v>
      </c>
      <c r="FG514" s="519">
        <v>0</v>
      </c>
      <c r="FH514" s="519">
        <v>0</v>
      </c>
      <c r="FI514" s="519">
        <v>0</v>
      </c>
      <c r="FJ514" s="519">
        <v>0</v>
      </c>
      <c r="FK514" s="519">
        <v>0</v>
      </c>
      <c r="FL514" s="519">
        <v>0</v>
      </c>
      <c r="FM514" s="519">
        <v>0</v>
      </c>
      <c r="FN514" s="519">
        <v>0</v>
      </c>
      <c r="FO514" s="519">
        <v>0</v>
      </c>
      <c r="FP514" s="519">
        <v>0</v>
      </c>
      <c r="FQ514" s="519">
        <v>0</v>
      </c>
      <c r="FR514" s="519">
        <v>0</v>
      </c>
      <c r="FS514" s="519">
        <v>0</v>
      </c>
      <c r="FT514" s="519">
        <v>0</v>
      </c>
      <c r="FU514" s="519">
        <v>0</v>
      </c>
      <c r="FV514" s="519">
        <v>0</v>
      </c>
      <c r="FW514" s="519">
        <v>0</v>
      </c>
      <c r="FX514" s="519">
        <v>0</v>
      </c>
      <c r="FY514" s="519">
        <v>0</v>
      </c>
      <c r="FZ514" s="519">
        <v>0</v>
      </c>
      <c r="GA514" s="519">
        <v>0</v>
      </c>
      <c r="GB514" s="519">
        <v>0</v>
      </c>
      <c r="GC514" s="519">
        <v>0</v>
      </c>
      <c r="GD514" s="519">
        <v>0</v>
      </c>
      <c r="GE514" s="519">
        <v>0</v>
      </c>
      <c r="GF514" s="519">
        <v>0</v>
      </c>
      <c r="GG514" s="519">
        <v>0</v>
      </c>
      <c r="GH514" s="519">
        <v>0</v>
      </c>
      <c r="GI514" s="519">
        <v>0</v>
      </c>
      <c r="GJ514" s="519">
        <v>0</v>
      </c>
      <c r="GK514" s="519">
        <v>0</v>
      </c>
      <c r="GL514" s="519">
        <v>0</v>
      </c>
      <c r="GM514" s="519">
        <v>0</v>
      </c>
      <c r="GN514" s="519">
        <v>0</v>
      </c>
      <c r="GO514" s="519">
        <v>0</v>
      </c>
      <c r="GP514" s="519">
        <v>0</v>
      </c>
      <c r="GQ514" s="519">
        <v>0</v>
      </c>
      <c r="GR514" s="519">
        <v>0</v>
      </c>
      <c r="GS514" s="519">
        <v>0</v>
      </c>
      <c r="GT514" s="519">
        <v>0</v>
      </c>
      <c r="GU514" s="519">
        <v>0</v>
      </c>
      <c r="GV514" s="519">
        <v>0</v>
      </c>
      <c r="GW514" s="519">
        <v>0</v>
      </c>
      <c r="GX514" s="519">
        <v>0</v>
      </c>
      <c r="GY514" s="519">
        <v>0</v>
      </c>
      <c r="GZ514" s="519">
        <v>0</v>
      </c>
      <c r="HA514" s="519">
        <v>0</v>
      </c>
      <c r="HB514" s="519">
        <v>0</v>
      </c>
      <c r="HC514" s="519">
        <v>0</v>
      </c>
      <c r="HD514" s="519">
        <v>0</v>
      </c>
      <c r="HE514" s="519">
        <v>0</v>
      </c>
      <c r="HF514" s="519">
        <v>0</v>
      </c>
      <c r="HG514" s="519">
        <v>0</v>
      </c>
      <c r="HH514" s="519">
        <v>0</v>
      </c>
      <c r="HI514" s="519">
        <v>0</v>
      </c>
      <c r="HJ514" s="519">
        <v>0</v>
      </c>
      <c r="HK514" s="519">
        <v>0</v>
      </c>
      <c r="HL514" s="519">
        <v>0</v>
      </c>
      <c r="HM514" s="519">
        <v>0</v>
      </c>
      <c r="HN514" s="519">
        <v>0</v>
      </c>
      <c r="HO514" s="519">
        <v>0</v>
      </c>
      <c r="HP514" s="519">
        <v>0</v>
      </c>
      <c r="HQ514" s="519">
        <v>0</v>
      </c>
      <c r="HR514" s="519">
        <v>0</v>
      </c>
      <c r="HS514" s="519">
        <v>0</v>
      </c>
      <c r="HT514" s="519">
        <v>0</v>
      </c>
      <c r="HU514" s="519">
        <v>0</v>
      </c>
      <c r="HV514" s="519">
        <v>0</v>
      </c>
      <c r="HW514" s="519">
        <v>0</v>
      </c>
      <c r="HX514" s="519">
        <v>0</v>
      </c>
      <c r="HY514" s="519">
        <v>0</v>
      </c>
      <c r="HZ514" s="519">
        <v>0</v>
      </c>
      <c r="IA514" s="519">
        <v>0</v>
      </c>
      <c r="IB514" s="519">
        <v>0</v>
      </c>
      <c r="IC514" s="519">
        <v>0</v>
      </c>
      <c r="ID514" s="519">
        <v>0</v>
      </c>
      <c r="IE514" s="519">
        <v>0</v>
      </c>
      <c r="IF514" s="519">
        <v>0</v>
      </c>
      <c r="IG514" s="519">
        <v>0</v>
      </c>
      <c r="IH514" s="519">
        <v>0</v>
      </c>
      <c r="II514" s="519">
        <v>0</v>
      </c>
      <c r="IJ514" s="519">
        <v>0</v>
      </c>
      <c r="IK514" s="519">
        <v>0</v>
      </c>
    </row>
    <row r="515" spans="2:245" hidden="1">
      <c r="B515" s="519" t="s">
        <v>1058</v>
      </c>
      <c r="C515" s="519"/>
      <c r="D515" s="519"/>
      <c r="E515" s="519"/>
      <c r="F515" s="519">
        <v>1</v>
      </c>
      <c r="G515" s="519"/>
      <c r="H515" s="519">
        <v>51</v>
      </c>
      <c r="I515" s="519">
        <v>3</v>
      </c>
      <c r="J515" s="519" t="str">
        <f t="shared" si="24"/>
        <v>SDN10015103</v>
      </c>
      <c r="K515" s="519">
        <v>1585</v>
      </c>
      <c r="M515" s="337" t="s">
        <v>631</v>
      </c>
      <c r="N515" s="519" t="s">
        <v>1058</v>
      </c>
      <c r="O515" s="519" t="s">
        <v>1060</v>
      </c>
      <c r="P515" s="519">
        <v>27</v>
      </c>
      <c r="Q515" s="521" t="str">
        <f t="shared" si="25"/>
        <v>SDN100227</v>
      </c>
      <c r="R515" s="519">
        <v>299</v>
      </c>
      <c r="S515" s="519">
        <v>761</v>
      </c>
      <c r="T515" s="519">
        <v>1234</v>
      </c>
      <c r="U515" s="519">
        <v>1719</v>
      </c>
      <c r="V515" s="519">
        <v>2216</v>
      </c>
      <c r="W515" s="519">
        <v>2639</v>
      </c>
      <c r="X515" s="519">
        <v>3074</v>
      </c>
      <c r="Y515" s="519">
        <v>3521</v>
      </c>
      <c r="Z515" s="519">
        <v>3983</v>
      </c>
      <c r="AA515" s="519">
        <v>5945</v>
      </c>
      <c r="AB515" s="519">
        <v>6109</v>
      </c>
      <c r="AC515" s="519">
        <v>6282</v>
      </c>
      <c r="AD515" s="519">
        <v>6465</v>
      </c>
      <c r="AE515" s="519">
        <v>6661</v>
      </c>
      <c r="AF515" s="519">
        <v>6869</v>
      </c>
      <c r="AG515" s="519">
        <v>7091</v>
      </c>
      <c r="AH515" s="519">
        <v>7329</v>
      </c>
      <c r="AI515" s="519">
        <v>7584</v>
      </c>
      <c r="AJ515" s="519">
        <v>7859</v>
      </c>
      <c r="AK515" s="519">
        <v>8155</v>
      </c>
      <c r="AL515" s="519">
        <v>8476</v>
      </c>
      <c r="AM515" s="519">
        <v>8818</v>
      </c>
      <c r="AN515" s="519">
        <v>9185</v>
      </c>
      <c r="AO515" s="519">
        <v>9579</v>
      </c>
      <c r="AP515" s="519">
        <v>0</v>
      </c>
      <c r="AQ515" s="519">
        <v>0</v>
      </c>
      <c r="AR515" s="519">
        <v>0</v>
      </c>
      <c r="AS515" s="519">
        <v>0</v>
      </c>
      <c r="AT515" s="519">
        <v>0</v>
      </c>
      <c r="AU515" s="519">
        <v>0</v>
      </c>
      <c r="AV515" s="519">
        <v>0</v>
      </c>
      <c r="AW515" s="519">
        <v>0</v>
      </c>
      <c r="AX515" s="519">
        <v>0</v>
      </c>
      <c r="AY515" s="519">
        <v>0</v>
      </c>
      <c r="AZ515" s="519">
        <v>0</v>
      </c>
      <c r="BA515" s="519">
        <v>0</v>
      </c>
      <c r="BB515" s="519">
        <v>0</v>
      </c>
      <c r="BC515" s="519">
        <v>0</v>
      </c>
      <c r="BD515" s="519">
        <v>0</v>
      </c>
      <c r="BE515" s="519">
        <v>0</v>
      </c>
      <c r="BF515" s="519">
        <v>0</v>
      </c>
      <c r="BG515" s="519">
        <v>0</v>
      </c>
      <c r="BH515" s="519">
        <v>0</v>
      </c>
      <c r="BI515" s="519">
        <v>0</v>
      </c>
      <c r="BJ515" s="519">
        <v>0</v>
      </c>
      <c r="BK515" s="519">
        <v>0</v>
      </c>
      <c r="BL515" s="519">
        <v>0</v>
      </c>
      <c r="BM515" s="519">
        <v>0</v>
      </c>
      <c r="BN515" s="519">
        <v>0</v>
      </c>
      <c r="BO515" s="519">
        <v>0</v>
      </c>
      <c r="BP515" s="519">
        <v>0</v>
      </c>
      <c r="BQ515" s="519">
        <v>0</v>
      </c>
      <c r="BR515" s="519">
        <v>0</v>
      </c>
      <c r="BS515" s="519">
        <v>0</v>
      </c>
      <c r="BT515" s="519">
        <v>0</v>
      </c>
      <c r="BU515" s="519">
        <v>0</v>
      </c>
      <c r="BV515" s="519">
        <v>0</v>
      </c>
      <c r="BW515" s="519">
        <v>0</v>
      </c>
      <c r="BX515" s="519">
        <v>0</v>
      </c>
      <c r="BY515" s="519">
        <v>0</v>
      </c>
      <c r="BZ515" s="519">
        <v>0</v>
      </c>
      <c r="CA515" s="519">
        <v>0</v>
      </c>
      <c r="CB515" s="519">
        <v>0</v>
      </c>
      <c r="CC515" s="519">
        <v>0</v>
      </c>
      <c r="CD515" s="519">
        <v>0</v>
      </c>
      <c r="CE515" s="519">
        <v>0</v>
      </c>
      <c r="CF515" s="519">
        <v>0</v>
      </c>
      <c r="CG515" s="519">
        <v>0</v>
      </c>
      <c r="CH515" s="519">
        <v>0</v>
      </c>
      <c r="CI515" s="519">
        <v>0</v>
      </c>
      <c r="CJ515" s="519">
        <v>0</v>
      </c>
      <c r="CK515" s="519">
        <v>0</v>
      </c>
      <c r="CL515" s="519">
        <v>0</v>
      </c>
      <c r="CM515" s="519">
        <v>0</v>
      </c>
      <c r="CN515" s="519">
        <v>0</v>
      </c>
      <c r="CO515" s="519">
        <v>0</v>
      </c>
      <c r="CP515" s="519">
        <v>0</v>
      </c>
      <c r="CQ515" s="519">
        <v>0</v>
      </c>
      <c r="CR515" s="519">
        <v>0</v>
      </c>
      <c r="CS515" s="519">
        <v>0</v>
      </c>
      <c r="CT515" s="519">
        <v>0</v>
      </c>
      <c r="CU515" s="519">
        <v>0</v>
      </c>
      <c r="CV515" s="519">
        <v>0</v>
      </c>
      <c r="CW515" s="519">
        <v>0</v>
      </c>
      <c r="CX515" s="519">
        <v>0</v>
      </c>
      <c r="CY515" s="519">
        <v>0</v>
      </c>
      <c r="CZ515" s="519">
        <v>0</v>
      </c>
      <c r="DA515" s="519">
        <v>0</v>
      </c>
      <c r="DB515" s="519">
        <v>0</v>
      </c>
      <c r="DC515" s="519">
        <v>0</v>
      </c>
      <c r="DD515" s="519">
        <v>0</v>
      </c>
      <c r="DE515" s="519">
        <v>0</v>
      </c>
      <c r="DF515" s="519">
        <v>0</v>
      </c>
      <c r="DG515" s="519">
        <v>0</v>
      </c>
      <c r="DH515" s="519">
        <v>0</v>
      </c>
      <c r="DI515" s="519">
        <v>0</v>
      </c>
      <c r="DJ515" s="519">
        <v>0</v>
      </c>
      <c r="DK515" s="519">
        <v>0</v>
      </c>
      <c r="DL515" s="519">
        <v>0</v>
      </c>
      <c r="DM515" s="519">
        <v>0</v>
      </c>
      <c r="DN515" s="519">
        <v>0</v>
      </c>
      <c r="DO515" s="519">
        <v>0</v>
      </c>
      <c r="DP515" s="519">
        <v>0</v>
      </c>
      <c r="DQ515" s="519">
        <v>0</v>
      </c>
      <c r="DR515" s="519">
        <v>0</v>
      </c>
      <c r="DS515" s="519">
        <v>0</v>
      </c>
      <c r="DT515" s="519">
        <v>0</v>
      </c>
      <c r="DU515" s="519">
        <v>0</v>
      </c>
      <c r="DV515" s="519">
        <v>0</v>
      </c>
      <c r="DW515" s="519">
        <v>0</v>
      </c>
      <c r="DX515" s="519">
        <v>0</v>
      </c>
      <c r="DZ515" s="337" t="s">
        <v>631</v>
      </c>
      <c r="EA515" s="519" t="s">
        <v>1058</v>
      </c>
      <c r="EB515" s="519" t="s">
        <v>1060</v>
      </c>
      <c r="EC515" s="519">
        <v>27</v>
      </c>
      <c r="ED515" s="521" t="str">
        <f t="shared" si="26"/>
        <v>SDN100227</v>
      </c>
      <c r="EE515" s="519">
        <v>489</v>
      </c>
      <c r="EF515" s="519">
        <v>1455</v>
      </c>
      <c r="EG515" s="519">
        <v>2393</v>
      </c>
      <c r="EH515" s="519">
        <v>3309</v>
      </c>
      <c r="EI515" s="519">
        <v>4210</v>
      </c>
      <c r="EJ515" s="519">
        <v>4924</v>
      </c>
      <c r="EK515" s="519">
        <v>5633</v>
      </c>
      <c r="EL515" s="519">
        <v>6339</v>
      </c>
      <c r="EM515" s="519">
        <v>7041</v>
      </c>
      <c r="EN515" s="519">
        <v>0</v>
      </c>
      <c r="EO515" s="519">
        <v>0</v>
      </c>
      <c r="EP515" s="519">
        <v>0</v>
      </c>
      <c r="EQ515" s="519">
        <v>0</v>
      </c>
      <c r="ER515" s="519">
        <v>0</v>
      </c>
      <c r="ES515" s="519">
        <v>0</v>
      </c>
      <c r="ET515" s="519">
        <v>0</v>
      </c>
      <c r="EU515" s="519">
        <v>0</v>
      </c>
      <c r="EV515" s="519">
        <v>0</v>
      </c>
      <c r="EW515" s="519">
        <v>0</v>
      </c>
      <c r="EX515" s="519">
        <v>0</v>
      </c>
      <c r="EY515" s="519">
        <v>0</v>
      </c>
      <c r="EZ515" s="519">
        <v>0</v>
      </c>
      <c r="FA515" s="519">
        <v>0</v>
      </c>
      <c r="FB515" s="519">
        <v>0</v>
      </c>
      <c r="FC515" s="519">
        <v>0</v>
      </c>
      <c r="FD515" s="519">
        <v>0</v>
      </c>
      <c r="FE515" s="519">
        <v>0</v>
      </c>
      <c r="FF515" s="519">
        <v>0</v>
      </c>
      <c r="FG515" s="519">
        <v>0</v>
      </c>
      <c r="FH515" s="519">
        <v>0</v>
      </c>
      <c r="FI515" s="519">
        <v>0</v>
      </c>
      <c r="FJ515" s="519">
        <v>0</v>
      </c>
      <c r="FK515" s="519">
        <v>0</v>
      </c>
      <c r="FL515" s="519">
        <v>0</v>
      </c>
      <c r="FM515" s="519">
        <v>0</v>
      </c>
      <c r="FN515" s="519">
        <v>0</v>
      </c>
      <c r="FO515" s="519">
        <v>0</v>
      </c>
      <c r="FP515" s="519">
        <v>0</v>
      </c>
      <c r="FQ515" s="519">
        <v>0</v>
      </c>
      <c r="FR515" s="519">
        <v>0</v>
      </c>
      <c r="FS515" s="519">
        <v>0</v>
      </c>
      <c r="FT515" s="519">
        <v>0</v>
      </c>
      <c r="FU515" s="519">
        <v>0</v>
      </c>
      <c r="FV515" s="519">
        <v>0</v>
      </c>
      <c r="FW515" s="519">
        <v>0</v>
      </c>
      <c r="FX515" s="519">
        <v>0</v>
      </c>
      <c r="FY515" s="519">
        <v>0</v>
      </c>
      <c r="FZ515" s="519">
        <v>0</v>
      </c>
      <c r="GA515" s="519">
        <v>0</v>
      </c>
      <c r="GB515" s="519">
        <v>0</v>
      </c>
      <c r="GC515" s="519">
        <v>0</v>
      </c>
      <c r="GD515" s="519">
        <v>0</v>
      </c>
      <c r="GE515" s="519">
        <v>0</v>
      </c>
      <c r="GF515" s="519">
        <v>0</v>
      </c>
      <c r="GG515" s="519">
        <v>0</v>
      </c>
      <c r="GH515" s="519">
        <v>0</v>
      </c>
      <c r="GI515" s="519">
        <v>0</v>
      </c>
      <c r="GJ515" s="519">
        <v>0</v>
      </c>
      <c r="GK515" s="519">
        <v>0</v>
      </c>
      <c r="GL515" s="519">
        <v>0</v>
      </c>
      <c r="GM515" s="519">
        <v>0</v>
      </c>
      <c r="GN515" s="519">
        <v>0</v>
      </c>
      <c r="GO515" s="519">
        <v>0</v>
      </c>
      <c r="GP515" s="519">
        <v>0</v>
      </c>
      <c r="GQ515" s="519">
        <v>0</v>
      </c>
      <c r="GR515" s="519">
        <v>0</v>
      </c>
      <c r="GS515" s="519">
        <v>0</v>
      </c>
      <c r="GT515" s="519">
        <v>0</v>
      </c>
      <c r="GU515" s="519">
        <v>0</v>
      </c>
      <c r="GV515" s="519">
        <v>0</v>
      </c>
      <c r="GW515" s="519">
        <v>0</v>
      </c>
      <c r="GX515" s="519">
        <v>0</v>
      </c>
      <c r="GY515" s="519">
        <v>0</v>
      </c>
      <c r="GZ515" s="519">
        <v>0</v>
      </c>
      <c r="HA515" s="519">
        <v>0</v>
      </c>
      <c r="HB515" s="519">
        <v>0</v>
      </c>
      <c r="HC515" s="519">
        <v>0</v>
      </c>
      <c r="HD515" s="519">
        <v>0</v>
      </c>
      <c r="HE515" s="519">
        <v>0</v>
      </c>
      <c r="HF515" s="519">
        <v>0</v>
      </c>
      <c r="HG515" s="519">
        <v>0</v>
      </c>
      <c r="HH515" s="519">
        <v>0</v>
      </c>
      <c r="HI515" s="519">
        <v>0</v>
      </c>
      <c r="HJ515" s="519">
        <v>0</v>
      </c>
      <c r="HK515" s="519">
        <v>0</v>
      </c>
      <c r="HL515" s="519">
        <v>0</v>
      </c>
      <c r="HM515" s="519">
        <v>0</v>
      </c>
      <c r="HN515" s="519">
        <v>0</v>
      </c>
      <c r="HO515" s="519">
        <v>0</v>
      </c>
      <c r="HP515" s="519">
        <v>0</v>
      </c>
      <c r="HQ515" s="519">
        <v>0</v>
      </c>
      <c r="HR515" s="519">
        <v>0</v>
      </c>
      <c r="HS515" s="519">
        <v>0</v>
      </c>
      <c r="HT515" s="519">
        <v>0</v>
      </c>
      <c r="HU515" s="519">
        <v>0</v>
      </c>
      <c r="HV515" s="519">
        <v>0</v>
      </c>
      <c r="HW515" s="519">
        <v>0</v>
      </c>
      <c r="HX515" s="519">
        <v>0</v>
      </c>
      <c r="HY515" s="519">
        <v>0</v>
      </c>
      <c r="HZ515" s="519">
        <v>0</v>
      </c>
      <c r="IA515" s="519">
        <v>0</v>
      </c>
      <c r="IB515" s="519">
        <v>0</v>
      </c>
      <c r="IC515" s="519">
        <v>0</v>
      </c>
      <c r="ID515" s="519">
        <v>0</v>
      </c>
      <c r="IE515" s="519">
        <v>0</v>
      </c>
      <c r="IF515" s="519">
        <v>0</v>
      </c>
      <c r="IG515" s="519">
        <v>0</v>
      </c>
      <c r="IH515" s="519">
        <v>0</v>
      </c>
      <c r="II515" s="519">
        <v>0</v>
      </c>
      <c r="IJ515" s="519">
        <v>0</v>
      </c>
      <c r="IK515" s="519">
        <v>0</v>
      </c>
    </row>
    <row r="516" spans="2:245" hidden="1">
      <c r="B516" s="519" t="s">
        <v>1058</v>
      </c>
      <c r="C516" s="519"/>
      <c r="D516" s="519"/>
      <c r="E516" s="519"/>
      <c r="F516" s="519">
        <v>1</v>
      </c>
      <c r="G516" s="519"/>
      <c r="H516" s="519">
        <v>51</v>
      </c>
      <c r="I516" s="519">
        <v>4</v>
      </c>
      <c r="J516" s="519" t="str">
        <f t="shared" ref="J516:J579" si="27">B516&amp;TEXT(F516,"00")&amp;TEXT(H516,"00")&amp;TEXT(I516,"00")</f>
        <v>SDN10015104</v>
      </c>
      <c r="K516" s="519">
        <v>1585</v>
      </c>
      <c r="M516" s="337" t="s">
        <v>631</v>
      </c>
      <c r="N516" s="519" t="s">
        <v>1058</v>
      </c>
      <c r="O516" s="519" t="s">
        <v>1060</v>
      </c>
      <c r="P516" s="519">
        <v>28</v>
      </c>
      <c r="Q516" s="521" t="str">
        <f t="shared" si="25"/>
        <v>SDN100228</v>
      </c>
      <c r="R516" s="519">
        <v>291</v>
      </c>
      <c r="S516" s="519">
        <v>746</v>
      </c>
      <c r="T516" s="519">
        <v>1214</v>
      </c>
      <c r="U516" s="519">
        <v>1693</v>
      </c>
      <c r="V516" s="519">
        <v>2184</v>
      </c>
      <c r="W516" s="519">
        <v>2603</v>
      </c>
      <c r="X516" s="519">
        <v>3033</v>
      </c>
      <c r="Y516" s="519">
        <v>3476</v>
      </c>
      <c r="Z516" s="519">
        <v>3934</v>
      </c>
      <c r="AA516" s="519">
        <v>5875</v>
      </c>
      <c r="AB516" s="519">
        <v>6040</v>
      </c>
      <c r="AC516" s="519">
        <v>6215</v>
      </c>
      <c r="AD516" s="519">
        <v>6402</v>
      </c>
      <c r="AE516" s="519">
        <v>6600</v>
      </c>
      <c r="AF516" s="519">
        <v>6812</v>
      </c>
      <c r="AG516" s="519">
        <v>7038</v>
      </c>
      <c r="AH516" s="519">
        <v>7281</v>
      </c>
      <c r="AI516" s="519">
        <v>7542</v>
      </c>
      <c r="AJ516" s="519">
        <v>7823</v>
      </c>
      <c r="AK516" s="519">
        <v>8128</v>
      </c>
      <c r="AL516" s="519">
        <v>8452</v>
      </c>
      <c r="AM516" s="519">
        <v>8799</v>
      </c>
      <c r="AN516" s="519">
        <v>9172</v>
      </c>
      <c r="AO516" s="519">
        <v>9573</v>
      </c>
      <c r="AP516" s="519">
        <v>0</v>
      </c>
      <c r="AQ516" s="519">
        <v>0</v>
      </c>
      <c r="AR516" s="519">
        <v>0</v>
      </c>
      <c r="AS516" s="519">
        <v>0</v>
      </c>
      <c r="AT516" s="519">
        <v>0</v>
      </c>
      <c r="AU516" s="519">
        <v>0</v>
      </c>
      <c r="AV516" s="519">
        <v>0</v>
      </c>
      <c r="AW516" s="519">
        <v>0</v>
      </c>
      <c r="AX516" s="519">
        <v>0</v>
      </c>
      <c r="AY516" s="519">
        <v>0</v>
      </c>
      <c r="AZ516" s="519">
        <v>0</v>
      </c>
      <c r="BA516" s="519">
        <v>0</v>
      </c>
      <c r="BB516" s="519">
        <v>0</v>
      </c>
      <c r="BC516" s="519">
        <v>0</v>
      </c>
      <c r="BD516" s="519">
        <v>0</v>
      </c>
      <c r="BE516" s="519">
        <v>0</v>
      </c>
      <c r="BF516" s="519">
        <v>0</v>
      </c>
      <c r="BG516" s="519">
        <v>0</v>
      </c>
      <c r="BH516" s="519">
        <v>0</v>
      </c>
      <c r="BI516" s="519">
        <v>0</v>
      </c>
      <c r="BJ516" s="519">
        <v>0</v>
      </c>
      <c r="BK516" s="519">
        <v>0</v>
      </c>
      <c r="BL516" s="519">
        <v>0</v>
      </c>
      <c r="BM516" s="519">
        <v>0</v>
      </c>
      <c r="BN516" s="519">
        <v>0</v>
      </c>
      <c r="BO516" s="519">
        <v>0</v>
      </c>
      <c r="BP516" s="519">
        <v>0</v>
      </c>
      <c r="BQ516" s="519">
        <v>0</v>
      </c>
      <c r="BR516" s="519">
        <v>0</v>
      </c>
      <c r="BS516" s="519">
        <v>0</v>
      </c>
      <c r="BT516" s="519">
        <v>0</v>
      </c>
      <c r="BU516" s="519">
        <v>0</v>
      </c>
      <c r="BV516" s="519">
        <v>0</v>
      </c>
      <c r="BW516" s="519">
        <v>0</v>
      </c>
      <c r="BX516" s="519">
        <v>0</v>
      </c>
      <c r="BY516" s="519">
        <v>0</v>
      </c>
      <c r="BZ516" s="519">
        <v>0</v>
      </c>
      <c r="CA516" s="519">
        <v>0</v>
      </c>
      <c r="CB516" s="519">
        <v>0</v>
      </c>
      <c r="CC516" s="519">
        <v>0</v>
      </c>
      <c r="CD516" s="519">
        <v>0</v>
      </c>
      <c r="CE516" s="519">
        <v>0</v>
      </c>
      <c r="CF516" s="519">
        <v>0</v>
      </c>
      <c r="CG516" s="519">
        <v>0</v>
      </c>
      <c r="CH516" s="519">
        <v>0</v>
      </c>
      <c r="CI516" s="519">
        <v>0</v>
      </c>
      <c r="CJ516" s="519">
        <v>0</v>
      </c>
      <c r="CK516" s="519">
        <v>0</v>
      </c>
      <c r="CL516" s="519">
        <v>0</v>
      </c>
      <c r="CM516" s="519">
        <v>0</v>
      </c>
      <c r="CN516" s="519">
        <v>0</v>
      </c>
      <c r="CO516" s="519">
        <v>0</v>
      </c>
      <c r="CP516" s="519">
        <v>0</v>
      </c>
      <c r="CQ516" s="519">
        <v>0</v>
      </c>
      <c r="CR516" s="519">
        <v>0</v>
      </c>
      <c r="CS516" s="519">
        <v>0</v>
      </c>
      <c r="CT516" s="519">
        <v>0</v>
      </c>
      <c r="CU516" s="519">
        <v>0</v>
      </c>
      <c r="CV516" s="519">
        <v>0</v>
      </c>
      <c r="CW516" s="519">
        <v>0</v>
      </c>
      <c r="CX516" s="519">
        <v>0</v>
      </c>
      <c r="CY516" s="519">
        <v>0</v>
      </c>
      <c r="CZ516" s="519">
        <v>0</v>
      </c>
      <c r="DA516" s="519">
        <v>0</v>
      </c>
      <c r="DB516" s="519">
        <v>0</v>
      </c>
      <c r="DC516" s="519">
        <v>0</v>
      </c>
      <c r="DD516" s="519">
        <v>0</v>
      </c>
      <c r="DE516" s="519">
        <v>0</v>
      </c>
      <c r="DF516" s="519">
        <v>0</v>
      </c>
      <c r="DG516" s="519">
        <v>0</v>
      </c>
      <c r="DH516" s="519">
        <v>0</v>
      </c>
      <c r="DI516" s="519">
        <v>0</v>
      </c>
      <c r="DJ516" s="519">
        <v>0</v>
      </c>
      <c r="DK516" s="519">
        <v>0</v>
      </c>
      <c r="DL516" s="519">
        <v>0</v>
      </c>
      <c r="DM516" s="519">
        <v>0</v>
      </c>
      <c r="DN516" s="519">
        <v>0</v>
      </c>
      <c r="DO516" s="519">
        <v>0</v>
      </c>
      <c r="DP516" s="519">
        <v>0</v>
      </c>
      <c r="DQ516" s="519">
        <v>0</v>
      </c>
      <c r="DR516" s="519">
        <v>0</v>
      </c>
      <c r="DS516" s="519">
        <v>0</v>
      </c>
      <c r="DT516" s="519">
        <v>0</v>
      </c>
      <c r="DU516" s="519">
        <v>0</v>
      </c>
      <c r="DV516" s="519">
        <v>0</v>
      </c>
      <c r="DW516" s="519">
        <v>0</v>
      </c>
      <c r="DX516" s="519">
        <v>0</v>
      </c>
      <c r="DZ516" s="337" t="s">
        <v>631</v>
      </c>
      <c r="EA516" s="519" t="s">
        <v>1058</v>
      </c>
      <c r="EB516" s="519" t="s">
        <v>1060</v>
      </c>
      <c r="EC516" s="519">
        <v>28</v>
      </c>
      <c r="ED516" s="521" t="str">
        <f t="shared" si="26"/>
        <v>SDN100228</v>
      </c>
      <c r="EE516" s="519">
        <v>475</v>
      </c>
      <c r="EF516" s="519">
        <v>1421</v>
      </c>
      <c r="EG516" s="519">
        <v>2348</v>
      </c>
      <c r="EH516" s="519">
        <v>3250</v>
      </c>
      <c r="EI516" s="519">
        <v>4138</v>
      </c>
      <c r="EJ516" s="519">
        <v>4844</v>
      </c>
      <c r="EK516" s="519">
        <v>5545</v>
      </c>
      <c r="EL516" s="519">
        <v>6243</v>
      </c>
      <c r="EM516" s="519">
        <v>6937</v>
      </c>
      <c r="EN516" s="519">
        <v>0</v>
      </c>
      <c r="EO516" s="519">
        <v>0</v>
      </c>
      <c r="EP516" s="519">
        <v>0</v>
      </c>
      <c r="EQ516" s="519">
        <v>0</v>
      </c>
      <c r="ER516" s="519">
        <v>0</v>
      </c>
      <c r="ES516" s="519">
        <v>0</v>
      </c>
      <c r="ET516" s="519">
        <v>0</v>
      </c>
      <c r="EU516" s="519">
        <v>0</v>
      </c>
      <c r="EV516" s="519">
        <v>0</v>
      </c>
      <c r="EW516" s="519">
        <v>0</v>
      </c>
      <c r="EX516" s="519">
        <v>0</v>
      </c>
      <c r="EY516" s="519">
        <v>0</v>
      </c>
      <c r="EZ516" s="519">
        <v>0</v>
      </c>
      <c r="FA516" s="519">
        <v>0</v>
      </c>
      <c r="FB516" s="519">
        <v>0</v>
      </c>
      <c r="FC516" s="519">
        <v>0</v>
      </c>
      <c r="FD516" s="519">
        <v>0</v>
      </c>
      <c r="FE516" s="519">
        <v>0</v>
      </c>
      <c r="FF516" s="519">
        <v>0</v>
      </c>
      <c r="FG516" s="519">
        <v>0</v>
      </c>
      <c r="FH516" s="519">
        <v>0</v>
      </c>
      <c r="FI516" s="519">
        <v>0</v>
      </c>
      <c r="FJ516" s="519">
        <v>0</v>
      </c>
      <c r="FK516" s="519">
        <v>0</v>
      </c>
      <c r="FL516" s="519">
        <v>0</v>
      </c>
      <c r="FM516" s="519">
        <v>0</v>
      </c>
      <c r="FN516" s="519">
        <v>0</v>
      </c>
      <c r="FO516" s="519">
        <v>0</v>
      </c>
      <c r="FP516" s="519">
        <v>0</v>
      </c>
      <c r="FQ516" s="519">
        <v>0</v>
      </c>
      <c r="FR516" s="519">
        <v>0</v>
      </c>
      <c r="FS516" s="519">
        <v>0</v>
      </c>
      <c r="FT516" s="519">
        <v>0</v>
      </c>
      <c r="FU516" s="519">
        <v>0</v>
      </c>
      <c r="FV516" s="519">
        <v>0</v>
      </c>
      <c r="FW516" s="519">
        <v>0</v>
      </c>
      <c r="FX516" s="519">
        <v>0</v>
      </c>
      <c r="FY516" s="519">
        <v>0</v>
      </c>
      <c r="FZ516" s="519">
        <v>0</v>
      </c>
      <c r="GA516" s="519">
        <v>0</v>
      </c>
      <c r="GB516" s="519">
        <v>0</v>
      </c>
      <c r="GC516" s="519">
        <v>0</v>
      </c>
      <c r="GD516" s="519">
        <v>0</v>
      </c>
      <c r="GE516" s="519">
        <v>0</v>
      </c>
      <c r="GF516" s="519">
        <v>0</v>
      </c>
      <c r="GG516" s="519">
        <v>0</v>
      </c>
      <c r="GH516" s="519">
        <v>0</v>
      </c>
      <c r="GI516" s="519">
        <v>0</v>
      </c>
      <c r="GJ516" s="519">
        <v>0</v>
      </c>
      <c r="GK516" s="519">
        <v>0</v>
      </c>
      <c r="GL516" s="519">
        <v>0</v>
      </c>
      <c r="GM516" s="519">
        <v>0</v>
      </c>
      <c r="GN516" s="519">
        <v>0</v>
      </c>
      <c r="GO516" s="519">
        <v>0</v>
      </c>
      <c r="GP516" s="519">
        <v>0</v>
      </c>
      <c r="GQ516" s="519">
        <v>0</v>
      </c>
      <c r="GR516" s="519">
        <v>0</v>
      </c>
      <c r="GS516" s="519">
        <v>0</v>
      </c>
      <c r="GT516" s="519">
        <v>0</v>
      </c>
      <c r="GU516" s="519">
        <v>0</v>
      </c>
      <c r="GV516" s="519">
        <v>0</v>
      </c>
      <c r="GW516" s="519">
        <v>0</v>
      </c>
      <c r="GX516" s="519">
        <v>0</v>
      </c>
      <c r="GY516" s="519">
        <v>0</v>
      </c>
      <c r="GZ516" s="519">
        <v>0</v>
      </c>
      <c r="HA516" s="519">
        <v>0</v>
      </c>
      <c r="HB516" s="519">
        <v>0</v>
      </c>
      <c r="HC516" s="519">
        <v>0</v>
      </c>
      <c r="HD516" s="519">
        <v>0</v>
      </c>
      <c r="HE516" s="519">
        <v>0</v>
      </c>
      <c r="HF516" s="519">
        <v>0</v>
      </c>
      <c r="HG516" s="519">
        <v>0</v>
      </c>
      <c r="HH516" s="519">
        <v>0</v>
      </c>
      <c r="HI516" s="519">
        <v>0</v>
      </c>
      <c r="HJ516" s="519">
        <v>0</v>
      </c>
      <c r="HK516" s="519">
        <v>0</v>
      </c>
      <c r="HL516" s="519">
        <v>0</v>
      </c>
      <c r="HM516" s="519">
        <v>0</v>
      </c>
      <c r="HN516" s="519">
        <v>0</v>
      </c>
      <c r="HO516" s="519">
        <v>0</v>
      </c>
      <c r="HP516" s="519">
        <v>0</v>
      </c>
      <c r="HQ516" s="519">
        <v>0</v>
      </c>
      <c r="HR516" s="519">
        <v>0</v>
      </c>
      <c r="HS516" s="519">
        <v>0</v>
      </c>
      <c r="HT516" s="519">
        <v>0</v>
      </c>
      <c r="HU516" s="519">
        <v>0</v>
      </c>
      <c r="HV516" s="519">
        <v>0</v>
      </c>
      <c r="HW516" s="519">
        <v>0</v>
      </c>
      <c r="HX516" s="519">
        <v>0</v>
      </c>
      <c r="HY516" s="519">
        <v>0</v>
      </c>
      <c r="HZ516" s="519">
        <v>0</v>
      </c>
      <c r="IA516" s="519">
        <v>0</v>
      </c>
      <c r="IB516" s="519">
        <v>0</v>
      </c>
      <c r="IC516" s="519">
        <v>0</v>
      </c>
      <c r="ID516" s="519">
        <v>0</v>
      </c>
      <c r="IE516" s="519">
        <v>0</v>
      </c>
      <c r="IF516" s="519">
        <v>0</v>
      </c>
      <c r="IG516" s="519">
        <v>0</v>
      </c>
      <c r="IH516" s="519">
        <v>0</v>
      </c>
      <c r="II516" s="519">
        <v>0</v>
      </c>
      <c r="IJ516" s="519">
        <v>0</v>
      </c>
      <c r="IK516" s="519">
        <v>0</v>
      </c>
    </row>
    <row r="517" spans="2:245" hidden="1">
      <c r="B517" s="519" t="s">
        <v>1058</v>
      </c>
      <c r="C517" s="519"/>
      <c r="D517" s="519"/>
      <c r="E517" s="519"/>
      <c r="F517" s="519">
        <v>1</v>
      </c>
      <c r="G517" s="519"/>
      <c r="H517" s="519">
        <v>51</v>
      </c>
      <c r="I517" s="519">
        <v>5</v>
      </c>
      <c r="J517" s="519" t="str">
        <f t="shared" si="27"/>
        <v>SDN10015105</v>
      </c>
      <c r="K517" s="519">
        <v>1585</v>
      </c>
      <c r="M517" s="337" t="s">
        <v>631</v>
      </c>
      <c r="N517" s="519" t="s">
        <v>1058</v>
      </c>
      <c r="O517" s="519" t="s">
        <v>1060</v>
      </c>
      <c r="P517" s="519">
        <v>29</v>
      </c>
      <c r="Q517" s="521" t="str">
        <f t="shared" si="25"/>
        <v>SDN100229</v>
      </c>
      <c r="R517" s="519">
        <v>282</v>
      </c>
      <c r="S517" s="519">
        <v>732</v>
      </c>
      <c r="T517" s="519">
        <v>1193</v>
      </c>
      <c r="U517" s="519">
        <v>1667</v>
      </c>
      <c r="V517" s="519">
        <v>2153</v>
      </c>
      <c r="W517" s="519">
        <v>2567</v>
      </c>
      <c r="X517" s="519">
        <v>2993</v>
      </c>
      <c r="Y517" s="519">
        <v>3433</v>
      </c>
      <c r="Z517" s="519">
        <v>3886</v>
      </c>
      <c r="AA517" s="519">
        <v>5807</v>
      </c>
      <c r="AB517" s="519">
        <v>5975</v>
      </c>
      <c r="AC517" s="519">
        <v>6152</v>
      </c>
      <c r="AD517" s="519">
        <v>6342</v>
      </c>
      <c r="AE517" s="519">
        <v>6543</v>
      </c>
      <c r="AF517" s="519">
        <v>6759</v>
      </c>
      <c r="AG517" s="519">
        <v>6989</v>
      </c>
      <c r="AH517" s="519">
        <v>7238</v>
      </c>
      <c r="AI517" s="519">
        <v>7504</v>
      </c>
      <c r="AJ517" s="519">
        <v>7793</v>
      </c>
      <c r="AK517" s="519">
        <v>8100</v>
      </c>
      <c r="AL517" s="519">
        <v>8429</v>
      </c>
      <c r="AM517" s="519">
        <v>8782</v>
      </c>
      <c r="AN517" s="519">
        <v>9161</v>
      </c>
      <c r="AO517" s="519">
        <v>9568</v>
      </c>
      <c r="AP517" s="519">
        <v>0</v>
      </c>
      <c r="AQ517" s="519">
        <v>0</v>
      </c>
      <c r="AR517" s="519">
        <v>0</v>
      </c>
      <c r="AS517" s="519">
        <v>0</v>
      </c>
      <c r="AT517" s="519">
        <v>0</v>
      </c>
      <c r="AU517" s="519">
        <v>0</v>
      </c>
      <c r="AV517" s="519">
        <v>0</v>
      </c>
      <c r="AW517" s="519">
        <v>0</v>
      </c>
      <c r="AX517" s="519">
        <v>0</v>
      </c>
      <c r="AY517" s="519">
        <v>0</v>
      </c>
      <c r="AZ517" s="519">
        <v>0</v>
      </c>
      <c r="BA517" s="519">
        <v>0</v>
      </c>
      <c r="BB517" s="519">
        <v>0</v>
      </c>
      <c r="BC517" s="519">
        <v>0</v>
      </c>
      <c r="BD517" s="519">
        <v>0</v>
      </c>
      <c r="BE517" s="519">
        <v>0</v>
      </c>
      <c r="BF517" s="519">
        <v>0</v>
      </c>
      <c r="BG517" s="519">
        <v>0</v>
      </c>
      <c r="BH517" s="519">
        <v>0</v>
      </c>
      <c r="BI517" s="519">
        <v>0</v>
      </c>
      <c r="BJ517" s="519">
        <v>0</v>
      </c>
      <c r="BK517" s="519">
        <v>0</v>
      </c>
      <c r="BL517" s="519">
        <v>0</v>
      </c>
      <c r="BM517" s="519">
        <v>0</v>
      </c>
      <c r="BN517" s="519">
        <v>0</v>
      </c>
      <c r="BO517" s="519">
        <v>0</v>
      </c>
      <c r="BP517" s="519">
        <v>0</v>
      </c>
      <c r="BQ517" s="519">
        <v>0</v>
      </c>
      <c r="BR517" s="519">
        <v>0</v>
      </c>
      <c r="BS517" s="519">
        <v>0</v>
      </c>
      <c r="BT517" s="519">
        <v>0</v>
      </c>
      <c r="BU517" s="519">
        <v>0</v>
      </c>
      <c r="BV517" s="519">
        <v>0</v>
      </c>
      <c r="BW517" s="519">
        <v>0</v>
      </c>
      <c r="BX517" s="519">
        <v>0</v>
      </c>
      <c r="BY517" s="519">
        <v>0</v>
      </c>
      <c r="BZ517" s="519">
        <v>0</v>
      </c>
      <c r="CA517" s="519">
        <v>0</v>
      </c>
      <c r="CB517" s="519">
        <v>0</v>
      </c>
      <c r="CC517" s="519">
        <v>0</v>
      </c>
      <c r="CD517" s="519">
        <v>0</v>
      </c>
      <c r="CE517" s="519">
        <v>0</v>
      </c>
      <c r="CF517" s="519">
        <v>0</v>
      </c>
      <c r="CG517" s="519">
        <v>0</v>
      </c>
      <c r="CH517" s="519">
        <v>0</v>
      </c>
      <c r="CI517" s="519">
        <v>0</v>
      </c>
      <c r="CJ517" s="519">
        <v>0</v>
      </c>
      <c r="CK517" s="519">
        <v>0</v>
      </c>
      <c r="CL517" s="519">
        <v>0</v>
      </c>
      <c r="CM517" s="519">
        <v>0</v>
      </c>
      <c r="CN517" s="519">
        <v>0</v>
      </c>
      <c r="CO517" s="519">
        <v>0</v>
      </c>
      <c r="CP517" s="519">
        <v>0</v>
      </c>
      <c r="CQ517" s="519">
        <v>0</v>
      </c>
      <c r="CR517" s="519">
        <v>0</v>
      </c>
      <c r="CS517" s="519">
        <v>0</v>
      </c>
      <c r="CT517" s="519">
        <v>0</v>
      </c>
      <c r="CU517" s="519">
        <v>0</v>
      </c>
      <c r="CV517" s="519">
        <v>0</v>
      </c>
      <c r="CW517" s="519">
        <v>0</v>
      </c>
      <c r="CX517" s="519">
        <v>0</v>
      </c>
      <c r="CY517" s="519">
        <v>0</v>
      </c>
      <c r="CZ517" s="519">
        <v>0</v>
      </c>
      <c r="DA517" s="519">
        <v>0</v>
      </c>
      <c r="DB517" s="519">
        <v>0</v>
      </c>
      <c r="DC517" s="519">
        <v>0</v>
      </c>
      <c r="DD517" s="519">
        <v>0</v>
      </c>
      <c r="DE517" s="519">
        <v>0</v>
      </c>
      <c r="DF517" s="519">
        <v>0</v>
      </c>
      <c r="DG517" s="519">
        <v>0</v>
      </c>
      <c r="DH517" s="519">
        <v>0</v>
      </c>
      <c r="DI517" s="519">
        <v>0</v>
      </c>
      <c r="DJ517" s="519">
        <v>0</v>
      </c>
      <c r="DK517" s="519">
        <v>0</v>
      </c>
      <c r="DL517" s="519">
        <v>0</v>
      </c>
      <c r="DM517" s="519">
        <v>0</v>
      </c>
      <c r="DN517" s="519">
        <v>0</v>
      </c>
      <c r="DO517" s="519">
        <v>0</v>
      </c>
      <c r="DP517" s="519">
        <v>0</v>
      </c>
      <c r="DQ517" s="519">
        <v>0</v>
      </c>
      <c r="DR517" s="519">
        <v>0</v>
      </c>
      <c r="DS517" s="519">
        <v>0</v>
      </c>
      <c r="DT517" s="519">
        <v>0</v>
      </c>
      <c r="DU517" s="519">
        <v>0</v>
      </c>
      <c r="DV517" s="519">
        <v>0</v>
      </c>
      <c r="DW517" s="519">
        <v>0</v>
      </c>
      <c r="DX517" s="519">
        <v>0</v>
      </c>
      <c r="DZ517" s="337" t="s">
        <v>631</v>
      </c>
      <c r="EA517" s="519" t="s">
        <v>1058</v>
      </c>
      <c r="EB517" s="519" t="s">
        <v>1060</v>
      </c>
      <c r="EC517" s="519">
        <v>29</v>
      </c>
      <c r="ED517" s="521" t="str">
        <f t="shared" si="26"/>
        <v>SDN100229</v>
      </c>
      <c r="EE517" s="519">
        <v>460</v>
      </c>
      <c r="EF517" s="519">
        <v>1388</v>
      </c>
      <c r="EG517" s="519">
        <v>2302</v>
      </c>
      <c r="EH517" s="519">
        <v>3190</v>
      </c>
      <c r="EI517" s="519">
        <v>4068</v>
      </c>
      <c r="EJ517" s="519">
        <v>4764</v>
      </c>
      <c r="EK517" s="519">
        <v>5457</v>
      </c>
      <c r="EL517" s="519">
        <v>6150</v>
      </c>
      <c r="EM517" s="519">
        <v>6836</v>
      </c>
      <c r="EN517" s="519">
        <v>0</v>
      </c>
      <c r="EO517" s="519">
        <v>0</v>
      </c>
      <c r="EP517" s="519">
        <v>0</v>
      </c>
      <c r="EQ517" s="519">
        <v>0</v>
      </c>
      <c r="ER517" s="519">
        <v>0</v>
      </c>
      <c r="ES517" s="519">
        <v>0</v>
      </c>
      <c r="ET517" s="519">
        <v>0</v>
      </c>
      <c r="EU517" s="519">
        <v>0</v>
      </c>
      <c r="EV517" s="519">
        <v>0</v>
      </c>
      <c r="EW517" s="519">
        <v>0</v>
      </c>
      <c r="EX517" s="519">
        <v>0</v>
      </c>
      <c r="EY517" s="519">
        <v>0</v>
      </c>
      <c r="EZ517" s="519">
        <v>0</v>
      </c>
      <c r="FA517" s="519">
        <v>0</v>
      </c>
      <c r="FB517" s="519">
        <v>0</v>
      </c>
      <c r="FC517" s="519">
        <v>0</v>
      </c>
      <c r="FD517" s="519">
        <v>0</v>
      </c>
      <c r="FE517" s="519">
        <v>0</v>
      </c>
      <c r="FF517" s="519">
        <v>0</v>
      </c>
      <c r="FG517" s="519">
        <v>0</v>
      </c>
      <c r="FH517" s="519">
        <v>0</v>
      </c>
      <c r="FI517" s="519">
        <v>0</v>
      </c>
      <c r="FJ517" s="519">
        <v>0</v>
      </c>
      <c r="FK517" s="519">
        <v>0</v>
      </c>
      <c r="FL517" s="519">
        <v>0</v>
      </c>
      <c r="FM517" s="519">
        <v>0</v>
      </c>
      <c r="FN517" s="519">
        <v>0</v>
      </c>
      <c r="FO517" s="519">
        <v>0</v>
      </c>
      <c r="FP517" s="519">
        <v>0</v>
      </c>
      <c r="FQ517" s="519">
        <v>0</v>
      </c>
      <c r="FR517" s="519">
        <v>0</v>
      </c>
      <c r="FS517" s="519">
        <v>0</v>
      </c>
      <c r="FT517" s="519">
        <v>0</v>
      </c>
      <c r="FU517" s="519">
        <v>0</v>
      </c>
      <c r="FV517" s="519">
        <v>0</v>
      </c>
      <c r="FW517" s="519">
        <v>0</v>
      </c>
      <c r="FX517" s="519">
        <v>0</v>
      </c>
      <c r="FY517" s="519">
        <v>0</v>
      </c>
      <c r="FZ517" s="519">
        <v>0</v>
      </c>
      <c r="GA517" s="519">
        <v>0</v>
      </c>
      <c r="GB517" s="519">
        <v>0</v>
      </c>
      <c r="GC517" s="519">
        <v>0</v>
      </c>
      <c r="GD517" s="519">
        <v>0</v>
      </c>
      <c r="GE517" s="519">
        <v>0</v>
      </c>
      <c r="GF517" s="519">
        <v>0</v>
      </c>
      <c r="GG517" s="519">
        <v>0</v>
      </c>
      <c r="GH517" s="519">
        <v>0</v>
      </c>
      <c r="GI517" s="519">
        <v>0</v>
      </c>
      <c r="GJ517" s="519">
        <v>0</v>
      </c>
      <c r="GK517" s="519">
        <v>0</v>
      </c>
      <c r="GL517" s="519">
        <v>0</v>
      </c>
      <c r="GM517" s="519">
        <v>0</v>
      </c>
      <c r="GN517" s="519">
        <v>0</v>
      </c>
      <c r="GO517" s="519">
        <v>0</v>
      </c>
      <c r="GP517" s="519">
        <v>0</v>
      </c>
      <c r="GQ517" s="519">
        <v>0</v>
      </c>
      <c r="GR517" s="519">
        <v>0</v>
      </c>
      <c r="GS517" s="519">
        <v>0</v>
      </c>
      <c r="GT517" s="519">
        <v>0</v>
      </c>
      <c r="GU517" s="519">
        <v>0</v>
      </c>
      <c r="GV517" s="519">
        <v>0</v>
      </c>
      <c r="GW517" s="519">
        <v>0</v>
      </c>
      <c r="GX517" s="519">
        <v>0</v>
      </c>
      <c r="GY517" s="519">
        <v>0</v>
      </c>
      <c r="GZ517" s="519">
        <v>0</v>
      </c>
      <c r="HA517" s="519">
        <v>0</v>
      </c>
      <c r="HB517" s="519">
        <v>0</v>
      </c>
      <c r="HC517" s="519">
        <v>0</v>
      </c>
      <c r="HD517" s="519">
        <v>0</v>
      </c>
      <c r="HE517" s="519">
        <v>0</v>
      </c>
      <c r="HF517" s="519">
        <v>0</v>
      </c>
      <c r="HG517" s="519">
        <v>0</v>
      </c>
      <c r="HH517" s="519">
        <v>0</v>
      </c>
      <c r="HI517" s="519">
        <v>0</v>
      </c>
      <c r="HJ517" s="519">
        <v>0</v>
      </c>
      <c r="HK517" s="519">
        <v>0</v>
      </c>
      <c r="HL517" s="519">
        <v>0</v>
      </c>
      <c r="HM517" s="519">
        <v>0</v>
      </c>
      <c r="HN517" s="519">
        <v>0</v>
      </c>
      <c r="HO517" s="519">
        <v>0</v>
      </c>
      <c r="HP517" s="519">
        <v>0</v>
      </c>
      <c r="HQ517" s="519">
        <v>0</v>
      </c>
      <c r="HR517" s="519">
        <v>0</v>
      </c>
      <c r="HS517" s="519">
        <v>0</v>
      </c>
      <c r="HT517" s="519">
        <v>0</v>
      </c>
      <c r="HU517" s="519">
        <v>0</v>
      </c>
      <c r="HV517" s="519">
        <v>0</v>
      </c>
      <c r="HW517" s="519">
        <v>0</v>
      </c>
      <c r="HX517" s="519">
        <v>0</v>
      </c>
      <c r="HY517" s="519">
        <v>0</v>
      </c>
      <c r="HZ517" s="519">
        <v>0</v>
      </c>
      <c r="IA517" s="519">
        <v>0</v>
      </c>
      <c r="IB517" s="519">
        <v>0</v>
      </c>
      <c r="IC517" s="519">
        <v>0</v>
      </c>
      <c r="ID517" s="519">
        <v>0</v>
      </c>
      <c r="IE517" s="519">
        <v>0</v>
      </c>
      <c r="IF517" s="519">
        <v>0</v>
      </c>
      <c r="IG517" s="519">
        <v>0</v>
      </c>
      <c r="IH517" s="519">
        <v>0</v>
      </c>
      <c r="II517" s="519">
        <v>0</v>
      </c>
      <c r="IJ517" s="519">
        <v>0</v>
      </c>
      <c r="IK517" s="519">
        <v>0</v>
      </c>
    </row>
    <row r="518" spans="2:245" hidden="1">
      <c r="B518" s="519" t="s">
        <v>1058</v>
      </c>
      <c r="C518" s="519"/>
      <c r="D518" s="519"/>
      <c r="E518" s="519"/>
      <c r="F518" s="519">
        <v>1</v>
      </c>
      <c r="G518" s="519"/>
      <c r="H518" s="519">
        <v>51</v>
      </c>
      <c r="I518" s="519">
        <v>6</v>
      </c>
      <c r="J518" s="519" t="str">
        <f t="shared" si="27"/>
        <v>SDN10015106</v>
      </c>
      <c r="K518" s="519">
        <v>1268</v>
      </c>
      <c r="M518" s="337" t="s">
        <v>631</v>
      </c>
      <c r="N518" s="519" t="s">
        <v>1058</v>
      </c>
      <c r="O518" s="519" t="s">
        <v>1060</v>
      </c>
      <c r="P518" s="519">
        <v>30</v>
      </c>
      <c r="Q518" s="521" t="str">
        <f t="shared" si="25"/>
        <v>SDN100230</v>
      </c>
      <c r="R518" s="519">
        <v>273</v>
      </c>
      <c r="S518" s="519">
        <v>718</v>
      </c>
      <c r="T518" s="519">
        <v>1173</v>
      </c>
      <c r="U518" s="519">
        <v>1641</v>
      </c>
      <c r="V518" s="519">
        <v>2122</v>
      </c>
      <c r="W518" s="519">
        <v>2531</v>
      </c>
      <c r="X518" s="519">
        <v>2954</v>
      </c>
      <c r="Y518" s="519">
        <v>3389</v>
      </c>
      <c r="Z518" s="519">
        <v>3839</v>
      </c>
      <c r="AA518" s="519">
        <v>5741</v>
      </c>
      <c r="AB518" s="519">
        <v>5911</v>
      </c>
      <c r="AC518" s="519">
        <v>6091</v>
      </c>
      <c r="AD518" s="519">
        <v>6283</v>
      </c>
      <c r="AE518" s="519">
        <v>6488</v>
      </c>
      <c r="AF518" s="519">
        <v>6708</v>
      </c>
      <c r="AG518" s="519">
        <v>6943</v>
      </c>
      <c r="AH518" s="519">
        <v>7196</v>
      </c>
      <c r="AI518" s="519">
        <v>7470</v>
      </c>
      <c r="AJ518" s="519">
        <v>7761</v>
      </c>
      <c r="AK518" s="519">
        <v>8073</v>
      </c>
      <c r="AL518" s="519">
        <v>8407</v>
      </c>
      <c r="AM518" s="519">
        <v>8765</v>
      </c>
      <c r="AN518" s="519">
        <v>9149</v>
      </c>
      <c r="AO518" s="519">
        <v>9560</v>
      </c>
      <c r="AP518" s="519">
        <v>0</v>
      </c>
      <c r="AQ518" s="519">
        <v>0</v>
      </c>
      <c r="AR518" s="519">
        <v>0</v>
      </c>
      <c r="AS518" s="519">
        <v>0</v>
      </c>
      <c r="AT518" s="519">
        <v>0</v>
      </c>
      <c r="AU518" s="519">
        <v>0</v>
      </c>
      <c r="AV518" s="519">
        <v>0</v>
      </c>
      <c r="AW518" s="519">
        <v>0</v>
      </c>
      <c r="AX518" s="519">
        <v>0</v>
      </c>
      <c r="AY518" s="519">
        <v>0</v>
      </c>
      <c r="AZ518" s="519">
        <v>0</v>
      </c>
      <c r="BA518" s="519">
        <v>0</v>
      </c>
      <c r="BB518" s="519">
        <v>0</v>
      </c>
      <c r="BC518" s="519">
        <v>0</v>
      </c>
      <c r="BD518" s="519">
        <v>0</v>
      </c>
      <c r="BE518" s="519">
        <v>0</v>
      </c>
      <c r="BF518" s="519">
        <v>0</v>
      </c>
      <c r="BG518" s="519">
        <v>0</v>
      </c>
      <c r="BH518" s="519">
        <v>0</v>
      </c>
      <c r="BI518" s="519">
        <v>0</v>
      </c>
      <c r="BJ518" s="519">
        <v>0</v>
      </c>
      <c r="BK518" s="519">
        <v>0</v>
      </c>
      <c r="BL518" s="519">
        <v>0</v>
      </c>
      <c r="BM518" s="519">
        <v>0</v>
      </c>
      <c r="BN518" s="519">
        <v>0</v>
      </c>
      <c r="BO518" s="519">
        <v>0</v>
      </c>
      <c r="BP518" s="519">
        <v>0</v>
      </c>
      <c r="BQ518" s="519">
        <v>0</v>
      </c>
      <c r="BR518" s="519">
        <v>0</v>
      </c>
      <c r="BS518" s="519">
        <v>0</v>
      </c>
      <c r="BT518" s="519">
        <v>0</v>
      </c>
      <c r="BU518" s="519">
        <v>0</v>
      </c>
      <c r="BV518" s="519">
        <v>0</v>
      </c>
      <c r="BW518" s="519">
        <v>0</v>
      </c>
      <c r="BX518" s="519">
        <v>0</v>
      </c>
      <c r="BY518" s="519">
        <v>0</v>
      </c>
      <c r="BZ518" s="519">
        <v>0</v>
      </c>
      <c r="CA518" s="519">
        <v>0</v>
      </c>
      <c r="CB518" s="519">
        <v>0</v>
      </c>
      <c r="CC518" s="519">
        <v>0</v>
      </c>
      <c r="CD518" s="519">
        <v>0</v>
      </c>
      <c r="CE518" s="519">
        <v>0</v>
      </c>
      <c r="CF518" s="519">
        <v>0</v>
      </c>
      <c r="CG518" s="519">
        <v>0</v>
      </c>
      <c r="CH518" s="519">
        <v>0</v>
      </c>
      <c r="CI518" s="519">
        <v>0</v>
      </c>
      <c r="CJ518" s="519">
        <v>0</v>
      </c>
      <c r="CK518" s="519">
        <v>0</v>
      </c>
      <c r="CL518" s="519">
        <v>0</v>
      </c>
      <c r="CM518" s="519">
        <v>0</v>
      </c>
      <c r="CN518" s="519">
        <v>0</v>
      </c>
      <c r="CO518" s="519">
        <v>0</v>
      </c>
      <c r="CP518" s="519">
        <v>0</v>
      </c>
      <c r="CQ518" s="519">
        <v>0</v>
      </c>
      <c r="CR518" s="519">
        <v>0</v>
      </c>
      <c r="CS518" s="519">
        <v>0</v>
      </c>
      <c r="CT518" s="519">
        <v>0</v>
      </c>
      <c r="CU518" s="519">
        <v>0</v>
      </c>
      <c r="CV518" s="519">
        <v>0</v>
      </c>
      <c r="CW518" s="519">
        <v>0</v>
      </c>
      <c r="CX518" s="519">
        <v>0</v>
      </c>
      <c r="CY518" s="519">
        <v>0</v>
      </c>
      <c r="CZ518" s="519">
        <v>0</v>
      </c>
      <c r="DA518" s="519">
        <v>0</v>
      </c>
      <c r="DB518" s="519">
        <v>0</v>
      </c>
      <c r="DC518" s="519">
        <v>0</v>
      </c>
      <c r="DD518" s="519">
        <v>0</v>
      </c>
      <c r="DE518" s="519">
        <v>0</v>
      </c>
      <c r="DF518" s="519">
        <v>0</v>
      </c>
      <c r="DG518" s="519">
        <v>0</v>
      </c>
      <c r="DH518" s="519">
        <v>0</v>
      </c>
      <c r="DI518" s="519">
        <v>0</v>
      </c>
      <c r="DJ518" s="519">
        <v>0</v>
      </c>
      <c r="DK518" s="519">
        <v>0</v>
      </c>
      <c r="DL518" s="519">
        <v>0</v>
      </c>
      <c r="DM518" s="519">
        <v>0</v>
      </c>
      <c r="DN518" s="519">
        <v>0</v>
      </c>
      <c r="DO518" s="519">
        <v>0</v>
      </c>
      <c r="DP518" s="519">
        <v>0</v>
      </c>
      <c r="DQ518" s="519">
        <v>0</v>
      </c>
      <c r="DR518" s="519">
        <v>0</v>
      </c>
      <c r="DS518" s="519">
        <v>0</v>
      </c>
      <c r="DT518" s="519">
        <v>0</v>
      </c>
      <c r="DU518" s="519">
        <v>0</v>
      </c>
      <c r="DV518" s="519">
        <v>0</v>
      </c>
      <c r="DW518" s="519">
        <v>0</v>
      </c>
      <c r="DX518" s="519">
        <v>0</v>
      </c>
      <c r="DZ518" s="337" t="s">
        <v>631</v>
      </c>
      <c r="EA518" s="519" t="s">
        <v>1058</v>
      </c>
      <c r="EB518" s="519" t="s">
        <v>1060</v>
      </c>
      <c r="EC518" s="519">
        <v>30</v>
      </c>
      <c r="ED518" s="521" t="str">
        <f t="shared" si="26"/>
        <v>SDN100230</v>
      </c>
      <c r="EE518" s="519">
        <v>445</v>
      </c>
      <c r="EF518" s="519">
        <v>1356</v>
      </c>
      <c r="EG518" s="519">
        <v>2256</v>
      </c>
      <c r="EH518" s="519">
        <v>3133</v>
      </c>
      <c r="EI518" s="519">
        <v>3998</v>
      </c>
      <c r="EJ518" s="519">
        <v>4685</v>
      </c>
      <c r="EK518" s="519">
        <v>5370</v>
      </c>
      <c r="EL518" s="519">
        <v>6056</v>
      </c>
      <c r="EM518" s="519">
        <v>6739</v>
      </c>
      <c r="EN518" s="519">
        <v>0</v>
      </c>
      <c r="EO518" s="519">
        <v>0</v>
      </c>
      <c r="EP518" s="519">
        <v>0</v>
      </c>
      <c r="EQ518" s="519">
        <v>0</v>
      </c>
      <c r="ER518" s="519">
        <v>0</v>
      </c>
      <c r="ES518" s="519">
        <v>0</v>
      </c>
      <c r="ET518" s="519">
        <v>0</v>
      </c>
      <c r="EU518" s="519">
        <v>0</v>
      </c>
      <c r="EV518" s="519">
        <v>0</v>
      </c>
      <c r="EW518" s="519">
        <v>0</v>
      </c>
      <c r="EX518" s="519">
        <v>0</v>
      </c>
      <c r="EY518" s="519">
        <v>0</v>
      </c>
      <c r="EZ518" s="519">
        <v>0</v>
      </c>
      <c r="FA518" s="519">
        <v>0</v>
      </c>
      <c r="FB518" s="519">
        <v>0</v>
      </c>
      <c r="FC518" s="519">
        <v>0</v>
      </c>
      <c r="FD518" s="519">
        <v>0</v>
      </c>
      <c r="FE518" s="519">
        <v>0</v>
      </c>
      <c r="FF518" s="519">
        <v>0</v>
      </c>
      <c r="FG518" s="519">
        <v>0</v>
      </c>
      <c r="FH518" s="519">
        <v>0</v>
      </c>
      <c r="FI518" s="519">
        <v>0</v>
      </c>
      <c r="FJ518" s="519">
        <v>0</v>
      </c>
      <c r="FK518" s="519">
        <v>0</v>
      </c>
      <c r="FL518" s="519">
        <v>0</v>
      </c>
      <c r="FM518" s="519">
        <v>0</v>
      </c>
      <c r="FN518" s="519">
        <v>0</v>
      </c>
      <c r="FO518" s="519">
        <v>0</v>
      </c>
      <c r="FP518" s="519">
        <v>0</v>
      </c>
      <c r="FQ518" s="519">
        <v>0</v>
      </c>
      <c r="FR518" s="519">
        <v>0</v>
      </c>
      <c r="FS518" s="519">
        <v>0</v>
      </c>
      <c r="FT518" s="519">
        <v>0</v>
      </c>
      <c r="FU518" s="519">
        <v>0</v>
      </c>
      <c r="FV518" s="519">
        <v>0</v>
      </c>
      <c r="FW518" s="519">
        <v>0</v>
      </c>
      <c r="FX518" s="519">
        <v>0</v>
      </c>
      <c r="FY518" s="519">
        <v>0</v>
      </c>
      <c r="FZ518" s="519">
        <v>0</v>
      </c>
      <c r="GA518" s="519">
        <v>0</v>
      </c>
      <c r="GB518" s="519">
        <v>0</v>
      </c>
      <c r="GC518" s="519">
        <v>0</v>
      </c>
      <c r="GD518" s="519">
        <v>0</v>
      </c>
      <c r="GE518" s="519">
        <v>0</v>
      </c>
      <c r="GF518" s="519">
        <v>0</v>
      </c>
      <c r="GG518" s="519">
        <v>0</v>
      </c>
      <c r="GH518" s="519">
        <v>0</v>
      </c>
      <c r="GI518" s="519">
        <v>0</v>
      </c>
      <c r="GJ518" s="519">
        <v>0</v>
      </c>
      <c r="GK518" s="519">
        <v>0</v>
      </c>
      <c r="GL518" s="519">
        <v>0</v>
      </c>
      <c r="GM518" s="519">
        <v>0</v>
      </c>
      <c r="GN518" s="519">
        <v>0</v>
      </c>
      <c r="GO518" s="519">
        <v>0</v>
      </c>
      <c r="GP518" s="519">
        <v>0</v>
      </c>
      <c r="GQ518" s="519">
        <v>0</v>
      </c>
      <c r="GR518" s="519">
        <v>0</v>
      </c>
      <c r="GS518" s="519">
        <v>0</v>
      </c>
      <c r="GT518" s="519">
        <v>0</v>
      </c>
      <c r="GU518" s="519">
        <v>0</v>
      </c>
      <c r="GV518" s="519">
        <v>0</v>
      </c>
      <c r="GW518" s="519">
        <v>0</v>
      </c>
      <c r="GX518" s="519">
        <v>0</v>
      </c>
      <c r="GY518" s="519">
        <v>0</v>
      </c>
      <c r="GZ518" s="519">
        <v>0</v>
      </c>
      <c r="HA518" s="519">
        <v>0</v>
      </c>
      <c r="HB518" s="519">
        <v>0</v>
      </c>
      <c r="HC518" s="519">
        <v>0</v>
      </c>
      <c r="HD518" s="519">
        <v>0</v>
      </c>
      <c r="HE518" s="519">
        <v>0</v>
      </c>
      <c r="HF518" s="519">
        <v>0</v>
      </c>
      <c r="HG518" s="519">
        <v>0</v>
      </c>
      <c r="HH518" s="519">
        <v>0</v>
      </c>
      <c r="HI518" s="519">
        <v>0</v>
      </c>
      <c r="HJ518" s="519">
        <v>0</v>
      </c>
      <c r="HK518" s="519">
        <v>0</v>
      </c>
      <c r="HL518" s="519">
        <v>0</v>
      </c>
      <c r="HM518" s="519">
        <v>0</v>
      </c>
      <c r="HN518" s="519">
        <v>0</v>
      </c>
      <c r="HO518" s="519">
        <v>0</v>
      </c>
      <c r="HP518" s="519">
        <v>0</v>
      </c>
      <c r="HQ518" s="519">
        <v>0</v>
      </c>
      <c r="HR518" s="519">
        <v>0</v>
      </c>
      <c r="HS518" s="519">
        <v>0</v>
      </c>
      <c r="HT518" s="519">
        <v>0</v>
      </c>
      <c r="HU518" s="519">
        <v>0</v>
      </c>
      <c r="HV518" s="519">
        <v>0</v>
      </c>
      <c r="HW518" s="519">
        <v>0</v>
      </c>
      <c r="HX518" s="519">
        <v>0</v>
      </c>
      <c r="HY518" s="519">
        <v>0</v>
      </c>
      <c r="HZ518" s="519">
        <v>0</v>
      </c>
      <c r="IA518" s="519">
        <v>0</v>
      </c>
      <c r="IB518" s="519">
        <v>0</v>
      </c>
      <c r="IC518" s="519">
        <v>0</v>
      </c>
      <c r="ID518" s="519">
        <v>0</v>
      </c>
      <c r="IE518" s="519">
        <v>0</v>
      </c>
      <c r="IF518" s="519">
        <v>0</v>
      </c>
      <c r="IG518" s="519">
        <v>0</v>
      </c>
      <c r="IH518" s="519">
        <v>0</v>
      </c>
      <c r="II518" s="519">
        <v>0</v>
      </c>
      <c r="IJ518" s="519">
        <v>0</v>
      </c>
      <c r="IK518" s="519">
        <v>0</v>
      </c>
    </row>
    <row r="519" spans="2:245" hidden="1">
      <c r="B519" s="519" t="s">
        <v>1058</v>
      </c>
      <c r="C519" s="519"/>
      <c r="D519" s="519"/>
      <c r="E519" s="519"/>
      <c r="F519" s="519">
        <v>1</v>
      </c>
      <c r="G519" s="519"/>
      <c r="H519" s="519">
        <v>51</v>
      </c>
      <c r="I519" s="519">
        <v>7</v>
      </c>
      <c r="J519" s="519" t="str">
        <f t="shared" si="27"/>
        <v>SDN10015107</v>
      </c>
      <c r="K519" s="519">
        <v>1268</v>
      </c>
      <c r="M519" s="337" t="s">
        <v>631</v>
      </c>
      <c r="N519" s="519" t="s">
        <v>1058</v>
      </c>
      <c r="O519" s="519" t="s">
        <v>1060</v>
      </c>
      <c r="P519" s="519">
        <v>31</v>
      </c>
      <c r="Q519" s="521" t="str">
        <f t="shared" si="25"/>
        <v>SDN100231</v>
      </c>
      <c r="R519" s="519">
        <v>264</v>
      </c>
      <c r="S519" s="519">
        <v>703</v>
      </c>
      <c r="T519" s="519">
        <v>1154</v>
      </c>
      <c r="U519" s="519">
        <v>1616</v>
      </c>
      <c r="V519" s="519">
        <v>2091</v>
      </c>
      <c r="W519" s="519">
        <v>2497</v>
      </c>
      <c r="X519" s="519">
        <v>2915</v>
      </c>
      <c r="Y519" s="519">
        <v>3347</v>
      </c>
      <c r="Z519" s="519">
        <v>3794</v>
      </c>
      <c r="AA519" s="519">
        <v>5677</v>
      </c>
      <c r="AB519" s="519">
        <v>5849</v>
      </c>
      <c r="AC519" s="519">
        <v>6032</v>
      </c>
      <c r="AD519" s="519">
        <v>6227</v>
      </c>
      <c r="AE519" s="519">
        <v>6435</v>
      </c>
      <c r="AF519" s="519">
        <v>6659</v>
      </c>
      <c r="AG519" s="519">
        <v>6899</v>
      </c>
      <c r="AH519" s="519">
        <v>7159</v>
      </c>
      <c r="AI519" s="519">
        <v>7435</v>
      </c>
      <c r="AJ519" s="519">
        <v>7730</v>
      </c>
      <c r="AK519" s="519">
        <v>8046</v>
      </c>
      <c r="AL519" s="519">
        <v>8385</v>
      </c>
      <c r="AM519" s="519">
        <v>8748</v>
      </c>
      <c r="AN519" s="519">
        <v>9136</v>
      </c>
      <c r="AO519" s="519">
        <v>9553</v>
      </c>
      <c r="AP519" s="519">
        <v>0</v>
      </c>
      <c r="AQ519" s="519">
        <v>0</v>
      </c>
      <c r="AR519" s="519">
        <v>0</v>
      </c>
      <c r="AS519" s="519">
        <v>0</v>
      </c>
      <c r="AT519" s="519">
        <v>0</v>
      </c>
      <c r="AU519" s="519">
        <v>0</v>
      </c>
      <c r="AV519" s="519">
        <v>0</v>
      </c>
      <c r="AW519" s="519">
        <v>0</v>
      </c>
      <c r="AX519" s="519">
        <v>0</v>
      </c>
      <c r="AY519" s="519">
        <v>0</v>
      </c>
      <c r="AZ519" s="519">
        <v>0</v>
      </c>
      <c r="BA519" s="519">
        <v>0</v>
      </c>
      <c r="BB519" s="519">
        <v>0</v>
      </c>
      <c r="BC519" s="519">
        <v>0</v>
      </c>
      <c r="BD519" s="519">
        <v>0</v>
      </c>
      <c r="BE519" s="519">
        <v>0</v>
      </c>
      <c r="BF519" s="519">
        <v>0</v>
      </c>
      <c r="BG519" s="519">
        <v>0</v>
      </c>
      <c r="BH519" s="519">
        <v>0</v>
      </c>
      <c r="BI519" s="519">
        <v>0</v>
      </c>
      <c r="BJ519" s="519">
        <v>0</v>
      </c>
      <c r="BK519" s="519">
        <v>0</v>
      </c>
      <c r="BL519" s="519">
        <v>0</v>
      </c>
      <c r="BM519" s="519">
        <v>0</v>
      </c>
      <c r="BN519" s="519">
        <v>0</v>
      </c>
      <c r="BO519" s="519">
        <v>0</v>
      </c>
      <c r="BP519" s="519">
        <v>0</v>
      </c>
      <c r="BQ519" s="519">
        <v>0</v>
      </c>
      <c r="BR519" s="519">
        <v>0</v>
      </c>
      <c r="BS519" s="519">
        <v>0</v>
      </c>
      <c r="BT519" s="519">
        <v>0</v>
      </c>
      <c r="BU519" s="519">
        <v>0</v>
      </c>
      <c r="BV519" s="519">
        <v>0</v>
      </c>
      <c r="BW519" s="519">
        <v>0</v>
      </c>
      <c r="BX519" s="519">
        <v>0</v>
      </c>
      <c r="BY519" s="519">
        <v>0</v>
      </c>
      <c r="BZ519" s="519">
        <v>0</v>
      </c>
      <c r="CA519" s="519">
        <v>0</v>
      </c>
      <c r="CB519" s="519">
        <v>0</v>
      </c>
      <c r="CC519" s="519">
        <v>0</v>
      </c>
      <c r="CD519" s="519">
        <v>0</v>
      </c>
      <c r="CE519" s="519">
        <v>0</v>
      </c>
      <c r="CF519" s="519">
        <v>0</v>
      </c>
      <c r="CG519" s="519">
        <v>0</v>
      </c>
      <c r="CH519" s="519">
        <v>0</v>
      </c>
      <c r="CI519" s="519">
        <v>0</v>
      </c>
      <c r="CJ519" s="519">
        <v>0</v>
      </c>
      <c r="CK519" s="519">
        <v>0</v>
      </c>
      <c r="CL519" s="519">
        <v>0</v>
      </c>
      <c r="CM519" s="519">
        <v>0</v>
      </c>
      <c r="CN519" s="519">
        <v>0</v>
      </c>
      <c r="CO519" s="519">
        <v>0</v>
      </c>
      <c r="CP519" s="519">
        <v>0</v>
      </c>
      <c r="CQ519" s="519">
        <v>0</v>
      </c>
      <c r="CR519" s="519">
        <v>0</v>
      </c>
      <c r="CS519" s="519">
        <v>0</v>
      </c>
      <c r="CT519" s="519">
        <v>0</v>
      </c>
      <c r="CU519" s="519">
        <v>0</v>
      </c>
      <c r="CV519" s="519">
        <v>0</v>
      </c>
      <c r="CW519" s="519">
        <v>0</v>
      </c>
      <c r="CX519" s="519">
        <v>0</v>
      </c>
      <c r="CY519" s="519">
        <v>0</v>
      </c>
      <c r="CZ519" s="519">
        <v>0</v>
      </c>
      <c r="DA519" s="519">
        <v>0</v>
      </c>
      <c r="DB519" s="519">
        <v>0</v>
      </c>
      <c r="DC519" s="519">
        <v>0</v>
      </c>
      <c r="DD519" s="519">
        <v>0</v>
      </c>
      <c r="DE519" s="519">
        <v>0</v>
      </c>
      <c r="DF519" s="519">
        <v>0</v>
      </c>
      <c r="DG519" s="519">
        <v>0</v>
      </c>
      <c r="DH519" s="519">
        <v>0</v>
      </c>
      <c r="DI519" s="519">
        <v>0</v>
      </c>
      <c r="DJ519" s="519">
        <v>0</v>
      </c>
      <c r="DK519" s="519">
        <v>0</v>
      </c>
      <c r="DL519" s="519">
        <v>0</v>
      </c>
      <c r="DM519" s="519">
        <v>0</v>
      </c>
      <c r="DN519" s="519">
        <v>0</v>
      </c>
      <c r="DO519" s="519">
        <v>0</v>
      </c>
      <c r="DP519" s="519">
        <v>0</v>
      </c>
      <c r="DQ519" s="519">
        <v>0</v>
      </c>
      <c r="DR519" s="519">
        <v>0</v>
      </c>
      <c r="DS519" s="519">
        <v>0</v>
      </c>
      <c r="DT519" s="519">
        <v>0</v>
      </c>
      <c r="DU519" s="519">
        <v>0</v>
      </c>
      <c r="DV519" s="519">
        <v>0</v>
      </c>
      <c r="DW519" s="519">
        <v>0</v>
      </c>
      <c r="DX519" s="519">
        <v>0</v>
      </c>
      <c r="DZ519" s="337" t="s">
        <v>631</v>
      </c>
      <c r="EA519" s="519" t="s">
        <v>1058</v>
      </c>
      <c r="EB519" s="519" t="s">
        <v>1060</v>
      </c>
      <c r="EC519" s="519">
        <v>31</v>
      </c>
      <c r="ED519" s="521" t="str">
        <f t="shared" si="26"/>
        <v>SDN100231</v>
      </c>
      <c r="EE519" s="519">
        <v>429</v>
      </c>
      <c r="EF519" s="519">
        <v>1322</v>
      </c>
      <c r="EG519" s="519">
        <v>2211</v>
      </c>
      <c r="EH519" s="519">
        <v>3074</v>
      </c>
      <c r="EI519" s="519">
        <v>3929</v>
      </c>
      <c r="EJ519" s="519">
        <v>4609</v>
      </c>
      <c r="EK519" s="519">
        <v>5284</v>
      </c>
      <c r="EL519" s="519">
        <v>5964</v>
      </c>
      <c r="EM519" s="519">
        <v>6643</v>
      </c>
      <c r="EN519" s="519">
        <v>0</v>
      </c>
      <c r="EO519" s="519">
        <v>0</v>
      </c>
      <c r="EP519" s="519">
        <v>0</v>
      </c>
      <c r="EQ519" s="519">
        <v>0</v>
      </c>
      <c r="ER519" s="519">
        <v>0</v>
      </c>
      <c r="ES519" s="519">
        <v>0</v>
      </c>
      <c r="ET519" s="519">
        <v>0</v>
      </c>
      <c r="EU519" s="519">
        <v>0</v>
      </c>
      <c r="EV519" s="519">
        <v>0</v>
      </c>
      <c r="EW519" s="519">
        <v>0</v>
      </c>
      <c r="EX519" s="519">
        <v>0</v>
      </c>
      <c r="EY519" s="519">
        <v>0</v>
      </c>
      <c r="EZ519" s="519">
        <v>0</v>
      </c>
      <c r="FA519" s="519">
        <v>0</v>
      </c>
      <c r="FB519" s="519">
        <v>0</v>
      </c>
      <c r="FC519" s="519">
        <v>0</v>
      </c>
      <c r="FD519" s="519">
        <v>0</v>
      </c>
      <c r="FE519" s="519">
        <v>0</v>
      </c>
      <c r="FF519" s="519">
        <v>0</v>
      </c>
      <c r="FG519" s="519">
        <v>0</v>
      </c>
      <c r="FH519" s="519">
        <v>0</v>
      </c>
      <c r="FI519" s="519">
        <v>0</v>
      </c>
      <c r="FJ519" s="519">
        <v>0</v>
      </c>
      <c r="FK519" s="519">
        <v>0</v>
      </c>
      <c r="FL519" s="519">
        <v>0</v>
      </c>
      <c r="FM519" s="519">
        <v>0</v>
      </c>
      <c r="FN519" s="519">
        <v>0</v>
      </c>
      <c r="FO519" s="519">
        <v>0</v>
      </c>
      <c r="FP519" s="519">
        <v>0</v>
      </c>
      <c r="FQ519" s="519">
        <v>0</v>
      </c>
      <c r="FR519" s="519">
        <v>0</v>
      </c>
      <c r="FS519" s="519">
        <v>0</v>
      </c>
      <c r="FT519" s="519">
        <v>0</v>
      </c>
      <c r="FU519" s="519">
        <v>0</v>
      </c>
      <c r="FV519" s="519">
        <v>0</v>
      </c>
      <c r="FW519" s="519">
        <v>0</v>
      </c>
      <c r="FX519" s="519">
        <v>0</v>
      </c>
      <c r="FY519" s="519">
        <v>0</v>
      </c>
      <c r="FZ519" s="519">
        <v>0</v>
      </c>
      <c r="GA519" s="519">
        <v>0</v>
      </c>
      <c r="GB519" s="519">
        <v>0</v>
      </c>
      <c r="GC519" s="519">
        <v>0</v>
      </c>
      <c r="GD519" s="519">
        <v>0</v>
      </c>
      <c r="GE519" s="519">
        <v>0</v>
      </c>
      <c r="GF519" s="519">
        <v>0</v>
      </c>
      <c r="GG519" s="519">
        <v>0</v>
      </c>
      <c r="GH519" s="519">
        <v>0</v>
      </c>
      <c r="GI519" s="519">
        <v>0</v>
      </c>
      <c r="GJ519" s="519">
        <v>0</v>
      </c>
      <c r="GK519" s="519">
        <v>0</v>
      </c>
      <c r="GL519" s="519">
        <v>0</v>
      </c>
      <c r="GM519" s="519">
        <v>0</v>
      </c>
      <c r="GN519" s="519">
        <v>0</v>
      </c>
      <c r="GO519" s="519">
        <v>0</v>
      </c>
      <c r="GP519" s="519">
        <v>0</v>
      </c>
      <c r="GQ519" s="519">
        <v>0</v>
      </c>
      <c r="GR519" s="519">
        <v>0</v>
      </c>
      <c r="GS519" s="519">
        <v>0</v>
      </c>
      <c r="GT519" s="519">
        <v>0</v>
      </c>
      <c r="GU519" s="519">
        <v>0</v>
      </c>
      <c r="GV519" s="519">
        <v>0</v>
      </c>
      <c r="GW519" s="519">
        <v>0</v>
      </c>
      <c r="GX519" s="519">
        <v>0</v>
      </c>
      <c r="GY519" s="519">
        <v>0</v>
      </c>
      <c r="GZ519" s="519">
        <v>0</v>
      </c>
      <c r="HA519" s="519">
        <v>0</v>
      </c>
      <c r="HB519" s="519">
        <v>0</v>
      </c>
      <c r="HC519" s="519">
        <v>0</v>
      </c>
      <c r="HD519" s="519">
        <v>0</v>
      </c>
      <c r="HE519" s="519">
        <v>0</v>
      </c>
      <c r="HF519" s="519">
        <v>0</v>
      </c>
      <c r="HG519" s="519">
        <v>0</v>
      </c>
      <c r="HH519" s="519">
        <v>0</v>
      </c>
      <c r="HI519" s="519">
        <v>0</v>
      </c>
      <c r="HJ519" s="519">
        <v>0</v>
      </c>
      <c r="HK519" s="519">
        <v>0</v>
      </c>
      <c r="HL519" s="519">
        <v>0</v>
      </c>
      <c r="HM519" s="519">
        <v>0</v>
      </c>
      <c r="HN519" s="519">
        <v>0</v>
      </c>
      <c r="HO519" s="519">
        <v>0</v>
      </c>
      <c r="HP519" s="519">
        <v>0</v>
      </c>
      <c r="HQ519" s="519">
        <v>0</v>
      </c>
      <c r="HR519" s="519">
        <v>0</v>
      </c>
      <c r="HS519" s="519">
        <v>0</v>
      </c>
      <c r="HT519" s="519">
        <v>0</v>
      </c>
      <c r="HU519" s="519">
        <v>0</v>
      </c>
      <c r="HV519" s="519">
        <v>0</v>
      </c>
      <c r="HW519" s="519">
        <v>0</v>
      </c>
      <c r="HX519" s="519">
        <v>0</v>
      </c>
      <c r="HY519" s="519">
        <v>0</v>
      </c>
      <c r="HZ519" s="519">
        <v>0</v>
      </c>
      <c r="IA519" s="519">
        <v>0</v>
      </c>
      <c r="IB519" s="519">
        <v>0</v>
      </c>
      <c r="IC519" s="519">
        <v>0</v>
      </c>
      <c r="ID519" s="519">
        <v>0</v>
      </c>
      <c r="IE519" s="519">
        <v>0</v>
      </c>
      <c r="IF519" s="519">
        <v>0</v>
      </c>
      <c r="IG519" s="519">
        <v>0</v>
      </c>
      <c r="IH519" s="519">
        <v>0</v>
      </c>
      <c r="II519" s="519">
        <v>0</v>
      </c>
      <c r="IJ519" s="519">
        <v>0</v>
      </c>
      <c r="IK519" s="519">
        <v>0</v>
      </c>
    </row>
    <row r="520" spans="2:245" hidden="1">
      <c r="B520" s="519" t="s">
        <v>1058</v>
      </c>
      <c r="C520" s="519"/>
      <c r="D520" s="519"/>
      <c r="E520" s="519"/>
      <c r="F520" s="519">
        <v>1</v>
      </c>
      <c r="G520" s="519"/>
      <c r="H520" s="519">
        <v>51</v>
      </c>
      <c r="I520" s="519">
        <v>8</v>
      </c>
      <c r="J520" s="519" t="str">
        <f t="shared" si="27"/>
        <v>SDN10015108</v>
      </c>
      <c r="K520" s="519">
        <v>1268</v>
      </c>
      <c r="M520" s="337" t="s">
        <v>631</v>
      </c>
      <c r="N520" s="519" t="s">
        <v>1058</v>
      </c>
      <c r="O520" s="519" t="s">
        <v>1060</v>
      </c>
      <c r="P520" s="519">
        <v>32</v>
      </c>
      <c r="Q520" s="521" t="str">
        <f t="shared" si="25"/>
        <v>SDN100232</v>
      </c>
      <c r="R520" s="519">
        <v>256</v>
      </c>
      <c r="S520" s="519">
        <v>689</v>
      </c>
      <c r="T520" s="519">
        <v>1134</v>
      </c>
      <c r="U520" s="519">
        <v>1591</v>
      </c>
      <c r="V520" s="519">
        <v>2061</v>
      </c>
      <c r="W520" s="519">
        <v>2462</v>
      </c>
      <c r="X520" s="519">
        <v>2877</v>
      </c>
      <c r="Y520" s="519">
        <v>3306</v>
      </c>
      <c r="Z520" s="519">
        <v>3750</v>
      </c>
      <c r="AA520" s="519">
        <v>5616</v>
      </c>
      <c r="AB520" s="519">
        <v>5790</v>
      </c>
      <c r="AC520" s="519">
        <v>5975</v>
      </c>
      <c r="AD520" s="519">
        <v>6173</v>
      </c>
      <c r="AE520" s="519">
        <v>6386</v>
      </c>
      <c r="AF520" s="519">
        <v>6614</v>
      </c>
      <c r="AG520" s="519">
        <v>6860</v>
      </c>
      <c r="AH520" s="519">
        <v>7121</v>
      </c>
      <c r="AI520" s="519">
        <v>7400</v>
      </c>
      <c r="AJ520" s="519">
        <v>7700</v>
      </c>
      <c r="AK520" s="519">
        <v>8020</v>
      </c>
      <c r="AL520" s="519">
        <v>8363</v>
      </c>
      <c r="AM520" s="519">
        <v>8730</v>
      </c>
      <c r="AN520" s="519">
        <v>9124</v>
      </c>
      <c r="AO520" s="519">
        <v>9548</v>
      </c>
      <c r="AP520" s="519">
        <v>0</v>
      </c>
      <c r="AQ520" s="519">
        <v>0</v>
      </c>
      <c r="AR520" s="519">
        <v>0</v>
      </c>
      <c r="AS520" s="519">
        <v>0</v>
      </c>
      <c r="AT520" s="519">
        <v>0</v>
      </c>
      <c r="AU520" s="519">
        <v>0</v>
      </c>
      <c r="AV520" s="519">
        <v>0</v>
      </c>
      <c r="AW520" s="519">
        <v>0</v>
      </c>
      <c r="AX520" s="519">
        <v>0</v>
      </c>
      <c r="AY520" s="519">
        <v>0</v>
      </c>
      <c r="AZ520" s="519">
        <v>0</v>
      </c>
      <c r="BA520" s="519">
        <v>0</v>
      </c>
      <c r="BB520" s="519">
        <v>0</v>
      </c>
      <c r="BC520" s="519">
        <v>0</v>
      </c>
      <c r="BD520" s="519">
        <v>0</v>
      </c>
      <c r="BE520" s="519">
        <v>0</v>
      </c>
      <c r="BF520" s="519">
        <v>0</v>
      </c>
      <c r="BG520" s="519">
        <v>0</v>
      </c>
      <c r="BH520" s="519">
        <v>0</v>
      </c>
      <c r="BI520" s="519">
        <v>0</v>
      </c>
      <c r="BJ520" s="519">
        <v>0</v>
      </c>
      <c r="BK520" s="519">
        <v>0</v>
      </c>
      <c r="BL520" s="519">
        <v>0</v>
      </c>
      <c r="BM520" s="519">
        <v>0</v>
      </c>
      <c r="BN520" s="519">
        <v>0</v>
      </c>
      <c r="BO520" s="519">
        <v>0</v>
      </c>
      <c r="BP520" s="519">
        <v>0</v>
      </c>
      <c r="BQ520" s="519">
        <v>0</v>
      </c>
      <c r="BR520" s="519">
        <v>0</v>
      </c>
      <c r="BS520" s="519">
        <v>0</v>
      </c>
      <c r="BT520" s="519">
        <v>0</v>
      </c>
      <c r="BU520" s="519">
        <v>0</v>
      </c>
      <c r="BV520" s="519">
        <v>0</v>
      </c>
      <c r="BW520" s="519">
        <v>0</v>
      </c>
      <c r="BX520" s="519">
        <v>0</v>
      </c>
      <c r="BY520" s="519">
        <v>0</v>
      </c>
      <c r="BZ520" s="519">
        <v>0</v>
      </c>
      <c r="CA520" s="519">
        <v>0</v>
      </c>
      <c r="CB520" s="519">
        <v>0</v>
      </c>
      <c r="CC520" s="519">
        <v>0</v>
      </c>
      <c r="CD520" s="519">
        <v>0</v>
      </c>
      <c r="CE520" s="519">
        <v>0</v>
      </c>
      <c r="CF520" s="519">
        <v>0</v>
      </c>
      <c r="CG520" s="519">
        <v>0</v>
      </c>
      <c r="CH520" s="519">
        <v>0</v>
      </c>
      <c r="CI520" s="519">
        <v>0</v>
      </c>
      <c r="CJ520" s="519">
        <v>0</v>
      </c>
      <c r="CK520" s="519">
        <v>0</v>
      </c>
      <c r="CL520" s="519">
        <v>0</v>
      </c>
      <c r="CM520" s="519">
        <v>0</v>
      </c>
      <c r="CN520" s="519">
        <v>0</v>
      </c>
      <c r="CO520" s="519">
        <v>0</v>
      </c>
      <c r="CP520" s="519">
        <v>0</v>
      </c>
      <c r="CQ520" s="519">
        <v>0</v>
      </c>
      <c r="CR520" s="519">
        <v>0</v>
      </c>
      <c r="CS520" s="519">
        <v>0</v>
      </c>
      <c r="CT520" s="519">
        <v>0</v>
      </c>
      <c r="CU520" s="519">
        <v>0</v>
      </c>
      <c r="CV520" s="519">
        <v>0</v>
      </c>
      <c r="CW520" s="519">
        <v>0</v>
      </c>
      <c r="CX520" s="519">
        <v>0</v>
      </c>
      <c r="CY520" s="519">
        <v>0</v>
      </c>
      <c r="CZ520" s="519">
        <v>0</v>
      </c>
      <c r="DA520" s="519">
        <v>0</v>
      </c>
      <c r="DB520" s="519">
        <v>0</v>
      </c>
      <c r="DC520" s="519">
        <v>0</v>
      </c>
      <c r="DD520" s="519">
        <v>0</v>
      </c>
      <c r="DE520" s="519">
        <v>0</v>
      </c>
      <c r="DF520" s="519">
        <v>0</v>
      </c>
      <c r="DG520" s="519">
        <v>0</v>
      </c>
      <c r="DH520" s="519">
        <v>0</v>
      </c>
      <c r="DI520" s="519">
        <v>0</v>
      </c>
      <c r="DJ520" s="519">
        <v>0</v>
      </c>
      <c r="DK520" s="519">
        <v>0</v>
      </c>
      <c r="DL520" s="519">
        <v>0</v>
      </c>
      <c r="DM520" s="519">
        <v>0</v>
      </c>
      <c r="DN520" s="519">
        <v>0</v>
      </c>
      <c r="DO520" s="519">
        <v>0</v>
      </c>
      <c r="DP520" s="519">
        <v>0</v>
      </c>
      <c r="DQ520" s="519">
        <v>0</v>
      </c>
      <c r="DR520" s="519">
        <v>0</v>
      </c>
      <c r="DS520" s="519">
        <v>0</v>
      </c>
      <c r="DT520" s="519">
        <v>0</v>
      </c>
      <c r="DU520" s="519">
        <v>0</v>
      </c>
      <c r="DV520" s="519">
        <v>0</v>
      </c>
      <c r="DW520" s="519">
        <v>0</v>
      </c>
      <c r="DX520" s="519">
        <v>0</v>
      </c>
      <c r="DZ520" s="337" t="s">
        <v>631</v>
      </c>
      <c r="EA520" s="519" t="s">
        <v>1058</v>
      </c>
      <c r="EB520" s="519" t="s">
        <v>1060</v>
      </c>
      <c r="EC520" s="519">
        <v>32</v>
      </c>
      <c r="ED520" s="521" t="str">
        <f t="shared" si="26"/>
        <v>SDN100232</v>
      </c>
      <c r="EE520" s="519">
        <v>416</v>
      </c>
      <c r="EF520" s="519">
        <v>1289</v>
      </c>
      <c r="EG520" s="519">
        <v>2166</v>
      </c>
      <c r="EH520" s="519">
        <v>3018</v>
      </c>
      <c r="EI520" s="519">
        <v>3861</v>
      </c>
      <c r="EJ520" s="519">
        <v>4532</v>
      </c>
      <c r="EK520" s="519">
        <v>5203</v>
      </c>
      <c r="EL520" s="519">
        <v>5877</v>
      </c>
      <c r="EM520" s="519">
        <v>6550</v>
      </c>
      <c r="EN520" s="519">
        <v>0</v>
      </c>
      <c r="EO520" s="519">
        <v>0</v>
      </c>
      <c r="EP520" s="519">
        <v>0</v>
      </c>
      <c r="EQ520" s="519">
        <v>0</v>
      </c>
      <c r="ER520" s="519">
        <v>0</v>
      </c>
      <c r="ES520" s="519">
        <v>0</v>
      </c>
      <c r="ET520" s="519">
        <v>0</v>
      </c>
      <c r="EU520" s="519">
        <v>0</v>
      </c>
      <c r="EV520" s="519">
        <v>0</v>
      </c>
      <c r="EW520" s="519">
        <v>0</v>
      </c>
      <c r="EX520" s="519">
        <v>0</v>
      </c>
      <c r="EY520" s="519">
        <v>0</v>
      </c>
      <c r="EZ520" s="519">
        <v>0</v>
      </c>
      <c r="FA520" s="519">
        <v>0</v>
      </c>
      <c r="FB520" s="519">
        <v>0</v>
      </c>
      <c r="FC520" s="519">
        <v>0</v>
      </c>
      <c r="FD520" s="519">
        <v>0</v>
      </c>
      <c r="FE520" s="519">
        <v>0</v>
      </c>
      <c r="FF520" s="519">
        <v>0</v>
      </c>
      <c r="FG520" s="519">
        <v>0</v>
      </c>
      <c r="FH520" s="519">
        <v>0</v>
      </c>
      <c r="FI520" s="519">
        <v>0</v>
      </c>
      <c r="FJ520" s="519">
        <v>0</v>
      </c>
      <c r="FK520" s="519">
        <v>0</v>
      </c>
      <c r="FL520" s="519">
        <v>0</v>
      </c>
      <c r="FM520" s="519">
        <v>0</v>
      </c>
      <c r="FN520" s="519">
        <v>0</v>
      </c>
      <c r="FO520" s="519">
        <v>0</v>
      </c>
      <c r="FP520" s="519">
        <v>0</v>
      </c>
      <c r="FQ520" s="519">
        <v>0</v>
      </c>
      <c r="FR520" s="519">
        <v>0</v>
      </c>
      <c r="FS520" s="519">
        <v>0</v>
      </c>
      <c r="FT520" s="519">
        <v>0</v>
      </c>
      <c r="FU520" s="519">
        <v>0</v>
      </c>
      <c r="FV520" s="519">
        <v>0</v>
      </c>
      <c r="FW520" s="519">
        <v>0</v>
      </c>
      <c r="FX520" s="519">
        <v>0</v>
      </c>
      <c r="FY520" s="519">
        <v>0</v>
      </c>
      <c r="FZ520" s="519">
        <v>0</v>
      </c>
      <c r="GA520" s="519">
        <v>0</v>
      </c>
      <c r="GB520" s="519">
        <v>0</v>
      </c>
      <c r="GC520" s="519">
        <v>0</v>
      </c>
      <c r="GD520" s="519">
        <v>0</v>
      </c>
      <c r="GE520" s="519">
        <v>0</v>
      </c>
      <c r="GF520" s="519">
        <v>0</v>
      </c>
      <c r="GG520" s="519">
        <v>0</v>
      </c>
      <c r="GH520" s="519">
        <v>0</v>
      </c>
      <c r="GI520" s="519">
        <v>0</v>
      </c>
      <c r="GJ520" s="519">
        <v>0</v>
      </c>
      <c r="GK520" s="519">
        <v>0</v>
      </c>
      <c r="GL520" s="519">
        <v>0</v>
      </c>
      <c r="GM520" s="519">
        <v>0</v>
      </c>
      <c r="GN520" s="519">
        <v>0</v>
      </c>
      <c r="GO520" s="519">
        <v>0</v>
      </c>
      <c r="GP520" s="519">
        <v>0</v>
      </c>
      <c r="GQ520" s="519">
        <v>0</v>
      </c>
      <c r="GR520" s="519">
        <v>0</v>
      </c>
      <c r="GS520" s="519">
        <v>0</v>
      </c>
      <c r="GT520" s="519">
        <v>0</v>
      </c>
      <c r="GU520" s="519">
        <v>0</v>
      </c>
      <c r="GV520" s="519">
        <v>0</v>
      </c>
      <c r="GW520" s="519">
        <v>0</v>
      </c>
      <c r="GX520" s="519">
        <v>0</v>
      </c>
      <c r="GY520" s="519">
        <v>0</v>
      </c>
      <c r="GZ520" s="519">
        <v>0</v>
      </c>
      <c r="HA520" s="519">
        <v>0</v>
      </c>
      <c r="HB520" s="519">
        <v>0</v>
      </c>
      <c r="HC520" s="519">
        <v>0</v>
      </c>
      <c r="HD520" s="519">
        <v>0</v>
      </c>
      <c r="HE520" s="519">
        <v>0</v>
      </c>
      <c r="HF520" s="519">
        <v>0</v>
      </c>
      <c r="HG520" s="519">
        <v>0</v>
      </c>
      <c r="HH520" s="519">
        <v>0</v>
      </c>
      <c r="HI520" s="519">
        <v>0</v>
      </c>
      <c r="HJ520" s="519">
        <v>0</v>
      </c>
      <c r="HK520" s="519">
        <v>0</v>
      </c>
      <c r="HL520" s="519">
        <v>0</v>
      </c>
      <c r="HM520" s="519">
        <v>0</v>
      </c>
      <c r="HN520" s="519">
        <v>0</v>
      </c>
      <c r="HO520" s="519">
        <v>0</v>
      </c>
      <c r="HP520" s="519">
        <v>0</v>
      </c>
      <c r="HQ520" s="519">
        <v>0</v>
      </c>
      <c r="HR520" s="519">
        <v>0</v>
      </c>
      <c r="HS520" s="519">
        <v>0</v>
      </c>
      <c r="HT520" s="519">
        <v>0</v>
      </c>
      <c r="HU520" s="519">
        <v>0</v>
      </c>
      <c r="HV520" s="519">
        <v>0</v>
      </c>
      <c r="HW520" s="519">
        <v>0</v>
      </c>
      <c r="HX520" s="519">
        <v>0</v>
      </c>
      <c r="HY520" s="519">
        <v>0</v>
      </c>
      <c r="HZ520" s="519">
        <v>0</v>
      </c>
      <c r="IA520" s="519">
        <v>0</v>
      </c>
      <c r="IB520" s="519">
        <v>0</v>
      </c>
      <c r="IC520" s="519">
        <v>0</v>
      </c>
      <c r="ID520" s="519">
        <v>0</v>
      </c>
      <c r="IE520" s="519">
        <v>0</v>
      </c>
      <c r="IF520" s="519">
        <v>0</v>
      </c>
      <c r="IG520" s="519">
        <v>0</v>
      </c>
      <c r="IH520" s="519">
        <v>0</v>
      </c>
      <c r="II520" s="519">
        <v>0</v>
      </c>
      <c r="IJ520" s="519">
        <v>0</v>
      </c>
      <c r="IK520" s="519">
        <v>0</v>
      </c>
    </row>
    <row r="521" spans="2:245" hidden="1">
      <c r="B521" s="519" t="s">
        <v>1058</v>
      </c>
      <c r="C521" s="519"/>
      <c r="D521" s="519"/>
      <c r="E521" s="519"/>
      <c r="F521" s="519">
        <v>1</v>
      </c>
      <c r="G521" s="519"/>
      <c r="H521" s="519">
        <v>51</v>
      </c>
      <c r="I521" s="519">
        <v>9</v>
      </c>
      <c r="J521" s="519" t="str">
        <f t="shared" si="27"/>
        <v>SDN10015109</v>
      </c>
      <c r="K521" s="519">
        <v>1268</v>
      </c>
      <c r="M521" s="337" t="s">
        <v>631</v>
      </c>
      <c r="N521" s="519" t="s">
        <v>1058</v>
      </c>
      <c r="O521" s="519" t="s">
        <v>1060</v>
      </c>
      <c r="P521" s="519">
        <v>33</v>
      </c>
      <c r="Q521" s="521" t="str">
        <f t="shared" si="25"/>
        <v>SDN100233</v>
      </c>
      <c r="R521" s="519">
        <v>247</v>
      </c>
      <c r="S521" s="519">
        <v>674</v>
      </c>
      <c r="T521" s="519">
        <v>1114</v>
      </c>
      <c r="U521" s="519">
        <v>1565</v>
      </c>
      <c r="V521" s="519">
        <v>2030</v>
      </c>
      <c r="W521" s="519">
        <v>2429</v>
      </c>
      <c r="X521" s="519">
        <v>2840</v>
      </c>
      <c r="Y521" s="519">
        <v>3265</v>
      </c>
      <c r="Z521" s="519">
        <v>3707</v>
      </c>
      <c r="AA521" s="519">
        <v>5553</v>
      </c>
      <c r="AB521" s="519">
        <v>5730</v>
      </c>
      <c r="AC521" s="519">
        <v>5918</v>
      </c>
      <c r="AD521" s="519">
        <v>6120</v>
      </c>
      <c r="AE521" s="519">
        <v>6336</v>
      </c>
      <c r="AF521" s="519">
        <v>6569</v>
      </c>
      <c r="AG521" s="519">
        <v>6816</v>
      </c>
      <c r="AH521" s="519">
        <v>7081</v>
      </c>
      <c r="AI521" s="519">
        <v>7364</v>
      </c>
      <c r="AJ521" s="519">
        <v>7667</v>
      </c>
      <c r="AK521" s="519">
        <v>7991</v>
      </c>
      <c r="AL521" s="519">
        <v>8337</v>
      </c>
      <c r="AM521" s="519">
        <v>8709</v>
      </c>
      <c r="AN521" s="519">
        <v>9108</v>
      </c>
      <c r="AO521" s="519">
        <v>9537</v>
      </c>
      <c r="AP521" s="519">
        <v>0</v>
      </c>
      <c r="AQ521" s="519">
        <v>0</v>
      </c>
      <c r="AR521" s="519">
        <v>0</v>
      </c>
      <c r="AS521" s="519">
        <v>0</v>
      </c>
      <c r="AT521" s="519">
        <v>0</v>
      </c>
      <c r="AU521" s="519">
        <v>0</v>
      </c>
      <c r="AV521" s="519">
        <v>0</v>
      </c>
      <c r="AW521" s="519">
        <v>0</v>
      </c>
      <c r="AX521" s="519">
        <v>0</v>
      </c>
      <c r="AY521" s="519">
        <v>0</v>
      </c>
      <c r="AZ521" s="519">
        <v>0</v>
      </c>
      <c r="BA521" s="519">
        <v>0</v>
      </c>
      <c r="BB521" s="519">
        <v>0</v>
      </c>
      <c r="BC521" s="519">
        <v>0</v>
      </c>
      <c r="BD521" s="519">
        <v>0</v>
      </c>
      <c r="BE521" s="519">
        <v>0</v>
      </c>
      <c r="BF521" s="519">
        <v>0</v>
      </c>
      <c r="BG521" s="519">
        <v>0</v>
      </c>
      <c r="BH521" s="519">
        <v>0</v>
      </c>
      <c r="BI521" s="519">
        <v>0</v>
      </c>
      <c r="BJ521" s="519">
        <v>0</v>
      </c>
      <c r="BK521" s="519">
        <v>0</v>
      </c>
      <c r="BL521" s="519">
        <v>0</v>
      </c>
      <c r="BM521" s="519">
        <v>0</v>
      </c>
      <c r="BN521" s="519">
        <v>0</v>
      </c>
      <c r="BO521" s="519">
        <v>0</v>
      </c>
      <c r="BP521" s="519">
        <v>0</v>
      </c>
      <c r="BQ521" s="519">
        <v>0</v>
      </c>
      <c r="BR521" s="519">
        <v>0</v>
      </c>
      <c r="BS521" s="519">
        <v>0</v>
      </c>
      <c r="BT521" s="519">
        <v>0</v>
      </c>
      <c r="BU521" s="519">
        <v>0</v>
      </c>
      <c r="BV521" s="519">
        <v>0</v>
      </c>
      <c r="BW521" s="519">
        <v>0</v>
      </c>
      <c r="BX521" s="519">
        <v>0</v>
      </c>
      <c r="BY521" s="519">
        <v>0</v>
      </c>
      <c r="BZ521" s="519">
        <v>0</v>
      </c>
      <c r="CA521" s="519">
        <v>0</v>
      </c>
      <c r="CB521" s="519">
        <v>0</v>
      </c>
      <c r="CC521" s="519">
        <v>0</v>
      </c>
      <c r="CD521" s="519">
        <v>0</v>
      </c>
      <c r="CE521" s="519">
        <v>0</v>
      </c>
      <c r="CF521" s="519">
        <v>0</v>
      </c>
      <c r="CG521" s="519">
        <v>0</v>
      </c>
      <c r="CH521" s="519">
        <v>0</v>
      </c>
      <c r="CI521" s="519">
        <v>0</v>
      </c>
      <c r="CJ521" s="519">
        <v>0</v>
      </c>
      <c r="CK521" s="519">
        <v>0</v>
      </c>
      <c r="CL521" s="519">
        <v>0</v>
      </c>
      <c r="CM521" s="519">
        <v>0</v>
      </c>
      <c r="CN521" s="519">
        <v>0</v>
      </c>
      <c r="CO521" s="519">
        <v>0</v>
      </c>
      <c r="CP521" s="519">
        <v>0</v>
      </c>
      <c r="CQ521" s="519">
        <v>0</v>
      </c>
      <c r="CR521" s="519">
        <v>0</v>
      </c>
      <c r="CS521" s="519">
        <v>0</v>
      </c>
      <c r="CT521" s="519">
        <v>0</v>
      </c>
      <c r="CU521" s="519">
        <v>0</v>
      </c>
      <c r="CV521" s="519">
        <v>0</v>
      </c>
      <c r="CW521" s="519">
        <v>0</v>
      </c>
      <c r="CX521" s="519">
        <v>0</v>
      </c>
      <c r="CY521" s="519">
        <v>0</v>
      </c>
      <c r="CZ521" s="519">
        <v>0</v>
      </c>
      <c r="DA521" s="519">
        <v>0</v>
      </c>
      <c r="DB521" s="519">
        <v>0</v>
      </c>
      <c r="DC521" s="519">
        <v>0</v>
      </c>
      <c r="DD521" s="519">
        <v>0</v>
      </c>
      <c r="DE521" s="519">
        <v>0</v>
      </c>
      <c r="DF521" s="519">
        <v>0</v>
      </c>
      <c r="DG521" s="519">
        <v>0</v>
      </c>
      <c r="DH521" s="519">
        <v>0</v>
      </c>
      <c r="DI521" s="519">
        <v>0</v>
      </c>
      <c r="DJ521" s="519">
        <v>0</v>
      </c>
      <c r="DK521" s="519">
        <v>0</v>
      </c>
      <c r="DL521" s="519">
        <v>0</v>
      </c>
      <c r="DM521" s="519">
        <v>0</v>
      </c>
      <c r="DN521" s="519">
        <v>0</v>
      </c>
      <c r="DO521" s="519">
        <v>0</v>
      </c>
      <c r="DP521" s="519">
        <v>0</v>
      </c>
      <c r="DQ521" s="519">
        <v>0</v>
      </c>
      <c r="DR521" s="519">
        <v>0</v>
      </c>
      <c r="DS521" s="519">
        <v>0</v>
      </c>
      <c r="DT521" s="519">
        <v>0</v>
      </c>
      <c r="DU521" s="519">
        <v>0</v>
      </c>
      <c r="DV521" s="519">
        <v>0</v>
      </c>
      <c r="DW521" s="519">
        <v>0</v>
      </c>
      <c r="DX521" s="519">
        <v>0</v>
      </c>
      <c r="DZ521" s="337" t="s">
        <v>631</v>
      </c>
      <c r="EA521" s="519" t="s">
        <v>1058</v>
      </c>
      <c r="EB521" s="519" t="s">
        <v>1060</v>
      </c>
      <c r="EC521" s="519">
        <v>33</v>
      </c>
      <c r="ED521" s="521" t="str">
        <f t="shared" si="26"/>
        <v>SDN100233</v>
      </c>
      <c r="EE521" s="519">
        <v>400</v>
      </c>
      <c r="EF521" s="519">
        <v>1257</v>
      </c>
      <c r="EG521" s="519">
        <v>2120</v>
      </c>
      <c r="EH521" s="519">
        <v>2960</v>
      </c>
      <c r="EI521" s="519">
        <v>3792</v>
      </c>
      <c r="EJ521" s="519">
        <v>4457</v>
      </c>
      <c r="EK521" s="519">
        <v>5121</v>
      </c>
      <c r="EL521" s="519">
        <v>5789</v>
      </c>
      <c r="EM521" s="519">
        <v>6459</v>
      </c>
      <c r="EN521" s="519">
        <v>0</v>
      </c>
      <c r="EO521" s="519">
        <v>0</v>
      </c>
      <c r="EP521" s="519">
        <v>0</v>
      </c>
      <c r="EQ521" s="519">
        <v>0</v>
      </c>
      <c r="ER521" s="519">
        <v>0</v>
      </c>
      <c r="ES521" s="519">
        <v>0</v>
      </c>
      <c r="ET521" s="519">
        <v>0</v>
      </c>
      <c r="EU521" s="519">
        <v>0</v>
      </c>
      <c r="EV521" s="519">
        <v>0</v>
      </c>
      <c r="EW521" s="519">
        <v>0</v>
      </c>
      <c r="EX521" s="519">
        <v>0</v>
      </c>
      <c r="EY521" s="519">
        <v>0</v>
      </c>
      <c r="EZ521" s="519">
        <v>0</v>
      </c>
      <c r="FA521" s="519">
        <v>0</v>
      </c>
      <c r="FB521" s="519">
        <v>0</v>
      </c>
      <c r="FC521" s="519">
        <v>0</v>
      </c>
      <c r="FD521" s="519">
        <v>0</v>
      </c>
      <c r="FE521" s="519">
        <v>0</v>
      </c>
      <c r="FF521" s="519">
        <v>0</v>
      </c>
      <c r="FG521" s="519">
        <v>0</v>
      </c>
      <c r="FH521" s="519">
        <v>0</v>
      </c>
      <c r="FI521" s="519">
        <v>0</v>
      </c>
      <c r="FJ521" s="519">
        <v>0</v>
      </c>
      <c r="FK521" s="519">
        <v>0</v>
      </c>
      <c r="FL521" s="519">
        <v>0</v>
      </c>
      <c r="FM521" s="519">
        <v>0</v>
      </c>
      <c r="FN521" s="519">
        <v>0</v>
      </c>
      <c r="FO521" s="519">
        <v>0</v>
      </c>
      <c r="FP521" s="519">
        <v>0</v>
      </c>
      <c r="FQ521" s="519">
        <v>0</v>
      </c>
      <c r="FR521" s="519">
        <v>0</v>
      </c>
      <c r="FS521" s="519">
        <v>0</v>
      </c>
      <c r="FT521" s="519">
        <v>0</v>
      </c>
      <c r="FU521" s="519">
        <v>0</v>
      </c>
      <c r="FV521" s="519">
        <v>0</v>
      </c>
      <c r="FW521" s="519">
        <v>0</v>
      </c>
      <c r="FX521" s="519">
        <v>0</v>
      </c>
      <c r="FY521" s="519">
        <v>0</v>
      </c>
      <c r="FZ521" s="519">
        <v>0</v>
      </c>
      <c r="GA521" s="519">
        <v>0</v>
      </c>
      <c r="GB521" s="519">
        <v>0</v>
      </c>
      <c r="GC521" s="519">
        <v>0</v>
      </c>
      <c r="GD521" s="519">
        <v>0</v>
      </c>
      <c r="GE521" s="519">
        <v>0</v>
      </c>
      <c r="GF521" s="519">
        <v>0</v>
      </c>
      <c r="GG521" s="519">
        <v>0</v>
      </c>
      <c r="GH521" s="519">
        <v>0</v>
      </c>
      <c r="GI521" s="519">
        <v>0</v>
      </c>
      <c r="GJ521" s="519">
        <v>0</v>
      </c>
      <c r="GK521" s="519">
        <v>0</v>
      </c>
      <c r="GL521" s="519">
        <v>0</v>
      </c>
      <c r="GM521" s="519">
        <v>0</v>
      </c>
      <c r="GN521" s="519">
        <v>0</v>
      </c>
      <c r="GO521" s="519">
        <v>0</v>
      </c>
      <c r="GP521" s="519">
        <v>0</v>
      </c>
      <c r="GQ521" s="519">
        <v>0</v>
      </c>
      <c r="GR521" s="519">
        <v>0</v>
      </c>
      <c r="GS521" s="519">
        <v>0</v>
      </c>
      <c r="GT521" s="519">
        <v>0</v>
      </c>
      <c r="GU521" s="519">
        <v>0</v>
      </c>
      <c r="GV521" s="519">
        <v>0</v>
      </c>
      <c r="GW521" s="519">
        <v>0</v>
      </c>
      <c r="GX521" s="519">
        <v>0</v>
      </c>
      <c r="GY521" s="519">
        <v>0</v>
      </c>
      <c r="GZ521" s="519">
        <v>0</v>
      </c>
      <c r="HA521" s="519">
        <v>0</v>
      </c>
      <c r="HB521" s="519">
        <v>0</v>
      </c>
      <c r="HC521" s="519">
        <v>0</v>
      </c>
      <c r="HD521" s="519">
        <v>0</v>
      </c>
      <c r="HE521" s="519">
        <v>0</v>
      </c>
      <c r="HF521" s="519">
        <v>0</v>
      </c>
      <c r="HG521" s="519">
        <v>0</v>
      </c>
      <c r="HH521" s="519">
        <v>0</v>
      </c>
      <c r="HI521" s="519">
        <v>0</v>
      </c>
      <c r="HJ521" s="519">
        <v>0</v>
      </c>
      <c r="HK521" s="519">
        <v>0</v>
      </c>
      <c r="HL521" s="519">
        <v>0</v>
      </c>
      <c r="HM521" s="519">
        <v>0</v>
      </c>
      <c r="HN521" s="519">
        <v>0</v>
      </c>
      <c r="HO521" s="519">
        <v>0</v>
      </c>
      <c r="HP521" s="519">
        <v>0</v>
      </c>
      <c r="HQ521" s="519">
        <v>0</v>
      </c>
      <c r="HR521" s="519">
        <v>0</v>
      </c>
      <c r="HS521" s="519">
        <v>0</v>
      </c>
      <c r="HT521" s="519">
        <v>0</v>
      </c>
      <c r="HU521" s="519">
        <v>0</v>
      </c>
      <c r="HV521" s="519">
        <v>0</v>
      </c>
      <c r="HW521" s="519">
        <v>0</v>
      </c>
      <c r="HX521" s="519">
        <v>0</v>
      </c>
      <c r="HY521" s="519">
        <v>0</v>
      </c>
      <c r="HZ521" s="519">
        <v>0</v>
      </c>
      <c r="IA521" s="519">
        <v>0</v>
      </c>
      <c r="IB521" s="519">
        <v>0</v>
      </c>
      <c r="IC521" s="519">
        <v>0</v>
      </c>
      <c r="ID521" s="519">
        <v>0</v>
      </c>
      <c r="IE521" s="519">
        <v>0</v>
      </c>
      <c r="IF521" s="519">
        <v>0</v>
      </c>
      <c r="IG521" s="519">
        <v>0</v>
      </c>
      <c r="IH521" s="519">
        <v>0</v>
      </c>
      <c r="II521" s="519">
        <v>0</v>
      </c>
      <c r="IJ521" s="519">
        <v>0</v>
      </c>
      <c r="IK521" s="519">
        <v>0</v>
      </c>
    </row>
    <row r="522" spans="2:245" hidden="1">
      <c r="B522" s="519" t="s">
        <v>1058</v>
      </c>
      <c r="C522" s="519"/>
      <c r="D522" s="519"/>
      <c r="E522" s="519"/>
      <c r="F522" s="519">
        <v>1</v>
      </c>
      <c r="G522" s="519"/>
      <c r="H522" s="519">
        <v>51</v>
      </c>
      <c r="I522" s="519">
        <v>10</v>
      </c>
      <c r="J522" s="519" t="str">
        <f t="shared" si="27"/>
        <v>SDN10015110</v>
      </c>
      <c r="K522" s="519">
        <v>1268</v>
      </c>
      <c r="M522" s="337" t="s">
        <v>631</v>
      </c>
      <c r="N522" s="519" t="s">
        <v>1058</v>
      </c>
      <c r="O522" s="519" t="s">
        <v>1060</v>
      </c>
      <c r="P522" s="519">
        <v>34</v>
      </c>
      <c r="Q522" s="521" t="str">
        <f t="shared" si="25"/>
        <v>SDN100234</v>
      </c>
      <c r="R522" s="519">
        <v>238</v>
      </c>
      <c r="S522" s="519">
        <v>660</v>
      </c>
      <c r="T522" s="519">
        <v>1094</v>
      </c>
      <c r="U522" s="519">
        <v>1540</v>
      </c>
      <c r="V522" s="519">
        <v>2000</v>
      </c>
      <c r="W522" s="519">
        <v>2393</v>
      </c>
      <c r="X522" s="519">
        <v>2801</v>
      </c>
      <c r="Y522" s="519">
        <v>3224</v>
      </c>
      <c r="Z522" s="519">
        <v>3662</v>
      </c>
      <c r="AA522" s="519">
        <v>5490</v>
      </c>
      <c r="AB522" s="519">
        <v>5669</v>
      </c>
      <c r="AC522" s="519">
        <v>5860</v>
      </c>
      <c r="AD522" s="519">
        <v>6065</v>
      </c>
      <c r="AE522" s="519">
        <v>6286</v>
      </c>
      <c r="AF522" s="519">
        <v>6520</v>
      </c>
      <c r="AG522" s="519">
        <v>6770</v>
      </c>
      <c r="AH522" s="519">
        <v>7038</v>
      </c>
      <c r="AI522" s="519">
        <v>7324</v>
      </c>
      <c r="AJ522" s="519">
        <v>7630</v>
      </c>
      <c r="AK522" s="519">
        <v>7956</v>
      </c>
      <c r="AL522" s="519">
        <v>8307</v>
      </c>
      <c r="AM522" s="519">
        <v>8683</v>
      </c>
      <c r="AN522" s="519">
        <v>9087</v>
      </c>
      <c r="AO522" s="519">
        <v>9525</v>
      </c>
      <c r="AP522" s="519">
        <v>0</v>
      </c>
      <c r="AQ522" s="519">
        <v>0</v>
      </c>
      <c r="AR522" s="519">
        <v>0</v>
      </c>
      <c r="AS522" s="519">
        <v>0</v>
      </c>
      <c r="AT522" s="519">
        <v>0</v>
      </c>
      <c r="AU522" s="519">
        <v>0</v>
      </c>
      <c r="AV522" s="519">
        <v>0</v>
      </c>
      <c r="AW522" s="519">
        <v>0</v>
      </c>
      <c r="AX522" s="519">
        <v>0</v>
      </c>
      <c r="AY522" s="519">
        <v>0</v>
      </c>
      <c r="AZ522" s="519">
        <v>0</v>
      </c>
      <c r="BA522" s="519">
        <v>0</v>
      </c>
      <c r="BB522" s="519">
        <v>0</v>
      </c>
      <c r="BC522" s="519">
        <v>0</v>
      </c>
      <c r="BD522" s="519">
        <v>0</v>
      </c>
      <c r="BE522" s="519">
        <v>0</v>
      </c>
      <c r="BF522" s="519">
        <v>0</v>
      </c>
      <c r="BG522" s="519">
        <v>0</v>
      </c>
      <c r="BH522" s="519">
        <v>0</v>
      </c>
      <c r="BI522" s="519">
        <v>0</v>
      </c>
      <c r="BJ522" s="519">
        <v>0</v>
      </c>
      <c r="BK522" s="519">
        <v>0</v>
      </c>
      <c r="BL522" s="519">
        <v>0</v>
      </c>
      <c r="BM522" s="519">
        <v>0</v>
      </c>
      <c r="BN522" s="519">
        <v>0</v>
      </c>
      <c r="BO522" s="519">
        <v>0</v>
      </c>
      <c r="BP522" s="519">
        <v>0</v>
      </c>
      <c r="BQ522" s="519">
        <v>0</v>
      </c>
      <c r="BR522" s="519">
        <v>0</v>
      </c>
      <c r="BS522" s="519">
        <v>0</v>
      </c>
      <c r="BT522" s="519">
        <v>0</v>
      </c>
      <c r="BU522" s="519">
        <v>0</v>
      </c>
      <c r="BV522" s="519">
        <v>0</v>
      </c>
      <c r="BW522" s="519">
        <v>0</v>
      </c>
      <c r="BX522" s="519">
        <v>0</v>
      </c>
      <c r="BY522" s="519">
        <v>0</v>
      </c>
      <c r="BZ522" s="519">
        <v>0</v>
      </c>
      <c r="CA522" s="519">
        <v>0</v>
      </c>
      <c r="CB522" s="519">
        <v>0</v>
      </c>
      <c r="CC522" s="519">
        <v>0</v>
      </c>
      <c r="CD522" s="519">
        <v>0</v>
      </c>
      <c r="CE522" s="519">
        <v>0</v>
      </c>
      <c r="CF522" s="519">
        <v>0</v>
      </c>
      <c r="CG522" s="519">
        <v>0</v>
      </c>
      <c r="CH522" s="519">
        <v>0</v>
      </c>
      <c r="CI522" s="519">
        <v>0</v>
      </c>
      <c r="CJ522" s="519">
        <v>0</v>
      </c>
      <c r="CK522" s="519">
        <v>0</v>
      </c>
      <c r="CL522" s="519">
        <v>0</v>
      </c>
      <c r="CM522" s="519">
        <v>0</v>
      </c>
      <c r="CN522" s="519">
        <v>0</v>
      </c>
      <c r="CO522" s="519">
        <v>0</v>
      </c>
      <c r="CP522" s="519">
        <v>0</v>
      </c>
      <c r="CQ522" s="519">
        <v>0</v>
      </c>
      <c r="CR522" s="519">
        <v>0</v>
      </c>
      <c r="CS522" s="519">
        <v>0</v>
      </c>
      <c r="CT522" s="519">
        <v>0</v>
      </c>
      <c r="CU522" s="519">
        <v>0</v>
      </c>
      <c r="CV522" s="519">
        <v>0</v>
      </c>
      <c r="CW522" s="519">
        <v>0</v>
      </c>
      <c r="CX522" s="519">
        <v>0</v>
      </c>
      <c r="CY522" s="519">
        <v>0</v>
      </c>
      <c r="CZ522" s="519">
        <v>0</v>
      </c>
      <c r="DA522" s="519">
        <v>0</v>
      </c>
      <c r="DB522" s="519">
        <v>0</v>
      </c>
      <c r="DC522" s="519">
        <v>0</v>
      </c>
      <c r="DD522" s="519">
        <v>0</v>
      </c>
      <c r="DE522" s="519">
        <v>0</v>
      </c>
      <c r="DF522" s="519">
        <v>0</v>
      </c>
      <c r="DG522" s="519">
        <v>0</v>
      </c>
      <c r="DH522" s="519">
        <v>0</v>
      </c>
      <c r="DI522" s="519">
        <v>0</v>
      </c>
      <c r="DJ522" s="519">
        <v>0</v>
      </c>
      <c r="DK522" s="519">
        <v>0</v>
      </c>
      <c r="DL522" s="519">
        <v>0</v>
      </c>
      <c r="DM522" s="519">
        <v>0</v>
      </c>
      <c r="DN522" s="519">
        <v>0</v>
      </c>
      <c r="DO522" s="519">
        <v>0</v>
      </c>
      <c r="DP522" s="519">
        <v>0</v>
      </c>
      <c r="DQ522" s="519">
        <v>0</v>
      </c>
      <c r="DR522" s="519">
        <v>0</v>
      </c>
      <c r="DS522" s="519">
        <v>0</v>
      </c>
      <c r="DT522" s="519">
        <v>0</v>
      </c>
      <c r="DU522" s="519">
        <v>0</v>
      </c>
      <c r="DV522" s="519">
        <v>0</v>
      </c>
      <c r="DW522" s="519">
        <v>0</v>
      </c>
      <c r="DX522" s="519">
        <v>0</v>
      </c>
      <c r="DZ522" s="337" t="s">
        <v>631</v>
      </c>
      <c r="EA522" s="519" t="s">
        <v>1058</v>
      </c>
      <c r="EB522" s="519" t="s">
        <v>1060</v>
      </c>
      <c r="EC522" s="519">
        <v>34</v>
      </c>
      <c r="ED522" s="521" t="str">
        <f t="shared" si="26"/>
        <v>SDN100234</v>
      </c>
      <c r="EE522" s="519">
        <v>385</v>
      </c>
      <c r="EF522" s="519">
        <v>1224</v>
      </c>
      <c r="EG522" s="519">
        <v>2074</v>
      </c>
      <c r="EH522" s="519">
        <v>2902</v>
      </c>
      <c r="EI522" s="519">
        <v>3723</v>
      </c>
      <c r="EJ522" s="519">
        <v>4379</v>
      </c>
      <c r="EK522" s="519">
        <v>5038</v>
      </c>
      <c r="EL522" s="519">
        <v>5701</v>
      </c>
      <c r="EM522" s="519">
        <v>6365</v>
      </c>
      <c r="EN522" s="519">
        <v>0</v>
      </c>
      <c r="EO522" s="519">
        <v>0</v>
      </c>
      <c r="EP522" s="519">
        <v>0</v>
      </c>
      <c r="EQ522" s="519">
        <v>0</v>
      </c>
      <c r="ER522" s="519">
        <v>0</v>
      </c>
      <c r="ES522" s="519">
        <v>0</v>
      </c>
      <c r="ET522" s="519">
        <v>0</v>
      </c>
      <c r="EU522" s="519">
        <v>0</v>
      </c>
      <c r="EV522" s="519">
        <v>0</v>
      </c>
      <c r="EW522" s="519">
        <v>0</v>
      </c>
      <c r="EX522" s="519">
        <v>0</v>
      </c>
      <c r="EY522" s="519">
        <v>0</v>
      </c>
      <c r="EZ522" s="519">
        <v>0</v>
      </c>
      <c r="FA522" s="519">
        <v>0</v>
      </c>
      <c r="FB522" s="519">
        <v>0</v>
      </c>
      <c r="FC522" s="519">
        <v>0</v>
      </c>
      <c r="FD522" s="519">
        <v>0</v>
      </c>
      <c r="FE522" s="519">
        <v>0</v>
      </c>
      <c r="FF522" s="519">
        <v>0</v>
      </c>
      <c r="FG522" s="519">
        <v>0</v>
      </c>
      <c r="FH522" s="519">
        <v>0</v>
      </c>
      <c r="FI522" s="519">
        <v>0</v>
      </c>
      <c r="FJ522" s="519">
        <v>0</v>
      </c>
      <c r="FK522" s="519">
        <v>0</v>
      </c>
      <c r="FL522" s="519">
        <v>0</v>
      </c>
      <c r="FM522" s="519">
        <v>0</v>
      </c>
      <c r="FN522" s="519">
        <v>0</v>
      </c>
      <c r="FO522" s="519">
        <v>0</v>
      </c>
      <c r="FP522" s="519">
        <v>0</v>
      </c>
      <c r="FQ522" s="519">
        <v>0</v>
      </c>
      <c r="FR522" s="519">
        <v>0</v>
      </c>
      <c r="FS522" s="519">
        <v>0</v>
      </c>
      <c r="FT522" s="519">
        <v>0</v>
      </c>
      <c r="FU522" s="519">
        <v>0</v>
      </c>
      <c r="FV522" s="519">
        <v>0</v>
      </c>
      <c r="FW522" s="519">
        <v>0</v>
      </c>
      <c r="FX522" s="519">
        <v>0</v>
      </c>
      <c r="FY522" s="519">
        <v>0</v>
      </c>
      <c r="FZ522" s="519">
        <v>0</v>
      </c>
      <c r="GA522" s="519">
        <v>0</v>
      </c>
      <c r="GB522" s="519">
        <v>0</v>
      </c>
      <c r="GC522" s="519">
        <v>0</v>
      </c>
      <c r="GD522" s="519">
        <v>0</v>
      </c>
      <c r="GE522" s="519">
        <v>0</v>
      </c>
      <c r="GF522" s="519">
        <v>0</v>
      </c>
      <c r="GG522" s="519">
        <v>0</v>
      </c>
      <c r="GH522" s="519">
        <v>0</v>
      </c>
      <c r="GI522" s="519">
        <v>0</v>
      </c>
      <c r="GJ522" s="519">
        <v>0</v>
      </c>
      <c r="GK522" s="519">
        <v>0</v>
      </c>
      <c r="GL522" s="519">
        <v>0</v>
      </c>
      <c r="GM522" s="519">
        <v>0</v>
      </c>
      <c r="GN522" s="519">
        <v>0</v>
      </c>
      <c r="GO522" s="519">
        <v>0</v>
      </c>
      <c r="GP522" s="519">
        <v>0</v>
      </c>
      <c r="GQ522" s="519">
        <v>0</v>
      </c>
      <c r="GR522" s="519">
        <v>0</v>
      </c>
      <c r="GS522" s="519">
        <v>0</v>
      </c>
      <c r="GT522" s="519">
        <v>0</v>
      </c>
      <c r="GU522" s="519">
        <v>0</v>
      </c>
      <c r="GV522" s="519">
        <v>0</v>
      </c>
      <c r="GW522" s="519">
        <v>0</v>
      </c>
      <c r="GX522" s="519">
        <v>0</v>
      </c>
      <c r="GY522" s="519">
        <v>0</v>
      </c>
      <c r="GZ522" s="519">
        <v>0</v>
      </c>
      <c r="HA522" s="519">
        <v>0</v>
      </c>
      <c r="HB522" s="519">
        <v>0</v>
      </c>
      <c r="HC522" s="519">
        <v>0</v>
      </c>
      <c r="HD522" s="519">
        <v>0</v>
      </c>
      <c r="HE522" s="519">
        <v>0</v>
      </c>
      <c r="HF522" s="519">
        <v>0</v>
      </c>
      <c r="HG522" s="519">
        <v>0</v>
      </c>
      <c r="HH522" s="519">
        <v>0</v>
      </c>
      <c r="HI522" s="519">
        <v>0</v>
      </c>
      <c r="HJ522" s="519">
        <v>0</v>
      </c>
      <c r="HK522" s="519">
        <v>0</v>
      </c>
      <c r="HL522" s="519">
        <v>0</v>
      </c>
      <c r="HM522" s="519">
        <v>0</v>
      </c>
      <c r="HN522" s="519">
        <v>0</v>
      </c>
      <c r="HO522" s="519">
        <v>0</v>
      </c>
      <c r="HP522" s="519">
        <v>0</v>
      </c>
      <c r="HQ522" s="519">
        <v>0</v>
      </c>
      <c r="HR522" s="519">
        <v>0</v>
      </c>
      <c r="HS522" s="519">
        <v>0</v>
      </c>
      <c r="HT522" s="519">
        <v>0</v>
      </c>
      <c r="HU522" s="519">
        <v>0</v>
      </c>
      <c r="HV522" s="519">
        <v>0</v>
      </c>
      <c r="HW522" s="519">
        <v>0</v>
      </c>
      <c r="HX522" s="519">
        <v>0</v>
      </c>
      <c r="HY522" s="519">
        <v>0</v>
      </c>
      <c r="HZ522" s="519">
        <v>0</v>
      </c>
      <c r="IA522" s="519">
        <v>0</v>
      </c>
      <c r="IB522" s="519">
        <v>0</v>
      </c>
      <c r="IC522" s="519">
        <v>0</v>
      </c>
      <c r="ID522" s="519">
        <v>0</v>
      </c>
      <c r="IE522" s="519">
        <v>0</v>
      </c>
      <c r="IF522" s="519">
        <v>0</v>
      </c>
      <c r="IG522" s="519">
        <v>0</v>
      </c>
      <c r="IH522" s="519">
        <v>0</v>
      </c>
      <c r="II522" s="519">
        <v>0</v>
      </c>
      <c r="IJ522" s="519">
        <v>0</v>
      </c>
      <c r="IK522" s="519">
        <v>0</v>
      </c>
    </row>
    <row r="523" spans="2:245" hidden="1">
      <c r="B523" s="519" t="s">
        <v>1058</v>
      </c>
      <c r="C523" s="519"/>
      <c r="D523" s="519"/>
      <c r="E523" s="519"/>
      <c r="F523" s="519">
        <v>1</v>
      </c>
      <c r="G523" s="519"/>
      <c r="H523" s="519">
        <v>52</v>
      </c>
      <c r="I523" s="519">
        <v>1</v>
      </c>
      <c r="J523" s="519" t="str">
        <f t="shared" si="27"/>
        <v>SDN10015201</v>
      </c>
      <c r="K523" s="519">
        <v>1665</v>
      </c>
      <c r="M523" s="337" t="s">
        <v>631</v>
      </c>
      <c r="N523" s="519" t="s">
        <v>1058</v>
      </c>
      <c r="O523" s="519" t="s">
        <v>1060</v>
      </c>
      <c r="P523" s="519">
        <v>35</v>
      </c>
      <c r="Q523" s="521" t="str">
        <f t="shared" si="25"/>
        <v>SDN100235</v>
      </c>
      <c r="R523" s="519">
        <v>228</v>
      </c>
      <c r="S523" s="519">
        <v>645</v>
      </c>
      <c r="T523" s="519">
        <v>1073</v>
      </c>
      <c r="U523" s="519">
        <v>1514</v>
      </c>
      <c r="V523" s="519">
        <v>1968</v>
      </c>
      <c r="W523" s="519">
        <v>2359</v>
      </c>
      <c r="X523" s="519">
        <v>2762</v>
      </c>
      <c r="Y523" s="519">
        <v>3182</v>
      </c>
      <c r="Z523" s="519">
        <v>3617</v>
      </c>
      <c r="AA523" s="519">
        <v>5426</v>
      </c>
      <c r="AB523" s="519">
        <v>5608</v>
      </c>
      <c r="AC523" s="519">
        <v>5801</v>
      </c>
      <c r="AD523" s="519">
        <v>6011</v>
      </c>
      <c r="AE523" s="519">
        <v>6232</v>
      </c>
      <c r="AF523" s="519">
        <v>6468</v>
      </c>
      <c r="AG523" s="519">
        <v>6721</v>
      </c>
      <c r="AH523" s="519">
        <v>6991</v>
      </c>
      <c r="AI523" s="519">
        <v>7280</v>
      </c>
      <c r="AJ523" s="519">
        <v>7588</v>
      </c>
      <c r="AK523" s="519">
        <v>7918</v>
      </c>
      <c r="AL523" s="519">
        <v>8272</v>
      </c>
      <c r="AM523" s="519">
        <v>8652</v>
      </c>
      <c r="AN523" s="519">
        <v>9064</v>
      </c>
      <c r="AO523" s="519">
        <v>9513</v>
      </c>
      <c r="AP523" s="519">
        <v>0</v>
      </c>
      <c r="AQ523" s="519">
        <v>0</v>
      </c>
      <c r="AR523" s="519">
        <v>0</v>
      </c>
      <c r="AS523" s="519">
        <v>0</v>
      </c>
      <c r="AT523" s="519">
        <v>0</v>
      </c>
      <c r="AU523" s="519">
        <v>0</v>
      </c>
      <c r="AV523" s="519">
        <v>0</v>
      </c>
      <c r="AW523" s="519">
        <v>0</v>
      </c>
      <c r="AX523" s="519">
        <v>0</v>
      </c>
      <c r="AY523" s="519">
        <v>0</v>
      </c>
      <c r="AZ523" s="519">
        <v>0</v>
      </c>
      <c r="BA523" s="519">
        <v>0</v>
      </c>
      <c r="BB523" s="519">
        <v>0</v>
      </c>
      <c r="BC523" s="519">
        <v>0</v>
      </c>
      <c r="BD523" s="519">
        <v>0</v>
      </c>
      <c r="BE523" s="519">
        <v>0</v>
      </c>
      <c r="BF523" s="519">
        <v>0</v>
      </c>
      <c r="BG523" s="519">
        <v>0</v>
      </c>
      <c r="BH523" s="519">
        <v>0</v>
      </c>
      <c r="BI523" s="519">
        <v>0</v>
      </c>
      <c r="BJ523" s="519">
        <v>0</v>
      </c>
      <c r="BK523" s="519">
        <v>0</v>
      </c>
      <c r="BL523" s="519">
        <v>0</v>
      </c>
      <c r="BM523" s="519">
        <v>0</v>
      </c>
      <c r="BN523" s="519">
        <v>0</v>
      </c>
      <c r="BO523" s="519">
        <v>0</v>
      </c>
      <c r="BP523" s="519">
        <v>0</v>
      </c>
      <c r="BQ523" s="519">
        <v>0</v>
      </c>
      <c r="BR523" s="519">
        <v>0</v>
      </c>
      <c r="BS523" s="519">
        <v>0</v>
      </c>
      <c r="BT523" s="519">
        <v>0</v>
      </c>
      <c r="BU523" s="519">
        <v>0</v>
      </c>
      <c r="BV523" s="519">
        <v>0</v>
      </c>
      <c r="BW523" s="519">
        <v>0</v>
      </c>
      <c r="BX523" s="519">
        <v>0</v>
      </c>
      <c r="BY523" s="519">
        <v>0</v>
      </c>
      <c r="BZ523" s="519">
        <v>0</v>
      </c>
      <c r="CA523" s="519">
        <v>0</v>
      </c>
      <c r="CB523" s="519">
        <v>0</v>
      </c>
      <c r="CC523" s="519">
        <v>0</v>
      </c>
      <c r="CD523" s="519">
        <v>0</v>
      </c>
      <c r="CE523" s="519">
        <v>0</v>
      </c>
      <c r="CF523" s="519">
        <v>0</v>
      </c>
      <c r="CG523" s="519">
        <v>0</v>
      </c>
      <c r="CH523" s="519">
        <v>0</v>
      </c>
      <c r="CI523" s="519">
        <v>0</v>
      </c>
      <c r="CJ523" s="519">
        <v>0</v>
      </c>
      <c r="CK523" s="519">
        <v>0</v>
      </c>
      <c r="CL523" s="519">
        <v>0</v>
      </c>
      <c r="CM523" s="519">
        <v>0</v>
      </c>
      <c r="CN523" s="519">
        <v>0</v>
      </c>
      <c r="CO523" s="519">
        <v>0</v>
      </c>
      <c r="CP523" s="519">
        <v>0</v>
      </c>
      <c r="CQ523" s="519">
        <v>0</v>
      </c>
      <c r="CR523" s="519">
        <v>0</v>
      </c>
      <c r="CS523" s="519">
        <v>0</v>
      </c>
      <c r="CT523" s="519">
        <v>0</v>
      </c>
      <c r="CU523" s="519">
        <v>0</v>
      </c>
      <c r="CV523" s="519">
        <v>0</v>
      </c>
      <c r="CW523" s="519">
        <v>0</v>
      </c>
      <c r="CX523" s="519">
        <v>0</v>
      </c>
      <c r="CY523" s="519">
        <v>0</v>
      </c>
      <c r="CZ523" s="519">
        <v>0</v>
      </c>
      <c r="DA523" s="519">
        <v>0</v>
      </c>
      <c r="DB523" s="519">
        <v>0</v>
      </c>
      <c r="DC523" s="519">
        <v>0</v>
      </c>
      <c r="DD523" s="519">
        <v>0</v>
      </c>
      <c r="DE523" s="519">
        <v>0</v>
      </c>
      <c r="DF523" s="519">
        <v>0</v>
      </c>
      <c r="DG523" s="519">
        <v>0</v>
      </c>
      <c r="DH523" s="519">
        <v>0</v>
      </c>
      <c r="DI523" s="519">
        <v>0</v>
      </c>
      <c r="DJ523" s="519">
        <v>0</v>
      </c>
      <c r="DK523" s="519">
        <v>0</v>
      </c>
      <c r="DL523" s="519">
        <v>0</v>
      </c>
      <c r="DM523" s="519">
        <v>0</v>
      </c>
      <c r="DN523" s="519">
        <v>0</v>
      </c>
      <c r="DO523" s="519">
        <v>0</v>
      </c>
      <c r="DP523" s="519">
        <v>0</v>
      </c>
      <c r="DQ523" s="519">
        <v>0</v>
      </c>
      <c r="DR523" s="519">
        <v>0</v>
      </c>
      <c r="DS523" s="519">
        <v>0</v>
      </c>
      <c r="DT523" s="519">
        <v>0</v>
      </c>
      <c r="DU523" s="519">
        <v>0</v>
      </c>
      <c r="DV523" s="519">
        <v>0</v>
      </c>
      <c r="DW523" s="519">
        <v>0</v>
      </c>
      <c r="DX523" s="519">
        <v>0</v>
      </c>
      <c r="DZ523" s="337" t="s">
        <v>631</v>
      </c>
      <c r="EA523" s="519" t="s">
        <v>1058</v>
      </c>
      <c r="EB523" s="519" t="s">
        <v>1060</v>
      </c>
      <c r="EC523" s="519">
        <v>35</v>
      </c>
      <c r="ED523" s="521" t="str">
        <f t="shared" si="26"/>
        <v>SDN100235</v>
      </c>
      <c r="EE523" s="519">
        <v>368</v>
      </c>
      <c r="EF523" s="519">
        <v>1190</v>
      </c>
      <c r="EG523" s="519">
        <v>2028</v>
      </c>
      <c r="EH523" s="519">
        <v>2845</v>
      </c>
      <c r="EI523" s="519">
        <v>3653</v>
      </c>
      <c r="EJ523" s="519">
        <v>4303</v>
      </c>
      <c r="EK523" s="519">
        <v>4954</v>
      </c>
      <c r="EL523" s="519">
        <v>5613</v>
      </c>
      <c r="EM523" s="519">
        <v>6272</v>
      </c>
      <c r="EN523" s="519">
        <v>0</v>
      </c>
      <c r="EO523" s="519">
        <v>0</v>
      </c>
      <c r="EP523" s="519">
        <v>0</v>
      </c>
      <c r="EQ523" s="519">
        <v>0</v>
      </c>
      <c r="ER523" s="519">
        <v>0</v>
      </c>
      <c r="ES523" s="519">
        <v>0</v>
      </c>
      <c r="ET523" s="519">
        <v>0</v>
      </c>
      <c r="EU523" s="519">
        <v>0</v>
      </c>
      <c r="EV523" s="519">
        <v>0</v>
      </c>
      <c r="EW523" s="519">
        <v>0</v>
      </c>
      <c r="EX523" s="519">
        <v>0</v>
      </c>
      <c r="EY523" s="519">
        <v>0</v>
      </c>
      <c r="EZ523" s="519">
        <v>0</v>
      </c>
      <c r="FA523" s="519">
        <v>0</v>
      </c>
      <c r="FB523" s="519">
        <v>0</v>
      </c>
      <c r="FC523" s="519">
        <v>0</v>
      </c>
      <c r="FD523" s="519">
        <v>0</v>
      </c>
      <c r="FE523" s="519">
        <v>0</v>
      </c>
      <c r="FF523" s="519">
        <v>0</v>
      </c>
      <c r="FG523" s="519">
        <v>0</v>
      </c>
      <c r="FH523" s="519">
        <v>0</v>
      </c>
      <c r="FI523" s="519">
        <v>0</v>
      </c>
      <c r="FJ523" s="519">
        <v>0</v>
      </c>
      <c r="FK523" s="519">
        <v>0</v>
      </c>
      <c r="FL523" s="519">
        <v>0</v>
      </c>
      <c r="FM523" s="519">
        <v>0</v>
      </c>
      <c r="FN523" s="519">
        <v>0</v>
      </c>
      <c r="FO523" s="519">
        <v>0</v>
      </c>
      <c r="FP523" s="519">
        <v>0</v>
      </c>
      <c r="FQ523" s="519">
        <v>0</v>
      </c>
      <c r="FR523" s="519">
        <v>0</v>
      </c>
      <c r="FS523" s="519">
        <v>0</v>
      </c>
      <c r="FT523" s="519">
        <v>0</v>
      </c>
      <c r="FU523" s="519">
        <v>0</v>
      </c>
      <c r="FV523" s="519">
        <v>0</v>
      </c>
      <c r="FW523" s="519">
        <v>0</v>
      </c>
      <c r="FX523" s="519">
        <v>0</v>
      </c>
      <c r="FY523" s="519">
        <v>0</v>
      </c>
      <c r="FZ523" s="519">
        <v>0</v>
      </c>
      <c r="GA523" s="519">
        <v>0</v>
      </c>
      <c r="GB523" s="519">
        <v>0</v>
      </c>
      <c r="GC523" s="519">
        <v>0</v>
      </c>
      <c r="GD523" s="519">
        <v>0</v>
      </c>
      <c r="GE523" s="519">
        <v>0</v>
      </c>
      <c r="GF523" s="519">
        <v>0</v>
      </c>
      <c r="GG523" s="519">
        <v>0</v>
      </c>
      <c r="GH523" s="519">
        <v>0</v>
      </c>
      <c r="GI523" s="519">
        <v>0</v>
      </c>
      <c r="GJ523" s="519">
        <v>0</v>
      </c>
      <c r="GK523" s="519">
        <v>0</v>
      </c>
      <c r="GL523" s="519">
        <v>0</v>
      </c>
      <c r="GM523" s="519">
        <v>0</v>
      </c>
      <c r="GN523" s="519">
        <v>0</v>
      </c>
      <c r="GO523" s="519">
        <v>0</v>
      </c>
      <c r="GP523" s="519">
        <v>0</v>
      </c>
      <c r="GQ523" s="519">
        <v>0</v>
      </c>
      <c r="GR523" s="519">
        <v>0</v>
      </c>
      <c r="GS523" s="519">
        <v>0</v>
      </c>
      <c r="GT523" s="519">
        <v>0</v>
      </c>
      <c r="GU523" s="519">
        <v>0</v>
      </c>
      <c r="GV523" s="519">
        <v>0</v>
      </c>
      <c r="GW523" s="519">
        <v>0</v>
      </c>
      <c r="GX523" s="519">
        <v>0</v>
      </c>
      <c r="GY523" s="519">
        <v>0</v>
      </c>
      <c r="GZ523" s="519">
        <v>0</v>
      </c>
      <c r="HA523" s="519">
        <v>0</v>
      </c>
      <c r="HB523" s="519">
        <v>0</v>
      </c>
      <c r="HC523" s="519">
        <v>0</v>
      </c>
      <c r="HD523" s="519">
        <v>0</v>
      </c>
      <c r="HE523" s="519">
        <v>0</v>
      </c>
      <c r="HF523" s="519">
        <v>0</v>
      </c>
      <c r="HG523" s="519">
        <v>0</v>
      </c>
      <c r="HH523" s="519">
        <v>0</v>
      </c>
      <c r="HI523" s="519">
        <v>0</v>
      </c>
      <c r="HJ523" s="519">
        <v>0</v>
      </c>
      <c r="HK523" s="519">
        <v>0</v>
      </c>
      <c r="HL523" s="519">
        <v>0</v>
      </c>
      <c r="HM523" s="519">
        <v>0</v>
      </c>
      <c r="HN523" s="519">
        <v>0</v>
      </c>
      <c r="HO523" s="519">
        <v>0</v>
      </c>
      <c r="HP523" s="519">
        <v>0</v>
      </c>
      <c r="HQ523" s="519">
        <v>0</v>
      </c>
      <c r="HR523" s="519">
        <v>0</v>
      </c>
      <c r="HS523" s="519">
        <v>0</v>
      </c>
      <c r="HT523" s="519">
        <v>0</v>
      </c>
      <c r="HU523" s="519">
        <v>0</v>
      </c>
      <c r="HV523" s="519">
        <v>0</v>
      </c>
      <c r="HW523" s="519">
        <v>0</v>
      </c>
      <c r="HX523" s="519">
        <v>0</v>
      </c>
      <c r="HY523" s="519">
        <v>0</v>
      </c>
      <c r="HZ523" s="519">
        <v>0</v>
      </c>
      <c r="IA523" s="519">
        <v>0</v>
      </c>
      <c r="IB523" s="519">
        <v>0</v>
      </c>
      <c r="IC523" s="519">
        <v>0</v>
      </c>
      <c r="ID523" s="519">
        <v>0</v>
      </c>
      <c r="IE523" s="519">
        <v>0</v>
      </c>
      <c r="IF523" s="519">
        <v>0</v>
      </c>
      <c r="IG523" s="519">
        <v>0</v>
      </c>
      <c r="IH523" s="519">
        <v>0</v>
      </c>
      <c r="II523" s="519">
        <v>0</v>
      </c>
      <c r="IJ523" s="519">
        <v>0</v>
      </c>
      <c r="IK523" s="519">
        <v>0</v>
      </c>
    </row>
    <row r="524" spans="2:245" hidden="1">
      <c r="B524" s="519" t="s">
        <v>1058</v>
      </c>
      <c r="C524" s="519"/>
      <c r="D524" s="519"/>
      <c r="E524" s="519"/>
      <c r="F524" s="519">
        <v>1</v>
      </c>
      <c r="G524" s="519"/>
      <c r="H524" s="519">
        <v>52</v>
      </c>
      <c r="I524" s="519">
        <v>2</v>
      </c>
      <c r="J524" s="519" t="str">
        <f t="shared" si="27"/>
        <v>SDN10015202</v>
      </c>
      <c r="K524" s="519">
        <v>1665</v>
      </c>
      <c r="M524" s="337" t="s">
        <v>631</v>
      </c>
      <c r="N524" s="519" t="s">
        <v>1058</v>
      </c>
      <c r="O524" s="519" t="s">
        <v>1060</v>
      </c>
      <c r="P524" s="519">
        <v>36</v>
      </c>
      <c r="Q524" s="521" t="str">
        <f t="shared" si="25"/>
        <v>SDN100236</v>
      </c>
      <c r="R524" s="519">
        <v>219</v>
      </c>
      <c r="S524" s="519">
        <v>629</v>
      </c>
      <c r="T524" s="519">
        <v>1052</v>
      </c>
      <c r="U524" s="519">
        <v>1487</v>
      </c>
      <c r="V524" s="519">
        <v>1936</v>
      </c>
      <c r="W524" s="519">
        <v>2322</v>
      </c>
      <c r="X524" s="519">
        <v>2722</v>
      </c>
      <c r="Y524" s="519">
        <v>3137</v>
      </c>
      <c r="Z524" s="519">
        <v>3569</v>
      </c>
      <c r="AA524" s="519">
        <v>5359</v>
      </c>
      <c r="AB524" s="519">
        <v>5543</v>
      </c>
      <c r="AC524" s="519">
        <v>5740</v>
      </c>
      <c r="AD524" s="519">
        <v>5949</v>
      </c>
      <c r="AE524" s="519">
        <v>6172</v>
      </c>
      <c r="AF524" s="519">
        <v>6411</v>
      </c>
      <c r="AG524" s="519">
        <v>6666</v>
      </c>
      <c r="AH524" s="519">
        <v>6938</v>
      </c>
      <c r="AI524" s="519">
        <v>7228</v>
      </c>
      <c r="AJ524" s="519">
        <v>7539</v>
      </c>
      <c r="AK524" s="519">
        <v>7872</v>
      </c>
      <c r="AL524" s="519">
        <v>8229</v>
      </c>
      <c r="AM524" s="519">
        <v>8616</v>
      </c>
      <c r="AN524" s="519">
        <v>9037</v>
      </c>
      <c r="AO524" s="519">
        <v>9496</v>
      </c>
      <c r="AP524" s="519">
        <v>0</v>
      </c>
      <c r="AQ524" s="519">
        <v>0</v>
      </c>
      <c r="AR524" s="519">
        <v>0</v>
      </c>
      <c r="AS524" s="519">
        <v>0</v>
      </c>
      <c r="AT524" s="519">
        <v>0</v>
      </c>
      <c r="AU524" s="519">
        <v>0</v>
      </c>
      <c r="AV524" s="519">
        <v>0</v>
      </c>
      <c r="AW524" s="519">
        <v>0</v>
      </c>
      <c r="AX524" s="519">
        <v>0</v>
      </c>
      <c r="AY524" s="519">
        <v>0</v>
      </c>
      <c r="AZ524" s="519">
        <v>0</v>
      </c>
      <c r="BA524" s="519">
        <v>0</v>
      </c>
      <c r="BB524" s="519">
        <v>0</v>
      </c>
      <c r="BC524" s="519">
        <v>0</v>
      </c>
      <c r="BD524" s="519">
        <v>0</v>
      </c>
      <c r="BE524" s="519">
        <v>0</v>
      </c>
      <c r="BF524" s="519">
        <v>0</v>
      </c>
      <c r="BG524" s="519">
        <v>0</v>
      </c>
      <c r="BH524" s="519">
        <v>0</v>
      </c>
      <c r="BI524" s="519">
        <v>0</v>
      </c>
      <c r="BJ524" s="519">
        <v>0</v>
      </c>
      <c r="BK524" s="519">
        <v>0</v>
      </c>
      <c r="BL524" s="519">
        <v>0</v>
      </c>
      <c r="BM524" s="519">
        <v>0</v>
      </c>
      <c r="BN524" s="519">
        <v>0</v>
      </c>
      <c r="BO524" s="519">
        <v>0</v>
      </c>
      <c r="BP524" s="519">
        <v>0</v>
      </c>
      <c r="BQ524" s="519">
        <v>0</v>
      </c>
      <c r="BR524" s="519">
        <v>0</v>
      </c>
      <c r="BS524" s="519">
        <v>0</v>
      </c>
      <c r="BT524" s="519">
        <v>0</v>
      </c>
      <c r="BU524" s="519">
        <v>0</v>
      </c>
      <c r="BV524" s="519">
        <v>0</v>
      </c>
      <c r="BW524" s="519">
        <v>0</v>
      </c>
      <c r="BX524" s="519">
        <v>0</v>
      </c>
      <c r="BY524" s="519">
        <v>0</v>
      </c>
      <c r="BZ524" s="519">
        <v>0</v>
      </c>
      <c r="CA524" s="519">
        <v>0</v>
      </c>
      <c r="CB524" s="519">
        <v>0</v>
      </c>
      <c r="CC524" s="519">
        <v>0</v>
      </c>
      <c r="CD524" s="519">
        <v>0</v>
      </c>
      <c r="CE524" s="519">
        <v>0</v>
      </c>
      <c r="CF524" s="519">
        <v>0</v>
      </c>
      <c r="CG524" s="519">
        <v>0</v>
      </c>
      <c r="CH524" s="519">
        <v>0</v>
      </c>
      <c r="CI524" s="519">
        <v>0</v>
      </c>
      <c r="CJ524" s="519">
        <v>0</v>
      </c>
      <c r="CK524" s="519">
        <v>0</v>
      </c>
      <c r="CL524" s="519">
        <v>0</v>
      </c>
      <c r="CM524" s="519">
        <v>0</v>
      </c>
      <c r="CN524" s="519">
        <v>0</v>
      </c>
      <c r="CO524" s="519">
        <v>0</v>
      </c>
      <c r="CP524" s="519">
        <v>0</v>
      </c>
      <c r="CQ524" s="519">
        <v>0</v>
      </c>
      <c r="CR524" s="519">
        <v>0</v>
      </c>
      <c r="CS524" s="519">
        <v>0</v>
      </c>
      <c r="CT524" s="519">
        <v>0</v>
      </c>
      <c r="CU524" s="519">
        <v>0</v>
      </c>
      <c r="CV524" s="519">
        <v>0</v>
      </c>
      <c r="CW524" s="519">
        <v>0</v>
      </c>
      <c r="CX524" s="519">
        <v>0</v>
      </c>
      <c r="CY524" s="519">
        <v>0</v>
      </c>
      <c r="CZ524" s="519">
        <v>0</v>
      </c>
      <c r="DA524" s="519">
        <v>0</v>
      </c>
      <c r="DB524" s="519">
        <v>0</v>
      </c>
      <c r="DC524" s="519">
        <v>0</v>
      </c>
      <c r="DD524" s="519">
        <v>0</v>
      </c>
      <c r="DE524" s="519">
        <v>0</v>
      </c>
      <c r="DF524" s="519">
        <v>0</v>
      </c>
      <c r="DG524" s="519">
        <v>0</v>
      </c>
      <c r="DH524" s="519">
        <v>0</v>
      </c>
      <c r="DI524" s="519">
        <v>0</v>
      </c>
      <c r="DJ524" s="519">
        <v>0</v>
      </c>
      <c r="DK524" s="519">
        <v>0</v>
      </c>
      <c r="DL524" s="519">
        <v>0</v>
      </c>
      <c r="DM524" s="519">
        <v>0</v>
      </c>
      <c r="DN524" s="519">
        <v>0</v>
      </c>
      <c r="DO524" s="519">
        <v>0</v>
      </c>
      <c r="DP524" s="519">
        <v>0</v>
      </c>
      <c r="DQ524" s="519">
        <v>0</v>
      </c>
      <c r="DR524" s="519">
        <v>0</v>
      </c>
      <c r="DS524" s="519">
        <v>0</v>
      </c>
      <c r="DT524" s="519">
        <v>0</v>
      </c>
      <c r="DU524" s="519">
        <v>0</v>
      </c>
      <c r="DV524" s="519">
        <v>0</v>
      </c>
      <c r="DW524" s="519">
        <v>0</v>
      </c>
      <c r="DX524" s="519">
        <v>0</v>
      </c>
      <c r="DZ524" s="337" t="s">
        <v>631</v>
      </c>
      <c r="EA524" s="519" t="s">
        <v>1058</v>
      </c>
      <c r="EB524" s="519" t="s">
        <v>1060</v>
      </c>
      <c r="EC524" s="519">
        <v>36</v>
      </c>
      <c r="ED524" s="521" t="str">
        <f t="shared" si="26"/>
        <v>SDN100236</v>
      </c>
      <c r="EE524" s="519">
        <v>353</v>
      </c>
      <c r="EF524" s="519">
        <v>1155</v>
      </c>
      <c r="EG524" s="519">
        <v>1981</v>
      </c>
      <c r="EH524" s="519">
        <v>2785</v>
      </c>
      <c r="EI524" s="519">
        <v>3582</v>
      </c>
      <c r="EJ524" s="519">
        <v>4224</v>
      </c>
      <c r="EK524" s="519">
        <v>4868</v>
      </c>
      <c r="EL524" s="519">
        <v>5521</v>
      </c>
      <c r="EM524" s="519">
        <v>6176</v>
      </c>
      <c r="EN524" s="519">
        <v>0</v>
      </c>
      <c r="EO524" s="519">
        <v>0</v>
      </c>
      <c r="EP524" s="519">
        <v>0</v>
      </c>
      <c r="EQ524" s="519">
        <v>0</v>
      </c>
      <c r="ER524" s="519">
        <v>0</v>
      </c>
      <c r="ES524" s="519">
        <v>0</v>
      </c>
      <c r="ET524" s="519">
        <v>0</v>
      </c>
      <c r="EU524" s="519">
        <v>0</v>
      </c>
      <c r="EV524" s="519">
        <v>0</v>
      </c>
      <c r="EW524" s="519">
        <v>0</v>
      </c>
      <c r="EX524" s="519">
        <v>0</v>
      </c>
      <c r="EY524" s="519">
        <v>0</v>
      </c>
      <c r="EZ524" s="519">
        <v>0</v>
      </c>
      <c r="FA524" s="519">
        <v>0</v>
      </c>
      <c r="FB524" s="519">
        <v>0</v>
      </c>
      <c r="FC524" s="519">
        <v>0</v>
      </c>
      <c r="FD524" s="519">
        <v>0</v>
      </c>
      <c r="FE524" s="519">
        <v>0</v>
      </c>
      <c r="FF524" s="519">
        <v>0</v>
      </c>
      <c r="FG524" s="519">
        <v>0</v>
      </c>
      <c r="FH524" s="519">
        <v>0</v>
      </c>
      <c r="FI524" s="519">
        <v>0</v>
      </c>
      <c r="FJ524" s="519">
        <v>0</v>
      </c>
      <c r="FK524" s="519">
        <v>0</v>
      </c>
      <c r="FL524" s="519">
        <v>0</v>
      </c>
      <c r="FM524" s="519">
        <v>0</v>
      </c>
      <c r="FN524" s="519">
        <v>0</v>
      </c>
      <c r="FO524" s="519">
        <v>0</v>
      </c>
      <c r="FP524" s="519">
        <v>0</v>
      </c>
      <c r="FQ524" s="519">
        <v>0</v>
      </c>
      <c r="FR524" s="519">
        <v>0</v>
      </c>
      <c r="FS524" s="519">
        <v>0</v>
      </c>
      <c r="FT524" s="519">
        <v>0</v>
      </c>
      <c r="FU524" s="519">
        <v>0</v>
      </c>
      <c r="FV524" s="519">
        <v>0</v>
      </c>
      <c r="FW524" s="519">
        <v>0</v>
      </c>
      <c r="FX524" s="519">
        <v>0</v>
      </c>
      <c r="FY524" s="519">
        <v>0</v>
      </c>
      <c r="FZ524" s="519">
        <v>0</v>
      </c>
      <c r="GA524" s="519">
        <v>0</v>
      </c>
      <c r="GB524" s="519">
        <v>0</v>
      </c>
      <c r="GC524" s="519">
        <v>0</v>
      </c>
      <c r="GD524" s="519">
        <v>0</v>
      </c>
      <c r="GE524" s="519">
        <v>0</v>
      </c>
      <c r="GF524" s="519">
        <v>0</v>
      </c>
      <c r="GG524" s="519">
        <v>0</v>
      </c>
      <c r="GH524" s="519">
        <v>0</v>
      </c>
      <c r="GI524" s="519">
        <v>0</v>
      </c>
      <c r="GJ524" s="519">
        <v>0</v>
      </c>
      <c r="GK524" s="519">
        <v>0</v>
      </c>
      <c r="GL524" s="519">
        <v>0</v>
      </c>
      <c r="GM524" s="519">
        <v>0</v>
      </c>
      <c r="GN524" s="519">
        <v>0</v>
      </c>
      <c r="GO524" s="519">
        <v>0</v>
      </c>
      <c r="GP524" s="519">
        <v>0</v>
      </c>
      <c r="GQ524" s="519">
        <v>0</v>
      </c>
      <c r="GR524" s="519">
        <v>0</v>
      </c>
      <c r="GS524" s="519">
        <v>0</v>
      </c>
      <c r="GT524" s="519">
        <v>0</v>
      </c>
      <c r="GU524" s="519">
        <v>0</v>
      </c>
      <c r="GV524" s="519">
        <v>0</v>
      </c>
      <c r="GW524" s="519">
        <v>0</v>
      </c>
      <c r="GX524" s="519">
        <v>0</v>
      </c>
      <c r="GY524" s="519">
        <v>0</v>
      </c>
      <c r="GZ524" s="519">
        <v>0</v>
      </c>
      <c r="HA524" s="519">
        <v>0</v>
      </c>
      <c r="HB524" s="519">
        <v>0</v>
      </c>
      <c r="HC524" s="519">
        <v>0</v>
      </c>
      <c r="HD524" s="519">
        <v>0</v>
      </c>
      <c r="HE524" s="519">
        <v>0</v>
      </c>
      <c r="HF524" s="519">
        <v>0</v>
      </c>
      <c r="HG524" s="519">
        <v>0</v>
      </c>
      <c r="HH524" s="519">
        <v>0</v>
      </c>
      <c r="HI524" s="519">
        <v>0</v>
      </c>
      <c r="HJ524" s="519">
        <v>0</v>
      </c>
      <c r="HK524" s="519">
        <v>0</v>
      </c>
      <c r="HL524" s="519">
        <v>0</v>
      </c>
      <c r="HM524" s="519">
        <v>0</v>
      </c>
      <c r="HN524" s="519">
        <v>0</v>
      </c>
      <c r="HO524" s="519">
        <v>0</v>
      </c>
      <c r="HP524" s="519">
        <v>0</v>
      </c>
      <c r="HQ524" s="519">
        <v>0</v>
      </c>
      <c r="HR524" s="519">
        <v>0</v>
      </c>
      <c r="HS524" s="519">
        <v>0</v>
      </c>
      <c r="HT524" s="519">
        <v>0</v>
      </c>
      <c r="HU524" s="519">
        <v>0</v>
      </c>
      <c r="HV524" s="519">
        <v>0</v>
      </c>
      <c r="HW524" s="519">
        <v>0</v>
      </c>
      <c r="HX524" s="519">
        <v>0</v>
      </c>
      <c r="HY524" s="519">
        <v>0</v>
      </c>
      <c r="HZ524" s="519">
        <v>0</v>
      </c>
      <c r="IA524" s="519">
        <v>0</v>
      </c>
      <c r="IB524" s="519">
        <v>0</v>
      </c>
      <c r="IC524" s="519">
        <v>0</v>
      </c>
      <c r="ID524" s="519">
        <v>0</v>
      </c>
      <c r="IE524" s="519">
        <v>0</v>
      </c>
      <c r="IF524" s="519">
        <v>0</v>
      </c>
      <c r="IG524" s="519">
        <v>0</v>
      </c>
      <c r="IH524" s="519">
        <v>0</v>
      </c>
      <c r="II524" s="519">
        <v>0</v>
      </c>
      <c r="IJ524" s="519">
        <v>0</v>
      </c>
      <c r="IK524" s="519">
        <v>0</v>
      </c>
    </row>
    <row r="525" spans="2:245" hidden="1">
      <c r="B525" s="519" t="s">
        <v>1058</v>
      </c>
      <c r="C525" s="519"/>
      <c r="D525" s="519"/>
      <c r="E525" s="519"/>
      <c r="F525" s="519">
        <v>1</v>
      </c>
      <c r="G525" s="519"/>
      <c r="H525" s="519">
        <v>52</v>
      </c>
      <c r="I525" s="519">
        <v>3</v>
      </c>
      <c r="J525" s="519" t="str">
        <f t="shared" si="27"/>
        <v>SDN10015203</v>
      </c>
      <c r="K525" s="519">
        <v>1665</v>
      </c>
      <c r="M525" s="337" t="s">
        <v>631</v>
      </c>
      <c r="N525" s="519" t="s">
        <v>1058</v>
      </c>
      <c r="O525" s="519" t="s">
        <v>1060</v>
      </c>
      <c r="P525" s="519">
        <v>37</v>
      </c>
      <c r="Q525" s="521" t="str">
        <f t="shared" si="25"/>
        <v>SDN100237</v>
      </c>
      <c r="R525" s="519">
        <v>209</v>
      </c>
      <c r="S525" s="519">
        <v>614</v>
      </c>
      <c r="T525" s="519">
        <v>1031</v>
      </c>
      <c r="U525" s="519">
        <v>1460</v>
      </c>
      <c r="V525" s="519">
        <v>1904</v>
      </c>
      <c r="W525" s="519">
        <v>2285</v>
      </c>
      <c r="X525" s="519">
        <v>2681</v>
      </c>
      <c r="Y525" s="519">
        <v>3092</v>
      </c>
      <c r="Z525" s="519">
        <v>3521</v>
      </c>
      <c r="AA525" s="519">
        <v>5291</v>
      </c>
      <c r="AB525" s="519">
        <v>5478</v>
      </c>
      <c r="AC525" s="519">
        <v>5676</v>
      </c>
      <c r="AD525" s="519">
        <v>5886</v>
      </c>
      <c r="AE525" s="519">
        <v>6111</v>
      </c>
      <c r="AF525" s="519">
        <v>6351</v>
      </c>
      <c r="AG525" s="519">
        <v>6608</v>
      </c>
      <c r="AH525" s="519">
        <v>6880</v>
      </c>
      <c r="AI525" s="519">
        <v>7173</v>
      </c>
      <c r="AJ525" s="519">
        <v>7486</v>
      </c>
      <c r="AK525" s="519">
        <v>7821</v>
      </c>
      <c r="AL525" s="519">
        <v>8184</v>
      </c>
      <c r="AM525" s="519">
        <v>8579</v>
      </c>
      <c r="AN525" s="519">
        <v>9009</v>
      </c>
      <c r="AO525" s="519">
        <v>9484</v>
      </c>
      <c r="AP525" s="519">
        <v>0</v>
      </c>
      <c r="AQ525" s="519">
        <v>0</v>
      </c>
      <c r="AR525" s="519">
        <v>0</v>
      </c>
      <c r="AS525" s="519">
        <v>0</v>
      </c>
      <c r="AT525" s="519">
        <v>0</v>
      </c>
      <c r="AU525" s="519">
        <v>0</v>
      </c>
      <c r="AV525" s="519">
        <v>0</v>
      </c>
      <c r="AW525" s="519">
        <v>0</v>
      </c>
      <c r="AX525" s="519">
        <v>0</v>
      </c>
      <c r="AY525" s="519">
        <v>0</v>
      </c>
      <c r="AZ525" s="519">
        <v>0</v>
      </c>
      <c r="BA525" s="519">
        <v>0</v>
      </c>
      <c r="BB525" s="519">
        <v>0</v>
      </c>
      <c r="BC525" s="519">
        <v>0</v>
      </c>
      <c r="BD525" s="519">
        <v>0</v>
      </c>
      <c r="BE525" s="519">
        <v>0</v>
      </c>
      <c r="BF525" s="519">
        <v>0</v>
      </c>
      <c r="BG525" s="519">
        <v>0</v>
      </c>
      <c r="BH525" s="519">
        <v>0</v>
      </c>
      <c r="BI525" s="519">
        <v>0</v>
      </c>
      <c r="BJ525" s="519">
        <v>0</v>
      </c>
      <c r="BK525" s="519">
        <v>0</v>
      </c>
      <c r="BL525" s="519">
        <v>0</v>
      </c>
      <c r="BM525" s="519">
        <v>0</v>
      </c>
      <c r="BN525" s="519">
        <v>0</v>
      </c>
      <c r="BO525" s="519">
        <v>0</v>
      </c>
      <c r="BP525" s="519">
        <v>0</v>
      </c>
      <c r="BQ525" s="519">
        <v>0</v>
      </c>
      <c r="BR525" s="519">
        <v>0</v>
      </c>
      <c r="BS525" s="519">
        <v>0</v>
      </c>
      <c r="BT525" s="519">
        <v>0</v>
      </c>
      <c r="BU525" s="519">
        <v>0</v>
      </c>
      <c r="BV525" s="519">
        <v>0</v>
      </c>
      <c r="BW525" s="519">
        <v>0</v>
      </c>
      <c r="BX525" s="519">
        <v>0</v>
      </c>
      <c r="BY525" s="519">
        <v>0</v>
      </c>
      <c r="BZ525" s="519">
        <v>0</v>
      </c>
      <c r="CA525" s="519">
        <v>0</v>
      </c>
      <c r="CB525" s="519">
        <v>0</v>
      </c>
      <c r="CC525" s="519">
        <v>0</v>
      </c>
      <c r="CD525" s="519">
        <v>0</v>
      </c>
      <c r="CE525" s="519">
        <v>0</v>
      </c>
      <c r="CF525" s="519">
        <v>0</v>
      </c>
      <c r="CG525" s="519">
        <v>0</v>
      </c>
      <c r="CH525" s="519">
        <v>0</v>
      </c>
      <c r="CI525" s="519">
        <v>0</v>
      </c>
      <c r="CJ525" s="519">
        <v>0</v>
      </c>
      <c r="CK525" s="519">
        <v>0</v>
      </c>
      <c r="CL525" s="519">
        <v>0</v>
      </c>
      <c r="CM525" s="519">
        <v>0</v>
      </c>
      <c r="CN525" s="519">
        <v>0</v>
      </c>
      <c r="CO525" s="519">
        <v>0</v>
      </c>
      <c r="CP525" s="519">
        <v>0</v>
      </c>
      <c r="CQ525" s="519">
        <v>0</v>
      </c>
      <c r="CR525" s="519">
        <v>0</v>
      </c>
      <c r="CS525" s="519">
        <v>0</v>
      </c>
      <c r="CT525" s="519">
        <v>0</v>
      </c>
      <c r="CU525" s="519">
        <v>0</v>
      </c>
      <c r="CV525" s="519">
        <v>0</v>
      </c>
      <c r="CW525" s="519">
        <v>0</v>
      </c>
      <c r="CX525" s="519">
        <v>0</v>
      </c>
      <c r="CY525" s="519">
        <v>0</v>
      </c>
      <c r="CZ525" s="519">
        <v>0</v>
      </c>
      <c r="DA525" s="519">
        <v>0</v>
      </c>
      <c r="DB525" s="519">
        <v>0</v>
      </c>
      <c r="DC525" s="519">
        <v>0</v>
      </c>
      <c r="DD525" s="519">
        <v>0</v>
      </c>
      <c r="DE525" s="519">
        <v>0</v>
      </c>
      <c r="DF525" s="519">
        <v>0</v>
      </c>
      <c r="DG525" s="519">
        <v>0</v>
      </c>
      <c r="DH525" s="519">
        <v>0</v>
      </c>
      <c r="DI525" s="519">
        <v>0</v>
      </c>
      <c r="DJ525" s="519">
        <v>0</v>
      </c>
      <c r="DK525" s="519">
        <v>0</v>
      </c>
      <c r="DL525" s="519">
        <v>0</v>
      </c>
      <c r="DM525" s="519">
        <v>0</v>
      </c>
      <c r="DN525" s="519">
        <v>0</v>
      </c>
      <c r="DO525" s="519">
        <v>0</v>
      </c>
      <c r="DP525" s="519">
        <v>0</v>
      </c>
      <c r="DQ525" s="519">
        <v>0</v>
      </c>
      <c r="DR525" s="519">
        <v>0</v>
      </c>
      <c r="DS525" s="519">
        <v>0</v>
      </c>
      <c r="DT525" s="519">
        <v>0</v>
      </c>
      <c r="DU525" s="519">
        <v>0</v>
      </c>
      <c r="DV525" s="519">
        <v>0</v>
      </c>
      <c r="DW525" s="519">
        <v>0</v>
      </c>
      <c r="DX525" s="519">
        <v>0</v>
      </c>
      <c r="DZ525" s="337" t="s">
        <v>631</v>
      </c>
      <c r="EA525" s="519" t="s">
        <v>1058</v>
      </c>
      <c r="EB525" s="519" t="s">
        <v>1060</v>
      </c>
      <c r="EC525" s="519">
        <v>37</v>
      </c>
      <c r="ED525" s="521" t="str">
        <f t="shared" si="26"/>
        <v>SDN100237</v>
      </c>
      <c r="EE525" s="519">
        <v>336</v>
      </c>
      <c r="EF525" s="519">
        <v>1121</v>
      </c>
      <c r="EG525" s="519">
        <v>1932</v>
      </c>
      <c r="EH525" s="519">
        <v>2725</v>
      </c>
      <c r="EI525" s="519">
        <v>3511</v>
      </c>
      <c r="EJ525" s="519">
        <v>4145</v>
      </c>
      <c r="EK525" s="519">
        <v>4783</v>
      </c>
      <c r="EL525" s="519">
        <v>5428</v>
      </c>
      <c r="EM525" s="519">
        <v>6079</v>
      </c>
      <c r="EN525" s="519">
        <v>0</v>
      </c>
      <c r="EO525" s="519">
        <v>0</v>
      </c>
      <c r="EP525" s="519">
        <v>0</v>
      </c>
      <c r="EQ525" s="519">
        <v>0</v>
      </c>
      <c r="ER525" s="519">
        <v>0</v>
      </c>
      <c r="ES525" s="519">
        <v>0</v>
      </c>
      <c r="ET525" s="519">
        <v>0</v>
      </c>
      <c r="EU525" s="519">
        <v>0</v>
      </c>
      <c r="EV525" s="519">
        <v>0</v>
      </c>
      <c r="EW525" s="519">
        <v>0</v>
      </c>
      <c r="EX525" s="519">
        <v>0</v>
      </c>
      <c r="EY525" s="519">
        <v>0</v>
      </c>
      <c r="EZ525" s="519">
        <v>0</v>
      </c>
      <c r="FA525" s="519">
        <v>0</v>
      </c>
      <c r="FB525" s="519">
        <v>0</v>
      </c>
      <c r="FC525" s="519">
        <v>0</v>
      </c>
      <c r="FD525" s="519">
        <v>0</v>
      </c>
      <c r="FE525" s="519">
        <v>0</v>
      </c>
      <c r="FF525" s="519">
        <v>0</v>
      </c>
      <c r="FG525" s="519">
        <v>0</v>
      </c>
      <c r="FH525" s="519">
        <v>0</v>
      </c>
      <c r="FI525" s="519">
        <v>0</v>
      </c>
      <c r="FJ525" s="519">
        <v>0</v>
      </c>
      <c r="FK525" s="519">
        <v>0</v>
      </c>
      <c r="FL525" s="519">
        <v>0</v>
      </c>
      <c r="FM525" s="519">
        <v>0</v>
      </c>
      <c r="FN525" s="519">
        <v>0</v>
      </c>
      <c r="FO525" s="519">
        <v>0</v>
      </c>
      <c r="FP525" s="519">
        <v>0</v>
      </c>
      <c r="FQ525" s="519">
        <v>0</v>
      </c>
      <c r="FR525" s="519">
        <v>0</v>
      </c>
      <c r="FS525" s="519">
        <v>0</v>
      </c>
      <c r="FT525" s="519">
        <v>0</v>
      </c>
      <c r="FU525" s="519">
        <v>0</v>
      </c>
      <c r="FV525" s="519">
        <v>0</v>
      </c>
      <c r="FW525" s="519">
        <v>0</v>
      </c>
      <c r="FX525" s="519">
        <v>0</v>
      </c>
      <c r="FY525" s="519">
        <v>0</v>
      </c>
      <c r="FZ525" s="519">
        <v>0</v>
      </c>
      <c r="GA525" s="519">
        <v>0</v>
      </c>
      <c r="GB525" s="519">
        <v>0</v>
      </c>
      <c r="GC525" s="519">
        <v>0</v>
      </c>
      <c r="GD525" s="519">
        <v>0</v>
      </c>
      <c r="GE525" s="519">
        <v>0</v>
      </c>
      <c r="GF525" s="519">
        <v>0</v>
      </c>
      <c r="GG525" s="519">
        <v>0</v>
      </c>
      <c r="GH525" s="519">
        <v>0</v>
      </c>
      <c r="GI525" s="519">
        <v>0</v>
      </c>
      <c r="GJ525" s="519">
        <v>0</v>
      </c>
      <c r="GK525" s="519">
        <v>0</v>
      </c>
      <c r="GL525" s="519">
        <v>0</v>
      </c>
      <c r="GM525" s="519">
        <v>0</v>
      </c>
      <c r="GN525" s="519">
        <v>0</v>
      </c>
      <c r="GO525" s="519">
        <v>0</v>
      </c>
      <c r="GP525" s="519">
        <v>0</v>
      </c>
      <c r="GQ525" s="519">
        <v>0</v>
      </c>
      <c r="GR525" s="519">
        <v>0</v>
      </c>
      <c r="GS525" s="519">
        <v>0</v>
      </c>
      <c r="GT525" s="519">
        <v>0</v>
      </c>
      <c r="GU525" s="519">
        <v>0</v>
      </c>
      <c r="GV525" s="519">
        <v>0</v>
      </c>
      <c r="GW525" s="519">
        <v>0</v>
      </c>
      <c r="GX525" s="519">
        <v>0</v>
      </c>
      <c r="GY525" s="519">
        <v>0</v>
      </c>
      <c r="GZ525" s="519">
        <v>0</v>
      </c>
      <c r="HA525" s="519">
        <v>0</v>
      </c>
      <c r="HB525" s="519">
        <v>0</v>
      </c>
      <c r="HC525" s="519">
        <v>0</v>
      </c>
      <c r="HD525" s="519">
        <v>0</v>
      </c>
      <c r="HE525" s="519">
        <v>0</v>
      </c>
      <c r="HF525" s="519">
        <v>0</v>
      </c>
      <c r="HG525" s="519">
        <v>0</v>
      </c>
      <c r="HH525" s="519">
        <v>0</v>
      </c>
      <c r="HI525" s="519">
        <v>0</v>
      </c>
      <c r="HJ525" s="519">
        <v>0</v>
      </c>
      <c r="HK525" s="519">
        <v>0</v>
      </c>
      <c r="HL525" s="519">
        <v>0</v>
      </c>
      <c r="HM525" s="519">
        <v>0</v>
      </c>
      <c r="HN525" s="519">
        <v>0</v>
      </c>
      <c r="HO525" s="519">
        <v>0</v>
      </c>
      <c r="HP525" s="519">
        <v>0</v>
      </c>
      <c r="HQ525" s="519">
        <v>0</v>
      </c>
      <c r="HR525" s="519">
        <v>0</v>
      </c>
      <c r="HS525" s="519">
        <v>0</v>
      </c>
      <c r="HT525" s="519">
        <v>0</v>
      </c>
      <c r="HU525" s="519">
        <v>0</v>
      </c>
      <c r="HV525" s="519">
        <v>0</v>
      </c>
      <c r="HW525" s="519">
        <v>0</v>
      </c>
      <c r="HX525" s="519">
        <v>0</v>
      </c>
      <c r="HY525" s="519">
        <v>0</v>
      </c>
      <c r="HZ525" s="519">
        <v>0</v>
      </c>
      <c r="IA525" s="519">
        <v>0</v>
      </c>
      <c r="IB525" s="519">
        <v>0</v>
      </c>
      <c r="IC525" s="519">
        <v>0</v>
      </c>
      <c r="ID525" s="519">
        <v>0</v>
      </c>
      <c r="IE525" s="519">
        <v>0</v>
      </c>
      <c r="IF525" s="519">
        <v>0</v>
      </c>
      <c r="IG525" s="519">
        <v>0</v>
      </c>
      <c r="IH525" s="519">
        <v>0</v>
      </c>
      <c r="II525" s="519">
        <v>0</v>
      </c>
      <c r="IJ525" s="519">
        <v>0</v>
      </c>
      <c r="IK525" s="519">
        <v>0</v>
      </c>
    </row>
    <row r="526" spans="2:245" hidden="1">
      <c r="B526" s="519" t="s">
        <v>1058</v>
      </c>
      <c r="C526" s="519"/>
      <c r="D526" s="519"/>
      <c r="E526" s="519"/>
      <c r="F526" s="519">
        <v>1</v>
      </c>
      <c r="G526" s="519"/>
      <c r="H526" s="519">
        <v>52</v>
      </c>
      <c r="I526" s="519">
        <v>4</v>
      </c>
      <c r="J526" s="519" t="str">
        <f t="shared" si="27"/>
        <v>SDN10015204</v>
      </c>
      <c r="K526" s="519">
        <v>1665</v>
      </c>
      <c r="M526" s="337" t="s">
        <v>631</v>
      </c>
      <c r="N526" s="519" t="s">
        <v>1058</v>
      </c>
      <c r="O526" s="519" t="s">
        <v>1060</v>
      </c>
      <c r="P526" s="519">
        <v>38</v>
      </c>
      <c r="Q526" s="521" t="str">
        <f t="shared" si="25"/>
        <v>SDN100238</v>
      </c>
      <c r="R526" s="519">
        <v>200</v>
      </c>
      <c r="S526" s="519">
        <v>598</v>
      </c>
      <c r="T526" s="519">
        <v>1009</v>
      </c>
      <c r="U526" s="519">
        <v>1433</v>
      </c>
      <c r="V526" s="519">
        <v>1870</v>
      </c>
      <c r="W526" s="519">
        <v>2248</v>
      </c>
      <c r="X526" s="519">
        <v>2640</v>
      </c>
      <c r="Y526" s="519">
        <v>3047</v>
      </c>
      <c r="Z526" s="519">
        <v>3473</v>
      </c>
      <c r="AA526" s="519">
        <v>5223</v>
      </c>
      <c r="AB526" s="519">
        <v>5409</v>
      </c>
      <c r="AC526" s="519">
        <v>5608</v>
      </c>
      <c r="AD526" s="519">
        <v>5820</v>
      </c>
      <c r="AE526" s="519">
        <v>6046</v>
      </c>
      <c r="AF526" s="519">
        <v>6287</v>
      </c>
      <c r="AG526" s="519">
        <v>6544</v>
      </c>
      <c r="AH526" s="519">
        <v>6819</v>
      </c>
      <c r="AI526" s="519">
        <v>7113</v>
      </c>
      <c r="AJ526" s="519">
        <v>7428</v>
      </c>
      <c r="AK526" s="519">
        <v>7768</v>
      </c>
      <c r="AL526" s="519">
        <v>8138</v>
      </c>
      <c r="AM526" s="519">
        <v>8541</v>
      </c>
      <c r="AN526" s="519">
        <v>8984</v>
      </c>
      <c r="AO526" s="519">
        <v>9470</v>
      </c>
      <c r="AP526" s="519">
        <v>0</v>
      </c>
      <c r="AQ526" s="519">
        <v>0</v>
      </c>
      <c r="AR526" s="519">
        <v>0</v>
      </c>
      <c r="AS526" s="519">
        <v>0</v>
      </c>
      <c r="AT526" s="519">
        <v>0</v>
      </c>
      <c r="AU526" s="519">
        <v>0</v>
      </c>
      <c r="AV526" s="519">
        <v>0</v>
      </c>
      <c r="AW526" s="519">
        <v>0</v>
      </c>
      <c r="AX526" s="519">
        <v>0</v>
      </c>
      <c r="AY526" s="519">
        <v>0</v>
      </c>
      <c r="AZ526" s="519">
        <v>0</v>
      </c>
      <c r="BA526" s="519">
        <v>0</v>
      </c>
      <c r="BB526" s="519">
        <v>0</v>
      </c>
      <c r="BC526" s="519">
        <v>0</v>
      </c>
      <c r="BD526" s="519">
        <v>0</v>
      </c>
      <c r="BE526" s="519">
        <v>0</v>
      </c>
      <c r="BF526" s="519">
        <v>0</v>
      </c>
      <c r="BG526" s="519">
        <v>0</v>
      </c>
      <c r="BH526" s="519">
        <v>0</v>
      </c>
      <c r="BI526" s="519">
        <v>0</v>
      </c>
      <c r="BJ526" s="519">
        <v>0</v>
      </c>
      <c r="BK526" s="519">
        <v>0</v>
      </c>
      <c r="BL526" s="519">
        <v>0</v>
      </c>
      <c r="BM526" s="519">
        <v>0</v>
      </c>
      <c r="BN526" s="519">
        <v>0</v>
      </c>
      <c r="BO526" s="519">
        <v>0</v>
      </c>
      <c r="BP526" s="519">
        <v>0</v>
      </c>
      <c r="BQ526" s="519">
        <v>0</v>
      </c>
      <c r="BR526" s="519">
        <v>0</v>
      </c>
      <c r="BS526" s="519">
        <v>0</v>
      </c>
      <c r="BT526" s="519">
        <v>0</v>
      </c>
      <c r="BU526" s="519">
        <v>0</v>
      </c>
      <c r="BV526" s="519">
        <v>0</v>
      </c>
      <c r="BW526" s="519">
        <v>0</v>
      </c>
      <c r="BX526" s="519">
        <v>0</v>
      </c>
      <c r="BY526" s="519">
        <v>0</v>
      </c>
      <c r="BZ526" s="519">
        <v>0</v>
      </c>
      <c r="CA526" s="519">
        <v>0</v>
      </c>
      <c r="CB526" s="519">
        <v>0</v>
      </c>
      <c r="CC526" s="519">
        <v>0</v>
      </c>
      <c r="CD526" s="519">
        <v>0</v>
      </c>
      <c r="CE526" s="519">
        <v>0</v>
      </c>
      <c r="CF526" s="519">
        <v>0</v>
      </c>
      <c r="CG526" s="519">
        <v>0</v>
      </c>
      <c r="CH526" s="519">
        <v>0</v>
      </c>
      <c r="CI526" s="519">
        <v>0</v>
      </c>
      <c r="CJ526" s="519">
        <v>0</v>
      </c>
      <c r="CK526" s="519">
        <v>0</v>
      </c>
      <c r="CL526" s="519">
        <v>0</v>
      </c>
      <c r="CM526" s="519">
        <v>0</v>
      </c>
      <c r="CN526" s="519">
        <v>0</v>
      </c>
      <c r="CO526" s="519">
        <v>0</v>
      </c>
      <c r="CP526" s="519">
        <v>0</v>
      </c>
      <c r="CQ526" s="519">
        <v>0</v>
      </c>
      <c r="CR526" s="519">
        <v>0</v>
      </c>
      <c r="CS526" s="519">
        <v>0</v>
      </c>
      <c r="CT526" s="519">
        <v>0</v>
      </c>
      <c r="CU526" s="519">
        <v>0</v>
      </c>
      <c r="CV526" s="519">
        <v>0</v>
      </c>
      <c r="CW526" s="519">
        <v>0</v>
      </c>
      <c r="CX526" s="519">
        <v>0</v>
      </c>
      <c r="CY526" s="519">
        <v>0</v>
      </c>
      <c r="CZ526" s="519">
        <v>0</v>
      </c>
      <c r="DA526" s="519">
        <v>0</v>
      </c>
      <c r="DB526" s="519">
        <v>0</v>
      </c>
      <c r="DC526" s="519">
        <v>0</v>
      </c>
      <c r="DD526" s="519">
        <v>0</v>
      </c>
      <c r="DE526" s="519">
        <v>0</v>
      </c>
      <c r="DF526" s="519">
        <v>0</v>
      </c>
      <c r="DG526" s="519">
        <v>0</v>
      </c>
      <c r="DH526" s="519">
        <v>0</v>
      </c>
      <c r="DI526" s="519">
        <v>0</v>
      </c>
      <c r="DJ526" s="519">
        <v>0</v>
      </c>
      <c r="DK526" s="519">
        <v>0</v>
      </c>
      <c r="DL526" s="519">
        <v>0</v>
      </c>
      <c r="DM526" s="519">
        <v>0</v>
      </c>
      <c r="DN526" s="519">
        <v>0</v>
      </c>
      <c r="DO526" s="519">
        <v>0</v>
      </c>
      <c r="DP526" s="519">
        <v>0</v>
      </c>
      <c r="DQ526" s="519">
        <v>0</v>
      </c>
      <c r="DR526" s="519">
        <v>0</v>
      </c>
      <c r="DS526" s="519">
        <v>0</v>
      </c>
      <c r="DT526" s="519">
        <v>0</v>
      </c>
      <c r="DU526" s="519">
        <v>0</v>
      </c>
      <c r="DV526" s="519">
        <v>0</v>
      </c>
      <c r="DW526" s="519">
        <v>0</v>
      </c>
      <c r="DX526" s="519">
        <v>0</v>
      </c>
      <c r="DZ526" s="337" t="s">
        <v>631</v>
      </c>
      <c r="EA526" s="519" t="s">
        <v>1058</v>
      </c>
      <c r="EB526" s="519" t="s">
        <v>1060</v>
      </c>
      <c r="EC526" s="519">
        <v>38</v>
      </c>
      <c r="ED526" s="521" t="str">
        <f t="shared" si="26"/>
        <v>SDN100238</v>
      </c>
      <c r="EE526" s="519">
        <v>321</v>
      </c>
      <c r="EF526" s="519">
        <v>1084</v>
      </c>
      <c r="EG526" s="519">
        <v>1884</v>
      </c>
      <c r="EH526" s="519">
        <v>2664</v>
      </c>
      <c r="EI526" s="519">
        <v>3439</v>
      </c>
      <c r="EJ526" s="519">
        <v>4065</v>
      </c>
      <c r="EK526" s="519">
        <v>4697</v>
      </c>
      <c r="EL526" s="519">
        <v>5336</v>
      </c>
      <c r="EM526" s="519">
        <v>5981</v>
      </c>
      <c r="EN526" s="519">
        <v>0</v>
      </c>
      <c r="EO526" s="519">
        <v>0</v>
      </c>
      <c r="EP526" s="519">
        <v>0</v>
      </c>
      <c r="EQ526" s="519">
        <v>0</v>
      </c>
      <c r="ER526" s="519">
        <v>0</v>
      </c>
      <c r="ES526" s="519">
        <v>0</v>
      </c>
      <c r="ET526" s="519">
        <v>0</v>
      </c>
      <c r="EU526" s="519">
        <v>0</v>
      </c>
      <c r="EV526" s="519">
        <v>0</v>
      </c>
      <c r="EW526" s="519">
        <v>0</v>
      </c>
      <c r="EX526" s="519">
        <v>0</v>
      </c>
      <c r="EY526" s="519">
        <v>0</v>
      </c>
      <c r="EZ526" s="519">
        <v>0</v>
      </c>
      <c r="FA526" s="519">
        <v>0</v>
      </c>
      <c r="FB526" s="519">
        <v>0</v>
      </c>
      <c r="FC526" s="519">
        <v>0</v>
      </c>
      <c r="FD526" s="519">
        <v>0</v>
      </c>
      <c r="FE526" s="519">
        <v>0</v>
      </c>
      <c r="FF526" s="519">
        <v>0</v>
      </c>
      <c r="FG526" s="519">
        <v>0</v>
      </c>
      <c r="FH526" s="519">
        <v>0</v>
      </c>
      <c r="FI526" s="519">
        <v>0</v>
      </c>
      <c r="FJ526" s="519">
        <v>0</v>
      </c>
      <c r="FK526" s="519">
        <v>0</v>
      </c>
      <c r="FL526" s="519">
        <v>0</v>
      </c>
      <c r="FM526" s="519">
        <v>0</v>
      </c>
      <c r="FN526" s="519">
        <v>0</v>
      </c>
      <c r="FO526" s="519">
        <v>0</v>
      </c>
      <c r="FP526" s="519">
        <v>0</v>
      </c>
      <c r="FQ526" s="519">
        <v>0</v>
      </c>
      <c r="FR526" s="519">
        <v>0</v>
      </c>
      <c r="FS526" s="519">
        <v>0</v>
      </c>
      <c r="FT526" s="519">
        <v>0</v>
      </c>
      <c r="FU526" s="519">
        <v>0</v>
      </c>
      <c r="FV526" s="519">
        <v>0</v>
      </c>
      <c r="FW526" s="519">
        <v>0</v>
      </c>
      <c r="FX526" s="519">
        <v>0</v>
      </c>
      <c r="FY526" s="519">
        <v>0</v>
      </c>
      <c r="FZ526" s="519">
        <v>0</v>
      </c>
      <c r="GA526" s="519">
        <v>0</v>
      </c>
      <c r="GB526" s="519">
        <v>0</v>
      </c>
      <c r="GC526" s="519">
        <v>0</v>
      </c>
      <c r="GD526" s="519">
        <v>0</v>
      </c>
      <c r="GE526" s="519">
        <v>0</v>
      </c>
      <c r="GF526" s="519">
        <v>0</v>
      </c>
      <c r="GG526" s="519">
        <v>0</v>
      </c>
      <c r="GH526" s="519">
        <v>0</v>
      </c>
      <c r="GI526" s="519">
        <v>0</v>
      </c>
      <c r="GJ526" s="519">
        <v>0</v>
      </c>
      <c r="GK526" s="519">
        <v>0</v>
      </c>
      <c r="GL526" s="519">
        <v>0</v>
      </c>
      <c r="GM526" s="519">
        <v>0</v>
      </c>
      <c r="GN526" s="519">
        <v>0</v>
      </c>
      <c r="GO526" s="519">
        <v>0</v>
      </c>
      <c r="GP526" s="519">
        <v>0</v>
      </c>
      <c r="GQ526" s="519">
        <v>0</v>
      </c>
      <c r="GR526" s="519">
        <v>0</v>
      </c>
      <c r="GS526" s="519">
        <v>0</v>
      </c>
      <c r="GT526" s="519">
        <v>0</v>
      </c>
      <c r="GU526" s="519">
        <v>0</v>
      </c>
      <c r="GV526" s="519">
        <v>0</v>
      </c>
      <c r="GW526" s="519">
        <v>0</v>
      </c>
      <c r="GX526" s="519">
        <v>0</v>
      </c>
      <c r="GY526" s="519">
        <v>0</v>
      </c>
      <c r="GZ526" s="519">
        <v>0</v>
      </c>
      <c r="HA526" s="519">
        <v>0</v>
      </c>
      <c r="HB526" s="519">
        <v>0</v>
      </c>
      <c r="HC526" s="519">
        <v>0</v>
      </c>
      <c r="HD526" s="519">
        <v>0</v>
      </c>
      <c r="HE526" s="519">
        <v>0</v>
      </c>
      <c r="HF526" s="519">
        <v>0</v>
      </c>
      <c r="HG526" s="519">
        <v>0</v>
      </c>
      <c r="HH526" s="519">
        <v>0</v>
      </c>
      <c r="HI526" s="519">
        <v>0</v>
      </c>
      <c r="HJ526" s="519">
        <v>0</v>
      </c>
      <c r="HK526" s="519">
        <v>0</v>
      </c>
      <c r="HL526" s="519">
        <v>0</v>
      </c>
      <c r="HM526" s="519">
        <v>0</v>
      </c>
      <c r="HN526" s="519">
        <v>0</v>
      </c>
      <c r="HO526" s="519">
        <v>0</v>
      </c>
      <c r="HP526" s="519">
        <v>0</v>
      </c>
      <c r="HQ526" s="519">
        <v>0</v>
      </c>
      <c r="HR526" s="519">
        <v>0</v>
      </c>
      <c r="HS526" s="519">
        <v>0</v>
      </c>
      <c r="HT526" s="519">
        <v>0</v>
      </c>
      <c r="HU526" s="519">
        <v>0</v>
      </c>
      <c r="HV526" s="519">
        <v>0</v>
      </c>
      <c r="HW526" s="519">
        <v>0</v>
      </c>
      <c r="HX526" s="519">
        <v>0</v>
      </c>
      <c r="HY526" s="519">
        <v>0</v>
      </c>
      <c r="HZ526" s="519">
        <v>0</v>
      </c>
      <c r="IA526" s="519">
        <v>0</v>
      </c>
      <c r="IB526" s="519">
        <v>0</v>
      </c>
      <c r="IC526" s="519">
        <v>0</v>
      </c>
      <c r="ID526" s="519">
        <v>0</v>
      </c>
      <c r="IE526" s="519">
        <v>0</v>
      </c>
      <c r="IF526" s="519">
        <v>0</v>
      </c>
      <c r="IG526" s="519">
        <v>0</v>
      </c>
      <c r="IH526" s="519">
        <v>0</v>
      </c>
      <c r="II526" s="519">
        <v>0</v>
      </c>
      <c r="IJ526" s="519">
        <v>0</v>
      </c>
      <c r="IK526" s="519">
        <v>0</v>
      </c>
    </row>
    <row r="527" spans="2:245" hidden="1">
      <c r="B527" s="519" t="s">
        <v>1058</v>
      </c>
      <c r="C527" s="519"/>
      <c r="D527" s="519"/>
      <c r="E527" s="519"/>
      <c r="F527" s="519">
        <v>1</v>
      </c>
      <c r="G527" s="519"/>
      <c r="H527" s="519">
        <v>52</v>
      </c>
      <c r="I527" s="519">
        <v>5</v>
      </c>
      <c r="J527" s="519" t="str">
        <f t="shared" si="27"/>
        <v>SDN10015205</v>
      </c>
      <c r="K527" s="519">
        <v>1665</v>
      </c>
      <c r="M527" s="337" t="s">
        <v>631</v>
      </c>
      <c r="N527" s="519" t="s">
        <v>1058</v>
      </c>
      <c r="O527" s="519" t="s">
        <v>1060</v>
      </c>
      <c r="P527" s="519">
        <v>39</v>
      </c>
      <c r="Q527" s="521" t="str">
        <f t="shared" si="25"/>
        <v>SDN100239</v>
      </c>
      <c r="R527" s="519">
        <v>189</v>
      </c>
      <c r="S527" s="519">
        <v>582</v>
      </c>
      <c r="T527" s="519">
        <v>987</v>
      </c>
      <c r="U527" s="519">
        <v>1404</v>
      </c>
      <c r="V527" s="519">
        <v>1836</v>
      </c>
      <c r="W527" s="519">
        <v>2210</v>
      </c>
      <c r="X527" s="519">
        <v>2597</v>
      </c>
      <c r="Y527" s="519">
        <v>3001</v>
      </c>
      <c r="Z527" s="519">
        <v>3423</v>
      </c>
      <c r="AA527" s="519">
        <v>5150</v>
      </c>
      <c r="AB527" s="519">
        <v>5337</v>
      </c>
      <c r="AC527" s="519">
        <v>5537</v>
      </c>
      <c r="AD527" s="519">
        <v>5749</v>
      </c>
      <c r="AE527" s="519">
        <v>5976</v>
      </c>
      <c r="AF527" s="519">
        <v>6217</v>
      </c>
      <c r="AG527" s="519">
        <v>6475</v>
      </c>
      <c r="AH527" s="519">
        <v>6752</v>
      </c>
      <c r="AI527" s="519">
        <v>7046</v>
      </c>
      <c r="AJ527" s="519">
        <v>7365</v>
      </c>
      <c r="AK527" s="519">
        <v>7712</v>
      </c>
      <c r="AL527" s="519">
        <v>8088</v>
      </c>
      <c r="AM527" s="519">
        <v>8503</v>
      </c>
      <c r="AN527" s="519">
        <v>8956</v>
      </c>
      <c r="AO527" s="519">
        <v>9453</v>
      </c>
      <c r="AP527" s="519">
        <v>0</v>
      </c>
      <c r="AQ527" s="519">
        <v>0</v>
      </c>
      <c r="AR527" s="519">
        <v>0</v>
      </c>
      <c r="AS527" s="519">
        <v>0</v>
      </c>
      <c r="AT527" s="519">
        <v>0</v>
      </c>
      <c r="AU527" s="519">
        <v>0</v>
      </c>
      <c r="AV527" s="519">
        <v>0</v>
      </c>
      <c r="AW527" s="519">
        <v>0</v>
      </c>
      <c r="AX527" s="519">
        <v>0</v>
      </c>
      <c r="AY527" s="519">
        <v>0</v>
      </c>
      <c r="AZ527" s="519">
        <v>0</v>
      </c>
      <c r="BA527" s="519">
        <v>0</v>
      </c>
      <c r="BB527" s="519">
        <v>0</v>
      </c>
      <c r="BC527" s="519">
        <v>0</v>
      </c>
      <c r="BD527" s="519">
        <v>0</v>
      </c>
      <c r="BE527" s="519">
        <v>0</v>
      </c>
      <c r="BF527" s="519">
        <v>0</v>
      </c>
      <c r="BG527" s="519">
        <v>0</v>
      </c>
      <c r="BH527" s="519">
        <v>0</v>
      </c>
      <c r="BI527" s="519">
        <v>0</v>
      </c>
      <c r="BJ527" s="519">
        <v>0</v>
      </c>
      <c r="BK527" s="519">
        <v>0</v>
      </c>
      <c r="BL527" s="519">
        <v>0</v>
      </c>
      <c r="BM527" s="519">
        <v>0</v>
      </c>
      <c r="BN527" s="519">
        <v>0</v>
      </c>
      <c r="BO527" s="519">
        <v>0</v>
      </c>
      <c r="BP527" s="519">
        <v>0</v>
      </c>
      <c r="BQ527" s="519">
        <v>0</v>
      </c>
      <c r="BR527" s="519">
        <v>0</v>
      </c>
      <c r="BS527" s="519">
        <v>0</v>
      </c>
      <c r="BT527" s="519">
        <v>0</v>
      </c>
      <c r="BU527" s="519">
        <v>0</v>
      </c>
      <c r="BV527" s="519">
        <v>0</v>
      </c>
      <c r="BW527" s="519">
        <v>0</v>
      </c>
      <c r="BX527" s="519">
        <v>0</v>
      </c>
      <c r="BY527" s="519">
        <v>0</v>
      </c>
      <c r="BZ527" s="519">
        <v>0</v>
      </c>
      <c r="CA527" s="519">
        <v>0</v>
      </c>
      <c r="CB527" s="519">
        <v>0</v>
      </c>
      <c r="CC527" s="519">
        <v>0</v>
      </c>
      <c r="CD527" s="519">
        <v>0</v>
      </c>
      <c r="CE527" s="519">
        <v>0</v>
      </c>
      <c r="CF527" s="519">
        <v>0</v>
      </c>
      <c r="CG527" s="519">
        <v>0</v>
      </c>
      <c r="CH527" s="519">
        <v>0</v>
      </c>
      <c r="CI527" s="519">
        <v>0</v>
      </c>
      <c r="CJ527" s="519">
        <v>0</v>
      </c>
      <c r="CK527" s="519">
        <v>0</v>
      </c>
      <c r="CL527" s="519">
        <v>0</v>
      </c>
      <c r="CM527" s="519">
        <v>0</v>
      </c>
      <c r="CN527" s="519">
        <v>0</v>
      </c>
      <c r="CO527" s="519">
        <v>0</v>
      </c>
      <c r="CP527" s="519">
        <v>0</v>
      </c>
      <c r="CQ527" s="519">
        <v>0</v>
      </c>
      <c r="CR527" s="519">
        <v>0</v>
      </c>
      <c r="CS527" s="519">
        <v>0</v>
      </c>
      <c r="CT527" s="519">
        <v>0</v>
      </c>
      <c r="CU527" s="519">
        <v>0</v>
      </c>
      <c r="CV527" s="519">
        <v>0</v>
      </c>
      <c r="CW527" s="519">
        <v>0</v>
      </c>
      <c r="CX527" s="519">
        <v>0</v>
      </c>
      <c r="CY527" s="519">
        <v>0</v>
      </c>
      <c r="CZ527" s="519">
        <v>0</v>
      </c>
      <c r="DA527" s="519">
        <v>0</v>
      </c>
      <c r="DB527" s="519">
        <v>0</v>
      </c>
      <c r="DC527" s="519">
        <v>0</v>
      </c>
      <c r="DD527" s="519">
        <v>0</v>
      </c>
      <c r="DE527" s="519">
        <v>0</v>
      </c>
      <c r="DF527" s="519">
        <v>0</v>
      </c>
      <c r="DG527" s="519">
        <v>0</v>
      </c>
      <c r="DH527" s="519">
        <v>0</v>
      </c>
      <c r="DI527" s="519">
        <v>0</v>
      </c>
      <c r="DJ527" s="519">
        <v>0</v>
      </c>
      <c r="DK527" s="519">
        <v>0</v>
      </c>
      <c r="DL527" s="519">
        <v>0</v>
      </c>
      <c r="DM527" s="519">
        <v>0</v>
      </c>
      <c r="DN527" s="519">
        <v>0</v>
      </c>
      <c r="DO527" s="519">
        <v>0</v>
      </c>
      <c r="DP527" s="519">
        <v>0</v>
      </c>
      <c r="DQ527" s="519">
        <v>0</v>
      </c>
      <c r="DR527" s="519">
        <v>0</v>
      </c>
      <c r="DS527" s="519">
        <v>0</v>
      </c>
      <c r="DT527" s="519">
        <v>0</v>
      </c>
      <c r="DU527" s="519">
        <v>0</v>
      </c>
      <c r="DV527" s="519">
        <v>0</v>
      </c>
      <c r="DW527" s="519">
        <v>0</v>
      </c>
      <c r="DX527" s="519">
        <v>0</v>
      </c>
      <c r="DZ527" s="337" t="s">
        <v>631</v>
      </c>
      <c r="EA527" s="519" t="s">
        <v>1058</v>
      </c>
      <c r="EB527" s="519" t="s">
        <v>1060</v>
      </c>
      <c r="EC527" s="519">
        <v>39</v>
      </c>
      <c r="ED527" s="521" t="str">
        <f t="shared" si="26"/>
        <v>SDN100239</v>
      </c>
      <c r="EE527" s="519">
        <v>303</v>
      </c>
      <c r="EF527" s="519">
        <v>1049</v>
      </c>
      <c r="EG527" s="519">
        <v>1836</v>
      </c>
      <c r="EH527" s="519">
        <v>2601</v>
      </c>
      <c r="EI527" s="519">
        <v>3366</v>
      </c>
      <c r="EJ527" s="519">
        <v>3984</v>
      </c>
      <c r="EK527" s="519">
        <v>4607</v>
      </c>
      <c r="EL527" s="519">
        <v>5241</v>
      </c>
      <c r="EM527" s="519">
        <v>5882</v>
      </c>
      <c r="EN527" s="519">
        <v>0</v>
      </c>
      <c r="EO527" s="519">
        <v>0</v>
      </c>
      <c r="EP527" s="519">
        <v>0</v>
      </c>
      <c r="EQ527" s="519">
        <v>0</v>
      </c>
      <c r="ER527" s="519">
        <v>0</v>
      </c>
      <c r="ES527" s="519">
        <v>0</v>
      </c>
      <c r="ET527" s="519">
        <v>0</v>
      </c>
      <c r="EU527" s="519">
        <v>0</v>
      </c>
      <c r="EV527" s="519">
        <v>0</v>
      </c>
      <c r="EW527" s="519">
        <v>0</v>
      </c>
      <c r="EX527" s="519">
        <v>0</v>
      </c>
      <c r="EY527" s="519">
        <v>0</v>
      </c>
      <c r="EZ527" s="519">
        <v>0</v>
      </c>
      <c r="FA527" s="519">
        <v>0</v>
      </c>
      <c r="FB527" s="519">
        <v>0</v>
      </c>
      <c r="FC527" s="519">
        <v>0</v>
      </c>
      <c r="FD527" s="519">
        <v>0</v>
      </c>
      <c r="FE527" s="519">
        <v>0</v>
      </c>
      <c r="FF527" s="519">
        <v>0</v>
      </c>
      <c r="FG527" s="519">
        <v>0</v>
      </c>
      <c r="FH527" s="519">
        <v>0</v>
      </c>
      <c r="FI527" s="519">
        <v>0</v>
      </c>
      <c r="FJ527" s="519">
        <v>0</v>
      </c>
      <c r="FK527" s="519">
        <v>0</v>
      </c>
      <c r="FL527" s="519">
        <v>0</v>
      </c>
      <c r="FM527" s="519">
        <v>0</v>
      </c>
      <c r="FN527" s="519">
        <v>0</v>
      </c>
      <c r="FO527" s="519">
        <v>0</v>
      </c>
      <c r="FP527" s="519">
        <v>0</v>
      </c>
      <c r="FQ527" s="519">
        <v>0</v>
      </c>
      <c r="FR527" s="519">
        <v>0</v>
      </c>
      <c r="FS527" s="519">
        <v>0</v>
      </c>
      <c r="FT527" s="519">
        <v>0</v>
      </c>
      <c r="FU527" s="519">
        <v>0</v>
      </c>
      <c r="FV527" s="519">
        <v>0</v>
      </c>
      <c r="FW527" s="519">
        <v>0</v>
      </c>
      <c r="FX527" s="519">
        <v>0</v>
      </c>
      <c r="FY527" s="519">
        <v>0</v>
      </c>
      <c r="FZ527" s="519">
        <v>0</v>
      </c>
      <c r="GA527" s="519">
        <v>0</v>
      </c>
      <c r="GB527" s="519">
        <v>0</v>
      </c>
      <c r="GC527" s="519">
        <v>0</v>
      </c>
      <c r="GD527" s="519">
        <v>0</v>
      </c>
      <c r="GE527" s="519">
        <v>0</v>
      </c>
      <c r="GF527" s="519">
        <v>0</v>
      </c>
      <c r="GG527" s="519">
        <v>0</v>
      </c>
      <c r="GH527" s="519">
        <v>0</v>
      </c>
      <c r="GI527" s="519">
        <v>0</v>
      </c>
      <c r="GJ527" s="519">
        <v>0</v>
      </c>
      <c r="GK527" s="519">
        <v>0</v>
      </c>
      <c r="GL527" s="519">
        <v>0</v>
      </c>
      <c r="GM527" s="519">
        <v>0</v>
      </c>
      <c r="GN527" s="519">
        <v>0</v>
      </c>
      <c r="GO527" s="519">
        <v>0</v>
      </c>
      <c r="GP527" s="519">
        <v>0</v>
      </c>
      <c r="GQ527" s="519">
        <v>0</v>
      </c>
      <c r="GR527" s="519">
        <v>0</v>
      </c>
      <c r="GS527" s="519">
        <v>0</v>
      </c>
      <c r="GT527" s="519">
        <v>0</v>
      </c>
      <c r="GU527" s="519">
        <v>0</v>
      </c>
      <c r="GV527" s="519">
        <v>0</v>
      </c>
      <c r="GW527" s="519">
        <v>0</v>
      </c>
      <c r="GX527" s="519">
        <v>0</v>
      </c>
      <c r="GY527" s="519">
        <v>0</v>
      </c>
      <c r="GZ527" s="519">
        <v>0</v>
      </c>
      <c r="HA527" s="519">
        <v>0</v>
      </c>
      <c r="HB527" s="519">
        <v>0</v>
      </c>
      <c r="HC527" s="519">
        <v>0</v>
      </c>
      <c r="HD527" s="519">
        <v>0</v>
      </c>
      <c r="HE527" s="519">
        <v>0</v>
      </c>
      <c r="HF527" s="519">
        <v>0</v>
      </c>
      <c r="HG527" s="519">
        <v>0</v>
      </c>
      <c r="HH527" s="519">
        <v>0</v>
      </c>
      <c r="HI527" s="519">
        <v>0</v>
      </c>
      <c r="HJ527" s="519">
        <v>0</v>
      </c>
      <c r="HK527" s="519">
        <v>0</v>
      </c>
      <c r="HL527" s="519">
        <v>0</v>
      </c>
      <c r="HM527" s="519">
        <v>0</v>
      </c>
      <c r="HN527" s="519">
        <v>0</v>
      </c>
      <c r="HO527" s="519">
        <v>0</v>
      </c>
      <c r="HP527" s="519">
        <v>0</v>
      </c>
      <c r="HQ527" s="519">
        <v>0</v>
      </c>
      <c r="HR527" s="519">
        <v>0</v>
      </c>
      <c r="HS527" s="519">
        <v>0</v>
      </c>
      <c r="HT527" s="519">
        <v>0</v>
      </c>
      <c r="HU527" s="519">
        <v>0</v>
      </c>
      <c r="HV527" s="519">
        <v>0</v>
      </c>
      <c r="HW527" s="519">
        <v>0</v>
      </c>
      <c r="HX527" s="519">
        <v>0</v>
      </c>
      <c r="HY527" s="519">
        <v>0</v>
      </c>
      <c r="HZ527" s="519">
        <v>0</v>
      </c>
      <c r="IA527" s="519">
        <v>0</v>
      </c>
      <c r="IB527" s="519">
        <v>0</v>
      </c>
      <c r="IC527" s="519">
        <v>0</v>
      </c>
      <c r="ID527" s="519">
        <v>0</v>
      </c>
      <c r="IE527" s="519">
        <v>0</v>
      </c>
      <c r="IF527" s="519">
        <v>0</v>
      </c>
      <c r="IG527" s="519">
        <v>0</v>
      </c>
      <c r="IH527" s="519">
        <v>0</v>
      </c>
      <c r="II527" s="519">
        <v>0</v>
      </c>
      <c r="IJ527" s="519">
        <v>0</v>
      </c>
      <c r="IK527" s="519">
        <v>0</v>
      </c>
    </row>
    <row r="528" spans="2:245" hidden="1">
      <c r="B528" s="519" t="s">
        <v>1058</v>
      </c>
      <c r="C528" s="519"/>
      <c r="D528" s="519"/>
      <c r="E528" s="519"/>
      <c r="F528" s="519">
        <v>1</v>
      </c>
      <c r="G528" s="519"/>
      <c r="H528" s="519">
        <v>52</v>
      </c>
      <c r="I528" s="519">
        <v>6</v>
      </c>
      <c r="J528" s="519" t="str">
        <f t="shared" si="27"/>
        <v>SDN10015206</v>
      </c>
      <c r="K528" s="519">
        <v>1332</v>
      </c>
      <c r="M528" s="337"/>
      <c r="N528" s="519" t="s">
        <v>1058</v>
      </c>
      <c r="O528" s="519" t="s">
        <v>1060</v>
      </c>
      <c r="P528" s="519">
        <v>40</v>
      </c>
      <c r="Q528" s="521" t="str">
        <f t="shared" si="25"/>
        <v>SDN100240</v>
      </c>
      <c r="R528" s="519">
        <v>179</v>
      </c>
      <c r="S528" s="519">
        <v>565</v>
      </c>
      <c r="T528" s="519">
        <v>963</v>
      </c>
      <c r="U528" s="519">
        <v>1375</v>
      </c>
      <c r="V528" s="519">
        <v>1800</v>
      </c>
      <c r="W528" s="519">
        <v>2169</v>
      </c>
      <c r="X528" s="519">
        <v>2552</v>
      </c>
      <c r="Y528" s="519">
        <v>2952</v>
      </c>
      <c r="Z528" s="519">
        <v>3368</v>
      </c>
      <c r="AA528" s="519">
        <v>5071</v>
      </c>
      <c r="AB528" s="519">
        <v>5259</v>
      </c>
      <c r="AC528" s="519">
        <v>5459</v>
      </c>
      <c r="AD528" s="519">
        <v>5672</v>
      </c>
      <c r="AE528" s="519">
        <v>5898</v>
      </c>
      <c r="AF528" s="519">
        <v>6140</v>
      </c>
      <c r="AG528" s="519">
        <v>6399</v>
      </c>
      <c r="AH528" s="519">
        <v>6675</v>
      </c>
      <c r="AI528" s="519">
        <v>6973</v>
      </c>
      <c r="AJ528" s="519">
        <v>7297</v>
      </c>
      <c r="AK528" s="519">
        <v>7648</v>
      </c>
      <c r="AL528" s="519">
        <v>8035</v>
      </c>
      <c r="AM528" s="519">
        <v>8457</v>
      </c>
      <c r="AN528" s="519">
        <v>8920</v>
      </c>
      <c r="AO528" s="519">
        <v>9432</v>
      </c>
      <c r="AP528" s="519">
        <v>0</v>
      </c>
      <c r="AQ528" s="519">
        <v>0</v>
      </c>
      <c r="AR528" s="519">
        <v>0</v>
      </c>
      <c r="AS528" s="519">
        <v>0</v>
      </c>
      <c r="AT528" s="519">
        <v>0</v>
      </c>
      <c r="AU528" s="519">
        <v>0</v>
      </c>
      <c r="AV528" s="519">
        <v>0</v>
      </c>
      <c r="AW528" s="519">
        <v>0</v>
      </c>
      <c r="AX528" s="519">
        <v>0</v>
      </c>
      <c r="AY528" s="519">
        <v>0</v>
      </c>
      <c r="AZ528" s="519">
        <v>0</v>
      </c>
      <c r="BA528" s="519">
        <v>0</v>
      </c>
      <c r="BB528" s="519">
        <v>0</v>
      </c>
      <c r="BC528" s="519">
        <v>0</v>
      </c>
      <c r="BD528" s="519">
        <v>0</v>
      </c>
      <c r="BE528" s="519">
        <v>0</v>
      </c>
      <c r="BF528" s="519">
        <v>0</v>
      </c>
      <c r="BG528" s="519">
        <v>0</v>
      </c>
      <c r="BH528" s="519">
        <v>0</v>
      </c>
      <c r="BI528" s="519">
        <v>0</v>
      </c>
      <c r="BJ528" s="519">
        <v>0</v>
      </c>
      <c r="BK528" s="519">
        <v>0</v>
      </c>
      <c r="BL528" s="519">
        <v>0</v>
      </c>
      <c r="BM528" s="519">
        <v>0</v>
      </c>
      <c r="BN528" s="519">
        <v>0</v>
      </c>
      <c r="BO528" s="519">
        <v>0</v>
      </c>
      <c r="BP528" s="519">
        <v>0</v>
      </c>
      <c r="BQ528" s="519">
        <v>0</v>
      </c>
      <c r="BR528" s="519">
        <v>0</v>
      </c>
      <c r="BS528" s="519">
        <v>0</v>
      </c>
      <c r="BT528" s="519">
        <v>0</v>
      </c>
      <c r="BU528" s="519">
        <v>0</v>
      </c>
      <c r="BV528" s="519">
        <v>0</v>
      </c>
      <c r="BW528" s="519">
        <v>0</v>
      </c>
      <c r="BX528" s="519">
        <v>0</v>
      </c>
      <c r="BY528" s="519">
        <v>0</v>
      </c>
      <c r="BZ528" s="519">
        <v>0</v>
      </c>
      <c r="CA528" s="519">
        <v>0</v>
      </c>
      <c r="CB528" s="519">
        <v>0</v>
      </c>
      <c r="CC528" s="519">
        <v>0</v>
      </c>
      <c r="CD528" s="519">
        <v>0</v>
      </c>
      <c r="CE528" s="519">
        <v>0</v>
      </c>
      <c r="CF528" s="519">
        <v>0</v>
      </c>
      <c r="CG528" s="519">
        <v>0</v>
      </c>
      <c r="CH528" s="519">
        <v>0</v>
      </c>
      <c r="CI528" s="519">
        <v>0</v>
      </c>
      <c r="CJ528" s="519">
        <v>0</v>
      </c>
      <c r="CK528" s="519">
        <v>0</v>
      </c>
      <c r="CL528" s="519">
        <v>0</v>
      </c>
      <c r="CM528" s="519">
        <v>0</v>
      </c>
      <c r="CN528" s="519">
        <v>0</v>
      </c>
      <c r="CO528" s="519">
        <v>0</v>
      </c>
      <c r="CP528" s="519">
        <v>0</v>
      </c>
      <c r="CQ528" s="519">
        <v>0</v>
      </c>
      <c r="CR528" s="519">
        <v>0</v>
      </c>
      <c r="CS528" s="519">
        <v>0</v>
      </c>
      <c r="CT528" s="519">
        <v>0</v>
      </c>
      <c r="CU528" s="519">
        <v>0</v>
      </c>
      <c r="CV528" s="519">
        <v>0</v>
      </c>
      <c r="CW528" s="519">
        <v>0</v>
      </c>
      <c r="CX528" s="519">
        <v>0</v>
      </c>
      <c r="CY528" s="519">
        <v>0</v>
      </c>
      <c r="CZ528" s="519">
        <v>0</v>
      </c>
      <c r="DA528" s="519">
        <v>0</v>
      </c>
      <c r="DB528" s="519">
        <v>0</v>
      </c>
      <c r="DC528" s="519">
        <v>0</v>
      </c>
      <c r="DD528" s="519">
        <v>0</v>
      </c>
      <c r="DE528" s="519">
        <v>0</v>
      </c>
      <c r="DF528" s="519">
        <v>0</v>
      </c>
      <c r="DG528" s="519">
        <v>0</v>
      </c>
      <c r="DH528" s="519">
        <v>0</v>
      </c>
      <c r="DI528" s="519">
        <v>0</v>
      </c>
      <c r="DJ528" s="519">
        <v>0</v>
      </c>
      <c r="DK528" s="519">
        <v>0</v>
      </c>
      <c r="DL528" s="519">
        <v>0</v>
      </c>
      <c r="DM528" s="519">
        <v>0</v>
      </c>
      <c r="DN528" s="519">
        <v>0</v>
      </c>
      <c r="DO528" s="519">
        <v>0</v>
      </c>
      <c r="DP528" s="519">
        <v>0</v>
      </c>
      <c r="DQ528" s="519">
        <v>0</v>
      </c>
      <c r="DR528" s="519">
        <v>0</v>
      </c>
      <c r="DS528" s="519">
        <v>0</v>
      </c>
      <c r="DT528" s="519">
        <v>0</v>
      </c>
      <c r="DU528" s="519">
        <v>0</v>
      </c>
      <c r="DV528" s="519">
        <v>0</v>
      </c>
      <c r="DW528" s="519">
        <v>0</v>
      </c>
      <c r="DX528" s="519">
        <v>0</v>
      </c>
      <c r="DZ528" s="337"/>
      <c r="EA528" s="519" t="s">
        <v>1058</v>
      </c>
      <c r="EB528" s="519" t="s">
        <v>1060</v>
      </c>
      <c r="EC528" s="519">
        <v>40</v>
      </c>
      <c r="ED528" s="521" t="str">
        <f t="shared" si="26"/>
        <v>SDN100240</v>
      </c>
      <c r="EE528" s="519">
        <v>286</v>
      </c>
      <c r="EF528" s="519">
        <v>1011</v>
      </c>
      <c r="EG528" s="519">
        <v>1783</v>
      </c>
      <c r="EH528" s="519">
        <v>2538</v>
      </c>
      <c r="EI528" s="519">
        <v>3289</v>
      </c>
      <c r="EJ528" s="519">
        <v>3899</v>
      </c>
      <c r="EK528" s="519">
        <v>4515</v>
      </c>
      <c r="EL528" s="519">
        <v>5142</v>
      </c>
      <c r="EM528" s="519">
        <v>5774</v>
      </c>
      <c r="EN528" s="519">
        <v>0</v>
      </c>
      <c r="EO528" s="519">
        <v>0</v>
      </c>
      <c r="EP528" s="519">
        <v>0</v>
      </c>
      <c r="EQ528" s="519">
        <v>0</v>
      </c>
      <c r="ER528" s="519">
        <v>0</v>
      </c>
      <c r="ES528" s="519">
        <v>0</v>
      </c>
      <c r="ET528" s="519">
        <v>0</v>
      </c>
      <c r="EU528" s="519">
        <v>0</v>
      </c>
      <c r="EV528" s="519">
        <v>0</v>
      </c>
      <c r="EW528" s="519">
        <v>0</v>
      </c>
      <c r="EX528" s="519">
        <v>0</v>
      </c>
      <c r="EY528" s="519">
        <v>0</v>
      </c>
      <c r="EZ528" s="519">
        <v>0</v>
      </c>
      <c r="FA528" s="519">
        <v>0</v>
      </c>
      <c r="FB528" s="519">
        <v>0</v>
      </c>
      <c r="FC528" s="519">
        <v>0</v>
      </c>
      <c r="FD528" s="519">
        <v>0</v>
      </c>
      <c r="FE528" s="519">
        <v>0</v>
      </c>
      <c r="FF528" s="519">
        <v>0</v>
      </c>
      <c r="FG528" s="519">
        <v>0</v>
      </c>
      <c r="FH528" s="519">
        <v>0</v>
      </c>
      <c r="FI528" s="519">
        <v>0</v>
      </c>
      <c r="FJ528" s="519">
        <v>0</v>
      </c>
      <c r="FK528" s="519">
        <v>0</v>
      </c>
      <c r="FL528" s="519">
        <v>0</v>
      </c>
      <c r="FM528" s="519">
        <v>0</v>
      </c>
      <c r="FN528" s="519">
        <v>0</v>
      </c>
      <c r="FO528" s="519">
        <v>0</v>
      </c>
      <c r="FP528" s="519">
        <v>0</v>
      </c>
      <c r="FQ528" s="519">
        <v>0</v>
      </c>
      <c r="FR528" s="519">
        <v>0</v>
      </c>
      <c r="FS528" s="519">
        <v>0</v>
      </c>
      <c r="FT528" s="519">
        <v>0</v>
      </c>
      <c r="FU528" s="519">
        <v>0</v>
      </c>
      <c r="FV528" s="519">
        <v>0</v>
      </c>
      <c r="FW528" s="519">
        <v>0</v>
      </c>
      <c r="FX528" s="519">
        <v>0</v>
      </c>
      <c r="FY528" s="519">
        <v>0</v>
      </c>
      <c r="FZ528" s="519">
        <v>0</v>
      </c>
      <c r="GA528" s="519">
        <v>0</v>
      </c>
      <c r="GB528" s="519">
        <v>0</v>
      </c>
      <c r="GC528" s="519">
        <v>0</v>
      </c>
      <c r="GD528" s="519">
        <v>0</v>
      </c>
      <c r="GE528" s="519">
        <v>0</v>
      </c>
      <c r="GF528" s="519">
        <v>0</v>
      </c>
      <c r="GG528" s="519">
        <v>0</v>
      </c>
      <c r="GH528" s="519">
        <v>0</v>
      </c>
      <c r="GI528" s="519">
        <v>0</v>
      </c>
      <c r="GJ528" s="519">
        <v>0</v>
      </c>
      <c r="GK528" s="519">
        <v>0</v>
      </c>
      <c r="GL528" s="519">
        <v>0</v>
      </c>
      <c r="GM528" s="519">
        <v>0</v>
      </c>
      <c r="GN528" s="519">
        <v>0</v>
      </c>
      <c r="GO528" s="519">
        <v>0</v>
      </c>
      <c r="GP528" s="519">
        <v>0</v>
      </c>
      <c r="GQ528" s="519">
        <v>0</v>
      </c>
      <c r="GR528" s="519">
        <v>0</v>
      </c>
      <c r="GS528" s="519">
        <v>0</v>
      </c>
      <c r="GT528" s="519">
        <v>0</v>
      </c>
      <c r="GU528" s="519">
        <v>0</v>
      </c>
      <c r="GV528" s="519">
        <v>0</v>
      </c>
      <c r="GW528" s="519">
        <v>0</v>
      </c>
      <c r="GX528" s="519">
        <v>0</v>
      </c>
      <c r="GY528" s="519">
        <v>0</v>
      </c>
      <c r="GZ528" s="519">
        <v>0</v>
      </c>
      <c r="HA528" s="519">
        <v>0</v>
      </c>
      <c r="HB528" s="519">
        <v>0</v>
      </c>
      <c r="HC528" s="519">
        <v>0</v>
      </c>
      <c r="HD528" s="519">
        <v>0</v>
      </c>
      <c r="HE528" s="519">
        <v>0</v>
      </c>
      <c r="HF528" s="519">
        <v>0</v>
      </c>
      <c r="HG528" s="519">
        <v>0</v>
      </c>
      <c r="HH528" s="519">
        <v>0</v>
      </c>
      <c r="HI528" s="519">
        <v>0</v>
      </c>
      <c r="HJ528" s="519">
        <v>0</v>
      </c>
      <c r="HK528" s="519">
        <v>0</v>
      </c>
      <c r="HL528" s="519">
        <v>0</v>
      </c>
      <c r="HM528" s="519">
        <v>0</v>
      </c>
      <c r="HN528" s="519">
        <v>0</v>
      </c>
      <c r="HO528" s="519">
        <v>0</v>
      </c>
      <c r="HP528" s="519">
        <v>0</v>
      </c>
      <c r="HQ528" s="519">
        <v>0</v>
      </c>
      <c r="HR528" s="519">
        <v>0</v>
      </c>
      <c r="HS528" s="519">
        <v>0</v>
      </c>
      <c r="HT528" s="519">
        <v>0</v>
      </c>
      <c r="HU528" s="519">
        <v>0</v>
      </c>
      <c r="HV528" s="519">
        <v>0</v>
      </c>
      <c r="HW528" s="519">
        <v>0</v>
      </c>
      <c r="HX528" s="519">
        <v>0</v>
      </c>
      <c r="HY528" s="519">
        <v>0</v>
      </c>
      <c r="HZ528" s="519">
        <v>0</v>
      </c>
      <c r="IA528" s="519">
        <v>0</v>
      </c>
      <c r="IB528" s="519">
        <v>0</v>
      </c>
      <c r="IC528" s="519">
        <v>0</v>
      </c>
      <c r="ID528" s="519">
        <v>0</v>
      </c>
      <c r="IE528" s="519">
        <v>0</v>
      </c>
      <c r="IF528" s="519">
        <v>0</v>
      </c>
      <c r="IG528" s="519">
        <v>0</v>
      </c>
      <c r="IH528" s="519">
        <v>0</v>
      </c>
      <c r="II528" s="519">
        <v>0</v>
      </c>
      <c r="IJ528" s="519">
        <v>0</v>
      </c>
      <c r="IK528" s="519">
        <v>0</v>
      </c>
    </row>
    <row r="529" spans="2:245" hidden="1">
      <c r="B529" s="519" t="s">
        <v>1058</v>
      </c>
      <c r="C529" s="519"/>
      <c r="D529" s="519"/>
      <c r="E529" s="519"/>
      <c r="F529" s="519">
        <v>1</v>
      </c>
      <c r="G529" s="519"/>
      <c r="H529" s="519">
        <v>52</v>
      </c>
      <c r="I529" s="519">
        <v>7</v>
      </c>
      <c r="J529" s="519" t="str">
        <f t="shared" si="27"/>
        <v>SDN10015207</v>
      </c>
      <c r="K529" s="519">
        <v>1332</v>
      </c>
      <c r="M529" s="337"/>
      <c r="N529" s="519" t="s">
        <v>1058</v>
      </c>
      <c r="O529" s="519" t="s">
        <v>1060</v>
      </c>
      <c r="P529" s="519">
        <v>41</v>
      </c>
      <c r="Q529" s="521" t="str">
        <f t="shared" si="25"/>
        <v>SDN100241</v>
      </c>
      <c r="R529" s="519">
        <v>167</v>
      </c>
      <c r="S529" s="519">
        <v>547</v>
      </c>
      <c r="T529" s="519">
        <v>938</v>
      </c>
      <c r="U529" s="519">
        <v>1342</v>
      </c>
      <c r="V529" s="519">
        <v>1761</v>
      </c>
      <c r="W529" s="519">
        <v>2124</v>
      </c>
      <c r="X529" s="519">
        <v>2503</v>
      </c>
      <c r="Y529" s="519">
        <v>2897</v>
      </c>
      <c r="Z529" s="519">
        <v>3308</v>
      </c>
      <c r="AA529" s="519">
        <v>4983</v>
      </c>
      <c r="AB529" s="519">
        <v>5170</v>
      </c>
      <c r="AC529" s="519">
        <v>5370</v>
      </c>
      <c r="AD529" s="519">
        <v>5581</v>
      </c>
      <c r="AE529" s="519">
        <v>5807</v>
      </c>
      <c r="AF529" s="519">
        <v>6049</v>
      </c>
      <c r="AG529" s="519">
        <v>6307</v>
      </c>
      <c r="AH529" s="519">
        <v>6586</v>
      </c>
      <c r="AI529" s="519">
        <v>6887</v>
      </c>
      <c r="AJ529" s="519">
        <v>7215</v>
      </c>
      <c r="AK529" s="519">
        <v>7574</v>
      </c>
      <c r="AL529" s="519">
        <v>7967</v>
      </c>
      <c r="AM529" s="519">
        <v>8397</v>
      </c>
      <c r="AN529" s="519">
        <v>8872</v>
      </c>
      <c r="AO529" s="519">
        <v>9402</v>
      </c>
      <c r="AP529" s="519">
        <v>0</v>
      </c>
      <c r="AQ529" s="519">
        <v>0</v>
      </c>
      <c r="AR529" s="519">
        <v>0</v>
      </c>
      <c r="AS529" s="519">
        <v>0</v>
      </c>
      <c r="AT529" s="519">
        <v>0</v>
      </c>
      <c r="AU529" s="519">
        <v>0</v>
      </c>
      <c r="AV529" s="519">
        <v>0</v>
      </c>
      <c r="AW529" s="519">
        <v>0</v>
      </c>
      <c r="AX529" s="519">
        <v>0</v>
      </c>
      <c r="AY529" s="519">
        <v>0</v>
      </c>
      <c r="AZ529" s="519">
        <v>0</v>
      </c>
      <c r="BA529" s="519">
        <v>0</v>
      </c>
      <c r="BB529" s="519">
        <v>0</v>
      </c>
      <c r="BC529" s="519">
        <v>0</v>
      </c>
      <c r="BD529" s="519">
        <v>0</v>
      </c>
      <c r="BE529" s="519">
        <v>0</v>
      </c>
      <c r="BF529" s="519">
        <v>0</v>
      </c>
      <c r="BG529" s="519">
        <v>0</v>
      </c>
      <c r="BH529" s="519">
        <v>0</v>
      </c>
      <c r="BI529" s="519">
        <v>0</v>
      </c>
      <c r="BJ529" s="519">
        <v>0</v>
      </c>
      <c r="BK529" s="519">
        <v>0</v>
      </c>
      <c r="BL529" s="519">
        <v>0</v>
      </c>
      <c r="BM529" s="519">
        <v>0</v>
      </c>
      <c r="BN529" s="519">
        <v>0</v>
      </c>
      <c r="BO529" s="519">
        <v>0</v>
      </c>
      <c r="BP529" s="519">
        <v>0</v>
      </c>
      <c r="BQ529" s="519">
        <v>0</v>
      </c>
      <c r="BR529" s="519">
        <v>0</v>
      </c>
      <c r="BS529" s="519">
        <v>0</v>
      </c>
      <c r="BT529" s="519">
        <v>0</v>
      </c>
      <c r="BU529" s="519">
        <v>0</v>
      </c>
      <c r="BV529" s="519">
        <v>0</v>
      </c>
      <c r="BW529" s="519">
        <v>0</v>
      </c>
      <c r="BX529" s="519">
        <v>0</v>
      </c>
      <c r="BY529" s="519">
        <v>0</v>
      </c>
      <c r="BZ529" s="519">
        <v>0</v>
      </c>
      <c r="CA529" s="519">
        <v>0</v>
      </c>
      <c r="CB529" s="519">
        <v>0</v>
      </c>
      <c r="CC529" s="519">
        <v>0</v>
      </c>
      <c r="CD529" s="519">
        <v>0</v>
      </c>
      <c r="CE529" s="519">
        <v>0</v>
      </c>
      <c r="CF529" s="519">
        <v>0</v>
      </c>
      <c r="CG529" s="519">
        <v>0</v>
      </c>
      <c r="CH529" s="519">
        <v>0</v>
      </c>
      <c r="CI529" s="519">
        <v>0</v>
      </c>
      <c r="CJ529" s="519">
        <v>0</v>
      </c>
      <c r="CK529" s="519">
        <v>0</v>
      </c>
      <c r="CL529" s="519">
        <v>0</v>
      </c>
      <c r="CM529" s="519">
        <v>0</v>
      </c>
      <c r="CN529" s="519">
        <v>0</v>
      </c>
      <c r="CO529" s="519">
        <v>0</v>
      </c>
      <c r="CP529" s="519">
        <v>0</v>
      </c>
      <c r="CQ529" s="519">
        <v>0</v>
      </c>
      <c r="CR529" s="519">
        <v>0</v>
      </c>
      <c r="CS529" s="519">
        <v>0</v>
      </c>
      <c r="CT529" s="519">
        <v>0</v>
      </c>
      <c r="CU529" s="519">
        <v>0</v>
      </c>
      <c r="CV529" s="519">
        <v>0</v>
      </c>
      <c r="CW529" s="519">
        <v>0</v>
      </c>
      <c r="CX529" s="519">
        <v>0</v>
      </c>
      <c r="CY529" s="519">
        <v>0</v>
      </c>
      <c r="CZ529" s="519">
        <v>0</v>
      </c>
      <c r="DA529" s="519">
        <v>0</v>
      </c>
      <c r="DB529" s="519">
        <v>0</v>
      </c>
      <c r="DC529" s="519">
        <v>0</v>
      </c>
      <c r="DD529" s="519">
        <v>0</v>
      </c>
      <c r="DE529" s="519">
        <v>0</v>
      </c>
      <c r="DF529" s="519">
        <v>0</v>
      </c>
      <c r="DG529" s="519">
        <v>0</v>
      </c>
      <c r="DH529" s="519">
        <v>0</v>
      </c>
      <c r="DI529" s="519">
        <v>0</v>
      </c>
      <c r="DJ529" s="519">
        <v>0</v>
      </c>
      <c r="DK529" s="519">
        <v>0</v>
      </c>
      <c r="DL529" s="519">
        <v>0</v>
      </c>
      <c r="DM529" s="519">
        <v>0</v>
      </c>
      <c r="DN529" s="519">
        <v>0</v>
      </c>
      <c r="DO529" s="519">
        <v>0</v>
      </c>
      <c r="DP529" s="519">
        <v>0</v>
      </c>
      <c r="DQ529" s="519">
        <v>0</v>
      </c>
      <c r="DR529" s="519">
        <v>0</v>
      </c>
      <c r="DS529" s="519">
        <v>0</v>
      </c>
      <c r="DT529" s="519">
        <v>0</v>
      </c>
      <c r="DU529" s="519">
        <v>0</v>
      </c>
      <c r="DV529" s="519">
        <v>0</v>
      </c>
      <c r="DW529" s="519">
        <v>0</v>
      </c>
      <c r="DX529" s="519">
        <v>0</v>
      </c>
      <c r="DZ529" s="337"/>
      <c r="EA529" s="519" t="s">
        <v>1058</v>
      </c>
      <c r="EB529" s="519" t="s">
        <v>1060</v>
      </c>
      <c r="EC529" s="519">
        <v>41</v>
      </c>
      <c r="ED529" s="521" t="str">
        <f t="shared" si="26"/>
        <v>SDN100241</v>
      </c>
      <c r="EE529" s="519">
        <v>267</v>
      </c>
      <c r="EF529" s="519">
        <v>972</v>
      </c>
      <c r="EG529" s="519">
        <v>1728</v>
      </c>
      <c r="EH529" s="519">
        <v>2467</v>
      </c>
      <c r="EI529" s="519">
        <v>3206</v>
      </c>
      <c r="EJ529" s="519">
        <v>3806</v>
      </c>
      <c r="EK529" s="519">
        <v>4414</v>
      </c>
      <c r="EL529" s="519">
        <v>5031</v>
      </c>
      <c r="EM529" s="519">
        <v>5654</v>
      </c>
      <c r="EN529" s="519">
        <v>0</v>
      </c>
      <c r="EO529" s="519">
        <v>0</v>
      </c>
      <c r="EP529" s="519">
        <v>0</v>
      </c>
      <c r="EQ529" s="519">
        <v>0</v>
      </c>
      <c r="ER529" s="519">
        <v>0</v>
      </c>
      <c r="ES529" s="519">
        <v>0</v>
      </c>
      <c r="ET529" s="519">
        <v>0</v>
      </c>
      <c r="EU529" s="519">
        <v>0</v>
      </c>
      <c r="EV529" s="519">
        <v>0</v>
      </c>
      <c r="EW529" s="519">
        <v>0</v>
      </c>
      <c r="EX529" s="519">
        <v>0</v>
      </c>
      <c r="EY529" s="519">
        <v>0</v>
      </c>
      <c r="EZ529" s="519">
        <v>0</v>
      </c>
      <c r="FA529" s="519">
        <v>0</v>
      </c>
      <c r="FB529" s="519">
        <v>0</v>
      </c>
      <c r="FC529" s="519">
        <v>0</v>
      </c>
      <c r="FD529" s="519">
        <v>0</v>
      </c>
      <c r="FE529" s="519">
        <v>0</v>
      </c>
      <c r="FF529" s="519">
        <v>0</v>
      </c>
      <c r="FG529" s="519">
        <v>0</v>
      </c>
      <c r="FH529" s="519">
        <v>0</v>
      </c>
      <c r="FI529" s="519">
        <v>0</v>
      </c>
      <c r="FJ529" s="519">
        <v>0</v>
      </c>
      <c r="FK529" s="519">
        <v>0</v>
      </c>
      <c r="FL529" s="519">
        <v>0</v>
      </c>
      <c r="FM529" s="519">
        <v>0</v>
      </c>
      <c r="FN529" s="519">
        <v>0</v>
      </c>
      <c r="FO529" s="519">
        <v>0</v>
      </c>
      <c r="FP529" s="519">
        <v>0</v>
      </c>
      <c r="FQ529" s="519">
        <v>0</v>
      </c>
      <c r="FR529" s="519">
        <v>0</v>
      </c>
      <c r="FS529" s="519">
        <v>0</v>
      </c>
      <c r="FT529" s="519">
        <v>0</v>
      </c>
      <c r="FU529" s="519">
        <v>0</v>
      </c>
      <c r="FV529" s="519">
        <v>0</v>
      </c>
      <c r="FW529" s="519">
        <v>0</v>
      </c>
      <c r="FX529" s="519">
        <v>0</v>
      </c>
      <c r="FY529" s="519">
        <v>0</v>
      </c>
      <c r="FZ529" s="519">
        <v>0</v>
      </c>
      <c r="GA529" s="519">
        <v>0</v>
      </c>
      <c r="GB529" s="519">
        <v>0</v>
      </c>
      <c r="GC529" s="519">
        <v>0</v>
      </c>
      <c r="GD529" s="519">
        <v>0</v>
      </c>
      <c r="GE529" s="519">
        <v>0</v>
      </c>
      <c r="GF529" s="519">
        <v>0</v>
      </c>
      <c r="GG529" s="519">
        <v>0</v>
      </c>
      <c r="GH529" s="519">
        <v>0</v>
      </c>
      <c r="GI529" s="519">
        <v>0</v>
      </c>
      <c r="GJ529" s="519">
        <v>0</v>
      </c>
      <c r="GK529" s="519">
        <v>0</v>
      </c>
      <c r="GL529" s="519">
        <v>0</v>
      </c>
      <c r="GM529" s="519">
        <v>0</v>
      </c>
      <c r="GN529" s="519">
        <v>0</v>
      </c>
      <c r="GO529" s="519">
        <v>0</v>
      </c>
      <c r="GP529" s="519">
        <v>0</v>
      </c>
      <c r="GQ529" s="519">
        <v>0</v>
      </c>
      <c r="GR529" s="519">
        <v>0</v>
      </c>
      <c r="GS529" s="519">
        <v>0</v>
      </c>
      <c r="GT529" s="519">
        <v>0</v>
      </c>
      <c r="GU529" s="519">
        <v>0</v>
      </c>
      <c r="GV529" s="519">
        <v>0</v>
      </c>
      <c r="GW529" s="519">
        <v>0</v>
      </c>
      <c r="GX529" s="519">
        <v>0</v>
      </c>
      <c r="GY529" s="519">
        <v>0</v>
      </c>
      <c r="GZ529" s="519">
        <v>0</v>
      </c>
      <c r="HA529" s="519">
        <v>0</v>
      </c>
      <c r="HB529" s="519">
        <v>0</v>
      </c>
      <c r="HC529" s="519">
        <v>0</v>
      </c>
      <c r="HD529" s="519">
        <v>0</v>
      </c>
      <c r="HE529" s="519">
        <v>0</v>
      </c>
      <c r="HF529" s="519">
        <v>0</v>
      </c>
      <c r="HG529" s="519">
        <v>0</v>
      </c>
      <c r="HH529" s="519">
        <v>0</v>
      </c>
      <c r="HI529" s="519">
        <v>0</v>
      </c>
      <c r="HJ529" s="519">
        <v>0</v>
      </c>
      <c r="HK529" s="519">
        <v>0</v>
      </c>
      <c r="HL529" s="519">
        <v>0</v>
      </c>
      <c r="HM529" s="519">
        <v>0</v>
      </c>
      <c r="HN529" s="519">
        <v>0</v>
      </c>
      <c r="HO529" s="519">
        <v>0</v>
      </c>
      <c r="HP529" s="519">
        <v>0</v>
      </c>
      <c r="HQ529" s="519">
        <v>0</v>
      </c>
      <c r="HR529" s="519">
        <v>0</v>
      </c>
      <c r="HS529" s="519">
        <v>0</v>
      </c>
      <c r="HT529" s="519">
        <v>0</v>
      </c>
      <c r="HU529" s="519">
        <v>0</v>
      </c>
      <c r="HV529" s="519">
        <v>0</v>
      </c>
      <c r="HW529" s="519">
        <v>0</v>
      </c>
      <c r="HX529" s="519">
        <v>0</v>
      </c>
      <c r="HY529" s="519">
        <v>0</v>
      </c>
      <c r="HZ529" s="519">
        <v>0</v>
      </c>
      <c r="IA529" s="519">
        <v>0</v>
      </c>
      <c r="IB529" s="519">
        <v>0</v>
      </c>
      <c r="IC529" s="519">
        <v>0</v>
      </c>
      <c r="ID529" s="519">
        <v>0</v>
      </c>
      <c r="IE529" s="519">
        <v>0</v>
      </c>
      <c r="IF529" s="519">
        <v>0</v>
      </c>
      <c r="IG529" s="519">
        <v>0</v>
      </c>
      <c r="IH529" s="519">
        <v>0</v>
      </c>
      <c r="II529" s="519">
        <v>0</v>
      </c>
      <c r="IJ529" s="519">
        <v>0</v>
      </c>
      <c r="IK529" s="519">
        <v>0</v>
      </c>
    </row>
    <row r="530" spans="2:245" hidden="1">
      <c r="B530" s="519" t="s">
        <v>1058</v>
      </c>
      <c r="C530" s="519"/>
      <c r="D530" s="519"/>
      <c r="E530" s="519"/>
      <c r="F530" s="519">
        <v>1</v>
      </c>
      <c r="G530" s="519"/>
      <c r="H530" s="519">
        <v>52</v>
      </c>
      <c r="I530" s="519">
        <v>8</v>
      </c>
      <c r="J530" s="519" t="str">
        <f t="shared" si="27"/>
        <v>SDN10015208</v>
      </c>
      <c r="K530" s="519">
        <v>1332</v>
      </c>
      <c r="M530" s="337"/>
      <c r="N530" s="519" t="s">
        <v>1058</v>
      </c>
      <c r="O530" s="519" t="s">
        <v>1060</v>
      </c>
      <c r="P530" s="519">
        <v>42</v>
      </c>
      <c r="Q530" s="521" t="str">
        <f t="shared" si="25"/>
        <v>SDN100242</v>
      </c>
      <c r="R530" s="519">
        <v>156</v>
      </c>
      <c r="S530" s="519">
        <v>529</v>
      </c>
      <c r="T530" s="519">
        <v>914</v>
      </c>
      <c r="U530" s="519">
        <v>1311</v>
      </c>
      <c r="V530" s="519">
        <v>1724</v>
      </c>
      <c r="W530" s="519">
        <v>2082</v>
      </c>
      <c r="X530" s="519">
        <v>2455</v>
      </c>
      <c r="Y530" s="519">
        <v>2843</v>
      </c>
      <c r="Z530" s="519">
        <v>3250</v>
      </c>
      <c r="AA530" s="519">
        <v>4899</v>
      </c>
      <c r="AB530" s="519">
        <v>5086</v>
      </c>
      <c r="AC530" s="519">
        <v>5284</v>
      </c>
      <c r="AD530" s="519">
        <v>5495</v>
      </c>
      <c r="AE530" s="519">
        <v>5722</v>
      </c>
      <c r="AF530" s="519">
        <v>5963</v>
      </c>
      <c r="AG530" s="519">
        <v>6223</v>
      </c>
      <c r="AH530" s="519">
        <v>6504</v>
      </c>
      <c r="AI530" s="519">
        <v>6809</v>
      </c>
      <c r="AJ530" s="519">
        <v>7144</v>
      </c>
      <c r="AK530" s="519">
        <v>7509</v>
      </c>
      <c r="AL530" s="519">
        <v>7908</v>
      </c>
      <c r="AM530" s="519">
        <v>8349</v>
      </c>
      <c r="AN530" s="519">
        <v>8840</v>
      </c>
      <c r="AO530" s="519">
        <v>9398</v>
      </c>
      <c r="AP530" s="519">
        <v>0</v>
      </c>
      <c r="AQ530" s="519">
        <v>0</v>
      </c>
      <c r="AR530" s="519">
        <v>0</v>
      </c>
      <c r="AS530" s="519">
        <v>0</v>
      </c>
      <c r="AT530" s="519">
        <v>0</v>
      </c>
      <c r="AU530" s="519">
        <v>0</v>
      </c>
      <c r="AV530" s="519">
        <v>0</v>
      </c>
      <c r="AW530" s="519">
        <v>0</v>
      </c>
      <c r="AX530" s="519">
        <v>0</v>
      </c>
      <c r="AY530" s="519">
        <v>0</v>
      </c>
      <c r="AZ530" s="519">
        <v>0</v>
      </c>
      <c r="BA530" s="519">
        <v>0</v>
      </c>
      <c r="BB530" s="519">
        <v>0</v>
      </c>
      <c r="BC530" s="519">
        <v>0</v>
      </c>
      <c r="BD530" s="519">
        <v>0</v>
      </c>
      <c r="BE530" s="519">
        <v>0</v>
      </c>
      <c r="BF530" s="519">
        <v>0</v>
      </c>
      <c r="BG530" s="519">
        <v>0</v>
      </c>
      <c r="BH530" s="519">
        <v>0</v>
      </c>
      <c r="BI530" s="519">
        <v>0</v>
      </c>
      <c r="BJ530" s="519">
        <v>0</v>
      </c>
      <c r="BK530" s="519">
        <v>0</v>
      </c>
      <c r="BL530" s="519">
        <v>0</v>
      </c>
      <c r="BM530" s="519">
        <v>0</v>
      </c>
      <c r="BN530" s="519">
        <v>0</v>
      </c>
      <c r="BO530" s="519">
        <v>0</v>
      </c>
      <c r="BP530" s="519">
        <v>0</v>
      </c>
      <c r="BQ530" s="519">
        <v>0</v>
      </c>
      <c r="BR530" s="519">
        <v>0</v>
      </c>
      <c r="BS530" s="519">
        <v>0</v>
      </c>
      <c r="BT530" s="519">
        <v>0</v>
      </c>
      <c r="BU530" s="519">
        <v>0</v>
      </c>
      <c r="BV530" s="519">
        <v>0</v>
      </c>
      <c r="BW530" s="519">
        <v>0</v>
      </c>
      <c r="BX530" s="519">
        <v>0</v>
      </c>
      <c r="BY530" s="519">
        <v>0</v>
      </c>
      <c r="BZ530" s="519">
        <v>0</v>
      </c>
      <c r="CA530" s="519">
        <v>0</v>
      </c>
      <c r="CB530" s="519">
        <v>0</v>
      </c>
      <c r="CC530" s="519">
        <v>0</v>
      </c>
      <c r="CD530" s="519">
        <v>0</v>
      </c>
      <c r="CE530" s="519">
        <v>0</v>
      </c>
      <c r="CF530" s="519">
        <v>0</v>
      </c>
      <c r="CG530" s="519">
        <v>0</v>
      </c>
      <c r="CH530" s="519">
        <v>0</v>
      </c>
      <c r="CI530" s="519">
        <v>0</v>
      </c>
      <c r="CJ530" s="519">
        <v>0</v>
      </c>
      <c r="CK530" s="519">
        <v>0</v>
      </c>
      <c r="CL530" s="519">
        <v>0</v>
      </c>
      <c r="CM530" s="519">
        <v>0</v>
      </c>
      <c r="CN530" s="519">
        <v>0</v>
      </c>
      <c r="CO530" s="519">
        <v>0</v>
      </c>
      <c r="CP530" s="519">
        <v>0</v>
      </c>
      <c r="CQ530" s="519">
        <v>0</v>
      </c>
      <c r="CR530" s="519">
        <v>0</v>
      </c>
      <c r="CS530" s="519">
        <v>0</v>
      </c>
      <c r="CT530" s="519">
        <v>0</v>
      </c>
      <c r="CU530" s="519">
        <v>0</v>
      </c>
      <c r="CV530" s="519">
        <v>0</v>
      </c>
      <c r="CW530" s="519">
        <v>0</v>
      </c>
      <c r="CX530" s="519">
        <v>0</v>
      </c>
      <c r="CY530" s="519">
        <v>0</v>
      </c>
      <c r="CZ530" s="519">
        <v>0</v>
      </c>
      <c r="DA530" s="519">
        <v>0</v>
      </c>
      <c r="DB530" s="519">
        <v>0</v>
      </c>
      <c r="DC530" s="519">
        <v>0</v>
      </c>
      <c r="DD530" s="519">
        <v>0</v>
      </c>
      <c r="DE530" s="519">
        <v>0</v>
      </c>
      <c r="DF530" s="519">
        <v>0</v>
      </c>
      <c r="DG530" s="519">
        <v>0</v>
      </c>
      <c r="DH530" s="519">
        <v>0</v>
      </c>
      <c r="DI530" s="519">
        <v>0</v>
      </c>
      <c r="DJ530" s="519">
        <v>0</v>
      </c>
      <c r="DK530" s="519">
        <v>0</v>
      </c>
      <c r="DL530" s="519">
        <v>0</v>
      </c>
      <c r="DM530" s="519">
        <v>0</v>
      </c>
      <c r="DN530" s="519">
        <v>0</v>
      </c>
      <c r="DO530" s="519">
        <v>0</v>
      </c>
      <c r="DP530" s="519">
        <v>0</v>
      </c>
      <c r="DQ530" s="519">
        <v>0</v>
      </c>
      <c r="DR530" s="519">
        <v>0</v>
      </c>
      <c r="DS530" s="519">
        <v>0</v>
      </c>
      <c r="DT530" s="519">
        <v>0</v>
      </c>
      <c r="DU530" s="519">
        <v>0</v>
      </c>
      <c r="DV530" s="519">
        <v>0</v>
      </c>
      <c r="DW530" s="519">
        <v>0</v>
      </c>
      <c r="DX530" s="519">
        <v>0</v>
      </c>
      <c r="DZ530" s="337"/>
      <c r="EA530" s="519" t="s">
        <v>1058</v>
      </c>
      <c r="EB530" s="519" t="s">
        <v>1060</v>
      </c>
      <c r="EC530" s="519">
        <v>42</v>
      </c>
      <c r="ED530" s="521" t="str">
        <f t="shared" si="26"/>
        <v>SDN100242</v>
      </c>
      <c r="EE530" s="519">
        <v>248</v>
      </c>
      <c r="EF530" s="519">
        <v>931</v>
      </c>
      <c r="EG530" s="519">
        <v>1672</v>
      </c>
      <c r="EH530" s="519">
        <v>2396</v>
      </c>
      <c r="EI530" s="519">
        <v>3121</v>
      </c>
      <c r="EJ530" s="519">
        <v>3710</v>
      </c>
      <c r="EK530" s="519">
        <v>4306</v>
      </c>
      <c r="EL530" s="519">
        <v>4913</v>
      </c>
      <c r="EM530" s="519">
        <v>5527</v>
      </c>
      <c r="EN530" s="519">
        <v>0</v>
      </c>
      <c r="EO530" s="519">
        <v>0</v>
      </c>
      <c r="EP530" s="519">
        <v>0</v>
      </c>
      <c r="EQ530" s="519">
        <v>0</v>
      </c>
      <c r="ER530" s="519">
        <v>0</v>
      </c>
      <c r="ES530" s="519">
        <v>0</v>
      </c>
      <c r="ET530" s="519">
        <v>0</v>
      </c>
      <c r="EU530" s="519">
        <v>0</v>
      </c>
      <c r="EV530" s="519">
        <v>0</v>
      </c>
      <c r="EW530" s="519">
        <v>0</v>
      </c>
      <c r="EX530" s="519">
        <v>0</v>
      </c>
      <c r="EY530" s="519">
        <v>0</v>
      </c>
      <c r="EZ530" s="519">
        <v>0</v>
      </c>
      <c r="FA530" s="519">
        <v>0</v>
      </c>
      <c r="FB530" s="519">
        <v>0</v>
      </c>
      <c r="FC530" s="519">
        <v>0</v>
      </c>
      <c r="FD530" s="519">
        <v>0</v>
      </c>
      <c r="FE530" s="519">
        <v>0</v>
      </c>
      <c r="FF530" s="519">
        <v>0</v>
      </c>
      <c r="FG530" s="519">
        <v>0</v>
      </c>
      <c r="FH530" s="519">
        <v>0</v>
      </c>
      <c r="FI530" s="519">
        <v>0</v>
      </c>
      <c r="FJ530" s="519">
        <v>0</v>
      </c>
      <c r="FK530" s="519">
        <v>0</v>
      </c>
      <c r="FL530" s="519">
        <v>0</v>
      </c>
      <c r="FM530" s="519">
        <v>0</v>
      </c>
      <c r="FN530" s="519">
        <v>0</v>
      </c>
      <c r="FO530" s="519">
        <v>0</v>
      </c>
      <c r="FP530" s="519">
        <v>0</v>
      </c>
      <c r="FQ530" s="519">
        <v>0</v>
      </c>
      <c r="FR530" s="519">
        <v>0</v>
      </c>
      <c r="FS530" s="519">
        <v>0</v>
      </c>
      <c r="FT530" s="519">
        <v>0</v>
      </c>
      <c r="FU530" s="519">
        <v>0</v>
      </c>
      <c r="FV530" s="519">
        <v>0</v>
      </c>
      <c r="FW530" s="519">
        <v>0</v>
      </c>
      <c r="FX530" s="519">
        <v>0</v>
      </c>
      <c r="FY530" s="519">
        <v>0</v>
      </c>
      <c r="FZ530" s="519">
        <v>0</v>
      </c>
      <c r="GA530" s="519">
        <v>0</v>
      </c>
      <c r="GB530" s="519">
        <v>0</v>
      </c>
      <c r="GC530" s="519">
        <v>0</v>
      </c>
      <c r="GD530" s="519">
        <v>0</v>
      </c>
      <c r="GE530" s="519">
        <v>0</v>
      </c>
      <c r="GF530" s="519">
        <v>0</v>
      </c>
      <c r="GG530" s="519">
        <v>0</v>
      </c>
      <c r="GH530" s="519">
        <v>0</v>
      </c>
      <c r="GI530" s="519">
        <v>0</v>
      </c>
      <c r="GJ530" s="519">
        <v>0</v>
      </c>
      <c r="GK530" s="519">
        <v>0</v>
      </c>
      <c r="GL530" s="519">
        <v>0</v>
      </c>
      <c r="GM530" s="519">
        <v>0</v>
      </c>
      <c r="GN530" s="519">
        <v>0</v>
      </c>
      <c r="GO530" s="519">
        <v>0</v>
      </c>
      <c r="GP530" s="519">
        <v>0</v>
      </c>
      <c r="GQ530" s="519">
        <v>0</v>
      </c>
      <c r="GR530" s="519">
        <v>0</v>
      </c>
      <c r="GS530" s="519">
        <v>0</v>
      </c>
      <c r="GT530" s="519">
        <v>0</v>
      </c>
      <c r="GU530" s="519">
        <v>0</v>
      </c>
      <c r="GV530" s="519">
        <v>0</v>
      </c>
      <c r="GW530" s="519">
        <v>0</v>
      </c>
      <c r="GX530" s="519">
        <v>0</v>
      </c>
      <c r="GY530" s="519">
        <v>0</v>
      </c>
      <c r="GZ530" s="519">
        <v>0</v>
      </c>
      <c r="HA530" s="519">
        <v>0</v>
      </c>
      <c r="HB530" s="519">
        <v>0</v>
      </c>
      <c r="HC530" s="519">
        <v>0</v>
      </c>
      <c r="HD530" s="519">
        <v>0</v>
      </c>
      <c r="HE530" s="519">
        <v>0</v>
      </c>
      <c r="HF530" s="519">
        <v>0</v>
      </c>
      <c r="HG530" s="519">
        <v>0</v>
      </c>
      <c r="HH530" s="519">
        <v>0</v>
      </c>
      <c r="HI530" s="519">
        <v>0</v>
      </c>
      <c r="HJ530" s="519">
        <v>0</v>
      </c>
      <c r="HK530" s="519">
        <v>0</v>
      </c>
      <c r="HL530" s="519">
        <v>0</v>
      </c>
      <c r="HM530" s="519">
        <v>0</v>
      </c>
      <c r="HN530" s="519">
        <v>0</v>
      </c>
      <c r="HO530" s="519">
        <v>0</v>
      </c>
      <c r="HP530" s="519">
        <v>0</v>
      </c>
      <c r="HQ530" s="519">
        <v>0</v>
      </c>
      <c r="HR530" s="519">
        <v>0</v>
      </c>
      <c r="HS530" s="519">
        <v>0</v>
      </c>
      <c r="HT530" s="519">
        <v>0</v>
      </c>
      <c r="HU530" s="519">
        <v>0</v>
      </c>
      <c r="HV530" s="519">
        <v>0</v>
      </c>
      <c r="HW530" s="519">
        <v>0</v>
      </c>
      <c r="HX530" s="519">
        <v>0</v>
      </c>
      <c r="HY530" s="519">
        <v>0</v>
      </c>
      <c r="HZ530" s="519">
        <v>0</v>
      </c>
      <c r="IA530" s="519">
        <v>0</v>
      </c>
      <c r="IB530" s="519">
        <v>0</v>
      </c>
      <c r="IC530" s="519">
        <v>0</v>
      </c>
      <c r="ID530" s="519">
        <v>0</v>
      </c>
      <c r="IE530" s="519">
        <v>0</v>
      </c>
      <c r="IF530" s="519">
        <v>0</v>
      </c>
      <c r="IG530" s="519">
        <v>0</v>
      </c>
      <c r="IH530" s="519">
        <v>0</v>
      </c>
      <c r="II530" s="519">
        <v>0</v>
      </c>
      <c r="IJ530" s="519">
        <v>0</v>
      </c>
      <c r="IK530" s="519">
        <v>0</v>
      </c>
    </row>
    <row r="531" spans="2:245" hidden="1">
      <c r="B531" s="519" t="s">
        <v>1058</v>
      </c>
      <c r="C531" s="519"/>
      <c r="D531" s="519"/>
      <c r="E531" s="519"/>
      <c r="F531" s="519">
        <v>1</v>
      </c>
      <c r="G531" s="519"/>
      <c r="H531" s="519">
        <v>52</v>
      </c>
      <c r="I531" s="519">
        <v>9</v>
      </c>
      <c r="J531" s="519" t="str">
        <f t="shared" si="27"/>
        <v>SDN10015209</v>
      </c>
      <c r="K531" s="519">
        <v>1332</v>
      </c>
      <c r="M531" s="337"/>
      <c r="N531" s="519" t="s">
        <v>1058</v>
      </c>
      <c r="O531" s="519" t="s">
        <v>1060</v>
      </c>
      <c r="P531" s="519">
        <v>43</v>
      </c>
      <c r="Q531" s="521" t="str">
        <f t="shared" si="25"/>
        <v>SDN100243</v>
      </c>
      <c r="R531" s="519">
        <v>147</v>
      </c>
      <c r="S531" s="519">
        <v>518</v>
      </c>
      <c r="T531" s="519">
        <v>900</v>
      </c>
      <c r="U531" s="519">
        <v>1296</v>
      </c>
      <c r="V531" s="519">
        <v>1707</v>
      </c>
      <c r="W531" s="519">
        <v>2064</v>
      </c>
      <c r="X531" s="519">
        <v>2436</v>
      </c>
      <c r="Y531" s="519">
        <v>2825</v>
      </c>
      <c r="Z531" s="519">
        <v>3230</v>
      </c>
      <c r="AA531" s="519">
        <v>4873</v>
      </c>
      <c r="AB531" s="519">
        <v>5061</v>
      </c>
      <c r="AC531" s="519">
        <v>5261</v>
      </c>
      <c r="AD531" s="519">
        <v>5475</v>
      </c>
      <c r="AE531" s="519">
        <v>5702</v>
      </c>
      <c r="AF531" s="519">
        <v>5948</v>
      </c>
      <c r="AG531" s="519">
        <v>6213</v>
      </c>
      <c r="AH531" s="519">
        <v>6500</v>
      </c>
      <c r="AI531" s="519">
        <v>6816</v>
      </c>
      <c r="AJ531" s="519">
        <v>7159</v>
      </c>
      <c r="AK531" s="519">
        <v>7535</v>
      </c>
      <c r="AL531" s="519">
        <v>7948</v>
      </c>
      <c r="AM531" s="519">
        <v>8408</v>
      </c>
      <c r="AN531" s="519">
        <v>8931</v>
      </c>
      <c r="AO531" s="519">
        <v>9515</v>
      </c>
      <c r="AP531" s="519">
        <v>0</v>
      </c>
      <c r="AQ531" s="519">
        <v>0</v>
      </c>
      <c r="AR531" s="519">
        <v>0</v>
      </c>
      <c r="AS531" s="519">
        <v>0</v>
      </c>
      <c r="AT531" s="519">
        <v>0</v>
      </c>
      <c r="AU531" s="519">
        <v>0</v>
      </c>
      <c r="AV531" s="519">
        <v>0</v>
      </c>
      <c r="AW531" s="519">
        <v>0</v>
      </c>
      <c r="AX531" s="519">
        <v>0</v>
      </c>
      <c r="AY531" s="519">
        <v>0</v>
      </c>
      <c r="AZ531" s="519">
        <v>0</v>
      </c>
      <c r="BA531" s="519">
        <v>0</v>
      </c>
      <c r="BB531" s="519">
        <v>0</v>
      </c>
      <c r="BC531" s="519">
        <v>0</v>
      </c>
      <c r="BD531" s="519">
        <v>0</v>
      </c>
      <c r="BE531" s="519">
        <v>0</v>
      </c>
      <c r="BF531" s="519">
        <v>0</v>
      </c>
      <c r="BG531" s="519">
        <v>0</v>
      </c>
      <c r="BH531" s="519">
        <v>0</v>
      </c>
      <c r="BI531" s="519">
        <v>0</v>
      </c>
      <c r="BJ531" s="519">
        <v>0</v>
      </c>
      <c r="BK531" s="519">
        <v>0</v>
      </c>
      <c r="BL531" s="519">
        <v>0</v>
      </c>
      <c r="BM531" s="519">
        <v>0</v>
      </c>
      <c r="BN531" s="519">
        <v>0</v>
      </c>
      <c r="BO531" s="519">
        <v>0</v>
      </c>
      <c r="BP531" s="519">
        <v>0</v>
      </c>
      <c r="BQ531" s="519">
        <v>0</v>
      </c>
      <c r="BR531" s="519">
        <v>0</v>
      </c>
      <c r="BS531" s="519">
        <v>0</v>
      </c>
      <c r="BT531" s="519">
        <v>0</v>
      </c>
      <c r="BU531" s="519">
        <v>0</v>
      </c>
      <c r="BV531" s="519">
        <v>0</v>
      </c>
      <c r="BW531" s="519">
        <v>0</v>
      </c>
      <c r="BX531" s="519">
        <v>0</v>
      </c>
      <c r="BY531" s="519">
        <v>0</v>
      </c>
      <c r="BZ531" s="519">
        <v>0</v>
      </c>
      <c r="CA531" s="519">
        <v>0</v>
      </c>
      <c r="CB531" s="519">
        <v>0</v>
      </c>
      <c r="CC531" s="519">
        <v>0</v>
      </c>
      <c r="CD531" s="519">
        <v>0</v>
      </c>
      <c r="CE531" s="519">
        <v>0</v>
      </c>
      <c r="CF531" s="519">
        <v>0</v>
      </c>
      <c r="CG531" s="519">
        <v>0</v>
      </c>
      <c r="CH531" s="519">
        <v>0</v>
      </c>
      <c r="CI531" s="519">
        <v>0</v>
      </c>
      <c r="CJ531" s="519">
        <v>0</v>
      </c>
      <c r="CK531" s="519">
        <v>0</v>
      </c>
      <c r="CL531" s="519">
        <v>0</v>
      </c>
      <c r="CM531" s="519">
        <v>0</v>
      </c>
      <c r="CN531" s="519">
        <v>0</v>
      </c>
      <c r="CO531" s="519">
        <v>0</v>
      </c>
      <c r="CP531" s="519">
        <v>0</v>
      </c>
      <c r="CQ531" s="519">
        <v>0</v>
      </c>
      <c r="CR531" s="519">
        <v>0</v>
      </c>
      <c r="CS531" s="519">
        <v>0</v>
      </c>
      <c r="CT531" s="519">
        <v>0</v>
      </c>
      <c r="CU531" s="519">
        <v>0</v>
      </c>
      <c r="CV531" s="519">
        <v>0</v>
      </c>
      <c r="CW531" s="519">
        <v>0</v>
      </c>
      <c r="CX531" s="519">
        <v>0</v>
      </c>
      <c r="CY531" s="519">
        <v>0</v>
      </c>
      <c r="CZ531" s="519">
        <v>0</v>
      </c>
      <c r="DA531" s="519">
        <v>0</v>
      </c>
      <c r="DB531" s="519">
        <v>0</v>
      </c>
      <c r="DC531" s="519">
        <v>0</v>
      </c>
      <c r="DD531" s="519">
        <v>0</v>
      </c>
      <c r="DE531" s="519">
        <v>0</v>
      </c>
      <c r="DF531" s="519">
        <v>0</v>
      </c>
      <c r="DG531" s="519">
        <v>0</v>
      </c>
      <c r="DH531" s="519">
        <v>0</v>
      </c>
      <c r="DI531" s="519">
        <v>0</v>
      </c>
      <c r="DJ531" s="519">
        <v>0</v>
      </c>
      <c r="DK531" s="519">
        <v>0</v>
      </c>
      <c r="DL531" s="519">
        <v>0</v>
      </c>
      <c r="DM531" s="519">
        <v>0</v>
      </c>
      <c r="DN531" s="519">
        <v>0</v>
      </c>
      <c r="DO531" s="519">
        <v>0</v>
      </c>
      <c r="DP531" s="519">
        <v>0</v>
      </c>
      <c r="DQ531" s="519">
        <v>0</v>
      </c>
      <c r="DR531" s="519">
        <v>0</v>
      </c>
      <c r="DS531" s="519">
        <v>0</v>
      </c>
      <c r="DT531" s="519">
        <v>0</v>
      </c>
      <c r="DU531" s="519">
        <v>0</v>
      </c>
      <c r="DV531" s="519">
        <v>0</v>
      </c>
      <c r="DW531" s="519">
        <v>0</v>
      </c>
      <c r="DX531" s="519">
        <v>0</v>
      </c>
      <c r="DZ531" s="337"/>
      <c r="EA531" s="519" t="s">
        <v>1058</v>
      </c>
      <c r="EB531" s="519" t="s">
        <v>1060</v>
      </c>
      <c r="EC531" s="519">
        <v>43</v>
      </c>
      <c r="ED531" s="521" t="str">
        <f t="shared" si="26"/>
        <v>SDN100243</v>
      </c>
      <c r="EE531" s="519">
        <v>230</v>
      </c>
      <c r="EF531" s="519">
        <v>895</v>
      </c>
      <c r="EG531" s="519">
        <v>1621</v>
      </c>
      <c r="EH531" s="519">
        <v>2331</v>
      </c>
      <c r="EI531" s="519">
        <v>3042</v>
      </c>
      <c r="EJ531" s="519">
        <v>3620</v>
      </c>
      <c r="EK531" s="519">
        <v>4204</v>
      </c>
      <c r="EL531" s="519">
        <v>4801</v>
      </c>
      <c r="EM531" s="519">
        <v>5403</v>
      </c>
      <c r="EN531" s="519">
        <v>0</v>
      </c>
      <c r="EO531" s="519">
        <v>0</v>
      </c>
      <c r="EP531" s="519">
        <v>0</v>
      </c>
      <c r="EQ531" s="519">
        <v>0</v>
      </c>
      <c r="ER531" s="519">
        <v>0</v>
      </c>
      <c r="ES531" s="519">
        <v>0</v>
      </c>
      <c r="ET531" s="519">
        <v>0</v>
      </c>
      <c r="EU531" s="519">
        <v>0</v>
      </c>
      <c r="EV531" s="519">
        <v>0</v>
      </c>
      <c r="EW531" s="519">
        <v>0</v>
      </c>
      <c r="EX531" s="519">
        <v>0</v>
      </c>
      <c r="EY531" s="519">
        <v>0</v>
      </c>
      <c r="EZ531" s="519">
        <v>0</v>
      </c>
      <c r="FA531" s="519">
        <v>0</v>
      </c>
      <c r="FB531" s="519">
        <v>0</v>
      </c>
      <c r="FC531" s="519">
        <v>0</v>
      </c>
      <c r="FD531" s="519">
        <v>0</v>
      </c>
      <c r="FE531" s="519">
        <v>0</v>
      </c>
      <c r="FF531" s="519">
        <v>0</v>
      </c>
      <c r="FG531" s="519">
        <v>0</v>
      </c>
      <c r="FH531" s="519">
        <v>0</v>
      </c>
      <c r="FI531" s="519">
        <v>0</v>
      </c>
      <c r="FJ531" s="519">
        <v>0</v>
      </c>
      <c r="FK531" s="519">
        <v>0</v>
      </c>
      <c r="FL531" s="519">
        <v>0</v>
      </c>
      <c r="FM531" s="519">
        <v>0</v>
      </c>
      <c r="FN531" s="519">
        <v>0</v>
      </c>
      <c r="FO531" s="519">
        <v>0</v>
      </c>
      <c r="FP531" s="519">
        <v>0</v>
      </c>
      <c r="FQ531" s="519">
        <v>0</v>
      </c>
      <c r="FR531" s="519">
        <v>0</v>
      </c>
      <c r="FS531" s="519">
        <v>0</v>
      </c>
      <c r="FT531" s="519">
        <v>0</v>
      </c>
      <c r="FU531" s="519">
        <v>0</v>
      </c>
      <c r="FV531" s="519">
        <v>0</v>
      </c>
      <c r="FW531" s="519">
        <v>0</v>
      </c>
      <c r="FX531" s="519">
        <v>0</v>
      </c>
      <c r="FY531" s="519">
        <v>0</v>
      </c>
      <c r="FZ531" s="519">
        <v>0</v>
      </c>
      <c r="GA531" s="519">
        <v>0</v>
      </c>
      <c r="GB531" s="519">
        <v>0</v>
      </c>
      <c r="GC531" s="519">
        <v>0</v>
      </c>
      <c r="GD531" s="519">
        <v>0</v>
      </c>
      <c r="GE531" s="519">
        <v>0</v>
      </c>
      <c r="GF531" s="519">
        <v>0</v>
      </c>
      <c r="GG531" s="519">
        <v>0</v>
      </c>
      <c r="GH531" s="519">
        <v>0</v>
      </c>
      <c r="GI531" s="519">
        <v>0</v>
      </c>
      <c r="GJ531" s="519">
        <v>0</v>
      </c>
      <c r="GK531" s="519">
        <v>0</v>
      </c>
      <c r="GL531" s="519">
        <v>0</v>
      </c>
      <c r="GM531" s="519">
        <v>0</v>
      </c>
      <c r="GN531" s="519">
        <v>0</v>
      </c>
      <c r="GO531" s="519">
        <v>0</v>
      </c>
      <c r="GP531" s="519">
        <v>0</v>
      </c>
      <c r="GQ531" s="519">
        <v>0</v>
      </c>
      <c r="GR531" s="519">
        <v>0</v>
      </c>
      <c r="GS531" s="519">
        <v>0</v>
      </c>
      <c r="GT531" s="519">
        <v>0</v>
      </c>
      <c r="GU531" s="519">
        <v>0</v>
      </c>
      <c r="GV531" s="519">
        <v>0</v>
      </c>
      <c r="GW531" s="519">
        <v>0</v>
      </c>
      <c r="GX531" s="519">
        <v>0</v>
      </c>
      <c r="GY531" s="519">
        <v>0</v>
      </c>
      <c r="GZ531" s="519">
        <v>0</v>
      </c>
      <c r="HA531" s="519">
        <v>0</v>
      </c>
      <c r="HB531" s="519">
        <v>0</v>
      </c>
      <c r="HC531" s="519">
        <v>0</v>
      </c>
      <c r="HD531" s="519">
        <v>0</v>
      </c>
      <c r="HE531" s="519">
        <v>0</v>
      </c>
      <c r="HF531" s="519">
        <v>0</v>
      </c>
      <c r="HG531" s="519">
        <v>0</v>
      </c>
      <c r="HH531" s="519">
        <v>0</v>
      </c>
      <c r="HI531" s="519">
        <v>0</v>
      </c>
      <c r="HJ531" s="519">
        <v>0</v>
      </c>
      <c r="HK531" s="519">
        <v>0</v>
      </c>
      <c r="HL531" s="519">
        <v>0</v>
      </c>
      <c r="HM531" s="519">
        <v>0</v>
      </c>
      <c r="HN531" s="519">
        <v>0</v>
      </c>
      <c r="HO531" s="519">
        <v>0</v>
      </c>
      <c r="HP531" s="519">
        <v>0</v>
      </c>
      <c r="HQ531" s="519">
        <v>0</v>
      </c>
      <c r="HR531" s="519">
        <v>0</v>
      </c>
      <c r="HS531" s="519">
        <v>0</v>
      </c>
      <c r="HT531" s="519">
        <v>0</v>
      </c>
      <c r="HU531" s="519">
        <v>0</v>
      </c>
      <c r="HV531" s="519">
        <v>0</v>
      </c>
      <c r="HW531" s="519">
        <v>0</v>
      </c>
      <c r="HX531" s="519">
        <v>0</v>
      </c>
      <c r="HY531" s="519">
        <v>0</v>
      </c>
      <c r="HZ531" s="519">
        <v>0</v>
      </c>
      <c r="IA531" s="519">
        <v>0</v>
      </c>
      <c r="IB531" s="519">
        <v>0</v>
      </c>
      <c r="IC531" s="519">
        <v>0</v>
      </c>
      <c r="ID531" s="519">
        <v>0</v>
      </c>
      <c r="IE531" s="519">
        <v>0</v>
      </c>
      <c r="IF531" s="519">
        <v>0</v>
      </c>
      <c r="IG531" s="519">
        <v>0</v>
      </c>
      <c r="IH531" s="519">
        <v>0</v>
      </c>
      <c r="II531" s="519">
        <v>0</v>
      </c>
      <c r="IJ531" s="519">
        <v>0</v>
      </c>
      <c r="IK531" s="519">
        <v>0</v>
      </c>
    </row>
    <row r="532" spans="2:245" hidden="1">
      <c r="B532" s="519" t="s">
        <v>1058</v>
      </c>
      <c r="C532" s="519"/>
      <c r="D532" s="519"/>
      <c r="E532" s="519"/>
      <c r="F532" s="519">
        <v>1</v>
      </c>
      <c r="G532" s="519"/>
      <c r="H532" s="519">
        <v>52</v>
      </c>
      <c r="I532" s="519">
        <v>10</v>
      </c>
      <c r="J532" s="519" t="str">
        <f t="shared" si="27"/>
        <v>SDN10015210</v>
      </c>
      <c r="K532" s="519">
        <v>1332</v>
      </c>
      <c r="M532" s="337"/>
      <c r="N532" s="519" t="s">
        <v>1058</v>
      </c>
      <c r="O532" s="519" t="s">
        <v>1060</v>
      </c>
      <c r="P532" s="519">
        <v>44</v>
      </c>
      <c r="Q532" s="521" t="str">
        <f t="shared" si="25"/>
        <v>SDN100244</v>
      </c>
      <c r="R532" s="519">
        <v>139</v>
      </c>
      <c r="S532" s="519">
        <v>510</v>
      </c>
      <c r="T532" s="519">
        <v>893</v>
      </c>
      <c r="U532" s="519">
        <v>1291</v>
      </c>
      <c r="V532" s="519">
        <v>1703</v>
      </c>
      <c r="W532" s="519">
        <v>2061</v>
      </c>
      <c r="X532" s="519">
        <v>2436</v>
      </c>
      <c r="Y532" s="519">
        <v>2827</v>
      </c>
      <c r="Z532" s="519">
        <v>3235</v>
      </c>
      <c r="AA532" s="519">
        <v>4882</v>
      </c>
      <c r="AB532" s="519">
        <v>5072</v>
      </c>
      <c r="AC532" s="519">
        <v>5276</v>
      </c>
      <c r="AD532" s="519">
        <v>5493</v>
      </c>
      <c r="AE532" s="519">
        <v>5726</v>
      </c>
      <c r="AF532" s="519">
        <v>5978</v>
      </c>
      <c r="AG532" s="519">
        <v>6251</v>
      </c>
      <c r="AH532" s="519">
        <v>6550</v>
      </c>
      <c r="AI532" s="519">
        <v>6875</v>
      </c>
      <c r="AJ532" s="519">
        <v>7231</v>
      </c>
      <c r="AK532" s="519">
        <v>7622</v>
      </c>
      <c r="AL532" s="519">
        <v>8056</v>
      </c>
      <c r="AM532" s="519">
        <v>8550</v>
      </c>
      <c r="AN532" s="519">
        <v>9099</v>
      </c>
      <c r="AO532" s="519">
        <v>9711</v>
      </c>
      <c r="AP532" s="519">
        <v>0</v>
      </c>
      <c r="AQ532" s="519">
        <v>0</v>
      </c>
      <c r="AR532" s="519">
        <v>0</v>
      </c>
      <c r="AS532" s="519">
        <v>0</v>
      </c>
      <c r="AT532" s="519">
        <v>0</v>
      </c>
      <c r="AU532" s="519">
        <v>0</v>
      </c>
      <c r="AV532" s="519">
        <v>0</v>
      </c>
      <c r="AW532" s="519">
        <v>0</v>
      </c>
      <c r="AX532" s="519">
        <v>0</v>
      </c>
      <c r="AY532" s="519">
        <v>0</v>
      </c>
      <c r="AZ532" s="519">
        <v>0</v>
      </c>
      <c r="BA532" s="519">
        <v>0</v>
      </c>
      <c r="BB532" s="519">
        <v>0</v>
      </c>
      <c r="BC532" s="519">
        <v>0</v>
      </c>
      <c r="BD532" s="519">
        <v>0</v>
      </c>
      <c r="BE532" s="519">
        <v>0</v>
      </c>
      <c r="BF532" s="519">
        <v>0</v>
      </c>
      <c r="BG532" s="519">
        <v>0</v>
      </c>
      <c r="BH532" s="519">
        <v>0</v>
      </c>
      <c r="BI532" s="519">
        <v>0</v>
      </c>
      <c r="BJ532" s="519">
        <v>0</v>
      </c>
      <c r="BK532" s="519">
        <v>0</v>
      </c>
      <c r="BL532" s="519">
        <v>0</v>
      </c>
      <c r="BM532" s="519">
        <v>0</v>
      </c>
      <c r="BN532" s="519">
        <v>0</v>
      </c>
      <c r="BO532" s="519">
        <v>0</v>
      </c>
      <c r="BP532" s="519">
        <v>0</v>
      </c>
      <c r="BQ532" s="519">
        <v>0</v>
      </c>
      <c r="BR532" s="519">
        <v>0</v>
      </c>
      <c r="BS532" s="519">
        <v>0</v>
      </c>
      <c r="BT532" s="519">
        <v>0</v>
      </c>
      <c r="BU532" s="519">
        <v>0</v>
      </c>
      <c r="BV532" s="519">
        <v>0</v>
      </c>
      <c r="BW532" s="519">
        <v>0</v>
      </c>
      <c r="BX532" s="519">
        <v>0</v>
      </c>
      <c r="BY532" s="519">
        <v>0</v>
      </c>
      <c r="BZ532" s="519">
        <v>0</v>
      </c>
      <c r="CA532" s="519">
        <v>0</v>
      </c>
      <c r="CB532" s="519">
        <v>0</v>
      </c>
      <c r="CC532" s="519">
        <v>0</v>
      </c>
      <c r="CD532" s="519">
        <v>0</v>
      </c>
      <c r="CE532" s="519">
        <v>0</v>
      </c>
      <c r="CF532" s="519">
        <v>0</v>
      </c>
      <c r="CG532" s="519">
        <v>0</v>
      </c>
      <c r="CH532" s="519">
        <v>0</v>
      </c>
      <c r="CI532" s="519">
        <v>0</v>
      </c>
      <c r="CJ532" s="519">
        <v>0</v>
      </c>
      <c r="CK532" s="519">
        <v>0</v>
      </c>
      <c r="CL532" s="519">
        <v>0</v>
      </c>
      <c r="CM532" s="519">
        <v>0</v>
      </c>
      <c r="CN532" s="519">
        <v>0</v>
      </c>
      <c r="CO532" s="519">
        <v>0</v>
      </c>
      <c r="CP532" s="519">
        <v>0</v>
      </c>
      <c r="CQ532" s="519">
        <v>0</v>
      </c>
      <c r="CR532" s="519">
        <v>0</v>
      </c>
      <c r="CS532" s="519">
        <v>0</v>
      </c>
      <c r="CT532" s="519">
        <v>0</v>
      </c>
      <c r="CU532" s="519">
        <v>0</v>
      </c>
      <c r="CV532" s="519">
        <v>0</v>
      </c>
      <c r="CW532" s="519">
        <v>0</v>
      </c>
      <c r="CX532" s="519">
        <v>0</v>
      </c>
      <c r="CY532" s="519">
        <v>0</v>
      </c>
      <c r="CZ532" s="519">
        <v>0</v>
      </c>
      <c r="DA532" s="519">
        <v>0</v>
      </c>
      <c r="DB532" s="519">
        <v>0</v>
      </c>
      <c r="DC532" s="519">
        <v>0</v>
      </c>
      <c r="DD532" s="519">
        <v>0</v>
      </c>
      <c r="DE532" s="519">
        <v>0</v>
      </c>
      <c r="DF532" s="519">
        <v>0</v>
      </c>
      <c r="DG532" s="519">
        <v>0</v>
      </c>
      <c r="DH532" s="519">
        <v>0</v>
      </c>
      <c r="DI532" s="519">
        <v>0</v>
      </c>
      <c r="DJ532" s="519">
        <v>0</v>
      </c>
      <c r="DK532" s="519">
        <v>0</v>
      </c>
      <c r="DL532" s="519">
        <v>0</v>
      </c>
      <c r="DM532" s="519">
        <v>0</v>
      </c>
      <c r="DN532" s="519">
        <v>0</v>
      </c>
      <c r="DO532" s="519">
        <v>0</v>
      </c>
      <c r="DP532" s="519">
        <v>0</v>
      </c>
      <c r="DQ532" s="519">
        <v>0</v>
      </c>
      <c r="DR532" s="519">
        <v>0</v>
      </c>
      <c r="DS532" s="519">
        <v>0</v>
      </c>
      <c r="DT532" s="519">
        <v>0</v>
      </c>
      <c r="DU532" s="519">
        <v>0</v>
      </c>
      <c r="DV532" s="519">
        <v>0</v>
      </c>
      <c r="DW532" s="519">
        <v>0</v>
      </c>
      <c r="DX532" s="519">
        <v>0</v>
      </c>
      <c r="DZ532" s="337"/>
      <c r="EA532" s="519" t="s">
        <v>1058</v>
      </c>
      <c r="EB532" s="519" t="s">
        <v>1060</v>
      </c>
      <c r="EC532" s="519">
        <v>44</v>
      </c>
      <c r="ED532" s="521" t="str">
        <f t="shared" si="26"/>
        <v>SDN100244</v>
      </c>
      <c r="EE532" s="519">
        <v>213</v>
      </c>
      <c r="EF532" s="519">
        <v>860</v>
      </c>
      <c r="EG532" s="519">
        <v>1572</v>
      </c>
      <c r="EH532" s="519">
        <v>2268</v>
      </c>
      <c r="EI532" s="519">
        <v>2963</v>
      </c>
      <c r="EJ532" s="519">
        <v>3528</v>
      </c>
      <c r="EK532" s="519">
        <v>4102</v>
      </c>
      <c r="EL532" s="519">
        <v>4685</v>
      </c>
      <c r="EM532" s="519">
        <v>5272</v>
      </c>
      <c r="EN532" s="519">
        <v>0</v>
      </c>
      <c r="EO532" s="519">
        <v>0</v>
      </c>
      <c r="EP532" s="519">
        <v>0</v>
      </c>
      <c r="EQ532" s="519">
        <v>0</v>
      </c>
      <c r="ER532" s="519">
        <v>0</v>
      </c>
      <c r="ES532" s="519">
        <v>0</v>
      </c>
      <c r="ET532" s="519">
        <v>0</v>
      </c>
      <c r="EU532" s="519">
        <v>0</v>
      </c>
      <c r="EV532" s="519">
        <v>0</v>
      </c>
      <c r="EW532" s="519">
        <v>0</v>
      </c>
      <c r="EX532" s="519">
        <v>0</v>
      </c>
      <c r="EY532" s="519">
        <v>0</v>
      </c>
      <c r="EZ532" s="519">
        <v>0</v>
      </c>
      <c r="FA532" s="519">
        <v>0</v>
      </c>
      <c r="FB532" s="519">
        <v>0</v>
      </c>
      <c r="FC532" s="519">
        <v>0</v>
      </c>
      <c r="FD532" s="519">
        <v>0</v>
      </c>
      <c r="FE532" s="519">
        <v>0</v>
      </c>
      <c r="FF532" s="519">
        <v>0</v>
      </c>
      <c r="FG532" s="519">
        <v>0</v>
      </c>
      <c r="FH532" s="519">
        <v>0</v>
      </c>
      <c r="FI532" s="519">
        <v>0</v>
      </c>
      <c r="FJ532" s="519">
        <v>0</v>
      </c>
      <c r="FK532" s="519">
        <v>0</v>
      </c>
      <c r="FL532" s="519">
        <v>0</v>
      </c>
      <c r="FM532" s="519">
        <v>0</v>
      </c>
      <c r="FN532" s="519">
        <v>0</v>
      </c>
      <c r="FO532" s="519">
        <v>0</v>
      </c>
      <c r="FP532" s="519">
        <v>0</v>
      </c>
      <c r="FQ532" s="519">
        <v>0</v>
      </c>
      <c r="FR532" s="519">
        <v>0</v>
      </c>
      <c r="FS532" s="519">
        <v>0</v>
      </c>
      <c r="FT532" s="519">
        <v>0</v>
      </c>
      <c r="FU532" s="519">
        <v>0</v>
      </c>
      <c r="FV532" s="519">
        <v>0</v>
      </c>
      <c r="FW532" s="519">
        <v>0</v>
      </c>
      <c r="FX532" s="519">
        <v>0</v>
      </c>
      <c r="FY532" s="519">
        <v>0</v>
      </c>
      <c r="FZ532" s="519">
        <v>0</v>
      </c>
      <c r="GA532" s="519">
        <v>0</v>
      </c>
      <c r="GB532" s="519">
        <v>0</v>
      </c>
      <c r="GC532" s="519">
        <v>0</v>
      </c>
      <c r="GD532" s="519">
        <v>0</v>
      </c>
      <c r="GE532" s="519">
        <v>0</v>
      </c>
      <c r="GF532" s="519">
        <v>0</v>
      </c>
      <c r="GG532" s="519">
        <v>0</v>
      </c>
      <c r="GH532" s="519">
        <v>0</v>
      </c>
      <c r="GI532" s="519">
        <v>0</v>
      </c>
      <c r="GJ532" s="519">
        <v>0</v>
      </c>
      <c r="GK532" s="519">
        <v>0</v>
      </c>
      <c r="GL532" s="519">
        <v>0</v>
      </c>
      <c r="GM532" s="519">
        <v>0</v>
      </c>
      <c r="GN532" s="519">
        <v>0</v>
      </c>
      <c r="GO532" s="519">
        <v>0</v>
      </c>
      <c r="GP532" s="519">
        <v>0</v>
      </c>
      <c r="GQ532" s="519">
        <v>0</v>
      </c>
      <c r="GR532" s="519">
        <v>0</v>
      </c>
      <c r="GS532" s="519">
        <v>0</v>
      </c>
      <c r="GT532" s="519">
        <v>0</v>
      </c>
      <c r="GU532" s="519">
        <v>0</v>
      </c>
      <c r="GV532" s="519">
        <v>0</v>
      </c>
      <c r="GW532" s="519">
        <v>0</v>
      </c>
      <c r="GX532" s="519">
        <v>0</v>
      </c>
      <c r="GY532" s="519">
        <v>0</v>
      </c>
      <c r="GZ532" s="519">
        <v>0</v>
      </c>
      <c r="HA532" s="519">
        <v>0</v>
      </c>
      <c r="HB532" s="519">
        <v>0</v>
      </c>
      <c r="HC532" s="519">
        <v>0</v>
      </c>
      <c r="HD532" s="519">
        <v>0</v>
      </c>
      <c r="HE532" s="519">
        <v>0</v>
      </c>
      <c r="HF532" s="519">
        <v>0</v>
      </c>
      <c r="HG532" s="519">
        <v>0</v>
      </c>
      <c r="HH532" s="519">
        <v>0</v>
      </c>
      <c r="HI532" s="519">
        <v>0</v>
      </c>
      <c r="HJ532" s="519">
        <v>0</v>
      </c>
      <c r="HK532" s="519">
        <v>0</v>
      </c>
      <c r="HL532" s="519">
        <v>0</v>
      </c>
      <c r="HM532" s="519">
        <v>0</v>
      </c>
      <c r="HN532" s="519">
        <v>0</v>
      </c>
      <c r="HO532" s="519">
        <v>0</v>
      </c>
      <c r="HP532" s="519">
        <v>0</v>
      </c>
      <c r="HQ532" s="519">
        <v>0</v>
      </c>
      <c r="HR532" s="519">
        <v>0</v>
      </c>
      <c r="HS532" s="519">
        <v>0</v>
      </c>
      <c r="HT532" s="519">
        <v>0</v>
      </c>
      <c r="HU532" s="519">
        <v>0</v>
      </c>
      <c r="HV532" s="519">
        <v>0</v>
      </c>
      <c r="HW532" s="519">
        <v>0</v>
      </c>
      <c r="HX532" s="519">
        <v>0</v>
      </c>
      <c r="HY532" s="519">
        <v>0</v>
      </c>
      <c r="HZ532" s="519">
        <v>0</v>
      </c>
      <c r="IA532" s="519">
        <v>0</v>
      </c>
      <c r="IB532" s="519">
        <v>0</v>
      </c>
      <c r="IC532" s="519">
        <v>0</v>
      </c>
      <c r="ID532" s="519">
        <v>0</v>
      </c>
      <c r="IE532" s="519">
        <v>0</v>
      </c>
      <c r="IF532" s="519">
        <v>0</v>
      </c>
      <c r="IG532" s="519">
        <v>0</v>
      </c>
      <c r="IH532" s="519">
        <v>0</v>
      </c>
      <c r="II532" s="519">
        <v>0</v>
      </c>
      <c r="IJ532" s="519">
        <v>0</v>
      </c>
      <c r="IK532" s="519">
        <v>0</v>
      </c>
    </row>
    <row r="533" spans="2:245" hidden="1">
      <c r="B533" s="519" t="s">
        <v>1058</v>
      </c>
      <c r="C533" s="519"/>
      <c r="D533" s="519"/>
      <c r="E533" s="519"/>
      <c r="F533" s="519">
        <v>1</v>
      </c>
      <c r="G533" s="519"/>
      <c r="H533" s="519">
        <v>53</v>
      </c>
      <c r="I533" s="519">
        <v>1</v>
      </c>
      <c r="J533" s="519" t="str">
        <f t="shared" si="27"/>
        <v>SDN10015301</v>
      </c>
      <c r="K533" s="519">
        <v>1755</v>
      </c>
      <c r="M533" s="337"/>
      <c r="N533" s="519" t="s">
        <v>1058</v>
      </c>
      <c r="O533" s="519" t="s">
        <v>1060</v>
      </c>
      <c r="P533" s="519">
        <v>45</v>
      </c>
      <c r="Q533" s="521" t="str">
        <f t="shared" si="25"/>
        <v>SDN100245</v>
      </c>
      <c r="R533" s="519">
        <v>132</v>
      </c>
      <c r="S533" s="519">
        <v>508</v>
      </c>
      <c r="T533" s="519">
        <v>897</v>
      </c>
      <c r="U533" s="519">
        <v>1300</v>
      </c>
      <c r="V533" s="519">
        <v>1718</v>
      </c>
      <c r="W533" s="519">
        <v>2083</v>
      </c>
      <c r="X533" s="519">
        <v>2464</v>
      </c>
      <c r="Y533" s="519">
        <v>2861</v>
      </c>
      <c r="Z533" s="519">
        <v>3276</v>
      </c>
      <c r="AA533" s="519">
        <v>4947</v>
      </c>
      <c r="AB533" s="519">
        <v>5144</v>
      </c>
      <c r="AC533" s="519">
        <v>5352</v>
      </c>
      <c r="AD533" s="519">
        <v>5577</v>
      </c>
      <c r="AE533" s="519">
        <v>5819</v>
      </c>
      <c r="AF533" s="519">
        <v>6080</v>
      </c>
      <c r="AG533" s="519">
        <v>6368</v>
      </c>
      <c r="AH533" s="519">
        <v>6679</v>
      </c>
      <c r="AI533" s="519">
        <v>7019</v>
      </c>
      <c r="AJ533" s="519">
        <v>7393</v>
      </c>
      <c r="AK533" s="519">
        <v>7808</v>
      </c>
      <c r="AL533" s="519">
        <v>8279</v>
      </c>
      <c r="AM533" s="519">
        <v>8803</v>
      </c>
      <c r="AN533" s="519">
        <v>9385</v>
      </c>
      <c r="AO533" s="519">
        <v>10043</v>
      </c>
      <c r="AP533" s="519">
        <v>0</v>
      </c>
      <c r="AQ533" s="519">
        <v>0</v>
      </c>
      <c r="AR533" s="519">
        <v>0</v>
      </c>
      <c r="AS533" s="519">
        <v>0</v>
      </c>
      <c r="AT533" s="519">
        <v>0</v>
      </c>
      <c r="AU533" s="519">
        <v>0</v>
      </c>
      <c r="AV533" s="519">
        <v>0</v>
      </c>
      <c r="AW533" s="519">
        <v>0</v>
      </c>
      <c r="AX533" s="519">
        <v>0</v>
      </c>
      <c r="AY533" s="519">
        <v>0</v>
      </c>
      <c r="AZ533" s="519">
        <v>0</v>
      </c>
      <c r="BA533" s="519">
        <v>0</v>
      </c>
      <c r="BB533" s="519">
        <v>0</v>
      </c>
      <c r="BC533" s="519">
        <v>0</v>
      </c>
      <c r="BD533" s="519">
        <v>0</v>
      </c>
      <c r="BE533" s="519">
        <v>0</v>
      </c>
      <c r="BF533" s="519">
        <v>0</v>
      </c>
      <c r="BG533" s="519">
        <v>0</v>
      </c>
      <c r="BH533" s="519">
        <v>0</v>
      </c>
      <c r="BI533" s="519">
        <v>0</v>
      </c>
      <c r="BJ533" s="519">
        <v>0</v>
      </c>
      <c r="BK533" s="519">
        <v>0</v>
      </c>
      <c r="BL533" s="519">
        <v>0</v>
      </c>
      <c r="BM533" s="519">
        <v>0</v>
      </c>
      <c r="BN533" s="519">
        <v>0</v>
      </c>
      <c r="BO533" s="519">
        <v>0</v>
      </c>
      <c r="BP533" s="519">
        <v>0</v>
      </c>
      <c r="BQ533" s="519">
        <v>0</v>
      </c>
      <c r="BR533" s="519">
        <v>0</v>
      </c>
      <c r="BS533" s="519">
        <v>0</v>
      </c>
      <c r="BT533" s="519">
        <v>0</v>
      </c>
      <c r="BU533" s="519">
        <v>0</v>
      </c>
      <c r="BV533" s="519">
        <v>0</v>
      </c>
      <c r="BW533" s="519">
        <v>0</v>
      </c>
      <c r="BX533" s="519">
        <v>0</v>
      </c>
      <c r="BY533" s="519">
        <v>0</v>
      </c>
      <c r="BZ533" s="519">
        <v>0</v>
      </c>
      <c r="CA533" s="519">
        <v>0</v>
      </c>
      <c r="CB533" s="519">
        <v>0</v>
      </c>
      <c r="CC533" s="519">
        <v>0</v>
      </c>
      <c r="CD533" s="519">
        <v>0</v>
      </c>
      <c r="CE533" s="519">
        <v>0</v>
      </c>
      <c r="CF533" s="519">
        <v>0</v>
      </c>
      <c r="CG533" s="519">
        <v>0</v>
      </c>
      <c r="CH533" s="519">
        <v>0</v>
      </c>
      <c r="CI533" s="519">
        <v>0</v>
      </c>
      <c r="CJ533" s="519">
        <v>0</v>
      </c>
      <c r="CK533" s="519">
        <v>0</v>
      </c>
      <c r="CL533" s="519">
        <v>0</v>
      </c>
      <c r="CM533" s="519">
        <v>0</v>
      </c>
      <c r="CN533" s="519">
        <v>0</v>
      </c>
      <c r="CO533" s="519">
        <v>0</v>
      </c>
      <c r="CP533" s="519">
        <v>0</v>
      </c>
      <c r="CQ533" s="519">
        <v>0</v>
      </c>
      <c r="CR533" s="519">
        <v>0</v>
      </c>
      <c r="CS533" s="519">
        <v>0</v>
      </c>
      <c r="CT533" s="519">
        <v>0</v>
      </c>
      <c r="CU533" s="519">
        <v>0</v>
      </c>
      <c r="CV533" s="519">
        <v>0</v>
      </c>
      <c r="CW533" s="519">
        <v>0</v>
      </c>
      <c r="CX533" s="519">
        <v>0</v>
      </c>
      <c r="CY533" s="519">
        <v>0</v>
      </c>
      <c r="CZ533" s="519">
        <v>0</v>
      </c>
      <c r="DA533" s="519">
        <v>0</v>
      </c>
      <c r="DB533" s="519">
        <v>0</v>
      </c>
      <c r="DC533" s="519">
        <v>0</v>
      </c>
      <c r="DD533" s="519">
        <v>0</v>
      </c>
      <c r="DE533" s="519">
        <v>0</v>
      </c>
      <c r="DF533" s="519">
        <v>0</v>
      </c>
      <c r="DG533" s="519">
        <v>0</v>
      </c>
      <c r="DH533" s="519">
        <v>0</v>
      </c>
      <c r="DI533" s="519">
        <v>0</v>
      </c>
      <c r="DJ533" s="519">
        <v>0</v>
      </c>
      <c r="DK533" s="519">
        <v>0</v>
      </c>
      <c r="DL533" s="519">
        <v>0</v>
      </c>
      <c r="DM533" s="519">
        <v>0</v>
      </c>
      <c r="DN533" s="519">
        <v>0</v>
      </c>
      <c r="DO533" s="519">
        <v>0</v>
      </c>
      <c r="DP533" s="519">
        <v>0</v>
      </c>
      <c r="DQ533" s="519">
        <v>0</v>
      </c>
      <c r="DR533" s="519">
        <v>0</v>
      </c>
      <c r="DS533" s="519">
        <v>0</v>
      </c>
      <c r="DT533" s="519">
        <v>0</v>
      </c>
      <c r="DU533" s="519">
        <v>0</v>
      </c>
      <c r="DV533" s="519">
        <v>0</v>
      </c>
      <c r="DW533" s="519">
        <v>0</v>
      </c>
      <c r="DX533" s="519">
        <v>0</v>
      </c>
      <c r="DZ533" s="337"/>
      <c r="EA533" s="519" t="s">
        <v>1058</v>
      </c>
      <c r="EB533" s="519" t="s">
        <v>1060</v>
      </c>
      <c r="EC533" s="519">
        <v>45</v>
      </c>
      <c r="ED533" s="521" t="str">
        <f t="shared" si="26"/>
        <v>SDN100245</v>
      </c>
      <c r="EE533" s="519">
        <v>196</v>
      </c>
      <c r="EF533" s="519">
        <v>828</v>
      </c>
      <c r="EG533" s="519">
        <v>1526</v>
      </c>
      <c r="EH533" s="519">
        <v>2207</v>
      </c>
      <c r="EI533" s="519">
        <v>2885</v>
      </c>
      <c r="EJ533" s="519">
        <v>3439</v>
      </c>
      <c r="EK533" s="519">
        <v>3998</v>
      </c>
      <c r="EL533" s="519">
        <v>4567</v>
      </c>
      <c r="EM533" s="519">
        <v>5138</v>
      </c>
      <c r="EN533" s="519">
        <v>0</v>
      </c>
      <c r="EO533" s="519">
        <v>0</v>
      </c>
      <c r="EP533" s="519">
        <v>0</v>
      </c>
      <c r="EQ533" s="519">
        <v>0</v>
      </c>
      <c r="ER533" s="519">
        <v>0</v>
      </c>
      <c r="ES533" s="519">
        <v>0</v>
      </c>
      <c r="ET533" s="519">
        <v>0</v>
      </c>
      <c r="EU533" s="519">
        <v>0</v>
      </c>
      <c r="EV533" s="519">
        <v>0</v>
      </c>
      <c r="EW533" s="519">
        <v>0</v>
      </c>
      <c r="EX533" s="519">
        <v>0</v>
      </c>
      <c r="EY533" s="519">
        <v>0</v>
      </c>
      <c r="EZ533" s="519">
        <v>0</v>
      </c>
      <c r="FA533" s="519">
        <v>0</v>
      </c>
      <c r="FB533" s="519">
        <v>0</v>
      </c>
      <c r="FC533" s="519">
        <v>0</v>
      </c>
      <c r="FD533" s="519">
        <v>0</v>
      </c>
      <c r="FE533" s="519">
        <v>0</v>
      </c>
      <c r="FF533" s="519">
        <v>0</v>
      </c>
      <c r="FG533" s="519">
        <v>0</v>
      </c>
      <c r="FH533" s="519">
        <v>0</v>
      </c>
      <c r="FI533" s="519">
        <v>0</v>
      </c>
      <c r="FJ533" s="519">
        <v>0</v>
      </c>
      <c r="FK533" s="519">
        <v>0</v>
      </c>
      <c r="FL533" s="519">
        <v>0</v>
      </c>
      <c r="FM533" s="519">
        <v>0</v>
      </c>
      <c r="FN533" s="519">
        <v>0</v>
      </c>
      <c r="FO533" s="519">
        <v>0</v>
      </c>
      <c r="FP533" s="519">
        <v>0</v>
      </c>
      <c r="FQ533" s="519">
        <v>0</v>
      </c>
      <c r="FR533" s="519">
        <v>0</v>
      </c>
      <c r="FS533" s="519">
        <v>0</v>
      </c>
      <c r="FT533" s="519">
        <v>0</v>
      </c>
      <c r="FU533" s="519">
        <v>0</v>
      </c>
      <c r="FV533" s="519">
        <v>0</v>
      </c>
      <c r="FW533" s="519">
        <v>0</v>
      </c>
      <c r="FX533" s="519">
        <v>0</v>
      </c>
      <c r="FY533" s="519">
        <v>0</v>
      </c>
      <c r="FZ533" s="519">
        <v>0</v>
      </c>
      <c r="GA533" s="519">
        <v>0</v>
      </c>
      <c r="GB533" s="519">
        <v>0</v>
      </c>
      <c r="GC533" s="519">
        <v>0</v>
      </c>
      <c r="GD533" s="519">
        <v>0</v>
      </c>
      <c r="GE533" s="519">
        <v>0</v>
      </c>
      <c r="GF533" s="519">
        <v>0</v>
      </c>
      <c r="GG533" s="519">
        <v>0</v>
      </c>
      <c r="GH533" s="519">
        <v>0</v>
      </c>
      <c r="GI533" s="519">
        <v>0</v>
      </c>
      <c r="GJ533" s="519">
        <v>0</v>
      </c>
      <c r="GK533" s="519">
        <v>0</v>
      </c>
      <c r="GL533" s="519">
        <v>0</v>
      </c>
      <c r="GM533" s="519">
        <v>0</v>
      </c>
      <c r="GN533" s="519">
        <v>0</v>
      </c>
      <c r="GO533" s="519">
        <v>0</v>
      </c>
      <c r="GP533" s="519">
        <v>0</v>
      </c>
      <c r="GQ533" s="519">
        <v>0</v>
      </c>
      <c r="GR533" s="519">
        <v>0</v>
      </c>
      <c r="GS533" s="519">
        <v>0</v>
      </c>
      <c r="GT533" s="519">
        <v>0</v>
      </c>
      <c r="GU533" s="519">
        <v>0</v>
      </c>
      <c r="GV533" s="519">
        <v>0</v>
      </c>
      <c r="GW533" s="519">
        <v>0</v>
      </c>
      <c r="GX533" s="519">
        <v>0</v>
      </c>
      <c r="GY533" s="519">
        <v>0</v>
      </c>
      <c r="GZ533" s="519">
        <v>0</v>
      </c>
      <c r="HA533" s="519">
        <v>0</v>
      </c>
      <c r="HB533" s="519">
        <v>0</v>
      </c>
      <c r="HC533" s="519">
        <v>0</v>
      </c>
      <c r="HD533" s="519">
        <v>0</v>
      </c>
      <c r="HE533" s="519">
        <v>0</v>
      </c>
      <c r="HF533" s="519">
        <v>0</v>
      </c>
      <c r="HG533" s="519">
        <v>0</v>
      </c>
      <c r="HH533" s="519">
        <v>0</v>
      </c>
      <c r="HI533" s="519">
        <v>0</v>
      </c>
      <c r="HJ533" s="519">
        <v>0</v>
      </c>
      <c r="HK533" s="519">
        <v>0</v>
      </c>
      <c r="HL533" s="519">
        <v>0</v>
      </c>
      <c r="HM533" s="519">
        <v>0</v>
      </c>
      <c r="HN533" s="519">
        <v>0</v>
      </c>
      <c r="HO533" s="519">
        <v>0</v>
      </c>
      <c r="HP533" s="519">
        <v>0</v>
      </c>
      <c r="HQ533" s="519">
        <v>0</v>
      </c>
      <c r="HR533" s="519">
        <v>0</v>
      </c>
      <c r="HS533" s="519">
        <v>0</v>
      </c>
      <c r="HT533" s="519">
        <v>0</v>
      </c>
      <c r="HU533" s="519">
        <v>0</v>
      </c>
      <c r="HV533" s="519">
        <v>0</v>
      </c>
      <c r="HW533" s="519">
        <v>0</v>
      </c>
      <c r="HX533" s="519">
        <v>0</v>
      </c>
      <c r="HY533" s="519">
        <v>0</v>
      </c>
      <c r="HZ533" s="519">
        <v>0</v>
      </c>
      <c r="IA533" s="519">
        <v>0</v>
      </c>
      <c r="IB533" s="519">
        <v>0</v>
      </c>
      <c r="IC533" s="519">
        <v>0</v>
      </c>
      <c r="ID533" s="519">
        <v>0</v>
      </c>
      <c r="IE533" s="519">
        <v>0</v>
      </c>
      <c r="IF533" s="519">
        <v>0</v>
      </c>
      <c r="IG533" s="519">
        <v>0</v>
      </c>
      <c r="IH533" s="519">
        <v>0</v>
      </c>
      <c r="II533" s="519">
        <v>0</v>
      </c>
      <c r="IJ533" s="519">
        <v>0</v>
      </c>
      <c r="IK533" s="519">
        <v>0</v>
      </c>
    </row>
    <row r="534" spans="2:245" hidden="1">
      <c r="B534" s="519" t="s">
        <v>1058</v>
      </c>
      <c r="C534" s="519"/>
      <c r="D534" s="519"/>
      <c r="E534" s="519"/>
      <c r="F534" s="519">
        <v>1</v>
      </c>
      <c r="G534" s="519"/>
      <c r="H534" s="519">
        <v>53</v>
      </c>
      <c r="I534" s="519">
        <v>2</v>
      </c>
      <c r="J534" s="519" t="str">
        <f t="shared" si="27"/>
        <v>SDN10015302</v>
      </c>
      <c r="K534" s="519">
        <v>1755</v>
      </c>
      <c r="M534" s="337"/>
      <c r="N534" s="519" t="s">
        <v>1058</v>
      </c>
      <c r="O534" s="519" t="s">
        <v>1060</v>
      </c>
      <c r="P534" s="519">
        <v>46</v>
      </c>
      <c r="Q534" s="521" t="str">
        <f t="shared" si="25"/>
        <v>SDN100246</v>
      </c>
      <c r="R534" s="519">
        <v>122</v>
      </c>
      <c r="S534" s="519">
        <v>496</v>
      </c>
      <c r="T534" s="519">
        <v>884</v>
      </c>
      <c r="U534" s="519">
        <v>1285</v>
      </c>
      <c r="V534" s="519">
        <v>1703</v>
      </c>
      <c r="W534" s="519">
        <v>2069</v>
      </c>
      <c r="X534" s="519">
        <v>2449</v>
      </c>
      <c r="Y534" s="519">
        <v>2846</v>
      </c>
      <c r="Z534" s="519">
        <v>3262</v>
      </c>
      <c r="AA534" s="519">
        <v>4930</v>
      </c>
      <c r="AB534" s="519">
        <v>5127</v>
      </c>
      <c r="AC534" s="519">
        <v>5339</v>
      </c>
      <c r="AD534" s="519">
        <v>5568</v>
      </c>
      <c r="AE534" s="519">
        <v>5814</v>
      </c>
      <c r="AF534" s="519">
        <v>6085</v>
      </c>
      <c r="AG534" s="519">
        <v>6379</v>
      </c>
      <c r="AH534" s="519">
        <v>6698</v>
      </c>
      <c r="AI534" s="519">
        <v>7049</v>
      </c>
      <c r="AJ534" s="519">
        <v>7439</v>
      </c>
      <c r="AK534" s="519">
        <v>7880</v>
      </c>
      <c r="AL534" s="519">
        <v>8371</v>
      </c>
      <c r="AM534" s="519">
        <v>8915</v>
      </c>
      <c r="AN534" s="519">
        <v>9529</v>
      </c>
      <c r="AO534" s="519">
        <v>10222</v>
      </c>
      <c r="AP534" s="519">
        <v>0</v>
      </c>
      <c r="AQ534" s="519">
        <v>0</v>
      </c>
      <c r="AR534" s="519">
        <v>0</v>
      </c>
      <c r="AS534" s="519">
        <v>0</v>
      </c>
      <c r="AT534" s="519">
        <v>0</v>
      </c>
      <c r="AU534" s="519">
        <v>0</v>
      </c>
      <c r="AV534" s="519">
        <v>0</v>
      </c>
      <c r="AW534" s="519">
        <v>0</v>
      </c>
      <c r="AX534" s="519">
        <v>0</v>
      </c>
      <c r="AY534" s="519">
        <v>0</v>
      </c>
      <c r="AZ534" s="519">
        <v>0</v>
      </c>
      <c r="BA534" s="519">
        <v>0</v>
      </c>
      <c r="BB534" s="519">
        <v>0</v>
      </c>
      <c r="BC534" s="519">
        <v>0</v>
      </c>
      <c r="BD534" s="519">
        <v>0</v>
      </c>
      <c r="BE534" s="519">
        <v>0</v>
      </c>
      <c r="BF534" s="519">
        <v>0</v>
      </c>
      <c r="BG534" s="519">
        <v>0</v>
      </c>
      <c r="BH534" s="519">
        <v>0</v>
      </c>
      <c r="BI534" s="519">
        <v>0</v>
      </c>
      <c r="BJ534" s="519">
        <v>0</v>
      </c>
      <c r="BK534" s="519">
        <v>0</v>
      </c>
      <c r="BL534" s="519">
        <v>0</v>
      </c>
      <c r="BM534" s="519">
        <v>0</v>
      </c>
      <c r="BN534" s="519">
        <v>0</v>
      </c>
      <c r="BO534" s="519">
        <v>0</v>
      </c>
      <c r="BP534" s="519">
        <v>0</v>
      </c>
      <c r="BQ534" s="519">
        <v>0</v>
      </c>
      <c r="BR534" s="519">
        <v>0</v>
      </c>
      <c r="BS534" s="519">
        <v>0</v>
      </c>
      <c r="BT534" s="519">
        <v>0</v>
      </c>
      <c r="BU534" s="519">
        <v>0</v>
      </c>
      <c r="BV534" s="519">
        <v>0</v>
      </c>
      <c r="BW534" s="519">
        <v>0</v>
      </c>
      <c r="BX534" s="519">
        <v>0</v>
      </c>
      <c r="BY534" s="519">
        <v>0</v>
      </c>
      <c r="BZ534" s="519">
        <v>0</v>
      </c>
      <c r="CA534" s="519">
        <v>0</v>
      </c>
      <c r="CB534" s="519">
        <v>0</v>
      </c>
      <c r="CC534" s="519">
        <v>0</v>
      </c>
      <c r="CD534" s="519">
        <v>0</v>
      </c>
      <c r="CE534" s="519">
        <v>0</v>
      </c>
      <c r="CF534" s="519">
        <v>0</v>
      </c>
      <c r="CG534" s="519">
        <v>0</v>
      </c>
      <c r="CH534" s="519">
        <v>0</v>
      </c>
      <c r="CI534" s="519">
        <v>0</v>
      </c>
      <c r="CJ534" s="519">
        <v>0</v>
      </c>
      <c r="CK534" s="519">
        <v>0</v>
      </c>
      <c r="CL534" s="519">
        <v>0</v>
      </c>
      <c r="CM534" s="519">
        <v>0</v>
      </c>
      <c r="CN534" s="519">
        <v>0</v>
      </c>
      <c r="CO534" s="519">
        <v>0</v>
      </c>
      <c r="CP534" s="519">
        <v>0</v>
      </c>
      <c r="CQ534" s="519">
        <v>0</v>
      </c>
      <c r="CR534" s="519">
        <v>0</v>
      </c>
      <c r="CS534" s="519">
        <v>0</v>
      </c>
      <c r="CT534" s="519">
        <v>0</v>
      </c>
      <c r="CU534" s="519">
        <v>0</v>
      </c>
      <c r="CV534" s="519">
        <v>0</v>
      </c>
      <c r="CW534" s="519">
        <v>0</v>
      </c>
      <c r="CX534" s="519">
        <v>0</v>
      </c>
      <c r="CY534" s="519">
        <v>0</v>
      </c>
      <c r="CZ534" s="519">
        <v>0</v>
      </c>
      <c r="DA534" s="519">
        <v>0</v>
      </c>
      <c r="DB534" s="519">
        <v>0</v>
      </c>
      <c r="DC534" s="519">
        <v>0</v>
      </c>
      <c r="DD534" s="519">
        <v>0</v>
      </c>
      <c r="DE534" s="519">
        <v>0</v>
      </c>
      <c r="DF534" s="519">
        <v>0</v>
      </c>
      <c r="DG534" s="519">
        <v>0</v>
      </c>
      <c r="DH534" s="519">
        <v>0</v>
      </c>
      <c r="DI534" s="519">
        <v>0</v>
      </c>
      <c r="DJ534" s="519">
        <v>0</v>
      </c>
      <c r="DK534" s="519">
        <v>0</v>
      </c>
      <c r="DL534" s="519">
        <v>0</v>
      </c>
      <c r="DM534" s="519">
        <v>0</v>
      </c>
      <c r="DN534" s="519">
        <v>0</v>
      </c>
      <c r="DO534" s="519">
        <v>0</v>
      </c>
      <c r="DP534" s="519">
        <v>0</v>
      </c>
      <c r="DQ534" s="519">
        <v>0</v>
      </c>
      <c r="DR534" s="519">
        <v>0</v>
      </c>
      <c r="DS534" s="519">
        <v>0</v>
      </c>
      <c r="DT534" s="519">
        <v>0</v>
      </c>
      <c r="DU534" s="519">
        <v>0</v>
      </c>
      <c r="DV534" s="519">
        <v>0</v>
      </c>
      <c r="DW534" s="519">
        <v>0</v>
      </c>
      <c r="DX534" s="519">
        <v>0</v>
      </c>
      <c r="DZ534" s="337"/>
      <c r="EA534" s="519" t="s">
        <v>1058</v>
      </c>
      <c r="EB534" s="519" t="s">
        <v>1060</v>
      </c>
      <c r="EC534" s="519">
        <v>46</v>
      </c>
      <c r="ED534" s="521" t="str">
        <f t="shared" si="26"/>
        <v>SDN100246</v>
      </c>
      <c r="EE534" s="519">
        <v>178</v>
      </c>
      <c r="EF534" s="519">
        <v>788</v>
      </c>
      <c r="EG534" s="519">
        <v>1469</v>
      </c>
      <c r="EH534" s="519">
        <v>2132</v>
      </c>
      <c r="EI534" s="519">
        <v>2796</v>
      </c>
      <c r="EJ534" s="519">
        <v>3335</v>
      </c>
      <c r="EK534" s="519">
        <v>3879</v>
      </c>
      <c r="EL534" s="519">
        <v>4432</v>
      </c>
      <c r="EM534" s="519">
        <v>4989</v>
      </c>
      <c r="EN534" s="519">
        <v>0</v>
      </c>
      <c r="EO534" s="519">
        <v>0</v>
      </c>
      <c r="EP534" s="519">
        <v>0</v>
      </c>
      <c r="EQ534" s="519">
        <v>0</v>
      </c>
      <c r="ER534" s="519">
        <v>0</v>
      </c>
      <c r="ES534" s="519">
        <v>0</v>
      </c>
      <c r="ET534" s="519">
        <v>0</v>
      </c>
      <c r="EU534" s="519">
        <v>0</v>
      </c>
      <c r="EV534" s="519">
        <v>0</v>
      </c>
      <c r="EW534" s="519">
        <v>0</v>
      </c>
      <c r="EX534" s="519">
        <v>0</v>
      </c>
      <c r="EY534" s="519">
        <v>0</v>
      </c>
      <c r="EZ534" s="519">
        <v>0</v>
      </c>
      <c r="FA534" s="519">
        <v>0</v>
      </c>
      <c r="FB534" s="519">
        <v>0</v>
      </c>
      <c r="FC534" s="519">
        <v>0</v>
      </c>
      <c r="FD534" s="519">
        <v>0</v>
      </c>
      <c r="FE534" s="519">
        <v>0</v>
      </c>
      <c r="FF534" s="519">
        <v>0</v>
      </c>
      <c r="FG534" s="519">
        <v>0</v>
      </c>
      <c r="FH534" s="519">
        <v>0</v>
      </c>
      <c r="FI534" s="519">
        <v>0</v>
      </c>
      <c r="FJ534" s="519">
        <v>0</v>
      </c>
      <c r="FK534" s="519">
        <v>0</v>
      </c>
      <c r="FL534" s="519">
        <v>0</v>
      </c>
      <c r="FM534" s="519">
        <v>0</v>
      </c>
      <c r="FN534" s="519">
        <v>0</v>
      </c>
      <c r="FO534" s="519">
        <v>0</v>
      </c>
      <c r="FP534" s="519">
        <v>0</v>
      </c>
      <c r="FQ534" s="519">
        <v>0</v>
      </c>
      <c r="FR534" s="519">
        <v>0</v>
      </c>
      <c r="FS534" s="519">
        <v>0</v>
      </c>
      <c r="FT534" s="519">
        <v>0</v>
      </c>
      <c r="FU534" s="519">
        <v>0</v>
      </c>
      <c r="FV534" s="519">
        <v>0</v>
      </c>
      <c r="FW534" s="519">
        <v>0</v>
      </c>
      <c r="FX534" s="519">
        <v>0</v>
      </c>
      <c r="FY534" s="519">
        <v>0</v>
      </c>
      <c r="FZ534" s="519">
        <v>0</v>
      </c>
      <c r="GA534" s="519">
        <v>0</v>
      </c>
      <c r="GB534" s="519">
        <v>0</v>
      </c>
      <c r="GC534" s="519">
        <v>0</v>
      </c>
      <c r="GD534" s="519">
        <v>0</v>
      </c>
      <c r="GE534" s="519">
        <v>0</v>
      </c>
      <c r="GF534" s="519">
        <v>0</v>
      </c>
      <c r="GG534" s="519">
        <v>0</v>
      </c>
      <c r="GH534" s="519">
        <v>0</v>
      </c>
      <c r="GI534" s="519">
        <v>0</v>
      </c>
      <c r="GJ534" s="519">
        <v>0</v>
      </c>
      <c r="GK534" s="519">
        <v>0</v>
      </c>
      <c r="GL534" s="519">
        <v>0</v>
      </c>
      <c r="GM534" s="519">
        <v>0</v>
      </c>
      <c r="GN534" s="519">
        <v>0</v>
      </c>
      <c r="GO534" s="519">
        <v>0</v>
      </c>
      <c r="GP534" s="519">
        <v>0</v>
      </c>
      <c r="GQ534" s="519">
        <v>0</v>
      </c>
      <c r="GR534" s="519">
        <v>0</v>
      </c>
      <c r="GS534" s="519">
        <v>0</v>
      </c>
      <c r="GT534" s="519">
        <v>0</v>
      </c>
      <c r="GU534" s="519">
        <v>0</v>
      </c>
      <c r="GV534" s="519">
        <v>0</v>
      </c>
      <c r="GW534" s="519">
        <v>0</v>
      </c>
      <c r="GX534" s="519">
        <v>0</v>
      </c>
      <c r="GY534" s="519">
        <v>0</v>
      </c>
      <c r="GZ534" s="519">
        <v>0</v>
      </c>
      <c r="HA534" s="519">
        <v>0</v>
      </c>
      <c r="HB534" s="519">
        <v>0</v>
      </c>
      <c r="HC534" s="519">
        <v>0</v>
      </c>
      <c r="HD534" s="519">
        <v>0</v>
      </c>
      <c r="HE534" s="519">
        <v>0</v>
      </c>
      <c r="HF534" s="519">
        <v>0</v>
      </c>
      <c r="HG534" s="519">
        <v>0</v>
      </c>
      <c r="HH534" s="519">
        <v>0</v>
      </c>
      <c r="HI534" s="519">
        <v>0</v>
      </c>
      <c r="HJ534" s="519">
        <v>0</v>
      </c>
      <c r="HK534" s="519">
        <v>0</v>
      </c>
      <c r="HL534" s="519">
        <v>0</v>
      </c>
      <c r="HM534" s="519">
        <v>0</v>
      </c>
      <c r="HN534" s="519">
        <v>0</v>
      </c>
      <c r="HO534" s="519">
        <v>0</v>
      </c>
      <c r="HP534" s="519">
        <v>0</v>
      </c>
      <c r="HQ534" s="519">
        <v>0</v>
      </c>
      <c r="HR534" s="519">
        <v>0</v>
      </c>
      <c r="HS534" s="519">
        <v>0</v>
      </c>
      <c r="HT534" s="519">
        <v>0</v>
      </c>
      <c r="HU534" s="519">
        <v>0</v>
      </c>
      <c r="HV534" s="519">
        <v>0</v>
      </c>
      <c r="HW534" s="519">
        <v>0</v>
      </c>
      <c r="HX534" s="519">
        <v>0</v>
      </c>
      <c r="HY534" s="519">
        <v>0</v>
      </c>
      <c r="HZ534" s="519">
        <v>0</v>
      </c>
      <c r="IA534" s="519">
        <v>0</v>
      </c>
      <c r="IB534" s="519">
        <v>0</v>
      </c>
      <c r="IC534" s="519">
        <v>0</v>
      </c>
      <c r="ID534" s="519">
        <v>0</v>
      </c>
      <c r="IE534" s="519">
        <v>0</v>
      </c>
      <c r="IF534" s="519">
        <v>0</v>
      </c>
      <c r="IG534" s="519">
        <v>0</v>
      </c>
      <c r="IH534" s="519">
        <v>0</v>
      </c>
      <c r="II534" s="519">
        <v>0</v>
      </c>
      <c r="IJ534" s="519">
        <v>0</v>
      </c>
      <c r="IK534" s="519">
        <v>0</v>
      </c>
    </row>
    <row r="535" spans="2:245" hidden="1">
      <c r="B535" s="519" t="s">
        <v>1058</v>
      </c>
      <c r="C535" s="519"/>
      <c r="D535" s="519"/>
      <c r="E535" s="519"/>
      <c r="F535" s="519">
        <v>1</v>
      </c>
      <c r="G535" s="519"/>
      <c r="H535" s="519">
        <v>53</v>
      </c>
      <c r="I535" s="519">
        <v>3</v>
      </c>
      <c r="J535" s="519" t="str">
        <f t="shared" si="27"/>
        <v>SDN10015303</v>
      </c>
      <c r="K535" s="519">
        <v>1755</v>
      </c>
      <c r="M535" s="337"/>
      <c r="N535" s="519" t="s">
        <v>1058</v>
      </c>
      <c r="O535" s="519" t="s">
        <v>1060</v>
      </c>
      <c r="P535" s="519">
        <v>47</v>
      </c>
      <c r="Q535" s="521" t="str">
        <f t="shared" si="25"/>
        <v>SDN100247</v>
      </c>
      <c r="R535" s="519">
        <v>110</v>
      </c>
      <c r="S535" s="519">
        <v>482</v>
      </c>
      <c r="T535" s="519">
        <v>868</v>
      </c>
      <c r="U535" s="519">
        <v>1268</v>
      </c>
      <c r="V535" s="519">
        <v>1685</v>
      </c>
      <c r="W535" s="519">
        <v>2050</v>
      </c>
      <c r="X535" s="519">
        <v>2429</v>
      </c>
      <c r="Y535" s="519">
        <v>2826</v>
      </c>
      <c r="Z535" s="519">
        <v>3242</v>
      </c>
      <c r="AA535" s="519">
        <v>4902</v>
      </c>
      <c r="AB535" s="519">
        <v>5102</v>
      </c>
      <c r="AC535" s="519">
        <v>5317</v>
      </c>
      <c r="AD535" s="519">
        <v>5550</v>
      </c>
      <c r="AE535" s="519">
        <v>5804</v>
      </c>
      <c r="AF535" s="519">
        <v>6080</v>
      </c>
      <c r="AG535" s="519">
        <v>6380</v>
      </c>
      <c r="AH535" s="519">
        <v>6709</v>
      </c>
      <c r="AI535" s="519">
        <v>7073</v>
      </c>
      <c r="AJ535" s="519">
        <v>7487</v>
      </c>
      <c r="AK535" s="519">
        <v>7945</v>
      </c>
      <c r="AL535" s="519">
        <v>8453</v>
      </c>
      <c r="AM535" s="519">
        <v>9025</v>
      </c>
      <c r="AN535" s="519">
        <v>9669</v>
      </c>
      <c r="AO535" s="519">
        <v>10415</v>
      </c>
      <c r="AP535" s="519">
        <v>0</v>
      </c>
      <c r="AQ535" s="519">
        <v>0</v>
      </c>
      <c r="AR535" s="519">
        <v>0</v>
      </c>
      <c r="AS535" s="519">
        <v>0</v>
      </c>
      <c r="AT535" s="519">
        <v>0</v>
      </c>
      <c r="AU535" s="519">
        <v>0</v>
      </c>
      <c r="AV535" s="519">
        <v>0</v>
      </c>
      <c r="AW535" s="519">
        <v>0</v>
      </c>
      <c r="AX535" s="519">
        <v>0</v>
      </c>
      <c r="AY535" s="519">
        <v>0</v>
      </c>
      <c r="AZ535" s="519">
        <v>0</v>
      </c>
      <c r="BA535" s="519">
        <v>0</v>
      </c>
      <c r="BB535" s="519">
        <v>0</v>
      </c>
      <c r="BC535" s="519">
        <v>0</v>
      </c>
      <c r="BD535" s="519">
        <v>0</v>
      </c>
      <c r="BE535" s="519">
        <v>0</v>
      </c>
      <c r="BF535" s="519">
        <v>0</v>
      </c>
      <c r="BG535" s="519">
        <v>0</v>
      </c>
      <c r="BH535" s="519">
        <v>0</v>
      </c>
      <c r="BI535" s="519">
        <v>0</v>
      </c>
      <c r="BJ535" s="519">
        <v>0</v>
      </c>
      <c r="BK535" s="519">
        <v>0</v>
      </c>
      <c r="BL535" s="519">
        <v>0</v>
      </c>
      <c r="BM535" s="519">
        <v>0</v>
      </c>
      <c r="BN535" s="519">
        <v>0</v>
      </c>
      <c r="BO535" s="519">
        <v>0</v>
      </c>
      <c r="BP535" s="519">
        <v>0</v>
      </c>
      <c r="BQ535" s="519">
        <v>0</v>
      </c>
      <c r="BR535" s="519">
        <v>0</v>
      </c>
      <c r="BS535" s="519">
        <v>0</v>
      </c>
      <c r="BT535" s="519">
        <v>0</v>
      </c>
      <c r="BU535" s="519">
        <v>0</v>
      </c>
      <c r="BV535" s="519">
        <v>0</v>
      </c>
      <c r="BW535" s="519">
        <v>0</v>
      </c>
      <c r="BX535" s="519">
        <v>0</v>
      </c>
      <c r="BY535" s="519">
        <v>0</v>
      </c>
      <c r="BZ535" s="519">
        <v>0</v>
      </c>
      <c r="CA535" s="519">
        <v>0</v>
      </c>
      <c r="CB535" s="519">
        <v>0</v>
      </c>
      <c r="CC535" s="519">
        <v>0</v>
      </c>
      <c r="CD535" s="519">
        <v>0</v>
      </c>
      <c r="CE535" s="519">
        <v>0</v>
      </c>
      <c r="CF535" s="519">
        <v>0</v>
      </c>
      <c r="CG535" s="519">
        <v>0</v>
      </c>
      <c r="CH535" s="519">
        <v>0</v>
      </c>
      <c r="CI535" s="519">
        <v>0</v>
      </c>
      <c r="CJ535" s="519">
        <v>0</v>
      </c>
      <c r="CK535" s="519">
        <v>0</v>
      </c>
      <c r="CL535" s="519">
        <v>0</v>
      </c>
      <c r="CM535" s="519">
        <v>0</v>
      </c>
      <c r="CN535" s="519">
        <v>0</v>
      </c>
      <c r="CO535" s="519">
        <v>0</v>
      </c>
      <c r="CP535" s="519">
        <v>0</v>
      </c>
      <c r="CQ535" s="519">
        <v>0</v>
      </c>
      <c r="CR535" s="519">
        <v>0</v>
      </c>
      <c r="CS535" s="519">
        <v>0</v>
      </c>
      <c r="CT535" s="519">
        <v>0</v>
      </c>
      <c r="CU535" s="519">
        <v>0</v>
      </c>
      <c r="CV535" s="519">
        <v>0</v>
      </c>
      <c r="CW535" s="519">
        <v>0</v>
      </c>
      <c r="CX535" s="519">
        <v>0</v>
      </c>
      <c r="CY535" s="519">
        <v>0</v>
      </c>
      <c r="CZ535" s="519">
        <v>0</v>
      </c>
      <c r="DA535" s="519">
        <v>0</v>
      </c>
      <c r="DB535" s="519">
        <v>0</v>
      </c>
      <c r="DC535" s="519">
        <v>0</v>
      </c>
      <c r="DD535" s="519">
        <v>0</v>
      </c>
      <c r="DE535" s="519">
        <v>0</v>
      </c>
      <c r="DF535" s="519">
        <v>0</v>
      </c>
      <c r="DG535" s="519">
        <v>0</v>
      </c>
      <c r="DH535" s="519">
        <v>0</v>
      </c>
      <c r="DI535" s="519">
        <v>0</v>
      </c>
      <c r="DJ535" s="519">
        <v>0</v>
      </c>
      <c r="DK535" s="519">
        <v>0</v>
      </c>
      <c r="DL535" s="519">
        <v>0</v>
      </c>
      <c r="DM535" s="519">
        <v>0</v>
      </c>
      <c r="DN535" s="519">
        <v>0</v>
      </c>
      <c r="DO535" s="519">
        <v>0</v>
      </c>
      <c r="DP535" s="519">
        <v>0</v>
      </c>
      <c r="DQ535" s="519">
        <v>0</v>
      </c>
      <c r="DR535" s="519">
        <v>0</v>
      </c>
      <c r="DS535" s="519">
        <v>0</v>
      </c>
      <c r="DT535" s="519">
        <v>0</v>
      </c>
      <c r="DU535" s="519">
        <v>0</v>
      </c>
      <c r="DV535" s="519">
        <v>0</v>
      </c>
      <c r="DW535" s="519">
        <v>0</v>
      </c>
      <c r="DX535" s="519">
        <v>0</v>
      </c>
      <c r="DZ535" s="337"/>
      <c r="EA535" s="519" t="s">
        <v>1058</v>
      </c>
      <c r="EB535" s="519" t="s">
        <v>1060</v>
      </c>
      <c r="EC535" s="519">
        <v>47</v>
      </c>
      <c r="ED535" s="521" t="str">
        <f t="shared" si="26"/>
        <v>SDN100247</v>
      </c>
      <c r="EE535" s="519">
        <v>157</v>
      </c>
      <c r="EF535" s="519">
        <v>747</v>
      </c>
      <c r="EG535" s="519">
        <v>1410</v>
      </c>
      <c r="EH535" s="519">
        <v>2056</v>
      </c>
      <c r="EI535" s="519">
        <v>2703</v>
      </c>
      <c r="EJ535" s="519">
        <v>3228</v>
      </c>
      <c r="EK535" s="519">
        <v>3755</v>
      </c>
      <c r="EL535" s="519">
        <v>4293</v>
      </c>
      <c r="EM535" s="519">
        <v>4837</v>
      </c>
      <c r="EN535" s="519">
        <v>0</v>
      </c>
      <c r="EO535" s="519">
        <v>0</v>
      </c>
      <c r="EP535" s="519">
        <v>0</v>
      </c>
      <c r="EQ535" s="519">
        <v>0</v>
      </c>
      <c r="ER535" s="519">
        <v>0</v>
      </c>
      <c r="ES535" s="519">
        <v>0</v>
      </c>
      <c r="ET535" s="519">
        <v>0</v>
      </c>
      <c r="EU535" s="519">
        <v>0</v>
      </c>
      <c r="EV535" s="519">
        <v>0</v>
      </c>
      <c r="EW535" s="519">
        <v>0</v>
      </c>
      <c r="EX535" s="519">
        <v>0</v>
      </c>
      <c r="EY535" s="519">
        <v>0</v>
      </c>
      <c r="EZ535" s="519">
        <v>0</v>
      </c>
      <c r="FA535" s="519">
        <v>0</v>
      </c>
      <c r="FB535" s="519">
        <v>0</v>
      </c>
      <c r="FC535" s="519">
        <v>0</v>
      </c>
      <c r="FD535" s="519">
        <v>0</v>
      </c>
      <c r="FE535" s="519">
        <v>0</v>
      </c>
      <c r="FF535" s="519">
        <v>0</v>
      </c>
      <c r="FG535" s="519">
        <v>0</v>
      </c>
      <c r="FH535" s="519">
        <v>0</v>
      </c>
      <c r="FI535" s="519">
        <v>0</v>
      </c>
      <c r="FJ535" s="519">
        <v>0</v>
      </c>
      <c r="FK535" s="519">
        <v>0</v>
      </c>
      <c r="FL535" s="519">
        <v>0</v>
      </c>
      <c r="FM535" s="519">
        <v>0</v>
      </c>
      <c r="FN535" s="519">
        <v>0</v>
      </c>
      <c r="FO535" s="519">
        <v>0</v>
      </c>
      <c r="FP535" s="519">
        <v>0</v>
      </c>
      <c r="FQ535" s="519">
        <v>0</v>
      </c>
      <c r="FR535" s="519">
        <v>0</v>
      </c>
      <c r="FS535" s="519">
        <v>0</v>
      </c>
      <c r="FT535" s="519">
        <v>0</v>
      </c>
      <c r="FU535" s="519">
        <v>0</v>
      </c>
      <c r="FV535" s="519">
        <v>0</v>
      </c>
      <c r="FW535" s="519">
        <v>0</v>
      </c>
      <c r="FX535" s="519">
        <v>0</v>
      </c>
      <c r="FY535" s="519">
        <v>0</v>
      </c>
      <c r="FZ535" s="519">
        <v>0</v>
      </c>
      <c r="GA535" s="519">
        <v>0</v>
      </c>
      <c r="GB535" s="519">
        <v>0</v>
      </c>
      <c r="GC535" s="519">
        <v>0</v>
      </c>
      <c r="GD535" s="519">
        <v>0</v>
      </c>
      <c r="GE535" s="519">
        <v>0</v>
      </c>
      <c r="GF535" s="519">
        <v>0</v>
      </c>
      <c r="GG535" s="519">
        <v>0</v>
      </c>
      <c r="GH535" s="519">
        <v>0</v>
      </c>
      <c r="GI535" s="519">
        <v>0</v>
      </c>
      <c r="GJ535" s="519">
        <v>0</v>
      </c>
      <c r="GK535" s="519">
        <v>0</v>
      </c>
      <c r="GL535" s="519">
        <v>0</v>
      </c>
      <c r="GM535" s="519">
        <v>0</v>
      </c>
      <c r="GN535" s="519">
        <v>0</v>
      </c>
      <c r="GO535" s="519">
        <v>0</v>
      </c>
      <c r="GP535" s="519">
        <v>0</v>
      </c>
      <c r="GQ535" s="519">
        <v>0</v>
      </c>
      <c r="GR535" s="519">
        <v>0</v>
      </c>
      <c r="GS535" s="519">
        <v>0</v>
      </c>
      <c r="GT535" s="519">
        <v>0</v>
      </c>
      <c r="GU535" s="519">
        <v>0</v>
      </c>
      <c r="GV535" s="519">
        <v>0</v>
      </c>
      <c r="GW535" s="519">
        <v>0</v>
      </c>
      <c r="GX535" s="519">
        <v>0</v>
      </c>
      <c r="GY535" s="519">
        <v>0</v>
      </c>
      <c r="GZ535" s="519">
        <v>0</v>
      </c>
      <c r="HA535" s="519">
        <v>0</v>
      </c>
      <c r="HB535" s="519">
        <v>0</v>
      </c>
      <c r="HC535" s="519">
        <v>0</v>
      </c>
      <c r="HD535" s="519">
        <v>0</v>
      </c>
      <c r="HE535" s="519">
        <v>0</v>
      </c>
      <c r="HF535" s="519">
        <v>0</v>
      </c>
      <c r="HG535" s="519">
        <v>0</v>
      </c>
      <c r="HH535" s="519">
        <v>0</v>
      </c>
      <c r="HI535" s="519">
        <v>0</v>
      </c>
      <c r="HJ535" s="519">
        <v>0</v>
      </c>
      <c r="HK535" s="519">
        <v>0</v>
      </c>
      <c r="HL535" s="519">
        <v>0</v>
      </c>
      <c r="HM535" s="519">
        <v>0</v>
      </c>
      <c r="HN535" s="519">
        <v>0</v>
      </c>
      <c r="HO535" s="519">
        <v>0</v>
      </c>
      <c r="HP535" s="519">
        <v>0</v>
      </c>
      <c r="HQ535" s="519">
        <v>0</v>
      </c>
      <c r="HR535" s="519">
        <v>0</v>
      </c>
      <c r="HS535" s="519">
        <v>0</v>
      </c>
      <c r="HT535" s="519">
        <v>0</v>
      </c>
      <c r="HU535" s="519">
        <v>0</v>
      </c>
      <c r="HV535" s="519">
        <v>0</v>
      </c>
      <c r="HW535" s="519">
        <v>0</v>
      </c>
      <c r="HX535" s="519">
        <v>0</v>
      </c>
      <c r="HY535" s="519">
        <v>0</v>
      </c>
      <c r="HZ535" s="519">
        <v>0</v>
      </c>
      <c r="IA535" s="519">
        <v>0</v>
      </c>
      <c r="IB535" s="519">
        <v>0</v>
      </c>
      <c r="IC535" s="519">
        <v>0</v>
      </c>
      <c r="ID535" s="519">
        <v>0</v>
      </c>
      <c r="IE535" s="519">
        <v>0</v>
      </c>
      <c r="IF535" s="519">
        <v>0</v>
      </c>
      <c r="IG535" s="519">
        <v>0</v>
      </c>
      <c r="IH535" s="519">
        <v>0</v>
      </c>
      <c r="II535" s="519">
        <v>0</v>
      </c>
      <c r="IJ535" s="519">
        <v>0</v>
      </c>
      <c r="IK535" s="519">
        <v>0</v>
      </c>
    </row>
    <row r="536" spans="2:245" hidden="1">
      <c r="B536" s="519" t="s">
        <v>1058</v>
      </c>
      <c r="C536" s="519"/>
      <c r="D536" s="519"/>
      <c r="E536" s="519"/>
      <c r="F536" s="519">
        <v>1</v>
      </c>
      <c r="G536" s="519"/>
      <c r="H536" s="519">
        <v>53</v>
      </c>
      <c r="I536" s="519">
        <v>4</v>
      </c>
      <c r="J536" s="519" t="str">
        <f t="shared" si="27"/>
        <v>SDN10015304</v>
      </c>
      <c r="K536" s="519">
        <v>1755</v>
      </c>
      <c r="M536" s="337"/>
      <c r="N536" s="519" t="s">
        <v>1058</v>
      </c>
      <c r="O536" s="519" t="s">
        <v>1060</v>
      </c>
      <c r="P536" s="519">
        <v>48</v>
      </c>
      <c r="Q536" s="521" t="str">
        <f t="shared" si="25"/>
        <v>SDN100248</v>
      </c>
      <c r="R536" s="519">
        <v>98</v>
      </c>
      <c r="S536" s="519">
        <v>471</v>
      </c>
      <c r="T536" s="519">
        <v>859</v>
      </c>
      <c r="U536" s="519">
        <v>1261</v>
      </c>
      <c r="V536" s="519">
        <v>1679</v>
      </c>
      <c r="W536" s="519">
        <v>2044</v>
      </c>
      <c r="X536" s="519">
        <v>2426</v>
      </c>
      <c r="Y536" s="519">
        <v>2825</v>
      </c>
      <c r="Z536" s="519">
        <v>3243</v>
      </c>
      <c r="AA536" s="519">
        <v>4909</v>
      </c>
      <c r="AB536" s="519">
        <v>5113</v>
      </c>
      <c r="AC536" s="519">
        <v>5333</v>
      </c>
      <c r="AD536" s="519">
        <v>5574</v>
      </c>
      <c r="AE536" s="519">
        <v>5835</v>
      </c>
      <c r="AF536" s="519">
        <v>6119</v>
      </c>
      <c r="AG536" s="519">
        <v>6429</v>
      </c>
      <c r="AH536" s="519">
        <v>6772</v>
      </c>
      <c r="AI536" s="519">
        <v>7161</v>
      </c>
      <c r="AJ536" s="519">
        <v>7592</v>
      </c>
      <c r="AK536" s="519">
        <v>8069</v>
      </c>
      <c r="AL536" s="519">
        <v>8605</v>
      </c>
      <c r="AM536" s="519">
        <v>9208</v>
      </c>
      <c r="AN536" s="519">
        <v>9906</v>
      </c>
      <c r="AO536" s="519">
        <v>10698</v>
      </c>
      <c r="AP536" s="519">
        <v>0</v>
      </c>
      <c r="AQ536" s="519">
        <v>0</v>
      </c>
      <c r="AR536" s="519">
        <v>0</v>
      </c>
      <c r="AS536" s="519">
        <v>0</v>
      </c>
      <c r="AT536" s="519">
        <v>0</v>
      </c>
      <c r="AU536" s="519">
        <v>0</v>
      </c>
      <c r="AV536" s="519">
        <v>0</v>
      </c>
      <c r="AW536" s="519">
        <v>0</v>
      </c>
      <c r="AX536" s="519">
        <v>0</v>
      </c>
      <c r="AY536" s="519">
        <v>0</v>
      </c>
      <c r="AZ536" s="519">
        <v>0</v>
      </c>
      <c r="BA536" s="519">
        <v>0</v>
      </c>
      <c r="BB536" s="519">
        <v>0</v>
      </c>
      <c r="BC536" s="519">
        <v>0</v>
      </c>
      <c r="BD536" s="519">
        <v>0</v>
      </c>
      <c r="BE536" s="519">
        <v>0</v>
      </c>
      <c r="BF536" s="519">
        <v>0</v>
      </c>
      <c r="BG536" s="519">
        <v>0</v>
      </c>
      <c r="BH536" s="519">
        <v>0</v>
      </c>
      <c r="BI536" s="519">
        <v>0</v>
      </c>
      <c r="BJ536" s="519">
        <v>0</v>
      </c>
      <c r="BK536" s="519">
        <v>0</v>
      </c>
      <c r="BL536" s="519">
        <v>0</v>
      </c>
      <c r="BM536" s="519">
        <v>0</v>
      </c>
      <c r="BN536" s="519">
        <v>0</v>
      </c>
      <c r="BO536" s="519">
        <v>0</v>
      </c>
      <c r="BP536" s="519">
        <v>0</v>
      </c>
      <c r="BQ536" s="519">
        <v>0</v>
      </c>
      <c r="BR536" s="519">
        <v>0</v>
      </c>
      <c r="BS536" s="519">
        <v>0</v>
      </c>
      <c r="BT536" s="519">
        <v>0</v>
      </c>
      <c r="BU536" s="519">
        <v>0</v>
      </c>
      <c r="BV536" s="519">
        <v>0</v>
      </c>
      <c r="BW536" s="519">
        <v>0</v>
      </c>
      <c r="BX536" s="519">
        <v>0</v>
      </c>
      <c r="BY536" s="519">
        <v>0</v>
      </c>
      <c r="BZ536" s="519">
        <v>0</v>
      </c>
      <c r="CA536" s="519">
        <v>0</v>
      </c>
      <c r="CB536" s="519">
        <v>0</v>
      </c>
      <c r="CC536" s="519">
        <v>0</v>
      </c>
      <c r="CD536" s="519">
        <v>0</v>
      </c>
      <c r="CE536" s="519">
        <v>0</v>
      </c>
      <c r="CF536" s="519">
        <v>0</v>
      </c>
      <c r="CG536" s="519">
        <v>0</v>
      </c>
      <c r="CH536" s="519">
        <v>0</v>
      </c>
      <c r="CI536" s="519">
        <v>0</v>
      </c>
      <c r="CJ536" s="519">
        <v>0</v>
      </c>
      <c r="CK536" s="519">
        <v>0</v>
      </c>
      <c r="CL536" s="519">
        <v>0</v>
      </c>
      <c r="CM536" s="519">
        <v>0</v>
      </c>
      <c r="CN536" s="519">
        <v>0</v>
      </c>
      <c r="CO536" s="519">
        <v>0</v>
      </c>
      <c r="CP536" s="519">
        <v>0</v>
      </c>
      <c r="CQ536" s="519">
        <v>0</v>
      </c>
      <c r="CR536" s="519">
        <v>0</v>
      </c>
      <c r="CS536" s="519">
        <v>0</v>
      </c>
      <c r="CT536" s="519">
        <v>0</v>
      </c>
      <c r="CU536" s="519">
        <v>0</v>
      </c>
      <c r="CV536" s="519">
        <v>0</v>
      </c>
      <c r="CW536" s="519">
        <v>0</v>
      </c>
      <c r="CX536" s="519">
        <v>0</v>
      </c>
      <c r="CY536" s="519">
        <v>0</v>
      </c>
      <c r="CZ536" s="519">
        <v>0</v>
      </c>
      <c r="DA536" s="519">
        <v>0</v>
      </c>
      <c r="DB536" s="519">
        <v>0</v>
      </c>
      <c r="DC536" s="519">
        <v>0</v>
      </c>
      <c r="DD536" s="519">
        <v>0</v>
      </c>
      <c r="DE536" s="519">
        <v>0</v>
      </c>
      <c r="DF536" s="519">
        <v>0</v>
      </c>
      <c r="DG536" s="519">
        <v>0</v>
      </c>
      <c r="DH536" s="519">
        <v>0</v>
      </c>
      <c r="DI536" s="519">
        <v>0</v>
      </c>
      <c r="DJ536" s="519">
        <v>0</v>
      </c>
      <c r="DK536" s="519">
        <v>0</v>
      </c>
      <c r="DL536" s="519">
        <v>0</v>
      </c>
      <c r="DM536" s="519">
        <v>0</v>
      </c>
      <c r="DN536" s="519">
        <v>0</v>
      </c>
      <c r="DO536" s="519">
        <v>0</v>
      </c>
      <c r="DP536" s="519">
        <v>0</v>
      </c>
      <c r="DQ536" s="519">
        <v>0</v>
      </c>
      <c r="DR536" s="519">
        <v>0</v>
      </c>
      <c r="DS536" s="519">
        <v>0</v>
      </c>
      <c r="DT536" s="519">
        <v>0</v>
      </c>
      <c r="DU536" s="519">
        <v>0</v>
      </c>
      <c r="DV536" s="519">
        <v>0</v>
      </c>
      <c r="DW536" s="519">
        <v>0</v>
      </c>
      <c r="DX536" s="519">
        <v>0</v>
      </c>
      <c r="DZ536" s="337"/>
      <c r="EA536" s="519" t="s">
        <v>1058</v>
      </c>
      <c r="EB536" s="519" t="s">
        <v>1060</v>
      </c>
      <c r="EC536" s="519">
        <v>48</v>
      </c>
      <c r="ED536" s="521" t="str">
        <f t="shared" si="26"/>
        <v>SDN100248</v>
      </c>
      <c r="EE536" s="519">
        <v>136</v>
      </c>
      <c r="EF536" s="519">
        <v>706</v>
      </c>
      <c r="EG536" s="519">
        <v>1354</v>
      </c>
      <c r="EH536" s="519">
        <v>1984</v>
      </c>
      <c r="EI536" s="519">
        <v>2611</v>
      </c>
      <c r="EJ536" s="519">
        <v>3119</v>
      </c>
      <c r="EK536" s="519">
        <v>3632</v>
      </c>
      <c r="EL536" s="519">
        <v>4154</v>
      </c>
      <c r="EM536" s="519">
        <v>4683</v>
      </c>
      <c r="EN536" s="519">
        <v>0</v>
      </c>
      <c r="EO536" s="519">
        <v>0</v>
      </c>
      <c r="EP536" s="519">
        <v>0</v>
      </c>
      <c r="EQ536" s="519">
        <v>0</v>
      </c>
      <c r="ER536" s="519">
        <v>0</v>
      </c>
      <c r="ES536" s="519">
        <v>0</v>
      </c>
      <c r="ET536" s="519">
        <v>0</v>
      </c>
      <c r="EU536" s="519">
        <v>0</v>
      </c>
      <c r="EV536" s="519">
        <v>0</v>
      </c>
      <c r="EW536" s="519">
        <v>0</v>
      </c>
      <c r="EX536" s="519">
        <v>0</v>
      </c>
      <c r="EY536" s="519">
        <v>0</v>
      </c>
      <c r="EZ536" s="519">
        <v>0</v>
      </c>
      <c r="FA536" s="519">
        <v>0</v>
      </c>
      <c r="FB536" s="519">
        <v>0</v>
      </c>
      <c r="FC536" s="519">
        <v>0</v>
      </c>
      <c r="FD536" s="519">
        <v>0</v>
      </c>
      <c r="FE536" s="519">
        <v>0</v>
      </c>
      <c r="FF536" s="519">
        <v>0</v>
      </c>
      <c r="FG536" s="519">
        <v>0</v>
      </c>
      <c r="FH536" s="519">
        <v>0</v>
      </c>
      <c r="FI536" s="519">
        <v>0</v>
      </c>
      <c r="FJ536" s="519">
        <v>0</v>
      </c>
      <c r="FK536" s="519">
        <v>0</v>
      </c>
      <c r="FL536" s="519">
        <v>0</v>
      </c>
      <c r="FM536" s="519">
        <v>0</v>
      </c>
      <c r="FN536" s="519">
        <v>0</v>
      </c>
      <c r="FO536" s="519">
        <v>0</v>
      </c>
      <c r="FP536" s="519">
        <v>0</v>
      </c>
      <c r="FQ536" s="519">
        <v>0</v>
      </c>
      <c r="FR536" s="519">
        <v>0</v>
      </c>
      <c r="FS536" s="519">
        <v>0</v>
      </c>
      <c r="FT536" s="519">
        <v>0</v>
      </c>
      <c r="FU536" s="519">
        <v>0</v>
      </c>
      <c r="FV536" s="519">
        <v>0</v>
      </c>
      <c r="FW536" s="519">
        <v>0</v>
      </c>
      <c r="FX536" s="519">
        <v>0</v>
      </c>
      <c r="FY536" s="519">
        <v>0</v>
      </c>
      <c r="FZ536" s="519">
        <v>0</v>
      </c>
      <c r="GA536" s="519">
        <v>0</v>
      </c>
      <c r="GB536" s="519">
        <v>0</v>
      </c>
      <c r="GC536" s="519">
        <v>0</v>
      </c>
      <c r="GD536" s="519">
        <v>0</v>
      </c>
      <c r="GE536" s="519">
        <v>0</v>
      </c>
      <c r="GF536" s="519">
        <v>0</v>
      </c>
      <c r="GG536" s="519">
        <v>0</v>
      </c>
      <c r="GH536" s="519">
        <v>0</v>
      </c>
      <c r="GI536" s="519">
        <v>0</v>
      </c>
      <c r="GJ536" s="519">
        <v>0</v>
      </c>
      <c r="GK536" s="519">
        <v>0</v>
      </c>
      <c r="GL536" s="519">
        <v>0</v>
      </c>
      <c r="GM536" s="519">
        <v>0</v>
      </c>
      <c r="GN536" s="519">
        <v>0</v>
      </c>
      <c r="GO536" s="519">
        <v>0</v>
      </c>
      <c r="GP536" s="519">
        <v>0</v>
      </c>
      <c r="GQ536" s="519">
        <v>0</v>
      </c>
      <c r="GR536" s="519">
        <v>0</v>
      </c>
      <c r="GS536" s="519">
        <v>0</v>
      </c>
      <c r="GT536" s="519">
        <v>0</v>
      </c>
      <c r="GU536" s="519">
        <v>0</v>
      </c>
      <c r="GV536" s="519">
        <v>0</v>
      </c>
      <c r="GW536" s="519">
        <v>0</v>
      </c>
      <c r="GX536" s="519">
        <v>0</v>
      </c>
      <c r="GY536" s="519">
        <v>0</v>
      </c>
      <c r="GZ536" s="519">
        <v>0</v>
      </c>
      <c r="HA536" s="519">
        <v>0</v>
      </c>
      <c r="HB536" s="519">
        <v>0</v>
      </c>
      <c r="HC536" s="519">
        <v>0</v>
      </c>
      <c r="HD536" s="519">
        <v>0</v>
      </c>
      <c r="HE536" s="519">
        <v>0</v>
      </c>
      <c r="HF536" s="519">
        <v>0</v>
      </c>
      <c r="HG536" s="519">
        <v>0</v>
      </c>
      <c r="HH536" s="519">
        <v>0</v>
      </c>
      <c r="HI536" s="519">
        <v>0</v>
      </c>
      <c r="HJ536" s="519">
        <v>0</v>
      </c>
      <c r="HK536" s="519">
        <v>0</v>
      </c>
      <c r="HL536" s="519">
        <v>0</v>
      </c>
      <c r="HM536" s="519">
        <v>0</v>
      </c>
      <c r="HN536" s="519">
        <v>0</v>
      </c>
      <c r="HO536" s="519">
        <v>0</v>
      </c>
      <c r="HP536" s="519">
        <v>0</v>
      </c>
      <c r="HQ536" s="519">
        <v>0</v>
      </c>
      <c r="HR536" s="519">
        <v>0</v>
      </c>
      <c r="HS536" s="519">
        <v>0</v>
      </c>
      <c r="HT536" s="519">
        <v>0</v>
      </c>
      <c r="HU536" s="519">
        <v>0</v>
      </c>
      <c r="HV536" s="519">
        <v>0</v>
      </c>
      <c r="HW536" s="519">
        <v>0</v>
      </c>
      <c r="HX536" s="519">
        <v>0</v>
      </c>
      <c r="HY536" s="519">
        <v>0</v>
      </c>
      <c r="HZ536" s="519">
        <v>0</v>
      </c>
      <c r="IA536" s="519">
        <v>0</v>
      </c>
      <c r="IB536" s="519">
        <v>0</v>
      </c>
      <c r="IC536" s="519">
        <v>0</v>
      </c>
      <c r="ID536" s="519">
        <v>0</v>
      </c>
      <c r="IE536" s="519">
        <v>0</v>
      </c>
      <c r="IF536" s="519">
        <v>0</v>
      </c>
      <c r="IG536" s="519">
        <v>0</v>
      </c>
      <c r="IH536" s="519">
        <v>0</v>
      </c>
      <c r="II536" s="519">
        <v>0</v>
      </c>
      <c r="IJ536" s="519">
        <v>0</v>
      </c>
      <c r="IK536" s="519">
        <v>0</v>
      </c>
    </row>
    <row r="537" spans="2:245" hidden="1">
      <c r="B537" s="519" t="s">
        <v>1058</v>
      </c>
      <c r="C537" s="519"/>
      <c r="D537" s="519"/>
      <c r="E537" s="519"/>
      <c r="F537" s="519">
        <v>1</v>
      </c>
      <c r="G537" s="519"/>
      <c r="H537" s="519">
        <v>53</v>
      </c>
      <c r="I537" s="519">
        <v>5</v>
      </c>
      <c r="J537" s="519" t="str">
        <f t="shared" si="27"/>
        <v>SDN10015305</v>
      </c>
      <c r="K537" s="519">
        <v>1755</v>
      </c>
      <c r="M537" s="337"/>
      <c r="N537" s="519" t="s">
        <v>1058</v>
      </c>
      <c r="O537" s="519" t="s">
        <v>1060</v>
      </c>
      <c r="P537" s="519">
        <v>49</v>
      </c>
      <c r="Q537" s="521" t="str">
        <f t="shared" si="25"/>
        <v>SDN100249</v>
      </c>
      <c r="R537" s="519">
        <v>85</v>
      </c>
      <c r="S537" s="519">
        <v>457</v>
      </c>
      <c r="T537" s="519">
        <v>842</v>
      </c>
      <c r="U537" s="519">
        <v>1243</v>
      </c>
      <c r="V537" s="519">
        <v>1659</v>
      </c>
      <c r="W537" s="519">
        <v>2024</v>
      </c>
      <c r="X537" s="519">
        <v>2405</v>
      </c>
      <c r="Y537" s="519">
        <v>2804</v>
      </c>
      <c r="Z537" s="519">
        <v>3223</v>
      </c>
      <c r="AA537" s="519">
        <v>4883</v>
      </c>
      <c r="AB537" s="519">
        <v>5089</v>
      </c>
      <c r="AC537" s="519">
        <v>5316</v>
      </c>
      <c r="AD537" s="519">
        <v>5561</v>
      </c>
      <c r="AE537" s="519">
        <v>5827</v>
      </c>
      <c r="AF537" s="519">
        <v>6117</v>
      </c>
      <c r="AG537" s="519">
        <v>6438</v>
      </c>
      <c r="AH537" s="519">
        <v>6802</v>
      </c>
      <c r="AI537" s="519">
        <v>7204</v>
      </c>
      <c r="AJ537" s="519">
        <v>7648</v>
      </c>
      <c r="AK537" s="519">
        <v>8147</v>
      </c>
      <c r="AL537" s="519">
        <v>8706</v>
      </c>
      <c r="AM537" s="519">
        <v>9354</v>
      </c>
      <c r="AN537" s="519">
        <v>10088</v>
      </c>
      <c r="AO537" s="519">
        <v>10920</v>
      </c>
      <c r="AP537" s="519">
        <v>0</v>
      </c>
      <c r="AQ537" s="519">
        <v>0</v>
      </c>
      <c r="AR537" s="519">
        <v>0</v>
      </c>
      <c r="AS537" s="519">
        <v>0</v>
      </c>
      <c r="AT537" s="519">
        <v>0</v>
      </c>
      <c r="AU537" s="519">
        <v>0</v>
      </c>
      <c r="AV537" s="519">
        <v>0</v>
      </c>
      <c r="AW537" s="519">
        <v>0</v>
      </c>
      <c r="AX537" s="519">
        <v>0</v>
      </c>
      <c r="AY537" s="519">
        <v>0</v>
      </c>
      <c r="AZ537" s="519">
        <v>0</v>
      </c>
      <c r="BA537" s="519">
        <v>0</v>
      </c>
      <c r="BB537" s="519">
        <v>0</v>
      </c>
      <c r="BC537" s="519">
        <v>0</v>
      </c>
      <c r="BD537" s="519">
        <v>0</v>
      </c>
      <c r="BE537" s="519">
        <v>0</v>
      </c>
      <c r="BF537" s="519">
        <v>0</v>
      </c>
      <c r="BG537" s="519">
        <v>0</v>
      </c>
      <c r="BH537" s="519">
        <v>0</v>
      </c>
      <c r="BI537" s="519">
        <v>0</v>
      </c>
      <c r="BJ537" s="519">
        <v>0</v>
      </c>
      <c r="BK537" s="519">
        <v>0</v>
      </c>
      <c r="BL537" s="519">
        <v>0</v>
      </c>
      <c r="BM537" s="519">
        <v>0</v>
      </c>
      <c r="BN537" s="519">
        <v>0</v>
      </c>
      <c r="BO537" s="519">
        <v>0</v>
      </c>
      <c r="BP537" s="519">
        <v>0</v>
      </c>
      <c r="BQ537" s="519">
        <v>0</v>
      </c>
      <c r="BR537" s="519">
        <v>0</v>
      </c>
      <c r="BS537" s="519">
        <v>0</v>
      </c>
      <c r="BT537" s="519">
        <v>0</v>
      </c>
      <c r="BU537" s="519">
        <v>0</v>
      </c>
      <c r="BV537" s="519">
        <v>0</v>
      </c>
      <c r="BW537" s="519">
        <v>0</v>
      </c>
      <c r="BX537" s="519">
        <v>0</v>
      </c>
      <c r="BY537" s="519">
        <v>0</v>
      </c>
      <c r="BZ537" s="519">
        <v>0</v>
      </c>
      <c r="CA537" s="519">
        <v>0</v>
      </c>
      <c r="CB537" s="519">
        <v>0</v>
      </c>
      <c r="CC537" s="519">
        <v>0</v>
      </c>
      <c r="CD537" s="519">
        <v>0</v>
      </c>
      <c r="CE537" s="519">
        <v>0</v>
      </c>
      <c r="CF537" s="519">
        <v>0</v>
      </c>
      <c r="CG537" s="519">
        <v>0</v>
      </c>
      <c r="CH537" s="519">
        <v>0</v>
      </c>
      <c r="CI537" s="519">
        <v>0</v>
      </c>
      <c r="CJ537" s="519">
        <v>0</v>
      </c>
      <c r="CK537" s="519">
        <v>0</v>
      </c>
      <c r="CL537" s="519">
        <v>0</v>
      </c>
      <c r="CM537" s="519">
        <v>0</v>
      </c>
      <c r="CN537" s="519">
        <v>0</v>
      </c>
      <c r="CO537" s="519">
        <v>0</v>
      </c>
      <c r="CP537" s="519">
        <v>0</v>
      </c>
      <c r="CQ537" s="519">
        <v>0</v>
      </c>
      <c r="CR537" s="519">
        <v>0</v>
      </c>
      <c r="CS537" s="519">
        <v>0</v>
      </c>
      <c r="CT537" s="519">
        <v>0</v>
      </c>
      <c r="CU537" s="519">
        <v>0</v>
      </c>
      <c r="CV537" s="519">
        <v>0</v>
      </c>
      <c r="CW537" s="519">
        <v>0</v>
      </c>
      <c r="CX537" s="519">
        <v>0</v>
      </c>
      <c r="CY537" s="519">
        <v>0</v>
      </c>
      <c r="CZ537" s="519">
        <v>0</v>
      </c>
      <c r="DA537" s="519">
        <v>0</v>
      </c>
      <c r="DB537" s="519">
        <v>0</v>
      </c>
      <c r="DC537" s="519">
        <v>0</v>
      </c>
      <c r="DD537" s="519">
        <v>0</v>
      </c>
      <c r="DE537" s="519">
        <v>0</v>
      </c>
      <c r="DF537" s="519">
        <v>0</v>
      </c>
      <c r="DG537" s="519">
        <v>0</v>
      </c>
      <c r="DH537" s="519">
        <v>0</v>
      </c>
      <c r="DI537" s="519">
        <v>0</v>
      </c>
      <c r="DJ537" s="519">
        <v>0</v>
      </c>
      <c r="DK537" s="519">
        <v>0</v>
      </c>
      <c r="DL537" s="519">
        <v>0</v>
      </c>
      <c r="DM537" s="519">
        <v>0</v>
      </c>
      <c r="DN537" s="519">
        <v>0</v>
      </c>
      <c r="DO537" s="519">
        <v>0</v>
      </c>
      <c r="DP537" s="519">
        <v>0</v>
      </c>
      <c r="DQ537" s="519">
        <v>0</v>
      </c>
      <c r="DR537" s="519">
        <v>0</v>
      </c>
      <c r="DS537" s="519">
        <v>0</v>
      </c>
      <c r="DT537" s="519">
        <v>0</v>
      </c>
      <c r="DU537" s="519">
        <v>0</v>
      </c>
      <c r="DV537" s="519">
        <v>0</v>
      </c>
      <c r="DW537" s="519">
        <v>0</v>
      </c>
      <c r="DX537" s="519">
        <v>0</v>
      </c>
      <c r="DZ537" s="337"/>
      <c r="EA537" s="519" t="s">
        <v>1058</v>
      </c>
      <c r="EB537" s="519" t="s">
        <v>1060</v>
      </c>
      <c r="EC537" s="519">
        <v>49</v>
      </c>
      <c r="ED537" s="521" t="str">
        <f t="shared" si="26"/>
        <v>SDN100249</v>
      </c>
      <c r="EE537" s="519">
        <v>115</v>
      </c>
      <c r="EF537" s="519">
        <v>665</v>
      </c>
      <c r="EG537" s="519">
        <v>1294</v>
      </c>
      <c r="EH537" s="519">
        <v>1905</v>
      </c>
      <c r="EI537" s="519">
        <v>2513</v>
      </c>
      <c r="EJ537" s="519">
        <v>3005</v>
      </c>
      <c r="EK537" s="519">
        <v>3503</v>
      </c>
      <c r="EL537" s="519">
        <v>4008</v>
      </c>
      <c r="EM537" s="519">
        <v>4524</v>
      </c>
      <c r="EN537" s="519">
        <v>0</v>
      </c>
      <c r="EO537" s="519">
        <v>0</v>
      </c>
      <c r="EP537" s="519">
        <v>0</v>
      </c>
      <c r="EQ537" s="519">
        <v>0</v>
      </c>
      <c r="ER537" s="519">
        <v>0</v>
      </c>
      <c r="ES537" s="519">
        <v>0</v>
      </c>
      <c r="ET537" s="519">
        <v>0</v>
      </c>
      <c r="EU537" s="519">
        <v>0</v>
      </c>
      <c r="EV537" s="519">
        <v>0</v>
      </c>
      <c r="EW537" s="519">
        <v>0</v>
      </c>
      <c r="EX537" s="519">
        <v>0</v>
      </c>
      <c r="EY537" s="519">
        <v>0</v>
      </c>
      <c r="EZ537" s="519">
        <v>0</v>
      </c>
      <c r="FA537" s="519">
        <v>0</v>
      </c>
      <c r="FB537" s="519">
        <v>0</v>
      </c>
      <c r="FC537" s="519">
        <v>0</v>
      </c>
      <c r="FD537" s="519">
        <v>0</v>
      </c>
      <c r="FE537" s="519">
        <v>0</v>
      </c>
      <c r="FF537" s="519">
        <v>0</v>
      </c>
      <c r="FG537" s="519">
        <v>0</v>
      </c>
      <c r="FH537" s="519">
        <v>0</v>
      </c>
      <c r="FI537" s="519">
        <v>0</v>
      </c>
      <c r="FJ537" s="519">
        <v>0</v>
      </c>
      <c r="FK537" s="519">
        <v>0</v>
      </c>
      <c r="FL537" s="519">
        <v>0</v>
      </c>
      <c r="FM537" s="519">
        <v>0</v>
      </c>
      <c r="FN537" s="519">
        <v>0</v>
      </c>
      <c r="FO537" s="519">
        <v>0</v>
      </c>
      <c r="FP537" s="519">
        <v>0</v>
      </c>
      <c r="FQ537" s="519">
        <v>0</v>
      </c>
      <c r="FR537" s="519">
        <v>0</v>
      </c>
      <c r="FS537" s="519">
        <v>0</v>
      </c>
      <c r="FT537" s="519">
        <v>0</v>
      </c>
      <c r="FU537" s="519">
        <v>0</v>
      </c>
      <c r="FV537" s="519">
        <v>0</v>
      </c>
      <c r="FW537" s="519">
        <v>0</v>
      </c>
      <c r="FX537" s="519">
        <v>0</v>
      </c>
      <c r="FY537" s="519">
        <v>0</v>
      </c>
      <c r="FZ537" s="519">
        <v>0</v>
      </c>
      <c r="GA537" s="519">
        <v>0</v>
      </c>
      <c r="GB537" s="519">
        <v>0</v>
      </c>
      <c r="GC537" s="519">
        <v>0</v>
      </c>
      <c r="GD537" s="519">
        <v>0</v>
      </c>
      <c r="GE537" s="519">
        <v>0</v>
      </c>
      <c r="GF537" s="519">
        <v>0</v>
      </c>
      <c r="GG537" s="519">
        <v>0</v>
      </c>
      <c r="GH537" s="519">
        <v>0</v>
      </c>
      <c r="GI537" s="519">
        <v>0</v>
      </c>
      <c r="GJ537" s="519">
        <v>0</v>
      </c>
      <c r="GK537" s="519">
        <v>0</v>
      </c>
      <c r="GL537" s="519">
        <v>0</v>
      </c>
      <c r="GM537" s="519">
        <v>0</v>
      </c>
      <c r="GN537" s="519">
        <v>0</v>
      </c>
      <c r="GO537" s="519">
        <v>0</v>
      </c>
      <c r="GP537" s="519">
        <v>0</v>
      </c>
      <c r="GQ537" s="519">
        <v>0</v>
      </c>
      <c r="GR537" s="519">
        <v>0</v>
      </c>
      <c r="GS537" s="519">
        <v>0</v>
      </c>
      <c r="GT537" s="519">
        <v>0</v>
      </c>
      <c r="GU537" s="519">
        <v>0</v>
      </c>
      <c r="GV537" s="519">
        <v>0</v>
      </c>
      <c r="GW537" s="519">
        <v>0</v>
      </c>
      <c r="GX537" s="519">
        <v>0</v>
      </c>
      <c r="GY537" s="519">
        <v>0</v>
      </c>
      <c r="GZ537" s="519">
        <v>0</v>
      </c>
      <c r="HA537" s="519">
        <v>0</v>
      </c>
      <c r="HB537" s="519">
        <v>0</v>
      </c>
      <c r="HC537" s="519">
        <v>0</v>
      </c>
      <c r="HD537" s="519">
        <v>0</v>
      </c>
      <c r="HE537" s="519">
        <v>0</v>
      </c>
      <c r="HF537" s="519">
        <v>0</v>
      </c>
      <c r="HG537" s="519">
        <v>0</v>
      </c>
      <c r="HH537" s="519">
        <v>0</v>
      </c>
      <c r="HI537" s="519">
        <v>0</v>
      </c>
      <c r="HJ537" s="519">
        <v>0</v>
      </c>
      <c r="HK537" s="519">
        <v>0</v>
      </c>
      <c r="HL537" s="519">
        <v>0</v>
      </c>
      <c r="HM537" s="519">
        <v>0</v>
      </c>
      <c r="HN537" s="519">
        <v>0</v>
      </c>
      <c r="HO537" s="519">
        <v>0</v>
      </c>
      <c r="HP537" s="519">
        <v>0</v>
      </c>
      <c r="HQ537" s="519">
        <v>0</v>
      </c>
      <c r="HR537" s="519">
        <v>0</v>
      </c>
      <c r="HS537" s="519">
        <v>0</v>
      </c>
      <c r="HT537" s="519">
        <v>0</v>
      </c>
      <c r="HU537" s="519">
        <v>0</v>
      </c>
      <c r="HV537" s="519">
        <v>0</v>
      </c>
      <c r="HW537" s="519">
        <v>0</v>
      </c>
      <c r="HX537" s="519">
        <v>0</v>
      </c>
      <c r="HY537" s="519">
        <v>0</v>
      </c>
      <c r="HZ537" s="519">
        <v>0</v>
      </c>
      <c r="IA537" s="519">
        <v>0</v>
      </c>
      <c r="IB537" s="519">
        <v>0</v>
      </c>
      <c r="IC537" s="519">
        <v>0</v>
      </c>
      <c r="ID537" s="519">
        <v>0</v>
      </c>
      <c r="IE537" s="519">
        <v>0</v>
      </c>
      <c r="IF537" s="519">
        <v>0</v>
      </c>
      <c r="IG537" s="519">
        <v>0</v>
      </c>
      <c r="IH537" s="519">
        <v>0</v>
      </c>
      <c r="II537" s="519">
        <v>0</v>
      </c>
      <c r="IJ537" s="519">
        <v>0</v>
      </c>
      <c r="IK537" s="519">
        <v>0</v>
      </c>
    </row>
    <row r="538" spans="2:245" hidden="1">
      <c r="B538" s="519" t="s">
        <v>1058</v>
      </c>
      <c r="C538" s="519"/>
      <c r="D538" s="519"/>
      <c r="E538" s="519"/>
      <c r="F538" s="519">
        <v>1</v>
      </c>
      <c r="G538" s="519"/>
      <c r="H538" s="519">
        <v>53</v>
      </c>
      <c r="I538" s="519">
        <v>6</v>
      </c>
      <c r="J538" s="519" t="str">
        <f t="shared" si="27"/>
        <v>SDN10015306</v>
      </c>
      <c r="K538" s="519">
        <v>1404</v>
      </c>
      <c r="M538" s="337"/>
      <c r="N538" s="519" t="s">
        <v>1058</v>
      </c>
      <c r="O538" s="519" t="s">
        <v>1060</v>
      </c>
      <c r="P538" s="519">
        <v>50</v>
      </c>
      <c r="Q538" s="521" t="str">
        <f t="shared" si="25"/>
        <v>SDN100250</v>
      </c>
      <c r="R538" s="519">
        <v>71</v>
      </c>
      <c r="S538" s="519">
        <v>442</v>
      </c>
      <c r="T538" s="519">
        <v>826</v>
      </c>
      <c r="U538" s="519">
        <v>1225</v>
      </c>
      <c r="V538" s="519">
        <v>1640</v>
      </c>
      <c r="W538" s="519">
        <v>2006</v>
      </c>
      <c r="X538" s="519">
        <v>2387</v>
      </c>
      <c r="Y538" s="519">
        <v>2788</v>
      </c>
      <c r="Z538" s="519">
        <v>3207</v>
      </c>
      <c r="AA538" s="519">
        <v>4865</v>
      </c>
      <c r="AB538" s="519">
        <v>5078</v>
      </c>
      <c r="AC538" s="519">
        <v>5308</v>
      </c>
      <c r="AD538" s="519">
        <v>5557</v>
      </c>
      <c r="AE538" s="519">
        <v>5829</v>
      </c>
      <c r="AF538" s="519">
        <v>6130</v>
      </c>
      <c r="AG538" s="519">
        <v>6470</v>
      </c>
      <c r="AH538" s="519">
        <v>6846</v>
      </c>
      <c r="AI538" s="519">
        <v>7259</v>
      </c>
      <c r="AJ538" s="519">
        <v>7724</v>
      </c>
      <c r="AK538" s="519">
        <v>8243</v>
      </c>
      <c r="AL538" s="519">
        <v>8846</v>
      </c>
      <c r="AM538" s="519">
        <v>9526</v>
      </c>
      <c r="AN538" s="519">
        <v>10295</v>
      </c>
      <c r="AO538" s="519">
        <v>11185</v>
      </c>
      <c r="AP538" s="519">
        <v>0</v>
      </c>
      <c r="AQ538" s="519">
        <v>0</v>
      </c>
      <c r="AR538" s="519">
        <v>0</v>
      </c>
      <c r="AS538" s="519">
        <v>0</v>
      </c>
      <c r="AT538" s="519">
        <v>0</v>
      </c>
      <c r="AU538" s="519">
        <v>0</v>
      </c>
      <c r="AV538" s="519">
        <v>0</v>
      </c>
      <c r="AW538" s="519">
        <v>0</v>
      </c>
      <c r="AX538" s="519">
        <v>0</v>
      </c>
      <c r="AY538" s="519">
        <v>0</v>
      </c>
      <c r="AZ538" s="519">
        <v>0</v>
      </c>
      <c r="BA538" s="519">
        <v>0</v>
      </c>
      <c r="BB538" s="519">
        <v>0</v>
      </c>
      <c r="BC538" s="519">
        <v>0</v>
      </c>
      <c r="BD538" s="519">
        <v>0</v>
      </c>
      <c r="BE538" s="519">
        <v>0</v>
      </c>
      <c r="BF538" s="519">
        <v>0</v>
      </c>
      <c r="BG538" s="519">
        <v>0</v>
      </c>
      <c r="BH538" s="519">
        <v>0</v>
      </c>
      <c r="BI538" s="519">
        <v>0</v>
      </c>
      <c r="BJ538" s="519">
        <v>0</v>
      </c>
      <c r="BK538" s="519">
        <v>0</v>
      </c>
      <c r="BL538" s="519">
        <v>0</v>
      </c>
      <c r="BM538" s="519">
        <v>0</v>
      </c>
      <c r="BN538" s="519">
        <v>0</v>
      </c>
      <c r="BO538" s="519">
        <v>0</v>
      </c>
      <c r="BP538" s="519">
        <v>0</v>
      </c>
      <c r="BQ538" s="519">
        <v>0</v>
      </c>
      <c r="BR538" s="519">
        <v>0</v>
      </c>
      <c r="BS538" s="519">
        <v>0</v>
      </c>
      <c r="BT538" s="519">
        <v>0</v>
      </c>
      <c r="BU538" s="519">
        <v>0</v>
      </c>
      <c r="BV538" s="519">
        <v>0</v>
      </c>
      <c r="BW538" s="519">
        <v>0</v>
      </c>
      <c r="BX538" s="519">
        <v>0</v>
      </c>
      <c r="BY538" s="519">
        <v>0</v>
      </c>
      <c r="BZ538" s="519">
        <v>0</v>
      </c>
      <c r="CA538" s="519">
        <v>0</v>
      </c>
      <c r="CB538" s="519">
        <v>0</v>
      </c>
      <c r="CC538" s="519">
        <v>0</v>
      </c>
      <c r="CD538" s="519">
        <v>0</v>
      </c>
      <c r="CE538" s="519">
        <v>0</v>
      </c>
      <c r="CF538" s="519">
        <v>0</v>
      </c>
      <c r="CG538" s="519">
        <v>0</v>
      </c>
      <c r="CH538" s="519">
        <v>0</v>
      </c>
      <c r="CI538" s="519">
        <v>0</v>
      </c>
      <c r="CJ538" s="519">
        <v>0</v>
      </c>
      <c r="CK538" s="519">
        <v>0</v>
      </c>
      <c r="CL538" s="519">
        <v>0</v>
      </c>
      <c r="CM538" s="519">
        <v>0</v>
      </c>
      <c r="CN538" s="519">
        <v>0</v>
      </c>
      <c r="CO538" s="519">
        <v>0</v>
      </c>
      <c r="CP538" s="519">
        <v>0</v>
      </c>
      <c r="CQ538" s="519">
        <v>0</v>
      </c>
      <c r="CR538" s="519">
        <v>0</v>
      </c>
      <c r="CS538" s="519">
        <v>0</v>
      </c>
      <c r="CT538" s="519">
        <v>0</v>
      </c>
      <c r="CU538" s="519">
        <v>0</v>
      </c>
      <c r="CV538" s="519">
        <v>0</v>
      </c>
      <c r="CW538" s="519">
        <v>0</v>
      </c>
      <c r="CX538" s="519">
        <v>0</v>
      </c>
      <c r="CY538" s="519">
        <v>0</v>
      </c>
      <c r="CZ538" s="519">
        <v>0</v>
      </c>
      <c r="DA538" s="519">
        <v>0</v>
      </c>
      <c r="DB538" s="519">
        <v>0</v>
      </c>
      <c r="DC538" s="519">
        <v>0</v>
      </c>
      <c r="DD538" s="519">
        <v>0</v>
      </c>
      <c r="DE538" s="519">
        <v>0</v>
      </c>
      <c r="DF538" s="519">
        <v>0</v>
      </c>
      <c r="DG538" s="519">
        <v>0</v>
      </c>
      <c r="DH538" s="519">
        <v>0</v>
      </c>
      <c r="DI538" s="519">
        <v>0</v>
      </c>
      <c r="DJ538" s="519">
        <v>0</v>
      </c>
      <c r="DK538" s="519">
        <v>0</v>
      </c>
      <c r="DL538" s="519">
        <v>0</v>
      </c>
      <c r="DM538" s="519">
        <v>0</v>
      </c>
      <c r="DN538" s="519">
        <v>0</v>
      </c>
      <c r="DO538" s="519">
        <v>0</v>
      </c>
      <c r="DP538" s="519">
        <v>0</v>
      </c>
      <c r="DQ538" s="519">
        <v>0</v>
      </c>
      <c r="DR538" s="519">
        <v>0</v>
      </c>
      <c r="DS538" s="519">
        <v>0</v>
      </c>
      <c r="DT538" s="519">
        <v>0</v>
      </c>
      <c r="DU538" s="519">
        <v>0</v>
      </c>
      <c r="DV538" s="519">
        <v>0</v>
      </c>
      <c r="DW538" s="519">
        <v>0</v>
      </c>
      <c r="DX538" s="519">
        <v>0</v>
      </c>
      <c r="DZ538" s="337"/>
      <c r="EA538" s="519" t="s">
        <v>1058</v>
      </c>
      <c r="EB538" s="519" t="s">
        <v>1060</v>
      </c>
      <c r="EC538" s="519">
        <v>50</v>
      </c>
      <c r="ED538" s="521" t="str">
        <f t="shared" si="26"/>
        <v>SDN100250</v>
      </c>
      <c r="EE538" s="519">
        <v>94</v>
      </c>
      <c r="EF538" s="519">
        <v>622</v>
      </c>
      <c r="EG538" s="519">
        <v>1231</v>
      </c>
      <c r="EH538" s="519">
        <v>1823</v>
      </c>
      <c r="EI538" s="519">
        <v>2411</v>
      </c>
      <c r="EJ538" s="519">
        <v>2890</v>
      </c>
      <c r="EK538" s="519">
        <v>3370</v>
      </c>
      <c r="EL538" s="519">
        <v>3861</v>
      </c>
      <c r="EM538" s="519">
        <v>4361</v>
      </c>
      <c r="EN538" s="519">
        <v>0</v>
      </c>
      <c r="EO538" s="519">
        <v>0</v>
      </c>
      <c r="EP538" s="519">
        <v>0</v>
      </c>
      <c r="EQ538" s="519">
        <v>0</v>
      </c>
      <c r="ER538" s="519">
        <v>0</v>
      </c>
      <c r="ES538" s="519">
        <v>0</v>
      </c>
      <c r="ET538" s="519">
        <v>0</v>
      </c>
      <c r="EU538" s="519">
        <v>0</v>
      </c>
      <c r="EV538" s="519">
        <v>0</v>
      </c>
      <c r="EW538" s="519">
        <v>0</v>
      </c>
      <c r="EX538" s="519">
        <v>0</v>
      </c>
      <c r="EY538" s="519">
        <v>0</v>
      </c>
      <c r="EZ538" s="519">
        <v>0</v>
      </c>
      <c r="FA538" s="519">
        <v>0</v>
      </c>
      <c r="FB538" s="519">
        <v>0</v>
      </c>
      <c r="FC538" s="519">
        <v>0</v>
      </c>
      <c r="FD538" s="519">
        <v>0</v>
      </c>
      <c r="FE538" s="519">
        <v>0</v>
      </c>
      <c r="FF538" s="519">
        <v>0</v>
      </c>
      <c r="FG538" s="519">
        <v>0</v>
      </c>
      <c r="FH538" s="519">
        <v>0</v>
      </c>
      <c r="FI538" s="519">
        <v>0</v>
      </c>
      <c r="FJ538" s="519">
        <v>0</v>
      </c>
      <c r="FK538" s="519">
        <v>0</v>
      </c>
      <c r="FL538" s="519">
        <v>0</v>
      </c>
      <c r="FM538" s="519">
        <v>0</v>
      </c>
      <c r="FN538" s="519">
        <v>0</v>
      </c>
      <c r="FO538" s="519">
        <v>0</v>
      </c>
      <c r="FP538" s="519">
        <v>0</v>
      </c>
      <c r="FQ538" s="519">
        <v>0</v>
      </c>
      <c r="FR538" s="519">
        <v>0</v>
      </c>
      <c r="FS538" s="519">
        <v>0</v>
      </c>
      <c r="FT538" s="519">
        <v>0</v>
      </c>
      <c r="FU538" s="519">
        <v>0</v>
      </c>
      <c r="FV538" s="519">
        <v>0</v>
      </c>
      <c r="FW538" s="519">
        <v>0</v>
      </c>
      <c r="FX538" s="519">
        <v>0</v>
      </c>
      <c r="FY538" s="519">
        <v>0</v>
      </c>
      <c r="FZ538" s="519">
        <v>0</v>
      </c>
      <c r="GA538" s="519">
        <v>0</v>
      </c>
      <c r="GB538" s="519">
        <v>0</v>
      </c>
      <c r="GC538" s="519">
        <v>0</v>
      </c>
      <c r="GD538" s="519">
        <v>0</v>
      </c>
      <c r="GE538" s="519">
        <v>0</v>
      </c>
      <c r="GF538" s="519">
        <v>0</v>
      </c>
      <c r="GG538" s="519">
        <v>0</v>
      </c>
      <c r="GH538" s="519">
        <v>0</v>
      </c>
      <c r="GI538" s="519">
        <v>0</v>
      </c>
      <c r="GJ538" s="519">
        <v>0</v>
      </c>
      <c r="GK538" s="519">
        <v>0</v>
      </c>
      <c r="GL538" s="519">
        <v>0</v>
      </c>
      <c r="GM538" s="519">
        <v>0</v>
      </c>
      <c r="GN538" s="519">
        <v>0</v>
      </c>
      <c r="GO538" s="519">
        <v>0</v>
      </c>
      <c r="GP538" s="519">
        <v>0</v>
      </c>
      <c r="GQ538" s="519">
        <v>0</v>
      </c>
      <c r="GR538" s="519">
        <v>0</v>
      </c>
      <c r="GS538" s="519">
        <v>0</v>
      </c>
      <c r="GT538" s="519">
        <v>0</v>
      </c>
      <c r="GU538" s="519">
        <v>0</v>
      </c>
      <c r="GV538" s="519">
        <v>0</v>
      </c>
      <c r="GW538" s="519">
        <v>0</v>
      </c>
      <c r="GX538" s="519">
        <v>0</v>
      </c>
      <c r="GY538" s="519">
        <v>0</v>
      </c>
      <c r="GZ538" s="519">
        <v>0</v>
      </c>
      <c r="HA538" s="519">
        <v>0</v>
      </c>
      <c r="HB538" s="519">
        <v>0</v>
      </c>
      <c r="HC538" s="519">
        <v>0</v>
      </c>
      <c r="HD538" s="519">
        <v>0</v>
      </c>
      <c r="HE538" s="519">
        <v>0</v>
      </c>
      <c r="HF538" s="519">
        <v>0</v>
      </c>
      <c r="HG538" s="519">
        <v>0</v>
      </c>
      <c r="HH538" s="519">
        <v>0</v>
      </c>
      <c r="HI538" s="519">
        <v>0</v>
      </c>
      <c r="HJ538" s="519">
        <v>0</v>
      </c>
      <c r="HK538" s="519">
        <v>0</v>
      </c>
      <c r="HL538" s="519">
        <v>0</v>
      </c>
      <c r="HM538" s="519">
        <v>0</v>
      </c>
      <c r="HN538" s="519">
        <v>0</v>
      </c>
      <c r="HO538" s="519">
        <v>0</v>
      </c>
      <c r="HP538" s="519">
        <v>0</v>
      </c>
      <c r="HQ538" s="519">
        <v>0</v>
      </c>
      <c r="HR538" s="519">
        <v>0</v>
      </c>
      <c r="HS538" s="519">
        <v>0</v>
      </c>
      <c r="HT538" s="519">
        <v>0</v>
      </c>
      <c r="HU538" s="519">
        <v>0</v>
      </c>
      <c r="HV538" s="519">
        <v>0</v>
      </c>
      <c r="HW538" s="519">
        <v>0</v>
      </c>
      <c r="HX538" s="519">
        <v>0</v>
      </c>
      <c r="HY538" s="519">
        <v>0</v>
      </c>
      <c r="HZ538" s="519">
        <v>0</v>
      </c>
      <c r="IA538" s="519">
        <v>0</v>
      </c>
      <c r="IB538" s="519">
        <v>0</v>
      </c>
      <c r="IC538" s="519">
        <v>0</v>
      </c>
      <c r="ID538" s="519">
        <v>0</v>
      </c>
      <c r="IE538" s="519">
        <v>0</v>
      </c>
      <c r="IF538" s="519">
        <v>0</v>
      </c>
      <c r="IG538" s="519">
        <v>0</v>
      </c>
      <c r="IH538" s="519">
        <v>0</v>
      </c>
      <c r="II538" s="519">
        <v>0</v>
      </c>
      <c r="IJ538" s="519">
        <v>0</v>
      </c>
      <c r="IK538" s="519">
        <v>0</v>
      </c>
    </row>
    <row r="539" spans="2:245" hidden="1">
      <c r="B539" s="519" t="s">
        <v>1058</v>
      </c>
      <c r="C539" s="519"/>
      <c r="D539" s="519"/>
      <c r="E539" s="519"/>
      <c r="F539" s="519">
        <v>1</v>
      </c>
      <c r="G539" s="519"/>
      <c r="H539" s="519">
        <v>53</v>
      </c>
      <c r="I539" s="519">
        <v>7</v>
      </c>
      <c r="J539" s="519" t="str">
        <f t="shared" si="27"/>
        <v>SDN10015307</v>
      </c>
      <c r="K539" s="519">
        <v>1404</v>
      </c>
      <c r="M539" s="337"/>
      <c r="N539" s="519" t="s">
        <v>1058</v>
      </c>
      <c r="O539" s="519" t="s">
        <v>1060</v>
      </c>
      <c r="P539" s="519">
        <v>51</v>
      </c>
      <c r="Q539" s="521" t="str">
        <f t="shared" si="25"/>
        <v>SDN100251</v>
      </c>
      <c r="R539" s="519">
        <v>55</v>
      </c>
      <c r="S539" s="519">
        <v>423</v>
      </c>
      <c r="T539" s="519">
        <v>805</v>
      </c>
      <c r="U539" s="519">
        <v>1202</v>
      </c>
      <c r="V539" s="519">
        <v>1616</v>
      </c>
      <c r="W539" s="519">
        <v>1980</v>
      </c>
      <c r="X539" s="519">
        <v>2361</v>
      </c>
      <c r="Y539" s="519">
        <v>2761</v>
      </c>
      <c r="Z539" s="519">
        <v>3180</v>
      </c>
      <c r="AA539" s="519">
        <v>4833</v>
      </c>
      <c r="AB539" s="519">
        <v>5048</v>
      </c>
      <c r="AC539" s="519">
        <v>5281</v>
      </c>
      <c r="AD539" s="519">
        <v>5534</v>
      </c>
      <c r="AE539" s="519">
        <v>5814</v>
      </c>
      <c r="AF539" s="519">
        <v>6131</v>
      </c>
      <c r="AG539" s="519">
        <v>6480</v>
      </c>
      <c r="AH539" s="519">
        <v>6864</v>
      </c>
      <c r="AI539" s="519">
        <v>7294</v>
      </c>
      <c r="AJ539" s="519">
        <v>7774</v>
      </c>
      <c r="AK539" s="519">
        <v>8330</v>
      </c>
      <c r="AL539" s="519">
        <v>8958</v>
      </c>
      <c r="AM539" s="519">
        <v>9666</v>
      </c>
      <c r="AN539" s="519">
        <v>10483</v>
      </c>
      <c r="AO539" s="519">
        <v>11429</v>
      </c>
      <c r="AP539" s="519">
        <v>0</v>
      </c>
      <c r="AQ539" s="519">
        <v>0</v>
      </c>
      <c r="AR539" s="519">
        <v>0</v>
      </c>
      <c r="AS539" s="519">
        <v>0</v>
      </c>
      <c r="AT539" s="519">
        <v>0</v>
      </c>
      <c r="AU539" s="519">
        <v>0</v>
      </c>
      <c r="AV539" s="519">
        <v>0</v>
      </c>
      <c r="AW539" s="519">
        <v>0</v>
      </c>
      <c r="AX539" s="519">
        <v>0</v>
      </c>
      <c r="AY539" s="519">
        <v>0</v>
      </c>
      <c r="AZ539" s="519">
        <v>0</v>
      </c>
      <c r="BA539" s="519">
        <v>0</v>
      </c>
      <c r="BB539" s="519">
        <v>0</v>
      </c>
      <c r="BC539" s="519">
        <v>0</v>
      </c>
      <c r="BD539" s="519">
        <v>0</v>
      </c>
      <c r="BE539" s="519">
        <v>0</v>
      </c>
      <c r="BF539" s="519">
        <v>0</v>
      </c>
      <c r="BG539" s="519">
        <v>0</v>
      </c>
      <c r="BH539" s="519">
        <v>0</v>
      </c>
      <c r="BI539" s="519">
        <v>0</v>
      </c>
      <c r="BJ539" s="519">
        <v>0</v>
      </c>
      <c r="BK539" s="519">
        <v>0</v>
      </c>
      <c r="BL539" s="519">
        <v>0</v>
      </c>
      <c r="BM539" s="519">
        <v>0</v>
      </c>
      <c r="BN539" s="519">
        <v>0</v>
      </c>
      <c r="BO539" s="519">
        <v>0</v>
      </c>
      <c r="BP539" s="519">
        <v>0</v>
      </c>
      <c r="BQ539" s="519">
        <v>0</v>
      </c>
      <c r="BR539" s="519">
        <v>0</v>
      </c>
      <c r="BS539" s="519">
        <v>0</v>
      </c>
      <c r="BT539" s="519">
        <v>0</v>
      </c>
      <c r="BU539" s="519">
        <v>0</v>
      </c>
      <c r="BV539" s="519">
        <v>0</v>
      </c>
      <c r="BW539" s="519">
        <v>0</v>
      </c>
      <c r="BX539" s="519">
        <v>0</v>
      </c>
      <c r="BY539" s="519">
        <v>0</v>
      </c>
      <c r="BZ539" s="519">
        <v>0</v>
      </c>
      <c r="CA539" s="519">
        <v>0</v>
      </c>
      <c r="CB539" s="519">
        <v>0</v>
      </c>
      <c r="CC539" s="519">
        <v>0</v>
      </c>
      <c r="CD539" s="519">
        <v>0</v>
      </c>
      <c r="CE539" s="519">
        <v>0</v>
      </c>
      <c r="CF539" s="519">
        <v>0</v>
      </c>
      <c r="CG539" s="519">
        <v>0</v>
      </c>
      <c r="CH539" s="519">
        <v>0</v>
      </c>
      <c r="CI539" s="519">
        <v>0</v>
      </c>
      <c r="CJ539" s="519">
        <v>0</v>
      </c>
      <c r="CK539" s="519">
        <v>0</v>
      </c>
      <c r="CL539" s="519">
        <v>0</v>
      </c>
      <c r="CM539" s="519">
        <v>0</v>
      </c>
      <c r="CN539" s="519">
        <v>0</v>
      </c>
      <c r="CO539" s="519">
        <v>0</v>
      </c>
      <c r="CP539" s="519">
        <v>0</v>
      </c>
      <c r="CQ539" s="519">
        <v>0</v>
      </c>
      <c r="CR539" s="519">
        <v>0</v>
      </c>
      <c r="CS539" s="519">
        <v>0</v>
      </c>
      <c r="CT539" s="519">
        <v>0</v>
      </c>
      <c r="CU539" s="519">
        <v>0</v>
      </c>
      <c r="CV539" s="519">
        <v>0</v>
      </c>
      <c r="CW539" s="519">
        <v>0</v>
      </c>
      <c r="CX539" s="519">
        <v>0</v>
      </c>
      <c r="CY539" s="519">
        <v>0</v>
      </c>
      <c r="CZ539" s="519">
        <v>0</v>
      </c>
      <c r="DA539" s="519">
        <v>0</v>
      </c>
      <c r="DB539" s="519">
        <v>0</v>
      </c>
      <c r="DC539" s="519">
        <v>0</v>
      </c>
      <c r="DD539" s="519">
        <v>0</v>
      </c>
      <c r="DE539" s="519">
        <v>0</v>
      </c>
      <c r="DF539" s="519">
        <v>0</v>
      </c>
      <c r="DG539" s="519">
        <v>0</v>
      </c>
      <c r="DH539" s="519">
        <v>0</v>
      </c>
      <c r="DI539" s="519">
        <v>0</v>
      </c>
      <c r="DJ539" s="519">
        <v>0</v>
      </c>
      <c r="DK539" s="519">
        <v>0</v>
      </c>
      <c r="DL539" s="519">
        <v>0</v>
      </c>
      <c r="DM539" s="519">
        <v>0</v>
      </c>
      <c r="DN539" s="519">
        <v>0</v>
      </c>
      <c r="DO539" s="519">
        <v>0</v>
      </c>
      <c r="DP539" s="519">
        <v>0</v>
      </c>
      <c r="DQ539" s="519">
        <v>0</v>
      </c>
      <c r="DR539" s="519">
        <v>0</v>
      </c>
      <c r="DS539" s="519">
        <v>0</v>
      </c>
      <c r="DT539" s="519">
        <v>0</v>
      </c>
      <c r="DU539" s="519">
        <v>0</v>
      </c>
      <c r="DV539" s="519">
        <v>0</v>
      </c>
      <c r="DW539" s="519">
        <v>0</v>
      </c>
      <c r="DX539" s="519">
        <v>0</v>
      </c>
      <c r="DZ539" s="337"/>
      <c r="EA539" s="519" t="s">
        <v>1058</v>
      </c>
      <c r="EB539" s="519" t="s">
        <v>1060</v>
      </c>
      <c r="EC539" s="519">
        <v>51</v>
      </c>
      <c r="ED539" s="521" t="str">
        <f t="shared" si="26"/>
        <v>SDN100251</v>
      </c>
      <c r="EE539" s="519">
        <v>71</v>
      </c>
      <c r="EF539" s="519">
        <v>575</v>
      </c>
      <c r="EG539" s="519">
        <v>1165</v>
      </c>
      <c r="EH539" s="519">
        <v>1737</v>
      </c>
      <c r="EI539" s="519">
        <v>2306</v>
      </c>
      <c r="EJ539" s="519">
        <v>2767</v>
      </c>
      <c r="EK539" s="519">
        <v>3231</v>
      </c>
      <c r="EL539" s="519">
        <v>3705</v>
      </c>
      <c r="EM539" s="519">
        <v>4191</v>
      </c>
      <c r="EN539" s="519">
        <v>0</v>
      </c>
      <c r="EO539" s="519">
        <v>0</v>
      </c>
      <c r="EP539" s="519">
        <v>0</v>
      </c>
      <c r="EQ539" s="519">
        <v>0</v>
      </c>
      <c r="ER539" s="519">
        <v>0</v>
      </c>
      <c r="ES539" s="519">
        <v>0</v>
      </c>
      <c r="ET539" s="519">
        <v>0</v>
      </c>
      <c r="EU539" s="519">
        <v>0</v>
      </c>
      <c r="EV539" s="519">
        <v>0</v>
      </c>
      <c r="EW539" s="519">
        <v>0</v>
      </c>
      <c r="EX539" s="519">
        <v>0</v>
      </c>
      <c r="EY539" s="519">
        <v>0</v>
      </c>
      <c r="EZ539" s="519">
        <v>0</v>
      </c>
      <c r="FA539" s="519">
        <v>0</v>
      </c>
      <c r="FB539" s="519">
        <v>0</v>
      </c>
      <c r="FC539" s="519">
        <v>0</v>
      </c>
      <c r="FD539" s="519">
        <v>0</v>
      </c>
      <c r="FE539" s="519">
        <v>0</v>
      </c>
      <c r="FF539" s="519">
        <v>0</v>
      </c>
      <c r="FG539" s="519">
        <v>0</v>
      </c>
      <c r="FH539" s="519">
        <v>0</v>
      </c>
      <c r="FI539" s="519">
        <v>0</v>
      </c>
      <c r="FJ539" s="519">
        <v>0</v>
      </c>
      <c r="FK539" s="519">
        <v>0</v>
      </c>
      <c r="FL539" s="519">
        <v>0</v>
      </c>
      <c r="FM539" s="519">
        <v>0</v>
      </c>
      <c r="FN539" s="519">
        <v>0</v>
      </c>
      <c r="FO539" s="519">
        <v>0</v>
      </c>
      <c r="FP539" s="519">
        <v>0</v>
      </c>
      <c r="FQ539" s="519">
        <v>0</v>
      </c>
      <c r="FR539" s="519">
        <v>0</v>
      </c>
      <c r="FS539" s="519">
        <v>0</v>
      </c>
      <c r="FT539" s="519">
        <v>0</v>
      </c>
      <c r="FU539" s="519">
        <v>0</v>
      </c>
      <c r="FV539" s="519">
        <v>0</v>
      </c>
      <c r="FW539" s="519">
        <v>0</v>
      </c>
      <c r="FX539" s="519">
        <v>0</v>
      </c>
      <c r="FY539" s="519">
        <v>0</v>
      </c>
      <c r="FZ539" s="519">
        <v>0</v>
      </c>
      <c r="GA539" s="519">
        <v>0</v>
      </c>
      <c r="GB539" s="519">
        <v>0</v>
      </c>
      <c r="GC539" s="519">
        <v>0</v>
      </c>
      <c r="GD539" s="519">
        <v>0</v>
      </c>
      <c r="GE539" s="519">
        <v>0</v>
      </c>
      <c r="GF539" s="519">
        <v>0</v>
      </c>
      <c r="GG539" s="519">
        <v>0</v>
      </c>
      <c r="GH539" s="519">
        <v>0</v>
      </c>
      <c r="GI539" s="519">
        <v>0</v>
      </c>
      <c r="GJ539" s="519">
        <v>0</v>
      </c>
      <c r="GK539" s="519">
        <v>0</v>
      </c>
      <c r="GL539" s="519">
        <v>0</v>
      </c>
      <c r="GM539" s="519">
        <v>0</v>
      </c>
      <c r="GN539" s="519">
        <v>0</v>
      </c>
      <c r="GO539" s="519">
        <v>0</v>
      </c>
      <c r="GP539" s="519">
        <v>0</v>
      </c>
      <c r="GQ539" s="519">
        <v>0</v>
      </c>
      <c r="GR539" s="519">
        <v>0</v>
      </c>
      <c r="GS539" s="519">
        <v>0</v>
      </c>
      <c r="GT539" s="519">
        <v>0</v>
      </c>
      <c r="GU539" s="519">
        <v>0</v>
      </c>
      <c r="GV539" s="519">
        <v>0</v>
      </c>
      <c r="GW539" s="519">
        <v>0</v>
      </c>
      <c r="GX539" s="519">
        <v>0</v>
      </c>
      <c r="GY539" s="519">
        <v>0</v>
      </c>
      <c r="GZ539" s="519">
        <v>0</v>
      </c>
      <c r="HA539" s="519">
        <v>0</v>
      </c>
      <c r="HB539" s="519">
        <v>0</v>
      </c>
      <c r="HC539" s="519">
        <v>0</v>
      </c>
      <c r="HD539" s="519">
        <v>0</v>
      </c>
      <c r="HE539" s="519">
        <v>0</v>
      </c>
      <c r="HF539" s="519">
        <v>0</v>
      </c>
      <c r="HG539" s="519">
        <v>0</v>
      </c>
      <c r="HH539" s="519">
        <v>0</v>
      </c>
      <c r="HI539" s="519">
        <v>0</v>
      </c>
      <c r="HJ539" s="519">
        <v>0</v>
      </c>
      <c r="HK539" s="519">
        <v>0</v>
      </c>
      <c r="HL539" s="519">
        <v>0</v>
      </c>
      <c r="HM539" s="519">
        <v>0</v>
      </c>
      <c r="HN539" s="519">
        <v>0</v>
      </c>
      <c r="HO539" s="519">
        <v>0</v>
      </c>
      <c r="HP539" s="519">
        <v>0</v>
      </c>
      <c r="HQ539" s="519">
        <v>0</v>
      </c>
      <c r="HR539" s="519">
        <v>0</v>
      </c>
      <c r="HS539" s="519">
        <v>0</v>
      </c>
      <c r="HT539" s="519">
        <v>0</v>
      </c>
      <c r="HU539" s="519">
        <v>0</v>
      </c>
      <c r="HV539" s="519">
        <v>0</v>
      </c>
      <c r="HW539" s="519">
        <v>0</v>
      </c>
      <c r="HX539" s="519">
        <v>0</v>
      </c>
      <c r="HY539" s="519">
        <v>0</v>
      </c>
      <c r="HZ539" s="519">
        <v>0</v>
      </c>
      <c r="IA539" s="519">
        <v>0</v>
      </c>
      <c r="IB539" s="519">
        <v>0</v>
      </c>
      <c r="IC539" s="519">
        <v>0</v>
      </c>
      <c r="ID539" s="519">
        <v>0</v>
      </c>
      <c r="IE539" s="519">
        <v>0</v>
      </c>
      <c r="IF539" s="519">
        <v>0</v>
      </c>
      <c r="IG539" s="519">
        <v>0</v>
      </c>
      <c r="IH539" s="519">
        <v>0</v>
      </c>
      <c r="II539" s="519">
        <v>0</v>
      </c>
      <c r="IJ539" s="519">
        <v>0</v>
      </c>
      <c r="IK539" s="519">
        <v>0</v>
      </c>
    </row>
    <row r="540" spans="2:245" hidden="1">
      <c r="B540" s="519" t="s">
        <v>1058</v>
      </c>
      <c r="C540" s="519"/>
      <c r="D540" s="519"/>
      <c r="E540" s="519"/>
      <c r="F540" s="519">
        <v>1</v>
      </c>
      <c r="G540" s="519"/>
      <c r="H540" s="519">
        <v>53</v>
      </c>
      <c r="I540" s="519">
        <v>8</v>
      </c>
      <c r="J540" s="519" t="str">
        <f t="shared" si="27"/>
        <v>SDN10015308</v>
      </c>
      <c r="K540" s="519">
        <v>1404</v>
      </c>
      <c r="M540" s="337"/>
      <c r="N540" s="519" t="s">
        <v>1058</v>
      </c>
      <c r="O540" s="519" t="s">
        <v>1060</v>
      </c>
      <c r="P540" s="519">
        <v>52</v>
      </c>
      <c r="Q540" s="521" t="str">
        <f t="shared" si="25"/>
        <v>SDN100252</v>
      </c>
      <c r="R540" s="519">
        <v>38</v>
      </c>
      <c r="S540" s="519">
        <v>407</v>
      </c>
      <c r="T540" s="519">
        <v>788</v>
      </c>
      <c r="U540" s="519">
        <v>1186</v>
      </c>
      <c r="V540" s="519">
        <v>1600</v>
      </c>
      <c r="W540" s="519">
        <v>1965</v>
      </c>
      <c r="X540" s="519">
        <v>2348</v>
      </c>
      <c r="Y540" s="519">
        <v>2749</v>
      </c>
      <c r="Z540" s="519">
        <v>3173</v>
      </c>
      <c r="AA540" s="519">
        <v>4827</v>
      </c>
      <c r="AB540" s="519">
        <v>5045</v>
      </c>
      <c r="AC540" s="519">
        <v>5283</v>
      </c>
      <c r="AD540" s="519">
        <v>5544</v>
      </c>
      <c r="AE540" s="519">
        <v>5841</v>
      </c>
      <c r="AF540" s="519">
        <v>6167</v>
      </c>
      <c r="AG540" s="519">
        <v>6524</v>
      </c>
      <c r="AH540" s="519">
        <v>6924</v>
      </c>
      <c r="AI540" s="519">
        <v>7369</v>
      </c>
      <c r="AJ540" s="519">
        <v>7886</v>
      </c>
      <c r="AK540" s="519">
        <v>8468</v>
      </c>
      <c r="AL540" s="519">
        <v>9122</v>
      </c>
      <c r="AM540" s="519">
        <v>9875</v>
      </c>
      <c r="AN540" s="519">
        <v>10745</v>
      </c>
      <c r="AO540" s="519">
        <v>11779</v>
      </c>
      <c r="AP540" s="519">
        <v>0</v>
      </c>
      <c r="AQ540" s="519">
        <v>0</v>
      </c>
      <c r="AR540" s="519">
        <v>0</v>
      </c>
      <c r="AS540" s="519">
        <v>0</v>
      </c>
      <c r="AT540" s="519">
        <v>0</v>
      </c>
      <c r="AU540" s="519">
        <v>0</v>
      </c>
      <c r="AV540" s="519">
        <v>0</v>
      </c>
      <c r="AW540" s="519">
        <v>0</v>
      </c>
      <c r="AX540" s="519">
        <v>0</v>
      </c>
      <c r="AY540" s="519">
        <v>0</v>
      </c>
      <c r="AZ540" s="519">
        <v>0</v>
      </c>
      <c r="BA540" s="519">
        <v>0</v>
      </c>
      <c r="BB540" s="519">
        <v>0</v>
      </c>
      <c r="BC540" s="519">
        <v>0</v>
      </c>
      <c r="BD540" s="519">
        <v>0</v>
      </c>
      <c r="BE540" s="519">
        <v>0</v>
      </c>
      <c r="BF540" s="519">
        <v>0</v>
      </c>
      <c r="BG540" s="519">
        <v>0</v>
      </c>
      <c r="BH540" s="519">
        <v>0</v>
      </c>
      <c r="BI540" s="519">
        <v>0</v>
      </c>
      <c r="BJ540" s="519">
        <v>0</v>
      </c>
      <c r="BK540" s="519">
        <v>0</v>
      </c>
      <c r="BL540" s="519">
        <v>0</v>
      </c>
      <c r="BM540" s="519">
        <v>0</v>
      </c>
      <c r="BN540" s="519">
        <v>0</v>
      </c>
      <c r="BO540" s="519">
        <v>0</v>
      </c>
      <c r="BP540" s="519">
        <v>0</v>
      </c>
      <c r="BQ540" s="519">
        <v>0</v>
      </c>
      <c r="BR540" s="519">
        <v>0</v>
      </c>
      <c r="BS540" s="519">
        <v>0</v>
      </c>
      <c r="BT540" s="519">
        <v>0</v>
      </c>
      <c r="BU540" s="519">
        <v>0</v>
      </c>
      <c r="BV540" s="519">
        <v>0</v>
      </c>
      <c r="BW540" s="519">
        <v>0</v>
      </c>
      <c r="BX540" s="519">
        <v>0</v>
      </c>
      <c r="BY540" s="519">
        <v>0</v>
      </c>
      <c r="BZ540" s="519">
        <v>0</v>
      </c>
      <c r="CA540" s="519">
        <v>0</v>
      </c>
      <c r="CB540" s="519">
        <v>0</v>
      </c>
      <c r="CC540" s="519">
        <v>0</v>
      </c>
      <c r="CD540" s="519">
        <v>0</v>
      </c>
      <c r="CE540" s="519">
        <v>0</v>
      </c>
      <c r="CF540" s="519">
        <v>0</v>
      </c>
      <c r="CG540" s="519">
        <v>0</v>
      </c>
      <c r="CH540" s="519">
        <v>0</v>
      </c>
      <c r="CI540" s="519">
        <v>0</v>
      </c>
      <c r="CJ540" s="519">
        <v>0</v>
      </c>
      <c r="CK540" s="519">
        <v>0</v>
      </c>
      <c r="CL540" s="519">
        <v>0</v>
      </c>
      <c r="CM540" s="519">
        <v>0</v>
      </c>
      <c r="CN540" s="519">
        <v>0</v>
      </c>
      <c r="CO540" s="519">
        <v>0</v>
      </c>
      <c r="CP540" s="519">
        <v>0</v>
      </c>
      <c r="CQ540" s="519">
        <v>0</v>
      </c>
      <c r="CR540" s="519">
        <v>0</v>
      </c>
      <c r="CS540" s="519">
        <v>0</v>
      </c>
      <c r="CT540" s="519">
        <v>0</v>
      </c>
      <c r="CU540" s="519">
        <v>0</v>
      </c>
      <c r="CV540" s="519">
        <v>0</v>
      </c>
      <c r="CW540" s="519">
        <v>0</v>
      </c>
      <c r="CX540" s="519">
        <v>0</v>
      </c>
      <c r="CY540" s="519">
        <v>0</v>
      </c>
      <c r="CZ540" s="519">
        <v>0</v>
      </c>
      <c r="DA540" s="519">
        <v>0</v>
      </c>
      <c r="DB540" s="519">
        <v>0</v>
      </c>
      <c r="DC540" s="519">
        <v>0</v>
      </c>
      <c r="DD540" s="519">
        <v>0</v>
      </c>
      <c r="DE540" s="519">
        <v>0</v>
      </c>
      <c r="DF540" s="519">
        <v>0</v>
      </c>
      <c r="DG540" s="519">
        <v>0</v>
      </c>
      <c r="DH540" s="519">
        <v>0</v>
      </c>
      <c r="DI540" s="519">
        <v>0</v>
      </c>
      <c r="DJ540" s="519">
        <v>0</v>
      </c>
      <c r="DK540" s="519">
        <v>0</v>
      </c>
      <c r="DL540" s="519">
        <v>0</v>
      </c>
      <c r="DM540" s="519">
        <v>0</v>
      </c>
      <c r="DN540" s="519">
        <v>0</v>
      </c>
      <c r="DO540" s="519">
        <v>0</v>
      </c>
      <c r="DP540" s="519">
        <v>0</v>
      </c>
      <c r="DQ540" s="519">
        <v>0</v>
      </c>
      <c r="DR540" s="519">
        <v>0</v>
      </c>
      <c r="DS540" s="519">
        <v>0</v>
      </c>
      <c r="DT540" s="519">
        <v>0</v>
      </c>
      <c r="DU540" s="519">
        <v>0</v>
      </c>
      <c r="DV540" s="519">
        <v>0</v>
      </c>
      <c r="DW540" s="519">
        <v>0</v>
      </c>
      <c r="DX540" s="519">
        <v>0</v>
      </c>
      <c r="DZ540" s="337"/>
      <c r="EA540" s="519" t="s">
        <v>1058</v>
      </c>
      <c r="EB540" s="519" t="s">
        <v>1060</v>
      </c>
      <c r="EC540" s="519">
        <v>52</v>
      </c>
      <c r="ED540" s="521" t="str">
        <f t="shared" si="26"/>
        <v>SDN100252</v>
      </c>
      <c r="EE540" s="519">
        <v>47</v>
      </c>
      <c r="EF540" s="519">
        <v>530</v>
      </c>
      <c r="EG540" s="519">
        <v>1101</v>
      </c>
      <c r="EH540" s="519">
        <v>1653</v>
      </c>
      <c r="EI540" s="519">
        <v>2201</v>
      </c>
      <c r="EJ540" s="519">
        <v>2646</v>
      </c>
      <c r="EK540" s="519">
        <v>3092</v>
      </c>
      <c r="EL540" s="519">
        <v>3551</v>
      </c>
      <c r="EM540" s="519">
        <v>4026</v>
      </c>
      <c r="EN540" s="519">
        <v>0</v>
      </c>
      <c r="EO540" s="519">
        <v>0</v>
      </c>
      <c r="EP540" s="519">
        <v>0</v>
      </c>
      <c r="EQ540" s="519">
        <v>0</v>
      </c>
      <c r="ER540" s="519">
        <v>0</v>
      </c>
      <c r="ES540" s="519">
        <v>0</v>
      </c>
      <c r="ET540" s="519">
        <v>0</v>
      </c>
      <c r="EU540" s="519">
        <v>0</v>
      </c>
      <c r="EV540" s="519">
        <v>0</v>
      </c>
      <c r="EW540" s="519">
        <v>0</v>
      </c>
      <c r="EX540" s="519">
        <v>0</v>
      </c>
      <c r="EY540" s="519">
        <v>0</v>
      </c>
      <c r="EZ540" s="519">
        <v>0</v>
      </c>
      <c r="FA540" s="519">
        <v>0</v>
      </c>
      <c r="FB540" s="519">
        <v>0</v>
      </c>
      <c r="FC540" s="519">
        <v>0</v>
      </c>
      <c r="FD540" s="519">
        <v>0</v>
      </c>
      <c r="FE540" s="519">
        <v>0</v>
      </c>
      <c r="FF540" s="519">
        <v>0</v>
      </c>
      <c r="FG540" s="519">
        <v>0</v>
      </c>
      <c r="FH540" s="519">
        <v>0</v>
      </c>
      <c r="FI540" s="519">
        <v>0</v>
      </c>
      <c r="FJ540" s="519">
        <v>0</v>
      </c>
      <c r="FK540" s="519">
        <v>0</v>
      </c>
      <c r="FL540" s="519">
        <v>0</v>
      </c>
      <c r="FM540" s="519">
        <v>0</v>
      </c>
      <c r="FN540" s="519">
        <v>0</v>
      </c>
      <c r="FO540" s="519">
        <v>0</v>
      </c>
      <c r="FP540" s="519">
        <v>0</v>
      </c>
      <c r="FQ540" s="519">
        <v>0</v>
      </c>
      <c r="FR540" s="519">
        <v>0</v>
      </c>
      <c r="FS540" s="519">
        <v>0</v>
      </c>
      <c r="FT540" s="519">
        <v>0</v>
      </c>
      <c r="FU540" s="519">
        <v>0</v>
      </c>
      <c r="FV540" s="519">
        <v>0</v>
      </c>
      <c r="FW540" s="519">
        <v>0</v>
      </c>
      <c r="FX540" s="519">
        <v>0</v>
      </c>
      <c r="FY540" s="519">
        <v>0</v>
      </c>
      <c r="FZ540" s="519">
        <v>0</v>
      </c>
      <c r="GA540" s="519">
        <v>0</v>
      </c>
      <c r="GB540" s="519">
        <v>0</v>
      </c>
      <c r="GC540" s="519">
        <v>0</v>
      </c>
      <c r="GD540" s="519">
        <v>0</v>
      </c>
      <c r="GE540" s="519">
        <v>0</v>
      </c>
      <c r="GF540" s="519">
        <v>0</v>
      </c>
      <c r="GG540" s="519">
        <v>0</v>
      </c>
      <c r="GH540" s="519">
        <v>0</v>
      </c>
      <c r="GI540" s="519">
        <v>0</v>
      </c>
      <c r="GJ540" s="519">
        <v>0</v>
      </c>
      <c r="GK540" s="519">
        <v>0</v>
      </c>
      <c r="GL540" s="519">
        <v>0</v>
      </c>
      <c r="GM540" s="519">
        <v>0</v>
      </c>
      <c r="GN540" s="519">
        <v>0</v>
      </c>
      <c r="GO540" s="519">
        <v>0</v>
      </c>
      <c r="GP540" s="519">
        <v>0</v>
      </c>
      <c r="GQ540" s="519">
        <v>0</v>
      </c>
      <c r="GR540" s="519">
        <v>0</v>
      </c>
      <c r="GS540" s="519">
        <v>0</v>
      </c>
      <c r="GT540" s="519">
        <v>0</v>
      </c>
      <c r="GU540" s="519">
        <v>0</v>
      </c>
      <c r="GV540" s="519">
        <v>0</v>
      </c>
      <c r="GW540" s="519">
        <v>0</v>
      </c>
      <c r="GX540" s="519">
        <v>0</v>
      </c>
      <c r="GY540" s="519">
        <v>0</v>
      </c>
      <c r="GZ540" s="519">
        <v>0</v>
      </c>
      <c r="HA540" s="519">
        <v>0</v>
      </c>
      <c r="HB540" s="519">
        <v>0</v>
      </c>
      <c r="HC540" s="519">
        <v>0</v>
      </c>
      <c r="HD540" s="519">
        <v>0</v>
      </c>
      <c r="HE540" s="519">
        <v>0</v>
      </c>
      <c r="HF540" s="519">
        <v>0</v>
      </c>
      <c r="HG540" s="519">
        <v>0</v>
      </c>
      <c r="HH540" s="519">
        <v>0</v>
      </c>
      <c r="HI540" s="519">
        <v>0</v>
      </c>
      <c r="HJ540" s="519">
        <v>0</v>
      </c>
      <c r="HK540" s="519">
        <v>0</v>
      </c>
      <c r="HL540" s="519">
        <v>0</v>
      </c>
      <c r="HM540" s="519">
        <v>0</v>
      </c>
      <c r="HN540" s="519">
        <v>0</v>
      </c>
      <c r="HO540" s="519">
        <v>0</v>
      </c>
      <c r="HP540" s="519">
        <v>0</v>
      </c>
      <c r="HQ540" s="519">
        <v>0</v>
      </c>
      <c r="HR540" s="519">
        <v>0</v>
      </c>
      <c r="HS540" s="519">
        <v>0</v>
      </c>
      <c r="HT540" s="519">
        <v>0</v>
      </c>
      <c r="HU540" s="519">
        <v>0</v>
      </c>
      <c r="HV540" s="519">
        <v>0</v>
      </c>
      <c r="HW540" s="519">
        <v>0</v>
      </c>
      <c r="HX540" s="519">
        <v>0</v>
      </c>
      <c r="HY540" s="519">
        <v>0</v>
      </c>
      <c r="HZ540" s="519">
        <v>0</v>
      </c>
      <c r="IA540" s="519">
        <v>0</v>
      </c>
      <c r="IB540" s="519">
        <v>0</v>
      </c>
      <c r="IC540" s="519">
        <v>0</v>
      </c>
      <c r="ID540" s="519">
        <v>0</v>
      </c>
      <c r="IE540" s="519">
        <v>0</v>
      </c>
      <c r="IF540" s="519">
        <v>0</v>
      </c>
      <c r="IG540" s="519">
        <v>0</v>
      </c>
      <c r="IH540" s="519">
        <v>0</v>
      </c>
      <c r="II540" s="519">
        <v>0</v>
      </c>
      <c r="IJ540" s="519">
        <v>0</v>
      </c>
      <c r="IK540" s="519">
        <v>0</v>
      </c>
    </row>
    <row r="541" spans="2:245" hidden="1">
      <c r="B541" s="519" t="s">
        <v>1058</v>
      </c>
      <c r="C541" s="519"/>
      <c r="D541" s="519"/>
      <c r="E541" s="519"/>
      <c r="F541" s="519">
        <v>1</v>
      </c>
      <c r="G541" s="519"/>
      <c r="H541" s="519">
        <v>53</v>
      </c>
      <c r="I541" s="519">
        <v>9</v>
      </c>
      <c r="J541" s="519" t="str">
        <f t="shared" si="27"/>
        <v>SDN10015309</v>
      </c>
      <c r="K541" s="519">
        <v>1404</v>
      </c>
      <c r="M541" s="337"/>
      <c r="N541" s="519" t="s">
        <v>1058</v>
      </c>
      <c r="O541" s="519" t="s">
        <v>1060</v>
      </c>
      <c r="P541" s="519">
        <v>53</v>
      </c>
      <c r="Q541" s="521" t="str">
        <f t="shared" si="25"/>
        <v>SDN100253</v>
      </c>
      <c r="R541" s="519">
        <v>20</v>
      </c>
      <c r="S541" s="519">
        <v>386</v>
      </c>
      <c r="T541" s="519">
        <v>766</v>
      </c>
      <c r="U541" s="519">
        <v>1161</v>
      </c>
      <c r="V541" s="519">
        <v>1573</v>
      </c>
      <c r="W541" s="519">
        <v>1937</v>
      </c>
      <c r="X541" s="519">
        <v>2320</v>
      </c>
      <c r="Y541" s="519">
        <v>2723</v>
      </c>
      <c r="Z541" s="519">
        <v>3146</v>
      </c>
      <c r="AA541" s="519">
        <v>4791</v>
      </c>
      <c r="AB541" s="519">
        <v>5012</v>
      </c>
      <c r="AC541" s="519">
        <v>5255</v>
      </c>
      <c r="AD541" s="519">
        <v>5531</v>
      </c>
      <c r="AE541" s="519">
        <v>5833</v>
      </c>
      <c r="AF541" s="519">
        <v>6163</v>
      </c>
      <c r="AG541" s="519">
        <v>6532</v>
      </c>
      <c r="AH541" s="519">
        <v>6942</v>
      </c>
      <c r="AI541" s="519">
        <v>7419</v>
      </c>
      <c r="AJ541" s="519">
        <v>7953</v>
      </c>
      <c r="AK541" s="519">
        <v>8552</v>
      </c>
      <c r="AL541" s="519">
        <v>9241</v>
      </c>
      <c r="AM541" s="519">
        <v>10035</v>
      </c>
      <c r="AN541" s="519">
        <v>10979</v>
      </c>
      <c r="AO541" s="519">
        <v>12075</v>
      </c>
      <c r="AP541" s="519">
        <v>0</v>
      </c>
      <c r="AQ541" s="519">
        <v>0</v>
      </c>
      <c r="AR541" s="519">
        <v>0</v>
      </c>
      <c r="AS541" s="519">
        <v>0</v>
      </c>
      <c r="AT541" s="519">
        <v>0</v>
      </c>
      <c r="AU541" s="519">
        <v>0</v>
      </c>
      <c r="AV541" s="519">
        <v>0</v>
      </c>
      <c r="AW541" s="519">
        <v>0</v>
      </c>
      <c r="AX541" s="519">
        <v>0</v>
      </c>
      <c r="AY541" s="519">
        <v>0</v>
      </c>
      <c r="AZ541" s="519">
        <v>0</v>
      </c>
      <c r="BA541" s="519">
        <v>0</v>
      </c>
      <c r="BB541" s="519">
        <v>0</v>
      </c>
      <c r="BC541" s="519">
        <v>0</v>
      </c>
      <c r="BD541" s="519">
        <v>0</v>
      </c>
      <c r="BE541" s="519">
        <v>0</v>
      </c>
      <c r="BF541" s="519">
        <v>0</v>
      </c>
      <c r="BG541" s="519">
        <v>0</v>
      </c>
      <c r="BH541" s="519">
        <v>0</v>
      </c>
      <c r="BI541" s="519">
        <v>0</v>
      </c>
      <c r="BJ541" s="519">
        <v>0</v>
      </c>
      <c r="BK541" s="519">
        <v>0</v>
      </c>
      <c r="BL541" s="519">
        <v>0</v>
      </c>
      <c r="BM541" s="519">
        <v>0</v>
      </c>
      <c r="BN541" s="519">
        <v>0</v>
      </c>
      <c r="BO541" s="519">
        <v>0</v>
      </c>
      <c r="BP541" s="519">
        <v>0</v>
      </c>
      <c r="BQ541" s="519">
        <v>0</v>
      </c>
      <c r="BR541" s="519">
        <v>0</v>
      </c>
      <c r="BS541" s="519">
        <v>0</v>
      </c>
      <c r="BT541" s="519">
        <v>0</v>
      </c>
      <c r="BU541" s="519">
        <v>0</v>
      </c>
      <c r="BV541" s="519">
        <v>0</v>
      </c>
      <c r="BW541" s="519">
        <v>0</v>
      </c>
      <c r="BX541" s="519">
        <v>0</v>
      </c>
      <c r="BY541" s="519">
        <v>0</v>
      </c>
      <c r="BZ541" s="519">
        <v>0</v>
      </c>
      <c r="CA541" s="519">
        <v>0</v>
      </c>
      <c r="CB541" s="519">
        <v>0</v>
      </c>
      <c r="CC541" s="519">
        <v>0</v>
      </c>
      <c r="CD541" s="519">
        <v>0</v>
      </c>
      <c r="CE541" s="519">
        <v>0</v>
      </c>
      <c r="CF541" s="519">
        <v>0</v>
      </c>
      <c r="CG541" s="519">
        <v>0</v>
      </c>
      <c r="CH541" s="519">
        <v>0</v>
      </c>
      <c r="CI541" s="519">
        <v>0</v>
      </c>
      <c r="CJ541" s="519">
        <v>0</v>
      </c>
      <c r="CK541" s="519">
        <v>0</v>
      </c>
      <c r="CL541" s="519">
        <v>0</v>
      </c>
      <c r="CM541" s="519">
        <v>0</v>
      </c>
      <c r="CN541" s="519">
        <v>0</v>
      </c>
      <c r="CO541" s="519">
        <v>0</v>
      </c>
      <c r="CP541" s="519">
        <v>0</v>
      </c>
      <c r="CQ541" s="519">
        <v>0</v>
      </c>
      <c r="CR541" s="519">
        <v>0</v>
      </c>
      <c r="CS541" s="519">
        <v>0</v>
      </c>
      <c r="CT541" s="519">
        <v>0</v>
      </c>
      <c r="CU541" s="519">
        <v>0</v>
      </c>
      <c r="CV541" s="519">
        <v>0</v>
      </c>
      <c r="CW541" s="519">
        <v>0</v>
      </c>
      <c r="CX541" s="519">
        <v>0</v>
      </c>
      <c r="CY541" s="519">
        <v>0</v>
      </c>
      <c r="CZ541" s="519">
        <v>0</v>
      </c>
      <c r="DA541" s="519">
        <v>0</v>
      </c>
      <c r="DB541" s="519">
        <v>0</v>
      </c>
      <c r="DC541" s="519">
        <v>0</v>
      </c>
      <c r="DD541" s="519">
        <v>0</v>
      </c>
      <c r="DE541" s="519">
        <v>0</v>
      </c>
      <c r="DF541" s="519">
        <v>0</v>
      </c>
      <c r="DG541" s="519">
        <v>0</v>
      </c>
      <c r="DH541" s="519">
        <v>0</v>
      </c>
      <c r="DI541" s="519">
        <v>0</v>
      </c>
      <c r="DJ541" s="519">
        <v>0</v>
      </c>
      <c r="DK541" s="519">
        <v>0</v>
      </c>
      <c r="DL541" s="519">
        <v>0</v>
      </c>
      <c r="DM541" s="519">
        <v>0</v>
      </c>
      <c r="DN541" s="519">
        <v>0</v>
      </c>
      <c r="DO541" s="519">
        <v>0</v>
      </c>
      <c r="DP541" s="519">
        <v>0</v>
      </c>
      <c r="DQ541" s="519">
        <v>0</v>
      </c>
      <c r="DR541" s="519">
        <v>0</v>
      </c>
      <c r="DS541" s="519">
        <v>0</v>
      </c>
      <c r="DT541" s="519">
        <v>0</v>
      </c>
      <c r="DU541" s="519">
        <v>0</v>
      </c>
      <c r="DV541" s="519">
        <v>0</v>
      </c>
      <c r="DW541" s="519">
        <v>0</v>
      </c>
      <c r="DX541" s="519">
        <v>0</v>
      </c>
      <c r="DZ541" s="337"/>
      <c r="EA541" s="519" t="s">
        <v>1058</v>
      </c>
      <c r="EB541" s="519" t="s">
        <v>1060</v>
      </c>
      <c r="EC541" s="519">
        <v>53</v>
      </c>
      <c r="ED541" s="521" t="str">
        <f t="shared" si="26"/>
        <v>SDN100253</v>
      </c>
      <c r="EE541" s="519">
        <v>24</v>
      </c>
      <c r="EF541" s="519">
        <v>483</v>
      </c>
      <c r="EG541" s="519">
        <v>1035</v>
      </c>
      <c r="EH541" s="519">
        <v>1568</v>
      </c>
      <c r="EI541" s="519">
        <v>2096</v>
      </c>
      <c r="EJ541" s="519">
        <v>2524</v>
      </c>
      <c r="EK541" s="519">
        <v>2955</v>
      </c>
      <c r="EL541" s="519">
        <v>3400</v>
      </c>
      <c r="EM541" s="519">
        <v>3859</v>
      </c>
      <c r="EN541" s="519">
        <v>0</v>
      </c>
      <c r="EO541" s="519">
        <v>0</v>
      </c>
      <c r="EP541" s="519">
        <v>0</v>
      </c>
      <c r="EQ541" s="519">
        <v>0</v>
      </c>
      <c r="ER541" s="519">
        <v>0</v>
      </c>
      <c r="ES541" s="519">
        <v>0</v>
      </c>
      <c r="ET541" s="519">
        <v>0</v>
      </c>
      <c r="EU541" s="519">
        <v>0</v>
      </c>
      <c r="EV541" s="519">
        <v>0</v>
      </c>
      <c r="EW541" s="519">
        <v>0</v>
      </c>
      <c r="EX541" s="519">
        <v>0</v>
      </c>
      <c r="EY541" s="519">
        <v>0</v>
      </c>
      <c r="EZ541" s="519">
        <v>0</v>
      </c>
      <c r="FA541" s="519">
        <v>0</v>
      </c>
      <c r="FB541" s="519">
        <v>0</v>
      </c>
      <c r="FC541" s="519">
        <v>0</v>
      </c>
      <c r="FD541" s="519">
        <v>0</v>
      </c>
      <c r="FE541" s="519">
        <v>0</v>
      </c>
      <c r="FF541" s="519">
        <v>0</v>
      </c>
      <c r="FG541" s="519">
        <v>0</v>
      </c>
      <c r="FH541" s="519">
        <v>0</v>
      </c>
      <c r="FI541" s="519">
        <v>0</v>
      </c>
      <c r="FJ541" s="519">
        <v>0</v>
      </c>
      <c r="FK541" s="519">
        <v>0</v>
      </c>
      <c r="FL541" s="519">
        <v>0</v>
      </c>
      <c r="FM541" s="519">
        <v>0</v>
      </c>
      <c r="FN541" s="519">
        <v>0</v>
      </c>
      <c r="FO541" s="519">
        <v>0</v>
      </c>
      <c r="FP541" s="519">
        <v>0</v>
      </c>
      <c r="FQ541" s="519">
        <v>0</v>
      </c>
      <c r="FR541" s="519">
        <v>0</v>
      </c>
      <c r="FS541" s="519">
        <v>0</v>
      </c>
      <c r="FT541" s="519">
        <v>0</v>
      </c>
      <c r="FU541" s="519">
        <v>0</v>
      </c>
      <c r="FV541" s="519">
        <v>0</v>
      </c>
      <c r="FW541" s="519">
        <v>0</v>
      </c>
      <c r="FX541" s="519">
        <v>0</v>
      </c>
      <c r="FY541" s="519">
        <v>0</v>
      </c>
      <c r="FZ541" s="519">
        <v>0</v>
      </c>
      <c r="GA541" s="519">
        <v>0</v>
      </c>
      <c r="GB541" s="519">
        <v>0</v>
      </c>
      <c r="GC541" s="519">
        <v>0</v>
      </c>
      <c r="GD541" s="519">
        <v>0</v>
      </c>
      <c r="GE541" s="519">
        <v>0</v>
      </c>
      <c r="GF541" s="519">
        <v>0</v>
      </c>
      <c r="GG541" s="519">
        <v>0</v>
      </c>
      <c r="GH541" s="519">
        <v>0</v>
      </c>
      <c r="GI541" s="519">
        <v>0</v>
      </c>
      <c r="GJ541" s="519">
        <v>0</v>
      </c>
      <c r="GK541" s="519">
        <v>0</v>
      </c>
      <c r="GL541" s="519">
        <v>0</v>
      </c>
      <c r="GM541" s="519">
        <v>0</v>
      </c>
      <c r="GN541" s="519">
        <v>0</v>
      </c>
      <c r="GO541" s="519">
        <v>0</v>
      </c>
      <c r="GP541" s="519">
        <v>0</v>
      </c>
      <c r="GQ541" s="519">
        <v>0</v>
      </c>
      <c r="GR541" s="519">
        <v>0</v>
      </c>
      <c r="GS541" s="519">
        <v>0</v>
      </c>
      <c r="GT541" s="519">
        <v>0</v>
      </c>
      <c r="GU541" s="519">
        <v>0</v>
      </c>
      <c r="GV541" s="519">
        <v>0</v>
      </c>
      <c r="GW541" s="519">
        <v>0</v>
      </c>
      <c r="GX541" s="519">
        <v>0</v>
      </c>
      <c r="GY541" s="519">
        <v>0</v>
      </c>
      <c r="GZ541" s="519">
        <v>0</v>
      </c>
      <c r="HA541" s="519">
        <v>0</v>
      </c>
      <c r="HB541" s="519">
        <v>0</v>
      </c>
      <c r="HC541" s="519">
        <v>0</v>
      </c>
      <c r="HD541" s="519">
        <v>0</v>
      </c>
      <c r="HE541" s="519">
        <v>0</v>
      </c>
      <c r="HF541" s="519">
        <v>0</v>
      </c>
      <c r="HG541" s="519">
        <v>0</v>
      </c>
      <c r="HH541" s="519">
        <v>0</v>
      </c>
      <c r="HI541" s="519">
        <v>0</v>
      </c>
      <c r="HJ541" s="519">
        <v>0</v>
      </c>
      <c r="HK541" s="519">
        <v>0</v>
      </c>
      <c r="HL541" s="519">
        <v>0</v>
      </c>
      <c r="HM541" s="519">
        <v>0</v>
      </c>
      <c r="HN541" s="519">
        <v>0</v>
      </c>
      <c r="HO541" s="519">
        <v>0</v>
      </c>
      <c r="HP541" s="519">
        <v>0</v>
      </c>
      <c r="HQ541" s="519">
        <v>0</v>
      </c>
      <c r="HR541" s="519">
        <v>0</v>
      </c>
      <c r="HS541" s="519">
        <v>0</v>
      </c>
      <c r="HT541" s="519">
        <v>0</v>
      </c>
      <c r="HU541" s="519">
        <v>0</v>
      </c>
      <c r="HV541" s="519">
        <v>0</v>
      </c>
      <c r="HW541" s="519">
        <v>0</v>
      </c>
      <c r="HX541" s="519">
        <v>0</v>
      </c>
      <c r="HY541" s="519">
        <v>0</v>
      </c>
      <c r="HZ541" s="519">
        <v>0</v>
      </c>
      <c r="IA541" s="519">
        <v>0</v>
      </c>
      <c r="IB541" s="519">
        <v>0</v>
      </c>
      <c r="IC541" s="519">
        <v>0</v>
      </c>
      <c r="ID541" s="519">
        <v>0</v>
      </c>
      <c r="IE541" s="519">
        <v>0</v>
      </c>
      <c r="IF541" s="519">
        <v>0</v>
      </c>
      <c r="IG541" s="519">
        <v>0</v>
      </c>
      <c r="IH541" s="519">
        <v>0</v>
      </c>
      <c r="II541" s="519">
        <v>0</v>
      </c>
      <c r="IJ541" s="519">
        <v>0</v>
      </c>
      <c r="IK541" s="519">
        <v>0</v>
      </c>
    </row>
    <row r="542" spans="2:245" hidden="1">
      <c r="B542" s="519" t="s">
        <v>1058</v>
      </c>
      <c r="C542" s="519"/>
      <c r="D542" s="519"/>
      <c r="E542" s="519"/>
      <c r="F542" s="519">
        <v>1</v>
      </c>
      <c r="G542" s="519"/>
      <c r="H542" s="519">
        <v>53</v>
      </c>
      <c r="I542" s="519">
        <v>10</v>
      </c>
      <c r="J542" s="519" t="str">
        <f t="shared" si="27"/>
        <v>SDN10015310</v>
      </c>
      <c r="K542" s="519">
        <v>1404</v>
      </c>
      <c r="M542" s="337"/>
      <c r="N542" s="519" t="s">
        <v>1058</v>
      </c>
      <c r="O542" s="519" t="s">
        <v>1060</v>
      </c>
      <c r="P542" s="519">
        <v>54</v>
      </c>
      <c r="Q542" s="521" t="str">
        <f t="shared" si="25"/>
        <v>SDN100254</v>
      </c>
      <c r="R542" s="519">
        <v>1</v>
      </c>
      <c r="S542" s="519">
        <v>365</v>
      </c>
      <c r="T542" s="519">
        <v>742</v>
      </c>
      <c r="U542" s="519">
        <v>1135</v>
      </c>
      <c r="V542" s="519">
        <v>1546</v>
      </c>
      <c r="W542" s="519">
        <v>1910</v>
      </c>
      <c r="X542" s="519">
        <v>2294</v>
      </c>
      <c r="Y542" s="519">
        <v>2696</v>
      </c>
      <c r="Z542" s="519">
        <v>3120</v>
      </c>
      <c r="AA542" s="519">
        <v>4757</v>
      </c>
      <c r="AB542" s="519">
        <v>4982</v>
      </c>
      <c r="AC542" s="519">
        <v>5238</v>
      </c>
      <c r="AD542" s="519">
        <v>5518</v>
      </c>
      <c r="AE542" s="519">
        <v>5823</v>
      </c>
      <c r="AF542" s="519">
        <v>6162</v>
      </c>
      <c r="AG542" s="519">
        <v>6539</v>
      </c>
      <c r="AH542" s="519">
        <v>6977</v>
      </c>
      <c r="AI542" s="519">
        <v>7467</v>
      </c>
      <c r="AJ542" s="519">
        <v>8015</v>
      </c>
      <c r="AK542" s="519">
        <v>8644</v>
      </c>
      <c r="AL542" s="519">
        <v>9365</v>
      </c>
      <c r="AM542" s="519">
        <v>10225</v>
      </c>
      <c r="AN542" s="519">
        <v>11221</v>
      </c>
      <c r="AO542" s="519">
        <v>12389</v>
      </c>
      <c r="AP542" s="519">
        <v>0</v>
      </c>
      <c r="AQ542" s="519">
        <v>0</v>
      </c>
      <c r="AR542" s="519">
        <v>0</v>
      </c>
      <c r="AS542" s="519">
        <v>0</v>
      </c>
      <c r="AT542" s="519">
        <v>0</v>
      </c>
      <c r="AU542" s="519">
        <v>0</v>
      </c>
      <c r="AV542" s="519">
        <v>0</v>
      </c>
      <c r="AW542" s="519">
        <v>0</v>
      </c>
      <c r="AX542" s="519">
        <v>0</v>
      </c>
      <c r="AY542" s="519">
        <v>0</v>
      </c>
      <c r="AZ542" s="519">
        <v>0</v>
      </c>
      <c r="BA542" s="519">
        <v>0</v>
      </c>
      <c r="BB542" s="519">
        <v>0</v>
      </c>
      <c r="BC542" s="519">
        <v>0</v>
      </c>
      <c r="BD542" s="519">
        <v>0</v>
      </c>
      <c r="BE542" s="519">
        <v>0</v>
      </c>
      <c r="BF542" s="519">
        <v>0</v>
      </c>
      <c r="BG542" s="519">
        <v>0</v>
      </c>
      <c r="BH542" s="519">
        <v>0</v>
      </c>
      <c r="BI542" s="519">
        <v>0</v>
      </c>
      <c r="BJ542" s="519">
        <v>0</v>
      </c>
      <c r="BK542" s="519">
        <v>0</v>
      </c>
      <c r="BL542" s="519">
        <v>0</v>
      </c>
      <c r="BM542" s="519">
        <v>0</v>
      </c>
      <c r="BN542" s="519">
        <v>0</v>
      </c>
      <c r="BO542" s="519">
        <v>0</v>
      </c>
      <c r="BP542" s="519">
        <v>0</v>
      </c>
      <c r="BQ542" s="519">
        <v>0</v>
      </c>
      <c r="BR542" s="519">
        <v>0</v>
      </c>
      <c r="BS542" s="519">
        <v>0</v>
      </c>
      <c r="BT542" s="519">
        <v>0</v>
      </c>
      <c r="BU542" s="519">
        <v>0</v>
      </c>
      <c r="BV542" s="519">
        <v>0</v>
      </c>
      <c r="BW542" s="519">
        <v>0</v>
      </c>
      <c r="BX542" s="519">
        <v>0</v>
      </c>
      <c r="BY542" s="519">
        <v>0</v>
      </c>
      <c r="BZ542" s="519">
        <v>0</v>
      </c>
      <c r="CA542" s="519">
        <v>0</v>
      </c>
      <c r="CB542" s="519">
        <v>0</v>
      </c>
      <c r="CC542" s="519">
        <v>0</v>
      </c>
      <c r="CD542" s="519">
        <v>0</v>
      </c>
      <c r="CE542" s="519">
        <v>0</v>
      </c>
      <c r="CF542" s="519">
        <v>0</v>
      </c>
      <c r="CG542" s="519">
        <v>0</v>
      </c>
      <c r="CH542" s="519">
        <v>0</v>
      </c>
      <c r="CI542" s="519">
        <v>0</v>
      </c>
      <c r="CJ542" s="519">
        <v>0</v>
      </c>
      <c r="CK542" s="519">
        <v>0</v>
      </c>
      <c r="CL542" s="519">
        <v>0</v>
      </c>
      <c r="CM542" s="519">
        <v>0</v>
      </c>
      <c r="CN542" s="519">
        <v>0</v>
      </c>
      <c r="CO542" s="519">
        <v>0</v>
      </c>
      <c r="CP542" s="519">
        <v>0</v>
      </c>
      <c r="CQ542" s="519">
        <v>0</v>
      </c>
      <c r="CR542" s="519">
        <v>0</v>
      </c>
      <c r="CS542" s="519">
        <v>0</v>
      </c>
      <c r="CT542" s="519">
        <v>0</v>
      </c>
      <c r="CU542" s="519">
        <v>0</v>
      </c>
      <c r="CV542" s="519">
        <v>0</v>
      </c>
      <c r="CW542" s="519">
        <v>0</v>
      </c>
      <c r="CX542" s="519">
        <v>0</v>
      </c>
      <c r="CY542" s="519">
        <v>0</v>
      </c>
      <c r="CZ542" s="519">
        <v>0</v>
      </c>
      <c r="DA542" s="519">
        <v>0</v>
      </c>
      <c r="DB542" s="519">
        <v>0</v>
      </c>
      <c r="DC542" s="519">
        <v>0</v>
      </c>
      <c r="DD542" s="519">
        <v>0</v>
      </c>
      <c r="DE542" s="519">
        <v>0</v>
      </c>
      <c r="DF542" s="519">
        <v>0</v>
      </c>
      <c r="DG542" s="519">
        <v>0</v>
      </c>
      <c r="DH542" s="519">
        <v>0</v>
      </c>
      <c r="DI542" s="519">
        <v>0</v>
      </c>
      <c r="DJ542" s="519">
        <v>0</v>
      </c>
      <c r="DK542" s="519">
        <v>0</v>
      </c>
      <c r="DL542" s="519">
        <v>0</v>
      </c>
      <c r="DM542" s="519">
        <v>0</v>
      </c>
      <c r="DN542" s="519">
        <v>0</v>
      </c>
      <c r="DO542" s="519">
        <v>0</v>
      </c>
      <c r="DP542" s="519">
        <v>0</v>
      </c>
      <c r="DQ542" s="519">
        <v>0</v>
      </c>
      <c r="DR542" s="519">
        <v>0</v>
      </c>
      <c r="DS542" s="519">
        <v>0</v>
      </c>
      <c r="DT542" s="519">
        <v>0</v>
      </c>
      <c r="DU542" s="519">
        <v>0</v>
      </c>
      <c r="DV542" s="519">
        <v>0</v>
      </c>
      <c r="DW542" s="519">
        <v>0</v>
      </c>
      <c r="DX542" s="519">
        <v>0</v>
      </c>
      <c r="DZ542" s="337"/>
      <c r="EA542" s="519" t="s">
        <v>1058</v>
      </c>
      <c r="EB542" s="519" t="s">
        <v>1060</v>
      </c>
      <c r="EC542" s="519">
        <v>54</v>
      </c>
      <c r="ED542" s="521" t="str">
        <f t="shared" si="26"/>
        <v>SDN100254</v>
      </c>
      <c r="EE542" s="519">
        <v>1</v>
      </c>
      <c r="EF542" s="519">
        <v>436</v>
      </c>
      <c r="EG542" s="519">
        <v>968</v>
      </c>
      <c r="EH542" s="519">
        <v>1480</v>
      </c>
      <c r="EI542" s="519">
        <v>1989</v>
      </c>
      <c r="EJ542" s="519">
        <v>2400</v>
      </c>
      <c r="EK542" s="519">
        <v>2817</v>
      </c>
      <c r="EL542" s="519">
        <v>3247</v>
      </c>
      <c r="EM542" s="519">
        <v>3689</v>
      </c>
      <c r="EN542" s="519">
        <v>0</v>
      </c>
      <c r="EO542" s="519">
        <v>0</v>
      </c>
      <c r="EP542" s="519">
        <v>0</v>
      </c>
      <c r="EQ542" s="519">
        <v>0</v>
      </c>
      <c r="ER542" s="519">
        <v>0</v>
      </c>
      <c r="ES542" s="519">
        <v>0</v>
      </c>
      <c r="ET542" s="519">
        <v>0</v>
      </c>
      <c r="EU542" s="519">
        <v>0</v>
      </c>
      <c r="EV542" s="519">
        <v>0</v>
      </c>
      <c r="EW542" s="519">
        <v>0</v>
      </c>
      <c r="EX542" s="519">
        <v>0</v>
      </c>
      <c r="EY542" s="519">
        <v>0</v>
      </c>
      <c r="EZ542" s="519">
        <v>0</v>
      </c>
      <c r="FA542" s="519">
        <v>0</v>
      </c>
      <c r="FB542" s="519">
        <v>0</v>
      </c>
      <c r="FC542" s="519">
        <v>0</v>
      </c>
      <c r="FD542" s="519">
        <v>0</v>
      </c>
      <c r="FE542" s="519">
        <v>0</v>
      </c>
      <c r="FF542" s="519">
        <v>0</v>
      </c>
      <c r="FG542" s="519">
        <v>0</v>
      </c>
      <c r="FH542" s="519">
        <v>0</v>
      </c>
      <c r="FI542" s="519">
        <v>0</v>
      </c>
      <c r="FJ542" s="519">
        <v>0</v>
      </c>
      <c r="FK542" s="519">
        <v>0</v>
      </c>
      <c r="FL542" s="519">
        <v>0</v>
      </c>
      <c r="FM542" s="519">
        <v>0</v>
      </c>
      <c r="FN542" s="519">
        <v>0</v>
      </c>
      <c r="FO542" s="519">
        <v>0</v>
      </c>
      <c r="FP542" s="519">
        <v>0</v>
      </c>
      <c r="FQ542" s="519">
        <v>0</v>
      </c>
      <c r="FR542" s="519">
        <v>0</v>
      </c>
      <c r="FS542" s="519">
        <v>0</v>
      </c>
      <c r="FT542" s="519">
        <v>0</v>
      </c>
      <c r="FU542" s="519">
        <v>0</v>
      </c>
      <c r="FV542" s="519">
        <v>0</v>
      </c>
      <c r="FW542" s="519">
        <v>0</v>
      </c>
      <c r="FX542" s="519">
        <v>0</v>
      </c>
      <c r="FY542" s="519">
        <v>0</v>
      </c>
      <c r="FZ542" s="519">
        <v>0</v>
      </c>
      <c r="GA542" s="519">
        <v>0</v>
      </c>
      <c r="GB542" s="519">
        <v>0</v>
      </c>
      <c r="GC542" s="519">
        <v>0</v>
      </c>
      <c r="GD542" s="519">
        <v>0</v>
      </c>
      <c r="GE542" s="519">
        <v>0</v>
      </c>
      <c r="GF542" s="519">
        <v>0</v>
      </c>
      <c r="GG542" s="519">
        <v>0</v>
      </c>
      <c r="GH542" s="519">
        <v>0</v>
      </c>
      <c r="GI542" s="519">
        <v>0</v>
      </c>
      <c r="GJ542" s="519">
        <v>0</v>
      </c>
      <c r="GK542" s="519">
        <v>0</v>
      </c>
      <c r="GL542" s="519">
        <v>0</v>
      </c>
      <c r="GM542" s="519">
        <v>0</v>
      </c>
      <c r="GN542" s="519">
        <v>0</v>
      </c>
      <c r="GO542" s="519">
        <v>0</v>
      </c>
      <c r="GP542" s="519">
        <v>0</v>
      </c>
      <c r="GQ542" s="519">
        <v>0</v>
      </c>
      <c r="GR542" s="519">
        <v>0</v>
      </c>
      <c r="GS542" s="519">
        <v>0</v>
      </c>
      <c r="GT542" s="519">
        <v>0</v>
      </c>
      <c r="GU542" s="519">
        <v>0</v>
      </c>
      <c r="GV542" s="519">
        <v>0</v>
      </c>
      <c r="GW542" s="519">
        <v>0</v>
      </c>
      <c r="GX542" s="519">
        <v>0</v>
      </c>
      <c r="GY542" s="519">
        <v>0</v>
      </c>
      <c r="GZ542" s="519">
        <v>0</v>
      </c>
      <c r="HA542" s="519">
        <v>0</v>
      </c>
      <c r="HB542" s="519">
        <v>0</v>
      </c>
      <c r="HC542" s="519">
        <v>0</v>
      </c>
      <c r="HD542" s="519">
        <v>0</v>
      </c>
      <c r="HE542" s="519">
        <v>0</v>
      </c>
      <c r="HF542" s="519">
        <v>0</v>
      </c>
      <c r="HG542" s="519">
        <v>0</v>
      </c>
      <c r="HH542" s="519">
        <v>0</v>
      </c>
      <c r="HI542" s="519">
        <v>0</v>
      </c>
      <c r="HJ542" s="519">
        <v>0</v>
      </c>
      <c r="HK542" s="519">
        <v>0</v>
      </c>
      <c r="HL542" s="519">
        <v>0</v>
      </c>
      <c r="HM542" s="519">
        <v>0</v>
      </c>
      <c r="HN542" s="519">
        <v>0</v>
      </c>
      <c r="HO542" s="519">
        <v>0</v>
      </c>
      <c r="HP542" s="519">
        <v>0</v>
      </c>
      <c r="HQ542" s="519">
        <v>0</v>
      </c>
      <c r="HR542" s="519">
        <v>0</v>
      </c>
      <c r="HS542" s="519">
        <v>0</v>
      </c>
      <c r="HT542" s="519">
        <v>0</v>
      </c>
      <c r="HU542" s="519">
        <v>0</v>
      </c>
      <c r="HV542" s="519">
        <v>0</v>
      </c>
      <c r="HW542" s="519">
        <v>0</v>
      </c>
      <c r="HX542" s="519">
        <v>0</v>
      </c>
      <c r="HY542" s="519">
        <v>0</v>
      </c>
      <c r="HZ542" s="519">
        <v>0</v>
      </c>
      <c r="IA542" s="519">
        <v>0</v>
      </c>
      <c r="IB542" s="519">
        <v>0</v>
      </c>
      <c r="IC542" s="519">
        <v>0</v>
      </c>
      <c r="ID542" s="519">
        <v>0</v>
      </c>
      <c r="IE542" s="519">
        <v>0</v>
      </c>
      <c r="IF542" s="519">
        <v>0</v>
      </c>
      <c r="IG542" s="519">
        <v>0</v>
      </c>
      <c r="IH542" s="519">
        <v>0</v>
      </c>
      <c r="II542" s="519">
        <v>0</v>
      </c>
      <c r="IJ542" s="519">
        <v>0</v>
      </c>
      <c r="IK542" s="519">
        <v>0</v>
      </c>
    </row>
    <row r="543" spans="2:245" hidden="1">
      <c r="B543" s="519" t="s">
        <v>1058</v>
      </c>
      <c r="C543" s="519"/>
      <c r="D543" s="519"/>
      <c r="E543" s="519"/>
      <c r="F543" s="519">
        <v>1</v>
      </c>
      <c r="G543" s="519"/>
      <c r="H543" s="519">
        <v>54</v>
      </c>
      <c r="I543" s="519">
        <v>1</v>
      </c>
      <c r="J543" s="519" t="str">
        <f t="shared" si="27"/>
        <v>SDN10015401</v>
      </c>
      <c r="K543" s="519">
        <v>1855</v>
      </c>
      <c r="M543" s="337"/>
      <c r="N543" s="519" t="s">
        <v>1058</v>
      </c>
      <c r="O543" s="519" t="s">
        <v>1060</v>
      </c>
      <c r="P543" s="519">
        <v>55</v>
      </c>
      <c r="Q543" s="521" t="str">
        <f t="shared" si="25"/>
        <v>SDN100255</v>
      </c>
      <c r="R543" s="519">
        <v>0</v>
      </c>
      <c r="S543" s="519">
        <v>362</v>
      </c>
      <c r="T543" s="519">
        <v>737</v>
      </c>
      <c r="U543" s="519">
        <v>1130</v>
      </c>
      <c r="V543" s="519">
        <v>1539</v>
      </c>
      <c r="W543" s="519">
        <v>1904</v>
      </c>
      <c r="X543" s="519">
        <v>2288</v>
      </c>
      <c r="Y543" s="519">
        <v>2690</v>
      </c>
      <c r="Z543" s="519">
        <v>3115</v>
      </c>
      <c r="AA543" s="519">
        <v>4753</v>
      </c>
      <c r="AB543" s="519">
        <v>4991</v>
      </c>
      <c r="AC543" s="519">
        <v>5252</v>
      </c>
      <c r="AD543" s="519">
        <v>5535</v>
      </c>
      <c r="AE543" s="519">
        <v>5849</v>
      </c>
      <c r="AF543" s="519">
        <v>6197</v>
      </c>
      <c r="AG543" s="519">
        <v>6601</v>
      </c>
      <c r="AH543" s="519">
        <v>7053</v>
      </c>
      <c r="AI543" s="519">
        <v>7556</v>
      </c>
      <c r="AJ543" s="519">
        <v>8131</v>
      </c>
      <c r="AK543" s="519">
        <v>8789</v>
      </c>
      <c r="AL543" s="519">
        <v>9576</v>
      </c>
      <c r="AM543" s="519">
        <v>10484</v>
      </c>
      <c r="AN543" s="519">
        <v>11546</v>
      </c>
      <c r="AO543" s="519">
        <v>12820</v>
      </c>
      <c r="AP543" s="519">
        <v>0</v>
      </c>
      <c r="AQ543" s="519">
        <v>0</v>
      </c>
      <c r="AR543" s="519">
        <v>0</v>
      </c>
      <c r="AS543" s="519">
        <v>0</v>
      </c>
      <c r="AT543" s="519">
        <v>0</v>
      </c>
      <c r="AU543" s="519">
        <v>0</v>
      </c>
      <c r="AV543" s="519">
        <v>0</v>
      </c>
      <c r="AW543" s="519">
        <v>0</v>
      </c>
      <c r="AX543" s="519">
        <v>0</v>
      </c>
      <c r="AY543" s="519">
        <v>0</v>
      </c>
      <c r="AZ543" s="519">
        <v>0</v>
      </c>
      <c r="BA543" s="519">
        <v>0</v>
      </c>
      <c r="BB543" s="519">
        <v>0</v>
      </c>
      <c r="BC543" s="519">
        <v>0</v>
      </c>
      <c r="BD543" s="519">
        <v>0</v>
      </c>
      <c r="BE543" s="519">
        <v>0</v>
      </c>
      <c r="BF543" s="519">
        <v>0</v>
      </c>
      <c r="BG543" s="519">
        <v>0</v>
      </c>
      <c r="BH543" s="519">
        <v>0</v>
      </c>
      <c r="BI543" s="519">
        <v>0</v>
      </c>
      <c r="BJ543" s="519">
        <v>0</v>
      </c>
      <c r="BK543" s="519">
        <v>0</v>
      </c>
      <c r="BL543" s="519">
        <v>0</v>
      </c>
      <c r="BM543" s="519">
        <v>0</v>
      </c>
      <c r="BN543" s="519">
        <v>0</v>
      </c>
      <c r="BO543" s="519">
        <v>0</v>
      </c>
      <c r="BP543" s="519">
        <v>0</v>
      </c>
      <c r="BQ543" s="519">
        <v>0</v>
      </c>
      <c r="BR543" s="519">
        <v>0</v>
      </c>
      <c r="BS543" s="519">
        <v>0</v>
      </c>
      <c r="BT543" s="519">
        <v>0</v>
      </c>
      <c r="BU543" s="519">
        <v>0</v>
      </c>
      <c r="BV543" s="519">
        <v>0</v>
      </c>
      <c r="BW543" s="519">
        <v>0</v>
      </c>
      <c r="BX543" s="519">
        <v>0</v>
      </c>
      <c r="BY543" s="519">
        <v>0</v>
      </c>
      <c r="BZ543" s="519">
        <v>0</v>
      </c>
      <c r="CA543" s="519">
        <v>0</v>
      </c>
      <c r="CB543" s="519">
        <v>0</v>
      </c>
      <c r="CC543" s="519">
        <v>0</v>
      </c>
      <c r="CD543" s="519">
        <v>0</v>
      </c>
      <c r="CE543" s="519">
        <v>0</v>
      </c>
      <c r="CF543" s="519">
        <v>0</v>
      </c>
      <c r="CG543" s="519">
        <v>0</v>
      </c>
      <c r="CH543" s="519">
        <v>0</v>
      </c>
      <c r="CI543" s="519">
        <v>0</v>
      </c>
      <c r="CJ543" s="519">
        <v>0</v>
      </c>
      <c r="CK543" s="519">
        <v>0</v>
      </c>
      <c r="CL543" s="519">
        <v>0</v>
      </c>
      <c r="CM543" s="519">
        <v>0</v>
      </c>
      <c r="CN543" s="519">
        <v>0</v>
      </c>
      <c r="CO543" s="519">
        <v>0</v>
      </c>
      <c r="CP543" s="519">
        <v>0</v>
      </c>
      <c r="CQ543" s="519">
        <v>0</v>
      </c>
      <c r="CR543" s="519">
        <v>0</v>
      </c>
      <c r="CS543" s="519">
        <v>0</v>
      </c>
      <c r="CT543" s="519">
        <v>0</v>
      </c>
      <c r="CU543" s="519">
        <v>0</v>
      </c>
      <c r="CV543" s="519">
        <v>0</v>
      </c>
      <c r="CW543" s="519">
        <v>0</v>
      </c>
      <c r="CX543" s="519">
        <v>0</v>
      </c>
      <c r="CY543" s="519">
        <v>0</v>
      </c>
      <c r="CZ543" s="519">
        <v>0</v>
      </c>
      <c r="DA543" s="519">
        <v>0</v>
      </c>
      <c r="DB543" s="519">
        <v>0</v>
      </c>
      <c r="DC543" s="519">
        <v>0</v>
      </c>
      <c r="DD543" s="519">
        <v>0</v>
      </c>
      <c r="DE543" s="519">
        <v>0</v>
      </c>
      <c r="DF543" s="519">
        <v>0</v>
      </c>
      <c r="DG543" s="519">
        <v>0</v>
      </c>
      <c r="DH543" s="519">
        <v>0</v>
      </c>
      <c r="DI543" s="519">
        <v>0</v>
      </c>
      <c r="DJ543" s="519">
        <v>0</v>
      </c>
      <c r="DK543" s="519">
        <v>0</v>
      </c>
      <c r="DL543" s="519">
        <v>0</v>
      </c>
      <c r="DM543" s="519">
        <v>0</v>
      </c>
      <c r="DN543" s="519">
        <v>0</v>
      </c>
      <c r="DO543" s="519">
        <v>0</v>
      </c>
      <c r="DP543" s="519">
        <v>0</v>
      </c>
      <c r="DQ543" s="519">
        <v>0</v>
      </c>
      <c r="DR543" s="519">
        <v>0</v>
      </c>
      <c r="DS543" s="519">
        <v>0</v>
      </c>
      <c r="DT543" s="519">
        <v>0</v>
      </c>
      <c r="DU543" s="519">
        <v>0</v>
      </c>
      <c r="DV543" s="519">
        <v>0</v>
      </c>
      <c r="DW543" s="519">
        <v>0</v>
      </c>
      <c r="DX543" s="519">
        <v>0</v>
      </c>
      <c r="DZ543" s="337"/>
      <c r="EA543" s="519" t="s">
        <v>1058</v>
      </c>
      <c r="EB543" s="519" t="s">
        <v>1060</v>
      </c>
      <c r="EC543" s="519">
        <v>55</v>
      </c>
      <c r="ED543" s="521" t="str">
        <f t="shared" si="26"/>
        <v>SDN100255</v>
      </c>
      <c r="EE543" s="519">
        <v>0</v>
      </c>
      <c r="EF543" s="519">
        <v>416</v>
      </c>
      <c r="EG543" s="519">
        <v>925</v>
      </c>
      <c r="EH543" s="519">
        <v>1416</v>
      </c>
      <c r="EI543" s="519">
        <v>1902</v>
      </c>
      <c r="EJ543" s="519">
        <v>2296</v>
      </c>
      <c r="EK543" s="519">
        <v>2693</v>
      </c>
      <c r="EL543" s="519">
        <v>3105</v>
      </c>
      <c r="EM543" s="519">
        <v>3530</v>
      </c>
      <c r="EN543" s="519">
        <v>0</v>
      </c>
      <c r="EO543" s="519">
        <v>0</v>
      </c>
      <c r="EP543" s="519">
        <v>0</v>
      </c>
      <c r="EQ543" s="519">
        <v>0</v>
      </c>
      <c r="ER543" s="519">
        <v>0</v>
      </c>
      <c r="ES543" s="519">
        <v>0</v>
      </c>
      <c r="ET543" s="519">
        <v>0</v>
      </c>
      <c r="EU543" s="519">
        <v>0</v>
      </c>
      <c r="EV543" s="519">
        <v>0</v>
      </c>
      <c r="EW543" s="519">
        <v>0</v>
      </c>
      <c r="EX543" s="519">
        <v>0</v>
      </c>
      <c r="EY543" s="519">
        <v>0</v>
      </c>
      <c r="EZ543" s="519">
        <v>0</v>
      </c>
      <c r="FA543" s="519">
        <v>0</v>
      </c>
      <c r="FB543" s="519">
        <v>0</v>
      </c>
      <c r="FC543" s="519">
        <v>0</v>
      </c>
      <c r="FD543" s="519">
        <v>0</v>
      </c>
      <c r="FE543" s="519">
        <v>0</v>
      </c>
      <c r="FF543" s="519">
        <v>0</v>
      </c>
      <c r="FG543" s="519">
        <v>0</v>
      </c>
      <c r="FH543" s="519">
        <v>0</v>
      </c>
      <c r="FI543" s="519">
        <v>0</v>
      </c>
      <c r="FJ543" s="519">
        <v>0</v>
      </c>
      <c r="FK543" s="519">
        <v>0</v>
      </c>
      <c r="FL543" s="519">
        <v>0</v>
      </c>
      <c r="FM543" s="519">
        <v>0</v>
      </c>
      <c r="FN543" s="519">
        <v>0</v>
      </c>
      <c r="FO543" s="519">
        <v>0</v>
      </c>
      <c r="FP543" s="519">
        <v>0</v>
      </c>
      <c r="FQ543" s="519">
        <v>0</v>
      </c>
      <c r="FR543" s="519">
        <v>0</v>
      </c>
      <c r="FS543" s="519">
        <v>0</v>
      </c>
      <c r="FT543" s="519">
        <v>0</v>
      </c>
      <c r="FU543" s="519">
        <v>0</v>
      </c>
      <c r="FV543" s="519">
        <v>0</v>
      </c>
      <c r="FW543" s="519">
        <v>0</v>
      </c>
      <c r="FX543" s="519">
        <v>0</v>
      </c>
      <c r="FY543" s="519">
        <v>0</v>
      </c>
      <c r="FZ543" s="519">
        <v>0</v>
      </c>
      <c r="GA543" s="519">
        <v>0</v>
      </c>
      <c r="GB543" s="519">
        <v>0</v>
      </c>
      <c r="GC543" s="519">
        <v>0</v>
      </c>
      <c r="GD543" s="519">
        <v>0</v>
      </c>
      <c r="GE543" s="519">
        <v>0</v>
      </c>
      <c r="GF543" s="519">
        <v>0</v>
      </c>
      <c r="GG543" s="519">
        <v>0</v>
      </c>
      <c r="GH543" s="519">
        <v>0</v>
      </c>
      <c r="GI543" s="519">
        <v>0</v>
      </c>
      <c r="GJ543" s="519">
        <v>0</v>
      </c>
      <c r="GK543" s="519">
        <v>0</v>
      </c>
      <c r="GL543" s="519">
        <v>0</v>
      </c>
      <c r="GM543" s="519">
        <v>0</v>
      </c>
      <c r="GN543" s="519">
        <v>0</v>
      </c>
      <c r="GO543" s="519">
        <v>0</v>
      </c>
      <c r="GP543" s="519">
        <v>0</v>
      </c>
      <c r="GQ543" s="519">
        <v>0</v>
      </c>
      <c r="GR543" s="519">
        <v>0</v>
      </c>
      <c r="GS543" s="519">
        <v>0</v>
      </c>
      <c r="GT543" s="519">
        <v>0</v>
      </c>
      <c r="GU543" s="519">
        <v>0</v>
      </c>
      <c r="GV543" s="519">
        <v>0</v>
      </c>
      <c r="GW543" s="519">
        <v>0</v>
      </c>
      <c r="GX543" s="519">
        <v>0</v>
      </c>
      <c r="GY543" s="519">
        <v>0</v>
      </c>
      <c r="GZ543" s="519">
        <v>0</v>
      </c>
      <c r="HA543" s="519">
        <v>0</v>
      </c>
      <c r="HB543" s="519">
        <v>0</v>
      </c>
      <c r="HC543" s="519">
        <v>0</v>
      </c>
      <c r="HD543" s="519">
        <v>0</v>
      </c>
      <c r="HE543" s="519">
        <v>0</v>
      </c>
      <c r="HF543" s="519">
        <v>0</v>
      </c>
      <c r="HG543" s="519">
        <v>0</v>
      </c>
      <c r="HH543" s="519">
        <v>0</v>
      </c>
      <c r="HI543" s="519">
        <v>0</v>
      </c>
      <c r="HJ543" s="519">
        <v>0</v>
      </c>
      <c r="HK543" s="519">
        <v>0</v>
      </c>
      <c r="HL543" s="519">
        <v>0</v>
      </c>
      <c r="HM543" s="519">
        <v>0</v>
      </c>
      <c r="HN543" s="519">
        <v>0</v>
      </c>
      <c r="HO543" s="519">
        <v>0</v>
      </c>
      <c r="HP543" s="519">
        <v>0</v>
      </c>
      <c r="HQ543" s="519">
        <v>0</v>
      </c>
      <c r="HR543" s="519">
        <v>0</v>
      </c>
      <c r="HS543" s="519">
        <v>0</v>
      </c>
      <c r="HT543" s="519">
        <v>0</v>
      </c>
      <c r="HU543" s="519">
        <v>0</v>
      </c>
      <c r="HV543" s="519">
        <v>0</v>
      </c>
      <c r="HW543" s="519">
        <v>0</v>
      </c>
      <c r="HX543" s="519">
        <v>0</v>
      </c>
      <c r="HY543" s="519">
        <v>0</v>
      </c>
      <c r="HZ543" s="519">
        <v>0</v>
      </c>
      <c r="IA543" s="519">
        <v>0</v>
      </c>
      <c r="IB543" s="519">
        <v>0</v>
      </c>
      <c r="IC543" s="519">
        <v>0</v>
      </c>
      <c r="ID543" s="519">
        <v>0</v>
      </c>
      <c r="IE543" s="519">
        <v>0</v>
      </c>
      <c r="IF543" s="519">
        <v>0</v>
      </c>
      <c r="IG543" s="519">
        <v>0</v>
      </c>
      <c r="IH543" s="519">
        <v>0</v>
      </c>
      <c r="II543" s="519">
        <v>0</v>
      </c>
      <c r="IJ543" s="519">
        <v>0</v>
      </c>
      <c r="IK543" s="519">
        <v>0</v>
      </c>
    </row>
    <row r="544" spans="2:245" hidden="1">
      <c r="B544" s="519" t="s">
        <v>1058</v>
      </c>
      <c r="C544" s="519"/>
      <c r="D544" s="519"/>
      <c r="E544" s="519"/>
      <c r="F544" s="519">
        <v>1</v>
      </c>
      <c r="G544" s="519"/>
      <c r="H544" s="519">
        <v>54</v>
      </c>
      <c r="I544" s="519">
        <v>2</v>
      </c>
      <c r="J544" s="519" t="str">
        <f t="shared" si="27"/>
        <v>SDN10015402</v>
      </c>
      <c r="K544" s="519">
        <v>1855</v>
      </c>
      <c r="M544" s="337"/>
      <c r="N544" s="519" t="s">
        <v>1058</v>
      </c>
      <c r="O544" s="519" t="s">
        <v>1060</v>
      </c>
      <c r="P544" s="519">
        <v>56</v>
      </c>
      <c r="Q544" s="521" t="str">
        <f t="shared" si="25"/>
        <v>SDN100256</v>
      </c>
      <c r="R544" s="519">
        <v>0</v>
      </c>
      <c r="S544" s="519">
        <v>359</v>
      </c>
      <c r="T544" s="519">
        <v>732</v>
      </c>
      <c r="U544" s="519">
        <v>1122</v>
      </c>
      <c r="V544" s="519">
        <v>1532</v>
      </c>
      <c r="W544" s="519">
        <v>1895</v>
      </c>
      <c r="X544" s="519">
        <v>2277</v>
      </c>
      <c r="Y544" s="519">
        <v>2679</v>
      </c>
      <c r="Z544" s="519">
        <v>3104</v>
      </c>
      <c r="AA544" s="519">
        <v>4749</v>
      </c>
      <c r="AB544" s="519">
        <v>4990</v>
      </c>
      <c r="AC544" s="519">
        <v>5252</v>
      </c>
      <c r="AD544" s="519">
        <v>5542</v>
      </c>
      <c r="AE544" s="519">
        <v>5861</v>
      </c>
      <c r="AF544" s="519">
        <v>6233</v>
      </c>
      <c r="AG544" s="519">
        <v>6648</v>
      </c>
      <c r="AH544" s="519">
        <v>7108</v>
      </c>
      <c r="AI544" s="519">
        <v>7631</v>
      </c>
      <c r="AJ544" s="519">
        <v>8229</v>
      </c>
      <c r="AK544" s="519">
        <v>8946</v>
      </c>
      <c r="AL544" s="519">
        <v>9770</v>
      </c>
      <c r="AM544" s="519">
        <v>10730</v>
      </c>
      <c r="AN544" s="519">
        <v>11878</v>
      </c>
      <c r="AO544" s="519">
        <v>13225</v>
      </c>
      <c r="AP544" s="519">
        <v>0</v>
      </c>
      <c r="AQ544" s="519">
        <v>0</v>
      </c>
      <c r="AR544" s="519">
        <v>0</v>
      </c>
      <c r="AS544" s="519">
        <v>0</v>
      </c>
      <c r="AT544" s="519">
        <v>0</v>
      </c>
      <c r="AU544" s="519">
        <v>0</v>
      </c>
      <c r="AV544" s="519">
        <v>0</v>
      </c>
      <c r="AW544" s="519">
        <v>0</v>
      </c>
      <c r="AX544" s="519">
        <v>0</v>
      </c>
      <c r="AY544" s="519">
        <v>0</v>
      </c>
      <c r="AZ544" s="519">
        <v>0</v>
      </c>
      <c r="BA544" s="519">
        <v>0</v>
      </c>
      <c r="BB544" s="519">
        <v>0</v>
      </c>
      <c r="BC544" s="519">
        <v>0</v>
      </c>
      <c r="BD544" s="519">
        <v>0</v>
      </c>
      <c r="BE544" s="519">
        <v>0</v>
      </c>
      <c r="BF544" s="519">
        <v>0</v>
      </c>
      <c r="BG544" s="519">
        <v>0</v>
      </c>
      <c r="BH544" s="519">
        <v>0</v>
      </c>
      <c r="BI544" s="519">
        <v>0</v>
      </c>
      <c r="BJ544" s="519">
        <v>0</v>
      </c>
      <c r="BK544" s="519">
        <v>0</v>
      </c>
      <c r="BL544" s="519">
        <v>0</v>
      </c>
      <c r="BM544" s="519">
        <v>0</v>
      </c>
      <c r="BN544" s="519">
        <v>0</v>
      </c>
      <c r="BO544" s="519">
        <v>0</v>
      </c>
      <c r="BP544" s="519">
        <v>0</v>
      </c>
      <c r="BQ544" s="519">
        <v>0</v>
      </c>
      <c r="BR544" s="519">
        <v>0</v>
      </c>
      <c r="BS544" s="519">
        <v>0</v>
      </c>
      <c r="BT544" s="519">
        <v>0</v>
      </c>
      <c r="BU544" s="519">
        <v>0</v>
      </c>
      <c r="BV544" s="519">
        <v>0</v>
      </c>
      <c r="BW544" s="519">
        <v>0</v>
      </c>
      <c r="BX544" s="519">
        <v>0</v>
      </c>
      <c r="BY544" s="519">
        <v>0</v>
      </c>
      <c r="BZ544" s="519">
        <v>0</v>
      </c>
      <c r="CA544" s="519">
        <v>0</v>
      </c>
      <c r="CB544" s="519">
        <v>0</v>
      </c>
      <c r="CC544" s="519">
        <v>0</v>
      </c>
      <c r="CD544" s="519">
        <v>0</v>
      </c>
      <c r="CE544" s="519">
        <v>0</v>
      </c>
      <c r="CF544" s="519">
        <v>0</v>
      </c>
      <c r="CG544" s="519">
        <v>0</v>
      </c>
      <c r="CH544" s="519">
        <v>0</v>
      </c>
      <c r="CI544" s="519">
        <v>0</v>
      </c>
      <c r="CJ544" s="519">
        <v>0</v>
      </c>
      <c r="CK544" s="519">
        <v>0</v>
      </c>
      <c r="CL544" s="519">
        <v>0</v>
      </c>
      <c r="CM544" s="519">
        <v>0</v>
      </c>
      <c r="CN544" s="519">
        <v>0</v>
      </c>
      <c r="CO544" s="519">
        <v>0</v>
      </c>
      <c r="CP544" s="519">
        <v>0</v>
      </c>
      <c r="CQ544" s="519">
        <v>0</v>
      </c>
      <c r="CR544" s="519">
        <v>0</v>
      </c>
      <c r="CS544" s="519">
        <v>0</v>
      </c>
      <c r="CT544" s="519">
        <v>0</v>
      </c>
      <c r="CU544" s="519">
        <v>0</v>
      </c>
      <c r="CV544" s="519">
        <v>0</v>
      </c>
      <c r="CW544" s="519">
        <v>0</v>
      </c>
      <c r="CX544" s="519">
        <v>0</v>
      </c>
      <c r="CY544" s="519">
        <v>0</v>
      </c>
      <c r="CZ544" s="519">
        <v>0</v>
      </c>
      <c r="DA544" s="519">
        <v>0</v>
      </c>
      <c r="DB544" s="519">
        <v>0</v>
      </c>
      <c r="DC544" s="519">
        <v>0</v>
      </c>
      <c r="DD544" s="519">
        <v>0</v>
      </c>
      <c r="DE544" s="519">
        <v>0</v>
      </c>
      <c r="DF544" s="519">
        <v>0</v>
      </c>
      <c r="DG544" s="519">
        <v>0</v>
      </c>
      <c r="DH544" s="519">
        <v>0</v>
      </c>
      <c r="DI544" s="519">
        <v>0</v>
      </c>
      <c r="DJ544" s="519">
        <v>0</v>
      </c>
      <c r="DK544" s="519">
        <v>0</v>
      </c>
      <c r="DL544" s="519">
        <v>0</v>
      </c>
      <c r="DM544" s="519">
        <v>0</v>
      </c>
      <c r="DN544" s="519">
        <v>0</v>
      </c>
      <c r="DO544" s="519">
        <v>0</v>
      </c>
      <c r="DP544" s="519">
        <v>0</v>
      </c>
      <c r="DQ544" s="519">
        <v>0</v>
      </c>
      <c r="DR544" s="519">
        <v>0</v>
      </c>
      <c r="DS544" s="519">
        <v>0</v>
      </c>
      <c r="DT544" s="519">
        <v>0</v>
      </c>
      <c r="DU544" s="519">
        <v>0</v>
      </c>
      <c r="DV544" s="519">
        <v>0</v>
      </c>
      <c r="DW544" s="519">
        <v>0</v>
      </c>
      <c r="DX544" s="519">
        <v>0</v>
      </c>
      <c r="DZ544" s="337"/>
      <c r="EA544" s="519" t="s">
        <v>1058</v>
      </c>
      <c r="EB544" s="519" t="s">
        <v>1060</v>
      </c>
      <c r="EC544" s="519">
        <v>56</v>
      </c>
      <c r="ED544" s="521" t="str">
        <f t="shared" si="26"/>
        <v>SDN100256</v>
      </c>
      <c r="EE544" s="519">
        <v>0</v>
      </c>
      <c r="EF544" s="519">
        <v>398</v>
      </c>
      <c r="EG544" s="519">
        <v>885</v>
      </c>
      <c r="EH544" s="519">
        <v>1354</v>
      </c>
      <c r="EI544" s="519">
        <v>1819</v>
      </c>
      <c r="EJ544" s="519">
        <v>2194</v>
      </c>
      <c r="EK544" s="519">
        <v>2573</v>
      </c>
      <c r="EL544" s="519">
        <v>2967</v>
      </c>
      <c r="EM544" s="519">
        <v>3376</v>
      </c>
      <c r="EN544" s="519">
        <v>0</v>
      </c>
      <c r="EO544" s="519">
        <v>0</v>
      </c>
      <c r="EP544" s="519">
        <v>0</v>
      </c>
      <c r="EQ544" s="519">
        <v>0</v>
      </c>
      <c r="ER544" s="519">
        <v>0</v>
      </c>
      <c r="ES544" s="519">
        <v>0</v>
      </c>
      <c r="ET544" s="519">
        <v>0</v>
      </c>
      <c r="EU544" s="519">
        <v>0</v>
      </c>
      <c r="EV544" s="519">
        <v>0</v>
      </c>
      <c r="EW544" s="519">
        <v>0</v>
      </c>
      <c r="EX544" s="519">
        <v>0</v>
      </c>
      <c r="EY544" s="519">
        <v>0</v>
      </c>
      <c r="EZ544" s="519">
        <v>0</v>
      </c>
      <c r="FA544" s="519">
        <v>0</v>
      </c>
      <c r="FB544" s="519">
        <v>0</v>
      </c>
      <c r="FC544" s="519">
        <v>0</v>
      </c>
      <c r="FD544" s="519">
        <v>0</v>
      </c>
      <c r="FE544" s="519">
        <v>0</v>
      </c>
      <c r="FF544" s="519">
        <v>0</v>
      </c>
      <c r="FG544" s="519">
        <v>0</v>
      </c>
      <c r="FH544" s="519">
        <v>0</v>
      </c>
      <c r="FI544" s="519">
        <v>0</v>
      </c>
      <c r="FJ544" s="519">
        <v>0</v>
      </c>
      <c r="FK544" s="519">
        <v>0</v>
      </c>
      <c r="FL544" s="519">
        <v>0</v>
      </c>
      <c r="FM544" s="519">
        <v>0</v>
      </c>
      <c r="FN544" s="519">
        <v>0</v>
      </c>
      <c r="FO544" s="519">
        <v>0</v>
      </c>
      <c r="FP544" s="519">
        <v>0</v>
      </c>
      <c r="FQ544" s="519">
        <v>0</v>
      </c>
      <c r="FR544" s="519">
        <v>0</v>
      </c>
      <c r="FS544" s="519">
        <v>0</v>
      </c>
      <c r="FT544" s="519">
        <v>0</v>
      </c>
      <c r="FU544" s="519">
        <v>0</v>
      </c>
      <c r="FV544" s="519">
        <v>0</v>
      </c>
      <c r="FW544" s="519">
        <v>0</v>
      </c>
      <c r="FX544" s="519">
        <v>0</v>
      </c>
      <c r="FY544" s="519">
        <v>0</v>
      </c>
      <c r="FZ544" s="519">
        <v>0</v>
      </c>
      <c r="GA544" s="519">
        <v>0</v>
      </c>
      <c r="GB544" s="519">
        <v>0</v>
      </c>
      <c r="GC544" s="519">
        <v>0</v>
      </c>
      <c r="GD544" s="519">
        <v>0</v>
      </c>
      <c r="GE544" s="519">
        <v>0</v>
      </c>
      <c r="GF544" s="519">
        <v>0</v>
      </c>
      <c r="GG544" s="519">
        <v>0</v>
      </c>
      <c r="GH544" s="519">
        <v>0</v>
      </c>
      <c r="GI544" s="519">
        <v>0</v>
      </c>
      <c r="GJ544" s="519">
        <v>0</v>
      </c>
      <c r="GK544" s="519">
        <v>0</v>
      </c>
      <c r="GL544" s="519">
        <v>0</v>
      </c>
      <c r="GM544" s="519">
        <v>0</v>
      </c>
      <c r="GN544" s="519">
        <v>0</v>
      </c>
      <c r="GO544" s="519">
        <v>0</v>
      </c>
      <c r="GP544" s="519">
        <v>0</v>
      </c>
      <c r="GQ544" s="519">
        <v>0</v>
      </c>
      <c r="GR544" s="519">
        <v>0</v>
      </c>
      <c r="GS544" s="519">
        <v>0</v>
      </c>
      <c r="GT544" s="519">
        <v>0</v>
      </c>
      <c r="GU544" s="519">
        <v>0</v>
      </c>
      <c r="GV544" s="519">
        <v>0</v>
      </c>
      <c r="GW544" s="519">
        <v>0</v>
      </c>
      <c r="GX544" s="519">
        <v>0</v>
      </c>
      <c r="GY544" s="519">
        <v>0</v>
      </c>
      <c r="GZ544" s="519">
        <v>0</v>
      </c>
      <c r="HA544" s="519">
        <v>0</v>
      </c>
      <c r="HB544" s="519">
        <v>0</v>
      </c>
      <c r="HC544" s="519">
        <v>0</v>
      </c>
      <c r="HD544" s="519">
        <v>0</v>
      </c>
      <c r="HE544" s="519">
        <v>0</v>
      </c>
      <c r="HF544" s="519">
        <v>0</v>
      </c>
      <c r="HG544" s="519">
        <v>0</v>
      </c>
      <c r="HH544" s="519">
        <v>0</v>
      </c>
      <c r="HI544" s="519">
        <v>0</v>
      </c>
      <c r="HJ544" s="519">
        <v>0</v>
      </c>
      <c r="HK544" s="519">
        <v>0</v>
      </c>
      <c r="HL544" s="519">
        <v>0</v>
      </c>
      <c r="HM544" s="519">
        <v>0</v>
      </c>
      <c r="HN544" s="519">
        <v>0</v>
      </c>
      <c r="HO544" s="519">
        <v>0</v>
      </c>
      <c r="HP544" s="519">
        <v>0</v>
      </c>
      <c r="HQ544" s="519">
        <v>0</v>
      </c>
      <c r="HR544" s="519">
        <v>0</v>
      </c>
      <c r="HS544" s="519">
        <v>0</v>
      </c>
      <c r="HT544" s="519">
        <v>0</v>
      </c>
      <c r="HU544" s="519">
        <v>0</v>
      </c>
      <c r="HV544" s="519">
        <v>0</v>
      </c>
      <c r="HW544" s="519">
        <v>0</v>
      </c>
      <c r="HX544" s="519">
        <v>0</v>
      </c>
      <c r="HY544" s="519">
        <v>0</v>
      </c>
      <c r="HZ544" s="519">
        <v>0</v>
      </c>
      <c r="IA544" s="519">
        <v>0</v>
      </c>
      <c r="IB544" s="519">
        <v>0</v>
      </c>
      <c r="IC544" s="519">
        <v>0</v>
      </c>
      <c r="ID544" s="519">
        <v>0</v>
      </c>
      <c r="IE544" s="519">
        <v>0</v>
      </c>
      <c r="IF544" s="519">
        <v>0</v>
      </c>
      <c r="IG544" s="519">
        <v>0</v>
      </c>
      <c r="IH544" s="519">
        <v>0</v>
      </c>
      <c r="II544" s="519">
        <v>0</v>
      </c>
      <c r="IJ544" s="519">
        <v>0</v>
      </c>
      <c r="IK544" s="519">
        <v>0</v>
      </c>
    </row>
    <row r="545" spans="2:245" hidden="1">
      <c r="B545" s="519" t="s">
        <v>1058</v>
      </c>
      <c r="C545" s="519"/>
      <c r="D545" s="519"/>
      <c r="E545" s="519"/>
      <c r="F545" s="519">
        <v>1</v>
      </c>
      <c r="G545" s="519"/>
      <c r="H545" s="519">
        <v>54</v>
      </c>
      <c r="I545" s="519">
        <v>3</v>
      </c>
      <c r="J545" s="519" t="str">
        <f t="shared" si="27"/>
        <v>SDN10015403</v>
      </c>
      <c r="K545" s="519">
        <v>1855</v>
      </c>
      <c r="M545" s="337"/>
      <c r="N545" s="519" t="s">
        <v>1058</v>
      </c>
      <c r="O545" s="519" t="s">
        <v>1060</v>
      </c>
      <c r="P545" s="519">
        <v>57</v>
      </c>
      <c r="Q545" s="521" t="str">
        <f t="shared" si="25"/>
        <v>SDN100257</v>
      </c>
      <c r="R545" s="519">
        <v>0</v>
      </c>
      <c r="S545" s="519">
        <v>361</v>
      </c>
      <c r="T545" s="519">
        <v>736</v>
      </c>
      <c r="U545" s="519">
        <v>1130</v>
      </c>
      <c r="V545" s="519">
        <v>1541</v>
      </c>
      <c r="W545" s="519">
        <v>1909</v>
      </c>
      <c r="X545" s="519">
        <v>2294</v>
      </c>
      <c r="Y545" s="519">
        <v>2701</v>
      </c>
      <c r="Z545" s="519">
        <v>3137</v>
      </c>
      <c r="AA545" s="519">
        <v>4799</v>
      </c>
      <c r="AB545" s="519">
        <v>5044</v>
      </c>
      <c r="AC545" s="519">
        <v>5314</v>
      </c>
      <c r="AD545" s="519">
        <v>5610</v>
      </c>
      <c r="AE545" s="519">
        <v>5956</v>
      </c>
      <c r="AF545" s="519">
        <v>6340</v>
      </c>
      <c r="AG545" s="519">
        <v>6764</v>
      </c>
      <c r="AH545" s="519">
        <v>7246</v>
      </c>
      <c r="AI545" s="519">
        <v>7793</v>
      </c>
      <c r="AJ545" s="519">
        <v>8452</v>
      </c>
      <c r="AK545" s="519">
        <v>9206</v>
      </c>
      <c r="AL545" s="519">
        <v>10081</v>
      </c>
      <c r="AM545" s="519">
        <v>11126</v>
      </c>
      <c r="AN545" s="519">
        <v>12345</v>
      </c>
      <c r="AO545" s="519">
        <v>13812</v>
      </c>
      <c r="AP545" s="519">
        <v>0</v>
      </c>
      <c r="AQ545" s="519">
        <v>0</v>
      </c>
      <c r="AR545" s="519">
        <v>0</v>
      </c>
      <c r="AS545" s="519">
        <v>0</v>
      </c>
      <c r="AT545" s="519">
        <v>0</v>
      </c>
      <c r="AU545" s="519">
        <v>0</v>
      </c>
      <c r="AV545" s="519">
        <v>0</v>
      </c>
      <c r="AW545" s="519">
        <v>0</v>
      </c>
      <c r="AX545" s="519">
        <v>0</v>
      </c>
      <c r="AY545" s="519">
        <v>0</v>
      </c>
      <c r="AZ545" s="519">
        <v>0</v>
      </c>
      <c r="BA545" s="519">
        <v>0</v>
      </c>
      <c r="BB545" s="519">
        <v>0</v>
      </c>
      <c r="BC545" s="519">
        <v>0</v>
      </c>
      <c r="BD545" s="519">
        <v>0</v>
      </c>
      <c r="BE545" s="519">
        <v>0</v>
      </c>
      <c r="BF545" s="519">
        <v>0</v>
      </c>
      <c r="BG545" s="519">
        <v>0</v>
      </c>
      <c r="BH545" s="519">
        <v>0</v>
      </c>
      <c r="BI545" s="519">
        <v>0</v>
      </c>
      <c r="BJ545" s="519">
        <v>0</v>
      </c>
      <c r="BK545" s="519">
        <v>0</v>
      </c>
      <c r="BL545" s="519">
        <v>0</v>
      </c>
      <c r="BM545" s="519">
        <v>0</v>
      </c>
      <c r="BN545" s="519">
        <v>0</v>
      </c>
      <c r="BO545" s="519">
        <v>0</v>
      </c>
      <c r="BP545" s="519">
        <v>0</v>
      </c>
      <c r="BQ545" s="519">
        <v>0</v>
      </c>
      <c r="BR545" s="519">
        <v>0</v>
      </c>
      <c r="BS545" s="519">
        <v>0</v>
      </c>
      <c r="BT545" s="519">
        <v>0</v>
      </c>
      <c r="BU545" s="519">
        <v>0</v>
      </c>
      <c r="BV545" s="519">
        <v>0</v>
      </c>
      <c r="BW545" s="519">
        <v>0</v>
      </c>
      <c r="BX545" s="519">
        <v>0</v>
      </c>
      <c r="BY545" s="519">
        <v>0</v>
      </c>
      <c r="BZ545" s="519">
        <v>0</v>
      </c>
      <c r="CA545" s="519">
        <v>0</v>
      </c>
      <c r="CB545" s="519">
        <v>0</v>
      </c>
      <c r="CC545" s="519">
        <v>0</v>
      </c>
      <c r="CD545" s="519">
        <v>0</v>
      </c>
      <c r="CE545" s="519">
        <v>0</v>
      </c>
      <c r="CF545" s="519">
        <v>0</v>
      </c>
      <c r="CG545" s="519">
        <v>0</v>
      </c>
      <c r="CH545" s="519">
        <v>0</v>
      </c>
      <c r="CI545" s="519">
        <v>0</v>
      </c>
      <c r="CJ545" s="519">
        <v>0</v>
      </c>
      <c r="CK545" s="519">
        <v>0</v>
      </c>
      <c r="CL545" s="519">
        <v>0</v>
      </c>
      <c r="CM545" s="519">
        <v>0</v>
      </c>
      <c r="CN545" s="519">
        <v>0</v>
      </c>
      <c r="CO545" s="519">
        <v>0</v>
      </c>
      <c r="CP545" s="519">
        <v>0</v>
      </c>
      <c r="CQ545" s="519">
        <v>0</v>
      </c>
      <c r="CR545" s="519">
        <v>0</v>
      </c>
      <c r="CS545" s="519">
        <v>0</v>
      </c>
      <c r="CT545" s="519">
        <v>0</v>
      </c>
      <c r="CU545" s="519">
        <v>0</v>
      </c>
      <c r="CV545" s="519">
        <v>0</v>
      </c>
      <c r="CW545" s="519">
        <v>0</v>
      </c>
      <c r="CX545" s="519">
        <v>0</v>
      </c>
      <c r="CY545" s="519">
        <v>0</v>
      </c>
      <c r="CZ545" s="519">
        <v>0</v>
      </c>
      <c r="DA545" s="519">
        <v>0</v>
      </c>
      <c r="DB545" s="519">
        <v>0</v>
      </c>
      <c r="DC545" s="519">
        <v>0</v>
      </c>
      <c r="DD545" s="519">
        <v>0</v>
      </c>
      <c r="DE545" s="519">
        <v>0</v>
      </c>
      <c r="DF545" s="519">
        <v>0</v>
      </c>
      <c r="DG545" s="519">
        <v>0</v>
      </c>
      <c r="DH545" s="519">
        <v>0</v>
      </c>
      <c r="DI545" s="519">
        <v>0</v>
      </c>
      <c r="DJ545" s="519">
        <v>0</v>
      </c>
      <c r="DK545" s="519">
        <v>0</v>
      </c>
      <c r="DL545" s="519">
        <v>0</v>
      </c>
      <c r="DM545" s="519">
        <v>0</v>
      </c>
      <c r="DN545" s="519">
        <v>0</v>
      </c>
      <c r="DO545" s="519">
        <v>0</v>
      </c>
      <c r="DP545" s="519">
        <v>0</v>
      </c>
      <c r="DQ545" s="519">
        <v>0</v>
      </c>
      <c r="DR545" s="519">
        <v>0</v>
      </c>
      <c r="DS545" s="519">
        <v>0</v>
      </c>
      <c r="DT545" s="519">
        <v>0</v>
      </c>
      <c r="DU545" s="519">
        <v>0</v>
      </c>
      <c r="DV545" s="519">
        <v>0</v>
      </c>
      <c r="DW545" s="519">
        <v>0</v>
      </c>
      <c r="DX545" s="519">
        <v>0</v>
      </c>
      <c r="DZ545" s="337"/>
      <c r="EA545" s="519" t="s">
        <v>1058</v>
      </c>
      <c r="EB545" s="519" t="s">
        <v>1060</v>
      </c>
      <c r="EC545" s="519">
        <v>57</v>
      </c>
      <c r="ED545" s="521" t="str">
        <f t="shared" si="26"/>
        <v>SDN100257</v>
      </c>
      <c r="EE545" s="519">
        <v>0</v>
      </c>
      <c r="EF545" s="519">
        <v>383</v>
      </c>
      <c r="EG545" s="519">
        <v>849</v>
      </c>
      <c r="EH545" s="519">
        <v>1299</v>
      </c>
      <c r="EI545" s="519">
        <v>1742</v>
      </c>
      <c r="EJ545" s="519">
        <v>2099</v>
      </c>
      <c r="EK545" s="519">
        <v>2462</v>
      </c>
      <c r="EL545" s="519">
        <v>2840</v>
      </c>
      <c r="EM545" s="519">
        <v>3239</v>
      </c>
      <c r="EN545" s="519">
        <v>0</v>
      </c>
      <c r="EO545" s="519">
        <v>0</v>
      </c>
      <c r="EP545" s="519">
        <v>0</v>
      </c>
      <c r="EQ545" s="519">
        <v>0</v>
      </c>
      <c r="ER545" s="519">
        <v>0</v>
      </c>
      <c r="ES545" s="519">
        <v>0</v>
      </c>
      <c r="ET545" s="519">
        <v>0</v>
      </c>
      <c r="EU545" s="519">
        <v>0</v>
      </c>
      <c r="EV545" s="519">
        <v>0</v>
      </c>
      <c r="EW545" s="519">
        <v>0</v>
      </c>
      <c r="EX545" s="519">
        <v>0</v>
      </c>
      <c r="EY545" s="519">
        <v>0</v>
      </c>
      <c r="EZ545" s="519">
        <v>0</v>
      </c>
      <c r="FA545" s="519">
        <v>0</v>
      </c>
      <c r="FB545" s="519">
        <v>0</v>
      </c>
      <c r="FC545" s="519">
        <v>0</v>
      </c>
      <c r="FD545" s="519">
        <v>0</v>
      </c>
      <c r="FE545" s="519">
        <v>0</v>
      </c>
      <c r="FF545" s="519">
        <v>0</v>
      </c>
      <c r="FG545" s="519">
        <v>0</v>
      </c>
      <c r="FH545" s="519">
        <v>0</v>
      </c>
      <c r="FI545" s="519">
        <v>0</v>
      </c>
      <c r="FJ545" s="519">
        <v>0</v>
      </c>
      <c r="FK545" s="519">
        <v>0</v>
      </c>
      <c r="FL545" s="519">
        <v>0</v>
      </c>
      <c r="FM545" s="519">
        <v>0</v>
      </c>
      <c r="FN545" s="519">
        <v>0</v>
      </c>
      <c r="FO545" s="519">
        <v>0</v>
      </c>
      <c r="FP545" s="519">
        <v>0</v>
      </c>
      <c r="FQ545" s="519">
        <v>0</v>
      </c>
      <c r="FR545" s="519">
        <v>0</v>
      </c>
      <c r="FS545" s="519">
        <v>0</v>
      </c>
      <c r="FT545" s="519">
        <v>0</v>
      </c>
      <c r="FU545" s="519">
        <v>0</v>
      </c>
      <c r="FV545" s="519">
        <v>0</v>
      </c>
      <c r="FW545" s="519">
        <v>0</v>
      </c>
      <c r="FX545" s="519">
        <v>0</v>
      </c>
      <c r="FY545" s="519">
        <v>0</v>
      </c>
      <c r="FZ545" s="519">
        <v>0</v>
      </c>
      <c r="GA545" s="519">
        <v>0</v>
      </c>
      <c r="GB545" s="519">
        <v>0</v>
      </c>
      <c r="GC545" s="519">
        <v>0</v>
      </c>
      <c r="GD545" s="519">
        <v>0</v>
      </c>
      <c r="GE545" s="519">
        <v>0</v>
      </c>
      <c r="GF545" s="519">
        <v>0</v>
      </c>
      <c r="GG545" s="519">
        <v>0</v>
      </c>
      <c r="GH545" s="519">
        <v>0</v>
      </c>
      <c r="GI545" s="519">
        <v>0</v>
      </c>
      <c r="GJ545" s="519">
        <v>0</v>
      </c>
      <c r="GK545" s="519">
        <v>0</v>
      </c>
      <c r="GL545" s="519">
        <v>0</v>
      </c>
      <c r="GM545" s="519">
        <v>0</v>
      </c>
      <c r="GN545" s="519">
        <v>0</v>
      </c>
      <c r="GO545" s="519">
        <v>0</v>
      </c>
      <c r="GP545" s="519">
        <v>0</v>
      </c>
      <c r="GQ545" s="519">
        <v>0</v>
      </c>
      <c r="GR545" s="519">
        <v>0</v>
      </c>
      <c r="GS545" s="519">
        <v>0</v>
      </c>
      <c r="GT545" s="519">
        <v>0</v>
      </c>
      <c r="GU545" s="519">
        <v>0</v>
      </c>
      <c r="GV545" s="519">
        <v>0</v>
      </c>
      <c r="GW545" s="519">
        <v>0</v>
      </c>
      <c r="GX545" s="519">
        <v>0</v>
      </c>
      <c r="GY545" s="519">
        <v>0</v>
      </c>
      <c r="GZ545" s="519">
        <v>0</v>
      </c>
      <c r="HA545" s="519">
        <v>0</v>
      </c>
      <c r="HB545" s="519">
        <v>0</v>
      </c>
      <c r="HC545" s="519">
        <v>0</v>
      </c>
      <c r="HD545" s="519">
        <v>0</v>
      </c>
      <c r="HE545" s="519">
        <v>0</v>
      </c>
      <c r="HF545" s="519">
        <v>0</v>
      </c>
      <c r="HG545" s="519">
        <v>0</v>
      </c>
      <c r="HH545" s="519">
        <v>0</v>
      </c>
      <c r="HI545" s="519">
        <v>0</v>
      </c>
      <c r="HJ545" s="519">
        <v>0</v>
      </c>
      <c r="HK545" s="519">
        <v>0</v>
      </c>
      <c r="HL545" s="519">
        <v>0</v>
      </c>
      <c r="HM545" s="519">
        <v>0</v>
      </c>
      <c r="HN545" s="519">
        <v>0</v>
      </c>
      <c r="HO545" s="519">
        <v>0</v>
      </c>
      <c r="HP545" s="519">
        <v>0</v>
      </c>
      <c r="HQ545" s="519">
        <v>0</v>
      </c>
      <c r="HR545" s="519">
        <v>0</v>
      </c>
      <c r="HS545" s="519">
        <v>0</v>
      </c>
      <c r="HT545" s="519">
        <v>0</v>
      </c>
      <c r="HU545" s="519">
        <v>0</v>
      </c>
      <c r="HV545" s="519">
        <v>0</v>
      </c>
      <c r="HW545" s="519">
        <v>0</v>
      </c>
      <c r="HX545" s="519">
        <v>0</v>
      </c>
      <c r="HY545" s="519">
        <v>0</v>
      </c>
      <c r="HZ545" s="519">
        <v>0</v>
      </c>
      <c r="IA545" s="519">
        <v>0</v>
      </c>
      <c r="IB545" s="519">
        <v>0</v>
      </c>
      <c r="IC545" s="519">
        <v>0</v>
      </c>
      <c r="ID545" s="519">
        <v>0</v>
      </c>
      <c r="IE545" s="519">
        <v>0</v>
      </c>
      <c r="IF545" s="519">
        <v>0</v>
      </c>
      <c r="IG545" s="519">
        <v>0</v>
      </c>
      <c r="IH545" s="519">
        <v>0</v>
      </c>
      <c r="II545" s="519">
        <v>0</v>
      </c>
      <c r="IJ545" s="519">
        <v>0</v>
      </c>
      <c r="IK545" s="519">
        <v>0</v>
      </c>
    </row>
    <row r="546" spans="2:245" hidden="1">
      <c r="B546" s="519" t="s">
        <v>1058</v>
      </c>
      <c r="C546" s="519"/>
      <c r="D546" s="519"/>
      <c r="E546" s="519"/>
      <c r="F546" s="519">
        <v>1</v>
      </c>
      <c r="G546" s="519"/>
      <c r="H546" s="519">
        <v>54</v>
      </c>
      <c r="I546" s="519">
        <v>4</v>
      </c>
      <c r="J546" s="519" t="str">
        <f t="shared" si="27"/>
        <v>SDN10015404</v>
      </c>
      <c r="K546" s="519">
        <v>1855</v>
      </c>
      <c r="M546" s="337"/>
      <c r="N546" s="519" t="s">
        <v>1058</v>
      </c>
      <c r="O546" s="519" t="s">
        <v>1060</v>
      </c>
      <c r="P546" s="519">
        <v>58</v>
      </c>
      <c r="Q546" s="521" t="str">
        <f t="shared" si="25"/>
        <v>SDN100258</v>
      </c>
      <c r="R546" s="519">
        <v>0</v>
      </c>
      <c r="S546" s="519">
        <v>370</v>
      </c>
      <c r="T546" s="519">
        <v>756</v>
      </c>
      <c r="U546" s="519">
        <v>1160</v>
      </c>
      <c r="V546" s="519">
        <v>1584</v>
      </c>
      <c r="W546" s="519">
        <v>1962</v>
      </c>
      <c r="X546" s="519">
        <v>2359</v>
      </c>
      <c r="Y546" s="519">
        <v>2783</v>
      </c>
      <c r="Z546" s="519">
        <v>3233</v>
      </c>
      <c r="AA546" s="519">
        <v>4944</v>
      </c>
      <c r="AB546" s="519">
        <v>5199</v>
      </c>
      <c r="AC546" s="519">
        <v>5479</v>
      </c>
      <c r="AD546" s="519">
        <v>5807</v>
      </c>
      <c r="AE546" s="519">
        <v>6169</v>
      </c>
      <c r="AF546" s="519">
        <v>6566</v>
      </c>
      <c r="AG546" s="519">
        <v>7016</v>
      </c>
      <c r="AH546" s="519">
        <v>7525</v>
      </c>
      <c r="AI546" s="519">
        <v>8141</v>
      </c>
      <c r="AJ546" s="519">
        <v>8842</v>
      </c>
      <c r="AK546" s="519">
        <v>9653</v>
      </c>
      <c r="AL546" s="519">
        <v>10617</v>
      </c>
      <c r="AM546" s="519">
        <v>11736</v>
      </c>
      <c r="AN546" s="519">
        <v>13084</v>
      </c>
      <c r="AO546" s="519">
        <v>14685</v>
      </c>
      <c r="AP546" s="519">
        <v>0</v>
      </c>
      <c r="AQ546" s="519">
        <v>0</v>
      </c>
      <c r="AR546" s="519">
        <v>0</v>
      </c>
      <c r="AS546" s="519">
        <v>0</v>
      </c>
      <c r="AT546" s="519">
        <v>0</v>
      </c>
      <c r="AU546" s="519">
        <v>0</v>
      </c>
      <c r="AV546" s="519">
        <v>0</v>
      </c>
      <c r="AW546" s="519">
        <v>0</v>
      </c>
      <c r="AX546" s="519">
        <v>0</v>
      </c>
      <c r="AY546" s="519">
        <v>0</v>
      </c>
      <c r="AZ546" s="519">
        <v>0</v>
      </c>
      <c r="BA546" s="519">
        <v>0</v>
      </c>
      <c r="BB546" s="519">
        <v>0</v>
      </c>
      <c r="BC546" s="519">
        <v>0</v>
      </c>
      <c r="BD546" s="519">
        <v>0</v>
      </c>
      <c r="BE546" s="519">
        <v>0</v>
      </c>
      <c r="BF546" s="519">
        <v>0</v>
      </c>
      <c r="BG546" s="519">
        <v>0</v>
      </c>
      <c r="BH546" s="519">
        <v>0</v>
      </c>
      <c r="BI546" s="519">
        <v>0</v>
      </c>
      <c r="BJ546" s="519">
        <v>0</v>
      </c>
      <c r="BK546" s="519">
        <v>0</v>
      </c>
      <c r="BL546" s="519">
        <v>0</v>
      </c>
      <c r="BM546" s="519">
        <v>0</v>
      </c>
      <c r="BN546" s="519">
        <v>0</v>
      </c>
      <c r="BO546" s="519">
        <v>0</v>
      </c>
      <c r="BP546" s="519">
        <v>0</v>
      </c>
      <c r="BQ546" s="519">
        <v>0</v>
      </c>
      <c r="BR546" s="519">
        <v>0</v>
      </c>
      <c r="BS546" s="519">
        <v>0</v>
      </c>
      <c r="BT546" s="519">
        <v>0</v>
      </c>
      <c r="BU546" s="519">
        <v>0</v>
      </c>
      <c r="BV546" s="519">
        <v>0</v>
      </c>
      <c r="BW546" s="519">
        <v>0</v>
      </c>
      <c r="BX546" s="519">
        <v>0</v>
      </c>
      <c r="BY546" s="519">
        <v>0</v>
      </c>
      <c r="BZ546" s="519">
        <v>0</v>
      </c>
      <c r="CA546" s="519">
        <v>0</v>
      </c>
      <c r="CB546" s="519">
        <v>0</v>
      </c>
      <c r="CC546" s="519">
        <v>0</v>
      </c>
      <c r="CD546" s="519">
        <v>0</v>
      </c>
      <c r="CE546" s="519">
        <v>0</v>
      </c>
      <c r="CF546" s="519">
        <v>0</v>
      </c>
      <c r="CG546" s="519">
        <v>0</v>
      </c>
      <c r="CH546" s="519">
        <v>0</v>
      </c>
      <c r="CI546" s="519">
        <v>0</v>
      </c>
      <c r="CJ546" s="519">
        <v>0</v>
      </c>
      <c r="CK546" s="519">
        <v>0</v>
      </c>
      <c r="CL546" s="519">
        <v>0</v>
      </c>
      <c r="CM546" s="519">
        <v>0</v>
      </c>
      <c r="CN546" s="519">
        <v>0</v>
      </c>
      <c r="CO546" s="519">
        <v>0</v>
      </c>
      <c r="CP546" s="519">
        <v>0</v>
      </c>
      <c r="CQ546" s="519">
        <v>0</v>
      </c>
      <c r="CR546" s="519">
        <v>0</v>
      </c>
      <c r="CS546" s="519">
        <v>0</v>
      </c>
      <c r="CT546" s="519">
        <v>0</v>
      </c>
      <c r="CU546" s="519">
        <v>0</v>
      </c>
      <c r="CV546" s="519">
        <v>0</v>
      </c>
      <c r="CW546" s="519">
        <v>0</v>
      </c>
      <c r="CX546" s="519">
        <v>0</v>
      </c>
      <c r="CY546" s="519">
        <v>0</v>
      </c>
      <c r="CZ546" s="519">
        <v>0</v>
      </c>
      <c r="DA546" s="519">
        <v>0</v>
      </c>
      <c r="DB546" s="519">
        <v>0</v>
      </c>
      <c r="DC546" s="519">
        <v>0</v>
      </c>
      <c r="DD546" s="519">
        <v>0</v>
      </c>
      <c r="DE546" s="519">
        <v>0</v>
      </c>
      <c r="DF546" s="519">
        <v>0</v>
      </c>
      <c r="DG546" s="519">
        <v>0</v>
      </c>
      <c r="DH546" s="519">
        <v>0</v>
      </c>
      <c r="DI546" s="519">
        <v>0</v>
      </c>
      <c r="DJ546" s="519">
        <v>0</v>
      </c>
      <c r="DK546" s="519">
        <v>0</v>
      </c>
      <c r="DL546" s="519">
        <v>0</v>
      </c>
      <c r="DM546" s="519">
        <v>0</v>
      </c>
      <c r="DN546" s="519">
        <v>0</v>
      </c>
      <c r="DO546" s="519">
        <v>0</v>
      </c>
      <c r="DP546" s="519">
        <v>0</v>
      </c>
      <c r="DQ546" s="519">
        <v>0</v>
      </c>
      <c r="DR546" s="519">
        <v>0</v>
      </c>
      <c r="DS546" s="519">
        <v>0</v>
      </c>
      <c r="DT546" s="519">
        <v>0</v>
      </c>
      <c r="DU546" s="519">
        <v>0</v>
      </c>
      <c r="DV546" s="519">
        <v>0</v>
      </c>
      <c r="DW546" s="519">
        <v>0</v>
      </c>
      <c r="DX546" s="519">
        <v>0</v>
      </c>
      <c r="DZ546" s="337"/>
      <c r="EA546" s="519" t="s">
        <v>1058</v>
      </c>
      <c r="EB546" s="519" t="s">
        <v>1060</v>
      </c>
      <c r="EC546" s="519">
        <v>58</v>
      </c>
      <c r="ED546" s="521" t="str">
        <f t="shared" si="26"/>
        <v>SDN100258</v>
      </c>
      <c r="EE546" s="519">
        <v>0</v>
      </c>
      <c r="EF546" s="519">
        <v>370</v>
      </c>
      <c r="EG546" s="519">
        <v>818</v>
      </c>
      <c r="EH546" s="519">
        <v>1247</v>
      </c>
      <c r="EI546" s="519">
        <v>1669</v>
      </c>
      <c r="EJ546" s="519">
        <v>2009</v>
      </c>
      <c r="EK546" s="519">
        <v>2355</v>
      </c>
      <c r="EL546" s="519">
        <v>2723</v>
      </c>
      <c r="EM546" s="519">
        <v>3105</v>
      </c>
      <c r="EN546" s="519">
        <v>0</v>
      </c>
      <c r="EO546" s="519">
        <v>0</v>
      </c>
      <c r="EP546" s="519">
        <v>0</v>
      </c>
      <c r="EQ546" s="519">
        <v>0</v>
      </c>
      <c r="ER546" s="519">
        <v>0</v>
      </c>
      <c r="ES546" s="519">
        <v>0</v>
      </c>
      <c r="ET546" s="519">
        <v>0</v>
      </c>
      <c r="EU546" s="519">
        <v>0</v>
      </c>
      <c r="EV546" s="519">
        <v>0</v>
      </c>
      <c r="EW546" s="519">
        <v>0</v>
      </c>
      <c r="EX546" s="519">
        <v>0</v>
      </c>
      <c r="EY546" s="519">
        <v>0</v>
      </c>
      <c r="EZ546" s="519">
        <v>0</v>
      </c>
      <c r="FA546" s="519">
        <v>0</v>
      </c>
      <c r="FB546" s="519">
        <v>0</v>
      </c>
      <c r="FC546" s="519">
        <v>0</v>
      </c>
      <c r="FD546" s="519">
        <v>0</v>
      </c>
      <c r="FE546" s="519">
        <v>0</v>
      </c>
      <c r="FF546" s="519">
        <v>0</v>
      </c>
      <c r="FG546" s="519">
        <v>0</v>
      </c>
      <c r="FH546" s="519">
        <v>0</v>
      </c>
      <c r="FI546" s="519">
        <v>0</v>
      </c>
      <c r="FJ546" s="519">
        <v>0</v>
      </c>
      <c r="FK546" s="519">
        <v>0</v>
      </c>
      <c r="FL546" s="519">
        <v>0</v>
      </c>
      <c r="FM546" s="519">
        <v>0</v>
      </c>
      <c r="FN546" s="519">
        <v>0</v>
      </c>
      <c r="FO546" s="519">
        <v>0</v>
      </c>
      <c r="FP546" s="519">
        <v>0</v>
      </c>
      <c r="FQ546" s="519">
        <v>0</v>
      </c>
      <c r="FR546" s="519">
        <v>0</v>
      </c>
      <c r="FS546" s="519">
        <v>0</v>
      </c>
      <c r="FT546" s="519">
        <v>0</v>
      </c>
      <c r="FU546" s="519">
        <v>0</v>
      </c>
      <c r="FV546" s="519">
        <v>0</v>
      </c>
      <c r="FW546" s="519">
        <v>0</v>
      </c>
      <c r="FX546" s="519">
        <v>0</v>
      </c>
      <c r="FY546" s="519">
        <v>0</v>
      </c>
      <c r="FZ546" s="519">
        <v>0</v>
      </c>
      <c r="GA546" s="519">
        <v>0</v>
      </c>
      <c r="GB546" s="519">
        <v>0</v>
      </c>
      <c r="GC546" s="519">
        <v>0</v>
      </c>
      <c r="GD546" s="519">
        <v>0</v>
      </c>
      <c r="GE546" s="519">
        <v>0</v>
      </c>
      <c r="GF546" s="519">
        <v>0</v>
      </c>
      <c r="GG546" s="519">
        <v>0</v>
      </c>
      <c r="GH546" s="519">
        <v>0</v>
      </c>
      <c r="GI546" s="519">
        <v>0</v>
      </c>
      <c r="GJ546" s="519">
        <v>0</v>
      </c>
      <c r="GK546" s="519">
        <v>0</v>
      </c>
      <c r="GL546" s="519">
        <v>0</v>
      </c>
      <c r="GM546" s="519">
        <v>0</v>
      </c>
      <c r="GN546" s="519">
        <v>0</v>
      </c>
      <c r="GO546" s="519">
        <v>0</v>
      </c>
      <c r="GP546" s="519">
        <v>0</v>
      </c>
      <c r="GQ546" s="519">
        <v>0</v>
      </c>
      <c r="GR546" s="519">
        <v>0</v>
      </c>
      <c r="GS546" s="519">
        <v>0</v>
      </c>
      <c r="GT546" s="519">
        <v>0</v>
      </c>
      <c r="GU546" s="519">
        <v>0</v>
      </c>
      <c r="GV546" s="519">
        <v>0</v>
      </c>
      <c r="GW546" s="519">
        <v>0</v>
      </c>
      <c r="GX546" s="519">
        <v>0</v>
      </c>
      <c r="GY546" s="519">
        <v>0</v>
      </c>
      <c r="GZ546" s="519">
        <v>0</v>
      </c>
      <c r="HA546" s="519">
        <v>0</v>
      </c>
      <c r="HB546" s="519">
        <v>0</v>
      </c>
      <c r="HC546" s="519">
        <v>0</v>
      </c>
      <c r="HD546" s="519">
        <v>0</v>
      </c>
      <c r="HE546" s="519">
        <v>0</v>
      </c>
      <c r="HF546" s="519">
        <v>0</v>
      </c>
      <c r="HG546" s="519">
        <v>0</v>
      </c>
      <c r="HH546" s="519">
        <v>0</v>
      </c>
      <c r="HI546" s="519">
        <v>0</v>
      </c>
      <c r="HJ546" s="519">
        <v>0</v>
      </c>
      <c r="HK546" s="519">
        <v>0</v>
      </c>
      <c r="HL546" s="519">
        <v>0</v>
      </c>
      <c r="HM546" s="519">
        <v>0</v>
      </c>
      <c r="HN546" s="519">
        <v>0</v>
      </c>
      <c r="HO546" s="519">
        <v>0</v>
      </c>
      <c r="HP546" s="519">
        <v>0</v>
      </c>
      <c r="HQ546" s="519">
        <v>0</v>
      </c>
      <c r="HR546" s="519">
        <v>0</v>
      </c>
      <c r="HS546" s="519">
        <v>0</v>
      </c>
      <c r="HT546" s="519">
        <v>0</v>
      </c>
      <c r="HU546" s="519">
        <v>0</v>
      </c>
      <c r="HV546" s="519">
        <v>0</v>
      </c>
      <c r="HW546" s="519">
        <v>0</v>
      </c>
      <c r="HX546" s="519">
        <v>0</v>
      </c>
      <c r="HY546" s="519">
        <v>0</v>
      </c>
      <c r="HZ546" s="519">
        <v>0</v>
      </c>
      <c r="IA546" s="519">
        <v>0</v>
      </c>
      <c r="IB546" s="519">
        <v>0</v>
      </c>
      <c r="IC546" s="519">
        <v>0</v>
      </c>
      <c r="ID546" s="519">
        <v>0</v>
      </c>
      <c r="IE546" s="519">
        <v>0</v>
      </c>
      <c r="IF546" s="519">
        <v>0</v>
      </c>
      <c r="IG546" s="519">
        <v>0</v>
      </c>
      <c r="IH546" s="519">
        <v>0</v>
      </c>
      <c r="II546" s="519">
        <v>0</v>
      </c>
      <c r="IJ546" s="519">
        <v>0</v>
      </c>
      <c r="IK546" s="519">
        <v>0</v>
      </c>
    </row>
    <row r="547" spans="2:245" hidden="1">
      <c r="B547" s="519" t="s">
        <v>1058</v>
      </c>
      <c r="C547" s="519"/>
      <c r="D547" s="519"/>
      <c r="E547" s="519"/>
      <c r="F547" s="519">
        <v>1</v>
      </c>
      <c r="G547" s="519"/>
      <c r="H547" s="519">
        <v>54</v>
      </c>
      <c r="I547" s="519">
        <v>5</v>
      </c>
      <c r="J547" s="519" t="str">
        <f t="shared" si="27"/>
        <v>SDN10015405</v>
      </c>
      <c r="K547" s="519">
        <v>1855</v>
      </c>
      <c r="M547" s="337"/>
      <c r="N547" s="519" t="s">
        <v>1058</v>
      </c>
      <c r="O547" s="519" t="s">
        <v>1060</v>
      </c>
      <c r="P547" s="519">
        <v>59</v>
      </c>
      <c r="Q547" s="521" t="str">
        <f t="shared" si="25"/>
        <v>SDN100259</v>
      </c>
      <c r="R547" s="519">
        <v>0</v>
      </c>
      <c r="S547" s="519">
        <v>386</v>
      </c>
      <c r="T547" s="519">
        <v>790</v>
      </c>
      <c r="U547" s="519">
        <v>1211</v>
      </c>
      <c r="V547" s="519">
        <v>1655</v>
      </c>
      <c r="W547" s="519">
        <v>2050</v>
      </c>
      <c r="X547" s="519">
        <v>2470</v>
      </c>
      <c r="Y547" s="519">
        <v>2914</v>
      </c>
      <c r="Z547" s="519">
        <v>3382</v>
      </c>
      <c r="AA547" s="519">
        <v>5173</v>
      </c>
      <c r="AB547" s="519">
        <v>5441</v>
      </c>
      <c r="AC547" s="519">
        <v>5756</v>
      </c>
      <c r="AD547" s="519">
        <v>6102</v>
      </c>
      <c r="AE547" s="519">
        <v>6480</v>
      </c>
      <c r="AF547" s="519">
        <v>6905</v>
      </c>
      <c r="AG547" s="519">
        <v>7384</v>
      </c>
      <c r="AH547" s="519">
        <v>7968</v>
      </c>
      <c r="AI547" s="519">
        <v>8629</v>
      </c>
      <c r="AJ547" s="519">
        <v>9389</v>
      </c>
      <c r="AK547" s="519">
        <v>10289</v>
      </c>
      <c r="AL547" s="519">
        <v>11328</v>
      </c>
      <c r="AM547" s="519">
        <v>12582</v>
      </c>
      <c r="AN547" s="519">
        <v>14064</v>
      </c>
      <c r="AO547" s="519">
        <v>15884</v>
      </c>
      <c r="AP547" s="519">
        <v>0</v>
      </c>
      <c r="AQ547" s="519">
        <v>0</v>
      </c>
      <c r="AR547" s="519">
        <v>0</v>
      </c>
      <c r="AS547" s="519">
        <v>0</v>
      </c>
      <c r="AT547" s="519">
        <v>0</v>
      </c>
      <c r="AU547" s="519">
        <v>0</v>
      </c>
      <c r="AV547" s="519">
        <v>0</v>
      </c>
      <c r="AW547" s="519">
        <v>0</v>
      </c>
      <c r="AX547" s="519">
        <v>0</v>
      </c>
      <c r="AY547" s="519">
        <v>0</v>
      </c>
      <c r="AZ547" s="519">
        <v>0</v>
      </c>
      <c r="BA547" s="519">
        <v>0</v>
      </c>
      <c r="BB547" s="519">
        <v>0</v>
      </c>
      <c r="BC547" s="519">
        <v>0</v>
      </c>
      <c r="BD547" s="519">
        <v>0</v>
      </c>
      <c r="BE547" s="519">
        <v>0</v>
      </c>
      <c r="BF547" s="519">
        <v>0</v>
      </c>
      <c r="BG547" s="519">
        <v>0</v>
      </c>
      <c r="BH547" s="519">
        <v>0</v>
      </c>
      <c r="BI547" s="519">
        <v>0</v>
      </c>
      <c r="BJ547" s="519">
        <v>0</v>
      </c>
      <c r="BK547" s="519">
        <v>0</v>
      </c>
      <c r="BL547" s="519">
        <v>0</v>
      </c>
      <c r="BM547" s="519">
        <v>0</v>
      </c>
      <c r="BN547" s="519">
        <v>0</v>
      </c>
      <c r="BO547" s="519">
        <v>0</v>
      </c>
      <c r="BP547" s="519">
        <v>0</v>
      </c>
      <c r="BQ547" s="519">
        <v>0</v>
      </c>
      <c r="BR547" s="519">
        <v>0</v>
      </c>
      <c r="BS547" s="519">
        <v>0</v>
      </c>
      <c r="BT547" s="519">
        <v>0</v>
      </c>
      <c r="BU547" s="519">
        <v>0</v>
      </c>
      <c r="BV547" s="519">
        <v>0</v>
      </c>
      <c r="BW547" s="519">
        <v>0</v>
      </c>
      <c r="BX547" s="519">
        <v>0</v>
      </c>
      <c r="BY547" s="519">
        <v>0</v>
      </c>
      <c r="BZ547" s="519">
        <v>0</v>
      </c>
      <c r="CA547" s="519">
        <v>0</v>
      </c>
      <c r="CB547" s="519">
        <v>0</v>
      </c>
      <c r="CC547" s="519">
        <v>0</v>
      </c>
      <c r="CD547" s="519">
        <v>0</v>
      </c>
      <c r="CE547" s="519">
        <v>0</v>
      </c>
      <c r="CF547" s="519">
        <v>0</v>
      </c>
      <c r="CG547" s="519">
        <v>0</v>
      </c>
      <c r="CH547" s="519">
        <v>0</v>
      </c>
      <c r="CI547" s="519">
        <v>0</v>
      </c>
      <c r="CJ547" s="519">
        <v>0</v>
      </c>
      <c r="CK547" s="519">
        <v>0</v>
      </c>
      <c r="CL547" s="519">
        <v>0</v>
      </c>
      <c r="CM547" s="519">
        <v>0</v>
      </c>
      <c r="CN547" s="519">
        <v>0</v>
      </c>
      <c r="CO547" s="519">
        <v>0</v>
      </c>
      <c r="CP547" s="519">
        <v>0</v>
      </c>
      <c r="CQ547" s="519">
        <v>0</v>
      </c>
      <c r="CR547" s="519">
        <v>0</v>
      </c>
      <c r="CS547" s="519">
        <v>0</v>
      </c>
      <c r="CT547" s="519">
        <v>0</v>
      </c>
      <c r="CU547" s="519">
        <v>0</v>
      </c>
      <c r="CV547" s="519">
        <v>0</v>
      </c>
      <c r="CW547" s="519">
        <v>0</v>
      </c>
      <c r="CX547" s="519">
        <v>0</v>
      </c>
      <c r="CY547" s="519">
        <v>0</v>
      </c>
      <c r="CZ547" s="519">
        <v>0</v>
      </c>
      <c r="DA547" s="519">
        <v>0</v>
      </c>
      <c r="DB547" s="519">
        <v>0</v>
      </c>
      <c r="DC547" s="519">
        <v>0</v>
      </c>
      <c r="DD547" s="519">
        <v>0</v>
      </c>
      <c r="DE547" s="519">
        <v>0</v>
      </c>
      <c r="DF547" s="519">
        <v>0</v>
      </c>
      <c r="DG547" s="519">
        <v>0</v>
      </c>
      <c r="DH547" s="519">
        <v>0</v>
      </c>
      <c r="DI547" s="519">
        <v>0</v>
      </c>
      <c r="DJ547" s="519">
        <v>0</v>
      </c>
      <c r="DK547" s="519">
        <v>0</v>
      </c>
      <c r="DL547" s="519">
        <v>0</v>
      </c>
      <c r="DM547" s="519">
        <v>0</v>
      </c>
      <c r="DN547" s="519">
        <v>0</v>
      </c>
      <c r="DO547" s="519">
        <v>0</v>
      </c>
      <c r="DP547" s="519">
        <v>0</v>
      </c>
      <c r="DQ547" s="519">
        <v>0</v>
      </c>
      <c r="DR547" s="519">
        <v>0</v>
      </c>
      <c r="DS547" s="519">
        <v>0</v>
      </c>
      <c r="DT547" s="519">
        <v>0</v>
      </c>
      <c r="DU547" s="519">
        <v>0</v>
      </c>
      <c r="DV547" s="519">
        <v>0</v>
      </c>
      <c r="DW547" s="519">
        <v>0</v>
      </c>
      <c r="DX547" s="519">
        <v>0</v>
      </c>
      <c r="DZ547" s="337"/>
      <c r="EA547" s="519" t="s">
        <v>1058</v>
      </c>
      <c r="EB547" s="519" t="s">
        <v>1060</v>
      </c>
      <c r="EC547" s="519">
        <v>59</v>
      </c>
      <c r="ED547" s="521" t="str">
        <f t="shared" si="26"/>
        <v>SDN100259</v>
      </c>
      <c r="EE547" s="519">
        <v>0</v>
      </c>
      <c r="EF547" s="519">
        <v>361</v>
      </c>
      <c r="EG547" s="519">
        <v>792</v>
      </c>
      <c r="EH547" s="519">
        <v>1201</v>
      </c>
      <c r="EI547" s="519">
        <v>1602</v>
      </c>
      <c r="EJ547" s="519">
        <v>1928</v>
      </c>
      <c r="EK547" s="519">
        <v>2263</v>
      </c>
      <c r="EL547" s="519">
        <v>2614</v>
      </c>
      <c r="EM547" s="519">
        <v>2978</v>
      </c>
      <c r="EN547" s="519">
        <v>0</v>
      </c>
      <c r="EO547" s="519">
        <v>0</v>
      </c>
      <c r="EP547" s="519">
        <v>0</v>
      </c>
      <c r="EQ547" s="519">
        <v>0</v>
      </c>
      <c r="ER547" s="519">
        <v>0</v>
      </c>
      <c r="ES547" s="519">
        <v>0</v>
      </c>
      <c r="ET547" s="519">
        <v>0</v>
      </c>
      <c r="EU547" s="519">
        <v>0</v>
      </c>
      <c r="EV547" s="519">
        <v>0</v>
      </c>
      <c r="EW547" s="519">
        <v>0</v>
      </c>
      <c r="EX547" s="519">
        <v>0</v>
      </c>
      <c r="EY547" s="519">
        <v>0</v>
      </c>
      <c r="EZ547" s="519">
        <v>0</v>
      </c>
      <c r="FA547" s="519">
        <v>0</v>
      </c>
      <c r="FB547" s="519">
        <v>0</v>
      </c>
      <c r="FC547" s="519">
        <v>0</v>
      </c>
      <c r="FD547" s="519">
        <v>0</v>
      </c>
      <c r="FE547" s="519">
        <v>0</v>
      </c>
      <c r="FF547" s="519">
        <v>0</v>
      </c>
      <c r="FG547" s="519">
        <v>0</v>
      </c>
      <c r="FH547" s="519">
        <v>0</v>
      </c>
      <c r="FI547" s="519">
        <v>0</v>
      </c>
      <c r="FJ547" s="519">
        <v>0</v>
      </c>
      <c r="FK547" s="519">
        <v>0</v>
      </c>
      <c r="FL547" s="519">
        <v>0</v>
      </c>
      <c r="FM547" s="519">
        <v>0</v>
      </c>
      <c r="FN547" s="519">
        <v>0</v>
      </c>
      <c r="FO547" s="519">
        <v>0</v>
      </c>
      <c r="FP547" s="519">
        <v>0</v>
      </c>
      <c r="FQ547" s="519">
        <v>0</v>
      </c>
      <c r="FR547" s="519">
        <v>0</v>
      </c>
      <c r="FS547" s="519">
        <v>0</v>
      </c>
      <c r="FT547" s="519">
        <v>0</v>
      </c>
      <c r="FU547" s="519">
        <v>0</v>
      </c>
      <c r="FV547" s="519">
        <v>0</v>
      </c>
      <c r="FW547" s="519">
        <v>0</v>
      </c>
      <c r="FX547" s="519">
        <v>0</v>
      </c>
      <c r="FY547" s="519">
        <v>0</v>
      </c>
      <c r="FZ547" s="519">
        <v>0</v>
      </c>
      <c r="GA547" s="519">
        <v>0</v>
      </c>
      <c r="GB547" s="519">
        <v>0</v>
      </c>
      <c r="GC547" s="519">
        <v>0</v>
      </c>
      <c r="GD547" s="519">
        <v>0</v>
      </c>
      <c r="GE547" s="519">
        <v>0</v>
      </c>
      <c r="GF547" s="519">
        <v>0</v>
      </c>
      <c r="GG547" s="519">
        <v>0</v>
      </c>
      <c r="GH547" s="519">
        <v>0</v>
      </c>
      <c r="GI547" s="519">
        <v>0</v>
      </c>
      <c r="GJ547" s="519">
        <v>0</v>
      </c>
      <c r="GK547" s="519">
        <v>0</v>
      </c>
      <c r="GL547" s="519">
        <v>0</v>
      </c>
      <c r="GM547" s="519">
        <v>0</v>
      </c>
      <c r="GN547" s="519">
        <v>0</v>
      </c>
      <c r="GO547" s="519">
        <v>0</v>
      </c>
      <c r="GP547" s="519">
        <v>0</v>
      </c>
      <c r="GQ547" s="519">
        <v>0</v>
      </c>
      <c r="GR547" s="519">
        <v>0</v>
      </c>
      <c r="GS547" s="519">
        <v>0</v>
      </c>
      <c r="GT547" s="519">
        <v>0</v>
      </c>
      <c r="GU547" s="519">
        <v>0</v>
      </c>
      <c r="GV547" s="519">
        <v>0</v>
      </c>
      <c r="GW547" s="519">
        <v>0</v>
      </c>
      <c r="GX547" s="519">
        <v>0</v>
      </c>
      <c r="GY547" s="519">
        <v>0</v>
      </c>
      <c r="GZ547" s="519">
        <v>0</v>
      </c>
      <c r="HA547" s="519">
        <v>0</v>
      </c>
      <c r="HB547" s="519">
        <v>0</v>
      </c>
      <c r="HC547" s="519">
        <v>0</v>
      </c>
      <c r="HD547" s="519">
        <v>0</v>
      </c>
      <c r="HE547" s="519">
        <v>0</v>
      </c>
      <c r="HF547" s="519">
        <v>0</v>
      </c>
      <c r="HG547" s="519">
        <v>0</v>
      </c>
      <c r="HH547" s="519">
        <v>0</v>
      </c>
      <c r="HI547" s="519">
        <v>0</v>
      </c>
      <c r="HJ547" s="519">
        <v>0</v>
      </c>
      <c r="HK547" s="519">
        <v>0</v>
      </c>
      <c r="HL547" s="519">
        <v>0</v>
      </c>
      <c r="HM547" s="519">
        <v>0</v>
      </c>
      <c r="HN547" s="519">
        <v>0</v>
      </c>
      <c r="HO547" s="519">
        <v>0</v>
      </c>
      <c r="HP547" s="519">
        <v>0</v>
      </c>
      <c r="HQ547" s="519">
        <v>0</v>
      </c>
      <c r="HR547" s="519">
        <v>0</v>
      </c>
      <c r="HS547" s="519">
        <v>0</v>
      </c>
      <c r="HT547" s="519">
        <v>0</v>
      </c>
      <c r="HU547" s="519">
        <v>0</v>
      </c>
      <c r="HV547" s="519">
        <v>0</v>
      </c>
      <c r="HW547" s="519">
        <v>0</v>
      </c>
      <c r="HX547" s="519">
        <v>0</v>
      </c>
      <c r="HY547" s="519">
        <v>0</v>
      </c>
      <c r="HZ547" s="519">
        <v>0</v>
      </c>
      <c r="IA547" s="519">
        <v>0</v>
      </c>
      <c r="IB547" s="519">
        <v>0</v>
      </c>
      <c r="IC547" s="519">
        <v>0</v>
      </c>
      <c r="ID547" s="519">
        <v>0</v>
      </c>
      <c r="IE547" s="519">
        <v>0</v>
      </c>
      <c r="IF547" s="519">
        <v>0</v>
      </c>
      <c r="IG547" s="519">
        <v>0</v>
      </c>
      <c r="IH547" s="519">
        <v>0</v>
      </c>
      <c r="II547" s="519">
        <v>0</v>
      </c>
      <c r="IJ547" s="519">
        <v>0</v>
      </c>
      <c r="IK547" s="519">
        <v>0</v>
      </c>
    </row>
    <row r="548" spans="2:245" hidden="1">
      <c r="B548" s="519" t="s">
        <v>1058</v>
      </c>
      <c r="C548" s="519"/>
      <c r="D548" s="519"/>
      <c r="E548" s="519"/>
      <c r="F548" s="519">
        <v>1</v>
      </c>
      <c r="G548" s="519"/>
      <c r="H548" s="519">
        <v>54</v>
      </c>
      <c r="I548" s="519">
        <v>6</v>
      </c>
      <c r="J548" s="519" t="str">
        <f t="shared" si="27"/>
        <v>SDN10015406</v>
      </c>
      <c r="K548" s="519">
        <v>1484</v>
      </c>
      <c r="M548" s="337"/>
      <c r="N548" s="519" t="s">
        <v>1058</v>
      </c>
      <c r="O548" s="519" t="s">
        <v>1060</v>
      </c>
      <c r="P548" s="519">
        <v>60</v>
      </c>
      <c r="Q548" s="521" t="str">
        <f t="shared" si="25"/>
        <v>SDN100260</v>
      </c>
      <c r="R548" s="519">
        <v>0</v>
      </c>
      <c r="S548" s="519">
        <v>406</v>
      </c>
      <c r="T548" s="519">
        <v>829</v>
      </c>
      <c r="U548" s="519">
        <v>1274</v>
      </c>
      <c r="V548" s="519">
        <v>1740</v>
      </c>
      <c r="W548" s="519">
        <v>2160</v>
      </c>
      <c r="X548" s="519">
        <v>2603</v>
      </c>
      <c r="Y548" s="519">
        <v>3068</v>
      </c>
      <c r="Z548" s="519">
        <v>3561</v>
      </c>
      <c r="AA548" s="519">
        <v>5446</v>
      </c>
      <c r="AB548" s="519">
        <v>5750</v>
      </c>
      <c r="AC548" s="519">
        <v>6082</v>
      </c>
      <c r="AD548" s="519">
        <v>6443</v>
      </c>
      <c r="AE548" s="519">
        <v>6848</v>
      </c>
      <c r="AF548" s="519">
        <v>7301</v>
      </c>
      <c r="AG548" s="519">
        <v>7856</v>
      </c>
      <c r="AH548" s="519">
        <v>8482</v>
      </c>
      <c r="AI548" s="519">
        <v>9197</v>
      </c>
      <c r="AJ548" s="519">
        <v>10041</v>
      </c>
      <c r="AK548" s="519">
        <v>11008</v>
      </c>
      <c r="AL548" s="519">
        <v>12178</v>
      </c>
      <c r="AM548" s="519">
        <v>13553</v>
      </c>
      <c r="AN548" s="519">
        <v>15235</v>
      </c>
      <c r="AO548" s="519">
        <v>17265</v>
      </c>
      <c r="AP548" s="519">
        <v>0</v>
      </c>
      <c r="AQ548" s="519">
        <v>0</v>
      </c>
      <c r="AR548" s="519">
        <v>0</v>
      </c>
      <c r="AS548" s="519">
        <v>0</v>
      </c>
      <c r="AT548" s="519">
        <v>0</v>
      </c>
      <c r="AU548" s="519">
        <v>0</v>
      </c>
      <c r="AV548" s="519">
        <v>0</v>
      </c>
      <c r="AW548" s="519">
        <v>0</v>
      </c>
      <c r="AX548" s="519">
        <v>0</v>
      </c>
      <c r="AY548" s="519">
        <v>0</v>
      </c>
      <c r="AZ548" s="519">
        <v>0</v>
      </c>
      <c r="BA548" s="519">
        <v>0</v>
      </c>
      <c r="BB548" s="519">
        <v>0</v>
      </c>
      <c r="BC548" s="519">
        <v>0</v>
      </c>
      <c r="BD548" s="519">
        <v>0</v>
      </c>
      <c r="BE548" s="519">
        <v>0</v>
      </c>
      <c r="BF548" s="519">
        <v>0</v>
      </c>
      <c r="BG548" s="519">
        <v>0</v>
      </c>
      <c r="BH548" s="519">
        <v>0</v>
      </c>
      <c r="BI548" s="519">
        <v>0</v>
      </c>
      <c r="BJ548" s="519">
        <v>0</v>
      </c>
      <c r="BK548" s="519">
        <v>0</v>
      </c>
      <c r="BL548" s="519">
        <v>0</v>
      </c>
      <c r="BM548" s="519">
        <v>0</v>
      </c>
      <c r="BN548" s="519">
        <v>0</v>
      </c>
      <c r="BO548" s="519">
        <v>0</v>
      </c>
      <c r="BP548" s="519">
        <v>0</v>
      </c>
      <c r="BQ548" s="519">
        <v>0</v>
      </c>
      <c r="BR548" s="519">
        <v>0</v>
      </c>
      <c r="BS548" s="519">
        <v>0</v>
      </c>
      <c r="BT548" s="519">
        <v>0</v>
      </c>
      <c r="BU548" s="519">
        <v>0</v>
      </c>
      <c r="BV548" s="519">
        <v>0</v>
      </c>
      <c r="BW548" s="519">
        <v>0</v>
      </c>
      <c r="BX548" s="519">
        <v>0</v>
      </c>
      <c r="BY548" s="519">
        <v>0</v>
      </c>
      <c r="BZ548" s="519">
        <v>0</v>
      </c>
      <c r="CA548" s="519">
        <v>0</v>
      </c>
      <c r="CB548" s="519">
        <v>0</v>
      </c>
      <c r="CC548" s="519">
        <v>0</v>
      </c>
      <c r="CD548" s="519">
        <v>0</v>
      </c>
      <c r="CE548" s="519">
        <v>0</v>
      </c>
      <c r="CF548" s="519">
        <v>0</v>
      </c>
      <c r="CG548" s="519">
        <v>0</v>
      </c>
      <c r="CH548" s="519">
        <v>0</v>
      </c>
      <c r="CI548" s="519">
        <v>0</v>
      </c>
      <c r="CJ548" s="519">
        <v>0</v>
      </c>
      <c r="CK548" s="519">
        <v>0</v>
      </c>
      <c r="CL548" s="519">
        <v>0</v>
      </c>
      <c r="CM548" s="519">
        <v>0</v>
      </c>
      <c r="CN548" s="519">
        <v>0</v>
      </c>
      <c r="CO548" s="519">
        <v>0</v>
      </c>
      <c r="CP548" s="519">
        <v>0</v>
      </c>
      <c r="CQ548" s="519">
        <v>0</v>
      </c>
      <c r="CR548" s="519">
        <v>0</v>
      </c>
      <c r="CS548" s="519">
        <v>0</v>
      </c>
      <c r="CT548" s="519">
        <v>0</v>
      </c>
      <c r="CU548" s="519">
        <v>0</v>
      </c>
      <c r="CV548" s="519">
        <v>0</v>
      </c>
      <c r="CW548" s="519">
        <v>0</v>
      </c>
      <c r="CX548" s="519">
        <v>0</v>
      </c>
      <c r="CY548" s="519">
        <v>0</v>
      </c>
      <c r="CZ548" s="519">
        <v>0</v>
      </c>
      <c r="DA548" s="519">
        <v>0</v>
      </c>
      <c r="DB548" s="519">
        <v>0</v>
      </c>
      <c r="DC548" s="519">
        <v>0</v>
      </c>
      <c r="DD548" s="519">
        <v>0</v>
      </c>
      <c r="DE548" s="519">
        <v>0</v>
      </c>
      <c r="DF548" s="519">
        <v>0</v>
      </c>
      <c r="DG548" s="519">
        <v>0</v>
      </c>
      <c r="DH548" s="519">
        <v>0</v>
      </c>
      <c r="DI548" s="519">
        <v>0</v>
      </c>
      <c r="DJ548" s="519">
        <v>0</v>
      </c>
      <c r="DK548" s="519">
        <v>0</v>
      </c>
      <c r="DL548" s="519">
        <v>0</v>
      </c>
      <c r="DM548" s="519">
        <v>0</v>
      </c>
      <c r="DN548" s="519">
        <v>0</v>
      </c>
      <c r="DO548" s="519">
        <v>0</v>
      </c>
      <c r="DP548" s="519">
        <v>0</v>
      </c>
      <c r="DQ548" s="519">
        <v>0</v>
      </c>
      <c r="DR548" s="519">
        <v>0</v>
      </c>
      <c r="DS548" s="519">
        <v>0</v>
      </c>
      <c r="DT548" s="519">
        <v>0</v>
      </c>
      <c r="DU548" s="519">
        <v>0</v>
      </c>
      <c r="DV548" s="519">
        <v>0</v>
      </c>
      <c r="DW548" s="519">
        <v>0</v>
      </c>
      <c r="DX548" s="519">
        <v>0</v>
      </c>
      <c r="DZ548" s="337"/>
      <c r="EA548" s="519" t="s">
        <v>1058</v>
      </c>
      <c r="EB548" s="519" t="s">
        <v>1060</v>
      </c>
      <c r="EC548" s="519">
        <v>60</v>
      </c>
      <c r="ED548" s="521" t="str">
        <f t="shared" si="26"/>
        <v>SDN100260</v>
      </c>
      <c r="EE548" s="519">
        <v>0</v>
      </c>
      <c r="EF548" s="519">
        <v>353</v>
      </c>
      <c r="EG548" s="519">
        <v>766</v>
      </c>
      <c r="EH548" s="519">
        <v>1159</v>
      </c>
      <c r="EI548" s="519">
        <v>1544</v>
      </c>
      <c r="EJ548" s="519">
        <v>1860</v>
      </c>
      <c r="EK548" s="519">
        <v>2181</v>
      </c>
      <c r="EL548" s="519">
        <v>2516</v>
      </c>
      <c r="EM548" s="519">
        <v>2866</v>
      </c>
      <c r="EN548" s="519">
        <v>0</v>
      </c>
      <c r="EO548" s="519">
        <v>0</v>
      </c>
      <c r="EP548" s="519">
        <v>0</v>
      </c>
      <c r="EQ548" s="519">
        <v>0</v>
      </c>
      <c r="ER548" s="519">
        <v>0</v>
      </c>
      <c r="ES548" s="519">
        <v>0</v>
      </c>
      <c r="ET548" s="519">
        <v>0</v>
      </c>
      <c r="EU548" s="519">
        <v>0</v>
      </c>
      <c r="EV548" s="519">
        <v>0</v>
      </c>
      <c r="EW548" s="519">
        <v>0</v>
      </c>
      <c r="EX548" s="519">
        <v>0</v>
      </c>
      <c r="EY548" s="519">
        <v>0</v>
      </c>
      <c r="EZ548" s="519">
        <v>0</v>
      </c>
      <c r="FA548" s="519">
        <v>0</v>
      </c>
      <c r="FB548" s="519">
        <v>0</v>
      </c>
      <c r="FC548" s="519">
        <v>0</v>
      </c>
      <c r="FD548" s="519">
        <v>0</v>
      </c>
      <c r="FE548" s="519">
        <v>0</v>
      </c>
      <c r="FF548" s="519">
        <v>0</v>
      </c>
      <c r="FG548" s="519">
        <v>0</v>
      </c>
      <c r="FH548" s="519">
        <v>0</v>
      </c>
      <c r="FI548" s="519">
        <v>0</v>
      </c>
      <c r="FJ548" s="519">
        <v>0</v>
      </c>
      <c r="FK548" s="519">
        <v>0</v>
      </c>
      <c r="FL548" s="519">
        <v>0</v>
      </c>
      <c r="FM548" s="519">
        <v>0</v>
      </c>
      <c r="FN548" s="519">
        <v>0</v>
      </c>
      <c r="FO548" s="519">
        <v>0</v>
      </c>
      <c r="FP548" s="519">
        <v>0</v>
      </c>
      <c r="FQ548" s="519">
        <v>0</v>
      </c>
      <c r="FR548" s="519">
        <v>0</v>
      </c>
      <c r="FS548" s="519">
        <v>0</v>
      </c>
      <c r="FT548" s="519">
        <v>0</v>
      </c>
      <c r="FU548" s="519">
        <v>0</v>
      </c>
      <c r="FV548" s="519">
        <v>0</v>
      </c>
      <c r="FW548" s="519">
        <v>0</v>
      </c>
      <c r="FX548" s="519">
        <v>0</v>
      </c>
      <c r="FY548" s="519">
        <v>0</v>
      </c>
      <c r="FZ548" s="519">
        <v>0</v>
      </c>
      <c r="GA548" s="519">
        <v>0</v>
      </c>
      <c r="GB548" s="519">
        <v>0</v>
      </c>
      <c r="GC548" s="519">
        <v>0</v>
      </c>
      <c r="GD548" s="519">
        <v>0</v>
      </c>
      <c r="GE548" s="519">
        <v>0</v>
      </c>
      <c r="GF548" s="519">
        <v>0</v>
      </c>
      <c r="GG548" s="519">
        <v>0</v>
      </c>
      <c r="GH548" s="519">
        <v>0</v>
      </c>
      <c r="GI548" s="519">
        <v>0</v>
      </c>
      <c r="GJ548" s="519">
        <v>0</v>
      </c>
      <c r="GK548" s="519">
        <v>0</v>
      </c>
      <c r="GL548" s="519">
        <v>0</v>
      </c>
      <c r="GM548" s="519">
        <v>0</v>
      </c>
      <c r="GN548" s="519">
        <v>0</v>
      </c>
      <c r="GO548" s="519">
        <v>0</v>
      </c>
      <c r="GP548" s="519">
        <v>0</v>
      </c>
      <c r="GQ548" s="519">
        <v>0</v>
      </c>
      <c r="GR548" s="519">
        <v>0</v>
      </c>
      <c r="GS548" s="519">
        <v>0</v>
      </c>
      <c r="GT548" s="519">
        <v>0</v>
      </c>
      <c r="GU548" s="519">
        <v>0</v>
      </c>
      <c r="GV548" s="519">
        <v>0</v>
      </c>
      <c r="GW548" s="519">
        <v>0</v>
      </c>
      <c r="GX548" s="519">
        <v>0</v>
      </c>
      <c r="GY548" s="519">
        <v>0</v>
      </c>
      <c r="GZ548" s="519">
        <v>0</v>
      </c>
      <c r="HA548" s="519">
        <v>0</v>
      </c>
      <c r="HB548" s="519">
        <v>0</v>
      </c>
      <c r="HC548" s="519">
        <v>0</v>
      </c>
      <c r="HD548" s="519">
        <v>0</v>
      </c>
      <c r="HE548" s="519">
        <v>0</v>
      </c>
      <c r="HF548" s="519">
        <v>0</v>
      </c>
      <c r="HG548" s="519">
        <v>0</v>
      </c>
      <c r="HH548" s="519">
        <v>0</v>
      </c>
      <c r="HI548" s="519">
        <v>0</v>
      </c>
      <c r="HJ548" s="519">
        <v>0</v>
      </c>
      <c r="HK548" s="519">
        <v>0</v>
      </c>
      <c r="HL548" s="519">
        <v>0</v>
      </c>
      <c r="HM548" s="519">
        <v>0</v>
      </c>
      <c r="HN548" s="519">
        <v>0</v>
      </c>
      <c r="HO548" s="519">
        <v>0</v>
      </c>
      <c r="HP548" s="519">
        <v>0</v>
      </c>
      <c r="HQ548" s="519">
        <v>0</v>
      </c>
      <c r="HR548" s="519">
        <v>0</v>
      </c>
      <c r="HS548" s="519">
        <v>0</v>
      </c>
      <c r="HT548" s="519">
        <v>0</v>
      </c>
      <c r="HU548" s="519">
        <v>0</v>
      </c>
      <c r="HV548" s="519">
        <v>0</v>
      </c>
      <c r="HW548" s="519">
        <v>0</v>
      </c>
      <c r="HX548" s="519">
        <v>0</v>
      </c>
      <c r="HY548" s="519">
        <v>0</v>
      </c>
      <c r="HZ548" s="519">
        <v>0</v>
      </c>
      <c r="IA548" s="519">
        <v>0</v>
      </c>
      <c r="IB548" s="519">
        <v>0</v>
      </c>
      <c r="IC548" s="519">
        <v>0</v>
      </c>
      <c r="ID548" s="519">
        <v>0</v>
      </c>
      <c r="IE548" s="519">
        <v>0</v>
      </c>
      <c r="IF548" s="519">
        <v>0</v>
      </c>
      <c r="IG548" s="519">
        <v>0</v>
      </c>
      <c r="IH548" s="519">
        <v>0</v>
      </c>
      <c r="II548" s="519">
        <v>0</v>
      </c>
      <c r="IJ548" s="519">
        <v>0</v>
      </c>
      <c r="IK548" s="519">
        <v>0</v>
      </c>
    </row>
    <row r="549" spans="2:245" hidden="1">
      <c r="B549" s="519" t="s">
        <v>1058</v>
      </c>
      <c r="C549" s="519"/>
      <c r="D549" s="519"/>
      <c r="E549" s="519"/>
      <c r="F549" s="519">
        <v>1</v>
      </c>
      <c r="G549" s="519"/>
      <c r="H549" s="519">
        <v>54</v>
      </c>
      <c r="I549" s="519">
        <v>7</v>
      </c>
      <c r="J549" s="519" t="str">
        <f t="shared" si="27"/>
        <v>SDN10015407</v>
      </c>
      <c r="K549" s="519">
        <v>1484</v>
      </c>
      <c r="M549" s="337"/>
      <c r="N549" s="519" t="s">
        <v>1061</v>
      </c>
      <c r="O549" s="519" t="s">
        <v>1059</v>
      </c>
      <c r="P549" s="519">
        <v>0</v>
      </c>
      <c r="Q549" s="521" t="str">
        <f t="shared" si="25"/>
        <v>SDN150100</v>
      </c>
      <c r="R549" s="519">
        <v>244</v>
      </c>
      <c r="S549" s="519">
        <v>591</v>
      </c>
      <c r="T549" s="519">
        <v>947</v>
      </c>
      <c r="U549" s="519">
        <v>1312</v>
      </c>
      <c r="V549" s="519">
        <v>1684</v>
      </c>
      <c r="W549" s="519">
        <v>2064</v>
      </c>
      <c r="X549" s="519">
        <v>2452</v>
      </c>
      <c r="Y549" s="519">
        <v>2780</v>
      </c>
      <c r="Z549" s="519">
        <v>3116</v>
      </c>
      <c r="AA549" s="519">
        <v>4610</v>
      </c>
      <c r="AB549" s="519">
        <v>5076</v>
      </c>
      <c r="AC549" s="519">
        <v>5551</v>
      </c>
      <c r="AD549" s="519">
        <v>6038</v>
      </c>
      <c r="AE549" s="519">
        <v>6536</v>
      </c>
      <c r="AF549" s="519">
        <v>7045</v>
      </c>
      <c r="AG549" s="519">
        <v>7202</v>
      </c>
      <c r="AH549" s="519">
        <v>7363</v>
      </c>
      <c r="AI549" s="519">
        <v>7532</v>
      </c>
      <c r="AJ549" s="519">
        <v>7709</v>
      </c>
      <c r="AK549" s="519">
        <v>7892</v>
      </c>
      <c r="AL549" s="519">
        <v>8081</v>
      </c>
      <c r="AM549" s="519">
        <v>8273</v>
      </c>
      <c r="AN549" s="519">
        <v>8471</v>
      </c>
      <c r="AO549" s="519">
        <v>8673</v>
      </c>
      <c r="AP549" s="519">
        <v>8880</v>
      </c>
      <c r="AQ549" s="519">
        <v>9092</v>
      </c>
      <c r="AR549" s="519">
        <v>9309</v>
      </c>
      <c r="AS549" s="519">
        <v>9533</v>
      </c>
      <c r="AT549" s="519">
        <v>9763</v>
      </c>
      <c r="AU549" s="519">
        <v>0</v>
      </c>
      <c r="AV549" s="519">
        <v>0</v>
      </c>
      <c r="AW549" s="519">
        <v>0</v>
      </c>
      <c r="AX549" s="519">
        <v>0</v>
      </c>
      <c r="AY549" s="519">
        <v>0</v>
      </c>
      <c r="AZ549" s="519">
        <v>0</v>
      </c>
      <c r="BA549" s="519">
        <v>0</v>
      </c>
      <c r="BB549" s="519">
        <v>0</v>
      </c>
      <c r="BC549" s="519">
        <v>0</v>
      </c>
      <c r="BD549" s="519">
        <v>0</v>
      </c>
      <c r="BE549" s="519">
        <v>0</v>
      </c>
      <c r="BF549" s="519">
        <v>0</v>
      </c>
      <c r="BG549" s="519">
        <v>0</v>
      </c>
      <c r="BH549" s="519">
        <v>0</v>
      </c>
      <c r="BI549" s="519">
        <v>0</v>
      </c>
      <c r="BJ549" s="519">
        <v>0</v>
      </c>
      <c r="BK549" s="519">
        <v>0</v>
      </c>
      <c r="BL549" s="519">
        <v>0</v>
      </c>
      <c r="BM549" s="519">
        <v>0</v>
      </c>
      <c r="BN549" s="519">
        <v>0</v>
      </c>
      <c r="BO549" s="519">
        <v>0</v>
      </c>
      <c r="BP549" s="519">
        <v>0</v>
      </c>
      <c r="BQ549" s="519">
        <v>0</v>
      </c>
      <c r="BR549" s="519">
        <v>0</v>
      </c>
      <c r="BS549" s="519">
        <v>0</v>
      </c>
      <c r="BT549" s="519">
        <v>0</v>
      </c>
      <c r="BU549" s="519">
        <v>0</v>
      </c>
      <c r="BV549" s="519">
        <v>0</v>
      </c>
      <c r="BW549" s="519">
        <v>0</v>
      </c>
      <c r="BX549" s="519">
        <v>0</v>
      </c>
      <c r="BY549" s="519">
        <v>0</v>
      </c>
      <c r="BZ549" s="519">
        <v>0</v>
      </c>
      <c r="CA549" s="519">
        <v>0</v>
      </c>
      <c r="CB549" s="519">
        <v>0</v>
      </c>
      <c r="CC549" s="519">
        <v>0</v>
      </c>
      <c r="CD549" s="519">
        <v>0</v>
      </c>
      <c r="CE549" s="519">
        <v>0</v>
      </c>
      <c r="CF549" s="519">
        <v>0</v>
      </c>
      <c r="CG549" s="519">
        <v>0</v>
      </c>
      <c r="CH549" s="519">
        <v>0</v>
      </c>
      <c r="CI549" s="519">
        <v>0</v>
      </c>
      <c r="CJ549" s="519">
        <v>0</v>
      </c>
      <c r="CK549" s="519">
        <v>0</v>
      </c>
      <c r="CL549" s="519">
        <v>0</v>
      </c>
      <c r="CM549" s="519">
        <v>0</v>
      </c>
      <c r="CN549" s="519">
        <v>0</v>
      </c>
      <c r="CO549" s="519">
        <v>0</v>
      </c>
      <c r="CP549" s="519">
        <v>0</v>
      </c>
      <c r="CQ549" s="519">
        <v>0</v>
      </c>
      <c r="CR549" s="519">
        <v>0</v>
      </c>
      <c r="CS549" s="519">
        <v>0</v>
      </c>
      <c r="CT549" s="519">
        <v>0</v>
      </c>
      <c r="CU549" s="519">
        <v>0</v>
      </c>
      <c r="CV549" s="519">
        <v>0</v>
      </c>
      <c r="CW549" s="519">
        <v>0</v>
      </c>
      <c r="CX549" s="519">
        <v>0</v>
      </c>
      <c r="CY549" s="519">
        <v>0</v>
      </c>
      <c r="CZ549" s="519">
        <v>0</v>
      </c>
      <c r="DA549" s="519">
        <v>0</v>
      </c>
      <c r="DB549" s="519">
        <v>0</v>
      </c>
      <c r="DC549" s="519">
        <v>0</v>
      </c>
      <c r="DD549" s="519">
        <v>0</v>
      </c>
      <c r="DE549" s="519">
        <v>0</v>
      </c>
      <c r="DF549" s="519">
        <v>0</v>
      </c>
      <c r="DG549" s="519">
        <v>0</v>
      </c>
      <c r="DH549" s="519">
        <v>0</v>
      </c>
      <c r="DI549" s="519">
        <v>0</v>
      </c>
      <c r="DJ549" s="519">
        <v>0</v>
      </c>
      <c r="DK549" s="519">
        <v>0</v>
      </c>
      <c r="DL549" s="519">
        <v>0</v>
      </c>
      <c r="DM549" s="519">
        <v>0</v>
      </c>
      <c r="DN549" s="519">
        <v>0</v>
      </c>
      <c r="DO549" s="519">
        <v>0</v>
      </c>
      <c r="DP549" s="519">
        <v>0</v>
      </c>
      <c r="DQ549" s="519">
        <v>0</v>
      </c>
      <c r="DR549" s="519">
        <v>0</v>
      </c>
      <c r="DS549" s="519">
        <v>0</v>
      </c>
      <c r="DT549" s="519">
        <v>0</v>
      </c>
      <c r="DU549" s="519">
        <v>0</v>
      </c>
      <c r="DV549" s="519">
        <v>0</v>
      </c>
      <c r="DW549" s="519">
        <v>0</v>
      </c>
      <c r="DX549" s="519">
        <v>0</v>
      </c>
      <c r="DZ549" s="337"/>
      <c r="EA549" s="519" t="s">
        <v>1061</v>
      </c>
      <c r="EB549" s="519" t="s">
        <v>1059</v>
      </c>
      <c r="EC549" s="519">
        <v>0</v>
      </c>
      <c r="ED549" s="521" t="str">
        <f t="shared" si="26"/>
        <v>SDN150100</v>
      </c>
      <c r="EE549" s="519">
        <v>441</v>
      </c>
      <c r="EF549" s="519">
        <v>1218</v>
      </c>
      <c r="EG549" s="519">
        <v>2014</v>
      </c>
      <c r="EH549" s="519">
        <v>2800</v>
      </c>
      <c r="EI549" s="519">
        <v>3568</v>
      </c>
      <c r="EJ549" s="519">
        <v>4321</v>
      </c>
      <c r="EK549" s="519">
        <v>5057</v>
      </c>
      <c r="EL549" s="519">
        <v>5638</v>
      </c>
      <c r="EM549" s="519">
        <v>6206</v>
      </c>
      <c r="EN549" s="519">
        <v>6912</v>
      </c>
      <c r="EO549" s="519">
        <v>7453</v>
      </c>
      <c r="EP549" s="519">
        <v>7981</v>
      </c>
      <c r="EQ549" s="519">
        <v>8503</v>
      </c>
      <c r="ER549" s="519">
        <v>9014</v>
      </c>
      <c r="ES549" s="519">
        <v>0</v>
      </c>
      <c r="ET549" s="519">
        <v>0</v>
      </c>
      <c r="EU549" s="519">
        <v>0</v>
      </c>
      <c r="EV549" s="519">
        <v>0</v>
      </c>
      <c r="EW549" s="519">
        <v>0</v>
      </c>
      <c r="EX549" s="519">
        <v>0</v>
      </c>
      <c r="EY549" s="519">
        <v>0</v>
      </c>
      <c r="EZ549" s="519">
        <v>0</v>
      </c>
      <c r="FA549" s="519">
        <v>0</v>
      </c>
      <c r="FB549" s="519">
        <v>0</v>
      </c>
      <c r="FC549" s="519">
        <v>0</v>
      </c>
      <c r="FD549" s="519">
        <v>0</v>
      </c>
      <c r="FE549" s="519">
        <v>0</v>
      </c>
      <c r="FF549" s="519">
        <v>0</v>
      </c>
      <c r="FG549" s="519">
        <v>0</v>
      </c>
      <c r="FH549" s="519">
        <v>0</v>
      </c>
      <c r="FI549" s="519">
        <v>0</v>
      </c>
      <c r="FJ549" s="519">
        <v>0</v>
      </c>
      <c r="FK549" s="519">
        <v>0</v>
      </c>
      <c r="FL549" s="519">
        <v>0</v>
      </c>
      <c r="FM549" s="519">
        <v>0</v>
      </c>
      <c r="FN549" s="519">
        <v>0</v>
      </c>
      <c r="FO549" s="519">
        <v>0</v>
      </c>
      <c r="FP549" s="519">
        <v>0</v>
      </c>
      <c r="FQ549" s="519">
        <v>0</v>
      </c>
      <c r="FR549" s="519">
        <v>0</v>
      </c>
      <c r="FS549" s="519">
        <v>0</v>
      </c>
      <c r="FT549" s="519">
        <v>0</v>
      </c>
      <c r="FU549" s="519">
        <v>0</v>
      </c>
      <c r="FV549" s="519">
        <v>0</v>
      </c>
      <c r="FW549" s="519">
        <v>0</v>
      </c>
      <c r="FX549" s="519">
        <v>0</v>
      </c>
      <c r="FY549" s="519">
        <v>0</v>
      </c>
      <c r="FZ549" s="519">
        <v>0</v>
      </c>
      <c r="GA549" s="519">
        <v>0</v>
      </c>
      <c r="GB549" s="519">
        <v>0</v>
      </c>
      <c r="GC549" s="519">
        <v>0</v>
      </c>
      <c r="GD549" s="519">
        <v>0</v>
      </c>
      <c r="GE549" s="519">
        <v>0</v>
      </c>
      <c r="GF549" s="519">
        <v>0</v>
      </c>
      <c r="GG549" s="519">
        <v>0</v>
      </c>
      <c r="GH549" s="519">
        <v>0</v>
      </c>
      <c r="GI549" s="519">
        <v>0</v>
      </c>
      <c r="GJ549" s="519">
        <v>0</v>
      </c>
      <c r="GK549" s="519">
        <v>0</v>
      </c>
      <c r="GL549" s="519">
        <v>0</v>
      </c>
      <c r="GM549" s="519">
        <v>0</v>
      </c>
      <c r="GN549" s="519">
        <v>0</v>
      </c>
      <c r="GO549" s="519">
        <v>0</v>
      </c>
      <c r="GP549" s="519">
        <v>0</v>
      </c>
      <c r="GQ549" s="519">
        <v>0</v>
      </c>
      <c r="GR549" s="519">
        <v>0</v>
      </c>
      <c r="GS549" s="519">
        <v>0</v>
      </c>
      <c r="GT549" s="519">
        <v>0</v>
      </c>
      <c r="GU549" s="519">
        <v>0</v>
      </c>
      <c r="GV549" s="519">
        <v>0</v>
      </c>
      <c r="GW549" s="519">
        <v>0</v>
      </c>
      <c r="GX549" s="519">
        <v>0</v>
      </c>
      <c r="GY549" s="519">
        <v>0</v>
      </c>
      <c r="GZ549" s="519">
        <v>0</v>
      </c>
      <c r="HA549" s="519">
        <v>0</v>
      </c>
      <c r="HB549" s="519">
        <v>0</v>
      </c>
      <c r="HC549" s="519">
        <v>0</v>
      </c>
      <c r="HD549" s="519">
        <v>0</v>
      </c>
      <c r="HE549" s="519">
        <v>0</v>
      </c>
      <c r="HF549" s="519">
        <v>0</v>
      </c>
      <c r="HG549" s="519">
        <v>0</v>
      </c>
      <c r="HH549" s="519">
        <v>0</v>
      </c>
      <c r="HI549" s="519">
        <v>0</v>
      </c>
      <c r="HJ549" s="519">
        <v>0</v>
      </c>
      <c r="HK549" s="519">
        <v>0</v>
      </c>
      <c r="HL549" s="519">
        <v>0</v>
      </c>
      <c r="HM549" s="519">
        <v>0</v>
      </c>
      <c r="HN549" s="519">
        <v>0</v>
      </c>
      <c r="HO549" s="519">
        <v>0</v>
      </c>
      <c r="HP549" s="519">
        <v>0</v>
      </c>
      <c r="HQ549" s="519">
        <v>0</v>
      </c>
      <c r="HR549" s="519">
        <v>0</v>
      </c>
      <c r="HS549" s="519">
        <v>0</v>
      </c>
      <c r="HT549" s="519">
        <v>0</v>
      </c>
      <c r="HU549" s="519">
        <v>0</v>
      </c>
      <c r="HV549" s="519">
        <v>0</v>
      </c>
      <c r="HW549" s="519">
        <v>0</v>
      </c>
      <c r="HX549" s="519">
        <v>0</v>
      </c>
      <c r="HY549" s="519">
        <v>0</v>
      </c>
      <c r="HZ549" s="519">
        <v>0</v>
      </c>
      <c r="IA549" s="519">
        <v>0</v>
      </c>
      <c r="IB549" s="519">
        <v>0</v>
      </c>
      <c r="IC549" s="519">
        <v>0</v>
      </c>
      <c r="ID549" s="519">
        <v>0</v>
      </c>
      <c r="IE549" s="519">
        <v>0</v>
      </c>
      <c r="IF549" s="519">
        <v>0</v>
      </c>
      <c r="IG549" s="519">
        <v>0</v>
      </c>
      <c r="IH549" s="519">
        <v>0</v>
      </c>
      <c r="II549" s="519">
        <v>0</v>
      </c>
      <c r="IJ549" s="519">
        <v>0</v>
      </c>
      <c r="IK549" s="519">
        <v>0</v>
      </c>
    </row>
    <row r="550" spans="2:245" hidden="1">
      <c r="B550" s="519" t="s">
        <v>1058</v>
      </c>
      <c r="C550" s="519"/>
      <c r="D550" s="519"/>
      <c r="E550" s="519"/>
      <c r="F550" s="519">
        <v>1</v>
      </c>
      <c r="G550" s="519"/>
      <c r="H550" s="519">
        <v>54</v>
      </c>
      <c r="I550" s="519">
        <v>8</v>
      </c>
      <c r="J550" s="519" t="str">
        <f t="shared" si="27"/>
        <v>SDN10015408</v>
      </c>
      <c r="K550" s="519">
        <v>1484</v>
      </c>
      <c r="M550" s="337"/>
      <c r="N550" s="519" t="s">
        <v>1061</v>
      </c>
      <c r="O550" s="519" t="s">
        <v>1059</v>
      </c>
      <c r="P550" s="519">
        <v>1</v>
      </c>
      <c r="Q550" s="521" t="str">
        <f t="shared" si="25"/>
        <v>SDN150101</v>
      </c>
      <c r="R550" s="519">
        <v>241</v>
      </c>
      <c r="S550" s="519">
        <v>588</v>
      </c>
      <c r="T550" s="519">
        <v>944</v>
      </c>
      <c r="U550" s="519">
        <v>1307</v>
      </c>
      <c r="V550" s="519">
        <v>1679</v>
      </c>
      <c r="W550" s="519">
        <v>2057</v>
      </c>
      <c r="X550" s="519">
        <v>2444</v>
      </c>
      <c r="Y550" s="519">
        <v>2771</v>
      </c>
      <c r="Z550" s="519">
        <v>3105</v>
      </c>
      <c r="AA550" s="519">
        <v>4595</v>
      </c>
      <c r="AB550" s="519">
        <v>5060</v>
      </c>
      <c r="AC550" s="519">
        <v>5536</v>
      </c>
      <c r="AD550" s="519">
        <v>6022</v>
      </c>
      <c r="AE550" s="519">
        <v>6520</v>
      </c>
      <c r="AF550" s="519">
        <v>7031</v>
      </c>
      <c r="AG550" s="519">
        <v>7189</v>
      </c>
      <c r="AH550" s="519">
        <v>7353</v>
      </c>
      <c r="AI550" s="519">
        <v>7525</v>
      </c>
      <c r="AJ550" s="519">
        <v>7704</v>
      </c>
      <c r="AK550" s="519">
        <v>7888</v>
      </c>
      <c r="AL550" s="519">
        <v>8076</v>
      </c>
      <c r="AM550" s="519">
        <v>8269</v>
      </c>
      <c r="AN550" s="519">
        <v>8466</v>
      </c>
      <c r="AO550" s="519">
        <v>8668</v>
      </c>
      <c r="AP550" s="519">
        <v>8874</v>
      </c>
      <c r="AQ550" s="519">
        <v>9086</v>
      </c>
      <c r="AR550" s="519">
        <v>9304</v>
      </c>
      <c r="AS550" s="519">
        <v>9528</v>
      </c>
      <c r="AT550" s="519">
        <v>9760</v>
      </c>
      <c r="AU550" s="519">
        <v>0</v>
      </c>
      <c r="AV550" s="519">
        <v>0</v>
      </c>
      <c r="AW550" s="519">
        <v>0</v>
      </c>
      <c r="AX550" s="519">
        <v>0</v>
      </c>
      <c r="AY550" s="519">
        <v>0</v>
      </c>
      <c r="AZ550" s="519">
        <v>0</v>
      </c>
      <c r="BA550" s="519">
        <v>0</v>
      </c>
      <c r="BB550" s="519">
        <v>0</v>
      </c>
      <c r="BC550" s="519">
        <v>0</v>
      </c>
      <c r="BD550" s="519">
        <v>0</v>
      </c>
      <c r="BE550" s="519">
        <v>0</v>
      </c>
      <c r="BF550" s="519">
        <v>0</v>
      </c>
      <c r="BG550" s="519">
        <v>0</v>
      </c>
      <c r="BH550" s="519">
        <v>0</v>
      </c>
      <c r="BI550" s="519">
        <v>0</v>
      </c>
      <c r="BJ550" s="519">
        <v>0</v>
      </c>
      <c r="BK550" s="519">
        <v>0</v>
      </c>
      <c r="BL550" s="519">
        <v>0</v>
      </c>
      <c r="BM550" s="519">
        <v>0</v>
      </c>
      <c r="BN550" s="519">
        <v>0</v>
      </c>
      <c r="BO550" s="519">
        <v>0</v>
      </c>
      <c r="BP550" s="519">
        <v>0</v>
      </c>
      <c r="BQ550" s="519">
        <v>0</v>
      </c>
      <c r="BR550" s="519">
        <v>0</v>
      </c>
      <c r="BS550" s="519">
        <v>0</v>
      </c>
      <c r="BT550" s="519">
        <v>0</v>
      </c>
      <c r="BU550" s="519">
        <v>0</v>
      </c>
      <c r="BV550" s="519">
        <v>0</v>
      </c>
      <c r="BW550" s="519">
        <v>0</v>
      </c>
      <c r="BX550" s="519">
        <v>0</v>
      </c>
      <c r="BY550" s="519">
        <v>0</v>
      </c>
      <c r="BZ550" s="519">
        <v>0</v>
      </c>
      <c r="CA550" s="519">
        <v>0</v>
      </c>
      <c r="CB550" s="519">
        <v>0</v>
      </c>
      <c r="CC550" s="519">
        <v>0</v>
      </c>
      <c r="CD550" s="519">
        <v>0</v>
      </c>
      <c r="CE550" s="519">
        <v>0</v>
      </c>
      <c r="CF550" s="519">
        <v>0</v>
      </c>
      <c r="CG550" s="519">
        <v>0</v>
      </c>
      <c r="CH550" s="519">
        <v>0</v>
      </c>
      <c r="CI550" s="519">
        <v>0</v>
      </c>
      <c r="CJ550" s="519">
        <v>0</v>
      </c>
      <c r="CK550" s="519">
        <v>0</v>
      </c>
      <c r="CL550" s="519">
        <v>0</v>
      </c>
      <c r="CM550" s="519">
        <v>0</v>
      </c>
      <c r="CN550" s="519">
        <v>0</v>
      </c>
      <c r="CO550" s="519">
        <v>0</v>
      </c>
      <c r="CP550" s="519">
        <v>0</v>
      </c>
      <c r="CQ550" s="519">
        <v>0</v>
      </c>
      <c r="CR550" s="519">
        <v>0</v>
      </c>
      <c r="CS550" s="519">
        <v>0</v>
      </c>
      <c r="CT550" s="519">
        <v>0</v>
      </c>
      <c r="CU550" s="519">
        <v>0</v>
      </c>
      <c r="CV550" s="519">
        <v>0</v>
      </c>
      <c r="CW550" s="519">
        <v>0</v>
      </c>
      <c r="CX550" s="519">
        <v>0</v>
      </c>
      <c r="CY550" s="519">
        <v>0</v>
      </c>
      <c r="CZ550" s="519">
        <v>0</v>
      </c>
      <c r="DA550" s="519">
        <v>0</v>
      </c>
      <c r="DB550" s="519">
        <v>0</v>
      </c>
      <c r="DC550" s="519">
        <v>0</v>
      </c>
      <c r="DD550" s="519">
        <v>0</v>
      </c>
      <c r="DE550" s="519">
        <v>0</v>
      </c>
      <c r="DF550" s="519">
        <v>0</v>
      </c>
      <c r="DG550" s="519">
        <v>0</v>
      </c>
      <c r="DH550" s="519">
        <v>0</v>
      </c>
      <c r="DI550" s="519">
        <v>0</v>
      </c>
      <c r="DJ550" s="519">
        <v>0</v>
      </c>
      <c r="DK550" s="519">
        <v>0</v>
      </c>
      <c r="DL550" s="519">
        <v>0</v>
      </c>
      <c r="DM550" s="519">
        <v>0</v>
      </c>
      <c r="DN550" s="519">
        <v>0</v>
      </c>
      <c r="DO550" s="519">
        <v>0</v>
      </c>
      <c r="DP550" s="519">
        <v>0</v>
      </c>
      <c r="DQ550" s="519">
        <v>0</v>
      </c>
      <c r="DR550" s="519">
        <v>0</v>
      </c>
      <c r="DS550" s="519">
        <v>0</v>
      </c>
      <c r="DT550" s="519">
        <v>0</v>
      </c>
      <c r="DU550" s="519">
        <v>0</v>
      </c>
      <c r="DV550" s="519">
        <v>0</v>
      </c>
      <c r="DW550" s="519">
        <v>0</v>
      </c>
      <c r="DX550" s="519">
        <v>0</v>
      </c>
      <c r="DZ550" s="337"/>
      <c r="EA550" s="519" t="s">
        <v>1061</v>
      </c>
      <c r="EB550" s="519" t="s">
        <v>1059</v>
      </c>
      <c r="EC550" s="519">
        <v>1</v>
      </c>
      <c r="ED550" s="521" t="str">
        <f t="shared" si="26"/>
        <v>SDN150101</v>
      </c>
      <c r="EE550" s="519">
        <v>436</v>
      </c>
      <c r="EF550" s="519">
        <v>1211</v>
      </c>
      <c r="EG550" s="519">
        <v>2010</v>
      </c>
      <c r="EH550" s="519">
        <v>2790</v>
      </c>
      <c r="EI550" s="519">
        <v>3556</v>
      </c>
      <c r="EJ550" s="519">
        <v>4305</v>
      </c>
      <c r="EK550" s="519">
        <v>5037</v>
      </c>
      <c r="EL550" s="519">
        <v>5613</v>
      </c>
      <c r="EM550" s="519">
        <v>6179</v>
      </c>
      <c r="EN550" s="519">
        <v>6883</v>
      </c>
      <c r="EO550" s="519">
        <v>7423</v>
      </c>
      <c r="EP550" s="519">
        <v>7953</v>
      </c>
      <c r="EQ550" s="519">
        <v>8472</v>
      </c>
      <c r="ER550" s="519">
        <v>8984</v>
      </c>
      <c r="ES550" s="519">
        <v>0</v>
      </c>
      <c r="ET550" s="519">
        <v>0</v>
      </c>
      <c r="EU550" s="519">
        <v>0</v>
      </c>
      <c r="EV550" s="519">
        <v>0</v>
      </c>
      <c r="EW550" s="519">
        <v>0</v>
      </c>
      <c r="EX550" s="519">
        <v>0</v>
      </c>
      <c r="EY550" s="519">
        <v>0</v>
      </c>
      <c r="EZ550" s="519">
        <v>0</v>
      </c>
      <c r="FA550" s="519">
        <v>0</v>
      </c>
      <c r="FB550" s="519">
        <v>0</v>
      </c>
      <c r="FC550" s="519">
        <v>0</v>
      </c>
      <c r="FD550" s="519">
        <v>0</v>
      </c>
      <c r="FE550" s="519">
        <v>0</v>
      </c>
      <c r="FF550" s="519">
        <v>0</v>
      </c>
      <c r="FG550" s="519">
        <v>0</v>
      </c>
      <c r="FH550" s="519">
        <v>0</v>
      </c>
      <c r="FI550" s="519">
        <v>0</v>
      </c>
      <c r="FJ550" s="519">
        <v>0</v>
      </c>
      <c r="FK550" s="519">
        <v>0</v>
      </c>
      <c r="FL550" s="519">
        <v>0</v>
      </c>
      <c r="FM550" s="519">
        <v>0</v>
      </c>
      <c r="FN550" s="519">
        <v>0</v>
      </c>
      <c r="FO550" s="519">
        <v>0</v>
      </c>
      <c r="FP550" s="519">
        <v>0</v>
      </c>
      <c r="FQ550" s="519">
        <v>0</v>
      </c>
      <c r="FR550" s="519">
        <v>0</v>
      </c>
      <c r="FS550" s="519">
        <v>0</v>
      </c>
      <c r="FT550" s="519">
        <v>0</v>
      </c>
      <c r="FU550" s="519">
        <v>0</v>
      </c>
      <c r="FV550" s="519">
        <v>0</v>
      </c>
      <c r="FW550" s="519">
        <v>0</v>
      </c>
      <c r="FX550" s="519">
        <v>0</v>
      </c>
      <c r="FY550" s="519">
        <v>0</v>
      </c>
      <c r="FZ550" s="519">
        <v>0</v>
      </c>
      <c r="GA550" s="519">
        <v>0</v>
      </c>
      <c r="GB550" s="519">
        <v>0</v>
      </c>
      <c r="GC550" s="519">
        <v>0</v>
      </c>
      <c r="GD550" s="519">
        <v>0</v>
      </c>
      <c r="GE550" s="519">
        <v>0</v>
      </c>
      <c r="GF550" s="519">
        <v>0</v>
      </c>
      <c r="GG550" s="519">
        <v>0</v>
      </c>
      <c r="GH550" s="519">
        <v>0</v>
      </c>
      <c r="GI550" s="519">
        <v>0</v>
      </c>
      <c r="GJ550" s="519">
        <v>0</v>
      </c>
      <c r="GK550" s="519">
        <v>0</v>
      </c>
      <c r="GL550" s="519">
        <v>0</v>
      </c>
      <c r="GM550" s="519">
        <v>0</v>
      </c>
      <c r="GN550" s="519">
        <v>0</v>
      </c>
      <c r="GO550" s="519">
        <v>0</v>
      </c>
      <c r="GP550" s="519">
        <v>0</v>
      </c>
      <c r="GQ550" s="519">
        <v>0</v>
      </c>
      <c r="GR550" s="519">
        <v>0</v>
      </c>
      <c r="GS550" s="519">
        <v>0</v>
      </c>
      <c r="GT550" s="519">
        <v>0</v>
      </c>
      <c r="GU550" s="519">
        <v>0</v>
      </c>
      <c r="GV550" s="519">
        <v>0</v>
      </c>
      <c r="GW550" s="519">
        <v>0</v>
      </c>
      <c r="GX550" s="519">
        <v>0</v>
      </c>
      <c r="GY550" s="519">
        <v>0</v>
      </c>
      <c r="GZ550" s="519">
        <v>0</v>
      </c>
      <c r="HA550" s="519">
        <v>0</v>
      </c>
      <c r="HB550" s="519">
        <v>0</v>
      </c>
      <c r="HC550" s="519">
        <v>0</v>
      </c>
      <c r="HD550" s="519">
        <v>0</v>
      </c>
      <c r="HE550" s="519">
        <v>0</v>
      </c>
      <c r="HF550" s="519">
        <v>0</v>
      </c>
      <c r="HG550" s="519">
        <v>0</v>
      </c>
      <c r="HH550" s="519">
        <v>0</v>
      </c>
      <c r="HI550" s="519">
        <v>0</v>
      </c>
      <c r="HJ550" s="519">
        <v>0</v>
      </c>
      <c r="HK550" s="519">
        <v>0</v>
      </c>
      <c r="HL550" s="519">
        <v>0</v>
      </c>
      <c r="HM550" s="519">
        <v>0</v>
      </c>
      <c r="HN550" s="519">
        <v>0</v>
      </c>
      <c r="HO550" s="519">
        <v>0</v>
      </c>
      <c r="HP550" s="519">
        <v>0</v>
      </c>
      <c r="HQ550" s="519">
        <v>0</v>
      </c>
      <c r="HR550" s="519">
        <v>0</v>
      </c>
      <c r="HS550" s="519">
        <v>0</v>
      </c>
      <c r="HT550" s="519">
        <v>0</v>
      </c>
      <c r="HU550" s="519">
        <v>0</v>
      </c>
      <c r="HV550" s="519">
        <v>0</v>
      </c>
      <c r="HW550" s="519">
        <v>0</v>
      </c>
      <c r="HX550" s="519">
        <v>0</v>
      </c>
      <c r="HY550" s="519">
        <v>0</v>
      </c>
      <c r="HZ550" s="519">
        <v>0</v>
      </c>
      <c r="IA550" s="519">
        <v>0</v>
      </c>
      <c r="IB550" s="519">
        <v>0</v>
      </c>
      <c r="IC550" s="519">
        <v>0</v>
      </c>
      <c r="ID550" s="519">
        <v>0</v>
      </c>
      <c r="IE550" s="519">
        <v>0</v>
      </c>
      <c r="IF550" s="519">
        <v>0</v>
      </c>
      <c r="IG550" s="519">
        <v>0</v>
      </c>
      <c r="IH550" s="519">
        <v>0</v>
      </c>
      <c r="II550" s="519">
        <v>0</v>
      </c>
      <c r="IJ550" s="519">
        <v>0</v>
      </c>
      <c r="IK550" s="519">
        <v>0</v>
      </c>
    </row>
    <row r="551" spans="2:245" hidden="1">
      <c r="B551" s="519" t="s">
        <v>1058</v>
      </c>
      <c r="C551" s="519"/>
      <c r="D551" s="519"/>
      <c r="E551" s="519"/>
      <c r="F551" s="519">
        <v>1</v>
      </c>
      <c r="G551" s="519"/>
      <c r="H551" s="519">
        <v>54</v>
      </c>
      <c r="I551" s="519">
        <v>9</v>
      </c>
      <c r="J551" s="519" t="str">
        <f t="shared" si="27"/>
        <v>SDN10015409</v>
      </c>
      <c r="K551" s="519">
        <v>1484</v>
      </c>
      <c r="M551" s="337"/>
      <c r="N551" s="519" t="s">
        <v>1061</v>
      </c>
      <c r="O551" s="519" t="s">
        <v>1059</v>
      </c>
      <c r="P551" s="519">
        <v>2</v>
      </c>
      <c r="Q551" s="521" t="str">
        <f t="shared" si="25"/>
        <v>SDN150102</v>
      </c>
      <c r="R551" s="519">
        <v>239</v>
      </c>
      <c r="S551" s="519">
        <v>586</v>
      </c>
      <c r="T551" s="519">
        <v>941</v>
      </c>
      <c r="U551" s="519">
        <v>1302</v>
      </c>
      <c r="V551" s="519">
        <v>1672</v>
      </c>
      <c r="W551" s="519">
        <v>2050</v>
      </c>
      <c r="X551" s="519">
        <v>2435</v>
      </c>
      <c r="Y551" s="519">
        <v>2761</v>
      </c>
      <c r="Z551" s="519">
        <v>3095</v>
      </c>
      <c r="AA551" s="519">
        <v>4581</v>
      </c>
      <c r="AB551" s="519">
        <v>5045</v>
      </c>
      <c r="AC551" s="519">
        <v>5520</v>
      </c>
      <c r="AD551" s="519">
        <v>6006</v>
      </c>
      <c r="AE551" s="519">
        <v>6505</v>
      </c>
      <c r="AF551" s="519">
        <v>7017</v>
      </c>
      <c r="AG551" s="519">
        <v>7177</v>
      </c>
      <c r="AH551" s="519">
        <v>7345</v>
      </c>
      <c r="AI551" s="519">
        <v>7519</v>
      </c>
      <c r="AJ551" s="519">
        <v>7699</v>
      </c>
      <c r="AK551" s="519">
        <v>7882</v>
      </c>
      <c r="AL551" s="519">
        <v>8070</v>
      </c>
      <c r="AM551" s="519">
        <v>8262</v>
      </c>
      <c r="AN551" s="519">
        <v>8459</v>
      </c>
      <c r="AO551" s="519">
        <v>8660</v>
      </c>
      <c r="AP551" s="519">
        <v>8867</v>
      </c>
      <c r="AQ551" s="519">
        <v>9080</v>
      </c>
      <c r="AR551" s="519">
        <v>9298</v>
      </c>
      <c r="AS551" s="519">
        <v>9524</v>
      </c>
      <c r="AT551" s="519">
        <v>9758</v>
      </c>
      <c r="AU551" s="519">
        <v>0</v>
      </c>
      <c r="AV551" s="519">
        <v>0</v>
      </c>
      <c r="AW551" s="519">
        <v>0</v>
      </c>
      <c r="AX551" s="519">
        <v>0</v>
      </c>
      <c r="AY551" s="519">
        <v>0</v>
      </c>
      <c r="AZ551" s="519">
        <v>0</v>
      </c>
      <c r="BA551" s="519">
        <v>0</v>
      </c>
      <c r="BB551" s="519">
        <v>0</v>
      </c>
      <c r="BC551" s="519">
        <v>0</v>
      </c>
      <c r="BD551" s="519">
        <v>0</v>
      </c>
      <c r="BE551" s="519">
        <v>0</v>
      </c>
      <c r="BF551" s="519">
        <v>0</v>
      </c>
      <c r="BG551" s="519">
        <v>0</v>
      </c>
      <c r="BH551" s="519">
        <v>0</v>
      </c>
      <c r="BI551" s="519">
        <v>0</v>
      </c>
      <c r="BJ551" s="519">
        <v>0</v>
      </c>
      <c r="BK551" s="519">
        <v>0</v>
      </c>
      <c r="BL551" s="519">
        <v>0</v>
      </c>
      <c r="BM551" s="519">
        <v>0</v>
      </c>
      <c r="BN551" s="519">
        <v>0</v>
      </c>
      <c r="BO551" s="519">
        <v>0</v>
      </c>
      <c r="BP551" s="519">
        <v>0</v>
      </c>
      <c r="BQ551" s="519">
        <v>0</v>
      </c>
      <c r="BR551" s="519">
        <v>0</v>
      </c>
      <c r="BS551" s="519">
        <v>0</v>
      </c>
      <c r="BT551" s="519">
        <v>0</v>
      </c>
      <c r="BU551" s="519">
        <v>0</v>
      </c>
      <c r="BV551" s="519">
        <v>0</v>
      </c>
      <c r="BW551" s="519">
        <v>0</v>
      </c>
      <c r="BX551" s="519">
        <v>0</v>
      </c>
      <c r="BY551" s="519">
        <v>0</v>
      </c>
      <c r="BZ551" s="519">
        <v>0</v>
      </c>
      <c r="CA551" s="519">
        <v>0</v>
      </c>
      <c r="CB551" s="519">
        <v>0</v>
      </c>
      <c r="CC551" s="519">
        <v>0</v>
      </c>
      <c r="CD551" s="519">
        <v>0</v>
      </c>
      <c r="CE551" s="519">
        <v>0</v>
      </c>
      <c r="CF551" s="519">
        <v>0</v>
      </c>
      <c r="CG551" s="519">
        <v>0</v>
      </c>
      <c r="CH551" s="519">
        <v>0</v>
      </c>
      <c r="CI551" s="519">
        <v>0</v>
      </c>
      <c r="CJ551" s="519">
        <v>0</v>
      </c>
      <c r="CK551" s="519">
        <v>0</v>
      </c>
      <c r="CL551" s="519">
        <v>0</v>
      </c>
      <c r="CM551" s="519">
        <v>0</v>
      </c>
      <c r="CN551" s="519">
        <v>0</v>
      </c>
      <c r="CO551" s="519">
        <v>0</v>
      </c>
      <c r="CP551" s="519">
        <v>0</v>
      </c>
      <c r="CQ551" s="519">
        <v>0</v>
      </c>
      <c r="CR551" s="519">
        <v>0</v>
      </c>
      <c r="CS551" s="519">
        <v>0</v>
      </c>
      <c r="CT551" s="519">
        <v>0</v>
      </c>
      <c r="CU551" s="519">
        <v>0</v>
      </c>
      <c r="CV551" s="519">
        <v>0</v>
      </c>
      <c r="CW551" s="519">
        <v>0</v>
      </c>
      <c r="CX551" s="519">
        <v>0</v>
      </c>
      <c r="CY551" s="519">
        <v>0</v>
      </c>
      <c r="CZ551" s="519">
        <v>0</v>
      </c>
      <c r="DA551" s="519">
        <v>0</v>
      </c>
      <c r="DB551" s="519">
        <v>0</v>
      </c>
      <c r="DC551" s="519">
        <v>0</v>
      </c>
      <c r="DD551" s="519">
        <v>0</v>
      </c>
      <c r="DE551" s="519">
        <v>0</v>
      </c>
      <c r="DF551" s="519">
        <v>0</v>
      </c>
      <c r="DG551" s="519">
        <v>0</v>
      </c>
      <c r="DH551" s="519">
        <v>0</v>
      </c>
      <c r="DI551" s="519">
        <v>0</v>
      </c>
      <c r="DJ551" s="519">
        <v>0</v>
      </c>
      <c r="DK551" s="519">
        <v>0</v>
      </c>
      <c r="DL551" s="519">
        <v>0</v>
      </c>
      <c r="DM551" s="519">
        <v>0</v>
      </c>
      <c r="DN551" s="519">
        <v>0</v>
      </c>
      <c r="DO551" s="519">
        <v>0</v>
      </c>
      <c r="DP551" s="519">
        <v>0</v>
      </c>
      <c r="DQ551" s="519">
        <v>0</v>
      </c>
      <c r="DR551" s="519">
        <v>0</v>
      </c>
      <c r="DS551" s="519">
        <v>0</v>
      </c>
      <c r="DT551" s="519">
        <v>0</v>
      </c>
      <c r="DU551" s="519">
        <v>0</v>
      </c>
      <c r="DV551" s="519">
        <v>0</v>
      </c>
      <c r="DW551" s="519">
        <v>0</v>
      </c>
      <c r="DX551" s="519">
        <v>0</v>
      </c>
      <c r="DZ551" s="337"/>
      <c r="EA551" s="519" t="s">
        <v>1061</v>
      </c>
      <c r="EB551" s="519" t="s">
        <v>1059</v>
      </c>
      <c r="EC551" s="519">
        <v>2</v>
      </c>
      <c r="ED551" s="521" t="str">
        <f t="shared" si="26"/>
        <v>SDN150102</v>
      </c>
      <c r="EE551" s="519">
        <v>433</v>
      </c>
      <c r="EF551" s="519">
        <v>1207</v>
      </c>
      <c r="EG551" s="519">
        <v>2002</v>
      </c>
      <c r="EH551" s="519">
        <v>2778</v>
      </c>
      <c r="EI551" s="519">
        <v>3540</v>
      </c>
      <c r="EJ551" s="519">
        <v>4286</v>
      </c>
      <c r="EK551" s="519">
        <v>5014</v>
      </c>
      <c r="EL551" s="519">
        <v>5588</v>
      </c>
      <c r="EM551" s="519">
        <v>6153</v>
      </c>
      <c r="EN551" s="519">
        <v>6856</v>
      </c>
      <c r="EO551" s="519">
        <v>7393</v>
      </c>
      <c r="EP551" s="519">
        <v>7923</v>
      </c>
      <c r="EQ551" s="519">
        <v>8444</v>
      </c>
      <c r="ER551" s="519">
        <v>8959</v>
      </c>
      <c r="ES551" s="519">
        <v>0</v>
      </c>
      <c r="ET551" s="519">
        <v>0</v>
      </c>
      <c r="EU551" s="519">
        <v>0</v>
      </c>
      <c r="EV551" s="519">
        <v>0</v>
      </c>
      <c r="EW551" s="519">
        <v>0</v>
      </c>
      <c r="EX551" s="519">
        <v>0</v>
      </c>
      <c r="EY551" s="519">
        <v>0</v>
      </c>
      <c r="EZ551" s="519">
        <v>0</v>
      </c>
      <c r="FA551" s="519">
        <v>0</v>
      </c>
      <c r="FB551" s="519">
        <v>0</v>
      </c>
      <c r="FC551" s="519">
        <v>0</v>
      </c>
      <c r="FD551" s="519">
        <v>0</v>
      </c>
      <c r="FE551" s="519">
        <v>0</v>
      </c>
      <c r="FF551" s="519">
        <v>0</v>
      </c>
      <c r="FG551" s="519">
        <v>0</v>
      </c>
      <c r="FH551" s="519">
        <v>0</v>
      </c>
      <c r="FI551" s="519">
        <v>0</v>
      </c>
      <c r="FJ551" s="519">
        <v>0</v>
      </c>
      <c r="FK551" s="519">
        <v>0</v>
      </c>
      <c r="FL551" s="519">
        <v>0</v>
      </c>
      <c r="FM551" s="519">
        <v>0</v>
      </c>
      <c r="FN551" s="519">
        <v>0</v>
      </c>
      <c r="FO551" s="519">
        <v>0</v>
      </c>
      <c r="FP551" s="519">
        <v>0</v>
      </c>
      <c r="FQ551" s="519">
        <v>0</v>
      </c>
      <c r="FR551" s="519">
        <v>0</v>
      </c>
      <c r="FS551" s="519">
        <v>0</v>
      </c>
      <c r="FT551" s="519">
        <v>0</v>
      </c>
      <c r="FU551" s="519">
        <v>0</v>
      </c>
      <c r="FV551" s="519">
        <v>0</v>
      </c>
      <c r="FW551" s="519">
        <v>0</v>
      </c>
      <c r="FX551" s="519">
        <v>0</v>
      </c>
      <c r="FY551" s="519">
        <v>0</v>
      </c>
      <c r="FZ551" s="519">
        <v>0</v>
      </c>
      <c r="GA551" s="519">
        <v>0</v>
      </c>
      <c r="GB551" s="519">
        <v>0</v>
      </c>
      <c r="GC551" s="519">
        <v>0</v>
      </c>
      <c r="GD551" s="519">
        <v>0</v>
      </c>
      <c r="GE551" s="519">
        <v>0</v>
      </c>
      <c r="GF551" s="519">
        <v>0</v>
      </c>
      <c r="GG551" s="519">
        <v>0</v>
      </c>
      <c r="GH551" s="519">
        <v>0</v>
      </c>
      <c r="GI551" s="519">
        <v>0</v>
      </c>
      <c r="GJ551" s="519">
        <v>0</v>
      </c>
      <c r="GK551" s="519">
        <v>0</v>
      </c>
      <c r="GL551" s="519">
        <v>0</v>
      </c>
      <c r="GM551" s="519">
        <v>0</v>
      </c>
      <c r="GN551" s="519">
        <v>0</v>
      </c>
      <c r="GO551" s="519">
        <v>0</v>
      </c>
      <c r="GP551" s="519">
        <v>0</v>
      </c>
      <c r="GQ551" s="519">
        <v>0</v>
      </c>
      <c r="GR551" s="519">
        <v>0</v>
      </c>
      <c r="GS551" s="519">
        <v>0</v>
      </c>
      <c r="GT551" s="519">
        <v>0</v>
      </c>
      <c r="GU551" s="519">
        <v>0</v>
      </c>
      <c r="GV551" s="519">
        <v>0</v>
      </c>
      <c r="GW551" s="519">
        <v>0</v>
      </c>
      <c r="GX551" s="519">
        <v>0</v>
      </c>
      <c r="GY551" s="519">
        <v>0</v>
      </c>
      <c r="GZ551" s="519">
        <v>0</v>
      </c>
      <c r="HA551" s="519">
        <v>0</v>
      </c>
      <c r="HB551" s="519">
        <v>0</v>
      </c>
      <c r="HC551" s="519">
        <v>0</v>
      </c>
      <c r="HD551" s="519">
        <v>0</v>
      </c>
      <c r="HE551" s="519">
        <v>0</v>
      </c>
      <c r="HF551" s="519">
        <v>0</v>
      </c>
      <c r="HG551" s="519">
        <v>0</v>
      </c>
      <c r="HH551" s="519">
        <v>0</v>
      </c>
      <c r="HI551" s="519">
        <v>0</v>
      </c>
      <c r="HJ551" s="519">
        <v>0</v>
      </c>
      <c r="HK551" s="519">
        <v>0</v>
      </c>
      <c r="HL551" s="519">
        <v>0</v>
      </c>
      <c r="HM551" s="519">
        <v>0</v>
      </c>
      <c r="HN551" s="519">
        <v>0</v>
      </c>
      <c r="HO551" s="519">
        <v>0</v>
      </c>
      <c r="HP551" s="519">
        <v>0</v>
      </c>
      <c r="HQ551" s="519">
        <v>0</v>
      </c>
      <c r="HR551" s="519">
        <v>0</v>
      </c>
      <c r="HS551" s="519">
        <v>0</v>
      </c>
      <c r="HT551" s="519">
        <v>0</v>
      </c>
      <c r="HU551" s="519">
        <v>0</v>
      </c>
      <c r="HV551" s="519">
        <v>0</v>
      </c>
      <c r="HW551" s="519">
        <v>0</v>
      </c>
      <c r="HX551" s="519">
        <v>0</v>
      </c>
      <c r="HY551" s="519">
        <v>0</v>
      </c>
      <c r="HZ551" s="519">
        <v>0</v>
      </c>
      <c r="IA551" s="519">
        <v>0</v>
      </c>
      <c r="IB551" s="519">
        <v>0</v>
      </c>
      <c r="IC551" s="519">
        <v>0</v>
      </c>
      <c r="ID551" s="519">
        <v>0</v>
      </c>
      <c r="IE551" s="519">
        <v>0</v>
      </c>
      <c r="IF551" s="519">
        <v>0</v>
      </c>
      <c r="IG551" s="519">
        <v>0</v>
      </c>
      <c r="IH551" s="519">
        <v>0</v>
      </c>
      <c r="II551" s="519">
        <v>0</v>
      </c>
      <c r="IJ551" s="519">
        <v>0</v>
      </c>
      <c r="IK551" s="519">
        <v>0</v>
      </c>
    </row>
    <row r="552" spans="2:245" hidden="1">
      <c r="B552" s="519" t="s">
        <v>1058</v>
      </c>
      <c r="C552" s="519"/>
      <c r="D552" s="519"/>
      <c r="E552" s="519"/>
      <c r="F552" s="519">
        <v>1</v>
      </c>
      <c r="G552" s="519"/>
      <c r="H552" s="519">
        <v>54</v>
      </c>
      <c r="I552" s="519">
        <v>10</v>
      </c>
      <c r="J552" s="519" t="str">
        <f t="shared" si="27"/>
        <v>SDN10015410</v>
      </c>
      <c r="K552" s="519">
        <v>1484</v>
      </c>
      <c r="M552" s="337"/>
      <c r="N552" s="519" t="s">
        <v>1061</v>
      </c>
      <c r="O552" s="519" t="s">
        <v>1059</v>
      </c>
      <c r="P552" s="519">
        <v>3</v>
      </c>
      <c r="Q552" s="521" t="str">
        <f t="shared" si="25"/>
        <v>SDN150103</v>
      </c>
      <c r="R552" s="519">
        <v>236</v>
      </c>
      <c r="S552" s="519">
        <v>582</v>
      </c>
      <c r="T552" s="519">
        <v>935</v>
      </c>
      <c r="U552" s="519">
        <v>1296</v>
      </c>
      <c r="V552" s="519">
        <v>1665</v>
      </c>
      <c r="W552" s="519">
        <v>2041</v>
      </c>
      <c r="X552" s="519">
        <v>2425</v>
      </c>
      <c r="Y552" s="519">
        <v>2751</v>
      </c>
      <c r="Z552" s="519">
        <v>3084</v>
      </c>
      <c r="AA552" s="519">
        <v>4566</v>
      </c>
      <c r="AB552" s="519">
        <v>5030</v>
      </c>
      <c r="AC552" s="519">
        <v>5504</v>
      </c>
      <c r="AD552" s="519">
        <v>5991</v>
      </c>
      <c r="AE552" s="519">
        <v>6491</v>
      </c>
      <c r="AF552" s="519">
        <v>7004</v>
      </c>
      <c r="AG552" s="519">
        <v>7168</v>
      </c>
      <c r="AH552" s="519">
        <v>7338</v>
      </c>
      <c r="AI552" s="519">
        <v>7513</v>
      </c>
      <c r="AJ552" s="519">
        <v>7692</v>
      </c>
      <c r="AK552" s="519">
        <v>7875</v>
      </c>
      <c r="AL552" s="519">
        <v>8062</v>
      </c>
      <c r="AM552" s="519">
        <v>8254</v>
      </c>
      <c r="AN552" s="519">
        <v>8450</v>
      </c>
      <c r="AO552" s="519">
        <v>8651</v>
      </c>
      <c r="AP552" s="519">
        <v>8859</v>
      </c>
      <c r="AQ552" s="519">
        <v>9072</v>
      </c>
      <c r="AR552" s="519">
        <v>9292</v>
      </c>
      <c r="AS552" s="519">
        <v>9521</v>
      </c>
      <c r="AT552" s="519">
        <v>9756</v>
      </c>
      <c r="AU552" s="519">
        <v>0</v>
      </c>
      <c r="AV552" s="519">
        <v>0</v>
      </c>
      <c r="AW552" s="519">
        <v>0</v>
      </c>
      <c r="AX552" s="519">
        <v>0</v>
      </c>
      <c r="AY552" s="519">
        <v>0</v>
      </c>
      <c r="AZ552" s="519">
        <v>0</v>
      </c>
      <c r="BA552" s="519">
        <v>0</v>
      </c>
      <c r="BB552" s="519">
        <v>0</v>
      </c>
      <c r="BC552" s="519">
        <v>0</v>
      </c>
      <c r="BD552" s="519">
        <v>0</v>
      </c>
      <c r="BE552" s="519">
        <v>0</v>
      </c>
      <c r="BF552" s="519">
        <v>0</v>
      </c>
      <c r="BG552" s="519">
        <v>0</v>
      </c>
      <c r="BH552" s="519">
        <v>0</v>
      </c>
      <c r="BI552" s="519">
        <v>0</v>
      </c>
      <c r="BJ552" s="519">
        <v>0</v>
      </c>
      <c r="BK552" s="519">
        <v>0</v>
      </c>
      <c r="BL552" s="519">
        <v>0</v>
      </c>
      <c r="BM552" s="519">
        <v>0</v>
      </c>
      <c r="BN552" s="519">
        <v>0</v>
      </c>
      <c r="BO552" s="519">
        <v>0</v>
      </c>
      <c r="BP552" s="519">
        <v>0</v>
      </c>
      <c r="BQ552" s="519">
        <v>0</v>
      </c>
      <c r="BR552" s="519">
        <v>0</v>
      </c>
      <c r="BS552" s="519">
        <v>0</v>
      </c>
      <c r="BT552" s="519">
        <v>0</v>
      </c>
      <c r="BU552" s="519">
        <v>0</v>
      </c>
      <c r="BV552" s="519">
        <v>0</v>
      </c>
      <c r="BW552" s="519">
        <v>0</v>
      </c>
      <c r="BX552" s="519">
        <v>0</v>
      </c>
      <c r="BY552" s="519">
        <v>0</v>
      </c>
      <c r="BZ552" s="519">
        <v>0</v>
      </c>
      <c r="CA552" s="519">
        <v>0</v>
      </c>
      <c r="CB552" s="519">
        <v>0</v>
      </c>
      <c r="CC552" s="519">
        <v>0</v>
      </c>
      <c r="CD552" s="519">
        <v>0</v>
      </c>
      <c r="CE552" s="519">
        <v>0</v>
      </c>
      <c r="CF552" s="519">
        <v>0</v>
      </c>
      <c r="CG552" s="519">
        <v>0</v>
      </c>
      <c r="CH552" s="519">
        <v>0</v>
      </c>
      <c r="CI552" s="519">
        <v>0</v>
      </c>
      <c r="CJ552" s="519">
        <v>0</v>
      </c>
      <c r="CK552" s="519">
        <v>0</v>
      </c>
      <c r="CL552" s="519">
        <v>0</v>
      </c>
      <c r="CM552" s="519">
        <v>0</v>
      </c>
      <c r="CN552" s="519">
        <v>0</v>
      </c>
      <c r="CO552" s="519">
        <v>0</v>
      </c>
      <c r="CP552" s="519">
        <v>0</v>
      </c>
      <c r="CQ552" s="519">
        <v>0</v>
      </c>
      <c r="CR552" s="519">
        <v>0</v>
      </c>
      <c r="CS552" s="519">
        <v>0</v>
      </c>
      <c r="CT552" s="519">
        <v>0</v>
      </c>
      <c r="CU552" s="519">
        <v>0</v>
      </c>
      <c r="CV552" s="519">
        <v>0</v>
      </c>
      <c r="CW552" s="519">
        <v>0</v>
      </c>
      <c r="CX552" s="519">
        <v>0</v>
      </c>
      <c r="CY552" s="519">
        <v>0</v>
      </c>
      <c r="CZ552" s="519">
        <v>0</v>
      </c>
      <c r="DA552" s="519">
        <v>0</v>
      </c>
      <c r="DB552" s="519">
        <v>0</v>
      </c>
      <c r="DC552" s="519">
        <v>0</v>
      </c>
      <c r="DD552" s="519">
        <v>0</v>
      </c>
      <c r="DE552" s="519">
        <v>0</v>
      </c>
      <c r="DF552" s="519">
        <v>0</v>
      </c>
      <c r="DG552" s="519">
        <v>0</v>
      </c>
      <c r="DH552" s="519">
        <v>0</v>
      </c>
      <c r="DI552" s="519">
        <v>0</v>
      </c>
      <c r="DJ552" s="519">
        <v>0</v>
      </c>
      <c r="DK552" s="519">
        <v>0</v>
      </c>
      <c r="DL552" s="519">
        <v>0</v>
      </c>
      <c r="DM552" s="519">
        <v>0</v>
      </c>
      <c r="DN552" s="519">
        <v>0</v>
      </c>
      <c r="DO552" s="519">
        <v>0</v>
      </c>
      <c r="DP552" s="519">
        <v>0</v>
      </c>
      <c r="DQ552" s="519">
        <v>0</v>
      </c>
      <c r="DR552" s="519">
        <v>0</v>
      </c>
      <c r="DS552" s="519">
        <v>0</v>
      </c>
      <c r="DT552" s="519">
        <v>0</v>
      </c>
      <c r="DU552" s="519">
        <v>0</v>
      </c>
      <c r="DV552" s="519">
        <v>0</v>
      </c>
      <c r="DW552" s="519">
        <v>0</v>
      </c>
      <c r="DX552" s="519">
        <v>0</v>
      </c>
      <c r="DZ552" s="337"/>
      <c r="EA552" s="519" t="s">
        <v>1061</v>
      </c>
      <c r="EB552" s="519" t="s">
        <v>1059</v>
      </c>
      <c r="EC552" s="519">
        <v>3</v>
      </c>
      <c r="ED552" s="521" t="str">
        <f t="shared" si="26"/>
        <v>SDN150103</v>
      </c>
      <c r="EE552" s="519">
        <v>428</v>
      </c>
      <c r="EF552" s="519">
        <v>1198</v>
      </c>
      <c r="EG552" s="519">
        <v>1990</v>
      </c>
      <c r="EH552" s="519">
        <v>2764</v>
      </c>
      <c r="EI552" s="519">
        <v>3523</v>
      </c>
      <c r="EJ552" s="519">
        <v>4262</v>
      </c>
      <c r="EK552" s="519">
        <v>4988</v>
      </c>
      <c r="EL552" s="519">
        <v>5563</v>
      </c>
      <c r="EM552" s="519">
        <v>6126</v>
      </c>
      <c r="EN552" s="519">
        <v>6827</v>
      </c>
      <c r="EO552" s="519">
        <v>7365</v>
      </c>
      <c r="EP552" s="519">
        <v>7893</v>
      </c>
      <c r="EQ552" s="519">
        <v>8417</v>
      </c>
      <c r="ER552" s="519">
        <v>8935</v>
      </c>
      <c r="ES552" s="519">
        <v>0</v>
      </c>
      <c r="ET552" s="519">
        <v>0</v>
      </c>
      <c r="EU552" s="519">
        <v>0</v>
      </c>
      <c r="EV552" s="519">
        <v>0</v>
      </c>
      <c r="EW552" s="519">
        <v>0</v>
      </c>
      <c r="EX552" s="519">
        <v>0</v>
      </c>
      <c r="EY552" s="519">
        <v>0</v>
      </c>
      <c r="EZ552" s="519">
        <v>0</v>
      </c>
      <c r="FA552" s="519">
        <v>0</v>
      </c>
      <c r="FB552" s="519">
        <v>0</v>
      </c>
      <c r="FC552" s="519">
        <v>0</v>
      </c>
      <c r="FD552" s="519">
        <v>0</v>
      </c>
      <c r="FE552" s="519">
        <v>0</v>
      </c>
      <c r="FF552" s="519">
        <v>0</v>
      </c>
      <c r="FG552" s="519">
        <v>0</v>
      </c>
      <c r="FH552" s="519">
        <v>0</v>
      </c>
      <c r="FI552" s="519">
        <v>0</v>
      </c>
      <c r="FJ552" s="519">
        <v>0</v>
      </c>
      <c r="FK552" s="519">
        <v>0</v>
      </c>
      <c r="FL552" s="519">
        <v>0</v>
      </c>
      <c r="FM552" s="519">
        <v>0</v>
      </c>
      <c r="FN552" s="519">
        <v>0</v>
      </c>
      <c r="FO552" s="519">
        <v>0</v>
      </c>
      <c r="FP552" s="519">
        <v>0</v>
      </c>
      <c r="FQ552" s="519">
        <v>0</v>
      </c>
      <c r="FR552" s="519">
        <v>0</v>
      </c>
      <c r="FS552" s="519">
        <v>0</v>
      </c>
      <c r="FT552" s="519">
        <v>0</v>
      </c>
      <c r="FU552" s="519">
        <v>0</v>
      </c>
      <c r="FV552" s="519">
        <v>0</v>
      </c>
      <c r="FW552" s="519">
        <v>0</v>
      </c>
      <c r="FX552" s="519">
        <v>0</v>
      </c>
      <c r="FY552" s="519">
        <v>0</v>
      </c>
      <c r="FZ552" s="519">
        <v>0</v>
      </c>
      <c r="GA552" s="519">
        <v>0</v>
      </c>
      <c r="GB552" s="519">
        <v>0</v>
      </c>
      <c r="GC552" s="519">
        <v>0</v>
      </c>
      <c r="GD552" s="519">
        <v>0</v>
      </c>
      <c r="GE552" s="519">
        <v>0</v>
      </c>
      <c r="GF552" s="519">
        <v>0</v>
      </c>
      <c r="GG552" s="519">
        <v>0</v>
      </c>
      <c r="GH552" s="519">
        <v>0</v>
      </c>
      <c r="GI552" s="519">
        <v>0</v>
      </c>
      <c r="GJ552" s="519">
        <v>0</v>
      </c>
      <c r="GK552" s="519">
        <v>0</v>
      </c>
      <c r="GL552" s="519">
        <v>0</v>
      </c>
      <c r="GM552" s="519">
        <v>0</v>
      </c>
      <c r="GN552" s="519">
        <v>0</v>
      </c>
      <c r="GO552" s="519">
        <v>0</v>
      </c>
      <c r="GP552" s="519">
        <v>0</v>
      </c>
      <c r="GQ552" s="519">
        <v>0</v>
      </c>
      <c r="GR552" s="519">
        <v>0</v>
      </c>
      <c r="GS552" s="519">
        <v>0</v>
      </c>
      <c r="GT552" s="519">
        <v>0</v>
      </c>
      <c r="GU552" s="519">
        <v>0</v>
      </c>
      <c r="GV552" s="519">
        <v>0</v>
      </c>
      <c r="GW552" s="519">
        <v>0</v>
      </c>
      <c r="GX552" s="519">
        <v>0</v>
      </c>
      <c r="GY552" s="519">
        <v>0</v>
      </c>
      <c r="GZ552" s="519">
        <v>0</v>
      </c>
      <c r="HA552" s="519">
        <v>0</v>
      </c>
      <c r="HB552" s="519">
        <v>0</v>
      </c>
      <c r="HC552" s="519">
        <v>0</v>
      </c>
      <c r="HD552" s="519">
        <v>0</v>
      </c>
      <c r="HE552" s="519">
        <v>0</v>
      </c>
      <c r="HF552" s="519">
        <v>0</v>
      </c>
      <c r="HG552" s="519">
        <v>0</v>
      </c>
      <c r="HH552" s="519">
        <v>0</v>
      </c>
      <c r="HI552" s="519">
        <v>0</v>
      </c>
      <c r="HJ552" s="519">
        <v>0</v>
      </c>
      <c r="HK552" s="519">
        <v>0</v>
      </c>
      <c r="HL552" s="519">
        <v>0</v>
      </c>
      <c r="HM552" s="519">
        <v>0</v>
      </c>
      <c r="HN552" s="519">
        <v>0</v>
      </c>
      <c r="HO552" s="519">
        <v>0</v>
      </c>
      <c r="HP552" s="519">
        <v>0</v>
      </c>
      <c r="HQ552" s="519">
        <v>0</v>
      </c>
      <c r="HR552" s="519">
        <v>0</v>
      </c>
      <c r="HS552" s="519">
        <v>0</v>
      </c>
      <c r="HT552" s="519">
        <v>0</v>
      </c>
      <c r="HU552" s="519">
        <v>0</v>
      </c>
      <c r="HV552" s="519">
        <v>0</v>
      </c>
      <c r="HW552" s="519">
        <v>0</v>
      </c>
      <c r="HX552" s="519">
        <v>0</v>
      </c>
      <c r="HY552" s="519">
        <v>0</v>
      </c>
      <c r="HZ552" s="519">
        <v>0</v>
      </c>
      <c r="IA552" s="519">
        <v>0</v>
      </c>
      <c r="IB552" s="519">
        <v>0</v>
      </c>
      <c r="IC552" s="519">
        <v>0</v>
      </c>
      <c r="ID552" s="519">
        <v>0</v>
      </c>
      <c r="IE552" s="519">
        <v>0</v>
      </c>
      <c r="IF552" s="519">
        <v>0</v>
      </c>
      <c r="IG552" s="519">
        <v>0</v>
      </c>
      <c r="IH552" s="519">
        <v>0</v>
      </c>
      <c r="II552" s="519">
        <v>0</v>
      </c>
      <c r="IJ552" s="519">
        <v>0</v>
      </c>
      <c r="IK552" s="519">
        <v>0</v>
      </c>
    </row>
    <row r="553" spans="2:245" hidden="1">
      <c r="B553" s="519" t="s">
        <v>1058</v>
      </c>
      <c r="C553" s="519"/>
      <c r="D553" s="519"/>
      <c r="E553" s="519"/>
      <c r="F553" s="519">
        <v>1</v>
      </c>
      <c r="G553" s="519"/>
      <c r="H553" s="519">
        <v>55</v>
      </c>
      <c r="I553" s="519">
        <v>1</v>
      </c>
      <c r="J553" s="519" t="str">
        <f t="shared" si="27"/>
        <v>SDN10015501</v>
      </c>
      <c r="K553" s="519">
        <v>1965</v>
      </c>
      <c r="M553" s="337"/>
      <c r="N553" s="519" t="s">
        <v>1061</v>
      </c>
      <c r="O553" s="519" t="s">
        <v>1059</v>
      </c>
      <c r="P553" s="519">
        <v>4</v>
      </c>
      <c r="Q553" s="521" t="str">
        <f t="shared" ref="Q553:Q616" si="28">N553&amp;TEXT(O553,"00")&amp;TEXT(P553,"00")</f>
        <v>SDN150104</v>
      </c>
      <c r="R553" s="519">
        <v>233</v>
      </c>
      <c r="S553" s="519">
        <v>578</v>
      </c>
      <c r="T553" s="519">
        <v>930</v>
      </c>
      <c r="U553" s="519">
        <v>1290</v>
      </c>
      <c r="V553" s="519">
        <v>1657</v>
      </c>
      <c r="W553" s="519">
        <v>2033</v>
      </c>
      <c r="X553" s="519">
        <v>2416</v>
      </c>
      <c r="Y553" s="519">
        <v>2741</v>
      </c>
      <c r="Z553" s="519">
        <v>3073</v>
      </c>
      <c r="AA553" s="519">
        <v>4550</v>
      </c>
      <c r="AB553" s="519">
        <v>5014</v>
      </c>
      <c r="AC553" s="519">
        <v>5489</v>
      </c>
      <c r="AD553" s="519">
        <v>5976</v>
      </c>
      <c r="AE553" s="519">
        <v>6477</v>
      </c>
      <c r="AF553" s="519">
        <v>6994</v>
      </c>
      <c r="AG553" s="519">
        <v>7159</v>
      </c>
      <c r="AH553" s="519">
        <v>7330</v>
      </c>
      <c r="AI553" s="519">
        <v>7504</v>
      </c>
      <c r="AJ553" s="519">
        <v>7683</v>
      </c>
      <c r="AK553" s="519">
        <v>7865</v>
      </c>
      <c r="AL553" s="519">
        <v>8051</v>
      </c>
      <c r="AM553" s="519">
        <v>8243</v>
      </c>
      <c r="AN553" s="519">
        <v>8439</v>
      </c>
      <c r="AO553" s="519">
        <v>8641</v>
      </c>
      <c r="AP553" s="519">
        <v>8849</v>
      </c>
      <c r="AQ553" s="519">
        <v>9064</v>
      </c>
      <c r="AR553" s="519">
        <v>9286</v>
      </c>
      <c r="AS553" s="519">
        <v>9516</v>
      </c>
      <c r="AT553" s="519">
        <v>9753</v>
      </c>
      <c r="AU553" s="519">
        <v>0</v>
      </c>
      <c r="AV553" s="519">
        <v>0</v>
      </c>
      <c r="AW553" s="519">
        <v>0</v>
      </c>
      <c r="AX553" s="519">
        <v>0</v>
      </c>
      <c r="AY553" s="519">
        <v>0</v>
      </c>
      <c r="AZ553" s="519">
        <v>0</v>
      </c>
      <c r="BA553" s="519">
        <v>0</v>
      </c>
      <c r="BB553" s="519">
        <v>0</v>
      </c>
      <c r="BC553" s="519">
        <v>0</v>
      </c>
      <c r="BD553" s="519">
        <v>0</v>
      </c>
      <c r="BE553" s="519">
        <v>0</v>
      </c>
      <c r="BF553" s="519">
        <v>0</v>
      </c>
      <c r="BG553" s="519">
        <v>0</v>
      </c>
      <c r="BH553" s="519">
        <v>0</v>
      </c>
      <c r="BI553" s="519">
        <v>0</v>
      </c>
      <c r="BJ553" s="519">
        <v>0</v>
      </c>
      <c r="BK553" s="519">
        <v>0</v>
      </c>
      <c r="BL553" s="519">
        <v>0</v>
      </c>
      <c r="BM553" s="519">
        <v>0</v>
      </c>
      <c r="BN553" s="519">
        <v>0</v>
      </c>
      <c r="BO553" s="519">
        <v>0</v>
      </c>
      <c r="BP553" s="519">
        <v>0</v>
      </c>
      <c r="BQ553" s="519">
        <v>0</v>
      </c>
      <c r="BR553" s="519">
        <v>0</v>
      </c>
      <c r="BS553" s="519">
        <v>0</v>
      </c>
      <c r="BT553" s="519">
        <v>0</v>
      </c>
      <c r="BU553" s="519">
        <v>0</v>
      </c>
      <c r="BV553" s="519">
        <v>0</v>
      </c>
      <c r="BW553" s="519">
        <v>0</v>
      </c>
      <c r="BX553" s="519">
        <v>0</v>
      </c>
      <c r="BY553" s="519">
        <v>0</v>
      </c>
      <c r="BZ553" s="519">
        <v>0</v>
      </c>
      <c r="CA553" s="519">
        <v>0</v>
      </c>
      <c r="CB553" s="519">
        <v>0</v>
      </c>
      <c r="CC553" s="519">
        <v>0</v>
      </c>
      <c r="CD553" s="519">
        <v>0</v>
      </c>
      <c r="CE553" s="519">
        <v>0</v>
      </c>
      <c r="CF553" s="519">
        <v>0</v>
      </c>
      <c r="CG553" s="519">
        <v>0</v>
      </c>
      <c r="CH553" s="519">
        <v>0</v>
      </c>
      <c r="CI553" s="519">
        <v>0</v>
      </c>
      <c r="CJ553" s="519">
        <v>0</v>
      </c>
      <c r="CK553" s="519">
        <v>0</v>
      </c>
      <c r="CL553" s="519">
        <v>0</v>
      </c>
      <c r="CM553" s="519">
        <v>0</v>
      </c>
      <c r="CN553" s="519">
        <v>0</v>
      </c>
      <c r="CO553" s="519">
        <v>0</v>
      </c>
      <c r="CP553" s="519">
        <v>0</v>
      </c>
      <c r="CQ553" s="519">
        <v>0</v>
      </c>
      <c r="CR553" s="519">
        <v>0</v>
      </c>
      <c r="CS553" s="519">
        <v>0</v>
      </c>
      <c r="CT553" s="519">
        <v>0</v>
      </c>
      <c r="CU553" s="519">
        <v>0</v>
      </c>
      <c r="CV553" s="519">
        <v>0</v>
      </c>
      <c r="CW553" s="519">
        <v>0</v>
      </c>
      <c r="CX553" s="519">
        <v>0</v>
      </c>
      <c r="CY553" s="519">
        <v>0</v>
      </c>
      <c r="CZ553" s="519">
        <v>0</v>
      </c>
      <c r="DA553" s="519">
        <v>0</v>
      </c>
      <c r="DB553" s="519">
        <v>0</v>
      </c>
      <c r="DC553" s="519">
        <v>0</v>
      </c>
      <c r="DD553" s="519">
        <v>0</v>
      </c>
      <c r="DE553" s="519">
        <v>0</v>
      </c>
      <c r="DF553" s="519">
        <v>0</v>
      </c>
      <c r="DG553" s="519">
        <v>0</v>
      </c>
      <c r="DH553" s="519">
        <v>0</v>
      </c>
      <c r="DI553" s="519">
        <v>0</v>
      </c>
      <c r="DJ553" s="519">
        <v>0</v>
      </c>
      <c r="DK553" s="519">
        <v>0</v>
      </c>
      <c r="DL553" s="519">
        <v>0</v>
      </c>
      <c r="DM553" s="519">
        <v>0</v>
      </c>
      <c r="DN553" s="519">
        <v>0</v>
      </c>
      <c r="DO553" s="519">
        <v>0</v>
      </c>
      <c r="DP553" s="519">
        <v>0</v>
      </c>
      <c r="DQ553" s="519">
        <v>0</v>
      </c>
      <c r="DR553" s="519">
        <v>0</v>
      </c>
      <c r="DS553" s="519">
        <v>0</v>
      </c>
      <c r="DT553" s="519">
        <v>0</v>
      </c>
      <c r="DU553" s="519">
        <v>0</v>
      </c>
      <c r="DV553" s="519">
        <v>0</v>
      </c>
      <c r="DW553" s="519">
        <v>0</v>
      </c>
      <c r="DX553" s="519">
        <v>0</v>
      </c>
      <c r="DZ553" s="337"/>
      <c r="EA553" s="519" t="s">
        <v>1061</v>
      </c>
      <c r="EB553" s="519" t="s">
        <v>1059</v>
      </c>
      <c r="EC553" s="519">
        <v>4</v>
      </c>
      <c r="ED553" s="521" t="str">
        <f t="shared" ref="ED553:ED616" si="29">EA553&amp;TEXT(EB553,"00")&amp;TEXT(EC553,"00")</f>
        <v>SDN150104</v>
      </c>
      <c r="EE553" s="519">
        <v>422</v>
      </c>
      <c r="EF553" s="519">
        <v>1188</v>
      </c>
      <c r="EG553" s="519">
        <v>1977</v>
      </c>
      <c r="EH553" s="519">
        <v>2749</v>
      </c>
      <c r="EI553" s="519">
        <v>3502</v>
      </c>
      <c r="EJ553" s="519">
        <v>4241</v>
      </c>
      <c r="EK553" s="519">
        <v>4964</v>
      </c>
      <c r="EL553" s="519">
        <v>5536</v>
      </c>
      <c r="EM553" s="519">
        <v>6097</v>
      </c>
      <c r="EN553" s="519">
        <v>6796</v>
      </c>
      <c r="EO553" s="519">
        <v>7335</v>
      </c>
      <c r="EP553" s="519">
        <v>7866</v>
      </c>
      <c r="EQ553" s="519">
        <v>8391</v>
      </c>
      <c r="ER553" s="519">
        <v>8913</v>
      </c>
      <c r="ES553" s="519">
        <v>0</v>
      </c>
      <c r="ET553" s="519">
        <v>0</v>
      </c>
      <c r="EU553" s="519">
        <v>0</v>
      </c>
      <c r="EV553" s="519">
        <v>0</v>
      </c>
      <c r="EW553" s="519">
        <v>0</v>
      </c>
      <c r="EX553" s="519">
        <v>0</v>
      </c>
      <c r="EY553" s="519">
        <v>0</v>
      </c>
      <c r="EZ553" s="519">
        <v>0</v>
      </c>
      <c r="FA553" s="519">
        <v>0</v>
      </c>
      <c r="FB553" s="519">
        <v>0</v>
      </c>
      <c r="FC553" s="519">
        <v>0</v>
      </c>
      <c r="FD553" s="519">
        <v>0</v>
      </c>
      <c r="FE553" s="519">
        <v>0</v>
      </c>
      <c r="FF553" s="519">
        <v>0</v>
      </c>
      <c r="FG553" s="519">
        <v>0</v>
      </c>
      <c r="FH553" s="519">
        <v>0</v>
      </c>
      <c r="FI553" s="519">
        <v>0</v>
      </c>
      <c r="FJ553" s="519">
        <v>0</v>
      </c>
      <c r="FK553" s="519">
        <v>0</v>
      </c>
      <c r="FL553" s="519">
        <v>0</v>
      </c>
      <c r="FM553" s="519">
        <v>0</v>
      </c>
      <c r="FN553" s="519">
        <v>0</v>
      </c>
      <c r="FO553" s="519">
        <v>0</v>
      </c>
      <c r="FP553" s="519">
        <v>0</v>
      </c>
      <c r="FQ553" s="519">
        <v>0</v>
      </c>
      <c r="FR553" s="519">
        <v>0</v>
      </c>
      <c r="FS553" s="519">
        <v>0</v>
      </c>
      <c r="FT553" s="519">
        <v>0</v>
      </c>
      <c r="FU553" s="519">
        <v>0</v>
      </c>
      <c r="FV553" s="519">
        <v>0</v>
      </c>
      <c r="FW553" s="519">
        <v>0</v>
      </c>
      <c r="FX553" s="519">
        <v>0</v>
      </c>
      <c r="FY553" s="519">
        <v>0</v>
      </c>
      <c r="FZ553" s="519">
        <v>0</v>
      </c>
      <c r="GA553" s="519">
        <v>0</v>
      </c>
      <c r="GB553" s="519">
        <v>0</v>
      </c>
      <c r="GC553" s="519">
        <v>0</v>
      </c>
      <c r="GD553" s="519">
        <v>0</v>
      </c>
      <c r="GE553" s="519">
        <v>0</v>
      </c>
      <c r="GF553" s="519">
        <v>0</v>
      </c>
      <c r="GG553" s="519">
        <v>0</v>
      </c>
      <c r="GH553" s="519">
        <v>0</v>
      </c>
      <c r="GI553" s="519">
        <v>0</v>
      </c>
      <c r="GJ553" s="519">
        <v>0</v>
      </c>
      <c r="GK553" s="519">
        <v>0</v>
      </c>
      <c r="GL553" s="519">
        <v>0</v>
      </c>
      <c r="GM553" s="519">
        <v>0</v>
      </c>
      <c r="GN553" s="519">
        <v>0</v>
      </c>
      <c r="GO553" s="519">
        <v>0</v>
      </c>
      <c r="GP553" s="519">
        <v>0</v>
      </c>
      <c r="GQ553" s="519">
        <v>0</v>
      </c>
      <c r="GR553" s="519">
        <v>0</v>
      </c>
      <c r="GS553" s="519">
        <v>0</v>
      </c>
      <c r="GT553" s="519">
        <v>0</v>
      </c>
      <c r="GU553" s="519">
        <v>0</v>
      </c>
      <c r="GV553" s="519">
        <v>0</v>
      </c>
      <c r="GW553" s="519">
        <v>0</v>
      </c>
      <c r="GX553" s="519">
        <v>0</v>
      </c>
      <c r="GY553" s="519">
        <v>0</v>
      </c>
      <c r="GZ553" s="519">
        <v>0</v>
      </c>
      <c r="HA553" s="519">
        <v>0</v>
      </c>
      <c r="HB553" s="519">
        <v>0</v>
      </c>
      <c r="HC553" s="519">
        <v>0</v>
      </c>
      <c r="HD553" s="519">
        <v>0</v>
      </c>
      <c r="HE553" s="519">
        <v>0</v>
      </c>
      <c r="HF553" s="519">
        <v>0</v>
      </c>
      <c r="HG553" s="519">
        <v>0</v>
      </c>
      <c r="HH553" s="519">
        <v>0</v>
      </c>
      <c r="HI553" s="519">
        <v>0</v>
      </c>
      <c r="HJ553" s="519">
        <v>0</v>
      </c>
      <c r="HK553" s="519">
        <v>0</v>
      </c>
      <c r="HL553" s="519">
        <v>0</v>
      </c>
      <c r="HM553" s="519">
        <v>0</v>
      </c>
      <c r="HN553" s="519">
        <v>0</v>
      </c>
      <c r="HO553" s="519">
        <v>0</v>
      </c>
      <c r="HP553" s="519">
        <v>0</v>
      </c>
      <c r="HQ553" s="519">
        <v>0</v>
      </c>
      <c r="HR553" s="519">
        <v>0</v>
      </c>
      <c r="HS553" s="519">
        <v>0</v>
      </c>
      <c r="HT553" s="519">
        <v>0</v>
      </c>
      <c r="HU553" s="519">
        <v>0</v>
      </c>
      <c r="HV553" s="519">
        <v>0</v>
      </c>
      <c r="HW553" s="519">
        <v>0</v>
      </c>
      <c r="HX553" s="519">
        <v>0</v>
      </c>
      <c r="HY553" s="519">
        <v>0</v>
      </c>
      <c r="HZ553" s="519">
        <v>0</v>
      </c>
      <c r="IA553" s="519">
        <v>0</v>
      </c>
      <c r="IB553" s="519">
        <v>0</v>
      </c>
      <c r="IC553" s="519">
        <v>0</v>
      </c>
      <c r="ID553" s="519">
        <v>0</v>
      </c>
      <c r="IE553" s="519">
        <v>0</v>
      </c>
      <c r="IF553" s="519">
        <v>0</v>
      </c>
      <c r="IG553" s="519">
        <v>0</v>
      </c>
      <c r="IH553" s="519">
        <v>0</v>
      </c>
      <c r="II553" s="519">
        <v>0</v>
      </c>
      <c r="IJ553" s="519">
        <v>0</v>
      </c>
      <c r="IK553" s="519">
        <v>0</v>
      </c>
    </row>
    <row r="554" spans="2:245" hidden="1">
      <c r="B554" s="519" t="s">
        <v>1058</v>
      </c>
      <c r="C554" s="519"/>
      <c r="D554" s="519"/>
      <c r="E554" s="519"/>
      <c r="F554" s="519">
        <v>1</v>
      </c>
      <c r="G554" s="519"/>
      <c r="H554" s="519">
        <v>55</v>
      </c>
      <c r="I554" s="519">
        <v>2</v>
      </c>
      <c r="J554" s="519" t="str">
        <f t="shared" si="27"/>
        <v>SDN10015502</v>
      </c>
      <c r="K554" s="519">
        <v>1965</v>
      </c>
      <c r="M554" s="337"/>
      <c r="N554" s="519" t="s">
        <v>1061</v>
      </c>
      <c r="O554" s="519" t="s">
        <v>1059</v>
      </c>
      <c r="P554" s="519">
        <v>5</v>
      </c>
      <c r="Q554" s="521" t="str">
        <f t="shared" si="28"/>
        <v>SDN150105</v>
      </c>
      <c r="R554" s="519">
        <v>230</v>
      </c>
      <c r="S554" s="519">
        <v>574</v>
      </c>
      <c r="T554" s="519">
        <v>925</v>
      </c>
      <c r="U554" s="519">
        <v>1283</v>
      </c>
      <c r="V554" s="519">
        <v>1649</v>
      </c>
      <c r="W554" s="519">
        <v>2024</v>
      </c>
      <c r="X554" s="519">
        <v>2406</v>
      </c>
      <c r="Y554" s="519">
        <v>2730</v>
      </c>
      <c r="Z554" s="519">
        <v>3062</v>
      </c>
      <c r="AA554" s="519">
        <v>4535</v>
      </c>
      <c r="AB554" s="519">
        <v>4998</v>
      </c>
      <c r="AC554" s="519">
        <v>5474</v>
      </c>
      <c r="AD554" s="519">
        <v>5962</v>
      </c>
      <c r="AE554" s="519">
        <v>6466</v>
      </c>
      <c r="AF554" s="519">
        <v>6983</v>
      </c>
      <c r="AG554" s="519">
        <v>7149</v>
      </c>
      <c r="AH554" s="519">
        <v>7319</v>
      </c>
      <c r="AI554" s="519">
        <v>7493</v>
      </c>
      <c r="AJ554" s="519">
        <v>7670</v>
      </c>
      <c r="AK554" s="519">
        <v>7852</v>
      </c>
      <c r="AL554" s="519">
        <v>8038</v>
      </c>
      <c r="AM554" s="519">
        <v>8229</v>
      </c>
      <c r="AN554" s="519">
        <v>8425</v>
      </c>
      <c r="AO554" s="519">
        <v>8628</v>
      </c>
      <c r="AP554" s="519">
        <v>8837</v>
      </c>
      <c r="AQ554" s="519">
        <v>9054</v>
      </c>
      <c r="AR554" s="519">
        <v>9278</v>
      </c>
      <c r="AS554" s="519">
        <v>9510</v>
      </c>
      <c r="AT554" s="519">
        <v>9750</v>
      </c>
      <c r="AU554" s="519">
        <v>0</v>
      </c>
      <c r="AV554" s="519">
        <v>0</v>
      </c>
      <c r="AW554" s="519">
        <v>0</v>
      </c>
      <c r="AX554" s="519">
        <v>0</v>
      </c>
      <c r="AY554" s="519">
        <v>0</v>
      </c>
      <c r="AZ554" s="519">
        <v>0</v>
      </c>
      <c r="BA554" s="519">
        <v>0</v>
      </c>
      <c r="BB554" s="519">
        <v>0</v>
      </c>
      <c r="BC554" s="519">
        <v>0</v>
      </c>
      <c r="BD554" s="519">
        <v>0</v>
      </c>
      <c r="BE554" s="519">
        <v>0</v>
      </c>
      <c r="BF554" s="519">
        <v>0</v>
      </c>
      <c r="BG554" s="519">
        <v>0</v>
      </c>
      <c r="BH554" s="519">
        <v>0</v>
      </c>
      <c r="BI554" s="519">
        <v>0</v>
      </c>
      <c r="BJ554" s="519">
        <v>0</v>
      </c>
      <c r="BK554" s="519">
        <v>0</v>
      </c>
      <c r="BL554" s="519">
        <v>0</v>
      </c>
      <c r="BM554" s="519">
        <v>0</v>
      </c>
      <c r="BN554" s="519">
        <v>0</v>
      </c>
      <c r="BO554" s="519">
        <v>0</v>
      </c>
      <c r="BP554" s="519">
        <v>0</v>
      </c>
      <c r="BQ554" s="519">
        <v>0</v>
      </c>
      <c r="BR554" s="519">
        <v>0</v>
      </c>
      <c r="BS554" s="519">
        <v>0</v>
      </c>
      <c r="BT554" s="519">
        <v>0</v>
      </c>
      <c r="BU554" s="519">
        <v>0</v>
      </c>
      <c r="BV554" s="519">
        <v>0</v>
      </c>
      <c r="BW554" s="519">
        <v>0</v>
      </c>
      <c r="BX554" s="519">
        <v>0</v>
      </c>
      <c r="BY554" s="519">
        <v>0</v>
      </c>
      <c r="BZ554" s="519">
        <v>0</v>
      </c>
      <c r="CA554" s="519">
        <v>0</v>
      </c>
      <c r="CB554" s="519">
        <v>0</v>
      </c>
      <c r="CC554" s="519">
        <v>0</v>
      </c>
      <c r="CD554" s="519">
        <v>0</v>
      </c>
      <c r="CE554" s="519">
        <v>0</v>
      </c>
      <c r="CF554" s="519">
        <v>0</v>
      </c>
      <c r="CG554" s="519">
        <v>0</v>
      </c>
      <c r="CH554" s="519">
        <v>0</v>
      </c>
      <c r="CI554" s="519">
        <v>0</v>
      </c>
      <c r="CJ554" s="519">
        <v>0</v>
      </c>
      <c r="CK554" s="519">
        <v>0</v>
      </c>
      <c r="CL554" s="519">
        <v>0</v>
      </c>
      <c r="CM554" s="519">
        <v>0</v>
      </c>
      <c r="CN554" s="519">
        <v>0</v>
      </c>
      <c r="CO554" s="519">
        <v>0</v>
      </c>
      <c r="CP554" s="519">
        <v>0</v>
      </c>
      <c r="CQ554" s="519">
        <v>0</v>
      </c>
      <c r="CR554" s="519">
        <v>0</v>
      </c>
      <c r="CS554" s="519">
        <v>0</v>
      </c>
      <c r="CT554" s="519">
        <v>0</v>
      </c>
      <c r="CU554" s="519">
        <v>0</v>
      </c>
      <c r="CV554" s="519">
        <v>0</v>
      </c>
      <c r="CW554" s="519">
        <v>0</v>
      </c>
      <c r="CX554" s="519">
        <v>0</v>
      </c>
      <c r="CY554" s="519">
        <v>0</v>
      </c>
      <c r="CZ554" s="519">
        <v>0</v>
      </c>
      <c r="DA554" s="519">
        <v>0</v>
      </c>
      <c r="DB554" s="519">
        <v>0</v>
      </c>
      <c r="DC554" s="519">
        <v>0</v>
      </c>
      <c r="DD554" s="519">
        <v>0</v>
      </c>
      <c r="DE554" s="519">
        <v>0</v>
      </c>
      <c r="DF554" s="519">
        <v>0</v>
      </c>
      <c r="DG554" s="519">
        <v>0</v>
      </c>
      <c r="DH554" s="519">
        <v>0</v>
      </c>
      <c r="DI554" s="519">
        <v>0</v>
      </c>
      <c r="DJ554" s="519">
        <v>0</v>
      </c>
      <c r="DK554" s="519">
        <v>0</v>
      </c>
      <c r="DL554" s="519">
        <v>0</v>
      </c>
      <c r="DM554" s="519">
        <v>0</v>
      </c>
      <c r="DN554" s="519">
        <v>0</v>
      </c>
      <c r="DO554" s="519">
        <v>0</v>
      </c>
      <c r="DP554" s="519">
        <v>0</v>
      </c>
      <c r="DQ554" s="519">
        <v>0</v>
      </c>
      <c r="DR554" s="519">
        <v>0</v>
      </c>
      <c r="DS554" s="519">
        <v>0</v>
      </c>
      <c r="DT554" s="519">
        <v>0</v>
      </c>
      <c r="DU554" s="519">
        <v>0</v>
      </c>
      <c r="DV554" s="519">
        <v>0</v>
      </c>
      <c r="DW554" s="519">
        <v>0</v>
      </c>
      <c r="DX554" s="519">
        <v>0</v>
      </c>
      <c r="DZ554" s="337"/>
      <c r="EA554" s="519" t="s">
        <v>1061</v>
      </c>
      <c r="EB554" s="519" t="s">
        <v>1059</v>
      </c>
      <c r="EC554" s="519">
        <v>5</v>
      </c>
      <c r="ED554" s="521" t="str">
        <f t="shared" si="29"/>
        <v>SDN150105</v>
      </c>
      <c r="EE554" s="519">
        <v>417</v>
      </c>
      <c r="EF554" s="519">
        <v>1179</v>
      </c>
      <c r="EG554" s="519">
        <v>1964</v>
      </c>
      <c r="EH554" s="519">
        <v>2731</v>
      </c>
      <c r="EI554" s="519">
        <v>3482</v>
      </c>
      <c r="EJ554" s="519">
        <v>4218</v>
      </c>
      <c r="EK554" s="519">
        <v>4939</v>
      </c>
      <c r="EL554" s="519">
        <v>5508</v>
      </c>
      <c r="EM554" s="519">
        <v>6067</v>
      </c>
      <c r="EN554" s="519">
        <v>6767</v>
      </c>
      <c r="EO554" s="519">
        <v>7306</v>
      </c>
      <c r="EP554" s="519">
        <v>7840</v>
      </c>
      <c r="EQ554" s="519">
        <v>8369</v>
      </c>
      <c r="ER554" s="519">
        <v>8897</v>
      </c>
      <c r="ES554" s="519">
        <v>0</v>
      </c>
      <c r="ET554" s="519">
        <v>0</v>
      </c>
      <c r="EU554" s="519">
        <v>0</v>
      </c>
      <c r="EV554" s="519">
        <v>0</v>
      </c>
      <c r="EW554" s="519">
        <v>0</v>
      </c>
      <c r="EX554" s="519">
        <v>0</v>
      </c>
      <c r="EY554" s="519">
        <v>0</v>
      </c>
      <c r="EZ554" s="519">
        <v>0</v>
      </c>
      <c r="FA554" s="519">
        <v>0</v>
      </c>
      <c r="FB554" s="519">
        <v>0</v>
      </c>
      <c r="FC554" s="519">
        <v>0</v>
      </c>
      <c r="FD554" s="519">
        <v>0</v>
      </c>
      <c r="FE554" s="519">
        <v>0</v>
      </c>
      <c r="FF554" s="519">
        <v>0</v>
      </c>
      <c r="FG554" s="519">
        <v>0</v>
      </c>
      <c r="FH554" s="519">
        <v>0</v>
      </c>
      <c r="FI554" s="519">
        <v>0</v>
      </c>
      <c r="FJ554" s="519">
        <v>0</v>
      </c>
      <c r="FK554" s="519">
        <v>0</v>
      </c>
      <c r="FL554" s="519">
        <v>0</v>
      </c>
      <c r="FM554" s="519">
        <v>0</v>
      </c>
      <c r="FN554" s="519">
        <v>0</v>
      </c>
      <c r="FO554" s="519">
        <v>0</v>
      </c>
      <c r="FP554" s="519">
        <v>0</v>
      </c>
      <c r="FQ554" s="519">
        <v>0</v>
      </c>
      <c r="FR554" s="519">
        <v>0</v>
      </c>
      <c r="FS554" s="519">
        <v>0</v>
      </c>
      <c r="FT554" s="519">
        <v>0</v>
      </c>
      <c r="FU554" s="519">
        <v>0</v>
      </c>
      <c r="FV554" s="519">
        <v>0</v>
      </c>
      <c r="FW554" s="519">
        <v>0</v>
      </c>
      <c r="FX554" s="519">
        <v>0</v>
      </c>
      <c r="FY554" s="519">
        <v>0</v>
      </c>
      <c r="FZ554" s="519">
        <v>0</v>
      </c>
      <c r="GA554" s="519">
        <v>0</v>
      </c>
      <c r="GB554" s="519">
        <v>0</v>
      </c>
      <c r="GC554" s="519">
        <v>0</v>
      </c>
      <c r="GD554" s="519">
        <v>0</v>
      </c>
      <c r="GE554" s="519">
        <v>0</v>
      </c>
      <c r="GF554" s="519">
        <v>0</v>
      </c>
      <c r="GG554" s="519">
        <v>0</v>
      </c>
      <c r="GH554" s="519">
        <v>0</v>
      </c>
      <c r="GI554" s="519">
        <v>0</v>
      </c>
      <c r="GJ554" s="519">
        <v>0</v>
      </c>
      <c r="GK554" s="519">
        <v>0</v>
      </c>
      <c r="GL554" s="519">
        <v>0</v>
      </c>
      <c r="GM554" s="519">
        <v>0</v>
      </c>
      <c r="GN554" s="519">
        <v>0</v>
      </c>
      <c r="GO554" s="519">
        <v>0</v>
      </c>
      <c r="GP554" s="519">
        <v>0</v>
      </c>
      <c r="GQ554" s="519">
        <v>0</v>
      </c>
      <c r="GR554" s="519">
        <v>0</v>
      </c>
      <c r="GS554" s="519">
        <v>0</v>
      </c>
      <c r="GT554" s="519">
        <v>0</v>
      </c>
      <c r="GU554" s="519">
        <v>0</v>
      </c>
      <c r="GV554" s="519">
        <v>0</v>
      </c>
      <c r="GW554" s="519">
        <v>0</v>
      </c>
      <c r="GX554" s="519">
        <v>0</v>
      </c>
      <c r="GY554" s="519">
        <v>0</v>
      </c>
      <c r="GZ554" s="519">
        <v>0</v>
      </c>
      <c r="HA554" s="519">
        <v>0</v>
      </c>
      <c r="HB554" s="519">
        <v>0</v>
      </c>
      <c r="HC554" s="519">
        <v>0</v>
      </c>
      <c r="HD554" s="519">
        <v>0</v>
      </c>
      <c r="HE554" s="519">
        <v>0</v>
      </c>
      <c r="HF554" s="519">
        <v>0</v>
      </c>
      <c r="HG554" s="519">
        <v>0</v>
      </c>
      <c r="HH554" s="519">
        <v>0</v>
      </c>
      <c r="HI554" s="519">
        <v>0</v>
      </c>
      <c r="HJ554" s="519">
        <v>0</v>
      </c>
      <c r="HK554" s="519">
        <v>0</v>
      </c>
      <c r="HL554" s="519">
        <v>0</v>
      </c>
      <c r="HM554" s="519">
        <v>0</v>
      </c>
      <c r="HN554" s="519">
        <v>0</v>
      </c>
      <c r="HO554" s="519">
        <v>0</v>
      </c>
      <c r="HP554" s="519">
        <v>0</v>
      </c>
      <c r="HQ554" s="519">
        <v>0</v>
      </c>
      <c r="HR554" s="519">
        <v>0</v>
      </c>
      <c r="HS554" s="519">
        <v>0</v>
      </c>
      <c r="HT554" s="519">
        <v>0</v>
      </c>
      <c r="HU554" s="519">
        <v>0</v>
      </c>
      <c r="HV554" s="519">
        <v>0</v>
      </c>
      <c r="HW554" s="519">
        <v>0</v>
      </c>
      <c r="HX554" s="519">
        <v>0</v>
      </c>
      <c r="HY554" s="519">
        <v>0</v>
      </c>
      <c r="HZ554" s="519">
        <v>0</v>
      </c>
      <c r="IA554" s="519">
        <v>0</v>
      </c>
      <c r="IB554" s="519">
        <v>0</v>
      </c>
      <c r="IC554" s="519">
        <v>0</v>
      </c>
      <c r="ID554" s="519">
        <v>0</v>
      </c>
      <c r="IE554" s="519">
        <v>0</v>
      </c>
      <c r="IF554" s="519">
        <v>0</v>
      </c>
      <c r="IG554" s="519">
        <v>0</v>
      </c>
      <c r="IH554" s="519">
        <v>0</v>
      </c>
      <c r="II554" s="519">
        <v>0</v>
      </c>
      <c r="IJ554" s="519">
        <v>0</v>
      </c>
      <c r="IK554" s="519">
        <v>0</v>
      </c>
    </row>
    <row r="555" spans="2:245" hidden="1">
      <c r="B555" s="519" t="s">
        <v>1058</v>
      </c>
      <c r="C555" s="519"/>
      <c r="D555" s="519"/>
      <c r="E555" s="519"/>
      <c r="F555" s="519">
        <v>1</v>
      </c>
      <c r="G555" s="519"/>
      <c r="H555" s="519">
        <v>55</v>
      </c>
      <c r="I555" s="519">
        <v>3</v>
      </c>
      <c r="J555" s="519" t="str">
        <f t="shared" si="27"/>
        <v>SDN10015503</v>
      </c>
      <c r="K555" s="519">
        <v>1965</v>
      </c>
      <c r="M555" s="337"/>
      <c r="N555" s="519" t="s">
        <v>1061</v>
      </c>
      <c r="O555" s="519" t="s">
        <v>1059</v>
      </c>
      <c r="P555" s="519">
        <v>6</v>
      </c>
      <c r="Q555" s="521" t="str">
        <f t="shared" si="28"/>
        <v>SDN150106</v>
      </c>
      <c r="R555" s="519">
        <v>227</v>
      </c>
      <c r="S555" s="519">
        <v>569</v>
      </c>
      <c r="T555" s="519">
        <v>919</v>
      </c>
      <c r="U555" s="519">
        <v>1277</v>
      </c>
      <c r="V555" s="519">
        <v>1641</v>
      </c>
      <c r="W555" s="519">
        <v>2015</v>
      </c>
      <c r="X555" s="519">
        <v>2396</v>
      </c>
      <c r="Y555" s="519">
        <v>2719</v>
      </c>
      <c r="Z555" s="519">
        <v>3050</v>
      </c>
      <c r="AA555" s="519">
        <v>4518</v>
      </c>
      <c r="AB555" s="519">
        <v>4982</v>
      </c>
      <c r="AC555" s="519">
        <v>5458</v>
      </c>
      <c r="AD555" s="519">
        <v>5948</v>
      </c>
      <c r="AE555" s="519">
        <v>6452</v>
      </c>
      <c r="AF555" s="519">
        <v>6969</v>
      </c>
      <c r="AG555" s="519">
        <v>7134</v>
      </c>
      <c r="AH555" s="519">
        <v>7303</v>
      </c>
      <c r="AI555" s="519">
        <v>7476</v>
      </c>
      <c r="AJ555" s="519">
        <v>7653</v>
      </c>
      <c r="AK555" s="519">
        <v>7834</v>
      </c>
      <c r="AL555" s="519">
        <v>8020</v>
      </c>
      <c r="AM555" s="519">
        <v>8211</v>
      </c>
      <c r="AN555" s="519">
        <v>8408</v>
      </c>
      <c r="AO555" s="519">
        <v>8612</v>
      </c>
      <c r="AP555" s="519">
        <v>8823</v>
      </c>
      <c r="AQ555" s="519">
        <v>9041</v>
      </c>
      <c r="AR555" s="519">
        <v>9267</v>
      </c>
      <c r="AS555" s="519">
        <v>9501</v>
      </c>
      <c r="AT555" s="519">
        <v>9744</v>
      </c>
      <c r="AU555" s="519">
        <v>0</v>
      </c>
      <c r="AV555" s="519">
        <v>0</v>
      </c>
      <c r="AW555" s="519">
        <v>0</v>
      </c>
      <c r="AX555" s="519">
        <v>0</v>
      </c>
      <c r="AY555" s="519">
        <v>0</v>
      </c>
      <c r="AZ555" s="519">
        <v>0</v>
      </c>
      <c r="BA555" s="519">
        <v>0</v>
      </c>
      <c r="BB555" s="519">
        <v>0</v>
      </c>
      <c r="BC555" s="519">
        <v>0</v>
      </c>
      <c r="BD555" s="519">
        <v>0</v>
      </c>
      <c r="BE555" s="519">
        <v>0</v>
      </c>
      <c r="BF555" s="519">
        <v>0</v>
      </c>
      <c r="BG555" s="519">
        <v>0</v>
      </c>
      <c r="BH555" s="519">
        <v>0</v>
      </c>
      <c r="BI555" s="519">
        <v>0</v>
      </c>
      <c r="BJ555" s="519">
        <v>0</v>
      </c>
      <c r="BK555" s="519">
        <v>0</v>
      </c>
      <c r="BL555" s="519">
        <v>0</v>
      </c>
      <c r="BM555" s="519">
        <v>0</v>
      </c>
      <c r="BN555" s="519">
        <v>0</v>
      </c>
      <c r="BO555" s="519">
        <v>0</v>
      </c>
      <c r="BP555" s="519">
        <v>0</v>
      </c>
      <c r="BQ555" s="519">
        <v>0</v>
      </c>
      <c r="BR555" s="519">
        <v>0</v>
      </c>
      <c r="BS555" s="519">
        <v>0</v>
      </c>
      <c r="BT555" s="519">
        <v>0</v>
      </c>
      <c r="BU555" s="519">
        <v>0</v>
      </c>
      <c r="BV555" s="519">
        <v>0</v>
      </c>
      <c r="BW555" s="519">
        <v>0</v>
      </c>
      <c r="BX555" s="519">
        <v>0</v>
      </c>
      <c r="BY555" s="519">
        <v>0</v>
      </c>
      <c r="BZ555" s="519">
        <v>0</v>
      </c>
      <c r="CA555" s="519">
        <v>0</v>
      </c>
      <c r="CB555" s="519">
        <v>0</v>
      </c>
      <c r="CC555" s="519">
        <v>0</v>
      </c>
      <c r="CD555" s="519">
        <v>0</v>
      </c>
      <c r="CE555" s="519">
        <v>0</v>
      </c>
      <c r="CF555" s="519">
        <v>0</v>
      </c>
      <c r="CG555" s="519">
        <v>0</v>
      </c>
      <c r="CH555" s="519">
        <v>0</v>
      </c>
      <c r="CI555" s="519">
        <v>0</v>
      </c>
      <c r="CJ555" s="519">
        <v>0</v>
      </c>
      <c r="CK555" s="519">
        <v>0</v>
      </c>
      <c r="CL555" s="519">
        <v>0</v>
      </c>
      <c r="CM555" s="519">
        <v>0</v>
      </c>
      <c r="CN555" s="519">
        <v>0</v>
      </c>
      <c r="CO555" s="519">
        <v>0</v>
      </c>
      <c r="CP555" s="519">
        <v>0</v>
      </c>
      <c r="CQ555" s="519">
        <v>0</v>
      </c>
      <c r="CR555" s="519">
        <v>0</v>
      </c>
      <c r="CS555" s="519">
        <v>0</v>
      </c>
      <c r="CT555" s="519">
        <v>0</v>
      </c>
      <c r="CU555" s="519">
        <v>0</v>
      </c>
      <c r="CV555" s="519">
        <v>0</v>
      </c>
      <c r="CW555" s="519">
        <v>0</v>
      </c>
      <c r="CX555" s="519">
        <v>0</v>
      </c>
      <c r="CY555" s="519">
        <v>0</v>
      </c>
      <c r="CZ555" s="519">
        <v>0</v>
      </c>
      <c r="DA555" s="519">
        <v>0</v>
      </c>
      <c r="DB555" s="519">
        <v>0</v>
      </c>
      <c r="DC555" s="519">
        <v>0</v>
      </c>
      <c r="DD555" s="519">
        <v>0</v>
      </c>
      <c r="DE555" s="519">
        <v>0</v>
      </c>
      <c r="DF555" s="519">
        <v>0</v>
      </c>
      <c r="DG555" s="519">
        <v>0</v>
      </c>
      <c r="DH555" s="519">
        <v>0</v>
      </c>
      <c r="DI555" s="519">
        <v>0</v>
      </c>
      <c r="DJ555" s="519">
        <v>0</v>
      </c>
      <c r="DK555" s="519">
        <v>0</v>
      </c>
      <c r="DL555" s="519">
        <v>0</v>
      </c>
      <c r="DM555" s="519">
        <v>0</v>
      </c>
      <c r="DN555" s="519">
        <v>0</v>
      </c>
      <c r="DO555" s="519">
        <v>0</v>
      </c>
      <c r="DP555" s="519">
        <v>0</v>
      </c>
      <c r="DQ555" s="519">
        <v>0</v>
      </c>
      <c r="DR555" s="519">
        <v>0</v>
      </c>
      <c r="DS555" s="519">
        <v>0</v>
      </c>
      <c r="DT555" s="519">
        <v>0</v>
      </c>
      <c r="DU555" s="519">
        <v>0</v>
      </c>
      <c r="DV555" s="519">
        <v>0</v>
      </c>
      <c r="DW555" s="519">
        <v>0</v>
      </c>
      <c r="DX555" s="519">
        <v>0</v>
      </c>
      <c r="DZ555" s="337"/>
      <c r="EA555" s="519" t="s">
        <v>1061</v>
      </c>
      <c r="EB555" s="519" t="s">
        <v>1059</v>
      </c>
      <c r="EC555" s="519">
        <v>6</v>
      </c>
      <c r="ED555" s="521" t="str">
        <f t="shared" si="29"/>
        <v>SDN150106</v>
      </c>
      <c r="EE555" s="519">
        <v>411</v>
      </c>
      <c r="EF555" s="519">
        <v>1168</v>
      </c>
      <c r="EG555" s="519">
        <v>1949</v>
      </c>
      <c r="EH555" s="519">
        <v>2714</v>
      </c>
      <c r="EI555" s="519">
        <v>3460</v>
      </c>
      <c r="EJ555" s="519">
        <v>4193</v>
      </c>
      <c r="EK555" s="519">
        <v>4911</v>
      </c>
      <c r="EL555" s="519">
        <v>5479</v>
      </c>
      <c r="EM555" s="519">
        <v>6037</v>
      </c>
      <c r="EN555" s="519">
        <v>6736</v>
      </c>
      <c r="EO555" s="519">
        <v>7278</v>
      </c>
      <c r="EP555" s="519">
        <v>7815</v>
      </c>
      <c r="EQ555" s="519">
        <v>8349</v>
      </c>
      <c r="ER555" s="519">
        <v>8878</v>
      </c>
      <c r="ES555" s="519">
        <v>0</v>
      </c>
      <c r="ET555" s="519">
        <v>0</v>
      </c>
      <c r="EU555" s="519">
        <v>0</v>
      </c>
      <c r="EV555" s="519">
        <v>0</v>
      </c>
      <c r="EW555" s="519">
        <v>0</v>
      </c>
      <c r="EX555" s="519">
        <v>0</v>
      </c>
      <c r="EY555" s="519">
        <v>0</v>
      </c>
      <c r="EZ555" s="519">
        <v>0</v>
      </c>
      <c r="FA555" s="519">
        <v>0</v>
      </c>
      <c r="FB555" s="519">
        <v>0</v>
      </c>
      <c r="FC555" s="519">
        <v>0</v>
      </c>
      <c r="FD555" s="519">
        <v>0</v>
      </c>
      <c r="FE555" s="519">
        <v>0</v>
      </c>
      <c r="FF555" s="519">
        <v>0</v>
      </c>
      <c r="FG555" s="519">
        <v>0</v>
      </c>
      <c r="FH555" s="519">
        <v>0</v>
      </c>
      <c r="FI555" s="519">
        <v>0</v>
      </c>
      <c r="FJ555" s="519">
        <v>0</v>
      </c>
      <c r="FK555" s="519">
        <v>0</v>
      </c>
      <c r="FL555" s="519">
        <v>0</v>
      </c>
      <c r="FM555" s="519">
        <v>0</v>
      </c>
      <c r="FN555" s="519">
        <v>0</v>
      </c>
      <c r="FO555" s="519">
        <v>0</v>
      </c>
      <c r="FP555" s="519">
        <v>0</v>
      </c>
      <c r="FQ555" s="519">
        <v>0</v>
      </c>
      <c r="FR555" s="519">
        <v>0</v>
      </c>
      <c r="FS555" s="519">
        <v>0</v>
      </c>
      <c r="FT555" s="519">
        <v>0</v>
      </c>
      <c r="FU555" s="519">
        <v>0</v>
      </c>
      <c r="FV555" s="519">
        <v>0</v>
      </c>
      <c r="FW555" s="519">
        <v>0</v>
      </c>
      <c r="FX555" s="519">
        <v>0</v>
      </c>
      <c r="FY555" s="519">
        <v>0</v>
      </c>
      <c r="FZ555" s="519">
        <v>0</v>
      </c>
      <c r="GA555" s="519">
        <v>0</v>
      </c>
      <c r="GB555" s="519">
        <v>0</v>
      </c>
      <c r="GC555" s="519">
        <v>0</v>
      </c>
      <c r="GD555" s="519">
        <v>0</v>
      </c>
      <c r="GE555" s="519">
        <v>0</v>
      </c>
      <c r="GF555" s="519">
        <v>0</v>
      </c>
      <c r="GG555" s="519">
        <v>0</v>
      </c>
      <c r="GH555" s="519">
        <v>0</v>
      </c>
      <c r="GI555" s="519">
        <v>0</v>
      </c>
      <c r="GJ555" s="519">
        <v>0</v>
      </c>
      <c r="GK555" s="519">
        <v>0</v>
      </c>
      <c r="GL555" s="519">
        <v>0</v>
      </c>
      <c r="GM555" s="519">
        <v>0</v>
      </c>
      <c r="GN555" s="519">
        <v>0</v>
      </c>
      <c r="GO555" s="519">
        <v>0</v>
      </c>
      <c r="GP555" s="519">
        <v>0</v>
      </c>
      <c r="GQ555" s="519">
        <v>0</v>
      </c>
      <c r="GR555" s="519">
        <v>0</v>
      </c>
      <c r="GS555" s="519">
        <v>0</v>
      </c>
      <c r="GT555" s="519">
        <v>0</v>
      </c>
      <c r="GU555" s="519">
        <v>0</v>
      </c>
      <c r="GV555" s="519">
        <v>0</v>
      </c>
      <c r="GW555" s="519">
        <v>0</v>
      </c>
      <c r="GX555" s="519">
        <v>0</v>
      </c>
      <c r="GY555" s="519">
        <v>0</v>
      </c>
      <c r="GZ555" s="519">
        <v>0</v>
      </c>
      <c r="HA555" s="519">
        <v>0</v>
      </c>
      <c r="HB555" s="519">
        <v>0</v>
      </c>
      <c r="HC555" s="519">
        <v>0</v>
      </c>
      <c r="HD555" s="519">
        <v>0</v>
      </c>
      <c r="HE555" s="519">
        <v>0</v>
      </c>
      <c r="HF555" s="519">
        <v>0</v>
      </c>
      <c r="HG555" s="519">
        <v>0</v>
      </c>
      <c r="HH555" s="519">
        <v>0</v>
      </c>
      <c r="HI555" s="519">
        <v>0</v>
      </c>
      <c r="HJ555" s="519">
        <v>0</v>
      </c>
      <c r="HK555" s="519">
        <v>0</v>
      </c>
      <c r="HL555" s="519">
        <v>0</v>
      </c>
      <c r="HM555" s="519">
        <v>0</v>
      </c>
      <c r="HN555" s="519">
        <v>0</v>
      </c>
      <c r="HO555" s="519">
        <v>0</v>
      </c>
      <c r="HP555" s="519">
        <v>0</v>
      </c>
      <c r="HQ555" s="519">
        <v>0</v>
      </c>
      <c r="HR555" s="519">
        <v>0</v>
      </c>
      <c r="HS555" s="519">
        <v>0</v>
      </c>
      <c r="HT555" s="519">
        <v>0</v>
      </c>
      <c r="HU555" s="519">
        <v>0</v>
      </c>
      <c r="HV555" s="519">
        <v>0</v>
      </c>
      <c r="HW555" s="519">
        <v>0</v>
      </c>
      <c r="HX555" s="519">
        <v>0</v>
      </c>
      <c r="HY555" s="519">
        <v>0</v>
      </c>
      <c r="HZ555" s="519">
        <v>0</v>
      </c>
      <c r="IA555" s="519">
        <v>0</v>
      </c>
      <c r="IB555" s="519">
        <v>0</v>
      </c>
      <c r="IC555" s="519">
        <v>0</v>
      </c>
      <c r="ID555" s="519">
        <v>0</v>
      </c>
      <c r="IE555" s="519">
        <v>0</v>
      </c>
      <c r="IF555" s="519">
        <v>0</v>
      </c>
      <c r="IG555" s="519">
        <v>0</v>
      </c>
      <c r="IH555" s="519">
        <v>0</v>
      </c>
      <c r="II555" s="519">
        <v>0</v>
      </c>
      <c r="IJ555" s="519">
        <v>0</v>
      </c>
      <c r="IK555" s="519">
        <v>0</v>
      </c>
    </row>
    <row r="556" spans="2:245" hidden="1">
      <c r="B556" s="519" t="s">
        <v>1058</v>
      </c>
      <c r="C556" s="519"/>
      <c r="D556" s="519"/>
      <c r="E556" s="519"/>
      <c r="F556" s="519">
        <v>1</v>
      </c>
      <c r="G556" s="519"/>
      <c r="H556" s="519">
        <v>55</v>
      </c>
      <c r="I556" s="519">
        <v>4</v>
      </c>
      <c r="J556" s="519" t="str">
        <f t="shared" si="27"/>
        <v>SDN10015504</v>
      </c>
      <c r="K556" s="519">
        <v>1965</v>
      </c>
      <c r="M556" s="337"/>
      <c r="N556" s="519" t="s">
        <v>1061</v>
      </c>
      <c r="O556" s="519" t="s">
        <v>1059</v>
      </c>
      <c r="P556" s="519">
        <v>7</v>
      </c>
      <c r="Q556" s="521" t="str">
        <f t="shared" si="28"/>
        <v>SDN150107</v>
      </c>
      <c r="R556" s="519">
        <v>224</v>
      </c>
      <c r="S556" s="519">
        <v>565</v>
      </c>
      <c r="T556" s="519">
        <v>913</v>
      </c>
      <c r="U556" s="519">
        <v>1269</v>
      </c>
      <c r="V556" s="519">
        <v>1633</v>
      </c>
      <c r="W556" s="519">
        <v>2005</v>
      </c>
      <c r="X556" s="519">
        <v>2384</v>
      </c>
      <c r="Y556" s="519">
        <v>2707</v>
      </c>
      <c r="Z556" s="519">
        <v>3038</v>
      </c>
      <c r="AA556" s="519">
        <v>4502</v>
      </c>
      <c r="AB556" s="519">
        <v>4966</v>
      </c>
      <c r="AC556" s="519">
        <v>5443</v>
      </c>
      <c r="AD556" s="519">
        <v>5934</v>
      </c>
      <c r="AE556" s="519">
        <v>6437</v>
      </c>
      <c r="AF556" s="519">
        <v>6952</v>
      </c>
      <c r="AG556" s="519">
        <v>7117</v>
      </c>
      <c r="AH556" s="519">
        <v>7285</v>
      </c>
      <c r="AI556" s="519">
        <v>7457</v>
      </c>
      <c r="AJ556" s="519">
        <v>7633</v>
      </c>
      <c r="AK556" s="519">
        <v>7814</v>
      </c>
      <c r="AL556" s="519">
        <v>8000</v>
      </c>
      <c r="AM556" s="519">
        <v>8191</v>
      </c>
      <c r="AN556" s="519">
        <v>8390</v>
      </c>
      <c r="AO556" s="519">
        <v>8595</v>
      </c>
      <c r="AP556" s="519">
        <v>8807</v>
      </c>
      <c r="AQ556" s="519">
        <v>9027</v>
      </c>
      <c r="AR556" s="519">
        <v>9255</v>
      </c>
      <c r="AS556" s="519">
        <v>9492</v>
      </c>
      <c r="AT556" s="519">
        <v>9741</v>
      </c>
      <c r="AU556" s="519">
        <v>0</v>
      </c>
      <c r="AV556" s="519">
        <v>0</v>
      </c>
      <c r="AW556" s="519">
        <v>0</v>
      </c>
      <c r="AX556" s="519">
        <v>0</v>
      </c>
      <c r="AY556" s="519">
        <v>0</v>
      </c>
      <c r="AZ556" s="519">
        <v>0</v>
      </c>
      <c r="BA556" s="519">
        <v>0</v>
      </c>
      <c r="BB556" s="519">
        <v>0</v>
      </c>
      <c r="BC556" s="519">
        <v>0</v>
      </c>
      <c r="BD556" s="519">
        <v>0</v>
      </c>
      <c r="BE556" s="519">
        <v>0</v>
      </c>
      <c r="BF556" s="519">
        <v>0</v>
      </c>
      <c r="BG556" s="519">
        <v>0</v>
      </c>
      <c r="BH556" s="519">
        <v>0</v>
      </c>
      <c r="BI556" s="519">
        <v>0</v>
      </c>
      <c r="BJ556" s="519">
        <v>0</v>
      </c>
      <c r="BK556" s="519">
        <v>0</v>
      </c>
      <c r="BL556" s="519">
        <v>0</v>
      </c>
      <c r="BM556" s="519">
        <v>0</v>
      </c>
      <c r="BN556" s="519">
        <v>0</v>
      </c>
      <c r="BO556" s="519">
        <v>0</v>
      </c>
      <c r="BP556" s="519">
        <v>0</v>
      </c>
      <c r="BQ556" s="519">
        <v>0</v>
      </c>
      <c r="BR556" s="519">
        <v>0</v>
      </c>
      <c r="BS556" s="519">
        <v>0</v>
      </c>
      <c r="BT556" s="519">
        <v>0</v>
      </c>
      <c r="BU556" s="519">
        <v>0</v>
      </c>
      <c r="BV556" s="519">
        <v>0</v>
      </c>
      <c r="BW556" s="519">
        <v>0</v>
      </c>
      <c r="BX556" s="519">
        <v>0</v>
      </c>
      <c r="BY556" s="519">
        <v>0</v>
      </c>
      <c r="BZ556" s="519">
        <v>0</v>
      </c>
      <c r="CA556" s="519">
        <v>0</v>
      </c>
      <c r="CB556" s="519">
        <v>0</v>
      </c>
      <c r="CC556" s="519">
        <v>0</v>
      </c>
      <c r="CD556" s="519">
        <v>0</v>
      </c>
      <c r="CE556" s="519">
        <v>0</v>
      </c>
      <c r="CF556" s="519">
        <v>0</v>
      </c>
      <c r="CG556" s="519">
        <v>0</v>
      </c>
      <c r="CH556" s="519">
        <v>0</v>
      </c>
      <c r="CI556" s="519">
        <v>0</v>
      </c>
      <c r="CJ556" s="519">
        <v>0</v>
      </c>
      <c r="CK556" s="519">
        <v>0</v>
      </c>
      <c r="CL556" s="519">
        <v>0</v>
      </c>
      <c r="CM556" s="519">
        <v>0</v>
      </c>
      <c r="CN556" s="519">
        <v>0</v>
      </c>
      <c r="CO556" s="519">
        <v>0</v>
      </c>
      <c r="CP556" s="519">
        <v>0</v>
      </c>
      <c r="CQ556" s="519">
        <v>0</v>
      </c>
      <c r="CR556" s="519">
        <v>0</v>
      </c>
      <c r="CS556" s="519">
        <v>0</v>
      </c>
      <c r="CT556" s="519">
        <v>0</v>
      </c>
      <c r="CU556" s="519">
        <v>0</v>
      </c>
      <c r="CV556" s="519">
        <v>0</v>
      </c>
      <c r="CW556" s="519">
        <v>0</v>
      </c>
      <c r="CX556" s="519">
        <v>0</v>
      </c>
      <c r="CY556" s="519">
        <v>0</v>
      </c>
      <c r="CZ556" s="519">
        <v>0</v>
      </c>
      <c r="DA556" s="519">
        <v>0</v>
      </c>
      <c r="DB556" s="519">
        <v>0</v>
      </c>
      <c r="DC556" s="519">
        <v>0</v>
      </c>
      <c r="DD556" s="519">
        <v>0</v>
      </c>
      <c r="DE556" s="519">
        <v>0</v>
      </c>
      <c r="DF556" s="519">
        <v>0</v>
      </c>
      <c r="DG556" s="519">
        <v>0</v>
      </c>
      <c r="DH556" s="519">
        <v>0</v>
      </c>
      <c r="DI556" s="519">
        <v>0</v>
      </c>
      <c r="DJ556" s="519">
        <v>0</v>
      </c>
      <c r="DK556" s="519">
        <v>0</v>
      </c>
      <c r="DL556" s="519">
        <v>0</v>
      </c>
      <c r="DM556" s="519">
        <v>0</v>
      </c>
      <c r="DN556" s="519">
        <v>0</v>
      </c>
      <c r="DO556" s="519">
        <v>0</v>
      </c>
      <c r="DP556" s="519">
        <v>0</v>
      </c>
      <c r="DQ556" s="519">
        <v>0</v>
      </c>
      <c r="DR556" s="519">
        <v>0</v>
      </c>
      <c r="DS556" s="519">
        <v>0</v>
      </c>
      <c r="DT556" s="519">
        <v>0</v>
      </c>
      <c r="DU556" s="519">
        <v>0</v>
      </c>
      <c r="DV556" s="519">
        <v>0</v>
      </c>
      <c r="DW556" s="519">
        <v>0</v>
      </c>
      <c r="DX556" s="519">
        <v>0</v>
      </c>
      <c r="DZ556" s="337"/>
      <c r="EA556" s="519" t="s">
        <v>1061</v>
      </c>
      <c r="EB556" s="519" t="s">
        <v>1059</v>
      </c>
      <c r="EC556" s="519">
        <v>7</v>
      </c>
      <c r="ED556" s="521" t="str">
        <f t="shared" si="29"/>
        <v>SDN150107</v>
      </c>
      <c r="EE556" s="519">
        <v>406</v>
      </c>
      <c r="EF556" s="519">
        <v>1156</v>
      </c>
      <c r="EG556" s="519">
        <v>1934</v>
      </c>
      <c r="EH556" s="519">
        <v>2694</v>
      </c>
      <c r="EI556" s="519">
        <v>3439</v>
      </c>
      <c r="EJ556" s="519">
        <v>4167</v>
      </c>
      <c r="EK556" s="519">
        <v>4882</v>
      </c>
      <c r="EL556" s="519">
        <v>5449</v>
      </c>
      <c r="EM556" s="519">
        <v>6008</v>
      </c>
      <c r="EN556" s="519">
        <v>6709</v>
      </c>
      <c r="EO556" s="519">
        <v>7253</v>
      </c>
      <c r="EP556" s="519">
        <v>7792</v>
      </c>
      <c r="EQ556" s="519">
        <v>8328</v>
      </c>
      <c r="ER556" s="519">
        <v>8858</v>
      </c>
      <c r="ES556" s="519">
        <v>0</v>
      </c>
      <c r="ET556" s="519">
        <v>0</v>
      </c>
      <c r="EU556" s="519">
        <v>0</v>
      </c>
      <c r="EV556" s="519">
        <v>0</v>
      </c>
      <c r="EW556" s="519">
        <v>0</v>
      </c>
      <c r="EX556" s="519">
        <v>0</v>
      </c>
      <c r="EY556" s="519">
        <v>0</v>
      </c>
      <c r="EZ556" s="519">
        <v>0</v>
      </c>
      <c r="FA556" s="519">
        <v>0</v>
      </c>
      <c r="FB556" s="519">
        <v>0</v>
      </c>
      <c r="FC556" s="519">
        <v>0</v>
      </c>
      <c r="FD556" s="519">
        <v>0</v>
      </c>
      <c r="FE556" s="519">
        <v>0</v>
      </c>
      <c r="FF556" s="519">
        <v>0</v>
      </c>
      <c r="FG556" s="519">
        <v>0</v>
      </c>
      <c r="FH556" s="519">
        <v>0</v>
      </c>
      <c r="FI556" s="519">
        <v>0</v>
      </c>
      <c r="FJ556" s="519">
        <v>0</v>
      </c>
      <c r="FK556" s="519">
        <v>0</v>
      </c>
      <c r="FL556" s="519">
        <v>0</v>
      </c>
      <c r="FM556" s="519">
        <v>0</v>
      </c>
      <c r="FN556" s="519">
        <v>0</v>
      </c>
      <c r="FO556" s="519">
        <v>0</v>
      </c>
      <c r="FP556" s="519">
        <v>0</v>
      </c>
      <c r="FQ556" s="519">
        <v>0</v>
      </c>
      <c r="FR556" s="519">
        <v>0</v>
      </c>
      <c r="FS556" s="519">
        <v>0</v>
      </c>
      <c r="FT556" s="519">
        <v>0</v>
      </c>
      <c r="FU556" s="519">
        <v>0</v>
      </c>
      <c r="FV556" s="519">
        <v>0</v>
      </c>
      <c r="FW556" s="519">
        <v>0</v>
      </c>
      <c r="FX556" s="519">
        <v>0</v>
      </c>
      <c r="FY556" s="519">
        <v>0</v>
      </c>
      <c r="FZ556" s="519">
        <v>0</v>
      </c>
      <c r="GA556" s="519">
        <v>0</v>
      </c>
      <c r="GB556" s="519">
        <v>0</v>
      </c>
      <c r="GC556" s="519">
        <v>0</v>
      </c>
      <c r="GD556" s="519">
        <v>0</v>
      </c>
      <c r="GE556" s="519">
        <v>0</v>
      </c>
      <c r="GF556" s="519">
        <v>0</v>
      </c>
      <c r="GG556" s="519">
        <v>0</v>
      </c>
      <c r="GH556" s="519">
        <v>0</v>
      </c>
      <c r="GI556" s="519">
        <v>0</v>
      </c>
      <c r="GJ556" s="519">
        <v>0</v>
      </c>
      <c r="GK556" s="519">
        <v>0</v>
      </c>
      <c r="GL556" s="519">
        <v>0</v>
      </c>
      <c r="GM556" s="519">
        <v>0</v>
      </c>
      <c r="GN556" s="519">
        <v>0</v>
      </c>
      <c r="GO556" s="519">
        <v>0</v>
      </c>
      <c r="GP556" s="519">
        <v>0</v>
      </c>
      <c r="GQ556" s="519">
        <v>0</v>
      </c>
      <c r="GR556" s="519">
        <v>0</v>
      </c>
      <c r="GS556" s="519">
        <v>0</v>
      </c>
      <c r="GT556" s="519">
        <v>0</v>
      </c>
      <c r="GU556" s="519">
        <v>0</v>
      </c>
      <c r="GV556" s="519">
        <v>0</v>
      </c>
      <c r="GW556" s="519">
        <v>0</v>
      </c>
      <c r="GX556" s="519">
        <v>0</v>
      </c>
      <c r="GY556" s="519">
        <v>0</v>
      </c>
      <c r="GZ556" s="519">
        <v>0</v>
      </c>
      <c r="HA556" s="519">
        <v>0</v>
      </c>
      <c r="HB556" s="519">
        <v>0</v>
      </c>
      <c r="HC556" s="519">
        <v>0</v>
      </c>
      <c r="HD556" s="519">
        <v>0</v>
      </c>
      <c r="HE556" s="519">
        <v>0</v>
      </c>
      <c r="HF556" s="519">
        <v>0</v>
      </c>
      <c r="HG556" s="519">
        <v>0</v>
      </c>
      <c r="HH556" s="519">
        <v>0</v>
      </c>
      <c r="HI556" s="519">
        <v>0</v>
      </c>
      <c r="HJ556" s="519">
        <v>0</v>
      </c>
      <c r="HK556" s="519">
        <v>0</v>
      </c>
      <c r="HL556" s="519">
        <v>0</v>
      </c>
      <c r="HM556" s="519">
        <v>0</v>
      </c>
      <c r="HN556" s="519">
        <v>0</v>
      </c>
      <c r="HO556" s="519">
        <v>0</v>
      </c>
      <c r="HP556" s="519">
        <v>0</v>
      </c>
      <c r="HQ556" s="519">
        <v>0</v>
      </c>
      <c r="HR556" s="519">
        <v>0</v>
      </c>
      <c r="HS556" s="519">
        <v>0</v>
      </c>
      <c r="HT556" s="519">
        <v>0</v>
      </c>
      <c r="HU556" s="519">
        <v>0</v>
      </c>
      <c r="HV556" s="519">
        <v>0</v>
      </c>
      <c r="HW556" s="519">
        <v>0</v>
      </c>
      <c r="HX556" s="519">
        <v>0</v>
      </c>
      <c r="HY556" s="519">
        <v>0</v>
      </c>
      <c r="HZ556" s="519">
        <v>0</v>
      </c>
      <c r="IA556" s="519">
        <v>0</v>
      </c>
      <c r="IB556" s="519">
        <v>0</v>
      </c>
      <c r="IC556" s="519">
        <v>0</v>
      </c>
      <c r="ID556" s="519">
        <v>0</v>
      </c>
      <c r="IE556" s="519">
        <v>0</v>
      </c>
      <c r="IF556" s="519">
        <v>0</v>
      </c>
      <c r="IG556" s="519">
        <v>0</v>
      </c>
      <c r="IH556" s="519">
        <v>0</v>
      </c>
      <c r="II556" s="519">
        <v>0</v>
      </c>
      <c r="IJ556" s="519">
        <v>0</v>
      </c>
      <c r="IK556" s="519">
        <v>0</v>
      </c>
    </row>
    <row r="557" spans="2:245" hidden="1">
      <c r="B557" s="519" t="s">
        <v>1058</v>
      </c>
      <c r="C557" s="519"/>
      <c r="D557" s="519"/>
      <c r="E557" s="519"/>
      <c r="F557" s="519">
        <v>1</v>
      </c>
      <c r="G557" s="519"/>
      <c r="H557" s="519">
        <v>55</v>
      </c>
      <c r="I557" s="519">
        <v>5</v>
      </c>
      <c r="J557" s="519" t="str">
        <f t="shared" si="27"/>
        <v>SDN10015505</v>
      </c>
      <c r="K557" s="519">
        <v>1965</v>
      </c>
      <c r="M557" s="337"/>
      <c r="N557" s="519" t="s">
        <v>1061</v>
      </c>
      <c r="O557" s="519" t="s">
        <v>1059</v>
      </c>
      <c r="P557" s="519">
        <v>8</v>
      </c>
      <c r="Q557" s="521" t="str">
        <f t="shared" si="28"/>
        <v>SDN150108</v>
      </c>
      <c r="R557" s="519">
        <v>220</v>
      </c>
      <c r="S557" s="519">
        <v>560</v>
      </c>
      <c r="T557" s="519">
        <v>907</v>
      </c>
      <c r="U557" s="519">
        <v>1262</v>
      </c>
      <c r="V557" s="519">
        <v>1625</v>
      </c>
      <c r="W557" s="519">
        <v>1994</v>
      </c>
      <c r="X557" s="519">
        <v>2373</v>
      </c>
      <c r="Y557" s="519">
        <v>2696</v>
      </c>
      <c r="Z557" s="519">
        <v>3026</v>
      </c>
      <c r="AA557" s="519">
        <v>4485</v>
      </c>
      <c r="AB557" s="519">
        <v>4950</v>
      </c>
      <c r="AC557" s="519">
        <v>5428</v>
      </c>
      <c r="AD557" s="519">
        <v>5918</v>
      </c>
      <c r="AE557" s="519">
        <v>6418</v>
      </c>
      <c r="AF557" s="519">
        <v>6932</v>
      </c>
      <c r="AG557" s="519">
        <v>7095</v>
      </c>
      <c r="AH557" s="519">
        <v>7263</v>
      </c>
      <c r="AI557" s="519">
        <v>7434</v>
      </c>
      <c r="AJ557" s="519">
        <v>7610</v>
      </c>
      <c r="AK557" s="519">
        <v>7791</v>
      </c>
      <c r="AL557" s="519">
        <v>7977</v>
      </c>
      <c r="AM557" s="519">
        <v>8169</v>
      </c>
      <c r="AN557" s="519">
        <v>8369</v>
      </c>
      <c r="AO557" s="519">
        <v>8575</v>
      </c>
      <c r="AP557" s="519">
        <v>8789</v>
      </c>
      <c r="AQ557" s="519">
        <v>9010</v>
      </c>
      <c r="AR557" s="519">
        <v>9241</v>
      </c>
      <c r="AS557" s="519">
        <v>9483</v>
      </c>
      <c r="AT557" s="519">
        <v>9736</v>
      </c>
      <c r="AU557" s="519">
        <v>0</v>
      </c>
      <c r="AV557" s="519">
        <v>0</v>
      </c>
      <c r="AW557" s="519">
        <v>0</v>
      </c>
      <c r="AX557" s="519">
        <v>0</v>
      </c>
      <c r="AY557" s="519">
        <v>0</v>
      </c>
      <c r="AZ557" s="519">
        <v>0</v>
      </c>
      <c r="BA557" s="519">
        <v>0</v>
      </c>
      <c r="BB557" s="519">
        <v>0</v>
      </c>
      <c r="BC557" s="519">
        <v>0</v>
      </c>
      <c r="BD557" s="519">
        <v>0</v>
      </c>
      <c r="BE557" s="519">
        <v>0</v>
      </c>
      <c r="BF557" s="519">
        <v>0</v>
      </c>
      <c r="BG557" s="519">
        <v>0</v>
      </c>
      <c r="BH557" s="519">
        <v>0</v>
      </c>
      <c r="BI557" s="519">
        <v>0</v>
      </c>
      <c r="BJ557" s="519">
        <v>0</v>
      </c>
      <c r="BK557" s="519">
        <v>0</v>
      </c>
      <c r="BL557" s="519">
        <v>0</v>
      </c>
      <c r="BM557" s="519">
        <v>0</v>
      </c>
      <c r="BN557" s="519">
        <v>0</v>
      </c>
      <c r="BO557" s="519">
        <v>0</v>
      </c>
      <c r="BP557" s="519">
        <v>0</v>
      </c>
      <c r="BQ557" s="519">
        <v>0</v>
      </c>
      <c r="BR557" s="519">
        <v>0</v>
      </c>
      <c r="BS557" s="519">
        <v>0</v>
      </c>
      <c r="BT557" s="519">
        <v>0</v>
      </c>
      <c r="BU557" s="519">
        <v>0</v>
      </c>
      <c r="BV557" s="519">
        <v>0</v>
      </c>
      <c r="BW557" s="519">
        <v>0</v>
      </c>
      <c r="BX557" s="519">
        <v>0</v>
      </c>
      <c r="BY557" s="519">
        <v>0</v>
      </c>
      <c r="BZ557" s="519">
        <v>0</v>
      </c>
      <c r="CA557" s="519">
        <v>0</v>
      </c>
      <c r="CB557" s="519">
        <v>0</v>
      </c>
      <c r="CC557" s="519">
        <v>0</v>
      </c>
      <c r="CD557" s="519">
        <v>0</v>
      </c>
      <c r="CE557" s="519">
        <v>0</v>
      </c>
      <c r="CF557" s="519">
        <v>0</v>
      </c>
      <c r="CG557" s="519">
        <v>0</v>
      </c>
      <c r="CH557" s="519">
        <v>0</v>
      </c>
      <c r="CI557" s="519">
        <v>0</v>
      </c>
      <c r="CJ557" s="519">
        <v>0</v>
      </c>
      <c r="CK557" s="519">
        <v>0</v>
      </c>
      <c r="CL557" s="519">
        <v>0</v>
      </c>
      <c r="CM557" s="519">
        <v>0</v>
      </c>
      <c r="CN557" s="519">
        <v>0</v>
      </c>
      <c r="CO557" s="519">
        <v>0</v>
      </c>
      <c r="CP557" s="519">
        <v>0</v>
      </c>
      <c r="CQ557" s="519">
        <v>0</v>
      </c>
      <c r="CR557" s="519">
        <v>0</v>
      </c>
      <c r="CS557" s="519">
        <v>0</v>
      </c>
      <c r="CT557" s="519">
        <v>0</v>
      </c>
      <c r="CU557" s="519">
        <v>0</v>
      </c>
      <c r="CV557" s="519">
        <v>0</v>
      </c>
      <c r="CW557" s="519">
        <v>0</v>
      </c>
      <c r="CX557" s="519">
        <v>0</v>
      </c>
      <c r="CY557" s="519">
        <v>0</v>
      </c>
      <c r="CZ557" s="519">
        <v>0</v>
      </c>
      <c r="DA557" s="519">
        <v>0</v>
      </c>
      <c r="DB557" s="519">
        <v>0</v>
      </c>
      <c r="DC557" s="519">
        <v>0</v>
      </c>
      <c r="DD557" s="519">
        <v>0</v>
      </c>
      <c r="DE557" s="519">
        <v>0</v>
      </c>
      <c r="DF557" s="519">
        <v>0</v>
      </c>
      <c r="DG557" s="519">
        <v>0</v>
      </c>
      <c r="DH557" s="519">
        <v>0</v>
      </c>
      <c r="DI557" s="519">
        <v>0</v>
      </c>
      <c r="DJ557" s="519">
        <v>0</v>
      </c>
      <c r="DK557" s="519">
        <v>0</v>
      </c>
      <c r="DL557" s="519">
        <v>0</v>
      </c>
      <c r="DM557" s="519">
        <v>0</v>
      </c>
      <c r="DN557" s="519">
        <v>0</v>
      </c>
      <c r="DO557" s="519">
        <v>0</v>
      </c>
      <c r="DP557" s="519">
        <v>0</v>
      </c>
      <c r="DQ557" s="519">
        <v>0</v>
      </c>
      <c r="DR557" s="519">
        <v>0</v>
      </c>
      <c r="DS557" s="519">
        <v>0</v>
      </c>
      <c r="DT557" s="519">
        <v>0</v>
      </c>
      <c r="DU557" s="519">
        <v>0</v>
      </c>
      <c r="DV557" s="519">
        <v>0</v>
      </c>
      <c r="DW557" s="519">
        <v>0</v>
      </c>
      <c r="DX557" s="519">
        <v>0</v>
      </c>
      <c r="DZ557" s="337"/>
      <c r="EA557" s="519" t="s">
        <v>1061</v>
      </c>
      <c r="EB557" s="519" t="s">
        <v>1059</v>
      </c>
      <c r="EC557" s="519">
        <v>8</v>
      </c>
      <c r="ED557" s="521" t="str">
        <f t="shared" si="29"/>
        <v>SDN150108</v>
      </c>
      <c r="EE557" s="519">
        <v>399</v>
      </c>
      <c r="EF557" s="519">
        <v>1143</v>
      </c>
      <c r="EG557" s="519">
        <v>1918</v>
      </c>
      <c r="EH557" s="519">
        <v>2674</v>
      </c>
      <c r="EI557" s="519">
        <v>3417</v>
      </c>
      <c r="EJ557" s="519">
        <v>4141</v>
      </c>
      <c r="EK557" s="519">
        <v>4853</v>
      </c>
      <c r="EL557" s="519">
        <v>5420</v>
      </c>
      <c r="EM557" s="519">
        <v>5979</v>
      </c>
      <c r="EN557" s="519">
        <v>6681</v>
      </c>
      <c r="EO557" s="519">
        <v>7228</v>
      </c>
      <c r="EP557" s="519">
        <v>7771</v>
      </c>
      <c r="EQ557" s="519">
        <v>8306</v>
      </c>
      <c r="ER557" s="519">
        <v>8829</v>
      </c>
      <c r="ES557" s="519">
        <v>0</v>
      </c>
      <c r="ET557" s="519">
        <v>0</v>
      </c>
      <c r="EU557" s="519">
        <v>0</v>
      </c>
      <c r="EV557" s="519">
        <v>0</v>
      </c>
      <c r="EW557" s="519">
        <v>0</v>
      </c>
      <c r="EX557" s="519">
        <v>0</v>
      </c>
      <c r="EY557" s="519">
        <v>0</v>
      </c>
      <c r="EZ557" s="519">
        <v>0</v>
      </c>
      <c r="FA557" s="519">
        <v>0</v>
      </c>
      <c r="FB557" s="519">
        <v>0</v>
      </c>
      <c r="FC557" s="519">
        <v>0</v>
      </c>
      <c r="FD557" s="519">
        <v>0</v>
      </c>
      <c r="FE557" s="519">
        <v>0</v>
      </c>
      <c r="FF557" s="519">
        <v>0</v>
      </c>
      <c r="FG557" s="519">
        <v>0</v>
      </c>
      <c r="FH557" s="519">
        <v>0</v>
      </c>
      <c r="FI557" s="519">
        <v>0</v>
      </c>
      <c r="FJ557" s="519">
        <v>0</v>
      </c>
      <c r="FK557" s="519">
        <v>0</v>
      </c>
      <c r="FL557" s="519">
        <v>0</v>
      </c>
      <c r="FM557" s="519">
        <v>0</v>
      </c>
      <c r="FN557" s="519">
        <v>0</v>
      </c>
      <c r="FO557" s="519">
        <v>0</v>
      </c>
      <c r="FP557" s="519">
        <v>0</v>
      </c>
      <c r="FQ557" s="519">
        <v>0</v>
      </c>
      <c r="FR557" s="519">
        <v>0</v>
      </c>
      <c r="FS557" s="519">
        <v>0</v>
      </c>
      <c r="FT557" s="519">
        <v>0</v>
      </c>
      <c r="FU557" s="519">
        <v>0</v>
      </c>
      <c r="FV557" s="519">
        <v>0</v>
      </c>
      <c r="FW557" s="519">
        <v>0</v>
      </c>
      <c r="FX557" s="519">
        <v>0</v>
      </c>
      <c r="FY557" s="519">
        <v>0</v>
      </c>
      <c r="FZ557" s="519">
        <v>0</v>
      </c>
      <c r="GA557" s="519">
        <v>0</v>
      </c>
      <c r="GB557" s="519">
        <v>0</v>
      </c>
      <c r="GC557" s="519">
        <v>0</v>
      </c>
      <c r="GD557" s="519">
        <v>0</v>
      </c>
      <c r="GE557" s="519">
        <v>0</v>
      </c>
      <c r="GF557" s="519">
        <v>0</v>
      </c>
      <c r="GG557" s="519">
        <v>0</v>
      </c>
      <c r="GH557" s="519">
        <v>0</v>
      </c>
      <c r="GI557" s="519">
        <v>0</v>
      </c>
      <c r="GJ557" s="519">
        <v>0</v>
      </c>
      <c r="GK557" s="519">
        <v>0</v>
      </c>
      <c r="GL557" s="519">
        <v>0</v>
      </c>
      <c r="GM557" s="519">
        <v>0</v>
      </c>
      <c r="GN557" s="519">
        <v>0</v>
      </c>
      <c r="GO557" s="519">
        <v>0</v>
      </c>
      <c r="GP557" s="519">
        <v>0</v>
      </c>
      <c r="GQ557" s="519">
        <v>0</v>
      </c>
      <c r="GR557" s="519">
        <v>0</v>
      </c>
      <c r="GS557" s="519">
        <v>0</v>
      </c>
      <c r="GT557" s="519">
        <v>0</v>
      </c>
      <c r="GU557" s="519">
        <v>0</v>
      </c>
      <c r="GV557" s="519">
        <v>0</v>
      </c>
      <c r="GW557" s="519">
        <v>0</v>
      </c>
      <c r="GX557" s="519">
        <v>0</v>
      </c>
      <c r="GY557" s="519">
        <v>0</v>
      </c>
      <c r="GZ557" s="519">
        <v>0</v>
      </c>
      <c r="HA557" s="519">
        <v>0</v>
      </c>
      <c r="HB557" s="519">
        <v>0</v>
      </c>
      <c r="HC557" s="519">
        <v>0</v>
      </c>
      <c r="HD557" s="519">
        <v>0</v>
      </c>
      <c r="HE557" s="519">
        <v>0</v>
      </c>
      <c r="HF557" s="519">
        <v>0</v>
      </c>
      <c r="HG557" s="519">
        <v>0</v>
      </c>
      <c r="HH557" s="519">
        <v>0</v>
      </c>
      <c r="HI557" s="519">
        <v>0</v>
      </c>
      <c r="HJ557" s="519">
        <v>0</v>
      </c>
      <c r="HK557" s="519">
        <v>0</v>
      </c>
      <c r="HL557" s="519">
        <v>0</v>
      </c>
      <c r="HM557" s="519">
        <v>0</v>
      </c>
      <c r="HN557" s="519">
        <v>0</v>
      </c>
      <c r="HO557" s="519">
        <v>0</v>
      </c>
      <c r="HP557" s="519">
        <v>0</v>
      </c>
      <c r="HQ557" s="519">
        <v>0</v>
      </c>
      <c r="HR557" s="519">
        <v>0</v>
      </c>
      <c r="HS557" s="519">
        <v>0</v>
      </c>
      <c r="HT557" s="519">
        <v>0</v>
      </c>
      <c r="HU557" s="519">
        <v>0</v>
      </c>
      <c r="HV557" s="519">
        <v>0</v>
      </c>
      <c r="HW557" s="519">
        <v>0</v>
      </c>
      <c r="HX557" s="519">
        <v>0</v>
      </c>
      <c r="HY557" s="519">
        <v>0</v>
      </c>
      <c r="HZ557" s="519">
        <v>0</v>
      </c>
      <c r="IA557" s="519">
        <v>0</v>
      </c>
      <c r="IB557" s="519">
        <v>0</v>
      </c>
      <c r="IC557" s="519">
        <v>0</v>
      </c>
      <c r="ID557" s="519">
        <v>0</v>
      </c>
      <c r="IE557" s="519">
        <v>0</v>
      </c>
      <c r="IF557" s="519">
        <v>0</v>
      </c>
      <c r="IG557" s="519">
        <v>0</v>
      </c>
      <c r="IH557" s="519">
        <v>0</v>
      </c>
      <c r="II557" s="519">
        <v>0</v>
      </c>
      <c r="IJ557" s="519">
        <v>0</v>
      </c>
      <c r="IK557" s="519">
        <v>0</v>
      </c>
    </row>
    <row r="558" spans="2:245" hidden="1">
      <c r="B558" s="519" t="s">
        <v>1058</v>
      </c>
      <c r="C558" s="519"/>
      <c r="D558" s="519"/>
      <c r="E558" s="519"/>
      <c r="F558" s="519">
        <v>1</v>
      </c>
      <c r="G558" s="519"/>
      <c r="H558" s="519">
        <v>55</v>
      </c>
      <c r="I558" s="519">
        <v>6</v>
      </c>
      <c r="J558" s="519" t="str">
        <f t="shared" si="27"/>
        <v>SDN10015506</v>
      </c>
      <c r="K558" s="519">
        <v>1572</v>
      </c>
      <c r="M558" s="337"/>
      <c r="N558" s="519" t="s">
        <v>1061</v>
      </c>
      <c r="O558" s="519" t="s">
        <v>1059</v>
      </c>
      <c r="P558" s="519">
        <v>9</v>
      </c>
      <c r="Q558" s="521" t="str">
        <f t="shared" si="28"/>
        <v>SDN150109</v>
      </c>
      <c r="R558" s="519">
        <v>216</v>
      </c>
      <c r="S558" s="519">
        <v>555</v>
      </c>
      <c r="T558" s="519">
        <v>901</v>
      </c>
      <c r="U558" s="519">
        <v>1254</v>
      </c>
      <c r="V558" s="519">
        <v>1615</v>
      </c>
      <c r="W558" s="519">
        <v>1984</v>
      </c>
      <c r="X558" s="519">
        <v>2361</v>
      </c>
      <c r="Y558" s="519">
        <v>2682</v>
      </c>
      <c r="Z558" s="519">
        <v>3012</v>
      </c>
      <c r="AA558" s="519">
        <v>4469</v>
      </c>
      <c r="AB558" s="519">
        <v>4933</v>
      </c>
      <c r="AC558" s="519">
        <v>5409</v>
      </c>
      <c r="AD558" s="519">
        <v>5896</v>
      </c>
      <c r="AE558" s="519">
        <v>6396</v>
      </c>
      <c r="AF558" s="519">
        <v>6906</v>
      </c>
      <c r="AG558" s="519">
        <v>7069</v>
      </c>
      <c r="AH558" s="519">
        <v>7235</v>
      </c>
      <c r="AI558" s="519">
        <v>7406</v>
      </c>
      <c r="AJ558" s="519">
        <v>7582</v>
      </c>
      <c r="AK558" s="519">
        <v>7763</v>
      </c>
      <c r="AL558" s="519">
        <v>7950</v>
      </c>
      <c r="AM558" s="519">
        <v>8144</v>
      </c>
      <c r="AN558" s="519">
        <v>8344</v>
      </c>
      <c r="AO558" s="519">
        <v>8552</v>
      </c>
      <c r="AP558" s="519">
        <v>8767</v>
      </c>
      <c r="AQ558" s="519">
        <v>8991</v>
      </c>
      <c r="AR558" s="519">
        <v>9227</v>
      </c>
      <c r="AS558" s="519">
        <v>9472</v>
      </c>
      <c r="AT558" s="519">
        <v>9729</v>
      </c>
      <c r="AU558" s="519">
        <v>0</v>
      </c>
      <c r="AV558" s="519">
        <v>0</v>
      </c>
      <c r="AW558" s="519">
        <v>0</v>
      </c>
      <c r="AX558" s="519">
        <v>0</v>
      </c>
      <c r="AY558" s="519">
        <v>0</v>
      </c>
      <c r="AZ558" s="519">
        <v>0</v>
      </c>
      <c r="BA558" s="519">
        <v>0</v>
      </c>
      <c r="BB558" s="519">
        <v>0</v>
      </c>
      <c r="BC558" s="519">
        <v>0</v>
      </c>
      <c r="BD558" s="519">
        <v>0</v>
      </c>
      <c r="BE558" s="519">
        <v>0</v>
      </c>
      <c r="BF558" s="519">
        <v>0</v>
      </c>
      <c r="BG558" s="519">
        <v>0</v>
      </c>
      <c r="BH558" s="519">
        <v>0</v>
      </c>
      <c r="BI558" s="519">
        <v>0</v>
      </c>
      <c r="BJ558" s="519">
        <v>0</v>
      </c>
      <c r="BK558" s="519">
        <v>0</v>
      </c>
      <c r="BL558" s="519">
        <v>0</v>
      </c>
      <c r="BM558" s="519">
        <v>0</v>
      </c>
      <c r="BN558" s="519">
        <v>0</v>
      </c>
      <c r="BO558" s="519">
        <v>0</v>
      </c>
      <c r="BP558" s="519">
        <v>0</v>
      </c>
      <c r="BQ558" s="519">
        <v>0</v>
      </c>
      <c r="BR558" s="519">
        <v>0</v>
      </c>
      <c r="BS558" s="519">
        <v>0</v>
      </c>
      <c r="BT558" s="519">
        <v>0</v>
      </c>
      <c r="BU558" s="519">
        <v>0</v>
      </c>
      <c r="BV558" s="519">
        <v>0</v>
      </c>
      <c r="BW558" s="519">
        <v>0</v>
      </c>
      <c r="BX558" s="519">
        <v>0</v>
      </c>
      <c r="BY558" s="519">
        <v>0</v>
      </c>
      <c r="BZ558" s="519">
        <v>0</v>
      </c>
      <c r="CA558" s="519">
        <v>0</v>
      </c>
      <c r="CB558" s="519">
        <v>0</v>
      </c>
      <c r="CC558" s="519">
        <v>0</v>
      </c>
      <c r="CD558" s="519">
        <v>0</v>
      </c>
      <c r="CE558" s="519">
        <v>0</v>
      </c>
      <c r="CF558" s="519">
        <v>0</v>
      </c>
      <c r="CG558" s="519">
        <v>0</v>
      </c>
      <c r="CH558" s="519">
        <v>0</v>
      </c>
      <c r="CI558" s="519">
        <v>0</v>
      </c>
      <c r="CJ558" s="519">
        <v>0</v>
      </c>
      <c r="CK558" s="519">
        <v>0</v>
      </c>
      <c r="CL558" s="519">
        <v>0</v>
      </c>
      <c r="CM558" s="519">
        <v>0</v>
      </c>
      <c r="CN558" s="519">
        <v>0</v>
      </c>
      <c r="CO558" s="519">
        <v>0</v>
      </c>
      <c r="CP558" s="519">
        <v>0</v>
      </c>
      <c r="CQ558" s="519">
        <v>0</v>
      </c>
      <c r="CR558" s="519">
        <v>0</v>
      </c>
      <c r="CS558" s="519">
        <v>0</v>
      </c>
      <c r="CT558" s="519">
        <v>0</v>
      </c>
      <c r="CU558" s="519">
        <v>0</v>
      </c>
      <c r="CV558" s="519">
        <v>0</v>
      </c>
      <c r="CW558" s="519">
        <v>0</v>
      </c>
      <c r="CX558" s="519">
        <v>0</v>
      </c>
      <c r="CY558" s="519">
        <v>0</v>
      </c>
      <c r="CZ558" s="519">
        <v>0</v>
      </c>
      <c r="DA558" s="519">
        <v>0</v>
      </c>
      <c r="DB558" s="519">
        <v>0</v>
      </c>
      <c r="DC558" s="519">
        <v>0</v>
      </c>
      <c r="DD558" s="519">
        <v>0</v>
      </c>
      <c r="DE558" s="519">
        <v>0</v>
      </c>
      <c r="DF558" s="519">
        <v>0</v>
      </c>
      <c r="DG558" s="519">
        <v>0</v>
      </c>
      <c r="DH558" s="519">
        <v>0</v>
      </c>
      <c r="DI558" s="519">
        <v>0</v>
      </c>
      <c r="DJ558" s="519">
        <v>0</v>
      </c>
      <c r="DK558" s="519">
        <v>0</v>
      </c>
      <c r="DL558" s="519">
        <v>0</v>
      </c>
      <c r="DM558" s="519">
        <v>0</v>
      </c>
      <c r="DN558" s="519">
        <v>0</v>
      </c>
      <c r="DO558" s="519">
        <v>0</v>
      </c>
      <c r="DP558" s="519">
        <v>0</v>
      </c>
      <c r="DQ558" s="519">
        <v>0</v>
      </c>
      <c r="DR558" s="519">
        <v>0</v>
      </c>
      <c r="DS558" s="519">
        <v>0</v>
      </c>
      <c r="DT558" s="519">
        <v>0</v>
      </c>
      <c r="DU558" s="519">
        <v>0</v>
      </c>
      <c r="DV558" s="519">
        <v>0</v>
      </c>
      <c r="DW558" s="519">
        <v>0</v>
      </c>
      <c r="DX558" s="519">
        <v>0</v>
      </c>
      <c r="DZ558" s="337"/>
      <c r="EA558" s="519" t="s">
        <v>1061</v>
      </c>
      <c r="EB558" s="519" t="s">
        <v>1059</v>
      </c>
      <c r="EC558" s="519">
        <v>9</v>
      </c>
      <c r="ED558" s="521" t="str">
        <f t="shared" si="29"/>
        <v>SDN150109</v>
      </c>
      <c r="EE558" s="519">
        <v>391</v>
      </c>
      <c r="EF558" s="519">
        <v>1132</v>
      </c>
      <c r="EG558" s="519">
        <v>1903</v>
      </c>
      <c r="EH558" s="519">
        <v>2655</v>
      </c>
      <c r="EI558" s="519">
        <v>3392</v>
      </c>
      <c r="EJ558" s="519">
        <v>4113</v>
      </c>
      <c r="EK558" s="519">
        <v>4823</v>
      </c>
      <c r="EL558" s="519">
        <v>5388</v>
      </c>
      <c r="EM558" s="519">
        <v>5950</v>
      </c>
      <c r="EN558" s="519">
        <v>6656</v>
      </c>
      <c r="EO558" s="519">
        <v>7203</v>
      </c>
      <c r="EP558" s="519">
        <v>7743</v>
      </c>
      <c r="EQ558" s="519">
        <v>8272</v>
      </c>
      <c r="ER558" s="519">
        <v>8797</v>
      </c>
      <c r="ES558" s="519">
        <v>0</v>
      </c>
      <c r="ET558" s="519">
        <v>0</v>
      </c>
      <c r="EU558" s="519">
        <v>0</v>
      </c>
      <c r="EV558" s="519">
        <v>0</v>
      </c>
      <c r="EW558" s="519">
        <v>0</v>
      </c>
      <c r="EX558" s="519">
        <v>0</v>
      </c>
      <c r="EY558" s="519">
        <v>0</v>
      </c>
      <c r="EZ558" s="519">
        <v>0</v>
      </c>
      <c r="FA558" s="519">
        <v>0</v>
      </c>
      <c r="FB558" s="519">
        <v>0</v>
      </c>
      <c r="FC558" s="519">
        <v>0</v>
      </c>
      <c r="FD558" s="519">
        <v>0</v>
      </c>
      <c r="FE558" s="519">
        <v>0</v>
      </c>
      <c r="FF558" s="519">
        <v>0</v>
      </c>
      <c r="FG558" s="519">
        <v>0</v>
      </c>
      <c r="FH558" s="519">
        <v>0</v>
      </c>
      <c r="FI558" s="519">
        <v>0</v>
      </c>
      <c r="FJ558" s="519">
        <v>0</v>
      </c>
      <c r="FK558" s="519">
        <v>0</v>
      </c>
      <c r="FL558" s="519">
        <v>0</v>
      </c>
      <c r="FM558" s="519">
        <v>0</v>
      </c>
      <c r="FN558" s="519">
        <v>0</v>
      </c>
      <c r="FO558" s="519">
        <v>0</v>
      </c>
      <c r="FP558" s="519">
        <v>0</v>
      </c>
      <c r="FQ558" s="519">
        <v>0</v>
      </c>
      <c r="FR558" s="519">
        <v>0</v>
      </c>
      <c r="FS558" s="519">
        <v>0</v>
      </c>
      <c r="FT558" s="519">
        <v>0</v>
      </c>
      <c r="FU558" s="519">
        <v>0</v>
      </c>
      <c r="FV558" s="519">
        <v>0</v>
      </c>
      <c r="FW558" s="519">
        <v>0</v>
      </c>
      <c r="FX558" s="519">
        <v>0</v>
      </c>
      <c r="FY558" s="519">
        <v>0</v>
      </c>
      <c r="FZ558" s="519">
        <v>0</v>
      </c>
      <c r="GA558" s="519">
        <v>0</v>
      </c>
      <c r="GB558" s="519">
        <v>0</v>
      </c>
      <c r="GC558" s="519">
        <v>0</v>
      </c>
      <c r="GD558" s="519">
        <v>0</v>
      </c>
      <c r="GE558" s="519">
        <v>0</v>
      </c>
      <c r="GF558" s="519">
        <v>0</v>
      </c>
      <c r="GG558" s="519">
        <v>0</v>
      </c>
      <c r="GH558" s="519">
        <v>0</v>
      </c>
      <c r="GI558" s="519">
        <v>0</v>
      </c>
      <c r="GJ558" s="519">
        <v>0</v>
      </c>
      <c r="GK558" s="519">
        <v>0</v>
      </c>
      <c r="GL558" s="519">
        <v>0</v>
      </c>
      <c r="GM558" s="519">
        <v>0</v>
      </c>
      <c r="GN558" s="519">
        <v>0</v>
      </c>
      <c r="GO558" s="519">
        <v>0</v>
      </c>
      <c r="GP558" s="519">
        <v>0</v>
      </c>
      <c r="GQ558" s="519">
        <v>0</v>
      </c>
      <c r="GR558" s="519">
        <v>0</v>
      </c>
      <c r="GS558" s="519">
        <v>0</v>
      </c>
      <c r="GT558" s="519">
        <v>0</v>
      </c>
      <c r="GU558" s="519">
        <v>0</v>
      </c>
      <c r="GV558" s="519">
        <v>0</v>
      </c>
      <c r="GW558" s="519">
        <v>0</v>
      </c>
      <c r="GX558" s="519">
        <v>0</v>
      </c>
      <c r="GY558" s="519">
        <v>0</v>
      </c>
      <c r="GZ558" s="519">
        <v>0</v>
      </c>
      <c r="HA558" s="519">
        <v>0</v>
      </c>
      <c r="HB558" s="519">
        <v>0</v>
      </c>
      <c r="HC558" s="519">
        <v>0</v>
      </c>
      <c r="HD558" s="519">
        <v>0</v>
      </c>
      <c r="HE558" s="519">
        <v>0</v>
      </c>
      <c r="HF558" s="519">
        <v>0</v>
      </c>
      <c r="HG558" s="519">
        <v>0</v>
      </c>
      <c r="HH558" s="519">
        <v>0</v>
      </c>
      <c r="HI558" s="519">
        <v>0</v>
      </c>
      <c r="HJ558" s="519">
        <v>0</v>
      </c>
      <c r="HK558" s="519">
        <v>0</v>
      </c>
      <c r="HL558" s="519">
        <v>0</v>
      </c>
      <c r="HM558" s="519">
        <v>0</v>
      </c>
      <c r="HN558" s="519">
        <v>0</v>
      </c>
      <c r="HO558" s="519">
        <v>0</v>
      </c>
      <c r="HP558" s="519">
        <v>0</v>
      </c>
      <c r="HQ558" s="519">
        <v>0</v>
      </c>
      <c r="HR558" s="519">
        <v>0</v>
      </c>
      <c r="HS558" s="519">
        <v>0</v>
      </c>
      <c r="HT558" s="519">
        <v>0</v>
      </c>
      <c r="HU558" s="519">
        <v>0</v>
      </c>
      <c r="HV558" s="519">
        <v>0</v>
      </c>
      <c r="HW558" s="519">
        <v>0</v>
      </c>
      <c r="HX558" s="519">
        <v>0</v>
      </c>
      <c r="HY558" s="519">
        <v>0</v>
      </c>
      <c r="HZ558" s="519">
        <v>0</v>
      </c>
      <c r="IA558" s="519">
        <v>0</v>
      </c>
      <c r="IB558" s="519">
        <v>0</v>
      </c>
      <c r="IC558" s="519">
        <v>0</v>
      </c>
      <c r="ID558" s="519">
        <v>0</v>
      </c>
      <c r="IE558" s="519">
        <v>0</v>
      </c>
      <c r="IF558" s="519">
        <v>0</v>
      </c>
      <c r="IG558" s="519">
        <v>0</v>
      </c>
      <c r="IH558" s="519">
        <v>0</v>
      </c>
      <c r="II558" s="519">
        <v>0</v>
      </c>
      <c r="IJ558" s="519">
        <v>0</v>
      </c>
      <c r="IK558" s="519">
        <v>0</v>
      </c>
    </row>
    <row r="559" spans="2:245" hidden="1">
      <c r="B559" s="519" t="s">
        <v>1058</v>
      </c>
      <c r="C559" s="519"/>
      <c r="D559" s="519"/>
      <c r="E559" s="519"/>
      <c r="F559" s="519">
        <v>1</v>
      </c>
      <c r="G559" s="519"/>
      <c r="H559" s="519">
        <v>55</v>
      </c>
      <c r="I559" s="519">
        <v>7</v>
      </c>
      <c r="J559" s="519" t="str">
        <f t="shared" si="27"/>
        <v>SDN10015507</v>
      </c>
      <c r="K559" s="519">
        <v>1572</v>
      </c>
      <c r="M559" s="337"/>
      <c r="N559" s="519" t="s">
        <v>1061</v>
      </c>
      <c r="O559" s="519" t="s">
        <v>1059</v>
      </c>
      <c r="P559" s="519">
        <v>10</v>
      </c>
      <c r="Q559" s="521" t="str">
        <f t="shared" si="28"/>
        <v>SDN150110</v>
      </c>
      <c r="R559" s="519">
        <v>212</v>
      </c>
      <c r="S559" s="519">
        <v>549</v>
      </c>
      <c r="T559" s="519">
        <v>893</v>
      </c>
      <c r="U559" s="519">
        <v>1245</v>
      </c>
      <c r="V559" s="519">
        <v>1604</v>
      </c>
      <c r="W559" s="519">
        <v>1972</v>
      </c>
      <c r="X559" s="519">
        <v>2348</v>
      </c>
      <c r="Y559" s="519">
        <v>2669</v>
      </c>
      <c r="Z559" s="519">
        <v>2999</v>
      </c>
      <c r="AA559" s="519">
        <v>4449</v>
      </c>
      <c r="AB559" s="519">
        <v>4913</v>
      </c>
      <c r="AC559" s="519">
        <v>5386</v>
      </c>
      <c r="AD559" s="519">
        <v>5871</v>
      </c>
      <c r="AE559" s="519">
        <v>6368</v>
      </c>
      <c r="AF559" s="519">
        <v>6876</v>
      </c>
      <c r="AG559" s="519">
        <v>7038</v>
      </c>
      <c r="AH559" s="519">
        <v>7204</v>
      </c>
      <c r="AI559" s="519">
        <v>7374</v>
      </c>
      <c r="AJ559" s="519">
        <v>7550</v>
      </c>
      <c r="AK559" s="519">
        <v>7731</v>
      </c>
      <c r="AL559" s="519">
        <v>7919</v>
      </c>
      <c r="AM559" s="519">
        <v>8114</v>
      </c>
      <c r="AN559" s="519">
        <v>8315</v>
      </c>
      <c r="AO559" s="519">
        <v>8524</v>
      </c>
      <c r="AP559" s="519">
        <v>8742</v>
      </c>
      <c r="AQ559" s="519">
        <v>8971</v>
      </c>
      <c r="AR559" s="519">
        <v>9209</v>
      </c>
      <c r="AS559" s="519">
        <v>9459</v>
      </c>
      <c r="AT559" s="519">
        <v>9722</v>
      </c>
      <c r="AU559" s="519">
        <v>0</v>
      </c>
      <c r="AV559" s="519">
        <v>0</v>
      </c>
      <c r="AW559" s="519">
        <v>0</v>
      </c>
      <c r="AX559" s="519">
        <v>0</v>
      </c>
      <c r="AY559" s="519">
        <v>0</v>
      </c>
      <c r="AZ559" s="519">
        <v>0</v>
      </c>
      <c r="BA559" s="519">
        <v>0</v>
      </c>
      <c r="BB559" s="519">
        <v>0</v>
      </c>
      <c r="BC559" s="519">
        <v>0</v>
      </c>
      <c r="BD559" s="519">
        <v>0</v>
      </c>
      <c r="BE559" s="519">
        <v>0</v>
      </c>
      <c r="BF559" s="519">
        <v>0</v>
      </c>
      <c r="BG559" s="519">
        <v>0</v>
      </c>
      <c r="BH559" s="519">
        <v>0</v>
      </c>
      <c r="BI559" s="519">
        <v>0</v>
      </c>
      <c r="BJ559" s="519">
        <v>0</v>
      </c>
      <c r="BK559" s="519">
        <v>0</v>
      </c>
      <c r="BL559" s="519">
        <v>0</v>
      </c>
      <c r="BM559" s="519">
        <v>0</v>
      </c>
      <c r="BN559" s="519">
        <v>0</v>
      </c>
      <c r="BO559" s="519">
        <v>0</v>
      </c>
      <c r="BP559" s="519">
        <v>0</v>
      </c>
      <c r="BQ559" s="519">
        <v>0</v>
      </c>
      <c r="BR559" s="519">
        <v>0</v>
      </c>
      <c r="BS559" s="519">
        <v>0</v>
      </c>
      <c r="BT559" s="519">
        <v>0</v>
      </c>
      <c r="BU559" s="519">
        <v>0</v>
      </c>
      <c r="BV559" s="519">
        <v>0</v>
      </c>
      <c r="BW559" s="519">
        <v>0</v>
      </c>
      <c r="BX559" s="519">
        <v>0</v>
      </c>
      <c r="BY559" s="519">
        <v>0</v>
      </c>
      <c r="BZ559" s="519">
        <v>0</v>
      </c>
      <c r="CA559" s="519">
        <v>0</v>
      </c>
      <c r="CB559" s="519">
        <v>0</v>
      </c>
      <c r="CC559" s="519">
        <v>0</v>
      </c>
      <c r="CD559" s="519">
        <v>0</v>
      </c>
      <c r="CE559" s="519">
        <v>0</v>
      </c>
      <c r="CF559" s="519">
        <v>0</v>
      </c>
      <c r="CG559" s="519">
        <v>0</v>
      </c>
      <c r="CH559" s="519">
        <v>0</v>
      </c>
      <c r="CI559" s="519">
        <v>0</v>
      </c>
      <c r="CJ559" s="519">
        <v>0</v>
      </c>
      <c r="CK559" s="519">
        <v>0</v>
      </c>
      <c r="CL559" s="519">
        <v>0</v>
      </c>
      <c r="CM559" s="519">
        <v>0</v>
      </c>
      <c r="CN559" s="519">
        <v>0</v>
      </c>
      <c r="CO559" s="519">
        <v>0</v>
      </c>
      <c r="CP559" s="519">
        <v>0</v>
      </c>
      <c r="CQ559" s="519">
        <v>0</v>
      </c>
      <c r="CR559" s="519">
        <v>0</v>
      </c>
      <c r="CS559" s="519">
        <v>0</v>
      </c>
      <c r="CT559" s="519">
        <v>0</v>
      </c>
      <c r="CU559" s="519">
        <v>0</v>
      </c>
      <c r="CV559" s="519">
        <v>0</v>
      </c>
      <c r="CW559" s="519">
        <v>0</v>
      </c>
      <c r="CX559" s="519">
        <v>0</v>
      </c>
      <c r="CY559" s="519">
        <v>0</v>
      </c>
      <c r="CZ559" s="519">
        <v>0</v>
      </c>
      <c r="DA559" s="519">
        <v>0</v>
      </c>
      <c r="DB559" s="519">
        <v>0</v>
      </c>
      <c r="DC559" s="519">
        <v>0</v>
      </c>
      <c r="DD559" s="519">
        <v>0</v>
      </c>
      <c r="DE559" s="519">
        <v>0</v>
      </c>
      <c r="DF559" s="519">
        <v>0</v>
      </c>
      <c r="DG559" s="519">
        <v>0</v>
      </c>
      <c r="DH559" s="519">
        <v>0</v>
      </c>
      <c r="DI559" s="519">
        <v>0</v>
      </c>
      <c r="DJ559" s="519">
        <v>0</v>
      </c>
      <c r="DK559" s="519">
        <v>0</v>
      </c>
      <c r="DL559" s="519">
        <v>0</v>
      </c>
      <c r="DM559" s="519">
        <v>0</v>
      </c>
      <c r="DN559" s="519">
        <v>0</v>
      </c>
      <c r="DO559" s="519">
        <v>0</v>
      </c>
      <c r="DP559" s="519">
        <v>0</v>
      </c>
      <c r="DQ559" s="519">
        <v>0</v>
      </c>
      <c r="DR559" s="519">
        <v>0</v>
      </c>
      <c r="DS559" s="519">
        <v>0</v>
      </c>
      <c r="DT559" s="519">
        <v>0</v>
      </c>
      <c r="DU559" s="519">
        <v>0</v>
      </c>
      <c r="DV559" s="519">
        <v>0</v>
      </c>
      <c r="DW559" s="519">
        <v>0</v>
      </c>
      <c r="DX559" s="519">
        <v>0</v>
      </c>
      <c r="DZ559" s="337"/>
      <c r="EA559" s="519" t="s">
        <v>1061</v>
      </c>
      <c r="EB559" s="519" t="s">
        <v>1059</v>
      </c>
      <c r="EC559" s="519">
        <v>10</v>
      </c>
      <c r="ED559" s="521" t="str">
        <f t="shared" si="29"/>
        <v>SDN150110</v>
      </c>
      <c r="EE559" s="519">
        <v>384</v>
      </c>
      <c r="EF559" s="519">
        <v>1116</v>
      </c>
      <c r="EG559" s="519">
        <v>1883</v>
      </c>
      <c r="EH559" s="519">
        <v>2631</v>
      </c>
      <c r="EI559" s="519">
        <v>3365</v>
      </c>
      <c r="EJ559" s="519">
        <v>4083</v>
      </c>
      <c r="EK559" s="519">
        <v>4791</v>
      </c>
      <c r="EL559" s="519">
        <v>5358</v>
      </c>
      <c r="EM559" s="519">
        <v>5921</v>
      </c>
      <c r="EN559" s="519">
        <v>6625</v>
      </c>
      <c r="EO559" s="519">
        <v>7172</v>
      </c>
      <c r="EP559" s="519">
        <v>7707</v>
      </c>
      <c r="EQ559" s="519">
        <v>8234</v>
      </c>
      <c r="ER559" s="519">
        <v>8753</v>
      </c>
      <c r="ES559" s="519">
        <v>0</v>
      </c>
      <c r="ET559" s="519">
        <v>0</v>
      </c>
      <c r="EU559" s="519">
        <v>0</v>
      </c>
      <c r="EV559" s="519">
        <v>0</v>
      </c>
      <c r="EW559" s="519">
        <v>0</v>
      </c>
      <c r="EX559" s="519">
        <v>0</v>
      </c>
      <c r="EY559" s="519">
        <v>0</v>
      </c>
      <c r="EZ559" s="519">
        <v>0</v>
      </c>
      <c r="FA559" s="519">
        <v>0</v>
      </c>
      <c r="FB559" s="519">
        <v>0</v>
      </c>
      <c r="FC559" s="519">
        <v>0</v>
      </c>
      <c r="FD559" s="519">
        <v>0</v>
      </c>
      <c r="FE559" s="519">
        <v>0</v>
      </c>
      <c r="FF559" s="519">
        <v>0</v>
      </c>
      <c r="FG559" s="519">
        <v>0</v>
      </c>
      <c r="FH559" s="519">
        <v>0</v>
      </c>
      <c r="FI559" s="519">
        <v>0</v>
      </c>
      <c r="FJ559" s="519">
        <v>0</v>
      </c>
      <c r="FK559" s="519">
        <v>0</v>
      </c>
      <c r="FL559" s="519">
        <v>0</v>
      </c>
      <c r="FM559" s="519">
        <v>0</v>
      </c>
      <c r="FN559" s="519">
        <v>0</v>
      </c>
      <c r="FO559" s="519">
        <v>0</v>
      </c>
      <c r="FP559" s="519">
        <v>0</v>
      </c>
      <c r="FQ559" s="519">
        <v>0</v>
      </c>
      <c r="FR559" s="519">
        <v>0</v>
      </c>
      <c r="FS559" s="519">
        <v>0</v>
      </c>
      <c r="FT559" s="519">
        <v>0</v>
      </c>
      <c r="FU559" s="519">
        <v>0</v>
      </c>
      <c r="FV559" s="519">
        <v>0</v>
      </c>
      <c r="FW559" s="519">
        <v>0</v>
      </c>
      <c r="FX559" s="519">
        <v>0</v>
      </c>
      <c r="FY559" s="519">
        <v>0</v>
      </c>
      <c r="FZ559" s="519">
        <v>0</v>
      </c>
      <c r="GA559" s="519">
        <v>0</v>
      </c>
      <c r="GB559" s="519">
        <v>0</v>
      </c>
      <c r="GC559" s="519">
        <v>0</v>
      </c>
      <c r="GD559" s="519">
        <v>0</v>
      </c>
      <c r="GE559" s="519">
        <v>0</v>
      </c>
      <c r="GF559" s="519">
        <v>0</v>
      </c>
      <c r="GG559" s="519">
        <v>0</v>
      </c>
      <c r="GH559" s="519">
        <v>0</v>
      </c>
      <c r="GI559" s="519">
        <v>0</v>
      </c>
      <c r="GJ559" s="519">
        <v>0</v>
      </c>
      <c r="GK559" s="519">
        <v>0</v>
      </c>
      <c r="GL559" s="519">
        <v>0</v>
      </c>
      <c r="GM559" s="519">
        <v>0</v>
      </c>
      <c r="GN559" s="519">
        <v>0</v>
      </c>
      <c r="GO559" s="519">
        <v>0</v>
      </c>
      <c r="GP559" s="519">
        <v>0</v>
      </c>
      <c r="GQ559" s="519">
        <v>0</v>
      </c>
      <c r="GR559" s="519">
        <v>0</v>
      </c>
      <c r="GS559" s="519">
        <v>0</v>
      </c>
      <c r="GT559" s="519">
        <v>0</v>
      </c>
      <c r="GU559" s="519">
        <v>0</v>
      </c>
      <c r="GV559" s="519">
        <v>0</v>
      </c>
      <c r="GW559" s="519">
        <v>0</v>
      </c>
      <c r="GX559" s="519">
        <v>0</v>
      </c>
      <c r="GY559" s="519">
        <v>0</v>
      </c>
      <c r="GZ559" s="519">
        <v>0</v>
      </c>
      <c r="HA559" s="519">
        <v>0</v>
      </c>
      <c r="HB559" s="519">
        <v>0</v>
      </c>
      <c r="HC559" s="519">
        <v>0</v>
      </c>
      <c r="HD559" s="519">
        <v>0</v>
      </c>
      <c r="HE559" s="519">
        <v>0</v>
      </c>
      <c r="HF559" s="519">
        <v>0</v>
      </c>
      <c r="HG559" s="519">
        <v>0</v>
      </c>
      <c r="HH559" s="519">
        <v>0</v>
      </c>
      <c r="HI559" s="519">
        <v>0</v>
      </c>
      <c r="HJ559" s="519">
        <v>0</v>
      </c>
      <c r="HK559" s="519">
        <v>0</v>
      </c>
      <c r="HL559" s="519">
        <v>0</v>
      </c>
      <c r="HM559" s="519">
        <v>0</v>
      </c>
      <c r="HN559" s="519">
        <v>0</v>
      </c>
      <c r="HO559" s="519">
        <v>0</v>
      </c>
      <c r="HP559" s="519">
        <v>0</v>
      </c>
      <c r="HQ559" s="519">
        <v>0</v>
      </c>
      <c r="HR559" s="519">
        <v>0</v>
      </c>
      <c r="HS559" s="519">
        <v>0</v>
      </c>
      <c r="HT559" s="519">
        <v>0</v>
      </c>
      <c r="HU559" s="519">
        <v>0</v>
      </c>
      <c r="HV559" s="519">
        <v>0</v>
      </c>
      <c r="HW559" s="519">
        <v>0</v>
      </c>
      <c r="HX559" s="519">
        <v>0</v>
      </c>
      <c r="HY559" s="519">
        <v>0</v>
      </c>
      <c r="HZ559" s="519">
        <v>0</v>
      </c>
      <c r="IA559" s="519">
        <v>0</v>
      </c>
      <c r="IB559" s="519">
        <v>0</v>
      </c>
      <c r="IC559" s="519">
        <v>0</v>
      </c>
      <c r="ID559" s="519">
        <v>0</v>
      </c>
      <c r="IE559" s="519">
        <v>0</v>
      </c>
      <c r="IF559" s="519">
        <v>0</v>
      </c>
      <c r="IG559" s="519">
        <v>0</v>
      </c>
      <c r="IH559" s="519">
        <v>0</v>
      </c>
      <c r="II559" s="519">
        <v>0</v>
      </c>
      <c r="IJ559" s="519">
        <v>0</v>
      </c>
      <c r="IK559" s="519">
        <v>0</v>
      </c>
    </row>
    <row r="560" spans="2:245" hidden="1">
      <c r="B560" s="519" t="s">
        <v>1058</v>
      </c>
      <c r="C560" s="519"/>
      <c r="D560" s="519"/>
      <c r="E560" s="519"/>
      <c r="F560" s="519">
        <v>1</v>
      </c>
      <c r="G560" s="519"/>
      <c r="H560" s="519">
        <v>55</v>
      </c>
      <c r="I560" s="519">
        <v>8</v>
      </c>
      <c r="J560" s="519" t="str">
        <f t="shared" si="27"/>
        <v>SDN10015508</v>
      </c>
      <c r="K560" s="519">
        <v>1572</v>
      </c>
      <c r="M560" s="337"/>
      <c r="N560" s="519" t="s">
        <v>1061</v>
      </c>
      <c r="O560" s="519" t="s">
        <v>1059</v>
      </c>
      <c r="P560" s="519">
        <v>11</v>
      </c>
      <c r="Q560" s="521" t="str">
        <f t="shared" si="28"/>
        <v>SDN150111</v>
      </c>
      <c r="R560" s="519">
        <v>209</v>
      </c>
      <c r="S560" s="519">
        <v>543</v>
      </c>
      <c r="T560" s="519">
        <v>886</v>
      </c>
      <c r="U560" s="519">
        <v>1235</v>
      </c>
      <c r="V560" s="519">
        <v>1593</v>
      </c>
      <c r="W560" s="519">
        <v>1959</v>
      </c>
      <c r="X560" s="519">
        <v>2334</v>
      </c>
      <c r="Y560" s="519">
        <v>2654</v>
      </c>
      <c r="Z560" s="519">
        <v>2984</v>
      </c>
      <c r="AA560" s="519">
        <v>4428</v>
      </c>
      <c r="AB560" s="519">
        <v>4888</v>
      </c>
      <c r="AC560" s="519">
        <v>5360</v>
      </c>
      <c r="AD560" s="519">
        <v>5842</v>
      </c>
      <c r="AE560" s="519">
        <v>6336</v>
      </c>
      <c r="AF560" s="519">
        <v>6841</v>
      </c>
      <c r="AG560" s="519">
        <v>7002</v>
      </c>
      <c r="AH560" s="519">
        <v>7168</v>
      </c>
      <c r="AI560" s="519">
        <v>7338</v>
      </c>
      <c r="AJ560" s="519">
        <v>7514</v>
      </c>
      <c r="AK560" s="519">
        <v>7697</v>
      </c>
      <c r="AL560" s="519">
        <v>7885</v>
      </c>
      <c r="AM560" s="519">
        <v>8080</v>
      </c>
      <c r="AN560" s="519">
        <v>8283</v>
      </c>
      <c r="AO560" s="519">
        <v>8494</v>
      </c>
      <c r="AP560" s="519">
        <v>8716</v>
      </c>
      <c r="AQ560" s="519">
        <v>8948</v>
      </c>
      <c r="AR560" s="519">
        <v>9190</v>
      </c>
      <c r="AS560" s="519">
        <v>9446</v>
      </c>
      <c r="AT560" s="519">
        <v>9715</v>
      </c>
      <c r="AU560" s="519">
        <v>0</v>
      </c>
      <c r="AV560" s="519">
        <v>0</v>
      </c>
      <c r="AW560" s="519">
        <v>0</v>
      </c>
      <c r="AX560" s="519">
        <v>0</v>
      </c>
      <c r="AY560" s="519">
        <v>0</v>
      </c>
      <c r="AZ560" s="519">
        <v>0</v>
      </c>
      <c r="BA560" s="519">
        <v>0</v>
      </c>
      <c r="BB560" s="519">
        <v>0</v>
      </c>
      <c r="BC560" s="519">
        <v>0</v>
      </c>
      <c r="BD560" s="519">
        <v>0</v>
      </c>
      <c r="BE560" s="519">
        <v>0</v>
      </c>
      <c r="BF560" s="519">
        <v>0</v>
      </c>
      <c r="BG560" s="519">
        <v>0</v>
      </c>
      <c r="BH560" s="519">
        <v>0</v>
      </c>
      <c r="BI560" s="519">
        <v>0</v>
      </c>
      <c r="BJ560" s="519">
        <v>0</v>
      </c>
      <c r="BK560" s="519">
        <v>0</v>
      </c>
      <c r="BL560" s="519">
        <v>0</v>
      </c>
      <c r="BM560" s="519">
        <v>0</v>
      </c>
      <c r="BN560" s="519">
        <v>0</v>
      </c>
      <c r="BO560" s="519">
        <v>0</v>
      </c>
      <c r="BP560" s="519">
        <v>0</v>
      </c>
      <c r="BQ560" s="519">
        <v>0</v>
      </c>
      <c r="BR560" s="519">
        <v>0</v>
      </c>
      <c r="BS560" s="519">
        <v>0</v>
      </c>
      <c r="BT560" s="519">
        <v>0</v>
      </c>
      <c r="BU560" s="519">
        <v>0</v>
      </c>
      <c r="BV560" s="519">
        <v>0</v>
      </c>
      <c r="BW560" s="519">
        <v>0</v>
      </c>
      <c r="BX560" s="519">
        <v>0</v>
      </c>
      <c r="BY560" s="519">
        <v>0</v>
      </c>
      <c r="BZ560" s="519">
        <v>0</v>
      </c>
      <c r="CA560" s="519">
        <v>0</v>
      </c>
      <c r="CB560" s="519">
        <v>0</v>
      </c>
      <c r="CC560" s="519">
        <v>0</v>
      </c>
      <c r="CD560" s="519">
        <v>0</v>
      </c>
      <c r="CE560" s="519">
        <v>0</v>
      </c>
      <c r="CF560" s="519">
        <v>0</v>
      </c>
      <c r="CG560" s="519">
        <v>0</v>
      </c>
      <c r="CH560" s="519">
        <v>0</v>
      </c>
      <c r="CI560" s="519">
        <v>0</v>
      </c>
      <c r="CJ560" s="519">
        <v>0</v>
      </c>
      <c r="CK560" s="519">
        <v>0</v>
      </c>
      <c r="CL560" s="519">
        <v>0</v>
      </c>
      <c r="CM560" s="519">
        <v>0</v>
      </c>
      <c r="CN560" s="519">
        <v>0</v>
      </c>
      <c r="CO560" s="519">
        <v>0</v>
      </c>
      <c r="CP560" s="519">
        <v>0</v>
      </c>
      <c r="CQ560" s="519">
        <v>0</v>
      </c>
      <c r="CR560" s="519">
        <v>0</v>
      </c>
      <c r="CS560" s="519">
        <v>0</v>
      </c>
      <c r="CT560" s="519">
        <v>0</v>
      </c>
      <c r="CU560" s="519">
        <v>0</v>
      </c>
      <c r="CV560" s="519">
        <v>0</v>
      </c>
      <c r="CW560" s="519">
        <v>0</v>
      </c>
      <c r="CX560" s="519">
        <v>0</v>
      </c>
      <c r="CY560" s="519">
        <v>0</v>
      </c>
      <c r="CZ560" s="519">
        <v>0</v>
      </c>
      <c r="DA560" s="519">
        <v>0</v>
      </c>
      <c r="DB560" s="519">
        <v>0</v>
      </c>
      <c r="DC560" s="519">
        <v>0</v>
      </c>
      <c r="DD560" s="519">
        <v>0</v>
      </c>
      <c r="DE560" s="519">
        <v>0</v>
      </c>
      <c r="DF560" s="519">
        <v>0</v>
      </c>
      <c r="DG560" s="519">
        <v>0</v>
      </c>
      <c r="DH560" s="519">
        <v>0</v>
      </c>
      <c r="DI560" s="519">
        <v>0</v>
      </c>
      <c r="DJ560" s="519">
        <v>0</v>
      </c>
      <c r="DK560" s="519">
        <v>0</v>
      </c>
      <c r="DL560" s="519">
        <v>0</v>
      </c>
      <c r="DM560" s="519">
        <v>0</v>
      </c>
      <c r="DN560" s="519">
        <v>0</v>
      </c>
      <c r="DO560" s="519">
        <v>0</v>
      </c>
      <c r="DP560" s="519">
        <v>0</v>
      </c>
      <c r="DQ560" s="519">
        <v>0</v>
      </c>
      <c r="DR560" s="519">
        <v>0</v>
      </c>
      <c r="DS560" s="519">
        <v>0</v>
      </c>
      <c r="DT560" s="519">
        <v>0</v>
      </c>
      <c r="DU560" s="519">
        <v>0</v>
      </c>
      <c r="DV560" s="519">
        <v>0</v>
      </c>
      <c r="DW560" s="519">
        <v>0</v>
      </c>
      <c r="DX560" s="519">
        <v>0</v>
      </c>
      <c r="DZ560" s="337"/>
      <c r="EA560" s="519" t="s">
        <v>1061</v>
      </c>
      <c r="EB560" s="519" t="s">
        <v>1059</v>
      </c>
      <c r="EC560" s="519">
        <v>11</v>
      </c>
      <c r="ED560" s="521" t="str">
        <f t="shared" si="29"/>
        <v>SDN150111</v>
      </c>
      <c r="EE560" s="519">
        <v>378</v>
      </c>
      <c r="EF560" s="519">
        <v>1101</v>
      </c>
      <c r="EG560" s="519">
        <v>1864</v>
      </c>
      <c r="EH560" s="519">
        <v>2607</v>
      </c>
      <c r="EI560" s="519">
        <v>3337</v>
      </c>
      <c r="EJ560" s="519">
        <v>4054</v>
      </c>
      <c r="EK560" s="519">
        <v>4760</v>
      </c>
      <c r="EL560" s="519">
        <v>5328</v>
      </c>
      <c r="EM560" s="519">
        <v>5890</v>
      </c>
      <c r="EN560" s="519">
        <v>6593</v>
      </c>
      <c r="EO560" s="519">
        <v>7134</v>
      </c>
      <c r="EP560" s="519">
        <v>7667</v>
      </c>
      <c r="EQ560" s="519">
        <v>8190</v>
      </c>
      <c r="ER560" s="519">
        <v>8706</v>
      </c>
      <c r="ES560" s="519">
        <v>0</v>
      </c>
      <c r="ET560" s="519">
        <v>0</v>
      </c>
      <c r="EU560" s="519">
        <v>0</v>
      </c>
      <c r="EV560" s="519">
        <v>0</v>
      </c>
      <c r="EW560" s="519">
        <v>0</v>
      </c>
      <c r="EX560" s="519">
        <v>0</v>
      </c>
      <c r="EY560" s="519">
        <v>0</v>
      </c>
      <c r="EZ560" s="519">
        <v>0</v>
      </c>
      <c r="FA560" s="519">
        <v>0</v>
      </c>
      <c r="FB560" s="519">
        <v>0</v>
      </c>
      <c r="FC560" s="519">
        <v>0</v>
      </c>
      <c r="FD560" s="519">
        <v>0</v>
      </c>
      <c r="FE560" s="519">
        <v>0</v>
      </c>
      <c r="FF560" s="519">
        <v>0</v>
      </c>
      <c r="FG560" s="519">
        <v>0</v>
      </c>
      <c r="FH560" s="519">
        <v>0</v>
      </c>
      <c r="FI560" s="519">
        <v>0</v>
      </c>
      <c r="FJ560" s="519">
        <v>0</v>
      </c>
      <c r="FK560" s="519">
        <v>0</v>
      </c>
      <c r="FL560" s="519">
        <v>0</v>
      </c>
      <c r="FM560" s="519">
        <v>0</v>
      </c>
      <c r="FN560" s="519">
        <v>0</v>
      </c>
      <c r="FO560" s="519">
        <v>0</v>
      </c>
      <c r="FP560" s="519">
        <v>0</v>
      </c>
      <c r="FQ560" s="519">
        <v>0</v>
      </c>
      <c r="FR560" s="519">
        <v>0</v>
      </c>
      <c r="FS560" s="519">
        <v>0</v>
      </c>
      <c r="FT560" s="519">
        <v>0</v>
      </c>
      <c r="FU560" s="519">
        <v>0</v>
      </c>
      <c r="FV560" s="519">
        <v>0</v>
      </c>
      <c r="FW560" s="519">
        <v>0</v>
      </c>
      <c r="FX560" s="519">
        <v>0</v>
      </c>
      <c r="FY560" s="519">
        <v>0</v>
      </c>
      <c r="FZ560" s="519">
        <v>0</v>
      </c>
      <c r="GA560" s="519">
        <v>0</v>
      </c>
      <c r="GB560" s="519">
        <v>0</v>
      </c>
      <c r="GC560" s="519">
        <v>0</v>
      </c>
      <c r="GD560" s="519">
        <v>0</v>
      </c>
      <c r="GE560" s="519">
        <v>0</v>
      </c>
      <c r="GF560" s="519">
        <v>0</v>
      </c>
      <c r="GG560" s="519">
        <v>0</v>
      </c>
      <c r="GH560" s="519">
        <v>0</v>
      </c>
      <c r="GI560" s="519">
        <v>0</v>
      </c>
      <c r="GJ560" s="519">
        <v>0</v>
      </c>
      <c r="GK560" s="519">
        <v>0</v>
      </c>
      <c r="GL560" s="519">
        <v>0</v>
      </c>
      <c r="GM560" s="519">
        <v>0</v>
      </c>
      <c r="GN560" s="519">
        <v>0</v>
      </c>
      <c r="GO560" s="519">
        <v>0</v>
      </c>
      <c r="GP560" s="519">
        <v>0</v>
      </c>
      <c r="GQ560" s="519">
        <v>0</v>
      </c>
      <c r="GR560" s="519">
        <v>0</v>
      </c>
      <c r="GS560" s="519">
        <v>0</v>
      </c>
      <c r="GT560" s="519">
        <v>0</v>
      </c>
      <c r="GU560" s="519">
        <v>0</v>
      </c>
      <c r="GV560" s="519">
        <v>0</v>
      </c>
      <c r="GW560" s="519">
        <v>0</v>
      </c>
      <c r="GX560" s="519">
        <v>0</v>
      </c>
      <c r="GY560" s="519">
        <v>0</v>
      </c>
      <c r="GZ560" s="519">
        <v>0</v>
      </c>
      <c r="HA560" s="519">
        <v>0</v>
      </c>
      <c r="HB560" s="519">
        <v>0</v>
      </c>
      <c r="HC560" s="519">
        <v>0</v>
      </c>
      <c r="HD560" s="519">
        <v>0</v>
      </c>
      <c r="HE560" s="519">
        <v>0</v>
      </c>
      <c r="HF560" s="519">
        <v>0</v>
      </c>
      <c r="HG560" s="519">
        <v>0</v>
      </c>
      <c r="HH560" s="519">
        <v>0</v>
      </c>
      <c r="HI560" s="519">
        <v>0</v>
      </c>
      <c r="HJ560" s="519">
        <v>0</v>
      </c>
      <c r="HK560" s="519">
        <v>0</v>
      </c>
      <c r="HL560" s="519">
        <v>0</v>
      </c>
      <c r="HM560" s="519">
        <v>0</v>
      </c>
      <c r="HN560" s="519">
        <v>0</v>
      </c>
      <c r="HO560" s="519">
        <v>0</v>
      </c>
      <c r="HP560" s="519">
        <v>0</v>
      </c>
      <c r="HQ560" s="519">
        <v>0</v>
      </c>
      <c r="HR560" s="519">
        <v>0</v>
      </c>
      <c r="HS560" s="519">
        <v>0</v>
      </c>
      <c r="HT560" s="519">
        <v>0</v>
      </c>
      <c r="HU560" s="519">
        <v>0</v>
      </c>
      <c r="HV560" s="519">
        <v>0</v>
      </c>
      <c r="HW560" s="519">
        <v>0</v>
      </c>
      <c r="HX560" s="519">
        <v>0</v>
      </c>
      <c r="HY560" s="519">
        <v>0</v>
      </c>
      <c r="HZ560" s="519">
        <v>0</v>
      </c>
      <c r="IA560" s="519">
        <v>0</v>
      </c>
      <c r="IB560" s="519">
        <v>0</v>
      </c>
      <c r="IC560" s="519">
        <v>0</v>
      </c>
      <c r="ID560" s="519">
        <v>0</v>
      </c>
      <c r="IE560" s="519">
        <v>0</v>
      </c>
      <c r="IF560" s="519">
        <v>0</v>
      </c>
      <c r="IG560" s="519">
        <v>0</v>
      </c>
      <c r="IH560" s="519">
        <v>0</v>
      </c>
      <c r="II560" s="519">
        <v>0</v>
      </c>
      <c r="IJ560" s="519">
        <v>0</v>
      </c>
      <c r="IK560" s="519">
        <v>0</v>
      </c>
    </row>
    <row r="561" spans="2:245" hidden="1">
      <c r="B561" s="519" t="s">
        <v>1058</v>
      </c>
      <c r="C561" s="519"/>
      <c r="D561" s="519"/>
      <c r="E561" s="519"/>
      <c r="F561" s="519">
        <v>1</v>
      </c>
      <c r="G561" s="519"/>
      <c r="H561" s="519">
        <v>55</v>
      </c>
      <c r="I561" s="519">
        <v>9</v>
      </c>
      <c r="J561" s="519" t="str">
        <f t="shared" si="27"/>
        <v>SDN10015509</v>
      </c>
      <c r="K561" s="519">
        <v>1572</v>
      </c>
      <c r="M561" s="337"/>
      <c r="N561" s="519" t="s">
        <v>1061</v>
      </c>
      <c r="O561" s="519" t="s">
        <v>1059</v>
      </c>
      <c r="P561" s="519">
        <v>12</v>
      </c>
      <c r="Q561" s="521" t="str">
        <f t="shared" si="28"/>
        <v>SDN150112</v>
      </c>
      <c r="R561" s="519">
        <v>204</v>
      </c>
      <c r="S561" s="519">
        <v>537</v>
      </c>
      <c r="T561" s="519">
        <v>877</v>
      </c>
      <c r="U561" s="519">
        <v>1225</v>
      </c>
      <c r="V561" s="519">
        <v>1581</v>
      </c>
      <c r="W561" s="519">
        <v>1946</v>
      </c>
      <c r="X561" s="519">
        <v>2320</v>
      </c>
      <c r="Y561" s="519">
        <v>2639</v>
      </c>
      <c r="Z561" s="519">
        <v>2967</v>
      </c>
      <c r="AA561" s="519">
        <v>4402</v>
      </c>
      <c r="AB561" s="519">
        <v>4860</v>
      </c>
      <c r="AC561" s="519">
        <v>5329</v>
      </c>
      <c r="AD561" s="519">
        <v>5808</v>
      </c>
      <c r="AE561" s="519">
        <v>6299</v>
      </c>
      <c r="AF561" s="519">
        <v>6802</v>
      </c>
      <c r="AG561" s="519">
        <v>6963</v>
      </c>
      <c r="AH561" s="519">
        <v>7128</v>
      </c>
      <c r="AI561" s="519">
        <v>7299</v>
      </c>
      <c r="AJ561" s="519">
        <v>7475</v>
      </c>
      <c r="AK561" s="519">
        <v>7658</v>
      </c>
      <c r="AL561" s="519">
        <v>7847</v>
      </c>
      <c r="AM561" s="519">
        <v>8043</v>
      </c>
      <c r="AN561" s="519">
        <v>8248</v>
      </c>
      <c r="AO561" s="519">
        <v>8463</v>
      </c>
      <c r="AP561" s="519">
        <v>8687</v>
      </c>
      <c r="AQ561" s="519">
        <v>8922</v>
      </c>
      <c r="AR561" s="519">
        <v>9170</v>
      </c>
      <c r="AS561" s="519">
        <v>9432</v>
      </c>
      <c r="AT561" s="519">
        <v>9708</v>
      </c>
      <c r="AU561" s="519">
        <v>0</v>
      </c>
      <c r="AV561" s="519">
        <v>0</v>
      </c>
      <c r="AW561" s="519">
        <v>0</v>
      </c>
      <c r="AX561" s="519">
        <v>0</v>
      </c>
      <c r="AY561" s="519">
        <v>0</v>
      </c>
      <c r="AZ561" s="519">
        <v>0</v>
      </c>
      <c r="BA561" s="519">
        <v>0</v>
      </c>
      <c r="BB561" s="519">
        <v>0</v>
      </c>
      <c r="BC561" s="519">
        <v>0</v>
      </c>
      <c r="BD561" s="519">
        <v>0</v>
      </c>
      <c r="BE561" s="519">
        <v>0</v>
      </c>
      <c r="BF561" s="519">
        <v>0</v>
      </c>
      <c r="BG561" s="519">
        <v>0</v>
      </c>
      <c r="BH561" s="519">
        <v>0</v>
      </c>
      <c r="BI561" s="519">
        <v>0</v>
      </c>
      <c r="BJ561" s="519">
        <v>0</v>
      </c>
      <c r="BK561" s="519">
        <v>0</v>
      </c>
      <c r="BL561" s="519">
        <v>0</v>
      </c>
      <c r="BM561" s="519">
        <v>0</v>
      </c>
      <c r="BN561" s="519">
        <v>0</v>
      </c>
      <c r="BO561" s="519">
        <v>0</v>
      </c>
      <c r="BP561" s="519">
        <v>0</v>
      </c>
      <c r="BQ561" s="519">
        <v>0</v>
      </c>
      <c r="BR561" s="519">
        <v>0</v>
      </c>
      <c r="BS561" s="519">
        <v>0</v>
      </c>
      <c r="BT561" s="519">
        <v>0</v>
      </c>
      <c r="BU561" s="519">
        <v>0</v>
      </c>
      <c r="BV561" s="519">
        <v>0</v>
      </c>
      <c r="BW561" s="519">
        <v>0</v>
      </c>
      <c r="BX561" s="519">
        <v>0</v>
      </c>
      <c r="BY561" s="519">
        <v>0</v>
      </c>
      <c r="BZ561" s="519">
        <v>0</v>
      </c>
      <c r="CA561" s="519">
        <v>0</v>
      </c>
      <c r="CB561" s="519">
        <v>0</v>
      </c>
      <c r="CC561" s="519">
        <v>0</v>
      </c>
      <c r="CD561" s="519">
        <v>0</v>
      </c>
      <c r="CE561" s="519">
        <v>0</v>
      </c>
      <c r="CF561" s="519">
        <v>0</v>
      </c>
      <c r="CG561" s="519">
        <v>0</v>
      </c>
      <c r="CH561" s="519">
        <v>0</v>
      </c>
      <c r="CI561" s="519">
        <v>0</v>
      </c>
      <c r="CJ561" s="519">
        <v>0</v>
      </c>
      <c r="CK561" s="519">
        <v>0</v>
      </c>
      <c r="CL561" s="519">
        <v>0</v>
      </c>
      <c r="CM561" s="519">
        <v>0</v>
      </c>
      <c r="CN561" s="519">
        <v>0</v>
      </c>
      <c r="CO561" s="519">
        <v>0</v>
      </c>
      <c r="CP561" s="519">
        <v>0</v>
      </c>
      <c r="CQ561" s="519">
        <v>0</v>
      </c>
      <c r="CR561" s="519">
        <v>0</v>
      </c>
      <c r="CS561" s="519">
        <v>0</v>
      </c>
      <c r="CT561" s="519">
        <v>0</v>
      </c>
      <c r="CU561" s="519">
        <v>0</v>
      </c>
      <c r="CV561" s="519">
        <v>0</v>
      </c>
      <c r="CW561" s="519">
        <v>0</v>
      </c>
      <c r="CX561" s="519">
        <v>0</v>
      </c>
      <c r="CY561" s="519">
        <v>0</v>
      </c>
      <c r="CZ561" s="519">
        <v>0</v>
      </c>
      <c r="DA561" s="519">
        <v>0</v>
      </c>
      <c r="DB561" s="519">
        <v>0</v>
      </c>
      <c r="DC561" s="519">
        <v>0</v>
      </c>
      <c r="DD561" s="519">
        <v>0</v>
      </c>
      <c r="DE561" s="519">
        <v>0</v>
      </c>
      <c r="DF561" s="519">
        <v>0</v>
      </c>
      <c r="DG561" s="519">
        <v>0</v>
      </c>
      <c r="DH561" s="519">
        <v>0</v>
      </c>
      <c r="DI561" s="519">
        <v>0</v>
      </c>
      <c r="DJ561" s="519">
        <v>0</v>
      </c>
      <c r="DK561" s="519">
        <v>0</v>
      </c>
      <c r="DL561" s="519">
        <v>0</v>
      </c>
      <c r="DM561" s="519">
        <v>0</v>
      </c>
      <c r="DN561" s="519">
        <v>0</v>
      </c>
      <c r="DO561" s="519">
        <v>0</v>
      </c>
      <c r="DP561" s="519">
        <v>0</v>
      </c>
      <c r="DQ561" s="519">
        <v>0</v>
      </c>
      <c r="DR561" s="519">
        <v>0</v>
      </c>
      <c r="DS561" s="519">
        <v>0</v>
      </c>
      <c r="DT561" s="519">
        <v>0</v>
      </c>
      <c r="DU561" s="519">
        <v>0</v>
      </c>
      <c r="DV561" s="519">
        <v>0</v>
      </c>
      <c r="DW561" s="519">
        <v>0</v>
      </c>
      <c r="DX561" s="519">
        <v>0</v>
      </c>
      <c r="DZ561" s="337"/>
      <c r="EA561" s="519" t="s">
        <v>1061</v>
      </c>
      <c r="EB561" s="519" t="s">
        <v>1059</v>
      </c>
      <c r="EC561" s="519">
        <v>12</v>
      </c>
      <c r="ED561" s="521" t="str">
        <f t="shared" si="29"/>
        <v>SDN150112</v>
      </c>
      <c r="EE561" s="519">
        <v>369</v>
      </c>
      <c r="EF561" s="519">
        <v>1086</v>
      </c>
      <c r="EG561" s="519">
        <v>1842</v>
      </c>
      <c r="EH561" s="519">
        <v>2581</v>
      </c>
      <c r="EI561" s="519">
        <v>3309</v>
      </c>
      <c r="EJ561" s="519">
        <v>4022</v>
      </c>
      <c r="EK561" s="519">
        <v>4729</v>
      </c>
      <c r="EL561" s="519">
        <v>5296</v>
      </c>
      <c r="EM561" s="519">
        <v>5856</v>
      </c>
      <c r="EN561" s="519">
        <v>6552</v>
      </c>
      <c r="EO561" s="519">
        <v>7090</v>
      </c>
      <c r="EP561" s="519">
        <v>7618</v>
      </c>
      <c r="EQ561" s="519">
        <v>8137</v>
      </c>
      <c r="ER561" s="519">
        <v>8649</v>
      </c>
      <c r="ES561" s="519">
        <v>0</v>
      </c>
      <c r="ET561" s="519">
        <v>0</v>
      </c>
      <c r="EU561" s="519">
        <v>0</v>
      </c>
      <c r="EV561" s="519">
        <v>0</v>
      </c>
      <c r="EW561" s="519">
        <v>0</v>
      </c>
      <c r="EX561" s="519">
        <v>0</v>
      </c>
      <c r="EY561" s="519">
        <v>0</v>
      </c>
      <c r="EZ561" s="519">
        <v>0</v>
      </c>
      <c r="FA561" s="519">
        <v>0</v>
      </c>
      <c r="FB561" s="519">
        <v>0</v>
      </c>
      <c r="FC561" s="519">
        <v>0</v>
      </c>
      <c r="FD561" s="519">
        <v>0</v>
      </c>
      <c r="FE561" s="519">
        <v>0</v>
      </c>
      <c r="FF561" s="519">
        <v>0</v>
      </c>
      <c r="FG561" s="519">
        <v>0</v>
      </c>
      <c r="FH561" s="519">
        <v>0</v>
      </c>
      <c r="FI561" s="519">
        <v>0</v>
      </c>
      <c r="FJ561" s="519">
        <v>0</v>
      </c>
      <c r="FK561" s="519">
        <v>0</v>
      </c>
      <c r="FL561" s="519">
        <v>0</v>
      </c>
      <c r="FM561" s="519">
        <v>0</v>
      </c>
      <c r="FN561" s="519">
        <v>0</v>
      </c>
      <c r="FO561" s="519">
        <v>0</v>
      </c>
      <c r="FP561" s="519">
        <v>0</v>
      </c>
      <c r="FQ561" s="519">
        <v>0</v>
      </c>
      <c r="FR561" s="519">
        <v>0</v>
      </c>
      <c r="FS561" s="519">
        <v>0</v>
      </c>
      <c r="FT561" s="519">
        <v>0</v>
      </c>
      <c r="FU561" s="519">
        <v>0</v>
      </c>
      <c r="FV561" s="519">
        <v>0</v>
      </c>
      <c r="FW561" s="519">
        <v>0</v>
      </c>
      <c r="FX561" s="519">
        <v>0</v>
      </c>
      <c r="FY561" s="519">
        <v>0</v>
      </c>
      <c r="FZ561" s="519">
        <v>0</v>
      </c>
      <c r="GA561" s="519">
        <v>0</v>
      </c>
      <c r="GB561" s="519">
        <v>0</v>
      </c>
      <c r="GC561" s="519">
        <v>0</v>
      </c>
      <c r="GD561" s="519">
        <v>0</v>
      </c>
      <c r="GE561" s="519">
        <v>0</v>
      </c>
      <c r="GF561" s="519">
        <v>0</v>
      </c>
      <c r="GG561" s="519">
        <v>0</v>
      </c>
      <c r="GH561" s="519">
        <v>0</v>
      </c>
      <c r="GI561" s="519">
        <v>0</v>
      </c>
      <c r="GJ561" s="519">
        <v>0</v>
      </c>
      <c r="GK561" s="519">
        <v>0</v>
      </c>
      <c r="GL561" s="519">
        <v>0</v>
      </c>
      <c r="GM561" s="519">
        <v>0</v>
      </c>
      <c r="GN561" s="519">
        <v>0</v>
      </c>
      <c r="GO561" s="519">
        <v>0</v>
      </c>
      <c r="GP561" s="519">
        <v>0</v>
      </c>
      <c r="GQ561" s="519">
        <v>0</v>
      </c>
      <c r="GR561" s="519">
        <v>0</v>
      </c>
      <c r="GS561" s="519">
        <v>0</v>
      </c>
      <c r="GT561" s="519">
        <v>0</v>
      </c>
      <c r="GU561" s="519">
        <v>0</v>
      </c>
      <c r="GV561" s="519">
        <v>0</v>
      </c>
      <c r="GW561" s="519">
        <v>0</v>
      </c>
      <c r="GX561" s="519">
        <v>0</v>
      </c>
      <c r="GY561" s="519">
        <v>0</v>
      </c>
      <c r="GZ561" s="519">
        <v>0</v>
      </c>
      <c r="HA561" s="519">
        <v>0</v>
      </c>
      <c r="HB561" s="519">
        <v>0</v>
      </c>
      <c r="HC561" s="519">
        <v>0</v>
      </c>
      <c r="HD561" s="519">
        <v>0</v>
      </c>
      <c r="HE561" s="519">
        <v>0</v>
      </c>
      <c r="HF561" s="519">
        <v>0</v>
      </c>
      <c r="HG561" s="519">
        <v>0</v>
      </c>
      <c r="HH561" s="519">
        <v>0</v>
      </c>
      <c r="HI561" s="519">
        <v>0</v>
      </c>
      <c r="HJ561" s="519">
        <v>0</v>
      </c>
      <c r="HK561" s="519">
        <v>0</v>
      </c>
      <c r="HL561" s="519">
        <v>0</v>
      </c>
      <c r="HM561" s="519">
        <v>0</v>
      </c>
      <c r="HN561" s="519">
        <v>0</v>
      </c>
      <c r="HO561" s="519">
        <v>0</v>
      </c>
      <c r="HP561" s="519">
        <v>0</v>
      </c>
      <c r="HQ561" s="519">
        <v>0</v>
      </c>
      <c r="HR561" s="519">
        <v>0</v>
      </c>
      <c r="HS561" s="519">
        <v>0</v>
      </c>
      <c r="HT561" s="519">
        <v>0</v>
      </c>
      <c r="HU561" s="519">
        <v>0</v>
      </c>
      <c r="HV561" s="519">
        <v>0</v>
      </c>
      <c r="HW561" s="519">
        <v>0</v>
      </c>
      <c r="HX561" s="519">
        <v>0</v>
      </c>
      <c r="HY561" s="519">
        <v>0</v>
      </c>
      <c r="HZ561" s="519">
        <v>0</v>
      </c>
      <c r="IA561" s="519">
        <v>0</v>
      </c>
      <c r="IB561" s="519">
        <v>0</v>
      </c>
      <c r="IC561" s="519">
        <v>0</v>
      </c>
      <c r="ID561" s="519">
        <v>0</v>
      </c>
      <c r="IE561" s="519">
        <v>0</v>
      </c>
      <c r="IF561" s="519">
        <v>0</v>
      </c>
      <c r="IG561" s="519">
        <v>0</v>
      </c>
      <c r="IH561" s="519">
        <v>0</v>
      </c>
      <c r="II561" s="519">
        <v>0</v>
      </c>
      <c r="IJ561" s="519">
        <v>0</v>
      </c>
      <c r="IK561" s="519">
        <v>0</v>
      </c>
    </row>
    <row r="562" spans="2:245" hidden="1">
      <c r="B562" s="519" t="s">
        <v>1058</v>
      </c>
      <c r="C562" s="519"/>
      <c r="D562" s="519"/>
      <c r="E562" s="519"/>
      <c r="F562" s="519">
        <v>1</v>
      </c>
      <c r="G562" s="519"/>
      <c r="H562" s="519">
        <v>55</v>
      </c>
      <c r="I562" s="519">
        <v>10</v>
      </c>
      <c r="J562" s="519" t="str">
        <f t="shared" si="27"/>
        <v>SDN10015510</v>
      </c>
      <c r="K562" s="519">
        <v>1572</v>
      </c>
      <c r="M562" s="337"/>
      <c r="N562" s="519" t="s">
        <v>1061</v>
      </c>
      <c r="O562" s="519" t="s">
        <v>1059</v>
      </c>
      <c r="P562" s="519">
        <v>13</v>
      </c>
      <c r="Q562" s="521" t="str">
        <f t="shared" si="28"/>
        <v>SDN150113</v>
      </c>
      <c r="R562" s="519">
        <v>200</v>
      </c>
      <c r="S562" s="519">
        <v>530</v>
      </c>
      <c r="T562" s="519">
        <v>869</v>
      </c>
      <c r="U562" s="519">
        <v>1214</v>
      </c>
      <c r="V562" s="519">
        <v>1568</v>
      </c>
      <c r="W562" s="519">
        <v>1931</v>
      </c>
      <c r="X562" s="519">
        <v>2304</v>
      </c>
      <c r="Y562" s="519">
        <v>2622</v>
      </c>
      <c r="Z562" s="519">
        <v>2947</v>
      </c>
      <c r="AA562" s="519">
        <v>4374</v>
      </c>
      <c r="AB562" s="519">
        <v>4828</v>
      </c>
      <c r="AC562" s="519">
        <v>5294</v>
      </c>
      <c r="AD562" s="519">
        <v>5770</v>
      </c>
      <c r="AE562" s="519">
        <v>6258</v>
      </c>
      <c r="AF562" s="519">
        <v>6759</v>
      </c>
      <c r="AG562" s="519">
        <v>6919</v>
      </c>
      <c r="AH562" s="519">
        <v>7084</v>
      </c>
      <c r="AI562" s="519">
        <v>7255</v>
      </c>
      <c r="AJ562" s="519">
        <v>7432</v>
      </c>
      <c r="AK562" s="519">
        <v>7615</v>
      </c>
      <c r="AL562" s="519">
        <v>7805</v>
      </c>
      <c r="AM562" s="519">
        <v>8003</v>
      </c>
      <c r="AN562" s="519">
        <v>8211</v>
      </c>
      <c r="AO562" s="519">
        <v>8428</v>
      </c>
      <c r="AP562" s="519">
        <v>8656</v>
      </c>
      <c r="AQ562" s="519">
        <v>8896</v>
      </c>
      <c r="AR562" s="519">
        <v>9150</v>
      </c>
      <c r="AS562" s="519">
        <v>9417</v>
      </c>
      <c r="AT562" s="519">
        <v>9701</v>
      </c>
      <c r="AU562" s="519">
        <v>0</v>
      </c>
      <c r="AV562" s="519">
        <v>0</v>
      </c>
      <c r="AW562" s="519">
        <v>0</v>
      </c>
      <c r="AX562" s="519">
        <v>0</v>
      </c>
      <c r="AY562" s="519">
        <v>0</v>
      </c>
      <c r="AZ562" s="519">
        <v>0</v>
      </c>
      <c r="BA562" s="519">
        <v>0</v>
      </c>
      <c r="BB562" s="519">
        <v>0</v>
      </c>
      <c r="BC562" s="519">
        <v>0</v>
      </c>
      <c r="BD562" s="519">
        <v>0</v>
      </c>
      <c r="BE562" s="519">
        <v>0</v>
      </c>
      <c r="BF562" s="519">
        <v>0</v>
      </c>
      <c r="BG562" s="519">
        <v>0</v>
      </c>
      <c r="BH562" s="519">
        <v>0</v>
      </c>
      <c r="BI562" s="519">
        <v>0</v>
      </c>
      <c r="BJ562" s="519">
        <v>0</v>
      </c>
      <c r="BK562" s="519">
        <v>0</v>
      </c>
      <c r="BL562" s="519">
        <v>0</v>
      </c>
      <c r="BM562" s="519">
        <v>0</v>
      </c>
      <c r="BN562" s="519">
        <v>0</v>
      </c>
      <c r="BO562" s="519">
        <v>0</v>
      </c>
      <c r="BP562" s="519">
        <v>0</v>
      </c>
      <c r="BQ562" s="519">
        <v>0</v>
      </c>
      <c r="BR562" s="519">
        <v>0</v>
      </c>
      <c r="BS562" s="519">
        <v>0</v>
      </c>
      <c r="BT562" s="519">
        <v>0</v>
      </c>
      <c r="BU562" s="519">
        <v>0</v>
      </c>
      <c r="BV562" s="519">
        <v>0</v>
      </c>
      <c r="BW562" s="519">
        <v>0</v>
      </c>
      <c r="BX562" s="519">
        <v>0</v>
      </c>
      <c r="BY562" s="519">
        <v>0</v>
      </c>
      <c r="BZ562" s="519">
        <v>0</v>
      </c>
      <c r="CA562" s="519">
        <v>0</v>
      </c>
      <c r="CB562" s="519">
        <v>0</v>
      </c>
      <c r="CC562" s="519">
        <v>0</v>
      </c>
      <c r="CD562" s="519">
        <v>0</v>
      </c>
      <c r="CE562" s="519">
        <v>0</v>
      </c>
      <c r="CF562" s="519">
        <v>0</v>
      </c>
      <c r="CG562" s="519">
        <v>0</v>
      </c>
      <c r="CH562" s="519">
        <v>0</v>
      </c>
      <c r="CI562" s="519">
        <v>0</v>
      </c>
      <c r="CJ562" s="519">
        <v>0</v>
      </c>
      <c r="CK562" s="519">
        <v>0</v>
      </c>
      <c r="CL562" s="519">
        <v>0</v>
      </c>
      <c r="CM562" s="519">
        <v>0</v>
      </c>
      <c r="CN562" s="519">
        <v>0</v>
      </c>
      <c r="CO562" s="519">
        <v>0</v>
      </c>
      <c r="CP562" s="519">
        <v>0</v>
      </c>
      <c r="CQ562" s="519">
        <v>0</v>
      </c>
      <c r="CR562" s="519">
        <v>0</v>
      </c>
      <c r="CS562" s="519">
        <v>0</v>
      </c>
      <c r="CT562" s="519">
        <v>0</v>
      </c>
      <c r="CU562" s="519">
        <v>0</v>
      </c>
      <c r="CV562" s="519">
        <v>0</v>
      </c>
      <c r="CW562" s="519">
        <v>0</v>
      </c>
      <c r="CX562" s="519">
        <v>0</v>
      </c>
      <c r="CY562" s="519">
        <v>0</v>
      </c>
      <c r="CZ562" s="519">
        <v>0</v>
      </c>
      <c r="DA562" s="519">
        <v>0</v>
      </c>
      <c r="DB562" s="519">
        <v>0</v>
      </c>
      <c r="DC562" s="519">
        <v>0</v>
      </c>
      <c r="DD562" s="519">
        <v>0</v>
      </c>
      <c r="DE562" s="519">
        <v>0</v>
      </c>
      <c r="DF562" s="519">
        <v>0</v>
      </c>
      <c r="DG562" s="519">
        <v>0</v>
      </c>
      <c r="DH562" s="519">
        <v>0</v>
      </c>
      <c r="DI562" s="519">
        <v>0</v>
      </c>
      <c r="DJ562" s="519">
        <v>0</v>
      </c>
      <c r="DK562" s="519">
        <v>0</v>
      </c>
      <c r="DL562" s="519">
        <v>0</v>
      </c>
      <c r="DM562" s="519">
        <v>0</v>
      </c>
      <c r="DN562" s="519">
        <v>0</v>
      </c>
      <c r="DO562" s="519">
        <v>0</v>
      </c>
      <c r="DP562" s="519">
        <v>0</v>
      </c>
      <c r="DQ562" s="519">
        <v>0</v>
      </c>
      <c r="DR562" s="519">
        <v>0</v>
      </c>
      <c r="DS562" s="519">
        <v>0</v>
      </c>
      <c r="DT562" s="519">
        <v>0</v>
      </c>
      <c r="DU562" s="519">
        <v>0</v>
      </c>
      <c r="DV562" s="519">
        <v>0</v>
      </c>
      <c r="DW562" s="519">
        <v>0</v>
      </c>
      <c r="DX562" s="519">
        <v>0</v>
      </c>
      <c r="DZ562" s="337"/>
      <c r="EA562" s="519" t="s">
        <v>1061</v>
      </c>
      <c r="EB562" s="519" t="s">
        <v>1059</v>
      </c>
      <c r="EC562" s="519">
        <v>13</v>
      </c>
      <c r="ED562" s="521" t="str">
        <f t="shared" si="29"/>
        <v>SDN150113</v>
      </c>
      <c r="EE562" s="519">
        <v>361</v>
      </c>
      <c r="EF562" s="519">
        <v>1070</v>
      </c>
      <c r="EG562" s="519">
        <v>1821</v>
      </c>
      <c r="EH562" s="519">
        <v>2556</v>
      </c>
      <c r="EI562" s="519">
        <v>3278</v>
      </c>
      <c r="EJ562" s="519">
        <v>3991</v>
      </c>
      <c r="EK562" s="519">
        <v>4695</v>
      </c>
      <c r="EL562" s="519">
        <v>5259</v>
      </c>
      <c r="EM562" s="519">
        <v>5811</v>
      </c>
      <c r="EN562" s="519">
        <v>6507</v>
      </c>
      <c r="EO562" s="519">
        <v>7039</v>
      </c>
      <c r="EP562" s="519">
        <v>7564</v>
      </c>
      <c r="EQ562" s="519">
        <v>8078</v>
      </c>
      <c r="ER562" s="519">
        <v>8584</v>
      </c>
      <c r="ES562" s="519">
        <v>0</v>
      </c>
      <c r="ET562" s="519">
        <v>0</v>
      </c>
      <c r="EU562" s="519">
        <v>0</v>
      </c>
      <c r="EV562" s="519">
        <v>0</v>
      </c>
      <c r="EW562" s="519">
        <v>0</v>
      </c>
      <c r="EX562" s="519">
        <v>0</v>
      </c>
      <c r="EY562" s="519">
        <v>0</v>
      </c>
      <c r="EZ562" s="519">
        <v>0</v>
      </c>
      <c r="FA562" s="519">
        <v>0</v>
      </c>
      <c r="FB562" s="519">
        <v>0</v>
      </c>
      <c r="FC562" s="519">
        <v>0</v>
      </c>
      <c r="FD562" s="519">
        <v>0</v>
      </c>
      <c r="FE562" s="519">
        <v>0</v>
      </c>
      <c r="FF562" s="519">
        <v>0</v>
      </c>
      <c r="FG562" s="519">
        <v>0</v>
      </c>
      <c r="FH562" s="519">
        <v>0</v>
      </c>
      <c r="FI562" s="519">
        <v>0</v>
      </c>
      <c r="FJ562" s="519">
        <v>0</v>
      </c>
      <c r="FK562" s="519">
        <v>0</v>
      </c>
      <c r="FL562" s="519">
        <v>0</v>
      </c>
      <c r="FM562" s="519">
        <v>0</v>
      </c>
      <c r="FN562" s="519">
        <v>0</v>
      </c>
      <c r="FO562" s="519">
        <v>0</v>
      </c>
      <c r="FP562" s="519">
        <v>0</v>
      </c>
      <c r="FQ562" s="519">
        <v>0</v>
      </c>
      <c r="FR562" s="519">
        <v>0</v>
      </c>
      <c r="FS562" s="519">
        <v>0</v>
      </c>
      <c r="FT562" s="519">
        <v>0</v>
      </c>
      <c r="FU562" s="519">
        <v>0</v>
      </c>
      <c r="FV562" s="519">
        <v>0</v>
      </c>
      <c r="FW562" s="519">
        <v>0</v>
      </c>
      <c r="FX562" s="519">
        <v>0</v>
      </c>
      <c r="FY562" s="519">
        <v>0</v>
      </c>
      <c r="FZ562" s="519">
        <v>0</v>
      </c>
      <c r="GA562" s="519">
        <v>0</v>
      </c>
      <c r="GB562" s="519">
        <v>0</v>
      </c>
      <c r="GC562" s="519">
        <v>0</v>
      </c>
      <c r="GD562" s="519">
        <v>0</v>
      </c>
      <c r="GE562" s="519">
        <v>0</v>
      </c>
      <c r="GF562" s="519">
        <v>0</v>
      </c>
      <c r="GG562" s="519">
        <v>0</v>
      </c>
      <c r="GH562" s="519">
        <v>0</v>
      </c>
      <c r="GI562" s="519">
        <v>0</v>
      </c>
      <c r="GJ562" s="519">
        <v>0</v>
      </c>
      <c r="GK562" s="519">
        <v>0</v>
      </c>
      <c r="GL562" s="519">
        <v>0</v>
      </c>
      <c r="GM562" s="519">
        <v>0</v>
      </c>
      <c r="GN562" s="519">
        <v>0</v>
      </c>
      <c r="GO562" s="519">
        <v>0</v>
      </c>
      <c r="GP562" s="519">
        <v>0</v>
      </c>
      <c r="GQ562" s="519">
        <v>0</v>
      </c>
      <c r="GR562" s="519">
        <v>0</v>
      </c>
      <c r="GS562" s="519">
        <v>0</v>
      </c>
      <c r="GT562" s="519">
        <v>0</v>
      </c>
      <c r="GU562" s="519">
        <v>0</v>
      </c>
      <c r="GV562" s="519">
        <v>0</v>
      </c>
      <c r="GW562" s="519">
        <v>0</v>
      </c>
      <c r="GX562" s="519">
        <v>0</v>
      </c>
      <c r="GY562" s="519">
        <v>0</v>
      </c>
      <c r="GZ562" s="519">
        <v>0</v>
      </c>
      <c r="HA562" s="519">
        <v>0</v>
      </c>
      <c r="HB562" s="519">
        <v>0</v>
      </c>
      <c r="HC562" s="519">
        <v>0</v>
      </c>
      <c r="HD562" s="519">
        <v>0</v>
      </c>
      <c r="HE562" s="519">
        <v>0</v>
      </c>
      <c r="HF562" s="519">
        <v>0</v>
      </c>
      <c r="HG562" s="519">
        <v>0</v>
      </c>
      <c r="HH562" s="519">
        <v>0</v>
      </c>
      <c r="HI562" s="519">
        <v>0</v>
      </c>
      <c r="HJ562" s="519">
        <v>0</v>
      </c>
      <c r="HK562" s="519">
        <v>0</v>
      </c>
      <c r="HL562" s="519">
        <v>0</v>
      </c>
      <c r="HM562" s="519">
        <v>0</v>
      </c>
      <c r="HN562" s="519">
        <v>0</v>
      </c>
      <c r="HO562" s="519">
        <v>0</v>
      </c>
      <c r="HP562" s="519">
        <v>0</v>
      </c>
      <c r="HQ562" s="519">
        <v>0</v>
      </c>
      <c r="HR562" s="519">
        <v>0</v>
      </c>
      <c r="HS562" s="519">
        <v>0</v>
      </c>
      <c r="HT562" s="519">
        <v>0</v>
      </c>
      <c r="HU562" s="519">
        <v>0</v>
      </c>
      <c r="HV562" s="519">
        <v>0</v>
      </c>
      <c r="HW562" s="519">
        <v>0</v>
      </c>
      <c r="HX562" s="519">
        <v>0</v>
      </c>
      <c r="HY562" s="519">
        <v>0</v>
      </c>
      <c r="HZ562" s="519">
        <v>0</v>
      </c>
      <c r="IA562" s="519">
        <v>0</v>
      </c>
      <c r="IB562" s="519">
        <v>0</v>
      </c>
      <c r="IC562" s="519">
        <v>0</v>
      </c>
      <c r="ID562" s="519">
        <v>0</v>
      </c>
      <c r="IE562" s="519">
        <v>0</v>
      </c>
      <c r="IF562" s="519">
        <v>0</v>
      </c>
      <c r="IG562" s="519">
        <v>0</v>
      </c>
      <c r="IH562" s="519">
        <v>0</v>
      </c>
      <c r="II562" s="519">
        <v>0</v>
      </c>
      <c r="IJ562" s="519">
        <v>0</v>
      </c>
      <c r="IK562" s="519">
        <v>0</v>
      </c>
    </row>
    <row r="563" spans="2:245" hidden="1">
      <c r="B563" s="519" t="s">
        <v>1058</v>
      </c>
      <c r="C563" s="519"/>
      <c r="D563" s="519"/>
      <c r="E563" s="519"/>
      <c r="F563" s="519">
        <v>1</v>
      </c>
      <c r="G563" s="519"/>
      <c r="H563" s="519">
        <v>56</v>
      </c>
      <c r="I563" s="519">
        <v>1</v>
      </c>
      <c r="J563" s="519" t="str">
        <f t="shared" si="27"/>
        <v>SDN10015601</v>
      </c>
      <c r="K563" s="519">
        <v>2080</v>
      </c>
      <c r="M563" s="337"/>
      <c r="N563" s="519" t="s">
        <v>1061</v>
      </c>
      <c r="O563" s="519" t="s">
        <v>1059</v>
      </c>
      <c r="P563" s="519">
        <v>14</v>
      </c>
      <c r="Q563" s="521" t="str">
        <f t="shared" si="28"/>
        <v>SDN150114</v>
      </c>
      <c r="R563" s="519">
        <v>194</v>
      </c>
      <c r="S563" s="519">
        <v>523</v>
      </c>
      <c r="T563" s="519">
        <v>859</v>
      </c>
      <c r="U563" s="519">
        <v>1202</v>
      </c>
      <c r="V563" s="519">
        <v>1555</v>
      </c>
      <c r="W563" s="519">
        <v>1916</v>
      </c>
      <c r="X563" s="519">
        <v>2286</v>
      </c>
      <c r="Y563" s="519">
        <v>2602</v>
      </c>
      <c r="Z563" s="519">
        <v>2925</v>
      </c>
      <c r="AA563" s="519">
        <v>4340</v>
      </c>
      <c r="AB563" s="519">
        <v>4792</v>
      </c>
      <c r="AC563" s="519">
        <v>5254</v>
      </c>
      <c r="AD563" s="519">
        <v>5727</v>
      </c>
      <c r="AE563" s="519">
        <v>6212</v>
      </c>
      <c r="AF563" s="519">
        <v>6710</v>
      </c>
      <c r="AG563" s="519">
        <v>6870</v>
      </c>
      <c r="AH563" s="519">
        <v>7036</v>
      </c>
      <c r="AI563" s="519">
        <v>7207</v>
      </c>
      <c r="AJ563" s="519">
        <v>7384</v>
      </c>
      <c r="AK563" s="519">
        <v>7567</v>
      </c>
      <c r="AL563" s="519">
        <v>7758</v>
      </c>
      <c r="AM563" s="519">
        <v>7959</v>
      </c>
      <c r="AN563" s="519">
        <v>8169</v>
      </c>
      <c r="AO563" s="519">
        <v>8389</v>
      </c>
      <c r="AP563" s="519">
        <v>8622</v>
      </c>
      <c r="AQ563" s="519">
        <v>8867</v>
      </c>
      <c r="AR563" s="519">
        <v>9126</v>
      </c>
      <c r="AS563" s="519">
        <v>9401</v>
      </c>
      <c r="AT563" s="519">
        <v>9691</v>
      </c>
      <c r="AU563" s="519">
        <v>0</v>
      </c>
      <c r="AV563" s="519">
        <v>0</v>
      </c>
      <c r="AW563" s="519">
        <v>0</v>
      </c>
      <c r="AX563" s="519">
        <v>0</v>
      </c>
      <c r="AY563" s="519">
        <v>0</v>
      </c>
      <c r="AZ563" s="519">
        <v>0</v>
      </c>
      <c r="BA563" s="519">
        <v>0</v>
      </c>
      <c r="BB563" s="519">
        <v>0</v>
      </c>
      <c r="BC563" s="519">
        <v>0</v>
      </c>
      <c r="BD563" s="519">
        <v>0</v>
      </c>
      <c r="BE563" s="519">
        <v>0</v>
      </c>
      <c r="BF563" s="519">
        <v>0</v>
      </c>
      <c r="BG563" s="519">
        <v>0</v>
      </c>
      <c r="BH563" s="519">
        <v>0</v>
      </c>
      <c r="BI563" s="519">
        <v>0</v>
      </c>
      <c r="BJ563" s="519">
        <v>0</v>
      </c>
      <c r="BK563" s="519">
        <v>0</v>
      </c>
      <c r="BL563" s="519">
        <v>0</v>
      </c>
      <c r="BM563" s="519">
        <v>0</v>
      </c>
      <c r="BN563" s="519">
        <v>0</v>
      </c>
      <c r="BO563" s="519">
        <v>0</v>
      </c>
      <c r="BP563" s="519">
        <v>0</v>
      </c>
      <c r="BQ563" s="519">
        <v>0</v>
      </c>
      <c r="BR563" s="519">
        <v>0</v>
      </c>
      <c r="BS563" s="519">
        <v>0</v>
      </c>
      <c r="BT563" s="519">
        <v>0</v>
      </c>
      <c r="BU563" s="519">
        <v>0</v>
      </c>
      <c r="BV563" s="519">
        <v>0</v>
      </c>
      <c r="BW563" s="519">
        <v>0</v>
      </c>
      <c r="BX563" s="519">
        <v>0</v>
      </c>
      <c r="BY563" s="519">
        <v>0</v>
      </c>
      <c r="BZ563" s="519">
        <v>0</v>
      </c>
      <c r="CA563" s="519">
        <v>0</v>
      </c>
      <c r="CB563" s="519">
        <v>0</v>
      </c>
      <c r="CC563" s="519">
        <v>0</v>
      </c>
      <c r="CD563" s="519">
        <v>0</v>
      </c>
      <c r="CE563" s="519">
        <v>0</v>
      </c>
      <c r="CF563" s="519">
        <v>0</v>
      </c>
      <c r="CG563" s="519">
        <v>0</v>
      </c>
      <c r="CH563" s="519">
        <v>0</v>
      </c>
      <c r="CI563" s="519">
        <v>0</v>
      </c>
      <c r="CJ563" s="519">
        <v>0</v>
      </c>
      <c r="CK563" s="519">
        <v>0</v>
      </c>
      <c r="CL563" s="519">
        <v>0</v>
      </c>
      <c r="CM563" s="519">
        <v>0</v>
      </c>
      <c r="CN563" s="519">
        <v>0</v>
      </c>
      <c r="CO563" s="519">
        <v>0</v>
      </c>
      <c r="CP563" s="519">
        <v>0</v>
      </c>
      <c r="CQ563" s="519">
        <v>0</v>
      </c>
      <c r="CR563" s="519">
        <v>0</v>
      </c>
      <c r="CS563" s="519">
        <v>0</v>
      </c>
      <c r="CT563" s="519">
        <v>0</v>
      </c>
      <c r="CU563" s="519">
        <v>0</v>
      </c>
      <c r="CV563" s="519">
        <v>0</v>
      </c>
      <c r="CW563" s="519">
        <v>0</v>
      </c>
      <c r="CX563" s="519">
        <v>0</v>
      </c>
      <c r="CY563" s="519">
        <v>0</v>
      </c>
      <c r="CZ563" s="519">
        <v>0</v>
      </c>
      <c r="DA563" s="519">
        <v>0</v>
      </c>
      <c r="DB563" s="519">
        <v>0</v>
      </c>
      <c r="DC563" s="519">
        <v>0</v>
      </c>
      <c r="DD563" s="519">
        <v>0</v>
      </c>
      <c r="DE563" s="519">
        <v>0</v>
      </c>
      <c r="DF563" s="519">
        <v>0</v>
      </c>
      <c r="DG563" s="519">
        <v>0</v>
      </c>
      <c r="DH563" s="519">
        <v>0</v>
      </c>
      <c r="DI563" s="519">
        <v>0</v>
      </c>
      <c r="DJ563" s="519">
        <v>0</v>
      </c>
      <c r="DK563" s="519">
        <v>0</v>
      </c>
      <c r="DL563" s="519">
        <v>0</v>
      </c>
      <c r="DM563" s="519">
        <v>0</v>
      </c>
      <c r="DN563" s="519">
        <v>0</v>
      </c>
      <c r="DO563" s="519">
        <v>0</v>
      </c>
      <c r="DP563" s="519">
        <v>0</v>
      </c>
      <c r="DQ563" s="519">
        <v>0</v>
      </c>
      <c r="DR563" s="519">
        <v>0</v>
      </c>
      <c r="DS563" s="519">
        <v>0</v>
      </c>
      <c r="DT563" s="519">
        <v>0</v>
      </c>
      <c r="DU563" s="519">
        <v>0</v>
      </c>
      <c r="DV563" s="519">
        <v>0</v>
      </c>
      <c r="DW563" s="519">
        <v>0</v>
      </c>
      <c r="DX563" s="519">
        <v>0</v>
      </c>
      <c r="DZ563" s="337"/>
      <c r="EA563" s="519" t="s">
        <v>1061</v>
      </c>
      <c r="EB563" s="519" t="s">
        <v>1059</v>
      </c>
      <c r="EC563" s="519">
        <v>14</v>
      </c>
      <c r="ED563" s="521" t="str">
        <f t="shared" si="29"/>
        <v>SDN150114</v>
      </c>
      <c r="EE563" s="519">
        <v>350</v>
      </c>
      <c r="EF563" s="519">
        <v>1051</v>
      </c>
      <c r="EG563" s="519">
        <v>1798</v>
      </c>
      <c r="EH563" s="519">
        <v>2528</v>
      </c>
      <c r="EI563" s="519">
        <v>3249</v>
      </c>
      <c r="EJ563" s="519">
        <v>3956</v>
      </c>
      <c r="EK563" s="519">
        <v>4656</v>
      </c>
      <c r="EL563" s="519">
        <v>5214</v>
      </c>
      <c r="EM563" s="519">
        <v>5765</v>
      </c>
      <c r="EN563" s="519">
        <v>6453</v>
      </c>
      <c r="EO563" s="519">
        <v>6981</v>
      </c>
      <c r="EP563" s="519">
        <v>7500</v>
      </c>
      <c r="EQ563" s="519">
        <v>8011</v>
      </c>
      <c r="ER563" s="519">
        <v>8513</v>
      </c>
      <c r="ES563" s="519">
        <v>0</v>
      </c>
      <c r="ET563" s="519">
        <v>0</v>
      </c>
      <c r="EU563" s="519">
        <v>0</v>
      </c>
      <c r="EV563" s="519">
        <v>0</v>
      </c>
      <c r="EW563" s="519">
        <v>0</v>
      </c>
      <c r="EX563" s="519">
        <v>0</v>
      </c>
      <c r="EY563" s="519">
        <v>0</v>
      </c>
      <c r="EZ563" s="519">
        <v>0</v>
      </c>
      <c r="FA563" s="519">
        <v>0</v>
      </c>
      <c r="FB563" s="519">
        <v>0</v>
      </c>
      <c r="FC563" s="519">
        <v>0</v>
      </c>
      <c r="FD563" s="519">
        <v>0</v>
      </c>
      <c r="FE563" s="519">
        <v>0</v>
      </c>
      <c r="FF563" s="519">
        <v>0</v>
      </c>
      <c r="FG563" s="519">
        <v>0</v>
      </c>
      <c r="FH563" s="519">
        <v>0</v>
      </c>
      <c r="FI563" s="519">
        <v>0</v>
      </c>
      <c r="FJ563" s="519">
        <v>0</v>
      </c>
      <c r="FK563" s="519">
        <v>0</v>
      </c>
      <c r="FL563" s="519">
        <v>0</v>
      </c>
      <c r="FM563" s="519">
        <v>0</v>
      </c>
      <c r="FN563" s="519">
        <v>0</v>
      </c>
      <c r="FO563" s="519">
        <v>0</v>
      </c>
      <c r="FP563" s="519">
        <v>0</v>
      </c>
      <c r="FQ563" s="519">
        <v>0</v>
      </c>
      <c r="FR563" s="519">
        <v>0</v>
      </c>
      <c r="FS563" s="519">
        <v>0</v>
      </c>
      <c r="FT563" s="519">
        <v>0</v>
      </c>
      <c r="FU563" s="519">
        <v>0</v>
      </c>
      <c r="FV563" s="519">
        <v>0</v>
      </c>
      <c r="FW563" s="519">
        <v>0</v>
      </c>
      <c r="FX563" s="519">
        <v>0</v>
      </c>
      <c r="FY563" s="519">
        <v>0</v>
      </c>
      <c r="FZ563" s="519">
        <v>0</v>
      </c>
      <c r="GA563" s="519">
        <v>0</v>
      </c>
      <c r="GB563" s="519">
        <v>0</v>
      </c>
      <c r="GC563" s="519">
        <v>0</v>
      </c>
      <c r="GD563" s="519">
        <v>0</v>
      </c>
      <c r="GE563" s="519">
        <v>0</v>
      </c>
      <c r="GF563" s="519">
        <v>0</v>
      </c>
      <c r="GG563" s="519">
        <v>0</v>
      </c>
      <c r="GH563" s="519">
        <v>0</v>
      </c>
      <c r="GI563" s="519">
        <v>0</v>
      </c>
      <c r="GJ563" s="519">
        <v>0</v>
      </c>
      <c r="GK563" s="519">
        <v>0</v>
      </c>
      <c r="GL563" s="519">
        <v>0</v>
      </c>
      <c r="GM563" s="519">
        <v>0</v>
      </c>
      <c r="GN563" s="519">
        <v>0</v>
      </c>
      <c r="GO563" s="519">
        <v>0</v>
      </c>
      <c r="GP563" s="519">
        <v>0</v>
      </c>
      <c r="GQ563" s="519">
        <v>0</v>
      </c>
      <c r="GR563" s="519">
        <v>0</v>
      </c>
      <c r="GS563" s="519">
        <v>0</v>
      </c>
      <c r="GT563" s="519">
        <v>0</v>
      </c>
      <c r="GU563" s="519">
        <v>0</v>
      </c>
      <c r="GV563" s="519">
        <v>0</v>
      </c>
      <c r="GW563" s="519">
        <v>0</v>
      </c>
      <c r="GX563" s="519">
        <v>0</v>
      </c>
      <c r="GY563" s="519">
        <v>0</v>
      </c>
      <c r="GZ563" s="519">
        <v>0</v>
      </c>
      <c r="HA563" s="519">
        <v>0</v>
      </c>
      <c r="HB563" s="519">
        <v>0</v>
      </c>
      <c r="HC563" s="519">
        <v>0</v>
      </c>
      <c r="HD563" s="519">
        <v>0</v>
      </c>
      <c r="HE563" s="519">
        <v>0</v>
      </c>
      <c r="HF563" s="519">
        <v>0</v>
      </c>
      <c r="HG563" s="519">
        <v>0</v>
      </c>
      <c r="HH563" s="519">
        <v>0</v>
      </c>
      <c r="HI563" s="519">
        <v>0</v>
      </c>
      <c r="HJ563" s="519">
        <v>0</v>
      </c>
      <c r="HK563" s="519">
        <v>0</v>
      </c>
      <c r="HL563" s="519">
        <v>0</v>
      </c>
      <c r="HM563" s="519">
        <v>0</v>
      </c>
      <c r="HN563" s="519">
        <v>0</v>
      </c>
      <c r="HO563" s="519">
        <v>0</v>
      </c>
      <c r="HP563" s="519">
        <v>0</v>
      </c>
      <c r="HQ563" s="519">
        <v>0</v>
      </c>
      <c r="HR563" s="519">
        <v>0</v>
      </c>
      <c r="HS563" s="519">
        <v>0</v>
      </c>
      <c r="HT563" s="519">
        <v>0</v>
      </c>
      <c r="HU563" s="519">
        <v>0</v>
      </c>
      <c r="HV563" s="519">
        <v>0</v>
      </c>
      <c r="HW563" s="519">
        <v>0</v>
      </c>
      <c r="HX563" s="519">
        <v>0</v>
      </c>
      <c r="HY563" s="519">
        <v>0</v>
      </c>
      <c r="HZ563" s="519">
        <v>0</v>
      </c>
      <c r="IA563" s="519">
        <v>0</v>
      </c>
      <c r="IB563" s="519">
        <v>0</v>
      </c>
      <c r="IC563" s="519">
        <v>0</v>
      </c>
      <c r="ID563" s="519">
        <v>0</v>
      </c>
      <c r="IE563" s="519">
        <v>0</v>
      </c>
      <c r="IF563" s="519">
        <v>0</v>
      </c>
      <c r="IG563" s="519">
        <v>0</v>
      </c>
      <c r="IH563" s="519">
        <v>0</v>
      </c>
      <c r="II563" s="519">
        <v>0</v>
      </c>
      <c r="IJ563" s="519">
        <v>0</v>
      </c>
      <c r="IK563" s="519">
        <v>0</v>
      </c>
    </row>
    <row r="564" spans="2:245" hidden="1">
      <c r="B564" s="519" t="s">
        <v>1058</v>
      </c>
      <c r="C564" s="519"/>
      <c r="D564" s="519"/>
      <c r="E564" s="519"/>
      <c r="F564" s="519">
        <v>1</v>
      </c>
      <c r="G564" s="519"/>
      <c r="H564" s="519">
        <v>56</v>
      </c>
      <c r="I564" s="519">
        <v>2</v>
      </c>
      <c r="J564" s="519" t="str">
        <f t="shared" si="27"/>
        <v>SDN10015602</v>
      </c>
      <c r="K564" s="519">
        <v>2080</v>
      </c>
      <c r="M564" s="337"/>
      <c r="N564" s="519" t="s">
        <v>1061</v>
      </c>
      <c r="O564" s="519" t="s">
        <v>1059</v>
      </c>
      <c r="P564" s="519">
        <v>15</v>
      </c>
      <c r="Q564" s="521" t="str">
        <f t="shared" si="28"/>
        <v>SDN150115</v>
      </c>
      <c r="R564" s="519">
        <v>190</v>
      </c>
      <c r="S564" s="519">
        <v>515</v>
      </c>
      <c r="T564" s="519">
        <v>848</v>
      </c>
      <c r="U564" s="519">
        <v>1190</v>
      </c>
      <c r="V564" s="519">
        <v>1540</v>
      </c>
      <c r="W564" s="519">
        <v>1898</v>
      </c>
      <c r="X564" s="519">
        <v>2266</v>
      </c>
      <c r="Y564" s="519">
        <v>2579</v>
      </c>
      <c r="Z564" s="519">
        <v>2899</v>
      </c>
      <c r="AA564" s="519">
        <v>4302</v>
      </c>
      <c r="AB564" s="519">
        <v>4750</v>
      </c>
      <c r="AC564" s="519">
        <v>5208</v>
      </c>
      <c r="AD564" s="519">
        <v>5679</v>
      </c>
      <c r="AE564" s="519">
        <v>6161</v>
      </c>
      <c r="AF564" s="519">
        <v>6656</v>
      </c>
      <c r="AG564" s="519">
        <v>6816</v>
      </c>
      <c r="AH564" s="519">
        <v>6981</v>
      </c>
      <c r="AI564" s="519">
        <v>7152</v>
      </c>
      <c r="AJ564" s="519">
        <v>7329</v>
      </c>
      <c r="AK564" s="519">
        <v>7514</v>
      </c>
      <c r="AL564" s="519">
        <v>7708</v>
      </c>
      <c r="AM564" s="519">
        <v>7910</v>
      </c>
      <c r="AN564" s="519">
        <v>8122</v>
      </c>
      <c r="AO564" s="519">
        <v>8347</v>
      </c>
      <c r="AP564" s="519">
        <v>8584</v>
      </c>
      <c r="AQ564" s="519">
        <v>8835</v>
      </c>
      <c r="AR564" s="519">
        <v>9100</v>
      </c>
      <c r="AS564" s="519">
        <v>9380</v>
      </c>
      <c r="AT564" s="519">
        <v>9679</v>
      </c>
      <c r="AU564" s="519">
        <v>0</v>
      </c>
      <c r="AV564" s="519">
        <v>0</v>
      </c>
      <c r="AW564" s="519">
        <v>0</v>
      </c>
      <c r="AX564" s="519">
        <v>0</v>
      </c>
      <c r="AY564" s="519">
        <v>0</v>
      </c>
      <c r="AZ564" s="519">
        <v>0</v>
      </c>
      <c r="BA564" s="519">
        <v>0</v>
      </c>
      <c r="BB564" s="519">
        <v>0</v>
      </c>
      <c r="BC564" s="519">
        <v>0</v>
      </c>
      <c r="BD564" s="519">
        <v>0</v>
      </c>
      <c r="BE564" s="519">
        <v>0</v>
      </c>
      <c r="BF564" s="519">
        <v>0</v>
      </c>
      <c r="BG564" s="519">
        <v>0</v>
      </c>
      <c r="BH564" s="519">
        <v>0</v>
      </c>
      <c r="BI564" s="519">
        <v>0</v>
      </c>
      <c r="BJ564" s="519">
        <v>0</v>
      </c>
      <c r="BK564" s="519">
        <v>0</v>
      </c>
      <c r="BL564" s="519">
        <v>0</v>
      </c>
      <c r="BM564" s="519">
        <v>0</v>
      </c>
      <c r="BN564" s="519">
        <v>0</v>
      </c>
      <c r="BO564" s="519">
        <v>0</v>
      </c>
      <c r="BP564" s="519">
        <v>0</v>
      </c>
      <c r="BQ564" s="519">
        <v>0</v>
      </c>
      <c r="BR564" s="519">
        <v>0</v>
      </c>
      <c r="BS564" s="519">
        <v>0</v>
      </c>
      <c r="BT564" s="519">
        <v>0</v>
      </c>
      <c r="BU564" s="519">
        <v>0</v>
      </c>
      <c r="BV564" s="519">
        <v>0</v>
      </c>
      <c r="BW564" s="519">
        <v>0</v>
      </c>
      <c r="BX564" s="519">
        <v>0</v>
      </c>
      <c r="BY564" s="519">
        <v>0</v>
      </c>
      <c r="BZ564" s="519">
        <v>0</v>
      </c>
      <c r="CA564" s="519">
        <v>0</v>
      </c>
      <c r="CB564" s="519">
        <v>0</v>
      </c>
      <c r="CC564" s="519">
        <v>0</v>
      </c>
      <c r="CD564" s="519">
        <v>0</v>
      </c>
      <c r="CE564" s="519">
        <v>0</v>
      </c>
      <c r="CF564" s="519">
        <v>0</v>
      </c>
      <c r="CG564" s="519">
        <v>0</v>
      </c>
      <c r="CH564" s="519">
        <v>0</v>
      </c>
      <c r="CI564" s="519">
        <v>0</v>
      </c>
      <c r="CJ564" s="519">
        <v>0</v>
      </c>
      <c r="CK564" s="519">
        <v>0</v>
      </c>
      <c r="CL564" s="519">
        <v>0</v>
      </c>
      <c r="CM564" s="519">
        <v>0</v>
      </c>
      <c r="CN564" s="519">
        <v>0</v>
      </c>
      <c r="CO564" s="519">
        <v>0</v>
      </c>
      <c r="CP564" s="519">
        <v>0</v>
      </c>
      <c r="CQ564" s="519">
        <v>0</v>
      </c>
      <c r="CR564" s="519">
        <v>0</v>
      </c>
      <c r="CS564" s="519">
        <v>0</v>
      </c>
      <c r="CT564" s="519">
        <v>0</v>
      </c>
      <c r="CU564" s="519">
        <v>0</v>
      </c>
      <c r="CV564" s="519">
        <v>0</v>
      </c>
      <c r="CW564" s="519">
        <v>0</v>
      </c>
      <c r="CX564" s="519">
        <v>0</v>
      </c>
      <c r="CY564" s="519">
        <v>0</v>
      </c>
      <c r="CZ564" s="519">
        <v>0</v>
      </c>
      <c r="DA564" s="519">
        <v>0</v>
      </c>
      <c r="DB564" s="519">
        <v>0</v>
      </c>
      <c r="DC564" s="519">
        <v>0</v>
      </c>
      <c r="DD564" s="519">
        <v>0</v>
      </c>
      <c r="DE564" s="519">
        <v>0</v>
      </c>
      <c r="DF564" s="519">
        <v>0</v>
      </c>
      <c r="DG564" s="519">
        <v>0</v>
      </c>
      <c r="DH564" s="519">
        <v>0</v>
      </c>
      <c r="DI564" s="519">
        <v>0</v>
      </c>
      <c r="DJ564" s="519">
        <v>0</v>
      </c>
      <c r="DK564" s="519">
        <v>0</v>
      </c>
      <c r="DL564" s="519">
        <v>0</v>
      </c>
      <c r="DM564" s="519">
        <v>0</v>
      </c>
      <c r="DN564" s="519">
        <v>0</v>
      </c>
      <c r="DO564" s="519">
        <v>0</v>
      </c>
      <c r="DP564" s="519">
        <v>0</v>
      </c>
      <c r="DQ564" s="519">
        <v>0</v>
      </c>
      <c r="DR564" s="519">
        <v>0</v>
      </c>
      <c r="DS564" s="519">
        <v>0</v>
      </c>
      <c r="DT564" s="519">
        <v>0</v>
      </c>
      <c r="DU564" s="519">
        <v>0</v>
      </c>
      <c r="DV564" s="519">
        <v>0</v>
      </c>
      <c r="DW564" s="519">
        <v>0</v>
      </c>
      <c r="DX564" s="519">
        <v>0</v>
      </c>
      <c r="DZ564" s="337"/>
      <c r="EA564" s="519" t="s">
        <v>1061</v>
      </c>
      <c r="EB564" s="519" t="s">
        <v>1059</v>
      </c>
      <c r="EC564" s="519">
        <v>15</v>
      </c>
      <c r="ED564" s="521" t="str">
        <f t="shared" si="29"/>
        <v>SDN150115</v>
      </c>
      <c r="EE564" s="519">
        <v>343</v>
      </c>
      <c r="EF564" s="519">
        <v>1033</v>
      </c>
      <c r="EG564" s="519">
        <v>1774</v>
      </c>
      <c r="EH564" s="519">
        <v>2501</v>
      </c>
      <c r="EI564" s="519">
        <v>3215</v>
      </c>
      <c r="EJ564" s="519">
        <v>3918</v>
      </c>
      <c r="EK564" s="519">
        <v>4611</v>
      </c>
      <c r="EL564" s="519">
        <v>5164</v>
      </c>
      <c r="EM564" s="519">
        <v>5708</v>
      </c>
      <c r="EN564" s="519">
        <v>6390</v>
      </c>
      <c r="EO564" s="519">
        <v>6913</v>
      </c>
      <c r="EP564" s="519">
        <v>7427</v>
      </c>
      <c r="EQ564" s="519">
        <v>7935</v>
      </c>
      <c r="ER564" s="519">
        <v>8434</v>
      </c>
      <c r="ES564" s="519">
        <v>0</v>
      </c>
      <c r="ET564" s="519">
        <v>0</v>
      </c>
      <c r="EU564" s="519">
        <v>0</v>
      </c>
      <c r="EV564" s="519">
        <v>0</v>
      </c>
      <c r="EW564" s="519">
        <v>0</v>
      </c>
      <c r="EX564" s="519">
        <v>0</v>
      </c>
      <c r="EY564" s="519">
        <v>0</v>
      </c>
      <c r="EZ564" s="519">
        <v>0</v>
      </c>
      <c r="FA564" s="519">
        <v>0</v>
      </c>
      <c r="FB564" s="519">
        <v>0</v>
      </c>
      <c r="FC564" s="519">
        <v>0</v>
      </c>
      <c r="FD564" s="519">
        <v>0</v>
      </c>
      <c r="FE564" s="519">
        <v>0</v>
      </c>
      <c r="FF564" s="519">
        <v>0</v>
      </c>
      <c r="FG564" s="519">
        <v>0</v>
      </c>
      <c r="FH564" s="519">
        <v>0</v>
      </c>
      <c r="FI564" s="519">
        <v>0</v>
      </c>
      <c r="FJ564" s="519">
        <v>0</v>
      </c>
      <c r="FK564" s="519">
        <v>0</v>
      </c>
      <c r="FL564" s="519">
        <v>0</v>
      </c>
      <c r="FM564" s="519">
        <v>0</v>
      </c>
      <c r="FN564" s="519">
        <v>0</v>
      </c>
      <c r="FO564" s="519">
        <v>0</v>
      </c>
      <c r="FP564" s="519">
        <v>0</v>
      </c>
      <c r="FQ564" s="519">
        <v>0</v>
      </c>
      <c r="FR564" s="519">
        <v>0</v>
      </c>
      <c r="FS564" s="519">
        <v>0</v>
      </c>
      <c r="FT564" s="519">
        <v>0</v>
      </c>
      <c r="FU564" s="519">
        <v>0</v>
      </c>
      <c r="FV564" s="519">
        <v>0</v>
      </c>
      <c r="FW564" s="519">
        <v>0</v>
      </c>
      <c r="FX564" s="519">
        <v>0</v>
      </c>
      <c r="FY564" s="519">
        <v>0</v>
      </c>
      <c r="FZ564" s="519">
        <v>0</v>
      </c>
      <c r="GA564" s="519">
        <v>0</v>
      </c>
      <c r="GB564" s="519">
        <v>0</v>
      </c>
      <c r="GC564" s="519">
        <v>0</v>
      </c>
      <c r="GD564" s="519">
        <v>0</v>
      </c>
      <c r="GE564" s="519">
        <v>0</v>
      </c>
      <c r="GF564" s="519">
        <v>0</v>
      </c>
      <c r="GG564" s="519">
        <v>0</v>
      </c>
      <c r="GH564" s="519">
        <v>0</v>
      </c>
      <c r="GI564" s="519">
        <v>0</v>
      </c>
      <c r="GJ564" s="519">
        <v>0</v>
      </c>
      <c r="GK564" s="519">
        <v>0</v>
      </c>
      <c r="GL564" s="519">
        <v>0</v>
      </c>
      <c r="GM564" s="519">
        <v>0</v>
      </c>
      <c r="GN564" s="519">
        <v>0</v>
      </c>
      <c r="GO564" s="519">
        <v>0</v>
      </c>
      <c r="GP564" s="519">
        <v>0</v>
      </c>
      <c r="GQ564" s="519">
        <v>0</v>
      </c>
      <c r="GR564" s="519">
        <v>0</v>
      </c>
      <c r="GS564" s="519">
        <v>0</v>
      </c>
      <c r="GT564" s="519">
        <v>0</v>
      </c>
      <c r="GU564" s="519">
        <v>0</v>
      </c>
      <c r="GV564" s="519">
        <v>0</v>
      </c>
      <c r="GW564" s="519">
        <v>0</v>
      </c>
      <c r="GX564" s="519">
        <v>0</v>
      </c>
      <c r="GY564" s="519">
        <v>0</v>
      </c>
      <c r="GZ564" s="519">
        <v>0</v>
      </c>
      <c r="HA564" s="519">
        <v>0</v>
      </c>
      <c r="HB564" s="519">
        <v>0</v>
      </c>
      <c r="HC564" s="519">
        <v>0</v>
      </c>
      <c r="HD564" s="519">
        <v>0</v>
      </c>
      <c r="HE564" s="519">
        <v>0</v>
      </c>
      <c r="HF564" s="519">
        <v>0</v>
      </c>
      <c r="HG564" s="519">
        <v>0</v>
      </c>
      <c r="HH564" s="519">
        <v>0</v>
      </c>
      <c r="HI564" s="519">
        <v>0</v>
      </c>
      <c r="HJ564" s="519">
        <v>0</v>
      </c>
      <c r="HK564" s="519">
        <v>0</v>
      </c>
      <c r="HL564" s="519">
        <v>0</v>
      </c>
      <c r="HM564" s="519">
        <v>0</v>
      </c>
      <c r="HN564" s="519">
        <v>0</v>
      </c>
      <c r="HO564" s="519">
        <v>0</v>
      </c>
      <c r="HP564" s="519">
        <v>0</v>
      </c>
      <c r="HQ564" s="519">
        <v>0</v>
      </c>
      <c r="HR564" s="519">
        <v>0</v>
      </c>
      <c r="HS564" s="519">
        <v>0</v>
      </c>
      <c r="HT564" s="519">
        <v>0</v>
      </c>
      <c r="HU564" s="519">
        <v>0</v>
      </c>
      <c r="HV564" s="519">
        <v>0</v>
      </c>
      <c r="HW564" s="519">
        <v>0</v>
      </c>
      <c r="HX564" s="519">
        <v>0</v>
      </c>
      <c r="HY564" s="519">
        <v>0</v>
      </c>
      <c r="HZ564" s="519">
        <v>0</v>
      </c>
      <c r="IA564" s="519">
        <v>0</v>
      </c>
      <c r="IB564" s="519">
        <v>0</v>
      </c>
      <c r="IC564" s="519">
        <v>0</v>
      </c>
      <c r="ID564" s="519">
        <v>0</v>
      </c>
      <c r="IE564" s="519">
        <v>0</v>
      </c>
      <c r="IF564" s="519">
        <v>0</v>
      </c>
      <c r="IG564" s="519">
        <v>0</v>
      </c>
      <c r="IH564" s="519">
        <v>0</v>
      </c>
      <c r="II564" s="519">
        <v>0</v>
      </c>
      <c r="IJ564" s="519">
        <v>0</v>
      </c>
      <c r="IK564" s="519">
        <v>0</v>
      </c>
    </row>
    <row r="565" spans="2:245" hidden="1">
      <c r="B565" s="519" t="s">
        <v>1058</v>
      </c>
      <c r="C565" s="519"/>
      <c r="D565" s="519"/>
      <c r="E565" s="519"/>
      <c r="F565" s="519">
        <v>1</v>
      </c>
      <c r="G565" s="519"/>
      <c r="H565" s="519">
        <v>56</v>
      </c>
      <c r="I565" s="519">
        <v>3</v>
      </c>
      <c r="J565" s="519" t="str">
        <f t="shared" si="27"/>
        <v>SDN10015603</v>
      </c>
      <c r="K565" s="519">
        <v>2080</v>
      </c>
      <c r="M565" s="337"/>
      <c r="N565" s="519" t="s">
        <v>1061</v>
      </c>
      <c r="O565" s="519" t="s">
        <v>1059</v>
      </c>
      <c r="P565" s="519">
        <v>16</v>
      </c>
      <c r="Q565" s="521" t="str">
        <f t="shared" si="28"/>
        <v>SDN150116</v>
      </c>
      <c r="R565" s="519">
        <v>184</v>
      </c>
      <c r="S565" s="519">
        <v>507</v>
      </c>
      <c r="T565" s="519">
        <v>837</v>
      </c>
      <c r="U565" s="519">
        <v>1176</v>
      </c>
      <c r="V565" s="519">
        <v>1523</v>
      </c>
      <c r="W565" s="519">
        <v>1878</v>
      </c>
      <c r="X565" s="519">
        <v>2242</v>
      </c>
      <c r="Y565" s="519">
        <v>2552</v>
      </c>
      <c r="Z565" s="519">
        <v>2869</v>
      </c>
      <c r="AA565" s="519">
        <v>4258</v>
      </c>
      <c r="AB565" s="519">
        <v>4702</v>
      </c>
      <c r="AC565" s="519">
        <v>5157</v>
      </c>
      <c r="AD565" s="519">
        <v>5623</v>
      </c>
      <c r="AE565" s="519">
        <v>6102</v>
      </c>
      <c r="AF565" s="519">
        <v>6594</v>
      </c>
      <c r="AG565" s="519">
        <v>6753</v>
      </c>
      <c r="AH565" s="519">
        <v>6918</v>
      </c>
      <c r="AI565" s="519">
        <v>7089</v>
      </c>
      <c r="AJ565" s="519">
        <v>7267</v>
      </c>
      <c r="AK565" s="519">
        <v>7454</v>
      </c>
      <c r="AL565" s="519">
        <v>7649</v>
      </c>
      <c r="AM565" s="519">
        <v>7854</v>
      </c>
      <c r="AN565" s="519">
        <v>8070</v>
      </c>
      <c r="AO565" s="519">
        <v>8298</v>
      </c>
      <c r="AP565" s="519">
        <v>8540</v>
      </c>
      <c r="AQ565" s="519">
        <v>8796</v>
      </c>
      <c r="AR565" s="519">
        <v>9067</v>
      </c>
      <c r="AS565" s="519">
        <v>9356</v>
      </c>
      <c r="AT565" s="519">
        <v>9665</v>
      </c>
      <c r="AU565" s="519">
        <v>0</v>
      </c>
      <c r="AV565" s="519">
        <v>0</v>
      </c>
      <c r="AW565" s="519">
        <v>0</v>
      </c>
      <c r="AX565" s="519">
        <v>0</v>
      </c>
      <c r="AY565" s="519">
        <v>0</v>
      </c>
      <c r="AZ565" s="519">
        <v>0</v>
      </c>
      <c r="BA565" s="519">
        <v>0</v>
      </c>
      <c r="BB565" s="519">
        <v>0</v>
      </c>
      <c r="BC565" s="519">
        <v>0</v>
      </c>
      <c r="BD565" s="519">
        <v>0</v>
      </c>
      <c r="BE565" s="519">
        <v>0</v>
      </c>
      <c r="BF565" s="519">
        <v>0</v>
      </c>
      <c r="BG565" s="519">
        <v>0</v>
      </c>
      <c r="BH565" s="519">
        <v>0</v>
      </c>
      <c r="BI565" s="519">
        <v>0</v>
      </c>
      <c r="BJ565" s="519">
        <v>0</v>
      </c>
      <c r="BK565" s="519">
        <v>0</v>
      </c>
      <c r="BL565" s="519">
        <v>0</v>
      </c>
      <c r="BM565" s="519">
        <v>0</v>
      </c>
      <c r="BN565" s="519">
        <v>0</v>
      </c>
      <c r="BO565" s="519">
        <v>0</v>
      </c>
      <c r="BP565" s="519">
        <v>0</v>
      </c>
      <c r="BQ565" s="519">
        <v>0</v>
      </c>
      <c r="BR565" s="519">
        <v>0</v>
      </c>
      <c r="BS565" s="519">
        <v>0</v>
      </c>
      <c r="BT565" s="519">
        <v>0</v>
      </c>
      <c r="BU565" s="519">
        <v>0</v>
      </c>
      <c r="BV565" s="519">
        <v>0</v>
      </c>
      <c r="BW565" s="519">
        <v>0</v>
      </c>
      <c r="BX565" s="519">
        <v>0</v>
      </c>
      <c r="BY565" s="519">
        <v>0</v>
      </c>
      <c r="BZ565" s="519">
        <v>0</v>
      </c>
      <c r="CA565" s="519">
        <v>0</v>
      </c>
      <c r="CB565" s="519">
        <v>0</v>
      </c>
      <c r="CC565" s="519">
        <v>0</v>
      </c>
      <c r="CD565" s="519">
        <v>0</v>
      </c>
      <c r="CE565" s="519">
        <v>0</v>
      </c>
      <c r="CF565" s="519">
        <v>0</v>
      </c>
      <c r="CG565" s="519">
        <v>0</v>
      </c>
      <c r="CH565" s="519">
        <v>0</v>
      </c>
      <c r="CI565" s="519">
        <v>0</v>
      </c>
      <c r="CJ565" s="519">
        <v>0</v>
      </c>
      <c r="CK565" s="519">
        <v>0</v>
      </c>
      <c r="CL565" s="519">
        <v>0</v>
      </c>
      <c r="CM565" s="519">
        <v>0</v>
      </c>
      <c r="CN565" s="519">
        <v>0</v>
      </c>
      <c r="CO565" s="519">
        <v>0</v>
      </c>
      <c r="CP565" s="519">
        <v>0</v>
      </c>
      <c r="CQ565" s="519">
        <v>0</v>
      </c>
      <c r="CR565" s="519">
        <v>0</v>
      </c>
      <c r="CS565" s="519">
        <v>0</v>
      </c>
      <c r="CT565" s="519">
        <v>0</v>
      </c>
      <c r="CU565" s="519">
        <v>0</v>
      </c>
      <c r="CV565" s="519">
        <v>0</v>
      </c>
      <c r="CW565" s="519">
        <v>0</v>
      </c>
      <c r="CX565" s="519">
        <v>0</v>
      </c>
      <c r="CY565" s="519">
        <v>0</v>
      </c>
      <c r="CZ565" s="519">
        <v>0</v>
      </c>
      <c r="DA565" s="519">
        <v>0</v>
      </c>
      <c r="DB565" s="519">
        <v>0</v>
      </c>
      <c r="DC565" s="519">
        <v>0</v>
      </c>
      <c r="DD565" s="519">
        <v>0</v>
      </c>
      <c r="DE565" s="519">
        <v>0</v>
      </c>
      <c r="DF565" s="519">
        <v>0</v>
      </c>
      <c r="DG565" s="519">
        <v>0</v>
      </c>
      <c r="DH565" s="519">
        <v>0</v>
      </c>
      <c r="DI565" s="519">
        <v>0</v>
      </c>
      <c r="DJ565" s="519">
        <v>0</v>
      </c>
      <c r="DK565" s="519">
        <v>0</v>
      </c>
      <c r="DL565" s="519">
        <v>0</v>
      </c>
      <c r="DM565" s="519">
        <v>0</v>
      </c>
      <c r="DN565" s="519">
        <v>0</v>
      </c>
      <c r="DO565" s="519">
        <v>0</v>
      </c>
      <c r="DP565" s="519">
        <v>0</v>
      </c>
      <c r="DQ565" s="519">
        <v>0</v>
      </c>
      <c r="DR565" s="519">
        <v>0</v>
      </c>
      <c r="DS565" s="519">
        <v>0</v>
      </c>
      <c r="DT565" s="519">
        <v>0</v>
      </c>
      <c r="DU565" s="519">
        <v>0</v>
      </c>
      <c r="DV565" s="519">
        <v>0</v>
      </c>
      <c r="DW565" s="519">
        <v>0</v>
      </c>
      <c r="DX565" s="519">
        <v>0</v>
      </c>
      <c r="DZ565" s="337"/>
      <c r="EA565" s="519" t="s">
        <v>1061</v>
      </c>
      <c r="EB565" s="519" t="s">
        <v>1059</v>
      </c>
      <c r="EC565" s="519">
        <v>16</v>
      </c>
      <c r="ED565" s="521" t="str">
        <f t="shared" si="29"/>
        <v>SDN150116</v>
      </c>
      <c r="EE565" s="519">
        <v>332</v>
      </c>
      <c r="EF565" s="519">
        <v>1014</v>
      </c>
      <c r="EG565" s="519">
        <v>1748</v>
      </c>
      <c r="EH565" s="519">
        <v>2469</v>
      </c>
      <c r="EI565" s="519">
        <v>3179</v>
      </c>
      <c r="EJ565" s="519">
        <v>3872</v>
      </c>
      <c r="EK565" s="519">
        <v>4558</v>
      </c>
      <c r="EL565" s="519">
        <v>5105</v>
      </c>
      <c r="EM565" s="519">
        <v>5642</v>
      </c>
      <c r="EN565" s="519">
        <v>6318</v>
      </c>
      <c r="EO565" s="519">
        <v>6837</v>
      </c>
      <c r="EP565" s="519">
        <v>7346</v>
      </c>
      <c r="EQ565" s="519">
        <v>7847</v>
      </c>
      <c r="ER565" s="519">
        <v>8343</v>
      </c>
      <c r="ES565" s="519">
        <v>0</v>
      </c>
      <c r="ET565" s="519">
        <v>0</v>
      </c>
      <c r="EU565" s="519">
        <v>0</v>
      </c>
      <c r="EV565" s="519">
        <v>0</v>
      </c>
      <c r="EW565" s="519">
        <v>0</v>
      </c>
      <c r="EX565" s="519">
        <v>0</v>
      </c>
      <c r="EY565" s="519">
        <v>0</v>
      </c>
      <c r="EZ565" s="519">
        <v>0</v>
      </c>
      <c r="FA565" s="519">
        <v>0</v>
      </c>
      <c r="FB565" s="519">
        <v>0</v>
      </c>
      <c r="FC565" s="519">
        <v>0</v>
      </c>
      <c r="FD565" s="519">
        <v>0</v>
      </c>
      <c r="FE565" s="519">
        <v>0</v>
      </c>
      <c r="FF565" s="519">
        <v>0</v>
      </c>
      <c r="FG565" s="519">
        <v>0</v>
      </c>
      <c r="FH565" s="519">
        <v>0</v>
      </c>
      <c r="FI565" s="519">
        <v>0</v>
      </c>
      <c r="FJ565" s="519">
        <v>0</v>
      </c>
      <c r="FK565" s="519">
        <v>0</v>
      </c>
      <c r="FL565" s="519">
        <v>0</v>
      </c>
      <c r="FM565" s="519">
        <v>0</v>
      </c>
      <c r="FN565" s="519">
        <v>0</v>
      </c>
      <c r="FO565" s="519">
        <v>0</v>
      </c>
      <c r="FP565" s="519">
        <v>0</v>
      </c>
      <c r="FQ565" s="519">
        <v>0</v>
      </c>
      <c r="FR565" s="519">
        <v>0</v>
      </c>
      <c r="FS565" s="519">
        <v>0</v>
      </c>
      <c r="FT565" s="519">
        <v>0</v>
      </c>
      <c r="FU565" s="519">
        <v>0</v>
      </c>
      <c r="FV565" s="519">
        <v>0</v>
      </c>
      <c r="FW565" s="519">
        <v>0</v>
      </c>
      <c r="FX565" s="519">
        <v>0</v>
      </c>
      <c r="FY565" s="519">
        <v>0</v>
      </c>
      <c r="FZ565" s="519">
        <v>0</v>
      </c>
      <c r="GA565" s="519">
        <v>0</v>
      </c>
      <c r="GB565" s="519">
        <v>0</v>
      </c>
      <c r="GC565" s="519">
        <v>0</v>
      </c>
      <c r="GD565" s="519">
        <v>0</v>
      </c>
      <c r="GE565" s="519">
        <v>0</v>
      </c>
      <c r="GF565" s="519">
        <v>0</v>
      </c>
      <c r="GG565" s="519">
        <v>0</v>
      </c>
      <c r="GH565" s="519">
        <v>0</v>
      </c>
      <c r="GI565" s="519">
        <v>0</v>
      </c>
      <c r="GJ565" s="519">
        <v>0</v>
      </c>
      <c r="GK565" s="519">
        <v>0</v>
      </c>
      <c r="GL565" s="519">
        <v>0</v>
      </c>
      <c r="GM565" s="519">
        <v>0</v>
      </c>
      <c r="GN565" s="519">
        <v>0</v>
      </c>
      <c r="GO565" s="519">
        <v>0</v>
      </c>
      <c r="GP565" s="519">
        <v>0</v>
      </c>
      <c r="GQ565" s="519">
        <v>0</v>
      </c>
      <c r="GR565" s="519">
        <v>0</v>
      </c>
      <c r="GS565" s="519">
        <v>0</v>
      </c>
      <c r="GT565" s="519">
        <v>0</v>
      </c>
      <c r="GU565" s="519">
        <v>0</v>
      </c>
      <c r="GV565" s="519">
        <v>0</v>
      </c>
      <c r="GW565" s="519">
        <v>0</v>
      </c>
      <c r="GX565" s="519">
        <v>0</v>
      </c>
      <c r="GY565" s="519">
        <v>0</v>
      </c>
      <c r="GZ565" s="519">
        <v>0</v>
      </c>
      <c r="HA565" s="519">
        <v>0</v>
      </c>
      <c r="HB565" s="519">
        <v>0</v>
      </c>
      <c r="HC565" s="519">
        <v>0</v>
      </c>
      <c r="HD565" s="519">
        <v>0</v>
      </c>
      <c r="HE565" s="519">
        <v>0</v>
      </c>
      <c r="HF565" s="519">
        <v>0</v>
      </c>
      <c r="HG565" s="519">
        <v>0</v>
      </c>
      <c r="HH565" s="519">
        <v>0</v>
      </c>
      <c r="HI565" s="519">
        <v>0</v>
      </c>
      <c r="HJ565" s="519">
        <v>0</v>
      </c>
      <c r="HK565" s="519">
        <v>0</v>
      </c>
      <c r="HL565" s="519">
        <v>0</v>
      </c>
      <c r="HM565" s="519">
        <v>0</v>
      </c>
      <c r="HN565" s="519">
        <v>0</v>
      </c>
      <c r="HO565" s="519">
        <v>0</v>
      </c>
      <c r="HP565" s="519">
        <v>0</v>
      </c>
      <c r="HQ565" s="519">
        <v>0</v>
      </c>
      <c r="HR565" s="519">
        <v>0</v>
      </c>
      <c r="HS565" s="519">
        <v>0</v>
      </c>
      <c r="HT565" s="519">
        <v>0</v>
      </c>
      <c r="HU565" s="519">
        <v>0</v>
      </c>
      <c r="HV565" s="519">
        <v>0</v>
      </c>
      <c r="HW565" s="519">
        <v>0</v>
      </c>
      <c r="HX565" s="519">
        <v>0</v>
      </c>
      <c r="HY565" s="519">
        <v>0</v>
      </c>
      <c r="HZ565" s="519">
        <v>0</v>
      </c>
      <c r="IA565" s="519">
        <v>0</v>
      </c>
      <c r="IB565" s="519">
        <v>0</v>
      </c>
      <c r="IC565" s="519">
        <v>0</v>
      </c>
      <c r="ID565" s="519">
        <v>0</v>
      </c>
      <c r="IE565" s="519">
        <v>0</v>
      </c>
      <c r="IF565" s="519">
        <v>0</v>
      </c>
      <c r="IG565" s="519">
        <v>0</v>
      </c>
      <c r="IH565" s="519">
        <v>0</v>
      </c>
      <c r="II565" s="519">
        <v>0</v>
      </c>
      <c r="IJ565" s="519">
        <v>0</v>
      </c>
      <c r="IK565" s="519">
        <v>0</v>
      </c>
    </row>
    <row r="566" spans="2:245" hidden="1">
      <c r="B566" s="519" t="s">
        <v>1058</v>
      </c>
      <c r="C566" s="519"/>
      <c r="D566" s="519"/>
      <c r="E566" s="519"/>
      <c r="F566" s="519">
        <v>1</v>
      </c>
      <c r="G566" s="519"/>
      <c r="H566" s="519">
        <v>56</v>
      </c>
      <c r="I566" s="519">
        <v>4</v>
      </c>
      <c r="J566" s="519" t="str">
        <f t="shared" si="27"/>
        <v>SDN10015604</v>
      </c>
      <c r="K566" s="519">
        <v>2080</v>
      </c>
      <c r="M566" s="337"/>
      <c r="N566" s="519" t="s">
        <v>1061</v>
      </c>
      <c r="O566" s="519" t="s">
        <v>1059</v>
      </c>
      <c r="P566" s="519">
        <v>17</v>
      </c>
      <c r="Q566" s="521" t="str">
        <f t="shared" si="28"/>
        <v>SDN150117</v>
      </c>
      <c r="R566" s="519">
        <v>179</v>
      </c>
      <c r="S566" s="519">
        <v>498</v>
      </c>
      <c r="T566" s="519">
        <v>825</v>
      </c>
      <c r="U566" s="519">
        <v>1161</v>
      </c>
      <c r="V566" s="519">
        <v>1504</v>
      </c>
      <c r="W566" s="519">
        <v>1856</v>
      </c>
      <c r="X566" s="519">
        <v>2215</v>
      </c>
      <c r="Y566" s="519">
        <v>2522</v>
      </c>
      <c r="Z566" s="519">
        <v>2836</v>
      </c>
      <c r="AA566" s="519">
        <v>4210</v>
      </c>
      <c r="AB566" s="519">
        <v>4650</v>
      </c>
      <c r="AC566" s="519">
        <v>5100</v>
      </c>
      <c r="AD566" s="519">
        <v>5563</v>
      </c>
      <c r="AE566" s="519">
        <v>6038</v>
      </c>
      <c r="AF566" s="519">
        <v>6526</v>
      </c>
      <c r="AG566" s="519">
        <v>6685</v>
      </c>
      <c r="AH566" s="519">
        <v>6849</v>
      </c>
      <c r="AI566" s="519">
        <v>7021</v>
      </c>
      <c r="AJ566" s="519">
        <v>7201</v>
      </c>
      <c r="AK566" s="519">
        <v>7388</v>
      </c>
      <c r="AL566" s="519">
        <v>7585</v>
      </c>
      <c r="AM566" s="519">
        <v>7793</v>
      </c>
      <c r="AN566" s="519">
        <v>8013</v>
      </c>
      <c r="AO566" s="519">
        <v>8245</v>
      </c>
      <c r="AP566" s="519">
        <v>8492</v>
      </c>
      <c r="AQ566" s="519">
        <v>8753</v>
      </c>
      <c r="AR566" s="519">
        <v>9031</v>
      </c>
      <c r="AS566" s="519">
        <v>9330</v>
      </c>
      <c r="AT566" s="519">
        <v>9653</v>
      </c>
      <c r="AU566" s="519">
        <v>0</v>
      </c>
      <c r="AV566" s="519">
        <v>0</v>
      </c>
      <c r="AW566" s="519">
        <v>0</v>
      </c>
      <c r="AX566" s="519">
        <v>0</v>
      </c>
      <c r="AY566" s="519">
        <v>0</v>
      </c>
      <c r="AZ566" s="519">
        <v>0</v>
      </c>
      <c r="BA566" s="519">
        <v>0</v>
      </c>
      <c r="BB566" s="519">
        <v>0</v>
      </c>
      <c r="BC566" s="519">
        <v>0</v>
      </c>
      <c r="BD566" s="519">
        <v>0</v>
      </c>
      <c r="BE566" s="519">
        <v>0</v>
      </c>
      <c r="BF566" s="519">
        <v>0</v>
      </c>
      <c r="BG566" s="519">
        <v>0</v>
      </c>
      <c r="BH566" s="519">
        <v>0</v>
      </c>
      <c r="BI566" s="519">
        <v>0</v>
      </c>
      <c r="BJ566" s="519">
        <v>0</v>
      </c>
      <c r="BK566" s="519">
        <v>0</v>
      </c>
      <c r="BL566" s="519">
        <v>0</v>
      </c>
      <c r="BM566" s="519">
        <v>0</v>
      </c>
      <c r="BN566" s="519">
        <v>0</v>
      </c>
      <c r="BO566" s="519">
        <v>0</v>
      </c>
      <c r="BP566" s="519">
        <v>0</v>
      </c>
      <c r="BQ566" s="519">
        <v>0</v>
      </c>
      <c r="BR566" s="519">
        <v>0</v>
      </c>
      <c r="BS566" s="519">
        <v>0</v>
      </c>
      <c r="BT566" s="519">
        <v>0</v>
      </c>
      <c r="BU566" s="519">
        <v>0</v>
      </c>
      <c r="BV566" s="519">
        <v>0</v>
      </c>
      <c r="BW566" s="519">
        <v>0</v>
      </c>
      <c r="BX566" s="519">
        <v>0</v>
      </c>
      <c r="BY566" s="519">
        <v>0</v>
      </c>
      <c r="BZ566" s="519">
        <v>0</v>
      </c>
      <c r="CA566" s="519">
        <v>0</v>
      </c>
      <c r="CB566" s="519">
        <v>0</v>
      </c>
      <c r="CC566" s="519">
        <v>0</v>
      </c>
      <c r="CD566" s="519">
        <v>0</v>
      </c>
      <c r="CE566" s="519">
        <v>0</v>
      </c>
      <c r="CF566" s="519">
        <v>0</v>
      </c>
      <c r="CG566" s="519">
        <v>0</v>
      </c>
      <c r="CH566" s="519">
        <v>0</v>
      </c>
      <c r="CI566" s="519">
        <v>0</v>
      </c>
      <c r="CJ566" s="519">
        <v>0</v>
      </c>
      <c r="CK566" s="519">
        <v>0</v>
      </c>
      <c r="CL566" s="519">
        <v>0</v>
      </c>
      <c r="CM566" s="519">
        <v>0</v>
      </c>
      <c r="CN566" s="519">
        <v>0</v>
      </c>
      <c r="CO566" s="519">
        <v>0</v>
      </c>
      <c r="CP566" s="519">
        <v>0</v>
      </c>
      <c r="CQ566" s="519">
        <v>0</v>
      </c>
      <c r="CR566" s="519">
        <v>0</v>
      </c>
      <c r="CS566" s="519">
        <v>0</v>
      </c>
      <c r="CT566" s="519">
        <v>0</v>
      </c>
      <c r="CU566" s="519">
        <v>0</v>
      </c>
      <c r="CV566" s="519">
        <v>0</v>
      </c>
      <c r="CW566" s="519">
        <v>0</v>
      </c>
      <c r="CX566" s="519">
        <v>0</v>
      </c>
      <c r="CY566" s="519">
        <v>0</v>
      </c>
      <c r="CZ566" s="519">
        <v>0</v>
      </c>
      <c r="DA566" s="519">
        <v>0</v>
      </c>
      <c r="DB566" s="519">
        <v>0</v>
      </c>
      <c r="DC566" s="519">
        <v>0</v>
      </c>
      <c r="DD566" s="519">
        <v>0</v>
      </c>
      <c r="DE566" s="519">
        <v>0</v>
      </c>
      <c r="DF566" s="519">
        <v>0</v>
      </c>
      <c r="DG566" s="519">
        <v>0</v>
      </c>
      <c r="DH566" s="519">
        <v>0</v>
      </c>
      <c r="DI566" s="519">
        <v>0</v>
      </c>
      <c r="DJ566" s="519">
        <v>0</v>
      </c>
      <c r="DK566" s="519">
        <v>0</v>
      </c>
      <c r="DL566" s="519">
        <v>0</v>
      </c>
      <c r="DM566" s="519">
        <v>0</v>
      </c>
      <c r="DN566" s="519">
        <v>0</v>
      </c>
      <c r="DO566" s="519">
        <v>0</v>
      </c>
      <c r="DP566" s="519">
        <v>0</v>
      </c>
      <c r="DQ566" s="519">
        <v>0</v>
      </c>
      <c r="DR566" s="519">
        <v>0</v>
      </c>
      <c r="DS566" s="519">
        <v>0</v>
      </c>
      <c r="DT566" s="519">
        <v>0</v>
      </c>
      <c r="DU566" s="519">
        <v>0</v>
      </c>
      <c r="DV566" s="519">
        <v>0</v>
      </c>
      <c r="DW566" s="519">
        <v>0</v>
      </c>
      <c r="DX566" s="519">
        <v>0</v>
      </c>
      <c r="DZ566" s="337"/>
      <c r="EA566" s="519" t="s">
        <v>1061</v>
      </c>
      <c r="EB566" s="519" t="s">
        <v>1059</v>
      </c>
      <c r="EC566" s="519">
        <v>17</v>
      </c>
      <c r="ED566" s="521" t="str">
        <f t="shared" si="29"/>
        <v>SDN150117</v>
      </c>
      <c r="EE566" s="519">
        <v>323</v>
      </c>
      <c r="EF566" s="519">
        <v>993</v>
      </c>
      <c r="EG566" s="519">
        <v>1721</v>
      </c>
      <c r="EH566" s="519">
        <v>2435</v>
      </c>
      <c r="EI566" s="519">
        <v>3135</v>
      </c>
      <c r="EJ566" s="519">
        <v>3822</v>
      </c>
      <c r="EK566" s="519">
        <v>4497</v>
      </c>
      <c r="EL566" s="519">
        <v>5038</v>
      </c>
      <c r="EM566" s="519">
        <v>5571</v>
      </c>
      <c r="EN566" s="519">
        <v>6241</v>
      </c>
      <c r="EO566" s="519">
        <v>6753</v>
      </c>
      <c r="EP566" s="519">
        <v>7256</v>
      </c>
      <c r="EQ566" s="519">
        <v>7753</v>
      </c>
      <c r="ER566" s="519">
        <v>8244</v>
      </c>
      <c r="ES566" s="519">
        <v>0</v>
      </c>
      <c r="ET566" s="519">
        <v>0</v>
      </c>
      <c r="EU566" s="519">
        <v>0</v>
      </c>
      <c r="EV566" s="519">
        <v>0</v>
      </c>
      <c r="EW566" s="519">
        <v>0</v>
      </c>
      <c r="EX566" s="519">
        <v>0</v>
      </c>
      <c r="EY566" s="519">
        <v>0</v>
      </c>
      <c r="EZ566" s="519">
        <v>0</v>
      </c>
      <c r="FA566" s="519">
        <v>0</v>
      </c>
      <c r="FB566" s="519">
        <v>0</v>
      </c>
      <c r="FC566" s="519">
        <v>0</v>
      </c>
      <c r="FD566" s="519">
        <v>0</v>
      </c>
      <c r="FE566" s="519">
        <v>0</v>
      </c>
      <c r="FF566" s="519">
        <v>0</v>
      </c>
      <c r="FG566" s="519">
        <v>0</v>
      </c>
      <c r="FH566" s="519">
        <v>0</v>
      </c>
      <c r="FI566" s="519">
        <v>0</v>
      </c>
      <c r="FJ566" s="519">
        <v>0</v>
      </c>
      <c r="FK566" s="519">
        <v>0</v>
      </c>
      <c r="FL566" s="519">
        <v>0</v>
      </c>
      <c r="FM566" s="519">
        <v>0</v>
      </c>
      <c r="FN566" s="519">
        <v>0</v>
      </c>
      <c r="FO566" s="519">
        <v>0</v>
      </c>
      <c r="FP566" s="519">
        <v>0</v>
      </c>
      <c r="FQ566" s="519">
        <v>0</v>
      </c>
      <c r="FR566" s="519">
        <v>0</v>
      </c>
      <c r="FS566" s="519">
        <v>0</v>
      </c>
      <c r="FT566" s="519">
        <v>0</v>
      </c>
      <c r="FU566" s="519">
        <v>0</v>
      </c>
      <c r="FV566" s="519">
        <v>0</v>
      </c>
      <c r="FW566" s="519">
        <v>0</v>
      </c>
      <c r="FX566" s="519">
        <v>0</v>
      </c>
      <c r="FY566" s="519">
        <v>0</v>
      </c>
      <c r="FZ566" s="519">
        <v>0</v>
      </c>
      <c r="GA566" s="519">
        <v>0</v>
      </c>
      <c r="GB566" s="519">
        <v>0</v>
      </c>
      <c r="GC566" s="519">
        <v>0</v>
      </c>
      <c r="GD566" s="519">
        <v>0</v>
      </c>
      <c r="GE566" s="519">
        <v>0</v>
      </c>
      <c r="GF566" s="519">
        <v>0</v>
      </c>
      <c r="GG566" s="519">
        <v>0</v>
      </c>
      <c r="GH566" s="519">
        <v>0</v>
      </c>
      <c r="GI566" s="519">
        <v>0</v>
      </c>
      <c r="GJ566" s="519">
        <v>0</v>
      </c>
      <c r="GK566" s="519">
        <v>0</v>
      </c>
      <c r="GL566" s="519">
        <v>0</v>
      </c>
      <c r="GM566" s="519">
        <v>0</v>
      </c>
      <c r="GN566" s="519">
        <v>0</v>
      </c>
      <c r="GO566" s="519">
        <v>0</v>
      </c>
      <c r="GP566" s="519">
        <v>0</v>
      </c>
      <c r="GQ566" s="519">
        <v>0</v>
      </c>
      <c r="GR566" s="519">
        <v>0</v>
      </c>
      <c r="GS566" s="519">
        <v>0</v>
      </c>
      <c r="GT566" s="519">
        <v>0</v>
      </c>
      <c r="GU566" s="519">
        <v>0</v>
      </c>
      <c r="GV566" s="519">
        <v>0</v>
      </c>
      <c r="GW566" s="519">
        <v>0</v>
      </c>
      <c r="GX566" s="519">
        <v>0</v>
      </c>
      <c r="GY566" s="519">
        <v>0</v>
      </c>
      <c r="GZ566" s="519">
        <v>0</v>
      </c>
      <c r="HA566" s="519">
        <v>0</v>
      </c>
      <c r="HB566" s="519">
        <v>0</v>
      </c>
      <c r="HC566" s="519">
        <v>0</v>
      </c>
      <c r="HD566" s="519">
        <v>0</v>
      </c>
      <c r="HE566" s="519">
        <v>0</v>
      </c>
      <c r="HF566" s="519">
        <v>0</v>
      </c>
      <c r="HG566" s="519">
        <v>0</v>
      </c>
      <c r="HH566" s="519">
        <v>0</v>
      </c>
      <c r="HI566" s="519">
        <v>0</v>
      </c>
      <c r="HJ566" s="519">
        <v>0</v>
      </c>
      <c r="HK566" s="519">
        <v>0</v>
      </c>
      <c r="HL566" s="519">
        <v>0</v>
      </c>
      <c r="HM566" s="519">
        <v>0</v>
      </c>
      <c r="HN566" s="519">
        <v>0</v>
      </c>
      <c r="HO566" s="519">
        <v>0</v>
      </c>
      <c r="HP566" s="519">
        <v>0</v>
      </c>
      <c r="HQ566" s="519">
        <v>0</v>
      </c>
      <c r="HR566" s="519">
        <v>0</v>
      </c>
      <c r="HS566" s="519">
        <v>0</v>
      </c>
      <c r="HT566" s="519">
        <v>0</v>
      </c>
      <c r="HU566" s="519">
        <v>0</v>
      </c>
      <c r="HV566" s="519">
        <v>0</v>
      </c>
      <c r="HW566" s="519">
        <v>0</v>
      </c>
      <c r="HX566" s="519">
        <v>0</v>
      </c>
      <c r="HY566" s="519">
        <v>0</v>
      </c>
      <c r="HZ566" s="519">
        <v>0</v>
      </c>
      <c r="IA566" s="519">
        <v>0</v>
      </c>
      <c r="IB566" s="519">
        <v>0</v>
      </c>
      <c r="IC566" s="519">
        <v>0</v>
      </c>
      <c r="ID566" s="519">
        <v>0</v>
      </c>
      <c r="IE566" s="519">
        <v>0</v>
      </c>
      <c r="IF566" s="519">
        <v>0</v>
      </c>
      <c r="IG566" s="519">
        <v>0</v>
      </c>
      <c r="IH566" s="519">
        <v>0</v>
      </c>
      <c r="II566" s="519">
        <v>0</v>
      </c>
      <c r="IJ566" s="519">
        <v>0</v>
      </c>
      <c r="IK566" s="519">
        <v>0</v>
      </c>
    </row>
    <row r="567" spans="2:245" hidden="1">
      <c r="B567" s="519" t="s">
        <v>1058</v>
      </c>
      <c r="C567" s="519"/>
      <c r="D567" s="519"/>
      <c r="E567" s="519"/>
      <c r="F567" s="519">
        <v>1</v>
      </c>
      <c r="G567" s="519"/>
      <c r="H567" s="519">
        <v>56</v>
      </c>
      <c r="I567" s="519">
        <v>5</v>
      </c>
      <c r="J567" s="519" t="str">
        <f t="shared" si="27"/>
        <v>SDN10015605</v>
      </c>
      <c r="K567" s="519">
        <v>2080</v>
      </c>
      <c r="M567" s="337"/>
      <c r="N567" s="519" t="s">
        <v>1061</v>
      </c>
      <c r="O567" s="519" t="s">
        <v>1059</v>
      </c>
      <c r="P567" s="519">
        <v>18</v>
      </c>
      <c r="Q567" s="521" t="str">
        <f t="shared" si="28"/>
        <v>SDN150118</v>
      </c>
      <c r="R567" s="519">
        <v>173</v>
      </c>
      <c r="S567" s="519">
        <v>488</v>
      </c>
      <c r="T567" s="519">
        <v>812</v>
      </c>
      <c r="U567" s="519">
        <v>1144</v>
      </c>
      <c r="V567" s="519">
        <v>1483</v>
      </c>
      <c r="W567" s="519">
        <v>1831</v>
      </c>
      <c r="X567" s="519">
        <v>2186</v>
      </c>
      <c r="Y567" s="519">
        <v>2489</v>
      </c>
      <c r="Z567" s="519">
        <v>2800</v>
      </c>
      <c r="AA567" s="519">
        <v>4158</v>
      </c>
      <c r="AB567" s="519">
        <v>4593</v>
      </c>
      <c r="AC567" s="519">
        <v>5039</v>
      </c>
      <c r="AD567" s="519">
        <v>5498</v>
      </c>
      <c r="AE567" s="519">
        <v>5968</v>
      </c>
      <c r="AF567" s="519">
        <v>6452</v>
      </c>
      <c r="AG567" s="519">
        <v>6611</v>
      </c>
      <c r="AH567" s="519">
        <v>6775</v>
      </c>
      <c r="AI567" s="519">
        <v>6949</v>
      </c>
      <c r="AJ567" s="519">
        <v>7129</v>
      </c>
      <c r="AK567" s="519">
        <v>7318</v>
      </c>
      <c r="AL567" s="519">
        <v>7517</v>
      </c>
      <c r="AM567" s="519">
        <v>7728</v>
      </c>
      <c r="AN567" s="519">
        <v>7952</v>
      </c>
      <c r="AO567" s="519">
        <v>8189</v>
      </c>
      <c r="AP567" s="519">
        <v>8440</v>
      </c>
      <c r="AQ567" s="519">
        <v>8708</v>
      </c>
      <c r="AR567" s="519">
        <v>8995</v>
      </c>
      <c r="AS567" s="519">
        <v>9306</v>
      </c>
      <c r="AT567" s="519">
        <v>9641</v>
      </c>
      <c r="AU567" s="519">
        <v>0</v>
      </c>
      <c r="AV567" s="519">
        <v>0</v>
      </c>
      <c r="AW567" s="519">
        <v>0</v>
      </c>
      <c r="AX567" s="519">
        <v>0</v>
      </c>
      <c r="AY567" s="519">
        <v>0</v>
      </c>
      <c r="AZ567" s="519">
        <v>0</v>
      </c>
      <c r="BA567" s="519">
        <v>0</v>
      </c>
      <c r="BB567" s="519">
        <v>0</v>
      </c>
      <c r="BC567" s="519">
        <v>0</v>
      </c>
      <c r="BD567" s="519">
        <v>0</v>
      </c>
      <c r="BE567" s="519">
        <v>0</v>
      </c>
      <c r="BF567" s="519">
        <v>0</v>
      </c>
      <c r="BG567" s="519">
        <v>0</v>
      </c>
      <c r="BH567" s="519">
        <v>0</v>
      </c>
      <c r="BI567" s="519">
        <v>0</v>
      </c>
      <c r="BJ567" s="519">
        <v>0</v>
      </c>
      <c r="BK567" s="519">
        <v>0</v>
      </c>
      <c r="BL567" s="519">
        <v>0</v>
      </c>
      <c r="BM567" s="519">
        <v>0</v>
      </c>
      <c r="BN567" s="519">
        <v>0</v>
      </c>
      <c r="BO567" s="519">
        <v>0</v>
      </c>
      <c r="BP567" s="519">
        <v>0</v>
      </c>
      <c r="BQ567" s="519">
        <v>0</v>
      </c>
      <c r="BR567" s="519">
        <v>0</v>
      </c>
      <c r="BS567" s="519">
        <v>0</v>
      </c>
      <c r="BT567" s="519">
        <v>0</v>
      </c>
      <c r="BU567" s="519">
        <v>0</v>
      </c>
      <c r="BV567" s="519">
        <v>0</v>
      </c>
      <c r="BW567" s="519">
        <v>0</v>
      </c>
      <c r="BX567" s="519">
        <v>0</v>
      </c>
      <c r="BY567" s="519">
        <v>0</v>
      </c>
      <c r="BZ567" s="519">
        <v>0</v>
      </c>
      <c r="CA567" s="519">
        <v>0</v>
      </c>
      <c r="CB567" s="519">
        <v>0</v>
      </c>
      <c r="CC567" s="519">
        <v>0</v>
      </c>
      <c r="CD567" s="519">
        <v>0</v>
      </c>
      <c r="CE567" s="519">
        <v>0</v>
      </c>
      <c r="CF567" s="519">
        <v>0</v>
      </c>
      <c r="CG567" s="519">
        <v>0</v>
      </c>
      <c r="CH567" s="519">
        <v>0</v>
      </c>
      <c r="CI567" s="519">
        <v>0</v>
      </c>
      <c r="CJ567" s="519">
        <v>0</v>
      </c>
      <c r="CK567" s="519">
        <v>0</v>
      </c>
      <c r="CL567" s="519">
        <v>0</v>
      </c>
      <c r="CM567" s="519">
        <v>0</v>
      </c>
      <c r="CN567" s="519">
        <v>0</v>
      </c>
      <c r="CO567" s="519">
        <v>0</v>
      </c>
      <c r="CP567" s="519">
        <v>0</v>
      </c>
      <c r="CQ567" s="519">
        <v>0</v>
      </c>
      <c r="CR567" s="519">
        <v>0</v>
      </c>
      <c r="CS567" s="519">
        <v>0</v>
      </c>
      <c r="CT567" s="519">
        <v>0</v>
      </c>
      <c r="CU567" s="519">
        <v>0</v>
      </c>
      <c r="CV567" s="519">
        <v>0</v>
      </c>
      <c r="CW567" s="519">
        <v>0</v>
      </c>
      <c r="CX567" s="519">
        <v>0</v>
      </c>
      <c r="CY567" s="519">
        <v>0</v>
      </c>
      <c r="CZ567" s="519">
        <v>0</v>
      </c>
      <c r="DA567" s="519">
        <v>0</v>
      </c>
      <c r="DB567" s="519">
        <v>0</v>
      </c>
      <c r="DC567" s="519">
        <v>0</v>
      </c>
      <c r="DD567" s="519">
        <v>0</v>
      </c>
      <c r="DE567" s="519">
        <v>0</v>
      </c>
      <c r="DF567" s="519">
        <v>0</v>
      </c>
      <c r="DG567" s="519">
        <v>0</v>
      </c>
      <c r="DH567" s="519">
        <v>0</v>
      </c>
      <c r="DI567" s="519">
        <v>0</v>
      </c>
      <c r="DJ567" s="519">
        <v>0</v>
      </c>
      <c r="DK567" s="519">
        <v>0</v>
      </c>
      <c r="DL567" s="519">
        <v>0</v>
      </c>
      <c r="DM567" s="519">
        <v>0</v>
      </c>
      <c r="DN567" s="519">
        <v>0</v>
      </c>
      <c r="DO567" s="519">
        <v>0</v>
      </c>
      <c r="DP567" s="519">
        <v>0</v>
      </c>
      <c r="DQ567" s="519">
        <v>0</v>
      </c>
      <c r="DR567" s="519">
        <v>0</v>
      </c>
      <c r="DS567" s="519">
        <v>0</v>
      </c>
      <c r="DT567" s="519">
        <v>0</v>
      </c>
      <c r="DU567" s="519">
        <v>0</v>
      </c>
      <c r="DV567" s="519">
        <v>0</v>
      </c>
      <c r="DW567" s="519">
        <v>0</v>
      </c>
      <c r="DX567" s="519">
        <v>0</v>
      </c>
      <c r="DZ567" s="337"/>
      <c r="EA567" s="519" t="s">
        <v>1061</v>
      </c>
      <c r="EB567" s="519" t="s">
        <v>1059</v>
      </c>
      <c r="EC567" s="519">
        <v>18</v>
      </c>
      <c r="ED567" s="521" t="str">
        <f t="shared" si="29"/>
        <v>SDN150118</v>
      </c>
      <c r="EE567" s="519">
        <v>312</v>
      </c>
      <c r="EF567" s="519">
        <v>971</v>
      </c>
      <c r="EG567" s="519">
        <v>1692</v>
      </c>
      <c r="EH567" s="519">
        <v>2396</v>
      </c>
      <c r="EI567" s="519">
        <v>3087</v>
      </c>
      <c r="EJ567" s="519">
        <v>3766</v>
      </c>
      <c r="EK567" s="519">
        <v>4434</v>
      </c>
      <c r="EL567" s="519">
        <v>4967</v>
      </c>
      <c r="EM567" s="519">
        <v>5490</v>
      </c>
      <c r="EN567" s="519">
        <v>6155</v>
      </c>
      <c r="EO567" s="519">
        <v>6660</v>
      </c>
      <c r="EP567" s="519">
        <v>7158</v>
      </c>
      <c r="EQ567" s="519">
        <v>7652</v>
      </c>
      <c r="ER567" s="519">
        <v>8136</v>
      </c>
      <c r="ES567" s="519">
        <v>0</v>
      </c>
      <c r="ET567" s="519">
        <v>0</v>
      </c>
      <c r="EU567" s="519">
        <v>0</v>
      </c>
      <c r="EV567" s="519">
        <v>0</v>
      </c>
      <c r="EW567" s="519">
        <v>0</v>
      </c>
      <c r="EX567" s="519">
        <v>0</v>
      </c>
      <c r="EY567" s="519">
        <v>0</v>
      </c>
      <c r="EZ567" s="519">
        <v>0</v>
      </c>
      <c r="FA567" s="519">
        <v>0</v>
      </c>
      <c r="FB567" s="519">
        <v>0</v>
      </c>
      <c r="FC567" s="519">
        <v>0</v>
      </c>
      <c r="FD567" s="519">
        <v>0</v>
      </c>
      <c r="FE567" s="519">
        <v>0</v>
      </c>
      <c r="FF567" s="519">
        <v>0</v>
      </c>
      <c r="FG567" s="519">
        <v>0</v>
      </c>
      <c r="FH567" s="519">
        <v>0</v>
      </c>
      <c r="FI567" s="519">
        <v>0</v>
      </c>
      <c r="FJ567" s="519">
        <v>0</v>
      </c>
      <c r="FK567" s="519">
        <v>0</v>
      </c>
      <c r="FL567" s="519">
        <v>0</v>
      </c>
      <c r="FM567" s="519">
        <v>0</v>
      </c>
      <c r="FN567" s="519">
        <v>0</v>
      </c>
      <c r="FO567" s="519">
        <v>0</v>
      </c>
      <c r="FP567" s="519">
        <v>0</v>
      </c>
      <c r="FQ567" s="519">
        <v>0</v>
      </c>
      <c r="FR567" s="519">
        <v>0</v>
      </c>
      <c r="FS567" s="519">
        <v>0</v>
      </c>
      <c r="FT567" s="519">
        <v>0</v>
      </c>
      <c r="FU567" s="519">
        <v>0</v>
      </c>
      <c r="FV567" s="519">
        <v>0</v>
      </c>
      <c r="FW567" s="519">
        <v>0</v>
      </c>
      <c r="FX567" s="519">
        <v>0</v>
      </c>
      <c r="FY567" s="519">
        <v>0</v>
      </c>
      <c r="FZ567" s="519">
        <v>0</v>
      </c>
      <c r="GA567" s="519">
        <v>0</v>
      </c>
      <c r="GB567" s="519">
        <v>0</v>
      </c>
      <c r="GC567" s="519">
        <v>0</v>
      </c>
      <c r="GD567" s="519">
        <v>0</v>
      </c>
      <c r="GE567" s="519">
        <v>0</v>
      </c>
      <c r="GF567" s="519">
        <v>0</v>
      </c>
      <c r="GG567" s="519">
        <v>0</v>
      </c>
      <c r="GH567" s="519">
        <v>0</v>
      </c>
      <c r="GI567" s="519">
        <v>0</v>
      </c>
      <c r="GJ567" s="519">
        <v>0</v>
      </c>
      <c r="GK567" s="519">
        <v>0</v>
      </c>
      <c r="GL567" s="519">
        <v>0</v>
      </c>
      <c r="GM567" s="519">
        <v>0</v>
      </c>
      <c r="GN567" s="519">
        <v>0</v>
      </c>
      <c r="GO567" s="519">
        <v>0</v>
      </c>
      <c r="GP567" s="519">
        <v>0</v>
      </c>
      <c r="GQ567" s="519">
        <v>0</v>
      </c>
      <c r="GR567" s="519">
        <v>0</v>
      </c>
      <c r="GS567" s="519">
        <v>0</v>
      </c>
      <c r="GT567" s="519">
        <v>0</v>
      </c>
      <c r="GU567" s="519">
        <v>0</v>
      </c>
      <c r="GV567" s="519">
        <v>0</v>
      </c>
      <c r="GW567" s="519">
        <v>0</v>
      </c>
      <c r="GX567" s="519">
        <v>0</v>
      </c>
      <c r="GY567" s="519">
        <v>0</v>
      </c>
      <c r="GZ567" s="519">
        <v>0</v>
      </c>
      <c r="HA567" s="519">
        <v>0</v>
      </c>
      <c r="HB567" s="519">
        <v>0</v>
      </c>
      <c r="HC567" s="519">
        <v>0</v>
      </c>
      <c r="HD567" s="519">
        <v>0</v>
      </c>
      <c r="HE567" s="519">
        <v>0</v>
      </c>
      <c r="HF567" s="519">
        <v>0</v>
      </c>
      <c r="HG567" s="519">
        <v>0</v>
      </c>
      <c r="HH567" s="519">
        <v>0</v>
      </c>
      <c r="HI567" s="519">
        <v>0</v>
      </c>
      <c r="HJ567" s="519">
        <v>0</v>
      </c>
      <c r="HK567" s="519">
        <v>0</v>
      </c>
      <c r="HL567" s="519">
        <v>0</v>
      </c>
      <c r="HM567" s="519">
        <v>0</v>
      </c>
      <c r="HN567" s="519">
        <v>0</v>
      </c>
      <c r="HO567" s="519">
        <v>0</v>
      </c>
      <c r="HP567" s="519">
        <v>0</v>
      </c>
      <c r="HQ567" s="519">
        <v>0</v>
      </c>
      <c r="HR567" s="519">
        <v>0</v>
      </c>
      <c r="HS567" s="519">
        <v>0</v>
      </c>
      <c r="HT567" s="519">
        <v>0</v>
      </c>
      <c r="HU567" s="519">
        <v>0</v>
      </c>
      <c r="HV567" s="519">
        <v>0</v>
      </c>
      <c r="HW567" s="519">
        <v>0</v>
      </c>
      <c r="HX567" s="519">
        <v>0</v>
      </c>
      <c r="HY567" s="519">
        <v>0</v>
      </c>
      <c r="HZ567" s="519">
        <v>0</v>
      </c>
      <c r="IA567" s="519">
        <v>0</v>
      </c>
      <c r="IB567" s="519">
        <v>0</v>
      </c>
      <c r="IC567" s="519">
        <v>0</v>
      </c>
      <c r="ID567" s="519">
        <v>0</v>
      </c>
      <c r="IE567" s="519">
        <v>0</v>
      </c>
      <c r="IF567" s="519">
        <v>0</v>
      </c>
      <c r="IG567" s="519">
        <v>0</v>
      </c>
      <c r="IH567" s="519">
        <v>0</v>
      </c>
      <c r="II567" s="519">
        <v>0</v>
      </c>
      <c r="IJ567" s="519">
        <v>0</v>
      </c>
      <c r="IK567" s="519">
        <v>0</v>
      </c>
    </row>
    <row r="568" spans="2:245" hidden="1">
      <c r="B568" s="519" t="s">
        <v>1058</v>
      </c>
      <c r="C568" s="519"/>
      <c r="D568" s="519"/>
      <c r="E568" s="519"/>
      <c r="F568" s="519">
        <v>1</v>
      </c>
      <c r="G568" s="519"/>
      <c r="H568" s="519">
        <v>56</v>
      </c>
      <c r="I568" s="519">
        <v>6</v>
      </c>
      <c r="J568" s="519" t="str">
        <f t="shared" si="27"/>
        <v>SDN10015606</v>
      </c>
      <c r="K568" s="519">
        <v>1664</v>
      </c>
      <c r="M568" s="337"/>
      <c r="N568" s="519" t="s">
        <v>1061</v>
      </c>
      <c r="O568" s="519" t="s">
        <v>1059</v>
      </c>
      <c r="P568" s="519">
        <v>19</v>
      </c>
      <c r="Q568" s="521" t="str">
        <f t="shared" si="28"/>
        <v>SDN150119</v>
      </c>
      <c r="R568" s="519">
        <v>166</v>
      </c>
      <c r="S568" s="519">
        <v>478</v>
      </c>
      <c r="T568" s="519">
        <v>798</v>
      </c>
      <c r="U568" s="519">
        <v>1125</v>
      </c>
      <c r="V568" s="519">
        <v>1460</v>
      </c>
      <c r="W568" s="519">
        <v>1803</v>
      </c>
      <c r="X568" s="519">
        <v>2155</v>
      </c>
      <c r="Y568" s="519">
        <v>2454</v>
      </c>
      <c r="Z568" s="519">
        <v>2762</v>
      </c>
      <c r="AA568" s="519">
        <v>4101</v>
      </c>
      <c r="AB568" s="519">
        <v>4532</v>
      </c>
      <c r="AC568" s="519">
        <v>4974</v>
      </c>
      <c r="AD568" s="519">
        <v>5427</v>
      </c>
      <c r="AE568" s="519">
        <v>5893</v>
      </c>
      <c r="AF568" s="519">
        <v>6373</v>
      </c>
      <c r="AG568" s="519">
        <v>6531</v>
      </c>
      <c r="AH568" s="519">
        <v>6697</v>
      </c>
      <c r="AI568" s="519">
        <v>6870</v>
      </c>
      <c r="AJ568" s="519">
        <v>7052</v>
      </c>
      <c r="AK568" s="519">
        <v>7243</v>
      </c>
      <c r="AL568" s="519">
        <v>7445</v>
      </c>
      <c r="AM568" s="519">
        <v>7659</v>
      </c>
      <c r="AN568" s="519">
        <v>7886</v>
      </c>
      <c r="AO568" s="519">
        <v>8127</v>
      </c>
      <c r="AP568" s="519">
        <v>8385</v>
      </c>
      <c r="AQ568" s="519">
        <v>8661</v>
      </c>
      <c r="AR568" s="519">
        <v>8960</v>
      </c>
      <c r="AS568" s="519">
        <v>9281</v>
      </c>
      <c r="AT568" s="519">
        <v>9627</v>
      </c>
      <c r="AU568" s="519">
        <v>0</v>
      </c>
      <c r="AV568" s="519">
        <v>0</v>
      </c>
      <c r="AW568" s="519">
        <v>0</v>
      </c>
      <c r="AX568" s="519">
        <v>0</v>
      </c>
      <c r="AY568" s="519">
        <v>0</v>
      </c>
      <c r="AZ568" s="519">
        <v>0</v>
      </c>
      <c r="BA568" s="519">
        <v>0</v>
      </c>
      <c r="BB568" s="519">
        <v>0</v>
      </c>
      <c r="BC568" s="519">
        <v>0</v>
      </c>
      <c r="BD568" s="519">
        <v>0</v>
      </c>
      <c r="BE568" s="519">
        <v>0</v>
      </c>
      <c r="BF568" s="519">
        <v>0</v>
      </c>
      <c r="BG568" s="519">
        <v>0</v>
      </c>
      <c r="BH568" s="519">
        <v>0</v>
      </c>
      <c r="BI568" s="519">
        <v>0</v>
      </c>
      <c r="BJ568" s="519">
        <v>0</v>
      </c>
      <c r="BK568" s="519">
        <v>0</v>
      </c>
      <c r="BL568" s="519">
        <v>0</v>
      </c>
      <c r="BM568" s="519">
        <v>0</v>
      </c>
      <c r="BN568" s="519">
        <v>0</v>
      </c>
      <c r="BO568" s="519">
        <v>0</v>
      </c>
      <c r="BP568" s="519">
        <v>0</v>
      </c>
      <c r="BQ568" s="519">
        <v>0</v>
      </c>
      <c r="BR568" s="519">
        <v>0</v>
      </c>
      <c r="BS568" s="519">
        <v>0</v>
      </c>
      <c r="BT568" s="519">
        <v>0</v>
      </c>
      <c r="BU568" s="519">
        <v>0</v>
      </c>
      <c r="BV568" s="519">
        <v>0</v>
      </c>
      <c r="BW568" s="519">
        <v>0</v>
      </c>
      <c r="BX568" s="519">
        <v>0</v>
      </c>
      <c r="BY568" s="519">
        <v>0</v>
      </c>
      <c r="BZ568" s="519">
        <v>0</v>
      </c>
      <c r="CA568" s="519">
        <v>0</v>
      </c>
      <c r="CB568" s="519">
        <v>0</v>
      </c>
      <c r="CC568" s="519">
        <v>0</v>
      </c>
      <c r="CD568" s="519">
        <v>0</v>
      </c>
      <c r="CE568" s="519">
        <v>0</v>
      </c>
      <c r="CF568" s="519">
        <v>0</v>
      </c>
      <c r="CG568" s="519">
        <v>0</v>
      </c>
      <c r="CH568" s="519">
        <v>0</v>
      </c>
      <c r="CI568" s="519">
        <v>0</v>
      </c>
      <c r="CJ568" s="519">
        <v>0</v>
      </c>
      <c r="CK568" s="519">
        <v>0</v>
      </c>
      <c r="CL568" s="519">
        <v>0</v>
      </c>
      <c r="CM568" s="519">
        <v>0</v>
      </c>
      <c r="CN568" s="519">
        <v>0</v>
      </c>
      <c r="CO568" s="519">
        <v>0</v>
      </c>
      <c r="CP568" s="519">
        <v>0</v>
      </c>
      <c r="CQ568" s="519">
        <v>0</v>
      </c>
      <c r="CR568" s="519">
        <v>0</v>
      </c>
      <c r="CS568" s="519">
        <v>0</v>
      </c>
      <c r="CT568" s="519">
        <v>0</v>
      </c>
      <c r="CU568" s="519">
        <v>0</v>
      </c>
      <c r="CV568" s="519">
        <v>0</v>
      </c>
      <c r="CW568" s="519">
        <v>0</v>
      </c>
      <c r="CX568" s="519">
        <v>0</v>
      </c>
      <c r="CY568" s="519">
        <v>0</v>
      </c>
      <c r="CZ568" s="519">
        <v>0</v>
      </c>
      <c r="DA568" s="519">
        <v>0</v>
      </c>
      <c r="DB568" s="519">
        <v>0</v>
      </c>
      <c r="DC568" s="519">
        <v>0</v>
      </c>
      <c r="DD568" s="519">
        <v>0</v>
      </c>
      <c r="DE568" s="519">
        <v>0</v>
      </c>
      <c r="DF568" s="519">
        <v>0</v>
      </c>
      <c r="DG568" s="519">
        <v>0</v>
      </c>
      <c r="DH568" s="519">
        <v>0</v>
      </c>
      <c r="DI568" s="519">
        <v>0</v>
      </c>
      <c r="DJ568" s="519">
        <v>0</v>
      </c>
      <c r="DK568" s="519">
        <v>0</v>
      </c>
      <c r="DL568" s="519">
        <v>0</v>
      </c>
      <c r="DM568" s="519">
        <v>0</v>
      </c>
      <c r="DN568" s="519">
        <v>0</v>
      </c>
      <c r="DO568" s="519">
        <v>0</v>
      </c>
      <c r="DP568" s="519">
        <v>0</v>
      </c>
      <c r="DQ568" s="519">
        <v>0</v>
      </c>
      <c r="DR568" s="519">
        <v>0</v>
      </c>
      <c r="DS568" s="519">
        <v>0</v>
      </c>
      <c r="DT568" s="519">
        <v>0</v>
      </c>
      <c r="DU568" s="519">
        <v>0</v>
      </c>
      <c r="DV568" s="519">
        <v>0</v>
      </c>
      <c r="DW568" s="519">
        <v>0</v>
      </c>
      <c r="DX568" s="519">
        <v>0</v>
      </c>
      <c r="DZ568" s="337"/>
      <c r="EA568" s="519" t="s">
        <v>1061</v>
      </c>
      <c r="EB568" s="519" t="s">
        <v>1059</v>
      </c>
      <c r="EC568" s="519">
        <v>19</v>
      </c>
      <c r="ED568" s="521" t="str">
        <f t="shared" si="29"/>
        <v>SDN150119</v>
      </c>
      <c r="EE568" s="519">
        <v>300</v>
      </c>
      <c r="EF568" s="519">
        <v>946</v>
      </c>
      <c r="EG568" s="519">
        <v>1659</v>
      </c>
      <c r="EH568" s="519">
        <v>2353</v>
      </c>
      <c r="EI568" s="519">
        <v>3036</v>
      </c>
      <c r="EJ568" s="519">
        <v>3703</v>
      </c>
      <c r="EK568" s="519">
        <v>4363</v>
      </c>
      <c r="EL568" s="519">
        <v>4888</v>
      </c>
      <c r="EM568" s="519">
        <v>5406</v>
      </c>
      <c r="EN568" s="519">
        <v>6063</v>
      </c>
      <c r="EO568" s="519">
        <v>6562</v>
      </c>
      <c r="EP568" s="519">
        <v>7055</v>
      </c>
      <c r="EQ568" s="519">
        <v>7541</v>
      </c>
      <c r="ER568" s="519">
        <v>8021</v>
      </c>
      <c r="ES568" s="519">
        <v>0</v>
      </c>
      <c r="ET568" s="519">
        <v>0</v>
      </c>
      <c r="EU568" s="519">
        <v>0</v>
      </c>
      <c r="EV568" s="519">
        <v>0</v>
      </c>
      <c r="EW568" s="519">
        <v>0</v>
      </c>
      <c r="EX568" s="519">
        <v>0</v>
      </c>
      <c r="EY568" s="519">
        <v>0</v>
      </c>
      <c r="EZ568" s="519">
        <v>0</v>
      </c>
      <c r="FA568" s="519">
        <v>0</v>
      </c>
      <c r="FB568" s="519">
        <v>0</v>
      </c>
      <c r="FC568" s="519">
        <v>0</v>
      </c>
      <c r="FD568" s="519">
        <v>0</v>
      </c>
      <c r="FE568" s="519">
        <v>0</v>
      </c>
      <c r="FF568" s="519">
        <v>0</v>
      </c>
      <c r="FG568" s="519">
        <v>0</v>
      </c>
      <c r="FH568" s="519">
        <v>0</v>
      </c>
      <c r="FI568" s="519">
        <v>0</v>
      </c>
      <c r="FJ568" s="519">
        <v>0</v>
      </c>
      <c r="FK568" s="519">
        <v>0</v>
      </c>
      <c r="FL568" s="519">
        <v>0</v>
      </c>
      <c r="FM568" s="519">
        <v>0</v>
      </c>
      <c r="FN568" s="519">
        <v>0</v>
      </c>
      <c r="FO568" s="519">
        <v>0</v>
      </c>
      <c r="FP568" s="519">
        <v>0</v>
      </c>
      <c r="FQ568" s="519">
        <v>0</v>
      </c>
      <c r="FR568" s="519">
        <v>0</v>
      </c>
      <c r="FS568" s="519">
        <v>0</v>
      </c>
      <c r="FT568" s="519">
        <v>0</v>
      </c>
      <c r="FU568" s="519">
        <v>0</v>
      </c>
      <c r="FV568" s="519">
        <v>0</v>
      </c>
      <c r="FW568" s="519">
        <v>0</v>
      </c>
      <c r="FX568" s="519">
        <v>0</v>
      </c>
      <c r="FY568" s="519">
        <v>0</v>
      </c>
      <c r="FZ568" s="519">
        <v>0</v>
      </c>
      <c r="GA568" s="519">
        <v>0</v>
      </c>
      <c r="GB568" s="519">
        <v>0</v>
      </c>
      <c r="GC568" s="519">
        <v>0</v>
      </c>
      <c r="GD568" s="519">
        <v>0</v>
      </c>
      <c r="GE568" s="519">
        <v>0</v>
      </c>
      <c r="GF568" s="519">
        <v>0</v>
      </c>
      <c r="GG568" s="519">
        <v>0</v>
      </c>
      <c r="GH568" s="519">
        <v>0</v>
      </c>
      <c r="GI568" s="519">
        <v>0</v>
      </c>
      <c r="GJ568" s="519">
        <v>0</v>
      </c>
      <c r="GK568" s="519">
        <v>0</v>
      </c>
      <c r="GL568" s="519">
        <v>0</v>
      </c>
      <c r="GM568" s="519">
        <v>0</v>
      </c>
      <c r="GN568" s="519">
        <v>0</v>
      </c>
      <c r="GO568" s="519">
        <v>0</v>
      </c>
      <c r="GP568" s="519">
        <v>0</v>
      </c>
      <c r="GQ568" s="519">
        <v>0</v>
      </c>
      <c r="GR568" s="519">
        <v>0</v>
      </c>
      <c r="GS568" s="519">
        <v>0</v>
      </c>
      <c r="GT568" s="519">
        <v>0</v>
      </c>
      <c r="GU568" s="519">
        <v>0</v>
      </c>
      <c r="GV568" s="519">
        <v>0</v>
      </c>
      <c r="GW568" s="519">
        <v>0</v>
      </c>
      <c r="GX568" s="519">
        <v>0</v>
      </c>
      <c r="GY568" s="519">
        <v>0</v>
      </c>
      <c r="GZ568" s="519">
        <v>0</v>
      </c>
      <c r="HA568" s="519">
        <v>0</v>
      </c>
      <c r="HB568" s="519">
        <v>0</v>
      </c>
      <c r="HC568" s="519">
        <v>0</v>
      </c>
      <c r="HD568" s="519">
        <v>0</v>
      </c>
      <c r="HE568" s="519">
        <v>0</v>
      </c>
      <c r="HF568" s="519">
        <v>0</v>
      </c>
      <c r="HG568" s="519">
        <v>0</v>
      </c>
      <c r="HH568" s="519">
        <v>0</v>
      </c>
      <c r="HI568" s="519">
        <v>0</v>
      </c>
      <c r="HJ568" s="519">
        <v>0</v>
      </c>
      <c r="HK568" s="519">
        <v>0</v>
      </c>
      <c r="HL568" s="519">
        <v>0</v>
      </c>
      <c r="HM568" s="519">
        <v>0</v>
      </c>
      <c r="HN568" s="519">
        <v>0</v>
      </c>
      <c r="HO568" s="519">
        <v>0</v>
      </c>
      <c r="HP568" s="519">
        <v>0</v>
      </c>
      <c r="HQ568" s="519">
        <v>0</v>
      </c>
      <c r="HR568" s="519">
        <v>0</v>
      </c>
      <c r="HS568" s="519">
        <v>0</v>
      </c>
      <c r="HT568" s="519">
        <v>0</v>
      </c>
      <c r="HU568" s="519">
        <v>0</v>
      </c>
      <c r="HV568" s="519">
        <v>0</v>
      </c>
      <c r="HW568" s="519">
        <v>0</v>
      </c>
      <c r="HX568" s="519">
        <v>0</v>
      </c>
      <c r="HY568" s="519">
        <v>0</v>
      </c>
      <c r="HZ568" s="519">
        <v>0</v>
      </c>
      <c r="IA568" s="519">
        <v>0</v>
      </c>
      <c r="IB568" s="519">
        <v>0</v>
      </c>
      <c r="IC568" s="519">
        <v>0</v>
      </c>
      <c r="ID568" s="519">
        <v>0</v>
      </c>
      <c r="IE568" s="519">
        <v>0</v>
      </c>
      <c r="IF568" s="519">
        <v>0</v>
      </c>
      <c r="IG568" s="519">
        <v>0</v>
      </c>
      <c r="IH568" s="519">
        <v>0</v>
      </c>
      <c r="II568" s="519">
        <v>0</v>
      </c>
      <c r="IJ568" s="519">
        <v>0</v>
      </c>
      <c r="IK568" s="519">
        <v>0</v>
      </c>
    </row>
    <row r="569" spans="2:245" hidden="1">
      <c r="B569" s="519" t="s">
        <v>1058</v>
      </c>
      <c r="C569" s="519"/>
      <c r="D569" s="519"/>
      <c r="E569" s="519"/>
      <c r="F569" s="519">
        <v>1</v>
      </c>
      <c r="G569" s="519"/>
      <c r="H569" s="519">
        <v>56</v>
      </c>
      <c r="I569" s="519">
        <v>7</v>
      </c>
      <c r="J569" s="519" t="str">
        <f t="shared" si="27"/>
        <v>SDN10015607</v>
      </c>
      <c r="K569" s="519">
        <v>1664</v>
      </c>
      <c r="M569" s="337"/>
      <c r="N569" s="519" t="s">
        <v>1061</v>
      </c>
      <c r="O569" s="519" t="s">
        <v>1059</v>
      </c>
      <c r="P569" s="519">
        <v>20</v>
      </c>
      <c r="Q569" s="521" t="str">
        <f t="shared" si="28"/>
        <v>SDN150120</v>
      </c>
      <c r="R569" s="519">
        <v>159</v>
      </c>
      <c r="S569" s="519">
        <v>467</v>
      </c>
      <c r="T569" s="519">
        <v>782</v>
      </c>
      <c r="U569" s="519">
        <v>1105</v>
      </c>
      <c r="V569" s="519">
        <v>1436</v>
      </c>
      <c r="W569" s="519">
        <v>1774</v>
      </c>
      <c r="X569" s="519">
        <v>2120</v>
      </c>
      <c r="Y569" s="519">
        <v>2416</v>
      </c>
      <c r="Z569" s="519">
        <v>2720</v>
      </c>
      <c r="AA569" s="519">
        <v>4040</v>
      </c>
      <c r="AB569" s="519">
        <v>4466</v>
      </c>
      <c r="AC569" s="519">
        <v>4902</v>
      </c>
      <c r="AD569" s="519">
        <v>5351</v>
      </c>
      <c r="AE569" s="519">
        <v>5812</v>
      </c>
      <c r="AF569" s="519">
        <v>6286</v>
      </c>
      <c r="AG569" s="519">
        <v>6446</v>
      </c>
      <c r="AH569" s="519">
        <v>6612</v>
      </c>
      <c r="AI569" s="519">
        <v>6786</v>
      </c>
      <c r="AJ569" s="519">
        <v>6969</v>
      </c>
      <c r="AK569" s="519">
        <v>7162</v>
      </c>
      <c r="AL569" s="519">
        <v>7367</v>
      </c>
      <c r="AM569" s="519">
        <v>7584</v>
      </c>
      <c r="AN569" s="519">
        <v>7814</v>
      </c>
      <c r="AO569" s="519">
        <v>8061</v>
      </c>
      <c r="AP569" s="519">
        <v>8326</v>
      </c>
      <c r="AQ569" s="519">
        <v>8613</v>
      </c>
      <c r="AR569" s="519">
        <v>8921</v>
      </c>
      <c r="AS569" s="519">
        <v>9253</v>
      </c>
      <c r="AT569" s="519">
        <v>9611</v>
      </c>
      <c r="AU569" s="519">
        <v>0</v>
      </c>
      <c r="AV569" s="519">
        <v>0</v>
      </c>
      <c r="AW569" s="519">
        <v>0</v>
      </c>
      <c r="AX569" s="519">
        <v>0</v>
      </c>
      <c r="AY569" s="519">
        <v>0</v>
      </c>
      <c r="AZ569" s="519">
        <v>0</v>
      </c>
      <c r="BA569" s="519">
        <v>0</v>
      </c>
      <c r="BB569" s="519">
        <v>0</v>
      </c>
      <c r="BC569" s="519">
        <v>0</v>
      </c>
      <c r="BD569" s="519">
        <v>0</v>
      </c>
      <c r="BE569" s="519">
        <v>0</v>
      </c>
      <c r="BF569" s="519">
        <v>0</v>
      </c>
      <c r="BG569" s="519">
        <v>0</v>
      </c>
      <c r="BH569" s="519">
        <v>0</v>
      </c>
      <c r="BI569" s="519">
        <v>0</v>
      </c>
      <c r="BJ569" s="519">
        <v>0</v>
      </c>
      <c r="BK569" s="519">
        <v>0</v>
      </c>
      <c r="BL569" s="519">
        <v>0</v>
      </c>
      <c r="BM569" s="519">
        <v>0</v>
      </c>
      <c r="BN569" s="519">
        <v>0</v>
      </c>
      <c r="BO569" s="519">
        <v>0</v>
      </c>
      <c r="BP569" s="519">
        <v>0</v>
      </c>
      <c r="BQ569" s="519">
        <v>0</v>
      </c>
      <c r="BR569" s="519">
        <v>0</v>
      </c>
      <c r="BS569" s="519">
        <v>0</v>
      </c>
      <c r="BT569" s="519">
        <v>0</v>
      </c>
      <c r="BU569" s="519">
        <v>0</v>
      </c>
      <c r="BV569" s="519">
        <v>0</v>
      </c>
      <c r="BW569" s="519">
        <v>0</v>
      </c>
      <c r="BX569" s="519">
        <v>0</v>
      </c>
      <c r="BY569" s="519">
        <v>0</v>
      </c>
      <c r="BZ569" s="519">
        <v>0</v>
      </c>
      <c r="CA569" s="519">
        <v>0</v>
      </c>
      <c r="CB569" s="519">
        <v>0</v>
      </c>
      <c r="CC569" s="519">
        <v>0</v>
      </c>
      <c r="CD569" s="519">
        <v>0</v>
      </c>
      <c r="CE569" s="519">
        <v>0</v>
      </c>
      <c r="CF569" s="519">
        <v>0</v>
      </c>
      <c r="CG569" s="519">
        <v>0</v>
      </c>
      <c r="CH569" s="519">
        <v>0</v>
      </c>
      <c r="CI569" s="519">
        <v>0</v>
      </c>
      <c r="CJ569" s="519">
        <v>0</v>
      </c>
      <c r="CK569" s="519">
        <v>0</v>
      </c>
      <c r="CL569" s="519">
        <v>0</v>
      </c>
      <c r="CM569" s="519">
        <v>0</v>
      </c>
      <c r="CN569" s="519">
        <v>0</v>
      </c>
      <c r="CO569" s="519">
        <v>0</v>
      </c>
      <c r="CP569" s="519">
        <v>0</v>
      </c>
      <c r="CQ569" s="519">
        <v>0</v>
      </c>
      <c r="CR569" s="519">
        <v>0</v>
      </c>
      <c r="CS569" s="519">
        <v>0</v>
      </c>
      <c r="CT569" s="519">
        <v>0</v>
      </c>
      <c r="CU569" s="519">
        <v>0</v>
      </c>
      <c r="CV569" s="519">
        <v>0</v>
      </c>
      <c r="CW569" s="519">
        <v>0</v>
      </c>
      <c r="CX569" s="519">
        <v>0</v>
      </c>
      <c r="CY569" s="519">
        <v>0</v>
      </c>
      <c r="CZ569" s="519">
        <v>0</v>
      </c>
      <c r="DA569" s="519">
        <v>0</v>
      </c>
      <c r="DB569" s="519">
        <v>0</v>
      </c>
      <c r="DC569" s="519">
        <v>0</v>
      </c>
      <c r="DD569" s="519">
        <v>0</v>
      </c>
      <c r="DE569" s="519">
        <v>0</v>
      </c>
      <c r="DF569" s="519">
        <v>0</v>
      </c>
      <c r="DG569" s="519">
        <v>0</v>
      </c>
      <c r="DH569" s="519">
        <v>0</v>
      </c>
      <c r="DI569" s="519">
        <v>0</v>
      </c>
      <c r="DJ569" s="519">
        <v>0</v>
      </c>
      <c r="DK569" s="519">
        <v>0</v>
      </c>
      <c r="DL569" s="519">
        <v>0</v>
      </c>
      <c r="DM569" s="519">
        <v>0</v>
      </c>
      <c r="DN569" s="519">
        <v>0</v>
      </c>
      <c r="DO569" s="519">
        <v>0</v>
      </c>
      <c r="DP569" s="519">
        <v>0</v>
      </c>
      <c r="DQ569" s="519">
        <v>0</v>
      </c>
      <c r="DR569" s="519">
        <v>0</v>
      </c>
      <c r="DS569" s="519">
        <v>0</v>
      </c>
      <c r="DT569" s="519">
        <v>0</v>
      </c>
      <c r="DU569" s="519">
        <v>0</v>
      </c>
      <c r="DV569" s="519">
        <v>0</v>
      </c>
      <c r="DW569" s="519">
        <v>0</v>
      </c>
      <c r="DX569" s="519">
        <v>0</v>
      </c>
      <c r="DZ569" s="337"/>
      <c r="EA569" s="519" t="s">
        <v>1061</v>
      </c>
      <c r="EB569" s="519" t="s">
        <v>1059</v>
      </c>
      <c r="EC569" s="519">
        <v>20</v>
      </c>
      <c r="ED569" s="521" t="str">
        <f t="shared" si="29"/>
        <v>SDN150120</v>
      </c>
      <c r="EE569" s="519">
        <v>288</v>
      </c>
      <c r="EF569" s="519">
        <v>920</v>
      </c>
      <c r="EG569" s="519">
        <v>1623</v>
      </c>
      <c r="EH569" s="519">
        <v>2306</v>
      </c>
      <c r="EI569" s="519">
        <v>2978</v>
      </c>
      <c r="EJ569" s="519">
        <v>3636</v>
      </c>
      <c r="EK569" s="519">
        <v>4284</v>
      </c>
      <c r="EL569" s="519">
        <v>4802</v>
      </c>
      <c r="EM569" s="519">
        <v>5313</v>
      </c>
      <c r="EN569" s="519">
        <v>5961</v>
      </c>
      <c r="EO569" s="519">
        <v>6456</v>
      </c>
      <c r="EP569" s="519">
        <v>6940</v>
      </c>
      <c r="EQ569" s="519">
        <v>7421</v>
      </c>
      <c r="ER569" s="519">
        <v>7896</v>
      </c>
      <c r="ES569" s="519">
        <v>0</v>
      </c>
      <c r="ET569" s="519">
        <v>0</v>
      </c>
      <c r="EU569" s="519">
        <v>0</v>
      </c>
      <c r="EV569" s="519">
        <v>0</v>
      </c>
      <c r="EW569" s="519">
        <v>0</v>
      </c>
      <c r="EX569" s="519">
        <v>0</v>
      </c>
      <c r="EY569" s="519">
        <v>0</v>
      </c>
      <c r="EZ569" s="519">
        <v>0</v>
      </c>
      <c r="FA569" s="519">
        <v>0</v>
      </c>
      <c r="FB569" s="519">
        <v>0</v>
      </c>
      <c r="FC569" s="519">
        <v>0</v>
      </c>
      <c r="FD569" s="519">
        <v>0</v>
      </c>
      <c r="FE569" s="519">
        <v>0</v>
      </c>
      <c r="FF569" s="519">
        <v>0</v>
      </c>
      <c r="FG569" s="519">
        <v>0</v>
      </c>
      <c r="FH569" s="519">
        <v>0</v>
      </c>
      <c r="FI569" s="519">
        <v>0</v>
      </c>
      <c r="FJ569" s="519">
        <v>0</v>
      </c>
      <c r="FK569" s="519">
        <v>0</v>
      </c>
      <c r="FL569" s="519">
        <v>0</v>
      </c>
      <c r="FM569" s="519">
        <v>0</v>
      </c>
      <c r="FN569" s="519">
        <v>0</v>
      </c>
      <c r="FO569" s="519">
        <v>0</v>
      </c>
      <c r="FP569" s="519">
        <v>0</v>
      </c>
      <c r="FQ569" s="519">
        <v>0</v>
      </c>
      <c r="FR569" s="519">
        <v>0</v>
      </c>
      <c r="FS569" s="519">
        <v>0</v>
      </c>
      <c r="FT569" s="519">
        <v>0</v>
      </c>
      <c r="FU569" s="519">
        <v>0</v>
      </c>
      <c r="FV569" s="519">
        <v>0</v>
      </c>
      <c r="FW569" s="519">
        <v>0</v>
      </c>
      <c r="FX569" s="519">
        <v>0</v>
      </c>
      <c r="FY569" s="519">
        <v>0</v>
      </c>
      <c r="FZ569" s="519">
        <v>0</v>
      </c>
      <c r="GA569" s="519">
        <v>0</v>
      </c>
      <c r="GB569" s="519">
        <v>0</v>
      </c>
      <c r="GC569" s="519">
        <v>0</v>
      </c>
      <c r="GD569" s="519">
        <v>0</v>
      </c>
      <c r="GE569" s="519">
        <v>0</v>
      </c>
      <c r="GF569" s="519">
        <v>0</v>
      </c>
      <c r="GG569" s="519">
        <v>0</v>
      </c>
      <c r="GH569" s="519">
        <v>0</v>
      </c>
      <c r="GI569" s="519">
        <v>0</v>
      </c>
      <c r="GJ569" s="519">
        <v>0</v>
      </c>
      <c r="GK569" s="519">
        <v>0</v>
      </c>
      <c r="GL569" s="519">
        <v>0</v>
      </c>
      <c r="GM569" s="519">
        <v>0</v>
      </c>
      <c r="GN569" s="519">
        <v>0</v>
      </c>
      <c r="GO569" s="519">
        <v>0</v>
      </c>
      <c r="GP569" s="519">
        <v>0</v>
      </c>
      <c r="GQ569" s="519">
        <v>0</v>
      </c>
      <c r="GR569" s="519">
        <v>0</v>
      </c>
      <c r="GS569" s="519">
        <v>0</v>
      </c>
      <c r="GT569" s="519">
        <v>0</v>
      </c>
      <c r="GU569" s="519">
        <v>0</v>
      </c>
      <c r="GV569" s="519">
        <v>0</v>
      </c>
      <c r="GW569" s="519">
        <v>0</v>
      </c>
      <c r="GX569" s="519">
        <v>0</v>
      </c>
      <c r="GY569" s="519">
        <v>0</v>
      </c>
      <c r="GZ569" s="519">
        <v>0</v>
      </c>
      <c r="HA569" s="519">
        <v>0</v>
      </c>
      <c r="HB569" s="519">
        <v>0</v>
      </c>
      <c r="HC569" s="519">
        <v>0</v>
      </c>
      <c r="HD569" s="519">
        <v>0</v>
      </c>
      <c r="HE569" s="519">
        <v>0</v>
      </c>
      <c r="HF569" s="519">
        <v>0</v>
      </c>
      <c r="HG569" s="519">
        <v>0</v>
      </c>
      <c r="HH569" s="519">
        <v>0</v>
      </c>
      <c r="HI569" s="519">
        <v>0</v>
      </c>
      <c r="HJ569" s="519">
        <v>0</v>
      </c>
      <c r="HK569" s="519">
        <v>0</v>
      </c>
      <c r="HL569" s="519">
        <v>0</v>
      </c>
      <c r="HM569" s="519">
        <v>0</v>
      </c>
      <c r="HN569" s="519">
        <v>0</v>
      </c>
      <c r="HO569" s="519">
        <v>0</v>
      </c>
      <c r="HP569" s="519">
        <v>0</v>
      </c>
      <c r="HQ569" s="519">
        <v>0</v>
      </c>
      <c r="HR569" s="519">
        <v>0</v>
      </c>
      <c r="HS569" s="519">
        <v>0</v>
      </c>
      <c r="HT569" s="519">
        <v>0</v>
      </c>
      <c r="HU569" s="519">
        <v>0</v>
      </c>
      <c r="HV569" s="519">
        <v>0</v>
      </c>
      <c r="HW569" s="519">
        <v>0</v>
      </c>
      <c r="HX569" s="519">
        <v>0</v>
      </c>
      <c r="HY569" s="519">
        <v>0</v>
      </c>
      <c r="HZ569" s="519">
        <v>0</v>
      </c>
      <c r="IA569" s="519">
        <v>0</v>
      </c>
      <c r="IB569" s="519">
        <v>0</v>
      </c>
      <c r="IC569" s="519">
        <v>0</v>
      </c>
      <c r="ID569" s="519">
        <v>0</v>
      </c>
      <c r="IE569" s="519">
        <v>0</v>
      </c>
      <c r="IF569" s="519">
        <v>0</v>
      </c>
      <c r="IG569" s="519">
        <v>0</v>
      </c>
      <c r="IH569" s="519">
        <v>0</v>
      </c>
      <c r="II569" s="519">
        <v>0</v>
      </c>
      <c r="IJ569" s="519">
        <v>0</v>
      </c>
      <c r="IK569" s="519">
        <v>0</v>
      </c>
    </row>
    <row r="570" spans="2:245" hidden="1">
      <c r="B570" s="519" t="s">
        <v>1058</v>
      </c>
      <c r="C570" s="519"/>
      <c r="D570" s="519"/>
      <c r="E570" s="519"/>
      <c r="F570" s="519">
        <v>1</v>
      </c>
      <c r="G570" s="519"/>
      <c r="H570" s="519">
        <v>56</v>
      </c>
      <c r="I570" s="519">
        <v>8</v>
      </c>
      <c r="J570" s="519" t="str">
        <f t="shared" si="27"/>
        <v>SDN10015608</v>
      </c>
      <c r="K570" s="519">
        <v>1664</v>
      </c>
      <c r="M570" s="337"/>
      <c r="N570" s="519" t="s">
        <v>1061</v>
      </c>
      <c r="O570" s="519" t="s">
        <v>1059</v>
      </c>
      <c r="P570" s="519">
        <v>21</v>
      </c>
      <c r="Q570" s="521" t="str">
        <f t="shared" si="28"/>
        <v>SDN150121</v>
      </c>
      <c r="R570" s="519">
        <v>152</v>
      </c>
      <c r="S570" s="519">
        <v>455</v>
      </c>
      <c r="T570" s="519">
        <v>765</v>
      </c>
      <c r="U570" s="519">
        <v>1083</v>
      </c>
      <c r="V570" s="519">
        <v>1408</v>
      </c>
      <c r="W570" s="519">
        <v>1742</v>
      </c>
      <c r="X570" s="519">
        <v>2083</v>
      </c>
      <c r="Y570" s="519">
        <v>2374</v>
      </c>
      <c r="Z570" s="519">
        <v>2673</v>
      </c>
      <c r="AA570" s="519">
        <v>3972</v>
      </c>
      <c r="AB570" s="519">
        <v>4392</v>
      </c>
      <c r="AC570" s="519">
        <v>4823</v>
      </c>
      <c r="AD570" s="519">
        <v>5265</v>
      </c>
      <c r="AE570" s="519">
        <v>5721</v>
      </c>
      <c r="AF570" s="519">
        <v>6192</v>
      </c>
      <c r="AG570" s="519">
        <v>6351</v>
      </c>
      <c r="AH570" s="519">
        <v>6517</v>
      </c>
      <c r="AI570" s="519">
        <v>6692</v>
      </c>
      <c r="AJ570" s="519">
        <v>6877</v>
      </c>
      <c r="AK570" s="519">
        <v>7072</v>
      </c>
      <c r="AL570" s="519">
        <v>7279</v>
      </c>
      <c r="AM570" s="519">
        <v>7498</v>
      </c>
      <c r="AN570" s="519">
        <v>7734</v>
      </c>
      <c r="AO570" s="519">
        <v>7987</v>
      </c>
      <c r="AP570" s="519">
        <v>8261</v>
      </c>
      <c r="AQ570" s="519">
        <v>8557</v>
      </c>
      <c r="AR570" s="519">
        <v>8874</v>
      </c>
      <c r="AS570" s="519">
        <v>9217</v>
      </c>
      <c r="AT570" s="519">
        <v>9589</v>
      </c>
      <c r="AU570" s="519">
        <v>0</v>
      </c>
      <c r="AV570" s="519">
        <v>0</v>
      </c>
      <c r="AW570" s="519">
        <v>0</v>
      </c>
      <c r="AX570" s="519">
        <v>0</v>
      </c>
      <c r="AY570" s="519">
        <v>0</v>
      </c>
      <c r="AZ570" s="519">
        <v>0</v>
      </c>
      <c r="BA570" s="519">
        <v>0</v>
      </c>
      <c r="BB570" s="519">
        <v>0</v>
      </c>
      <c r="BC570" s="519">
        <v>0</v>
      </c>
      <c r="BD570" s="519">
        <v>0</v>
      </c>
      <c r="BE570" s="519">
        <v>0</v>
      </c>
      <c r="BF570" s="519">
        <v>0</v>
      </c>
      <c r="BG570" s="519">
        <v>0</v>
      </c>
      <c r="BH570" s="519">
        <v>0</v>
      </c>
      <c r="BI570" s="519">
        <v>0</v>
      </c>
      <c r="BJ570" s="519">
        <v>0</v>
      </c>
      <c r="BK570" s="519">
        <v>0</v>
      </c>
      <c r="BL570" s="519">
        <v>0</v>
      </c>
      <c r="BM570" s="519">
        <v>0</v>
      </c>
      <c r="BN570" s="519">
        <v>0</v>
      </c>
      <c r="BO570" s="519">
        <v>0</v>
      </c>
      <c r="BP570" s="519">
        <v>0</v>
      </c>
      <c r="BQ570" s="519">
        <v>0</v>
      </c>
      <c r="BR570" s="519">
        <v>0</v>
      </c>
      <c r="BS570" s="519">
        <v>0</v>
      </c>
      <c r="BT570" s="519">
        <v>0</v>
      </c>
      <c r="BU570" s="519">
        <v>0</v>
      </c>
      <c r="BV570" s="519">
        <v>0</v>
      </c>
      <c r="BW570" s="519">
        <v>0</v>
      </c>
      <c r="BX570" s="519">
        <v>0</v>
      </c>
      <c r="BY570" s="519">
        <v>0</v>
      </c>
      <c r="BZ570" s="519">
        <v>0</v>
      </c>
      <c r="CA570" s="519">
        <v>0</v>
      </c>
      <c r="CB570" s="519">
        <v>0</v>
      </c>
      <c r="CC570" s="519">
        <v>0</v>
      </c>
      <c r="CD570" s="519">
        <v>0</v>
      </c>
      <c r="CE570" s="519">
        <v>0</v>
      </c>
      <c r="CF570" s="519">
        <v>0</v>
      </c>
      <c r="CG570" s="519">
        <v>0</v>
      </c>
      <c r="CH570" s="519">
        <v>0</v>
      </c>
      <c r="CI570" s="519">
        <v>0</v>
      </c>
      <c r="CJ570" s="519">
        <v>0</v>
      </c>
      <c r="CK570" s="519">
        <v>0</v>
      </c>
      <c r="CL570" s="519">
        <v>0</v>
      </c>
      <c r="CM570" s="519">
        <v>0</v>
      </c>
      <c r="CN570" s="519">
        <v>0</v>
      </c>
      <c r="CO570" s="519">
        <v>0</v>
      </c>
      <c r="CP570" s="519">
        <v>0</v>
      </c>
      <c r="CQ570" s="519">
        <v>0</v>
      </c>
      <c r="CR570" s="519">
        <v>0</v>
      </c>
      <c r="CS570" s="519">
        <v>0</v>
      </c>
      <c r="CT570" s="519">
        <v>0</v>
      </c>
      <c r="CU570" s="519">
        <v>0</v>
      </c>
      <c r="CV570" s="519">
        <v>0</v>
      </c>
      <c r="CW570" s="519">
        <v>0</v>
      </c>
      <c r="CX570" s="519">
        <v>0</v>
      </c>
      <c r="CY570" s="519">
        <v>0</v>
      </c>
      <c r="CZ570" s="519">
        <v>0</v>
      </c>
      <c r="DA570" s="519">
        <v>0</v>
      </c>
      <c r="DB570" s="519">
        <v>0</v>
      </c>
      <c r="DC570" s="519">
        <v>0</v>
      </c>
      <c r="DD570" s="519">
        <v>0</v>
      </c>
      <c r="DE570" s="519">
        <v>0</v>
      </c>
      <c r="DF570" s="519">
        <v>0</v>
      </c>
      <c r="DG570" s="519">
        <v>0</v>
      </c>
      <c r="DH570" s="519">
        <v>0</v>
      </c>
      <c r="DI570" s="519">
        <v>0</v>
      </c>
      <c r="DJ570" s="519">
        <v>0</v>
      </c>
      <c r="DK570" s="519">
        <v>0</v>
      </c>
      <c r="DL570" s="519">
        <v>0</v>
      </c>
      <c r="DM570" s="519">
        <v>0</v>
      </c>
      <c r="DN570" s="519">
        <v>0</v>
      </c>
      <c r="DO570" s="519">
        <v>0</v>
      </c>
      <c r="DP570" s="519">
        <v>0</v>
      </c>
      <c r="DQ570" s="519">
        <v>0</v>
      </c>
      <c r="DR570" s="519">
        <v>0</v>
      </c>
      <c r="DS570" s="519">
        <v>0</v>
      </c>
      <c r="DT570" s="519">
        <v>0</v>
      </c>
      <c r="DU570" s="519">
        <v>0</v>
      </c>
      <c r="DV570" s="519">
        <v>0</v>
      </c>
      <c r="DW570" s="519">
        <v>0</v>
      </c>
      <c r="DX570" s="519">
        <v>0</v>
      </c>
      <c r="DZ570" s="337"/>
      <c r="EA570" s="519" t="s">
        <v>1061</v>
      </c>
      <c r="EB570" s="519" t="s">
        <v>1059</v>
      </c>
      <c r="EC570" s="519">
        <v>21</v>
      </c>
      <c r="ED570" s="521" t="str">
        <f t="shared" si="29"/>
        <v>SDN150121</v>
      </c>
      <c r="EE570" s="519">
        <v>275</v>
      </c>
      <c r="EF570" s="519">
        <v>892</v>
      </c>
      <c r="EG570" s="519">
        <v>1583</v>
      </c>
      <c r="EH570" s="519">
        <v>2255</v>
      </c>
      <c r="EI570" s="519">
        <v>2915</v>
      </c>
      <c r="EJ570" s="519">
        <v>3563</v>
      </c>
      <c r="EK570" s="519">
        <v>4199</v>
      </c>
      <c r="EL570" s="519">
        <v>4708</v>
      </c>
      <c r="EM570" s="519">
        <v>5211</v>
      </c>
      <c r="EN570" s="519">
        <v>5852</v>
      </c>
      <c r="EO570" s="519">
        <v>6337</v>
      </c>
      <c r="EP570" s="519">
        <v>6815</v>
      </c>
      <c r="EQ570" s="519">
        <v>7286</v>
      </c>
      <c r="ER570" s="519">
        <v>7756</v>
      </c>
      <c r="ES570" s="519">
        <v>0</v>
      </c>
      <c r="ET570" s="519">
        <v>0</v>
      </c>
      <c r="EU570" s="519">
        <v>0</v>
      </c>
      <c r="EV570" s="519">
        <v>0</v>
      </c>
      <c r="EW570" s="519">
        <v>0</v>
      </c>
      <c r="EX570" s="519">
        <v>0</v>
      </c>
      <c r="EY570" s="519">
        <v>0</v>
      </c>
      <c r="EZ570" s="519">
        <v>0</v>
      </c>
      <c r="FA570" s="519">
        <v>0</v>
      </c>
      <c r="FB570" s="519">
        <v>0</v>
      </c>
      <c r="FC570" s="519">
        <v>0</v>
      </c>
      <c r="FD570" s="519">
        <v>0</v>
      </c>
      <c r="FE570" s="519">
        <v>0</v>
      </c>
      <c r="FF570" s="519">
        <v>0</v>
      </c>
      <c r="FG570" s="519">
        <v>0</v>
      </c>
      <c r="FH570" s="519">
        <v>0</v>
      </c>
      <c r="FI570" s="519">
        <v>0</v>
      </c>
      <c r="FJ570" s="519">
        <v>0</v>
      </c>
      <c r="FK570" s="519">
        <v>0</v>
      </c>
      <c r="FL570" s="519">
        <v>0</v>
      </c>
      <c r="FM570" s="519">
        <v>0</v>
      </c>
      <c r="FN570" s="519">
        <v>0</v>
      </c>
      <c r="FO570" s="519">
        <v>0</v>
      </c>
      <c r="FP570" s="519">
        <v>0</v>
      </c>
      <c r="FQ570" s="519">
        <v>0</v>
      </c>
      <c r="FR570" s="519">
        <v>0</v>
      </c>
      <c r="FS570" s="519">
        <v>0</v>
      </c>
      <c r="FT570" s="519">
        <v>0</v>
      </c>
      <c r="FU570" s="519">
        <v>0</v>
      </c>
      <c r="FV570" s="519">
        <v>0</v>
      </c>
      <c r="FW570" s="519">
        <v>0</v>
      </c>
      <c r="FX570" s="519">
        <v>0</v>
      </c>
      <c r="FY570" s="519">
        <v>0</v>
      </c>
      <c r="FZ570" s="519">
        <v>0</v>
      </c>
      <c r="GA570" s="519">
        <v>0</v>
      </c>
      <c r="GB570" s="519">
        <v>0</v>
      </c>
      <c r="GC570" s="519">
        <v>0</v>
      </c>
      <c r="GD570" s="519">
        <v>0</v>
      </c>
      <c r="GE570" s="519">
        <v>0</v>
      </c>
      <c r="GF570" s="519">
        <v>0</v>
      </c>
      <c r="GG570" s="519">
        <v>0</v>
      </c>
      <c r="GH570" s="519">
        <v>0</v>
      </c>
      <c r="GI570" s="519">
        <v>0</v>
      </c>
      <c r="GJ570" s="519">
        <v>0</v>
      </c>
      <c r="GK570" s="519">
        <v>0</v>
      </c>
      <c r="GL570" s="519">
        <v>0</v>
      </c>
      <c r="GM570" s="519">
        <v>0</v>
      </c>
      <c r="GN570" s="519">
        <v>0</v>
      </c>
      <c r="GO570" s="519">
        <v>0</v>
      </c>
      <c r="GP570" s="519">
        <v>0</v>
      </c>
      <c r="GQ570" s="519">
        <v>0</v>
      </c>
      <c r="GR570" s="519">
        <v>0</v>
      </c>
      <c r="GS570" s="519">
        <v>0</v>
      </c>
      <c r="GT570" s="519">
        <v>0</v>
      </c>
      <c r="GU570" s="519">
        <v>0</v>
      </c>
      <c r="GV570" s="519">
        <v>0</v>
      </c>
      <c r="GW570" s="519">
        <v>0</v>
      </c>
      <c r="GX570" s="519">
        <v>0</v>
      </c>
      <c r="GY570" s="519">
        <v>0</v>
      </c>
      <c r="GZ570" s="519">
        <v>0</v>
      </c>
      <c r="HA570" s="519">
        <v>0</v>
      </c>
      <c r="HB570" s="519">
        <v>0</v>
      </c>
      <c r="HC570" s="519">
        <v>0</v>
      </c>
      <c r="HD570" s="519">
        <v>0</v>
      </c>
      <c r="HE570" s="519">
        <v>0</v>
      </c>
      <c r="HF570" s="519">
        <v>0</v>
      </c>
      <c r="HG570" s="519">
        <v>0</v>
      </c>
      <c r="HH570" s="519">
        <v>0</v>
      </c>
      <c r="HI570" s="519">
        <v>0</v>
      </c>
      <c r="HJ570" s="519">
        <v>0</v>
      </c>
      <c r="HK570" s="519">
        <v>0</v>
      </c>
      <c r="HL570" s="519">
        <v>0</v>
      </c>
      <c r="HM570" s="519">
        <v>0</v>
      </c>
      <c r="HN570" s="519">
        <v>0</v>
      </c>
      <c r="HO570" s="519">
        <v>0</v>
      </c>
      <c r="HP570" s="519">
        <v>0</v>
      </c>
      <c r="HQ570" s="519">
        <v>0</v>
      </c>
      <c r="HR570" s="519">
        <v>0</v>
      </c>
      <c r="HS570" s="519">
        <v>0</v>
      </c>
      <c r="HT570" s="519">
        <v>0</v>
      </c>
      <c r="HU570" s="519">
        <v>0</v>
      </c>
      <c r="HV570" s="519">
        <v>0</v>
      </c>
      <c r="HW570" s="519">
        <v>0</v>
      </c>
      <c r="HX570" s="519">
        <v>0</v>
      </c>
      <c r="HY570" s="519">
        <v>0</v>
      </c>
      <c r="HZ570" s="519">
        <v>0</v>
      </c>
      <c r="IA570" s="519">
        <v>0</v>
      </c>
      <c r="IB570" s="519">
        <v>0</v>
      </c>
      <c r="IC570" s="519">
        <v>0</v>
      </c>
      <c r="ID570" s="519">
        <v>0</v>
      </c>
      <c r="IE570" s="519">
        <v>0</v>
      </c>
      <c r="IF570" s="519">
        <v>0</v>
      </c>
      <c r="IG570" s="519">
        <v>0</v>
      </c>
      <c r="IH570" s="519">
        <v>0</v>
      </c>
      <c r="II570" s="519">
        <v>0</v>
      </c>
      <c r="IJ570" s="519">
        <v>0</v>
      </c>
      <c r="IK570" s="519">
        <v>0</v>
      </c>
    </row>
    <row r="571" spans="2:245" hidden="1">
      <c r="B571" s="519" t="s">
        <v>1058</v>
      </c>
      <c r="C571" s="519"/>
      <c r="D571" s="519"/>
      <c r="E571" s="519"/>
      <c r="F571" s="519">
        <v>1</v>
      </c>
      <c r="G571" s="519"/>
      <c r="H571" s="519">
        <v>56</v>
      </c>
      <c r="I571" s="519">
        <v>9</v>
      </c>
      <c r="J571" s="519" t="str">
        <f t="shared" si="27"/>
        <v>SDN10015609</v>
      </c>
      <c r="K571" s="519">
        <v>1664</v>
      </c>
      <c r="M571" s="337"/>
      <c r="N571" s="519" t="s">
        <v>1061</v>
      </c>
      <c r="O571" s="519" t="s">
        <v>1059</v>
      </c>
      <c r="P571" s="519">
        <v>22</v>
      </c>
      <c r="Q571" s="521" t="str">
        <f t="shared" si="28"/>
        <v>SDN150122</v>
      </c>
      <c r="R571" s="519">
        <v>143</v>
      </c>
      <c r="S571" s="519">
        <v>442</v>
      </c>
      <c r="T571" s="519">
        <v>747</v>
      </c>
      <c r="U571" s="519">
        <v>1059</v>
      </c>
      <c r="V571" s="519">
        <v>1379</v>
      </c>
      <c r="W571" s="519">
        <v>1707</v>
      </c>
      <c r="X571" s="519">
        <v>2043</v>
      </c>
      <c r="Y571" s="519">
        <v>2330</v>
      </c>
      <c r="Z571" s="519">
        <v>2624</v>
      </c>
      <c r="AA571" s="519">
        <v>3901</v>
      </c>
      <c r="AB571" s="519">
        <v>4314</v>
      </c>
      <c r="AC571" s="519">
        <v>4739</v>
      </c>
      <c r="AD571" s="519">
        <v>5175</v>
      </c>
      <c r="AE571" s="519">
        <v>5627</v>
      </c>
      <c r="AF571" s="519">
        <v>6092</v>
      </c>
      <c r="AG571" s="519">
        <v>6250</v>
      </c>
      <c r="AH571" s="519">
        <v>6418</v>
      </c>
      <c r="AI571" s="519">
        <v>6594</v>
      </c>
      <c r="AJ571" s="519">
        <v>6780</v>
      </c>
      <c r="AK571" s="519">
        <v>6977</v>
      </c>
      <c r="AL571" s="519">
        <v>7186</v>
      </c>
      <c r="AM571" s="519">
        <v>7410</v>
      </c>
      <c r="AN571" s="519">
        <v>7650</v>
      </c>
      <c r="AO571" s="519">
        <v>7912</v>
      </c>
      <c r="AP571" s="519">
        <v>8195</v>
      </c>
      <c r="AQ571" s="519">
        <v>8498</v>
      </c>
      <c r="AR571" s="519">
        <v>8826</v>
      </c>
      <c r="AS571" s="519">
        <v>9182</v>
      </c>
      <c r="AT571" s="519">
        <v>9574</v>
      </c>
      <c r="AU571" s="519">
        <v>0</v>
      </c>
      <c r="AV571" s="519">
        <v>0</v>
      </c>
      <c r="AW571" s="519">
        <v>0</v>
      </c>
      <c r="AX571" s="519">
        <v>0</v>
      </c>
      <c r="AY571" s="519">
        <v>0</v>
      </c>
      <c r="AZ571" s="519">
        <v>0</v>
      </c>
      <c r="BA571" s="519">
        <v>0</v>
      </c>
      <c r="BB571" s="519">
        <v>0</v>
      </c>
      <c r="BC571" s="519">
        <v>0</v>
      </c>
      <c r="BD571" s="519">
        <v>0</v>
      </c>
      <c r="BE571" s="519">
        <v>0</v>
      </c>
      <c r="BF571" s="519">
        <v>0</v>
      </c>
      <c r="BG571" s="519">
        <v>0</v>
      </c>
      <c r="BH571" s="519">
        <v>0</v>
      </c>
      <c r="BI571" s="519">
        <v>0</v>
      </c>
      <c r="BJ571" s="519">
        <v>0</v>
      </c>
      <c r="BK571" s="519">
        <v>0</v>
      </c>
      <c r="BL571" s="519">
        <v>0</v>
      </c>
      <c r="BM571" s="519">
        <v>0</v>
      </c>
      <c r="BN571" s="519">
        <v>0</v>
      </c>
      <c r="BO571" s="519">
        <v>0</v>
      </c>
      <c r="BP571" s="519">
        <v>0</v>
      </c>
      <c r="BQ571" s="519">
        <v>0</v>
      </c>
      <c r="BR571" s="519">
        <v>0</v>
      </c>
      <c r="BS571" s="519">
        <v>0</v>
      </c>
      <c r="BT571" s="519">
        <v>0</v>
      </c>
      <c r="BU571" s="519">
        <v>0</v>
      </c>
      <c r="BV571" s="519">
        <v>0</v>
      </c>
      <c r="BW571" s="519">
        <v>0</v>
      </c>
      <c r="BX571" s="519">
        <v>0</v>
      </c>
      <c r="BY571" s="519">
        <v>0</v>
      </c>
      <c r="BZ571" s="519">
        <v>0</v>
      </c>
      <c r="CA571" s="519">
        <v>0</v>
      </c>
      <c r="CB571" s="519">
        <v>0</v>
      </c>
      <c r="CC571" s="519">
        <v>0</v>
      </c>
      <c r="CD571" s="519">
        <v>0</v>
      </c>
      <c r="CE571" s="519">
        <v>0</v>
      </c>
      <c r="CF571" s="519">
        <v>0</v>
      </c>
      <c r="CG571" s="519">
        <v>0</v>
      </c>
      <c r="CH571" s="519">
        <v>0</v>
      </c>
      <c r="CI571" s="519">
        <v>0</v>
      </c>
      <c r="CJ571" s="519">
        <v>0</v>
      </c>
      <c r="CK571" s="519">
        <v>0</v>
      </c>
      <c r="CL571" s="519">
        <v>0</v>
      </c>
      <c r="CM571" s="519">
        <v>0</v>
      </c>
      <c r="CN571" s="519">
        <v>0</v>
      </c>
      <c r="CO571" s="519">
        <v>0</v>
      </c>
      <c r="CP571" s="519">
        <v>0</v>
      </c>
      <c r="CQ571" s="519">
        <v>0</v>
      </c>
      <c r="CR571" s="519">
        <v>0</v>
      </c>
      <c r="CS571" s="519">
        <v>0</v>
      </c>
      <c r="CT571" s="519">
        <v>0</v>
      </c>
      <c r="CU571" s="519">
        <v>0</v>
      </c>
      <c r="CV571" s="519">
        <v>0</v>
      </c>
      <c r="CW571" s="519">
        <v>0</v>
      </c>
      <c r="CX571" s="519">
        <v>0</v>
      </c>
      <c r="CY571" s="519">
        <v>0</v>
      </c>
      <c r="CZ571" s="519">
        <v>0</v>
      </c>
      <c r="DA571" s="519">
        <v>0</v>
      </c>
      <c r="DB571" s="519">
        <v>0</v>
      </c>
      <c r="DC571" s="519">
        <v>0</v>
      </c>
      <c r="DD571" s="519">
        <v>0</v>
      </c>
      <c r="DE571" s="519">
        <v>0</v>
      </c>
      <c r="DF571" s="519">
        <v>0</v>
      </c>
      <c r="DG571" s="519">
        <v>0</v>
      </c>
      <c r="DH571" s="519">
        <v>0</v>
      </c>
      <c r="DI571" s="519">
        <v>0</v>
      </c>
      <c r="DJ571" s="519">
        <v>0</v>
      </c>
      <c r="DK571" s="519">
        <v>0</v>
      </c>
      <c r="DL571" s="519">
        <v>0</v>
      </c>
      <c r="DM571" s="519">
        <v>0</v>
      </c>
      <c r="DN571" s="519">
        <v>0</v>
      </c>
      <c r="DO571" s="519">
        <v>0</v>
      </c>
      <c r="DP571" s="519">
        <v>0</v>
      </c>
      <c r="DQ571" s="519">
        <v>0</v>
      </c>
      <c r="DR571" s="519">
        <v>0</v>
      </c>
      <c r="DS571" s="519">
        <v>0</v>
      </c>
      <c r="DT571" s="519">
        <v>0</v>
      </c>
      <c r="DU571" s="519">
        <v>0</v>
      </c>
      <c r="DV571" s="519">
        <v>0</v>
      </c>
      <c r="DW571" s="519">
        <v>0</v>
      </c>
      <c r="DX571" s="519">
        <v>0</v>
      </c>
      <c r="DZ571" s="337"/>
      <c r="EA571" s="519" t="s">
        <v>1061</v>
      </c>
      <c r="EB571" s="519" t="s">
        <v>1059</v>
      </c>
      <c r="EC571" s="519">
        <v>22</v>
      </c>
      <c r="ED571" s="521" t="str">
        <f t="shared" si="29"/>
        <v>SDN150122</v>
      </c>
      <c r="EE571" s="519">
        <v>259</v>
      </c>
      <c r="EF571" s="519">
        <v>862</v>
      </c>
      <c r="EG571" s="519">
        <v>1541</v>
      </c>
      <c r="EH571" s="519">
        <v>2200</v>
      </c>
      <c r="EI571" s="519">
        <v>2849</v>
      </c>
      <c r="EJ571" s="519">
        <v>3483</v>
      </c>
      <c r="EK571" s="519">
        <v>4108</v>
      </c>
      <c r="EL571" s="519">
        <v>4608</v>
      </c>
      <c r="EM571" s="519">
        <v>5103</v>
      </c>
      <c r="EN571" s="519">
        <v>5735</v>
      </c>
      <c r="EO571" s="519">
        <v>6211</v>
      </c>
      <c r="EP571" s="519">
        <v>6682</v>
      </c>
      <c r="EQ571" s="519">
        <v>7147</v>
      </c>
      <c r="ER571" s="519">
        <v>7612</v>
      </c>
      <c r="ES571" s="519">
        <v>0</v>
      </c>
      <c r="ET571" s="519">
        <v>0</v>
      </c>
      <c r="EU571" s="519">
        <v>0</v>
      </c>
      <c r="EV571" s="519">
        <v>0</v>
      </c>
      <c r="EW571" s="519">
        <v>0</v>
      </c>
      <c r="EX571" s="519">
        <v>0</v>
      </c>
      <c r="EY571" s="519">
        <v>0</v>
      </c>
      <c r="EZ571" s="519">
        <v>0</v>
      </c>
      <c r="FA571" s="519">
        <v>0</v>
      </c>
      <c r="FB571" s="519">
        <v>0</v>
      </c>
      <c r="FC571" s="519">
        <v>0</v>
      </c>
      <c r="FD571" s="519">
        <v>0</v>
      </c>
      <c r="FE571" s="519">
        <v>0</v>
      </c>
      <c r="FF571" s="519">
        <v>0</v>
      </c>
      <c r="FG571" s="519">
        <v>0</v>
      </c>
      <c r="FH571" s="519">
        <v>0</v>
      </c>
      <c r="FI571" s="519">
        <v>0</v>
      </c>
      <c r="FJ571" s="519">
        <v>0</v>
      </c>
      <c r="FK571" s="519">
        <v>0</v>
      </c>
      <c r="FL571" s="519">
        <v>0</v>
      </c>
      <c r="FM571" s="519">
        <v>0</v>
      </c>
      <c r="FN571" s="519">
        <v>0</v>
      </c>
      <c r="FO571" s="519">
        <v>0</v>
      </c>
      <c r="FP571" s="519">
        <v>0</v>
      </c>
      <c r="FQ571" s="519">
        <v>0</v>
      </c>
      <c r="FR571" s="519">
        <v>0</v>
      </c>
      <c r="FS571" s="519">
        <v>0</v>
      </c>
      <c r="FT571" s="519">
        <v>0</v>
      </c>
      <c r="FU571" s="519">
        <v>0</v>
      </c>
      <c r="FV571" s="519">
        <v>0</v>
      </c>
      <c r="FW571" s="519">
        <v>0</v>
      </c>
      <c r="FX571" s="519">
        <v>0</v>
      </c>
      <c r="FY571" s="519">
        <v>0</v>
      </c>
      <c r="FZ571" s="519">
        <v>0</v>
      </c>
      <c r="GA571" s="519">
        <v>0</v>
      </c>
      <c r="GB571" s="519">
        <v>0</v>
      </c>
      <c r="GC571" s="519">
        <v>0</v>
      </c>
      <c r="GD571" s="519">
        <v>0</v>
      </c>
      <c r="GE571" s="519">
        <v>0</v>
      </c>
      <c r="GF571" s="519">
        <v>0</v>
      </c>
      <c r="GG571" s="519">
        <v>0</v>
      </c>
      <c r="GH571" s="519">
        <v>0</v>
      </c>
      <c r="GI571" s="519">
        <v>0</v>
      </c>
      <c r="GJ571" s="519">
        <v>0</v>
      </c>
      <c r="GK571" s="519">
        <v>0</v>
      </c>
      <c r="GL571" s="519">
        <v>0</v>
      </c>
      <c r="GM571" s="519">
        <v>0</v>
      </c>
      <c r="GN571" s="519">
        <v>0</v>
      </c>
      <c r="GO571" s="519">
        <v>0</v>
      </c>
      <c r="GP571" s="519">
        <v>0</v>
      </c>
      <c r="GQ571" s="519">
        <v>0</v>
      </c>
      <c r="GR571" s="519">
        <v>0</v>
      </c>
      <c r="GS571" s="519">
        <v>0</v>
      </c>
      <c r="GT571" s="519">
        <v>0</v>
      </c>
      <c r="GU571" s="519">
        <v>0</v>
      </c>
      <c r="GV571" s="519">
        <v>0</v>
      </c>
      <c r="GW571" s="519">
        <v>0</v>
      </c>
      <c r="GX571" s="519">
        <v>0</v>
      </c>
      <c r="GY571" s="519">
        <v>0</v>
      </c>
      <c r="GZ571" s="519">
        <v>0</v>
      </c>
      <c r="HA571" s="519">
        <v>0</v>
      </c>
      <c r="HB571" s="519">
        <v>0</v>
      </c>
      <c r="HC571" s="519">
        <v>0</v>
      </c>
      <c r="HD571" s="519">
        <v>0</v>
      </c>
      <c r="HE571" s="519">
        <v>0</v>
      </c>
      <c r="HF571" s="519">
        <v>0</v>
      </c>
      <c r="HG571" s="519">
        <v>0</v>
      </c>
      <c r="HH571" s="519">
        <v>0</v>
      </c>
      <c r="HI571" s="519">
        <v>0</v>
      </c>
      <c r="HJ571" s="519">
        <v>0</v>
      </c>
      <c r="HK571" s="519">
        <v>0</v>
      </c>
      <c r="HL571" s="519">
        <v>0</v>
      </c>
      <c r="HM571" s="519">
        <v>0</v>
      </c>
      <c r="HN571" s="519">
        <v>0</v>
      </c>
      <c r="HO571" s="519">
        <v>0</v>
      </c>
      <c r="HP571" s="519">
        <v>0</v>
      </c>
      <c r="HQ571" s="519">
        <v>0</v>
      </c>
      <c r="HR571" s="519">
        <v>0</v>
      </c>
      <c r="HS571" s="519">
        <v>0</v>
      </c>
      <c r="HT571" s="519">
        <v>0</v>
      </c>
      <c r="HU571" s="519">
        <v>0</v>
      </c>
      <c r="HV571" s="519">
        <v>0</v>
      </c>
      <c r="HW571" s="519">
        <v>0</v>
      </c>
      <c r="HX571" s="519">
        <v>0</v>
      </c>
      <c r="HY571" s="519">
        <v>0</v>
      </c>
      <c r="HZ571" s="519">
        <v>0</v>
      </c>
      <c r="IA571" s="519">
        <v>0</v>
      </c>
      <c r="IB571" s="519">
        <v>0</v>
      </c>
      <c r="IC571" s="519">
        <v>0</v>
      </c>
      <c r="ID571" s="519">
        <v>0</v>
      </c>
      <c r="IE571" s="519">
        <v>0</v>
      </c>
      <c r="IF571" s="519">
        <v>0</v>
      </c>
      <c r="IG571" s="519">
        <v>0</v>
      </c>
      <c r="IH571" s="519">
        <v>0</v>
      </c>
      <c r="II571" s="519">
        <v>0</v>
      </c>
      <c r="IJ571" s="519">
        <v>0</v>
      </c>
      <c r="IK571" s="519">
        <v>0</v>
      </c>
    </row>
    <row r="572" spans="2:245" hidden="1">
      <c r="B572" s="519" t="s">
        <v>1058</v>
      </c>
      <c r="C572" s="519"/>
      <c r="D572" s="519"/>
      <c r="E572" s="519"/>
      <c r="F572" s="519">
        <v>1</v>
      </c>
      <c r="G572" s="519"/>
      <c r="H572" s="519">
        <v>56</v>
      </c>
      <c r="I572" s="519">
        <v>10</v>
      </c>
      <c r="J572" s="519" t="str">
        <f t="shared" si="27"/>
        <v>SDN10015610</v>
      </c>
      <c r="K572" s="519">
        <v>1664</v>
      </c>
      <c r="M572" s="337"/>
      <c r="N572" s="519" t="s">
        <v>1061</v>
      </c>
      <c r="O572" s="519" t="s">
        <v>1059</v>
      </c>
      <c r="P572" s="519">
        <v>23</v>
      </c>
      <c r="Q572" s="521" t="str">
        <f t="shared" si="28"/>
        <v>SDN150123</v>
      </c>
      <c r="R572" s="519">
        <v>135</v>
      </c>
      <c r="S572" s="519">
        <v>428</v>
      </c>
      <c r="T572" s="519">
        <v>728</v>
      </c>
      <c r="U572" s="519">
        <v>1035</v>
      </c>
      <c r="V572" s="519">
        <v>1349</v>
      </c>
      <c r="W572" s="519">
        <v>1671</v>
      </c>
      <c r="X572" s="519">
        <v>2001</v>
      </c>
      <c r="Y572" s="519">
        <v>2284</v>
      </c>
      <c r="Z572" s="519">
        <v>2573</v>
      </c>
      <c r="AA572" s="519">
        <v>3826</v>
      </c>
      <c r="AB572" s="519">
        <v>4233</v>
      </c>
      <c r="AC572" s="519">
        <v>4651</v>
      </c>
      <c r="AD572" s="519">
        <v>5083</v>
      </c>
      <c r="AE572" s="519">
        <v>5528</v>
      </c>
      <c r="AF572" s="519">
        <v>5988</v>
      </c>
      <c r="AG572" s="519">
        <v>6147</v>
      </c>
      <c r="AH572" s="519">
        <v>6315</v>
      </c>
      <c r="AI572" s="519">
        <v>6492</v>
      </c>
      <c r="AJ572" s="519">
        <v>6680</v>
      </c>
      <c r="AK572" s="519">
        <v>6878</v>
      </c>
      <c r="AL572" s="519">
        <v>7091</v>
      </c>
      <c r="AM572" s="519">
        <v>7319</v>
      </c>
      <c r="AN572" s="519">
        <v>7567</v>
      </c>
      <c r="AO572" s="519">
        <v>7836</v>
      </c>
      <c r="AP572" s="519">
        <v>8126</v>
      </c>
      <c r="AQ572" s="519">
        <v>8438</v>
      </c>
      <c r="AR572" s="519">
        <v>8778</v>
      </c>
      <c r="AS572" s="519">
        <v>9153</v>
      </c>
      <c r="AT572" s="519">
        <v>9559</v>
      </c>
      <c r="AU572" s="519">
        <v>0</v>
      </c>
      <c r="AV572" s="519">
        <v>0</v>
      </c>
      <c r="AW572" s="519">
        <v>0</v>
      </c>
      <c r="AX572" s="519">
        <v>0</v>
      </c>
      <c r="AY572" s="519">
        <v>0</v>
      </c>
      <c r="AZ572" s="519">
        <v>0</v>
      </c>
      <c r="BA572" s="519">
        <v>0</v>
      </c>
      <c r="BB572" s="519">
        <v>0</v>
      </c>
      <c r="BC572" s="519">
        <v>0</v>
      </c>
      <c r="BD572" s="519">
        <v>0</v>
      </c>
      <c r="BE572" s="519">
        <v>0</v>
      </c>
      <c r="BF572" s="519">
        <v>0</v>
      </c>
      <c r="BG572" s="519">
        <v>0</v>
      </c>
      <c r="BH572" s="519">
        <v>0</v>
      </c>
      <c r="BI572" s="519">
        <v>0</v>
      </c>
      <c r="BJ572" s="519">
        <v>0</v>
      </c>
      <c r="BK572" s="519">
        <v>0</v>
      </c>
      <c r="BL572" s="519">
        <v>0</v>
      </c>
      <c r="BM572" s="519">
        <v>0</v>
      </c>
      <c r="BN572" s="519">
        <v>0</v>
      </c>
      <c r="BO572" s="519">
        <v>0</v>
      </c>
      <c r="BP572" s="519">
        <v>0</v>
      </c>
      <c r="BQ572" s="519">
        <v>0</v>
      </c>
      <c r="BR572" s="519">
        <v>0</v>
      </c>
      <c r="BS572" s="519">
        <v>0</v>
      </c>
      <c r="BT572" s="519">
        <v>0</v>
      </c>
      <c r="BU572" s="519">
        <v>0</v>
      </c>
      <c r="BV572" s="519">
        <v>0</v>
      </c>
      <c r="BW572" s="519">
        <v>0</v>
      </c>
      <c r="BX572" s="519">
        <v>0</v>
      </c>
      <c r="BY572" s="519">
        <v>0</v>
      </c>
      <c r="BZ572" s="519">
        <v>0</v>
      </c>
      <c r="CA572" s="519">
        <v>0</v>
      </c>
      <c r="CB572" s="519">
        <v>0</v>
      </c>
      <c r="CC572" s="519">
        <v>0</v>
      </c>
      <c r="CD572" s="519">
        <v>0</v>
      </c>
      <c r="CE572" s="519">
        <v>0</v>
      </c>
      <c r="CF572" s="519">
        <v>0</v>
      </c>
      <c r="CG572" s="519">
        <v>0</v>
      </c>
      <c r="CH572" s="519">
        <v>0</v>
      </c>
      <c r="CI572" s="519">
        <v>0</v>
      </c>
      <c r="CJ572" s="519">
        <v>0</v>
      </c>
      <c r="CK572" s="519">
        <v>0</v>
      </c>
      <c r="CL572" s="519">
        <v>0</v>
      </c>
      <c r="CM572" s="519">
        <v>0</v>
      </c>
      <c r="CN572" s="519">
        <v>0</v>
      </c>
      <c r="CO572" s="519">
        <v>0</v>
      </c>
      <c r="CP572" s="519">
        <v>0</v>
      </c>
      <c r="CQ572" s="519">
        <v>0</v>
      </c>
      <c r="CR572" s="519">
        <v>0</v>
      </c>
      <c r="CS572" s="519">
        <v>0</v>
      </c>
      <c r="CT572" s="519">
        <v>0</v>
      </c>
      <c r="CU572" s="519">
        <v>0</v>
      </c>
      <c r="CV572" s="519">
        <v>0</v>
      </c>
      <c r="CW572" s="519">
        <v>0</v>
      </c>
      <c r="CX572" s="519">
        <v>0</v>
      </c>
      <c r="CY572" s="519">
        <v>0</v>
      </c>
      <c r="CZ572" s="519">
        <v>0</v>
      </c>
      <c r="DA572" s="519">
        <v>0</v>
      </c>
      <c r="DB572" s="519">
        <v>0</v>
      </c>
      <c r="DC572" s="519">
        <v>0</v>
      </c>
      <c r="DD572" s="519">
        <v>0</v>
      </c>
      <c r="DE572" s="519">
        <v>0</v>
      </c>
      <c r="DF572" s="519">
        <v>0</v>
      </c>
      <c r="DG572" s="519">
        <v>0</v>
      </c>
      <c r="DH572" s="519">
        <v>0</v>
      </c>
      <c r="DI572" s="519">
        <v>0</v>
      </c>
      <c r="DJ572" s="519">
        <v>0</v>
      </c>
      <c r="DK572" s="519">
        <v>0</v>
      </c>
      <c r="DL572" s="519">
        <v>0</v>
      </c>
      <c r="DM572" s="519">
        <v>0</v>
      </c>
      <c r="DN572" s="519">
        <v>0</v>
      </c>
      <c r="DO572" s="519">
        <v>0</v>
      </c>
      <c r="DP572" s="519">
        <v>0</v>
      </c>
      <c r="DQ572" s="519">
        <v>0</v>
      </c>
      <c r="DR572" s="519">
        <v>0</v>
      </c>
      <c r="DS572" s="519">
        <v>0</v>
      </c>
      <c r="DT572" s="519">
        <v>0</v>
      </c>
      <c r="DU572" s="519">
        <v>0</v>
      </c>
      <c r="DV572" s="519">
        <v>0</v>
      </c>
      <c r="DW572" s="519">
        <v>0</v>
      </c>
      <c r="DX572" s="519">
        <v>0</v>
      </c>
      <c r="DZ572" s="337"/>
      <c r="EA572" s="519" t="s">
        <v>1061</v>
      </c>
      <c r="EB572" s="519" t="s">
        <v>1059</v>
      </c>
      <c r="EC572" s="519">
        <v>23</v>
      </c>
      <c r="ED572" s="521" t="str">
        <f t="shared" si="29"/>
        <v>SDN150123</v>
      </c>
      <c r="EE572" s="519">
        <v>245</v>
      </c>
      <c r="EF572" s="519">
        <v>830</v>
      </c>
      <c r="EG572" s="519">
        <v>1497</v>
      </c>
      <c r="EH572" s="519">
        <v>2143</v>
      </c>
      <c r="EI572" s="519">
        <v>2779</v>
      </c>
      <c r="EJ572" s="519">
        <v>3400</v>
      </c>
      <c r="EK572" s="519">
        <v>4013</v>
      </c>
      <c r="EL572" s="519">
        <v>4506</v>
      </c>
      <c r="EM572" s="519">
        <v>4990</v>
      </c>
      <c r="EN572" s="519">
        <v>5612</v>
      </c>
      <c r="EO572" s="519">
        <v>6081</v>
      </c>
      <c r="EP572" s="519">
        <v>6543</v>
      </c>
      <c r="EQ572" s="519">
        <v>7004</v>
      </c>
      <c r="ER572" s="519">
        <v>7461</v>
      </c>
      <c r="ES572" s="519">
        <v>0</v>
      </c>
      <c r="ET572" s="519">
        <v>0</v>
      </c>
      <c r="EU572" s="519">
        <v>0</v>
      </c>
      <c r="EV572" s="519">
        <v>0</v>
      </c>
      <c r="EW572" s="519">
        <v>0</v>
      </c>
      <c r="EX572" s="519">
        <v>0</v>
      </c>
      <c r="EY572" s="519">
        <v>0</v>
      </c>
      <c r="EZ572" s="519">
        <v>0</v>
      </c>
      <c r="FA572" s="519">
        <v>0</v>
      </c>
      <c r="FB572" s="519">
        <v>0</v>
      </c>
      <c r="FC572" s="519">
        <v>0</v>
      </c>
      <c r="FD572" s="519">
        <v>0</v>
      </c>
      <c r="FE572" s="519">
        <v>0</v>
      </c>
      <c r="FF572" s="519">
        <v>0</v>
      </c>
      <c r="FG572" s="519">
        <v>0</v>
      </c>
      <c r="FH572" s="519">
        <v>0</v>
      </c>
      <c r="FI572" s="519">
        <v>0</v>
      </c>
      <c r="FJ572" s="519">
        <v>0</v>
      </c>
      <c r="FK572" s="519">
        <v>0</v>
      </c>
      <c r="FL572" s="519">
        <v>0</v>
      </c>
      <c r="FM572" s="519">
        <v>0</v>
      </c>
      <c r="FN572" s="519">
        <v>0</v>
      </c>
      <c r="FO572" s="519">
        <v>0</v>
      </c>
      <c r="FP572" s="519">
        <v>0</v>
      </c>
      <c r="FQ572" s="519">
        <v>0</v>
      </c>
      <c r="FR572" s="519">
        <v>0</v>
      </c>
      <c r="FS572" s="519">
        <v>0</v>
      </c>
      <c r="FT572" s="519">
        <v>0</v>
      </c>
      <c r="FU572" s="519">
        <v>0</v>
      </c>
      <c r="FV572" s="519">
        <v>0</v>
      </c>
      <c r="FW572" s="519">
        <v>0</v>
      </c>
      <c r="FX572" s="519">
        <v>0</v>
      </c>
      <c r="FY572" s="519">
        <v>0</v>
      </c>
      <c r="FZ572" s="519">
        <v>0</v>
      </c>
      <c r="GA572" s="519">
        <v>0</v>
      </c>
      <c r="GB572" s="519">
        <v>0</v>
      </c>
      <c r="GC572" s="519">
        <v>0</v>
      </c>
      <c r="GD572" s="519">
        <v>0</v>
      </c>
      <c r="GE572" s="519">
        <v>0</v>
      </c>
      <c r="GF572" s="519">
        <v>0</v>
      </c>
      <c r="GG572" s="519">
        <v>0</v>
      </c>
      <c r="GH572" s="519">
        <v>0</v>
      </c>
      <c r="GI572" s="519">
        <v>0</v>
      </c>
      <c r="GJ572" s="519">
        <v>0</v>
      </c>
      <c r="GK572" s="519">
        <v>0</v>
      </c>
      <c r="GL572" s="519">
        <v>0</v>
      </c>
      <c r="GM572" s="519">
        <v>0</v>
      </c>
      <c r="GN572" s="519">
        <v>0</v>
      </c>
      <c r="GO572" s="519">
        <v>0</v>
      </c>
      <c r="GP572" s="519">
        <v>0</v>
      </c>
      <c r="GQ572" s="519">
        <v>0</v>
      </c>
      <c r="GR572" s="519">
        <v>0</v>
      </c>
      <c r="GS572" s="519">
        <v>0</v>
      </c>
      <c r="GT572" s="519">
        <v>0</v>
      </c>
      <c r="GU572" s="519">
        <v>0</v>
      </c>
      <c r="GV572" s="519">
        <v>0</v>
      </c>
      <c r="GW572" s="519">
        <v>0</v>
      </c>
      <c r="GX572" s="519">
        <v>0</v>
      </c>
      <c r="GY572" s="519">
        <v>0</v>
      </c>
      <c r="GZ572" s="519">
        <v>0</v>
      </c>
      <c r="HA572" s="519">
        <v>0</v>
      </c>
      <c r="HB572" s="519">
        <v>0</v>
      </c>
      <c r="HC572" s="519">
        <v>0</v>
      </c>
      <c r="HD572" s="519">
        <v>0</v>
      </c>
      <c r="HE572" s="519">
        <v>0</v>
      </c>
      <c r="HF572" s="519">
        <v>0</v>
      </c>
      <c r="HG572" s="519">
        <v>0</v>
      </c>
      <c r="HH572" s="519">
        <v>0</v>
      </c>
      <c r="HI572" s="519">
        <v>0</v>
      </c>
      <c r="HJ572" s="519">
        <v>0</v>
      </c>
      <c r="HK572" s="519">
        <v>0</v>
      </c>
      <c r="HL572" s="519">
        <v>0</v>
      </c>
      <c r="HM572" s="519">
        <v>0</v>
      </c>
      <c r="HN572" s="519">
        <v>0</v>
      </c>
      <c r="HO572" s="519">
        <v>0</v>
      </c>
      <c r="HP572" s="519">
        <v>0</v>
      </c>
      <c r="HQ572" s="519">
        <v>0</v>
      </c>
      <c r="HR572" s="519">
        <v>0</v>
      </c>
      <c r="HS572" s="519">
        <v>0</v>
      </c>
      <c r="HT572" s="519">
        <v>0</v>
      </c>
      <c r="HU572" s="519">
        <v>0</v>
      </c>
      <c r="HV572" s="519">
        <v>0</v>
      </c>
      <c r="HW572" s="519">
        <v>0</v>
      </c>
      <c r="HX572" s="519">
        <v>0</v>
      </c>
      <c r="HY572" s="519">
        <v>0</v>
      </c>
      <c r="HZ572" s="519">
        <v>0</v>
      </c>
      <c r="IA572" s="519">
        <v>0</v>
      </c>
      <c r="IB572" s="519">
        <v>0</v>
      </c>
      <c r="IC572" s="519">
        <v>0</v>
      </c>
      <c r="ID572" s="519">
        <v>0</v>
      </c>
      <c r="IE572" s="519">
        <v>0</v>
      </c>
      <c r="IF572" s="519">
        <v>0</v>
      </c>
      <c r="IG572" s="519">
        <v>0</v>
      </c>
      <c r="IH572" s="519">
        <v>0</v>
      </c>
      <c r="II572" s="519">
        <v>0</v>
      </c>
      <c r="IJ572" s="519">
        <v>0</v>
      </c>
      <c r="IK572" s="519">
        <v>0</v>
      </c>
    </row>
    <row r="573" spans="2:245" hidden="1">
      <c r="B573" s="519" t="s">
        <v>1058</v>
      </c>
      <c r="C573" s="519"/>
      <c r="D573" s="519"/>
      <c r="E573" s="519"/>
      <c r="F573" s="519">
        <v>1</v>
      </c>
      <c r="G573" s="519"/>
      <c r="H573" s="519">
        <v>57</v>
      </c>
      <c r="I573" s="519">
        <v>1</v>
      </c>
      <c r="J573" s="519" t="str">
        <f t="shared" si="27"/>
        <v>SDN10015701</v>
      </c>
      <c r="K573" s="519">
        <v>2205</v>
      </c>
      <c r="M573" s="337"/>
      <c r="N573" s="519" t="s">
        <v>1061</v>
      </c>
      <c r="O573" s="519" t="s">
        <v>1059</v>
      </c>
      <c r="P573" s="519">
        <v>24</v>
      </c>
      <c r="Q573" s="521" t="str">
        <f t="shared" si="28"/>
        <v>SDN150124</v>
      </c>
      <c r="R573" s="519">
        <v>127</v>
      </c>
      <c r="S573" s="519">
        <v>414</v>
      </c>
      <c r="T573" s="519">
        <v>708</v>
      </c>
      <c r="U573" s="519">
        <v>1010</v>
      </c>
      <c r="V573" s="519">
        <v>1318</v>
      </c>
      <c r="W573" s="519">
        <v>1634</v>
      </c>
      <c r="X573" s="519">
        <v>1958</v>
      </c>
      <c r="Y573" s="519">
        <v>2235</v>
      </c>
      <c r="Z573" s="519">
        <v>2519</v>
      </c>
      <c r="AA573" s="519">
        <v>3749</v>
      </c>
      <c r="AB573" s="519">
        <v>4149</v>
      </c>
      <c r="AC573" s="519">
        <v>4561</v>
      </c>
      <c r="AD573" s="519">
        <v>4987</v>
      </c>
      <c r="AE573" s="519">
        <v>5425</v>
      </c>
      <c r="AF573" s="519">
        <v>5880</v>
      </c>
      <c r="AG573" s="519">
        <v>6039</v>
      </c>
      <c r="AH573" s="519">
        <v>6208</v>
      </c>
      <c r="AI573" s="519">
        <v>6386</v>
      </c>
      <c r="AJ573" s="519">
        <v>6575</v>
      </c>
      <c r="AK573" s="519">
        <v>6776</v>
      </c>
      <c r="AL573" s="519">
        <v>6993</v>
      </c>
      <c r="AM573" s="519">
        <v>7228</v>
      </c>
      <c r="AN573" s="519">
        <v>7482</v>
      </c>
      <c r="AO573" s="519">
        <v>7757</v>
      </c>
      <c r="AP573" s="519">
        <v>8055</v>
      </c>
      <c r="AQ573" s="519">
        <v>8378</v>
      </c>
      <c r="AR573" s="519">
        <v>8735</v>
      </c>
      <c r="AS573" s="519">
        <v>9122</v>
      </c>
      <c r="AT573" s="519">
        <v>9543</v>
      </c>
      <c r="AU573" s="519">
        <v>0</v>
      </c>
      <c r="AV573" s="519">
        <v>0</v>
      </c>
      <c r="AW573" s="519">
        <v>0</v>
      </c>
      <c r="AX573" s="519">
        <v>0</v>
      </c>
      <c r="AY573" s="519">
        <v>0</v>
      </c>
      <c r="AZ573" s="519">
        <v>0</v>
      </c>
      <c r="BA573" s="519">
        <v>0</v>
      </c>
      <c r="BB573" s="519">
        <v>0</v>
      </c>
      <c r="BC573" s="519">
        <v>0</v>
      </c>
      <c r="BD573" s="519">
        <v>0</v>
      </c>
      <c r="BE573" s="519">
        <v>0</v>
      </c>
      <c r="BF573" s="519">
        <v>0</v>
      </c>
      <c r="BG573" s="519">
        <v>0</v>
      </c>
      <c r="BH573" s="519">
        <v>0</v>
      </c>
      <c r="BI573" s="519">
        <v>0</v>
      </c>
      <c r="BJ573" s="519">
        <v>0</v>
      </c>
      <c r="BK573" s="519">
        <v>0</v>
      </c>
      <c r="BL573" s="519">
        <v>0</v>
      </c>
      <c r="BM573" s="519">
        <v>0</v>
      </c>
      <c r="BN573" s="519">
        <v>0</v>
      </c>
      <c r="BO573" s="519">
        <v>0</v>
      </c>
      <c r="BP573" s="519">
        <v>0</v>
      </c>
      <c r="BQ573" s="519">
        <v>0</v>
      </c>
      <c r="BR573" s="519">
        <v>0</v>
      </c>
      <c r="BS573" s="519">
        <v>0</v>
      </c>
      <c r="BT573" s="519">
        <v>0</v>
      </c>
      <c r="BU573" s="519">
        <v>0</v>
      </c>
      <c r="BV573" s="519">
        <v>0</v>
      </c>
      <c r="BW573" s="519">
        <v>0</v>
      </c>
      <c r="BX573" s="519">
        <v>0</v>
      </c>
      <c r="BY573" s="519">
        <v>0</v>
      </c>
      <c r="BZ573" s="519">
        <v>0</v>
      </c>
      <c r="CA573" s="519">
        <v>0</v>
      </c>
      <c r="CB573" s="519">
        <v>0</v>
      </c>
      <c r="CC573" s="519">
        <v>0</v>
      </c>
      <c r="CD573" s="519">
        <v>0</v>
      </c>
      <c r="CE573" s="519">
        <v>0</v>
      </c>
      <c r="CF573" s="519">
        <v>0</v>
      </c>
      <c r="CG573" s="519">
        <v>0</v>
      </c>
      <c r="CH573" s="519">
        <v>0</v>
      </c>
      <c r="CI573" s="519">
        <v>0</v>
      </c>
      <c r="CJ573" s="519">
        <v>0</v>
      </c>
      <c r="CK573" s="519">
        <v>0</v>
      </c>
      <c r="CL573" s="519">
        <v>0</v>
      </c>
      <c r="CM573" s="519">
        <v>0</v>
      </c>
      <c r="CN573" s="519">
        <v>0</v>
      </c>
      <c r="CO573" s="519">
        <v>0</v>
      </c>
      <c r="CP573" s="519">
        <v>0</v>
      </c>
      <c r="CQ573" s="519">
        <v>0</v>
      </c>
      <c r="CR573" s="519">
        <v>0</v>
      </c>
      <c r="CS573" s="519">
        <v>0</v>
      </c>
      <c r="CT573" s="519">
        <v>0</v>
      </c>
      <c r="CU573" s="519">
        <v>0</v>
      </c>
      <c r="CV573" s="519">
        <v>0</v>
      </c>
      <c r="CW573" s="519">
        <v>0</v>
      </c>
      <c r="CX573" s="519">
        <v>0</v>
      </c>
      <c r="CY573" s="519">
        <v>0</v>
      </c>
      <c r="CZ573" s="519">
        <v>0</v>
      </c>
      <c r="DA573" s="519">
        <v>0</v>
      </c>
      <c r="DB573" s="519">
        <v>0</v>
      </c>
      <c r="DC573" s="519">
        <v>0</v>
      </c>
      <c r="DD573" s="519">
        <v>0</v>
      </c>
      <c r="DE573" s="519">
        <v>0</v>
      </c>
      <c r="DF573" s="519">
        <v>0</v>
      </c>
      <c r="DG573" s="519">
        <v>0</v>
      </c>
      <c r="DH573" s="519">
        <v>0</v>
      </c>
      <c r="DI573" s="519">
        <v>0</v>
      </c>
      <c r="DJ573" s="519">
        <v>0</v>
      </c>
      <c r="DK573" s="519">
        <v>0</v>
      </c>
      <c r="DL573" s="519">
        <v>0</v>
      </c>
      <c r="DM573" s="519">
        <v>0</v>
      </c>
      <c r="DN573" s="519">
        <v>0</v>
      </c>
      <c r="DO573" s="519">
        <v>0</v>
      </c>
      <c r="DP573" s="519">
        <v>0</v>
      </c>
      <c r="DQ573" s="519">
        <v>0</v>
      </c>
      <c r="DR573" s="519">
        <v>0</v>
      </c>
      <c r="DS573" s="519">
        <v>0</v>
      </c>
      <c r="DT573" s="519">
        <v>0</v>
      </c>
      <c r="DU573" s="519">
        <v>0</v>
      </c>
      <c r="DV573" s="519">
        <v>0</v>
      </c>
      <c r="DW573" s="519">
        <v>0</v>
      </c>
      <c r="DX573" s="519">
        <v>0</v>
      </c>
      <c r="DZ573" s="337"/>
      <c r="EA573" s="519" t="s">
        <v>1061</v>
      </c>
      <c r="EB573" s="519" t="s">
        <v>1059</v>
      </c>
      <c r="EC573" s="519">
        <v>24</v>
      </c>
      <c r="ED573" s="521" t="str">
        <f t="shared" si="29"/>
        <v>SDN150124</v>
      </c>
      <c r="EE573" s="519">
        <v>230</v>
      </c>
      <c r="EF573" s="519">
        <v>796</v>
      </c>
      <c r="EG573" s="519">
        <v>1449</v>
      </c>
      <c r="EH573" s="519">
        <v>2083</v>
      </c>
      <c r="EI573" s="519">
        <v>2706</v>
      </c>
      <c r="EJ573" s="519">
        <v>3315</v>
      </c>
      <c r="EK573" s="519">
        <v>3915</v>
      </c>
      <c r="EL573" s="519">
        <v>4396</v>
      </c>
      <c r="EM573" s="519">
        <v>4870</v>
      </c>
      <c r="EN573" s="519">
        <v>5486</v>
      </c>
      <c r="EO573" s="519">
        <v>5945</v>
      </c>
      <c r="EP573" s="519">
        <v>6401</v>
      </c>
      <c r="EQ573" s="519">
        <v>6854</v>
      </c>
      <c r="ER573" s="519">
        <v>7303</v>
      </c>
      <c r="ES573" s="519">
        <v>0</v>
      </c>
      <c r="ET573" s="519">
        <v>0</v>
      </c>
      <c r="EU573" s="519">
        <v>0</v>
      </c>
      <c r="EV573" s="519">
        <v>0</v>
      </c>
      <c r="EW573" s="519">
        <v>0</v>
      </c>
      <c r="EX573" s="519">
        <v>0</v>
      </c>
      <c r="EY573" s="519">
        <v>0</v>
      </c>
      <c r="EZ573" s="519">
        <v>0</v>
      </c>
      <c r="FA573" s="519">
        <v>0</v>
      </c>
      <c r="FB573" s="519">
        <v>0</v>
      </c>
      <c r="FC573" s="519">
        <v>0</v>
      </c>
      <c r="FD573" s="519">
        <v>0</v>
      </c>
      <c r="FE573" s="519">
        <v>0</v>
      </c>
      <c r="FF573" s="519">
        <v>0</v>
      </c>
      <c r="FG573" s="519">
        <v>0</v>
      </c>
      <c r="FH573" s="519">
        <v>0</v>
      </c>
      <c r="FI573" s="519">
        <v>0</v>
      </c>
      <c r="FJ573" s="519">
        <v>0</v>
      </c>
      <c r="FK573" s="519">
        <v>0</v>
      </c>
      <c r="FL573" s="519">
        <v>0</v>
      </c>
      <c r="FM573" s="519">
        <v>0</v>
      </c>
      <c r="FN573" s="519">
        <v>0</v>
      </c>
      <c r="FO573" s="519">
        <v>0</v>
      </c>
      <c r="FP573" s="519">
        <v>0</v>
      </c>
      <c r="FQ573" s="519">
        <v>0</v>
      </c>
      <c r="FR573" s="519">
        <v>0</v>
      </c>
      <c r="FS573" s="519">
        <v>0</v>
      </c>
      <c r="FT573" s="519">
        <v>0</v>
      </c>
      <c r="FU573" s="519">
        <v>0</v>
      </c>
      <c r="FV573" s="519">
        <v>0</v>
      </c>
      <c r="FW573" s="519">
        <v>0</v>
      </c>
      <c r="FX573" s="519">
        <v>0</v>
      </c>
      <c r="FY573" s="519">
        <v>0</v>
      </c>
      <c r="FZ573" s="519">
        <v>0</v>
      </c>
      <c r="GA573" s="519">
        <v>0</v>
      </c>
      <c r="GB573" s="519">
        <v>0</v>
      </c>
      <c r="GC573" s="519">
        <v>0</v>
      </c>
      <c r="GD573" s="519">
        <v>0</v>
      </c>
      <c r="GE573" s="519">
        <v>0</v>
      </c>
      <c r="GF573" s="519">
        <v>0</v>
      </c>
      <c r="GG573" s="519">
        <v>0</v>
      </c>
      <c r="GH573" s="519">
        <v>0</v>
      </c>
      <c r="GI573" s="519">
        <v>0</v>
      </c>
      <c r="GJ573" s="519">
        <v>0</v>
      </c>
      <c r="GK573" s="519">
        <v>0</v>
      </c>
      <c r="GL573" s="519">
        <v>0</v>
      </c>
      <c r="GM573" s="519">
        <v>0</v>
      </c>
      <c r="GN573" s="519">
        <v>0</v>
      </c>
      <c r="GO573" s="519">
        <v>0</v>
      </c>
      <c r="GP573" s="519">
        <v>0</v>
      </c>
      <c r="GQ573" s="519">
        <v>0</v>
      </c>
      <c r="GR573" s="519">
        <v>0</v>
      </c>
      <c r="GS573" s="519">
        <v>0</v>
      </c>
      <c r="GT573" s="519">
        <v>0</v>
      </c>
      <c r="GU573" s="519">
        <v>0</v>
      </c>
      <c r="GV573" s="519">
        <v>0</v>
      </c>
      <c r="GW573" s="519">
        <v>0</v>
      </c>
      <c r="GX573" s="519">
        <v>0</v>
      </c>
      <c r="GY573" s="519">
        <v>0</v>
      </c>
      <c r="GZ573" s="519">
        <v>0</v>
      </c>
      <c r="HA573" s="519">
        <v>0</v>
      </c>
      <c r="HB573" s="519">
        <v>0</v>
      </c>
      <c r="HC573" s="519">
        <v>0</v>
      </c>
      <c r="HD573" s="519">
        <v>0</v>
      </c>
      <c r="HE573" s="519">
        <v>0</v>
      </c>
      <c r="HF573" s="519">
        <v>0</v>
      </c>
      <c r="HG573" s="519">
        <v>0</v>
      </c>
      <c r="HH573" s="519">
        <v>0</v>
      </c>
      <c r="HI573" s="519">
        <v>0</v>
      </c>
      <c r="HJ573" s="519">
        <v>0</v>
      </c>
      <c r="HK573" s="519">
        <v>0</v>
      </c>
      <c r="HL573" s="519">
        <v>0</v>
      </c>
      <c r="HM573" s="519">
        <v>0</v>
      </c>
      <c r="HN573" s="519">
        <v>0</v>
      </c>
      <c r="HO573" s="519">
        <v>0</v>
      </c>
      <c r="HP573" s="519">
        <v>0</v>
      </c>
      <c r="HQ573" s="519">
        <v>0</v>
      </c>
      <c r="HR573" s="519">
        <v>0</v>
      </c>
      <c r="HS573" s="519">
        <v>0</v>
      </c>
      <c r="HT573" s="519">
        <v>0</v>
      </c>
      <c r="HU573" s="519">
        <v>0</v>
      </c>
      <c r="HV573" s="519">
        <v>0</v>
      </c>
      <c r="HW573" s="519">
        <v>0</v>
      </c>
      <c r="HX573" s="519">
        <v>0</v>
      </c>
      <c r="HY573" s="519">
        <v>0</v>
      </c>
      <c r="HZ573" s="519">
        <v>0</v>
      </c>
      <c r="IA573" s="519">
        <v>0</v>
      </c>
      <c r="IB573" s="519">
        <v>0</v>
      </c>
      <c r="IC573" s="519">
        <v>0</v>
      </c>
      <c r="ID573" s="519">
        <v>0</v>
      </c>
      <c r="IE573" s="519">
        <v>0</v>
      </c>
      <c r="IF573" s="519">
        <v>0</v>
      </c>
      <c r="IG573" s="519">
        <v>0</v>
      </c>
      <c r="IH573" s="519">
        <v>0</v>
      </c>
      <c r="II573" s="519">
        <v>0</v>
      </c>
      <c r="IJ573" s="519">
        <v>0</v>
      </c>
      <c r="IK573" s="519">
        <v>0</v>
      </c>
    </row>
    <row r="574" spans="2:245" hidden="1">
      <c r="B574" s="519" t="s">
        <v>1058</v>
      </c>
      <c r="C574" s="519"/>
      <c r="D574" s="519"/>
      <c r="E574" s="519"/>
      <c r="F574" s="519">
        <v>1</v>
      </c>
      <c r="G574" s="519"/>
      <c r="H574" s="519">
        <v>57</v>
      </c>
      <c r="I574" s="519">
        <v>2</v>
      </c>
      <c r="J574" s="519" t="str">
        <f t="shared" si="27"/>
        <v>SDN10015702</v>
      </c>
      <c r="K574" s="519">
        <v>2205</v>
      </c>
      <c r="M574" s="337"/>
      <c r="N574" s="519" t="s">
        <v>1061</v>
      </c>
      <c r="O574" s="519" t="s">
        <v>1059</v>
      </c>
      <c r="P574" s="519">
        <v>25</v>
      </c>
      <c r="Q574" s="521" t="str">
        <f t="shared" si="28"/>
        <v>SDN150125</v>
      </c>
      <c r="R574" s="519">
        <v>118</v>
      </c>
      <c r="S574" s="519">
        <v>399</v>
      </c>
      <c r="T574" s="519">
        <v>688</v>
      </c>
      <c r="U574" s="519">
        <v>983</v>
      </c>
      <c r="V574" s="519">
        <v>1286</v>
      </c>
      <c r="W574" s="519">
        <v>1595</v>
      </c>
      <c r="X574" s="519">
        <v>1913</v>
      </c>
      <c r="Y574" s="519">
        <v>2184</v>
      </c>
      <c r="Z574" s="519">
        <v>2463</v>
      </c>
      <c r="AA574" s="519">
        <v>3666</v>
      </c>
      <c r="AB574" s="519">
        <v>4060</v>
      </c>
      <c r="AC574" s="519">
        <v>4466</v>
      </c>
      <c r="AD574" s="519">
        <v>4885</v>
      </c>
      <c r="AE574" s="519">
        <v>5317</v>
      </c>
      <c r="AF574" s="519">
        <v>5766</v>
      </c>
      <c r="AG574" s="519">
        <v>5926</v>
      </c>
      <c r="AH574" s="519">
        <v>6095</v>
      </c>
      <c r="AI574" s="519">
        <v>6274</v>
      </c>
      <c r="AJ574" s="519">
        <v>6465</v>
      </c>
      <c r="AK574" s="519">
        <v>6669</v>
      </c>
      <c r="AL574" s="519">
        <v>6892</v>
      </c>
      <c r="AM574" s="519">
        <v>7132</v>
      </c>
      <c r="AN574" s="519">
        <v>7391</v>
      </c>
      <c r="AO574" s="519">
        <v>7674</v>
      </c>
      <c r="AP574" s="519">
        <v>7981</v>
      </c>
      <c r="AQ574" s="519">
        <v>8320</v>
      </c>
      <c r="AR574" s="519">
        <v>8688</v>
      </c>
      <c r="AS574" s="519">
        <v>9087</v>
      </c>
      <c r="AT574" s="519">
        <v>9522</v>
      </c>
      <c r="AU574" s="519">
        <v>0</v>
      </c>
      <c r="AV574" s="519">
        <v>0</v>
      </c>
      <c r="AW574" s="519">
        <v>0</v>
      </c>
      <c r="AX574" s="519">
        <v>0</v>
      </c>
      <c r="AY574" s="519">
        <v>0</v>
      </c>
      <c r="AZ574" s="519">
        <v>0</v>
      </c>
      <c r="BA574" s="519">
        <v>0</v>
      </c>
      <c r="BB574" s="519">
        <v>0</v>
      </c>
      <c r="BC574" s="519">
        <v>0</v>
      </c>
      <c r="BD574" s="519">
        <v>0</v>
      </c>
      <c r="BE574" s="519">
        <v>0</v>
      </c>
      <c r="BF574" s="519">
        <v>0</v>
      </c>
      <c r="BG574" s="519">
        <v>0</v>
      </c>
      <c r="BH574" s="519">
        <v>0</v>
      </c>
      <c r="BI574" s="519">
        <v>0</v>
      </c>
      <c r="BJ574" s="519">
        <v>0</v>
      </c>
      <c r="BK574" s="519">
        <v>0</v>
      </c>
      <c r="BL574" s="519">
        <v>0</v>
      </c>
      <c r="BM574" s="519">
        <v>0</v>
      </c>
      <c r="BN574" s="519">
        <v>0</v>
      </c>
      <c r="BO574" s="519">
        <v>0</v>
      </c>
      <c r="BP574" s="519">
        <v>0</v>
      </c>
      <c r="BQ574" s="519">
        <v>0</v>
      </c>
      <c r="BR574" s="519">
        <v>0</v>
      </c>
      <c r="BS574" s="519">
        <v>0</v>
      </c>
      <c r="BT574" s="519">
        <v>0</v>
      </c>
      <c r="BU574" s="519">
        <v>0</v>
      </c>
      <c r="BV574" s="519">
        <v>0</v>
      </c>
      <c r="BW574" s="519">
        <v>0</v>
      </c>
      <c r="BX574" s="519">
        <v>0</v>
      </c>
      <c r="BY574" s="519">
        <v>0</v>
      </c>
      <c r="BZ574" s="519">
        <v>0</v>
      </c>
      <c r="CA574" s="519">
        <v>0</v>
      </c>
      <c r="CB574" s="519">
        <v>0</v>
      </c>
      <c r="CC574" s="519">
        <v>0</v>
      </c>
      <c r="CD574" s="519">
        <v>0</v>
      </c>
      <c r="CE574" s="519">
        <v>0</v>
      </c>
      <c r="CF574" s="519">
        <v>0</v>
      </c>
      <c r="CG574" s="519">
        <v>0</v>
      </c>
      <c r="CH574" s="519">
        <v>0</v>
      </c>
      <c r="CI574" s="519">
        <v>0</v>
      </c>
      <c r="CJ574" s="519">
        <v>0</v>
      </c>
      <c r="CK574" s="519">
        <v>0</v>
      </c>
      <c r="CL574" s="519">
        <v>0</v>
      </c>
      <c r="CM574" s="519">
        <v>0</v>
      </c>
      <c r="CN574" s="519">
        <v>0</v>
      </c>
      <c r="CO574" s="519">
        <v>0</v>
      </c>
      <c r="CP574" s="519">
        <v>0</v>
      </c>
      <c r="CQ574" s="519">
        <v>0</v>
      </c>
      <c r="CR574" s="519">
        <v>0</v>
      </c>
      <c r="CS574" s="519">
        <v>0</v>
      </c>
      <c r="CT574" s="519">
        <v>0</v>
      </c>
      <c r="CU574" s="519">
        <v>0</v>
      </c>
      <c r="CV574" s="519">
        <v>0</v>
      </c>
      <c r="CW574" s="519">
        <v>0</v>
      </c>
      <c r="CX574" s="519">
        <v>0</v>
      </c>
      <c r="CY574" s="519">
        <v>0</v>
      </c>
      <c r="CZ574" s="519">
        <v>0</v>
      </c>
      <c r="DA574" s="519">
        <v>0</v>
      </c>
      <c r="DB574" s="519">
        <v>0</v>
      </c>
      <c r="DC574" s="519">
        <v>0</v>
      </c>
      <c r="DD574" s="519">
        <v>0</v>
      </c>
      <c r="DE574" s="519">
        <v>0</v>
      </c>
      <c r="DF574" s="519">
        <v>0</v>
      </c>
      <c r="DG574" s="519">
        <v>0</v>
      </c>
      <c r="DH574" s="519">
        <v>0</v>
      </c>
      <c r="DI574" s="519">
        <v>0</v>
      </c>
      <c r="DJ574" s="519">
        <v>0</v>
      </c>
      <c r="DK574" s="519">
        <v>0</v>
      </c>
      <c r="DL574" s="519">
        <v>0</v>
      </c>
      <c r="DM574" s="519">
        <v>0</v>
      </c>
      <c r="DN574" s="519">
        <v>0</v>
      </c>
      <c r="DO574" s="519">
        <v>0</v>
      </c>
      <c r="DP574" s="519">
        <v>0</v>
      </c>
      <c r="DQ574" s="519">
        <v>0</v>
      </c>
      <c r="DR574" s="519">
        <v>0</v>
      </c>
      <c r="DS574" s="519">
        <v>0</v>
      </c>
      <c r="DT574" s="519">
        <v>0</v>
      </c>
      <c r="DU574" s="519">
        <v>0</v>
      </c>
      <c r="DV574" s="519">
        <v>0</v>
      </c>
      <c r="DW574" s="519">
        <v>0</v>
      </c>
      <c r="DX574" s="519">
        <v>0</v>
      </c>
      <c r="DZ574" s="337"/>
      <c r="EA574" s="519" t="s">
        <v>1061</v>
      </c>
      <c r="EB574" s="519" t="s">
        <v>1059</v>
      </c>
      <c r="EC574" s="519">
        <v>25</v>
      </c>
      <c r="ED574" s="521" t="str">
        <f t="shared" si="29"/>
        <v>SDN150125</v>
      </c>
      <c r="EE574" s="519">
        <v>214</v>
      </c>
      <c r="EF574" s="519">
        <v>760</v>
      </c>
      <c r="EG574" s="519">
        <v>1400</v>
      </c>
      <c r="EH574" s="519">
        <v>2019</v>
      </c>
      <c r="EI574" s="519">
        <v>2630</v>
      </c>
      <c r="EJ574" s="519">
        <v>3225</v>
      </c>
      <c r="EK574" s="519">
        <v>3810</v>
      </c>
      <c r="EL574" s="519">
        <v>4281</v>
      </c>
      <c r="EM574" s="519">
        <v>4746</v>
      </c>
      <c r="EN574" s="519">
        <v>5349</v>
      </c>
      <c r="EO574" s="519">
        <v>5802</v>
      </c>
      <c r="EP574" s="519">
        <v>6250</v>
      </c>
      <c r="EQ574" s="519">
        <v>6695</v>
      </c>
      <c r="ER574" s="519">
        <v>7139</v>
      </c>
      <c r="ES574" s="519">
        <v>0</v>
      </c>
      <c r="ET574" s="519">
        <v>0</v>
      </c>
      <c r="EU574" s="519">
        <v>0</v>
      </c>
      <c r="EV574" s="519">
        <v>0</v>
      </c>
      <c r="EW574" s="519">
        <v>0</v>
      </c>
      <c r="EX574" s="519">
        <v>0</v>
      </c>
      <c r="EY574" s="519">
        <v>0</v>
      </c>
      <c r="EZ574" s="519">
        <v>0</v>
      </c>
      <c r="FA574" s="519">
        <v>0</v>
      </c>
      <c r="FB574" s="519">
        <v>0</v>
      </c>
      <c r="FC574" s="519">
        <v>0</v>
      </c>
      <c r="FD574" s="519">
        <v>0</v>
      </c>
      <c r="FE574" s="519">
        <v>0</v>
      </c>
      <c r="FF574" s="519">
        <v>0</v>
      </c>
      <c r="FG574" s="519">
        <v>0</v>
      </c>
      <c r="FH574" s="519">
        <v>0</v>
      </c>
      <c r="FI574" s="519">
        <v>0</v>
      </c>
      <c r="FJ574" s="519">
        <v>0</v>
      </c>
      <c r="FK574" s="519">
        <v>0</v>
      </c>
      <c r="FL574" s="519">
        <v>0</v>
      </c>
      <c r="FM574" s="519">
        <v>0</v>
      </c>
      <c r="FN574" s="519">
        <v>0</v>
      </c>
      <c r="FO574" s="519">
        <v>0</v>
      </c>
      <c r="FP574" s="519">
        <v>0</v>
      </c>
      <c r="FQ574" s="519">
        <v>0</v>
      </c>
      <c r="FR574" s="519">
        <v>0</v>
      </c>
      <c r="FS574" s="519">
        <v>0</v>
      </c>
      <c r="FT574" s="519">
        <v>0</v>
      </c>
      <c r="FU574" s="519">
        <v>0</v>
      </c>
      <c r="FV574" s="519">
        <v>0</v>
      </c>
      <c r="FW574" s="519">
        <v>0</v>
      </c>
      <c r="FX574" s="519">
        <v>0</v>
      </c>
      <c r="FY574" s="519">
        <v>0</v>
      </c>
      <c r="FZ574" s="519">
        <v>0</v>
      </c>
      <c r="GA574" s="519">
        <v>0</v>
      </c>
      <c r="GB574" s="519">
        <v>0</v>
      </c>
      <c r="GC574" s="519">
        <v>0</v>
      </c>
      <c r="GD574" s="519">
        <v>0</v>
      </c>
      <c r="GE574" s="519">
        <v>0</v>
      </c>
      <c r="GF574" s="519">
        <v>0</v>
      </c>
      <c r="GG574" s="519">
        <v>0</v>
      </c>
      <c r="GH574" s="519">
        <v>0</v>
      </c>
      <c r="GI574" s="519">
        <v>0</v>
      </c>
      <c r="GJ574" s="519">
        <v>0</v>
      </c>
      <c r="GK574" s="519">
        <v>0</v>
      </c>
      <c r="GL574" s="519">
        <v>0</v>
      </c>
      <c r="GM574" s="519">
        <v>0</v>
      </c>
      <c r="GN574" s="519">
        <v>0</v>
      </c>
      <c r="GO574" s="519">
        <v>0</v>
      </c>
      <c r="GP574" s="519">
        <v>0</v>
      </c>
      <c r="GQ574" s="519">
        <v>0</v>
      </c>
      <c r="GR574" s="519">
        <v>0</v>
      </c>
      <c r="GS574" s="519">
        <v>0</v>
      </c>
      <c r="GT574" s="519">
        <v>0</v>
      </c>
      <c r="GU574" s="519">
        <v>0</v>
      </c>
      <c r="GV574" s="519">
        <v>0</v>
      </c>
      <c r="GW574" s="519">
        <v>0</v>
      </c>
      <c r="GX574" s="519">
        <v>0</v>
      </c>
      <c r="GY574" s="519">
        <v>0</v>
      </c>
      <c r="GZ574" s="519">
        <v>0</v>
      </c>
      <c r="HA574" s="519">
        <v>0</v>
      </c>
      <c r="HB574" s="519">
        <v>0</v>
      </c>
      <c r="HC574" s="519">
        <v>0</v>
      </c>
      <c r="HD574" s="519">
        <v>0</v>
      </c>
      <c r="HE574" s="519">
        <v>0</v>
      </c>
      <c r="HF574" s="519">
        <v>0</v>
      </c>
      <c r="HG574" s="519">
        <v>0</v>
      </c>
      <c r="HH574" s="519">
        <v>0</v>
      </c>
      <c r="HI574" s="519">
        <v>0</v>
      </c>
      <c r="HJ574" s="519">
        <v>0</v>
      </c>
      <c r="HK574" s="519">
        <v>0</v>
      </c>
      <c r="HL574" s="519">
        <v>0</v>
      </c>
      <c r="HM574" s="519">
        <v>0</v>
      </c>
      <c r="HN574" s="519">
        <v>0</v>
      </c>
      <c r="HO574" s="519">
        <v>0</v>
      </c>
      <c r="HP574" s="519">
        <v>0</v>
      </c>
      <c r="HQ574" s="519">
        <v>0</v>
      </c>
      <c r="HR574" s="519">
        <v>0</v>
      </c>
      <c r="HS574" s="519">
        <v>0</v>
      </c>
      <c r="HT574" s="519">
        <v>0</v>
      </c>
      <c r="HU574" s="519">
        <v>0</v>
      </c>
      <c r="HV574" s="519">
        <v>0</v>
      </c>
      <c r="HW574" s="519">
        <v>0</v>
      </c>
      <c r="HX574" s="519">
        <v>0</v>
      </c>
      <c r="HY574" s="519">
        <v>0</v>
      </c>
      <c r="HZ574" s="519">
        <v>0</v>
      </c>
      <c r="IA574" s="519">
        <v>0</v>
      </c>
      <c r="IB574" s="519">
        <v>0</v>
      </c>
      <c r="IC574" s="519">
        <v>0</v>
      </c>
      <c r="ID574" s="519">
        <v>0</v>
      </c>
      <c r="IE574" s="519">
        <v>0</v>
      </c>
      <c r="IF574" s="519">
        <v>0</v>
      </c>
      <c r="IG574" s="519">
        <v>0</v>
      </c>
      <c r="IH574" s="519">
        <v>0</v>
      </c>
      <c r="II574" s="519">
        <v>0</v>
      </c>
      <c r="IJ574" s="519">
        <v>0</v>
      </c>
      <c r="IK574" s="519">
        <v>0</v>
      </c>
    </row>
    <row r="575" spans="2:245" hidden="1">
      <c r="B575" s="519" t="s">
        <v>1058</v>
      </c>
      <c r="C575" s="519"/>
      <c r="D575" s="519"/>
      <c r="E575" s="519"/>
      <c r="F575" s="519">
        <v>1</v>
      </c>
      <c r="G575" s="519"/>
      <c r="H575" s="519">
        <v>57</v>
      </c>
      <c r="I575" s="519">
        <v>3</v>
      </c>
      <c r="J575" s="519" t="str">
        <f t="shared" si="27"/>
        <v>SDN10015703</v>
      </c>
      <c r="K575" s="519">
        <v>2205</v>
      </c>
      <c r="M575" s="337"/>
      <c r="N575" s="519" t="s">
        <v>1061</v>
      </c>
      <c r="O575" s="519" t="s">
        <v>1059</v>
      </c>
      <c r="P575" s="519">
        <v>26</v>
      </c>
      <c r="Q575" s="521" t="str">
        <f t="shared" si="28"/>
        <v>SDN150126</v>
      </c>
      <c r="R575" s="519">
        <v>109</v>
      </c>
      <c r="S575" s="519">
        <v>384</v>
      </c>
      <c r="T575" s="519">
        <v>665</v>
      </c>
      <c r="U575" s="519">
        <v>954</v>
      </c>
      <c r="V575" s="519">
        <v>1250</v>
      </c>
      <c r="W575" s="519">
        <v>1553</v>
      </c>
      <c r="X575" s="519">
        <v>1863</v>
      </c>
      <c r="Y575" s="519">
        <v>2129</v>
      </c>
      <c r="Z575" s="519">
        <v>2402</v>
      </c>
      <c r="AA575" s="519">
        <v>3579</v>
      </c>
      <c r="AB575" s="519">
        <v>3965</v>
      </c>
      <c r="AC575" s="519">
        <v>4363</v>
      </c>
      <c r="AD575" s="519">
        <v>4775</v>
      </c>
      <c r="AE575" s="519">
        <v>5201</v>
      </c>
      <c r="AF575" s="519">
        <v>5643</v>
      </c>
      <c r="AG575" s="519">
        <v>5803</v>
      </c>
      <c r="AH575" s="519">
        <v>5972</v>
      </c>
      <c r="AI575" s="519">
        <v>6152</v>
      </c>
      <c r="AJ575" s="519">
        <v>6346</v>
      </c>
      <c r="AK575" s="519">
        <v>6555</v>
      </c>
      <c r="AL575" s="519">
        <v>6782</v>
      </c>
      <c r="AM575" s="519">
        <v>7026</v>
      </c>
      <c r="AN575" s="519">
        <v>7291</v>
      </c>
      <c r="AO575" s="519">
        <v>7582</v>
      </c>
      <c r="AP575" s="519">
        <v>7903</v>
      </c>
      <c r="AQ575" s="519">
        <v>8252</v>
      </c>
      <c r="AR575" s="519">
        <v>8630</v>
      </c>
      <c r="AS575" s="519">
        <v>9042</v>
      </c>
      <c r="AT575" s="519">
        <v>9495</v>
      </c>
      <c r="AU575" s="519">
        <v>0</v>
      </c>
      <c r="AV575" s="519">
        <v>0</v>
      </c>
      <c r="AW575" s="519">
        <v>0</v>
      </c>
      <c r="AX575" s="519">
        <v>0</v>
      </c>
      <c r="AY575" s="519">
        <v>0</v>
      </c>
      <c r="AZ575" s="519">
        <v>0</v>
      </c>
      <c r="BA575" s="519">
        <v>0</v>
      </c>
      <c r="BB575" s="519">
        <v>0</v>
      </c>
      <c r="BC575" s="519">
        <v>0</v>
      </c>
      <c r="BD575" s="519">
        <v>0</v>
      </c>
      <c r="BE575" s="519">
        <v>0</v>
      </c>
      <c r="BF575" s="519">
        <v>0</v>
      </c>
      <c r="BG575" s="519">
        <v>0</v>
      </c>
      <c r="BH575" s="519">
        <v>0</v>
      </c>
      <c r="BI575" s="519">
        <v>0</v>
      </c>
      <c r="BJ575" s="519">
        <v>0</v>
      </c>
      <c r="BK575" s="519">
        <v>0</v>
      </c>
      <c r="BL575" s="519">
        <v>0</v>
      </c>
      <c r="BM575" s="519">
        <v>0</v>
      </c>
      <c r="BN575" s="519">
        <v>0</v>
      </c>
      <c r="BO575" s="519">
        <v>0</v>
      </c>
      <c r="BP575" s="519">
        <v>0</v>
      </c>
      <c r="BQ575" s="519">
        <v>0</v>
      </c>
      <c r="BR575" s="519">
        <v>0</v>
      </c>
      <c r="BS575" s="519">
        <v>0</v>
      </c>
      <c r="BT575" s="519">
        <v>0</v>
      </c>
      <c r="BU575" s="519">
        <v>0</v>
      </c>
      <c r="BV575" s="519">
        <v>0</v>
      </c>
      <c r="BW575" s="519">
        <v>0</v>
      </c>
      <c r="BX575" s="519">
        <v>0</v>
      </c>
      <c r="BY575" s="519">
        <v>0</v>
      </c>
      <c r="BZ575" s="519">
        <v>0</v>
      </c>
      <c r="CA575" s="519">
        <v>0</v>
      </c>
      <c r="CB575" s="519">
        <v>0</v>
      </c>
      <c r="CC575" s="519">
        <v>0</v>
      </c>
      <c r="CD575" s="519">
        <v>0</v>
      </c>
      <c r="CE575" s="519">
        <v>0</v>
      </c>
      <c r="CF575" s="519">
        <v>0</v>
      </c>
      <c r="CG575" s="519">
        <v>0</v>
      </c>
      <c r="CH575" s="519">
        <v>0</v>
      </c>
      <c r="CI575" s="519">
        <v>0</v>
      </c>
      <c r="CJ575" s="519">
        <v>0</v>
      </c>
      <c r="CK575" s="519">
        <v>0</v>
      </c>
      <c r="CL575" s="519">
        <v>0</v>
      </c>
      <c r="CM575" s="519">
        <v>0</v>
      </c>
      <c r="CN575" s="519">
        <v>0</v>
      </c>
      <c r="CO575" s="519">
        <v>0</v>
      </c>
      <c r="CP575" s="519">
        <v>0</v>
      </c>
      <c r="CQ575" s="519">
        <v>0</v>
      </c>
      <c r="CR575" s="519">
        <v>0</v>
      </c>
      <c r="CS575" s="519">
        <v>0</v>
      </c>
      <c r="CT575" s="519">
        <v>0</v>
      </c>
      <c r="CU575" s="519">
        <v>0</v>
      </c>
      <c r="CV575" s="519">
        <v>0</v>
      </c>
      <c r="CW575" s="519">
        <v>0</v>
      </c>
      <c r="CX575" s="519">
        <v>0</v>
      </c>
      <c r="CY575" s="519">
        <v>0</v>
      </c>
      <c r="CZ575" s="519">
        <v>0</v>
      </c>
      <c r="DA575" s="519">
        <v>0</v>
      </c>
      <c r="DB575" s="519">
        <v>0</v>
      </c>
      <c r="DC575" s="519">
        <v>0</v>
      </c>
      <c r="DD575" s="519">
        <v>0</v>
      </c>
      <c r="DE575" s="519">
        <v>0</v>
      </c>
      <c r="DF575" s="519">
        <v>0</v>
      </c>
      <c r="DG575" s="519">
        <v>0</v>
      </c>
      <c r="DH575" s="519">
        <v>0</v>
      </c>
      <c r="DI575" s="519">
        <v>0</v>
      </c>
      <c r="DJ575" s="519">
        <v>0</v>
      </c>
      <c r="DK575" s="519">
        <v>0</v>
      </c>
      <c r="DL575" s="519">
        <v>0</v>
      </c>
      <c r="DM575" s="519">
        <v>0</v>
      </c>
      <c r="DN575" s="519">
        <v>0</v>
      </c>
      <c r="DO575" s="519">
        <v>0</v>
      </c>
      <c r="DP575" s="519">
        <v>0</v>
      </c>
      <c r="DQ575" s="519">
        <v>0</v>
      </c>
      <c r="DR575" s="519">
        <v>0</v>
      </c>
      <c r="DS575" s="519">
        <v>0</v>
      </c>
      <c r="DT575" s="519">
        <v>0</v>
      </c>
      <c r="DU575" s="519">
        <v>0</v>
      </c>
      <c r="DV575" s="519">
        <v>0</v>
      </c>
      <c r="DW575" s="519">
        <v>0</v>
      </c>
      <c r="DX575" s="519">
        <v>0</v>
      </c>
      <c r="DZ575" s="337"/>
      <c r="EA575" s="519" t="s">
        <v>1061</v>
      </c>
      <c r="EB575" s="519" t="s">
        <v>1059</v>
      </c>
      <c r="EC575" s="519">
        <v>26</v>
      </c>
      <c r="ED575" s="521" t="str">
        <f t="shared" si="29"/>
        <v>SDN150126</v>
      </c>
      <c r="EE575" s="519">
        <v>197</v>
      </c>
      <c r="EF575" s="519">
        <v>725</v>
      </c>
      <c r="EG575" s="519">
        <v>1347</v>
      </c>
      <c r="EH575" s="519">
        <v>1953</v>
      </c>
      <c r="EI575" s="519">
        <v>2546</v>
      </c>
      <c r="EJ575" s="519">
        <v>3126</v>
      </c>
      <c r="EK575" s="519">
        <v>3698</v>
      </c>
      <c r="EL575" s="519">
        <v>4159</v>
      </c>
      <c r="EM575" s="519">
        <v>4611</v>
      </c>
      <c r="EN575" s="519">
        <v>5209</v>
      </c>
      <c r="EO575" s="519">
        <v>5650</v>
      </c>
      <c r="EP575" s="519">
        <v>6088</v>
      </c>
      <c r="EQ575" s="519">
        <v>6527</v>
      </c>
      <c r="ER575" s="519">
        <v>6963</v>
      </c>
      <c r="ES575" s="519">
        <v>0</v>
      </c>
      <c r="ET575" s="519">
        <v>0</v>
      </c>
      <c r="EU575" s="519">
        <v>0</v>
      </c>
      <c r="EV575" s="519">
        <v>0</v>
      </c>
      <c r="EW575" s="519">
        <v>0</v>
      </c>
      <c r="EX575" s="519">
        <v>0</v>
      </c>
      <c r="EY575" s="519">
        <v>0</v>
      </c>
      <c r="EZ575" s="519">
        <v>0</v>
      </c>
      <c r="FA575" s="519">
        <v>0</v>
      </c>
      <c r="FB575" s="519">
        <v>0</v>
      </c>
      <c r="FC575" s="519">
        <v>0</v>
      </c>
      <c r="FD575" s="519">
        <v>0</v>
      </c>
      <c r="FE575" s="519">
        <v>0</v>
      </c>
      <c r="FF575" s="519">
        <v>0</v>
      </c>
      <c r="FG575" s="519">
        <v>0</v>
      </c>
      <c r="FH575" s="519">
        <v>0</v>
      </c>
      <c r="FI575" s="519">
        <v>0</v>
      </c>
      <c r="FJ575" s="519">
        <v>0</v>
      </c>
      <c r="FK575" s="519">
        <v>0</v>
      </c>
      <c r="FL575" s="519">
        <v>0</v>
      </c>
      <c r="FM575" s="519">
        <v>0</v>
      </c>
      <c r="FN575" s="519">
        <v>0</v>
      </c>
      <c r="FO575" s="519">
        <v>0</v>
      </c>
      <c r="FP575" s="519">
        <v>0</v>
      </c>
      <c r="FQ575" s="519">
        <v>0</v>
      </c>
      <c r="FR575" s="519">
        <v>0</v>
      </c>
      <c r="FS575" s="519">
        <v>0</v>
      </c>
      <c r="FT575" s="519">
        <v>0</v>
      </c>
      <c r="FU575" s="519">
        <v>0</v>
      </c>
      <c r="FV575" s="519">
        <v>0</v>
      </c>
      <c r="FW575" s="519">
        <v>0</v>
      </c>
      <c r="FX575" s="519">
        <v>0</v>
      </c>
      <c r="FY575" s="519">
        <v>0</v>
      </c>
      <c r="FZ575" s="519">
        <v>0</v>
      </c>
      <c r="GA575" s="519">
        <v>0</v>
      </c>
      <c r="GB575" s="519">
        <v>0</v>
      </c>
      <c r="GC575" s="519">
        <v>0</v>
      </c>
      <c r="GD575" s="519">
        <v>0</v>
      </c>
      <c r="GE575" s="519">
        <v>0</v>
      </c>
      <c r="GF575" s="519">
        <v>0</v>
      </c>
      <c r="GG575" s="519">
        <v>0</v>
      </c>
      <c r="GH575" s="519">
        <v>0</v>
      </c>
      <c r="GI575" s="519">
        <v>0</v>
      </c>
      <c r="GJ575" s="519">
        <v>0</v>
      </c>
      <c r="GK575" s="519">
        <v>0</v>
      </c>
      <c r="GL575" s="519">
        <v>0</v>
      </c>
      <c r="GM575" s="519">
        <v>0</v>
      </c>
      <c r="GN575" s="519">
        <v>0</v>
      </c>
      <c r="GO575" s="519">
        <v>0</v>
      </c>
      <c r="GP575" s="519">
        <v>0</v>
      </c>
      <c r="GQ575" s="519">
        <v>0</v>
      </c>
      <c r="GR575" s="519">
        <v>0</v>
      </c>
      <c r="GS575" s="519">
        <v>0</v>
      </c>
      <c r="GT575" s="519">
        <v>0</v>
      </c>
      <c r="GU575" s="519">
        <v>0</v>
      </c>
      <c r="GV575" s="519">
        <v>0</v>
      </c>
      <c r="GW575" s="519">
        <v>0</v>
      </c>
      <c r="GX575" s="519">
        <v>0</v>
      </c>
      <c r="GY575" s="519">
        <v>0</v>
      </c>
      <c r="GZ575" s="519">
        <v>0</v>
      </c>
      <c r="HA575" s="519">
        <v>0</v>
      </c>
      <c r="HB575" s="519">
        <v>0</v>
      </c>
      <c r="HC575" s="519">
        <v>0</v>
      </c>
      <c r="HD575" s="519">
        <v>0</v>
      </c>
      <c r="HE575" s="519">
        <v>0</v>
      </c>
      <c r="HF575" s="519">
        <v>0</v>
      </c>
      <c r="HG575" s="519">
        <v>0</v>
      </c>
      <c r="HH575" s="519">
        <v>0</v>
      </c>
      <c r="HI575" s="519">
        <v>0</v>
      </c>
      <c r="HJ575" s="519">
        <v>0</v>
      </c>
      <c r="HK575" s="519">
        <v>0</v>
      </c>
      <c r="HL575" s="519">
        <v>0</v>
      </c>
      <c r="HM575" s="519">
        <v>0</v>
      </c>
      <c r="HN575" s="519">
        <v>0</v>
      </c>
      <c r="HO575" s="519">
        <v>0</v>
      </c>
      <c r="HP575" s="519">
        <v>0</v>
      </c>
      <c r="HQ575" s="519">
        <v>0</v>
      </c>
      <c r="HR575" s="519">
        <v>0</v>
      </c>
      <c r="HS575" s="519">
        <v>0</v>
      </c>
      <c r="HT575" s="519">
        <v>0</v>
      </c>
      <c r="HU575" s="519">
        <v>0</v>
      </c>
      <c r="HV575" s="519">
        <v>0</v>
      </c>
      <c r="HW575" s="519">
        <v>0</v>
      </c>
      <c r="HX575" s="519">
        <v>0</v>
      </c>
      <c r="HY575" s="519">
        <v>0</v>
      </c>
      <c r="HZ575" s="519">
        <v>0</v>
      </c>
      <c r="IA575" s="519">
        <v>0</v>
      </c>
      <c r="IB575" s="519">
        <v>0</v>
      </c>
      <c r="IC575" s="519">
        <v>0</v>
      </c>
      <c r="ID575" s="519">
        <v>0</v>
      </c>
      <c r="IE575" s="519">
        <v>0</v>
      </c>
      <c r="IF575" s="519">
        <v>0</v>
      </c>
      <c r="IG575" s="519">
        <v>0</v>
      </c>
      <c r="IH575" s="519">
        <v>0</v>
      </c>
      <c r="II575" s="519">
        <v>0</v>
      </c>
      <c r="IJ575" s="519">
        <v>0</v>
      </c>
      <c r="IK575" s="519">
        <v>0</v>
      </c>
    </row>
    <row r="576" spans="2:245" hidden="1">
      <c r="B576" s="519" t="s">
        <v>1058</v>
      </c>
      <c r="C576" s="519"/>
      <c r="D576" s="519"/>
      <c r="E576" s="519"/>
      <c r="F576" s="519">
        <v>1</v>
      </c>
      <c r="G576" s="519"/>
      <c r="H576" s="519">
        <v>57</v>
      </c>
      <c r="I576" s="519">
        <v>4</v>
      </c>
      <c r="J576" s="519" t="str">
        <f t="shared" si="27"/>
        <v>SDN10015704</v>
      </c>
      <c r="K576" s="519">
        <v>2205</v>
      </c>
      <c r="M576" s="337"/>
      <c r="N576" s="519" t="s">
        <v>1061</v>
      </c>
      <c r="O576" s="519" t="s">
        <v>1059</v>
      </c>
      <c r="P576" s="519">
        <v>27</v>
      </c>
      <c r="Q576" s="521" t="str">
        <f t="shared" si="28"/>
        <v>SDN150127</v>
      </c>
      <c r="R576" s="519">
        <v>99</v>
      </c>
      <c r="S576" s="519">
        <v>368</v>
      </c>
      <c r="T576" s="519">
        <v>643</v>
      </c>
      <c r="U576" s="519">
        <v>925</v>
      </c>
      <c r="V576" s="519">
        <v>1214</v>
      </c>
      <c r="W576" s="519">
        <v>1510</v>
      </c>
      <c r="X576" s="519">
        <v>1813</v>
      </c>
      <c r="Y576" s="519">
        <v>2073</v>
      </c>
      <c r="Z576" s="519">
        <v>2341</v>
      </c>
      <c r="AA576" s="519">
        <v>3489</v>
      </c>
      <c r="AB576" s="519">
        <v>3868</v>
      </c>
      <c r="AC576" s="519">
        <v>4259</v>
      </c>
      <c r="AD576" s="519">
        <v>4663</v>
      </c>
      <c r="AE576" s="519">
        <v>5083</v>
      </c>
      <c r="AF576" s="519">
        <v>5518</v>
      </c>
      <c r="AG576" s="519">
        <v>5678</v>
      </c>
      <c r="AH576" s="519">
        <v>5848</v>
      </c>
      <c r="AI576" s="519">
        <v>6030</v>
      </c>
      <c r="AJ576" s="519">
        <v>6227</v>
      </c>
      <c r="AK576" s="519">
        <v>6440</v>
      </c>
      <c r="AL576" s="519">
        <v>6670</v>
      </c>
      <c r="AM576" s="519">
        <v>6919</v>
      </c>
      <c r="AN576" s="519">
        <v>7192</v>
      </c>
      <c r="AO576" s="519">
        <v>7495</v>
      </c>
      <c r="AP576" s="519">
        <v>7825</v>
      </c>
      <c r="AQ576" s="519">
        <v>8182</v>
      </c>
      <c r="AR576" s="519">
        <v>8572</v>
      </c>
      <c r="AS576" s="519">
        <v>9000</v>
      </c>
      <c r="AT576" s="519">
        <v>9478</v>
      </c>
      <c r="AU576" s="519">
        <v>0</v>
      </c>
      <c r="AV576" s="519">
        <v>0</v>
      </c>
      <c r="AW576" s="519">
        <v>0</v>
      </c>
      <c r="AX576" s="519">
        <v>0</v>
      </c>
      <c r="AY576" s="519">
        <v>0</v>
      </c>
      <c r="AZ576" s="519">
        <v>0</v>
      </c>
      <c r="BA576" s="519">
        <v>0</v>
      </c>
      <c r="BB576" s="519">
        <v>0</v>
      </c>
      <c r="BC576" s="519">
        <v>0</v>
      </c>
      <c r="BD576" s="519">
        <v>0</v>
      </c>
      <c r="BE576" s="519">
        <v>0</v>
      </c>
      <c r="BF576" s="519">
        <v>0</v>
      </c>
      <c r="BG576" s="519">
        <v>0</v>
      </c>
      <c r="BH576" s="519">
        <v>0</v>
      </c>
      <c r="BI576" s="519">
        <v>0</v>
      </c>
      <c r="BJ576" s="519">
        <v>0</v>
      </c>
      <c r="BK576" s="519">
        <v>0</v>
      </c>
      <c r="BL576" s="519">
        <v>0</v>
      </c>
      <c r="BM576" s="519">
        <v>0</v>
      </c>
      <c r="BN576" s="519">
        <v>0</v>
      </c>
      <c r="BO576" s="519">
        <v>0</v>
      </c>
      <c r="BP576" s="519">
        <v>0</v>
      </c>
      <c r="BQ576" s="519">
        <v>0</v>
      </c>
      <c r="BR576" s="519">
        <v>0</v>
      </c>
      <c r="BS576" s="519">
        <v>0</v>
      </c>
      <c r="BT576" s="519">
        <v>0</v>
      </c>
      <c r="BU576" s="519">
        <v>0</v>
      </c>
      <c r="BV576" s="519">
        <v>0</v>
      </c>
      <c r="BW576" s="519">
        <v>0</v>
      </c>
      <c r="BX576" s="519">
        <v>0</v>
      </c>
      <c r="BY576" s="519">
        <v>0</v>
      </c>
      <c r="BZ576" s="519">
        <v>0</v>
      </c>
      <c r="CA576" s="519">
        <v>0</v>
      </c>
      <c r="CB576" s="519">
        <v>0</v>
      </c>
      <c r="CC576" s="519">
        <v>0</v>
      </c>
      <c r="CD576" s="519">
        <v>0</v>
      </c>
      <c r="CE576" s="519">
        <v>0</v>
      </c>
      <c r="CF576" s="519">
        <v>0</v>
      </c>
      <c r="CG576" s="519">
        <v>0</v>
      </c>
      <c r="CH576" s="519">
        <v>0</v>
      </c>
      <c r="CI576" s="519">
        <v>0</v>
      </c>
      <c r="CJ576" s="519">
        <v>0</v>
      </c>
      <c r="CK576" s="519">
        <v>0</v>
      </c>
      <c r="CL576" s="519">
        <v>0</v>
      </c>
      <c r="CM576" s="519">
        <v>0</v>
      </c>
      <c r="CN576" s="519">
        <v>0</v>
      </c>
      <c r="CO576" s="519">
        <v>0</v>
      </c>
      <c r="CP576" s="519">
        <v>0</v>
      </c>
      <c r="CQ576" s="519">
        <v>0</v>
      </c>
      <c r="CR576" s="519">
        <v>0</v>
      </c>
      <c r="CS576" s="519">
        <v>0</v>
      </c>
      <c r="CT576" s="519">
        <v>0</v>
      </c>
      <c r="CU576" s="519">
        <v>0</v>
      </c>
      <c r="CV576" s="519">
        <v>0</v>
      </c>
      <c r="CW576" s="519">
        <v>0</v>
      </c>
      <c r="CX576" s="519">
        <v>0</v>
      </c>
      <c r="CY576" s="519">
        <v>0</v>
      </c>
      <c r="CZ576" s="519">
        <v>0</v>
      </c>
      <c r="DA576" s="519">
        <v>0</v>
      </c>
      <c r="DB576" s="519">
        <v>0</v>
      </c>
      <c r="DC576" s="519">
        <v>0</v>
      </c>
      <c r="DD576" s="519">
        <v>0</v>
      </c>
      <c r="DE576" s="519">
        <v>0</v>
      </c>
      <c r="DF576" s="519">
        <v>0</v>
      </c>
      <c r="DG576" s="519">
        <v>0</v>
      </c>
      <c r="DH576" s="519">
        <v>0</v>
      </c>
      <c r="DI576" s="519">
        <v>0</v>
      </c>
      <c r="DJ576" s="519">
        <v>0</v>
      </c>
      <c r="DK576" s="519">
        <v>0</v>
      </c>
      <c r="DL576" s="519">
        <v>0</v>
      </c>
      <c r="DM576" s="519">
        <v>0</v>
      </c>
      <c r="DN576" s="519">
        <v>0</v>
      </c>
      <c r="DO576" s="519">
        <v>0</v>
      </c>
      <c r="DP576" s="519">
        <v>0</v>
      </c>
      <c r="DQ576" s="519">
        <v>0</v>
      </c>
      <c r="DR576" s="519">
        <v>0</v>
      </c>
      <c r="DS576" s="519">
        <v>0</v>
      </c>
      <c r="DT576" s="519">
        <v>0</v>
      </c>
      <c r="DU576" s="519">
        <v>0</v>
      </c>
      <c r="DV576" s="519">
        <v>0</v>
      </c>
      <c r="DW576" s="519">
        <v>0</v>
      </c>
      <c r="DX576" s="519">
        <v>0</v>
      </c>
      <c r="DZ576" s="337"/>
      <c r="EA576" s="519" t="s">
        <v>1061</v>
      </c>
      <c r="EB576" s="519" t="s">
        <v>1059</v>
      </c>
      <c r="EC576" s="519">
        <v>27</v>
      </c>
      <c r="ED576" s="521" t="str">
        <f t="shared" si="29"/>
        <v>SDN150127</v>
      </c>
      <c r="EE576" s="519">
        <v>179</v>
      </c>
      <c r="EF576" s="519">
        <v>685</v>
      </c>
      <c r="EG576" s="519">
        <v>1294</v>
      </c>
      <c r="EH576" s="519">
        <v>1883</v>
      </c>
      <c r="EI576" s="519">
        <v>2462</v>
      </c>
      <c r="EJ576" s="519">
        <v>3027</v>
      </c>
      <c r="EK576" s="519">
        <v>3583</v>
      </c>
      <c r="EL576" s="519">
        <v>4033</v>
      </c>
      <c r="EM576" s="519">
        <v>4477</v>
      </c>
      <c r="EN576" s="519">
        <v>5062</v>
      </c>
      <c r="EO576" s="519">
        <v>5495</v>
      </c>
      <c r="EP576" s="519">
        <v>5925</v>
      </c>
      <c r="EQ576" s="519">
        <v>6354</v>
      </c>
      <c r="ER576" s="519">
        <v>6785</v>
      </c>
      <c r="ES576" s="519">
        <v>0</v>
      </c>
      <c r="ET576" s="519">
        <v>0</v>
      </c>
      <c r="EU576" s="519">
        <v>0</v>
      </c>
      <c r="EV576" s="519">
        <v>0</v>
      </c>
      <c r="EW576" s="519">
        <v>0</v>
      </c>
      <c r="EX576" s="519">
        <v>0</v>
      </c>
      <c r="EY576" s="519">
        <v>0</v>
      </c>
      <c r="EZ576" s="519">
        <v>0</v>
      </c>
      <c r="FA576" s="519">
        <v>0</v>
      </c>
      <c r="FB576" s="519">
        <v>0</v>
      </c>
      <c r="FC576" s="519">
        <v>0</v>
      </c>
      <c r="FD576" s="519">
        <v>0</v>
      </c>
      <c r="FE576" s="519">
        <v>0</v>
      </c>
      <c r="FF576" s="519">
        <v>0</v>
      </c>
      <c r="FG576" s="519">
        <v>0</v>
      </c>
      <c r="FH576" s="519">
        <v>0</v>
      </c>
      <c r="FI576" s="519">
        <v>0</v>
      </c>
      <c r="FJ576" s="519">
        <v>0</v>
      </c>
      <c r="FK576" s="519">
        <v>0</v>
      </c>
      <c r="FL576" s="519">
        <v>0</v>
      </c>
      <c r="FM576" s="519">
        <v>0</v>
      </c>
      <c r="FN576" s="519">
        <v>0</v>
      </c>
      <c r="FO576" s="519">
        <v>0</v>
      </c>
      <c r="FP576" s="519">
        <v>0</v>
      </c>
      <c r="FQ576" s="519">
        <v>0</v>
      </c>
      <c r="FR576" s="519">
        <v>0</v>
      </c>
      <c r="FS576" s="519">
        <v>0</v>
      </c>
      <c r="FT576" s="519">
        <v>0</v>
      </c>
      <c r="FU576" s="519">
        <v>0</v>
      </c>
      <c r="FV576" s="519">
        <v>0</v>
      </c>
      <c r="FW576" s="519">
        <v>0</v>
      </c>
      <c r="FX576" s="519">
        <v>0</v>
      </c>
      <c r="FY576" s="519">
        <v>0</v>
      </c>
      <c r="FZ576" s="519">
        <v>0</v>
      </c>
      <c r="GA576" s="519">
        <v>0</v>
      </c>
      <c r="GB576" s="519">
        <v>0</v>
      </c>
      <c r="GC576" s="519">
        <v>0</v>
      </c>
      <c r="GD576" s="519">
        <v>0</v>
      </c>
      <c r="GE576" s="519">
        <v>0</v>
      </c>
      <c r="GF576" s="519">
        <v>0</v>
      </c>
      <c r="GG576" s="519">
        <v>0</v>
      </c>
      <c r="GH576" s="519">
        <v>0</v>
      </c>
      <c r="GI576" s="519">
        <v>0</v>
      </c>
      <c r="GJ576" s="519">
        <v>0</v>
      </c>
      <c r="GK576" s="519">
        <v>0</v>
      </c>
      <c r="GL576" s="519">
        <v>0</v>
      </c>
      <c r="GM576" s="519">
        <v>0</v>
      </c>
      <c r="GN576" s="519">
        <v>0</v>
      </c>
      <c r="GO576" s="519">
        <v>0</v>
      </c>
      <c r="GP576" s="519">
        <v>0</v>
      </c>
      <c r="GQ576" s="519">
        <v>0</v>
      </c>
      <c r="GR576" s="519">
        <v>0</v>
      </c>
      <c r="GS576" s="519">
        <v>0</v>
      </c>
      <c r="GT576" s="519">
        <v>0</v>
      </c>
      <c r="GU576" s="519">
        <v>0</v>
      </c>
      <c r="GV576" s="519">
        <v>0</v>
      </c>
      <c r="GW576" s="519">
        <v>0</v>
      </c>
      <c r="GX576" s="519">
        <v>0</v>
      </c>
      <c r="GY576" s="519">
        <v>0</v>
      </c>
      <c r="GZ576" s="519">
        <v>0</v>
      </c>
      <c r="HA576" s="519">
        <v>0</v>
      </c>
      <c r="HB576" s="519">
        <v>0</v>
      </c>
      <c r="HC576" s="519">
        <v>0</v>
      </c>
      <c r="HD576" s="519">
        <v>0</v>
      </c>
      <c r="HE576" s="519">
        <v>0</v>
      </c>
      <c r="HF576" s="519">
        <v>0</v>
      </c>
      <c r="HG576" s="519">
        <v>0</v>
      </c>
      <c r="HH576" s="519">
        <v>0</v>
      </c>
      <c r="HI576" s="519">
        <v>0</v>
      </c>
      <c r="HJ576" s="519">
        <v>0</v>
      </c>
      <c r="HK576" s="519">
        <v>0</v>
      </c>
      <c r="HL576" s="519">
        <v>0</v>
      </c>
      <c r="HM576" s="519">
        <v>0</v>
      </c>
      <c r="HN576" s="519">
        <v>0</v>
      </c>
      <c r="HO576" s="519">
        <v>0</v>
      </c>
      <c r="HP576" s="519">
        <v>0</v>
      </c>
      <c r="HQ576" s="519">
        <v>0</v>
      </c>
      <c r="HR576" s="519">
        <v>0</v>
      </c>
      <c r="HS576" s="519">
        <v>0</v>
      </c>
      <c r="HT576" s="519">
        <v>0</v>
      </c>
      <c r="HU576" s="519">
        <v>0</v>
      </c>
      <c r="HV576" s="519">
        <v>0</v>
      </c>
      <c r="HW576" s="519">
        <v>0</v>
      </c>
      <c r="HX576" s="519">
        <v>0</v>
      </c>
      <c r="HY576" s="519">
        <v>0</v>
      </c>
      <c r="HZ576" s="519">
        <v>0</v>
      </c>
      <c r="IA576" s="519">
        <v>0</v>
      </c>
      <c r="IB576" s="519">
        <v>0</v>
      </c>
      <c r="IC576" s="519">
        <v>0</v>
      </c>
      <c r="ID576" s="519">
        <v>0</v>
      </c>
      <c r="IE576" s="519">
        <v>0</v>
      </c>
      <c r="IF576" s="519">
        <v>0</v>
      </c>
      <c r="IG576" s="519">
        <v>0</v>
      </c>
      <c r="IH576" s="519">
        <v>0</v>
      </c>
      <c r="II576" s="519">
        <v>0</v>
      </c>
      <c r="IJ576" s="519">
        <v>0</v>
      </c>
      <c r="IK576" s="519">
        <v>0</v>
      </c>
    </row>
    <row r="577" spans="2:245" hidden="1">
      <c r="B577" s="519" t="s">
        <v>1058</v>
      </c>
      <c r="C577" s="519"/>
      <c r="D577" s="519"/>
      <c r="E577" s="519"/>
      <c r="F577" s="519">
        <v>1</v>
      </c>
      <c r="G577" s="519"/>
      <c r="H577" s="519">
        <v>57</v>
      </c>
      <c r="I577" s="519">
        <v>5</v>
      </c>
      <c r="J577" s="519" t="str">
        <f t="shared" si="27"/>
        <v>SDN10015705</v>
      </c>
      <c r="K577" s="519">
        <v>2205</v>
      </c>
      <c r="M577" s="337"/>
      <c r="N577" s="519" t="s">
        <v>1061</v>
      </c>
      <c r="O577" s="519" t="s">
        <v>1059</v>
      </c>
      <c r="P577" s="519">
        <v>28</v>
      </c>
      <c r="Q577" s="521" t="str">
        <f t="shared" si="28"/>
        <v>SDN150128</v>
      </c>
      <c r="R577" s="519">
        <v>89</v>
      </c>
      <c r="S577" s="519">
        <v>351</v>
      </c>
      <c r="T577" s="519">
        <v>620</v>
      </c>
      <c r="U577" s="519">
        <v>894</v>
      </c>
      <c r="V577" s="519">
        <v>1176</v>
      </c>
      <c r="W577" s="519">
        <v>1465</v>
      </c>
      <c r="X577" s="519">
        <v>1761</v>
      </c>
      <c r="Y577" s="519">
        <v>2015</v>
      </c>
      <c r="Z577" s="519">
        <v>2277</v>
      </c>
      <c r="AA577" s="519">
        <v>3396</v>
      </c>
      <c r="AB577" s="519">
        <v>3767</v>
      </c>
      <c r="AC577" s="519">
        <v>4151</v>
      </c>
      <c r="AD577" s="519">
        <v>4548</v>
      </c>
      <c r="AE577" s="519">
        <v>4960</v>
      </c>
      <c r="AF577" s="519">
        <v>5389</v>
      </c>
      <c r="AG577" s="519">
        <v>5548</v>
      </c>
      <c r="AH577" s="519">
        <v>5720</v>
      </c>
      <c r="AI577" s="519">
        <v>5905</v>
      </c>
      <c r="AJ577" s="519">
        <v>6106</v>
      </c>
      <c r="AK577" s="519">
        <v>6321</v>
      </c>
      <c r="AL577" s="519">
        <v>6555</v>
      </c>
      <c r="AM577" s="519">
        <v>6810</v>
      </c>
      <c r="AN577" s="519">
        <v>7094</v>
      </c>
      <c r="AO577" s="519">
        <v>7404</v>
      </c>
      <c r="AP577" s="519">
        <v>7741</v>
      </c>
      <c r="AQ577" s="519">
        <v>8109</v>
      </c>
      <c r="AR577" s="519">
        <v>8513</v>
      </c>
      <c r="AS577" s="519">
        <v>8963</v>
      </c>
      <c r="AT577" s="519">
        <v>9456</v>
      </c>
      <c r="AU577" s="519">
        <v>0</v>
      </c>
      <c r="AV577" s="519">
        <v>0</v>
      </c>
      <c r="AW577" s="519">
        <v>0</v>
      </c>
      <c r="AX577" s="519">
        <v>0</v>
      </c>
      <c r="AY577" s="519">
        <v>0</v>
      </c>
      <c r="AZ577" s="519">
        <v>0</v>
      </c>
      <c r="BA577" s="519">
        <v>0</v>
      </c>
      <c r="BB577" s="519">
        <v>0</v>
      </c>
      <c r="BC577" s="519">
        <v>0</v>
      </c>
      <c r="BD577" s="519">
        <v>0</v>
      </c>
      <c r="BE577" s="519">
        <v>0</v>
      </c>
      <c r="BF577" s="519">
        <v>0</v>
      </c>
      <c r="BG577" s="519">
        <v>0</v>
      </c>
      <c r="BH577" s="519">
        <v>0</v>
      </c>
      <c r="BI577" s="519">
        <v>0</v>
      </c>
      <c r="BJ577" s="519">
        <v>0</v>
      </c>
      <c r="BK577" s="519">
        <v>0</v>
      </c>
      <c r="BL577" s="519">
        <v>0</v>
      </c>
      <c r="BM577" s="519">
        <v>0</v>
      </c>
      <c r="BN577" s="519">
        <v>0</v>
      </c>
      <c r="BO577" s="519">
        <v>0</v>
      </c>
      <c r="BP577" s="519">
        <v>0</v>
      </c>
      <c r="BQ577" s="519">
        <v>0</v>
      </c>
      <c r="BR577" s="519">
        <v>0</v>
      </c>
      <c r="BS577" s="519">
        <v>0</v>
      </c>
      <c r="BT577" s="519">
        <v>0</v>
      </c>
      <c r="BU577" s="519">
        <v>0</v>
      </c>
      <c r="BV577" s="519">
        <v>0</v>
      </c>
      <c r="BW577" s="519">
        <v>0</v>
      </c>
      <c r="BX577" s="519">
        <v>0</v>
      </c>
      <c r="BY577" s="519">
        <v>0</v>
      </c>
      <c r="BZ577" s="519">
        <v>0</v>
      </c>
      <c r="CA577" s="519">
        <v>0</v>
      </c>
      <c r="CB577" s="519">
        <v>0</v>
      </c>
      <c r="CC577" s="519">
        <v>0</v>
      </c>
      <c r="CD577" s="519">
        <v>0</v>
      </c>
      <c r="CE577" s="519">
        <v>0</v>
      </c>
      <c r="CF577" s="519">
        <v>0</v>
      </c>
      <c r="CG577" s="519">
        <v>0</v>
      </c>
      <c r="CH577" s="519">
        <v>0</v>
      </c>
      <c r="CI577" s="519">
        <v>0</v>
      </c>
      <c r="CJ577" s="519">
        <v>0</v>
      </c>
      <c r="CK577" s="519">
        <v>0</v>
      </c>
      <c r="CL577" s="519">
        <v>0</v>
      </c>
      <c r="CM577" s="519">
        <v>0</v>
      </c>
      <c r="CN577" s="519">
        <v>0</v>
      </c>
      <c r="CO577" s="519">
        <v>0</v>
      </c>
      <c r="CP577" s="519">
        <v>0</v>
      </c>
      <c r="CQ577" s="519">
        <v>0</v>
      </c>
      <c r="CR577" s="519">
        <v>0</v>
      </c>
      <c r="CS577" s="519">
        <v>0</v>
      </c>
      <c r="CT577" s="519">
        <v>0</v>
      </c>
      <c r="CU577" s="519">
        <v>0</v>
      </c>
      <c r="CV577" s="519">
        <v>0</v>
      </c>
      <c r="CW577" s="519">
        <v>0</v>
      </c>
      <c r="CX577" s="519">
        <v>0</v>
      </c>
      <c r="CY577" s="519">
        <v>0</v>
      </c>
      <c r="CZ577" s="519">
        <v>0</v>
      </c>
      <c r="DA577" s="519">
        <v>0</v>
      </c>
      <c r="DB577" s="519">
        <v>0</v>
      </c>
      <c r="DC577" s="519">
        <v>0</v>
      </c>
      <c r="DD577" s="519">
        <v>0</v>
      </c>
      <c r="DE577" s="519">
        <v>0</v>
      </c>
      <c r="DF577" s="519">
        <v>0</v>
      </c>
      <c r="DG577" s="519">
        <v>0</v>
      </c>
      <c r="DH577" s="519">
        <v>0</v>
      </c>
      <c r="DI577" s="519">
        <v>0</v>
      </c>
      <c r="DJ577" s="519">
        <v>0</v>
      </c>
      <c r="DK577" s="519">
        <v>0</v>
      </c>
      <c r="DL577" s="519">
        <v>0</v>
      </c>
      <c r="DM577" s="519">
        <v>0</v>
      </c>
      <c r="DN577" s="519">
        <v>0</v>
      </c>
      <c r="DO577" s="519">
        <v>0</v>
      </c>
      <c r="DP577" s="519">
        <v>0</v>
      </c>
      <c r="DQ577" s="519">
        <v>0</v>
      </c>
      <c r="DR577" s="519">
        <v>0</v>
      </c>
      <c r="DS577" s="519">
        <v>0</v>
      </c>
      <c r="DT577" s="519">
        <v>0</v>
      </c>
      <c r="DU577" s="519">
        <v>0</v>
      </c>
      <c r="DV577" s="519">
        <v>0</v>
      </c>
      <c r="DW577" s="519">
        <v>0</v>
      </c>
      <c r="DX577" s="519">
        <v>0</v>
      </c>
      <c r="DZ577" s="337"/>
      <c r="EA577" s="519" t="s">
        <v>1061</v>
      </c>
      <c r="EB577" s="519" t="s">
        <v>1059</v>
      </c>
      <c r="EC577" s="519">
        <v>28</v>
      </c>
      <c r="ED577" s="521" t="str">
        <f t="shared" si="29"/>
        <v>SDN150128</v>
      </c>
      <c r="EE577" s="519">
        <v>161</v>
      </c>
      <c r="EF577" s="519">
        <v>646</v>
      </c>
      <c r="EG577" s="519">
        <v>1238</v>
      </c>
      <c r="EH577" s="519">
        <v>1811</v>
      </c>
      <c r="EI577" s="519">
        <v>2375</v>
      </c>
      <c r="EJ577" s="519">
        <v>2924</v>
      </c>
      <c r="EK577" s="519">
        <v>3465</v>
      </c>
      <c r="EL577" s="519">
        <v>3904</v>
      </c>
      <c r="EM577" s="519">
        <v>4336</v>
      </c>
      <c r="EN577" s="519">
        <v>4910</v>
      </c>
      <c r="EO577" s="519">
        <v>5334</v>
      </c>
      <c r="EP577" s="519">
        <v>5756</v>
      </c>
      <c r="EQ577" s="519">
        <v>6177</v>
      </c>
      <c r="ER577" s="519">
        <v>6599</v>
      </c>
      <c r="ES577" s="519">
        <v>0</v>
      </c>
      <c r="ET577" s="519">
        <v>0</v>
      </c>
      <c r="EU577" s="519">
        <v>0</v>
      </c>
      <c r="EV577" s="519">
        <v>0</v>
      </c>
      <c r="EW577" s="519">
        <v>0</v>
      </c>
      <c r="EX577" s="519">
        <v>0</v>
      </c>
      <c r="EY577" s="519">
        <v>0</v>
      </c>
      <c r="EZ577" s="519">
        <v>0</v>
      </c>
      <c r="FA577" s="519">
        <v>0</v>
      </c>
      <c r="FB577" s="519">
        <v>0</v>
      </c>
      <c r="FC577" s="519">
        <v>0</v>
      </c>
      <c r="FD577" s="519">
        <v>0</v>
      </c>
      <c r="FE577" s="519">
        <v>0</v>
      </c>
      <c r="FF577" s="519">
        <v>0</v>
      </c>
      <c r="FG577" s="519">
        <v>0</v>
      </c>
      <c r="FH577" s="519">
        <v>0</v>
      </c>
      <c r="FI577" s="519">
        <v>0</v>
      </c>
      <c r="FJ577" s="519">
        <v>0</v>
      </c>
      <c r="FK577" s="519">
        <v>0</v>
      </c>
      <c r="FL577" s="519">
        <v>0</v>
      </c>
      <c r="FM577" s="519">
        <v>0</v>
      </c>
      <c r="FN577" s="519">
        <v>0</v>
      </c>
      <c r="FO577" s="519">
        <v>0</v>
      </c>
      <c r="FP577" s="519">
        <v>0</v>
      </c>
      <c r="FQ577" s="519">
        <v>0</v>
      </c>
      <c r="FR577" s="519">
        <v>0</v>
      </c>
      <c r="FS577" s="519">
        <v>0</v>
      </c>
      <c r="FT577" s="519">
        <v>0</v>
      </c>
      <c r="FU577" s="519">
        <v>0</v>
      </c>
      <c r="FV577" s="519">
        <v>0</v>
      </c>
      <c r="FW577" s="519">
        <v>0</v>
      </c>
      <c r="FX577" s="519">
        <v>0</v>
      </c>
      <c r="FY577" s="519">
        <v>0</v>
      </c>
      <c r="FZ577" s="519">
        <v>0</v>
      </c>
      <c r="GA577" s="519">
        <v>0</v>
      </c>
      <c r="GB577" s="519">
        <v>0</v>
      </c>
      <c r="GC577" s="519">
        <v>0</v>
      </c>
      <c r="GD577" s="519">
        <v>0</v>
      </c>
      <c r="GE577" s="519">
        <v>0</v>
      </c>
      <c r="GF577" s="519">
        <v>0</v>
      </c>
      <c r="GG577" s="519">
        <v>0</v>
      </c>
      <c r="GH577" s="519">
        <v>0</v>
      </c>
      <c r="GI577" s="519">
        <v>0</v>
      </c>
      <c r="GJ577" s="519">
        <v>0</v>
      </c>
      <c r="GK577" s="519">
        <v>0</v>
      </c>
      <c r="GL577" s="519">
        <v>0</v>
      </c>
      <c r="GM577" s="519">
        <v>0</v>
      </c>
      <c r="GN577" s="519">
        <v>0</v>
      </c>
      <c r="GO577" s="519">
        <v>0</v>
      </c>
      <c r="GP577" s="519">
        <v>0</v>
      </c>
      <c r="GQ577" s="519">
        <v>0</v>
      </c>
      <c r="GR577" s="519">
        <v>0</v>
      </c>
      <c r="GS577" s="519">
        <v>0</v>
      </c>
      <c r="GT577" s="519">
        <v>0</v>
      </c>
      <c r="GU577" s="519">
        <v>0</v>
      </c>
      <c r="GV577" s="519">
        <v>0</v>
      </c>
      <c r="GW577" s="519">
        <v>0</v>
      </c>
      <c r="GX577" s="519">
        <v>0</v>
      </c>
      <c r="GY577" s="519">
        <v>0</v>
      </c>
      <c r="GZ577" s="519">
        <v>0</v>
      </c>
      <c r="HA577" s="519">
        <v>0</v>
      </c>
      <c r="HB577" s="519">
        <v>0</v>
      </c>
      <c r="HC577" s="519">
        <v>0</v>
      </c>
      <c r="HD577" s="519">
        <v>0</v>
      </c>
      <c r="HE577" s="519">
        <v>0</v>
      </c>
      <c r="HF577" s="519">
        <v>0</v>
      </c>
      <c r="HG577" s="519">
        <v>0</v>
      </c>
      <c r="HH577" s="519">
        <v>0</v>
      </c>
      <c r="HI577" s="519">
        <v>0</v>
      </c>
      <c r="HJ577" s="519">
        <v>0</v>
      </c>
      <c r="HK577" s="519">
        <v>0</v>
      </c>
      <c r="HL577" s="519">
        <v>0</v>
      </c>
      <c r="HM577" s="519">
        <v>0</v>
      </c>
      <c r="HN577" s="519">
        <v>0</v>
      </c>
      <c r="HO577" s="519">
        <v>0</v>
      </c>
      <c r="HP577" s="519">
        <v>0</v>
      </c>
      <c r="HQ577" s="519">
        <v>0</v>
      </c>
      <c r="HR577" s="519">
        <v>0</v>
      </c>
      <c r="HS577" s="519">
        <v>0</v>
      </c>
      <c r="HT577" s="519">
        <v>0</v>
      </c>
      <c r="HU577" s="519">
        <v>0</v>
      </c>
      <c r="HV577" s="519">
        <v>0</v>
      </c>
      <c r="HW577" s="519">
        <v>0</v>
      </c>
      <c r="HX577" s="519">
        <v>0</v>
      </c>
      <c r="HY577" s="519">
        <v>0</v>
      </c>
      <c r="HZ577" s="519">
        <v>0</v>
      </c>
      <c r="IA577" s="519">
        <v>0</v>
      </c>
      <c r="IB577" s="519">
        <v>0</v>
      </c>
      <c r="IC577" s="519">
        <v>0</v>
      </c>
      <c r="ID577" s="519">
        <v>0</v>
      </c>
      <c r="IE577" s="519">
        <v>0</v>
      </c>
      <c r="IF577" s="519">
        <v>0</v>
      </c>
      <c r="IG577" s="519">
        <v>0</v>
      </c>
      <c r="IH577" s="519">
        <v>0</v>
      </c>
      <c r="II577" s="519">
        <v>0</v>
      </c>
      <c r="IJ577" s="519">
        <v>0</v>
      </c>
      <c r="IK577" s="519">
        <v>0</v>
      </c>
    </row>
    <row r="578" spans="2:245" hidden="1">
      <c r="B578" s="519" t="s">
        <v>1058</v>
      </c>
      <c r="C578" s="519"/>
      <c r="D578" s="519"/>
      <c r="E578" s="519"/>
      <c r="F578" s="519">
        <v>1</v>
      </c>
      <c r="G578" s="519"/>
      <c r="H578" s="519">
        <v>57</v>
      </c>
      <c r="I578" s="519">
        <v>6</v>
      </c>
      <c r="J578" s="519" t="str">
        <f t="shared" si="27"/>
        <v>SDN10015706</v>
      </c>
      <c r="K578" s="519">
        <v>1764</v>
      </c>
      <c r="M578" s="337"/>
      <c r="N578" s="519" t="s">
        <v>1061</v>
      </c>
      <c r="O578" s="519" t="s">
        <v>1059</v>
      </c>
      <c r="P578" s="519">
        <v>29</v>
      </c>
      <c r="Q578" s="521" t="str">
        <f t="shared" si="28"/>
        <v>SDN150129</v>
      </c>
      <c r="R578" s="519">
        <v>79</v>
      </c>
      <c r="S578" s="519">
        <v>334</v>
      </c>
      <c r="T578" s="519">
        <v>595</v>
      </c>
      <c r="U578" s="519">
        <v>863</v>
      </c>
      <c r="V578" s="519">
        <v>1136</v>
      </c>
      <c r="W578" s="519">
        <v>1418</v>
      </c>
      <c r="X578" s="519">
        <v>1707</v>
      </c>
      <c r="Y578" s="519">
        <v>1955</v>
      </c>
      <c r="Z578" s="519">
        <v>2211</v>
      </c>
      <c r="AA578" s="519">
        <v>3299</v>
      </c>
      <c r="AB578" s="519">
        <v>3662</v>
      </c>
      <c r="AC578" s="519">
        <v>4038</v>
      </c>
      <c r="AD578" s="519">
        <v>4428</v>
      </c>
      <c r="AE578" s="519">
        <v>4832</v>
      </c>
      <c r="AF578" s="519">
        <v>5254</v>
      </c>
      <c r="AG578" s="519">
        <v>5414</v>
      </c>
      <c r="AH578" s="519">
        <v>5588</v>
      </c>
      <c r="AI578" s="519">
        <v>5776</v>
      </c>
      <c r="AJ578" s="519">
        <v>5978</v>
      </c>
      <c r="AK578" s="519">
        <v>6196</v>
      </c>
      <c r="AL578" s="519">
        <v>6435</v>
      </c>
      <c r="AM578" s="519">
        <v>6700</v>
      </c>
      <c r="AN578" s="519">
        <v>6989</v>
      </c>
      <c r="AO578" s="519">
        <v>7306</v>
      </c>
      <c r="AP578" s="519">
        <v>7651</v>
      </c>
      <c r="AQ578" s="519">
        <v>8031</v>
      </c>
      <c r="AR578" s="519">
        <v>8455</v>
      </c>
      <c r="AS578" s="519">
        <v>8918</v>
      </c>
      <c r="AT578" s="519">
        <v>9430</v>
      </c>
      <c r="AU578" s="519">
        <v>0</v>
      </c>
      <c r="AV578" s="519">
        <v>0</v>
      </c>
      <c r="AW578" s="519">
        <v>0</v>
      </c>
      <c r="AX578" s="519">
        <v>0</v>
      </c>
      <c r="AY578" s="519">
        <v>0</v>
      </c>
      <c r="AZ578" s="519">
        <v>0</v>
      </c>
      <c r="BA578" s="519">
        <v>0</v>
      </c>
      <c r="BB578" s="519">
        <v>0</v>
      </c>
      <c r="BC578" s="519">
        <v>0</v>
      </c>
      <c r="BD578" s="519">
        <v>0</v>
      </c>
      <c r="BE578" s="519">
        <v>0</v>
      </c>
      <c r="BF578" s="519">
        <v>0</v>
      </c>
      <c r="BG578" s="519">
        <v>0</v>
      </c>
      <c r="BH578" s="519">
        <v>0</v>
      </c>
      <c r="BI578" s="519">
        <v>0</v>
      </c>
      <c r="BJ578" s="519">
        <v>0</v>
      </c>
      <c r="BK578" s="519">
        <v>0</v>
      </c>
      <c r="BL578" s="519">
        <v>0</v>
      </c>
      <c r="BM578" s="519">
        <v>0</v>
      </c>
      <c r="BN578" s="519">
        <v>0</v>
      </c>
      <c r="BO578" s="519">
        <v>0</v>
      </c>
      <c r="BP578" s="519">
        <v>0</v>
      </c>
      <c r="BQ578" s="519">
        <v>0</v>
      </c>
      <c r="BR578" s="519">
        <v>0</v>
      </c>
      <c r="BS578" s="519">
        <v>0</v>
      </c>
      <c r="BT578" s="519">
        <v>0</v>
      </c>
      <c r="BU578" s="519">
        <v>0</v>
      </c>
      <c r="BV578" s="519">
        <v>0</v>
      </c>
      <c r="BW578" s="519">
        <v>0</v>
      </c>
      <c r="BX578" s="519">
        <v>0</v>
      </c>
      <c r="BY578" s="519">
        <v>0</v>
      </c>
      <c r="BZ578" s="519">
        <v>0</v>
      </c>
      <c r="CA578" s="519">
        <v>0</v>
      </c>
      <c r="CB578" s="519">
        <v>0</v>
      </c>
      <c r="CC578" s="519">
        <v>0</v>
      </c>
      <c r="CD578" s="519">
        <v>0</v>
      </c>
      <c r="CE578" s="519">
        <v>0</v>
      </c>
      <c r="CF578" s="519">
        <v>0</v>
      </c>
      <c r="CG578" s="519">
        <v>0</v>
      </c>
      <c r="CH578" s="519">
        <v>0</v>
      </c>
      <c r="CI578" s="519">
        <v>0</v>
      </c>
      <c r="CJ578" s="519">
        <v>0</v>
      </c>
      <c r="CK578" s="519">
        <v>0</v>
      </c>
      <c r="CL578" s="519">
        <v>0</v>
      </c>
      <c r="CM578" s="519">
        <v>0</v>
      </c>
      <c r="CN578" s="519">
        <v>0</v>
      </c>
      <c r="CO578" s="519">
        <v>0</v>
      </c>
      <c r="CP578" s="519">
        <v>0</v>
      </c>
      <c r="CQ578" s="519">
        <v>0</v>
      </c>
      <c r="CR578" s="519">
        <v>0</v>
      </c>
      <c r="CS578" s="519">
        <v>0</v>
      </c>
      <c r="CT578" s="519">
        <v>0</v>
      </c>
      <c r="CU578" s="519">
        <v>0</v>
      </c>
      <c r="CV578" s="519">
        <v>0</v>
      </c>
      <c r="CW578" s="519">
        <v>0</v>
      </c>
      <c r="CX578" s="519">
        <v>0</v>
      </c>
      <c r="CY578" s="519">
        <v>0</v>
      </c>
      <c r="CZ578" s="519">
        <v>0</v>
      </c>
      <c r="DA578" s="519">
        <v>0</v>
      </c>
      <c r="DB578" s="519">
        <v>0</v>
      </c>
      <c r="DC578" s="519">
        <v>0</v>
      </c>
      <c r="DD578" s="519">
        <v>0</v>
      </c>
      <c r="DE578" s="519">
        <v>0</v>
      </c>
      <c r="DF578" s="519">
        <v>0</v>
      </c>
      <c r="DG578" s="519">
        <v>0</v>
      </c>
      <c r="DH578" s="519">
        <v>0</v>
      </c>
      <c r="DI578" s="519">
        <v>0</v>
      </c>
      <c r="DJ578" s="519">
        <v>0</v>
      </c>
      <c r="DK578" s="519">
        <v>0</v>
      </c>
      <c r="DL578" s="519">
        <v>0</v>
      </c>
      <c r="DM578" s="519">
        <v>0</v>
      </c>
      <c r="DN578" s="519">
        <v>0</v>
      </c>
      <c r="DO578" s="519">
        <v>0</v>
      </c>
      <c r="DP578" s="519">
        <v>0</v>
      </c>
      <c r="DQ578" s="519">
        <v>0</v>
      </c>
      <c r="DR578" s="519">
        <v>0</v>
      </c>
      <c r="DS578" s="519">
        <v>0</v>
      </c>
      <c r="DT578" s="519">
        <v>0</v>
      </c>
      <c r="DU578" s="519">
        <v>0</v>
      </c>
      <c r="DV578" s="519">
        <v>0</v>
      </c>
      <c r="DW578" s="519">
        <v>0</v>
      </c>
      <c r="DX578" s="519">
        <v>0</v>
      </c>
      <c r="DZ578" s="337"/>
      <c r="EA578" s="519" t="s">
        <v>1061</v>
      </c>
      <c r="EB578" s="519" t="s">
        <v>1059</v>
      </c>
      <c r="EC578" s="519">
        <v>29</v>
      </c>
      <c r="ED578" s="521" t="str">
        <f t="shared" si="29"/>
        <v>SDN150129</v>
      </c>
      <c r="EE578" s="519">
        <v>143</v>
      </c>
      <c r="EF578" s="519">
        <v>604</v>
      </c>
      <c r="EG578" s="519">
        <v>1179</v>
      </c>
      <c r="EH578" s="519">
        <v>1736</v>
      </c>
      <c r="EI578" s="519">
        <v>2282</v>
      </c>
      <c r="EJ578" s="519">
        <v>2814</v>
      </c>
      <c r="EK578" s="519">
        <v>3343</v>
      </c>
      <c r="EL578" s="519">
        <v>3769</v>
      </c>
      <c r="EM578" s="519">
        <v>4191</v>
      </c>
      <c r="EN578" s="519">
        <v>4754</v>
      </c>
      <c r="EO578" s="519">
        <v>5166</v>
      </c>
      <c r="EP578" s="519">
        <v>5579</v>
      </c>
      <c r="EQ578" s="519">
        <v>5992</v>
      </c>
      <c r="ER578" s="519">
        <v>6405</v>
      </c>
      <c r="ES578" s="519">
        <v>0</v>
      </c>
      <c r="ET578" s="519">
        <v>0</v>
      </c>
      <c r="EU578" s="519">
        <v>0</v>
      </c>
      <c r="EV578" s="519">
        <v>0</v>
      </c>
      <c r="EW578" s="519">
        <v>0</v>
      </c>
      <c r="EX578" s="519">
        <v>0</v>
      </c>
      <c r="EY578" s="519">
        <v>0</v>
      </c>
      <c r="EZ578" s="519">
        <v>0</v>
      </c>
      <c r="FA578" s="519">
        <v>0</v>
      </c>
      <c r="FB578" s="519">
        <v>0</v>
      </c>
      <c r="FC578" s="519">
        <v>0</v>
      </c>
      <c r="FD578" s="519">
        <v>0</v>
      </c>
      <c r="FE578" s="519">
        <v>0</v>
      </c>
      <c r="FF578" s="519">
        <v>0</v>
      </c>
      <c r="FG578" s="519">
        <v>0</v>
      </c>
      <c r="FH578" s="519">
        <v>0</v>
      </c>
      <c r="FI578" s="519">
        <v>0</v>
      </c>
      <c r="FJ578" s="519">
        <v>0</v>
      </c>
      <c r="FK578" s="519">
        <v>0</v>
      </c>
      <c r="FL578" s="519">
        <v>0</v>
      </c>
      <c r="FM578" s="519">
        <v>0</v>
      </c>
      <c r="FN578" s="519">
        <v>0</v>
      </c>
      <c r="FO578" s="519">
        <v>0</v>
      </c>
      <c r="FP578" s="519">
        <v>0</v>
      </c>
      <c r="FQ578" s="519">
        <v>0</v>
      </c>
      <c r="FR578" s="519">
        <v>0</v>
      </c>
      <c r="FS578" s="519">
        <v>0</v>
      </c>
      <c r="FT578" s="519">
        <v>0</v>
      </c>
      <c r="FU578" s="519">
        <v>0</v>
      </c>
      <c r="FV578" s="519">
        <v>0</v>
      </c>
      <c r="FW578" s="519">
        <v>0</v>
      </c>
      <c r="FX578" s="519">
        <v>0</v>
      </c>
      <c r="FY578" s="519">
        <v>0</v>
      </c>
      <c r="FZ578" s="519">
        <v>0</v>
      </c>
      <c r="GA578" s="519">
        <v>0</v>
      </c>
      <c r="GB578" s="519">
        <v>0</v>
      </c>
      <c r="GC578" s="519">
        <v>0</v>
      </c>
      <c r="GD578" s="519">
        <v>0</v>
      </c>
      <c r="GE578" s="519">
        <v>0</v>
      </c>
      <c r="GF578" s="519">
        <v>0</v>
      </c>
      <c r="GG578" s="519">
        <v>0</v>
      </c>
      <c r="GH578" s="519">
        <v>0</v>
      </c>
      <c r="GI578" s="519">
        <v>0</v>
      </c>
      <c r="GJ578" s="519">
        <v>0</v>
      </c>
      <c r="GK578" s="519">
        <v>0</v>
      </c>
      <c r="GL578" s="519">
        <v>0</v>
      </c>
      <c r="GM578" s="519">
        <v>0</v>
      </c>
      <c r="GN578" s="519">
        <v>0</v>
      </c>
      <c r="GO578" s="519">
        <v>0</v>
      </c>
      <c r="GP578" s="519">
        <v>0</v>
      </c>
      <c r="GQ578" s="519">
        <v>0</v>
      </c>
      <c r="GR578" s="519">
        <v>0</v>
      </c>
      <c r="GS578" s="519">
        <v>0</v>
      </c>
      <c r="GT578" s="519">
        <v>0</v>
      </c>
      <c r="GU578" s="519">
        <v>0</v>
      </c>
      <c r="GV578" s="519">
        <v>0</v>
      </c>
      <c r="GW578" s="519">
        <v>0</v>
      </c>
      <c r="GX578" s="519">
        <v>0</v>
      </c>
      <c r="GY578" s="519">
        <v>0</v>
      </c>
      <c r="GZ578" s="519">
        <v>0</v>
      </c>
      <c r="HA578" s="519">
        <v>0</v>
      </c>
      <c r="HB578" s="519">
        <v>0</v>
      </c>
      <c r="HC578" s="519">
        <v>0</v>
      </c>
      <c r="HD578" s="519">
        <v>0</v>
      </c>
      <c r="HE578" s="519">
        <v>0</v>
      </c>
      <c r="HF578" s="519">
        <v>0</v>
      </c>
      <c r="HG578" s="519">
        <v>0</v>
      </c>
      <c r="HH578" s="519">
        <v>0</v>
      </c>
      <c r="HI578" s="519">
        <v>0</v>
      </c>
      <c r="HJ578" s="519">
        <v>0</v>
      </c>
      <c r="HK578" s="519">
        <v>0</v>
      </c>
      <c r="HL578" s="519">
        <v>0</v>
      </c>
      <c r="HM578" s="519">
        <v>0</v>
      </c>
      <c r="HN578" s="519">
        <v>0</v>
      </c>
      <c r="HO578" s="519">
        <v>0</v>
      </c>
      <c r="HP578" s="519">
        <v>0</v>
      </c>
      <c r="HQ578" s="519">
        <v>0</v>
      </c>
      <c r="HR578" s="519">
        <v>0</v>
      </c>
      <c r="HS578" s="519">
        <v>0</v>
      </c>
      <c r="HT578" s="519">
        <v>0</v>
      </c>
      <c r="HU578" s="519">
        <v>0</v>
      </c>
      <c r="HV578" s="519">
        <v>0</v>
      </c>
      <c r="HW578" s="519">
        <v>0</v>
      </c>
      <c r="HX578" s="519">
        <v>0</v>
      </c>
      <c r="HY578" s="519">
        <v>0</v>
      </c>
      <c r="HZ578" s="519">
        <v>0</v>
      </c>
      <c r="IA578" s="519">
        <v>0</v>
      </c>
      <c r="IB578" s="519">
        <v>0</v>
      </c>
      <c r="IC578" s="519">
        <v>0</v>
      </c>
      <c r="ID578" s="519">
        <v>0</v>
      </c>
      <c r="IE578" s="519">
        <v>0</v>
      </c>
      <c r="IF578" s="519">
        <v>0</v>
      </c>
      <c r="IG578" s="519">
        <v>0</v>
      </c>
      <c r="IH578" s="519">
        <v>0</v>
      </c>
      <c r="II578" s="519">
        <v>0</v>
      </c>
      <c r="IJ578" s="519">
        <v>0</v>
      </c>
      <c r="IK578" s="519">
        <v>0</v>
      </c>
    </row>
    <row r="579" spans="2:245" hidden="1">
      <c r="B579" s="519" t="s">
        <v>1058</v>
      </c>
      <c r="C579" s="519"/>
      <c r="D579" s="519"/>
      <c r="E579" s="519"/>
      <c r="F579" s="519">
        <v>1</v>
      </c>
      <c r="G579" s="519"/>
      <c r="H579" s="519">
        <v>57</v>
      </c>
      <c r="I579" s="519">
        <v>7</v>
      </c>
      <c r="J579" s="519" t="str">
        <f t="shared" si="27"/>
        <v>SDN10015707</v>
      </c>
      <c r="K579" s="519">
        <v>1764</v>
      </c>
      <c r="M579" s="337"/>
      <c r="N579" s="519" t="s">
        <v>1061</v>
      </c>
      <c r="O579" s="519" t="s">
        <v>1059</v>
      </c>
      <c r="P579" s="519">
        <v>30</v>
      </c>
      <c r="Q579" s="521" t="str">
        <f t="shared" si="28"/>
        <v>SDN150130</v>
      </c>
      <c r="R579" s="519">
        <v>68</v>
      </c>
      <c r="S579" s="519">
        <v>317</v>
      </c>
      <c r="T579" s="519">
        <v>570</v>
      </c>
      <c r="U579" s="519">
        <v>830</v>
      </c>
      <c r="V579" s="519">
        <v>1097</v>
      </c>
      <c r="W579" s="519">
        <v>1370</v>
      </c>
      <c r="X579" s="519">
        <v>1652</v>
      </c>
      <c r="Y579" s="519">
        <v>1894</v>
      </c>
      <c r="Z579" s="519">
        <v>2144</v>
      </c>
      <c r="AA579" s="519">
        <v>3201</v>
      </c>
      <c r="AB579" s="519">
        <v>3556</v>
      </c>
      <c r="AC579" s="519">
        <v>3924</v>
      </c>
      <c r="AD579" s="519">
        <v>4305</v>
      </c>
      <c r="AE579" s="519">
        <v>4702</v>
      </c>
      <c r="AF579" s="519">
        <v>5117</v>
      </c>
      <c r="AG579" s="519">
        <v>5280</v>
      </c>
      <c r="AH579" s="519">
        <v>5455</v>
      </c>
      <c r="AI579" s="519">
        <v>5644</v>
      </c>
      <c r="AJ579" s="519">
        <v>5848</v>
      </c>
      <c r="AK579" s="519">
        <v>6070</v>
      </c>
      <c r="AL579" s="519">
        <v>6317</v>
      </c>
      <c r="AM579" s="519">
        <v>6587</v>
      </c>
      <c r="AN579" s="519">
        <v>6881</v>
      </c>
      <c r="AO579" s="519">
        <v>7204</v>
      </c>
      <c r="AP579" s="519">
        <v>7561</v>
      </c>
      <c r="AQ579" s="519">
        <v>7959</v>
      </c>
      <c r="AR579" s="519">
        <v>8393</v>
      </c>
      <c r="AS579" s="519">
        <v>8873</v>
      </c>
      <c r="AT579" s="519">
        <v>9408</v>
      </c>
      <c r="AU579" s="519">
        <v>0</v>
      </c>
      <c r="AV579" s="519">
        <v>0</v>
      </c>
      <c r="AW579" s="519">
        <v>0</v>
      </c>
      <c r="AX579" s="519">
        <v>0</v>
      </c>
      <c r="AY579" s="519">
        <v>0</v>
      </c>
      <c r="AZ579" s="519">
        <v>0</v>
      </c>
      <c r="BA579" s="519">
        <v>0</v>
      </c>
      <c r="BB579" s="519">
        <v>0</v>
      </c>
      <c r="BC579" s="519">
        <v>0</v>
      </c>
      <c r="BD579" s="519">
        <v>0</v>
      </c>
      <c r="BE579" s="519">
        <v>0</v>
      </c>
      <c r="BF579" s="519">
        <v>0</v>
      </c>
      <c r="BG579" s="519">
        <v>0</v>
      </c>
      <c r="BH579" s="519">
        <v>0</v>
      </c>
      <c r="BI579" s="519">
        <v>0</v>
      </c>
      <c r="BJ579" s="519">
        <v>0</v>
      </c>
      <c r="BK579" s="519">
        <v>0</v>
      </c>
      <c r="BL579" s="519">
        <v>0</v>
      </c>
      <c r="BM579" s="519">
        <v>0</v>
      </c>
      <c r="BN579" s="519">
        <v>0</v>
      </c>
      <c r="BO579" s="519">
        <v>0</v>
      </c>
      <c r="BP579" s="519">
        <v>0</v>
      </c>
      <c r="BQ579" s="519">
        <v>0</v>
      </c>
      <c r="BR579" s="519">
        <v>0</v>
      </c>
      <c r="BS579" s="519">
        <v>0</v>
      </c>
      <c r="BT579" s="519">
        <v>0</v>
      </c>
      <c r="BU579" s="519">
        <v>0</v>
      </c>
      <c r="BV579" s="519">
        <v>0</v>
      </c>
      <c r="BW579" s="519">
        <v>0</v>
      </c>
      <c r="BX579" s="519">
        <v>0</v>
      </c>
      <c r="BY579" s="519">
        <v>0</v>
      </c>
      <c r="BZ579" s="519">
        <v>0</v>
      </c>
      <c r="CA579" s="519">
        <v>0</v>
      </c>
      <c r="CB579" s="519">
        <v>0</v>
      </c>
      <c r="CC579" s="519">
        <v>0</v>
      </c>
      <c r="CD579" s="519">
        <v>0</v>
      </c>
      <c r="CE579" s="519">
        <v>0</v>
      </c>
      <c r="CF579" s="519">
        <v>0</v>
      </c>
      <c r="CG579" s="519">
        <v>0</v>
      </c>
      <c r="CH579" s="519">
        <v>0</v>
      </c>
      <c r="CI579" s="519">
        <v>0</v>
      </c>
      <c r="CJ579" s="519">
        <v>0</v>
      </c>
      <c r="CK579" s="519">
        <v>0</v>
      </c>
      <c r="CL579" s="519">
        <v>0</v>
      </c>
      <c r="CM579" s="519">
        <v>0</v>
      </c>
      <c r="CN579" s="519">
        <v>0</v>
      </c>
      <c r="CO579" s="519">
        <v>0</v>
      </c>
      <c r="CP579" s="519">
        <v>0</v>
      </c>
      <c r="CQ579" s="519">
        <v>0</v>
      </c>
      <c r="CR579" s="519">
        <v>0</v>
      </c>
      <c r="CS579" s="519">
        <v>0</v>
      </c>
      <c r="CT579" s="519">
        <v>0</v>
      </c>
      <c r="CU579" s="519">
        <v>0</v>
      </c>
      <c r="CV579" s="519">
        <v>0</v>
      </c>
      <c r="CW579" s="519">
        <v>0</v>
      </c>
      <c r="CX579" s="519">
        <v>0</v>
      </c>
      <c r="CY579" s="519">
        <v>0</v>
      </c>
      <c r="CZ579" s="519">
        <v>0</v>
      </c>
      <c r="DA579" s="519">
        <v>0</v>
      </c>
      <c r="DB579" s="519">
        <v>0</v>
      </c>
      <c r="DC579" s="519">
        <v>0</v>
      </c>
      <c r="DD579" s="519">
        <v>0</v>
      </c>
      <c r="DE579" s="519">
        <v>0</v>
      </c>
      <c r="DF579" s="519">
        <v>0</v>
      </c>
      <c r="DG579" s="519">
        <v>0</v>
      </c>
      <c r="DH579" s="519">
        <v>0</v>
      </c>
      <c r="DI579" s="519">
        <v>0</v>
      </c>
      <c r="DJ579" s="519">
        <v>0</v>
      </c>
      <c r="DK579" s="519">
        <v>0</v>
      </c>
      <c r="DL579" s="519">
        <v>0</v>
      </c>
      <c r="DM579" s="519">
        <v>0</v>
      </c>
      <c r="DN579" s="519">
        <v>0</v>
      </c>
      <c r="DO579" s="519">
        <v>0</v>
      </c>
      <c r="DP579" s="519">
        <v>0</v>
      </c>
      <c r="DQ579" s="519">
        <v>0</v>
      </c>
      <c r="DR579" s="519">
        <v>0</v>
      </c>
      <c r="DS579" s="519">
        <v>0</v>
      </c>
      <c r="DT579" s="519">
        <v>0</v>
      </c>
      <c r="DU579" s="519">
        <v>0</v>
      </c>
      <c r="DV579" s="519">
        <v>0</v>
      </c>
      <c r="DW579" s="519">
        <v>0</v>
      </c>
      <c r="DX579" s="519">
        <v>0</v>
      </c>
      <c r="DZ579" s="337"/>
      <c r="EA579" s="519" t="s">
        <v>1061</v>
      </c>
      <c r="EB579" s="519" t="s">
        <v>1059</v>
      </c>
      <c r="EC579" s="519">
        <v>30</v>
      </c>
      <c r="ED579" s="521" t="str">
        <f t="shared" si="29"/>
        <v>SDN150130</v>
      </c>
      <c r="EE579" s="519">
        <v>123</v>
      </c>
      <c r="EF579" s="519">
        <v>563</v>
      </c>
      <c r="EG579" s="519">
        <v>1120</v>
      </c>
      <c r="EH579" s="519">
        <v>1660</v>
      </c>
      <c r="EI579" s="519">
        <v>2189</v>
      </c>
      <c r="EJ579" s="519">
        <v>2706</v>
      </c>
      <c r="EK579" s="519">
        <v>3218</v>
      </c>
      <c r="EL579" s="519">
        <v>3631</v>
      </c>
      <c r="EM579" s="519">
        <v>4043</v>
      </c>
      <c r="EN579" s="519">
        <v>4595</v>
      </c>
      <c r="EO579" s="519">
        <v>4998</v>
      </c>
      <c r="EP579" s="519">
        <v>5400</v>
      </c>
      <c r="EQ579" s="519">
        <v>5803</v>
      </c>
      <c r="ER579" s="519">
        <v>6210</v>
      </c>
      <c r="ES579" s="519">
        <v>0</v>
      </c>
      <c r="ET579" s="519">
        <v>0</v>
      </c>
      <c r="EU579" s="519">
        <v>0</v>
      </c>
      <c r="EV579" s="519">
        <v>0</v>
      </c>
      <c r="EW579" s="519">
        <v>0</v>
      </c>
      <c r="EX579" s="519">
        <v>0</v>
      </c>
      <c r="EY579" s="519">
        <v>0</v>
      </c>
      <c r="EZ579" s="519">
        <v>0</v>
      </c>
      <c r="FA579" s="519">
        <v>0</v>
      </c>
      <c r="FB579" s="519">
        <v>0</v>
      </c>
      <c r="FC579" s="519">
        <v>0</v>
      </c>
      <c r="FD579" s="519">
        <v>0</v>
      </c>
      <c r="FE579" s="519">
        <v>0</v>
      </c>
      <c r="FF579" s="519">
        <v>0</v>
      </c>
      <c r="FG579" s="519">
        <v>0</v>
      </c>
      <c r="FH579" s="519">
        <v>0</v>
      </c>
      <c r="FI579" s="519">
        <v>0</v>
      </c>
      <c r="FJ579" s="519">
        <v>0</v>
      </c>
      <c r="FK579" s="519">
        <v>0</v>
      </c>
      <c r="FL579" s="519">
        <v>0</v>
      </c>
      <c r="FM579" s="519">
        <v>0</v>
      </c>
      <c r="FN579" s="519">
        <v>0</v>
      </c>
      <c r="FO579" s="519">
        <v>0</v>
      </c>
      <c r="FP579" s="519">
        <v>0</v>
      </c>
      <c r="FQ579" s="519">
        <v>0</v>
      </c>
      <c r="FR579" s="519">
        <v>0</v>
      </c>
      <c r="FS579" s="519">
        <v>0</v>
      </c>
      <c r="FT579" s="519">
        <v>0</v>
      </c>
      <c r="FU579" s="519">
        <v>0</v>
      </c>
      <c r="FV579" s="519">
        <v>0</v>
      </c>
      <c r="FW579" s="519">
        <v>0</v>
      </c>
      <c r="FX579" s="519">
        <v>0</v>
      </c>
      <c r="FY579" s="519">
        <v>0</v>
      </c>
      <c r="FZ579" s="519">
        <v>0</v>
      </c>
      <c r="GA579" s="519">
        <v>0</v>
      </c>
      <c r="GB579" s="519">
        <v>0</v>
      </c>
      <c r="GC579" s="519">
        <v>0</v>
      </c>
      <c r="GD579" s="519">
        <v>0</v>
      </c>
      <c r="GE579" s="519">
        <v>0</v>
      </c>
      <c r="GF579" s="519">
        <v>0</v>
      </c>
      <c r="GG579" s="519">
        <v>0</v>
      </c>
      <c r="GH579" s="519">
        <v>0</v>
      </c>
      <c r="GI579" s="519">
        <v>0</v>
      </c>
      <c r="GJ579" s="519">
        <v>0</v>
      </c>
      <c r="GK579" s="519">
        <v>0</v>
      </c>
      <c r="GL579" s="519">
        <v>0</v>
      </c>
      <c r="GM579" s="519">
        <v>0</v>
      </c>
      <c r="GN579" s="519">
        <v>0</v>
      </c>
      <c r="GO579" s="519">
        <v>0</v>
      </c>
      <c r="GP579" s="519">
        <v>0</v>
      </c>
      <c r="GQ579" s="519">
        <v>0</v>
      </c>
      <c r="GR579" s="519">
        <v>0</v>
      </c>
      <c r="GS579" s="519">
        <v>0</v>
      </c>
      <c r="GT579" s="519">
        <v>0</v>
      </c>
      <c r="GU579" s="519">
        <v>0</v>
      </c>
      <c r="GV579" s="519">
        <v>0</v>
      </c>
      <c r="GW579" s="519">
        <v>0</v>
      </c>
      <c r="GX579" s="519">
        <v>0</v>
      </c>
      <c r="GY579" s="519">
        <v>0</v>
      </c>
      <c r="GZ579" s="519">
        <v>0</v>
      </c>
      <c r="HA579" s="519">
        <v>0</v>
      </c>
      <c r="HB579" s="519">
        <v>0</v>
      </c>
      <c r="HC579" s="519">
        <v>0</v>
      </c>
      <c r="HD579" s="519">
        <v>0</v>
      </c>
      <c r="HE579" s="519">
        <v>0</v>
      </c>
      <c r="HF579" s="519">
        <v>0</v>
      </c>
      <c r="HG579" s="519">
        <v>0</v>
      </c>
      <c r="HH579" s="519">
        <v>0</v>
      </c>
      <c r="HI579" s="519">
        <v>0</v>
      </c>
      <c r="HJ579" s="519">
        <v>0</v>
      </c>
      <c r="HK579" s="519">
        <v>0</v>
      </c>
      <c r="HL579" s="519">
        <v>0</v>
      </c>
      <c r="HM579" s="519">
        <v>0</v>
      </c>
      <c r="HN579" s="519">
        <v>0</v>
      </c>
      <c r="HO579" s="519">
        <v>0</v>
      </c>
      <c r="HP579" s="519">
        <v>0</v>
      </c>
      <c r="HQ579" s="519">
        <v>0</v>
      </c>
      <c r="HR579" s="519">
        <v>0</v>
      </c>
      <c r="HS579" s="519">
        <v>0</v>
      </c>
      <c r="HT579" s="519">
        <v>0</v>
      </c>
      <c r="HU579" s="519">
        <v>0</v>
      </c>
      <c r="HV579" s="519">
        <v>0</v>
      </c>
      <c r="HW579" s="519">
        <v>0</v>
      </c>
      <c r="HX579" s="519">
        <v>0</v>
      </c>
      <c r="HY579" s="519">
        <v>0</v>
      </c>
      <c r="HZ579" s="519">
        <v>0</v>
      </c>
      <c r="IA579" s="519">
        <v>0</v>
      </c>
      <c r="IB579" s="519">
        <v>0</v>
      </c>
      <c r="IC579" s="519">
        <v>0</v>
      </c>
      <c r="ID579" s="519">
        <v>0</v>
      </c>
      <c r="IE579" s="519">
        <v>0</v>
      </c>
      <c r="IF579" s="519">
        <v>0</v>
      </c>
      <c r="IG579" s="519">
        <v>0</v>
      </c>
      <c r="IH579" s="519">
        <v>0</v>
      </c>
      <c r="II579" s="519">
        <v>0</v>
      </c>
      <c r="IJ579" s="519">
        <v>0</v>
      </c>
      <c r="IK579" s="519">
        <v>0</v>
      </c>
    </row>
    <row r="580" spans="2:245" hidden="1">
      <c r="B580" s="519" t="s">
        <v>1058</v>
      </c>
      <c r="C580" s="519"/>
      <c r="D580" s="519"/>
      <c r="E580" s="519"/>
      <c r="F580" s="519">
        <v>1</v>
      </c>
      <c r="G580" s="519"/>
      <c r="H580" s="519">
        <v>57</v>
      </c>
      <c r="I580" s="519">
        <v>8</v>
      </c>
      <c r="J580" s="519" t="str">
        <f t="shared" ref="J580:J643" si="30">B580&amp;TEXT(F580,"00")&amp;TEXT(H580,"00")&amp;TEXT(I580,"00")</f>
        <v>SDN10015708</v>
      </c>
      <c r="K580" s="519">
        <v>1764</v>
      </c>
      <c r="M580" s="337"/>
      <c r="N580" s="519" t="s">
        <v>1061</v>
      </c>
      <c r="O580" s="519" t="s">
        <v>1059</v>
      </c>
      <c r="P580" s="519">
        <v>31</v>
      </c>
      <c r="Q580" s="521" t="str">
        <f t="shared" si="28"/>
        <v>SDN150131</v>
      </c>
      <c r="R580" s="519">
        <v>57</v>
      </c>
      <c r="S580" s="519">
        <v>298</v>
      </c>
      <c r="T580" s="519">
        <v>543</v>
      </c>
      <c r="U580" s="519">
        <v>795</v>
      </c>
      <c r="V580" s="519">
        <v>1055</v>
      </c>
      <c r="W580" s="519">
        <v>1320</v>
      </c>
      <c r="X580" s="519">
        <v>1593</v>
      </c>
      <c r="Y580" s="519">
        <v>1829</v>
      </c>
      <c r="Z580" s="519">
        <v>2071</v>
      </c>
      <c r="AA580" s="519">
        <v>3096</v>
      </c>
      <c r="AB580" s="519">
        <v>3442</v>
      </c>
      <c r="AC580" s="519">
        <v>3801</v>
      </c>
      <c r="AD580" s="519">
        <v>4174</v>
      </c>
      <c r="AE580" s="519">
        <v>4563</v>
      </c>
      <c r="AF580" s="519">
        <v>4971</v>
      </c>
      <c r="AG580" s="519">
        <v>5135</v>
      </c>
      <c r="AH580" s="519">
        <v>5310</v>
      </c>
      <c r="AI580" s="519">
        <v>5500</v>
      </c>
      <c r="AJ580" s="519">
        <v>5707</v>
      </c>
      <c r="AK580" s="519">
        <v>5936</v>
      </c>
      <c r="AL580" s="519">
        <v>6186</v>
      </c>
      <c r="AM580" s="519">
        <v>6459</v>
      </c>
      <c r="AN580" s="519">
        <v>6758</v>
      </c>
      <c r="AO580" s="519">
        <v>7090</v>
      </c>
      <c r="AP580" s="519">
        <v>7462</v>
      </c>
      <c r="AQ580" s="519">
        <v>7868</v>
      </c>
      <c r="AR580" s="519">
        <v>8316</v>
      </c>
      <c r="AS580" s="519">
        <v>8815</v>
      </c>
      <c r="AT580" s="519">
        <v>9368</v>
      </c>
      <c r="AU580" s="519">
        <v>0</v>
      </c>
      <c r="AV580" s="519">
        <v>0</v>
      </c>
      <c r="AW580" s="519">
        <v>0</v>
      </c>
      <c r="AX580" s="519">
        <v>0</v>
      </c>
      <c r="AY580" s="519">
        <v>0</v>
      </c>
      <c r="AZ580" s="519">
        <v>0</v>
      </c>
      <c r="BA580" s="519">
        <v>0</v>
      </c>
      <c r="BB580" s="519">
        <v>0</v>
      </c>
      <c r="BC580" s="519">
        <v>0</v>
      </c>
      <c r="BD580" s="519">
        <v>0</v>
      </c>
      <c r="BE580" s="519">
        <v>0</v>
      </c>
      <c r="BF580" s="519">
        <v>0</v>
      </c>
      <c r="BG580" s="519">
        <v>0</v>
      </c>
      <c r="BH580" s="519">
        <v>0</v>
      </c>
      <c r="BI580" s="519">
        <v>0</v>
      </c>
      <c r="BJ580" s="519">
        <v>0</v>
      </c>
      <c r="BK580" s="519">
        <v>0</v>
      </c>
      <c r="BL580" s="519">
        <v>0</v>
      </c>
      <c r="BM580" s="519">
        <v>0</v>
      </c>
      <c r="BN580" s="519">
        <v>0</v>
      </c>
      <c r="BO580" s="519">
        <v>0</v>
      </c>
      <c r="BP580" s="519">
        <v>0</v>
      </c>
      <c r="BQ580" s="519">
        <v>0</v>
      </c>
      <c r="BR580" s="519">
        <v>0</v>
      </c>
      <c r="BS580" s="519">
        <v>0</v>
      </c>
      <c r="BT580" s="519">
        <v>0</v>
      </c>
      <c r="BU580" s="519">
        <v>0</v>
      </c>
      <c r="BV580" s="519">
        <v>0</v>
      </c>
      <c r="BW580" s="519">
        <v>0</v>
      </c>
      <c r="BX580" s="519">
        <v>0</v>
      </c>
      <c r="BY580" s="519">
        <v>0</v>
      </c>
      <c r="BZ580" s="519">
        <v>0</v>
      </c>
      <c r="CA580" s="519">
        <v>0</v>
      </c>
      <c r="CB580" s="519">
        <v>0</v>
      </c>
      <c r="CC580" s="519">
        <v>0</v>
      </c>
      <c r="CD580" s="519">
        <v>0</v>
      </c>
      <c r="CE580" s="519">
        <v>0</v>
      </c>
      <c r="CF580" s="519">
        <v>0</v>
      </c>
      <c r="CG580" s="519">
        <v>0</v>
      </c>
      <c r="CH580" s="519">
        <v>0</v>
      </c>
      <c r="CI580" s="519">
        <v>0</v>
      </c>
      <c r="CJ580" s="519">
        <v>0</v>
      </c>
      <c r="CK580" s="519">
        <v>0</v>
      </c>
      <c r="CL580" s="519">
        <v>0</v>
      </c>
      <c r="CM580" s="519">
        <v>0</v>
      </c>
      <c r="CN580" s="519">
        <v>0</v>
      </c>
      <c r="CO580" s="519">
        <v>0</v>
      </c>
      <c r="CP580" s="519">
        <v>0</v>
      </c>
      <c r="CQ580" s="519">
        <v>0</v>
      </c>
      <c r="CR580" s="519">
        <v>0</v>
      </c>
      <c r="CS580" s="519">
        <v>0</v>
      </c>
      <c r="CT580" s="519">
        <v>0</v>
      </c>
      <c r="CU580" s="519">
        <v>0</v>
      </c>
      <c r="CV580" s="519">
        <v>0</v>
      </c>
      <c r="CW580" s="519">
        <v>0</v>
      </c>
      <c r="CX580" s="519">
        <v>0</v>
      </c>
      <c r="CY580" s="519">
        <v>0</v>
      </c>
      <c r="CZ580" s="519">
        <v>0</v>
      </c>
      <c r="DA580" s="519">
        <v>0</v>
      </c>
      <c r="DB580" s="519">
        <v>0</v>
      </c>
      <c r="DC580" s="519">
        <v>0</v>
      </c>
      <c r="DD580" s="519">
        <v>0</v>
      </c>
      <c r="DE580" s="519">
        <v>0</v>
      </c>
      <c r="DF580" s="519">
        <v>0</v>
      </c>
      <c r="DG580" s="519">
        <v>0</v>
      </c>
      <c r="DH580" s="519">
        <v>0</v>
      </c>
      <c r="DI580" s="519">
        <v>0</v>
      </c>
      <c r="DJ580" s="519">
        <v>0</v>
      </c>
      <c r="DK580" s="519">
        <v>0</v>
      </c>
      <c r="DL580" s="519">
        <v>0</v>
      </c>
      <c r="DM580" s="519">
        <v>0</v>
      </c>
      <c r="DN580" s="519">
        <v>0</v>
      </c>
      <c r="DO580" s="519">
        <v>0</v>
      </c>
      <c r="DP580" s="519">
        <v>0</v>
      </c>
      <c r="DQ580" s="519">
        <v>0</v>
      </c>
      <c r="DR580" s="519">
        <v>0</v>
      </c>
      <c r="DS580" s="519">
        <v>0</v>
      </c>
      <c r="DT580" s="519">
        <v>0</v>
      </c>
      <c r="DU580" s="519">
        <v>0</v>
      </c>
      <c r="DV580" s="519">
        <v>0</v>
      </c>
      <c r="DW580" s="519">
        <v>0</v>
      </c>
      <c r="DX580" s="519">
        <v>0</v>
      </c>
      <c r="DZ580" s="337"/>
      <c r="EA580" s="519" t="s">
        <v>1061</v>
      </c>
      <c r="EB580" s="519" t="s">
        <v>1059</v>
      </c>
      <c r="EC580" s="519">
        <v>31</v>
      </c>
      <c r="ED580" s="521" t="str">
        <f t="shared" si="29"/>
        <v>SDN150131</v>
      </c>
      <c r="EE580" s="519">
        <v>103</v>
      </c>
      <c r="EF580" s="519">
        <v>520</v>
      </c>
      <c r="EG580" s="519">
        <v>1056</v>
      </c>
      <c r="EH580" s="519">
        <v>1577</v>
      </c>
      <c r="EI580" s="519">
        <v>2091</v>
      </c>
      <c r="EJ580" s="519">
        <v>2591</v>
      </c>
      <c r="EK580" s="519">
        <v>3085</v>
      </c>
      <c r="EL580" s="519">
        <v>3487</v>
      </c>
      <c r="EM580" s="519">
        <v>3886</v>
      </c>
      <c r="EN580" s="519">
        <v>4426</v>
      </c>
      <c r="EO580" s="519">
        <v>4817</v>
      </c>
      <c r="EP580" s="519">
        <v>5210</v>
      </c>
      <c r="EQ580" s="519">
        <v>5604</v>
      </c>
      <c r="ER580" s="519">
        <v>6002</v>
      </c>
      <c r="ES580" s="519">
        <v>0</v>
      </c>
      <c r="ET580" s="519">
        <v>0</v>
      </c>
      <c r="EU580" s="519">
        <v>0</v>
      </c>
      <c r="EV580" s="519">
        <v>0</v>
      </c>
      <c r="EW580" s="519">
        <v>0</v>
      </c>
      <c r="EX580" s="519">
        <v>0</v>
      </c>
      <c r="EY580" s="519">
        <v>0</v>
      </c>
      <c r="EZ580" s="519">
        <v>0</v>
      </c>
      <c r="FA580" s="519">
        <v>0</v>
      </c>
      <c r="FB580" s="519">
        <v>0</v>
      </c>
      <c r="FC580" s="519">
        <v>0</v>
      </c>
      <c r="FD580" s="519">
        <v>0</v>
      </c>
      <c r="FE580" s="519">
        <v>0</v>
      </c>
      <c r="FF580" s="519">
        <v>0</v>
      </c>
      <c r="FG580" s="519">
        <v>0</v>
      </c>
      <c r="FH580" s="519">
        <v>0</v>
      </c>
      <c r="FI580" s="519">
        <v>0</v>
      </c>
      <c r="FJ580" s="519">
        <v>0</v>
      </c>
      <c r="FK580" s="519">
        <v>0</v>
      </c>
      <c r="FL580" s="519">
        <v>0</v>
      </c>
      <c r="FM580" s="519">
        <v>0</v>
      </c>
      <c r="FN580" s="519">
        <v>0</v>
      </c>
      <c r="FO580" s="519">
        <v>0</v>
      </c>
      <c r="FP580" s="519">
        <v>0</v>
      </c>
      <c r="FQ580" s="519">
        <v>0</v>
      </c>
      <c r="FR580" s="519">
        <v>0</v>
      </c>
      <c r="FS580" s="519">
        <v>0</v>
      </c>
      <c r="FT580" s="519">
        <v>0</v>
      </c>
      <c r="FU580" s="519">
        <v>0</v>
      </c>
      <c r="FV580" s="519">
        <v>0</v>
      </c>
      <c r="FW580" s="519">
        <v>0</v>
      </c>
      <c r="FX580" s="519">
        <v>0</v>
      </c>
      <c r="FY580" s="519">
        <v>0</v>
      </c>
      <c r="FZ580" s="519">
        <v>0</v>
      </c>
      <c r="GA580" s="519">
        <v>0</v>
      </c>
      <c r="GB580" s="519">
        <v>0</v>
      </c>
      <c r="GC580" s="519">
        <v>0</v>
      </c>
      <c r="GD580" s="519">
        <v>0</v>
      </c>
      <c r="GE580" s="519">
        <v>0</v>
      </c>
      <c r="GF580" s="519">
        <v>0</v>
      </c>
      <c r="GG580" s="519">
        <v>0</v>
      </c>
      <c r="GH580" s="519">
        <v>0</v>
      </c>
      <c r="GI580" s="519">
        <v>0</v>
      </c>
      <c r="GJ580" s="519">
        <v>0</v>
      </c>
      <c r="GK580" s="519">
        <v>0</v>
      </c>
      <c r="GL580" s="519">
        <v>0</v>
      </c>
      <c r="GM580" s="519">
        <v>0</v>
      </c>
      <c r="GN580" s="519">
        <v>0</v>
      </c>
      <c r="GO580" s="519">
        <v>0</v>
      </c>
      <c r="GP580" s="519">
        <v>0</v>
      </c>
      <c r="GQ580" s="519">
        <v>0</v>
      </c>
      <c r="GR580" s="519">
        <v>0</v>
      </c>
      <c r="GS580" s="519">
        <v>0</v>
      </c>
      <c r="GT580" s="519">
        <v>0</v>
      </c>
      <c r="GU580" s="519">
        <v>0</v>
      </c>
      <c r="GV580" s="519">
        <v>0</v>
      </c>
      <c r="GW580" s="519">
        <v>0</v>
      </c>
      <c r="GX580" s="519">
        <v>0</v>
      </c>
      <c r="GY580" s="519">
        <v>0</v>
      </c>
      <c r="GZ580" s="519">
        <v>0</v>
      </c>
      <c r="HA580" s="519">
        <v>0</v>
      </c>
      <c r="HB580" s="519">
        <v>0</v>
      </c>
      <c r="HC580" s="519">
        <v>0</v>
      </c>
      <c r="HD580" s="519">
        <v>0</v>
      </c>
      <c r="HE580" s="519">
        <v>0</v>
      </c>
      <c r="HF580" s="519">
        <v>0</v>
      </c>
      <c r="HG580" s="519">
        <v>0</v>
      </c>
      <c r="HH580" s="519">
        <v>0</v>
      </c>
      <c r="HI580" s="519">
        <v>0</v>
      </c>
      <c r="HJ580" s="519">
        <v>0</v>
      </c>
      <c r="HK580" s="519">
        <v>0</v>
      </c>
      <c r="HL580" s="519">
        <v>0</v>
      </c>
      <c r="HM580" s="519">
        <v>0</v>
      </c>
      <c r="HN580" s="519">
        <v>0</v>
      </c>
      <c r="HO580" s="519">
        <v>0</v>
      </c>
      <c r="HP580" s="519">
        <v>0</v>
      </c>
      <c r="HQ580" s="519">
        <v>0</v>
      </c>
      <c r="HR580" s="519">
        <v>0</v>
      </c>
      <c r="HS580" s="519">
        <v>0</v>
      </c>
      <c r="HT580" s="519">
        <v>0</v>
      </c>
      <c r="HU580" s="519">
        <v>0</v>
      </c>
      <c r="HV580" s="519">
        <v>0</v>
      </c>
      <c r="HW580" s="519">
        <v>0</v>
      </c>
      <c r="HX580" s="519">
        <v>0</v>
      </c>
      <c r="HY580" s="519">
        <v>0</v>
      </c>
      <c r="HZ580" s="519">
        <v>0</v>
      </c>
      <c r="IA580" s="519">
        <v>0</v>
      </c>
      <c r="IB580" s="519">
        <v>0</v>
      </c>
      <c r="IC580" s="519">
        <v>0</v>
      </c>
      <c r="ID580" s="519">
        <v>0</v>
      </c>
      <c r="IE580" s="519">
        <v>0</v>
      </c>
      <c r="IF580" s="519">
        <v>0</v>
      </c>
      <c r="IG580" s="519">
        <v>0</v>
      </c>
      <c r="IH580" s="519">
        <v>0</v>
      </c>
      <c r="II580" s="519">
        <v>0</v>
      </c>
      <c r="IJ580" s="519">
        <v>0</v>
      </c>
      <c r="IK580" s="519">
        <v>0</v>
      </c>
    </row>
    <row r="581" spans="2:245" hidden="1">
      <c r="B581" s="519" t="s">
        <v>1058</v>
      </c>
      <c r="C581" s="519"/>
      <c r="D581" s="519"/>
      <c r="E581" s="519"/>
      <c r="F581" s="519">
        <v>1</v>
      </c>
      <c r="G581" s="519"/>
      <c r="H581" s="519">
        <v>57</v>
      </c>
      <c r="I581" s="519">
        <v>9</v>
      </c>
      <c r="J581" s="519" t="str">
        <f t="shared" si="30"/>
        <v>SDN10015709</v>
      </c>
      <c r="K581" s="519">
        <v>1764</v>
      </c>
      <c r="M581" s="337"/>
      <c r="N581" s="519" t="s">
        <v>1061</v>
      </c>
      <c r="O581" s="519" t="s">
        <v>1059</v>
      </c>
      <c r="P581" s="519">
        <v>32</v>
      </c>
      <c r="Q581" s="521" t="str">
        <f t="shared" si="28"/>
        <v>SDN150132</v>
      </c>
      <c r="R581" s="519">
        <v>46</v>
      </c>
      <c r="S581" s="519">
        <v>278</v>
      </c>
      <c r="T581" s="519">
        <v>516</v>
      </c>
      <c r="U581" s="519">
        <v>761</v>
      </c>
      <c r="V581" s="519">
        <v>1012</v>
      </c>
      <c r="W581" s="519">
        <v>1269</v>
      </c>
      <c r="X581" s="519">
        <v>1534</v>
      </c>
      <c r="Y581" s="519">
        <v>1763</v>
      </c>
      <c r="Z581" s="519">
        <v>1998</v>
      </c>
      <c r="AA581" s="519">
        <v>2990</v>
      </c>
      <c r="AB581" s="519">
        <v>3327</v>
      </c>
      <c r="AC581" s="519">
        <v>3676</v>
      </c>
      <c r="AD581" s="519">
        <v>4041</v>
      </c>
      <c r="AE581" s="519">
        <v>4423</v>
      </c>
      <c r="AF581" s="519">
        <v>4824</v>
      </c>
      <c r="AG581" s="519">
        <v>4987</v>
      </c>
      <c r="AH581" s="519">
        <v>5164</v>
      </c>
      <c r="AI581" s="519">
        <v>5355</v>
      </c>
      <c r="AJ581" s="519">
        <v>5568</v>
      </c>
      <c r="AK581" s="519">
        <v>5800</v>
      </c>
      <c r="AL581" s="519">
        <v>6052</v>
      </c>
      <c r="AM581" s="519">
        <v>6328</v>
      </c>
      <c r="AN581" s="519">
        <v>6634</v>
      </c>
      <c r="AO581" s="519">
        <v>6979</v>
      </c>
      <c r="AP581" s="519">
        <v>7357</v>
      </c>
      <c r="AQ581" s="519">
        <v>7775</v>
      </c>
      <c r="AR581" s="519">
        <v>8240</v>
      </c>
      <c r="AS581" s="519">
        <v>8755</v>
      </c>
      <c r="AT581" s="519">
        <v>9343</v>
      </c>
      <c r="AU581" s="519">
        <v>0</v>
      </c>
      <c r="AV581" s="519">
        <v>0</v>
      </c>
      <c r="AW581" s="519">
        <v>0</v>
      </c>
      <c r="AX581" s="519">
        <v>0</v>
      </c>
      <c r="AY581" s="519">
        <v>0</v>
      </c>
      <c r="AZ581" s="519">
        <v>0</v>
      </c>
      <c r="BA581" s="519">
        <v>0</v>
      </c>
      <c r="BB581" s="519">
        <v>0</v>
      </c>
      <c r="BC581" s="519">
        <v>0</v>
      </c>
      <c r="BD581" s="519">
        <v>0</v>
      </c>
      <c r="BE581" s="519">
        <v>0</v>
      </c>
      <c r="BF581" s="519">
        <v>0</v>
      </c>
      <c r="BG581" s="519">
        <v>0</v>
      </c>
      <c r="BH581" s="519">
        <v>0</v>
      </c>
      <c r="BI581" s="519">
        <v>0</v>
      </c>
      <c r="BJ581" s="519">
        <v>0</v>
      </c>
      <c r="BK581" s="519">
        <v>0</v>
      </c>
      <c r="BL581" s="519">
        <v>0</v>
      </c>
      <c r="BM581" s="519">
        <v>0</v>
      </c>
      <c r="BN581" s="519">
        <v>0</v>
      </c>
      <c r="BO581" s="519">
        <v>0</v>
      </c>
      <c r="BP581" s="519">
        <v>0</v>
      </c>
      <c r="BQ581" s="519">
        <v>0</v>
      </c>
      <c r="BR581" s="519">
        <v>0</v>
      </c>
      <c r="BS581" s="519">
        <v>0</v>
      </c>
      <c r="BT581" s="519">
        <v>0</v>
      </c>
      <c r="BU581" s="519">
        <v>0</v>
      </c>
      <c r="BV581" s="519">
        <v>0</v>
      </c>
      <c r="BW581" s="519">
        <v>0</v>
      </c>
      <c r="BX581" s="519">
        <v>0</v>
      </c>
      <c r="BY581" s="519">
        <v>0</v>
      </c>
      <c r="BZ581" s="519">
        <v>0</v>
      </c>
      <c r="CA581" s="519">
        <v>0</v>
      </c>
      <c r="CB581" s="519">
        <v>0</v>
      </c>
      <c r="CC581" s="519">
        <v>0</v>
      </c>
      <c r="CD581" s="519">
        <v>0</v>
      </c>
      <c r="CE581" s="519">
        <v>0</v>
      </c>
      <c r="CF581" s="519">
        <v>0</v>
      </c>
      <c r="CG581" s="519">
        <v>0</v>
      </c>
      <c r="CH581" s="519">
        <v>0</v>
      </c>
      <c r="CI581" s="519">
        <v>0</v>
      </c>
      <c r="CJ581" s="519">
        <v>0</v>
      </c>
      <c r="CK581" s="519">
        <v>0</v>
      </c>
      <c r="CL581" s="519">
        <v>0</v>
      </c>
      <c r="CM581" s="519">
        <v>0</v>
      </c>
      <c r="CN581" s="519">
        <v>0</v>
      </c>
      <c r="CO581" s="519">
        <v>0</v>
      </c>
      <c r="CP581" s="519">
        <v>0</v>
      </c>
      <c r="CQ581" s="519">
        <v>0</v>
      </c>
      <c r="CR581" s="519">
        <v>0</v>
      </c>
      <c r="CS581" s="519">
        <v>0</v>
      </c>
      <c r="CT581" s="519">
        <v>0</v>
      </c>
      <c r="CU581" s="519">
        <v>0</v>
      </c>
      <c r="CV581" s="519">
        <v>0</v>
      </c>
      <c r="CW581" s="519">
        <v>0</v>
      </c>
      <c r="CX581" s="519">
        <v>0</v>
      </c>
      <c r="CY581" s="519">
        <v>0</v>
      </c>
      <c r="CZ581" s="519">
        <v>0</v>
      </c>
      <c r="DA581" s="519">
        <v>0</v>
      </c>
      <c r="DB581" s="519">
        <v>0</v>
      </c>
      <c r="DC581" s="519">
        <v>0</v>
      </c>
      <c r="DD581" s="519">
        <v>0</v>
      </c>
      <c r="DE581" s="519">
        <v>0</v>
      </c>
      <c r="DF581" s="519">
        <v>0</v>
      </c>
      <c r="DG581" s="519">
        <v>0</v>
      </c>
      <c r="DH581" s="519">
        <v>0</v>
      </c>
      <c r="DI581" s="519">
        <v>0</v>
      </c>
      <c r="DJ581" s="519">
        <v>0</v>
      </c>
      <c r="DK581" s="519">
        <v>0</v>
      </c>
      <c r="DL581" s="519">
        <v>0</v>
      </c>
      <c r="DM581" s="519">
        <v>0</v>
      </c>
      <c r="DN581" s="519">
        <v>0</v>
      </c>
      <c r="DO581" s="519">
        <v>0</v>
      </c>
      <c r="DP581" s="519">
        <v>0</v>
      </c>
      <c r="DQ581" s="519">
        <v>0</v>
      </c>
      <c r="DR581" s="519">
        <v>0</v>
      </c>
      <c r="DS581" s="519">
        <v>0</v>
      </c>
      <c r="DT581" s="519">
        <v>0</v>
      </c>
      <c r="DU581" s="519">
        <v>0</v>
      </c>
      <c r="DV581" s="519">
        <v>0</v>
      </c>
      <c r="DW581" s="519">
        <v>0</v>
      </c>
      <c r="DX581" s="519">
        <v>0</v>
      </c>
      <c r="DZ581" s="337"/>
      <c r="EA581" s="519" t="s">
        <v>1061</v>
      </c>
      <c r="EB581" s="519" t="s">
        <v>1059</v>
      </c>
      <c r="EC581" s="519">
        <v>32</v>
      </c>
      <c r="ED581" s="521" t="str">
        <f t="shared" si="29"/>
        <v>SDN150132</v>
      </c>
      <c r="EE581" s="519">
        <v>83</v>
      </c>
      <c r="EF581" s="519">
        <v>484</v>
      </c>
      <c r="EG581" s="519">
        <v>992</v>
      </c>
      <c r="EH581" s="519">
        <v>1497</v>
      </c>
      <c r="EI581" s="519">
        <v>1992</v>
      </c>
      <c r="EJ581" s="519">
        <v>2474</v>
      </c>
      <c r="EK581" s="519">
        <v>2952</v>
      </c>
      <c r="EL581" s="519">
        <v>3343</v>
      </c>
      <c r="EM581" s="519">
        <v>3729</v>
      </c>
      <c r="EN581" s="519">
        <v>4257</v>
      </c>
      <c r="EO581" s="519">
        <v>4638</v>
      </c>
      <c r="EP581" s="519">
        <v>5018</v>
      </c>
      <c r="EQ581" s="519">
        <v>5404</v>
      </c>
      <c r="ER581" s="519">
        <v>5796</v>
      </c>
      <c r="ES581" s="519">
        <v>0</v>
      </c>
      <c r="ET581" s="519">
        <v>0</v>
      </c>
      <c r="EU581" s="519">
        <v>0</v>
      </c>
      <c r="EV581" s="519">
        <v>0</v>
      </c>
      <c r="EW581" s="519">
        <v>0</v>
      </c>
      <c r="EX581" s="519">
        <v>0</v>
      </c>
      <c r="EY581" s="519">
        <v>0</v>
      </c>
      <c r="EZ581" s="519">
        <v>0</v>
      </c>
      <c r="FA581" s="519">
        <v>0</v>
      </c>
      <c r="FB581" s="519">
        <v>0</v>
      </c>
      <c r="FC581" s="519">
        <v>0</v>
      </c>
      <c r="FD581" s="519">
        <v>0</v>
      </c>
      <c r="FE581" s="519">
        <v>0</v>
      </c>
      <c r="FF581" s="519">
        <v>0</v>
      </c>
      <c r="FG581" s="519">
        <v>0</v>
      </c>
      <c r="FH581" s="519">
        <v>0</v>
      </c>
      <c r="FI581" s="519">
        <v>0</v>
      </c>
      <c r="FJ581" s="519">
        <v>0</v>
      </c>
      <c r="FK581" s="519">
        <v>0</v>
      </c>
      <c r="FL581" s="519">
        <v>0</v>
      </c>
      <c r="FM581" s="519">
        <v>0</v>
      </c>
      <c r="FN581" s="519">
        <v>0</v>
      </c>
      <c r="FO581" s="519">
        <v>0</v>
      </c>
      <c r="FP581" s="519">
        <v>0</v>
      </c>
      <c r="FQ581" s="519">
        <v>0</v>
      </c>
      <c r="FR581" s="519">
        <v>0</v>
      </c>
      <c r="FS581" s="519">
        <v>0</v>
      </c>
      <c r="FT581" s="519">
        <v>0</v>
      </c>
      <c r="FU581" s="519">
        <v>0</v>
      </c>
      <c r="FV581" s="519">
        <v>0</v>
      </c>
      <c r="FW581" s="519">
        <v>0</v>
      </c>
      <c r="FX581" s="519">
        <v>0</v>
      </c>
      <c r="FY581" s="519">
        <v>0</v>
      </c>
      <c r="FZ581" s="519">
        <v>0</v>
      </c>
      <c r="GA581" s="519">
        <v>0</v>
      </c>
      <c r="GB581" s="519">
        <v>0</v>
      </c>
      <c r="GC581" s="519">
        <v>0</v>
      </c>
      <c r="GD581" s="519">
        <v>0</v>
      </c>
      <c r="GE581" s="519">
        <v>0</v>
      </c>
      <c r="GF581" s="519">
        <v>0</v>
      </c>
      <c r="GG581" s="519">
        <v>0</v>
      </c>
      <c r="GH581" s="519">
        <v>0</v>
      </c>
      <c r="GI581" s="519">
        <v>0</v>
      </c>
      <c r="GJ581" s="519">
        <v>0</v>
      </c>
      <c r="GK581" s="519">
        <v>0</v>
      </c>
      <c r="GL581" s="519">
        <v>0</v>
      </c>
      <c r="GM581" s="519">
        <v>0</v>
      </c>
      <c r="GN581" s="519">
        <v>0</v>
      </c>
      <c r="GO581" s="519">
        <v>0</v>
      </c>
      <c r="GP581" s="519">
        <v>0</v>
      </c>
      <c r="GQ581" s="519">
        <v>0</v>
      </c>
      <c r="GR581" s="519">
        <v>0</v>
      </c>
      <c r="GS581" s="519">
        <v>0</v>
      </c>
      <c r="GT581" s="519">
        <v>0</v>
      </c>
      <c r="GU581" s="519">
        <v>0</v>
      </c>
      <c r="GV581" s="519">
        <v>0</v>
      </c>
      <c r="GW581" s="519">
        <v>0</v>
      </c>
      <c r="GX581" s="519">
        <v>0</v>
      </c>
      <c r="GY581" s="519">
        <v>0</v>
      </c>
      <c r="GZ581" s="519">
        <v>0</v>
      </c>
      <c r="HA581" s="519">
        <v>0</v>
      </c>
      <c r="HB581" s="519">
        <v>0</v>
      </c>
      <c r="HC581" s="519">
        <v>0</v>
      </c>
      <c r="HD581" s="519">
        <v>0</v>
      </c>
      <c r="HE581" s="519">
        <v>0</v>
      </c>
      <c r="HF581" s="519">
        <v>0</v>
      </c>
      <c r="HG581" s="519">
        <v>0</v>
      </c>
      <c r="HH581" s="519">
        <v>0</v>
      </c>
      <c r="HI581" s="519">
        <v>0</v>
      </c>
      <c r="HJ581" s="519">
        <v>0</v>
      </c>
      <c r="HK581" s="519">
        <v>0</v>
      </c>
      <c r="HL581" s="519">
        <v>0</v>
      </c>
      <c r="HM581" s="519">
        <v>0</v>
      </c>
      <c r="HN581" s="519">
        <v>0</v>
      </c>
      <c r="HO581" s="519">
        <v>0</v>
      </c>
      <c r="HP581" s="519">
        <v>0</v>
      </c>
      <c r="HQ581" s="519">
        <v>0</v>
      </c>
      <c r="HR581" s="519">
        <v>0</v>
      </c>
      <c r="HS581" s="519">
        <v>0</v>
      </c>
      <c r="HT581" s="519">
        <v>0</v>
      </c>
      <c r="HU581" s="519">
        <v>0</v>
      </c>
      <c r="HV581" s="519">
        <v>0</v>
      </c>
      <c r="HW581" s="519">
        <v>0</v>
      </c>
      <c r="HX581" s="519">
        <v>0</v>
      </c>
      <c r="HY581" s="519">
        <v>0</v>
      </c>
      <c r="HZ581" s="519">
        <v>0</v>
      </c>
      <c r="IA581" s="519">
        <v>0</v>
      </c>
      <c r="IB581" s="519">
        <v>0</v>
      </c>
      <c r="IC581" s="519">
        <v>0</v>
      </c>
      <c r="ID581" s="519">
        <v>0</v>
      </c>
      <c r="IE581" s="519">
        <v>0</v>
      </c>
      <c r="IF581" s="519">
        <v>0</v>
      </c>
      <c r="IG581" s="519">
        <v>0</v>
      </c>
      <c r="IH581" s="519">
        <v>0</v>
      </c>
      <c r="II581" s="519">
        <v>0</v>
      </c>
      <c r="IJ581" s="519">
        <v>0</v>
      </c>
      <c r="IK581" s="519">
        <v>0</v>
      </c>
    </row>
    <row r="582" spans="2:245" hidden="1">
      <c r="B582" s="519" t="s">
        <v>1058</v>
      </c>
      <c r="C582" s="519"/>
      <c r="D582" s="519"/>
      <c r="E582" s="519"/>
      <c r="F582" s="519">
        <v>1</v>
      </c>
      <c r="G582" s="519"/>
      <c r="H582" s="519">
        <v>57</v>
      </c>
      <c r="I582" s="519">
        <v>10</v>
      </c>
      <c r="J582" s="519" t="str">
        <f t="shared" si="30"/>
        <v>SDN10015710</v>
      </c>
      <c r="K582" s="519">
        <v>1764</v>
      </c>
      <c r="M582" s="337"/>
      <c r="N582" s="519" t="s">
        <v>1061</v>
      </c>
      <c r="O582" s="519" t="s">
        <v>1059</v>
      </c>
      <c r="P582" s="519">
        <v>33</v>
      </c>
      <c r="Q582" s="521" t="str">
        <f t="shared" si="28"/>
        <v>SDN150133</v>
      </c>
      <c r="R582" s="519">
        <v>35</v>
      </c>
      <c r="S582" s="519">
        <v>260</v>
      </c>
      <c r="T582" s="519">
        <v>490</v>
      </c>
      <c r="U582" s="519">
        <v>726</v>
      </c>
      <c r="V582" s="519">
        <v>968</v>
      </c>
      <c r="W582" s="519">
        <v>1218</v>
      </c>
      <c r="X582" s="519">
        <v>1475</v>
      </c>
      <c r="Y582" s="519">
        <v>1697</v>
      </c>
      <c r="Z582" s="519">
        <v>1925</v>
      </c>
      <c r="AA582" s="519">
        <v>2883</v>
      </c>
      <c r="AB582" s="519">
        <v>3211</v>
      </c>
      <c r="AC582" s="519">
        <v>3552</v>
      </c>
      <c r="AD582" s="519">
        <v>3910</v>
      </c>
      <c r="AE582" s="519">
        <v>4284</v>
      </c>
      <c r="AF582" s="519">
        <v>4677</v>
      </c>
      <c r="AG582" s="519">
        <v>4841</v>
      </c>
      <c r="AH582" s="519">
        <v>5018</v>
      </c>
      <c r="AI582" s="519">
        <v>5215</v>
      </c>
      <c r="AJ582" s="519">
        <v>5429</v>
      </c>
      <c r="AK582" s="519">
        <v>5662</v>
      </c>
      <c r="AL582" s="519">
        <v>5917</v>
      </c>
      <c r="AM582" s="519">
        <v>6199</v>
      </c>
      <c r="AN582" s="519">
        <v>6516</v>
      </c>
      <c r="AO582" s="519">
        <v>6866</v>
      </c>
      <c r="AP582" s="519">
        <v>7254</v>
      </c>
      <c r="AQ582" s="519">
        <v>7686</v>
      </c>
      <c r="AR582" s="519">
        <v>8164</v>
      </c>
      <c r="AS582" s="519">
        <v>8710</v>
      </c>
      <c r="AT582" s="519">
        <v>9320</v>
      </c>
      <c r="AU582" s="519">
        <v>0</v>
      </c>
      <c r="AV582" s="519">
        <v>0</v>
      </c>
      <c r="AW582" s="519">
        <v>0</v>
      </c>
      <c r="AX582" s="519">
        <v>0</v>
      </c>
      <c r="AY582" s="519">
        <v>0</v>
      </c>
      <c r="AZ582" s="519">
        <v>0</v>
      </c>
      <c r="BA582" s="519">
        <v>0</v>
      </c>
      <c r="BB582" s="519">
        <v>0</v>
      </c>
      <c r="BC582" s="519">
        <v>0</v>
      </c>
      <c r="BD582" s="519">
        <v>0</v>
      </c>
      <c r="BE582" s="519">
        <v>0</v>
      </c>
      <c r="BF582" s="519">
        <v>0</v>
      </c>
      <c r="BG582" s="519">
        <v>0</v>
      </c>
      <c r="BH582" s="519">
        <v>0</v>
      </c>
      <c r="BI582" s="519">
        <v>0</v>
      </c>
      <c r="BJ582" s="519">
        <v>0</v>
      </c>
      <c r="BK582" s="519">
        <v>0</v>
      </c>
      <c r="BL582" s="519">
        <v>0</v>
      </c>
      <c r="BM582" s="519">
        <v>0</v>
      </c>
      <c r="BN582" s="519">
        <v>0</v>
      </c>
      <c r="BO582" s="519">
        <v>0</v>
      </c>
      <c r="BP582" s="519">
        <v>0</v>
      </c>
      <c r="BQ582" s="519">
        <v>0</v>
      </c>
      <c r="BR582" s="519">
        <v>0</v>
      </c>
      <c r="BS582" s="519">
        <v>0</v>
      </c>
      <c r="BT582" s="519">
        <v>0</v>
      </c>
      <c r="BU582" s="519">
        <v>0</v>
      </c>
      <c r="BV582" s="519">
        <v>0</v>
      </c>
      <c r="BW582" s="519">
        <v>0</v>
      </c>
      <c r="BX582" s="519">
        <v>0</v>
      </c>
      <c r="BY582" s="519">
        <v>0</v>
      </c>
      <c r="BZ582" s="519">
        <v>0</v>
      </c>
      <c r="CA582" s="519">
        <v>0</v>
      </c>
      <c r="CB582" s="519">
        <v>0</v>
      </c>
      <c r="CC582" s="519">
        <v>0</v>
      </c>
      <c r="CD582" s="519">
        <v>0</v>
      </c>
      <c r="CE582" s="519">
        <v>0</v>
      </c>
      <c r="CF582" s="519">
        <v>0</v>
      </c>
      <c r="CG582" s="519">
        <v>0</v>
      </c>
      <c r="CH582" s="519">
        <v>0</v>
      </c>
      <c r="CI582" s="519">
        <v>0</v>
      </c>
      <c r="CJ582" s="519">
        <v>0</v>
      </c>
      <c r="CK582" s="519">
        <v>0</v>
      </c>
      <c r="CL582" s="519">
        <v>0</v>
      </c>
      <c r="CM582" s="519">
        <v>0</v>
      </c>
      <c r="CN582" s="519">
        <v>0</v>
      </c>
      <c r="CO582" s="519">
        <v>0</v>
      </c>
      <c r="CP582" s="519">
        <v>0</v>
      </c>
      <c r="CQ582" s="519">
        <v>0</v>
      </c>
      <c r="CR582" s="519">
        <v>0</v>
      </c>
      <c r="CS582" s="519">
        <v>0</v>
      </c>
      <c r="CT582" s="519">
        <v>0</v>
      </c>
      <c r="CU582" s="519">
        <v>0</v>
      </c>
      <c r="CV582" s="519">
        <v>0</v>
      </c>
      <c r="CW582" s="519">
        <v>0</v>
      </c>
      <c r="CX582" s="519">
        <v>0</v>
      </c>
      <c r="CY582" s="519">
        <v>0</v>
      </c>
      <c r="CZ582" s="519">
        <v>0</v>
      </c>
      <c r="DA582" s="519">
        <v>0</v>
      </c>
      <c r="DB582" s="519">
        <v>0</v>
      </c>
      <c r="DC582" s="519">
        <v>0</v>
      </c>
      <c r="DD582" s="519">
        <v>0</v>
      </c>
      <c r="DE582" s="519">
        <v>0</v>
      </c>
      <c r="DF582" s="519">
        <v>0</v>
      </c>
      <c r="DG582" s="519">
        <v>0</v>
      </c>
      <c r="DH582" s="519">
        <v>0</v>
      </c>
      <c r="DI582" s="519">
        <v>0</v>
      </c>
      <c r="DJ582" s="519">
        <v>0</v>
      </c>
      <c r="DK582" s="519">
        <v>0</v>
      </c>
      <c r="DL582" s="519">
        <v>0</v>
      </c>
      <c r="DM582" s="519">
        <v>0</v>
      </c>
      <c r="DN582" s="519">
        <v>0</v>
      </c>
      <c r="DO582" s="519">
        <v>0</v>
      </c>
      <c r="DP582" s="519">
        <v>0</v>
      </c>
      <c r="DQ582" s="519">
        <v>0</v>
      </c>
      <c r="DR582" s="519">
        <v>0</v>
      </c>
      <c r="DS582" s="519">
        <v>0</v>
      </c>
      <c r="DT582" s="519">
        <v>0</v>
      </c>
      <c r="DU582" s="519">
        <v>0</v>
      </c>
      <c r="DV582" s="519">
        <v>0</v>
      </c>
      <c r="DW582" s="519">
        <v>0</v>
      </c>
      <c r="DX582" s="519">
        <v>0</v>
      </c>
      <c r="DZ582" s="337"/>
      <c r="EA582" s="519" t="s">
        <v>1061</v>
      </c>
      <c r="EB582" s="519" t="s">
        <v>1059</v>
      </c>
      <c r="EC582" s="519">
        <v>33</v>
      </c>
      <c r="ED582" s="521" t="str">
        <f t="shared" si="29"/>
        <v>SDN150133</v>
      </c>
      <c r="EE582" s="519">
        <v>63</v>
      </c>
      <c r="EF582" s="519">
        <v>451</v>
      </c>
      <c r="EG582" s="519">
        <v>930</v>
      </c>
      <c r="EH582" s="519">
        <v>1416</v>
      </c>
      <c r="EI582" s="519">
        <v>1892</v>
      </c>
      <c r="EJ582" s="519">
        <v>2358</v>
      </c>
      <c r="EK582" s="519">
        <v>2819</v>
      </c>
      <c r="EL582" s="519">
        <v>3197</v>
      </c>
      <c r="EM582" s="519">
        <v>3571</v>
      </c>
      <c r="EN582" s="519">
        <v>4085</v>
      </c>
      <c r="EO582" s="519">
        <v>4455</v>
      </c>
      <c r="EP582" s="519">
        <v>4827</v>
      </c>
      <c r="EQ582" s="519">
        <v>5206</v>
      </c>
      <c r="ER582" s="519">
        <v>5589</v>
      </c>
      <c r="ES582" s="519">
        <v>0</v>
      </c>
      <c r="ET582" s="519">
        <v>0</v>
      </c>
      <c r="EU582" s="519">
        <v>0</v>
      </c>
      <c r="EV582" s="519">
        <v>0</v>
      </c>
      <c r="EW582" s="519">
        <v>0</v>
      </c>
      <c r="EX582" s="519">
        <v>0</v>
      </c>
      <c r="EY582" s="519">
        <v>0</v>
      </c>
      <c r="EZ582" s="519">
        <v>0</v>
      </c>
      <c r="FA582" s="519">
        <v>0</v>
      </c>
      <c r="FB582" s="519">
        <v>0</v>
      </c>
      <c r="FC582" s="519">
        <v>0</v>
      </c>
      <c r="FD582" s="519">
        <v>0</v>
      </c>
      <c r="FE582" s="519">
        <v>0</v>
      </c>
      <c r="FF582" s="519">
        <v>0</v>
      </c>
      <c r="FG582" s="519">
        <v>0</v>
      </c>
      <c r="FH582" s="519">
        <v>0</v>
      </c>
      <c r="FI582" s="519">
        <v>0</v>
      </c>
      <c r="FJ582" s="519">
        <v>0</v>
      </c>
      <c r="FK582" s="519">
        <v>0</v>
      </c>
      <c r="FL582" s="519">
        <v>0</v>
      </c>
      <c r="FM582" s="519">
        <v>0</v>
      </c>
      <c r="FN582" s="519">
        <v>0</v>
      </c>
      <c r="FO582" s="519">
        <v>0</v>
      </c>
      <c r="FP582" s="519">
        <v>0</v>
      </c>
      <c r="FQ582" s="519">
        <v>0</v>
      </c>
      <c r="FR582" s="519">
        <v>0</v>
      </c>
      <c r="FS582" s="519">
        <v>0</v>
      </c>
      <c r="FT582" s="519">
        <v>0</v>
      </c>
      <c r="FU582" s="519">
        <v>0</v>
      </c>
      <c r="FV582" s="519">
        <v>0</v>
      </c>
      <c r="FW582" s="519">
        <v>0</v>
      </c>
      <c r="FX582" s="519">
        <v>0</v>
      </c>
      <c r="FY582" s="519">
        <v>0</v>
      </c>
      <c r="FZ582" s="519">
        <v>0</v>
      </c>
      <c r="GA582" s="519">
        <v>0</v>
      </c>
      <c r="GB582" s="519">
        <v>0</v>
      </c>
      <c r="GC582" s="519">
        <v>0</v>
      </c>
      <c r="GD582" s="519">
        <v>0</v>
      </c>
      <c r="GE582" s="519">
        <v>0</v>
      </c>
      <c r="GF582" s="519">
        <v>0</v>
      </c>
      <c r="GG582" s="519">
        <v>0</v>
      </c>
      <c r="GH582" s="519">
        <v>0</v>
      </c>
      <c r="GI582" s="519">
        <v>0</v>
      </c>
      <c r="GJ582" s="519">
        <v>0</v>
      </c>
      <c r="GK582" s="519">
        <v>0</v>
      </c>
      <c r="GL582" s="519">
        <v>0</v>
      </c>
      <c r="GM582" s="519">
        <v>0</v>
      </c>
      <c r="GN582" s="519">
        <v>0</v>
      </c>
      <c r="GO582" s="519">
        <v>0</v>
      </c>
      <c r="GP582" s="519">
        <v>0</v>
      </c>
      <c r="GQ582" s="519">
        <v>0</v>
      </c>
      <c r="GR582" s="519">
        <v>0</v>
      </c>
      <c r="GS582" s="519">
        <v>0</v>
      </c>
      <c r="GT582" s="519">
        <v>0</v>
      </c>
      <c r="GU582" s="519">
        <v>0</v>
      </c>
      <c r="GV582" s="519">
        <v>0</v>
      </c>
      <c r="GW582" s="519">
        <v>0</v>
      </c>
      <c r="GX582" s="519">
        <v>0</v>
      </c>
      <c r="GY582" s="519">
        <v>0</v>
      </c>
      <c r="GZ582" s="519">
        <v>0</v>
      </c>
      <c r="HA582" s="519">
        <v>0</v>
      </c>
      <c r="HB582" s="519">
        <v>0</v>
      </c>
      <c r="HC582" s="519">
        <v>0</v>
      </c>
      <c r="HD582" s="519">
        <v>0</v>
      </c>
      <c r="HE582" s="519">
        <v>0</v>
      </c>
      <c r="HF582" s="519">
        <v>0</v>
      </c>
      <c r="HG582" s="519">
        <v>0</v>
      </c>
      <c r="HH582" s="519">
        <v>0</v>
      </c>
      <c r="HI582" s="519">
        <v>0</v>
      </c>
      <c r="HJ582" s="519">
        <v>0</v>
      </c>
      <c r="HK582" s="519">
        <v>0</v>
      </c>
      <c r="HL582" s="519">
        <v>0</v>
      </c>
      <c r="HM582" s="519">
        <v>0</v>
      </c>
      <c r="HN582" s="519">
        <v>0</v>
      </c>
      <c r="HO582" s="519">
        <v>0</v>
      </c>
      <c r="HP582" s="519">
        <v>0</v>
      </c>
      <c r="HQ582" s="519">
        <v>0</v>
      </c>
      <c r="HR582" s="519">
        <v>0</v>
      </c>
      <c r="HS582" s="519">
        <v>0</v>
      </c>
      <c r="HT582" s="519">
        <v>0</v>
      </c>
      <c r="HU582" s="519">
        <v>0</v>
      </c>
      <c r="HV582" s="519">
        <v>0</v>
      </c>
      <c r="HW582" s="519">
        <v>0</v>
      </c>
      <c r="HX582" s="519">
        <v>0</v>
      </c>
      <c r="HY582" s="519">
        <v>0</v>
      </c>
      <c r="HZ582" s="519">
        <v>0</v>
      </c>
      <c r="IA582" s="519">
        <v>0</v>
      </c>
      <c r="IB582" s="519">
        <v>0</v>
      </c>
      <c r="IC582" s="519">
        <v>0</v>
      </c>
      <c r="ID582" s="519">
        <v>0</v>
      </c>
      <c r="IE582" s="519">
        <v>0</v>
      </c>
      <c r="IF582" s="519">
        <v>0</v>
      </c>
      <c r="IG582" s="519">
        <v>0</v>
      </c>
      <c r="IH582" s="519">
        <v>0</v>
      </c>
      <c r="II582" s="519">
        <v>0</v>
      </c>
      <c r="IJ582" s="519">
        <v>0</v>
      </c>
      <c r="IK582" s="519">
        <v>0</v>
      </c>
    </row>
    <row r="583" spans="2:245" hidden="1">
      <c r="B583" s="519" t="s">
        <v>1058</v>
      </c>
      <c r="C583" s="519"/>
      <c r="D583" s="519"/>
      <c r="E583" s="519"/>
      <c r="F583" s="519">
        <v>1</v>
      </c>
      <c r="G583" s="519"/>
      <c r="H583" s="519">
        <v>58</v>
      </c>
      <c r="I583" s="519">
        <v>1</v>
      </c>
      <c r="J583" s="519" t="str">
        <f t="shared" si="30"/>
        <v>SDN10015801</v>
      </c>
      <c r="K583" s="519">
        <v>2370</v>
      </c>
      <c r="M583" s="337"/>
      <c r="N583" s="519" t="s">
        <v>1061</v>
      </c>
      <c r="O583" s="519" t="s">
        <v>1059</v>
      </c>
      <c r="P583" s="519">
        <v>34</v>
      </c>
      <c r="Q583" s="521" t="str">
        <f t="shared" si="28"/>
        <v>SDN150134</v>
      </c>
      <c r="R583" s="519">
        <v>23</v>
      </c>
      <c r="S583" s="519">
        <v>241</v>
      </c>
      <c r="T583" s="519">
        <v>463</v>
      </c>
      <c r="U583" s="519">
        <v>691</v>
      </c>
      <c r="V583" s="519">
        <v>925</v>
      </c>
      <c r="W583" s="519">
        <v>1166</v>
      </c>
      <c r="X583" s="519">
        <v>1415</v>
      </c>
      <c r="Y583" s="519">
        <v>1629</v>
      </c>
      <c r="Z583" s="519">
        <v>1851</v>
      </c>
      <c r="AA583" s="519">
        <v>2775</v>
      </c>
      <c r="AB583" s="519">
        <v>3094</v>
      </c>
      <c r="AC583" s="519">
        <v>3428</v>
      </c>
      <c r="AD583" s="519">
        <v>3777</v>
      </c>
      <c r="AE583" s="519">
        <v>4143</v>
      </c>
      <c r="AF583" s="519">
        <v>4527</v>
      </c>
      <c r="AG583" s="519">
        <v>4691</v>
      </c>
      <c r="AH583" s="519">
        <v>4873</v>
      </c>
      <c r="AI583" s="519">
        <v>5070</v>
      </c>
      <c r="AJ583" s="519">
        <v>5285</v>
      </c>
      <c r="AK583" s="519">
        <v>5519</v>
      </c>
      <c r="AL583" s="519">
        <v>5778</v>
      </c>
      <c r="AM583" s="519">
        <v>6070</v>
      </c>
      <c r="AN583" s="519">
        <v>6390</v>
      </c>
      <c r="AO583" s="519">
        <v>6748</v>
      </c>
      <c r="AP583" s="519">
        <v>7148</v>
      </c>
      <c r="AQ583" s="519">
        <v>7590</v>
      </c>
      <c r="AR583" s="519">
        <v>8095</v>
      </c>
      <c r="AS583" s="519">
        <v>8660</v>
      </c>
      <c r="AT583" s="519">
        <v>9289</v>
      </c>
      <c r="AU583" s="519">
        <v>0</v>
      </c>
      <c r="AV583" s="519">
        <v>0</v>
      </c>
      <c r="AW583" s="519">
        <v>0</v>
      </c>
      <c r="AX583" s="519">
        <v>0</v>
      </c>
      <c r="AY583" s="519">
        <v>0</v>
      </c>
      <c r="AZ583" s="519">
        <v>0</v>
      </c>
      <c r="BA583" s="519">
        <v>0</v>
      </c>
      <c r="BB583" s="519">
        <v>0</v>
      </c>
      <c r="BC583" s="519">
        <v>0</v>
      </c>
      <c r="BD583" s="519">
        <v>0</v>
      </c>
      <c r="BE583" s="519">
        <v>0</v>
      </c>
      <c r="BF583" s="519">
        <v>0</v>
      </c>
      <c r="BG583" s="519">
        <v>0</v>
      </c>
      <c r="BH583" s="519">
        <v>0</v>
      </c>
      <c r="BI583" s="519">
        <v>0</v>
      </c>
      <c r="BJ583" s="519">
        <v>0</v>
      </c>
      <c r="BK583" s="519">
        <v>0</v>
      </c>
      <c r="BL583" s="519">
        <v>0</v>
      </c>
      <c r="BM583" s="519">
        <v>0</v>
      </c>
      <c r="BN583" s="519">
        <v>0</v>
      </c>
      <c r="BO583" s="519">
        <v>0</v>
      </c>
      <c r="BP583" s="519">
        <v>0</v>
      </c>
      <c r="BQ583" s="519">
        <v>0</v>
      </c>
      <c r="BR583" s="519">
        <v>0</v>
      </c>
      <c r="BS583" s="519">
        <v>0</v>
      </c>
      <c r="BT583" s="519">
        <v>0</v>
      </c>
      <c r="BU583" s="519">
        <v>0</v>
      </c>
      <c r="BV583" s="519">
        <v>0</v>
      </c>
      <c r="BW583" s="519">
        <v>0</v>
      </c>
      <c r="BX583" s="519">
        <v>0</v>
      </c>
      <c r="BY583" s="519">
        <v>0</v>
      </c>
      <c r="BZ583" s="519">
        <v>0</v>
      </c>
      <c r="CA583" s="519">
        <v>0</v>
      </c>
      <c r="CB583" s="519">
        <v>0</v>
      </c>
      <c r="CC583" s="519">
        <v>0</v>
      </c>
      <c r="CD583" s="519">
        <v>0</v>
      </c>
      <c r="CE583" s="519">
        <v>0</v>
      </c>
      <c r="CF583" s="519">
        <v>0</v>
      </c>
      <c r="CG583" s="519">
        <v>0</v>
      </c>
      <c r="CH583" s="519">
        <v>0</v>
      </c>
      <c r="CI583" s="519">
        <v>0</v>
      </c>
      <c r="CJ583" s="519">
        <v>0</v>
      </c>
      <c r="CK583" s="519">
        <v>0</v>
      </c>
      <c r="CL583" s="519">
        <v>0</v>
      </c>
      <c r="CM583" s="519">
        <v>0</v>
      </c>
      <c r="CN583" s="519">
        <v>0</v>
      </c>
      <c r="CO583" s="519">
        <v>0</v>
      </c>
      <c r="CP583" s="519">
        <v>0</v>
      </c>
      <c r="CQ583" s="519">
        <v>0</v>
      </c>
      <c r="CR583" s="519">
        <v>0</v>
      </c>
      <c r="CS583" s="519">
        <v>0</v>
      </c>
      <c r="CT583" s="519">
        <v>0</v>
      </c>
      <c r="CU583" s="519">
        <v>0</v>
      </c>
      <c r="CV583" s="519">
        <v>0</v>
      </c>
      <c r="CW583" s="519">
        <v>0</v>
      </c>
      <c r="CX583" s="519">
        <v>0</v>
      </c>
      <c r="CY583" s="519">
        <v>0</v>
      </c>
      <c r="CZ583" s="519">
        <v>0</v>
      </c>
      <c r="DA583" s="519">
        <v>0</v>
      </c>
      <c r="DB583" s="519">
        <v>0</v>
      </c>
      <c r="DC583" s="519">
        <v>0</v>
      </c>
      <c r="DD583" s="519">
        <v>0</v>
      </c>
      <c r="DE583" s="519">
        <v>0</v>
      </c>
      <c r="DF583" s="519">
        <v>0</v>
      </c>
      <c r="DG583" s="519">
        <v>0</v>
      </c>
      <c r="DH583" s="519">
        <v>0</v>
      </c>
      <c r="DI583" s="519">
        <v>0</v>
      </c>
      <c r="DJ583" s="519">
        <v>0</v>
      </c>
      <c r="DK583" s="519">
        <v>0</v>
      </c>
      <c r="DL583" s="519">
        <v>0</v>
      </c>
      <c r="DM583" s="519">
        <v>0</v>
      </c>
      <c r="DN583" s="519">
        <v>0</v>
      </c>
      <c r="DO583" s="519">
        <v>0</v>
      </c>
      <c r="DP583" s="519">
        <v>0</v>
      </c>
      <c r="DQ583" s="519">
        <v>0</v>
      </c>
      <c r="DR583" s="519">
        <v>0</v>
      </c>
      <c r="DS583" s="519">
        <v>0</v>
      </c>
      <c r="DT583" s="519">
        <v>0</v>
      </c>
      <c r="DU583" s="519">
        <v>0</v>
      </c>
      <c r="DV583" s="519">
        <v>0</v>
      </c>
      <c r="DW583" s="519">
        <v>0</v>
      </c>
      <c r="DX583" s="519">
        <v>0</v>
      </c>
      <c r="DZ583" s="337"/>
      <c r="EA583" s="519" t="s">
        <v>1061</v>
      </c>
      <c r="EB583" s="519" t="s">
        <v>1059</v>
      </c>
      <c r="EC583" s="519">
        <v>34</v>
      </c>
      <c r="ED583" s="521" t="str">
        <f t="shared" si="29"/>
        <v>SDN150134</v>
      </c>
      <c r="EE583" s="519">
        <v>41</v>
      </c>
      <c r="EF583" s="519">
        <v>417</v>
      </c>
      <c r="EG583" s="519">
        <v>866</v>
      </c>
      <c r="EH583" s="519">
        <v>1333</v>
      </c>
      <c r="EI583" s="519">
        <v>1792</v>
      </c>
      <c r="EJ583" s="519">
        <v>2240</v>
      </c>
      <c r="EK583" s="519">
        <v>2686</v>
      </c>
      <c r="EL583" s="519">
        <v>3049</v>
      </c>
      <c r="EM583" s="519">
        <v>3411</v>
      </c>
      <c r="EN583" s="519">
        <v>3914</v>
      </c>
      <c r="EO583" s="519">
        <v>4273</v>
      </c>
      <c r="EP583" s="519">
        <v>4639</v>
      </c>
      <c r="EQ583" s="519">
        <v>5007</v>
      </c>
      <c r="ER583" s="519">
        <v>5383</v>
      </c>
      <c r="ES583" s="519">
        <v>0</v>
      </c>
      <c r="ET583" s="519">
        <v>0</v>
      </c>
      <c r="EU583" s="519">
        <v>0</v>
      </c>
      <c r="EV583" s="519">
        <v>0</v>
      </c>
      <c r="EW583" s="519">
        <v>0</v>
      </c>
      <c r="EX583" s="519">
        <v>0</v>
      </c>
      <c r="EY583" s="519">
        <v>0</v>
      </c>
      <c r="EZ583" s="519">
        <v>0</v>
      </c>
      <c r="FA583" s="519">
        <v>0</v>
      </c>
      <c r="FB583" s="519">
        <v>0</v>
      </c>
      <c r="FC583" s="519">
        <v>0</v>
      </c>
      <c r="FD583" s="519">
        <v>0</v>
      </c>
      <c r="FE583" s="519">
        <v>0</v>
      </c>
      <c r="FF583" s="519">
        <v>0</v>
      </c>
      <c r="FG583" s="519">
        <v>0</v>
      </c>
      <c r="FH583" s="519">
        <v>0</v>
      </c>
      <c r="FI583" s="519">
        <v>0</v>
      </c>
      <c r="FJ583" s="519">
        <v>0</v>
      </c>
      <c r="FK583" s="519">
        <v>0</v>
      </c>
      <c r="FL583" s="519">
        <v>0</v>
      </c>
      <c r="FM583" s="519">
        <v>0</v>
      </c>
      <c r="FN583" s="519">
        <v>0</v>
      </c>
      <c r="FO583" s="519">
        <v>0</v>
      </c>
      <c r="FP583" s="519">
        <v>0</v>
      </c>
      <c r="FQ583" s="519">
        <v>0</v>
      </c>
      <c r="FR583" s="519">
        <v>0</v>
      </c>
      <c r="FS583" s="519">
        <v>0</v>
      </c>
      <c r="FT583" s="519">
        <v>0</v>
      </c>
      <c r="FU583" s="519">
        <v>0</v>
      </c>
      <c r="FV583" s="519">
        <v>0</v>
      </c>
      <c r="FW583" s="519">
        <v>0</v>
      </c>
      <c r="FX583" s="519">
        <v>0</v>
      </c>
      <c r="FY583" s="519">
        <v>0</v>
      </c>
      <c r="FZ583" s="519">
        <v>0</v>
      </c>
      <c r="GA583" s="519">
        <v>0</v>
      </c>
      <c r="GB583" s="519">
        <v>0</v>
      </c>
      <c r="GC583" s="519">
        <v>0</v>
      </c>
      <c r="GD583" s="519">
        <v>0</v>
      </c>
      <c r="GE583" s="519">
        <v>0</v>
      </c>
      <c r="GF583" s="519">
        <v>0</v>
      </c>
      <c r="GG583" s="519">
        <v>0</v>
      </c>
      <c r="GH583" s="519">
        <v>0</v>
      </c>
      <c r="GI583" s="519">
        <v>0</v>
      </c>
      <c r="GJ583" s="519">
        <v>0</v>
      </c>
      <c r="GK583" s="519">
        <v>0</v>
      </c>
      <c r="GL583" s="519">
        <v>0</v>
      </c>
      <c r="GM583" s="519">
        <v>0</v>
      </c>
      <c r="GN583" s="519">
        <v>0</v>
      </c>
      <c r="GO583" s="519">
        <v>0</v>
      </c>
      <c r="GP583" s="519">
        <v>0</v>
      </c>
      <c r="GQ583" s="519">
        <v>0</v>
      </c>
      <c r="GR583" s="519">
        <v>0</v>
      </c>
      <c r="GS583" s="519">
        <v>0</v>
      </c>
      <c r="GT583" s="519">
        <v>0</v>
      </c>
      <c r="GU583" s="519">
        <v>0</v>
      </c>
      <c r="GV583" s="519">
        <v>0</v>
      </c>
      <c r="GW583" s="519">
        <v>0</v>
      </c>
      <c r="GX583" s="519">
        <v>0</v>
      </c>
      <c r="GY583" s="519">
        <v>0</v>
      </c>
      <c r="GZ583" s="519">
        <v>0</v>
      </c>
      <c r="HA583" s="519">
        <v>0</v>
      </c>
      <c r="HB583" s="519">
        <v>0</v>
      </c>
      <c r="HC583" s="519">
        <v>0</v>
      </c>
      <c r="HD583" s="519">
        <v>0</v>
      </c>
      <c r="HE583" s="519">
        <v>0</v>
      </c>
      <c r="HF583" s="519">
        <v>0</v>
      </c>
      <c r="HG583" s="519">
        <v>0</v>
      </c>
      <c r="HH583" s="519">
        <v>0</v>
      </c>
      <c r="HI583" s="519">
        <v>0</v>
      </c>
      <c r="HJ583" s="519">
        <v>0</v>
      </c>
      <c r="HK583" s="519">
        <v>0</v>
      </c>
      <c r="HL583" s="519">
        <v>0</v>
      </c>
      <c r="HM583" s="519">
        <v>0</v>
      </c>
      <c r="HN583" s="519">
        <v>0</v>
      </c>
      <c r="HO583" s="519">
        <v>0</v>
      </c>
      <c r="HP583" s="519">
        <v>0</v>
      </c>
      <c r="HQ583" s="519">
        <v>0</v>
      </c>
      <c r="HR583" s="519">
        <v>0</v>
      </c>
      <c r="HS583" s="519">
        <v>0</v>
      </c>
      <c r="HT583" s="519">
        <v>0</v>
      </c>
      <c r="HU583" s="519">
        <v>0</v>
      </c>
      <c r="HV583" s="519">
        <v>0</v>
      </c>
      <c r="HW583" s="519">
        <v>0</v>
      </c>
      <c r="HX583" s="519">
        <v>0</v>
      </c>
      <c r="HY583" s="519">
        <v>0</v>
      </c>
      <c r="HZ583" s="519">
        <v>0</v>
      </c>
      <c r="IA583" s="519">
        <v>0</v>
      </c>
      <c r="IB583" s="519">
        <v>0</v>
      </c>
      <c r="IC583" s="519">
        <v>0</v>
      </c>
      <c r="ID583" s="519">
        <v>0</v>
      </c>
      <c r="IE583" s="519">
        <v>0</v>
      </c>
      <c r="IF583" s="519">
        <v>0</v>
      </c>
      <c r="IG583" s="519">
        <v>0</v>
      </c>
      <c r="IH583" s="519">
        <v>0</v>
      </c>
      <c r="II583" s="519">
        <v>0</v>
      </c>
      <c r="IJ583" s="519">
        <v>0</v>
      </c>
      <c r="IK583" s="519">
        <v>0</v>
      </c>
    </row>
    <row r="584" spans="2:245" hidden="1">
      <c r="B584" s="519" t="s">
        <v>1058</v>
      </c>
      <c r="C584" s="519"/>
      <c r="D584" s="519"/>
      <c r="E584" s="519"/>
      <c r="F584" s="519">
        <v>1</v>
      </c>
      <c r="G584" s="519"/>
      <c r="H584" s="519">
        <v>58</v>
      </c>
      <c r="I584" s="519">
        <v>2</v>
      </c>
      <c r="J584" s="519" t="str">
        <f t="shared" si="30"/>
        <v>SDN10015802</v>
      </c>
      <c r="K584" s="519">
        <v>2370</v>
      </c>
      <c r="M584" s="337"/>
      <c r="N584" s="519" t="s">
        <v>1061</v>
      </c>
      <c r="O584" s="519" t="s">
        <v>1059</v>
      </c>
      <c r="P584" s="519">
        <v>35</v>
      </c>
      <c r="Q584" s="521" t="str">
        <f t="shared" si="28"/>
        <v>SDN150135</v>
      </c>
      <c r="R584" s="519">
        <v>12</v>
      </c>
      <c r="S584" s="519">
        <v>221</v>
      </c>
      <c r="T584" s="519">
        <v>435</v>
      </c>
      <c r="U584" s="519">
        <v>656</v>
      </c>
      <c r="V584" s="519">
        <v>881</v>
      </c>
      <c r="W584" s="519">
        <v>1115</v>
      </c>
      <c r="X584" s="519">
        <v>1355</v>
      </c>
      <c r="Y584" s="519">
        <v>1562</v>
      </c>
      <c r="Z584" s="519">
        <v>1778</v>
      </c>
      <c r="AA584" s="519">
        <v>2667</v>
      </c>
      <c r="AB584" s="519">
        <v>2979</v>
      </c>
      <c r="AC584" s="519">
        <v>3304</v>
      </c>
      <c r="AD584" s="519">
        <v>3644</v>
      </c>
      <c r="AE584" s="519">
        <v>4001</v>
      </c>
      <c r="AF584" s="519">
        <v>4379</v>
      </c>
      <c r="AG584" s="519">
        <v>4546</v>
      </c>
      <c r="AH584" s="519">
        <v>4728</v>
      </c>
      <c r="AI584" s="519">
        <v>4925</v>
      </c>
      <c r="AJ584" s="519">
        <v>5140</v>
      </c>
      <c r="AK584" s="519">
        <v>5378</v>
      </c>
      <c r="AL584" s="519">
        <v>5645</v>
      </c>
      <c r="AM584" s="519">
        <v>5938</v>
      </c>
      <c r="AN584" s="519">
        <v>6265</v>
      </c>
      <c r="AO584" s="519">
        <v>6632</v>
      </c>
      <c r="AP584" s="519">
        <v>7040</v>
      </c>
      <c r="AQ584" s="519">
        <v>7507</v>
      </c>
      <c r="AR584" s="519">
        <v>8027</v>
      </c>
      <c r="AS584" s="519">
        <v>8607</v>
      </c>
      <c r="AT584" s="519">
        <v>9262</v>
      </c>
      <c r="AU584" s="519">
        <v>0</v>
      </c>
      <c r="AV584" s="519">
        <v>0</v>
      </c>
      <c r="AW584" s="519">
        <v>0</v>
      </c>
      <c r="AX584" s="519">
        <v>0</v>
      </c>
      <c r="AY584" s="519">
        <v>0</v>
      </c>
      <c r="AZ584" s="519">
        <v>0</v>
      </c>
      <c r="BA584" s="519">
        <v>0</v>
      </c>
      <c r="BB584" s="519">
        <v>0</v>
      </c>
      <c r="BC584" s="519">
        <v>0</v>
      </c>
      <c r="BD584" s="519">
        <v>0</v>
      </c>
      <c r="BE584" s="519">
        <v>0</v>
      </c>
      <c r="BF584" s="519">
        <v>0</v>
      </c>
      <c r="BG584" s="519">
        <v>0</v>
      </c>
      <c r="BH584" s="519">
        <v>0</v>
      </c>
      <c r="BI584" s="519">
        <v>0</v>
      </c>
      <c r="BJ584" s="519">
        <v>0</v>
      </c>
      <c r="BK584" s="519">
        <v>0</v>
      </c>
      <c r="BL584" s="519">
        <v>0</v>
      </c>
      <c r="BM584" s="519">
        <v>0</v>
      </c>
      <c r="BN584" s="519">
        <v>0</v>
      </c>
      <c r="BO584" s="519">
        <v>0</v>
      </c>
      <c r="BP584" s="519">
        <v>0</v>
      </c>
      <c r="BQ584" s="519">
        <v>0</v>
      </c>
      <c r="BR584" s="519">
        <v>0</v>
      </c>
      <c r="BS584" s="519">
        <v>0</v>
      </c>
      <c r="BT584" s="519">
        <v>0</v>
      </c>
      <c r="BU584" s="519">
        <v>0</v>
      </c>
      <c r="BV584" s="519">
        <v>0</v>
      </c>
      <c r="BW584" s="519">
        <v>0</v>
      </c>
      <c r="BX584" s="519">
        <v>0</v>
      </c>
      <c r="BY584" s="519">
        <v>0</v>
      </c>
      <c r="BZ584" s="519">
        <v>0</v>
      </c>
      <c r="CA584" s="519">
        <v>0</v>
      </c>
      <c r="CB584" s="519">
        <v>0</v>
      </c>
      <c r="CC584" s="519">
        <v>0</v>
      </c>
      <c r="CD584" s="519">
        <v>0</v>
      </c>
      <c r="CE584" s="519">
        <v>0</v>
      </c>
      <c r="CF584" s="519">
        <v>0</v>
      </c>
      <c r="CG584" s="519">
        <v>0</v>
      </c>
      <c r="CH584" s="519">
        <v>0</v>
      </c>
      <c r="CI584" s="519">
        <v>0</v>
      </c>
      <c r="CJ584" s="519">
        <v>0</v>
      </c>
      <c r="CK584" s="519">
        <v>0</v>
      </c>
      <c r="CL584" s="519">
        <v>0</v>
      </c>
      <c r="CM584" s="519">
        <v>0</v>
      </c>
      <c r="CN584" s="519">
        <v>0</v>
      </c>
      <c r="CO584" s="519">
        <v>0</v>
      </c>
      <c r="CP584" s="519">
        <v>0</v>
      </c>
      <c r="CQ584" s="519">
        <v>0</v>
      </c>
      <c r="CR584" s="519">
        <v>0</v>
      </c>
      <c r="CS584" s="519">
        <v>0</v>
      </c>
      <c r="CT584" s="519">
        <v>0</v>
      </c>
      <c r="CU584" s="519">
        <v>0</v>
      </c>
      <c r="CV584" s="519">
        <v>0</v>
      </c>
      <c r="CW584" s="519">
        <v>0</v>
      </c>
      <c r="CX584" s="519">
        <v>0</v>
      </c>
      <c r="CY584" s="519">
        <v>0</v>
      </c>
      <c r="CZ584" s="519">
        <v>0</v>
      </c>
      <c r="DA584" s="519">
        <v>0</v>
      </c>
      <c r="DB584" s="519">
        <v>0</v>
      </c>
      <c r="DC584" s="519">
        <v>0</v>
      </c>
      <c r="DD584" s="519">
        <v>0</v>
      </c>
      <c r="DE584" s="519">
        <v>0</v>
      </c>
      <c r="DF584" s="519">
        <v>0</v>
      </c>
      <c r="DG584" s="519">
        <v>0</v>
      </c>
      <c r="DH584" s="519">
        <v>0</v>
      </c>
      <c r="DI584" s="519">
        <v>0</v>
      </c>
      <c r="DJ584" s="519">
        <v>0</v>
      </c>
      <c r="DK584" s="519">
        <v>0</v>
      </c>
      <c r="DL584" s="519">
        <v>0</v>
      </c>
      <c r="DM584" s="519">
        <v>0</v>
      </c>
      <c r="DN584" s="519">
        <v>0</v>
      </c>
      <c r="DO584" s="519">
        <v>0</v>
      </c>
      <c r="DP584" s="519">
        <v>0</v>
      </c>
      <c r="DQ584" s="519">
        <v>0</v>
      </c>
      <c r="DR584" s="519">
        <v>0</v>
      </c>
      <c r="DS584" s="519">
        <v>0</v>
      </c>
      <c r="DT584" s="519">
        <v>0</v>
      </c>
      <c r="DU584" s="519">
        <v>0</v>
      </c>
      <c r="DV584" s="519">
        <v>0</v>
      </c>
      <c r="DW584" s="519">
        <v>0</v>
      </c>
      <c r="DX584" s="519">
        <v>0</v>
      </c>
      <c r="DZ584" s="337"/>
      <c r="EA584" s="519" t="s">
        <v>1061</v>
      </c>
      <c r="EB584" s="519" t="s">
        <v>1059</v>
      </c>
      <c r="EC584" s="519">
        <v>35</v>
      </c>
      <c r="ED584" s="521" t="str">
        <f t="shared" si="29"/>
        <v>SDN150135</v>
      </c>
      <c r="EE584" s="519">
        <v>21</v>
      </c>
      <c r="EF584" s="519">
        <v>381</v>
      </c>
      <c r="EG584" s="519">
        <v>801</v>
      </c>
      <c r="EH584" s="519">
        <v>1251</v>
      </c>
      <c r="EI584" s="519">
        <v>1692</v>
      </c>
      <c r="EJ584" s="519">
        <v>2124</v>
      </c>
      <c r="EK584" s="519">
        <v>2552</v>
      </c>
      <c r="EL584" s="519">
        <v>2904</v>
      </c>
      <c r="EM584" s="519">
        <v>3254</v>
      </c>
      <c r="EN584" s="519">
        <v>3743</v>
      </c>
      <c r="EO584" s="519">
        <v>4095</v>
      </c>
      <c r="EP584" s="519">
        <v>4450</v>
      </c>
      <c r="EQ584" s="519">
        <v>4809</v>
      </c>
      <c r="ER584" s="519">
        <v>5174</v>
      </c>
      <c r="ES584" s="519">
        <v>0</v>
      </c>
      <c r="ET584" s="519">
        <v>0</v>
      </c>
      <c r="EU584" s="519">
        <v>0</v>
      </c>
      <c r="EV584" s="519">
        <v>0</v>
      </c>
      <c r="EW584" s="519">
        <v>0</v>
      </c>
      <c r="EX584" s="519">
        <v>0</v>
      </c>
      <c r="EY584" s="519">
        <v>0</v>
      </c>
      <c r="EZ584" s="519">
        <v>0</v>
      </c>
      <c r="FA584" s="519">
        <v>0</v>
      </c>
      <c r="FB584" s="519">
        <v>0</v>
      </c>
      <c r="FC584" s="519">
        <v>0</v>
      </c>
      <c r="FD584" s="519">
        <v>0</v>
      </c>
      <c r="FE584" s="519">
        <v>0</v>
      </c>
      <c r="FF584" s="519">
        <v>0</v>
      </c>
      <c r="FG584" s="519">
        <v>0</v>
      </c>
      <c r="FH584" s="519">
        <v>0</v>
      </c>
      <c r="FI584" s="519">
        <v>0</v>
      </c>
      <c r="FJ584" s="519">
        <v>0</v>
      </c>
      <c r="FK584" s="519">
        <v>0</v>
      </c>
      <c r="FL584" s="519">
        <v>0</v>
      </c>
      <c r="FM584" s="519">
        <v>0</v>
      </c>
      <c r="FN584" s="519">
        <v>0</v>
      </c>
      <c r="FO584" s="519">
        <v>0</v>
      </c>
      <c r="FP584" s="519">
        <v>0</v>
      </c>
      <c r="FQ584" s="519">
        <v>0</v>
      </c>
      <c r="FR584" s="519">
        <v>0</v>
      </c>
      <c r="FS584" s="519">
        <v>0</v>
      </c>
      <c r="FT584" s="519">
        <v>0</v>
      </c>
      <c r="FU584" s="519">
        <v>0</v>
      </c>
      <c r="FV584" s="519">
        <v>0</v>
      </c>
      <c r="FW584" s="519">
        <v>0</v>
      </c>
      <c r="FX584" s="519">
        <v>0</v>
      </c>
      <c r="FY584" s="519">
        <v>0</v>
      </c>
      <c r="FZ584" s="519">
        <v>0</v>
      </c>
      <c r="GA584" s="519">
        <v>0</v>
      </c>
      <c r="GB584" s="519">
        <v>0</v>
      </c>
      <c r="GC584" s="519">
        <v>0</v>
      </c>
      <c r="GD584" s="519">
        <v>0</v>
      </c>
      <c r="GE584" s="519">
        <v>0</v>
      </c>
      <c r="GF584" s="519">
        <v>0</v>
      </c>
      <c r="GG584" s="519">
        <v>0</v>
      </c>
      <c r="GH584" s="519">
        <v>0</v>
      </c>
      <c r="GI584" s="519">
        <v>0</v>
      </c>
      <c r="GJ584" s="519">
        <v>0</v>
      </c>
      <c r="GK584" s="519">
        <v>0</v>
      </c>
      <c r="GL584" s="519">
        <v>0</v>
      </c>
      <c r="GM584" s="519">
        <v>0</v>
      </c>
      <c r="GN584" s="519">
        <v>0</v>
      </c>
      <c r="GO584" s="519">
        <v>0</v>
      </c>
      <c r="GP584" s="519">
        <v>0</v>
      </c>
      <c r="GQ584" s="519">
        <v>0</v>
      </c>
      <c r="GR584" s="519">
        <v>0</v>
      </c>
      <c r="GS584" s="519">
        <v>0</v>
      </c>
      <c r="GT584" s="519">
        <v>0</v>
      </c>
      <c r="GU584" s="519">
        <v>0</v>
      </c>
      <c r="GV584" s="519">
        <v>0</v>
      </c>
      <c r="GW584" s="519">
        <v>0</v>
      </c>
      <c r="GX584" s="519">
        <v>0</v>
      </c>
      <c r="GY584" s="519">
        <v>0</v>
      </c>
      <c r="GZ584" s="519">
        <v>0</v>
      </c>
      <c r="HA584" s="519">
        <v>0</v>
      </c>
      <c r="HB584" s="519">
        <v>0</v>
      </c>
      <c r="HC584" s="519">
        <v>0</v>
      </c>
      <c r="HD584" s="519">
        <v>0</v>
      </c>
      <c r="HE584" s="519">
        <v>0</v>
      </c>
      <c r="HF584" s="519">
        <v>0</v>
      </c>
      <c r="HG584" s="519">
        <v>0</v>
      </c>
      <c r="HH584" s="519">
        <v>0</v>
      </c>
      <c r="HI584" s="519">
        <v>0</v>
      </c>
      <c r="HJ584" s="519">
        <v>0</v>
      </c>
      <c r="HK584" s="519">
        <v>0</v>
      </c>
      <c r="HL584" s="519">
        <v>0</v>
      </c>
      <c r="HM584" s="519">
        <v>0</v>
      </c>
      <c r="HN584" s="519">
        <v>0</v>
      </c>
      <c r="HO584" s="519">
        <v>0</v>
      </c>
      <c r="HP584" s="519">
        <v>0</v>
      </c>
      <c r="HQ584" s="519">
        <v>0</v>
      </c>
      <c r="HR584" s="519">
        <v>0</v>
      </c>
      <c r="HS584" s="519">
        <v>0</v>
      </c>
      <c r="HT584" s="519">
        <v>0</v>
      </c>
      <c r="HU584" s="519">
        <v>0</v>
      </c>
      <c r="HV584" s="519">
        <v>0</v>
      </c>
      <c r="HW584" s="519">
        <v>0</v>
      </c>
      <c r="HX584" s="519">
        <v>0</v>
      </c>
      <c r="HY584" s="519">
        <v>0</v>
      </c>
      <c r="HZ584" s="519">
        <v>0</v>
      </c>
      <c r="IA584" s="519">
        <v>0</v>
      </c>
      <c r="IB584" s="519">
        <v>0</v>
      </c>
      <c r="IC584" s="519">
        <v>0</v>
      </c>
      <c r="ID584" s="519">
        <v>0</v>
      </c>
      <c r="IE584" s="519">
        <v>0</v>
      </c>
      <c r="IF584" s="519">
        <v>0</v>
      </c>
      <c r="IG584" s="519">
        <v>0</v>
      </c>
      <c r="IH584" s="519">
        <v>0</v>
      </c>
      <c r="II584" s="519">
        <v>0</v>
      </c>
      <c r="IJ584" s="519">
        <v>0</v>
      </c>
      <c r="IK584" s="519">
        <v>0</v>
      </c>
    </row>
    <row r="585" spans="2:245" hidden="1">
      <c r="B585" s="519" t="s">
        <v>1058</v>
      </c>
      <c r="C585" s="519"/>
      <c r="D585" s="519"/>
      <c r="E585" s="519"/>
      <c r="F585" s="519">
        <v>1</v>
      </c>
      <c r="G585" s="519"/>
      <c r="H585" s="519">
        <v>58</v>
      </c>
      <c r="I585" s="519">
        <v>3</v>
      </c>
      <c r="J585" s="519" t="str">
        <f t="shared" si="30"/>
        <v>SDN10015803</v>
      </c>
      <c r="K585" s="519">
        <v>2370</v>
      </c>
      <c r="M585" s="337"/>
      <c r="N585" s="519" t="s">
        <v>1061</v>
      </c>
      <c r="O585" s="519" t="s">
        <v>1059</v>
      </c>
      <c r="P585" s="519">
        <v>36</v>
      </c>
      <c r="Q585" s="521" t="str">
        <f t="shared" si="28"/>
        <v>SDN150136</v>
      </c>
      <c r="R585" s="519">
        <v>0</v>
      </c>
      <c r="S585" s="519">
        <v>201</v>
      </c>
      <c r="T585" s="519">
        <v>407</v>
      </c>
      <c r="U585" s="519">
        <v>619</v>
      </c>
      <c r="V585" s="519">
        <v>837</v>
      </c>
      <c r="W585" s="519">
        <v>1061</v>
      </c>
      <c r="X585" s="519">
        <v>1292</v>
      </c>
      <c r="Y585" s="519">
        <v>1493</v>
      </c>
      <c r="Z585" s="519">
        <v>1701</v>
      </c>
      <c r="AA585" s="519">
        <v>2558</v>
      </c>
      <c r="AB585" s="519">
        <v>2860</v>
      </c>
      <c r="AC585" s="519">
        <v>3176</v>
      </c>
      <c r="AD585" s="519">
        <v>3507</v>
      </c>
      <c r="AE585" s="519">
        <v>3856</v>
      </c>
      <c r="AF585" s="519">
        <v>4228</v>
      </c>
      <c r="AG585" s="519">
        <v>4395</v>
      </c>
      <c r="AH585" s="519">
        <v>4575</v>
      </c>
      <c r="AI585" s="519">
        <v>4772</v>
      </c>
      <c r="AJ585" s="519">
        <v>4989</v>
      </c>
      <c r="AK585" s="519">
        <v>5233</v>
      </c>
      <c r="AL585" s="519">
        <v>5500</v>
      </c>
      <c r="AM585" s="519">
        <v>5798</v>
      </c>
      <c r="AN585" s="519">
        <v>6132</v>
      </c>
      <c r="AO585" s="519">
        <v>6505</v>
      </c>
      <c r="AP585" s="519">
        <v>6933</v>
      </c>
      <c r="AQ585" s="519">
        <v>7411</v>
      </c>
      <c r="AR585" s="519">
        <v>7943</v>
      </c>
      <c r="AS585" s="519">
        <v>8544</v>
      </c>
      <c r="AT585" s="519">
        <v>9221</v>
      </c>
      <c r="AU585" s="519">
        <v>0</v>
      </c>
      <c r="AV585" s="519">
        <v>0</v>
      </c>
      <c r="AW585" s="519">
        <v>0</v>
      </c>
      <c r="AX585" s="519">
        <v>0</v>
      </c>
      <c r="AY585" s="519">
        <v>0</v>
      </c>
      <c r="AZ585" s="519">
        <v>0</v>
      </c>
      <c r="BA585" s="519">
        <v>0</v>
      </c>
      <c r="BB585" s="519">
        <v>0</v>
      </c>
      <c r="BC585" s="519">
        <v>0</v>
      </c>
      <c r="BD585" s="519">
        <v>0</v>
      </c>
      <c r="BE585" s="519">
        <v>0</v>
      </c>
      <c r="BF585" s="519">
        <v>0</v>
      </c>
      <c r="BG585" s="519">
        <v>0</v>
      </c>
      <c r="BH585" s="519">
        <v>0</v>
      </c>
      <c r="BI585" s="519">
        <v>0</v>
      </c>
      <c r="BJ585" s="519">
        <v>0</v>
      </c>
      <c r="BK585" s="519">
        <v>0</v>
      </c>
      <c r="BL585" s="519">
        <v>0</v>
      </c>
      <c r="BM585" s="519">
        <v>0</v>
      </c>
      <c r="BN585" s="519">
        <v>0</v>
      </c>
      <c r="BO585" s="519">
        <v>0</v>
      </c>
      <c r="BP585" s="519">
        <v>0</v>
      </c>
      <c r="BQ585" s="519">
        <v>0</v>
      </c>
      <c r="BR585" s="519">
        <v>0</v>
      </c>
      <c r="BS585" s="519">
        <v>0</v>
      </c>
      <c r="BT585" s="519">
        <v>0</v>
      </c>
      <c r="BU585" s="519">
        <v>0</v>
      </c>
      <c r="BV585" s="519">
        <v>0</v>
      </c>
      <c r="BW585" s="519">
        <v>0</v>
      </c>
      <c r="BX585" s="519">
        <v>0</v>
      </c>
      <c r="BY585" s="519">
        <v>0</v>
      </c>
      <c r="BZ585" s="519">
        <v>0</v>
      </c>
      <c r="CA585" s="519">
        <v>0</v>
      </c>
      <c r="CB585" s="519">
        <v>0</v>
      </c>
      <c r="CC585" s="519">
        <v>0</v>
      </c>
      <c r="CD585" s="519">
        <v>0</v>
      </c>
      <c r="CE585" s="519">
        <v>0</v>
      </c>
      <c r="CF585" s="519">
        <v>0</v>
      </c>
      <c r="CG585" s="519">
        <v>0</v>
      </c>
      <c r="CH585" s="519">
        <v>0</v>
      </c>
      <c r="CI585" s="519">
        <v>0</v>
      </c>
      <c r="CJ585" s="519">
        <v>0</v>
      </c>
      <c r="CK585" s="519">
        <v>0</v>
      </c>
      <c r="CL585" s="519">
        <v>0</v>
      </c>
      <c r="CM585" s="519">
        <v>0</v>
      </c>
      <c r="CN585" s="519">
        <v>0</v>
      </c>
      <c r="CO585" s="519">
        <v>0</v>
      </c>
      <c r="CP585" s="519">
        <v>0</v>
      </c>
      <c r="CQ585" s="519">
        <v>0</v>
      </c>
      <c r="CR585" s="519">
        <v>0</v>
      </c>
      <c r="CS585" s="519">
        <v>0</v>
      </c>
      <c r="CT585" s="519">
        <v>0</v>
      </c>
      <c r="CU585" s="519">
        <v>0</v>
      </c>
      <c r="CV585" s="519">
        <v>0</v>
      </c>
      <c r="CW585" s="519">
        <v>0</v>
      </c>
      <c r="CX585" s="519">
        <v>0</v>
      </c>
      <c r="CY585" s="519">
        <v>0</v>
      </c>
      <c r="CZ585" s="519">
        <v>0</v>
      </c>
      <c r="DA585" s="519">
        <v>0</v>
      </c>
      <c r="DB585" s="519">
        <v>0</v>
      </c>
      <c r="DC585" s="519">
        <v>0</v>
      </c>
      <c r="DD585" s="519">
        <v>0</v>
      </c>
      <c r="DE585" s="519">
        <v>0</v>
      </c>
      <c r="DF585" s="519">
        <v>0</v>
      </c>
      <c r="DG585" s="519">
        <v>0</v>
      </c>
      <c r="DH585" s="519">
        <v>0</v>
      </c>
      <c r="DI585" s="519">
        <v>0</v>
      </c>
      <c r="DJ585" s="519">
        <v>0</v>
      </c>
      <c r="DK585" s="519">
        <v>0</v>
      </c>
      <c r="DL585" s="519">
        <v>0</v>
      </c>
      <c r="DM585" s="519">
        <v>0</v>
      </c>
      <c r="DN585" s="519">
        <v>0</v>
      </c>
      <c r="DO585" s="519">
        <v>0</v>
      </c>
      <c r="DP585" s="519">
        <v>0</v>
      </c>
      <c r="DQ585" s="519">
        <v>0</v>
      </c>
      <c r="DR585" s="519">
        <v>0</v>
      </c>
      <c r="DS585" s="519">
        <v>0</v>
      </c>
      <c r="DT585" s="519">
        <v>0</v>
      </c>
      <c r="DU585" s="519">
        <v>0</v>
      </c>
      <c r="DV585" s="519">
        <v>0</v>
      </c>
      <c r="DW585" s="519">
        <v>0</v>
      </c>
      <c r="DX585" s="519">
        <v>0</v>
      </c>
      <c r="DZ585" s="337"/>
      <c r="EA585" s="519" t="s">
        <v>1061</v>
      </c>
      <c r="EB585" s="519" t="s">
        <v>1059</v>
      </c>
      <c r="EC585" s="519">
        <v>36</v>
      </c>
      <c r="ED585" s="521" t="str">
        <f t="shared" si="29"/>
        <v>SDN150136</v>
      </c>
      <c r="EE585" s="519">
        <v>0</v>
      </c>
      <c r="EF585" s="519">
        <v>345</v>
      </c>
      <c r="EG585" s="519">
        <v>736</v>
      </c>
      <c r="EH585" s="519">
        <v>1167</v>
      </c>
      <c r="EI585" s="519">
        <v>1592</v>
      </c>
      <c r="EJ585" s="519">
        <v>2005</v>
      </c>
      <c r="EK585" s="519">
        <v>2416</v>
      </c>
      <c r="EL585" s="519">
        <v>2755</v>
      </c>
      <c r="EM585" s="519">
        <v>3092</v>
      </c>
      <c r="EN585" s="519">
        <v>3573</v>
      </c>
      <c r="EO585" s="519">
        <v>3913</v>
      </c>
      <c r="EP585" s="519">
        <v>4257</v>
      </c>
      <c r="EQ585" s="519">
        <v>4606</v>
      </c>
      <c r="ER585" s="519">
        <v>4964</v>
      </c>
      <c r="ES585" s="519">
        <v>0</v>
      </c>
      <c r="ET585" s="519">
        <v>0</v>
      </c>
      <c r="EU585" s="519">
        <v>0</v>
      </c>
      <c r="EV585" s="519">
        <v>0</v>
      </c>
      <c r="EW585" s="519">
        <v>0</v>
      </c>
      <c r="EX585" s="519">
        <v>0</v>
      </c>
      <c r="EY585" s="519">
        <v>0</v>
      </c>
      <c r="EZ585" s="519">
        <v>0</v>
      </c>
      <c r="FA585" s="519">
        <v>0</v>
      </c>
      <c r="FB585" s="519">
        <v>0</v>
      </c>
      <c r="FC585" s="519">
        <v>0</v>
      </c>
      <c r="FD585" s="519">
        <v>0</v>
      </c>
      <c r="FE585" s="519">
        <v>0</v>
      </c>
      <c r="FF585" s="519">
        <v>0</v>
      </c>
      <c r="FG585" s="519">
        <v>0</v>
      </c>
      <c r="FH585" s="519">
        <v>0</v>
      </c>
      <c r="FI585" s="519">
        <v>0</v>
      </c>
      <c r="FJ585" s="519">
        <v>0</v>
      </c>
      <c r="FK585" s="519">
        <v>0</v>
      </c>
      <c r="FL585" s="519">
        <v>0</v>
      </c>
      <c r="FM585" s="519">
        <v>0</v>
      </c>
      <c r="FN585" s="519">
        <v>0</v>
      </c>
      <c r="FO585" s="519">
        <v>0</v>
      </c>
      <c r="FP585" s="519">
        <v>0</v>
      </c>
      <c r="FQ585" s="519">
        <v>0</v>
      </c>
      <c r="FR585" s="519">
        <v>0</v>
      </c>
      <c r="FS585" s="519">
        <v>0</v>
      </c>
      <c r="FT585" s="519">
        <v>0</v>
      </c>
      <c r="FU585" s="519">
        <v>0</v>
      </c>
      <c r="FV585" s="519">
        <v>0</v>
      </c>
      <c r="FW585" s="519">
        <v>0</v>
      </c>
      <c r="FX585" s="519">
        <v>0</v>
      </c>
      <c r="FY585" s="519">
        <v>0</v>
      </c>
      <c r="FZ585" s="519">
        <v>0</v>
      </c>
      <c r="GA585" s="519">
        <v>0</v>
      </c>
      <c r="GB585" s="519">
        <v>0</v>
      </c>
      <c r="GC585" s="519">
        <v>0</v>
      </c>
      <c r="GD585" s="519">
        <v>0</v>
      </c>
      <c r="GE585" s="519">
        <v>0</v>
      </c>
      <c r="GF585" s="519">
        <v>0</v>
      </c>
      <c r="GG585" s="519">
        <v>0</v>
      </c>
      <c r="GH585" s="519">
        <v>0</v>
      </c>
      <c r="GI585" s="519">
        <v>0</v>
      </c>
      <c r="GJ585" s="519">
        <v>0</v>
      </c>
      <c r="GK585" s="519">
        <v>0</v>
      </c>
      <c r="GL585" s="519">
        <v>0</v>
      </c>
      <c r="GM585" s="519">
        <v>0</v>
      </c>
      <c r="GN585" s="519">
        <v>0</v>
      </c>
      <c r="GO585" s="519">
        <v>0</v>
      </c>
      <c r="GP585" s="519">
        <v>0</v>
      </c>
      <c r="GQ585" s="519">
        <v>0</v>
      </c>
      <c r="GR585" s="519">
        <v>0</v>
      </c>
      <c r="GS585" s="519">
        <v>0</v>
      </c>
      <c r="GT585" s="519">
        <v>0</v>
      </c>
      <c r="GU585" s="519">
        <v>0</v>
      </c>
      <c r="GV585" s="519">
        <v>0</v>
      </c>
      <c r="GW585" s="519">
        <v>0</v>
      </c>
      <c r="GX585" s="519">
        <v>0</v>
      </c>
      <c r="GY585" s="519">
        <v>0</v>
      </c>
      <c r="GZ585" s="519">
        <v>0</v>
      </c>
      <c r="HA585" s="519">
        <v>0</v>
      </c>
      <c r="HB585" s="519">
        <v>0</v>
      </c>
      <c r="HC585" s="519">
        <v>0</v>
      </c>
      <c r="HD585" s="519">
        <v>0</v>
      </c>
      <c r="HE585" s="519">
        <v>0</v>
      </c>
      <c r="HF585" s="519">
        <v>0</v>
      </c>
      <c r="HG585" s="519">
        <v>0</v>
      </c>
      <c r="HH585" s="519">
        <v>0</v>
      </c>
      <c r="HI585" s="519">
        <v>0</v>
      </c>
      <c r="HJ585" s="519">
        <v>0</v>
      </c>
      <c r="HK585" s="519">
        <v>0</v>
      </c>
      <c r="HL585" s="519">
        <v>0</v>
      </c>
      <c r="HM585" s="519">
        <v>0</v>
      </c>
      <c r="HN585" s="519">
        <v>0</v>
      </c>
      <c r="HO585" s="519">
        <v>0</v>
      </c>
      <c r="HP585" s="519">
        <v>0</v>
      </c>
      <c r="HQ585" s="519">
        <v>0</v>
      </c>
      <c r="HR585" s="519">
        <v>0</v>
      </c>
      <c r="HS585" s="519">
        <v>0</v>
      </c>
      <c r="HT585" s="519">
        <v>0</v>
      </c>
      <c r="HU585" s="519">
        <v>0</v>
      </c>
      <c r="HV585" s="519">
        <v>0</v>
      </c>
      <c r="HW585" s="519">
        <v>0</v>
      </c>
      <c r="HX585" s="519">
        <v>0</v>
      </c>
      <c r="HY585" s="519">
        <v>0</v>
      </c>
      <c r="HZ585" s="519">
        <v>0</v>
      </c>
      <c r="IA585" s="519">
        <v>0</v>
      </c>
      <c r="IB585" s="519">
        <v>0</v>
      </c>
      <c r="IC585" s="519">
        <v>0</v>
      </c>
      <c r="ID585" s="519">
        <v>0</v>
      </c>
      <c r="IE585" s="519">
        <v>0</v>
      </c>
      <c r="IF585" s="519">
        <v>0</v>
      </c>
      <c r="IG585" s="519">
        <v>0</v>
      </c>
      <c r="IH585" s="519">
        <v>0</v>
      </c>
      <c r="II585" s="519">
        <v>0</v>
      </c>
      <c r="IJ585" s="519">
        <v>0</v>
      </c>
      <c r="IK585" s="519">
        <v>0</v>
      </c>
    </row>
    <row r="586" spans="2:245" hidden="1">
      <c r="B586" s="519" t="s">
        <v>1058</v>
      </c>
      <c r="C586" s="519"/>
      <c r="D586" s="519"/>
      <c r="E586" s="519"/>
      <c r="F586" s="519">
        <v>1</v>
      </c>
      <c r="G586" s="519"/>
      <c r="H586" s="519">
        <v>58</v>
      </c>
      <c r="I586" s="519">
        <v>4</v>
      </c>
      <c r="J586" s="519" t="str">
        <f t="shared" si="30"/>
        <v>SDN10015804</v>
      </c>
      <c r="K586" s="519">
        <v>2370</v>
      </c>
      <c r="M586" s="337"/>
      <c r="N586" s="519" t="s">
        <v>1061</v>
      </c>
      <c r="O586" s="519" t="s">
        <v>1059</v>
      </c>
      <c r="P586" s="519">
        <v>37</v>
      </c>
      <c r="Q586" s="521" t="str">
        <f t="shared" si="28"/>
        <v>SDN150137</v>
      </c>
      <c r="R586" s="519">
        <v>0</v>
      </c>
      <c r="S586" s="519">
        <v>192</v>
      </c>
      <c r="T586" s="519">
        <v>389</v>
      </c>
      <c r="U586" s="519">
        <v>593</v>
      </c>
      <c r="V586" s="519">
        <v>801</v>
      </c>
      <c r="W586" s="519">
        <v>1016</v>
      </c>
      <c r="X586" s="519">
        <v>1238</v>
      </c>
      <c r="Y586" s="519">
        <v>1431</v>
      </c>
      <c r="Z586" s="519">
        <v>1632</v>
      </c>
      <c r="AA586" s="519">
        <v>2456</v>
      </c>
      <c r="AB586" s="519">
        <v>2747</v>
      </c>
      <c r="AC586" s="519">
        <v>3053</v>
      </c>
      <c r="AD586" s="519">
        <v>3374</v>
      </c>
      <c r="AE586" s="519">
        <v>3716</v>
      </c>
      <c r="AF586" s="519">
        <v>4079</v>
      </c>
      <c r="AG586" s="519">
        <v>4244</v>
      </c>
      <c r="AH586" s="519">
        <v>4423</v>
      </c>
      <c r="AI586" s="519">
        <v>4621</v>
      </c>
      <c r="AJ586" s="519">
        <v>4843</v>
      </c>
      <c r="AK586" s="519">
        <v>5086</v>
      </c>
      <c r="AL586" s="519">
        <v>5356</v>
      </c>
      <c r="AM586" s="519">
        <v>5660</v>
      </c>
      <c r="AN586" s="519">
        <v>5998</v>
      </c>
      <c r="AO586" s="519">
        <v>6387</v>
      </c>
      <c r="AP586" s="519">
        <v>6825</v>
      </c>
      <c r="AQ586" s="519">
        <v>7311</v>
      </c>
      <c r="AR586" s="519">
        <v>7861</v>
      </c>
      <c r="AS586" s="519">
        <v>8479</v>
      </c>
      <c r="AT586" s="519">
        <v>9191</v>
      </c>
      <c r="AU586" s="519">
        <v>0</v>
      </c>
      <c r="AV586" s="519">
        <v>0</v>
      </c>
      <c r="AW586" s="519">
        <v>0</v>
      </c>
      <c r="AX586" s="519">
        <v>0</v>
      </c>
      <c r="AY586" s="519">
        <v>0</v>
      </c>
      <c r="AZ586" s="519">
        <v>0</v>
      </c>
      <c r="BA586" s="519">
        <v>0</v>
      </c>
      <c r="BB586" s="519">
        <v>0</v>
      </c>
      <c r="BC586" s="519">
        <v>0</v>
      </c>
      <c r="BD586" s="519">
        <v>0</v>
      </c>
      <c r="BE586" s="519">
        <v>0</v>
      </c>
      <c r="BF586" s="519">
        <v>0</v>
      </c>
      <c r="BG586" s="519">
        <v>0</v>
      </c>
      <c r="BH586" s="519">
        <v>0</v>
      </c>
      <c r="BI586" s="519">
        <v>0</v>
      </c>
      <c r="BJ586" s="519">
        <v>0</v>
      </c>
      <c r="BK586" s="519">
        <v>0</v>
      </c>
      <c r="BL586" s="519">
        <v>0</v>
      </c>
      <c r="BM586" s="519">
        <v>0</v>
      </c>
      <c r="BN586" s="519">
        <v>0</v>
      </c>
      <c r="BO586" s="519">
        <v>0</v>
      </c>
      <c r="BP586" s="519">
        <v>0</v>
      </c>
      <c r="BQ586" s="519">
        <v>0</v>
      </c>
      <c r="BR586" s="519">
        <v>0</v>
      </c>
      <c r="BS586" s="519">
        <v>0</v>
      </c>
      <c r="BT586" s="519">
        <v>0</v>
      </c>
      <c r="BU586" s="519">
        <v>0</v>
      </c>
      <c r="BV586" s="519">
        <v>0</v>
      </c>
      <c r="BW586" s="519">
        <v>0</v>
      </c>
      <c r="BX586" s="519">
        <v>0</v>
      </c>
      <c r="BY586" s="519">
        <v>0</v>
      </c>
      <c r="BZ586" s="519">
        <v>0</v>
      </c>
      <c r="CA586" s="519">
        <v>0</v>
      </c>
      <c r="CB586" s="519">
        <v>0</v>
      </c>
      <c r="CC586" s="519">
        <v>0</v>
      </c>
      <c r="CD586" s="519">
        <v>0</v>
      </c>
      <c r="CE586" s="519">
        <v>0</v>
      </c>
      <c r="CF586" s="519">
        <v>0</v>
      </c>
      <c r="CG586" s="519">
        <v>0</v>
      </c>
      <c r="CH586" s="519">
        <v>0</v>
      </c>
      <c r="CI586" s="519">
        <v>0</v>
      </c>
      <c r="CJ586" s="519">
        <v>0</v>
      </c>
      <c r="CK586" s="519">
        <v>0</v>
      </c>
      <c r="CL586" s="519">
        <v>0</v>
      </c>
      <c r="CM586" s="519">
        <v>0</v>
      </c>
      <c r="CN586" s="519">
        <v>0</v>
      </c>
      <c r="CO586" s="519">
        <v>0</v>
      </c>
      <c r="CP586" s="519">
        <v>0</v>
      </c>
      <c r="CQ586" s="519">
        <v>0</v>
      </c>
      <c r="CR586" s="519">
        <v>0</v>
      </c>
      <c r="CS586" s="519">
        <v>0</v>
      </c>
      <c r="CT586" s="519">
        <v>0</v>
      </c>
      <c r="CU586" s="519">
        <v>0</v>
      </c>
      <c r="CV586" s="519">
        <v>0</v>
      </c>
      <c r="CW586" s="519">
        <v>0</v>
      </c>
      <c r="CX586" s="519">
        <v>0</v>
      </c>
      <c r="CY586" s="519">
        <v>0</v>
      </c>
      <c r="CZ586" s="519">
        <v>0</v>
      </c>
      <c r="DA586" s="519">
        <v>0</v>
      </c>
      <c r="DB586" s="519">
        <v>0</v>
      </c>
      <c r="DC586" s="519">
        <v>0</v>
      </c>
      <c r="DD586" s="519">
        <v>0</v>
      </c>
      <c r="DE586" s="519">
        <v>0</v>
      </c>
      <c r="DF586" s="519">
        <v>0</v>
      </c>
      <c r="DG586" s="519">
        <v>0</v>
      </c>
      <c r="DH586" s="519">
        <v>0</v>
      </c>
      <c r="DI586" s="519">
        <v>0</v>
      </c>
      <c r="DJ586" s="519">
        <v>0</v>
      </c>
      <c r="DK586" s="519">
        <v>0</v>
      </c>
      <c r="DL586" s="519">
        <v>0</v>
      </c>
      <c r="DM586" s="519">
        <v>0</v>
      </c>
      <c r="DN586" s="519">
        <v>0</v>
      </c>
      <c r="DO586" s="519">
        <v>0</v>
      </c>
      <c r="DP586" s="519">
        <v>0</v>
      </c>
      <c r="DQ586" s="519">
        <v>0</v>
      </c>
      <c r="DR586" s="519">
        <v>0</v>
      </c>
      <c r="DS586" s="519">
        <v>0</v>
      </c>
      <c r="DT586" s="519">
        <v>0</v>
      </c>
      <c r="DU586" s="519">
        <v>0</v>
      </c>
      <c r="DV586" s="519">
        <v>0</v>
      </c>
      <c r="DW586" s="519">
        <v>0</v>
      </c>
      <c r="DX586" s="519">
        <v>0</v>
      </c>
      <c r="DZ586" s="337"/>
      <c r="EA586" s="519" t="s">
        <v>1061</v>
      </c>
      <c r="EB586" s="519" t="s">
        <v>1059</v>
      </c>
      <c r="EC586" s="519">
        <v>37</v>
      </c>
      <c r="ED586" s="521" t="str">
        <f t="shared" si="29"/>
        <v>SDN150137</v>
      </c>
      <c r="EE586" s="519">
        <v>0</v>
      </c>
      <c r="EF586" s="519">
        <v>328</v>
      </c>
      <c r="EG586" s="519">
        <v>693</v>
      </c>
      <c r="EH586" s="519">
        <v>1105</v>
      </c>
      <c r="EI586" s="519">
        <v>1508</v>
      </c>
      <c r="EJ586" s="519">
        <v>1903</v>
      </c>
      <c r="EK586" s="519">
        <v>2295</v>
      </c>
      <c r="EL586" s="519">
        <v>2619</v>
      </c>
      <c r="EM586" s="519">
        <v>2945</v>
      </c>
      <c r="EN586" s="519">
        <v>3412</v>
      </c>
      <c r="EO586" s="519">
        <v>3739</v>
      </c>
      <c r="EP586" s="519">
        <v>4072</v>
      </c>
      <c r="EQ586" s="519">
        <v>4410</v>
      </c>
      <c r="ER586" s="519">
        <v>4761</v>
      </c>
      <c r="ES586" s="519">
        <v>0</v>
      </c>
      <c r="ET586" s="519">
        <v>0</v>
      </c>
      <c r="EU586" s="519">
        <v>0</v>
      </c>
      <c r="EV586" s="519">
        <v>0</v>
      </c>
      <c r="EW586" s="519">
        <v>0</v>
      </c>
      <c r="EX586" s="519">
        <v>0</v>
      </c>
      <c r="EY586" s="519">
        <v>0</v>
      </c>
      <c r="EZ586" s="519">
        <v>0</v>
      </c>
      <c r="FA586" s="519">
        <v>0</v>
      </c>
      <c r="FB586" s="519">
        <v>0</v>
      </c>
      <c r="FC586" s="519">
        <v>0</v>
      </c>
      <c r="FD586" s="519">
        <v>0</v>
      </c>
      <c r="FE586" s="519">
        <v>0</v>
      </c>
      <c r="FF586" s="519">
        <v>0</v>
      </c>
      <c r="FG586" s="519">
        <v>0</v>
      </c>
      <c r="FH586" s="519">
        <v>0</v>
      </c>
      <c r="FI586" s="519">
        <v>0</v>
      </c>
      <c r="FJ586" s="519">
        <v>0</v>
      </c>
      <c r="FK586" s="519">
        <v>0</v>
      </c>
      <c r="FL586" s="519">
        <v>0</v>
      </c>
      <c r="FM586" s="519">
        <v>0</v>
      </c>
      <c r="FN586" s="519">
        <v>0</v>
      </c>
      <c r="FO586" s="519">
        <v>0</v>
      </c>
      <c r="FP586" s="519">
        <v>0</v>
      </c>
      <c r="FQ586" s="519">
        <v>0</v>
      </c>
      <c r="FR586" s="519">
        <v>0</v>
      </c>
      <c r="FS586" s="519">
        <v>0</v>
      </c>
      <c r="FT586" s="519">
        <v>0</v>
      </c>
      <c r="FU586" s="519">
        <v>0</v>
      </c>
      <c r="FV586" s="519">
        <v>0</v>
      </c>
      <c r="FW586" s="519">
        <v>0</v>
      </c>
      <c r="FX586" s="519">
        <v>0</v>
      </c>
      <c r="FY586" s="519">
        <v>0</v>
      </c>
      <c r="FZ586" s="519">
        <v>0</v>
      </c>
      <c r="GA586" s="519">
        <v>0</v>
      </c>
      <c r="GB586" s="519">
        <v>0</v>
      </c>
      <c r="GC586" s="519">
        <v>0</v>
      </c>
      <c r="GD586" s="519">
        <v>0</v>
      </c>
      <c r="GE586" s="519">
        <v>0</v>
      </c>
      <c r="GF586" s="519">
        <v>0</v>
      </c>
      <c r="GG586" s="519">
        <v>0</v>
      </c>
      <c r="GH586" s="519">
        <v>0</v>
      </c>
      <c r="GI586" s="519">
        <v>0</v>
      </c>
      <c r="GJ586" s="519">
        <v>0</v>
      </c>
      <c r="GK586" s="519">
        <v>0</v>
      </c>
      <c r="GL586" s="519">
        <v>0</v>
      </c>
      <c r="GM586" s="519">
        <v>0</v>
      </c>
      <c r="GN586" s="519">
        <v>0</v>
      </c>
      <c r="GO586" s="519">
        <v>0</v>
      </c>
      <c r="GP586" s="519">
        <v>0</v>
      </c>
      <c r="GQ586" s="519">
        <v>0</v>
      </c>
      <c r="GR586" s="519">
        <v>0</v>
      </c>
      <c r="GS586" s="519">
        <v>0</v>
      </c>
      <c r="GT586" s="519">
        <v>0</v>
      </c>
      <c r="GU586" s="519">
        <v>0</v>
      </c>
      <c r="GV586" s="519">
        <v>0</v>
      </c>
      <c r="GW586" s="519">
        <v>0</v>
      </c>
      <c r="GX586" s="519">
        <v>0</v>
      </c>
      <c r="GY586" s="519">
        <v>0</v>
      </c>
      <c r="GZ586" s="519">
        <v>0</v>
      </c>
      <c r="HA586" s="519">
        <v>0</v>
      </c>
      <c r="HB586" s="519">
        <v>0</v>
      </c>
      <c r="HC586" s="519">
        <v>0</v>
      </c>
      <c r="HD586" s="519">
        <v>0</v>
      </c>
      <c r="HE586" s="519">
        <v>0</v>
      </c>
      <c r="HF586" s="519">
        <v>0</v>
      </c>
      <c r="HG586" s="519">
        <v>0</v>
      </c>
      <c r="HH586" s="519">
        <v>0</v>
      </c>
      <c r="HI586" s="519">
        <v>0</v>
      </c>
      <c r="HJ586" s="519">
        <v>0</v>
      </c>
      <c r="HK586" s="519">
        <v>0</v>
      </c>
      <c r="HL586" s="519">
        <v>0</v>
      </c>
      <c r="HM586" s="519">
        <v>0</v>
      </c>
      <c r="HN586" s="519">
        <v>0</v>
      </c>
      <c r="HO586" s="519">
        <v>0</v>
      </c>
      <c r="HP586" s="519">
        <v>0</v>
      </c>
      <c r="HQ586" s="519">
        <v>0</v>
      </c>
      <c r="HR586" s="519">
        <v>0</v>
      </c>
      <c r="HS586" s="519">
        <v>0</v>
      </c>
      <c r="HT586" s="519">
        <v>0</v>
      </c>
      <c r="HU586" s="519">
        <v>0</v>
      </c>
      <c r="HV586" s="519">
        <v>0</v>
      </c>
      <c r="HW586" s="519">
        <v>0</v>
      </c>
      <c r="HX586" s="519">
        <v>0</v>
      </c>
      <c r="HY586" s="519">
        <v>0</v>
      </c>
      <c r="HZ586" s="519">
        <v>0</v>
      </c>
      <c r="IA586" s="519">
        <v>0</v>
      </c>
      <c r="IB586" s="519">
        <v>0</v>
      </c>
      <c r="IC586" s="519">
        <v>0</v>
      </c>
      <c r="ID586" s="519">
        <v>0</v>
      </c>
      <c r="IE586" s="519">
        <v>0</v>
      </c>
      <c r="IF586" s="519">
        <v>0</v>
      </c>
      <c r="IG586" s="519">
        <v>0</v>
      </c>
      <c r="IH586" s="519">
        <v>0</v>
      </c>
      <c r="II586" s="519">
        <v>0</v>
      </c>
      <c r="IJ586" s="519">
        <v>0</v>
      </c>
      <c r="IK586" s="519">
        <v>0</v>
      </c>
    </row>
    <row r="587" spans="2:245" hidden="1">
      <c r="B587" s="519" t="s">
        <v>1058</v>
      </c>
      <c r="C587" s="519"/>
      <c r="D587" s="519"/>
      <c r="E587" s="519"/>
      <c r="F587" s="519">
        <v>1</v>
      </c>
      <c r="G587" s="519"/>
      <c r="H587" s="519">
        <v>58</v>
      </c>
      <c r="I587" s="519">
        <v>5</v>
      </c>
      <c r="J587" s="519" t="str">
        <f t="shared" si="30"/>
        <v>SDN10015805</v>
      </c>
      <c r="K587" s="519">
        <v>2370</v>
      </c>
      <c r="M587" s="337"/>
      <c r="N587" s="519" t="s">
        <v>1061</v>
      </c>
      <c r="O587" s="519" t="s">
        <v>1059</v>
      </c>
      <c r="P587" s="519">
        <v>38</v>
      </c>
      <c r="Q587" s="521" t="str">
        <f t="shared" si="28"/>
        <v>SDN150138</v>
      </c>
      <c r="R587" s="519">
        <v>0</v>
      </c>
      <c r="S587" s="519">
        <v>183</v>
      </c>
      <c r="T587" s="519">
        <v>372</v>
      </c>
      <c r="U587" s="519">
        <v>566</v>
      </c>
      <c r="V587" s="519">
        <v>766</v>
      </c>
      <c r="W587" s="519">
        <v>972</v>
      </c>
      <c r="X587" s="519">
        <v>1185</v>
      </c>
      <c r="Y587" s="519">
        <v>1371</v>
      </c>
      <c r="Z587" s="519">
        <v>1565</v>
      </c>
      <c r="AA587" s="519">
        <v>2354</v>
      </c>
      <c r="AB587" s="519">
        <v>2635</v>
      </c>
      <c r="AC587" s="519">
        <v>2931</v>
      </c>
      <c r="AD587" s="519">
        <v>3245</v>
      </c>
      <c r="AE587" s="519">
        <v>3577</v>
      </c>
      <c r="AF587" s="519">
        <v>3928</v>
      </c>
      <c r="AG587" s="519">
        <v>4092</v>
      </c>
      <c r="AH587" s="519">
        <v>4271</v>
      </c>
      <c r="AI587" s="519">
        <v>4473</v>
      </c>
      <c r="AJ587" s="519">
        <v>4693</v>
      </c>
      <c r="AK587" s="519">
        <v>4938</v>
      </c>
      <c r="AL587" s="519">
        <v>5212</v>
      </c>
      <c r="AM587" s="519">
        <v>5518</v>
      </c>
      <c r="AN587" s="519">
        <v>5870</v>
      </c>
      <c r="AO587" s="519">
        <v>6266</v>
      </c>
      <c r="AP587" s="519">
        <v>6709</v>
      </c>
      <c r="AQ587" s="519">
        <v>7210</v>
      </c>
      <c r="AR587" s="519">
        <v>7772</v>
      </c>
      <c r="AS587" s="519">
        <v>8421</v>
      </c>
      <c r="AT587" s="519">
        <v>9156</v>
      </c>
      <c r="AU587" s="519">
        <v>0</v>
      </c>
      <c r="AV587" s="519">
        <v>0</v>
      </c>
      <c r="AW587" s="519">
        <v>0</v>
      </c>
      <c r="AX587" s="519">
        <v>0</v>
      </c>
      <c r="AY587" s="519">
        <v>0</v>
      </c>
      <c r="AZ587" s="519">
        <v>0</v>
      </c>
      <c r="BA587" s="519">
        <v>0</v>
      </c>
      <c r="BB587" s="519">
        <v>0</v>
      </c>
      <c r="BC587" s="519">
        <v>0</v>
      </c>
      <c r="BD587" s="519">
        <v>0</v>
      </c>
      <c r="BE587" s="519">
        <v>0</v>
      </c>
      <c r="BF587" s="519">
        <v>0</v>
      </c>
      <c r="BG587" s="519">
        <v>0</v>
      </c>
      <c r="BH587" s="519">
        <v>0</v>
      </c>
      <c r="BI587" s="519">
        <v>0</v>
      </c>
      <c r="BJ587" s="519">
        <v>0</v>
      </c>
      <c r="BK587" s="519">
        <v>0</v>
      </c>
      <c r="BL587" s="519">
        <v>0</v>
      </c>
      <c r="BM587" s="519">
        <v>0</v>
      </c>
      <c r="BN587" s="519">
        <v>0</v>
      </c>
      <c r="BO587" s="519">
        <v>0</v>
      </c>
      <c r="BP587" s="519">
        <v>0</v>
      </c>
      <c r="BQ587" s="519">
        <v>0</v>
      </c>
      <c r="BR587" s="519">
        <v>0</v>
      </c>
      <c r="BS587" s="519">
        <v>0</v>
      </c>
      <c r="BT587" s="519">
        <v>0</v>
      </c>
      <c r="BU587" s="519">
        <v>0</v>
      </c>
      <c r="BV587" s="519">
        <v>0</v>
      </c>
      <c r="BW587" s="519">
        <v>0</v>
      </c>
      <c r="BX587" s="519">
        <v>0</v>
      </c>
      <c r="BY587" s="519">
        <v>0</v>
      </c>
      <c r="BZ587" s="519">
        <v>0</v>
      </c>
      <c r="CA587" s="519">
        <v>0</v>
      </c>
      <c r="CB587" s="519">
        <v>0</v>
      </c>
      <c r="CC587" s="519">
        <v>0</v>
      </c>
      <c r="CD587" s="519">
        <v>0</v>
      </c>
      <c r="CE587" s="519">
        <v>0</v>
      </c>
      <c r="CF587" s="519">
        <v>0</v>
      </c>
      <c r="CG587" s="519">
        <v>0</v>
      </c>
      <c r="CH587" s="519">
        <v>0</v>
      </c>
      <c r="CI587" s="519">
        <v>0</v>
      </c>
      <c r="CJ587" s="519">
        <v>0</v>
      </c>
      <c r="CK587" s="519">
        <v>0</v>
      </c>
      <c r="CL587" s="519">
        <v>0</v>
      </c>
      <c r="CM587" s="519">
        <v>0</v>
      </c>
      <c r="CN587" s="519">
        <v>0</v>
      </c>
      <c r="CO587" s="519">
        <v>0</v>
      </c>
      <c r="CP587" s="519">
        <v>0</v>
      </c>
      <c r="CQ587" s="519">
        <v>0</v>
      </c>
      <c r="CR587" s="519">
        <v>0</v>
      </c>
      <c r="CS587" s="519">
        <v>0</v>
      </c>
      <c r="CT587" s="519">
        <v>0</v>
      </c>
      <c r="CU587" s="519">
        <v>0</v>
      </c>
      <c r="CV587" s="519">
        <v>0</v>
      </c>
      <c r="CW587" s="519">
        <v>0</v>
      </c>
      <c r="CX587" s="519">
        <v>0</v>
      </c>
      <c r="CY587" s="519">
        <v>0</v>
      </c>
      <c r="CZ587" s="519">
        <v>0</v>
      </c>
      <c r="DA587" s="519">
        <v>0</v>
      </c>
      <c r="DB587" s="519">
        <v>0</v>
      </c>
      <c r="DC587" s="519">
        <v>0</v>
      </c>
      <c r="DD587" s="519">
        <v>0</v>
      </c>
      <c r="DE587" s="519">
        <v>0</v>
      </c>
      <c r="DF587" s="519">
        <v>0</v>
      </c>
      <c r="DG587" s="519">
        <v>0</v>
      </c>
      <c r="DH587" s="519">
        <v>0</v>
      </c>
      <c r="DI587" s="519">
        <v>0</v>
      </c>
      <c r="DJ587" s="519">
        <v>0</v>
      </c>
      <c r="DK587" s="519">
        <v>0</v>
      </c>
      <c r="DL587" s="519">
        <v>0</v>
      </c>
      <c r="DM587" s="519">
        <v>0</v>
      </c>
      <c r="DN587" s="519">
        <v>0</v>
      </c>
      <c r="DO587" s="519">
        <v>0</v>
      </c>
      <c r="DP587" s="519">
        <v>0</v>
      </c>
      <c r="DQ587" s="519">
        <v>0</v>
      </c>
      <c r="DR587" s="519">
        <v>0</v>
      </c>
      <c r="DS587" s="519">
        <v>0</v>
      </c>
      <c r="DT587" s="519">
        <v>0</v>
      </c>
      <c r="DU587" s="519">
        <v>0</v>
      </c>
      <c r="DV587" s="519">
        <v>0</v>
      </c>
      <c r="DW587" s="519">
        <v>0</v>
      </c>
      <c r="DX587" s="519">
        <v>0</v>
      </c>
      <c r="DZ587" s="337"/>
      <c r="EA587" s="519" t="s">
        <v>1061</v>
      </c>
      <c r="EB587" s="519" t="s">
        <v>1059</v>
      </c>
      <c r="EC587" s="519">
        <v>38</v>
      </c>
      <c r="ED587" s="521" t="str">
        <f t="shared" si="29"/>
        <v>SDN150138</v>
      </c>
      <c r="EE587" s="519">
        <v>0</v>
      </c>
      <c r="EF587" s="519">
        <v>311</v>
      </c>
      <c r="EG587" s="519">
        <v>652</v>
      </c>
      <c r="EH587" s="519">
        <v>1043</v>
      </c>
      <c r="EI587" s="519">
        <v>1427</v>
      </c>
      <c r="EJ587" s="519">
        <v>1803</v>
      </c>
      <c r="EK587" s="519">
        <v>2177</v>
      </c>
      <c r="EL587" s="519">
        <v>2489</v>
      </c>
      <c r="EM587" s="519">
        <v>2802</v>
      </c>
      <c r="EN587" s="519">
        <v>3253</v>
      </c>
      <c r="EO587" s="519">
        <v>3567</v>
      </c>
      <c r="EP587" s="519">
        <v>3888</v>
      </c>
      <c r="EQ587" s="519">
        <v>4220</v>
      </c>
      <c r="ER587" s="519">
        <v>4561</v>
      </c>
      <c r="ES587" s="519">
        <v>0</v>
      </c>
      <c r="ET587" s="519">
        <v>0</v>
      </c>
      <c r="EU587" s="519">
        <v>0</v>
      </c>
      <c r="EV587" s="519">
        <v>0</v>
      </c>
      <c r="EW587" s="519">
        <v>0</v>
      </c>
      <c r="EX587" s="519">
        <v>0</v>
      </c>
      <c r="EY587" s="519">
        <v>0</v>
      </c>
      <c r="EZ587" s="519">
        <v>0</v>
      </c>
      <c r="FA587" s="519">
        <v>0</v>
      </c>
      <c r="FB587" s="519">
        <v>0</v>
      </c>
      <c r="FC587" s="519">
        <v>0</v>
      </c>
      <c r="FD587" s="519">
        <v>0</v>
      </c>
      <c r="FE587" s="519">
        <v>0</v>
      </c>
      <c r="FF587" s="519">
        <v>0</v>
      </c>
      <c r="FG587" s="519">
        <v>0</v>
      </c>
      <c r="FH587" s="519">
        <v>0</v>
      </c>
      <c r="FI587" s="519">
        <v>0</v>
      </c>
      <c r="FJ587" s="519">
        <v>0</v>
      </c>
      <c r="FK587" s="519">
        <v>0</v>
      </c>
      <c r="FL587" s="519">
        <v>0</v>
      </c>
      <c r="FM587" s="519">
        <v>0</v>
      </c>
      <c r="FN587" s="519">
        <v>0</v>
      </c>
      <c r="FO587" s="519">
        <v>0</v>
      </c>
      <c r="FP587" s="519">
        <v>0</v>
      </c>
      <c r="FQ587" s="519">
        <v>0</v>
      </c>
      <c r="FR587" s="519">
        <v>0</v>
      </c>
      <c r="FS587" s="519">
        <v>0</v>
      </c>
      <c r="FT587" s="519">
        <v>0</v>
      </c>
      <c r="FU587" s="519">
        <v>0</v>
      </c>
      <c r="FV587" s="519">
        <v>0</v>
      </c>
      <c r="FW587" s="519">
        <v>0</v>
      </c>
      <c r="FX587" s="519">
        <v>0</v>
      </c>
      <c r="FY587" s="519">
        <v>0</v>
      </c>
      <c r="FZ587" s="519">
        <v>0</v>
      </c>
      <c r="GA587" s="519">
        <v>0</v>
      </c>
      <c r="GB587" s="519">
        <v>0</v>
      </c>
      <c r="GC587" s="519">
        <v>0</v>
      </c>
      <c r="GD587" s="519">
        <v>0</v>
      </c>
      <c r="GE587" s="519">
        <v>0</v>
      </c>
      <c r="GF587" s="519">
        <v>0</v>
      </c>
      <c r="GG587" s="519">
        <v>0</v>
      </c>
      <c r="GH587" s="519">
        <v>0</v>
      </c>
      <c r="GI587" s="519">
        <v>0</v>
      </c>
      <c r="GJ587" s="519">
        <v>0</v>
      </c>
      <c r="GK587" s="519">
        <v>0</v>
      </c>
      <c r="GL587" s="519">
        <v>0</v>
      </c>
      <c r="GM587" s="519">
        <v>0</v>
      </c>
      <c r="GN587" s="519">
        <v>0</v>
      </c>
      <c r="GO587" s="519">
        <v>0</v>
      </c>
      <c r="GP587" s="519">
        <v>0</v>
      </c>
      <c r="GQ587" s="519">
        <v>0</v>
      </c>
      <c r="GR587" s="519">
        <v>0</v>
      </c>
      <c r="GS587" s="519">
        <v>0</v>
      </c>
      <c r="GT587" s="519">
        <v>0</v>
      </c>
      <c r="GU587" s="519">
        <v>0</v>
      </c>
      <c r="GV587" s="519">
        <v>0</v>
      </c>
      <c r="GW587" s="519">
        <v>0</v>
      </c>
      <c r="GX587" s="519">
        <v>0</v>
      </c>
      <c r="GY587" s="519">
        <v>0</v>
      </c>
      <c r="GZ587" s="519">
        <v>0</v>
      </c>
      <c r="HA587" s="519">
        <v>0</v>
      </c>
      <c r="HB587" s="519">
        <v>0</v>
      </c>
      <c r="HC587" s="519">
        <v>0</v>
      </c>
      <c r="HD587" s="519">
        <v>0</v>
      </c>
      <c r="HE587" s="519">
        <v>0</v>
      </c>
      <c r="HF587" s="519">
        <v>0</v>
      </c>
      <c r="HG587" s="519">
        <v>0</v>
      </c>
      <c r="HH587" s="519">
        <v>0</v>
      </c>
      <c r="HI587" s="519">
        <v>0</v>
      </c>
      <c r="HJ587" s="519">
        <v>0</v>
      </c>
      <c r="HK587" s="519">
        <v>0</v>
      </c>
      <c r="HL587" s="519">
        <v>0</v>
      </c>
      <c r="HM587" s="519">
        <v>0</v>
      </c>
      <c r="HN587" s="519">
        <v>0</v>
      </c>
      <c r="HO587" s="519">
        <v>0</v>
      </c>
      <c r="HP587" s="519">
        <v>0</v>
      </c>
      <c r="HQ587" s="519">
        <v>0</v>
      </c>
      <c r="HR587" s="519">
        <v>0</v>
      </c>
      <c r="HS587" s="519">
        <v>0</v>
      </c>
      <c r="HT587" s="519">
        <v>0</v>
      </c>
      <c r="HU587" s="519">
        <v>0</v>
      </c>
      <c r="HV587" s="519">
        <v>0</v>
      </c>
      <c r="HW587" s="519">
        <v>0</v>
      </c>
      <c r="HX587" s="519">
        <v>0</v>
      </c>
      <c r="HY587" s="519">
        <v>0</v>
      </c>
      <c r="HZ587" s="519">
        <v>0</v>
      </c>
      <c r="IA587" s="519">
        <v>0</v>
      </c>
      <c r="IB587" s="519">
        <v>0</v>
      </c>
      <c r="IC587" s="519">
        <v>0</v>
      </c>
      <c r="ID587" s="519">
        <v>0</v>
      </c>
      <c r="IE587" s="519">
        <v>0</v>
      </c>
      <c r="IF587" s="519">
        <v>0</v>
      </c>
      <c r="IG587" s="519">
        <v>0</v>
      </c>
      <c r="IH587" s="519">
        <v>0</v>
      </c>
      <c r="II587" s="519">
        <v>0</v>
      </c>
      <c r="IJ587" s="519">
        <v>0</v>
      </c>
      <c r="IK587" s="519">
        <v>0</v>
      </c>
    </row>
    <row r="588" spans="2:245" hidden="1">
      <c r="B588" s="519" t="s">
        <v>1058</v>
      </c>
      <c r="C588" s="519"/>
      <c r="D588" s="519"/>
      <c r="E588" s="519"/>
      <c r="F588" s="519">
        <v>1</v>
      </c>
      <c r="G588" s="519"/>
      <c r="H588" s="519">
        <v>58</v>
      </c>
      <c r="I588" s="519">
        <v>6</v>
      </c>
      <c r="J588" s="519" t="str">
        <f t="shared" si="30"/>
        <v>SDN10015806</v>
      </c>
      <c r="K588" s="519">
        <v>1896</v>
      </c>
      <c r="M588" s="337"/>
      <c r="N588" s="519" t="s">
        <v>1061</v>
      </c>
      <c r="O588" s="519" t="s">
        <v>1059</v>
      </c>
      <c r="P588" s="519">
        <v>39</v>
      </c>
      <c r="Q588" s="521" t="str">
        <f t="shared" si="28"/>
        <v>SDN150139</v>
      </c>
      <c r="R588" s="519">
        <v>0</v>
      </c>
      <c r="S588" s="519">
        <v>176</v>
      </c>
      <c r="T588" s="519">
        <v>356</v>
      </c>
      <c r="U588" s="519">
        <v>541</v>
      </c>
      <c r="V588" s="519">
        <v>732</v>
      </c>
      <c r="W588" s="519">
        <v>929</v>
      </c>
      <c r="X588" s="519">
        <v>1133</v>
      </c>
      <c r="Y588" s="519">
        <v>1312</v>
      </c>
      <c r="Z588" s="519">
        <v>1498</v>
      </c>
      <c r="AA588" s="519">
        <v>2255</v>
      </c>
      <c r="AB588" s="519">
        <v>2527</v>
      </c>
      <c r="AC588" s="519">
        <v>2814</v>
      </c>
      <c r="AD588" s="519">
        <v>3118</v>
      </c>
      <c r="AE588" s="519">
        <v>3439</v>
      </c>
      <c r="AF588" s="519">
        <v>3780</v>
      </c>
      <c r="AG588" s="519">
        <v>3943</v>
      </c>
      <c r="AH588" s="519">
        <v>4126</v>
      </c>
      <c r="AI588" s="519">
        <v>4326</v>
      </c>
      <c r="AJ588" s="519">
        <v>4547</v>
      </c>
      <c r="AK588" s="519">
        <v>4794</v>
      </c>
      <c r="AL588" s="519">
        <v>5070</v>
      </c>
      <c r="AM588" s="519">
        <v>5386</v>
      </c>
      <c r="AN588" s="519">
        <v>5743</v>
      </c>
      <c r="AO588" s="519">
        <v>6143</v>
      </c>
      <c r="AP588" s="519">
        <v>6597</v>
      </c>
      <c r="AQ588" s="519">
        <v>7108</v>
      </c>
      <c r="AR588" s="519">
        <v>7696</v>
      </c>
      <c r="AS588" s="519">
        <v>8363</v>
      </c>
      <c r="AT588" s="519">
        <v>9127</v>
      </c>
      <c r="AU588" s="519">
        <v>0</v>
      </c>
      <c r="AV588" s="519">
        <v>0</v>
      </c>
      <c r="AW588" s="519">
        <v>0</v>
      </c>
      <c r="AX588" s="519">
        <v>0</v>
      </c>
      <c r="AY588" s="519">
        <v>0</v>
      </c>
      <c r="AZ588" s="519">
        <v>0</v>
      </c>
      <c r="BA588" s="519">
        <v>0</v>
      </c>
      <c r="BB588" s="519">
        <v>0</v>
      </c>
      <c r="BC588" s="519">
        <v>0</v>
      </c>
      <c r="BD588" s="519">
        <v>0</v>
      </c>
      <c r="BE588" s="519">
        <v>0</v>
      </c>
      <c r="BF588" s="519">
        <v>0</v>
      </c>
      <c r="BG588" s="519">
        <v>0</v>
      </c>
      <c r="BH588" s="519">
        <v>0</v>
      </c>
      <c r="BI588" s="519">
        <v>0</v>
      </c>
      <c r="BJ588" s="519">
        <v>0</v>
      </c>
      <c r="BK588" s="519">
        <v>0</v>
      </c>
      <c r="BL588" s="519">
        <v>0</v>
      </c>
      <c r="BM588" s="519">
        <v>0</v>
      </c>
      <c r="BN588" s="519">
        <v>0</v>
      </c>
      <c r="BO588" s="519">
        <v>0</v>
      </c>
      <c r="BP588" s="519">
        <v>0</v>
      </c>
      <c r="BQ588" s="519">
        <v>0</v>
      </c>
      <c r="BR588" s="519">
        <v>0</v>
      </c>
      <c r="BS588" s="519">
        <v>0</v>
      </c>
      <c r="BT588" s="519">
        <v>0</v>
      </c>
      <c r="BU588" s="519">
        <v>0</v>
      </c>
      <c r="BV588" s="519">
        <v>0</v>
      </c>
      <c r="BW588" s="519">
        <v>0</v>
      </c>
      <c r="BX588" s="519">
        <v>0</v>
      </c>
      <c r="BY588" s="519">
        <v>0</v>
      </c>
      <c r="BZ588" s="519">
        <v>0</v>
      </c>
      <c r="CA588" s="519">
        <v>0</v>
      </c>
      <c r="CB588" s="519">
        <v>0</v>
      </c>
      <c r="CC588" s="519">
        <v>0</v>
      </c>
      <c r="CD588" s="519">
        <v>0</v>
      </c>
      <c r="CE588" s="519">
        <v>0</v>
      </c>
      <c r="CF588" s="519">
        <v>0</v>
      </c>
      <c r="CG588" s="519">
        <v>0</v>
      </c>
      <c r="CH588" s="519">
        <v>0</v>
      </c>
      <c r="CI588" s="519">
        <v>0</v>
      </c>
      <c r="CJ588" s="519">
        <v>0</v>
      </c>
      <c r="CK588" s="519">
        <v>0</v>
      </c>
      <c r="CL588" s="519">
        <v>0</v>
      </c>
      <c r="CM588" s="519">
        <v>0</v>
      </c>
      <c r="CN588" s="519">
        <v>0</v>
      </c>
      <c r="CO588" s="519">
        <v>0</v>
      </c>
      <c r="CP588" s="519">
        <v>0</v>
      </c>
      <c r="CQ588" s="519">
        <v>0</v>
      </c>
      <c r="CR588" s="519">
        <v>0</v>
      </c>
      <c r="CS588" s="519">
        <v>0</v>
      </c>
      <c r="CT588" s="519">
        <v>0</v>
      </c>
      <c r="CU588" s="519">
        <v>0</v>
      </c>
      <c r="CV588" s="519">
        <v>0</v>
      </c>
      <c r="CW588" s="519">
        <v>0</v>
      </c>
      <c r="CX588" s="519">
        <v>0</v>
      </c>
      <c r="CY588" s="519">
        <v>0</v>
      </c>
      <c r="CZ588" s="519">
        <v>0</v>
      </c>
      <c r="DA588" s="519">
        <v>0</v>
      </c>
      <c r="DB588" s="519">
        <v>0</v>
      </c>
      <c r="DC588" s="519">
        <v>0</v>
      </c>
      <c r="DD588" s="519">
        <v>0</v>
      </c>
      <c r="DE588" s="519">
        <v>0</v>
      </c>
      <c r="DF588" s="519">
        <v>0</v>
      </c>
      <c r="DG588" s="519">
        <v>0</v>
      </c>
      <c r="DH588" s="519">
        <v>0</v>
      </c>
      <c r="DI588" s="519">
        <v>0</v>
      </c>
      <c r="DJ588" s="519">
        <v>0</v>
      </c>
      <c r="DK588" s="519">
        <v>0</v>
      </c>
      <c r="DL588" s="519">
        <v>0</v>
      </c>
      <c r="DM588" s="519">
        <v>0</v>
      </c>
      <c r="DN588" s="519">
        <v>0</v>
      </c>
      <c r="DO588" s="519">
        <v>0</v>
      </c>
      <c r="DP588" s="519">
        <v>0</v>
      </c>
      <c r="DQ588" s="519">
        <v>0</v>
      </c>
      <c r="DR588" s="519">
        <v>0</v>
      </c>
      <c r="DS588" s="519">
        <v>0</v>
      </c>
      <c r="DT588" s="519">
        <v>0</v>
      </c>
      <c r="DU588" s="519">
        <v>0</v>
      </c>
      <c r="DV588" s="519">
        <v>0</v>
      </c>
      <c r="DW588" s="519">
        <v>0</v>
      </c>
      <c r="DX588" s="519">
        <v>0</v>
      </c>
      <c r="DZ588" s="337"/>
      <c r="EA588" s="519" t="s">
        <v>1061</v>
      </c>
      <c r="EB588" s="519" t="s">
        <v>1059</v>
      </c>
      <c r="EC588" s="519">
        <v>39</v>
      </c>
      <c r="ED588" s="521" t="str">
        <f t="shared" si="29"/>
        <v>SDN150139</v>
      </c>
      <c r="EE588" s="519">
        <v>0</v>
      </c>
      <c r="EF588" s="519">
        <v>298</v>
      </c>
      <c r="EG588" s="519">
        <v>613</v>
      </c>
      <c r="EH588" s="519">
        <v>983</v>
      </c>
      <c r="EI588" s="519">
        <v>1349</v>
      </c>
      <c r="EJ588" s="519">
        <v>1707</v>
      </c>
      <c r="EK588" s="519">
        <v>2064</v>
      </c>
      <c r="EL588" s="519">
        <v>2362</v>
      </c>
      <c r="EM588" s="519">
        <v>2661</v>
      </c>
      <c r="EN588" s="519">
        <v>3099</v>
      </c>
      <c r="EO588" s="519">
        <v>3403</v>
      </c>
      <c r="EP588" s="519">
        <v>3714</v>
      </c>
      <c r="EQ588" s="519">
        <v>4035</v>
      </c>
      <c r="ER588" s="519">
        <v>4364</v>
      </c>
      <c r="ES588" s="519">
        <v>0</v>
      </c>
      <c r="ET588" s="519">
        <v>0</v>
      </c>
      <c r="EU588" s="519">
        <v>0</v>
      </c>
      <c r="EV588" s="519">
        <v>0</v>
      </c>
      <c r="EW588" s="519">
        <v>0</v>
      </c>
      <c r="EX588" s="519">
        <v>0</v>
      </c>
      <c r="EY588" s="519">
        <v>0</v>
      </c>
      <c r="EZ588" s="519">
        <v>0</v>
      </c>
      <c r="FA588" s="519">
        <v>0</v>
      </c>
      <c r="FB588" s="519">
        <v>0</v>
      </c>
      <c r="FC588" s="519">
        <v>0</v>
      </c>
      <c r="FD588" s="519">
        <v>0</v>
      </c>
      <c r="FE588" s="519">
        <v>0</v>
      </c>
      <c r="FF588" s="519">
        <v>0</v>
      </c>
      <c r="FG588" s="519">
        <v>0</v>
      </c>
      <c r="FH588" s="519">
        <v>0</v>
      </c>
      <c r="FI588" s="519">
        <v>0</v>
      </c>
      <c r="FJ588" s="519">
        <v>0</v>
      </c>
      <c r="FK588" s="519">
        <v>0</v>
      </c>
      <c r="FL588" s="519">
        <v>0</v>
      </c>
      <c r="FM588" s="519">
        <v>0</v>
      </c>
      <c r="FN588" s="519">
        <v>0</v>
      </c>
      <c r="FO588" s="519">
        <v>0</v>
      </c>
      <c r="FP588" s="519">
        <v>0</v>
      </c>
      <c r="FQ588" s="519">
        <v>0</v>
      </c>
      <c r="FR588" s="519">
        <v>0</v>
      </c>
      <c r="FS588" s="519">
        <v>0</v>
      </c>
      <c r="FT588" s="519">
        <v>0</v>
      </c>
      <c r="FU588" s="519">
        <v>0</v>
      </c>
      <c r="FV588" s="519">
        <v>0</v>
      </c>
      <c r="FW588" s="519">
        <v>0</v>
      </c>
      <c r="FX588" s="519">
        <v>0</v>
      </c>
      <c r="FY588" s="519">
        <v>0</v>
      </c>
      <c r="FZ588" s="519">
        <v>0</v>
      </c>
      <c r="GA588" s="519">
        <v>0</v>
      </c>
      <c r="GB588" s="519">
        <v>0</v>
      </c>
      <c r="GC588" s="519">
        <v>0</v>
      </c>
      <c r="GD588" s="519">
        <v>0</v>
      </c>
      <c r="GE588" s="519">
        <v>0</v>
      </c>
      <c r="GF588" s="519">
        <v>0</v>
      </c>
      <c r="GG588" s="519">
        <v>0</v>
      </c>
      <c r="GH588" s="519">
        <v>0</v>
      </c>
      <c r="GI588" s="519">
        <v>0</v>
      </c>
      <c r="GJ588" s="519">
        <v>0</v>
      </c>
      <c r="GK588" s="519">
        <v>0</v>
      </c>
      <c r="GL588" s="519">
        <v>0</v>
      </c>
      <c r="GM588" s="519">
        <v>0</v>
      </c>
      <c r="GN588" s="519">
        <v>0</v>
      </c>
      <c r="GO588" s="519">
        <v>0</v>
      </c>
      <c r="GP588" s="519">
        <v>0</v>
      </c>
      <c r="GQ588" s="519">
        <v>0</v>
      </c>
      <c r="GR588" s="519">
        <v>0</v>
      </c>
      <c r="GS588" s="519">
        <v>0</v>
      </c>
      <c r="GT588" s="519">
        <v>0</v>
      </c>
      <c r="GU588" s="519">
        <v>0</v>
      </c>
      <c r="GV588" s="519">
        <v>0</v>
      </c>
      <c r="GW588" s="519">
        <v>0</v>
      </c>
      <c r="GX588" s="519">
        <v>0</v>
      </c>
      <c r="GY588" s="519">
        <v>0</v>
      </c>
      <c r="GZ588" s="519">
        <v>0</v>
      </c>
      <c r="HA588" s="519">
        <v>0</v>
      </c>
      <c r="HB588" s="519">
        <v>0</v>
      </c>
      <c r="HC588" s="519">
        <v>0</v>
      </c>
      <c r="HD588" s="519">
        <v>0</v>
      </c>
      <c r="HE588" s="519">
        <v>0</v>
      </c>
      <c r="HF588" s="519">
        <v>0</v>
      </c>
      <c r="HG588" s="519">
        <v>0</v>
      </c>
      <c r="HH588" s="519">
        <v>0</v>
      </c>
      <c r="HI588" s="519">
        <v>0</v>
      </c>
      <c r="HJ588" s="519">
        <v>0</v>
      </c>
      <c r="HK588" s="519">
        <v>0</v>
      </c>
      <c r="HL588" s="519">
        <v>0</v>
      </c>
      <c r="HM588" s="519">
        <v>0</v>
      </c>
      <c r="HN588" s="519">
        <v>0</v>
      </c>
      <c r="HO588" s="519">
        <v>0</v>
      </c>
      <c r="HP588" s="519">
        <v>0</v>
      </c>
      <c r="HQ588" s="519">
        <v>0</v>
      </c>
      <c r="HR588" s="519">
        <v>0</v>
      </c>
      <c r="HS588" s="519">
        <v>0</v>
      </c>
      <c r="HT588" s="519">
        <v>0</v>
      </c>
      <c r="HU588" s="519">
        <v>0</v>
      </c>
      <c r="HV588" s="519">
        <v>0</v>
      </c>
      <c r="HW588" s="519">
        <v>0</v>
      </c>
      <c r="HX588" s="519">
        <v>0</v>
      </c>
      <c r="HY588" s="519">
        <v>0</v>
      </c>
      <c r="HZ588" s="519">
        <v>0</v>
      </c>
      <c r="IA588" s="519">
        <v>0</v>
      </c>
      <c r="IB588" s="519">
        <v>0</v>
      </c>
      <c r="IC588" s="519">
        <v>0</v>
      </c>
      <c r="ID588" s="519">
        <v>0</v>
      </c>
      <c r="IE588" s="519">
        <v>0</v>
      </c>
      <c r="IF588" s="519">
        <v>0</v>
      </c>
      <c r="IG588" s="519">
        <v>0</v>
      </c>
      <c r="IH588" s="519">
        <v>0</v>
      </c>
      <c r="II588" s="519">
        <v>0</v>
      </c>
      <c r="IJ588" s="519">
        <v>0</v>
      </c>
      <c r="IK588" s="519">
        <v>0</v>
      </c>
    </row>
    <row r="589" spans="2:245" hidden="1">
      <c r="B589" s="519" t="s">
        <v>1058</v>
      </c>
      <c r="C589" s="519"/>
      <c r="D589" s="519"/>
      <c r="E589" s="519"/>
      <c r="F589" s="519">
        <v>1</v>
      </c>
      <c r="G589" s="519"/>
      <c r="H589" s="519">
        <v>58</v>
      </c>
      <c r="I589" s="519">
        <v>7</v>
      </c>
      <c r="J589" s="519" t="str">
        <f t="shared" si="30"/>
        <v>SDN10015807</v>
      </c>
      <c r="K589" s="519">
        <v>1896</v>
      </c>
      <c r="M589" s="337"/>
      <c r="N589" s="519" t="s">
        <v>1061</v>
      </c>
      <c r="O589" s="519" t="s">
        <v>1059</v>
      </c>
      <c r="P589" s="519">
        <v>40</v>
      </c>
      <c r="Q589" s="521" t="str">
        <f t="shared" si="28"/>
        <v>SDN150140</v>
      </c>
      <c r="R589" s="519">
        <v>0</v>
      </c>
      <c r="S589" s="519">
        <v>167</v>
      </c>
      <c r="T589" s="519">
        <v>339</v>
      </c>
      <c r="U589" s="519">
        <v>515</v>
      </c>
      <c r="V589" s="519">
        <v>698</v>
      </c>
      <c r="W589" s="519">
        <v>887</v>
      </c>
      <c r="X589" s="519">
        <v>1082</v>
      </c>
      <c r="Y589" s="519">
        <v>1253</v>
      </c>
      <c r="Z589" s="519">
        <v>1431</v>
      </c>
      <c r="AA589" s="519">
        <v>2156</v>
      </c>
      <c r="AB589" s="519">
        <v>2420</v>
      </c>
      <c r="AC589" s="519">
        <v>2697</v>
      </c>
      <c r="AD589" s="519">
        <v>2990</v>
      </c>
      <c r="AE589" s="519">
        <v>3301</v>
      </c>
      <c r="AF589" s="519">
        <v>3632</v>
      </c>
      <c r="AG589" s="519">
        <v>3797</v>
      </c>
      <c r="AH589" s="519">
        <v>3977</v>
      </c>
      <c r="AI589" s="519">
        <v>4176</v>
      </c>
      <c r="AJ589" s="519">
        <v>4399</v>
      </c>
      <c r="AK589" s="519">
        <v>4646</v>
      </c>
      <c r="AL589" s="519">
        <v>4930</v>
      </c>
      <c r="AM589" s="519">
        <v>5249</v>
      </c>
      <c r="AN589" s="519">
        <v>5607</v>
      </c>
      <c r="AO589" s="519">
        <v>6016</v>
      </c>
      <c r="AP589" s="519">
        <v>6476</v>
      </c>
      <c r="AQ589" s="519">
        <v>7008</v>
      </c>
      <c r="AR589" s="519">
        <v>7609</v>
      </c>
      <c r="AS589" s="519">
        <v>8298</v>
      </c>
      <c r="AT589" s="519">
        <v>9084</v>
      </c>
      <c r="AU589" s="519">
        <v>0</v>
      </c>
      <c r="AV589" s="519">
        <v>0</v>
      </c>
      <c r="AW589" s="519">
        <v>0</v>
      </c>
      <c r="AX589" s="519">
        <v>0</v>
      </c>
      <c r="AY589" s="519">
        <v>0</v>
      </c>
      <c r="AZ589" s="519">
        <v>0</v>
      </c>
      <c r="BA589" s="519">
        <v>0</v>
      </c>
      <c r="BB589" s="519">
        <v>0</v>
      </c>
      <c r="BC589" s="519">
        <v>0</v>
      </c>
      <c r="BD589" s="519">
        <v>0</v>
      </c>
      <c r="BE589" s="519">
        <v>0</v>
      </c>
      <c r="BF589" s="519">
        <v>0</v>
      </c>
      <c r="BG589" s="519">
        <v>0</v>
      </c>
      <c r="BH589" s="519">
        <v>0</v>
      </c>
      <c r="BI589" s="519">
        <v>0</v>
      </c>
      <c r="BJ589" s="519">
        <v>0</v>
      </c>
      <c r="BK589" s="519">
        <v>0</v>
      </c>
      <c r="BL589" s="519">
        <v>0</v>
      </c>
      <c r="BM589" s="519">
        <v>0</v>
      </c>
      <c r="BN589" s="519">
        <v>0</v>
      </c>
      <c r="BO589" s="519">
        <v>0</v>
      </c>
      <c r="BP589" s="519">
        <v>0</v>
      </c>
      <c r="BQ589" s="519">
        <v>0</v>
      </c>
      <c r="BR589" s="519">
        <v>0</v>
      </c>
      <c r="BS589" s="519">
        <v>0</v>
      </c>
      <c r="BT589" s="519">
        <v>0</v>
      </c>
      <c r="BU589" s="519">
        <v>0</v>
      </c>
      <c r="BV589" s="519">
        <v>0</v>
      </c>
      <c r="BW589" s="519">
        <v>0</v>
      </c>
      <c r="BX589" s="519">
        <v>0</v>
      </c>
      <c r="BY589" s="519">
        <v>0</v>
      </c>
      <c r="BZ589" s="519">
        <v>0</v>
      </c>
      <c r="CA589" s="519">
        <v>0</v>
      </c>
      <c r="CB589" s="519">
        <v>0</v>
      </c>
      <c r="CC589" s="519">
        <v>0</v>
      </c>
      <c r="CD589" s="519">
        <v>0</v>
      </c>
      <c r="CE589" s="519">
        <v>0</v>
      </c>
      <c r="CF589" s="519">
        <v>0</v>
      </c>
      <c r="CG589" s="519">
        <v>0</v>
      </c>
      <c r="CH589" s="519">
        <v>0</v>
      </c>
      <c r="CI589" s="519">
        <v>0</v>
      </c>
      <c r="CJ589" s="519">
        <v>0</v>
      </c>
      <c r="CK589" s="519">
        <v>0</v>
      </c>
      <c r="CL589" s="519">
        <v>0</v>
      </c>
      <c r="CM589" s="519">
        <v>0</v>
      </c>
      <c r="CN589" s="519">
        <v>0</v>
      </c>
      <c r="CO589" s="519">
        <v>0</v>
      </c>
      <c r="CP589" s="519">
        <v>0</v>
      </c>
      <c r="CQ589" s="519">
        <v>0</v>
      </c>
      <c r="CR589" s="519">
        <v>0</v>
      </c>
      <c r="CS589" s="519">
        <v>0</v>
      </c>
      <c r="CT589" s="519">
        <v>0</v>
      </c>
      <c r="CU589" s="519">
        <v>0</v>
      </c>
      <c r="CV589" s="519">
        <v>0</v>
      </c>
      <c r="CW589" s="519">
        <v>0</v>
      </c>
      <c r="CX589" s="519">
        <v>0</v>
      </c>
      <c r="CY589" s="519">
        <v>0</v>
      </c>
      <c r="CZ589" s="519">
        <v>0</v>
      </c>
      <c r="DA589" s="519">
        <v>0</v>
      </c>
      <c r="DB589" s="519">
        <v>0</v>
      </c>
      <c r="DC589" s="519">
        <v>0</v>
      </c>
      <c r="DD589" s="519">
        <v>0</v>
      </c>
      <c r="DE589" s="519">
        <v>0</v>
      </c>
      <c r="DF589" s="519">
        <v>0</v>
      </c>
      <c r="DG589" s="519">
        <v>0</v>
      </c>
      <c r="DH589" s="519">
        <v>0</v>
      </c>
      <c r="DI589" s="519">
        <v>0</v>
      </c>
      <c r="DJ589" s="519">
        <v>0</v>
      </c>
      <c r="DK589" s="519">
        <v>0</v>
      </c>
      <c r="DL589" s="519">
        <v>0</v>
      </c>
      <c r="DM589" s="519">
        <v>0</v>
      </c>
      <c r="DN589" s="519">
        <v>0</v>
      </c>
      <c r="DO589" s="519">
        <v>0</v>
      </c>
      <c r="DP589" s="519">
        <v>0</v>
      </c>
      <c r="DQ589" s="519">
        <v>0</v>
      </c>
      <c r="DR589" s="519">
        <v>0</v>
      </c>
      <c r="DS589" s="519">
        <v>0</v>
      </c>
      <c r="DT589" s="519">
        <v>0</v>
      </c>
      <c r="DU589" s="519">
        <v>0</v>
      </c>
      <c r="DV589" s="519">
        <v>0</v>
      </c>
      <c r="DW589" s="519">
        <v>0</v>
      </c>
      <c r="DX589" s="519">
        <v>0</v>
      </c>
      <c r="DZ589" s="337"/>
      <c r="EA589" s="519" t="s">
        <v>1061</v>
      </c>
      <c r="EB589" s="519" t="s">
        <v>1059</v>
      </c>
      <c r="EC589" s="519">
        <v>40</v>
      </c>
      <c r="ED589" s="521" t="str">
        <f t="shared" si="29"/>
        <v>SDN150140</v>
      </c>
      <c r="EE589" s="519">
        <v>0</v>
      </c>
      <c r="EF589" s="519">
        <v>281</v>
      </c>
      <c r="EG589" s="519">
        <v>573</v>
      </c>
      <c r="EH589" s="519">
        <v>924</v>
      </c>
      <c r="EI589" s="519">
        <v>1270</v>
      </c>
      <c r="EJ589" s="519">
        <v>1612</v>
      </c>
      <c r="EK589" s="519">
        <v>1951</v>
      </c>
      <c r="EL589" s="519">
        <v>2235</v>
      </c>
      <c r="EM589" s="519">
        <v>2521</v>
      </c>
      <c r="EN589" s="519">
        <v>2945</v>
      </c>
      <c r="EO589" s="519">
        <v>3240</v>
      </c>
      <c r="EP589" s="519">
        <v>3541</v>
      </c>
      <c r="EQ589" s="519">
        <v>3849</v>
      </c>
      <c r="ER589" s="519">
        <v>4166</v>
      </c>
      <c r="ES589" s="519">
        <v>0</v>
      </c>
      <c r="ET589" s="519">
        <v>0</v>
      </c>
      <c r="EU589" s="519">
        <v>0</v>
      </c>
      <c r="EV589" s="519">
        <v>0</v>
      </c>
      <c r="EW589" s="519">
        <v>0</v>
      </c>
      <c r="EX589" s="519">
        <v>0</v>
      </c>
      <c r="EY589" s="519">
        <v>0</v>
      </c>
      <c r="EZ589" s="519">
        <v>0</v>
      </c>
      <c r="FA589" s="519">
        <v>0</v>
      </c>
      <c r="FB589" s="519">
        <v>0</v>
      </c>
      <c r="FC589" s="519">
        <v>0</v>
      </c>
      <c r="FD589" s="519">
        <v>0</v>
      </c>
      <c r="FE589" s="519">
        <v>0</v>
      </c>
      <c r="FF589" s="519">
        <v>0</v>
      </c>
      <c r="FG589" s="519">
        <v>0</v>
      </c>
      <c r="FH589" s="519">
        <v>0</v>
      </c>
      <c r="FI589" s="519">
        <v>0</v>
      </c>
      <c r="FJ589" s="519">
        <v>0</v>
      </c>
      <c r="FK589" s="519">
        <v>0</v>
      </c>
      <c r="FL589" s="519">
        <v>0</v>
      </c>
      <c r="FM589" s="519">
        <v>0</v>
      </c>
      <c r="FN589" s="519">
        <v>0</v>
      </c>
      <c r="FO589" s="519">
        <v>0</v>
      </c>
      <c r="FP589" s="519">
        <v>0</v>
      </c>
      <c r="FQ589" s="519">
        <v>0</v>
      </c>
      <c r="FR589" s="519">
        <v>0</v>
      </c>
      <c r="FS589" s="519">
        <v>0</v>
      </c>
      <c r="FT589" s="519">
        <v>0</v>
      </c>
      <c r="FU589" s="519">
        <v>0</v>
      </c>
      <c r="FV589" s="519">
        <v>0</v>
      </c>
      <c r="FW589" s="519">
        <v>0</v>
      </c>
      <c r="FX589" s="519">
        <v>0</v>
      </c>
      <c r="FY589" s="519">
        <v>0</v>
      </c>
      <c r="FZ589" s="519">
        <v>0</v>
      </c>
      <c r="GA589" s="519">
        <v>0</v>
      </c>
      <c r="GB589" s="519">
        <v>0</v>
      </c>
      <c r="GC589" s="519">
        <v>0</v>
      </c>
      <c r="GD589" s="519">
        <v>0</v>
      </c>
      <c r="GE589" s="519">
        <v>0</v>
      </c>
      <c r="GF589" s="519">
        <v>0</v>
      </c>
      <c r="GG589" s="519">
        <v>0</v>
      </c>
      <c r="GH589" s="519">
        <v>0</v>
      </c>
      <c r="GI589" s="519">
        <v>0</v>
      </c>
      <c r="GJ589" s="519">
        <v>0</v>
      </c>
      <c r="GK589" s="519">
        <v>0</v>
      </c>
      <c r="GL589" s="519">
        <v>0</v>
      </c>
      <c r="GM589" s="519">
        <v>0</v>
      </c>
      <c r="GN589" s="519">
        <v>0</v>
      </c>
      <c r="GO589" s="519">
        <v>0</v>
      </c>
      <c r="GP589" s="519">
        <v>0</v>
      </c>
      <c r="GQ589" s="519">
        <v>0</v>
      </c>
      <c r="GR589" s="519">
        <v>0</v>
      </c>
      <c r="GS589" s="519">
        <v>0</v>
      </c>
      <c r="GT589" s="519">
        <v>0</v>
      </c>
      <c r="GU589" s="519">
        <v>0</v>
      </c>
      <c r="GV589" s="519">
        <v>0</v>
      </c>
      <c r="GW589" s="519">
        <v>0</v>
      </c>
      <c r="GX589" s="519">
        <v>0</v>
      </c>
      <c r="GY589" s="519">
        <v>0</v>
      </c>
      <c r="GZ589" s="519">
        <v>0</v>
      </c>
      <c r="HA589" s="519">
        <v>0</v>
      </c>
      <c r="HB589" s="519">
        <v>0</v>
      </c>
      <c r="HC589" s="519">
        <v>0</v>
      </c>
      <c r="HD589" s="519">
        <v>0</v>
      </c>
      <c r="HE589" s="519">
        <v>0</v>
      </c>
      <c r="HF589" s="519">
        <v>0</v>
      </c>
      <c r="HG589" s="519">
        <v>0</v>
      </c>
      <c r="HH589" s="519">
        <v>0</v>
      </c>
      <c r="HI589" s="519">
        <v>0</v>
      </c>
      <c r="HJ589" s="519">
        <v>0</v>
      </c>
      <c r="HK589" s="519">
        <v>0</v>
      </c>
      <c r="HL589" s="519">
        <v>0</v>
      </c>
      <c r="HM589" s="519">
        <v>0</v>
      </c>
      <c r="HN589" s="519">
        <v>0</v>
      </c>
      <c r="HO589" s="519">
        <v>0</v>
      </c>
      <c r="HP589" s="519">
        <v>0</v>
      </c>
      <c r="HQ589" s="519">
        <v>0</v>
      </c>
      <c r="HR589" s="519">
        <v>0</v>
      </c>
      <c r="HS589" s="519">
        <v>0</v>
      </c>
      <c r="HT589" s="519">
        <v>0</v>
      </c>
      <c r="HU589" s="519">
        <v>0</v>
      </c>
      <c r="HV589" s="519">
        <v>0</v>
      </c>
      <c r="HW589" s="519">
        <v>0</v>
      </c>
      <c r="HX589" s="519">
        <v>0</v>
      </c>
      <c r="HY589" s="519">
        <v>0</v>
      </c>
      <c r="HZ589" s="519">
        <v>0</v>
      </c>
      <c r="IA589" s="519">
        <v>0</v>
      </c>
      <c r="IB589" s="519">
        <v>0</v>
      </c>
      <c r="IC589" s="519">
        <v>0</v>
      </c>
      <c r="ID589" s="519">
        <v>0</v>
      </c>
      <c r="IE589" s="519">
        <v>0</v>
      </c>
      <c r="IF589" s="519">
        <v>0</v>
      </c>
      <c r="IG589" s="519">
        <v>0</v>
      </c>
      <c r="IH589" s="519">
        <v>0</v>
      </c>
      <c r="II589" s="519">
        <v>0</v>
      </c>
      <c r="IJ589" s="519">
        <v>0</v>
      </c>
      <c r="IK589" s="519">
        <v>0</v>
      </c>
    </row>
    <row r="590" spans="2:245" hidden="1">
      <c r="B590" s="519" t="s">
        <v>1058</v>
      </c>
      <c r="C590" s="519"/>
      <c r="D590" s="519"/>
      <c r="E590" s="519"/>
      <c r="F590" s="519">
        <v>1</v>
      </c>
      <c r="G590" s="519"/>
      <c r="H590" s="519">
        <v>58</v>
      </c>
      <c r="I590" s="519">
        <v>8</v>
      </c>
      <c r="J590" s="519" t="str">
        <f t="shared" si="30"/>
        <v>SDN10015808</v>
      </c>
      <c r="K590" s="519">
        <v>1896</v>
      </c>
      <c r="M590" s="337"/>
      <c r="N590" s="519" t="s">
        <v>1061</v>
      </c>
      <c r="O590" s="519" t="s">
        <v>1059</v>
      </c>
      <c r="P590" s="519">
        <v>41</v>
      </c>
      <c r="Q590" s="521" t="str">
        <f t="shared" si="28"/>
        <v>SDN150141</v>
      </c>
      <c r="R590" s="519">
        <v>0</v>
      </c>
      <c r="S590" s="519">
        <v>160</v>
      </c>
      <c r="T590" s="519">
        <v>325</v>
      </c>
      <c r="U590" s="519">
        <v>494</v>
      </c>
      <c r="V590" s="519">
        <v>669</v>
      </c>
      <c r="W590" s="519">
        <v>851</v>
      </c>
      <c r="X590" s="519">
        <v>1039</v>
      </c>
      <c r="Y590" s="519">
        <v>1203</v>
      </c>
      <c r="Z590" s="519">
        <v>1376</v>
      </c>
      <c r="AA590" s="519">
        <v>2076</v>
      </c>
      <c r="AB590" s="519">
        <v>2331</v>
      </c>
      <c r="AC590" s="519">
        <v>2600</v>
      </c>
      <c r="AD590" s="519">
        <v>2884</v>
      </c>
      <c r="AE590" s="519">
        <v>3188</v>
      </c>
      <c r="AF590" s="519">
        <v>3514</v>
      </c>
      <c r="AG590" s="519">
        <v>3677</v>
      </c>
      <c r="AH590" s="519">
        <v>3857</v>
      </c>
      <c r="AI590" s="519">
        <v>4059</v>
      </c>
      <c r="AJ590" s="519">
        <v>4282</v>
      </c>
      <c r="AK590" s="519">
        <v>4537</v>
      </c>
      <c r="AL590" s="519">
        <v>4824</v>
      </c>
      <c r="AM590" s="519">
        <v>5145</v>
      </c>
      <c r="AN590" s="519">
        <v>5511</v>
      </c>
      <c r="AO590" s="519">
        <v>5926</v>
      </c>
      <c r="AP590" s="519">
        <v>6407</v>
      </c>
      <c r="AQ590" s="519">
        <v>6951</v>
      </c>
      <c r="AR590" s="519">
        <v>7574</v>
      </c>
      <c r="AS590" s="519">
        <v>8283</v>
      </c>
      <c r="AT590" s="519">
        <v>9109</v>
      </c>
      <c r="AU590" s="519">
        <v>0</v>
      </c>
      <c r="AV590" s="519">
        <v>0</v>
      </c>
      <c r="AW590" s="519">
        <v>0</v>
      </c>
      <c r="AX590" s="519">
        <v>0</v>
      </c>
      <c r="AY590" s="519">
        <v>0</v>
      </c>
      <c r="AZ590" s="519">
        <v>0</v>
      </c>
      <c r="BA590" s="519">
        <v>0</v>
      </c>
      <c r="BB590" s="519">
        <v>0</v>
      </c>
      <c r="BC590" s="519">
        <v>0</v>
      </c>
      <c r="BD590" s="519">
        <v>0</v>
      </c>
      <c r="BE590" s="519">
        <v>0</v>
      </c>
      <c r="BF590" s="519">
        <v>0</v>
      </c>
      <c r="BG590" s="519">
        <v>0</v>
      </c>
      <c r="BH590" s="519">
        <v>0</v>
      </c>
      <c r="BI590" s="519">
        <v>0</v>
      </c>
      <c r="BJ590" s="519">
        <v>0</v>
      </c>
      <c r="BK590" s="519">
        <v>0</v>
      </c>
      <c r="BL590" s="519">
        <v>0</v>
      </c>
      <c r="BM590" s="519">
        <v>0</v>
      </c>
      <c r="BN590" s="519">
        <v>0</v>
      </c>
      <c r="BO590" s="519">
        <v>0</v>
      </c>
      <c r="BP590" s="519">
        <v>0</v>
      </c>
      <c r="BQ590" s="519">
        <v>0</v>
      </c>
      <c r="BR590" s="519">
        <v>0</v>
      </c>
      <c r="BS590" s="519">
        <v>0</v>
      </c>
      <c r="BT590" s="519">
        <v>0</v>
      </c>
      <c r="BU590" s="519">
        <v>0</v>
      </c>
      <c r="BV590" s="519">
        <v>0</v>
      </c>
      <c r="BW590" s="519">
        <v>0</v>
      </c>
      <c r="BX590" s="519">
        <v>0</v>
      </c>
      <c r="BY590" s="519">
        <v>0</v>
      </c>
      <c r="BZ590" s="519">
        <v>0</v>
      </c>
      <c r="CA590" s="519">
        <v>0</v>
      </c>
      <c r="CB590" s="519">
        <v>0</v>
      </c>
      <c r="CC590" s="519">
        <v>0</v>
      </c>
      <c r="CD590" s="519">
        <v>0</v>
      </c>
      <c r="CE590" s="519">
        <v>0</v>
      </c>
      <c r="CF590" s="519">
        <v>0</v>
      </c>
      <c r="CG590" s="519">
        <v>0</v>
      </c>
      <c r="CH590" s="519">
        <v>0</v>
      </c>
      <c r="CI590" s="519">
        <v>0</v>
      </c>
      <c r="CJ590" s="519">
        <v>0</v>
      </c>
      <c r="CK590" s="519">
        <v>0</v>
      </c>
      <c r="CL590" s="519">
        <v>0</v>
      </c>
      <c r="CM590" s="519">
        <v>0</v>
      </c>
      <c r="CN590" s="519">
        <v>0</v>
      </c>
      <c r="CO590" s="519">
        <v>0</v>
      </c>
      <c r="CP590" s="519">
        <v>0</v>
      </c>
      <c r="CQ590" s="519">
        <v>0</v>
      </c>
      <c r="CR590" s="519">
        <v>0</v>
      </c>
      <c r="CS590" s="519">
        <v>0</v>
      </c>
      <c r="CT590" s="519">
        <v>0</v>
      </c>
      <c r="CU590" s="519">
        <v>0</v>
      </c>
      <c r="CV590" s="519">
        <v>0</v>
      </c>
      <c r="CW590" s="519">
        <v>0</v>
      </c>
      <c r="CX590" s="519">
        <v>0</v>
      </c>
      <c r="CY590" s="519">
        <v>0</v>
      </c>
      <c r="CZ590" s="519">
        <v>0</v>
      </c>
      <c r="DA590" s="519">
        <v>0</v>
      </c>
      <c r="DB590" s="519">
        <v>0</v>
      </c>
      <c r="DC590" s="519">
        <v>0</v>
      </c>
      <c r="DD590" s="519">
        <v>0</v>
      </c>
      <c r="DE590" s="519">
        <v>0</v>
      </c>
      <c r="DF590" s="519">
        <v>0</v>
      </c>
      <c r="DG590" s="519">
        <v>0</v>
      </c>
      <c r="DH590" s="519">
        <v>0</v>
      </c>
      <c r="DI590" s="519">
        <v>0</v>
      </c>
      <c r="DJ590" s="519">
        <v>0</v>
      </c>
      <c r="DK590" s="519">
        <v>0</v>
      </c>
      <c r="DL590" s="519">
        <v>0</v>
      </c>
      <c r="DM590" s="519">
        <v>0</v>
      </c>
      <c r="DN590" s="519">
        <v>0</v>
      </c>
      <c r="DO590" s="519">
        <v>0</v>
      </c>
      <c r="DP590" s="519">
        <v>0</v>
      </c>
      <c r="DQ590" s="519">
        <v>0</v>
      </c>
      <c r="DR590" s="519">
        <v>0</v>
      </c>
      <c r="DS590" s="519">
        <v>0</v>
      </c>
      <c r="DT590" s="519">
        <v>0</v>
      </c>
      <c r="DU590" s="519">
        <v>0</v>
      </c>
      <c r="DV590" s="519">
        <v>0</v>
      </c>
      <c r="DW590" s="519">
        <v>0</v>
      </c>
      <c r="DX590" s="519">
        <v>0</v>
      </c>
      <c r="DZ590" s="337"/>
      <c r="EA590" s="519" t="s">
        <v>1061</v>
      </c>
      <c r="EB590" s="519" t="s">
        <v>1059</v>
      </c>
      <c r="EC590" s="519">
        <v>41</v>
      </c>
      <c r="ED590" s="521" t="str">
        <f t="shared" si="29"/>
        <v>SDN150141</v>
      </c>
      <c r="EE590" s="519">
        <v>0</v>
      </c>
      <c r="EF590" s="519">
        <v>266</v>
      </c>
      <c r="EG590" s="519">
        <v>535</v>
      </c>
      <c r="EH590" s="519">
        <v>866</v>
      </c>
      <c r="EI590" s="519">
        <v>1196</v>
      </c>
      <c r="EJ590" s="519">
        <v>1519</v>
      </c>
      <c r="EK590" s="519">
        <v>1843</v>
      </c>
      <c r="EL590" s="519">
        <v>2112</v>
      </c>
      <c r="EM590" s="519">
        <v>2385</v>
      </c>
      <c r="EN590" s="519">
        <v>2798</v>
      </c>
      <c r="EO590" s="519">
        <v>3079</v>
      </c>
      <c r="EP590" s="519">
        <v>3367</v>
      </c>
      <c r="EQ590" s="519">
        <v>3661</v>
      </c>
      <c r="ER590" s="519">
        <v>3968</v>
      </c>
      <c r="ES590" s="519">
        <v>0</v>
      </c>
      <c r="ET590" s="519">
        <v>0</v>
      </c>
      <c r="EU590" s="519">
        <v>0</v>
      </c>
      <c r="EV590" s="519">
        <v>0</v>
      </c>
      <c r="EW590" s="519">
        <v>0</v>
      </c>
      <c r="EX590" s="519">
        <v>0</v>
      </c>
      <c r="EY590" s="519">
        <v>0</v>
      </c>
      <c r="EZ590" s="519">
        <v>0</v>
      </c>
      <c r="FA590" s="519">
        <v>0</v>
      </c>
      <c r="FB590" s="519">
        <v>0</v>
      </c>
      <c r="FC590" s="519">
        <v>0</v>
      </c>
      <c r="FD590" s="519">
        <v>0</v>
      </c>
      <c r="FE590" s="519">
        <v>0</v>
      </c>
      <c r="FF590" s="519">
        <v>0</v>
      </c>
      <c r="FG590" s="519">
        <v>0</v>
      </c>
      <c r="FH590" s="519">
        <v>0</v>
      </c>
      <c r="FI590" s="519">
        <v>0</v>
      </c>
      <c r="FJ590" s="519">
        <v>0</v>
      </c>
      <c r="FK590" s="519">
        <v>0</v>
      </c>
      <c r="FL590" s="519">
        <v>0</v>
      </c>
      <c r="FM590" s="519">
        <v>0</v>
      </c>
      <c r="FN590" s="519">
        <v>0</v>
      </c>
      <c r="FO590" s="519">
        <v>0</v>
      </c>
      <c r="FP590" s="519">
        <v>0</v>
      </c>
      <c r="FQ590" s="519">
        <v>0</v>
      </c>
      <c r="FR590" s="519">
        <v>0</v>
      </c>
      <c r="FS590" s="519">
        <v>0</v>
      </c>
      <c r="FT590" s="519">
        <v>0</v>
      </c>
      <c r="FU590" s="519">
        <v>0</v>
      </c>
      <c r="FV590" s="519">
        <v>0</v>
      </c>
      <c r="FW590" s="519">
        <v>0</v>
      </c>
      <c r="FX590" s="519">
        <v>0</v>
      </c>
      <c r="FY590" s="519">
        <v>0</v>
      </c>
      <c r="FZ590" s="519">
        <v>0</v>
      </c>
      <c r="GA590" s="519">
        <v>0</v>
      </c>
      <c r="GB590" s="519">
        <v>0</v>
      </c>
      <c r="GC590" s="519">
        <v>0</v>
      </c>
      <c r="GD590" s="519">
        <v>0</v>
      </c>
      <c r="GE590" s="519">
        <v>0</v>
      </c>
      <c r="GF590" s="519">
        <v>0</v>
      </c>
      <c r="GG590" s="519">
        <v>0</v>
      </c>
      <c r="GH590" s="519">
        <v>0</v>
      </c>
      <c r="GI590" s="519">
        <v>0</v>
      </c>
      <c r="GJ590" s="519">
        <v>0</v>
      </c>
      <c r="GK590" s="519">
        <v>0</v>
      </c>
      <c r="GL590" s="519">
        <v>0</v>
      </c>
      <c r="GM590" s="519">
        <v>0</v>
      </c>
      <c r="GN590" s="519">
        <v>0</v>
      </c>
      <c r="GO590" s="519">
        <v>0</v>
      </c>
      <c r="GP590" s="519">
        <v>0</v>
      </c>
      <c r="GQ590" s="519">
        <v>0</v>
      </c>
      <c r="GR590" s="519">
        <v>0</v>
      </c>
      <c r="GS590" s="519">
        <v>0</v>
      </c>
      <c r="GT590" s="519">
        <v>0</v>
      </c>
      <c r="GU590" s="519">
        <v>0</v>
      </c>
      <c r="GV590" s="519">
        <v>0</v>
      </c>
      <c r="GW590" s="519">
        <v>0</v>
      </c>
      <c r="GX590" s="519">
        <v>0</v>
      </c>
      <c r="GY590" s="519">
        <v>0</v>
      </c>
      <c r="GZ590" s="519">
        <v>0</v>
      </c>
      <c r="HA590" s="519">
        <v>0</v>
      </c>
      <c r="HB590" s="519">
        <v>0</v>
      </c>
      <c r="HC590" s="519">
        <v>0</v>
      </c>
      <c r="HD590" s="519">
        <v>0</v>
      </c>
      <c r="HE590" s="519">
        <v>0</v>
      </c>
      <c r="HF590" s="519">
        <v>0</v>
      </c>
      <c r="HG590" s="519">
        <v>0</v>
      </c>
      <c r="HH590" s="519">
        <v>0</v>
      </c>
      <c r="HI590" s="519">
        <v>0</v>
      </c>
      <c r="HJ590" s="519">
        <v>0</v>
      </c>
      <c r="HK590" s="519">
        <v>0</v>
      </c>
      <c r="HL590" s="519">
        <v>0</v>
      </c>
      <c r="HM590" s="519">
        <v>0</v>
      </c>
      <c r="HN590" s="519">
        <v>0</v>
      </c>
      <c r="HO590" s="519">
        <v>0</v>
      </c>
      <c r="HP590" s="519">
        <v>0</v>
      </c>
      <c r="HQ590" s="519">
        <v>0</v>
      </c>
      <c r="HR590" s="519">
        <v>0</v>
      </c>
      <c r="HS590" s="519">
        <v>0</v>
      </c>
      <c r="HT590" s="519">
        <v>0</v>
      </c>
      <c r="HU590" s="519">
        <v>0</v>
      </c>
      <c r="HV590" s="519">
        <v>0</v>
      </c>
      <c r="HW590" s="519">
        <v>0</v>
      </c>
      <c r="HX590" s="519">
        <v>0</v>
      </c>
      <c r="HY590" s="519">
        <v>0</v>
      </c>
      <c r="HZ590" s="519">
        <v>0</v>
      </c>
      <c r="IA590" s="519">
        <v>0</v>
      </c>
      <c r="IB590" s="519">
        <v>0</v>
      </c>
      <c r="IC590" s="519">
        <v>0</v>
      </c>
      <c r="ID590" s="519">
        <v>0</v>
      </c>
      <c r="IE590" s="519">
        <v>0</v>
      </c>
      <c r="IF590" s="519">
        <v>0</v>
      </c>
      <c r="IG590" s="519">
        <v>0</v>
      </c>
      <c r="IH590" s="519">
        <v>0</v>
      </c>
      <c r="II590" s="519">
        <v>0</v>
      </c>
      <c r="IJ590" s="519">
        <v>0</v>
      </c>
      <c r="IK590" s="519">
        <v>0</v>
      </c>
    </row>
    <row r="591" spans="2:245" hidden="1">
      <c r="B591" s="519" t="s">
        <v>1058</v>
      </c>
      <c r="C591" s="519"/>
      <c r="D591" s="519"/>
      <c r="E591" s="519"/>
      <c r="F591" s="519">
        <v>1</v>
      </c>
      <c r="G591" s="519"/>
      <c r="H591" s="519">
        <v>58</v>
      </c>
      <c r="I591" s="519">
        <v>9</v>
      </c>
      <c r="J591" s="519" t="str">
        <f t="shared" si="30"/>
        <v>SDN10015809</v>
      </c>
      <c r="K591" s="519">
        <v>1896</v>
      </c>
      <c r="M591" s="337"/>
      <c r="N591" s="519" t="s">
        <v>1061</v>
      </c>
      <c r="O591" s="519" t="s">
        <v>1059</v>
      </c>
      <c r="P591" s="519">
        <v>42</v>
      </c>
      <c r="Q591" s="521" t="str">
        <f t="shared" si="28"/>
        <v>SDN150142</v>
      </c>
      <c r="R591" s="519">
        <v>0</v>
      </c>
      <c r="S591" s="519">
        <v>159</v>
      </c>
      <c r="T591" s="519">
        <v>323</v>
      </c>
      <c r="U591" s="519">
        <v>492</v>
      </c>
      <c r="V591" s="519">
        <v>667</v>
      </c>
      <c r="W591" s="519">
        <v>848</v>
      </c>
      <c r="X591" s="519">
        <v>1037</v>
      </c>
      <c r="Y591" s="519">
        <v>1202</v>
      </c>
      <c r="Z591" s="519">
        <v>1376</v>
      </c>
      <c r="AA591" s="519">
        <v>2079</v>
      </c>
      <c r="AB591" s="519">
        <v>2335</v>
      </c>
      <c r="AC591" s="519">
        <v>2606</v>
      </c>
      <c r="AD591" s="519">
        <v>2895</v>
      </c>
      <c r="AE591" s="519">
        <v>3205</v>
      </c>
      <c r="AF591" s="519">
        <v>3535</v>
      </c>
      <c r="AG591" s="519">
        <v>3704</v>
      </c>
      <c r="AH591" s="519">
        <v>3893</v>
      </c>
      <c r="AI591" s="519">
        <v>4102</v>
      </c>
      <c r="AJ591" s="519">
        <v>4341</v>
      </c>
      <c r="AK591" s="519">
        <v>4609</v>
      </c>
      <c r="AL591" s="519">
        <v>4907</v>
      </c>
      <c r="AM591" s="519">
        <v>5248</v>
      </c>
      <c r="AN591" s="519">
        <v>5632</v>
      </c>
      <c r="AO591" s="519">
        <v>6081</v>
      </c>
      <c r="AP591" s="519">
        <v>6591</v>
      </c>
      <c r="AQ591" s="519">
        <v>7175</v>
      </c>
      <c r="AR591" s="519">
        <v>7839</v>
      </c>
      <c r="AS591" s="519">
        <v>8611</v>
      </c>
      <c r="AT591" s="519">
        <v>9523</v>
      </c>
      <c r="AU591" s="519">
        <v>0</v>
      </c>
      <c r="AV591" s="519">
        <v>0</v>
      </c>
      <c r="AW591" s="519">
        <v>0</v>
      </c>
      <c r="AX591" s="519">
        <v>0</v>
      </c>
      <c r="AY591" s="519">
        <v>0</v>
      </c>
      <c r="AZ591" s="519">
        <v>0</v>
      </c>
      <c r="BA591" s="519">
        <v>0</v>
      </c>
      <c r="BB591" s="519">
        <v>0</v>
      </c>
      <c r="BC591" s="519">
        <v>0</v>
      </c>
      <c r="BD591" s="519">
        <v>0</v>
      </c>
      <c r="BE591" s="519">
        <v>0</v>
      </c>
      <c r="BF591" s="519">
        <v>0</v>
      </c>
      <c r="BG591" s="519">
        <v>0</v>
      </c>
      <c r="BH591" s="519">
        <v>0</v>
      </c>
      <c r="BI591" s="519">
        <v>0</v>
      </c>
      <c r="BJ591" s="519">
        <v>0</v>
      </c>
      <c r="BK591" s="519">
        <v>0</v>
      </c>
      <c r="BL591" s="519">
        <v>0</v>
      </c>
      <c r="BM591" s="519">
        <v>0</v>
      </c>
      <c r="BN591" s="519">
        <v>0</v>
      </c>
      <c r="BO591" s="519">
        <v>0</v>
      </c>
      <c r="BP591" s="519">
        <v>0</v>
      </c>
      <c r="BQ591" s="519">
        <v>0</v>
      </c>
      <c r="BR591" s="519">
        <v>0</v>
      </c>
      <c r="BS591" s="519">
        <v>0</v>
      </c>
      <c r="BT591" s="519">
        <v>0</v>
      </c>
      <c r="BU591" s="519">
        <v>0</v>
      </c>
      <c r="BV591" s="519">
        <v>0</v>
      </c>
      <c r="BW591" s="519">
        <v>0</v>
      </c>
      <c r="BX591" s="519">
        <v>0</v>
      </c>
      <c r="BY591" s="519">
        <v>0</v>
      </c>
      <c r="BZ591" s="519">
        <v>0</v>
      </c>
      <c r="CA591" s="519">
        <v>0</v>
      </c>
      <c r="CB591" s="519">
        <v>0</v>
      </c>
      <c r="CC591" s="519">
        <v>0</v>
      </c>
      <c r="CD591" s="519">
        <v>0</v>
      </c>
      <c r="CE591" s="519">
        <v>0</v>
      </c>
      <c r="CF591" s="519">
        <v>0</v>
      </c>
      <c r="CG591" s="519">
        <v>0</v>
      </c>
      <c r="CH591" s="519">
        <v>0</v>
      </c>
      <c r="CI591" s="519">
        <v>0</v>
      </c>
      <c r="CJ591" s="519">
        <v>0</v>
      </c>
      <c r="CK591" s="519">
        <v>0</v>
      </c>
      <c r="CL591" s="519">
        <v>0</v>
      </c>
      <c r="CM591" s="519">
        <v>0</v>
      </c>
      <c r="CN591" s="519">
        <v>0</v>
      </c>
      <c r="CO591" s="519">
        <v>0</v>
      </c>
      <c r="CP591" s="519">
        <v>0</v>
      </c>
      <c r="CQ591" s="519">
        <v>0</v>
      </c>
      <c r="CR591" s="519">
        <v>0</v>
      </c>
      <c r="CS591" s="519">
        <v>0</v>
      </c>
      <c r="CT591" s="519">
        <v>0</v>
      </c>
      <c r="CU591" s="519">
        <v>0</v>
      </c>
      <c r="CV591" s="519">
        <v>0</v>
      </c>
      <c r="CW591" s="519">
        <v>0</v>
      </c>
      <c r="CX591" s="519">
        <v>0</v>
      </c>
      <c r="CY591" s="519">
        <v>0</v>
      </c>
      <c r="CZ591" s="519">
        <v>0</v>
      </c>
      <c r="DA591" s="519">
        <v>0</v>
      </c>
      <c r="DB591" s="519">
        <v>0</v>
      </c>
      <c r="DC591" s="519">
        <v>0</v>
      </c>
      <c r="DD591" s="519">
        <v>0</v>
      </c>
      <c r="DE591" s="519">
        <v>0</v>
      </c>
      <c r="DF591" s="519">
        <v>0</v>
      </c>
      <c r="DG591" s="519">
        <v>0</v>
      </c>
      <c r="DH591" s="519">
        <v>0</v>
      </c>
      <c r="DI591" s="519">
        <v>0</v>
      </c>
      <c r="DJ591" s="519">
        <v>0</v>
      </c>
      <c r="DK591" s="519">
        <v>0</v>
      </c>
      <c r="DL591" s="519">
        <v>0</v>
      </c>
      <c r="DM591" s="519">
        <v>0</v>
      </c>
      <c r="DN591" s="519">
        <v>0</v>
      </c>
      <c r="DO591" s="519">
        <v>0</v>
      </c>
      <c r="DP591" s="519">
        <v>0</v>
      </c>
      <c r="DQ591" s="519">
        <v>0</v>
      </c>
      <c r="DR591" s="519">
        <v>0</v>
      </c>
      <c r="DS591" s="519">
        <v>0</v>
      </c>
      <c r="DT591" s="519">
        <v>0</v>
      </c>
      <c r="DU591" s="519">
        <v>0</v>
      </c>
      <c r="DV591" s="519">
        <v>0</v>
      </c>
      <c r="DW591" s="519">
        <v>0</v>
      </c>
      <c r="DX591" s="519">
        <v>0</v>
      </c>
      <c r="DZ591" s="337"/>
      <c r="EA591" s="519" t="s">
        <v>1061</v>
      </c>
      <c r="EB591" s="519" t="s">
        <v>1059</v>
      </c>
      <c r="EC591" s="519">
        <v>42</v>
      </c>
      <c r="ED591" s="521" t="str">
        <f t="shared" si="29"/>
        <v>SDN150142</v>
      </c>
      <c r="EE591" s="519">
        <v>0</v>
      </c>
      <c r="EF591" s="519">
        <v>254</v>
      </c>
      <c r="EG591" s="519">
        <v>508</v>
      </c>
      <c r="EH591" s="519">
        <v>827</v>
      </c>
      <c r="EI591" s="519">
        <v>1140</v>
      </c>
      <c r="EJ591" s="519">
        <v>1448</v>
      </c>
      <c r="EK591" s="519">
        <v>1756</v>
      </c>
      <c r="EL591" s="519">
        <v>2013</v>
      </c>
      <c r="EM591" s="519">
        <v>2276</v>
      </c>
      <c r="EN591" s="519">
        <v>2670</v>
      </c>
      <c r="EO591" s="519">
        <v>2936</v>
      </c>
      <c r="EP591" s="519">
        <v>3209</v>
      </c>
      <c r="EQ591" s="519">
        <v>3490</v>
      </c>
      <c r="ER591" s="519">
        <v>3784</v>
      </c>
      <c r="ES591" s="519">
        <v>0</v>
      </c>
      <c r="ET591" s="519">
        <v>0</v>
      </c>
      <c r="EU591" s="519">
        <v>0</v>
      </c>
      <c r="EV591" s="519">
        <v>0</v>
      </c>
      <c r="EW591" s="519">
        <v>0</v>
      </c>
      <c r="EX591" s="519">
        <v>0</v>
      </c>
      <c r="EY591" s="519">
        <v>0</v>
      </c>
      <c r="EZ591" s="519">
        <v>0</v>
      </c>
      <c r="FA591" s="519">
        <v>0</v>
      </c>
      <c r="FB591" s="519">
        <v>0</v>
      </c>
      <c r="FC591" s="519">
        <v>0</v>
      </c>
      <c r="FD591" s="519">
        <v>0</v>
      </c>
      <c r="FE591" s="519">
        <v>0</v>
      </c>
      <c r="FF591" s="519">
        <v>0</v>
      </c>
      <c r="FG591" s="519">
        <v>0</v>
      </c>
      <c r="FH591" s="519">
        <v>0</v>
      </c>
      <c r="FI591" s="519">
        <v>0</v>
      </c>
      <c r="FJ591" s="519">
        <v>0</v>
      </c>
      <c r="FK591" s="519">
        <v>0</v>
      </c>
      <c r="FL591" s="519">
        <v>0</v>
      </c>
      <c r="FM591" s="519">
        <v>0</v>
      </c>
      <c r="FN591" s="519">
        <v>0</v>
      </c>
      <c r="FO591" s="519">
        <v>0</v>
      </c>
      <c r="FP591" s="519">
        <v>0</v>
      </c>
      <c r="FQ591" s="519">
        <v>0</v>
      </c>
      <c r="FR591" s="519">
        <v>0</v>
      </c>
      <c r="FS591" s="519">
        <v>0</v>
      </c>
      <c r="FT591" s="519">
        <v>0</v>
      </c>
      <c r="FU591" s="519">
        <v>0</v>
      </c>
      <c r="FV591" s="519">
        <v>0</v>
      </c>
      <c r="FW591" s="519">
        <v>0</v>
      </c>
      <c r="FX591" s="519">
        <v>0</v>
      </c>
      <c r="FY591" s="519">
        <v>0</v>
      </c>
      <c r="FZ591" s="519">
        <v>0</v>
      </c>
      <c r="GA591" s="519">
        <v>0</v>
      </c>
      <c r="GB591" s="519">
        <v>0</v>
      </c>
      <c r="GC591" s="519">
        <v>0</v>
      </c>
      <c r="GD591" s="519">
        <v>0</v>
      </c>
      <c r="GE591" s="519">
        <v>0</v>
      </c>
      <c r="GF591" s="519">
        <v>0</v>
      </c>
      <c r="GG591" s="519">
        <v>0</v>
      </c>
      <c r="GH591" s="519">
        <v>0</v>
      </c>
      <c r="GI591" s="519">
        <v>0</v>
      </c>
      <c r="GJ591" s="519">
        <v>0</v>
      </c>
      <c r="GK591" s="519">
        <v>0</v>
      </c>
      <c r="GL591" s="519">
        <v>0</v>
      </c>
      <c r="GM591" s="519">
        <v>0</v>
      </c>
      <c r="GN591" s="519">
        <v>0</v>
      </c>
      <c r="GO591" s="519">
        <v>0</v>
      </c>
      <c r="GP591" s="519">
        <v>0</v>
      </c>
      <c r="GQ591" s="519">
        <v>0</v>
      </c>
      <c r="GR591" s="519">
        <v>0</v>
      </c>
      <c r="GS591" s="519">
        <v>0</v>
      </c>
      <c r="GT591" s="519">
        <v>0</v>
      </c>
      <c r="GU591" s="519">
        <v>0</v>
      </c>
      <c r="GV591" s="519">
        <v>0</v>
      </c>
      <c r="GW591" s="519">
        <v>0</v>
      </c>
      <c r="GX591" s="519">
        <v>0</v>
      </c>
      <c r="GY591" s="519">
        <v>0</v>
      </c>
      <c r="GZ591" s="519">
        <v>0</v>
      </c>
      <c r="HA591" s="519">
        <v>0</v>
      </c>
      <c r="HB591" s="519">
        <v>0</v>
      </c>
      <c r="HC591" s="519">
        <v>0</v>
      </c>
      <c r="HD591" s="519">
        <v>0</v>
      </c>
      <c r="HE591" s="519">
        <v>0</v>
      </c>
      <c r="HF591" s="519">
        <v>0</v>
      </c>
      <c r="HG591" s="519">
        <v>0</v>
      </c>
      <c r="HH591" s="519">
        <v>0</v>
      </c>
      <c r="HI591" s="519">
        <v>0</v>
      </c>
      <c r="HJ591" s="519">
        <v>0</v>
      </c>
      <c r="HK591" s="519">
        <v>0</v>
      </c>
      <c r="HL591" s="519">
        <v>0</v>
      </c>
      <c r="HM591" s="519">
        <v>0</v>
      </c>
      <c r="HN591" s="519">
        <v>0</v>
      </c>
      <c r="HO591" s="519">
        <v>0</v>
      </c>
      <c r="HP591" s="519">
        <v>0</v>
      </c>
      <c r="HQ591" s="519">
        <v>0</v>
      </c>
      <c r="HR591" s="519">
        <v>0</v>
      </c>
      <c r="HS591" s="519">
        <v>0</v>
      </c>
      <c r="HT591" s="519">
        <v>0</v>
      </c>
      <c r="HU591" s="519">
        <v>0</v>
      </c>
      <c r="HV591" s="519">
        <v>0</v>
      </c>
      <c r="HW591" s="519">
        <v>0</v>
      </c>
      <c r="HX591" s="519">
        <v>0</v>
      </c>
      <c r="HY591" s="519">
        <v>0</v>
      </c>
      <c r="HZ591" s="519">
        <v>0</v>
      </c>
      <c r="IA591" s="519">
        <v>0</v>
      </c>
      <c r="IB591" s="519">
        <v>0</v>
      </c>
      <c r="IC591" s="519">
        <v>0</v>
      </c>
      <c r="ID591" s="519">
        <v>0</v>
      </c>
      <c r="IE591" s="519">
        <v>0</v>
      </c>
      <c r="IF591" s="519">
        <v>0</v>
      </c>
      <c r="IG591" s="519">
        <v>0</v>
      </c>
      <c r="IH591" s="519">
        <v>0</v>
      </c>
      <c r="II591" s="519">
        <v>0</v>
      </c>
      <c r="IJ591" s="519">
        <v>0</v>
      </c>
      <c r="IK591" s="519">
        <v>0</v>
      </c>
    </row>
    <row r="592" spans="2:245" hidden="1">
      <c r="B592" s="519" t="s">
        <v>1058</v>
      </c>
      <c r="C592" s="519"/>
      <c r="D592" s="519"/>
      <c r="E592" s="519"/>
      <c r="F592" s="519">
        <v>1</v>
      </c>
      <c r="G592" s="519"/>
      <c r="H592" s="519">
        <v>58</v>
      </c>
      <c r="I592" s="519">
        <v>10</v>
      </c>
      <c r="J592" s="519" t="str">
        <f t="shared" si="30"/>
        <v>SDN10015810</v>
      </c>
      <c r="K592" s="519">
        <v>1896</v>
      </c>
      <c r="M592" s="337"/>
      <c r="N592" s="519" t="s">
        <v>1061</v>
      </c>
      <c r="O592" s="519" t="s">
        <v>1059</v>
      </c>
      <c r="P592" s="519">
        <v>43</v>
      </c>
      <c r="Q592" s="521" t="str">
        <f t="shared" si="28"/>
        <v>SDN150143</v>
      </c>
      <c r="R592" s="519">
        <v>0</v>
      </c>
      <c r="S592" s="519">
        <v>161</v>
      </c>
      <c r="T592" s="519">
        <v>327</v>
      </c>
      <c r="U592" s="519">
        <v>499</v>
      </c>
      <c r="V592" s="519">
        <v>676</v>
      </c>
      <c r="W592" s="519">
        <v>860</v>
      </c>
      <c r="X592" s="519">
        <v>1052</v>
      </c>
      <c r="Y592" s="519">
        <v>1222</v>
      </c>
      <c r="Z592" s="519">
        <v>1400</v>
      </c>
      <c r="AA592" s="519">
        <v>2115</v>
      </c>
      <c r="AB592" s="519">
        <v>2378</v>
      </c>
      <c r="AC592" s="519">
        <v>2657</v>
      </c>
      <c r="AD592" s="519">
        <v>2957</v>
      </c>
      <c r="AE592" s="519">
        <v>3274</v>
      </c>
      <c r="AF592" s="519">
        <v>3615</v>
      </c>
      <c r="AG592" s="519">
        <v>3794</v>
      </c>
      <c r="AH592" s="519">
        <v>3993</v>
      </c>
      <c r="AI592" s="519">
        <v>4219</v>
      </c>
      <c r="AJ592" s="519">
        <v>4473</v>
      </c>
      <c r="AK592" s="519">
        <v>4755</v>
      </c>
      <c r="AL592" s="519">
        <v>5075</v>
      </c>
      <c r="AM592" s="519">
        <v>5437</v>
      </c>
      <c r="AN592" s="519">
        <v>5859</v>
      </c>
      <c r="AO592" s="519">
        <v>6341</v>
      </c>
      <c r="AP592" s="519">
        <v>6894</v>
      </c>
      <c r="AQ592" s="519">
        <v>7523</v>
      </c>
      <c r="AR592" s="519">
        <v>8253</v>
      </c>
      <c r="AS592" s="519">
        <v>9116</v>
      </c>
      <c r="AT592" s="519">
        <v>10117</v>
      </c>
      <c r="AU592" s="519">
        <v>0</v>
      </c>
      <c r="AV592" s="519">
        <v>0</v>
      </c>
      <c r="AW592" s="519">
        <v>0</v>
      </c>
      <c r="AX592" s="519">
        <v>0</v>
      </c>
      <c r="AY592" s="519">
        <v>0</v>
      </c>
      <c r="AZ592" s="519">
        <v>0</v>
      </c>
      <c r="BA592" s="519">
        <v>0</v>
      </c>
      <c r="BB592" s="519">
        <v>0</v>
      </c>
      <c r="BC592" s="519">
        <v>0</v>
      </c>
      <c r="BD592" s="519">
        <v>0</v>
      </c>
      <c r="BE592" s="519">
        <v>0</v>
      </c>
      <c r="BF592" s="519">
        <v>0</v>
      </c>
      <c r="BG592" s="519">
        <v>0</v>
      </c>
      <c r="BH592" s="519">
        <v>0</v>
      </c>
      <c r="BI592" s="519">
        <v>0</v>
      </c>
      <c r="BJ592" s="519">
        <v>0</v>
      </c>
      <c r="BK592" s="519">
        <v>0</v>
      </c>
      <c r="BL592" s="519">
        <v>0</v>
      </c>
      <c r="BM592" s="519">
        <v>0</v>
      </c>
      <c r="BN592" s="519">
        <v>0</v>
      </c>
      <c r="BO592" s="519">
        <v>0</v>
      </c>
      <c r="BP592" s="519">
        <v>0</v>
      </c>
      <c r="BQ592" s="519">
        <v>0</v>
      </c>
      <c r="BR592" s="519">
        <v>0</v>
      </c>
      <c r="BS592" s="519">
        <v>0</v>
      </c>
      <c r="BT592" s="519">
        <v>0</v>
      </c>
      <c r="BU592" s="519">
        <v>0</v>
      </c>
      <c r="BV592" s="519">
        <v>0</v>
      </c>
      <c r="BW592" s="519">
        <v>0</v>
      </c>
      <c r="BX592" s="519">
        <v>0</v>
      </c>
      <c r="BY592" s="519">
        <v>0</v>
      </c>
      <c r="BZ592" s="519">
        <v>0</v>
      </c>
      <c r="CA592" s="519">
        <v>0</v>
      </c>
      <c r="CB592" s="519">
        <v>0</v>
      </c>
      <c r="CC592" s="519">
        <v>0</v>
      </c>
      <c r="CD592" s="519">
        <v>0</v>
      </c>
      <c r="CE592" s="519">
        <v>0</v>
      </c>
      <c r="CF592" s="519">
        <v>0</v>
      </c>
      <c r="CG592" s="519">
        <v>0</v>
      </c>
      <c r="CH592" s="519">
        <v>0</v>
      </c>
      <c r="CI592" s="519">
        <v>0</v>
      </c>
      <c r="CJ592" s="519">
        <v>0</v>
      </c>
      <c r="CK592" s="519">
        <v>0</v>
      </c>
      <c r="CL592" s="519">
        <v>0</v>
      </c>
      <c r="CM592" s="519">
        <v>0</v>
      </c>
      <c r="CN592" s="519">
        <v>0</v>
      </c>
      <c r="CO592" s="519">
        <v>0</v>
      </c>
      <c r="CP592" s="519">
        <v>0</v>
      </c>
      <c r="CQ592" s="519">
        <v>0</v>
      </c>
      <c r="CR592" s="519">
        <v>0</v>
      </c>
      <c r="CS592" s="519">
        <v>0</v>
      </c>
      <c r="CT592" s="519">
        <v>0</v>
      </c>
      <c r="CU592" s="519">
        <v>0</v>
      </c>
      <c r="CV592" s="519">
        <v>0</v>
      </c>
      <c r="CW592" s="519">
        <v>0</v>
      </c>
      <c r="CX592" s="519">
        <v>0</v>
      </c>
      <c r="CY592" s="519">
        <v>0</v>
      </c>
      <c r="CZ592" s="519">
        <v>0</v>
      </c>
      <c r="DA592" s="519">
        <v>0</v>
      </c>
      <c r="DB592" s="519">
        <v>0</v>
      </c>
      <c r="DC592" s="519">
        <v>0</v>
      </c>
      <c r="DD592" s="519">
        <v>0</v>
      </c>
      <c r="DE592" s="519">
        <v>0</v>
      </c>
      <c r="DF592" s="519">
        <v>0</v>
      </c>
      <c r="DG592" s="519">
        <v>0</v>
      </c>
      <c r="DH592" s="519">
        <v>0</v>
      </c>
      <c r="DI592" s="519">
        <v>0</v>
      </c>
      <c r="DJ592" s="519">
        <v>0</v>
      </c>
      <c r="DK592" s="519">
        <v>0</v>
      </c>
      <c r="DL592" s="519">
        <v>0</v>
      </c>
      <c r="DM592" s="519">
        <v>0</v>
      </c>
      <c r="DN592" s="519">
        <v>0</v>
      </c>
      <c r="DO592" s="519">
        <v>0</v>
      </c>
      <c r="DP592" s="519">
        <v>0</v>
      </c>
      <c r="DQ592" s="519">
        <v>0</v>
      </c>
      <c r="DR592" s="519">
        <v>0</v>
      </c>
      <c r="DS592" s="519">
        <v>0</v>
      </c>
      <c r="DT592" s="519">
        <v>0</v>
      </c>
      <c r="DU592" s="519">
        <v>0</v>
      </c>
      <c r="DV592" s="519">
        <v>0</v>
      </c>
      <c r="DW592" s="519">
        <v>0</v>
      </c>
      <c r="DX592" s="519">
        <v>0</v>
      </c>
      <c r="DZ592" s="337"/>
      <c r="EA592" s="519" t="s">
        <v>1061</v>
      </c>
      <c r="EB592" s="519" t="s">
        <v>1059</v>
      </c>
      <c r="EC592" s="519">
        <v>43</v>
      </c>
      <c r="ED592" s="521" t="str">
        <f t="shared" si="29"/>
        <v>SDN150143</v>
      </c>
      <c r="EE592" s="519">
        <v>0</v>
      </c>
      <c r="EF592" s="519">
        <v>243</v>
      </c>
      <c r="EG592" s="519">
        <v>489</v>
      </c>
      <c r="EH592" s="519">
        <v>793</v>
      </c>
      <c r="EI592" s="519">
        <v>1091</v>
      </c>
      <c r="EJ592" s="519">
        <v>1385</v>
      </c>
      <c r="EK592" s="519">
        <v>1678</v>
      </c>
      <c r="EL592" s="519">
        <v>1926</v>
      </c>
      <c r="EM592" s="519">
        <v>2175</v>
      </c>
      <c r="EN592" s="519">
        <v>2547</v>
      </c>
      <c r="EO592" s="519">
        <v>2799</v>
      </c>
      <c r="EP592" s="519">
        <v>3057</v>
      </c>
      <c r="EQ592" s="519">
        <v>3325</v>
      </c>
      <c r="ER592" s="519">
        <v>3605</v>
      </c>
      <c r="ES592" s="519">
        <v>0</v>
      </c>
      <c r="ET592" s="519">
        <v>0</v>
      </c>
      <c r="EU592" s="519">
        <v>0</v>
      </c>
      <c r="EV592" s="519">
        <v>0</v>
      </c>
      <c r="EW592" s="519">
        <v>0</v>
      </c>
      <c r="EX592" s="519">
        <v>0</v>
      </c>
      <c r="EY592" s="519">
        <v>0</v>
      </c>
      <c r="EZ592" s="519">
        <v>0</v>
      </c>
      <c r="FA592" s="519">
        <v>0</v>
      </c>
      <c r="FB592" s="519">
        <v>0</v>
      </c>
      <c r="FC592" s="519">
        <v>0</v>
      </c>
      <c r="FD592" s="519">
        <v>0</v>
      </c>
      <c r="FE592" s="519">
        <v>0</v>
      </c>
      <c r="FF592" s="519">
        <v>0</v>
      </c>
      <c r="FG592" s="519">
        <v>0</v>
      </c>
      <c r="FH592" s="519">
        <v>0</v>
      </c>
      <c r="FI592" s="519">
        <v>0</v>
      </c>
      <c r="FJ592" s="519">
        <v>0</v>
      </c>
      <c r="FK592" s="519">
        <v>0</v>
      </c>
      <c r="FL592" s="519">
        <v>0</v>
      </c>
      <c r="FM592" s="519">
        <v>0</v>
      </c>
      <c r="FN592" s="519">
        <v>0</v>
      </c>
      <c r="FO592" s="519">
        <v>0</v>
      </c>
      <c r="FP592" s="519">
        <v>0</v>
      </c>
      <c r="FQ592" s="519">
        <v>0</v>
      </c>
      <c r="FR592" s="519">
        <v>0</v>
      </c>
      <c r="FS592" s="519">
        <v>0</v>
      </c>
      <c r="FT592" s="519">
        <v>0</v>
      </c>
      <c r="FU592" s="519">
        <v>0</v>
      </c>
      <c r="FV592" s="519">
        <v>0</v>
      </c>
      <c r="FW592" s="519">
        <v>0</v>
      </c>
      <c r="FX592" s="519">
        <v>0</v>
      </c>
      <c r="FY592" s="519">
        <v>0</v>
      </c>
      <c r="FZ592" s="519">
        <v>0</v>
      </c>
      <c r="GA592" s="519">
        <v>0</v>
      </c>
      <c r="GB592" s="519">
        <v>0</v>
      </c>
      <c r="GC592" s="519">
        <v>0</v>
      </c>
      <c r="GD592" s="519">
        <v>0</v>
      </c>
      <c r="GE592" s="519">
        <v>0</v>
      </c>
      <c r="GF592" s="519">
        <v>0</v>
      </c>
      <c r="GG592" s="519">
        <v>0</v>
      </c>
      <c r="GH592" s="519">
        <v>0</v>
      </c>
      <c r="GI592" s="519">
        <v>0</v>
      </c>
      <c r="GJ592" s="519">
        <v>0</v>
      </c>
      <c r="GK592" s="519">
        <v>0</v>
      </c>
      <c r="GL592" s="519">
        <v>0</v>
      </c>
      <c r="GM592" s="519">
        <v>0</v>
      </c>
      <c r="GN592" s="519">
        <v>0</v>
      </c>
      <c r="GO592" s="519">
        <v>0</v>
      </c>
      <c r="GP592" s="519">
        <v>0</v>
      </c>
      <c r="GQ592" s="519">
        <v>0</v>
      </c>
      <c r="GR592" s="519">
        <v>0</v>
      </c>
      <c r="GS592" s="519">
        <v>0</v>
      </c>
      <c r="GT592" s="519">
        <v>0</v>
      </c>
      <c r="GU592" s="519">
        <v>0</v>
      </c>
      <c r="GV592" s="519">
        <v>0</v>
      </c>
      <c r="GW592" s="519">
        <v>0</v>
      </c>
      <c r="GX592" s="519">
        <v>0</v>
      </c>
      <c r="GY592" s="519">
        <v>0</v>
      </c>
      <c r="GZ592" s="519">
        <v>0</v>
      </c>
      <c r="HA592" s="519">
        <v>0</v>
      </c>
      <c r="HB592" s="519">
        <v>0</v>
      </c>
      <c r="HC592" s="519">
        <v>0</v>
      </c>
      <c r="HD592" s="519">
        <v>0</v>
      </c>
      <c r="HE592" s="519">
        <v>0</v>
      </c>
      <c r="HF592" s="519">
        <v>0</v>
      </c>
      <c r="HG592" s="519">
        <v>0</v>
      </c>
      <c r="HH592" s="519">
        <v>0</v>
      </c>
      <c r="HI592" s="519">
        <v>0</v>
      </c>
      <c r="HJ592" s="519">
        <v>0</v>
      </c>
      <c r="HK592" s="519">
        <v>0</v>
      </c>
      <c r="HL592" s="519">
        <v>0</v>
      </c>
      <c r="HM592" s="519">
        <v>0</v>
      </c>
      <c r="HN592" s="519">
        <v>0</v>
      </c>
      <c r="HO592" s="519">
        <v>0</v>
      </c>
      <c r="HP592" s="519">
        <v>0</v>
      </c>
      <c r="HQ592" s="519">
        <v>0</v>
      </c>
      <c r="HR592" s="519">
        <v>0</v>
      </c>
      <c r="HS592" s="519">
        <v>0</v>
      </c>
      <c r="HT592" s="519">
        <v>0</v>
      </c>
      <c r="HU592" s="519">
        <v>0</v>
      </c>
      <c r="HV592" s="519">
        <v>0</v>
      </c>
      <c r="HW592" s="519">
        <v>0</v>
      </c>
      <c r="HX592" s="519">
        <v>0</v>
      </c>
      <c r="HY592" s="519">
        <v>0</v>
      </c>
      <c r="HZ592" s="519">
        <v>0</v>
      </c>
      <c r="IA592" s="519">
        <v>0</v>
      </c>
      <c r="IB592" s="519">
        <v>0</v>
      </c>
      <c r="IC592" s="519">
        <v>0</v>
      </c>
      <c r="ID592" s="519">
        <v>0</v>
      </c>
      <c r="IE592" s="519">
        <v>0</v>
      </c>
      <c r="IF592" s="519">
        <v>0</v>
      </c>
      <c r="IG592" s="519">
        <v>0</v>
      </c>
      <c r="IH592" s="519">
        <v>0</v>
      </c>
      <c r="II592" s="519">
        <v>0</v>
      </c>
      <c r="IJ592" s="519">
        <v>0</v>
      </c>
      <c r="IK592" s="519">
        <v>0</v>
      </c>
    </row>
    <row r="593" spans="2:245" hidden="1">
      <c r="B593" s="519" t="s">
        <v>1058</v>
      </c>
      <c r="C593" s="519"/>
      <c r="D593" s="519"/>
      <c r="E593" s="519"/>
      <c r="F593" s="519">
        <v>1</v>
      </c>
      <c r="G593" s="519"/>
      <c r="H593" s="519">
        <v>59</v>
      </c>
      <c r="I593" s="519">
        <v>1</v>
      </c>
      <c r="J593" s="519" t="str">
        <f t="shared" si="30"/>
        <v>SDN10015901</v>
      </c>
      <c r="K593" s="519">
        <v>2560</v>
      </c>
      <c r="M593" s="337"/>
      <c r="N593" s="519" t="s">
        <v>1061</v>
      </c>
      <c r="O593" s="519" t="s">
        <v>1059</v>
      </c>
      <c r="P593" s="519">
        <v>44</v>
      </c>
      <c r="Q593" s="521" t="str">
        <f t="shared" si="28"/>
        <v>SDN150144</v>
      </c>
      <c r="R593" s="519">
        <v>0</v>
      </c>
      <c r="S593" s="519">
        <v>161</v>
      </c>
      <c r="T593" s="519">
        <v>328</v>
      </c>
      <c r="U593" s="519">
        <v>500</v>
      </c>
      <c r="V593" s="519">
        <v>678</v>
      </c>
      <c r="W593" s="519">
        <v>863</v>
      </c>
      <c r="X593" s="519">
        <v>1058</v>
      </c>
      <c r="Y593" s="519">
        <v>1229</v>
      </c>
      <c r="Z593" s="519">
        <v>1409</v>
      </c>
      <c r="AA593" s="519">
        <v>2130</v>
      </c>
      <c r="AB593" s="519">
        <v>2397</v>
      </c>
      <c r="AC593" s="519">
        <v>2684</v>
      </c>
      <c r="AD593" s="519">
        <v>2987</v>
      </c>
      <c r="AE593" s="519">
        <v>3311</v>
      </c>
      <c r="AF593" s="519">
        <v>3659</v>
      </c>
      <c r="AG593" s="519">
        <v>3845</v>
      </c>
      <c r="AH593" s="519">
        <v>4058</v>
      </c>
      <c r="AI593" s="519">
        <v>4294</v>
      </c>
      <c r="AJ593" s="519">
        <v>4557</v>
      </c>
      <c r="AK593" s="519">
        <v>4856</v>
      </c>
      <c r="AL593" s="519">
        <v>5191</v>
      </c>
      <c r="AM593" s="519">
        <v>5583</v>
      </c>
      <c r="AN593" s="519">
        <v>6029</v>
      </c>
      <c r="AO593" s="519">
        <v>6543</v>
      </c>
      <c r="AP593" s="519">
        <v>7130</v>
      </c>
      <c r="AQ593" s="519">
        <v>7811</v>
      </c>
      <c r="AR593" s="519">
        <v>8615</v>
      </c>
      <c r="AS593" s="519">
        <v>9546</v>
      </c>
      <c r="AT593" s="519">
        <v>10639</v>
      </c>
      <c r="AU593" s="519">
        <v>0</v>
      </c>
      <c r="AV593" s="519">
        <v>0</v>
      </c>
      <c r="AW593" s="519">
        <v>0</v>
      </c>
      <c r="AX593" s="519">
        <v>0</v>
      </c>
      <c r="AY593" s="519">
        <v>0</v>
      </c>
      <c r="AZ593" s="519">
        <v>0</v>
      </c>
      <c r="BA593" s="519">
        <v>0</v>
      </c>
      <c r="BB593" s="519">
        <v>0</v>
      </c>
      <c r="BC593" s="519">
        <v>0</v>
      </c>
      <c r="BD593" s="519">
        <v>0</v>
      </c>
      <c r="BE593" s="519">
        <v>0</v>
      </c>
      <c r="BF593" s="519">
        <v>0</v>
      </c>
      <c r="BG593" s="519">
        <v>0</v>
      </c>
      <c r="BH593" s="519">
        <v>0</v>
      </c>
      <c r="BI593" s="519">
        <v>0</v>
      </c>
      <c r="BJ593" s="519">
        <v>0</v>
      </c>
      <c r="BK593" s="519">
        <v>0</v>
      </c>
      <c r="BL593" s="519">
        <v>0</v>
      </c>
      <c r="BM593" s="519">
        <v>0</v>
      </c>
      <c r="BN593" s="519">
        <v>0</v>
      </c>
      <c r="BO593" s="519">
        <v>0</v>
      </c>
      <c r="BP593" s="519">
        <v>0</v>
      </c>
      <c r="BQ593" s="519">
        <v>0</v>
      </c>
      <c r="BR593" s="519">
        <v>0</v>
      </c>
      <c r="BS593" s="519">
        <v>0</v>
      </c>
      <c r="BT593" s="519">
        <v>0</v>
      </c>
      <c r="BU593" s="519">
        <v>0</v>
      </c>
      <c r="BV593" s="519">
        <v>0</v>
      </c>
      <c r="BW593" s="519">
        <v>0</v>
      </c>
      <c r="BX593" s="519">
        <v>0</v>
      </c>
      <c r="BY593" s="519">
        <v>0</v>
      </c>
      <c r="BZ593" s="519">
        <v>0</v>
      </c>
      <c r="CA593" s="519">
        <v>0</v>
      </c>
      <c r="CB593" s="519">
        <v>0</v>
      </c>
      <c r="CC593" s="519">
        <v>0</v>
      </c>
      <c r="CD593" s="519">
        <v>0</v>
      </c>
      <c r="CE593" s="519">
        <v>0</v>
      </c>
      <c r="CF593" s="519">
        <v>0</v>
      </c>
      <c r="CG593" s="519">
        <v>0</v>
      </c>
      <c r="CH593" s="519">
        <v>0</v>
      </c>
      <c r="CI593" s="519">
        <v>0</v>
      </c>
      <c r="CJ593" s="519">
        <v>0</v>
      </c>
      <c r="CK593" s="519">
        <v>0</v>
      </c>
      <c r="CL593" s="519">
        <v>0</v>
      </c>
      <c r="CM593" s="519">
        <v>0</v>
      </c>
      <c r="CN593" s="519">
        <v>0</v>
      </c>
      <c r="CO593" s="519">
        <v>0</v>
      </c>
      <c r="CP593" s="519">
        <v>0</v>
      </c>
      <c r="CQ593" s="519">
        <v>0</v>
      </c>
      <c r="CR593" s="519">
        <v>0</v>
      </c>
      <c r="CS593" s="519">
        <v>0</v>
      </c>
      <c r="CT593" s="519">
        <v>0</v>
      </c>
      <c r="CU593" s="519">
        <v>0</v>
      </c>
      <c r="CV593" s="519">
        <v>0</v>
      </c>
      <c r="CW593" s="519">
        <v>0</v>
      </c>
      <c r="CX593" s="519">
        <v>0</v>
      </c>
      <c r="CY593" s="519">
        <v>0</v>
      </c>
      <c r="CZ593" s="519">
        <v>0</v>
      </c>
      <c r="DA593" s="519">
        <v>0</v>
      </c>
      <c r="DB593" s="519">
        <v>0</v>
      </c>
      <c r="DC593" s="519">
        <v>0</v>
      </c>
      <c r="DD593" s="519">
        <v>0</v>
      </c>
      <c r="DE593" s="519">
        <v>0</v>
      </c>
      <c r="DF593" s="519">
        <v>0</v>
      </c>
      <c r="DG593" s="519">
        <v>0</v>
      </c>
      <c r="DH593" s="519">
        <v>0</v>
      </c>
      <c r="DI593" s="519">
        <v>0</v>
      </c>
      <c r="DJ593" s="519">
        <v>0</v>
      </c>
      <c r="DK593" s="519">
        <v>0</v>
      </c>
      <c r="DL593" s="519">
        <v>0</v>
      </c>
      <c r="DM593" s="519">
        <v>0</v>
      </c>
      <c r="DN593" s="519">
        <v>0</v>
      </c>
      <c r="DO593" s="519">
        <v>0</v>
      </c>
      <c r="DP593" s="519">
        <v>0</v>
      </c>
      <c r="DQ593" s="519">
        <v>0</v>
      </c>
      <c r="DR593" s="519">
        <v>0</v>
      </c>
      <c r="DS593" s="519">
        <v>0</v>
      </c>
      <c r="DT593" s="519">
        <v>0</v>
      </c>
      <c r="DU593" s="519">
        <v>0</v>
      </c>
      <c r="DV593" s="519">
        <v>0</v>
      </c>
      <c r="DW593" s="519">
        <v>0</v>
      </c>
      <c r="DX593" s="519">
        <v>0</v>
      </c>
      <c r="DZ593" s="337"/>
      <c r="EA593" s="519" t="s">
        <v>1061</v>
      </c>
      <c r="EB593" s="519" t="s">
        <v>1059</v>
      </c>
      <c r="EC593" s="519">
        <v>44</v>
      </c>
      <c r="ED593" s="521" t="str">
        <f t="shared" si="29"/>
        <v>SDN150144</v>
      </c>
      <c r="EE593" s="519">
        <v>0</v>
      </c>
      <c r="EF593" s="519">
        <v>231</v>
      </c>
      <c r="EG593" s="519">
        <v>467</v>
      </c>
      <c r="EH593" s="519">
        <v>755</v>
      </c>
      <c r="EI593" s="519">
        <v>1040</v>
      </c>
      <c r="EJ593" s="519">
        <v>1319</v>
      </c>
      <c r="EK593" s="519">
        <v>1601</v>
      </c>
      <c r="EL593" s="519">
        <v>1835</v>
      </c>
      <c r="EM593" s="519">
        <v>2072</v>
      </c>
      <c r="EN593" s="519">
        <v>2423</v>
      </c>
      <c r="EO593" s="519">
        <v>2662</v>
      </c>
      <c r="EP593" s="519">
        <v>2909</v>
      </c>
      <c r="EQ593" s="519">
        <v>3163</v>
      </c>
      <c r="ER593" s="519">
        <v>3433</v>
      </c>
      <c r="ES593" s="519">
        <v>0</v>
      </c>
      <c r="ET593" s="519">
        <v>0</v>
      </c>
      <c r="EU593" s="519">
        <v>0</v>
      </c>
      <c r="EV593" s="519">
        <v>0</v>
      </c>
      <c r="EW593" s="519">
        <v>0</v>
      </c>
      <c r="EX593" s="519">
        <v>0</v>
      </c>
      <c r="EY593" s="519">
        <v>0</v>
      </c>
      <c r="EZ593" s="519">
        <v>0</v>
      </c>
      <c r="FA593" s="519">
        <v>0</v>
      </c>
      <c r="FB593" s="519">
        <v>0</v>
      </c>
      <c r="FC593" s="519">
        <v>0</v>
      </c>
      <c r="FD593" s="519">
        <v>0</v>
      </c>
      <c r="FE593" s="519">
        <v>0</v>
      </c>
      <c r="FF593" s="519">
        <v>0</v>
      </c>
      <c r="FG593" s="519">
        <v>0</v>
      </c>
      <c r="FH593" s="519">
        <v>0</v>
      </c>
      <c r="FI593" s="519">
        <v>0</v>
      </c>
      <c r="FJ593" s="519">
        <v>0</v>
      </c>
      <c r="FK593" s="519">
        <v>0</v>
      </c>
      <c r="FL593" s="519">
        <v>0</v>
      </c>
      <c r="FM593" s="519">
        <v>0</v>
      </c>
      <c r="FN593" s="519">
        <v>0</v>
      </c>
      <c r="FO593" s="519">
        <v>0</v>
      </c>
      <c r="FP593" s="519">
        <v>0</v>
      </c>
      <c r="FQ593" s="519">
        <v>0</v>
      </c>
      <c r="FR593" s="519">
        <v>0</v>
      </c>
      <c r="FS593" s="519">
        <v>0</v>
      </c>
      <c r="FT593" s="519">
        <v>0</v>
      </c>
      <c r="FU593" s="519">
        <v>0</v>
      </c>
      <c r="FV593" s="519">
        <v>0</v>
      </c>
      <c r="FW593" s="519">
        <v>0</v>
      </c>
      <c r="FX593" s="519">
        <v>0</v>
      </c>
      <c r="FY593" s="519">
        <v>0</v>
      </c>
      <c r="FZ593" s="519">
        <v>0</v>
      </c>
      <c r="GA593" s="519">
        <v>0</v>
      </c>
      <c r="GB593" s="519">
        <v>0</v>
      </c>
      <c r="GC593" s="519">
        <v>0</v>
      </c>
      <c r="GD593" s="519">
        <v>0</v>
      </c>
      <c r="GE593" s="519">
        <v>0</v>
      </c>
      <c r="GF593" s="519">
        <v>0</v>
      </c>
      <c r="GG593" s="519">
        <v>0</v>
      </c>
      <c r="GH593" s="519">
        <v>0</v>
      </c>
      <c r="GI593" s="519">
        <v>0</v>
      </c>
      <c r="GJ593" s="519">
        <v>0</v>
      </c>
      <c r="GK593" s="519">
        <v>0</v>
      </c>
      <c r="GL593" s="519">
        <v>0</v>
      </c>
      <c r="GM593" s="519">
        <v>0</v>
      </c>
      <c r="GN593" s="519">
        <v>0</v>
      </c>
      <c r="GO593" s="519">
        <v>0</v>
      </c>
      <c r="GP593" s="519">
        <v>0</v>
      </c>
      <c r="GQ593" s="519">
        <v>0</v>
      </c>
      <c r="GR593" s="519">
        <v>0</v>
      </c>
      <c r="GS593" s="519">
        <v>0</v>
      </c>
      <c r="GT593" s="519">
        <v>0</v>
      </c>
      <c r="GU593" s="519">
        <v>0</v>
      </c>
      <c r="GV593" s="519">
        <v>0</v>
      </c>
      <c r="GW593" s="519">
        <v>0</v>
      </c>
      <c r="GX593" s="519">
        <v>0</v>
      </c>
      <c r="GY593" s="519">
        <v>0</v>
      </c>
      <c r="GZ593" s="519">
        <v>0</v>
      </c>
      <c r="HA593" s="519">
        <v>0</v>
      </c>
      <c r="HB593" s="519">
        <v>0</v>
      </c>
      <c r="HC593" s="519">
        <v>0</v>
      </c>
      <c r="HD593" s="519">
        <v>0</v>
      </c>
      <c r="HE593" s="519">
        <v>0</v>
      </c>
      <c r="HF593" s="519">
        <v>0</v>
      </c>
      <c r="HG593" s="519">
        <v>0</v>
      </c>
      <c r="HH593" s="519">
        <v>0</v>
      </c>
      <c r="HI593" s="519">
        <v>0</v>
      </c>
      <c r="HJ593" s="519">
        <v>0</v>
      </c>
      <c r="HK593" s="519">
        <v>0</v>
      </c>
      <c r="HL593" s="519">
        <v>0</v>
      </c>
      <c r="HM593" s="519">
        <v>0</v>
      </c>
      <c r="HN593" s="519">
        <v>0</v>
      </c>
      <c r="HO593" s="519">
        <v>0</v>
      </c>
      <c r="HP593" s="519">
        <v>0</v>
      </c>
      <c r="HQ593" s="519">
        <v>0</v>
      </c>
      <c r="HR593" s="519">
        <v>0</v>
      </c>
      <c r="HS593" s="519">
        <v>0</v>
      </c>
      <c r="HT593" s="519">
        <v>0</v>
      </c>
      <c r="HU593" s="519">
        <v>0</v>
      </c>
      <c r="HV593" s="519">
        <v>0</v>
      </c>
      <c r="HW593" s="519">
        <v>0</v>
      </c>
      <c r="HX593" s="519">
        <v>0</v>
      </c>
      <c r="HY593" s="519">
        <v>0</v>
      </c>
      <c r="HZ593" s="519">
        <v>0</v>
      </c>
      <c r="IA593" s="519">
        <v>0</v>
      </c>
      <c r="IB593" s="519">
        <v>0</v>
      </c>
      <c r="IC593" s="519">
        <v>0</v>
      </c>
      <c r="ID593" s="519">
        <v>0</v>
      </c>
      <c r="IE593" s="519">
        <v>0</v>
      </c>
      <c r="IF593" s="519">
        <v>0</v>
      </c>
      <c r="IG593" s="519">
        <v>0</v>
      </c>
      <c r="IH593" s="519">
        <v>0</v>
      </c>
      <c r="II593" s="519">
        <v>0</v>
      </c>
      <c r="IJ593" s="519">
        <v>0</v>
      </c>
      <c r="IK593" s="519">
        <v>0</v>
      </c>
    </row>
    <row r="594" spans="2:245" hidden="1">
      <c r="B594" s="519" t="s">
        <v>1058</v>
      </c>
      <c r="C594" s="519"/>
      <c r="D594" s="519"/>
      <c r="E594" s="519"/>
      <c r="F594" s="519">
        <v>1</v>
      </c>
      <c r="G594" s="519"/>
      <c r="H594" s="519">
        <v>59</v>
      </c>
      <c r="I594" s="519">
        <v>2</v>
      </c>
      <c r="J594" s="519" t="str">
        <f t="shared" si="30"/>
        <v>SDN10015902</v>
      </c>
      <c r="K594" s="519">
        <v>2560</v>
      </c>
      <c r="M594" s="337"/>
      <c r="N594" s="519" t="s">
        <v>1061</v>
      </c>
      <c r="O594" s="519" t="s">
        <v>1059</v>
      </c>
      <c r="P594" s="519">
        <v>45</v>
      </c>
      <c r="Q594" s="521" t="str">
        <f t="shared" si="28"/>
        <v>SDN150145</v>
      </c>
      <c r="R594" s="519">
        <v>0</v>
      </c>
      <c r="S594" s="519">
        <v>161</v>
      </c>
      <c r="T594" s="519">
        <v>328</v>
      </c>
      <c r="U594" s="519">
        <v>500</v>
      </c>
      <c r="V594" s="519">
        <v>678</v>
      </c>
      <c r="W594" s="519">
        <v>866</v>
      </c>
      <c r="X594" s="519">
        <v>1061</v>
      </c>
      <c r="Y594" s="519">
        <v>1233</v>
      </c>
      <c r="Z594" s="519">
        <v>1414</v>
      </c>
      <c r="AA594" s="519">
        <v>2141</v>
      </c>
      <c r="AB594" s="519">
        <v>2414</v>
      </c>
      <c r="AC594" s="519">
        <v>2703</v>
      </c>
      <c r="AD594" s="519">
        <v>3010</v>
      </c>
      <c r="AE594" s="519">
        <v>3341</v>
      </c>
      <c r="AF594" s="519">
        <v>3694</v>
      </c>
      <c r="AG594" s="519">
        <v>3892</v>
      </c>
      <c r="AH594" s="519">
        <v>4112</v>
      </c>
      <c r="AI594" s="519">
        <v>4356</v>
      </c>
      <c r="AJ594" s="519">
        <v>4633</v>
      </c>
      <c r="AK594" s="519">
        <v>4942</v>
      </c>
      <c r="AL594" s="519">
        <v>5304</v>
      </c>
      <c r="AM594" s="519">
        <v>5714</v>
      </c>
      <c r="AN594" s="519">
        <v>6186</v>
      </c>
      <c r="AO594" s="519">
        <v>6727</v>
      </c>
      <c r="AP594" s="519">
        <v>7357</v>
      </c>
      <c r="AQ594" s="519">
        <v>8101</v>
      </c>
      <c r="AR594" s="519">
        <v>8962</v>
      </c>
      <c r="AS594" s="519">
        <v>9969</v>
      </c>
      <c r="AT594" s="519">
        <v>11160</v>
      </c>
      <c r="AU594" s="519">
        <v>0</v>
      </c>
      <c r="AV594" s="519">
        <v>0</v>
      </c>
      <c r="AW594" s="519">
        <v>0</v>
      </c>
      <c r="AX594" s="519">
        <v>0</v>
      </c>
      <c r="AY594" s="519">
        <v>0</v>
      </c>
      <c r="AZ594" s="519">
        <v>0</v>
      </c>
      <c r="BA594" s="519">
        <v>0</v>
      </c>
      <c r="BB594" s="519">
        <v>0</v>
      </c>
      <c r="BC594" s="519">
        <v>0</v>
      </c>
      <c r="BD594" s="519">
        <v>0</v>
      </c>
      <c r="BE594" s="519">
        <v>0</v>
      </c>
      <c r="BF594" s="519">
        <v>0</v>
      </c>
      <c r="BG594" s="519">
        <v>0</v>
      </c>
      <c r="BH594" s="519">
        <v>0</v>
      </c>
      <c r="BI594" s="519">
        <v>0</v>
      </c>
      <c r="BJ594" s="519">
        <v>0</v>
      </c>
      <c r="BK594" s="519">
        <v>0</v>
      </c>
      <c r="BL594" s="519">
        <v>0</v>
      </c>
      <c r="BM594" s="519">
        <v>0</v>
      </c>
      <c r="BN594" s="519">
        <v>0</v>
      </c>
      <c r="BO594" s="519">
        <v>0</v>
      </c>
      <c r="BP594" s="519">
        <v>0</v>
      </c>
      <c r="BQ594" s="519">
        <v>0</v>
      </c>
      <c r="BR594" s="519">
        <v>0</v>
      </c>
      <c r="BS594" s="519">
        <v>0</v>
      </c>
      <c r="BT594" s="519">
        <v>0</v>
      </c>
      <c r="BU594" s="519">
        <v>0</v>
      </c>
      <c r="BV594" s="519">
        <v>0</v>
      </c>
      <c r="BW594" s="519">
        <v>0</v>
      </c>
      <c r="BX594" s="519">
        <v>0</v>
      </c>
      <c r="BY594" s="519">
        <v>0</v>
      </c>
      <c r="BZ594" s="519">
        <v>0</v>
      </c>
      <c r="CA594" s="519">
        <v>0</v>
      </c>
      <c r="CB594" s="519">
        <v>0</v>
      </c>
      <c r="CC594" s="519">
        <v>0</v>
      </c>
      <c r="CD594" s="519">
        <v>0</v>
      </c>
      <c r="CE594" s="519">
        <v>0</v>
      </c>
      <c r="CF594" s="519">
        <v>0</v>
      </c>
      <c r="CG594" s="519">
        <v>0</v>
      </c>
      <c r="CH594" s="519">
        <v>0</v>
      </c>
      <c r="CI594" s="519">
        <v>0</v>
      </c>
      <c r="CJ594" s="519">
        <v>0</v>
      </c>
      <c r="CK594" s="519">
        <v>0</v>
      </c>
      <c r="CL594" s="519">
        <v>0</v>
      </c>
      <c r="CM594" s="519">
        <v>0</v>
      </c>
      <c r="CN594" s="519">
        <v>0</v>
      </c>
      <c r="CO594" s="519">
        <v>0</v>
      </c>
      <c r="CP594" s="519">
        <v>0</v>
      </c>
      <c r="CQ594" s="519">
        <v>0</v>
      </c>
      <c r="CR594" s="519">
        <v>0</v>
      </c>
      <c r="CS594" s="519">
        <v>0</v>
      </c>
      <c r="CT594" s="519">
        <v>0</v>
      </c>
      <c r="CU594" s="519">
        <v>0</v>
      </c>
      <c r="CV594" s="519">
        <v>0</v>
      </c>
      <c r="CW594" s="519">
        <v>0</v>
      </c>
      <c r="CX594" s="519">
        <v>0</v>
      </c>
      <c r="CY594" s="519">
        <v>0</v>
      </c>
      <c r="CZ594" s="519">
        <v>0</v>
      </c>
      <c r="DA594" s="519">
        <v>0</v>
      </c>
      <c r="DB594" s="519">
        <v>0</v>
      </c>
      <c r="DC594" s="519">
        <v>0</v>
      </c>
      <c r="DD594" s="519">
        <v>0</v>
      </c>
      <c r="DE594" s="519">
        <v>0</v>
      </c>
      <c r="DF594" s="519">
        <v>0</v>
      </c>
      <c r="DG594" s="519">
        <v>0</v>
      </c>
      <c r="DH594" s="519">
        <v>0</v>
      </c>
      <c r="DI594" s="519">
        <v>0</v>
      </c>
      <c r="DJ594" s="519">
        <v>0</v>
      </c>
      <c r="DK594" s="519">
        <v>0</v>
      </c>
      <c r="DL594" s="519">
        <v>0</v>
      </c>
      <c r="DM594" s="519">
        <v>0</v>
      </c>
      <c r="DN594" s="519">
        <v>0</v>
      </c>
      <c r="DO594" s="519">
        <v>0</v>
      </c>
      <c r="DP594" s="519">
        <v>0</v>
      </c>
      <c r="DQ594" s="519">
        <v>0</v>
      </c>
      <c r="DR594" s="519">
        <v>0</v>
      </c>
      <c r="DS594" s="519">
        <v>0</v>
      </c>
      <c r="DT594" s="519">
        <v>0</v>
      </c>
      <c r="DU594" s="519">
        <v>0</v>
      </c>
      <c r="DV594" s="519">
        <v>0</v>
      </c>
      <c r="DW594" s="519">
        <v>0</v>
      </c>
      <c r="DX594" s="519">
        <v>0</v>
      </c>
      <c r="DZ594" s="337"/>
      <c r="EA594" s="519" t="s">
        <v>1061</v>
      </c>
      <c r="EB594" s="519" t="s">
        <v>1059</v>
      </c>
      <c r="EC594" s="519">
        <v>45</v>
      </c>
      <c r="ED594" s="521" t="str">
        <f t="shared" si="29"/>
        <v>SDN150145</v>
      </c>
      <c r="EE594" s="519">
        <v>0</v>
      </c>
      <c r="EF594" s="519">
        <v>221</v>
      </c>
      <c r="EG594" s="519">
        <v>445</v>
      </c>
      <c r="EH594" s="519">
        <v>719</v>
      </c>
      <c r="EI594" s="519">
        <v>991</v>
      </c>
      <c r="EJ594" s="519">
        <v>1258</v>
      </c>
      <c r="EK594" s="519">
        <v>1525</v>
      </c>
      <c r="EL594" s="519">
        <v>1748</v>
      </c>
      <c r="EM594" s="519">
        <v>1971</v>
      </c>
      <c r="EN594" s="519">
        <v>2305</v>
      </c>
      <c r="EO594" s="519">
        <v>2534</v>
      </c>
      <c r="EP594" s="519">
        <v>2767</v>
      </c>
      <c r="EQ594" s="519">
        <v>3010</v>
      </c>
      <c r="ER594" s="519">
        <v>3271</v>
      </c>
      <c r="ES594" s="519">
        <v>0</v>
      </c>
      <c r="ET594" s="519">
        <v>0</v>
      </c>
      <c r="EU594" s="519">
        <v>0</v>
      </c>
      <c r="EV594" s="519">
        <v>0</v>
      </c>
      <c r="EW594" s="519">
        <v>0</v>
      </c>
      <c r="EX594" s="519">
        <v>0</v>
      </c>
      <c r="EY594" s="519">
        <v>0</v>
      </c>
      <c r="EZ594" s="519">
        <v>0</v>
      </c>
      <c r="FA594" s="519">
        <v>0</v>
      </c>
      <c r="FB594" s="519">
        <v>0</v>
      </c>
      <c r="FC594" s="519">
        <v>0</v>
      </c>
      <c r="FD594" s="519">
        <v>0</v>
      </c>
      <c r="FE594" s="519">
        <v>0</v>
      </c>
      <c r="FF594" s="519">
        <v>0</v>
      </c>
      <c r="FG594" s="519">
        <v>0</v>
      </c>
      <c r="FH594" s="519">
        <v>0</v>
      </c>
      <c r="FI594" s="519">
        <v>0</v>
      </c>
      <c r="FJ594" s="519">
        <v>0</v>
      </c>
      <c r="FK594" s="519">
        <v>0</v>
      </c>
      <c r="FL594" s="519">
        <v>0</v>
      </c>
      <c r="FM594" s="519">
        <v>0</v>
      </c>
      <c r="FN594" s="519">
        <v>0</v>
      </c>
      <c r="FO594" s="519">
        <v>0</v>
      </c>
      <c r="FP594" s="519">
        <v>0</v>
      </c>
      <c r="FQ594" s="519">
        <v>0</v>
      </c>
      <c r="FR594" s="519">
        <v>0</v>
      </c>
      <c r="FS594" s="519">
        <v>0</v>
      </c>
      <c r="FT594" s="519">
        <v>0</v>
      </c>
      <c r="FU594" s="519">
        <v>0</v>
      </c>
      <c r="FV594" s="519">
        <v>0</v>
      </c>
      <c r="FW594" s="519">
        <v>0</v>
      </c>
      <c r="FX594" s="519">
        <v>0</v>
      </c>
      <c r="FY594" s="519">
        <v>0</v>
      </c>
      <c r="FZ594" s="519">
        <v>0</v>
      </c>
      <c r="GA594" s="519">
        <v>0</v>
      </c>
      <c r="GB594" s="519">
        <v>0</v>
      </c>
      <c r="GC594" s="519">
        <v>0</v>
      </c>
      <c r="GD594" s="519">
        <v>0</v>
      </c>
      <c r="GE594" s="519">
        <v>0</v>
      </c>
      <c r="GF594" s="519">
        <v>0</v>
      </c>
      <c r="GG594" s="519">
        <v>0</v>
      </c>
      <c r="GH594" s="519">
        <v>0</v>
      </c>
      <c r="GI594" s="519">
        <v>0</v>
      </c>
      <c r="GJ594" s="519">
        <v>0</v>
      </c>
      <c r="GK594" s="519">
        <v>0</v>
      </c>
      <c r="GL594" s="519">
        <v>0</v>
      </c>
      <c r="GM594" s="519">
        <v>0</v>
      </c>
      <c r="GN594" s="519">
        <v>0</v>
      </c>
      <c r="GO594" s="519">
        <v>0</v>
      </c>
      <c r="GP594" s="519">
        <v>0</v>
      </c>
      <c r="GQ594" s="519">
        <v>0</v>
      </c>
      <c r="GR594" s="519">
        <v>0</v>
      </c>
      <c r="GS594" s="519">
        <v>0</v>
      </c>
      <c r="GT594" s="519">
        <v>0</v>
      </c>
      <c r="GU594" s="519">
        <v>0</v>
      </c>
      <c r="GV594" s="519">
        <v>0</v>
      </c>
      <c r="GW594" s="519">
        <v>0</v>
      </c>
      <c r="GX594" s="519">
        <v>0</v>
      </c>
      <c r="GY594" s="519">
        <v>0</v>
      </c>
      <c r="GZ594" s="519">
        <v>0</v>
      </c>
      <c r="HA594" s="519">
        <v>0</v>
      </c>
      <c r="HB594" s="519">
        <v>0</v>
      </c>
      <c r="HC594" s="519">
        <v>0</v>
      </c>
      <c r="HD594" s="519">
        <v>0</v>
      </c>
      <c r="HE594" s="519">
        <v>0</v>
      </c>
      <c r="HF594" s="519">
        <v>0</v>
      </c>
      <c r="HG594" s="519">
        <v>0</v>
      </c>
      <c r="HH594" s="519">
        <v>0</v>
      </c>
      <c r="HI594" s="519">
        <v>0</v>
      </c>
      <c r="HJ594" s="519">
        <v>0</v>
      </c>
      <c r="HK594" s="519">
        <v>0</v>
      </c>
      <c r="HL594" s="519">
        <v>0</v>
      </c>
      <c r="HM594" s="519">
        <v>0</v>
      </c>
      <c r="HN594" s="519">
        <v>0</v>
      </c>
      <c r="HO594" s="519">
        <v>0</v>
      </c>
      <c r="HP594" s="519">
        <v>0</v>
      </c>
      <c r="HQ594" s="519">
        <v>0</v>
      </c>
      <c r="HR594" s="519">
        <v>0</v>
      </c>
      <c r="HS594" s="519">
        <v>0</v>
      </c>
      <c r="HT594" s="519">
        <v>0</v>
      </c>
      <c r="HU594" s="519">
        <v>0</v>
      </c>
      <c r="HV594" s="519">
        <v>0</v>
      </c>
      <c r="HW594" s="519">
        <v>0</v>
      </c>
      <c r="HX594" s="519">
        <v>0</v>
      </c>
      <c r="HY594" s="519">
        <v>0</v>
      </c>
      <c r="HZ594" s="519">
        <v>0</v>
      </c>
      <c r="IA594" s="519">
        <v>0</v>
      </c>
      <c r="IB594" s="519">
        <v>0</v>
      </c>
      <c r="IC594" s="519">
        <v>0</v>
      </c>
      <c r="ID594" s="519">
        <v>0</v>
      </c>
      <c r="IE594" s="519">
        <v>0</v>
      </c>
      <c r="IF594" s="519">
        <v>0</v>
      </c>
      <c r="IG594" s="519">
        <v>0</v>
      </c>
      <c r="IH594" s="519">
        <v>0</v>
      </c>
      <c r="II594" s="519">
        <v>0</v>
      </c>
      <c r="IJ594" s="519">
        <v>0</v>
      </c>
      <c r="IK594" s="519">
        <v>0</v>
      </c>
    </row>
    <row r="595" spans="2:245" hidden="1">
      <c r="B595" s="519" t="s">
        <v>1058</v>
      </c>
      <c r="C595" s="519"/>
      <c r="D595" s="519"/>
      <c r="E595" s="519"/>
      <c r="F595" s="519">
        <v>1</v>
      </c>
      <c r="G595" s="519"/>
      <c r="H595" s="519">
        <v>59</v>
      </c>
      <c r="I595" s="519">
        <v>3</v>
      </c>
      <c r="J595" s="519" t="str">
        <f t="shared" si="30"/>
        <v>SDN10015903</v>
      </c>
      <c r="K595" s="519">
        <v>2560</v>
      </c>
      <c r="M595" s="337"/>
      <c r="N595" s="519" t="s">
        <v>1061</v>
      </c>
      <c r="O595" s="519" t="s">
        <v>1059</v>
      </c>
      <c r="P595" s="519">
        <v>46</v>
      </c>
      <c r="Q595" s="521" t="str">
        <f t="shared" si="28"/>
        <v>SDN150146</v>
      </c>
      <c r="R595" s="519">
        <v>0</v>
      </c>
      <c r="S595" s="519">
        <v>162</v>
      </c>
      <c r="T595" s="519">
        <v>329</v>
      </c>
      <c r="U595" s="519">
        <v>503</v>
      </c>
      <c r="V595" s="519">
        <v>685</v>
      </c>
      <c r="W595" s="519">
        <v>874</v>
      </c>
      <c r="X595" s="519">
        <v>1071</v>
      </c>
      <c r="Y595" s="519">
        <v>1246</v>
      </c>
      <c r="Z595" s="519">
        <v>1430</v>
      </c>
      <c r="AA595" s="519">
        <v>2169</v>
      </c>
      <c r="AB595" s="519">
        <v>2446</v>
      </c>
      <c r="AC595" s="519">
        <v>2741</v>
      </c>
      <c r="AD595" s="519">
        <v>3056</v>
      </c>
      <c r="AE595" s="519">
        <v>3392</v>
      </c>
      <c r="AF595" s="519">
        <v>3758</v>
      </c>
      <c r="AG595" s="519">
        <v>3964</v>
      </c>
      <c r="AH595" s="519">
        <v>4191</v>
      </c>
      <c r="AI595" s="519">
        <v>4448</v>
      </c>
      <c r="AJ595" s="519">
        <v>4735</v>
      </c>
      <c r="AK595" s="519">
        <v>5069</v>
      </c>
      <c r="AL595" s="519">
        <v>5448</v>
      </c>
      <c r="AM595" s="519">
        <v>5882</v>
      </c>
      <c r="AN595" s="519">
        <v>6378</v>
      </c>
      <c r="AO595" s="519">
        <v>6958</v>
      </c>
      <c r="AP595" s="519">
        <v>7648</v>
      </c>
      <c r="AQ595" s="519">
        <v>8444</v>
      </c>
      <c r="AR595" s="519">
        <v>9374</v>
      </c>
      <c r="AS595" s="519">
        <v>10470</v>
      </c>
      <c r="AT595" s="519">
        <v>11767</v>
      </c>
      <c r="AU595" s="519">
        <v>0</v>
      </c>
      <c r="AV595" s="519">
        <v>0</v>
      </c>
      <c r="AW595" s="519">
        <v>0</v>
      </c>
      <c r="AX595" s="519">
        <v>0</v>
      </c>
      <c r="AY595" s="519">
        <v>0</v>
      </c>
      <c r="AZ595" s="519">
        <v>0</v>
      </c>
      <c r="BA595" s="519">
        <v>0</v>
      </c>
      <c r="BB595" s="519">
        <v>0</v>
      </c>
      <c r="BC595" s="519">
        <v>0</v>
      </c>
      <c r="BD595" s="519">
        <v>0</v>
      </c>
      <c r="BE595" s="519">
        <v>0</v>
      </c>
      <c r="BF595" s="519">
        <v>0</v>
      </c>
      <c r="BG595" s="519">
        <v>0</v>
      </c>
      <c r="BH595" s="519">
        <v>0</v>
      </c>
      <c r="BI595" s="519">
        <v>0</v>
      </c>
      <c r="BJ595" s="519">
        <v>0</v>
      </c>
      <c r="BK595" s="519">
        <v>0</v>
      </c>
      <c r="BL595" s="519">
        <v>0</v>
      </c>
      <c r="BM595" s="519">
        <v>0</v>
      </c>
      <c r="BN595" s="519">
        <v>0</v>
      </c>
      <c r="BO595" s="519">
        <v>0</v>
      </c>
      <c r="BP595" s="519">
        <v>0</v>
      </c>
      <c r="BQ595" s="519">
        <v>0</v>
      </c>
      <c r="BR595" s="519">
        <v>0</v>
      </c>
      <c r="BS595" s="519">
        <v>0</v>
      </c>
      <c r="BT595" s="519">
        <v>0</v>
      </c>
      <c r="BU595" s="519">
        <v>0</v>
      </c>
      <c r="BV595" s="519">
        <v>0</v>
      </c>
      <c r="BW595" s="519">
        <v>0</v>
      </c>
      <c r="BX595" s="519">
        <v>0</v>
      </c>
      <c r="BY595" s="519">
        <v>0</v>
      </c>
      <c r="BZ595" s="519">
        <v>0</v>
      </c>
      <c r="CA595" s="519">
        <v>0</v>
      </c>
      <c r="CB595" s="519">
        <v>0</v>
      </c>
      <c r="CC595" s="519">
        <v>0</v>
      </c>
      <c r="CD595" s="519">
        <v>0</v>
      </c>
      <c r="CE595" s="519">
        <v>0</v>
      </c>
      <c r="CF595" s="519">
        <v>0</v>
      </c>
      <c r="CG595" s="519">
        <v>0</v>
      </c>
      <c r="CH595" s="519">
        <v>0</v>
      </c>
      <c r="CI595" s="519">
        <v>0</v>
      </c>
      <c r="CJ595" s="519">
        <v>0</v>
      </c>
      <c r="CK595" s="519">
        <v>0</v>
      </c>
      <c r="CL595" s="519">
        <v>0</v>
      </c>
      <c r="CM595" s="519">
        <v>0</v>
      </c>
      <c r="CN595" s="519">
        <v>0</v>
      </c>
      <c r="CO595" s="519">
        <v>0</v>
      </c>
      <c r="CP595" s="519">
        <v>0</v>
      </c>
      <c r="CQ595" s="519">
        <v>0</v>
      </c>
      <c r="CR595" s="519">
        <v>0</v>
      </c>
      <c r="CS595" s="519">
        <v>0</v>
      </c>
      <c r="CT595" s="519">
        <v>0</v>
      </c>
      <c r="CU595" s="519">
        <v>0</v>
      </c>
      <c r="CV595" s="519">
        <v>0</v>
      </c>
      <c r="CW595" s="519">
        <v>0</v>
      </c>
      <c r="CX595" s="519">
        <v>0</v>
      </c>
      <c r="CY595" s="519">
        <v>0</v>
      </c>
      <c r="CZ595" s="519">
        <v>0</v>
      </c>
      <c r="DA595" s="519">
        <v>0</v>
      </c>
      <c r="DB595" s="519">
        <v>0</v>
      </c>
      <c r="DC595" s="519">
        <v>0</v>
      </c>
      <c r="DD595" s="519">
        <v>0</v>
      </c>
      <c r="DE595" s="519">
        <v>0</v>
      </c>
      <c r="DF595" s="519">
        <v>0</v>
      </c>
      <c r="DG595" s="519">
        <v>0</v>
      </c>
      <c r="DH595" s="519">
        <v>0</v>
      </c>
      <c r="DI595" s="519">
        <v>0</v>
      </c>
      <c r="DJ595" s="519">
        <v>0</v>
      </c>
      <c r="DK595" s="519">
        <v>0</v>
      </c>
      <c r="DL595" s="519">
        <v>0</v>
      </c>
      <c r="DM595" s="519">
        <v>0</v>
      </c>
      <c r="DN595" s="519">
        <v>0</v>
      </c>
      <c r="DO595" s="519">
        <v>0</v>
      </c>
      <c r="DP595" s="519">
        <v>0</v>
      </c>
      <c r="DQ595" s="519">
        <v>0</v>
      </c>
      <c r="DR595" s="519">
        <v>0</v>
      </c>
      <c r="DS595" s="519">
        <v>0</v>
      </c>
      <c r="DT595" s="519">
        <v>0</v>
      </c>
      <c r="DU595" s="519">
        <v>0</v>
      </c>
      <c r="DV595" s="519">
        <v>0</v>
      </c>
      <c r="DW595" s="519">
        <v>0</v>
      </c>
      <c r="DX595" s="519">
        <v>0</v>
      </c>
      <c r="DZ595" s="337"/>
      <c r="EA595" s="519" t="s">
        <v>1061</v>
      </c>
      <c r="EB595" s="519" t="s">
        <v>1059</v>
      </c>
      <c r="EC595" s="519">
        <v>46</v>
      </c>
      <c r="ED595" s="521" t="str">
        <f t="shared" si="29"/>
        <v>SDN150146</v>
      </c>
      <c r="EE595" s="519">
        <v>0</v>
      </c>
      <c r="EF595" s="519">
        <v>211</v>
      </c>
      <c r="EG595" s="519">
        <v>424</v>
      </c>
      <c r="EH595" s="519">
        <v>687</v>
      </c>
      <c r="EI595" s="519">
        <v>947</v>
      </c>
      <c r="EJ595" s="519">
        <v>1200</v>
      </c>
      <c r="EK595" s="519">
        <v>1453</v>
      </c>
      <c r="EL595" s="519">
        <v>1664</v>
      </c>
      <c r="EM595" s="519">
        <v>1876</v>
      </c>
      <c r="EN595" s="519">
        <v>2192</v>
      </c>
      <c r="EO595" s="519">
        <v>2405</v>
      </c>
      <c r="EP595" s="519">
        <v>2628</v>
      </c>
      <c r="EQ595" s="519">
        <v>2862</v>
      </c>
      <c r="ER595" s="519">
        <v>3111</v>
      </c>
      <c r="ES595" s="519">
        <v>0</v>
      </c>
      <c r="ET595" s="519">
        <v>0</v>
      </c>
      <c r="EU595" s="519">
        <v>0</v>
      </c>
      <c r="EV595" s="519">
        <v>0</v>
      </c>
      <c r="EW595" s="519">
        <v>0</v>
      </c>
      <c r="EX595" s="519">
        <v>0</v>
      </c>
      <c r="EY595" s="519">
        <v>0</v>
      </c>
      <c r="EZ595" s="519">
        <v>0</v>
      </c>
      <c r="FA595" s="519">
        <v>0</v>
      </c>
      <c r="FB595" s="519">
        <v>0</v>
      </c>
      <c r="FC595" s="519">
        <v>0</v>
      </c>
      <c r="FD595" s="519">
        <v>0</v>
      </c>
      <c r="FE595" s="519">
        <v>0</v>
      </c>
      <c r="FF595" s="519">
        <v>0</v>
      </c>
      <c r="FG595" s="519">
        <v>0</v>
      </c>
      <c r="FH595" s="519">
        <v>0</v>
      </c>
      <c r="FI595" s="519">
        <v>0</v>
      </c>
      <c r="FJ595" s="519">
        <v>0</v>
      </c>
      <c r="FK595" s="519">
        <v>0</v>
      </c>
      <c r="FL595" s="519">
        <v>0</v>
      </c>
      <c r="FM595" s="519">
        <v>0</v>
      </c>
      <c r="FN595" s="519">
        <v>0</v>
      </c>
      <c r="FO595" s="519">
        <v>0</v>
      </c>
      <c r="FP595" s="519">
        <v>0</v>
      </c>
      <c r="FQ595" s="519">
        <v>0</v>
      </c>
      <c r="FR595" s="519">
        <v>0</v>
      </c>
      <c r="FS595" s="519">
        <v>0</v>
      </c>
      <c r="FT595" s="519">
        <v>0</v>
      </c>
      <c r="FU595" s="519">
        <v>0</v>
      </c>
      <c r="FV595" s="519">
        <v>0</v>
      </c>
      <c r="FW595" s="519">
        <v>0</v>
      </c>
      <c r="FX595" s="519">
        <v>0</v>
      </c>
      <c r="FY595" s="519">
        <v>0</v>
      </c>
      <c r="FZ595" s="519">
        <v>0</v>
      </c>
      <c r="GA595" s="519">
        <v>0</v>
      </c>
      <c r="GB595" s="519">
        <v>0</v>
      </c>
      <c r="GC595" s="519">
        <v>0</v>
      </c>
      <c r="GD595" s="519">
        <v>0</v>
      </c>
      <c r="GE595" s="519">
        <v>0</v>
      </c>
      <c r="GF595" s="519">
        <v>0</v>
      </c>
      <c r="GG595" s="519">
        <v>0</v>
      </c>
      <c r="GH595" s="519">
        <v>0</v>
      </c>
      <c r="GI595" s="519">
        <v>0</v>
      </c>
      <c r="GJ595" s="519">
        <v>0</v>
      </c>
      <c r="GK595" s="519">
        <v>0</v>
      </c>
      <c r="GL595" s="519">
        <v>0</v>
      </c>
      <c r="GM595" s="519">
        <v>0</v>
      </c>
      <c r="GN595" s="519">
        <v>0</v>
      </c>
      <c r="GO595" s="519">
        <v>0</v>
      </c>
      <c r="GP595" s="519">
        <v>0</v>
      </c>
      <c r="GQ595" s="519">
        <v>0</v>
      </c>
      <c r="GR595" s="519">
        <v>0</v>
      </c>
      <c r="GS595" s="519">
        <v>0</v>
      </c>
      <c r="GT595" s="519">
        <v>0</v>
      </c>
      <c r="GU595" s="519">
        <v>0</v>
      </c>
      <c r="GV595" s="519">
        <v>0</v>
      </c>
      <c r="GW595" s="519">
        <v>0</v>
      </c>
      <c r="GX595" s="519">
        <v>0</v>
      </c>
      <c r="GY595" s="519">
        <v>0</v>
      </c>
      <c r="GZ595" s="519">
        <v>0</v>
      </c>
      <c r="HA595" s="519">
        <v>0</v>
      </c>
      <c r="HB595" s="519">
        <v>0</v>
      </c>
      <c r="HC595" s="519">
        <v>0</v>
      </c>
      <c r="HD595" s="519">
        <v>0</v>
      </c>
      <c r="HE595" s="519">
        <v>0</v>
      </c>
      <c r="HF595" s="519">
        <v>0</v>
      </c>
      <c r="HG595" s="519">
        <v>0</v>
      </c>
      <c r="HH595" s="519">
        <v>0</v>
      </c>
      <c r="HI595" s="519">
        <v>0</v>
      </c>
      <c r="HJ595" s="519">
        <v>0</v>
      </c>
      <c r="HK595" s="519">
        <v>0</v>
      </c>
      <c r="HL595" s="519">
        <v>0</v>
      </c>
      <c r="HM595" s="519">
        <v>0</v>
      </c>
      <c r="HN595" s="519">
        <v>0</v>
      </c>
      <c r="HO595" s="519">
        <v>0</v>
      </c>
      <c r="HP595" s="519">
        <v>0</v>
      </c>
      <c r="HQ595" s="519">
        <v>0</v>
      </c>
      <c r="HR595" s="519">
        <v>0</v>
      </c>
      <c r="HS595" s="519">
        <v>0</v>
      </c>
      <c r="HT595" s="519">
        <v>0</v>
      </c>
      <c r="HU595" s="519">
        <v>0</v>
      </c>
      <c r="HV595" s="519">
        <v>0</v>
      </c>
      <c r="HW595" s="519">
        <v>0</v>
      </c>
      <c r="HX595" s="519">
        <v>0</v>
      </c>
      <c r="HY595" s="519">
        <v>0</v>
      </c>
      <c r="HZ595" s="519">
        <v>0</v>
      </c>
      <c r="IA595" s="519">
        <v>0</v>
      </c>
      <c r="IB595" s="519">
        <v>0</v>
      </c>
      <c r="IC595" s="519">
        <v>0</v>
      </c>
      <c r="ID595" s="519">
        <v>0</v>
      </c>
      <c r="IE595" s="519">
        <v>0</v>
      </c>
      <c r="IF595" s="519">
        <v>0</v>
      </c>
      <c r="IG595" s="519">
        <v>0</v>
      </c>
      <c r="IH595" s="519">
        <v>0</v>
      </c>
      <c r="II595" s="519">
        <v>0</v>
      </c>
      <c r="IJ595" s="519">
        <v>0</v>
      </c>
      <c r="IK595" s="519">
        <v>0</v>
      </c>
    </row>
    <row r="596" spans="2:245" hidden="1">
      <c r="B596" s="519" t="s">
        <v>1058</v>
      </c>
      <c r="C596" s="519"/>
      <c r="D596" s="519"/>
      <c r="E596" s="519"/>
      <c r="F596" s="519">
        <v>1</v>
      </c>
      <c r="G596" s="519"/>
      <c r="H596" s="519">
        <v>59</v>
      </c>
      <c r="I596" s="519">
        <v>4</v>
      </c>
      <c r="J596" s="519" t="str">
        <f t="shared" si="30"/>
        <v>SDN10015904</v>
      </c>
      <c r="K596" s="519">
        <v>2560</v>
      </c>
      <c r="M596" s="337"/>
      <c r="N596" s="519" t="s">
        <v>1061</v>
      </c>
      <c r="O596" s="519" t="s">
        <v>1059</v>
      </c>
      <c r="P596" s="519">
        <v>47</v>
      </c>
      <c r="Q596" s="521" t="str">
        <f t="shared" si="28"/>
        <v>SDN150147</v>
      </c>
      <c r="R596" s="519">
        <v>0</v>
      </c>
      <c r="S596" s="519">
        <v>164</v>
      </c>
      <c r="T596" s="519">
        <v>332</v>
      </c>
      <c r="U596" s="519">
        <v>509</v>
      </c>
      <c r="V596" s="519">
        <v>692</v>
      </c>
      <c r="W596" s="519">
        <v>884</v>
      </c>
      <c r="X596" s="519">
        <v>1084</v>
      </c>
      <c r="Y596" s="519">
        <v>1262</v>
      </c>
      <c r="Z596" s="519">
        <v>1451</v>
      </c>
      <c r="AA596" s="519">
        <v>2202</v>
      </c>
      <c r="AB596" s="519">
        <v>2484</v>
      </c>
      <c r="AC596" s="519">
        <v>2786</v>
      </c>
      <c r="AD596" s="519">
        <v>3107</v>
      </c>
      <c r="AE596" s="519">
        <v>3455</v>
      </c>
      <c r="AF596" s="519">
        <v>3830</v>
      </c>
      <c r="AG596" s="519">
        <v>4042</v>
      </c>
      <c r="AH596" s="519">
        <v>4280</v>
      </c>
      <c r="AI596" s="519">
        <v>4545</v>
      </c>
      <c r="AJ596" s="519">
        <v>4855</v>
      </c>
      <c r="AK596" s="519">
        <v>5204</v>
      </c>
      <c r="AL596" s="519">
        <v>5603</v>
      </c>
      <c r="AM596" s="519">
        <v>6056</v>
      </c>
      <c r="AN596" s="519">
        <v>6585</v>
      </c>
      <c r="AO596" s="519">
        <v>7218</v>
      </c>
      <c r="AP596" s="519">
        <v>7950</v>
      </c>
      <c r="AQ596" s="519">
        <v>8805</v>
      </c>
      <c r="AR596" s="519">
        <v>9810</v>
      </c>
      <c r="AS596" s="519">
        <v>10997</v>
      </c>
      <c r="AT596" s="519">
        <v>12450</v>
      </c>
      <c r="AU596" s="519">
        <v>0</v>
      </c>
      <c r="AV596" s="519">
        <v>0</v>
      </c>
      <c r="AW596" s="519">
        <v>0</v>
      </c>
      <c r="AX596" s="519">
        <v>0</v>
      </c>
      <c r="AY596" s="519">
        <v>0</v>
      </c>
      <c r="AZ596" s="519">
        <v>0</v>
      </c>
      <c r="BA596" s="519">
        <v>0</v>
      </c>
      <c r="BB596" s="519">
        <v>0</v>
      </c>
      <c r="BC596" s="519">
        <v>0</v>
      </c>
      <c r="BD596" s="519">
        <v>0</v>
      </c>
      <c r="BE596" s="519">
        <v>0</v>
      </c>
      <c r="BF596" s="519">
        <v>0</v>
      </c>
      <c r="BG596" s="519">
        <v>0</v>
      </c>
      <c r="BH596" s="519">
        <v>0</v>
      </c>
      <c r="BI596" s="519">
        <v>0</v>
      </c>
      <c r="BJ596" s="519">
        <v>0</v>
      </c>
      <c r="BK596" s="519">
        <v>0</v>
      </c>
      <c r="BL596" s="519">
        <v>0</v>
      </c>
      <c r="BM596" s="519">
        <v>0</v>
      </c>
      <c r="BN596" s="519">
        <v>0</v>
      </c>
      <c r="BO596" s="519">
        <v>0</v>
      </c>
      <c r="BP596" s="519">
        <v>0</v>
      </c>
      <c r="BQ596" s="519">
        <v>0</v>
      </c>
      <c r="BR596" s="519">
        <v>0</v>
      </c>
      <c r="BS596" s="519">
        <v>0</v>
      </c>
      <c r="BT596" s="519">
        <v>0</v>
      </c>
      <c r="BU596" s="519">
        <v>0</v>
      </c>
      <c r="BV596" s="519">
        <v>0</v>
      </c>
      <c r="BW596" s="519">
        <v>0</v>
      </c>
      <c r="BX596" s="519">
        <v>0</v>
      </c>
      <c r="BY596" s="519">
        <v>0</v>
      </c>
      <c r="BZ596" s="519">
        <v>0</v>
      </c>
      <c r="CA596" s="519">
        <v>0</v>
      </c>
      <c r="CB596" s="519">
        <v>0</v>
      </c>
      <c r="CC596" s="519">
        <v>0</v>
      </c>
      <c r="CD596" s="519">
        <v>0</v>
      </c>
      <c r="CE596" s="519">
        <v>0</v>
      </c>
      <c r="CF596" s="519">
        <v>0</v>
      </c>
      <c r="CG596" s="519">
        <v>0</v>
      </c>
      <c r="CH596" s="519">
        <v>0</v>
      </c>
      <c r="CI596" s="519">
        <v>0</v>
      </c>
      <c r="CJ596" s="519">
        <v>0</v>
      </c>
      <c r="CK596" s="519">
        <v>0</v>
      </c>
      <c r="CL596" s="519">
        <v>0</v>
      </c>
      <c r="CM596" s="519">
        <v>0</v>
      </c>
      <c r="CN596" s="519">
        <v>0</v>
      </c>
      <c r="CO596" s="519">
        <v>0</v>
      </c>
      <c r="CP596" s="519">
        <v>0</v>
      </c>
      <c r="CQ596" s="519">
        <v>0</v>
      </c>
      <c r="CR596" s="519">
        <v>0</v>
      </c>
      <c r="CS596" s="519">
        <v>0</v>
      </c>
      <c r="CT596" s="519">
        <v>0</v>
      </c>
      <c r="CU596" s="519">
        <v>0</v>
      </c>
      <c r="CV596" s="519">
        <v>0</v>
      </c>
      <c r="CW596" s="519">
        <v>0</v>
      </c>
      <c r="CX596" s="519">
        <v>0</v>
      </c>
      <c r="CY596" s="519">
        <v>0</v>
      </c>
      <c r="CZ596" s="519">
        <v>0</v>
      </c>
      <c r="DA596" s="519">
        <v>0</v>
      </c>
      <c r="DB596" s="519">
        <v>0</v>
      </c>
      <c r="DC596" s="519">
        <v>0</v>
      </c>
      <c r="DD596" s="519">
        <v>0</v>
      </c>
      <c r="DE596" s="519">
        <v>0</v>
      </c>
      <c r="DF596" s="519">
        <v>0</v>
      </c>
      <c r="DG596" s="519">
        <v>0</v>
      </c>
      <c r="DH596" s="519">
        <v>0</v>
      </c>
      <c r="DI596" s="519">
        <v>0</v>
      </c>
      <c r="DJ596" s="519">
        <v>0</v>
      </c>
      <c r="DK596" s="519">
        <v>0</v>
      </c>
      <c r="DL596" s="519">
        <v>0</v>
      </c>
      <c r="DM596" s="519">
        <v>0</v>
      </c>
      <c r="DN596" s="519">
        <v>0</v>
      </c>
      <c r="DO596" s="519">
        <v>0</v>
      </c>
      <c r="DP596" s="519">
        <v>0</v>
      </c>
      <c r="DQ596" s="519">
        <v>0</v>
      </c>
      <c r="DR596" s="519">
        <v>0</v>
      </c>
      <c r="DS596" s="519">
        <v>0</v>
      </c>
      <c r="DT596" s="519">
        <v>0</v>
      </c>
      <c r="DU596" s="519">
        <v>0</v>
      </c>
      <c r="DV596" s="519">
        <v>0</v>
      </c>
      <c r="DW596" s="519">
        <v>0</v>
      </c>
      <c r="DX596" s="519">
        <v>0</v>
      </c>
      <c r="DZ596" s="337"/>
      <c r="EA596" s="519" t="s">
        <v>1061</v>
      </c>
      <c r="EB596" s="519" t="s">
        <v>1059</v>
      </c>
      <c r="EC596" s="519">
        <v>47</v>
      </c>
      <c r="ED596" s="521" t="str">
        <f t="shared" si="29"/>
        <v>SDN150147</v>
      </c>
      <c r="EE596" s="519">
        <v>0</v>
      </c>
      <c r="EF596" s="519">
        <v>202</v>
      </c>
      <c r="EG596" s="519">
        <v>406</v>
      </c>
      <c r="EH596" s="519">
        <v>658</v>
      </c>
      <c r="EI596" s="519">
        <v>904</v>
      </c>
      <c r="EJ596" s="519">
        <v>1144</v>
      </c>
      <c r="EK596" s="519">
        <v>1384</v>
      </c>
      <c r="EL596" s="519">
        <v>1584</v>
      </c>
      <c r="EM596" s="519">
        <v>1786</v>
      </c>
      <c r="EN596" s="519">
        <v>2082</v>
      </c>
      <c r="EO596" s="519">
        <v>2285</v>
      </c>
      <c r="EP596" s="519">
        <v>2498</v>
      </c>
      <c r="EQ596" s="519">
        <v>2721</v>
      </c>
      <c r="ER596" s="519">
        <v>2964</v>
      </c>
      <c r="ES596" s="519">
        <v>0</v>
      </c>
      <c r="ET596" s="519">
        <v>0</v>
      </c>
      <c r="EU596" s="519">
        <v>0</v>
      </c>
      <c r="EV596" s="519">
        <v>0</v>
      </c>
      <c r="EW596" s="519">
        <v>0</v>
      </c>
      <c r="EX596" s="519">
        <v>0</v>
      </c>
      <c r="EY596" s="519">
        <v>0</v>
      </c>
      <c r="EZ596" s="519">
        <v>0</v>
      </c>
      <c r="FA596" s="519">
        <v>0</v>
      </c>
      <c r="FB596" s="519">
        <v>0</v>
      </c>
      <c r="FC596" s="519">
        <v>0</v>
      </c>
      <c r="FD596" s="519">
        <v>0</v>
      </c>
      <c r="FE596" s="519">
        <v>0</v>
      </c>
      <c r="FF596" s="519">
        <v>0</v>
      </c>
      <c r="FG596" s="519">
        <v>0</v>
      </c>
      <c r="FH596" s="519">
        <v>0</v>
      </c>
      <c r="FI596" s="519">
        <v>0</v>
      </c>
      <c r="FJ596" s="519">
        <v>0</v>
      </c>
      <c r="FK596" s="519">
        <v>0</v>
      </c>
      <c r="FL596" s="519">
        <v>0</v>
      </c>
      <c r="FM596" s="519">
        <v>0</v>
      </c>
      <c r="FN596" s="519">
        <v>0</v>
      </c>
      <c r="FO596" s="519">
        <v>0</v>
      </c>
      <c r="FP596" s="519">
        <v>0</v>
      </c>
      <c r="FQ596" s="519">
        <v>0</v>
      </c>
      <c r="FR596" s="519">
        <v>0</v>
      </c>
      <c r="FS596" s="519">
        <v>0</v>
      </c>
      <c r="FT596" s="519">
        <v>0</v>
      </c>
      <c r="FU596" s="519">
        <v>0</v>
      </c>
      <c r="FV596" s="519">
        <v>0</v>
      </c>
      <c r="FW596" s="519">
        <v>0</v>
      </c>
      <c r="FX596" s="519">
        <v>0</v>
      </c>
      <c r="FY596" s="519">
        <v>0</v>
      </c>
      <c r="FZ596" s="519">
        <v>0</v>
      </c>
      <c r="GA596" s="519">
        <v>0</v>
      </c>
      <c r="GB596" s="519">
        <v>0</v>
      </c>
      <c r="GC596" s="519">
        <v>0</v>
      </c>
      <c r="GD596" s="519">
        <v>0</v>
      </c>
      <c r="GE596" s="519">
        <v>0</v>
      </c>
      <c r="GF596" s="519">
        <v>0</v>
      </c>
      <c r="GG596" s="519">
        <v>0</v>
      </c>
      <c r="GH596" s="519">
        <v>0</v>
      </c>
      <c r="GI596" s="519">
        <v>0</v>
      </c>
      <c r="GJ596" s="519">
        <v>0</v>
      </c>
      <c r="GK596" s="519">
        <v>0</v>
      </c>
      <c r="GL596" s="519">
        <v>0</v>
      </c>
      <c r="GM596" s="519">
        <v>0</v>
      </c>
      <c r="GN596" s="519">
        <v>0</v>
      </c>
      <c r="GO596" s="519">
        <v>0</v>
      </c>
      <c r="GP596" s="519">
        <v>0</v>
      </c>
      <c r="GQ596" s="519">
        <v>0</v>
      </c>
      <c r="GR596" s="519">
        <v>0</v>
      </c>
      <c r="GS596" s="519">
        <v>0</v>
      </c>
      <c r="GT596" s="519">
        <v>0</v>
      </c>
      <c r="GU596" s="519">
        <v>0</v>
      </c>
      <c r="GV596" s="519">
        <v>0</v>
      </c>
      <c r="GW596" s="519">
        <v>0</v>
      </c>
      <c r="GX596" s="519">
        <v>0</v>
      </c>
      <c r="GY596" s="519">
        <v>0</v>
      </c>
      <c r="GZ596" s="519">
        <v>0</v>
      </c>
      <c r="HA596" s="519">
        <v>0</v>
      </c>
      <c r="HB596" s="519">
        <v>0</v>
      </c>
      <c r="HC596" s="519">
        <v>0</v>
      </c>
      <c r="HD596" s="519">
        <v>0</v>
      </c>
      <c r="HE596" s="519">
        <v>0</v>
      </c>
      <c r="HF596" s="519">
        <v>0</v>
      </c>
      <c r="HG596" s="519">
        <v>0</v>
      </c>
      <c r="HH596" s="519">
        <v>0</v>
      </c>
      <c r="HI596" s="519">
        <v>0</v>
      </c>
      <c r="HJ596" s="519">
        <v>0</v>
      </c>
      <c r="HK596" s="519">
        <v>0</v>
      </c>
      <c r="HL596" s="519">
        <v>0</v>
      </c>
      <c r="HM596" s="519">
        <v>0</v>
      </c>
      <c r="HN596" s="519">
        <v>0</v>
      </c>
      <c r="HO596" s="519">
        <v>0</v>
      </c>
      <c r="HP596" s="519">
        <v>0</v>
      </c>
      <c r="HQ596" s="519">
        <v>0</v>
      </c>
      <c r="HR596" s="519">
        <v>0</v>
      </c>
      <c r="HS596" s="519">
        <v>0</v>
      </c>
      <c r="HT596" s="519">
        <v>0</v>
      </c>
      <c r="HU596" s="519">
        <v>0</v>
      </c>
      <c r="HV596" s="519">
        <v>0</v>
      </c>
      <c r="HW596" s="519">
        <v>0</v>
      </c>
      <c r="HX596" s="519">
        <v>0</v>
      </c>
      <c r="HY596" s="519">
        <v>0</v>
      </c>
      <c r="HZ596" s="519">
        <v>0</v>
      </c>
      <c r="IA596" s="519">
        <v>0</v>
      </c>
      <c r="IB596" s="519">
        <v>0</v>
      </c>
      <c r="IC596" s="519">
        <v>0</v>
      </c>
      <c r="ID596" s="519">
        <v>0</v>
      </c>
      <c r="IE596" s="519">
        <v>0</v>
      </c>
      <c r="IF596" s="519">
        <v>0</v>
      </c>
      <c r="IG596" s="519">
        <v>0</v>
      </c>
      <c r="IH596" s="519">
        <v>0</v>
      </c>
      <c r="II596" s="519">
        <v>0</v>
      </c>
      <c r="IJ596" s="519">
        <v>0</v>
      </c>
      <c r="IK596" s="519">
        <v>0</v>
      </c>
    </row>
    <row r="597" spans="2:245" hidden="1">
      <c r="B597" s="519" t="s">
        <v>1058</v>
      </c>
      <c r="C597" s="519"/>
      <c r="D597" s="519"/>
      <c r="E597" s="519"/>
      <c r="F597" s="519">
        <v>1</v>
      </c>
      <c r="G597" s="519"/>
      <c r="H597" s="519">
        <v>59</v>
      </c>
      <c r="I597" s="519">
        <v>5</v>
      </c>
      <c r="J597" s="519" t="str">
        <f t="shared" si="30"/>
        <v>SDN10015905</v>
      </c>
      <c r="K597" s="519">
        <v>2560</v>
      </c>
      <c r="M597" s="337"/>
      <c r="N597" s="519" t="s">
        <v>1061</v>
      </c>
      <c r="O597" s="519" t="s">
        <v>1059</v>
      </c>
      <c r="P597" s="519">
        <v>48</v>
      </c>
      <c r="Q597" s="521" t="str">
        <f t="shared" si="28"/>
        <v>SDN150148</v>
      </c>
      <c r="R597" s="519">
        <v>0</v>
      </c>
      <c r="S597" s="519">
        <v>166</v>
      </c>
      <c r="T597" s="519">
        <v>338</v>
      </c>
      <c r="U597" s="519">
        <v>517</v>
      </c>
      <c r="V597" s="519">
        <v>704</v>
      </c>
      <c r="W597" s="519">
        <v>898</v>
      </c>
      <c r="X597" s="519">
        <v>1102</v>
      </c>
      <c r="Y597" s="519">
        <v>1286</v>
      </c>
      <c r="Z597" s="519">
        <v>1478</v>
      </c>
      <c r="AA597" s="519">
        <v>2244</v>
      </c>
      <c r="AB597" s="519">
        <v>2534</v>
      </c>
      <c r="AC597" s="519">
        <v>2842</v>
      </c>
      <c r="AD597" s="519">
        <v>3175</v>
      </c>
      <c r="AE597" s="519">
        <v>3532</v>
      </c>
      <c r="AF597" s="519">
        <v>3915</v>
      </c>
      <c r="AG597" s="519">
        <v>4137</v>
      </c>
      <c r="AH597" s="519">
        <v>4383</v>
      </c>
      <c r="AI597" s="519">
        <v>4669</v>
      </c>
      <c r="AJ597" s="519">
        <v>4991</v>
      </c>
      <c r="AK597" s="519">
        <v>5358</v>
      </c>
      <c r="AL597" s="519">
        <v>5773</v>
      </c>
      <c r="AM597" s="519">
        <v>6255</v>
      </c>
      <c r="AN597" s="519">
        <v>6832</v>
      </c>
      <c r="AO597" s="519">
        <v>7501</v>
      </c>
      <c r="AP597" s="519">
        <v>8285</v>
      </c>
      <c r="AQ597" s="519">
        <v>9205</v>
      </c>
      <c r="AR597" s="519">
        <v>10288</v>
      </c>
      <c r="AS597" s="519">
        <v>11619</v>
      </c>
      <c r="AT597" s="519">
        <v>13222</v>
      </c>
      <c r="AU597" s="519">
        <v>0</v>
      </c>
      <c r="AV597" s="519">
        <v>0</v>
      </c>
      <c r="AW597" s="519">
        <v>0</v>
      </c>
      <c r="AX597" s="519">
        <v>0</v>
      </c>
      <c r="AY597" s="519">
        <v>0</v>
      </c>
      <c r="AZ597" s="519">
        <v>0</v>
      </c>
      <c r="BA597" s="519">
        <v>0</v>
      </c>
      <c r="BB597" s="519">
        <v>0</v>
      </c>
      <c r="BC597" s="519">
        <v>0</v>
      </c>
      <c r="BD597" s="519">
        <v>0</v>
      </c>
      <c r="BE597" s="519">
        <v>0</v>
      </c>
      <c r="BF597" s="519">
        <v>0</v>
      </c>
      <c r="BG597" s="519">
        <v>0</v>
      </c>
      <c r="BH597" s="519">
        <v>0</v>
      </c>
      <c r="BI597" s="519">
        <v>0</v>
      </c>
      <c r="BJ597" s="519">
        <v>0</v>
      </c>
      <c r="BK597" s="519">
        <v>0</v>
      </c>
      <c r="BL597" s="519">
        <v>0</v>
      </c>
      <c r="BM597" s="519">
        <v>0</v>
      </c>
      <c r="BN597" s="519">
        <v>0</v>
      </c>
      <c r="BO597" s="519">
        <v>0</v>
      </c>
      <c r="BP597" s="519">
        <v>0</v>
      </c>
      <c r="BQ597" s="519">
        <v>0</v>
      </c>
      <c r="BR597" s="519">
        <v>0</v>
      </c>
      <c r="BS597" s="519">
        <v>0</v>
      </c>
      <c r="BT597" s="519">
        <v>0</v>
      </c>
      <c r="BU597" s="519">
        <v>0</v>
      </c>
      <c r="BV597" s="519">
        <v>0</v>
      </c>
      <c r="BW597" s="519">
        <v>0</v>
      </c>
      <c r="BX597" s="519">
        <v>0</v>
      </c>
      <c r="BY597" s="519">
        <v>0</v>
      </c>
      <c r="BZ597" s="519">
        <v>0</v>
      </c>
      <c r="CA597" s="519">
        <v>0</v>
      </c>
      <c r="CB597" s="519">
        <v>0</v>
      </c>
      <c r="CC597" s="519">
        <v>0</v>
      </c>
      <c r="CD597" s="519">
        <v>0</v>
      </c>
      <c r="CE597" s="519">
        <v>0</v>
      </c>
      <c r="CF597" s="519">
        <v>0</v>
      </c>
      <c r="CG597" s="519">
        <v>0</v>
      </c>
      <c r="CH597" s="519">
        <v>0</v>
      </c>
      <c r="CI597" s="519">
        <v>0</v>
      </c>
      <c r="CJ597" s="519">
        <v>0</v>
      </c>
      <c r="CK597" s="519">
        <v>0</v>
      </c>
      <c r="CL597" s="519">
        <v>0</v>
      </c>
      <c r="CM597" s="519">
        <v>0</v>
      </c>
      <c r="CN597" s="519">
        <v>0</v>
      </c>
      <c r="CO597" s="519">
        <v>0</v>
      </c>
      <c r="CP597" s="519">
        <v>0</v>
      </c>
      <c r="CQ597" s="519">
        <v>0</v>
      </c>
      <c r="CR597" s="519">
        <v>0</v>
      </c>
      <c r="CS597" s="519">
        <v>0</v>
      </c>
      <c r="CT597" s="519">
        <v>0</v>
      </c>
      <c r="CU597" s="519">
        <v>0</v>
      </c>
      <c r="CV597" s="519">
        <v>0</v>
      </c>
      <c r="CW597" s="519">
        <v>0</v>
      </c>
      <c r="CX597" s="519">
        <v>0</v>
      </c>
      <c r="CY597" s="519">
        <v>0</v>
      </c>
      <c r="CZ597" s="519">
        <v>0</v>
      </c>
      <c r="DA597" s="519">
        <v>0</v>
      </c>
      <c r="DB597" s="519">
        <v>0</v>
      </c>
      <c r="DC597" s="519">
        <v>0</v>
      </c>
      <c r="DD597" s="519">
        <v>0</v>
      </c>
      <c r="DE597" s="519">
        <v>0</v>
      </c>
      <c r="DF597" s="519">
        <v>0</v>
      </c>
      <c r="DG597" s="519">
        <v>0</v>
      </c>
      <c r="DH597" s="519">
        <v>0</v>
      </c>
      <c r="DI597" s="519">
        <v>0</v>
      </c>
      <c r="DJ597" s="519">
        <v>0</v>
      </c>
      <c r="DK597" s="519">
        <v>0</v>
      </c>
      <c r="DL597" s="519">
        <v>0</v>
      </c>
      <c r="DM597" s="519">
        <v>0</v>
      </c>
      <c r="DN597" s="519">
        <v>0</v>
      </c>
      <c r="DO597" s="519">
        <v>0</v>
      </c>
      <c r="DP597" s="519">
        <v>0</v>
      </c>
      <c r="DQ597" s="519">
        <v>0</v>
      </c>
      <c r="DR597" s="519">
        <v>0</v>
      </c>
      <c r="DS597" s="519">
        <v>0</v>
      </c>
      <c r="DT597" s="519">
        <v>0</v>
      </c>
      <c r="DU597" s="519">
        <v>0</v>
      </c>
      <c r="DV597" s="519">
        <v>0</v>
      </c>
      <c r="DW597" s="519">
        <v>0</v>
      </c>
      <c r="DX597" s="519">
        <v>0</v>
      </c>
      <c r="DZ597" s="337"/>
      <c r="EA597" s="519" t="s">
        <v>1061</v>
      </c>
      <c r="EB597" s="519" t="s">
        <v>1059</v>
      </c>
      <c r="EC597" s="519">
        <v>48</v>
      </c>
      <c r="ED597" s="521" t="str">
        <f t="shared" si="29"/>
        <v>SDN150148</v>
      </c>
      <c r="EE597" s="519">
        <v>0</v>
      </c>
      <c r="EF597" s="519">
        <v>193</v>
      </c>
      <c r="EG597" s="519">
        <v>392</v>
      </c>
      <c r="EH597" s="519">
        <v>631</v>
      </c>
      <c r="EI597" s="519">
        <v>866</v>
      </c>
      <c r="EJ597" s="519">
        <v>1094</v>
      </c>
      <c r="EK597" s="519">
        <v>1322</v>
      </c>
      <c r="EL597" s="519">
        <v>1514</v>
      </c>
      <c r="EM597" s="519">
        <v>1703</v>
      </c>
      <c r="EN597" s="519">
        <v>1983</v>
      </c>
      <c r="EO597" s="519">
        <v>2178</v>
      </c>
      <c r="EP597" s="519">
        <v>2381</v>
      </c>
      <c r="EQ597" s="519">
        <v>2598</v>
      </c>
      <c r="ER597" s="519">
        <v>2831</v>
      </c>
      <c r="ES597" s="519">
        <v>0</v>
      </c>
      <c r="ET597" s="519">
        <v>0</v>
      </c>
      <c r="EU597" s="519">
        <v>0</v>
      </c>
      <c r="EV597" s="519">
        <v>0</v>
      </c>
      <c r="EW597" s="519">
        <v>0</v>
      </c>
      <c r="EX597" s="519">
        <v>0</v>
      </c>
      <c r="EY597" s="519">
        <v>0</v>
      </c>
      <c r="EZ597" s="519">
        <v>0</v>
      </c>
      <c r="FA597" s="519">
        <v>0</v>
      </c>
      <c r="FB597" s="519">
        <v>0</v>
      </c>
      <c r="FC597" s="519">
        <v>0</v>
      </c>
      <c r="FD597" s="519">
        <v>0</v>
      </c>
      <c r="FE597" s="519">
        <v>0</v>
      </c>
      <c r="FF597" s="519">
        <v>0</v>
      </c>
      <c r="FG597" s="519">
        <v>0</v>
      </c>
      <c r="FH597" s="519">
        <v>0</v>
      </c>
      <c r="FI597" s="519">
        <v>0</v>
      </c>
      <c r="FJ597" s="519">
        <v>0</v>
      </c>
      <c r="FK597" s="519">
        <v>0</v>
      </c>
      <c r="FL597" s="519">
        <v>0</v>
      </c>
      <c r="FM597" s="519">
        <v>0</v>
      </c>
      <c r="FN597" s="519">
        <v>0</v>
      </c>
      <c r="FO597" s="519">
        <v>0</v>
      </c>
      <c r="FP597" s="519">
        <v>0</v>
      </c>
      <c r="FQ597" s="519">
        <v>0</v>
      </c>
      <c r="FR597" s="519">
        <v>0</v>
      </c>
      <c r="FS597" s="519">
        <v>0</v>
      </c>
      <c r="FT597" s="519">
        <v>0</v>
      </c>
      <c r="FU597" s="519">
        <v>0</v>
      </c>
      <c r="FV597" s="519">
        <v>0</v>
      </c>
      <c r="FW597" s="519">
        <v>0</v>
      </c>
      <c r="FX597" s="519">
        <v>0</v>
      </c>
      <c r="FY597" s="519">
        <v>0</v>
      </c>
      <c r="FZ597" s="519">
        <v>0</v>
      </c>
      <c r="GA597" s="519">
        <v>0</v>
      </c>
      <c r="GB597" s="519">
        <v>0</v>
      </c>
      <c r="GC597" s="519">
        <v>0</v>
      </c>
      <c r="GD597" s="519">
        <v>0</v>
      </c>
      <c r="GE597" s="519">
        <v>0</v>
      </c>
      <c r="GF597" s="519">
        <v>0</v>
      </c>
      <c r="GG597" s="519">
        <v>0</v>
      </c>
      <c r="GH597" s="519">
        <v>0</v>
      </c>
      <c r="GI597" s="519">
        <v>0</v>
      </c>
      <c r="GJ597" s="519">
        <v>0</v>
      </c>
      <c r="GK597" s="519">
        <v>0</v>
      </c>
      <c r="GL597" s="519">
        <v>0</v>
      </c>
      <c r="GM597" s="519">
        <v>0</v>
      </c>
      <c r="GN597" s="519">
        <v>0</v>
      </c>
      <c r="GO597" s="519">
        <v>0</v>
      </c>
      <c r="GP597" s="519">
        <v>0</v>
      </c>
      <c r="GQ597" s="519">
        <v>0</v>
      </c>
      <c r="GR597" s="519">
        <v>0</v>
      </c>
      <c r="GS597" s="519">
        <v>0</v>
      </c>
      <c r="GT597" s="519">
        <v>0</v>
      </c>
      <c r="GU597" s="519">
        <v>0</v>
      </c>
      <c r="GV597" s="519">
        <v>0</v>
      </c>
      <c r="GW597" s="519">
        <v>0</v>
      </c>
      <c r="GX597" s="519">
        <v>0</v>
      </c>
      <c r="GY597" s="519">
        <v>0</v>
      </c>
      <c r="GZ597" s="519">
        <v>0</v>
      </c>
      <c r="HA597" s="519">
        <v>0</v>
      </c>
      <c r="HB597" s="519">
        <v>0</v>
      </c>
      <c r="HC597" s="519">
        <v>0</v>
      </c>
      <c r="HD597" s="519">
        <v>0</v>
      </c>
      <c r="HE597" s="519">
        <v>0</v>
      </c>
      <c r="HF597" s="519">
        <v>0</v>
      </c>
      <c r="HG597" s="519">
        <v>0</v>
      </c>
      <c r="HH597" s="519">
        <v>0</v>
      </c>
      <c r="HI597" s="519">
        <v>0</v>
      </c>
      <c r="HJ597" s="519">
        <v>0</v>
      </c>
      <c r="HK597" s="519">
        <v>0</v>
      </c>
      <c r="HL597" s="519">
        <v>0</v>
      </c>
      <c r="HM597" s="519">
        <v>0</v>
      </c>
      <c r="HN597" s="519">
        <v>0</v>
      </c>
      <c r="HO597" s="519">
        <v>0</v>
      </c>
      <c r="HP597" s="519">
        <v>0</v>
      </c>
      <c r="HQ597" s="519">
        <v>0</v>
      </c>
      <c r="HR597" s="519">
        <v>0</v>
      </c>
      <c r="HS597" s="519">
        <v>0</v>
      </c>
      <c r="HT597" s="519">
        <v>0</v>
      </c>
      <c r="HU597" s="519">
        <v>0</v>
      </c>
      <c r="HV597" s="519">
        <v>0</v>
      </c>
      <c r="HW597" s="519">
        <v>0</v>
      </c>
      <c r="HX597" s="519">
        <v>0</v>
      </c>
      <c r="HY597" s="519">
        <v>0</v>
      </c>
      <c r="HZ597" s="519">
        <v>0</v>
      </c>
      <c r="IA597" s="519">
        <v>0</v>
      </c>
      <c r="IB597" s="519">
        <v>0</v>
      </c>
      <c r="IC597" s="519">
        <v>0</v>
      </c>
      <c r="ID597" s="519">
        <v>0</v>
      </c>
      <c r="IE597" s="519">
        <v>0</v>
      </c>
      <c r="IF597" s="519">
        <v>0</v>
      </c>
      <c r="IG597" s="519">
        <v>0</v>
      </c>
      <c r="IH597" s="519">
        <v>0</v>
      </c>
      <c r="II597" s="519">
        <v>0</v>
      </c>
      <c r="IJ597" s="519">
        <v>0</v>
      </c>
      <c r="IK597" s="519">
        <v>0</v>
      </c>
    </row>
    <row r="598" spans="2:245" hidden="1">
      <c r="B598" s="519" t="s">
        <v>1058</v>
      </c>
      <c r="C598" s="519"/>
      <c r="D598" s="519"/>
      <c r="E598" s="519"/>
      <c r="F598" s="519">
        <v>1</v>
      </c>
      <c r="G598" s="519"/>
      <c r="H598" s="519">
        <v>59</v>
      </c>
      <c r="I598" s="519">
        <v>6</v>
      </c>
      <c r="J598" s="519" t="str">
        <f t="shared" si="30"/>
        <v>SDN10015906</v>
      </c>
      <c r="K598" s="519">
        <v>2048</v>
      </c>
      <c r="M598" s="337"/>
      <c r="N598" s="519" t="s">
        <v>1061</v>
      </c>
      <c r="O598" s="519" t="s">
        <v>1059</v>
      </c>
      <c r="P598" s="519">
        <v>49</v>
      </c>
      <c r="Q598" s="521" t="str">
        <f t="shared" si="28"/>
        <v>SDN150149</v>
      </c>
      <c r="R598" s="519">
        <v>0</v>
      </c>
      <c r="S598" s="519">
        <v>169</v>
      </c>
      <c r="T598" s="519">
        <v>344</v>
      </c>
      <c r="U598" s="519">
        <v>527</v>
      </c>
      <c r="V598" s="519">
        <v>716</v>
      </c>
      <c r="W598" s="519">
        <v>915</v>
      </c>
      <c r="X598" s="519">
        <v>1124</v>
      </c>
      <c r="Y598" s="519">
        <v>1312</v>
      </c>
      <c r="Z598" s="519">
        <v>1511</v>
      </c>
      <c r="AA598" s="519">
        <v>2294</v>
      </c>
      <c r="AB598" s="519">
        <v>2590</v>
      </c>
      <c r="AC598" s="519">
        <v>2909</v>
      </c>
      <c r="AD598" s="519">
        <v>3250</v>
      </c>
      <c r="AE598" s="519">
        <v>3615</v>
      </c>
      <c r="AF598" s="519">
        <v>4010</v>
      </c>
      <c r="AG598" s="519">
        <v>4238</v>
      </c>
      <c r="AH598" s="519">
        <v>4504</v>
      </c>
      <c r="AI598" s="519">
        <v>4801</v>
      </c>
      <c r="AJ598" s="519">
        <v>5137</v>
      </c>
      <c r="AK598" s="519">
        <v>5516</v>
      </c>
      <c r="AL598" s="519">
        <v>5955</v>
      </c>
      <c r="AM598" s="519">
        <v>6479</v>
      </c>
      <c r="AN598" s="519">
        <v>7084</v>
      </c>
      <c r="AO598" s="519">
        <v>7796</v>
      </c>
      <c r="AP598" s="519">
        <v>8633</v>
      </c>
      <c r="AQ598" s="519">
        <v>9617</v>
      </c>
      <c r="AR598" s="519">
        <v>10829</v>
      </c>
      <c r="AS598" s="519">
        <v>12286</v>
      </c>
      <c r="AT598" s="519">
        <v>14013</v>
      </c>
      <c r="AU598" s="519">
        <v>0</v>
      </c>
      <c r="AV598" s="519">
        <v>0</v>
      </c>
      <c r="AW598" s="519">
        <v>0</v>
      </c>
      <c r="AX598" s="519">
        <v>0</v>
      </c>
      <c r="AY598" s="519">
        <v>0</v>
      </c>
      <c r="AZ598" s="519">
        <v>0</v>
      </c>
      <c r="BA598" s="519">
        <v>0</v>
      </c>
      <c r="BB598" s="519">
        <v>0</v>
      </c>
      <c r="BC598" s="519">
        <v>0</v>
      </c>
      <c r="BD598" s="519">
        <v>0</v>
      </c>
      <c r="BE598" s="519">
        <v>0</v>
      </c>
      <c r="BF598" s="519">
        <v>0</v>
      </c>
      <c r="BG598" s="519">
        <v>0</v>
      </c>
      <c r="BH598" s="519">
        <v>0</v>
      </c>
      <c r="BI598" s="519">
        <v>0</v>
      </c>
      <c r="BJ598" s="519">
        <v>0</v>
      </c>
      <c r="BK598" s="519">
        <v>0</v>
      </c>
      <c r="BL598" s="519">
        <v>0</v>
      </c>
      <c r="BM598" s="519">
        <v>0</v>
      </c>
      <c r="BN598" s="519">
        <v>0</v>
      </c>
      <c r="BO598" s="519">
        <v>0</v>
      </c>
      <c r="BP598" s="519">
        <v>0</v>
      </c>
      <c r="BQ598" s="519">
        <v>0</v>
      </c>
      <c r="BR598" s="519">
        <v>0</v>
      </c>
      <c r="BS598" s="519">
        <v>0</v>
      </c>
      <c r="BT598" s="519">
        <v>0</v>
      </c>
      <c r="BU598" s="519">
        <v>0</v>
      </c>
      <c r="BV598" s="519">
        <v>0</v>
      </c>
      <c r="BW598" s="519">
        <v>0</v>
      </c>
      <c r="BX598" s="519">
        <v>0</v>
      </c>
      <c r="BY598" s="519">
        <v>0</v>
      </c>
      <c r="BZ598" s="519">
        <v>0</v>
      </c>
      <c r="CA598" s="519">
        <v>0</v>
      </c>
      <c r="CB598" s="519">
        <v>0</v>
      </c>
      <c r="CC598" s="519">
        <v>0</v>
      </c>
      <c r="CD598" s="519">
        <v>0</v>
      </c>
      <c r="CE598" s="519">
        <v>0</v>
      </c>
      <c r="CF598" s="519">
        <v>0</v>
      </c>
      <c r="CG598" s="519">
        <v>0</v>
      </c>
      <c r="CH598" s="519">
        <v>0</v>
      </c>
      <c r="CI598" s="519">
        <v>0</v>
      </c>
      <c r="CJ598" s="519">
        <v>0</v>
      </c>
      <c r="CK598" s="519">
        <v>0</v>
      </c>
      <c r="CL598" s="519">
        <v>0</v>
      </c>
      <c r="CM598" s="519">
        <v>0</v>
      </c>
      <c r="CN598" s="519">
        <v>0</v>
      </c>
      <c r="CO598" s="519">
        <v>0</v>
      </c>
      <c r="CP598" s="519">
        <v>0</v>
      </c>
      <c r="CQ598" s="519">
        <v>0</v>
      </c>
      <c r="CR598" s="519">
        <v>0</v>
      </c>
      <c r="CS598" s="519">
        <v>0</v>
      </c>
      <c r="CT598" s="519">
        <v>0</v>
      </c>
      <c r="CU598" s="519">
        <v>0</v>
      </c>
      <c r="CV598" s="519">
        <v>0</v>
      </c>
      <c r="CW598" s="519">
        <v>0</v>
      </c>
      <c r="CX598" s="519">
        <v>0</v>
      </c>
      <c r="CY598" s="519">
        <v>0</v>
      </c>
      <c r="CZ598" s="519">
        <v>0</v>
      </c>
      <c r="DA598" s="519">
        <v>0</v>
      </c>
      <c r="DB598" s="519">
        <v>0</v>
      </c>
      <c r="DC598" s="519">
        <v>0</v>
      </c>
      <c r="DD598" s="519">
        <v>0</v>
      </c>
      <c r="DE598" s="519">
        <v>0</v>
      </c>
      <c r="DF598" s="519">
        <v>0</v>
      </c>
      <c r="DG598" s="519">
        <v>0</v>
      </c>
      <c r="DH598" s="519">
        <v>0</v>
      </c>
      <c r="DI598" s="519">
        <v>0</v>
      </c>
      <c r="DJ598" s="519">
        <v>0</v>
      </c>
      <c r="DK598" s="519">
        <v>0</v>
      </c>
      <c r="DL598" s="519">
        <v>0</v>
      </c>
      <c r="DM598" s="519">
        <v>0</v>
      </c>
      <c r="DN598" s="519">
        <v>0</v>
      </c>
      <c r="DO598" s="519">
        <v>0</v>
      </c>
      <c r="DP598" s="519">
        <v>0</v>
      </c>
      <c r="DQ598" s="519">
        <v>0</v>
      </c>
      <c r="DR598" s="519">
        <v>0</v>
      </c>
      <c r="DS598" s="519">
        <v>0</v>
      </c>
      <c r="DT598" s="519">
        <v>0</v>
      </c>
      <c r="DU598" s="519">
        <v>0</v>
      </c>
      <c r="DV598" s="519">
        <v>0</v>
      </c>
      <c r="DW598" s="519">
        <v>0</v>
      </c>
      <c r="DX598" s="519">
        <v>0</v>
      </c>
      <c r="DZ598" s="337"/>
      <c r="EA598" s="519" t="s">
        <v>1061</v>
      </c>
      <c r="EB598" s="519" t="s">
        <v>1059</v>
      </c>
      <c r="EC598" s="519">
        <v>49</v>
      </c>
      <c r="ED598" s="521" t="str">
        <f t="shared" si="29"/>
        <v>SDN150149</v>
      </c>
      <c r="EE598" s="519">
        <v>0</v>
      </c>
      <c r="EF598" s="519">
        <v>186</v>
      </c>
      <c r="EG598" s="519">
        <v>378</v>
      </c>
      <c r="EH598" s="519">
        <v>607</v>
      </c>
      <c r="EI598" s="519">
        <v>831</v>
      </c>
      <c r="EJ598" s="519">
        <v>1049</v>
      </c>
      <c r="EK598" s="519">
        <v>1266</v>
      </c>
      <c r="EL598" s="519">
        <v>1447</v>
      </c>
      <c r="EM598" s="519">
        <v>1628</v>
      </c>
      <c r="EN598" s="519">
        <v>1894</v>
      </c>
      <c r="EO598" s="519">
        <v>2079</v>
      </c>
      <c r="EP598" s="519">
        <v>2276</v>
      </c>
      <c r="EQ598" s="519">
        <v>2483</v>
      </c>
      <c r="ER598" s="519">
        <v>2705</v>
      </c>
      <c r="ES598" s="519">
        <v>0</v>
      </c>
      <c r="ET598" s="519">
        <v>0</v>
      </c>
      <c r="EU598" s="519">
        <v>0</v>
      </c>
      <c r="EV598" s="519">
        <v>0</v>
      </c>
      <c r="EW598" s="519">
        <v>0</v>
      </c>
      <c r="EX598" s="519">
        <v>0</v>
      </c>
      <c r="EY598" s="519">
        <v>0</v>
      </c>
      <c r="EZ598" s="519">
        <v>0</v>
      </c>
      <c r="FA598" s="519">
        <v>0</v>
      </c>
      <c r="FB598" s="519">
        <v>0</v>
      </c>
      <c r="FC598" s="519">
        <v>0</v>
      </c>
      <c r="FD598" s="519">
        <v>0</v>
      </c>
      <c r="FE598" s="519">
        <v>0</v>
      </c>
      <c r="FF598" s="519">
        <v>0</v>
      </c>
      <c r="FG598" s="519">
        <v>0</v>
      </c>
      <c r="FH598" s="519">
        <v>0</v>
      </c>
      <c r="FI598" s="519">
        <v>0</v>
      </c>
      <c r="FJ598" s="519">
        <v>0</v>
      </c>
      <c r="FK598" s="519">
        <v>0</v>
      </c>
      <c r="FL598" s="519">
        <v>0</v>
      </c>
      <c r="FM598" s="519">
        <v>0</v>
      </c>
      <c r="FN598" s="519">
        <v>0</v>
      </c>
      <c r="FO598" s="519">
        <v>0</v>
      </c>
      <c r="FP598" s="519">
        <v>0</v>
      </c>
      <c r="FQ598" s="519">
        <v>0</v>
      </c>
      <c r="FR598" s="519">
        <v>0</v>
      </c>
      <c r="FS598" s="519">
        <v>0</v>
      </c>
      <c r="FT598" s="519">
        <v>0</v>
      </c>
      <c r="FU598" s="519">
        <v>0</v>
      </c>
      <c r="FV598" s="519">
        <v>0</v>
      </c>
      <c r="FW598" s="519">
        <v>0</v>
      </c>
      <c r="FX598" s="519">
        <v>0</v>
      </c>
      <c r="FY598" s="519">
        <v>0</v>
      </c>
      <c r="FZ598" s="519">
        <v>0</v>
      </c>
      <c r="GA598" s="519">
        <v>0</v>
      </c>
      <c r="GB598" s="519">
        <v>0</v>
      </c>
      <c r="GC598" s="519">
        <v>0</v>
      </c>
      <c r="GD598" s="519">
        <v>0</v>
      </c>
      <c r="GE598" s="519">
        <v>0</v>
      </c>
      <c r="GF598" s="519">
        <v>0</v>
      </c>
      <c r="GG598" s="519">
        <v>0</v>
      </c>
      <c r="GH598" s="519">
        <v>0</v>
      </c>
      <c r="GI598" s="519">
        <v>0</v>
      </c>
      <c r="GJ598" s="519">
        <v>0</v>
      </c>
      <c r="GK598" s="519">
        <v>0</v>
      </c>
      <c r="GL598" s="519">
        <v>0</v>
      </c>
      <c r="GM598" s="519">
        <v>0</v>
      </c>
      <c r="GN598" s="519">
        <v>0</v>
      </c>
      <c r="GO598" s="519">
        <v>0</v>
      </c>
      <c r="GP598" s="519">
        <v>0</v>
      </c>
      <c r="GQ598" s="519">
        <v>0</v>
      </c>
      <c r="GR598" s="519">
        <v>0</v>
      </c>
      <c r="GS598" s="519">
        <v>0</v>
      </c>
      <c r="GT598" s="519">
        <v>0</v>
      </c>
      <c r="GU598" s="519">
        <v>0</v>
      </c>
      <c r="GV598" s="519">
        <v>0</v>
      </c>
      <c r="GW598" s="519">
        <v>0</v>
      </c>
      <c r="GX598" s="519">
        <v>0</v>
      </c>
      <c r="GY598" s="519">
        <v>0</v>
      </c>
      <c r="GZ598" s="519">
        <v>0</v>
      </c>
      <c r="HA598" s="519">
        <v>0</v>
      </c>
      <c r="HB598" s="519">
        <v>0</v>
      </c>
      <c r="HC598" s="519">
        <v>0</v>
      </c>
      <c r="HD598" s="519">
        <v>0</v>
      </c>
      <c r="HE598" s="519">
        <v>0</v>
      </c>
      <c r="HF598" s="519">
        <v>0</v>
      </c>
      <c r="HG598" s="519">
        <v>0</v>
      </c>
      <c r="HH598" s="519">
        <v>0</v>
      </c>
      <c r="HI598" s="519">
        <v>0</v>
      </c>
      <c r="HJ598" s="519">
        <v>0</v>
      </c>
      <c r="HK598" s="519">
        <v>0</v>
      </c>
      <c r="HL598" s="519">
        <v>0</v>
      </c>
      <c r="HM598" s="519">
        <v>0</v>
      </c>
      <c r="HN598" s="519">
        <v>0</v>
      </c>
      <c r="HO598" s="519">
        <v>0</v>
      </c>
      <c r="HP598" s="519">
        <v>0</v>
      </c>
      <c r="HQ598" s="519">
        <v>0</v>
      </c>
      <c r="HR598" s="519">
        <v>0</v>
      </c>
      <c r="HS598" s="519">
        <v>0</v>
      </c>
      <c r="HT598" s="519">
        <v>0</v>
      </c>
      <c r="HU598" s="519">
        <v>0</v>
      </c>
      <c r="HV598" s="519">
        <v>0</v>
      </c>
      <c r="HW598" s="519">
        <v>0</v>
      </c>
      <c r="HX598" s="519">
        <v>0</v>
      </c>
      <c r="HY598" s="519">
        <v>0</v>
      </c>
      <c r="HZ598" s="519">
        <v>0</v>
      </c>
      <c r="IA598" s="519">
        <v>0</v>
      </c>
      <c r="IB598" s="519">
        <v>0</v>
      </c>
      <c r="IC598" s="519">
        <v>0</v>
      </c>
      <c r="ID598" s="519">
        <v>0</v>
      </c>
      <c r="IE598" s="519">
        <v>0</v>
      </c>
      <c r="IF598" s="519">
        <v>0</v>
      </c>
      <c r="IG598" s="519">
        <v>0</v>
      </c>
      <c r="IH598" s="519">
        <v>0</v>
      </c>
      <c r="II598" s="519">
        <v>0</v>
      </c>
      <c r="IJ598" s="519">
        <v>0</v>
      </c>
      <c r="IK598" s="519">
        <v>0</v>
      </c>
    </row>
    <row r="599" spans="2:245" hidden="1">
      <c r="B599" s="519" t="s">
        <v>1058</v>
      </c>
      <c r="C599" s="519"/>
      <c r="D599" s="519"/>
      <c r="E599" s="519"/>
      <c r="F599" s="519">
        <v>1</v>
      </c>
      <c r="G599" s="519"/>
      <c r="H599" s="519">
        <v>59</v>
      </c>
      <c r="I599" s="519">
        <v>7</v>
      </c>
      <c r="J599" s="519" t="str">
        <f t="shared" si="30"/>
        <v>SDN10015907</v>
      </c>
      <c r="K599" s="519">
        <v>2048</v>
      </c>
      <c r="M599" s="337"/>
      <c r="N599" s="519" t="s">
        <v>1061</v>
      </c>
      <c r="O599" s="519" t="s">
        <v>1059</v>
      </c>
      <c r="P599" s="519">
        <v>50</v>
      </c>
      <c r="Q599" s="521" t="str">
        <f t="shared" si="28"/>
        <v>SDN150150</v>
      </c>
      <c r="R599" s="519">
        <v>0</v>
      </c>
      <c r="S599" s="519">
        <v>169</v>
      </c>
      <c r="T599" s="519">
        <v>344</v>
      </c>
      <c r="U599" s="519">
        <v>527</v>
      </c>
      <c r="V599" s="519">
        <v>718</v>
      </c>
      <c r="W599" s="519">
        <v>918</v>
      </c>
      <c r="X599" s="519">
        <v>1129</v>
      </c>
      <c r="Y599" s="519">
        <v>1319</v>
      </c>
      <c r="Z599" s="519">
        <v>1519</v>
      </c>
      <c r="AA599" s="519">
        <v>2307</v>
      </c>
      <c r="AB599" s="519">
        <v>2609</v>
      </c>
      <c r="AC599" s="519">
        <v>2931</v>
      </c>
      <c r="AD599" s="519">
        <v>3273</v>
      </c>
      <c r="AE599" s="519">
        <v>3643</v>
      </c>
      <c r="AF599" s="519">
        <v>4041</v>
      </c>
      <c r="AG599" s="519">
        <v>4283</v>
      </c>
      <c r="AH599" s="519">
        <v>4552</v>
      </c>
      <c r="AI599" s="519">
        <v>4856</v>
      </c>
      <c r="AJ599" s="519">
        <v>5196</v>
      </c>
      <c r="AK599" s="519">
        <v>5588</v>
      </c>
      <c r="AL599" s="519">
        <v>6056</v>
      </c>
      <c r="AM599" s="519">
        <v>6593</v>
      </c>
      <c r="AN599" s="519">
        <v>7221</v>
      </c>
      <c r="AO599" s="519">
        <v>7964</v>
      </c>
      <c r="AP599" s="519">
        <v>8837</v>
      </c>
      <c r="AQ599" s="519">
        <v>9920</v>
      </c>
      <c r="AR599" s="519">
        <v>11217</v>
      </c>
      <c r="AS599" s="519">
        <v>12748</v>
      </c>
      <c r="AT599" s="519">
        <v>14614</v>
      </c>
      <c r="AU599" s="519">
        <v>0</v>
      </c>
      <c r="AV599" s="519">
        <v>0</v>
      </c>
      <c r="AW599" s="519">
        <v>0</v>
      </c>
      <c r="AX599" s="519">
        <v>0</v>
      </c>
      <c r="AY599" s="519">
        <v>0</v>
      </c>
      <c r="AZ599" s="519">
        <v>0</v>
      </c>
      <c r="BA599" s="519">
        <v>0</v>
      </c>
      <c r="BB599" s="519">
        <v>0</v>
      </c>
      <c r="BC599" s="519">
        <v>0</v>
      </c>
      <c r="BD599" s="519">
        <v>0</v>
      </c>
      <c r="BE599" s="519">
        <v>0</v>
      </c>
      <c r="BF599" s="519">
        <v>0</v>
      </c>
      <c r="BG599" s="519">
        <v>0</v>
      </c>
      <c r="BH599" s="519">
        <v>0</v>
      </c>
      <c r="BI599" s="519">
        <v>0</v>
      </c>
      <c r="BJ599" s="519">
        <v>0</v>
      </c>
      <c r="BK599" s="519">
        <v>0</v>
      </c>
      <c r="BL599" s="519">
        <v>0</v>
      </c>
      <c r="BM599" s="519">
        <v>0</v>
      </c>
      <c r="BN599" s="519">
        <v>0</v>
      </c>
      <c r="BO599" s="519">
        <v>0</v>
      </c>
      <c r="BP599" s="519">
        <v>0</v>
      </c>
      <c r="BQ599" s="519">
        <v>0</v>
      </c>
      <c r="BR599" s="519">
        <v>0</v>
      </c>
      <c r="BS599" s="519">
        <v>0</v>
      </c>
      <c r="BT599" s="519">
        <v>0</v>
      </c>
      <c r="BU599" s="519">
        <v>0</v>
      </c>
      <c r="BV599" s="519">
        <v>0</v>
      </c>
      <c r="BW599" s="519">
        <v>0</v>
      </c>
      <c r="BX599" s="519">
        <v>0</v>
      </c>
      <c r="BY599" s="519">
        <v>0</v>
      </c>
      <c r="BZ599" s="519">
        <v>0</v>
      </c>
      <c r="CA599" s="519">
        <v>0</v>
      </c>
      <c r="CB599" s="519">
        <v>0</v>
      </c>
      <c r="CC599" s="519">
        <v>0</v>
      </c>
      <c r="CD599" s="519">
        <v>0</v>
      </c>
      <c r="CE599" s="519">
        <v>0</v>
      </c>
      <c r="CF599" s="519">
        <v>0</v>
      </c>
      <c r="CG599" s="519">
        <v>0</v>
      </c>
      <c r="CH599" s="519">
        <v>0</v>
      </c>
      <c r="CI599" s="519">
        <v>0</v>
      </c>
      <c r="CJ599" s="519">
        <v>0</v>
      </c>
      <c r="CK599" s="519">
        <v>0</v>
      </c>
      <c r="CL599" s="519">
        <v>0</v>
      </c>
      <c r="CM599" s="519">
        <v>0</v>
      </c>
      <c r="CN599" s="519">
        <v>0</v>
      </c>
      <c r="CO599" s="519">
        <v>0</v>
      </c>
      <c r="CP599" s="519">
        <v>0</v>
      </c>
      <c r="CQ599" s="519">
        <v>0</v>
      </c>
      <c r="CR599" s="519">
        <v>0</v>
      </c>
      <c r="CS599" s="519">
        <v>0</v>
      </c>
      <c r="CT599" s="519">
        <v>0</v>
      </c>
      <c r="CU599" s="519">
        <v>0</v>
      </c>
      <c r="CV599" s="519">
        <v>0</v>
      </c>
      <c r="CW599" s="519">
        <v>0</v>
      </c>
      <c r="CX599" s="519">
        <v>0</v>
      </c>
      <c r="CY599" s="519">
        <v>0</v>
      </c>
      <c r="CZ599" s="519">
        <v>0</v>
      </c>
      <c r="DA599" s="519">
        <v>0</v>
      </c>
      <c r="DB599" s="519">
        <v>0</v>
      </c>
      <c r="DC599" s="519">
        <v>0</v>
      </c>
      <c r="DD599" s="519">
        <v>0</v>
      </c>
      <c r="DE599" s="519">
        <v>0</v>
      </c>
      <c r="DF599" s="519">
        <v>0</v>
      </c>
      <c r="DG599" s="519">
        <v>0</v>
      </c>
      <c r="DH599" s="519">
        <v>0</v>
      </c>
      <c r="DI599" s="519">
        <v>0</v>
      </c>
      <c r="DJ599" s="519">
        <v>0</v>
      </c>
      <c r="DK599" s="519">
        <v>0</v>
      </c>
      <c r="DL599" s="519">
        <v>0</v>
      </c>
      <c r="DM599" s="519">
        <v>0</v>
      </c>
      <c r="DN599" s="519">
        <v>0</v>
      </c>
      <c r="DO599" s="519">
        <v>0</v>
      </c>
      <c r="DP599" s="519">
        <v>0</v>
      </c>
      <c r="DQ599" s="519">
        <v>0</v>
      </c>
      <c r="DR599" s="519">
        <v>0</v>
      </c>
      <c r="DS599" s="519">
        <v>0</v>
      </c>
      <c r="DT599" s="519">
        <v>0</v>
      </c>
      <c r="DU599" s="519">
        <v>0</v>
      </c>
      <c r="DV599" s="519">
        <v>0</v>
      </c>
      <c r="DW599" s="519">
        <v>0</v>
      </c>
      <c r="DX599" s="519">
        <v>0</v>
      </c>
      <c r="DZ599" s="337"/>
      <c r="EA599" s="519" t="s">
        <v>1061</v>
      </c>
      <c r="EB599" s="519" t="s">
        <v>1059</v>
      </c>
      <c r="EC599" s="519">
        <v>50</v>
      </c>
      <c r="ED599" s="521" t="str">
        <f t="shared" si="29"/>
        <v>SDN150150</v>
      </c>
      <c r="EE599" s="519">
        <v>0</v>
      </c>
      <c r="EF599" s="519">
        <v>179</v>
      </c>
      <c r="EG599" s="519">
        <v>363</v>
      </c>
      <c r="EH599" s="519">
        <v>583</v>
      </c>
      <c r="EI599" s="519">
        <v>799</v>
      </c>
      <c r="EJ599" s="519">
        <v>1008</v>
      </c>
      <c r="EK599" s="519">
        <v>1216</v>
      </c>
      <c r="EL599" s="519">
        <v>1388</v>
      </c>
      <c r="EM599" s="519">
        <v>1561</v>
      </c>
      <c r="EN599" s="519">
        <v>1816</v>
      </c>
      <c r="EO599" s="519">
        <v>1996</v>
      </c>
      <c r="EP599" s="519">
        <v>2185</v>
      </c>
      <c r="EQ599" s="519">
        <v>2382</v>
      </c>
      <c r="ER599" s="519">
        <v>2597</v>
      </c>
      <c r="ES599" s="519">
        <v>0</v>
      </c>
      <c r="ET599" s="519">
        <v>0</v>
      </c>
      <c r="EU599" s="519">
        <v>0</v>
      </c>
      <c r="EV599" s="519">
        <v>0</v>
      </c>
      <c r="EW599" s="519">
        <v>0</v>
      </c>
      <c r="EX599" s="519">
        <v>0</v>
      </c>
      <c r="EY599" s="519">
        <v>0</v>
      </c>
      <c r="EZ599" s="519">
        <v>0</v>
      </c>
      <c r="FA599" s="519">
        <v>0</v>
      </c>
      <c r="FB599" s="519">
        <v>0</v>
      </c>
      <c r="FC599" s="519">
        <v>0</v>
      </c>
      <c r="FD599" s="519">
        <v>0</v>
      </c>
      <c r="FE599" s="519">
        <v>0</v>
      </c>
      <c r="FF599" s="519">
        <v>0</v>
      </c>
      <c r="FG599" s="519">
        <v>0</v>
      </c>
      <c r="FH599" s="519">
        <v>0</v>
      </c>
      <c r="FI599" s="519">
        <v>0</v>
      </c>
      <c r="FJ599" s="519">
        <v>0</v>
      </c>
      <c r="FK599" s="519">
        <v>0</v>
      </c>
      <c r="FL599" s="519">
        <v>0</v>
      </c>
      <c r="FM599" s="519">
        <v>0</v>
      </c>
      <c r="FN599" s="519">
        <v>0</v>
      </c>
      <c r="FO599" s="519">
        <v>0</v>
      </c>
      <c r="FP599" s="519">
        <v>0</v>
      </c>
      <c r="FQ599" s="519">
        <v>0</v>
      </c>
      <c r="FR599" s="519">
        <v>0</v>
      </c>
      <c r="FS599" s="519">
        <v>0</v>
      </c>
      <c r="FT599" s="519">
        <v>0</v>
      </c>
      <c r="FU599" s="519">
        <v>0</v>
      </c>
      <c r="FV599" s="519">
        <v>0</v>
      </c>
      <c r="FW599" s="519">
        <v>0</v>
      </c>
      <c r="FX599" s="519">
        <v>0</v>
      </c>
      <c r="FY599" s="519">
        <v>0</v>
      </c>
      <c r="FZ599" s="519">
        <v>0</v>
      </c>
      <c r="GA599" s="519">
        <v>0</v>
      </c>
      <c r="GB599" s="519">
        <v>0</v>
      </c>
      <c r="GC599" s="519">
        <v>0</v>
      </c>
      <c r="GD599" s="519">
        <v>0</v>
      </c>
      <c r="GE599" s="519">
        <v>0</v>
      </c>
      <c r="GF599" s="519">
        <v>0</v>
      </c>
      <c r="GG599" s="519">
        <v>0</v>
      </c>
      <c r="GH599" s="519">
        <v>0</v>
      </c>
      <c r="GI599" s="519">
        <v>0</v>
      </c>
      <c r="GJ599" s="519">
        <v>0</v>
      </c>
      <c r="GK599" s="519">
        <v>0</v>
      </c>
      <c r="GL599" s="519">
        <v>0</v>
      </c>
      <c r="GM599" s="519">
        <v>0</v>
      </c>
      <c r="GN599" s="519">
        <v>0</v>
      </c>
      <c r="GO599" s="519">
        <v>0</v>
      </c>
      <c r="GP599" s="519">
        <v>0</v>
      </c>
      <c r="GQ599" s="519">
        <v>0</v>
      </c>
      <c r="GR599" s="519">
        <v>0</v>
      </c>
      <c r="GS599" s="519">
        <v>0</v>
      </c>
      <c r="GT599" s="519">
        <v>0</v>
      </c>
      <c r="GU599" s="519">
        <v>0</v>
      </c>
      <c r="GV599" s="519">
        <v>0</v>
      </c>
      <c r="GW599" s="519">
        <v>0</v>
      </c>
      <c r="GX599" s="519">
        <v>0</v>
      </c>
      <c r="GY599" s="519">
        <v>0</v>
      </c>
      <c r="GZ599" s="519">
        <v>0</v>
      </c>
      <c r="HA599" s="519">
        <v>0</v>
      </c>
      <c r="HB599" s="519">
        <v>0</v>
      </c>
      <c r="HC599" s="519">
        <v>0</v>
      </c>
      <c r="HD599" s="519">
        <v>0</v>
      </c>
      <c r="HE599" s="519">
        <v>0</v>
      </c>
      <c r="HF599" s="519">
        <v>0</v>
      </c>
      <c r="HG599" s="519">
        <v>0</v>
      </c>
      <c r="HH599" s="519">
        <v>0</v>
      </c>
      <c r="HI599" s="519">
        <v>0</v>
      </c>
      <c r="HJ599" s="519">
        <v>0</v>
      </c>
      <c r="HK599" s="519">
        <v>0</v>
      </c>
      <c r="HL599" s="519">
        <v>0</v>
      </c>
      <c r="HM599" s="519">
        <v>0</v>
      </c>
      <c r="HN599" s="519">
        <v>0</v>
      </c>
      <c r="HO599" s="519">
        <v>0</v>
      </c>
      <c r="HP599" s="519">
        <v>0</v>
      </c>
      <c r="HQ599" s="519">
        <v>0</v>
      </c>
      <c r="HR599" s="519">
        <v>0</v>
      </c>
      <c r="HS599" s="519">
        <v>0</v>
      </c>
      <c r="HT599" s="519">
        <v>0</v>
      </c>
      <c r="HU599" s="519">
        <v>0</v>
      </c>
      <c r="HV599" s="519">
        <v>0</v>
      </c>
      <c r="HW599" s="519">
        <v>0</v>
      </c>
      <c r="HX599" s="519">
        <v>0</v>
      </c>
      <c r="HY599" s="519">
        <v>0</v>
      </c>
      <c r="HZ599" s="519">
        <v>0</v>
      </c>
      <c r="IA599" s="519">
        <v>0</v>
      </c>
      <c r="IB599" s="519">
        <v>0</v>
      </c>
      <c r="IC599" s="519">
        <v>0</v>
      </c>
      <c r="ID599" s="519">
        <v>0</v>
      </c>
      <c r="IE599" s="519">
        <v>0</v>
      </c>
      <c r="IF599" s="519">
        <v>0</v>
      </c>
      <c r="IG599" s="519">
        <v>0</v>
      </c>
      <c r="IH599" s="519">
        <v>0</v>
      </c>
      <c r="II599" s="519">
        <v>0</v>
      </c>
      <c r="IJ599" s="519">
        <v>0</v>
      </c>
      <c r="IK599" s="519">
        <v>0</v>
      </c>
    </row>
    <row r="600" spans="2:245" hidden="1">
      <c r="B600" s="519" t="s">
        <v>1058</v>
      </c>
      <c r="C600" s="519"/>
      <c r="D600" s="519"/>
      <c r="E600" s="519"/>
      <c r="F600" s="519">
        <v>1</v>
      </c>
      <c r="G600" s="519"/>
      <c r="H600" s="519">
        <v>59</v>
      </c>
      <c r="I600" s="519">
        <v>8</v>
      </c>
      <c r="J600" s="519" t="str">
        <f t="shared" si="30"/>
        <v>SDN10015908</v>
      </c>
      <c r="K600" s="519">
        <v>2048</v>
      </c>
      <c r="M600" s="337"/>
      <c r="N600" s="519" t="s">
        <v>1061</v>
      </c>
      <c r="O600" s="519" t="s">
        <v>1059</v>
      </c>
      <c r="P600" s="519">
        <v>51</v>
      </c>
      <c r="Q600" s="521" t="str">
        <f t="shared" si="28"/>
        <v>SDN150151</v>
      </c>
      <c r="R600" s="519">
        <v>0</v>
      </c>
      <c r="S600" s="519">
        <v>171</v>
      </c>
      <c r="T600" s="519">
        <v>348</v>
      </c>
      <c r="U600" s="519">
        <v>533</v>
      </c>
      <c r="V600" s="519">
        <v>727</v>
      </c>
      <c r="W600" s="519">
        <v>930</v>
      </c>
      <c r="X600" s="519">
        <v>1145</v>
      </c>
      <c r="Y600" s="519">
        <v>1339</v>
      </c>
      <c r="Z600" s="519">
        <v>1542</v>
      </c>
      <c r="AA600" s="519">
        <v>2345</v>
      </c>
      <c r="AB600" s="519">
        <v>2652</v>
      </c>
      <c r="AC600" s="519">
        <v>2978</v>
      </c>
      <c r="AD600" s="519">
        <v>3328</v>
      </c>
      <c r="AE600" s="519">
        <v>3703</v>
      </c>
      <c r="AF600" s="519">
        <v>4118</v>
      </c>
      <c r="AG600" s="519">
        <v>4364</v>
      </c>
      <c r="AH600" s="519">
        <v>4640</v>
      </c>
      <c r="AI600" s="519">
        <v>4947</v>
      </c>
      <c r="AJ600" s="519">
        <v>5300</v>
      </c>
      <c r="AK600" s="519">
        <v>5720</v>
      </c>
      <c r="AL600" s="519">
        <v>6199</v>
      </c>
      <c r="AM600" s="519">
        <v>6756</v>
      </c>
      <c r="AN600" s="519">
        <v>7411</v>
      </c>
      <c r="AO600" s="519">
        <v>8184</v>
      </c>
      <c r="AP600" s="519">
        <v>9154</v>
      </c>
      <c r="AQ600" s="519">
        <v>10312</v>
      </c>
      <c r="AR600" s="519">
        <v>11673</v>
      </c>
      <c r="AS600" s="519">
        <v>13325</v>
      </c>
      <c r="AT600" s="519">
        <v>15280</v>
      </c>
      <c r="AU600" s="519">
        <v>0</v>
      </c>
      <c r="AV600" s="519">
        <v>0</v>
      </c>
      <c r="AW600" s="519">
        <v>0</v>
      </c>
      <c r="AX600" s="519">
        <v>0</v>
      </c>
      <c r="AY600" s="519">
        <v>0</v>
      </c>
      <c r="AZ600" s="519">
        <v>0</v>
      </c>
      <c r="BA600" s="519">
        <v>0</v>
      </c>
      <c r="BB600" s="519">
        <v>0</v>
      </c>
      <c r="BC600" s="519">
        <v>0</v>
      </c>
      <c r="BD600" s="519">
        <v>0</v>
      </c>
      <c r="BE600" s="519">
        <v>0</v>
      </c>
      <c r="BF600" s="519">
        <v>0</v>
      </c>
      <c r="BG600" s="519">
        <v>0</v>
      </c>
      <c r="BH600" s="519">
        <v>0</v>
      </c>
      <c r="BI600" s="519">
        <v>0</v>
      </c>
      <c r="BJ600" s="519">
        <v>0</v>
      </c>
      <c r="BK600" s="519">
        <v>0</v>
      </c>
      <c r="BL600" s="519">
        <v>0</v>
      </c>
      <c r="BM600" s="519">
        <v>0</v>
      </c>
      <c r="BN600" s="519">
        <v>0</v>
      </c>
      <c r="BO600" s="519">
        <v>0</v>
      </c>
      <c r="BP600" s="519">
        <v>0</v>
      </c>
      <c r="BQ600" s="519">
        <v>0</v>
      </c>
      <c r="BR600" s="519">
        <v>0</v>
      </c>
      <c r="BS600" s="519">
        <v>0</v>
      </c>
      <c r="BT600" s="519">
        <v>0</v>
      </c>
      <c r="BU600" s="519">
        <v>0</v>
      </c>
      <c r="BV600" s="519">
        <v>0</v>
      </c>
      <c r="BW600" s="519">
        <v>0</v>
      </c>
      <c r="BX600" s="519">
        <v>0</v>
      </c>
      <c r="BY600" s="519">
        <v>0</v>
      </c>
      <c r="BZ600" s="519">
        <v>0</v>
      </c>
      <c r="CA600" s="519">
        <v>0</v>
      </c>
      <c r="CB600" s="519">
        <v>0</v>
      </c>
      <c r="CC600" s="519">
        <v>0</v>
      </c>
      <c r="CD600" s="519">
        <v>0</v>
      </c>
      <c r="CE600" s="519">
        <v>0</v>
      </c>
      <c r="CF600" s="519">
        <v>0</v>
      </c>
      <c r="CG600" s="519">
        <v>0</v>
      </c>
      <c r="CH600" s="519">
        <v>0</v>
      </c>
      <c r="CI600" s="519">
        <v>0</v>
      </c>
      <c r="CJ600" s="519">
        <v>0</v>
      </c>
      <c r="CK600" s="519">
        <v>0</v>
      </c>
      <c r="CL600" s="519">
        <v>0</v>
      </c>
      <c r="CM600" s="519">
        <v>0</v>
      </c>
      <c r="CN600" s="519">
        <v>0</v>
      </c>
      <c r="CO600" s="519">
        <v>0</v>
      </c>
      <c r="CP600" s="519">
        <v>0</v>
      </c>
      <c r="CQ600" s="519">
        <v>0</v>
      </c>
      <c r="CR600" s="519">
        <v>0</v>
      </c>
      <c r="CS600" s="519">
        <v>0</v>
      </c>
      <c r="CT600" s="519">
        <v>0</v>
      </c>
      <c r="CU600" s="519">
        <v>0</v>
      </c>
      <c r="CV600" s="519">
        <v>0</v>
      </c>
      <c r="CW600" s="519">
        <v>0</v>
      </c>
      <c r="CX600" s="519">
        <v>0</v>
      </c>
      <c r="CY600" s="519">
        <v>0</v>
      </c>
      <c r="CZ600" s="519">
        <v>0</v>
      </c>
      <c r="DA600" s="519">
        <v>0</v>
      </c>
      <c r="DB600" s="519">
        <v>0</v>
      </c>
      <c r="DC600" s="519">
        <v>0</v>
      </c>
      <c r="DD600" s="519">
        <v>0</v>
      </c>
      <c r="DE600" s="519">
        <v>0</v>
      </c>
      <c r="DF600" s="519">
        <v>0</v>
      </c>
      <c r="DG600" s="519">
        <v>0</v>
      </c>
      <c r="DH600" s="519">
        <v>0</v>
      </c>
      <c r="DI600" s="519">
        <v>0</v>
      </c>
      <c r="DJ600" s="519">
        <v>0</v>
      </c>
      <c r="DK600" s="519">
        <v>0</v>
      </c>
      <c r="DL600" s="519">
        <v>0</v>
      </c>
      <c r="DM600" s="519">
        <v>0</v>
      </c>
      <c r="DN600" s="519">
        <v>0</v>
      </c>
      <c r="DO600" s="519">
        <v>0</v>
      </c>
      <c r="DP600" s="519">
        <v>0</v>
      </c>
      <c r="DQ600" s="519">
        <v>0</v>
      </c>
      <c r="DR600" s="519">
        <v>0</v>
      </c>
      <c r="DS600" s="519">
        <v>0</v>
      </c>
      <c r="DT600" s="519">
        <v>0</v>
      </c>
      <c r="DU600" s="519">
        <v>0</v>
      </c>
      <c r="DV600" s="519">
        <v>0</v>
      </c>
      <c r="DW600" s="519">
        <v>0</v>
      </c>
      <c r="DX600" s="519">
        <v>0</v>
      </c>
      <c r="DZ600" s="337"/>
      <c r="EA600" s="519" t="s">
        <v>1061</v>
      </c>
      <c r="EB600" s="519" t="s">
        <v>1059</v>
      </c>
      <c r="EC600" s="519">
        <v>51</v>
      </c>
      <c r="ED600" s="521" t="str">
        <f t="shared" si="29"/>
        <v>SDN150151</v>
      </c>
      <c r="EE600" s="519">
        <v>0</v>
      </c>
      <c r="EF600" s="519">
        <v>173</v>
      </c>
      <c r="EG600" s="519">
        <v>352</v>
      </c>
      <c r="EH600" s="519">
        <v>564</v>
      </c>
      <c r="EI600" s="519">
        <v>771</v>
      </c>
      <c r="EJ600" s="519">
        <v>972</v>
      </c>
      <c r="EK600" s="519">
        <v>1172</v>
      </c>
      <c r="EL600" s="519">
        <v>1338</v>
      </c>
      <c r="EM600" s="519">
        <v>1504</v>
      </c>
      <c r="EN600" s="519">
        <v>1749</v>
      </c>
      <c r="EO600" s="519">
        <v>1922</v>
      </c>
      <c r="EP600" s="519">
        <v>2102</v>
      </c>
      <c r="EQ600" s="519">
        <v>2293</v>
      </c>
      <c r="ER600" s="519">
        <v>2499</v>
      </c>
      <c r="ES600" s="519">
        <v>0</v>
      </c>
      <c r="ET600" s="519">
        <v>0</v>
      </c>
      <c r="EU600" s="519">
        <v>0</v>
      </c>
      <c r="EV600" s="519">
        <v>0</v>
      </c>
      <c r="EW600" s="519">
        <v>0</v>
      </c>
      <c r="EX600" s="519">
        <v>0</v>
      </c>
      <c r="EY600" s="519">
        <v>0</v>
      </c>
      <c r="EZ600" s="519">
        <v>0</v>
      </c>
      <c r="FA600" s="519">
        <v>0</v>
      </c>
      <c r="FB600" s="519">
        <v>0</v>
      </c>
      <c r="FC600" s="519">
        <v>0</v>
      </c>
      <c r="FD600" s="519">
        <v>0</v>
      </c>
      <c r="FE600" s="519">
        <v>0</v>
      </c>
      <c r="FF600" s="519">
        <v>0</v>
      </c>
      <c r="FG600" s="519">
        <v>0</v>
      </c>
      <c r="FH600" s="519">
        <v>0</v>
      </c>
      <c r="FI600" s="519">
        <v>0</v>
      </c>
      <c r="FJ600" s="519">
        <v>0</v>
      </c>
      <c r="FK600" s="519">
        <v>0</v>
      </c>
      <c r="FL600" s="519">
        <v>0</v>
      </c>
      <c r="FM600" s="519">
        <v>0</v>
      </c>
      <c r="FN600" s="519">
        <v>0</v>
      </c>
      <c r="FO600" s="519">
        <v>0</v>
      </c>
      <c r="FP600" s="519">
        <v>0</v>
      </c>
      <c r="FQ600" s="519">
        <v>0</v>
      </c>
      <c r="FR600" s="519">
        <v>0</v>
      </c>
      <c r="FS600" s="519">
        <v>0</v>
      </c>
      <c r="FT600" s="519">
        <v>0</v>
      </c>
      <c r="FU600" s="519">
        <v>0</v>
      </c>
      <c r="FV600" s="519">
        <v>0</v>
      </c>
      <c r="FW600" s="519">
        <v>0</v>
      </c>
      <c r="FX600" s="519">
        <v>0</v>
      </c>
      <c r="FY600" s="519">
        <v>0</v>
      </c>
      <c r="FZ600" s="519">
        <v>0</v>
      </c>
      <c r="GA600" s="519">
        <v>0</v>
      </c>
      <c r="GB600" s="519">
        <v>0</v>
      </c>
      <c r="GC600" s="519">
        <v>0</v>
      </c>
      <c r="GD600" s="519">
        <v>0</v>
      </c>
      <c r="GE600" s="519">
        <v>0</v>
      </c>
      <c r="GF600" s="519">
        <v>0</v>
      </c>
      <c r="GG600" s="519">
        <v>0</v>
      </c>
      <c r="GH600" s="519">
        <v>0</v>
      </c>
      <c r="GI600" s="519">
        <v>0</v>
      </c>
      <c r="GJ600" s="519">
        <v>0</v>
      </c>
      <c r="GK600" s="519">
        <v>0</v>
      </c>
      <c r="GL600" s="519">
        <v>0</v>
      </c>
      <c r="GM600" s="519">
        <v>0</v>
      </c>
      <c r="GN600" s="519">
        <v>0</v>
      </c>
      <c r="GO600" s="519">
        <v>0</v>
      </c>
      <c r="GP600" s="519">
        <v>0</v>
      </c>
      <c r="GQ600" s="519">
        <v>0</v>
      </c>
      <c r="GR600" s="519">
        <v>0</v>
      </c>
      <c r="GS600" s="519">
        <v>0</v>
      </c>
      <c r="GT600" s="519">
        <v>0</v>
      </c>
      <c r="GU600" s="519">
        <v>0</v>
      </c>
      <c r="GV600" s="519">
        <v>0</v>
      </c>
      <c r="GW600" s="519">
        <v>0</v>
      </c>
      <c r="GX600" s="519">
        <v>0</v>
      </c>
      <c r="GY600" s="519">
        <v>0</v>
      </c>
      <c r="GZ600" s="519">
        <v>0</v>
      </c>
      <c r="HA600" s="519">
        <v>0</v>
      </c>
      <c r="HB600" s="519">
        <v>0</v>
      </c>
      <c r="HC600" s="519">
        <v>0</v>
      </c>
      <c r="HD600" s="519">
        <v>0</v>
      </c>
      <c r="HE600" s="519">
        <v>0</v>
      </c>
      <c r="HF600" s="519">
        <v>0</v>
      </c>
      <c r="HG600" s="519">
        <v>0</v>
      </c>
      <c r="HH600" s="519">
        <v>0</v>
      </c>
      <c r="HI600" s="519">
        <v>0</v>
      </c>
      <c r="HJ600" s="519">
        <v>0</v>
      </c>
      <c r="HK600" s="519">
        <v>0</v>
      </c>
      <c r="HL600" s="519">
        <v>0</v>
      </c>
      <c r="HM600" s="519">
        <v>0</v>
      </c>
      <c r="HN600" s="519">
        <v>0</v>
      </c>
      <c r="HO600" s="519">
        <v>0</v>
      </c>
      <c r="HP600" s="519">
        <v>0</v>
      </c>
      <c r="HQ600" s="519">
        <v>0</v>
      </c>
      <c r="HR600" s="519">
        <v>0</v>
      </c>
      <c r="HS600" s="519">
        <v>0</v>
      </c>
      <c r="HT600" s="519">
        <v>0</v>
      </c>
      <c r="HU600" s="519">
        <v>0</v>
      </c>
      <c r="HV600" s="519">
        <v>0</v>
      </c>
      <c r="HW600" s="519">
        <v>0</v>
      </c>
      <c r="HX600" s="519">
        <v>0</v>
      </c>
      <c r="HY600" s="519">
        <v>0</v>
      </c>
      <c r="HZ600" s="519">
        <v>0</v>
      </c>
      <c r="IA600" s="519">
        <v>0</v>
      </c>
      <c r="IB600" s="519">
        <v>0</v>
      </c>
      <c r="IC600" s="519">
        <v>0</v>
      </c>
      <c r="ID600" s="519">
        <v>0</v>
      </c>
      <c r="IE600" s="519">
        <v>0</v>
      </c>
      <c r="IF600" s="519">
        <v>0</v>
      </c>
      <c r="IG600" s="519">
        <v>0</v>
      </c>
      <c r="IH600" s="519">
        <v>0</v>
      </c>
      <c r="II600" s="519">
        <v>0</v>
      </c>
      <c r="IJ600" s="519">
        <v>0</v>
      </c>
      <c r="IK600" s="519">
        <v>0</v>
      </c>
    </row>
    <row r="601" spans="2:245" hidden="1">
      <c r="B601" s="519" t="s">
        <v>1058</v>
      </c>
      <c r="C601" s="519"/>
      <c r="D601" s="519"/>
      <c r="E601" s="519"/>
      <c r="F601" s="519">
        <v>1</v>
      </c>
      <c r="G601" s="519"/>
      <c r="H601" s="519">
        <v>59</v>
      </c>
      <c r="I601" s="519">
        <v>9</v>
      </c>
      <c r="J601" s="519" t="str">
        <f t="shared" si="30"/>
        <v>SDN10015909</v>
      </c>
      <c r="K601" s="519">
        <v>2048</v>
      </c>
      <c r="M601" s="337"/>
      <c r="N601" s="519" t="s">
        <v>1061</v>
      </c>
      <c r="O601" s="519" t="s">
        <v>1059</v>
      </c>
      <c r="P601" s="519">
        <v>52</v>
      </c>
      <c r="Q601" s="521" t="str">
        <f t="shared" si="28"/>
        <v>SDN150152</v>
      </c>
      <c r="R601" s="519">
        <v>0</v>
      </c>
      <c r="S601" s="519">
        <v>176</v>
      </c>
      <c r="T601" s="519">
        <v>358</v>
      </c>
      <c r="U601" s="519">
        <v>549</v>
      </c>
      <c r="V601" s="519">
        <v>749</v>
      </c>
      <c r="W601" s="519">
        <v>959</v>
      </c>
      <c r="X601" s="519">
        <v>1183</v>
      </c>
      <c r="Y601" s="519">
        <v>1382</v>
      </c>
      <c r="Z601" s="519">
        <v>1594</v>
      </c>
      <c r="AA601" s="519">
        <v>2423</v>
      </c>
      <c r="AB601" s="519">
        <v>2739</v>
      </c>
      <c r="AC601" s="519">
        <v>3077</v>
      </c>
      <c r="AD601" s="519">
        <v>3436</v>
      </c>
      <c r="AE601" s="519">
        <v>3833</v>
      </c>
      <c r="AF601" s="519">
        <v>4259</v>
      </c>
      <c r="AG601" s="519">
        <v>4514</v>
      </c>
      <c r="AH601" s="519">
        <v>4796</v>
      </c>
      <c r="AI601" s="519">
        <v>5117</v>
      </c>
      <c r="AJ601" s="519">
        <v>5499</v>
      </c>
      <c r="AK601" s="519">
        <v>5932</v>
      </c>
      <c r="AL601" s="519">
        <v>6432</v>
      </c>
      <c r="AM601" s="519">
        <v>7016</v>
      </c>
      <c r="AN601" s="519">
        <v>7701</v>
      </c>
      <c r="AO601" s="519">
        <v>8572</v>
      </c>
      <c r="AP601" s="519">
        <v>9615</v>
      </c>
      <c r="AQ601" s="519">
        <v>10835</v>
      </c>
      <c r="AR601" s="519">
        <v>12310</v>
      </c>
      <c r="AS601" s="519">
        <v>14045</v>
      </c>
      <c r="AT601" s="519">
        <v>16183</v>
      </c>
      <c r="AU601" s="519">
        <v>0</v>
      </c>
      <c r="AV601" s="519">
        <v>0</v>
      </c>
      <c r="AW601" s="519">
        <v>0</v>
      </c>
      <c r="AX601" s="519">
        <v>0</v>
      </c>
      <c r="AY601" s="519">
        <v>0</v>
      </c>
      <c r="AZ601" s="519">
        <v>0</v>
      </c>
      <c r="BA601" s="519">
        <v>0</v>
      </c>
      <c r="BB601" s="519">
        <v>0</v>
      </c>
      <c r="BC601" s="519">
        <v>0</v>
      </c>
      <c r="BD601" s="519">
        <v>0</v>
      </c>
      <c r="BE601" s="519">
        <v>0</v>
      </c>
      <c r="BF601" s="519">
        <v>0</v>
      </c>
      <c r="BG601" s="519">
        <v>0</v>
      </c>
      <c r="BH601" s="519">
        <v>0</v>
      </c>
      <c r="BI601" s="519">
        <v>0</v>
      </c>
      <c r="BJ601" s="519">
        <v>0</v>
      </c>
      <c r="BK601" s="519">
        <v>0</v>
      </c>
      <c r="BL601" s="519">
        <v>0</v>
      </c>
      <c r="BM601" s="519">
        <v>0</v>
      </c>
      <c r="BN601" s="519">
        <v>0</v>
      </c>
      <c r="BO601" s="519">
        <v>0</v>
      </c>
      <c r="BP601" s="519">
        <v>0</v>
      </c>
      <c r="BQ601" s="519">
        <v>0</v>
      </c>
      <c r="BR601" s="519">
        <v>0</v>
      </c>
      <c r="BS601" s="519">
        <v>0</v>
      </c>
      <c r="BT601" s="519">
        <v>0</v>
      </c>
      <c r="BU601" s="519">
        <v>0</v>
      </c>
      <c r="BV601" s="519">
        <v>0</v>
      </c>
      <c r="BW601" s="519">
        <v>0</v>
      </c>
      <c r="BX601" s="519">
        <v>0</v>
      </c>
      <c r="BY601" s="519">
        <v>0</v>
      </c>
      <c r="BZ601" s="519">
        <v>0</v>
      </c>
      <c r="CA601" s="519">
        <v>0</v>
      </c>
      <c r="CB601" s="519">
        <v>0</v>
      </c>
      <c r="CC601" s="519">
        <v>0</v>
      </c>
      <c r="CD601" s="519">
        <v>0</v>
      </c>
      <c r="CE601" s="519">
        <v>0</v>
      </c>
      <c r="CF601" s="519">
        <v>0</v>
      </c>
      <c r="CG601" s="519">
        <v>0</v>
      </c>
      <c r="CH601" s="519">
        <v>0</v>
      </c>
      <c r="CI601" s="519">
        <v>0</v>
      </c>
      <c r="CJ601" s="519">
        <v>0</v>
      </c>
      <c r="CK601" s="519">
        <v>0</v>
      </c>
      <c r="CL601" s="519">
        <v>0</v>
      </c>
      <c r="CM601" s="519">
        <v>0</v>
      </c>
      <c r="CN601" s="519">
        <v>0</v>
      </c>
      <c r="CO601" s="519">
        <v>0</v>
      </c>
      <c r="CP601" s="519">
        <v>0</v>
      </c>
      <c r="CQ601" s="519">
        <v>0</v>
      </c>
      <c r="CR601" s="519">
        <v>0</v>
      </c>
      <c r="CS601" s="519">
        <v>0</v>
      </c>
      <c r="CT601" s="519">
        <v>0</v>
      </c>
      <c r="CU601" s="519">
        <v>0</v>
      </c>
      <c r="CV601" s="519">
        <v>0</v>
      </c>
      <c r="CW601" s="519">
        <v>0</v>
      </c>
      <c r="CX601" s="519">
        <v>0</v>
      </c>
      <c r="CY601" s="519">
        <v>0</v>
      </c>
      <c r="CZ601" s="519">
        <v>0</v>
      </c>
      <c r="DA601" s="519">
        <v>0</v>
      </c>
      <c r="DB601" s="519">
        <v>0</v>
      </c>
      <c r="DC601" s="519">
        <v>0</v>
      </c>
      <c r="DD601" s="519">
        <v>0</v>
      </c>
      <c r="DE601" s="519">
        <v>0</v>
      </c>
      <c r="DF601" s="519">
        <v>0</v>
      </c>
      <c r="DG601" s="519">
        <v>0</v>
      </c>
      <c r="DH601" s="519">
        <v>0</v>
      </c>
      <c r="DI601" s="519">
        <v>0</v>
      </c>
      <c r="DJ601" s="519">
        <v>0</v>
      </c>
      <c r="DK601" s="519">
        <v>0</v>
      </c>
      <c r="DL601" s="519">
        <v>0</v>
      </c>
      <c r="DM601" s="519">
        <v>0</v>
      </c>
      <c r="DN601" s="519">
        <v>0</v>
      </c>
      <c r="DO601" s="519">
        <v>0</v>
      </c>
      <c r="DP601" s="519">
        <v>0</v>
      </c>
      <c r="DQ601" s="519">
        <v>0</v>
      </c>
      <c r="DR601" s="519">
        <v>0</v>
      </c>
      <c r="DS601" s="519">
        <v>0</v>
      </c>
      <c r="DT601" s="519">
        <v>0</v>
      </c>
      <c r="DU601" s="519">
        <v>0</v>
      </c>
      <c r="DV601" s="519">
        <v>0</v>
      </c>
      <c r="DW601" s="519">
        <v>0</v>
      </c>
      <c r="DX601" s="519">
        <v>0</v>
      </c>
      <c r="DZ601" s="337"/>
      <c r="EA601" s="519" t="s">
        <v>1061</v>
      </c>
      <c r="EB601" s="519" t="s">
        <v>1059</v>
      </c>
      <c r="EC601" s="519">
        <v>52</v>
      </c>
      <c r="ED601" s="521" t="str">
        <f t="shared" si="29"/>
        <v>SDN150152</v>
      </c>
      <c r="EE601" s="519">
        <v>0</v>
      </c>
      <c r="EF601" s="519">
        <v>168</v>
      </c>
      <c r="EG601" s="519">
        <v>344</v>
      </c>
      <c r="EH601" s="519">
        <v>550</v>
      </c>
      <c r="EI601" s="519">
        <v>751</v>
      </c>
      <c r="EJ601" s="519">
        <v>944</v>
      </c>
      <c r="EK601" s="519">
        <v>1137</v>
      </c>
      <c r="EL601" s="519">
        <v>1296</v>
      </c>
      <c r="EM601" s="519">
        <v>1457</v>
      </c>
      <c r="EN601" s="519">
        <v>1690</v>
      </c>
      <c r="EO601" s="519">
        <v>1856</v>
      </c>
      <c r="EP601" s="519">
        <v>2030</v>
      </c>
      <c r="EQ601" s="519">
        <v>2213</v>
      </c>
      <c r="ER601" s="519">
        <v>2418</v>
      </c>
      <c r="ES601" s="519">
        <v>0</v>
      </c>
      <c r="ET601" s="519">
        <v>0</v>
      </c>
      <c r="EU601" s="519">
        <v>0</v>
      </c>
      <c r="EV601" s="519">
        <v>0</v>
      </c>
      <c r="EW601" s="519">
        <v>0</v>
      </c>
      <c r="EX601" s="519">
        <v>0</v>
      </c>
      <c r="EY601" s="519">
        <v>0</v>
      </c>
      <c r="EZ601" s="519">
        <v>0</v>
      </c>
      <c r="FA601" s="519">
        <v>0</v>
      </c>
      <c r="FB601" s="519">
        <v>0</v>
      </c>
      <c r="FC601" s="519">
        <v>0</v>
      </c>
      <c r="FD601" s="519">
        <v>0</v>
      </c>
      <c r="FE601" s="519">
        <v>0</v>
      </c>
      <c r="FF601" s="519">
        <v>0</v>
      </c>
      <c r="FG601" s="519">
        <v>0</v>
      </c>
      <c r="FH601" s="519">
        <v>0</v>
      </c>
      <c r="FI601" s="519">
        <v>0</v>
      </c>
      <c r="FJ601" s="519">
        <v>0</v>
      </c>
      <c r="FK601" s="519">
        <v>0</v>
      </c>
      <c r="FL601" s="519">
        <v>0</v>
      </c>
      <c r="FM601" s="519">
        <v>0</v>
      </c>
      <c r="FN601" s="519">
        <v>0</v>
      </c>
      <c r="FO601" s="519">
        <v>0</v>
      </c>
      <c r="FP601" s="519">
        <v>0</v>
      </c>
      <c r="FQ601" s="519">
        <v>0</v>
      </c>
      <c r="FR601" s="519">
        <v>0</v>
      </c>
      <c r="FS601" s="519">
        <v>0</v>
      </c>
      <c r="FT601" s="519">
        <v>0</v>
      </c>
      <c r="FU601" s="519">
        <v>0</v>
      </c>
      <c r="FV601" s="519">
        <v>0</v>
      </c>
      <c r="FW601" s="519">
        <v>0</v>
      </c>
      <c r="FX601" s="519">
        <v>0</v>
      </c>
      <c r="FY601" s="519">
        <v>0</v>
      </c>
      <c r="FZ601" s="519">
        <v>0</v>
      </c>
      <c r="GA601" s="519">
        <v>0</v>
      </c>
      <c r="GB601" s="519">
        <v>0</v>
      </c>
      <c r="GC601" s="519">
        <v>0</v>
      </c>
      <c r="GD601" s="519">
        <v>0</v>
      </c>
      <c r="GE601" s="519">
        <v>0</v>
      </c>
      <c r="GF601" s="519">
        <v>0</v>
      </c>
      <c r="GG601" s="519">
        <v>0</v>
      </c>
      <c r="GH601" s="519">
        <v>0</v>
      </c>
      <c r="GI601" s="519">
        <v>0</v>
      </c>
      <c r="GJ601" s="519">
        <v>0</v>
      </c>
      <c r="GK601" s="519">
        <v>0</v>
      </c>
      <c r="GL601" s="519">
        <v>0</v>
      </c>
      <c r="GM601" s="519">
        <v>0</v>
      </c>
      <c r="GN601" s="519">
        <v>0</v>
      </c>
      <c r="GO601" s="519">
        <v>0</v>
      </c>
      <c r="GP601" s="519">
        <v>0</v>
      </c>
      <c r="GQ601" s="519">
        <v>0</v>
      </c>
      <c r="GR601" s="519">
        <v>0</v>
      </c>
      <c r="GS601" s="519">
        <v>0</v>
      </c>
      <c r="GT601" s="519">
        <v>0</v>
      </c>
      <c r="GU601" s="519">
        <v>0</v>
      </c>
      <c r="GV601" s="519">
        <v>0</v>
      </c>
      <c r="GW601" s="519">
        <v>0</v>
      </c>
      <c r="GX601" s="519">
        <v>0</v>
      </c>
      <c r="GY601" s="519">
        <v>0</v>
      </c>
      <c r="GZ601" s="519">
        <v>0</v>
      </c>
      <c r="HA601" s="519">
        <v>0</v>
      </c>
      <c r="HB601" s="519">
        <v>0</v>
      </c>
      <c r="HC601" s="519">
        <v>0</v>
      </c>
      <c r="HD601" s="519">
        <v>0</v>
      </c>
      <c r="HE601" s="519">
        <v>0</v>
      </c>
      <c r="HF601" s="519">
        <v>0</v>
      </c>
      <c r="HG601" s="519">
        <v>0</v>
      </c>
      <c r="HH601" s="519">
        <v>0</v>
      </c>
      <c r="HI601" s="519">
        <v>0</v>
      </c>
      <c r="HJ601" s="519">
        <v>0</v>
      </c>
      <c r="HK601" s="519">
        <v>0</v>
      </c>
      <c r="HL601" s="519">
        <v>0</v>
      </c>
      <c r="HM601" s="519">
        <v>0</v>
      </c>
      <c r="HN601" s="519">
        <v>0</v>
      </c>
      <c r="HO601" s="519">
        <v>0</v>
      </c>
      <c r="HP601" s="519">
        <v>0</v>
      </c>
      <c r="HQ601" s="519">
        <v>0</v>
      </c>
      <c r="HR601" s="519">
        <v>0</v>
      </c>
      <c r="HS601" s="519">
        <v>0</v>
      </c>
      <c r="HT601" s="519">
        <v>0</v>
      </c>
      <c r="HU601" s="519">
        <v>0</v>
      </c>
      <c r="HV601" s="519">
        <v>0</v>
      </c>
      <c r="HW601" s="519">
        <v>0</v>
      </c>
      <c r="HX601" s="519">
        <v>0</v>
      </c>
      <c r="HY601" s="519">
        <v>0</v>
      </c>
      <c r="HZ601" s="519">
        <v>0</v>
      </c>
      <c r="IA601" s="519">
        <v>0</v>
      </c>
      <c r="IB601" s="519">
        <v>0</v>
      </c>
      <c r="IC601" s="519">
        <v>0</v>
      </c>
      <c r="ID601" s="519">
        <v>0</v>
      </c>
      <c r="IE601" s="519">
        <v>0</v>
      </c>
      <c r="IF601" s="519">
        <v>0</v>
      </c>
      <c r="IG601" s="519">
        <v>0</v>
      </c>
      <c r="IH601" s="519">
        <v>0</v>
      </c>
      <c r="II601" s="519">
        <v>0</v>
      </c>
      <c r="IJ601" s="519">
        <v>0</v>
      </c>
      <c r="IK601" s="519">
        <v>0</v>
      </c>
    </row>
    <row r="602" spans="2:245" hidden="1">
      <c r="B602" s="519" t="s">
        <v>1058</v>
      </c>
      <c r="C602" s="519"/>
      <c r="D602" s="519"/>
      <c r="E602" s="519"/>
      <c r="F602" s="519">
        <v>1</v>
      </c>
      <c r="G602" s="519"/>
      <c r="H602" s="519">
        <v>59</v>
      </c>
      <c r="I602" s="519">
        <v>10</v>
      </c>
      <c r="J602" s="519" t="str">
        <f t="shared" si="30"/>
        <v>SDN10015910</v>
      </c>
      <c r="K602" s="519">
        <v>2048</v>
      </c>
      <c r="M602" s="337"/>
      <c r="N602" s="519" t="s">
        <v>1061</v>
      </c>
      <c r="O602" s="519" t="s">
        <v>1059</v>
      </c>
      <c r="P602" s="519">
        <v>53</v>
      </c>
      <c r="Q602" s="521" t="str">
        <f t="shared" si="28"/>
        <v>SDN150153</v>
      </c>
      <c r="R602" s="519">
        <v>0</v>
      </c>
      <c r="S602" s="519">
        <v>181</v>
      </c>
      <c r="T602" s="519">
        <v>370</v>
      </c>
      <c r="U602" s="519">
        <v>566</v>
      </c>
      <c r="V602" s="519">
        <v>773</v>
      </c>
      <c r="W602" s="519">
        <v>992</v>
      </c>
      <c r="X602" s="519">
        <v>1223</v>
      </c>
      <c r="Y602" s="519">
        <v>1430</v>
      </c>
      <c r="Z602" s="519">
        <v>1649</v>
      </c>
      <c r="AA602" s="519">
        <v>2506</v>
      </c>
      <c r="AB602" s="519">
        <v>2833</v>
      </c>
      <c r="AC602" s="519">
        <v>3180</v>
      </c>
      <c r="AD602" s="519">
        <v>3561</v>
      </c>
      <c r="AE602" s="519">
        <v>3969</v>
      </c>
      <c r="AF602" s="519">
        <v>4409</v>
      </c>
      <c r="AG602" s="519">
        <v>4667</v>
      </c>
      <c r="AH602" s="519">
        <v>4959</v>
      </c>
      <c r="AI602" s="519">
        <v>5307</v>
      </c>
      <c r="AJ602" s="519">
        <v>5698</v>
      </c>
      <c r="AK602" s="519">
        <v>6146</v>
      </c>
      <c r="AL602" s="519">
        <v>6666</v>
      </c>
      <c r="AM602" s="519">
        <v>7270</v>
      </c>
      <c r="AN602" s="519">
        <v>8045</v>
      </c>
      <c r="AO602" s="519">
        <v>8975</v>
      </c>
      <c r="AP602" s="519">
        <v>10063</v>
      </c>
      <c r="AQ602" s="519">
        <v>11372</v>
      </c>
      <c r="AR602" s="519">
        <v>12902</v>
      </c>
      <c r="AS602" s="519">
        <v>14793</v>
      </c>
      <c r="AT602" s="519">
        <v>17115</v>
      </c>
      <c r="AU602" s="519">
        <v>0</v>
      </c>
      <c r="AV602" s="519">
        <v>0</v>
      </c>
      <c r="AW602" s="519">
        <v>0</v>
      </c>
      <c r="AX602" s="519">
        <v>0</v>
      </c>
      <c r="AY602" s="519">
        <v>0</v>
      </c>
      <c r="AZ602" s="519">
        <v>0</v>
      </c>
      <c r="BA602" s="519">
        <v>0</v>
      </c>
      <c r="BB602" s="519">
        <v>0</v>
      </c>
      <c r="BC602" s="519">
        <v>0</v>
      </c>
      <c r="BD602" s="519">
        <v>0</v>
      </c>
      <c r="BE602" s="519">
        <v>0</v>
      </c>
      <c r="BF602" s="519">
        <v>0</v>
      </c>
      <c r="BG602" s="519">
        <v>0</v>
      </c>
      <c r="BH602" s="519">
        <v>0</v>
      </c>
      <c r="BI602" s="519">
        <v>0</v>
      </c>
      <c r="BJ602" s="519">
        <v>0</v>
      </c>
      <c r="BK602" s="519">
        <v>0</v>
      </c>
      <c r="BL602" s="519">
        <v>0</v>
      </c>
      <c r="BM602" s="519">
        <v>0</v>
      </c>
      <c r="BN602" s="519">
        <v>0</v>
      </c>
      <c r="BO602" s="519">
        <v>0</v>
      </c>
      <c r="BP602" s="519">
        <v>0</v>
      </c>
      <c r="BQ602" s="519">
        <v>0</v>
      </c>
      <c r="BR602" s="519">
        <v>0</v>
      </c>
      <c r="BS602" s="519">
        <v>0</v>
      </c>
      <c r="BT602" s="519">
        <v>0</v>
      </c>
      <c r="BU602" s="519">
        <v>0</v>
      </c>
      <c r="BV602" s="519">
        <v>0</v>
      </c>
      <c r="BW602" s="519">
        <v>0</v>
      </c>
      <c r="BX602" s="519">
        <v>0</v>
      </c>
      <c r="BY602" s="519">
        <v>0</v>
      </c>
      <c r="BZ602" s="519">
        <v>0</v>
      </c>
      <c r="CA602" s="519">
        <v>0</v>
      </c>
      <c r="CB602" s="519">
        <v>0</v>
      </c>
      <c r="CC602" s="519">
        <v>0</v>
      </c>
      <c r="CD602" s="519">
        <v>0</v>
      </c>
      <c r="CE602" s="519">
        <v>0</v>
      </c>
      <c r="CF602" s="519">
        <v>0</v>
      </c>
      <c r="CG602" s="519">
        <v>0</v>
      </c>
      <c r="CH602" s="519">
        <v>0</v>
      </c>
      <c r="CI602" s="519">
        <v>0</v>
      </c>
      <c r="CJ602" s="519">
        <v>0</v>
      </c>
      <c r="CK602" s="519">
        <v>0</v>
      </c>
      <c r="CL602" s="519">
        <v>0</v>
      </c>
      <c r="CM602" s="519">
        <v>0</v>
      </c>
      <c r="CN602" s="519">
        <v>0</v>
      </c>
      <c r="CO602" s="519">
        <v>0</v>
      </c>
      <c r="CP602" s="519">
        <v>0</v>
      </c>
      <c r="CQ602" s="519">
        <v>0</v>
      </c>
      <c r="CR602" s="519">
        <v>0</v>
      </c>
      <c r="CS602" s="519">
        <v>0</v>
      </c>
      <c r="CT602" s="519">
        <v>0</v>
      </c>
      <c r="CU602" s="519">
        <v>0</v>
      </c>
      <c r="CV602" s="519">
        <v>0</v>
      </c>
      <c r="CW602" s="519">
        <v>0</v>
      </c>
      <c r="CX602" s="519">
        <v>0</v>
      </c>
      <c r="CY602" s="519">
        <v>0</v>
      </c>
      <c r="CZ602" s="519">
        <v>0</v>
      </c>
      <c r="DA602" s="519">
        <v>0</v>
      </c>
      <c r="DB602" s="519">
        <v>0</v>
      </c>
      <c r="DC602" s="519">
        <v>0</v>
      </c>
      <c r="DD602" s="519">
        <v>0</v>
      </c>
      <c r="DE602" s="519">
        <v>0</v>
      </c>
      <c r="DF602" s="519">
        <v>0</v>
      </c>
      <c r="DG602" s="519">
        <v>0</v>
      </c>
      <c r="DH602" s="519">
        <v>0</v>
      </c>
      <c r="DI602" s="519">
        <v>0</v>
      </c>
      <c r="DJ602" s="519">
        <v>0</v>
      </c>
      <c r="DK602" s="519">
        <v>0</v>
      </c>
      <c r="DL602" s="519">
        <v>0</v>
      </c>
      <c r="DM602" s="519">
        <v>0</v>
      </c>
      <c r="DN602" s="519">
        <v>0</v>
      </c>
      <c r="DO602" s="519">
        <v>0</v>
      </c>
      <c r="DP602" s="519">
        <v>0</v>
      </c>
      <c r="DQ602" s="519">
        <v>0</v>
      </c>
      <c r="DR602" s="519">
        <v>0</v>
      </c>
      <c r="DS602" s="519">
        <v>0</v>
      </c>
      <c r="DT602" s="519">
        <v>0</v>
      </c>
      <c r="DU602" s="519">
        <v>0</v>
      </c>
      <c r="DV602" s="519">
        <v>0</v>
      </c>
      <c r="DW602" s="519">
        <v>0</v>
      </c>
      <c r="DX602" s="519">
        <v>0</v>
      </c>
      <c r="DZ602" s="337"/>
      <c r="EA602" s="519" t="s">
        <v>1061</v>
      </c>
      <c r="EB602" s="519" t="s">
        <v>1059</v>
      </c>
      <c r="EC602" s="519">
        <v>53</v>
      </c>
      <c r="ED602" s="521" t="str">
        <f t="shared" si="29"/>
        <v>SDN150153</v>
      </c>
      <c r="EE602" s="519">
        <v>0</v>
      </c>
      <c r="EF602" s="519">
        <v>164</v>
      </c>
      <c r="EG602" s="519">
        <v>339</v>
      </c>
      <c r="EH602" s="519">
        <v>538</v>
      </c>
      <c r="EI602" s="519">
        <v>733</v>
      </c>
      <c r="EJ602" s="519">
        <v>922</v>
      </c>
      <c r="EK602" s="519">
        <v>1107</v>
      </c>
      <c r="EL602" s="519">
        <v>1263</v>
      </c>
      <c r="EM602" s="519">
        <v>1419</v>
      </c>
      <c r="EN602" s="519">
        <v>1641</v>
      </c>
      <c r="EO602" s="519">
        <v>1802</v>
      </c>
      <c r="EP602" s="519">
        <v>1969</v>
      </c>
      <c r="EQ602" s="519">
        <v>2152</v>
      </c>
      <c r="ER602" s="519">
        <v>2349</v>
      </c>
      <c r="ES602" s="519">
        <v>0</v>
      </c>
      <c r="ET602" s="519">
        <v>0</v>
      </c>
      <c r="EU602" s="519">
        <v>0</v>
      </c>
      <c r="EV602" s="519">
        <v>0</v>
      </c>
      <c r="EW602" s="519">
        <v>0</v>
      </c>
      <c r="EX602" s="519">
        <v>0</v>
      </c>
      <c r="EY602" s="519">
        <v>0</v>
      </c>
      <c r="EZ602" s="519">
        <v>0</v>
      </c>
      <c r="FA602" s="519">
        <v>0</v>
      </c>
      <c r="FB602" s="519">
        <v>0</v>
      </c>
      <c r="FC602" s="519">
        <v>0</v>
      </c>
      <c r="FD602" s="519">
        <v>0</v>
      </c>
      <c r="FE602" s="519">
        <v>0</v>
      </c>
      <c r="FF602" s="519">
        <v>0</v>
      </c>
      <c r="FG602" s="519">
        <v>0</v>
      </c>
      <c r="FH602" s="519">
        <v>0</v>
      </c>
      <c r="FI602" s="519">
        <v>0</v>
      </c>
      <c r="FJ602" s="519">
        <v>0</v>
      </c>
      <c r="FK602" s="519">
        <v>0</v>
      </c>
      <c r="FL602" s="519">
        <v>0</v>
      </c>
      <c r="FM602" s="519">
        <v>0</v>
      </c>
      <c r="FN602" s="519">
        <v>0</v>
      </c>
      <c r="FO602" s="519">
        <v>0</v>
      </c>
      <c r="FP602" s="519">
        <v>0</v>
      </c>
      <c r="FQ602" s="519">
        <v>0</v>
      </c>
      <c r="FR602" s="519">
        <v>0</v>
      </c>
      <c r="FS602" s="519">
        <v>0</v>
      </c>
      <c r="FT602" s="519">
        <v>0</v>
      </c>
      <c r="FU602" s="519">
        <v>0</v>
      </c>
      <c r="FV602" s="519">
        <v>0</v>
      </c>
      <c r="FW602" s="519">
        <v>0</v>
      </c>
      <c r="FX602" s="519">
        <v>0</v>
      </c>
      <c r="FY602" s="519">
        <v>0</v>
      </c>
      <c r="FZ602" s="519">
        <v>0</v>
      </c>
      <c r="GA602" s="519">
        <v>0</v>
      </c>
      <c r="GB602" s="519">
        <v>0</v>
      </c>
      <c r="GC602" s="519">
        <v>0</v>
      </c>
      <c r="GD602" s="519">
        <v>0</v>
      </c>
      <c r="GE602" s="519">
        <v>0</v>
      </c>
      <c r="GF602" s="519">
        <v>0</v>
      </c>
      <c r="GG602" s="519">
        <v>0</v>
      </c>
      <c r="GH602" s="519">
        <v>0</v>
      </c>
      <c r="GI602" s="519">
        <v>0</v>
      </c>
      <c r="GJ602" s="519">
        <v>0</v>
      </c>
      <c r="GK602" s="519">
        <v>0</v>
      </c>
      <c r="GL602" s="519">
        <v>0</v>
      </c>
      <c r="GM602" s="519">
        <v>0</v>
      </c>
      <c r="GN602" s="519">
        <v>0</v>
      </c>
      <c r="GO602" s="519">
        <v>0</v>
      </c>
      <c r="GP602" s="519">
        <v>0</v>
      </c>
      <c r="GQ602" s="519">
        <v>0</v>
      </c>
      <c r="GR602" s="519">
        <v>0</v>
      </c>
      <c r="GS602" s="519">
        <v>0</v>
      </c>
      <c r="GT602" s="519">
        <v>0</v>
      </c>
      <c r="GU602" s="519">
        <v>0</v>
      </c>
      <c r="GV602" s="519">
        <v>0</v>
      </c>
      <c r="GW602" s="519">
        <v>0</v>
      </c>
      <c r="GX602" s="519">
        <v>0</v>
      </c>
      <c r="GY602" s="519">
        <v>0</v>
      </c>
      <c r="GZ602" s="519">
        <v>0</v>
      </c>
      <c r="HA602" s="519">
        <v>0</v>
      </c>
      <c r="HB602" s="519">
        <v>0</v>
      </c>
      <c r="HC602" s="519">
        <v>0</v>
      </c>
      <c r="HD602" s="519">
        <v>0</v>
      </c>
      <c r="HE602" s="519">
        <v>0</v>
      </c>
      <c r="HF602" s="519">
        <v>0</v>
      </c>
      <c r="HG602" s="519">
        <v>0</v>
      </c>
      <c r="HH602" s="519">
        <v>0</v>
      </c>
      <c r="HI602" s="519">
        <v>0</v>
      </c>
      <c r="HJ602" s="519">
        <v>0</v>
      </c>
      <c r="HK602" s="519">
        <v>0</v>
      </c>
      <c r="HL602" s="519">
        <v>0</v>
      </c>
      <c r="HM602" s="519">
        <v>0</v>
      </c>
      <c r="HN602" s="519">
        <v>0</v>
      </c>
      <c r="HO602" s="519">
        <v>0</v>
      </c>
      <c r="HP602" s="519">
        <v>0</v>
      </c>
      <c r="HQ602" s="519">
        <v>0</v>
      </c>
      <c r="HR602" s="519">
        <v>0</v>
      </c>
      <c r="HS602" s="519">
        <v>0</v>
      </c>
      <c r="HT602" s="519">
        <v>0</v>
      </c>
      <c r="HU602" s="519">
        <v>0</v>
      </c>
      <c r="HV602" s="519">
        <v>0</v>
      </c>
      <c r="HW602" s="519">
        <v>0</v>
      </c>
      <c r="HX602" s="519">
        <v>0</v>
      </c>
      <c r="HY602" s="519">
        <v>0</v>
      </c>
      <c r="HZ602" s="519">
        <v>0</v>
      </c>
      <c r="IA602" s="519">
        <v>0</v>
      </c>
      <c r="IB602" s="519">
        <v>0</v>
      </c>
      <c r="IC602" s="519">
        <v>0</v>
      </c>
      <c r="ID602" s="519">
        <v>0</v>
      </c>
      <c r="IE602" s="519">
        <v>0</v>
      </c>
      <c r="IF602" s="519">
        <v>0</v>
      </c>
      <c r="IG602" s="519">
        <v>0</v>
      </c>
      <c r="IH602" s="519">
        <v>0</v>
      </c>
      <c r="II602" s="519">
        <v>0</v>
      </c>
      <c r="IJ602" s="519">
        <v>0</v>
      </c>
      <c r="IK602" s="519">
        <v>0</v>
      </c>
    </row>
    <row r="603" spans="2:245" hidden="1">
      <c r="B603" s="519" t="s">
        <v>1058</v>
      </c>
      <c r="C603" s="519"/>
      <c r="D603" s="519"/>
      <c r="E603" s="519"/>
      <c r="F603" s="519">
        <v>1</v>
      </c>
      <c r="G603" s="519"/>
      <c r="H603" s="519">
        <v>60</v>
      </c>
      <c r="I603" s="519">
        <v>1</v>
      </c>
      <c r="J603" s="519" t="str">
        <f t="shared" si="30"/>
        <v>SDN10016001</v>
      </c>
      <c r="K603" s="519">
        <v>2780</v>
      </c>
      <c r="M603" s="337"/>
      <c r="N603" s="519" t="s">
        <v>1061</v>
      </c>
      <c r="O603" s="519" t="s">
        <v>1059</v>
      </c>
      <c r="P603" s="519">
        <v>54</v>
      </c>
      <c r="Q603" s="521" t="str">
        <f t="shared" si="28"/>
        <v>SDN150154</v>
      </c>
      <c r="R603" s="519">
        <v>0</v>
      </c>
      <c r="S603" s="519">
        <v>189</v>
      </c>
      <c r="T603" s="519">
        <v>386</v>
      </c>
      <c r="U603" s="519">
        <v>592</v>
      </c>
      <c r="V603" s="519">
        <v>809</v>
      </c>
      <c r="W603" s="519">
        <v>1039</v>
      </c>
      <c r="X603" s="519">
        <v>1281</v>
      </c>
      <c r="Y603" s="519">
        <v>1498</v>
      </c>
      <c r="Z603" s="519">
        <v>1726</v>
      </c>
      <c r="AA603" s="519">
        <v>2623</v>
      </c>
      <c r="AB603" s="519">
        <v>2963</v>
      </c>
      <c r="AC603" s="519">
        <v>3334</v>
      </c>
      <c r="AD603" s="519">
        <v>3730</v>
      </c>
      <c r="AE603" s="519">
        <v>4155</v>
      </c>
      <c r="AF603" s="519">
        <v>4608</v>
      </c>
      <c r="AG603" s="519">
        <v>4877</v>
      </c>
      <c r="AH603" s="519">
        <v>5197</v>
      </c>
      <c r="AI603" s="519">
        <v>5554</v>
      </c>
      <c r="AJ603" s="519">
        <v>5959</v>
      </c>
      <c r="AK603" s="519">
        <v>6426</v>
      </c>
      <c r="AL603" s="519">
        <v>6964</v>
      </c>
      <c r="AM603" s="519">
        <v>7660</v>
      </c>
      <c r="AN603" s="519">
        <v>8489</v>
      </c>
      <c r="AO603" s="519">
        <v>9458</v>
      </c>
      <c r="AP603" s="519">
        <v>10626</v>
      </c>
      <c r="AQ603" s="519">
        <v>11979</v>
      </c>
      <c r="AR603" s="519">
        <v>13659</v>
      </c>
      <c r="AS603" s="519">
        <v>15711</v>
      </c>
      <c r="AT603" s="519">
        <v>18209</v>
      </c>
      <c r="AU603" s="519">
        <v>0</v>
      </c>
      <c r="AV603" s="519">
        <v>0</v>
      </c>
      <c r="AW603" s="519">
        <v>0</v>
      </c>
      <c r="AX603" s="519">
        <v>0</v>
      </c>
      <c r="AY603" s="519">
        <v>0</v>
      </c>
      <c r="AZ603" s="519">
        <v>0</v>
      </c>
      <c r="BA603" s="519">
        <v>0</v>
      </c>
      <c r="BB603" s="519">
        <v>0</v>
      </c>
      <c r="BC603" s="519">
        <v>0</v>
      </c>
      <c r="BD603" s="519">
        <v>0</v>
      </c>
      <c r="BE603" s="519">
        <v>0</v>
      </c>
      <c r="BF603" s="519">
        <v>0</v>
      </c>
      <c r="BG603" s="519">
        <v>0</v>
      </c>
      <c r="BH603" s="519">
        <v>0</v>
      </c>
      <c r="BI603" s="519">
        <v>0</v>
      </c>
      <c r="BJ603" s="519">
        <v>0</v>
      </c>
      <c r="BK603" s="519">
        <v>0</v>
      </c>
      <c r="BL603" s="519">
        <v>0</v>
      </c>
      <c r="BM603" s="519">
        <v>0</v>
      </c>
      <c r="BN603" s="519">
        <v>0</v>
      </c>
      <c r="BO603" s="519">
        <v>0</v>
      </c>
      <c r="BP603" s="519">
        <v>0</v>
      </c>
      <c r="BQ603" s="519">
        <v>0</v>
      </c>
      <c r="BR603" s="519">
        <v>0</v>
      </c>
      <c r="BS603" s="519">
        <v>0</v>
      </c>
      <c r="BT603" s="519">
        <v>0</v>
      </c>
      <c r="BU603" s="519">
        <v>0</v>
      </c>
      <c r="BV603" s="519">
        <v>0</v>
      </c>
      <c r="BW603" s="519">
        <v>0</v>
      </c>
      <c r="BX603" s="519">
        <v>0</v>
      </c>
      <c r="BY603" s="519">
        <v>0</v>
      </c>
      <c r="BZ603" s="519">
        <v>0</v>
      </c>
      <c r="CA603" s="519">
        <v>0</v>
      </c>
      <c r="CB603" s="519">
        <v>0</v>
      </c>
      <c r="CC603" s="519">
        <v>0</v>
      </c>
      <c r="CD603" s="519">
        <v>0</v>
      </c>
      <c r="CE603" s="519">
        <v>0</v>
      </c>
      <c r="CF603" s="519">
        <v>0</v>
      </c>
      <c r="CG603" s="519">
        <v>0</v>
      </c>
      <c r="CH603" s="519">
        <v>0</v>
      </c>
      <c r="CI603" s="519">
        <v>0</v>
      </c>
      <c r="CJ603" s="519">
        <v>0</v>
      </c>
      <c r="CK603" s="519">
        <v>0</v>
      </c>
      <c r="CL603" s="519">
        <v>0</v>
      </c>
      <c r="CM603" s="519">
        <v>0</v>
      </c>
      <c r="CN603" s="519">
        <v>0</v>
      </c>
      <c r="CO603" s="519">
        <v>0</v>
      </c>
      <c r="CP603" s="519">
        <v>0</v>
      </c>
      <c r="CQ603" s="519">
        <v>0</v>
      </c>
      <c r="CR603" s="519">
        <v>0</v>
      </c>
      <c r="CS603" s="519">
        <v>0</v>
      </c>
      <c r="CT603" s="519">
        <v>0</v>
      </c>
      <c r="CU603" s="519">
        <v>0</v>
      </c>
      <c r="CV603" s="519">
        <v>0</v>
      </c>
      <c r="CW603" s="519">
        <v>0</v>
      </c>
      <c r="CX603" s="519">
        <v>0</v>
      </c>
      <c r="CY603" s="519">
        <v>0</v>
      </c>
      <c r="CZ603" s="519">
        <v>0</v>
      </c>
      <c r="DA603" s="519">
        <v>0</v>
      </c>
      <c r="DB603" s="519">
        <v>0</v>
      </c>
      <c r="DC603" s="519">
        <v>0</v>
      </c>
      <c r="DD603" s="519">
        <v>0</v>
      </c>
      <c r="DE603" s="519">
        <v>0</v>
      </c>
      <c r="DF603" s="519">
        <v>0</v>
      </c>
      <c r="DG603" s="519">
        <v>0</v>
      </c>
      <c r="DH603" s="519">
        <v>0</v>
      </c>
      <c r="DI603" s="519">
        <v>0</v>
      </c>
      <c r="DJ603" s="519">
        <v>0</v>
      </c>
      <c r="DK603" s="519">
        <v>0</v>
      </c>
      <c r="DL603" s="519">
        <v>0</v>
      </c>
      <c r="DM603" s="519">
        <v>0</v>
      </c>
      <c r="DN603" s="519">
        <v>0</v>
      </c>
      <c r="DO603" s="519">
        <v>0</v>
      </c>
      <c r="DP603" s="519">
        <v>0</v>
      </c>
      <c r="DQ603" s="519">
        <v>0</v>
      </c>
      <c r="DR603" s="519">
        <v>0</v>
      </c>
      <c r="DS603" s="519">
        <v>0</v>
      </c>
      <c r="DT603" s="519">
        <v>0</v>
      </c>
      <c r="DU603" s="519">
        <v>0</v>
      </c>
      <c r="DV603" s="519">
        <v>0</v>
      </c>
      <c r="DW603" s="519">
        <v>0</v>
      </c>
      <c r="DX603" s="519">
        <v>0</v>
      </c>
      <c r="DZ603" s="337"/>
      <c r="EA603" s="519" t="s">
        <v>1061</v>
      </c>
      <c r="EB603" s="519" t="s">
        <v>1059</v>
      </c>
      <c r="EC603" s="519">
        <v>54</v>
      </c>
      <c r="ED603" s="521" t="str">
        <f t="shared" si="29"/>
        <v>SDN150154</v>
      </c>
      <c r="EE603" s="519">
        <v>0</v>
      </c>
      <c r="EF603" s="519">
        <v>162</v>
      </c>
      <c r="EG603" s="519">
        <v>337</v>
      </c>
      <c r="EH603" s="519">
        <v>532</v>
      </c>
      <c r="EI603" s="519">
        <v>723</v>
      </c>
      <c r="EJ603" s="519">
        <v>906</v>
      </c>
      <c r="EK603" s="519">
        <v>1087</v>
      </c>
      <c r="EL603" s="519">
        <v>1237</v>
      </c>
      <c r="EM603" s="519">
        <v>1388</v>
      </c>
      <c r="EN603" s="519">
        <v>1602</v>
      </c>
      <c r="EO603" s="519">
        <v>1757</v>
      </c>
      <c r="EP603" s="519">
        <v>1924</v>
      </c>
      <c r="EQ603" s="519">
        <v>2101</v>
      </c>
      <c r="ER603" s="519">
        <v>2292</v>
      </c>
      <c r="ES603" s="519">
        <v>0</v>
      </c>
      <c r="ET603" s="519">
        <v>0</v>
      </c>
      <c r="EU603" s="519">
        <v>0</v>
      </c>
      <c r="EV603" s="519">
        <v>0</v>
      </c>
      <c r="EW603" s="519">
        <v>0</v>
      </c>
      <c r="EX603" s="519">
        <v>0</v>
      </c>
      <c r="EY603" s="519">
        <v>0</v>
      </c>
      <c r="EZ603" s="519">
        <v>0</v>
      </c>
      <c r="FA603" s="519">
        <v>0</v>
      </c>
      <c r="FB603" s="519">
        <v>0</v>
      </c>
      <c r="FC603" s="519">
        <v>0</v>
      </c>
      <c r="FD603" s="519">
        <v>0</v>
      </c>
      <c r="FE603" s="519">
        <v>0</v>
      </c>
      <c r="FF603" s="519">
        <v>0</v>
      </c>
      <c r="FG603" s="519">
        <v>0</v>
      </c>
      <c r="FH603" s="519">
        <v>0</v>
      </c>
      <c r="FI603" s="519">
        <v>0</v>
      </c>
      <c r="FJ603" s="519">
        <v>0</v>
      </c>
      <c r="FK603" s="519">
        <v>0</v>
      </c>
      <c r="FL603" s="519">
        <v>0</v>
      </c>
      <c r="FM603" s="519">
        <v>0</v>
      </c>
      <c r="FN603" s="519">
        <v>0</v>
      </c>
      <c r="FO603" s="519">
        <v>0</v>
      </c>
      <c r="FP603" s="519">
        <v>0</v>
      </c>
      <c r="FQ603" s="519">
        <v>0</v>
      </c>
      <c r="FR603" s="519">
        <v>0</v>
      </c>
      <c r="FS603" s="519">
        <v>0</v>
      </c>
      <c r="FT603" s="519">
        <v>0</v>
      </c>
      <c r="FU603" s="519">
        <v>0</v>
      </c>
      <c r="FV603" s="519">
        <v>0</v>
      </c>
      <c r="FW603" s="519">
        <v>0</v>
      </c>
      <c r="FX603" s="519">
        <v>0</v>
      </c>
      <c r="FY603" s="519">
        <v>0</v>
      </c>
      <c r="FZ603" s="519">
        <v>0</v>
      </c>
      <c r="GA603" s="519">
        <v>0</v>
      </c>
      <c r="GB603" s="519">
        <v>0</v>
      </c>
      <c r="GC603" s="519">
        <v>0</v>
      </c>
      <c r="GD603" s="519">
        <v>0</v>
      </c>
      <c r="GE603" s="519">
        <v>0</v>
      </c>
      <c r="GF603" s="519">
        <v>0</v>
      </c>
      <c r="GG603" s="519">
        <v>0</v>
      </c>
      <c r="GH603" s="519">
        <v>0</v>
      </c>
      <c r="GI603" s="519">
        <v>0</v>
      </c>
      <c r="GJ603" s="519">
        <v>0</v>
      </c>
      <c r="GK603" s="519">
        <v>0</v>
      </c>
      <c r="GL603" s="519">
        <v>0</v>
      </c>
      <c r="GM603" s="519">
        <v>0</v>
      </c>
      <c r="GN603" s="519">
        <v>0</v>
      </c>
      <c r="GO603" s="519">
        <v>0</v>
      </c>
      <c r="GP603" s="519">
        <v>0</v>
      </c>
      <c r="GQ603" s="519">
        <v>0</v>
      </c>
      <c r="GR603" s="519">
        <v>0</v>
      </c>
      <c r="GS603" s="519">
        <v>0</v>
      </c>
      <c r="GT603" s="519">
        <v>0</v>
      </c>
      <c r="GU603" s="519">
        <v>0</v>
      </c>
      <c r="GV603" s="519">
        <v>0</v>
      </c>
      <c r="GW603" s="519">
        <v>0</v>
      </c>
      <c r="GX603" s="519">
        <v>0</v>
      </c>
      <c r="GY603" s="519">
        <v>0</v>
      </c>
      <c r="GZ603" s="519">
        <v>0</v>
      </c>
      <c r="HA603" s="519">
        <v>0</v>
      </c>
      <c r="HB603" s="519">
        <v>0</v>
      </c>
      <c r="HC603" s="519">
        <v>0</v>
      </c>
      <c r="HD603" s="519">
        <v>0</v>
      </c>
      <c r="HE603" s="519">
        <v>0</v>
      </c>
      <c r="HF603" s="519">
        <v>0</v>
      </c>
      <c r="HG603" s="519">
        <v>0</v>
      </c>
      <c r="HH603" s="519">
        <v>0</v>
      </c>
      <c r="HI603" s="519">
        <v>0</v>
      </c>
      <c r="HJ603" s="519">
        <v>0</v>
      </c>
      <c r="HK603" s="519">
        <v>0</v>
      </c>
      <c r="HL603" s="519">
        <v>0</v>
      </c>
      <c r="HM603" s="519">
        <v>0</v>
      </c>
      <c r="HN603" s="519">
        <v>0</v>
      </c>
      <c r="HO603" s="519">
        <v>0</v>
      </c>
      <c r="HP603" s="519">
        <v>0</v>
      </c>
      <c r="HQ603" s="519">
        <v>0</v>
      </c>
      <c r="HR603" s="519">
        <v>0</v>
      </c>
      <c r="HS603" s="519">
        <v>0</v>
      </c>
      <c r="HT603" s="519">
        <v>0</v>
      </c>
      <c r="HU603" s="519">
        <v>0</v>
      </c>
      <c r="HV603" s="519">
        <v>0</v>
      </c>
      <c r="HW603" s="519">
        <v>0</v>
      </c>
      <c r="HX603" s="519">
        <v>0</v>
      </c>
      <c r="HY603" s="519">
        <v>0</v>
      </c>
      <c r="HZ603" s="519">
        <v>0</v>
      </c>
      <c r="IA603" s="519">
        <v>0</v>
      </c>
      <c r="IB603" s="519">
        <v>0</v>
      </c>
      <c r="IC603" s="519">
        <v>0</v>
      </c>
      <c r="ID603" s="519">
        <v>0</v>
      </c>
      <c r="IE603" s="519">
        <v>0</v>
      </c>
      <c r="IF603" s="519">
        <v>0</v>
      </c>
      <c r="IG603" s="519">
        <v>0</v>
      </c>
      <c r="IH603" s="519">
        <v>0</v>
      </c>
      <c r="II603" s="519">
        <v>0</v>
      </c>
      <c r="IJ603" s="519">
        <v>0</v>
      </c>
      <c r="IK603" s="519">
        <v>0</v>
      </c>
    </row>
    <row r="604" spans="2:245" hidden="1">
      <c r="B604" s="519" t="s">
        <v>1058</v>
      </c>
      <c r="C604" s="519"/>
      <c r="D604" s="519"/>
      <c r="E604" s="519"/>
      <c r="F604" s="519">
        <v>1</v>
      </c>
      <c r="G604" s="519"/>
      <c r="H604" s="519">
        <v>60</v>
      </c>
      <c r="I604" s="519">
        <v>2</v>
      </c>
      <c r="J604" s="519" t="str">
        <f t="shared" si="30"/>
        <v>SDN10016002</v>
      </c>
      <c r="K604" s="519">
        <v>2780</v>
      </c>
      <c r="M604" s="337"/>
      <c r="N604" s="519" t="s">
        <v>1061</v>
      </c>
      <c r="O604" s="519" t="s">
        <v>1059</v>
      </c>
      <c r="P604" s="519">
        <v>55</v>
      </c>
      <c r="Q604" s="521" t="str">
        <f t="shared" si="28"/>
        <v>SDN150155</v>
      </c>
      <c r="R604" s="519">
        <v>0</v>
      </c>
      <c r="S604" s="519">
        <v>197</v>
      </c>
      <c r="T604" s="519">
        <v>402</v>
      </c>
      <c r="U604" s="519">
        <v>618</v>
      </c>
      <c r="V604" s="519">
        <v>846</v>
      </c>
      <c r="W604" s="519">
        <v>1088</v>
      </c>
      <c r="X604" s="519">
        <v>1341</v>
      </c>
      <c r="Y604" s="519">
        <v>1567</v>
      </c>
      <c r="Z604" s="519">
        <v>1805</v>
      </c>
      <c r="AA604" s="519">
        <v>2741</v>
      </c>
      <c r="AB604" s="519">
        <v>3105</v>
      </c>
      <c r="AC604" s="519">
        <v>3490</v>
      </c>
      <c r="AD604" s="519">
        <v>3902</v>
      </c>
      <c r="AE604" s="519">
        <v>4338</v>
      </c>
      <c r="AF604" s="519">
        <v>4810</v>
      </c>
      <c r="AG604" s="519">
        <v>5105</v>
      </c>
      <c r="AH604" s="519">
        <v>5430</v>
      </c>
      <c r="AI604" s="519">
        <v>5797</v>
      </c>
      <c r="AJ604" s="519">
        <v>6216</v>
      </c>
      <c r="AK604" s="519">
        <v>6693</v>
      </c>
      <c r="AL604" s="519">
        <v>7318</v>
      </c>
      <c r="AM604" s="519">
        <v>8056</v>
      </c>
      <c r="AN604" s="519">
        <v>8910</v>
      </c>
      <c r="AO604" s="519">
        <v>9940</v>
      </c>
      <c r="AP604" s="519">
        <v>11130</v>
      </c>
      <c r="AQ604" s="519">
        <v>12614</v>
      </c>
      <c r="AR604" s="519">
        <v>14417</v>
      </c>
      <c r="AS604" s="519">
        <v>16596</v>
      </c>
      <c r="AT604" s="519">
        <v>19284</v>
      </c>
      <c r="AU604" s="519">
        <v>0</v>
      </c>
      <c r="AV604" s="519">
        <v>0</v>
      </c>
      <c r="AW604" s="519">
        <v>0</v>
      </c>
      <c r="AX604" s="519">
        <v>0</v>
      </c>
      <c r="AY604" s="519">
        <v>0</v>
      </c>
      <c r="AZ604" s="519">
        <v>0</v>
      </c>
      <c r="BA604" s="519">
        <v>0</v>
      </c>
      <c r="BB604" s="519">
        <v>0</v>
      </c>
      <c r="BC604" s="519">
        <v>0</v>
      </c>
      <c r="BD604" s="519">
        <v>0</v>
      </c>
      <c r="BE604" s="519">
        <v>0</v>
      </c>
      <c r="BF604" s="519">
        <v>0</v>
      </c>
      <c r="BG604" s="519">
        <v>0</v>
      </c>
      <c r="BH604" s="519">
        <v>0</v>
      </c>
      <c r="BI604" s="519">
        <v>0</v>
      </c>
      <c r="BJ604" s="519">
        <v>0</v>
      </c>
      <c r="BK604" s="519">
        <v>0</v>
      </c>
      <c r="BL604" s="519">
        <v>0</v>
      </c>
      <c r="BM604" s="519">
        <v>0</v>
      </c>
      <c r="BN604" s="519">
        <v>0</v>
      </c>
      <c r="BO604" s="519">
        <v>0</v>
      </c>
      <c r="BP604" s="519">
        <v>0</v>
      </c>
      <c r="BQ604" s="519">
        <v>0</v>
      </c>
      <c r="BR604" s="519">
        <v>0</v>
      </c>
      <c r="BS604" s="519">
        <v>0</v>
      </c>
      <c r="BT604" s="519">
        <v>0</v>
      </c>
      <c r="BU604" s="519">
        <v>0</v>
      </c>
      <c r="BV604" s="519">
        <v>0</v>
      </c>
      <c r="BW604" s="519">
        <v>0</v>
      </c>
      <c r="BX604" s="519">
        <v>0</v>
      </c>
      <c r="BY604" s="519">
        <v>0</v>
      </c>
      <c r="BZ604" s="519">
        <v>0</v>
      </c>
      <c r="CA604" s="519">
        <v>0</v>
      </c>
      <c r="CB604" s="519">
        <v>0</v>
      </c>
      <c r="CC604" s="519">
        <v>0</v>
      </c>
      <c r="CD604" s="519">
        <v>0</v>
      </c>
      <c r="CE604" s="519">
        <v>0</v>
      </c>
      <c r="CF604" s="519">
        <v>0</v>
      </c>
      <c r="CG604" s="519">
        <v>0</v>
      </c>
      <c r="CH604" s="519">
        <v>0</v>
      </c>
      <c r="CI604" s="519">
        <v>0</v>
      </c>
      <c r="CJ604" s="519">
        <v>0</v>
      </c>
      <c r="CK604" s="519">
        <v>0</v>
      </c>
      <c r="CL604" s="519">
        <v>0</v>
      </c>
      <c r="CM604" s="519">
        <v>0</v>
      </c>
      <c r="CN604" s="519">
        <v>0</v>
      </c>
      <c r="CO604" s="519">
        <v>0</v>
      </c>
      <c r="CP604" s="519">
        <v>0</v>
      </c>
      <c r="CQ604" s="519">
        <v>0</v>
      </c>
      <c r="CR604" s="519">
        <v>0</v>
      </c>
      <c r="CS604" s="519">
        <v>0</v>
      </c>
      <c r="CT604" s="519">
        <v>0</v>
      </c>
      <c r="CU604" s="519">
        <v>0</v>
      </c>
      <c r="CV604" s="519">
        <v>0</v>
      </c>
      <c r="CW604" s="519">
        <v>0</v>
      </c>
      <c r="CX604" s="519">
        <v>0</v>
      </c>
      <c r="CY604" s="519">
        <v>0</v>
      </c>
      <c r="CZ604" s="519">
        <v>0</v>
      </c>
      <c r="DA604" s="519">
        <v>0</v>
      </c>
      <c r="DB604" s="519">
        <v>0</v>
      </c>
      <c r="DC604" s="519">
        <v>0</v>
      </c>
      <c r="DD604" s="519">
        <v>0</v>
      </c>
      <c r="DE604" s="519">
        <v>0</v>
      </c>
      <c r="DF604" s="519">
        <v>0</v>
      </c>
      <c r="DG604" s="519">
        <v>0</v>
      </c>
      <c r="DH604" s="519">
        <v>0</v>
      </c>
      <c r="DI604" s="519">
        <v>0</v>
      </c>
      <c r="DJ604" s="519">
        <v>0</v>
      </c>
      <c r="DK604" s="519">
        <v>0</v>
      </c>
      <c r="DL604" s="519">
        <v>0</v>
      </c>
      <c r="DM604" s="519">
        <v>0</v>
      </c>
      <c r="DN604" s="519">
        <v>0</v>
      </c>
      <c r="DO604" s="519">
        <v>0</v>
      </c>
      <c r="DP604" s="519">
        <v>0</v>
      </c>
      <c r="DQ604" s="519">
        <v>0</v>
      </c>
      <c r="DR604" s="519">
        <v>0</v>
      </c>
      <c r="DS604" s="519">
        <v>0</v>
      </c>
      <c r="DT604" s="519">
        <v>0</v>
      </c>
      <c r="DU604" s="519">
        <v>0</v>
      </c>
      <c r="DV604" s="519">
        <v>0</v>
      </c>
      <c r="DW604" s="519">
        <v>0</v>
      </c>
      <c r="DX604" s="519">
        <v>0</v>
      </c>
      <c r="DZ604" s="337"/>
      <c r="EA604" s="519" t="s">
        <v>1061</v>
      </c>
      <c r="EB604" s="519" t="s">
        <v>1059</v>
      </c>
      <c r="EC604" s="519">
        <v>55</v>
      </c>
      <c r="ED604" s="521" t="str">
        <f t="shared" si="29"/>
        <v>SDN150155</v>
      </c>
      <c r="EE604" s="519">
        <v>0</v>
      </c>
      <c r="EF604" s="519">
        <v>160</v>
      </c>
      <c r="EG604" s="519">
        <v>336</v>
      </c>
      <c r="EH604" s="519">
        <v>529</v>
      </c>
      <c r="EI604" s="519">
        <v>716</v>
      </c>
      <c r="EJ604" s="519">
        <v>896</v>
      </c>
      <c r="EK604" s="519">
        <v>1074</v>
      </c>
      <c r="EL604" s="519">
        <v>1220</v>
      </c>
      <c r="EM604" s="519">
        <v>1367</v>
      </c>
      <c r="EN604" s="519">
        <v>1572</v>
      </c>
      <c r="EO604" s="519">
        <v>1729</v>
      </c>
      <c r="EP604" s="519">
        <v>1890</v>
      </c>
      <c r="EQ604" s="519">
        <v>2062</v>
      </c>
      <c r="ER604" s="519">
        <v>2246</v>
      </c>
      <c r="ES604" s="519">
        <v>0</v>
      </c>
      <c r="ET604" s="519">
        <v>0</v>
      </c>
      <c r="EU604" s="519">
        <v>0</v>
      </c>
      <c r="EV604" s="519">
        <v>0</v>
      </c>
      <c r="EW604" s="519">
        <v>0</v>
      </c>
      <c r="EX604" s="519">
        <v>0</v>
      </c>
      <c r="EY604" s="519">
        <v>0</v>
      </c>
      <c r="EZ604" s="519">
        <v>0</v>
      </c>
      <c r="FA604" s="519">
        <v>0</v>
      </c>
      <c r="FB604" s="519">
        <v>0</v>
      </c>
      <c r="FC604" s="519">
        <v>0</v>
      </c>
      <c r="FD604" s="519">
        <v>0</v>
      </c>
      <c r="FE604" s="519">
        <v>0</v>
      </c>
      <c r="FF604" s="519">
        <v>0</v>
      </c>
      <c r="FG604" s="519">
        <v>0</v>
      </c>
      <c r="FH604" s="519">
        <v>0</v>
      </c>
      <c r="FI604" s="519">
        <v>0</v>
      </c>
      <c r="FJ604" s="519">
        <v>0</v>
      </c>
      <c r="FK604" s="519">
        <v>0</v>
      </c>
      <c r="FL604" s="519">
        <v>0</v>
      </c>
      <c r="FM604" s="519">
        <v>0</v>
      </c>
      <c r="FN604" s="519">
        <v>0</v>
      </c>
      <c r="FO604" s="519">
        <v>0</v>
      </c>
      <c r="FP604" s="519">
        <v>0</v>
      </c>
      <c r="FQ604" s="519">
        <v>0</v>
      </c>
      <c r="FR604" s="519">
        <v>0</v>
      </c>
      <c r="FS604" s="519">
        <v>0</v>
      </c>
      <c r="FT604" s="519">
        <v>0</v>
      </c>
      <c r="FU604" s="519">
        <v>0</v>
      </c>
      <c r="FV604" s="519">
        <v>0</v>
      </c>
      <c r="FW604" s="519">
        <v>0</v>
      </c>
      <c r="FX604" s="519">
        <v>0</v>
      </c>
      <c r="FY604" s="519">
        <v>0</v>
      </c>
      <c r="FZ604" s="519">
        <v>0</v>
      </c>
      <c r="GA604" s="519">
        <v>0</v>
      </c>
      <c r="GB604" s="519">
        <v>0</v>
      </c>
      <c r="GC604" s="519">
        <v>0</v>
      </c>
      <c r="GD604" s="519">
        <v>0</v>
      </c>
      <c r="GE604" s="519">
        <v>0</v>
      </c>
      <c r="GF604" s="519">
        <v>0</v>
      </c>
      <c r="GG604" s="519">
        <v>0</v>
      </c>
      <c r="GH604" s="519">
        <v>0</v>
      </c>
      <c r="GI604" s="519">
        <v>0</v>
      </c>
      <c r="GJ604" s="519">
        <v>0</v>
      </c>
      <c r="GK604" s="519">
        <v>0</v>
      </c>
      <c r="GL604" s="519">
        <v>0</v>
      </c>
      <c r="GM604" s="519">
        <v>0</v>
      </c>
      <c r="GN604" s="519">
        <v>0</v>
      </c>
      <c r="GO604" s="519">
        <v>0</v>
      </c>
      <c r="GP604" s="519">
        <v>0</v>
      </c>
      <c r="GQ604" s="519">
        <v>0</v>
      </c>
      <c r="GR604" s="519">
        <v>0</v>
      </c>
      <c r="GS604" s="519">
        <v>0</v>
      </c>
      <c r="GT604" s="519">
        <v>0</v>
      </c>
      <c r="GU604" s="519">
        <v>0</v>
      </c>
      <c r="GV604" s="519">
        <v>0</v>
      </c>
      <c r="GW604" s="519">
        <v>0</v>
      </c>
      <c r="GX604" s="519">
        <v>0</v>
      </c>
      <c r="GY604" s="519">
        <v>0</v>
      </c>
      <c r="GZ604" s="519">
        <v>0</v>
      </c>
      <c r="HA604" s="519">
        <v>0</v>
      </c>
      <c r="HB604" s="519">
        <v>0</v>
      </c>
      <c r="HC604" s="519">
        <v>0</v>
      </c>
      <c r="HD604" s="519">
        <v>0</v>
      </c>
      <c r="HE604" s="519">
        <v>0</v>
      </c>
      <c r="HF604" s="519">
        <v>0</v>
      </c>
      <c r="HG604" s="519">
        <v>0</v>
      </c>
      <c r="HH604" s="519">
        <v>0</v>
      </c>
      <c r="HI604" s="519">
        <v>0</v>
      </c>
      <c r="HJ604" s="519">
        <v>0</v>
      </c>
      <c r="HK604" s="519">
        <v>0</v>
      </c>
      <c r="HL604" s="519">
        <v>0</v>
      </c>
      <c r="HM604" s="519">
        <v>0</v>
      </c>
      <c r="HN604" s="519">
        <v>0</v>
      </c>
      <c r="HO604" s="519">
        <v>0</v>
      </c>
      <c r="HP604" s="519">
        <v>0</v>
      </c>
      <c r="HQ604" s="519">
        <v>0</v>
      </c>
      <c r="HR604" s="519">
        <v>0</v>
      </c>
      <c r="HS604" s="519">
        <v>0</v>
      </c>
      <c r="HT604" s="519">
        <v>0</v>
      </c>
      <c r="HU604" s="519">
        <v>0</v>
      </c>
      <c r="HV604" s="519">
        <v>0</v>
      </c>
      <c r="HW604" s="519">
        <v>0</v>
      </c>
      <c r="HX604" s="519">
        <v>0</v>
      </c>
      <c r="HY604" s="519">
        <v>0</v>
      </c>
      <c r="HZ604" s="519">
        <v>0</v>
      </c>
      <c r="IA604" s="519">
        <v>0</v>
      </c>
      <c r="IB604" s="519">
        <v>0</v>
      </c>
      <c r="IC604" s="519">
        <v>0</v>
      </c>
      <c r="ID604" s="519">
        <v>0</v>
      </c>
      <c r="IE604" s="519">
        <v>0</v>
      </c>
      <c r="IF604" s="519">
        <v>0</v>
      </c>
      <c r="IG604" s="519">
        <v>0</v>
      </c>
      <c r="IH604" s="519">
        <v>0</v>
      </c>
      <c r="II604" s="519">
        <v>0</v>
      </c>
      <c r="IJ604" s="519">
        <v>0</v>
      </c>
      <c r="IK604" s="519">
        <v>0</v>
      </c>
    </row>
    <row r="605" spans="2:245" hidden="1">
      <c r="B605" s="519" t="s">
        <v>1058</v>
      </c>
      <c r="C605" s="519"/>
      <c r="D605" s="519"/>
      <c r="E605" s="519"/>
      <c r="F605" s="519">
        <v>1</v>
      </c>
      <c r="G605" s="519"/>
      <c r="H605" s="519">
        <v>60</v>
      </c>
      <c r="I605" s="519">
        <v>3</v>
      </c>
      <c r="J605" s="519" t="str">
        <f t="shared" si="30"/>
        <v>SDN10016003</v>
      </c>
      <c r="K605" s="519">
        <v>2780</v>
      </c>
      <c r="M605" s="337"/>
      <c r="N605" s="519" t="s">
        <v>1061</v>
      </c>
      <c r="O605" s="519" t="s">
        <v>1060</v>
      </c>
      <c r="P605" s="519">
        <v>0</v>
      </c>
      <c r="Q605" s="521" t="str">
        <f t="shared" si="28"/>
        <v>SDN150200</v>
      </c>
      <c r="R605" s="519">
        <v>255</v>
      </c>
      <c r="S605" s="519">
        <v>602</v>
      </c>
      <c r="T605" s="519">
        <v>956</v>
      </c>
      <c r="U605" s="519">
        <v>1319</v>
      </c>
      <c r="V605" s="519">
        <v>1690</v>
      </c>
      <c r="W605" s="519">
        <v>2067</v>
      </c>
      <c r="X605" s="519">
        <v>2453</v>
      </c>
      <c r="Y605" s="519">
        <v>2780</v>
      </c>
      <c r="Z605" s="519">
        <v>3114</v>
      </c>
      <c r="AA605" s="519">
        <v>4607</v>
      </c>
      <c r="AB605" s="519">
        <v>5071</v>
      </c>
      <c r="AC605" s="519">
        <v>5546</v>
      </c>
      <c r="AD605" s="519">
        <v>6032</v>
      </c>
      <c r="AE605" s="519">
        <v>6529</v>
      </c>
      <c r="AF605" s="519">
        <v>7038</v>
      </c>
      <c r="AG605" s="519">
        <v>7195</v>
      </c>
      <c r="AH605" s="519">
        <v>7357</v>
      </c>
      <c r="AI605" s="519">
        <v>7523</v>
      </c>
      <c r="AJ605" s="519">
        <v>7697</v>
      </c>
      <c r="AK605" s="519">
        <v>7876</v>
      </c>
      <c r="AL605" s="519">
        <v>8060</v>
      </c>
      <c r="AM605" s="519">
        <v>8248</v>
      </c>
      <c r="AN605" s="519">
        <v>8442</v>
      </c>
      <c r="AO605" s="519">
        <v>8643</v>
      </c>
      <c r="AP605" s="519">
        <v>8850</v>
      </c>
      <c r="AQ605" s="519">
        <v>9065</v>
      </c>
      <c r="AR605" s="519">
        <v>9286</v>
      </c>
      <c r="AS605" s="519">
        <v>9515</v>
      </c>
      <c r="AT605" s="519">
        <v>9752</v>
      </c>
      <c r="AU605" s="519">
        <v>0</v>
      </c>
      <c r="AV605" s="519">
        <v>0</v>
      </c>
      <c r="AW605" s="519">
        <v>0</v>
      </c>
      <c r="AX605" s="519">
        <v>0</v>
      </c>
      <c r="AY605" s="519">
        <v>0</v>
      </c>
      <c r="AZ605" s="519">
        <v>0</v>
      </c>
      <c r="BA605" s="519">
        <v>0</v>
      </c>
      <c r="BB605" s="519">
        <v>0</v>
      </c>
      <c r="BC605" s="519">
        <v>0</v>
      </c>
      <c r="BD605" s="519">
        <v>0</v>
      </c>
      <c r="BE605" s="519">
        <v>0</v>
      </c>
      <c r="BF605" s="519">
        <v>0</v>
      </c>
      <c r="BG605" s="519">
        <v>0</v>
      </c>
      <c r="BH605" s="519">
        <v>0</v>
      </c>
      <c r="BI605" s="519">
        <v>0</v>
      </c>
      <c r="BJ605" s="519">
        <v>0</v>
      </c>
      <c r="BK605" s="519">
        <v>0</v>
      </c>
      <c r="BL605" s="519">
        <v>0</v>
      </c>
      <c r="BM605" s="519">
        <v>0</v>
      </c>
      <c r="BN605" s="519">
        <v>0</v>
      </c>
      <c r="BO605" s="519">
        <v>0</v>
      </c>
      <c r="BP605" s="519">
        <v>0</v>
      </c>
      <c r="BQ605" s="519">
        <v>0</v>
      </c>
      <c r="BR605" s="519">
        <v>0</v>
      </c>
      <c r="BS605" s="519">
        <v>0</v>
      </c>
      <c r="BT605" s="519">
        <v>0</v>
      </c>
      <c r="BU605" s="519">
        <v>0</v>
      </c>
      <c r="BV605" s="519">
        <v>0</v>
      </c>
      <c r="BW605" s="519">
        <v>0</v>
      </c>
      <c r="BX605" s="519">
        <v>0</v>
      </c>
      <c r="BY605" s="519">
        <v>0</v>
      </c>
      <c r="BZ605" s="519">
        <v>0</v>
      </c>
      <c r="CA605" s="519">
        <v>0</v>
      </c>
      <c r="CB605" s="519">
        <v>0</v>
      </c>
      <c r="CC605" s="519">
        <v>0</v>
      </c>
      <c r="CD605" s="519">
        <v>0</v>
      </c>
      <c r="CE605" s="519">
        <v>0</v>
      </c>
      <c r="CF605" s="519">
        <v>0</v>
      </c>
      <c r="CG605" s="519">
        <v>0</v>
      </c>
      <c r="CH605" s="519">
        <v>0</v>
      </c>
      <c r="CI605" s="519">
        <v>0</v>
      </c>
      <c r="CJ605" s="519">
        <v>0</v>
      </c>
      <c r="CK605" s="519">
        <v>0</v>
      </c>
      <c r="CL605" s="519">
        <v>0</v>
      </c>
      <c r="CM605" s="519">
        <v>0</v>
      </c>
      <c r="CN605" s="519">
        <v>0</v>
      </c>
      <c r="CO605" s="519">
        <v>0</v>
      </c>
      <c r="CP605" s="519">
        <v>0</v>
      </c>
      <c r="CQ605" s="519">
        <v>0</v>
      </c>
      <c r="CR605" s="519">
        <v>0</v>
      </c>
      <c r="CS605" s="519">
        <v>0</v>
      </c>
      <c r="CT605" s="519">
        <v>0</v>
      </c>
      <c r="CU605" s="519">
        <v>0</v>
      </c>
      <c r="CV605" s="519">
        <v>0</v>
      </c>
      <c r="CW605" s="519">
        <v>0</v>
      </c>
      <c r="CX605" s="519">
        <v>0</v>
      </c>
      <c r="CY605" s="519">
        <v>0</v>
      </c>
      <c r="CZ605" s="519">
        <v>0</v>
      </c>
      <c r="DA605" s="519">
        <v>0</v>
      </c>
      <c r="DB605" s="519">
        <v>0</v>
      </c>
      <c r="DC605" s="519">
        <v>0</v>
      </c>
      <c r="DD605" s="519">
        <v>0</v>
      </c>
      <c r="DE605" s="519">
        <v>0</v>
      </c>
      <c r="DF605" s="519">
        <v>0</v>
      </c>
      <c r="DG605" s="519">
        <v>0</v>
      </c>
      <c r="DH605" s="519">
        <v>0</v>
      </c>
      <c r="DI605" s="519">
        <v>0</v>
      </c>
      <c r="DJ605" s="519">
        <v>0</v>
      </c>
      <c r="DK605" s="519">
        <v>0</v>
      </c>
      <c r="DL605" s="519">
        <v>0</v>
      </c>
      <c r="DM605" s="519">
        <v>0</v>
      </c>
      <c r="DN605" s="519">
        <v>0</v>
      </c>
      <c r="DO605" s="519">
        <v>0</v>
      </c>
      <c r="DP605" s="519">
        <v>0</v>
      </c>
      <c r="DQ605" s="519">
        <v>0</v>
      </c>
      <c r="DR605" s="519">
        <v>0</v>
      </c>
      <c r="DS605" s="519">
        <v>0</v>
      </c>
      <c r="DT605" s="519">
        <v>0</v>
      </c>
      <c r="DU605" s="519">
        <v>0</v>
      </c>
      <c r="DV605" s="519">
        <v>0</v>
      </c>
      <c r="DW605" s="519">
        <v>0</v>
      </c>
      <c r="DX605" s="519">
        <v>0</v>
      </c>
      <c r="DZ605" s="337"/>
      <c r="EA605" s="519" t="s">
        <v>1061</v>
      </c>
      <c r="EB605" s="519" t="s">
        <v>1060</v>
      </c>
      <c r="EC605" s="519">
        <v>0</v>
      </c>
      <c r="ED605" s="521" t="str">
        <f t="shared" si="29"/>
        <v>SDN150200</v>
      </c>
      <c r="EE605" s="519">
        <v>463</v>
      </c>
      <c r="EF605" s="519">
        <v>1248</v>
      </c>
      <c r="EG605" s="519">
        <v>2045</v>
      </c>
      <c r="EH605" s="519">
        <v>2827</v>
      </c>
      <c r="EI605" s="519">
        <v>3592</v>
      </c>
      <c r="EJ605" s="519">
        <v>4338</v>
      </c>
      <c r="EK605" s="519">
        <v>5073</v>
      </c>
      <c r="EL605" s="519">
        <v>5651</v>
      </c>
      <c r="EM605" s="519">
        <v>6217</v>
      </c>
      <c r="EN605" s="519">
        <v>6921</v>
      </c>
      <c r="EO605" s="519">
        <v>7461</v>
      </c>
      <c r="EP605" s="519">
        <v>7990</v>
      </c>
      <c r="EQ605" s="519">
        <v>8510</v>
      </c>
      <c r="ER605" s="519">
        <v>9022</v>
      </c>
      <c r="ES605" s="519">
        <v>0</v>
      </c>
      <c r="ET605" s="519">
        <v>0</v>
      </c>
      <c r="EU605" s="519">
        <v>0</v>
      </c>
      <c r="EV605" s="519">
        <v>0</v>
      </c>
      <c r="EW605" s="519">
        <v>0</v>
      </c>
      <c r="EX605" s="519">
        <v>0</v>
      </c>
      <c r="EY605" s="519">
        <v>0</v>
      </c>
      <c r="EZ605" s="519">
        <v>0</v>
      </c>
      <c r="FA605" s="519">
        <v>0</v>
      </c>
      <c r="FB605" s="519">
        <v>0</v>
      </c>
      <c r="FC605" s="519">
        <v>0</v>
      </c>
      <c r="FD605" s="519">
        <v>0</v>
      </c>
      <c r="FE605" s="519">
        <v>0</v>
      </c>
      <c r="FF605" s="519">
        <v>0</v>
      </c>
      <c r="FG605" s="519">
        <v>0</v>
      </c>
      <c r="FH605" s="519">
        <v>0</v>
      </c>
      <c r="FI605" s="519">
        <v>0</v>
      </c>
      <c r="FJ605" s="519">
        <v>0</v>
      </c>
      <c r="FK605" s="519">
        <v>0</v>
      </c>
      <c r="FL605" s="519">
        <v>0</v>
      </c>
      <c r="FM605" s="519">
        <v>0</v>
      </c>
      <c r="FN605" s="519">
        <v>0</v>
      </c>
      <c r="FO605" s="519">
        <v>0</v>
      </c>
      <c r="FP605" s="519">
        <v>0</v>
      </c>
      <c r="FQ605" s="519">
        <v>0</v>
      </c>
      <c r="FR605" s="519">
        <v>0</v>
      </c>
      <c r="FS605" s="519">
        <v>0</v>
      </c>
      <c r="FT605" s="519">
        <v>0</v>
      </c>
      <c r="FU605" s="519">
        <v>0</v>
      </c>
      <c r="FV605" s="519">
        <v>0</v>
      </c>
      <c r="FW605" s="519">
        <v>0</v>
      </c>
      <c r="FX605" s="519">
        <v>0</v>
      </c>
      <c r="FY605" s="519">
        <v>0</v>
      </c>
      <c r="FZ605" s="519">
        <v>0</v>
      </c>
      <c r="GA605" s="519">
        <v>0</v>
      </c>
      <c r="GB605" s="519">
        <v>0</v>
      </c>
      <c r="GC605" s="519">
        <v>0</v>
      </c>
      <c r="GD605" s="519">
        <v>0</v>
      </c>
      <c r="GE605" s="519">
        <v>0</v>
      </c>
      <c r="GF605" s="519">
        <v>0</v>
      </c>
      <c r="GG605" s="519">
        <v>0</v>
      </c>
      <c r="GH605" s="519">
        <v>0</v>
      </c>
      <c r="GI605" s="519">
        <v>0</v>
      </c>
      <c r="GJ605" s="519">
        <v>0</v>
      </c>
      <c r="GK605" s="519">
        <v>0</v>
      </c>
      <c r="GL605" s="519">
        <v>0</v>
      </c>
      <c r="GM605" s="519">
        <v>0</v>
      </c>
      <c r="GN605" s="519">
        <v>0</v>
      </c>
      <c r="GO605" s="519">
        <v>0</v>
      </c>
      <c r="GP605" s="519">
        <v>0</v>
      </c>
      <c r="GQ605" s="519">
        <v>0</v>
      </c>
      <c r="GR605" s="519">
        <v>0</v>
      </c>
      <c r="GS605" s="519">
        <v>0</v>
      </c>
      <c r="GT605" s="519">
        <v>0</v>
      </c>
      <c r="GU605" s="519">
        <v>0</v>
      </c>
      <c r="GV605" s="519">
        <v>0</v>
      </c>
      <c r="GW605" s="519">
        <v>0</v>
      </c>
      <c r="GX605" s="519">
        <v>0</v>
      </c>
      <c r="GY605" s="519">
        <v>0</v>
      </c>
      <c r="GZ605" s="519">
        <v>0</v>
      </c>
      <c r="HA605" s="519">
        <v>0</v>
      </c>
      <c r="HB605" s="519">
        <v>0</v>
      </c>
      <c r="HC605" s="519">
        <v>0</v>
      </c>
      <c r="HD605" s="519">
        <v>0</v>
      </c>
      <c r="HE605" s="519">
        <v>0</v>
      </c>
      <c r="HF605" s="519">
        <v>0</v>
      </c>
      <c r="HG605" s="519">
        <v>0</v>
      </c>
      <c r="HH605" s="519">
        <v>0</v>
      </c>
      <c r="HI605" s="519">
        <v>0</v>
      </c>
      <c r="HJ605" s="519">
        <v>0</v>
      </c>
      <c r="HK605" s="519">
        <v>0</v>
      </c>
      <c r="HL605" s="519">
        <v>0</v>
      </c>
      <c r="HM605" s="519">
        <v>0</v>
      </c>
      <c r="HN605" s="519">
        <v>0</v>
      </c>
      <c r="HO605" s="519">
        <v>0</v>
      </c>
      <c r="HP605" s="519">
        <v>0</v>
      </c>
      <c r="HQ605" s="519">
        <v>0</v>
      </c>
      <c r="HR605" s="519">
        <v>0</v>
      </c>
      <c r="HS605" s="519">
        <v>0</v>
      </c>
      <c r="HT605" s="519">
        <v>0</v>
      </c>
      <c r="HU605" s="519">
        <v>0</v>
      </c>
      <c r="HV605" s="519">
        <v>0</v>
      </c>
      <c r="HW605" s="519">
        <v>0</v>
      </c>
      <c r="HX605" s="519">
        <v>0</v>
      </c>
      <c r="HY605" s="519">
        <v>0</v>
      </c>
      <c r="HZ605" s="519">
        <v>0</v>
      </c>
      <c r="IA605" s="519">
        <v>0</v>
      </c>
      <c r="IB605" s="519">
        <v>0</v>
      </c>
      <c r="IC605" s="519">
        <v>0</v>
      </c>
      <c r="ID605" s="519">
        <v>0</v>
      </c>
      <c r="IE605" s="519">
        <v>0</v>
      </c>
      <c r="IF605" s="519">
        <v>0</v>
      </c>
      <c r="IG605" s="519">
        <v>0</v>
      </c>
      <c r="IH605" s="519">
        <v>0</v>
      </c>
      <c r="II605" s="519">
        <v>0</v>
      </c>
      <c r="IJ605" s="519">
        <v>0</v>
      </c>
      <c r="IK605" s="519">
        <v>0</v>
      </c>
    </row>
    <row r="606" spans="2:245" hidden="1">
      <c r="B606" s="519" t="s">
        <v>1058</v>
      </c>
      <c r="C606" s="519"/>
      <c r="D606" s="519"/>
      <c r="E606" s="519"/>
      <c r="F606" s="519">
        <v>1</v>
      </c>
      <c r="G606" s="519"/>
      <c r="H606" s="519">
        <v>60</v>
      </c>
      <c r="I606" s="519">
        <v>4</v>
      </c>
      <c r="J606" s="519" t="str">
        <f t="shared" si="30"/>
        <v>SDN10016004</v>
      </c>
      <c r="K606" s="519">
        <v>2780</v>
      </c>
      <c r="M606" s="337"/>
      <c r="N606" s="519" t="s">
        <v>1061</v>
      </c>
      <c r="O606" s="519" t="s">
        <v>1060</v>
      </c>
      <c r="P606" s="519">
        <v>1</v>
      </c>
      <c r="Q606" s="521" t="str">
        <f t="shared" si="28"/>
        <v>SDN150201</v>
      </c>
      <c r="R606" s="519">
        <v>252</v>
      </c>
      <c r="S606" s="519">
        <v>598</v>
      </c>
      <c r="T606" s="519">
        <v>951</v>
      </c>
      <c r="U606" s="519">
        <v>1313</v>
      </c>
      <c r="V606" s="519">
        <v>1681</v>
      </c>
      <c r="W606" s="519">
        <v>2057</v>
      </c>
      <c r="X606" s="519">
        <v>2442</v>
      </c>
      <c r="Y606" s="519">
        <v>2768</v>
      </c>
      <c r="Z606" s="519">
        <v>3101</v>
      </c>
      <c r="AA606" s="519">
        <v>4587</v>
      </c>
      <c r="AB606" s="519">
        <v>5051</v>
      </c>
      <c r="AC606" s="519">
        <v>5525</v>
      </c>
      <c r="AD606" s="519">
        <v>6009</v>
      </c>
      <c r="AE606" s="519">
        <v>6506</v>
      </c>
      <c r="AF606" s="519">
        <v>7016</v>
      </c>
      <c r="AG606" s="519">
        <v>7174</v>
      </c>
      <c r="AH606" s="519">
        <v>7336</v>
      </c>
      <c r="AI606" s="519">
        <v>7505</v>
      </c>
      <c r="AJ606" s="519">
        <v>7680</v>
      </c>
      <c r="AK606" s="519">
        <v>7859</v>
      </c>
      <c r="AL606" s="519">
        <v>8042</v>
      </c>
      <c r="AM606" s="519">
        <v>8231</v>
      </c>
      <c r="AN606" s="519">
        <v>8426</v>
      </c>
      <c r="AO606" s="519">
        <v>8628</v>
      </c>
      <c r="AP606" s="519">
        <v>8838</v>
      </c>
      <c r="AQ606" s="519">
        <v>9053</v>
      </c>
      <c r="AR606" s="519">
        <v>9276</v>
      </c>
      <c r="AS606" s="519">
        <v>9508</v>
      </c>
      <c r="AT606" s="519">
        <v>9749</v>
      </c>
      <c r="AU606" s="519">
        <v>0</v>
      </c>
      <c r="AV606" s="519">
        <v>0</v>
      </c>
      <c r="AW606" s="519">
        <v>0</v>
      </c>
      <c r="AX606" s="519">
        <v>0</v>
      </c>
      <c r="AY606" s="519">
        <v>0</v>
      </c>
      <c r="AZ606" s="519">
        <v>0</v>
      </c>
      <c r="BA606" s="519">
        <v>0</v>
      </c>
      <c r="BB606" s="519">
        <v>0</v>
      </c>
      <c r="BC606" s="519">
        <v>0</v>
      </c>
      <c r="BD606" s="519">
        <v>0</v>
      </c>
      <c r="BE606" s="519">
        <v>0</v>
      </c>
      <c r="BF606" s="519">
        <v>0</v>
      </c>
      <c r="BG606" s="519">
        <v>0</v>
      </c>
      <c r="BH606" s="519">
        <v>0</v>
      </c>
      <c r="BI606" s="519">
        <v>0</v>
      </c>
      <c r="BJ606" s="519">
        <v>0</v>
      </c>
      <c r="BK606" s="519">
        <v>0</v>
      </c>
      <c r="BL606" s="519">
        <v>0</v>
      </c>
      <c r="BM606" s="519">
        <v>0</v>
      </c>
      <c r="BN606" s="519">
        <v>0</v>
      </c>
      <c r="BO606" s="519">
        <v>0</v>
      </c>
      <c r="BP606" s="519">
        <v>0</v>
      </c>
      <c r="BQ606" s="519">
        <v>0</v>
      </c>
      <c r="BR606" s="519">
        <v>0</v>
      </c>
      <c r="BS606" s="519">
        <v>0</v>
      </c>
      <c r="BT606" s="519">
        <v>0</v>
      </c>
      <c r="BU606" s="519">
        <v>0</v>
      </c>
      <c r="BV606" s="519">
        <v>0</v>
      </c>
      <c r="BW606" s="519">
        <v>0</v>
      </c>
      <c r="BX606" s="519">
        <v>0</v>
      </c>
      <c r="BY606" s="519">
        <v>0</v>
      </c>
      <c r="BZ606" s="519">
        <v>0</v>
      </c>
      <c r="CA606" s="519">
        <v>0</v>
      </c>
      <c r="CB606" s="519">
        <v>0</v>
      </c>
      <c r="CC606" s="519">
        <v>0</v>
      </c>
      <c r="CD606" s="519">
        <v>0</v>
      </c>
      <c r="CE606" s="519">
        <v>0</v>
      </c>
      <c r="CF606" s="519">
        <v>0</v>
      </c>
      <c r="CG606" s="519">
        <v>0</v>
      </c>
      <c r="CH606" s="519">
        <v>0</v>
      </c>
      <c r="CI606" s="519">
        <v>0</v>
      </c>
      <c r="CJ606" s="519">
        <v>0</v>
      </c>
      <c r="CK606" s="519">
        <v>0</v>
      </c>
      <c r="CL606" s="519">
        <v>0</v>
      </c>
      <c r="CM606" s="519">
        <v>0</v>
      </c>
      <c r="CN606" s="519">
        <v>0</v>
      </c>
      <c r="CO606" s="519">
        <v>0</v>
      </c>
      <c r="CP606" s="519">
        <v>0</v>
      </c>
      <c r="CQ606" s="519">
        <v>0</v>
      </c>
      <c r="CR606" s="519">
        <v>0</v>
      </c>
      <c r="CS606" s="519">
        <v>0</v>
      </c>
      <c r="CT606" s="519">
        <v>0</v>
      </c>
      <c r="CU606" s="519">
        <v>0</v>
      </c>
      <c r="CV606" s="519">
        <v>0</v>
      </c>
      <c r="CW606" s="519">
        <v>0</v>
      </c>
      <c r="CX606" s="519">
        <v>0</v>
      </c>
      <c r="CY606" s="519">
        <v>0</v>
      </c>
      <c r="CZ606" s="519">
        <v>0</v>
      </c>
      <c r="DA606" s="519">
        <v>0</v>
      </c>
      <c r="DB606" s="519">
        <v>0</v>
      </c>
      <c r="DC606" s="519">
        <v>0</v>
      </c>
      <c r="DD606" s="519">
        <v>0</v>
      </c>
      <c r="DE606" s="519">
        <v>0</v>
      </c>
      <c r="DF606" s="519">
        <v>0</v>
      </c>
      <c r="DG606" s="519">
        <v>0</v>
      </c>
      <c r="DH606" s="519">
        <v>0</v>
      </c>
      <c r="DI606" s="519">
        <v>0</v>
      </c>
      <c r="DJ606" s="519">
        <v>0</v>
      </c>
      <c r="DK606" s="519">
        <v>0</v>
      </c>
      <c r="DL606" s="519">
        <v>0</v>
      </c>
      <c r="DM606" s="519">
        <v>0</v>
      </c>
      <c r="DN606" s="519">
        <v>0</v>
      </c>
      <c r="DO606" s="519">
        <v>0</v>
      </c>
      <c r="DP606" s="519">
        <v>0</v>
      </c>
      <c r="DQ606" s="519">
        <v>0</v>
      </c>
      <c r="DR606" s="519">
        <v>0</v>
      </c>
      <c r="DS606" s="519">
        <v>0</v>
      </c>
      <c r="DT606" s="519">
        <v>0</v>
      </c>
      <c r="DU606" s="519">
        <v>0</v>
      </c>
      <c r="DV606" s="519">
        <v>0</v>
      </c>
      <c r="DW606" s="519">
        <v>0</v>
      </c>
      <c r="DX606" s="519">
        <v>0</v>
      </c>
      <c r="DZ606" s="337"/>
      <c r="EA606" s="519" t="s">
        <v>1061</v>
      </c>
      <c r="EB606" s="519" t="s">
        <v>1060</v>
      </c>
      <c r="EC606" s="519">
        <v>1</v>
      </c>
      <c r="ED606" s="521" t="str">
        <f t="shared" si="29"/>
        <v>SDN150201</v>
      </c>
      <c r="EE606" s="519">
        <v>458</v>
      </c>
      <c r="EF606" s="519">
        <v>1240</v>
      </c>
      <c r="EG606" s="519">
        <v>2034</v>
      </c>
      <c r="EH606" s="519">
        <v>2812</v>
      </c>
      <c r="EI606" s="519">
        <v>3572</v>
      </c>
      <c r="EJ606" s="519">
        <v>4317</v>
      </c>
      <c r="EK606" s="519">
        <v>5046</v>
      </c>
      <c r="EL606" s="519">
        <v>5621</v>
      </c>
      <c r="EM606" s="519">
        <v>6184</v>
      </c>
      <c r="EN606" s="519">
        <v>6886</v>
      </c>
      <c r="EO606" s="519">
        <v>7426</v>
      </c>
      <c r="EP606" s="519">
        <v>7954</v>
      </c>
      <c r="EQ606" s="519">
        <v>8473</v>
      </c>
      <c r="ER606" s="519">
        <v>8985</v>
      </c>
      <c r="ES606" s="519">
        <v>0</v>
      </c>
      <c r="ET606" s="519">
        <v>0</v>
      </c>
      <c r="EU606" s="519">
        <v>0</v>
      </c>
      <c r="EV606" s="519">
        <v>0</v>
      </c>
      <c r="EW606" s="519">
        <v>0</v>
      </c>
      <c r="EX606" s="519">
        <v>0</v>
      </c>
      <c r="EY606" s="519">
        <v>0</v>
      </c>
      <c r="EZ606" s="519">
        <v>0</v>
      </c>
      <c r="FA606" s="519">
        <v>0</v>
      </c>
      <c r="FB606" s="519">
        <v>0</v>
      </c>
      <c r="FC606" s="519">
        <v>0</v>
      </c>
      <c r="FD606" s="519">
        <v>0</v>
      </c>
      <c r="FE606" s="519">
        <v>0</v>
      </c>
      <c r="FF606" s="519">
        <v>0</v>
      </c>
      <c r="FG606" s="519">
        <v>0</v>
      </c>
      <c r="FH606" s="519">
        <v>0</v>
      </c>
      <c r="FI606" s="519">
        <v>0</v>
      </c>
      <c r="FJ606" s="519">
        <v>0</v>
      </c>
      <c r="FK606" s="519">
        <v>0</v>
      </c>
      <c r="FL606" s="519">
        <v>0</v>
      </c>
      <c r="FM606" s="519">
        <v>0</v>
      </c>
      <c r="FN606" s="519">
        <v>0</v>
      </c>
      <c r="FO606" s="519">
        <v>0</v>
      </c>
      <c r="FP606" s="519">
        <v>0</v>
      </c>
      <c r="FQ606" s="519">
        <v>0</v>
      </c>
      <c r="FR606" s="519">
        <v>0</v>
      </c>
      <c r="FS606" s="519">
        <v>0</v>
      </c>
      <c r="FT606" s="519">
        <v>0</v>
      </c>
      <c r="FU606" s="519">
        <v>0</v>
      </c>
      <c r="FV606" s="519">
        <v>0</v>
      </c>
      <c r="FW606" s="519">
        <v>0</v>
      </c>
      <c r="FX606" s="519">
        <v>0</v>
      </c>
      <c r="FY606" s="519">
        <v>0</v>
      </c>
      <c r="FZ606" s="519">
        <v>0</v>
      </c>
      <c r="GA606" s="519">
        <v>0</v>
      </c>
      <c r="GB606" s="519">
        <v>0</v>
      </c>
      <c r="GC606" s="519">
        <v>0</v>
      </c>
      <c r="GD606" s="519">
        <v>0</v>
      </c>
      <c r="GE606" s="519">
        <v>0</v>
      </c>
      <c r="GF606" s="519">
        <v>0</v>
      </c>
      <c r="GG606" s="519">
        <v>0</v>
      </c>
      <c r="GH606" s="519">
        <v>0</v>
      </c>
      <c r="GI606" s="519">
        <v>0</v>
      </c>
      <c r="GJ606" s="519">
        <v>0</v>
      </c>
      <c r="GK606" s="519">
        <v>0</v>
      </c>
      <c r="GL606" s="519">
        <v>0</v>
      </c>
      <c r="GM606" s="519">
        <v>0</v>
      </c>
      <c r="GN606" s="519">
        <v>0</v>
      </c>
      <c r="GO606" s="519">
        <v>0</v>
      </c>
      <c r="GP606" s="519">
        <v>0</v>
      </c>
      <c r="GQ606" s="519">
        <v>0</v>
      </c>
      <c r="GR606" s="519">
        <v>0</v>
      </c>
      <c r="GS606" s="519">
        <v>0</v>
      </c>
      <c r="GT606" s="519">
        <v>0</v>
      </c>
      <c r="GU606" s="519">
        <v>0</v>
      </c>
      <c r="GV606" s="519">
        <v>0</v>
      </c>
      <c r="GW606" s="519">
        <v>0</v>
      </c>
      <c r="GX606" s="519">
        <v>0</v>
      </c>
      <c r="GY606" s="519">
        <v>0</v>
      </c>
      <c r="GZ606" s="519">
        <v>0</v>
      </c>
      <c r="HA606" s="519">
        <v>0</v>
      </c>
      <c r="HB606" s="519">
        <v>0</v>
      </c>
      <c r="HC606" s="519">
        <v>0</v>
      </c>
      <c r="HD606" s="519">
        <v>0</v>
      </c>
      <c r="HE606" s="519">
        <v>0</v>
      </c>
      <c r="HF606" s="519">
        <v>0</v>
      </c>
      <c r="HG606" s="519">
        <v>0</v>
      </c>
      <c r="HH606" s="519">
        <v>0</v>
      </c>
      <c r="HI606" s="519">
        <v>0</v>
      </c>
      <c r="HJ606" s="519">
        <v>0</v>
      </c>
      <c r="HK606" s="519">
        <v>0</v>
      </c>
      <c r="HL606" s="519">
        <v>0</v>
      </c>
      <c r="HM606" s="519">
        <v>0</v>
      </c>
      <c r="HN606" s="519">
        <v>0</v>
      </c>
      <c r="HO606" s="519">
        <v>0</v>
      </c>
      <c r="HP606" s="519">
        <v>0</v>
      </c>
      <c r="HQ606" s="519">
        <v>0</v>
      </c>
      <c r="HR606" s="519">
        <v>0</v>
      </c>
      <c r="HS606" s="519">
        <v>0</v>
      </c>
      <c r="HT606" s="519">
        <v>0</v>
      </c>
      <c r="HU606" s="519">
        <v>0</v>
      </c>
      <c r="HV606" s="519">
        <v>0</v>
      </c>
      <c r="HW606" s="519">
        <v>0</v>
      </c>
      <c r="HX606" s="519">
        <v>0</v>
      </c>
      <c r="HY606" s="519">
        <v>0</v>
      </c>
      <c r="HZ606" s="519">
        <v>0</v>
      </c>
      <c r="IA606" s="519">
        <v>0</v>
      </c>
      <c r="IB606" s="519">
        <v>0</v>
      </c>
      <c r="IC606" s="519">
        <v>0</v>
      </c>
      <c r="ID606" s="519">
        <v>0</v>
      </c>
      <c r="IE606" s="519">
        <v>0</v>
      </c>
      <c r="IF606" s="519">
        <v>0</v>
      </c>
      <c r="IG606" s="519">
        <v>0</v>
      </c>
      <c r="IH606" s="519">
        <v>0</v>
      </c>
      <c r="II606" s="519">
        <v>0</v>
      </c>
      <c r="IJ606" s="519">
        <v>0</v>
      </c>
      <c r="IK606" s="519">
        <v>0</v>
      </c>
    </row>
    <row r="607" spans="2:245" hidden="1">
      <c r="B607" s="519" t="s">
        <v>1058</v>
      </c>
      <c r="C607" s="519"/>
      <c r="D607" s="519"/>
      <c r="E607" s="519"/>
      <c r="F607" s="519">
        <v>1</v>
      </c>
      <c r="G607" s="519"/>
      <c r="H607" s="519">
        <v>60</v>
      </c>
      <c r="I607" s="519">
        <v>5</v>
      </c>
      <c r="J607" s="519" t="str">
        <f t="shared" si="30"/>
        <v>SDN10016005</v>
      </c>
      <c r="K607" s="519">
        <v>2780</v>
      </c>
      <c r="M607" s="337"/>
      <c r="N607" s="519" t="s">
        <v>1061</v>
      </c>
      <c r="O607" s="519" t="s">
        <v>1060</v>
      </c>
      <c r="P607" s="519">
        <v>2</v>
      </c>
      <c r="Q607" s="521" t="str">
        <f t="shared" si="28"/>
        <v>SDN150202</v>
      </c>
      <c r="R607" s="519">
        <v>249</v>
      </c>
      <c r="S607" s="519">
        <v>594</v>
      </c>
      <c r="T607" s="519">
        <v>946</v>
      </c>
      <c r="U607" s="519">
        <v>1305</v>
      </c>
      <c r="V607" s="519">
        <v>1673</v>
      </c>
      <c r="W607" s="519">
        <v>2048</v>
      </c>
      <c r="X607" s="519">
        <v>2430</v>
      </c>
      <c r="Y607" s="519">
        <v>2755</v>
      </c>
      <c r="Z607" s="519">
        <v>3086</v>
      </c>
      <c r="AA607" s="519">
        <v>4567</v>
      </c>
      <c r="AB607" s="519">
        <v>5029</v>
      </c>
      <c r="AC607" s="519">
        <v>5502</v>
      </c>
      <c r="AD607" s="519">
        <v>5987</v>
      </c>
      <c r="AE607" s="519">
        <v>6483</v>
      </c>
      <c r="AF607" s="519">
        <v>6993</v>
      </c>
      <c r="AG607" s="519">
        <v>7151</v>
      </c>
      <c r="AH607" s="519">
        <v>7316</v>
      </c>
      <c r="AI607" s="519">
        <v>7486</v>
      </c>
      <c r="AJ607" s="519">
        <v>7660</v>
      </c>
      <c r="AK607" s="519">
        <v>7839</v>
      </c>
      <c r="AL607" s="519">
        <v>8023</v>
      </c>
      <c r="AM607" s="519">
        <v>8213</v>
      </c>
      <c r="AN607" s="519">
        <v>8409</v>
      </c>
      <c r="AO607" s="519">
        <v>8613</v>
      </c>
      <c r="AP607" s="519">
        <v>8823</v>
      </c>
      <c r="AQ607" s="519">
        <v>9040</v>
      </c>
      <c r="AR607" s="519">
        <v>9266</v>
      </c>
      <c r="AS607" s="519">
        <v>9501</v>
      </c>
      <c r="AT607" s="519">
        <v>9746</v>
      </c>
      <c r="AU607" s="519">
        <v>0</v>
      </c>
      <c r="AV607" s="519">
        <v>0</v>
      </c>
      <c r="AW607" s="519">
        <v>0</v>
      </c>
      <c r="AX607" s="519">
        <v>0</v>
      </c>
      <c r="AY607" s="519">
        <v>0</v>
      </c>
      <c r="AZ607" s="519">
        <v>0</v>
      </c>
      <c r="BA607" s="519">
        <v>0</v>
      </c>
      <c r="BB607" s="519">
        <v>0</v>
      </c>
      <c r="BC607" s="519">
        <v>0</v>
      </c>
      <c r="BD607" s="519">
        <v>0</v>
      </c>
      <c r="BE607" s="519">
        <v>0</v>
      </c>
      <c r="BF607" s="519">
        <v>0</v>
      </c>
      <c r="BG607" s="519">
        <v>0</v>
      </c>
      <c r="BH607" s="519">
        <v>0</v>
      </c>
      <c r="BI607" s="519">
        <v>0</v>
      </c>
      <c r="BJ607" s="519">
        <v>0</v>
      </c>
      <c r="BK607" s="519">
        <v>0</v>
      </c>
      <c r="BL607" s="519">
        <v>0</v>
      </c>
      <c r="BM607" s="519">
        <v>0</v>
      </c>
      <c r="BN607" s="519">
        <v>0</v>
      </c>
      <c r="BO607" s="519">
        <v>0</v>
      </c>
      <c r="BP607" s="519">
        <v>0</v>
      </c>
      <c r="BQ607" s="519">
        <v>0</v>
      </c>
      <c r="BR607" s="519">
        <v>0</v>
      </c>
      <c r="BS607" s="519">
        <v>0</v>
      </c>
      <c r="BT607" s="519">
        <v>0</v>
      </c>
      <c r="BU607" s="519">
        <v>0</v>
      </c>
      <c r="BV607" s="519">
        <v>0</v>
      </c>
      <c r="BW607" s="519">
        <v>0</v>
      </c>
      <c r="BX607" s="519">
        <v>0</v>
      </c>
      <c r="BY607" s="519">
        <v>0</v>
      </c>
      <c r="BZ607" s="519">
        <v>0</v>
      </c>
      <c r="CA607" s="519">
        <v>0</v>
      </c>
      <c r="CB607" s="519">
        <v>0</v>
      </c>
      <c r="CC607" s="519">
        <v>0</v>
      </c>
      <c r="CD607" s="519">
        <v>0</v>
      </c>
      <c r="CE607" s="519">
        <v>0</v>
      </c>
      <c r="CF607" s="519">
        <v>0</v>
      </c>
      <c r="CG607" s="519">
        <v>0</v>
      </c>
      <c r="CH607" s="519">
        <v>0</v>
      </c>
      <c r="CI607" s="519">
        <v>0</v>
      </c>
      <c r="CJ607" s="519">
        <v>0</v>
      </c>
      <c r="CK607" s="519">
        <v>0</v>
      </c>
      <c r="CL607" s="519">
        <v>0</v>
      </c>
      <c r="CM607" s="519">
        <v>0</v>
      </c>
      <c r="CN607" s="519">
        <v>0</v>
      </c>
      <c r="CO607" s="519">
        <v>0</v>
      </c>
      <c r="CP607" s="519">
        <v>0</v>
      </c>
      <c r="CQ607" s="519">
        <v>0</v>
      </c>
      <c r="CR607" s="519">
        <v>0</v>
      </c>
      <c r="CS607" s="519">
        <v>0</v>
      </c>
      <c r="CT607" s="519">
        <v>0</v>
      </c>
      <c r="CU607" s="519">
        <v>0</v>
      </c>
      <c r="CV607" s="519">
        <v>0</v>
      </c>
      <c r="CW607" s="519">
        <v>0</v>
      </c>
      <c r="CX607" s="519">
        <v>0</v>
      </c>
      <c r="CY607" s="519">
        <v>0</v>
      </c>
      <c r="CZ607" s="519">
        <v>0</v>
      </c>
      <c r="DA607" s="519">
        <v>0</v>
      </c>
      <c r="DB607" s="519">
        <v>0</v>
      </c>
      <c r="DC607" s="519">
        <v>0</v>
      </c>
      <c r="DD607" s="519">
        <v>0</v>
      </c>
      <c r="DE607" s="519">
        <v>0</v>
      </c>
      <c r="DF607" s="519">
        <v>0</v>
      </c>
      <c r="DG607" s="519">
        <v>0</v>
      </c>
      <c r="DH607" s="519">
        <v>0</v>
      </c>
      <c r="DI607" s="519">
        <v>0</v>
      </c>
      <c r="DJ607" s="519">
        <v>0</v>
      </c>
      <c r="DK607" s="519">
        <v>0</v>
      </c>
      <c r="DL607" s="519">
        <v>0</v>
      </c>
      <c r="DM607" s="519">
        <v>0</v>
      </c>
      <c r="DN607" s="519">
        <v>0</v>
      </c>
      <c r="DO607" s="519">
        <v>0</v>
      </c>
      <c r="DP607" s="519">
        <v>0</v>
      </c>
      <c r="DQ607" s="519">
        <v>0</v>
      </c>
      <c r="DR607" s="519">
        <v>0</v>
      </c>
      <c r="DS607" s="519">
        <v>0</v>
      </c>
      <c r="DT607" s="519">
        <v>0</v>
      </c>
      <c r="DU607" s="519">
        <v>0</v>
      </c>
      <c r="DV607" s="519">
        <v>0</v>
      </c>
      <c r="DW607" s="519">
        <v>0</v>
      </c>
      <c r="DX607" s="519">
        <v>0</v>
      </c>
      <c r="DZ607" s="337"/>
      <c r="EA607" s="519" t="s">
        <v>1061</v>
      </c>
      <c r="EB607" s="519" t="s">
        <v>1060</v>
      </c>
      <c r="EC607" s="519">
        <v>2</v>
      </c>
      <c r="ED607" s="521" t="str">
        <f t="shared" si="29"/>
        <v>SDN150202</v>
      </c>
      <c r="EE607" s="519">
        <v>453</v>
      </c>
      <c r="EF607" s="519">
        <v>1232</v>
      </c>
      <c r="EG607" s="519">
        <v>2022</v>
      </c>
      <c r="EH607" s="519">
        <v>2794</v>
      </c>
      <c r="EI607" s="519">
        <v>3552</v>
      </c>
      <c r="EJ607" s="519">
        <v>4292</v>
      </c>
      <c r="EK607" s="519">
        <v>5018</v>
      </c>
      <c r="EL607" s="519">
        <v>5590</v>
      </c>
      <c r="EM607" s="519">
        <v>6151</v>
      </c>
      <c r="EN607" s="519">
        <v>6851</v>
      </c>
      <c r="EO607" s="519">
        <v>7388</v>
      </c>
      <c r="EP607" s="519">
        <v>7914</v>
      </c>
      <c r="EQ607" s="519">
        <v>8436</v>
      </c>
      <c r="ER607" s="519">
        <v>8948</v>
      </c>
      <c r="ES607" s="519">
        <v>0</v>
      </c>
      <c r="ET607" s="519">
        <v>0</v>
      </c>
      <c r="EU607" s="519">
        <v>0</v>
      </c>
      <c r="EV607" s="519">
        <v>0</v>
      </c>
      <c r="EW607" s="519">
        <v>0</v>
      </c>
      <c r="EX607" s="519">
        <v>0</v>
      </c>
      <c r="EY607" s="519">
        <v>0</v>
      </c>
      <c r="EZ607" s="519">
        <v>0</v>
      </c>
      <c r="FA607" s="519">
        <v>0</v>
      </c>
      <c r="FB607" s="519">
        <v>0</v>
      </c>
      <c r="FC607" s="519">
        <v>0</v>
      </c>
      <c r="FD607" s="519">
        <v>0</v>
      </c>
      <c r="FE607" s="519">
        <v>0</v>
      </c>
      <c r="FF607" s="519">
        <v>0</v>
      </c>
      <c r="FG607" s="519">
        <v>0</v>
      </c>
      <c r="FH607" s="519">
        <v>0</v>
      </c>
      <c r="FI607" s="519">
        <v>0</v>
      </c>
      <c r="FJ607" s="519">
        <v>0</v>
      </c>
      <c r="FK607" s="519">
        <v>0</v>
      </c>
      <c r="FL607" s="519">
        <v>0</v>
      </c>
      <c r="FM607" s="519">
        <v>0</v>
      </c>
      <c r="FN607" s="519">
        <v>0</v>
      </c>
      <c r="FO607" s="519">
        <v>0</v>
      </c>
      <c r="FP607" s="519">
        <v>0</v>
      </c>
      <c r="FQ607" s="519">
        <v>0</v>
      </c>
      <c r="FR607" s="519">
        <v>0</v>
      </c>
      <c r="FS607" s="519">
        <v>0</v>
      </c>
      <c r="FT607" s="519">
        <v>0</v>
      </c>
      <c r="FU607" s="519">
        <v>0</v>
      </c>
      <c r="FV607" s="519">
        <v>0</v>
      </c>
      <c r="FW607" s="519">
        <v>0</v>
      </c>
      <c r="FX607" s="519">
        <v>0</v>
      </c>
      <c r="FY607" s="519">
        <v>0</v>
      </c>
      <c r="FZ607" s="519">
        <v>0</v>
      </c>
      <c r="GA607" s="519">
        <v>0</v>
      </c>
      <c r="GB607" s="519">
        <v>0</v>
      </c>
      <c r="GC607" s="519">
        <v>0</v>
      </c>
      <c r="GD607" s="519">
        <v>0</v>
      </c>
      <c r="GE607" s="519">
        <v>0</v>
      </c>
      <c r="GF607" s="519">
        <v>0</v>
      </c>
      <c r="GG607" s="519">
        <v>0</v>
      </c>
      <c r="GH607" s="519">
        <v>0</v>
      </c>
      <c r="GI607" s="519">
        <v>0</v>
      </c>
      <c r="GJ607" s="519">
        <v>0</v>
      </c>
      <c r="GK607" s="519">
        <v>0</v>
      </c>
      <c r="GL607" s="519">
        <v>0</v>
      </c>
      <c r="GM607" s="519">
        <v>0</v>
      </c>
      <c r="GN607" s="519">
        <v>0</v>
      </c>
      <c r="GO607" s="519">
        <v>0</v>
      </c>
      <c r="GP607" s="519">
        <v>0</v>
      </c>
      <c r="GQ607" s="519">
        <v>0</v>
      </c>
      <c r="GR607" s="519">
        <v>0</v>
      </c>
      <c r="GS607" s="519">
        <v>0</v>
      </c>
      <c r="GT607" s="519">
        <v>0</v>
      </c>
      <c r="GU607" s="519">
        <v>0</v>
      </c>
      <c r="GV607" s="519">
        <v>0</v>
      </c>
      <c r="GW607" s="519">
        <v>0</v>
      </c>
      <c r="GX607" s="519">
        <v>0</v>
      </c>
      <c r="GY607" s="519">
        <v>0</v>
      </c>
      <c r="GZ607" s="519">
        <v>0</v>
      </c>
      <c r="HA607" s="519">
        <v>0</v>
      </c>
      <c r="HB607" s="519">
        <v>0</v>
      </c>
      <c r="HC607" s="519">
        <v>0</v>
      </c>
      <c r="HD607" s="519">
        <v>0</v>
      </c>
      <c r="HE607" s="519">
        <v>0</v>
      </c>
      <c r="HF607" s="519">
        <v>0</v>
      </c>
      <c r="HG607" s="519">
        <v>0</v>
      </c>
      <c r="HH607" s="519">
        <v>0</v>
      </c>
      <c r="HI607" s="519">
        <v>0</v>
      </c>
      <c r="HJ607" s="519">
        <v>0</v>
      </c>
      <c r="HK607" s="519">
        <v>0</v>
      </c>
      <c r="HL607" s="519">
        <v>0</v>
      </c>
      <c r="HM607" s="519">
        <v>0</v>
      </c>
      <c r="HN607" s="519">
        <v>0</v>
      </c>
      <c r="HO607" s="519">
        <v>0</v>
      </c>
      <c r="HP607" s="519">
        <v>0</v>
      </c>
      <c r="HQ607" s="519">
        <v>0</v>
      </c>
      <c r="HR607" s="519">
        <v>0</v>
      </c>
      <c r="HS607" s="519">
        <v>0</v>
      </c>
      <c r="HT607" s="519">
        <v>0</v>
      </c>
      <c r="HU607" s="519">
        <v>0</v>
      </c>
      <c r="HV607" s="519">
        <v>0</v>
      </c>
      <c r="HW607" s="519">
        <v>0</v>
      </c>
      <c r="HX607" s="519">
        <v>0</v>
      </c>
      <c r="HY607" s="519">
        <v>0</v>
      </c>
      <c r="HZ607" s="519">
        <v>0</v>
      </c>
      <c r="IA607" s="519">
        <v>0</v>
      </c>
      <c r="IB607" s="519">
        <v>0</v>
      </c>
      <c r="IC607" s="519">
        <v>0</v>
      </c>
      <c r="ID607" s="519">
        <v>0</v>
      </c>
      <c r="IE607" s="519">
        <v>0</v>
      </c>
      <c r="IF607" s="519">
        <v>0</v>
      </c>
      <c r="IG607" s="519">
        <v>0</v>
      </c>
      <c r="IH607" s="519">
        <v>0</v>
      </c>
      <c r="II607" s="519">
        <v>0</v>
      </c>
      <c r="IJ607" s="519">
        <v>0</v>
      </c>
      <c r="IK607" s="519">
        <v>0</v>
      </c>
    </row>
    <row r="608" spans="2:245" hidden="1">
      <c r="B608" s="519" t="s">
        <v>1058</v>
      </c>
      <c r="C608" s="519"/>
      <c r="D608" s="519"/>
      <c r="E608" s="519"/>
      <c r="F608" s="519">
        <v>1</v>
      </c>
      <c r="G608" s="519"/>
      <c r="H608" s="519">
        <v>60</v>
      </c>
      <c r="I608" s="519">
        <v>6</v>
      </c>
      <c r="J608" s="519" t="str">
        <f t="shared" si="30"/>
        <v>SDN10016006</v>
      </c>
      <c r="K608" s="519">
        <v>2224</v>
      </c>
      <c r="M608" s="337"/>
      <c r="N608" s="519" t="s">
        <v>1061</v>
      </c>
      <c r="O608" s="519" t="s">
        <v>1060</v>
      </c>
      <c r="P608" s="519">
        <v>3</v>
      </c>
      <c r="Q608" s="521" t="str">
        <f t="shared" si="28"/>
        <v>SDN150203</v>
      </c>
      <c r="R608" s="519">
        <v>246</v>
      </c>
      <c r="S608" s="519">
        <v>589</v>
      </c>
      <c r="T608" s="519">
        <v>940</v>
      </c>
      <c r="U608" s="519">
        <v>1298</v>
      </c>
      <c r="V608" s="519">
        <v>1663</v>
      </c>
      <c r="W608" s="519">
        <v>2036</v>
      </c>
      <c r="X608" s="519">
        <v>2417</v>
      </c>
      <c r="Y608" s="519">
        <v>2741</v>
      </c>
      <c r="Z608" s="519">
        <v>3071</v>
      </c>
      <c r="AA608" s="519">
        <v>4546</v>
      </c>
      <c r="AB608" s="519">
        <v>5007</v>
      </c>
      <c r="AC608" s="519">
        <v>5479</v>
      </c>
      <c r="AD608" s="519">
        <v>5963</v>
      </c>
      <c r="AE608" s="519">
        <v>6459</v>
      </c>
      <c r="AF608" s="519">
        <v>6968</v>
      </c>
      <c r="AG608" s="519">
        <v>7128</v>
      </c>
      <c r="AH608" s="519">
        <v>7294</v>
      </c>
      <c r="AI608" s="519">
        <v>7463</v>
      </c>
      <c r="AJ608" s="519">
        <v>7637</v>
      </c>
      <c r="AK608" s="519">
        <v>7817</v>
      </c>
      <c r="AL608" s="519">
        <v>8001</v>
      </c>
      <c r="AM608" s="519">
        <v>8192</v>
      </c>
      <c r="AN608" s="519">
        <v>8391</v>
      </c>
      <c r="AO608" s="519">
        <v>8595</v>
      </c>
      <c r="AP608" s="519">
        <v>8806</v>
      </c>
      <c r="AQ608" s="519">
        <v>9026</v>
      </c>
      <c r="AR608" s="519">
        <v>9255</v>
      </c>
      <c r="AS608" s="519">
        <v>9493</v>
      </c>
      <c r="AT608" s="519">
        <v>9741</v>
      </c>
      <c r="AU608" s="519">
        <v>0</v>
      </c>
      <c r="AV608" s="519">
        <v>0</v>
      </c>
      <c r="AW608" s="519">
        <v>0</v>
      </c>
      <c r="AX608" s="519">
        <v>0</v>
      </c>
      <c r="AY608" s="519">
        <v>0</v>
      </c>
      <c r="AZ608" s="519">
        <v>0</v>
      </c>
      <c r="BA608" s="519">
        <v>0</v>
      </c>
      <c r="BB608" s="519">
        <v>0</v>
      </c>
      <c r="BC608" s="519">
        <v>0</v>
      </c>
      <c r="BD608" s="519">
        <v>0</v>
      </c>
      <c r="BE608" s="519">
        <v>0</v>
      </c>
      <c r="BF608" s="519">
        <v>0</v>
      </c>
      <c r="BG608" s="519">
        <v>0</v>
      </c>
      <c r="BH608" s="519">
        <v>0</v>
      </c>
      <c r="BI608" s="519">
        <v>0</v>
      </c>
      <c r="BJ608" s="519">
        <v>0</v>
      </c>
      <c r="BK608" s="519">
        <v>0</v>
      </c>
      <c r="BL608" s="519">
        <v>0</v>
      </c>
      <c r="BM608" s="519">
        <v>0</v>
      </c>
      <c r="BN608" s="519">
        <v>0</v>
      </c>
      <c r="BO608" s="519">
        <v>0</v>
      </c>
      <c r="BP608" s="519">
        <v>0</v>
      </c>
      <c r="BQ608" s="519">
        <v>0</v>
      </c>
      <c r="BR608" s="519">
        <v>0</v>
      </c>
      <c r="BS608" s="519">
        <v>0</v>
      </c>
      <c r="BT608" s="519">
        <v>0</v>
      </c>
      <c r="BU608" s="519">
        <v>0</v>
      </c>
      <c r="BV608" s="519">
        <v>0</v>
      </c>
      <c r="BW608" s="519">
        <v>0</v>
      </c>
      <c r="BX608" s="519">
        <v>0</v>
      </c>
      <c r="BY608" s="519">
        <v>0</v>
      </c>
      <c r="BZ608" s="519">
        <v>0</v>
      </c>
      <c r="CA608" s="519">
        <v>0</v>
      </c>
      <c r="CB608" s="519">
        <v>0</v>
      </c>
      <c r="CC608" s="519">
        <v>0</v>
      </c>
      <c r="CD608" s="519">
        <v>0</v>
      </c>
      <c r="CE608" s="519">
        <v>0</v>
      </c>
      <c r="CF608" s="519">
        <v>0</v>
      </c>
      <c r="CG608" s="519">
        <v>0</v>
      </c>
      <c r="CH608" s="519">
        <v>0</v>
      </c>
      <c r="CI608" s="519">
        <v>0</v>
      </c>
      <c r="CJ608" s="519">
        <v>0</v>
      </c>
      <c r="CK608" s="519">
        <v>0</v>
      </c>
      <c r="CL608" s="519">
        <v>0</v>
      </c>
      <c r="CM608" s="519">
        <v>0</v>
      </c>
      <c r="CN608" s="519">
        <v>0</v>
      </c>
      <c r="CO608" s="519">
        <v>0</v>
      </c>
      <c r="CP608" s="519">
        <v>0</v>
      </c>
      <c r="CQ608" s="519">
        <v>0</v>
      </c>
      <c r="CR608" s="519">
        <v>0</v>
      </c>
      <c r="CS608" s="519">
        <v>0</v>
      </c>
      <c r="CT608" s="519">
        <v>0</v>
      </c>
      <c r="CU608" s="519">
        <v>0</v>
      </c>
      <c r="CV608" s="519">
        <v>0</v>
      </c>
      <c r="CW608" s="519">
        <v>0</v>
      </c>
      <c r="CX608" s="519">
        <v>0</v>
      </c>
      <c r="CY608" s="519">
        <v>0</v>
      </c>
      <c r="CZ608" s="519">
        <v>0</v>
      </c>
      <c r="DA608" s="519">
        <v>0</v>
      </c>
      <c r="DB608" s="519">
        <v>0</v>
      </c>
      <c r="DC608" s="519">
        <v>0</v>
      </c>
      <c r="DD608" s="519">
        <v>0</v>
      </c>
      <c r="DE608" s="519">
        <v>0</v>
      </c>
      <c r="DF608" s="519">
        <v>0</v>
      </c>
      <c r="DG608" s="519">
        <v>0</v>
      </c>
      <c r="DH608" s="519">
        <v>0</v>
      </c>
      <c r="DI608" s="519">
        <v>0</v>
      </c>
      <c r="DJ608" s="519">
        <v>0</v>
      </c>
      <c r="DK608" s="519">
        <v>0</v>
      </c>
      <c r="DL608" s="519">
        <v>0</v>
      </c>
      <c r="DM608" s="519">
        <v>0</v>
      </c>
      <c r="DN608" s="519">
        <v>0</v>
      </c>
      <c r="DO608" s="519">
        <v>0</v>
      </c>
      <c r="DP608" s="519">
        <v>0</v>
      </c>
      <c r="DQ608" s="519">
        <v>0</v>
      </c>
      <c r="DR608" s="519">
        <v>0</v>
      </c>
      <c r="DS608" s="519">
        <v>0</v>
      </c>
      <c r="DT608" s="519">
        <v>0</v>
      </c>
      <c r="DU608" s="519">
        <v>0</v>
      </c>
      <c r="DV608" s="519">
        <v>0</v>
      </c>
      <c r="DW608" s="519">
        <v>0</v>
      </c>
      <c r="DX608" s="519">
        <v>0</v>
      </c>
      <c r="DZ608" s="337"/>
      <c r="EA608" s="519" t="s">
        <v>1061</v>
      </c>
      <c r="EB608" s="519" t="s">
        <v>1060</v>
      </c>
      <c r="EC608" s="519">
        <v>3</v>
      </c>
      <c r="ED608" s="521" t="str">
        <f t="shared" si="29"/>
        <v>SDN150203</v>
      </c>
      <c r="EE608" s="519">
        <v>448</v>
      </c>
      <c r="EF608" s="519">
        <v>1219</v>
      </c>
      <c r="EG608" s="519">
        <v>2008</v>
      </c>
      <c r="EH608" s="519">
        <v>2777</v>
      </c>
      <c r="EI608" s="519">
        <v>3529</v>
      </c>
      <c r="EJ608" s="519">
        <v>4265</v>
      </c>
      <c r="EK608" s="519">
        <v>4986</v>
      </c>
      <c r="EL608" s="519">
        <v>5557</v>
      </c>
      <c r="EM608" s="519">
        <v>6115</v>
      </c>
      <c r="EN608" s="519">
        <v>6815</v>
      </c>
      <c r="EO608" s="519">
        <v>7350</v>
      </c>
      <c r="EP608" s="519">
        <v>7877</v>
      </c>
      <c r="EQ608" s="519">
        <v>8397</v>
      </c>
      <c r="ER608" s="519">
        <v>8911</v>
      </c>
      <c r="ES608" s="519">
        <v>0</v>
      </c>
      <c r="ET608" s="519">
        <v>0</v>
      </c>
      <c r="EU608" s="519">
        <v>0</v>
      </c>
      <c r="EV608" s="519">
        <v>0</v>
      </c>
      <c r="EW608" s="519">
        <v>0</v>
      </c>
      <c r="EX608" s="519">
        <v>0</v>
      </c>
      <c r="EY608" s="519">
        <v>0</v>
      </c>
      <c r="EZ608" s="519">
        <v>0</v>
      </c>
      <c r="FA608" s="519">
        <v>0</v>
      </c>
      <c r="FB608" s="519">
        <v>0</v>
      </c>
      <c r="FC608" s="519">
        <v>0</v>
      </c>
      <c r="FD608" s="519">
        <v>0</v>
      </c>
      <c r="FE608" s="519">
        <v>0</v>
      </c>
      <c r="FF608" s="519">
        <v>0</v>
      </c>
      <c r="FG608" s="519">
        <v>0</v>
      </c>
      <c r="FH608" s="519">
        <v>0</v>
      </c>
      <c r="FI608" s="519">
        <v>0</v>
      </c>
      <c r="FJ608" s="519">
        <v>0</v>
      </c>
      <c r="FK608" s="519">
        <v>0</v>
      </c>
      <c r="FL608" s="519">
        <v>0</v>
      </c>
      <c r="FM608" s="519">
        <v>0</v>
      </c>
      <c r="FN608" s="519">
        <v>0</v>
      </c>
      <c r="FO608" s="519">
        <v>0</v>
      </c>
      <c r="FP608" s="519">
        <v>0</v>
      </c>
      <c r="FQ608" s="519">
        <v>0</v>
      </c>
      <c r="FR608" s="519">
        <v>0</v>
      </c>
      <c r="FS608" s="519">
        <v>0</v>
      </c>
      <c r="FT608" s="519">
        <v>0</v>
      </c>
      <c r="FU608" s="519">
        <v>0</v>
      </c>
      <c r="FV608" s="519">
        <v>0</v>
      </c>
      <c r="FW608" s="519">
        <v>0</v>
      </c>
      <c r="FX608" s="519">
        <v>0</v>
      </c>
      <c r="FY608" s="519">
        <v>0</v>
      </c>
      <c r="FZ608" s="519">
        <v>0</v>
      </c>
      <c r="GA608" s="519">
        <v>0</v>
      </c>
      <c r="GB608" s="519">
        <v>0</v>
      </c>
      <c r="GC608" s="519">
        <v>0</v>
      </c>
      <c r="GD608" s="519">
        <v>0</v>
      </c>
      <c r="GE608" s="519">
        <v>0</v>
      </c>
      <c r="GF608" s="519">
        <v>0</v>
      </c>
      <c r="GG608" s="519">
        <v>0</v>
      </c>
      <c r="GH608" s="519">
        <v>0</v>
      </c>
      <c r="GI608" s="519">
        <v>0</v>
      </c>
      <c r="GJ608" s="519">
        <v>0</v>
      </c>
      <c r="GK608" s="519">
        <v>0</v>
      </c>
      <c r="GL608" s="519">
        <v>0</v>
      </c>
      <c r="GM608" s="519">
        <v>0</v>
      </c>
      <c r="GN608" s="519">
        <v>0</v>
      </c>
      <c r="GO608" s="519">
        <v>0</v>
      </c>
      <c r="GP608" s="519">
        <v>0</v>
      </c>
      <c r="GQ608" s="519">
        <v>0</v>
      </c>
      <c r="GR608" s="519">
        <v>0</v>
      </c>
      <c r="GS608" s="519">
        <v>0</v>
      </c>
      <c r="GT608" s="519">
        <v>0</v>
      </c>
      <c r="GU608" s="519">
        <v>0</v>
      </c>
      <c r="GV608" s="519">
        <v>0</v>
      </c>
      <c r="GW608" s="519">
        <v>0</v>
      </c>
      <c r="GX608" s="519">
        <v>0</v>
      </c>
      <c r="GY608" s="519">
        <v>0</v>
      </c>
      <c r="GZ608" s="519">
        <v>0</v>
      </c>
      <c r="HA608" s="519">
        <v>0</v>
      </c>
      <c r="HB608" s="519">
        <v>0</v>
      </c>
      <c r="HC608" s="519">
        <v>0</v>
      </c>
      <c r="HD608" s="519">
        <v>0</v>
      </c>
      <c r="HE608" s="519">
        <v>0</v>
      </c>
      <c r="HF608" s="519">
        <v>0</v>
      </c>
      <c r="HG608" s="519">
        <v>0</v>
      </c>
      <c r="HH608" s="519">
        <v>0</v>
      </c>
      <c r="HI608" s="519">
        <v>0</v>
      </c>
      <c r="HJ608" s="519">
        <v>0</v>
      </c>
      <c r="HK608" s="519">
        <v>0</v>
      </c>
      <c r="HL608" s="519">
        <v>0</v>
      </c>
      <c r="HM608" s="519">
        <v>0</v>
      </c>
      <c r="HN608" s="519">
        <v>0</v>
      </c>
      <c r="HO608" s="519">
        <v>0</v>
      </c>
      <c r="HP608" s="519">
        <v>0</v>
      </c>
      <c r="HQ608" s="519">
        <v>0</v>
      </c>
      <c r="HR608" s="519">
        <v>0</v>
      </c>
      <c r="HS608" s="519">
        <v>0</v>
      </c>
      <c r="HT608" s="519">
        <v>0</v>
      </c>
      <c r="HU608" s="519">
        <v>0</v>
      </c>
      <c r="HV608" s="519">
        <v>0</v>
      </c>
      <c r="HW608" s="519">
        <v>0</v>
      </c>
      <c r="HX608" s="519">
        <v>0</v>
      </c>
      <c r="HY608" s="519">
        <v>0</v>
      </c>
      <c r="HZ608" s="519">
        <v>0</v>
      </c>
      <c r="IA608" s="519">
        <v>0</v>
      </c>
      <c r="IB608" s="519">
        <v>0</v>
      </c>
      <c r="IC608" s="519">
        <v>0</v>
      </c>
      <c r="ID608" s="519">
        <v>0</v>
      </c>
      <c r="IE608" s="519">
        <v>0</v>
      </c>
      <c r="IF608" s="519">
        <v>0</v>
      </c>
      <c r="IG608" s="519">
        <v>0</v>
      </c>
      <c r="IH608" s="519">
        <v>0</v>
      </c>
      <c r="II608" s="519">
        <v>0</v>
      </c>
      <c r="IJ608" s="519">
        <v>0</v>
      </c>
      <c r="IK608" s="519">
        <v>0</v>
      </c>
    </row>
    <row r="609" spans="2:245" hidden="1">
      <c r="B609" s="519" t="s">
        <v>1058</v>
      </c>
      <c r="C609" s="519"/>
      <c r="D609" s="519"/>
      <c r="E609" s="519"/>
      <c r="F609" s="519">
        <v>1</v>
      </c>
      <c r="G609" s="519"/>
      <c r="H609" s="519">
        <v>60</v>
      </c>
      <c r="I609" s="519">
        <v>7</v>
      </c>
      <c r="J609" s="519" t="str">
        <f t="shared" si="30"/>
        <v>SDN10016007</v>
      </c>
      <c r="K609" s="519">
        <v>2224</v>
      </c>
      <c r="M609" s="337"/>
      <c r="N609" s="519" t="s">
        <v>1061</v>
      </c>
      <c r="O609" s="519" t="s">
        <v>1060</v>
      </c>
      <c r="P609" s="519">
        <v>4</v>
      </c>
      <c r="Q609" s="521" t="str">
        <f t="shared" si="28"/>
        <v>SDN150204</v>
      </c>
      <c r="R609" s="519">
        <v>242</v>
      </c>
      <c r="S609" s="519">
        <v>584</v>
      </c>
      <c r="T609" s="519">
        <v>933</v>
      </c>
      <c r="U609" s="519">
        <v>1289</v>
      </c>
      <c r="V609" s="519">
        <v>1652</v>
      </c>
      <c r="W609" s="519">
        <v>2024</v>
      </c>
      <c r="X609" s="519">
        <v>2404</v>
      </c>
      <c r="Y609" s="519">
        <v>2726</v>
      </c>
      <c r="Z609" s="519">
        <v>3056</v>
      </c>
      <c r="AA609" s="519">
        <v>4523</v>
      </c>
      <c r="AB609" s="519">
        <v>4983</v>
      </c>
      <c r="AC609" s="519">
        <v>5454</v>
      </c>
      <c r="AD609" s="519">
        <v>5938</v>
      </c>
      <c r="AE609" s="519">
        <v>6433</v>
      </c>
      <c r="AF609" s="519">
        <v>6942</v>
      </c>
      <c r="AG609" s="519">
        <v>7104</v>
      </c>
      <c r="AH609" s="519">
        <v>7268</v>
      </c>
      <c r="AI609" s="519">
        <v>7438</v>
      </c>
      <c r="AJ609" s="519">
        <v>7612</v>
      </c>
      <c r="AK609" s="519">
        <v>7792</v>
      </c>
      <c r="AL609" s="519">
        <v>7977</v>
      </c>
      <c r="AM609" s="519">
        <v>8170</v>
      </c>
      <c r="AN609" s="519">
        <v>8368</v>
      </c>
      <c r="AO609" s="519">
        <v>8574</v>
      </c>
      <c r="AP609" s="519">
        <v>8788</v>
      </c>
      <c r="AQ609" s="519">
        <v>9011</v>
      </c>
      <c r="AR609" s="519">
        <v>9243</v>
      </c>
      <c r="AS609" s="519">
        <v>9484</v>
      </c>
      <c r="AT609" s="519">
        <v>9736</v>
      </c>
      <c r="AU609" s="519">
        <v>0</v>
      </c>
      <c r="AV609" s="519">
        <v>0</v>
      </c>
      <c r="AW609" s="519">
        <v>0</v>
      </c>
      <c r="AX609" s="519">
        <v>0</v>
      </c>
      <c r="AY609" s="519">
        <v>0</v>
      </c>
      <c r="AZ609" s="519">
        <v>0</v>
      </c>
      <c r="BA609" s="519">
        <v>0</v>
      </c>
      <c r="BB609" s="519">
        <v>0</v>
      </c>
      <c r="BC609" s="519">
        <v>0</v>
      </c>
      <c r="BD609" s="519">
        <v>0</v>
      </c>
      <c r="BE609" s="519">
        <v>0</v>
      </c>
      <c r="BF609" s="519">
        <v>0</v>
      </c>
      <c r="BG609" s="519">
        <v>0</v>
      </c>
      <c r="BH609" s="519">
        <v>0</v>
      </c>
      <c r="BI609" s="519">
        <v>0</v>
      </c>
      <c r="BJ609" s="519">
        <v>0</v>
      </c>
      <c r="BK609" s="519">
        <v>0</v>
      </c>
      <c r="BL609" s="519">
        <v>0</v>
      </c>
      <c r="BM609" s="519">
        <v>0</v>
      </c>
      <c r="BN609" s="519">
        <v>0</v>
      </c>
      <c r="BO609" s="519">
        <v>0</v>
      </c>
      <c r="BP609" s="519">
        <v>0</v>
      </c>
      <c r="BQ609" s="519">
        <v>0</v>
      </c>
      <c r="BR609" s="519">
        <v>0</v>
      </c>
      <c r="BS609" s="519">
        <v>0</v>
      </c>
      <c r="BT609" s="519">
        <v>0</v>
      </c>
      <c r="BU609" s="519">
        <v>0</v>
      </c>
      <c r="BV609" s="519">
        <v>0</v>
      </c>
      <c r="BW609" s="519">
        <v>0</v>
      </c>
      <c r="BX609" s="519">
        <v>0</v>
      </c>
      <c r="BY609" s="519">
        <v>0</v>
      </c>
      <c r="BZ609" s="519">
        <v>0</v>
      </c>
      <c r="CA609" s="519">
        <v>0</v>
      </c>
      <c r="CB609" s="519">
        <v>0</v>
      </c>
      <c r="CC609" s="519">
        <v>0</v>
      </c>
      <c r="CD609" s="519">
        <v>0</v>
      </c>
      <c r="CE609" s="519">
        <v>0</v>
      </c>
      <c r="CF609" s="519">
        <v>0</v>
      </c>
      <c r="CG609" s="519">
        <v>0</v>
      </c>
      <c r="CH609" s="519">
        <v>0</v>
      </c>
      <c r="CI609" s="519">
        <v>0</v>
      </c>
      <c r="CJ609" s="519">
        <v>0</v>
      </c>
      <c r="CK609" s="519">
        <v>0</v>
      </c>
      <c r="CL609" s="519">
        <v>0</v>
      </c>
      <c r="CM609" s="519">
        <v>0</v>
      </c>
      <c r="CN609" s="519">
        <v>0</v>
      </c>
      <c r="CO609" s="519">
        <v>0</v>
      </c>
      <c r="CP609" s="519">
        <v>0</v>
      </c>
      <c r="CQ609" s="519">
        <v>0</v>
      </c>
      <c r="CR609" s="519">
        <v>0</v>
      </c>
      <c r="CS609" s="519">
        <v>0</v>
      </c>
      <c r="CT609" s="519">
        <v>0</v>
      </c>
      <c r="CU609" s="519">
        <v>0</v>
      </c>
      <c r="CV609" s="519">
        <v>0</v>
      </c>
      <c r="CW609" s="519">
        <v>0</v>
      </c>
      <c r="CX609" s="519">
        <v>0</v>
      </c>
      <c r="CY609" s="519">
        <v>0</v>
      </c>
      <c r="CZ609" s="519">
        <v>0</v>
      </c>
      <c r="DA609" s="519">
        <v>0</v>
      </c>
      <c r="DB609" s="519">
        <v>0</v>
      </c>
      <c r="DC609" s="519">
        <v>0</v>
      </c>
      <c r="DD609" s="519">
        <v>0</v>
      </c>
      <c r="DE609" s="519">
        <v>0</v>
      </c>
      <c r="DF609" s="519">
        <v>0</v>
      </c>
      <c r="DG609" s="519">
        <v>0</v>
      </c>
      <c r="DH609" s="519">
        <v>0</v>
      </c>
      <c r="DI609" s="519">
        <v>0</v>
      </c>
      <c r="DJ609" s="519">
        <v>0</v>
      </c>
      <c r="DK609" s="519">
        <v>0</v>
      </c>
      <c r="DL609" s="519">
        <v>0</v>
      </c>
      <c r="DM609" s="519">
        <v>0</v>
      </c>
      <c r="DN609" s="519">
        <v>0</v>
      </c>
      <c r="DO609" s="519">
        <v>0</v>
      </c>
      <c r="DP609" s="519">
        <v>0</v>
      </c>
      <c r="DQ609" s="519">
        <v>0</v>
      </c>
      <c r="DR609" s="519">
        <v>0</v>
      </c>
      <c r="DS609" s="519">
        <v>0</v>
      </c>
      <c r="DT609" s="519">
        <v>0</v>
      </c>
      <c r="DU609" s="519">
        <v>0</v>
      </c>
      <c r="DV609" s="519">
        <v>0</v>
      </c>
      <c r="DW609" s="519">
        <v>0</v>
      </c>
      <c r="DX609" s="519">
        <v>0</v>
      </c>
      <c r="DZ609" s="337"/>
      <c r="EA609" s="519" t="s">
        <v>1061</v>
      </c>
      <c r="EB609" s="519" t="s">
        <v>1060</v>
      </c>
      <c r="EC609" s="519">
        <v>4</v>
      </c>
      <c r="ED609" s="521" t="str">
        <f t="shared" si="29"/>
        <v>SDN150204</v>
      </c>
      <c r="EE609" s="519">
        <v>441</v>
      </c>
      <c r="EF609" s="519">
        <v>1209</v>
      </c>
      <c r="EG609" s="519">
        <v>1992</v>
      </c>
      <c r="EH609" s="519">
        <v>2756</v>
      </c>
      <c r="EI609" s="519">
        <v>3503</v>
      </c>
      <c r="EJ609" s="519">
        <v>4236</v>
      </c>
      <c r="EK609" s="519">
        <v>4954</v>
      </c>
      <c r="EL609" s="519">
        <v>5522</v>
      </c>
      <c r="EM609" s="519">
        <v>6078</v>
      </c>
      <c r="EN609" s="519">
        <v>6774</v>
      </c>
      <c r="EO609" s="519">
        <v>7310</v>
      </c>
      <c r="EP609" s="519">
        <v>7837</v>
      </c>
      <c r="EQ609" s="519">
        <v>8359</v>
      </c>
      <c r="ER609" s="519">
        <v>8872</v>
      </c>
      <c r="ES609" s="519">
        <v>0</v>
      </c>
      <c r="ET609" s="519">
        <v>0</v>
      </c>
      <c r="EU609" s="519">
        <v>0</v>
      </c>
      <c r="EV609" s="519">
        <v>0</v>
      </c>
      <c r="EW609" s="519">
        <v>0</v>
      </c>
      <c r="EX609" s="519">
        <v>0</v>
      </c>
      <c r="EY609" s="519">
        <v>0</v>
      </c>
      <c r="EZ609" s="519">
        <v>0</v>
      </c>
      <c r="FA609" s="519">
        <v>0</v>
      </c>
      <c r="FB609" s="519">
        <v>0</v>
      </c>
      <c r="FC609" s="519">
        <v>0</v>
      </c>
      <c r="FD609" s="519">
        <v>0</v>
      </c>
      <c r="FE609" s="519">
        <v>0</v>
      </c>
      <c r="FF609" s="519">
        <v>0</v>
      </c>
      <c r="FG609" s="519">
        <v>0</v>
      </c>
      <c r="FH609" s="519">
        <v>0</v>
      </c>
      <c r="FI609" s="519">
        <v>0</v>
      </c>
      <c r="FJ609" s="519">
        <v>0</v>
      </c>
      <c r="FK609" s="519">
        <v>0</v>
      </c>
      <c r="FL609" s="519">
        <v>0</v>
      </c>
      <c r="FM609" s="519">
        <v>0</v>
      </c>
      <c r="FN609" s="519">
        <v>0</v>
      </c>
      <c r="FO609" s="519">
        <v>0</v>
      </c>
      <c r="FP609" s="519">
        <v>0</v>
      </c>
      <c r="FQ609" s="519">
        <v>0</v>
      </c>
      <c r="FR609" s="519">
        <v>0</v>
      </c>
      <c r="FS609" s="519">
        <v>0</v>
      </c>
      <c r="FT609" s="519">
        <v>0</v>
      </c>
      <c r="FU609" s="519">
        <v>0</v>
      </c>
      <c r="FV609" s="519">
        <v>0</v>
      </c>
      <c r="FW609" s="519">
        <v>0</v>
      </c>
      <c r="FX609" s="519">
        <v>0</v>
      </c>
      <c r="FY609" s="519">
        <v>0</v>
      </c>
      <c r="FZ609" s="519">
        <v>0</v>
      </c>
      <c r="GA609" s="519">
        <v>0</v>
      </c>
      <c r="GB609" s="519">
        <v>0</v>
      </c>
      <c r="GC609" s="519">
        <v>0</v>
      </c>
      <c r="GD609" s="519">
        <v>0</v>
      </c>
      <c r="GE609" s="519">
        <v>0</v>
      </c>
      <c r="GF609" s="519">
        <v>0</v>
      </c>
      <c r="GG609" s="519">
        <v>0</v>
      </c>
      <c r="GH609" s="519">
        <v>0</v>
      </c>
      <c r="GI609" s="519">
        <v>0</v>
      </c>
      <c r="GJ609" s="519">
        <v>0</v>
      </c>
      <c r="GK609" s="519">
        <v>0</v>
      </c>
      <c r="GL609" s="519">
        <v>0</v>
      </c>
      <c r="GM609" s="519">
        <v>0</v>
      </c>
      <c r="GN609" s="519">
        <v>0</v>
      </c>
      <c r="GO609" s="519">
        <v>0</v>
      </c>
      <c r="GP609" s="519">
        <v>0</v>
      </c>
      <c r="GQ609" s="519">
        <v>0</v>
      </c>
      <c r="GR609" s="519">
        <v>0</v>
      </c>
      <c r="GS609" s="519">
        <v>0</v>
      </c>
      <c r="GT609" s="519">
        <v>0</v>
      </c>
      <c r="GU609" s="519">
        <v>0</v>
      </c>
      <c r="GV609" s="519">
        <v>0</v>
      </c>
      <c r="GW609" s="519">
        <v>0</v>
      </c>
      <c r="GX609" s="519">
        <v>0</v>
      </c>
      <c r="GY609" s="519">
        <v>0</v>
      </c>
      <c r="GZ609" s="519">
        <v>0</v>
      </c>
      <c r="HA609" s="519">
        <v>0</v>
      </c>
      <c r="HB609" s="519">
        <v>0</v>
      </c>
      <c r="HC609" s="519">
        <v>0</v>
      </c>
      <c r="HD609" s="519">
        <v>0</v>
      </c>
      <c r="HE609" s="519">
        <v>0</v>
      </c>
      <c r="HF609" s="519">
        <v>0</v>
      </c>
      <c r="HG609" s="519">
        <v>0</v>
      </c>
      <c r="HH609" s="519">
        <v>0</v>
      </c>
      <c r="HI609" s="519">
        <v>0</v>
      </c>
      <c r="HJ609" s="519">
        <v>0</v>
      </c>
      <c r="HK609" s="519">
        <v>0</v>
      </c>
      <c r="HL609" s="519">
        <v>0</v>
      </c>
      <c r="HM609" s="519">
        <v>0</v>
      </c>
      <c r="HN609" s="519">
        <v>0</v>
      </c>
      <c r="HO609" s="519">
        <v>0</v>
      </c>
      <c r="HP609" s="519">
        <v>0</v>
      </c>
      <c r="HQ609" s="519">
        <v>0</v>
      </c>
      <c r="HR609" s="519">
        <v>0</v>
      </c>
      <c r="HS609" s="519">
        <v>0</v>
      </c>
      <c r="HT609" s="519">
        <v>0</v>
      </c>
      <c r="HU609" s="519">
        <v>0</v>
      </c>
      <c r="HV609" s="519">
        <v>0</v>
      </c>
      <c r="HW609" s="519">
        <v>0</v>
      </c>
      <c r="HX609" s="519">
        <v>0</v>
      </c>
      <c r="HY609" s="519">
        <v>0</v>
      </c>
      <c r="HZ609" s="519">
        <v>0</v>
      </c>
      <c r="IA609" s="519">
        <v>0</v>
      </c>
      <c r="IB609" s="519">
        <v>0</v>
      </c>
      <c r="IC609" s="519">
        <v>0</v>
      </c>
      <c r="ID609" s="519">
        <v>0</v>
      </c>
      <c r="IE609" s="519">
        <v>0</v>
      </c>
      <c r="IF609" s="519">
        <v>0</v>
      </c>
      <c r="IG609" s="519">
        <v>0</v>
      </c>
      <c r="IH609" s="519">
        <v>0</v>
      </c>
      <c r="II609" s="519">
        <v>0</v>
      </c>
      <c r="IJ609" s="519">
        <v>0</v>
      </c>
      <c r="IK609" s="519">
        <v>0</v>
      </c>
    </row>
    <row r="610" spans="2:245" hidden="1">
      <c r="B610" s="519" t="s">
        <v>1058</v>
      </c>
      <c r="C610" s="519"/>
      <c r="D610" s="519"/>
      <c r="E610" s="519"/>
      <c r="F610" s="519">
        <v>1</v>
      </c>
      <c r="G610" s="519"/>
      <c r="H610" s="519">
        <v>60</v>
      </c>
      <c r="I610" s="519">
        <v>8</v>
      </c>
      <c r="J610" s="519" t="str">
        <f t="shared" si="30"/>
        <v>SDN10016008</v>
      </c>
      <c r="K610" s="519">
        <v>2224</v>
      </c>
      <c r="M610" s="337"/>
      <c r="N610" s="519" t="s">
        <v>1061</v>
      </c>
      <c r="O610" s="519" t="s">
        <v>1060</v>
      </c>
      <c r="P610" s="519">
        <v>5</v>
      </c>
      <c r="Q610" s="521" t="str">
        <f t="shared" si="28"/>
        <v>SDN150205</v>
      </c>
      <c r="R610" s="519">
        <v>239</v>
      </c>
      <c r="S610" s="519">
        <v>579</v>
      </c>
      <c r="T610" s="519">
        <v>926</v>
      </c>
      <c r="U610" s="519">
        <v>1280</v>
      </c>
      <c r="V610" s="519">
        <v>1642</v>
      </c>
      <c r="W610" s="519">
        <v>2012</v>
      </c>
      <c r="X610" s="519">
        <v>2390</v>
      </c>
      <c r="Y610" s="519">
        <v>2711</v>
      </c>
      <c r="Z610" s="519">
        <v>3038</v>
      </c>
      <c r="AA610" s="519">
        <v>4499</v>
      </c>
      <c r="AB610" s="519">
        <v>4958</v>
      </c>
      <c r="AC610" s="519">
        <v>5428</v>
      </c>
      <c r="AD610" s="519">
        <v>5910</v>
      </c>
      <c r="AE610" s="519">
        <v>6405</v>
      </c>
      <c r="AF610" s="519">
        <v>6914</v>
      </c>
      <c r="AG610" s="519">
        <v>7074</v>
      </c>
      <c r="AH610" s="519">
        <v>7239</v>
      </c>
      <c r="AI610" s="519">
        <v>7408</v>
      </c>
      <c r="AJ610" s="519">
        <v>7583</v>
      </c>
      <c r="AK610" s="519">
        <v>7763</v>
      </c>
      <c r="AL610" s="519">
        <v>7950</v>
      </c>
      <c r="AM610" s="519">
        <v>8143</v>
      </c>
      <c r="AN610" s="519">
        <v>8343</v>
      </c>
      <c r="AO610" s="519">
        <v>8551</v>
      </c>
      <c r="AP610" s="519">
        <v>8768</v>
      </c>
      <c r="AQ610" s="519">
        <v>8993</v>
      </c>
      <c r="AR610" s="519">
        <v>9227</v>
      </c>
      <c r="AS610" s="519">
        <v>9473</v>
      </c>
      <c r="AT610" s="519">
        <v>9730</v>
      </c>
      <c r="AU610" s="519">
        <v>0</v>
      </c>
      <c r="AV610" s="519">
        <v>0</v>
      </c>
      <c r="AW610" s="519">
        <v>0</v>
      </c>
      <c r="AX610" s="519">
        <v>0</v>
      </c>
      <c r="AY610" s="519">
        <v>0</v>
      </c>
      <c r="AZ610" s="519">
        <v>0</v>
      </c>
      <c r="BA610" s="519">
        <v>0</v>
      </c>
      <c r="BB610" s="519">
        <v>0</v>
      </c>
      <c r="BC610" s="519">
        <v>0</v>
      </c>
      <c r="BD610" s="519">
        <v>0</v>
      </c>
      <c r="BE610" s="519">
        <v>0</v>
      </c>
      <c r="BF610" s="519">
        <v>0</v>
      </c>
      <c r="BG610" s="519">
        <v>0</v>
      </c>
      <c r="BH610" s="519">
        <v>0</v>
      </c>
      <c r="BI610" s="519">
        <v>0</v>
      </c>
      <c r="BJ610" s="519">
        <v>0</v>
      </c>
      <c r="BK610" s="519">
        <v>0</v>
      </c>
      <c r="BL610" s="519">
        <v>0</v>
      </c>
      <c r="BM610" s="519">
        <v>0</v>
      </c>
      <c r="BN610" s="519">
        <v>0</v>
      </c>
      <c r="BO610" s="519">
        <v>0</v>
      </c>
      <c r="BP610" s="519">
        <v>0</v>
      </c>
      <c r="BQ610" s="519">
        <v>0</v>
      </c>
      <c r="BR610" s="519">
        <v>0</v>
      </c>
      <c r="BS610" s="519">
        <v>0</v>
      </c>
      <c r="BT610" s="519">
        <v>0</v>
      </c>
      <c r="BU610" s="519">
        <v>0</v>
      </c>
      <c r="BV610" s="519">
        <v>0</v>
      </c>
      <c r="BW610" s="519">
        <v>0</v>
      </c>
      <c r="BX610" s="519">
        <v>0</v>
      </c>
      <c r="BY610" s="519">
        <v>0</v>
      </c>
      <c r="BZ610" s="519">
        <v>0</v>
      </c>
      <c r="CA610" s="519">
        <v>0</v>
      </c>
      <c r="CB610" s="519">
        <v>0</v>
      </c>
      <c r="CC610" s="519">
        <v>0</v>
      </c>
      <c r="CD610" s="519">
        <v>0</v>
      </c>
      <c r="CE610" s="519">
        <v>0</v>
      </c>
      <c r="CF610" s="519">
        <v>0</v>
      </c>
      <c r="CG610" s="519">
        <v>0</v>
      </c>
      <c r="CH610" s="519">
        <v>0</v>
      </c>
      <c r="CI610" s="519">
        <v>0</v>
      </c>
      <c r="CJ610" s="519">
        <v>0</v>
      </c>
      <c r="CK610" s="519">
        <v>0</v>
      </c>
      <c r="CL610" s="519">
        <v>0</v>
      </c>
      <c r="CM610" s="519">
        <v>0</v>
      </c>
      <c r="CN610" s="519">
        <v>0</v>
      </c>
      <c r="CO610" s="519">
        <v>0</v>
      </c>
      <c r="CP610" s="519">
        <v>0</v>
      </c>
      <c r="CQ610" s="519">
        <v>0</v>
      </c>
      <c r="CR610" s="519">
        <v>0</v>
      </c>
      <c r="CS610" s="519">
        <v>0</v>
      </c>
      <c r="CT610" s="519">
        <v>0</v>
      </c>
      <c r="CU610" s="519">
        <v>0</v>
      </c>
      <c r="CV610" s="519">
        <v>0</v>
      </c>
      <c r="CW610" s="519">
        <v>0</v>
      </c>
      <c r="CX610" s="519">
        <v>0</v>
      </c>
      <c r="CY610" s="519">
        <v>0</v>
      </c>
      <c r="CZ610" s="519">
        <v>0</v>
      </c>
      <c r="DA610" s="519">
        <v>0</v>
      </c>
      <c r="DB610" s="519">
        <v>0</v>
      </c>
      <c r="DC610" s="519">
        <v>0</v>
      </c>
      <c r="DD610" s="519">
        <v>0</v>
      </c>
      <c r="DE610" s="519">
        <v>0</v>
      </c>
      <c r="DF610" s="519">
        <v>0</v>
      </c>
      <c r="DG610" s="519">
        <v>0</v>
      </c>
      <c r="DH610" s="519">
        <v>0</v>
      </c>
      <c r="DI610" s="519">
        <v>0</v>
      </c>
      <c r="DJ610" s="519">
        <v>0</v>
      </c>
      <c r="DK610" s="519">
        <v>0</v>
      </c>
      <c r="DL610" s="519">
        <v>0</v>
      </c>
      <c r="DM610" s="519">
        <v>0</v>
      </c>
      <c r="DN610" s="519">
        <v>0</v>
      </c>
      <c r="DO610" s="519">
        <v>0</v>
      </c>
      <c r="DP610" s="519">
        <v>0</v>
      </c>
      <c r="DQ610" s="519">
        <v>0</v>
      </c>
      <c r="DR610" s="519">
        <v>0</v>
      </c>
      <c r="DS610" s="519">
        <v>0</v>
      </c>
      <c r="DT610" s="519">
        <v>0</v>
      </c>
      <c r="DU610" s="519">
        <v>0</v>
      </c>
      <c r="DV610" s="519">
        <v>0</v>
      </c>
      <c r="DW610" s="519">
        <v>0</v>
      </c>
      <c r="DX610" s="519">
        <v>0</v>
      </c>
      <c r="DZ610" s="337"/>
      <c r="EA610" s="519" t="s">
        <v>1061</v>
      </c>
      <c r="EB610" s="519" t="s">
        <v>1060</v>
      </c>
      <c r="EC610" s="519">
        <v>5</v>
      </c>
      <c r="ED610" s="521" t="str">
        <f t="shared" si="29"/>
        <v>SDN150205</v>
      </c>
      <c r="EE610" s="519">
        <v>435</v>
      </c>
      <c r="EF610" s="519">
        <v>1196</v>
      </c>
      <c r="EG610" s="519">
        <v>1974</v>
      </c>
      <c r="EH610" s="519">
        <v>2733</v>
      </c>
      <c r="EI610" s="519">
        <v>3478</v>
      </c>
      <c r="EJ610" s="519">
        <v>4205</v>
      </c>
      <c r="EK610" s="519">
        <v>4919</v>
      </c>
      <c r="EL610" s="519">
        <v>5485</v>
      </c>
      <c r="EM610" s="519">
        <v>6038</v>
      </c>
      <c r="EN610" s="519">
        <v>6734</v>
      </c>
      <c r="EO610" s="519">
        <v>7268</v>
      </c>
      <c r="EP610" s="519">
        <v>7795</v>
      </c>
      <c r="EQ610" s="519">
        <v>8316</v>
      </c>
      <c r="ER610" s="519">
        <v>8831</v>
      </c>
      <c r="ES610" s="519">
        <v>0</v>
      </c>
      <c r="ET610" s="519">
        <v>0</v>
      </c>
      <c r="EU610" s="519">
        <v>0</v>
      </c>
      <c r="EV610" s="519">
        <v>0</v>
      </c>
      <c r="EW610" s="519">
        <v>0</v>
      </c>
      <c r="EX610" s="519">
        <v>0</v>
      </c>
      <c r="EY610" s="519">
        <v>0</v>
      </c>
      <c r="EZ610" s="519">
        <v>0</v>
      </c>
      <c r="FA610" s="519">
        <v>0</v>
      </c>
      <c r="FB610" s="519">
        <v>0</v>
      </c>
      <c r="FC610" s="519">
        <v>0</v>
      </c>
      <c r="FD610" s="519">
        <v>0</v>
      </c>
      <c r="FE610" s="519">
        <v>0</v>
      </c>
      <c r="FF610" s="519">
        <v>0</v>
      </c>
      <c r="FG610" s="519">
        <v>0</v>
      </c>
      <c r="FH610" s="519">
        <v>0</v>
      </c>
      <c r="FI610" s="519">
        <v>0</v>
      </c>
      <c r="FJ610" s="519">
        <v>0</v>
      </c>
      <c r="FK610" s="519">
        <v>0</v>
      </c>
      <c r="FL610" s="519">
        <v>0</v>
      </c>
      <c r="FM610" s="519">
        <v>0</v>
      </c>
      <c r="FN610" s="519">
        <v>0</v>
      </c>
      <c r="FO610" s="519">
        <v>0</v>
      </c>
      <c r="FP610" s="519">
        <v>0</v>
      </c>
      <c r="FQ610" s="519">
        <v>0</v>
      </c>
      <c r="FR610" s="519">
        <v>0</v>
      </c>
      <c r="FS610" s="519">
        <v>0</v>
      </c>
      <c r="FT610" s="519">
        <v>0</v>
      </c>
      <c r="FU610" s="519">
        <v>0</v>
      </c>
      <c r="FV610" s="519">
        <v>0</v>
      </c>
      <c r="FW610" s="519">
        <v>0</v>
      </c>
      <c r="FX610" s="519">
        <v>0</v>
      </c>
      <c r="FY610" s="519">
        <v>0</v>
      </c>
      <c r="FZ610" s="519">
        <v>0</v>
      </c>
      <c r="GA610" s="519">
        <v>0</v>
      </c>
      <c r="GB610" s="519">
        <v>0</v>
      </c>
      <c r="GC610" s="519">
        <v>0</v>
      </c>
      <c r="GD610" s="519">
        <v>0</v>
      </c>
      <c r="GE610" s="519">
        <v>0</v>
      </c>
      <c r="GF610" s="519">
        <v>0</v>
      </c>
      <c r="GG610" s="519">
        <v>0</v>
      </c>
      <c r="GH610" s="519">
        <v>0</v>
      </c>
      <c r="GI610" s="519">
        <v>0</v>
      </c>
      <c r="GJ610" s="519">
        <v>0</v>
      </c>
      <c r="GK610" s="519">
        <v>0</v>
      </c>
      <c r="GL610" s="519">
        <v>0</v>
      </c>
      <c r="GM610" s="519">
        <v>0</v>
      </c>
      <c r="GN610" s="519">
        <v>0</v>
      </c>
      <c r="GO610" s="519">
        <v>0</v>
      </c>
      <c r="GP610" s="519">
        <v>0</v>
      </c>
      <c r="GQ610" s="519">
        <v>0</v>
      </c>
      <c r="GR610" s="519">
        <v>0</v>
      </c>
      <c r="GS610" s="519">
        <v>0</v>
      </c>
      <c r="GT610" s="519">
        <v>0</v>
      </c>
      <c r="GU610" s="519">
        <v>0</v>
      </c>
      <c r="GV610" s="519">
        <v>0</v>
      </c>
      <c r="GW610" s="519">
        <v>0</v>
      </c>
      <c r="GX610" s="519">
        <v>0</v>
      </c>
      <c r="GY610" s="519">
        <v>0</v>
      </c>
      <c r="GZ610" s="519">
        <v>0</v>
      </c>
      <c r="HA610" s="519">
        <v>0</v>
      </c>
      <c r="HB610" s="519">
        <v>0</v>
      </c>
      <c r="HC610" s="519">
        <v>0</v>
      </c>
      <c r="HD610" s="519">
        <v>0</v>
      </c>
      <c r="HE610" s="519">
        <v>0</v>
      </c>
      <c r="HF610" s="519">
        <v>0</v>
      </c>
      <c r="HG610" s="519">
        <v>0</v>
      </c>
      <c r="HH610" s="519">
        <v>0</v>
      </c>
      <c r="HI610" s="519">
        <v>0</v>
      </c>
      <c r="HJ610" s="519">
        <v>0</v>
      </c>
      <c r="HK610" s="519">
        <v>0</v>
      </c>
      <c r="HL610" s="519">
        <v>0</v>
      </c>
      <c r="HM610" s="519">
        <v>0</v>
      </c>
      <c r="HN610" s="519">
        <v>0</v>
      </c>
      <c r="HO610" s="519">
        <v>0</v>
      </c>
      <c r="HP610" s="519">
        <v>0</v>
      </c>
      <c r="HQ610" s="519">
        <v>0</v>
      </c>
      <c r="HR610" s="519">
        <v>0</v>
      </c>
      <c r="HS610" s="519">
        <v>0</v>
      </c>
      <c r="HT610" s="519">
        <v>0</v>
      </c>
      <c r="HU610" s="519">
        <v>0</v>
      </c>
      <c r="HV610" s="519">
        <v>0</v>
      </c>
      <c r="HW610" s="519">
        <v>0</v>
      </c>
      <c r="HX610" s="519">
        <v>0</v>
      </c>
      <c r="HY610" s="519">
        <v>0</v>
      </c>
      <c r="HZ610" s="519">
        <v>0</v>
      </c>
      <c r="IA610" s="519">
        <v>0</v>
      </c>
      <c r="IB610" s="519">
        <v>0</v>
      </c>
      <c r="IC610" s="519">
        <v>0</v>
      </c>
      <c r="ID610" s="519">
        <v>0</v>
      </c>
      <c r="IE610" s="519">
        <v>0</v>
      </c>
      <c r="IF610" s="519">
        <v>0</v>
      </c>
      <c r="IG610" s="519">
        <v>0</v>
      </c>
      <c r="IH610" s="519">
        <v>0</v>
      </c>
      <c r="II610" s="519">
        <v>0</v>
      </c>
      <c r="IJ610" s="519">
        <v>0</v>
      </c>
      <c r="IK610" s="519">
        <v>0</v>
      </c>
    </row>
    <row r="611" spans="2:245" hidden="1">
      <c r="B611" s="519" t="s">
        <v>1058</v>
      </c>
      <c r="C611" s="519"/>
      <c r="D611" s="519"/>
      <c r="E611" s="519"/>
      <c r="F611" s="519">
        <v>1</v>
      </c>
      <c r="G611" s="519"/>
      <c r="H611" s="519">
        <v>60</v>
      </c>
      <c r="I611" s="519">
        <v>9</v>
      </c>
      <c r="J611" s="519" t="str">
        <f t="shared" si="30"/>
        <v>SDN10016009</v>
      </c>
      <c r="K611" s="519">
        <v>2224</v>
      </c>
      <c r="M611" s="337"/>
      <c r="N611" s="519" t="s">
        <v>1061</v>
      </c>
      <c r="O611" s="519" t="s">
        <v>1060</v>
      </c>
      <c r="P611" s="519">
        <v>6</v>
      </c>
      <c r="Q611" s="521" t="str">
        <f t="shared" si="28"/>
        <v>SDN150206</v>
      </c>
      <c r="R611" s="519">
        <v>236</v>
      </c>
      <c r="S611" s="519">
        <v>573</v>
      </c>
      <c r="T611" s="519">
        <v>918</v>
      </c>
      <c r="U611" s="519">
        <v>1270</v>
      </c>
      <c r="V611" s="519">
        <v>1630</v>
      </c>
      <c r="W611" s="519">
        <v>1998</v>
      </c>
      <c r="X611" s="519">
        <v>2374</v>
      </c>
      <c r="Y611" s="519">
        <v>2693</v>
      </c>
      <c r="Z611" s="519">
        <v>3020</v>
      </c>
      <c r="AA611" s="519">
        <v>4473</v>
      </c>
      <c r="AB611" s="519">
        <v>4931</v>
      </c>
      <c r="AC611" s="519">
        <v>5400</v>
      </c>
      <c r="AD611" s="519">
        <v>5881</v>
      </c>
      <c r="AE611" s="519">
        <v>6375</v>
      </c>
      <c r="AF611" s="519">
        <v>6881</v>
      </c>
      <c r="AG611" s="519">
        <v>7041</v>
      </c>
      <c r="AH611" s="519">
        <v>7205</v>
      </c>
      <c r="AI611" s="519">
        <v>7375</v>
      </c>
      <c r="AJ611" s="519">
        <v>7550</v>
      </c>
      <c r="AK611" s="519">
        <v>7732</v>
      </c>
      <c r="AL611" s="519">
        <v>7919</v>
      </c>
      <c r="AM611" s="519">
        <v>8112</v>
      </c>
      <c r="AN611" s="519">
        <v>8314</v>
      </c>
      <c r="AO611" s="519">
        <v>8525</v>
      </c>
      <c r="AP611" s="519">
        <v>8744</v>
      </c>
      <c r="AQ611" s="519">
        <v>8971</v>
      </c>
      <c r="AR611" s="519">
        <v>9210</v>
      </c>
      <c r="AS611" s="519">
        <v>9460</v>
      </c>
      <c r="AT611" s="519">
        <v>9722</v>
      </c>
      <c r="AU611" s="519">
        <v>0</v>
      </c>
      <c r="AV611" s="519">
        <v>0</v>
      </c>
      <c r="AW611" s="519">
        <v>0</v>
      </c>
      <c r="AX611" s="519">
        <v>0</v>
      </c>
      <c r="AY611" s="519">
        <v>0</v>
      </c>
      <c r="AZ611" s="519">
        <v>0</v>
      </c>
      <c r="BA611" s="519">
        <v>0</v>
      </c>
      <c r="BB611" s="519">
        <v>0</v>
      </c>
      <c r="BC611" s="519">
        <v>0</v>
      </c>
      <c r="BD611" s="519">
        <v>0</v>
      </c>
      <c r="BE611" s="519">
        <v>0</v>
      </c>
      <c r="BF611" s="519">
        <v>0</v>
      </c>
      <c r="BG611" s="519">
        <v>0</v>
      </c>
      <c r="BH611" s="519">
        <v>0</v>
      </c>
      <c r="BI611" s="519">
        <v>0</v>
      </c>
      <c r="BJ611" s="519">
        <v>0</v>
      </c>
      <c r="BK611" s="519">
        <v>0</v>
      </c>
      <c r="BL611" s="519">
        <v>0</v>
      </c>
      <c r="BM611" s="519">
        <v>0</v>
      </c>
      <c r="BN611" s="519">
        <v>0</v>
      </c>
      <c r="BO611" s="519">
        <v>0</v>
      </c>
      <c r="BP611" s="519">
        <v>0</v>
      </c>
      <c r="BQ611" s="519">
        <v>0</v>
      </c>
      <c r="BR611" s="519">
        <v>0</v>
      </c>
      <c r="BS611" s="519">
        <v>0</v>
      </c>
      <c r="BT611" s="519">
        <v>0</v>
      </c>
      <c r="BU611" s="519">
        <v>0</v>
      </c>
      <c r="BV611" s="519">
        <v>0</v>
      </c>
      <c r="BW611" s="519">
        <v>0</v>
      </c>
      <c r="BX611" s="519">
        <v>0</v>
      </c>
      <c r="BY611" s="519">
        <v>0</v>
      </c>
      <c r="BZ611" s="519">
        <v>0</v>
      </c>
      <c r="CA611" s="519">
        <v>0</v>
      </c>
      <c r="CB611" s="519">
        <v>0</v>
      </c>
      <c r="CC611" s="519">
        <v>0</v>
      </c>
      <c r="CD611" s="519">
        <v>0</v>
      </c>
      <c r="CE611" s="519">
        <v>0</v>
      </c>
      <c r="CF611" s="519">
        <v>0</v>
      </c>
      <c r="CG611" s="519">
        <v>0</v>
      </c>
      <c r="CH611" s="519">
        <v>0</v>
      </c>
      <c r="CI611" s="519">
        <v>0</v>
      </c>
      <c r="CJ611" s="519">
        <v>0</v>
      </c>
      <c r="CK611" s="519">
        <v>0</v>
      </c>
      <c r="CL611" s="519">
        <v>0</v>
      </c>
      <c r="CM611" s="519">
        <v>0</v>
      </c>
      <c r="CN611" s="519">
        <v>0</v>
      </c>
      <c r="CO611" s="519">
        <v>0</v>
      </c>
      <c r="CP611" s="519">
        <v>0</v>
      </c>
      <c r="CQ611" s="519">
        <v>0</v>
      </c>
      <c r="CR611" s="519">
        <v>0</v>
      </c>
      <c r="CS611" s="519">
        <v>0</v>
      </c>
      <c r="CT611" s="519">
        <v>0</v>
      </c>
      <c r="CU611" s="519">
        <v>0</v>
      </c>
      <c r="CV611" s="519">
        <v>0</v>
      </c>
      <c r="CW611" s="519">
        <v>0</v>
      </c>
      <c r="CX611" s="519">
        <v>0</v>
      </c>
      <c r="CY611" s="519">
        <v>0</v>
      </c>
      <c r="CZ611" s="519">
        <v>0</v>
      </c>
      <c r="DA611" s="519">
        <v>0</v>
      </c>
      <c r="DB611" s="519">
        <v>0</v>
      </c>
      <c r="DC611" s="519">
        <v>0</v>
      </c>
      <c r="DD611" s="519">
        <v>0</v>
      </c>
      <c r="DE611" s="519">
        <v>0</v>
      </c>
      <c r="DF611" s="519">
        <v>0</v>
      </c>
      <c r="DG611" s="519">
        <v>0</v>
      </c>
      <c r="DH611" s="519">
        <v>0</v>
      </c>
      <c r="DI611" s="519">
        <v>0</v>
      </c>
      <c r="DJ611" s="519">
        <v>0</v>
      </c>
      <c r="DK611" s="519">
        <v>0</v>
      </c>
      <c r="DL611" s="519">
        <v>0</v>
      </c>
      <c r="DM611" s="519">
        <v>0</v>
      </c>
      <c r="DN611" s="519">
        <v>0</v>
      </c>
      <c r="DO611" s="519">
        <v>0</v>
      </c>
      <c r="DP611" s="519">
        <v>0</v>
      </c>
      <c r="DQ611" s="519">
        <v>0</v>
      </c>
      <c r="DR611" s="519">
        <v>0</v>
      </c>
      <c r="DS611" s="519">
        <v>0</v>
      </c>
      <c r="DT611" s="519">
        <v>0</v>
      </c>
      <c r="DU611" s="519">
        <v>0</v>
      </c>
      <c r="DV611" s="519">
        <v>0</v>
      </c>
      <c r="DW611" s="519">
        <v>0</v>
      </c>
      <c r="DX611" s="519">
        <v>0</v>
      </c>
      <c r="DZ611" s="337"/>
      <c r="EA611" s="519" t="s">
        <v>1061</v>
      </c>
      <c r="EB611" s="519" t="s">
        <v>1060</v>
      </c>
      <c r="EC611" s="519">
        <v>6</v>
      </c>
      <c r="ED611" s="521" t="str">
        <f t="shared" si="29"/>
        <v>SDN150206</v>
      </c>
      <c r="EE611" s="519">
        <v>430</v>
      </c>
      <c r="EF611" s="519">
        <v>1182</v>
      </c>
      <c r="EG611" s="519">
        <v>1955</v>
      </c>
      <c r="EH611" s="519">
        <v>2709</v>
      </c>
      <c r="EI611" s="519">
        <v>3448</v>
      </c>
      <c r="EJ611" s="519">
        <v>4172</v>
      </c>
      <c r="EK611" s="519">
        <v>4881</v>
      </c>
      <c r="EL611" s="519">
        <v>5444</v>
      </c>
      <c r="EM611" s="519">
        <v>5996</v>
      </c>
      <c r="EN611" s="519">
        <v>6691</v>
      </c>
      <c r="EO611" s="519">
        <v>7225</v>
      </c>
      <c r="EP611" s="519">
        <v>7751</v>
      </c>
      <c r="EQ611" s="519">
        <v>8271</v>
      </c>
      <c r="ER611" s="519">
        <v>8787</v>
      </c>
      <c r="ES611" s="519">
        <v>0</v>
      </c>
      <c r="ET611" s="519">
        <v>0</v>
      </c>
      <c r="EU611" s="519">
        <v>0</v>
      </c>
      <c r="EV611" s="519">
        <v>0</v>
      </c>
      <c r="EW611" s="519">
        <v>0</v>
      </c>
      <c r="EX611" s="519">
        <v>0</v>
      </c>
      <c r="EY611" s="519">
        <v>0</v>
      </c>
      <c r="EZ611" s="519">
        <v>0</v>
      </c>
      <c r="FA611" s="519">
        <v>0</v>
      </c>
      <c r="FB611" s="519">
        <v>0</v>
      </c>
      <c r="FC611" s="519">
        <v>0</v>
      </c>
      <c r="FD611" s="519">
        <v>0</v>
      </c>
      <c r="FE611" s="519">
        <v>0</v>
      </c>
      <c r="FF611" s="519">
        <v>0</v>
      </c>
      <c r="FG611" s="519">
        <v>0</v>
      </c>
      <c r="FH611" s="519">
        <v>0</v>
      </c>
      <c r="FI611" s="519">
        <v>0</v>
      </c>
      <c r="FJ611" s="519">
        <v>0</v>
      </c>
      <c r="FK611" s="519">
        <v>0</v>
      </c>
      <c r="FL611" s="519">
        <v>0</v>
      </c>
      <c r="FM611" s="519">
        <v>0</v>
      </c>
      <c r="FN611" s="519">
        <v>0</v>
      </c>
      <c r="FO611" s="519">
        <v>0</v>
      </c>
      <c r="FP611" s="519">
        <v>0</v>
      </c>
      <c r="FQ611" s="519">
        <v>0</v>
      </c>
      <c r="FR611" s="519">
        <v>0</v>
      </c>
      <c r="FS611" s="519">
        <v>0</v>
      </c>
      <c r="FT611" s="519">
        <v>0</v>
      </c>
      <c r="FU611" s="519">
        <v>0</v>
      </c>
      <c r="FV611" s="519">
        <v>0</v>
      </c>
      <c r="FW611" s="519">
        <v>0</v>
      </c>
      <c r="FX611" s="519">
        <v>0</v>
      </c>
      <c r="FY611" s="519">
        <v>0</v>
      </c>
      <c r="FZ611" s="519">
        <v>0</v>
      </c>
      <c r="GA611" s="519">
        <v>0</v>
      </c>
      <c r="GB611" s="519">
        <v>0</v>
      </c>
      <c r="GC611" s="519">
        <v>0</v>
      </c>
      <c r="GD611" s="519">
        <v>0</v>
      </c>
      <c r="GE611" s="519">
        <v>0</v>
      </c>
      <c r="GF611" s="519">
        <v>0</v>
      </c>
      <c r="GG611" s="519">
        <v>0</v>
      </c>
      <c r="GH611" s="519">
        <v>0</v>
      </c>
      <c r="GI611" s="519">
        <v>0</v>
      </c>
      <c r="GJ611" s="519">
        <v>0</v>
      </c>
      <c r="GK611" s="519">
        <v>0</v>
      </c>
      <c r="GL611" s="519">
        <v>0</v>
      </c>
      <c r="GM611" s="519">
        <v>0</v>
      </c>
      <c r="GN611" s="519">
        <v>0</v>
      </c>
      <c r="GO611" s="519">
        <v>0</v>
      </c>
      <c r="GP611" s="519">
        <v>0</v>
      </c>
      <c r="GQ611" s="519">
        <v>0</v>
      </c>
      <c r="GR611" s="519">
        <v>0</v>
      </c>
      <c r="GS611" s="519">
        <v>0</v>
      </c>
      <c r="GT611" s="519">
        <v>0</v>
      </c>
      <c r="GU611" s="519">
        <v>0</v>
      </c>
      <c r="GV611" s="519">
        <v>0</v>
      </c>
      <c r="GW611" s="519">
        <v>0</v>
      </c>
      <c r="GX611" s="519">
        <v>0</v>
      </c>
      <c r="GY611" s="519">
        <v>0</v>
      </c>
      <c r="GZ611" s="519">
        <v>0</v>
      </c>
      <c r="HA611" s="519">
        <v>0</v>
      </c>
      <c r="HB611" s="519">
        <v>0</v>
      </c>
      <c r="HC611" s="519">
        <v>0</v>
      </c>
      <c r="HD611" s="519">
        <v>0</v>
      </c>
      <c r="HE611" s="519">
        <v>0</v>
      </c>
      <c r="HF611" s="519">
        <v>0</v>
      </c>
      <c r="HG611" s="519">
        <v>0</v>
      </c>
      <c r="HH611" s="519">
        <v>0</v>
      </c>
      <c r="HI611" s="519">
        <v>0</v>
      </c>
      <c r="HJ611" s="519">
        <v>0</v>
      </c>
      <c r="HK611" s="519">
        <v>0</v>
      </c>
      <c r="HL611" s="519">
        <v>0</v>
      </c>
      <c r="HM611" s="519">
        <v>0</v>
      </c>
      <c r="HN611" s="519">
        <v>0</v>
      </c>
      <c r="HO611" s="519">
        <v>0</v>
      </c>
      <c r="HP611" s="519">
        <v>0</v>
      </c>
      <c r="HQ611" s="519">
        <v>0</v>
      </c>
      <c r="HR611" s="519">
        <v>0</v>
      </c>
      <c r="HS611" s="519">
        <v>0</v>
      </c>
      <c r="HT611" s="519">
        <v>0</v>
      </c>
      <c r="HU611" s="519">
        <v>0</v>
      </c>
      <c r="HV611" s="519">
        <v>0</v>
      </c>
      <c r="HW611" s="519">
        <v>0</v>
      </c>
      <c r="HX611" s="519">
        <v>0</v>
      </c>
      <c r="HY611" s="519">
        <v>0</v>
      </c>
      <c r="HZ611" s="519">
        <v>0</v>
      </c>
      <c r="IA611" s="519">
        <v>0</v>
      </c>
      <c r="IB611" s="519">
        <v>0</v>
      </c>
      <c r="IC611" s="519">
        <v>0</v>
      </c>
      <c r="ID611" s="519">
        <v>0</v>
      </c>
      <c r="IE611" s="519">
        <v>0</v>
      </c>
      <c r="IF611" s="519">
        <v>0</v>
      </c>
      <c r="IG611" s="519">
        <v>0</v>
      </c>
      <c r="IH611" s="519">
        <v>0</v>
      </c>
      <c r="II611" s="519">
        <v>0</v>
      </c>
      <c r="IJ611" s="519">
        <v>0</v>
      </c>
      <c r="IK611" s="519">
        <v>0</v>
      </c>
    </row>
    <row r="612" spans="2:245" hidden="1">
      <c r="B612" s="519" t="s">
        <v>1058</v>
      </c>
      <c r="C612" s="519"/>
      <c r="D612" s="519"/>
      <c r="E612" s="519"/>
      <c r="F612" s="519">
        <v>1</v>
      </c>
      <c r="G612" s="519"/>
      <c r="H612" s="519">
        <v>60</v>
      </c>
      <c r="I612" s="519">
        <v>10</v>
      </c>
      <c r="J612" s="519" t="str">
        <f t="shared" si="30"/>
        <v>SDN10016010</v>
      </c>
      <c r="K612" s="519">
        <v>2224</v>
      </c>
      <c r="M612" s="337"/>
      <c r="N612" s="519" t="s">
        <v>1061</v>
      </c>
      <c r="O612" s="519" t="s">
        <v>1060</v>
      </c>
      <c r="P612" s="519">
        <v>7</v>
      </c>
      <c r="Q612" s="521" t="str">
        <f t="shared" si="28"/>
        <v>SDN150207</v>
      </c>
      <c r="R612" s="519">
        <v>231</v>
      </c>
      <c r="S612" s="519">
        <v>567</v>
      </c>
      <c r="T612" s="519">
        <v>910</v>
      </c>
      <c r="U612" s="519">
        <v>1260</v>
      </c>
      <c r="V612" s="519">
        <v>1618</v>
      </c>
      <c r="W612" s="519">
        <v>1984</v>
      </c>
      <c r="X612" s="519">
        <v>2357</v>
      </c>
      <c r="Y612" s="519">
        <v>2675</v>
      </c>
      <c r="Z612" s="519">
        <v>3002</v>
      </c>
      <c r="AA612" s="519">
        <v>4447</v>
      </c>
      <c r="AB612" s="519">
        <v>4902</v>
      </c>
      <c r="AC612" s="519">
        <v>5370</v>
      </c>
      <c r="AD612" s="519">
        <v>5850</v>
      </c>
      <c r="AE612" s="519">
        <v>6341</v>
      </c>
      <c r="AF612" s="519">
        <v>6844</v>
      </c>
      <c r="AG612" s="519">
        <v>7004</v>
      </c>
      <c r="AH612" s="519">
        <v>7169</v>
      </c>
      <c r="AI612" s="519">
        <v>7339</v>
      </c>
      <c r="AJ612" s="519">
        <v>7515</v>
      </c>
      <c r="AK612" s="519">
        <v>7696</v>
      </c>
      <c r="AL612" s="519">
        <v>7884</v>
      </c>
      <c r="AM612" s="519">
        <v>8080</v>
      </c>
      <c r="AN612" s="519">
        <v>8284</v>
      </c>
      <c r="AO612" s="519">
        <v>8496</v>
      </c>
      <c r="AP612" s="519">
        <v>8718</v>
      </c>
      <c r="AQ612" s="519">
        <v>8949</v>
      </c>
      <c r="AR612" s="519">
        <v>9192</v>
      </c>
      <c r="AS612" s="519">
        <v>9447</v>
      </c>
      <c r="AT612" s="519">
        <v>9717</v>
      </c>
      <c r="AU612" s="519">
        <v>0</v>
      </c>
      <c r="AV612" s="519">
        <v>0</v>
      </c>
      <c r="AW612" s="519">
        <v>0</v>
      </c>
      <c r="AX612" s="519">
        <v>0</v>
      </c>
      <c r="AY612" s="519">
        <v>0</v>
      </c>
      <c r="AZ612" s="519">
        <v>0</v>
      </c>
      <c r="BA612" s="519">
        <v>0</v>
      </c>
      <c r="BB612" s="519">
        <v>0</v>
      </c>
      <c r="BC612" s="519">
        <v>0</v>
      </c>
      <c r="BD612" s="519">
        <v>0</v>
      </c>
      <c r="BE612" s="519">
        <v>0</v>
      </c>
      <c r="BF612" s="519">
        <v>0</v>
      </c>
      <c r="BG612" s="519">
        <v>0</v>
      </c>
      <c r="BH612" s="519">
        <v>0</v>
      </c>
      <c r="BI612" s="519">
        <v>0</v>
      </c>
      <c r="BJ612" s="519">
        <v>0</v>
      </c>
      <c r="BK612" s="519">
        <v>0</v>
      </c>
      <c r="BL612" s="519">
        <v>0</v>
      </c>
      <c r="BM612" s="519">
        <v>0</v>
      </c>
      <c r="BN612" s="519">
        <v>0</v>
      </c>
      <c r="BO612" s="519">
        <v>0</v>
      </c>
      <c r="BP612" s="519">
        <v>0</v>
      </c>
      <c r="BQ612" s="519">
        <v>0</v>
      </c>
      <c r="BR612" s="519">
        <v>0</v>
      </c>
      <c r="BS612" s="519">
        <v>0</v>
      </c>
      <c r="BT612" s="519">
        <v>0</v>
      </c>
      <c r="BU612" s="519">
        <v>0</v>
      </c>
      <c r="BV612" s="519">
        <v>0</v>
      </c>
      <c r="BW612" s="519">
        <v>0</v>
      </c>
      <c r="BX612" s="519">
        <v>0</v>
      </c>
      <c r="BY612" s="519">
        <v>0</v>
      </c>
      <c r="BZ612" s="519">
        <v>0</v>
      </c>
      <c r="CA612" s="519">
        <v>0</v>
      </c>
      <c r="CB612" s="519">
        <v>0</v>
      </c>
      <c r="CC612" s="519">
        <v>0</v>
      </c>
      <c r="CD612" s="519">
        <v>0</v>
      </c>
      <c r="CE612" s="519">
        <v>0</v>
      </c>
      <c r="CF612" s="519">
        <v>0</v>
      </c>
      <c r="CG612" s="519">
        <v>0</v>
      </c>
      <c r="CH612" s="519">
        <v>0</v>
      </c>
      <c r="CI612" s="519">
        <v>0</v>
      </c>
      <c r="CJ612" s="519">
        <v>0</v>
      </c>
      <c r="CK612" s="519">
        <v>0</v>
      </c>
      <c r="CL612" s="519">
        <v>0</v>
      </c>
      <c r="CM612" s="519">
        <v>0</v>
      </c>
      <c r="CN612" s="519">
        <v>0</v>
      </c>
      <c r="CO612" s="519">
        <v>0</v>
      </c>
      <c r="CP612" s="519">
        <v>0</v>
      </c>
      <c r="CQ612" s="519">
        <v>0</v>
      </c>
      <c r="CR612" s="519">
        <v>0</v>
      </c>
      <c r="CS612" s="519">
        <v>0</v>
      </c>
      <c r="CT612" s="519">
        <v>0</v>
      </c>
      <c r="CU612" s="519">
        <v>0</v>
      </c>
      <c r="CV612" s="519">
        <v>0</v>
      </c>
      <c r="CW612" s="519">
        <v>0</v>
      </c>
      <c r="CX612" s="519">
        <v>0</v>
      </c>
      <c r="CY612" s="519">
        <v>0</v>
      </c>
      <c r="CZ612" s="519">
        <v>0</v>
      </c>
      <c r="DA612" s="519">
        <v>0</v>
      </c>
      <c r="DB612" s="519">
        <v>0</v>
      </c>
      <c r="DC612" s="519">
        <v>0</v>
      </c>
      <c r="DD612" s="519">
        <v>0</v>
      </c>
      <c r="DE612" s="519">
        <v>0</v>
      </c>
      <c r="DF612" s="519">
        <v>0</v>
      </c>
      <c r="DG612" s="519">
        <v>0</v>
      </c>
      <c r="DH612" s="519">
        <v>0</v>
      </c>
      <c r="DI612" s="519">
        <v>0</v>
      </c>
      <c r="DJ612" s="519">
        <v>0</v>
      </c>
      <c r="DK612" s="519">
        <v>0</v>
      </c>
      <c r="DL612" s="519">
        <v>0</v>
      </c>
      <c r="DM612" s="519">
        <v>0</v>
      </c>
      <c r="DN612" s="519">
        <v>0</v>
      </c>
      <c r="DO612" s="519">
        <v>0</v>
      </c>
      <c r="DP612" s="519">
        <v>0</v>
      </c>
      <c r="DQ612" s="519">
        <v>0</v>
      </c>
      <c r="DR612" s="519">
        <v>0</v>
      </c>
      <c r="DS612" s="519">
        <v>0</v>
      </c>
      <c r="DT612" s="519">
        <v>0</v>
      </c>
      <c r="DU612" s="519">
        <v>0</v>
      </c>
      <c r="DV612" s="519">
        <v>0</v>
      </c>
      <c r="DW612" s="519">
        <v>0</v>
      </c>
      <c r="DX612" s="519">
        <v>0</v>
      </c>
      <c r="DZ612" s="337"/>
      <c r="EA612" s="519" t="s">
        <v>1061</v>
      </c>
      <c r="EB612" s="519" t="s">
        <v>1060</v>
      </c>
      <c r="EC612" s="519">
        <v>7</v>
      </c>
      <c r="ED612" s="521" t="str">
        <f t="shared" si="29"/>
        <v>SDN150207</v>
      </c>
      <c r="EE612" s="519">
        <v>421</v>
      </c>
      <c r="EF612" s="519">
        <v>1167</v>
      </c>
      <c r="EG612" s="519">
        <v>1935</v>
      </c>
      <c r="EH612" s="519">
        <v>2685</v>
      </c>
      <c r="EI612" s="519">
        <v>3420</v>
      </c>
      <c r="EJ612" s="519">
        <v>4138</v>
      </c>
      <c r="EK612" s="519">
        <v>4842</v>
      </c>
      <c r="EL612" s="519">
        <v>5402</v>
      </c>
      <c r="EM612" s="519">
        <v>5955</v>
      </c>
      <c r="EN612" s="519">
        <v>6647</v>
      </c>
      <c r="EO612" s="519">
        <v>7178</v>
      </c>
      <c r="EP612" s="519">
        <v>7704</v>
      </c>
      <c r="EQ612" s="519">
        <v>8226</v>
      </c>
      <c r="ER612" s="519">
        <v>8737</v>
      </c>
      <c r="ES612" s="519">
        <v>0</v>
      </c>
      <c r="ET612" s="519">
        <v>0</v>
      </c>
      <c r="EU612" s="519">
        <v>0</v>
      </c>
      <c r="EV612" s="519">
        <v>0</v>
      </c>
      <c r="EW612" s="519">
        <v>0</v>
      </c>
      <c r="EX612" s="519">
        <v>0</v>
      </c>
      <c r="EY612" s="519">
        <v>0</v>
      </c>
      <c r="EZ612" s="519">
        <v>0</v>
      </c>
      <c r="FA612" s="519">
        <v>0</v>
      </c>
      <c r="FB612" s="519">
        <v>0</v>
      </c>
      <c r="FC612" s="519">
        <v>0</v>
      </c>
      <c r="FD612" s="519">
        <v>0</v>
      </c>
      <c r="FE612" s="519">
        <v>0</v>
      </c>
      <c r="FF612" s="519">
        <v>0</v>
      </c>
      <c r="FG612" s="519">
        <v>0</v>
      </c>
      <c r="FH612" s="519">
        <v>0</v>
      </c>
      <c r="FI612" s="519">
        <v>0</v>
      </c>
      <c r="FJ612" s="519">
        <v>0</v>
      </c>
      <c r="FK612" s="519">
        <v>0</v>
      </c>
      <c r="FL612" s="519">
        <v>0</v>
      </c>
      <c r="FM612" s="519">
        <v>0</v>
      </c>
      <c r="FN612" s="519">
        <v>0</v>
      </c>
      <c r="FO612" s="519">
        <v>0</v>
      </c>
      <c r="FP612" s="519">
        <v>0</v>
      </c>
      <c r="FQ612" s="519">
        <v>0</v>
      </c>
      <c r="FR612" s="519">
        <v>0</v>
      </c>
      <c r="FS612" s="519">
        <v>0</v>
      </c>
      <c r="FT612" s="519">
        <v>0</v>
      </c>
      <c r="FU612" s="519">
        <v>0</v>
      </c>
      <c r="FV612" s="519">
        <v>0</v>
      </c>
      <c r="FW612" s="519">
        <v>0</v>
      </c>
      <c r="FX612" s="519">
        <v>0</v>
      </c>
      <c r="FY612" s="519">
        <v>0</v>
      </c>
      <c r="FZ612" s="519">
        <v>0</v>
      </c>
      <c r="GA612" s="519">
        <v>0</v>
      </c>
      <c r="GB612" s="519">
        <v>0</v>
      </c>
      <c r="GC612" s="519">
        <v>0</v>
      </c>
      <c r="GD612" s="519">
        <v>0</v>
      </c>
      <c r="GE612" s="519">
        <v>0</v>
      </c>
      <c r="GF612" s="519">
        <v>0</v>
      </c>
      <c r="GG612" s="519">
        <v>0</v>
      </c>
      <c r="GH612" s="519">
        <v>0</v>
      </c>
      <c r="GI612" s="519">
        <v>0</v>
      </c>
      <c r="GJ612" s="519">
        <v>0</v>
      </c>
      <c r="GK612" s="519">
        <v>0</v>
      </c>
      <c r="GL612" s="519">
        <v>0</v>
      </c>
      <c r="GM612" s="519">
        <v>0</v>
      </c>
      <c r="GN612" s="519">
        <v>0</v>
      </c>
      <c r="GO612" s="519">
        <v>0</v>
      </c>
      <c r="GP612" s="519">
        <v>0</v>
      </c>
      <c r="GQ612" s="519">
        <v>0</v>
      </c>
      <c r="GR612" s="519">
        <v>0</v>
      </c>
      <c r="GS612" s="519">
        <v>0</v>
      </c>
      <c r="GT612" s="519">
        <v>0</v>
      </c>
      <c r="GU612" s="519">
        <v>0</v>
      </c>
      <c r="GV612" s="519">
        <v>0</v>
      </c>
      <c r="GW612" s="519">
        <v>0</v>
      </c>
      <c r="GX612" s="519">
        <v>0</v>
      </c>
      <c r="GY612" s="519">
        <v>0</v>
      </c>
      <c r="GZ612" s="519">
        <v>0</v>
      </c>
      <c r="HA612" s="519">
        <v>0</v>
      </c>
      <c r="HB612" s="519">
        <v>0</v>
      </c>
      <c r="HC612" s="519">
        <v>0</v>
      </c>
      <c r="HD612" s="519">
        <v>0</v>
      </c>
      <c r="HE612" s="519">
        <v>0</v>
      </c>
      <c r="HF612" s="519">
        <v>0</v>
      </c>
      <c r="HG612" s="519">
        <v>0</v>
      </c>
      <c r="HH612" s="519">
        <v>0</v>
      </c>
      <c r="HI612" s="519">
        <v>0</v>
      </c>
      <c r="HJ612" s="519">
        <v>0</v>
      </c>
      <c r="HK612" s="519">
        <v>0</v>
      </c>
      <c r="HL612" s="519">
        <v>0</v>
      </c>
      <c r="HM612" s="519">
        <v>0</v>
      </c>
      <c r="HN612" s="519">
        <v>0</v>
      </c>
      <c r="HO612" s="519">
        <v>0</v>
      </c>
      <c r="HP612" s="519">
        <v>0</v>
      </c>
      <c r="HQ612" s="519">
        <v>0</v>
      </c>
      <c r="HR612" s="519">
        <v>0</v>
      </c>
      <c r="HS612" s="519">
        <v>0</v>
      </c>
      <c r="HT612" s="519">
        <v>0</v>
      </c>
      <c r="HU612" s="519">
        <v>0</v>
      </c>
      <c r="HV612" s="519">
        <v>0</v>
      </c>
      <c r="HW612" s="519">
        <v>0</v>
      </c>
      <c r="HX612" s="519">
        <v>0</v>
      </c>
      <c r="HY612" s="519">
        <v>0</v>
      </c>
      <c r="HZ612" s="519">
        <v>0</v>
      </c>
      <c r="IA612" s="519">
        <v>0</v>
      </c>
      <c r="IB612" s="519">
        <v>0</v>
      </c>
      <c r="IC612" s="519">
        <v>0</v>
      </c>
      <c r="ID612" s="519">
        <v>0</v>
      </c>
      <c r="IE612" s="519">
        <v>0</v>
      </c>
      <c r="IF612" s="519">
        <v>0</v>
      </c>
      <c r="IG612" s="519">
        <v>0</v>
      </c>
      <c r="IH612" s="519">
        <v>0</v>
      </c>
      <c r="II612" s="519">
        <v>0</v>
      </c>
      <c r="IJ612" s="519">
        <v>0</v>
      </c>
      <c r="IK612" s="519">
        <v>0</v>
      </c>
    </row>
    <row r="613" spans="2:245" hidden="1">
      <c r="B613" s="519" t="s">
        <v>1058</v>
      </c>
      <c r="C613" s="519"/>
      <c r="D613" s="519"/>
      <c r="E613" s="519"/>
      <c r="F613" s="519">
        <v>2</v>
      </c>
      <c r="G613" s="519"/>
      <c r="H613" s="519">
        <v>0</v>
      </c>
      <c r="I613" s="519">
        <v>1</v>
      </c>
      <c r="J613" s="519" t="str">
        <f t="shared" si="30"/>
        <v>SDN10020001</v>
      </c>
      <c r="K613" s="519">
        <v>960</v>
      </c>
      <c r="M613" s="337"/>
      <c r="N613" s="519" t="s">
        <v>1061</v>
      </c>
      <c r="O613" s="519" t="s">
        <v>1060</v>
      </c>
      <c r="P613" s="519">
        <v>8</v>
      </c>
      <c r="Q613" s="521" t="str">
        <f t="shared" si="28"/>
        <v>SDN150208</v>
      </c>
      <c r="R613" s="519">
        <v>227</v>
      </c>
      <c r="S613" s="519">
        <v>560</v>
      </c>
      <c r="T613" s="519">
        <v>902</v>
      </c>
      <c r="U613" s="519">
        <v>1250</v>
      </c>
      <c r="V613" s="519">
        <v>1605</v>
      </c>
      <c r="W613" s="519">
        <v>1969</v>
      </c>
      <c r="X613" s="519">
        <v>2341</v>
      </c>
      <c r="Y613" s="519">
        <v>2657</v>
      </c>
      <c r="Z613" s="519">
        <v>2981</v>
      </c>
      <c r="AA613" s="519">
        <v>4418</v>
      </c>
      <c r="AB613" s="519">
        <v>4872</v>
      </c>
      <c r="AC613" s="519">
        <v>5339</v>
      </c>
      <c r="AD613" s="519">
        <v>5816</v>
      </c>
      <c r="AE613" s="519">
        <v>6304</v>
      </c>
      <c r="AF613" s="519">
        <v>6805</v>
      </c>
      <c r="AG613" s="519">
        <v>6965</v>
      </c>
      <c r="AH613" s="519">
        <v>7130</v>
      </c>
      <c r="AI613" s="519">
        <v>7300</v>
      </c>
      <c r="AJ613" s="519">
        <v>7476</v>
      </c>
      <c r="AK613" s="519">
        <v>7658</v>
      </c>
      <c r="AL613" s="519">
        <v>7848</v>
      </c>
      <c r="AM613" s="519">
        <v>8045</v>
      </c>
      <c r="AN613" s="519">
        <v>8251</v>
      </c>
      <c r="AO613" s="519">
        <v>8465</v>
      </c>
      <c r="AP613" s="519">
        <v>8690</v>
      </c>
      <c r="AQ613" s="519">
        <v>8926</v>
      </c>
      <c r="AR613" s="519">
        <v>9173</v>
      </c>
      <c r="AS613" s="519">
        <v>9435</v>
      </c>
      <c r="AT613" s="519">
        <v>9710</v>
      </c>
      <c r="AU613" s="519">
        <v>0</v>
      </c>
      <c r="AV613" s="519">
        <v>0</v>
      </c>
      <c r="AW613" s="519">
        <v>0</v>
      </c>
      <c r="AX613" s="519">
        <v>0</v>
      </c>
      <c r="AY613" s="519">
        <v>0</v>
      </c>
      <c r="AZ613" s="519">
        <v>0</v>
      </c>
      <c r="BA613" s="519">
        <v>0</v>
      </c>
      <c r="BB613" s="519">
        <v>0</v>
      </c>
      <c r="BC613" s="519">
        <v>0</v>
      </c>
      <c r="BD613" s="519">
        <v>0</v>
      </c>
      <c r="BE613" s="519">
        <v>0</v>
      </c>
      <c r="BF613" s="519">
        <v>0</v>
      </c>
      <c r="BG613" s="519">
        <v>0</v>
      </c>
      <c r="BH613" s="519">
        <v>0</v>
      </c>
      <c r="BI613" s="519">
        <v>0</v>
      </c>
      <c r="BJ613" s="519">
        <v>0</v>
      </c>
      <c r="BK613" s="519">
        <v>0</v>
      </c>
      <c r="BL613" s="519">
        <v>0</v>
      </c>
      <c r="BM613" s="519">
        <v>0</v>
      </c>
      <c r="BN613" s="519">
        <v>0</v>
      </c>
      <c r="BO613" s="519">
        <v>0</v>
      </c>
      <c r="BP613" s="519">
        <v>0</v>
      </c>
      <c r="BQ613" s="519">
        <v>0</v>
      </c>
      <c r="BR613" s="519">
        <v>0</v>
      </c>
      <c r="BS613" s="519">
        <v>0</v>
      </c>
      <c r="BT613" s="519">
        <v>0</v>
      </c>
      <c r="BU613" s="519">
        <v>0</v>
      </c>
      <c r="BV613" s="519">
        <v>0</v>
      </c>
      <c r="BW613" s="519">
        <v>0</v>
      </c>
      <c r="BX613" s="519">
        <v>0</v>
      </c>
      <c r="BY613" s="519">
        <v>0</v>
      </c>
      <c r="BZ613" s="519">
        <v>0</v>
      </c>
      <c r="CA613" s="519">
        <v>0</v>
      </c>
      <c r="CB613" s="519">
        <v>0</v>
      </c>
      <c r="CC613" s="519">
        <v>0</v>
      </c>
      <c r="CD613" s="519">
        <v>0</v>
      </c>
      <c r="CE613" s="519">
        <v>0</v>
      </c>
      <c r="CF613" s="519">
        <v>0</v>
      </c>
      <c r="CG613" s="519">
        <v>0</v>
      </c>
      <c r="CH613" s="519">
        <v>0</v>
      </c>
      <c r="CI613" s="519">
        <v>0</v>
      </c>
      <c r="CJ613" s="519">
        <v>0</v>
      </c>
      <c r="CK613" s="519">
        <v>0</v>
      </c>
      <c r="CL613" s="519">
        <v>0</v>
      </c>
      <c r="CM613" s="519">
        <v>0</v>
      </c>
      <c r="CN613" s="519">
        <v>0</v>
      </c>
      <c r="CO613" s="519">
        <v>0</v>
      </c>
      <c r="CP613" s="519">
        <v>0</v>
      </c>
      <c r="CQ613" s="519">
        <v>0</v>
      </c>
      <c r="CR613" s="519">
        <v>0</v>
      </c>
      <c r="CS613" s="519">
        <v>0</v>
      </c>
      <c r="CT613" s="519">
        <v>0</v>
      </c>
      <c r="CU613" s="519">
        <v>0</v>
      </c>
      <c r="CV613" s="519">
        <v>0</v>
      </c>
      <c r="CW613" s="519">
        <v>0</v>
      </c>
      <c r="CX613" s="519">
        <v>0</v>
      </c>
      <c r="CY613" s="519">
        <v>0</v>
      </c>
      <c r="CZ613" s="519">
        <v>0</v>
      </c>
      <c r="DA613" s="519">
        <v>0</v>
      </c>
      <c r="DB613" s="519">
        <v>0</v>
      </c>
      <c r="DC613" s="519">
        <v>0</v>
      </c>
      <c r="DD613" s="519">
        <v>0</v>
      </c>
      <c r="DE613" s="519">
        <v>0</v>
      </c>
      <c r="DF613" s="519">
        <v>0</v>
      </c>
      <c r="DG613" s="519">
        <v>0</v>
      </c>
      <c r="DH613" s="519">
        <v>0</v>
      </c>
      <c r="DI613" s="519">
        <v>0</v>
      </c>
      <c r="DJ613" s="519">
        <v>0</v>
      </c>
      <c r="DK613" s="519">
        <v>0</v>
      </c>
      <c r="DL613" s="519">
        <v>0</v>
      </c>
      <c r="DM613" s="519">
        <v>0</v>
      </c>
      <c r="DN613" s="519">
        <v>0</v>
      </c>
      <c r="DO613" s="519">
        <v>0</v>
      </c>
      <c r="DP613" s="519">
        <v>0</v>
      </c>
      <c r="DQ613" s="519">
        <v>0</v>
      </c>
      <c r="DR613" s="519">
        <v>0</v>
      </c>
      <c r="DS613" s="519">
        <v>0</v>
      </c>
      <c r="DT613" s="519">
        <v>0</v>
      </c>
      <c r="DU613" s="519">
        <v>0</v>
      </c>
      <c r="DV613" s="519">
        <v>0</v>
      </c>
      <c r="DW613" s="519">
        <v>0</v>
      </c>
      <c r="DX613" s="519">
        <v>0</v>
      </c>
      <c r="DZ613" s="337"/>
      <c r="EA613" s="519" t="s">
        <v>1061</v>
      </c>
      <c r="EB613" s="519" t="s">
        <v>1060</v>
      </c>
      <c r="EC613" s="519">
        <v>8</v>
      </c>
      <c r="ED613" s="521" t="str">
        <f t="shared" si="29"/>
        <v>SDN150208</v>
      </c>
      <c r="EE613" s="519">
        <v>414</v>
      </c>
      <c r="EF613" s="519">
        <v>1151</v>
      </c>
      <c r="EG613" s="519">
        <v>1915</v>
      </c>
      <c r="EH613" s="519">
        <v>2660</v>
      </c>
      <c r="EI613" s="519">
        <v>3388</v>
      </c>
      <c r="EJ613" s="519">
        <v>4102</v>
      </c>
      <c r="EK613" s="519">
        <v>4803</v>
      </c>
      <c r="EL613" s="519">
        <v>5361</v>
      </c>
      <c r="EM613" s="519">
        <v>5911</v>
      </c>
      <c r="EN613" s="519">
        <v>6600</v>
      </c>
      <c r="EO613" s="519">
        <v>7131</v>
      </c>
      <c r="EP613" s="519">
        <v>7658</v>
      </c>
      <c r="EQ613" s="519">
        <v>8174</v>
      </c>
      <c r="ER613" s="519">
        <v>8681</v>
      </c>
      <c r="ES613" s="519">
        <v>0</v>
      </c>
      <c r="ET613" s="519">
        <v>0</v>
      </c>
      <c r="EU613" s="519">
        <v>0</v>
      </c>
      <c r="EV613" s="519">
        <v>0</v>
      </c>
      <c r="EW613" s="519">
        <v>0</v>
      </c>
      <c r="EX613" s="519">
        <v>0</v>
      </c>
      <c r="EY613" s="519">
        <v>0</v>
      </c>
      <c r="EZ613" s="519">
        <v>0</v>
      </c>
      <c r="FA613" s="519">
        <v>0</v>
      </c>
      <c r="FB613" s="519">
        <v>0</v>
      </c>
      <c r="FC613" s="519">
        <v>0</v>
      </c>
      <c r="FD613" s="519">
        <v>0</v>
      </c>
      <c r="FE613" s="519">
        <v>0</v>
      </c>
      <c r="FF613" s="519">
        <v>0</v>
      </c>
      <c r="FG613" s="519">
        <v>0</v>
      </c>
      <c r="FH613" s="519">
        <v>0</v>
      </c>
      <c r="FI613" s="519">
        <v>0</v>
      </c>
      <c r="FJ613" s="519">
        <v>0</v>
      </c>
      <c r="FK613" s="519">
        <v>0</v>
      </c>
      <c r="FL613" s="519">
        <v>0</v>
      </c>
      <c r="FM613" s="519">
        <v>0</v>
      </c>
      <c r="FN613" s="519">
        <v>0</v>
      </c>
      <c r="FO613" s="519">
        <v>0</v>
      </c>
      <c r="FP613" s="519">
        <v>0</v>
      </c>
      <c r="FQ613" s="519">
        <v>0</v>
      </c>
      <c r="FR613" s="519">
        <v>0</v>
      </c>
      <c r="FS613" s="519">
        <v>0</v>
      </c>
      <c r="FT613" s="519">
        <v>0</v>
      </c>
      <c r="FU613" s="519">
        <v>0</v>
      </c>
      <c r="FV613" s="519">
        <v>0</v>
      </c>
      <c r="FW613" s="519">
        <v>0</v>
      </c>
      <c r="FX613" s="519">
        <v>0</v>
      </c>
      <c r="FY613" s="519">
        <v>0</v>
      </c>
      <c r="FZ613" s="519">
        <v>0</v>
      </c>
      <c r="GA613" s="519">
        <v>0</v>
      </c>
      <c r="GB613" s="519">
        <v>0</v>
      </c>
      <c r="GC613" s="519">
        <v>0</v>
      </c>
      <c r="GD613" s="519">
        <v>0</v>
      </c>
      <c r="GE613" s="519">
        <v>0</v>
      </c>
      <c r="GF613" s="519">
        <v>0</v>
      </c>
      <c r="GG613" s="519">
        <v>0</v>
      </c>
      <c r="GH613" s="519">
        <v>0</v>
      </c>
      <c r="GI613" s="519">
        <v>0</v>
      </c>
      <c r="GJ613" s="519">
        <v>0</v>
      </c>
      <c r="GK613" s="519">
        <v>0</v>
      </c>
      <c r="GL613" s="519">
        <v>0</v>
      </c>
      <c r="GM613" s="519">
        <v>0</v>
      </c>
      <c r="GN613" s="519">
        <v>0</v>
      </c>
      <c r="GO613" s="519">
        <v>0</v>
      </c>
      <c r="GP613" s="519">
        <v>0</v>
      </c>
      <c r="GQ613" s="519">
        <v>0</v>
      </c>
      <c r="GR613" s="519">
        <v>0</v>
      </c>
      <c r="GS613" s="519">
        <v>0</v>
      </c>
      <c r="GT613" s="519">
        <v>0</v>
      </c>
      <c r="GU613" s="519">
        <v>0</v>
      </c>
      <c r="GV613" s="519">
        <v>0</v>
      </c>
      <c r="GW613" s="519">
        <v>0</v>
      </c>
      <c r="GX613" s="519">
        <v>0</v>
      </c>
      <c r="GY613" s="519">
        <v>0</v>
      </c>
      <c r="GZ613" s="519">
        <v>0</v>
      </c>
      <c r="HA613" s="519">
        <v>0</v>
      </c>
      <c r="HB613" s="519">
        <v>0</v>
      </c>
      <c r="HC613" s="519">
        <v>0</v>
      </c>
      <c r="HD613" s="519">
        <v>0</v>
      </c>
      <c r="HE613" s="519">
        <v>0</v>
      </c>
      <c r="HF613" s="519">
        <v>0</v>
      </c>
      <c r="HG613" s="519">
        <v>0</v>
      </c>
      <c r="HH613" s="519">
        <v>0</v>
      </c>
      <c r="HI613" s="519">
        <v>0</v>
      </c>
      <c r="HJ613" s="519">
        <v>0</v>
      </c>
      <c r="HK613" s="519">
        <v>0</v>
      </c>
      <c r="HL613" s="519">
        <v>0</v>
      </c>
      <c r="HM613" s="519">
        <v>0</v>
      </c>
      <c r="HN613" s="519">
        <v>0</v>
      </c>
      <c r="HO613" s="519">
        <v>0</v>
      </c>
      <c r="HP613" s="519">
        <v>0</v>
      </c>
      <c r="HQ613" s="519">
        <v>0</v>
      </c>
      <c r="HR613" s="519">
        <v>0</v>
      </c>
      <c r="HS613" s="519">
        <v>0</v>
      </c>
      <c r="HT613" s="519">
        <v>0</v>
      </c>
      <c r="HU613" s="519">
        <v>0</v>
      </c>
      <c r="HV613" s="519">
        <v>0</v>
      </c>
      <c r="HW613" s="519">
        <v>0</v>
      </c>
      <c r="HX613" s="519">
        <v>0</v>
      </c>
      <c r="HY613" s="519">
        <v>0</v>
      </c>
      <c r="HZ613" s="519">
        <v>0</v>
      </c>
      <c r="IA613" s="519">
        <v>0</v>
      </c>
      <c r="IB613" s="519">
        <v>0</v>
      </c>
      <c r="IC613" s="519">
        <v>0</v>
      </c>
      <c r="ID613" s="519">
        <v>0</v>
      </c>
      <c r="IE613" s="519">
        <v>0</v>
      </c>
      <c r="IF613" s="519">
        <v>0</v>
      </c>
      <c r="IG613" s="519">
        <v>0</v>
      </c>
      <c r="IH613" s="519">
        <v>0</v>
      </c>
      <c r="II613" s="519">
        <v>0</v>
      </c>
      <c r="IJ613" s="519">
        <v>0</v>
      </c>
      <c r="IK613" s="519">
        <v>0</v>
      </c>
    </row>
    <row r="614" spans="2:245" hidden="1">
      <c r="B614" s="519" t="s">
        <v>1058</v>
      </c>
      <c r="C614" s="519"/>
      <c r="D614" s="519"/>
      <c r="E614" s="519"/>
      <c r="F614" s="519">
        <v>2</v>
      </c>
      <c r="G614" s="519"/>
      <c r="H614" s="519">
        <v>0</v>
      </c>
      <c r="I614" s="519">
        <v>2</v>
      </c>
      <c r="J614" s="519" t="str">
        <f t="shared" si="30"/>
        <v>SDN10020002</v>
      </c>
      <c r="K614" s="519">
        <v>960</v>
      </c>
      <c r="M614" s="337"/>
      <c r="N614" s="519" t="s">
        <v>1061</v>
      </c>
      <c r="O614" s="519" t="s">
        <v>1060</v>
      </c>
      <c r="P614" s="519">
        <v>9</v>
      </c>
      <c r="Q614" s="521" t="str">
        <f t="shared" si="28"/>
        <v>SDN150209</v>
      </c>
      <c r="R614" s="519">
        <v>223</v>
      </c>
      <c r="S614" s="519">
        <v>554</v>
      </c>
      <c r="T614" s="519">
        <v>892</v>
      </c>
      <c r="U614" s="519">
        <v>1238</v>
      </c>
      <c r="V614" s="519">
        <v>1591</v>
      </c>
      <c r="W614" s="519">
        <v>1952</v>
      </c>
      <c r="X614" s="519">
        <v>2322</v>
      </c>
      <c r="Y614" s="519">
        <v>2637</v>
      </c>
      <c r="Z614" s="519">
        <v>2960</v>
      </c>
      <c r="AA614" s="519">
        <v>4387</v>
      </c>
      <c r="AB614" s="519">
        <v>4839</v>
      </c>
      <c r="AC614" s="519">
        <v>5302</v>
      </c>
      <c r="AD614" s="519">
        <v>5776</v>
      </c>
      <c r="AE614" s="519">
        <v>6262</v>
      </c>
      <c r="AF614" s="519">
        <v>6760</v>
      </c>
      <c r="AG614" s="519">
        <v>6920</v>
      </c>
      <c r="AH614" s="519">
        <v>7085</v>
      </c>
      <c r="AI614" s="519">
        <v>7256</v>
      </c>
      <c r="AJ614" s="519">
        <v>7432</v>
      </c>
      <c r="AK614" s="519">
        <v>7615</v>
      </c>
      <c r="AL614" s="519">
        <v>7806</v>
      </c>
      <c r="AM614" s="519">
        <v>8005</v>
      </c>
      <c r="AN614" s="519">
        <v>8213</v>
      </c>
      <c r="AO614" s="519">
        <v>8430</v>
      </c>
      <c r="AP614" s="519">
        <v>8659</v>
      </c>
      <c r="AQ614" s="519">
        <v>8899</v>
      </c>
      <c r="AR614" s="519">
        <v>9153</v>
      </c>
      <c r="AS614" s="519">
        <v>9419</v>
      </c>
      <c r="AT614" s="519">
        <v>9700</v>
      </c>
      <c r="AU614" s="519">
        <v>0</v>
      </c>
      <c r="AV614" s="519">
        <v>0</v>
      </c>
      <c r="AW614" s="519">
        <v>0</v>
      </c>
      <c r="AX614" s="519">
        <v>0</v>
      </c>
      <c r="AY614" s="519">
        <v>0</v>
      </c>
      <c r="AZ614" s="519">
        <v>0</v>
      </c>
      <c r="BA614" s="519">
        <v>0</v>
      </c>
      <c r="BB614" s="519">
        <v>0</v>
      </c>
      <c r="BC614" s="519">
        <v>0</v>
      </c>
      <c r="BD614" s="519">
        <v>0</v>
      </c>
      <c r="BE614" s="519">
        <v>0</v>
      </c>
      <c r="BF614" s="519">
        <v>0</v>
      </c>
      <c r="BG614" s="519">
        <v>0</v>
      </c>
      <c r="BH614" s="519">
        <v>0</v>
      </c>
      <c r="BI614" s="519">
        <v>0</v>
      </c>
      <c r="BJ614" s="519">
        <v>0</v>
      </c>
      <c r="BK614" s="519">
        <v>0</v>
      </c>
      <c r="BL614" s="519">
        <v>0</v>
      </c>
      <c r="BM614" s="519">
        <v>0</v>
      </c>
      <c r="BN614" s="519">
        <v>0</v>
      </c>
      <c r="BO614" s="519">
        <v>0</v>
      </c>
      <c r="BP614" s="519">
        <v>0</v>
      </c>
      <c r="BQ614" s="519">
        <v>0</v>
      </c>
      <c r="BR614" s="519">
        <v>0</v>
      </c>
      <c r="BS614" s="519">
        <v>0</v>
      </c>
      <c r="BT614" s="519">
        <v>0</v>
      </c>
      <c r="BU614" s="519">
        <v>0</v>
      </c>
      <c r="BV614" s="519">
        <v>0</v>
      </c>
      <c r="BW614" s="519">
        <v>0</v>
      </c>
      <c r="BX614" s="519">
        <v>0</v>
      </c>
      <c r="BY614" s="519">
        <v>0</v>
      </c>
      <c r="BZ614" s="519">
        <v>0</v>
      </c>
      <c r="CA614" s="519">
        <v>0</v>
      </c>
      <c r="CB614" s="519">
        <v>0</v>
      </c>
      <c r="CC614" s="519">
        <v>0</v>
      </c>
      <c r="CD614" s="519">
        <v>0</v>
      </c>
      <c r="CE614" s="519">
        <v>0</v>
      </c>
      <c r="CF614" s="519">
        <v>0</v>
      </c>
      <c r="CG614" s="519">
        <v>0</v>
      </c>
      <c r="CH614" s="519">
        <v>0</v>
      </c>
      <c r="CI614" s="519">
        <v>0</v>
      </c>
      <c r="CJ614" s="519">
        <v>0</v>
      </c>
      <c r="CK614" s="519">
        <v>0</v>
      </c>
      <c r="CL614" s="519">
        <v>0</v>
      </c>
      <c r="CM614" s="519">
        <v>0</v>
      </c>
      <c r="CN614" s="519">
        <v>0</v>
      </c>
      <c r="CO614" s="519">
        <v>0</v>
      </c>
      <c r="CP614" s="519">
        <v>0</v>
      </c>
      <c r="CQ614" s="519">
        <v>0</v>
      </c>
      <c r="CR614" s="519">
        <v>0</v>
      </c>
      <c r="CS614" s="519">
        <v>0</v>
      </c>
      <c r="CT614" s="519">
        <v>0</v>
      </c>
      <c r="CU614" s="519">
        <v>0</v>
      </c>
      <c r="CV614" s="519">
        <v>0</v>
      </c>
      <c r="CW614" s="519">
        <v>0</v>
      </c>
      <c r="CX614" s="519">
        <v>0</v>
      </c>
      <c r="CY614" s="519">
        <v>0</v>
      </c>
      <c r="CZ614" s="519">
        <v>0</v>
      </c>
      <c r="DA614" s="519">
        <v>0</v>
      </c>
      <c r="DB614" s="519">
        <v>0</v>
      </c>
      <c r="DC614" s="519">
        <v>0</v>
      </c>
      <c r="DD614" s="519">
        <v>0</v>
      </c>
      <c r="DE614" s="519">
        <v>0</v>
      </c>
      <c r="DF614" s="519">
        <v>0</v>
      </c>
      <c r="DG614" s="519">
        <v>0</v>
      </c>
      <c r="DH614" s="519">
        <v>0</v>
      </c>
      <c r="DI614" s="519">
        <v>0</v>
      </c>
      <c r="DJ614" s="519">
        <v>0</v>
      </c>
      <c r="DK614" s="519">
        <v>0</v>
      </c>
      <c r="DL614" s="519">
        <v>0</v>
      </c>
      <c r="DM614" s="519">
        <v>0</v>
      </c>
      <c r="DN614" s="519">
        <v>0</v>
      </c>
      <c r="DO614" s="519">
        <v>0</v>
      </c>
      <c r="DP614" s="519">
        <v>0</v>
      </c>
      <c r="DQ614" s="519">
        <v>0</v>
      </c>
      <c r="DR614" s="519">
        <v>0</v>
      </c>
      <c r="DS614" s="519">
        <v>0</v>
      </c>
      <c r="DT614" s="519">
        <v>0</v>
      </c>
      <c r="DU614" s="519">
        <v>0</v>
      </c>
      <c r="DV614" s="519">
        <v>0</v>
      </c>
      <c r="DW614" s="519">
        <v>0</v>
      </c>
      <c r="DX614" s="519">
        <v>0</v>
      </c>
      <c r="DZ614" s="337"/>
      <c r="EA614" s="519" t="s">
        <v>1061</v>
      </c>
      <c r="EB614" s="519" t="s">
        <v>1060</v>
      </c>
      <c r="EC614" s="519">
        <v>9</v>
      </c>
      <c r="ED614" s="521" t="str">
        <f t="shared" si="29"/>
        <v>SDN150209</v>
      </c>
      <c r="EE614" s="519">
        <v>406</v>
      </c>
      <c r="EF614" s="519">
        <v>1134</v>
      </c>
      <c r="EG614" s="519">
        <v>1892</v>
      </c>
      <c r="EH614" s="519">
        <v>2630</v>
      </c>
      <c r="EI614" s="519">
        <v>3354</v>
      </c>
      <c r="EJ614" s="519">
        <v>4062</v>
      </c>
      <c r="EK614" s="519">
        <v>4759</v>
      </c>
      <c r="EL614" s="519">
        <v>5315</v>
      </c>
      <c r="EM614" s="519">
        <v>5861</v>
      </c>
      <c r="EN614" s="519">
        <v>6551</v>
      </c>
      <c r="EO614" s="519">
        <v>7081</v>
      </c>
      <c r="EP614" s="519">
        <v>7600</v>
      </c>
      <c r="EQ614" s="519">
        <v>8112</v>
      </c>
      <c r="ER614" s="519">
        <v>8617</v>
      </c>
      <c r="ES614" s="519">
        <v>0</v>
      </c>
      <c r="ET614" s="519">
        <v>0</v>
      </c>
      <c r="EU614" s="519">
        <v>0</v>
      </c>
      <c r="EV614" s="519">
        <v>0</v>
      </c>
      <c r="EW614" s="519">
        <v>0</v>
      </c>
      <c r="EX614" s="519">
        <v>0</v>
      </c>
      <c r="EY614" s="519">
        <v>0</v>
      </c>
      <c r="EZ614" s="519">
        <v>0</v>
      </c>
      <c r="FA614" s="519">
        <v>0</v>
      </c>
      <c r="FB614" s="519">
        <v>0</v>
      </c>
      <c r="FC614" s="519">
        <v>0</v>
      </c>
      <c r="FD614" s="519">
        <v>0</v>
      </c>
      <c r="FE614" s="519">
        <v>0</v>
      </c>
      <c r="FF614" s="519">
        <v>0</v>
      </c>
      <c r="FG614" s="519">
        <v>0</v>
      </c>
      <c r="FH614" s="519">
        <v>0</v>
      </c>
      <c r="FI614" s="519">
        <v>0</v>
      </c>
      <c r="FJ614" s="519">
        <v>0</v>
      </c>
      <c r="FK614" s="519">
        <v>0</v>
      </c>
      <c r="FL614" s="519">
        <v>0</v>
      </c>
      <c r="FM614" s="519">
        <v>0</v>
      </c>
      <c r="FN614" s="519">
        <v>0</v>
      </c>
      <c r="FO614" s="519">
        <v>0</v>
      </c>
      <c r="FP614" s="519">
        <v>0</v>
      </c>
      <c r="FQ614" s="519">
        <v>0</v>
      </c>
      <c r="FR614" s="519">
        <v>0</v>
      </c>
      <c r="FS614" s="519">
        <v>0</v>
      </c>
      <c r="FT614" s="519">
        <v>0</v>
      </c>
      <c r="FU614" s="519">
        <v>0</v>
      </c>
      <c r="FV614" s="519">
        <v>0</v>
      </c>
      <c r="FW614" s="519">
        <v>0</v>
      </c>
      <c r="FX614" s="519">
        <v>0</v>
      </c>
      <c r="FY614" s="519">
        <v>0</v>
      </c>
      <c r="FZ614" s="519">
        <v>0</v>
      </c>
      <c r="GA614" s="519">
        <v>0</v>
      </c>
      <c r="GB614" s="519">
        <v>0</v>
      </c>
      <c r="GC614" s="519">
        <v>0</v>
      </c>
      <c r="GD614" s="519">
        <v>0</v>
      </c>
      <c r="GE614" s="519">
        <v>0</v>
      </c>
      <c r="GF614" s="519">
        <v>0</v>
      </c>
      <c r="GG614" s="519">
        <v>0</v>
      </c>
      <c r="GH614" s="519">
        <v>0</v>
      </c>
      <c r="GI614" s="519">
        <v>0</v>
      </c>
      <c r="GJ614" s="519">
        <v>0</v>
      </c>
      <c r="GK614" s="519">
        <v>0</v>
      </c>
      <c r="GL614" s="519">
        <v>0</v>
      </c>
      <c r="GM614" s="519">
        <v>0</v>
      </c>
      <c r="GN614" s="519">
        <v>0</v>
      </c>
      <c r="GO614" s="519">
        <v>0</v>
      </c>
      <c r="GP614" s="519">
        <v>0</v>
      </c>
      <c r="GQ614" s="519">
        <v>0</v>
      </c>
      <c r="GR614" s="519">
        <v>0</v>
      </c>
      <c r="GS614" s="519">
        <v>0</v>
      </c>
      <c r="GT614" s="519">
        <v>0</v>
      </c>
      <c r="GU614" s="519">
        <v>0</v>
      </c>
      <c r="GV614" s="519">
        <v>0</v>
      </c>
      <c r="GW614" s="519">
        <v>0</v>
      </c>
      <c r="GX614" s="519">
        <v>0</v>
      </c>
      <c r="GY614" s="519">
        <v>0</v>
      </c>
      <c r="GZ614" s="519">
        <v>0</v>
      </c>
      <c r="HA614" s="519">
        <v>0</v>
      </c>
      <c r="HB614" s="519">
        <v>0</v>
      </c>
      <c r="HC614" s="519">
        <v>0</v>
      </c>
      <c r="HD614" s="519">
        <v>0</v>
      </c>
      <c r="HE614" s="519">
        <v>0</v>
      </c>
      <c r="HF614" s="519">
        <v>0</v>
      </c>
      <c r="HG614" s="519">
        <v>0</v>
      </c>
      <c r="HH614" s="519">
        <v>0</v>
      </c>
      <c r="HI614" s="519">
        <v>0</v>
      </c>
      <c r="HJ614" s="519">
        <v>0</v>
      </c>
      <c r="HK614" s="519">
        <v>0</v>
      </c>
      <c r="HL614" s="519">
        <v>0</v>
      </c>
      <c r="HM614" s="519">
        <v>0</v>
      </c>
      <c r="HN614" s="519">
        <v>0</v>
      </c>
      <c r="HO614" s="519">
        <v>0</v>
      </c>
      <c r="HP614" s="519">
        <v>0</v>
      </c>
      <c r="HQ614" s="519">
        <v>0</v>
      </c>
      <c r="HR614" s="519">
        <v>0</v>
      </c>
      <c r="HS614" s="519">
        <v>0</v>
      </c>
      <c r="HT614" s="519">
        <v>0</v>
      </c>
      <c r="HU614" s="519">
        <v>0</v>
      </c>
      <c r="HV614" s="519">
        <v>0</v>
      </c>
      <c r="HW614" s="519">
        <v>0</v>
      </c>
      <c r="HX614" s="519">
        <v>0</v>
      </c>
      <c r="HY614" s="519">
        <v>0</v>
      </c>
      <c r="HZ614" s="519">
        <v>0</v>
      </c>
      <c r="IA614" s="519">
        <v>0</v>
      </c>
      <c r="IB614" s="519">
        <v>0</v>
      </c>
      <c r="IC614" s="519">
        <v>0</v>
      </c>
      <c r="ID614" s="519">
        <v>0</v>
      </c>
      <c r="IE614" s="519">
        <v>0</v>
      </c>
      <c r="IF614" s="519">
        <v>0</v>
      </c>
      <c r="IG614" s="519">
        <v>0</v>
      </c>
      <c r="IH614" s="519">
        <v>0</v>
      </c>
      <c r="II614" s="519">
        <v>0</v>
      </c>
      <c r="IJ614" s="519">
        <v>0</v>
      </c>
      <c r="IK614" s="519">
        <v>0</v>
      </c>
    </row>
    <row r="615" spans="2:245" hidden="1">
      <c r="B615" s="519" t="s">
        <v>1058</v>
      </c>
      <c r="C615" s="519"/>
      <c r="D615" s="519"/>
      <c r="E615" s="519"/>
      <c r="F615" s="519">
        <v>2</v>
      </c>
      <c r="G615" s="519"/>
      <c r="H615" s="519">
        <v>0</v>
      </c>
      <c r="I615" s="519">
        <v>3</v>
      </c>
      <c r="J615" s="519" t="str">
        <f t="shared" si="30"/>
        <v>SDN10020003</v>
      </c>
      <c r="K615" s="519">
        <v>960</v>
      </c>
      <c r="M615" s="337"/>
      <c r="N615" s="519" t="s">
        <v>1061</v>
      </c>
      <c r="O615" s="519" t="s">
        <v>1060</v>
      </c>
      <c r="P615" s="519">
        <v>10</v>
      </c>
      <c r="Q615" s="521" t="str">
        <f t="shared" si="28"/>
        <v>SDN150210</v>
      </c>
      <c r="R615" s="519">
        <v>218</v>
      </c>
      <c r="S615" s="519">
        <v>547</v>
      </c>
      <c r="T615" s="519">
        <v>882</v>
      </c>
      <c r="U615" s="519">
        <v>1225</v>
      </c>
      <c r="V615" s="519">
        <v>1576</v>
      </c>
      <c r="W615" s="519">
        <v>1935</v>
      </c>
      <c r="X615" s="519">
        <v>2303</v>
      </c>
      <c r="Y615" s="519">
        <v>2615</v>
      </c>
      <c r="Z615" s="519">
        <v>2936</v>
      </c>
      <c r="AA615" s="519">
        <v>4353</v>
      </c>
      <c r="AB615" s="519">
        <v>4802</v>
      </c>
      <c r="AC615" s="519">
        <v>5261</v>
      </c>
      <c r="AD615" s="519">
        <v>5732</v>
      </c>
      <c r="AE615" s="519">
        <v>6215</v>
      </c>
      <c r="AF615" s="519">
        <v>6711</v>
      </c>
      <c r="AG615" s="519">
        <v>6871</v>
      </c>
      <c r="AH615" s="519">
        <v>7036</v>
      </c>
      <c r="AI615" s="519">
        <v>7206</v>
      </c>
      <c r="AJ615" s="519">
        <v>7383</v>
      </c>
      <c r="AK615" s="519">
        <v>7568</v>
      </c>
      <c r="AL615" s="519">
        <v>7760</v>
      </c>
      <c r="AM615" s="519">
        <v>7961</v>
      </c>
      <c r="AN615" s="519">
        <v>8171</v>
      </c>
      <c r="AO615" s="519">
        <v>8391</v>
      </c>
      <c r="AP615" s="519">
        <v>8624</v>
      </c>
      <c r="AQ615" s="519">
        <v>8870</v>
      </c>
      <c r="AR615" s="519">
        <v>9129</v>
      </c>
      <c r="AS615" s="519">
        <v>9401</v>
      </c>
      <c r="AT615" s="519">
        <v>9691</v>
      </c>
      <c r="AU615" s="519">
        <v>0</v>
      </c>
      <c r="AV615" s="519">
        <v>0</v>
      </c>
      <c r="AW615" s="519">
        <v>0</v>
      </c>
      <c r="AX615" s="519">
        <v>0</v>
      </c>
      <c r="AY615" s="519">
        <v>0</v>
      </c>
      <c r="AZ615" s="519">
        <v>0</v>
      </c>
      <c r="BA615" s="519">
        <v>0</v>
      </c>
      <c r="BB615" s="519">
        <v>0</v>
      </c>
      <c r="BC615" s="519">
        <v>0</v>
      </c>
      <c r="BD615" s="519">
        <v>0</v>
      </c>
      <c r="BE615" s="519">
        <v>0</v>
      </c>
      <c r="BF615" s="519">
        <v>0</v>
      </c>
      <c r="BG615" s="519">
        <v>0</v>
      </c>
      <c r="BH615" s="519">
        <v>0</v>
      </c>
      <c r="BI615" s="519">
        <v>0</v>
      </c>
      <c r="BJ615" s="519">
        <v>0</v>
      </c>
      <c r="BK615" s="519">
        <v>0</v>
      </c>
      <c r="BL615" s="519">
        <v>0</v>
      </c>
      <c r="BM615" s="519">
        <v>0</v>
      </c>
      <c r="BN615" s="519">
        <v>0</v>
      </c>
      <c r="BO615" s="519">
        <v>0</v>
      </c>
      <c r="BP615" s="519">
        <v>0</v>
      </c>
      <c r="BQ615" s="519">
        <v>0</v>
      </c>
      <c r="BR615" s="519">
        <v>0</v>
      </c>
      <c r="BS615" s="519">
        <v>0</v>
      </c>
      <c r="BT615" s="519">
        <v>0</v>
      </c>
      <c r="BU615" s="519">
        <v>0</v>
      </c>
      <c r="BV615" s="519">
        <v>0</v>
      </c>
      <c r="BW615" s="519">
        <v>0</v>
      </c>
      <c r="BX615" s="519">
        <v>0</v>
      </c>
      <c r="BY615" s="519">
        <v>0</v>
      </c>
      <c r="BZ615" s="519">
        <v>0</v>
      </c>
      <c r="CA615" s="519">
        <v>0</v>
      </c>
      <c r="CB615" s="519">
        <v>0</v>
      </c>
      <c r="CC615" s="519">
        <v>0</v>
      </c>
      <c r="CD615" s="519">
        <v>0</v>
      </c>
      <c r="CE615" s="519">
        <v>0</v>
      </c>
      <c r="CF615" s="519">
        <v>0</v>
      </c>
      <c r="CG615" s="519">
        <v>0</v>
      </c>
      <c r="CH615" s="519">
        <v>0</v>
      </c>
      <c r="CI615" s="519">
        <v>0</v>
      </c>
      <c r="CJ615" s="519">
        <v>0</v>
      </c>
      <c r="CK615" s="519">
        <v>0</v>
      </c>
      <c r="CL615" s="519">
        <v>0</v>
      </c>
      <c r="CM615" s="519">
        <v>0</v>
      </c>
      <c r="CN615" s="519">
        <v>0</v>
      </c>
      <c r="CO615" s="519">
        <v>0</v>
      </c>
      <c r="CP615" s="519">
        <v>0</v>
      </c>
      <c r="CQ615" s="519">
        <v>0</v>
      </c>
      <c r="CR615" s="519">
        <v>0</v>
      </c>
      <c r="CS615" s="519">
        <v>0</v>
      </c>
      <c r="CT615" s="519">
        <v>0</v>
      </c>
      <c r="CU615" s="519">
        <v>0</v>
      </c>
      <c r="CV615" s="519">
        <v>0</v>
      </c>
      <c r="CW615" s="519">
        <v>0</v>
      </c>
      <c r="CX615" s="519">
        <v>0</v>
      </c>
      <c r="CY615" s="519">
        <v>0</v>
      </c>
      <c r="CZ615" s="519">
        <v>0</v>
      </c>
      <c r="DA615" s="519">
        <v>0</v>
      </c>
      <c r="DB615" s="519">
        <v>0</v>
      </c>
      <c r="DC615" s="519">
        <v>0</v>
      </c>
      <c r="DD615" s="519">
        <v>0</v>
      </c>
      <c r="DE615" s="519">
        <v>0</v>
      </c>
      <c r="DF615" s="519">
        <v>0</v>
      </c>
      <c r="DG615" s="519">
        <v>0</v>
      </c>
      <c r="DH615" s="519">
        <v>0</v>
      </c>
      <c r="DI615" s="519">
        <v>0</v>
      </c>
      <c r="DJ615" s="519">
        <v>0</v>
      </c>
      <c r="DK615" s="519">
        <v>0</v>
      </c>
      <c r="DL615" s="519">
        <v>0</v>
      </c>
      <c r="DM615" s="519">
        <v>0</v>
      </c>
      <c r="DN615" s="519">
        <v>0</v>
      </c>
      <c r="DO615" s="519">
        <v>0</v>
      </c>
      <c r="DP615" s="519">
        <v>0</v>
      </c>
      <c r="DQ615" s="519">
        <v>0</v>
      </c>
      <c r="DR615" s="519">
        <v>0</v>
      </c>
      <c r="DS615" s="519">
        <v>0</v>
      </c>
      <c r="DT615" s="519">
        <v>0</v>
      </c>
      <c r="DU615" s="519">
        <v>0</v>
      </c>
      <c r="DV615" s="519">
        <v>0</v>
      </c>
      <c r="DW615" s="519">
        <v>0</v>
      </c>
      <c r="DX615" s="519">
        <v>0</v>
      </c>
      <c r="DZ615" s="337"/>
      <c r="EA615" s="519" t="s">
        <v>1061</v>
      </c>
      <c r="EB615" s="519" t="s">
        <v>1060</v>
      </c>
      <c r="EC615" s="519">
        <v>10</v>
      </c>
      <c r="ED615" s="521" t="str">
        <f t="shared" si="29"/>
        <v>SDN150210</v>
      </c>
      <c r="EE615" s="519">
        <v>397</v>
      </c>
      <c r="EF615" s="519">
        <v>1118</v>
      </c>
      <c r="EG615" s="519">
        <v>1868</v>
      </c>
      <c r="EH615" s="519">
        <v>2599</v>
      </c>
      <c r="EI615" s="519">
        <v>3318</v>
      </c>
      <c r="EJ615" s="519">
        <v>4022</v>
      </c>
      <c r="EK615" s="519">
        <v>4714</v>
      </c>
      <c r="EL615" s="519">
        <v>5266</v>
      </c>
      <c r="EM615" s="519">
        <v>5810</v>
      </c>
      <c r="EN615" s="519">
        <v>6497</v>
      </c>
      <c r="EO615" s="519">
        <v>7021</v>
      </c>
      <c r="EP615" s="519">
        <v>7537</v>
      </c>
      <c r="EQ615" s="519">
        <v>8044</v>
      </c>
      <c r="ER615" s="519">
        <v>8544</v>
      </c>
      <c r="ES615" s="519">
        <v>0</v>
      </c>
      <c r="ET615" s="519">
        <v>0</v>
      </c>
      <c r="EU615" s="519">
        <v>0</v>
      </c>
      <c r="EV615" s="519">
        <v>0</v>
      </c>
      <c r="EW615" s="519">
        <v>0</v>
      </c>
      <c r="EX615" s="519">
        <v>0</v>
      </c>
      <c r="EY615" s="519">
        <v>0</v>
      </c>
      <c r="EZ615" s="519">
        <v>0</v>
      </c>
      <c r="FA615" s="519">
        <v>0</v>
      </c>
      <c r="FB615" s="519">
        <v>0</v>
      </c>
      <c r="FC615" s="519">
        <v>0</v>
      </c>
      <c r="FD615" s="519">
        <v>0</v>
      </c>
      <c r="FE615" s="519">
        <v>0</v>
      </c>
      <c r="FF615" s="519">
        <v>0</v>
      </c>
      <c r="FG615" s="519">
        <v>0</v>
      </c>
      <c r="FH615" s="519">
        <v>0</v>
      </c>
      <c r="FI615" s="519">
        <v>0</v>
      </c>
      <c r="FJ615" s="519">
        <v>0</v>
      </c>
      <c r="FK615" s="519">
        <v>0</v>
      </c>
      <c r="FL615" s="519">
        <v>0</v>
      </c>
      <c r="FM615" s="519">
        <v>0</v>
      </c>
      <c r="FN615" s="519">
        <v>0</v>
      </c>
      <c r="FO615" s="519">
        <v>0</v>
      </c>
      <c r="FP615" s="519">
        <v>0</v>
      </c>
      <c r="FQ615" s="519">
        <v>0</v>
      </c>
      <c r="FR615" s="519">
        <v>0</v>
      </c>
      <c r="FS615" s="519">
        <v>0</v>
      </c>
      <c r="FT615" s="519">
        <v>0</v>
      </c>
      <c r="FU615" s="519">
        <v>0</v>
      </c>
      <c r="FV615" s="519">
        <v>0</v>
      </c>
      <c r="FW615" s="519">
        <v>0</v>
      </c>
      <c r="FX615" s="519">
        <v>0</v>
      </c>
      <c r="FY615" s="519">
        <v>0</v>
      </c>
      <c r="FZ615" s="519">
        <v>0</v>
      </c>
      <c r="GA615" s="519">
        <v>0</v>
      </c>
      <c r="GB615" s="519">
        <v>0</v>
      </c>
      <c r="GC615" s="519">
        <v>0</v>
      </c>
      <c r="GD615" s="519">
        <v>0</v>
      </c>
      <c r="GE615" s="519">
        <v>0</v>
      </c>
      <c r="GF615" s="519">
        <v>0</v>
      </c>
      <c r="GG615" s="519">
        <v>0</v>
      </c>
      <c r="GH615" s="519">
        <v>0</v>
      </c>
      <c r="GI615" s="519">
        <v>0</v>
      </c>
      <c r="GJ615" s="519">
        <v>0</v>
      </c>
      <c r="GK615" s="519">
        <v>0</v>
      </c>
      <c r="GL615" s="519">
        <v>0</v>
      </c>
      <c r="GM615" s="519">
        <v>0</v>
      </c>
      <c r="GN615" s="519">
        <v>0</v>
      </c>
      <c r="GO615" s="519">
        <v>0</v>
      </c>
      <c r="GP615" s="519">
        <v>0</v>
      </c>
      <c r="GQ615" s="519">
        <v>0</v>
      </c>
      <c r="GR615" s="519">
        <v>0</v>
      </c>
      <c r="GS615" s="519">
        <v>0</v>
      </c>
      <c r="GT615" s="519">
        <v>0</v>
      </c>
      <c r="GU615" s="519">
        <v>0</v>
      </c>
      <c r="GV615" s="519">
        <v>0</v>
      </c>
      <c r="GW615" s="519">
        <v>0</v>
      </c>
      <c r="GX615" s="519">
        <v>0</v>
      </c>
      <c r="GY615" s="519">
        <v>0</v>
      </c>
      <c r="GZ615" s="519">
        <v>0</v>
      </c>
      <c r="HA615" s="519">
        <v>0</v>
      </c>
      <c r="HB615" s="519">
        <v>0</v>
      </c>
      <c r="HC615" s="519">
        <v>0</v>
      </c>
      <c r="HD615" s="519">
        <v>0</v>
      </c>
      <c r="HE615" s="519">
        <v>0</v>
      </c>
      <c r="HF615" s="519">
        <v>0</v>
      </c>
      <c r="HG615" s="519">
        <v>0</v>
      </c>
      <c r="HH615" s="519">
        <v>0</v>
      </c>
      <c r="HI615" s="519">
        <v>0</v>
      </c>
      <c r="HJ615" s="519">
        <v>0</v>
      </c>
      <c r="HK615" s="519">
        <v>0</v>
      </c>
      <c r="HL615" s="519">
        <v>0</v>
      </c>
      <c r="HM615" s="519">
        <v>0</v>
      </c>
      <c r="HN615" s="519">
        <v>0</v>
      </c>
      <c r="HO615" s="519">
        <v>0</v>
      </c>
      <c r="HP615" s="519">
        <v>0</v>
      </c>
      <c r="HQ615" s="519">
        <v>0</v>
      </c>
      <c r="HR615" s="519">
        <v>0</v>
      </c>
      <c r="HS615" s="519">
        <v>0</v>
      </c>
      <c r="HT615" s="519">
        <v>0</v>
      </c>
      <c r="HU615" s="519">
        <v>0</v>
      </c>
      <c r="HV615" s="519">
        <v>0</v>
      </c>
      <c r="HW615" s="519">
        <v>0</v>
      </c>
      <c r="HX615" s="519">
        <v>0</v>
      </c>
      <c r="HY615" s="519">
        <v>0</v>
      </c>
      <c r="HZ615" s="519">
        <v>0</v>
      </c>
      <c r="IA615" s="519">
        <v>0</v>
      </c>
      <c r="IB615" s="519">
        <v>0</v>
      </c>
      <c r="IC615" s="519">
        <v>0</v>
      </c>
      <c r="ID615" s="519">
        <v>0</v>
      </c>
      <c r="IE615" s="519">
        <v>0</v>
      </c>
      <c r="IF615" s="519">
        <v>0</v>
      </c>
      <c r="IG615" s="519">
        <v>0</v>
      </c>
      <c r="IH615" s="519">
        <v>0</v>
      </c>
      <c r="II615" s="519">
        <v>0</v>
      </c>
      <c r="IJ615" s="519">
        <v>0</v>
      </c>
      <c r="IK615" s="519">
        <v>0</v>
      </c>
    </row>
    <row r="616" spans="2:245" hidden="1">
      <c r="B616" s="519" t="s">
        <v>1058</v>
      </c>
      <c r="C616" s="519"/>
      <c r="D616" s="519"/>
      <c r="E616" s="519"/>
      <c r="F616" s="519">
        <v>2</v>
      </c>
      <c r="G616" s="519"/>
      <c r="H616" s="519">
        <v>0</v>
      </c>
      <c r="I616" s="519">
        <v>4</v>
      </c>
      <c r="J616" s="519" t="str">
        <f t="shared" si="30"/>
        <v>SDN10020004</v>
      </c>
      <c r="K616" s="519">
        <v>960</v>
      </c>
      <c r="M616" s="337"/>
      <c r="N616" s="519" t="s">
        <v>1061</v>
      </c>
      <c r="O616" s="519" t="s">
        <v>1060</v>
      </c>
      <c r="P616" s="519">
        <v>11</v>
      </c>
      <c r="Q616" s="521" t="str">
        <f t="shared" si="28"/>
        <v>SDN150211</v>
      </c>
      <c r="R616" s="519">
        <v>213</v>
      </c>
      <c r="S616" s="519">
        <v>539</v>
      </c>
      <c r="T616" s="519">
        <v>872</v>
      </c>
      <c r="U616" s="519">
        <v>1212</v>
      </c>
      <c r="V616" s="519">
        <v>1560</v>
      </c>
      <c r="W616" s="519">
        <v>1916</v>
      </c>
      <c r="X616" s="519">
        <v>2281</v>
      </c>
      <c r="Y616" s="519">
        <v>2591</v>
      </c>
      <c r="Z616" s="519">
        <v>2911</v>
      </c>
      <c r="AA616" s="519">
        <v>4315</v>
      </c>
      <c r="AB616" s="519">
        <v>4760</v>
      </c>
      <c r="AC616" s="519">
        <v>5217</v>
      </c>
      <c r="AD616" s="519">
        <v>5684</v>
      </c>
      <c r="AE616" s="519">
        <v>6164</v>
      </c>
      <c r="AF616" s="519">
        <v>6657</v>
      </c>
      <c r="AG616" s="519">
        <v>6816</v>
      </c>
      <c r="AH616" s="519">
        <v>6981</v>
      </c>
      <c r="AI616" s="519">
        <v>7152</v>
      </c>
      <c r="AJ616" s="519">
        <v>7331</v>
      </c>
      <c r="AK616" s="519">
        <v>7516</v>
      </c>
      <c r="AL616" s="519">
        <v>7710</v>
      </c>
      <c r="AM616" s="519">
        <v>7912</v>
      </c>
      <c r="AN616" s="519">
        <v>8125</v>
      </c>
      <c r="AO616" s="519">
        <v>8350</v>
      </c>
      <c r="AP616" s="519">
        <v>8588</v>
      </c>
      <c r="AQ616" s="519">
        <v>8838</v>
      </c>
      <c r="AR616" s="519">
        <v>9101</v>
      </c>
      <c r="AS616" s="519">
        <v>9382</v>
      </c>
      <c r="AT616" s="519">
        <v>9681</v>
      </c>
      <c r="AU616" s="519">
        <v>0</v>
      </c>
      <c r="AV616" s="519">
        <v>0</v>
      </c>
      <c r="AW616" s="519">
        <v>0</v>
      </c>
      <c r="AX616" s="519">
        <v>0</v>
      </c>
      <c r="AY616" s="519">
        <v>0</v>
      </c>
      <c r="AZ616" s="519">
        <v>0</v>
      </c>
      <c r="BA616" s="519">
        <v>0</v>
      </c>
      <c r="BB616" s="519">
        <v>0</v>
      </c>
      <c r="BC616" s="519">
        <v>0</v>
      </c>
      <c r="BD616" s="519">
        <v>0</v>
      </c>
      <c r="BE616" s="519">
        <v>0</v>
      </c>
      <c r="BF616" s="519">
        <v>0</v>
      </c>
      <c r="BG616" s="519">
        <v>0</v>
      </c>
      <c r="BH616" s="519">
        <v>0</v>
      </c>
      <c r="BI616" s="519">
        <v>0</v>
      </c>
      <c r="BJ616" s="519">
        <v>0</v>
      </c>
      <c r="BK616" s="519">
        <v>0</v>
      </c>
      <c r="BL616" s="519">
        <v>0</v>
      </c>
      <c r="BM616" s="519">
        <v>0</v>
      </c>
      <c r="BN616" s="519">
        <v>0</v>
      </c>
      <c r="BO616" s="519">
        <v>0</v>
      </c>
      <c r="BP616" s="519">
        <v>0</v>
      </c>
      <c r="BQ616" s="519">
        <v>0</v>
      </c>
      <c r="BR616" s="519">
        <v>0</v>
      </c>
      <c r="BS616" s="519">
        <v>0</v>
      </c>
      <c r="BT616" s="519">
        <v>0</v>
      </c>
      <c r="BU616" s="519">
        <v>0</v>
      </c>
      <c r="BV616" s="519">
        <v>0</v>
      </c>
      <c r="BW616" s="519">
        <v>0</v>
      </c>
      <c r="BX616" s="519">
        <v>0</v>
      </c>
      <c r="BY616" s="519">
        <v>0</v>
      </c>
      <c r="BZ616" s="519">
        <v>0</v>
      </c>
      <c r="CA616" s="519">
        <v>0</v>
      </c>
      <c r="CB616" s="519">
        <v>0</v>
      </c>
      <c r="CC616" s="519">
        <v>0</v>
      </c>
      <c r="CD616" s="519">
        <v>0</v>
      </c>
      <c r="CE616" s="519">
        <v>0</v>
      </c>
      <c r="CF616" s="519">
        <v>0</v>
      </c>
      <c r="CG616" s="519">
        <v>0</v>
      </c>
      <c r="CH616" s="519">
        <v>0</v>
      </c>
      <c r="CI616" s="519">
        <v>0</v>
      </c>
      <c r="CJ616" s="519">
        <v>0</v>
      </c>
      <c r="CK616" s="519">
        <v>0</v>
      </c>
      <c r="CL616" s="519">
        <v>0</v>
      </c>
      <c r="CM616" s="519">
        <v>0</v>
      </c>
      <c r="CN616" s="519">
        <v>0</v>
      </c>
      <c r="CO616" s="519">
        <v>0</v>
      </c>
      <c r="CP616" s="519">
        <v>0</v>
      </c>
      <c r="CQ616" s="519">
        <v>0</v>
      </c>
      <c r="CR616" s="519">
        <v>0</v>
      </c>
      <c r="CS616" s="519">
        <v>0</v>
      </c>
      <c r="CT616" s="519">
        <v>0</v>
      </c>
      <c r="CU616" s="519">
        <v>0</v>
      </c>
      <c r="CV616" s="519">
        <v>0</v>
      </c>
      <c r="CW616" s="519">
        <v>0</v>
      </c>
      <c r="CX616" s="519">
        <v>0</v>
      </c>
      <c r="CY616" s="519">
        <v>0</v>
      </c>
      <c r="CZ616" s="519">
        <v>0</v>
      </c>
      <c r="DA616" s="519">
        <v>0</v>
      </c>
      <c r="DB616" s="519">
        <v>0</v>
      </c>
      <c r="DC616" s="519">
        <v>0</v>
      </c>
      <c r="DD616" s="519">
        <v>0</v>
      </c>
      <c r="DE616" s="519">
        <v>0</v>
      </c>
      <c r="DF616" s="519">
        <v>0</v>
      </c>
      <c r="DG616" s="519">
        <v>0</v>
      </c>
      <c r="DH616" s="519">
        <v>0</v>
      </c>
      <c r="DI616" s="519">
        <v>0</v>
      </c>
      <c r="DJ616" s="519">
        <v>0</v>
      </c>
      <c r="DK616" s="519">
        <v>0</v>
      </c>
      <c r="DL616" s="519">
        <v>0</v>
      </c>
      <c r="DM616" s="519">
        <v>0</v>
      </c>
      <c r="DN616" s="519">
        <v>0</v>
      </c>
      <c r="DO616" s="519">
        <v>0</v>
      </c>
      <c r="DP616" s="519">
        <v>0</v>
      </c>
      <c r="DQ616" s="519">
        <v>0</v>
      </c>
      <c r="DR616" s="519">
        <v>0</v>
      </c>
      <c r="DS616" s="519">
        <v>0</v>
      </c>
      <c r="DT616" s="519">
        <v>0</v>
      </c>
      <c r="DU616" s="519">
        <v>0</v>
      </c>
      <c r="DV616" s="519">
        <v>0</v>
      </c>
      <c r="DW616" s="519">
        <v>0</v>
      </c>
      <c r="DX616" s="519">
        <v>0</v>
      </c>
      <c r="DZ616" s="337"/>
      <c r="EA616" s="519" t="s">
        <v>1061</v>
      </c>
      <c r="EB616" s="519" t="s">
        <v>1060</v>
      </c>
      <c r="EC616" s="519">
        <v>11</v>
      </c>
      <c r="ED616" s="521" t="str">
        <f t="shared" si="29"/>
        <v>SDN150211</v>
      </c>
      <c r="EE616" s="519">
        <v>388</v>
      </c>
      <c r="EF616" s="519">
        <v>1098</v>
      </c>
      <c r="EG616" s="519">
        <v>1842</v>
      </c>
      <c r="EH616" s="519">
        <v>2568</v>
      </c>
      <c r="EI616" s="519">
        <v>3281</v>
      </c>
      <c r="EJ616" s="519">
        <v>3979</v>
      </c>
      <c r="EK616" s="519">
        <v>4665</v>
      </c>
      <c r="EL616" s="519">
        <v>5214</v>
      </c>
      <c r="EM616" s="519">
        <v>5758</v>
      </c>
      <c r="EN616" s="519">
        <v>6436</v>
      </c>
      <c r="EO616" s="519">
        <v>6956</v>
      </c>
      <c r="EP616" s="519">
        <v>7468</v>
      </c>
      <c r="EQ616" s="519">
        <v>7970</v>
      </c>
      <c r="ER616" s="519">
        <v>8466</v>
      </c>
      <c r="ES616" s="519">
        <v>0</v>
      </c>
      <c r="ET616" s="519">
        <v>0</v>
      </c>
      <c r="EU616" s="519">
        <v>0</v>
      </c>
      <c r="EV616" s="519">
        <v>0</v>
      </c>
      <c r="EW616" s="519">
        <v>0</v>
      </c>
      <c r="EX616" s="519">
        <v>0</v>
      </c>
      <c r="EY616" s="519">
        <v>0</v>
      </c>
      <c r="EZ616" s="519">
        <v>0</v>
      </c>
      <c r="FA616" s="519">
        <v>0</v>
      </c>
      <c r="FB616" s="519">
        <v>0</v>
      </c>
      <c r="FC616" s="519">
        <v>0</v>
      </c>
      <c r="FD616" s="519">
        <v>0</v>
      </c>
      <c r="FE616" s="519">
        <v>0</v>
      </c>
      <c r="FF616" s="519">
        <v>0</v>
      </c>
      <c r="FG616" s="519">
        <v>0</v>
      </c>
      <c r="FH616" s="519">
        <v>0</v>
      </c>
      <c r="FI616" s="519">
        <v>0</v>
      </c>
      <c r="FJ616" s="519">
        <v>0</v>
      </c>
      <c r="FK616" s="519">
        <v>0</v>
      </c>
      <c r="FL616" s="519">
        <v>0</v>
      </c>
      <c r="FM616" s="519">
        <v>0</v>
      </c>
      <c r="FN616" s="519">
        <v>0</v>
      </c>
      <c r="FO616" s="519">
        <v>0</v>
      </c>
      <c r="FP616" s="519">
        <v>0</v>
      </c>
      <c r="FQ616" s="519">
        <v>0</v>
      </c>
      <c r="FR616" s="519">
        <v>0</v>
      </c>
      <c r="FS616" s="519">
        <v>0</v>
      </c>
      <c r="FT616" s="519">
        <v>0</v>
      </c>
      <c r="FU616" s="519">
        <v>0</v>
      </c>
      <c r="FV616" s="519">
        <v>0</v>
      </c>
      <c r="FW616" s="519">
        <v>0</v>
      </c>
      <c r="FX616" s="519">
        <v>0</v>
      </c>
      <c r="FY616" s="519">
        <v>0</v>
      </c>
      <c r="FZ616" s="519">
        <v>0</v>
      </c>
      <c r="GA616" s="519">
        <v>0</v>
      </c>
      <c r="GB616" s="519">
        <v>0</v>
      </c>
      <c r="GC616" s="519">
        <v>0</v>
      </c>
      <c r="GD616" s="519">
        <v>0</v>
      </c>
      <c r="GE616" s="519">
        <v>0</v>
      </c>
      <c r="GF616" s="519">
        <v>0</v>
      </c>
      <c r="GG616" s="519">
        <v>0</v>
      </c>
      <c r="GH616" s="519">
        <v>0</v>
      </c>
      <c r="GI616" s="519">
        <v>0</v>
      </c>
      <c r="GJ616" s="519">
        <v>0</v>
      </c>
      <c r="GK616" s="519">
        <v>0</v>
      </c>
      <c r="GL616" s="519">
        <v>0</v>
      </c>
      <c r="GM616" s="519">
        <v>0</v>
      </c>
      <c r="GN616" s="519">
        <v>0</v>
      </c>
      <c r="GO616" s="519">
        <v>0</v>
      </c>
      <c r="GP616" s="519">
        <v>0</v>
      </c>
      <c r="GQ616" s="519">
        <v>0</v>
      </c>
      <c r="GR616" s="519">
        <v>0</v>
      </c>
      <c r="GS616" s="519">
        <v>0</v>
      </c>
      <c r="GT616" s="519">
        <v>0</v>
      </c>
      <c r="GU616" s="519">
        <v>0</v>
      </c>
      <c r="GV616" s="519">
        <v>0</v>
      </c>
      <c r="GW616" s="519">
        <v>0</v>
      </c>
      <c r="GX616" s="519">
        <v>0</v>
      </c>
      <c r="GY616" s="519">
        <v>0</v>
      </c>
      <c r="GZ616" s="519">
        <v>0</v>
      </c>
      <c r="HA616" s="519">
        <v>0</v>
      </c>
      <c r="HB616" s="519">
        <v>0</v>
      </c>
      <c r="HC616" s="519">
        <v>0</v>
      </c>
      <c r="HD616" s="519">
        <v>0</v>
      </c>
      <c r="HE616" s="519">
        <v>0</v>
      </c>
      <c r="HF616" s="519">
        <v>0</v>
      </c>
      <c r="HG616" s="519">
        <v>0</v>
      </c>
      <c r="HH616" s="519">
        <v>0</v>
      </c>
      <c r="HI616" s="519">
        <v>0</v>
      </c>
      <c r="HJ616" s="519">
        <v>0</v>
      </c>
      <c r="HK616" s="519">
        <v>0</v>
      </c>
      <c r="HL616" s="519">
        <v>0</v>
      </c>
      <c r="HM616" s="519">
        <v>0</v>
      </c>
      <c r="HN616" s="519">
        <v>0</v>
      </c>
      <c r="HO616" s="519">
        <v>0</v>
      </c>
      <c r="HP616" s="519">
        <v>0</v>
      </c>
      <c r="HQ616" s="519">
        <v>0</v>
      </c>
      <c r="HR616" s="519">
        <v>0</v>
      </c>
      <c r="HS616" s="519">
        <v>0</v>
      </c>
      <c r="HT616" s="519">
        <v>0</v>
      </c>
      <c r="HU616" s="519">
        <v>0</v>
      </c>
      <c r="HV616" s="519">
        <v>0</v>
      </c>
      <c r="HW616" s="519">
        <v>0</v>
      </c>
      <c r="HX616" s="519">
        <v>0</v>
      </c>
      <c r="HY616" s="519">
        <v>0</v>
      </c>
      <c r="HZ616" s="519">
        <v>0</v>
      </c>
      <c r="IA616" s="519">
        <v>0</v>
      </c>
      <c r="IB616" s="519">
        <v>0</v>
      </c>
      <c r="IC616" s="519">
        <v>0</v>
      </c>
      <c r="ID616" s="519">
        <v>0</v>
      </c>
      <c r="IE616" s="519">
        <v>0</v>
      </c>
      <c r="IF616" s="519">
        <v>0</v>
      </c>
      <c r="IG616" s="519">
        <v>0</v>
      </c>
      <c r="IH616" s="519">
        <v>0</v>
      </c>
      <c r="II616" s="519">
        <v>0</v>
      </c>
      <c r="IJ616" s="519">
        <v>0</v>
      </c>
      <c r="IK616" s="519">
        <v>0</v>
      </c>
    </row>
    <row r="617" spans="2:245" hidden="1">
      <c r="B617" s="519" t="s">
        <v>1058</v>
      </c>
      <c r="C617" s="519"/>
      <c r="D617" s="519"/>
      <c r="E617" s="519"/>
      <c r="F617" s="519">
        <v>2</v>
      </c>
      <c r="G617" s="519"/>
      <c r="H617" s="519">
        <v>0</v>
      </c>
      <c r="I617" s="519">
        <v>5</v>
      </c>
      <c r="J617" s="519" t="str">
        <f t="shared" si="30"/>
        <v>SDN10020005</v>
      </c>
      <c r="K617" s="519">
        <v>960</v>
      </c>
      <c r="M617" s="337"/>
      <c r="N617" s="519" t="s">
        <v>1061</v>
      </c>
      <c r="O617" s="519" t="s">
        <v>1060</v>
      </c>
      <c r="P617" s="519">
        <v>12</v>
      </c>
      <c r="Q617" s="521" t="str">
        <f t="shared" ref="Q617:Q680" si="31">N617&amp;TEXT(O617,"00")&amp;TEXT(P617,"00")</f>
        <v>SDN150212</v>
      </c>
      <c r="R617" s="519">
        <v>208</v>
      </c>
      <c r="S617" s="519">
        <v>530</v>
      </c>
      <c r="T617" s="519">
        <v>860</v>
      </c>
      <c r="U617" s="519">
        <v>1198</v>
      </c>
      <c r="V617" s="519">
        <v>1543</v>
      </c>
      <c r="W617" s="519">
        <v>1896</v>
      </c>
      <c r="X617" s="519">
        <v>2258</v>
      </c>
      <c r="Y617" s="519">
        <v>2567</v>
      </c>
      <c r="Z617" s="519">
        <v>2882</v>
      </c>
      <c r="AA617" s="519">
        <v>4274</v>
      </c>
      <c r="AB617" s="519">
        <v>4715</v>
      </c>
      <c r="AC617" s="519">
        <v>5168</v>
      </c>
      <c r="AD617" s="519">
        <v>5632</v>
      </c>
      <c r="AE617" s="519">
        <v>6109</v>
      </c>
      <c r="AF617" s="519">
        <v>6598</v>
      </c>
      <c r="AG617" s="519">
        <v>6757</v>
      </c>
      <c r="AH617" s="519">
        <v>6922</v>
      </c>
      <c r="AI617" s="519">
        <v>7095</v>
      </c>
      <c r="AJ617" s="519">
        <v>7273</v>
      </c>
      <c r="AK617" s="519">
        <v>7460</v>
      </c>
      <c r="AL617" s="519">
        <v>7655</v>
      </c>
      <c r="AM617" s="519">
        <v>7860</v>
      </c>
      <c r="AN617" s="519">
        <v>8076</v>
      </c>
      <c r="AO617" s="519">
        <v>8306</v>
      </c>
      <c r="AP617" s="519">
        <v>8547</v>
      </c>
      <c r="AQ617" s="519">
        <v>8802</v>
      </c>
      <c r="AR617" s="519">
        <v>9074</v>
      </c>
      <c r="AS617" s="519">
        <v>9363</v>
      </c>
      <c r="AT617" s="519">
        <v>9671</v>
      </c>
      <c r="AU617" s="519">
        <v>0</v>
      </c>
      <c r="AV617" s="519">
        <v>0</v>
      </c>
      <c r="AW617" s="519">
        <v>0</v>
      </c>
      <c r="AX617" s="519">
        <v>0</v>
      </c>
      <c r="AY617" s="519">
        <v>0</v>
      </c>
      <c r="AZ617" s="519">
        <v>0</v>
      </c>
      <c r="BA617" s="519">
        <v>0</v>
      </c>
      <c r="BB617" s="519">
        <v>0</v>
      </c>
      <c r="BC617" s="519">
        <v>0</v>
      </c>
      <c r="BD617" s="519">
        <v>0</v>
      </c>
      <c r="BE617" s="519">
        <v>0</v>
      </c>
      <c r="BF617" s="519">
        <v>0</v>
      </c>
      <c r="BG617" s="519">
        <v>0</v>
      </c>
      <c r="BH617" s="519">
        <v>0</v>
      </c>
      <c r="BI617" s="519">
        <v>0</v>
      </c>
      <c r="BJ617" s="519">
        <v>0</v>
      </c>
      <c r="BK617" s="519">
        <v>0</v>
      </c>
      <c r="BL617" s="519">
        <v>0</v>
      </c>
      <c r="BM617" s="519">
        <v>0</v>
      </c>
      <c r="BN617" s="519">
        <v>0</v>
      </c>
      <c r="BO617" s="519">
        <v>0</v>
      </c>
      <c r="BP617" s="519">
        <v>0</v>
      </c>
      <c r="BQ617" s="519">
        <v>0</v>
      </c>
      <c r="BR617" s="519">
        <v>0</v>
      </c>
      <c r="BS617" s="519">
        <v>0</v>
      </c>
      <c r="BT617" s="519">
        <v>0</v>
      </c>
      <c r="BU617" s="519">
        <v>0</v>
      </c>
      <c r="BV617" s="519">
        <v>0</v>
      </c>
      <c r="BW617" s="519">
        <v>0</v>
      </c>
      <c r="BX617" s="519">
        <v>0</v>
      </c>
      <c r="BY617" s="519">
        <v>0</v>
      </c>
      <c r="BZ617" s="519">
        <v>0</v>
      </c>
      <c r="CA617" s="519">
        <v>0</v>
      </c>
      <c r="CB617" s="519">
        <v>0</v>
      </c>
      <c r="CC617" s="519">
        <v>0</v>
      </c>
      <c r="CD617" s="519">
        <v>0</v>
      </c>
      <c r="CE617" s="519">
        <v>0</v>
      </c>
      <c r="CF617" s="519">
        <v>0</v>
      </c>
      <c r="CG617" s="519">
        <v>0</v>
      </c>
      <c r="CH617" s="519">
        <v>0</v>
      </c>
      <c r="CI617" s="519">
        <v>0</v>
      </c>
      <c r="CJ617" s="519">
        <v>0</v>
      </c>
      <c r="CK617" s="519">
        <v>0</v>
      </c>
      <c r="CL617" s="519">
        <v>0</v>
      </c>
      <c r="CM617" s="519">
        <v>0</v>
      </c>
      <c r="CN617" s="519">
        <v>0</v>
      </c>
      <c r="CO617" s="519">
        <v>0</v>
      </c>
      <c r="CP617" s="519">
        <v>0</v>
      </c>
      <c r="CQ617" s="519">
        <v>0</v>
      </c>
      <c r="CR617" s="519">
        <v>0</v>
      </c>
      <c r="CS617" s="519">
        <v>0</v>
      </c>
      <c r="CT617" s="519">
        <v>0</v>
      </c>
      <c r="CU617" s="519">
        <v>0</v>
      </c>
      <c r="CV617" s="519">
        <v>0</v>
      </c>
      <c r="CW617" s="519">
        <v>0</v>
      </c>
      <c r="CX617" s="519">
        <v>0</v>
      </c>
      <c r="CY617" s="519">
        <v>0</v>
      </c>
      <c r="CZ617" s="519">
        <v>0</v>
      </c>
      <c r="DA617" s="519">
        <v>0</v>
      </c>
      <c r="DB617" s="519">
        <v>0</v>
      </c>
      <c r="DC617" s="519">
        <v>0</v>
      </c>
      <c r="DD617" s="519">
        <v>0</v>
      </c>
      <c r="DE617" s="519">
        <v>0</v>
      </c>
      <c r="DF617" s="519">
        <v>0</v>
      </c>
      <c r="DG617" s="519">
        <v>0</v>
      </c>
      <c r="DH617" s="519">
        <v>0</v>
      </c>
      <c r="DI617" s="519">
        <v>0</v>
      </c>
      <c r="DJ617" s="519">
        <v>0</v>
      </c>
      <c r="DK617" s="519">
        <v>0</v>
      </c>
      <c r="DL617" s="519">
        <v>0</v>
      </c>
      <c r="DM617" s="519">
        <v>0</v>
      </c>
      <c r="DN617" s="519">
        <v>0</v>
      </c>
      <c r="DO617" s="519">
        <v>0</v>
      </c>
      <c r="DP617" s="519">
        <v>0</v>
      </c>
      <c r="DQ617" s="519">
        <v>0</v>
      </c>
      <c r="DR617" s="519">
        <v>0</v>
      </c>
      <c r="DS617" s="519">
        <v>0</v>
      </c>
      <c r="DT617" s="519">
        <v>0</v>
      </c>
      <c r="DU617" s="519">
        <v>0</v>
      </c>
      <c r="DV617" s="519">
        <v>0</v>
      </c>
      <c r="DW617" s="519">
        <v>0</v>
      </c>
      <c r="DX617" s="519">
        <v>0</v>
      </c>
      <c r="DZ617" s="337"/>
      <c r="EA617" s="519" t="s">
        <v>1061</v>
      </c>
      <c r="EB617" s="519" t="s">
        <v>1060</v>
      </c>
      <c r="EC617" s="519">
        <v>12</v>
      </c>
      <c r="ED617" s="521" t="str">
        <f t="shared" ref="ED617:ED680" si="32">EA617&amp;TEXT(EB617,"00")&amp;TEXT(EC617,"00")</f>
        <v>SDN150212</v>
      </c>
      <c r="EE617" s="519">
        <v>379</v>
      </c>
      <c r="EF617" s="519">
        <v>1078</v>
      </c>
      <c r="EG617" s="519">
        <v>1815</v>
      </c>
      <c r="EH617" s="519">
        <v>2535</v>
      </c>
      <c r="EI617" s="519">
        <v>3241</v>
      </c>
      <c r="EJ617" s="519">
        <v>3932</v>
      </c>
      <c r="EK617" s="519">
        <v>4613</v>
      </c>
      <c r="EL617" s="519">
        <v>5160</v>
      </c>
      <c r="EM617" s="519">
        <v>5695</v>
      </c>
      <c r="EN617" s="519">
        <v>6370</v>
      </c>
      <c r="EO617" s="519">
        <v>6883</v>
      </c>
      <c r="EP617" s="519">
        <v>7390</v>
      </c>
      <c r="EQ617" s="519">
        <v>7888</v>
      </c>
      <c r="ER617" s="519">
        <v>8381</v>
      </c>
      <c r="ES617" s="519">
        <v>0</v>
      </c>
      <c r="ET617" s="519">
        <v>0</v>
      </c>
      <c r="EU617" s="519">
        <v>0</v>
      </c>
      <c r="EV617" s="519">
        <v>0</v>
      </c>
      <c r="EW617" s="519">
        <v>0</v>
      </c>
      <c r="EX617" s="519">
        <v>0</v>
      </c>
      <c r="EY617" s="519">
        <v>0</v>
      </c>
      <c r="EZ617" s="519">
        <v>0</v>
      </c>
      <c r="FA617" s="519">
        <v>0</v>
      </c>
      <c r="FB617" s="519">
        <v>0</v>
      </c>
      <c r="FC617" s="519">
        <v>0</v>
      </c>
      <c r="FD617" s="519">
        <v>0</v>
      </c>
      <c r="FE617" s="519">
        <v>0</v>
      </c>
      <c r="FF617" s="519">
        <v>0</v>
      </c>
      <c r="FG617" s="519">
        <v>0</v>
      </c>
      <c r="FH617" s="519">
        <v>0</v>
      </c>
      <c r="FI617" s="519">
        <v>0</v>
      </c>
      <c r="FJ617" s="519">
        <v>0</v>
      </c>
      <c r="FK617" s="519">
        <v>0</v>
      </c>
      <c r="FL617" s="519">
        <v>0</v>
      </c>
      <c r="FM617" s="519">
        <v>0</v>
      </c>
      <c r="FN617" s="519">
        <v>0</v>
      </c>
      <c r="FO617" s="519">
        <v>0</v>
      </c>
      <c r="FP617" s="519">
        <v>0</v>
      </c>
      <c r="FQ617" s="519">
        <v>0</v>
      </c>
      <c r="FR617" s="519">
        <v>0</v>
      </c>
      <c r="FS617" s="519">
        <v>0</v>
      </c>
      <c r="FT617" s="519">
        <v>0</v>
      </c>
      <c r="FU617" s="519">
        <v>0</v>
      </c>
      <c r="FV617" s="519">
        <v>0</v>
      </c>
      <c r="FW617" s="519">
        <v>0</v>
      </c>
      <c r="FX617" s="519">
        <v>0</v>
      </c>
      <c r="FY617" s="519">
        <v>0</v>
      </c>
      <c r="FZ617" s="519">
        <v>0</v>
      </c>
      <c r="GA617" s="519">
        <v>0</v>
      </c>
      <c r="GB617" s="519">
        <v>0</v>
      </c>
      <c r="GC617" s="519">
        <v>0</v>
      </c>
      <c r="GD617" s="519">
        <v>0</v>
      </c>
      <c r="GE617" s="519">
        <v>0</v>
      </c>
      <c r="GF617" s="519">
        <v>0</v>
      </c>
      <c r="GG617" s="519">
        <v>0</v>
      </c>
      <c r="GH617" s="519">
        <v>0</v>
      </c>
      <c r="GI617" s="519">
        <v>0</v>
      </c>
      <c r="GJ617" s="519">
        <v>0</v>
      </c>
      <c r="GK617" s="519">
        <v>0</v>
      </c>
      <c r="GL617" s="519">
        <v>0</v>
      </c>
      <c r="GM617" s="519">
        <v>0</v>
      </c>
      <c r="GN617" s="519">
        <v>0</v>
      </c>
      <c r="GO617" s="519">
        <v>0</v>
      </c>
      <c r="GP617" s="519">
        <v>0</v>
      </c>
      <c r="GQ617" s="519">
        <v>0</v>
      </c>
      <c r="GR617" s="519">
        <v>0</v>
      </c>
      <c r="GS617" s="519">
        <v>0</v>
      </c>
      <c r="GT617" s="519">
        <v>0</v>
      </c>
      <c r="GU617" s="519">
        <v>0</v>
      </c>
      <c r="GV617" s="519">
        <v>0</v>
      </c>
      <c r="GW617" s="519">
        <v>0</v>
      </c>
      <c r="GX617" s="519">
        <v>0</v>
      </c>
      <c r="GY617" s="519">
        <v>0</v>
      </c>
      <c r="GZ617" s="519">
        <v>0</v>
      </c>
      <c r="HA617" s="519">
        <v>0</v>
      </c>
      <c r="HB617" s="519">
        <v>0</v>
      </c>
      <c r="HC617" s="519">
        <v>0</v>
      </c>
      <c r="HD617" s="519">
        <v>0</v>
      </c>
      <c r="HE617" s="519">
        <v>0</v>
      </c>
      <c r="HF617" s="519">
        <v>0</v>
      </c>
      <c r="HG617" s="519">
        <v>0</v>
      </c>
      <c r="HH617" s="519">
        <v>0</v>
      </c>
      <c r="HI617" s="519">
        <v>0</v>
      </c>
      <c r="HJ617" s="519">
        <v>0</v>
      </c>
      <c r="HK617" s="519">
        <v>0</v>
      </c>
      <c r="HL617" s="519">
        <v>0</v>
      </c>
      <c r="HM617" s="519">
        <v>0</v>
      </c>
      <c r="HN617" s="519">
        <v>0</v>
      </c>
      <c r="HO617" s="519">
        <v>0</v>
      </c>
      <c r="HP617" s="519">
        <v>0</v>
      </c>
      <c r="HQ617" s="519">
        <v>0</v>
      </c>
      <c r="HR617" s="519">
        <v>0</v>
      </c>
      <c r="HS617" s="519">
        <v>0</v>
      </c>
      <c r="HT617" s="519">
        <v>0</v>
      </c>
      <c r="HU617" s="519">
        <v>0</v>
      </c>
      <c r="HV617" s="519">
        <v>0</v>
      </c>
      <c r="HW617" s="519">
        <v>0</v>
      </c>
      <c r="HX617" s="519">
        <v>0</v>
      </c>
      <c r="HY617" s="519">
        <v>0</v>
      </c>
      <c r="HZ617" s="519">
        <v>0</v>
      </c>
      <c r="IA617" s="519">
        <v>0</v>
      </c>
      <c r="IB617" s="519">
        <v>0</v>
      </c>
      <c r="IC617" s="519">
        <v>0</v>
      </c>
      <c r="ID617" s="519">
        <v>0</v>
      </c>
      <c r="IE617" s="519">
        <v>0</v>
      </c>
      <c r="IF617" s="519">
        <v>0</v>
      </c>
      <c r="IG617" s="519">
        <v>0</v>
      </c>
      <c r="IH617" s="519">
        <v>0</v>
      </c>
      <c r="II617" s="519">
        <v>0</v>
      </c>
      <c r="IJ617" s="519">
        <v>0</v>
      </c>
      <c r="IK617" s="519">
        <v>0</v>
      </c>
    </row>
    <row r="618" spans="2:245" hidden="1">
      <c r="B618" s="519" t="s">
        <v>1058</v>
      </c>
      <c r="C618" s="519"/>
      <c r="D618" s="519"/>
      <c r="E618" s="519"/>
      <c r="F618" s="519">
        <v>2</v>
      </c>
      <c r="G618" s="519"/>
      <c r="H618" s="519">
        <v>0</v>
      </c>
      <c r="I618" s="519">
        <v>6</v>
      </c>
      <c r="J618" s="519" t="str">
        <f t="shared" si="30"/>
        <v>SDN10020006</v>
      </c>
      <c r="K618" s="519">
        <v>768</v>
      </c>
      <c r="M618" s="337"/>
      <c r="N618" s="519" t="s">
        <v>1061</v>
      </c>
      <c r="O618" s="519" t="s">
        <v>1060</v>
      </c>
      <c r="P618" s="519">
        <v>13</v>
      </c>
      <c r="Q618" s="521" t="str">
        <f t="shared" si="31"/>
        <v>SDN150213</v>
      </c>
      <c r="R618" s="519">
        <v>203</v>
      </c>
      <c r="S618" s="519">
        <v>522</v>
      </c>
      <c r="T618" s="519">
        <v>848</v>
      </c>
      <c r="U618" s="519">
        <v>1183</v>
      </c>
      <c r="V618" s="519">
        <v>1525</v>
      </c>
      <c r="W618" s="519">
        <v>1874</v>
      </c>
      <c r="X618" s="519">
        <v>2234</v>
      </c>
      <c r="Y618" s="519">
        <v>2539</v>
      </c>
      <c r="Z618" s="519">
        <v>2852</v>
      </c>
      <c r="AA618" s="519">
        <v>4229</v>
      </c>
      <c r="AB618" s="519">
        <v>4667</v>
      </c>
      <c r="AC618" s="519">
        <v>5116</v>
      </c>
      <c r="AD618" s="519">
        <v>5577</v>
      </c>
      <c r="AE618" s="519">
        <v>6050</v>
      </c>
      <c r="AF618" s="519">
        <v>6535</v>
      </c>
      <c r="AG618" s="519">
        <v>6694</v>
      </c>
      <c r="AH618" s="519">
        <v>6860</v>
      </c>
      <c r="AI618" s="519">
        <v>7033</v>
      </c>
      <c r="AJ618" s="519">
        <v>7212</v>
      </c>
      <c r="AK618" s="519">
        <v>7400</v>
      </c>
      <c r="AL618" s="519">
        <v>7597</v>
      </c>
      <c r="AM618" s="519">
        <v>7805</v>
      </c>
      <c r="AN618" s="519">
        <v>8026</v>
      </c>
      <c r="AO618" s="519">
        <v>8259</v>
      </c>
      <c r="AP618" s="519">
        <v>8505</v>
      </c>
      <c r="AQ618" s="519">
        <v>8767</v>
      </c>
      <c r="AR618" s="519">
        <v>9046</v>
      </c>
      <c r="AS618" s="519">
        <v>9344</v>
      </c>
      <c r="AT618" s="519">
        <v>9662</v>
      </c>
      <c r="AU618" s="519">
        <v>0</v>
      </c>
      <c r="AV618" s="519">
        <v>0</v>
      </c>
      <c r="AW618" s="519">
        <v>0</v>
      </c>
      <c r="AX618" s="519">
        <v>0</v>
      </c>
      <c r="AY618" s="519">
        <v>0</v>
      </c>
      <c r="AZ618" s="519">
        <v>0</v>
      </c>
      <c r="BA618" s="519">
        <v>0</v>
      </c>
      <c r="BB618" s="519">
        <v>0</v>
      </c>
      <c r="BC618" s="519">
        <v>0</v>
      </c>
      <c r="BD618" s="519">
        <v>0</v>
      </c>
      <c r="BE618" s="519">
        <v>0</v>
      </c>
      <c r="BF618" s="519">
        <v>0</v>
      </c>
      <c r="BG618" s="519">
        <v>0</v>
      </c>
      <c r="BH618" s="519">
        <v>0</v>
      </c>
      <c r="BI618" s="519">
        <v>0</v>
      </c>
      <c r="BJ618" s="519">
        <v>0</v>
      </c>
      <c r="BK618" s="519">
        <v>0</v>
      </c>
      <c r="BL618" s="519">
        <v>0</v>
      </c>
      <c r="BM618" s="519">
        <v>0</v>
      </c>
      <c r="BN618" s="519">
        <v>0</v>
      </c>
      <c r="BO618" s="519">
        <v>0</v>
      </c>
      <c r="BP618" s="519">
        <v>0</v>
      </c>
      <c r="BQ618" s="519">
        <v>0</v>
      </c>
      <c r="BR618" s="519">
        <v>0</v>
      </c>
      <c r="BS618" s="519">
        <v>0</v>
      </c>
      <c r="BT618" s="519">
        <v>0</v>
      </c>
      <c r="BU618" s="519">
        <v>0</v>
      </c>
      <c r="BV618" s="519">
        <v>0</v>
      </c>
      <c r="BW618" s="519">
        <v>0</v>
      </c>
      <c r="BX618" s="519">
        <v>0</v>
      </c>
      <c r="BY618" s="519">
        <v>0</v>
      </c>
      <c r="BZ618" s="519">
        <v>0</v>
      </c>
      <c r="CA618" s="519">
        <v>0</v>
      </c>
      <c r="CB618" s="519">
        <v>0</v>
      </c>
      <c r="CC618" s="519">
        <v>0</v>
      </c>
      <c r="CD618" s="519">
        <v>0</v>
      </c>
      <c r="CE618" s="519">
        <v>0</v>
      </c>
      <c r="CF618" s="519">
        <v>0</v>
      </c>
      <c r="CG618" s="519">
        <v>0</v>
      </c>
      <c r="CH618" s="519">
        <v>0</v>
      </c>
      <c r="CI618" s="519">
        <v>0</v>
      </c>
      <c r="CJ618" s="519">
        <v>0</v>
      </c>
      <c r="CK618" s="519">
        <v>0</v>
      </c>
      <c r="CL618" s="519">
        <v>0</v>
      </c>
      <c r="CM618" s="519">
        <v>0</v>
      </c>
      <c r="CN618" s="519">
        <v>0</v>
      </c>
      <c r="CO618" s="519">
        <v>0</v>
      </c>
      <c r="CP618" s="519">
        <v>0</v>
      </c>
      <c r="CQ618" s="519">
        <v>0</v>
      </c>
      <c r="CR618" s="519">
        <v>0</v>
      </c>
      <c r="CS618" s="519">
        <v>0</v>
      </c>
      <c r="CT618" s="519">
        <v>0</v>
      </c>
      <c r="CU618" s="519">
        <v>0</v>
      </c>
      <c r="CV618" s="519">
        <v>0</v>
      </c>
      <c r="CW618" s="519">
        <v>0</v>
      </c>
      <c r="CX618" s="519">
        <v>0</v>
      </c>
      <c r="CY618" s="519">
        <v>0</v>
      </c>
      <c r="CZ618" s="519">
        <v>0</v>
      </c>
      <c r="DA618" s="519">
        <v>0</v>
      </c>
      <c r="DB618" s="519">
        <v>0</v>
      </c>
      <c r="DC618" s="519">
        <v>0</v>
      </c>
      <c r="DD618" s="519">
        <v>0</v>
      </c>
      <c r="DE618" s="519">
        <v>0</v>
      </c>
      <c r="DF618" s="519">
        <v>0</v>
      </c>
      <c r="DG618" s="519">
        <v>0</v>
      </c>
      <c r="DH618" s="519">
        <v>0</v>
      </c>
      <c r="DI618" s="519">
        <v>0</v>
      </c>
      <c r="DJ618" s="519">
        <v>0</v>
      </c>
      <c r="DK618" s="519">
        <v>0</v>
      </c>
      <c r="DL618" s="519">
        <v>0</v>
      </c>
      <c r="DM618" s="519">
        <v>0</v>
      </c>
      <c r="DN618" s="519">
        <v>0</v>
      </c>
      <c r="DO618" s="519">
        <v>0</v>
      </c>
      <c r="DP618" s="519">
        <v>0</v>
      </c>
      <c r="DQ618" s="519">
        <v>0</v>
      </c>
      <c r="DR618" s="519">
        <v>0</v>
      </c>
      <c r="DS618" s="519">
        <v>0</v>
      </c>
      <c r="DT618" s="519">
        <v>0</v>
      </c>
      <c r="DU618" s="519">
        <v>0</v>
      </c>
      <c r="DV618" s="519">
        <v>0</v>
      </c>
      <c r="DW618" s="519">
        <v>0</v>
      </c>
      <c r="DX618" s="519">
        <v>0</v>
      </c>
      <c r="DZ618" s="337"/>
      <c r="EA618" s="519" t="s">
        <v>1061</v>
      </c>
      <c r="EB618" s="519" t="s">
        <v>1060</v>
      </c>
      <c r="EC618" s="519">
        <v>13</v>
      </c>
      <c r="ED618" s="521" t="str">
        <f t="shared" si="32"/>
        <v>SDN150213</v>
      </c>
      <c r="EE618" s="519">
        <v>370</v>
      </c>
      <c r="EF618" s="519">
        <v>1058</v>
      </c>
      <c r="EG618" s="519">
        <v>1787</v>
      </c>
      <c r="EH618" s="519">
        <v>2499</v>
      </c>
      <c r="EI618" s="519">
        <v>3199</v>
      </c>
      <c r="EJ618" s="519">
        <v>3883</v>
      </c>
      <c r="EK618" s="519">
        <v>4560</v>
      </c>
      <c r="EL618" s="519">
        <v>5099</v>
      </c>
      <c r="EM618" s="519">
        <v>5628</v>
      </c>
      <c r="EN618" s="519">
        <v>6297</v>
      </c>
      <c r="EO618" s="519">
        <v>6806</v>
      </c>
      <c r="EP618" s="519">
        <v>7308</v>
      </c>
      <c r="EQ618" s="519">
        <v>7802</v>
      </c>
      <c r="ER618" s="519">
        <v>8291</v>
      </c>
      <c r="ES618" s="519">
        <v>0</v>
      </c>
      <c r="ET618" s="519">
        <v>0</v>
      </c>
      <c r="EU618" s="519">
        <v>0</v>
      </c>
      <c r="EV618" s="519">
        <v>0</v>
      </c>
      <c r="EW618" s="519">
        <v>0</v>
      </c>
      <c r="EX618" s="519">
        <v>0</v>
      </c>
      <c r="EY618" s="519">
        <v>0</v>
      </c>
      <c r="EZ618" s="519">
        <v>0</v>
      </c>
      <c r="FA618" s="519">
        <v>0</v>
      </c>
      <c r="FB618" s="519">
        <v>0</v>
      </c>
      <c r="FC618" s="519">
        <v>0</v>
      </c>
      <c r="FD618" s="519">
        <v>0</v>
      </c>
      <c r="FE618" s="519">
        <v>0</v>
      </c>
      <c r="FF618" s="519">
        <v>0</v>
      </c>
      <c r="FG618" s="519">
        <v>0</v>
      </c>
      <c r="FH618" s="519">
        <v>0</v>
      </c>
      <c r="FI618" s="519">
        <v>0</v>
      </c>
      <c r="FJ618" s="519">
        <v>0</v>
      </c>
      <c r="FK618" s="519">
        <v>0</v>
      </c>
      <c r="FL618" s="519">
        <v>0</v>
      </c>
      <c r="FM618" s="519">
        <v>0</v>
      </c>
      <c r="FN618" s="519">
        <v>0</v>
      </c>
      <c r="FO618" s="519">
        <v>0</v>
      </c>
      <c r="FP618" s="519">
        <v>0</v>
      </c>
      <c r="FQ618" s="519">
        <v>0</v>
      </c>
      <c r="FR618" s="519">
        <v>0</v>
      </c>
      <c r="FS618" s="519">
        <v>0</v>
      </c>
      <c r="FT618" s="519">
        <v>0</v>
      </c>
      <c r="FU618" s="519">
        <v>0</v>
      </c>
      <c r="FV618" s="519">
        <v>0</v>
      </c>
      <c r="FW618" s="519">
        <v>0</v>
      </c>
      <c r="FX618" s="519">
        <v>0</v>
      </c>
      <c r="FY618" s="519">
        <v>0</v>
      </c>
      <c r="FZ618" s="519">
        <v>0</v>
      </c>
      <c r="GA618" s="519">
        <v>0</v>
      </c>
      <c r="GB618" s="519">
        <v>0</v>
      </c>
      <c r="GC618" s="519">
        <v>0</v>
      </c>
      <c r="GD618" s="519">
        <v>0</v>
      </c>
      <c r="GE618" s="519">
        <v>0</v>
      </c>
      <c r="GF618" s="519">
        <v>0</v>
      </c>
      <c r="GG618" s="519">
        <v>0</v>
      </c>
      <c r="GH618" s="519">
        <v>0</v>
      </c>
      <c r="GI618" s="519">
        <v>0</v>
      </c>
      <c r="GJ618" s="519">
        <v>0</v>
      </c>
      <c r="GK618" s="519">
        <v>0</v>
      </c>
      <c r="GL618" s="519">
        <v>0</v>
      </c>
      <c r="GM618" s="519">
        <v>0</v>
      </c>
      <c r="GN618" s="519">
        <v>0</v>
      </c>
      <c r="GO618" s="519">
        <v>0</v>
      </c>
      <c r="GP618" s="519">
        <v>0</v>
      </c>
      <c r="GQ618" s="519">
        <v>0</v>
      </c>
      <c r="GR618" s="519">
        <v>0</v>
      </c>
      <c r="GS618" s="519">
        <v>0</v>
      </c>
      <c r="GT618" s="519">
        <v>0</v>
      </c>
      <c r="GU618" s="519">
        <v>0</v>
      </c>
      <c r="GV618" s="519">
        <v>0</v>
      </c>
      <c r="GW618" s="519">
        <v>0</v>
      </c>
      <c r="GX618" s="519">
        <v>0</v>
      </c>
      <c r="GY618" s="519">
        <v>0</v>
      </c>
      <c r="GZ618" s="519">
        <v>0</v>
      </c>
      <c r="HA618" s="519">
        <v>0</v>
      </c>
      <c r="HB618" s="519">
        <v>0</v>
      </c>
      <c r="HC618" s="519">
        <v>0</v>
      </c>
      <c r="HD618" s="519">
        <v>0</v>
      </c>
      <c r="HE618" s="519">
        <v>0</v>
      </c>
      <c r="HF618" s="519">
        <v>0</v>
      </c>
      <c r="HG618" s="519">
        <v>0</v>
      </c>
      <c r="HH618" s="519">
        <v>0</v>
      </c>
      <c r="HI618" s="519">
        <v>0</v>
      </c>
      <c r="HJ618" s="519">
        <v>0</v>
      </c>
      <c r="HK618" s="519">
        <v>0</v>
      </c>
      <c r="HL618" s="519">
        <v>0</v>
      </c>
      <c r="HM618" s="519">
        <v>0</v>
      </c>
      <c r="HN618" s="519">
        <v>0</v>
      </c>
      <c r="HO618" s="519">
        <v>0</v>
      </c>
      <c r="HP618" s="519">
        <v>0</v>
      </c>
      <c r="HQ618" s="519">
        <v>0</v>
      </c>
      <c r="HR618" s="519">
        <v>0</v>
      </c>
      <c r="HS618" s="519">
        <v>0</v>
      </c>
      <c r="HT618" s="519">
        <v>0</v>
      </c>
      <c r="HU618" s="519">
        <v>0</v>
      </c>
      <c r="HV618" s="519">
        <v>0</v>
      </c>
      <c r="HW618" s="519">
        <v>0</v>
      </c>
      <c r="HX618" s="519">
        <v>0</v>
      </c>
      <c r="HY618" s="519">
        <v>0</v>
      </c>
      <c r="HZ618" s="519">
        <v>0</v>
      </c>
      <c r="IA618" s="519">
        <v>0</v>
      </c>
      <c r="IB618" s="519">
        <v>0</v>
      </c>
      <c r="IC618" s="519">
        <v>0</v>
      </c>
      <c r="ID618" s="519">
        <v>0</v>
      </c>
      <c r="IE618" s="519">
        <v>0</v>
      </c>
      <c r="IF618" s="519">
        <v>0</v>
      </c>
      <c r="IG618" s="519">
        <v>0</v>
      </c>
      <c r="IH618" s="519">
        <v>0</v>
      </c>
      <c r="II618" s="519">
        <v>0</v>
      </c>
      <c r="IJ618" s="519">
        <v>0</v>
      </c>
      <c r="IK618" s="519">
        <v>0</v>
      </c>
    </row>
    <row r="619" spans="2:245" hidden="1">
      <c r="B619" s="519" t="s">
        <v>1058</v>
      </c>
      <c r="C619" s="519"/>
      <c r="D619" s="519"/>
      <c r="E619" s="519"/>
      <c r="F619" s="519">
        <v>2</v>
      </c>
      <c r="G619" s="519"/>
      <c r="H619" s="519">
        <v>0</v>
      </c>
      <c r="I619" s="519">
        <v>7</v>
      </c>
      <c r="J619" s="519" t="str">
        <f t="shared" si="30"/>
        <v>SDN10020007</v>
      </c>
      <c r="K619" s="519">
        <v>768</v>
      </c>
      <c r="M619" s="337"/>
      <c r="N619" s="519" t="s">
        <v>1061</v>
      </c>
      <c r="O619" s="519" t="s">
        <v>1060</v>
      </c>
      <c r="P619" s="519">
        <v>14</v>
      </c>
      <c r="Q619" s="521" t="str">
        <f t="shared" si="31"/>
        <v>SDN150214</v>
      </c>
      <c r="R619" s="519">
        <v>197</v>
      </c>
      <c r="S619" s="519">
        <v>513</v>
      </c>
      <c r="T619" s="519">
        <v>836</v>
      </c>
      <c r="U619" s="519">
        <v>1167</v>
      </c>
      <c r="V619" s="519">
        <v>1505</v>
      </c>
      <c r="W619" s="519">
        <v>1853</v>
      </c>
      <c r="X619" s="519">
        <v>2207</v>
      </c>
      <c r="Y619" s="519">
        <v>2510</v>
      </c>
      <c r="Z619" s="519">
        <v>2819</v>
      </c>
      <c r="AA619" s="519">
        <v>4182</v>
      </c>
      <c r="AB619" s="519">
        <v>4615</v>
      </c>
      <c r="AC619" s="519">
        <v>5061</v>
      </c>
      <c r="AD619" s="519">
        <v>5517</v>
      </c>
      <c r="AE619" s="519">
        <v>5986</v>
      </c>
      <c r="AF619" s="519">
        <v>6468</v>
      </c>
      <c r="AG619" s="519">
        <v>6628</v>
      </c>
      <c r="AH619" s="519">
        <v>6794</v>
      </c>
      <c r="AI619" s="519">
        <v>6967</v>
      </c>
      <c r="AJ619" s="519">
        <v>7147</v>
      </c>
      <c r="AK619" s="519">
        <v>7337</v>
      </c>
      <c r="AL619" s="519">
        <v>7537</v>
      </c>
      <c r="AM619" s="519">
        <v>7749</v>
      </c>
      <c r="AN619" s="519">
        <v>7972</v>
      </c>
      <c r="AO619" s="519">
        <v>8208</v>
      </c>
      <c r="AP619" s="519">
        <v>8461</v>
      </c>
      <c r="AQ619" s="519">
        <v>8731</v>
      </c>
      <c r="AR619" s="519">
        <v>9018</v>
      </c>
      <c r="AS619" s="519">
        <v>9324</v>
      </c>
      <c r="AT619" s="519">
        <v>9651</v>
      </c>
      <c r="AU619" s="519">
        <v>0</v>
      </c>
      <c r="AV619" s="519">
        <v>0</v>
      </c>
      <c r="AW619" s="519">
        <v>0</v>
      </c>
      <c r="AX619" s="519">
        <v>0</v>
      </c>
      <c r="AY619" s="519">
        <v>0</v>
      </c>
      <c r="AZ619" s="519">
        <v>0</v>
      </c>
      <c r="BA619" s="519">
        <v>0</v>
      </c>
      <c r="BB619" s="519">
        <v>0</v>
      </c>
      <c r="BC619" s="519">
        <v>0</v>
      </c>
      <c r="BD619" s="519">
        <v>0</v>
      </c>
      <c r="BE619" s="519">
        <v>0</v>
      </c>
      <c r="BF619" s="519">
        <v>0</v>
      </c>
      <c r="BG619" s="519">
        <v>0</v>
      </c>
      <c r="BH619" s="519">
        <v>0</v>
      </c>
      <c r="BI619" s="519">
        <v>0</v>
      </c>
      <c r="BJ619" s="519">
        <v>0</v>
      </c>
      <c r="BK619" s="519">
        <v>0</v>
      </c>
      <c r="BL619" s="519">
        <v>0</v>
      </c>
      <c r="BM619" s="519">
        <v>0</v>
      </c>
      <c r="BN619" s="519">
        <v>0</v>
      </c>
      <c r="BO619" s="519">
        <v>0</v>
      </c>
      <c r="BP619" s="519">
        <v>0</v>
      </c>
      <c r="BQ619" s="519">
        <v>0</v>
      </c>
      <c r="BR619" s="519">
        <v>0</v>
      </c>
      <c r="BS619" s="519">
        <v>0</v>
      </c>
      <c r="BT619" s="519">
        <v>0</v>
      </c>
      <c r="BU619" s="519">
        <v>0</v>
      </c>
      <c r="BV619" s="519">
        <v>0</v>
      </c>
      <c r="BW619" s="519">
        <v>0</v>
      </c>
      <c r="BX619" s="519">
        <v>0</v>
      </c>
      <c r="BY619" s="519">
        <v>0</v>
      </c>
      <c r="BZ619" s="519">
        <v>0</v>
      </c>
      <c r="CA619" s="519">
        <v>0</v>
      </c>
      <c r="CB619" s="519">
        <v>0</v>
      </c>
      <c r="CC619" s="519">
        <v>0</v>
      </c>
      <c r="CD619" s="519">
        <v>0</v>
      </c>
      <c r="CE619" s="519">
        <v>0</v>
      </c>
      <c r="CF619" s="519">
        <v>0</v>
      </c>
      <c r="CG619" s="519">
        <v>0</v>
      </c>
      <c r="CH619" s="519">
        <v>0</v>
      </c>
      <c r="CI619" s="519">
        <v>0</v>
      </c>
      <c r="CJ619" s="519">
        <v>0</v>
      </c>
      <c r="CK619" s="519">
        <v>0</v>
      </c>
      <c r="CL619" s="519">
        <v>0</v>
      </c>
      <c r="CM619" s="519">
        <v>0</v>
      </c>
      <c r="CN619" s="519">
        <v>0</v>
      </c>
      <c r="CO619" s="519">
        <v>0</v>
      </c>
      <c r="CP619" s="519">
        <v>0</v>
      </c>
      <c r="CQ619" s="519">
        <v>0</v>
      </c>
      <c r="CR619" s="519">
        <v>0</v>
      </c>
      <c r="CS619" s="519">
        <v>0</v>
      </c>
      <c r="CT619" s="519">
        <v>0</v>
      </c>
      <c r="CU619" s="519">
        <v>0</v>
      </c>
      <c r="CV619" s="519">
        <v>0</v>
      </c>
      <c r="CW619" s="519">
        <v>0</v>
      </c>
      <c r="CX619" s="519">
        <v>0</v>
      </c>
      <c r="CY619" s="519">
        <v>0</v>
      </c>
      <c r="CZ619" s="519">
        <v>0</v>
      </c>
      <c r="DA619" s="519">
        <v>0</v>
      </c>
      <c r="DB619" s="519">
        <v>0</v>
      </c>
      <c r="DC619" s="519">
        <v>0</v>
      </c>
      <c r="DD619" s="519">
        <v>0</v>
      </c>
      <c r="DE619" s="519">
        <v>0</v>
      </c>
      <c r="DF619" s="519">
        <v>0</v>
      </c>
      <c r="DG619" s="519">
        <v>0</v>
      </c>
      <c r="DH619" s="519">
        <v>0</v>
      </c>
      <c r="DI619" s="519">
        <v>0</v>
      </c>
      <c r="DJ619" s="519">
        <v>0</v>
      </c>
      <c r="DK619" s="519">
        <v>0</v>
      </c>
      <c r="DL619" s="519">
        <v>0</v>
      </c>
      <c r="DM619" s="519">
        <v>0</v>
      </c>
      <c r="DN619" s="519">
        <v>0</v>
      </c>
      <c r="DO619" s="519">
        <v>0</v>
      </c>
      <c r="DP619" s="519">
        <v>0</v>
      </c>
      <c r="DQ619" s="519">
        <v>0</v>
      </c>
      <c r="DR619" s="519">
        <v>0</v>
      </c>
      <c r="DS619" s="519">
        <v>0</v>
      </c>
      <c r="DT619" s="519">
        <v>0</v>
      </c>
      <c r="DU619" s="519">
        <v>0</v>
      </c>
      <c r="DV619" s="519">
        <v>0</v>
      </c>
      <c r="DW619" s="519">
        <v>0</v>
      </c>
      <c r="DX619" s="519">
        <v>0</v>
      </c>
      <c r="DZ619" s="337"/>
      <c r="EA619" s="519" t="s">
        <v>1061</v>
      </c>
      <c r="EB619" s="519" t="s">
        <v>1060</v>
      </c>
      <c r="EC619" s="519">
        <v>14</v>
      </c>
      <c r="ED619" s="521" t="str">
        <f t="shared" si="32"/>
        <v>SDN150214</v>
      </c>
      <c r="EE619" s="519">
        <v>359</v>
      </c>
      <c r="EF619" s="519">
        <v>1036</v>
      </c>
      <c r="EG619" s="519">
        <v>1758</v>
      </c>
      <c r="EH619" s="519">
        <v>2462</v>
      </c>
      <c r="EI619" s="519">
        <v>3154</v>
      </c>
      <c r="EJ619" s="519">
        <v>3834</v>
      </c>
      <c r="EK619" s="519">
        <v>4501</v>
      </c>
      <c r="EL619" s="519">
        <v>5034</v>
      </c>
      <c r="EM619" s="519">
        <v>5557</v>
      </c>
      <c r="EN619" s="519">
        <v>6220</v>
      </c>
      <c r="EO619" s="519">
        <v>6723</v>
      </c>
      <c r="EP619" s="519">
        <v>7220</v>
      </c>
      <c r="EQ619" s="519">
        <v>7709</v>
      </c>
      <c r="ER619" s="519">
        <v>8192</v>
      </c>
      <c r="ES619" s="519">
        <v>0</v>
      </c>
      <c r="ET619" s="519">
        <v>0</v>
      </c>
      <c r="EU619" s="519">
        <v>0</v>
      </c>
      <c r="EV619" s="519">
        <v>0</v>
      </c>
      <c r="EW619" s="519">
        <v>0</v>
      </c>
      <c r="EX619" s="519">
        <v>0</v>
      </c>
      <c r="EY619" s="519">
        <v>0</v>
      </c>
      <c r="EZ619" s="519">
        <v>0</v>
      </c>
      <c r="FA619" s="519">
        <v>0</v>
      </c>
      <c r="FB619" s="519">
        <v>0</v>
      </c>
      <c r="FC619" s="519">
        <v>0</v>
      </c>
      <c r="FD619" s="519">
        <v>0</v>
      </c>
      <c r="FE619" s="519">
        <v>0</v>
      </c>
      <c r="FF619" s="519">
        <v>0</v>
      </c>
      <c r="FG619" s="519">
        <v>0</v>
      </c>
      <c r="FH619" s="519">
        <v>0</v>
      </c>
      <c r="FI619" s="519">
        <v>0</v>
      </c>
      <c r="FJ619" s="519">
        <v>0</v>
      </c>
      <c r="FK619" s="519">
        <v>0</v>
      </c>
      <c r="FL619" s="519">
        <v>0</v>
      </c>
      <c r="FM619" s="519">
        <v>0</v>
      </c>
      <c r="FN619" s="519">
        <v>0</v>
      </c>
      <c r="FO619" s="519">
        <v>0</v>
      </c>
      <c r="FP619" s="519">
        <v>0</v>
      </c>
      <c r="FQ619" s="519">
        <v>0</v>
      </c>
      <c r="FR619" s="519">
        <v>0</v>
      </c>
      <c r="FS619" s="519">
        <v>0</v>
      </c>
      <c r="FT619" s="519">
        <v>0</v>
      </c>
      <c r="FU619" s="519">
        <v>0</v>
      </c>
      <c r="FV619" s="519">
        <v>0</v>
      </c>
      <c r="FW619" s="519">
        <v>0</v>
      </c>
      <c r="FX619" s="519">
        <v>0</v>
      </c>
      <c r="FY619" s="519">
        <v>0</v>
      </c>
      <c r="FZ619" s="519">
        <v>0</v>
      </c>
      <c r="GA619" s="519">
        <v>0</v>
      </c>
      <c r="GB619" s="519">
        <v>0</v>
      </c>
      <c r="GC619" s="519">
        <v>0</v>
      </c>
      <c r="GD619" s="519">
        <v>0</v>
      </c>
      <c r="GE619" s="519">
        <v>0</v>
      </c>
      <c r="GF619" s="519">
        <v>0</v>
      </c>
      <c r="GG619" s="519">
        <v>0</v>
      </c>
      <c r="GH619" s="519">
        <v>0</v>
      </c>
      <c r="GI619" s="519">
        <v>0</v>
      </c>
      <c r="GJ619" s="519">
        <v>0</v>
      </c>
      <c r="GK619" s="519">
        <v>0</v>
      </c>
      <c r="GL619" s="519">
        <v>0</v>
      </c>
      <c r="GM619" s="519">
        <v>0</v>
      </c>
      <c r="GN619" s="519">
        <v>0</v>
      </c>
      <c r="GO619" s="519">
        <v>0</v>
      </c>
      <c r="GP619" s="519">
        <v>0</v>
      </c>
      <c r="GQ619" s="519">
        <v>0</v>
      </c>
      <c r="GR619" s="519">
        <v>0</v>
      </c>
      <c r="GS619" s="519">
        <v>0</v>
      </c>
      <c r="GT619" s="519">
        <v>0</v>
      </c>
      <c r="GU619" s="519">
        <v>0</v>
      </c>
      <c r="GV619" s="519">
        <v>0</v>
      </c>
      <c r="GW619" s="519">
        <v>0</v>
      </c>
      <c r="GX619" s="519">
        <v>0</v>
      </c>
      <c r="GY619" s="519">
        <v>0</v>
      </c>
      <c r="GZ619" s="519">
        <v>0</v>
      </c>
      <c r="HA619" s="519">
        <v>0</v>
      </c>
      <c r="HB619" s="519">
        <v>0</v>
      </c>
      <c r="HC619" s="519">
        <v>0</v>
      </c>
      <c r="HD619" s="519">
        <v>0</v>
      </c>
      <c r="HE619" s="519">
        <v>0</v>
      </c>
      <c r="HF619" s="519">
        <v>0</v>
      </c>
      <c r="HG619" s="519">
        <v>0</v>
      </c>
      <c r="HH619" s="519">
        <v>0</v>
      </c>
      <c r="HI619" s="519">
        <v>0</v>
      </c>
      <c r="HJ619" s="519">
        <v>0</v>
      </c>
      <c r="HK619" s="519">
        <v>0</v>
      </c>
      <c r="HL619" s="519">
        <v>0</v>
      </c>
      <c r="HM619" s="519">
        <v>0</v>
      </c>
      <c r="HN619" s="519">
        <v>0</v>
      </c>
      <c r="HO619" s="519">
        <v>0</v>
      </c>
      <c r="HP619" s="519">
        <v>0</v>
      </c>
      <c r="HQ619" s="519">
        <v>0</v>
      </c>
      <c r="HR619" s="519">
        <v>0</v>
      </c>
      <c r="HS619" s="519">
        <v>0</v>
      </c>
      <c r="HT619" s="519">
        <v>0</v>
      </c>
      <c r="HU619" s="519">
        <v>0</v>
      </c>
      <c r="HV619" s="519">
        <v>0</v>
      </c>
      <c r="HW619" s="519">
        <v>0</v>
      </c>
      <c r="HX619" s="519">
        <v>0</v>
      </c>
      <c r="HY619" s="519">
        <v>0</v>
      </c>
      <c r="HZ619" s="519">
        <v>0</v>
      </c>
      <c r="IA619" s="519">
        <v>0</v>
      </c>
      <c r="IB619" s="519">
        <v>0</v>
      </c>
      <c r="IC619" s="519">
        <v>0</v>
      </c>
      <c r="ID619" s="519">
        <v>0</v>
      </c>
      <c r="IE619" s="519">
        <v>0</v>
      </c>
      <c r="IF619" s="519">
        <v>0</v>
      </c>
      <c r="IG619" s="519">
        <v>0</v>
      </c>
      <c r="IH619" s="519">
        <v>0</v>
      </c>
      <c r="II619" s="519">
        <v>0</v>
      </c>
      <c r="IJ619" s="519">
        <v>0</v>
      </c>
      <c r="IK619" s="519">
        <v>0</v>
      </c>
    </row>
    <row r="620" spans="2:245" hidden="1">
      <c r="B620" s="519" t="s">
        <v>1058</v>
      </c>
      <c r="C620" s="519"/>
      <c r="D620" s="519"/>
      <c r="E620" s="519"/>
      <c r="F620" s="519">
        <v>2</v>
      </c>
      <c r="G620" s="519"/>
      <c r="H620" s="519">
        <v>0</v>
      </c>
      <c r="I620" s="519">
        <v>8</v>
      </c>
      <c r="J620" s="519" t="str">
        <f t="shared" si="30"/>
        <v>SDN10020008</v>
      </c>
      <c r="K620" s="519">
        <v>768</v>
      </c>
      <c r="M620" s="337"/>
      <c r="N620" s="519" t="s">
        <v>1061</v>
      </c>
      <c r="O620" s="519" t="s">
        <v>1060</v>
      </c>
      <c r="P620" s="519">
        <v>15</v>
      </c>
      <c r="Q620" s="521" t="str">
        <f t="shared" si="31"/>
        <v>SDN150215</v>
      </c>
      <c r="R620" s="519">
        <v>191</v>
      </c>
      <c r="S620" s="519">
        <v>503</v>
      </c>
      <c r="T620" s="519">
        <v>824</v>
      </c>
      <c r="U620" s="519">
        <v>1151</v>
      </c>
      <c r="V620" s="519">
        <v>1485</v>
      </c>
      <c r="W620" s="519">
        <v>1828</v>
      </c>
      <c r="X620" s="519">
        <v>2179</v>
      </c>
      <c r="Y620" s="519">
        <v>2478</v>
      </c>
      <c r="Z620" s="519">
        <v>2784</v>
      </c>
      <c r="AA620" s="519">
        <v>4131</v>
      </c>
      <c r="AB620" s="519">
        <v>4561</v>
      </c>
      <c r="AC620" s="519">
        <v>5002</v>
      </c>
      <c r="AD620" s="519">
        <v>5454</v>
      </c>
      <c r="AE620" s="519">
        <v>5919</v>
      </c>
      <c r="AF620" s="519">
        <v>6398</v>
      </c>
      <c r="AG620" s="519">
        <v>6557</v>
      </c>
      <c r="AH620" s="519">
        <v>6724</v>
      </c>
      <c r="AI620" s="519">
        <v>6897</v>
      </c>
      <c r="AJ620" s="519">
        <v>7080</v>
      </c>
      <c r="AK620" s="519">
        <v>7271</v>
      </c>
      <c r="AL620" s="519">
        <v>7474</v>
      </c>
      <c r="AM620" s="519">
        <v>7689</v>
      </c>
      <c r="AN620" s="519">
        <v>7915</v>
      </c>
      <c r="AO620" s="519">
        <v>8158</v>
      </c>
      <c r="AP620" s="519">
        <v>8418</v>
      </c>
      <c r="AQ620" s="519">
        <v>8694</v>
      </c>
      <c r="AR620" s="519">
        <v>8990</v>
      </c>
      <c r="AS620" s="519">
        <v>9304</v>
      </c>
      <c r="AT620" s="519">
        <v>9641</v>
      </c>
      <c r="AU620" s="519">
        <v>0</v>
      </c>
      <c r="AV620" s="519">
        <v>0</v>
      </c>
      <c r="AW620" s="519">
        <v>0</v>
      </c>
      <c r="AX620" s="519">
        <v>0</v>
      </c>
      <c r="AY620" s="519">
        <v>0</v>
      </c>
      <c r="AZ620" s="519">
        <v>0</v>
      </c>
      <c r="BA620" s="519">
        <v>0</v>
      </c>
      <c r="BB620" s="519">
        <v>0</v>
      </c>
      <c r="BC620" s="519">
        <v>0</v>
      </c>
      <c r="BD620" s="519">
        <v>0</v>
      </c>
      <c r="BE620" s="519">
        <v>0</v>
      </c>
      <c r="BF620" s="519">
        <v>0</v>
      </c>
      <c r="BG620" s="519">
        <v>0</v>
      </c>
      <c r="BH620" s="519">
        <v>0</v>
      </c>
      <c r="BI620" s="519">
        <v>0</v>
      </c>
      <c r="BJ620" s="519">
        <v>0</v>
      </c>
      <c r="BK620" s="519">
        <v>0</v>
      </c>
      <c r="BL620" s="519">
        <v>0</v>
      </c>
      <c r="BM620" s="519">
        <v>0</v>
      </c>
      <c r="BN620" s="519">
        <v>0</v>
      </c>
      <c r="BO620" s="519">
        <v>0</v>
      </c>
      <c r="BP620" s="519">
        <v>0</v>
      </c>
      <c r="BQ620" s="519">
        <v>0</v>
      </c>
      <c r="BR620" s="519">
        <v>0</v>
      </c>
      <c r="BS620" s="519">
        <v>0</v>
      </c>
      <c r="BT620" s="519">
        <v>0</v>
      </c>
      <c r="BU620" s="519">
        <v>0</v>
      </c>
      <c r="BV620" s="519">
        <v>0</v>
      </c>
      <c r="BW620" s="519">
        <v>0</v>
      </c>
      <c r="BX620" s="519">
        <v>0</v>
      </c>
      <c r="BY620" s="519">
        <v>0</v>
      </c>
      <c r="BZ620" s="519">
        <v>0</v>
      </c>
      <c r="CA620" s="519">
        <v>0</v>
      </c>
      <c r="CB620" s="519">
        <v>0</v>
      </c>
      <c r="CC620" s="519">
        <v>0</v>
      </c>
      <c r="CD620" s="519">
        <v>0</v>
      </c>
      <c r="CE620" s="519">
        <v>0</v>
      </c>
      <c r="CF620" s="519">
        <v>0</v>
      </c>
      <c r="CG620" s="519">
        <v>0</v>
      </c>
      <c r="CH620" s="519">
        <v>0</v>
      </c>
      <c r="CI620" s="519">
        <v>0</v>
      </c>
      <c r="CJ620" s="519">
        <v>0</v>
      </c>
      <c r="CK620" s="519">
        <v>0</v>
      </c>
      <c r="CL620" s="519">
        <v>0</v>
      </c>
      <c r="CM620" s="519">
        <v>0</v>
      </c>
      <c r="CN620" s="519">
        <v>0</v>
      </c>
      <c r="CO620" s="519">
        <v>0</v>
      </c>
      <c r="CP620" s="519">
        <v>0</v>
      </c>
      <c r="CQ620" s="519">
        <v>0</v>
      </c>
      <c r="CR620" s="519">
        <v>0</v>
      </c>
      <c r="CS620" s="519">
        <v>0</v>
      </c>
      <c r="CT620" s="519">
        <v>0</v>
      </c>
      <c r="CU620" s="519">
        <v>0</v>
      </c>
      <c r="CV620" s="519">
        <v>0</v>
      </c>
      <c r="CW620" s="519">
        <v>0</v>
      </c>
      <c r="CX620" s="519">
        <v>0</v>
      </c>
      <c r="CY620" s="519">
        <v>0</v>
      </c>
      <c r="CZ620" s="519">
        <v>0</v>
      </c>
      <c r="DA620" s="519">
        <v>0</v>
      </c>
      <c r="DB620" s="519">
        <v>0</v>
      </c>
      <c r="DC620" s="519">
        <v>0</v>
      </c>
      <c r="DD620" s="519">
        <v>0</v>
      </c>
      <c r="DE620" s="519">
        <v>0</v>
      </c>
      <c r="DF620" s="519">
        <v>0</v>
      </c>
      <c r="DG620" s="519">
        <v>0</v>
      </c>
      <c r="DH620" s="519">
        <v>0</v>
      </c>
      <c r="DI620" s="519">
        <v>0</v>
      </c>
      <c r="DJ620" s="519">
        <v>0</v>
      </c>
      <c r="DK620" s="519">
        <v>0</v>
      </c>
      <c r="DL620" s="519">
        <v>0</v>
      </c>
      <c r="DM620" s="519">
        <v>0</v>
      </c>
      <c r="DN620" s="519">
        <v>0</v>
      </c>
      <c r="DO620" s="519">
        <v>0</v>
      </c>
      <c r="DP620" s="519">
        <v>0</v>
      </c>
      <c r="DQ620" s="519">
        <v>0</v>
      </c>
      <c r="DR620" s="519">
        <v>0</v>
      </c>
      <c r="DS620" s="519">
        <v>0</v>
      </c>
      <c r="DT620" s="519">
        <v>0</v>
      </c>
      <c r="DU620" s="519">
        <v>0</v>
      </c>
      <c r="DV620" s="519">
        <v>0</v>
      </c>
      <c r="DW620" s="519">
        <v>0</v>
      </c>
      <c r="DX620" s="519">
        <v>0</v>
      </c>
      <c r="DZ620" s="337"/>
      <c r="EA620" s="519" t="s">
        <v>1061</v>
      </c>
      <c r="EB620" s="519" t="s">
        <v>1060</v>
      </c>
      <c r="EC620" s="519">
        <v>15</v>
      </c>
      <c r="ED620" s="521" t="str">
        <f t="shared" si="32"/>
        <v>SDN150215</v>
      </c>
      <c r="EE620" s="519">
        <v>348</v>
      </c>
      <c r="EF620" s="519">
        <v>1013</v>
      </c>
      <c r="EG620" s="519">
        <v>1728</v>
      </c>
      <c r="EH620" s="519">
        <v>2424</v>
      </c>
      <c r="EI620" s="519">
        <v>3108</v>
      </c>
      <c r="EJ620" s="519">
        <v>3778</v>
      </c>
      <c r="EK620" s="519">
        <v>4438</v>
      </c>
      <c r="EL620" s="519">
        <v>4963</v>
      </c>
      <c r="EM620" s="519">
        <v>5479</v>
      </c>
      <c r="EN620" s="519">
        <v>6136</v>
      </c>
      <c r="EO620" s="519">
        <v>6634</v>
      </c>
      <c r="EP620" s="519">
        <v>7126</v>
      </c>
      <c r="EQ620" s="519">
        <v>7609</v>
      </c>
      <c r="ER620" s="519">
        <v>8087</v>
      </c>
      <c r="ES620" s="519">
        <v>0</v>
      </c>
      <c r="ET620" s="519">
        <v>0</v>
      </c>
      <c r="EU620" s="519">
        <v>0</v>
      </c>
      <c r="EV620" s="519">
        <v>0</v>
      </c>
      <c r="EW620" s="519">
        <v>0</v>
      </c>
      <c r="EX620" s="519">
        <v>0</v>
      </c>
      <c r="EY620" s="519">
        <v>0</v>
      </c>
      <c r="EZ620" s="519">
        <v>0</v>
      </c>
      <c r="FA620" s="519">
        <v>0</v>
      </c>
      <c r="FB620" s="519">
        <v>0</v>
      </c>
      <c r="FC620" s="519">
        <v>0</v>
      </c>
      <c r="FD620" s="519">
        <v>0</v>
      </c>
      <c r="FE620" s="519">
        <v>0</v>
      </c>
      <c r="FF620" s="519">
        <v>0</v>
      </c>
      <c r="FG620" s="519">
        <v>0</v>
      </c>
      <c r="FH620" s="519">
        <v>0</v>
      </c>
      <c r="FI620" s="519">
        <v>0</v>
      </c>
      <c r="FJ620" s="519">
        <v>0</v>
      </c>
      <c r="FK620" s="519">
        <v>0</v>
      </c>
      <c r="FL620" s="519">
        <v>0</v>
      </c>
      <c r="FM620" s="519">
        <v>0</v>
      </c>
      <c r="FN620" s="519">
        <v>0</v>
      </c>
      <c r="FO620" s="519">
        <v>0</v>
      </c>
      <c r="FP620" s="519">
        <v>0</v>
      </c>
      <c r="FQ620" s="519">
        <v>0</v>
      </c>
      <c r="FR620" s="519">
        <v>0</v>
      </c>
      <c r="FS620" s="519">
        <v>0</v>
      </c>
      <c r="FT620" s="519">
        <v>0</v>
      </c>
      <c r="FU620" s="519">
        <v>0</v>
      </c>
      <c r="FV620" s="519">
        <v>0</v>
      </c>
      <c r="FW620" s="519">
        <v>0</v>
      </c>
      <c r="FX620" s="519">
        <v>0</v>
      </c>
      <c r="FY620" s="519">
        <v>0</v>
      </c>
      <c r="FZ620" s="519">
        <v>0</v>
      </c>
      <c r="GA620" s="519">
        <v>0</v>
      </c>
      <c r="GB620" s="519">
        <v>0</v>
      </c>
      <c r="GC620" s="519">
        <v>0</v>
      </c>
      <c r="GD620" s="519">
        <v>0</v>
      </c>
      <c r="GE620" s="519">
        <v>0</v>
      </c>
      <c r="GF620" s="519">
        <v>0</v>
      </c>
      <c r="GG620" s="519">
        <v>0</v>
      </c>
      <c r="GH620" s="519">
        <v>0</v>
      </c>
      <c r="GI620" s="519">
        <v>0</v>
      </c>
      <c r="GJ620" s="519">
        <v>0</v>
      </c>
      <c r="GK620" s="519">
        <v>0</v>
      </c>
      <c r="GL620" s="519">
        <v>0</v>
      </c>
      <c r="GM620" s="519">
        <v>0</v>
      </c>
      <c r="GN620" s="519">
        <v>0</v>
      </c>
      <c r="GO620" s="519">
        <v>0</v>
      </c>
      <c r="GP620" s="519">
        <v>0</v>
      </c>
      <c r="GQ620" s="519">
        <v>0</v>
      </c>
      <c r="GR620" s="519">
        <v>0</v>
      </c>
      <c r="GS620" s="519">
        <v>0</v>
      </c>
      <c r="GT620" s="519">
        <v>0</v>
      </c>
      <c r="GU620" s="519">
        <v>0</v>
      </c>
      <c r="GV620" s="519">
        <v>0</v>
      </c>
      <c r="GW620" s="519">
        <v>0</v>
      </c>
      <c r="GX620" s="519">
        <v>0</v>
      </c>
      <c r="GY620" s="519">
        <v>0</v>
      </c>
      <c r="GZ620" s="519">
        <v>0</v>
      </c>
      <c r="HA620" s="519">
        <v>0</v>
      </c>
      <c r="HB620" s="519">
        <v>0</v>
      </c>
      <c r="HC620" s="519">
        <v>0</v>
      </c>
      <c r="HD620" s="519">
        <v>0</v>
      </c>
      <c r="HE620" s="519">
        <v>0</v>
      </c>
      <c r="HF620" s="519">
        <v>0</v>
      </c>
      <c r="HG620" s="519">
        <v>0</v>
      </c>
      <c r="HH620" s="519">
        <v>0</v>
      </c>
      <c r="HI620" s="519">
        <v>0</v>
      </c>
      <c r="HJ620" s="519">
        <v>0</v>
      </c>
      <c r="HK620" s="519">
        <v>0</v>
      </c>
      <c r="HL620" s="519">
        <v>0</v>
      </c>
      <c r="HM620" s="519">
        <v>0</v>
      </c>
      <c r="HN620" s="519">
        <v>0</v>
      </c>
      <c r="HO620" s="519">
        <v>0</v>
      </c>
      <c r="HP620" s="519">
        <v>0</v>
      </c>
      <c r="HQ620" s="519">
        <v>0</v>
      </c>
      <c r="HR620" s="519">
        <v>0</v>
      </c>
      <c r="HS620" s="519">
        <v>0</v>
      </c>
      <c r="HT620" s="519">
        <v>0</v>
      </c>
      <c r="HU620" s="519">
        <v>0</v>
      </c>
      <c r="HV620" s="519">
        <v>0</v>
      </c>
      <c r="HW620" s="519">
        <v>0</v>
      </c>
      <c r="HX620" s="519">
        <v>0</v>
      </c>
      <c r="HY620" s="519">
        <v>0</v>
      </c>
      <c r="HZ620" s="519">
        <v>0</v>
      </c>
      <c r="IA620" s="519">
        <v>0</v>
      </c>
      <c r="IB620" s="519">
        <v>0</v>
      </c>
      <c r="IC620" s="519">
        <v>0</v>
      </c>
      <c r="ID620" s="519">
        <v>0</v>
      </c>
      <c r="IE620" s="519">
        <v>0</v>
      </c>
      <c r="IF620" s="519">
        <v>0</v>
      </c>
      <c r="IG620" s="519">
        <v>0</v>
      </c>
      <c r="IH620" s="519">
        <v>0</v>
      </c>
      <c r="II620" s="519">
        <v>0</v>
      </c>
      <c r="IJ620" s="519">
        <v>0</v>
      </c>
      <c r="IK620" s="519">
        <v>0</v>
      </c>
    </row>
    <row r="621" spans="2:245" hidden="1">
      <c r="B621" s="519" t="s">
        <v>1058</v>
      </c>
      <c r="C621" s="519"/>
      <c r="D621" s="519"/>
      <c r="E621" s="519"/>
      <c r="F621" s="519">
        <v>2</v>
      </c>
      <c r="G621" s="519"/>
      <c r="H621" s="519">
        <v>0</v>
      </c>
      <c r="I621" s="519">
        <v>9</v>
      </c>
      <c r="J621" s="519" t="str">
        <f t="shared" si="30"/>
        <v>SDN10020009</v>
      </c>
      <c r="K621" s="519">
        <v>768</v>
      </c>
      <c r="M621" s="337"/>
      <c r="N621" s="519" t="s">
        <v>1061</v>
      </c>
      <c r="O621" s="519" t="s">
        <v>1060</v>
      </c>
      <c r="P621" s="519">
        <v>16</v>
      </c>
      <c r="Q621" s="521" t="str">
        <f t="shared" si="31"/>
        <v>SDN150216</v>
      </c>
      <c r="R621" s="519">
        <v>185</v>
      </c>
      <c r="S621" s="519">
        <v>494</v>
      </c>
      <c r="T621" s="519">
        <v>809</v>
      </c>
      <c r="U621" s="519">
        <v>1133</v>
      </c>
      <c r="V621" s="519">
        <v>1464</v>
      </c>
      <c r="W621" s="519">
        <v>1802</v>
      </c>
      <c r="X621" s="519">
        <v>2149</v>
      </c>
      <c r="Y621" s="519">
        <v>2444</v>
      </c>
      <c r="Z621" s="519">
        <v>2748</v>
      </c>
      <c r="AA621" s="519">
        <v>4078</v>
      </c>
      <c r="AB621" s="519">
        <v>4503</v>
      </c>
      <c r="AC621" s="519">
        <v>4939</v>
      </c>
      <c r="AD621" s="519">
        <v>5387</v>
      </c>
      <c r="AE621" s="519">
        <v>5848</v>
      </c>
      <c r="AF621" s="519">
        <v>6323</v>
      </c>
      <c r="AG621" s="519">
        <v>6483</v>
      </c>
      <c r="AH621" s="519">
        <v>6650</v>
      </c>
      <c r="AI621" s="519">
        <v>6824</v>
      </c>
      <c r="AJ621" s="519">
        <v>7008</v>
      </c>
      <c r="AK621" s="519">
        <v>7203</v>
      </c>
      <c r="AL621" s="519">
        <v>7408</v>
      </c>
      <c r="AM621" s="519">
        <v>7625</v>
      </c>
      <c r="AN621" s="519">
        <v>7857</v>
      </c>
      <c r="AO621" s="519">
        <v>8106</v>
      </c>
      <c r="AP621" s="519">
        <v>8372</v>
      </c>
      <c r="AQ621" s="519">
        <v>8657</v>
      </c>
      <c r="AR621" s="519">
        <v>8959</v>
      </c>
      <c r="AS621" s="519">
        <v>9283</v>
      </c>
      <c r="AT621" s="519">
        <v>9629</v>
      </c>
      <c r="AU621" s="519">
        <v>0</v>
      </c>
      <c r="AV621" s="519">
        <v>0</v>
      </c>
      <c r="AW621" s="519">
        <v>0</v>
      </c>
      <c r="AX621" s="519">
        <v>0</v>
      </c>
      <c r="AY621" s="519">
        <v>0</v>
      </c>
      <c r="AZ621" s="519">
        <v>0</v>
      </c>
      <c r="BA621" s="519">
        <v>0</v>
      </c>
      <c r="BB621" s="519">
        <v>0</v>
      </c>
      <c r="BC621" s="519">
        <v>0</v>
      </c>
      <c r="BD621" s="519">
        <v>0</v>
      </c>
      <c r="BE621" s="519">
        <v>0</v>
      </c>
      <c r="BF621" s="519">
        <v>0</v>
      </c>
      <c r="BG621" s="519">
        <v>0</v>
      </c>
      <c r="BH621" s="519">
        <v>0</v>
      </c>
      <c r="BI621" s="519">
        <v>0</v>
      </c>
      <c r="BJ621" s="519">
        <v>0</v>
      </c>
      <c r="BK621" s="519">
        <v>0</v>
      </c>
      <c r="BL621" s="519">
        <v>0</v>
      </c>
      <c r="BM621" s="519">
        <v>0</v>
      </c>
      <c r="BN621" s="519">
        <v>0</v>
      </c>
      <c r="BO621" s="519">
        <v>0</v>
      </c>
      <c r="BP621" s="519">
        <v>0</v>
      </c>
      <c r="BQ621" s="519">
        <v>0</v>
      </c>
      <c r="BR621" s="519">
        <v>0</v>
      </c>
      <c r="BS621" s="519">
        <v>0</v>
      </c>
      <c r="BT621" s="519">
        <v>0</v>
      </c>
      <c r="BU621" s="519">
        <v>0</v>
      </c>
      <c r="BV621" s="519">
        <v>0</v>
      </c>
      <c r="BW621" s="519">
        <v>0</v>
      </c>
      <c r="BX621" s="519">
        <v>0</v>
      </c>
      <c r="BY621" s="519">
        <v>0</v>
      </c>
      <c r="BZ621" s="519">
        <v>0</v>
      </c>
      <c r="CA621" s="519">
        <v>0</v>
      </c>
      <c r="CB621" s="519">
        <v>0</v>
      </c>
      <c r="CC621" s="519">
        <v>0</v>
      </c>
      <c r="CD621" s="519">
        <v>0</v>
      </c>
      <c r="CE621" s="519">
        <v>0</v>
      </c>
      <c r="CF621" s="519">
        <v>0</v>
      </c>
      <c r="CG621" s="519">
        <v>0</v>
      </c>
      <c r="CH621" s="519">
        <v>0</v>
      </c>
      <c r="CI621" s="519">
        <v>0</v>
      </c>
      <c r="CJ621" s="519">
        <v>0</v>
      </c>
      <c r="CK621" s="519">
        <v>0</v>
      </c>
      <c r="CL621" s="519">
        <v>0</v>
      </c>
      <c r="CM621" s="519">
        <v>0</v>
      </c>
      <c r="CN621" s="519">
        <v>0</v>
      </c>
      <c r="CO621" s="519">
        <v>0</v>
      </c>
      <c r="CP621" s="519">
        <v>0</v>
      </c>
      <c r="CQ621" s="519">
        <v>0</v>
      </c>
      <c r="CR621" s="519">
        <v>0</v>
      </c>
      <c r="CS621" s="519">
        <v>0</v>
      </c>
      <c r="CT621" s="519">
        <v>0</v>
      </c>
      <c r="CU621" s="519">
        <v>0</v>
      </c>
      <c r="CV621" s="519">
        <v>0</v>
      </c>
      <c r="CW621" s="519">
        <v>0</v>
      </c>
      <c r="CX621" s="519">
        <v>0</v>
      </c>
      <c r="CY621" s="519">
        <v>0</v>
      </c>
      <c r="CZ621" s="519">
        <v>0</v>
      </c>
      <c r="DA621" s="519">
        <v>0</v>
      </c>
      <c r="DB621" s="519">
        <v>0</v>
      </c>
      <c r="DC621" s="519">
        <v>0</v>
      </c>
      <c r="DD621" s="519">
        <v>0</v>
      </c>
      <c r="DE621" s="519">
        <v>0</v>
      </c>
      <c r="DF621" s="519">
        <v>0</v>
      </c>
      <c r="DG621" s="519">
        <v>0</v>
      </c>
      <c r="DH621" s="519">
        <v>0</v>
      </c>
      <c r="DI621" s="519">
        <v>0</v>
      </c>
      <c r="DJ621" s="519">
        <v>0</v>
      </c>
      <c r="DK621" s="519">
        <v>0</v>
      </c>
      <c r="DL621" s="519">
        <v>0</v>
      </c>
      <c r="DM621" s="519">
        <v>0</v>
      </c>
      <c r="DN621" s="519">
        <v>0</v>
      </c>
      <c r="DO621" s="519">
        <v>0</v>
      </c>
      <c r="DP621" s="519">
        <v>0</v>
      </c>
      <c r="DQ621" s="519">
        <v>0</v>
      </c>
      <c r="DR621" s="519">
        <v>0</v>
      </c>
      <c r="DS621" s="519">
        <v>0</v>
      </c>
      <c r="DT621" s="519">
        <v>0</v>
      </c>
      <c r="DU621" s="519">
        <v>0</v>
      </c>
      <c r="DV621" s="519">
        <v>0</v>
      </c>
      <c r="DW621" s="519">
        <v>0</v>
      </c>
      <c r="DX621" s="519">
        <v>0</v>
      </c>
      <c r="DZ621" s="337"/>
      <c r="EA621" s="519" t="s">
        <v>1061</v>
      </c>
      <c r="EB621" s="519" t="s">
        <v>1060</v>
      </c>
      <c r="EC621" s="519">
        <v>16</v>
      </c>
      <c r="ED621" s="521" t="str">
        <f t="shared" si="32"/>
        <v>SDN150216</v>
      </c>
      <c r="EE621" s="519">
        <v>337</v>
      </c>
      <c r="EF621" s="519">
        <v>990</v>
      </c>
      <c r="EG621" s="519">
        <v>1695</v>
      </c>
      <c r="EH621" s="519">
        <v>2384</v>
      </c>
      <c r="EI621" s="519">
        <v>3060</v>
      </c>
      <c r="EJ621" s="519">
        <v>3719</v>
      </c>
      <c r="EK621" s="519">
        <v>4369</v>
      </c>
      <c r="EL621" s="519">
        <v>4886</v>
      </c>
      <c r="EM621" s="519">
        <v>5398</v>
      </c>
      <c r="EN621" s="519">
        <v>6049</v>
      </c>
      <c r="EO621" s="519">
        <v>6540</v>
      </c>
      <c r="EP621" s="519">
        <v>7026</v>
      </c>
      <c r="EQ621" s="519">
        <v>7504</v>
      </c>
      <c r="ER621" s="519">
        <v>7978</v>
      </c>
      <c r="ES621" s="519">
        <v>0</v>
      </c>
      <c r="ET621" s="519">
        <v>0</v>
      </c>
      <c r="EU621" s="519">
        <v>0</v>
      </c>
      <c r="EV621" s="519">
        <v>0</v>
      </c>
      <c r="EW621" s="519">
        <v>0</v>
      </c>
      <c r="EX621" s="519">
        <v>0</v>
      </c>
      <c r="EY621" s="519">
        <v>0</v>
      </c>
      <c r="EZ621" s="519">
        <v>0</v>
      </c>
      <c r="FA621" s="519">
        <v>0</v>
      </c>
      <c r="FB621" s="519">
        <v>0</v>
      </c>
      <c r="FC621" s="519">
        <v>0</v>
      </c>
      <c r="FD621" s="519">
        <v>0</v>
      </c>
      <c r="FE621" s="519">
        <v>0</v>
      </c>
      <c r="FF621" s="519">
        <v>0</v>
      </c>
      <c r="FG621" s="519">
        <v>0</v>
      </c>
      <c r="FH621" s="519">
        <v>0</v>
      </c>
      <c r="FI621" s="519">
        <v>0</v>
      </c>
      <c r="FJ621" s="519">
        <v>0</v>
      </c>
      <c r="FK621" s="519">
        <v>0</v>
      </c>
      <c r="FL621" s="519">
        <v>0</v>
      </c>
      <c r="FM621" s="519">
        <v>0</v>
      </c>
      <c r="FN621" s="519">
        <v>0</v>
      </c>
      <c r="FO621" s="519">
        <v>0</v>
      </c>
      <c r="FP621" s="519">
        <v>0</v>
      </c>
      <c r="FQ621" s="519">
        <v>0</v>
      </c>
      <c r="FR621" s="519">
        <v>0</v>
      </c>
      <c r="FS621" s="519">
        <v>0</v>
      </c>
      <c r="FT621" s="519">
        <v>0</v>
      </c>
      <c r="FU621" s="519">
        <v>0</v>
      </c>
      <c r="FV621" s="519">
        <v>0</v>
      </c>
      <c r="FW621" s="519">
        <v>0</v>
      </c>
      <c r="FX621" s="519">
        <v>0</v>
      </c>
      <c r="FY621" s="519">
        <v>0</v>
      </c>
      <c r="FZ621" s="519">
        <v>0</v>
      </c>
      <c r="GA621" s="519">
        <v>0</v>
      </c>
      <c r="GB621" s="519">
        <v>0</v>
      </c>
      <c r="GC621" s="519">
        <v>0</v>
      </c>
      <c r="GD621" s="519">
        <v>0</v>
      </c>
      <c r="GE621" s="519">
        <v>0</v>
      </c>
      <c r="GF621" s="519">
        <v>0</v>
      </c>
      <c r="GG621" s="519">
        <v>0</v>
      </c>
      <c r="GH621" s="519">
        <v>0</v>
      </c>
      <c r="GI621" s="519">
        <v>0</v>
      </c>
      <c r="GJ621" s="519">
        <v>0</v>
      </c>
      <c r="GK621" s="519">
        <v>0</v>
      </c>
      <c r="GL621" s="519">
        <v>0</v>
      </c>
      <c r="GM621" s="519">
        <v>0</v>
      </c>
      <c r="GN621" s="519">
        <v>0</v>
      </c>
      <c r="GO621" s="519">
        <v>0</v>
      </c>
      <c r="GP621" s="519">
        <v>0</v>
      </c>
      <c r="GQ621" s="519">
        <v>0</v>
      </c>
      <c r="GR621" s="519">
        <v>0</v>
      </c>
      <c r="GS621" s="519">
        <v>0</v>
      </c>
      <c r="GT621" s="519">
        <v>0</v>
      </c>
      <c r="GU621" s="519">
        <v>0</v>
      </c>
      <c r="GV621" s="519">
        <v>0</v>
      </c>
      <c r="GW621" s="519">
        <v>0</v>
      </c>
      <c r="GX621" s="519">
        <v>0</v>
      </c>
      <c r="GY621" s="519">
        <v>0</v>
      </c>
      <c r="GZ621" s="519">
        <v>0</v>
      </c>
      <c r="HA621" s="519">
        <v>0</v>
      </c>
      <c r="HB621" s="519">
        <v>0</v>
      </c>
      <c r="HC621" s="519">
        <v>0</v>
      </c>
      <c r="HD621" s="519">
        <v>0</v>
      </c>
      <c r="HE621" s="519">
        <v>0</v>
      </c>
      <c r="HF621" s="519">
        <v>0</v>
      </c>
      <c r="HG621" s="519">
        <v>0</v>
      </c>
      <c r="HH621" s="519">
        <v>0</v>
      </c>
      <c r="HI621" s="519">
        <v>0</v>
      </c>
      <c r="HJ621" s="519">
        <v>0</v>
      </c>
      <c r="HK621" s="519">
        <v>0</v>
      </c>
      <c r="HL621" s="519">
        <v>0</v>
      </c>
      <c r="HM621" s="519">
        <v>0</v>
      </c>
      <c r="HN621" s="519">
        <v>0</v>
      </c>
      <c r="HO621" s="519">
        <v>0</v>
      </c>
      <c r="HP621" s="519">
        <v>0</v>
      </c>
      <c r="HQ621" s="519">
        <v>0</v>
      </c>
      <c r="HR621" s="519">
        <v>0</v>
      </c>
      <c r="HS621" s="519">
        <v>0</v>
      </c>
      <c r="HT621" s="519">
        <v>0</v>
      </c>
      <c r="HU621" s="519">
        <v>0</v>
      </c>
      <c r="HV621" s="519">
        <v>0</v>
      </c>
      <c r="HW621" s="519">
        <v>0</v>
      </c>
      <c r="HX621" s="519">
        <v>0</v>
      </c>
      <c r="HY621" s="519">
        <v>0</v>
      </c>
      <c r="HZ621" s="519">
        <v>0</v>
      </c>
      <c r="IA621" s="519">
        <v>0</v>
      </c>
      <c r="IB621" s="519">
        <v>0</v>
      </c>
      <c r="IC621" s="519">
        <v>0</v>
      </c>
      <c r="ID621" s="519">
        <v>0</v>
      </c>
      <c r="IE621" s="519">
        <v>0</v>
      </c>
      <c r="IF621" s="519">
        <v>0</v>
      </c>
      <c r="IG621" s="519">
        <v>0</v>
      </c>
      <c r="IH621" s="519">
        <v>0</v>
      </c>
      <c r="II621" s="519">
        <v>0</v>
      </c>
      <c r="IJ621" s="519">
        <v>0</v>
      </c>
      <c r="IK621" s="519">
        <v>0</v>
      </c>
    </row>
    <row r="622" spans="2:245" hidden="1">
      <c r="B622" s="519" t="s">
        <v>1058</v>
      </c>
      <c r="C622" s="519"/>
      <c r="D622" s="519"/>
      <c r="E622" s="519"/>
      <c r="F622" s="519">
        <v>2</v>
      </c>
      <c r="G622" s="519"/>
      <c r="H622" s="519">
        <v>0</v>
      </c>
      <c r="I622" s="519">
        <v>10</v>
      </c>
      <c r="J622" s="519" t="str">
        <f t="shared" si="30"/>
        <v>SDN10020010</v>
      </c>
      <c r="K622" s="519">
        <v>768</v>
      </c>
      <c r="M622" s="337"/>
      <c r="N622" s="519" t="s">
        <v>1061</v>
      </c>
      <c r="O622" s="519" t="s">
        <v>1060</v>
      </c>
      <c r="P622" s="519">
        <v>17</v>
      </c>
      <c r="Q622" s="521" t="str">
        <f t="shared" si="31"/>
        <v>SDN150217</v>
      </c>
      <c r="R622" s="519">
        <v>179</v>
      </c>
      <c r="S622" s="519">
        <v>484</v>
      </c>
      <c r="T622" s="519">
        <v>796</v>
      </c>
      <c r="U622" s="519">
        <v>1115</v>
      </c>
      <c r="V622" s="519">
        <v>1441</v>
      </c>
      <c r="W622" s="519">
        <v>1775</v>
      </c>
      <c r="X622" s="519">
        <v>2118</v>
      </c>
      <c r="Y622" s="519">
        <v>2410</v>
      </c>
      <c r="Z622" s="519">
        <v>2710</v>
      </c>
      <c r="AA622" s="519">
        <v>4022</v>
      </c>
      <c r="AB622" s="519">
        <v>4443</v>
      </c>
      <c r="AC622" s="519">
        <v>4874</v>
      </c>
      <c r="AD622" s="519">
        <v>5318</v>
      </c>
      <c r="AE622" s="519">
        <v>5775</v>
      </c>
      <c r="AF622" s="519">
        <v>6245</v>
      </c>
      <c r="AG622" s="519">
        <v>6406</v>
      </c>
      <c r="AH622" s="519">
        <v>6573</v>
      </c>
      <c r="AI622" s="519">
        <v>6750</v>
      </c>
      <c r="AJ622" s="519">
        <v>6936</v>
      </c>
      <c r="AK622" s="519">
        <v>7132</v>
      </c>
      <c r="AL622" s="519">
        <v>7340</v>
      </c>
      <c r="AM622" s="519">
        <v>7561</v>
      </c>
      <c r="AN622" s="519">
        <v>7799</v>
      </c>
      <c r="AO622" s="519">
        <v>8054</v>
      </c>
      <c r="AP622" s="519">
        <v>8327</v>
      </c>
      <c r="AQ622" s="519">
        <v>8618</v>
      </c>
      <c r="AR622" s="519">
        <v>8930</v>
      </c>
      <c r="AS622" s="519">
        <v>9262</v>
      </c>
      <c r="AT622" s="519">
        <v>9619</v>
      </c>
      <c r="AU622" s="519">
        <v>0</v>
      </c>
      <c r="AV622" s="519">
        <v>0</v>
      </c>
      <c r="AW622" s="519">
        <v>0</v>
      </c>
      <c r="AX622" s="519">
        <v>0</v>
      </c>
      <c r="AY622" s="519">
        <v>0</v>
      </c>
      <c r="AZ622" s="519">
        <v>0</v>
      </c>
      <c r="BA622" s="519">
        <v>0</v>
      </c>
      <c r="BB622" s="519">
        <v>0</v>
      </c>
      <c r="BC622" s="519">
        <v>0</v>
      </c>
      <c r="BD622" s="519">
        <v>0</v>
      </c>
      <c r="BE622" s="519">
        <v>0</v>
      </c>
      <c r="BF622" s="519">
        <v>0</v>
      </c>
      <c r="BG622" s="519">
        <v>0</v>
      </c>
      <c r="BH622" s="519">
        <v>0</v>
      </c>
      <c r="BI622" s="519">
        <v>0</v>
      </c>
      <c r="BJ622" s="519">
        <v>0</v>
      </c>
      <c r="BK622" s="519">
        <v>0</v>
      </c>
      <c r="BL622" s="519">
        <v>0</v>
      </c>
      <c r="BM622" s="519">
        <v>0</v>
      </c>
      <c r="BN622" s="519">
        <v>0</v>
      </c>
      <c r="BO622" s="519">
        <v>0</v>
      </c>
      <c r="BP622" s="519">
        <v>0</v>
      </c>
      <c r="BQ622" s="519">
        <v>0</v>
      </c>
      <c r="BR622" s="519">
        <v>0</v>
      </c>
      <c r="BS622" s="519">
        <v>0</v>
      </c>
      <c r="BT622" s="519">
        <v>0</v>
      </c>
      <c r="BU622" s="519">
        <v>0</v>
      </c>
      <c r="BV622" s="519">
        <v>0</v>
      </c>
      <c r="BW622" s="519">
        <v>0</v>
      </c>
      <c r="BX622" s="519">
        <v>0</v>
      </c>
      <c r="BY622" s="519">
        <v>0</v>
      </c>
      <c r="BZ622" s="519">
        <v>0</v>
      </c>
      <c r="CA622" s="519">
        <v>0</v>
      </c>
      <c r="CB622" s="519">
        <v>0</v>
      </c>
      <c r="CC622" s="519">
        <v>0</v>
      </c>
      <c r="CD622" s="519">
        <v>0</v>
      </c>
      <c r="CE622" s="519">
        <v>0</v>
      </c>
      <c r="CF622" s="519">
        <v>0</v>
      </c>
      <c r="CG622" s="519">
        <v>0</v>
      </c>
      <c r="CH622" s="519">
        <v>0</v>
      </c>
      <c r="CI622" s="519">
        <v>0</v>
      </c>
      <c r="CJ622" s="519">
        <v>0</v>
      </c>
      <c r="CK622" s="519">
        <v>0</v>
      </c>
      <c r="CL622" s="519">
        <v>0</v>
      </c>
      <c r="CM622" s="519">
        <v>0</v>
      </c>
      <c r="CN622" s="519">
        <v>0</v>
      </c>
      <c r="CO622" s="519">
        <v>0</v>
      </c>
      <c r="CP622" s="519">
        <v>0</v>
      </c>
      <c r="CQ622" s="519">
        <v>0</v>
      </c>
      <c r="CR622" s="519">
        <v>0</v>
      </c>
      <c r="CS622" s="519">
        <v>0</v>
      </c>
      <c r="CT622" s="519">
        <v>0</v>
      </c>
      <c r="CU622" s="519">
        <v>0</v>
      </c>
      <c r="CV622" s="519">
        <v>0</v>
      </c>
      <c r="CW622" s="519">
        <v>0</v>
      </c>
      <c r="CX622" s="519">
        <v>0</v>
      </c>
      <c r="CY622" s="519">
        <v>0</v>
      </c>
      <c r="CZ622" s="519">
        <v>0</v>
      </c>
      <c r="DA622" s="519">
        <v>0</v>
      </c>
      <c r="DB622" s="519">
        <v>0</v>
      </c>
      <c r="DC622" s="519">
        <v>0</v>
      </c>
      <c r="DD622" s="519">
        <v>0</v>
      </c>
      <c r="DE622" s="519">
        <v>0</v>
      </c>
      <c r="DF622" s="519">
        <v>0</v>
      </c>
      <c r="DG622" s="519">
        <v>0</v>
      </c>
      <c r="DH622" s="519">
        <v>0</v>
      </c>
      <c r="DI622" s="519">
        <v>0</v>
      </c>
      <c r="DJ622" s="519">
        <v>0</v>
      </c>
      <c r="DK622" s="519">
        <v>0</v>
      </c>
      <c r="DL622" s="519">
        <v>0</v>
      </c>
      <c r="DM622" s="519">
        <v>0</v>
      </c>
      <c r="DN622" s="519">
        <v>0</v>
      </c>
      <c r="DO622" s="519">
        <v>0</v>
      </c>
      <c r="DP622" s="519">
        <v>0</v>
      </c>
      <c r="DQ622" s="519">
        <v>0</v>
      </c>
      <c r="DR622" s="519">
        <v>0</v>
      </c>
      <c r="DS622" s="519">
        <v>0</v>
      </c>
      <c r="DT622" s="519">
        <v>0</v>
      </c>
      <c r="DU622" s="519">
        <v>0</v>
      </c>
      <c r="DV622" s="519">
        <v>0</v>
      </c>
      <c r="DW622" s="519">
        <v>0</v>
      </c>
      <c r="DX622" s="519">
        <v>0</v>
      </c>
      <c r="DZ622" s="337"/>
      <c r="EA622" s="519" t="s">
        <v>1061</v>
      </c>
      <c r="EB622" s="519" t="s">
        <v>1060</v>
      </c>
      <c r="EC622" s="519">
        <v>17</v>
      </c>
      <c r="ED622" s="521" t="str">
        <f t="shared" si="32"/>
        <v>SDN150217</v>
      </c>
      <c r="EE622" s="519">
        <v>326</v>
      </c>
      <c r="EF622" s="519">
        <v>967</v>
      </c>
      <c r="EG622" s="519">
        <v>1663</v>
      </c>
      <c r="EH622" s="519">
        <v>2340</v>
      </c>
      <c r="EI622" s="519">
        <v>3006</v>
      </c>
      <c r="EJ622" s="519">
        <v>3656</v>
      </c>
      <c r="EK622" s="519">
        <v>4298</v>
      </c>
      <c r="EL622" s="519">
        <v>4808</v>
      </c>
      <c r="EM622" s="519">
        <v>5314</v>
      </c>
      <c r="EN622" s="519">
        <v>5957</v>
      </c>
      <c r="EO622" s="519">
        <v>6443</v>
      </c>
      <c r="EP622" s="519">
        <v>6921</v>
      </c>
      <c r="EQ622" s="519">
        <v>7394</v>
      </c>
      <c r="ER622" s="519">
        <v>7865</v>
      </c>
      <c r="ES622" s="519">
        <v>0</v>
      </c>
      <c r="ET622" s="519">
        <v>0</v>
      </c>
      <c r="EU622" s="519">
        <v>0</v>
      </c>
      <c r="EV622" s="519">
        <v>0</v>
      </c>
      <c r="EW622" s="519">
        <v>0</v>
      </c>
      <c r="EX622" s="519">
        <v>0</v>
      </c>
      <c r="EY622" s="519">
        <v>0</v>
      </c>
      <c r="EZ622" s="519">
        <v>0</v>
      </c>
      <c r="FA622" s="519">
        <v>0</v>
      </c>
      <c r="FB622" s="519">
        <v>0</v>
      </c>
      <c r="FC622" s="519">
        <v>0</v>
      </c>
      <c r="FD622" s="519">
        <v>0</v>
      </c>
      <c r="FE622" s="519">
        <v>0</v>
      </c>
      <c r="FF622" s="519">
        <v>0</v>
      </c>
      <c r="FG622" s="519">
        <v>0</v>
      </c>
      <c r="FH622" s="519">
        <v>0</v>
      </c>
      <c r="FI622" s="519">
        <v>0</v>
      </c>
      <c r="FJ622" s="519">
        <v>0</v>
      </c>
      <c r="FK622" s="519">
        <v>0</v>
      </c>
      <c r="FL622" s="519">
        <v>0</v>
      </c>
      <c r="FM622" s="519">
        <v>0</v>
      </c>
      <c r="FN622" s="519">
        <v>0</v>
      </c>
      <c r="FO622" s="519">
        <v>0</v>
      </c>
      <c r="FP622" s="519">
        <v>0</v>
      </c>
      <c r="FQ622" s="519">
        <v>0</v>
      </c>
      <c r="FR622" s="519">
        <v>0</v>
      </c>
      <c r="FS622" s="519">
        <v>0</v>
      </c>
      <c r="FT622" s="519">
        <v>0</v>
      </c>
      <c r="FU622" s="519">
        <v>0</v>
      </c>
      <c r="FV622" s="519">
        <v>0</v>
      </c>
      <c r="FW622" s="519">
        <v>0</v>
      </c>
      <c r="FX622" s="519">
        <v>0</v>
      </c>
      <c r="FY622" s="519">
        <v>0</v>
      </c>
      <c r="FZ622" s="519">
        <v>0</v>
      </c>
      <c r="GA622" s="519">
        <v>0</v>
      </c>
      <c r="GB622" s="519">
        <v>0</v>
      </c>
      <c r="GC622" s="519">
        <v>0</v>
      </c>
      <c r="GD622" s="519">
        <v>0</v>
      </c>
      <c r="GE622" s="519">
        <v>0</v>
      </c>
      <c r="GF622" s="519">
        <v>0</v>
      </c>
      <c r="GG622" s="519">
        <v>0</v>
      </c>
      <c r="GH622" s="519">
        <v>0</v>
      </c>
      <c r="GI622" s="519">
        <v>0</v>
      </c>
      <c r="GJ622" s="519">
        <v>0</v>
      </c>
      <c r="GK622" s="519">
        <v>0</v>
      </c>
      <c r="GL622" s="519">
        <v>0</v>
      </c>
      <c r="GM622" s="519">
        <v>0</v>
      </c>
      <c r="GN622" s="519">
        <v>0</v>
      </c>
      <c r="GO622" s="519">
        <v>0</v>
      </c>
      <c r="GP622" s="519">
        <v>0</v>
      </c>
      <c r="GQ622" s="519">
        <v>0</v>
      </c>
      <c r="GR622" s="519">
        <v>0</v>
      </c>
      <c r="GS622" s="519">
        <v>0</v>
      </c>
      <c r="GT622" s="519">
        <v>0</v>
      </c>
      <c r="GU622" s="519">
        <v>0</v>
      </c>
      <c r="GV622" s="519">
        <v>0</v>
      </c>
      <c r="GW622" s="519">
        <v>0</v>
      </c>
      <c r="GX622" s="519">
        <v>0</v>
      </c>
      <c r="GY622" s="519">
        <v>0</v>
      </c>
      <c r="GZ622" s="519">
        <v>0</v>
      </c>
      <c r="HA622" s="519">
        <v>0</v>
      </c>
      <c r="HB622" s="519">
        <v>0</v>
      </c>
      <c r="HC622" s="519">
        <v>0</v>
      </c>
      <c r="HD622" s="519">
        <v>0</v>
      </c>
      <c r="HE622" s="519">
        <v>0</v>
      </c>
      <c r="HF622" s="519">
        <v>0</v>
      </c>
      <c r="HG622" s="519">
        <v>0</v>
      </c>
      <c r="HH622" s="519">
        <v>0</v>
      </c>
      <c r="HI622" s="519">
        <v>0</v>
      </c>
      <c r="HJ622" s="519">
        <v>0</v>
      </c>
      <c r="HK622" s="519">
        <v>0</v>
      </c>
      <c r="HL622" s="519">
        <v>0</v>
      </c>
      <c r="HM622" s="519">
        <v>0</v>
      </c>
      <c r="HN622" s="519">
        <v>0</v>
      </c>
      <c r="HO622" s="519">
        <v>0</v>
      </c>
      <c r="HP622" s="519">
        <v>0</v>
      </c>
      <c r="HQ622" s="519">
        <v>0</v>
      </c>
      <c r="HR622" s="519">
        <v>0</v>
      </c>
      <c r="HS622" s="519">
        <v>0</v>
      </c>
      <c r="HT622" s="519">
        <v>0</v>
      </c>
      <c r="HU622" s="519">
        <v>0</v>
      </c>
      <c r="HV622" s="519">
        <v>0</v>
      </c>
      <c r="HW622" s="519">
        <v>0</v>
      </c>
      <c r="HX622" s="519">
        <v>0</v>
      </c>
      <c r="HY622" s="519">
        <v>0</v>
      </c>
      <c r="HZ622" s="519">
        <v>0</v>
      </c>
      <c r="IA622" s="519">
        <v>0</v>
      </c>
      <c r="IB622" s="519">
        <v>0</v>
      </c>
      <c r="IC622" s="519">
        <v>0</v>
      </c>
      <c r="ID622" s="519">
        <v>0</v>
      </c>
      <c r="IE622" s="519">
        <v>0</v>
      </c>
      <c r="IF622" s="519">
        <v>0</v>
      </c>
      <c r="IG622" s="519">
        <v>0</v>
      </c>
      <c r="IH622" s="519">
        <v>0</v>
      </c>
      <c r="II622" s="519">
        <v>0</v>
      </c>
      <c r="IJ622" s="519">
        <v>0</v>
      </c>
      <c r="IK622" s="519">
        <v>0</v>
      </c>
    </row>
    <row r="623" spans="2:245" hidden="1">
      <c r="B623" s="519" t="s">
        <v>1058</v>
      </c>
      <c r="C623" s="519"/>
      <c r="D623" s="519"/>
      <c r="E623" s="519"/>
      <c r="F623" s="519">
        <v>2</v>
      </c>
      <c r="G623" s="519"/>
      <c r="H623" s="519">
        <v>1</v>
      </c>
      <c r="I623" s="519">
        <v>1</v>
      </c>
      <c r="J623" s="519" t="str">
        <f t="shared" si="30"/>
        <v>SDN10020101</v>
      </c>
      <c r="K623" s="519">
        <v>960</v>
      </c>
      <c r="M623" s="337"/>
      <c r="N623" s="519" t="s">
        <v>1061</v>
      </c>
      <c r="O623" s="519" t="s">
        <v>1060</v>
      </c>
      <c r="P623" s="519">
        <v>18</v>
      </c>
      <c r="Q623" s="521" t="str">
        <f t="shared" si="31"/>
        <v>SDN150218</v>
      </c>
      <c r="R623" s="519">
        <v>173</v>
      </c>
      <c r="S623" s="519">
        <v>473</v>
      </c>
      <c r="T623" s="519">
        <v>780</v>
      </c>
      <c r="U623" s="519">
        <v>1095</v>
      </c>
      <c r="V623" s="519">
        <v>1418</v>
      </c>
      <c r="W623" s="519">
        <v>1747</v>
      </c>
      <c r="X623" s="519">
        <v>2085</v>
      </c>
      <c r="Y623" s="519">
        <v>2374</v>
      </c>
      <c r="Z623" s="519">
        <v>2669</v>
      </c>
      <c r="AA623" s="519">
        <v>3963</v>
      </c>
      <c r="AB623" s="519">
        <v>4379</v>
      </c>
      <c r="AC623" s="519">
        <v>4806</v>
      </c>
      <c r="AD623" s="519">
        <v>5245</v>
      </c>
      <c r="AE623" s="519">
        <v>5697</v>
      </c>
      <c r="AF623" s="519">
        <v>6164</v>
      </c>
      <c r="AG623" s="519">
        <v>6325</v>
      </c>
      <c r="AH623" s="519">
        <v>6493</v>
      </c>
      <c r="AI623" s="519">
        <v>6672</v>
      </c>
      <c r="AJ623" s="519">
        <v>6859</v>
      </c>
      <c r="AK623" s="519">
        <v>7057</v>
      </c>
      <c r="AL623" s="519">
        <v>7269</v>
      </c>
      <c r="AM623" s="519">
        <v>7496</v>
      </c>
      <c r="AN623" s="519">
        <v>7738</v>
      </c>
      <c r="AO623" s="519">
        <v>8000</v>
      </c>
      <c r="AP623" s="519">
        <v>8279</v>
      </c>
      <c r="AQ623" s="519">
        <v>8578</v>
      </c>
      <c r="AR623" s="519">
        <v>8897</v>
      </c>
      <c r="AS623" s="519">
        <v>9240</v>
      </c>
      <c r="AT623" s="519">
        <v>9606</v>
      </c>
      <c r="AU623" s="519">
        <v>0</v>
      </c>
      <c r="AV623" s="519">
        <v>0</v>
      </c>
      <c r="AW623" s="519">
        <v>0</v>
      </c>
      <c r="AX623" s="519">
        <v>0</v>
      </c>
      <c r="AY623" s="519">
        <v>0</v>
      </c>
      <c r="AZ623" s="519">
        <v>0</v>
      </c>
      <c r="BA623" s="519">
        <v>0</v>
      </c>
      <c r="BB623" s="519">
        <v>0</v>
      </c>
      <c r="BC623" s="519">
        <v>0</v>
      </c>
      <c r="BD623" s="519">
        <v>0</v>
      </c>
      <c r="BE623" s="519">
        <v>0</v>
      </c>
      <c r="BF623" s="519">
        <v>0</v>
      </c>
      <c r="BG623" s="519">
        <v>0</v>
      </c>
      <c r="BH623" s="519">
        <v>0</v>
      </c>
      <c r="BI623" s="519">
        <v>0</v>
      </c>
      <c r="BJ623" s="519">
        <v>0</v>
      </c>
      <c r="BK623" s="519">
        <v>0</v>
      </c>
      <c r="BL623" s="519">
        <v>0</v>
      </c>
      <c r="BM623" s="519">
        <v>0</v>
      </c>
      <c r="BN623" s="519">
        <v>0</v>
      </c>
      <c r="BO623" s="519">
        <v>0</v>
      </c>
      <c r="BP623" s="519">
        <v>0</v>
      </c>
      <c r="BQ623" s="519">
        <v>0</v>
      </c>
      <c r="BR623" s="519">
        <v>0</v>
      </c>
      <c r="BS623" s="519">
        <v>0</v>
      </c>
      <c r="BT623" s="519">
        <v>0</v>
      </c>
      <c r="BU623" s="519">
        <v>0</v>
      </c>
      <c r="BV623" s="519">
        <v>0</v>
      </c>
      <c r="BW623" s="519">
        <v>0</v>
      </c>
      <c r="BX623" s="519">
        <v>0</v>
      </c>
      <c r="BY623" s="519">
        <v>0</v>
      </c>
      <c r="BZ623" s="519">
        <v>0</v>
      </c>
      <c r="CA623" s="519">
        <v>0</v>
      </c>
      <c r="CB623" s="519">
        <v>0</v>
      </c>
      <c r="CC623" s="519">
        <v>0</v>
      </c>
      <c r="CD623" s="519">
        <v>0</v>
      </c>
      <c r="CE623" s="519">
        <v>0</v>
      </c>
      <c r="CF623" s="519">
        <v>0</v>
      </c>
      <c r="CG623" s="519">
        <v>0</v>
      </c>
      <c r="CH623" s="519">
        <v>0</v>
      </c>
      <c r="CI623" s="519">
        <v>0</v>
      </c>
      <c r="CJ623" s="519">
        <v>0</v>
      </c>
      <c r="CK623" s="519">
        <v>0</v>
      </c>
      <c r="CL623" s="519">
        <v>0</v>
      </c>
      <c r="CM623" s="519">
        <v>0</v>
      </c>
      <c r="CN623" s="519">
        <v>0</v>
      </c>
      <c r="CO623" s="519">
        <v>0</v>
      </c>
      <c r="CP623" s="519">
        <v>0</v>
      </c>
      <c r="CQ623" s="519">
        <v>0</v>
      </c>
      <c r="CR623" s="519">
        <v>0</v>
      </c>
      <c r="CS623" s="519">
        <v>0</v>
      </c>
      <c r="CT623" s="519">
        <v>0</v>
      </c>
      <c r="CU623" s="519">
        <v>0</v>
      </c>
      <c r="CV623" s="519">
        <v>0</v>
      </c>
      <c r="CW623" s="519">
        <v>0</v>
      </c>
      <c r="CX623" s="519">
        <v>0</v>
      </c>
      <c r="CY623" s="519">
        <v>0</v>
      </c>
      <c r="CZ623" s="519">
        <v>0</v>
      </c>
      <c r="DA623" s="519">
        <v>0</v>
      </c>
      <c r="DB623" s="519">
        <v>0</v>
      </c>
      <c r="DC623" s="519">
        <v>0</v>
      </c>
      <c r="DD623" s="519">
        <v>0</v>
      </c>
      <c r="DE623" s="519">
        <v>0</v>
      </c>
      <c r="DF623" s="519">
        <v>0</v>
      </c>
      <c r="DG623" s="519">
        <v>0</v>
      </c>
      <c r="DH623" s="519">
        <v>0</v>
      </c>
      <c r="DI623" s="519">
        <v>0</v>
      </c>
      <c r="DJ623" s="519">
        <v>0</v>
      </c>
      <c r="DK623" s="519">
        <v>0</v>
      </c>
      <c r="DL623" s="519">
        <v>0</v>
      </c>
      <c r="DM623" s="519">
        <v>0</v>
      </c>
      <c r="DN623" s="519">
        <v>0</v>
      </c>
      <c r="DO623" s="519">
        <v>0</v>
      </c>
      <c r="DP623" s="519">
        <v>0</v>
      </c>
      <c r="DQ623" s="519">
        <v>0</v>
      </c>
      <c r="DR623" s="519">
        <v>0</v>
      </c>
      <c r="DS623" s="519">
        <v>0</v>
      </c>
      <c r="DT623" s="519">
        <v>0</v>
      </c>
      <c r="DU623" s="519">
        <v>0</v>
      </c>
      <c r="DV623" s="519">
        <v>0</v>
      </c>
      <c r="DW623" s="519">
        <v>0</v>
      </c>
      <c r="DX623" s="519">
        <v>0</v>
      </c>
      <c r="DZ623" s="337"/>
      <c r="EA623" s="519" t="s">
        <v>1061</v>
      </c>
      <c r="EB623" s="519" t="s">
        <v>1060</v>
      </c>
      <c r="EC623" s="519">
        <v>18</v>
      </c>
      <c r="ED623" s="521" t="str">
        <f t="shared" si="32"/>
        <v>SDN150218</v>
      </c>
      <c r="EE623" s="519">
        <v>315</v>
      </c>
      <c r="EF623" s="519">
        <v>940</v>
      </c>
      <c r="EG623" s="519">
        <v>1626</v>
      </c>
      <c r="EH623" s="519">
        <v>2295</v>
      </c>
      <c r="EI623" s="519">
        <v>2951</v>
      </c>
      <c r="EJ623" s="519">
        <v>3591</v>
      </c>
      <c r="EK623" s="519">
        <v>4222</v>
      </c>
      <c r="EL623" s="519">
        <v>4727</v>
      </c>
      <c r="EM623" s="519">
        <v>5223</v>
      </c>
      <c r="EN623" s="519">
        <v>5859</v>
      </c>
      <c r="EO623" s="519">
        <v>6339</v>
      </c>
      <c r="EP623" s="519">
        <v>6812</v>
      </c>
      <c r="EQ623" s="519">
        <v>7281</v>
      </c>
      <c r="ER623" s="519">
        <v>7745</v>
      </c>
      <c r="ES623" s="519">
        <v>0</v>
      </c>
      <c r="ET623" s="519">
        <v>0</v>
      </c>
      <c r="EU623" s="519">
        <v>0</v>
      </c>
      <c r="EV623" s="519">
        <v>0</v>
      </c>
      <c r="EW623" s="519">
        <v>0</v>
      </c>
      <c r="EX623" s="519">
        <v>0</v>
      </c>
      <c r="EY623" s="519">
        <v>0</v>
      </c>
      <c r="EZ623" s="519">
        <v>0</v>
      </c>
      <c r="FA623" s="519">
        <v>0</v>
      </c>
      <c r="FB623" s="519">
        <v>0</v>
      </c>
      <c r="FC623" s="519">
        <v>0</v>
      </c>
      <c r="FD623" s="519">
        <v>0</v>
      </c>
      <c r="FE623" s="519">
        <v>0</v>
      </c>
      <c r="FF623" s="519">
        <v>0</v>
      </c>
      <c r="FG623" s="519">
        <v>0</v>
      </c>
      <c r="FH623" s="519">
        <v>0</v>
      </c>
      <c r="FI623" s="519">
        <v>0</v>
      </c>
      <c r="FJ623" s="519">
        <v>0</v>
      </c>
      <c r="FK623" s="519">
        <v>0</v>
      </c>
      <c r="FL623" s="519">
        <v>0</v>
      </c>
      <c r="FM623" s="519">
        <v>0</v>
      </c>
      <c r="FN623" s="519">
        <v>0</v>
      </c>
      <c r="FO623" s="519">
        <v>0</v>
      </c>
      <c r="FP623" s="519">
        <v>0</v>
      </c>
      <c r="FQ623" s="519">
        <v>0</v>
      </c>
      <c r="FR623" s="519">
        <v>0</v>
      </c>
      <c r="FS623" s="519">
        <v>0</v>
      </c>
      <c r="FT623" s="519">
        <v>0</v>
      </c>
      <c r="FU623" s="519">
        <v>0</v>
      </c>
      <c r="FV623" s="519">
        <v>0</v>
      </c>
      <c r="FW623" s="519">
        <v>0</v>
      </c>
      <c r="FX623" s="519">
        <v>0</v>
      </c>
      <c r="FY623" s="519">
        <v>0</v>
      </c>
      <c r="FZ623" s="519">
        <v>0</v>
      </c>
      <c r="GA623" s="519">
        <v>0</v>
      </c>
      <c r="GB623" s="519">
        <v>0</v>
      </c>
      <c r="GC623" s="519">
        <v>0</v>
      </c>
      <c r="GD623" s="519">
        <v>0</v>
      </c>
      <c r="GE623" s="519">
        <v>0</v>
      </c>
      <c r="GF623" s="519">
        <v>0</v>
      </c>
      <c r="GG623" s="519">
        <v>0</v>
      </c>
      <c r="GH623" s="519">
        <v>0</v>
      </c>
      <c r="GI623" s="519">
        <v>0</v>
      </c>
      <c r="GJ623" s="519">
        <v>0</v>
      </c>
      <c r="GK623" s="519">
        <v>0</v>
      </c>
      <c r="GL623" s="519">
        <v>0</v>
      </c>
      <c r="GM623" s="519">
        <v>0</v>
      </c>
      <c r="GN623" s="519">
        <v>0</v>
      </c>
      <c r="GO623" s="519">
        <v>0</v>
      </c>
      <c r="GP623" s="519">
        <v>0</v>
      </c>
      <c r="GQ623" s="519">
        <v>0</v>
      </c>
      <c r="GR623" s="519">
        <v>0</v>
      </c>
      <c r="GS623" s="519">
        <v>0</v>
      </c>
      <c r="GT623" s="519">
        <v>0</v>
      </c>
      <c r="GU623" s="519">
        <v>0</v>
      </c>
      <c r="GV623" s="519">
        <v>0</v>
      </c>
      <c r="GW623" s="519">
        <v>0</v>
      </c>
      <c r="GX623" s="519">
        <v>0</v>
      </c>
      <c r="GY623" s="519">
        <v>0</v>
      </c>
      <c r="GZ623" s="519">
        <v>0</v>
      </c>
      <c r="HA623" s="519">
        <v>0</v>
      </c>
      <c r="HB623" s="519">
        <v>0</v>
      </c>
      <c r="HC623" s="519">
        <v>0</v>
      </c>
      <c r="HD623" s="519">
        <v>0</v>
      </c>
      <c r="HE623" s="519">
        <v>0</v>
      </c>
      <c r="HF623" s="519">
        <v>0</v>
      </c>
      <c r="HG623" s="519">
        <v>0</v>
      </c>
      <c r="HH623" s="519">
        <v>0</v>
      </c>
      <c r="HI623" s="519">
        <v>0</v>
      </c>
      <c r="HJ623" s="519">
        <v>0</v>
      </c>
      <c r="HK623" s="519">
        <v>0</v>
      </c>
      <c r="HL623" s="519">
        <v>0</v>
      </c>
      <c r="HM623" s="519">
        <v>0</v>
      </c>
      <c r="HN623" s="519">
        <v>0</v>
      </c>
      <c r="HO623" s="519">
        <v>0</v>
      </c>
      <c r="HP623" s="519">
        <v>0</v>
      </c>
      <c r="HQ623" s="519">
        <v>0</v>
      </c>
      <c r="HR623" s="519">
        <v>0</v>
      </c>
      <c r="HS623" s="519">
        <v>0</v>
      </c>
      <c r="HT623" s="519">
        <v>0</v>
      </c>
      <c r="HU623" s="519">
        <v>0</v>
      </c>
      <c r="HV623" s="519">
        <v>0</v>
      </c>
      <c r="HW623" s="519">
        <v>0</v>
      </c>
      <c r="HX623" s="519">
        <v>0</v>
      </c>
      <c r="HY623" s="519">
        <v>0</v>
      </c>
      <c r="HZ623" s="519">
        <v>0</v>
      </c>
      <c r="IA623" s="519">
        <v>0</v>
      </c>
      <c r="IB623" s="519">
        <v>0</v>
      </c>
      <c r="IC623" s="519">
        <v>0</v>
      </c>
      <c r="ID623" s="519">
        <v>0</v>
      </c>
      <c r="IE623" s="519">
        <v>0</v>
      </c>
      <c r="IF623" s="519">
        <v>0</v>
      </c>
      <c r="IG623" s="519">
        <v>0</v>
      </c>
      <c r="IH623" s="519">
        <v>0</v>
      </c>
      <c r="II623" s="519">
        <v>0</v>
      </c>
      <c r="IJ623" s="519">
        <v>0</v>
      </c>
      <c r="IK623" s="519">
        <v>0</v>
      </c>
    </row>
    <row r="624" spans="2:245" hidden="1">
      <c r="B624" s="519" t="s">
        <v>1058</v>
      </c>
      <c r="C624" s="519"/>
      <c r="D624" s="519"/>
      <c r="E624" s="519"/>
      <c r="F624" s="519">
        <v>2</v>
      </c>
      <c r="G624" s="519"/>
      <c r="H624" s="519">
        <v>1</v>
      </c>
      <c r="I624" s="519">
        <v>2</v>
      </c>
      <c r="J624" s="519" t="str">
        <f t="shared" si="30"/>
        <v>SDN10020102</v>
      </c>
      <c r="K624" s="519">
        <v>960</v>
      </c>
      <c r="M624" s="337"/>
      <c r="N624" s="519" t="s">
        <v>1061</v>
      </c>
      <c r="O624" s="519" t="s">
        <v>1060</v>
      </c>
      <c r="P624" s="519">
        <v>19</v>
      </c>
      <c r="Q624" s="521" t="str">
        <f t="shared" si="31"/>
        <v>SDN150219</v>
      </c>
      <c r="R624" s="519">
        <v>166</v>
      </c>
      <c r="S624" s="519">
        <v>462</v>
      </c>
      <c r="T624" s="519">
        <v>765</v>
      </c>
      <c r="U624" s="519">
        <v>1076</v>
      </c>
      <c r="V624" s="519">
        <v>1394</v>
      </c>
      <c r="W624" s="519">
        <v>1719</v>
      </c>
      <c r="X624" s="519">
        <v>2052</v>
      </c>
      <c r="Y624" s="519">
        <v>2337</v>
      </c>
      <c r="Z624" s="519">
        <v>2629</v>
      </c>
      <c r="AA624" s="519">
        <v>3905</v>
      </c>
      <c r="AB624" s="519">
        <v>4316</v>
      </c>
      <c r="AC624" s="519">
        <v>4739</v>
      </c>
      <c r="AD624" s="519">
        <v>5173</v>
      </c>
      <c r="AE624" s="519">
        <v>5621</v>
      </c>
      <c r="AF624" s="519">
        <v>6084</v>
      </c>
      <c r="AG624" s="519">
        <v>6245</v>
      </c>
      <c r="AH624" s="519">
        <v>6416</v>
      </c>
      <c r="AI624" s="519">
        <v>6595</v>
      </c>
      <c r="AJ624" s="519">
        <v>6785</v>
      </c>
      <c r="AK624" s="519">
        <v>6987</v>
      </c>
      <c r="AL624" s="519">
        <v>7203</v>
      </c>
      <c r="AM624" s="519">
        <v>7434</v>
      </c>
      <c r="AN624" s="519">
        <v>7683</v>
      </c>
      <c r="AO624" s="519">
        <v>7950</v>
      </c>
      <c r="AP624" s="519">
        <v>8236</v>
      </c>
      <c r="AQ624" s="519">
        <v>8543</v>
      </c>
      <c r="AR624" s="519">
        <v>8871</v>
      </c>
      <c r="AS624" s="519">
        <v>9222</v>
      </c>
      <c r="AT624" s="519">
        <v>9601</v>
      </c>
      <c r="AU624" s="519">
        <v>0</v>
      </c>
      <c r="AV624" s="519">
        <v>0</v>
      </c>
      <c r="AW624" s="519">
        <v>0</v>
      </c>
      <c r="AX624" s="519">
        <v>0</v>
      </c>
      <c r="AY624" s="519">
        <v>0</v>
      </c>
      <c r="AZ624" s="519">
        <v>0</v>
      </c>
      <c r="BA624" s="519">
        <v>0</v>
      </c>
      <c r="BB624" s="519">
        <v>0</v>
      </c>
      <c r="BC624" s="519">
        <v>0</v>
      </c>
      <c r="BD624" s="519">
        <v>0</v>
      </c>
      <c r="BE624" s="519">
        <v>0</v>
      </c>
      <c r="BF624" s="519">
        <v>0</v>
      </c>
      <c r="BG624" s="519">
        <v>0</v>
      </c>
      <c r="BH624" s="519">
        <v>0</v>
      </c>
      <c r="BI624" s="519">
        <v>0</v>
      </c>
      <c r="BJ624" s="519">
        <v>0</v>
      </c>
      <c r="BK624" s="519">
        <v>0</v>
      </c>
      <c r="BL624" s="519">
        <v>0</v>
      </c>
      <c r="BM624" s="519">
        <v>0</v>
      </c>
      <c r="BN624" s="519">
        <v>0</v>
      </c>
      <c r="BO624" s="519">
        <v>0</v>
      </c>
      <c r="BP624" s="519">
        <v>0</v>
      </c>
      <c r="BQ624" s="519">
        <v>0</v>
      </c>
      <c r="BR624" s="519">
        <v>0</v>
      </c>
      <c r="BS624" s="519">
        <v>0</v>
      </c>
      <c r="BT624" s="519">
        <v>0</v>
      </c>
      <c r="BU624" s="519">
        <v>0</v>
      </c>
      <c r="BV624" s="519">
        <v>0</v>
      </c>
      <c r="BW624" s="519">
        <v>0</v>
      </c>
      <c r="BX624" s="519">
        <v>0</v>
      </c>
      <c r="BY624" s="519">
        <v>0</v>
      </c>
      <c r="BZ624" s="519">
        <v>0</v>
      </c>
      <c r="CA624" s="519">
        <v>0</v>
      </c>
      <c r="CB624" s="519">
        <v>0</v>
      </c>
      <c r="CC624" s="519">
        <v>0</v>
      </c>
      <c r="CD624" s="519">
        <v>0</v>
      </c>
      <c r="CE624" s="519">
        <v>0</v>
      </c>
      <c r="CF624" s="519">
        <v>0</v>
      </c>
      <c r="CG624" s="519">
        <v>0</v>
      </c>
      <c r="CH624" s="519">
        <v>0</v>
      </c>
      <c r="CI624" s="519">
        <v>0</v>
      </c>
      <c r="CJ624" s="519">
        <v>0</v>
      </c>
      <c r="CK624" s="519">
        <v>0</v>
      </c>
      <c r="CL624" s="519">
        <v>0</v>
      </c>
      <c r="CM624" s="519">
        <v>0</v>
      </c>
      <c r="CN624" s="519">
        <v>0</v>
      </c>
      <c r="CO624" s="519">
        <v>0</v>
      </c>
      <c r="CP624" s="519">
        <v>0</v>
      </c>
      <c r="CQ624" s="519">
        <v>0</v>
      </c>
      <c r="CR624" s="519">
        <v>0</v>
      </c>
      <c r="CS624" s="519">
        <v>0</v>
      </c>
      <c r="CT624" s="519">
        <v>0</v>
      </c>
      <c r="CU624" s="519">
        <v>0</v>
      </c>
      <c r="CV624" s="519">
        <v>0</v>
      </c>
      <c r="CW624" s="519">
        <v>0</v>
      </c>
      <c r="CX624" s="519">
        <v>0</v>
      </c>
      <c r="CY624" s="519">
        <v>0</v>
      </c>
      <c r="CZ624" s="519">
        <v>0</v>
      </c>
      <c r="DA624" s="519">
        <v>0</v>
      </c>
      <c r="DB624" s="519">
        <v>0</v>
      </c>
      <c r="DC624" s="519">
        <v>0</v>
      </c>
      <c r="DD624" s="519">
        <v>0</v>
      </c>
      <c r="DE624" s="519">
        <v>0</v>
      </c>
      <c r="DF624" s="519">
        <v>0</v>
      </c>
      <c r="DG624" s="519">
        <v>0</v>
      </c>
      <c r="DH624" s="519">
        <v>0</v>
      </c>
      <c r="DI624" s="519">
        <v>0</v>
      </c>
      <c r="DJ624" s="519">
        <v>0</v>
      </c>
      <c r="DK624" s="519">
        <v>0</v>
      </c>
      <c r="DL624" s="519">
        <v>0</v>
      </c>
      <c r="DM624" s="519">
        <v>0</v>
      </c>
      <c r="DN624" s="519">
        <v>0</v>
      </c>
      <c r="DO624" s="519">
        <v>0</v>
      </c>
      <c r="DP624" s="519">
        <v>0</v>
      </c>
      <c r="DQ624" s="519">
        <v>0</v>
      </c>
      <c r="DR624" s="519">
        <v>0</v>
      </c>
      <c r="DS624" s="519">
        <v>0</v>
      </c>
      <c r="DT624" s="519">
        <v>0</v>
      </c>
      <c r="DU624" s="519">
        <v>0</v>
      </c>
      <c r="DV624" s="519">
        <v>0</v>
      </c>
      <c r="DW624" s="519">
        <v>0</v>
      </c>
      <c r="DX624" s="519">
        <v>0</v>
      </c>
      <c r="DZ624" s="337"/>
      <c r="EA624" s="519" t="s">
        <v>1061</v>
      </c>
      <c r="EB624" s="519" t="s">
        <v>1060</v>
      </c>
      <c r="EC624" s="519">
        <v>19</v>
      </c>
      <c r="ED624" s="521" t="str">
        <f t="shared" si="32"/>
        <v>SDN150219</v>
      </c>
      <c r="EE624" s="519">
        <v>303</v>
      </c>
      <c r="EF624" s="519">
        <v>915</v>
      </c>
      <c r="EG624" s="519">
        <v>1591</v>
      </c>
      <c r="EH624" s="519">
        <v>2248</v>
      </c>
      <c r="EI624" s="519">
        <v>2894</v>
      </c>
      <c r="EJ624" s="519">
        <v>3525</v>
      </c>
      <c r="EK624" s="519">
        <v>4145</v>
      </c>
      <c r="EL624" s="519">
        <v>4643</v>
      </c>
      <c r="EM624" s="519">
        <v>5132</v>
      </c>
      <c r="EN624" s="519">
        <v>5762</v>
      </c>
      <c r="EO624" s="519">
        <v>6235</v>
      </c>
      <c r="EP624" s="519">
        <v>6704</v>
      </c>
      <c r="EQ624" s="519">
        <v>7166</v>
      </c>
      <c r="ER624" s="519">
        <v>7626</v>
      </c>
      <c r="ES624" s="519">
        <v>0</v>
      </c>
      <c r="ET624" s="519">
        <v>0</v>
      </c>
      <c r="EU624" s="519">
        <v>0</v>
      </c>
      <c r="EV624" s="519">
        <v>0</v>
      </c>
      <c r="EW624" s="519">
        <v>0</v>
      </c>
      <c r="EX624" s="519">
        <v>0</v>
      </c>
      <c r="EY624" s="519">
        <v>0</v>
      </c>
      <c r="EZ624" s="519">
        <v>0</v>
      </c>
      <c r="FA624" s="519">
        <v>0</v>
      </c>
      <c r="FB624" s="519">
        <v>0</v>
      </c>
      <c r="FC624" s="519">
        <v>0</v>
      </c>
      <c r="FD624" s="519">
        <v>0</v>
      </c>
      <c r="FE624" s="519">
        <v>0</v>
      </c>
      <c r="FF624" s="519">
        <v>0</v>
      </c>
      <c r="FG624" s="519">
        <v>0</v>
      </c>
      <c r="FH624" s="519">
        <v>0</v>
      </c>
      <c r="FI624" s="519">
        <v>0</v>
      </c>
      <c r="FJ624" s="519">
        <v>0</v>
      </c>
      <c r="FK624" s="519">
        <v>0</v>
      </c>
      <c r="FL624" s="519">
        <v>0</v>
      </c>
      <c r="FM624" s="519">
        <v>0</v>
      </c>
      <c r="FN624" s="519">
        <v>0</v>
      </c>
      <c r="FO624" s="519">
        <v>0</v>
      </c>
      <c r="FP624" s="519">
        <v>0</v>
      </c>
      <c r="FQ624" s="519">
        <v>0</v>
      </c>
      <c r="FR624" s="519">
        <v>0</v>
      </c>
      <c r="FS624" s="519">
        <v>0</v>
      </c>
      <c r="FT624" s="519">
        <v>0</v>
      </c>
      <c r="FU624" s="519">
        <v>0</v>
      </c>
      <c r="FV624" s="519">
        <v>0</v>
      </c>
      <c r="FW624" s="519">
        <v>0</v>
      </c>
      <c r="FX624" s="519">
        <v>0</v>
      </c>
      <c r="FY624" s="519">
        <v>0</v>
      </c>
      <c r="FZ624" s="519">
        <v>0</v>
      </c>
      <c r="GA624" s="519">
        <v>0</v>
      </c>
      <c r="GB624" s="519">
        <v>0</v>
      </c>
      <c r="GC624" s="519">
        <v>0</v>
      </c>
      <c r="GD624" s="519">
        <v>0</v>
      </c>
      <c r="GE624" s="519">
        <v>0</v>
      </c>
      <c r="GF624" s="519">
        <v>0</v>
      </c>
      <c r="GG624" s="519">
        <v>0</v>
      </c>
      <c r="GH624" s="519">
        <v>0</v>
      </c>
      <c r="GI624" s="519">
        <v>0</v>
      </c>
      <c r="GJ624" s="519">
        <v>0</v>
      </c>
      <c r="GK624" s="519">
        <v>0</v>
      </c>
      <c r="GL624" s="519">
        <v>0</v>
      </c>
      <c r="GM624" s="519">
        <v>0</v>
      </c>
      <c r="GN624" s="519">
        <v>0</v>
      </c>
      <c r="GO624" s="519">
        <v>0</v>
      </c>
      <c r="GP624" s="519">
        <v>0</v>
      </c>
      <c r="GQ624" s="519">
        <v>0</v>
      </c>
      <c r="GR624" s="519">
        <v>0</v>
      </c>
      <c r="GS624" s="519">
        <v>0</v>
      </c>
      <c r="GT624" s="519">
        <v>0</v>
      </c>
      <c r="GU624" s="519">
        <v>0</v>
      </c>
      <c r="GV624" s="519">
        <v>0</v>
      </c>
      <c r="GW624" s="519">
        <v>0</v>
      </c>
      <c r="GX624" s="519">
        <v>0</v>
      </c>
      <c r="GY624" s="519">
        <v>0</v>
      </c>
      <c r="GZ624" s="519">
        <v>0</v>
      </c>
      <c r="HA624" s="519">
        <v>0</v>
      </c>
      <c r="HB624" s="519">
        <v>0</v>
      </c>
      <c r="HC624" s="519">
        <v>0</v>
      </c>
      <c r="HD624" s="519">
        <v>0</v>
      </c>
      <c r="HE624" s="519">
        <v>0</v>
      </c>
      <c r="HF624" s="519">
        <v>0</v>
      </c>
      <c r="HG624" s="519">
        <v>0</v>
      </c>
      <c r="HH624" s="519">
        <v>0</v>
      </c>
      <c r="HI624" s="519">
        <v>0</v>
      </c>
      <c r="HJ624" s="519">
        <v>0</v>
      </c>
      <c r="HK624" s="519">
        <v>0</v>
      </c>
      <c r="HL624" s="519">
        <v>0</v>
      </c>
      <c r="HM624" s="519">
        <v>0</v>
      </c>
      <c r="HN624" s="519">
        <v>0</v>
      </c>
      <c r="HO624" s="519">
        <v>0</v>
      </c>
      <c r="HP624" s="519">
        <v>0</v>
      </c>
      <c r="HQ624" s="519">
        <v>0</v>
      </c>
      <c r="HR624" s="519">
        <v>0</v>
      </c>
      <c r="HS624" s="519">
        <v>0</v>
      </c>
      <c r="HT624" s="519">
        <v>0</v>
      </c>
      <c r="HU624" s="519">
        <v>0</v>
      </c>
      <c r="HV624" s="519">
        <v>0</v>
      </c>
      <c r="HW624" s="519">
        <v>0</v>
      </c>
      <c r="HX624" s="519">
        <v>0</v>
      </c>
      <c r="HY624" s="519">
        <v>0</v>
      </c>
      <c r="HZ624" s="519">
        <v>0</v>
      </c>
      <c r="IA624" s="519">
        <v>0</v>
      </c>
      <c r="IB624" s="519">
        <v>0</v>
      </c>
      <c r="IC624" s="519">
        <v>0</v>
      </c>
      <c r="ID624" s="519">
        <v>0</v>
      </c>
      <c r="IE624" s="519">
        <v>0</v>
      </c>
      <c r="IF624" s="519">
        <v>0</v>
      </c>
      <c r="IG624" s="519">
        <v>0</v>
      </c>
      <c r="IH624" s="519">
        <v>0</v>
      </c>
      <c r="II624" s="519">
        <v>0</v>
      </c>
      <c r="IJ624" s="519">
        <v>0</v>
      </c>
      <c r="IK624" s="519">
        <v>0</v>
      </c>
    </row>
    <row r="625" spans="2:245" hidden="1">
      <c r="B625" s="519" t="s">
        <v>1058</v>
      </c>
      <c r="C625" s="519"/>
      <c r="D625" s="519"/>
      <c r="E625" s="519"/>
      <c r="F625" s="519">
        <v>2</v>
      </c>
      <c r="G625" s="519"/>
      <c r="H625" s="519">
        <v>1</v>
      </c>
      <c r="I625" s="519">
        <v>3</v>
      </c>
      <c r="J625" s="519" t="str">
        <f t="shared" si="30"/>
        <v>SDN10020103</v>
      </c>
      <c r="K625" s="519">
        <v>960</v>
      </c>
      <c r="M625" s="337"/>
      <c r="N625" s="519" t="s">
        <v>1061</v>
      </c>
      <c r="O625" s="519" t="s">
        <v>1060</v>
      </c>
      <c r="P625" s="519">
        <v>20</v>
      </c>
      <c r="Q625" s="521" t="str">
        <f t="shared" si="31"/>
        <v>SDN150220</v>
      </c>
      <c r="R625" s="519">
        <v>159</v>
      </c>
      <c r="S625" s="519">
        <v>451</v>
      </c>
      <c r="T625" s="519">
        <v>750</v>
      </c>
      <c r="U625" s="519">
        <v>1056</v>
      </c>
      <c r="V625" s="519">
        <v>1370</v>
      </c>
      <c r="W625" s="519">
        <v>1691</v>
      </c>
      <c r="X625" s="519">
        <v>2019</v>
      </c>
      <c r="Y625" s="519">
        <v>2300</v>
      </c>
      <c r="Z625" s="519">
        <v>2589</v>
      </c>
      <c r="AA625" s="519">
        <v>3847</v>
      </c>
      <c r="AB625" s="519">
        <v>4253</v>
      </c>
      <c r="AC625" s="519">
        <v>4671</v>
      </c>
      <c r="AD625" s="519">
        <v>5101</v>
      </c>
      <c r="AE625" s="519">
        <v>5545</v>
      </c>
      <c r="AF625" s="519">
        <v>6005</v>
      </c>
      <c r="AG625" s="519">
        <v>6168</v>
      </c>
      <c r="AH625" s="519">
        <v>6339</v>
      </c>
      <c r="AI625" s="519">
        <v>6520</v>
      </c>
      <c r="AJ625" s="519">
        <v>6713</v>
      </c>
      <c r="AK625" s="519">
        <v>6918</v>
      </c>
      <c r="AL625" s="519">
        <v>7139</v>
      </c>
      <c r="AM625" s="519">
        <v>7375</v>
      </c>
      <c r="AN625" s="519">
        <v>7629</v>
      </c>
      <c r="AO625" s="519">
        <v>7903</v>
      </c>
      <c r="AP625" s="519">
        <v>8196</v>
      </c>
      <c r="AQ625" s="519">
        <v>8511</v>
      </c>
      <c r="AR625" s="519">
        <v>8848</v>
      </c>
      <c r="AS625" s="519">
        <v>9211</v>
      </c>
      <c r="AT625" s="519">
        <v>9593</v>
      </c>
      <c r="AU625" s="519">
        <v>0</v>
      </c>
      <c r="AV625" s="519">
        <v>0</v>
      </c>
      <c r="AW625" s="519">
        <v>0</v>
      </c>
      <c r="AX625" s="519">
        <v>0</v>
      </c>
      <c r="AY625" s="519">
        <v>0</v>
      </c>
      <c r="AZ625" s="519">
        <v>0</v>
      </c>
      <c r="BA625" s="519">
        <v>0</v>
      </c>
      <c r="BB625" s="519">
        <v>0</v>
      </c>
      <c r="BC625" s="519">
        <v>0</v>
      </c>
      <c r="BD625" s="519">
        <v>0</v>
      </c>
      <c r="BE625" s="519">
        <v>0</v>
      </c>
      <c r="BF625" s="519">
        <v>0</v>
      </c>
      <c r="BG625" s="519">
        <v>0</v>
      </c>
      <c r="BH625" s="519">
        <v>0</v>
      </c>
      <c r="BI625" s="519">
        <v>0</v>
      </c>
      <c r="BJ625" s="519">
        <v>0</v>
      </c>
      <c r="BK625" s="519">
        <v>0</v>
      </c>
      <c r="BL625" s="519">
        <v>0</v>
      </c>
      <c r="BM625" s="519">
        <v>0</v>
      </c>
      <c r="BN625" s="519">
        <v>0</v>
      </c>
      <c r="BO625" s="519">
        <v>0</v>
      </c>
      <c r="BP625" s="519">
        <v>0</v>
      </c>
      <c r="BQ625" s="519">
        <v>0</v>
      </c>
      <c r="BR625" s="519">
        <v>0</v>
      </c>
      <c r="BS625" s="519">
        <v>0</v>
      </c>
      <c r="BT625" s="519">
        <v>0</v>
      </c>
      <c r="BU625" s="519">
        <v>0</v>
      </c>
      <c r="BV625" s="519">
        <v>0</v>
      </c>
      <c r="BW625" s="519">
        <v>0</v>
      </c>
      <c r="BX625" s="519">
        <v>0</v>
      </c>
      <c r="BY625" s="519">
        <v>0</v>
      </c>
      <c r="BZ625" s="519">
        <v>0</v>
      </c>
      <c r="CA625" s="519">
        <v>0</v>
      </c>
      <c r="CB625" s="519">
        <v>0</v>
      </c>
      <c r="CC625" s="519">
        <v>0</v>
      </c>
      <c r="CD625" s="519">
        <v>0</v>
      </c>
      <c r="CE625" s="519">
        <v>0</v>
      </c>
      <c r="CF625" s="519">
        <v>0</v>
      </c>
      <c r="CG625" s="519">
        <v>0</v>
      </c>
      <c r="CH625" s="519">
        <v>0</v>
      </c>
      <c r="CI625" s="519">
        <v>0</v>
      </c>
      <c r="CJ625" s="519">
        <v>0</v>
      </c>
      <c r="CK625" s="519">
        <v>0</v>
      </c>
      <c r="CL625" s="519">
        <v>0</v>
      </c>
      <c r="CM625" s="519">
        <v>0</v>
      </c>
      <c r="CN625" s="519">
        <v>0</v>
      </c>
      <c r="CO625" s="519">
        <v>0</v>
      </c>
      <c r="CP625" s="519">
        <v>0</v>
      </c>
      <c r="CQ625" s="519">
        <v>0</v>
      </c>
      <c r="CR625" s="519">
        <v>0</v>
      </c>
      <c r="CS625" s="519">
        <v>0</v>
      </c>
      <c r="CT625" s="519">
        <v>0</v>
      </c>
      <c r="CU625" s="519">
        <v>0</v>
      </c>
      <c r="CV625" s="519">
        <v>0</v>
      </c>
      <c r="CW625" s="519">
        <v>0</v>
      </c>
      <c r="CX625" s="519">
        <v>0</v>
      </c>
      <c r="CY625" s="519">
        <v>0</v>
      </c>
      <c r="CZ625" s="519">
        <v>0</v>
      </c>
      <c r="DA625" s="519">
        <v>0</v>
      </c>
      <c r="DB625" s="519">
        <v>0</v>
      </c>
      <c r="DC625" s="519">
        <v>0</v>
      </c>
      <c r="DD625" s="519">
        <v>0</v>
      </c>
      <c r="DE625" s="519">
        <v>0</v>
      </c>
      <c r="DF625" s="519">
        <v>0</v>
      </c>
      <c r="DG625" s="519">
        <v>0</v>
      </c>
      <c r="DH625" s="519">
        <v>0</v>
      </c>
      <c r="DI625" s="519">
        <v>0</v>
      </c>
      <c r="DJ625" s="519">
        <v>0</v>
      </c>
      <c r="DK625" s="519">
        <v>0</v>
      </c>
      <c r="DL625" s="519">
        <v>0</v>
      </c>
      <c r="DM625" s="519">
        <v>0</v>
      </c>
      <c r="DN625" s="519">
        <v>0</v>
      </c>
      <c r="DO625" s="519">
        <v>0</v>
      </c>
      <c r="DP625" s="519">
        <v>0</v>
      </c>
      <c r="DQ625" s="519">
        <v>0</v>
      </c>
      <c r="DR625" s="519">
        <v>0</v>
      </c>
      <c r="DS625" s="519">
        <v>0</v>
      </c>
      <c r="DT625" s="519">
        <v>0</v>
      </c>
      <c r="DU625" s="519">
        <v>0</v>
      </c>
      <c r="DV625" s="519">
        <v>0</v>
      </c>
      <c r="DW625" s="519">
        <v>0</v>
      </c>
      <c r="DX625" s="519">
        <v>0</v>
      </c>
      <c r="DZ625" s="337"/>
      <c r="EA625" s="519" t="s">
        <v>1061</v>
      </c>
      <c r="EB625" s="519" t="s">
        <v>1060</v>
      </c>
      <c r="EC625" s="519">
        <v>20</v>
      </c>
      <c r="ED625" s="521" t="str">
        <f t="shared" si="32"/>
        <v>SDN150220</v>
      </c>
      <c r="EE625" s="519">
        <v>290</v>
      </c>
      <c r="EF625" s="519">
        <v>888</v>
      </c>
      <c r="EG625" s="519">
        <v>1555</v>
      </c>
      <c r="EH625" s="519">
        <v>2202</v>
      </c>
      <c r="EI625" s="519">
        <v>2837</v>
      </c>
      <c r="EJ625" s="519">
        <v>3457</v>
      </c>
      <c r="EK625" s="519">
        <v>4068</v>
      </c>
      <c r="EL625" s="519">
        <v>4559</v>
      </c>
      <c r="EM625" s="519">
        <v>5042</v>
      </c>
      <c r="EN625" s="519">
        <v>5665</v>
      </c>
      <c r="EO625" s="519">
        <v>6132</v>
      </c>
      <c r="EP625" s="519">
        <v>6593</v>
      </c>
      <c r="EQ625" s="519">
        <v>7050</v>
      </c>
      <c r="ER625" s="519">
        <v>7506</v>
      </c>
      <c r="ES625" s="519">
        <v>0</v>
      </c>
      <c r="ET625" s="519">
        <v>0</v>
      </c>
      <c r="EU625" s="519">
        <v>0</v>
      </c>
      <c r="EV625" s="519">
        <v>0</v>
      </c>
      <c r="EW625" s="519">
        <v>0</v>
      </c>
      <c r="EX625" s="519">
        <v>0</v>
      </c>
      <c r="EY625" s="519">
        <v>0</v>
      </c>
      <c r="EZ625" s="519">
        <v>0</v>
      </c>
      <c r="FA625" s="519">
        <v>0</v>
      </c>
      <c r="FB625" s="519">
        <v>0</v>
      </c>
      <c r="FC625" s="519">
        <v>0</v>
      </c>
      <c r="FD625" s="519">
        <v>0</v>
      </c>
      <c r="FE625" s="519">
        <v>0</v>
      </c>
      <c r="FF625" s="519">
        <v>0</v>
      </c>
      <c r="FG625" s="519">
        <v>0</v>
      </c>
      <c r="FH625" s="519">
        <v>0</v>
      </c>
      <c r="FI625" s="519">
        <v>0</v>
      </c>
      <c r="FJ625" s="519">
        <v>0</v>
      </c>
      <c r="FK625" s="519">
        <v>0</v>
      </c>
      <c r="FL625" s="519">
        <v>0</v>
      </c>
      <c r="FM625" s="519">
        <v>0</v>
      </c>
      <c r="FN625" s="519">
        <v>0</v>
      </c>
      <c r="FO625" s="519">
        <v>0</v>
      </c>
      <c r="FP625" s="519">
        <v>0</v>
      </c>
      <c r="FQ625" s="519">
        <v>0</v>
      </c>
      <c r="FR625" s="519">
        <v>0</v>
      </c>
      <c r="FS625" s="519">
        <v>0</v>
      </c>
      <c r="FT625" s="519">
        <v>0</v>
      </c>
      <c r="FU625" s="519">
        <v>0</v>
      </c>
      <c r="FV625" s="519">
        <v>0</v>
      </c>
      <c r="FW625" s="519">
        <v>0</v>
      </c>
      <c r="FX625" s="519">
        <v>0</v>
      </c>
      <c r="FY625" s="519">
        <v>0</v>
      </c>
      <c r="FZ625" s="519">
        <v>0</v>
      </c>
      <c r="GA625" s="519">
        <v>0</v>
      </c>
      <c r="GB625" s="519">
        <v>0</v>
      </c>
      <c r="GC625" s="519">
        <v>0</v>
      </c>
      <c r="GD625" s="519">
        <v>0</v>
      </c>
      <c r="GE625" s="519">
        <v>0</v>
      </c>
      <c r="GF625" s="519">
        <v>0</v>
      </c>
      <c r="GG625" s="519">
        <v>0</v>
      </c>
      <c r="GH625" s="519">
        <v>0</v>
      </c>
      <c r="GI625" s="519">
        <v>0</v>
      </c>
      <c r="GJ625" s="519">
        <v>0</v>
      </c>
      <c r="GK625" s="519">
        <v>0</v>
      </c>
      <c r="GL625" s="519">
        <v>0</v>
      </c>
      <c r="GM625" s="519">
        <v>0</v>
      </c>
      <c r="GN625" s="519">
        <v>0</v>
      </c>
      <c r="GO625" s="519">
        <v>0</v>
      </c>
      <c r="GP625" s="519">
        <v>0</v>
      </c>
      <c r="GQ625" s="519">
        <v>0</v>
      </c>
      <c r="GR625" s="519">
        <v>0</v>
      </c>
      <c r="GS625" s="519">
        <v>0</v>
      </c>
      <c r="GT625" s="519">
        <v>0</v>
      </c>
      <c r="GU625" s="519">
        <v>0</v>
      </c>
      <c r="GV625" s="519">
        <v>0</v>
      </c>
      <c r="GW625" s="519">
        <v>0</v>
      </c>
      <c r="GX625" s="519">
        <v>0</v>
      </c>
      <c r="GY625" s="519">
        <v>0</v>
      </c>
      <c r="GZ625" s="519">
        <v>0</v>
      </c>
      <c r="HA625" s="519">
        <v>0</v>
      </c>
      <c r="HB625" s="519">
        <v>0</v>
      </c>
      <c r="HC625" s="519">
        <v>0</v>
      </c>
      <c r="HD625" s="519">
        <v>0</v>
      </c>
      <c r="HE625" s="519">
        <v>0</v>
      </c>
      <c r="HF625" s="519">
        <v>0</v>
      </c>
      <c r="HG625" s="519">
        <v>0</v>
      </c>
      <c r="HH625" s="519">
        <v>0</v>
      </c>
      <c r="HI625" s="519">
        <v>0</v>
      </c>
      <c r="HJ625" s="519">
        <v>0</v>
      </c>
      <c r="HK625" s="519">
        <v>0</v>
      </c>
      <c r="HL625" s="519">
        <v>0</v>
      </c>
      <c r="HM625" s="519">
        <v>0</v>
      </c>
      <c r="HN625" s="519">
        <v>0</v>
      </c>
      <c r="HO625" s="519">
        <v>0</v>
      </c>
      <c r="HP625" s="519">
        <v>0</v>
      </c>
      <c r="HQ625" s="519">
        <v>0</v>
      </c>
      <c r="HR625" s="519">
        <v>0</v>
      </c>
      <c r="HS625" s="519">
        <v>0</v>
      </c>
      <c r="HT625" s="519">
        <v>0</v>
      </c>
      <c r="HU625" s="519">
        <v>0</v>
      </c>
      <c r="HV625" s="519">
        <v>0</v>
      </c>
      <c r="HW625" s="519">
        <v>0</v>
      </c>
      <c r="HX625" s="519">
        <v>0</v>
      </c>
      <c r="HY625" s="519">
        <v>0</v>
      </c>
      <c r="HZ625" s="519">
        <v>0</v>
      </c>
      <c r="IA625" s="519">
        <v>0</v>
      </c>
      <c r="IB625" s="519">
        <v>0</v>
      </c>
      <c r="IC625" s="519">
        <v>0</v>
      </c>
      <c r="ID625" s="519">
        <v>0</v>
      </c>
      <c r="IE625" s="519">
        <v>0</v>
      </c>
      <c r="IF625" s="519">
        <v>0</v>
      </c>
      <c r="IG625" s="519">
        <v>0</v>
      </c>
      <c r="IH625" s="519">
        <v>0</v>
      </c>
      <c r="II625" s="519">
        <v>0</v>
      </c>
      <c r="IJ625" s="519">
        <v>0</v>
      </c>
      <c r="IK625" s="519">
        <v>0</v>
      </c>
    </row>
    <row r="626" spans="2:245" hidden="1">
      <c r="B626" s="519" t="s">
        <v>1058</v>
      </c>
      <c r="C626" s="519"/>
      <c r="D626" s="519"/>
      <c r="E626" s="519"/>
      <c r="F626" s="519">
        <v>2</v>
      </c>
      <c r="G626" s="519"/>
      <c r="H626" s="519">
        <v>1</v>
      </c>
      <c r="I626" s="519">
        <v>4</v>
      </c>
      <c r="J626" s="519" t="str">
        <f t="shared" si="30"/>
        <v>SDN10020104</v>
      </c>
      <c r="K626" s="519">
        <v>960</v>
      </c>
      <c r="M626" s="337"/>
      <c r="N626" s="519" t="s">
        <v>1061</v>
      </c>
      <c r="O626" s="519" t="s">
        <v>1060</v>
      </c>
      <c r="P626" s="519">
        <v>21</v>
      </c>
      <c r="Q626" s="521" t="str">
        <f t="shared" si="31"/>
        <v>SDN150221</v>
      </c>
      <c r="R626" s="519">
        <v>152</v>
      </c>
      <c r="S626" s="519">
        <v>440</v>
      </c>
      <c r="T626" s="519">
        <v>735</v>
      </c>
      <c r="U626" s="519">
        <v>1037</v>
      </c>
      <c r="V626" s="519">
        <v>1346</v>
      </c>
      <c r="W626" s="519">
        <v>1662</v>
      </c>
      <c r="X626" s="519">
        <v>1986</v>
      </c>
      <c r="Y626" s="519">
        <v>2264</v>
      </c>
      <c r="Z626" s="519">
        <v>2549</v>
      </c>
      <c r="AA626" s="519">
        <v>3789</v>
      </c>
      <c r="AB626" s="519">
        <v>4190</v>
      </c>
      <c r="AC626" s="519">
        <v>4604</v>
      </c>
      <c r="AD626" s="519">
        <v>5030</v>
      </c>
      <c r="AE626" s="519">
        <v>5470</v>
      </c>
      <c r="AF626" s="519">
        <v>5927</v>
      </c>
      <c r="AG626" s="519">
        <v>6090</v>
      </c>
      <c r="AH626" s="519">
        <v>6263</v>
      </c>
      <c r="AI626" s="519">
        <v>6447</v>
      </c>
      <c r="AJ626" s="519">
        <v>6643</v>
      </c>
      <c r="AK626" s="519">
        <v>6852</v>
      </c>
      <c r="AL626" s="519">
        <v>7078</v>
      </c>
      <c r="AM626" s="519">
        <v>7319</v>
      </c>
      <c r="AN626" s="519">
        <v>7578</v>
      </c>
      <c r="AO626" s="519">
        <v>7858</v>
      </c>
      <c r="AP626" s="519">
        <v>8160</v>
      </c>
      <c r="AQ626" s="519">
        <v>8483</v>
      </c>
      <c r="AR626" s="519">
        <v>8830</v>
      </c>
      <c r="AS626" s="519">
        <v>9197</v>
      </c>
      <c r="AT626" s="519">
        <v>9586</v>
      </c>
      <c r="AU626" s="519">
        <v>0</v>
      </c>
      <c r="AV626" s="519">
        <v>0</v>
      </c>
      <c r="AW626" s="519">
        <v>0</v>
      </c>
      <c r="AX626" s="519">
        <v>0</v>
      </c>
      <c r="AY626" s="519">
        <v>0</v>
      </c>
      <c r="AZ626" s="519">
        <v>0</v>
      </c>
      <c r="BA626" s="519">
        <v>0</v>
      </c>
      <c r="BB626" s="519">
        <v>0</v>
      </c>
      <c r="BC626" s="519">
        <v>0</v>
      </c>
      <c r="BD626" s="519">
        <v>0</v>
      </c>
      <c r="BE626" s="519">
        <v>0</v>
      </c>
      <c r="BF626" s="519">
        <v>0</v>
      </c>
      <c r="BG626" s="519">
        <v>0</v>
      </c>
      <c r="BH626" s="519">
        <v>0</v>
      </c>
      <c r="BI626" s="519">
        <v>0</v>
      </c>
      <c r="BJ626" s="519">
        <v>0</v>
      </c>
      <c r="BK626" s="519">
        <v>0</v>
      </c>
      <c r="BL626" s="519">
        <v>0</v>
      </c>
      <c r="BM626" s="519">
        <v>0</v>
      </c>
      <c r="BN626" s="519">
        <v>0</v>
      </c>
      <c r="BO626" s="519">
        <v>0</v>
      </c>
      <c r="BP626" s="519">
        <v>0</v>
      </c>
      <c r="BQ626" s="519">
        <v>0</v>
      </c>
      <c r="BR626" s="519">
        <v>0</v>
      </c>
      <c r="BS626" s="519">
        <v>0</v>
      </c>
      <c r="BT626" s="519">
        <v>0</v>
      </c>
      <c r="BU626" s="519">
        <v>0</v>
      </c>
      <c r="BV626" s="519">
        <v>0</v>
      </c>
      <c r="BW626" s="519">
        <v>0</v>
      </c>
      <c r="BX626" s="519">
        <v>0</v>
      </c>
      <c r="BY626" s="519">
        <v>0</v>
      </c>
      <c r="BZ626" s="519">
        <v>0</v>
      </c>
      <c r="CA626" s="519">
        <v>0</v>
      </c>
      <c r="CB626" s="519">
        <v>0</v>
      </c>
      <c r="CC626" s="519">
        <v>0</v>
      </c>
      <c r="CD626" s="519">
        <v>0</v>
      </c>
      <c r="CE626" s="519">
        <v>0</v>
      </c>
      <c r="CF626" s="519">
        <v>0</v>
      </c>
      <c r="CG626" s="519">
        <v>0</v>
      </c>
      <c r="CH626" s="519">
        <v>0</v>
      </c>
      <c r="CI626" s="519">
        <v>0</v>
      </c>
      <c r="CJ626" s="519">
        <v>0</v>
      </c>
      <c r="CK626" s="519">
        <v>0</v>
      </c>
      <c r="CL626" s="519">
        <v>0</v>
      </c>
      <c r="CM626" s="519">
        <v>0</v>
      </c>
      <c r="CN626" s="519">
        <v>0</v>
      </c>
      <c r="CO626" s="519">
        <v>0</v>
      </c>
      <c r="CP626" s="519">
        <v>0</v>
      </c>
      <c r="CQ626" s="519">
        <v>0</v>
      </c>
      <c r="CR626" s="519">
        <v>0</v>
      </c>
      <c r="CS626" s="519">
        <v>0</v>
      </c>
      <c r="CT626" s="519">
        <v>0</v>
      </c>
      <c r="CU626" s="519">
        <v>0</v>
      </c>
      <c r="CV626" s="519">
        <v>0</v>
      </c>
      <c r="CW626" s="519">
        <v>0</v>
      </c>
      <c r="CX626" s="519">
        <v>0</v>
      </c>
      <c r="CY626" s="519">
        <v>0</v>
      </c>
      <c r="CZ626" s="519">
        <v>0</v>
      </c>
      <c r="DA626" s="519">
        <v>0</v>
      </c>
      <c r="DB626" s="519">
        <v>0</v>
      </c>
      <c r="DC626" s="519">
        <v>0</v>
      </c>
      <c r="DD626" s="519">
        <v>0</v>
      </c>
      <c r="DE626" s="519">
        <v>0</v>
      </c>
      <c r="DF626" s="519">
        <v>0</v>
      </c>
      <c r="DG626" s="519">
        <v>0</v>
      </c>
      <c r="DH626" s="519">
        <v>0</v>
      </c>
      <c r="DI626" s="519">
        <v>0</v>
      </c>
      <c r="DJ626" s="519">
        <v>0</v>
      </c>
      <c r="DK626" s="519">
        <v>0</v>
      </c>
      <c r="DL626" s="519">
        <v>0</v>
      </c>
      <c r="DM626" s="519">
        <v>0</v>
      </c>
      <c r="DN626" s="519">
        <v>0</v>
      </c>
      <c r="DO626" s="519">
        <v>0</v>
      </c>
      <c r="DP626" s="519">
        <v>0</v>
      </c>
      <c r="DQ626" s="519">
        <v>0</v>
      </c>
      <c r="DR626" s="519">
        <v>0</v>
      </c>
      <c r="DS626" s="519">
        <v>0</v>
      </c>
      <c r="DT626" s="519">
        <v>0</v>
      </c>
      <c r="DU626" s="519">
        <v>0</v>
      </c>
      <c r="DV626" s="519">
        <v>0</v>
      </c>
      <c r="DW626" s="519">
        <v>0</v>
      </c>
      <c r="DX626" s="519">
        <v>0</v>
      </c>
      <c r="DZ626" s="337"/>
      <c r="EA626" s="519" t="s">
        <v>1061</v>
      </c>
      <c r="EB626" s="519" t="s">
        <v>1060</v>
      </c>
      <c r="EC626" s="519">
        <v>21</v>
      </c>
      <c r="ED626" s="521" t="str">
        <f t="shared" si="32"/>
        <v>SDN150221</v>
      </c>
      <c r="EE626" s="519">
        <v>277</v>
      </c>
      <c r="EF626" s="519">
        <v>862</v>
      </c>
      <c r="EG626" s="519">
        <v>1518</v>
      </c>
      <c r="EH626" s="519">
        <v>2154</v>
      </c>
      <c r="EI626" s="519">
        <v>2780</v>
      </c>
      <c r="EJ626" s="519">
        <v>3390</v>
      </c>
      <c r="EK626" s="519">
        <v>3991</v>
      </c>
      <c r="EL626" s="519">
        <v>4473</v>
      </c>
      <c r="EM626" s="519">
        <v>4950</v>
      </c>
      <c r="EN626" s="519">
        <v>5567</v>
      </c>
      <c r="EO626" s="519">
        <v>6027</v>
      </c>
      <c r="EP626" s="519">
        <v>6485</v>
      </c>
      <c r="EQ626" s="519">
        <v>6937</v>
      </c>
      <c r="ER626" s="519">
        <v>7388</v>
      </c>
      <c r="ES626" s="519">
        <v>0</v>
      </c>
      <c r="ET626" s="519">
        <v>0</v>
      </c>
      <c r="EU626" s="519">
        <v>0</v>
      </c>
      <c r="EV626" s="519">
        <v>0</v>
      </c>
      <c r="EW626" s="519">
        <v>0</v>
      </c>
      <c r="EX626" s="519">
        <v>0</v>
      </c>
      <c r="EY626" s="519">
        <v>0</v>
      </c>
      <c r="EZ626" s="519">
        <v>0</v>
      </c>
      <c r="FA626" s="519">
        <v>0</v>
      </c>
      <c r="FB626" s="519">
        <v>0</v>
      </c>
      <c r="FC626" s="519">
        <v>0</v>
      </c>
      <c r="FD626" s="519">
        <v>0</v>
      </c>
      <c r="FE626" s="519">
        <v>0</v>
      </c>
      <c r="FF626" s="519">
        <v>0</v>
      </c>
      <c r="FG626" s="519">
        <v>0</v>
      </c>
      <c r="FH626" s="519">
        <v>0</v>
      </c>
      <c r="FI626" s="519">
        <v>0</v>
      </c>
      <c r="FJ626" s="519">
        <v>0</v>
      </c>
      <c r="FK626" s="519">
        <v>0</v>
      </c>
      <c r="FL626" s="519">
        <v>0</v>
      </c>
      <c r="FM626" s="519">
        <v>0</v>
      </c>
      <c r="FN626" s="519">
        <v>0</v>
      </c>
      <c r="FO626" s="519">
        <v>0</v>
      </c>
      <c r="FP626" s="519">
        <v>0</v>
      </c>
      <c r="FQ626" s="519">
        <v>0</v>
      </c>
      <c r="FR626" s="519">
        <v>0</v>
      </c>
      <c r="FS626" s="519">
        <v>0</v>
      </c>
      <c r="FT626" s="519">
        <v>0</v>
      </c>
      <c r="FU626" s="519">
        <v>0</v>
      </c>
      <c r="FV626" s="519">
        <v>0</v>
      </c>
      <c r="FW626" s="519">
        <v>0</v>
      </c>
      <c r="FX626" s="519">
        <v>0</v>
      </c>
      <c r="FY626" s="519">
        <v>0</v>
      </c>
      <c r="FZ626" s="519">
        <v>0</v>
      </c>
      <c r="GA626" s="519">
        <v>0</v>
      </c>
      <c r="GB626" s="519">
        <v>0</v>
      </c>
      <c r="GC626" s="519">
        <v>0</v>
      </c>
      <c r="GD626" s="519">
        <v>0</v>
      </c>
      <c r="GE626" s="519">
        <v>0</v>
      </c>
      <c r="GF626" s="519">
        <v>0</v>
      </c>
      <c r="GG626" s="519">
        <v>0</v>
      </c>
      <c r="GH626" s="519">
        <v>0</v>
      </c>
      <c r="GI626" s="519">
        <v>0</v>
      </c>
      <c r="GJ626" s="519">
        <v>0</v>
      </c>
      <c r="GK626" s="519">
        <v>0</v>
      </c>
      <c r="GL626" s="519">
        <v>0</v>
      </c>
      <c r="GM626" s="519">
        <v>0</v>
      </c>
      <c r="GN626" s="519">
        <v>0</v>
      </c>
      <c r="GO626" s="519">
        <v>0</v>
      </c>
      <c r="GP626" s="519">
        <v>0</v>
      </c>
      <c r="GQ626" s="519">
        <v>0</v>
      </c>
      <c r="GR626" s="519">
        <v>0</v>
      </c>
      <c r="GS626" s="519">
        <v>0</v>
      </c>
      <c r="GT626" s="519">
        <v>0</v>
      </c>
      <c r="GU626" s="519">
        <v>0</v>
      </c>
      <c r="GV626" s="519">
        <v>0</v>
      </c>
      <c r="GW626" s="519">
        <v>0</v>
      </c>
      <c r="GX626" s="519">
        <v>0</v>
      </c>
      <c r="GY626" s="519">
        <v>0</v>
      </c>
      <c r="GZ626" s="519">
        <v>0</v>
      </c>
      <c r="HA626" s="519">
        <v>0</v>
      </c>
      <c r="HB626" s="519">
        <v>0</v>
      </c>
      <c r="HC626" s="519">
        <v>0</v>
      </c>
      <c r="HD626" s="519">
        <v>0</v>
      </c>
      <c r="HE626" s="519">
        <v>0</v>
      </c>
      <c r="HF626" s="519">
        <v>0</v>
      </c>
      <c r="HG626" s="519">
        <v>0</v>
      </c>
      <c r="HH626" s="519">
        <v>0</v>
      </c>
      <c r="HI626" s="519">
        <v>0</v>
      </c>
      <c r="HJ626" s="519">
        <v>0</v>
      </c>
      <c r="HK626" s="519">
        <v>0</v>
      </c>
      <c r="HL626" s="519">
        <v>0</v>
      </c>
      <c r="HM626" s="519">
        <v>0</v>
      </c>
      <c r="HN626" s="519">
        <v>0</v>
      </c>
      <c r="HO626" s="519">
        <v>0</v>
      </c>
      <c r="HP626" s="519">
        <v>0</v>
      </c>
      <c r="HQ626" s="519">
        <v>0</v>
      </c>
      <c r="HR626" s="519">
        <v>0</v>
      </c>
      <c r="HS626" s="519">
        <v>0</v>
      </c>
      <c r="HT626" s="519">
        <v>0</v>
      </c>
      <c r="HU626" s="519">
        <v>0</v>
      </c>
      <c r="HV626" s="519">
        <v>0</v>
      </c>
      <c r="HW626" s="519">
        <v>0</v>
      </c>
      <c r="HX626" s="519">
        <v>0</v>
      </c>
      <c r="HY626" s="519">
        <v>0</v>
      </c>
      <c r="HZ626" s="519">
        <v>0</v>
      </c>
      <c r="IA626" s="519">
        <v>0</v>
      </c>
      <c r="IB626" s="519">
        <v>0</v>
      </c>
      <c r="IC626" s="519">
        <v>0</v>
      </c>
      <c r="ID626" s="519">
        <v>0</v>
      </c>
      <c r="IE626" s="519">
        <v>0</v>
      </c>
      <c r="IF626" s="519">
        <v>0</v>
      </c>
      <c r="IG626" s="519">
        <v>0</v>
      </c>
      <c r="IH626" s="519">
        <v>0</v>
      </c>
      <c r="II626" s="519">
        <v>0</v>
      </c>
      <c r="IJ626" s="519">
        <v>0</v>
      </c>
      <c r="IK626" s="519">
        <v>0</v>
      </c>
    </row>
    <row r="627" spans="2:245" hidden="1">
      <c r="B627" s="519" t="s">
        <v>1058</v>
      </c>
      <c r="C627" s="519"/>
      <c r="D627" s="519"/>
      <c r="E627" s="519"/>
      <c r="F627" s="519">
        <v>2</v>
      </c>
      <c r="G627" s="519"/>
      <c r="H627" s="519">
        <v>1</v>
      </c>
      <c r="I627" s="519">
        <v>5</v>
      </c>
      <c r="J627" s="519" t="str">
        <f t="shared" si="30"/>
        <v>SDN10020105</v>
      </c>
      <c r="K627" s="519">
        <v>960</v>
      </c>
      <c r="M627" s="337"/>
      <c r="N627" s="519" t="s">
        <v>1061</v>
      </c>
      <c r="O627" s="519" t="s">
        <v>1060</v>
      </c>
      <c r="P627" s="519">
        <v>22</v>
      </c>
      <c r="Q627" s="521" t="str">
        <f t="shared" si="31"/>
        <v>SDN150222</v>
      </c>
      <c r="R627" s="519">
        <v>146</v>
      </c>
      <c r="S627" s="519">
        <v>429</v>
      </c>
      <c r="T627" s="519">
        <v>719</v>
      </c>
      <c r="U627" s="519">
        <v>1017</v>
      </c>
      <c r="V627" s="519">
        <v>1322</v>
      </c>
      <c r="W627" s="519">
        <v>1634</v>
      </c>
      <c r="X627" s="519">
        <v>1953</v>
      </c>
      <c r="Y627" s="519">
        <v>2228</v>
      </c>
      <c r="Z627" s="519">
        <v>2509</v>
      </c>
      <c r="AA627" s="519">
        <v>3731</v>
      </c>
      <c r="AB627" s="519">
        <v>4128</v>
      </c>
      <c r="AC627" s="519">
        <v>4537</v>
      </c>
      <c r="AD627" s="519">
        <v>4959</v>
      </c>
      <c r="AE627" s="519">
        <v>5397</v>
      </c>
      <c r="AF627" s="519">
        <v>5849</v>
      </c>
      <c r="AG627" s="519">
        <v>6014</v>
      </c>
      <c r="AH627" s="519">
        <v>6189</v>
      </c>
      <c r="AI627" s="519">
        <v>6376</v>
      </c>
      <c r="AJ627" s="519">
        <v>6576</v>
      </c>
      <c r="AK627" s="519">
        <v>6790</v>
      </c>
      <c r="AL627" s="519">
        <v>7019</v>
      </c>
      <c r="AM627" s="519">
        <v>7265</v>
      </c>
      <c r="AN627" s="519">
        <v>7530</v>
      </c>
      <c r="AO627" s="519">
        <v>7818</v>
      </c>
      <c r="AP627" s="519">
        <v>8127</v>
      </c>
      <c r="AQ627" s="519">
        <v>8460</v>
      </c>
      <c r="AR627" s="519">
        <v>8810</v>
      </c>
      <c r="AS627" s="519">
        <v>9183</v>
      </c>
      <c r="AT627" s="519">
        <v>9579</v>
      </c>
      <c r="AU627" s="519">
        <v>0</v>
      </c>
      <c r="AV627" s="519">
        <v>0</v>
      </c>
      <c r="AW627" s="519">
        <v>0</v>
      </c>
      <c r="AX627" s="519">
        <v>0</v>
      </c>
      <c r="AY627" s="519">
        <v>0</v>
      </c>
      <c r="AZ627" s="519">
        <v>0</v>
      </c>
      <c r="BA627" s="519">
        <v>0</v>
      </c>
      <c r="BB627" s="519">
        <v>0</v>
      </c>
      <c r="BC627" s="519">
        <v>0</v>
      </c>
      <c r="BD627" s="519">
        <v>0</v>
      </c>
      <c r="BE627" s="519">
        <v>0</v>
      </c>
      <c r="BF627" s="519">
        <v>0</v>
      </c>
      <c r="BG627" s="519">
        <v>0</v>
      </c>
      <c r="BH627" s="519">
        <v>0</v>
      </c>
      <c r="BI627" s="519">
        <v>0</v>
      </c>
      <c r="BJ627" s="519">
        <v>0</v>
      </c>
      <c r="BK627" s="519">
        <v>0</v>
      </c>
      <c r="BL627" s="519">
        <v>0</v>
      </c>
      <c r="BM627" s="519">
        <v>0</v>
      </c>
      <c r="BN627" s="519">
        <v>0</v>
      </c>
      <c r="BO627" s="519">
        <v>0</v>
      </c>
      <c r="BP627" s="519">
        <v>0</v>
      </c>
      <c r="BQ627" s="519">
        <v>0</v>
      </c>
      <c r="BR627" s="519">
        <v>0</v>
      </c>
      <c r="BS627" s="519">
        <v>0</v>
      </c>
      <c r="BT627" s="519">
        <v>0</v>
      </c>
      <c r="BU627" s="519">
        <v>0</v>
      </c>
      <c r="BV627" s="519">
        <v>0</v>
      </c>
      <c r="BW627" s="519">
        <v>0</v>
      </c>
      <c r="BX627" s="519">
        <v>0</v>
      </c>
      <c r="BY627" s="519">
        <v>0</v>
      </c>
      <c r="BZ627" s="519">
        <v>0</v>
      </c>
      <c r="CA627" s="519">
        <v>0</v>
      </c>
      <c r="CB627" s="519">
        <v>0</v>
      </c>
      <c r="CC627" s="519">
        <v>0</v>
      </c>
      <c r="CD627" s="519">
        <v>0</v>
      </c>
      <c r="CE627" s="519">
        <v>0</v>
      </c>
      <c r="CF627" s="519">
        <v>0</v>
      </c>
      <c r="CG627" s="519">
        <v>0</v>
      </c>
      <c r="CH627" s="519">
        <v>0</v>
      </c>
      <c r="CI627" s="519">
        <v>0</v>
      </c>
      <c r="CJ627" s="519">
        <v>0</v>
      </c>
      <c r="CK627" s="519">
        <v>0</v>
      </c>
      <c r="CL627" s="519">
        <v>0</v>
      </c>
      <c r="CM627" s="519">
        <v>0</v>
      </c>
      <c r="CN627" s="519">
        <v>0</v>
      </c>
      <c r="CO627" s="519">
        <v>0</v>
      </c>
      <c r="CP627" s="519">
        <v>0</v>
      </c>
      <c r="CQ627" s="519">
        <v>0</v>
      </c>
      <c r="CR627" s="519">
        <v>0</v>
      </c>
      <c r="CS627" s="519">
        <v>0</v>
      </c>
      <c r="CT627" s="519">
        <v>0</v>
      </c>
      <c r="CU627" s="519">
        <v>0</v>
      </c>
      <c r="CV627" s="519">
        <v>0</v>
      </c>
      <c r="CW627" s="519">
        <v>0</v>
      </c>
      <c r="CX627" s="519">
        <v>0</v>
      </c>
      <c r="CY627" s="519">
        <v>0</v>
      </c>
      <c r="CZ627" s="519">
        <v>0</v>
      </c>
      <c r="DA627" s="519">
        <v>0</v>
      </c>
      <c r="DB627" s="519">
        <v>0</v>
      </c>
      <c r="DC627" s="519">
        <v>0</v>
      </c>
      <c r="DD627" s="519">
        <v>0</v>
      </c>
      <c r="DE627" s="519">
        <v>0</v>
      </c>
      <c r="DF627" s="519">
        <v>0</v>
      </c>
      <c r="DG627" s="519">
        <v>0</v>
      </c>
      <c r="DH627" s="519">
        <v>0</v>
      </c>
      <c r="DI627" s="519">
        <v>0</v>
      </c>
      <c r="DJ627" s="519">
        <v>0</v>
      </c>
      <c r="DK627" s="519">
        <v>0</v>
      </c>
      <c r="DL627" s="519">
        <v>0</v>
      </c>
      <c r="DM627" s="519">
        <v>0</v>
      </c>
      <c r="DN627" s="519">
        <v>0</v>
      </c>
      <c r="DO627" s="519">
        <v>0</v>
      </c>
      <c r="DP627" s="519">
        <v>0</v>
      </c>
      <c r="DQ627" s="519">
        <v>0</v>
      </c>
      <c r="DR627" s="519">
        <v>0</v>
      </c>
      <c r="DS627" s="519">
        <v>0</v>
      </c>
      <c r="DT627" s="519">
        <v>0</v>
      </c>
      <c r="DU627" s="519">
        <v>0</v>
      </c>
      <c r="DV627" s="519">
        <v>0</v>
      </c>
      <c r="DW627" s="519">
        <v>0</v>
      </c>
      <c r="DX627" s="519">
        <v>0</v>
      </c>
      <c r="DZ627" s="337"/>
      <c r="EA627" s="519" t="s">
        <v>1061</v>
      </c>
      <c r="EB627" s="519" t="s">
        <v>1060</v>
      </c>
      <c r="EC627" s="519">
        <v>22</v>
      </c>
      <c r="ED627" s="521" t="str">
        <f t="shared" si="32"/>
        <v>SDN150222</v>
      </c>
      <c r="EE627" s="519">
        <v>266</v>
      </c>
      <c r="EF627" s="519">
        <v>835</v>
      </c>
      <c r="EG627" s="519">
        <v>1480</v>
      </c>
      <c r="EH627" s="519">
        <v>2107</v>
      </c>
      <c r="EI627" s="519">
        <v>2721</v>
      </c>
      <c r="EJ627" s="519">
        <v>3322</v>
      </c>
      <c r="EK627" s="519">
        <v>3913</v>
      </c>
      <c r="EL627" s="519">
        <v>4390</v>
      </c>
      <c r="EM627" s="519">
        <v>4859</v>
      </c>
      <c r="EN627" s="519">
        <v>5469</v>
      </c>
      <c r="EO627" s="519">
        <v>5924</v>
      </c>
      <c r="EP627" s="519">
        <v>6376</v>
      </c>
      <c r="EQ627" s="519">
        <v>6824</v>
      </c>
      <c r="ER627" s="519">
        <v>7274</v>
      </c>
      <c r="ES627" s="519">
        <v>0</v>
      </c>
      <c r="ET627" s="519">
        <v>0</v>
      </c>
      <c r="EU627" s="519">
        <v>0</v>
      </c>
      <c r="EV627" s="519">
        <v>0</v>
      </c>
      <c r="EW627" s="519">
        <v>0</v>
      </c>
      <c r="EX627" s="519">
        <v>0</v>
      </c>
      <c r="EY627" s="519">
        <v>0</v>
      </c>
      <c r="EZ627" s="519">
        <v>0</v>
      </c>
      <c r="FA627" s="519">
        <v>0</v>
      </c>
      <c r="FB627" s="519">
        <v>0</v>
      </c>
      <c r="FC627" s="519">
        <v>0</v>
      </c>
      <c r="FD627" s="519">
        <v>0</v>
      </c>
      <c r="FE627" s="519">
        <v>0</v>
      </c>
      <c r="FF627" s="519">
        <v>0</v>
      </c>
      <c r="FG627" s="519">
        <v>0</v>
      </c>
      <c r="FH627" s="519">
        <v>0</v>
      </c>
      <c r="FI627" s="519">
        <v>0</v>
      </c>
      <c r="FJ627" s="519">
        <v>0</v>
      </c>
      <c r="FK627" s="519">
        <v>0</v>
      </c>
      <c r="FL627" s="519">
        <v>0</v>
      </c>
      <c r="FM627" s="519">
        <v>0</v>
      </c>
      <c r="FN627" s="519">
        <v>0</v>
      </c>
      <c r="FO627" s="519">
        <v>0</v>
      </c>
      <c r="FP627" s="519">
        <v>0</v>
      </c>
      <c r="FQ627" s="519">
        <v>0</v>
      </c>
      <c r="FR627" s="519">
        <v>0</v>
      </c>
      <c r="FS627" s="519">
        <v>0</v>
      </c>
      <c r="FT627" s="519">
        <v>0</v>
      </c>
      <c r="FU627" s="519">
        <v>0</v>
      </c>
      <c r="FV627" s="519">
        <v>0</v>
      </c>
      <c r="FW627" s="519">
        <v>0</v>
      </c>
      <c r="FX627" s="519">
        <v>0</v>
      </c>
      <c r="FY627" s="519">
        <v>0</v>
      </c>
      <c r="FZ627" s="519">
        <v>0</v>
      </c>
      <c r="GA627" s="519">
        <v>0</v>
      </c>
      <c r="GB627" s="519">
        <v>0</v>
      </c>
      <c r="GC627" s="519">
        <v>0</v>
      </c>
      <c r="GD627" s="519">
        <v>0</v>
      </c>
      <c r="GE627" s="519">
        <v>0</v>
      </c>
      <c r="GF627" s="519">
        <v>0</v>
      </c>
      <c r="GG627" s="519">
        <v>0</v>
      </c>
      <c r="GH627" s="519">
        <v>0</v>
      </c>
      <c r="GI627" s="519">
        <v>0</v>
      </c>
      <c r="GJ627" s="519">
        <v>0</v>
      </c>
      <c r="GK627" s="519">
        <v>0</v>
      </c>
      <c r="GL627" s="519">
        <v>0</v>
      </c>
      <c r="GM627" s="519">
        <v>0</v>
      </c>
      <c r="GN627" s="519">
        <v>0</v>
      </c>
      <c r="GO627" s="519">
        <v>0</v>
      </c>
      <c r="GP627" s="519">
        <v>0</v>
      </c>
      <c r="GQ627" s="519">
        <v>0</v>
      </c>
      <c r="GR627" s="519">
        <v>0</v>
      </c>
      <c r="GS627" s="519">
        <v>0</v>
      </c>
      <c r="GT627" s="519">
        <v>0</v>
      </c>
      <c r="GU627" s="519">
        <v>0</v>
      </c>
      <c r="GV627" s="519">
        <v>0</v>
      </c>
      <c r="GW627" s="519">
        <v>0</v>
      </c>
      <c r="GX627" s="519">
        <v>0</v>
      </c>
      <c r="GY627" s="519">
        <v>0</v>
      </c>
      <c r="GZ627" s="519">
        <v>0</v>
      </c>
      <c r="HA627" s="519">
        <v>0</v>
      </c>
      <c r="HB627" s="519">
        <v>0</v>
      </c>
      <c r="HC627" s="519">
        <v>0</v>
      </c>
      <c r="HD627" s="519">
        <v>0</v>
      </c>
      <c r="HE627" s="519">
        <v>0</v>
      </c>
      <c r="HF627" s="519">
        <v>0</v>
      </c>
      <c r="HG627" s="519">
        <v>0</v>
      </c>
      <c r="HH627" s="519">
        <v>0</v>
      </c>
      <c r="HI627" s="519">
        <v>0</v>
      </c>
      <c r="HJ627" s="519">
        <v>0</v>
      </c>
      <c r="HK627" s="519">
        <v>0</v>
      </c>
      <c r="HL627" s="519">
        <v>0</v>
      </c>
      <c r="HM627" s="519">
        <v>0</v>
      </c>
      <c r="HN627" s="519">
        <v>0</v>
      </c>
      <c r="HO627" s="519">
        <v>0</v>
      </c>
      <c r="HP627" s="519">
        <v>0</v>
      </c>
      <c r="HQ627" s="519">
        <v>0</v>
      </c>
      <c r="HR627" s="519">
        <v>0</v>
      </c>
      <c r="HS627" s="519">
        <v>0</v>
      </c>
      <c r="HT627" s="519">
        <v>0</v>
      </c>
      <c r="HU627" s="519">
        <v>0</v>
      </c>
      <c r="HV627" s="519">
        <v>0</v>
      </c>
      <c r="HW627" s="519">
        <v>0</v>
      </c>
      <c r="HX627" s="519">
        <v>0</v>
      </c>
      <c r="HY627" s="519">
        <v>0</v>
      </c>
      <c r="HZ627" s="519">
        <v>0</v>
      </c>
      <c r="IA627" s="519">
        <v>0</v>
      </c>
      <c r="IB627" s="519">
        <v>0</v>
      </c>
      <c r="IC627" s="519">
        <v>0</v>
      </c>
      <c r="ID627" s="519">
        <v>0</v>
      </c>
      <c r="IE627" s="519">
        <v>0</v>
      </c>
      <c r="IF627" s="519">
        <v>0</v>
      </c>
      <c r="IG627" s="519">
        <v>0</v>
      </c>
      <c r="IH627" s="519">
        <v>0</v>
      </c>
      <c r="II627" s="519">
        <v>0</v>
      </c>
      <c r="IJ627" s="519">
        <v>0</v>
      </c>
      <c r="IK627" s="519">
        <v>0</v>
      </c>
    </row>
    <row r="628" spans="2:245" hidden="1">
      <c r="B628" s="519" t="s">
        <v>1058</v>
      </c>
      <c r="C628" s="519"/>
      <c r="D628" s="519"/>
      <c r="E628" s="519"/>
      <c r="F628" s="519">
        <v>2</v>
      </c>
      <c r="G628" s="519"/>
      <c r="H628" s="519">
        <v>1</v>
      </c>
      <c r="I628" s="519">
        <v>6</v>
      </c>
      <c r="J628" s="519" t="str">
        <f t="shared" si="30"/>
        <v>SDN10020106</v>
      </c>
      <c r="K628" s="519">
        <v>768</v>
      </c>
      <c r="M628" s="337"/>
      <c r="N628" s="519" t="s">
        <v>1061</v>
      </c>
      <c r="O628" s="519" t="s">
        <v>1060</v>
      </c>
      <c r="P628" s="519">
        <v>23</v>
      </c>
      <c r="Q628" s="521" t="str">
        <f t="shared" si="31"/>
        <v>SDN150223</v>
      </c>
      <c r="R628" s="519">
        <v>139</v>
      </c>
      <c r="S628" s="519">
        <v>419</v>
      </c>
      <c r="T628" s="519">
        <v>704</v>
      </c>
      <c r="U628" s="519">
        <v>998</v>
      </c>
      <c r="V628" s="519">
        <v>1298</v>
      </c>
      <c r="W628" s="519">
        <v>1605</v>
      </c>
      <c r="X628" s="519">
        <v>1921</v>
      </c>
      <c r="Y628" s="519">
        <v>2192</v>
      </c>
      <c r="Z628" s="519">
        <v>2469</v>
      </c>
      <c r="AA628" s="519">
        <v>3673</v>
      </c>
      <c r="AB628" s="519">
        <v>4066</v>
      </c>
      <c r="AC628" s="519">
        <v>4471</v>
      </c>
      <c r="AD628" s="519">
        <v>4890</v>
      </c>
      <c r="AE628" s="519">
        <v>5324</v>
      </c>
      <c r="AF628" s="519">
        <v>5773</v>
      </c>
      <c r="AG628" s="519">
        <v>5940</v>
      </c>
      <c r="AH628" s="519">
        <v>6118</v>
      </c>
      <c r="AI628" s="519">
        <v>6308</v>
      </c>
      <c r="AJ628" s="519">
        <v>6512</v>
      </c>
      <c r="AK628" s="519">
        <v>6729</v>
      </c>
      <c r="AL628" s="519">
        <v>6963</v>
      </c>
      <c r="AM628" s="519">
        <v>7214</v>
      </c>
      <c r="AN628" s="519">
        <v>7487</v>
      </c>
      <c r="AO628" s="519">
        <v>7781</v>
      </c>
      <c r="AP628" s="519">
        <v>8099</v>
      </c>
      <c r="AQ628" s="519">
        <v>8435</v>
      </c>
      <c r="AR628" s="519">
        <v>8791</v>
      </c>
      <c r="AS628" s="519">
        <v>9170</v>
      </c>
      <c r="AT628" s="519">
        <v>9573</v>
      </c>
      <c r="AU628" s="519">
        <v>0</v>
      </c>
      <c r="AV628" s="519">
        <v>0</v>
      </c>
      <c r="AW628" s="519">
        <v>0</v>
      </c>
      <c r="AX628" s="519">
        <v>0</v>
      </c>
      <c r="AY628" s="519">
        <v>0</v>
      </c>
      <c r="AZ628" s="519">
        <v>0</v>
      </c>
      <c r="BA628" s="519">
        <v>0</v>
      </c>
      <c r="BB628" s="519">
        <v>0</v>
      </c>
      <c r="BC628" s="519">
        <v>0</v>
      </c>
      <c r="BD628" s="519">
        <v>0</v>
      </c>
      <c r="BE628" s="519">
        <v>0</v>
      </c>
      <c r="BF628" s="519">
        <v>0</v>
      </c>
      <c r="BG628" s="519">
        <v>0</v>
      </c>
      <c r="BH628" s="519">
        <v>0</v>
      </c>
      <c r="BI628" s="519">
        <v>0</v>
      </c>
      <c r="BJ628" s="519">
        <v>0</v>
      </c>
      <c r="BK628" s="519">
        <v>0</v>
      </c>
      <c r="BL628" s="519">
        <v>0</v>
      </c>
      <c r="BM628" s="519">
        <v>0</v>
      </c>
      <c r="BN628" s="519">
        <v>0</v>
      </c>
      <c r="BO628" s="519">
        <v>0</v>
      </c>
      <c r="BP628" s="519">
        <v>0</v>
      </c>
      <c r="BQ628" s="519">
        <v>0</v>
      </c>
      <c r="BR628" s="519">
        <v>0</v>
      </c>
      <c r="BS628" s="519">
        <v>0</v>
      </c>
      <c r="BT628" s="519">
        <v>0</v>
      </c>
      <c r="BU628" s="519">
        <v>0</v>
      </c>
      <c r="BV628" s="519">
        <v>0</v>
      </c>
      <c r="BW628" s="519">
        <v>0</v>
      </c>
      <c r="BX628" s="519">
        <v>0</v>
      </c>
      <c r="BY628" s="519">
        <v>0</v>
      </c>
      <c r="BZ628" s="519">
        <v>0</v>
      </c>
      <c r="CA628" s="519">
        <v>0</v>
      </c>
      <c r="CB628" s="519">
        <v>0</v>
      </c>
      <c r="CC628" s="519">
        <v>0</v>
      </c>
      <c r="CD628" s="519">
        <v>0</v>
      </c>
      <c r="CE628" s="519">
        <v>0</v>
      </c>
      <c r="CF628" s="519">
        <v>0</v>
      </c>
      <c r="CG628" s="519">
        <v>0</v>
      </c>
      <c r="CH628" s="519">
        <v>0</v>
      </c>
      <c r="CI628" s="519">
        <v>0</v>
      </c>
      <c r="CJ628" s="519">
        <v>0</v>
      </c>
      <c r="CK628" s="519">
        <v>0</v>
      </c>
      <c r="CL628" s="519">
        <v>0</v>
      </c>
      <c r="CM628" s="519">
        <v>0</v>
      </c>
      <c r="CN628" s="519">
        <v>0</v>
      </c>
      <c r="CO628" s="519">
        <v>0</v>
      </c>
      <c r="CP628" s="519">
        <v>0</v>
      </c>
      <c r="CQ628" s="519">
        <v>0</v>
      </c>
      <c r="CR628" s="519">
        <v>0</v>
      </c>
      <c r="CS628" s="519">
        <v>0</v>
      </c>
      <c r="CT628" s="519">
        <v>0</v>
      </c>
      <c r="CU628" s="519">
        <v>0</v>
      </c>
      <c r="CV628" s="519">
        <v>0</v>
      </c>
      <c r="CW628" s="519">
        <v>0</v>
      </c>
      <c r="CX628" s="519">
        <v>0</v>
      </c>
      <c r="CY628" s="519">
        <v>0</v>
      </c>
      <c r="CZ628" s="519">
        <v>0</v>
      </c>
      <c r="DA628" s="519">
        <v>0</v>
      </c>
      <c r="DB628" s="519">
        <v>0</v>
      </c>
      <c r="DC628" s="519">
        <v>0</v>
      </c>
      <c r="DD628" s="519">
        <v>0</v>
      </c>
      <c r="DE628" s="519">
        <v>0</v>
      </c>
      <c r="DF628" s="519">
        <v>0</v>
      </c>
      <c r="DG628" s="519">
        <v>0</v>
      </c>
      <c r="DH628" s="519">
        <v>0</v>
      </c>
      <c r="DI628" s="519">
        <v>0</v>
      </c>
      <c r="DJ628" s="519">
        <v>0</v>
      </c>
      <c r="DK628" s="519">
        <v>0</v>
      </c>
      <c r="DL628" s="519">
        <v>0</v>
      </c>
      <c r="DM628" s="519">
        <v>0</v>
      </c>
      <c r="DN628" s="519">
        <v>0</v>
      </c>
      <c r="DO628" s="519">
        <v>0</v>
      </c>
      <c r="DP628" s="519">
        <v>0</v>
      </c>
      <c r="DQ628" s="519">
        <v>0</v>
      </c>
      <c r="DR628" s="519">
        <v>0</v>
      </c>
      <c r="DS628" s="519">
        <v>0</v>
      </c>
      <c r="DT628" s="519">
        <v>0</v>
      </c>
      <c r="DU628" s="519">
        <v>0</v>
      </c>
      <c r="DV628" s="519">
        <v>0</v>
      </c>
      <c r="DW628" s="519">
        <v>0</v>
      </c>
      <c r="DX628" s="519">
        <v>0</v>
      </c>
      <c r="DZ628" s="337"/>
      <c r="EA628" s="519" t="s">
        <v>1061</v>
      </c>
      <c r="EB628" s="519" t="s">
        <v>1060</v>
      </c>
      <c r="EC628" s="519">
        <v>23</v>
      </c>
      <c r="ED628" s="521" t="str">
        <f t="shared" si="32"/>
        <v>SDN150223</v>
      </c>
      <c r="EE628" s="519">
        <v>253</v>
      </c>
      <c r="EF628" s="519">
        <v>809</v>
      </c>
      <c r="EG628" s="519">
        <v>1443</v>
      </c>
      <c r="EH628" s="519">
        <v>2059</v>
      </c>
      <c r="EI628" s="519">
        <v>2664</v>
      </c>
      <c r="EJ628" s="519">
        <v>3254</v>
      </c>
      <c r="EK628" s="519">
        <v>3836</v>
      </c>
      <c r="EL628" s="519">
        <v>4306</v>
      </c>
      <c r="EM628" s="519">
        <v>4768</v>
      </c>
      <c r="EN628" s="519">
        <v>5371</v>
      </c>
      <c r="EO628" s="519">
        <v>5821</v>
      </c>
      <c r="EP628" s="519">
        <v>6268</v>
      </c>
      <c r="EQ628" s="519">
        <v>6713</v>
      </c>
      <c r="ER628" s="519">
        <v>7160</v>
      </c>
      <c r="ES628" s="519">
        <v>0</v>
      </c>
      <c r="ET628" s="519">
        <v>0</v>
      </c>
      <c r="EU628" s="519">
        <v>0</v>
      </c>
      <c r="EV628" s="519">
        <v>0</v>
      </c>
      <c r="EW628" s="519">
        <v>0</v>
      </c>
      <c r="EX628" s="519">
        <v>0</v>
      </c>
      <c r="EY628" s="519">
        <v>0</v>
      </c>
      <c r="EZ628" s="519">
        <v>0</v>
      </c>
      <c r="FA628" s="519">
        <v>0</v>
      </c>
      <c r="FB628" s="519">
        <v>0</v>
      </c>
      <c r="FC628" s="519">
        <v>0</v>
      </c>
      <c r="FD628" s="519">
        <v>0</v>
      </c>
      <c r="FE628" s="519">
        <v>0</v>
      </c>
      <c r="FF628" s="519">
        <v>0</v>
      </c>
      <c r="FG628" s="519">
        <v>0</v>
      </c>
      <c r="FH628" s="519">
        <v>0</v>
      </c>
      <c r="FI628" s="519">
        <v>0</v>
      </c>
      <c r="FJ628" s="519">
        <v>0</v>
      </c>
      <c r="FK628" s="519">
        <v>0</v>
      </c>
      <c r="FL628" s="519">
        <v>0</v>
      </c>
      <c r="FM628" s="519">
        <v>0</v>
      </c>
      <c r="FN628" s="519">
        <v>0</v>
      </c>
      <c r="FO628" s="519">
        <v>0</v>
      </c>
      <c r="FP628" s="519">
        <v>0</v>
      </c>
      <c r="FQ628" s="519">
        <v>0</v>
      </c>
      <c r="FR628" s="519">
        <v>0</v>
      </c>
      <c r="FS628" s="519">
        <v>0</v>
      </c>
      <c r="FT628" s="519">
        <v>0</v>
      </c>
      <c r="FU628" s="519">
        <v>0</v>
      </c>
      <c r="FV628" s="519">
        <v>0</v>
      </c>
      <c r="FW628" s="519">
        <v>0</v>
      </c>
      <c r="FX628" s="519">
        <v>0</v>
      </c>
      <c r="FY628" s="519">
        <v>0</v>
      </c>
      <c r="FZ628" s="519">
        <v>0</v>
      </c>
      <c r="GA628" s="519">
        <v>0</v>
      </c>
      <c r="GB628" s="519">
        <v>0</v>
      </c>
      <c r="GC628" s="519">
        <v>0</v>
      </c>
      <c r="GD628" s="519">
        <v>0</v>
      </c>
      <c r="GE628" s="519">
        <v>0</v>
      </c>
      <c r="GF628" s="519">
        <v>0</v>
      </c>
      <c r="GG628" s="519">
        <v>0</v>
      </c>
      <c r="GH628" s="519">
        <v>0</v>
      </c>
      <c r="GI628" s="519">
        <v>0</v>
      </c>
      <c r="GJ628" s="519">
        <v>0</v>
      </c>
      <c r="GK628" s="519">
        <v>0</v>
      </c>
      <c r="GL628" s="519">
        <v>0</v>
      </c>
      <c r="GM628" s="519">
        <v>0</v>
      </c>
      <c r="GN628" s="519">
        <v>0</v>
      </c>
      <c r="GO628" s="519">
        <v>0</v>
      </c>
      <c r="GP628" s="519">
        <v>0</v>
      </c>
      <c r="GQ628" s="519">
        <v>0</v>
      </c>
      <c r="GR628" s="519">
        <v>0</v>
      </c>
      <c r="GS628" s="519">
        <v>0</v>
      </c>
      <c r="GT628" s="519">
        <v>0</v>
      </c>
      <c r="GU628" s="519">
        <v>0</v>
      </c>
      <c r="GV628" s="519">
        <v>0</v>
      </c>
      <c r="GW628" s="519">
        <v>0</v>
      </c>
      <c r="GX628" s="519">
        <v>0</v>
      </c>
      <c r="GY628" s="519">
        <v>0</v>
      </c>
      <c r="GZ628" s="519">
        <v>0</v>
      </c>
      <c r="HA628" s="519">
        <v>0</v>
      </c>
      <c r="HB628" s="519">
        <v>0</v>
      </c>
      <c r="HC628" s="519">
        <v>0</v>
      </c>
      <c r="HD628" s="519">
        <v>0</v>
      </c>
      <c r="HE628" s="519">
        <v>0</v>
      </c>
      <c r="HF628" s="519">
        <v>0</v>
      </c>
      <c r="HG628" s="519">
        <v>0</v>
      </c>
      <c r="HH628" s="519">
        <v>0</v>
      </c>
      <c r="HI628" s="519">
        <v>0</v>
      </c>
      <c r="HJ628" s="519">
        <v>0</v>
      </c>
      <c r="HK628" s="519">
        <v>0</v>
      </c>
      <c r="HL628" s="519">
        <v>0</v>
      </c>
      <c r="HM628" s="519">
        <v>0</v>
      </c>
      <c r="HN628" s="519">
        <v>0</v>
      </c>
      <c r="HO628" s="519">
        <v>0</v>
      </c>
      <c r="HP628" s="519">
        <v>0</v>
      </c>
      <c r="HQ628" s="519">
        <v>0</v>
      </c>
      <c r="HR628" s="519">
        <v>0</v>
      </c>
      <c r="HS628" s="519">
        <v>0</v>
      </c>
      <c r="HT628" s="519">
        <v>0</v>
      </c>
      <c r="HU628" s="519">
        <v>0</v>
      </c>
      <c r="HV628" s="519">
        <v>0</v>
      </c>
      <c r="HW628" s="519">
        <v>0</v>
      </c>
      <c r="HX628" s="519">
        <v>0</v>
      </c>
      <c r="HY628" s="519">
        <v>0</v>
      </c>
      <c r="HZ628" s="519">
        <v>0</v>
      </c>
      <c r="IA628" s="519">
        <v>0</v>
      </c>
      <c r="IB628" s="519">
        <v>0</v>
      </c>
      <c r="IC628" s="519">
        <v>0</v>
      </c>
      <c r="ID628" s="519">
        <v>0</v>
      </c>
      <c r="IE628" s="519">
        <v>0</v>
      </c>
      <c r="IF628" s="519">
        <v>0</v>
      </c>
      <c r="IG628" s="519">
        <v>0</v>
      </c>
      <c r="IH628" s="519">
        <v>0</v>
      </c>
      <c r="II628" s="519">
        <v>0</v>
      </c>
      <c r="IJ628" s="519">
        <v>0</v>
      </c>
      <c r="IK628" s="519">
        <v>0</v>
      </c>
    </row>
    <row r="629" spans="2:245" hidden="1">
      <c r="B629" s="519" t="s">
        <v>1058</v>
      </c>
      <c r="C629" s="519"/>
      <c r="D629" s="519"/>
      <c r="E629" s="519"/>
      <c r="F629" s="519">
        <v>2</v>
      </c>
      <c r="G629" s="519"/>
      <c r="H629" s="519">
        <v>1</v>
      </c>
      <c r="I629" s="519">
        <v>7</v>
      </c>
      <c r="J629" s="519" t="str">
        <f t="shared" si="30"/>
        <v>SDN10020107</v>
      </c>
      <c r="K629" s="519">
        <v>768</v>
      </c>
      <c r="M629" s="337"/>
      <c r="N629" s="519" t="s">
        <v>1061</v>
      </c>
      <c r="O629" s="519" t="s">
        <v>1060</v>
      </c>
      <c r="P629" s="519">
        <v>24</v>
      </c>
      <c r="Q629" s="521" t="str">
        <f t="shared" si="31"/>
        <v>SDN150224</v>
      </c>
      <c r="R629" s="519">
        <v>132</v>
      </c>
      <c r="S629" s="519">
        <v>407</v>
      </c>
      <c r="T629" s="519">
        <v>689</v>
      </c>
      <c r="U629" s="519">
        <v>978</v>
      </c>
      <c r="V629" s="519">
        <v>1274</v>
      </c>
      <c r="W629" s="519">
        <v>1577</v>
      </c>
      <c r="X629" s="519">
        <v>1889</v>
      </c>
      <c r="Y629" s="519">
        <v>2156</v>
      </c>
      <c r="Z629" s="519">
        <v>2431</v>
      </c>
      <c r="AA629" s="519">
        <v>3617</v>
      </c>
      <c r="AB629" s="519">
        <v>4006</v>
      </c>
      <c r="AC629" s="519">
        <v>4408</v>
      </c>
      <c r="AD629" s="519">
        <v>4823</v>
      </c>
      <c r="AE629" s="519">
        <v>5253</v>
      </c>
      <c r="AF629" s="519">
        <v>5701</v>
      </c>
      <c r="AG629" s="519">
        <v>5870</v>
      </c>
      <c r="AH629" s="519">
        <v>6051</v>
      </c>
      <c r="AI629" s="519">
        <v>6244</v>
      </c>
      <c r="AJ629" s="519">
        <v>6451</v>
      </c>
      <c r="AK629" s="519">
        <v>6673</v>
      </c>
      <c r="AL629" s="519">
        <v>6911</v>
      </c>
      <c r="AM629" s="519">
        <v>7169</v>
      </c>
      <c r="AN629" s="519">
        <v>7447</v>
      </c>
      <c r="AO629" s="519">
        <v>7750</v>
      </c>
      <c r="AP629" s="519">
        <v>8071</v>
      </c>
      <c r="AQ629" s="519">
        <v>8412</v>
      </c>
      <c r="AR629" s="519">
        <v>8774</v>
      </c>
      <c r="AS629" s="519">
        <v>9159</v>
      </c>
      <c r="AT629" s="519">
        <v>9568</v>
      </c>
      <c r="AU629" s="519">
        <v>0</v>
      </c>
      <c r="AV629" s="519">
        <v>0</v>
      </c>
      <c r="AW629" s="519">
        <v>0</v>
      </c>
      <c r="AX629" s="519">
        <v>0</v>
      </c>
      <c r="AY629" s="519">
        <v>0</v>
      </c>
      <c r="AZ629" s="519">
        <v>0</v>
      </c>
      <c r="BA629" s="519">
        <v>0</v>
      </c>
      <c r="BB629" s="519">
        <v>0</v>
      </c>
      <c r="BC629" s="519">
        <v>0</v>
      </c>
      <c r="BD629" s="519">
        <v>0</v>
      </c>
      <c r="BE629" s="519">
        <v>0</v>
      </c>
      <c r="BF629" s="519">
        <v>0</v>
      </c>
      <c r="BG629" s="519">
        <v>0</v>
      </c>
      <c r="BH629" s="519">
        <v>0</v>
      </c>
      <c r="BI629" s="519">
        <v>0</v>
      </c>
      <c r="BJ629" s="519">
        <v>0</v>
      </c>
      <c r="BK629" s="519">
        <v>0</v>
      </c>
      <c r="BL629" s="519">
        <v>0</v>
      </c>
      <c r="BM629" s="519">
        <v>0</v>
      </c>
      <c r="BN629" s="519">
        <v>0</v>
      </c>
      <c r="BO629" s="519">
        <v>0</v>
      </c>
      <c r="BP629" s="519">
        <v>0</v>
      </c>
      <c r="BQ629" s="519">
        <v>0</v>
      </c>
      <c r="BR629" s="519">
        <v>0</v>
      </c>
      <c r="BS629" s="519">
        <v>0</v>
      </c>
      <c r="BT629" s="519">
        <v>0</v>
      </c>
      <c r="BU629" s="519">
        <v>0</v>
      </c>
      <c r="BV629" s="519">
        <v>0</v>
      </c>
      <c r="BW629" s="519">
        <v>0</v>
      </c>
      <c r="BX629" s="519">
        <v>0</v>
      </c>
      <c r="BY629" s="519">
        <v>0</v>
      </c>
      <c r="BZ629" s="519">
        <v>0</v>
      </c>
      <c r="CA629" s="519">
        <v>0</v>
      </c>
      <c r="CB629" s="519">
        <v>0</v>
      </c>
      <c r="CC629" s="519">
        <v>0</v>
      </c>
      <c r="CD629" s="519">
        <v>0</v>
      </c>
      <c r="CE629" s="519">
        <v>0</v>
      </c>
      <c r="CF629" s="519">
        <v>0</v>
      </c>
      <c r="CG629" s="519">
        <v>0</v>
      </c>
      <c r="CH629" s="519">
        <v>0</v>
      </c>
      <c r="CI629" s="519">
        <v>0</v>
      </c>
      <c r="CJ629" s="519">
        <v>0</v>
      </c>
      <c r="CK629" s="519">
        <v>0</v>
      </c>
      <c r="CL629" s="519">
        <v>0</v>
      </c>
      <c r="CM629" s="519">
        <v>0</v>
      </c>
      <c r="CN629" s="519">
        <v>0</v>
      </c>
      <c r="CO629" s="519">
        <v>0</v>
      </c>
      <c r="CP629" s="519">
        <v>0</v>
      </c>
      <c r="CQ629" s="519">
        <v>0</v>
      </c>
      <c r="CR629" s="519">
        <v>0</v>
      </c>
      <c r="CS629" s="519">
        <v>0</v>
      </c>
      <c r="CT629" s="519">
        <v>0</v>
      </c>
      <c r="CU629" s="519">
        <v>0</v>
      </c>
      <c r="CV629" s="519">
        <v>0</v>
      </c>
      <c r="CW629" s="519">
        <v>0</v>
      </c>
      <c r="CX629" s="519">
        <v>0</v>
      </c>
      <c r="CY629" s="519">
        <v>0</v>
      </c>
      <c r="CZ629" s="519">
        <v>0</v>
      </c>
      <c r="DA629" s="519">
        <v>0</v>
      </c>
      <c r="DB629" s="519">
        <v>0</v>
      </c>
      <c r="DC629" s="519">
        <v>0</v>
      </c>
      <c r="DD629" s="519">
        <v>0</v>
      </c>
      <c r="DE629" s="519">
        <v>0</v>
      </c>
      <c r="DF629" s="519">
        <v>0</v>
      </c>
      <c r="DG629" s="519">
        <v>0</v>
      </c>
      <c r="DH629" s="519">
        <v>0</v>
      </c>
      <c r="DI629" s="519">
        <v>0</v>
      </c>
      <c r="DJ629" s="519">
        <v>0</v>
      </c>
      <c r="DK629" s="519">
        <v>0</v>
      </c>
      <c r="DL629" s="519">
        <v>0</v>
      </c>
      <c r="DM629" s="519">
        <v>0</v>
      </c>
      <c r="DN629" s="519">
        <v>0</v>
      </c>
      <c r="DO629" s="519">
        <v>0</v>
      </c>
      <c r="DP629" s="519">
        <v>0</v>
      </c>
      <c r="DQ629" s="519">
        <v>0</v>
      </c>
      <c r="DR629" s="519">
        <v>0</v>
      </c>
      <c r="DS629" s="519">
        <v>0</v>
      </c>
      <c r="DT629" s="519">
        <v>0</v>
      </c>
      <c r="DU629" s="519">
        <v>0</v>
      </c>
      <c r="DV629" s="519">
        <v>0</v>
      </c>
      <c r="DW629" s="519">
        <v>0</v>
      </c>
      <c r="DX629" s="519">
        <v>0</v>
      </c>
      <c r="DZ629" s="337"/>
      <c r="EA629" s="519" t="s">
        <v>1061</v>
      </c>
      <c r="EB629" s="519" t="s">
        <v>1060</v>
      </c>
      <c r="EC629" s="519">
        <v>24</v>
      </c>
      <c r="ED629" s="521" t="str">
        <f t="shared" si="32"/>
        <v>SDN150224</v>
      </c>
      <c r="EE629" s="519">
        <v>240</v>
      </c>
      <c r="EF629" s="519">
        <v>782</v>
      </c>
      <c r="EG629" s="519">
        <v>1406</v>
      </c>
      <c r="EH629" s="519">
        <v>2012</v>
      </c>
      <c r="EI629" s="519">
        <v>2605</v>
      </c>
      <c r="EJ629" s="519">
        <v>3187</v>
      </c>
      <c r="EK629" s="519">
        <v>3760</v>
      </c>
      <c r="EL629" s="519">
        <v>4222</v>
      </c>
      <c r="EM629" s="519">
        <v>4680</v>
      </c>
      <c r="EN629" s="519">
        <v>5276</v>
      </c>
      <c r="EO629" s="519">
        <v>5721</v>
      </c>
      <c r="EP629" s="519">
        <v>6165</v>
      </c>
      <c r="EQ629" s="519">
        <v>6606</v>
      </c>
      <c r="ER629" s="519">
        <v>7048</v>
      </c>
      <c r="ES629" s="519">
        <v>0</v>
      </c>
      <c r="ET629" s="519">
        <v>0</v>
      </c>
      <c r="EU629" s="519">
        <v>0</v>
      </c>
      <c r="EV629" s="519">
        <v>0</v>
      </c>
      <c r="EW629" s="519">
        <v>0</v>
      </c>
      <c r="EX629" s="519">
        <v>0</v>
      </c>
      <c r="EY629" s="519">
        <v>0</v>
      </c>
      <c r="EZ629" s="519">
        <v>0</v>
      </c>
      <c r="FA629" s="519">
        <v>0</v>
      </c>
      <c r="FB629" s="519">
        <v>0</v>
      </c>
      <c r="FC629" s="519">
        <v>0</v>
      </c>
      <c r="FD629" s="519">
        <v>0</v>
      </c>
      <c r="FE629" s="519">
        <v>0</v>
      </c>
      <c r="FF629" s="519">
        <v>0</v>
      </c>
      <c r="FG629" s="519">
        <v>0</v>
      </c>
      <c r="FH629" s="519">
        <v>0</v>
      </c>
      <c r="FI629" s="519">
        <v>0</v>
      </c>
      <c r="FJ629" s="519">
        <v>0</v>
      </c>
      <c r="FK629" s="519">
        <v>0</v>
      </c>
      <c r="FL629" s="519">
        <v>0</v>
      </c>
      <c r="FM629" s="519">
        <v>0</v>
      </c>
      <c r="FN629" s="519">
        <v>0</v>
      </c>
      <c r="FO629" s="519">
        <v>0</v>
      </c>
      <c r="FP629" s="519">
        <v>0</v>
      </c>
      <c r="FQ629" s="519">
        <v>0</v>
      </c>
      <c r="FR629" s="519">
        <v>0</v>
      </c>
      <c r="FS629" s="519">
        <v>0</v>
      </c>
      <c r="FT629" s="519">
        <v>0</v>
      </c>
      <c r="FU629" s="519">
        <v>0</v>
      </c>
      <c r="FV629" s="519">
        <v>0</v>
      </c>
      <c r="FW629" s="519">
        <v>0</v>
      </c>
      <c r="FX629" s="519">
        <v>0</v>
      </c>
      <c r="FY629" s="519">
        <v>0</v>
      </c>
      <c r="FZ629" s="519">
        <v>0</v>
      </c>
      <c r="GA629" s="519">
        <v>0</v>
      </c>
      <c r="GB629" s="519">
        <v>0</v>
      </c>
      <c r="GC629" s="519">
        <v>0</v>
      </c>
      <c r="GD629" s="519">
        <v>0</v>
      </c>
      <c r="GE629" s="519">
        <v>0</v>
      </c>
      <c r="GF629" s="519">
        <v>0</v>
      </c>
      <c r="GG629" s="519">
        <v>0</v>
      </c>
      <c r="GH629" s="519">
        <v>0</v>
      </c>
      <c r="GI629" s="519">
        <v>0</v>
      </c>
      <c r="GJ629" s="519">
        <v>0</v>
      </c>
      <c r="GK629" s="519">
        <v>0</v>
      </c>
      <c r="GL629" s="519">
        <v>0</v>
      </c>
      <c r="GM629" s="519">
        <v>0</v>
      </c>
      <c r="GN629" s="519">
        <v>0</v>
      </c>
      <c r="GO629" s="519">
        <v>0</v>
      </c>
      <c r="GP629" s="519">
        <v>0</v>
      </c>
      <c r="GQ629" s="519">
        <v>0</v>
      </c>
      <c r="GR629" s="519">
        <v>0</v>
      </c>
      <c r="GS629" s="519">
        <v>0</v>
      </c>
      <c r="GT629" s="519">
        <v>0</v>
      </c>
      <c r="GU629" s="519">
        <v>0</v>
      </c>
      <c r="GV629" s="519">
        <v>0</v>
      </c>
      <c r="GW629" s="519">
        <v>0</v>
      </c>
      <c r="GX629" s="519">
        <v>0</v>
      </c>
      <c r="GY629" s="519">
        <v>0</v>
      </c>
      <c r="GZ629" s="519">
        <v>0</v>
      </c>
      <c r="HA629" s="519">
        <v>0</v>
      </c>
      <c r="HB629" s="519">
        <v>0</v>
      </c>
      <c r="HC629" s="519">
        <v>0</v>
      </c>
      <c r="HD629" s="519">
        <v>0</v>
      </c>
      <c r="HE629" s="519">
        <v>0</v>
      </c>
      <c r="HF629" s="519">
        <v>0</v>
      </c>
      <c r="HG629" s="519">
        <v>0</v>
      </c>
      <c r="HH629" s="519">
        <v>0</v>
      </c>
      <c r="HI629" s="519">
        <v>0</v>
      </c>
      <c r="HJ629" s="519">
        <v>0</v>
      </c>
      <c r="HK629" s="519">
        <v>0</v>
      </c>
      <c r="HL629" s="519">
        <v>0</v>
      </c>
      <c r="HM629" s="519">
        <v>0</v>
      </c>
      <c r="HN629" s="519">
        <v>0</v>
      </c>
      <c r="HO629" s="519">
        <v>0</v>
      </c>
      <c r="HP629" s="519">
        <v>0</v>
      </c>
      <c r="HQ629" s="519">
        <v>0</v>
      </c>
      <c r="HR629" s="519">
        <v>0</v>
      </c>
      <c r="HS629" s="519">
        <v>0</v>
      </c>
      <c r="HT629" s="519">
        <v>0</v>
      </c>
      <c r="HU629" s="519">
        <v>0</v>
      </c>
      <c r="HV629" s="519">
        <v>0</v>
      </c>
      <c r="HW629" s="519">
        <v>0</v>
      </c>
      <c r="HX629" s="519">
        <v>0</v>
      </c>
      <c r="HY629" s="519">
        <v>0</v>
      </c>
      <c r="HZ629" s="519">
        <v>0</v>
      </c>
      <c r="IA629" s="519">
        <v>0</v>
      </c>
      <c r="IB629" s="519">
        <v>0</v>
      </c>
      <c r="IC629" s="519">
        <v>0</v>
      </c>
      <c r="ID629" s="519">
        <v>0</v>
      </c>
      <c r="IE629" s="519">
        <v>0</v>
      </c>
      <c r="IF629" s="519">
        <v>0</v>
      </c>
      <c r="IG629" s="519">
        <v>0</v>
      </c>
      <c r="IH629" s="519">
        <v>0</v>
      </c>
      <c r="II629" s="519">
        <v>0</v>
      </c>
      <c r="IJ629" s="519">
        <v>0</v>
      </c>
      <c r="IK629" s="519">
        <v>0</v>
      </c>
    </row>
    <row r="630" spans="2:245" hidden="1">
      <c r="B630" s="519" t="s">
        <v>1058</v>
      </c>
      <c r="C630" s="519"/>
      <c r="D630" s="519"/>
      <c r="E630" s="519"/>
      <c r="F630" s="519">
        <v>2</v>
      </c>
      <c r="G630" s="519"/>
      <c r="H630" s="519">
        <v>1</v>
      </c>
      <c r="I630" s="519">
        <v>8</v>
      </c>
      <c r="J630" s="519" t="str">
        <f t="shared" si="30"/>
        <v>SDN10020108</v>
      </c>
      <c r="K630" s="519">
        <v>768</v>
      </c>
      <c r="M630" s="337"/>
      <c r="N630" s="519" t="s">
        <v>1061</v>
      </c>
      <c r="O630" s="519" t="s">
        <v>1060</v>
      </c>
      <c r="P630" s="519">
        <v>25</v>
      </c>
      <c r="Q630" s="521" t="str">
        <f t="shared" si="31"/>
        <v>SDN150225</v>
      </c>
      <c r="R630" s="519">
        <v>125</v>
      </c>
      <c r="S630" s="519">
        <v>396</v>
      </c>
      <c r="T630" s="519">
        <v>674</v>
      </c>
      <c r="U630" s="519">
        <v>959</v>
      </c>
      <c r="V630" s="519">
        <v>1250</v>
      </c>
      <c r="W630" s="519">
        <v>1550</v>
      </c>
      <c r="X630" s="519">
        <v>1857</v>
      </c>
      <c r="Y630" s="519">
        <v>2121</v>
      </c>
      <c r="Z630" s="519">
        <v>2393</v>
      </c>
      <c r="AA630" s="519">
        <v>3563</v>
      </c>
      <c r="AB630" s="519">
        <v>3948</v>
      </c>
      <c r="AC630" s="519">
        <v>4346</v>
      </c>
      <c r="AD630" s="519">
        <v>4757</v>
      </c>
      <c r="AE630" s="519">
        <v>5185</v>
      </c>
      <c r="AF630" s="519">
        <v>5631</v>
      </c>
      <c r="AG630" s="519">
        <v>5802</v>
      </c>
      <c r="AH630" s="519">
        <v>5986</v>
      </c>
      <c r="AI630" s="519">
        <v>6182</v>
      </c>
      <c r="AJ630" s="519">
        <v>6393</v>
      </c>
      <c r="AK630" s="519">
        <v>6619</v>
      </c>
      <c r="AL630" s="519">
        <v>6863</v>
      </c>
      <c r="AM630" s="519">
        <v>7126</v>
      </c>
      <c r="AN630" s="519">
        <v>7413</v>
      </c>
      <c r="AO630" s="519">
        <v>7718</v>
      </c>
      <c r="AP630" s="519">
        <v>8043</v>
      </c>
      <c r="AQ630" s="519">
        <v>8389</v>
      </c>
      <c r="AR630" s="519">
        <v>8757</v>
      </c>
      <c r="AS630" s="519">
        <v>9147</v>
      </c>
      <c r="AT630" s="519">
        <v>9560</v>
      </c>
      <c r="AU630" s="519">
        <v>0</v>
      </c>
      <c r="AV630" s="519">
        <v>0</v>
      </c>
      <c r="AW630" s="519">
        <v>0</v>
      </c>
      <c r="AX630" s="519">
        <v>0</v>
      </c>
      <c r="AY630" s="519">
        <v>0</v>
      </c>
      <c r="AZ630" s="519">
        <v>0</v>
      </c>
      <c r="BA630" s="519">
        <v>0</v>
      </c>
      <c r="BB630" s="519">
        <v>0</v>
      </c>
      <c r="BC630" s="519">
        <v>0</v>
      </c>
      <c r="BD630" s="519">
        <v>0</v>
      </c>
      <c r="BE630" s="519">
        <v>0</v>
      </c>
      <c r="BF630" s="519">
        <v>0</v>
      </c>
      <c r="BG630" s="519">
        <v>0</v>
      </c>
      <c r="BH630" s="519">
        <v>0</v>
      </c>
      <c r="BI630" s="519">
        <v>0</v>
      </c>
      <c r="BJ630" s="519">
        <v>0</v>
      </c>
      <c r="BK630" s="519">
        <v>0</v>
      </c>
      <c r="BL630" s="519">
        <v>0</v>
      </c>
      <c r="BM630" s="519">
        <v>0</v>
      </c>
      <c r="BN630" s="519">
        <v>0</v>
      </c>
      <c r="BO630" s="519">
        <v>0</v>
      </c>
      <c r="BP630" s="519">
        <v>0</v>
      </c>
      <c r="BQ630" s="519">
        <v>0</v>
      </c>
      <c r="BR630" s="519">
        <v>0</v>
      </c>
      <c r="BS630" s="519">
        <v>0</v>
      </c>
      <c r="BT630" s="519">
        <v>0</v>
      </c>
      <c r="BU630" s="519">
        <v>0</v>
      </c>
      <c r="BV630" s="519">
        <v>0</v>
      </c>
      <c r="BW630" s="519">
        <v>0</v>
      </c>
      <c r="BX630" s="519">
        <v>0</v>
      </c>
      <c r="BY630" s="519">
        <v>0</v>
      </c>
      <c r="BZ630" s="519">
        <v>0</v>
      </c>
      <c r="CA630" s="519">
        <v>0</v>
      </c>
      <c r="CB630" s="519">
        <v>0</v>
      </c>
      <c r="CC630" s="519">
        <v>0</v>
      </c>
      <c r="CD630" s="519">
        <v>0</v>
      </c>
      <c r="CE630" s="519">
        <v>0</v>
      </c>
      <c r="CF630" s="519">
        <v>0</v>
      </c>
      <c r="CG630" s="519">
        <v>0</v>
      </c>
      <c r="CH630" s="519">
        <v>0</v>
      </c>
      <c r="CI630" s="519">
        <v>0</v>
      </c>
      <c r="CJ630" s="519">
        <v>0</v>
      </c>
      <c r="CK630" s="519">
        <v>0</v>
      </c>
      <c r="CL630" s="519">
        <v>0</v>
      </c>
      <c r="CM630" s="519">
        <v>0</v>
      </c>
      <c r="CN630" s="519">
        <v>0</v>
      </c>
      <c r="CO630" s="519">
        <v>0</v>
      </c>
      <c r="CP630" s="519">
        <v>0</v>
      </c>
      <c r="CQ630" s="519">
        <v>0</v>
      </c>
      <c r="CR630" s="519">
        <v>0</v>
      </c>
      <c r="CS630" s="519">
        <v>0</v>
      </c>
      <c r="CT630" s="519">
        <v>0</v>
      </c>
      <c r="CU630" s="519">
        <v>0</v>
      </c>
      <c r="CV630" s="519">
        <v>0</v>
      </c>
      <c r="CW630" s="519">
        <v>0</v>
      </c>
      <c r="CX630" s="519">
        <v>0</v>
      </c>
      <c r="CY630" s="519">
        <v>0</v>
      </c>
      <c r="CZ630" s="519">
        <v>0</v>
      </c>
      <c r="DA630" s="519">
        <v>0</v>
      </c>
      <c r="DB630" s="519">
        <v>0</v>
      </c>
      <c r="DC630" s="519">
        <v>0</v>
      </c>
      <c r="DD630" s="519">
        <v>0</v>
      </c>
      <c r="DE630" s="519">
        <v>0</v>
      </c>
      <c r="DF630" s="519">
        <v>0</v>
      </c>
      <c r="DG630" s="519">
        <v>0</v>
      </c>
      <c r="DH630" s="519">
        <v>0</v>
      </c>
      <c r="DI630" s="519">
        <v>0</v>
      </c>
      <c r="DJ630" s="519">
        <v>0</v>
      </c>
      <c r="DK630" s="519">
        <v>0</v>
      </c>
      <c r="DL630" s="519">
        <v>0</v>
      </c>
      <c r="DM630" s="519">
        <v>0</v>
      </c>
      <c r="DN630" s="519">
        <v>0</v>
      </c>
      <c r="DO630" s="519">
        <v>0</v>
      </c>
      <c r="DP630" s="519">
        <v>0</v>
      </c>
      <c r="DQ630" s="519">
        <v>0</v>
      </c>
      <c r="DR630" s="519">
        <v>0</v>
      </c>
      <c r="DS630" s="519">
        <v>0</v>
      </c>
      <c r="DT630" s="519">
        <v>0</v>
      </c>
      <c r="DU630" s="519">
        <v>0</v>
      </c>
      <c r="DV630" s="519">
        <v>0</v>
      </c>
      <c r="DW630" s="519">
        <v>0</v>
      </c>
      <c r="DX630" s="519">
        <v>0</v>
      </c>
      <c r="DZ630" s="337"/>
      <c r="EA630" s="519" t="s">
        <v>1061</v>
      </c>
      <c r="EB630" s="519" t="s">
        <v>1060</v>
      </c>
      <c r="EC630" s="519">
        <v>25</v>
      </c>
      <c r="ED630" s="521" t="str">
        <f t="shared" si="32"/>
        <v>SDN150225</v>
      </c>
      <c r="EE630" s="519">
        <v>227</v>
      </c>
      <c r="EF630" s="519">
        <v>754</v>
      </c>
      <c r="EG630" s="519">
        <v>1369</v>
      </c>
      <c r="EH630" s="519">
        <v>1963</v>
      </c>
      <c r="EI630" s="519">
        <v>2548</v>
      </c>
      <c r="EJ630" s="519">
        <v>3120</v>
      </c>
      <c r="EK630" s="519">
        <v>3684</v>
      </c>
      <c r="EL630" s="519">
        <v>4140</v>
      </c>
      <c r="EM630" s="519">
        <v>4591</v>
      </c>
      <c r="EN630" s="519">
        <v>5183</v>
      </c>
      <c r="EO630" s="519">
        <v>5623</v>
      </c>
      <c r="EP630" s="519">
        <v>6062</v>
      </c>
      <c r="EQ630" s="519">
        <v>6499</v>
      </c>
      <c r="ER630" s="519">
        <v>6940</v>
      </c>
      <c r="ES630" s="519">
        <v>0</v>
      </c>
      <c r="ET630" s="519">
        <v>0</v>
      </c>
      <c r="EU630" s="519">
        <v>0</v>
      </c>
      <c r="EV630" s="519">
        <v>0</v>
      </c>
      <c r="EW630" s="519">
        <v>0</v>
      </c>
      <c r="EX630" s="519">
        <v>0</v>
      </c>
      <c r="EY630" s="519">
        <v>0</v>
      </c>
      <c r="EZ630" s="519">
        <v>0</v>
      </c>
      <c r="FA630" s="519">
        <v>0</v>
      </c>
      <c r="FB630" s="519">
        <v>0</v>
      </c>
      <c r="FC630" s="519">
        <v>0</v>
      </c>
      <c r="FD630" s="519">
        <v>0</v>
      </c>
      <c r="FE630" s="519">
        <v>0</v>
      </c>
      <c r="FF630" s="519">
        <v>0</v>
      </c>
      <c r="FG630" s="519">
        <v>0</v>
      </c>
      <c r="FH630" s="519">
        <v>0</v>
      </c>
      <c r="FI630" s="519">
        <v>0</v>
      </c>
      <c r="FJ630" s="519">
        <v>0</v>
      </c>
      <c r="FK630" s="519">
        <v>0</v>
      </c>
      <c r="FL630" s="519">
        <v>0</v>
      </c>
      <c r="FM630" s="519">
        <v>0</v>
      </c>
      <c r="FN630" s="519">
        <v>0</v>
      </c>
      <c r="FO630" s="519">
        <v>0</v>
      </c>
      <c r="FP630" s="519">
        <v>0</v>
      </c>
      <c r="FQ630" s="519">
        <v>0</v>
      </c>
      <c r="FR630" s="519">
        <v>0</v>
      </c>
      <c r="FS630" s="519">
        <v>0</v>
      </c>
      <c r="FT630" s="519">
        <v>0</v>
      </c>
      <c r="FU630" s="519">
        <v>0</v>
      </c>
      <c r="FV630" s="519">
        <v>0</v>
      </c>
      <c r="FW630" s="519">
        <v>0</v>
      </c>
      <c r="FX630" s="519">
        <v>0</v>
      </c>
      <c r="FY630" s="519">
        <v>0</v>
      </c>
      <c r="FZ630" s="519">
        <v>0</v>
      </c>
      <c r="GA630" s="519">
        <v>0</v>
      </c>
      <c r="GB630" s="519">
        <v>0</v>
      </c>
      <c r="GC630" s="519">
        <v>0</v>
      </c>
      <c r="GD630" s="519">
        <v>0</v>
      </c>
      <c r="GE630" s="519">
        <v>0</v>
      </c>
      <c r="GF630" s="519">
        <v>0</v>
      </c>
      <c r="GG630" s="519">
        <v>0</v>
      </c>
      <c r="GH630" s="519">
        <v>0</v>
      </c>
      <c r="GI630" s="519">
        <v>0</v>
      </c>
      <c r="GJ630" s="519">
        <v>0</v>
      </c>
      <c r="GK630" s="519">
        <v>0</v>
      </c>
      <c r="GL630" s="519">
        <v>0</v>
      </c>
      <c r="GM630" s="519">
        <v>0</v>
      </c>
      <c r="GN630" s="519">
        <v>0</v>
      </c>
      <c r="GO630" s="519">
        <v>0</v>
      </c>
      <c r="GP630" s="519">
        <v>0</v>
      </c>
      <c r="GQ630" s="519">
        <v>0</v>
      </c>
      <c r="GR630" s="519">
        <v>0</v>
      </c>
      <c r="GS630" s="519">
        <v>0</v>
      </c>
      <c r="GT630" s="519">
        <v>0</v>
      </c>
      <c r="GU630" s="519">
        <v>0</v>
      </c>
      <c r="GV630" s="519">
        <v>0</v>
      </c>
      <c r="GW630" s="519">
        <v>0</v>
      </c>
      <c r="GX630" s="519">
        <v>0</v>
      </c>
      <c r="GY630" s="519">
        <v>0</v>
      </c>
      <c r="GZ630" s="519">
        <v>0</v>
      </c>
      <c r="HA630" s="519">
        <v>0</v>
      </c>
      <c r="HB630" s="519">
        <v>0</v>
      </c>
      <c r="HC630" s="519">
        <v>0</v>
      </c>
      <c r="HD630" s="519">
        <v>0</v>
      </c>
      <c r="HE630" s="519">
        <v>0</v>
      </c>
      <c r="HF630" s="519">
        <v>0</v>
      </c>
      <c r="HG630" s="519">
        <v>0</v>
      </c>
      <c r="HH630" s="519">
        <v>0</v>
      </c>
      <c r="HI630" s="519">
        <v>0</v>
      </c>
      <c r="HJ630" s="519">
        <v>0</v>
      </c>
      <c r="HK630" s="519">
        <v>0</v>
      </c>
      <c r="HL630" s="519">
        <v>0</v>
      </c>
      <c r="HM630" s="519">
        <v>0</v>
      </c>
      <c r="HN630" s="519">
        <v>0</v>
      </c>
      <c r="HO630" s="519">
        <v>0</v>
      </c>
      <c r="HP630" s="519">
        <v>0</v>
      </c>
      <c r="HQ630" s="519">
        <v>0</v>
      </c>
      <c r="HR630" s="519">
        <v>0</v>
      </c>
      <c r="HS630" s="519">
        <v>0</v>
      </c>
      <c r="HT630" s="519">
        <v>0</v>
      </c>
      <c r="HU630" s="519">
        <v>0</v>
      </c>
      <c r="HV630" s="519">
        <v>0</v>
      </c>
      <c r="HW630" s="519">
        <v>0</v>
      </c>
      <c r="HX630" s="519">
        <v>0</v>
      </c>
      <c r="HY630" s="519">
        <v>0</v>
      </c>
      <c r="HZ630" s="519">
        <v>0</v>
      </c>
      <c r="IA630" s="519">
        <v>0</v>
      </c>
      <c r="IB630" s="519">
        <v>0</v>
      </c>
      <c r="IC630" s="519">
        <v>0</v>
      </c>
      <c r="ID630" s="519">
        <v>0</v>
      </c>
      <c r="IE630" s="519">
        <v>0</v>
      </c>
      <c r="IF630" s="519">
        <v>0</v>
      </c>
      <c r="IG630" s="519">
        <v>0</v>
      </c>
      <c r="IH630" s="519">
        <v>0</v>
      </c>
      <c r="II630" s="519">
        <v>0</v>
      </c>
      <c r="IJ630" s="519">
        <v>0</v>
      </c>
      <c r="IK630" s="519">
        <v>0</v>
      </c>
    </row>
    <row r="631" spans="2:245" hidden="1">
      <c r="B631" s="519" t="s">
        <v>1058</v>
      </c>
      <c r="C631" s="519"/>
      <c r="D631" s="519"/>
      <c r="E631" s="519"/>
      <c r="F631" s="519">
        <v>2</v>
      </c>
      <c r="G631" s="519"/>
      <c r="H631" s="519">
        <v>1</v>
      </c>
      <c r="I631" s="519">
        <v>9</v>
      </c>
      <c r="J631" s="519" t="str">
        <f t="shared" si="30"/>
        <v>SDN10020109</v>
      </c>
      <c r="K631" s="519">
        <v>768</v>
      </c>
      <c r="M631" s="337"/>
      <c r="N631" s="519" t="s">
        <v>1061</v>
      </c>
      <c r="O631" s="519" t="s">
        <v>1060</v>
      </c>
      <c r="P631" s="519">
        <v>26</v>
      </c>
      <c r="Q631" s="521" t="str">
        <f t="shared" si="31"/>
        <v>SDN150226</v>
      </c>
      <c r="R631" s="519">
        <v>119</v>
      </c>
      <c r="S631" s="519">
        <v>386</v>
      </c>
      <c r="T631" s="519">
        <v>659</v>
      </c>
      <c r="U631" s="519">
        <v>940</v>
      </c>
      <c r="V631" s="519">
        <v>1228</v>
      </c>
      <c r="W631" s="519">
        <v>1523</v>
      </c>
      <c r="X631" s="519">
        <v>1826</v>
      </c>
      <c r="Y631" s="519">
        <v>2087</v>
      </c>
      <c r="Z631" s="519">
        <v>2355</v>
      </c>
      <c r="AA631" s="519">
        <v>3509</v>
      </c>
      <c r="AB631" s="519">
        <v>3890</v>
      </c>
      <c r="AC631" s="519">
        <v>4284</v>
      </c>
      <c r="AD631" s="519">
        <v>4694</v>
      </c>
      <c r="AE631" s="519">
        <v>5119</v>
      </c>
      <c r="AF631" s="519">
        <v>5563</v>
      </c>
      <c r="AG631" s="519">
        <v>5738</v>
      </c>
      <c r="AH631" s="519">
        <v>5924</v>
      </c>
      <c r="AI631" s="519">
        <v>6123</v>
      </c>
      <c r="AJ631" s="519">
        <v>6338</v>
      </c>
      <c r="AK631" s="519">
        <v>6569</v>
      </c>
      <c r="AL631" s="519">
        <v>6818</v>
      </c>
      <c r="AM631" s="519">
        <v>7088</v>
      </c>
      <c r="AN631" s="519">
        <v>7376</v>
      </c>
      <c r="AO631" s="519">
        <v>7686</v>
      </c>
      <c r="AP631" s="519">
        <v>8016</v>
      </c>
      <c r="AQ631" s="519">
        <v>8367</v>
      </c>
      <c r="AR631" s="519">
        <v>8740</v>
      </c>
      <c r="AS631" s="519">
        <v>9134</v>
      </c>
      <c r="AT631" s="519">
        <v>9553</v>
      </c>
      <c r="AU631" s="519">
        <v>0</v>
      </c>
      <c r="AV631" s="519">
        <v>0</v>
      </c>
      <c r="AW631" s="519">
        <v>0</v>
      </c>
      <c r="AX631" s="519">
        <v>0</v>
      </c>
      <c r="AY631" s="519">
        <v>0</v>
      </c>
      <c r="AZ631" s="519">
        <v>0</v>
      </c>
      <c r="BA631" s="519">
        <v>0</v>
      </c>
      <c r="BB631" s="519">
        <v>0</v>
      </c>
      <c r="BC631" s="519">
        <v>0</v>
      </c>
      <c r="BD631" s="519">
        <v>0</v>
      </c>
      <c r="BE631" s="519">
        <v>0</v>
      </c>
      <c r="BF631" s="519">
        <v>0</v>
      </c>
      <c r="BG631" s="519">
        <v>0</v>
      </c>
      <c r="BH631" s="519">
        <v>0</v>
      </c>
      <c r="BI631" s="519">
        <v>0</v>
      </c>
      <c r="BJ631" s="519">
        <v>0</v>
      </c>
      <c r="BK631" s="519">
        <v>0</v>
      </c>
      <c r="BL631" s="519">
        <v>0</v>
      </c>
      <c r="BM631" s="519">
        <v>0</v>
      </c>
      <c r="BN631" s="519">
        <v>0</v>
      </c>
      <c r="BO631" s="519">
        <v>0</v>
      </c>
      <c r="BP631" s="519">
        <v>0</v>
      </c>
      <c r="BQ631" s="519">
        <v>0</v>
      </c>
      <c r="BR631" s="519">
        <v>0</v>
      </c>
      <c r="BS631" s="519">
        <v>0</v>
      </c>
      <c r="BT631" s="519">
        <v>0</v>
      </c>
      <c r="BU631" s="519">
        <v>0</v>
      </c>
      <c r="BV631" s="519">
        <v>0</v>
      </c>
      <c r="BW631" s="519">
        <v>0</v>
      </c>
      <c r="BX631" s="519">
        <v>0</v>
      </c>
      <c r="BY631" s="519">
        <v>0</v>
      </c>
      <c r="BZ631" s="519">
        <v>0</v>
      </c>
      <c r="CA631" s="519">
        <v>0</v>
      </c>
      <c r="CB631" s="519">
        <v>0</v>
      </c>
      <c r="CC631" s="519">
        <v>0</v>
      </c>
      <c r="CD631" s="519">
        <v>0</v>
      </c>
      <c r="CE631" s="519">
        <v>0</v>
      </c>
      <c r="CF631" s="519">
        <v>0</v>
      </c>
      <c r="CG631" s="519">
        <v>0</v>
      </c>
      <c r="CH631" s="519">
        <v>0</v>
      </c>
      <c r="CI631" s="519">
        <v>0</v>
      </c>
      <c r="CJ631" s="519">
        <v>0</v>
      </c>
      <c r="CK631" s="519">
        <v>0</v>
      </c>
      <c r="CL631" s="519">
        <v>0</v>
      </c>
      <c r="CM631" s="519">
        <v>0</v>
      </c>
      <c r="CN631" s="519">
        <v>0</v>
      </c>
      <c r="CO631" s="519">
        <v>0</v>
      </c>
      <c r="CP631" s="519">
        <v>0</v>
      </c>
      <c r="CQ631" s="519">
        <v>0</v>
      </c>
      <c r="CR631" s="519">
        <v>0</v>
      </c>
      <c r="CS631" s="519">
        <v>0</v>
      </c>
      <c r="CT631" s="519">
        <v>0</v>
      </c>
      <c r="CU631" s="519">
        <v>0</v>
      </c>
      <c r="CV631" s="519">
        <v>0</v>
      </c>
      <c r="CW631" s="519">
        <v>0</v>
      </c>
      <c r="CX631" s="519">
        <v>0</v>
      </c>
      <c r="CY631" s="519">
        <v>0</v>
      </c>
      <c r="CZ631" s="519">
        <v>0</v>
      </c>
      <c r="DA631" s="519">
        <v>0</v>
      </c>
      <c r="DB631" s="519">
        <v>0</v>
      </c>
      <c r="DC631" s="519">
        <v>0</v>
      </c>
      <c r="DD631" s="519">
        <v>0</v>
      </c>
      <c r="DE631" s="519">
        <v>0</v>
      </c>
      <c r="DF631" s="519">
        <v>0</v>
      </c>
      <c r="DG631" s="519">
        <v>0</v>
      </c>
      <c r="DH631" s="519">
        <v>0</v>
      </c>
      <c r="DI631" s="519">
        <v>0</v>
      </c>
      <c r="DJ631" s="519">
        <v>0</v>
      </c>
      <c r="DK631" s="519">
        <v>0</v>
      </c>
      <c r="DL631" s="519">
        <v>0</v>
      </c>
      <c r="DM631" s="519">
        <v>0</v>
      </c>
      <c r="DN631" s="519">
        <v>0</v>
      </c>
      <c r="DO631" s="519">
        <v>0</v>
      </c>
      <c r="DP631" s="519">
        <v>0</v>
      </c>
      <c r="DQ631" s="519">
        <v>0</v>
      </c>
      <c r="DR631" s="519">
        <v>0</v>
      </c>
      <c r="DS631" s="519">
        <v>0</v>
      </c>
      <c r="DT631" s="519">
        <v>0</v>
      </c>
      <c r="DU631" s="519">
        <v>0</v>
      </c>
      <c r="DV631" s="519">
        <v>0</v>
      </c>
      <c r="DW631" s="519">
        <v>0</v>
      </c>
      <c r="DX631" s="519">
        <v>0</v>
      </c>
      <c r="DZ631" s="337"/>
      <c r="EA631" s="519" t="s">
        <v>1061</v>
      </c>
      <c r="EB631" s="519" t="s">
        <v>1060</v>
      </c>
      <c r="EC631" s="519">
        <v>26</v>
      </c>
      <c r="ED631" s="521" t="str">
        <f t="shared" si="32"/>
        <v>SDN150226</v>
      </c>
      <c r="EE631" s="519">
        <v>216</v>
      </c>
      <c r="EF631" s="519">
        <v>728</v>
      </c>
      <c r="EG631" s="519">
        <v>1332</v>
      </c>
      <c r="EH631" s="519">
        <v>1917</v>
      </c>
      <c r="EI631" s="519">
        <v>2493</v>
      </c>
      <c r="EJ631" s="519">
        <v>3054</v>
      </c>
      <c r="EK631" s="519">
        <v>3609</v>
      </c>
      <c r="EL631" s="519">
        <v>4059</v>
      </c>
      <c r="EM631" s="519">
        <v>4504</v>
      </c>
      <c r="EN631" s="519">
        <v>5090</v>
      </c>
      <c r="EO631" s="519">
        <v>5526</v>
      </c>
      <c r="EP631" s="519">
        <v>5960</v>
      </c>
      <c r="EQ631" s="519">
        <v>6397</v>
      </c>
      <c r="ER631" s="519">
        <v>6836</v>
      </c>
      <c r="ES631" s="519">
        <v>0</v>
      </c>
      <c r="ET631" s="519">
        <v>0</v>
      </c>
      <c r="EU631" s="519">
        <v>0</v>
      </c>
      <c r="EV631" s="519">
        <v>0</v>
      </c>
      <c r="EW631" s="519">
        <v>0</v>
      </c>
      <c r="EX631" s="519">
        <v>0</v>
      </c>
      <c r="EY631" s="519">
        <v>0</v>
      </c>
      <c r="EZ631" s="519">
        <v>0</v>
      </c>
      <c r="FA631" s="519">
        <v>0</v>
      </c>
      <c r="FB631" s="519">
        <v>0</v>
      </c>
      <c r="FC631" s="519">
        <v>0</v>
      </c>
      <c r="FD631" s="519">
        <v>0</v>
      </c>
      <c r="FE631" s="519">
        <v>0</v>
      </c>
      <c r="FF631" s="519">
        <v>0</v>
      </c>
      <c r="FG631" s="519">
        <v>0</v>
      </c>
      <c r="FH631" s="519">
        <v>0</v>
      </c>
      <c r="FI631" s="519">
        <v>0</v>
      </c>
      <c r="FJ631" s="519">
        <v>0</v>
      </c>
      <c r="FK631" s="519">
        <v>0</v>
      </c>
      <c r="FL631" s="519">
        <v>0</v>
      </c>
      <c r="FM631" s="519">
        <v>0</v>
      </c>
      <c r="FN631" s="519">
        <v>0</v>
      </c>
      <c r="FO631" s="519">
        <v>0</v>
      </c>
      <c r="FP631" s="519">
        <v>0</v>
      </c>
      <c r="FQ631" s="519">
        <v>0</v>
      </c>
      <c r="FR631" s="519">
        <v>0</v>
      </c>
      <c r="FS631" s="519">
        <v>0</v>
      </c>
      <c r="FT631" s="519">
        <v>0</v>
      </c>
      <c r="FU631" s="519">
        <v>0</v>
      </c>
      <c r="FV631" s="519">
        <v>0</v>
      </c>
      <c r="FW631" s="519">
        <v>0</v>
      </c>
      <c r="FX631" s="519">
        <v>0</v>
      </c>
      <c r="FY631" s="519">
        <v>0</v>
      </c>
      <c r="FZ631" s="519">
        <v>0</v>
      </c>
      <c r="GA631" s="519">
        <v>0</v>
      </c>
      <c r="GB631" s="519">
        <v>0</v>
      </c>
      <c r="GC631" s="519">
        <v>0</v>
      </c>
      <c r="GD631" s="519">
        <v>0</v>
      </c>
      <c r="GE631" s="519">
        <v>0</v>
      </c>
      <c r="GF631" s="519">
        <v>0</v>
      </c>
      <c r="GG631" s="519">
        <v>0</v>
      </c>
      <c r="GH631" s="519">
        <v>0</v>
      </c>
      <c r="GI631" s="519">
        <v>0</v>
      </c>
      <c r="GJ631" s="519">
        <v>0</v>
      </c>
      <c r="GK631" s="519">
        <v>0</v>
      </c>
      <c r="GL631" s="519">
        <v>0</v>
      </c>
      <c r="GM631" s="519">
        <v>0</v>
      </c>
      <c r="GN631" s="519">
        <v>0</v>
      </c>
      <c r="GO631" s="519">
        <v>0</v>
      </c>
      <c r="GP631" s="519">
        <v>0</v>
      </c>
      <c r="GQ631" s="519">
        <v>0</v>
      </c>
      <c r="GR631" s="519">
        <v>0</v>
      </c>
      <c r="GS631" s="519">
        <v>0</v>
      </c>
      <c r="GT631" s="519">
        <v>0</v>
      </c>
      <c r="GU631" s="519">
        <v>0</v>
      </c>
      <c r="GV631" s="519">
        <v>0</v>
      </c>
      <c r="GW631" s="519">
        <v>0</v>
      </c>
      <c r="GX631" s="519">
        <v>0</v>
      </c>
      <c r="GY631" s="519">
        <v>0</v>
      </c>
      <c r="GZ631" s="519">
        <v>0</v>
      </c>
      <c r="HA631" s="519">
        <v>0</v>
      </c>
      <c r="HB631" s="519">
        <v>0</v>
      </c>
      <c r="HC631" s="519">
        <v>0</v>
      </c>
      <c r="HD631" s="519">
        <v>0</v>
      </c>
      <c r="HE631" s="519">
        <v>0</v>
      </c>
      <c r="HF631" s="519">
        <v>0</v>
      </c>
      <c r="HG631" s="519">
        <v>0</v>
      </c>
      <c r="HH631" s="519">
        <v>0</v>
      </c>
      <c r="HI631" s="519">
        <v>0</v>
      </c>
      <c r="HJ631" s="519">
        <v>0</v>
      </c>
      <c r="HK631" s="519">
        <v>0</v>
      </c>
      <c r="HL631" s="519">
        <v>0</v>
      </c>
      <c r="HM631" s="519">
        <v>0</v>
      </c>
      <c r="HN631" s="519">
        <v>0</v>
      </c>
      <c r="HO631" s="519">
        <v>0</v>
      </c>
      <c r="HP631" s="519">
        <v>0</v>
      </c>
      <c r="HQ631" s="519">
        <v>0</v>
      </c>
      <c r="HR631" s="519">
        <v>0</v>
      </c>
      <c r="HS631" s="519">
        <v>0</v>
      </c>
      <c r="HT631" s="519">
        <v>0</v>
      </c>
      <c r="HU631" s="519">
        <v>0</v>
      </c>
      <c r="HV631" s="519">
        <v>0</v>
      </c>
      <c r="HW631" s="519">
        <v>0</v>
      </c>
      <c r="HX631" s="519">
        <v>0</v>
      </c>
      <c r="HY631" s="519">
        <v>0</v>
      </c>
      <c r="HZ631" s="519">
        <v>0</v>
      </c>
      <c r="IA631" s="519">
        <v>0</v>
      </c>
      <c r="IB631" s="519">
        <v>0</v>
      </c>
      <c r="IC631" s="519">
        <v>0</v>
      </c>
      <c r="ID631" s="519">
        <v>0</v>
      </c>
      <c r="IE631" s="519">
        <v>0</v>
      </c>
      <c r="IF631" s="519">
        <v>0</v>
      </c>
      <c r="IG631" s="519">
        <v>0</v>
      </c>
      <c r="IH631" s="519">
        <v>0</v>
      </c>
      <c r="II631" s="519">
        <v>0</v>
      </c>
      <c r="IJ631" s="519">
        <v>0</v>
      </c>
      <c r="IK631" s="519">
        <v>0</v>
      </c>
    </row>
    <row r="632" spans="2:245" hidden="1">
      <c r="B632" s="519" t="s">
        <v>1058</v>
      </c>
      <c r="C632" s="519"/>
      <c r="D632" s="519"/>
      <c r="E632" s="519"/>
      <c r="F632" s="519">
        <v>2</v>
      </c>
      <c r="G632" s="519"/>
      <c r="H632" s="519">
        <v>1</v>
      </c>
      <c r="I632" s="519">
        <v>10</v>
      </c>
      <c r="J632" s="519" t="str">
        <f t="shared" si="30"/>
        <v>SDN10020110</v>
      </c>
      <c r="K632" s="519">
        <v>768</v>
      </c>
      <c r="M632" s="337"/>
      <c r="N632" s="519" t="s">
        <v>1061</v>
      </c>
      <c r="O632" s="519" t="s">
        <v>1060</v>
      </c>
      <c r="P632" s="519">
        <v>27</v>
      </c>
      <c r="Q632" s="521" t="str">
        <f t="shared" si="31"/>
        <v>SDN150227</v>
      </c>
      <c r="R632" s="519">
        <v>111</v>
      </c>
      <c r="S632" s="519">
        <v>375</v>
      </c>
      <c r="T632" s="519">
        <v>644</v>
      </c>
      <c r="U632" s="519">
        <v>921</v>
      </c>
      <c r="V632" s="519">
        <v>1205</v>
      </c>
      <c r="W632" s="519">
        <v>1496</v>
      </c>
      <c r="X632" s="519">
        <v>1796</v>
      </c>
      <c r="Y632" s="519">
        <v>2053</v>
      </c>
      <c r="Z632" s="519">
        <v>2318</v>
      </c>
      <c r="AA632" s="519">
        <v>3457</v>
      </c>
      <c r="AB632" s="519">
        <v>3834</v>
      </c>
      <c r="AC632" s="519">
        <v>4226</v>
      </c>
      <c r="AD632" s="519">
        <v>4632</v>
      </c>
      <c r="AE632" s="519">
        <v>5056</v>
      </c>
      <c r="AF632" s="519">
        <v>5498</v>
      </c>
      <c r="AG632" s="519">
        <v>5675</v>
      </c>
      <c r="AH632" s="519">
        <v>5865</v>
      </c>
      <c r="AI632" s="519">
        <v>6068</v>
      </c>
      <c r="AJ632" s="519">
        <v>6287</v>
      </c>
      <c r="AK632" s="519">
        <v>6522</v>
      </c>
      <c r="AL632" s="519">
        <v>6778</v>
      </c>
      <c r="AM632" s="519">
        <v>7050</v>
      </c>
      <c r="AN632" s="519">
        <v>7342</v>
      </c>
      <c r="AO632" s="519">
        <v>7655</v>
      </c>
      <c r="AP632" s="519">
        <v>7990</v>
      </c>
      <c r="AQ632" s="519">
        <v>8346</v>
      </c>
      <c r="AR632" s="519">
        <v>8722</v>
      </c>
      <c r="AS632" s="519">
        <v>9122</v>
      </c>
      <c r="AT632" s="519">
        <v>9548</v>
      </c>
      <c r="AU632" s="519">
        <v>0</v>
      </c>
      <c r="AV632" s="519">
        <v>0</v>
      </c>
      <c r="AW632" s="519">
        <v>0</v>
      </c>
      <c r="AX632" s="519">
        <v>0</v>
      </c>
      <c r="AY632" s="519">
        <v>0</v>
      </c>
      <c r="AZ632" s="519">
        <v>0</v>
      </c>
      <c r="BA632" s="519">
        <v>0</v>
      </c>
      <c r="BB632" s="519">
        <v>0</v>
      </c>
      <c r="BC632" s="519">
        <v>0</v>
      </c>
      <c r="BD632" s="519">
        <v>0</v>
      </c>
      <c r="BE632" s="519">
        <v>0</v>
      </c>
      <c r="BF632" s="519">
        <v>0</v>
      </c>
      <c r="BG632" s="519">
        <v>0</v>
      </c>
      <c r="BH632" s="519">
        <v>0</v>
      </c>
      <c r="BI632" s="519">
        <v>0</v>
      </c>
      <c r="BJ632" s="519">
        <v>0</v>
      </c>
      <c r="BK632" s="519">
        <v>0</v>
      </c>
      <c r="BL632" s="519">
        <v>0</v>
      </c>
      <c r="BM632" s="519">
        <v>0</v>
      </c>
      <c r="BN632" s="519">
        <v>0</v>
      </c>
      <c r="BO632" s="519">
        <v>0</v>
      </c>
      <c r="BP632" s="519">
        <v>0</v>
      </c>
      <c r="BQ632" s="519">
        <v>0</v>
      </c>
      <c r="BR632" s="519">
        <v>0</v>
      </c>
      <c r="BS632" s="519">
        <v>0</v>
      </c>
      <c r="BT632" s="519">
        <v>0</v>
      </c>
      <c r="BU632" s="519">
        <v>0</v>
      </c>
      <c r="BV632" s="519">
        <v>0</v>
      </c>
      <c r="BW632" s="519">
        <v>0</v>
      </c>
      <c r="BX632" s="519">
        <v>0</v>
      </c>
      <c r="BY632" s="519">
        <v>0</v>
      </c>
      <c r="BZ632" s="519">
        <v>0</v>
      </c>
      <c r="CA632" s="519">
        <v>0</v>
      </c>
      <c r="CB632" s="519">
        <v>0</v>
      </c>
      <c r="CC632" s="519">
        <v>0</v>
      </c>
      <c r="CD632" s="519">
        <v>0</v>
      </c>
      <c r="CE632" s="519">
        <v>0</v>
      </c>
      <c r="CF632" s="519">
        <v>0</v>
      </c>
      <c r="CG632" s="519">
        <v>0</v>
      </c>
      <c r="CH632" s="519">
        <v>0</v>
      </c>
      <c r="CI632" s="519">
        <v>0</v>
      </c>
      <c r="CJ632" s="519">
        <v>0</v>
      </c>
      <c r="CK632" s="519">
        <v>0</v>
      </c>
      <c r="CL632" s="519">
        <v>0</v>
      </c>
      <c r="CM632" s="519">
        <v>0</v>
      </c>
      <c r="CN632" s="519">
        <v>0</v>
      </c>
      <c r="CO632" s="519">
        <v>0</v>
      </c>
      <c r="CP632" s="519">
        <v>0</v>
      </c>
      <c r="CQ632" s="519">
        <v>0</v>
      </c>
      <c r="CR632" s="519">
        <v>0</v>
      </c>
      <c r="CS632" s="519">
        <v>0</v>
      </c>
      <c r="CT632" s="519">
        <v>0</v>
      </c>
      <c r="CU632" s="519">
        <v>0</v>
      </c>
      <c r="CV632" s="519">
        <v>0</v>
      </c>
      <c r="CW632" s="519">
        <v>0</v>
      </c>
      <c r="CX632" s="519">
        <v>0</v>
      </c>
      <c r="CY632" s="519">
        <v>0</v>
      </c>
      <c r="CZ632" s="519">
        <v>0</v>
      </c>
      <c r="DA632" s="519">
        <v>0</v>
      </c>
      <c r="DB632" s="519">
        <v>0</v>
      </c>
      <c r="DC632" s="519">
        <v>0</v>
      </c>
      <c r="DD632" s="519">
        <v>0</v>
      </c>
      <c r="DE632" s="519">
        <v>0</v>
      </c>
      <c r="DF632" s="519">
        <v>0</v>
      </c>
      <c r="DG632" s="519">
        <v>0</v>
      </c>
      <c r="DH632" s="519">
        <v>0</v>
      </c>
      <c r="DI632" s="519">
        <v>0</v>
      </c>
      <c r="DJ632" s="519">
        <v>0</v>
      </c>
      <c r="DK632" s="519">
        <v>0</v>
      </c>
      <c r="DL632" s="519">
        <v>0</v>
      </c>
      <c r="DM632" s="519">
        <v>0</v>
      </c>
      <c r="DN632" s="519">
        <v>0</v>
      </c>
      <c r="DO632" s="519">
        <v>0</v>
      </c>
      <c r="DP632" s="519">
        <v>0</v>
      </c>
      <c r="DQ632" s="519">
        <v>0</v>
      </c>
      <c r="DR632" s="519">
        <v>0</v>
      </c>
      <c r="DS632" s="519">
        <v>0</v>
      </c>
      <c r="DT632" s="519">
        <v>0</v>
      </c>
      <c r="DU632" s="519">
        <v>0</v>
      </c>
      <c r="DV632" s="519">
        <v>0</v>
      </c>
      <c r="DW632" s="519">
        <v>0</v>
      </c>
      <c r="DX632" s="519">
        <v>0</v>
      </c>
      <c r="DZ632" s="337"/>
      <c r="EA632" s="519" t="s">
        <v>1061</v>
      </c>
      <c r="EB632" s="519" t="s">
        <v>1060</v>
      </c>
      <c r="EC632" s="519">
        <v>27</v>
      </c>
      <c r="ED632" s="521" t="str">
        <f t="shared" si="32"/>
        <v>SDN150227</v>
      </c>
      <c r="EE632" s="519">
        <v>201</v>
      </c>
      <c r="EF632" s="519">
        <v>702</v>
      </c>
      <c r="EG632" s="519">
        <v>1295</v>
      </c>
      <c r="EH632" s="519">
        <v>1870</v>
      </c>
      <c r="EI632" s="519">
        <v>2436</v>
      </c>
      <c r="EJ632" s="519">
        <v>2990</v>
      </c>
      <c r="EK632" s="519">
        <v>3537</v>
      </c>
      <c r="EL632" s="519">
        <v>3979</v>
      </c>
      <c r="EM632" s="519">
        <v>4419</v>
      </c>
      <c r="EN632" s="519">
        <v>5001</v>
      </c>
      <c r="EO632" s="519">
        <v>5431</v>
      </c>
      <c r="EP632" s="519">
        <v>5865</v>
      </c>
      <c r="EQ632" s="519">
        <v>6298</v>
      </c>
      <c r="ER632" s="519">
        <v>6737</v>
      </c>
      <c r="ES632" s="519">
        <v>0</v>
      </c>
      <c r="ET632" s="519">
        <v>0</v>
      </c>
      <c r="EU632" s="519">
        <v>0</v>
      </c>
      <c r="EV632" s="519">
        <v>0</v>
      </c>
      <c r="EW632" s="519">
        <v>0</v>
      </c>
      <c r="EX632" s="519">
        <v>0</v>
      </c>
      <c r="EY632" s="519">
        <v>0</v>
      </c>
      <c r="EZ632" s="519">
        <v>0</v>
      </c>
      <c r="FA632" s="519">
        <v>0</v>
      </c>
      <c r="FB632" s="519">
        <v>0</v>
      </c>
      <c r="FC632" s="519">
        <v>0</v>
      </c>
      <c r="FD632" s="519">
        <v>0</v>
      </c>
      <c r="FE632" s="519">
        <v>0</v>
      </c>
      <c r="FF632" s="519">
        <v>0</v>
      </c>
      <c r="FG632" s="519">
        <v>0</v>
      </c>
      <c r="FH632" s="519">
        <v>0</v>
      </c>
      <c r="FI632" s="519">
        <v>0</v>
      </c>
      <c r="FJ632" s="519">
        <v>0</v>
      </c>
      <c r="FK632" s="519">
        <v>0</v>
      </c>
      <c r="FL632" s="519">
        <v>0</v>
      </c>
      <c r="FM632" s="519">
        <v>0</v>
      </c>
      <c r="FN632" s="519">
        <v>0</v>
      </c>
      <c r="FO632" s="519">
        <v>0</v>
      </c>
      <c r="FP632" s="519">
        <v>0</v>
      </c>
      <c r="FQ632" s="519">
        <v>0</v>
      </c>
      <c r="FR632" s="519">
        <v>0</v>
      </c>
      <c r="FS632" s="519">
        <v>0</v>
      </c>
      <c r="FT632" s="519">
        <v>0</v>
      </c>
      <c r="FU632" s="519">
        <v>0</v>
      </c>
      <c r="FV632" s="519">
        <v>0</v>
      </c>
      <c r="FW632" s="519">
        <v>0</v>
      </c>
      <c r="FX632" s="519">
        <v>0</v>
      </c>
      <c r="FY632" s="519">
        <v>0</v>
      </c>
      <c r="FZ632" s="519">
        <v>0</v>
      </c>
      <c r="GA632" s="519">
        <v>0</v>
      </c>
      <c r="GB632" s="519">
        <v>0</v>
      </c>
      <c r="GC632" s="519">
        <v>0</v>
      </c>
      <c r="GD632" s="519">
        <v>0</v>
      </c>
      <c r="GE632" s="519">
        <v>0</v>
      </c>
      <c r="GF632" s="519">
        <v>0</v>
      </c>
      <c r="GG632" s="519">
        <v>0</v>
      </c>
      <c r="GH632" s="519">
        <v>0</v>
      </c>
      <c r="GI632" s="519">
        <v>0</v>
      </c>
      <c r="GJ632" s="519">
        <v>0</v>
      </c>
      <c r="GK632" s="519">
        <v>0</v>
      </c>
      <c r="GL632" s="519">
        <v>0</v>
      </c>
      <c r="GM632" s="519">
        <v>0</v>
      </c>
      <c r="GN632" s="519">
        <v>0</v>
      </c>
      <c r="GO632" s="519">
        <v>0</v>
      </c>
      <c r="GP632" s="519">
        <v>0</v>
      </c>
      <c r="GQ632" s="519">
        <v>0</v>
      </c>
      <c r="GR632" s="519">
        <v>0</v>
      </c>
      <c r="GS632" s="519">
        <v>0</v>
      </c>
      <c r="GT632" s="519">
        <v>0</v>
      </c>
      <c r="GU632" s="519">
        <v>0</v>
      </c>
      <c r="GV632" s="519">
        <v>0</v>
      </c>
      <c r="GW632" s="519">
        <v>0</v>
      </c>
      <c r="GX632" s="519">
        <v>0</v>
      </c>
      <c r="GY632" s="519">
        <v>0</v>
      </c>
      <c r="GZ632" s="519">
        <v>0</v>
      </c>
      <c r="HA632" s="519">
        <v>0</v>
      </c>
      <c r="HB632" s="519">
        <v>0</v>
      </c>
      <c r="HC632" s="519">
        <v>0</v>
      </c>
      <c r="HD632" s="519">
        <v>0</v>
      </c>
      <c r="HE632" s="519">
        <v>0</v>
      </c>
      <c r="HF632" s="519">
        <v>0</v>
      </c>
      <c r="HG632" s="519">
        <v>0</v>
      </c>
      <c r="HH632" s="519">
        <v>0</v>
      </c>
      <c r="HI632" s="519">
        <v>0</v>
      </c>
      <c r="HJ632" s="519">
        <v>0</v>
      </c>
      <c r="HK632" s="519">
        <v>0</v>
      </c>
      <c r="HL632" s="519">
        <v>0</v>
      </c>
      <c r="HM632" s="519">
        <v>0</v>
      </c>
      <c r="HN632" s="519">
        <v>0</v>
      </c>
      <c r="HO632" s="519">
        <v>0</v>
      </c>
      <c r="HP632" s="519">
        <v>0</v>
      </c>
      <c r="HQ632" s="519">
        <v>0</v>
      </c>
      <c r="HR632" s="519">
        <v>0</v>
      </c>
      <c r="HS632" s="519">
        <v>0</v>
      </c>
      <c r="HT632" s="519">
        <v>0</v>
      </c>
      <c r="HU632" s="519">
        <v>0</v>
      </c>
      <c r="HV632" s="519">
        <v>0</v>
      </c>
      <c r="HW632" s="519">
        <v>0</v>
      </c>
      <c r="HX632" s="519">
        <v>0</v>
      </c>
      <c r="HY632" s="519">
        <v>0</v>
      </c>
      <c r="HZ632" s="519">
        <v>0</v>
      </c>
      <c r="IA632" s="519">
        <v>0</v>
      </c>
      <c r="IB632" s="519">
        <v>0</v>
      </c>
      <c r="IC632" s="519">
        <v>0</v>
      </c>
      <c r="ID632" s="519">
        <v>0</v>
      </c>
      <c r="IE632" s="519">
        <v>0</v>
      </c>
      <c r="IF632" s="519">
        <v>0</v>
      </c>
      <c r="IG632" s="519">
        <v>0</v>
      </c>
      <c r="IH632" s="519">
        <v>0</v>
      </c>
      <c r="II632" s="519">
        <v>0</v>
      </c>
      <c r="IJ632" s="519">
        <v>0</v>
      </c>
      <c r="IK632" s="519">
        <v>0</v>
      </c>
    </row>
    <row r="633" spans="2:245" hidden="1">
      <c r="B633" s="519" t="s">
        <v>1058</v>
      </c>
      <c r="C633" s="519"/>
      <c r="D633" s="519"/>
      <c r="E633" s="519"/>
      <c r="F633" s="519">
        <v>2</v>
      </c>
      <c r="G633" s="519"/>
      <c r="H633" s="519">
        <v>2</v>
      </c>
      <c r="I633" s="519">
        <v>1</v>
      </c>
      <c r="J633" s="519" t="str">
        <f t="shared" si="30"/>
        <v>SDN10020201</v>
      </c>
      <c r="K633" s="519">
        <v>960</v>
      </c>
      <c r="M633" s="337"/>
      <c r="N633" s="519" t="s">
        <v>1061</v>
      </c>
      <c r="O633" s="519" t="s">
        <v>1060</v>
      </c>
      <c r="P633" s="519">
        <v>28</v>
      </c>
      <c r="Q633" s="521" t="str">
        <f t="shared" si="31"/>
        <v>SDN150228</v>
      </c>
      <c r="R633" s="519">
        <v>104</v>
      </c>
      <c r="S633" s="519">
        <v>364</v>
      </c>
      <c r="T633" s="519">
        <v>630</v>
      </c>
      <c r="U633" s="519">
        <v>902</v>
      </c>
      <c r="V633" s="519">
        <v>1182</v>
      </c>
      <c r="W633" s="519">
        <v>1469</v>
      </c>
      <c r="X633" s="519">
        <v>1765</v>
      </c>
      <c r="Y633" s="519">
        <v>2019</v>
      </c>
      <c r="Z633" s="519">
        <v>2282</v>
      </c>
      <c r="AA633" s="519">
        <v>3404</v>
      </c>
      <c r="AB633" s="519">
        <v>3778</v>
      </c>
      <c r="AC633" s="519">
        <v>4167</v>
      </c>
      <c r="AD633" s="519">
        <v>4571</v>
      </c>
      <c r="AE633" s="519">
        <v>4993</v>
      </c>
      <c r="AF633" s="519">
        <v>5433</v>
      </c>
      <c r="AG633" s="519">
        <v>5613</v>
      </c>
      <c r="AH633" s="519">
        <v>5805</v>
      </c>
      <c r="AI633" s="519">
        <v>6013</v>
      </c>
      <c r="AJ633" s="519">
        <v>6235</v>
      </c>
      <c r="AK633" s="519">
        <v>6477</v>
      </c>
      <c r="AL633" s="519">
        <v>6733</v>
      </c>
      <c r="AM633" s="519">
        <v>7009</v>
      </c>
      <c r="AN633" s="519">
        <v>7304</v>
      </c>
      <c r="AO633" s="519">
        <v>7622</v>
      </c>
      <c r="AP633" s="519">
        <v>7961</v>
      </c>
      <c r="AQ633" s="519">
        <v>8319</v>
      </c>
      <c r="AR633" s="519">
        <v>8700</v>
      </c>
      <c r="AS633" s="519">
        <v>9106</v>
      </c>
      <c r="AT633" s="519">
        <v>9537</v>
      </c>
      <c r="AU633" s="519">
        <v>0</v>
      </c>
      <c r="AV633" s="519">
        <v>0</v>
      </c>
      <c r="AW633" s="519">
        <v>0</v>
      </c>
      <c r="AX633" s="519">
        <v>0</v>
      </c>
      <c r="AY633" s="519">
        <v>0</v>
      </c>
      <c r="AZ633" s="519">
        <v>0</v>
      </c>
      <c r="BA633" s="519">
        <v>0</v>
      </c>
      <c r="BB633" s="519">
        <v>0</v>
      </c>
      <c r="BC633" s="519">
        <v>0</v>
      </c>
      <c r="BD633" s="519">
        <v>0</v>
      </c>
      <c r="BE633" s="519">
        <v>0</v>
      </c>
      <c r="BF633" s="519">
        <v>0</v>
      </c>
      <c r="BG633" s="519">
        <v>0</v>
      </c>
      <c r="BH633" s="519">
        <v>0</v>
      </c>
      <c r="BI633" s="519">
        <v>0</v>
      </c>
      <c r="BJ633" s="519">
        <v>0</v>
      </c>
      <c r="BK633" s="519">
        <v>0</v>
      </c>
      <c r="BL633" s="519">
        <v>0</v>
      </c>
      <c r="BM633" s="519">
        <v>0</v>
      </c>
      <c r="BN633" s="519">
        <v>0</v>
      </c>
      <c r="BO633" s="519">
        <v>0</v>
      </c>
      <c r="BP633" s="519">
        <v>0</v>
      </c>
      <c r="BQ633" s="519">
        <v>0</v>
      </c>
      <c r="BR633" s="519">
        <v>0</v>
      </c>
      <c r="BS633" s="519">
        <v>0</v>
      </c>
      <c r="BT633" s="519">
        <v>0</v>
      </c>
      <c r="BU633" s="519">
        <v>0</v>
      </c>
      <c r="BV633" s="519">
        <v>0</v>
      </c>
      <c r="BW633" s="519">
        <v>0</v>
      </c>
      <c r="BX633" s="519">
        <v>0</v>
      </c>
      <c r="BY633" s="519">
        <v>0</v>
      </c>
      <c r="BZ633" s="519">
        <v>0</v>
      </c>
      <c r="CA633" s="519">
        <v>0</v>
      </c>
      <c r="CB633" s="519">
        <v>0</v>
      </c>
      <c r="CC633" s="519">
        <v>0</v>
      </c>
      <c r="CD633" s="519">
        <v>0</v>
      </c>
      <c r="CE633" s="519">
        <v>0</v>
      </c>
      <c r="CF633" s="519">
        <v>0</v>
      </c>
      <c r="CG633" s="519">
        <v>0</v>
      </c>
      <c r="CH633" s="519">
        <v>0</v>
      </c>
      <c r="CI633" s="519">
        <v>0</v>
      </c>
      <c r="CJ633" s="519">
        <v>0</v>
      </c>
      <c r="CK633" s="519">
        <v>0</v>
      </c>
      <c r="CL633" s="519">
        <v>0</v>
      </c>
      <c r="CM633" s="519">
        <v>0</v>
      </c>
      <c r="CN633" s="519">
        <v>0</v>
      </c>
      <c r="CO633" s="519">
        <v>0</v>
      </c>
      <c r="CP633" s="519">
        <v>0</v>
      </c>
      <c r="CQ633" s="519">
        <v>0</v>
      </c>
      <c r="CR633" s="519">
        <v>0</v>
      </c>
      <c r="CS633" s="519">
        <v>0</v>
      </c>
      <c r="CT633" s="519">
        <v>0</v>
      </c>
      <c r="CU633" s="519">
        <v>0</v>
      </c>
      <c r="CV633" s="519">
        <v>0</v>
      </c>
      <c r="CW633" s="519">
        <v>0</v>
      </c>
      <c r="CX633" s="519">
        <v>0</v>
      </c>
      <c r="CY633" s="519">
        <v>0</v>
      </c>
      <c r="CZ633" s="519">
        <v>0</v>
      </c>
      <c r="DA633" s="519">
        <v>0</v>
      </c>
      <c r="DB633" s="519">
        <v>0</v>
      </c>
      <c r="DC633" s="519">
        <v>0</v>
      </c>
      <c r="DD633" s="519">
        <v>0</v>
      </c>
      <c r="DE633" s="519">
        <v>0</v>
      </c>
      <c r="DF633" s="519">
        <v>0</v>
      </c>
      <c r="DG633" s="519">
        <v>0</v>
      </c>
      <c r="DH633" s="519">
        <v>0</v>
      </c>
      <c r="DI633" s="519">
        <v>0</v>
      </c>
      <c r="DJ633" s="519">
        <v>0</v>
      </c>
      <c r="DK633" s="519">
        <v>0</v>
      </c>
      <c r="DL633" s="519">
        <v>0</v>
      </c>
      <c r="DM633" s="519">
        <v>0</v>
      </c>
      <c r="DN633" s="519">
        <v>0</v>
      </c>
      <c r="DO633" s="519">
        <v>0</v>
      </c>
      <c r="DP633" s="519">
        <v>0</v>
      </c>
      <c r="DQ633" s="519">
        <v>0</v>
      </c>
      <c r="DR633" s="519">
        <v>0</v>
      </c>
      <c r="DS633" s="519">
        <v>0</v>
      </c>
      <c r="DT633" s="519">
        <v>0</v>
      </c>
      <c r="DU633" s="519">
        <v>0</v>
      </c>
      <c r="DV633" s="519">
        <v>0</v>
      </c>
      <c r="DW633" s="519">
        <v>0</v>
      </c>
      <c r="DX633" s="519">
        <v>0</v>
      </c>
      <c r="DZ633" s="337"/>
      <c r="EA633" s="519" t="s">
        <v>1061</v>
      </c>
      <c r="EB633" s="519" t="s">
        <v>1060</v>
      </c>
      <c r="EC633" s="519">
        <v>28</v>
      </c>
      <c r="ED633" s="521" t="str">
        <f t="shared" si="32"/>
        <v>SDN150228</v>
      </c>
      <c r="EE633" s="519">
        <v>188</v>
      </c>
      <c r="EF633" s="519">
        <v>674</v>
      </c>
      <c r="EG633" s="519">
        <v>1259</v>
      </c>
      <c r="EH633" s="519">
        <v>1823</v>
      </c>
      <c r="EI633" s="519">
        <v>2380</v>
      </c>
      <c r="EJ633" s="519">
        <v>2923</v>
      </c>
      <c r="EK633" s="519">
        <v>3462</v>
      </c>
      <c r="EL633" s="519">
        <v>3900</v>
      </c>
      <c r="EM633" s="519">
        <v>4333</v>
      </c>
      <c r="EN633" s="519">
        <v>4910</v>
      </c>
      <c r="EO633" s="519">
        <v>5338</v>
      </c>
      <c r="EP633" s="519">
        <v>5767</v>
      </c>
      <c r="EQ633" s="519">
        <v>6200</v>
      </c>
      <c r="ER633" s="519">
        <v>6638</v>
      </c>
      <c r="ES633" s="519">
        <v>0</v>
      </c>
      <c r="ET633" s="519">
        <v>0</v>
      </c>
      <c r="EU633" s="519">
        <v>0</v>
      </c>
      <c r="EV633" s="519">
        <v>0</v>
      </c>
      <c r="EW633" s="519">
        <v>0</v>
      </c>
      <c r="EX633" s="519">
        <v>0</v>
      </c>
      <c r="EY633" s="519">
        <v>0</v>
      </c>
      <c r="EZ633" s="519">
        <v>0</v>
      </c>
      <c r="FA633" s="519">
        <v>0</v>
      </c>
      <c r="FB633" s="519">
        <v>0</v>
      </c>
      <c r="FC633" s="519">
        <v>0</v>
      </c>
      <c r="FD633" s="519">
        <v>0</v>
      </c>
      <c r="FE633" s="519">
        <v>0</v>
      </c>
      <c r="FF633" s="519">
        <v>0</v>
      </c>
      <c r="FG633" s="519">
        <v>0</v>
      </c>
      <c r="FH633" s="519">
        <v>0</v>
      </c>
      <c r="FI633" s="519">
        <v>0</v>
      </c>
      <c r="FJ633" s="519">
        <v>0</v>
      </c>
      <c r="FK633" s="519">
        <v>0</v>
      </c>
      <c r="FL633" s="519">
        <v>0</v>
      </c>
      <c r="FM633" s="519">
        <v>0</v>
      </c>
      <c r="FN633" s="519">
        <v>0</v>
      </c>
      <c r="FO633" s="519">
        <v>0</v>
      </c>
      <c r="FP633" s="519">
        <v>0</v>
      </c>
      <c r="FQ633" s="519">
        <v>0</v>
      </c>
      <c r="FR633" s="519">
        <v>0</v>
      </c>
      <c r="FS633" s="519">
        <v>0</v>
      </c>
      <c r="FT633" s="519">
        <v>0</v>
      </c>
      <c r="FU633" s="519">
        <v>0</v>
      </c>
      <c r="FV633" s="519">
        <v>0</v>
      </c>
      <c r="FW633" s="519">
        <v>0</v>
      </c>
      <c r="FX633" s="519">
        <v>0</v>
      </c>
      <c r="FY633" s="519">
        <v>0</v>
      </c>
      <c r="FZ633" s="519">
        <v>0</v>
      </c>
      <c r="GA633" s="519">
        <v>0</v>
      </c>
      <c r="GB633" s="519">
        <v>0</v>
      </c>
      <c r="GC633" s="519">
        <v>0</v>
      </c>
      <c r="GD633" s="519">
        <v>0</v>
      </c>
      <c r="GE633" s="519">
        <v>0</v>
      </c>
      <c r="GF633" s="519">
        <v>0</v>
      </c>
      <c r="GG633" s="519">
        <v>0</v>
      </c>
      <c r="GH633" s="519">
        <v>0</v>
      </c>
      <c r="GI633" s="519">
        <v>0</v>
      </c>
      <c r="GJ633" s="519">
        <v>0</v>
      </c>
      <c r="GK633" s="519">
        <v>0</v>
      </c>
      <c r="GL633" s="519">
        <v>0</v>
      </c>
      <c r="GM633" s="519">
        <v>0</v>
      </c>
      <c r="GN633" s="519">
        <v>0</v>
      </c>
      <c r="GO633" s="519">
        <v>0</v>
      </c>
      <c r="GP633" s="519">
        <v>0</v>
      </c>
      <c r="GQ633" s="519">
        <v>0</v>
      </c>
      <c r="GR633" s="519">
        <v>0</v>
      </c>
      <c r="GS633" s="519">
        <v>0</v>
      </c>
      <c r="GT633" s="519">
        <v>0</v>
      </c>
      <c r="GU633" s="519">
        <v>0</v>
      </c>
      <c r="GV633" s="519">
        <v>0</v>
      </c>
      <c r="GW633" s="519">
        <v>0</v>
      </c>
      <c r="GX633" s="519">
        <v>0</v>
      </c>
      <c r="GY633" s="519">
        <v>0</v>
      </c>
      <c r="GZ633" s="519">
        <v>0</v>
      </c>
      <c r="HA633" s="519">
        <v>0</v>
      </c>
      <c r="HB633" s="519">
        <v>0</v>
      </c>
      <c r="HC633" s="519">
        <v>0</v>
      </c>
      <c r="HD633" s="519">
        <v>0</v>
      </c>
      <c r="HE633" s="519">
        <v>0</v>
      </c>
      <c r="HF633" s="519">
        <v>0</v>
      </c>
      <c r="HG633" s="519">
        <v>0</v>
      </c>
      <c r="HH633" s="519">
        <v>0</v>
      </c>
      <c r="HI633" s="519">
        <v>0</v>
      </c>
      <c r="HJ633" s="519">
        <v>0</v>
      </c>
      <c r="HK633" s="519">
        <v>0</v>
      </c>
      <c r="HL633" s="519">
        <v>0</v>
      </c>
      <c r="HM633" s="519">
        <v>0</v>
      </c>
      <c r="HN633" s="519">
        <v>0</v>
      </c>
      <c r="HO633" s="519">
        <v>0</v>
      </c>
      <c r="HP633" s="519">
        <v>0</v>
      </c>
      <c r="HQ633" s="519">
        <v>0</v>
      </c>
      <c r="HR633" s="519">
        <v>0</v>
      </c>
      <c r="HS633" s="519">
        <v>0</v>
      </c>
      <c r="HT633" s="519">
        <v>0</v>
      </c>
      <c r="HU633" s="519">
        <v>0</v>
      </c>
      <c r="HV633" s="519">
        <v>0</v>
      </c>
      <c r="HW633" s="519">
        <v>0</v>
      </c>
      <c r="HX633" s="519">
        <v>0</v>
      </c>
      <c r="HY633" s="519">
        <v>0</v>
      </c>
      <c r="HZ633" s="519">
        <v>0</v>
      </c>
      <c r="IA633" s="519">
        <v>0</v>
      </c>
      <c r="IB633" s="519">
        <v>0</v>
      </c>
      <c r="IC633" s="519">
        <v>0</v>
      </c>
      <c r="ID633" s="519">
        <v>0</v>
      </c>
      <c r="IE633" s="519">
        <v>0</v>
      </c>
      <c r="IF633" s="519">
        <v>0</v>
      </c>
      <c r="IG633" s="519">
        <v>0</v>
      </c>
      <c r="IH633" s="519">
        <v>0</v>
      </c>
      <c r="II633" s="519">
        <v>0</v>
      </c>
      <c r="IJ633" s="519">
        <v>0</v>
      </c>
      <c r="IK633" s="519">
        <v>0</v>
      </c>
    </row>
    <row r="634" spans="2:245" hidden="1">
      <c r="B634" s="519" t="s">
        <v>1058</v>
      </c>
      <c r="C634" s="519"/>
      <c r="D634" s="519"/>
      <c r="E634" s="519"/>
      <c r="F634" s="519">
        <v>2</v>
      </c>
      <c r="G634" s="519"/>
      <c r="H634" s="519">
        <v>2</v>
      </c>
      <c r="I634" s="519">
        <v>2</v>
      </c>
      <c r="J634" s="519" t="str">
        <f t="shared" si="30"/>
        <v>SDN10020202</v>
      </c>
      <c r="K634" s="519">
        <v>960</v>
      </c>
      <c r="M634" s="337"/>
      <c r="N634" s="519" t="s">
        <v>1061</v>
      </c>
      <c r="O634" s="519" t="s">
        <v>1060</v>
      </c>
      <c r="P634" s="519">
        <v>29</v>
      </c>
      <c r="Q634" s="521" t="str">
        <f t="shared" si="31"/>
        <v>SDN150229</v>
      </c>
      <c r="R634" s="519">
        <v>98</v>
      </c>
      <c r="S634" s="519">
        <v>353</v>
      </c>
      <c r="T634" s="519">
        <v>615</v>
      </c>
      <c r="U634" s="519">
        <v>884</v>
      </c>
      <c r="V634" s="519">
        <v>1159</v>
      </c>
      <c r="W634" s="519">
        <v>1442</v>
      </c>
      <c r="X634" s="519">
        <v>1733</v>
      </c>
      <c r="Y634" s="519">
        <v>1985</v>
      </c>
      <c r="Z634" s="519">
        <v>2245</v>
      </c>
      <c r="AA634" s="519">
        <v>3351</v>
      </c>
      <c r="AB634" s="519">
        <v>3722</v>
      </c>
      <c r="AC634" s="519">
        <v>4108</v>
      </c>
      <c r="AD634" s="519">
        <v>4510</v>
      </c>
      <c r="AE634" s="519">
        <v>4929</v>
      </c>
      <c r="AF634" s="519">
        <v>5368</v>
      </c>
      <c r="AG634" s="519">
        <v>5550</v>
      </c>
      <c r="AH634" s="519">
        <v>5746</v>
      </c>
      <c r="AI634" s="519">
        <v>5957</v>
      </c>
      <c r="AJ634" s="519">
        <v>6185</v>
      </c>
      <c r="AK634" s="519">
        <v>6427</v>
      </c>
      <c r="AL634" s="519">
        <v>6686</v>
      </c>
      <c r="AM634" s="519">
        <v>6965</v>
      </c>
      <c r="AN634" s="519">
        <v>7264</v>
      </c>
      <c r="AO634" s="519">
        <v>7585</v>
      </c>
      <c r="AP634" s="519">
        <v>7926</v>
      </c>
      <c r="AQ634" s="519">
        <v>8288</v>
      </c>
      <c r="AR634" s="519">
        <v>8675</v>
      </c>
      <c r="AS634" s="519">
        <v>9084</v>
      </c>
      <c r="AT634" s="519">
        <v>9525</v>
      </c>
      <c r="AU634" s="519">
        <v>0</v>
      </c>
      <c r="AV634" s="519">
        <v>0</v>
      </c>
      <c r="AW634" s="519">
        <v>0</v>
      </c>
      <c r="AX634" s="519">
        <v>0</v>
      </c>
      <c r="AY634" s="519">
        <v>0</v>
      </c>
      <c r="AZ634" s="519">
        <v>0</v>
      </c>
      <c r="BA634" s="519">
        <v>0</v>
      </c>
      <c r="BB634" s="519">
        <v>0</v>
      </c>
      <c r="BC634" s="519">
        <v>0</v>
      </c>
      <c r="BD634" s="519">
        <v>0</v>
      </c>
      <c r="BE634" s="519">
        <v>0</v>
      </c>
      <c r="BF634" s="519">
        <v>0</v>
      </c>
      <c r="BG634" s="519">
        <v>0</v>
      </c>
      <c r="BH634" s="519">
        <v>0</v>
      </c>
      <c r="BI634" s="519">
        <v>0</v>
      </c>
      <c r="BJ634" s="519">
        <v>0</v>
      </c>
      <c r="BK634" s="519">
        <v>0</v>
      </c>
      <c r="BL634" s="519">
        <v>0</v>
      </c>
      <c r="BM634" s="519">
        <v>0</v>
      </c>
      <c r="BN634" s="519">
        <v>0</v>
      </c>
      <c r="BO634" s="519">
        <v>0</v>
      </c>
      <c r="BP634" s="519">
        <v>0</v>
      </c>
      <c r="BQ634" s="519">
        <v>0</v>
      </c>
      <c r="BR634" s="519">
        <v>0</v>
      </c>
      <c r="BS634" s="519">
        <v>0</v>
      </c>
      <c r="BT634" s="519">
        <v>0</v>
      </c>
      <c r="BU634" s="519">
        <v>0</v>
      </c>
      <c r="BV634" s="519">
        <v>0</v>
      </c>
      <c r="BW634" s="519">
        <v>0</v>
      </c>
      <c r="BX634" s="519">
        <v>0</v>
      </c>
      <c r="BY634" s="519">
        <v>0</v>
      </c>
      <c r="BZ634" s="519">
        <v>0</v>
      </c>
      <c r="CA634" s="519">
        <v>0</v>
      </c>
      <c r="CB634" s="519">
        <v>0</v>
      </c>
      <c r="CC634" s="519">
        <v>0</v>
      </c>
      <c r="CD634" s="519">
        <v>0</v>
      </c>
      <c r="CE634" s="519">
        <v>0</v>
      </c>
      <c r="CF634" s="519">
        <v>0</v>
      </c>
      <c r="CG634" s="519">
        <v>0</v>
      </c>
      <c r="CH634" s="519">
        <v>0</v>
      </c>
      <c r="CI634" s="519">
        <v>0</v>
      </c>
      <c r="CJ634" s="519">
        <v>0</v>
      </c>
      <c r="CK634" s="519">
        <v>0</v>
      </c>
      <c r="CL634" s="519">
        <v>0</v>
      </c>
      <c r="CM634" s="519">
        <v>0</v>
      </c>
      <c r="CN634" s="519">
        <v>0</v>
      </c>
      <c r="CO634" s="519">
        <v>0</v>
      </c>
      <c r="CP634" s="519">
        <v>0</v>
      </c>
      <c r="CQ634" s="519">
        <v>0</v>
      </c>
      <c r="CR634" s="519">
        <v>0</v>
      </c>
      <c r="CS634" s="519">
        <v>0</v>
      </c>
      <c r="CT634" s="519">
        <v>0</v>
      </c>
      <c r="CU634" s="519">
        <v>0</v>
      </c>
      <c r="CV634" s="519">
        <v>0</v>
      </c>
      <c r="CW634" s="519">
        <v>0</v>
      </c>
      <c r="CX634" s="519">
        <v>0</v>
      </c>
      <c r="CY634" s="519">
        <v>0</v>
      </c>
      <c r="CZ634" s="519">
        <v>0</v>
      </c>
      <c r="DA634" s="519">
        <v>0</v>
      </c>
      <c r="DB634" s="519">
        <v>0</v>
      </c>
      <c r="DC634" s="519">
        <v>0</v>
      </c>
      <c r="DD634" s="519">
        <v>0</v>
      </c>
      <c r="DE634" s="519">
        <v>0</v>
      </c>
      <c r="DF634" s="519">
        <v>0</v>
      </c>
      <c r="DG634" s="519">
        <v>0</v>
      </c>
      <c r="DH634" s="519">
        <v>0</v>
      </c>
      <c r="DI634" s="519">
        <v>0</v>
      </c>
      <c r="DJ634" s="519">
        <v>0</v>
      </c>
      <c r="DK634" s="519">
        <v>0</v>
      </c>
      <c r="DL634" s="519">
        <v>0</v>
      </c>
      <c r="DM634" s="519">
        <v>0</v>
      </c>
      <c r="DN634" s="519">
        <v>0</v>
      </c>
      <c r="DO634" s="519">
        <v>0</v>
      </c>
      <c r="DP634" s="519">
        <v>0</v>
      </c>
      <c r="DQ634" s="519">
        <v>0</v>
      </c>
      <c r="DR634" s="519">
        <v>0</v>
      </c>
      <c r="DS634" s="519">
        <v>0</v>
      </c>
      <c r="DT634" s="519">
        <v>0</v>
      </c>
      <c r="DU634" s="519">
        <v>0</v>
      </c>
      <c r="DV634" s="519">
        <v>0</v>
      </c>
      <c r="DW634" s="519">
        <v>0</v>
      </c>
      <c r="DX634" s="519">
        <v>0</v>
      </c>
      <c r="DZ634" s="337"/>
      <c r="EA634" s="519" t="s">
        <v>1061</v>
      </c>
      <c r="EB634" s="519" t="s">
        <v>1060</v>
      </c>
      <c r="EC634" s="519">
        <v>29</v>
      </c>
      <c r="ED634" s="521" t="str">
        <f t="shared" si="32"/>
        <v>SDN150229</v>
      </c>
      <c r="EE634" s="519">
        <v>177</v>
      </c>
      <c r="EF634" s="519">
        <v>648</v>
      </c>
      <c r="EG634" s="519">
        <v>1221</v>
      </c>
      <c r="EH634" s="519">
        <v>1777</v>
      </c>
      <c r="EI634" s="519">
        <v>2323</v>
      </c>
      <c r="EJ634" s="519">
        <v>2858</v>
      </c>
      <c r="EK634" s="519">
        <v>3387</v>
      </c>
      <c r="EL634" s="519">
        <v>3820</v>
      </c>
      <c r="EM634" s="519">
        <v>4249</v>
      </c>
      <c r="EN634" s="519">
        <v>4820</v>
      </c>
      <c r="EO634" s="519">
        <v>5244</v>
      </c>
      <c r="EP634" s="519">
        <v>5672</v>
      </c>
      <c r="EQ634" s="519">
        <v>6103</v>
      </c>
      <c r="ER634" s="519">
        <v>6538</v>
      </c>
      <c r="ES634" s="519">
        <v>0</v>
      </c>
      <c r="ET634" s="519">
        <v>0</v>
      </c>
      <c r="EU634" s="519">
        <v>0</v>
      </c>
      <c r="EV634" s="519">
        <v>0</v>
      </c>
      <c r="EW634" s="519">
        <v>0</v>
      </c>
      <c r="EX634" s="519">
        <v>0</v>
      </c>
      <c r="EY634" s="519">
        <v>0</v>
      </c>
      <c r="EZ634" s="519">
        <v>0</v>
      </c>
      <c r="FA634" s="519">
        <v>0</v>
      </c>
      <c r="FB634" s="519">
        <v>0</v>
      </c>
      <c r="FC634" s="519">
        <v>0</v>
      </c>
      <c r="FD634" s="519">
        <v>0</v>
      </c>
      <c r="FE634" s="519">
        <v>0</v>
      </c>
      <c r="FF634" s="519">
        <v>0</v>
      </c>
      <c r="FG634" s="519">
        <v>0</v>
      </c>
      <c r="FH634" s="519">
        <v>0</v>
      </c>
      <c r="FI634" s="519">
        <v>0</v>
      </c>
      <c r="FJ634" s="519">
        <v>0</v>
      </c>
      <c r="FK634" s="519">
        <v>0</v>
      </c>
      <c r="FL634" s="519">
        <v>0</v>
      </c>
      <c r="FM634" s="519">
        <v>0</v>
      </c>
      <c r="FN634" s="519">
        <v>0</v>
      </c>
      <c r="FO634" s="519">
        <v>0</v>
      </c>
      <c r="FP634" s="519">
        <v>0</v>
      </c>
      <c r="FQ634" s="519">
        <v>0</v>
      </c>
      <c r="FR634" s="519">
        <v>0</v>
      </c>
      <c r="FS634" s="519">
        <v>0</v>
      </c>
      <c r="FT634" s="519">
        <v>0</v>
      </c>
      <c r="FU634" s="519">
        <v>0</v>
      </c>
      <c r="FV634" s="519">
        <v>0</v>
      </c>
      <c r="FW634" s="519">
        <v>0</v>
      </c>
      <c r="FX634" s="519">
        <v>0</v>
      </c>
      <c r="FY634" s="519">
        <v>0</v>
      </c>
      <c r="FZ634" s="519">
        <v>0</v>
      </c>
      <c r="GA634" s="519">
        <v>0</v>
      </c>
      <c r="GB634" s="519">
        <v>0</v>
      </c>
      <c r="GC634" s="519">
        <v>0</v>
      </c>
      <c r="GD634" s="519">
        <v>0</v>
      </c>
      <c r="GE634" s="519">
        <v>0</v>
      </c>
      <c r="GF634" s="519">
        <v>0</v>
      </c>
      <c r="GG634" s="519">
        <v>0</v>
      </c>
      <c r="GH634" s="519">
        <v>0</v>
      </c>
      <c r="GI634" s="519">
        <v>0</v>
      </c>
      <c r="GJ634" s="519">
        <v>0</v>
      </c>
      <c r="GK634" s="519">
        <v>0</v>
      </c>
      <c r="GL634" s="519">
        <v>0</v>
      </c>
      <c r="GM634" s="519">
        <v>0</v>
      </c>
      <c r="GN634" s="519">
        <v>0</v>
      </c>
      <c r="GO634" s="519">
        <v>0</v>
      </c>
      <c r="GP634" s="519">
        <v>0</v>
      </c>
      <c r="GQ634" s="519">
        <v>0</v>
      </c>
      <c r="GR634" s="519">
        <v>0</v>
      </c>
      <c r="GS634" s="519">
        <v>0</v>
      </c>
      <c r="GT634" s="519">
        <v>0</v>
      </c>
      <c r="GU634" s="519">
        <v>0</v>
      </c>
      <c r="GV634" s="519">
        <v>0</v>
      </c>
      <c r="GW634" s="519">
        <v>0</v>
      </c>
      <c r="GX634" s="519">
        <v>0</v>
      </c>
      <c r="GY634" s="519">
        <v>0</v>
      </c>
      <c r="GZ634" s="519">
        <v>0</v>
      </c>
      <c r="HA634" s="519">
        <v>0</v>
      </c>
      <c r="HB634" s="519">
        <v>0</v>
      </c>
      <c r="HC634" s="519">
        <v>0</v>
      </c>
      <c r="HD634" s="519">
        <v>0</v>
      </c>
      <c r="HE634" s="519">
        <v>0</v>
      </c>
      <c r="HF634" s="519">
        <v>0</v>
      </c>
      <c r="HG634" s="519">
        <v>0</v>
      </c>
      <c r="HH634" s="519">
        <v>0</v>
      </c>
      <c r="HI634" s="519">
        <v>0</v>
      </c>
      <c r="HJ634" s="519">
        <v>0</v>
      </c>
      <c r="HK634" s="519">
        <v>0</v>
      </c>
      <c r="HL634" s="519">
        <v>0</v>
      </c>
      <c r="HM634" s="519">
        <v>0</v>
      </c>
      <c r="HN634" s="519">
        <v>0</v>
      </c>
      <c r="HO634" s="519">
        <v>0</v>
      </c>
      <c r="HP634" s="519">
        <v>0</v>
      </c>
      <c r="HQ634" s="519">
        <v>0</v>
      </c>
      <c r="HR634" s="519">
        <v>0</v>
      </c>
      <c r="HS634" s="519">
        <v>0</v>
      </c>
      <c r="HT634" s="519">
        <v>0</v>
      </c>
      <c r="HU634" s="519">
        <v>0</v>
      </c>
      <c r="HV634" s="519">
        <v>0</v>
      </c>
      <c r="HW634" s="519">
        <v>0</v>
      </c>
      <c r="HX634" s="519">
        <v>0</v>
      </c>
      <c r="HY634" s="519">
        <v>0</v>
      </c>
      <c r="HZ634" s="519">
        <v>0</v>
      </c>
      <c r="IA634" s="519">
        <v>0</v>
      </c>
      <c r="IB634" s="519">
        <v>0</v>
      </c>
      <c r="IC634" s="519">
        <v>0</v>
      </c>
      <c r="ID634" s="519">
        <v>0</v>
      </c>
      <c r="IE634" s="519">
        <v>0</v>
      </c>
      <c r="IF634" s="519">
        <v>0</v>
      </c>
      <c r="IG634" s="519">
        <v>0</v>
      </c>
      <c r="IH634" s="519">
        <v>0</v>
      </c>
      <c r="II634" s="519">
        <v>0</v>
      </c>
      <c r="IJ634" s="519">
        <v>0</v>
      </c>
      <c r="IK634" s="519">
        <v>0</v>
      </c>
    </row>
    <row r="635" spans="2:245" hidden="1">
      <c r="B635" s="519" t="s">
        <v>1058</v>
      </c>
      <c r="C635" s="519"/>
      <c r="D635" s="519"/>
      <c r="E635" s="519"/>
      <c r="F635" s="519">
        <v>2</v>
      </c>
      <c r="G635" s="519"/>
      <c r="H635" s="519">
        <v>2</v>
      </c>
      <c r="I635" s="519">
        <v>3</v>
      </c>
      <c r="J635" s="519" t="str">
        <f t="shared" si="30"/>
        <v>SDN10020203</v>
      </c>
      <c r="K635" s="519">
        <v>960</v>
      </c>
      <c r="M635" s="337"/>
      <c r="N635" s="519" t="s">
        <v>1061</v>
      </c>
      <c r="O635" s="519" t="s">
        <v>1060</v>
      </c>
      <c r="P635" s="519">
        <v>30</v>
      </c>
      <c r="Q635" s="521" t="str">
        <f t="shared" si="31"/>
        <v>SDN150230</v>
      </c>
      <c r="R635" s="519">
        <v>90</v>
      </c>
      <c r="S635" s="519">
        <v>342</v>
      </c>
      <c r="T635" s="519">
        <v>599</v>
      </c>
      <c r="U635" s="519">
        <v>864</v>
      </c>
      <c r="V635" s="519">
        <v>1136</v>
      </c>
      <c r="W635" s="519">
        <v>1415</v>
      </c>
      <c r="X635" s="519">
        <v>1703</v>
      </c>
      <c r="Y635" s="519">
        <v>1951</v>
      </c>
      <c r="Z635" s="519">
        <v>2207</v>
      </c>
      <c r="AA635" s="519">
        <v>3298</v>
      </c>
      <c r="AB635" s="519">
        <v>3666</v>
      </c>
      <c r="AC635" s="519">
        <v>4049</v>
      </c>
      <c r="AD635" s="519">
        <v>4448</v>
      </c>
      <c r="AE635" s="519">
        <v>4866</v>
      </c>
      <c r="AF635" s="519">
        <v>5302</v>
      </c>
      <c r="AG635" s="519">
        <v>5488</v>
      </c>
      <c r="AH635" s="519">
        <v>5686</v>
      </c>
      <c r="AI635" s="519">
        <v>5901</v>
      </c>
      <c r="AJ635" s="519">
        <v>6130</v>
      </c>
      <c r="AK635" s="519">
        <v>6374</v>
      </c>
      <c r="AL635" s="519">
        <v>6637</v>
      </c>
      <c r="AM635" s="519">
        <v>6918</v>
      </c>
      <c r="AN635" s="519">
        <v>7220</v>
      </c>
      <c r="AO635" s="519">
        <v>7542</v>
      </c>
      <c r="AP635" s="519">
        <v>7887</v>
      </c>
      <c r="AQ635" s="519">
        <v>8254</v>
      </c>
      <c r="AR635" s="519">
        <v>8643</v>
      </c>
      <c r="AS635" s="519">
        <v>9062</v>
      </c>
      <c r="AT635" s="519">
        <v>9513</v>
      </c>
      <c r="AU635" s="519">
        <v>0</v>
      </c>
      <c r="AV635" s="519">
        <v>0</v>
      </c>
      <c r="AW635" s="519">
        <v>0</v>
      </c>
      <c r="AX635" s="519">
        <v>0</v>
      </c>
      <c r="AY635" s="519">
        <v>0</v>
      </c>
      <c r="AZ635" s="519">
        <v>0</v>
      </c>
      <c r="BA635" s="519">
        <v>0</v>
      </c>
      <c r="BB635" s="519">
        <v>0</v>
      </c>
      <c r="BC635" s="519">
        <v>0</v>
      </c>
      <c r="BD635" s="519">
        <v>0</v>
      </c>
      <c r="BE635" s="519">
        <v>0</v>
      </c>
      <c r="BF635" s="519">
        <v>0</v>
      </c>
      <c r="BG635" s="519">
        <v>0</v>
      </c>
      <c r="BH635" s="519">
        <v>0</v>
      </c>
      <c r="BI635" s="519">
        <v>0</v>
      </c>
      <c r="BJ635" s="519">
        <v>0</v>
      </c>
      <c r="BK635" s="519">
        <v>0</v>
      </c>
      <c r="BL635" s="519">
        <v>0</v>
      </c>
      <c r="BM635" s="519">
        <v>0</v>
      </c>
      <c r="BN635" s="519">
        <v>0</v>
      </c>
      <c r="BO635" s="519">
        <v>0</v>
      </c>
      <c r="BP635" s="519">
        <v>0</v>
      </c>
      <c r="BQ635" s="519">
        <v>0</v>
      </c>
      <c r="BR635" s="519">
        <v>0</v>
      </c>
      <c r="BS635" s="519">
        <v>0</v>
      </c>
      <c r="BT635" s="519">
        <v>0</v>
      </c>
      <c r="BU635" s="519">
        <v>0</v>
      </c>
      <c r="BV635" s="519">
        <v>0</v>
      </c>
      <c r="BW635" s="519">
        <v>0</v>
      </c>
      <c r="BX635" s="519">
        <v>0</v>
      </c>
      <c r="BY635" s="519">
        <v>0</v>
      </c>
      <c r="BZ635" s="519">
        <v>0</v>
      </c>
      <c r="CA635" s="519">
        <v>0</v>
      </c>
      <c r="CB635" s="519">
        <v>0</v>
      </c>
      <c r="CC635" s="519">
        <v>0</v>
      </c>
      <c r="CD635" s="519">
        <v>0</v>
      </c>
      <c r="CE635" s="519">
        <v>0</v>
      </c>
      <c r="CF635" s="519">
        <v>0</v>
      </c>
      <c r="CG635" s="519">
        <v>0</v>
      </c>
      <c r="CH635" s="519">
        <v>0</v>
      </c>
      <c r="CI635" s="519">
        <v>0</v>
      </c>
      <c r="CJ635" s="519">
        <v>0</v>
      </c>
      <c r="CK635" s="519">
        <v>0</v>
      </c>
      <c r="CL635" s="519">
        <v>0</v>
      </c>
      <c r="CM635" s="519">
        <v>0</v>
      </c>
      <c r="CN635" s="519">
        <v>0</v>
      </c>
      <c r="CO635" s="519">
        <v>0</v>
      </c>
      <c r="CP635" s="519">
        <v>0</v>
      </c>
      <c r="CQ635" s="519">
        <v>0</v>
      </c>
      <c r="CR635" s="519">
        <v>0</v>
      </c>
      <c r="CS635" s="519">
        <v>0</v>
      </c>
      <c r="CT635" s="519">
        <v>0</v>
      </c>
      <c r="CU635" s="519">
        <v>0</v>
      </c>
      <c r="CV635" s="519">
        <v>0</v>
      </c>
      <c r="CW635" s="519">
        <v>0</v>
      </c>
      <c r="CX635" s="519">
        <v>0</v>
      </c>
      <c r="CY635" s="519">
        <v>0</v>
      </c>
      <c r="CZ635" s="519">
        <v>0</v>
      </c>
      <c r="DA635" s="519">
        <v>0</v>
      </c>
      <c r="DB635" s="519">
        <v>0</v>
      </c>
      <c r="DC635" s="519">
        <v>0</v>
      </c>
      <c r="DD635" s="519">
        <v>0</v>
      </c>
      <c r="DE635" s="519">
        <v>0</v>
      </c>
      <c r="DF635" s="519">
        <v>0</v>
      </c>
      <c r="DG635" s="519">
        <v>0</v>
      </c>
      <c r="DH635" s="519">
        <v>0</v>
      </c>
      <c r="DI635" s="519">
        <v>0</v>
      </c>
      <c r="DJ635" s="519">
        <v>0</v>
      </c>
      <c r="DK635" s="519">
        <v>0</v>
      </c>
      <c r="DL635" s="519">
        <v>0</v>
      </c>
      <c r="DM635" s="519">
        <v>0</v>
      </c>
      <c r="DN635" s="519">
        <v>0</v>
      </c>
      <c r="DO635" s="519">
        <v>0</v>
      </c>
      <c r="DP635" s="519">
        <v>0</v>
      </c>
      <c r="DQ635" s="519">
        <v>0</v>
      </c>
      <c r="DR635" s="519">
        <v>0</v>
      </c>
      <c r="DS635" s="519">
        <v>0</v>
      </c>
      <c r="DT635" s="519">
        <v>0</v>
      </c>
      <c r="DU635" s="519">
        <v>0</v>
      </c>
      <c r="DV635" s="519">
        <v>0</v>
      </c>
      <c r="DW635" s="519">
        <v>0</v>
      </c>
      <c r="DX635" s="519">
        <v>0</v>
      </c>
      <c r="DZ635" s="337"/>
      <c r="EA635" s="519" t="s">
        <v>1061</v>
      </c>
      <c r="EB635" s="519" t="s">
        <v>1060</v>
      </c>
      <c r="EC635" s="519">
        <v>30</v>
      </c>
      <c r="ED635" s="521" t="str">
        <f t="shared" si="32"/>
        <v>SDN150230</v>
      </c>
      <c r="EE635" s="519">
        <v>162</v>
      </c>
      <c r="EF635" s="519">
        <v>620</v>
      </c>
      <c r="EG635" s="519">
        <v>1183</v>
      </c>
      <c r="EH635" s="519">
        <v>1729</v>
      </c>
      <c r="EI635" s="519">
        <v>2266</v>
      </c>
      <c r="EJ635" s="519">
        <v>2791</v>
      </c>
      <c r="EK635" s="519">
        <v>3313</v>
      </c>
      <c r="EL635" s="519">
        <v>3740</v>
      </c>
      <c r="EM635" s="519">
        <v>4163</v>
      </c>
      <c r="EN635" s="519">
        <v>4730</v>
      </c>
      <c r="EO635" s="519">
        <v>5152</v>
      </c>
      <c r="EP635" s="519">
        <v>5576</v>
      </c>
      <c r="EQ635" s="519">
        <v>6004</v>
      </c>
      <c r="ER635" s="519">
        <v>6440</v>
      </c>
      <c r="ES635" s="519">
        <v>0</v>
      </c>
      <c r="ET635" s="519">
        <v>0</v>
      </c>
      <c r="EU635" s="519">
        <v>0</v>
      </c>
      <c r="EV635" s="519">
        <v>0</v>
      </c>
      <c r="EW635" s="519">
        <v>0</v>
      </c>
      <c r="EX635" s="519">
        <v>0</v>
      </c>
      <c r="EY635" s="519">
        <v>0</v>
      </c>
      <c r="EZ635" s="519">
        <v>0</v>
      </c>
      <c r="FA635" s="519">
        <v>0</v>
      </c>
      <c r="FB635" s="519">
        <v>0</v>
      </c>
      <c r="FC635" s="519">
        <v>0</v>
      </c>
      <c r="FD635" s="519">
        <v>0</v>
      </c>
      <c r="FE635" s="519">
        <v>0</v>
      </c>
      <c r="FF635" s="519">
        <v>0</v>
      </c>
      <c r="FG635" s="519">
        <v>0</v>
      </c>
      <c r="FH635" s="519">
        <v>0</v>
      </c>
      <c r="FI635" s="519">
        <v>0</v>
      </c>
      <c r="FJ635" s="519">
        <v>0</v>
      </c>
      <c r="FK635" s="519">
        <v>0</v>
      </c>
      <c r="FL635" s="519">
        <v>0</v>
      </c>
      <c r="FM635" s="519">
        <v>0</v>
      </c>
      <c r="FN635" s="519">
        <v>0</v>
      </c>
      <c r="FO635" s="519">
        <v>0</v>
      </c>
      <c r="FP635" s="519">
        <v>0</v>
      </c>
      <c r="FQ635" s="519">
        <v>0</v>
      </c>
      <c r="FR635" s="519">
        <v>0</v>
      </c>
      <c r="FS635" s="519">
        <v>0</v>
      </c>
      <c r="FT635" s="519">
        <v>0</v>
      </c>
      <c r="FU635" s="519">
        <v>0</v>
      </c>
      <c r="FV635" s="519">
        <v>0</v>
      </c>
      <c r="FW635" s="519">
        <v>0</v>
      </c>
      <c r="FX635" s="519">
        <v>0</v>
      </c>
      <c r="FY635" s="519">
        <v>0</v>
      </c>
      <c r="FZ635" s="519">
        <v>0</v>
      </c>
      <c r="GA635" s="519">
        <v>0</v>
      </c>
      <c r="GB635" s="519">
        <v>0</v>
      </c>
      <c r="GC635" s="519">
        <v>0</v>
      </c>
      <c r="GD635" s="519">
        <v>0</v>
      </c>
      <c r="GE635" s="519">
        <v>0</v>
      </c>
      <c r="GF635" s="519">
        <v>0</v>
      </c>
      <c r="GG635" s="519">
        <v>0</v>
      </c>
      <c r="GH635" s="519">
        <v>0</v>
      </c>
      <c r="GI635" s="519">
        <v>0</v>
      </c>
      <c r="GJ635" s="519">
        <v>0</v>
      </c>
      <c r="GK635" s="519">
        <v>0</v>
      </c>
      <c r="GL635" s="519">
        <v>0</v>
      </c>
      <c r="GM635" s="519">
        <v>0</v>
      </c>
      <c r="GN635" s="519">
        <v>0</v>
      </c>
      <c r="GO635" s="519">
        <v>0</v>
      </c>
      <c r="GP635" s="519">
        <v>0</v>
      </c>
      <c r="GQ635" s="519">
        <v>0</v>
      </c>
      <c r="GR635" s="519">
        <v>0</v>
      </c>
      <c r="GS635" s="519">
        <v>0</v>
      </c>
      <c r="GT635" s="519">
        <v>0</v>
      </c>
      <c r="GU635" s="519">
        <v>0</v>
      </c>
      <c r="GV635" s="519">
        <v>0</v>
      </c>
      <c r="GW635" s="519">
        <v>0</v>
      </c>
      <c r="GX635" s="519">
        <v>0</v>
      </c>
      <c r="GY635" s="519">
        <v>0</v>
      </c>
      <c r="GZ635" s="519">
        <v>0</v>
      </c>
      <c r="HA635" s="519">
        <v>0</v>
      </c>
      <c r="HB635" s="519">
        <v>0</v>
      </c>
      <c r="HC635" s="519">
        <v>0</v>
      </c>
      <c r="HD635" s="519">
        <v>0</v>
      </c>
      <c r="HE635" s="519">
        <v>0</v>
      </c>
      <c r="HF635" s="519">
        <v>0</v>
      </c>
      <c r="HG635" s="519">
        <v>0</v>
      </c>
      <c r="HH635" s="519">
        <v>0</v>
      </c>
      <c r="HI635" s="519">
        <v>0</v>
      </c>
      <c r="HJ635" s="519">
        <v>0</v>
      </c>
      <c r="HK635" s="519">
        <v>0</v>
      </c>
      <c r="HL635" s="519">
        <v>0</v>
      </c>
      <c r="HM635" s="519">
        <v>0</v>
      </c>
      <c r="HN635" s="519">
        <v>0</v>
      </c>
      <c r="HO635" s="519">
        <v>0</v>
      </c>
      <c r="HP635" s="519">
        <v>0</v>
      </c>
      <c r="HQ635" s="519">
        <v>0</v>
      </c>
      <c r="HR635" s="519">
        <v>0</v>
      </c>
      <c r="HS635" s="519">
        <v>0</v>
      </c>
      <c r="HT635" s="519">
        <v>0</v>
      </c>
      <c r="HU635" s="519">
        <v>0</v>
      </c>
      <c r="HV635" s="519">
        <v>0</v>
      </c>
      <c r="HW635" s="519">
        <v>0</v>
      </c>
      <c r="HX635" s="519">
        <v>0</v>
      </c>
      <c r="HY635" s="519">
        <v>0</v>
      </c>
      <c r="HZ635" s="519">
        <v>0</v>
      </c>
      <c r="IA635" s="519">
        <v>0</v>
      </c>
      <c r="IB635" s="519">
        <v>0</v>
      </c>
      <c r="IC635" s="519">
        <v>0</v>
      </c>
      <c r="ID635" s="519">
        <v>0</v>
      </c>
      <c r="IE635" s="519">
        <v>0</v>
      </c>
      <c r="IF635" s="519">
        <v>0</v>
      </c>
      <c r="IG635" s="519">
        <v>0</v>
      </c>
      <c r="IH635" s="519">
        <v>0</v>
      </c>
      <c r="II635" s="519">
        <v>0</v>
      </c>
      <c r="IJ635" s="519">
        <v>0</v>
      </c>
      <c r="IK635" s="519">
        <v>0</v>
      </c>
    </row>
    <row r="636" spans="2:245" hidden="1">
      <c r="B636" s="519" t="s">
        <v>1058</v>
      </c>
      <c r="C636" s="519"/>
      <c r="D636" s="519"/>
      <c r="E636" s="519"/>
      <c r="F636" s="519">
        <v>2</v>
      </c>
      <c r="G636" s="519"/>
      <c r="H636" s="519">
        <v>2</v>
      </c>
      <c r="I636" s="519">
        <v>4</v>
      </c>
      <c r="J636" s="519" t="str">
        <f t="shared" si="30"/>
        <v>SDN10020204</v>
      </c>
      <c r="K636" s="519">
        <v>960</v>
      </c>
      <c r="M636" s="337"/>
      <c r="N636" s="519" t="s">
        <v>1061</v>
      </c>
      <c r="O636" s="519" t="s">
        <v>1060</v>
      </c>
      <c r="P636" s="519">
        <v>31</v>
      </c>
      <c r="Q636" s="521" t="str">
        <f t="shared" si="31"/>
        <v>SDN150231</v>
      </c>
      <c r="R636" s="519">
        <v>83</v>
      </c>
      <c r="S636" s="519">
        <v>330</v>
      </c>
      <c r="T636" s="519">
        <v>584</v>
      </c>
      <c r="U636" s="519">
        <v>844</v>
      </c>
      <c r="V636" s="519">
        <v>1112</v>
      </c>
      <c r="W636" s="519">
        <v>1387</v>
      </c>
      <c r="X636" s="519">
        <v>1670</v>
      </c>
      <c r="Y636" s="519">
        <v>1915</v>
      </c>
      <c r="Z636" s="519">
        <v>2169</v>
      </c>
      <c r="AA636" s="519">
        <v>3243</v>
      </c>
      <c r="AB636" s="519">
        <v>3608</v>
      </c>
      <c r="AC636" s="519">
        <v>3988</v>
      </c>
      <c r="AD636" s="519">
        <v>4384</v>
      </c>
      <c r="AE636" s="519">
        <v>4799</v>
      </c>
      <c r="AF636" s="519">
        <v>5234</v>
      </c>
      <c r="AG636" s="519">
        <v>5422</v>
      </c>
      <c r="AH636" s="519">
        <v>5624</v>
      </c>
      <c r="AI636" s="519">
        <v>5840</v>
      </c>
      <c r="AJ636" s="519">
        <v>6070</v>
      </c>
      <c r="AK636" s="519">
        <v>6317</v>
      </c>
      <c r="AL636" s="519">
        <v>6581</v>
      </c>
      <c r="AM636" s="519">
        <v>6864</v>
      </c>
      <c r="AN636" s="519">
        <v>7167</v>
      </c>
      <c r="AO636" s="519">
        <v>7492</v>
      </c>
      <c r="AP636" s="519">
        <v>7840</v>
      </c>
      <c r="AQ636" s="519">
        <v>8210</v>
      </c>
      <c r="AR636" s="519">
        <v>8607</v>
      </c>
      <c r="AS636" s="519">
        <v>9035</v>
      </c>
      <c r="AT636" s="519">
        <v>9496</v>
      </c>
      <c r="AU636" s="519">
        <v>0</v>
      </c>
      <c r="AV636" s="519">
        <v>0</v>
      </c>
      <c r="AW636" s="519">
        <v>0</v>
      </c>
      <c r="AX636" s="519">
        <v>0</v>
      </c>
      <c r="AY636" s="519">
        <v>0</v>
      </c>
      <c r="AZ636" s="519">
        <v>0</v>
      </c>
      <c r="BA636" s="519">
        <v>0</v>
      </c>
      <c r="BB636" s="519">
        <v>0</v>
      </c>
      <c r="BC636" s="519">
        <v>0</v>
      </c>
      <c r="BD636" s="519">
        <v>0</v>
      </c>
      <c r="BE636" s="519">
        <v>0</v>
      </c>
      <c r="BF636" s="519">
        <v>0</v>
      </c>
      <c r="BG636" s="519">
        <v>0</v>
      </c>
      <c r="BH636" s="519">
        <v>0</v>
      </c>
      <c r="BI636" s="519">
        <v>0</v>
      </c>
      <c r="BJ636" s="519">
        <v>0</v>
      </c>
      <c r="BK636" s="519">
        <v>0</v>
      </c>
      <c r="BL636" s="519">
        <v>0</v>
      </c>
      <c r="BM636" s="519">
        <v>0</v>
      </c>
      <c r="BN636" s="519">
        <v>0</v>
      </c>
      <c r="BO636" s="519">
        <v>0</v>
      </c>
      <c r="BP636" s="519">
        <v>0</v>
      </c>
      <c r="BQ636" s="519">
        <v>0</v>
      </c>
      <c r="BR636" s="519">
        <v>0</v>
      </c>
      <c r="BS636" s="519">
        <v>0</v>
      </c>
      <c r="BT636" s="519">
        <v>0</v>
      </c>
      <c r="BU636" s="519">
        <v>0</v>
      </c>
      <c r="BV636" s="519">
        <v>0</v>
      </c>
      <c r="BW636" s="519">
        <v>0</v>
      </c>
      <c r="BX636" s="519">
        <v>0</v>
      </c>
      <c r="BY636" s="519">
        <v>0</v>
      </c>
      <c r="BZ636" s="519">
        <v>0</v>
      </c>
      <c r="CA636" s="519">
        <v>0</v>
      </c>
      <c r="CB636" s="519">
        <v>0</v>
      </c>
      <c r="CC636" s="519">
        <v>0</v>
      </c>
      <c r="CD636" s="519">
        <v>0</v>
      </c>
      <c r="CE636" s="519">
        <v>0</v>
      </c>
      <c r="CF636" s="519">
        <v>0</v>
      </c>
      <c r="CG636" s="519">
        <v>0</v>
      </c>
      <c r="CH636" s="519">
        <v>0</v>
      </c>
      <c r="CI636" s="519">
        <v>0</v>
      </c>
      <c r="CJ636" s="519">
        <v>0</v>
      </c>
      <c r="CK636" s="519">
        <v>0</v>
      </c>
      <c r="CL636" s="519">
        <v>0</v>
      </c>
      <c r="CM636" s="519">
        <v>0</v>
      </c>
      <c r="CN636" s="519">
        <v>0</v>
      </c>
      <c r="CO636" s="519">
        <v>0</v>
      </c>
      <c r="CP636" s="519">
        <v>0</v>
      </c>
      <c r="CQ636" s="519">
        <v>0</v>
      </c>
      <c r="CR636" s="519">
        <v>0</v>
      </c>
      <c r="CS636" s="519">
        <v>0</v>
      </c>
      <c r="CT636" s="519">
        <v>0</v>
      </c>
      <c r="CU636" s="519">
        <v>0</v>
      </c>
      <c r="CV636" s="519">
        <v>0</v>
      </c>
      <c r="CW636" s="519">
        <v>0</v>
      </c>
      <c r="CX636" s="519">
        <v>0</v>
      </c>
      <c r="CY636" s="519">
        <v>0</v>
      </c>
      <c r="CZ636" s="519">
        <v>0</v>
      </c>
      <c r="DA636" s="519">
        <v>0</v>
      </c>
      <c r="DB636" s="519">
        <v>0</v>
      </c>
      <c r="DC636" s="519">
        <v>0</v>
      </c>
      <c r="DD636" s="519">
        <v>0</v>
      </c>
      <c r="DE636" s="519">
        <v>0</v>
      </c>
      <c r="DF636" s="519">
        <v>0</v>
      </c>
      <c r="DG636" s="519">
        <v>0</v>
      </c>
      <c r="DH636" s="519">
        <v>0</v>
      </c>
      <c r="DI636" s="519">
        <v>0</v>
      </c>
      <c r="DJ636" s="519">
        <v>0</v>
      </c>
      <c r="DK636" s="519">
        <v>0</v>
      </c>
      <c r="DL636" s="519">
        <v>0</v>
      </c>
      <c r="DM636" s="519">
        <v>0</v>
      </c>
      <c r="DN636" s="519">
        <v>0</v>
      </c>
      <c r="DO636" s="519">
        <v>0</v>
      </c>
      <c r="DP636" s="519">
        <v>0</v>
      </c>
      <c r="DQ636" s="519">
        <v>0</v>
      </c>
      <c r="DR636" s="519">
        <v>0</v>
      </c>
      <c r="DS636" s="519">
        <v>0</v>
      </c>
      <c r="DT636" s="519">
        <v>0</v>
      </c>
      <c r="DU636" s="519">
        <v>0</v>
      </c>
      <c r="DV636" s="519">
        <v>0</v>
      </c>
      <c r="DW636" s="519">
        <v>0</v>
      </c>
      <c r="DX636" s="519">
        <v>0</v>
      </c>
      <c r="DZ636" s="337"/>
      <c r="EA636" s="519" t="s">
        <v>1061</v>
      </c>
      <c r="EB636" s="519" t="s">
        <v>1060</v>
      </c>
      <c r="EC636" s="519">
        <v>31</v>
      </c>
      <c r="ED636" s="521" t="str">
        <f t="shared" si="32"/>
        <v>SDN150231</v>
      </c>
      <c r="EE636" s="519">
        <v>149</v>
      </c>
      <c r="EF636" s="519">
        <v>590</v>
      </c>
      <c r="EG636" s="519">
        <v>1144</v>
      </c>
      <c r="EH636" s="519">
        <v>1679</v>
      </c>
      <c r="EI636" s="519">
        <v>2207</v>
      </c>
      <c r="EJ636" s="519">
        <v>2724</v>
      </c>
      <c r="EK636" s="519">
        <v>3236</v>
      </c>
      <c r="EL636" s="519">
        <v>3656</v>
      </c>
      <c r="EM636" s="519">
        <v>4076</v>
      </c>
      <c r="EN636" s="519">
        <v>4638</v>
      </c>
      <c r="EO636" s="519">
        <v>5057</v>
      </c>
      <c r="EP636" s="519">
        <v>5479</v>
      </c>
      <c r="EQ636" s="519">
        <v>5904</v>
      </c>
      <c r="ER636" s="519">
        <v>6338</v>
      </c>
      <c r="ES636" s="519">
        <v>0</v>
      </c>
      <c r="ET636" s="519">
        <v>0</v>
      </c>
      <c r="EU636" s="519">
        <v>0</v>
      </c>
      <c r="EV636" s="519">
        <v>0</v>
      </c>
      <c r="EW636" s="519">
        <v>0</v>
      </c>
      <c r="EX636" s="519">
        <v>0</v>
      </c>
      <c r="EY636" s="519">
        <v>0</v>
      </c>
      <c r="EZ636" s="519">
        <v>0</v>
      </c>
      <c r="FA636" s="519">
        <v>0</v>
      </c>
      <c r="FB636" s="519">
        <v>0</v>
      </c>
      <c r="FC636" s="519">
        <v>0</v>
      </c>
      <c r="FD636" s="519">
        <v>0</v>
      </c>
      <c r="FE636" s="519">
        <v>0</v>
      </c>
      <c r="FF636" s="519">
        <v>0</v>
      </c>
      <c r="FG636" s="519">
        <v>0</v>
      </c>
      <c r="FH636" s="519">
        <v>0</v>
      </c>
      <c r="FI636" s="519">
        <v>0</v>
      </c>
      <c r="FJ636" s="519">
        <v>0</v>
      </c>
      <c r="FK636" s="519">
        <v>0</v>
      </c>
      <c r="FL636" s="519">
        <v>0</v>
      </c>
      <c r="FM636" s="519">
        <v>0</v>
      </c>
      <c r="FN636" s="519">
        <v>0</v>
      </c>
      <c r="FO636" s="519">
        <v>0</v>
      </c>
      <c r="FP636" s="519">
        <v>0</v>
      </c>
      <c r="FQ636" s="519">
        <v>0</v>
      </c>
      <c r="FR636" s="519">
        <v>0</v>
      </c>
      <c r="FS636" s="519">
        <v>0</v>
      </c>
      <c r="FT636" s="519">
        <v>0</v>
      </c>
      <c r="FU636" s="519">
        <v>0</v>
      </c>
      <c r="FV636" s="519">
        <v>0</v>
      </c>
      <c r="FW636" s="519">
        <v>0</v>
      </c>
      <c r="FX636" s="519">
        <v>0</v>
      </c>
      <c r="FY636" s="519">
        <v>0</v>
      </c>
      <c r="FZ636" s="519">
        <v>0</v>
      </c>
      <c r="GA636" s="519">
        <v>0</v>
      </c>
      <c r="GB636" s="519">
        <v>0</v>
      </c>
      <c r="GC636" s="519">
        <v>0</v>
      </c>
      <c r="GD636" s="519">
        <v>0</v>
      </c>
      <c r="GE636" s="519">
        <v>0</v>
      </c>
      <c r="GF636" s="519">
        <v>0</v>
      </c>
      <c r="GG636" s="519">
        <v>0</v>
      </c>
      <c r="GH636" s="519">
        <v>0</v>
      </c>
      <c r="GI636" s="519">
        <v>0</v>
      </c>
      <c r="GJ636" s="519">
        <v>0</v>
      </c>
      <c r="GK636" s="519">
        <v>0</v>
      </c>
      <c r="GL636" s="519">
        <v>0</v>
      </c>
      <c r="GM636" s="519">
        <v>0</v>
      </c>
      <c r="GN636" s="519">
        <v>0</v>
      </c>
      <c r="GO636" s="519">
        <v>0</v>
      </c>
      <c r="GP636" s="519">
        <v>0</v>
      </c>
      <c r="GQ636" s="519">
        <v>0</v>
      </c>
      <c r="GR636" s="519">
        <v>0</v>
      </c>
      <c r="GS636" s="519">
        <v>0</v>
      </c>
      <c r="GT636" s="519">
        <v>0</v>
      </c>
      <c r="GU636" s="519">
        <v>0</v>
      </c>
      <c r="GV636" s="519">
        <v>0</v>
      </c>
      <c r="GW636" s="519">
        <v>0</v>
      </c>
      <c r="GX636" s="519">
        <v>0</v>
      </c>
      <c r="GY636" s="519">
        <v>0</v>
      </c>
      <c r="GZ636" s="519">
        <v>0</v>
      </c>
      <c r="HA636" s="519">
        <v>0</v>
      </c>
      <c r="HB636" s="519">
        <v>0</v>
      </c>
      <c r="HC636" s="519">
        <v>0</v>
      </c>
      <c r="HD636" s="519">
        <v>0</v>
      </c>
      <c r="HE636" s="519">
        <v>0</v>
      </c>
      <c r="HF636" s="519">
        <v>0</v>
      </c>
      <c r="HG636" s="519">
        <v>0</v>
      </c>
      <c r="HH636" s="519">
        <v>0</v>
      </c>
      <c r="HI636" s="519">
        <v>0</v>
      </c>
      <c r="HJ636" s="519">
        <v>0</v>
      </c>
      <c r="HK636" s="519">
        <v>0</v>
      </c>
      <c r="HL636" s="519">
        <v>0</v>
      </c>
      <c r="HM636" s="519">
        <v>0</v>
      </c>
      <c r="HN636" s="519">
        <v>0</v>
      </c>
      <c r="HO636" s="519">
        <v>0</v>
      </c>
      <c r="HP636" s="519">
        <v>0</v>
      </c>
      <c r="HQ636" s="519">
        <v>0</v>
      </c>
      <c r="HR636" s="519">
        <v>0</v>
      </c>
      <c r="HS636" s="519">
        <v>0</v>
      </c>
      <c r="HT636" s="519">
        <v>0</v>
      </c>
      <c r="HU636" s="519">
        <v>0</v>
      </c>
      <c r="HV636" s="519">
        <v>0</v>
      </c>
      <c r="HW636" s="519">
        <v>0</v>
      </c>
      <c r="HX636" s="519">
        <v>0</v>
      </c>
      <c r="HY636" s="519">
        <v>0</v>
      </c>
      <c r="HZ636" s="519">
        <v>0</v>
      </c>
      <c r="IA636" s="519">
        <v>0</v>
      </c>
      <c r="IB636" s="519">
        <v>0</v>
      </c>
      <c r="IC636" s="519">
        <v>0</v>
      </c>
      <c r="ID636" s="519">
        <v>0</v>
      </c>
      <c r="IE636" s="519">
        <v>0</v>
      </c>
      <c r="IF636" s="519">
        <v>0</v>
      </c>
      <c r="IG636" s="519">
        <v>0</v>
      </c>
      <c r="IH636" s="519">
        <v>0</v>
      </c>
      <c r="II636" s="519">
        <v>0</v>
      </c>
      <c r="IJ636" s="519">
        <v>0</v>
      </c>
      <c r="IK636" s="519">
        <v>0</v>
      </c>
    </row>
    <row r="637" spans="2:245" hidden="1">
      <c r="B637" s="519" t="s">
        <v>1058</v>
      </c>
      <c r="C637" s="519"/>
      <c r="D637" s="519"/>
      <c r="E637" s="519"/>
      <c r="F637" s="519">
        <v>2</v>
      </c>
      <c r="G637" s="519"/>
      <c r="H637" s="519">
        <v>2</v>
      </c>
      <c r="I637" s="519">
        <v>5</v>
      </c>
      <c r="J637" s="519" t="str">
        <f t="shared" si="30"/>
        <v>SDN10020205</v>
      </c>
      <c r="K637" s="519">
        <v>960</v>
      </c>
      <c r="M637" s="337"/>
      <c r="N637" s="519" t="s">
        <v>1061</v>
      </c>
      <c r="O637" s="519" t="s">
        <v>1060</v>
      </c>
      <c r="P637" s="519">
        <v>32</v>
      </c>
      <c r="Q637" s="521" t="str">
        <f t="shared" si="31"/>
        <v>SDN150232</v>
      </c>
      <c r="R637" s="519">
        <v>76</v>
      </c>
      <c r="S637" s="519">
        <v>319</v>
      </c>
      <c r="T637" s="519">
        <v>568</v>
      </c>
      <c r="U637" s="519">
        <v>824</v>
      </c>
      <c r="V637" s="519">
        <v>1087</v>
      </c>
      <c r="W637" s="519">
        <v>1358</v>
      </c>
      <c r="X637" s="519">
        <v>1637</v>
      </c>
      <c r="Y637" s="519">
        <v>1880</v>
      </c>
      <c r="Z637" s="519">
        <v>2131</v>
      </c>
      <c r="AA637" s="519">
        <v>3189</v>
      </c>
      <c r="AB637" s="519">
        <v>3550</v>
      </c>
      <c r="AC637" s="519">
        <v>3926</v>
      </c>
      <c r="AD637" s="519">
        <v>4320</v>
      </c>
      <c r="AE637" s="519">
        <v>4733</v>
      </c>
      <c r="AF637" s="519">
        <v>5165</v>
      </c>
      <c r="AG637" s="519">
        <v>5356</v>
      </c>
      <c r="AH637" s="519">
        <v>5559</v>
      </c>
      <c r="AI637" s="519">
        <v>5775</v>
      </c>
      <c r="AJ637" s="519">
        <v>6007</v>
      </c>
      <c r="AK637" s="519">
        <v>6256</v>
      </c>
      <c r="AL637" s="519">
        <v>6522</v>
      </c>
      <c r="AM637" s="519">
        <v>6806</v>
      </c>
      <c r="AN637" s="519">
        <v>7111</v>
      </c>
      <c r="AO637" s="519">
        <v>7439</v>
      </c>
      <c r="AP637" s="519">
        <v>7789</v>
      </c>
      <c r="AQ637" s="519">
        <v>8165</v>
      </c>
      <c r="AR637" s="519">
        <v>8570</v>
      </c>
      <c r="AS637" s="519">
        <v>9007</v>
      </c>
      <c r="AT637" s="519">
        <v>9484</v>
      </c>
      <c r="AU637" s="519">
        <v>0</v>
      </c>
      <c r="AV637" s="519">
        <v>0</v>
      </c>
      <c r="AW637" s="519">
        <v>0</v>
      </c>
      <c r="AX637" s="519">
        <v>0</v>
      </c>
      <c r="AY637" s="519">
        <v>0</v>
      </c>
      <c r="AZ637" s="519">
        <v>0</v>
      </c>
      <c r="BA637" s="519">
        <v>0</v>
      </c>
      <c r="BB637" s="519">
        <v>0</v>
      </c>
      <c r="BC637" s="519">
        <v>0</v>
      </c>
      <c r="BD637" s="519">
        <v>0</v>
      </c>
      <c r="BE637" s="519">
        <v>0</v>
      </c>
      <c r="BF637" s="519">
        <v>0</v>
      </c>
      <c r="BG637" s="519">
        <v>0</v>
      </c>
      <c r="BH637" s="519">
        <v>0</v>
      </c>
      <c r="BI637" s="519">
        <v>0</v>
      </c>
      <c r="BJ637" s="519">
        <v>0</v>
      </c>
      <c r="BK637" s="519">
        <v>0</v>
      </c>
      <c r="BL637" s="519">
        <v>0</v>
      </c>
      <c r="BM637" s="519">
        <v>0</v>
      </c>
      <c r="BN637" s="519">
        <v>0</v>
      </c>
      <c r="BO637" s="519">
        <v>0</v>
      </c>
      <c r="BP637" s="519">
        <v>0</v>
      </c>
      <c r="BQ637" s="519">
        <v>0</v>
      </c>
      <c r="BR637" s="519">
        <v>0</v>
      </c>
      <c r="BS637" s="519">
        <v>0</v>
      </c>
      <c r="BT637" s="519">
        <v>0</v>
      </c>
      <c r="BU637" s="519">
        <v>0</v>
      </c>
      <c r="BV637" s="519">
        <v>0</v>
      </c>
      <c r="BW637" s="519">
        <v>0</v>
      </c>
      <c r="BX637" s="519">
        <v>0</v>
      </c>
      <c r="BY637" s="519">
        <v>0</v>
      </c>
      <c r="BZ637" s="519">
        <v>0</v>
      </c>
      <c r="CA637" s="519">
        <v>0</v>
      </c>
      <c r="CB637" s="519">
        <v>0</v>
      </c>
      <c r="CC637" s="519">
        <v>0</v>
      </c>
      <c r="CD637" s="519">
        <v>0</v>
      </c>
      <c r="CE637" s="519">
        <v>0</v>
      </c>
      <c r="CF637" s="519">
        <v>0</v>
      </c>
      <c r="CG637" s="519">
        <v>0</v>
      </c>
      <c r="CH637" s="519">
        <v>0</v>
      </c>
      <c r="CI637" s="519">
        <v>0</v>
      </c>
      <c r="CJ637" s="519">
        <v>0</v>
      </c>
      <c r="CK637" s="519">
        <v>0</v>
      </c>
      <c r="CL637" s="519">
        <v>0</v>
      </c>
      <c r="CM637" s="519">
        <v>0</v>
      </c>
      <c r="CN637" s="519">
        <v>0</v>
      </c>
      <c r="CO637" s="519">
        <v>0</v>
      </c>
      <c r="CP637" s="519">
        <v>0</v>
      </c>
      <c r="CQ637" s="519">
        <v>0</v>
      </c>
      <c r="CR637" s="519">
        <v>0</v>
      </c>
      <c r="CS637" s="519">
        <v>0</v>
      </c>
      <c r="CT637" s="519">
        <v>0</v>
      </c>
      <c r="CU637" s="519">
        <v>0</v>
      </c>
      <c r="CV637" s="519">
        <v>0</v>
      </c>
      <c r="CW637" s="519">
        <v>0</v>
      </c>
      <c r="CX637" s="519">
        <v>0</v>
      </c>
      <c r="CY637" s="519">
        <v>0</v>
      </c>
      <c r="CZ637" s="519">
        <v>0</v>
      </c>
      <c r="DA637" s="519">
        <v>0</v>
      </c>
      <c r="DB637" s="519">
        <v>0</v>
      </c>
      <c r="DC637" s="519">
        <v>0</v>
      </c>
      <c r="DD637" s="519">
        <v>0</v>
      </c>
      <c r="DE637" s="519">
        <v>0</v>
      </c>
      <c r="DF637" s="519">
        <v>0</v>
      </c>
      <c r="DG637" s="519">
        <v>0</v>
      </c>
      <c r="DH637" s="519">
        <v>0</v>
      </c>
      <c r="DI637" s="519">
        <v>0</v>
      </c>
      <c r="DJ637" s="519">
        <v>0</v>
      </c>
      <c r="DK637" s="519">
        <v>0</v>
      </c>
      <c r="DL637" s="519">
        <v>0</v>
      </c>
      <c r="DM637" s="519">
        <v>0</v>
      </c>
      <c r="DN637" s="519">
        <v>0</v>
      </c>
      <c r="DO637" s="519">
        <v>0</v>
      </c>
      <c r="DP637" s="519">
        <v>0</v>
      </c>
      <c r="DQ637" s="519">
        <v>0</v>
      </c>
      <c r="DR637" s="519">
        <v>0</v>
      </c>
      <c r="DS637" s="519">
        <v>0</v>
      </c>
      <c r="DT637" s="519">
        <v>0</v>
      </c>
      <c r="DU637" s="519">
        <v>0</v>
      </c>
      <c r="DV637" s="519">
        <v>0</v>
      </c>
      <c r="DW637" s="519">
        <v>0</v>
      </c>
      <c r="DX637" s="519">
        <v>0</v>
      </c>
      <c r="DZ637" s="337"/>
      <c r="EA637" s="519" t="s">
        <v>1061</v>
      </c>
      <c r="EB637" s="519" t="s">
        <v>1060</v>
      </c>
      <c r="EC637" s="519">
        <v>32</v>
      </c>
      <c r="ED637" s="521" t="str">
        <f t="shared" si="32"/>
        <v>SDN150232</v>
      </c>
      <c r="EE637" s="519">
        <v>136</v>
      </c>
      <c r="EF637" s="519">
        <v>563</v>
      </c>
      <c r="EG637" s="519">
        <v>1105</v>
      </c>
      <c r="EH637" s="519">
        <v>1631</v>
      </c>
      <c r="EI637" s="519">
        <v>2147</v>
      </c>
      <c r="EJ637" s="519">
        <v>2654</v>
      </c>
      <c r="EK637" s="519">
        <v>3160</v>
      </c>
      <c r="EL637" s="519">
        <v>3575</v>
      </c>
      <c r="EM637" s="519">
        <v>3990</v>
      </c>
      <c r="EN637" s="519">
        <v>4549</v>
      </c>
      <c r="EO637" s="519">
        <v>4963</v>
      </c>
      <c r="EP637" s="519">
        <v>5381</v>
      </c>
      <c r="EQ637" s="519">
        <v>5805</v>
      </c>
      <c r="ER637" s="519">
        <v>6237</v>
      </c>
      <c r="ES637" s="519">
        <v>0</v>
      </c>
      <c r="ET637" s="519">
        <v>0</v>
      </c>
      <c r="EU637" s="519">
        <v>0</v>
      </c>
      <c r="EV637" s="519">
        <v>0</v>
      </c>
      <c r="EW637" s="519">
        <v>0</v>
      </c>
      <c r="EX637" s="519">
        <v>0</v>
      </c>
      <c r="EY637" s="519">
        <v>0</v>
      </c>
      <c r="EZ637" s="519">
        <v>0</v>
      </c>
      <c r="FA637" s="519">
        <v>0</v>
      </c>
      <c r="FB637" s="519">
        <v>0</v>
      </c>
      <c r="FC637" s="519">
        <v>0</v>
      </c>
      <c r="FD637" s="519">
        <v>0</v>
      </c>
      <c r="FE637" s="519">
        <v>0</v>
      </c>
      <c r="FF637" s="519">
        <v>0</v>
      </c>
      <c r="FG637" s="519">
        <v>0</v>
      </c>
      <c r="FH637" s="519">
        <v>0</v>
      </c>
      <c r="FI637" s="519">
        <v>0</v>
      </c>
      <c r="FJ637" s="519">
        <v>0</v>
      </c>
      <c r="FK637" s="519">
        <v>0</v>
      </c>
      <c r="FL637" s="519">
        <v>0</v>
      </c>
      <c r="FM637" s="519">
        <v>0</v>
      </c>
      <c r="FN637" s="519">
        <v>0</v>
      </c>
      <c r="FO637" s="519">
        <v>0</v>
      </c>
      <c r="FP637" s="519">
        <v>0</v>
      </c>
      <c r="FQ637" s="519">
        <v>0</v>
      </c>
      <c r="FR637" s="519">
        <v>0</v>
      </c>
      <c r="FS637" s="519">
        <v>0</v>
      </c>
      <c r="FT637" s="519">
        <v>0</v>
      </c>
      <c r="FU637" s="519">
        <v>0</v>
      </c>
      <c r="FV637" s="519">
        <v>0</v>
      </c>
      <c r="FW637" s="519">
        <v>0</v>
      </c>
      <c r="FX637" s="519">
        <v>0</v>
      </c>
      <c r="FY637" s="519">
        <v>0</v>
      </c>
      <c r="FZ637" s="519">
        <v>0</v>
      </c>
      <c r="GA637" s="519">
        <v>0</v>
      </c>
      <c r="GB637" s="519">
        <v>0</v>
      </c>
      <c r="GC637" s="519">
        <v>0</v>
      </c>
      <c r="GD637" s="519">
        <v>0</v>
      </c>
      <c r="GE637" s="519">
        <v>0</v>
      </c>
      <c r="GF637" s="519">
        <v>0</v>
      </c>
      <c r="GG637" s="519">
        <v>0</v>
      </c>
      <c r="GH637" s="519">
        <v>0</v>
      </c>
      <c r="GI637" s="519">
        <v>0</v>
      </c>
      <c r="GJ637" s="519">
        <v>0</v>
      </c>
      <c r="GK637" s="519">
        <v>0</v>
      </c>
      <c r="GL637" s="519">
        <v>0</v>
      </c>
      <c r="GM637" s="519">
        <v>0</v>
      </c>
      <c r="GN637" s="519">
        <v>0</v>
      </c>
      <c r="GO637" s="519">
        <v>0</v>
      </c>
      <c r="GP637" s="519">
        <v>0</v>
      </c>
      <c r="GQ637" s="519">
        <v>0</v>
      </c>
      <c r="GR637" s="519">
        <v>0</v>
      </c>
      <c r="GS637" s="519">
        <v>0</v>
      </c>
      <c r="GT637" s="519">
        <v>0</v>
      </c>
      <c r="GU637" s="519">
        <v>0</v>
      </c>
      <c r="GV637" s="519">
        <v>0</v>
      </c>
      <c r="GW637" s="519">
        <v>0</v>
      </c>
      <c r="GX637" s="519">
        <v>0</v>
      </c>
      <c r="GY637" s="519">
        <v>0</v>
      </c>
      <c r="GZ637" s="519">
        <v>0</v>
      </c>
      <c r="HA637" s="519">
        <v>0</v>
      </c>
      <c r="HB637" s="519">
        <v>0</v>
      </c>
      <c r="HC637" s="519">
        <v>0</v>
      </c>
      <c r="HD637" s="519">
        <v>0</v>
      </c>
      <c r="HE637" s="519">
        <v>0</v>
      </c>
      <c r="HF637" s="519">
        <v>0</v>
      </c>
      <c r="HG637" s="519">
        <v>0</v>
      </c>
      <c r="HH637" s="519">
        <v>0</v>
      </c>
      <c r="HI637" s="519">
        <v>0</v>
      </c>
      <c r="HJ637" s="519">
        <v>0</v>
      </c>
      <c r="HK637" s="519">
        <v>0</v>
      </c>
      <c r="HL637" s="519">
        <v>0</v>
      </c>
      <c r="HM637" s="519">
        <v>0</v>
      </c>
      <c r="HN637" s="519">
        <v>0</v>
      </c>
      <c r="HO637" s="519">
        <v>0</v>
      </c>
      <c r="HP637" s="519">
        <v>0</v>
      </c>
      <c r="HQ637" s="519">
        <v>0</v>
      </c>
      <c r="HR637" s="519">
        <v>0</v>
      </c>
      <c r="HS637" s="519">
        <v>0</v>
      </c>
      <c r="HT637" s="519">
        <v>0</v>
      </c>
      <c r="HU637" s="519">
        <v>0</v>
      </c>
      <c r="HV637" s="519">
        <v>0</v>
      </c>
      <c r="HW637" s="519">
        <v>0</v>
      </c>
      <c r="HX637" s="519">
        <v>0</v>
      </c>
      <c r="HY637" s="519">
        <v>0</v>
      </c>
      <c r="HZ637" s="519">
        <v>0</v>
      </c>
      <c r="IA637" s="519">
        <v>0</v>
      </c>
      <c r="IB637" s="519">
        <v>0</v>
      </c>
      <c r="IC637" s="519">
        <v>0</v>
      </c>
      <c r="ID637" s="519">
        <v>0</v>
      </c>
      <c r="IE637" s="519">
        <v>0</v>
      </c>
      <c r="IF637" s="519">
        <v>0</v>
      </c>
      <c r="IG637" s="519">
        <v>0</v>
      </c>
      <c r="IH637" s="519">
        <v>0</v>
      </c>
      <c r="II637" s="519">
        <v>0</v>
      </c>
      <c r="IJ637" s="519">
        <v>0</v>
      </c>
      <c r="IK637" s="519">
        <v>0</v>
      </c>
    </row>
    <row r="638" spans="2:245" hidden="1">
      <c r="B638" s="519" t="s">
        <v>1058</v>
      </c>
      <c r="C638" s="519"/>
      <c r="D638" s="519"/>
      <c r="E638" s="519"/>
      <c r="F638" s="519">
        <v>2</v>
      </c>
      <c r="G638" s="519"/>
      <c r="H638" s="519">
        <v>2</v>
      </c>
      <c r="I638" s="519">
        <v>6</v>
      </c>
      <c r="J638" s="519" t="str">
        <f t="shared" si="30"/>
        <v>SDN10020206</v>
      </c>
      <c r="K638" s="519">
        <v>768</v>
      </c>
      <c r="M638" s="337"/>
      <c r="N638" s="519" t="s">
        <v>1061</v>
      </c>
      <c r="O638" s="519" t="s">
        <v>1060</v>
      </c>
      <c r="P638" s="519">
        <v>33</v>
      </c>
      <c r="Q638" s="521" t="str">
        <f t="shared" si="31"/>
        <v>SDN150233</v>
      </c>
      <c r="R638" s="519">
        <v>68</v>
      </c>
      <c r="S638" s="519">
        <v>307</v>
      </c>
      <c r="T638" s="519">
        <v>552</v>
      </c>
      <c r="U638" s="519">
        <v>803</v>
      </c>
      <c r="V638" s="519">
        <v>1062</v>
      </c>
      <c r="W638" s="519">
        <v>1329</v>
      </c>
      <c r="X638" s="519">
        <v>1604</v>
      </c>
      <c r="Y638" s="519">
        <v>1844</v>
      </c>
      <c r="Z638" s="519">
        <v>2092</v>
      </c>
      <c r="AA638" s="519">
        <v>3133</v>
      </c>
      <c r="AB638" s="519">
        <v>3491</v>
      </c>
      <c r="AC638" s="519">
        <v>3864</v>
      </c>
      <c r="AD638" s="519">
        <v>4255</v>
      </c>
      <c r="AE638" s="519">
        <v>4665</v>
      </c>
      <c r="AF638" s="519">
        <v>5097</v>
      </c>
      <c r="AG638" s="519">
        <v>5287</v>
      </c>
      <c r="AH638" s="519">
        <v>5490</v>
      </c>
      <c r="AI638" s="519">
        <v>5708</v>
      </c>
      <c r="AJ638" s="519">
        <v>5941</v>
      </c>
      <c r="AK638" s="519">
        <v>6191</v>
      </c>
      <c r="AL638" s="519">
        <v>6457</v>
      </c>
      <c r="AM638" s="519">
        <v>6743</v>
      </c>
      <c r="AN638" s="519">
        <v>7050</v>
      </c>
      <c r="AO638" s="519">
        <v>7379</v>
      </c>
      <c r="AP638" s="519">
        <v>7735</v>
      </c>
      <c r="AQ638" s="519">
        <v>8118</v>
      </c>
      <c r="AR638" s="519">
        <v>8531</v>
      </c>
      <c r="AS638" s="519">
        <v>8982</v>
      </c>
      <c r="AT638" s="519">
        <v>9470</v>
      </c>
      <c r="AU638" s="519">
        <v>0</v>
      </c>
      <c r="AV638" s="519">
        <v>0</v>
      </c>
      <c r="AW638" s="519">
        <v>0</v>
      </c>
      <c r="AX638" s="519">
        <v>0</v>
      </c>
      <c r="AY638" s="519">
        <v>0</v>
      </c>
      <c r="AZ638" s="519">
        <v>0</v>
      </c>
      <c r="BA638" s="519">
        <v>0</v>
      </c>
      <c r="BB638" s="519">
        <v>0</v>
      </c>
      <c r="BC638" s="519">
        <v>0</v>
      </c>
      <c r="BD638" s="519">
        <v>0</v>
      </c>
      <c r="BE638" s="519">
        <v>0</v>
      </c>
      <c r="BF638" s="519">
        <v>0</v>
      </c>
      <c r="BG638" s="519">
        <v>0</v>
      </c>
      <c r="BH638" s="519">
        <v>0</v>
      </c>
      <c r="BI638" s="519">
        <v>0</v>
      </c>
      <c r="BJ638" s="519">
        <v>0</v>
      </c>
      <c r="BK638" s="519">
        <v>0</v>
      </c>
      <c r="BL638" s="519">
        <v>0</v>
      </c>
      <c r="BM638" s="519">
        <v>0</v>
      </c>
      <c r="BN638" s="519">
        <v>0</v>
      </c>
      <c r="BO638" s="519">
        <v>0</v>
      </c>
      <c r="BP638" s="519">
        <v>0</v>
      </c>
      <c r="BQ638" s="519">
        <v>0</v>
      </c>
      <c r="BR638" s="519">
        <v>0</v>
      </c>
      <c r="BS638" s="519">
        <v>0</v>
      </c>
      <c r="BT638" s="519">
        <v>0</v>
      </c>
      <c r="BU638" s="519">
        <v>0</v>
      </c>
      <c r="BV638" s="519">
        <v>0</v>
      </c>
      <c r="BW638" s="519">
        <v>0</v>
      </c>
      <c r="BX638" s="519">
        <v>0</v>
      </c>
      <c r="BY638" s="519">
        <v>0</v>
      </c>
      <c r="BZ638" s="519">
        <v>0</v>
      </c>
      <c r="CA638" s="519">
        <v>0</v>
      </c>
      <c r="CB638" s="519">
        <v>0</v>
      </c>
      <c r="CC638" s="519">
        <v>0</v>
      </c>
      <c r="CD638" s="519">
        <v>0</v>
      </c>
      <c r="CE638" s="519">
        <v>0</v>
      </c>
      <c r="CF638" s="519">
        <v>0</v>
      </c>
      <c r="CG638" s="519">
        <v>0</v>
      </c>
      <c r="CH638" s="519">
        <v>0</v>
      </c>
      <c r="CI638" s="519">
        <v>0</v>
      </c>
      <c r="CJ638" s="519">
        <v>0</v>
      </c>
      <c r="CK638" s="519">
        <v>0</v>
      </c>
      <c r="CL638" s="519">
        <v>0</v>
      </c>
      <c r="CM638" s="519">
        <v>0</v>
      </c>
      <c r="CN638" s="519">
        <v>0</v>
      </c>
      <c r="CO638" s="519">
        <v>0</v>
      </c>
      <c r="CP638" s="519">
        <v>0</v>
      </c>
      <c r="CQ638" s="519">
        <v>0</v>
      </c>
      <c r="CR638" s="519">
        <v>0</v>
      </c>
      <c r="CS638" s="519">
        <v>0</v>
      </c>
      <c r="CT638" s="519">
        <v>0</v>
      </c>
      <c r="CU638" s="519">
        <v>0</v>
      </c>
      <c r="CV638" s="519">
        <v>0</v>
      </c>
      <c r="CW638" s="519">
        <v>0</v>
      </c>
      <c r="CX638" s="519">
        <v>0</v>
      </c>
      <c r="CY638" s="519">
        <v>0</v>
      </c>
      <c r="CZ638" s="519">
        <v>0</v>
      </c>
      <c r="DA638" s="519">
        <v>0</v>
      </c>
      <c r="DB638" s="519">
        <v>0</v>
      </c>
      <c r="DC638" s="519">
        <v>0</v>
      </c>
      <c r="DD638" s="519">
        <v>0</v>
      </c>
      <c r="DE638" s="519">
        <v>0</v>
      </c>
      <c r="DF638" s="519">
        <v>0</v>
      </c>
      <c r="DG638" s="519">
        <v>0</v>
      </c>
      <c r="DH638" s="519">
        <v>0</v>
      </c>
      <c r="DI638" s="519">
        <v>0</v>
      </c>
      <c r="DJ638" s="519">
        <v>0</v>
      </c>
      <c r="DK638" s="519">
        <v>0</v>
      </c>
      <c r="DL638" s="519">
        <v>0</v>
      </c>
      <c r="DM638" s="519">
        <v>0</v>
      </c>
      <c r="DN638" s="519">
        <v>0</v>
      </c>
      <c r="DO638" s="519">
        <v>0</v>
      </c>
      <c r="DP638" s="519">
        <v>0</v>
      </c>
      <c r="DQ638" s="519">
        <v>0</v>
      </c>
      <c r="DR638" s="519">
        <v>0</v>
      </c>
      <c r="DS638" s="519">
        <v>0</v>
      </c>
      <c r="DT638" s="519">
        <v>0</v>
      </c>
      <c r="DU638" s="519">
        <v>0</v>
      </c>
      <c r="DV638" s="519">
        <v>0</v>
      </c>
      <c r="DW638" s="519">
        <v>0</v>
      </c>
      <c r="DX638" s="519">
        <v>0</v>
      </c>
      <c r="DZ638" s="337"/>
      <c r="EA638" s="519" t="s">
        <v>1061</v>
      </c>
      <c r="EB638" s="519" t="s">
        <v>1060</v>
      </c>
      <c r="EC638" s="519">
        <v>33</v>
      </c>
      <c r="ED638" s="521" t="str">
        <f t="shared" si="32"/>
        <v>SDN150233</v>
      </c>
      <c r="EE638" s="519">
        <v>121</v>
      </c>
      <c r="EF638" s="519">
        <v>533</v>
      </c>
      <c r="EG638" s="519">
        <v>1066</v>
      </c>
      <c r="EH638" s="519">
        <v>1580</v>
      </c>
      <c r="EI638" s="519">
        <v>2087</v>
      </c>
      <c r="EJ638" s="519">
        <v>2586</v>
      </c>
      <c r="EK638" s="519">
        <v>3082</v>
      </c>
      <c r="EL638" s="519">
        <v>3492</v>
      </c>
      <c r="EM638" s="519">
        <v>3901</v>
      </c>
      <c r="EN638" s="519">
        <v>4455</v>
      </c>
      <c r="EO638" s="519">
        <v>4866</v>
      </c>
      <c r="EP638" s="519">
        <v>5281</v>
      </c>
      <c r="EQ638" s="519">
        <v>5702</v>
      </c>
      <c r="ER638" s="519">
        <v>6133</v>
      </c>
      <c r="ES638" s="519">
        <v>0</v>
      </c>
      <c r="ET638" s="519">
        <v>0</v>
      </c>
      <c r="EU638" s="519">
        <v>0</v>
      </c>
      <c r="EV638" s="519">
        <v>0</v>
      </c>
      <c r="EW638" s="519">
        <v>0</v>
      </c>
      <c r="EX638" s="519">
        <v>0</v>
      </c>
      <c r="EY638" s="519">
        <v>0</v>
      </c>
      <c r="EZ638" s="519">
        <v>0</v>
      </c>
      <c r="FA638" s="519">
        <v>0</v>
      </c>
      <c r="FB638" s="519">
        <v>0</v>
      </c>
      <c r="FC638" s="519">
        <v>0</v>
      </c>
      <c r="FD638" s="519">
        <v>0</v>
      </c>
      <c r="FE638" s="519">
        <v>0</v>
      </c>
      <c r="FF638" s="519">
        <v>0</v>
      </c>
      <c r="FG638" s="519">
        <v>0</v>
      </c>
      <c r="FH638" s="519">
        <v>0</v>
      </c>
      <c r="FI638" s="519">
        <v>0</v>
      </c>
      <c r="FJ638" s="519">
        <v>0</v>
      </c>
      <c r="FK638" s="519">
        <v>0</v>
      </c>
      <c r="FL638" s="519">
        <v>0</v>
      </c>
      <c r="FM638" s="519">
        <v>0</v>
      </c>
      <c r="FN638" s="519">
        <v>0</v>
      </c>
      <c r="FO638" s="519">
        <v>0</v>
      </c>
      <c r="FP638" s="519">
        <v>0</v>
      </c>
      <c r="FQ638" s="519">
        <v>0</v>
      </c>
      <c r="FR638" s="519">
        <v>0</v>
      </c>
      <c r="FS638" s="519">
        <v>0</v>
      </c>
      <c r="FT638" s="519">
        <v>0</v>
      </c>
      <c r="FU638" s="519">
        <v>0</v>
      </c>
      <c r="FV638" s="519">
        <v>0</v>
      </c>
      <c r="FW638" s="519">
        <v>0</v>
      </c>
      <c r="FX638" s="519">
        <v>0</v>
      </c>
      <c r="FY638" s="519">
        <v>0</v>
      </c>
      <c r="FZ638" s="519">
        <v>0</v>
      </c>
      <c r="GA638" s="519">
        <v>0</v>
      </c>
      <c r="GB638" s="519">
        <v>0</v>
      </c>
      <c r="GC638" s="519">
        <v>0</v>
      </c>
      <c r="GD638" s="519">
        <v>0</v>
      </c>
      <c r="GE638" s="519">
        <v>0</v>
      </c>
      <c r="GF638" s="519">
        <v>0</v>
      </c>
      <c r="GG638" s="519">
        <v>0</v>
      </c>
      <c r="GH638" s="519">
        <v>0</v>
      </c>
      <c r="GI638" s="519">
        <v>0</v>
      </c>
      <c r="GJ638" s="519">
        <v>0</v>
      </c>
      <c r="GK638" s="519">
        <v>0</v>
      </c>
      <c r="GL638" s="519">
        <v>0</v>
      </c>
      <c r="GM638" s="519">
        <v>0</v>
      </c>
      <c r="GN638" s="519">
        <v>0</v>
      </c>
      <c r="GO638" s="519">
        <v>0</v>
      </c>
      <c r="GP638" s="519">
        <v>0</v>
      </c>
      <c r="GQ638" s="519">
        <v>0</v>
      </c>
      <c r="GR638" s="519">
        <v>0</v>
      </c>
      <c r="GS638" s="519">
        <v>0</v>
      </c>
      <c r="GT638" s="519">
        <v>0</v>
      </c>
      <c r="GU638" s="519">
        <v>0</v>
      </c>
      <c r="GV638" s="519">
        <v>0</v>
      </c>
      <c r="GW638" s="519">
        <v>0</v>
      </c>
      <c r="GX638" s="519">
        <v>0</v>
      </c>
      <c r="GY638" s="519">
        <v>0</v>
      </c>
      <c r="GZ638" s="519">
        <v>0</v>
      </c>
      <c r="HA638" s="519">
        <v>0</v>
      </c>
      <c r="HB638" s="519">
        <v>0</v>
      </c>
      <c r="HC638" s="519">
        <v>0</v>
      </c>
      <c r="HD638" s="519">
        <v>0</v>
      </c>
      <c r="HE638" s="519">
        <v>0</v>
      </c>
      <c r="HF638" s="519">
        <v>0</v>
      </c>
      <c r="HG638" s="519">
        <v>0</v>
      </c>
      <c r="HH638" s="519">
        <v>0</v>
      </c>
      <c r="HI638" s="519">
        <v>0</v>
      </c>
      <c r="HJ638" s="519">
        <v>0</v>
      </c>
      <c r="HK638" s="519">
        <v>0</v>
      </c>
      <c r="HL638" s="519">
        <v>0</v>
      </c>
      <c r="HM638" s="519">
        <v>0</v>
      </c>
      <c r="HN638" s="519">
        <v>0</v>
      </c>
      <c r="HO638" s="519">
        <v>0</v>
      </c>
      <c r="HP638" s="519">
        <v>0</v>
      </c>
      <c r="HQ638" s="519">
        <v>0</v>
      </c>
      <c r="HR638" s="519">
        <v>0</v>
      </c>
      <c r="HS638" s="519">
        <v>0</v>
      </c>
      <c r="HT638" s="519">
        <v>0</v>
      </c>
      <c r="HU638" s="519">
        <v>0</v>
      </c>
      <c r="HV638" s="519">
        <v>0</v>
      </c>
      <c r="HW638" s="519">
        <v>0</v>
      </c>
      <c r="HX638" s="519">
        <v>0</v>
      </c>
      <c r="HY638" s="519">
        <v>0</v>
      </c>
      <c r="HZ638" s="519">
        <v>0</v>
      </c>
      <c r="IA638" s="519">
        <v>0</v>
      </c>
      <c r="IB638" s="519">
        <v>0</v>
      </c>
      <c r="IC638" s="519">
        <v>0</v>
      </c>
      <c r="ID638" s="519">
        <v>0</v>
      </c>
      <c r="IE638" s="519">
        <v>0</v>
      </c>
      <c r="IF638" s="519">
        <v>0</v>
      </c>
      <c r="IG638" s="519">
        <v>0</v>
      </c>
      <c r="IH638" s="519">
        <v>0</v>
      </c>
      <c r="II638" s="519">
        <v>0</v>
      </c>
      <c r="IJ638" s="519">
        <v>0</v>
      </c>
      <c r="IK638" s="519">
        <v>0</v>
      </c>
    </row>
    <row r="639" spans="2:245" hidden="1">
      <c r="B639" s="519" t="s">
        <v>1058</v>
      </c>
      <c r="C639" s="519"/>
      <c r="D639" s="519"/>
      <c r="E639" s="519"/>
      <c r="F639" s="519">
        <v>2</v>
      </c>
      <c r="G639" s="519"/>
      <c r="H639" s="519">
        <v>2</v>
      </c>
      <c r="I639" s="519">
        <v>7</v>
      </c>
      <c r="J639" s="519" t="str">
        <f t="shared" si="30"/>
        <v>SDN10020207</v>
      </c>
      <c r="K639" s="519">
        <v>768</v>
      </c>
      <c r="M639" s="337"/>
      <c r="N639" s="519" t="s">
        <v>1061</v>
      </c>
      <c r="O639" s="519" t="s">
        <v>1060</v>
      </c>
      <c r="P639" s="519">
        <v>34</v>
      </c>
      <c r="Q639" s="521" t="str">
        <f t="shared" si="31"/>
        <v>SDN150234</v>
      </c>
      <c r="R639" s="519">
        <v>60</v>
      </c>
      <c r="S639" s="519">
        <v>295</v>
      </c>
      <c r="T639" s="519">
        <v>536</v>
      </c>
      <c r="U639" s="519">
        <v>782</v>
      </c>
      <c r="V639" s="519">
        <v>1037</v>
      </c>
      <c r="W639" s="519">
        <v>1300</v>
      </c>
      <c r="X639" s="519">
        <v>1571</v>
      </c>
      <c r="Y639" s="519">
        <v>1808</v>
      </c>
      <c r="Z639" s="519">
        <v>2052</v>
      </c>
      <c r="AA639" s="519">
        <v>3076</v>
      </c>
      <c r="AB639" s="519">
        <v>3430</v>
      </c>
      <c r="AC639" s="519">
        <v>3800</v>
      </c>
      <c r="AD639" s="519">
        <v>4188</v>
      </c>
      <c r="AE639" s="519">
        <v>4596</v>
      </c>
      <c r="AF639" s="519">
        <v>5023</v>
      </c>
      <c r="AG639" s="519">
        <v>5213</v>
      </c>
      <c r="AH639" s="519">
        <v>5418</v>
      </c>
      <c r="AI639" s="519">
        <v>5637</v>
      </c>
      <c r="AJ639" s="519">
        <v>5870</v>
      </c>
      <c r="AK639" s="519">
        <v>6120</v>
      </c>
      <c r="AL639" s="519">
        <v>6387</v>
      </c>
      <c r="AM639" s="519">
        <v>6674</v>
      </c>
      <c r="AN639" s="519">
        <v>6982</v>
      </c>
      <c r="AO639" s="519">
        <v>7316</v>
      </c>
      <c r="AP639" s="519">
        <v>7677</v>
      </c>
      <c r="AQ639" s="519">
        <v>8067</v>
      </c>
      <c r="AR639" s="519">
        <v>8493</v>
      </c>
      <c r="AS639" s="519">
        <v>8953</v>
      </c>
      <c r="AT639" s="519">
        <v>9453</v>
      </c>
      <c r="AU639" s="519">
        <v>0</v>
      </c>
      <c r="AV639" s="519">
        <v>0</v>
      </c>
      <c r="AW639" s="519">
        <v>0</v>
      </c>
      <c r="AX639" s="519">
        <v>0</v>
      </c>
      <c r="AY639" s="519">
        <v>0</v>
      </c>
      <c r="AZ639" s="519">
        <v>0</v>
      </c>
      <c r="BA639" s="519">
        <v>0</v>
      </c>
      <c r="BB639" s="519">
        <v>0</v>
      </c>
      <c r="BC639" s="519">
        <v>0</v>
      </c>
      <c r="BD639" s="519">
        <v>0</v>
      </c>
      <c r="BE639" s="519">
        <v>0</v>
      </c>
      <c r="BF639" s="519">
        <v>0</v>
      </c>
      <c r="BG639" s="519">
        <v>0</v>
      </c>
      <c r="BH639" s="519">
        <v>0</v>
      </c>
      <c r="BI639" s="519">
        <v>0</v>
      </c>
      <c r="BJ639" s="519">
        <v>0</v>
      </c>
      <c r="BK639" s="519">
        <v>0</v>
      </c>
      <c r="BL639" s="519">
        <v>0</v>
      </c>
      <c r="BM639" s="519">
        <v>0</v>
      </c>
      <c r="BN639" s="519">
        <v>0</v>
      </c>
      <c r="BO639" s="519">
        <v>0</v>
      </c>
      <c r="BP639" s="519">
        <v>0</v>
      </c>
      <c r="BQ639" s="519">
        <v>0</v>
      </c>
      <c r="BR639" s="519">
        <v>0</v>
      </c>
      <c r="BS639" s="519">
        <v>0</v>
      </c>
      <c r="BT639" s="519">
        <v>0</v>
      </c>
      <c r="BU639" s="519">
        <v>0</v>
      </c>
      <c r="BV639" s="519">
        <v>0</v>
      </c>
      <c r="BW639" s="519">
        <v>0</v>
      </c>
      <c r="BX639" s="519">
        <v>0</v>
      </c>
      <c r="BY639" s="519">
        <v>0</v>
      </c>
      <c r="BZ639" s="519">
        <v>0</v>
      </c>
      <c r="CA639" s="519">
        <v>0</v>
      </c>
      <c r="CB639" s="519">
        <v>0</v>
      </c>
      <c r="CC639" s="519">
        <v>0</v>
      </c>
      <c r="CD639" s="519">
        <v>0</v>
      </c>
      <c r="CE639" s="519">
        <v>0</v>
      </c>
      <c r="CF639" s="519">
        <v>0</v>
      </c>
      <c r="CG639" s="519">
        <v>0</v>
      </c>
      <c r="CH639" s="519">
        <v>0</v>
      </c>
      <c r="CI639" s="519">
        <v>0</v>
      </c>
      <c r="CJ639" s="519">
        <v>0</v>
      </c>
      <c r="CK639" s="519">
        <v>0</v>
      </c>
      <c r="CL639" s="519">
        <v>0</v>
      </c>
      <c r="CM639" s="519">
        <v>0</v>
      </c>
      <c r="CN639" s="519">
        <v>0</v>
      </c>
      <c r="CO639" s="519">
        <v>0</v>
      </c>
      <c r="CP639" s="519">
        <v>0</v>
      </c>
      <c r="CQ639" s="519">
        <v>0</v>
      </c>
      <c r="CR639" s="519">
        <v>0</v>
      </c>
      <c r="CS639" s="519">
        <v>0</v>
      </c>
      <c r="CT639" s="519">
        <v>0</v>
      </c>
      <c r="CU639" s="519">
        <v>0</v>
      </c>
      <c r="CV639" s="519">
        <v>0</v>
      </c>
      <c r="CW639" s="519">
        <v>0</v>
      </c>
      <c r="CX639" s="519">
        <v>0</v>
      </c>
      <c r="CY639" s="519">
        <v>0</v>
      </c>
      <c r="CZ639" s="519">
        <v>0</v>
      </c>
      <c r="DA639" s="519">
        <v>0</v>
      </c>
      <c r="DB639" s="519">
        <v>0</v>
      </c>
      <c r="DC639" s="519">
        <v>0</v>
      </c>
      <c r="DD639" s="519">
        <v>0</v>
      </c>
      <c r="DE639" s="519">
        <v>0</v>
      </c>
      <c r="DF639" s="519">
        <v>0</v>
      </c>
      <c r="DG639" s="519">
        <v>0</v>
      </c>
      <c r="DH639" s="519">
        <v>0</v>
      </c>
      <c r="DI639" s="519">
        <v>0</v>
      </c>
      <c r="DJ639" s="519">
        <v>0</v>
      </c>
      <c r="DK639" s="519">
        <v>0</v>
      </c>
      <c r="DL639" s="519">
        <v>0</v>
      </c>
      <c r="DM639" s="519">
        <v>0</v>
      </c>
      <c r="DN639" s="519">
        <v>0</v>
      </c>
      <c r="DO639" s="519">
        <v>0</v>
      </c>
      <c r="DP639" s="519">
        <v>0</v>
      </c>
      <c r="DQ639" s="519">
        <v>0</v>
      </c>
      <c r="DR639" s="519">
        <v>0</v>
      </c>
      <c r="DS639" s="519">
        <v>0</v>
      </c>
      <c r="DT639" s="519">
        <v>0</v>
      </c>
      <c r="DU639" s="519">
        <v>0</v>
      </c>
      <c r="DV639" s="519">
        <v>0</v>
      </c>
      <c r="DW639" s="519">
        <v>0</v>
      </c>
      <c r="DX639" s="519">
        <v>0</v>
      </c>
      <c r="DZ639" s="337"/>
      <c r="EA639" s="519" t="s">
        <v>1061</v>
      </c>
      <c r="EB639" s="519" t="s">
        <v>1060</v>
      </c>
      <c r="EC639" s="519">
        <v>34</v>
      </c>
      <c r="ED639" s="521" t="str">
        <f t="shared" si="32"/>
        <v>SDN150234</v>
      </c>
      <c r="EE639" s="519">
        <v>107</v>
      </c>
      <c r="EF639" s="519">
        <v>508</v>
      </c>
      <c r="EG639" s="519">
        <v>1026</v>
      </c>
      <c r="EH639" s="519">
        <v>1529</v>
      </c>
      <c r="EI639" s="519">
        <v>2028</v>
      </c>
      <c r="EJ639" s="519">
        <v>2517</v>
      </c>
      <c r="EK639" s="519">
        <v>3006</v>
      </c>
      <c r="EL639" s="519">
        <v>3410</v>
      </c>
      <c r="EM639" s="519">
        <v>3814</v>
      </c>
      <c r="EN639" s="519">
        <v>4363</v>
      </c>
      <c r="EO639" s="519">
        <v>4769</v>
      </c>
      <c r="EP639" s="519">
        <v>5181</v>
      </c>
      <c r="EQ639" s="519">
        <v>5600</v>
      </c>
      <c r="ER639" s="519">
        <v>6030</v>
      </c>
      <c r="ES639" s="519">
        <v>0</v>
      </c>
      <c r="ET639" s="519">
        <v>0</v>
      </c>
      <c r="EU639" s="519">
        <v>0</v>
      </c>
      <c r="EV639" s="519">
        <v>0</v>
      </c>
      <c r="EW639" s="519">
        <v>0</v>
      </c>
      <c r="EX639" s="519">
        <v>0</v>
      </c>
      <c r="EY639" s="519">
        <v>0</v>
      </c>
      <c r="EZ639" s="519">
        <v>0</v>
      </c>
      <c r="FA639" s="519">
        <v>0</v>
      </c>
      <c r="FB639" s="519">
        <v>0</v>
      </c>
      <c r="FC639" s="519">
        <v>0</v>
      </c>
      <c r="FD639" s="519">
        <v>0</v>
      </c>
      <c r="FE639" s="519">
        <v>0</v>
      </c>
      <c r="FF639" s="519">
        <v>0</v>
      </c>
      <c r="FG639" s="519">
        <v>0</v>
      </c>
      <c r="FH639" s="519">
        <v>0</v>
      </c>
      <c r="FI639" s="519">
        <v>0</v>
      </c>
      <c r="FJ639" s="519">
        <v>0</v>
      </c>
      <c r="FK639" s="519">
        <v>0</v>
      </c>
      <c r="FL639" s="519">
        <v>0</v>
      </c>
      <c r="FM639" s="519">
        <v>0</v>
      </c>
      <c r="FN639" s="519">
        <v>0</v>
      </c>
      <c r="FO639" s="519">
        <v>0</v>
      </c>
      <c r="FP639" s="519">
        <v>0</v>
      </c>
      <c r="FQ639" s="519">
        <v>0</v>
      </c>
      <c r="FR639" s="519">
        <v>0</v>
      </c>
      <c r="FS639" s="519">
        <v>0</v>
      </c>
      <c r="FT639" s="519">
        <v>0</v>
      </c>
      <c r="FU639" s="519">
        <v>0</v>
      </c>
      <c r="FV639" s="519">
        <v>0</v>
      </c>
      <c r="FW639" s="519">
        <v>0</v>
      </c>
      <c r="FX639" s="519">
        <v>0</v>
      </c>
      <c r="FY639" s="519">
        <v>0</v>
      </c>
      <c r="FZ639" s="519">
        <v>0</v>
      </c>
      <c r="GA639" s="519">
        <v>0</v>
      </c>
      <c r="GB639" s="519">
        <v>0</v>
      </c>
      <c r="GC639" s="519">
        <v>0</v>
      </c>
      <c r="GD639" s="519">
        <v>0</v>
      </c>
      <c r="GE639" s="519">
        <v>0</v>
      </c>
      <c r="GF639" s="519">
        <v>0</v>
      </c>
      <c r="GG639" s="519">
        <v>0</v>
      </c>
      <c r="GH639" s="519">
        <v>0</v>
      </c>
      <c r="GI639" s="519">
        <v>0</v>
      </c>
      <c r="GJ639" s="519">
        <v>0</v>
      </c>
      <c r="GK639" s="519">
        <v>0</v>
      </c>
      <c r="GL639" s="519">
        <v>0</v>
      </c>
      <c r="GM639" s="519">
        <v>0</v>
      </c>
      <c r="GN639" s="519">
        <v>0</v>
      </c>
      <c r="GO639" s="519">
        <v>0</v>
      </c>
      <c r="GP639" s="519">
        <v>0</v>
      </c>
      <c r="GQ639" s="519">
        <v>0</v>
      </c>
      <c r="GR639" s="519">
        <v>0</v>
      </c>
      <c r="GS639" s="519">
        <v>0</v>
      </c>
      <c r="GT639" s="519">
        <v>0</v>
      </c>
      <c r="GU639" s="519">
        <v>0</v>
      </c>
      <c r="GV639" s="519">
        <v>0</v>
      </c>
      <c r="GW639" s="519">
        <v>0</v>
      </c>
      <c r="GX639" s="519">
        <v>0</v>
      </c>
      <c r="GY639" s="519">
        <v>0</v>
      </c>
      <c r="GZ639" s="519">
        <v>0</v>
      </c>
      <c r="HA639" s="519">
        <v>0</v>
      </c>
      <c r="HB639" s="519">
        <v>0</v>
      </c>
      <c r="HC639" s="519">
        <v>0</v>
      </c>
      <c r="HD639" s="519">
        <v>0</v>
      </c>
      <c r="HE639" s="519">
        <v>0</v>
      </c>
      <c r="HF639" s="519">
        <v>0</v>
      </c>
      <c r="HG639" s="519">
        <v>0</v>
      </c>
      <c r="HH639" s="519">
        <v>0</v>
      </c>
      <c r="HI639" s="519">
        <v>0</v>
      </c>
      <c r="HJ639" s="519">
        <v>0</v>
      </c>
      <c r="HK639" s="519">
        <v>0</v>
      </c>
      <c r="HL639" s="519">
        <v>0</v>
      </c>
      <c r="HM639" s="519">
        <v>0</v>
      </c>
      <c r="HN639" s="519">
        <v>0</v>
      </c>
      <c r="HO639" s="519">
        <v>0</v>
      </c>
      <c r="HP639" s="519">
        <v>0</v>
      </c>
      <c r="HQ639" s="519">
        <v>0</v>
      </c>
      <c r="HR639" s="519">
        <v>0</v>
      </c>
      <c r="HS639" s="519">
        <v>0</v>
      </c>
      <c r="HT639" s="519">
        <v>0</v>
      </c>
      <c r="HU639" s="519">
        <v>0</v>
      </c>
      <c r="HV639" s="519">
        <v>0</v>
      </c>
      <c r="HW639" s="519">
        <v>0</v>
      </c>
      <c r="HX639" s="519">
        <v>0</v>
      </c>
      <c r="HY639" s="519">
        <v>0</v>
      </c>
      <c r="HZ639" s="519">
        <v>0</v>
      </c>
      <c r="IA639" s="519">
        <v>0</v>
      </c>
      <c r="IB639" s="519">
        <v>0</v>
      </c>
      <c r="IC639" s="519">
        <v>0</v>
      </c>
      <c r="ID639" s="519">
        <v>0</v>
      </c>
      <c r="IE639" s="519">
        <v>0</v>
      </c>
      <c r="IF639" s="519">
        <v>0</v>
      </c>
      <c r="IG639" s="519">
        <v>0</v>
      </c>
      <c r="IH639" s="519">
        <v>0</v>
      </c>
      <c r="II639" s="519">
        <v>0</v>
      </c>
      <c r="IJ639" s="519">
        <v>0</v>
      </c>
      <c r="IK639" s="519">
        <v>0</v>
      </c>
    </row>
    <row r="640" spans="2:245" hidden="1">
      <c r="B640" s="519" t="s">
        <v>1058</v>
      </c>
      <c r="C640" s="519"/>
      <c r="D640" s="519"/>
      <c r="E640" s="519"/>
      <c r="F640" s="519">
        <v>2</v>
      </c>
      <c r="G640" s="519"/>
      <c r="H640" s="519">
        <v>2</v>
      </c>
      <c r="I640" s="519">
        <v>8</v>
      </c>
      <c r="J640" s="519" t="str">
        <f t="shared" si="30"/>
        <v>SDN10020208</v>
      </c>
      <c r="K640" s="519">
        <v>768</v>
      </c>
      <c r="M640" s="337"/>
      <c r="N640" s="519" t="s">
        <v>1061</v>
      </c>
      <c r="O640" s="519" t="s">
        <v>1060</v>
      </c>
      <c r="P640" s="519">
        <v>35</v>
      </c>
      <c r="Q640" s="521" t="str">
        <f t="shared" si="31"/>
        <v>SDN150235</v>
      </c>
      <c r="R640" s="519">
        <v>53</v>
      </c>
      <c r="S640" s="519">
        <v>282</v>
      </c>
      <c r="T640" s="519">
        <v>518</v>
      </c>
      <c r="U640" s="519">
        <v>761</v>
      </c>
      <c r="V640" s="519">
        <v>1011</v>
      </c>
      <c r="W640" s="519">
        <v>1269</v>
      </c>
      <c r="X640" s="519">
        <v>1536</v>
      </c>
      <c r="Y640" s="519">
        <v>1769</v>
      </c>
      <c r="Z640" s="519">
        <v>2011</v>
      </c>
      <c r="AA640" s="519">
        <v>3016</v>
      </c>
      <c r="AB640" s="519">
        <v>3367</v>
      </c>
      <c r="AC640" s="519">
        <v>3733</v>
      </c>
      <c r="AD640" s="519">
        <v>4118</v>
      </c>
      <c r="AE640" s="519">
        <v>4520</v>
      </c>
      <c r="AF640" s="519">
        <v>4943</v>
      </c>
      <c r="AG640" s="519">
        <v>5135</v>
      </c>
      <c r="AH640" s="519">
        <v>5339</v>
      </c>
      <c r="AI640" s="519">
        <v>5558</v>
      </c>
      <c r="AJ640" s="519">
        <v>5791</v>
      </c>
      <c r="AK640" s="519">
        <v>6040</v>
      </c>
      <c r="AL640" s="519">
        <v>6309</v>
      </c>
      <c r="AM640" s="519">
        <v>6596</v>
      </c>
      <c r="AN640" s="519">
        <v>6907</v>
      </c>
      <c r="AO640" s="519">
        <v>7246</v>
      </c>
      <c r="AP640" s="519">
        <v>7613</v>
      </c>
      <c r="AQ640" s="519">
        <v>8014</v>
      </c>
      <c r="AR640" s="519">
        <v>8447</v>
      </c>
      <c r="AS640" s="519">
        <v>8918</v>
      </c>
      <c r="AT640" s="519">
        <v>9432</v>
      </c>
      <c r="AU640" s="519">
        <v>0</v>
      </c>
      <c r="AV640" s="519">
        <v>0</v>
      </c>
      <c r="AW640" s="519">
        <v>0</v>
      </c>
      <c r="AX640" s="519">
        <v>0</v>
      </c>
      <c r="AY640" s="519">
        <v>0</v>
      </c>
      <c r="AZ640" s="519">
        <v>0</v>
      </c>
      <c r="BA640" s="519">
        <v>0</v>
      </c>
      <c r="BB640" s="519">
        <v>0</v>
      </c>
      <c r="BC640" s="519">
        <v>0</v>
      </c>
      <c r="BD640" s="519">
        <v>0</v>
      </c>
      <c r="BE640" s="519">
        <v>0</v>
      </c>
      <c r="BF640" s="519">
        <v>0</v>
      </c>
      <c r="BG640" s="519">
        <v>0</v>
      </c>
      <c r="BH640" s="519">
        <v>0</v>
      </c>
      <c r="BI640" s="519">
        <v>0</v>
      </c>
      <c r="BJ640" s="519">
        <v>0</v>
      </c>
      <c r="BK640" s="519">
        <v>0</v>
      </c>
      <c r="BL640" s="519">
        <v>0</v>
      </c>
      <c r="BM640" s="519">
        <v>0</v>
      </c>
      <c r="BN640" s="519">
        <v>0</v>
      </c>
      <c r="BO640" s="519">
        <v>0</v>
      </c>
      <c r="BP640" s="519">
        <v>0</v>
      </c>
      <c r="BQ640" s="519">
        <v>0</v>
      </c>
      <c r="BR640" s="519">
        <v>0</v>
      </c>
      <c r="BS640" s="519">
        <v>0</v>
      </c>
      <c r="BT640" s="519">
        <v>0</v>
      </c>
      <c r="BU640" s="519">
        <v>0</v>
      </c>
      <c r="BV640" s="519">
        <v>0</v>
      </c>
      <c r="BW640" s="519">
        <v>0</v>
      </c>
      <c r="BX640" s="519">
        <v>0</v>
      </c>
      <c r="BY640" s="519">
        <v>0</v>
      </c>
      <c r="BZ640" s="519">
        <v>0</v>
      </c>
      <c r="CA640" s="519">
        <v>0</v>
      </c>
      <c r="CB640" s="519">
        <v>0</v>
      </c>
      <c r="CC640" s="519">
        <v>0</v>
      </c>
      <c r="CD640" s="519">
        <v>0</v>
      </c>
      <c r="CE640" s="519">
        <v>0</v>
      </c>
      <c r="CF640" s="519">
        <v>0</v>
      </c>
      <c r="CG640" s="519">
        <v>0</v>
      </c>
      <c r="CH640" s="519">
        <v>0</v>
      </c>
      <c r="CI640" s="519">
        <v>0</v>
      </c>
      <c r="CJ640" s="519">
        <v>0</v>
      </c>
      <c r="CK640" s="519">
        <v>0</v>
      </c>
      <c r="CL640" s="519">
        <v>0</v>
      </c>
      <c r="CM640" s="519">
        <v>0</v>
      </c>
      <c r="CN640" s="519">
        <v>0</v>
      </c>
      <c r="CO640" s="519">
        <v>0</v>
      </c>
      <c r="CP640" s="519">
        <v>0</v>
      </c>
      <c r="CQ640" s="519">
        <v>0</v>
      </c>
      <c r="CR640" s="519">
        <v>0</v>
      </c>
      <c r="CS640" s="519">
        <v>0</v>
      </c>
      <c r="CT640" s="519">
        <v>0</v>
      </c>
      <c r="CU640" s="519">
        <v>0</v>
      </c>
      <c r="CV640" s="519">
        <v>0</v>
      </c>
      <c r="CW640" s="519">
        <v>0</v>
      </c>
      <c r="CX640" s="519">
        <v>0</v>
      </c>
      <c r="CY640" s="519">
        <v>0</v>
      </c>
      <c r="CZ640" s="519">
        <v>0</v>
      </c>
      <c r="DA640" s="519">
        <v>0</v>
      </c>
      <c r="DB640" s="519">
        <v>0</v>
      </c>
      <c r="DC640" s="519">
        <v>0</v>
      </c>
      <c r="DD640" s="519">
        <v>0</v>
      </c>
      <c r="DE640" s="519">
        <v>0</v>
      </c>
      <c r="DF640" s="519">
        <v>0</v>
      </c>
      <c r="DG640" s="519">
        <v>0</v>
      </c>
      <c r="DH640" s="519">
        <v>0</v>
      </c>
      <c r="DI640" s="519">
        <v>0</v>
      </c>
      <c r="DJ640" s="519">
        <v>0</v>
      </c>
      <c r="DK640" s="519">
        <v>0</v>
      </c>
      <c r="DL640" s="519">
        <v>0</v>
      </c>
      <c r="DM640" s="519">
        <v>0</v>
      </c>
      <c r="DN640" s="519">
        <v>0</v>
      </c>
      <c r="DO640" s="519">
        <v>0</v>
      </c>
      <c r="DP640" s="519">
        <v>0</v>
      </c>
      <c r="DQ640" s="519">
        <v>0</v>
      </c>
      <c r="DR640" s="519">
        <v>0</v>
      </c>
      <c r="DS640" s="519">
        <v>0</v>
      </c>
      <c r="DT640" s="519">
        <v>0</v>
      </c>
      <c r="DU640" s="519">
        <v>0</v>
      </c>
      <c r="DV640" s="519">
        <v>0</v>
      </c>
      <c r="DW640" s="519">
        <v>0</v>
      </c>
      <c r="DX640" s="519">
        <v>0</v>
      </c>
      <c r="DZ640" s="337"/>
      <c r="EA640" s="519" t="s">
        <v>1061</v>
      </c>
      <c r="EB640" s="519" t="s">
        <v>1060</v>
      </c>
      <c r="EC640" s="519">
        <v>35</v>
      </c>
      <c r="ED640" s="521" t="str">
        <f t="shared" si="32"/>
        <v>SDN150235</v>
      </c>
      <c r="EE640" s="519">
        <v>94</v>
      </c>
      <c r="EF640" s="519">
        <v>484</v>
      </c>
      <c r="EG640" s="519">
        <v>984</v>
      </c>
      <c r="EH640" s="519">
        <v>1479</v>
      </c>
      <c r="EI640" s="519">
        <v>1966</v>
      </c>
      <c r="EJ640" s="519">
        <v>2446</v>
      </c>
      <c r="EK640" s="519">
        <v>2926</v>
      </c>
      <c r="EL640" s="519">
        <v>3325</v>
      </c>
      <c r="EM640" s="519">
        <v>3723</v>
      </c>
      <c r="EN640" s="519">
        <v>4265</v>
      </c>
      <c r="EO640" s="519">
        <v>4669</v>
      </c>
      <c r="EP640" s="519">
        <v>5078</v>
      </c>
      <c r="EQ640" s="519">
        <v>5495</v>
      </c>
      <c r="ER640" s="519">
        <v>5918</v>
      </c>
      <c r="ES640" s="519">
        <v>0</v>
      </c>
      <c r="ET640" s="519">
        <v>0</v>
      </c>
      <c r="EU640" s="519">
        <v>0</v>
      </c>
      <c r="EV640" s="519">
        <v>0</v>
      </c>
      <c r="EW640" s="519">
        <v>0</v>
      </c>
      <c r="EX640" s="519">
        <v>0</v>
      </c>
      <c r="EY640" s="519">
        <v>0</v>
      </c>
      <c r="EZ640" s="519">
        <v>0</v>
      </c>
      <c r="FA640" s="519">
        <v>0</v>
      </c>
      <c r="FB640" s="519">
        <v>0</v>
      </c>
      <c r="FC640" s="519">
        <v>0</v>
      </c>
      <c r="FD640" s="519">
        <v>0</v>
      </c>
      <c r="FE640" s="519">
        <v>0</v>
      </c>
      <c r="FF640" s="519">
        <v>0</v>
      </c>
      <c r="FG640" s="519">
        <v>0</v>
      </c>
      <c r="FH640" s="519">
        <v>0</v>
      </c>
      <c r="FI640" s="519">
        <v>0</v>
      </c>
      <c r="FJ640" s="519">
        <v>0</v>
      </c>
      <c r="FK640" s="519">
        <v>0</v>
      </c>
      <c r="FL640" s="519">
        <v>0</v>
      </c>
      <c r="FM640" s="519">
        <v>0</v>
      </c>
      <c r="FN640" s="519">
        <v>0</v>
      </c>
      <c r="FO640" s="519">
        <v>0</v>
      </c>
      <c r="FP640" s="519">
        <v>0</v>
      </c>
      <c r="FQ640" s="519">
        <v>0</v>
      </c>
      <c r="FR640" s="519">
        <v>0</v>
      </c>
      <c r="FS640" s="519">
        <v>0</v>
      </c>
      <c r="FT640" s="519">
        <v>0</v>
      </c>
      <c r="FU640" s="519">
        <v>0</v>
      </c>
      <c r="FV640" s="519">
        <v>0</v>
      </c>
      <c r="FW640" s="519">
        <v>0</v>
      </c>
      <c r="FX640" s="519">
        <v>0</v>
      </c>
      <c r="FY640" s="519">
        <v>0</v>
      </c>
      <c r="FZ640" s="519">
        <v>0</v>
      </c>
      <c r="GA640" s="519">
        <v>0</v>
      </c>
      <c r="GB640" s="519">
        <v>0</v>
      </c>
      <c r="GC640" s="519">
        <v>0</v>
      </c>
      <c r="GD640" s="519">
        <v>0</v>
      </c>
      <c r="GE640" s="519">
        <v>0</v>
      </c>
      <c r="GF640" s="519">
        <v>0</v>
      </c>
      <c r="GG640" s="519">
        <v>0</v>
      </c>
      <c r="GH640" s="519">
        <v>0</v>
      </c>
      <c r="GI640" s="519">
        <v>0</v>
      </c>
      <c r="GJ640" s="519">
        <v>0</v>
      </c>
      <c r="GK640" s="519">
        <v>0</v>
      </c>
      <c r="GL640" s="519">
        <v>0</v>
      </c>
      <c r="GM640" s="519">
        <v>0</v>
      </c>
      <c r="GN640" s="519">
        <v>0</v>
      </c>
      <c r="GO640" s="519">
        <v>0</v>
      </c>
      <c r="GP640" s="519">
        <v>0</v>
      </c>
      <c r="GQ640" s="519">
        <v>0</v>
      </c>
      <c r="GR640" s="519">
        <v>0</v>
      </c>
      <c r="GS640" s="519">
        <v>0</v>
      </c>
      <c r="GT640" s="519">
        <v>0</v>
      </c>
      <c r="GU640" s="519">
        <v>0</v>
      </c>
      <c r="GV640" s="519">
        <v>0</v>
      </c>
      <c r="GW640" s="519">
        <v>0</v>
      </c>
      <c r="GX640" s="519">
        <v>0</v>
      </c>
      <c r="GY640" s="519">
        <v>0</v>
      </c>
      <c r="GZ640" s="519">
        <v>0</v>
      </c>
      <c r="HA640" s="519">
        <v>0</v>
      </c>
      <c r="HB640" s="519">
        <v>0</v>
      </c>
      <c r="HC640" s="519">
        <v>0</v>
      </c>
      <c r="HD640" s="519">
        <v>0</v>
      </c>
      <c r="HE640" s="519">
        <v>0</v>
      </c>
      <c r="HF640" s="519">
        <v>0</v>
      </c>
      <c r="HG640" s="519">
        <v>0</v>
      </c>
      <c r="HH640" s="519">
        <v>0</v>
      </c>
      <c r="HI640" s="519">
        <v>0</v>
      </c>
      <c r="HJ640" s="519">
        <v>0</v>
      </c>
      <c r="HK640" s="519">
        <v>0</v>
      </c>
      <c r="HL640" s="519">
        <v>0</v>
      </c>
      <c r="HM640" s="519">
        <v>0</v>
      </c>
      <c r="HN640" s="519">
        <v>0</v>
      </c>
      <c r="HO640" s="519">
        <v>0</v>
      </c>
      <c r="HP640" s="519">
        <v>0</v>
      </c>
      <c r="HQ640" s="519">
        <v>0</v>
      </c>
      <c r="HR640" s="519">
        <v>0</v>
      </c>
      <c r="HS640" s="519">
        <v>0</v>
      </c>
      <c r="HT640" s="519">
        <v>0</v>
      </c>
      <c r="HU640" s="519">
        <v>0</v>
      </c>
      <c r="HV640" s="519">
        <v>0</v>
      </c>
      <c r="HW640" s="519">
        <v>0</v>
      </c>
      <c r="HX640" s="519">
        <v>0</v>
      </c>
      <c r="HY640" s="519">
        <v>0</v>
      </c>
      <c r="HZ640" s="519">
        <v>0</v>
      </c>
      <c r="IA640" s="519">
        <v>0</v>
      </c>
      <c r="IB640" s="519">
        <v>0</v>
      </c>
      <c r="IC640" s="519">
        <v>0</v>
      </c>
      <c r="ID640" s="519">
        <v>0</v>
      </c>
      <c r="IE640" s="519">
        <v>0</v>
      </c>
      <c r="IF640" s="519">
        <v>0</v>
      </c>
      <c r="IG640" s="519">
        <v>0</v>
      </c>
      <c r="IH640" s="519">
        <v>0</v>
      </c>
      <c r="II640" s="519">
        <v>0</v>
      </c>
      <c r="IJ640" s="519">
        <v>0</v>
      </c>
      <c r="IK640" s="519">
        <v>0</v>
      </c>
    </row>
    <row r="641" spans="2:245" hidden="1">
      <c r="B641" s="519" t="s">
        <v>1058</v>
      </c>
      <c r="C641" s="519"/>
      <c r="D641" s="519"/>
      <c r="E641" s="519"/>
      <c r="F641" s="519">
        <v>2</v>
      </c>
      <c r="G641" s="519"/>
      <c r="H641" s="519">
        <v>2</v>
      </c>
      <c r="I641" s="519">
        <v>9</v>
      </c>
      <c r="J641" s="519" t="str">
        <f t="shared" si="30"/>
        <v>SDN10020209</v>
      </c>
      <c r="K641" s="519">
        <v>768</v>
      </c>
      <c r="M641" s="337"/>
      <c r="N641" s="519" t="s">
        <v>1061</v>
      </c>
      <c r="O641" s="519" t="s">
        <v>1060</v>
      </c>
      <c r="P641" s="519">
        <v>36</v>
      </c>
      <c r="Q641" s="521" t="str">
        <f t="shared" si="31"/>
        <v>SDN150236</v>
      </c>
      <c r="R641" s="519">
        <v>44</v>
      </c>
      <c r="S641" s="519">
        <v>269</v>
      </c>
      <c r="T641" s="519">
        <v>500</v>
      </c>
      <c r="U641" s="519">
        <v>738</v>
      </c>
      <c r="V641" s="519">
        <v>983</v>
      </c>
      <c r="W641" s="519">
        <v>1237</v>
      </c>
      <c r="X641" s="519">
        <v>1499</v>
      </c>
      <c r="Y641" s="519">
        <v>1727</v>
      </c>
      <c r="Z641" s="519">
        <v>1966</v>
      </c>
      <c r="AA641" s="519">
        <v>2952</v>
      </c>
      <c r="AB641" s="519">
        <v>3297</v>
      </c>
      <c r="AC641" s="519">
        <v>3660</v>
      </c>
      <c r="AD641" s="519">
        <v>4039</v>
      </c>
      <c r="AE641" s="519">
        <v>4436</v>
      </c>
      <c r="AF641" s="519">
        <v>4854</v>
      </c>
      <c r="AG641" s="519">
        <v>5045</v>
      </c>
      <c r="AH641" s="519">
        <v>5249</v>
      </c>
      <c r="AI641" s="519">
        <v>5466</v>
      </c>
      <c r="AJ641" s="519">
        <v>5699</v>
      </c>
      <c r="AK641" s="519">
        <v>5949</v>
      </c>
      <c r="AL641" s="519">
        <v>6216</v>
      </c>
      <c r="AM641" s="519">
        <v>6505</v>
      </c>
      <c r="AN641" s="519">
        <v>6820</v>
      </c>
      <c r="AO641" s="519">
        <v>7162</v>
      </c>
      <c r="AP641" s="519">
        <v>7539</v>
      </c>
      <c r="AQ641" s="519">
        <v>7945</v>
      </c>
      <c r="AR641" s="519">
        <v>8387</v>
      </c>
      <c r="AS641" s="519">
        <v>8869</v>
      </c>
      <c r="AT641" s="519">
        <v>9402</v>
      </c>
      <c r="AU641" s="519">
        <v>0</v>
      </c>
      <c r="AV641" s="519">
        <v>0</v>
      </c>
      <c r="AW641" s="519">
        <v>0</v>
      </c>
      <c r="AX641" s="519">
        <v>0</v>
      </c>
      <c r="AY641" s="519">
        <v>0</v>
      </c>
      <c r="AZ641" s="519">
        <v>0</v>
      </c>
      <c r="BA641" s="519">
        <v>0</v>
      </c>
      <c r="BB641" s="519">
        <v>0</v>
      </c>
      <c r="BC641" s="519">
        <v>0</v>
      </c>
      <c r="BD641" s="519">
        <v>0</v>
      </c>
      <c r="BE641" s="519">
        <v>0</v>
      </c>
      <c r="BF641" s="519">
        <v>0</v>
      </c>
      <c r="BG641" s="519">
        <v>0</v>
      </c>
      <c r="BH641" s="519">
        <v>0</v>
      </c>
      <c r="BI641" s="519">
        <v>0</v>
      </c>
      <c r="BJ641" s="519">
        <v>0</v>
      </c>
      <c r="BK641" s="519">
        <v>0</v>
      </c>
      <c r="BL641" s="519">
        <v>0</v>
      </c>
      <c r="BM641" s="519">
        <v>0</v>
      </c>
      <c r="BN641" s="519">
        <v>0</v>
      </c>
      <c r="BO641" s="519">
        <v>0</v>
      </c>
      <c r="BP641" s="519">
        <v>0</v>
      </c>
      <c r="BQ641" s="519">
        <v>0</v>
      </c>
      <c r="BR641" s="519">
        <v>0</v>
      </c>
      <c r="BS641" s="519">
        <v>0</v>
      </c>
      <c r="BT641" s="519">
        <v>0</v>
      </c>
      <c r="BU641" s="519">
        <v>0</v>
      </c>
      <c r="BV641" s="519">
        <v>0</v>
      </c>
      <c r="BW641" s="519">
        <v>0</v>
      </c>
      <c r="BX641" s="519">
        <v>0</v>
      </c>
      <c r="BY641" s="519">
        <v>0</v>
      </c>
      <c r="BZ641" s="519">
        <v>0</v>
      </c>
      <c r="CA641" s="519">
        <v>0</v>
      </c>
      <c r="CB641" s="519">
        <v>0</v>
      </c>
      <c r="CC641" s="519">
        <v>0</v>
      </c>
      <c r="CD641" s="519">
        <v>0</v>
      </c>
      <c r="CE641" s="519">
        <v>0</v>
      </c>
      <c r="CF641" s="519">
        <v>0</v>
      </c>
      <c r="CG641" s="519">
        <v>0</v>
      </c>
      <c r="CH641" s="519">
        <v>0</v>
      </c>
      <c r="CI641" s="519">
        <v>0</v>
      </c>
      <c r="CJ641" s="519">
        <v>0</v>
      </c>
      <c r="CK641" s="519">
        <v>0</v>
      </c>
      <c r="CL641" s="519">
        <v>0</v>
      </c>
      <c r="CM641" s="519">
        <v>0</v>
      </c>
      <c r="CN641" s="519">
        <v>0</v>
      </c>
      <c r="CO641" s="519">
        <v>0</v>
      </c>
      <c r="CP641" s="519">
        <v>0</v>
      </c>
      <c r="CQ641" s="519">
        <v>0</v>
      </c>
      <c r="CR641" s="519">
        <v>0</v>
      </c>
      <c r="CS641" s="519">
        <v>0</v>
      </c>
      <c r="CT641" s="519">
        <v>0</v>
      </c>
      <c r="CU641" s="519">
        <v>0</v>
      </c>
      <c r="CV641" s="519">
        <v>0</v>
      </c>
      <c r="CW641" s="519">
        <v>0</v>
      </c>
      <c r="CX641" s="519">
        <v>0</v>
      </c>
      <c r="CY641" s="519">
        <v>0</v>
      </c>
      <c r="CZ641" s="519">
        <v>0</v>
      </c>
      <c r="DA641" s="519">
        <v>0</v>
      </c>
      <c r="DB641" s="519">
        <v>0</v>
      </c>
      <c r="DC641" s="519">
        <v>0</v>
      </c>
      <c r="DD641" s="519">
        <v>0</v>
      </c>
      <c r="DE641" s="519">
        <v>0</v>
      </c>
      <c r="DF641" s="519">
        <v>0</v>
      </c>
      <c r="DG641" s="519">
        <v>0</v>
      </c>
      <c r="DH641" s="519">
        <v>0</v>
      </c>
      <c r="DI641" s="519">
        <v>0</v>
      </c>
      <c r="DJ641" s="519">
        <v>0</v>
      </c>
      <c r="DK641" s="519">
        <v>0</v>
      </c>
      <c r="DL641" s="519">
        <v>0</v>
      </c>
      <c r="DM641" s="519">
        <v>0</v>
      </c>
      <c r="DN641" s="519">
        <v>0</v>
      </c>
      <c r="DO641" s="519">
        <v>0</v>
      </c>
      <c r="DP641" s="519">
        <v>0</v>
      </c>
      <c r="DQ641" s="519">
        <v>0</v>
      </c>
      <c r="DR641" s="519">
        <v>0</v>
      </c>
      <c r="DS641" s="519">
        <v>0</v>
      </c>
      <c r="DT641" s="519">
        <v>0</v>
      </c>
      <c r="DU641" s="519">
        <v>0</v>
      </c>
      <c r="DV641" s="519">
        <v>0</v>
      </c>
      <c r="DW641" s="519">
        <v>0</v>
      </c>
      <c r="DX641" s="519">
        <v>0</v>
      </c>
      <c r="DZ641" s="337"/>
      <c r="EA641" s="519" t="s">
        <v>1061</v>
      </c>
      <c r="EB641" s="519" t="s">
        <v>1060</v>
      </c>
      <c r="EC641" s="519">
        <v>36</v>
      </c>
      <c r="ED641" s="521" t="str">
        <f t="shared" si="32"/>
        <v>SDN150236</v>
      </c>
      <c r="EE641" s="519">
        <v>78</v>
      </c>
      <c r="EF641" s="519">
        <v>460</v>
      </c>
      <c r="EG641" s="519">
        <v>941</v>
      </c>
      <c r="EH641" s="519">
        <v>1424</v>
      </c>
      <c r="EI641" s="519">
        <v>1902</v>
      </c>
      <c r="EJ641" s="519">
        <v>2372</v>
      </c>
      <c r="EK641" s="519">
        <v>2841</v>
      </c>
      <c r="EL641" s="519">
        <v>3233</v>
      </c>
      <c r="EM641" s="519">
        <v>3626</v>
      </c>
      <c r="EN641" s="519">
        <v>4164</v>
      </c>
      <c r="EO641" s="519">
        <v>4561</v>
      </c>
      <c r="EP641" s="519">
        <v>4967</v>
      </c>
      <c r="EQ641" s="519">
        <v>5377</v>
      </c>
      <c r="ER641" s="519">
        <v>5794</v>
      </c>
      <c r="ES641" s="519">
        <v>0</v>
      </c>
      <c r="ET641" s="519">
        <v>0</v>
      </c>
      <c r="EU641" s="519">
        <v>0</v>
      </c>
      <c r="EV641" s="519">
        <v>0</v>
      </c>
      <c r="EW641" s="519">
        <v>0</v>
      </c>
      <c r="EX641" s="519">
        <v>0</v>
      </c>
      <c r="EY641" s="519">
        <v>0</v>
      </c>
      <c r="EZ641" s="519">
        <v>0</v>
      </c>
      <c r="FA641" s="519">
        <v>0</v>
      </c>
      <c r="FB641" s="519">
        <v>0</v>
      </c>
      <c r="FC641" s="519">
        <v>0</v>
      </c>
      <c r="FD641" s="519">
        <v>0</v>
      </c>
      <c r="FE641" s="519">
        <v>0</v>
      </c>
      <c r="FF641" s="519">
        <v>0</v>
      </c>
      <c r="FG641" s="519">
        <v>0</v>
      </c>
      <c r="FH641" s="519">
        <v>0</v>
      </c>
      <c r="FI641" s="519">
        <v>0</v>
      </c>
      <c r="FJ641" s="519">
        <v>0</v>
      </c>
      <c r="FK641" s="519">
        <v>0</v>
      </c>
      <c r="FL641" s="519">
        <v>0</v>
      </c>
      <c r="FM641" s="519">
        <v>0</v>
      </c>
      <c r="FN641" s="519">
        <v>0</v>
      </c>
      <c r="FO641" s="519">
        <v>0</v>
      </c>
      <c r="FP641" s="519">
        <v>0</v>
      </c>
      <c r="FQ641" s="519">
        <v>0</v>
      </c>
      <c r="FR641" s="519">
        <v>0</v>
      </c>
      <c r="FS641" s="519">
        <v>0</v>
      </c>
      <c r="FT641" s="519">
        <v>0</v>
      </c>
      <c r="FU641" s="519">
        <v>0</v>
      </c>
      <c r="FV641" s="519">
        <v>0</v>
      </c>
      <c r="FW641" s="519">
        <v>0</v>
      </c>
      <c r="FX641" s="519">
        <v>0</v>
      </c>
      <c r="FY641" s="519">
        <v>0</v>
      </c>
      <c r="FZ641" s="519">
        <v>0</v>
      </c>
      <c r="GA641" s="519">
        <v>0</v>
      </c>
      <c r="GB641" s="519">
        <v>0</v>
      </c>
      <c r="GC641" s="519">
        <v>0</v>
      </c>
      <c r="GD641" s="519">
        <v>0</v>
      </c>
      <c r="GE641" s="519">
        <v>0</v>
      </c>
      <c r="GF641" s="519">
        <v>0</v>
      </c>
      <c r="GG641" s="519">
        <v>0</v>
      </c>
      <c r="GH641" s="519">
        <v>0</v>
      </c>
      <c r="GI641" s="519">
        <v>0</v>
      </c>
      <c r="GJ641" s="519">
        <v>0</v>
      </c>
      <c r="GK641" s="519">
        <v>0</v>
      </c>
      <c r="GL641" s="519">
        <v>0</v>
      </c>
      <c r="GM641" s="519">
        <v>0</v>
      </c>
      <c r="GN641" s="519">
        <v>0</v>
      </c>
      <c r="GO641" s="519">
        <v>0</v>
      </c>
      <c r="GP641" s="519">
        <v>0</v>
      </c>
      <c r="GQ641" s="519">
        <v>0</v>
      </c>
      <c r="GR641" s="519">
        <v>0</v>
      </c>
      <c r="GS641" s="519">
        <v>0</v>
      </c>
      <c r="GT641" s="519">
        <v>0</v>
      </c>
      <c r="GU641" s="519">
        <v>0</v>
      </c>
      <c r="GV641" s="519">
        <v>0</v>
      </c>
      <c r="GW641" s="519">
        <v>0</v>
      </c>
      <c r="GX641" s="519">
        <v>0</v>
      </c>
      <c r="GY641" s="519">
        <v>0</v>
      </c>
      <c r="GZ641" s="519">
        <v>0</v>
      </c>
      <c r="HA641" s="519">
        <v>0</v>
      </c>
      <c r="HB641" s="519">
        <v>0</v>
      </c>
      <c r="HC641" s="519">
        <v>0</v>
      </c>
      <c r="HD641" s="519">
        <v>0</v>
      </c>
      <c r="HE641" s="519">
        <v>0</v>
      </c>
      <c r="HF641" s="519">
        <v>0</v>
      </c>
      <c r="HG641" s="519">
        <v>0</v>
      </c>
      <c r="HH641" s="519">
        <v>0</v>
      </c>
      <c r="HI641" s="519">
        <v>0</v>
      </c>
      <c r="HJ641" s="519">
        <v>0</v>
      </c>
      <c r="HK641" s="519">
        <v>0</v>
      </c>
      <c r="HL641" s="519">
        <v>0</v>
      </c>
      <c r="HM641" s="519">
        <v>0</v>
      </c>
      <c r="HN641" s="519">
        <v>0</v>
      </c>
      <c r="HO641" s="519">
        <v>0</v>
      </c>
      <c r="HP641" s="519">
        <v>0</v>
      </c>
      <c r="HQ641" s="519">
        <v>0</v>
      </c>
      <c r="HR641" s="519">
        <v>0</v>
      </c>
      <c r="HS641" s="519">
        <v>0</v>
      </c>
      <c r="HT641" s="519">
        <v>0</v>
      </c>
      <c r="HU641" s="519">
        <v>0</v>
      </c>
      <c r="HV641" s="519">
        <v>0</v>
      </c>
      <c r="HW641" s="519">
        <v>0</v>
      </c>
      <c r="HX641" s="519">
        <v>0</v>
      </c>
      <c r="HY641" s="519">
        <v>0</v>
      </c>
      <c r="HZ641" s="519">
        <v>0</v>
      </c>
      <c r="IA641" s="519">
        <v>0</v>
      </c>
      <c r="IB641" s="519">
        <v>0</v>
      </c>
      <c r="IC641" s="519">
        <v>0</v>
      </c>
      <c r="ID641" s="519">
        <v>0</v>
      </c>
      <c r="IE641" s="519">
        <v>0</v>
      </c>
      <c r="IF641" s="519">
        <v>0</v>
      </c>
      <c r="IG641" s="519">
        <v>0</v>
      </c>
      <c r="IH641" s="519">
        <v>0</v>
      </c>
      <c r="II641" s="519">
        <v>0</v>
      </c>
      <c r="IJ641" s="519">
        <v>0</v>
      </c>
      <c r="IK641" s="519">
        <v>0</v>
      </c>
    </row>
    <row r="642" spans="2:245" hidden="1">
      <c r="B642" s="519" t="s">
        <v>1058</v>
      </c>
      <c r="C642" s="519"/>
      <c r="D642" s="519"/>
      <c r="E642" s="519"/>
      <c r="F642" s="519">
        <v>2</v>
      </c>
      <c r="G642" s="519"/>
      <c r="H642" s="519">
        <v>2</v>
      </c>
      <c r="I642" s="519">
        <v>10</v>
      </c>
      <c r="J642" s="519" t="str">
        <f t="shared" si="30"/>
        <v>SDN10020210</v>
      </c>
      <c r="K642" s="519">
        <v>768</v>
      </c>
      <c r="M642" s="337"/>
      <c r="N642" s="519" t="s">
        <v>1061</v>
      </c>
      <c r="O642" s="519" t="s">
        <v>1060</v>
      </c>
      <c r="P642" s="519">
        <v>37</v>
      </c>
      <c r="Q642" s="521" t="str">
        <f t="shared" si="31"/>
        <v>SDN150237</v>
      </c>
      <c r="R642" s="519">
        <v>35</v>
      </c>
      <c r="S642" s="519">
        <v>255</v>
      </c>
      <c r="T642" s="519">
        <v>482</v>
      </c>
      <c r="U642" s="519">
        <v>715</v>
      </c>
      <c r="V642" s="519">
        <v>955</v>
      </c>
      <c r="W642" s="519">
        <v>1203</v>
      </c>
      <c r="X642" s="519">
        <v>1460</v>
      </c>
      <c r="Y642" s="519">
        <v>1685</v>
      </c>
      <c r="Z642" s="519">
        <v>1919</v>
      </c>
      <c r="AA642" s="519">
        <v>2885</v>
      </c>
      <c r="AB642" s="519">
        <v>3227</v>
      </c>
      <c r="AC642" s="519">
        <v>3583</v>
      </c>
      <c r="AD642" s="519">
        <v>3956</v>
      </c>
      <c r="AE642" s="519">
        <v>4349</v>
      </c>
      <c r="AF642" s="519">
        <v>4761</v>
      </c>
      <c r="AG642" s="519">
        <v>4951</v>
      </c>
      <c r="AH642" s="519">
        <v>5153</v>
      </c>
      <c r="AI642" s="519">
        <v>5370</v>
      </c>
      <c r="AJ642" s="519">
        <v>5602</v>
      </c>
      <c r="AK642" s="519">
        <v>5850</v>
      </c>
      <c r="AL642" s="519">
        <v>6119</v>
      </c>
      <c r="AM642" s="519">
        <v>6410</v>
      </c>
      <c r="AN642" s="519">
        <v>6728</v>
      </c>
      <c r="AO642" s="519">
        <v>7078</v>
      </c>
      <c r="AP642" s="519">
        <v>7459</v>
      </c>
      <c r="AQ642" s="519">
        <v>7872</v>
      </c>
      <c r="AR642" s="519">
        <v>8324</v>
      </c>
      <c r="AS642" s="519">
        <v>8822</v>
      </c>
      <c r="AT642" s="519">
        <v>9382</v>
      </c>
      <c r="AU642" s="519">
        <v>0</v>
      </c>
      <c r="AV642" s="519">
        <v>0</v>
      </c>
      <c r="AW642" s="519">
        <v>0</v>
      </c>
      <c r="AX642" s="519">
        <v>0</v>
      </c>
      <c r="AY642" s="519">
        <v>0</v>
      </c>
      <c r="AZ642" s="519">
        <v>0</v>
      </c>
      <c r="BA642" s="519">
        <v>0</v>
      </c>
      <c r="BB642" s="519">
        <v>0</v>
      </c>
      <c r="BC642" s="519">
        <v>0</v>
      </c>
      <c r="BD642" s="519">
        <v>0</v>
      </c>
      <c r="BE642" s="519">
        <v>0</v>
      </c>
      <c r="BF642" s="519">
        <v>0</v>
      </c>
      <c r="BG642" s="519">
        <v>0</v>
      </c>
      <c r="BH642" s="519">
        <v>0</v>
      </c>
      <c r="BI642" s="519">
        <v>0</v>
      </c>
      <c r="BJ642" s="519">
        <v>0</v>
      </c>
      <c r="BK642" s="519">
        <v>0</v>
      </c>
      <c r="BL642" s="519">
        <v>0</v>
      </c>
      <c r="BM642" s="519">
        <v>0</v>
      </c>
      <c r="BN642" s="519">
        <v>0</v>
      </c>
      <c r="BO642" s="519">
        <v>0</v>
      </c>
      <c r="BP642" s="519">
        <v>0</v>
      </c>
      <c r="BQ642" s="519">
        <v>0</v>
      </c>
      <c r="BR642" s="519">
        <v>0</v>
      </c>
      <c r="BS642" s="519">
        <v>0</v>
      </c>
      <c r="BT642" s="519">
        <v>0</v>
      </c>
      <c r="BU642" s="519">
        <v>0</v>
      </c>
      <c r="BV642" s="519">
        <v>0</v>
      </c>
      <c r="BW642" s="519">
        <v>0</v>
      </c>
      <c r="BX642" s="519">
        <v>0</v>
      </c>
      <c r="BY642" s="519">
        <v>0</v>
      </c>
      <c r="BZ642" s="519">
        <v>0</v>
      </c>
      <c r="CA642" s="519">
        <v>0</v>
      </c>
      <c r="CB642" s="519">
        <v>0</v>
      </c>
      <c r="CC642" s="519">
        <v>0</v>
      </c>
      <c r="CD642" s="519">
        <v>0</v>
      </c>
      <c r="CE642" s="519">
        <v>0</v>
      </c>
      <c r="CF642" s="519">
        <v>0</v>
      </c>
      <c r="CG642" s="519">
        <v>0</v>
      </c>
      <c r="CH642" s="519">
        <v>0</v>
      </c>
      <c r="CI642" s="519">
        <v>0</v>
      </c>
      <c r="CJ642" s="519">
        <v>0</v>
      </c>
      <c r="CK642" s="519">
        <v>0</v>
      </c>
      <c r="CL642" s="519">
        <v>0</v>
      </c>
      <c r="CM642" s="519">
        <v>0</v>
      </c>
      <c r="CN642" s="519">
        <v>0</v>
      </c>
      <c r="CO642" s="519">
        <v>0</v>
      </c>
      <c r="CP642" s="519">
        <v>0</v>
      </c>
      <c r="CQ642" s="519">
        <v>0</v>
      </c>
      <c r="CR642" s="519">
        <v>0</v>
      </c>
      <c r="CS642" s="519">
        <v>0</v>
      </c>
      <c r="CT642" s="519">
        <v>0</v>
      </c>
      <c r="CU642" s="519">
        <v>0</v>
      </c>
      <c r="CV642" s="519">
        <v>0</v>
      </c>
      <c r="CW642" s="519">
        <v>0</v>
      </c>
      <c r="CX642" s="519">
        <v>0</v>
      </c>
      <c r="CY642" s="519">
        <v>0</v>
      </c>
      <c r="CZ642" s="519">
        <v>0</v>
      </c>
      <c r="DA642" s="519">
        <v>0</v>
      </c>
      <c r="DB642" s="519">
        <v>0</v>
      </c>
      <c r="DC642" s="519">
        <v>0</v>
      </c>
      <c r="DD642" s="519">
        <v>0</v>
      </c>
      <c r="DE642" s="519">
        <v>0</v>
      </c>
      <c r="DF642" s="519">
        <v>0</v>
      </c>
      <c r="DG642" s="519">
        <v>0</v>
      </c>
      <c r="DH642" s="519">
        <v>0</v>
      </c>
      <c r="DI642" s="519">
        <v>0</v>
      </c>
      <c r="DJ642" s="519">
        <v>0</v>
      </c>
      <c r="DK642" s="519">
        <v>0</v>
      </c>
      <c r="DL642" s="519">
        <v>0</v>
      </c>
      <c r="DM642" s="519">
        <v>0</v>
      </c>
      <c r="DN642" s="519">
        <v>0</v>
      </c>
      <c r="DO642" s="519">
        <v>0</v>
      </c>
      <c r="DP642" s="519">
        <v>0</v>
      </c>
      <c r="DQ642" s="519">
        <v>0</v>
      </c>
      <c r="DR642" s="519">
        <v>0</v>
      </c>
      <c r="DS642" s="519">
        <v>0</v>
      </c>
      <c r="DT642" s="519">
        <v>0</v>
      </c>
      <c r="DU642" s="519">
        <v>0</v>
      </c>
      <c r="DV642" s="519">
        <v>0</v>
      </c>
      <c r="DW642" s="519">
        <v>0</v>
      </c>
      <c r="DX642" s="519">
        <v>0</v>
      </c>
      <c r="DZ642" s="337"/>
      <c r="EA642" s="519" t="s">
        <v>1061</v>
      </c>
      <c r="EB642" s="519" t="s">
        <v>1060</v>
      </c>
      <c r="EC642" s="519">
        <v>37</v>
      </c>
      <c r="ED642" s="521" t="str">
        <f t="shared" si="32"/>
        <v>SDN150237</v>
      </c>
      <c r="EE642" s="519">
        <v>62</v>
      </c>
      <c r="EF642" s="519">
        <v>435</v>
      </c>
      <c r="EG642" s="519">
        <v>897</v>
      </c>
      <c r="EH642" s="519">
        <v>1369</v>
      </c>
      <c r="EI642" s="519">
        <v>1836</v>
      </c>
      <c r="EJ642" s="519">
        <v>2295</v>
      </c>
      <c r="EK642" s="519">
        <v>2756</v>
      </c>
      <c r="EL642" s="519">
        <v>3140</v>
      </c>
      <c r="EM642" s="519">
        <v>3527</v>
      </c>
      <c r="EN642" s="519">
        <v>4058</v>
      </c>
      <c r="EO642" s="519">
        <v>4452</v>
      </c>
      <c r="EP642" s="519">
        <v>4850</v>
      </c>
      <c r="EQ642" s="519">
        <v>5254</v>
      </c>
      <c r="ER642" s="519">
        <v>5666</v>
      </c>
      <c r="ES642" s="519">
        <v>0</v>
      </c>
      <c r="ET642" s="519">
        <v>0</v>
      </c>
      <c r="EU642" s="519">
        <v>0</v>
      </c>
      <c r="EV642" s="519">
        <v>0</v>
      </c>
      <c r="EW642" s="519">
        <v>0</v>
      </c>
      <c r="EX642" s="519">
        <v>0</v>
      </c>
      <c r="EY642" s="519">
        <v>0</v>
      </c>
      <c r="EZ642" s="519">
        <v>0</v>
      </c>
      <c r="FA642" s="519">
        <v>0</v>
      </c>
      <c r="FB642" s="519">
        <v>0</v>
      </c>
      <c r="FC642" s="519">
        <v>0</v>
      </c>
      <c r="FD642" s="519">
        <v>0</v>
      </c>
      <c r="FE642" s="519">
        <v>0</v>
      </c>
      <c r="FF642" s="519">
        <v>0</v>
      </c>
      <c r="FG642" s="519">
        <v>0</v>
      </c>
      <c r="FH642" s="519">
        <v>0</v>
      </c>
      <c r="FI642" s="519">
        <v>0</v>
      </c>
      <c r="FJ642" s="519">
        <v>0</v>
      </c>
      <c r="FK642" s="519">
        <v>0</v>
      </c>
      <c r="FL642" s="519">
        <v>0</v>
      </c>
      <c r="FM642" s="519">
        <v>0</v>
      </c>
      <c r="FN642" s="519">
        <v>0</v>
      </c>
      <c r="FO642" s="519">
        <v>0</v>
      </c>
      <c r="FP642" s="519">
        <v>0</v>
      </c>
      <c r="FQ642" s="519">
        <v>0</v>
      </c>
      <c r="FR642" s="519">
        <v>0</v>
      </c>
      <c r="FS642" s="519">
        <v>0</v>
      </c>
      <c r="FT642" s="519">
        <v>0</v>
      </c>
      <c r="FU642" s="519">
        <v>0</v>
      </c>
      <c r="FV642" s="519">
        <v>0</v>
      </c>
      <c r="FW642" s="519">
        <v>0</v>
      </c>
      <c r="FX642" s="519">
        <v>0</v>
      </c>
      <c r="FY642" s="519">
        <v>0</v>
      </c>
      <c r="FZ642" s="519">
        <v>0</v>
      </c>
      <c r="GA642" s="519">
        <v>0</v>
      </c>
      <c r="GB642" s="519">
        <v>0</v>
      </c>
      <c r="GC642" s="519">
        <v>0</v>
      </c>
      <c r="GD642" s="519">
        <v>0</v>
      </c>
      <c r="GE642" s="519">
        <v>0</v>
      </c>
      <c r="GF642" s="519">
        <v>0</v>
      </c>
      <c r="GG642" s="519">
        <v>0</v>
      </c>
      <c r="GH642" s="519">
        <v>0</v>
      </c>
      <c r="GI642" s="519">
        <v>0</v>
      </c>
      <c r="GJ642" s="519">
        <v>0</v>
      </c>
      <c r="GK642" s="519">
        <v>0</v>
      </c>
      <c r="GL642" s="519">
        <v>0</v>
      </c>
      <c r="GM642" s="519">
        <v>0</v>
      </c>
      <c r="GN642" s="519">
        <v>0</v>
      </c>
      <c r="GO642" s="519">
        <v>0</v>
      </c>
      <c r="GP642" s="519">
        <v>0</v>
      </c>
      <c r="GQ642" s="519">
        <v>0</v>
      </c>
      <c r="GR642" s="519">
        <v>0</v>
      </c>
      <c r="GS642" s="519">
        <v>0</v>
      </c>
      <c r="GT642" s="519">
        <v>0</v>
      </c>
      <c r="GU642" s="519">
        <v>0</v>
      </c>
      <c r="GV642" s="519">
        <v>0</v>
      </c>
      <c r="GW642" s="519">
        <v>0</v>
      </c>
      <c r="GX642" s="519">
        <v>0</v>
      </c>
      <c r="GY642" s="519">
        <v>0</v>
      </c>
      <c r="GZ642" s="519">
        <v>0</v>
      </c>
      <c r="HA642" s="519">
        <v>0</v>
      </c>
      <c r="HB642" s="519">
        <v>0</v>
      </c>
      <c r="HC642" s="519">
        <v>0</v>
      </c>
      <c r="HD642" s="519">
        <v>0</v>
      </c>
      <c r="HE642" s="519">
        <v>0</v>
      </c>
      <c r="HF642" s="519">
        <v>0</v>
      </c>
      <c r="HG642" s="519">
        <v>0</v>
      </c>
      <c r="HH642" s="519">
        <v>0</v>
      </c>
      <c r="HI642" s="519">
        <v>0</v>
      </c>
      <c r="HJ642" s="519">
        <v>0</v>
      </c>
      <c r="HK642" s="519">
        <v>0</v>
      </c>
      <c r="HL642" s="519">
        <v>0</v>
      </c>
      <c r="HM642" s="519">
        <v>0</v>
      </c>
      <c r="HN642" s="519">
        <v>0</v>
      </c>
      <c r="HO642" s="519">
        <v>0</v>
      </c>
      <c r="HP642" s="519">
        <v>0</v>
      </c>
      <c r="HQ642" s="519">
        <v>0</v>
      </c>
      <c r="HR642" s="519">
        <v>0</v>
      </c>
      <c r="HS642" s="519">
        <v>0</v>
      </c>
      <c r="HT642" s="519">
        <v>0</v>
      </c>
      <c r="HU642" s="519">
        <v>0</v>
      </c>
      <c r="HV642" s="519">
        <v>0</v>
      </c>
      <c r="HW642" s="519">
        <v>0</v>
      </c>
      <c r="HX642" s="519">
        <v>0</v>
      </c>
      <c r="HY642" s="519">
        <v>0</v>
      </c>
      <c r="HZ642" s="519">
        <v>0</v>
      </c>
      <c r="IA642" s="519">
        <v>0</v>
      </c>
      <c r="IB642" s="519">
        <v>0</v>
      </c>
      <c r="IC642" s="519">
        <v>0</v>
      </c>
      <c r="ID642" s="519">
        <v>0</v>
      </c>
      <c r="IE642" s="519">
        <v>0</v>
      </c>
      <c r="IF642" s="519">
        <v>0</v>
      </c>
      <c r="IG642" s="519">
        <v>0</v>
      </c>
      <c r="IH642" s="519">
        <v>0</v>
      </c>
      <c r="II642" s="519">
        <v>0</v>
      </c>
      <c r="IJ642" s="519">
        <v>0</v>
      </c>
      <c r="IK642" s="519">
        <v>0</v>
      </c>
    </row>
    <row r="643" spans="2:245" hidden="1">
      <c r="B643" s="519" t="s">
        <v>1058</v>
      </c>
      <c r="C643" s="519"/>
      <c r="D643" s="519"/>
      <c r="E643" s="519"/>
      <c r="F643" s="519">
        <v>2</v>
      </c>
      <c r="G643" s="519"/>
      <c r="H643" s="519">
        <v>3</v>
      </c>
      <c r="I643" s="519">
        <v>1</v>
      </c>
      <c r="J643" s="519" t="str">
        <f t="shared" si="30"/>
        <v>SDN10020301</v>
      </c>
      <c r="K643" s="519">
        <v>960</v>
      </c>
      <c r="M643" s="337"/>
      <c r="N643" s="519" t="s">
        <v>1061</v>
      </c>
      <c r="O643" s="519" t="s">
        <v>1060</v>
      </c>
      <c r="P643" s="519">
        <v>38</v>
      </c>
      <c r="Q643" s="521" t="str">
        <f t="shared" si="31"/>
        <v>SDN150238</v>
      </c>
      <c r="R643" s="519">
        <v>27</v>
      </c>
      <c r="S643" s="519">
        <v>242</v>
      </c>
      <c r="T643" s="519">
        <v>463</v>
      </c>
      <c r="U643" s="519">
        <v>691</v>
      </c>
      <c r="V643" s="519">
        <v>926</v>
      </c>
      <c r="W643" s="519">
        <v>1169</v>
      </c>
      <c r="X643" s="519">
        <v>1421</v>
      </c>
      <c r="Y643" s="519">
        <v>1643</v>
      </c>
      <c r="Z643" s="519">
        <v>1873</v>
      </c>
      <c r="AA643" s="519">
        <v>2819</v>
      </c>
      <c r="AB643" s="519">
        <v>3154</v>
      </c>
      <c r="AC643" s="519">
        <v>3504</v>
      </c>
      <c r="AD643" s="519">
        <v>3873</v>
      </c>
      <c r="AE643" s="519">
        <v>4259</v>
      </c>
      <c r="AF643" s="519">
        <v>4665</v>
      </c>
      <c r="AG643" s="519">
        <v>4854</v>
      </c>
      <c r="AH643" s="519">
        <v>5055</v>
      </c>
      <c r="AI643" s="519">
        <v>5271</v>
      </c>
      <c r="AJ643" s="519">
        <v>5501</v>
      </c>
      <c r="AK643" s="519">
        <v>5750</v>
      </c>
      <c r="AL643" s="519">
        <v>6020</v>
      </c>
      <c r="AM643" s="519">
        <v>6314</v>
      </c>
      <c r="AN643" s="519">
        <v>6638</v>
      </c>
      <c r="AO643" s="519">
        <v>6992</v>
      </c>
      <c r="AP643" s="519">
        <v>7378</v>
      </c>
      <c r="AQ643" s="519">
        <v>7800</v>
      </c>
      <c r="AR643" s="519">
        <v>8265</v>
      </c>
      <c r="AS643" s="519">
        <v>8788</v>
      </c>
      <c r="AT643" s="519">
        <v>9365</v>
      </c>
      <c r="AU643" s="519">
        <v>0</v>
      </c>
      <c r="AV643" s="519">
        <v>0</v>
      </c>
      <c r="AW643" s="519">
        <v>0</v>
      </c>
      <c r="AX643" s="519">
        <v>0</v>
      </c>
      <c r="AY643" s="519">
        <v>0</v>
      </c>
      <c r="AZ643" s="519">
        <v>0</v>
      </c>
      <c r="BA643" s="519">
        <v>0</v>
      </c>
      <c r="BB643" s="519">
        <v>0</v>
      </c>
      <c r="BC643" s="519">
        <v>0</v>
      </c>
      <c r="BD643" s="519">
        <v>0</v>
      </c>
      <c r="BE643" s="519">
        <v>0</v>
      </c>
      <c r="BF643" s="519">
        <v>0</v>
      </c>
      <c r="BG643" s="519">
        <v>0</v>
      </c>
      <c r="BH643" s="519">
        <v>0</v>
      </c>
      <c r="BI643" s="519">
        <v>0</v>
      </c>
      <c r="BJ643" s="519">
        <v>0</v>
      </c>
      <c r="BK643" s="519">
        <v>0</v>
      </c>
      <c r="BL643" s="519">
        <v>0</v>
      </c>
      <c r="BM643" s="519">
        <v>0</v>
      </c>
      <c r="BN643" s="519">
        <v>0</v>
      </c>
      <c r="BO643" s="519">
        <v>0</v>
      </c>
      <c r="BP643" s="519">
        <v>0</v>
      </c>
      <c r="BQ643" s="519">
        <v>0</v>
      </c>
      <c r="BR643" s="519">
        <v>0</v>
      </c>
      <c r="BS643" s="519">
        <v>0</v>
      </c>
      <c r="BT643" s="519">
        <v>0</v>
      </c>
      <c r="BU643" s="519">
        <v>0</v>
      </c>
      <c r="BV643" s="519">
        <v>0</v>
      </c>
      <c r="BW643" s="519">
        <v>0</v>
      </c>
      <c r="BX643" s="519">
        <v>0</v>
      </c>
      <c r="BY643" s="519">
        <v>0</v>
      </c>
      <c r="BZ643" s="519">
        <v>0</v>
      </c>
      <c r="CA643" s="519">
        <v>0</v>
      </c>
      <c r="CB643" s="519">
        <v>0</v>
      </c>
      <c r="CC643" s="519">
        <v>0</v>
      </c>
      <c r="CD643" s="519">
        <v>0</v>
      </c>
      <c r="CE643" s="519">
        <v>0</v>
      </c>
      <c r="CF643" s="519">
        <v>0</v>
      </c>
      <c r="CG643" s="519">
        <v>0</v>
      </c>
      <c r="CH643" s="519">
        <v>0</v>
      </c>
      <c r="CI643" s="519">
        <v>0</v>
      </c>
      <c r="CJ643" s="519">
        <v>0</v>
      </c>
      <c r="CK643" s="519">
        <v>0</v>
      </c>
      <c r="CL643" s="519">
        <v>0</v>
      </c>
      <c r="CM643" s="519">
        <v>0</v>
      </c>
      <c r="CN643" s="519">
        <v>0</v>
      </c>
      <c r="CO643" s="519">
        <v>0</v>
      </c>
      <c r="CP643" s="519">
        <v>0</v>
      </c>
      <c r="CQ643" s="519">
        <v>0</v>
      </c>
      <c r="CR643" s="519">
        <v>0</v>
      </c>
      <c r="CS643" s="519">
        <v>0</v>
      </c>
      <c r="CT643" s="519">
        <v>0</v>
      </c>
      <c r="CU643" s="519">
        <v>0</v>
      </c>
      <c r="CV643" s="519">
        <v>0</v>
      </c>
      <c r="CW643" s="519">
        <v>0</v>
      </c>
      <c r="CX643" s="519">
        <v>0</v>
      </c>
      <c r="CY643" s="519">
        <v>0</v>
      </c>
      <c r="CZ643" s="519">
        <v>0</v>
      </c>
      <c r="DA643" s="519">
        <v>0</v>
      </c>
      <c r="DB643" s="519">
        <v>0</v>
      </c>
      <c r="DC643" s="519">
        <v>0</v>
      </c>
      <c r="DD643" s="519">
        <v>0</v>
      </c>
      <c r="DE643" s="519">
        <v>0</v>
      </c>
      <c r="DF643" s="519">
        <v>0</v>
      </c>
      <c r="DG643" s="519">
        <v>0</v>
      </c>
      <c r="DH643" s="519">
        <v>0</v>
      </c>
      <c r="DI643" s="519">
        <v>0</v>
      </c>
      <c r="DJ643" s="519">
        <v>0</v>
      </c>
      <c r="DK643" s="519">
        <v>0</v>
      </c>
      <c r="DL643" s="519">
        <v>0</v>
      </c>
      <c r="DM643" s="519">
        <v>0</v>
      </c>
      <c r="DN643" s="519">
        <v>0</v>
      </c>
      <c r="DO643" s="519">
        <v>0</v>
      </c>
      <c r="DP643" s="519">
        <v>0</v>
      </c>
      <c r="DQ643" s="519">
        <v>0</v>
      </c>
      <c r="DR643" s="519">
        <v>0</v>
      </c>
      <c r="DS643" s="519">
        <v>0</v>
      </c>
      <c r="DT643" s="519">
        <v>0</v>
      </c>
      <c r="DU643" s="519">
        <v>0</v>
      </c>
      <c r="DV643" s="519">
        <v>0</v>
      </c>
      <c r="DW643" s="519">
        <v>0</v>
      </c>
      <c r="DX643" s="519">
        <v>0</v>
      </c>
      <c r="DZ643" s="337"/>
      <c r="EA643" s="519" t="s">
        <v>1061</v>
      </c>
      <c r="EB643" s="519" t="s">
        <v>1060</v>
      </c>
      <c r="EC643" s="519">
        <v>38</v>
      </c>
      <c r="ED643" s="521" t="str">
        <f t="shared" si="32"/>
        <v>SDN150238</v>
      </c>
      <c r="EE643" s="519">
        <v>48</v>
      </c>
      <c r="EF643" s="519">
        <v>411</v>
      </c>
      <c r="EG643" s="519">
        <v>853</v>
      </c>
      <c r="EH643" s="519">
        <v>1313</v>
      </c>
      <c r="EI643" s="519">
        <v>1770</v>
      </c>
      <c r="EJ643" s="519">
        <v>2219</v>
      </c>
      <c r="EK643" s="519">
        <v>2670</v>
      </c>
      <c r="EL643" s="519">
        <v>3048</v>
      </c>
      <c r="EM643" s="519">
        <v>3428</v>
      </c>
      <c r="EN643" s="519">
        <v>3954</v>
      </c>
      <c r="EO643" s="519">
        <v>4340</v>
      </c>
      <c r="EP643" s="519">
        <v>4731</v>
      </c>
      <c r="EQ643" s="519">
        <v>5130</v>
      </c>
      <c r="ER643" s="519">
        <v>5535</v>
      </c>
      <c r="ES643" s="519">
        <v>0</v>
      </c>
      <c r="ET643" s="519">
        <v>0</v>
      </c>
      <c r="EU643" s="519">
        <v>0</v>
      </c>
      <c r="EV643" s="519">
        <v>0</v>
      </c>
      <c r="EW643" s="519">
        <v>0</v>
      </c>
      <c r="EX643" s="519">
        <v>0</v>
      </c>
      <c r="EY643" s="519">
        <v>0</v>
      </c>
      <c r="EZ643" s="519">
        <v>0</v>
      </c>
      <c r="FA643" s="519">
        <v>0</v>
      </c>
      <c r="FB643" s="519">
        <v>0</v>
      </c>
      <c r="FC643" s="519">
        <v>0</v>
      </c>
      <c r="FD643" s="519">
        <v>0</v>
      </c>
      <c r="FE643" s="519">
        <v>0</v>
      </c>
      <c r="FF643" s="519">
        <v>0</v>
      </c>
      <c r="FG643" s="519">
        <v>0</v>
      </c>
      <c r="FH643" s="519">
        <v>0</v>
      </c>
      <c r="FI643" s="519">
        <v>0</v>
      </c>
      <c r="FJ643" s="519">
        <v>0</v>
      </c>
      <c r="FK643" s="519">
        <v>0</v>
      </c>
      <c r="FL643" s="519">
        <v>0</v>
      </c>
      <c r="FM643" s="519">
        <v>0</v>
      </c>
      <c r="FN643" s="519">
        <v>0</v>
      </c>
      <c r="FO643" s="519">
        <v>0</v>
      </c>
      <c r="FP643" s="519">
        <v>0</v>
      </c>
      <c r="FQ643" s="519">
        <v>0</v>
      </c>
      <c r="FR643" s="519">
        <v>0</v>
      </c>
      <c r="FS643" s="519">
        <v>0</v>
      </c>
      <c r="FT643" s="519">
        <v>0</v>
      </c>
      <c r="FU643" s="519">
        <v>0</v>
      </c>
      <c r="FV643" s="519">
        <v>0</v>
      </c>
      <c r="FW643" s="519">
        <v>0</v>
      </c>
      <c r="FX643" s="519">
        <v>0</v>
      </c>
      <c r="FY643" s="519">
        <v>0</v>
      </c>
      <c r="FZ643" s="519">
        <v>0</v>
      </c>
      <c r="GA643" s="519">
        <v>0</v>
      </c>
      <c r="GB643" s="519">
        <v>0</v>
      </c>
      <c r="GC643" s="519">
        <v>0</v>
      </c>
      <c r="GD643" s="519">
        <v>0</v>
      </c>
      <c r="GE643" s="519">
        <v>0</v>
      </c>
      <c r="GF643" s="519">
        <v>0</v>
      </c>
      <c r="GG643" s="519">
        <v>0</v>
      </c>
      <c r="GH643" s="519">
        <v>0</v>
      </c>
      <c r="GI643" s="519">
        <v>0</v>
      </c>
      <c r="GJ643" s="519">
        <v>0</v>
      </c>
      <c r="GK643" s="519">
        <v>0</v>
      </c>
      <c r="GL643" s="519">
        <v>0</v>
      </c>
      <c r="GM643" s="519">
        <v>0</v>
      </c>
      <c r="GN643" s="519">
        <v>0</v>
      </c>
      <c r="GO643" s="519">
        <v>0</v>
      </c>
      <c r="GP643" s="519">
        <v>0</v>
      </c>
      <c r="GQ643" s="519">
        <v>0</v>
      </c>
      <c r="GR643" s="519">
        <v>0</v>
      </c>
      <c r="GS643" s="519">
        <v>0</v>
      </c>
      <c r="GT643" s="519">
        <v>0</v>
      </c>
      <c r="GU643" s="519">
        <v>0</v>
      </c>
      <c r="GV643" s="519">
        <v>0</v>
      </c>
      <c r="GW643" s="519">
        <v>0</v>
      </c>
      <c r="GX643" s="519">
        <v>0</v>
      </c>
      <c r="GY643" s="519">
        <v>0</v>
      </c>
      <c r="GZ643" s="519">
        <v>0</v>
      </c>
      <c r="HA643" s="519">
        <v>0</v>
      </c>
      <c r="HB643" s="519">
        <v>0</v>
      </c>
      <c r="HC643" s="519">
        <v>0</v>
      </c>
      <c r="HD643" s="519">
        <v>0</v>
      </c>
      <c r="HE643" s="519">
        <v>0</v>
      </c>
      <c r="HF643" s="519">
        <v>0</v>
      </c>
      <c r="HG643" s="519">
        <v>0</v>
      </c>
      <c r="HH643" s="519">
        <v>0</v>
      </c>
      <c r="HI643" s="519">
        <v>0</v>
      </c>
      <c r="HJ643" s="519">
        <v>0</v>
      </c>
      <c r="HK643" s="519">
        <v>0</v>
      </c>
      <c r="HL643" s="519">
        <v>0</v>
      </c>
      <c r="HM643" s="519">
        <v>0</v>
      </c>
      <c r="HN643" s="519">
        <v>0</v>
      </c>
      <c r="HO643" s="519">
        <v>0</v>
      </c>
      <c r="HP643" s="519">
        <v>0</v>
      </c>
      <c r="HQ643" s="519">
        <v>0</v>
      </c>
      <c r="HR643" s="519">
        <v>0</v>
      </c>
      <c r="HS643" s="519">
        <v>0</v>
      </c>
      <c r="HT643" s="519">
        <v>0</v>
      </c>
      <c r="HU643" s="519">
        <v>0</v>
      </c>
      <c r="HV643" s="519">
        <v>0</v>
      </c>
      <c r="HW643" s="519">
        <v>0</v>
      </c>
      <c r="HX643" s="519">
        <v>0</v>
      </c>
      <c r="HY643" s="519">
        <v>0</v>
      </c>
      <c r="HZ643" s="519">
        <v>0</v>
      </c>
      <c r="IA643" s="519">
        <v>0</v>
      </c>
      <c r="IB643" s="519">
        <v>0</v>
      </c>
      <c r="IC643" s="519">
        <v>0</v>
      </c>
      <c r="ID643" s="519">
        <v>0</v>
      </c>
      <c r="IE643" s="519">
        <v>0</v>
      </c>
      <c r="IF643" s="519">
        <v>0</v>
      </c>
      <c r="IG643" s="519">
        <v>0</v>
      </c>
      <c r="IH643" s="519">
        <v>0</v>
      </c>
      <c r="II643" s="519">
        <v>0</v>
      </c>
      <c r="IJ643" s="519">
        <v>0</v>
      </c>
      <c r="IK643" s="519">
        <v>0</v>
      </c>
    </row>
    <row r="644" spans="2:245" hidden="1">
      <c r="B644" s="519" t="s">
        <v>1058</v>
      </c>
      <c r="C644" s="519"/>
      <c r="D644" s="519"/>
      <c r="E644" s="519"/>
      <c r="F644" s="519">
        <v>2</v>
      </c>
      <c r="G644" s="519"/>
      <c r="H644" s="519">
        <v>3</v>
      </c>
      <c r="I644" s="519">
        <v>2</v>
      </c>
      <c r="J644" s="519" t="str">
        <f t="shared" ref="J644:J707" si="33">B644&amp;TEXT(F644,"00")&amp;TEXT(H644,"00")&amp;TEXT(I644,"00")</f>
        <v>SDN10020302</v>
      </c>
      <c r="K644" s="519">
        <v>960</v>
      </c>
      <c r="M644" s="337"/>
      <c r="N644" s="519" t="s">
        <v>1061</v>
      </c>
      <c r="O644" s="519" t="s">
        <v>1060</v>
      </c>
      <c r="P644" s="519">
        <v>39</v>
      </c>
      <c r="Q644" s="521" t="str">
        <f t="shared" si="31"/>
        <v>SDN150239</v>
      </c>
      <c r="R644" s="519">
        <v>18</v>
      </c>
      <c r="S644" s="519">
        <v>228</v>
      </c>
      <c r="T644" s="519">
        <v>444</v>
      </c>
      <c r="U644" s="519">
        <v>666</v>
      </c>
      <c r="V644" s="519">
        <v>896</v>
      </c>
      <c r="W644" s="519">
        <v>1134</v>
      </c>
      <c r="X644" s="519">
        <v>1382</v>
      </c>
      <c r="Y644" s="519">
        <v>1598</v>
      </c>
      <c r="Z644" s="519">
        <v>1825</v>
      </c>
      <c r="AA644" s="519">
        <v>2748</v>
      </c>
      <c r="AB644" s="519">
        <v>3077</v>
      </c>
      <c r="AC644" s="519">
        <v>3422</v>
      </c>
      <c r="AD644" s="519">
        <v>3784</v>
      </c>
      <c r="AE644" s="519">
        <v>4164</v>
      </c>
      <c r="AF644" s="519">
        <v>4563</v>
      </c>
      <c r="AG644" s="519">
        <v>4750</v>
      </c>
      <c r="AH644" s="519">
        <v>4950</v>
      </c>
      <c r="AI644" s="519">
        <v>5163</v>
      </c>
      <c r="AJ644" s="519">
        <v>5394</v>
      </c>
      <c r="AK644" s="519">
        <v>5643</v>
      </c>
      <c r="AL644" s="519">
        <v>5915</v>
      </c>
      <c r="AM644" s="519">
        <v>6214</v>
      </c>
      <c r="AN644" s="519">
        <v>6540</v>
      </c>
      <c r="AO644" s="519">
        <v>6898</v>
      </c>
      <c r="AP644" s="519">
        <v>7291</v>
      </c>
      <c r="AQ644" s="519">
        <v>7724</v>
      </c>
      <c r="AR644" s="519">
        <v>8211</v>
      </c>
      <c r="AS644" s="519">
        <v>8748</v>
      </c>
      <c r="AT644" s="519">
        <v>9339</v>
      </c>
      <c r="AU644" s="519">
        <v>0</v>
      </c>
      <c r="AV644" s="519">
        <v>0</v>
      </c>
      <c r="AW644" s="519">
        <v>0</v>
      </c>
      <c r="AX644" s="519">
        <v>0</v>
      </c>
      <c r="AY644" s="519">
        <v>0</v>
      </c>
      <c r="AZ644" s="519">
        <v>0</v>
      </c>
      <c r="BA644" s="519">
        <v>0</v>
      </c>
      <c r="BB644" s="519">
        <v>0</v>
      </c>
      <c r="BC644" s="519">
        <v>0</v>
      </c>
      <c r="BD644" s="519">
        <v>0</v>
      </c>
      <c r="BE644" s="519">
        <v>0</v>
      </c>
      <c r="BF644" s="519">
        <v>0</v>
      </c>
      <c r="BG644" s="519">
        <v>0</v>
      </c>
      <c r="BH644" s="519">
        <v>0</v>
      </c>
      <c r="BI644" s="519">
        <v>0</v>
      </c>
      <c r="BJ644" s="519">
        <v>0</v>
      </c>
      <c r="BK644" s="519">
        <v>0</v>
      </c>
      <c r="BL644" s="519">
        <v>0</v>
      </c>
      <c r="BM644" s="519">
        <v>0</v>
      </c>
      <c r="BN644" s="519">
        <v>0</v>
      </c>
      <c r="BO644" s="519">
        <v>0</v>
      </c>
      <c r="BP644" s="519">
        <v>0</v>
      </c>
      <c r="BQ644" s="519">
        <v>0</v>
      </c>
      <c r="BR644" s="519">
        <v>0</v>
      </c>
      <c r="BS644" s="519">
        <v>0</v>
      </c>
      <c r="BT644" s="519">
        <v>0</v>
      </c>
      <c r="BU644" s="519">
        <v>0</v>
      </c>
      <c r="BV644" s="519">
        <v>0</v>
      </c>
      <c r="BW644" s="519">
        <v>0</v>
      </c>
      <c r="BX644" s="519">
        <v>0</v>
      </c>
      <c r="BY644" s="519">
        <v>0</v>
      </c>
      <c r="BZ644" s="519">
        <v>0</v>
      </c>
      <c r="CA644" s="519">
        <v>0</v>
      </c>
      <c r="CB644" s="519">
        <v>0</v>
      </c>
      <c r="CC644" s="519">
        <v>0</v>
      </c>
      <c r="CD644" s="519">
        <v>0</v>
      </c>
      <c r="CE644" s="519">
        <v>0</v>
      </c>
      <c r="CF644" s="519">
        <v>0</v>
      </c>
      <c r="CG644" s="519">
        <v>0</v>
      </c>
      <c r="CH644" s="519">
        <v>0</v>
      </c>
      <c r="CI644" s="519">
        <v>0</v>
      </c>
      <c r="CJ644" s="519">
        <v>0</v>
      </c>
      <c r="CK644" s="519">
        <v>0</v>
      </c>
      <c r="CL644" s="519">
        <v>0</v>
      </c>
      <c r="CM644" s="519">
        <v>0</v>
      </c>
      <c r="CN644" s="519">
        <v>0</v>
      </c>
      <c r="CO644" s="519">
        <v>0</v>
      </c>
      <c r="CP644" s="519">
        <v>0</v>
      </c>
      <c r="CQ644" s="519">
        <v>0</v>
      </c>
      <c r="CR644" s="519">
        <v>0</v>
      </c>
      <c r="CS644" s="519">
        <v>0</v>
      </c>
      <c r="CT644" s="519">
        <v>0</v>
      </c>
      <c r="CU644" s="519">
        <v>0</v>
      </c>
      <c r="CV644" s="519">
        <v>0</v>
      </c>
      <c r="CW644" s="519">
        <v>0</v>
      </c>
      <c r="CX644" s="519">
        <v>0</v>
      </c>
      <c r="CY644" s="519">
        <v>0</v>
      </c>
      <c r="CZ644" s="519">
        <v>0</v>
      </c>
      <c r="DA644" s="519">
        <v>0</v>
      </c>
      <c r="DB644" s="519">
        <v>0</v>
      </c>
      <c r="DC644" s="519">
        <v>0</v>
      </c>
      <c r="DD644" s="519">
        <v>0</v>
      </c>
      <c r="DE644" s="519">
        <v>0</v>
      </c>
      <c r="DF644" s="519">
        <v>0</v>
      </c>
      <c r="DG644" s="519">
        <v>0</v>
      </c>
      <c r="DH644" s="519">
        <v>0</v>
      </c>
      <c r="DI644" s="519">
        <v>0</v>
      </c>
      <c r="DJ644" s="519">
        <v>0</v>
      </c>
      <c r="DK644" s="519">
        <v>0</v>
      </c>
      <c r="DL644" s="519">
        <v>0</v>
      </c>
      <c r="DM644" s="519">
        <v>0</v>
      </c>
      <c r="DN644" s="519">
        <v>0</v>
      </c>
      <c r="DO644" s="519">
        <v>0</v>
      </c>
      <c r="DP644" s="519">
        <v>0</v>
      </c>
      <c r="DQ644" s="519">
        <v>0</v>
      </c>
      <c r="DR644" s="519">
        <v>0</v>
      </c>
      <c r="DS644" s="519">
        <v>0</v>
      </c>
      <c r="DT644" s="519">
        <v>0</v>
      </c>
      <c r="DU644" s="519">
        <v>0</v>
      </c>
      <c r="DV644" s="519">
        <v>0</v>
      </c>
      <c r="DW644" s="519">
        <v>0</v>
      </c>
      <c r="DX644" s="519">
        <v>0</v>
      </c>
      <c r="DZ644" s="337"/>
      <c r="EA644" s="519" t="s">
        <v>1061</v>
      </c>
      <c r="EB644" s="519" t="s">
        <v>1060</v>
      </c>
      <c r="EC644" s="519">
        <v>39</v>
      </c>
      <c r="ED644" s="521" t="str">
        <f t="shared" si="32"/>
        <v>SDN150239</v>
      </c>
      <c r="EE644" s="519">
        <v>32</v>
      </c>
      <c r="EF644" s="519">
        <v>386</v>
      </c>
      <c r="EG644" s="519">
        <v>809</v>
      </c>
      <c r="EH644" s="519">
        <v>1256</v>
      </c>
      <c r="EI644" s="519">
        <v>1702</v>
      </c>
      <c r="EJ644" s="519">
        <v>2140</v>
      </c>
      <c r="EK644" s="519">
        <v>2583</v>
      </c>
      <c r="EL644" s="519">
        <v>2952</v>
      </c>
      <c r="EM644" s="519">
        <v>3327</v>
      </c>
      <c r="EN644" s="519">
        <v>3843</v>
      </c>
      <c r="EO644" s="519">
        <v>4222</v>
      </c>
      <c r="EP644" s="519">
        <v>4607</v>
      </c>
      <c r="EQ644" s="519">
        <v>4997</v>
      </c>
      <c r="ER644" s="519">
        <v>5396</v>
      </c>
      <c r="ES644" s="519">
        <v>0</v>
      </c>
      <c r="ET644" s="519">
        <v>0</v>
      </c>
      <c r="EU644" s="519">
        <v>0</v>
      </c>
      <c r="EV644" s="519">
        <v>0</v>
      </c>
      <c r="EW644" s="519">
        <v>0</v>
      </c>
      <c r="EX644" s="519">
        <v>0</v>
      </c>
      <c r="EY644" s="519">
        <v>0</v>
      </c>
      <c r="EZ644" s="519">
        <v>0</v>
      </c>
      <c r="FA644" s="519">
        <v>0</v>
      </c>
      <c r="FB644" s="519">
        <v>0</v>
      </c>
      <c r="FC644" s="519">
        <v>0</v>
      </c>
      <c r="FD644" s="519">
        <v>0</v>
      </c>
      <c r="FE644" s="519">
        <v>0</v>
      </c>
      <c r="FF644" s="519">
        <v>0</v>
      </c>
      <c r="FG644" s="519">
        <v>0</v>
      </c>
      <c r="FH644" s="519">
        <v>0</v>
      </c>
      <c r="FI644" s="519">
        <v>0</v>
      </c>
      <c r="FJ644" s="519">
        <v>0</v>
      </c>
      <c r="FK644" s="519">
        <v>0</v>
      </c>
      <c r="FL644" s="519">
        <v>0</v>
      </c>
      <c r="FM644" s="519">
        <v>0</v>
      </c>
      <c r="FN644" s="519">
        <v>0</v>
      </c>
      <c r="FO644" s="519">
        <v>0</v>
      </c>
      <c r="FP644" s="519">
        <v>0</v>
      </c>
      <c r="FQ644" s="519">
        <v>0</v>
      </c>
      <c r="FR644" s="519">
        <v>0</v>
      </c>
      <c r="FS644" s="519">
        <v>0</v>
      </c>
      <c r="FT644" s="519">
        <v>0</v>
      </c>
      <c r="FU644" s="519">
        <v>0</v>
      </c>
      <c r="FV644" s="519">
        <v>0</v>
      </c>
      <c r="FW644" s="519">
        <v>0</v>
      </c>
      <c r="FX644" s="519">
        <v>0</v>
      </c>
      <c r="FY644" s="519">
        <v>0</v>
      </c>
      <c r="FZ644" s="519">
        <v>0</v>
      </c>
      <c r="GA644" s="519">
        <v>0</v>
      </c>
      <c r="GB644" s="519">
        <v>0</v>
      </c>
      <c r="GC644" s="519">
        <v>0</v>
      </c>
      <c r="GD644" s="519">
        <v>0</v>
      </c>
      <c r="GE644" s="519">
        <v>0</v>
      </c>
      <c r="GF644" s="519">
        <v>0</v>
      </c>
      <c r="GG644" s="519">
        <v>0</v>
      </c>
      <c r="GH644" s="519">
        <v>0</v>
      </c>
      <c r="GI644" s="519">
        <v>0</v>
      </c>
      <c r="GJ644" s="519">
        <v>0</v>
      </c>
      <c r="GK644" s="519">
        <v>0</v>
      </c>
      <c r="GL644" s="519">
        <v>0</v>
      </c>
      <c r="GM644" s="519">
        <v>0</v>
      </c>
      <c r="GN644" s="519">
        <v>0</v>
      </c>
      <c r="GO644" s="519">
        <v>0</v>
      </c>
      <c r="GP644" s="519">
        <v>0</v>
      </c>
      <c r="GQ644" s="519">
        <v>0</v>
      </c>
      <c r="GR644" s="519">
        <v>0</v>
      </c>
      <c r="GS644" s="519">
        <v>0</v>
      </c>
      <c r="GT644" s="519">
        <v>0</v>
      </c>
      <c r="GU644" s="519">
        <v>0</v>
      </c>
      <c r="GV644" s="519">
        <v>0</v>
      </c>
      <c r="GW644" s="519">
        <v>0</v>
      </c>
      <c r="GX644" s="519">
        <v>0</v>
      </c>
      <c r="GY644" s="519">
        <v>0</v>
      </c>
      <c r="GZ644" s="519">
        <v>0</v>
      </c>
      <c r="HA644" s="519">
        <v>0</v>
      </c>
      <c r="HB644" s="519">
        <v>0</v>
      </c>
      <c r="HC644" s="519">
        <v>0</v>
      </c>
      <c r="HD644" s="519">
        <v>0</v>
      </c>
      <c r="HE644" s="519">
        <v>0</v>
      </c>
      <c r="HF644" s="519">
        <v>0</v>
      </c>
      <c r="HG644" s="519">
        <v>0</v>
      </c>
      <c r="HH644" s="519">
        <v>0</v>
      </c>
      <c r="HI644" s="519">
        <v>0</v>
      </c>
      <c r="HJ644" s="519">
        <v>0</v>
      </c>
      <c r="HK644" s="519">
        <v>0</v>
      </c>
      <c r="HL644" s="519">
        <v>0</v>
      </c>
      <c r="HM644" s="519">
        <v>0</v>
      </c>
      <c r="HN644" s="519">
        <v>0</v>
      </c>
      <c r="HO644" s="519">
        <v>0</v>
      </c>
      <c r="HP644" s="519">
        <v>0</v>
      </c>
      <c r="HQ644" s="519">
        <v>0</v>
      </c>
      <c r="HR644" s="519">
        <v>0</v>
      </c>
      <c r="HS644" s="519">
        <v>0</v>
      </c>
      <c r="HT644" s="519">
        <v>0</v>
      </c>
      <c r="HU644" s="519">
        <v>0</v>
      </c>
      <c r="HV644" s="519">
        <v>0</v>
      </c>
      <c r="HW644" s="519">
        <v>0</v>
      </c>
      <c r="HX644" s="519">
        <v>0</v>
      </c>
      <c r="HY644" s="519">
        <v>0</v>
      </c>
      <c r="HZ644" s="519">
        <v>0</v>
      </c>
      <c r="IA644" s="519">
        <v>0</v>
      </c>
      <c r="IB644" s="519">
        <v>0</v>
      </c>
      <c r="IC644" s="519">
        <v>0</v>
      </c>
      <c r="ID644" s="519">
        <v>0</v>
      </c>
      <c r="IE644" s="519">
        <v>0</v>
      </c>
      <c r="IF644" s="519">
        <v>0</v>
      </c>
      <c r="IG644" s="519">
        <v>0</v>
      </c>
      <c r="IH644" s="519">
        <v>0</v>
      </c>
      <c r="II644" s="519">
        <v>0</v>
      </c>
      <c r="IJ644" s="519">
        <v>0</v>
      </c>
      <c r="IK644" s="519">
        <v>0</v>
      </c>
    </row>
    <row r="645" spans="2:245" hidden="1">
      <c r="B645" s="519" t="s">
        <v>1058</v>
      </c>
      <c r="C645" s="519"/>
      <c r="D645" s="519"/>
      <c r="E645" s="519"/>
      <c r="F645" s="519">
        <v>2</v>
      </c>
      <c r="G645" s="519"/>
      <c r="H645" s="519">
        <v>3</v>
      </c>
      <c r="I645" s="519">
        <v>3</v>
      </c>
      <c r="J645" s="519" t="str">
        <f t="shared" si="33"/>
        <v>SDN10020303</v>
      </c>
      <c r="K645" s="519">
        <v>960</v>
      </c>
      <c r="M645" s="337"/>
      <c r="N645" s="519" t="s">
        <v>1061</v>
      </c>
      <c r="O645" s="519" t="s">
        <v>1060</v>
      </c>
      <c r="P645" s="519">
        <v>40</v>
      </c>
      <c r="Q645" s="521" t="str">
        <f t="shared" si="31"/>
        <v>SDN150240</v>
      </c>
      <c r="R645" s="519">
        <v>9</v>
      </c>
      <c r="S645" s="519">
        <v>213</v>
      </c>
      <c r="T645" s="519">
        <v>424</v>
      </c>
      <c r="U645" s="519">
        <v>641</v>
      </c>
      <c r="V645" s="519">
        <v>866</v>
      </c>
      <c r="W645" s="519">
        <v>1099</v>
      </c>
      <c r="X645" s="519">
        <v>1340</v>
      </c>
      <c r="Y645" s="519">
        <v>1553</v>
      </c>
      <c r="Z645" s="519">
        <v>1775</v>
      </c>
      <c r="AA645" s="519">
        <v>2675</v>
      </c>
      <c r="AB645" s="519">
        <v>2998</v>
      </c>
      <c r="AC645" s="519">
        <v>3337</v>
      </c>
      <c r="AD645" s="519">
        <v>3692</v>
      </c>
      <c r="AE645" s="519">
        <v>4065</v>
      </c>
      <c r="AF645" s="519">
        <v>4457</v>
      </c>
      <c r="AG645" s="519">
        <v>4642</v>
      </c>
      <c r="AH645" s="519">
        <v>4839</v>
      </c>
      <c r="AI645" s="519">
        <v>5052</v>
      </c>
      <c r="AJ645" s="519">
        <v>5283</v>
      </c>
      <c r="AK645" s="519">
        <v>5533</v>
      </c>
      <c r="AL645" s="519">
        <v>5809</v>
      </c>
      <c r="AM645" s="519">
        <v>6109</v>
      </c>
      <c r="AN645" s="519">
        <v>6438</v>
      </c>
      <c r="AO645" s="519">
        <v>6801</v>
      </c>
      <c r="AP645" s="519">
        <v>7203</v>
      </c>
      <c r="AQ645" s="519">
        <v>7655</v>
      </c>
      <c r="AR645" s="519">
        <v>8154</v>
      </c>
      <c r="AS645" s="519">
        <v>8702</v>
      </c>
      <c r="AT645" s="519">
        <v>9316</v>
      </c>
      <c r="AU645" s="519">
        <v>0</v>
      </c>
      <c r="AV645" s="519">
        <v>0</v>
      </c>
      <c r="AW645" s="519">
        <v>0</v>
      </c>
      <c r="AX645" s="519">
        <v>0</v>
      </c>
      <c r="AY645" s="519">
        <v>0</v>
      </c>
      <c r="AZ645" s="519">
        <v>0</v>
      </c>
      <c r="BA645" s="519">
        <v>0</v>
      </c>
      <c r="BB645" s="519">
        <v>0</v>
      </c>
      <c r="BC645" s="519">
        <v>0</v>
      </c>
      <c r="BD645" s="519">
        <v>0</v>
      </c>
      <c r="BE645" s="519">
        <v>0</v>
      </c>
      <c r="BF645" s="519">
        <v>0</v>
      </c>
      <c r="BG645" s="519">
        <v>0</v>
      </c>
      <c r="BH645" s="519">
        <v>0</v>
      </c>
      <c r="BI645" s="519">
        <v>0</v>
      </c>
      <c r="BJ645" s="519">
        <v>0</v>
      </c>
      <c r="BK645" s="519">
        <v>0</v>
      </c>
      <c r="BL645" s="519">
        <v>0</v>
      </c>
      <c r="BM645" s="519">
        <v>0</v>
      </c>
      <c r="BN645" s="519">
        <v>0</v>
      </c>
      <c r="BO645" s="519">
        <v>0</v>
      </c>
      <c r="BP645" s="519">
        <v>0</v>
      </c>
      <c r="BQ645" s="519">
        <v>0</v>
      </c>
      <c r="BR645" s="519">
        <v>0</v>
      </c>
      <c r="BS645" s="519">
        <v>0</v>
      </c>
      <c r="BT645" s="519">
        <v>0</v>
      </c>
      <c r="BU645" s="519">
        <v>0</v>
      </c>
      <c r="BV645" s="519">
        <v>0</v>
      </c>
      <c r="BW645" s="519">
        <v>0</v>
      </c>
      <c r="BX645" s="519">
        <v>0</v>
      </c>
      <c r="BY645" s="519">
        <v>0</v>
      </c>
      <c r="BZ645" s="519">
        <v>0</v>
      </c>
      <c r="CA645" s="519">
        <v>0</v>
      </c>
      <c r="CB645" s="519">
        <v>0</v>
      </c>
      <c r="CC645" s="519">
        <v>0</v>
      </c>
      <c r="CD645" s="519">
        <v>0</v>
      </c>
      <c r="CE645" s="519">
        <v>0</v>
      </c>
      <c r="CF645" s="519">
        <v>0</v>
      </c>
      <c r="CG645" s="519">
        <v>0</v>
      </c>
      <c r="CH645" s="519">
        <v>0</v>
      </c>
      <c r="CI645" s="519">
        <v>0</v>
      </c>
      <c r="CJ645" s="519">
        <v>0</v>
      </c>
      <c r="CK645" s="519">
        <v>0</v>
      </c>
      <c r="CL645" s="519">
        <v>0</v>
      </c>
      <c r="CM645" s="519">
        <v>0</v>
      </c>
      <c r="CN645" s="519">
        <v>0</v>
      </c>
      <c r="CO645" s="519">
        <v>0</v>
      </c>
      <c r="CP645" s="519">
        <v>0</v>
      </c>
      <c r="CQ645" s="519">
        <v>0</v>
      </c>
      <c r="CR645" s="519">
        <v>0</v>
      </c>
      <c r="CS645" s="519">
        <v>0</v>
      </c>
      <c r="CT645" s="519">
        <v>0</v>
      </c>
      <c r="CU645" s="519">
        <v>0</v>
      </c>
      <c r="CV645" s="519">
        <v>0</v>
      </c>
      <c r="CW645" s="519">
        <v>0</v>
      </c>
      <c r="CX645" s="519">
        <v>0</v>
      </c>
      <c r="CY645" s="519">
        <v>0</v>
      </c>
      <c r="CZ645" s="519">
        <v>0</v>
      </c>
      <c r="DA645" s="519">
        <v>0</v>
      </c>
      <c r="DB645" s="519">
        <v>0</v>
      </c>
      <c r="DC645" s="519">
        <v>0</v>
      </c>
      <c r="DD645" s="519">
        <v>0</v>
      </c>
      <c r="DE645" s="519">
        <v>0</v>
      </c>
      <c r="DF645" s="519">
        <v>0</v>
      </c>
      <c r="DG645" s="519">
        <v>0</v>
      </c>
      <c r="DH645" s="519">
        <v>0</v>
      </c>
      <c r="DI645" s="519">
        <v>0</v>
      </c>
      <c r="DJ645" s="519">
        <v>0</v>
      </c>
      <c r="DK645" s="519">
        <v>0</v>
      </c>
      <c r="DL645" s="519">
        <v>0</v>
      </c>
      <c r="DM645" s="519">
        <v>0</v>
      </c>
      <c r="DN645" s="519">
        <v>0</v>
      </c>
      <c r="DO645" s="519">
        <v>0</v>
      </c>
      <c r="DP645" s="519">
        <v>0</v>
      </c>
      <c r="DQ645" s="519">
        <v>0</v>
      </c>
      <c r="DR645" s="519">
        <v>0</v>
      </c>
      <c r="DS645" s="519">
        <v>0</v>
      </c>
      <c r="DT645" s="519">
        <v>0</v>
      </c>
      <c r="DU645" s="519">
        <v>0</v>
      </c>
      <c r="DV645" s="519">
        <v>0</v>
      </c>
      <c r="DW645" s="519">
        <v>0</v>
      </c>
      <c r="DX645" s="519">
        <v>0</v>
      </c>
      <c r="DZ645" s="337"/>
      <c r="EA645" s="519" t="s">
        <v>1061</v>
      </c>
      <c r="EB645" s="519" t="s">
        <v>1060</v>
      </c>
      <c r="EC645" s="519">
        <v>40</v>
      </c>
      <c r="ED645" s="521" t="str">
        <f t="shared" si="32"/>
        <v>SDN150240</v>
      </c>
      <c r="EE645" s="519">
        <v>16</v>
      </c>
      <c r="EF645" s="519">
        <v>360</v>
      </c>
      <c r="EG645" s="519">
        <v>762</v>
      </c>
      <c r="EH645" s="519">
        <v>1200</v>
      </c>
      <c r="EI645" s="519">
        <v>1633</v>
      </c>
      <c r="EJ645" s="519">
        <v>2062</v>
      </c>
      <c r="EK645" s="519">
        <v>2493</v>
      </c>
      <c r="EL645" s="519">
        <v>2857</v>
      </c>
      <c r="EM645" s="519">
        <v>3221</v>
      </c>
      <c r="EN645" s="519">
        <v>3730</v>
      </c>
      <c r="EO645" s="519">
        <v>4101</v>
      </c>
      <c r="EP645" s="519">
        <v>4479</v>
      </c>
      <c r="EQ645" s="519">
        <v>4862</v>
      </c>
      <c r="ER645" s="519">
        <v>5251</v>
      </c>
      <c r="ES645" s="519">
        <v>0</v>
      </c>
      <c r="ET645" s="519">
        <v>0</v>
      </c>
      <c r="EU645" s="519">
        <v>0</v>
      </c>
      <c r="EV645" s="519">
        <v>0</v>
      </c>
      <c r="EW645" s="519">
        <v>0</v>
      </c>
      <c r="EX645" s="519">
        <v>0</v>
      </c>
      <c r="EY645" s="519">
        <v>0</v>
      </c>
      <c r="EZ645" s="519">
        <v>0</v>
      </c>
      <c r="FA645" s="519">
        <v>0</v>
      </c>
      <c r="FB645" s="519">
        <v>0</v>
      </c>
      <c r="FC645" s="519">
        <v>0</v>
      </c>
      <c r="FD645" s="519">
        <v>0</v>
      </c>
      <c r="FE645" s="519">
        <v>0</v>
      </c>
      <c r="FF645" s="519">
        <v>0</v>
      </c>
      <c r="FG645" s="519">
        <v>0</v>
      </c>
      <c r="FH645" s="519">
        <v>0</v>
      </c>
      <c r="FI645" s="519">
        <v>0</v>
      </c>
      <c r="FJ645" s="519">
        <v>0</v>
      </c>
      <c r="FK645" s="519">
        <v>0</v>
      </c>
      <c r="FL645" s="519">
        <v>0</v>
      </c>
      <c r="FM645" s="519">
        <v>0</v>
      </c>
      <c r="FN645" s="519">
        <v>0</v>
      </c>
      <c r="FO645" s="519">
        <v>0</v>
      </c>
      <c r="FP645" s="519">
        <v>0</v>
      </c>
      <c r="FQ645" s="519">
        <v>0</v>
      </c>
      <c r="FR645" s="519">
        <v>0</v>
      </c>
      <c r="FS645" s="519">
        <v>0</v>
      </c>
      <c r="FT645" s="519">
        <v>0</v>
      </c>
      <c r="FU645" s="519">
        <v>0</v>
      </c>
      <c r="FV645" s="519">
        <v>0</v>
      </c>
      <c r="FW645" s="519">
        <v>0</v>
      </c>
      <c r="FX645" s="519">
        <v>0</v>
      </c>
      <c r="FY645" s="519">
        <v>0</v>
      </c>
      <c r="FZ645" s="519">
        <v>0</v>
      </c>
      <c r="GA645" s="519">
        <v>0</v>
      </c>
      <c r="GB645" s="519">
        <v>0</v>
      </c>
      <c r="GC645" s="519">
        <v>0</v>
      </c>
      <c r="GD645" s="519">
        <v>0</v>
      </c>
      <c r="GE645" s="519">
        <v>0</v>
      </c>
      <c r="GF645" s="519">
        <v>0</v>
      </c>
      <c r="GG645" s="519">
        <v>0</v>
      </c>
      <c r="GH645" s="519">
        <v>0</v>
      </c>
      <c r="GI645" s="519">
        <v>0</v>
      </c>
      <c r="GJ645" s="519">
        <v>0</v>
      </c>
      <c r="GK645" s="519">
        <v>0</v>
      </c>
      <c r="GL645" s="519">
        <v>0</v>
      </c>
      <c r="GM645" s="519">
        <v>0</v>
      </c>
      <c r="GN645" s="519">
        <v>0</v>
      </c>
      <c r="GO645" s="519">
        <v>0</v>
      </c>
      <c r="GP645" s="519">
        <v>0</v>
      </c>
      <c r="GQ645" s="519">
        <v>0</v>
      </c>
      <c r="GR645" s="519">
        <v>0</v>
      </c>
      <c r="GS645" s="519">
        <v>0</v>
      </c>
      <c r="GT645" s="519">
        <v>0</v>
      </c>
      <c r="GU645" s="519">
        <v>0</v>
      </c>
      <c r="GV645" s="519">
        <v>0</v>
      </c>
      <c r="GW645" s="519">
        <v>0</v>
      </c>
      <c r="GX645" s="519">
        <v>0</v>
      </c>
      <c r="GY645" s="519">
        <v>0</v>
      </c>
      <c r="GZ645" s="519">
        <v>0</v>
      </c>
      <c r="HA645" s="519">
        <v>0</v>
      </c>
      <c r="HB645" s="519">
        <v>0</v>
      </c>
      <c r="HC645" s="519">
        <v>0</v>
      </c>
      <c r="HD645" s="519">
        <v>0</v>
      </c>
      <c r="HE645" s="519">
        <v>0</v>
      </c>
      <c r="HF645" s="519">
        <v>0</v>
      </c>
      <c r="HG645" s="519">
        <v>0</v>
      </c>
      <c r="HH645" s="519">
        <v>0</v>
      </c>
      <c r="HI645" s="519">
        <v>0</v>
      </c>
      <c r="HJ645" s="519">
        <v>0</v>
      </c>
      <c r="HK645" s="519">
        <v>0</v>
      </c>
      <c r="HL645" s="519">
        <v>0</v>
      </c>
      <c r="HM645" s="519">
        <v>0</v>
      </c>
      <c r="HN645" s="519">
        <v>0</v>
      </c>
      <c r="HO645" s="519">
        <v>0</v>
      </c>
      <c r="HP645" s="519">
        <v>0</v>
      </c>
      <c r="HQ645" s="519">
        <v>0</v>
      </c>
      <c r="HR645" s="519">
        <v>0</v>
      </c>
      <c r="HS645" s="519">
        <v>0</v>
      </c>
      <c r="HT645" s="519">
        <v>0</v>
      </c>
      <c r="HU645" s="519">
        <v>0</v>
      </c>
      <c r="HV645" s="519">
        <v>0</v>
      </c>
      <c r="HW645" s="519">
        <v>0</v>
      </c>
      <c r="HX645" s="519">
        <v>0</v>
      </c>
      <c r="HY645" s="519">
        <v>0</v>
      </c>
      <c r="HZ645" s="519">
        <v>0</v>
      </c>
      <c r="IA645" s="519">
        <v>0</v>
      </c>
      <c r="IB645" s="519">
        <v>0</v>
      </c>
      <c r="IC645" s="519">
        <v>0</v>
      </c>
      <c r="ID645" s="519">
        <v>0</v>
      </c>
      <c r="IE645" s="519">
        <v>0</v>
      </c>
      <c r="IF645" s="519">
        <v>0</v>
      </c>
      <c r="IG645" s="519">
        <v>0</v>
      </c>
      <c r="IH645" s="519">
        <v>0</v>
      </c>
      <c r="II645" s="519">
        <v>0</v>
      </c>
      <c r="IJ645" s="519">
        <v>0</v>
      </c>
      <c r="IK645" s="519">
        <v>0</v>
      </c>
    </row>
    <row r="646" spans="2:245" hidden="1">
      <c r="B646" s="519" t="s">
        <v>1058</v>
      </c>
      <c r="C646" s="519"/>
      <c r="D646" s="519"/>
      <c r="E646" s="519"/>
      <c r="F646" s="519">
        <v>2</v>
      </c>
      <c r="G646" s="519"/>
      <c r="H646" s="519">
        <v>3</v>
      </c>
      <c r="I646" s="519">
        <v>4</v>
      </c>
      <c r="J646" s="519" t="str">
        <f t="shared" si="33"/>
        <v>SDN10020304</v>
      </c>
      <c r="K646" s="519">
        <v>960</v>
      </c>
      <c r="M646" s="337"/>
      <c r="N646" s="519" t="s">
        <v>1061</v>
      </c>
      <c r="O646" s="519" t="s">
        <v>1060</v>
      </c>
      <c r="P646" s="519">
        <v>41</v>
      </c>
      <c r="Q646" s="521" t="str">
        <f t="shared" si="31"/>
        <v>SDN150241</v>
      </c>
      <c r="R646" s="519">
        <v>0</v>
      </c>
      <c r="S646" s="519">
        <v>199</v>
      </c>
      <c r="T646" s="519">
        <v>404</v>
      </c>
      <c r="U646" s="519">
        <v>615</v>
      </c>
      <c r="V646" s="519">
        <v>834</v>
      </c>
      <c r="W646" s="519">
        <v>1061</v>
      </c>
      <c r="X646" s="519">
        <v>1297</v>
      </c>
      <c r="Y646" s="519">
        <v>1505</v>
      </c>
      <c r="Z646" s="519">
        <v>1721</v>
      </c>
      <c r="AA646" s="519">
        <v>2597</v>
      </c>
      <c r="AB646" s="519">
        <v>2913</v>
      </c>
      <c r="AC646" s="519">
        <v>3244</v>
      </c>
      <c r="AD646" s="519">
        <v>3591</v>
      </c>
      <c r="AE646" s="519">
        <v>3956</v>
      </c>
      <c r="AF646" s="519">
        <v>4341</v>
      </c>
      <c r="AG646" s="519">
        <v>4523</v>
      </c>
      <c r="AH646" s="519">
        <v>4719</v>
      </c>
      <c r="AI646" s="519">
        <v>4931</v>
      </c>
      <c r="AJ646" s="519">
        <v>5161</v>
      </c>
      <c r="AK646" s="519">
        <v>5414</v>
      </c>
      <c r="AL646" s="519">
        <v>5689</v>
      </c>
      <c r="AM646" s="519">
        <v>5991</v>
      </c>
      <c r="AN646" s="519">
        <v>6323</v>
      </c>
      <c r="AO646" s="519">
        <v>6693</v>
      </c>
      <c r="AP646" s="519">
        <v>7111</v>
      </c>
      <c r="AQ646" s="519">
        <v>7572</v>
      </c>
      <c r="AR646" s="519">
        <v>8079</v>
      </c>
      <c r="AS646" s="519">
        <v>8645</v>
      </c>
      <c r="AT646" s="519">
        <v>9277</v>
      </c>
      <c r="AU646" s="519">
        <v>0</v>
      </c>
      <c r="AV646" s="519">
        <v>0</v>
      </c>
      <c r="AW646" s="519">
        <v>0</v>
      </c>
      <c r="AX646" s="519">
        <v>0</v>
      </c>
      <c r="AY646" s="519">
        <v>0</v>
      </c>
      <c r="AZ646" s="519">
        <v>0</v>
      </c>
      <c r="BA646" s="519">
        <v>0</v>
      </c>
      <c r="BB646" s="519">
        <v>0</v>
      </c>
      <c r="BC646" s="519">
        <v>0</v>
      </c>
      <c r="BD646" s="519">
        <v>0</v>
      </c>
      <c r="BE646" s="519">
        <v>0</v>
      </c>
      <c r="BF646" s="519">
        <v>0</v>
      </c>
      <c r="BG646" s="519">
        <v>0</v>
      </c>
      <c r="BH646" s="519">
        <v>0</v>
      </c>
      <c r="BI646" s="519">
        <v>0</v>
      </c>
      <c r="BJ646" s="519">
        <v>0</v>
      </c>
      <c r="BK646" s="519">
        <v>0</v>
      </c>
      <c r="BL646" s="519">
        <v>0</v>
      </c>
      <c r="BM646" s="519">
        <v>0</v>
      </c>
      <c r="BN646" s="519">
        <v>0</v>
      </c>
      <c r="BO646" s="519">
        <v>0</v>
      </c>
      <c r="BP646" s="519">
        <v>0</v>
      </c>
      <c r="BQ646" s="519">
        <v>0</v>
      </c>
      <c r="BR646" s="519">
        <v>0</v>
      </c>
      <c r="BS646" s="519">
        <v>0</v>
      </c>
      <c r="BT646" s="519">
        <v>0</v>
      </c>
      <c r="BU646" s="519">
        <v>0</v>
      </c>
      <c r="BV646" s="519">
        <v>0</v>
      </c>
      <c r="BW646" s="519">
        <v>0</v>
      </c>
      <c r="BX646" s="519">
        <v>0</v>
      </c>
      <c r="BY646" s="519">
        <v>0</v>
      </c>
      <c r="BZ646" s="519">
        <v>0</v>
      </c>
      <c r="CA646" s="519">
        <v>0</v>
      </c>
      <c r="CB646" s="519">
        <v>0</v>
      </c>
      <c r="CC646" s="519">
        <v>0</v>
      </c>
      <c r="CD646" s="519">
        <v>0</v>
      </c>
      <c r="CE646" s="519">
        <v>0</v>
      </c>
      <c r="CF646" s="519">
        <v>0</v>
      </c>
      <c r="CG646" s="519">
        <v>0</v>
      </c>
      <c r="CH646" s="519">
        <v>0</v>
      </c>
      <c r="CI646" s="519">
        <v>0</v>
      </c>
      <c r="CJ646" s="519">
        <v>0</v>
      </c>
      <c r="CK646" s="519">
        <v>0</v>
      </c>
      <c r="CL646" s="519">
        <v>0</v>
      </c>
      <c r="CM646" s="519">
        <v>0</v>
      </c>
      <c r="CN646" s="519">
        <v>0</v>
      </c>
      <c r="CO646" s="519">
        <v>0</v>
      </c>
      <c r="CP646" s="519">
        <v>0</v>
      </c>
      <c r="CQ646" s="519">
        <v>0</v>
      </c>
      <c r="CR646" s="519">
        <v>0</v>
      </c>
      <c r="CS646" s="519">
        <v>0</v>
      </c>
      <c r="CT646" s="519">
        <v>0</v>
      </c>
      <c r="CU646" s="519">
        <v>0</v>
      </c>
      <c r="CV646" s="519">
        <v>0</v>
      </c>
      <c r="CW646" s="519">
        <v>0</v>
      </c>
      <c r="CX646" s="519">
        <v>0</v>
      </c>
      <c r="CY646" s="519">
        <v>0</v>
      </c>
      <c r="CZ646" s="519">
        <v>0</v>
      </c>
      <c r="DA646" s="519">
        <v>0</v>
      </c>
      <c r="DB646" s="519">
        <v>0</v>
      </c>
      <c r="DC646" s="519">
        <v>0</v>
      </c>
      <c r="DD646" s="519">
        <v>0</v>
      </c>
      <c r="DE646" s="519">
        <v>0</v>
      </c>
      <c r="DF646" s="519">
        <v>0</v>
      </c>
      <c r="DG646" s="519">
        <v>0</v>
      </c>
      <c r="DH646" s="519">
        <v>0</v>
      </c>
      <c r="DI646" s="519">
        <v>0</v>
      </c>
      <c r="DJ646" s="519">
        <v>0</v>
      </c>
      <c r="DK646" s="519">
        <v>0</v>
      </c>
      <c r="DL646" s="519">
        <v>0</v>
      </c>
      <c r="DM646" s="519">
        <v>0</v>
      </c>
      <c r="DN646" s="519">
        <v>0</v>
      </c>
      <c r="DO646" s="519">
        <v>0</v>
      </c>
      <c r="DP646" s="519">
        <v>0</v>
      </c>
      <c r="DQ646" s="519">
        <v>0</v>
      </c>
      <c r="DR646" s="519">
        <v>0</v>
      </c>
      <c r="DS646" s="519">
        <v>0</v>
      </c>
      <c r="DT646" s="519">
        <v>0</v>
      </c>
      <c r="DU646" s="519">
        <v>0</v>
      </c>
      <c r="DV646" s="519">
        <v>0</v>
      </c>
      <c r="DW646" s="519">
        <v>0</v>
      </c>
      <c r="DX646" s="519">
        <v>0</v>
      </c>
      <c r="DZ646" s="337"/>
      <c r="EA646" s="519" t="s">
        <v>1061</v>
      </c>
      <c r="EB646" s="519" t="s">
        <v>1060</v>
      </c>
      <c r="EC646" s="519">
        <v>41</v>
      </c>
      <c r="ED646" s="521" t="str">
        <f t="shared" si="32"/>
        <v>SDN150241</v>
      </c>
      <c r="EE646" s="519">
        <v>0</v>
      </c>
      <c r="EF646" s="519">
        <v>335</v>
      </c>
      <c r="EG646" s="519">
        <v>715</v>
      </c>
      <c r="EH646" s="519">
        <v>1140</v>
      </c>
      <c r="EI646" s="519">
        <v>1562</v>
      </c>
      <c r="EJ646" s="519">
        <v>1978</v>
      </c>
      <c r="EK646" s="519">
        <v>2399</v>
      </c>
      <c r="EL646" s="519">
        <v>2753</v>
      </c>
      <c r="EM646" s="519">
        <v>3109</v>
      </c>
      <c r="EN646" s="519">
        <v>3609</v>
      </c>
      <c r="EO646" s="519">
        <v>3972</v>
      </c>
      <c r="EP646" s="519">
        <v>4339</v>
      </c>
      <c r="EQ646" s="519">
        <v>4713</v>
      </c>
      <c r="ER646" s="519">
        <v>5093</v>
      </c>
      <c r="ES646" s="519">
        <v>0</v>
      </c>
      <c r="ET646" s="519">
        <v>0</v>
      </c>
      <c r="EU646" s="519">
        <v>0</v>
      </c>
      <c r="EV646" s="519">
        <v>0</v>
      </c>
      <c r="EW646" s="519">
        <v>0</v>
      </c>
      <c r="EX646" s="519">
        <v>0</v>
      </c>
      <c r="EY646" s="519">
        <v>0</v>
      </c>
      <c r="EZ646" s="519">
        <v>0</v>
      </c>
      <c r="FA646" s="519">
        <v>0</v>
      </c>
      <c r="FB646" s="519">
        <v>0</v>
      </c>
      <c r="FC646" s="519">
        <v>0</v>
      </c>
      <c r="FD646" s="519">
        <v>0</v>
      </c>
      <c r="FE646" s="519">
        <v>0</v>
      </c>
      <c r="FF646" s="519">
        <v>0</v>
      </c>
      <c r="FG646" s="519">
        <v>0</v>
      </c>
      <c r="FH646" s="519">
        <v>0</v>
      </c>
      <c r="FI646" s="519">
        <v>0</v>
      </c>
      <c r="FJ646" s="519">
        <v>0</v>
      </c>
      <c r="FK646" s="519">
        <v>0</v>
      </c>
      <c r="FL646" s="519">
        <v>0</v>
      </c>
      <c r="FM646" s="519">
        <v>0</v>
      </c>
      <c r="FN646" s="519">
        <v>0</v>
      </c>
      <c r="FO646" s="519">
        <v>0</v>
      </c>
      <c r="FP646" s="519">
        <v>0</v>
      </c>
      <c r="FQ646" s="519">
        <v>0</v>
      </c>
      <c r="FR646" s="519">
        <v>0</v>
      </c>
      <c r="FS646" s="519">
        <v>0</v>
      </c>
      <c r="FT646" s="519">
        <v>0</v>
      </c>
      <c r="FU646" s="519">
        <v>0</v>
      </c>
      <c r="FV646" s="519">
        <v>0</v>
      </c>
      <c r="FW646" s="519">
        <v>0</v>
      </c>
      <c r="FX646" s="519">
        <v>0</v>
      </c>
      <c r="FY646" s="519">
        <v>0</v>
      </c>
      <c r="FZ646" s="519">
        <v>0</v>
      </c>
      <c r="GA646" s="519">
        <v>0</v>
      </c>
      <c r="GB646" s="519">
        <v>0</v>
      </c>
      <c r="GC646" s="519">
        <v>0</v>
      </c>
      <c r="GD646" s="519">
        <v>0</v>
      </c>
      <c r="GE646" s="519">
        <v>0</v>
      </c>
      <c r="GF646" s="519">
        <v>0</v>
      </c>
      <c r="GG646" s="519">
        <v>0</v>
      </c>
      <c r="GH646" s="519">
        <v>0</v>
      </c>
      <c r="GI646" s="519">
        <v>0</v>
      </c>
      <c r="GJ646" s="519">
        <v>0</v>
      </c>
      <c r="GK646" s="519">
        <v>0</v>
      </c>
      <c r="GL646" s="519">
        <v>0</v>
      </c>
      <c r="GM646" s="519">
        <v>0</v>
      </c>
      <c r="GN646" s="519">
        <v>0</v>
      </c>
      <c r="GO646" s="519">
        <v>0</v>
      </c>
      <c r="GP646" s="519">
        <v>0</v>
      </c>
      <c r="GQ646" s="519">
        <v>0</v>
      </c>
      <c r="GR646" s="519">
        <v>0</v>
      </c>
      <c r="GS646" s="519">
        <v>0</v>
      </c>
      <c r="GT646" s="519">
        <v>0</v>
      </c>
      <c r="GU646" s="519">
        <v>0</v>
      </c>
      <c r="GV646" s="519">
        <v>0</v>
      </c>
      <c r="GW646" s="519">
        <v>0</v>
      </c>
      <c r="GX646" s="519">
        <v>0</v>
      </c>
      <c r="GY646" s="519">
        <v>0</v>
      </c>
      <c r="GZ646" s="519">
        <v>0</v>
      </c>
      <c r="HA646" s="519">
        <v>0</v>
      </c>
      <c r="HB646" s="519">
        <v>0</v>
      </c>
      <c r="HC646" s="519">
        <v>0</v>
      </c>
      <c r="HD646" s="519">
        <v>0</v>
      </c>
      <c r="HE646" s="519">
        <v>0</v>
      </c>
      <c r="HF646" s="519">
        <v>0</v>
      </c>
      <c r="HG646" s="519">
        <v>0</v>
      </c>
      <c r="HH646" s="519">
        <v>0</v>
      </c>
      <c r="HI646" s="519">
        <v>0</v>
      </c>
      <c r="HJ646" s="519">
        <v>0</v>
      </c>
      <c r="HK646" s="519">
        <v>0</v>
      </c>
      <c r="HL646" s="519">
        <v>0</v>
      </c>
      <c r="HM646" s="519">
        <v>0</v>
      </c>
      <c r="HN646" s="519">
        <v>0</v>
      </c>
      <c r="HO646" s="519">
        <v>0</v>
      </c>
      <c r="HP646" s="519">
        <v>0</v>
      </c>
      <c r="HQ646" s="519">
        <v>0</v>
      </c>
      <c r="HR646" s="519">
        <v>0</v>
      </c>
      <c r="HS646" s="519">
        <v>0</v>
      </c>
      <c r="HT646" s="519">
        <v>0</v>
      </c>
      <c r="HU646" s="519">
        <v>0</v>
      </c>
      <c r="HV646" s="519">
        <v>0</v>
      </c>
      <c r="HW646" s="519">
        <v>0</v>
      </c>
      <c r="HX646" s="519">
        <v>0</v>
      </c>
      <c r="HY646" s="519">
        <v>0</v>
      </c>
      <c r="HZ646" s="519">
        <v>0</v>
      </c>
      <c r="IA646" s="519">
        <v>0</v>
      </c>
      <c r="IB646" s="519">
        <v>0</v>
      </c>
      <c r="IC646" s="519">
        <v>0</v>
      </c>
      <c r="ID646" s="519">
        <v>0</v>
      </c>
      <c r="IE646" s="519">
        <v>0</v>
      </c>
      <c r="IF646" s="519">
        <v>0</v>
      </c>
      <c r="IG646" s="519">
        <v>0</v>
      </c>
      <c r="IH646" s="519">
        <v>0</v>
      </c>
      <c r="II646" s="519">
        <v>0</v>
      </c>
      <c r="IJ646" s="519">
        <v>0</v>
      </c>
      <c r="IK646" s="519">
        <v>0</v>
      </c>
    </row>
    <row r="647" spans="2:245" hidden="1">
      <c r="B647" s="519" t="s">
        <v>1058</v>
      </c>
      <c r="C647" s="519"/>
      <c r="D647" s="519"/>
      <c r="E647" s="519"/>
      <c r="F647" s="519">
        <v>2</v>
      </c>
      <c r="G647" s="519"/>
      <c r="H647" s="519">
        <v>3</v>
      </c>
      <c r="I647" s="519">
        <v>5</v>
      </c>
      <c r="J647" s="519" t="str">
        <f t="shared" si="33"/>
        <v>SDN10020305</v>
      </c>
      <c r="K647" s="519">
        <v>960</v>
      </c>
      <c r="M647" s="337"/>
      <c r="N647" s="519" t="s">
        <v>1061</v>
      </c>
      <c r="O647" s="519" t="s">
        <v>1060</v>
      </c>
      <c r="P647" s="519">
        <v>42</v>
      </c>
      <c r="Q647" s="521" t="str">
        <f t="shared" si="31"/>
        <v>SDN150242</v>
      </c>
      <c r="R647" s="519">
        <v>0</v>
      </c>
      <c r="S647" s="519">
        <v>193</v>
      </c>
      <c r="T647" s="519">
        <v>392</v>
      </c>
      <c r="U647" s="519">
        <v>597</v>
      </c>
      <c r="V647" s="519">
        <v>809</v>
      </c>
      <c r="W647" s="519">
        <v>1031</v>
      </c>
      <c r="X647" s="519">
        <v>1259</v>
      </c>
      <c r="Y647" s="519">
        <v>1462</v>
      </c>
      <c r="Z647" s="519">
        <v>1673</v>
      </c>
      <c r="AA647" s="519">
        <v>2525</v>
      </c>
      <c r="AB647" s="519">
        <v>2834</v>
      </c>
      <c r="AC647" s="519">
        <v>3156</v>
      </c>
      <c r="AD647" s="519">
        <v>3495</v>
      </c>
      <c r="AE647" s="519">
        <v>3851</v>
      </c>
      <c r="AF647" s="519">
        <v>4227</v>
      </c>
      <c r="AG647" s="519">
        <v>4407</v>
      </c>
      <c r="AH647" s="519">
        <v>4602</v>
      </c>
      <c r="AI647" s="519">
        <v>4814</v>
      </c>
      <c r="AJ647" s="519">
        <v>5046</v>
      </c>
      <c r="AK647" s="519">
        <v>5299</v>
      </c>
      <c r="AL647" s="519">
        <v>5575</v>
      </c>
      <c r="AM647" s="519">
        <v>5878</v>
      </c>
      <c r="AN647" s="519">
        <v>6216</v>
      </c>
      <c r="AO647" s="519">
        <v>6601</v>
      </c>
      <c r="AP647" s="519">
        <v>7026</v>
      </c>
      <c r="AQ647" s="519">
        <v>7494</v>
      </c>
      <c r="AR647" s="519">
        <v>8016</v>
      </c>
      <c r="AS647" s="519">
        <v>8598</v>
      </c>
      <c r="AT647" s="519">
        <v>9264</v>
      </c>
      <c r="AU647" s="519">
        <v>0</v>
      </c>
      <c r="AV647" s="519">
        <v>0</v>
      </c>
      <c r="AW647" s="519">
        <v>0</v>
      </c>
      <c r="AX647" s="519">
        <v>0</v>
      </c>
      <c r="AY647" s="519">
        <v>0</v>
      </c>
      <c r="AZ647" s="519">
        <v>0</v>
      </c>
      <c r="BA647" s="519">
        <v>0</v>
      </c>
      <c r="BB647" s="519">
        <v>0</v>
      </c>
      <c r="BC647" s="519">
        <v>0</v>
      </c>
      <c r="BD647" s="519">
        <v>0</v>
      </c>
      <c r="BE647" s="519">
        <v>0</v>
      </c>
      <c r="BF647" s="519">
        <v>0</v>
      </c>
      <c r="BG647" s="519">
        <v>0</v>
      </c>
      <c r="BH647" s="519">
        <v>0</v>
      </c>
      <c r="BI647" s="519">
        <v>0</v>
      </c>
      <c r="BJ647" s="519">
        <v>0</v>
      </c>
      <c r="BK647" s="519">
        <v>0</v>
      </c>
      <c r="BL647" s="519">
        <v>0</v>
      </c>
      <c r="BM647" s="519">
        <v>0</v>
      </c>
      <c r="BN647" s="519">
        <v>0</v>
      </c>
      <c r="BO647" s="519">
        <v>0</v>
      </c>
      <c r="BP647" s="519">
        <v>0</v>
      </c>
      <c r="BQ647" s="519">
        <v>0</v>
      </c>
      <c r="BR647" s="519">
        <v>0</v>
      </c>
      <c r="BS647" s="519">
        <v>0</v>
      </c>
      <c r="BT647" s="519">
        <v>0</v>
      </c>
      <c r="BU647" s="519">
        <v>0</v>
      </c>
      <c r="BV647" s="519">
        <v>0</v>
      </c>
      <c r="BW647" s="519">
        <v>0</v>
      </c>
      <c r="BX647" s="519">
        <v>0</v>
      </c>
      <c r="BY647" s="519">
        <v>0</v>
      </c>
      <c r="BZ647" s="519">
        <v>0</v>
      </c>
      <c r="CA647" s="519">
        <v>0</v>
      </c>
      <c r="CB647" s="519">
        <v>0</v>
      </c>
      <c r="CC647" s="519">
        <v>0</v>
      </c>
      <c r="CD647" s="519">
        <v>0</v>
      </c>
      <c r="CE647" s="519">
        <v>0</v>
      </c>
      <c r="CF647" s="519">
        <v>0</v>
      </c>
      <c r="CG647" s="519">
        <v>0</v>
      </c>
      <c r="CH647" s="519">
        <v>0</v>
      </c>
      <c r="CI647" s="519">
        <v>0</v>
      </c>
      <c r="CJ647" s="519">
        <v>0</v>
      </c>
      <c r="CK647" s="519">
        <v>0</v>
      </c>
      <c r="CL647" s="519">
        <v>0</v>
      </c>
      <c r="CM647" s="519">
        <v>0</v>
      </c>
      <c r="CN647" s="519">
        <v>0</v>
      </c>
      <c r="CO647" s="519">
        <v>0</v>
      </c>
      <c r="CP647" s="519">
        <v>0</v>
      </c>
      <c r="CQ647" s="519">
        <v>0</v>
      </c>
      <c r="CR647" s="519">
        <v>0</v>
      </c>
      <c r="CS647" s="519">
        <v>0</v>
      </c>
      <c r="CT647" s="519">
        <v>0</v>
      </c>
      <c r="CU647" s="519">
        <v>0</v>
      </c>
      <c r="CV647" s="519">
        <v>0</v>
      </c>
      <c r="CW647" s="519">
        <v>0</v>
      </c>
      <c r="CX647" s="519">
        <v>0</v>
      </c>
      <c r="CY647" s="519">
        <v>0</v>
      </c>
      <c r="CZ647" s="519">
        <v>0</v>
      </c>
      <c r="DA647" s="519">
        <v>0</v>
      </c>
      <c r="DB647" s="519">
        <v>0</v>
      </c>
      <c r="DC647" s="519">
        <v>0</v>
      </c>
      <c r="DD647" s="519">
        <v>0</v>
      </c>
      <c r="DE647" s="519">
        <v>0</v>
      </c>
      <c r="DF647" s="519">
        <v>0</v>
      </c>
      <c r="DG647" s="519">
        <v>0</v>
      </c>
      <c r="DH647" s="519">
        <v>0</v>
      </c>
      <c r="DI647" s="519">
        <v>0</v>
      </c>
      <c r="DJ647" s="519">
        <v>0</v>
      </c>
      <c r="DK647" s="519">
        <v>0</v>
      </c>
      <c r="DL647" s="519">
        <v>0</v>
      </c>
      <c r="DM647" s="519">
        <v>0</v>
      </c>
      <c r="DN647" s="519">
        <v>0</v>
      </c>
      <c r="DO647" s="519">
        <v>0</v>
      </c>
      <c r="DP647" s="519">
        <v>0</v>
      </c>
      <c r="DQ647" s="519">
        <v>0</v>
      </c>
      <c r="DR647" s="519">
        <v>0</v>
      </c>
      <c r="DS647" s="519">
        <v>0</v>
      </c>
      <c r="DT647" s="519">
        <v>0</v>
      </c>
      <c r="DU647" s="519">
        <v>0</v>
      </c>
      <c r="DV647" s="519">
        <v>0</v>
      </c>
      <c r="DW647" s="519">
        <v>0</v>
      </c>
      <c r="DX647" s="519">
        <v>0</v>
      </c>
      <c r="DZ647" s="337"/>
      <c r="EA647" s="519" t="s">
        <v>1061</v>
      </c>
      <c r="EB647" s="519" t="s">
        <v>1060</v>
      </c>
      <c r="EC647" s="519">
        <v>42</v>
      </c>
      <c r="ED647" s="521" t="str">
        <f t="shared" si="32"/>
        <v>SDN150242</v>
      </c>
      <c r="EE647" s="519">
        <v>0</v>
      </c>
      <c r="EF647" s="519">
        <v>324</v>
      </c>
      <c r="EG647" s="519">
        <v>686</v>
      </c>
      <c r="EH647" s="519">
        <v>1097</v>
      </c>
      <c r="EI647" s="519">
        <v>1504</v>
      </c>
      <c r="EJ647" s="519">
        <v>1909</v>
      </c>
      <c r="EK647" s="519">
        <v>2315</v>
      </c>
      <c r="EL647" s="519">
        <v>2658</v>
      </c>
      <c r="EM647" s="519">
        <v>3005</v>
      </c>
      <c r="EN647" s="519">
        <v>3492</v>
      </c>
      <c r="EO647" s="519">
        <v>3846</v>
      </c>
      <c r="EP647" s="519">
        <v>4201</v>
      </c>
      <c r="EQ647" s="519">
        <v>4564</v>
      </c>
      <c r="ER647" s="519">
        <v>4934</v>
      </c>
      <c r="ES647" s="519">
        <v>0</v>
      </c>
      <c r="ET647" s="519">
        <v>0</v>
      </c>
      <c r="EU647" s="519">
        <v>0</v>
      </c>
      <c r="EV647" s="519">
        <v>0</v>
      </c>
      <c r="EW647" s="519">
        <v>0</v>
      </c>
      <c r="EX647" s="519">
        <v>0</v>
      </c>
      <c r="EY647" s="519">
        <v>0</v>
      </c>
      <c r="EZ647" s="519">
        <v>0</v>
      </c>
      <c r="FA647" s="519">
        <v>0</v>
      </c>
      <c r="FB647" s="519">
        <v>0</v>
      </c>
      <c r="FC647" s="519">
        <v>0</v>
      </c>
      <c r="FD647" s="519">
        <v>0</v>
      </c>
      <c r="FE647" s="519">
        <v>0</v>
      </c>
      <c r="FF647" s="519">
        <v>0</v>
      </c>
      <c r="FG647" s="519">
        <v>0</v>
      </c>
      <c r="FH647" s="519">
        <v>0</v>
      </c>
      <c r="FI647" s="519">
        <v>0</v>
      </c>
      <c r="FJ647" s="519">
        <v>0</v>
      </c>
      <c r="FK647" s="519">
        <v>0</v>
      </c>
      <c r="FL647" s="519">
        <v>0</v>
      </c>
      <c r="FM647" s="519">
        <v>0</v>
      </c>
      <c r="FN647" s="519">
        <v>0</v>
      </c>
      <c r="FO647" s="519">
        <v>0</v>
      </c>
      <c r="FP647" s="519">
        <v>0</v>
      </c>
      <c r="FQ647" s="519">
        <v>0</v>
      </c>
      <c r="FR647" s="519">
        <v>0</v>
      </c>
      <c r="FS647" s="519">
        <v>0</v>
      </c>
      <c r="FT647" s="519">
        <v>0</v>
      </c>
      <c r="FU647" s="519">
        <v>0</v>
      </c>
      <c r="FV647" s="519">
        <v>0</v>
      </c>
      <c r="FW647" s="519">
        <v>0</v>
      </c>
      <c r="FX647" s="519">
        <v>0</v>
      </c>
      <c r="FY647" s="519">
        <v>0</v>
      </c>
      <c r="FZ647" s="519">
        <v>0</v>
      </c>
      <c r="GA647" s="519">
        <v>0</v>
      </c>
      <c r="GB647" s="519">
        <v>0</v>
      </c>
      <c r="GC647" s="519">
        <v>0</v>
      </c>
      <c r="GD647" s="519">
        <v>0</v>
      </c>
      <c r="GE647" s="519">
        <v>0</v>
      </c>
      <c r="GF647" s="519">
        <v>0</v>
      </c>
      <c r="GG647" s="519">
        <v>0</v>
      </c>
      <c r="GH647" s="519">
        <v>0</v>
      </c>
      <c r="GI647" s="519">
        <v>0</v>
      </c>
      <c r="GJ647" s="519">
        <v>0</v>
      </c>
      <c r="GK647" s="519">
        <v>0</v>
      </c>
      <c r="GL647" s="519">
        <v>0</v>
      </c>
      <c r="GM647" s="519">
        <v>0</v>
      </c>
      <c r="GN647" s="519">
        <v>0</v>
      </c>
      <c r="GO647" s="519">
        <v>0</v>
      </c>
      <c r="GP647" s="519">
        <v>0</v>
      </c>
      <c r="GQ647" s="519">
        <v>0</v>
      </c>
      <c r="GR647" s="519">
        <v>0</v>
      </c>
      <c r="GS647" s="519">
        <v>0</v>
      </c>
      <c r="GT647" s="519">
        <v>0</v>
      </c>
      <c r="GU647" s="519">
        <v>0</v>
      </c>
      <c r="GV647" s="519">
        <v>0</v>
      </c>
      <c r="GW647" s="519">
        <v>0</v>
      </c>
      <c r="GX647" s="519">
        <v>0</v>
      </c>
      <c r="GY647" s="519">
        <v>0</v>
      </c>
      <c r="GZ647" s="519">
        <v>0</v>
      </c>
      <c r="HA647" s="519">
        <v>0</v>
      </c>
      <c r="HB647" s="519">
        <v>0</v>
      </c>
      <c r="HC647" s="519">
        <v>0</v>
      </c>
      <c r="HD647" s="519">
        <v>0</v>
      </c>
      <c r="HE647" s="519">
        <v>0</v>
      </c>
      <c r="HF647" s="519">
        <v>0</v>
      </c>
      <c r="HG647" s="519">
        <v>0</v>
      </c>
      <c r="HH647" s="519">
        <v>0</v>
      </c>
      <c r="HI647" s="519">
        <v>0</v>
      </c>
      <c r="HJ647" s="519">
        <v>0</v>
      </c>
      <c r="HK647" s="519">
        <v>0</v>
      </c>
      <c r="HL647" s="519">
        <v>0</v>
      </c>
      <c r="HM647" s="519">
        <v>0</v>
      </c>
      <c r="HN647" s="519">
        <v>0</v>
      </c>
      <c r="HO647" s="519">
        <v>0</v>
      </c>
      <c r="HP647" s="519">
        <v>0</v>
      </c>
      <c r="HQ647" s="519">
        <v>0</v>
      </c>
      <c r="HR647" s="519">
        <v>0</v>
      </c>
      <c r="HS647" s="519">
        <v>0</v>
      </c>
      <c r="HT647" s="519">
        <v>0</v>
      </c>
      <c r="HU647" s="519">
        <v>0</v>
      </c>
      <c r="HV647" s="519">
        <v>0</v>
      </c>
      <c r="HW647" s="519">
        <v>0</v>
      </c>
      <c r="HX647" s="519">
        <v>0</v>
      </c>
      <c r="HY647" s="519">
        <v>0</v>
      </c>
      <c r="HZ647" s="519">
        <v>0</v>
      </c>
      <c r="IA647" s="519">
        <v>0</v>
      </c>
      <c r="IB647" s="519">
        <v>0</v>
      </c>
      <c r="IC647" s="519">
        <v>0</v>
      </c>
      <c r="ID647" s="519">
        <v>0</v>
      </c>
      <c r="IE647" s="519">
        <v>0</v>
      </c>
      <c r="IF647" s="519">
        <v>0</v>
      </c>
      <c r="IG647" s="519">
        <v>0</v>
      </c>
      <c r="IH647" s="519">
        <v>0</v>
      </c>
      <c r="II647" s="519">
        <v>0</v>
      </c>
      <c r="IJ647" s="519">
        <v>0</v>
      </c>
      <c r="IK647" s="519">
        <v>0</v>
      </c>
    </row>
    <row r="648" spans="2:245" hidden="1">
      <c r="B648" s="519" t="s">
        <v>1058</v>
      </c>
      <c r="C648" s="519"/>
      <c r="D648" s="519"/>
      <c r="E648" s="519"/>
      <c r="F648" s="519">
        <v>2</v>
      </c>
      <c r="G648" s="519"/>
      <c r="H648" s="519">
        <v>3</v>
      </c>
      <c r="I648" s="519">
        <v>6</v>
      </c>
      <c r="J648" s="519" t="str">
        <f t="shared" si="33"/>
        <v>SDN10020306</v>
      </c>
      <c r="K648" s="519">
        <v>768</v>
      </c>
      <c r="M648" s="337"/>
      <c r="N648" s="519" t="s">
        <v>1061</v>
      </c>
      <c r="O648" s="519" t="s">
        <v>1060</v>
      </c>
      <c r="P648" s="519">
        <v>43</v>
      </c>
      <c r="Q648" s="521" t="str">
        <f t="shared" si="31"/>
        <v>SDN150243</v>
      </c>
      <c r="R648" s="519">
        <v>0</v>
      </c>
      <c r="S648" s="519">
        <v>189</v>
      </c>
      <c r="T648" s="519">
        <v>384</v>
      </c>
      <c r="U648" s="519">
        <v>586</v>
      </c>
      <c r="V648" s="519">
        <v>795</v>
      </c>
      <c r="W648" s="519">
        <v>1013</v>
      </c>
      <c r="X648" s="519">
        <v>1238</v>
      </c>
      <c r="Y648" s="519">
        <v>1437</v>
      </c>
      <c r="Z648" s="519">
        <v>1646</v>
      </c>
      <c r="AA648" s="519">
        <v>2485</v>
      </c>
      <c r="AB648" s="519">
        <v>2788</v>
      </c>
      <c r="AC648" s="519">
        <v>3106</v>
      </c>
      <c r="AD648" s="519">
        <v>3441</v>
      </c>
      <c r="AE648" s="519">
        <v>3793</v>
      </c>
      <c r="AF648" s="519">
        <v>4165</v>
      </c>
      <c r="AG648" s="519">
        <v>4346</v>
      </c>
      <c r="AH648" s="519">
        <v>4543</v>
      </c>
      <c r="AI648" s="519">
        <v>4759</v>
      </c>
      <c r="AJ648" s="519">
        <v>4993</v>
      </c>
      <c r="AK648" s="519">
        <v>5249</v>
      </c>
      <c r="AL648" s="519">
        <v>5529</v>
      </c>
      <c r="AM648" s="519">
        <v>5842</v>
      </c>
      <c r="AN648" s="519">
        <v>6197</v>
      </c>
      <c r="AO648" s="519">
        <v>6592</v>
      </c>
      <c r="AP648" s="519">
        <v>7027</v>
      </c>
      <c r="AQ648" s="519">
        <v>7514</v>
      </c>
      <c r="AR648" s="519">
        <v>8055</v>
      </c>
      <c r="AS648" s="519">
        <v>8676</v>
      </c>
      <c r="AT648" s="519">
        <v>9373</v>
      </c>
      <c r="AU648" s="519">
        <v>0</v>
      </c>
      <c r="AV648" s="519">
        <v>0</v>
      </c>
      <c r="AW648" s="519">
        <v>0</v>
      </c>
      <c r="AX648" s="519">
        <v>0</v>
      </c>
      <c r="AY648" s="519">
        <v>0</v>
      </c>
      <c r="AZ648" s="519">
        <v>0</v>
      </c>
      <c r="BA648" s="519">
        <v>0</v>
      </c>
      <c r="BB648" s="519">
        <v>0</v>
      </c>
      <c r="BC648" s="519">
        <v>0</v>
      </c>
      <c r="BD648" s="519">
        <v>0</v>
      </c>
      <c r="BE648" s="519">
        <v>0</v>
      </c>
      <c r="BF648" s="519">
        <v>0</v>
      </c>
      <c r="BG648" s="519">
        <v>0</v>
      </c>
      <c r="BH648" s="519">
        <v>0</v>
      </c>
      <c r="BI648" s="519">
        <v>0</v>
      </c>
      <c r="BJ648" s="519">
        <v>0</v>
      </c>
      <c r="BK648" s="519">
        <v>0</v>
      </c>
      <c r="BL648" s="519">
        <v>0</v>
      </c>
      <c r="BM648" s="519">
        <v>0</v>
      </c>
      <c r="BN648" s="519">
        <v>0</v>
      </c>
      <c r="BO648" s="519">
        <v>0</v>
      </c>
      <c r="BP648" s="519">
        <v>0</v>
      </c>
      <c r="BQ648" s="519">
        <v>0</v>
      </c>
      <c r="BR648" s="519">
        <v>0</v>
      </c>
      <c r="BS648" s="519">
        <v>0</v>
      </c>
      <c r="BT648" s="519">
        <v>0</v>
      </c>
      <c r="BU648" s="519">
        <v>0</v>
      </c>
      <c r="BV648" s="519">
        <v>0</v>
      </c>
      <c r="BW648" s="519">
        <v>0</v>
      </c>
      <c r="BX648" s="519">
        <v>0</v>
      </c>
      <c r="BY648" s="519">
        <v>0</v>
      </c>
      <c r="BZ648" s="519">
        <v>0</v>
      </c>
      <c r="CA648" s="519">
        <v>0</v>
      </c>
      <c r="CB648" s="519">
        <v>0</v>
      </c>
      <c r="CC648" s="519">
        <v>0</v>
      </c>
      <c r="CD648" s="519">
        <v>0</v>
      </c>
      <c r="CE648" s="519">
        <v>0</v>
      </c>
      <c r="CF648" s="519">
        <v>0</v>
      </c>
      <c r="CG648" s="519">
        <v>0</v>
      </c>
      <c r="CH648" s="519">
        <v>0</v>
      </c>
      <c r="CI648" s="519">
        <v>0</v>
      </c>
      <c r="CJ648" s="519">
        <v>0</v>
      </c>
      <c r="CK648" s="519">
        <v>0</v>
      </c>
      <c r="CL648" s="519">
        <v>0</v>
      </c>
      <c r="CM648" s="519">
        <v>0</v>
      </c>
      <c r="CN648" s="519">
        <v>0</v>
      </c>
      <c r="CO648" s="519">
        <v>0</v>
      </c>
      <c r="CP648" s="519">
        <v>0</v>
      </c>
      <c r="CQ648" s="519">
        <v>0</v>
      </c>
      <c r="CR648" s="519">
        <v>0</v>
      </c>
      <c r="CS648" s="519">
        <v>0</v>
      </c>
      <c r="CT648" s="519">
        <v>0</v>
      </c>
      <c r="CU648" s="519">
        <v>0</v>
      </c>
      <c r="CV648" s="519">
        <v>0</v>
      </c>
      <c r="CW648" s="519">
        <v>0</v>
      </c>
      <c r="CX648" s="519">
        <v>0</v>
      </c>
      <c r="CY648" s="519">
        <v>0</v>
      </c>
      <c r="CZ648" s="519">
        <v>0</v>
      </c>
      <c r="DA648" s="519">
        <v>0</v>
      </c>
      <c r="DB648" s="519">
        <v>0</v>
      </c>
      <c r="DC648" s="519">
        <v>0</v>
      </c>
      <c r="DD648" s="519">
        <v>0</v>
      </c>
      <c r="DE648" s="519">
        <v>0</v>
      </c>
      <c r="DF648" s="519">
        <v>0</v>
      </c>
      <c r="DG648" s="519">
        <v>0</v>
      </c>
      <c r="DH648" s="519">
        <v>0</v>
      </c>
      <c r="DI648" s="519">
        <v>0</v>
      </c>
      <c r="DJ648" s="519">
        <v>0</v>
      </c>
      <c r="DK648" s="519">
        <v>0</v>
      </c>
      <c r="DL648" s="519">
        <v>0</v>
      </c>
      <c r="DM648" s="519">
        <v>0</v>
      </c>
      <c r="DN648" s="519">
        <v>0</v>
      </c>
      <c r="DO648" s="519">
        <v>0</v>
      </c>
      <c r="DP648" s="519">
        <v>0</v>
      </c>
      <c r="DQ648" s="519">
        <v>0</v>
      </c>
      <c r="DR648" s="519">
        <v>0</v>
      </c>
      <c r="DS648" s="519">
        <v>0</v>
      </c>
      <c r="DT648" s="519">
        <v>0</v>
      </c>
      <c r="DU648" s="519">
        <v>0</v>
      </c>
      <c r="DV648" s="519">
        <v>0</v>
      </c>
      <c r="DW648" s="519">
        <v>0</v>
      </c>
      <c r="DX648" s="519">
        <v>0</v>
      </c>
      <c r="DZ648" s="337"/>
      <c r="EA648" s="519" t="s">
        <v>1061</v>
      </c>
      <c r="EB648" s="519" t="s">
        <v>1060</v>
      </c>
      <c r="EC648" s="519">
        <v>43</v>
      </c>
      <c r="ED648" s="521" t="str">
        <f t="shared" si="32"/>
        <v>SDN150243</v>
      </c>
      <c r="EE648" s="519">
        <v>0</v>
      </c>
      <c r="EF648" s="519">
        <v>312</v>
      </c>
      <c r="EG648" s="519">
        <v>660</v>
      </c>
      <c r="EH648" s="519">
        <v>1058</v>
      </c>
      <c r="EI648" s="519">
        <v>1453</v>
      </c>
      <c r="EJ648" s="519">
        <v>1845</v>
      </c>
      <c r="EK648" s="519">
        <v>2237</v>
      </c>
      <c r="EL648" s="519">
        <v>2570</v>
      </c>
      <c r="EM648" s="519">
        <v>2906</v>
      </c>
      <c r="EN648" s="519">
        <v>3382</v>
      </c>
      <c r="EO648" s="519">
        <v>3720</v>
      </c>
      <c r="EP648" s="519">
        <v>4064</v>
      </c>
      <c r="EQ648" s="519">
        <v>4417</v>
      </c>
      <c r="ER648" s="519">
        <v>4773</v>
      </c>
      <c r="ES648" s="519">
        <v>0</v>
      </c>
      <c r="ET648" s="519">
        <v>0</v>
      </c>
      <c r="EU648" s="519">
        <v>0</v>
      </c>
      <c r="EV648" s="519">
        <v>0</v>
      </c>
      <c r="EW648" s="519">
        <v>0</v>
      </c>
      <c r="EX648" s="519">
        <v>0</v>
      </c>
      <c r="EY648" s="519">
        <v>0</v>
      </c>
      <c r="EZ648" s="519">
        <v>0</v>
      </c>
      <c r="FA648" s="519">
        <v>0</v>
      </c>
      <c r="FB648" s="519">
        <v>0</v>
      </c>
      <c r="FC648" s="519">
        <v>0</v>
      </c>
      <c r="FD648" s="519">
        <v>0</v>
      </c>
      <c r="FE648" s="519">
        <v>0</v>
      </c>
      <c r="FF648" s="519">
        <v>0</v>
      </c>
      <c r="FG648" s="519">
        <v>0</v>
      </c>
      <c r="FH648" s="519">
        <v>0</v>
      </c>
      <c r="FI648" s="519">
        <v>0</v>
      </c>
      <c r="FJ648" s="519">
        <v>0</v>
      </c>
      <c r="FK648" s="519">
        <v>0</v>
      </c>
      <c r="FL648" s="519">
        <v>0</v>
      </c>
      <c r="FM648" s="519">
        <v>0</v>
      </c>
      <c r="FN648" s="519">
        <v>0</v>
      </c>
      <c r="FO648" s="519">
        <v>0</v>
      </c>
      <c r="FP648" s="519">
        <v>0</v>
      </c>
      <c r="FQ648" s="519">
        <v>0</v>
      </c>
      <c r="FR648" s="519">
        <v>0</v>
      </c>
      <c r="FS648" s="519">
        <v>0</v>
      </c>
      <c r="FT648" s="519">
        <v>0</v>
      </c>
      <c r="FU648" s="519">
        <v>0</v>
      </c>
      <c r="FV648" s="519">
        <v>0</v>
      </c>
      <c r="FW648" s="519">
        <v>0</v>
      </c>
      <c r="FX648" s="519">
        <v>0</v>
      </c>
      <c r="FY648" s="519">
        <v>0</v>
      </c>
      <c r="FZ648" s="519">
        <v>0</v>
      </c>
      <c r="GA648" s="519">
        <v>0</v>
      </c>
      <c r="GB648" s="519">
        <v>0</v>
      </c>
      <c r="GC648" s="519">
        <v>0</v>
      </c>
      <c r="GD648" s="519">
        <v>0</v>
      </c>
      <c r="GE648" s="519">
        <v>0</v>
      </c>
      <c r="GF648" s="519">
        <v>0</v>
      </c>
      <c r="GG648" s="519">
        <v>0</v>
      </c>
      <c r="GH648" s="519">
        <v>0</v>
      </c>
      <c r="GI648" s="519">
        <v>0</v>
      </c>
      <c r="GJ648" s="519">
        <v>0</v>
      </c>
      <c r="GK648" s="519">
        <v>0</v>
      </c>
      <c r="GL648" s="519">
        <v>0</v>
      </c>
      <c r="GM648" s="519">
        <v>0</v>
      </c>
      <c r="GN648" s="519">
        <v>0</v>
      </c>
      <c r="GO648" s="519">
        <v>0</v>
      </c>
      <c r="GP648" s="519">
        <v>0</v>
      </c>
      <c r="GQ648" s="519">
        <v>0</v>
      </c>
      <c r="GR648" s="519">
        <v>0</v>
      </c>
      <c r="GS648" s="519">
        <v>0</v>
      </c>
      <c r="GT648" s="519">
        <v>0</v>
      </c>
      <c r="GU648" s="519">
        <v>0</v>
      </c>
      <c r="GV648" s="519">
        <v>0</v>
      </c>
      <c r="GW648" s="519">
        <v>0</v>
      </c>
      <c r="GX648" s="519">
        <v>0</v>
      </c>
      <c r="GY648" s="519">
        <v>0</v>
      </c>
      <c r="GZ648" s="519">
        <v>0</v>
      </c>
      <c r="HA648" s="519">
        <v>0</v>
      </c>
      <c r="HB648" s="519">
        <v>0</v>
      </c>
      <c r="HC648" s="519">
        <v>0</v>
      </c>
      <c r="HD648" s="519">
        <v>0</v>
      </c>
      <c r="HE648" s="519">
        <v>0</v>
      </c>
      <c r="HF648" s="519">
        <v>0</v>
      </c>
      <c r="HG648" s="519">
        <v>0</v>
      </c>
      <c r="HH648" s="519">
        <v>0</v>
      </c>
      <c r="HI648" s="519">
        <v>0</v>
      </c>
      <c r="HJ648" s="519">
        <v>0</v>
      </c>
      <c r="HK648" s="519">
        <v>0</v>
      </c>
      <c r="HL648" s="519">
        <v>0</v>
      </c>
      <c r="HM648" s="519">
        <v>0</v>
      </c>
      <c r="HN648" s="519">
        <v>0</v>
      </c>
      <c r="HO648" s="519">
        <v>0</v>
      </c>
      <c r="HP648" s="519">
        <v>0</v>
      </c>
      <c r="HQ648" s="519">
        <v>0</v>
      </c>
      <c r="HR648" s="519">
        <v>0</v>
      </c>
      <c r="HS648" s="519">
        <v>0</v>
      </c>
      <c r="HT648" s="519">
        <v>0</v>
      </c>
      <c r="HU648" s="519">
        <v>0</v>
      </c>
      <c r="HV648" s="519">
        <v>0</v>
      </c>
      <c r="HW648" s="519">
        <v>0</v>
      </c>
      <c r="HX648" s="519">
        <v>0</v>
      </c>
      <c r="HY648" s="519">
        <v>0</v>
      </c>
      <c r="HZ648" s="519">
        <v>0</v>
      </c>
      <c r="IA648" s="519">
        <v>0</v>
      </c>
      <c r="IB648" s="519">
        <v>0</v>
      </c>
      <c r="IC648" s="519">
        <v>0</v>
      </c>
      <c r="ID648" s="519">
        <v>0</v>
      </c>
      <c r="IE648" s="519">
        <v>0</v>
      </c>
      <c r="IF648" s="519">
        <v>0</v>
      </c>
      <c r="IG648" s="519">
        <v>0</v>
      </c>
      <c r="IH648" s="519">
        <v>0</v>
      </c>
      <c r="II648" s="519">
        <v>0</v>
      </c>
      <c r="IJ648" s="519">
        <v>0</v>
      </c>
      <c r="IK648" s="519">
        <v>0</v>
      </c>
    </row>
    <row r="649" spans="2:245" hidden="1">
      <c r="B649" s="519" t="s">
        <v>1058</v>
      </c>
      <c r="C649" s="519"/>
      <c r="D649" s="519"/>
      <c r="E649" s="519"/>
      <c r="F649" s="519">
        <v>2</v>
      </c>
      <c r="G649" s="519"/>
      <c r="H649" s="519">
        <v>3</v>
      </c>
      <c r="I649" s="519">
        <v>7</v>
      </c>
      <c r="J649" s="519" t="str">
        <f t="shared" si="33"/>
        <v>SDN10020307</v>
      </c>
      <c r="K649" s="519">
        <v>768</v>
      </c>
      <c r="M649" s="337"/>
      <c r="N649" s="519" t="s">
        <v>1061</v>
      </c>
      <c r="O649" s="519" t="s">
        <v>1060</v>
      </c>
      <c r="P649" s="519">
        <v>44</v>
      </c>
      <c r="Q649" s="521" t="str">
        <f t="shared" si="31"/>
        <v>SDN150244</v>
      </c>
      <c r="R649" s="519">
        <v>0</v>
      </c>
      <c r="S649" s="519">
        <v>189</v>
      </c>
      <c r="T649" s="519">
        <v>384</v>
      </c>
      <c r="U649" s="519">
        <v>586</v>
      </c>
      <c r="V649" s="519">
        <v>795</v>
      </c>
      <c r="W649" s="519">
        <v>1012</v>
      </c>
      <c r="X649" s="519">
        <v>1239</v>
      </c>
      <c r="Y649" s="519">
        <v>1439</v>
      </c>
      <c r="Z649" s="519">
        <v>1648</v>
      </c>
      <c r="AA649" s="519">
        <v>2488</v>
      </c>
      <c r="AB649" s="519">
        <v>2793</v>
      </c>
      <c r="AC649" s="519">
        <v>3113</v>
      </c>
      <c r="AD649" s="519">
        <v>3449</v>
      </c>
      <c r="AE649" s="519">
        <v>3804</v>
      </c>
      <c r="AF649" s="519">
        <v>4180</v>
      </c>
      <c r="AG649" s="519">
        <v>4366</v>
      </c>
      <c r="AH649" s="519">
        <v>4570</v>
      </c>
      <c r="AI649" s="519">
        <v>4791</v>
      </c>
      <c r="AJ649" s="519">
        <v>5032</v>
      </c>
      <c r="AK649" s="519">
        <v>5296</v>
      </c>
      <c r="AL649" s="519">
        <v>5590</v>
      </c>
      <c r="AM649" s="519">
        <v>5923</v>
      </c>
      <c r="AN649" s="519">
        <v>6294</v>
      </c>
      <c r="AO649" s="519">
        <v>6704</v>
      </c>
      <c r="AP649" s="519">
        <v>7165</v>
      </c>
      <c r="AQ649" s="519">
        <v>7677</v>
      </c>
      <c r="AR649" s="519">
        <v>8265</v>
      </c>
      <c r="AS649" s="519">
        <v>8924</v>
      </c>
      <c r="AT649" s="519">
        <v>9664</v>
      </c>
      <c r="AU649" s="519">
        <v>0</v>
      </c>
      <c r="AV649" s="519">
        <v>0</v>
      </c>
      <c r="AW649" s="519">
        <v>0</v>
      </c>
      <c r="AX649" s="519">
        <v>0</v>
      </c>
      <c r="AY649" s="519">
        <v>0</v>
      </c>
      <c r="AZ649" s="519">
        <v>0</v>
      </c>
      <c r="BA649" s="519">
        <v>0</v>
      </c>
      <c r="BB649" s="519">
        <v>0</v>
      </c>
      <c r="BC649" s="519">
        <v>0</v>
      </c>
      <c r="BD649" s="519">
        <v>0</v>
      </c>
      <c r="BE649" s="519">
        <v>0</v>
      </c>
      <c r="BF649" s="519">
        <v>0</v>
      </c>
      <c r="BG649" s="519">
        <v>0</v>
      </c>
      <c r="BH649" s="519">
        <v>0</v>
      </c>
      <c r="BI649" s="519">
        <v>0</v>
      </c>
      <c r="BJ649" s="519">
        <v>0</v>
      </c>
      <c r="BK649" s="519">
        <v>0</v>
      </c>
      <c r="BL649" s="519">
        <v>0</v>
      </c>
      <c r="BM649" s="519">
        <v>0</v>
      </c>
      <c r="BN649" s="519">
        <v>0</v>
      </c>
      <c r="BO649" s="519">
        <v>0</v>
      </c>
      <c r="BP649" s="519">
        <v>0</v>
      </c>
      <c r="BQ649" s="519">
        <v>0</v>
      </c>
      <c r="BR649" s="519">
        <v>0</v>
      </c>
      <c r="BS649" s="519">
        <v>0</v>
      </c>
      <c r="BT649" s="519">
        <v>0</v>
      </c>
      <c r="BU649" s="519">
        <v>0</v>
      </c>
      <c r="BV649" s="519">
        <v>0</v>
      </c>
      <c r="BW649" s="519">
        <v>0</v>
      </c>
      <c r="BX649" s="519">
        <v>0</v>
      </c>
      <c r="BY649" s="519">
        <v>0</v>
      </c>
      <c r="BZ649" s="519">
        <v>0</v>
      </c>
      <c r="CA649" s="519">
        <v>0</v>
      </c>
      <c r="CB649" s="519">
        <v>0</v>
      </c>
      <c r="CC649" s="519">
        <v>0</v>
      </c>
      <c r="CD649" s="519">
        <v>0</v>
      </c>
      <c r="CE649" s="519">
        <v>0</v>
      </c>
      <c r="CF649" s="519">
        <v>0</v>
      </c>
      <c r="CG649" s="519">
        <v>0</v>
      </c>
      <c r="CH649" s="519">
        <v>0</v>
      </c>
      <c r="CI649" s="519">
        <v>0</v>
      </c>
      <c r="CJ649" s="519">
        <v>0</v>
      </c>
      <c r="CK649" s="519">
        <v>0</v>
      </c>
      <c r="CL649" s="519">
        <v>0</v>
      </c>
      <c r="CM649" s="519">
        <v>0</v>
      </c>
      <c r="CN649" s="519">
        <v>0</v>
      </c>
      <c r="CO649" s="519">
        <v>0</v>
      </c>
      <c r="CP649" s="519">
        <v>0</v>
      </c>
      <c r="CQ649" s="519">
        <v>0</v>
      </c>
      <c r="CR649" s="519">
        <v>0</v>
      </c>
      <c r="CS649" s="519">
        <v>0</v>
      </c>
      <c r="CT649" s="519">
        <v>0</v>
      </c>
      <c r="CU649" s="519">
        <v>0</v>
      </c>
      <c r="CV649" s="519">
        <v>0</v>
      </c>
      <c r="CW649" s="519">
        <v>0</v>
      </c>
      <c r="CX649" s="519">
        <v>0</v>
      </c>
      <c r="CY649" s="519">
        <v>0</v>
      </c>
      <c r="CZ649" s="519">
        <v>0</v>
      </c>
      <c r="DA649" s="519">
        <v>0</v>
      </c>
      <c r="DB649" s="519">
        <v>0</v>
      </c>
      <c r="DC649" s="519">
        <v>0</v>
      </c>
      <c r="DD649" s="519">
        <v>0</v>
      </c>
      <c r="DE649" s="519">
        <v>0</v>
      </c>
      <c r="DF649" s="519">
        <v>0</v>
      </c>
      <c r="DG649" s="519">
        <v>0</v>
      </c>
      <c r="DH649" s="519">
        <v>0</v>
      </c>
      <c r="DI649" s="519">
        <v>0</v>
      </c>
      <c r="DJ649" s="519">
        <v>0</v>
      </c>
      <c r="DK649" s="519">
        <v>0</v>
      </c>
      <c r="DL649" s="519">
        <v>0</v>
      </c>
      <c r="DM649" s="519">
        <v>0</v>
      </c>
      <c r="DN649" s="519">
        <v>0</v>
      </c>
      <c r="DO649" s="519">
        <v>0</v>
      </c>
      <c r="DP649" s="519">
        <v>0</v>
      </c>
      <c r="DQ649" s="519">
        <v>0</v>
      </c>
      <c r="DR649" s="519">
        <v>0</v>
      </c>
      <c r="DS649" s="519">
        <v>0</v>
      </c>
      <c r="DT649" s="519">
        <v>0</v>
      </c>
      <c r="DU649" s="519">
        <v>0</v>
      </c>
      <c r="DV649" s="519">
        <v>0</v>
      </c>
      <c r="DW649" s="519">
        <v>0</v>
      </c>
      <c r="DX649" s="519">
        <v>0</v>
      </c>
      <c r="DZ649" s="337"/>
      <c r="EA649" s="519" t="s">
        <v>1061</v>
      </c>
      <c r="EB649" s="519" t="s">
        <v>1060</v>
      </c>
      <c r="EC649" s="519">
        <v>44</v>
      </c>
      <c r="ED649" s="521" t="str">
        <f t="shared" si="32"/>
        <v>SDN150244</v>
      </c>
      <c r="EE649" s="519">
        <v>0</v>
      </c>
      <c r="EF649" s="519">
        <v>303</v>
      </c>
      <c r="EG649" s="519">
        <v>641</v>
      </c>
      <c r="EH649" s="519">
        <v>1026</v>
      </c>
      <c r="EI649" s="519">
        <v>1409</v>
      </c>
      <c r="EJ649" s="519">
        <v>1786</v>
      </c>
      <c r="EK649" s="519">
        <v>2168</v>
      </c>
      <c r="EL649" s="519">
        <v>2490</v>
      </c>
      <c r="EM649" s="519">
        <v>2813</v>
      </c>
      <c r="EN649" s="519">
        <v>3271</v>
      </c>
      <c r="EO649" s="519">
        <v>3597</v>
      </c>
      <c r="EP649" s="519">
        <v>3929</v>
      </c>
      <c r="EQ649" s="519">
        <v>4265</v>
      </c>
      <c r="ER649" s="519">
        <v>4609</v>
      </c>
      <c r="ES649" s="519">
        <v>0</v>
      </c>
      <c r="ET649" s="519">
        <v>0</v>
      </c>
      <c r="EU649" s="519">
        <v>0</v>
      </c>
      <c r="EV649" s="519">
        <v>0</v>
      </c>
      <c r="EW649" s="519">
        <v>0</v>
      </c>
      <c r="EX649" s="519">
        <v>0</v>
      </c>
      <c r="EY649" s="519">
        <v>0</v>
      </c>
      <c r="EZ649" s="519">
        <v>0</v>
      </c>
      <c r="FA649" s="519">
        <v>0</v>
      </c>
      <c r="FB649" s="519">
        <v>0</v>
      </c>
      <c r="FC649" s="519">
        <v>0</v>
      </c>
      <c r="FD649" s="519">
        <v>0</v>
      </c>
      <c r="FE649" s="519">
        <v>0</v>
      </c>
      <c r="FF649" s="519">
        <v>0</v>
      </c>
      <c r="FG649" s="519">
        <v>0</v>
      </c>
      <c r="FH649" s="519">
        <v>0</v>
      </c>
      <c r="FI649" s="519">
        <v>0</v>
      </c>
      <c r="FJ649" s="519">
        <v>0</v>
      </c>
      <c r="FK649" s="519">
        <v>0</v>
      </c>
      <c r="FL649" s="519">
        <v>0</v>
      </c>
      <c r="FM649" s="519">
        <v>0</v>
      </c>
      <c r="FN649" s="519">
        <v>0</v>
      </c>
      <c r="FO649" s="519">
        <v>0</v>
      </c>
      <c r="FP649" s="519">
        <v>0</v>
      </c>
      <c r="FQ649" s="519">
        <v>0</v>
      </c>
      <c r="FR649" s="519">
        <v>0</v>
      </c>
      <c r="FS649" s="519">
        <v>0</v>
      </c>
      <c r="FT649" s="519">
        <v>0</v>
      </c>
      <c r="FU649" s="519">
        <v>0</v>
      </c>
      <c r="FV649" s="519">
        <v>0</v>
      </c>
      <c r="FW649" s="519">
        <v>0</v>
      </c>
      <c r="FX649" s="519">
        <v>0</v>
      </c>
      <c r="FY649" s="519">
        <v>0</v>
      </c>
      <c r="FZ649" s="519">
        <v>0</v>
      </c>
      <c r="GA649" s="519">
        <v>0</v>
      </c>
      <c r="GB649" s="519">
        <v>0</v>
      </c>
      <c r="GC649" s="519">
        <v>0</v>
      </c>
      <c r="GD649" s="519">
        <v>0</v>
      </c>
      <c r="GE649" s="519">
        <v>0</v>
      </c>
      <c r="GF649" s="519">
        <v>0</v>
      </c>
      <c r="GG649" s="519">
        <v>0</v>
      </c>
      <c r="GH649" s="519">
        <v>0</v>
      </c>
      <c r="GI649" s="519">
        <v>0</v>
      </c>
      <c r="GJ649" s="519">
        <v>0</v>
      </c>
      <c r="GK649" s="519">
        <v>0</v>
      </c>
      <c r="GL649" s="519">
        <v>0</v>
      </c>
      <c r="GM649" s="519">
        <v>0</v>
      </c>
      <c r="GN649" s="519">
        <v>0</v>
      </c>
      <c r="GO649" s="519">
        <v>0</v>
      </c>
      <c r="GP649" s="519">
        <v>0</v>
      </c>
      <c r="GQ649" s="519">
        <v>0</v>
      </c>
      <c r="GR649" s="519">
        <v>0</v>
      </c>
      <c r="GS649" s="519">
        <v>0</v>
      </c>
      <c r="GT649" s="519">
        <v>0</v>
      </c>
      <c r="GU649" s="519">
        <v>0</v>
      </c>
      <c r="GV649" s="519">
        <v>0</v>
      </c>
      <c r="GW649" s="519">
        <v>0</v>
      </c>
      <c r="GX649" s="519">
        <v>0</v>
      </c>
      <c r="GY649" s="519">
        <v>0</v>
      </c>
      <c r="GZ649" s="519">
        <v>0</v>
      </c>
      <c r="HA649" s="519">
        <v>0</v>
      </c>
      <c r="HB649" s="519">
        <v>0</v>
      </c>
      <c r="HC649" s="519">
        <v>0</v>
      </c>
      <c r="HD649" s="519">
        <v>0</v>
      </c>
      <c r="HE649" s="519">
        <v>0</v>
      </c>
      <c r="HF649" s="519">
        <v>0</v>
      </c>
      <c r="HG649" s="519">
        <v>0</v>
      </c>
      <c r="HH649" s="519">
        <v>0</v>
      </c>
      <c r="HI649" s="519">
        <v>0</v>
      </c>
      <c r="HJ649" s="519">
        <v>0</v>
      </c>
      <c r="HK649" s="519">
        <v>0</v>
      </c>
      <c r="HL649" s="519">
        <v>0</v>
      </c>
      <c r="HM649" s="519">
        <v>0</v>
      </c>
      <c r="HN649" s="519">
        <v>0</v>
      </c>
      <c r="HO649" s="519">
        <v>0</v>
      </c>
      <c r="HP649" s="519">
        <v>0</v>
      </c>
      <c r="HQ649" s="519">
        <v>0</v>
      </c>
      <c r="HR649" s="519">
        <v>0</v>
      </c>
      <c r="HS649" s="519">
        <v>0</v>
      </c>
      <c r="HT649" s="519">
        <v>0</v>
      </c>
      <c r="HU649" s="519">
        <v>0</v>
      </c>
      <c r="HV649" s="519">
        <v>0</v>
      </c>
      <c r="HW649" s="519">
        <v>0</v>
      </c>
      <c r="HX649" s="519">
        <v>0</v>
      </c>
      <c r="HY649" s="519">
        <v>0</v>
      </c>
      <c r="HZ649" s="519">
        <v>0</v>
      </c>
      <c r="IA649" s="519">
        <v>0</v>
      </c>
      <c r="IB649" s="519">
        <v>0</v>
      </c>
      <c r="IC649" s="519">
        <v>0</v>
      </c>
      <c r="ID649" s="519">
        <v>0</v>
      </c>
      <c r="IE649" s="519">
        <v>0</v>
      </c>
      <c r="IF649" s="519">
        <v>0</v>
      </c>
      <c r="IG649" s="519">
        <v>0</v>
      </c>
      <c r="IH649" s="519">
        <v>0</v>
      </c>
      <c r="II649" s="519">
        <v>0</v>
      </c>
      <c r="IJ649" s="519">
        <v>0</v>
      </c>
      <c r="IK649" s="519">
        <v>0</v>
      </c>
    </row>
    <row r="650" spans="2:245" hidden="1">
      <c r="B650" s="519" t="s">
        <v>1058</v>
      </c>
      <c r="C650" s="519"/>
      <c r="D650" s="519"/>
      <c r="E650" s="519"/>
      <c r="F650" s="519">
        <v>2</v>
      </c>
      <c r="G650" s="519"/>
      <c r="H650" s="519">
        <v>3</v>
      </c>
      <c r="I650" s="519">
        <v>8</v>
      </c>
      <c r="J650" s="519" t="str">
        <f t="shared" si="33"/>
        <v>SDN10020308</v>
      </c>
      <c r="K650" s="519">
        <v>768</v>
      </c>
      <c r="M650" s="337"/>
      <c r="N650" s="519" t="s">
        <v>1061</v>
      </c>
      <c r="O650" s="519" t="s">
        <v>1060</v>
      </c>
      <c r="P650" s="519">
        <v>45</v>
      </c>
      <c r="Q650" s="521" t="str">
        <f t="shared" si="31"/>
        <v>SDN150245</v>
      </c>
      <c r="R650" s="519">
        <v>0</v>
      </c>
      <c r="S650" s="519">
        <v>189</v>
      </c>
      <c r="T650" s="519">
        <v>386</v>
      </c>
      <c r="U650" s="519">
        <v>587</v>
      </c>
      <c r="V650" s="519">
        <v>797</v>
      </c>
      <c r="W650" s="519">
        <v>1016</v>
      </c>
      <c r="X650" s="519">
        <v>1244</v>
      </c>
      <c r="Y650" s="519">
        <v>1445</v>
      </c>
      <c r="Z650" s="519">
        <v>1655</v>
      </c>
      <c r="AA650" s="519">
        <v>2500</v>
      </c>
      <c r="AB650" s="519">
        <v>2808</v>
      </c>
      <c r="AC650" s="519">
        <v>3131</v>
      </c>
      <c r="AD650" s="519">
        <v>3471</v>
      </c>
      <c r="AE650" s="519">
        <v>3830</v>
      </c>
      <c r="AF650" s="519">
        <v>4211</v>
      </c>
      <c r="AG650" s="519">
        <v>4404</v>
      </c>
      <c r="AH650" s="519">
        <v>4614</v>
      </c>
      <c r="AI650" s="519">
        <v>4842</v>
      </c>
      <c r="AJ650" s="519">
        <v>5091</v>
      </c>
      <c r="AK650" s="519">
        <v>5368</v>
      </c>
      <c r="AL650" s="519">
        <v>5682</v>
      </c>
      <c r="AM650" s="519">
        <v>6031</v>
      </c>
      <c r="AN650" s="519">
        <v>6416</v>
      </c>
      <c r="AO650" s="519">
        <v>6851</v>
      </c>
      <c r="AP650" s="519">
        <v>7336</v>
      </c>
      <c r="AQ650" s="519">
        <v>7893</v>
      </c>
      <c r="AR650" s="519">
        <v>8518</v>
      </c>
      <c r="AS650" s="519">
        <v>9217</v>
      </c>
      <c r="AT650" s="519">
        <v>10018</v>
      </c>
      <c r="AU650" s="519">
        <v>0</v>
      </c>
      <c r="AV650" s="519">
        <v>0</v>
      </c>
      <c r="AW650" s="519">
        <v>0</v>
      </c>
      <c r="AX650" s="519">
        <v>0</v>
      </c>
      <c r="AY650" s="519">
        <v>0</v>
      </c>
      <c r="AZ650" s="519">
        <v>0</v>
      </c>
      <c r="BA650" s="519">
        <v>0</v>
      </c>
      <c r="BB650" s="519">
        <v>0</v>
      </c>
      <c r="BC650" s="519">
        <v>0</v>
      </c>
      <c r="BD650" s="519">
        <v>0</v>
      </c>
      <c r="BE650" s="519">
        <v>0</v>
      </c>
      <c r="BF650" s="519">
        <v>0</v>
      </c>
      <c r="BG650" s="519">
        <v>0</v>
      </c>
      <c r="BH650" s="519">
        <v>0</v>
      </c>
      <c r="BI650" s="519">
        <v>0</v>
      </c>
      <c r="BJ650" s="519">
        <v>0</v>
      </c>
      <c r="BK650" s="519">
        <v>0</v>
      </c>
      <c r="BL650" s="519">
        <v>0</v>
      </c>
      <c r="BM650" s="519">
        <v>0</v>
      </c>
      <c r="BN650" s="519">
        <v>0</v>
      </c>
      <c r="BO650" s="519">
        <v>0</v>
      </c>
      <c r="BP650" s="519">
        <v>0</v>
      </c>
      <c r="BQ650" s="519">
        <v>0</v>
      </c>
      <c r="BR650" s="519">
        <v>0</v>
      </c>
      <c r="BS650" s="519">
        <v>0</v>
      </c>
      <c r="BT650" s="519">
        <v>0</v>
      </c>
      <c r="BU650" s="519">
        <v>0</v>
      </c>
      <c r="BV650" s="519">
        <v>0</v>
      </c>
      <c r="BW650" s="519">
        <v>0</v>
      </c>
      <c r="BX650" s="519">
        <v>0</v>
      </c>
      <c r="BY650" s="519">
        <v>0</v>
      </c>
      <c r="BZ650" s="519">
        <v>0</v>
      </c>
      <c r="CA650" s="519">
        <v>0</v>
      </c>
      <c r="CB650" s="519">
        <v>0</v>
      </c>
      <c r="CC650" s="519">
        <v>0</v>
      </c>
      <c r="CD650" s="519">
        <v>0</v>
      </c>
      <c r="CE650" s="519">
        <v>0</v>
      </c>
      <c r="CF650" s="519">
        <v>0</v>
      </c>
      <c r="CG650" s="519">
        <v>0</v>
      </c>
      <c r="CH650" s="519">
        <v>0</v>
      </c>
      <c r="CI650" s="519">
        <v>0</v>
      </c>
      <c r="CJ650" s="519">
        <v>0</v>
      </c>
      <c r="CK650" s="519">
        <v>0</v>
      </c>
      <c r="CL650" s="519">
        <v>0</v>
      </c>
      <c r="CM650" s="519">
        <v>0</v>
      </c>
      <c r="CN650" s="519">
        <v>0</v>
      </c>
      <c r="CO650" s="519">
        <v>0</v>
      </c>
      <c r="CP650" s="519">
        <v>0</v>
      </c>
      <c r="CQ650" s="519">
        <v>0</v>
      </c>
      <c r="CR650" s="519">
        <v>0</v>
      </c>
      <c r="CS650" s="519">
        <v>0</v>
      </c>
      <c r="CT650" s="519">
        <v>0</v>
      </c>
      <c r="CU650" s="519">
        <v>0</v>
      </c>
      <c r="CV650" s="519">
        <v>0</v>
      </c>
      <c r="CW650" s="519">
        <v>0</v>
      </c>
      <c r="CX650" s="519">
        <v>0</v>
      </c>
      <c r="CY650" s="519">
        <v>0</v>
      </c>
      <c r="CZ650" s="519">
        <v>0</v>
      </c>
      <c r="DA650" s="519">
        <v>0</v>
      </c>
      <c r="DB650" s="519">
        <v>0</v>
      </c>
      <c r="DC650" s="519">
        <v>0</v>
      </c>
      <c r="DD650" s="519">
        <v>0</v>
      </c>
      <c r="DE650" s="519">
        <v>0</v>
      </c>
      <c r="DF650" s="519">
        <v>0</v>
      </c>
      <c r="DG650" s="519">
        <v>0</v>
      </c>
      <c r="DH650" s="519">
        <v>0</v>
      </c>
      <c r="DI650" s="519">
        <v>0</v>
      </c>
      <c r="DJ650" s="519">
        <v>0</v>
      </c>
      <c r="DK650" s="519">
        <v>0</v>
      </c>
      <c r="DL650" s="519">
        <v>0</v>
      </c>
      <c r="DM650" s="519">
        <v>0</v>
      </c>
      <c r="DN650" s="519">
        <v>0</v>
      </c>
      <c r="DO650" s="519">
        <v>0</v>
      </c>
      <c r="DP650" s="519">
        <v>0</v>
      </c>
      <c r="DQ650" s="519">
        <v>0</v>
      </c>
      <c r="DR650" s="519">
        <v>0</v>
      </c>
      <c r="DS650" s="519">
        <v>0</v>
      </c>
      <c r="DT650" s="519">
        <v>0</v>
      </c>
      <c r="DU650" s="519">
        <v>0</v>
      </c>
      <c r="DV650" s="519">
        <v>0</v>
      </c>
      <c r="DW650" s="519">
        <v>0</v>
      </c>
      <c r="DX650" s="519">
        <v>0</v>
      </c>
      <c r="DZ650" s="337"/>
      <c r="EA650" s="519" t="s">
        <v>1061</v>
      </c>
      <c r="EB650" s="519" t="s">
        <v>1060</v>
      </c>
      <c r="EC650" s="519">
        <v>45</v>
      </c>
      <c r="ED650" s="521" t="str">
        <f t="shared" si="32"/>
        <v>SDN150245</v>
      </c>
      <c r="EE650" s="519">
        <v>0</v>
      </c>
      <c r="EF650" s="519">
        <v>293</v>
      </c>
      <c r="EG650" s="519">
        <v>622</v>
      </c>
      <c r="EH650" s="519">
        <v>993</v>
      </c>
      <c r="EI650" s="519">
        <v>1363</v>
      </c>
      <c r="EJ650" s="519">
        <v>1729</v>
      </c>
      <c r="EK650" s="519">
        <v>2097</v>
      </c>
      <c r="EL650" s="519">
        <v>2406</v>
      </c>
      <c r="EM650" s="519">
        <v>2717</v>
      </c>
      <c r="EN650" s="519">
        <v>3157</v>
      </c>
      <c r="EO650" s="519">
        <v>3471</v>
      </c>
      <c r="EP650" s="519">
        <v>3788</v>
      </c>
      <c r="EQ650" s="519">
        <v>4110</v>
      </c>
      <c r="ER650" s="519">
        <v>4442</v>
      </c>
      <c r="ES650" s="519">
        <v>0</v>
      </c>
      <c r="ET650" s="519">
        <v>0</v>
      </c>
      <c r="EU650" s="519">
        <v>0</v>
      </c>
      <c r="EV650" s="519">
        <v>0</v>
      </c>
      <c r="EW650" s="519">
        <v>0</v>
      </c>
      <c r="EX650" s="519">
        <v>0</v>
      </c>
      <c r="EY650" s="519">
        <v>0</v>
      </c>
      <c r="EZ650" s="519">
        <v>0</v>
      </c>
      <c r="FA650" s="519">
        <v>0</v>
      </c>
      <c r="FB650" s="519">
        <v>0</v>
      </c>
      <c r="FC650" s="519">
        <v>0</v>
      </c>
      <c r="FD650" s="519">
        <v>0</v>
      </c>
      <c r="FE650" s="519">
        <v>0</v>
      </c>
      <c r="FF650" s="519">
        <v>0</v>
      </c>
      <c r="FG650" s="519">
        <v>0</v>
      </c>
      <c r="FH650" s="519">
        <v>0</v>
      </c>
      <c r="FI650" s="519">
        <v>0</v>
      </c>
      <c r="FJ650" s="519">
        <v>0</v>
      </c>
      <c r="FK650" s="519">
        <v>0</v>
      </c>
      <c r="FL650" s="519">
        <v>0</v>
      </c>
      <c r="FM650" s="519">
        <v>0</v>
      </c>
      <c r="FN650" s="519">
        <v>0</v>
      </c>
      <c r="FO650" s="519">
        <v>0</v>
      </c>
      <c r="FP650" s="519">
        <v>0</v>
      </c>
      <c r="FQ650" s="519">
        <v>0</v>
      </c>
      <c r="FR650" s="519">
        <v>0</v>
      </c>
      <c r="FS650" s="519">
        <v>0</v>
      </c>
      <c r="FT650" s="519">
        <v>0</v>
      </c>
      <c r="FU650" s="519">
        <v>0</v>
      </c>
      <c r="FV650" s="519">
        <v>0</v>
      </c>
      <c r="FW650" s="519">
        <v>0</v>
      </c>
      <c r="FX650" s="519">
        <v>0</v>
      </c>
      <c r="FY650" s="519">
        <v>0</v>
      </c>
      <c r="FZ650" s="519">
        <v>0</v>
      </c>
      <c r="GA650" s="519">
        <v>0</v>
      </c>
      <c r="GB650" s="519">
        <v>0</v>
      </c>
      <c r="GC650" s="519">
        <v>0</v>
      </c>
      <c r="GD650" s="519">
        <v>0</v>
      </c>
      <c r="GE650" s="519">
        <v>0</v>
      </c>
      <c r="GF650" s="519">
        <v>0</v>
      </c>
      <c r="GG650" s="519">
        <v>0</v>
      </c>
      <c r="GH650" s="519">
        <v>0</v>
      </c>
      <c r="GI650" s="519">
        <v>0</v>
      </c>
      <c r="GJ650" s="519">
        <v>0</v>
      </c>
      <c r="GK650" s="519">
        <v>0</v>
      </c>
      <c r="GL650" s="519">
        <v>0</v>
      </c>
      <c r="GM650" s="519">
        <v>0</v>
      </c>
      <c r="GN650" s="519">
        <v>0</v>
      </c>
      <c r="GO650" s="519">
        <v>0</v>
      </c>
      <c r="GP650" s="519">
        <v>0</v>
      </c>
      <c r="GQ650" s="519">
        <v>0</v>
      </c>
      <c r="GR650" s="519">
        <v>0</v>
      </c>
      <c r="GS650" s="519">
        <v>0</v>
      </c>
      <c r="GT650" s="519">
        <v>0</v>
      </c>
      <c r="GU650" s="519">
        <v>0</v>
      </c>
      <c r="GV650" s="519">
        <v>0</v>
      </c>
      <c r="GW650" s="519">
        <v>0</v>
      </c>
      <c r="GX650" s="519">
        <v>0</v>
      </c>
      <c r="GY650" s="519">
        <v>0</v>
      </c>
      <c r="GZ650" s="519">
        <v>0</v>
      </c>
      <c r="HA650" s="519">
        <v>0</v>
      </c>
      <c r="HB650" s="519">
        <v>0</v>
      </c>
      <c r="HC650" s="519">
        <v>0</v>
      </c>
      <c r="HD650" s="519">
        <v>0</v>
      </c>
      <c r="HE650" s="519">
        <v>0</v>
      </c>
      <c r="HF650" s="519">
        <v>0</v>
      </c>
      <c r="HG650" s="519">
        <v>0</v>
      </c>
      <c r="HH650" s="519">
        <v>0</v>
      </c>
      <c r="HI650" s="519">
        <v>0</v>
      </c>
      <c r="HJ650" s="519">
        <v>0</v>
      </c>
      <c r="HK650" s="519">
        <v>0</v>
      </c>
      <c r="HL650" s="519">
        <v>0</v>
      </c>
      <c r="HM650" s="519">
        <v>0</v>
      </c>
      <c r="HN650" s="519">
        <v>0</v>
      </c>
      <c r="HO650" s="519">
        <v>0</v>
      </c>
      <c r="HP650" s="519">
        <v>0</v>
      </c>
      <c r="HQ650" s="519">
        <v>0</v>
      </c>
      <c r="HR650" s="519">
        <v>0</v>
      </c>
      <c r="HS650" s="519">
        <v>0</v>
      </c>
      <c r="HT650" s="519">
        <v>0</v>
      </c>
      <c r="HU650" s="519">
        <v>0</v>
      </c>
      <c r="HV650" s="519">
        <v>0</v>
      </c>
      <c r="HW650" s="519">
        <v>0</v>
      </c>
      <c r="HX650" s="519">
        <v>0</v>
      </c>
      <c r="HY650" s="519">
        <v>0</v>
      </c>
      <c r="HZ650" s="519">
        <v>0</v>
      </c>
      <c r="IA650" s="519">
        <v>0</v>
      </c>
      <c r="IB650" s="519">
        <v>0</v>
      </c>
      <c r="IC650" s="519">
        <v>0</v>
      </c>
      <c r="ID650" s="519">
        <v>0</v>
      </c>
      <c r="IE650" s="519">
        <v>0</v>
      </c>
      <c r="IF650" s="519">
        <v>0</v>
      </c>
      <c r="IG650" s="519">
        <v>0</v>
      </c>
      <c r="IH650" s="519">
        <v>0</v>
      </c>
      <c r="II650" s="519">
        <v>0</v>
      </c>
      <c r="IJ650" s="519">
        <v>0</v>
      </c>
      <c r="IK650" s="519">
        <v>0</v>
      </c>
    </row>
    <row r="651" spans="2:245" hidden="1">
      <c r="B651" s="519" t="s">
        <v>1058</v>
      </c>
      <c r="C651" s="519"/>
      <c r="D651" s="519"/>
      <c r="E651" s="519"/>
      <c r="F651" s="519">
        <v>2</v>
      </c>
      <c r="G651" s="519"/>
      <c r="H651" s="519">
        <v>3</v>
      </c>
      <c r="I651" s="519">
        <v>9</v>
      </c>
      <c r="J651" s="519" t="str">
        <f t="shared" si="33"/>
        <v>SDN10020309</v>
      </c>
      <c r="K651" s="519">
        <v>768</v>
      </c>
      <c r="M651" s="337"/>
      <c r="N651" s="519" t="s">
        <v>1061</v>
      </c>
      <c r="O651" s="519" t="s">
        <v>1060</v>
      </c>
      <c r="P651" s="519">
        <v>46</v>
      </c>
      <c r="Q651" s="521" t="str">
        <f t="shared" si="31"/>
        <v>SDN150246</v>
      </c>
      <c r="R651" s="519">
        <v>0</v>
      </c>
      <c r="S651" s="519">
        <v>189</v>
      </c>
      <c r="T651" s="519">
        <v>384</v>
      </c>
      <c r="U651" s="519">
        <v>587</v>
      </c>
      <c r="V651" s="519">
        <v>797</v>
      </c>
      <c r="W651" s="519">
        <v>1016</v>
      </c>
      <c r="X651" s="519">
        <v>1244</v>
      </c>
      <c r="Y651" s="519">
        <v>1445</v>
      </c>
      <c r="Z651" s="519">
        <v>1656</v>
      </c>
      <c r="AA651" s="519">
        <v>2502</v>
      </c>
      <c r="AB651" s="519">
        <v>2810</v>
      </c>
      <c r="AC651" s="519">
        <v>3135</v>
      </c>
      <c r="AD651" s="519">
        <v>3477</v>
      </c>
      <c r="AE651" s="519">
        <v>3839</v>
      </c>
      <c r="AF651" s="519">
        <v>4226</v>
      </c>
      <c r="AG651" s="519">
        <v>4423</v>
      </c>
      <c r="AH651" s="519">
        <v>4638</v>
      </c>
      <c r="AI651" s="519">
        <v>4872</v>
      </c>
      <c r="AJ651" s="519">
        <v>5131</v>
      </c>
      <c r="AK651" s="519">
        <v>5426</v>
      </c>
      <c r="AL651" s="519">
        <v>5752</v>
      </c>
      <c r="AM651" s="519">
        <v>6112</v>
      </c>
      <c r="AN651" s="519">
        <v>6517</v>
      </c>
      <c r="AO651" s="519">
        <v>6971</v>
      </c>
      <c r="AP651" s="519">
        <v>7496</v>
      </c>
      <c r="AQ651" s="519">
        <v>8083</v>
      </c>
      <c r="AR651" s="519">
        <v>8740</v>
      </c>
      <c r="AS651" s="519">
        <v>9492</v>
      </c>
      <c r="AT651" s="519">
        <v>10353</v>
      </c>
      <c r="AU651" s="519">
        <v>0</v>
      </c>
      <c r="AV651" s="519">
        <v>0</v>
      </c>
      <c r="AW651" s="519">
        <v>0</v>
      </c>
      <c r="AX651" s="519">
        <v>0</v>
      </c>
      <c r="AY651" s="519">
        <v>0</v>
      </c>
      <c r="AZ651" s="519">
        <v>0</v>
      </c>
      <c r="BA651" s="519">
        <v>0</v>
      </c>
      <c r="BB651" s="519">
        <v>0</v>
      </c>
      <c r="BC651" s="519">
        <v>0</v>
      </c>
      <c r="BD651" s="519">
        <v>0</v>
      </c>
      <c r="BE651" s="519">
        <v>0</v>
      </c>
      <c r="BF651" s="519">
        <v>0</v>
      </c>
      <c r="BG651" s="519">
        <v>0</v>
      </c>
      <c r="BH651" s="519">
        <v>0</v>
      </c>
      <c r="BI651" s="519">
        <v>0</v>
      </c>
      <c r="BJ651" s="519">
        <v>0</v>
      </c>
      <c r="BK651" s="519">
        <v>0</v>
      </c>
      <c r="BL651" s="519">
        <v>0</v>
      </c>
      <c r="BM651" s="519">
        <v>0</v>
      </c>
      <c r="BN651" s="519">
        <v>0</v>
      </c>
      <c r="BO651" s="519">
        <v>0</v>
      </c>
      <c r="BP651" s="519">
        <v>0</v>
      </c>
      <c r="BQ651" s="519">
        <v>0</v>
      </c>
      <c r="BR651" s="519">
        <v>0</v>
      </c>
      <c r="BS651" s="519">
        <v>0</v>
      </c>
      <c r="BT651" s="519">
        <v>0</v>
      </c>
      <c r="BU651" s="519">
        <v>0</v>
      </c>
      <c r="BV651" s="519">
        <v>0</v>
      </c>
      <c r="BW651" s="519">
        <v>0</v>
      </c>
      <c r="BX651" s="519">
        <v>0</v>
      </c>
      <c r="BY651" s="519">
        <v>0</v>
      </c>
      <c r="BZ651" s="519">
        <v>0</v>
      </c>
      <c r="CA651" s="519">
        <v>0</v>
      </c>
      <c r="CB651" s="519">
        <v>0</v>
      </c>
      <c r="CC651" s="519">
        <v>0</v>
      </c>
      <c r="CD651" s="519">
        <v>0</v>
      </c>
      <c r="CE651" s="519">
        <v>0</v>
      </c>
      <c r="CF651" s="519">
        <v>0</v>
      </c>
      <c r="CG651" s="519">
        <v>0</v>
      </c>
      <c r="CH651" s="519">
        <v>0</v>
      </c>
      <c r="CI651" s="519">
        <v>0</v>
      </c>
      <c r="CJ651" s="519">
        <v>0</v>
      </c>
      <c r="CK651" s="519">
        <v>0</v>
      </c>
      <c r="CL651" s="519">
        <v>0</v>
      </c>
      <c r="CM651" s="519">
        <v>0</v>
      </c>
      <c r="CN651" s="519">
        <v>0</v>
      </c>
      <c r="CO651" s="519">
        <v>0</v>
      </c>
      <c r="CP651" s="519">
        <v>0</v>
      </c>
      <c r="CQ651" s="519">
        <v>0</v>
      </c>
      <c r="CR651" s="519">
        <v>0</v>
      </c>
      <c r="CS651" s="519">
        <v>0</v>
      </c>
      <c r="CT651" s="519">
        <v>0</v>
      </c>
      <c r="CU651" s="519">
        <v>0</v>
      </c>
      <c r="CV651" s="519">
        <v>0</v>
      </c>
      <c r="CW651" s="519">
        <v>0</v>
      </c>
      <c r="CX651" s="519">
        <v>0</v>
      </c>
      <c r="CY651" s="519">
        <v>0</v>
      </c>
      <c r="CZ651" s="519">
        <v>0</v>
      </c>
      <c r="DA651" s="519">
        <v>0</v>
      </c>
      <c r="DB651" s="519">
        <v>0</v>
      </c>
      <c r="DC651" s="519">
        <v>0</v>
      </c>
      <c r="DD651" s="519">
        <v>0</v>
      </c>
      <c r="DE651" s="519">
        <v>0</v>
      </c>
      <c r="DF651" s="519">
        <v>0</v>
      </c>
      <c r="DG651" s="519">
        <v>0</v>
      </c>
      <c r="DH651" s="519">
        <v>0</v>
      </c>
      <c r="DI651" s="519">
        <v>0</v>
      </c>
      <c r="DJ651" s="519">
        <v>0</v>
      </c>
      <c r="DK651" s="519">
        <v>0</v>
      </c>
      <c r="DL651" s="519">
        <v>0</v>
      </c>
      <c r="DM651" s="519">
        <v>0</v>
      </c>
      <c r="DN651" s="519">
        <v>0</v>
      </c>
      <c r="DO651" s="519">
        <v>0</v>
      </c>
      <c r="DP651" s="519">
        <v>0</v>
      </c>
      <c r="DQ651" s="519">
        <v>0</v>
      </c>
      <c r="DR651" s="519">
        <v>0</v>
      </c>
      <c r="DS651" s="519">
        <v>0</v>
      </c>
      <c r="DT651" s="519">
        <v>0</v>
      </c>
      <c r="DU651" s="519">
        <v>0</v>
      </c>
      <c r="DV651" s="519">
        <v>0</v>
      </c>
      <c r="DW651" s="519">
        <v>0</v>
      </c>
      <c r="DX651" s="519">
        <v>0</v>
      </c>
      <c r="DZ651" s="337"/>
      <c r="EA651" s="519" t="s">
        <v>1061</v>
      </c>
      <c r="EB651" s="519" t="s">
        <v>1060</v>
      </c>
      <c r="EC651" s="519">
        <v>46</v>
      </c>
      <c r="ED651" s="521" t="str">
        <f t="shared" si="32"/>
        <v>SDN150246</v>
      </c>
      <c r="EE651" s="519">
        <v>0</v>
      </c>
      <c r="EF651" s="519">
        <v>284</v>
      </c>
      <c r="EG651" s="519">
        <v>599</v>
      </c>
      <c r="EH651" s="519">
        <v>958</v>
      </c>
      <c r="EI651" s="519">
        <v>1316</v>
      </c>
      <c r="EJ651" s="519">
        <v>1668</v>
      </c>
      <c r="EK651" s="519">
        <v>2022</v>
      </c>
      <c r="EL651" s="519">
        <v>2318</v>
      </c>
      <c r="EM651" s="519">
        <v>2616</v>
      </c>
      <c r="EN651" s="519">
        <v>3038</v>
      </c>
      <c r="EO651" s="519">
        <v>3336</v>
      </c>
      <c r="EP651" s="519">
        <v>3640</v>
      </c>
      <c r="EQ651" s="519">
        <v>3948</v>
      </c>
      <c r="ER651" s="519">
        <v>4268</v>
      </c>
      <c r="ES651" s="519">
        <v>0</v>
      </c>
      <c r="ET651" s="519">
        <v>0</v>
      </c>
      <c r="EU651" s="519">
        <v>0</v>
      </c>
      <c r="EV651" s="519">
        <v>0</v>
      </c>
      <c r="EW651" s="519">
        <v>0</v>
      </c>
      <c r="EX651" s="519">
        <v>0</v>
      </c>
      <c r="EY651" s="519">
        <v>0</v>
      </c>
      <c r="EZ651" s="519">
        <v>0</v>
      </c>
      <c r="FA651" s="519">
        <v>0</v>
      </c>
      <c r="FB651" s="519">
        <v>0</v>
      </c>
      <c r="FC651" s="519">
        <v>0</v>
      </c>
      <c r="FD651" s="519">
        <v>0</v>
      </c>
      <c r="FE651" s="519">
        <v>0</v>
      </c>
      <c r="FF651" s="519">
        <v>0</v>
      </c>
      <c r="FG651" s="519">
        <v>0</v>
      </c>
      <c r="FH651" s="519">
        <v>0</v>
      </c>
      <c r="FI651" s="519">
        <v>0</v>
      </c>
      <c r="FJ651" s="519">
        <v>0</v>
      </c>
      <c r="FK651" s="519">
        <v>0</v>
      </c>
      <c r="FL651" s="519">
        <v>0</v>
      </c>
      <c r="FM651" s="519">
        <v>0</v>
      </c>
      <c r="FN651" s="519">
        <v>0</v>
      </c>
      <c r="FO651" s="519">
        <v>0</v>
      </c>
      <c r="FP651" s="519">
        <v>0</v>
      </c>
      <c r="FQ651" s="519">
        <v>0</v>
      </c>
      <c r="FR651" s="519">
        <v>0</v>
      </c>
      <c r="FS651" s="519">
        <v>0</v>
      </c>
      <c r="FT651" s="519">
        <v>0</v>
      </c>
      <c r="FU651" s="519">
        <v>0</v>
      </c>
      <c r="FV651" s="519">
        <v>0</v>
      </c>
      <c r="FW651" s="519">
        <v>0</v>
      </c>
      <c r="FX651" s="519">
        <v>0</v>
      </c>
      <c r="FY651" s="519">
        <v>0</v>
      </c>
      <c r="FZ651" s="519">
        <v>0</v>
      </c>
      <c r="GA651" s="519">
        <v>0</v>
      </c>
      <c r="GB651" s="519">
        <v>0</v>
      </c>
      <c r="GC651" s="519">
        <v>0</v>
      </c>
      <c r="GD651" s="519">
        <v>0</v>
      </c>
      <c r="GE651" s="519">
        <v>0</v>
      </c>
      <c r="GF651" s="519">
        <v>0</v>
      </c>
      <c r="GG651" s="519">
        <v>0</v>
      </c>
      <c r="GH651" s="519">
        <v>0</v>
      </c>
      <c r="GI651" s="519">
        <v>0</v>
      </c>
      <c r="GJ651" s="519">
        <v>0</v>
      </c>
      <c r="GK651" s="519">
        <v>0</v>
      </c>
      <c r="GL651" s="519">
        <v>0</v>
      </c>
      <c r="GM651" s="519">
        <v>0</v>
      </c>
      <c r="GN651" s="519">
        <v>0</v>
      </c>
      <c r="GO651" s="519">
        <v>0</v>
      </c>
      <c r="GP651" s="519">
        <v>0</v>
      </c>
      <c r="GQ651" s="519">
        <v>0</v>
      </c>
      <c r="GR651" s="519">
        <v>0</v>
      </c>
      <c r="GS651" s="519">
        <v>0</v>
      </c>
      <c r="GT651" s="519">
        <v>0</v>
      </c>
      <c r="GU651" s="519">
        <v>0</v>
      </c>
      <c r="GV651" s="519">
        <v>0</v>
      </c>
      <c r="GW651" s="519">
        <v>0</v>
      </c>
      <c r="GX651" s="519">
        <v>0</v>
      </c>
      <c r="GY651" s="519">
        <v>0</v>
      </c>
      <c r="GZ651" s="519">
        <v>0</v>
      </c>
      <c r="HA651" s="519">
        <v>0</v>
      </c>
      <c r="HB651" s="519">
        <v>0</v>
      </c>
      <c r="HC651" s="519">
        <v>0</v>
      </c>
      <c r="HD651" s="519">
        <v>0</v>
      </c>
      <c r="HE651" s="519">
        <v>0</v>
      </c>
      <c r="HF651" s="519">
        <v>0</v>
      </c>
      <c r="HG651" s="519">
        <v>0</v>
      </c>
      <c r="HH651" s="519">
        <v>0</v>
      </c>
      <c r="HI651" s="519">
        <v>0</v>
      </c>
      <c r="HJ651" s="519">
        <v>0</v>
      </c>
      <c r="HK651" s="519">
        <v>0</v>
      </c>
      <c r="HL651" s="519">
        <v>0</v>
      </c>
      <c r="HM651" s="519">
        <v>0</v>
      </c>
      <c r="HN651" s="519">
        <v>0</v>
      </c>
      <c r="HO651" s="519">
        <v>0</v>
      </c>
      <c r="HP651" s="519">
        <v>0</v>
      </c>
      <c r="HQ651" s="519">
        <v>0</v>
      </c>
      <c r="HR651" s="519">
        <v>0</v>
      </c>
      <c r="HS651" s="519">
        <v>0</v>
      </c>
      <c r="HT651" s="519">
        <v>0</v>
      </c>
      <c r="HU651" s="519">
        <v>0</v>
      </c>
      <c r="HV651" s="519">
        <v>0</v>
      </c>
      <c r="HW651" s="519">
        <v>0</v>
      </c>
      <c r="HX651" s="519">
        <v>0</v>
      </c>
      <c r="HY651" s="519">
        <v>0</v>
      </c>
      <c r="HZ651" s="519">
        <v>0</v>
      </c>
      <c r="IA651" s="519">
        <v>0</v>
      </c>
      <c r="IB651" s="519">
        <v>0</v>
      </c>
      <c r="IC651" s="519">
        <v>0</v>
      </c>
      <c r="ID651" s="519">
        <v>0</v>
      </c>
      <c r="IE651" s="519">
        <v>0</v>
      </c>
      <c r="IF651" s="519">
        <v>0</v>
      </c>
      <c r="IG651" s="519">
        <v>0</v>
      </c>
      <c r="IH651" s="519">
        <v>0</v>
      </c>
      <c r="II651" s="519">
        <v>0</v>
      </c>
      <c r="IJ651" s="519">
        <v>0</v>
      </c>
      <c r="IK651" s="519">
        <v>0</v>
      </c>
    </row>
    <row r="652" spans="2:245" hidden="1">
      <c r="B652" s="519" t="s">
        <v>1058</v>
      </c>
      <c r="C652" s="519"/>
      <c r="D652" s="519"/>
      <c r="E652" s="519"/>
      <c r="F652" s="519">
        <v>2</v>
      </c>
      <c r="G652" s="519"/>
      <c r="H652" s="519">
        <v>3</v>
      </c>
      <c r="I652" s="519">
        <v>10</v>
      </c>
      <c r="J652" s="519" t="str">
        <f t="shared" si="33"/>
        <v>SDN10020310</v>
      </c>
      <c r="K652" s="519">
        <v>768</v>
      </c>
      <c r="M652" s="337"/>
      <c r="N652" s="519" t="s">
        <v>1061</v>
      </c>
      <c r="O652" s="519" t="s">
        <v>1060</v>
      </c>
      <c r="P652" s="519">
        <v>47</v>
      </c>
      <c r="Q652" s="521" t="str">
        <f t="shared" si="31"/>
        <v>SDN150247</v>
      </c>
      <c r="R652" s="519">
        <v>0</v>
      </c>
      <c r="S652" s="519">
        <v>187</v>
      </c>
      <c r="T652" s="519">
        <v>380</v>
      </c>
      <c r="U652" s="519">
        <v>581</v>
      </c>
      <c r="V652" s="519">
        <v>790</v>
      </c>
      <c r="W652" s="519">
        <v>1007</v>
      </c>
      <c r="X652" s="519">
        <v>1232</v>
      </c>
      <c r="Y652" s="519">
        <v>1433</v>
      </c>
      <c r="Z652" s="519">
        <v>1642</v>
      </c>
      <c r="AA652" s="519">
        <v>2481</v>
      </c>
      <c r="AB652" s="519">
        <v>2788</v>
      </c>
      <c r="AC652" s="519">
        <v>3112</v>
      </c>
      <c r="AD652" s="519">
        <v>3454</v>
      </c>
      <c r="AE652" s="519">
        <v>3818</v>
      </c>
      <c r="AF652" s="519">
        <v>4205</v>
      </c>
      <c r="AG652" s="519">
        <v>4404</v>
      </c>
      <c r="AH652" s="519">
        <v>4622</v>
      </c>
      <c r="AI652" s="519">
        <v>4863</v>
      </c>
      <c r="AJ652" s="519">
        <v>5136</v>
      </c>
      <c r="AK652" s="519">
        <v>5438</v>
      </c>
      <c r="AL652" s="519">
        <v>5771</v>
      </c>
      <c r="AM652" s="519">
        <v>6145</v>
      </c>
      <c r="AN652" s="519">
        <v>6563</v>
      </c>
      <c r="AO652" s="519">
        <v>7049</v>
      </c>
      <c r="AP652" s="519">
        <v>7596</v>
      </c>
      <c r="AQ652" s="519">
        <v>8206</v>
      </c>
      <c r="AR652" s="519">
        <v>8903</v>
      </c>
      <c r="AS652" s="519">
        <v>9700</v>
      </c>
      <c r="AT652" s="519">
        <v>10638</v>
      </c>
      <c r="AU652" s="519">
        <v>0</v>
      </c>
      <c r="AV652" s="519">
        <v>0</v>
      </c>
      <c r="AW652" s="519">
        <v>0</v>
      </c>
      <c r="AX652" s="519">
        <v>0</v>
      </c>
      <c r="AY652" s="519">
        <v>0</v>
      </c>
      <c r="AZ652" s="519">
        <v>0</v>
      </c>
      <c r="BA652" s="519">
        <v>0</v>
      </c>
      <c r="BB652" s="519">
        <v>0</v>
      </c>
      <c r="BC652" s="519">
        <v>0</v>
      </c>
      <c r="BD652" s="519">
        <v>0</v>
      </c>
      <c r="BE652" s="519">
        <v>0</v>
      </c>
      <c r="BF652" s="519">
        <v>0</v>
      </c>
      <c r="BG652" s="519">
        <v>0</v>
      </c>
      <c r="BH652" s="519">
        <v>0</v>
      </c>
      <c r="BI652" s="519">
        <v>0</v>
      </c>
      <c r="BJ652" s="519">
        <v>0</v>
      </c>
      <c r="BK652" s="519">
        <v>0</v>
      </c>
      <c r="BL652" s="519">
        <v>0</v>
      </c>
      <c r="BM652" s="519">
        <v>0</v>
      </c>
      <c r="BN652" s="519">
        <v>0</v>
      </c>
      <c r="BO652" s="519">
        <v>0</v>
      </c>
      <c r="BP652" s="519">
        <v>0</v>
      </c>
      <c r="BQ652" s="519">
        <v>0</v>
      </c>
      <c r="BR652" s="519">
        <v>0</v>
      </c>
      <c r="BS652" s="519">
        <v>0</v>
      </c>
      <c r="BT652" s="519">
        <v>0</v>
      </c>
      <c r="BU652" s="519">
        <v>0</v>
      </c>
      <c r="BV652" s="519">
        <v>0</v>
      </c>
      <c r="BW652" s="519">
        <v>0</v>
      </c>
      <c r="BX652" s="519">
        <v>0</v>
      </c>
      <c r="BY652" s="519">
        <v>0</v>
      </c>
      <c r="BZ652" s="519">
        <v>0</v>
      </c>
      <c r="CA652" s="519">
        <v>0</v>
      </c>
      <c r="CB652" s="519">
        <v>0</v>
      </c>
      <c r="CC652" s="519">
        <v>0</v>
      </c>
      <c r="CD652" s="519">
        <v>0</v>
      </c>
      <c r="CE652" s="519">
        <v>0</v>
      </c>
      <c r="CF652" s="519">
        <v>0</v>
      </c>
      <c r="CG652" s="519">
        <v>0</v>
      </c>
      <c r="CH652" s="519">
        <v>0</v>
      </c>
      <c r="CI652" s="519">
        <v>0</v>
      </c>
      <c r="CJ652" s="519">
        <v>0</v>
      </c>
      <c r="CK652" s="519">
        <v>0</v>
      </c>
      <c r="CL652" s="519">
        <v>0</v>
      </c>
      <c r="CM652" s="519">
        <v>0</v>
      </c>
      <c r="CN652" s="519">
        <v>0</v>
      </c>
      <c r="CO652" s="519">
        <v>0</v>
      </c>
      <c r="CP652" s="519">
        <v>0</v>
      </c>
      <c r="CQ652" s="519">
        <v>0</v>
      </c>
      <c r="CR652" s="519">
        <v>0</v>
      </c>
      <c r="CS652" s="519">
        <v>0</v>
      </c>
      <c r="CT652" s="519">
        <v>0</v>
      </c>
      <c r="CU652" s="519">
        <v>0</v>
      </c>
      <c r="CV652" s="519">
        <v>0</v>
      </c>
      <c r="CW652" s="519">
        <v>0</v>
      </c>
      <c r="CX652" s="519">
        <v>0</v>
      </c>
      <c r="CY652" s="519">
        <v>0</v>
      </c>
      <c r="CZ652" s="519">
        <v>0</v>
      </c>
      <c r="DA652" s="519">
        <v>0</v>
      </c>
      <c r="DB652" s="519">
        <v>0</v>
      </c>
      <c r="DC652" s="519">
        <v>0</v>
      </c>
      <c r="DD652" s="519">
        <v>0</v>
      </c>
      <c r="DE652" s="519">
        <v>0</v>
      </c>
      <c r="DF652" s="519">
        <v>0</v>
      </c>
      <c r="DG652" s="519">
        <v>0</v>
      </c>
      <c r="DH652" s="519">
        <v>0</v>
      </c>
      <c r="DI652" s="519">
        <v>0</v>
      </c>
      <c r="DJ652" s="519">
        <v>0</v>
      </c>
      <c r="DK652" s="519">
        <v>0</v>
      </c>
      <c r="DL652" s="519">
        <v>0</v>
      </c>
      <c r="DM652" s="519">
        <v>0</v>
      </c>
      <c r="DN652" s="519">
        <v>0</v>
      </c>
      <c r="DO652" s="519">
        <v>0</v>
      </c>
      <c r="DP652" s="519">
        <v>0</v>
      </c>
      <c r="DQ652" s="519">
        <v>0</v>
      </c>
      <c r="DR652" s="519">
        <v>0</v>
      </c>
      <c r="DS652" s="519">
        <v>0</v>
      </c>
      <c r="DT652" s="519">
        <v>0</v>
      </c>
      <c r="DU652" s="519">
        <v>0</v>
      </c>
      <c r="DV652" s="519">
        <v>0</v>
      </c>
      <c r="DW652" s="519">
        <v>0</v>
      </c>
      <c r="DX652" s="519">
        <v>0</v>
      </c>
      <c r="DZ652" s="337"/>
      <c r="EA652" s="519" t="s">
        <v>1061</v>
      </c>
      <c r="EB652" s="519" t="s">
        <v>1060</v>
      </c>
      <c r="EC652" s="519">
        <v>47</v>
      </c>
      <c r="ED652" s="521" t="str">
        <f t="shared" si="32"/>
        <v>SDN150247</v>
      </c>
      <c r="EE652" s="519">
        <v>0</v>
      </c>
      <c r="EF652" s="519">
        <v>273</v>
      </c>
      <c r="EG652" s="519">
        <v>575</v>
      </c>
      <c r="EH652" s="519">
        <v>921</v>
      </c>
      <c r="EI652" s="519">
        <v>1264</v>
      </c>
      <c r="EJ652" s="519">
        <v>1603</v>
      </c>
      <c r="EK652" s="519">
        <v>1939</v>
      </c>
      <c r="EL652" s="519">
        <v>2224</v>
      </c>
      <c r="EM652" s="519">
        <v>2510</v>
      </c>
      <c r="EN652" s="519">
        <v>2913</v>
      </c>
      <c r="EO652" s="519">
        <v>3199</v>
      </c>
      <c r="EP652" s="519">
        <v>3489</v>
      </c>
      <c r="EQ652" s="519">
        <v>3786</v>
      </c>
      <c r="ER652" s="519">
        <v>4098</v>
      </c>
      <c r="ES652" s="519">
        <v>0</v>
      </c>
      <c r="ET652" s="519">
        <v>0</v>
      </c>
      <c r="EU652" s="519">
        <v>0</v>
      </c>
      <c r="EV652" s="519">
        <v>0</v>
      </c>
      <c r="EW652" s="519">
        <v>0</v>
      </c>
      <c r="EX652" s="519">
        <v>0</v>
      </c>
      <c r="EY652" s="519">
        <v>0</v>
      </c>
      <c r="EZ652" s="519">
        <v>0</v>
      </c>
      <c r="FA652" s="519">
        <v>0</v>
      </c>
      <c r="FB652" s="519">
        <v>0</v>
      </c>
      <c r="FC652" s="519">
        <v>0</v>
      </c>
      <c r="FD652" s="519">
        <v>0</v>
      </c>
      <c r="FE652" s="519">
        <v>0</v>
      </c>
      <c r="FF652" s="519">
        <v>0</v>
      </c>
      <c r="FG652" s="519">
        <v>0</v>
      </c>
      <c r="FH652" s="519">
        <v>0</v>
      </c>
      <c r="FI652" s="519">
        <v>0</v>
      </c>
      <c r="FJ652" s="519">
        <v>0</v>
      </c>
      <c r="FK652" s="519">
        <v>0</v>
      </c>
      <c r="FL652" s="519">
        <v>0</v>
      </c>
      <c r="FM652" s="519">
        <v>0</v>
      </c>
      <c r="FN652" s="519">
        <v>0</v>
      </c>
      <c r="FO652" s="519">
        <v>0</v>
      </c>
      <c r="FP652" s="519">
        <v>0</v>
      </c>
      <c r="FQ652" s="519">
        <v>0</v>
      </c>
      <c r="FR652" s="519">
        <v>0</v>
      </c>
      <c r="FS652" s="519">
        <v>0</v>
      </c>
      <c r="FT652" s="519">
        <v>0</v>
      </c>
      <c r="FU652" s="519">
        <v>0</v>
      </c>
      <c r="FV652" s="519">
        <v>0</v>
      </c>
      <c r="FW652" s="519">
        <v>0</v>
      </c>
      <c r="FX652" s="519">
        <v>0</v>
      </c>
      <c r="FY652" s="519">
        <v>0</v>
      </c>
      <c r="FZ652" s="519">
        <v>0</v>
      </c>
      <c r="GA652" s="519">
        <v>0</v>
      </c>
      <c r="GB652" s="519">
        <v>0</v>
      </c>
      <c r="GC652" s="519">
        <v>0</v>
      </c>
      <c r="GD652" s="519">
        <v>0</v>
      </c>
      <c r="GE652" s="519">
        <v>0</v>
      </c>
      <c r="GF652" s="519">
        <v>0</v>
      </c>
      <c r="GG652" s="519">
        <v>0</v>
      </c>
      <c r="GH652" s="519">
        <v>0</v>
      </c>
      <c r="GI652" s="519">
        <v>0</v>
      </c>
      <c r="GJ652" s="519">
        <v>0</v>
      </c>
      <c r="GK652" s="519">
        <v>0</v>
      </c>
      <c r="GL652" s="519">
        <v>0</v>
      </c>
      <c r="GM652" s="519">
        <v>0</v>
      </c>
      <c r="GN652" s="519">
        <v>0</v>
      </c>
      <c r="GO652" s="519">
        <v>0</v>
      </c>
      <c r="GP652" s="519">
        <v>0</v>
      </c>
      <c r="GQ652" s="519">
        <v>0</v>
      </c>
      <c r="GR652" s="519">
        <v>0</v>
      </c>
      <c r="GS652" s="519">
        <v>0</v>
      </c>
      <c r="GT652" s="519">
        <v>0</v>
      </c>
      <c r="GU652" s="519">
        <v>0</v>
      </c>
      <c r="GV652" s="519">
        <v>0</v>
      </c>
      <c r="GW652" s="519">
        <v>0</v>
      </c>
      <c r="GX652" s="519">
        <v>0</v>
      </c>
      <c r="GY652" s="519">
        <v>0</v>
      </c>
      <c r="GZ652" s="519">
        <v>0</v>
      </c>
      <c r="HA652" s="519">
        <v>0</v>
      </c>
      <c r="HB652" s="519">
        <v>0</v>
      </c>
      <c r="HC652" s="519">
        <v>0</v>
      </c>
      <c r="HD652" s="519">
        <v>0</v>
      </c>
      <c r="HE652" s="519">
        <v>0</v>
      </c>
      <c r="HF652" s="519">
        <v>0</v>
      </c>
      <c r="HG652" s="519">
        <v>0</v>
      </c>
      <c r="HH652" s="519">
        <v>0</v>
      </c>
      <c r="HI652" s="519">
        <v>0</v>
      </c>
      <c r="HJ652" s="519">
        <v>0</v>
      </c>
      <c r="HK652" s="519">
        <v>0</v>
      </c>
      <c r="HL652" s="519">
        <v>0</v>
      </c>
      <c r="HM652" s="519">
        <v>0</v>
      </c>
      <c r="HN652" s="519">
        <v>0</v>
      </c>
      <c r="HO652" s="519">
        <v>0</v>
      </c>
      <c r="HP652" s="519">
        <v>0</v>
      </c>
      <c r="HQ652" s="519">
        <v>0</v>
      </c>
      <c r="HR652" s="519">
        <v>0</v>
      </c>
      <c r="HS652" s="519">
        <v>0</v>
      </c>
      <c r="HT652" s="519">
        <v>0</v>
      </c>
      <c r="HU652" s="519">
        <v>0</v>
      </c>
      <c r="HV652" s="519">
        <v>0</v>
      </c>
      <c r="HW652" s="519">
        <v>0</v>
      </c>
      <c r="HX652" s="519">
        <v>0</v>
      </c>
      <c r="HY652" s="519">
        <v>0</v>
      </c>
      <c r="HZ652" s="519">
        <v>0</v>
      </c>
      <c r="IA652" s="519">
        <v>0</v>
      </c>
      <c r="IB652" s="519">
        <v>0</v>
      </c>
      <c r="IC652" s="519">
        <v>0</v>
      </c>
      <c r="ID652" s="519">
        <v>0</v>
      </c>
      <c r="IE652" s="519">
        <v>0</v>
      </c>
      <c r="IF652" s="519">
        <v>0</v>
      </c>
      <c r="IG652" s="519">
        <v>0</v>
      </c>
      <c r="IH652" s="519">
        <v>0</v>
      </c>
      <c r="II652" s="519">
        <v>0</v>
      </c>
      <c r="IJ652" s="519">
        <v>0</v>
      </c>
      <c r="IK652" s="519">
        <v>0</v>
      </c>
    </row>
    <row r="653" spans="2:245" hidden="1">
      <c r="B653" s="519" t="s">
        <v>1058</v>
      </c>
      <c r="C653" s="519"/>
      <c r="D653" s="519"/>
      <c r="E653" s="519"/>
      <c r="F653" s="519">
        <v>2</v>
      </c>
      <c r="G653" s="519"/>
      <c r="H653" s="519">
        <v>4</v>
      </c>
      <c r="I653" s="519">
        <v>1</v>
      </c>
      <c r="J653" s="519" t="str">
        <f t="shared" si="33"/>
        <v>SDN10020401</v>
      </c>
      <c r="K653" s="519">
        <v>960</v>
      </c>
      <c r="M653" s="337"/>
      <c r="N653" s="519" t="s">
        <v>1061</v>
      </c>
      <c r="O653" s="519" t="s">
        <v>1060</v>
      </c>
      <c r="P653" s="519">
        <v>48</v>
      </c>
      <c r="Q653" s="521" t="str">
        <f t="shared" si="31"/>
        <v>SDN150248</v>
      </c>
      <c r="R653" s="519">
        <v>0</v>
      </c>
      <c r="S653" s="519">
        <v>186</v>
      </c>
      <c r="T653" s="519">
        <v>380</v>
      </c>
      <c r="U653" s="519">
        <v>581</v>
      </c>
      <c r="V653" s="519">
        <v>791</v>
      </c>
      <c r="W653" s="519">
        <v>1007</v>
      </c>
      <c r="X653" s="519">
        <v>1233</v>
      </c>
      <c r="Y653" s="519">
        <v>1433</v>
      </c>
      <c r="Z653" s="519">
        <v>1643</v>
      </c>
      <c r="AA653" s="519">
        <v>2484</v>
      </c>
      <c r="AB653" s="519">
        <v>2793</v>
      </c>
      <c r="AC653" s="519">
        <v>3119</v>
      </c>
      <c r="AD653" s="519">
        <v>3466</v>
      </c>
      <c r="AE653" s="519">
        <v>3833</v>
      </c>
      <c r="AF653" s="519">
        <v>4223</v>
      </c>
      <c r="AG653" s="519">
        <v>4427</v>
      </c>
      <c r="AH653" s="519">
        <v>4652</v>
      </c>
      <c r="AI653" s="519">
        <v>4908</v>
      </c>
      <c r="AJ653" s="519">
        <v>5190</v>
      </c>
      <c r="AK653" s="519">
        <v>5500</v>
      </c>
      <c r="AL653" s="519">
        <v>5848</v>
      </c>
      <c r="AM653" s="519">
        <v>6235</v>
      </c>
      <c r="AN653" s="519">
        <v>6687</v>
      </c>
      <c r="AO653" s="519">
        <v>7196</v>
      </c>
      <c r="AP653" s="519">
        <v>7767</v>
      </c>
      <c r="AQ653" s="519">
        <v>8417</v>
      </c>
      <c r="AR653" s="519">
        <v>9160</v>
      </c>
      <c r="AS653" s="519">
        <v>10036</v>
      </c>
      <c r="AT653" s="519">
        <v>11044</v>
      </c>
      <c r="AU653" s="519">
        <v>0</v>
      </c>
      <c r="AV653" s="519">
        <v>0</v>
      </c>
      <c r="AW653" s="519">
        <v>0</v>
      </c>
      <c r="AX653" s="519">
        <v>0</v>
      </c>
      <c r="AY653" s="519">
        <v>0</v>
      </c>
      <c r="AZ653" s="519">
        <v>0</v>
      </c>
      <c r="BA653" s="519">
        <v>0</v>
      </c>
      <c r="BB653" s="519">
        <v>0</v>
      </c>
      <c r="BC653" s="519">
        <v>0</v>
      </c>
      <c r="BD653" s="519">
        <v>0</v>
      </c>
      <c r="BE653" s="519">
        <v>0</v>
      </c>
      <c r="BF653" s="519">
        <v>0</v>
      </c>
      <c r="BG653" s="519">
        <v>0</v>
      </c>
      <c r="BH653" s="519">
        <v>0</v>
      </c>
      <c r="BI653" s="519">
        <v>0</v>
      </c>
      <c r="BJ653" s="519">
        <v>0</v>
      </c>
      <c r="BK653" s="519">
        <v>0</v>
      </c>
      <c r="BL653" s="519">
        <v>0</v>
      </c>
      <c r="BM653" s="519">
        <v>0</v>
      </c>
      <c r="BN653" s="519">
        <v>0</v>
      </c>
      <c r="BO653" s="519">
        <v>0</v>
      </c>
      <c r="BP653" s="519">
        <v>0</v>
      </c>
      <c r="BQ653" s="519">
        <v>0</v>
      </c>
      <c r="BR653" s="519">
        <v>0</v>
      </c>
      <c r="BS653" s="519">
        <v>0</v>
      </c>
      <c r="BT653" s="519">
        <v>0</v>
      </c>
      <c r="BU653" s="519">
        <v>0</v>
      </c>
      <c r="BV653" s="519">
        <v>0</v>
      </c>
      <c r="BW653" s="519">
        <v>0</v>
      </c>
      <c r="BX653" s="519">
        <v>0</v>
      </c>
      <c r="BY653" s="519">
        <v>0</v>
      </c>
      <c r="BZ653" s="519">
        <v>0</v>
      </c>
      <c r="CA653" s="519">
        <v>0</v>
      </c>
      <c r="CB653" s="519">
        <v>0</v>
      </c>
      <c r="CC653" s="519">
        <v>0</v>
      </c>
      <c r="CD653" s="519">
        <v>0</v>
      </c>
      <c r="CE653" s="519">
        <v>0</v>
      </c>
      <c r="CF653" s="519">
        <v>0</v>
      </c>
      <c r="CG653" s="519">
        <v>0</v>
      </c>
      <c r="CH653" s="519">
        <v>0</v>
      </c>
      <c r="CI653" s="519">
        <v>0</v>
      </c>
      <c r="CJ653" s="519">
        <v>0</v>
      </c>
      <c r="CK653" s="519">
        <v>0</v>
      </c>
      <c r="CL653" s="519">
        <v>0</v>
      </c>
      <c r="CM653" s="519">
        <v>0</v>
      </c>
      <c r="CN653" s="519">
        <v>0</v>
      </c>
      <c r="CO653" s="519">
        <v>0</v>
      </c>
      <c r="CP653" s="519">
        <v>0</v>
      </c>
      <c r="CQ653" s="519">
        <v>0</v>
      </c>
      <c r="CR653" s="519">
        <v>0</v>
      </c>
      <c r="CS653" s="519">
        <v>0</v>
      </c>
      <c r="CT653" s="519">
        <v>0</v>
      </c>
      <c r="CU653" s="519">
        <v>0</v>
      </c>
      <c r="CV653" s="519">
        <v>0</v>
      </c>
      <c r="CW653" s="519">
        <v>0</v>
      </c>
      <c r="CX653" s="519">
        <v>0</v>
      </c>
      <c r="CY653" s="519">
        <v>0</v>
      </c>
      <c r="CZ653" s="519">
        <v>0</v>
      </c>
      <c r="DA653" s="519">
        <v>0</v>
      </c>
      <c r="DB653" s="519">
        <v>0</v>
      </c>
      <c r="DC653" s="519">
        <v>0</v>
      </c>
      <c r="DD653" s="519">
        <v>0</v>
      </c>
      <c r="DE653" s="519">
        <v>0</v>
      </c>
      <c r="DF653" s="519">
        <v>0</v>
      </c>
      <c r="DG653" s="519">
        <v>0</v>
      </c>
      <c r="DH653" s="519">
        <v>0</v>
      </c>
      <c r="DI653" s="519">
        <v>0</v>
      </c>
      <c r="DJ653" s="519">
        <v>0</v>
      </c>
      <c r="DK653" s="519">
        <v>0</v>
      </c>
      <c r="DL653" s="519">
        <v>0</v>
      </c>
      <c r="DM653" s="519">
        <v>0</v>
      </c>
      <c r="DN653" s="519">
        <v>0</v>
      </c>
      <c r="DO653" s="519">
        <v>0</v>
      </c>
      <c r="DP653" s="519">
        <v>0</v>
      </c>
      <c r="DQ653" s="519">
        <v>0</v>
      </c>
      <c r="DR653" s="519">
        <v>0</v>
      </c>
      <c r="DS653" s="519">
        <v>0</v>
      </c>
      <c r="DT653" s="519">
        <v>0</v>
      </c>
      <c r="DU653" s="519">
        <v>0</v>
      </c>
      <c r="DV653" s="519">
        <v>0</v>
      </c>
      <c r="DW653" s="519">
        <v>0</v>
      </c>
      <c r="DX653" s="519">
        <v>0</v>
      </c>
      <c r="DZ653" s="337"/>
      <c r="EA653" s="519" t="s">
        <v>1061</v>
      </c>
      <c r="EB653" s="519" t="s">
        <v>1060</v>
      </c>
      <c r="EC653" s="519">
        <v>48</v>
      </c>
      <c r="ED653" s="521" t="str">
        <f t="shared" si="32"/>
        <v>SDN150248</v>
      </c>
      <c r="EE653" s="519">
        <v>0</v>
      </c>
      <c r="EF653" s="519">
        <v>262</v>
      </c>
      <c r="EG653" s="519">
        <v>554</v>
      </c>
      <c r="EH653" s="519">
        <v>887</v>
      </c>
      <c r="EI653" s="519">
        <v>1217</v>
      </c>
      <c r="EJ653" s="519">
        <v>1540</v>
      </c>
      <c r="EK653" s="519">
        <v>1863</v>
      </c>
      <c r="EL653" s="519">
        <v>2135</v>
      </c>
      <c r="EM653" s="519">
        <v>2407</v>
      </c>
      <c r="EN653" s="519">
        <v>2792</v>
      </c>
      <c r="EO653" s="519">
        <v>3065</v>
      </c>
      <c r="EP653" s="519">
        <v>3340</v>
      </c>
      <c r="EQ653" s="519">
        <v>3628</v>
      </c>
      <c r="ER653" s="519">
        <v>3929</v>
      </c>
      <c r="ES653" s="519">
        <v>0</v>
      </c>
      <c r="ET653" s="519">
        <v>0</v>
      </c>
      <c r="EU653" s="519">
        <v>0</v>
      </c>
      <c r="EV653" s="519">
        <v>0</v>
      </c>
      <c r="EW653" s="519">
        <v>0</v>
      </c>
      <c r="EX653" s="519">
        <v>0</v>
      </c>
      <c r="EY653" s="519">
        <v>0</v>
      </c>
      <c r="EZ653" s="519">
        <v>0</v>
      </c>
      <c r="FA653" s="519">
        <v>0</v>
      </c>
      <c r="FB653" s="519">
        <v>0</v>
      </c>
      <c r="FC653" s="519">
        <v>0</v>
      </c>
      <c r="FD653" s="519">
        <v>0</v>
      </c>
      <c r="FE653" s="519">
        <v>0</v>
      </c>
      <c r="FF653" s="519">
        <v>0</v>
      </c>
      <c r="FG653" s="519">
        <v>0</v>
      </c>
      <c r="FH653" s="519">
        <v>0</v>
      </c>
      <c r="FI653" s="519">
        <v>0</v>
      </c>
      <c r="FJ653" s="519">
        <v>0</v>
      </c>
      <c r="FK653" s="519">
        <v>0</v>
      </c>
      <c r="FL653" s="519">
        <v>0</v>
      </c>
      <c r="FM653" s="519">
        <v>0</v>
      </c>
      <c r="FN653" s="519">
        <v>0</v>
      </c>
      <c r="FO653" s="519">
        <v>0</v>
      </c>
      <c r="FP653" s="519">
        <v>0</v>
      </c>
      <c r="FQ653" s="519">
        <v>0</v>
      </c>
      <c r="FR653" s="519">
        <v>0</v>
      </c>
      <c r="FS653" s="519">
        <v>0</v>
      </c>
      <c r="FT653" s="519">
        <v>0</v>
      </c>
      <c r="FU653" s="519">
        <v>0</v>
      </c>
      <c r="FV653" s="519">
        <v>0</v>
      </c>
      <c r="FW653" s="519">
        <v>0</v>
      </c>
      <c r="FX653" s="519">
        <v>0</v>
      </c>
      <c r="FY653" s="519">
        <v>0</v>
      </c>
      <c r="FZ653" s="519">
        <v>0</v>
      </c>
      <c r="GA653" s="519">
        <v>0</v>
      </c>
      <c r="GB653" s="519">
        <v>0</v>
      </c>
      <c r="GC653" s="519">
        <v>0</v>
      </c>
      <c r="GD653" s="519">
        <v>0</v>
      </c>
      <c r="GE653" s="519">
        <v>0</v>
      </c>
      <c r="GF653" s="519">
        <v>0</v>
      </c>
      <c r="GG653" s="519">
        <v>0</v>
      </c>
      <c r="GH653" s="519">
        <v>0</v>
      </c>
      <c r="GI653" s="519">
        <v>0</v>
      </c>
      <c r="GJ653" s="519">
        <v>0</v>
      </c>
      <c r="GK653" s="519">
        <v>0</v>
      </c>
      <c r="GL653" s="519">
        <v>0</v>
      </c>
      <c r="GM653" s="519">
        <v>0</v>
      </c>
      <c r="GN653" s="519">
        <v>0</v>
      </c>
      <c r="GO653" s="519">
        <v>0</v>
      </c>
      <c r="GP653" s="519">
        <v>0</v>
      </c>
      <c r="GQ653" s="519">
        <v>0</v>
      </c>
      <c r="GR653" s="519">
        <v>0</v>
      </c>
      <c r="GS653" s="519">
        <v>0</v>
      </c>
      <c r="GT653" s="519">
        <v>0</v>
      </c>
      <c r="GU653" s="519">
        <v>0</v>
      </c>
      <c r="GV653" s="519">
        <v>0</v>
      </c>
      <c r="GW653" s="519">
        <v>0</v>
      </c>
      <c r="GX653" s="519">
        <v>0</v>
      </c>
      <c r="GY653" s="519">
        <v>0</v>
      </c>
      <c r="GZ653" s="519">
        <v>0</v>
      </c>
      <c r="HA653" s="519">
        <v>0</v>
      </c>
      <c r="HB653" s="519">
        <v>0</v>
      </c>
      <c r="HC653" s="519">
        <v>0</v>
      </c>
      <c r="HD653" s="519">
        <v>0</v>
      </c>
      <c r="HE653" s="519">
        <v>0</v>
      </c>
      <c r="HF653" s="519">
        <v>0</v>
      </c>
      <c r="HG653" s="519">
        <v>0</v>
      </c>
      <c r="HH653" s="519">
        <v>0</v>
      </c>
      <c r="HI653" s="519">
        <v>0</v>
      </c>
      <c r="HJ653" s="519">
        <v>0</v>
      </c>
      <c r="HK653" s="519">
        <v>0</v>
      </c>
      <c r="HL653" s="519">
        <v>0</v>
      </c>
      <c r="HM653" s="519">
        <v>0</v>
      </c>
      <c r="HN653" s="519">
        <v>0</v>
      </c>
      <c r="HO653" s="519">
        <v>0</v>
      </c>
      <c r="HP653" s="519">
        <v>0</v>
      </c>
      <c r="HQ653" s="519">
        <v>0</v>
      </c>
      <c r="HR653" s="519">
        <v>0</v>
      </c>
      <c r="HS653" s="519">
        <v>0</v>
      </c>
      <c r="HT653" s="519">
        <v>0</v>
      </c>
      <c r="HU653" s="519">
        <v>0</v>
      </c>
      <c r="HV653" s="519">
        <v>0</v>
      </c>
      <c r="HW653" s="519">
        <v>0</v>
      </c>
      <c r="HX653" s="519">
        <v>0</v>
      </c>
      <c r="HY653" s="519">
        <v>0</v>
      </c>
      <c r="HZ653" s="519">
        <v>0</v>
      </c>
      <c r="IA653" s="519">
        <v>0</v>
      </c>
      <c r="IB653" s="519">
        <v>0</v>
      </c>
      <c r="IC653" s="519">
        <v>0</v>
      </c>
      <c r="ID653" s="519">
        <v>0</v>
      </c>
      <c r="IE653" s="519">
        <v>0</v>
      </c>
      <c r="IF653" s="519">
        <v>0</v>
      </c>
      <c r="IG653" s="519">
        <v>0</v>
      </c>
      <c r="IH653" s="519">
        <v>0</v>
      </c>
      <c r="II653" s="519">
        <v>0</v>
      </c>
      <c r="IJ653" s="519">
        <v>0</v>
      </c>
      <c r="IK653" s="519">
        <v>0</v>
      </c>
    </row>
    <row r="654" spans="2:245" hidden="1">
      <c r="B654" s="519" t="s">
        <v>1058</v>
      </c>
      <c r="C654" s="519"/>
      <c r="D654" s="519"/>
      <c r="E654" s="519"/>
      <c r="F654" s="519">
        <v>2</v>
      </c>
      <c r="G654" s="519"/>
      <c r="H654" s="519">
        <v>4</v>
      </c>
      <c r="I654" s="519">
        <v>2</v>
      </c>
      <c r="J654" s="519" t="str">
        <f t="shared" si="33"/>
        <v>SDN10020402</v>
      </c>
      <c r="K654" s="519">
        <v>960</v>
      </c>
      <c r="M654" s="337"/>
      <c r="N654" s="519" t="s">
        <v>1061</v>
      </c>
      <c r="O654" s="519" t="s">
        <v>1060</v>
      </c>
      <c r="P654" s="519">
        <v>49</v>
      </c>
      <c r="Q654" s="521" t="str">
        <f t="shared" si="31"/>
        <v>SDN150249</v>
      </c>
      <c r="R654" s="519">
        <v>0</v>
      </c>
      <c r="S654" s="519">
        <v>185</v>
      </c>
      <c r="T654" s="519">
        <v>377</v>
      </c>
      <c r="U654" s="519">
        <v>576</v>
      </c>
      <c r="V654" s="519">
        <v>782</v>
      </c>
      <c r="W654" s="519">
        <v>998</v>
      </c>
      <c r="X654" s="519">
        <v>1222</v>
      </c>
      <c r="Y654" s="519">
        <v>1421</v>
      </c>
      <c r="Z654" s="519">
        <v>1629</v>
      </c>
      <c r="AA654" s="519">
        <v>2463</v>
      </c>
      <c r="AB654" s="519">
        <v>2771</v>
      </c>
      <c r="AC654" s="519">
        <v>3098</v>
      </c>
      <c r="AD654" s="519">
        <v>3444</v>
      </c>
      <c r="AE654" s="519">
        <v>3810</v>
      </c>
      <c r="AF654" s="519">
        <v>4199</v>
      </c>
      <c r="AG654" s="519">
        <v>4408</v>
      </c>
      <c r="AH654" s="519">
        <v>4645</v>
      </c>
      <c r="AI654" s="519">
        <v>4906</v>
      </c>
      <c r="AJ654" s="519">
        <v>5191</v>
      </c>
      <c r="AK654" s="519">
        <v>5510</v>
      </c>
      <c r="AL654" s="519">
        <v>5865</v>
      </c>
      <c r="AM654" s="519">
        <v>6280</v>
      </c>
      <c r="AN654" s="519">
        <v>6746</v>
      </c>
      <c r="AO654" s="519">
        <v>7269</v>
      </c>
      <c r="AP654" s="519">
        <v>7868</v>
      </c>
      <c r="AQ654" s="519">
        <v>8551</v>
      </c>
      <c r="AR654" s="519">
        <v>9359</v>
      </c>
      <c r="AS654" s="519">
        <v>10285</v>
      </c>
      <c r="AT654" s="519">
        <v>11361</v>
      </c>
      <c r="AU654" s="519">
        <v>0</v>
      </c>
      <c r="AV654" s="519">
        <v>0</v>
      </c>
      <c r="AW654" s="519">
        <v>0</v>
      </c>
      <c r="AX654" s="519">
        <v>0</v>
      </c>
      <c r="AY654" s="519">
        <v>0</v>
      </c>
      <c r="AZ654" s="519">
        <v>0</v>
      </c>
      <c r="BA654" s="519">
        <v>0</v>
      </c>
      <c r="BB654" s="519">
        <v>0</v>
      </c>
      <c r="BC654" s="519">
        <v>0</v>
      </c>
      <c r="BD654" s="519">
        <v>0</v>
      </c>
      <c r="BE654" s="519">
        <v>0</v>
      </c>
      <c r="BF654" s="519">
        <v>0</v>
      </c>
      <c r="BG654" s="519">
        <v>0</v>
      </c>
      <c r="BH654" s="519">
        <v>0</v>
      </c>
      <c r="BI654" s="519">
        <v>0</v>
      </c>
      <c r="BJ654" s="519">
        <v>0</v>
      </c>
      <c r="BK654" s="519">
        <v>0</v>
      </c>
      <c r="BL654" s="519">
        <v>0</v>
      </c>
      <c r="BM654" s="519">
        <v>0</v>
      </c>
      <c r="BN654" s="519">
        <v>0</v>
      </c>
      <c r="BO654" s="519">
        <v>0</v>
      </c>
      <c r="BP654" s="519">
        <v>0</v>
      </c>
      <c r="BQ654" s="519">
        <v>0</v>
      </c>
      <c r="BR654" s="519">
        <v>0</v>
      </c>
      <c r="BS654" s="519">
        <v>0</v>
      </c>
      <c r="BT654" s="519">
        <v>0</v>
      </c>
      <c r="BU654" s="519">
        <v>0</v>
      </c>
      <c r="BV654" s="519">
        <v>0</v>
      </c>
      <c r="BW654" s="519">
        <v>0</v>
      </c>
      <c r="BX654" s="519">
        <v>0</v>
      </c>
      <c r="BY654" s="519">
        <v>0</v>
      </c>
      <c r="BZ654" s="519">
        <v>0</v>
      </c>
      <c r="CA654" s="519">
        <v>0</v>
      </c>
      <c r="CB654" s="519">
        <v>0</v>
      </c>
      <c r="CC654" s="519">
        <v>0</v>
      </c>
      <c r="CD654" s="519">
        <v>0</v>
      </c>
      <c r="CE654" s="519">
        <v>0</v>
      </c>
      <c r="CF654" s="519">
        <v>0</v>
      </c>
      <c r="CG654" s="519">
        <v>0</v>
      </c>
      <c r="CH654" s="519">
        <v>0</v>
      </c>
      <c r="CI654" s="519">
        <v>0</v>
      </c>
      <c r="CJ654" s="519">
        <v>0</v>
      </c>
      <c r="CK654" s="519">
        <v>0</v>
      </c>
      <c r="CL654" s="519">
        <v>0</v>
      </c>
      <c r="CM654" s="519">
        <v>0</v>
      </c>
      <c r="CN654" s="519">
        <v>0</v>
      </c>
      <c r="CO654" s="519">
        <v>0</v>
      </c>
      <c r="CP654" s="519">
        <v>0</v>
      </c>
      <c r="CQ654" s="519">
        <v>0</v>
      </c>
      <c r="CR654" s="519">
        <v>0</v>
      </c>
      <c r="CS654" s="519">
        <v>0</v>
      </c>
      <c r="CT654" s="519">
        <v>0</v>
      </c>
      <c r="CU654" s="519">
        <v>0</v>
      </c>
      <c r="CV654" s="519">
        <v>0</v>
      </c>
      <c r="CW654" s="519">
        <v>0</v>
      </c>
      <c r="CX654" s="519">
        <v>0</v>
      </c>
      <c r="CY654" s="519">
        <v>0</v>
      </c>
      <c r="CZ654" s="519">
        <v>0</v>
      </c>
      <c r="DA654" s="519">
        <v>0</v>
      </c>
      <c r="DB654" s="519">
        <v>0</v>
      </c>
      <c r="DC654" s="519">
        <v>0</v>
      </c>
      <c r="DD654" s="519">
        <v>0</v>
      </c>
      <c r="DE654" s="519">
        <v>0</v>
      </c>
      <c r="DF654" s="519">
        <v>0</v>
      </c>
      <c r="DG654" s="519">
        <v>0</v>
      </c>
      <c r="DH654" s="519">
        <v>0</v>
      </c>
      <c r="DI654" s="519">
        <v>0</v>
      </c>
      <c r="DJ654" s="519">
        <v>0</v>
      </c>
      <c r="DK654" s="519">
        <v>0</v>
      </c>
      <c r="DL654" s="519">
        <v>0</v>
      </c>
      <c r="DM654" s="519">
        <v>0</v>
      </c>
      <c r="DN654" s="519">
        <v>0</v>
      </c>
      <c r="DO654" s="519">
        <v>0</v>
      </c>
      <c r="DP654" s="519">
        <v>0</v>
      </c>
      <c r="DQ654" s="519">
        <v>0</v>
      </c>
      <c r="DR654" s="519">
        <v>0</v>
      </c>
      <c r="DS654" s="519">
        <v>0</v>
      </c>
      <c r="DT654" s="519">
        <v>0</v>
      </c>
      <c r="DU654" s="519">
        <v>0</v>
      </c>
      <c r="DV654" s="519">
        <v>0</v>
      </c>
      <c r="DW654" s="519">
        <v>0</v>
      </c>
      <c r="DX654" s="519">
        <v>0</v>
      </c>
      <c r="DZ654" s="337"/>
      <c r="EA654" s="519" t="s">
        <v>1061</v>
      </c>
      <c r="EB654" s="519" t="s">
        <v>1060</v>
      </c>
      <c r="EC654" s="519">
        <v>49</v>
      </c>
      <c r="ED654" s="521" t="str">
        <f t="shared" si="32"/>
        <v>SDN150249</v>
      </c>
      <c r="EE654" s="519">
        <v>0</v>
      </c>
      <c r="EF654" s="519">
        <v>253</v>
      </c>
      <c r="EG654" s="519">
        <v>532</v>
      </c>
      <c r="EH654" s="519">
        <v>850</v>
      </c>
      <c r="EI654" s="519">
        <v>1164</v>
      </c>
      <c r="EJ654" s="519">
        <v>1473</v>
      </c>
      <c r="EK654" s="519">
        <v>1781</v>
      </c>
      <c r="EL654" s="519">
        <v>2040</v>
      </c>
      <c r="EM654" s="519">
        <v>2299</v>
      </c>
      <c r="EN654" s="519">
        <v>2666</v>
      </c>
      <c r="EO654" s="519">
        <v>2925</v>
      </c>
      <c r="EP654" s="519">
        <v>3191</v>
      </c>
      <c r="EQ654" s="519">
        <v>3467</v>
      </c>
      <c r="ER654" s="519">
        <v>3756</v>
      </c>
      <c r="ES654" s="519">
        <v>0</v>
      </c>
      <c r="ET654" s="519">
        <v>0</v>
      </c>
      <c r="EU654" s="519">
        <v>0</v>
      </c>
      <c r="EV654" s="519">
        <v>0</v>
      </c>
      <c r="EW654" s="519">
        <v>0</v>
      </c>
      <c r="EX654" s="519">
        <v>0</v>
      </c>
      <c r="EY654" s="519">
        <v>0</v>
      </c>
      <c r="EZ654" s="519">
        <v>0</v>
      </c>
      <c r="FA654" s="519">
        <v>0</v>
      </c>
      <c r="FB654" s="519">
        <v>0</v>
      </c>
      <c r="FC654" s="519">
        <v>0</v>
      </c>
      <c r="FD654" s="519">
        <v>0</v>
      </c>
      <c r="FE654" s="519">
        <v>0</v>
      </c>
      <c r="FF654" s="519">
        <v>0</v>
      </c>
      <c r="FG654" s="519">
        <v>0</v>
      </c>
      <c r="FH654" s="519">
        <v>0</v>
      </c>
      <c r="FI654" s="519">
        <v>0</v>
      </c>
      <c r="FJ654" s="519">
        <v>0</v>
      </c>
      <c r="FK654" s="519">
        <v>0</v>
      </c>
      <c r="FL654" s="519">
        <v>0</v>
      </c>
      <c r="FM654" s="519">
        <v>0</v>
      </c>
      <c r="FN654" s="519">
        <v>0</v>
      </c>
      <c r="FO654" s="519">
        <v>0</v>
      </c>
      <c r="FP654" s="519">
        <v>0</v>
      </c>
      <c r="FQ654" s="519">
        <v>0</v>
      </c>
      <c r="FR654" s="519">
        <v>0</v>
      </c>
      <c r="FS654" s="519">
        <v>0</v>
      </c>
      <c r="FT654" s="519">
        <v>0</v>
      </c>
      <c r="FU654" s="519">
        <v>0</v>
      </c>
      <c r="FV654" s="519">
        <v>0</v>
      </c>
      <c r="FW654" s="519">
        <v>0</v>
      </c>
      <c r="FX654" s="519">
        <v>0</v>
      </c>
      <c r="FY654" s="519">
        <v>0</v>
      </c>
      <c r="FZ654" s="519">
        <v>0</v>
      </c>
      <c r="GA654" s="519">
        <v>0</v>
      </c>
      <c r="GB654" s="519">
        <v>0</v>
      </c>
      <c r="GC654" s="519">
        <v>0</v>
      </c>
      <c r="GD654" s="519">
        <v>0</v>
      </c>
      <c r="GE654" s="519">
        <v>0</v>
      </c>
      <c r="GF654" s="519">
        <v>0</v>
      </c>
      <c r="GG654" s="519">
        <v>0</v>
      </c>
      <c r="GH654" s="519">
        <v>0</v>
      </c>
      <c r="GI654" s="519">
        <v>0</v>
      </c>
      <c r="GJ654" s="519">
        <v>0</v>
      </c>
      <c r="GK654" s="519">
        <v>0</v>
      </c>
      <c r="GL654" s="519">
        <v>0</v>
      </c>
      <c r="GM654" s="519">
        <v>0</v>
      </c>
      <c r="GN654" s="519">
        <v>0</v>
      </c>
      <c r="GO654" s="519">
        <v>0</v>
      </c>
      <c r="GP654" s="519">
        <v>0</v>
      </c>
      <c r="GQ654" s="519">
        <v>0</v>
      </c>
      <c r="GR654" s="519">
        <v>0</v>
      </c>
      <c r="GS654" s="519">
        <v>0</v>
      </c>
      <c r="GT654" s="519">
        <v>0</v>
      </c>
      <c r="GU654" s="519">
        <v>0</v>
      </c>
      <c r="GV654" s="519">
        <v>0</v>
      </c>
      <c r="GW654" s="519">
        <v>0</v>
      </c>
      <c r="GX654" s="519">
        <v>0</v>
      </c>
      <c r="GY654" s="519">
        <v>0</v>
      </c>
      <c r="GZ654" s="519">
        <v>0</v>
      </c>
      <c r="HA654" s="519">
        <v>0</v>
      </c>
      <c r="HB654" s="519">
        <v>0</v>
      </c>
      <c r="HC654" s="519">
        <v>0</v>
      </c>
      <c r="HD654" s="519">
        <v>0</v>
      </c>
      <c r="HE654" s="519">
        <v>0</v>
      </c>
      <c r="HF654" s="519">
        <v>0</v>
      </c>
      <c r="HG654" s="519">
        <v>0</v>
      </c>
      <c r="HH654" s="519">
        <v>0</v>
      </c>
      <c r="HI654" s="519">
        <v>0</v>
      </c>
      <c r="HJ654" s="519">
        <v>0</v>
      </c>
      <c r="HK654" s="519">
        <v>0</v>
      </c>
      <c r="HL654" s="519">
        <v>0</v>
      </c>
      <c r="HM654" s="519">
        <v>0</v>
      </c>
      <c r="HN654" s="519">
        <v>0</v>
      </c>
      <c r="HO654" s="519">
        <v>0</v>
      </c>
      <c r="HP654" s="519">
        <v>0</v>
      </c>
      <c r="HQ654" s="519">
        <v>0</v>
      </c>
      <c r="HR654" s="519">
        <v>0</v>
      </c>
      <c r="HS654" s="519">
        <v>0</v>
      </c>
      <c r="HT654" s="519">
        <v>0</v>
      </c>
      <c r="HU654" s="519">
        <v>0</v>
      </c>
      <c r="HV654" s="519">
        <v>0</v>
      </c>
      <c r="HW654" s="519">
        <v>0</v>
      </c>
      <c r="HX654" s="519">
        <v>0</v>
      </c>
      <c r="HY654" s="519">
        <v>0</v>
      </c>
      <c r="HZ654" s="519">
        <v>0</v>
      </c>
      <c r="IA654" s="519">
        <v>0</v>
      </c>
      <c r="IB654" s="519">
        <v>0</v>
      </c>
      <c r="IC654" s="519">
        <v>0</v>
      </c>
      <c r="ID654" s="519">
        <v>0</v>
      </c>
      <c r="IE654" s="519">
        <v>0</v>
      </c>
      <c r="IF654" s="519">
        <v>0</v>
      </c>
      <c r="IG654" s="519">
        <v>0</v>
      </c>
      <c r="IH654" s="519">
        <v>0</v>
      </c>
      <c r="II654" s="519">
        <v>0</v>
      </c>
      <c r="IJ654" s="519">
        <v>0</v>
      </c>
      <c r="IK654" s="519">
        <v>0</v>
      </c>
    </row>
    <row r="655" spans="2:245" hidden="1">
      <c r="B655" s="519" t="s">
        <v>1058</v>
      </c>
      <c r="C655" s="519"/>
      <c r="D655" s="519"/>
      <c r="E655" s="519"/>
      <c r="F655" s="519">
        <v>2</v>
      </c>
      <c r="G655" s="519"/>
      <c r="H655" s="519">
        <v>4</v>
      </c>
      <c r="I655" s="519">
        <v>3</v>
      </c>
      <c r="J655" s="519" t="str">
        <f t="shared" si="33"/>
        <v>SDN10020403</v>
      </c>
      <c r="K655" s="519">
        <v>960</v>
      </c>
      <c r="M655" s="337"/>
      <c r="N655" s="519" t="s">
        <v>1061</v>
      </c>
      <c r="O655" s="519" t="s">
        <v>1060</v>
      </c>
      <c r="P655" s="519">
        <v>50</v>
      </c>
      <c r="Q655" s="521" t="str">
        <f t="shared" si="31"/>
        <v>SDN150250</v>
      </c>
      <c r="R655" s="519">
        <v>0</v>
      </c>
      <c r="S655" s="519">
        <v>184</v>
      </c>
      <c r="T655" s="519">
        <v>375</v>
      </c>
      <c r="U655" s="519">
        <v>572</v>
      </c>
      <c r="V655" s="519">
        <v>778</v>
      </c>
      <c r="W655" s="519">
        <v>992</v>
      </c>
      <c r="X655" s="519">
        <v>1215</v>
      </c>
      <c r="Y655" s="519">
        <v>1413</v>
      </c>
      <c r="Z655" s="519">
        <v>1622</v>
      </c>
      <c r="AA655" s="519">
        <v>2454</v>
      </c>
      <c r="AB655" s="519">
        <v>2764</v>
      </c>
      <c r="AC655" s="519">
        <v>3091</v>
      </c>
      <c r="AD655" s="519">
        <v>3437</v>
      </c>
      <c r="AE655" s="519">
        <v>3804</v>
      </c>
      <c r="AF655" s="519">
        <v>4197</v>
      </c>
      <c r="AG655" s="519">
        <v>4417</v>
      </c>
      <c r="AH655" s="519">
        <v>4659</v>
      </c>
      <c r="AI655" s="519">
        <v>4923</v>
      </c>
      <c r="AJ655" s="519">
        <v>5217</v>
      </c>
      <c r="AK655" s="519">
        <v>5543</v>
      </c>
      <c r="AL655" s="519">
        <v>5924</v>
      </c>
      <c r="AM655" s="519">
        <v>6352</v>
      </c>
      <c r="AN655" s="519">
        <v>6830</v>
      </c>
      <c r="AO655" s="519">
        <v>7380</v>
      </c>
      <c r="AP655" s="519">
        <v>8008</v>
      </c>
      <c r="AQ655" s="519">
        <v>8754</v>
      </c>
      <c r="AR655" s="519">
        <v>9607</v>
      </c>
      <c r="AS655" s="519">
        <v>10595</v>
      </c>
      <c r="AT655" s="519">
        <v>11770</v>
      </c>
      <c r="AU655" s="519">
        <v>0</v>
      </c>
      <c r="AV655" s="519">
        <v>0</v>
      </c>
      <c r="AW655" s="519">
        <v>0</v>
      </c>
      <c r="AX655" s="519">
        <v>0</v>
      </c>
      <c r="AY655" s="519">
        <v>0</v>
      </c>
      <c r="AZ655" s="519">
        <v>0</v>
      </c>
      <c r="BA655" s="519">
        <v>0</v>
      </c>
      <c r="BB655" s="519">
        <v>0</v>
      </c>
      <c r="BC655" s="519">
        <v>0</v>
      </c>
      <c r="BD655" s="519">
        <v>0</v>
      </c>
      <c r="BE655" s="519">
        <v>0</v>
      </c>
      <c r="BF655" s="519">
        <v>0</v>
      </c>
      <c r="BG655" s="519">
        <v>0</v>
      </c>
      <c r="BH655" s="519">
        <v>0</v>
      </c>
      <c r="BI655" s="519">
        <v>0</v>
      </c>
      <c r="BJ655" s="519">
        <v>0</v>
      </c>
      <c r="BK655" s="519">
        <v>0</v>
      </c>
      <c r="BL655" s="519">
        <v>0</v>
      </c>
      <c r="BM655" s="519">
        <v>0</v>
      </c>
      <c r="BN655" s="519">
        <v>0</v>
      </c>
      <c r="BO655" s="519">
        <v>0</v>
      </c>
      <c r="BP655" s="519">
        <v>0</v>
      </c>
      <c r="BQ655" s="519">
        <v>0</v>
      </c>
      <c r="BR655" s="519">
        <v>0</v>
      </c>
      <c r="BS655" s="519">
        <v>0</v>
      </c>
      <c r="BT655" s="519">
        <v>0</v>
      </c>
      <c r="BU655" s="519">
        <v>0</v>
      </c>
      <c r="BV655" s="519">
        <v>0</v>
      </c>
      <c r="BW655" s="519">
        <v>0</v>
      </c>
      <c r="BX655" s="519">
        <v>0</v>
      </c>
      <c r="BY655" s="519">
        <v>0</v>
      </c>
      <c r="BZ655" s="519">
        <v>0</v>
      </c>
      <c r="CA655" s="519">
        <v>0</v>
      </c>
      <c r="CB655" s="519">
        <v>0</v>
      </c>
      <c r="CC655" s="519">
        <v>0</v>
      </c>
      <c r="CD655" s="519">
        <v>0</v>
      </c>
      <c r="CE655" s="519">
        <v>0</v>
      </c>
      <c r="CF655" s="519">
        <v>0</v>
      </c>
      <c r="CG655" s="519">
        <v>0</v>
      </c>
      <c r="CH655" s="519">
        <v>0</v>
      </c>
      <c r="CI655" s="519">
        <v>0</v>
      </c>
      <c r="CJ655" s="519">
        <v>0</v>
      </c>
      <c r="CK655" s="519">
        <v>0</v>
      </c>
      <c r="CL655" s="519">
        <v>0</v>
      </c>
      <c r="CM655" s="519">
        <v>0</v>
      </c>
      <c r="CN655" s="519">
        <v>0</v>
      </c>
      <c r="CO655" s="519">
        <v>0</v>
      </c>
      <c r="CP655" s="519">
        <v>0</v>
      </c>
      <c r="CQ655" s="519">
        <v>0</v>
      </c>
      <c r="CR655" s="519">
        <v>0</v>
      </c>
      <c r="CS655" s="519">
        <v>0</v>
      </c>
      <c r="CT655" s="519">
        <v>0</v>
      </c>
      <c r="CU655" s="519">
        <v>0</v>
      </c>
      <c r="CV655" s="519">
        <v>0</v>
      </c>
      <c r="CW655" s="519">
        <v>0</v>
      </c>
      <c r="CX655" s="519">
        <v>0</v>
      </c>
      <c r="CY655" s="519">
        <v>0</v>
      </c>
      <c r="CZ655" s="519">
        <v>0</v>
      </c>
      <c r="DA655" s="519">
        <v>0</v>
      </c>
      <c r="DB655" s="519">
        <v>0</v>
      </c>
      <c r="DC655" s="519">
        <v>0</v>
      </c>
      <c r="DD655" s="519">
        <v>0</v>
      </c>
      <c r="DE655" s="519">
        <v>0</v>
      </c>
      <c r="DF655" s="519">
        <v>0</v>
      </c>
      <c r="DG655" s="519">
        <v>0</v>
      </c>
      <c r="DH655" s="519">
        <v>0</v>
      </c>
      <c r="DI655" s="519">
        <v>0</v>
      </c>
      <c r="DJ655" s="519">
        <v>0</v>
      </c>
      <c r="DK655" s="519">
        <v>0</v>
      </c>
      <c r="DL655" s="519">
        <v>0</v>
      </c>
      <c r="DM655" s="519">
        <v>0</v>
      </c>
      <c r="DN655" s="519">
        <v>0</v>
      </c>
      <c r="DO655" s="519">
        <v>0</v>
      </c>
      <c r="DP655" s="519">
        <v>0</v>
      </c>
      <c r="DQ655" s="519">
        <v>0</v>
      </c>
      <c r="DR655" s="519">
        <v>0</v>
      </c>
      <c r="DS655" s="519">
        <v>0</v>
      </c>
      <c r="DT655" s="519">
        <v>0</v>
      </c>
      <c r="DU655" s="519">
        <v>0</v>
      </c>
      <c r="DV655" s="519">
        <v>0</v>
      </c>
      <c r="DW655" s="519">
        <v>0</v>
      </c>
      <c r="DX655" s="519">
        <v>0</v>
      </c>
      <c r="DZ655" s="337"/>
      <c r="EA655" s="519" t="s">
        <v>1061</v>
      </c>
      <c r="EB655" s="519" t="s">
        <v>1060</v>
      </c>
      <c r="EC655" s="519">
        <v>50</v>
      </c>
      <c r="ED655" s="521" t="str">
        <f t="shared" si="32"/>
        <v>SDN150250</v>
      </c>
      <c r="EE655" s="519">
        <v>0</v>
      </c>
      <c r="EF655" s="519">
        <v>243</v>
      </c>
      <c r="EG655" s="519">
        <v>510</v>
      </c>
      <c r="EH655" s="519">
        <v>813</v>
      </c>
      <c r="EI655" s="519">
        <v>1114</v>
      </c>
      <c r="EJ655" s="519">
        <v>1409</v>
      </c>
      <c r="EK655" s="519">
        <v>1703</v>
      </c>
      <c r="EL655" s="519">
        <v>1949</v>
      </c>
      <c r="EM655" s="519">
        <v>2196</v>
      </c>
      <c r="EN655" s="519">
        <v>2547</v>
      </c>
      <c r="EO655" s="519">
        <v>2794</v>
      </c>
      <c r="EP655" s="519">
        <v>3049</v>
      </c>
      <c r="EQ655" s="519">
        <v>3312</v>
      </c>
      <c r="ER655" s="519">
        <v>3590</v>
      </c>
      <c r="ES655" s="519">
        <v>0</v>
      </c>
      <c r="ET655" s="519">
        <v>0</v>
      </c>
      <c r="EU655" s="519">
        <v>0</v>
      </c>
      <c r="EV655" s="519">
        <v>0</v>
      </c>
      <c r="EW655" s="519">
        <v>0</v>
      </c>
      <c r="EX655" s="519">
        <v>0</v>
      </c>
      <c r="EY655" s="519">
        <v>0</v>
      </c>
      <c r="EZ655" s="519">
        <v>0</v>
      </c>
      <c r="FA655" s="519">
        <v>0</v>
      </c>
      <c r="FB655" s="519">
        <v>0</v>
      </c>
      <c r="FC655" s="519">
        <v>0</v>
      </c>
      <c r="FD655" s="519">
        <v>0</v>
      </c>
      <c r="FE655" s="519">
        <v>0</v>
      </c>
      <c r="FF655" s="519">
        <v>0</v>
      </c>
      <c r="FG655" s="519">
        <v>0</v>
      </c>
      <c r="FH655" s="519">
        <v>0</v>
      </c>
      <c r="FI655" s="519">
        <v>0</v>
      </c>
      <c r="FJ655" s="519">
        <v>0</v>
      </c>
      <c r="FK655" s="519">
        <v>0</v>
      </c>
      <c r="FL655" s="519">
        <v>0</v>
      </c>
      <c r="FM655" s="519">
        <v>0</v>
      </c>
      <c r="FN655" s="519">
        <v>0</v>
      </c>
      <c r="FO655" s="519">
        <v>0</v>
      </c>
      <c r="FP655" s="519">
        <v>0</v>
      </c>
      <c r="FQ655" s="519">
        <v>0</v>
      </c>
      <c r="FR655" s="519">
        <v>0</v>
      </c>
      <c r="FS655" s="519">
        <v>0</v>
      </c>
      <c r="FT655" s="519">
        <v>0</v>
      </c>
      <c r="FU655" s="519">
        <v>0</v>
      </c>
      <c r="FV655" s="519">
        <v>0</v>
      </c>
      <c r="FW655" s="519">
        <v>0</v>
      </c>
      <c r="FX655" s="519">
        <v>0</v>
      </c>
      <c r="FY655" s="519">
        <v>0</v>
      </c>
      <c r="FZ655" s="519">
        <v>0</v>
      </c>
      <c r="GA655" s="519">
        <v>0</v>
      </c>
      <c r="GB655" s="519">
        <v>0</v>
      </c>
      <c r="GC655" s="519">
        <v>0</v>
      </c>
      <c r="GD655" s="519">
        <v>0</v>
      </c>
      <c r="GE655" s="519">
        <v>0</v>
      </c>
      <c r="GF655" s="519">
        <v>0</v>
      </c>
      <c r="GG655" s="519">
        <v>0</v>
      </c>
      <c r="GH655" s="519">
        <v>0</v>
      </c>
      <c r="GI655" s="519">
        <v>0</v>
      </c>
      <c r="GJ655" s="519">
        <v>0</v>
      </c>
      <c r="GK655" s="519">
        <v>0</v>
      </c>
      <c r="GL655" s="519">
        <v>0</v>
      </c>
      <c r="GM655" s="519">
        <v>0</v>
      </c>
      <c r="GN655" s="519">
        <v>0</v>
      </c>
      <c r="GO655" s="519">
        <v>0</v>
      </c>
      <c r="GP655" s="519">
        <v>0</v>
      </c>
      <c r="GQ655" s="519">
        <v>0</v>
      </c>
      <c r="GR655" s="519">
        <v>0</v>
      </c>
      <c r="GS655" s="519">
        <v>0</v>
      </c>
      <c r="GT655" s="519">
        <v>0</v>
      </c>
      <c r="GU655" s="519">
        <v>0</v>
      </c>
      <c r="GV655" s="519">
        <v>0</v>
      </c>
      <c r="GW655" s="519">
        <v>0</v>
      </c>
      <c r="GX655" s="519">
        <v>0</v>
      </c>
      <c r="GY655" s="519">
        <v>0</v>
      </c>
      <c r="GZ655" s="519">
        <v>0</v>
      </c>
      <c r="HA655" s="519">
        <v>0</v>
      </c>
      <c r="HB655" s="519">
        <v>0</v>
      </c>
      <c r="HC655" s="519">
        <v>0</v>
      </c>
      <c r="HD655" s="519">
        <v>0</v>
      </c>
      <c r="HE655" s="519">
        <v>0</v>
      </c>
      <c r="HF655" s="519">
        <v>0</v>
      </c>
      <c r="HG655" s="519">
        <v>0</v>
      </c>
      <c r="HH655" s="519">
        <v>0</v>
      </c>
      <c r="HI655" s="519">
        <v>0</v>
      </c>
      <c r="HJ655" s="519">
        <v>0</v>
      </c>
      <c r="HK655" s="519">
        <v>0</v>
      </c>
      <c r="HL655" s="519">
        <v>0</v>
      </c>
      <c r="HM655" s="519">
        <v>0</v>
      </c>
      <c r="HN655" s="519">
        <v>0</v>
      </c>
      <c r="HO655" s="519">
        <v>0</v>
      </c>
      <c r="HP655" s="519">
        <v>0</v>
      </c>
      <c r="HQ655" s="519">
        <v>0</v>
      </c>
      <c r="HR655" s="519">
        <v>0</v>
      </c>
      <c r="HS655" s="519">
        <v>0</v>
      </c>
      <c r="HT655" s="519">
        <v>0</v>
      </c>
      <c r="HU655" s="519">
        <v>0</v>
      </c>
      <c r="HV655" s="519">
        <v>0</v>
      </c>
      <c r="HW655" s="519">
        <v>0</v>
      </c>
      <c r="HX655" s="519">
        <v>0</v>
      </c>
      <c r="HY655" s="519">
        <v>0</v>
      </c>
      <c r="HZ655" s="519">
        <v>0</v>
      </c>
      <c r="IA655" s="519">
        <v>0</v>
      </c>
      <c r="IB655" s="519">
        <v>0</v>
      </c>
      <c r="IC655" s="519">
        <v>0</v>
      </c>
      <c r="ID655" s="519">
        <v>0</v>
      </c>
      <c r="IE655" s="519">
        <v>0</v>
      </c>
      <c r="IF655" s="519">
        <v>0</v>
      </c>
      <c r="IG655" s="519">
        <v>0</v>
      </c>
      <c r="IH655" s="519">
        <v>0</v>
      </c>
      <c r="II655" s="519">
        <v>0</v>
      </c>
      <c r="IJ655" s="519">
        <v>0</v>
      </c>
      <c r="IK655" s="519">
        <v>0</v>
      </c>
    </row>
    <row r="656" spans="2:245" hidden="1">
      <c r="B656" s="519" t="s">
        <v>1058</v>
      </c>
      <c r="C656" s="519"/>
      <c r="D656" s="519"/>
      <c r="E656" s="519"/>
      <c r="F656" s="519">
        <v>2</v>
      </c>
      <c r="G656" s="519"/>
      <c r="H656" s="519">
        <v>4</v>
      </c>
      <c r="I656" s="519">
        <v>4</v>
      </c>
      <c r="J656" s="519" t="str">
        <f t="shared" si="33"/>
        <v>SDN10020404</v>
      </c>
      <c r="K656" s="519">
        <v>960</v>
      </c>
      <c r="M656" s="337"/>
      <c r="N656" s="519" t="s">
        <v>1061</v>
      </c>
      <c r="O656" s="519" t="s">
        <v>1060</v>
      </c>
      <c r="P656" s="519">
        <v>51</v>
      </c>
      <c r="Q656" s="521" t="str">
        <f t="shared" si="31"/>
        <v>SDN150251</v>
      </c>
      <c r="R656" s="519">
        <v>0</v>
      </c>
      <c r="S656" s="519">
        <v>185</v>
      </c>
      <c r="T656" s="519">
        <v>377</v>
      </c>
      <c r="U656" s="519">
        <v>576</v>
      </c>
      <c r="V656" s="519">
        <v>784</v>
      </c>
      <c r="W656" s="519">
        <v>1000</v>
      </c>
      <c r="X656" s="519">
        <v>1226</v>
      </c>
      <c r="Y656" s="519">
        <v>1426</v>
      </c>
      <c r="Z656" s="519">
        <v>1637</v>
      </c>
      <c r="AA656" s="519">
        <v>2480</v>
      </c>
      <c r="AB656" s="519">
        <v>2794</v>
      </c>
      <c r="AC656" s="519">
        <v>3126</v>
      </c>
      <c r="AD656" s="519">
        <v>3477</v>
      </c>
      <c r="AE656" s="519">
        <v>3851</v>
      </c>
      <c r="AF656" s="519">
        <v>4259</v>
      </c>
      <c r="AG656" s="519">
        <v>4486</v>
      </c>
      <c r="AH656" s="519">
        <v>4733</v>
      </c>
      <c r="AI656" s="519">
        <v>5007</v>
      </c>
      <c r="AJ656" s="519">
        <v>5310</v>
      </c>
      <c r="AK656" s="519">
        <v>5665</v>
      </c>
      <c r="AL656" s="519">
        <v>6062</v>
      </c>
      <c r="AM656" s="519">
        <v>6504</v>
      </c>
      <c r="AN656" s="519">
        <v>7010</v>
      </c>
      <c r="AO656" s="519">
        <v>7591</v>
      </c>
      <c r="AP656" s="519">
        <v>8285</v>
      </c>
      <c r="AQ656" s="519">
        <v>9079</v>
      </c>
      <c r="AR656" s="519">
        <v>9996</v>
      </c>
      <c r="AS656" s="519">
        <v>11083</v>
      </c>
      <c r="AT656" s="519">
        <v>12346</v>
      </c>
      <c r="AU656" s="519">
        <v>0</v>
      </c>
      <c r="AV656" s="519">
        <v>0</v>
      </c>
      <c r="AW656" s="519">
        <v>0</v>
      </c>
      <c r="AX656" s="519">
        <v>0</v>
      </c>
      <c r="AY656" s="519">
        <v>0</v>
      </c>
      <c r="AZ656" s="519">
        <v>0</v>
      </c>
      <c r="BA656" s="519">
        <v>0</v>
      </c>
      <c r="BB656" s="519">
        <v>0</v>
      </c>
      <c r="BC656" s="519">
        <v>0</v>
      </c>
      <c r="BD656" s="519">
        <v>0</v>
      </c>
      <c r="BE656" s="519">
        <v>0</v>
      </c>
      <c r="BF656" s="519">
        <v>0</v>
      </c>
      <c r="BG656" s="519">
        <v>0</v>
      </c>
      <c r="BH656" s="519">
        <v>0</v>
      </c>
      <c r="BI656" s="519">
        <v>0</v>
      </c>
      <c r="BJ656" s="519">
        <v>0</v>
      </c>
      <c r="BK656" s="519">
        <v>0</v>
      </c>
      <c r="BL656" s="519">
        <v>0</v>
      </c>
      <c r="BM656" s="519">
        <v>0</v>
      </c>
      <c r="BN656" s="519">
        <v>0</v>
      </c>
      <c r="BO656" s="519">
        <v>0</v>
      </c>
      <c r="BP656" s="519">
        <v>0</v>
      </c>
      <c r="BQ656" s="519">
        <v>0</v>
      </c>
      <c r="BR656" s="519">
        <v>0</v>
      </c>
      <c r="BS656" s="519">
        <v>0</v>
      </c>
      <c r="BT656" s="519">
        <v>0</v>
      </c>
      <c r="BU656" s="519">
        <v>0</v>
      </c>
      <c r="BV656" s="519">
        <v>0</v>
      </c>
      <c r="BW656" s="519">
        <v>0</v>
      </c>
      <c r="BX656" s="519">
        <v>0</v>
      </c>
      <c r="BY656" s="519">
        <v>0</v>
      </c>
      <c r="BZ656" s="519">
        <v>0</v>
      </c>
      <c r="CA656" s="519">
        <v>0</v>
      </c>
      <c r="CB656" s="519">
        <v>0</v>
      </c>
      <c r="CC656" s="519">
        <v>0</v>
      </c>
      <c r="CD656" s="519">
        <v>0</v>
      </c>
      <c r="CE656" s="519">
        <v>0</v>
      </c>
      <c r="CF656" s="519">
        <v>0</v>
      </c>
      <c r="CG656" s="519">
        <v>0</v>
      </c>
      <c r="CH656" s="519">
        <v>0</v>
      </c>
      <c r="CI656" s="519">
        <v>0</v>
      </c>
      <c r="CJ656" s="519">
        <v>0</v>
      </c>
      <c r="CK656" s="519">
        <v>0</v>
      </c>
      <c r="CL656" s="519">
        <v>0</v>
      </c>
      <c r="CM656" s="519">
        <v>0</v>
      </c>
      <c r="CN656" s="519">
        <v>0</v>
      </c>
      <c r="CO656" s="519">
        <v>0</v>
      </c>
      <c r="CP656" s="519">
        <v>0</v>
      </c>
      <c r="CQ656" s="519">
        <v>0</v>
      </c>
      <c r="CR656" s="519">
        <v>0</v>
      </c>
      <c r="CS656" s="519">
        <v>0</v>
      </c>
      <c r="CT656" s="519">
        <v>0</v>
      </c>
      <c r="CU656" s="519">
        <v>0</v>
      </c>
      <c r="CV656" s="519">
        <v>0</v>
      </c>
      <c r="CW656" s="519">
        <v>0</v>
      </c>
      <c r="CX656" s="519">
        <v>0</v>
      </c>
      <c r="CY656" s="519">
        <v>0</v>
      </c>
      <c r="CZ656" s="519">
        <v>0</v>
      </c>
      <c r="DA656" s="519">
        <v>0</v>
      </c>
      <c r="DB656" s="519">
        <v>0</v>
      </c>
      <c r="DC656" s="519">
        <v>0</v>
      </c>
      <c r="DD656" s="519">
        <v>0</v>
      </c>
      <c r="DE656" s="519">
        <v>0</v>
      </c>
      <c r="DF656" s="519">
        <v>0</v>
      </c>
      <c r="DG656" s="519">
        <v>0</v>
      </c>
      <c r="DH656" s="519">
        <v>0</v>
      </c>
      <c r="DI656" s="519">
        <v>0</v>
      </c>
      <c r="DJ656" s="519">
        <v>0</v>
      </c>
      <c r="DK656" s="519">
        <v>0</v>
      </c>
      <c r="DL656" s="519">
        <v>0</v>
      </c>
      <c r="DM656" s="519">
        <v>0</v>
      </c>
      <c r="DN656" s="519">
        <v>0</v>
      </c>
      <c r="DO656" s="519">
        <v>0</v>
      </c>
      <c r="DP656" s="519">
        <v>0</v>
      </c>
      <c r="DQ656" s="519">
        <v>0</v>
      </c>
      <c r="DR656" s="519">
        <v>0</v>
      </c>
      <c r="DS656" s="519">
        <v>0</v>
      </c>
      <c r="DT656" s="519">
        <v>0</v>
      </c>
      <c r="DU656" s="519">
        <v>0</v>
      </c>
      <c r="DV656" s="519">
        <v>0</v>
      </c>
      <c r="DW656" s="519">
        <v>0</v>
      </c>
      <c r="DX656" s="519">
        <v>0</v>
      </c>
      <c r="DZ656" s="337"/>
      <c r="EA656" s="519" t="s">
        <v>1061</v>
      </c>
      <c r="EB656" s="519" t="s">
        <v>1060</v>
      </c>
      <c r="EC656" s="519">
        <v>51</v>
      </c>
      <c r="ED656" s="521" t="str">
        <f t="shared" si="32"/>
        <v>SDN150251</v>
      </c>
      <c r="EE656" s="519">
        <v>0</v>
      </c>
      <c r="EF656" s="519">
        <v>233</v>
      </c>
      <c r="EG656" s="519">
        <v>489</v>
      </c>
      <c r="EH656" s="519">
        <v>780</v>
      </c>
      <c r="EI656" s="519">
        <v>1069</v>
      </c>
      <c r="EJ656" s="519">
        <v>1350</v>
      </c>
      <c r="EK656" s="519">
        <v>1630</v>
      </c>
      <c r="EL656" s="519">
        <v>1864</v>
      </c>
      <c r="EM656" s="519">
        <v>2098</v>
      </c>
      <c r="EN656" s="519">
        <v>2431</v>
      </c>
      <c r="EO656" s="519">
        <v>2667</v>
      </c>
      <c r="EP656" s="519">
        <v>2911</v>
      </c>
      <c r="EQ656" s="519">
        <v>3163</v>
      </c>
      <c r="ER656" s="519">
        <v>3431</v>
      </c>
      <c r="ES656" s="519">
        <v>0</v>
      </c>
      <c r="ET656" s="519">
        <v>0</v>
      </c>
      <c r="EU656" s="519">
        <v>0</v>
      </c>
      <c r="EV656" s="519">
        <v>0</v>
      </c>
      <c r="EW656" s="519">
        <v>0</v>
      </c>
      <c r="EX656" s="519">
        <v>0</v>
      </c>
      <c r="EY656" s="519">
        <v>0</v>
      </c>
      <c r="EZ656" s="519">
        <v>0</v>
      </c>
      <c r="FA656" s="519">
        <v>0</v>
      </c>
      <c r="FB656" s="519">
        <v>0</v>
      </c>
      <c r="FC656" s="519">
        <v>0</v>
      </c>
      <c r="FD656" s="519">
        <v>0</v>
      </c>
      <c r="FE656" s="519">
        <v>0</v>
      </c>
      <c r="FF656" s="519">
        <v>0</v>
      </c>
      <c r="FG656" s="519">
        <v>0</v>
      </c>
      <c r="FH656" s="519">
        <v>0</v>
      </c>
      <c r="FI656" s="519">
        <v>0</v>
      </c>
      <c r="FJ656" s="519">
        <v>0</v>
      </c>
      <c r="FK656" s="519">
        <v>0</v>
      </c>
      <c r="FL656" s="519">
        <v>0</v>
      </c>
      <c r="FM656" s="519">
        <v>0</v>
      </c>
      <c r="FN656" s="519">
        <v>0</v>
      </c>
      <c r="FO656" s="519">
        <v>0</v>
      </c>
      <c r="FP656" s="519">
        <v>0</v>
      </c>
      <c r="FQ656" s="519">
        <v>0</v>
      </c>
      <c r="FR656" s="519">
        <v>0</v>
      </c>
      <c r="FS656" s="519">
        <v>0</v>
      </c>
      <c r="FT656" s="519">
        <v>0</v>
      </c>
      <c r="FU656" s="519">
        <v>0</v>
      </c>
      <c r="FV656" s="519">
        <v>0</v>
      </c>
      <c r="FW656" s="519">
        <v>0</v>
      </c>
      <c r="FX656" s="519">
        <v>0</v>
      </c>
      <c r="FY656" s="519">
        <v>0</v>
      </c>
      <c r="FZ656" s="519">
        <v>0</v>
      </c>
      <c r="GA656" s="519">
        <v>0</v>
      </c>
      <c r="GB656" s="519">
        <v>0</v>
      </c>
      <c r="GC656" s="519">
        <v>0</v>
      </c>
      <c r="GD656" s="519">
        <v>0</v>
      </c>
      <c r="GE656" s="519">
        <v>0</v>
      </c>
      <c r="GF656" s="519">
        <v>0</v>
      </c>
      <c r="GG656" s="519">
        <v>0</v>
      </c>
      <c r="GH656" s="519">
        <v>0</v>
      </c>
      <c r="GI656" s="519">
        <v>0</v>
      </c>
      <c r="GJ656" s="519">
        <v>0</v>
      </c>
      <c r="GK656" s="519">
        <v>0</v>
      </c>
      <c r="GL656" s="519">
        <v>0</v>
      </c>
      <c r="GM656" s="519">
        <v>0</v>
      </c>
      <c r="GN656" s="519">
        <v>0</v>
      </c>
      <c r="GO656" s="519">
        <v>0</v>
      </c>
      <c r="GP656" s="519">
        <v>0</v>
      </c>
      <c r="GQ656" s="519">
        <v>0</v>
      </c>
      <c r="GR656" s="519">
        <v>0</v>
      </c>
      <c r="GS656" s="519">
        <v>0</v>
      </c>
      <c r="GT656" s="519">
        <v>0</v>
      </c>
      <c r="GU656" s="519">
        <v>0</v>
      </c>
      <c r="GV656" s="519">
        <v>0</v>
      </c>
      <c r="GW656" s="519">
        <v>0</v>
      </c>
      <c r="GX656" s="519">
        <v>0</v>
      </c>
      <c r="GY656" s="519">
        <v>0</v>
      </c>
      <c r="GZ656" s="519">
        <v>0</v>
      </c>
      <c r="HA656" s="519">
        <v>0</v>
      </c>
      <c r="HB656" s="519">
        <v>0</v>
      </c>
      <c r="HC656" s="519">
        <v>0</v>
      </c>
      <c r="HD656" s="519">
        <v>0</v>
      </c>
      <c r="HE656" s="519">
        <v>0</v>
      </c>
      <c r="HF656" s="519">
        <v>0</v>
      </c>
      <c r="HG656" s="519">
        <v>0</v>
      </c>
      <c r="HH656" s="519">
        <v>0</v>
      </c>
      <c r="HI656" s="519">
        <v>0</v>
      </c>
      <c r="HJ656" s="519">
        <v>0</v>
      </c>
      <c r="HK656" s="519">
        <v>0</v>
      </c>
      <c r="HL656" s="519">
        <v>0</v>
      </c>
      <c r="HM656" s="519">
        <v>0</v>
      </c>
      <c r="HN656" s="519">
        <v>0</v>
      </c>
      <c r="HO656" s="519">
        <v>0</v>
      </c>
      <c r="HP656" s="519">
        <v>0</v>
      </c>
      <c r="HQ656" s="519">
        <v>0</v>
      </c>
      <c r="HR656" s="519">
        <v>0</v>
      </c>
      <c r="HS656" s="519">
        <v>0</v>
      </c>
      <c r="HT656" s="519">
        <v>0</v>
      </c>
      <c r="HU656" s="519">
        <v>0</v>
      </c>
      <c r="HV656" s="519">
        <v>0</v>
      </c>
      <c r="HW656" s="519">
        <v>0</v>
      </c>
      <c r="HX656" s="519">
        <v>0</v>
      </c>
      <c r="HY656" s="519">
        <v>0</v>
      </c>
      <c r="HZ656" s="519">
        <v>0</v>
      </c>
      <c r="IA656" s="519">
        <v>0</v>
      </c>
      <c r="IB656" s="519">
        <v>0</v>
      </c>
      <c r="IC656" s="519">
        <v>0</v>
      </c>
      <c r="ID656" s="519">
        <v>0</v>
      </c>
      <c r="IE656" s="519">
        <v>0</v>
      </c>
      <c r="IF656" s="519">
        <v>0</v>
      </c>
      <c r="IG656" s="519">
        <v>0</v>
      </c>
      <c r="IH656" s="519">
        <v>0</v>
      </c>
      <c r="II656" s="519">
        <v>0</v>
      </c>
      <c r="IJ656" s="519">
        <v>0</v>
      </c>
      <c r="IK656" s="519">
        <v>0</v>
      </c>
    </row>
    <row r="657" spans="2:245" hidden="1">
      <c r="B657" s="519" t="s">
        <v>1058</v>
      </c>
      <c r="C657" s="519"/>
      <c r="D657" s="519"/>
      <c r="E657" s="519"/>
      <c r="F657" s="519">
        <v>2</v>
      </c>
      <c r="G657" s="519"/>
      <c r="H657" s="519">
        <v>4</v>
      </c>
      <c r="I657" s="519">
        <v>5</v>
      </c>
      <c r="J657" s="519" t="str">
        <f t="shared" si="33"/>
        <v>SDN10020405</v>
      </c>
      <c r="K657" s="519">
        <v>960</v>
      </c>
      <c r="M657" s="337"/>
      <c r="N657" s="519" t="s">
        <v>1061</v>
      </c>
      <c r="O657" s="519" t="s">
        <v>1060</v>
      </c>
      <c r="P657" s="519">
        <v>52</v>
      </c>
      <c r="Q657" s="521" t="str">
        <f t="shared" si="31"/>
        <v>SDN150252</v>
      </c>
      <c r="R657" s="519">
        <v>0</v>
      </c>
      <c r="S657" s="519">
        <v>185</v>
      </c>
      <c r="T657" s="519">
        <v>377</v>
      </c>
      <c r="U657" s="519">
        <v>577</v>
      </c>
      <c r="V657" s="519">
        <v>785</v>
      </c>
      <c r="W657" s="519">
        <v>1001</v>
      </c>
      <c r="X657" s="519">
        <v>1227</v>
      </c>
      <c r="Y657" s="519">
        <v>1429</v>
      </c>
      <c r="Z657" s="519">
        <v>1643</v>
      </c>
      <c r="AA657" s="519">
        <v>2490</v>
      </c>
      <c r="AB657" s="519">
        <v>2806</v>
      </c>
      <c r="AC657" s="519">
        <v>3139</v>
      </c>
      <c r="AD657" s="519">
        <v>3494</v>
      </c>
      <c r="AE657" s="519">
        <v>3880</v>
      </c>
      <c r="AF657" s="519">
        <v>4292</v>
      </c>
      <c r="AG657" s="519">
        <v>4521</v>
      </c>
      <c r="AH657" s="519">
        <v>4775</v>
      </c>
      <c r="AI657" s="519">
        <v>5054</v>
      </c>
      <c r="AJ657" s="519">
        <v>5382</v>
      </c>
      <c r="AK657" s="519">
        <v>5746</v>
      </c>
      <c r="AL657" s="519">
        <v>6151</v>
      </c>
      <c r="AM657" s="519">
        <v>6613</v>
      </c>
      <c r="AN657" s="519">
        <v>7140</v>
      </c>
      <c r="AO657" s="519">
        <v>7778</v>
      </c>
      <c r="AP657" s="519">
        <v>8507</v>
      </c>
      <c r="AQ657" s="519">
        <v>9348</v>
      </c>
      <c r="AR657" s="519">
        <v>10343</v>
      </c>
      <c r="AS657" s="519">
        <v>11495</v>
      </c>
      <c r="AT657" s="519">
        <v>12868</v>
      </c>
      <c r="AU657" s="519">
        <v>0</v>
      </c>
      <c r="AV657" s="519">
        <v>0</v>
      </c>
      <c r="AW657" s="519">
        <v>0</v>
      </c>
      <c r="AX657" s="519">
        <v>0</v>
      </c>
      <c r="AY657" s="519">
        <v>0</v>
      </c>
      <c r="AZ657" s="519">
        <v>0</v>
      </c>
      <c r="BA657" s="519">
        <v>0</v>
      </c>
      <c r="BB657" s="519">
        <v>0</v>
      </c>
      <c r="BC657" s="519">
        <v>0</v>
      </c>
      <c r="BD657" s="519">
        <v>0</v>
      </c>
      <c r="BE657" s="519">
        <v>0</v>
      </c>
      <c r="BF657" s="519">
        <v>0</v>
      </c>
      <c r="BG657" s="519">
        <v>0</v>
      </c>
      <c r="BH657" s="519">
        <v>0</v>
      </c>
      <c r="BI657" s="519">
        <v>0</v>
      </c>
      <c r="BJ657" s="519">
        <v>0</v>
      </c>
      <c r="BK657" s="519">
        <v>0</v>
      </c>
      <c r="BL657" s="519">
        <v>0</v>
      </c>
      <c r="BM657" s="519">
        <v>0</v>
      </c>
      <c r="BN657" s="519">
        <v>0</v>
      </c>
      <c r="BO657" s="519">
        <v>0</v>
      </c>
      <c r="BP657" s="519">
        <v>0</v>
      </c>
      <c r="BQ657" s="519">
        <v>0</v>
      </c>
      <c r="BR657" s="519">
        <v>0</v>
      </c>
      <c r="BS657" s="519">
        <v>0</v>
      </c>
      <c r="BT657" s="519">
        <v>0</v>
      </c>
      <c r="BU657" s="519">
        <v>0</v>
      </c>
      <c r="BV657" s="519">
        <v>0</v>
      </c>
      <c r="BW657" s="519">
        <v>0</v>
      </c>
      <c r="BX657" s="519">
        <v>0</v>
      </c>
      <c r="BY657" s="519">
        <v>0</v>
      </c>
      <c r="BZ657" s="519">
        <v>0</v>
      </c>
      <c r="CA657" s="519">
        <v>0</v>
      </c>
      <c r="CB657" s="519">
        <v>0</v>
      </c>
      <c r="CC657" s="519">
        <v>0</v>
      </c>
      <c r="CD657" s="519">
        <v>0</v>
      </c>
      <c r="CE657" s="519">
        <v>0</v>
      </c>
      <c r="CF657" s="519">
        <v>0</v>
      </c>
      <c r="CG657" s="519">
        <v>0</v>
      </c>
      <c r="CH657" s="519">
        <v>0</v>
      </c>
      <c r="CI657" s="519">
        <v>0</v>
      </c>
      <c r="CJ657" s="519">
        <v>0</v>
      </c>
      <c r="CK657" s="519">
        <v>0</v>
      </c>
      <c r="CL657" s="519">
        <v>0</v>
      </c>
      <c r="CM657" s="519">
        <v>0</v>
      </c>
      <c r="CN657" s="519">
        <v>0</v>
      </c>
      <c r="CO657" s="519">
        <v>0</v>
      </c>
      <c r="CP657" s="519">
        <v>0</v>
      </c>
      <c r="CQ657" s="519">
        <v>0</v>
      </c>
      <c r="CR657" s="519">
        <v>0</v>
      </c>
      <c r="CS657" s="519">
        <v>0</v>
      </c>
      <c r="CT657" s="519">
        <v>0</v>
      </c>
      <c r="CU657" s="519">
        <v>0</v>
      </c>
      <c r="CV657" s="519">
        <v>0</v>
      </c>
      <c r="CW657" s="519">
        <v>0</v>
      </c>
      <c r="CX657" s="519">
        <v>0</v>
      </c>
      <c r="CY657" s="519">
        <v>0</v>
      </c>
      <c r="CZ657" s="519">
        <v>0</v>
      </c>
      <c r="DA657" s="519">
        <v>0</v>
      </c>
      <c r="DB657" s="519">
        <v>0</v>
      </c>
      <c r="DC657" s="519">
        <v>0</v>
      </c>
      <c r="DD657" s="519">
        <v>0</v>
      </c>
      <c r="DE657" s="519">
        <v>0</v>
      </c>
      <c r="DF657" s="519">
        <v>0</v>
      </c>
      <c r="DG657" s="519">
        <v>0</v>
      </c>
      <c r="DH657" s="519">
        <v>0</v>
      </c>
      <c r="DI657" s="519">
        <v>0</v>
      </c>
      <c r="DJ657" s="519">
        <v>0</v>
      </c>
      <c r="DK657" s="519">
        <v>0</v>
      </c>
      <c r="DL657" s="519">
        <v>0</v>
      </c>
      <c r="DM657" s="519">
        <v>0</v>
      </c>
      <c r="DN657" s="519">
        <v>0</v>
      </c>
      <c r="DO657" s="519">
        <v>0</v>
      </c>
      <c r="DP657" s="519">
        <v>0</v>
      </c>
      <c r="DQ657" s="519">
        <v>0</v>
      </c>
      <c r="DR657" s="519">
        <v>0</v>
      </c>
      <c r="DS657" s="519">
        <v>0</v>
      </c>
      <c r="DT657" s="519">
        <v>0</v>
      </c>
      <c r="DU657" s="519">
        <v>0</v>
      </c>
      <c r="DV657" s="519">
        <v>0</v>
      </c>
      <c r="DW657" s="519">
        <v>0</v>
      </c>
      <c r="DX657" s="519">
        <v>0</v>
      </c>
      <c r="DZ657" s="337"/>
      <c r="EA657" s="519" t="s">
        <v>1061</v>
      </c>
      <c r="EB657" s="519" t="s">
        <v>1060</v>
      </c>
      <c r="EC657" s="519">
        <v>52</v>
      </c>
      <c r="ED657" s="521" t="str">
        <f t="shared" si="32"/>
        <v>SDN150252</v>
      </c>
      <c r="EE657" s="519">
        <v>0</v>
      </c>
      <c r="EF657" s="519">
        <v>224</v>
      </c>
      <c r="EG657" s="519">
        <v>469</v>
      </c>
      <c r="EH657" s="519">
        <v>748</v>
      </c>
      <c r="EI657" s="519">
        <v>1024</v>
      </c>
      <c r="EJ657" s="519">
        <v>1292</v>
      </c>
      <c r="EK657" s="519">
        <v>1559</v>
      </c>
      <c r="EL657" s="519">
        <v>1782</v>
      </c>
      <c r="EM657" s="519">
        <v>2006</v>
      </c>
      <c r="EN657" s="519">
        <v>2323</v>
      </c>
      <c r="EO657" s="519">
        <v>2548</v>
      </c>
      <c r="EP657" s="519">
        <v>2780</v>
      </c>
      <c r="EQ657" s="519">
        <v>3023</v>
      </c>
      <c r="ER657" s="519">
        <v>3288</v>
      </c>
      <c r="ES657" s="519">
        <v>0</v>
      </c>
      <c r="ET657" s="519">
        <v>0</v>
      </c>
      <c r="EU657" s="519">
        <v>0</v>
      </c>
      <c r="EV657" s="519">
        <v>0</v>
      </c>
      <c r="EW657" s="519">
        <v>0</v>
      </c>
      <c r="EX657" s="519">
        <v>0</v>
      </c>
      <c r="EY657" s="519">
        <v>0</v>
      </c>
      <c r="EZ657" s="519">
        <v>0</v>
      </c>
      <c r="FA657" s="519">
        <v>0</v>
      </c>
      <c r="FB657" s="519">
        <v>0</v>
      </c>
      <c r="FC657" s="519">
        <v>0</v>
      </c>
      <c r="FD657" s="519">
        <v>0</v>
      </c>
      <c r="FE657" s="519">
        <v>0</v>
      </c>
      <c r="FF657" s="519">
        <v>0</v>
      </c>
      <c r="FG657" s="519">
        <v>0</v>
      </c>
      <c r="FH657" s="519">
        <v>0</v>
      </c>
      <c r="FI657" s="519">
        <v>0</v>
      </c>
      <c r="FJ657" s="519">
        <v>0</v>
      </c>
      <c r="FK657" s="519">
        <v>0</v>
      </c>
      <c r="FL657" s="519">
        <v>0</v>
      </c>
      <c r="FM657" s="519">
        <v>0</v>
      </c>
      <c r="FN657" s="519">
        <v>0</v>
      </c>
      <c r="FO657" s="519">
        <v>0</v>
      </c>
      <c r="FP657" s="519">
        <v>0</v>
      </c>
      <c r="FQ657" s="519">
        <v>0</v>
      </c>
      <c r="FR657" s="519">
        <v>0</v>
      </c>
      <c r="FS657" s="519">
        <v>0</v>
      </c>
      <c r="FT657" s="519">
        <v>0</v>
      </c>
      <c r="FU657" s="519">
        <v>0</v>
      </c>
      <c r="FV657" s="519">
        <v>0</v>
      </c>
      <c r="FW657" s="519">
        <v>0</v>
      </c>
      <c r="FX657" s="519">
        <v>0</v>
      </c>
      <c r="FY657" s="519">
        <v>0</v>
      </c>
      <c r="FZ657" s="519">
        <v>0</v>
      </c>
      <c r="GA657" s="519">
        <v>0</v>
      </c>
      <c r="GB657" s="519">
        <v>0</v>
      </c>
      <c r="GC657" s="519">
        <v>0</v>
      </c>
      <c r="GD657" s="519">
        <v>0</v>
      </c>
      <c r="GE657" s="519">
        <v>0</v>
      </c>
      <c r="GF657" s="519">
        <v>0</v>
      </c>
      <c r="GG657" s="519">
        <v>0</v>
      </c>
      <c r="GH657" s="519">
        <v>0</v>
      </c>
      <c r="GI657" s="519">
        <v>0</v>
      </c>
      <c r="GJ657" s="519">
        <v>0</v>
      </c>
      <c r="GK657" s="519">
        <v>0</v>
      </c>
      <c r="GL657" s="519">
        <v>0</v>
      </c>
      <c r="GM657" s="519">
        <v>0</v>
      </c>
      <c r="GN657" s="519">
        <v>0</v>
      </c>
      <c r="GO657" s="519">
        <v>0</v>
      </c>
      <c r="GP657" s="519">
        <v>0</v>
      </c>
      <c r="GQ657" s="519">
        <v>0</v>
      </c>
      <c r="GR657" s="519">
        <v>0</v>
      </c>
      <c r="GS657" s="519">
        <v>0</v>
      </c>
      <c r="GT657" s="519">
        <v>0</v>
      </c>
      <c r="GU657" s="519">
        <v>0</v>
      </c>
      <c r="GV657" s="519">
        <v>0</v>
      </c>
      <c r="GW657" s="519">
        <v>0</v>
      </c>
      <c r="GX657" s="519">
        <v>0</v>
      </c>
      <c r="GY657" s="519">
        <v>0</v>
      </c>
      <c r="GZ657" s="519">
        <v>0</v>
      </c>
      <c r="HA657" s="519">
        <v>0</v>
      </c>
      <c r="HB657" s="519">
        <v>0</v>
      </c>
      <c r="HC657" s="519">
        <v>0</v>
      </c>
      <c r="HD657" s="519">
        <v>0</v>
      </c>
      <c r="HE657" s="519">
        <v>0</v>
      </c>
      <c r="HF657" s="519">
        <v>0</v>
      </c>
      <c r="HG657" s="519">
        <v>0</v>
      </c>
      <c r="HH657" s="519">
        <v>0</v>
      </c>
      <c r="HI657" s="519">
        <v>0</v>
      </c>
      <c r="HJ657" s="519">
        <v>0</v>
      </c>
      <c r="HK657" s="519">
        <v>0</v>
      </c>
      <c r="HL657" s="519">
        <v>0</v>
      </c>
      <c r="HM657" s="519">
        <v>0</v>
      </c>
      <c r="HN657" s="519">
        <v>0</v>
      </c>
      <c r="HO657" s="519">
        <v>0</v>
      </c>
      <c r="HP657" s="519">
        <v>0</v>
      </c>
      <c r="HQ657" s="519">
        <v>0</v>
      </c>
      <c r="HR657" s="519">
        <v>0</v>
      </c>
      <c r="HS657" s="519">
        <v>0</v>
      </c>
      <c r="HT657" s="519">
        <v>0</v>
      </c>
      <c r="HU657" s="519">
        <v>0</v>
      </c>
      <c r="HV657" s="519">
        <v>0</v>
      </c>
      <c r="HW657" s="519">
        <v>0</v>
      </c>
      <c r="HX657" s="519">
        <v>0</v>
      </c>
      <c r="HY657" s="519">
        <v>0</v>
      </c>
      <c r="HZ657" s="519">
        <v>0</v>
      </c>
      <c r="IA657" s="519">
        <v>0</v>
      </c>
      <c r="IB657" s="519">
        <v>0</v>
      </c>
      <c r="IC657" s="519">
        <v>0</v>
      </c>
      <c r="ID657" s="519">
        <v>0</v>
      </c>
      <c r="IE657" s="519">
        <v>0</v>
      </c>
      <c r="IF657" s="519">
        <v>0</v>
      </c>
      <c r="IG657" s="519">
        <v>0</v>
      </c>
      <c r="IH657" s="519">
        <v>0</v>
      </c>
      <c r="II657" s="519">
        <v>0</v>
      </c>
      <c r="IJ657" s="519">
        <v>0</v>
      </c>
      <c r="IK657" s="519">
        <v>0</v>
      </c>
    </row>
    <row r="658" spans="2:245" hidden="1">
      <c r="B658" s="519" t="s">
        <v>1058</v>
      </c>
      <c r="C658" s="519"/>
      <c r="D658" s="519"/>
      <c r="E658" s="519"/>
      <c r="F658" s="519">
        <v>2</v>
      </c>
      <c r="G658" s="519"/>
      <c r="H658" s="519">
        <v>4</v>
      </c>
      <c r="I658" s="519">
        <v>6</v>
      </c>
      <c r="J658" s="519" t="str">
        <f t="shared" si="33"/>
        <v>SDN10020406</v>
      </c>
      <c r="K658" s="519">
        <v>768</v>
      </c>
      <c r="M658" s="337"/>
      <c r="N658" s="519" t="s">
        <v>1061</v>
      </c>
      <c r="O658" s="519" t="s">
        <v>1060</v>
      </c>
      <c r="P658" s="519">
        <v>53</v>
      </c>
      <c r="Q658" s="521" t="str">
        <f t="shared" si="31"/>
        <v>SDN150253</v>
      </c>
      <c r="R658" s="519">
        <v>0</v>
      </c>
      <c r="S658" s="519">
        <v>185</v>
      </c>
      <c r="T658" s="519">
        <v>379</v>
      </c>
      <c r="U658" s="519">
        <v>579</v>
      </c>
      <c r="V658" s="519">
        <v>788</v>
      </c>
      <c r="W658" s="519">
        <v>1004</v>
      </c>
      <c r="X658" s="519">
        <v>1232</v>
      </c>
      <c r="Y658" s="519">
        <v>1436</v>
      </c>
      <c r="Z658" s="519">
        <v>1652</v>
      </c>
      <c r="AA658" s="519">
        <v>2504</v>
      </c>
      <c r="AB658" s="519">
        <v>2822</v>
      </c>
      <c r="AC658" s="519">
        <v>3159</v>
      </c>
      <c r="AD658" s="519">
        <v>3525</v>
      </c>
      <c r="AE658" s="519">
        <v>3914</v>
      </c>
      <c r="AF658" s="519">
        <v>4329</v>
      </c>
      <c r="AG658" s="519">
        <v>4563</v>
      </c>
      <c r="AH658" s="519">
        <v>4820</v>
      </c>
      <c r="AI658" s="519">
        <v>5122</v>
      </c>
      <c r="AJ658" s="519">
        <v>5457</v>
      </c>
      <c r="AK658" s="519">
        <v>5827</v>
      </c>
      <c r="AL658" s="519">
        <v>6247</v>
      </c>
      <c r="AM658" s="519">
        <v>6724</v>
      </c>
      <c r="AN658" s="519">
        <v>7305</v>
      </c>
      <c r="AO658" s="519">
        <v>7970</v>
      </c>
      <c r="AP658" s="519">
        <v>8738</v>
      </c>
      <c r="AQ658" s="519">
        <v>9645</v>
      </c>
      <c r="AR658" s="519">
        <v>10690</v>
      </c>
      <c r="AS658" s="519">
        <v>11939</v>
      </c>
      <c r="AT658" s="519">
        <v>13407</v>
      </c>
      <c r="AU658" s="519">
        <v>0</v>
      </c>
      <c r="AV658" s="519">
        <v>0</v>
      </c>
      <c r="AW658" s="519">
        <v>0</v>
      </c>
      <c r="AX658" s="519">
        <v>0</v>
      </c>
      <c r="AY658" s="519">
        <v>0</v>
      </c>
      <c r="AZ658" s="519">
        <v>0</v>
      </c>
      <c r="BA658" s="519">
        <v>0</v>
      </c>
      <c r="BB658" s="519">
        <v>0</v>
      </c>
      <c r="BC658" s="519">
        <v>0</v>
      </c>
      <c r="BD658" s="519">
        <v>0</v>
      </c>
      <c r="BE658" s="519">
        <v>0</v>
      </c>
      <c r="BF658" s="519">
        <v>0</v>
      </c>
      <c r="BG658" s="519">
        <v>0</v>
      </c>
      <c r="BH658" s="519">
        <v>0</v>
      </c>
      <c r="BI658" s="519">
        <v>0</v>
      </c>
      <c r="BJ658" s="519">
        <v>0</v>
      </c>
      <c r="BK658" s="519">
        <v>0</v>
      </c>
      <c r="BL658" s="519">
        <v>0</v>
      </c>
      <c r="BM658" s="519">
        <v>0</v>
      </c>
      <c r="BN658" s="519">
        <v>0</v>
      </c>
      <c r="BO658" s="519">
        <v>0</v>
      </c>
      <c r="BP658" s="519">
        <v>0</v>
      </c>
      <c r="BQ658" s="519">
        <v>0</v>
      </c>
      <c r="BR658" s="519">
        <v>0</v>
      </c>
      <c r="BS658" s="519">
        <v>0</v>
      </c>
      <c r="BT658" s="519">
        <v>0</v>
      </c>
      <c r="BU658" s="519">
        <v>0</v>
      </c>
      <c r="BV658" s="519">
        <v>0</v>
      </c>
      <c r="BW658" s="519">
        <v>0</v>
      </c>
      <c r="BX658" s="519">
        <v>0</v>
      </c>
      <c r="BY658" s="519">
        <v>0</v>
      </c>
      <c r="BZ658" s="519">
        <v>0</v>
      </c>
      <c r="CA658" s="519">
        <v>0</v>
      </c>
      <c r="CB658" s="519">
        <v>0</v>
      </c>
      <c r="CC658" s="519">
        <v>0</v>
      </c>
      <c r="CD658" s="519">
        <v>0</v>
      </c>
      <c r="CE658" s="519">
        <v>0</v>
      </c>
      <c r="CF658" s="519">
        <v>0</v>
      </c>
      <c r="CG658" s="519">
        <v>0</v>
      </c>
      <c r="CH658" s="519">
        <v>0</v>
      </c>
      <c r="CI658" s="519">
        <v>0</v>
      </c>
      <c r="CJ658" s="519">
        <v>0</v>
      </c>
      <c r="CK658" s="519">
        <v>0</v>
      </c>
      <c r="CL658" s="519">
        <v>0</v>
      </c>
      <c r="CM658" s="519">
        <v>0</v>
      </c>
      <c r="CN658" s="519">
        <v>0</v>
      </c>
      <c r="CO658" s="519">
        <v>0</v>
      </c>
      <c r="CP658" s="519">
        <v>0</v>
      </c>
      <c r="CQ658" s="519">
        <v>0</v>
      </c>
      <c r="CR658" s="519">
        <v>0</v>
      </c>
      <c r="CS658" s="519">
        <v>0</v>
      </c>
      <c r="CT658" s="519">
        <v>0</v>
      </c>
      <c r="CU658" s="519">
        <v>0</v>
      </c>
      <c r="CV658" s="519">
        <v>0</v>
      </c>
      <c r="CW658" s="519">
        <v>0</v>
      </c>
      <c r="CX658" s="519">
        <v>0</v>
      </c>
      <c r="CY658" s="519">
        <v>0</v>
      </c>
      <c r="CZ658" s="519">
        <v>0</v>
      </c>
      <c r="DA658" s="519">
        <v>0</v>
      </c>
      <c r="DB658" s="519">
        <v>0</v>
      </c>
      <c r="DC658" s="519">
        <v>0</v>
      </c>
      <c r="DD658" s="519">
        <v>0</v>
      </c>
      <c r="DE658" s="519">
        <v>0</v>
      </c>
      <c r="DF658" s="519">
        <v>0</v>
      </c>
      <c r="DG658" s="519">
        <v>0</v>
      </c>
      <c r="DH658" s="519">
        <v>0</v>
      </c>
      <c r="DI658" s="519">
        <v>0</v>
      </c>
      <c r="DJ658" s="519">
        <v>0</v>
      </c>
      <c r="DK658" s="519">
        <v>0</v>
      </c>
      <c r="DL658" s="519">
        <v>0</v>
      </c>
      <c r="DM658" s="519">
        <v>0</v>
      </c>
      <c r="DN658" s="519">
        <v>0</v>
      </c>
      <c r="DO658" s="519">
        <v>0</v>
      </c>
      <c r="DP658" s="519">
        <v>0</v>
      </c>
      <c r="DQ658" s="519">
        <v>0</v>
      </c>
      <c r="DR658" s="519">
        <v>0</v>
      </c>
      <c r="DS658" s="519">
        <v>0</v>
      </c>
      <c r="DT658" s="519">
        <v>0</v>
      </c>
      <c r="DU658" s="519">
        <v>0</v>
      </c>
      <c r="DV658" s="519">
        <v>0</v>
      </c>
      <c r="DW658" s="519">
        <v>0</v>
      </c>
      <c r="DX658" s="519">
        <v>0</v>
      </c>
      <c r="DZ658" s="337"/>
      <c r="EA658" s="519" t="s">
        <v>1061</v>
      </c>
      <c r="EB658" s="519" t="s">
        <v>1060</v>
      </c>
      <c r="EC658" s="519">
        <v>53</v>
      </c>
      <c r="ED658" s="521" t="str">
        <f t="shared" si="32"/>
        <v>SDN150253</v>
      </c>
      <c r="EE658" s="519">
        <v>0</v>
      </c>
      <c r="EF658" s="519">
        <v>215</v>
      </c>
      <c r="EG658" s="519">
        <v>451</v>
      </c>
      <c r="EH658" s="519">
        <v>718</v>
      </c>
      <c r="EI658" s="519">
        <v>981</v>
      </c>
      <c r="EJ658" s="519">
        <v>1236</v>
      </c>
      <c r="EK658" s="519">
        <v>1489</v>
      </c>
      <c r="EL658" s="519">
        <v>1703</v>
      </c>
      <c r="EM658" s="519">
        <v>1915</v>
      </c>
      <c r="EN658" s="519">
        <v>2217</v>
      </c>
      <c r="EO658" s="519">
        <v>2431</v>
      </c>
      <c r="EP658" s="519">
        <v>2653</v>
      </c>
      <c r="EQ658" s="519">
        <v>2893</v>
      </c>
      <c r="ER658" s="519">
        <v>3146</v>
      </c>
      <c r="ES658" s="519">
        <v>0</v>
      </c>
      <c r="ET658" s="519">
        <v>0</v>
      </c>
      <c r="EU658" s="519">
        <v>0</v>
      </c>
      <c r="EV658" s="519">
        <v>0</v>
      </c>
      <c r="EW658" s="519">
        <v>0</v>
      </c>
      <c r="EX658" s="519">
        <v>0</v>
      </c>
      <c r="EY658" s="519">
        <v>0</v>
      </c>
      <c r="EZ658" s="519">
        <v>0</v>
      </c>
      <c r="FA658" s="519">
        <v>0</v>
      </c>
      <c r="FB658" s="519">
        <v>0</v>
      </c>
      <c r="FC658" s="519">
        <v>0</v>
      </c>
      <c r="FD658" s="519">
        <v>0</v>
      </c>
      <c r="FE658" s="519">
        <v>0</v>
      </c>
      <c r="FF658" s="519">
        <v>0</v>
      </c>
      <c r="FG658" s="519">
        <v>0</v>
      </c>
      <c r="FH658" s="519">
        <v>0</v>
      </c>
      <c r="FI658" s="519">
        <v>0</v>
      </c>
      <c r="FJ658" s="519">
        <v>0</v>
      </c>
      <c r="FK658" s="519">
        <v>0</v>
      </c>
      <c r="FL658" s="519">
        <v>0</v>
      </c>
      <c r="FM658" s="519">
        <v>0</v>
      </c>
      <c r="FN658" s="519">
        <v>0</v>
      </c>
      <c r="FO658" s="519">
        <v>0</v>
      </c>
      <c r="FP658" s="519">
        <v>0</v>
      </c>
      <c r="FQ658" s="519">
        <v>0</v>
      </c>
      <c r="FR658" s="519">
        <v>0</v>
      </c>
      <c r="FS658" s="519">
        <v>0</v>
      </c>
      <c r="FT658" s="519">
        <v>0</v>
      </c>
      <c r="FU658" s="519">
        <v>0</v>
      </c>
      <c r="FV658" s="519">
        <v>0</v>
      </c>
      <c r="FW658" s="519">
        <v>0</v>
      </c>
      <c r="FX658" s="519">
        <v>0</v>
      </c>
      <c r="FY658" s="519">
        <v>0</v>
      </c>
      <c r="FZ658" s="519">
        <v>0</v>
      </c>
      <c r="GA658" s="519">
        <v>0</v>
      </c>
      <c r="GB658" s="519">
        <v>0</v>
      </c>
      <c r="GC658" s="519">
        <v>0</v>
      </c>
      <c r="GD658" s="519">
        <v>0</v>
      </c>
      <c r="GE658" s="519">
        <v>0</v>
      </c>
      <c r="GF658" s="519">
        <v>0</v>
      </c>
      <c r="GG658" s="519">
        <v>0</v>
      </c>
      <c r="GH658" s="519">
        <v>0</v>
      </c>
      <c r="GI658" s="519">
        <v>0</v>
      </c>
      <c r="GJ658" s="519">
        <v>0</v>
      </c>
      <c r="GK658" s="519">
        <v>0</v>
      </c>
      <c r="GL658" s="519">
        <v>0</v>
      </c>
      <c r="GM658" s="519">
        <v>0</v>
      </c>
      <c r="GN658" s="519">
        <v>0</v>
      </c>
      <c r="GO658" s="519">
        <v>0</v>
      </c>
      <c r="GP658" s="519">
        <v>0</v>
      </c>
      <c r="GQ658" s="519">
        <v>0</v>
      </c>
      <c r="GR658" s="519">
        <v>0</v>
      </c>
      <c r="GS658" s="519">
        <v>0</v>
      </c>
      <c r="GT658" s="519">
        <v>0</v>
      </c>
      <c r="GU658" s="519">
        <v>0</v>
      </c>
      <c r="GV658" s="519">
        <v>0</v>
      </c>
      <c r="GW658" s="519">
        <v>0</v>
      </c>
      <c r="GX658" s="519">
        <v>0</v>
      </c>
      <c r="GY658" s="519">
        <v>0</v>
      </c>
      <c r="GZ658" s="519">
        <v>0</v>
      </c>
      <c r="HA658" s="519">
        <v>0</v>
      </c>
      <c r="HB658" s="519">
        <v>0</v>
      </c>
      <c r="HC658" s="519">
        <v>0</v>
      </c>
      <c r="HD658" s="519">
        <v>0</v>
      </c>
      <c r="HE658" s="519">
        <v>0</v>
      </c>
      <c r="HF658" s="519">
        <v>0</v>
      </c>
      <c r="HG658" s="519">
        <v>0</v>
      </c>
      <c r="HH658" s="519">
        <v>0</v>
      </c>
      <c r="HI658" s="519">
        <v>0</v>
      </c>
      <c r="HJ658" s="519">
        <v>0</v>
      </c>
      <c r="HK658" s="519">
        <v>0</v>
      </c>
      <c r="HL658" s="519">
        <v>0</v>
      </c>
      <c r="HM658" s="519">
        <v>0</v>
      </c>
      <c r="HN658" s="519">
        <v>0</v>
      </c>
      <c r="HO658" s="519">
        <v>0</v>
      </c>
      <c r="HP658" s="519">
        <v>0</v>
      </c>
      <c r="HQ658" s="519">
        <v>0</v>
      </c>
      <c r="HR658" s="519">
        <v>0</v>
      </c>
      <c r="HS658" s="519">
        <v>0</v>
      </c>
      <c r="HT658" s="519">
        <v>0</v>
      </c>
      <c r="HU658" s="519">
        <v>0</v>
      </c>
      <c r="HV658" s="519">
        <v>0</v>
      </c>
      <c r="HW658" s="519">
        <v>0</v>
      </c>
      <c r="HX658" s="519">
        <v>0</v>
      </c>
      <c r="HY658" s="519">
        <v>0</v>
      </c>
      <c r="HZ658" s="519">
        <v>0</v>
      </c>
      <c r="IA658" s="519">
        <v>0</v>
      </c>
      <c r="IB658" s="519">
        <v>0</v>
      </c>
      <c r="IC658" s="519">
        <v>0</v>
      </c>
      <c r="ID658" s="519">
        <v>0</v>
      </c>
      <c r="IE658" s="519">
        <v>0</v>
      </c>
      <c r="IF658" s="519">
        <v>0</v>
      </c>
      <c r="IG658" s="519">
        <v>0</v>
      </c>
      <c r="IH658" s="519">
        <v>0</v>
      </c>
      <c r="II658" s="519">
        <v>0</v>
      </c>
      <c r="IJ658" s="519">
        <v>0</v>
      </c>
      <c r="IK658" s="519">
        <v>0</v>
      </c>
    </row>
    <row r="659" spans="2:245" hidden="1">
      <c r="B659" s="519" t="s">
        <v>1058</v>
      </c>
      <c r="C659" s="519"/>
      <c r="D659" s="519"/>
      <c r="E659" s="519"/>
      <c r="F659" s="519">
        <v>2</v>
      </c>
      <c r="G659" s="519"/>
      <c r="H659" s="519">
        <v>4</v>
      </c>
      <c r="I659" s="519">
        <v>7</v>
      </c>
      <c r="J659" s="519" t="str">
        <f t="shared" si="33"/>
        <v>SDN10020407</v>
      </c>
      <c r="K659" s="519">
        <v>768</v>
      </c>
      <c r="M659" s="337"/>
      <c r="N659" s="519" t="s">
        <v>1061</v>
      </c>
      <c r="O659" s="519" t="s">
        <v>1060</v>
      </c>
      <c r="P659" s="519">
        <v>54</v>
      </c>
      <c r="Q659" s="521" t="str">
        <f t="shared" si="31"/>
        <v>SDN150254</v>
      </c>
      <c r="R659" s="519">
        <v>0</v>
      </c>
      <c r="S659" s="519">
        <v>186</v>
      </c>
      <c r="T659" s="519">
        <v>378</v>
      </c>
      <c r="U659" s="519">
        <v>578</v>
      </c>
      <c r="V659" s="519">
        <v>786</v>
      </c>
      <c r="W659" s="519">
        <v>1004</v>
      </c>
      <c r="X659" s="519">
        <v>1232</v>
      </c>
      <c r="Y659" s="519">
        <v>1437</v>
      </c>
      <c r="Z659" s="519">
        <v>1652</v>
      </c>
      <c r="AA659" s="519">
        <v>2505</v>
      </c>
      <c r="AB659" s="519">
        <v>2825</v>
      </c>
      <c r="AC659" s="519">
        <v>3170</v>
      </c>
      <c r="AD659" s="519">
        <v>3537</v>
      </c>
      <c r="AE659" s="519">
        <v>3926</v>
      </c>
      <c r="AF659" s="519">
        <v>4343</v>
      </c>
      <c r="AG659" s="519">
        <v>4578</v>
      </c>
      <c r="AH659" s="519">
        <v>4855</v>
      </c>
      <c r="AI659" s="519">
        <v>5160</v>
      </c>
      <c r="AJ659" s="519">
        <v>5496</v>
      </c>
      <c r="AK659" s="519">
        <v>5875</v>
      </c>
      <c r="AL659" s="519">
        <v>6304</v>
      </c>
      <c r="AM659" s="519">
        <v>6828</v>
      </c>
      <c r="AN659" s="519">
        <v>7426</v>
      </c>
      <c r="AO659" s="519">
        <v>8117</v>
      </c>
      <c r="AP659" s="519">
        <v>8934</v>
      </c>
      <c r="AQ659" s="519">
        <v>9873</v>
      </c>
      <c r="AR659" s="519">
        <v>10997</v>
      </c>
      <c r="AS659" s="519">
        <v>12313</v>
      </c>
      <c r="AT659" s="519">
        <v>13915</v>
      </c>
      <c r="AU659" s="519">
        <v>0</v>
      </c>
      <c r="AV659" s="519">
        <v>0</v>
      </c>
      <c r="AW659" s="519">
        <v>0</v>
      </c>
      <c r="AX659" s="519">
        <v>0</v>
      </c>
      <c r="AY659" s="519">
        <v>0</v>
      </c>
      <c r="AZ659" s="519">
        <v>0</v>
      </c>
      <c r="BA659" s="519">
        <v>0</v>
      </c>
      <c r="BB659" s="519">
        <v>0</v>
      </c>
      <c r="BC659" s="519">
        <v>0</v>
      </c>
      <c r="BD659" s="519">
        <v>0</v>
      </c>
      <c r="BE659" s="519">
        <v>0</v>
      </c>
      <c r="BF659" s="519">
        <v>0</v>
      </c>
      <c r="BG659" s="519">
        <v>0</v>
      </c>
      <c r="BH659" s="519">
        <v>0</v>
      </c>
      <c r="BI659" s="519">
        <v>0</v>
      </c>
      <c r="BJ659" s="519">
        <v>0</v>
      </c>
      <c r="BK659" s="519">
        <v>0</v>
      </c>
      <c r="BL659" s="519">
        <v>0</v>
      </c>
      <c r="BM659" s="519">
        <v>0</v>
      </c>
      <c r="BN659" s="519">
        <v>0</v>
      </c>
      <c r="BO659" s="519">
        <v>0</v>
      </c>
      <c r="BP659" s="519">
        <v>0</v>
      </c>
      <c r="BQ659" s="519">
        <v>0</v>
      </c>
      <c r="BR659" s="519">
        <v>0</v>
      </c>
      <c r="BS659" s="519">
        <v>0</v>
      </c>
      <c r="BT659" s="519">
        <v>0</v>
      </c>
      <c r="BU659" s="519">
        <v>0</v>
      </c>
      <c r="BV659" s="519">
        <v>0</v>
      </c>
      <c r="BW659" s="519">
        <v>0</v>
      </c>
      <c r="BX659" s="519">
        <v>0</v>
      </c>
      <c r="BY659" s="519">
        <v>0</v>
      </c>
      <c r="BZ659" s="519">
        <v>0</v>
      </c>
      <c r="CA659" s="519">
        <v>0</v>
      </c>
      <c r="CB659" s="519">
        <v>0</v>
      </c>
      <c r="CC659" s="519">
        <v>0</v>
      </c>
      <c r="CD659" s="519">
        <v>0</v>
      </c>
      <c r="CE659" s="519">
        <v>0</v>
      </c>
      <c r="CF659" s="519">
        <v>0</v>
      </c>
      <c r="CG659" s="519">
        <v>0</v>
      </c>
      <c r="CH659" s="519">
        <v>0</v>
      </c>
      <c r="CI659" s="519">
        <v>0</v>
      </c>
      <c r="CJ659" s="519">
        <v>0</v>
      </c>
      <c r="CK659" s="519">
        <v>0</v>
      </c>
      <c r="CL659" s="519">
        <v>0</v>
      </c>
      <c r="CM659" s="519">
        <v>0</v>
      </c>
      <c r="CN659" s="519">
        <v>0</v>
      </c>
      <c r="CO659" s="519">
        <v>0</v>
      </c>
      <c r="CP659" s="519">
        <v>0</v>
      </c>
      <c r="CQ659" s="519">
        <v>0</v>
      </c>
      <c r="CR659" s="519">
        <v>0</v>
      </c>
      <c r="CS659" s="519">
        <v>0</v>
      </c>
      <c r="CT659" s="519">
        <v>0</v>
      </c>
      <c r="CU659" s="519">
        <v>0</v>
      </c>
      <c r="CV659" s="519">
        <v>0</v>
      </c>
      <c r="CW659" s="519">
        <v>0</v>
      </c>
      <c r="CX659" s="519">
        <v>0</v>
      </c>
      <c r="CY659" s="519">
        <v>0</v>
      </c>
      <c r="CZ659" s="519">
        <v>0</v>
      </c>
      <c r="DA659" s="519">
        <v>0</v>
      </c>
      <c r="DB659" s="519">
        <v>0</v>
      </c>
      <c r="DC659" s="519">
        <v>0</v>
      </c>
      <c r="DD659" s="519">
        <v>0</v>
      </c>
      <c r="DE659" s="519">
        <v>0</v>
      </c>
      <c r="DF659" s="519">
        <v>0</v>
      </c>
      <c r="DG659" s="519">
        <v>0</v>
      </c>
      <c r="DH659" s="519">
        <v>0</v>
      </c>
      <c r="DI659" s="519">
        <v>0</v>
      </c>
      <c r="DJ659" s="519">
        <v>0</v>
      </c>
      <c r="DK659" s="519">
        <v>0</v>
      </c>
      <c r="DL659" s="519">
        <v>0</v>
      </c>
      <c r="DM659" s="519">
        <v>0</v>
      </c>
      <c r="DN659" s="519">
        <v>0</v>
      </c>
      <c r="DO659" s="519">
        <v>0</v>
      </c>
      <c r="DP659" s="519">
        <v>0</v>
      </c>
      <c r="DQ659" s="519">
        <v>0</v>
      </c>
      <c r="DR659" s="519">
        <v>0</v>
      </c>
      <c r="DS659" s="519">
        <v>0</v>
      </c>
      <c r="DT659" s="519">
        <v>0</v>
      </c>
      <c r="DU659" s="519">
        <v>0</v>
      </c>
      <c r="DV659" s="519">
        <v>0</v>
      </c>
      <c r="DW659" s="519">
        <v>0</v>
      </c>
      <c r="DX659" s="519">
        <v>0</v>
      </c>
      <c r="DZ659" s="337"/>
      <c r="EA659" s="519" t="s">
        <v>1061</v>
      </c>
      <c r="EB659" s="519" t="s">
        <v>1060</v>
      </c>
      <c r="EC659" s="519">
        <v>54</v>
      </c>
      <c r="ED659" s="521" t="str">
        <f t="shared" si="32"/>
        <v>SDN150254</v>
      </c>
      <c r="EE659" s="519">
        <v>0</v>
      </c>
      <c r="EF659" s="519">
        <v>208</v>
      </c>
      <c r="EG659" s="519">
        <v>433</v>
      </c>
      <c r="EH659" s="519">
        <v>688</v>
      </c>
      <c r="EI659" s="519">
        <v>940</v>
      </c>
      <c r="EJ659" s="519">
        <v>1183</v>
      </c>
      <c r="EK659" s="519">
        <v>1427</v>
      </c>
      <c r="EL659" s="519">
        <v>1629</v>
      </c>
      <c r="EM659" s="519">
        <v>1830</v>
      </c>
      <c r="EN659" s="519">
        <v>2118</v>
      </c>
      <c r="EO659" s="519">
        <v>2323</v>
      </c>
      <c r="EP659" s="519">
        <v>2542</v>
      </c>
      <c r="EQ659" s="519">
        <v>2771</v>
      </c>
      <c r="ER659" s="519">
        <v>3012</v>
      </c>
      <c r="ES659" s="519">
        <v>0</v>
      </c>
      <c r="ET659" s="519">
        <v>0</v>
      </c>
      <c r="EU659" s="519">
        <v>0</v>
      </c>
      <c r="EV659" s="519">
        <v>0</v>
      </c>
      <c r="EW659" s="519">
        <v>0</v>
      </c>
      <c r="EX659" s="519">
        <v>0</v>
      </c>
      <c r="EY659" s="519">
        <v>0</v>
      </c>
      <c r="EZ659" s="519">
        <v>0</v>
      </c>
      <c r="FA659" s="519">
        <v>0</v>
      </c>
      <c r="FB659" s="519">
        <v>0</v>
      </c>
      <c r="FC659" s="519">
        <v>0</v>
      </c>
      <c r="FD659" s="519">
        <v>0</v>
      </c>
      <c r="FE659" s="519">
        <v>0</v>
      </c>
      <c r="FF659" s="519">
        <v>0</v>
      </c>
      <c r="FG659" s="519">
        <v>0</v>
      </c>
      <c r="FH659" s="519">
        <v>0</v>
      </c>
      <c r="FI659" s="519">
        <v>0</v>
      </c>
      <c r="FJ659" s="519">
        <v>0</v>
      </c>
      <c r="FK659" s="519">
        <v>0</v>
      </c>
      <c r="FL659" s="519">
        <v>0</v>
      </c>
      <c r="FM659" s="519">
        <v>0</v>
      </c>
      <c r="FN659" s="519">
        <v>0</v>
      </c>
      <c r="FO659" s="519">
        <v>0</v>
      </c>
      <c r="FP659" s="519">
        <v>0</v>
      </c>
      <c r="FQ659" s="519">
        <v>0</v>
      </c>
      <c r="FR659" s="519">
        <v>0</v>
      </c>
      <c r="FS659" s="519">
        <v>0</v>
      </c>
      <c r="FT659" s="519">
        <v>0</v>
      </c>
      <c r="FU659" s="519">
        <v>0</v>
      </c>
      <c r="FV659" s="519">
        <v>0</v>
      </c>
      <c r="FW659" s="519">
        <v>0</v>
      </c>
      <c r="FX659" s="519">
        <v>0</v>
      </c>
      <c r="FY659" s="519">
        <v>0</v>
      </c>
      <c r="FZ659" s="519">
        <v>0</v>
      </c>
      <c r="GA659" s="519">
        <v>0</v>
      </c>
      <c r="GB659" s="519">
        <v>0</v>
      </c>
      <c r="GC659" s="519">
        <v>0</v>
      </c>
      <c r="GD659" s="519">
        <v>0</v>
      </c>
      <c r="GE659" s="519">
        <v>0</v>
      </c>
      <c r="GF659" s="519">
        <v>0</v>
      </c>
      <c r="GG659" s="519">
        <v>0</v>
      </c>
      <c r="GH659" s="519">
        <v>0</v>
      </c>
      <c r="GI659" s="519">
        <v>0</v>
      </c>
      <c r="GJ659" s="519">
        <v>0</v>
      </c>
      <c r="GK659" s="519">
        <v>0</v>
      </c>
      <c r="GL659" s="519">
        <v>0</v>
      </c>
      <c r="GM659" s="519">
        <v>0</v>
      </c>
      <c r="GN659" s="519">
        <v>0</v>
      </c>
      <c r="GO659" s="519">
        <v>0</v>
      </c>
      <c r="GP659" s="519">
        <v>0</v>
      </c>
      <c r="GQ659" s="519">
        <v>0</v>
      </c>
      <c r="GR659" s="519">
        <v>0</v>
      </c>
      <c r="GS659" s="519">
        <v>0</v>
      </c>
      <c r="GT659" s="519">
        <v>0</v>
      </c>
      <c r="GU659" s="519">
        <v>0</v>
      </c>
      <c r="GV659" s="519">
        <v>0</v>
      </c>
      <c r="GW659" s="519">
        <v>0</v>
      </c>
      <c r="GX659" s="519">
        <v>0</v>
      </c>
      <c r="GY659" s="519">
        <v>0</v>
      </c>
      <c r="GZ659" s="519">
        <v>0</v>
      </c>
      <c r="HA659" s="519">
        <v>0</v>
      </c>
      <c r="HB659" s="519">
        <v>0</v>
      </c>
      <c r="HC659" s="519">
        <v>0</v>
      </c>
      <c r="HD659" s="519">
        <v>0</v>
      </c>
      <c r="HE659" s="519">
        <v>0</v>
      </c>
      <c r="HF659" s="519">
        <v>0</v>
      </c>
      <c r="HG659" s="519">
        <v>0</v>
      </c>
      <c r="HH659" s="519">
        <v>0</v>
      </c>
      <c r="HI659" s="519">
        <v>0</v>
      </c>
      <c r="HJ659" s="519">
        <v>0</v>
      </c>
      <c r="HK659" s="519">
        <v>0</v>
      </c>
      <c r="HL659" s="519">
        <v>0</v>
      </c>
      <c r="HM659" s="519">
        <v>0</v>
      </c>
      <c r="HN659" s="519">
        <v>0</v>
      </c>
      <c r="HO659" s="519">
        <v>0</v>
      </c>
      <c r="HP659" s="519">
        <v>0</v>
      </c>
      <c r="HQ659" s="519">
        <v>0</v>
      </c>
      <c r="HR659" s="519">
        <v>0</v>
      </c>
      <c r="HS659" s="519">
        <v>0</v>
      </c>
      <c r="HT659" s="519">
        <v>0</v>
      </c>
      <c r="HU659" s="519">
        <v>0</v>
      </c>
      <c r="HV659" s="519">
        <v>0</v>
      </c>
      <c r="HW659" s="519">
        <v>0</v>
      </c>
      <c r="HX659" s="519">
        <v>0</v>
      </c>
      <c r="HY659" s="519">
        <v>0</v>
      </c>
      <c r="HZ659" s="519">
        <v>0</v>
      </c>
      <c r="IA659" s="519">
        <v>0</v>
      </c>
      <c r="IB659" s="519">
        <v>0</v>
      </c>
      <c r="IC659" s="519">
        <v>0</v>
      </c>
      <c r="ID659" s="519">
        <v>0</v>
      </c>
      <c r="IE659" s="519">
        <v>0</v>
      </c>
      <c r="IF659" s="519">
        <v>0</v>
      </c>
      <c r="IG659" s="519">
        <v>0</v>
      </c>
      <c r="IH659" s="519">
        <v>0</v>
      </c>
      <c r="II659" s="519">
        <v>0</v>
      </c>
      <c r="IJ659" s="519">
        <v>0</v>
      </c>
      <c r="IK659" s="519">
        <v>0</v>
      </c>
    </row>
    <row r="660" spans="2:245" hidden="1">
      <c r="B660" s="519" t="s">
        <v>1058</v>
      </c>
      <c r="C660" s="519"/>
      <c r="D660" s="519"/>
      <c r="E660" s="519"/>
      <c r="F660" s="519">
        <v>2</v>
      </c>
      <c r="G660" s="519"/>
      <c r="H660" s="519">
        <v>4</v>
      </c>
      <c r="I660" s="519">
        <v>8</v>
      </c>
      <c r="J660" s="519" t="str">
        <f t="shared" si="33"/>
        <v>SDN10020408</v>
      </c>
      <c r="K660" s="519">
        <v>768</v>
      </c>
      <c r="M660" s="337"/>
      <c r="N660" s="519" t="s">
        <v>1061</v>
      </c>
      <c r="O660" s="519" t="s">
        <v>1060</v>
      </c>
      <c r="P660" s="519">
        <v>55</v>
      </c>
      <c r="Q660" s="521" t="str">
        <f t="shared" si="31"/>
        <v>SDN150255</v>
      </c>
      <c r="R660" s="519">
        <v>0</v>
      </c>
      <c r="S660" s="519">
        <v>185</v>
      </c>
      <c r="T660" s="519">
        <v>377</v>
      </c>
      <c r="U660" s="519">
        <v>578</v>
      </c>
      <c r="V660" s="519">
        <v>786</v>
      </c>
      <c r="W660" s="519">
        <v>1005</v>
      </c>
      <c r="X660" s="519">
        <v>1235</v>
      </c>
      <c r="Y660" s="519">
        <v>1440</v>
      </c>
      <c r="Z660" s="519">
        <v>1656</v>
      </c>
      <c r="AA660" s="519">
        <v>2512</v>
      </c>
      <c r="AB660" s="519">
        <v>2839</v>
      </c>
      <c r="AC660" s="519">
        <v>3186</v>
      </c>
      <c r="AD660" s="519">
        <v>3552</v>
      </c>
      <c r="AE660" s="519">
        <v>3944</v>
      </c>
      <c r="AF660" s="519">
        <v>4361</v>
      </c>
      <c r="AG660" s="519">
        <v>4615</v>
      </c>
      <c r="AH660" s="519">
        <v>4894</v>
      </c>
      <c r="AI660" s="519">
        <v>5198</v>
      </c>
      <c r="AJ660" s="519">
        <v>5540</v>
      </c>
      <c r="AK660" s="519">
        <v>5925</v>
      </c>
      <c r="AL660" s="519">
        <v>6399</v>
      </c>
      <c r="AM660" s="519">
        <v>6935</v>
      </c>
      <c r="AN660" s="519">
        <v>7552</v>
      </c>
      <c r="AO660" s="519">
        <v>8284</v>
      </c>
      <c r="AP660" s="519">
        <v>9123</v>
      </c>
      <c r="AQ660" s="519">
        <v>10132</v>
      </c>
      <c r="AR660" s="519">
        <v>11308</v>
      </c>
      <c r="AS660" s="519">
        <v>12735</v>
      </c>
      <c r="AT660" s="519">
        <v>14440</v>
      </c>
      <c r="AU660" s="519">
        <v>0</v>
      </c>
      <c r="AV660" s="519">
        <v>0</v>
      </c>
      <c r="AW660" s="519">
        <v>0</v>
      </c>
      <c r="AX660" s="519">
        <v>0</v>
      </c>
      <c r="AY660" s="519">
        <v>0</v>
      </c>
      <c r="AZ660" s="519">
        <v>0</v>
      </c>
      <c r="BA660" s="519">
        <v>0</v>
      </c>
      <c r="BB660" s="519">
        <v>0</v>
      </c>
      <c r="BC660" s="519">
        <v>0</v>
      </c>
      <c r="BD660" s="519">
        <v>0</v>
      </c>
      <c r="BE660" s="519">
        <v>0</v>
      </c>
      <c r="BF660" s="519">
        <v>0</v>
      </c>
      <c r="BG660" s="519">
        <v>0</v>
      </c>
      <c r="BH660" s="519">
        <v>0</v>
      </c>
      <c r="BI660" s="519">
        <v>0</v>
      </c>
      <c r="BJ660" s="519">
        <v>0</v>
      </c>
      <c r="BK660" s="519">
        <v>0</v>
      </c>
      <c r="BL660" s="519">
        <v>0</v>
      </c>
      <c r="BM660" s="519">
        <v>0</v>
      </c>
      <c r="BN660" s="519">
        <v>0</v>
      </c>
      <c r="BO660" s="519">
        <v>0</v>
      </c>
      <c r="BP660" s="519">
        <v>0</v>
      </c>
      <c r="BQ660" s="519">
        <v>0</v>
      </c>
      <c r="BR660" s="519">
        <v>0</v>
      </c>
      <c r="BS660" s="519">
        <v>0</v>
      </c>
      <c r="BT660" s="519">
        <v>0</v>
      </c>
      <c r="BU660" s="519">
        <v>0</v>
      </c>
      <c r="BV660" s="519">
        <v>0</v>
      </c>
      <c r="BW660" s="519">
        <v>0</v>
      </c>
      <c r="BX660" s="519">
        <v>0</v>
      </c>
      <c r="BY660" s="519">
        <v>0</v>
      </c>
      <c r="BZ660" s="519">
        <v>0</v>
      </c>
      <c r="CA660" s="519">
        <v>0</v>
      </c>
      <c r="CB660" s="519">
        <v>0</v>
      </c>
      <c r="CC660" s="519">
        <v>0</v>
      </c>
      <c r="CD660" s="519">
        <v>0</v>
      </c>
      <c r="CE660" s="519">
        <v>0</v>
      </c>
      <c r="CF660" s="519">
        <v>0</v>
      </c>
      <c r="CG660" s="519">
        <v>0</v>
      </c>
      <c r="CH660" s="519">
        <v>0</v>
      </c>
      <c r="CI660" s="519">
        <v>0</v>
      </c>
      <c r="CJ660" s="519">
        <v>0</v>
      </c>
      <c r="CK660" s="519">
        <v>0</v>
      </c>
      <c r="CL660" s="519">
        <v>0</v>
      </c>
      <c r="CM660" s="519">
        <v>0</v>
      </c>
      <c r="CN660" s="519">
        <v>0</v>
      </c>
      <c r="CO660" s="519">
        <v>0</v>
      </c>
      <c r="CP660" s="519">
        <v>0</v>
      </c>
      <c r="CQ660" s="519">
        <v>0</v>
      </c>
      <c r="CR660" s="519">
        <v>0</v>
      </c>
      <c r="CS660" s="519">
        <v>0</v>
      </c>
      <c r="CT660" s="519">
        <v>0</v>
      </c>
      <c r="CU660" s="519">
        <v>0</v>
      </c>
      <c r="CV660" s="519">
        <v>0</v>
      </c>
      <c r="CW660" s="519">
        <v>0</v>
      </c>
      <c r="CX660" s="519">
        <v>0</v>
      </c>
      <c r="CY660" s="519">
        <v>0</v>
      </c>
      <c r="CZ660" s="519">
        <v>0</v>
      </c>
      <c r="DA660" s="519">
        <v>0</v>
      </c>
      <c r="DB660" s="519">
        <v>0</v>
      </c>
      <c r="DC660" s="519">
        <v>0</v>
      </c>
      <c r="DD660" s="519">
        <v>0</v>
      </c>
      <c r="DE660" s="519">
        <v>0</v>
      </c>
      <c r="DF660" s="519">
        <v>0</v>
      </c>
      <c r="DG660" s="519">
        <v>0</v>
      </c>
      <c r="DH660" s="519">
        <v>0</v>
      </c>
      <c r="DI660" s="519">
        <v>0</v>
      </c>
      <c r="DJ660" s="519">
        <v>0</v>
      </c>
      <c r="DK660" s="519">
        <v>0</v>
      </c>
      <c r="DL660" s="519">
        <v>0</v>
      </c>
      <c r="DM660" s="519">
        <v>0</v>
      </c>
      <c r="DN660" s="519">
        <v>0</v>
      </c>
      <c r="DO660" s="519">
        <v>0</v>
      </c>
      <c r="DP660" s="519">
        <v>0</v>
      </c>
      <c r="DQ660" s="519">
        <v>0</v>
      </c>
      <c r="DR660" s="519">
        <v>0</v>
      </c>
      <c r="DS660" s="519">
        <v>0</v>
      </c>
      <c r="DT660" s="519">
        <v>0</v>
      </c>
      <c r="DU660" s="519">
        <v>0</v>
      </c>
      <c r="DV660" s="519">
        <v>0</v>
      </c>
      <c r="DW660" s="519">
        <v>0</v>
      </c>
      <c r="DX660" s="519">
        <v>0</v>
      </c>
      <c r="DZ660" s="337"/>
      <c r="EA660" s="519" t="s">
        <v>1061</v>
      </c>
      <c r="EB660" s="519" t="s">
        <v>1060</v>
      </c>
      <c r="EC660" s="519">
        <v>55</v>
      </c>
      <c r="ED660" s="521" t="str">
        <f t="shared" si="32"/>
        <v>SDN150255</v>
      </c>
      <c r="EE660" s="519">
        <v>0</v>
      </c>
      <c r="EF660" s="519">
        <v>199</v>
      </c>
      <c r="EG660" s="519">
        <v>416</v>
      </c>
      <c r="EH660" s="519">
        <v>662</v>
      </c>
      <c r="EI660" s="519">
        <v>903</v>
      </c>
      <c r="EJ660" s="519">
        <v>1138</v>
      </c>
      <c r="EK660" s="519">
        <v>1370</v>
      </c>
      <c r="EL660" s="519">
        <v>1563</v>
      </c>
      <c r="EM660" s="519">
        <v>1755</v>
      </c>
      <c r="EN660" s="519">
        <v>2031</v>
      </c>
      <c r="EO660" s="519">
        <v>2233</v>
      </c>
      <c r="EP660" s="519">
        <v>2443</v>
      </c>
      <c r="EQ660" s="519">
        <v>2660</v>
      </c>
      <c r="ER660" s="519">
        <v>2892</v>
      </c>
      <c r="ES660" s="519">
        <v>0</v>
      </c>
      <c r="ET660" s="519">
        <v>0</v>
      </c>
      <c r="EU660" s="519">
        <v>0</v>
      </c>
      <c r="EV660" s="519">
        <v>0</v>
      </c>
      <c r="EW660" s="519">
        <v>0</v>
      </c>
      <c r="EX660" s="519">
        <v>0</v>
      </c>
      <c r="EY660" s="519">
        <v>0</v>
      </c>
      <c r="EZ660" s="519">
        <v>0</v>
      </c>
      <c r="FA660" s="519">
        <v>0</v>
      </c>
      <c r="FB660" s="519">
        <v>0</v>
      </c>
      <c r="FC660" s="519">
        <v>0</v>
      </c>
      <c r="FD660" s="519">
        <v>0</v>
      </c>
      <c r="FE660" s="519">
        <v>0</v>
      </c>
      <c r="FF660" s="519">
        <v>0</v>
      </c>
      <c r="FG660" s="519">
        <v>0</v>
      </c>
      <c r="FH660" s="519">
        <v>0</v>
      </c>
      <c r="FI660" s="519">
        <v>0</v>
      </c>
      <c r="FJ660" s="519">
        <v>0</v>
      </c>
      <c r="FK660" s="519">
        <v>0</v>
      </c>
      <c r="FL660" s="519">
        <v>0</v>
      </c>
      <c r="FM660" s="519">
        <v>0</v>
      </c>
      <c r="FN660" s="519">
        <v>0</v>
      </c>
      <c r="FO660" s="519">
        <v>0</v>
      </c>
      <c r="FP660" s="519">
        <v>0</v>
      </c>
      <c r="FQ660" s="519">
        <v>0</v>
      </c>
      <c r="FR660" s="519">
        <v>0</v>
      </c>
      <c r="FS660" s="519">
        <v>0</v>
      </c>
      <c r="FT660" s="519">
        <v>0</v>
      </c>
      <c r="FU660" s="519">
        <v>0</v>
      </c>
      <c r="FV660" s="519">
        <v>0</v>
      </c>
      <c r="FW660" s="519">
        <v>0</v>
      </c>
      <c r="FX660" s="519">
        <v>0</v>
      </c>
      <c r="FY660" s="519">
        <v>0</v>
      </c>
      <c r="FZ660" s="519">
        <v>0</v>
      </c>
      <c r="GA660" s="519">
        <v>0</v>
      </c>
      <c r="GB660" s="519">
        <v>0</v>
      </c>
      <c r="GC660" s="519">
        <v>0</v>
      </c>
      <c r="GD660" s="519">
        <v>0</v>
      </c>
      <c r="GE660" s="519">
        <v>0</v>
      </c>
      <c r="GF660" s="519">
        <v>0</v>
      </c>
      <c r="GG660" s="519">
        <v>0</v>
      </c>
      <c r="GH660" s="519">
        <v>0</v>
      </c>
      <c r="GI660" s="519">
        <v>0</v>
      </c>
      <c r="GJ660" s="519">
        <v>0</v>
      </c>
      <c r="GK660" s="519">
        <v>0</v>
      </c>
      <c r="GL660" s="519">
        <v>0</v>
      </c>
      <c r="GM660" s="519">
        <v>0</v>
      </c>
      <c r="GN660" s="519">
        <v>0</v>
      </c>
      <c r="GO660" s="519">
        <v>0</v>
      </c>
      <c r="GP660" s="519">
        <v>0</v>
      </c>
      <c r="GQ660" s="519">
        <v>0</v>
      </c>
      <c r="GR660" s="519">
        <v>0</v>
      </c>
      <c r="GS660" s="519">
        <v>0</v>
      </c>
      <c r="GT660" s="519">
        <v>0</v>
      </c>
      <c r="GU660" s="519">
        <v>0</v>
      </c>
      <c r="GV660" s="519">
        <v>0</v>
      </c>
      <c r="GW660" s="519">
        <v>0</v>
      </c>
      <c r="GX660" s="519">
        <v>0</v>
      </c>
      <c r="GY660" s="519">
        <v>0</v>
      </c>
      <c r="GZ660" s="519">
        <v>0</v>
      </c>
      <c r="HA660" s="519">
        <v>0</v>
      </c>
      <c r="HB660" s="519">
        <v>0</v>
      </c>
      <c r="HC660" s="519">
        <v>0</v>
      </c>
      <c r="HD660" s="519">
        <v>0</v>
      </c>
      <c r="HE660" s="519">
        <v>0</v>
      </c>
      <c r="HF660" s="519">
        <v>0</v>
      </c>
      <c r="HG660" s="519">
        <v>0</v>
      </c>
      <c r="HH660" s="519">
        <v>0</v>
      </c>
      <c r="HI660" s="519">
        <v>0</v>
      </c>
      <c r="HJ660" s="519">
        <v>0</v>
      </c>
      <c r="HK660" s="519">
        <v>0</v>
      </c>
      <c r="HL660" s="519">
        <v>0</v>
      </c>
      <c r="HM660" s="519">
        <v>0</v>
      </c>
      <c r="HN660" s="519">
        <v>0</v>
      </c>
      <c r="HO660" s="519">
        <v>0</v>
      </c>
      <c r="HP660" s="519">
        <v>0</v>
      </c>
      <c r="HQ660" s="519">
        <v>0</v>
      </c>
      <c r="HR660" s="519">
        <v>0</v>
      </c>
      <c r="HS660" s="519">
        <v>0</v>
      </c>
      <c r="HT660" s="519">
        <v>0</v>
      </c>
      <c r="HU660" s="519">
        <v>0</v>
      </c>
      <c r="HV660" s="519">
        <v>0</v>
      </c>
      <c r="HW660" s="519">
        <v>0</v>
      </c>
      <c r="HX660" s="519">
        <v>0</v>
      </c>
      <c r="HY660" s="519">
        <v>0</v>
      </c>
      <c r="HZ660" s="519">
        <v>0</v>
      </c>
      <c r="IA660" s="519">
        <v>0</v>
      </c>
      <c r="IB660" s="519">
        <v>0</v>
      </c>
      <c r="IC660" s="519">
        <v>0</v>
      </c>
      <c r="ID660" s="519">
        <v>0</v>
      </c>
      <c r="IE660" s="519">
        <v>0</v>
      </c>
      <c r="IF660" s="519">
        <v>0</v>
      </c>
      <c r="IG660" s="519">
        <v>0</v>
      </c>
      <c r="IH660" s="519">
        <v>0</v>
      </c>
      <c r="II660" s="519">
        <v>0</v>
      </c>
      <c r="IJ660" s="519">
        <v>0</v>
      </c>
      <c r="IK660" s="519">
        <v>0</v>
      </c>
    </row>
    <row r="661" spans="2:245" hidden="1">
      <c r="B661" s="519" t="s">
        <v>1058</v>
      </c>
      <c r="C661" s="519"/>
      <c r="D661" s="519"/>
      <c r="E661" s="519"/>
      <c r="F661" s="519">
        <v>2</v>
      </c>
      <c r="G661" s="519"/>
      <c r="H661" s="519">
        <v>4</v>
      </c>
      <c r="I661" s="519">
        <v>9</v>
      </c>
      <c r="J661" s="519" t="str">
        <f t="shared" si="33"/>
        <v>SDN10020409</v>
      </c>
      <c r="K661" s="519">
        <v>768</v>
      </c>
      <c r="M661" s="337"/>
      <c r="N661" s="519" t="s">
        <v>1062</v>
      </c>
      <c r="O661" s="519" t="s">
        <v>1059</v>
      </c>
      <c r="P661" s="519">
        <v>0</v>
      </c>
      <c r="Q661" s="521" t="str">
        <f t="shared" si="31"/>
        <v>SDN200100</v>
      </c>
      <c r="R661" s="519">
        <v>140</v>
      </c>
      <c r="S661" s="519">
        <v>380</v>
      </c>
      <c r="T661" s="519">
        <v>626</v>
      </c>
      <c r="U661" s="519">
        <v>878</v>
      </c>
      <c r="V661" s="519">
        <v>1136</v>
      </c>
      <c r="W661" s="519">
        <v>1399</v>
      </c>
      <c r="X661" s="519">
        <v>1667</v>
      </c>
      <c r="Y661" s="519">
        <v>1940</v>
      </c>
      <c r="Z661" s="519">
        <v>2219</v>
      </c>
      <c r="AA661" s="519">
        <v>3338</v>
      </c>
      <c r="AB661" s="519">
        <v>3664</v>
      </c>
      <c r="AC661" s="519">
        <v>3997</v>
      </c>
      <c r="AD661" s="519">
        <v>4337</v>
      </c>
      <c r="AE661" s="519">
        <v>4685</v>
      </c>
      <c r="AF661" s="519">
        <v>5042</v>
      </c>
      <c r="AG661" s="519">
        <v>5407</v>
      </c>
      <c r="AH661" s="519">
        <v>5783</v>
      </c>
      <c r="AI661" s="519">
        <v>6169</v>
      </c>
      <c r="AJ661" s="519">
        <v>6568</v>
      </c>
      <c r="AK661" s="519">
        <v>6978</v>
      </c>
      <c r="AL661" s="519">
        <v>7145</v>
      </c>
      <c r="AM661" s="519">
        <v>7315</v>
      </c>
      <c r="AN661" s="519">
        <v>7489</v>
      </c>
      <c r="AO661" s="519">
        <v>7667</v>
      </c>
      <c r="AP661" s="519">
        <v>7850</v>
      </c>
      <c r="AQ661" s="519">
        <v>8037</v>
      </c>
      <c r="AR661" s="519">
        <v>8228</v>
      </c>
      <c r="AS661" s="519">
        <v>8425</v>
      </c>
      <c r="AT661" s="519">
        <v>8628</v>
      </c>
      <c r="AU661" s="519">
        <v>8837</v>
      </c>
      <c r="AV661" s="519">
        <v>9054</v>
      </c>
      <c r="AW661" s="519">
        <v>9278</v>
      </c>
      <c r="AX661" s="519">
        <v>9510</v>
      </c>
      <c r="AY661" s="519">
        <v>9750</v>
      </c>
      <c r="AZ661" s="519">
        <v>0</v>
      </c>
      <c r="BA661" s="519">
        <v>0</v>
      </c>
      <c r="BB661" s="519">
        <v>0</v>
      </c>
      <c r="BC661" s="519">
        <v>0</v>
      </c>
      <c r="BD661" s="519">
        <v>0</v>
      </c>
      <c r="BE661" s="519">
        <v>0</v>
      </c>
      <c r="BF661" s="519">
        <v>0</v>
      </c>
      <c r="BG661" s="519">
        <v>0</v>
      </c>
      <c r="BH661" s="519">
        <v>0</v>
      </c>
      <c r="BI661" s="519">
        <v>0</v>
      </c>
      <c r="BJ661" s="519">
        <v>0</v>
      </c>
      <c r="BK661" s="519">
        <v>0</v>
      </c>
      <c r="BL661" s="519">
        <v>0</v>
      </c>
      <c r="BM661" s="519">
        <v>0</v>
      </c>
      <c r="BN661" s="519">
        <v>0</v>
      </c>
      <c r="BO661" s="519">
        <v>0</v>
      </c>
      <c r="BP661" s="519">
        <v>0</v>
      </c>
      <c r="BQ661" s="519">
        <v>0</v>
      </c>
      <c r="BR661" s="519">
        <v>0</v>
      </c>
      <c r="BS661" s="519">
        <v>0</v>
      </c>
      <c r="BT661" s="519">
        <v>0</v>
      </c>
      <c r="BU661" s="519">
        <v>0</v>
      </c>
      <c r="BV661" s="519">
        <v>0</v>
      </c>
      <c r="BW661" s="519">
        <v>0</v>
      </c>
      <c r="BX661" s="519">
        <v>0</v>
      </c>
      <c r="BY661" s="519">
        <v>0</v>
      </c>
      <c r="BZ661" s="519">
        <v>0</v>
      </c>
      <c r="CA661" s="519">
        <v>0</v>
      </c>
      <c r="CB661" s="519">
        <v>0</v>
      </c>
      <c r="CC661" s="519">
        <v>0</v>
      </c>
      <c r="CD661" s="519">
        <v>0</v>
      </c>
      <c r="CE661" s="519">
        <v>0</v>
      </c>
      <c r="CF661" s="519">
        <v>0</v>
      </c>
      <c r="CG661" s="519">
        <v>0</v>
      </c>
      <c r="CH661" s="519">
        <v>0</v>
      </c>
      <c r="CI661" s="519">
        <v>0</v>
      </c>
      <c r="CJ661" s="519">
        <v>0</v>
      </c>
      <c r="CK661" s="519">
        <v>0</v>
      </c>
      <c r="CL661" s="519">
        <v>0</v>
      </c>
      <c r="CM661" s="519">
        <v>0</v>
      </c>
      <c r="CN661" s="519">
        <v>0</v>
      </c>
      <c r="CO661" s="519">
        <v>0</v>
      </c>
      <c r="CP661" s="519">
        <v>0</v>
      </c>
      <c r="CQ661" s="519">
        <v>0</v>
      </c>
      <c r="CR661" s="519">
        <v>0</v>
      </c>
      <c r="CS661" s="519">
        <v>0</v>
      </c>
      <c r="CT661" s="519">
        <v>0</v>
      </c>
      <c r="CU661" s="519">
        <v>0</v>
      </c>
      <c r="CV661" s="519">
        <v>0</v>
      </c>
      <c r="CW661" s="519">
        <v>0</v>
      </c>
      <c r="CX661" s="519">
        <v>0</v>
      </c>
      <c r="CY661" s="519">
        <v>0</v>
      </c>
      <c r="CZ661" s="519">
        <v>0</v>
      </c>
      <c r="DA661" s="519">
        <v>0</v>
      </c>
      <c r="DB661" s="519">
        <v>0</v>
      </c>
      <c r="DC661" s="519">
        <v>0</v>
      </c>
      <c r="DD661" s="519">
        <v>0</v>
      </c>
      <c r="DE661" s="519">
        <v>0</v>
      </c>
      <c r="DF661" s="519">
        <v>0</v>
      </c>
      <c r="DG661" s="519">
        <v>0</v>
      </c>
      <c r="DH661" s="519">
        <v>0</v>
      </c>
      <c r="DI661" s="519">
        <v>0</v>
      </c>
      <c r="DJ661" s="519">
        <v>0</v>
      </c>
      <c r="DK661" s="519">
        <v>0</v>
      </c>
      <c r="DL661" s="519">
        <v>0</v>
      </c>
      <c r="DM661" s="519">
        <v>0</v>
      </c>
      <c r="DN661" s="519">
        <v>0</v>
      </c>
      <c r="DO661" s="519">
        <v>0</v>
      </c>
      <c r="DP661" s="519">
        <v>0</v>
      </c>
      <c r="DQ661" s="519">
        <v>0</v>
      </c>
      <c r="DR661" s="519">
        <v>0</v>
      </c>
      <c r="DS661" s="519">
        <v>0</v>
      </c>
      <c r="DT661" s="519">
        <v>0</v>
      </c>
      <c r="DU661" s="519">
        <v>0</v>
      </c>
      <c r="DV661" s="519">
        <v>0</v>
      </c>
      <c r="DW661" s="519">
        <v>0</v>
      </c>
      <c r="DX661" s="519">
        <v>0</v>
      </c>
      <c r="DZ661" s="337"/>
      <c r="EA661" s="519" t="s">
        <v>1062</v>
      </c>
      <c r="EB661" s="519" t="s">
        <v>1059</v>
      </c>
      <c r="EC661" s="519">
        <v>0</v>
      </c>
      <c r="ED661" s="521" t="str">
        <f t="shared" si="32"/>
        <v>SDN200100</v>
      </c>
      <c r="EE661" s="519">
        <v>280</v>
      </c>
      <c r="EF661" s="519">
        <v>797</v>
      </c>
      <c r="EG661" s="519">
        <v>1409</v>
      </c>
      <c r="EH661" s="519">
        <v>2011</v>
      </c>
      <c r="EI661" s="519">
        <v>2603</v>
      </c>
      <c r="EJ661" s="519">
        <v>3179</v>
      </c>
      <c r="EK661" s="519">
        <v>3744</v>
      </c>
      <c r="EL661" s="519">
        <v>4296</v>
      </c>
      <c r="EM661" s="519">
        <v>4837</v>
      </c>
      <c r="EN661" s="519">
        <v>5531</v>
      </c>
      <c r="EO661" s="519">
        <v>5946</v>
      </c>
      <c r="EP661" s="519">
        <v>6350</v>
      </c>
      <c r="EQ661" s="519">
        <v>6749</v>
      </c>
      <c r="ER661" s="519">
        <v>7139</v>
      </c>
      <c r="ES661" s="519">
        <v>7524</v>
      </c>
      <c r="ET661" s="519">
        <v>7905</v>
      </c>
      <c r="EU661" s="519">
        <v>8284</v>
      </c>
      <c r="EV661" s="519">
        <v>8659</v>
      </c>
      <c r="EW661" s="519">
        <v>9038</v>
      </c>
      <c r="EX661" s="519">
        <v>0</v>
      </c>
      <c r="EY661" s="519">
        <v>0</v>
      </c>
      <c r="EZ661" s="519">
        <v>0</v>
      </c>
      <c r="FA661" s="519">
        <v>0</v>
      </c>
      <c r="FB661" s="519">
        <v>0</v>
      </c>
      <c r="FC661" s="519">
        <v>0</v>
      </c>
      <c r="FD661" s="519">
        <v>0</v>
      </c>
      <c r="FE661" s="519">
        <v>0</v>
      </c>
      <c r="FF661" s="519">
        <v>0</v>
      </c>
      <c r="FG661" s="519">
        <v>0</v>
      </c>
      <c r="FH661" s="519">
        <v>0</v>
      </c>
      <c r="FI661" s="519">
        <v>0</v>
      </c>
      <c r="FJ661" s="519">
        <v>0</v>
      </c>
      <c r="FK661" s="519">
        <v>0</v>
      </c>
      <c r="FL661" s="519">
        <v>0</v>
      </c>
      <c r="FM661" s="519">
        <v>0</v>
      </c>
      <c r="FN661" s="519">
        <v>0</v>
      </c>
      <c r="FO661" s="519">
        <v>0</v>
      </c>
      <c r="FP661" s="519">
        <v>0</v>
      </c>
      <c r="FQ661" s="519">
        <v>0</v>
      </c>
      <c r="FR661" s="519">
        <v>0</v>
      </c>
      <c r="FS661" s="519">
        <v>0</v>
      </c>
      <c r="FT661" s="519">
        <v>0</v>
      </c>
      <c r="FU661" s="519">
        <v>0</v>
      </c>
      <c r="FV661" s="519">
        <v>0</v>
      </c>
      <c r="FW661" s="519">
        <v>0</v>
      </c>
      <c r="FX661" s="519">
        <v>0</v>
      </c>
      <c r="FY661" s="519">
        <v>0</v>
      </c>
      <c r="FZ661" s="519">
        <v>0</v>
      </c>
      <c r="GA661" s="519">
        <v>0</v>
      </c>
      <c r="GB661" s="519">
        <v>0</v>
      </c>
      <c r="GC661" s="519">
        <v>0</v>
      </c>
      <c r="GD661" s="519">
        <v>0</v>
      </c>
      <c r="GE661" s="519">
        <v>0</v>
      </c>
      <c r="GF661" s="519">
        <v>0</v>
      </c>
      <c r="GG661" s="519">
        <v>0</v>
      </c>
      <c r="GH661" s="519">
        <v>0</v>
      </c>
      <c r="GI661" s="519">
        <v>0</v>
      </c>
      <c r="GJ661" s="519">
        <v>0</v>
      </c>
      <c r="GK661" s="519">
        <v>0</v>
      </c>
      <c r="GL661" s="519">
        <v>0</v>
      </c>
      <c r="GM661" s="519">
        <v>0</v>
      </c>
      <c r="GN661" s="519">
        <v>0</v>
      </c>
      <c r="GO661" s="519">
        <v>0</v>
      </c>
      <c r="GP661" s="519">
        <v>0</v>
      </c>
      <c r="GQ661" s="519">
        <v>0</v>
      </c>
      <c r="GR661" s="519">
        <v>0</v>
      </c>
      <c r="GS661" s="519">
        <v>0</v>
      </c>
      <c r="GT661" s="519">
        <v>0</v>
      </c>
      <c r="GU661" s="519">
        <v>0</v>
      </c>
      <c r="GV661" s="519">
        <v>0</v>
      </c>
      <c r="GW661" s="519">
        <v>0</v>
      </c>
      <c r="GX661" s="519">
        <v>0</v>
      </c>
      <c r="GY661" s="519">
        <v>0</v>
      </c>
      <c r="GZ661" s="519">
        <v>0</v>
      </c>
      <c r="HA661" s="519">
        <v>0</v>
      </c>
      <c r="HB661" s="519">
        <v>0</v>
      </c>
      <c r="HC661" s="519">
        <v>0</v>
      </c>
      <c r="HD661" s="519">
        <v>0</v>
      </c>
      <c r="HE661" s="519">
        <v>0</v>
      </c>
      <c r="HF661" s="519">
        <v>0</v>
      </c>
      <c r="HG661" s="519">
        <v>0</v>
      </c>
      <c r="HH661" s="519">
        <v>0</v>
      </c>
      <c r="HI661" s="519">
        <v>0</v>
      </c>
      <c r="HJ661" s="519">
        <v>0</v>
      </c>
      <c r="HK661" s="519">
        <v>0</v>
      </c>
      <c r="HL661" s="519">
        <v>0</v>
      </c>
      <c r="HM661" s="519">
        <v>0</v>
      </c>
      <c r="HN661" s="519">
        <v>0</v>
      </c>
      <c r="HO661" s="519">
        <v>0</v>
      </c>
      <c r="HP661" s="519">
        <v>0</v>
      </c>
      <c r="HQ661" s="519">
        <v>0</v>
      </c>
      <c r="HR661" s="519">
        <v>0</v>
      </c>
      <c r="HS661" s="519">
        <v>0</v>
      </c>
      <c r="HT661" s="519">
        <v>0</v>
      </c>
      <c r="HU661" s="519">
        <v>0</v>
      </c>
      <c r="HV661" s="519">
        <v>0</v>
      </c>
      <c r="HW661" s="519">
        <v>0</v>
      </c>
      <c r="HX661" s="519">
        <v>0</v>
      </c>
      <c r="HY661" s="519">
        <v>0</v>
      </c>
      <c r="HZ661" s="519">
        <v>0</v>
      </c>
      <c r="IA661" s="519">
        <v>0</v>
      </c>
      <c r="IB661" s="519">
        <v>0</v>
      </c>
      <c r="IC661" s="519">
        <v>0</v>
      </c>
      <c r="ID661" s="519">
        <v>0</v>
      </c>
      <c r="IE661" s="519">
        <v>0</v>
      </c>
      <c r="IF661" s="519">
        <v>0</v>
      </c>
      <c r="IG661" s="519">
        <v>0</v>
      </c>
      <c r="IH661" s="519">
        <v>0</v>
      </c>
      <c r="II661" s="519">
        <v>0</v>
      </c>
      <c r="IJ661" s="519">
        <v>0</v>
      </c>
      <c r="IK661" s="519">
        <v>0</v>
      </c>
    </row>
    <row r="662" spans="2:245" hidden="1">
      <c r="B662" s="519" t="s">
        <v>1058</v>
      </c>
      <c r="C662" s="519"/>
      <c r="D662" s="519"/>
      <c r="E662" s="519"/>
      <c r="F662" s="519">
        <v>2</v>
      </c>
      <c r="G662" s="519"/>
      <c r="H662" s="519">
        <v>4</v>
      </c>
      <c r="I662" s="519">
        <v>10</v>
      </c>
      <c r="J662" s="519" t="str">
        <f t="shared" si="33"/>
        <v>SDN10020410</v>
      </c>
      <c r="K662" s="519">
        <v>768</v>
      </c>
      <c r="M662" s="337"/>
      <c r="N662" s="519" t="s">
        <v>1062</v>
      </c>
      <c r="O662" s="519" t="s">
        <v>1059</v>
      </c>
      <c r="P662" s="519">
        <v>1</v>
      </c>
      <c r="Q662" s="521" t="str">
        <f t="shared" si="31"/>
        <v>SDN200101</v>
      </c>
      <c r="R662" s="519">
        <v>138</v>
      </c>
      <c r="S662" s="519">
        <v>377</v>
      </c>
      <c r="T662" s="519">
        <v>623</v>
      </c>
      <c r="U662" s="519">
        <v>874</v>
      </c>
      <c r="V662" s="519">
        <v>1130</v>
      </c>
      <c r="W662" s="519">
        <v>1391</v>
      </c>
      <c r="X662" s="519">
        <v>1658</v>
      </c>
      <c r="Y662" s="519">
        <v>1930</v>
      </c>
      <c r="Z662" s="519">
        <v>2207</v>
      </c>
      <c r="AA662" s="519">
        <v>3322</v>
      </c>
      <c r="AB662" s="519">
        <v>3647</v>
      </c>
      <c r="AC662" s="519">
        <v>3979</v>
      </c>
      <c r="AD662" s="519">
        <v>4319</v>
      </c>
      <c r="AE662" s="519">
        <v>4666</v>
      </c>
      <c r="AF662" s="519">
        <v>5023</v>
      </c>
      <c r="AG662" s="519">
        <v>5389</v>
      </c>
      <c r="AH662" s="519">
        <v>5765</v>
      </c>
      <c r="AI662" s="519">
        <v>6154</v>
      </c>
      <c r="AJ662" s="519">
        <v>6553</v>
      </c>
      <c r="AK662" s="519">
        <v>6964</v>
      </c>
      <c r="AL662" s="519">
        <v>7129</v>
      </c>
      <c r="AM662" s="519">
        <v>7299</v>
      </c>
      <c r="AN662" s="519">
        <v>7473</v>
      </c>
      <c r="AO662" s="519">
        <v>7650</v>
      </c>
      <c r="AP662" s="519">
        <v>7832</v>
      </c>
      <c r="AQ662" s="519">
        <v>8019</v>
      </c>
      <c r="AR662" s="519">
        <v>8211</v>
      </c>
      <c r="AS662" s="519">
        <v>8408</v>
      </c>
      <c r="AT662" s="519">
        <v>8612</v>
      </c>
      <c r="AU662" s="519">
        <v>8823</v>
      </c>
      <c r="AV662" s="519">
        <v>9041</v>
      </c>
      <c r="AW662" s="519">
        <v>9267</v>
      </c>
      <c r="AX662" s="519">
        <v>9501</v>
      </c>
      <c r="AY662" s="519">
        <v>9744</v>
      </c>
      <c r="AZ662" s="519">
        <v>0</v>
      </c>
      <c r="BA662" s="519">
        <v>0</v>
      </c>
      <c r="BB662" s="519">
        <v>0</v>
      </c>
      <c r="BC662" s="519">
        <v>0</v>
      </c>
      <c r="BD662" s="519">
        <v>0</v>
      </c>
      <c r="BE662" s="519">
        <v>0</v>
      </c>
      <c r="BF662" s="519">
        <v>0</v>
      </c>
      <c r="BG662" s="519">
        <v>0</v>
      </c>
      <c r="BH662" s="519">
        <v>0</v>
      </c>
      <c r="BI662" s="519">
        <v>0</v>
      </c>
      <c r="BJ662" s="519">
        <v>0</v>
      </c>
      <c r="BK662" s="519">
        <v>0</v>
      </c>
      <c r="BL662" s="519">
        <v>0</v>
      </c>
      <c r="BM662" s="519">
        <v>0</v>
      </c>
      <c r="BN662" s="519">
        <v>0</v>
      </c>
      <c r="BO662" s="519">
        <v>0</v>
      </c>
      <c r="BP662" s="519">
        <v>0</v>
      </c>
      <c r="BQ662" s="519">
        <v>0</v>
      </c>
      <c r="BR662" s="519">
        <v>0</v>
      </c>
      <c r="BS662" s="519">
        <v>0</v>
      </c>
      <c r="BT662" s="519">
        <v>0</v>
      </c>
      <c r="BU662" s="519">
        <v>0</v>
      </c>
      <c r="BV662" s="519">
        <v>0</v>
      </c>
      <c r="BW662" s="519">
        <v>0</v>
      </c>
      <c r="BX662" s="519">
        <v>0</v>
      </c>
      <c r="BY662" s="519">
        <v>0</v>
      </c>
      <c r="BZ662" s="519">
        <v>0</v>
      </c>
      <c r="CA662" s="519">
        <v>0</v>
      </c>
      <c r="CB662" s="519">
        <v>0</v>
      </c>
      <c r="CC662" s="519">
        <v>0</v>
      </c>
      <c r="CD662" s="519">
        <v>0</v>
      </c>
      <c r="CE662" s="519">
        <v>0</v>
      </c>
      <c r="CF662" s="519">
        <v>0</v>
      </c>
      <c r="CG662" s="519">
        <v>0</v>
      </c>
      <c r="CH662" s="519">
        <v>0</v>
      </c>
      <c r="CI662" s="519">
        <v>0</v>
      </c>
      <c r="CJ662" s="519">
        <v>0</v>
      </c>
      <c r="CK662" s="519">
        <v>0</v>
      </c>
      <c r="CL662" s="519">
        <v>0</v>
      </c>
      <c r="CM662" s="519">
        <v>0</v>
      </c>
      <c r="CN662" s="519">
        <v>0</v>
      </c>
      <c r="CO662" s="519">
        <v>0</v>
      </c>
      <c r="CP662" s="519">
        <v>0</v>
      </c>
      <c r="CQ662" s="519">
        <v>0</v>
      </c>
      <c r="CR662" s="519">
        <v>0</v>
      </c>
      <c r="CS662" s="519">
        <v>0</v>
      </c>
      <c r="CT662" s="519">
        <v>0</v>
      </c>
      <c r="CU662" s="519">
        <v>0</v>
      </c>
      <c r="CV662" s="519">
        <v>0</v>
      </c>
      <c r="CW662" s="519">
        <v>0</v>
      </c>
      <c r="CX662" s="519">
        <v>0</v>
      </c>
      <c r="CY662" s="519">
        <v>0</v>
      </c>
      <c r="CZ662" s="519">
        <v>0</v>
      </c>
      <c r="DA662" s="519">
        <v>0</v>
      </c>
      <c r="DB662" s="519">
        <v>0</v>
      </c>
      <c r="DC662" s="519">
        <v>0</v>
      </c>
      <c r="DD662" s="519">
        <v>0</v>
      </c>
      <c r="DE662" s="519">
        <v>0</v>
      </c>
      <c r="DF662" s="519">
        <v>0</v>
      </c>
      <c r="DG662" s="519">
        <v>0</v>
      </c>
      <c r="DH662" s="519">
        <v>0</v>
      </c>
      <c r="DI662" s="519">
        <v>0</v>
      </c>
      <c r="DJ662" s="519">
        <v>0</v>
      </c>
      <c r="DK662" s="519">
        <v>0</v>
      </c>
      <c r="DL662" s="519">
        <v>0</v>
      </c>
      <c r="DM662" s="519">
        <v>0</v>
      </c>
      <c r="DN662" s="519">
        <v>0</v>
      </c>
      <c r="DO662" s="519">
        <v>0</v>
      </c>
      <c r="DP662" s="519">
        <v>0</v>
      </c>
      <c r="DQ662" s="519">
        <v>0</v>
      </c>
      <c r="DR662" s="519">
        <v>0</v>
      </c>
      <c r="DS662" s="519">
        <v>0</v>
      </c>
      <c r="DT662" s="519">
        <v>0</v>
      </c>
      <c r="DU662" s="519">
        <v>0</v>
      </c>
      <c r="DV662" s="519">
        <v>0</v>
      </c>
      <c r="DW662" s="519">
        <v>0</v>
      </c>
      <c r="DX662" s="519">
        <v>0</v>
      </c>
      <c r="DZ662" s="337"/>
      <c r="EA662" s="519" t="s">
        <v>1062</v>
      </c>
      <c r="EB662" s="519" t="s">
        <v>1059</v>
      </c>
      <c r="EC662" s="519">
        <v>1</v>
      </c>
      <c r="ED662" s="521" t="str">
        <f t="shared" si="32"/>
        <v>SDN200101</v>
      </c>
      <c r="EE662" s="519">
        <v>276</v>
      </c>
      <c r="EF662" s="519">
        <v>790</v>
      </c>
      <c r="EG662" s="519">
        <v>1403</v>
      </c>
      <c r="EH662" s="519">
        <v>2000</v>
      </c>
      <c r="EI662" s="519">
        <v>2586</v>
      </c>
      <c r="EJ662" s="519">
        <v>3160</v>
      </c>
      <c r="EK662" s="519">
        <v>3720</v>
      </c>
      <c r="EL662" s="519">
        <v>4270</v>
      </c>
      <c r="EM662" s="519">
        <v>4806</v>
      </c>
      <c r="EN662" s="519">
        <v>5500</v>
      </c>
      <c r="EO662" s="519">
        <v>5912</v>
      </c>
      <c r="EP662" s="519">
        <v>6316</v>
      </c>
      <c r="EQ662" s="519">
        <v>6713</v>
      </c>
      <c r="ER662" s="519">
        <v>7103</v>
      </c>
      <c r="ES662" s="519">
        <v>7490</v>
      </c>
      <c r="ET662" s="519">
        <v>7874</v>
      </c>
      <c r="EU662" s="519">
        <v>8255</v>
      </c>
      <c r="EV662" s="519">
        <v>8638</v>
      </c>
      <c r="EW662" s="519">
        <v>9017</v>
      </c>
      <c r="EX662" s="519">
        <v>0</v>
      </c>
      <c r="EY662" s="519">
        <v>0</v>
      </c>
      <c r="EZ662" s="519">
        <v>0</v>
      </c>
      <c r="FA662" s="519">
        <v>0</v>
      </c>
      <c r="FB662" s="519">
        <v>0</v>
      </c>
      <c r="FC662" s="519">
        <v>0</v>
      </c>
      <c r="FD662" s="519">
        <v>0</v>
      </c>
      <c r="FE662" s="519">
        <v>0</v>
      </c>
      <c r="FF662" s="519">
        <v>0</v>
      </c>
      <c r="FG662" s="519">
        <v>0</v>
      </c>
      <c r="FH662" s="519">
        <v>0</v>
      </c>
      <c r="FI662" s="519">
        <v>0</v>
      </c>
      <c r="FJ662" s="519">
        <v>0</v>
      </c>
      <c r="FK662" s="519">
        <v>0</v>
      </c>
      <c r="FL662" s="519">
        <v>0</v>
      </c>
      <c r="FM662" s="519">
        <v>0</v>
      </c>
      <c r="FN662" s="519">
        <v>0</v>
      </c>
      <c r="FO662" s="519">
        <v>0</v>
      </c>
      <c r="FP662" s="519">
        <v>0</v>
      </c>
      <c r="FQ662" s="519">
        <v>0</v>
      </c>
      <c r="FR662" s="519">
        <v>0</v>
      </c>
      <c r="FS662" s="519">
        <v>0</v>
      </c>
      <c r="FT662" s="519">
        <v>0</v>
      </c>
      <c r="FU662" s="519">
        <v>0</v>
      </c>
      <c r="FV662" s="519">
        <v>0</v>
      </c>
      <c r="FW662" s="519">
        <v>0</v>
      </c>
      <c r="FX662" s="519">
        <v>0</v>
      </c>
      <c r="FY662" s="519">
        <v>0</v>
      </c>
      <c r="FZ662" s="519">
        <v>0</v>
      </c>
      <c r="GA662" s="519">
        <v>0</v>
      </c>
      <c r="GB662" s="519">
        <v>0</v>
      </c>
      <c r="GC662" s="519">
        <v>0</v>
      </c>
      <c r="GD662" s="519">
        <v>0</v>
      </c>
      <c r="GE662" s="519">
        <v>0</v>
      </c>
      <c r="GF662" s="519">
        <v>0</v>
      </c>
      <c r="GG662" s="519">
        <v>0</v>
      </c>
      <c r="GH662" s="519">
        <v>0</v>
      </c>
      <c r="GI662" s="519">
        <v>0</v>
      </c>
      <c r="GJ662" s="519">
        <v>0</v>
      </c>
      <c r="GK662" s="519">
        <v>0</v>
      </c>
      <c r="GL662" s="519">
        <v>0</v>
      </c>
      <c r="GM662" s="519">
        <v>0</v>
      </c>
      <c r="GN662" s="519">
        <v>0</v>
      </c>
      <c r="GO662" s="519">
        <v>0</v>
      </c>
      <c r="GP662" s="519">
        <v>0</v>
      </c>
      <c r="GQ662" s="519">
        <v>0</v>
      </c>
      <c r="GR662" s="519">
        <v>0</v>
      </c>
      <c r="GS662" s="519">
        <v>0</v>
      </c>
      <c r="GT662" s="519">
        <v>0</v>
      </c>
      <c r="GU662" s="519">
        <v>0</v>
      </c>
      <c r="GV662" s="519">
        <v>0</v>
      </c>
      <c r="GW662" s="519">
        <v>0</v>
      </c>
      <c r="GX662" s="519">
        <v>0</v>
      </c>
      <c r="GY662" s="519">
        <v>0</v>
      </c>
      <c r="GZ662" s="519">
        <v>0</v>
      </c>
      <c r="HA662" s="519">
        <v>0</v>
      </c>
      <c r="HB662" s="519">
        <v>0</v>
      </c>
      <c r="HC662" s="519">
        <v>0</v>
      </c>
      <c r="HD662" s="519">
        <v>0</v>
      </c>
      <c r="HE662" s="519">
        <v>0</v>
      </c>
      <c r="HF662" s="519">
        <v>0</v>
      </c>
      <c r="HG662" s="519">
        <v>0</v>
      </c>
      <c r="HH662" s="519">
        <v>0</v>
      </c>
      <c r="HI662" s="519">
        <v>0</v>
      </c>
      <c r="HJ662" s="519">
        <v>0</v>
      </c>
      <c r="HK662" s="519">
        <v>0</v>
      </c>
      <c r="HL662" s="519">
        <v>0</v>
      </c>
      <c r="HM662" s="519">
        <v>0</v>
      </c>
      <c r="HN662" s="519">
        <v>0</v>
      </c>
      <c r="HO662" s="519">
        <v>0</v>
      </c>
      <c r="HP662" s="519">
        <v>0</v>
      </c>
      <c r="HQ662" s="519">
        <v>0</v>
      </c>
      <c r="HR662" s="519">
        <v>0</v>
      </c>
      <c r="HS662" s="519">
        <v>0</v>
      </c>
      <c r="HT662" s="519">
        <v>0</v>
      </c>
      <c r="HU662" s="519">
        <v>0</v>
      </c>
      <c r="HV662" s="519">
        <v>0</v>
      </c>
      <c r="HW662" s="519">
        <v>0</v>
      </c>
      <c r="HX662" s="519">
        <v>0</v>
      </c>
      <c r="HY662" s="519">
        <v>0</v>
      </c>
      <c r="HZ662" s="519">
        <v>0</v>
      </c>
      <c r="IA662" s="519">
        <v>0</v>
      </c>
      <c r="IB662" s="519">
        <v>0</v>
      </c>
      <c r="IC662" s="519">
        <v>0</v>
      </c>
      <c r="ID662" s="519">
        <v>0</v>
      </c>
      <c r="IE662" s="519">
        <v>0</v>
      </c>
      <c r="IF662" s="519">
        <v>0</v>
      </c>
      <c r="IG662" s="519">
        <v>0</v>
      </c>
      <c r="IH662" s="519">
        <v>0</v>
      </c>
      <c r="II662" s="519">
        <v>0</v>
      </c>
      <c r="IJ662" s="519">
        <v>0</v>
      </c>
      <c r="IK662" s="519">
        <v>0</v>
      </c>
    </row>
    <row r="663" spans="2:245" hidden="1">
      <c r="B663" s="519" t="s">
        <v>1058</v>
      </c>
      <c r="C663" s="519"/>
      <c r="D663" s="519"/>
      <c r="E663" s="519"/>
      <c r="F663" s="519">
        <v>2</v>
      </c>
      <c r="G663" s="519"/>
      <c r="H663" s="519">
        <v>5</v>
      </c>
      <c r="I663" s="519">
        <v>1</v>
      </c>
      <c r="J663" s="519" t="str">
        <f t="shared" si="33"/>
        <v>SDN10020501</v>
      </c>
      <c r="K663" s="519">
        <v>960</v>
      </c>
      <c r="M663" s="337"/>
      <c r="N663" s="519" t="s">
        <v>1062</v>
      </c>
      <c r="O663" s="519" t="s">
        <v>1059</v>
      </c>
      <c r="P663" s="519">
        <v>2</v>
      </c>
      <c r="Q663" s="521" t="str">
        <f t="shared" si="31"/>
        <v>SDN200102</v>
      </c>
      <c r="R663" s="519">
        <v>135</v>
      </c>
      <c r="S663" s="519">
        <v>374</v>
      </c>
      <c r="T663" s="519">
        <v>619</v>
      </c>
      <c r="U663" s="519">
        <v>869</v>
      </c>
      <c r="V663" s="519">
        <v>1123</v>
      </c>
      <c r="W663" s="519">
        <v>1383</v>
      </c>
      <c r="X663" s="519">
        <v>1649</v>
      </c>
      <c r="Y663" s="519">
        <v>1919</v>
      </c>
      <c r="Z663" s="519">
        <v>2196</v>
      </c>
      <c r="AA663" s="519">
        <v>3305</v>
      </c>
      <c r="AB663" s="519">
        <v>3629</v>
      </c>
      <c r="AC663" s="519">
        <v>3960</v>
      </c>
      <c r="AD663" s="519">
        <v>4299</v>
      </c>
      <c r="AE663" s="519">
        <v>4647</v>
      </c>
      <c r="AF663" s="519">
        <v>5004</v>
      </c>
      <c r="AG663" s="519">
        <v>5370</v>
      </c>
      <c r="AH663" s="519">
        <v>5749</v>
      </c>
      <c r="AI663" s="519">
        <v>6138</v>
      </c>
      <c r="AJ663" s="519">
        <v>6538</v>
      </c>
      <c r="AK663" s="519">
        <v>6946</v>
      </c>
      <c r="AL663" s="519">
        <v>7112</v>
      </c>
      <c r="AM663" s="519">
        <v>7280</v>
      </c>
      <c r="AN663" s="519">
        <v>7453</v>
      </c>
      <c r="AO663" s="519">
        <v>7630</v>
      </c>
      <c r="AP663" s="519">
        <v>7812</v>
      </c>
      <c r="AQ663" s="519">
        <v>7999</v>
      </c>
      <c r="AR663" s="519">
        <v>8191</v>
      </c>
      <c r="AS663" s="519">
        <v>8389</v>
      </c>
      <c r="AT663" s="519">
        <v>8595</v>
      </c>
      <c r="AU663" s="519">
        <v>8807</v>
      </c>
      <c r="AV663" s="519">
        <v>9027</v>
      </c>
      <c r="AW663" s="519">
        <v>9255</v>
      </c>
      <c r="AX663" s="519">
        <v>9492</v>
      </c>
      <c r="AY663" s="519">
        <v>9741</v>
      </c>
      <c r="AZ663" s="519">
        <v>0</v>
      </c>
      <c r="BA663" s="519">
        <v>0</v>
      </c>
      <c r="BB663" s="519">
        <v>0</v>
      </c>
      <c r="BC663" s="519">
        <v>0</v>
      </c>
      <c r="BD663" s="519">
        <v>0</v>
      </c>
      <c r="BE663" s="519">
        <v>0</v>
      </c>
      <c r="BF663" s="519">
        <v>0</v>
      </c>
      <c r="BG663" s="519">
        <v>0</v>
      </c>
      <c r="BH663" s="519">
        <v>0</v>
      </c>
      <c r="BI663" s="519">
        <v>0</v>
      </c>
      <c r="BJ663" s="519">
        <v>0</v>
      </c>
      <c r="BK663" s="519">
        <v>0</v>
      </c>
      <c r="BL663" s="519">
        <v>0</v>
      </c>
      <c r="BM663" s="519">
        <v>0</v>
      </c>
      <c r="BN663" s="519">
        <v>0</v>
      </c>
      <c r="BO663" s="519">
        <v>0</v>
      </c>
      <c r="BP663" s="519">
        <v>0</v>
      </c>
      <c r="BQ663" s="519">
        <v>0</v>
      </c>
      <c r="BR663" s="519">
        <v>0</v>
      </c>
      <c r="BS663" s="519">
        <v>0</v>
      </c>
      <c r="BT663" s="519">
        <v>0</v>
      </c>
      <c r="BU663" s="519">
        <v>0</v>
      </c>
      <c r="BV663" s="519">
        <v>0</v>
      </c>
      <c r="BW663" s="519">
        <v>0</v>
      </c>
      <c r="BX663" s="519">
        <v>0</v>
      </c>
      <c r="BY663" s="519">
        <v>0</v>
      </c>
      <c r="BZ663" s="519">
        <v>0</v>
      </c>
      <c r="CA663" s="519">
        <v>0</v>
      </c>
      <c r="CB663" s="519">
        <v>0</v>
      </c>
      <c r="CC663" s="519">
        <v>0</v>
      </c>
      <c r="CD663" s="519">
        <v>0</v>
      </c>
      <c r="CE663" s="519">
        <v>0</v>
      </c>
      <c r="CF663" s="519">
        <v>0</v>
      </c>
      <c r="CG663" s="519">
        <v>0</v>
      </c>
      <c r="CH663" s="519">
        <v>0</v>
      </c>
      <c r="CI663" s="519">
        <v>0</v>
      </c>
      <c r="CJ663" s="519">
        <v>0</v>
      </c>
      <c r="CK663" s="519">
        <v>0</v>
      </c>
      <c r="CL663" s="519">
        <v>0</v>
      </c>
      <c r="CM663" s="519">
        <v>0</v>
      </c>
      <c r="CN663" s="519">
        <v>0</v>
      </c>
      <c r="CO663" s="519">
        <v>0</v>
      </c>
      <c r="CP663" s="519">
        <v>0</v>
      </c>
      <c r="CQ663" s="519">
        <v>0</v>
      </c>
      <c r="CR663" s="519">
        <v>0</v>
      </c>
      <c r="CS663" s="519">
        <v>0</v>
      </c>
      <c r="CT663" s="519">
        <v>0</v>
      </c>
      <c r="CU663" s="519">
        <v>0</v>
      </c>
      <c r="CV663" s="519">
        <v>0</v>
      </c>
      <c r="CW663" s="519">
        <v>0</v>
      </c>
      <c r="CX663" s="519">
        <v>0</v>
      </c>
      <c r="CY663" s="519">
        <v>0</v>
      </c>
      <c r="CZ663" s="519">
        <v>0</v>
      </c>
      <c r="DA663" s="519">
        <v>0</v>
      </c>
      <c r="DB663" s="519">
        <v>0</v>
      </c>
      <c r="DC663" s="519">
        <v>0</v>
      </c>
      <c r="DD663" s="519">
        <v>0</v>
      </c>
      <c r="DE663" s="519">
        <v>0</v>
      </c>
      <c r="DF663" s="519">
        <v>0</v>
      </c>
      <c r="DG663" s="519">
        <v>0</v>
      </c>
      <c r="DH663" s="519">
        <v>0</v>
      </c>
      <c r="DI663" s="519">
        <v>0</v>
      </c>
      <c r="DJ663" s="519">
        <v>0</v>
      </c>
      <c r="DK663" s="519">
        <v>0</v>
      </c>
      <c r="DL663" s="519">
        <v>0</v>
      </c>
      <c r="DM663" s="519">
        <v>0</v>
      </c>
      <c r="DN663" s="519">
        <v>0</v>
      </c>
      <c r="DO663" s="519">
        <v>0</v>
      </c>
      <c r="DP663" s="519">
        <v>0</v>
      </c>
      <c r="DQ663" s="519">
        <v>0</v>
      </c>
      <c r="DR663" s="519">
        <v>0</v>
      </c>
      <c r="DS663" s="519">
        <v>0</v>
      </c>
      <c r="DT663" s="519">
        <v>0</v>
      </c>
      <c r="DU663" s="519">
        <v>0</v>
      </c>
      <c r="DV663" s="519">
        <v>0</v>
      </c>
      <c r="DW663" s="519">
        <v>0</v>
      </c>
      <c r="DX663" s="519">
        <v>0</v>
      </c>
      <c r="DZ663" s="337"/>
      <c r="EA663" s="519" t="s">
        <v>1062</v>
      </c>
      <c r="EB663" s="519" t="s">
        <v>1059</v>
      </c>
      <c r="EC663" s="519">
        <v>2</v>
      </c>
      <c r="ED663" s="521" t="str">
        <f t="shared" si="32"/>
        <v>SDN200102</v>
      </c>
      <c r="EE663" s="519">
        <v>271</v>
      </c>
      <c r="EF663" s="519">
        <v>783</v>
      </c>
      <c r="EG663" s="519">
        <v>1392</v>
      </c>
      <c r="EH663" s="519">
        <v>1987</v>
      </c>
      <c r="EI663" s="519">
        <v>2568</v>
      </c>
      <c r="EJ663" s="519">
        <v>3138</v>
      </c>
      <c r="EK663" s="519">
        <v>3696</v>
      </c>
      <c r="EL663" s="519">
        <v>4242</v>
      </c>
      <c r="EM663" s="519">
        <v>4776</v>
      </c>
      <c r="EN663" s="519">
        <v>5465</v>
      </c>
      <c r="EO663" s="519">
        <v>5876</v>
      </c>
      <c r="EP663" s="519">
        <v>6279</v>
      </c>
      <c r="EQ663" s="519">
        <v>6675</v>
      </c>
      <c r="ER663" s="519">
        <v>7069</v>
      </c>
      <c r="ES663" s="519">
        <v>7458</v>
      </c>
      <c r="ET663" s="519">
        <v>7843</v>
      </c>
      <c r="EU663" s="519">
        <v>8232</v>
      </c>
      <c r="EV663" s="519">
        <v>8616</v>
      </c>
      <c r="EW663" s="519">
        <v>8997</v>
      </c>
      <c r="EX663" s="519">
        <v>0</v>
      </c>
      <c r="EY663" s="519">
        <v>0</v>
      </c>
      <c r="EZ663" s="519">
        <v>0</v>
      </c>
      <c r="FA663" s="519">
        <v>0</v>
      </c>
      <c r="FB663" s="519">
        <v>0</v>
      </c>
      <c r="FC663" s="519">
        <v>0</v>
      </c>
      <c r="FD663" s="519">
        <v>0</v>
      </c>
      <c r="FE663" s="519">
        <v>0</v>
      </c>
      <c r="FF663" s="519">
        <v>0</v>
      </c>
      <c r="FG663" s="519">
        <v>0</v>
      </c>
      <c r="FH663" s="519">
        <v>0</v>
      </c>
      <c r="FI663" s="519">
        <v>0</v>
      </c>
      <c r="FJ663" s="519">
        <v>0</v>
      </c>
      <c r="FK663" s="519">
        <v>0</v>
      </c>
      <c r="FL663" s="519">
        <v>0</v>
      </c>
      <c r="FM663" s="519">
        <v>0</v>
      </c>
      <c r="FN663" s="519">
        <v>0</v>
      </c>
      <c r="FO663" s="519">
        <v>0</v>
      </c>
      <c r="FP663" s="519">
        <v>0</v>
      </c>
      <c r="FQ663" s="519">
        <v>0</v>
      </c>
      <c r="FR663" s="519">
        <v>0</v>
      </c>
      <c r="FS663" s="519">
        <v>0</v>
      </c>
      <c r="FT663" s="519">
        <v>0</v>
      </c>
      <c r="FU663" s="519">
        <v>0</v>
      </c>
      <c r="FV663" s="519">
        <v>0</v>
      </c>
      <c r="FW663" s="519">
        <v>0</v>
      </c>
      <c r="FX663" s="519">
        <v>0</v>
      </c>
      <c r="FY663" s="519">
        <v>0</v>
      </c>
      <c r="FZ663" s="519">
        <v>0</v>
      </c>
      <c r="GA663" s="519">
        <v>0</v>
      </c>
      <c r="GB663" s="519">
        <v>0</v>
      </c>
      <c r="GC663" s="519">
        <v>0</v>
      </c>
      <c r="GD663" s="519">
        <v>0</v>
      </c>
      <c r="GE663" s="519">
        <v>0</v>
      </c>
      <c r="GF663" s="519">
        <v>0</v>
      </c>
      <c r="GG663" s="519">
        <v>0</v>
      </c>
      <c r="GH663" s="519">
        <v>0</v>
      </c>
      <c r="GI663" s="519">
        <v>0</v>
      </c>
      <c r="GJ663" s="519">
        <v>0</v>
      </c>
      <c r="GK663" s="519">
        <v>0</v>
      </c>
      <c r="GL663" s="519">
        <v>0</v>
      </c>
      <c r="GM663" s="519">
        <v>0</v>
      </c>
      <c r="GN663" s="519">
        <v>0</v>
      </c>
      <c r="GO663" s="519">
        <v>0</v>
      </c>
      <c r="GP663" s="519">
        <v>0</v>
      </c>
      <c r="GQ663" s="519">
        <v>0</v>
      </c>
      <c r="GR663" s="519">
        <v>0</v>
      </c>
      <c r="GS663" s="519">
        <v>0</v>
      </c>
      <c r="GT663" s="519">
        <v>0</v>
      </c>
      <c r="GU663" s="519">
        <v>0</v>
      </c>
      <c r="GV663" s="519">
        <v>0</v>
      </c>
      <c r="GW663" s="519">
        <v>0</v>
      </c>
      <c r="GX663" s="519">
        <v>0</v>
      </c>
      <c r="GY663" s="519">
        <v>0</v>
      </c>
      <c r="GZ663" s="519">
        <v>0</v>
      </c>
      <c r="HA663" s="519">
        <v>0</v>
      </c>
      <c r="HB663" s="519">
        <v>0</v>
      </c>
      <c r="HC663" s="519">
        <v>0</v>
      </c>
      <c r="HD663" s="519">
        <v>0</v>
      </c>
      <c r="HE663" s="519">
        <v>0</v>
      </c>
      <c r="HF663" s="519">
        <v>0</v>
      </c>
      <c r="HG663" s="519">
        <v>0</v>
      </c>
      <c r="HH663" s="519">
        <v>0</v>
      </c>
      <c r="HI663" s="519">
        <v>0</v>
      </c>
      <c r="HJ663" s="519">
        <v>0</v>
      </c>
      <c r="HK663" s="519">
        <v>0</v>
      </c>
      <c r="HL663" s="519">
        <v>0</v>
      </c>
      <c r="HM663" s="519">
        <v>0</v>
      </c>
      <c r="HN663" s="519">
        <v>0</v>
      </c>
      <c r="HO663" s="519">
        <v>0</v>
      </c>
      <c r="HP663" s="519">
        <v>0</v>
      </c>
      <c r="HQ663" s="519">
        <v>0</v>
      </c>
      <c r="HR663" s="519">
        <v>0</v>
      </c>
      <c r="HS663" s="519">
        <v>0</v>
      </c>
      <c r="HT663" s="519">
        <v>0</v>
      </c>
      <c r="HU663" s="519">
        <v>0</v>
      </c>
      <c r="HV663" s="519">
        <v>0</v>
      </c>
      <c r="HW663" s="519">
        <v>0</v>
      </c>
      <c r="HX663" s="519">
        <v>0</v>
      </c>
      <c r="HY663" s="519">
        <v>0</v>
      </c>
      <c r="HZ663" s="519">
        <v>0</v>
      </c>
      <c r="IA663" s="519">
        <v>0</v>
      </c>
      <c r="IB663" s="519">
        <v>0</v>
      </c>
      <c r="IC663" s="519">
        <v>0</v>
      </c>
      <c r="ID663" s="519">
        <v>0</v>
      </c>
      <c r="IE663" s="519">
        <v>0</v>
      </c>
      <c r="IF663" s="519">
        <v>0</v>
      </c>
      <c r="IG663" s="519">
        <v>0</v>
      </c>
      <c r="IH663" s="519">
        <v>0</v>
      </c>
      <c r="II663" s="519">
        <v>0</v>
      </c>
      <c r="IJ663" s="519">
        <v>0</v>
      </c>
      <c r="IK663" s="519">
        <v>0</v>
      </c>
    </row>
    <row r="664" spans="2:245" hidden="1">
      <c r="B664" s="519" t="s">
        <v>1058</v>
      </c>
      <c r="C664" s="519"/>
      <c r="D664" s="519"/>
      <c r="E664" s="519"/>
      <c r="F664" s="519">
        <v>2</v>
      </c>
      <c r="G664" s="519"/>
      <c r="H664" s="519">
        <v>5</v>
      </c>
      <c r="I664" s="519">
        <v>2</v>
      </c>
      <c r="J664" s="519" t="str">
        <f t="shared" si="33"/>
        <v>SDN10020502</v>
      </c>
      <c r="K664" s="519">
        <v>960</v>
      </c>
      <c r="M664" s="337"/>
      <c r="N664" s="519" t="s">
        <v>1062</v>
      </c>
      <c r="O664" s="519" t="s">
        <v>1059</v>
      </c>
      <c r="P664" s="519">
        <v>3</v>
      </c>
      <c r="Q664" s="521" t="str">
        <f t="shared" si="31"/>
        <v>SDN200103</v>
      </c>
      <c r="R664" s="519">
        <v>133</v>
      </c>
      <c r="S664" s="519">
        <v>371</v>
      </c>
      <c r="T664" s="519">
        <v>614</v>
      </c>
      <c r="U664" s="519">
        <v>862</v>
      </c>
      <c r="V664" s="519">
        <v>1115</v>
      </c>
      <c r="W664" s="519">
        <v>1374</v>
      </c>
      <c r="X664" s="519">
        <v>1638</v>
      </c>
      <c r="Y664" s="519">
        <v>1908</v>
      </c>
      <c r="Z664" s="519">
        <v>2184</v>
      </c>
      <c r="AA664" s="519">
        <v>3287</v>
      </c>
      <c r="AB664" s="519">
        <v>3610</v>
      </c>
      <c r="AC664" s="519">
        <v>3941</v>
      </c>
      <c r="AD664" s="519">
        <v>4279</v>
      </c>
      <c r="AE664" s="519">
        <v>4627</v>
      </c>
      <c r="AF664" s="519">
        <v>4984</v>
      </c>
      <c r="AG664" s="519">
        <v>5353</v>
      </c>
      <c r="AH664" s="519">
        <v>5731</v>
      </c>
      <c r="AI664" s="519">
        <v>6121</v>
      </c>
      <c r="AJ664" s="519">
        <v>6518</v>
      </c>
      <c r="AK664" s="519">
        <v>6926</v>
      </c>
      <c r="AL664" s="519">
        <v>7090</v>
      </c>
      <c r="AM664" s="519">
        <v>7258</v>
      </c>
      <c r="AN664" s="519">
        <v>7430</v>
      </c>
      <c r="AO664" s="519">
        <v>7607</v>
      </c>
      <c r="AP664" s="519">
        <v>7789</v>
      </c>
      <c r="AQ664" s="519">
        <v>7976</v>
      </c>
      <c r="AR664" s="519">
        <v>8169</v>
      </c>
      <c r="AS664" s="519">
        <v>8369</v>
      </c>
      <c r="AT664" s="519">
        <v>8575</v>
      </c>
      <c r="AU664" s="519">
        <v>8789</v>
      </c>
      <c r="AV664" s="519">
        <v>9010</v>
      </c>
      <c r="AW664" s="519">
        <v>9241</v>
      </c>
      <c r="AX664" s="519">
        <v>9483</v>
      </c>
      <c r="AY664" s="519">
        <v>9736</v>
      </c>
      <c r="AZ664" s="519">
        <v>0</v>
      </c>
      <c r="BA664" s="519">
        <v>0</v>
      </c>
      <c r="BB664" s="519">
        <v>0</v>
      </c>
      <c r="BC664" s="519">
        <v>0</v>
      </c>
      <c r="BD664" s="519">
        <v>0</v>
      </c>
      <c r="BE664" s="519">
        <v>0</v>
      </c>
      <c r="BF664" s="519">
        <v>0</v>
      </c>
      <c r="BG664" s="519">
        <v>0</v>
      </c>
      <c r="BH664" s="519">
        <v>0</v>
      </c>
      <c r="BI664" s="519">
        <v>0</v>
      </c>
      <c r="BJ664" s="519">
        <v>0</v>
      </c>
      <c r="BK664" s="519">
        <v>0</v>
      </c>
      <c r="BL664" s="519">
        <v>0</v>
      </c>
      <c r="BM664" s="519">
        <v>0</v>
      </c>
      <c r="BN664" s="519">
        <v>0</v>
      </c>
      <c r="BO664" s="519">
        <v>0</v>
      </c>
      <c r="BP664" s="519">
        <v>0</v>
      </c>
      <c r="BQ664" s="519">
        <v>0</v>
      </c>
      <c r="BR664" s="519">
        <v>0</v>
      </c>
      <c r="BS664" s="519">
        <v>0</v>
      </c>
      <c r="BT664" s="519">
        <v>0</v>
      </c>
      <c r="BU664" s="519">
        <v>0</v>
      </c>
      <c r="BV664" s="519">
        <v>0</v>
      </c>
      <c r="BW664" s="519">
        <v>0</v>
      </c>
      <c r="BX664" s="519">
        <v>0</v>
      </c>
      <c r="BY664" s="519">
        <v>0</v>
      </c>
      <c r="BZ664" s="519">
        <v>0</v>
      </c>
      <c r="CA664" s="519">
        <v>0</v>
      </c>
      <c r="CB664" s="519">
        <v>0</v>
      </c>
      <c r="CC664" s="519">
        <v>0</v>
      </c>
      <c r="CD664" s="519">
        <v>0</v>
      </c>
      <c r="CE664" s="519">
        <v>0</v>
      </c>
      <c r="CF664" s="519">
        <v>0</v>
      </c>
      <c r="CG664" s="519">
        <v>0</v>
      </c>
      <c r="CH664" s="519">
        <v>0</v>
      </c>
      <c r="CI664" s="519">
        <v>0</v>
      </c>
      <c r="CJ664" s="519">
        <v>0</v>
      </c>
      <c r="CK664" s="519">
        <v>0</v>
      </c>
      <c r="CL664" s="519">
        <v>0</v>
      </c>
      <c r="CM664" s="519">
        <v>0</v>
      </c>
      <c r="CN664" s="519">
        <v>0</v>
      </c>
      <c r="CO664" s="519">
        <v>0</v>
      </c>
      <c r="CP664" s="519">
        <v>0</v>
      </c>
      <c r="CQ664" s="519">
        <v>0</v>
      </c>
      <c r="CR664" s="519">
        <v>0</v>
      </c>
      <c r="CS664" s="519">
        <v>0</v>
      </c>
      <c r="CT664" s="519">
        <v>0</v>
      </c>
      <c r="CU664" s="519">
        <v>0</v>
      </c>
      <c r="CV664" s="519">
        <v>0</v>
      </c>
      <c r="CW664" s="519">
        <v>0</v>
      </c>
      <c r="CX664" s="519">
        <v>0</v>
      </c>
      <c r="CY664" s="519">
        <v>0</v>
      </c>
      <c r="CZ664" s="519">
        <v>0</v>
      </c>
      <c r="DA664" s="519">
        <v>0</v>
      </c>
      <c r="DB664" s="519">
        <v>0</v>
      </c>
      <c r="DC664" s="519">
        <v>0</v>
      </c>
      <c r="DD664" s="519">
        <v>0</v>
      </c>
      <c r="DE664" s="519">
        <v>0</v>
      </c>
      <c r="DF664" s="519">
        <v>0</v>
      </c>
      <c r="DG664" s="519">
        <v>0</v>
      </c>
      <c r="DH664" s="519">
        <v>0</v>
      </c>
      <c r="DI664" s="519">
        <v>0</v>
      </c>
      <c r="DJ664" s="519">
        <v>0</v>
      </c>
      <c r="DK664" s="519">
        <v>0</v>
      </c>
      <c r="DL664" s="519">
        <v>0</v>
      </c>
      <c r="DM664" s="519">
        <v>0</v>
      </c>
      <c r="DN664" s="519">
        <v>0</v>
      </c>
      <c r="DO664" s="519">
        <v>0</v>
      </c>
      <c r="DP664" s="519">
        <v>0</v>
      </c>
      <c r="DQ664" s="519">
        <v>0</v>
      </c>
      <c r="DR664" s="519">
        <v>0</v>
      </c>
      <c r="DS664" s="519">
        <v>0</v>
      </c>
      <c r="DT664" s="519">
        <v>0</v>
      </c>
      <c r="DU664" s="519">
        <v>0</v>
      </c>
      <c r="DV664" s="519">
        <v>0</v>
      </c>
      <c r="DW664" s="519">
        <v>0</v>
      </c>
      <c r="DX664" s="519">
        <v>0</v>
      </c>
      <c r="DZ664" s="337"/>
      <c r="EA664" s="519" t="s">
        <v>1062</v>
      </c>
      <c r="EB664" s="519" t="s">
        <v>1059</v>
      </c>
      <c r="EC664" s="519">
        <v>3</v>
      </c>
      <c r="ED664" s="521" t="str">
        <f t="shared" si="32"/>
        <v>SDN200103</v>
      </c>
      <c r="EE664" s="519">
        <v>267</v>
      </c>
      <c r="EF664" s="519">
        <v>773</v>
      </c>
      <c r="EG664" s="519">
        <v>1379</v>
      </c>
      <c r="EH664" s="519">
        <v>1970</v>
      </c>
      <c r="EI664" s="519">
        <v>2549</v>
      </c>
      <c r="EJ664" s="519">
        <v>3114</v>
      </c>
      <c r="EK664" s="519">
        <v>3667</v>
      </c>
      <c r="EL664" s="519">
        <v>4210</v>
      </c>
      <c r="EM664" s="519">
        <v>4744</v>
      </c>
      <c r="EN664" s="519">
        <v>5429</v>
      </c>
      <c r="EO664" s="519">
        <v>5838</v>
      </c>
      <c r="EP664" s="519">
        <v>6242</v>
      </c>
      <c r="EQ664" s="519">
        <v>6638</v>
      </c>
      <c r="ER664" s="519">
        <v>7033</v>
      </c>
      <c r="ES664" s="519">
        <v>7424</v>
      </c>
      <c r="ET664" s="519">
        <v>7817</v>
      </c>
      <c r="EU664" s="519">
        <v>8205</v>
      </c>
      <c r="EV664" s="519">
        <v>8591</v>
      </c>
      <c r="EW664" s="519">
        <v>8967</v>
      </c>
      <c r="EX664" s="519">
        <v>0</v>
      </c>
      <c r="EY664" s="519">
        <v>0</v>
      </c>
      <c r="EZ664" s="519">
        <v>0</v>
      </c>
      <c r="FA664" s="519">
        <v>0</v>
      </c>
      <c r="FB664" s="519">
        <v>0</v>
      </c>
      <c r="FC664" s="519">
        <v>0</v>
      </c>
      <c r="FD664" s="519">
        <v>0</v>
      </c>
      <c r="FE664" s="519">
        <v>0</v>
      </c>
      <c r="FF664" s="519">
        <v>0</v>
      </c>
      <c r="FG664" s="519">
        <v>0</v>
      </c>
      <c r="FH664" s="519">
        <v>0</v>
      </c>
      <c r="FI664" s="519">
        <v>0</v>
      </c>
      <c r="FJ664" s="519">
        <v>0</v>
      </c>
      <c r="FK664" s="519">
        <v>0</v>
      </c>
      <c r="FL664" s="519">
        <v>0</v>
      </c>
      <c r="FM664" s="519">
        <v>0</v>
      </c>
      <c r="FN664" s="519">
        <v>0</v>
      </c>
      <c r="FO664" s="519">
        <v>0</v>
      </c>
      <c r="FP664" s="519">
        <v>0</v>
      </c>
      <c r="FQ664" s="519">
        <v>0</v>
      </c>
      <c r="FR664" s="519">
        <v>0</v>
      </c>
      <c r="FS664" s="519">
        <v>0</v>
      </c>
      <c r="FT664" s="519">
        <v>0</v>
      </c>
      <c r="FU664" s="519">
        <v>0</v>
      </c>
      <c r="FV664" s="519">
        <v>0</v>
      </c>
      <c r="FW664" s="519">
        <v>0</v>
      </c>
      <c r="FX664" s="519">
        <v>0</v>
      </c>
      <c r="FY664" s="519">
        <v>0</v>
      </c>
      <c r="FZ664" s="519">
        <v>0</v>
      </c>
      <c r="GA664" s="519">
        <v>0</v>
      </c>
      <c r="GB664" s="519">
        <v>0</v>
      </c>
      <c r="GC664" s="519">
        <v>0</v>
      </c>
      <c r="GD664" s="519">
        <v>0</v>
      </c>
      <c r="GE664" s="519">
        <v>0</v>
      </c>
      <c r="GF664" s="519">
        <v>0</v>
      </c>
      <c r="GG664" s="519">
        <v>0</v>
      </c>
      <c r="GH664" s="519">
        <v>0</v>
      </c>
      <c r="GI664" s="519">
        <v>0</v>
      </c>
      <c r="GJ664" s="519">
        <v>0</v>
      </c>
      <c r="GK664" s="519">
        <v>0</v>
      </c>
      <c r="GL664" s="519">
        <v>0</v>
      </c>
      <c r="GM664" s="519">
        <v>0</v>
      </c>
      <c r="GN664" s="519">
        <v>0</v>
      </c>
      <c r="GO664" s="519">
        <v>0</v>
      </c>
      <c r="GP664" s="519">
        <v>0</v>
      </c>
      <c r="GQ664" s="519">
        <v>0</v>
      </c>
      <c r="GR664" s="519">
        <v>0</v>
      </c>
      <c r="GS664" s="519">
        <v>0</v>
      </c>
      <c r="GT664" s="519">
        <v>0</v>
      </c>
      <c r="GU664" s="519">
        <v>0</v>
      </c>
      <c r="GV664" s="519">
        <v>0</v>
      </c>
      <c r="GW664" s="519">
        <v>0</v>
      </c>
      <c r="GX664" s="519">
        <v>0</v>
      </c>
      <c r="GY664" s="519">
        <v>0</v>
      </c>
      <c r="GZ664" s="519">
        <v>0</v>
      </c>
      <c r="HA664" s="519">
        <v>0</v>
      </c>
      <c r="HB664" s="519">
        <v>0</v>
      </c>
      <c r="HC664" s="519">
        <v>0</v>
      </c>
      <c r="HD664" s="519">
        <v>0</v>
      </c>
      <c r="HE664" s="519">
        <v>0</v>
      </c>
      <c r="HF664" s="519">
        <v>0</v>
      </c>
      <c r="HG664" s="519">
        <v>0</v>
      </c>
      <c r="HH664" s="519">
        <v>0</v>
      </c>
      <c r="HI664" s="519">
        <v>0</v>
      </c>
      <c r="HJ664" s="519">
        <v>0</v>
      </c>
      <c r="HK664" s="519">
        <v>0</v>
      </c>
      <c r="HL664" s="519">
        <v>0</v>
      </c>
      <c r="HM664" s="519">
        <v>0</v>
      </c>
      <c r="HN664" s="519">
        <v>0</v>
      </c>
      <c r="HO664" s="519">
        <v>0</v>
      </c>
      <c r="HP664" s="519">
        <v>0</v>
      </c>
      <c r="HQ664" s="519">
        <v>0</v>
      </c>
      <c r="HR664" s="519">
        <v>0</v>
      </c>
      <c r="HS664" s="519">
        <v>0</v>
      </c>
      <c r="HT664" s="519">
        <v>0</v>
      </c>
      <c r="HU664" s="519">
        <v>0</v>
      </c>
      <c r="HV664" s="519">
        <v>0</v>
      </c>
      <c r="HW664" s="519">
        <v>0</v>
      </c>
      <c r="HX664" s="519">
        <v>0</v>
      </c>
      <c r="HY664" s="519">
        <v>0</v>
      </c>
      <c r="HZ664" s="519">
        <v>0</v>
      </c>
      <c r="IA664" s="519">
        <v>0</v>
      </c>
      <c r="IB664" s="519">
        <v>0</v>
      </c>
      <c r="IC664" s="519">
        <v>0</v>
      </c>
      <c r="ID664" s="519">
        <v>0</v>
      </c>
      <c r="IE664" s="519">
        <v>0</v>
      </c>
      <c r="IF664" s="519">
        <v>0</v>
      </c>
      <c r="IG664" s="519">
        <v>0</v>
      </c>
      <c r="IH664" s="519">
        <v>0</v>
      </c>
      <c r="II664" s="519">
        <v>0</v>
      </c>
      <c r="IJ664" s="519">
        <v>0</v>
      </c>
      <c r="IK664" s="519">
        <v>0</v>
      </c>
    </row>
    <row r="665" spans="2:245" hidden="1">
      <c r="B665" s="519" t="s">
        <v>1058</v>
      </c>
      <c r="C665" s="519"/>
      <c r="D665" s="519"/>
      <c r="E665" s="519"/>
      <c r="F665" s="519">
        <v>2</v>
      </c>
      <c r="G665" s="519"/>
      <c r="H665" s="519">
        <v>5</v>
      </c>
      <c r="I665" s="519">
        <v>3</v>
      </c>
      <c r="J665" s="519" t="str">
        <f t="shared" si="33"/>
        <v>SDN10020503</v>
      </c>
      <c r="K665" s="519">
        <v>960</v>
      </c>
      <c r="M665" s="337"/>
      <c r="N665" s="519" t="s">
        <v>1062</v>
      </c>
      <c r="O665" s="519" t="s">
        <v>1059</v>
      </c>
      <c r="P665" s="519">
        <v>4</v>
      </c>
      <c r="Q665" s="521" t="str">
        <f t="shared" si="31"/>
        <v>SDN200104</v>
      </c>
      <c r="R665" s="519">
        <v>129</v>
      </c>
      <c r="S665" s="519">
        <v>366</v>
      </c>
      <c r="T665" s="519">
        <v>608</v>
      </c>
      <c r="U665" s="519">
        <v>855</v>
      </c>
      <c r="V665" s="519">
        <v>1107</v>
      </c>
      <c r="W665" s="519">
        <v>1364</v>
      </c>
      <c r="X665" s="519">
        <v>1628</v>
      </c>
      <c r="Y665" s="519">
        <v>1896</v>
      </c>
      <c r="Z665" s="519">
        <v>2171</v>
      </c>
      <c r="AA665" s="519">
        <v>3268</v>
      </c>
      <c r="AB665" s="519">
        <v>3590</v>
      </c>
      <c r="AC665" s="519">
        <v>3920</v>
      </c>
      <c r="AD665" s="519">
        <v>4258</v>
      </c>
      <c r="AE665" s="519">
        <v>4606</v>
      </c>
      <c r="AF665" s="519">
        <v>4965</v>
      </c>
      <c r="AG665" s="519">
        <v>5333</v>
      </c>
      <c r="AH665" s="519">
        <v>5711</v>
      </c>
      <c r="AI665" s="519">
        <v>6098</v>
      </c>
      <c r="AJ665" s="519">
        <v>6495</v>
      </c>
      <c r="AK665" s="519">
        <v>6900</v>
      </c>
      <c r="AL665" s="519">
        <v>7063</v>
      </c>
      <c r="AM665" s="519">
        <v>7230</v>
      </c>
      <c r="AN665" s="519">
        <v>7402</v>
      </c>
      <c r="AO665" s="519">
        <v>7579</v>
      </c>
      <c r="AP665" s="519">
        <v>7761</v>
      </c>
      <c r="AQ665" s="519">
        <v>7949</v>
      </c>
      <c r="AR665" s="519">
        <v>8143</v>
      </c>
      <c r="AS665" s="519">
        <v>8344</v>
      </c>
      <c r="AT665" s="519">
        <v>8552</v>
      </c>
      <c r="AU665" s="519">
        <v>8767</v>
      </c>
      <c r="AV665" s="519">
        <v>8991</v>
      </c>
      <c r="AW665" s="519">
        <v>9227</v>
      </c>
      <c r="AX665" s="519">
        <v>9472</v>
      </c>
      <c r="AY665" s="519">
        <v>9729</v>
      </c>
      <c r="AZ665" s="519">
        <v>0</v>
      </c>
      <c r="BA665" s="519">
        <v>0</v>
      </c>
      <c r="BB665" s="519">
        <v>0</v>
      </c>
      <c r="BC665" s="519">
        <v>0</v>
      </c>
      <c r="BD665" s="519">
        <v>0</v>
      </c>
      <c r="BE665" s="519">
        <v>0</v>
      </c>
      <c r="BF665" s="519">
        <v>0</v>
      </c>
      <c r="BG665" s="519">
        <v>0</v>
      </c>
      <c r="BH665" s="519">
        <v>0</v>
      </c>
      <c r="BI665" s="519">
        <v>0</v>
      </c>
      <c r="BJ665" s="519">
        <v>0</v>
      </c>
      <c r="BK665" s="519">
        <v>0</v>
      </c>
      <c r="BL665" s="519">
        <v>0</v>
      </c>
      <c r="BM665" s="519">
        <v>0</v>
      </c>
      <c r="BN665" s="519">
        <v>0</v>
      </c>
      <c r="BO665" s="519">
        <v>0</v>
      </c>
      <c r="BP665" s="519">
        <v>0</v>
      </c>
      <c r="BQ665" s="519">
        <v>0</v>
      </c>
      <c r="BR665" s="519">
        <v>0</v>
      </c>
      <c r="BS665" s="519">
        <v>0</v>
      </c>
      <c r="BT665" s="519">
        <v>0</v>
      </c>
      <c r="BU665" s="519">
        <v>0</v>
      </c>
      <c r="BV665" s="519">
        <v>0</v>
      </c>
      <c r="BW665" s="519">
        <v>0</v>
      </c>
      <c r="BX665" s="519">
        <v>0</v>
      </c>
      <c r="BY665" s="519">
        <v>0</v>
      </c>
      <c r="BZ665" s="519">
        <v>0</v>
      </c>
      <c r="CA665" s="519">
        <v>0</v>
      </c>
      <c r="CB665" s="519">
        <v>0</v>
      </c>
      <c r="CC665" s="519">
        <v>0</v>
      </c>
      <c r="CD665" s="519">
        <v>0</v>
      </c>
      <c r="CE665" s="519">
        <v>0</v>
      </c>
      <c r="CF665" s="519">
        <v>0</v>
      </c>
      <c r="CG665" s="519">
        <v>0</v>
      </c>
      <c r="CH665" s="519">
        <v>0</v>
      </c>
      <c r="CI665" s="519">
        <v>0</v>
      </c>
      <c r="CJ665" s="519">
        <v>0</v>
      </c>
      <c r="CK665" s="519">
        <v>0</v>
      </c>
      <c r="CL665" s="519">
        <v>0</v>
      </c>
      <c r="CM665" s="519">
        <v>0</v>
      </c>
      <c r="CN665" s="519">
        <v>0</v>
      </c>
      <c r="CO665" s="519">
        <v>0</v>
      </c>
      <c r="CP665" s="519">
        <v>0</v>
      </c>
      <c r="CQ665" s="519">
        <v>0</v>
      </c>
      <c r="CR665" s="519">
        <v>0</v>
      </c>
      <c r="CS665" s="519">
        <v>0</v>
      </c>
      <c r="CT665" s="519">
        <v>0</v>
      </c>
      <c r="CU665" s="519">
        <v>0</v>
      </c>
      <c r="CV665" s="519">
        <v>0</v>
      </c>
      <c r="CW665" s="519">
        <v>0</v>
      </c>
      <c r="CX665" s="519">
        <v>0</v>
      </c>
      <c r="CY665" s="519">
        <v>0</v>
      </c>
      <c r="CZ665" s="519">
        <v>0</v>
      </c>
      <c r="DA665" s="519">
        <v>0</v>
      </c>
      <c r="DB665" s="519">
        <v>0</v>
      </c>
      <c r="DC665" s="519">
        <v>0</v>
      </c>
      <c r="DD665" s="519">
        <v>0</v>
      </c>
      <c r="DE665" s="519">
        <v>0</v>
      </c>
      <c r="DF665" s="519">
        <v>0</v>
      </c>
      <c r="DG665" s="519">
        <v>0</v>
      </c>
      <c r="DH665" s="519">
        <v>0</v>
      </c>
      <c r="DI665" s="519">
        <v>0</v>
      </c>
      <c r="DJ665" s="519">
        <v>0</v>
      </c>
      <c r="DK665" s="519">
        <v>0</v>
      </c>
      <c r="DL665" s="519">
        <v>0</v>
      </c>
      <c r="DM665" s="519">
        <v>0</v>
      </c>
      <c r="DN665" s="519">
        <v>0</v>
      </c>
      <c r="DO665" s="519">
        <v>0</v>
      </c>
      <c r="DP665" s="519">
        <v>0</v>
      </c>
      <c r="DQ665" s="519">
        <v>0</v>
      </c>
      <c r="DR665" s="519">
        <v>0</v>
      </c>
      <c r="DS665" s="519">
        <v>0</v>
      </c>
      <c r="DT665" s="519">
        <v>0</v>
      </c>
      <c r="DU665" s="519">
        <v>0</v>
      </c>
      <c r="DV665" s="519">
        <v>0</v>
      </c>
      <c r="DW665" s="519">
        <v>0</v>
      </c>
      <c r="DX665" s="519">
        <v>0</v>
      </c>
      <c r="DZ665" s="337"/>
      <c r="EA665" s="519" t="s">
        <v>1062</v>
      </c>
      <c r="EB665" s="519" t="s">
        <v>1059</v>
      </c>
      <c r="EC665" s="519">
        <v>4</v>
      </c>
      <c r="ED665" s="521" t="str">
        <f t="shared" si="32"/>
        <v>SDN200104</v>
      </c>
      <c r="EE665" s="519">
        <v>259</v>
      </c>
      <c r="EF665" s="519">
        <v>762</v>
      </c>
      <c r="EG665" s="519">
        <v>1363</v>
      </c>
      <c r="EH665" s="519">
        <v>1952</v>
      </c>
      <c r="EI665" s="519">
        <v>2526</v>
      </c>
      <c r="EJ665" s="519">
        <v>3087</v>
      </c>
      <c r="EK665" s="519">
        <v>3638</v>
      </c>
      <c r="EL665" s="519">
        <v>4178</v>
      </c>
      <c r="EM665" s="519">
        <v>4707</v>
      </c>
      <c r="EN665" s="519">
        <v>5391</v>
      </c>
      <c r="EO665" s="519">
        <v>5799</v>
      </c>
      <c r="EP665" s="519">
        <v>6203</v>
      </c>
      <c r="EQ665" s="519">
        <v>6601</v>
      </c>
      <c r="ER665" s="519">
        <v>6998</v>
      </c>
      <c r="ES665" s="519">
        <v>7395</v>
      </c>
      <c r="ET665" s="519">
        <v>7787</v>
      </c>
      <c r="EU665" s="519">
        <v>8176</v>
      </c>
      <c r="EV665" s="519">
        <v>8556</v>
      </c>
      <c r="EW665" s="519">
        <v>8933</v>
      </c>
      <c r="EX665" s="519">
        <v>0</v>
      </c>
      <c r="EY665" s="519">
        <v>0</v>
      </c>
      <c r="EZ665" s="519">
        <v>0</v>
      </c>
      <c r="FA665" s="519">
        <v>0</v>
      </c>
      <c r="FB665" s="519">
        <v>0</v>
      </c>
      <c r="FC665" s="519">
        <v>0</v>
      </c>
      <c r="FD665" s="519">
        <v>0</v>
      </c>
      <c r="FE665" s="519">
        <v>0</v>
      </c>
      <c r="FF665" s="519">
        <v>0</v>
      </c>
      <c r="FG665" s="519">
        <v>0</v>
      </c>
      <c r="FH665" s="519">
        <v>0</v>
      </c>
      <c r="FI665" s="519">
        <v>0</v>
      </c>
      <c r="FJ665" s="519">
        <v>0</v>
      </c>
      <c r="FK665" s="519">
        <v>0</v>
      </c>
      <c r="FL665" s="519">
        <v>0</v>
      </c>
      <c r="FM665" s="519">
        <v>0</v>
      </c>
      <c r="FN665" s="519">
        <v>0</v>
      </c>
      <c r="FO665" s="519">
        <v>0</v>
      </c>
      <c r="FP665" s="519">
        <v>0</v>
      </c>
      <c r="FQ665" s="519">
        <v>0</v>
      </c>
      <c r="FR665" s="519">
        <v>0</v>
      </c>
      <c r="FS665" s="519">
        <v>0</v>
      </c>
      <c r="FT665" s="519">
        <v>0</v>
      </c>
      <c r="FU665" s="519">
        <v>0</v>
      </c>
      <c r="FV665" s="519">
        <v>0</v>
      </c>
      <c r="FW665" s="519">
        <v>0</v>
      </c>
      <c r="FX665" s="519">
        <v>0</v>
      </c>
      <c r="FY665" s="519">
        <v>0</v>
      </c>
      <c r="FZ665" s="519">
        <v>0</v>
      </c>
      <c r="GA665" s="519">
        <v>0</v>
      </c>
      <c r="GB665" s="519">
        <v>0</v>
      </c>
      <c r="GC665" s="519">
        <v>0</v>
      </c>
      <c r="GD665" s="519">
        <v>0</v>
      </c>
      <c r="GE665" s="519">
        <v>0</v>
      </c>
      <c r="GF665" s="519">
        <v>0</v>
      </c>
      <c r="GG665" s="519">
        <v>0</v>
      </c>
      <c r="GH665" s="519">
        <v>0</v>
      </c>
      <c r="GI665" s="519">
        <v>0</v>
      </c>
      <c r="GJ665" s="519">
        <v>0</v>
      </c>
      <c r="GK665" s="519">
        <v>0</v>
      </c>
      <c r="GL665" s="519">
        <v>0</v>
      </c>
      <c r="GM665" s="519">
        <v>0</v>
      </c>
      <c r="GN665" s="519">
        <v>0</v>
      </c>
      <c r="GO665" s="519">
        <v>0</v>
      </c>
      <c r="GP665" s="519">
        <v>0</v>
      </c>
      <c r="GQ665" s="519">
        <v>0</v>
      </c>
      <c r="GR665" s="519">
        <v>0</v>
      </c>
      <c r="GS665" s="519">
        <v>0</v>
      </c>
      <c r="GT665" s="519">
        <v>0</v>
      </c>
      <c r="GU665" s="519">
        <v>0</v>
      </c>
      <c r="GV665" s="519">
        <v>0</v>
      </c>
      <c r="GW665" s="519">
        <v>0</v>
      </c>
      <c r="GX665" s="519">
        <v>0</v>
      </c>
      <c r="GY665" s="519">
        <v>0</v>
      </c>
      <c r="GZ665" s="519">
        <v>0</v>
      </c>
      <c r="HA665" s="519">
        <v>0</v>
      </c>
      <c r="HB665" s="519">
        <v>0</v>
      </c>
      <c r="HC665" s="519">
        <v>0</v>
      </c>
      <c r="HD665" s="519">
        <v>0</v>
      </c>
      <c r="HE665" s="519">
        <v>0</v>
      </c>
      <c r="HF665" s="519">
        <v>0</v>
      </c>
      <c r="HG665" s="519">
        <v>0</v>
      </c>
      <c r="HH665" s="519">
        <v>0</v>
      </c>
      <c r="HI665" s="519">
        <v>0</v>
      </c>
      <c r="HJ665" s="519">
        <v>0</v>
      </c>
      <c r="HK665" s="519">
        <v>0</v>
      </c>
      <c r="HL665" s="519">
        <v>0</v>
      </c>
      <c r="HM665" s="519">
        <v>0</v>
      </c>
      <c r="HN665" s="519">
        <v>0</v>
      </c>
      <c r="HO665" s="519">
        <v>0</v>
      </c>
      <c r="HP665" s="519">
        <v>0</v>
      </c>
      <c r="HQ665" s="519">
        <v>0</v>
      </c>
      <c r="HR665" s="519">
        <v>0</v>
      </c>
      <c r="HS665" s="519">
        <v>0</v>
      </c>
      <c r="HT665" s="519">
        <v>0</v>
      </c>
      <c r="HU665" s="519">
        <v>0</v>
      </c>
      <c r="HV665" s="519">
        <v>0</v>
      </c>
      <c r="HW665" s="519">
        <v>0</v>
      </c>
      <c r="HX665" s="519">
        <v>0</v>
      </c>
      <c r="HY665" s="519">
        <v>0</v>
      </c>
      <c r="HZ665" s="519">
        <v>0</v>
      </c>
      <c r="IA665" s="519">
        <v>0</v>
      </c>
      <c r="IB665" s="519">
        <v>0</v>
      </c>
      <c r="IC665" s="519">
        <v>0</v>
      </c>
      <c r="ID665" s="519">
        <v>0</v>
      </c>
      <c r="IE665" s="519">
        <v>0</v>
      </c>
      <c r="IF665" s="519">
        <v>0</v>
      </c>
      <c r="IG665" s="519">
        <v>0</v>
      </c>
      <c r="IH665" s="519">
        <v>0</v>
      </c>
      <c r="II665" s="519">
        <v>0</v>
      </c>
      <c r="IJ665" s="519">
        <v>0</v>
      </c>
      <c r="IK665" s="519">
        <v>0</v>
      </c>
    </row>
    <row r="666" spans="2:245" hidden="1">
      <c r="B666" s="519" t="s">
        <v>1058</v>
      </c>
      <c r="C666" s="519"/>
      <c r="D666" s="519"/>
      <c r="E666" s="519"/>
      <c r="F666" s="519">
        <v>2</v>
      </c>
      <c r="G666" s="519"/>
      <c r="H666" s="519">
        <v>5</v>
      </c>
      <c r="I666" s="519">
        <v>4</v>
      </c>
      <c r="J666" s="519" t="str">
        <f t="shared" si="33"/>
        <v>SDN10020504</v>
      </c>
      <c r="K666" s="519">
        <v>960</v>
      </c>
      <c r="M666" s="337"/>
      <c r="N666" s="519" t="s">
        <v>1062</v>
      </c>
      <c r="O666" s="519" t="s">
        <v>1059</v>
      </c>
      <c r="P666" s="519">
        <v>5</v>
      </c>
      <c r="Q666" s="521" t="str">
        <f t="shared" si="31"/>
        <v>SDN200105</v>
      </c>
      <c r="R666" s="519">
        <v>126</v>
      </c>
      <c r="S666" s="519">
        <v>362</v>
      </c>
      <c r="T666" s="519">
        <v>602</v>
      </c>
      <c r="U666" s="519">
        <v>848</v>
      </c>
      <c r="V666" s="519">
        <v>1098</v>
      </c>
      <c r="W666" s="519">
        <v>1355</v>
      </c>
      <c r="X666" s="519">
        <v>1616</v>
      </c>
      <c r="Y666" s="519">
        <v>1883</v>
      </c>
      <c r="Z666" s="519">
        <v>2156</v>
      </c>
      <c r="AA666" s="519">
        <v>3248</v>
      </c>
      <c r="AB666" s="519">
        <v>3569</v>
      </c>
      <c r="AC666" s="519">
        <v>3898</v>
      </c>
      <c r="AD666" s="519">
        <v>4236</v>
      </c>
      <c r="AE666" s="519">
        <v>4585</v>
      </c>
      <c r="AF666" s="519">
        <v>4943</v>
      </c>
      <c r="AG666" s="519">
        <v>5311</v>
      </c>
      <c r="AH666" s="519">
        <v>5686</v>
      </c>
      <c r="AI666" s="519">
        <v>6072</v>
      </c>
      <c r="AJ666" s="519">
        <v>6466</v>
      </c>
      <c r="AK666" s="519">
        <v>6869</v>
      </c>
      <c r="AL666" s="519">
        <v>7032</v>
      </c>
      <c r="AM666" s="519">
        <v>7198</v>
      </c>
      <c r="AN666" s="519">
        <v>7370</v>
      </c>
      <c r="AO666" s="519">
        <v>7546</v>
      </c>
      <c r="AP666" s="519">
        <v>7729</v>
      </c>
      <c r="AQ666" s="519">
        <v>7918</v>
      </c>
      <c r="AR666" s="519">
        <v>8113</v>
      </c>
      <c r="AS666" s="519">
        <v>8315</v>
      </c>
      <c r="AT666" s="519">
        <v>8524</v>
      </c>
      <c r="AU666" s="519">
        <v>8742</v>
      </c>
      <c r="AV666" s="519">
        <v>8971</v>
      </c>
      <c r="AW666" s="519">
        <v>9209</v>
      </c>
      <c r="AX666" s="519">
        <v>9459</v>
      </c>
      <c r="AY666" s="519">
        <v>9722</v>
      </c>
      <c r="AZ666" s="519">
        <v>0</v>
      </c>
      <c r="BA666" s="519">
        <v>0</v>
      </c>
      <c r="BB666" s="519">
        <v>0</v>
      </c>
      <c r="BC666" s="519">
        <v>0</v>
      </c>
      <c r="BD666" s="519">
        <v>0</v>
      </c>
      <c r="BE666" s="519">
        <v>0</v>
      </c>
      <c r="BF666" s="519">
        <v>0</v>
      </c>
      <c r="BG666" s="519">
        <v>0</v>
      </c>
      <c r="BH666" s="519">
        <v>0</v>
      </c>
      <c r="BI666" s="519">
        <v>0</v>
      </c>
      <c r="BJ666" s="519">
        <v>0</v>
      </c>
      <c r="BK666" s="519">
        <v>0</v>
      </c>
      <c r="BL666" s="519">
        <v>0</v>
      </c>
      <c r="BM666" s="519">
        <v>0</v>
      </c>
      <c r="BN666" s="519">
        <v>0</v>
      </c>
      <c r="BO666" s="519">
        <v>0</v>
      </c>
      <c r="BP666" s="519">
        <v>0</v>
      </c>
      <c r="BQ666" s="519">
        <v>0</v>
      </c>
      <c r="BR666" s="519">
        <v>0</v>
      </c>
      <c r="BS666" s="519">
        <v>0</v>
      </c>
      <c r="BT666" s="519">
        <v>0</v>
      </c>
      <c r="BU666" s="519">
        <v>0</v>
      </c>
      <c r="BV666" s="519">
        <v>0</v>
      </c>
      <c r="BW666" s="519">
        <v>0</v>
      </c>
      <c r="BX666" s="519">
        <v>0</v>
      </c>
      <c r="BY666" s="519">
        <v>0</v>
      </c>
      <c r="BZ666" s="519">
        <v>0</v>
      </c>
      <c r="CA666" s="519">
        <v>0</v>
      </c>
      <c r="CB666" s="519">
        <v>0</v>
      </c>
      <c r="CC666" s="519">
        <v>0</v>
      </c>
      <c r="CD666" s="519">
        <v>0</v>
      </c>
      <c r="CE666" s="519">
        <v>0</v>
      </c>
      <c r="CF666" s="519">
        <v>0</v>
      </c>
      <c r="CG666" s="519">
        <v>0</v>
      </c>
      <c r="CH666" s="519">
        <v>0</v>
      </c>
      <c r="CI666" s="519">
        <v>0</v>
      </c>
      <c r="CJ666" s="519">
        <v>0</v>
      </c>
      <c r="CK666" s="519">
        <v>0</v>
      </c>
      <c r="CL666" s="519">
        <v>0</v>
      </c>
      <c r="CM666" s="519">
        <v>0</v>
      </c>
      <c r="CN666" s="519">
        <v>0</v>
      </c>
      <c r="CO666" s="519">
        <v>0</v>
      </c>
      <c r="CP666" s="519">
        <v>0</v>
      </c>
      <c r="CQ666" s="519">
        <v>0</v>
      </c>
      <c r="CR666" s="519">
        <v>0</v>
      </c>
      <c r="CS666" s="519">
        <v>0</v>
      </c>
      <c r="CT666" s="519">
        <v>0</v>
      </c>
      <c r="CU666" s="519">
        <v>0</v>
      </c>
      <c r="CV666" s="519">
        <v>0</v>
      </c>
      <c r="CW666" s="519">
        <v>0</v>
      </c>
      <c r="CX666" s="519">
        <v>0</v>
      </c>
      <c r="CY666" s="519">
        <v>0</v>
      </c>
      <c r="CZ666" s="519">
        <v>0</v>
      </c>
      <c r="DA666" s="519">
        <v>0</v>
      </c>
      <c r="DB666" s="519">
        <v>0</v>
      </c>
      <c r="DC666" s="519">
        <v>0</v>
      </c>
      <c r="DD666" s="519">
        <v>0</v>
      </c>
      <c r="DE666" s="519">
        <v>0</v>
      </c>
      <c r="DF666" s="519">
        <v>0</v>
      </c>
      <c r="DG666" s="519">
        <v>0</v>
      </c>
      <c r="DH666" s="519">
        <v>0</v>
      </c>
      <c r="DI666" s="519">
        <v>0</v>
      </c>
      <c r="DJ666" s="519">
        <v>0</v>
      </c>
      <c r="DK666" s="519">
        <v>0</v>
      </c>
      <c r="DL666" s="519">
        <v>0</v>
      </c>
      <c r="DM666" s="519">
        <v>0</v>
      </c>
      <c r="DN666" s="519">
        <v>0</v>
      </c>
      <c r="DO666" s="519">
        <v>0</v>
      </c>
      <c r="DP666" s="519">
        <v>0</v>
      </c>
      <c r="DQ666" s="519">
        <v>0</v>
      </c>
      <c r="DR666" s="519">
        <v>0</v>
      </c>
      <c r="DS666" s="519">
        <v>0</v>
      </c>
      <c r="DT666" s="519">
        <v>0</v>
      </c>
      <c r="DU666" s="519">
        <v>0</v>
      </c>
      <c r="DV666" s="519">
        <v>0</v>
      </c>
      <c r="DW666" s="519">
        <v>0</v>
      </c>
      <c r="DX666" s="519">
        <v>0</v>
      </c>
      <c r="DZ666" s="337"/>
      <c r="EA666" s="519" t="s">
        <v>1062</v>
      </c>
      <c r="EB666" s="519" t="s">
        <v>1059</v>
      </c>
      <c r="EC666" s="519">
        <v>5</v>
      </c>
      <c r="ED666" s="521" t="str">
        <f t="shared" si="32"/>
        <v>SDN200105</v>
      </c>
      <c r="EE666" s="519">
        <v>253</v>
      </c>
      <c r="EF666" s="519">
        <v>750</v>
      </c>
      <c r="EG666" s="519">
        <v>1347</v>
      </c>
      <c r="EH666" s="519">
        <v>1931</v>
      </c>
      <c r="EI666" s="519">
        <v>2502</v>
      </c>
      <c r="EJ666" s="519">
        <v>3060</v>
      </c>
      <c r="EK666" s="519">
        <v>3605</v>
      </c>
      <c r="EL666" s="519">
        <v>4143</v>
      </c>
      <c r="EM666" s="519">
        <v>4669</v>
      </c>
      <c r="EN666" s="519">
        <v>5352</v>
      </c>
      <c r="EO666" s="519">
        <v>5759</v>
      </c>
      <c r="EP666" s="519">
        <v>6163</v>
      </c>
      <c r="EQ666" s="519">
        <v>6563</v>
      </c>
      <c r="ER666" s="519">
        <v>6964</v>
      </c>
      <c r="ES666" s="519">
        <v>7361</v>
      </c>
      <c r="ET666" s="519">
        <v>7753</v>
      </c>
      <c r="EU666" s="519">
        <v>8137</v>
      </c>
      <c r="EV666" s="519">
        <v>8517</v>
      </c>
      <c r="EW666" s="519">
        <v>8889</v>
      </c>
      <c r="EX666" s="519">
        <v>0</v>
      </c>
      <c r="EY666" s="519">
        <v>0</v>
      </c>
      <c r="EZ666" s="519">
        <v>0</v>
      </c>
      <c r="FA666" s="519">
        <v>0</v>
      </c>
      <c r="FB666" s="519">
        <v>0</v>
      </c>
      <c r="FC666" s="519">
        <v>0</v>
      </c>
      <c r="FD666" s="519">
        <v>0</v>
      </c>
      <c r="FE666" s="519">
        <v>0</v>
      </c>
      <c r="FF666" s="519">
        <v>0</v>
      </c>
      <c r="FG666" s="519">
        <v>0</v>
      </c>
      <c r="FH666" s="519">
        <v>0</v>
      </c>
      <c r="FI666" s="519">
        <v>0</v>
      </c>
      <c r="FJ666" s="519">
        <v>0</v>
      </c>
      <c r="FK666" s="519">
        <v>0</v>
      </c>
      <c r="FL666" s="519">
        <v>0</v>
      </c>
      <c r="FM666" s="519">
        <v>0</v>
      </c>
      <c r="FN666" s="519">
        <v>0</v>
      </c>
      <c r="FO666" s="519">
        <v>0</v>
      </c>
      <c r="FP666" s="519">
        <v>0</v>
      </c>
      <c r="FQ666" s="519">
        <v>0</v>
      </c>
      <c r="FR666" s="519">
        <v>0</v>
      </c>
      <c r="FS666" s="519">
        <v>0</v>
      </c>
      <c r="FT666" s="519">
        <v>0</v>
      </c>
      <c r="FU666" s="519">
        <v>0</v>
      </c>
      <c r="FV666" s="519">
        <v>0</v>
      </c>
      <c r="FW666" s="519">
        <v>0</v>
      </c>
      <c r="FX666" s="519">
        <v>0</v>
      </c>
      <c r="FY666" s="519">
        <v>0</v>
      </c>
      <c r="FZ666" s="519">
        <v>0</v>
      </c>
      <c r="GA666" s="519">
        <v>0</v>
      </c>
      <c r="GB666" s="519">
        <v>0</v>
      </c>
      <c r="GC666" s="519">
        <v>0</v>
      </c>
      <c r="GD666" s="519">
        <v>0</v>
      </c>
      <c r="GE666" s="519">
        <v>0</v>
      </c>
      <c r="GF666" s="519">
        <v>0</v>
      </c>
      <c r="GG666" s="519">
        <v>0</v>
      </c>
      <c r="GH666" s="519">
        <v>0</v>
      </c>
      <c r="GI666" s="519">
        <v>0</v>
      </c>
      <c r="GJ666" s="519">
        <v>0</v>
      </c>
      <c r="GK666" s="519">
        <v>0</v>
      </c>
      <c r="GL666" s="519">
        <v>0</v>
      </c>
      <c r="GM666" s="519">
        <v>0</v>
      </c>
      <c r="GN666" s="519">
        <v>0</v>
      </c>
      <c r="GO666" s="519">
        <v>0</v>
      </c>
      <c r="GP666" s="519">
        <v>0</v>
      </c>
      <c r="GQ666" s="519">
        <v>0</v>
      </c>
      <c r="GR666" s="519">
        <v>0</v>
      </c>
      <c r="GS666" s="519">
        <v>0</v>
      </c>
      <c r="GT666" s="519">
        <v>0</v>
      </c>
      <c r="GU666" s="519">
        <v>0</v>
      </c>
      <c r="GV666" s="519">
        <v>0</v>
      </c>
      <c r="GW666" s="519">
        <v>0</v>
      </c>
      <c r="GX666" s="519">
        <v>0</v>
      </c>
      <c r="GY666" s="519">
        <v>0</v>
      </c>
      <c r="GZ666" s="519">
        <v>0</v>
      </c>
      <c r="HA666" s="519">
        <v>0</v>
      </c>
      <c r="HB666" s="519">
        <v>0</v>
      </c>
      <c r="HC666" s="519">
        <v>0</v>
      </c>
      <c r="HD666" s="519">
        <v>0</v>
      </c>
      <c r="HE666" s="519">
        <v>0</v>
      </c>
      <c r="HF666" s="519">
        <v>0</v>
      </c>
      <c r="HG666" s="519">
        <v>0</v>
      </c>
      <c r="HH666" s="519">
        <v>0</v>
      </c>
      <c r="HI666" s="519">
        <v>0</v>
      </c>
      <c r="HJ666" s="519">
        <v>0</v>
      </c>
      <c r="HK666" s="519">
        <v>0</v>
      </c>
      <c r="HL666" s="519">
        <v>0</v>
      </c>
      <c r="HM666" s="519">
        <v>0</v>
      </c>
      <c r="HN666" s="519">
        <v>0</v>
      </c>
      <c r="HO666" s="519">
        <v>0</v>
      </c>
      <c r="HP666" s="519">
        <v>0</v>
      </c>
      <c r="HQ666" s="519">
        <v>0</v>
      </c>
      <c r="HR666" s="519">
        <v>0</v>
      </c>
      <c r="HS666" s="519">
        <v>0</v>
      </c>
      <c r="HT666" s="519">
        <v>0</v>
      </c>
      <c r="HU666" s="519">
        <v>0</v>
      </c>
      <c r="HV666" s="519">
        <v>0</v>
      </c>
      <c r="HW666" s="519">
        <v>0</v>
      </c>
      <c r="HX666" s="519">
        <v>0</v>
      </c>
      <c r="HY666" s="519">
        <v>0</v>
      </c>
      <c r="HZ666" s="519">
        <v>0</v>
      </c>
      <c r="IA666" s="519">
        <v>0</v>
      </c>
      <c r="IB666" s="519">
        <v>0</v>
      </c>
      <c r="IC666" s="519">
        <v>0</v>
      </c>
      <c r="ID666" s="519">
        <v>0</v>
      </c>
      <c r="IE666" s="519">
        <v>0</v>
      </c>
      <c r="IF666" s="519">
        <v>0</v>
      </c>
      <c r="IG666" s="519">
        <v>0</v>
      </c>
      <c r="IH666" s="519">
        <v>0</v>
      </c>
      <c r="II666" s="519">
        <v>0</v>
      </c>
      <c r="IJ666" s="519">
        <v>0</v>
      </c>
      <c r="IK666" s="519">
        <v>0</v>
      </c>
    </row>
    <row r="667" spans="2:245" hidden="1">
      <c r="B667" s="519" t="s">
        <v>1058</v>
      </c>
      <c r="C667" s="519"/>
      <c r="D667" s="519"/>
      <c r="E667" s="519"/>
      <c r="F667" s="519">
        <v>2</v>
      </c>
      <c r="G667" s="519"/>
      <c r="H667" s="519">
        <v>5</v>
      </c>
      <c r="I667" s="519">
        <v>5</v>
      </c>
      <c r="J667" s="519" t="str">
        <f t="shared" si="33"/>
        <v>SDN10020505</v>
      </c>
      <c r="K667" s="519">
        <v>960</v>
      </c>
      <c r="M667" s="337"/>
      <c r="N667" s="519" t="s">
        <v>1062</v>
      </c>
      <c r="O667" s="519" t="s">
        <v>1059</v>
      </c>
      <c r="P667" s="519">
        <v>6</v>
      </c>
      <c r="Q667" s="521" t="str">
        <f t="shared" si="31"/>
        <v>SDN200106</v>
      </c>
      <c r="R667" s="519">
        <v>122</v>
      </c>
      <c r="S667" s="519">
        <v>356</v>
      </c>
      <c r="T667" s="519">
        <v>596</v>
      </c>
      <c r="U667" s="519">
        <v>839</v>
      </c>
      <c r="V667" s="519">
        <v>1089</v>
      </c>
      <c r="W667" s="519">
        <v>1343</v>
      </c>
      <c r="X667" s="519">
        <v>1604</v>
      </c>
      <c r="Y667" s="519">
        <v>1870</v>
      </c>
      <c r="Z667" s="519">
        <v>2141</v>
      </c>
      <c r="AA667" s="519">
        <v>3226</v>
      </c>
      <c r="AB667" s="519">
        <v>3547</v>
      </c>
      <c r="AC667" s="519">
        <v>3875</v>
      </c>
      <c r="AD667" s="519">
        <v>4214</v>
      </c>
      <c r="AE667" s="519">
        <v>4562</v>
      </c>
      <c r="AF667" s="519">
        <v>4919</v>
      </c>
      <c r="AG667" s="519">
        <v>5284</v>
      </c>
      <c r="AH667" s="519">
        <v>5658</v>
      </c>
      <c r="AI667" s="519">
        <v>6041</v>
      </c>
      <c r="AJ667" s="519">
        <v>6433</v>
      </c>
      <c r="AK667" s="519">
        <v>6834</v>
      </c>
      <c r="AL667" s="519">
        <v>6996</v>
      </c>
      <c r="AM667" s="519">
        <v>7162</v>
      </c>
      <c r="AN667" s="519">
        <v>7333</v>
      </c>
      <c r="AO667" s="519">
        <v>7511</v>
      </c>
      <c r="AP667" s="519">
        <v>7694</v>
      </c>
      <c r="AQ667" s="519">
        <v>7884</v>
      </c>
      <c r="AR667" s="519">
        <v>8079</v>
      </c>
      <c r="AS667" s="519">
        <v>8283</v>
      </c>
      <c r="AT667" s="519">
        <v>8494</v>
      </c>
      <c r="AU667" s="519">
        <v>8716</v>
      </c>
      <c r="AV667" s="519">
        <v>8948</v>
      </c>
      <c r="AW667" s="519">
        <v>9190</v>
      </c>
      <c r="AX667" s="519">
        <v>9446</v>
      </c>
      <c r="AY667" s="519">
        <v>9715</v>
      </c>
      <c r="AZ667" s="519">
        <v>0</v>
      </c>
      <c r="BA667" s="519">
        <v>0</v>
      </c>
      <c r="BB667" s="519">
        <v>0</v>
      </c>
      <c r="BC667" s="519">
        <v>0</v>
      </c>
      <c r="BD667" s="519">
        <v>0</v>
      </c>
      <c r="BE667" s="519">
        <v>0</v>
      </c>
      <c r="BF667" s="519">
        <v>0</v>
      </c>
      <c r="BG667" s="519">
        <v>0</v>
      </c>
      <c r="BH667" s="519">
        <v>0</v>
      </c>
      <c r="BI667" s="519">
        <v>0</v>
      </c>
      <c r="BJ667" s="519">
        <v>0</v>
      </c>
      <c r="BK667" s="519">
        <v>0</v>
      </c>
      <c r="BL667" s="519">
        <v>0</v>
      </c>
      <c r="BM667" s="519">
        <v>0</v>
      </c>
      <c r="BN667" s="519">
        <v>0</v>
      </c>
      <c r="BO667" s="519">
        <v>0</v>
      </c>
      <c r="BP667" s="519">
        <v>0</v>
      </c>
      <c r="BQ667" s="519">
        <v>0</v>
      </c>
      <c r="BR667" s="519">
        <v>0</v>
      </c>
      <c r="BS667" s="519">
        <v>0</v>
      </c>
      <c r="BT667" s="519">
        <v>0</v>
      </c>
      <c r="BU667" s="519">
        <v>0</v>
      </c>
      <c r="BV667" s="519">
        <v>0</v>
      </c>
      <c r="BW667" s="519">
        <v>0</v>
      </c>
      <c r="BX667" s="519">
        <v>0</v>
      </c>
      <c r="BY667" s="519">
        <v>0</v>
      </c>
      <c r="BZ667" s="519">
        <v>0</v>
      </c>
      <c r="CA667" s="519">
        <v>0</v>
      </c>
      <c r="CB667" s="519">
        <v>0</v>
      </c>
      <c r="CC667" s="519">
        <v>0</v>
      </c>
      <c r="CD667" s="519">
        <v>0</v>
      </c>
      <c r="CE667" s="519">
        <v>0</v>
      </c>
      <c r="CF667" s="519">
        <v>0</v>
      </c>
      <c r="CG667" s="519">
        <v>0</v>
      </c>
      <c r="CH667" s="519">
        <v>0</v>
      </c>
      <c r="CI667" s="519">
        <v>0</v>
      </c>
      <c r="CJ667" s="519">
        <v>0</v>
      </c>
      <c r="CK667" s="519">
        <v>0</v>
      </c>
      <c r="CL667" s="519">
        <v>0</v>
      </c>
      <c r="CM667" s="519">
        <v>0</v>
      </c>
      <c r="CN667" s="519">
        <v>0</v>
      </c>
      <c r="CO667" s="519">
        <v>0</v>
      </c>
      <c r="CP667" s="519">
        <v>0</v>
      </c>
      <c r="CQ667" s="519">
        <v>0</v>
      </c>
      <c r="CR667" s="519">
        <v>0</v>
      </c>
      <c r="CS667" s="519">
        <v>0</v>
      </c>
      <c r="CT667" s="519">
        <v>0</v>
      </c>
      <c r="CU667" s="519">
        <v>0</v>
      </c>
      <c r="CV667" s="519">
        <v>0</v>
      </c>
      <c r="CW667" s="519">
        <v>0</v>
      </c>
      <c r="CX667" s="519">
        <v>0</v>
      </c>
      <c r="CY667" s="519">
        <v>0</v>
      </c>
      <c r="CZ667" s="519">
        <v>0</v>
      </c>
      <c r="DA667" s="519">
        <v>0</v>
      </c>
      <c r="DB667" s="519">
        <v>0</v>
      </c>
      <c r="DC667" s="519">
        <v>0</v>
      </c>
      <c r="DD667" s="519">
        <v>0</v>
      </c>
      <c r="DE667" s="519">
        <v>0</v>
      </c>
      <c r="DF667" s="519">
        <v>0</v>
      </c>
      <c r="DG667" s="519">
        <v>0</v>
      </c>
      <c r="DH667" s="519">
        <v>0</v>
      </c>
      <c r="DI667" s="519">
        <v>0</v>
      </c>
      <c r="DJ667" s="519">
        <v>0</v>
      </c>
      <c r="DK667" s="519">
        <v>0</v>
      </c>
      <c r="DL667" s="519">
        <v>0</v>
      </c>
      <c r="DM667" s="519">
        <v>0</v>
      </c>
      <c r="DN667" s="519">
        <v>0</v>
      </c>
      <c r="DO667" s="519">
        <v>0</v>
      </c>
      <c r="DP667" s="519">
        <v>0</v>
      </c>
      <c r="DQ667" s="519">
        <v>0</v>
      </c>
      <c r="DR667" s="519">
        <v>0</v>
      </c>
      <c r="DS667" s="519">
        <v>0</v>
      </c>
      <c r="DT667" s="519">
        <v>0</v>
      </c>
      <c r="DU667" s="519">
        <v>0</v>
      </c>
      <c r="DV667" s="519">
        <v>0</v>
      </c>
      <c r="DW667" s="519">
        <v>0</v>
      </c>
      <c r="DX667" s="519">
        <v>0</v>
      </c>
      <c r="DZ667" s="337"/>
      <c r="EA667" s="519" t="s">
        <v>1062</v>
      </c>
      <c r="EB667" s="519" t="s">
        <v>1059</v>
      </c>
      <c r="EC667" s="519">
        <v>6</v>
      </c>
      <c r="ED667" s="521" t="str">
        <f t="shared" si="32"/>
        <v>SDN200106</v>
      </c>
      <c r="EE667" s="519">
        <v>245</v>
      </c>
      <c r="EF667" s="519">
        <v>736</v>
      </c>
      <c r="EG667" s="519">
        <v>1331</v>
      </c>
      <c r="EH667" s="519">
        <v>1909</v>
      </c>
      <c r="EI667" s="519">
        <v>2477</v>
      </c>
      <c r="EJ667" s="519">
        <v>3029</v>
      </c>
      <c r="EK667" s="519">
        <v>3573</v>
      </c>
      <c r="EL667" s="519">
        <v>4107</v>
      </c>
      <c r="EM667" s="519">
        <v>4629</v>
      </c>
      <c r="EN667" s="519">
        <v>5309</v>
      </c>
      <c r="EO667" s="519">
        <v>5719</v>
      </c>
      <c r="EP667" s="519">
        <v>6124</v>
      </c>
      <c r="EQ667" s="519">
        <v>6528</v>
      </c>
      <c r="ER667" s="519">
        <v>6929</v>
      </c>
      <c r="ES667" s="519">
        <v>7324</v>
      </c>
      <c r="ET667" s="519">
        <v>7712</v>
      </c>
      <c r="EU667" s="519">
        <v>8093</v>
      </c>
      <c r="EV667" s="519">
        <v>8469</v>
      </c>
      <c r="EW667" s="519">
        <v>8838</v>
      </c>
      <c r="EX667" s="519">
        <v>0</v>
      </c>
      <c r="EY667" s="519">
        <v>0</v>
      </c>
      <c r="EZ667" s="519">
        <v>0</v>
      </c>
      <c r="FA667" s="519">
        <v>0</v>
      </c>
      <c r="FB667" s="519">
        <v>0</v>
      </c>
      <c r="FC667" s="519">
        <v>0</v>
      </c>
      <c r="FD667" s="519">
        <v>0</v>
      </c>
      <c r="FE667" s="519">
        <v>0</v>
      </c>
      <c r="FF667" s="519">
        <v>0</v>
      </c>
      <c r="FG667" s="519">
        <v>0</v>
      </c>
      <c r="FH667" s="519">
        <v>0</v>
      </c>
      <c r="FI667" s="519">
        <v>0</v>
      </c>
      <c r="FJ667" s="519">
        <v>0</v>
      </c>
      <c r="FK667" s="519">
        <v>0</v>
      </c>
      <c r="FL667" s="519">
        <v>0</v>
      </c>
      <c r="FM667" s="519">
        <v>0</v>
      </c>
      <c r="FN667" s="519">
        <v>0</v>
      </c>
      <c r="FO667" s="519">
        <v>0</v>
      </c>
      <c r="FP667" s="519">
        <v>0</v>
      </c>
      <c r="FQ667" s="519">
        <v>0</v>
      </c>
      <c r="FR667" s="519">
        <v>0</v>
      </c>
      <c r="FS667" s="519">
        <v>0</v>
      </c>
      <c r="FT667" s="519">
        <v>0</v>
      </c>
      <c r="FU667" s="519">
        <v>0</v>
      </c>
      <c r="FV667" s="519">
        <v>0</v>
      </c>
      <c r="FW667" s="519">
        <v>0</v>
      </c>
      <c r="FX667" s="519">
        <v>0</v>
      </c>
      <c r="FY667" s="519">
        <v>0</v>
      </c>
      <c r="FZ667" s="519">
        <v>0</v>
      </c>
      <c r="GA667" s="519">
        <v>0</v>
      </c>
      <c r="GB667" s="519">
        <v>0</v>
      </c>
      <c r="GC667" s="519">
        <v>0</v>
      </c>
      <c r="GD667" s="519">
        <v>0</v>
      </c>
      <c r="GE667" s="519">
        <v>0</v>
      </c>
      <c r="GF667" s="519">
        <v>0</v>
      </c>
      <c r="GG667" s="519">
        <v>0</v>
      </c>
      <c r="GH667" s="519">
        <v>0</v>
      </c>
      <c r="GI667" s="519">
        <v>0</v>
      </c>
      <c r="GJ667" s="519">
        <v>0</v>
      </c>
      <c r="GK667" s="519">
        <v>0</v>
      </c>
      <c r="GL667" s="519">
        <v>0</v>
      </c>
      <c r="GM667" s="519">
        <v>0</v>
      </c>
      <c r="GN667" s="519">
        <v>0</v>
      </c>
      <c r="GO667" s="519">
        <v>0</v>
      </c>
      <c r="GP667" s="519">
        <v>0</v>
      </c>
      <c r="GQ667" s="519">
        <v>0</v>
      </c>
      <c r="GR667" s="519">
        <v>0</v>
      </c>
      <c r="GS667" s="519">
        <v>0</v>
      </c>
      <c r="GT667" s="519">
        <v>0</v>
      </c>
      <c r="GU667" s="519">
        <v>0</v>
      </c>
      <c r="GV667" s="519">
        <v>0</v>
      </c>
      <c r="GW667" s="519">
        <v>0</v>
      </c>
      <c r="GX667" s="519">
        <v>0</v>
      </c>
      <c r="GY667" s="519">
        <v>0</v>
      </c>
      <c r="GZ667" s="519">
        <v>0</v>
      </c>
      <c r="HA667" s="519">
        <v>0</v>
      </c>
      <c r="HB667" s="519">
        <v>0</v>
      </c>
      <c r="HC667" s="519">
        <v>0</v>
      </c>
      <c r="HD667" s="519">
        <v>0</v>
      </c>
      <c r="HE667" s="519">
        <v>0</v>
      </c>
      <c r="HF667" s="519">
        <v>0</v>
      </c>
      <c r="HG667" s="519">
        <v>0</v>
      </c>
      <c r="HH667" s="519">
        <v>0</v>
      </c>
      <c r="HI667" s="519">
        <v>0</v>
      </c>
      <c r="HJ667" s="519">
        <v>0</v>
      </c>
      <c r="HK667" s="519">
        <v>0</v>
      </c>
      <c r="HL667" s="519">
        <v>0</v>
      </c>
      <c r="HM667" s="519">
        <v>0</v>
      </c>
      <c r="HN667" s="519">
        <v>0</v>
      </c>
      <c r="HO667" s="519">
        <v>0</v>
      </c>
      <c r="HP667" s="519">
        <v>0</v>
      </c>
      <c r="HQ667" s="519">
        <v>0</v>
      </c>
      <c r="HR667" s="519">
        <v>0</v>
      </c>
      <c r="HS667" s="519">
        <v>0</v>
      </c>
      <c r="HT667" s="519">
        <v>0</v>
      </c>
      <c r="HU667" s="519">
        <v>0</v>
      </c>
      <c r="HV667" s="519">
        <v>0</v>
      </c>
      <c r="HW667" s="519">
        <v>0</v>
      </c>
      <c r="HX667" s="519">
        <v>0</v>
      </c>
      <c r="HY667" s="519">
        <v>0</v>
      </c>
      <c r="HZ667" s="519">
        <v>0</v>
      </c>
      <c r="IA667" s="519">
        <v>0</v>
      </c>
      <c r="IB667" s="519">
        <v>0</v>
      </c>
      <c r="IC667" s="519">
        <v>0</v>
      </c>
      <c r="ID667" s="519">
        <v>0</v>
      </c>
      <c r="IE667" s="519">
        <v>0</v>
      </c>
      <c r="IF667" s="519">
        <v>0</v>
      </c>
      <c r="IG667" s="519">
        <v>0</v>
      </c>
      <c r="IH667" s="519">
        <v>0</v>
      </c>
      <c r="II667" s="519">
        <v>0</v>
      </c>
      <c r="IJ667" s="519">
        <v>0</v>
      </c>
      <c r="IK667" s="519">
        <v>0</v>
      </c>
    </row>
    <row r="668" spans="2:245" hidden="1">
      <c r="B668" s="519" t="s">
        <v>1058</v>
      </c>
      <c r="C668" s="519"/>
      <c r="D668" s="519"/>
      <c r="E668" s="519"/>
      <c r="F668" s="519">
        <v>2</v>
      </c>
      <c r="G668" s="519"/>
      <c r="H668" s="519">
        <v>5</v>
      </c>
      <c r="I668" s="519">
        <v>6</v>
      </c>
      <c r="J668" s="519" t="str">
        <f t="shared" si="33"/>
        <v>SDN10020506</v>
      </c>
      <c r="K668" s="519">
        <v>768</v>
      </c>
      <c r="M668" s="337"/>
      <c r="N668" s="519" t="s">
        <v>1062</v>
      </c>
      <c r="O668" s="519" t="s">
        <v>1059</v>
      </c>
      <c r="P668" s="519">
        <v>7</v>
      </c>
      <c r="Q668" s="521" t="str">
        <f t="shared" si="31"/>
        <v>SDN200107</v>
      </c>
      <c r="R668" s="519">
        <v>119</v>
      </c>
      <c r="S668" s="519">
        <v>351</v>
      </c>
      <c r="T668" s="519">
        <v>589</v>
      </c>
      <c r="U668" s="519">
        <v>831</v>
      </c>
      <c r="V668" s="519">
        <v>1079</v>
      </c>
      <c r="W668" s="519">
        <v>1332</v>
      </c>
      <c r="X668" s="519">
        <v>1591</v>
      </c>
      <c r="Y668" s="519">
        <v>1855</v>
      </c>
      <c r="Z668" s="519">
        <v>2126</v>
      </c>
      <c r="AA668" s="519">
        <v>3204</v>
      </c>
      <c r="AB668" s="519">
        <v>3523</v>
      </c>
      <c r="AC668" s="519">
        <v>3852</v>
      </c>
      <c r="AD668" s="519">
        <v>4190</v>
      </c>
      <c r="AE668" s="519">
        <v>4536</v>
      </c>
      <c r="AF668" s="519">
        <v>4890</v>
      </c>
      <c r="AG668" s="519">
        <v>5254</v>
      </c>
      <c r="AH668" s="519">
        <v>5625</v>
      </c>
      <c r="AI668" s="519">
        <v>6005</v>
      </c>
      <c r="AJ668" s="519">
        <v>6395</v>
      </c>
      <c r="AK668" s="519">
        <v>6794</v>
      </c>
      <c r="AL668" s="519">
        <v>6955</v>
      </c>
      <c r="AM668" s="519">
        <v>7121</v>
      </c>
      <c r="AN668" s="519">
        <v>7293</v>
      </c>
      <c r="AO668" s="519">
        <v>7471</v>
      </c>
      <c r="AP668" s="519">
        <v>7655</v>
      </c>
      <c r="AQ668" s="519">
        <v>7845</v>
      </c>
      <c r="AR668" s="519">
        <v>8042</v>
      </c>
      <c r="AS668" s="519">
        <v>8247</v>
      </c>
      <c r="AT668" s="519">
        <v>8463</v>
      </c>
      <c r="AU668" s="519">
        <v>8687</v>
      </c>
      <c r="AV668" s="519">
        <v>8922</v>
      </c>
      <c r="AW668" s="519">
        <v>9170</v>
      </c>
      <c r="AX668" s="519">
        <v>9432</v>
      </c>
      <c r="AY668" s="519">
        <v>9708</v>
      </c>
      <c r="AZ668" s="519">
        <v>0</v>
      </c>
      <c r="BA668" s="519">
        <v>0</v>
      </c>
      <c r="BB668" s="519">
        <v>0</v>
      </c>
      <c r="BC668" s="519">
        <v>0</v>
      </c>
      <c r="BD668" s="519">
        <v>0</v>
      </c>
      <c r="BE668" s="519">
        <v>0</v>
      </c>
      <c r="BF668" s="519">
        <v>0</v>
      </c>
      <c r="BG668" s="519">
        <v>0</v>
      </c>
      <c r="BH668" s="519">
        <v>0</v>
      </c>
      <c r="BI668" s="519">
        <v>0</v>
      </c>
      <c r="BJ668" s="519">
        <v>0</v>
      </c>
      <c r="BK668" s="519">
        <v>0</v>
      </c>
      <c r="BL668" s="519">
        <v>0</v>
      </c>
      <c r="BM668" s="519">
        <v>0</v>
      </c>
      <c r="BN668" s="519">
        <v>0</v>
      </c>
      <c r="BO668" s="519">
        <v>0</v>
      </c>
      <c r="BP668" s="519">
        <v>0</v>
      </c>
      <c r="BQ668" s="519">
        <v>0</v>
      </c>
      <c r="BR668" s="519">
        <v>0</v>
      </c>
      <c r="BS668" s="519">
        <v>0</v>
      </c>
      <c r="BT668" s="519">
        <v>0</v>
      </c>
      <c r="BU668" s="519">
        <v>0</v>
      </c>
      <c r="BV668" s="519">
        <v>0</v>
      </c>
      <c r="BW668" s="519">
        <v>0</v>
      </c>
      <c r="BX668" s="519">
        <v>0</v>
      </c>
      <c r="BY668" s="519">
        <v>0</v>
      </c>
      <c r="BZ668" s="519">
        <v>0</v>
      </c>
      <c r="CA668" s="519">
        <v>0</v>
      </c>
      <c r="CB668" s="519">
        <v>0</v>
      </c>
      <c r="CC668" s="519">
        <v>0</v>
      </c>
      <c r="CD668" s="519">
        <v>0</v>
      </c>
      <c r="CE668" s="519">
        <v>0</v>
      </c>
      <c r="CF668" s="519">
        <v>0</v>
      </c>
      <c r="CG668" s="519">
        <v>0</v>
      </c>
      <c r="CH668" s="519">
        <v>0</v>
      </c>
      <c r="CI668" s="519">
        <v>0</v>
      </c>
      <c r="CJ668" s="519">
        <v>0</v>
      </c>
      <c r="CK668" s="519">
        <v>0</v>
      </c>
      <c r="CL668" s="519">
        <v>0</v>
      </c>
      <c r="CM668" s="519">
        <v>0</v>
      </c>
      <c r="CN668" s="519">
        <v>0</v>
      </c>
      <c r="CO668" s="519">
        <v>0</v>
      </c>
      <c r="CP668" s="519">
        <v>0</v>
      </c>
      <c r="CQ668" s="519">
        <v>0</v>
      </c>
      <c r="CR668" s="519">
        <v>0</v>
      </c>
      <c r="CS668" s="519">
        <v>0</v>
      </c>
      <c r="CT668" s="519">
        <v>0</v>
      </c>
      <c r="CU668" s="519">
        <v>0</v>
      </c>
      <c r="CV668" s="519">
        <v>0</v>
      </c>
      <c r="CW668" s="519">
        <v>0</v>
      </c>
      <c r="CX668" s="519">
        <v>0</v>
      </c>
      <c r="CY668" s="519">
        <v>0</v>
      </c>
      <c r="CZ668" s="519">
        <v>0</v>
      </c>
      <c r="DA668" s="519">
        <v>0</v>
      </c>
      <c r="DB668" s="519">
        <v>0</v>
      </c>
      <c r="DC668" s="519">
        <v>0</v>
      </c>
      <c r="DD668" s="519">
        <v>0</v>
      </c>
      <c r="DE668" s="519">
        <v>0</v>
      </c>
      <c r="DF668" s="519">
        <v>0</v>
      </c>
      <c r="DG668" s="519">
        <v>0</v>
      </c>
      <c r="DH668" s="519">
        <v>0</v>
      </c>
      <c r="DI668" s="519">
        <v>0</v>
      </c>
      <c r="DJ668" s="519">
        <v>0</v>
      </c>
      <c r="DK668" s="519">
        <v>0</v>
      </c>
      <c r="DL668" s="519">
        <v>0</v>
      </c>
      <c r="DM668" s="519">
        <v>0</v>
      </c>
      <c r="DN668" s="519">
        <v>0</v>
      </c>
      <c r="DO668" s="519">
        <v>0</v>
      </c>
      <c r="DP668" s="519">
        <v>0</v>
      </c>
      <c r="DQ668" s="519">
        <v>0</v>
      </c>
      <c r="DR668" s="519">
        <v>0</v>
      </c>
      <c r="DS668" s="519">
        <v>0</v>
      </c>
      <c r="DT668" s="519">
        <v>0</v>
      </c>
      <c r="DU668" s="519">
        <v>0</v>
      </c>
      <c r="DV668" s="519">
        <v>0</v>
      </c>
      <c r="DW668" s="519">
        <v>0</v>
      </c>
      <c r="DX668" s="519">
        <v>0</v>
      </c>
      <c r="DZ668" s="337"/>
      <c r="EA668" s="519" t="s">
        <v>1062</v>
      </c>
      <c r="EB668" s="519" t="s">
        <v>1059</v>
      </c>
      <c r="EC668" s="519">
        <v>7</v>
      </c>
      <c r="ED668" s="521" t="str">
        <f t="shared" si="32"/>
        <v>SDN200107</v>
      </c>
      <c r="EE668" s="519">
        <v>239</v>
      </c>
      <c r="EF668" s="519">
        <v>722</v>
      </c>
      <c r="EG668" s="519">
        <v>1313</v>
      </c>
      <c r="EH668" s="519">
        <v>1886</v>
      </c>
      <c r="EI668" s="519">
        <v>2450</v>
      </c>
      <c r="EJ668" s="519">
        <v>2999</v>
      </c>
      <c r="EK668" s="519">
        <v>3538</v>
      </c>
      <c r="EL668" s="519">
        <v>4067</v>
      </c>
      <c r="EM668" s="519">
        <v>4590</v>
      </c>
      <c r="EN668" s="519">
        <v>5269</v>
      </c>
      <c r="EO668" s="519">
        <v>5678</v>
      </c>
      <c r="EP668" s="519">
        <v>6085</v>
      </c>
      <c r="EQ668" s="519">
        <v>6490</v>
      </c>
      <c r="ER668" s="519">
        <v>6887</v>
      </c>
      <c r="ES668" s="519">
        <v>7278</v>
      </c>
      <c r="ET668" s="519">
        <v>7664</v>
      </c>
      <c r="EU668" s="519">
        <v>8041</v>
      </c>
      <c r="EV668" s="519">
        <v>8414</v>
      </c>
      <c r="EW668" s="519">
        <v>8782</v>
      </c>
      <c r="EX668" s="519">
        <v>0</v>
      </c>
      <c r="EY668" s="519">
        <v>0</v>
      </c>
      <c r="EZ668" s="519">
        <v>0</v>
      </c>
      <c r="FA668" s="519">
        <v>0</v>
      </c>
      <c r="FB668" s="519">
        <v>0</v>
      </c>
      <c r="FC668" s="519">
        <v>0</v>
      </c>
      <c r="FD668" s="519">
        <v>0</v>
      </c>
      <c r="FE668" s="519">
        <v>0</v>
      </c>
      <c r="FF668" s="519">
        <v>0</v>
      </c>
      <c r="FG668" s="519">
        <v>0</v>
      </c>
      <c r="FH668" s="519">
        <v>0</v>
      </c>
      <c r="FI668" s="519">
        <v>0</v>
      </c>
      <c r="FJ668" s="519">
        <v>0</v>
      </c>
      <c r="FK668" s="519">
        <v>0</v>
      </c>
      <c r="FL668" s="519">
        <v>0</v>
      </c>
      <c r="FM668" s="519">
        <v>0</v>
      </c>
      <c r="FN668" s="519">
        <v>0</v>
      </c>
      <c r="FO668" s="519">
        <v>0</v>
      </c>
      <c r="FP668" s="519">
        <v>0</v>
      </c>
      <c r="FQ668" s="519">
        <v>0</v>
      </c>
      <c r="FR668" s="519">
        <v>0</v>
      </c>
      <c r="FS668" s="519">
        <v>0</v>
      </c>
      <c r="FT668" s="519">
        <v>0</v>
      </c>
      <c r="FU668" s="519">
        <v>0</v>
      </c>
      <c r="FV668" s="519">
        <v>0</v>
      </c>
      <c r="FW668" s="519">
        <v>0</v>
      </c>
      <c r="FX668" s="519">
        <v>0</v>
      </c>
      <c r="FY668" s="519">
        <v>0</v>
      </c>
      <c r="FZ668" s="519">
        <v>0</v>
      </c>
      <c r="GA668" s="519">
        <v>0</v>
      </c>
      <c r="GB668" s="519">
        <v>0</v>
      </c>
      <c r="GC668" s="519">
        <v>0</v>
      </c>
      <c r="GD668" s="519">
        <v>0</v>
      </c>
      <c r="GE668" s="519">
        <v>0</v>
      </c>
      <c r="GF668" s="519">
        <v>0</v>
      </c>
      <c r="GG668" s="519">
        <v>0</v>
      </c>
      <c r="GH668" s="519">
        <v>0</v>
      </c>
      <c r="GI668" s="519">
        <v>0</v>
      </c>
      <c r="GJ668" s="519">
        <v>0</v>
      </c>
      <c r="GK668" s="519">
        <v>0</v>
      </c>
      <c r="GL668" s="519">
        <v>0</v>
      </c>
      <c r="GM668" s="519">
        <v>0</v>
      </c>
      <c r="GN668" s="519">
        <v>0</v>
      </c>
      <c r="GO668" s="519">
        <v>0</v>
      </c>
      <c r="GP668" s="519">
        <v>0</v>
      </c>
      <c r="GQ668" s="519">
        <v>0</v>
      </c>
      <c r="GR668" s="519">
        <v>0</v>
      </c>
      <c r="GS668" s="519">
        <v>0</v>
      </c>
      <c r="GT668" s="519">
        <v>0</v>
      </c>
      <c r="GU668" s="519">
        <v>0</v>
      </c>
      <c r="GV668" s="519">
        <v>0</v>
      </c>
      <c r="GW668" s="519">
        <v>0</v>
      </c>
      <c r="GX668" s="519">
        <v>0</v>
      </c>
      <c r="GY668" s="519">
        <v>0</v>
      </c>
      <c r="GZ668" s="519">
        <v>0</v>
      </c>
      <c r="HA668" s="519">
        <v>0</v>
      </c>
      <c r="HB668" s="519">
        <v>0</v>
      </c>
      <c r="HC668" s="519">
        <v>0</v>
      </c>
      <c r="HD668" s="519">
        <v>0</v>
      </c>
      <c r="HE668" s="519">
        <v>0</v>
      </c>
      <c r="HF668" s="519">
        <v>0</v>
      </c>
      <c r="HG668" s="519">
        <v>0</v>
      </c>
      <c r="HH668" s="519">
        <v>0</v>
      </c>
      <c r="HI668" s="519">
        <v>0</v>
      </c>
      <c r="HJ668" s="519">
        <v>0</v>
      </c>
      <c r="HK668" s="519">
        <v>0</v>
      </c>
      <c r="HL668" s="519">
        <v>0</v>
      </c>
      <c r="HM668" s="519">
        <v>0</v>
      </c>
      <c r="HN668" s="519">
        <v>0</v>
      </c>
      <c r="HO668" s="519">
        <v>0</v>
      </c>
      <c r="HP668" s="519">
        <v>0</v>
      </c>
      <c r="HQ668" s="519">
        <v>0</v>
      </c>
      <c r="HR668" s="519">
        <v>0</v>
      </c>
      <c r="HS668" s="519">
        <v>0</v>
      </c>
      <c r="HT668" s="519">
        <v>0</v>
      </c>
      <c r="HU668" s="519">
        <v>0</v>
      </c>
      <c r="HV668" s="519">
        <v>0</v>
      </c>
      <c r="HW668" s="519">
        <v>0</v>
      </c>
      <c r="HX668" s="519">
        <v>0</v>
      </c>
      <c r="HY668" s="519">
        <v>0</v>
      </c>
      <c r="HZ668" s="519">
        <v>0</v>
      </c>
      <c r="IA668" s="519">
        <v>0</v>
      </c>
      <c r="IB668" s="519">
        <v>0</v>
      </c>
      <c r="IC668" s="519">
        <v>0</v>
      </c>
      <c r="ID668" s="519">
        <v>0</v>
      </c>
      <c r="IE668" s="519">
        <v>0</v>
      </c>
      <c r="IF668" s="519">
        <v>0</v>
      </c>
      <c r="IG668" s="519">
        <v>0</v>
      </c>
      <c r="IH668" s="519">
        <v>0</v>
      </c>
      <c r="II668" s="519">
        <v>0</v>
      </c>
      <c r="IJ668" s="519">
        <v>0</v>
      </c>
      <c r="IK668" s="519">
        <v>0</v>
      </c>
    </row>
    <row r="669" spans="2:245" hidden="1">
      <c r="B669" s="519" t="s">
        <v>1058</v>
      </c>
      <c r="C669" s="519"/>
      <c r="D669" s="519"/>
      <c r="E669" s="519"/>
      <c r="F669" s="519">
        <v>2</v>
      </c>
      <c r="G669" s="519"/>
      <c r="H669" s="519">
        <v>5</v>
      </c>
      <c r="I669" s="519">
        <v>7</v>
      </c>
      <c r="J669" s="519" t="str">
        <f t="shared" si="33"/>
        <v>SDN10020507</v>
      </c>
      <c r="K669" s="519">
        <v>768</v>
      </c>
      <c r="M669" s="337"/>
      <c r="N669" s="519" t="s">
        <v>1062</v>
      </c>
      <c r="O669" s="519" t="s">
        <v>1059</v>
      </c>
      <c r="P669" s="519">
        <v>8</v>
      </c>
      <c r="Q669" s="521" t="str">
        <f t="shared" si="31"/>
        <v>SDN200108</v>
      </c>
      <c r="R669" s="519">
        <v>116</v>
      </c>
      <c r="S669" s="519">
        <v>346</v>
      </c>
      <c r="T669" s="519">
        <v>582</v>
      </c>
      <c r="U669" s="519">
        <v>823</v>
      </c>
      <c r="V669" s="519">
        <v>1069</v>
      </c>
      <c r="W669" s="519">
        <v>1320</v>
      </c>
      <c r="X669" s="519">
        <v>1577</v>
      </c>
      <c r="Y669" s="519">
        <v>1840</v>
      </c>
      <c r="Z669" s="519">
        <v>2109</v>
      </c>
      <c r="AA669" s="519">
        <v>3180</v>
      </c>
      <c r="AB669" s="519">
        <v>3499</v>
      </c>
      <c r="AC669" s="519">
        <v>3827</v>
      </c>
      <c r="AD669" s="519">
        <v>4163</v>
      </c>
      <c r="AE669" s="519">
        <v>4507</v>
      </c>
      <c r="AF669" s="519">
        <v>4859</v>
      </c>
      <c r="AG669" s="519">
        <v>5219</v>
      </c>
      <c r="AH669" s="519">
        <v>5588</v>
      </c>
      <c r="AI669" s="519">
        <v>5966</v>
      </c>
      <c r="AJ669" s="519">
        <v>6353</v>
      </c>
      <c r="AK669" s="519">
        <v>6750</v>
      </c>
      <c r="AL669" s="519">
        <v>6911</v>
      </c>
      <c r="AM669" s="519">
        <v>7077</v>
      </c>
      <c r="AN669" s="519">
        <v>7249</v>
      </c>
      <c r="AO669" s="519">
        <v>7428</v>
      </c>
      <c r="AP669" s="519">
        <v>7612</v>
      </c>
      <c r="AQ669" s="519">
        <v>7803</v>
      </c>
      <c r="AR669" s="519">
        <v>8002</v>
      </c>
      <c r="AS669" s="519">
        <v>8211</v>
      </c>
      <c r="AT669" s="519">
        <v>8428</v>
      </c>
      <c r="AU669" s="519">
        <v>8656</v>
      </c>
      <c r="AV669" s="519">
        <v>8896</v>
      </c>
      <c r="AW669" s="519">
        <v>9150</v>
      </c>
      <c r="AX669" s="519">
        <v>9417</v>
      </c>
      <c r="AY669" s="519">
        <v>9701</v>
      </c>
      <c r="AZ669" s="519">
        <v>0</v>
      </c>
      <c r="BA669" s="519">
        <v>0</v>
      </c>
      <c r="BB669" s="519">
        <v>0</v>
      </c>
      <c r="BC669" s="519">
        <v>0</v>
      </c>
      <c r="BD669" s="519">
        <v>0</v>
      </c>
      <c r="BE669" s="519">
        <v>0</v>
      </c>
      <c r="BF669" s="519">
        <v>0</v>
      </c>
      <c r="BG669" s="519">
        <v>0</v>
      </c>
      <c r="BH669" s="519">
        <v>0</v>
      </c>
      <c r="BI669" s="519">
        <v>0</v>
      </c>
      <c r="BJ669" s="519">
        <v>0</v>
      </c>
      <c r="BK669" s="519">
        <v>0</v>
      </c>
      <c r="BL669" s="519">
        <v>0</v>
      </c>
      <c r="BM669" s="519">
        <v>0</v>
      </c>
      <c r="BN669" s="519">
        <v>0</v>
      </c>
      <c r="BO669" s="519">
        <v>0</v>
      </c>
      <c r="BP669" s="519">
        <v>0</v>
      </c>
      <c r="BQ669" s="519">
        <v>0</v>
      </c>
      <c r="BR669" s="519">
        <v>0</v>
      </c>
      <c r="BS669" s="519">
        <v>0</v>
      </c>
      <c r="BT669" s="519">
        <v>0</v>
      </c>
      <c r="BU669" s="519">
        <v>0</v>
      </c>
      <c r="BV669" s="519">
        <v>0</v>
      </c>
      <c r="BW669" s="519">
        <v>0</v>
      </c>
      <c r="BX669" s="519">
        <v>0</v>
      </c>
      <c r="BY669" s="519">
        <v>0</v>
      </c>
      <c r="BZ669" s="519">
        <v>0</v>
      </c>
      <c r="CA669" s="519">
        <v>0</v>
      </c>
      <c r="CB669" s="519">
        <v>0</v>
      </c>
      <c r="CC669" s="519">
        <v>0</v>
      </c>
      <c r="CD669" s="519">
        <v>0</v>
      </c>
      <c r="CE669" s="519">
        <v>0</v>
      </c>
      <c r="CF669" s="519">
        <v>0</v>
      </c>
      <c r="CG669" s="519">
        <v>0</v>
      </c>
      <c r="CH669" s="519">
        <v>0</v>
      </c>
      <c r="CI669" s="519">
        <v>0</v>
      </c>
      <c r="CJ669" s="519">
        <v>0</v>
      </c>
      <c r="CK669" s="519">
        <v>0</v>
      </c>
      <c r="CL669" s="519">
        <v>0</v>
      </c>
      <c r="CM669" s="519">
        <v>0</v>
      </c>
      <c r="CN669" s="519">
        <v>0</v>
      </c>
      <c r="CO669" s="519">
        <v>0</v>
      </c>
      <c r="CP669" s="519">
        <v>0</v>
      </c>
      <c r="CQ669" s="519">
        <v>0</v>
      </c>
      <c r="CR669" s="519">
        <v>0</v>
      </c>
      <c r="CS669" s="519">
        <v>0</v>
      </c>
      <c r="CT669" s="519">
        <v>0</v>
      </c>
      <c r="CU669" s="519">
        <v>0</v>
      </c>
      <c r="CV669" s="519">
        <v>0</v>
      </c>
      <c r="CW669" s="519">
        <v>0</v>
      </c>
      <c r="CX669" s="519">
        <v>0</v>
      </c>
      <c r="CY669" s="519">
        <v>0</v>
      </c>
      <c r="CZ669" s="519">
        <v>0</v>
      </c>
      <c r="DA669" s="519">
        <v>0</v>
      </c>
      <c r="DB669" s="519">
        <v>0</v>
      </c>
      <c r="DC669" s="519">
        <v>0</v>
      </c>
      <c r="DD669" s="519">
        <v>0</v>
      </c>
      <c r="DE669" s="519">
        <v>0</v>
      </c>
      <c r="DF669" s="519">
        <v>0</v>
      </c>
      <c r="DG669" s="519">
        <v>0</v>
      </c>
      <c r="DH669" s="519">
        <v>0</v>
      </c>
      <c r="DI669" s="519">
        <v>0</v>
      </c>
      <c r="DJ669" s="519">
        <v>0</v>
      </c>
      <c r="DK669" s="519">
        <v>0</v>
      </c>
      <c r="DL669" s="519">
        <v>0</v>
      </c>
      <c r="DM669" s="519">
        <v>0</v>
      </c>
      <c r="DN669" s="519">
        <v>0</v>
      </c>
      <c r="DO669" s="519">
        <v>0</v>
      </c>
      <c r="DP669" s="519">
        <v>0</v>
      </c>
      <c r="DQ669" s="519">
        <v>0</v>
      </c>
      <c r="DR669" s="519">
        <v>0</v>
      </c>
      <c r="DS669" s="519">
        <v>0</v>
      </c>
      <c r="DT669" s="519">
        <v>0</v>
      </c>
      <c r="DU669" s="519">
        <v>0</v>
      </c>
      <c r="DV669" s="519">
        <v>0</v>
      </c>
      <c r="DW669" s="519">
        <v>0</v>
      </c>
      <c r="DX669" s="519">
        <v>0</v>
      </c>
      <c r="DZ669" s="337"/>
      <c r="EA669" s="519" t="s">
        <v>1062</v>
      </c>
      <c r="EB669" s="519" t="s">
        <v>1059</v>
      </c>
      <c r="EC669" s="519">
        <v>8</v>
      </c>
      <c r="ED669" s="521" t="str">
        <f t="shared" si="32"/>
        <v>SDN200108</v>
      </c>
      <c r="EE669" s="519">
        <v>233</v>
      </c>
      <c r="EF669" s="519">
        <v>708</v>
      </c>
      <c r="EG669" s="519">
        <v>1294</v>
      </c>
      <c r="EH669" s="519">
        <v>1864</v>
      </c>
      <c r="EI669" s="519">
        <v>2422</v>
      </c>
      <c r="EJ669" s="519">
        <v>2966</v>
      </c>
      <c r="EK669" s="519">
        <v>3500</v>
      </c>
      <c r="EL669" s="519">
        <v>4028</v>
      </c>
      <c r="EM669" s="519">
        <v>4549</v>
      </c>
      <c r="EN669" s="519">
        <v>5227</v>
      </c>
      <c r="EO669" s="519">
        <v>5638</v>
      </c>
      <c r="EP669" s="519">
        <v>6045</v>
      </c>
      <c r="EQ669" s="519">
        <v>6446</v>
      </c>
      <c r="ER669" s="519">
        <v>6840</v>
      </c>
      <c r="ES669" s="519">
        <v>7229</v>
      </c>
      <c r="ET669" s="519">
        <v>7608</v>
      </c>
      <c r="EU669" s="519">
        <v>7984</v>
      </c>
      <c r="EV669" s="519">
        <v>8353</v>
      </c>
      <c r="EW669" s="519">
        <v>8716</v>
      </c>
      <c r="EX669" s="519">
        <v>0</v>
      </c>
      <c r="EY669" s="519">
        <v>0</v>
      </c>
      <c r="EZ669" s="519">
        <v>0</v>
      </c>
      <c r="FA669" s="519">
        <v>0</v>
      </c>
      <c r="FB669" s="519">
        <v>0</v>
      </c>
      <c r="FC669" s="519">
        <v>0</v>
      </c>
      <c r="FD669" s="519">
        <v>0</v>
      </c>
      <c r="FE669" s="519">
        <v>0</v>
      </c>
      <c r="FF669" s="519">
        <v>0</v>
      </c>
      <c r="FG669" s="519">
        <v>0</v>
      </c>
      <c r="FH669" s="519">
        <v>0</v>
      </c>
      <c r="FI669" s="519">
        <v>0</v>
      </c>
      <c r="FJ669" s="519">
        <v>0</v>
      </c>
      <c r="FK669" s="519">
        <v>0</v>
      </c>
      <c r="FL669" s="519">
        <v>0</v>
      </c>
      <c r="FM669" s="519">
        <v>0</v>
      </c>
      <c r="FN669" s="519">
        <v>0</v>
      </c>
      <c r="FO669" s="519">
        <v>0</v>
      </c>
      <c r="FP669" s="519">
        <v>0</v>
      </c>
      <c r="FQ669" s="519">
        <v>0</v>
      </c>
      <c r="FR669" s="519">
        <v>0</v>
      </c>
      <c r="FS669" s="519">
        <v>0</v>
      </c>
      <c r="FT669" s="519">
        <v>0</v>
      </c>
      <c r="FU669" s="519">
        <v>0</v>
      </c>
      <c r="FV669" s="519">
        <v>0</v>
      </c>
      <c r="FW669" s="519">
        <v>0</v>
      </c>
      <c r="FX669" s="519">
        <v>0</v>
      </c>
      <c r="FY669" s="519">
        <v>0</v>
      </c>
      <c r="FZ669" s="519">
        <v>0</v>
      </c>
      <c r="GA669" s="519">
        <v>0</v>
      </c>
      <c r="GB669" s="519">
        <v>0</v>
      </c>
      <c r="GC669" s="519">
        <v>0</v>
      </c>
      <c r="GD669" s="519">
        <v>0</v>
      </c>
      <c r="GE669" s="519">
        <v>0</v>
      </c>
      <c r="GF669" s="519">
        <v>0</v>
      </c>
      <c r="GG669" s="519">
        <v>0</v>
      </c>
      <c r="GH669" s="519">
        <v>0</v>
      </c>
      <c r="GI669" s="519">
        <v>0</v>
      </c>
      <c r="GJ669" s="519">
        <v>0</v>
      </c>
      <c r="GK669" s="519">
        <v>0</v>
      </c>
      <c r="GL669" s="519">
        <v>0</v>
      </c>
      <c r="GM669" s="519">
        <v>0</v>
      </c>
      <c r="GN669" s="519">
        <v>0</v>
      </c>
      <c r="GO669" s="519">
        <v>0</v>
      </c>
      <c r="GP669" s="519">
        <v>0</v>
      </c>
      <c r="GQ669" s="519">
        <v>0</v>
      </c>
      <c r="GR669" s="519">
        <v>0</v>
      </c>
      <c r="GS669" s="519">
        <v>0</v>
      </c>
      <c r="GT669" s="519">
        <v>0</v>
      </c>
      <c r="GU669" s="519">
        <v>0</v>
      </c>
      <c r="GV669" s="519">
        <v>0</v>
      </c>
      <c r="GW669" s="519">
        <v>0</v>
      </c>
      <c r="GX669" s="519">
        <v>0</v>
      </c>
      <c r="GY669" s="519">
        <v>0</v>
      </c>
      <c r="GZ669" s="519">
        <v>0</v>
      </c>
      <c r="HA669" s="519">
        <v>0</v>
      </c>
      <c r="HB669" s="519">
        <v>0</v>
      </c>
      <c r="HC669" s="519">
        <v>0</v>
      </c>
      <c r="HD669" s="519">
        <v>0</v>
      </c>
      <c r="HE669" s="519">
        <v>0</v>
      </c>
      <c r="HF669" s="519">
        <v>0</v>
      </c>
      <c r="HG669" s="519">
        <v>0</v>
      </c>
      <c r="HH669" s="519">
        <v>0</v>
      </c>
      <c r="HI669" s="519">
        <v>0</v>
      </c>
      <c r="HJ669" s="519">
        <v>0</v>
      </c>
      <c r="HK669" s="519">
        <v>0</v>
      </c>
      <c r="HL669" s="519">
        <v>0</v>
      </c>
      <c r="HM669" s="519">
        <v>0</v>
      </c>
      <c r="HN669" s="519">
        <v>0</v>
      </c>
      <c r="HO669" s="519">
        <v>0</v>
      </c>
      <c r="HP669" s="519">
        <v>0</v>
      </c>
      <c r="HQ669" s="519">
        <v>0</v>
      </c>
      <c r="HR669" s="519">
        <v>0</v>
      </c>
      <c r="HS669" s="519">
        <v>0</v>
      </c>
      <c r="HT669" s="519">
        <v>0</v>
      </c>
      <c r="HU669" s="519">
        <v>0</v>
      </c>
      <c r="HV669" s="519">
        <v>0</v>
      </c>
      <c r="HW669" s="519">
        <v>0</v>
      </c>
      <c r="HX669" s="519">
        <v>0</v>
      </c>
      <c r="HY669" s="519">
        <v>0</v>
      </c>
      <c r="HZ669" s="519">
        <v>0</v>
      </c>
      <c r="IA669" s="519">
        <v>0</v>
      </c>
      <c r="IB669" s="519">
        <v>0</v>
      </c>
      <c r="IC669" s="519">
        <v>0</v>
      </c>
      <c r="ID669" s="519">
        <v>0</v>
      </c>
      <c r="IE669" s="519">
        <v>0</v>
      </c>
      <c r="IF669" s="519">
        <v>0</v>
      </c>
      <c r="IG669" s="519">
        <v>0</v>
      </c>
      <c r="IH669" s="519">
        <v>0</v>
      </c>
      <c r="II669" s="519">
        <v>0</v>
      </c>
      <c r="IJ669" s="519">
        <v>0</v>
      </c>
      <c r="IK669" s="519">
        <v>0</v>
      </c>
    </row>
    <row r="670" spans="2:245" hidden="1">
      <c r="B670" s="519" t="s">
        <v>1058</v>
      </c>
      <c r="C670" s="519"/>
      <c r="D670" s="519"/>
      <c r="E670" s="519"/>
      <c r="F670" s="519">
        <v>2</v>
      </c>
      <c r="G670" s="519"/>
      <c r="H670" s="519">
        <v>5</v>
      </c>
      <c r="I670" s="519">
        <v>8</v>
      </c>
      <c r="J670" s="519" t="str">
        <f t="shared" si="33"/>
        <v>SDN10020508</v>
      </c>
      <c r="K670" s="519">
        <v>768</v>
      </c>
      <c r="M670" s="337"/>
      <c r="N670" s="519" t="s">
        <v>1062</v>
      </c>
      <c r="O670" s="519" t="s">
        <v>1059</v>
      </c>
      <c r="P670" s="519">
        <v>9</v>
      </c>
      <c r="Q670" s="521" t="str">
        <f t="shared" si="31"/>
        <v>SDN200109</v>
      </c>
      <c r="R670" s="519">
        <v>111</v>
      </c>
      <c r="S670" s="519">
        <v>341</v>
      </c>
      <c r="T670" s="519">
        <v>575</v>
      </c>
      <c r="U670" s="519">
        <v>813</v>
      </c>
      <c r="V670" s="519">
        <v>1058</v>
      </c>
      <c r="W670" s="519">
        <v>1307</v>
      </c>
      <c r="X670" s="519">
        <v>1562</v>
      </c>
      <c r="Y670" s="519">
        <v>1823</v>
      </c>
      <c r="Z670" s="519">
        <v>2091</v>
      </c>
      <c r="AA670" s="519">
        <v>3155</v>
      </c>
      <c r="AB670" s="519">
        <v>3472</v>
      </c>
      <c r="AC670" s="519">
        <v>3798</v>
      </c>
      <c r="AD670" s="519">
        <v>4131</v>
      </c>
      <c r="AE670" s="519">
        <v>4473</v>
      </c>
      <c r="AF670" s="519">
        <v>4822</v>
      </c>
      <c r="AG670" s="519">
        <v>5179</v>
      </c>
      <c r="AH670" s="519">
        <v>5545</v>
      </c>
      <c r="AI670" s="519">
        <v>5921</v>
      </c>
      <c r="AJ670" s="519">
        <v>6305</v>
      </c>
      <c r="AK670" s="519">
        <v>6700</v>
      </c>
      <c r="AL670" s="519">
        <v>6861</v>
      </c>
      <c r="AM670" s="519">
        <v>7028</v>
      </c>
      <c r="AN670" s="519">
        <v>7200</v>
      </c>
      <c r="AO670" s="519">
        <v>7378</v>
      </c>
      <c r="AP670" s="519">
        <v>7563</v>
      </c>
      <c r="AQ670" s="519">
        <v>7756</v>
      </c>
      <c r="AR670" s="519">
        <v>7958</v>
      </c>
      <c r="AS670" s="519">
        <v>8169</v>
      </c>
      <c r="AT670" s="519">
        <v>8389</v>
      </c>
      <c r="AU670" s="519">
        <v>8622</v>
      </c>
      <c r="AV670" s="519">
        <v>8867</v>
      </c>
      <c r="AW670" s="519">
        <v>9126</v>
      </c>
      <c r="AX670" s="519">
        <v>9401</v>
      </c>
      <c r="AY670" s="519">
        <v>9691</v>
      </c>
      <c r="AZ670" s="519">
        <v>0</v>
      </c>
      <c r="BA670" s="519">
        <v>0</v>
      </c>
      <c r="BB670" s="519">
        <v>0</v>
      </c>
      <c r="BC670" s="519">
        <v>0</v>
      </c>
      <c r="BD670" s="519">
        <v>0</v>
      </c>
      <c r="BE670" s="519">
        <v>0</v>
      </c>
      <c r="BF670" s="519">
        <v>0</v>
      </c>
      <c r="BG670" s="519">
        <v>0</v>
      </c>
      <c r="BH670" s="519">
        <v>0</v>
      </c>
      <c r="BI670" s="519">
        <v>0</v>
      </c>
      <c r="BJ670" s="519">
        <v>0</v>
      </c>
      <c r="BK670" s="519">
        <v>0</v>
      </c>
      <c r="BL670" s="519">
        <v>0</v>
      </c>
      <c r="BM670" s="519">
        <v>0</v>
      </c>
      <c r="BN670" s="519">
        <v>0</v>
      </c>
      <c r="BO670" s="519">
        <v>0</v>
      </c>
      <c r="BP670" s="519">
        <v>0</v>
      </c>
      <c r="BQ670" s="519">
        <v>0</v>
      </c>
      <c r="BR670" s="519">
        <v>0</v>
      </c>
      <c r="BS670" s="519">
        <v>0</v>
      </c>
      <c r="BT670" s="519">
        <v>0</v>
      </c>
      <c r="BU670" s="519">
        <v>0</v>
      </c>
      <c r="BV670" s="519">
        <v>0</v>
      </c>
      <c r="BW670" s="519">
        <v>0</v>
      </c>
      <c r="BX670" s="519">
        <v>0</v>
      </c>
      <c r="BY670" s="519">
        <v>0</v>
      </c>
      <c r="BZ670" s="519">
        <v>0</v>
      </c>
      <c r="CA670" s="519">
        <v>0</v>
      </c>
      <c r="CB670" s="519">
        <v>0</v>
      </c>
      <c r="CC670" s="519">
        <v>0</v>
      </c>
      <c r="CD670" s="519">
        <v>0</v>
      </c>
      <c r="CE670" s="519">
        <v>0</v>
      </c>
      <c r="CF670" s="519">
        <v>0</v>
      </c>
      <c r="CG670" s="519">
        <v>0</v>
      </c>
      <c r="CH670" s="519">
        <v>0</v>
      </c>
      <c r="CI670" s="519">
        <v>0</v>
      </c>
      <c r="CJ670" s="519">
        <v>0</v>
      </c>
      <c r="CK670" s="519">
        <v>0</v>
      </c>
      <c r="CL670" s="519">
        <v>0</v>
      </c>
      <c r="CM670" s="519">
        <v>0</v>
      </c>
      <c r="CN670" s="519">
        <v>0</v>
      </c>
      <c r="CO670" s="519">
        <v>0</v>
      </c>
      <c r="CP670" s="519">
        <v>0</v>
      </c>
      <c r="CQ670" s="519">
        <v>0</v>
      </c>
      <c r="CR670" s="519">
        <v>0</v>
      </c>
      <c r="CS670" s="519">
        <v>0</v>
      </c>
      <c r="CT670" s="519">
        <v>0</v>
      </c>
      <c r="CU670" s="519">
        <v>0</v>
      </c>
      <c r="CV670" s="519">
        <v>0</v>
      </c>
      <c r="CW670" s="519">
        <v>0</v>
      </c>
      <c r="CX670" s="519">
        <v>0</v>
      </c>
      <c r="CY670" s="519">
        <v>0</v>
      </c>
      <c r="CZ670" s="519">
        <v>0</v>
      </c>
      <c r="DA670" s="519">
        <v>0</v>
      </c>
      <c r="DB670" s="519">
        <v>0</v>
      </c>
      <c r="DC670" s="519">
        <v>0</v>
      </c>
      <c r="DD670" s="519">
        <v>0</v>
      </c>
      <c r="DE670" s="519">
        <v>0</v>
      </c>
      <c r="DF670" s="519">
        <v>0</v>
      </c>
      <c r="DG670" s="519">
        <v>0</v>
      </c>
      <c r="DH670" s="519">
        <v>0</v>
      </c>
      <c r="DI670" s="519">
        <v>0</v>
      </c>
      <c r="DJ670" s="519">
        <v>0</v>
      </c>
      <c r="DK670" s="519">
        <v>0</v>
      </c>
      <c r="DL670" s="519">
        <v>0</v>
      </c>
      <c r="DM670" s="519">
        <v>0</v>
      </c>
      <c r="DN670" s="519">
        <v>0</v>
      </c>
      <c r="DO670" s="519">
        <v>0</v>
      </c>
      <c r="DP670" s="519">
        <v>0</v>
      </c>
      <c r="DQ670" s="519">
        <v>0</v>
      </c>
      <c r="DR670" s="519">
        <v>0</v>
      </c>
      <c r="DS670" s="519">
        <v>0</v>
      </c>
      <c r="DT670" s="519">
        <v>0</v>
      </c>
      <c r="DU670" s="519">
        <v>0</v>
      </c>
      <c r="DV670" s="519">
        <v>0</v>
      </c>
      <c r="DW670" s="519">
        <v>0</v>
      </c>
      <c r="DX670" s="519">
        <v>0</v>
      </c>
      <c r="DZ670" s="337"/>
      <c r="EA670" s="519" t="s">
        <v>1062</v>
      </c>
      <c r="EB670" s="519" t="s">
        <v>1059</v>
      </c>
      <c r="EC670" s="519">
        <v>9</v>
      </c>
      <c r="ED670" s="521" t="str">
        <f t="shared" si="32"/>
        <v>SDN200109</v>
      </c>
      <c r="EE670" s="519">
        <v>223</v>
      </c>
      <c r="EF670" s="519">
        <v>694</v>
      </c>
      <c r="EG670" s="519">
        <v>1274</v>
      </c>
      <c r="EH670" s="519">
        <v>1837</v>
      </c>
      <c r="EI670" s="519">
        <v>2391</v>
      </c>
      <c r="EJ670" s="519">
        <v>2931</v>
      </c>
      <c r="EK670" s="519">
        <v>3461</v>
      </c>
      <c r="EL670" s="519">
        <v>3988</v>
      </c>
      <c r="EM670" s="519">
        <v>4506</v>
      </c>
      <c r="EN670" s="519">
        <v>5185</v>
      </c>
      <c r="EO670" s="519">
        <v>5593</v>
      </c>
      <c r="EP670" s="519">
        <v>5998</v>
      </c>
      <c r="EQ670" s="519">
        <v>6394</v>
      </c>
      <c r="ER670" s="519">
        <v>6785</v>
      </c>
      <c r="ES670" s="519">
        <v>7169</v>
      </c>
      <c r="ET670" s="519">
        <v>7545</v>
      </c>
      <c r="EU670" s="519">
        <v>7916</v>
      </c>
      <c r="EV670" s="519">
        <v>8282</v>
      </c>
      <c r="EW670" s="519">
        <v>8642</v>
      </c>
      <c r="EX670" s="519">
        <v>0</v>
      </c>
      <c r="EY670" s="519">
        <v>0</v>
      </c>
      <c r="EZ670" s="519">
        <v>0</v>
      </c>
      <c r="FA670" s="519">
        <v>0</v>
      </c>
      <c r="FB670" s="519">
        <v>0</v>
      </c>
      <c r="FC670" s="519">
        <v>0</v>
      </c>
      <c r="FD670" s="519">
        <v>0</v>
      </c>
      <c r="FE670" s="519">
        <v>0</v>
      </c>
      <c r="FF670" s="519">
        <v>0</v>
      </c>
      <c r="FG670" s="519">
        <v>0</v>
      </c>
      <c r="FH670" s="519">
        <v>0</v>
      </c>
      <c r="FI670" s="519">
        <v>0</v>
      </c>
      <c r="FJ670" s="519">
        <v>0</v>
      </c>
      <c r="FK670" s="519">
        <v>0</v>
      </c>
      <c r="FL670" s="519">
        <v>0</v>
      </c>
      <c r="FM670" s="519">
        <v>0</v>
      </c>
      <c r="FN670" s="519">
        <v>0</v>
      </c>
      <c r="FO670" s="519">
        <v>0</v>
      </c>
      <c r="FP670" s="519">
        <v>0</v>
      </c>
      <c r="FQ670" s="519">
        <v>0</v>
      </c>
      <c r="FR670" s="519">
        <v>0</v>
      </c>
      <c r="FS670" s="519">
        <v>0</v>
      </c>
      <c r="FT670" s="519">
        <v>0</v>
      </c>
      <c r="FU670" s="519">
        <v>0</v>
      </c>
      <c r="FV670" s="519">
        <v>0</v>
      </c>
      <c r="FW670" s="519">
        <v>0</v>
      </c>
      <c r="FX670" s="519">
        <v>0</v>
      </c>
      <c r="FY670" s="519">
        <v>0</v>
      </c>
      <c r="FZ670" s="519">
        <v>0</v>
      </c>
      <c r="GA670" s="519">
        <v>0</v>
      </c>
      <c r="GB670" s="519">
        <v>0</v>
      </c>
      <c r="GC670" s="519">
        <v>0</v>
      </c>
      <c r="GD670" s="519">
        <v>0</v>
      </c>
      <c r="GE670" s="519">
        <v>0</v>
      </c>
      <c r="GF670" s="519">
        <v>0</v>
      </c>
      <c r="GG670" s="519">
        <v>0</v>
      </c>
      <c r="GH670" s="519">
        <v>0</v>
      </c>
      <c r="GI670" s="519">
        <v>0</v>
      </c>
      <c r="GJ670" s="519">
        <v>0</v>
      </c>
      <c r="GK670" s="519">
        <v>0</v>
      </c>
      <c r="GL670" s="519">
        <v>0</v>
      </c>
      <c r="GM670" s="519">
        <v>0</v>
      </c>
      <c r="GN670" s="519">
        <v>0</v>
      </c>
      <c r="GO670" s="519">
        <v>0</v>
      </c>
      <c r="GP670" s="519">
        <v>0</v>
      </c>
      <c r="GQ670" s="519">
        <v>0</v>
      </c>
      <c r="GR670" s="519">
        <v>0</v>
      </c>
      <c r="GS670" s="519">
        <v>0</v>
      </c>
      <c r="GT670" s="519">
        <v>0</v>
      </c>
      <c r="GU670" s="519">
        <v>0</v>
      </c>
      <c r="GV670" s="519">
        <v>0</v>
      </c>
      <c r="GW670" s="519">
        <v>0</v>
      </c>
      <c r="GX670" s="519">
        <v>0</v>
      </c>
      <c r="GY670" s="519">
        <v>0</v>
      </c>
      <c r="GZ670" s="519">
        <v>0</v>
      </c>
      <c r="HA670" s="519">
        <v>0</v>
      </c>
      <c r="HB670" s="519">
        <v>0</v>
      </c>
      <c r="HC670" s="519">
        <v>0</v>
      </c>
      <c r="HD670" s="519">
        <v>0</v>
      </c>
      <c r="HE670" s="519">
        <v>0</v>
      </c>
      <c r="HF670" s="519">
        <v>0</v>
      </c>
      <c r="HG670" s="519">
        <v>0</v>
      </c>
      <c r="HH670" s="519">
        <v>0</v>
      </c>
      <c r="HI670" s="519">
        <v>0</v>
      </c>
      <c r="HJ670" s="519">
        <v>0</v>
      </c>
      <c r="HK670" s="519">
        <v>0</v>
      </c>
      <c r="HL670" s="519">
        <v>0</v>
      </c>
      <c r="HM670" s="519">
        <v>0</v>
      </c>
      <c r="HN670" s="519">
        <v>0</v>
      </c>
      <c r="HO670" s="519">
        <v>0</v>
      </c>
      <c r="HP670" s="519">
        <v>0</v>
      </c>
      <c r="HQ670" s="519">
        <v>0</v>
      </c>
      <c r="HR670" s="519">
        <v>0</v>
      </c>
      <c r="HS670" s="519">
        <v>0</v>
      </c>
      <c r="HT670" s="519">
        <v>0</v>
      </c>
      <c r="HU670" s="519">
        <v>0</v>
      </c>
      <c r="HV670" s="519">
        <v>0</v>
      </c>
      <c r="HW670" s="519">
        <v>0</v>
      </c>
      <c r="HX670" s="519">
        <v>0</v>
      </c>
      <c r="HY670" s="519">
        <v>0</v>
      </c>
      <c r="HZ670" s="519">
        <v>0</v>
      </c>
      <c r="IA670" s="519">
        <v>0</v>
      </c>
      <c r="IB670" s="519">
        <v>0</v>
      </c>
      <c r="IC670" s="519">
        <v>0</v>
      </c>
      <c r="ID670" s="519">
        <v>0</v>
      </c>
      <c r="IE670" s="519">
        <v>0</v>
      </c>
      <c r="IF670" s="519">
        <v>0</v>
      </c>
      <c r="IG670" s="519">
        <v>0</v>
      </c>
      <c r="IH670" s="519">
        <v>0</v>
      </c>
      <c r="II670" s="519">
        <v>0</v>
      </c>
      <c r="IJ670" s="519">
        <v>0</v>
      </c>
      <c r="IK670" s="519">
        <v>0</v>
      </c>
    </row>
    <row r="671" spans="2:245" hidden="1">
      <c r="B671" s="519" t="s">
        <v>1058</v>
      </c>
      <c r="C671" s="519"/>
      <c r="D671" s="519"/>
      <c r="E671" s="519"/>
      <c r="F671" s="519">
        <v>2</v>
      </c>
      <c r="G671" s="519"/>
      <c r="H671" s="519">
        <v>5</v>
      </c>
      <c r="I671" s="519">
        <v>9</v>
      </c>
      <c r="J671" s="519" t="str">
        <f t="shared" si="33"/>
        <v>SDN10020509</v>
      </c>
      <c r="K671" s="519">
        <v>768</v>
      </c>
      <c r="M671" s="337"/>
      <c r="N671" s="519" t="s">
        <v>1062</v>
      </c>
      <c r="O671" s="519" t="s">
        <v>1059</v>
      </c>
      <c r="P671" s="519">
        <v>10</v>
      </c>
      <c r="Q671" s="521" t="str">
        <f t="shared" si="31"/>
        <v>SDN200110</v>
      </c>
      <c r="R671" s="519">
        <v>107</v>
      </c>
      <c r="S671" s="519">
        <v>334</v>
      </c>
      <c r="T671" s="519">
        <v>566</v>
      </c>
      <c r="U671" s="519">
        <v>803</v>
      </c>
      <c r="V671" s="519">
        <v>1045</v>
      </c>
      <c r="W671" s="519">
        <v>1292</v>
      </c>
      <c r="X671" s="519">
        <v>1545</v>
      </c>
      <c r="Y671" s="519">
        <v>1805</v>
      </c>
      <c r="Z671" s="519">
        <v>2072</v>
      </c>
      <c r="AA671" s="519">
        <v>3126</v>
      </c>
      <c r="AB671" s="519">
        <v>3442</v>
      </c>
      <c r="AC671" s="519">
        <v>3765</v>
      </c>
      <c r="AD671" s="519">
        <v>4095</v>
      </c>
      <c r="AE671" s="519">
        <v>4433</v>
      </c>
      <c r="AF671" s="519">
        <v>4779</v>
      </c>
      <c r="AG671" s="519">
        <v>5134</v>
      </c>
      <c r="AH671" s="519">
        <v>5497</v>
      </c>
      <c r="AI671" s="519">
        <v>5870</v>
      </c>
      <c r="AJ671" s="519">
        <v>6252</v>
      </c>
      <c r="AK671" s="519">
        <v>6645</v>
      </c>
      <c r="AL671" s="519">
        <v>6806</v>
      </c>
      <c r="AM671" s="519">
        <v>6972</v>
      </c>
      <c r="AN671" s="519">
        <v>7144</v>
      </c>
      <c r="AO671" s="519">
        <v>7323</v>
      </c>
      <c r="AP671" s="519">
        <v>7509</v>
      </c>
      <c r="AQ671" s="519">
        <v>7705</v>
      </c>
      <c r="AR671" s="519">
        <v>7909</v>
      </c>
      <c r="AS671" s="519">
        <v>8122</v>
      </c>
      <c r="AT671" s="519">
        <v>8347</v>
      </c>
      <c r="AU671" s="519">
        <v>8584</v>
      </c>
      <c r="AV671" s="519">
        <v>8835</v>
      </c>
      <c r="AW671" s="519">
        <v>9100</v>
      </c>
      <c r="AX671" s="519">
        <v>9380</v>
      </c>
      <c r="AY671" s="519">
        <v>9679</v>
      </c>
      <c r="AZ671" s="519">
        <v>0</v>
      </c>
      <c r="BA671" s="519">
        <v>0</v>
      </c>
      <c r="BB671" s="519">
        <v>0</v>
      </c>
      <c r="BC671" s="519">
        <v>0</v>
      </c>
      <c r="BD671" s="519">
        <v>0</v>
      </c>
      <c r="BE671" s="519">
        <v>0</v>
      </c>
      <c r="BF671" s="519">
        <v>0</v>
      </c>
      <c r="BG671" s="519">
        <v>0</v>
      </c>
      <c r="BH671" s="519">
        <v>0</v>
      </c>
      <c r="BI671" s="519">
        <v>0</v>
      </c>
      <c r="BJ671" s="519">
        <v>0</v>
      </c>
      <c r="BK671" s="519">
        <v>0</v>
      </c>
      <c r="BL671" s="519">
        <v>0</v>
      </c>
      <c r="BM671" s="519">
        <v>0</v>
      </c>
      <c r="BN671" s="519">
        <v>0</v>
      </c>
      <c r="BO671" s="519">
        <v>0</v>
      </c>
      <c r="BP671" s="519">
        <v>0</v>
      </c>
      <c r="BQ671" s="519">
        <v>0</v>
      </c>
      <c r="BR671" s="519">
        <v>0</v>
      </c>
      <c r="BS671" s="519">
        <v>0</v>
      </c>
      <c r="BT671" s="519">
        <v>0</v>
      </c>
      <c r="BU671" s="519">
        <v>0</v>
      </c>
      <c r="BV671" s="519">
        <v>0</v>
      </c>
      <c r="BW671" s="519">
        <v>0</v>
      </c>
      <c r="BX671" s="519">
        <v>0</v>
      </c>
      <c r="BY671" s="519">
        <v>0</v>
      </c>
      <c r="BZ671" s="519">
        <v>0</v>
      </c>
      <c r="CA671" s="519">
        <v>0</v>
      </c>
      <c r="CB671" s="519">
        <v>0</v>
      </c>
      <c r="CC671" s="519">
        <v>0</v>
      </c>
      <c r="CD671" s="519">
        <v>0</v>
      </c>
      <c r="CE671" s="519">
        <v>0</v>
      </c>
      <c r="CF671" s="519">
        <v>0</v>
      </c>
      <c r="CG671" s="519">
        <v>0</v>
      </c>
      <c r="CH671" s="519">
        <v>0</v>
      </c>
      <c r="CI671" s="519">
        <v>0</v>
      </c>
      <c r="CJ671" s="519">
        <v>0</v>
      </c>
      <c r="CK671" s="519">
        <v>0</v>
      </c>
      <c r="CL671" s="519">
        <v>0</v>
      </c>
      <c r="CM671" s="519">
        <v>0</v>
      </c>
      <c r="CN671" s="519">
        <v>0</v>
      </c>
      <c r="CO671" s="519">
        <v>0</v>
      </c>
      <c r="CP671" s="519">
        <v>0</v>
      </c>
      <c r="CQ671" s="519">
        <v>0</v>
      </c>
      <c r="CR671" s="519">
        <v>0</v>
      </c>
      <c r="CS671" s="519">
        <v>0</v>
      </c>
      <c r="CT671" s="519">
        <v>0</v>
      </c>
      <c r="CU671" s="519">
        <v>0</v>
      </c>
      <c r="CV671" s="519">
        <v>0</v>
      </c>
      <c r="CW671" s="519">
        <v>0</v>
      </c>
      <c r="CX671" s="519">
        <v>0</v>
      </c>
      <c r="CY671" s="519">
        <v>0</v>
      </c>
      <c r="CZ671" s="519">
        <v>0</v>
      </c>
      <c r="DA671" s="519">
        <v>0</v>
      </c>
      <c r="DB671" s="519">
        <v>0</v>
      </c>
      <c r="DC671" s="519">
        <v>0</v>
      </c>
      <c r="DD671" s="519">
        <v>0</v>
      </c>
      <c r="DE671" s="519">
        <v>0</v>
      </c>
      <c r="DF671" s="519">
        <v>0</v>
      </c>
      <c r="DG671" s="519">
        <v>0</v>
      </c>
      <c r="DH671" s="519">
        <v>0</v>
      </c>
      <c r="DI671" s="519">
        <v>0</v>
      </c>
      <c r="DJ671" s="519">
        <v>0</v>
      </c>
      <c r="DK671" s="519">
        <v>0</v>
      </c>
      <c r="DL671" s="519">
        <v>0</v>
      </c>
      <c r="DM671" s="519">
        <v>0</v>
      </c>
      <c r="DN671" s="519">
        <v>0</v>
      </c>
      <c r="DO671" s="519">
        <v>0</v>
      </c>
      <c r="DP671" s="519">
        <v>0</v>
      </c>
      <c r="DQ671" s="519">
        <v>0</v>
      </c>
      <c r="DR671" s="519">
        <v>0</v>
      </c>
      <c r="DS671" s="519">
        <v>0</v>
      </c>
      <c r="DT671" s="519">
        <v>0</v>
      </c>
      <c r="DU671" s="519">
        <v>0</v>
      </c>
      <c r="DV671" s="519">
        <v>0</v>
      </c>
      <c r="DW671" s="519">
        <v>0</v>
      </c>
      <c r="DX671" s="519">
        <v>0</v>
      </c>
      <c r="DZ671" s="337"/>
      <c r="EA671" s="519" t="s">
        <v>1062</v>
      </c>
      <c r="EB671" s="519" t="s">
        <v>1059</v>
      </c>
      <c r="EC671" s="519">
        <v>10</v>
      </c>
      <c r="ED671" s="521" t="str">
        <f t="shared" si="32"/>
        <v>SDN200110</v>
      </c>
      <c r="EE671" s="519">
        <v>215</v>
      </c>
      <c r="EF671" s="519">
        <v>675</v>
      </c>
      <c r="EG671" s="519">
        <v>1251</v>
      </c>
      <c r="EH671" s="519">
        <v>1809</v>
      </c>
      <c r="EI671" s="519">
        <v>2357</v>
      </c>
      <c r="EJ671" s="519">
        <v>2893</v>
      </c>
      <c r="EK671" s="519">
        <v>3420</v>
      </c>
      <c r="EL671" s="519">
        <v>3943</v>
      </c>
      <c r="EM671" s="519">
        <v>4461</v>
      </c>
      <c r="EN671" s="519">
        <v>5136</v>
      </c>
      <c r="EO671" s="519">
        <v>5543</v>
      </c>
      <c r="EP671" s="519">
        <v>5942</v>
      </c>
      <c r="EQ671" s="519">
        <v>6334</v>
      </c>
      <c r="ER671" s="519">
        <v>6720</v>
      </c>
      <c r="ES671" s="519">
        <v>7099</v>
      </c>
      <c r="ET671" s="519">
        <v>7473</v>
      </c>
      <c r="EU671" s="519">
        <v>7839</v>
      </c>
      <c r="EV671" s="519">
        <v>8202</v>
      </c>
      <c r="EW671" s="519">
        <v>8559</v>
      </c>
      <c r="EX671" s="519">
        <v>0</v>
      </c>
      <c r="EY671" s="519">
        <v>0</v>
      </c>
      <c r="EZ671" s="519">
        <v>0</v>
      </c>
      <c r="FA671" s="519">
        <v>0</v>
      </c>
      <c r="FB671" s="519">
        <v>0</v>
      </c>
      <c r="FC671" s="519">
        <v>0</v>
      </c>
      <c r="FD671" s="519">
        <v>0</v>
      </c>
      <c r="FE671" s="519">
        <v>0</v>
      </c>
      <c r="FF671" s="519">
        <v>0</v>
      </c>
      <c r="FG671" s="519">
        <v>0</v>
      </c>
      <c r="FH671" s="519">
        <v>0</v>
      </c>
      <c r="FI671" s="519">
        <v>0</v>
      </c>
      <c r="FJ671" s="519">
        <v>0</v>
      </c>
      <c r="FK671" s="519">
        <v>0</v>
      </c>
      <c r="FL671" s="519">
        <v>0</v>
      </c>
      <c r="FM671" s="519">
        <v>0</v>
      </c>
      <c r="FN671" s="519">
        <v>0</v>
      </c>
      <c r="FO671" s="519">
        <v>0</v>
      </c>
      <c r="FP671" s="519">
        <v>0</v>
      </c>
      <c r="FQ671" s="519">
        <v>0</v>
      </c>
      <c r="FR671" s="519">
        <v>0</v>
      </c>
      <c r="FS671" s="519">
        <v>0</v>
      </c>
      <c r="FT671" s="519">
        <v>0</v>
      </c>
      <c r="FU671" s="519">
        <v>0</v>
      </c>
      <c r="FV671" s="519">
        <v>0</v>
      </c>
      <c r="FW671" s="519">
        <v>0</v>
      </c>
      <c r="FX671" s="519">
        <v>0</v>
      </c>
      <c r="FY671" s="519">
        <v>0</v>
      </c>
      <c r="FZ671" s="519">
        <v>0</v>
      </c>
      <c r="GA671" s="519">
        <v>0</v>
      </c>
      <c r="GB671" s="519">
        <v>0</v>
      </c>
      <c r="GC671" s="519">
        <v>0</v>
      </c>
      <c r="GD671" s="519">
        <v>0</v>
      </c>
      <c r="GE671" s="519">
        <v>0</v>
      </c>
      <c r="GF671" s="519">
        <v>0</v>
      </c>
      <c r="GG671" s="519">
        <v>0</v>
      </c>
      <c r="GH671" s="519">
        <v>0</v>
      </c>
      <c r="GI671" s="519">
        <v>0</v>
      </c>
      <c r="GJ671" s="519">
        <v>0</v>
      </c>
      <c r="GK671" s="519">
        <v>0</v>
      </c>
      <c r="GL671" s="519">
        <v>0</v>
      </c>
      <c r="GM671" s="519">
        <v>0</v>
      </c>
      <c r="GN671" s="519">
        <v>0</v>
      </c>
      <c r="GO671" s="519">
        <v>0</v>
      </c>
      <c r="GP671" s="519">
        <v>0</v>
      </c>
      <c r="GQ671" s="519">
        <v>0</v>
      </c>
      <c r="GR671" s="519">
        <v>0</v>
      </c>
      <c r="GS671" s="519">
        <v>0</v>
      </c>
      <c r="GT671" s="519">
        <v>0</v>
      </c>
      <c r="GU671" s="519">
        <v>0</v>
      </c>
      <c r="GV671" s="519">
        <v>0</v>
      </c>
      <c r="GW671" s="519">
        <v>0</v>
      </c>
      <c r="GX671" s="519">
        <v>0</v>
      </c>
      <c r="GY671" s="519">
        <v>0</v>
      </c>
      <c r="GZ671" s="519">
        <v>0</v>
      </c>
      <c r="HA671" s="519">
        <v>0</v>
      </c>
      <c r="HB671" s="519">
        <v>0</v>
      </c>
      <c r="HC671" s="519">
        <v>0</v>
      </c>
      <c r="HD671" s="519">
        <v>0</v>
      </c>
      <c r="HE671" s="519">
        <v>0</v>
      </c>
      <c r="HF671" s="519">
        <v>0</v>
      </c>
      <c r="HG671" s="519">
        <v>0</v>
      </c>
      <c r="HH671" s="519">
        <v>0</v>
      </c>
      <c r="HI671" s="519">
        <v>0</v>
      </c>
      <c r="HJ671" s="519">
        <v>0</v>
      </c>
      <c r="HK671" s="519">
        <v>0</v>
      </c>
      <c r="HL671" s="519">
        <v>0</v>
      </c>
      <c r="HM671" s="519">
        <v>0</v>
      </c>
      <c r="HN671" s="519">
        <v>0</v>
      </c>
      <c r="HO671" s="519">
        <v>0</v>
      </c>
      <c r="HP671" s="519">
        <v>0</v>
      </c>
      <c r="HQ671" s="519">
        <v>0</v>
      </c>
      <c r="HR671" s="519">
        <v>0</v>
      </c>
      <c r="HS671" s="519">
        <v>0</v>
      </c>
      <c r="HT671" s="519">
        <v>0</v>
      </c>
      <c r="HU671" s="519">
        <v>0</v>
      </c>
      <c r="HV671" s="519">
        <v>0</v>
      </c>
      <c r="HW671" s="519">
        <v>0</v>
      </c>
      <c r="HX671" s="519">
        <v>0</v>
      </c>
      <c r="HY671" s="519">
        <v>0</v>
      </c>
      <c r="HZ671" s="519">
        <v>0</v>
      </c>
      <c r="IA671" s="519">
        <v>0</v>
      </c>
      <c r="IB671" s="519">
        <v>0</v>
      </c>
      <c r="IC671" s="519">
        <v>0</v>
      </c>
      <c r="ID671" s="519">
        <v>0</v>
      </c>
      <c r="IE671" s="519">
        <v>0</v>
      </c>
      <c r="IF671" s="519">
        <v>0</v>
      </c>
      <c r="IG671" s="519">
        <v>0</v>
      </c>
      <c r="IH671" s="519">
        <v>0</v>
      </c>
      <c r="II671" s="519">
        <v>0</v>
      </c>
      <c r="IJ671" s="519">
        <v>0</v>
      </c>
      <c r="IK671" s="519">
        <v>0</v>
      </c>
    </row>
    <row r="672" spans="2:245" hidden="1">
      <c r="B672" s="519" t="s">
        <v>1058</v>
      </c>
      <c r="C672" s="519"/>
      <c r="D672" s="519"/>
      <c r="E672" s="519"/>
      <c r="F672" s="519">
        <v>2</v>
      </c>
      <c r="G672" s="519"/>
      <c r="H672" s="519">
        <v>5</v>
      </c>
      <c r="I672" s="519">
        <v>10</v>
      </c>
      <c r="J672" s="519" t="str">
        <f t="shared" si="33"/>
        <v>SDN10020510</v>
      </c>
      <c r="K672" s="519">
        <v>768</v>
      </c>
      <c r="M672" s="337"/>
      <c r="N672" s="519" t="s">
        <v>1062</v>
      </c>
      <c r="O672" s="519" t="s">
        <v>1059</v>
      </c>
      <c r="P672" s="519">
        <v>11</v>
      </c>
      <c r="Q672" s="521" t="str">
        <f t="shared" si="31"/>
        <v>SDN200111</v>
      </c>
      <c r="R672" s="519">
        <v>103</v>
      </c>
      <c r="S672" s="519">
        <v>327</v>
      </c>
      <c r="T672" s="519">
        <v>557</v>
      </c>
      <c r="U672" s="519">
        <v>791</v>
      </c>
      <c r="V672" s="519">
        <v>1031</v>
      </c>
      <c r="W672" s="519">
        <v>1276</v>
      </c>
      <c r="X672" s="519">
        <v>1527</v>
      </c>
      <c r="Y672" s="519">
        <v>1785</v>
      </c>
      <c r="Z672" s="519">
        <v>2050</v>
      </c>
      <c r="AA672" s="519">
        <v>3094</v>
      </c>
      <c r="AB672" s="519">
        <v>3406</v>
      </c>
      <c r="AC672" s="519">
        <v>3726</v>
      </c>
      <c r="AD672" s="519">
        <v>4053</v>
      </c>
      <c r="AE672" s="519">
        <v>4388</v>
      </c>
      <c r="AF672" s="519">
        <v>4731</v>
      </c>
      <c r="AG672" s="519">
        <v>5082</v>
      </c>
      <c r="AH672" s="519">
        <v>5442</v>
      </c>
      <c r="AI672" s="519">
        <v>5812</v>
      </c>
      <c r="AJ672" s="519">
        <v>6191</v>
      </c>
      <c r="AK672" s="519">
        <v>6582</v>
      </c>
      <c r="AL672" s="519">
        <v>6742</v>
      </c>
      <c r="AM672" s="519">
        <v>6908</v>
      </c>
      <c r="AN672" s="519">
        <v>7081</v>
      </c>
      <c r="AO672" s="519">
        <v>7261</v>
      </c>
      <c r="AP672" s="519">
        <v>7449</v>
      </c>
      <c r="AQ672" s="519">
        <v>7646</v>
      </c>
      <c r="AR672" s="519">
        <v>7852</v>
      </c>
      <c r="AS672" s="519">
        <v>8069</v>
      </c>
      <c r="AT672" s="519">
        <v>8298</v>
      </c>
      <c r="AU672" s="519">
        <v>8540</v>
      </c>
      <c r="AV672" s="519">
        <v>8796</v>
      </c>
      <c r="AW672" s="519">
        <v>9067</v>
      </c>
      <c r="AX672" s="519">
        <v>9356</v>
      </c>
      <c r="AY672" s="519">
        <v>9665</v>
      </c>
      <c r="AZ672" s="519">
        <v>0</v>
      </c>
      <c r="BA672" s="519">
        <v>0</v>
      </c>
      <c r="BB672" s="519">
        <v>0</v>
      </c>
      <c r="BC672" s="519">
        <v>0</v>
      </c>
      <c r="BD672" s="519">
        <v>0</v>
      </c>
      <c r="BE672" s="519">
        <v>0</v>
      </c>
      <c r="BF672" s="519">
        <v>0</v>
      </c>
      <c r="BG672" s="519">
        <v>0</v>
      </c>
      <c r="BH672" s="519">
        <v>0</v>
      </c>
      <c r="BI672" s="519">
        <v>0</v>
      </c>
      <c r="BJ672" s="519">
        <v>0</v>
      </c>
      <c r="BK672" s="519">
        <v>0</v>
      </c>
      <c r="BL672" s="519">
        <v>0</v>
      </c>
      <c r="BM672" s="519">
        <v>0</v>
      </c>
      <c r="BN672" s="519">
        <v>0</v>
      </c>
      <c r="BO672" s="519">
        <v>0</v>
      </c>
      <c r="BP672" s="519">
        <v>0</v>
      </c>
      <c r="BQ672" s="519">
        <v>0</v>
      </c>
      <c r="BR672" s="519">
        <v>0</v>
      </c>
      <c r="BS672" s="519">
        <v>0</v>
      </c>
      <c r="BT672" s="519">
        <v>0</v>
      </c>
      <c r="BU672" s="519">
        <v>0</v>
      </c>
      <c r="BV672" s="519">
        <v>0</v>
      </c>
      <c r="BW672" s="519">
        <v>0</v>
      </c>
      <c r="BX672" s="519">
        <v>0</v>
      </c>
      <c r="BY672" s="519">
        <v>0</v>
      </c>
      <c r="BZ672" s="519">
        <v>0</v>
      </c>
      <c r="CA672" s="519">
        <v>0</v>
      </c>
      <c r="CB672" s="519">
        <v>0</v>
      </c>
      <c r="CC672" s="519">
        <v>0</v>
      </c>
      <c r="CD672" s="519">
        <v>0</v>
      </c>
      <c r="CE672" s="519">
        <v>0</v>
      </c>
      <c r="CF672" s="519">
        <v>0</v>
      </c>
      <c r="CG672" s="519">
        <v>0</v>
      </c>
      <c r="CH672" s="519">
        <v>0</v>
      </c>
      <c r="CI672" s="519">
        <v>0</v>
      </c>
      <c r="CJ672" s="519">
        <v>0</v>
      </c>
      <c r="CK672" s="519">
        <v>0</v>
      </c>
      <c r="CL672" s="519">
        <v>0</v>
      </c>
      <c r="CM672" s="519">
        <v>0</v>
      </c>
      <c r="CN672" s="519">
        <v>0</v>
      </c>
      <c r="CO672" s="519">
        <v>0</v>
      </c>
      <c r="CP672" s="519">
        <v>0</v>
      </c>
      <c r="CQ672" s="519">
        <v>0</v>
      </c>
      <c r="CR672" s="519">
        <v>0</v>
      </c>
      <c r="CS672" s="519">
        <v>0</v>
      </c>
      <c r="CT672" s="519">
        <v>0</v>
      </c>
      <c r="CU672" s="519">
        <v>0</v>
      </c>
      <c r="CV672" s="519">
        <v>0</v>
      </c>
      <c r="CW672" s="519">
        <v>0</v>
      </c>
      <c r="CX672" s="519">
        <v>0</v>
      </c>
      <c r="CY672" s="519">
        <v>0</v>
      </c>
      <c r="CZ672" s="519">
        <v>0</v>
      </c>
      <c r="DA672" s="519">
        <v>0</v>
      </c>
      <c r="DB672" s="519">
        <v>0</v>
      </c>
      <c r="DC672" s="519">
        <v>0</v>
      </c>
      <c r="DD672" s="519">
        <v>0</v>
      </c>
      <c r="DE672" s="519">
        <v>0</v>
      </c>
      <c r="DF672" s="519">
        <v>0</v>
      </c>
      <c r="DG672" s="519">
        <v>0</v>
      </c>
      <c r="DH672" s="519">
        <v>0</v>
      </c>
      <c r="DI672" s="519">
        <v>0</v>
      </c>
      <c r="DJ672" s="519">
        <v>0</v>
      </c>
      <c r="DK672" s="519">
        <v>0</v>
      </c>
      <c r="DL672" s="519">
        <v>0</v>
      </c>
      <c r="DM672" s="519">
        <v>0</v>
      </c>
      <c r="DN672" s="519">
        <v>0</v>
      </c>
      <c r="DO672" s="519">
        <v>0</v>
      </c>
      <c r="DP672" s="519">
        <v>0</v>
      </c>
      <c r="DQ672" s="519">
        <v>0</v>
      </c>
      <c r="DR672" s="519">
        <v>0</v>
      </c>
      <c r="DS672" s="519">
        <v>0</v>
      </c>
      <c r="DT672" s="519">
        <v>0</v>
      </c>
      <c r="DU672" s="519">
        <v>0</v>
      </c>
      <c r="DV672" s="519">
        <v>0</v>
      </c>
      <c r="DW672" s="519">
        <v>0</v>
      </c>
      <c r="DX672" s="519">
        <v>0</v>
      </c>
      <c r="DZ672" s="337"/>
      <c r="EA672" s="519" t="s">
        <v>1062</v>
      </c>
      <c r="EB672" s="519" t="s">
        <v>1059</v>
      </c>
      <c r="EC672" s="519">
        <v>11</v>
      </c>
      <c r="ED672" s="521" t="str">
        <f t="shared" si="32"/>
        <v>SDN200111</v>
      </c>
      <c r="EE672" s="519">
        <v>207</v>
      </c>
      <c r="EF672" s="519">
        <v>657</v>
      </c>
      <c r="EG672" s="519">
        <v>1225</v>
      </c>
      <c r="EH672" s="519">
        <v>1779</v>
      </c>
      <c r="EI672" s="519">
        <v>2322</v>
      </c>
      <c r="EJ672" s="519">
        <v>2851</v>
      </c>
      <c r="EK672" s="519">
        <v>3376</v>
      </c>
      <c r="EL672" s="519">
        <v>3897</v>
      </c>
      <c r="EM672" s="519">
        <v>4412</v>
      </c>
      <c r="EN672" s="519">
        <v>5081</v>
      </c>
      <c r="EO672" s="519">
        <v>5482</v>
      </c>
      <c r="EP672" s="519">
        <v>5878</v>
      </c>
      <c r="EQ672" s="519">
        <v>6264</v>
      </c>
      <c r="ER672" s="519">
        <v>6645</v>
      </c>
      <c r="ES672" s="519">
        <v>7021</v>
      </c>
      <c r="ET672" s="519">
        <v>7389</v>
      </c>
      <c r="EU672" s="519">
        <v>7751</v>
      </c>
      <c r="EV672" s="519">
        <v>8111</v>
      </c>
      <c r="EW672" s="519">
        <v>8465</v>
      </c>
      <c r="EX672" s="519">
        <v>0</v>
      </c>
      <c r="EY672" s="519">
        <v>0</v>
      </c>
      <c r="EZ672" s="519">
        <v>0</v>
      </c>
      <c r="FA672" s="519">
        <v>0</v>
      </c>
      <c r="FB672" s="519">
        <v>0</v>
      </c>
      <c r="FC672" s="519">
        <v>0</v>
      </c>
      <c r="FD672" s="519">
        <v>0</v>
      </c>
      <c r="FE672" s="519">
        <v>0</v>
      </c>
      <c r="FF672" s="519">
        <v>0</v>
      </c>
      <c r="FG672" s="519">
        <v>0</v>
      </c>
      <c r="FH672" s="519">
        <v>0</v>
      </c>
      <c r="FI672" s="519">
        <v>0</v>
      </c>
      <c r="FJ672" s="519">
        <v>0</v>
      </c>
      <c r="FK672" s="519">
        <v>0</v>
      </c>
      <c r="FL672" s="519">
        <v>0</v>
      </c>
      <c r="FM672" s="519">
        <v>0</v>
      </c>
      <c r="FN672" s="519">
        <v>0</v>
      </c>
      <c r="FO672" s="519">
        <v>0</v>
      </c>
      <c r="FP672" s="519">
        <v>0</v>
      </c>
      <c r="FQ672" s="519">
        <v>0</v>
      </c>
      <c r="FR672" s="519">
        <v>0</v>
      </c>
      <c r="FS672" s="519">
        <v>0</v>
      </c>
      <c r="FT672" s="519">
        <v>0</v>
      </c>
      <c r="FU672" s="519">
        <v>0</v>
      </c>
      <c r="FV672" s="519">
        <v>0</v>
      </c>
      <c r="FW672" s="519">
        <v>0</v>
      </c>
      <c r="FX672" s="519">
        <v>0</v>
      </c>
      <c r="FY672" s="519">
        <v>0</v>
      </c>
      <c r="FZ672" s="519">
        <v>0</v>
      </c>
      <c r="GA672" s="519">
        <v>0</v>
      </c>
      <c r="GB672" s="519">
        <v>0</v>
      </c>
      <c r="GC672" s="519">
        <v>0</v>
      </c>
      <c r="GD672" s="519">
        <v>0</v>
      </c>
      <c r="GE672" s="519">
        <v>0</v>
      </c>
      <c r="GF672" s="519">
        <v>0</v>
      </c>
      <c r="GG672" s="519">
        <v>0</v>
      </c>
      <c r="GH672" s="519">
        <v>0</v>
      </c>
      <c r="GI672" s="519">
        <v>0</v>
      </c>
      <c r="GJ672" s="519">
        <v>0</v>
      </c>
      <c r="GK672" s="519">
        <v>0</v>
      </c>
      <c r="GL672" s="519">
        <v>0</v>
      </c>
      <c r="GM672" s="519">
        <v>0</v>
      </c>
      <c r="GN672" s="519">
        <v>0</v>
      </c>
      <c r="GO672" s="519">
        <v>0</v>
      </c>
      <c r="GP672" s="519">
        <v>0</v>
      </c>
      <c r="GQ672" s="519">
        <v>0</v>
      </c>
      <c r="GR672" s="519">
        <v>0</v>
      </c>
      <c r="GS672" s="519">
        <v>0</v>
      </c>
      <c r="GT672" s="519">
        <v>0</v>
      </c>
      <c r="GU672" s="519">
        <v>0</v>
      </c>
      <c r="GV672" s="519">
        <v>0</v>
      </c>
      <c r="GW672" s="519">
        <v>0</v>
      </c>
      <c r="GX672" s="519">
        <v>0</v>
      </c>
      <c r="GY672" s="519">
        <v>0</v>
      </c>
      <c r="GZ672" s="519">
        <v>0</v>
      </c>
      <c r="HA672" s="519">
        <v>0</v>
      </c>
      <c r="HB672" s="519">
        <v>0</v>
      </c>
      <c r="HC672" s="519">
        <v>0</v>
      </c>
      <c r="HD672" s="519">
        <v>0</v>
      </c>
      <c r="HE672" s="519">
        <v>0</v>
      </c>
      <c r="HF672" s="519">
        <v>0</v>
      </c>
      <c r="HG672" s="519">
        <v>0</v>
      </c>
      <c r="HH672" s="519">
        <v>0</v>
      </c>
      <c r="HI672" s="519">
        <v>0</v>
      </c>
      <c r="HJ672" s="519">
        <v>0</v>
      </c>
      <c r="HK672" s="519">
        <v>0</v>
      </c>
      <c r="HL672" s="519">
        <v>0</v>
      </c>
      <c r="HM672" s="519">
        <v>0</v>
      </c>
      <c r="HN672" s="519">
        <v>0</v>
      </c>
      <c r="HO672" s="519">
        <v>0</v>
      </c>
      <c r="HP672" s="519">
        <v>0</v>
      </c>
      <c r="HQ672" s="519">
        <v>0</v>
      </c>
      <c r="HR672" s="519">
        <v>0</v>
      </c>
      <c r="HS672" s="519">
        <v>0</v>
      </c>
      <c r="HT672" s="519">
        <v>0</v>
      </c>
      <c r="HU672" s="519">
        <v>0</v>
      </c>
      <c r="HV672" s="519">
        <v>0</v>
      </c>
      <c r="HW672" s="519">
        <v>0</v>
      </c>
      <c r="HX672" s="519">
        <v>0</v>
      </c>
      <c r="HY672" s="519">
        <v>0</v>
      </c>
      <c r="HZ672" s="519">
        <v>0</v>
      </c>
      <c r="IA672" s="519">
        <v>0</v>
      </c>
      <c r="IB672" s="519">
        <v>0</v>
      </c>
      <c r="IC672" s="519">
        <v>0</v>
      </c>
      <c r="ID672" s="519">
        <v>0</v>
      </c>
      <c r="IE672" s="519">
        <v>0</v>
      </c>
      <c r="IF672" s="519">
        <v>0</v>
      </c>
      <c r="IG672" s="519">
        <v>0</v>
      </c>
      <c r="IH672" s="519">
        <v>0</v>
      </c>
      <c r="II672" s="519">
        <v>0</v>
      </c>
      <c r="IJ672" s="519">
        <v>0</v>
      </c>
      <c r="IK672" s="519">
        <v>0</v>
      </c>
    </row>
    <row r="673" spans="2:245" hidden="1">
      <c r="B673" s="519" t="s">
        <v>1058</v>
      </c>
      <c r="C673" s="519"/>
      <c r="D673" s="519"/>
      <c r="E673" s="519"/>
      <c r="F673" s="519">
        <v>2</v>
      </c>
      <c r="G673" s="519"/>
      <c r="H673" s="519">
        <v>6</v>
      </c>
      <c r="I673" s="519">
        <v>1</v>
      </c>
      <c r="J673" s="519" t="str">
        <f t="shared" si="33"/>
        <v>SDN10020601</v>
      </c>
      <c r="K673" s="519">
        <v>960</v>
      </c>
      <c r="M673" s="337"/>
      <c r="N673" s="519" t="s">
        <v>1062</v>
      </c>
      <c r="O673" s="519" t="s">
        <v>1059</v>
      </c>
      <c r="P673" s="519">
        <v>12</v>
      </c>
      <c r="Q673" s="521" t="str">
        <f t="shared" si="31"/>
        <v>SDN200112</v>
      </c>
      <c r="R673" s="519">
        <v>98</v>
      </c>
      <c r="S673" s="519">
        <v>320</v>
      </c>
      <c r="T673" s="519">
        <v>547</v>
      </c>
      <c r="U673" s="519">
        <v>779</v>
      </c>
      <c r="V673" s="519">
        <v>1016</v>
      </c>
      <c r="W673" s="519">
        <v>1259</v>
      </c>
      <c r="X673" s="519">
        <v>1508</v>
      </c>
      <c r="Y673" s="519">
        <v>1763</v>
      </c>
      <c r="Z673" s="519">
        <v>2026</v>
      </c>
      <c r="AA673" s="519">
        <v>3058</v>
      </c>
      <c r="AB673" s="519">
        <v>3367</v>
      </c>
      <c r="AC673" s="519">
        <v>3683</v>
      </c>
      <c r="AD673" s="519">
        <v>4006</v>
      </c>
      <c r="AE673" s="519">
        <v>4337</v>
      </c>
      <c r="AF673" s="519">
        <v>4676</v>
      </c>
      <c r="AG673" s="519">
        <v>5024</v>
      </c>
      <c r="AH673" s="519">
        <v>5381</v>
      </c>
      <c r="AI673" s="519">
        <v>5748</v>
      </c>
      <c r="AJ673" s="519">
        <v>6125</v>
      </c>
      <c r="AK673" s="519">
        <v>6513</v>
      </c>
      <c r="AL673" s="519">
        <v>6672</v>
      </c>
      <c r="AM673" s="519">
        <v>6838</v>
      </c>
      <c r="AN673" s="519">
        <v>7011</v>
      </c>
      <c r="AO673" s="519">
        <v>7193</v>
      </c>
      <c r="AP673" s="519">
        <v>7383</v>
      </c>
      <c r="AQ673" s="519">
        <v>7582</v>
      </c>
      <c r="AR673" s="519">
        <v>7791</v>
      </c>
      <c r="AS673" s="519">
        <v>8012</v>
      </c>
      <c r="AT673" s="519">
        <v>8245</v>
      </c>
      <c r="AU673" s="519">
        <v>8492</v>
      </c>
      <c r="AV673" s="519">
        <v>8753</v>
      </c>
      <c r="AW673" s="519">
        <v>9031</v>
      </c>
      <c r="AX673" s="519">
        <v>9330</v>
      </c>
      <c r="AY673" s="519">
        <v>9653</v>
      </c>
      <c r="AZ673" s="519">
        <v>0</v>
      </c>
      <c r="BA673" s="519">
        <v>0</v>
      </c>
      <c r="BB673" s="519">
        <v>0</v>
      </c>
      <c r="BC673" s="519">
        <v>0</v>
      </c>
      <c r="BD673" s="519">
        <v>0</v>
      </c>
      <c r="BE673" s="519">
        <v>0</v>
      </c>
      <c r="BF673" s="519">
        <v>0</v>
      </c>
      <c r="BG673" s="519">
        <v>0</v>
      </c>
      <c r="BH673" s="519">
        <v>0</v>
      </c>
      <c r="BI673" s="519">
        <v>0</v>
      </c>
      <c r="BJ673" s="519">
        <v>0</v>
      </c>
      <c r="BK673" s="519">
        <v>0</v>
      </c>
      <c r="BL673" s="519">
        <v>0</v>
      </c>
      <c r="BM673" s="519">
        <v>0</v>
      </c>
      <c r="BN673" s="519">
        <v>0</v>
      </c>
      <c r="BO673" s="519">
        <v>0</v>
      </c>
      <c r="BP673" s="519">
        <v>0</v>
      </c>
      <c r="BQ673" s="519">
        <v>0</v>
      </c>
      <c r="BR673" s="519">
        <v>0</v>
      </c>
      <c r="BS673" s="519">
        <v>0</v>
      </c>
      <c r="BT673" s="519">
        <v>0</v>
      </c>
      <c r="BU673" s="519">
        <v>0</v>
      </c>
      <c r="BV673" s="519">
        <v>0</v>
      </c>
      <c r="BW673" s="519">
        <v>0</v>
      </c>
      <c r="BX673" s="519">
        <v>0</v>
      </c>
      <c r="BY673" s="519">
        <v>0</v>
      </c>
      <c r="BZ673" s="519">
        <v>0</v>
      </c>
      <c r="CA673" s="519">
        <v>0</v>
      </c>
      <c r="CB673" s="519">
        <v>0</v>
      </c>
      <c r="CC673" s="519">
        <v>0</v>
      </c>
      <c r="CD673" s="519">
        <v>0</v>
      </c>
      <c r="CE673" s="519">
        <v>0</v>
      </c>
      <c r="CF673" s="519">
        <v>0</v>
      </c>
      <c r="CG673" s="519">
        <v>0</v>
      </c>
      <c r="CH673" s="519">
        <v>0</v>
      </c>
      <c r="CI673" s="519">
        <v>0</v>
      </c>
      <c r="CJ673" s="519">
        <v>0</v>
      </c>
      <c r="CK673" s="519">
        <v>0</v>
      </c>
      <c r="CL673" s="519">
        <v>0</v>
      </c>
      <c r="CM673" s="519">
        <v>0</v>
      </c>
      <c r="CN673" s="519">
        <v>0</v>
      </c>
      <c r="CO673" s="519">
        <v>0</v>
      </c>
      <c r="CP673" s="519">
        <v>0</v>
      </c>
      <c r="CQ673" s="519">
        <v>0</v>
      </c>
      <c r="CR673" s="519">
        <v>0</v>
      </c>
      <c r="CS673" s="519">
        <v>0</v>
      </c>
      <c r="CT673" s="519">
        <v>0</v>
      </c>
      <c r="CU673" s="519">
        <v>0</v>
      </c>
      <c r="CV673" s="519">
        <v>0</v>
      </c>
      <c r="CW673" s="519">
        <v>0</v>
      </c>
      <c r="CX673" s="519">
        <v>0</v>
      </c>
      <c r="CY673" s="519">
        <v>0</v>
      </c>
      <c r="CZ673" s="519">
        <v>0</v>
      </c>
      <c r="DA673" s="519">
        <v>0</v>
      </c>
      <c r="DB673" s="519">
        <v>0</v>
      </c>
      <c r="DC673" s="519">
        <v>0</v>
      </c>
      <c r="DD673" s="519">
        <v>0</v>
      </c>
      <c r="DE673" s="519">
        <v>0</v>
      </c>
      <c r="DF673" s="519">
        <v>0</v>
      </c>
      <c r="DG673" s="519">
        <v>0</v>
      </c>
      <c r="DH673" s="519">
        <v>0</v>
      </c>
      <c r="DI673" s="519">
        <v>0</v>
      </c>
      <c r="DJ673" s="519">
        <v>0</v>
      </c>
      <c r="DK673" s="519">
        <v>0</v>
      </c>
      <c r="DL673" s="519">
        <v>0</v>
      </c>
      <c r="DM673" s="519">
        <v>0</v>
      </c>
      <c r="DN673" s="519">
        <v>0</v>
      </c>
      <c r="DO673" s="519">
        <v>0</v>
      </c>
      <c r="DP673" s="519">
        <v>0</v>
      </c>
      <c r="DQ673" s="519">
        <v>0</v>
      </c>
      <c r="DR673" s="519">
        <v>0</v>
      </c>
      <c r="DS673" s="519">
        <v>0</v>
      </c>
      <c r="DT673" s="519">
        <v>0</v>
      </c>
      <c r="DU673" s="519">
        <v>0</v>
      </c>
      <c r="DV673" s="519">
        <v>0</v>
      </c>
      <c r="DW673" s="519">
        <v>0</v>
      </c>
      <c r="DX673" s="519">
        <v>0</v>
      </c>
      <c r="DZ673" s="337"/>
      <c r="EA673" s="519" t="s">
        <v>1062</v>
      </c>
      <c r="EB673" s="519" t="s">
        <v>1059</v>
      </c>
      <c r="EC673" s="519">
        <v>12</v>
      </c>
      <c r="ED673" s="521" t="str">
        <f t="shared" si="32"/>
        <v>SDN200112</v>
      </c>
      <c r="EE673" s="519">
        <v>197</v>
      </c>
      <c r="EF673" s="519">
        <v>639</v>
      </c>
      <c r="EG673" s="519">
        <v>1199</v>
      </c>
      <c r="EH673" s="519">
        <v>1746</v>
      </c>
      <c r="EI673" s="519">
        <v>2284</v>
      </c>
      <c r="EJ673" s="519">
        <v>2809</v>
      </c>
      <c r="EK673" s="519">
        <v>3332</v>
      </c>
      <c r="EL673" s="519">
        <v>3847</v>
      </c>
      <c r="EM673" s="519">
        <v>4357</v>
      </c>
      <c r="EN673" s="519">
        <v>5019</v>
      </c>
      <c r="EO673" s="519">
        <v>5416</v>
      </c>
      <c r="EP673" s="519">
        <v>5805</v>
      </c>
      <c r="EQ673" s="519">
        <v>6186</v>
      </c>
      <c r="ER673" s="519">
        <v>6561</v>
      </c>
      <c r="ES673" s="519">
        <v>6932</v>
      </c>
      <c r="ET673" s="519">
        <v>7296</v>
      </c>
      <c r="EU673" s="519">
        <v>7655</v>
      </c>
      <c r="EV673" s="519">
        <v>8010</v>
      </c>
      <c r="EW673" s="519">
        <v>8364</v>
      </c>
      <c r="EX673" s="519">
        <v>0</v>
      </c>
      <c r="EY673" s="519">
        <v>0</v>
      </c>
      <c r="EZ673" s="519">
        <v>0</v>
      </c>
      <c r="FA673" s="519">
        <v>0</v>
      </c>
      <c r="FB673" s="519">
        <v>0</v>
      </c>
      <c r="FC673" s="519">
        <v>0</v>
      </c>
      <c r="FD673" s="519">
        <v>0</v>
      </c>
      <c r="FE673" s="519">
        <v>0</v>
      </c>
      <c r="FF673" s="519">
        <v>0</v>
      </c>
      <c r="FG673" s="519">
        <v>0</v>
      </c>
      <c r="FH673" s="519">
        <v>0</v>
      </c>
      <c r="FI673" s="519">
        <v>0</v>
      </c>
      <c r="FJ673" s="519">
        <v>0</v>
      </c>
      <c r="FK673" s="519">
        <v>0</v>
      </c>
      <c r="FL673" s="519">
        <v>0</v>
      </c>
      <c r="FM673" s="519">
        <v>0</v>
      </c>
      <c r="FN673" s="519">
        <v>0</v>
      </c>
      <c r="FO673" s="519">
        <v>0</v>
      </c>
      <c r="FP673" s="519">
        <v>0</v>
      </c>
      <c r="FQ673" s="519">
        <v>0</v>
      </c>
      <c r="FR673" s="519">
        <v>0</v>
      </c>
      <c r="FS673" s="519">
        <v>0</v>
      </c>
      <c r="FT673" s="519">
        <v>0</v>
      </c>
      <c r="FU673" s="519">
        <v>0</v>
      </c>
      <c r="FV673" s="519">
        <v>0</v>
      </c>
      <c r="FW673" s="519">
        <v>0</v>
      </c>
      <c r="FX673" s="519">
        <v>0</v>
      </c>
      <c r="FY673" s="519">
        <v>0</v>
      </c>
      <c r="FZ673" s="519">
        <v>0</v>
      </c>
      <c r="GA673" s="519">
        <v>0</v>
      </c>
      <c r="GB673" s="519">
        <v>0</v>
      </c>
      <c r="GC673" s="519">
        <v>0</v>
      </c>
      <c r="GD673" s="519">
        <v>0</v>
      </c>
      <c r="GE673" s="519">
        <v>0</v>
      </c>
      <c r="GF673" s="519">
        <v>0</v>
      </c>
      <c r="GG673" s="519">
        <v>0</v>
      </c>
      <c r="GH673" s="519">
        <v>0</v>
      </c>
      <c r="GI673" s="519">
        <v>0</v>
      </c>
      <c r="GJ673" s="519">
        <v>0</v>
      </c>
      <c r="GK673" s="519">
        <v>0</v>
      </c>
      <c r="GL673" s="519">
        <v>0</v>
      </c>
      <c r="GM673" s="519">
        <v>0</v>
      </c>
      <c r="GN673" s="519">
        <v>0</v>
      </c>
      <c r="GO673" s="519">
        <v>0</v>
      </c>
      <c r="GP673" s="519">
        <v>0</v>
      </c>
      <c r="GQ673" s="519">
        <v>0</v>
      </c>
      <c r="GR673" s="519">
        <v>0</v>
      </c>
      <c r="GS673" s="519">
        <v>0</v>
      </c>
      <c r="GT673" s="519">
        <v>0</v>
      </c>
      <c r="GU673" s="519">
        <v>0</v>
      </c>
      <c r="GV673" s="519">
        <v>0</v>
      </c>
      <c r="GW673" s="519">
        <v>0</v>
      </c>
      <c r="GX673" s="519">
        <v>0</v>
      </c>
      <c r="GY673" s="519">
        <v>0</v>
      </c>
      <c r="GZ673" s="519">
        <v>0</v>
      </c>
      <c r="HA673" s="519">
        <v>0</v>
      </c>
      <c r="HB673" s="519">
        <v>0</v>
      </c>
      <c r="HC673" s="519">
        <v>0</v>
      </c>
      <c r="HD673" s="519">
        <v>0</v>
      </c>
      <c r="HE673" s="519">
        <v>0</v>
      </c>
      <c r="HF673" s="519">
        <v>0</v>
      </c>
      <c r="HG673" s="519">
        <v>0</v>
      </c>
      <c r="HH673" s="519">
        <v>0</v>
      </c>
      <c r="HI673" s="519">
        <v>0</v>
      </c>
      <c r="HJ673" s="519">
        <v>0</v>
      </c>
      <c r="HK673" s="519">
        <v>0</v>
      </c>
      <c r="HL673" s="519">
        <v>0</v>
      </c>
      <c r="HM673" s="519">
        <v>0</v>
      </c>
      <c r="HN673" s="519">
        <v>0</v>
      </c>
      <c r="HO673" s="519">
        <v>0</v>
      </c>
      <c r="HP673" s="519">
        <v>0</v>
      </c>
      <c r="HQ673" s="519">
        <v>0</v>
      </c>
      <c r="HR673" s="519">
        <v>0</v>
      </c>
      <c r="HS673" s="519">
        <v>0</v>
      </c>
      <c r="HT673" s="519">
        <v>0</v>
      </c>
      <c r="HU673" s="519">
        <v>0</v>
      </c>
      <c r="HV673" s="519">
        <v>0</v>
      </c>
      <c r="HW673" s="519">
        <v>0</v>
      </c>
      <c r="HX673" s="519">
        <v>0</v>
      </c>
      <c r="HY673" s="519">
        <v>0</v>
      </c>
      <c r="HZ673" s="519">
        <v>0</v>
      </c>
      <c r="IA673" s="519">
        <v>0</v>
      </c>
      <c r="IB673" s="519">
        <v>0</v>
      </c>
      <c r="IC673" s="519">
        <v>0</v>
      </c>
      <c r="ID673" s="519">
        <v>0</v>
      </c>
      <c r="IE673" s="519">
        <v>0</v>
      </c>
      <c r="IF673" s="519">
        <v>0</v>
      </c>
      <c r="IG673" s="519">
        <v>0</v>
      </c>
      <c r="IH673" s="519">
        <v>0</v>
      </c>
      <c r="II673" s="519">
        <v>0</v>
      </c>
      <c r="IJ673" s="519">
        <v>0</v>
      </c>
      <c r="IK673" s="519">
        <v>0</v>
      </c>
    </row>
    <row r="674" spans="2:245" hidden="1">
      <c r="B674" s="519" t="s">
        <v>1058</v>
      </c>
      <c r="C674" s="519"/>
      <c r="D674" s="519"/>
      <c r="E674" s="519"/>
      <c r="F674" s="519">
        <v>2</v>
      </c>
      <c r="G674" s="519"/>
      <c r="H674" s="519">
        <v>6</v>
      </c>
      <c r="I674" s="519">
        <v>2</v>
      </c>
      <c r="J674" s="519" t="str">
        <f t="shared" si="33"/>
        <v>SDN10020602</v>
      </c>
      <c r="K674" s="519">
        <v>960</v>
      </c>
      <c r="M674" s="337"/>
      <c r="N674" s="519" t="s">
        <v>1062</v>
      </c>
      <c r="O674" s="519" t="s">
        <v>1059</v>
      </c>
      <c r="P674" s="519">
        <v>13</v>
      </c>
      <c r="Q674" s="521" t="str">
        <f t="shared" si="31"/>
        <v>SDN200113</v>
      </c>
      <c r="R674" s="519">
        <v>93</v>
      </c>
      <c r="S674" s="519">
        <v>312</v>
      </c>
      <c r="T674" s="519">
        <v>536</v>
      </c>
      <c r="U674" s="519">
        <v>766</v>
      </c>
      <c r="V674" s="519">
        <v>1000</v>
      </c>
      <c r="W674" s="519">
        <v>1241</v>
      </c>
      <c r="X674" s="519">
        <v>1487</v>
      </c>
      <c r="Y674" s="519">
        <v>1740</v>
      </c>
      <c r="Z674" s="519">
        <v>1999</v>
      </c>
      <c r="AA674" s="519">
        <v>3018</v>
      </c>
      <c r="AB674" s="519">
        <v>3323</v>
      </c>
      <c r="AC674" s="519">
        <v>3635</v>
      </c>
      <c r="AD674" s="519">
        <v>3955</v>
      </c>
      <c r="AE674" s="519">
        <v>4282</v>
      </c>
      <c r="AF674" s="519">
        <v>4618</v>
      </c>
      <c r="AG674" s="519">
        <v>4962</v>
      </c>
      <c r="AH674" s="519">
        <v>5316</v>
      </c>
      <c r="AI674" s="519">
        <v>5679</v>
      </c>
      <c r="AJ674" s="519">
        <v>6053</v>
      </c>
      <c r="AK674" s="519">
        <v>6438</v>
      </c>
      <c r="AL674" s="519">
        <v>6597</v>
      </c>
      <c r="AM674" s="519">
        <v>6763</v>
      </c>
      <c r="AN674" s="519">
        <v>6938</v>
      </c>
      <c r="AO674" s="519">
        <v>7121</v>
      </c>
      <c r="AP674" s="519">
        <v>7312</v>
      </c>
      <c r="AQ674" s="519">
        <v>7514</v>
      </c>
      <c r="AR674" s="519">
        <v>7727</v>
      </c>
      <c r="AS674" s="519">
        <v>7951</v>
      </c>
      <c r="AT674" s="519">
        <v>8189</v>
      </c>
      <c r="AU674" s="519">
        <v>8440</v>
      </c>
      <c r="AV674" s="519">
        <v>8708</v>
      </c>
      <c r="AW674" s="519">
        <v>8995</v>
      </c>
      <c r="AX674" s="519">
        <v>9306</v>
      </c>
      <c r="AY674" s="519">
        <v>9641</v>
      </c>
      <c r="AZ674" s="519">
        <v>0</v>
      </c>
      <c r="BA674" s="519">
        <v>0</v>
      </c>
      <c r="BB674" s="519">
        <v>0</v>
      </c>
      <c r="BC674" s="519">
        <v>0</v>
      </c>
      <c r="BD674" s="519">
        <v>0</v>
      </c>
      <c r="BE674" s="519">
        <v>0</v>
      </c>
      <c r="BF674" s="519">
        <v>0</v>
      </c>
      <c r="BG674" s="519">
        <v>0</v>
      </c>
      <c r="BH674" s="519">
        <v>0</v>
      </c>
      <c r="BI674" s="519">
        <v>0</v>
      </c>
      <c r="BJ674" s="519">
        <v>0</v>
      </c>
      <c r="BK674" s="519">
        <v>0</v>
      </c>
      <c r="BL674" s="519">
        <v>0</v>
      </c>
      <c r="BM674" s="519">
        <v>0</v>
      </c>
      <c r="BN674" s="519">
        <v>0</v>
      </c>
      <c r="BO674" s="519">
        <v>0</v>
      </c>
      <c r="BP674" s="519">
        <v>0</v>
      </c>
      <c r="BQ674" s="519">
        <v>0</v>
      </c>
      <c r="BR674" s="519">
        <v>0</v>
      </c>
      <c r="BS674" s="519">
        <v>0</v>
      </c>
      <c r="BT674" s="519">
        <v>0</v>
      </c>
      <c r="BU674" s="519">
        <v>0</v>
      </c>
      <c r="BV674" s="519">
        <v>0</v>
      </c>
      <c r="BW674" s="519">
        <v>0</v>
      </c>
      <c r="BX674" s="519">
        <v>0</v>
      </c>
      <c r="BY674" s="519">
        <v>0</v>
      </c>
      <c r="BZ674" s="519">
        <v>0</v>
      </c>
      <c r="CA674" s="519">
        <v>0</v>
      </c>
      <c r="CB674" s="519">
        <v>0</v>
      </c>
      <c r="CC674" s="519">
        <v>0</v>
      </c>
      <c r="CD674" s="519">
        <v>0</v>
      </c>
      <c r="CE674" s="519">
        <v>0</v>
      </c>
      <c r="CF674" s="519">
        <v>0</v>
      </c>
      <c r="CG674" s="519">
        <v>0</v>
      </c>
      <c r="CH674" s="519">
        <v>0</v>
      </c>
      <c r="CI674" s="519">
        <v>0</v>
      </c>
      <c r="CJ674" s="519">
        <v>0</v>
      </c>
      <c r="CK674" s="519">
        <v>0</v>
      </c>
      <c r="CL674" s="519">
        <v>0</v>
      </c>
      <c r="CM674" s="519">
        <v>0</v>
      </c>
      <c r="CN674" s="519">
        <v>0</v>
      </c>
      <c r="CO674" s="519">
        <v>0</v>
      </c>
      <c r="CP674" s="519">
        <v>0</v>
      </c>
      <c r="CQ674" s="519">
        <v>0</v>
      </c>
      <c r="CR674" s="519">
        <v>0</v>
      </c>
      <c r="CS674" s="519">
        <v>0</v>
      </c>
      <c r="CT674" s="519">
        <v>0</v>
      </c>
      <c r="CU674" s="519">
        <v>0</v>
      </c>
      <c r="CV674" s="519">
        <v>0</v>
      </c>
      <c r="CW674" s="519">
        <v>0</v>
      </c>
      <c r="CX674" s="519">
        <v>0</v>
      </c>
      <c r="CY674" s="519">
        <v>0</v>
      </c>
      <c r="CZ674" s="519">
        <v>0</v>
      </c>
      <c r="DA674" s="519">
        <v>0</v>
      </c>
      <c r="DB674" s="519">
        <v>0</v>
      </c>
      <c r="DC674" s="519">
        <v>0</v>
      </c>
      <c r="DD674" s="519">
        <v>0</v>
      </c>
      <c r="DE674" s="519">
        <v>0</v>
      </c>
      <c r="DF674" s="519">
        <v>0</v>
      </c>
      <c r="DG674" s="519">
        <v>0</v>
      </c>
      <c r="DH674" s="519">
        <v>0</v>
      </c>
      <c r="DI674" s="519">
        <v>0</v>
      </c>
      <c r="DJ674" s="519">
        <v>0</v>
      </c>
      <c r="DK674" s="519">
        <v>0</v>
      </c>
      <c r="DL674" s="519">
        <v>0</v>
      </c>
      <c r="DM674" s="519">
        <v>0</v>
      </c>
      <c r="DN674" s="519">
        <v>0</v>
      </c>
      <c r="DO674" s="519">
        <v>0</v>
      </c>
      <c r="DP674" s="519">
        <v>0</v>
      </c>
      <c r="DQ674" s="519">
        <v>0</v>
      </c>
      <c r="DR674" s="519">
        <v>0</v>
      </c>
      <c r="DS674" s="519">
        <v>0</v>
      </c>
      <c r="DT674" s="519">
        <v>0</v>
      </c>
      <c r="DU674" s="519">
        <v>0</v>
      </c>
      <c r="DV674" s="519">
        <v>0</v>
      </c>
      <c r="DW674" s="519">
        <v>0</v>
      </c>
      <c r="DX674" s="519">
        <v>0</v>
      </c>
      <c r="DZ674" s="337"/>
      <c r="EA674" s="519" t="s">
        <v>1062</v>
      </c>
      <c r="EB674" s="519" t="s">
        <v>1059</v>
      </c>
      <c r="EC674" s="519">
        <v>13</v>
      </c>
      <c r="ED674" s="521" t="str">
        <f t="shared" si="32"/>
        <v>SDN200113</v>
      </c>
      <c r="EE674" s="519">
        <v>187</v>
      </c>
      <c r="EF674" s="519">
        <v>617</v>
      </c>
      <c r="EG674" s="519">
        <v>1172</v>
      </c>
      <c r="EH674" s="519">
        <v>1713</v>
      </c>
      <c r="EI674" s="519">
        <v>2243</v>
      </c>
      <c r="EJ674" s="519">
        <v>2766</v>
      </c>
      <c r="EK674" s="519">
        <v>3282</v>
      </c>
      <c r="EL674" s="519">
        <v>3792</v>
      </c>
      <c r="EM674" s="519">
        <v>4294</v>
      </c>
      <c r="EN674" s="519">
        <v>4951</v>
      </c>
      <c r="EO674" s="519">
        <v>5341</v>
      </c>
      <c r="EP674" s="519">
        <v>5724</v>
      </c>
      <c r="EQ674" s="519">
        <v>6101</v>
      </c>
      <c r="ER674" s="519">
        <v>6471</v>
      </c>
      <c r="ES674" s="519">
        <v>6836</v>
      </c>
      <c r="ET674" s="519">
        <v>7195</v>
      </c>
      <c r="EU674" s="519">
        <v>7552</v>
      </c>
      <c r="EV674" s="519">
        <v>7904</v>
      </c>
      <c r="EW674" s="519">
        <v>8252</v>
      </c>
      <c r="EX674" s="519">
        <v>0</v>
      </c>
      <c r="EY674" s="519">
        <v>0</v>
      </c>
      <c r="EZ674" s="519">
        <v>0</v>
      </c>
      <c r="FA674" s="519">
        <v>0</v>
      </c>
      <c r="FB674" s="519">
        <v>0</v>
      </c>
      <c r="FC674" s="519">
        <v>0</v>
      </c>
      <c r="FD674" s="519">
        <v>0</v>
      </c>
      <c r="FE674" s="519">
        <v>0</v>
      </c>
      <c r="FF674" s="519">
        <v>0</v>
      </c>
      <c r="FG674" s="519">
        <v>0</v>
      </c>
      <c r="FH674" s="519">
        <v>0</v>
      </c>
      <c r="FI674" s="519">
        <v>0</v>
      </c>
      <c r="FJ674" s="519">
        <v>0</v>
      </c>
      <c r="FK674" s="519">
        <v>0</v>
      </c>
      <c r="FL674" s="519">
        <v>0</v>
      </c>
      <c r="FM674" s="519">
        <v>0</v>
      </c>
      <c r="FN674" s="519">
        <v>0</v>
      </c>
      <c r="FO674" s="519">
        <v>0</v>
      </c>
      <c r="FP674" s="519">
        <v>0</v>
      </c>
      <c r="FQ674" s="519">
        <v>0</v>
      </c>
      <c r="FR674" s="519">
        <v>0</v>
      </c>
      <c r="FS674" s="519">
        <v>0</v>
      </c>
      <c r="FT674" s="519">
        <v>0</v>
      </c>
      <c r="FU674" s="519">
        <v>0</v>
      </c>
      <c r="FV674" s="519">
        <v>0</v>
      </c>
      <c r="FW674" s="519">
        <v>0</v>
      </c>
      <c r="FX674" s="519">
        <v>0</v>
      </c>
      <c r="FY674" s="519">
        <v>0</v>
      </c>
      <c r="FZ674" s="519">
        <v>0</v>
      </c>
      <c r="GA674" s="519">
        <v>0</v>
      </c>
      <c r="GB674" s="519">
        <v>0</v>
      </c>
      <c r="GC674" s="519">
        <v>0</v>
      </c>
      <c r="GD674" s="519">
        <v>0</v>
      </c>
      <c r="GE674" s="519">
        <v>0</v>
      </c>
      <c r="GF674" s="519">
        <v>0</v>
      </c>
      <c r="GG674" s="519">
        <v>0</v>
      </c>
      <c r="GH674" s="519">
        <v>0</v>
      </c>
      <c r="GI674" s="519">
        <v>0</v>
      </c>
      <c r="GJ674" s="519">
        <v>0</v>
      </c>
      <c r="GK674" s="519">
        <v>0</v>
      </c>
      <c r="GL674" s="519">
        <v>0</v>
      </c>
      <c r="GM674" s="519">
        <v>0</v>
      </c>
      <c r="GN674" s="519">
        <v>0</v>
      </c>
      <c r="GO674" s="519">
        <v>0</v>
      </c>
      <c r="GP674" s="519">
        <v>0</v>
      </c>
      <c r="GQ674" s="519">
        <v>0</v>
      </c>
      <c r="GR674" s="519">
        <v>0</v>
      </c>
      <c r="GS674" s="519">
        <v>0</v>
      </c>
      <c r="GT674" s="519">
        <v>0</v>
      </c>
      <c r="GU674" s="519">
        <v>0</v>
      </c>
      <c r="GV674" s="519">
        <v>0</v>
      </c>
      <c r="GW674" s="519">
        <v>0</v>
      </c>
      <c r="GX674" s="519">
        <v>0</v>
      </c>
      <c r="GY674" s="519">
        <v>0</v>
      </c>
      <c r="GZ674" s="519">
        <v>0</v>
      </c>
      <c r="HA674" s="519">
        <v>0</v>
      </c>
      <c r="HB674" s="519">
        <v>0</v>
      </c>
      <c r="HC674" s="519">
        <v>0</v>
      </c>
      <c r="HD674" s="519">
        <v>0</v>
      </c>
      <c r="HE674" s="519">
        <v>0</v>
      </c>
      <c r="HF674" s="519">
        <v>0</v>
      </c>
      <c r="HG674" s="519">
        <v>0</v>
      </c>
      <c r="HH674" s="519">
        <v>0</v>
      </c>
      <c r="HI674" s="519">
        <v>0</v>
      </c>
      <c r="HJ674" s="519">
        <v>0</v>
      </c>
      <c r="HK674" s="519">
        <v>0</v>
      </c>
      <c r="HL674" s="519">
        <v>0</v>
      </c>
      <c r="HM674" s="519">
        <v>0</v>
      </c>
      <c r="HN674" s="519">
        <v>0</v>
      </c>
      <c r="HO674" s="519">
        <v>0</v>
      </c>
      <c r="HP674" s="519">
        <v>0</v>
      </c>
      <c r="HQ674" s="519">
        <v>0</v>
      </c>
      <c r="HR674" s="519">
        <v>0</v>
      </c>
      <c r="HS674" s="519">
        <v>0</v>
      </c>
      <c r="HT674" s="519">
        <v>0</v>
      </c>
      <c r="HU674" s="519">
        <v>0</v>
      </c>
      <c r="HV674" s="519">
        <v>0</v>
      </c>
      <c r="HW674" s="519">
        <v>0</v>
      </c>
      <c r="HX674" s="519">
        <v>0</v>
      </c>
      <c r="HY674" s="519">
        <v>0</v>
      </c>
      <c r="HZ674" s="519">
        <v>0</v>
      </c>
      <c r="IA674" s="519">
        <v>0</v>
      </c>
      <c r="IB674" s="519">
        <v>0</v>
      </c>
      <c r="IC674" s="519">
        <v>0</v>
      </c>
      <c r="ID674" s="519">
        <v>0</v>
      </c>
      <c r="IE674" s="519">
        <v>0</v>
      </c>
      <c r="IF674" s="519">
        <v>0</v>
      </c>
      <c r="IG674" s="519">
        <v>0</v>
      </c>
      <c r="IH674" s="519">
        <v>0</v>
      </c>
      <c r="II674" s="519">
        <v>0</v>
      </c>
      <c r="IJ674" s="519">
        <v>0</v>
      </c>
      <c r="IK674" s="519">
        <v>0</v>
      </c>
    </row>
    <row r="675" spans="2:245" hidden="1">
      <c r="B675" s="519" t="s">
        <v>1058</v>
      </c>
      <c r="C675" s="519"/>
      <c r="D675" s="519"/>
      <c r="E675" s="519"/>
      <c r="F675" s="519">
        <v>2</v>
      </c>
      <c r="G675" s="519"/>
      <c r="H675" s="519">
        <v>6</v>
      </c>
      <c r="I675" s="519">
        <v>3</v>
      </c>
      <c r="J675" s="519" t="str">
        <f t="shared" si="33"/>
        <v>SDN10020603</v>
      </c>
      <c r="K675" s="519">
        <v>960</v>
      </c>
      <c r="M675" s="337"/>
      <c r="N675" s="519" t="s">
        <v>1062</v>
      </c>
      <c r="O675" s="519" t="s">
        <v>1059</v>
      </c>
      <c r="P675" s="519">
        <v>14</v>
      </c>
      <c r="Q675" s="521" t="str">
        <f t="shared" si="31"/>
        <v>SDN200114</v>
      </c>
      <c r="R675" s="519">
        <v>88</v>
      </c>
      <c r="S675" s="519">
        <v>304</v>
      </c>
      <c r="T675" s="519">
        <v>525</v>
      </c>
      <c r="U675" s="519">
        <v>752</v>
      </c>
      <c r="V675" s="519">
        <v>983</v>
      </c>
      <c r="W675" s="519">
        <v>1221</v>
      </c>
      <c r="X675" s="519">
        <v>1465</v>
      </c>
      <c r="Y675" s="519">
        <v>1715</v>
      </c>
      <c r="Z675" s="519">
        <v>1970</v>
      </c>
      <c r="AA675" s="519">
        <v>2975</v>
      </c>
      <c r="AB675" s="519">
        <v>3276</v>
      </c>
      <c r="AC675" s="519">
        <v>3584</v>
      </c>
      <c r="AD675" s="519">
        <v>3899</v>
      </c>
      <c r="AE675" s="519">
        <v>4223</v>
      </c>
      <c r="AF675" s="519">
        <v>4554</v>
      </c>
      <c r="AG675" s="519">
        <v>4895</v>
      </c>
      <c r="AH675" s="519">
        <v>5245</v>
      </c>
      <c r="AI675" s="519">
        <v>5605</v>
      </c>
      <c r="AJ675" s="519">
        <v>5975</v>
      </c>
      <c r="AK675" s="519">
        <v>6356</v>
      </c>
      <c r="AL675" s="519">
        <v>6516</v>
      </c>
      <c r="AM675" s="519">
        <v>6684</v>
      </c>
      <c r="AN675" s="519">
        <v>6859</v>
      </c>
      <c r="AO675" s="519">
        <v>7043</v>
      </c>
      <c r="AP675" s="519">
        <v>7236</v>
      </c>
      <c r="AQ675" s="519">
        <v>7441</v>
      </c>
      <c r="AR675" s="519">
        <v>7657</v>
      </c>
      <c r="AS675" s="519">
        <v>7886</v>
      </c>
      <c r="AT675" s="519">
        <v>8127</v>
      </c>
      <c r="AU675" s="519">
        <v>8385</v>
      </c>
      <c r="AV675" s="519">
        <v>8661</v>
      </c>
      <c r="AW675" s="519">
        <v>8960</v>
      </c>
      <c r="AX675" s="519">
        <v>9281</v>
      </c>
      <c r="AY675" s="519">
        <v>9627</v>
      </c>
      <c r="AZ675" s="519">
        <v>0</v>
      </c>
      <c r="BA675" s="519">
        <v>0</v>
      </c>
      <c r="BB675" s="519">
        <v>0</v>
      </c>
      <c r="BC675" s="519">
        <v>0</v>
      </c>
      <c r="BD675" s="519">
        <v>0</v>
      </c>
      <c r="BE675" s="519">
        <v>0</v>
      </c>
      <c r="BF675" s="519">
        <v>0</v>
      </c>
      <c r="BG675" s="519">
        <v>0</v>
      </c>
      <c r="BH675" s="519">
        <v>0</v>
      </c>
      <c r="BI675" s="519">
        <v>0</v>
      </c>
      <c r="BJ675" s="519">
        <v>0</v>
      </c>
      <c r="BK675" s="519">
        <v>0</v>
      </c>
      <c r="BL675" s="519">
        <v>0</v>
      </c>
      <c r="BM675" s="519">
        <v>0</v>
      </c>
      <c r="BN675" s="519">
        <v>0</v>
      </c>
      <c r="BO675" s="519">
        <v>0</v>
      </c>
      <c r="BP675" s="519">
        <v>0</v>
      </c>
      <c r="BQ675" s="519">
        <v>0</v>
      </c>
      <c r="BR675" s="519">
        <v>0</v>
      </c>
      <c r="BS675" s="519">
        <v>0</v>
      </c>
      <c r="BT675" s="519">
        <v>0</v>
      </c>
      <c r="BU675" s="519">
        <v>0</v>
      </c>
      <c r="BV675" s="519">
        <v>0</v>
      </c>
      <c r="BW675" s="519">
        <v>0</v>
      </c>
      <c r="BX675" s="519">
        <v>0</v>
      </c>
      <c r="BY675" s="519">
        <v>0</v>
      </c>
      <c r="BZ675" s="519">
        <v>0</v>
      </c>
      <c r="CA675" s="519">
        <v>0</v>
      </c>
      <c r="CB675" s="519">
        <v>0</v>
      </c>
      <c r="CC675" s="519">
        <v>0</v>
      </c>
      <c r="CD675" s="519">
        <v>0</v>
      </c>
      <c r="CE675" s="519">
        <v>0</v>
      </c>
      <c r="CF675" s="519">
        <v>0</v>
      </c>
      <c r="CG675" s="519">
        <v>0</v>
      </c>
      <c r="CH675" s="519">
        <v>0</v>
      </c>
      <c r="CI675" s="519">
        <v>0</v>
      </c>
      <c r="CJ675" s="519">
        <v>0</v>
      </c>
      <c r="CK675" s="519">
        <v>0</v>
      </c>
      <c r="CL675" s="519">
        <v>0</v>
      </c>
      <c r="CM675" s="519">
        <v>0</v>
      </c>
      <c r="CN675" s="519">
        <v>0</v>
      </c>
      <c r="CO675" s="519">
        <v>0</v>
      </c>
      <c r="CP675" s="519">
        <v>0</v>
      </c>
      <c r="CQ675" s="519">
        <v>0</v>
      </c>
      <c r="CR675" s="519">
        <v>0</v>
      </c>
      <c r="CS675" s="519">
        <v>0</v>
      </c>
      <c r="CT675" s="519">
        <v>0</v>
      </c>
      <c r="CU675" s="519">
        <v>0</v>
      </c>
      <c r="CV675" s="519">
        <v>0</v>
      </c>
      <c r="CW675" s="519">
        <v>0</v>
      </c>
      <c r="CX675" s="519">
        <v>0</v>
      </c>
      <c r="CY675" s="519">
        <v>0</v>
      </c>
      <c r="CZ675" s="519">
        <v>0</v>
      </c>
      <c r="DA675" s="519">
        <v>0</v>
      </c>
      <c r="DB675" s="519">
        <v>0</v>
      </c>
      <c r="DC675" s="519">
        <v>0</v>
      </c>
      <c r="DD675" s="519">
        <v>0</v>
      </c>
      <c r="DE675" s="519">
        <v>0</v>
      </c>
      <c r="DF675" s="519">
        <v>0</v>
      </c>
      <c r="DG675" s="519">
        <v>0</v>
      </c>
      <c r="DH675" s="519">
        <v>0</v>
      </c>
      <c r="DI675" s="519">
        <v>0</v>
      </c>
      <c r="DJ675" s="519">
        <v>0</v>
      </c>
      <c r="DK675" s="519">
        <v>0</v>
      </c>
      <c r="DL675" s="519">
        <v>0</v>
      </c>
      <c r="DM675" s="519">
        <v>0</v>
      </c>
      <c r="DN675" s="519">
        <v>0</v>
      </c>
      <c r="DO675" s="519">
        <v>0</v>
      </c>
      <c r="DP675" s="519">
        <v>0</v>
      </c>
      <c r="DQ675" s="519">
        <v>0</v>
      </c>
      <c r="DR675" s="519">
        <v>0</v>
      </c>
      <c r="DS675" s="519">
        <v>0</v>
      </c>
      <c r="DT675" s="519">
        <v>0</v>
      </c>
      <c r="DU675" s="519">
        <v>0</v>
      </c>
      <c r="DV675" s="519">
        <v>0</v>
      </c>
      <c r="DW675" s="519">
        <v>0</v>
      </c>
      <c r="DX675" s="519">
        <v>0</v>
      </c>
      <c r="DZ675" s="337"/>
      <c r="EA675" s="519" t="s">
        <v>1062</v>
      </c>
      <c r="EB675" s="519" t="s">
        <v>1059</v>
      </c>
      <c r="EC675" s="519">
        <v>14</v>
      </c>
      <c r="ED675" s="521" t="str">
        <f t="shared" si="32"/>
        <v>SDN200114</v>
      </c>
      <c r="EE675" s="519">
        <v>176</v>
      </c>
      <c r="EF675" s="519">
        <v>595</v>
      </c>
      <c r="EG675" s="519">
        <v>1143</v>
      </c>
      <c r="EH675" s="519">
        <v>1677</v>
      </c>
      <c r="EI675" s="519">
        <v>2203</v>
      </c>
      <c r="EJ675" s="519">
        <v>2719</v>
      </c>
      <c r="EK675" s="519">
        <v>3229</v>
      </c>
      <c r="EL675" s="519">
        <v>3732</v>
      </c>
      <c r="EM675" s="519">
        <v>4225</v>
      </c>
      <c r="EN675" s="519">
        <v>4875</v>
      </c>
      <c r="EO675" s="519">
        <v>5259</v>
      </c>
      <c r="EP675" s="519">
        <v>5637</v>
      </c>
      <c r="EQ675" s="519">
        <v>6007</v>
      </c>
      <c r="ER675" s="519">
        <v>6372</v>
      </c>
      <c r="ES675" s="519">
        <v>6732</v>
      </c>
      <c r="ET675" s="519">
        <v>7087</v>
      </c>
      <c r="EU675" s="519">
        <v>7440</v>
      </c>
      <c r="EV675" s="519">
        <v>7788</v>
      </c>
      <c r="EW675" s="519">
        <v>8133</v>
      </c>
      <c r="EX675" s="519">
        <v>0</v>
      </c>
      <c r="EY675" s="519">
        <v>0</v>
      </c>
      <c r="EZ675" s="519">
        <v>0</v>
      </c>
      <c r="FA675" s="519">
        <v>0</v>
      </c>
      <c r="FB675" s="519">
        <v>0</v>
      </c>
      <c r="FC675" s="519">
        <v>0</v>
      </c>
      <c r="FD675" s="519">
        <v>0</v>
      </c>
      <c r="FE675" s="519">
        <v>0</v>
      </c>
      <c r="FF675" s="519">
        <v>0</v>
      </c>
      <c r="FG675" s="519">
        <v>0</v>
      </c>
      <c r="FH675" s="519">
        <v>0</v>
      </c>
      <c r="FI675" s="519">
        <v>0</v>
      </c>
      <c r="FJ675" s="519">
        <v>0</v>
      </c>
      <c r="FK675" s="519">
        <v>0</v>
      </c>
      <c r="FL675" s="519">
        <v>0</v>
      </c>
      <c r="FM675" s="519">
        <v>0</v>
      </c>
      <c r="FN675" s="519">
        <v>0</v>
      </c>
      <c r="FO675" s="519">
        <v>0</v>
      </c>
      <c r="FP675" s="519">
        <v>0</v>
      </c>
      <c r="FQ675" s="519">
        <v>0</v>
      </c>
      <c r="FR675" s="519">
        <v>0</v>
      </c>
      <c r="FS675" s="519">
        <v>0</v>
      </c>
      <c r="FT675" s="519">
        <v>0</v>
      </c>
      <c r="FU675" s="519">
        <v>0</v>
      </c>
      <c r="FV675" s="519">
        <v>0</v>
      </c>
      <c r="FW675" s="519">
        <v>0</v>
      </c>
      <c r="FX675" s="519">
        <v>0</v>
      </c>
      <c r="FY675" s="519">
        <v>0</v>
      </c>
      <c r="FZ675" s="519">
        <v>0</v>
      </c>
      <c r="GA675" s="519">
        <v>0</v>
      </c>
      <c r="GB675" s="519">
        <v>0</v>
      </c>
      <c r="GC675" s="519">
        <v>0</v>
      </c>
      <c r="GD675" s="519">
        <v>0</v>
      </c>
      <c r="GE675" s="519">
        <v>0</v>
      </c>
      <c r="GF675" s="519">
        <v>0</v>
      </c>
      <c r="GG675" s="519">
        <v>0</v>
      </c>
      <c r="GH675" s="519">
        <v>0</v>
      </c>
      <c r="GI675" s="519">
        <v>0</v>
      </c>
      <c r="GJ675" s="519">
        <v>0</v>
      </c>
      <c r="GK675" s="519">
        <v>0</v>
      </c>
      <c r="GL675" s="519">
        <v>0</v>
      </c>
      <c r="GM675" s="519">
        <v>0</v>
      </c>
      <c r="GN675" s="519">
        <v>0</v>
      </c>
      <c r="GO675" s="519">
        <v>0</v>
      </c>
      <c r="GP675" s="519">
        <v>0</v>
      </c>
      <c r="GQ675" s="519">
        <v>0</v>
      </c>
      <c r="GR675" s="519">
        <v>0</v>
      </c>
      <c r="GS675" s="519">
        <v>0</v>
      </c>
      <c r="GT675" s="519">
        <v>0</v>
      </c>
      <c r="GU675" s="519">
        <v>0</v>
      </c>
      <c r="GV675" s="519">
        <v>0</v>
      </c>
      <c r="GW675" s="519">
        <v>0</v>
      </c>
      <c r="GX675" s="519">
        <v>0</v>
      </c>
      <c r="GY675" s="519">
        <v>0</v>
      </c>
      <c r="GZ675" s="519">
        <v>0</v>
      </c>
      <c r="HA675" s="519">
        <v>0</v>
      </c>
      <c r="HB675" s="519">
        <v>0</v>
      </c>
      <c r="HC675" s="519">
        <v>0</v>
      </c>
      <c r="HD675" s="519">
        <v>0</v>
      </c>
      <c r="HE675" s="519">
        <v>0</v>
      </c>
      <c r="HF675" s="519">
        <v>0</v>
      </c>
      <c r="HG675" s="519">
        <v>0</v>
      </c>
      <c r="HH675" s="519">
        <v>0</v>
      </c>
      <c r="HI675" s="519">
        <v>0</v>
      </c>
      <c r="HJ675" s="519">
        <v>0</v>
      </c>
      <c r="HK675" s="519">
        <v>0</v>
      </c>
      <c r="HL675" s="519">
        <v>0</v>
      </c>
      <c r="HM675" s="519">
        <v>0</v>
      </c>
      <c r="HN675" s="519">
        <v>0</v>
      </c>
      <c r="HO675" s="519">
        <v>0</v>
      </c>
      <c r="HP675" s="519">
        <v>0</v>
      </c>
      <c r="HQ675" s="519">
        <v>0</v>
      </c>
      <c r="HR675" s="519">
        <v>0</v>
      </c>
      <c r="HS675" s="519">
        <v>0</v>
      </c>
      <c r="HT675" s="519">
        <v>0</v>
      </c>
      <c r="HU675" s="519">
        <v>0</v>
      </c>
      <c r="HV675" s="519">
        <v>0</v>
      </c>
      <c r="HW675" s="519">
        <v>0</v>
      </c>
      <c r="HX675" s="519">
        <v>0</v>
      </c>
      <c r="HY675" s="519">
        <v>0</v>
      </c>
      <c r="HZ675" s="519">
        <v>0</v>
      </c>
      <c r="IA675" s="519">
        <v>0</v>
      </c>
      <c r="IB675" s="519">
        <v>0</v>
      </c>
      <c r="IC675" s="519">
        <v>0</v>
      </c>
      <c r="ID675" s="519">
        <v>0</v>
      </c>
      <c r="IE675" s="519">
        <v>0</v>
      </c>
      <c r="IF675" s="519">
        <v>0</v>
      </c>
      <c r="IG675" s="519">
        <v>0</v>
      </c>
      <c r="IH675" s="519">
        <v>0</v>
      </c>
      <c r="II675" s="519">
        <v>0</v>
      </c>
      <c r="IJ675" s="519">
        <v>0</v>
      </c>
      <c r="IK675" s="519">
        <v>0</v>
      </c>
    </row>
    <row r="676" spans="2:245" hidden="1">
      <c r="B676" s="519" t="s">
        <v>1058</v>
      </c>
      <c r="C676" s="519"/>
      <c r="D676" s="519"/>
      <c r="E676" s="519"/>
      <c r="F676" s="519">
        <v>2</v>
      </c>
      <c r="G676" s="519"/>
      <c r="H676" s="519">
        <v>6</v>
      </c>
      <c r="I676" s="519">
        <v>4</v>
      </c>
      <c r="J676" s="519" t="str">
        <f t="shared" si="33"/>
        <v>SDN10020604</v>
      </c>
      <c r="K676" s="519">
        <v>960</v>
      </c>
      <c r="M676" s="337"/>
      <c r="N676" s="519" t="s">
        <v>1062</v>
      </c>
      <c r="O676" s="519" t="s">
        <v>1059</v>
      </c>
      <c r="P676" s="519">
        <v>15</v>
      </c>
      <c r="Q676" s="521" t="str">
        <f t="shared" si="31"/>
        <v>SDN200115</v>
      </c>
      <c r="R676" s="519">
        <v>82</v>
      </c>
      <c r="S676" s="519">
        <v>296</v>
      </c>
      <c r="T676" s="519">
        <v>513</v>
      </c>
      <c r="U676" s="519">
        <v>737</v>
      </c>
      <c r="V676" s="519">
        <v>966</v>
      </c>
      <c r="W676" s="519">
        <v>1201</v>
      </c>
      <c r="X676" s="519">
        <v>1440</v>
      </c>
      <c r="Y676" s="519">
        <v>1686</v>
      </c>
      <c r="Z676" s="519">
        <v>1938</v>
      </c>
      <c r="AA676" s="519">
        <v>2927</v>
      </c>
      <c r="AB676" s="519">
        <v>3223</v>
      </c>
      <c r="AC676" s="519">
        <v>3527</v>
      </c>
      <c r="AD676" s="519">
        <v>3839</v>
      </c>
      <c r="AE676" s="519">
        <v>4158</v>
      </c>
      <c r="AF676" s="519">
        <v>4486</v>
      </c>
      <c r="AG676" s="519">
        <v>4822</v>
      </c>
      <c r="AH676" s="519">
        <v>5169</v>
      </c>
      <c r="AI676" s="519">
        <v>5524</v>
      </c>
      <c r="AJ676" s="519">
        <v>5891</v>
      </c>
      <c r="AK676" s="519">
        <v>6268</v>
      </c>
      <c r="AL676" s="519">
        <v>6429</v>
      </c>
      <c r="AM676" s="519">
        <v>6597</v>
      </c>
      <c r="AN676" s="519">
        <v>6773</v>
      </c>
      <c r="AO676" s="519">
        <v>6959</v>
      </c>
      <c r="AP676" s="519">
        <v>7155</v>
      </c>
      <c r="AQ676" s="519">
        <v>7362</v>
      </c>
      <c r="AR676" s="519">
        <v>7582</v>
      </c>
      <c r="AS676" s="519">
        <v>7814</v>
      </c>
      <c r="AT676" s="519">
        <v>8061</v>
      </c>
      <c r="AU676" s="519">
        <v>8326</v>
      </c>
      <c r="AV676" s="519">
        <v>8613</v>
      </c>
      <c r="AW676" s="519">
        <v>8921</v>
      </c>
      <c r="AX676" s="519">
        <v>9253</v>
      </c>
      <c r="AY676" s="519">
        <v>9611</v>
      </c>
      <c r="AZ676" s="519">
        <v>0</v>
      </c>
      <c r="BA676" s="519">
        <v>0</v>
      </c>
      <c r="BB676" s="519">
        <v>0</v>
      </c>
      <c r="BC676" s="519">
        <v>0</v>
      </c>
      <c r="BD676" s="519">
        <v>0</v>
      </c>
      <c r="BE676" s="519">
        <v>0</v>
      </c>
      <c r="BF676" s="519">
        <v>0</v>
      </c>
      <c r="BG676" s="519">
        <v>0</v>
      </c>
      <c r="BH676" s="519">
        <v>0</v>
      </c>
      <c r="BI676" s="519">
        <v>0</v>
      </c>
      <c r="BJ676" s="519">
        <v>0</v>
      </c>
      <c r="BK676" s="519">
        <v>0</v>
      </c>
      <c r="BL676" s="519">
        <v>0</v>
      </c>
      <c r="BM676" s="519">
        <v>0</v>
      </c>
      <c r="BN676" s="519">
        <v>0</v>
      </c>
      <c r="BO676" s="519">
        <v>0</v>
      </c>
      <c r="BP676" s="519">
        <v>0</v>
      </c>
      <c r="BQ676" s="519">
        <v>0</v>
      </c>
      <c r="BR676" s="519">
        <v>0</v>
      </c>
      <c r="BS676" s="519">
        <v>0</v>
      </c>
      <c r="BT676" s="519">
        <v>0</v>
      </c>
      <c r="BU676" s="519">
        <v>0</v>
      </c>
      <c r="BV676" s="519">
        <v>0</v>
      </c>
      <c r="BW676" s="519">
        <v>0</v>
      </c>
      <c r="BX676" s="519">
        <v>0</v>
      </c>
      <c r="BY676" s="519">
        <v>0</v>
      </c>
      <c r="BZ676" s="519">
        <v>0</v>
      </c>
      <c r="CA676" s="519">
        <v>0</v>
      </c>
      <c r="CB676" s="519">
        <v>0</v>
      </c>
      <c r="CC676" s="519">
        <v>0</v>
      </c>
      <c r="CD676" s="519">
        <v>0</v>
      </c>
      <c r="CE676" s="519">
        <v>0</v>
      </c>
      <c r="CF676" s="519">
        <v>0</v>
      </c>
      <c r="CG676" s="519">
        <v>0</v>
      </c>
      <c r="CH676" s="519">
        <v>0</v>
      </c>
      <c r="CI676" s="519">
        <v>0</v>
      </c>
      <c r="CJ676" s="519">
        <v>0</v>
      </c>
      <c r="CK676" s="519">
        <v>0</v>
      </c>
      <c r="CL676" s="519">
        <v>0</v>
      </c>
      <c r="CM676" s="519">
        <v>0</v>
      </c>
      <c r="CN676" s="519">
        <v>0</v>
      </c>
      <c r="CO676" s="519">
        <v>0</v>
      </c>
      <c r="CP676" s="519">
        <v>0</v>
      </c>
      <c r="CQ676" s="519">
        <v>0</v>
      </c>
      <c r="CR676" s="519">
        <v>0</v>
      </c>
      <c r="CS676" s="519">
        <v>0</v>
      </c>
      <c r="CT676" s="519">
        <v>0</v>
      </c>
      <c r="CU676" s="519">
        <v>0</v>
      </c>
      <c r="CV676" s="519">
        <v>0</v>
      </c>
      <c r="CW676" s="519">
        <v>0</v>
      </c>
      <c r="CX676" s="519">
        <v>0</v>
      </c>
      <c r="CY676" s="519">
        <v>0</v>
      </c>
      <c r="CZ676" s="519">
        <v>0</v>
      </c>
      <c r="DA676" s="519">
        <v>0</v>
      </c>
      <c r="DB676" s="519">
        <v>0</v>
      </c>
      <c r="DC676" s="519">
        <v>0</v>
      </c>
      <c r="DD676" s="519">
        <v>0</v>
      </c>
      <c r="DE676" s="519">
        <v>0</v>
      </c>
      <c r="DF676" s="519">
        <v>0</v>
      </c>
      <c r="DG676" s="519">
        <v>0</v>
      </c>
      <c r="DH676" s="519">
        <v>0</v>
      </c>
      <c r="DI676" s="519">
        <v>0</v>
      </c>
      <c r="DJ676" s="519">
        <v>0</v>
      </c>
      <c r="DK676" s="519">
        <v>0</v>
      </c>
      <c r="DL676" s="519">
        <v>0</v>
      </c>
      <c r="DM676" s="519">
        <v>0</v>
      </c>
      <c r="DN676" s="519">
        <v>0</v>
      </c>
      <c r="DO676" s="519">
        <v>0</v>
      </c>
      <c r="DP676" s="519">
        <v>0</v>
      </c>
      <c r="DQ676" s="519">
        <v>0</v>
      </c>
      <c r="DR676" s="519">
        <v>0</v>
      </c>
      <c r="DS676" s="519">
        <v>0</v>
      </c>
      <c r="DT676" s="519">
        <v>0</v>
      </c>
      <c r="DU676" s="519">
        <v>0</v>
      </c>
      <c r="DV676" s="519">
        <v>0</v>
      </c>
      <c r="DW676" s="519">
        <v>0</v>
      </c>
      <c r="DX676" s="519">
        <v>0</v>
      </c>
      <c r="DZ676" s="337"/>
      <c r="EA676" s="519" t="s">
        <v>1062</v>
      </c>
      <c r="EB676" s="519" t="s">
        <v>1059</v>
      </c>
      <c r="EC676" s="519">
        <v>15</v>
      </c>
      <c r="ED676" s="521" t="str">
        <f t="shared" si="32"/>
        <v>SDN200115</v>
      </c>
      <c r="EE676" s="519">
        <v>164</v>
      </c>
      <c r="EF676" s="519">
        <v>578</v>
      </c>
      <c r="EG676" s="519">
        <v>1113</v>
      </c>
      <c r="EH676" s="519">
        <v>1640</v>
      </c>
      <c r="EI676" s="519">
        <v>2161</v>
      </c>
      <c r="EJ676" s="519">
        <v>2670</v>
      </c>
      <c r="EK676" s="519">
        <v>3169</v>
      </c>
      <c r="EL676" s="519">
        <v>3664</v>
      </c>
      <c r="EM676" s="519">
        <v>4151</v>
      </c>
      <c r="EN676" s="519">
        <v>4792</v>
      </c>
      <c r="EO676" s="519">
        <v>5168</v>
      </c>
      <c r="EP676" s="519">
        <v>5540</v>
      </c>
      <c r="EQ676" s="519">
        <v>5905</v>
      </c>
      <c r="ER676" s="519">
        <v>6265</v>
      </c>
      <c r="ES676" s="519">
        <v>6619</v>
      </c>
      <c r="ET676" s="519">
        <v>6969</v>
      </c>
      <c r="EU676" s="519">
        <v>7317</v>
      </c>
      <c r="EV676" s="519">
        <v>7661</v>
      </c>
      <c r="EW676" s="519">
        <v>8003</v>
      </c>
      <c r="EX676" s="519">
        <v>0</v>
      </c>
      <c r="EY676" s="519">
        <v>0</v>
      </c>
      <c r="EZ676" s="519">
        <v>0</v>
      </c>
      <c r="FA676" s="519">
        <v>0</v>
      </c>
      <c r="FB676" s="519">
        <v>0</v>
      </c>
      <c r="FC676" s="519">
        <v>0</v>
      </c>
      <c r="FD676" s="519">
        <v>0</v>
      </c>
      <c r="FE676" s="519">
        <v>0</v>
      </c>
      <c r="FF676" s="519">
        <v>0</v>
      </c>
      <c r="FG676" s="519">
        <v>0</v>
      </c>
      <c r="FH676" s="519">
        <v>0</v>
      </c>
      <c r="FI676" s="519">
        <v>0</v>
      </c>
      <c r="FJ676" s="519">
        <v>0</v>
      </c>
      <c r="FK676" s="519">
        <v>0</v>
      </c>
      <c r="FL676" s="519">
        <v>0</v>
      </c>
      <c r="FM676" s="519">
        <v>0</v>
      </c>
      <c r="FN676" s="519">
        <v>0</v>
      </c>
      <c r="FO676" s="519">
        <v>0</v>
      </c>
      <c r="FP676" s="519">
        <v>0</v>
      </c>
      <c r="FQ676" s="519">
        <v>0</v>
      </c>
      <c r="FR676" s="519">
        <v>0</v>
      </c>
      <c r="FS676" s="519">
        <v>0</v>
      </c>
      <c r="FT676" s="519">
        <v>0</v>
      </c>
      <c r="FU676" s="519">
        <v>0</v>
      </c>
      <c r="FV676" s="519">
        <v>0</v>
      </c>
      <c r="FW676" s="519">
        <v>0</v>
      </c>
      <c r="FX676" s="519">
        <v>0</v>
      </c>
      <c r="FY676" s="519">
        <v>0</v>
      </c>
      <c r="FZ676" s="519">
        <v>0</v>
      </c>
      <c r="GA676" s="519">
        <v>0</v>
      </c>
      <c r="GB676" s="519">
        <v>0</v>
      </c>
      <c r="GC676" s="519">
        <v>0</v>
      </c>
      <c r="GD676" s="519">
        <v>0</v>
      </c>
      <c r="GE676" s="519">
        <v>0</v>
      </c>
      <c r="GF676" s="519">
        <v>0</v>
      </c>
      <c r="GG676" s="519">
        <v>0</v>
      </c>
      <c r="GH676" s="519">
        <v>0</v>
      </c>
      <c r="GI676" s="519">
        <v>0</v>
      </c>
      <c r="GJ676" s="519">
        <v>0</v>
      </c>
      <c r="GK676" s="519">
        <v>0</v>
      </c>
      <c r="GL676" s="519">
        <v>0</v>
      </c>
      <c r="GM676" s="519">
        <v>0</v>
      </c>
      <c r="GN676" s="519">
        <v>0</v>
      </c>
      <c r="GO676" s="519">
        <v>0</v>
      </c>
      <c r="GP676" s="519">
        <v>0</v>
      </c>
      <c r="GQ676" s="519">
        <v>0</v>
      </c>
      <c r="GR676" s="519">
        <v>0</v>
      </c>
      <c r="GS676" s="519">
        <v>0</v>
      </c>
      <c r="GT676" s="519">
        <v>0</v>
      </c>
      <c r="GU676" s="519">
        <v>0</v>
      </c>
      <c r="GV676" s="519">
        <v>0</v>
      </c>
      <c r="GW676" s="519">
        <v>0</v>
      </c>
      <c r="GX676" s="519">
        <v>0</v>
      </c>
      <c r="GY676" s="519">
        <v>0</v>
      </c>
      <c r="GZ676" s="519">
        <v>0</v>
      </c>
      <c r="HA676" s="519">
        <v>0</v>
      </c>
      <c r="HB676" s="519">
        <v>0</v>
      </c>
      <c r="HC676" s="519">
        <v>0</v>
      </c>
      <c r="HD676" s="519">
        <v>0</v>
      </c>
      <c r="HE676" s="519">
        <v>0</v>
      </c>
      <c r="HF676" s="519">
        <v>0</v>
      </c>
      <c r="HG676" s="519">
        <v>0</v>
      </c>
      <c r="HH676" s="519">
        <v>0</v>
      </c>
      <c r="HI676" s="519">
        <v>0</v>
      </c>
      <c r="HJ676" s="519">
        <v>0</v>
      </c>
      <c r="HK676" s="519">
        <v>0</v>
      </c>
      <c r="HL676" s="519">
        <v>0</v>
      </c>
      <c r="HM676" s="519">
        <v>0</v>
      </c>
      <c r="HN676" s="519">
        <v>0</v>
      </c>
      <c r="HO676" s="519">
        <v>0</v>
      </c>
      <c r="HP676" s="519">
        <v>0</v>
      </c>
      <c r="HQ676" s="519">
        <v>0</v>
      </c>
      <c r="HR676" s="519">
        <v>0</v>
      </c>
      <c r="HS676" s="519">
        <v>0</v>
      </c>
      <c r="HT676" s="519">
        <v>0</v>
      </c>
      <c r="HU676" s="519">
        <v>0</v>
      </c>
      <c r="HV676" s="519">
        <v>0</v>
      </c>
      <c r="HW676" s="519">
        <v>0</v>
      </c>
      <c r="HX676" s="519">
        <v>0</v>
      </c>
      <c r="HY676" s="519">
        <v>0</v>
      </c>
      <c r="HZ676" s="519">
        <v>0</v>
      </c>
      <c r="IA676" s="519">
        <v>0</v>
      </c>
      <c r="IB676" s="519">
        <v>0</v>
      </c>
      <c r="IC676" s="519">
        <v>0</v>
      </c>
      <c r="ID676" s="519">
        <v>0</v>
      </c>
      <c r="IE676" s="519">
        <v>0</v>
      </c>
      <c r="IF676" s="519">
        <v>0</v>
      </c>
      <c r="IG676" s="519">
        <v>0</v>
      </c>
      <c r="IH676" s="519">
        <v>0</v>
      </c>
      <c r="II676" s="519">
        <v>0</v>
      </c>
      <c r="IJ676" s="519">
        <v>0</v>
      </c>
      <c r="IK676" s="519">
        <v>0</v>
      </c>
    </row>
    <row r="677" spans="2:245" hidden="1">
      <c r="B677" s="519" t="s">
        <v>1058</v>
      </c>
      <c r="C677" s="519"/>
      <c r="D677" s="519"/>
      <c r="E677" s="519"/>
      <c r="F677" s="519">
        <v>2</v>
      </c>
      <c r="G677" s="519"/>
      <c r="H677" s="519">
        <v>6</v>
      </c>
      <c r="I677" s="519">
        <v>5</v>
      </c>
      <c r="J677" s="519" t="str">
        <f t="shared" si="33"/>
        <v>SDN10020605</v>
      </c>
      <c r="K677" s="519">
        <v>960</v>
      </c>
      <c r="M677" s="337"/>
      <c r="N677" s="519" t="s">
        <v>1062</v>
      </c>
      <c r="O677" s="519" t="s">
        <v>1059</v>
      </c>
      <c r="P677" s="519">
        <v>16</v>
      </c>
      <c r="Q677" s="521" t="str">
        <f t="shared" si="31"/>
        <v>SDN200116</v>
      </c>
      <c r="R677" s="519">
        <v>76</v>
      </c>
      <c r="S677" s="519">
        <v>286</v>
      </c>
      <c r="T677" s="519">
        <v>500</v>
      </c>
      <c r="U677" s="519">
        <v>721</v>
      </c>
      <c r="V677" s="519">
        <v>946</v>
      </c>
      <c r="W677" s="519">
        <v>1177</v>
      </c>
      <c r="X677" s="519">
        <v>1413</v>
      </c>
      <c r="Y677" s="519">
        <v>1655</v>
      </c>
      <c r="Z677" s="519">
        <v>1902</v>
      </c>
      <c r="AA677" s="519">
        <v>2874</v>
      </c>
      <c r="AB677" s="519">
        <v>3165</v>
      </c>
      <c r="AC677" s="519">
        <v>3465</v>
      </c>
      <c r="AD677" s="519">
        <v>3771</v>
      </c>
      <c r="AE677" s="519">
        <v>4086</v>
      </c>
      <c r="AF677" s="519">
        <v>4409</v>
      </c>
      <c r="AG677" s="519">
        <v>4741</v>
      </c>
      <c r="AH677" s="519">
        <v>5083</v>
      </c>
      <c r="AI677" s="519">
        <v>5434</v>
      </c>
      <c r="AJ677" s="519">
        <v>5796</v>
      </c>
      <c r="AK677" s="519">
        <v>6172</v>
      </c>
      <c r="AL677" s="519">
        <v>6332</v>
      </c>
      <c r="AM677" s="519">
        <v>6500</v>
      </c>
      <c r="AN677" s="519">
        <v>6677</v>
      </c>
      <c r="AO677" s="519">
        <v>6865</v>
      </c>
      <c r="AP677" s="519">
        <v>7064</v>
      </c>
      <c r="AQ677" s="519">
        <v>7274</v>
      </c>
      <c r="AR677" s="519">
        <v>7496</v>
      </c>
      <c r="AS677" s="519">
        <v>7733</v>
      </c>
      <c r="AT677" s="519">
        <v>7987</v>
      </c>
      <c r="AU677" s="519">
        <v>8261</v>
      </c>
      <c r="AV677" s="519">
        <v>8557</v>
      </c>
      <c r="AW677" s="519">
        <v>8874</v>
      </c>
      <c r="AX677" s="519">
        <v>9217</v>
      </c>
      <c r="AY677" s="519">
        <v>9589</v>
      </c>
      <c r="AZ677" s="519">
        <v>0</v>
      </c>
      <c r="BA677" s="519">
        <v>0</v>
      </c>
      <c r="BB677" s="519">
        <v>0</v>
      </c>
      <c r="BC677" s="519">
        <v>0</v>
      </c>
      <c r="BD677" s="519">
        <v>0</v>
      </c>
      <c r="BE677" s="519">
        <v>0</v>
      </c>
      <c r="BF677" s="519">
        <v>0</v>
      </c>
      <c r="BG677" s="519">
        <v>0</v>
      </c>
      <c r="BH677" s="519">
        <v>0</v>
      </c>
      <c r="BI677" s="519">
        <v>0</v>
      </c>
      <c r="BJ677" s="519">
        <v>0</v>
      </c>
      <c r="BK677" s="519">
        <v>0</v>
      </c>
      <c r="BL677" s="519">
        <v>0</v>
      </c>
      <c r="BM677" s="519">
        <v>0</v>
      </c>
      <c r="BN677" s="519">
        <v>0</v>
      </c>
      <c r="BO677" s="519">
        <v>0</v>
      </c>
      <c r="BP677" s="519">
        <v>0</v>
      </c>
      <c r="BQ677" s="519">
        <v>0</v>
      </c>
      <c r="BR677" s="519">
        <v>0</v>
      </c>
      <c r="BS677" s="519">
        <v>0</v>
      </c>
      <c r="BT677" s="519">
        <v>0</v>
      </c>
      <c r="BU677" s="519">
        <v>0</v>
      </c>
      <c r="BV677" s="519">
        <v>0</v>
      </c>
      <c r="BW677" s="519">
        <v>0</v>
      </c>
      <c r="BX677" s="519">
        <v>0</v>
      </c>
      <c r="BY677" s="519">
        <v>0</v>
      </c>
      <c r="BZ677" s="519">
        <v>0</v>
      </c>
      <c r="CA677" s="519">
        <v>0</v>
      </c>
      <c r="CB677" s="519">
        <v>0</v>
      </c>
      <c r="CC677" s="519">
        <v>0</v>
      </c>
      <c r="CD677" s="519">
        <v>0</v>
      </c>
      <c r="CE677" s="519">
        <v>0</v>
      </c>
      <c r="CF677" s="519">
        <v>0</v>
      </c>
      <c r="CG677" s="519">
        <v>0</v>
      </c>
      <c r="CH677" s="519">
        <v>0</v>
      </c>
      <c r="CI677" s="519">
        <v>0</v>
      </c>
      <c r="CJ677" s="519">
        <v>0</v>
      </c>
      <c r="CK677" s="519">
        <v>0</v>
      </c>
      <c r="CL677" s="519">
        <v>0</v>
      </c>
      <c r="CM677" s="519">
        <v>0</v>
      </c>
      <c r="CN677" s="519">
        <v>0</v>
      </c>
      <c r="CO677" s="519">
        <v>0</v>
      </c>
      <c r="CP677" s="519">
        <v>0</v>
      </c>
      <c r="CQ677" s="519">
        <v>0</v>
      </c>
      <c r="CR677" s="519">
        <v>0</v>
      </c>
      <c r="CS677" s="519">
        <v>0</v>
      </c>
      <c r="CT677" s="519">
        <v>0</v>
      </c>
      <c r="CU677" s="519">
        <v>0</v>
      </c>
      <c r="CV677" s="519">
        <v>0</v>
      </c>
      <c r="CW677" s="519">
        <v>0</v>
      </c>
      <c r="CX677" s="519">
        <v>0</v>
      </c>
      <c r="CY677" s="519">
        <v>0</v>
      </c>
      <c r="CZ677" s="519">
        <v>0</v>
      </c>
      <c r="DA677" s="519">
        <v>0</v>
      </c>
      <c r="DB677" s="519">
        <v>0</v>
      </c>
      <c r="DC677" s="519">
        <v>0</v>
      </c>
      <c r="DD677" s="519">
        <v>0</v>
      </c>
      <c r="DE677" s="519">
        <v>0</v>
      </c>
      <c r="DF677" s="519">
        <v>0</v>
      </c>
      <c r="DG677" s="519">
        <v>0</v>
      </c>
      <c r="DH677" s="519">
        <v>0</v>
      </c>
      <c r="DI677" s="519">
        <v>0</v>
      </c>
      <c r="DJ677" s="519">
        <v>0</v>
      </c>
      <c r="DK677" s="519">
        <v>0</v>
      </c>
      <c r="DL677" s="519">
        <v>0</v>
      </c>
      <c r="DM677" s="519">
        <v>0</v>
      </c>
      <c r="DN677" s="519">
        <v>0</v>
      </c>
      <c r="DO677" s="519">
        <v>0</v>
      </c>
      <c r="DP677" s="519">
        <v>0</v>
      </c>
      <c r="DQ677" s="519">
        <v>0</v>
      </c>
      <c r="DR677" s="519">
        <v>0</v>
      </c>
      <c r="DS677" s="519">
        <v>0</v>
      </c>
      <c r="DT677" s="519">
        <v>0</v>
      </c>
      <c r="DU677" s="519">
        <v>0</v>
      </c>
      <c r="DV677" s="519">
        <v>0</v>
      </c>
      <c r="DW677" s="519">
        <v>0</v>
      </c>
      <c r="DX677" s="519">
        <v>0</v>
      </c>
      <c r="DZ677" s="337"/>
      <c r="EA677" s="519" t="s">
        <v>1062</v>
      </c>
      <c r="EB677" s="519" t="s">
        <v>1059</v>
      </c>
      <c r="EC677" s="519">
        <v>16</v>
      </c>
      <c r="ED677" s="521" t="str">
        <f t="shared" si="32"/>
        <v>SDN200116</v>
      </c>
      <c r="EE677" s="519">
        <v>152</v>
      </c>
      <c r="EF677" s="519">
        <v>558</v>
      </c>
      <c r="EG677" s="519">
        <v>1080</v>
      </c>
      <c r="EH677" s="519">
        <v>1601</v>
      </c>
      <c r="EI677" s="519">
        <v>2111</v>
      </c>
      <c r="EJ677" s="519">
        <v>2611</v>
      </c>
      <c r="EK677" s="519">
        <v>3104</v>
      </c>
      <c r="EL677" s="519">
        <v>3589</v>
      </c>
      <c r="EM677" s="519">
        <v>4065</v>
      </c>
      <c r="EN677" s="519">
        <v>4698</v>
      </c>
      <c r="EO677" s="519">
        <v>5066</v>
      </c>
      <c r="EP677" s="519">
        <v>5432</v>
      </c>
      <c r="EQ677" s="519">
        <v>5790</v>
      </c>
      <c r="ER677" s="519">
        <v>6144</v>
      </c>
      <c r="ES677" s="519">
        <v>6493</v>
      </c>
      <c r="ET677" s="519">
        <v>6838</v>
      </c>
      <c r="EU677" s="519">
        <v>7181</v>
      </c>
      <c r="EV677" s="519">
        <v>7519</v>
      </c>
      <c r="EW677" s="519">
        <v>7857</v>
      </c>
      <c r="EX677" s="519">
        <v>0</v>
      </c>
      <c r="EY677" s="519">
        <v>0</v>
      </c>
      <c r="EZ677" s="519">
        <v>0</v>
      </c>
      <c r="FA677" s="519">
        <v>0</v>
      </c>
      <c r="FB677" s="519">
        <v>0</v>
      </c>
      <c r="FC677" s="519">
        <v>0</v>
      </c>
      <c r="FD677" s="519">
        <v>0</v>
      </c>
      <c r="FE677" s="519">
        <v>0</v>
      </c>
      <c r="FF677" s="519">
        <v>0</v>
      </c>
      <c r="FG677" s="519">
        <v>0</v>
      </c>
      <c r="FH677" s="519">
        <v>0</v>
      </c>
      <c r="FI677" s="519">
        <v>0</v>
      </c>
      <c r="FJ677" s="519">
        <v>0</v>
      </c>
      <c r="FK677" s="519">
        <v>0</v>
      </c>
      <c r="FL677" s="519">
        <v>0</v>
      </c>
      <c r="FM677" s="519">
        <v>0</v>
      </c>
      <c r="FN677" s="519">
        <v>0</v>
      </c>
      <c r="FO677" s="519">
        <v>0</v>
      </c>
      <c r="FP677" s="519">
        <v>0</v>
      </c>
      <c r="FQ677" s="519">
        <v>0</v>
      </c>
      <c r="FR677" s="519">
        <v>0</v>
      </c>
      <c r="FS677" s="519">
        <v>0</v>
      </c>
      <c r="FT677" s="519">
        <v>0</v>
      </c>
      <c r="FU677" s="519">
        <v>0</v>
      </c>
      <c r="FV677" s="519">
        <v>0</v>
      </c>
      <c r="FW677" s="519">
        <v>0</v>
      </c>
      <c r="FX677" s="519">
        <v>0</v>
      </c>
      <c r="FY677" s="519">
        <v>0</v>
      </c>
      <c r="FZ677" s="519">
        <v>0</v>
      </c>
      <c r="GA677" s="519">
        <v>0</v>
      </c>
      <c r="GB677" s="519">
        <v>0</v>
      </c>
      <c r="GC677" s="519">
        <v>0</v>
      </c>
      <c r="GD677" s="519">
        <v>0</v>
      </c>
      <c r="GE677" s="519">
        <v>0</v>
      </c>
      <c r="GF677" s="519">
        <v>0</v>
      </c>
      <c r="GG677" s="519">
        <v>0</v>
      </c>
      <c r="GH677" s="519">
        <v>0</v>
      </c>
      <c r="GI677" s="519">
        <v>0</v>
      </c>
      <c r="GJ677" s="519">
        <v>0</v>
      </c>
      <c r="GK677" s="519">
        <v>0</v>
      </c>
      <c r="GL677" s="519">
        <v>0</v>
      </c>
      <c r="GM677" s="519">
        <v>0</v>
      </c>
      <c r="GN677" s="519">
        <v>0</v>
      </c>
      <c r="GO677" s="519">
        <v>0</v>
      </c>
      <c r="GP677" s="519">
        <v>0</v>
      </c>
      <c r="GQ677" s="519">
        <v>0</v>
      </c>
      <c r="GR677" s="519">
        <v>0</v>
      </c>
      <c r="GS677" s="519">
        <v>0</v>
      </c>
      <c r="GT677" s="519">
        <v>0</v>
      </c>
      <c r="GU677" s="519">
        <v>0</v>
      </c>
      <c r="GV677" s="519">
        <v>0</v>
      </c>
      <c r="GW677" s="519">
        <v>0</v>
      </c>
      <c r="GX677" s="519">
        <v>0</v>
      </c>
      <c r="GY677" s="519">
        <v>0</v>
      </c>
      <c r="GZ677" s="519">
        <v>0</v>
      </c>
      <c r="HA677" s="519">
        <v>0</v>
      </c>
      <c r="HB677" s="519">
        <v>0</v>
      </c>
      <c r="HC677" s="519">
        <v>0</v>
      </c>
      <c r="HD677" s="519">
        <v>0</v>
      </c>
      <c r="HE677" s="519">
        <v>0</v>
      </c>
      <c r="HF677" s="519">
        <v>0</v>
      </c>
      <c r="HG677" s="519">
        <v>0</v>
      </c>
      <c r="HH677" s="519">
        <v>0</v>
      </c>
      <c r="HI677" s="519">
        <v>0</v>
      </c>
      <c r="HJ677" s="519">
        <v>0</v>
      </c>
      <c r="HK677" s="519">
        <v>0</v>
      </c>
      <c r="HL677" s="519">
        <v>0</v>
      </c>
      <c r="HM677" s="519">
        <v>0</v>
      </c>
      <c r="HN677" s="519">
        <v>0</v>
      </c>
      <c r="HO677" s="519">
        <v>0</v>
      </c>
      <c r="HP677" s="519">
        <v>0</v>
      </c>
      <c r="HQ677" s="519">
        <v>0</v>
      </c>
      <c r="HR677" s="519">
        <v>0</v>
      </c>
      <c r="HS677" s="519">
        <v>0</v>
      </c>
      <c r="HT677" s="519">
        <v>0</v>
      </c>
      <c r="HU677" s="519">
        <v>0</v>
      </c>
      <c r="HV677" s="519">
        <v>0</v>
      </c>
      <c r="HW677" s="519">
        <v>0</v>
      </c>
      <c r="HX677" s="519">
        <v>0</v>
      </c>
      <c r="HY677" s="519">
        <v>0</v>
      </c>
      <c r="HZ677" s="519">
        <v>0</v>
      </c>
      <c r="IA677" s="519">
        <v>0</v>
      </c>
      <c r="IB677" s="519">
        <v>0</v>
      </c>
      <c r="IC677" s="519">
        <v>0</v>
      </c>
      <c r="ID677" s="519">
        <v>0</v>
      </c>
      <c r="IE677" s="519">
        <v>0</v>
      </c>
      <c r="IF677" s="519">
        <v>0</v>
      </c>
      <c r="IG677" s="519">
        <v>0</v>
      </c>
      <c r="IH677" s="519">
        <v>0</v>
      </c>
      <c r="II677" s="519">
        <v>0</v>
      </c>
      <c r="IJ677" s="519">
        <v>0</v>
      </c>
      <c r="IK677" s="519">
        <v>0</v>
      </c>
    </row>
    <row r="678" spans="2:245" hidden="1">
      <c r="B678" s="519" t="s">
        <v>1058</v>
      </c>
      <c r="C678" s="519"/>
      <c r="D678" s="519"/>
      <c r="E678" s="519"/>
      <c r="F678" s="519">
        <v>2</v>
      </c>
      <c r="G678" s="519"/>
      <c r="H678" s="519">
        <v>6</v>
      </c>
      <c r="I678" s="519">
        <v>6</v>
      </c>
      <c r="J678" s="519" t="str">
        <f t="shared" si="33"/>
        <v>SDN10020606</v>
      </c>
      <c r="K678" s="519">
        <v>768</v>
      </c>
      <c r="M678" s="337"/>
      <c r="N678" s="519" t="s">
        <v>1062</v>
      </c>
      <c r="O678" s="519" t="s">
        <v>1059</v>
      </c>
      <c r="P678" s="519">
        <v>17</v>
      </c>
      <c r="Q678" s="521" t="str">
        <f t="shared" si="31"/>
        <v>SDN200117</v>
      </c>
      <c r="R678" s="519">
        <v>70</v>
      </c>
      <c r="S678" s="519">
        <v>276</v>
      </c>
      <c r="T678" s="519">
        <v>488</v>
      </c>
      <c r="U678" s="519">
        <v>704</v>
      </c>
      <c r="V678" s="519">
        <v>925</v>
      </c>
      <c r="W678" s="519">
        <v>1151</v>
      </c>
      <c r="X678" s="519">
        <v>1384</v>
      </c>
      <c r="Y678" s="519">
        <v>1621</v>
      </c>
      <c r="Z678" s="519">
        <v>1864</v>
      </c>
      <c r="AA678" s="519">
        <v>2817</v>
      </c>
      <c r="AB678" s="519">
        <v>3104</v>
      </c>
      <c r="AC678" s="519">
        <v>3398</v>
      </c>
      <c r="AD678" s="519">
        <v>3700</v>
      </c>
      <c r="AE678" s="519">
        <v>4010</v>
      </c>
      <c r="AF678" s="519">
        <v>4329</v>
      </c>
      <c r="AG678" s="519">
        <v>4656</v>
      </c>
      <c r="AH678" s="519">
        <v>4992</v>
      </c>
      <c r="AI678" s="519">
        <v>5339</v>
      </c>
      <c r="AJ678" s="519">
        <v>5699</v>
      </c>
      <c r="AK678" s="519">
        <v>6070</v>
      </c>
      <c r="AL678" s="519">
        <v>6230</v>
      </c>
      <c r="AM678" s="519">
        <v>6399</v>
      </c>
      <c r="AN678" s="519">
        <v>6578</v>
      </c>
      <c r="AO678" s="519">
        <v>6767</v>
      </c>
      <c r="AP678" s="519">
        <v>6968</v>
      </c>
      <c r="AQ678" s="519">
        <v>7181</v>
      </c>
      <c r="AR678" s="519">
        <v>7407</v>
      </c>
      <c r="AS678" s="519">
        <v>7650</v>
      </c>
      <c r="AT678" s="519">
        <v>7912</v>
      </c>
      <c r="AU678" s="519">
        <v>8195</v>
      </c>
      <c r="AV678" s="519">
        <v>8498</v>
      </c>
      <c r="AW678" s="519">
        <v>8826</v>
      </c>
      <c r="AX678" s="519">
        <v>9182</v>
      </c>
      <c r="AY678" s="519">
        <v>9574</v>
      </c>
      <c r="AZ678" s="519">
        <v>0</v>
      </c>
      <c r="BA678" s="519">
        <v>0</v>
      </c>
      <c r="BB678" s="519">
        <v>0</v>
      </c>
      <c r="BC678" s="519">
        <v>0</v>
      </c>
      <c r="BD678" s="519">
        <v>0</v>
      </c>
      <c r="BE678" s="519">
        <v>0</v>
      </c>
      <c r="BF678" s="519">
        <v>0</v>
      </c>
      <c r="BG678" s="519">
        <v>0</v>
      </c>
      <c r="BH678" s="519">
        <v>0</v>
      </c>
      <c r="BI678" s="519">
        <v>0</v>
      </c>
      <c r="BJ678" s="519">
        <v>0</v>
      </c>
      <c r="BK678" s="519">
        <v>0</v>
      </c>
      <c r="BL678" s="519">
        <v>0</v>
      </c>
      <c r="BM678" s="519">
        <v>0</v>
      </c>
      <c r="BN678" s="519">
        <v>0</v>
      </c>
      <c r="BO678" s="519">
        <v>0</v>
      </c>
      <c r="BP678" s="519">
        <v>0</v>
      </c>
      <c r="BQ678" s="519">
        <v>0</v>
      </c>
      <c r="BR678" s="519">
        <v>0</v>
      </c>
      <c r="BS678" s="519">
        <v>0</v>
      </c>
      <c r="BT678" s="519">
        <v>0</v>
      </c>
      <c r="BU678" s="519">
        <v>0</v>
      </c>
      <c r="BV678" s="519">
        <v>0</v>
      </c>
      <c r="BW678" s="519">
        <v>0</v>
      </c>
      <c r="BX678" s="519">
        <v>0</v>
      </c>
      <c r="BY678" s="519">
        <v>0</v>
      </c>
      <c r="BZ678" s="519">
        <v>0</v>
      </c>
      <c r="CA678" s="519">
        <v>0</v>
      </c>
      <c r="CB678" s="519">
        <v>0</v>
      </c>
      <c r="CC678" s="519">
        <v>0</v>
      </c>
      <c r="CD678" s="519">
        <v>0</v>
      </c>
      <c r="CE678" s="519">
        <v>0</v>
      </c>
      <c r="CF678" s="519">
        <v>0</v>
      </c>
      <c r="CG678" s="519">
        <v>0</v>
      </c>
      <c r="CH678" s="519">
        <v>0</v>
      </c>
      <c r="CI678" s="519">
        <v>0</v>
      </c>
      <c r="CJ678" s="519">
        <v>0</v>
      </c>
      <c r="CK678" s="519">
        <v>0</v>
      </c>
      <c r="CL678" s="519">
        <v>0</v>
      </c>
      <c r="CM678" s="519">
        <v>0</v>
      </c>
      <c r="CN678" s="519">
        <v>0</v>
      </c>
      <c r="CO678" s="519">
        <v>0</v>
      </c>
      <c r="CP678" s="519">
        <v>0</v>
      </c>
      <c r="CQ678" s="519">
        <v>0</v>
      </c>
      <c r="CR678" s="519">
        <v>0</v>
      </c>
      <c r="CS678" s="519">
        <v>0</v>
      </c>
      <c r="CT678" s="519">
        <v>0</v>
      </c>
      <c r="CU678" s="519">
        <v>0</v>
      </c>
      <c r="CV678" s="519">
        <v>0</v>
      </c>
      <c r="CW678" s="519">
        <v>0</v>
      </c>
      <c r="CX678" s="519">
        <v>0</v>
      </c>
      <c r="CY678" s="519">
        <v>0</v>
      </c>
      <c r="CZ678" s="519">
        <v>0</v>
      </c>
      <c r="DA678" s="519">
        <v>0</v>
      </c>
      <c r="DB678" s="519">
        <v>0</v>
      </c>
      <c r="DC678" s="519">
        <v>0</v>
      </c>
      <c r="DD678" s="519">
        <v>0</v>
      </c>
      <c r="DE678" s="519">
        <v>0</v>
      </c>
      <c r="DF678" s="519">
        <v>0</v>
      </c>
      <c r="DG678" s="519">
        <v>0</v>
      </c>
      <c r="DH678" s="519">
        <v>0</v>
      </c>
      <c r="DI678" s="519">
        <v>0</v>
      </c>
      <c r="DJ678" s="519">
        <v>0</v>
      </c>
      <c r="DK678" s="519">
        <v>0</v>
      </c>
      <c r="DL678" s="519">
        <v>0</v>
      </c>
      <c r="DM678" s="519">
        <v>0</v>
      </c>
      <c r="DN678" s="519">
        <v>0</v>
      </c>
      <c r="DO678" s="519">
        <v>0</v>
      </c>
      <c r="DP678" s="519">
        <v>0</v>
      </c>
      <c r="DQ678" s="519">
        <v>0</v>
      </c>
      <c r="DR678" s="519">
        <v>0</v>
      </c>
      <c r="DS678" s="519">
        <v>0</v>
      </c>
      <c r="DT678" s="519">
        <v>0</v>
      </c>
      <c r="DU678" s="519">
        <v>0</v>
      </c>
      <c r="DV678" s="519">
        <v>0</v>
      </c>
      <c r="DW678" s="519">
        <v>0</v>
      </c>
      <c r="DX678" s="519">
        <v>0</v>
      </c>
      <c r="DZ678" s="337"/>
      <c r="EA678" s="519" t="s">
        <v>1062</v>
      </c>
      <c r="EB678" s="519" t="s">
        <v>1059</v>
      </c>
      <c r="EC678" s="519">
        <v>17</v>
      </c>
      <c r="ED678" s="521" t="str">
        <f t="shared" si="32"/>
        <v>SDN200117</v>
      </c>
      <c r="EE678" s="519">
        <v>140</v>
      </c>
      <c r="EF678" s="519">
        <v>539</v>
      </c>
      <c r="EG678" s="519">
        <v>1048</v>
      </c>
      <c r="EH678" s="519">
        <v>1558</v>
      </c>
      <c r="EI678" s="519">
        <v>2059</v>
      </c>
      <c r="EJ678" s="519">
        <v>2549</v>
      </c>
      <c r="EK678" s="519">
        <v>3032</v>
      </c>
      <c r="EL678" s="519">
        <v>3507</v>
      </c>
      <c r="EM678" s="519">
        <v>3975</v>
      </c>
      <c r="EN678" s="519">
        <v>4598</v>
      </c>
      <c r="EO678" s="519">
        <v>4961</v>
      </c>
      <c r="EP678" s="519">
        <v>5318</v>
      </c>
      <c r="EQ678" s="519">
        <v>5670</v>
      </c>
      <c r="ER678" s="519">
        <v>6017</v>
      </c>
      <c r="ES678" s="519">
        <v>6362</v>
      </c>
      <c r="ET678" s="519">
        <v>6701</v>
      </c>
      <c r="EU678" s="519">
        <v>7037</v>
      </c>
      <c r="EV678" s="519">
        <v>7372</v>
      </c>
      <c r="EW678" s="519">
        <v>7709</v>
      </c>
      <c r="EX678" s="519">
        <v>0</v>
      </c>
      <c r="EY678" s="519">
        <v>0</v>
      </c>
      <c r="EZ678" s="519">
        <v>0</v>
      </c>
      <c r="FA678" s="519">
        <v>0</v>
      </c>
      <c r="FB678" s="519">
        <v>0</v>
      </c>
      <c r="FC678" s="519">
        <v>0</v>
      </c>
      <c r="FD678" s="519">
        <v>0</v>
      </c>
      <c r="FE678" s="519">
        <v>0</v>
      </c>
      <c r="FF678" s="519">
        <v>0</v>
      </c>
      <c r="FG678" s="519">
        <v>0</v>
      </c>
      <c r="FH678" s="519">
        <v>0</v>
      </c>
      <c r="FI678" s="519">
        <v>0</v>
      </c>
      <c r="FJ678" s="519">
        <v>0</v>
      </c>
      <c r="FK678" s="519">
        <v>0</v>
      </c>
      <c r="FL678" s="519">
        <v>0</v>
      </c>
      <c r="FM678" s="519">
        <v>0</v>
      </c>
      <c r="FN678" s="519">
        <v>0</v>
      </c>
      <c r="FO678" s="519">
        <v>0</v>
      </c>
      <c r="FP678" s="519">
        <v>0</v>
      </c>
      <c r="FQ678" s="519">
        <v>0</v>
      </c>
      <c r="FR678" s="519">
        <v>0</v>
      </c>
      <c r="FS678" s="519">
        <v>0</v>
      </c>
      <c r="FT678" s="519">
        <v>0</v>
      </c>
      <c r="FU678" s="519">
        <v>0</v>
      </c>
      <c r="FV678" s="519">
        <v>0</v>
      </c>
      <c r="FW678" s="519">
        <v>0</v>
      </c>
      <c r="FX678" s="519">
        <v>0</v>
      </c>
      <c r="FY678" s="519">
        <v>0</v>
      </c>
      <c r="FZ678" s="519">
        <v>0</v>
      </c>
      <c r="GA678" s="519">
        <v>0</v>
      </c>
      <c r="GB678" s="519">
        <v>0</v>
      </c>
      <c r="GC678" s="519">
        <v>0</v>
      </c>
      <c r="GD678" s="519">
        <v>0</v>
      </c>
      <c r="GE678" s="519">
        <v>0</v>
      </c>
      <c r="GF678" s="519">
        <v>0</v>
      </c>
      <c r="GG678" s="519">
        <v>0</v>
      </c>
      <c r="GH678" s="519">
        <v>0</v>
      </c>
      <c r="GI678" s="519">
        <v>0</v>
      </c>
      <c r="GJ678" s="519">
        <v>0</v>
      </c>
      <c r="GK678" s="519">
        <v>0</v>
      </c>
      <c r="GL678" s="519">
        <v>0</v>
      </c>
      <c r="GM678" s="519">
        <v>0</v>
      </c>
      <c r="GN678" s="519">
        <v>0</v>
      </c>
      <c r="GO678" s="519">
        <v>0</v>
      </c>
      <c r="GP678" s="519">
        <v>0</v>
      </c>
      <c r="GQ678" s="519">
        <v>0</v>
      </c>
      <c r="GR678" s="519">
        <v>0</v>
      </c>
      <c r="GS678" s="519">
        <v>0</v>
      </c>
      <c r="GT678" s="519">
        <v>0</v>
      </c>
      <c r="GU678" s="519">
        <v>0</v>
      </c>
      <c r="GV678" s="519">
        <v>0</v>
      </c>
      <c r="GW678" s="519">
        <v>0</v>
      </c>
      <c r="GX678" s="519">
        <v>0</v>
      </c>
      <c r="GY678" s="519">
        <v>0</v>
      </c>
      <c r="GZ678" s="519">
        <v>0</v>
      </c>
      <c r="HA678" s="519">
        <v>0</v>
      </c>
      <c r="HB678" s="519">
        <v>0</v>
      </c>
      <c r="HC678" s="519">
        <v>0</v>
      </c>
      <c r="HD678" s="519">
        <v>0</v>
      </c>
      <c r="HE678" s="519">
        <v>0</v>
      </c>
      <c r="HF678" s="519">
        <v>0</v>
      </c>
      <c r="HG678" s="519">
        <v>0</v>
      </c>
      <c r="HH678" s="519">
        <v>0</v>
      </c>
      <c r="HI678" s="519">
        <v>0</v>
      </c>
      <c r="HJ678" s="519">
        <v>0</v>
      </c>
      <c r="HK678" s="519">
        <v>0</v>
      </c>
      <c r="HL678" s="519">
        <v>0</v>
      </c>
      <c r="HM678" s="519">
        <v>0</v>
      </c>
      <c r="HN678" s="519">
        <v>0</v>
      </c>
      <c r="HO678" s="519">
        <v>0</v>
      </c>
      <c r="HP678" s="519">
        <v>0</v>
      </c>
      <c r="HQ678" s="519">
        <v>0</v>
      </c>
      <c r="HR678" s="519">
        <v>0</v>
      </c>
      <c r="HS678" s="519">
        <v>0</v>
      </c>
      <c r="HT678" s="519">
        <v>0</v>
      </c>
      <c r="HU678" s="519">
        <v>0</v>
      </c>
      <c r="HV678" s="519">
        <v>0</v>
      </c>
      <c r="HW678" s="519">
        <v>0</v>
      </c>
      <c r="HX678" s="519">
        <v>0</v>
      </c>
      <c r="HY678" s="519">
        <v>0</v>
      </c>
      <c r="HZ678" s="519">
        <v>0</v>
      </c>
      <c r="IA678" s="519">
        <v>0</v>
      </c>
      <c r="IB678" s="519">
        <v>0</v>
      </c>
      <c r="IC678" s="519">
        <v>0</v>
      </c>
      <c r="ID678" s="519">
        <v>0</v>
      </c>
      <c r="IE678" s="519">
        <v>0</v>
      </c>
      <c r="IF678" s="519">
        <v>0</v>
      </c>
      <c r="IG678" s="519">
        <v>0</v>
      </c>
      <c r="IH678" s="519">
        <v>0</v>
      </c>
      <c r="II678" s="519">
        <v>0</v>
      </c>
      <c r="IJ678" s="519">
        <v>0</v>
      </c>
      <c r="IK678" s="519">
        <v>0</v>
      </c>
    </row>
    <row r="679" spans="2:245" hidden="1">
      <c r="B679" s="519" t="s">
        <v>1058</v>
      </c>
      <c r="C679" s="519"/>
      <c r="D679" s="519"/>
      <c r="E679" s="519"/>
      <c r="F679" s="519">
        <v>2</v>
      </c>
      <c r="G679" s="519"/>
      <c r="H679" s="519">
        <v>6</v>
      </c>
      <c r="I679" s="519">
        <v>7</v>
      </c>
      <c r="J679" s="519" t="str">
        <f t="shared" si="33"/>
        <v>SDN10020607</v>
      </c>
      <c r="K679" s="519">
        <v>768</v>
      </c>
      <c r="M679" s="337"/>
      <c r="N679" s="519" t="s">
        <v>1062</v>
      </c>
      <c r="O679" s="519" t="s">
        <v>1059</v>
      </c>
      <c r="P679" s="519">
        <v>18</v>
      </c>
      <c r="Q679" s="521" t="str">
        <f t="shared" si="31"/>
        <v>SDN200118</v>
      </c>
      <c r="R679" s="519">
        <v>64</v>
      </c>
      <c r="S679" s="519">
        <v>266</v>
      </c>
      <c r="T679" s="519">
        <v>473</v>
      </c>
      <c r="U679" s="519">
        <v>686</v>
      </c>
      <c r="V679" s="519">
        <v>903</v>
      </c>
      <c r="W679" s="519">
        <v>1125</v>
      </c>
      <c r="X679" s="519">
        <v>1352</v>
      </c>
      <c r="Y679" s="519">
        <v>1586</v>
      </c>
      <c r="Z679" s="519">
        <v>1824</v>
      </c>
      <c r="AA679" s="519">
        <v>2758</v>
      </c>
      <c r="AB679" s="519">
        <v>3040</v>
      </c>
      <c r="AC679" s="519">
        <v>3329</v>
      </c>
      <c r="AD679" s="519">
        <v>3626</v>
      </c>
      <c r="AE679" s="519">
        <v>3931</v>
      </c>
      <c r="AF679" s="519">
        <v>4244</v>
      </c>
      <c r="AG679" s="519">
        <v>4566</v>
      </c>
      <c r="AH679" s="519">
        <v>4898</v>
      </c>
      <c r="AI679" s="519">
        <v>5241</v>
      </c>
      <c r="AJ679" s="519">
        <v>5596</v>
      </c>
      <c r="AK679" s="519">
        <v>5963</v>
      </c>
      <c r="AL679" s="519">
        <v>6124</v>
      </c>
      <c r="AM679" s="519">
        <v>6294</v>
      </c>
      <c r="AN679" s="519">
        <v>6474</v>
      </c>
      <c r="AO679" s="519">
        <v>6666</v>
      </c>
      <c r="AP679" s="519">
        <v>6868</v>
      </c>
      <c r="AQ679" s="519">
        <v>7084</v>
      </c>
      <c r="AR679" s="519">
        <v>7316</v>
      </c>
      <c r="AS679" s="519">
        <v>7567</v>
      </c>
      <c r="AT679" s="519">
        <v>7836</v>
      </c>
      <c r="AU679" s="519">
        <v>8126</v>
      </c>
      <c r="AV679" s="519">
        <v>8438</v>
      </c>
      <c r="AW679" s="519">
        <v>8778</v>
      </c>
      <c r="AX679" s="519">
        <v>9153</v>
      </c>
      <c r="AY679" s="519">
        <v>9559</v>
      </c>
      <c r="AZ679" s="519">
        <v>0</v>
      </c>
      <c r="BA679" s="519">
        <v>0</v>
      </c>
      <c r="BB679" s="519">
        <v>0</v>
      </c>
      <c r="BC679" s="519">
        <v>0</v>
      </c>
      <c r="BD679" s="519">
        <v>0</v>
      </c>
      <c r="BE679" s="519">
        <v>0</v>
      </c>
      <c r="BF679" s="519">
        <v>0</v>
      </c>
      <c r="BG679" s="519">
        <v>0</v>
      </c>
      <c r="BH679" s="519">
        <v>0</v>
      </c>
      <c r="BI679" s="519">
        <v>0</v>
      </c>
      <c r="BJ679" s="519">
        <v>0</v>
      </c>
      <c r="BK679" s="519">
        <v>0</v>
      </c>
      <c r="BL679" s="519">
        <v>0</v>
      </c>
      <c r="BM679" s="519">
        <v>0</v>
      </c>
      <c r="BN679" s="519">
        <v>0</v>
      </c>
      <c r="BO679" s="519">
        <v>0</v>
      </c>
      <c r="BP679" s="519">
        <v>0</v>
      </c>
      <c r="BQ679" s="519">
        <v>0</v>
      </c>
      <c r="BR679" s="519">
        <v>0</v>
      </c>
      <c r="BS679" s="519">
        <v>0</v>
      </c>
      <c r="BT679" s="519">
        <v>0</v>
      </c>
      <c r="BU679" s="519">
        <v>0</v>
      </c>
      <c r="BV679" s="519">
        <v>0</v>
      </c>
      <c r="BW679" s="519">
        <v>0</v>
      </c>
      <c r="BX679" s="519">
        <v>0</v>
      </c>
      <c r="BY679" s="519">
        <v>0</v>
      </c>
      <c r="BZ679" s="519">
        <v>0</v>
      </c>
      <c r="CA679" s="519">
        <v>0</v>
      </c>
      <c r="CB679" s="519">
        <v>0</v>
      </c>
      <c r="CC679" s="519">
        <v>0</v>
      </c>
      <c r="CD679" s="519">
        <v>0</v>
      </c>
      <c r="CE679" s="519">
        <v>0</v>
      </c>
      <c r="CF679" s="519">
        <v>0</v>
      </c>
      <c r="CG679" s="519">
        <v>0</v>
      </c>
      <c r="CH679" s="519">
        <v>0</v>
      </c>
      <c r="CI679" s="519">
        <v>0</v>
      </c>
      <c r="CJ679" s="519">
        <v>0</v>
      </c>
      <c r="CK679" s="519">
        <v>0</v>
      </c>
      <c r="CL679" s="519">
        <v>0</v>
      </c>
      <c r="CM679" s="519">
        <v>0</v>
      </c>
      <c r="CN679" s="519">
        <v>0</v>
      </c>
      <c r="CO679" s="519">
        <v>0</v>
      </c>
      <c r="CP679" s="519">
        <v>0</v>
      </c>
      <c r="CQ679" s="519">
        <v>0</v>
      </c>
      <c r="CR679" s="519">
        <v>0</v>
      </c>
      <c r="CS679" s="519">
        <v>0</v>
      </c>
      <c r="CT679" s="519">
        <v>0</v>
      </c>
      <c r="CU679" s="519">
        <v>0</v>
      </c>
      <c r="CV679" s="519">
        <v>0</v>
      </c>
      <c r="CW679" s="519">
        <v>0</v>
      </c>
      <c r="CX679" s="519">
        <v>0</v>
      </c>
      <c r="CY679" s="519">
        <v>0</v>
      </c>
      <c r="CZ679" s="519">
        <v>0</v>
      </c>
      <c r="DA679" s="519">
        <v>0</v>
      </c>
      <c r="DB679" s="519">
        <v>0</v>
      </c>
      <c r="DC679" s="519">
        <v>0</v>
      </c>
      <c r="DD679" s="519">
        <v>0</v>
      </c>
      <c r="DE679" s="519">
        <v>0</v>
      </c>
      <c r="DF679" s="519">
        <v>0</v>
      </c>
      <c r="DG679" s="519">
        <v>0</v>
      </c>
      <c r="DH679" s="519">
        <v>0</v>
      </c>
      <c r="DI679" s="519">
        <v>0</v>
      </c>
      <c r="DJ679" s="519">
        <v>0</v>
      </c>
      <c r="DK679" s="519">
        <v>0</v>
      </c>
      <c r="DL679" s="519">
        <v>0</v>
      </c>
      <c r="DM679" s="519">
        <v>0</v>
      </c>
      <c r="DN679" s="519">
        <v>0</v>
      </c>
      <c r="DO679" s="519">
        <v>0</v>
      </c>
      <c r="DP679" s="519">
        <v>0</v>
      </c>
      <c r="DQ679" s="519">
        <v>0</v>
      </c>
      <c r="DR679" s="519">
        <v>0</v>
      </c>
      <c r="DS679" s="519">
        <v>0</v>
      </c>
      <c r="DT679" s="519">
        <v>0</v>
      </c>
      <c r="DU679" s="519">
        <v>0</v>
      </c>
      <c r="DV679" s="519">
        <v>0</v>
      </c>
      <c r="DW679" s="519">
        <v>0</v>
      </c>
      <c r="DX679" s="519">
        <v>0</v>
      </c>
      <c r="DZ679" s="337"/>
      <c r="EA679" s="519" t="s">
        <v>1062</v>
      </c>
      <c r="EB679" s="519" t="s">
        <v>1059</v>
      </c>
      <c r="EC679" s="519">
        <v>18</v>
      </c>
      <c r="ED679" s="521" t="str">
        <f t="shared" si="32"/>
        <v>SDN200118</v>
      </c>
      <c r="EE679" s="519">
        <v>129</v>
      </c>
      <c r="EF679" s="519">
        <v>520</v>
      </c>
      <c r="EG679" s="519">
        <v>1013</v>
      </c>
      <c r="EH679" s="519">
        <v>1513</v>
      </c>
      <c r="EI679" s="519">
        <v>2005</v>
      </c>
      <c r="EJ679" s="519">
        <v>2484</v>
      </c>
      <c r="EK679" s="519">
        <v>2956</v>
      </c>
      <c r="EL679" s="519">
        <v>3423</v>
      </c>
      <c r="EM679" s="519">
        <v>3880</v>
      </c>
      <c r="EN679" s="519">
        <v>4493</v>
      </c>
      <c r="EO679" s="519">
        <v>4848</v>
      </c>
      <c r="EP679" s="519">
        <v>5199</v>
      </c>
      <c r="EQ679" s="519">
        <v>5545</v>
      </c>
      <c r="ER679" s="519">
        <v>5886</v>
      </c>
      <c r="ES679" s="519">
        <v>6223</v>
      </c>
      <c r="ET679" s="519">
        <v>6557</v>
      </c>
      <c r="EU679" s="519">
        <v>6888</v>
      </c>
      <c r="EV679" s="519">
        <v>7219</v>
      </c>
      <c r="EW679" s="519">
        <v>7551</v>
      </c>
      <c r="EX679" s="519">
        <v>0</v>
      </c>
      <c r="EY679" s="519">
        <v>0</v>
      </c>
      <c r="EZ679" s="519">
        <v>0</v>
      </c>
      <c r="FA679" s="519">
        <v>0</v>
      </c>
      <c r="FB679" s="519">
        <v>0</v>
      </c>
      <c r="FC679" s="519">
        <v>0</v>
      </c>
      <c r="FD679" s="519">
        <v>0</v>
      </c>
      <c r="FE679" s="519">
        <v>0</v>
      </c>
      <c r="FF679" s="519">
        <v>0</v>
      </c>
      <c r="FG679" s="519">
        <v>0</v>
      </c>
      <c r="FH679" s="519">
        <v>0</v>
      </c>
      <c r="FI679" s="519">
        <v>0</v>
      </c>
      <c r="FJ679" s="519">
        <v>0</v>
      </c>
      <c r="FK679" s="519">
        <v>0</v>
      </c>
      <c r="FL679" s="519">
        <v>0</v>
      </c>
      <c r="FM679" s="519">
        <v>0</v>
      </c>
      <c r="FN679" s="519">
        <v>0</v>
      </c>
      <c r="FO679" s="519">
        <v>0</v>
      </c>
      <c r="FP679" s="519">
        <v>0</v>
      </c>
      <c r="FQ679" s="519">
        <v>0</v>
      </c>
      <c r="FR679" s="519">
        <v>0</v>
      </c>
      <c r="FS679" s="519">
        <v>0</v>
      </c>
      <c r="FT679" s="519">
        <v>0</v>
      </c>
      <c r="FU679" s="519">
        <v>0</v>
      </c>
      <c r="FV679" s="519">
        <v>0</v>
      </c>
      <c r="FW679" s="519">
        <v>0</v>
      </c>
      <c r="FX679" s="519">
        <v>0</v>
      </c>
      <c r="FY679" s="519">
        <v>0</v>
      </c>
      <c r="FZ679" s="519">
        <v>0</v>
      </c>
      <c r="GA679" s="519">
        <v>0</v>
      </c>
      <c r="GB679" s="519">
        <v>0</v>
      </c>
      <c r="GC679" s="519">
        <v>0</v>
      </c>
      <c r="GD679" s="519">
        <v>0</v>
      </c>
      <c r="GE679" s="519">
        <v>0</v>
      </c>
      <c r="GF679" s="519">
        <v>0</v>
      </c>
      <c r="GG679" s="519">
        <v>0</v>
      </c>
      <c r="GH679" s="519">
        <v>0</v>
      </c>
      <c r="GI679" s="519">
        <v>0</v>
      </c>
      <c r="GJ679" s="519">
        <v>0</v>
      </c>
      <c r="GK679" s="519">
        <v>0</v>
      </c>
      <c r="GL679" s="519">
        <v>0</v>
      </c>
      <c r="GM679" s="519">
        <v>0</v>
      </c>
      <c r="GN679" s="519">
        <v>0</v>
      </c>
      <c r="GO679" s="519">
        <v>0</v>
      </c>
      <c r="GP679" s="519">
        <v>0</v>
      </c>
      <c r="GQ679" s="519">
        <v>0</v>
      </c>
      <c r="GR679" s="519">
        <v>0</v>
      </c>
      <c r="GS679" s="519">
        <v>0</v>
      </c>
      <c r="GT679" s="519">
        <v>0</v>
      </c>
      <c r="GU679" s="519">
        <v>0</v>
      </c>
      <c r="GV679" s="519">
        <v>0</v>
      </c>
      <c r="GW679" s="519">
        <v>0</v>
      </c>
      <c r="GX679" s="519">
        <v>0</v>
      </c>
      <c r="GY679" s="519">
        <v>0</v>
      </c>
      <c r="GZ679" s="519">
        <v>0</v>
      </c>
      <c r="HA679" s="519">
        <v>0</v>
      </c>
      <c r="HB679" s="519">
        <v>0</v>
      </c>
      <c r="HC679" s="519">
        <v>0</v>
      </c>
      <c r="HD679" s="519">
        <v>0</v>
      </c>
      <c r="HE679" s="519">
        <v>0</v>
      </c>
      <c r="HF679" s="519">
        <v>0</v>
      </c>
      <c r="HG679" s="519">
        <v>0</v>
      </c>
      <c r="HH679" s="519">
        <v>0</v>
      </c>
      <c r="HI679" s="519">
        <v>0</v>
      </c>
      <c r="HJ679" s="519">
        <v>0</v>
      </c>
      <c r="HK679" s="519">
        <v>0</v>
      </c>
      <c r="HL679" s="519">
        <v>0</v>
      </c>
      <c r="HM679" s="519">
        <v>0</v>
      </c>
      <c r="HN679" s="519">
        <v>0</v>
      </c>
      <c r="HO679" s="519">
        <v>0</v>
      </c>
      <c r="HP679" s="519">
        <v>0</v>
      </c>
      <c r="HQ679" s="519">
        <v>0</v>
      </c>
      <c r="HR679" s="519">
        <v>0</v>
      </c>
      <c r="HS679" s="519">
        <v>0</v>
      </c>
      <c r="HT679" s="519">
        <v>0</v>
      </c>
      <c r="HU679" s="519">
        <v>0</v>
      </c>
      <c r="HV679" s="519">
        <v>0</v>
      </c>
      <c r="HW679" s="519">
        <v>0</v>
      </c>
      <c r="HX679" s="519">
        <v>0</v>
      </c>
      <c r="HY679" s="519">
        <v>0</v>
      </c>
      <c r="HZ679" s="519">
        <v>0</v>
      </c>
      <c r="IA679" s="519">
        <v>0</v>
      </c>
      <c r="IB679" s="519">
        <v>0</v>
      </c>
      <c r="IC679" s="519">
        <v>0</v>
      </c>
      <c r="ID679" s="519">
        <v>0</v>
      </c>
      <c r="IE679" s="519">
        <v>0</v>
      </c>
      <c r="IF679" s="519">
        <v>0</v>
      </c>
      <c r="IG679" s="519">
        <v>0</v>
      </c>
      <c r="IH679" s="519">
        <v>0</v>
      </c>
      <c r="II679" s="519">
        <v>0</v>
      </c>
      <c r="IJ679" s="519">
        <v>0</v>
      </c>
      <c r="IK679" s="519">
        <v>0</v>
      </c>
    </row>
    <row r="680" spans="2:245" hidden="1">
      <c r="B680" s="519" t="s">
        <v>1058</v>
      </c>
      <c r="C680" s="519"/>
      <c r="D680" s="519"/>
      <c r="E680" s="519"/>
      <c r="F680" s="519">
        <v>2</v>
      </c>
      <c r="G680" s="519"/>
      <c r="H680" s="519">
        <v>6</v>
      </c>
      <c r="I680" s="519">
        <v>8</v>
      </c>
      <c r="J680" s="519" t="str">
        <f t="shared" si="33"/>
        <v>SDN10020608</v>
      </c>
      <c r="K680" s="519">
        <v>768</v>
      </c>
      <c r="M680" s="337"/>
      <c r="N680" s="519" t="s">
        <v>1062</v>
      </c>
      <c r="O680" s="519" t="s">
        <v>1059</v>
      </c>
      <c r="P680" s="519">
        <v>19</v>
      </c>
      <c r="Q680" s="521" t="str">
        <f t="shared" si="31"/>
        <v>SDN200119</v>
      </c>
      <c r="R680" s="519">
        <v>57</v>
      </c>
      <c r="S680" s="519">
        <v>256</v>
      </c>
      <c r="T680" s="519">
        <v>458</v>
      </c>
      <c r="U680" s="519">
        <v>667</v>
      </c>
      <c r="V680" s="519">
        <v>879</v>
      </c>
      <c r="W680" s="519">
        <v>1097</v>
      </c>
      <c r="X680" s="519">
        <v>1320</v>
      </c>
      <c r="Y680" s="519">
        <v>1549</v>
      </c>
      <c r="Z680" s="519">
        <v>1783</v>
      </c>
      <c r="AA680" s="519">
        <v>2697</v>
      </c>
      <c r="AB680" s="519">
        <v>2973</v>
      </c>
      <c r="AC680" s="519">
        <v>3257</v>
      </c>
      <c r="AD680" s="519">
        <v>3549</v>
      </c>
      <c r="AE680" s="519">
        <v>3848</v>
      </c>
      <c r="AF680" s="519">
        <v>4156</v>
      </c>
      <c r="AG680" s="519">
        <v>4473</v>
      </c>
      <c r="AH680" s="519">
        <v>4801</v>
      </c>
      <c r="AI680" s="519">
        <v>5139</v>
      </c>
      <c r="AJ680" s="519">
        <v>5489</v>
      </c>
      <c r="AK680" s="519">
        <v>5852</v>
      </c>
      <c r="AL680" s="519">
        <v>6014</v>
      </c>
      <c r="AM680" s="519">
        <v>6185</v>
      </c>
      <c r="AN680" s="519">
        <v>6367</v>
      </c>
      <c r="AO680" s="519">
        <v>6559</v>
      </c>
      <c r="AP680" s="519">
        <v>6765</v>
      </c>
      <c r="AQ680" s="519">
        <v>6986</v>
      </c>
      <c r="AR680" s="519">
        <v>7225</v>
      </c>
      <c r="AS680" s="519">
        <v>7481</v>
      </c>
      <c r="AT680" s="519">
        <v>7757</v>
      </c>
      <c r="AU680" s="519">
        <v>8055</v>
      </c>
      <c r="AV680" s="519">
        <v>8378</v>
      </c>
      <c r="AW680" s="519">
        <v>8735</v>
      </c>
      <c r="AX680" s="519">
        <v>9122</v>
      </c>
      <c r="AY680" s="519">
        <v>9543</v>
      </c>
      <c r="AZ680" s="519">
        <v>0</v>
      </c>
      <c r="BA680" s="519">
        <v>0</v>
      </c>
      <c r="BB680" s="519">
        <v>0</v>
      </c>
      <c r="BC680" s="519">
        <v>0</v>
      </c>
      <c r="BD680" s="519">
        <v>0</v>
      </c>
      <c r="BE680" s="519">
        <v>0</v>
      </c>
      <c r="BF680" s="519">
        <v>0</v>
      </c>
      <c r="BG680" s="519">
        <v>0</v>
      </c>
      <c r="BH680" s="519">
        <v>0</v>
      </c>
      <c r="BI680" s="519">
        <v>0</v>
      </c>
      <c r="BJ680" s="519">
        <v>0</v>
      </c>
      <c r="BK680" s="519">
        <v>0</v>
      </c>
      <c r="BL680" s="519">
        <v>0</v>
      </c>
      <c r="BM680" s="519">
        <v>0</v>
      </c>
      <c r="BN680" s="519">
        <v>0</v>
      </c>
      <c r="BO680" s="519">
        <v>0</v>
      </c>
      <c r="BP680" s="519">
        <v>0</v>
      </c>
      <c r="BQ680" s="519">
        <v>0</v>
      </c>
      <c r="BR680" s="519">
        <v>0</v>
      </c>
      <c r="BS680" s="519">
        <v>0</v>
      </c>
      <c r="BT680" s="519">
        <v>0</v>
      </c>
      <c r="BU680" s="519">
        <v>0</v>
      </c>
      <c r="BV680" s="519">
        <v>0</v>
      </c>
      <c r="BW680" s="519">
        <v>0</v>
      </c>
      <c r="BX680" s="519">
        <v>0</v>
      </c>
      <c r="BY680" s="519">
        <v>0</v>
      </c>
      <c r="BZ680" s="519">
        <v>0</v>
      </c>
      <c r="CA680" s="519">
        <v>0</v>
      </c>
      <c r="CB680" s="519">
        <v>0</v>
      </c>
      <c r="CC680" s="519">
        <v>0</v>
      </c>
      <c r="CD680" s="519">
        <v>0</v>
      </c>
      <c r="CE680" s="519">
        <v>0</v>
      </c>
      <c r="CF680" s="519">
        <v>0</v>
      </c>
      <c r="CG680" s="519">
        <v>0</v>
      </c>
      <c r="CH680" s="519">
        <v>0</v>
      </c>
      <c r="CI680" s="519">
        <v>0</v>
      </c>
      <c r="CJ680" s="519">
        <v>0</v>
      </c>
      <c r="CK680" s="519">
        <v>0</v>
      </c>
      <c r="CL680" s="519">
        <v>0</v>
      </c>
      <c r="CM680" s="519">
        <v>0</v>
      </c>
      <c r="CN680" s="519">
        <v>0</v>
      </c>
      <c r="CO680" s="519">
        <v>0</v>
      </c>
      <c r="CP680" s="519">
        <v>0</v>
      </c>
      <c r="CQ680" s="519">
        <v>0</v>
      </c>
      <c r="CR680" s="519">
        <v>0</v>
      </c>
      <c r="CS680" s="519">
        <v>0</v>
      </c>
      <c r="CT680" s="519">
        <v>0</v>
      </c>
      <c r="CU680" s="519">
        <v>0</v>
      </c>
      <c r="CV680" s="519">
        <v>0</v>
      </c>
      <c r="CW680" s="519">
        <v>0</v>
      </c>
      <c r="CX680" s="519">
        <v>0</v>
      </c>
      <c r="CY680" s="519">
        <v>0</v>
      </c>
      <c r="CZ680" s="519">
        <v>0</v>
      </c>
      <c r="DA680" s="519">
        <v>0</v>
      </c>
      <c r="DB680" s="519">
        <v>0</v>
      </c>
      <c r="DC680" s="519">
        <v>0</v>
      </c>
      <c r="DD680" s="519">
        <v>0</v>
      </c>
      <c r="DE680" s="519">
        <v>0</v>
      </c>
      <c r="DF680" s="519">
        <v>0</v>
      </c>
      <c r="DG680" s="519">
        <v>0</v>
      </c>
      <c r="DH680" s="519">
        <v>0</v>
      </c>
      <c r="DI680" s="519">
        <v>0</v>
      </c>
      <c r="DJ680" s="519">
        <v>0</v>
      </c>
      <c r="DK680" s="519">
        <v>0</v>
      </c>
      <c r="DL680" s="519">
        <v>0</v>
      </c>
      <c r="DM680" s="519">
        <v>0</v>
      </c>
      <c r="DN680" s="519">
        <v>0</v>
      </c>
      <c r="DO680" s="519">
        <v>0</v>
      </c>
      <c r="DP680" s="519">
        <v>0</v>
      </c>
      <c r="DQ680" s="519">
        <v>0</v>
      </c>
      <c r="DR680" s="519">
        <v>0</v>
      </c>
      <c r="DS680" s="519">
        <v>0</v>
      </c>
      <c r="DT680" s="519">
        <v>0</v>
      </c>
      <c r="DU680" s="519">
        <v>0</v>
      </c>
      <c r="DV680" s="519">
        <v>0</v>
      </c>
      <c r="DW680" s="519">
        <v>0</v>
      </c>
      <c r="DX680" s="519">
        <v>0</v>
      </c>
      <c r="DZ680" s="337"/>
      <c r="EA680" s="519" t="s">
        <v>1062</v>
      </c>
      <c r="EB680" s="519" t="s">
        <v>1059</v>
      </c>
      <c r="EC680" s="519">
        <v>19</v>
      </c>
      <c r="ED680" s="521" t="str">
        <f t="shared" si="32"/>
        <v>SDN200119</v>
      </c>
      <c r="EE680" s="519">
        <v>115</v>
      </c>
      <c r="EF680" s="519">
        <v>501</v>
      </c>
      <c r="EG680" s="519">
        <v>974</v>
      </c>
      <c r="EH680" s="519">
        <v>1466</v>
      </c>
      <c r="EI680" s="519">
        <v>1945</v>
      </c>
      <c r="EJ680" s="519">
        <v>2415</v>
      </c>
      <c r="EK680" s="519">
        <v>2876</v>
      </c>
      <c r="EL680" s="519">
        <v>3333</v>
      </c>
      <c r="EM680" s="519">
        <v>3781</v>
      </c>
      <c r="EN680" s="519">
        <v>4384</v>
      </c>
      <c r="EO680" s="519">
        <v>4732</v>
      </c>
      <c r="EP680" s="519">
        <v>5075</v>
      </c>
      <c r="EQ680" s="519">
        <v>5414</v>
      </c>
      <c r="ER680" s="519">
        <v>5748</v>
      </c>
      <c r="ES680" s="519">
        <v>6079</v>
      </c>
      <c r="ET680" s="519">
        <v>6406</v>
      </c>
      <c r="EU680" s="519">
        <v>6734</v>
      </c>
      <c r="EV680" s="519">
        <v>7061</v>
      </c>
      <c r="EW680" s="519">
        <v>7389</v>
      </c>
      <c r="EX680" s="519">
        <v>0</v>
      </c>
      <c r="EY680" s="519">
        <v>0</v>
      </c>
      <c r="EZ680" s="519">
        <v>0</v>
      </c>
      <c r="FA680" s="519">
        <v>0</v>
      </c>
      <c r="FB680" s="519">
        <v>0</v>
      </c>
      <c r="FC680" s="519">
        <v>0</v>
      </c>
      <c r="FD680" s="519">
        <v>0</v>
      </c>
      <c r="FE680" s="519">
        <v>0</v>
      </c>
      <c r="FF680" s="519">
        <v>0</v>
      </c>
      <c r="FG680" s="519">
        <v>0</v>
      </c>
      <c r="FH680" s="519">
        <v>0</v>
      </c>
      <c r="FI680" s="519">
        <v>0</v>
      </c>
      <c r="FJ680" s="519">
        <v>0</v>
      </c>
      <c r="FK680" s="519">
        <v>0</v>
      </c>
      <c r="FL680" s="519">
        <v>0</v>
      </c>
      <c r="FM680" s="519">
        <v>0</v>
      </c>
      <c r="FN680" s="519">
        <v>0</v>
      </c>
      <c r="FO680" s="519">
        <v>0</v>
      </c>
      <c r="FP680" s="519">
        <v>0</v>
      </c>
      <c r="FQ680" s="519">
        <v>0</v>
      </c>
      <c r="FR680" s="519">
        <v>0</v>
      </c>
      <c r="FS680" s="519">
        <v>0</v>
      </c>
      <c r="FT680" s="519">
        <v>0</v>
      </c>
      <c r="FU680" s="519">
        <v>0</v>
      </c>
      <c r="FV680" s="519">
        <v>0</v>
      </c>
      <c r="FW680" s="519">
        <v>0</v>
      </c>
      <c r="FX680" s="519">
        <v>0</v>
      </c>
      <c r="FY680" s="519">
        <v>0</v>
      </c>
      <c r="FZ680" s="519">
        <v>0</v>
      </c>
      <c r="GA680" s="519">
        <v>0</v>
      </c>
      <c r="GB680" s="519">
        <v>0</v>
      </c>
      <c r="GC680" s="519">
        <v>0</v>
      </c>
      <c r="GD680" s="519">
        <v>0</v>
      </c>
      <c r="GE680" s="519">
        <v>0</v>
      </c>
      <c r="GF680" s="519">
        <v>0</v>
      </c>
      <c r="GG680" s="519">
        <v>0</v>
      </c>
      <c r="GH680" s="519">
        <v>0</v>
      </c>
      <c r="GI680" s="519">
        <v>0</v>
      </c>
      <c r="GJ680" s="519">
        <v>0</v>
      </c>
      <c r="GK680" s="519">
        <v>0</v>
      </c>
      <c r="GL680" s="519">
        <v>0</v>
      </c>
      <c r="GM680" s="519">
        <v>0</v>
      </c>
      <c r="GN680" s="519">
        <v>0</v>
      </c>
      <c r="GO680" s="519">
        <v>0</v>
      </c>
      <c r="GP680" s="519">
        <v>0</v>
      </c>
      <c r="GQ680" s="519">
        <v>0</v>
      </c>
      <c r="GR680" s="519">
        <v>0</v>
      </c>
      <c r="GS680" s="519">
        <v>0</v>
      </c>
      <c r="GT680" s="519">
        <v>0</v>
      </c>
      <c r="GU680" s="519">
        <v>0</v>
      </c>
      <c r="GV680" s="519">
        <v>0</v>
      </c>
      <c r="GW680" s="519">
        <v>0</v>
      </c>
      <c r="GX680" s="519">
        <v>0</v>
      </c>
      <c r="GY680" s="519">
        <v>0</v>
      </c>
      <c r="GZ680" s="519">
        <v>0</v>
      </c>
      <c r="HA680" s="519">
        <v>0</v>
      </c>
      <c r="HB680" s="519">
        <v>0</v>
      </c>
      <c r="HC680" s="519">
        <v>0</v>
      </c>
      <c r="HD680" s="519">
        <v>0</v>
      </c>
      <c r="HE680" s="519">
        <v>0</v>
      </c>
      <c r="HF680" s="519">
        <v>0</v>
      </c>
      <c r="HG680" s="519">
        <v>0</v>
      </c>
      <c r="HH680" s="519">
        <v>0</v>
      </c>
      <c r="HI680" s="519">
        <v>0</v>
      </c>
      <c r="HJ680" s="519">
        <v>0</v>
      </c>
      <c r="HK680" s="519">
        <v>0</v>
      </c>
      <c r="HL680" s="519">
        <v>0</v>
      </c>
      <c r="HM680" s="519">
        <v>0</v>
      </c>
      <c r="HN680" s="519">
        <v>0</v>
      </c>
      <c r="HO680" s="519">
        <v>0</v>
      </c>
      <c r="HP680" s="519">
        <v>0</v>
      </c>
      <c r="HQ680" s="519">
        <v>0</v>
      </c>
      <c r="HR680" s="519">
        <v>0</v>
      </c>
      <c r="HS680" s="519">
        <v>0</v>
      </c>
      <c r="HT680" s="519">
        <v>0</v>
      </c>
      <c r="HU680" s="519">
        <v>0</v>
      </c>
      <c r="HV680" s="519">
        <v>0</v>
      </c>
      <c r="HW680" s="519">
        <v>0</v>
      </c>
      <c r="HX680" s="519">
        <v>0</v>
      </c>
      <c r="HY680" s="519">
        <v>0</v>
      </c>
      <c r="HZ680" s="519">
        <v>0</v>
      </c>
      <c r="IA680" s="519">
        <v>0</v>
      </c>
      <c r="IB680" s="519">
        <v>0</v>
      </c>
      <c r="IC680" s="519">
        <v>0</v>
      </c>
      <c r="ID680" s="519">
        <v>0</v>
      </c>
      <c r="IE680" s="519">
        <v>0</v>
      </c>
      <c r="IF680" s="519">
        <v>0</v>
      </c>
      <c r="IG680" s="519">
        <v>0</v>
      </c>
      <c r="IH680" s="519">
        <v>0</v>
      </c>
      <c r="II680" s="519">
        <v>0</v>
      </c>
      <c r="IJ680" s="519">
        <v>0</v>
      </c>
      <c r="IK680" s="519">
        <v>0</v>
      </c>
    </row>
    <row r="681" spans="2:245" hidden="1">
      <c r="B681" s="519" t="s">
        <v>1058</v>
      </c>
      <c r="C681" s="519"/>
      <c r="D681" s="519"/>
      <c r="E681" s="519"/>
      <c r="F681" s="519">
        <v>2</v>
      </c>
      <c r="G681" s="519"/>
      <c r="H681" s="519">
        <v>6</v>
      </c>
      <c r="I681" s="519">
        <v>9</v>
      </c>
      <c r="J681" s="519" t="str">
        <f t="shared" si="33"/>
        <v>SDN10020609</v>
      </c>
      <c r="K681" s="519">
        <v>768</v>
      </c>
      <c r="M681" s="337"/>
      <c r="N681" s="519" t="s">
        <v>1062</v>
      </c>
      <c r="O681" s="519" t="s">
        <v>1059</v>
      </c>
      <c r="P681" s="519">
        <v>20</v>
      </c>
      <c r="Q681" s="521" t="str">
        <f t="shared" ref="Q681:Q744" si="34">N681&amp;TEXT(O681,"00")&amp;TEXT(P681,"00")</f>
        <v>SDN200120</v>
      </c>
      <c r="R681" s="519">
        <v>50</v>
      </c>
      <c r="S681" s="519">
        <v>245</v>
      </c>
      <c r="T681" s="519">
        <v>443</v>
      </c>
      <c r="U681" s="519">
        <v>647</v>
      </c>
      <c r="V681" s="519">
        <v>854</v>
      </c>
      <c r="W681" s="519">
        <v>1068</v>
      </c>
      <c r="X681" s="519">
        <v>1286</v>
      </c>
      <c r="Y681" s="519">
        <v>1510</v>
      </c>
      <c r="Z681" s="519">
        <v>1739</v>
      </c>
      <c r="AA681" s="519">
        <v>2632</v>
      </c>
      <c r="AB681" s="519">
        <v>2903</v>
      </c>
      <c r="AC681" s="519">
        <v>3181</v>
      </c>
      <c r="AD681" s="519">
        <v>3467</v>
      </c>
      <c r="AE681" s="519">
        <v>3760</v>
      </c>
      <c r="AF681" s="519">
        <v>4063</v>
      </c>
      <c r="AG681" s="519">
        <v>4375</v>
      </c>
      <c r="AH681" s="519">
        <v>4698</v>
      </c>
      <c r="AI681" s="519">
        <v>5031</v>
      </c>
      <c r="AJ681" s="519">
        <v>5377</v>
      </c>
      <c r="AK681" s="519">
        <v>5736</v>
      </c>
      <c r="AL681" s="519">
        <v>5898</v>
      </c>
      <c r="AM681" s="519">
        <v>6070</v>
      </c>
      <c r="AN681" s="519">
        <v>6252</v>
      </c>
      <c r="AO681" s="519">
        <v>6448</v>
      </c>
      <c r="AP681" s="519">
        <v>6657</v>
      </c>
      <c r="AQ681" s="519">
        <v>6884</v>
      </c>
      <c r="AR681" s="519">
        <v>7128</v>
      </c>
      <c r="AS681" s="519">
        <v>7390</v>
      </c>
      <c r="AT681" s="519">
        <v>7674</v>
      </c>
      <c r="AU681" s="519">
        <v>7981</v>
      </c>
      <c r="AV681" s="519">
        <v>8320</v>
      </c>
      <c r="AW681" s="519">
        <v>8688</v>
      </c>
      <c r="AX681" s="519">
        <v>9087</v>
      </c>
      <c r="AY681" s="519">
        <v>9522</v>
      </c>
      <c r="AZ681" s="519">
        <v>0</v>
      </c>
      <c r="BA681" s="519">
        <v>0</v>
      </c>
      <c r="BB681" s="519">
        <v>0</v>
      </c>
      <c r="BC681" s="519">
        <v>0</v>
      </c>
      <c r="BD681" s="519">
        <v>0</v>
      </c>
      <c r="BE681" s="519">
        <v>0</v>
      </c>
      <c r="BF681" s="519">
        <v>0</v>
      </c>
      <c r="BG681" s="519">
        <v>0</v>
      </c>
      <c r="BH681" s="519">
        <v>0</v>
      </c>
      <c r="BI681" s="519">
        <v>0</v>
      </c>
      <c r="BJ681" s="519">
        <v>0</v>
      </c>
      <c r="BK681" s="519">
        <v>0</v>
      </c>
      <c r="BL681" s="519">
        <v>0</v>
      </c>
      <c r="BM681" s="519">
        <v>0</v>
      </c>
      <c r="BN681" s="519">
        <v>0</v>
      </c>
      <c r="BO681" s="519">
        <v>0</v>
      </c>
      <c r="BP681" s="519">
        <v>0</v>
      </c>
      <c r="BQ681" s="519">
        <v>0</v>
      </c>
      <c r="BR681" s="519">
        <v>0</v>
      </c>
      <c r="BS681" s="519">
        <v>0</v>
      </c>
      <c r="BT681" s="519">
        <v>0</v>
      </c>
      <c r="BU681" s="519">
        <v>0</v>
      </c>
      <c r="BV681" s="519">
        <v>0</v>
      </c>
      <c r="BW681" s="519">
        <v>0</v>
      </c>
      <c r="BX681" s="519">
        <v>0</v>
      </c>
      <c r="BY681" s="519">
        <v>0</v>
      </c>
      <c r="BZ681" s="519">
        <v>0</v>
      </c>
      <c r="CA681" s="519">
        <v>0</v>
      </c>
      <c r="CB681" s="519">
        <v>0</v>
      </c>
      <c r="CC681" s="519">
        <v>0</v>
      </c>
      <c r="CD681" s="519">
        <v>0</v>
      </c>
      <c r="CE681" s="519">
        <v>0</v>
      </c>
      <c r="CF681" s="519">
        <v>0</v>
      </c>
      <c r="CG681" s="519">
        <v>0</v>
      </c>
      <c r="CH681" s="519">
        <v>0</v>
      </c>
      <c r="CI681" s="519">
        <v>0</v>
      </c>
      <c r="CJ681" s="519">
        <v>0</v>
      </c>
      <c r="CK681" s="519">
        <v>0</v>
      </c>
      <c r="CL681" s="519">
        <v>0</v>
      </c>
      <c r="CM681" s="519">
        <v>0</v>
      </c>
      <c r="CN681" s="519">
        <v>0</v>
      </c>
      <c r="CO681" s="519">
        <v>0</v>
      </c>
      <c r="CP681" s="519">
        <v>0</v>
      </c>
      <c r="CQ681" s="519">
        <v>0</v>
      </c>
      <c r="CR681" s="519">
        <v>0</v>
      </c>
      <c r="CS681" s="519">
        <v>0</v>
      </c>
      <c r="CT681" s="519">
        <v>0</v>
      </c>
      <c r="CU681" s="519">
        <v>0</v>
      </c>
      <c r="CV681" s="519">
        <v>0</v>
      </c>
      <c r="CW681" s="519">
        <v>0</v>
      </c>
      <c r="CX681" s="519">
        <v>0</v>
      </c>
      <c r="CY681" s="519">
        <v>0</v>
      </c>
      <c r="CZ681" s="519">
        <v>0</v>
      </c>
      <c r="DA681" s="519">
        <v>0</v>
      </c>
      <c r="DB681" s="519">
        <v>0</v>
      </c>
      <c r="DC681" s="519">
        <v>0</v>
      </c>
      <c r="DD681" s="519">
        <v>0</v>
      </c>
      <c r="DE681" s="519">
        <v>0</v>
      </c>
      <c r="DF681" s="519">
        <v>0</v>
      </c>
      <c r="DG681" s="519">
        <v>0</v>
      </c>
      <c r="DH681" s="519">
        <v>0</v>
      </c>
      <c r="DI681" s="519">
        <v>0</v>
      </c>
      <c r="DJ681" s="519">
        <v>0</v>
      </c>
      <c r="DK681" s="519">
        <v>0</v>
      </c>
      <c r="DL681" s="519">
        <v>0</v>
      </c>
      <c r="DM681" s="519">
        <v>0</v>
      </c>
      <c r="DN681" s="519">
        <v>0</v>
      </c>
      <c r="DO681" s="519">
        <v>0</v>
      </c>
      <c r="DP681" s="519">
        <v>0</v>
      </c>
      <c r="DQ681" s="519">
        <v>0</v>
      </c>
      <c r="DR681" s="519">
        <v>0</v>
      </c>
      <c r="DS681" s="519">
        <v>0</v>
      </c>
      <c r="DT681" s="519">
        <v>0</v>
      </c>
      <c r="DU681" s="519">
        <v>0</v>
      </c>
      <c r="DV681" s="519">
        <v>0</v>
      </c>
      <c r="DW681" s="519">
        <v>0</v>
      </c>
      <c r="DX681" s="519">
        <v>0</v>
      </c>
      <c r="DZ681" s="337"/>
      <c r="EA681" s="519" t="s">
        <v>1062</v>
      </c>
      <c r="EB681" s="519" t="s">
        <v>1059</v>
      </c>
      <c r="EC681" s="519">
        <v>20</v>
      </c>
      <c r="ED681" s="521" t="str">
        <f t="shared" ref="ED681:ED744" si="35">EA681&amp;TEXT(EB681,"00")&amp;TEXT(EC681,"00")</f>
        <v>SDN200120</v>
      </c>
      <c r="EE681" s="519">
        <v>101</v>
      </c>
      <c r="EF681" s="519">
        <v>479</v>
      </c>
      <c r="EG681" s="519">
        <v>936</v>
      </c>
      <c r="EH681" s="519">
        <v>1414</v>
      </c>
      <c r="EI681" s="519">
        <v>1883</v>
      </c>
      <c r="EJ681" s="519">
        <v>2342</v>
      </c>
      <c r="EK681" s="519">
        <v>2793</v>
      </c>
      <c r="EL681" s="519">
        <v>3238</v>
      </c>
      <c r="EM681" s="519">
        <v>3675</v>
      </c>
      <c r="EN681" s="519">
        <v>4269</v>
      </c>
      <c r="EO681" s="519">
        <v>4609</v>
      </c>
      <c r="EP681" s="519">
        <v>4943</v>
      </c>
      <c r="EQ681" s="519">
        <v>5275</v>
      </c>
      <c r="ER681" s="519">
        <v>5601</v>
      </c>
      <c r="ES681" s="519">
        <v>5926</v>
      </c>
      <c r="ET681" s="519">
        <v>6250</v>
      </c>
      <c r="EU681" s="519">
        <v>6572</v>
      </c>
      <c r="EV681" s="519">
        <v>6894</v>
      </c>
      <c r="EW681" s="519">
        <v>7217</v>
      </c>
      <c r="EX681" s="519">
        <v>0</v>
      </c>
      <c r="EY681" s="519">
        <v>0</v>
      </c>
      <c r="EZ681" s="519">
        <v>0</v>
      </c>
      <c r="FA681" s="519">
        <v>0</v>
      </c>
      <c r="FB681" s="519">
        <v>0</v>
      </c>
      <c r="FC681" s="519">
        <v>0</v>
      </c>
      <c r="FD681" s="519">
        <v>0</v>
      </c>
      <c r="FE681" s="519">
        <v>0</v>
      </c>
      <c r="FF681" s="519">
        <v>0</v>
      </c>
      <c r="FG681" s="519">
        <v>0</v>
      </c>
      <c r="FH681" s="519">
        <v>0</v>
      </c>
      <c r="FI681" s="519">
        <v>0</v>
      </c>
      <c r="FJ681" s="519">
        <v>0</v>
      </c>
      <c r="FK681" s="519">
        <v>0</v>
      </c>
      <c r="FL681" s="519">
        <v>0</v>
      </c>
      <c r="FM681" s="519">
        <v>0</v>
      </c>
      <c r="FN681" s="519">
        <v>0</v>
      </c>
      <c r="FO681" s="519">
        <v>0</v>
      </c>
      <c r="FP681" s="519">
        <v>0</v>
      </c>
      <c r="FQ681" s="519">
        <v>0</v>
      </c>
      <c r="FR681" s="519">
        <v>0</v>
      </c>
      <c r="FS681" s="519">
        <v>0</v>
      </c>
      <c r="FT681" s="519">
        <v>0</v>
      </c>
      <c r="FU681" s="519">
        <v>0</v>
      </c>
      <c r="FV681" s="519">
        <v>0</v>
      </c>
      <c r="FW681" s="519">
        <v>0</v>
      </c>
      <c r="FX681" s="519">
        <v>0</v>
      </c>
      <c r="FY681" s="519">
        <v>0</v>
      </c>
      <c r="FZ681" s="519">
        <v>0</v>
      </c>
      <c r="GA681" s="519">
        <v>0</v>
      </c>
      <c r="GB681" s="519">
        <v>0</v>
      </c>
      <c r="GC681" s="519">
        <v>0</v>
      </c>
      <c r="GD681" s="519">
        <v>0</v>
      </c>
      <c r="GE681" s="519">
        <v>0</v>
      </c>
      <c r="GF681" s="519">
        <v>0</v>
      </c>
      <c r="GG681" s="519">
        <v>0</v>
      </c>
      <c r="GH681" s="519">
        <v>0</v>
      </c>
      <c r="GI681" s="519">
        <v>0</v>
      </c>
      <c r="GJ681" s="519">
        <v>0</v>
      </c>
      <c r="GK681" s="519">
        <v>0</v>
      </c>
      <c r="GL681" s="519">
        <v>0</v>
      </c>
      <c r="GM681" s="519">
        <v>0</v>
      </c>
      <c r="GN681" s="519">
        <v>0</v>
      </c>
      <c r="GO681" s="519">
        <v>0</v>
      </c>
      <c r="GP681" s="519">
        <v>0</v>
      </c>
      <c r="GQ681" s="519">
        <v>0</v>
      </c>
      <c r="GR681" s="519">
        <v>0</v>
      </c>
      <c r="GS681" s="519">
        <v>0</v>
      </c>
      <c r="GT681" s="519">
        <v>0</v>
      </c>
      <c r="GU681" s="519">
        <v>0</v>
      </c>
      <c r="GV681" s="519">
        <v>0</v>
      </c>
      <c r="GW681" s="519">
        <v>0</v>
      </c>
      <c r="GX681" s="519">
        <v>0</v>
      </c>
      <c r="GY681" s="519">
        <v>0</v>
      </c>
      <c r="GZ681" s="519">
        <v>0</v>
      </c>
      <c r="HA681" s="519">
        <v>0</v>
      </c>
      <c r="HB681" s="519">
        <v>0</v>
      </c>
      <c r="HC681" s="519">
        <v>0</v>
      </c>
      <c r="HD681" s="519">
        <v>0</v>
      </c>
      <c r="HE681" s="519">
        <v>0</v>
      </c>
      <c r="HF681" s="519">
        <v>0</v>
      </c>
      <c r="HG681" s="519">
        <v>0</v>
      </c>
      <c r="HH681" s="519">
        <v>0</v>
      </c>
      <c r="HI681" s="519">
        <v>0</v>
      </c>
      <c r="HJ681" s="519">
        <v>0</v>
      </c>
      <c r="HK681" s="519">
        <v>0</v>
      </c>
      <c r="HL681" s="519">
        <v>0</v>
      </c>
      <c r="HM681" s="519">
        <v>0</v>
      </c>
      <c r="HN681" s="519">
        <v>0</v>
      </c>
      <c r="HO681" s="519">
        <v>0</v>
      </c>
      <c r="HP681" s="519">
        <v>0</v>
      </c>
      <c r="HQ681" s="519">
        <v>0</v>
      </c>
      <c r="HR681" s="519">
        <v>0</v>
      </c>
      <c r="HS681" s="519">
        <v>0</v>
      </c>
      <c r="HT681" s="519">
        <v>0</v>
      </c>
      <c r="HU681" s="519">
        <v>0</v>
      </c>
      <c r="HV681" s="519">
        <v>0</v>
      </c>
      <c r="HW681" s="519">
        <v>0</v>
      </c>
      <c r="HX681" s="519">
        <v>0</v>
      </c>
      <c r="HY681" s="519">
        <v>0</v>
      </c>
      <c r="HZ681" s="519">
        <v>0</v>
      </c>
      <c r="IA681" s="519">
        <v>0</v>
      </c>
      <c r="IB681" s="519">
        <v>0</v>
      </c>
      <c r="IC681" s="519">
        <v>0</v>
      </c>
      <c r="ID681" s="519">
        <v>0</v>
      </c>
      <c r="IE681" s="519">
        <v>0</v>
      </c>
      <c r="IF681" s="519">
        <v>0</v>
      </c>
      <c r="IG681" s="519">
        <v>0</v>
      </c>
      <c r="IH681" s="519">
        <v>0</v>
      </c>
      <c r="II681" s="519">
        <v>0</v>
      </c>
      <c r="IJ681" s="519">
        <v>0</v>
      </c>
      <c r="IK681" s="519">
        <v>0</v>
      </c>
    </row>
    <row r="682" spans="2:245" hidden="1">
      <c r="B682" s="519" t="s">
        <v>1058</v>
      </c>
      <c r="C682" s="519"/>
      <c r="D682" s="519"/>
      <c r="E682" s="519"/>
      <c r="F682" s="519">
        <v>2</v>
      </c>
      <c r="G682" s="519"/>
      <c r="H682" s="519">
        <v>6</v>
      </c>
      <c r="I682" s="519">
        <v>10</v>
      </c>
      <c r="J682" s="519" t="str">
        <f t="shared" si="33"/>
        <v>SDN10020610</v>
      </c>
      <c r="K682" s="519">
        <v>768</v>
      </c>
      <c r="M682" s="337"/>
      <c r="N682" s="519" t="s">
        <v>1062</v>
      </c>
      <c r="O682" s="519" t="s">
        <v>1059</v>
      </c>
      <c r="P682" s="519">
        <v>21</v>
      </c>
      <c r="Q682" s="521" t="str">
        <f t="shared" si="34"/>
        <v>SDN200121</v>
      </c>
      <c r="R682" s="519">
        <v>43</v>
      </c>
      <c r="S682" s="519">
        <v>233</v>
      </c>
      <c r="T682" s="519">
        <v>426</v>
      </c>
      <c r="U682" s="519">
        <v>625</v>
      </c>
      <c r="V682" s="519">
        <v>828</v>
      </c>
      <c r="W682" s="519">
        <v>1037</v>
      </c>
      <c r="X682" s="519">
        <v>1250</v>
      </c>
      <c r="Y682" s="519">
        <v>1468</v>
      </c>
      <c r="Z682" s="519">
        <v>1692</v>
      </c>
      <c r="AA682" s="519">
        <v>2562</v>
      </c>
      <c r="AB682" s="519">
        <v>2827</v>
      </c>
      <c r="AC682" s="519">
        <v>3099</v>
      </c>
      <c r="AD682" s="519">
        <v>3379</v>
      </c>
      <c r="AE682" s="519">
        <v>3666</v>
      </c>
      <c r="AF682" s="519">
        <v>3963</v>
      </c>
      <c r="AG682" s="519">
        <v>4270</v>
      </c>
      <c r="AH682" s="519">
        <v>4586</v>
      </c>
      <c r="AI682" s="519">
        <v>4915</v>
      </c>
      <c r="AJ682" s="519">
        <v>5256</v>
      </c>
      <c r="AK682" s="519">
        <v>5611</v>
      </c>
      <c r="AL682" s="519">
        <v>5773</v>
      </c>
      <c r="AM682" s="519">
        <v>5945</v>
      </c>
      <c r="AN682" s="519">
        <v>6129</v>
      </c>
      <c r="AO682" s="519">
        <v>6327</v>
      </c>
      <c r="AP682" s="519">
        <v>6542</v>
      </c>
      <c r="AQ682" s="519">
        <v>6774</v>
      </c>
      <c r="AR682" s="519">
        <v>7022</v>
      </c>
      <c r="AS682" s="519">
        <v>7290</v>
      </c>
      <c r="AT682" s="519">
        <v>7582</v>
      </c>
      <c r="AU682" s="519">
        <v>7903</v>
      </c>
      <c r="AV682" s="519">
        <v>8252</v>
      </c>
      <c r="AW682" s="519">
        <v>8630</v>
      </c>
      <c r="AX682" s="519">
        <v>9042</v>
      </c>
      <c r="AY682" s="519">
        <v>9495</v>
      </c>
      <c r="AZ682" s="519">
        <v>0</v>
      </c>
      <c r="BA682" s="519">
        <v>0</v>
      </c>
      <c r="BB682" s="519">
        <v>0</v>
      </c>
      <c r="BC682" s="519">
        <v>0</v>
      </c>
      <c r="BD682" s="519">
        <v>0</v>
      </c>
      <c r="BE682" s="519">
        <v>0</v>
      </c>
      <c r="BF682" s="519">
        <v>0</v>
      </c>
      <c r="BG682" s="519">
        <v>0</v>
      </c>
      <c r="BH682" s="519">
        <v>0</v>
      </c>
      <c r="BI682" s="519">
        <v>0</v>
      </c>
      <c r="BJ682" s="519">
        <v>0</v>
      </c>
      <c r="BK682" s="519">
        <v>0</v>
      </c>
      <c r="BL682" s="519">
        <v>0</v>
      </c>
      <c r="BM682" s="519">
        <v>0</v>
      </c>
      <c r="BN682" s="519">
        <v>0</v>
      </c>
      <c r="BO682" s="519">
        <v>0</v>
      </c>
      <c r="BP682" s="519">
        <v>0</v>
      </c>
      <c r="BQ682" s="519">
        <v>0</v>
      </c>
      <c r="BR682" s="519">
        <v>0</v>
      </c>
      <c r="BS682" s="519">
        <v>0</v>
      </c>
      <c r="BT682" s="519">
        <v>0</v>
      </c>
      <c r="BU682" s="519">
        <v>0</v>
      </c>
      <c r="BV682" s="519">
        <v>0</v>
      </c>
      <c r="BW682" s="519">
        <v>0</v>
      </c>
      <c r="BX682" s="519">
        <v>0</v>
      </c>
      <c r="BY682" s="519">
        <v>0</v>
      </c>
      <c r="BZ682" s="519">
        <v>0</v>
      </c>
      <c r="CA682" s="519">
        <v>0</v>
      </c>
      <c r="CB682" s="519">
        <v>0</v>
      </c>
      <c r="CC682" s="519">
        <v>0</v>
      </c>
      <c r="CD682" s="519">
        <v>0</v>
      </c>
      <c r="CE682" s="519">
        <v>0</v>
      </c>
      <c r="CF682" s="519">
        <v>0</v>
      </c>
      <c r="CG682" s="519">
        <v>0</v>
      </c>
      <c r="CH682" s="519">
        <v>0</v>
      </c>
      <c r="CI682" s="519">
        <v>0</v>
      </c>
      <c r="CJ682" s="519">
        <v>0</v>
      </c>
      <c r="CK682" s="519">
        <v>0</v>
      </c>
      <c r="CL682" s="519">
        <v>0</v>
      </c>
      <c r="CM682" s="519">
        <v>0</v>
      </c>
      <c r="CN682" s="519">
        <v>0</v>
      </c>
      <c r="CO682" s="519">
        <v>0</v>
      </c>
      <c r="CP682" s="519">
        <v>0</v>
      </c>
      <c r="CQ682" s="519">
        <v>0</v>
      </c>
      <c r="CR682" s="519">
        <v>0</v>
      </c>
      <c r="CS682" s="519">
        <v>0</v>
      </c>
      <c r="CT682" s="519">
        <v>0</v>
      </c>
      <c r="CU682" s="519">
        <v>0</v>
      </c>
      <c r="CV682" s="519">
        <v>0</v>
      </c>
      <c r="CW682" s="519">
        <v>0</v>
      </c>
      <c r="CX682" s="519">
        <v>0</v>
      </c>
      <c r="CY682" s="519">
        <v>0</v>
      </c>
      <c r="CZ682" s="519">
        <v>0</v>
      </c>
      <c r="DA682" s="519">
        <v>0</v>
      </c>
      <c r="DB682" s="519">
        <v>0</v>
      </c>
      <c r="DC682" s="519">
        <v>0</v>
      </c>
      <c r="DD682" s="519">
        <v>0</v>
      </c>
      <c r="DE682" s="519">
        <v>0</v>
      </c>
      <c r="DF682" s="519">
        <v>0</v>
      </c>
      <c r="DG682" s="519">
        <v>0</v>
      </c>
      <c r="DH682" s="519">
        <v>0</v>
      </c>
      <c r="DI682" s="519">
        <v>0</v>
      </c>
      <c r="DJ682" s="519">
        <v>0</v>
      </c>
      <c r="DK682" s="519">
        <v>0</v>
      </c>
      <c r="DL682" s="519">
        <v>0</v>
      </c>
      <c r="DM682" s="519">
        <v>0</v>
      </c>
      <c r="DN682" s="519">
        <v>0</v>
      </c>
      <c r="DO682" s="519">
        <v>0</v>
      </c>
      <c r="DP682" s="519">
        <v>0</v>
      </c>
      <c r="DQ682" s="519">
        <v>0</v>
      </c>
      <c r="DR682" s="519">
        <v>0</v>
      </c>
      <c r="DS682" s="519">
        <v>0</v>
      </c>
      <c r="DT682" s="519">
        <v>0</v>
      </c>
      <c r="DU682" s="519">
        <v>0</v>
      </c>
      <c r="DV682" s="519">
        <v>0</v>
      </c>
      <c r="DW682" s="519">
        <v>0</v>
      </c>
      <c r="DX682" s="519">
        <v>0</v>
      </c>
      <c r="DZ682" s="337"/>
      <c r="EA682" s="519" t="s">
        <v>1062</v>
      </c>
      <c r="EB682" s="519" t="s">
        <v>1059</v>
      </c>
      <c r="EC682" s="519">
        <v>21</v>
      </c>
      <c r="ED682" s="521" t="str">
        <f t="shared" si="35"/>
        <v>SDN200121</v>
      </c>
      <c r="EE682" s="519">
        <v>87</v>
      </c>
      <c r="EF682" s="519">
        <v>456</v>
      </c>
      <c r="EG682" s="519">
        <v>891</v>
      </c>
      <c r="EH682" s="519">
        <v>1359</v>
      </c>
      <c r="EI682" s="519">
        <v>1816</v>
      </c>
      <c r="EJ682" s="519">
        <v>2263</v>
      </c>
      <c r="EK682" s="519">
        <v>2701</v>
      </c>
      <c r="EL682" s="519">
        <v>3135</v>
      </c>
      <c r="EM682" s="519">
        <v>3562</v>
      </c>
      <c r="EN682" s="519">
        <v>4144</v>
      </c>
      <c r="EO682" s="519">
        <v>4475</v>
      </c>
      <c r="EP682" s="519">
        <v>4802</v>
      </c>
      <c r="EQ682" s="519">
        <v>5126</v>
      </c>
      <c r="ER682" s="519">
        <v>5445</v>
      </c>
      <c r="ES682" s="519">
        <v>5763</v>
      </c>
      <c r="ET682" s="519">
        <v>6080</v>
      </c>
      <c r="EU682" s="519">
        <v>6396</v>
      </c>
      <c r="EV682" s="519">
        <v>6714</v>
      </c>
      <c r="EW682" s="519">
        <v>7033</v>
      </c>
      <c r="EX682" s="519">
        <v>0</v>
      </c>
      <c r="EY682" s="519">
        <v>0</v>
      </c>
      <c r="EZ682" s="519">
        <v>0</v>
      </c>
      <c r="FA682" s="519">
        <v>0</v>
      </c>
      <c r="FB682" s="519">
        <v>0</v>
      </c>
      <c r="FC682" s="519">
        <v>0</v>
      </c>
      <c r="FD682" s="519">
        <v>0</v>
      </c>
      <c r="FE682" s="519">
        <v>0</v>
      </c>
      <c r="FF682" s="519">
        <v>0</v>
      </c>
      <c r="FG682" s="519">
        <v>0</v>
      </c>
      <c r="FH682" s="519">
        <v>0</v>
      </c>
      <c r="FI682" s="519">
        <v>0</v>
      </c>
      <c r="FJ682" s="519">
        <v>0</v>
      </c>
      <c r="FK682" s="519">
        <v>0</v>
      </c>
      <c r="FL682" s="519">
        <v>0</v>
      </c>
      <c r="FM682" s="519">
        <v>0</v>
      </c>
      <c r="FN682" s="519">
        <v>0</v>
      </c>
      <c r="FO682" s="519">
        <v>0</v>
      </c>
      <c r="FP682" s="519">
        <v>0</v>
      </c>
      <c r="FQ682" s="519">
        <v>0</v>
      </c>
      <c r="FR682" s="519">
        <v>0</v>
      </c>
      <c r="FS682" s="519">
        <v>0</v>
      </c>
      <c r="FT682" s="519">
        <v>0</v>
      </c>
      <c r="FU682" s="519">
        <v>0</v>
      </c>
      <c r="FV682" s="519">
        <v>0</v>
      </c>
      <c r="FW682" s="519">
        <v>0</v>
      </c>
      <c r="FX682" s="519">
        <v>0</v>
      </c>
      <c r="FY682" s="519">
        <v>0</v>
      </c>
      <c r="FZ682" s="519">
        <v>0</v>
      </c>
      <c r="GA682" s="519">
        <v>0</v>
      </c>
      <c r="GB682" s="519">
        <v>0</v>
      </c>
      <c r="GC682" s="519">
        <v>0</v>
      </c>
      <c r="GD682" s="519">
        <v>0</v>
      </c>
      <c r="GE682" s="519">
        <v>0</v>
      </c>
      <c r="GF682" s="519">
        <v>0</v>
      </c>
      <c r="GG682" s="519">
        <v>0</v>
      </c>
      <c r="GH682" s="519">
        <v>0</v>
      </c>
      <c r="GI682" s="519">
        <v>0</v>
      </c>
      <c r="GJ682" s="519">
        <v>0</v>
      </c>
      <c r="GK682" s="519">
        <v>0</v>
      </c>
      <c r="GL682" s="519">
        <v>0</v>
      </c>
      <c r="GM682" s="519">
        <v>0</v>
      </c>
      <c r="GN682" s="519">
        <v>0</v>
      </c>
      <c r="GO682" s="519">
        <v>0</v>
      </c>
      <c r="GP682" s="519">
        <v>0</v>
      </c>
      <c r="GQ682" s="519">
        <v>0</v>
      </c>
      <c r="GR682" s="519">
        <v>0</v>
      </c>
      <c r="GS682" s="519">
        <v>0</v>
      </c>
      <c r="GT682" s="519">
        <v>0</v>
      </c>
      <c r="GU682" s="519">
        <v>0</v>
      </c>
      <c r="GV682" s="519">
        <v>0</v>
      </c>
      <c r="GW682" s="519">
        <v>0</v>
      </c>
      <c r="GX682" s="519">
        <v>0</v>
      </c>
      <c r="GY682" s="519">
        <v>0</v>
      </c>
      <c r="GZ682" s="519">
        <v>0</v>
      </c>
      <c r="HA682" s="519">
        <v>0</v>
      </c>
      <c r="HB682" s="519">
        <v>0</v>
      </c>
      <c r="HC682" s="519">
        <v>0</v>
      </c>
      <c r="HD682" s="519">
        <v>0</v>
      </c>
      <c r="HE682" s="519">
        <v>0</v>
      </c>
      <c r="HF682" s="519">
        <v>0</v>
      </c>
      <c r="HG682" s="519">
        <v>0</v>
      </c>
      <c r="HH682" s="519">
        <v>0</v>
      </c>
      <c r="HI682" s="519">
        <v>0</v>
      </c>
      <c r="HJ682" s="519">
        <v>0</v>
      </c>
      <c r="HK682" s="519">
        <v>0</v>
      </c>
      <c r="HL682" s="519">
        <v>0</v>
      </c>
      <c r="HM682" s="519">
        <v>0</v>
      </c>
      <c r="HN682" s="519">
        <v>0</v>
      </c>
      <c r="HO682" s="519">
        <v>0</v>
      </c>
      <c r="HP682" s="519">
        <v>0</v>
      </c>
      <c r="HQ682" s="519">
        <v>0</v>
      </c>
      <c r="HR682" s="519">
        <v>0</v>
      </c>
      <c r="HS682" s="519">
        <v>0</v>
      </c>
      <c r="HT682" s="519">
        <v>0</v>
      </c>
      <c r="HU682" s="519">
        <v>0</v>
      </c>
      <c r="HV682" s="519">
        <v>0</v>
      </c>
      <c r="HW682" s="519">
        <v>0</v>
      </c>
      <c r="HX682" s="519">
        <v>0</v>
      </c>
      <c r="HY682" s="519">
        <v>0</v>
      </c>
      <c r="HZ682" s="519">
        <v>0</v>
      </c>
      <c r="IA682" s="519">
        <v>0</v>
      </c>
      <c r="IB682" s="519">
        <v>0</v>
      </c>
      <c r="IC682" s="519">
        <v>0</v>
      </c>
      <c r="ID682" s="519">
        <v>0</v>
      </c>
      <c r="IE682" s="519">
        <v>0</v>
      </c>
      <c r="IF682" s="519">
        <v>0</v>
      </c>
      <c r="IG682" s="519">
        <v>0</v>
      </c>
      <c r="IH682" s="519">
        <v>0</v>
      </c>
      <c r="II682" s="519">
        <v>0</v>
      </c>
      <c r="IJ682" s="519">
        <v>0</v>
      </c>
      <c r="IK682" s="519">
        <v>0</v>
      </c>
    </row>
    <row r="683" spans="2:245" hidden="1">
      <c r="B683" s="519" t="s">
        <v>1058</v>
      </c>
      <c r="C683" s="519"/>
      <c r="D683" s="519"/>
      <c r="E683" s="519"/>
      <c r="F683" s="519">
        <v>2</v>
      </c>
      <c r="G683" s="519"/>
      <c r="H683" s="519">
        <v>7</v>
      </c>
      <c r="I683" s="519">
        <v>1</v>
      </c>
      <c r="J683" s="519" t="str">
        <f t="shared" si="33"/>
        <v>SDN10020701</v>
      </c>
      <c r="K683" s="519">
        <v>960</v>
      </c>
      <c r="M683" s="337"/>
      <c r="N683" s="519" t="s">
        <v>1062</v>
      </c>
      <c r="O683" s="519" t="s">
        <v>1059</v>
      </c>
      <c r="P683" s="519">
        <v>22</v>
      </c>
      <c r="Q683" s="521" t="str">
        <f t="shared" si="34"/>
        <v>SDN200122</v>
      </c>
      <c r="R683" s="519">
        <v>35</v>
      </c>
      <c r="S683" s="519">
        <v>220</v>
      </c>
      <c r="T683" s="519">
        <v>410</v>
      </c>
      <c r="U683" s="519">
        <v>603</v>
      </c>
      <c r="V683" s="519">
        <v>801</v>
      </c>
      <c r="W683" s="519">
        <v>1004</v>
      </c>
      <c r="X683" s="519">
        <v>1212</v>
      </c>
      <c r="Y683" s="519">
        <v>1426</v>
      </c>
      <c r="Z683" s="519">
        <v>1644</v>
      </c>
      <c r="AA683" s="519">
        <v>2491</v>
      </c>
      <c r="AB683" s="519">
        <v>2749</v>
      </c>
      <c r="AC683" s="519">
        <v>3015</v>
      </c>
      <c r="AD683" s="519">
        <v>3289</v>
      </c>
      <c r="AE683" s="519">
        <v>3571</v>
      </c>
      <c r="AF683" s="519">
        <v>3862</v>
      </c>
      <c r="AG683" s="519">
        <v>4162</v>
      </c>
      <c r="AH683" s="519">
        <v>4474</v>
      </c>
      <c r="AI683" s="519">
        <v>4797</v>
      </c>
      <c r="AJ683" s="519">
        <v>5133</v>
      </c>
      <c r="AK683" s="519">
        <v>5483</v>
      </c>
      <c r="AL683" s="519">
        <v>5645</v>
      </c>
      <c r="AM683" s="519">
        <v>5818</v>
      </c>
      <c r="AN683" s="519">
        <v>6005</v>
      </c>
      <c r="AO683" s="519">
        <v>6208</v>
      </c>
      <c r="AP683" s="519">
        <v>6427</v>
      </c>
      <c r="AQ683" s="519">
        <v>6661</v>
      </c>
      <c r="AR683" s="519">
        <v>6915</v>
      </c>
      <c r="AS683" s="519">
        <v>7191</v>
      </c>
      <c r="AT683" s="519">
        <v>7495</v>
      </c>
      <c r="AU683" s="519">
        <v>7825</v>
      </c>
      <c r="AV683" s="519">
        <v>8182</v>
      </c>
      <c r="AW683" s="519">
        <v>8572</v>
      </c>
      <c r="AX683" s="519">
        <v>9000</v>
      </c>
      <c r="AY683" s="519">
        <v>9478</v>
      </c>
      <c r="AZ683" s="519">
        <v>0</v>
      </c>
      <c r="BA683" s="519">
        <v>0</v>
      </c>
      <c r="BB683" s="519">
        <v>0</v>
      </c>
      <c r="BC683" s="519">
        <v>0</v>
      </c>
      <c r="BD683" s="519">
        <v>0</v>
      </c>
      <c r="BE683" s="519">
        <v>0</v>
      </c>
      <c r="BF683" s="519">
        <v>0</v>
      </c>
      <c r="BG683" s="519">
        <v>0</v>
      </c>
      <c r="BH683" s="519">
        <v>0</v>
      </c>
      <c r="BI683" s="519">
        <v>0</v>
      </c>
      <c r="BJ683" s="519">
        <v>0</v>
      </c>
      <c r="BK683" s="519">
        <v>0</v>
      </c>
      <c r="BL683" s="519">
        <v>0</v>
      </c>
      <c r="BM683" s="519">
        <v>0</v>
      </c>
      <c r="BN683" s="519">
        <v>0</v>
      </c>
      <c r="BO683" s="519">
        <v>0</v>
      </c>
      <c r="BP683" s="519">
        <v>0</v>
      </c>
      <c r="BQ683" s="519">
        <v>0</v>
      </c>
      <c r="BR683" s="519">
        <v>0</v>
      </c>
      <c r="BS683" s="519">
        <v>0</v>
      </c>
      <c r="BT683" s="519">
        <v>0</v>
      </c>
      <c r="BU683" s="519">
        <v>0</v>
      </c>
      <c r="BV683" s="519">
        <v>0</v>
      </c>
      <c r="BW683" s="519">
        <v>0</v>
      </c>
      <c r="BX683" s="519">
        <v>0</v>
      </c>
      <c r="BY683" s="519">
        <v>0</v>
      </c>
      <c r="BZ683" s="519">
        <v>0</v>
      </c>
      <c r="CA683" s="519">
        <v>0</v>
      </c>
      <c r="CB683" s="519">
        <v>0</v>
      </c>
      <c r="CC683" s="519">
        <v>0</v>
      </c>
      <c r="CD683" s="519">
        <v>0</v>
      </c>
      <c r="CE683" s="519">
        <v>0</v>
      </c>
      <c r="CF683" s="519">
        <v>0</v>
      </c>
      <c r="CG683" s="519">
        <v>0</v>
      </c>
      <c r="CH683" s="519">
        <v>0</v>
      </c>
      <c r="CI683" s="519">
        <v>0</v>
      </c>
      <c r="CJ683" s="519">
        <v>0</v>
      </c>
      <c r="CK683" s="519">
        <v>0</v>
      </c>
      <c r="CL683" s="519">
        <v>0</v>
      </c>
      <c r="CM683" s="519">
        <v>0</v>
      </c>
      <c r="CN683" s="519">
        <v>0</v>
      </c>
      <c r="CO683" s="519">
        <v>0</v>
      </c>
      <c r="CP683" s="519">
        <v>0</v>
      </c>
      <c r="CQ683" s="519">
        <v>0</v>
      </c>
      <c r="CR683" s="519">
        <v>0</v>
      </c>
      <c r="CS683" s="519">
        <v>0</v>
      </c>
      <c r="CT683" s="519">
        <v>0</v>
      </c>
      <c r="CU683" s="519">
        <v>0</v>
      </c>
      <c r="CV683" s="519">
        <v>0</v>
      </c>
      <c r="CW683" s="519">
        <v>0</v>
      </c>
      <c r="CX683" s="519">
        <v>0</v>
      </c>
      <c r="CY683" s="519">
        <v>0</v>
      </c>
      <c r="CZ683" s="519">
        <v>0</v>
      </c>
      <c r="DA683" s="519">
        <v>0</v>
      </c>
      <c r="DB683" s="519">
        <v>0</v>
      </c>
      <c r="DC683" s="519">
        <v>0</v>
      </c>
      <c r="DD683" s="519">
        <v>0</v>
      </c>
      <c r="DE683" s="519">
        <v>0</v>
      </c>
      <c r="DF683" s="519">
        <v>0</v>
      </c>
      <c r="DG683" s="519">
        <v>0</v>
      </c>
      <c r="DH683" s="519">
        <v>0</v>
      </c>
      <c r="DI683" s="519">
        <v>0</v>
      </c>
      <c r="DJ683" s="519">
        <v>0</v>
      </c>
      <c r="DK683" s="519">
        <v>0</v>
      </c>
      <c r="DL683" s="519">
        <v>0</v>
      </c>
      <c r="DM683" s="519">
        <v>0</v>
      </c>
      <c r="DN683" s="519">
        <v>0</v>
      </c>
      <c r="DO683" s="519">
        <v>0</v>
      </c>
      <c r="DP683" s="519">
        <v>0</v>
      </c>
      <c r="DQ683" s="519">
        <v>0</v>
      </c>
      <c r="DR683" s="519">
        <v>0</v>
      </c>
      <c r="DS683" s="519">
        <v>0</v>
      </c>
      <c r="DT683" s="519">
        <v>0</v>
      </c>
      <c r="DU683" s="519">
        <v>0</v>
      </c>
      <c r="DV683" s="519">
        <v>0</v>
      </c>
      <c r="DW683" s="519">
        <v>0</v>
      </c>
      <c r="DX683" s="519">
        <v>0</v>
      </c>
      <c r="DZ683" s="337"/>
      <c r="EA683" s="519" t="s">
        <v>1062</v>
      </c>
      <c r="EB683" s="519" t="s">
        <v>1059</v>
      </c>
      <c r="EC683" s="519">
        <v>22</v>
      </c>
      <c r="ED683" s="521" t="str">
        <f t="shared" si="35"/>
        <v>SDN200122</v>
      </c>
      <c r="EE683" s="519">
        <v>71</v>
      </c>
      <c r="EF683" s="519">
        <v>430</v>
      </c>
      <c r="EG683" s="519">
        <v>849</v>
      </c>
      <c r="EH683" s="519">
        <v>1303</v>
      </c>
      <c r="EI683" s="519">
        <v>1748</v>
      </c>
      <c r="EJ683" s="519">
        <v>2182</v>
      </c>
      <c r="EK683" s="519">
        <v>2609</v>
      </c>
      <c r="EL683" s="519">
        <v>3032</v>
      </c>
      <c r="EM683" s="519">
        <v>3448</v>
      </c>
      <c r="EN683" s="519">
        <v>4017</v>
      </c>
      <c r="EO683" s="519">
        <v>4339</v>
      </c>
      <c r="EP683" s="519">
        <v>4658</v>
      </c>
      <c r="EQ683" s="519">
        <v>4974</v>
      </c>
      <c r="ER683" s="519">
        <v>5286</v>
      </c>
      <c r="ES683" s="519">
        <v>5598</v>
      </c>
      <c r="ET683" s="519">
        <v>5908</v>
      </c>
      <c r="EU683" s="519">
        <v>6220</v>
      </c>
      <c r="EV683" s="519">
        <v>6533</v>
      </c>
      <c r="EW683" s="519">
        <v>6848</v>
      </c>
      <c r="EX683" s="519">
        <v>0</v>
      </c>
      <c r="EY683" s="519">
        <v>0</v>
      </c>
      <c r="EZ683" s="519">
        <v>0</v>
      </c>
      <c r="FA683" s="519">
        <v>0</v>
      </c>
      <c r="FB683" s="519">
        <v>0</v>
      </c>
      <c r="FC683" s="519">
        <v>0</v>
      </c>
      <c r="FD683" s="519">
        <v>0</v>
      </c>
      <c r="FE683" s="519">
        <v>0</v>
      </c>
      <c r="FF683" s="519">
        <v>0</v>
      </c>
      <c r="FG683" s="519">
        <v>0</v>
      </c>
      <c r="FH683" s="519">
        <v>0</v>
      </c>
      <c r="FI683" s="519">
        <v>0</v>
      </c>
      <c r="FJ683" s="519">
        <v>0</v>
      </c>
      <c r="FK683" s="519">
        <v>0</v>
      </c>
      <c r="FL683" s="519">
        <v>0</v>
      </c>
      <c r="FM683" s="519">
        <v>0</v>
      </c>
      <c r="FN683" s="519">
        <v>0</v>
      </c>
      <c r="FO683" s="519">
        <v>0</v>
      </c>
      <c r="FP683" s="519">
        <v>0</v>
      </c>
      <c r="FQ683" s="519">
        <v>0</v>
      </c>
      <c r="FR683" s="519">
        <v>0</v>
      </c>
      <c r="FS683" s="519">
        <v>0</v>
      </c>
      <c r="FT683" s="519">
        <v>0</v>
      </c>
      <c r="FU683" s="519">
        <v>0</v>
      </c>
      <c r="FV683" s="519">
        <v>0</v>
      </c>
      <c r="FW683" s="519">
        <v>0</v>
      </c>
      <c r="FX683" s="519">
        <v>0</v>
      </c>
      <c r="FY683" s="519">
        <v>0</v>
      </c>
      <c r="FZ683" s="519">
        <v>0</v>
      </c>
      <c r="GA683" s="519">
        <v>0</v>
      </c>
      <c r="GB683" s="519">
        <v>0</v>
      </c>
      <c r="GC683" s="519">
        <v>0</v>
      </c>
      <c r="GD683" s="519">
        <v>0</v>
      </c>
      <c r="GE683" s="519">
        <v>0</v>
      </c>
      <c r="GF683" s="519">
        <v>0</v>
      </c>
      <c r="GG683" s="519">
        <v>0</v>
      </c>
      <c r="GH683" s="519">
        <v>0</v>
      </c>
      <c r="GI683" s="519">
        <v>0</v>
      </c>
      <c r="GJ683" s="519">
        <v>0</v>
      </c>
      <c r="GK683" s="519">
        <v>0</v>
      </c>
      <c r="GL683" s="519">
        <v>0</v>
      </c>
      <c r="GM683" s="519">
        <v>0</v>
      </c>
      <c r="GN683" s="519">
        <v>0</v>
      </c>
      <c r="GO683" s="519">
        <v>0</v>
      </c>
      <c r="GP683" s="519">
        <v>0</v>
      </c>
      <c r="GQ683" s="519">
        <v>0</v>
      </c>
      <c r="GR683" s="519">
        <v>0</v>
      </c>
      <c r="GS683" s="519">
        <v>0</v>
      </c>
      <c r="GT683" s="519">
        <v>0</v>
      </c>
      <c r="GU683" s="519">
        <v>0</v>
      </c>
      <c r="GV683" s="519">
        <v>0</v>
      </c>
      <c r="GW683" s="519">
        <v>0</v>
      </c>
      <c r="GX683" s="519">
        <v>0</v>
      </c>
      <c r="GY683" s="519">
        <v>0</v>
      </c>
      <c r="GZ683" s="519">
        <v>0</v>
      </c>
      <c r="HA683" s="519">
        <v>0</v>
      </c>
      <c r="HB683" s="519">
        <v>0</v>
      </c>
      <c r="HC683" s="519">
        <v>0</v>
      </c>
      <c r="HD683" s="519">
        <v>0</v>
      </c>
      <c r="HE683" s="519">
        <v>0</v>
      </c>
      <c r="HF683" s="519">
        <v>0</v>
      </c>
      <c r="HG683" s="519">
        <v>0</v>
      </c>
      <c r="HH683" s="519">
        <v>0</v>
      </c>
      <c r="HI683" s="519">
        <v>0</v>
      </c>
      <c r="HJ683" s="519">
        <v>0</v>
      </c>
      <c r="HK683" s="519">
        <v>0</v>
      </c>
      <c r="HL683" s="519">
        <v>0</v>
      </c>
      <c r="HM683" s="519">
        <v>0</v>
      </c>
      <c r="HN683" s="519">
        <v>0</v>
      </c>
      <c r="HO683" s="519">
        <v>0</v>
      </c>
      <c r="HP683" s="519">
        <v>0</v>
      </c>
      <c r="HQ683" s="519">
        <v>0</v>
      </c>
      <c r="HR683" s="519">
        <v>0</v>
      </c>
      <c r="HS683" s="519">
        <v>0</v>
      </c>
      <c r="HT683" s="519">
        <v>0</v>
      </c>
      <c r="HU683" s="519">
        <v>0</v>
      </c>
      <c r="HV683" s="519">
        <v>0</v>
      </c>
      <c r="HW683" s="519">
        <v>0</v>
      </c>
      <c r="HX683" s="519">
        <v>0</v>
      </c>
      <c r="HY683" s="519">
        <v>0</v>
      </c>
      <c r="HZ683" s="519">
        <v>0</v>
      </c>
      <c r="IA683" s="519">
        <v>0</v>
      </c>
      <c r="IB683" s="519">
        <v>0</v>
      </c>
      <c r="IC683" s="519">
        <v>0</v>
      </c>
      <c r="ID683" s="519">
        <v>0</v>
      </c>
      <c r="IE683" s="519">
        <v>0</v>
      </c>
      <c r="IF683" s="519">
        <v>0</v>
      </c>
      <c r="IG683" s="519">
        <v>0</v>
      </c>
      <c r="IH683" s="519">
        <v>0</v>
      </c>
      <c r="II683" s="519">
        <v>0</v>
      </c>
      <c r="IJ683" s="519">
        <v>0</v>
      </c>
      <c r="IK683" s="519">
        <v>0</v>
      </c>
    </row>
    <row r="684" spans="2:245" hidden="1">
      <c r="B684" s="519" t="s">
        <v>1058</v>
      </c>
      <c r="C684" s="519"/>
      <c r="D684" s="519"/>
      <c r="E684" s="519"/>
      <c r="F684" s="519">
        <v>2</v>
      </c>
      <c r="G684" s="519"/>
      <c r="H684" s="519">
        <v>7</v>
      </c>
      <c r="I684" s="519">
        <v>2</v>
      </c>
      <c r="J684" s="519" t="str">
        <f t="shared" si="33"/>
        <v>SDN10020702</v>
      </c>
      <c r="K684" s="519">
        <v>960</v>
      </c>
      <c r="M684" s="337"/>
      <c r="N684" s="519" t="s">
        <v>1062</v>
      </c>
      <c r="O684" s="519" t="s">
        <v>1059</v>
      </c>
      <c r="P684" s="519">
        <v>23</v>
      </c>
      <c r="Q684" s="521" t="str">
        <f t="shared" si="34"/>
        <v>SDN200123</v>
      </c>
      <c r="R684" s="519">
        <v>28</v>
      </c>
      <c r="S684" s="519">
        <v>208</v>
      </c>
      <c r="T684" s="519">
        <v>392</v>
      </c>
      <c r="U684" s="519">
        <v>581</v>
      </c>
      <c r="V684" s="519">
        <v>773</v>
      </c>
      <c r="W684" s="519">
        <v>971</v>
      </c>
      <c r="X684" s="519">
        <v>1174</v>
      </c>
      <c r="Y684" s="519">
        <v>1382</v>
      </c>
      <c r="Z684" s="519">
        <v>1595</v>
      </c>
      <c r="AA684" s="519">
        <v>2417</v>
      </c>
      <c r="AB684" s="519">
        <v>2669</v>
      </c>
      <c r="AC684" s="519">
        <v>2928</v>
      </c>
      <c r="AD684" s="519">
        <v>3196</v>
      </c>
      <c r="AE684" s="519">
        <v>3472</v>
      </c>
      <c r="AF684" s="519">
        <v>3757</v>
      </c>
      <c r="AG684" s="519">
        <v>4051</v>
      </c>
      <c r="AH684" s="519">
        <v>4357</v>
      </c>
      <c r="AI684" s="519">
        <v>4675</v>
      </c>
      <c r="AJ684" s="519">
        <v>5006</v>
      </c>
      <c r="AK684" s="519">
        <v>5350</v>
      </c>
      <c r="AL684" s="519">
        <v>5513</v>
      </c>
      <c r="AM684" s="519">
        <v>5688</v>
      </c>
      <c r="AN684" s="519">
        <v>5878</v>
      </c>
      <c r="AO684" s="519">
        <v>6084</v>
      </c>
      <c r="AP684" s="519">
        <v>6306</v>
      </c>
      <c r="AQ684" s="519">
        <v>6546</v>
      </c>
      <c r="AR684" s="519">
        <v>6805</v>
      </c>
      <c r="AS684" s="519">
        <v>7093</v>
      </c>
      <c r="AT684" s="519">
        <v>7404</v>
      </c>
      <c r="AU684" s="519">
        <v>7741</v>
      </c>
      <c r="AV684" s="519">
        <v>8109</v>
      </c>
      <c r="AW684" s="519">
        <v>8513</v>
      </c>
      <c r="AX684" s="519">
        <v>8963</v>
      </c>
      <c r="AY684" s="519">
        <v>9456</v>
      </c>
      <c r="AZ684" s="519">
        <v>0</v>
      </c>
      <c r="BA684" s="519">
        <v>0</v>
      </c>
      <c r="BB684" s="519">
        <v>0</v>
      </c>
      <c r="BC684" s="519">
        <v>0</v>
      </c>
      <c r="BD684" s="519">
        <v>0</v>
      </c>
      <c r="BE684" s="519">
        <v>0</v>
      </c>
      <c r="BF684" s="519">
        <v>0</v>
      </c>
      <c r="BG684" s="519">
        <v>0</v>
      </c>
      <c r="BH684" s="519">
        <v>0</v>
      </c>
      <c r="BI684" s="519">
        <v>0</v>
      </c>
      <c r="BJ684" s="519">
        <v>0</v>
      </c>
      <c r="BK684" s="519">
        <v>0</v>
      </c>
      <c r="BL684" s="519">
        <v>0</v>
      </c>
      <c r="BM684" s="519">
        <v>0</v>
      </c>
      <c r="BN684" s="519">
        <v>0</v>
      </c>
      <c r="BO684" s="519">
        <v>0</v>
      </c>
      <c r="BP684" s="519">
        <v>0</v>
      </c>
      <c r="BQ684" s="519">
        <v>0</v>
      </c>
      <c r="BR684" s="519">
        <v>0</v>
      </c>
      <c r="BS684" s="519">
        <v>0</v>
      </c>
      <c r="BT684" s="519">
        <v>0</v>
      </c>
      <c r="BU684" s="519">
        <v>0</v>
      </c>
      <c r="BV684" s="519">
        <v>0</v>
      </c>
      <c r="BW684" s="519">
        <v>0</v>
      </c>
      <c r="BX684" s="519">
        <v>0</v>
      </c>
      <c r="BY684" s="519">
        <v>0</v>
      </c>
      <c r="BZ684" s="519">
        <v>0</v>
      </c>
      <c r="CA684" s="519">
        <v>0</v>
      </c>
      <c r="CB684" s="519">
        <v>0</v>
      </c>
      <c r="CC684" s="519">
        <v>0</v>
      </c>
      <c r="CD684" s="519">
        <v>0</v>
      </c>
      <c r="CE684" s="519">
        <v>0</v>
      </c>
      <c r="CF684" s="519">
        <v>0</v>
      </c>
      <c r="CG684" s="519">
        <v>0</v>
      </c>
      <c r="CH684" s="519">
        <v>0</v>
      </c>
      <c r="CI684" s="519">
        <v>0</v>
      </c>
      <c r="CJ684" s="519">
        <v>0</v>
      </c>
      <c r="CK684" s="519">
        <v>0</v>
      </c>
      <c r="CL684" s="519">
        <v>0</v>
      </c>
      <c r="CM684" s="519">
        <v>0</v>
      </c>
      <c r="CN684" s="519">
        <v>0</v>
      </c>
      <c r="CO684" s="519">
        <v>0</v>
      </c>
      <c r="CP684" s="519">
        <v>0</v>
      </c>
      <c r="CQ684" s="519">
        <v>0</v>
      </c>
      <c r="CR684" s="519">
        <v>0</v>
      </c>
      <c r="CS684" s="519">
        <v>0</v>
      </c>
      <c r="CT684" s="519">
        <v>0</v>
      </c>
      <c r="CU684" s="519">
        <v>0</v>
      </c>
      <c r="CV684" s="519">
        <v>0</v>
      </c>
      <c r="CW684" s="519">
        <v>0</v>
      </c>
      <c r="CX684" s="519">
        <v>0</v>
      </c>
      <c r="CY684" s="519">
        <v>0</v>
      </c>
      <c r="CZ684" s="519">
        <v>0</v>
      </c>
      <c r="DA684" s="519">
        <v>0</v>
      </c>
      <c r="DB684" s="519">
        <v>0</v>
      </c>
      <c r="DC684" s="519">
        <v>0</v>
      </c>
      <c r="DD684" s="519">
        <v>0</v>
      </c>
      <c r="DE684" s="519">
        <v>0</v>
      </c>
      <c r="DF684" s="519">
        <v>0</v>
      </c>
      <c r="DG684" s="519">
        <v>0</v>
      </c>
      <c r="DH684" s="519">
        <v>0</v>
      </c>
      <c r="DI684" s="519">
        <v>0</v>
      </c>
      <c r="DJ684" s="519">
        <v>0</v>
      </c>
      <c r="DK684" s="519">
        <v>0</v>
      </c>
      <c r="DL684" s="519">
        <v>0</v>
      </c>
      <c r="DM684" s="519">
        <v>0</v>
      </c>
      <c r="DN684" s="519">
        <v>0</v>
      </c>
      <c r="DO684" s="519">
        <v>0</v>
      </c>
      <c r="DP684" s="519">
        <v>0</v>
      </c>
      <c r="DQ684" s="519">
        <v>0</v>
      </c>
      <c r="DR684" s="519">
        <v>0</v>
      </c>
      <c r="DS684" s="519">
        <v>0</v>
      </c>
      <c r="DT684" s="519">
        <v>0</v>
      </c>
      <c r="DU684" s="519">
        <v>0</v>
      </c>
      <c r="DV684" s="519">
        <v>0</v>
      </c>
      <c r="DW684" s="519">
        <v>0</v>
      </c>
      <c r="DX684" s="519">
        <v>0</v>
      </c>
      <c r="DZ684" s="337"/>
      <c r="EA684" s="519" t="s">
        <v>1062</v>
      </c>
      <c r="EB684" s="519" t="s">
        <v>1059</v>
      </c>
      <c r="EC684" s="519">
        <v>23</v>
      </c>
      <c r="ED684" s="521" t="str">
        <f t="shared" si="35"/>
        <v>SDN200123</v>
      </c>
      <c r="EE684" s="519">
        <v>56</v>
      </c>
      <c r="EF684" s="519">
        <v>407</v>
      </c>
      <c r="EG684" s="519">
        <v>802</v>
      </c>
      <c r="EH684" s="519">
        <v>1245</v>
      </c>
      <c r="EI684" s="519">
        <v>1677</v>
      </c>
      <c r="EJ684" s="519">
        <v>2099</v>
      </c>
      <c r="EK684" s="519">
        <v>2514</v>
      </c>
      <c r="EL684" s="519">
        <v>2925</v>
      </c>
      <c r="EM684" s="519">
        <v>3328</v>
      </c>
      <c r="EN684" s="519">
        <v>3886</v>
      </c>
      <c r="EO684" s="519">
        <v>4199</v>
      </c>
      <c r="EP684" s="519">
        <v>4508</v>
      </c>
      <c r="EQ684" s="519">
        <v>4818</v>
      </c>
      <c r="ER684" s="519">
        <v>5123</v>
      </c>
      <c r="ES684" s="519">
        <v>5428</v>
      </c>
      <c r="ET684" s="519">
        <v>5731</v>
      </c>
      <c r="EU684" s="519">
        <v>6037</v>
      </c>
      <c r="EV684" s="519">
        <v>6345</v>
      </c>
      <c r="EW684" s="519">
        <v>6656</v>
      </c>
      <c r="EX684" s="519">
        <v>0</v>
      </c>
      <c r="EY684" s="519">
        <v>0</v>
      </c>
      <c r="EZ684" s="519">
        <v>0</v>
      </c>
      <c r="FA684" s="519">
        <v>0</v>
      </c>
      <c r="FB684" s="519">
        <v>0</v>
      </c>
      <c r="FC684" s="519">
        <v>0</v>
      </c>
      <c r="FD684" s="519">
        <v>0</v>
      </c>
      <c r="FE684" s="519">
        <v>0</v>
      </c>
      <c r="FF684" s="519">
        <v>0</v>
      </c>
      <c r="FG684" s="519">
        <v>0</v>
      </c>
      <c r="FH684" s="519">
        <v>0</v>
      </c>
      <c r="FI684" s="519">
        <v>0</v>
      </c>
      <c r="FJ684" s="519">
        <v>0</v>
      </c>
      <c r="FK684" s="519">
        <v>0</v>
      </c>
      <c r="FL684" s="519">
        <v>0</v>
      </c>
      <c r="FM684" s="519">
        <v>0</v>
      </c>
      <c r="FN684" s="519">
        <v>0</v>
      </c>
      <c r="FO684" s="519">
        <v>0</v>
      </c>
      <c r="FP684" s="519">
        <v>0</v>
      </c>
      <c r="FQ684" s="519">
        <v>0</v>
      </c>
      <c r="FR684" s="519">
        <v>0</v>
      </c>
      <c r="FS684" s="519">
        <v>0</v>
      </c>
      <c r="FT684" s="519">
        <v>0</v>
      </c>
      <c r="FU684" s="519">
        <v>0</v>
      </c>
      <c r="FV684" s="519">
        <v>0</v>
      </c>
      <c r="FW684" s="519">
        <v>0</v>
      </c>
      <c r="FX684" s="519">
        <v>0</v>
      </c>
      <c r="FY684" s="519">
        <v>0</v>
      </c>
      <c r="FZ684" s="519">
        <v>0</v>
      </c>
      <c r="GA684" s="519">
        <v>0</v>
      </c>
      <c r="GB684" s="519">
        <v>0</v>
      </c>
      <c r="GC684" s="519">
        <v>0</v>
      </c>
      <c r="GD684" s="519">
        <v>0</v>
      </c>
      <c r="GE684" s="519">
        <v>0</v>
      </c>
      <c r="GF684" s="519">
        <v>0</v>
      </c>
      <c r="GG684" s="519">
        <v>0</v>
      </c>
      <c r="GH684" s="519">
        <v>0</v>
      </c>
      <c r="GI684" s="519">
        <v>0</v>
      </c>
      <c r="GJ684" s="519">
        <v>0</v>
      </c>
      <c r="GK684" s="519">
        <v>0</v>
      </c>
      <c r="GL684" s="519">
        <v>0</v>
      </c>
      <c r="GM684" s="519">
        <v>0</v>
      </c>
      <c r="GN684" s="519">
        <v>0</v>
      </c>
      <c r="GO684" s="519">
        <v>0</v>
      </c>
      <c r="GP684" s="519">
        <v>0</v>
      </c>
      <c r="GQ684" s="519">
        <v>0</v>
      </c>
      <c r="GR684" s="519">
        <v>0</v>
      </c>
      <c r="GS684" s="519">
        <v>0</v>
      </c>
      <c r="GT684" s="519">
        <v>0</v>
      </c>
      <c r="GU684" s="519">
        <v>0</v>
      </c>
      <c r="GV684" s="519">
        <v>0</v>
      </c>
      <c r="GW684" s="519">
        <v>0</v>
      </c>
      <c r="GX684" s="519">
        <v>0</v>
      </c>
      <c r="GY684" s="519">
        <v>0</v>
      </c>
      <c r="GZ684" s="519">
        <v>0</v>
      </c>
      <c r="HA684" s="519">
        <v>0</v>
      </c>
      <c r="HB684" s="519">
        <v>0</v>
      </c>
      <c r="HC684" s="519">
        <v>0</v>
      </c>
      <c r="HD684" s="519">
        <v>0</v>
      </c>
      <c r="HE684" s="519">
        <v>0</v>
      </c>
      <c r="HF684" s="519">
        <v>0</v>
      </c>
      <c r="HG684" s="519">
        <v>0</v>
      </c>
      <c r="HH684" s="519">
        <v>0</v>
      </c>
      <c r="HI684" s="519">
        <v>0</v>
      </c>
      <c r="HJ684" s="519">
        <v>0</v>
      </c>
      <c r="HK684" s="519">
        <v>0</v>
      </c>
      <c r="HL684" s="519">
        <v>0</v>
      </c>
      <c r="HM684" s="519">
        <v>0</v>
      </c>
      <c r="HN684" s="519">
        <v>0</v>
      </c>
      <c r="HO684" s="519">
        <v>0</v>
      </c>
      <c r="HP684" s="519">
        <v>0</v>
      </c>
      <c r="HQ684" s="519">
        <v>0</v>
      </c>
      <c r="HR684" s="519">
        <v>0</v>
      </c>
      <c r="HS684" s="519">
        <v>0</v>
      </c>
      <c r="HT684" s="519">
        <v>0</v>
      </c>
      <c r="HU684" s="519">
        <v>0</v>
      </c>
      <c r="HV684" s="519">
        <v>0</v>
      </c>
      <c r="HW684" s="519">
        <v>0</v>
      </c>
      <c r="HX684" s="519">
        <v>0</v>
      </c>
      <c r="HY684" s="519">
        <v>0</v>
      </c>
      <c r="HZ684" s="519">
        <v>0</v>
      </c>
      <c r="IA684" s="519">
        <v>0</v>
      </c>
      <c r="IB684" s="519">
        <v>0</v>
      </c>
      <c r="IC684" s="519">
        <v>0</v>
      </c>
      <c r="ID684" s="519">
        <v>0</v>
      </c>
      <c r="IE684" s="519">
        <v>0</v>
      </c>
      <c r="IF684" s="519">
        <v>0</v>
      </c>
      <c r="IG684" s="519">
        <v>0</v>
      </c>
      <c r="IH684" s="519">
        <v>0</v>
      </c>
      <c r="II684" s="519">
        <v>0</v>
      </c>
      <c r="IJ684" s="519">
        <v>0</v>
      </c>
      <c r="IK684" s="519">
        <v>0</v>
      </c>
    </row>
    <row r="685" spans="2:245" hidden="1">
      <c r="B685" s="519" t="s">
        <v>1058</v>
      </c>
      <c r="C685" s="519"/>
      <c r="D685" s="519"/>
      <c r="E685" s="519"/>
      <c r="F685" s="519">
        <v>2</v>
      </c>
      <c r="G685" s="519"/>
      <c r="H685" s="519">
        <v>7</v>
      </c>
      <c r="I685" s="519">
        <v>3</v>
      </c>
      <c r="J685" s="519" t="str">
        <f t="shared" si="33"/>
        <v>SDN10020703</v>
      </c>
      <c r="K685" s="519">
        <v>960</v>
      </c>
      <c r="M685" s="337"/>
      <c r="N685" s="519" t="s">
        <v>1062</v>
      </c>
      <c r="O685" s="519" t="s">
        <v>1059</v>
      </c>
      <c r="P685" s="519">
        <v>24</v>
      </c>
      <c r="Q685" s="521" t="str">
        <f t="shared" si="34"/>
        <v>SDN200124</v>
      </c>
      <c r="R685" s="519">
        <v>20</v>
      </c>
      <c r="S685" s="519">
        <v>194</v>
      </c>
      <c r="T685" s="519">
        <v>374</v>
      </c>
      <c r="U685" s="519">
        <v>557</v>
      </c>
      <c r="V685" s="519">
        <v>745</v>
      </c>
      <c r="W685" s="519">
        <v>937</v>
      </c>
      <c r="X685" s="519">
        <v>1134</v>
      </c>
      <c r="Y685" s="519">
        <v>1336</v>
      </c>
      <c r="Z685" s="519">
        <v>1543</v>
      </c>
      <c r="AA685" s="519">
        <v>2340</v>
      </c>
      <c r="AB685" s="519">
        <v>2585</v>
      </c>
      <c r="AC685" s="519">
        <v>2839</v>
      </c>
      <c r="AD685" s="519">
        <v>3100</v>
      </c>
      <c r="AE685" s="519">
        <v>3369</v>
      </c>
      <c r="AF685" s="519">
        <v>3648</v>
      </c>
      <c r="AG685" s="519">
        <v>3936</v>
      </c>
      <c r="AH685" s="519">
        <v>4236</v>
      </c>
      <c r="AI685" s="519">
        <v>4548</v>
      </c>
      <c r="AJ685" s="519">
        <v>4873</v>
      </c>
      <c r="AK685" s="519">
        <v>5213</v>
      </c>
      <c r="AL685" s="519">
        <v>5377</v>
      </c>
      <c r="AM685" s="519">
        <v>5555</v>
      </c>
      <c r="AN685" s="519">
        <v>5747</v>
      </c>
      <c r="AO685" s="519">
        <v>5955</v>
      </c>
      <c r="AP685" s="519">
        <v>6180</v>
      </c>
      <c r="AQ685" s="519">
        <v>6425</v>
      </c>
      <c r="AR685" s="519">
        <v>6695</v>
      </c>
      <c r="AS685" s="519">
        <v>6988</v>
      </c>
      <c r="AT685" s="519">
        <v>7306</v>
      </c>
      <c r="AU685" s="519">
        <v>7651</v>
      </c>
      <c r="AV685" s="519">
        <v>8031</v>
      </c>
      <c r="AW685" s="519">
        <v>8455</v>
      </c>
      <c r="AX685" s="519">
        <v>8918</v>
      </c>
      <c r="AY685" s="519">
        <v>9430</v>
      </c>
      <c r="AZ685" s="519">
        <v>0</v>
      </c>
      <c r="BA685" s="519">
        <v>0</v>
      </c>
      <c r="BB685" s="519">
        <v>0</v>
      </c>
      <c r="BC685" s="519">
        <v>0</v>
      </c>
      <c r="BD685" s="519">
        <v>0</v>
      </c>
      <c r="BE685" s="519">
        <v>0</v>
      </c>
      <c r="BF685" s="519">
        <v>0</v>
      </c>
      <c r="BG685" s="519">
        <v>0</v>
      </c>
      <c r="BH685" s="519">
        <v>0</v>
      </c>
      <c r="BI685" s="519">
        <v>0</v>
      </c>
      <c r="BJ685" s="519">
        <v>0</v>
      </c>
      <c r="BK685" s="519">
        <v>0</v>
      </c>
      <c r="BL685" s="519">
        <v>0</v>
      </c>
      <c r="BM685" s="519">
        <v>0</v>
      </c>
      <c r="BN685" s="519">
        <v>0</v>
      </c>
      <c r="BO685" s="519">
        <v>0</v>
      </c>
      <c r="BP685" s="519">
        <v>0</v>
      </c>
      <c r="BQ685" s="519">
        <v>0</v>
      </c>
      <c r="BR685" s="519">
        <v>0</v>
      </c>
      <c r="BS685" s="519">
        <v>0</v>
      </c>
      <c r="BT685" s="519">
        <v>0</v>
      </c>
      <c r="BU685" s="519">
        <v>0</v>
      </c>
      <c r="BV685" s="519">
        <v>0</v>
      </c>
      <c r="BW685" s="519">
        <v>0</v>
      </c>
      <c r="BX685" s="519">
        <v>0</v>
      </c>
      <c r="BY685" s="519">
        <v>0</v>
      </c>
      <c r="BZ685" s="519">
        <v>0</v>
      </c>
      <c r="CA685" s="519">
        <v>0</v>
      </c>
      <c r="CB685" s="519">
        <v>0</v>
      </c>
      <c r="CC685" s="519">
        <v>0</v>
      </c>
      <c r="CD685" s="519">
        <v>0</v>
      </c>
      <c r="CE685" s="519">
        <v>0</v>
      </c>
      <c r="CF685" s="519">
        <v>0</v>
      </c>
      <c r="CG685" s="519">
        <v>0</v>
      </c>
      <c r="CH685" s="519">
        <v>0</v>
      </c>
      <c r="CI685" s="519">
        <v>0</v>
      </c>
      <c r="CJ685" s="519">
        <v>0</v>
      </c>
      <c r="CK685" s="519">
        <v>0</v>
      </c>
      <c r="CL685" s="519">
        <v>0</v>
      </c>
      <c r="CM685" s="519">
        <v>0</v>
      </c>
      <c r="CN685" s="519">
        <v>0</v>
      </c>
      <c r="CO685" s="519">
        <v>0</v>
      </c>
      <c r="CP685" s="519">
        <v>0</v>
      </c>
      <c r="CQ685" s="519">
        <v>0</v>
      </c>
      <c r="CR685" s="519">
        <v>0</v>
      </c>
      <c r="CS685" s="519">
        <v>0</v>
      </c>
      <c r="CT685" s="519">
        <v>0</v>
      </c>
      <c r="CU685" s="519">
        <v>0</v>
      </c>
      <c r="CV685" s="519">
        <v>0</v>
      </c>
      <c r="CW685" s="519">
        <v>0</v>
      </c>
      <c r="CX685" s="519">
        <v>0</v>
      </c>
      <c r="CY685" s="519">
        <v>0</v>
      </c>
      <c r="CZ685" s="519">
        <v>0</v>
      </c>
      <c r="DA685" s="519">
        <v>0</v>
      </c>
      <c r="DB685" s="519">
        <v>0</v>
      </c>
      <c r="DC685" s="519">
        <v>0</v>
      </c>
      <c r="DD685" s="519">
        <v>0</v>
      </c>
      <c r="DE685" s="519">
        <v>0</v>
      </c>
      <c r="DF685" s="519">
        <v>0</v>
      </c>
      <c r="DG685" s="519">
        <v>0</v>
      </c>
      <c r="DH685" s="519">
        <v>0</v>
      </c>
      <c r="DI685" s="519">
        <v>0</v>
      </c>
      <c r="DJ685" s="519">
        <v>0</v>
      </c>
      <c r="DK685" s="519">
        <v>0</v>
      </c>
      <c r="DL685" s="519">
        <v>0</v>
      </c>
      <c r="DM685" s="519">
        <v>0</v>
      </c>
      <c r="DN685" s="519">
        <v>0</v>
      </c>
      <c r="DO685" s="519">
        <v>0</v>
      </c>
      <c r="DP685" s="519">
        <v>0</v>
      </c>
      <c r="DQ685" s="519">
        <v>0</v>
      </c>
      <c r="DR685" s="519">
        <v>0</v>
      </c>
      <c r="DS685" s="519">
        <v>0</v>
      </c>
      <c r="DT685" s="519">
        <v>0</v>
      </c>
      <c r="DU685" s="519">
        <v>0</v>
      </c>
      <c r="DV685" s="519">
        <v>0</v>
      </c>
      <c r="DW685" s="519">
        <v>0</v>
      </c>
      <c r="DX685" s="519">
        <v>0</v>
      </c>
      <c r="DZ685" s="337"/>
      <c r="EA685" s="519" t="s">
        <v>1062</v>
      </c>
      <c r="EB685" s="519" t="s">
        <v>1059</v>
      </c>
      <c r="EC685" s="519">
        <v>24</v>
      </c>
      <c r="ED685" s="521" t="str">
        <f t="shared" si="35"/>
        <v>SDN200124</v>
      </c>
      <c r="EE685" s="519">
        <v>40</v>
      </c>
      <c r="EF685" s="519">
        <v>379</v>
      </c>
      <c r="EG685" s="519">
        <v>755</v>
      </c>
      <c r="EH685" s="519">
        <v>1185</v>
      </c>
      <c r="EI685" s="519">
        <v>1605</v>
      </c>
      <c r="EJ685" s="519">
        <v>2012</v>
      </c>
      <c r="EK685" s="519">
        <v>2415</v>
      </c>
      <c r="EL685" s="519">
        <v>2813</v>
      </c>
      <c r="EM685" s="519">
        <v>3205</v>
      </c>
      <c r="EN685" s="519">
        <v>3749</v>
      </c>
      <c r="EO685" s="519">
        <v>4052</v>
      </c>
      <c r="EP685" s="519">
        <v>4356</v>
      </c>
      <c r="EQ685" s="519">
        <v>4656</v>
      </c>
      <c r="ER685" s="519">
        <v>4954</v>
      </c>
      <c r="ES685" s="519">
        <v>5252</v>
      </c>
      <c r="ET685" s="519">
        <v>5549</v>
      </c>
      <c r="EU685" s="519">
        <v>5849</v>
      </c>
      <c r="EV685" s="519">
        <v>6152</v>
      </c>
      <c r="EW685" s="519">
        <v>6457</v>
      </c>
      <c r="EX685" s="519">
        <v>0</v>
      </c>
      <c r="EY685" s="519">
        <v>0</v>
      </c>
      <c r="EZ685" s="519">
        <v>0</v>
      </c>
      <c r="FA685" s="519">
        <v>0</v>
      </c>
      <c r="FB685" s="519">
        <v>0</v>
      </c>
      <c r="FC685" s="519">
        <v>0</v>
      </c>
      <c r="FD685" s="519">
        <v>0</v>
      </c>
      <c r="FE685" s="519">
        <v>0</v>
      </c>
      <c r="FF685" s="519">
        <v>0</v>
      </c>
      <c r="FG685" s="519">
        <v>0</v>
      </c>
      <c r="FH685" s="519">
        <v>0</v>
      </c>
      <c r="FI685" s="519">
        <v>0</v>
      </c>
      <c r="FJ685" s="519">
        <v>0</v>
      </c>
      <c r="FK685" s="519">
        <v>0</v>
      </c>
      <c r="FL685" s="519">
        <v>0</v>
      </c>
      <c r="FM685" s="519">
        <v>0</v>
      </c>
      <c r="FN685" s="519">
        <v>0</v>
      </c>
      <c r="FO685" s="519">
        <v>0</v>
      </c>
      <c r="FP685" s="519">
        <v>0</v>
      </c>
      <c r="FQ685" s="519">
        <v>0</v>
      </c>
      <c r="FR685" s="519">
        <v>0</v>
      </c>
      <c r="FS685" s="519">
        <v>0</v>
      </c>
      <c r="FT685" s="519">
        <v>0</v>
      </c>
      <c r="FU685" s="519">
        <v>0</v>
      </c>
      <c r="FV685" s="519">
        <v>0</v>
      </c>
      <c r="FW685" s="519">
        <v>0</v>
      </c>
      <c r="FX685" s="519">
        <v>0</v>
      </c>
      <c r="FY685" s="519">
        <v>0</v>
      </c>
      <c r="FZ685" s="519">
        <v>0</v>
      </c>
      <c r="GA685" s="519">
        <v>0</v>
      </c>
      <c r="GB685" s="519">
        <v>0</v>
      </c>
      <c r="GC685" s="519">
        <v>0</v>
      </c>
      <c r="GD685" s="519">
        <v>0</v>
      </c>
      <c r="GE685" s="519">
        <v>0</v>
      </c>
      <c r="GF685" s="519">
        <v>0</v>
      </c>
      <c r="GG685" s="519">
        <v>0</v>
      </c>
      <c r="GH685" s="519">
        <v>0</v>
      </c>
      <c r="GI685" s="519">
        <v>0</v>
      </c>
      <c r="GJ685" s="519">
        <v>0</v>
      </c>
      <c r="GK685" s="519">
        <v>0</v>
      </c>
      <c r="GL685" s="519">
        <v>0</v>
      </c>
      <c r="GM685" s="519">
        <v>0</v>
      </c>
      <c r="GN685" s="519">
        <v>0</v>
      </c>
      <c r="GO685" s="519">
        <v>0</v>
      </c>
      <c r="GP685" s="519">
        <v>0</v>
      </c>
      <c r="GQ685" s="519">
        <v>0</v>
      </c>
      <c r="GR685" s="519">
        <v>0</v>
      </c>
      <c r="GS685" s="519">
        <v>0</v>
      </c>
      <c r="GT685" s="519">
        <v>0</v>
      </c>
      <c r="GU685" s="519">
        <v>0</v>
      </c>
      <c r="GV685" s="519">
        <v>0</v>
      </c>
      <c r="GW685" s="519">
        <v>0</v>
      </c>
      <c r="GX685" s="519">
        <v>0</v>
      </c>
      <c r="GY685" s="519">
        <v>0</v>
      </c>
      <c r="GZ685" s="519">
        <v>0</v>
      </c>
      <c r="HA685" s="519">
        <v>0</v>
      </c>
      <c r="HB685" s="519">
        <v>0</v>
      </c>
      <c r="HC685" s="519">
        <v>0</v>
      </c>
      <c r="HD685" s="519">
        <v>0</v>
      </c>
      <c r="HE685" s="519">
        <v>0</v>
      </c>
      <c r="HF685" s="519">
        <v>0</v>
      </c>
      <c r="HG685" s="519">
        <v>0</v>
      </c>
      <c r="HH685" s="519">
        <v>0</v>
      </c>
      <c r="HI685" s="519">
        <v>0</v>
      </c>
      <c r="HJ685" s="519">
        <v>0</v>
      </c>
      <c r="HK685" s="519">
        <v>0</v>
      </c>
      <c r="HL685" s="519">
        <v>0</v>
      </c>
      <c r="HM685" s="519">
        <v>0</v>
      </c>
      <c r="HN685" s="519">
        <v>0</v>
      </c>
      <c r="HO685" s="519">
        <v>0</v>
      </c>
      <c r="HP685" s="519">
        <v>0</v>
      </c>
      <c r="HQ685" s="519">
        <v>0</v>
      </c>
      <c r="HR685" s="519">
        <v>0</v>
      </c>
      <c r="HS685" s="519">
        <v>0</v>
      </c>
      <c r="HT685" s="519">
        <v>0</v>
      </c>
      <c r="HU685" s="519">
        <v>0</v>
      </c>
      <c r="HV685" s="519">
        <v>0</v>
      </c>
      <c r="HW685" s="519">
        <v>0</v>
      </c>
      <c r="HX685" s="519">
        <v>0</v>
      </c>
      <c r="HY685" s="519">
        <v>0</v>
      </c>
      <c r="HZ685" s="519">
        <v>0</v>
      </c>
      <c r="IA685" s="519">
        <v>0</v>
      </c>
      <c r="IB685" s="519">
        <v>0</v>
      </c>
      <c r="IC685" s="519">
        <v>0</v>
      </c>
      <c r="ID685" s="519">
        <v>0</v>
      </c>
      <c r="IE685" s="519">
        <v>0</v>
      </c>
      <c r="IF685" s="519">
        <v>0</v>
      </c>
      <c r="IG685" s="519">
        <v>0</v>
      </c>
      <c r="IH685" s="519">
        <v>0</v>
      </c>
      <c r="II685" s="519">
        <v>0</v>
      </c>
      <c r="IJ685" s="519">
        <v>0</v>
      </c>
      <c r="IK685" s="519">
        <v>0</v>
      </c>
    </row>
    <row r="686" spans="2:245" hidden="1">
      <c r="B686" s="519" t="s">
        <v>1058</v>
      </c>
      <c r="C686" s="519"/>
      <c r="D686" s="519"/>
      <c r="E686" s="519"/>
      <c r="F686" s="519">
        <v>2</v>
      </c>
      <c r="G686" s="519"/>
      <c r="H686" s="519">
        <v>7</v>
      </c>
      <c r="I686" s="519">
        <v>4</v>
      </c>
      <c r="J686" s="519" t="str">
        <f t="shared" si="33"/>
        <v>SDN10020704</v>
      </c>
      <c r="K686" s="519">
        <v>960</v>
      </c>
      <c r="M686" s="337"/>
      <c r="N686" s="519" t="s">
        <v>1062</v>
      </c>
      <c r="O686" s="519" t="s">
        <v>1059</v>
      </c>
      <c r="P686" s="519">
        <v>25</v>
      </c>
      <c r="Q686" s="521" t="str">
        <f t="shared" si="34"/>
        <v>SDN200125</v>
      </c>
      <c r="R686" s="519">
        <v>11</v>
      </c>
      <c r="S686" s="519">
        <v>182</v>
      </c>
      <c r="T686" s="519">
        <v>355</v>
      </c>
      <c r="U686" s="519">
        <v>533</v>
      </c>
      <c r="V686" s="519">
        <v>716</v>
      </c>
      <c r="W686" s="519">
        <v>902</v>
      </c>
      <c r="X686" s="519">
        <v>1093</v>
      </c>
      <c r="Y686" s="519">
        <v>1289</v>
      </c>
      <c r="Z686" s="519">
        <v>1490</v>
      </c>
      <c r="AA686" s="519">
        <v>2261</v>
      </c>
      <c r="AB686" s="519">
        <v>2501</v>
      </c>
      <c r="AC686" s="519">
        <v>2748</v>
      </c>
      <c r="AD686" s="519">
        <v>3002</v>
      </c>
      <c r="AE686" s="519">
        <v>3265</v>
      </c>
      <c r="AF686" s="519">
        <v>3537</v>
      </c>
      <c r="AG686" s="519">
        <v>3819</v>
      </c>
      <c r="AH686" s="519">
        <v>4113</v>
      </c>
      <c r="AI686" s="519">
        <v>4418</v>
      </c>
      <c r="AJ686" s="519">
        <v>4738</v>
      </c>
      <c r="AK686" s="519">
        <v>5073</v>
      </c>
      <c r="AL686" s="519">
        <v>5239</v>
      </c>
      <c r="AM686" s="519">
        <v>5419</v>
      </c>
      <c r="AN686" s="519">
        <v>5613</v>
      </c>
      <c r="AO686" s="519">
        <v>5824</v>
      </c>
      <c r="AP686" s="519">
        <v>6053</v>
      </c>
      <c r="AQ686" s="519">
        <v>6307</v>
      </c>
      <c r="AR686" s="519">
        <v>6582</v>
      </c>
      <c r="AS686" s="519">
        <v>6880</v>
      </c>
      <c r="AT686" s="519">
        <v>7204</v>
      </c>
      <c r="AU686" s="519">
        <v>7561</v>
      </c>
      <c r="AV686" s="519">
        <v>7959</v>
      </c>
      <c r="AW686" s="519">
        <v>8393</v>
      </c>
      <c r="AX686" s="519">
        <v>8873</v>
      </c>
      <c r="AY686" s="519">
        <v>9408</v>
      </c>
      <c r="AZ686" s="519">
        <v>0</v>
      </c>
      <c r="BA686" s="519">
        <v>0</v>
      </c>
      <c r="BB686" s="519">
        <v>0</v>
      </c>
      <c r="BC686" s="519">
        <v>0</v>
      </c>
      <c r="BD686" s="519">
        <v>0</v>
      </c>
      <c r="BE686" s="519">
        <v>0</v>
      </c>
      <c r="BF686" s="519">
        <v>0</v>
      </c>
      <c r="BG686" s="519">
        <v>0</v>
      </c>
      <c r="BH686" s="519">
        <v>0</v>
      </c>
      <c r="BI686" s="519">
        <v>0</v>
      </c>
      <c r="BJ686" s="519">
        <v>0</v>
      </c>
      <c r="BK686" s="519">
        <v>0</v>
      </c>
      <c r="BL686" s="519">
        <v>0</v>
      </c>
      <c r="BM686" s="519">
        <v>0</v>
      </c>
      <c r="BN686" s="519">
        <v>0</v>
      </c>
      <c r="BO686" s="519">
        <v>0</v>
      </c>
      <c r="BP686" s="519">
        <v>0</v>
      </c>
      <c r="BQ686" s="519">
        <v>0</v>
      </c>
      <c r="BR686" s="519">
        <v>0</v>
      </c>
      <c r="BS686" s="519">
        <v>0</v>
      </c>
      <c r="BT686" s="519">
        <v>0</v>
      </c>
      <c r="BU686" s="519">
        <v>0</v>
      </c>
      <c r="BV686" s="519">
        <v>0</v>
      </c>
      <c r="BW686" s="519">
        <v>0</v>
      </c>
      <c r="BX686" s="519">
        <v>0</v>
      </c>
      <c r="BY686" s="519">
        <v>0</v>
      </c>
      <c r="BZ686" s="519">
        <v>0</v>
      </c>
      <c r="CA686" s="519">
        <v>0</v>
      </c>
      <c r="CB686" s="519">
        <v>0</v>
      </c>
      <c r="CC686" s="519">
        <v>0</v>
      </c>
      <c r="CD686" s="519">
        <v>0</v>
      </c>
      <c r="CE686" s="519">
        <v>0</v>
      </c>
      <c r="CF686" s="519">
        <v>0</v>
      </c>
      <c r="CG686" s="519">
        <v>0</v>
      </c>
      <c r="CH686" s="519">
        <v>0</v>
      </c>
      <c r="CI686" s="519">
        <v>0</v>
      </c>
      <c r="CJ686" s="519">
        <v>0</v>
      </c>
      <c r="CK686" s="519">
        <v>0</v>
      </c>
      <c r="CL686" s="519">
        <v>0</v>
      </c>
      <c r="CM686" s="519">
        <v>0</v>
      </c>
      <c r="CN686" s="519">
        <v>0</v>
      </c>
      <c r="CO686" s="519">
        <v>0</v>
      </c>
      <c r="CP686" s="519">
        <v>0</v>
      </c>
      <c r="CQ686" s="519">
        <v>0</v>
      </c>
      <c r="CR686" s="519">
        <v>0</v>
      </c>
      <c r="CS686" s="519">
        <v>0</v>
      </c>
      <c r="CT686" s="519">
        <v>0</v>
      </c>
      <c r="CU686" s="519">
        <v>0</v>
      </c>
      <c r="CV686" s="519">
        <v>0</v>
      </c>
      <c r="CW686" s="519">
        <v>0</v>
      </c>
      <c r="CX686" s="519">
        <v>0</v>
      </c>
      <c r="CY686" s="519">
        <v>0</v>
      </c>
      <c r="CZ686" s="519">
        <v>0</v>
      </c>
      <c r="DA686" s="519">
        <v>0</v>
      </c>
      <c r="DB686" s="519">
        <v>0</v>
      </c>
      <c r="DC686" s="519">
        <v>0</v>
      </c>
      <c r="DD686" s="519">
        <v>0</v>
      </c>
      <c r="DE686" s="519">
        <v>0</v>
      </c>
      <c r="DF686" s="519">
        <v>0</v>
      </c>
      <c r="DG686" s="519">
        <v>0</v>
      </c>
      <c r="DH686" s="519">
        <v>0</v>
      </c>
      <c r="DI686" s="519">
        <v>0</v>
      </c>
      <c r="DJ686" s="519">
        <v>0</v>
      </c>
      <c r="DK686" s="519">
        <v>0</v>
      </c>
      <c r="DL686" s="519">
        <v>0</v>
      </c>
      <c r="DM686" s="519">
        <v>0</v>
      </c>
      <c r="DN686" s="519">
        <v>0</v>
      </c>
      <c r="DO686" s="519">
        <v>0</v>
      </c>
      <c r="DP686" s="519">
        <v>0</v>
      </c>
      <c r="DQ686" s="519">
        <v>0</v>
      </c>
      <c r="DR686" s="519">
        <v>0</v>
      </c>
      <c r="DS686" s="519">
        <v>0</v>
      </c>
      <c r="DT686" s="519">
        <v>0</v>
      </c>
      <c r="DU686" s="519">
        <v>0</v>
      </c>
      <c r="DV686" s="519">
        <v>0</v>
      </c>
      <c r="DW686" s="519">
        <v>0</v>
      </c>
      <c r="DX686" s="519">
        <v>0</v>
      </c>
      <c r="DZ686" s="337"/>
      <c r="EA686" s="519" t="s">
        <v>1062</v>
      </c>
      <c r="EB686" s="519" t="s">
        <v>1059</v>
      </c>
      <c r="EC686" s="519">
        <v>25</v>
      </c>
      <c r="ED686" s="521" t="str">
        <f t="shared" si="35"/>
        <v>SDN200125</v>
      </c>
      <c r="EE686" s="519">
        <v>22</v>
      </c>
      <c r="EF686" s="519">
        <v>355</v>
      </c>
      <c r="EG686" s="519">
        <v>706</v>
      </c>
      <c r="EH686" s="519">
        <v>1123</v>
      </c>
      <c r="EI686" s="519">
        <v>1530</v>
      </c>
      <c r="EJ686" s="519">
        <v>1924</v>
      </c>
      <c r="EK686" s="519">
        <v>2313</v>
      </c>
      <c r="EL686" s="519">
        <v>2698</v>
      </c>
      <c r="EM686" s="519">
        <v>3076</v>
      </c>
      <c r="EN686" s="519">
        <v>3608</v>
      </c>
      <c r="EO686" s="519">
        <v>3906</v>
      </c>
      <c r="EP686" s="519">
        <v>4199</v>
      </c>
      <c r="EQ686" s="519">
        <v>4491</v>
      </c>
      <c r="ER686" s="519">
        <v>4782</v>
      </c>
      <c r="ES686" s="519">
        <v>5072</v>
      </c>
      <c r="ET686" s="519">
        <v>5363</v>
      </c>
      <c r="EU686" s="519">
        <v>5657</v>
      </c>
      <c r="EV686" s="519">
        <v>5953</v>
      </c>
      <c r="EW686" s="519">
        <v>6253</v>
      </c>
      <c r="EX686" s="519">
        <v>0</v>
      </c>
      <c r="EY686" s="519">
        <v>0</v>
      </c>
      <c r="EZ686" s="519">
        <v>0</v>
      </c>
      <c r="FA686" s="519">
        <v>0</v>
      </c>
      <c r="FB686" s="519">
        <v>0</v>
      </c>
      <c r="FC686" s="519">
        <v>0</v>
      </c>
      <c r="FD686" s="519">
        <v>0</v>
      </c>
      <c r="FE686" s="519">
        <v>0</v>
      </c>
      <c r="FF686" s="519">
        <v>0</v>
      </c>
      <c r="FG686" s="519">
        <v>0</v>
      </c>
      <c r="FH686" s="519">
        <v>0</v>
      </c>
      <c r="FI686" s="519">
        <v>0</v>
      </c>
      <c r="FJ686" s="519">
        <v>0</v>
      </c>
      <c r="FK686" s="519">
        <v>0</v>
      </c>
      <c r="FL686" s="519">
        <v>0</v>
      </c>
      <c r="FM686" s="519">
        <v>0</v>
      </c>
      <c r="FN686" s="519">
        <v>0</v>
      </c>
      <c r="FO686" s="519">
        <v>0</v>
      </c>
      <c r="FP686" s="519">
        <v>0</v>
      </c>
      <c r="FQ686" s="519">
        <v>0</v>
      </c>
      <c r="FR686" s="519">
        <v>0</v>
      </c>
      <c r="FS686" s="519">
        <v>0</v>
      </c>
      <c r="FT686" s="519">
        <v>0</v>
      </c>
      <c r="FU686" s="519">
        <v>0</v>
      </c>
      <c r="FV686" s="519">
        <v>0</v>
      </c>
      <c r="FW686" s="519">
        <v>0</v>
      </c>
      <c r="FX686" s="519">
        <v>0</v>
      </c>
      <c r="FY686" s="519">
        <v>0</v>
      </c>
      <c r="FZ686" s="519">
        <v>0</v>
      </c>
      <c r="GA686" s="519">
        <v>0</v>
      </c>
      <c r="GB686" s="519">
        <v>0</v>
      </c>
      <c r="GC686" s="519">
        <v>0</v>
      </c>
      <c r="GD686" s="519">
        <v>0</v>
      </c>
      <c r="GE686" s="519">
        <v>0</v>
      </c>
      <c r="GF686" s="519">
        <v>0</v>
      </c>
      <c r="GG686" s="519">
        <v>0</v>
      </c>
      <c r="GH686" s="519">
        <v>0</v>
      </c>
      <c r="GI686" s="519">
        <v>0</v>
      </c>
      <c r="GJ686" s="519">
        <v>0</v>
      </c>
      <c r="GK686" s="519">
        <v>0</v>
      </c>
      <c r="GL686" s="519">
        <v>0</v>
      </c>
      <c r="GM686" s="519">
        <v>0</v>
      </c>
      <c r="GN686" s="519">
        <v>0</v>
      </c>
      <c r="GO686" s="519">
        <v>0</v>
      </c>
      <c r="GP686" s="519">
        <v>0</v>
      </c>
      <c r="GQ686" s="519">
        <v>0</v>
      </c>
      <c r="GR686" s="519">
        <v>0</v>
      </c>
      <c r="GS686" s="519">
        <v>0</v>
      </c>
      <c r="GT686" s="519">
        <v>0</v>
      </c>
      <c r="GU686" s="519">
        <v>0</v>
      </c>
      <c r="GV686" s="519">
        <v>0</v>
      </c>
      <c r="GW686" s="519">
        <v>0</v>
      </c>
      <c r="GX686" s="519">
        <v>0</v>
      </c>
      <c r="GY686" s="519">
        <v>0</v>
      </c>
      <c r="GZ686" s="519">
        <v>0</v>
      </c>
      <c r="HA686" s="519">
        <v>0</v>
      </c>
      <c r="HB686" s="519">
        <v>0</v>
      </c>
      <c r="HC686" s="519">
        <v>0</v>
      </c>
      <c r="HD686" s="519">
        <v>0</v>
      </c>
      <c r="HE686" s="519">
        <v>0</v>
      </c>
      <c r="HF686" s="519">
        <v>0</v>
      </c>
      <c r="HG686" s="519">
        <v>0</v>
      </c>
      <c r="HH686" s="519">
        <v>0</v>
      </c>
      <c r="HI686" s="519">
        <v>0</v>
      </c>
      <c r="HJ686" s="519">
        <v>0</v>
      </c>
      <c r="HK686" s="519">
        <v>0</v>
      </c>
      <c r="HL686" s="519">
        <v>0</v>
      </c>
      <c r="HM686" s="519">
        <v>0</v>
      </c>
      <c r="HN686" s="519">
        <v>0</v>
      </c>
      <c r="HO686" s="519">
        <v>0</v>
      </c>
      <c r="HP686" s="519">
        <v>0</v>
      </c>
      <c r="HQ686" s="519">
        <v>0</v>
      </c>
      <c r="HR686" s="519">
        <v>0</v>
      </c>
      <c r="HS686" s="519">
        <v>0</v>
      </c>
      <c r="HT686" s="519">
        <v>0</v>
      </c>
      <c r="HU686" s="519">
        <v>0</v>
      </c>
      <c r="HV686" s="519">
        <v>0</v>
      </c>
      <c r="HW686" s="519">
        <v>0</v>
      </c>
      <c r="HX686" s="519">
        <v>0</v>
      </c>
      <c r="HY686" s="519">
        <v>0</v>
      </c>
      <c r="HZ686" s="519">
        <v>0</v>
      </c>
      <c r="IA686" s="519">
        <v>0</v>
      </c>
      <c r="IB686" s="519">
        <v>0</v>
      </c>
      <c r="IC686" s="519">
        <v>0</v>
      </c>
      <c r="ID686" s="519">
        <v>0</v>
      </c>
      <c r="IE686" s="519">
        <v>0</v>
      </c>
      <c r="IF686" s="519">
        <v>0</v>
      </c>
      <c r="IG686" s="519">
        <v>0</v>
      </c>
      <c r="IH686" s="519">
        <v>0</v>
      </c>
      <c r="II686" s="519">
        <v>0</v>
      </c>
      <c r="IJ686" s="519">
        <v>0</v>
      </c>
      <c r="IK686" s="519">
        <v>0</v>
      </c>
    </row>
    <row r="687" spans="2:245" hidden="1">
      <c r="B687" s="519" t="s">
        <v>1058</v>
      </c>
      <c r="C687" s="519"/>
      <c r="D687" s="519"/>
      <c r="E687" s="519"/>
      <c r="F687" s="519">
        <v>2</v>
      </c>
      <c r="G687" s="519"/>
      <c r="H687" s="519">
        <v>7</v>
      </c>
      <c r="I687" s="519">
        <v>5</v>
      </c>
      <c r="J687" s="519" t="str">
        <f t="shared" si="33"/>
        <v>SDN10020705</v>
      </c>
      <c r="K687" s="519">
        <v>960</v>
      </c>
      <c r="M687" s="337"/>
      <c r="N687" s="519" t="s">
        <v>1062</v>
      </c>
      <c r="O687" s="519" t="s">
        <v>1059</v>
      </c>
      <c r="P687" s="519">
        <v>26</v>
      </c>
      <c r="Q687" s="521" t="str">
        <f t="shared" si="34"/>
        <v>SDN200126</v>
      </c>
      <c r="R687" s="519">
        <v>3</v>
      </c>
      <c r="S687" s="519">
        <v>167</v>
      </c>
      <c r="T687" s="519">
        <v>335</v>
      </c>
      <c r="U687" s="519">
        <v>508</v>
      </c>
      <c r="V687" s="519">
        <v>684</v>
      </c>
      <c r="W687" s="519">
        <v>864</v>
      </c>
      <c r="X687" s="519">
        <v>1049</v>
      </c>
      <c r="Y687" s="519">
        <v>1239</v>
      </c>
      <c r="Z687" s="519">
        <v>1433</v>
      </c>
      <c r="AA687" s="519">
        <v>2178</v>
      </c>
      <c r="AB687" s="519">
        <v>2410</v>
      </c>
      <c r="AC687" s="519">
        <v>2650</v>
      </c>
      <c r="AD687" s="519">
        <v>2897</v>
      </c>
      <c r="AE687" s="519">
        <v>3153</v>
      </c>
      <c r="AF687" s="519">
        <v>3418</v>
      </c>
      <c r="AG687" s="519">
        <v>3694</v>
      </c>
      <c r="AH687" s="519">
        <v>3980</v>
      </c>
      <c r="AI687" s="519">
        <v>4279</v>
      </c>
      <c r="AJ687" s="519">
        <v>4593</v>
      </c>
      <c r="AK687" s="519">
        <v>4925</v>
      </c>
      <c r="AL687" s="519">
        <v>5092</v>
      </c>
      <c r="AM687" s="519">
        <v>5272</v>
      </c>
      <c r="AN687" s="519">
        <v>5467</v>
      </c>
      <c r="AO687" s="519">
        <v>5681</v>
      </c>
      <c r="AP687" s="519">
        <v>5918</v>
      </c>
      <c r="AQ687" s="519">
        <v>6175</v>
      </c>
      <c r="AR687" s="519">
        <v>6454</v>
      </c>
      <c r="AS687" s="519">
        <v>6757</v>
      </c>
      <c r="AT687" s="519">
        <v>7090</v>
      </c>
      <c r="AU687" s="519">
        <v>7462</v>
      </c>
      <c r="AV687" s="519">
        <v>7868</v>
      </c>
      <c r="AW687" s="519">
        <v>8316</v>
      </c>
      <c r="AX687" s="519">
        <v>8815</v>
      </c>
      <c r="AY687" s="519">
        <v>9368</v>
      </c>
      <c r="AZ687" s="519">
        <v>0</v>
      </c>
      <c r="BA687" s="519">
        <v>0</v>
      </c>
      <c r="BB687" s="519">
        <v>0</v>
      </c>
      <c r="BC687" s="519">
        <v>0</v>
      </c>
      <c r="BD687" s="519">
        <v>0</v>
      </c>
      <c r="BE687" s="519">
        <v>0</v>
      </c>
      <c r="BF687" s="519">
        <v>0</v>
      </c>
      <c r="BG687" s="519">
        <v>0</v>
      </c>
      <c r="BH687" s="519">
        <v>0</v>
      </c>
      <c r="BI687" s="519">
        <v>0</v>
      </c>
      <c r="BJ687" s="519">
        <v>0</v>
      </c>
      <c r="BK687" s="519">
        <v>0</v>
      </c>
      <c r="BL687" s="519">
        <v>0</v>
      </c>
      <c r="BM687" s="519">
        <v>0</v>
      </c>
      <c r="BN687" s="519">
        <v>0</v>
      </c>
      <c r="BO687" s="519">
        <v>0</v>
      </c>
      <c r="BP687" s="519">
        <v>0</v>
      </c>
      <c r="BQ687" s="519">
        <v>0</v>
      </c>
      <c r="BR687" s="519">
        <v>0</v>
      </c>
      <c r="BS687" s="519">
        <v>0</v>
      </c>
      <c r="BT687" s="519">
        <v>0</v>
      </c>
      <c r="BU687" s="519">
        <v>0</v>
      </c>
      <c r="BV687" s="519">
        <v>0</v>
      </c>
      <c r="BW687" s="519">
        <v>0</v>
      </c>
      <c r="BX687" s="519">
        <v>0</v>
      </c>
      <c r="BY687" s="519">
        <v>0</v>
      </c>
      <c r="BZ687" s="519">
        <v>0</v>
      </c>
      <c r="CA687" s="519">
        <v>0</v>
      </c>
      <c r="CB687" s="519">
        <v>0</v>
      </c>
      <c r="CC687" s="519">
        <v>0</v>
      </c>
      <c r="CD687" s="519">
        <v>0</v>
      </c>
      <c r="CE687" s="519">
        <v>0</v>
      </c>
      <c r="CF687" s="519">
        <v>0</v>
      </c>
      <c r="CG687" s="519">
        <v>0</v>
      </c>
      <c r="CH687" s="519">
        <v>0</v>
      </c>
      <c r="CI687" s="519">
        <v>0</v>
      </c>
      <c r="CJ687" s="519">
        <v>0</v>
      </c>
      <c r="CK687" s="519">
        <v>0</v>
      </c>
      <c r="CL687" s="519">
        <v>0</v>
      </c>
      <c r="CM687" s="519">
        <v>0</v>
      </c>
      <c r="CN687" s="519">
        <v>0</v>
      </c>
      <c r="CO687" s="519">
        <v>0</v>
      </c>
      <c r="CP687" s="519">
        <v>0</v>
      </c>
      <c r="CQ687" s="519">
        <v>0</v>
      </c>
      <c r="CR687" s="519">
        <v>0</v>
      </c>
      <c r="CS687" s="519">
        <v>0</v>
      </c>
      <c r="CT687" s="519">
        <v>0</v>
      </c>
      <c r="CU687" s="519">
        <v>0</v>
      </c>
      <c r="CV687" s="519">
        <v>0</v>
      </c>
      <c r="CW687" s="519">
        <v>0</v>
      </c>
      <c r="CX687" s="519">
        <v>0</v>
      </c>
      <c r="CY687" s="519">
        <v>0</v>
      </c>
      <c r="CZ687" s="519">
        <v>0</v>
      </c>
      <c r="DA687" s="519">
        <v>0</v>
      </c>
      <c r="DB687" s="519">
        <v>0</v>
      </c>
      <c r="DC687" s="519">
        <v>0</v>
      </c>
      <c r="DD687" s="519">
        <v>0</v>
      </c>
      <c r="DE687" s="519">
        <v>0</v>
      </c>
      <c r="DF687" s="519">
        <v>0</v>
      </c>
      <c r="DG687" s="519">
        <v>0</v>
      </c>
      <c r="DH687" s="519">
        <v>0</v>
      </c>
      <c r="DI687" s="519">
        <v>0</v>
      </c>
      <c r="DJ687" s="519">
        <v>0</v>
      </c>
      <c r="DK687" s="519">
        <v>0</v>
      </c>
      <c r="DL687" s="519">
        <v>0</v>
      </c>
      <c r="DM687" s="519">
        <v>0</v>
      </c>
      <c r="DN687" s="519">
        <v>0</v>
      </c>
      <c r="DO687" s="519">
        <v>0</v>
      </c>
      <c r="DP687" s="519">
        <v>0</v>
      </c>
      <c r="DQ687" s="519">
        <v>0</v>
      </c>
      <c r="DR687" s="519">
        <v>0</v>
      </c>
      <c r="DS687" s="519">
        <v>0</v>
      </c>
      <c r="DT687" s="519">
        <v>0</v>
      </c>
      <c r="DU687" s="519">
        <v>0</v>
      </c>
      <c r="DV687" s="519">
        <v>0</v>
      </c>
      <c r="DW687" s="519">
        <v>0</v>
      </c>
      <c r="DX687" s="519">
        <v>0</v>
      </c>
      <c r="DZ687" s="337"/>
      <c r="EA687" s="519" t="s">
        <v>1062</v>
      </c>
      <c r="EB687" s="519" t="s">
        <v>1059</v>
      </c>
      <c r="EC687" s="519">
        <v>26</v>
      </c>
      <c r="ED687" s="521" t="str">
        <f t="shared" si="35"/>
        <v>SDN200126</v>
      </c>
      <c r="EE687" s="519">
        <v>6</v>
      </c>
      <c r="EF687" s="519">
        <v>325</v>
      </c>
      <c r="EG687" s="519">
        <v>656</v>
      </c>
      <c r="EH687" s="519">
        <v>1058</v>
      </c>
      <c r="EI687" s="519">
        <v>1450</v>
      </c>
      <c r="EJ687" s="519">
        <v>1830</v>
      </c>
      <c r="EK687" s="519">
        <v>2205</v>
      </c>
      <c r="EL687" s="519">
        <v>2577</v>
      </c>
      <c r="EM687" s="519">
        <v>2942</v>
      </c>
      <c r="EN687" s="519">
        <v>3463</v>
      </c>
      <c r="EO687" s="519">
        <v>3748</v>
      </c>
      <c r="EP687" s="519">
        <v>4034</v>
      </c>
      <c r="EQ687" s="519">
        <v>4317</v>
      </c>
      <c r="ER687" s="519">
        <v>4600</v>
      </c>
      <c r="ES687" s="519">
        <v>4882</v>
      </c>
      <c r="ET687" s="519">
        <v>5166</v>
      </c>
      <c r="EU687" s="519">
        <v>5452</v>
      </c>
      <c r="EV687" s="519">
        <v>5742</v>
      </c>
      <c r="EW687" s="519">
        <v>6039</v>
      </c>
      <c r="EX687" s="519">
        <v>0</v>
      </c>
      <c r="EY687" s="519">
        <v>0</v>
      </c>
      <c r="EZ687" s="519">
        <v>0</v>
      </c>
      <c r="FA687" s="519">
        <v>0</v>
      </c>
      <c r="FB687" s="519">
        <v>0</v>
      </c>
      <c r="FC687" s="519">
        <v>0</v>
      </c>
      <c r="FD687" s="519">
        <v>0</v>
      </c>
      <c r="FE687" s="519">
        <v>0</v>
      </c>
      <c r="FF687" s="519">
        <v>0</v>
      </c>
      <c r="FG687" s="519">
        <v>0</v>
      </c>
      <c r="FH687" s="519">
        <v>0</v>
      </c>
      <c r="FI687" s="519">
        <v>0</v>
      </c>
      <c r="FJ687" s="519">
        <v>0</v>
      </c>
      <c r="FK687" s="519">
        <v>0</v>
      </c>
      <c r="FL687" s="519">
        <v>0</v>
      </c>
      <c r="FM687" s="519">
        <v>0</v>
      </c>
      <c r="FN687" s="519">
        <v>0</v>
      </c>
      <c r="FO687" s="519">
        <v>0</v>
      </c>
      <c r="FP687" s="519">
        <v>0</v>
      </c>
      <c r="FQ687" s="519">
        <v>0</v>
      </c>
      <c r="FR687" s="519">
        <v>0</v>
      </c>
      <c r="FS687" s="519">
        <v>0</v>
      </c>
      <c r="FT687" s="519">
        <v>0</v>
      </c>
      <c r="FU687" s="519">
        <v>0</v>
      </c>
      <c r="FV687" s="519">
        <v>0</v>
      </c>
      <c r="FW687" s="519">
        <v>0</v>
      </c>
      <c r="FX687" s="519">
        <v>0</v>
      </c>
      <c r="FY687" s="519">
        <v>0</v>
      </c>
      <c r="FZ687" s="519">
        <v>0</v>
      </c>
      <c r="GA687" s="519">
        <v>0</v>
      </c>
      <c r="GB687" s="519">
        <v>0</v>
      </c>
      <c r="GC687" s="519">
        <v>0</v>
      </c>
      <c r="GD687" s="519">
        <v>0</v>
      </c>
      <c r="GE687" s="519">
        <v>0</v>
      </c>
      <c r="GF687" s="519">
        <v>0</v>
      </c>
      <c r="GG687" s="519">
        <v>0</v>
      </c>
      <c r="GH687" s="519">
        <v>0</v>
      </c>
      <c r="GI687" s="519">
        <v>0</v>
      </c>
      <c r="GJ687" s="519">
        <v>0</v>
      </c>
      <c r="GK687" s="519">
        <v>0</v>
      </c>
      <c r="GL687" s="519">
        <v>0</v>
      </c>
      <c r="GM687" s="519">
        <v>0</v>
      </c>
      <c r="GN687" s="519">
        <v>0</v>
      </c>
      <c r="GO687" s="519">
        <v>0</v>
      </c>
      <c r="GP687" s="519">
        <v>0</v>
      </c>
      <c r="GQ687" s="519">
        <v>0</v>
      </c>
      <c r="GR687" s="519">
        <v>0</v>
      </c>
      <c r="GS687" s="519">
        <v>0</v>
      </c>
      <c r="GT687" s="519">
        <v>0</v>
      </c>
      <c r="GU687" s="519">
        <v>0</v>
      </c>
      <c r="GV687" s="519">
        <v>0</v>
      </c>
      <c r="GW687" s="519">
        <v>0</v>
      </c>
      <c r="GX687" s="519">
        <v>0</v>
      </c>
      <c r="GY687" s="519">
        <v>0</v>
      </c>
      <c r="GZ687" s="519">
        <v>0</v>
      </c>
      <c r="HA687" s="519">
        <v>0</v>
      </c>
      <c r="HB687" s="519">
        <v>0</v>
      </c>
      <c r="HC687" s="519">
        <v>0</v>
      </c>
      <c r="HD687" s="519">
        <v>0</v>
      </c>
      <c r="HE687" s="519">
        <v>0</v>
      </c>
      <c r="HF687" s="519">
        <v>0</v>
      </c>
      <c r="HG687" s="519">
        <v>0</v>
      </c>
      <c r="HH687" s="519">
        <v>0</v>
      </c>
      <c r="HI687" s="519">
        <v>0</v>
      </c>
      <c r="HJ687" s="519">
        <v>0</v>
      </c>
      <c r="HK687" s="519">
        <v>0</v>
      </c>
      <c r="HL687" s="519">
        <v>0</v>
      </c>
      <c r="HM687" s="519">
        <v>0</v>
      </c>
      <c r="HN687" s="519">
        <v>0</v>
      </c>
      <c r="HO687" s="519">
        <v>0</v>
      </c>
      <c r="HP687" s="519">
        <v>0</v>
      </c>
      <c r="HQ687" s="519">
        <v>0</v>
      </c>
      <c r="HR687" s="519">
        <v>0</v>
      </c>
      <c r="HS687" s="519">
        <v>0</v>
      </c>
      <c r="HT687" s="519">
        <v>0</v>
      </c>
      <c r="HU687" s="519">
        <v>0</v>
      </c>
      <c r="HV687" s="519">
        <v>0</v>
      </c>
      <c r="HW687" s="519">
        <v>0</v>
      </c>
      <c r="HX687" s="519">
        <v>0</v>
      </c>
      <c r="HY687" s="519">
        <v>0</v>
      </c>
      <c r="HZ687" s="519">
        <v>0</v>
      </c>
      <c r="IA687" s="519">
        <v>0</v>
      </c>
      <c r="IB687" s="519">
        <v>0</v>
      </c>
      <c r="IC687" s="519">
        <v>0</v>
      </c>
      <c r="ID687" s="519">
        <v>0</v>
      </c>
      <c r="IE687" s="519">
        <v>0</v>
      </c>
      <c r="IF687" s="519">
        <v>0</v>
      </c>
      <c r="IG687" s="519">
        <v>0</v>
      </c>
      <c r="IH687" s="519">
        <v>0</v>
      </c>
      <c r="II687" s="519">
        <v>0</v>
      </c>
      <c r="IJ687" s="519">
        <v>0</v>
      </c>
      <c r="IK687" s="519">
        <v>0</v>
      </c>
    </row>
    <row r="688" spans="2:245" hidden="1">
      <c r="B688" s="519" t="s">
        <v>1058</v>
      </c>
      <c r="C688" s="519"/>
      <c r="D688" s="519"/>
      <c r="E688" s="519"/>
      <c r="F688" s="519">
        <v>2</v>
      </c>
      <c r="G688" s="519"/>
      <c r="H688" s="519">
        <v>7</v>
      </c>
      <c r="I688" s="519">
        <v>6</v>
      </c>
      <c r="J688" s="519" t="str">
        <f t="shared" si="33"/>
        <v>SDN10020706</v>
      </c>
      <c r="K688" s="519">
        <v>768</v>
      </c>
      <c r="M688" s="337"/>
      <c r="N688" s="519" t="s">
        <v>1062</v>
      </c>
      <c r="O688" s="519" t="s">
        <v>1059</v>
      </c>
      <c r="P688" s="519">
        <v>27</v>
      </c>
      <c r="Q688" s="521" t="str">
        <f t="shared" si="34"/>
        <v>SDN200127</v>
      </c>
      <c r="R688" s="519">
        <v>0</v>
      </c>
      <c r="S688" s="519">
        <v>158</v>
      </c>
      <c r="T688" s="519">
        <v>320</v>
      </c>
      <c r="U688" s="519">
        <v>487</v>
      </c>
      <c r="V688" s="519">
        <v>656</v>
      </c>
      <c r="W688" s="519">
        <v>830</v>
      </c>
      <c r="X688" s="519">
        <v>1009</v>
      </c>
      <c r="Y688" s="519">
        <v>1192</v>
      </c>
      <c r="Z688" s="519">
        <v>1380</v>
      </c>
      <c r="AA688" s="519">
        <v>2098</v>
      </c>
      <c r="AB688" s="519">
        <v>2323</v>
      </c>
      <c r="AC688" s="519">
        <v>2555</v>
      </c>
      <c r="AD688" s="519">
        <v>2794</v>
      </c>
      <c r="AE688" s="519">
        <v>3043</v>
      </c>
      <c r="AF688" s="519">
        <v>3301</v>
      </c>
      <c r="AG688" s="519">
        <v>3569</v>
      </c>
      <c r="AH688" s="519">
        <v>3848</v>
      </c>
      <c r="AI688" s="519">
        <v>4140</v>
      </c>
      <c r="AJ688" s="519">
        <v>4449</v>
      </c>
      <c r="AK688" s="519">
        <v>4775</v>
      </c>
      <c r="AL688" s="519">
        <v>4942</v>
      </c>
      <c r="AM688" s="519">
        <v>5123</v>
      </c>
      <c r="AN688" s="519">
        <v>5321</v>
      </c>
      <c r="AO688" s="519">
        <v>5541</v>
      </c>
      <c r="AP688" s="519">
        <v>5780</v>
      </c>
      <c r="AQ688" s="519">
        <v>6040</v>
      </c>
      <c r="AR688" s="519">
        <v>6323</v>
      </c>
      <c r="AS688" s="519">
        <v>6633</v>
      </c>
      <c r="AT688" s="519">
        <v>6979</v>
      </c>
      <c r="AU688" s="519">
        <v>7357</v>
      </c>
      <c r="AV688" s="519">
        <v>7775</v>
      </c>
      <c r="AW688" s="519">
        <v>8240</v>
      </c>
      <c r="AX688" s="519">
        <v>8755</v>
      </c>
      <c r="AY688" s="519">
        <v>9343</v>
      </c>
      <c r="AZ688" s="519">
        <v>0</v>
      </c>
      <c r="BA688" s="519">
        <v>0</v>
      </c>
      <c r="BB688" s="519">
        <v>0</v>
      </c>
      <c r="BC688" s="519">
        <v>0</v>
      </c>
      <c r="BD688" s="519">
        <v>0</v>
      </c>
      <c r="BE688" s="519">
        <v>0</v>
      </c>
      <c r="BF688" s="519">
        <v>0</v>
      </c>
      <c r="BG688" s="519">
        <v>0</v>
      </c>
      <c r="BH688" s="519">
        <v>0</v>
      </c>
      <c r="BI688" s="519">
        <v>0</v>
      </c>
      <c r="BJ688" s="519">
        <v>0</v>
      </c>
      <c r="BK688" s="519">
        <v>0</v>
      </c>
      <c r="BL688" s="519">
        <v>0</v>
      </c>
      <c r="BM688" s="519">
        <v>0</v>
      </c>
      <c r="BN688" s="519">
        <v>0</v>
      </c>
      <c r="BO688" s="519">
        <v>0</v>
      </c>
      <c r="BP688" s="519">
        <v>0</v>
      </c>
      <c r="BQ688" s="519">
        <v>0</v>
      </c>
      <c r="BR688" s="519">
        <v>0</v>
      </c>
      <c r="BS688" s="519">
        <v>0</v>
      </c>
      <c r="BT688" s="519">
        <v>0</v>
      </c>
      <c r="BU688" s="519">
        <v>0</v>
      </c>
      <c r="BV688" s="519">
        <v>0</v>
      </c>
      <c r="BW688" s="519">
        <v>0</v>
      </c>
      <c r="BX688" s="519">
        <v>0</v>
      </c>
      <c r="BY688" s="519">
        <v>0</v>
      </c>
      <c r="BZ688" s="519">
        <v>0</v>
      </c>
      <c r="CA688" s="519">
        <v>0</v>
      </c>
      <c r="CB688" s="519">
        <v>0</v>
      </c>
      <c r="CC688" s="519">
        <v>0</v>
      </c>
      <c r="CD688" s="519">
        <v>0</v>
      </c>
      <c r="CE688" s="519">
        <v>0</v>
      </c>
      <c r="CF688" s="519">
        <v>0</v>
      </c>
      <c r="CG688" s="519">
        <v>0</v>
      </c>
      <c r="CH688" s="519">
        <v>0</v>
      </c>
      <c r="CI688" s="519">
        <v>0</v>
      </c>
      <c r="CJ688" s="519">
        <v>0</v>
      </c>
      <c r="CK688" s="519">
        <v>0</v>
      </c>
      <c r="CL688" s="519">
        <v>0</v>
      </c>
      <c r="CM688" s="519">
        <v>0</v>
      </c>
      <c r="CN688" s="519">
        <v>0</v>
      </c>
      <c r="CO688" s="519">
        <v>0</v>
      </c>
      <c r="CP688" s="519">
        <v>0</v>
      </c>
      <c r="CQ688" s="519">
        <v>0</v>
      </c>
      <c r="CR688" s="519">
        <v>0</v>
      </c>
      <c r="CS688" s="519">
        <v>0</v>
      </c>
      <c r="CT688" s="519">
        <v>0</v>
      </c>
      <c r="CU688" s="519">
        <v>0</v>
      </c>
      <c r="CV688" s="519">
        <v>0</v>
      </c>
      <c r="CW688" s="519">
        <v>0</v>
      </c>
      <c r="CX688" s="519">
        <v>0</v>
      </c>
      <c r="CY688" s="519">
        <v>0</v>
      </c>
      <c r="CZ688" s="519">
        <v>0</v>
      </c>
      <c r="DA688" s="519">
        <v>0</v>
      </c>
      <c r="DB688" s="519">
        <v>0</v>
      </c>
      <c r="DC688" s="519">
        <v>0</v>
      </c>
      <c r="DD688" s="519">
        <v>0</v>
      </c>
      <c r="DE688" s="519">
        <v>0</v>
      </c>
      <c r="DF688" s="519">
        <v>0</v>
      </c>
      <c r="DG688" s="519">
        <v>0</v>
      </c>
      <c r="DH688" s="519">
        <v>0</v>
      </c>
      <c r="DI688" s="519">
        <v>0</v>
      </c>
      <c r="DJ688" s="519">
        <v>0</v>
      </c>
      <c r="DK688" s="519">
        <v>0</v>
      </c>
      <c r="DL688" s="519">
        <v>0</v>
      </c>
      <c r="DM688" s="519">
        <v>0</v>
      </c>
      <c r="DN688" s="519">
        <v>0</v>
      </c>
      <c r="DO688" s="519">
        <v>0</v>
      </c>
      <c r="DP688" s="519">
        <v>0</v>
      </c>
      <c r="DQ688" s="519">
        <v>0</v>
      </c>
      <c r="DR688" s="519">
        <v>0</v>
      </c>
      <c r="DS688" s="519">
        <v>0</v>
      </c>
      <c r="DT688" s="519">
        <v>0</v>
      </c>
      <c r="DU688" s="519">
        <v>0</v>
      </c>
      <c r="DV688" s="519">
        <v>0</v>
      </c>
      <c r="DW688" s="519">
        <v>0</v>
      </c>
      <c r="DX688" s="519">
        <v>0</v>
      </c>
      <c r="DZ688" s="337"/>
      <c r="EA688" s="519" t="s">
        <v>1062</v>
      </c>
      <c r="EB688" s="519" t="s">
        <v>1059</v>
      </c>
      <c r="EC688" s="519">
        <v>27</v>
      </c>
      <c r="ED688" s="521" t="str">
        <f t="shared" si="35"/>
        <v>SDN200127</v>
      </c>
      <c r="EE688" s="519">
        <v>0</v>
      </c>
      <c r="EF688" s="519">
        <v>307</v>
      </c>
      <c r="EG688" s="519">
        <v>616</v>
      </c>
      <c r="EH688" s="519">
        <v>1003</v>
      </c>
      <c r="EI688" s="519">
        <v>1379</v>
      </c>
      <c r="EJ688" s="519">
        <v>1745</v>
      </c>
      <c r="EK688" s="519">
        <v>2105</v>
      </c>
      <c r="EL688" s="519">
        <v>2462</v>
      </c>
      <c r="EM688" s="519">
        <v>2814</v>
      </c>
      <c r="EN688" s="519">
        <v>3320</v>
      </c>
      <c r="EO688" s="519">
        <v>3597</v>
      </c>
      <c r="EP688" s="519">
        <v>3872</v>
      </c>
      <c r="EQ688" s="519">
        <v>4145</v>
      </c>
      <c r="ER688" s="519">
        <v>4419</v>
      </c>
      <c r="ES688" s="519">
        <v>4694</v>
      </c>
      <c r="ET688" s="519">
        <v>4970</v>
      </c>
      <c r="EU688" s="519">
        <v>5248</v>
      </c>
      <c r="EV688" s="519">
        <v>5532</v>
      </c>
      <c r="EW688" s="519">
        <v>5826</v>
      </c>
      <c r="EX688" s="519">
        <v>0</v>
      </c>
      <c r="EY688" s="519">
        <v>0</v>
      </c>
      <c r="EZ688" s="519">
        <v>0</v>
      </c>
      <c r="FA688" s="519">
        <v>0</v>
      </c>
      <c r="FB688" s="519">
        <v>0</v>
      </c>
      <c r="FC688" s="519">
        <v>0</v>
      </c>
      <c r="FD688" s="519">
        <v>0</v>
      </c>
      <c r="FE688" s="519">
        <v>0</v>
      </c>
      <c r="FF688" s="519">
        <v>0</v>
      </c>
      <c r="FG688" s="519">
        <v>0</v>
      </c>
      <c r="FH688" s="519">
        <v>0</v>
      </c>
      <c r="FI688" s="519">
        <v>0</v>
      </c>
      <c r="FJ688" s="519">
        <v>0</v>
      </c>
      <c r="FK688" s="519">
        <v>0</v>
      </c>
      <c r="FL688" s="519">
        <v>0</v>
      </c>
      <c r="FM688" s="519">
        <v>0</v>
      </c>
      <c r="FN688" s="519">
        <v>0</v>
      </c>
      <c r="FO688" s="519">
        <v>0</v>
      </c>
      <c r="FP688" s="519">
        <v>0</v>
      </c>
      <c r="FQ688" s="519">
        <v>0</v>
      </c>
      <c r="FR688" s="519">
        <v>0</v>
      </c>
      <c r="FS688" s="519">
        <v>0</v>
      </c>
      <c r="FT688" s="519">
        <v>0</v>
      </c>
      <c r="FU688" s="519">
        <v>0</v>
      </c>
      <c r="FV688" s="519">
        <v>0</v>
      </c>
      <c r="FW688" s="519">
        <v>0</v>
      </c>
      <c r="FX688" s="519">
        <v>0</v>
      </c>
      <c r="FY688" s="519">
        <v>0</v>
      </c>
      <c r="FZ688" s="519">
        <v>0</v>
      </c>
      <c r="GA688" s="519">
        <v>0</v>
      </c>
      <c r="GB688" s="519">
        <v>0</v>
      </c>
      <c r="GC688" s="519">
        <v>0</v>
      </c>
      <c r="GD688" s="519">
        <v>0</v>
      </c>
      <c r="GE688" s="519">
        <v>0</v>
      </c>
      <c r="GF688" s="519">
        <v>0</v>
      </c>
      <c r="GG688" s="519">
        <v>0</v>
      </c>
      <c r="GH688" s="519">
        <v>0</v>
      </c>
      <c r="GI688" s="519">
        <v>0</v>
      </c>
      <c r="GJ688" s="519">
        <v>0</v>
      </c>
      <c r="GK688" s="519">
        <v>0</v>
      </c>
      <c r="GL688" s="519">
        <v>0</v>
      </c>
      <c r="GM688" s="519">
        <v>0</v>
      </c>
      <c r="GN688" s="519">
        <v>0</v>
      </c>
      <c r="GO688" s="519">
        <v>0</v>
      </c>
      <c r="GP688" s="519">
        <v>0</v>
      </c>
      <c r="GQ688" s="519">
        <v>0</v>
      </c>
      <c r="GR688" s="519">
        <v>0</v>
      </c>
      <c r="GS688" s="519">
        <v>0</v>
      </c>
      <c r="GT688" s="519">
        <v>0</v>
      </c>
      <c r="GU688" s="519">
        <v>0</v>
      </c>
      <c r="GV688" s="519">
        <v>0</v>
      </c>
      <c r="GW688" s="519">
        <v>0</v>
      </c>
      <c r="GX688" s="519">
        <v>0</v>
      </c>
      <c r="GY688" s="519">
        <v>0</v>
      </c>
      <c r="GZ688" s="519">
        <v>0</v>
      </c>
      <c r="HA688" s="519">
        <v>0</v>
      </c>
      <c r="HB688" s="519">
        <v>0</v>
      </c>
      <c r="HC688" s="519">
        <v>0</v>
      </c>
      <c r="HD688" s="519">
        <v>0</v>
      </c>
      <c r="HE688" s="519">
        <v>0</v>
      </c>
      <c r="HF688" s="519">
        <v>0</v>
      </c>
      <c r="HG688" s="519">
        <v>0</v>
      </c>
      <c r="HH688" s="519">
        <v>0</v>
      </c>
      <c r="HI688" s="519">
        <v>0</v>
      </c>
      <c r="HJ688" s="519">
        <v>0</v>
      </c>
      <c r="HK688" s="519">
        <v>0</v>
      </c>
      <c r="HL688" s="519">
        <v>0</v>
      </c>
      <c r="HM688" s="519">
        <v>0</v>
      </c>
      <c r="HN688" s="519">
        <v>0</v>
      </c>
      <c r="HO688" s="519">
        <v>0</v>
      </c>
      <c r="HP688" s="519">
        <v>0</v>
      </c>
      <c r="HQ688" s="519">
        <v>0</v>
      </c>
      <c r="HR688" s="519">
        <v>0</v>
      </c>
      <c r="HS688" s="519">
        <v>0</v>
      </c>
      <c r="HT688" s="519">
        <v>0</v>
      </c>
      <c r="HU688" s="519">
        <v>0</v>
      </c>
      <c r="HV688" s="519">
        <v>0</v>
      </c>
      <c r="HW688" s="519">
        <v>0</v>
      </c>
      <c r="HX688" s="519">
        <v>0</v>
      </c>
      <c r="HY688" s="519">
        <v>0</v>
      </c>
      <c r="HZ688" s="519">
        <v>0</v>
      </c>
      <c r="IA688" s="519">
        <v>0</v>
      </c>
      <c r="IB688" s="519">
        <v>0</v>
      </c>
      <c r="IC688" s="519">
        <v>0</v>
      </c>
      <c r="ID688" s="519">
        <v>0</v>
      </c>
      <c r="IE688" s="519">
        <v>0</v>
      </c>
      <c r="IF688" s="519">
        <v>0</v>
      </c>
      <c r="IG688" s="519">
        <v>0</v>
      </c>
      <c r="IH688" s="519">
        <v>0</v>
      </c>
      <c r="II688" s="519">
        <v>0</v>
      </c>
      <c r="IJ688" s="519">
        <v>0</v>
      </c>
      <c r="IK688" s="519">
        <v>0</v>
      </c>
    </row>
    <row r="689" spans="2:245" hidden="1">
      <c r="B689" s="519" t="s">
        <v>1058</v>
      </c>
      <c r="C689" s="519"/>
      <c r="D689" s="519"/>
      <c r="E689" s="519"/>
      <c r="F689" s="519">
        <v>2</v>
      </c>
      <c r="G689" s="519"/>
      <c r="H689" s="519">
        <v>7</v>
      </c>
      <c r="I689" s="519">
        <v>7</v>
      </c>
      <c r="J689" s="519" t="str">
        <f t="shared" si="33"/>
        <v>SDN10020707</v>
      </c>
      <c r="K689" s="519">
        <v>768</v>
      </c>
      <c r="M689" s="337"/>
      <c r="N689" s="519" t="s">
        <v>1062</v>
      </c>
      <c r="O689" s="519" t="s">
        <v>1059</v>
      </c>
      <c r="P689" s="519">
        <v>28</v>
      </c>
      <c r="Q689" s="521" t="str">
        <f t="shared" si="34"/>
        <v>SDN200128</v>
      </c>
      <c r="R689" s="519">
        <v>0</v>
      </c>
      <c r="S689" s="519">
        <v>152</v>
      </c>
      <c r="T689" s="519">
        <v>308</v>
      </c>
      <c r="U689" s="519">
        <v>468</v>
      </c>
      <c r="V689" s="519">
        <v>632</v>
      </c>
      <c r="W689" s="519">
        <v>800</v>
      </c>
      <c r="X689" s="519">
        <v>971</v>
      </c>
      <c r="Y689" s="519">
        <v>1148</v>
      </c>
      <c r="Z689" s="519">
        <v>1329</v>
      </c>
      <c r="AA689" s="519">
        <v>2021</v>
      </c>
      <c r="AB689" s="519">
        <v>2238</v>
      </c>
      <c r="AC689" s="519">
        <v>2462</v>
      </c>
      <c r="AD689" s="519">
        <v>2694</v>
      </c>
      <c r="AE689" s="519">
        <v>2935</v>
      </c>
      <c r="AF689" s="519">
        <v>3185</v>
      </c>
      <c r="AG689" s="519">
        <v>3445</v>
      </c>
      <c r="AH689" s="519">
        <v>3717</v>
      </c>
      <c r="AI689" s="519">
        <v>4004</v>
      </c>
      <c r="AJ689" s="519">
        <v>4307</v>
      </c>
      <c r="AK689" s="519">
        <v>4626</v>
      </c>
      <c r="AL689" s="519">
        <v>4793</v>
      </c>
      <c r="AM689" s="519">
        <v>4975</v>
      </c>
      <c r="AN689" s="519">
        <v>5179</v>
      </c>
      <c r="AO689" s="519">
        <v>5400</v>
      </c>
      <c r="AP689" s="519">
        <v>5642</v>
      </c>
      <c r="AQ689" s="519">
        <v>5904</v>
      </c>
      <c r="AR689" s="519">
        <v>6193</v>
      </c>
      <c r="AS689" s="519">
        <v>6515</v>
      </c>
      <c r="AT689" s="519">
        <v>6866</v>
      </c>
      <c r="AU689" s="519">
        <v>7254</v>
      </c>
      <c r="AV689" s="519">
        <v>7686</v>
      </c>
      <c r="AW689" s="519">
        <v>8164</v>
      </c>
      <c r="AX689" s="519">
        <v>8710</v>
      </c>
      <c r="AY689" s="519">
        <v>9320</v>
      </c>
      <c r="AZ689" s="519">
        <v>0</v>
      </c>
      <c r="BA689" s="519">
        <v>0</v>
      </c>
      <c r="BB689" s="519">
        <v>0</v>
      </c>
      <c r="BC689" s="519">
        <v>0</v>
      </c>
      <c r="BD689" s="519">
        <v>0</v>
      </c>
      <c r="BE689" s="519">
        <v>0</v>
      </c>
      <c r="BF689" s="519">
        <v>0</v>
      </c>
      <c r="BG689" s="519">
        <v>0</v>
      </c>
      <c r="BH689" s="519">
        <v>0</v>
      </c>
      <c r="BI689" s="519">
        <v>0</v>
      </c>
      <c r="BJ689" s="519">
        <v>0</v>
      </c>
      <c r="BK689" s="519">
        <v>0</v>
      </c>
      <c r="BL689" s="519">
        <v>0</v>
      </c>
      <c r="BM689" s="519">
        <v>0</v>
      </c>
      <c r="BN689" s="519">
        <v>0</v>
      </c>
      <c r="BO689" s="519">
        <v>0</v>
      </c>
      <c r="BP689" s="519">
        <v>0</v>
      </c>
      <c r="BQ689" s="519">
        <v>0</v>
      </c>
      <c r="BR689" s="519">
        <v>0</v>
      </c>
      <c r="BS689" s="519">
        <v>0</v>
      </c>
      <c r="BT689" s="519">
        <v>0</v>
      </c>
      <c r="BU689" s="519">
        <v>0</v>
      </c>
      <c r="BV689" s="519">
        <v>0</v>
      </c>
      <c r="BW689" s="519">
        <v>0</v>
      </c>
      <c r="BX689" s="519">
        <v>0</v>
      </c>
      <c r="BY689" s="519">
        <v>0</v>
      </c>
      <c r="BZ689" s="519">
        <v>0</v>
      </c>
      <c r="CA689" s="519">
        <v>0</v>
      </c>
      <c r="CB689" s="519">
        <v>0</v>
      </c>
      <c r="CC689" s="519">
        <v>0</v>
      </c>
      <c r="CD689" s="519">
        <v>0</v>
      </c>
      <c r="CE689" s="519">
        <v>0</v>
      </c>
      <c r="CF689" s="519">
        <v>0</v>
      </c>
      <c r="CG689" s="519">
        <v>0</v>
      </c>
      <c r="CH689" s="519">
        <v>0</v>
      </c>
      <c r="CI689" s="519">
        <v>0</v>
      </c>
      <c r="CJ689" s="519">
        <v>0</v>
      </c>
      <c r="CK689" s="519">
        <v>0</v>
      </c>
      <c r="CL689" s="519">
        <v>0</v>
      </c>
      <c r="CM689" s="519">
        <v>0</v>
      </c>
      <c r="CN689" s="519">
        <v>0</v>
      </c>
      <c r="CO689" s="519">
        <v>0</v>
      </c>
      <c r="CP689" s="519">
        <v>0</v>
      </c>
      <c r="CQ689" s="519">
        <v>0</v>
      </c>
      <c r="CR689" s="519">
        <v>0</v>
      </c>
      <c r="CS689" s="519">
        <v>0</v>
      </c>
      <c r="CT689" s="519">
        <v>0</v>
      </c>
      <c r="CU689" s="519">
        <v>0</v>
      </c>
      <c r="CV689" s="519">
        <v>0</v>
      </c>
      <c r="CW689" s="519">
        <v>0</v>
      </c>
      <c r="CX689" s="519">
        <v>0</v>
      </c>
      <c r="CY689" s="519">
        <v>0</v>
      </c>
      <c r="CZ689" s="519">
        <v>0</v>
      </c>
      <c r="DA689" s="519">
        <v>0</v>
      </c>
      <c r="DB689" s="519">
        <v>0</v>
      </c>
      <c r="DC689" s="519">
        <v>0</v>
      </c>
      <c r="DD689" s="519">
        <v>0</v>
      </c>
      <c r="DE689" s="519">
        <v>0</v>
      </c>
      <c r="DF689" s="519">
        <v>0</v>
      </c>
      <c r="DG689" s="519">
        <v>0</v>
      </c>
      <c r="DH689" s="519">
        <v>0</v>
      </c>
      <c r="DI689" s="519">
        <v>0</v>
      </c>
      <c r="DJ689" s="519">
        <v>0</v>
      </c>
      <c r="DK689" s="519">
        <v>0</v>
      </c>
      <c r="DL689" s="519">
        <v>0</v>
      </c>
      <c r="DM689" s="519">
        <v>0</v>
      </c>
      <c r="DN689" s="519">
        <v>0</v>
      </c>
      <c r="DO689" s="519">
        <v>0</v>
      </c>
      <c r="DP689" s="519">
        <v>0</v>
      </c>
      <c r="DQ689" s="519">
        <v>0</v>
      </c>
      <c r="DR689" s="519">
        <v>0</v>
      </c>
      <c r="DS689" s="519">
        <v>0</v>
      </c>
      <c r="DT689" s="519">
        <v>0</v>
      </c>
      <c r="DU689" s="519">
        <v>0</v>
      </c>
      <c r="DV689" s="519">
        <v>0</v>
      </c>
      <c r="DW689" s="519">
        <v>0</v>
      </c>
      <c r="DX689" s="519">
        <v>0</v>
      </c>
      <c r="DZ689" s="337"/>
      <c r="EA689" s="519" t="s">
        <v>1062</v>
      </c>
      <c r="EB689" s="519" t="s">
        <v>1059</v>
      </c>
      <c r="EC689" s="519">
        <v>28</v>
      </c>
      <c r="ED689" s="521" t="str">
        <f t="shared" si="35"/>
        <v>SDN200128</v>
      </c>
      <c r="EE689" s="519">
        <v>0</v>
      </c>
      <c r="EF689" s="519">
        <v>295</v>
      </c>
      <c r="EG689" s="519">
        <v>584</v>
      </c>
      <c r="EH689" s="519">
        <v>954</v>
      </c>
      <c r="EI689" s="519">
        <v>1315</v>
      </c>
      <c r="EJ689" s="519">
        <v>1666</v>
      </c>
      <c r="EK689" s="519">
        <v>2009</v>
      </c>
      <c r="EL689" s="519">
        <v>2354</v>
      </c>
      <c r="EM689" s="519">
        <v>2692</v>
      </c>
      <c r="EN689" s="519">
        <v>3184</v>
      </c>
      <c r="EO689" s="519">
        <v>3450</v>
      </c>
      <c r="EP689" s="519">
        <v>3715</v>
      </c>
      <c r="EQ689" s="519">
        <v>3979</v>
      </c>
      <c r="ER689" s="519">
        <v>4243</v>
      </c>
      <c r="ES689" s="519">
        <v>4509</v>
      </c>
      <c r="ET689" s="519">
        <v>4775</v>
      </c>
      <c r="EU689" s="519">
        <v>5048</v>
      </c>
      <c r="EV689" s="519">
        <v>5328</v>
      </c>
      <c r="EW689" s="519">
        <v>5617</v>
      </c>
      <c r="EX689" s="519">
        <v>0</v>
      </c>
      <c r="EY689" s="519">
        <v>0</v>
      </c>
      <c r="EZ689" s="519">
        <v>0</v>
      </c>
      <c r="FA689" s="519">
        <v>0</v>
      </c>
      <c r="FB689" s="519">
        <v>0</v>
      </c>
      <c r="FC689" s="519">
        <v>0</v>
      </c>
      <c r="FD689" s="519">
        <v>0</v>
      </c>
      <c r="FE689" s="519">
        <v>0</v>
      </c>
      <c r="FF689" s="519">
        <v>0</v>
      </c>
      <c r="FG689" s="519">
        <v>0</v>
      </c>
      <c r="FH689" s="519">
        <v>0</v>
      </c>
      <c r="FI689" s="519">
        <v>0</v>
      </c>
      <c r="FJ689" s="519">
        <v>0</v>
      </c>
      <c r="FK689" s="519">
        <v>0</v>
      </c>
      <c r="FL689" s="519">
        <v>0</v>
      </c>
      <c r="FM689" s="519">
        <v>0</v>
      </c>
      <c r="FN689" s="519">
        <v>0</v>
      </c>
      <c r="FO689" s="519">
        <v>0</v>
      </c>
      <c r="FP689" s="519">
        <v>0</v>
      </c>
      <c r="FQ689" s="519">
        <v>0</v>
      </c>
      <c r="FR689" s="519">
        <v>0</v>
      </c>
      <c r="FS689" s="519">
        <v>0</v>
      </c>
      <c r="FT689" s="519">
        <v>0</v>
      </c>
      <c r="FU689" s="519">
        <v>0</v>
      </c>
      <c r="FV689" s="519">
        <v>0</v>
      </c>
      <c r="FW689" s="519">
        <v>0</v>
      </c>
      <c r="FX689" s="519">
        <v>0</v>
      </c>
      <c r="FY689" s="519">
        <v>0</v>
      </c>
      <c r="FZ689" s="519">
        <v>0</v>
      </c>
      <c r="GA689" s="519">
        <v>0</v>
      </c>
      <c r="GB689" s="519">
        <v>0</v>
      </c>
      <c r="GC689" s="519">
        <v>0</v>
      </c>
      <c r="GD689" s="519">
        <v>0</v>
      </c>
      <c r="GE689" s="519">
        <v>0</v>
      </c>
      <c r="GF689" s="519">
        <v>0</v>
      </c>
      <c r="GG689" s="519">
        <v>0</v>
      </c>
      <c r="GH689" s="519">
        <v>0</v>
      </c>
      <c r="GI689" s="519">
        <v>0</v>
      </c>
      <c r="GJ689" s="519">
        <v>0</v>
      </c>
      <c r="GK689" s="519">
        <v>0</v>
      </c>
      <c r="GL689" s="519">
        <v>0</v>
      </c>
      <c r="GM689" s="519">
        <v>0</v>
      </c>
      <c r="GN689" s="519">
        <v>0</v>
      </c>
      <c r="GO689" s="519">
        <v>0</v>
      </c>
      <c r="GP689" s="519">
        <v>0</v>
      </c>
      <c r="GQ689" s="519">
        <v>0</v>
      </c>
      <c r="GR689" s="519">
        <v>0</v>
      </c>
      <c r="GS689" s="519">
        <v>0</v>
      </c>
      <c r="GT689" s="519">
        <v>0</v>
      </c>
      <c r="GU689" s="519">
        <v>0</v>
      </c>
      <c r="GV689" s="519">
        <v>0</v>
      </c>
      <c r="GW689" s="519">
        <v>0</v>
      </c>
      <c r="GX689" s="519">
        <v>0</v>
      </c>
      <c r="GY689" s="519">
        <v>0</v>
      </c>
      <c r="GZ689" s="519">
        <v>0</v>
      </c>
      <c r="HA689" s="519">
        <v>0</v>
      </c>
      <c r="HB689" s="519">
        <v>0</v>
      </c>
      <c r="HC689" s="519">
        <v>0</v>
      </c>
      <c r="HD689" s="519">
        <v>0</v>
      </c>
      <c r="HE689" s="519">
        <v>0</v>
      </c>
      <c r="HF689" s="519">
        <v>0</v>
      </c>
      <c r="HG689" s="519">
        <v>0</v>
      </c>
      <c r="HH689" s="519">
        <v>0</v>
      </c>
      <c r="HI689" s="519">
        <v>0</v>
      </c>
      <c r="HJ689" s="519">
        <v>0</v>
      </c>
      <c r="HK689" s="519">
        <v>0</v>
      </c>
      <c r="HL689" s="519">
        <v>0</v>
      </c>
      <c r="HM689" s="519">
        <v>0</v>
      </c>
      <c r="HN689" s="519">
        <v>0</v>
      </c>
      <c r="HO689" s="519">
        <v>0</v>
      </c>
      <c r="HP689" s="519">
        <v>0</v>
      </c>
      <c r="HQ689" s="519">
        <v>0</v>
      </c>
      <c r="HR689" s="519">
        <v>0</v>
      </c>
      <c r="HS689" s="519">
        <v>0</v>
      </c>
      <c r="HT689" s="519">
        <v>0</v>
      </c>
      <c r="HU689" s="519">
        <v>0</v>
      </c>
      <c r="HV689" s="519">
        <v>0</v>
      </c>
      <c r="HW689" s="519">
        <v>0</v>
      </c>
      <c r="HX689" s="519">
        <v>0</v>
      </c>
      <c r="HY689" s="519">
        <v>0</v>
      </c>
      <c r="HZ689" s="519">
        <v>0</v>
      </c>
      <c r="IA689" s="519">
        <v>0</v>
      </c>
      <c r="IB689" s="519">
        <v>0</v>
      </c>
      <c r="IC689" s="519">
        <v>0</v>
      </c>
      <c r="ID689" s="519">
        <v>0</v>
      </c>
      <c r="IE689" s="519">
        <v>0</v>
      </c>
      <c r="IF689" s="519">
        <v>0</v>
      </c>
      <c r="IG689" s="519">
        <v>0</v>
      </c>
      <c r="IH689" s="519">
        <v>0</v>
      </c>
      <c r="II689" s="519">
        <v>0</v>
      </c>
      <c r="IJ689" s="519">
        <v>0</v>
      </c>
      <c r="IK689" s="519">
        <v>0</v>
      </c>
    </row>
    <row r="690" spans="2:245" hidden="1">
      <c r="B690" s="519" t="s">
        <v>1058</v>
      </c>
      <c r="C690" s="519"/>
      <c r="D690" s="519"/>
      <c r="E690" s="519"/>
      <c r="F690" s="519">
        <v>2</v>
      </c>
      <c r="G690" s="519"/>
      <c r="H690" s="519">
        <v>7</v>
      </c>
      <c r="I690" s="519">
        <v>8</v>
      </c>
      <c r="J690" s="519" t="str">
        <f t="shared" si="33"/>
        <v>SDN10020708</v>
      </c>
      <c r="K690" s="519">
        <v>768</v>
      </c>
      <c r="M690" s="337"/>
      <c r="N690" s="519" t="s">
        <v>1062</v>
      </c>
      <c r="O690" s="519" t="s">
        <v>1059</v>
      </c>
      <c r="P690" s="519">
        <v>29</v>
      </c>
      <c r="Q690" s="521" t="str">
        <f t="shared" si="34"/>
        <v>SDN200129</v>
      </c>
      <c r="R690" s="519">
        <v>0</v>
      </c>
      <c r="S690" s="519">
        <v>146</v>
      </c>
      <c r="T690" s="519">
        <v>296</v>
      </c>
      <c r="U690" s="519">
        <v>449</v>
      </c>
      <c r="V690" s="519">
        <v>607</v>
      </c>
      <c r="W690" s="519">
        <v>767</v>
      </c>
      <c r="X690" s="519">
        <v>933</v>
      </c>
      <c r="Y690" s="519">
        <v>1103</v>
      </c>
      <c r="Z690" s="519">
        <v>1277</v>
      </c>
      <c r="AA690" s="519">
        <v>1942</v>
      </c>
      <c r="AB690" s="519">
        <v>2151</v>
      </c>
      <c r="AC690" s="519">
        <v>2368</v>
      </c>
      <c r="AD690" s="519">
        <v>2592</v>
      </c>
      <c r="AE690" s="519">
        <v>2825</v>
      </c>
      <c r="AF690" s="519">
        <v>3067</v>
      </c>
      <c r="AG690" s="519">
        <v>3319</v>
      </c>
      <c r="AH690" s="519">
        <v>3586</v>
      </c>
      <c r="AI690" s="519">
        <v>3866</v>
      </c>
      <c r="AJ690" s="519">
        <v>4161</v>
      </c>
      <c r="AK690" s="519">
        <v>4474</v>
      </c>
      <c r="AL690" s="519">
        <v>4642</v>
      </c>
      <c r="AM690" s="519">
        <v>4828</v>
      </c>
      <c r="AN690" s="519">
        <v>5032</v>
      </c>
      <c r="AO690" s="519">
        <v>5255</v>
      </c>
      <c r="AP690" s="519">
        <v>5498</v>
      </c>
      <c r="AQ690" s="519">
        <v>5766</v>
      </c>
      <c r="AR690" s="519">
        <v>6064</v>
      </c>
      <c r="AS690" s="519">
        <v>6389</v>
      </c>
      <c r="AT690" s="519">
        <v>6748</v>
      </c>
      <c r="AU690" s="519">
        <v>7148</v>
      </c>
      <c r="AV690" s="519">
        <v>7590</v>
      </c>
      <c r="AW690" s="519">
        <v>8095</v>
      </c>
      <c r="AX690" s="519">
        <v>8660</v>
      </c>
      <c r="AY690" s="519">
        <v>9289</v>
      </c>
      <c r="AZ690" s="519">
        <v>0</v>
      </c>
      <c r="BA690" s="519">
        <v>0</v>
      </c>
      <c r="BB690" s="519">
        <v>0</v>
      </c>
      <c r="BC690" s="519">
        <v>0</v>
      </c>
      <c r="BD690" s="519">
        <v>0</v>
      </c>
      <c r="BE690" s="519">
        <v>0</v>
      </c>
      <c r="BF690" s="519">
        <v>0</v>
      </c>
      <c r="BG690" s="519">
        <v>0</v>
      </c>
      <c r="BH690" s="519">
        <v>0</v>
      </c>
      <c r="BI690" s="519">
        <v>0</v>
      </c>
      <c r="BJ690" s="519">
        <v>0</v>
      </c>
      <c r="BK690" s="519">
        <v>0</v>
      </c>
      <c r="BL690" s="519">
        <v>0</v>
      </c>
      <c r="BM690" s="519">
        <v>0</v>
      </c>
      <c r="BN690" s="519">
        <v>0</v>
      </c>
      <c r="BO690" s="519">
        <v>0</v>
      </c>
      <c r="BP690" s="519">
        <v>0</v>
      </c>
      <c r="BQ690" s="519">
        <v>0</v>
      </c>
      <c r="BR690" s="519">
        <v>0</v>
      </c>
      <c r="BS690" s="519">
        <v>0</v>
      </c>
      <c r="BT690" s="519">
        <v>0</v>
      </c>
      <c r="BU690" s="519">
        <v>0</v>
      </c>
      <c r="BV690" s="519">
        <v>0</v>
      </c>
      <c r="BW690" s="519">
        <v>0</v>
      </c>
      <c r="BX690" s="519">
        <v>0</v>
      </c>
      <c r="BY690" s="519">
        <v>0</v>
      </c>
      <c r="BZ690" s="519">
        <v>0</v>
      </c>
      <c r="CA690" s="519">
        <v>0</v>
      </c>
      <c r="CB690" s="519">
        <v>0</v>
      </c>
      <c r="CC690" s="519">
        <v>0</v>
      </c>
      <c r="CD690" s="519">
        <v>0</v>
      </c>
      <c r="CE690" s="519">
        <v>0</v>
      </c>
      <c r="CF690" s="519">
        <v>0</v>
      </c>
      <c r="CG690" s="519">
        <v>0</v>
      </c>
      <c r="CH690" s="519">
        <v>0</v>
      </c>
      <c r="CI690" s="519">
        <v>0</v>
      </c>
      <c r="CJ690" s="519">
        <v>0</v>
      </c>
      <c r="CK690" s="519">
        <v>0</v>
      </c>
      <c r="CL690" s="519">
        <v>0</v>
      </c>
      <c r="CM690" s="519">
        <v>0</v>
      </c>
      <c r="CN690" s="519">
        <v>0</v>
      </c>
      <c r="CO690" s="519">
        <v>0</v>
      </c>
      <c r="CP690" s="519">
        <v>0</v>
      </c>
      <c r="CQ690" s="519">
        <v>0</v>
      </c>
      <c r="CR690" s="519">
        <v>0</v>
      </c>
      <c r="CS690" s="519">
        <v>0</v>
      </c>
      <c r="CT690" s="519">
        <v>0</v>
      </c>
      <c r="CU690" s="519">
        <v>0</v>
      </c>
      <c r="CV690" s="519">
        <v>0</v>
      </c>
      <c r="CW690" s="519">
        <v>0</v>
      </c>
      <c r="CX690" s="519">
        <v>0</v>
      </c>
      <c r="CY690" s="519">
        <v>0</v>
      </c>
      <c r="CZ690" s="519">
        <v>0</v>
      </c>
      <c r="DA690" s="519">
        <v>0</v>
      </c>
      <c r="DB690" s="519">
        <v>0</v>
      </c>
      <c r="DC690" s="519">
        <v>0</v>
      </c>
      <c r="DD690" s="519">
        <v>0</v>
      </c>
      <c r="DE690" s="519">
        <v>0</v>
      </c>
      <c r="DF690" s="519">
        <v>0</v>
      </c>
      <c r="DG690" s="519">
        <v>0</v>
      </c>
      <c r="DH690" s="519">
        <v>0</v>
      </c>
      <c r="DI690" s="519">
        <v>0</v>
      </c>
      <c r="DJ690" s="519">
        <v>0</v>
      </c>
      <c r="DK690" s="519">
        <v>0</v>
      </c>
      <c r="DL690" s="519">
        <v>0</v>
      </c>
      <c r="DM690" s="519">
        <v>0</v>
      </c>
      <c r="DN690" s="519">
        <v>0</v>
      </c>
      <c r="DO690" s="519">
        <v>0</v>
      </c>
      <c r="DP690" s="519">
        <v>0</v>
      </c>
      <c r="DQ690" s="519">
        <v>0</v>
      </c>
      <c r="DR690" s="519">
        <v>0</v>
      </c>
      <c r="DS690" s="519">
        <v>0</v>
      </c>
      <c r="DT690" s="519">
        <v>0</v>
      </c>
      <c r="DU690" s="519">
        <v>0</v>
      </c>
      <c r="DV690" s="519">
        <v>0</v>
      </c>
      <c r="DW690" s="519">
        <v>0</v>
      </c>
      <c r="DX690" s="519">
        <v>0</v>
      </c>
      <c r="DZ690" s="337"/>
      <c r="EA690" s="519" t="s">
        <v>1062</v>
      </c>
      <c r="EB690" s="519" t="s">
        <v>1059</v>
      </c>
      <c r="EC690" s="519">
        <v>29</v>
      </c>
      <c r="ED690" s="521" t="str">
        <f t="shared" si="35"/>
        <v>SDN200129</v>
      </c>
      <c r="EE690" s="519">
        <v>0</v>
      </c>
      <c r="EF690" s="519">
        <v>282</v>
      </c>
      <c r="EG690" s="519">
        <v>554</v>
      </c>
      <c r="EH690" s="519">
        <v>904</v>
      </c>
      <c r="EI690" s="519">
        <v>1250</v>
      </c>
      <c r="EJ690" s="519">
        <v>1584</v>
      </c>
      <c r="EK690" s="519">
        <v>1915</v>
      </c>
      <c r="EL690" s="519">
        <v>2243</v>
      </c>
      <c r="EM690" s="519">
        <v>2566</v>
      </c>
      <c r="EN690" s="519">
        <v>3043</v>
      </c>
      <c r="EO690" s="519">
        <v>3298</v>
      </c>
      <c r="EP690" s="519">
        <v>3553</v>
      </c>
      <c r="EQ690" s="519">
        <v>3808</v>
      </c>
      <c r="ER690" s="519">
        <v>4063</v>
      </c>
      <c r="ES690" s="519">
        <v>4319</v>
      </c>
      <c r="ET690" s="519">
        <v>4578</v>
      </c>
      <c r="EU690" s="519">
        <v>4846</v>
      </c>
      <c r="EV690" s="519">
        <v>5119</v>
      </c>
      <c r="EW690" s="519">
        <v>5400</v>
      </c>
      <c r="EX690" s="519">
        <v>0</v>
      </c>
      <c r="EY690" s="519">
        <v>0</v>
      </c>
      <c r="EZ690" s="519">
        <v>0</v>
      </c>
      <c r="FA690" s="519">
        <v>0</v>
      </c>
      <c r="FB690" s="519">
        <v>0</v>
      </c>
      <c r="FC690" s="519">
        <v>0</v>
      </c>
      <c r="FD690" s="519">
        <v>0</v>
      </c>
      <c r="FE690" s="519">
        <v>0</v>
      </c>
      <c r="FF690" s="519">
        <v>0</v>
      </c>
      <c r="FG690" s="519">
        <v>0</v>
      </c>
      <c r="FH690" s="519">
        <v>0</v>
      </c>
      <c r="FI690" s="519">
        <v>0</v>
      </c>
      <c r="FJ690" s="519">
        <v>0</v>
      </c>
      <c r="FK690" s="519">
        <v>0</v>
      </c>
      <c r="FL690" s="519">
        <v>0</v>
      </c>
      <c r="FM690" s="519">
        <v>0</v>
      </c>
      <c r="FN690" s="519">
        <v>0</v>
      </c>
      <c r="FO690" s="519">
        <v>0</v>
      </c>
      <c r="FP690" s="519">
        <v>0</v>
      </c>
      <c r="FQ690" s="519">
        <v>0</v>
      </c>
      <c r="FR690" s="519">
        <v>0</v>
      </c>
      <c r="FS690" s="519">
        <v>0</v>
      </c>
      <c r="FT690" s="519">
        <v>0</v>
      </c>
      <c r="FU690" s="519">
        <v>0</v>
      </c>
      <c r="FV690" s="519">
        <v>0</v>
      </c>
      <c r="FW690" s="519">
        <v>0</v>
      </c>
      <c r="FX690" s="519">
        <v>0</v>
      </c>
      <c r="FY690" s="519">
        <v>0</v>
      </c>
      <c r="FZ690" s="519">
        <v>0</v>
      </c>
      <c r="GA690" s="519">
        <v>0</v>
      </c>
      <c r="GB690" s="519">
        <v>0</v>
      </c>
      <c r="GC690" s="519">
        <v>0</v>
      </c>
      <c r="GD690" s="519">
        <v>0</v>
      </c>
      <c r="GE690" s="519">
        <v>0</v>
      </c>
      <c r="GF690" s="519">
        <v>0</v>
      </c>
      <c r="GG690" s="519">
        <v>0</v>
      </c>
      <c r="GH690" s="519">
        <v>0</v>
      </c>
      <c r="GI690" s="519">
        <v>0</v>
      </c>
      <c r="GJ690" s="519">
        <v>0</v>
      </c>
      <c r="GK690" s="519">
        <v>0</v>
      </c>
      <c r="GL690" s="519">
        <v>0</v>
      </c>
      <c r="GM690" s="519">
        <v>0</v>
      </c>
      <c r="GN690" s="519">
        <v>0</v>
      </c>
      <c r="GO690" s="519">
        <v>0</v>
      </c>
      <c r="GP690" s="519">
        <v>0</v>
      </c>
      <c r="GQ690" s="519">
        <v>0</v>
      </c>
      <c r="GR690" s="519">
        <v>0</v>
      </c>
      <c r="GS690" s="519">
        <v>0</v>
      </c>
      <c r="GT690" s="519">
        <v>0</v>
      </c>
      <c r="GU690" s="519">
        <v>0</v>
      </c>
      <c r="GV690" s="519">
        <v>0</v>
      </c>
      <c r="GW690" s="519">
        <v>0</v>
      </c>
      <c r="GX690" s="519">
        <v>0</v>
      </c>
      <c r="GY690" s="519">
        <v>0</v>
      </c>
      <c r="GZ690" s="519">
        <v>0</v>
      </c>
      <c r="HA690" s="519">
        <v>0</v>
      </c>
      <c r="HB690" s="519">
        <v>0</v>
      </c>
      <c r="HC690" s="519">
        <v>0</v>
      </c>
      <c r="HD690" s="519">
        <v>0</v>
      </c>
      <c r="HE690" s="519">
        <v>0</v>
      </c>
      <c r="HF690" s="519">
        <v>0</v>
      </c>
      <c r="HG690" s="519">
        <v>0</v>
      </c>
      <c r="HH690" s="519">
        <v>0</v>
      </c>
      <c r="HI690" s="519">
        <v>0</v>
      </c>
      <c r="HJ690" s="519">
        <v>0</v>
      </c>
      <c r="HK690" s="519">
        <v>0</v>
      </c>
      <c r="HL690" s="519">
        <v>0</v>
      </c>
      <c r="HM690" s="519">
        <v>0</v>
      </c>
      <c r="HN690" s="519">
        <v>0</v>
      </c>
      <c r="HO690" s="519">
        <v>0</v>
      </c>
      <c r="HP690" s="519">
        <v>0</v>
      </c>
      <c r="HQ690" s="519">
        <v>0</v>
      </c>
      <c r="HR690" s="519">
        <v>0</v>
      </c>
      <c r="HS690" s="519">
        <v>0</v>
      </c>
      <c r="HT690" s="519">
        <v>0</v>
      </c>
      <c r="HU690" s="519">
        <v>0</v>
      </c>
      <c r="HV690" s="519">
        <v>0</v>
      </c>
      <c r="HW690" s="519">
        <v>0</v>
      </c>
      <c r="HX690" s="519">
        <v>0</v>
      </c>
      <c r="HY690" s="519">
        <v>0</v>
      </c>
      <c r="HZ690" s="519">
        <v>0</v>
      </c>
      <c r="IA690" s="519">
        <v>0</v>
      </c>
      <c r="IB690" s="519">
        <v>0</v>
      </c>
      <c r="IC690" s="519">
        <v>0</v>
      </c>
      <c r="ID690" s="519">
        <v>0</v>
      </c>
      <c r="IE690" s="519">
        <v>0</v>
      </c>
      <c r="IF690" s="519">
        <v>0</v>
      </c>
      <c r="IG690" s="519">
        <v>0</v>
      </c>
      <c r="IH690" s="519">
        <v>0</v>
      </c>
      <c r="II690" s="519">
        <v>0</v>
      </c>
      <c r="IJ690" s="519">
        <v>0</v>
      </c>
      <c r="IK690" s="519">
        <v>0</v>
      </c>
    </row>
    <row r="691" spans="2:245" hidden="1">
      <c r="B691" s="519" t="s">
        <v>1058</v>
      </c>
      <c r="C691" s="519"/>
      <c r="D691" s="519"/>
      <c r="E691" s="519"/>
      <c r="F691" s="519">
        <v>2</v>
      </c>
      <c r="G691" s="519"/>
      <c r="H691" s="519">
        <v>7</v>
      </c>
      <c r="I691" s="519">
        <v>9</v>
      </c>
      <c r="J691" s="519" t="str">
        <f t="shared" si="33"/>
        <v>SDN10020709</v>
      </c>
      <c r="K691" s="519">
        <v>768</v>
      </c>
      <c r="M691" s="337"/>
      <c r="N691" s="519" t="s">
        <v>1062</v>
      </c>
      <c r="O691" s="519" t="s">
        <v>1059</v>
      </c>
      <c r="P691" s="519">
        <v>30</v>
      </c>
      <c r="Q691" s="521" t="str">
        <f t="shared" si="34"/>
        <v>SDN200130</v>
      </c>
      <c r="R691" s="519">
        <v>0</v>
      </c>
      <c r="S691" s="519">
        <v>140</v>
      </c>
      <c r="T691" s="519">
        <v>284</v>
      </c>
      <c r="U691" s="519">
        <v>431</v>
      </c>
      <c r="V691" s="519">
        <v>581</v>
      </c>
      <c r="W691" s="519">
        <v>736</v>
      </c>
      <c r="X691" s="519">
        <v>895</v>
      </c>
      <c r="Y691" s="519">
        <v>1058</v>
      </c>
      <c r="Z691" s="519">
        <v>1225</v>
      </c>
      <c r="AA691" s="519">
        <v>1864</v>
      </c>
      <c r="AB691" s="519">
        <v>2065</v>
      </c>
      <c r="AC691" s="519">
        <v>2274</v>
      </c>
      <c r="AD691" s="519">
        <v>2490</v>
      </c>
      <c r="AE691" s="519">
        <v>2715</v>
      </c>
      <c r="AF691" s="519">
        <v>2949</v>
      </c>
      <c r="AG691" s="519">
        <v>3196</v>
      </c>
      <c r="AH691" s="519">
        <v>3455</v>
      </c>
      <c r="AI691" s="519">
        <v>3728</v>
      </c>
      <c r="AJ691" s="519">
        <v>4016</v>
      </c>
      <c r="AK691" s="519">
        <v>4323</v>
      </c>
      <c r="AL691" s="519">
        <v>4494</v>
      </c>
      <c r="AM691" s="519">
        <v>4681</v>
      </c>
      <c r="AN691" s="519">
        <v>4885</v>
      </c>
      <c r="AO691" s="519">
        <v>5109</v>
      </c>
      <c r="AP691" s="519">
        <v>5356</v>
      </c>
      <c r="AQ691" s="519">
        <v>5631</v>
      </c>
      <c r="AR691" s="519">
        <v>5932</v>
      </c>
      <c r="AS691" s="519">
        <v>6263</v>
      </c>
      <c r="AT691" s="519">
        <v>6632</v>
      </c>
      <c r="AU691" s="519">
        <v>7040</v>
      </c>
      <c r="AV691" s="519">
        <v>7507</v>
      </c>
      <c r="AW691" s="519">
        <v>8027</v>
      </c>
      <c r="AX691" s="519">
        <v>8607</v>
      </c>
      <c r="AY691" s="519">
        <v>9262</v>
      </c>
      <c r="AZ691" s="519">
        <v>0</v>
      </c>
      <c r="BA691" s="519">
        <v>0</v>
      </c>
      <c r="BB691" s="519">
        <v>0</v>
      </c>
      <c r="BC691" s="519">
        <v>0</v>
      </c>
      <c r="BD691" s="519">
        <v>0</v>
      </c>
      <c r="BE691" s="519">
        <v>0</v>
      </c>
      <c r="BF691" s="519">
        <v>0</v>
      </c>
      <c r="BG691" s="519">
        <v>0</v>
      </c>
      <c r="BH691" s="519">
        <v>0</v>
      </c>
      <c r="BI691" s="519">
        <v>0</v>
      </c>
      <c r="BJ691" s="519">
        <v>0</v>
      </c>
      <c r="BK691" s="519">
        <v>0</v>
      </c>
      <c r="BL691" s="519">
        <v>0</v>
      </c>
      <c r="BM691" s="519">
        <v>0</v>
      </c>
      <c r="BN691" s="519">
        <v>0</v>
      </c>
      <c r="BO691" s="519">
        <v>0</v>
      </c>
      <c r="BP691" s="519">
        <v>0</v>
      </c>
      <c r="BQ691" s="519">
        <v>0</v>
      </c>
      <c r="BR691" s="519">
        <v>0</v>
      </c>
      <c r="BS691" s="519">
        <v>0</v>
      </c>
      <c r="BT691" s="519">
        <v>0</v>
      </c>
      <c r="BU691" s="519">
        <v>0</v>
      </c>
      <c r="BV691" s="519">
        <v>0</v>
      </c>
      <c r="BW691" s="519">
        <v>0</v>
      </c>
      <c r="BX691" s="519">
        <v>0</v>
      </c>
      <c r="BY691" s="519">
        <v>0</v>
      </c>
      <c r="BZ691" s="519">
        <v>0</v>
      </c>
      <c r="CA691" s="519">
        <v>0</v>
      </c>
      <c r="CB691" s="519">
        <v>0</v>
      </c>
      <c r="CC691" s="519">
        <v>0</v>
      </c>
      <c r="CD691" s="519">
        <v>0</v>
      </c>
      <c r="CE691" s="519">
        <v>0</v>
      </c>
      <c r="CF691" s="519">
        <v>0</v>
      </c>
      <c r="CG691" s="519">
        <v>0</v>
      </c>
      <c r="CH691" s="519">
        <v>0</v>
      </c>
      <c r="CI691" s="519">
        <v>0</v>
      </c>
      <c r="CJ691" s="519">
        <v>0</v>
      </c>
      <c r="CK691" s="519">
        <v>0</v>
      </c>
      <c r="CL691" s="519">
        <v>0</v>
      </c>
      <c r="CM691" s="519">
        <v>0</v>
      </c>
      <c r="CN691" s="519">
        <v>0</v>
      </c>
      <c r="CO691" s="519">
        <v>0</v>
      </c>
      <c r="CP691" s="519">
        <v>0</v>
      </c>
      <c r="CQ691" s="519">
        <v>0</v>
      </c>
      <c r="CR691" s="519">
        <v>0</v>
      </c>
      <c r="CS691" s="519">
        <v>0</v>
      </c>
      <c r="CT691" s="519">
        <v>0</v>
      </c>
      <c r="CU691" s="519">
        <v>0</v>
      </c>
      <c r="CV691" s="519">
        <v>0</v>
      </c>
      <c r="CW691" s="519">
        <v>0</v>
      </c>
      <c r="CX691" s="519">
        <v>0</v>
      </c>
      <c r="CY691" s="519">
        <v>0</v>
      </c>
      <c r="CZ691" s="519">
        <v>0</v>
      </c>
      <c r="DA691" s="519">
        <v>0</v>
      </c>
      <c r="DB691" s="519">
        <v>0</v>
      </c>
      <c r="DC691" s="519">
        <v>0</v>
      </c>
      <c r="DD691" s="519">
        <v>0</v>
      </c>
      <c r="DE691" s="519">
        <v>0</v>
      </c>
      <c r="DF691" s="519">
        <v>0</v>
      </c>
      <c r="DG691" s="519">
        <v>0</v>
      </c>
      <c r="DH691" s="519">
        <v>0</v>
      </c>
      <c r="DI691" s="519">
        <v>0</v>
      </c>
      <c r="DJ691" s="519">
        <v>0</v>
      </c>
      <c r="DK691" s="519">
        <v>0</v>
      </c>
      <c r="DL691" s="519">
        <v>0</v>
      </c>
      <c r="DM691" s="519">
        <v>0</v>
      </c>
      <c r="DN691" s="519">
        <v>0</v>
      </c>
      <c r="DO691" s="519">
        <v>0</v>
      </c>
      <c r="DP691" s="519">
        <v>0</v>
      </c>
      <c r="DQ691" s="519">
        <v>0</v>
      </c>
      <c r="DR691" s="519">
        <v>0</v>
      </c>
      <c r="DS691" s="519">
        <v>0</v>
      </c>
      <c r="DT691" s="519">
        <v>0</v>
      </c>
      <c r="DU691" s="519">
        <v>0</v>
      </c>
      <c r="DV691" s="519">
        <v>0</v>
      </c>
      <c r="DW691" s="519">
        <v>0</v>
      </c>
      <c r="DX691" s="519">
        <v>0</v>
      </c>
      <c r="DZ691" s="337"/>
      <c r="EA691" s="519" t="s">
        <v>1062</v>
      </c>
      <c r="EB691" s="519" t="s">
        <v>1059</v>
      </c>
      <c r="EC691" s="519">
        <v>30</v>
      </c>
      <c r="ED691" s="521" t="str">
        <f t="shared" si="35"/>
        <v>SDN200130</v>
      </c>
      <c r="EE691" s="519">
        <v>0</v>
      </c>
      <c r="EF691" s="519">
        <v>270</v>
      </c>
      <c r="EG691" s="519">
        <v>529</v>
      </c>
      <c r="EH691" s="519">
        <v>855</v>
      </c>
      <c r="EI691" s="519">
        <v>1185</v>
      </c>
      <c r="EJ691" s="519">
        <v>1504</v>
      </c>
      <c r="EK691" s="519">
        <v>1820</v>
      </c>
      <c r="EL691" s="519">
        <v>2134</v>
      </c>
      <c r="EM691" s="519">
        <v>2443</v>
      </c>
      <c r="EN691" s="519">
        <v>2906</v>
      </c>
      <c r="EO691" s="519">
        <v>3150</v>
      </c>
      <c r="EP691" s="519">
        <v>3395</v>
      </c>
      <c r="EQ691" s="519">
        <v>3639</v>
      </c>
      <c r="ER691" s="519">
        <v>3885</v>
      </c>
      <c r="ES691" s="519">
        <v>4133</v>
      </c>
      <c r="ET691" s="519">
        <v>4387</v>
      </c>
      <c r="EU691" s="519">
        <v>4648</v>
      </c>
      <c r="EV691" s="519">
        <v>4914</v>
      </c>
      <c r="EW691" s="519">
        <v>5189</v>
      </c>
      <c r="EX691" s="519">
        <v>0</v>
      </c>
      <c r="EY691" s="519">
        <v>0</v>
      </c>
      <c r="EZ691" s="519">
        <v>0</v>
      </c>
      <c r="FA691" s="519">
        <v>0</v>
      </c>
      <c r="FB691" s="519">
        <v>0</v>
      </c>
      <c r="FC691" s="519">
        <v>0</v>
      </c>
      <c r="FD691" s="519">
        <v>0</v>
      </c>
      <c r="FE691" s="519">
        <v>0</v>
      </c>
      <c r="FF691" s="519">
        <v>0</v>
      </c>
      <c r="FG691" s="519">
        <v>0</v>
      </c>
      <c r="FH691" s="519">
        <v>0</v>
      </c>
      <c r="FI691" s="519">
        <v>0</v>
      </c>
      <c r="FJ691" s="519">
        <v>0</v>
      </c>
      <c r="FK691" s="519">
        <v>0</v>
      </c>
      <c r="FL691" s="519">
        <v>0</v>
      </c>
      <c r="FM691" s="519">
        <v>0</v>
      </c>
      <c r="FN691" s="519">
        <v>0</v>
      </c>
      <c r="FO691" s="519">
        <v>0</v>
      </c>
      <c r="FP691" s="519">
        <v>0</v>
      </c>
      <c r="FQ691" s="519">
        <v>0</v>
      </c>
      <c r="FR691" s="519">
        <v>0</v>
      </c>
      <c r="FS691" s="519">
        <v>0</v>
      </c>
      <c r="FT691" s="519">
        <v>0</v>
      </c>
      <c r="FU691" s="519">
        <v>0</v>
      </c>
      <c r="FV691" s="519">
        <v>0</v>
      </c>
      <c r="FW691" s="519">
        <v>0</v>
      </c>
      <c r="FX691" s="519">
        <v>0</v>
      </c>
      <c r="FY691" s="519">
        <v>0</v>
      </c>
      <c r="FZ691" s="519">
        <v>0</v>
      </c>
      <c r="GA691" s="519">
        <v>0</v>
      </c>
      <c r="GB691" s="519">
        <v>0</v>
      </c>
      <c r="GC691" s="519">
        <v>0</v>
      </c>
      <c r="GD691" s="519">
        <v>0</v>
      </c>
      <c r="GE691" s="519">
        <v>0</v>
      </c>
      <c r="GF691" s="519">
        <v>0</v>
      </c>
      <c r="GG691" s="519">
        <v>0</v>
      </c>
      <c r="GH691" s="519">
        <v>0</v>
      </c>
      <c r="GI691" s="519">
        <v>0</v>
      </c>
      <c r="GJ691" s="519">
        <v>0</v>
      </c>
      <c r="GK691" s="519">
        <v>0</v>
      </c>
      <c r="GL691" s="519">
        <v>0</v>
      </c>
      <c r="GM691" s="519">
        <v>0</v>
      </c>
      <c r="GN691" s="519">
        <v>0</v>
      </c>
      <c r="GO691" s="519">
        <v>0</v>
      </c>
      <c r="GP691" s="519">
        <v>0</v>
      </c>
      <c r="GQ691" s="519">
        <v>0</v>
      </c>
      <c r="GR691" s="519">
        <v>0</v>
      </c>
      <c r="GS691" s="519">
        <v>0</v>
      </c>
      <c r="GT691" s="519">
        <v>0</v>
      </c>
      <c r="GU691" s="519">
        <v>0</v>
      </c>
      <c r="GV691" s="519">
        <v>0</v>
      </c>
      <c r="GW691" s="519">
        <v>0</v>
      </c>
      <c r="GX691" s="519">
        <v>0</v>
      </c>
      <c r="GY691" s="519">
        <v>0</v>
      </c>
      <c r="GZ691" s="519">
        <v>0</v>
      </c>
      <c r="HA691" s="519">
        <v>0</v>
      </c>
      <c r="HB691" s="519">
        <v>0</v>
      </c>
      <c r="HC691" s="519">
        <v>0</v>
      </c>
      <c r="HD691" s="519">
        <v>0</v>
      </c>
      <c r="HE691" s="519">
        <v>0</v>
      </c>
      <c r="HF691" s="519">
        <v>0</v>
      </c>
      <c r="HG691" s="519">
        <v>0</v>
      </c>
      <c r="HH691" s="519">
        <v>0</v>
      </c>
      <c r="HI691" s="519">
        <v>0</v>
      </c>
      <c r="HJ691" s="519">
        <v>0</v>
      </c>
      <c r="HK691" s="519">
        <v>0</v>
      </c>
      <c r="HL691" s="519">
        <v>0</v>
      </c>
      <c r="HM691" s="519">
        <v>0</v>
      </c>
      <c r="HN691" s="519">
        <v>0</v>
      </c>
      <c r="HO691" s="519">
        <v>0</v>
      </c>
      <c r="HP691" s="519">
        <v>0</v>
      </c>
      <c r="HQ691" s="519">
        <v>0</v>
      </c>
      <c r="HR691" s="519">
        <v>0</v>
      </c>
      <c r="HS691" s="519">
        <v>0</v>
      </c>
      <c r="HT691" s="519">
        <v>0</v>
      </c>
      <c r="HU691" s="519">
        <v>0</v>
      </c>
      <c r="HV691" s="519">
        <v>0</v>
      </c>
      <c r="HW691" s="519">
        <v>0</v>
      </c>
      <c r="HX691" s="519">
        <v>0</v>
      </c>
      <c r="HY691" s="519">
        <v>0</v>
      </c>
      <c r="HZ691" s="519">
        <v>0</v>
      </c>
      <c r="IA691" s="519">
        <v>0</v>
      </c>
      <c r="IB691" s="519">
        <v>0</v>
      </c>
      <c r="IC691" s="519">
        <v>0</v>
      </c>
      <c r="ID691" s="519">
        <v>0</v>
      </c>
      <c r="IE691" s="519">
        <v>0</v>
      </c>
      <c r="IF691" s="519">
        <v>0</v>
      </c>
      <c r="IG691" s="519">
        <v>0</v>
      </c>
      <c r="IH691" s="519">
        <v>0</v>
      </c>
      <c r="II691" s="519">
        <v>0</v>
      </c>
      <c r="IJ691" s="519">
        <v>0</v>
      </c>
      <c r="IK691" s="519">
        <v>0</v>
      </c>
    </row>
    <row r="692" spans="2:245" hidden="1">
      <c r="B692" s="519" t="s">
        <v>1058</v>
      </c>
      <c r="C692" s="519"/>
      <c r="D692" s="519"/>
      <c r="E692" s="519"/>
      <c r="F692" s="519">
        <v>2</v>
      </c>
      <c r="G692" s="519"/>
      <c r="H692" s="519">
        <v>7</v>
      </c>
      <c r="I692" s="519">
        <v>10</v>
      </c>
      <c r="J692" s="519" t="str">
        <f t="shared" si="33"/>
        <v>SDN10020710</v>
      </c>
      <c r="K692" s="519">
        <v>768</v>
      </c>
      <c r="M692" s="337"/>
      <c r="N692" s="519" t="s">
        <v>1062</v>
      </c>
      <c r="O692" s="519" t="s">
        <v>1059</v>
      </c>
      <c r="P692" s="519">
        <v>31</v>
      </c>
      <c r="Q692" s="521" t="str">
        <f t="shared" si="34"/>
        <v>SDN200131</v>
      </c>
      <c r="R692" s="519">
        <v>0</v>
      </c>
      <c r="S692" s="519">
        <v>134</v>
      </c>
      <c r="T692" s="519">
        <v>272</v>
      </c>
      <c r="U692" s="519">
        <v>412</v>
      </c>
      <c r="V692" s="519">
        <v>556</v>
      </c>
      <c r="W692" s="519">
        <v>704</v>
      </c>
      <c r="X692" s="519">
        <v>856</v>
      </c>
      <c r="Y692" s="519">
        <v>1012</v>
      </c>
      <c r="Z692" s="519">
        <v>1172</v>
      </c>
      <c r="AA692" s="519">
        <v>1784</v>
      </c>
      <c r="AB692" s="519">
        <v>1978</v>
      </c>
      <c r="AC692" s="519">
        <v>2178</v>
      </c>
      <c r="AD692" s="519">
        <v>2386</v>
      </c>
      <c r="AE692" s="519">
        <v>2603</v>
      </c>
      <c r="AF692" s="519">
        <v>2831</v>
      </c>
      <c r="AG692" s="519">
        <v>3070</v>
      </c>
      <c r="AH692" s="519">
        <v>3321</v>
      </c>
      <c r="AI692" s="519">
        <v>3586</v>
      </c>
      <c r="AJ692" s="519">
        <v>3867</v>
      </c>
      <c r="AK692" s="519">
        <v>4170</v>
      </c>
      <c r="AL692" s="519">
        <v>4341</v>
      </c>
      <c r="AM692" s="519">
        <v>4527</v>
      </c>
      <c r="AN692" s="519">
        <v>4731</v>
      </c>
      <c r="AO692" s="519">
        <v>4957</v>
      </c>
      <c r="AP692" s="519">
        <v>5210</v>
      </c>
      <c r="AQ692" s="519">
        <v>5486</v>
      </c>
      <c r="AR692" s="519">
        <v>5791</v>
      </c>
      <c r="AS692" s="519">
        <v>6130</v>
      </c>
      <c r="AT692" s="519">
        <v>6505</v>
      </c>
      <c r="AU692" s="519">
        <v>6933</v>
      </c>
      <c r="AV692" s="519">
        <v>7411</v>
      </c>
      <c r="AW692" s="519">
        <v>7943</v>
      </c>
      <c r="AX692" s="519">
        <v>8544</v>
      </c>
      <c r="AY692" s="519">
        <v>9221</v>
      </c>
      <c r="AZ692" s="519">
        <v>0</v>
      </c>
      <c r="BA692" s="519">
        <v>0</v>
      </c>
      <c r="BB692" s="519">
        <v>0</v>
      </c>
      <c r="BC692" s="519">
        <v>0</v>
      </c>
      <c r="BD692" s="519">
        <v>0</v>
      </c>
      <c r="BE692" s="519">
        <v>0</v>
      </c>
      <c r="BF692" s="519">
        <v>0</v>
      </c>
      <c r="BG692" s="519">
        <v>0</v>
      </c>
      <c r="BH692" s="519">
        <v>0</v>
      </c>
      <c r="BI692" s="519">
        <v>0</v>
      </c>
      <c r="BJ692" s="519">
        <v>0</v>
      </c>
      <c r="BK692" s="519">
        <v>0</v>
      </c>
      <c r="BL692" s="519">
        <v>0</v>
      </c>
      <c r="BM692" s="519">
        <v>0</v>
      </c>
      <c r="BN692" s="519">
        <v>0</v>
      </c>
      <c r="BO692" s="519">
        <v>0</v>
      </c>
      <c r="BP692" s="519">
        <v>0</v>
      </c>
      <c r="BQ692" s="519">
        <v>0</v>
      </c>
      <c r="BR692" s="519">
        <v>0</v>
      </c>
      <c r="BS692" s="519">
        <v>0</v>
      </c>
      <c r="BT692" s="519">
        <v>0</v>
      </c>
      <c r="BU692" s="519">
        <v>0</v>
      </c>
      <c r="BV692" s="519">
        <v>0</v>
      </c>
      <c r="BW692" s="519">
        <v>0</v>
      </c>
      <c r="BX692" s="519">
        <v>0</v>
      </c>
      <c r="BY692" s="519">
        <v>0</v>
      </c>
      <c r="BZ692" s="519">
        <v>0</v>
      </c>
      <c r="CA692" s="519">
        <v>0</v>
      </c>
      <c r="CB692" s="519">
        <v>0</v>
      </c>
      <c r="CC692" s="519">
        <v>0</v>
      </c>
      <c r="CD692" s="519">
        <v>0</v>
      </c>
      <c r="CE692" s="519">
        <v>0</v>
      </c>
      <c r="CF692" s="519">
        <v>0</v>
      </c>
      <c r="CG692" s="519">
        <v>0</v>
      </c>
      <c r="CH692" s="519">
        <v>0</v>
      </c>
      <c r="CI692" s="519">
        <v>0</v>
      </c>
      <c r="CJ692" s="519">
        <v>0</v>
      </c>
      <c r="CK692" s="519">
        <v>0</v>
      </c>
      <c r="CL692" s="519">
        <v>0</v>
      </c>
      <c r="CM692" s="519">
        <v>0</v>
      </c>
      <c r="CN692" s="519">
        <v>0</v>
      </c>
      <c r="CO692" s="519">
        <v>0</v>
      </c>
      <c r="CP692" s="519">
        <v>0</v>
      </c>
      <c r="CQ692" s="519">
        <v>0</v>
      </c>
      <c r="CR692" s="519">
        <v>0</v>
      </c>
      <c r="CS692" s="519">
        <v>0</v>
      </c>
      <c r="CT692" s="519">
        <v>0</v>
      </c>
      <c r="CU692" s="519">
        <v>0</v>
      </c>
      <c r="CV692" s="519">
        <v>0</v>
      </c>
      <c r="CW692" s="519">
        <v>0</v>
      </c>
      <c r="CX692" s="519">
        <v>0</v>
      </c>
      <c r="CY692" s="519">
        <v>0</v>
      </c>
      <c r="CZ692" s="519">
        <v>0</v>
      </c>
      <c r="DA692" s="519">
        <v>0</v>
      </c>
      <c r="DB692" s="519">
        <v>0</v>
      </c>
      <c r="DC692" s="519">
        <v>0</v>
      </c>
      <c r="DD692" s="519">
        <v>0</v>
      </c>
      <c r="DE692" s="519">
        <v>0</v>
      </c>
      <c r="DF692" s="519">
        <v>0</v>
      </c>
      <c r="DG692" s="519">
        <v>0</v>
      </c>
      <c r="DH692" s="519">
        <v>0</v>
      </c>
      <c r="DI692" s="519">
        <v>0</v>
      </c>
      <c r="DJ692" s="519">
        <v>0</v>
      </c>
      <c r="DK692" s="519">
        <v>0</v>
      </c>
      <c r="DL692" s="519">
        <v>0</v>
      </c>
      <c r="DM692" s="519">
        <v>0</v>
      </c>
      <c r="DN692" s="519">
        <v>0</v>
      </c>
      <c r="DO692" s="519">
        <v>0</v>
      </c>
      <c r="DP692" s="519">
        <v>0</v>
      </c>
      <c r="DQ692" s="519">
        <v>0</v>
      </c>
      <c r="DR692" s="519">
        <v>0</v>
      </c>
      <c r="DS692" s="519">
        <v>0</v>
      </c>
      <c r="DT692" s="519">
        <v>0</v>
      </c>
      <c r="DU692" s="519">
        <v>0</v>
      </c>
      <c r="DV692" s="519">
        <v>0</v>
      </c>
      <c r="DW692" s="519">
        <v>0</v>
      </c>
      <c r="DX692" s="519">
        <v>0</v>
      </c>
      <c r="DZ692" s="337"/>
      <c r="EA692" s="519" t="s">
        <v>1062</v>
      </c>
      <c r="EB692" s="519" t="s">
        <v>1059</v>
      </c>
      <c r="EC692" s="519">
        <v>31</v>
      </c>
      <c r="ED692" s="521" t="str">
        <f t="shared" si="35"/>
        <v>SDN200131</v>
      </c>
      <c r="EE692" s="519">
        <v>0</v>
      </c>
      <c r="EF692" s="519">
        <v>257</v>
      </c>
      <c r="EG692" s="519">
        <v>505</v>
      </c>
      <c r="EH692" s="519">
        <v>806</v>
      </c>
      <c r="EI692" s="519">
        <v>1119</v>
      </c>
      <c r="EJ692" s="519">
        <v>1423</v>
      </c>
      <c r="EK692" s="519">
        <v>1724</v>
      </c>
      <c r="EL692" s="519">
        <v>2023</v>
      </c>
      <c r="EM692" s="519">
        <v>2318</v>
      </c>
      <c r="EN692" s="519">
        <v>2765</v>
      </c>
      <c r="EO692" s="519">
        <v>3000</v>
      </c>
      <c r="EP692" s="519">
        <v>3233</v>
      </c>
      <c r="EQ692" s="519">
        <v>3467</v>
      </c>
      <c r="ER692" s="519">
        <v>3704</v>
      </c>
      <c r="ES692" s="519">
        <v>3947</v>
      </c>
      <c r="ET692" s="519">
        <v>4193</v>
      </c>
      <c r="EU692" s="519">
        <v>4445</v>
      </c>
      <c r="EV692" s="519">
        <v>4704</v>
      </c>
      <c r="EW692" s="519">
        <v>4973</v>
      </c>
      <c r="EX692" s="519">
        <v>0</v>
      </c>
      <c r="EY692" s="519">
        <v>0</v>
      </c>
      <c r="EZ692" s="519">
        <v>0</v>
      </c>
      <c r="FA692" s="519">
        <v>0</v>
      </c>
      <c r="FB692" s="519">
        <v>0</v>
      </c>
      <c r="FC692" s="519">
        <v>0</v>
      </c>
      <c r="FD692" s="519">
        <v>0</v>
      </c>
      <c r="FE692" s="519">
        <v>0</v>
      </c>
      <c r="FF692" s="519">
        <v>0</v>
      </c>
      <c r="FG692" s="519">
        <v>0</v>
      </c>
      <c r="FH692" s="519">
        <v>0</v>
      </c>
      <c r="FI692" s="519">
        <v>0</v>
      </c>
      <c r="FJ692" s="519">
        <v>0</v>
      </c>
      <c r="FK692" s="519">
        <v>0</v>
      </c>
      <c r="FL692" s="519">
        <v>0</v>
      </c>
      <c r="FM692" s="519">
        <v>0</v>
      </c>
      <c r="FN692" s="519">
        <v>0</v>
      </c>
      <c r="FO692" s="519">
        <v>0</v>
      </c>
      <c r="FP692" s="519">
        <v>0</v>
      </c>
      <c r="FQ692" s="519">
        <v>0</v>
      </c>
      <c r="FR692" s="519">
        <v>0</v>
      </c>
      <c r="FS692" s="519">
        <v>0</v>
      </c>
      <c r="FT692" s="519">
        <v>0</v>
      </c>
      <c r="FU692" s="519">
        <v>0</v>
      </c>
      <c r="FV692" s="519">
        <v>0</v>
      </c>
      <c r="FW692" s="519">
        <v>0</v>
      </c>
      <c r="FX692" s="519">
        <v>0</v>
      </c>
      <c r="FY692" s="519">
        <v>0</v>
      </c>
      <c r="FZ692" s="519">
        <v>0</v>
      </c>
      <c r="GA692" s="519">
        <v>0</v>
      </c>
      <c r="GB692" s="519">
        <v>0</v>
      </c>
      <c r="GC692" s="519">
        <v>0</v>
      </c>
      <c r="GD692" s="519">
        <v>0</v>
      </c>
      <c r="GE692" s="519">
        <v>0</v>
      </c>
      <c r="GF692" s="519">
        <v>0</v>
      </c>
      <c r="GG692" s="519">
        <v>0</v>
      </c>
      <c r="GH692" s="519">
        <v>0</v>
      </c>
      <c r="GI692" s="519">
        <v>0</v>
      </c>
      <c r="GJ692" s="519">
        <v>0</v>
      </c>
      <c r="GK692" s="519">
        <v>0</v>
      </c>
      <c r="GL692" s="519">
        <v>0</v>
      </c>
      <c r="GM692" s="519">
        <v>0</v>
      </c>
      <c r="GN692" s="519">
        <v>0</v>
      </c>
      <c r="GO692" s="519">
        <v>0</v>
      </c>
      <c r="GP692" s="519">
        <v>0</v>
      </c>
      <c r="GQ692" s="519">
        <v>0</v>
      </c>
      <c r="GR692" s="519">
        <v>0</v>
      </c>
      <c r="GS692" s="519">
        <v>0</v>
      </c>
      <c r="GT692" s="519">
        <v>0</v>
      </c>
      <c r="GU692" s="519">
        <v>0</v>
      </c>
      <c r="GV692" s="519">
        <v>0</v>
      </c>
      <c r="GW692" s="519">
        <v>0</v>
      </c>
      <c r="GX692" s="519">
        <v>0</v>
      </c>
      <c r="GY692" s="519">
        <v>0</v>
      </c>
      <c r="GZ692" s="519">
        <v>0</v>
      </c>
      <c r="HA692" s="519">
        <v>0</v>
      </c>
      <c r="HB692" s="519">
        <v>0</v>
      </c>
      <c r="HC692" s="519">
        <v>0</v>
      </c>
      <c r="HD692" s="519">
        <v>0</v>
      </c>
      <c r="HE692" s="519">
        <v>0</v>
      </c>
      <c r="HF692" s="519">
        <v>0</v>
      </c>
      <c r="HG692" s="519">
        <v>0</v>
      </c>
      <c r="HH692" s="519">
        <v>0</v>
      </c>
      <c r="HI692" s="519">
        <v>0</v>
      </c>
      <c r="HJ692" s="519">
        <v>0</v>
      </c>
      <c r="HK692" s="519">
        <v>0</v>
      </c>
      <c r="HL692" s="519">
        <v>0</v>
      </c>
      <c r="HM692" s="519">
        <v>0</v>
      </c>
      <c r="HN692" s="519">
        <v>0</v>
      </c>
      <c r="HO692" s="519">
        <v>0</v>
      </c>
      <c r="HP692" s="519">
        <v>0</v>
      </c>
      <c r="HQ692" s="519">
        <v>0</v>
      </c>
      <c r="HR692" s="519">
        <v>0</v>
      </c>
      <c r="HS692" s="519">
        <v>0</v>
      </c>
      <c r="HT692" s="519">
        <v>0</v>
      </c>
      <c r="HU692" s="519">
        <v>0</v>
      </c>
      <c r="HV692" s="519">
        <v>0</v>
      </c>
      <c r="HW692" s="519">
        <v>0</v>
      </c>
      <c r="HX692" s="519">
        <v>0</v>
      </c>
      <c r="HY692" s="519">
        <v>0</v>
      </c>
      <c r="HZ692" s="519">
        <v>0</v>
      </c>
      <c r="IA692" s="519">
        <v>0</v>
      </c>
      <c r="IB692" s="519">
        <v>0</v>
      </c>
      <c r="IC692" s="519">
        <v>0</v>
      </c>
      <c r="ID692" s="519">
        <v>0</v>
      </c>
      <c r="IE692" s="519">
        <v>0</v>
      </c>
      <c r="IF692" s="519">
        <v>0</v>
      </c>
      <c r="IG692" s="519">
        <v>0</v>
      </c>
      <c r="IH692" s="519">
        <v>0</v>
      </c>
      <c r="II692" s="519">
        <v>0</v>
      </c>
      <c r="IJ692" s="519">
        <v>0</v>
      </c>
      <c r="IK692" s="519">
        <v>0</v>
      </c>
    </row>
    <row r="693" spans="2:245" hidden="1">
      <c r="B693" s="519" t="s">
        <v>1058</v>
      </c>
      <c r="C693" s="519"/>
      <c r="D693" s="519"/>
      <c r="E693" s="519"/>
      <c r="F693" s="519">
        <v>2</v>
      </c>
      <c r="G693" s="519"/>
      <c r="H693" s="519">
        <v>8</v>
      </c>
      <c r="I693" s="519">
        <v>1</v>
      </c>
      <c r="J693" s="519" t="str">
        <f t="shared" si="33"/>
        <v>SDN10020801</v>
      </c>
      <c r="K693" s="519">
        <v>960</v>
      </c>
      <c r="M693" s="337"/>
      <c r="N693" s="519" t="s">
        <v>1062</v>
      </c>
      <c r="O693" s="519" t="s">
        <v>1059</v>
      </c>
      <c r="P693" s="519">
        <v>32</v>
      </c>
      <c r="Q693" s="521" t="str">
        <f t="shared" si="34"/>
        <v>SDN200132</v>
      </c>
      <c r="R693" s="519">
        <v>0</v>
      </c>
      <c r="S693" s="519">
        <v>128</v>
      </c>
      <c r="T693" s="519">
        <v>259</v>
      </c>
      <c r="U693" s="519">
        <v>393</v>
      </c>
      <c r="V693" s="519">
        <v>531</v>
      </c>
      <c r="W693" s="519">
        <v>672</v>
      </c>
      <c r="X693" s="519">
        <v>817</v>
      </c>
      <c r="Y693" s="519">
        <v>966</v>
      </c>
      <c r="Z693" s="519">
        <v>1120</v>
      </c>
      <c r="AA693" s="519">
        <v>1705</v>
      </c>
      <c r="AB693" s="519">
        <v>1891</v>
      </c>
      <c r="AC693" s="519">
        <v>2083</v>
      </c>
      <c r="AD693" s="519">
        <v>2283</v>
      </c>
      <c r="AE693" s="519">
        <v>2493</v>
      </c>
      <c r="AF693" s="519">
        <v>2713</v>
      </c>
      <c r="AG693" s="519">
        <v>2944</v>
      </c>
      <c r="AH693" s="519">
        <v>3188</v>
      </c>
      <c r="AI693" s="519">
        <v>3446</v>
      </c>
      <c r="AJ693" s="519">
        <v>3723</v>
      </c>
      <c r="AK693" s="519">
        <v>4019</v>
      </c>
      <c r="AL693" s="519">
        <v>4188</v>
      </c>
      <c r="AM693" s="519">
        <v>4373</v>
      </c>
      <c r="AN693" s="519">
        <v>4579</v>
      </c>
      <c r="AO693" s="519">
        <v>4810</v>
      </c>
      <c r="AP693" s="519">
        <v>5063</v>
      </c>
      <c r="AQ693" s="519">
        <v>5342</v>
      </c>
      <c r="AR693" s="519">
        <v>5652</v>
      </c>
      <c r="AS693" s="519">
        <v>5996</v>
      </c>
      <c r="AT693" s="519">
        <v>6387</v>
      </c>
      <c r="AU693" s="519">
        <v>6825</v>
      </c>
      <c r="AV693" s="519">
        <v>7311</v>
      </c>
      <c r="AW693" s="519">
        <v>7861</v>
      </c>
      <c r="AX693" s="519">
        <v>8479</v>
      </c>
      <c r="AY693" s="519">
        <v>9191</v>
      </c>
      <c r="AZ693" s="519">
        <v>0</v>
      </c>
      <c r="BA693" s="519">
        <v>0</v>
      </c>
      <c r="BB693" s="519">
        <v>0</v>
      </c>
      <c r="BC693" s="519">
        <v>0</v>
      </c>
      <c r="BD693" s="519">
        <v>0</v>
      </c>
      <c r="BE693" s="519">
        <v>0</v>
      </c>
      <c r="BF693" s="519">
        <v>0</v>
      </c>
      <c r="BG693" s="519">
        <v>0</v>
      </c>
      <c r="BH693" s="519">
        <v>0</v>
      </c>
      <c r="BI693" s="519">
        <v>0</v>
      </c>
      <c r="BJ693" s="519">
        <v>0</v>
      </c>
      <c r="BK693" s="519">
        <v>0</v>
      </c>
      <c r="BL693" s="519">
        <v>0</v>
      </c>
      <c r="BM693" s="519">
        <v>0</v>
      </c>
      <c r="BN693" s="519">
        <v>0</v>
      </c>
      <c r="BO693" s="519">
        <v>0</v>
      </c>
      <c r="BP693" s="519">
        <v>0</v>
      </c>
      <c r="BQ693" s="519">
        <v>0</v>
      </c>
      <c r="BR693" s="519">
        <v>0</v>
      </c>
      <c r="BS693" s="519">
        <v>0</v>
      </c>
      <c r="BT693" s="519">
        <v>0</v>
      </c>
      <c r="BU693" s="519">
        <v>0</v>
      </c>
      <c r="BV693" s="519">
        <v>0</v>
      </c>
      <c r="BW693" s="519">
        <v>0</v>
      </c>
      <c r="BX693" s="519">
        <v>0</v>
      </c>
      <c r="BY693" s="519">
        <v>0</v>
      </c>
      <c r="BZ693" s="519">
        <v>0</v>
      </c>
      <c r="CA693" s="519">
        <v>0</v>
      </c>
      <c r="CB693" s="519">
        <v>0</v>
      </c>
      <c r="CC693" s="519">
        <v>0</v>
      </c>
      <c r="CD693" s="519">
        <v>0</v>
      </c>
      <c r="CE693" s="519">
        <v>0</v>
      </c>
      <c r="CF693" s="519">
        <v>0</v>
      </c>
      <c r="CG693" s="519">
        <v>0</v>
      </c>
      <c r="CH693" s="519">
        <v>0</v>
      </c>
      <c r="CI693" s="519">
        <v>0</v>
      </c>
      <c r="CJ693" s="519">
        <v>0</v>
      </c>
      <c r="CK693" s="519">
        <v>0</v>
      </c>
      <c r="CL693" s="519">
        <v>0</v>
      </c>
      <c r="CM693" s="519">
        <v>0</v>
      </c>
      <c r="CN693" s="519">
        <v>0</v>
      </c>
      <c r="CO693" s="519">
        <v>0</v>
      </c>
      <c r="CP693" s="519">
        <v>0</v>
      </c>
      <c r="CQ693" s="519">
        <v>0</v>
      </c>
      <c r="CR693" s="519">
        <v>0</v>
      </c>
      <c r="CS693" s="519">
        <v>0</v>
      </c>
      <c r="CT693" s="519">
        <v>0</v>
      </c>
      <c r="CU693" s="519">
        <v>0</v>
      </c>
      <c r="CV693" s="519">
        <v>0</v>
      </c>
      <c r="CW693" s="519">
        <v>0</v>
      </c>
      <c r="CX693" s="519">
        <v>0</v>
      </c>
      <c r="CY693" s="519">
        <v>0</v>
      </c>
      <c r="CZ693" s="519">
        <v>0</v>
      </c>
      <c r="DA693" s="519">
        <v>0</v>
      </c>
      <c r="DB693" s="519">
        <v>0</v>
      </c>
      <c r="DC693" s="519">
        <v>0</v>
      </c>
      <c r="DD693" s="519">
        <v>0</v>
      </c>
      <c r="DE693" s="519">
        <v>0</v>
      </c>
      <c r="DF693" s="519">
        <v>0</v>
      </c>
      <c r="DG693" s="519">
        <v>0</v>
      </c>
      <c r="DH693" s="519">
        <v>0</v>
      </c>
      <c r="DI693" s="519">
        <v>0</v>
      </c>
      <c r="DJ693" s="519">
        <v>0</v>
      </c>
      <c r="DK693" s="519">
        <v>0</v>
      </c>
      <c r="DL693" s="519">
        <v>0</v>
      </c>
      <c r="DM693" s="519">
        <v>0</v>
      </c>
      <c r="DN693" s="519">
        <v>0</v>
      </c>
      <c r="DO693" s="519">
        <v>0</v>
      </c>
      <c r="DP693" s="519">
        <v>0</v>
      </c>
      <c r="DQ693" s="519">
        <v>0</v>
      </c>
      <c r="DR693" s="519">
        <v>0</v>
      </c>
      <c r="DS693" s="519">
        <v>0</v>
      </c>
      <c r="DT693" s="519">
        <v>0</v>
      </c>
      <c r="DU693" s="519">
        <v>0</v>
      </c>
      <c r="DV693" s="519">
        <v>0</v>
      </c>
      <c r="DW693" s="519">
        <v>0</v>
      </c>
      <c r="DX693" s="519">
        <v>0</v>
      </c>
      <c r="DZ693" s="337"/>
      <c r="EA693" s="519" t="s">
        <v>1062</v>
      </c>
      <c r="EB693" s="519" t="s">
        <v>1059</v>
      </c>
      <c r="EC693" s="519">
        <v>32</v>
      </c>
      <c r="ED693" s="521" t="str">
        <f t="shared" si="35"/>
        <v>SDN200132</v>
      </c>
      <c r="EE693" s="519">
        <v>0</v>
      </c>
      <c r="EF693" s="519">
        <v>245</v>
      </c>
      <c r="EG693" s="519">
        <v>478</v>
      </c>
      <c r="EH693" s="519">
        <v>757</v>
      </c>
      <c r="EI693" s="519">
        <v>1056</v>
      </c>
      <c r="EJ693" s="519">
        <v>1344</v>
      </c>
      <c r="EK693" s="519">
        <v>1628</v>
      </c>
      <c r="EL693" s="519">
        <v>1913</v>
      </c>
      <c r="EM693" s="519">
        <v>2194</v>
      </c>
      <c r="EN693" s="519">
        <v>2628</v>
      </c>
      <c r="EO693" s="519">
        <v>2852</v>
      </c>
      <c r="EP693" s="519">
        <v>3075</v>
      </c>
      <c r="EQ693" s="519">
        <v>3300</v>
      </c>
      <c r="ER693" s="519">
        <v>3529</v>
      </c>
      <c r="ES693" s="519">
        <v>3762</v>
      </c>
      <c r="ET693" s="519">
        <v>4001</v>
      </c>
      <c r="EU693" s="519">
        <v>4246</v>
      </c>
      <c r="EV693" s="519">
        <v>4499</v>
      </c>
      <c r="EW693" s="519">
        <v>4766</v>
      </c>
      <c r="EX693" s="519">
        <v>0</v>
      </c>
      <c r="EY693" s="519">
        <v>0</v>
      </c>
      <c r="EZ693" s="519">
        <v>0</v>
      </c>
      <c r="FA693" s="519">
        <v>0</v>
      </c>
      <c r="FB693" s="519">
        <v>0</v>
      </c>
      <c r="FC693" s="519">
        <v>0</v>
      </c>
      <c r="FD693" s="519">
        <v>0</v>
      </c>
      <c r="FE693" s="519">
        <v>0</v>
      </c>
      <c r="FF693" s="519">
        <v>0</v>
      </c>
      <c r="FG693" s="519">
        <v>0</v>
      </c>
      <c r="FH693" s="519">
        <v>0</v>
      </c>
      <c r="FI693" s="519">
        <v>0</v>
      </c>
      <c r="FJ693" s="519">
        <v>0</v>
      </c>
      <c r="FK693" s="519">
        <v>0</v>
      </c>
      <c r="FL693" s="519">
        <v>0</v>
      </c>
      <c r="FM693" s="519">
        <v>0</v>
      </c>
      <c r="FN693" s="519">
        <v>0</v>
      </c>
      <c r="FO693" s="519">
        <v>0</v>
      </c>
      <c r="FP693" s="519">
        <v>0</v>
      </c>
      <c r="FQ693" s="519">
        <v>0</v>
      </c>
      <c r="FR693" s="519">
        <v>0</v>
      </c>
      <c r="FS693" s="519">
        <v>0</v>
      </c>
      <c r="FT693" s="519">
        <v>0</v>
      </c>
      <c r="FU693" s="519">
        <v>0</v>
      </c>
      <c r="FV693" s="519">
        <v>0</v>
      </c>
      <c r="FW693" s="519">
        <v>0</v>
      </c>
      <c r="FX693" s="519">
        <v>0</v>
      </c>
      <c r="FY693" s="519">
        <v>0</v>
      </c>
      <c r="FZ693" s="519">
        <v>0</v>
      </c>
      <c r="GA693" s="519">
        <v>0</v>
      </c>
      <c r="GB693" s="519">
        <v>0</v>
      </c>
      <c r="GC693" s="519">
        <v>0</v>
      </c>
      <c r="GD693" s="519">
        <v>0</v>
      </c>
      <c r="GE693" s="519">
        <v>0</v>
      </c>
      <c r="GF693" s="519">
        <v>0</v>
      </c>
      <c r="GG693" s="519">
        <v>0</v>
      </c>
      <c r="GH693" s="519">
        <v>0</v>
      </c>
      <c r="GI693" s="519">
        <v>0</v>
      </c>
      <c r="GJ693" s="519">
        <v>0</v>
      </c>
      <c r="GK693" s="519">
        <v>0</v>
      </c>
      <c r="GL693" s="519">
        <v>0</v>
      </c>
      <c r="GM693" s="519">
        <v>0</v>
      </c>
      <c r="GN693" s="519">
        <v>0</v>
      </c>
      <c r="GO693" s="519">
        <v>0</v>
      </c>
      <c r="GP693" s="519">
        <v>0</v>
      </c>
      <c r="GQ693" s="519">
        <v>0</v>
      </c>
      <c r="GR693" s="519">
        <v>0</v>
      </c>
      <c r="GS693" s="519">
        <v>0</v>
      </c>
      <c r="GT693" s="519">
        <v>0</v>
      </c>
      <c r="GU693" s="519">
        <v>0</v>
      </c>
      <c r="GV693" s="519">
        <v>0</v>
      </c>
      <c r="GW693" s="519">
        <v>0</v>
      </c>
      <c r="GX693" s="519">
        <v>0</v>
      </c>
      <c r="GY693" s="519">
        <v>0</v>
      </c>
      <c r="GZ693" s="519">
        <v>0</v>
      </c>
      <c r="HA693" s="519">
        <v>0</v>
      </c>
      <c r="HB693" s="519">
        <v>0</v>
      </c>
      <c r="HC693" s="519">
        <v>0</v>
      </c>
      <c r="HD693" s="519">
        <v>0</v>
      </c>
      <c r="HE693" s="519">
        <v>0</v>
      </c>
      <c r="HF693" s="519">
        <v>0</v>
      </c>
      <c r="HG693" s="519">
        <v>0</v>
      </c>
      <c r="HH693" s="519">
        <v>0</v>
      </c>
      <c r="HI693" s="519">
        <v>0</v>
      </c>
      <c r="HJ693" s="519">
        <v>0</v>
      </c>
      <c r="HK693" s="519">
        <v>0</v>
      </c>
      <c r="HL693" s="519">
        <v>0</v>
      </c>
      <c r="HM693" s="519">
        <v>0</v>
      </c>
      <c r="HN693" s="519">
        <v>0</v>
      </c>
      <c r="HO693" s="519">
        <v>0</v>
      </c>
      <c r="HP693" s="519">
        <v>0</v>
      </c>
      <c r="HQ693" s="519">
        <v>0</v>
      </c>
      <c r="HR693" s="519">
        <v>0</v>
      </c>
      <c r="HS693" s="519">
        <v>0</v>
      </c>
      <c r="HT693" s="519">
        <v>0</v>
      </c>
      <c r="HU693" s="519">
        <v>0</v>
      </c>
      <c r="HV693" s="519">
        <v>0</v>
      </c>
      <c r="HW693" s="519">
        <v>0</v>
      </c>
      <c r="HX693" s="519">
        <v>0</v>
      </c>
      <c r="HY693" s="519">
        <v>0</v>
      </c>
      <c r="HZ693" s="519">
        <v>0</v>
      </c>
      <c r="IA693" s="519">
        <v>0</v>
      </c>
      <c r="IB693" s="519">
        <v>0</v>
      </c>
      <c r="IC693" s="519">
        <v>0</v>
      </c>
      <c r="ID693" s="519">
        <v>0</v>
      </c>
      <c r="IE693" s="519">
        <v>0</v>
      </c>
      <c r="IF693" s="519">
        <v>0</v>
      </c>
      <c r="IG693" s="519">
        <v>0</v>
      </c>
      <c r="IH693" s="519">
        <v>0</v>
      </c>
      <c r="II693" s="519">
        <v>0</v>
      </c>
      <c r="IJ693" s="519">
        <v>0</v>
      </c>
      <c r="IK693" s="519">
        <v>0</v>
      </c>
    </row>
    <row r="694" spans="2:245" hidden="1">
      <c r="B694" s="519" t="s">
        <v>1058</v>
      </c>
      <c r="C694" s="519"/>
      <c r="D694" s="519"/>
      <c r="E694" s="519"/>
      <c r="F694" s="519">
        <v>2</v>
      </c>
      <c r="G694" s="519"/>
      <c r="H694" s="519">
        <v>8</v>
      </c>
      <c r="I694" s="519">
        <v>2</v>
      </c>
      <c r="J694" s="519" t="str">
        <f t="shared" si="33"/>
        <v>SDN10020802</v>
      </c>
      <c r="K694" s="519">
        <v>960</v>
      </c>
      <c r="M694" s="337"/>
      <c r="N694" s="519" t="s">
        <v>1062</v>
      </c>
      <c r="O694" s="519" t="s">
        <v>1059</v>
      </c>
      <c r="P694" s="519">
        <v>33</v>
      </c>
      <c r="Q694" s="521" t="str">
        <f t="shared" si="34"/>
        <v>SDN200133</v>
      </c>
      <c r="R694" s="519">
        <v>0</v>
      </c>
      <c r="S694" s="519">
        <v>122</v>
      </c>
      <c r="T694" s="519">
        <v>247</v>
      </c>
      <c r="U694" s="519">
        <v>375</v>
      </c>
      <c r="V694" s="519">
        <v>506</v>
      </c>
      <c r="W694" s="519">
        <v>641</v>
      </c>
      <c r="X694" s="519">
        <v>779</v>
      </c>
      <c r="Y694" s="519">
        <v>922</v>
      </c>
      <c r="Z694" s="519">
        <v>1069</v>
      </c>
      <c r="AA694" s="519">
        <v>1627</v>
      </c>
      <c r="AB694" s="519">
        <v>1805</v>
      </c>
      <c r="AC694" s="519">
        <v>1989</v>
      </c>
      <c r="AD694" s="519">
        <v>2183</v>
      </c>
      <c r="AE694" s="519">
        <v>2385</v>
      </c>
      <c r="AF694" s="519">
        <v>2597</v>
      </c>
      <c r="AG694" s="519">
        <v>2820</v>
      </c>
      <c r="AH694" s="519">
        <v>3056</v>
      </c>
      <c r="AI694" s="519">
        <v>3309</v>
      </c>
      <c r="AJ694" s="519">
        <v>3579</v>
      </c>
      <c r="AK694" s="519">
        <v>3866</v>
      </c>
      <c r="AL694" s="519">
        <v>4034</v>
      </c>
      <c r="AM694" s="519">
        <v>4220</v>
      </c>
      <c r="AN694" s="519">
        <v>4429</v>
      </c>
      <c r="AO694" s="519">
        <v>4659</v>
      </c>
      <c r="AP694" s="519">
        <v>4914</v>
      </c>
      <c r="AQ694" s="519">
        <v>5197</v>
      </c>
      <c r="AR694" s="519">
        <v>5510</v>
      </c>
      <c r="AS694" s="519">
        <v>5868</v>
      </c>
      <c r="AT694" s="519">
        <v>6266</v>
      </c>
      <c r="AU694" s="519">
        <v>6709</v>
      </c>
      <c r="AV694" s="519">
        <v>7210</v>
      </c>
      <c r="AW694" s="519">
        <v>7772</v>
      </c>
      <c r="AX694" s="519">
        <v>8421</v>
      </c>
      <c r="AY694" s="519">
        <v>9156</v>
      </c>
      <c r="AZ694" s="519">
        <v>0</v>
      </c>
      <c r="BA694" s="519">
        <v>0</v>
      </c>
      <c r="BB694" s="519">
        <v>0</v>
      </c>
      <c r="BC694" s="519">
        <v>0</v>
      </c>
      <c r="BD694" s="519">
        <v>0</v>
      </c>
      <c r="BE694" s="519">
        <v>0</v>
      </c>
      <c r="BF694" s="519">
        <v>0</v>
      </c>
      <c r="BG694" s="519">
        <v>0</v>
      </c>
      <c r="BH694" s="519">
        <v>0</v>
      </c>
      <c r="BI694" s="519">
        <v>0</v>
      </c>
      <c r="BJ694" s="519">
        <v>0</v>
      </c>
      <c r="BK694" s="519">
        <v>0</v>
      </c>
      <c r="BL694" s="519">
        <v>0</v>
      </c>
      <c r="BM694" s="519">
        <v>0</v>
      </c>
      <c r="BN694" s="519">
        <v>0</v>
      </c>
      <c r="BO694" s="519">
        <v>0</v>
      </c>
      <c r="BP694" s="519">
        <v>0</v>
      </c>
      <c r="BQ694" s="519">
        <v>0</v>
      </c>
      <c r="BR694" s="519">
        <v>0</v>
      </c>
      <c r="BS694" s="519">
        <v>0</v>
      </c>
      <c r="BT694" s="519">
        <v>0</v>
      </c>
      <c r="BU694" s="519">
        <v>0</v>
      </c>
      <c r="BV694" s="519">
        <v>0</v>
      </c>
      <c r="BW694" s="519">
        <v>0</v>
      </c>
      <c r="BX694" s="519">
        <v>0</v>
      </c>
      <c r="BY694" s="519">
        <v>0</v>
      </c>
      <c r="BZ694" s="519">
        <v>0</v>
      </c>
      <c r="CA694" s="519">
        <v>0</v>
      </c>
      <c r="CB694" s="519">
        <v>0</v>
      </c>
      <c r="CC694" s="519">
        <v>0</v>
      </c>
      <c r="CD694" s="519">
        <v>0</v>
      </c>
      <c r="CE694" s="519">
        <v>0</v>
      </c>
      <c r="CF694" s="519">
        <v>0</v>
      </c>
      <c r="CG694" s="519">
        <v>0</v>
      </c>
      <c r="CH694" s="519">
        <v>0</v>
      </c>
      <c r="CI694" s="519">
        <v>0</v>
      </c>
      <c r="CJ694" s="519">
        <v>0</v>
      </c>
      <c r="CK694" s="519">
        <v>0</v>
      </c>
      <c r="CL694" s="519">
        <v>0</v>
      </c>
      <c r="CM694" s="519">
        <v>0</v>
      </c>
      <c r="CN694" s="519">
        <v>0</v>
      </c>
      <c r="CO694" s="519">
        <v>0</v>
      </c>
      <c r="CP694" s="519">
        <v>0</v>
      </c>
      <c r="CQ694" s="519">
        <v>0</v>
      </c>
      <c r="CR694" s="519">
        <v>0</v>
      </c>
      <c r="CS694" s="519">
        <v>0</v>
      </c>
      <c r="CT694" s="519">
        <v>0</v>
      </c>
      <c r="CU694" s="519">
        <v>0</v>
      </c>
      <c r="CV694" s="519">
        <v>0</v>
      </c>
      <c r="CW694" s="519">
        <v>0</v>
      </c>
      <c r="CX694" s="519">
        <v>0</v>
      </c>
      <c r="CY694" s="519">
        <v>0</v>
      </c>
      <c r="CZ694" s="519">
        <v>0</v>
      </c>
      <c r="DA694" s="519">
        <v>0</v>
      </c>
      <c r="DB694" s="519">
        <v>0</v>
      </c>
      <c r="DC694" s="519">
        <v>0</v>
      </c>
      <c r="DD694" s="519">
        <v>0</v>
      </c>
      <c r="DE694" s="519">
        <v>0</v>
      </c>
      <c r="DF694" s="519">
        <v>0</v>
      </c>
      <c r="DG694" s="519">
        <v>0</v>
      </c>
      <c r="DH694" s="519">
        <v>0</v>
      </c>
      <c r="DI694" s="519">
        <v>0</v>
      </c>
      <c r="DJ694" s="519">
        <v>0</v>
      </c>
      <c r="DK694" s="519">
        <v>0</v>
      </c>
      <c r="DL694" s="519">
        <v>0</v>
      </c>
      <c r="DM694" s="519">
        <v>0</v>
      </c>
      <c r="DN694" s="519">
        <v>0</v>
      </c>
      <c r="DO694" s="519">
        <v>0</v>
      </c>
      <c r="DP694" s="519">
        <v>0</v>
      </c>
      <c r="DQ694" s="519">
        <v>0</v>
      </c>
      <c r="DR694" s="519">
        <v>0</v>
      </c>
      <c r="DS694" s="519">
        <v>0</v>
      </c>
      <c r="DT694" s="519">
        <v>0</v>
      </c>
      <c r="DU694" s="519">
        <v>0</v>
      </c>
      <c r="DV694" s="519">
        <v>0</v>
      </c>
      <c r="DW694" s="519">
        <v>0</v>
      </c>
      <c r="DX694" s="519">
        <v>0</v>
      </c>
      <c r="DZ694" s="337"/>
      <c r="EA694" s="519" t="s">
        <v>1062</v>
      </c>
      <c r="EB694" s="519" t="s">
        <v>1059</v>
      </c>
      <c r="EC694" s="519">
        <v>33</v>
      </c>
      <c r="ED694" s="521" t="str">
        <f t="shared" si="35"/>
        <v>SDN200133</v>
      </c>
      <c r="EE694" s="519">
        <v>0</v>
      </c>
      <c r="EF694" s="519">
        <v>232</v>
      </c>
      <c r="EG694" s="519">
        <v>454</v>
      </c>
      <c r="EH694" s="519">
        <v>710</v>
      </c>
      <c r="EI694" s="519">
        <v>992</v>
      </c>
      <c r="EJ694" s="519">
        <v>1265</v>
      </c>
      <c r="EK694" s="519">
        <v>1534</v>
      </c>
      <c r="EL694" s="519">
        <v>1806</v>
      </c>
      <c r="EM694" s="519">
        <v>2074</v>
      </c>
      <c r="EN694" s="519">
        <v>2492</v>
      </c>
      <c r="EO694" s="519">
        <v>2705</v>
      </c>
      <c r="EP694" s="519">
        <v>2919</v>
      </c>
      <c r="EQ694" s="519">
        <v>3137</v>
      </c>
      <c r="ER694" s="519">
        <v>3357</v>
      </c>
      <c r="ES694" s="519">
        <v>3582</v>
      </c>
      <c r="ET694" s="519">
        <v>3811</v>
      </c>
      <c r="EU694" s="519">
        <v>4048</v>
      </c>
      <c r="EV694" s="519">
        <v>4298</v>
      </c>
      <c r="EW694" s="519">
        <v>4559</v>
      </c>
      <c r="EX694" s="519">
        <v>0</v>
      </c>
      <c r="EY694" s="519">
        <v>0</v>
      </c>
      <c r="EZ694" s="519">
        <v>0</v>
      </c>
      <c r="FA694" s="519">
        <v>0</v>
      </c>
      <c r="FB694" s="519">
        <v>0</v>
      </c>
      <c r="FC694" s="519">
        <v>0</v>
      </c>
      <c r="FD694" s="519">
        <v>0</v>
      </c>
      <c r="FE694" s="519">
        <v>0</v>
      </c>
      <c r="FF694" s="519">
        <v>0</v>
      </c>
      <c r="FG694" s="519">
        <v>0</v>
      </c>
      <c r="FH694" s="519">
        <v>0</v>
      </c>
      <c r="FI694" s="519">
        <v>0</v>
      </c>
      <c r="FJ694" s="519">
        <v>0</v>
      </c>
      <c r="FK694" s="519">
        <v>0</v>
      </c>
      <c r="FL694" s="519">
        <v>0</v>
      </c>
      <c r="FM694" s="519">
        <v>0</v>
      </c>
      <c r="FN694" s="519">
        <v>0</v>
      </c>
      <c r="FO694" s="519">
        <v>0</v>
      </c>
      <c r="FP694" s="519">
        <v>0</v>
      </c>
      <c r="FQ694" s="519">
        <v>0</v>
      </c>
      <c r="FR694" s="519">
        <v>0</v>
      </c>
      <c r="FS694" s="519">
        <v>0</v>
      </c>
      <c r="FT694" s="519">
        <v>0</v>
      </c>
      <c r="FU694" s="519">
        <v>0</v>
      </c>
      <c r="FV694" s="519">
        <v>0</v>
      </c>
      <c r="FW694" s="519">
        <v>0</v>
      </c>
      <c r="FX694" s="519">
        <v>0</v>
      </c>
      <c r="FY694" s="519">
        <v>0</v>
      </c>
      <c r="FZ694" s="519">
        <v>0</v>
      </c>
      <c r="GA694" s="519">
        <v>0</v>
      </c>
      <c r="GB694" s="519">
        <v>0</v>
      </c>
      <c r="GC694" s="519">
        <v>0</v>
      </c>
      <c r="GD694" s="519">
        <v>0</v>
      </c>
      <c r="GE694" s="519">
        <v>0</v>
      </c>
      <c r="GF694" s="519">
        <v>0</v>
      </c>
      <c r="GG694" s="519">
        <v>0</v>
      </c>
      <c r="GH694" s="519">
        <v>0</v>
      </c>
      <c r="GI694" s="519">
        <v>0</v>
      </c>
      <c r="GJ694" s="519">
        <v>0</v>
      </c>
      <c r="GK694" s="519">
        <v>0</v>
      </c>
      <c r="GL694" s="519">
        <v>0</v>
      </c>
      <c r="GM694" s="519">
        <v>0</v>
      </c>
      <c r="GN694" s="519">
        <v>0</v>
      </c>
      <c r="GO694" s="519">
        <v>0</v>
      </c>
      <c r="GP694" s="519">
        <v>0</v>
      </c>
      <c r="GQ694" s="519">
        <v>0</v>
      </c>
      <c r="GR694" s="519">
        <v>0</v>
      </c>
      <c r="GS694" s="519">
        <v>0</v>
      </c>
      <c r="GT694" s="519">
        <v>0</v>
      </c>
      <c r="GU694" s="519">
        <v>0</v>
      </c>
      <c r="GV694" s="519">
        <v>0</v>
      </c>
      <c r="GW694" s="519">
        <v>0</v>
      </c>
      <c r="GX694" s="519">
        <v>0</v>
      </c>
      <c r="GY694" s="519">
        <v>0</v>
      </c>
      <c r="GZ694" s="519">
        <v>0</v>
      </c>
      <c r="HA694" s="519">
        <v>0</v>
      </c>
      <c r="HB694" s="519">
        <v>0</v>
      </c>
      <c r="HC694" s="519">
        <v>0</v>
      </c>
      <c r="HD694" s="519">
        <v>0</v>
      </c>
      <c r="HE694" s="519">
        <v>0</v>
      </c>
      <c r="HF694" s="519">
        <v>0</v>
      </c>
      <c r="HG694" s="519">
        <v>0</v>
      </c>
      <c r="HH694" s="519">
        <v>0</v>
      </c>
      <c r="HI694" s="519">
        <v>0</v>
      </c>
      <c r="HJ694" s="519">
        <v>0</v>
      </c>
      <c r="HK694" s="519">
        <v>0</v>
      </c>
      <c r="HL694" s="519">
        <v>0</v>
      </c>
      <c r="HM694" s="519">
        <v>0</v>
      </c>
      <c r="HN694" s="519">
        <v>0</v>
      </c>
      <c r="HO694" s="519">
        <v>0</v>
      </c>
      <c r="HP694" s="519">
        <v>0</v>
      </c>
      <c r="HQ694" s="519">
        <v>0</v>
      </c>
      <c r="HR694" s="519">
        <v>0</v>
      </c>
      <c r="HS694" s="519">
        <v>0</v>
      </c>
      <c r="HT694" s="519">
        <v>0</v>
      </c>
      <c r="HU694" s="519">
        <v>0</v>
      </c>
      <c r="HV694" s="519">
        <v>0</v>
      </c>
      <c r="HW694" s="519">
        <v>0</v>
      </c>
      <c r="HX694" s="519">
        <v>0</v>
      </c>
      <c r="HY694" s="519">
        <v>0</v>
      </c>
      <c r="HZ694" s="519">
        <v>0</v>
      </c>
      <c r="IA694" s="519">
        <v>0</v>
      </c>
      <c r="IB694" s="519">
        <v>0</v>
      </c>
      <c r="IC694" s="519">
        <v>0</v>
      </c>
      <c r="ID694" s="519">
        <v>0</v>
      </c>
      <c r="IE694" s="519">
        <v>0</v>
      </c>
      <c r="IF694" s="519">
        <v>0</v>
      </c>
      <c r="IG694" s="519">
        <v>0</v>
      </c>
      <c r="IH694" s="519">
        <v>0</v>
      </c>
      <c r="II694" s="519">
        <v>0</v>
      </c>
      <c r="IJ694" s="519">
        <v>0</v>
      </c>
      <c r="IK694" s="519">
        <v>0</v>
      </c>
    </row>
    <row r="695" spans="2:245" hidden="1">
      <c r="B695" s="519" t="s">
        <v>1058</v>
      </c>
      <c r="C695" s="519"/>
      <c r="D695" s="519"/>
      <c r="E695" s="519"/>
      <c r="F695" s="519">
        <v>2</v>
      </c>
      <c r="G695" s="519"/>
      <c r="H695" s="519">
        <v>8</v>
      </c>
      <c r="I695" s="519">
        <v>3</v>
      </c>
      <c r="J695" s="519" t="str">
        <f t="shared" si="33"/>
        <v>SDN10020803</v>
      </c>
      <c r="K695" s="519">
        <v>960</v>
      </c>
      <c r="M695" s="337"/>
      <c r="N695" s="519" t="s">
        <v>1062</v>
      </c>
      <c r="O695" s="519" t="s">
        <v>1059</v>
      </c>
      <c r="P695" s="519">
        <v>34</v>
      </c>
      <c r="Q695" s="521" t="str">
        <f t="shared" si="34"/>
        <v>SDN200134</v>
      </c>
      <c r="R695" s="519">
        <v>0</v>
      </c>
      <c r="S695" s="519">
        <v>116</v>
      </c>
      <c r="T695" s="519">
        <v>235</v>
      </c>
      <c r="U695" s="519">
        <v>357</v>
      </c>
      <c r="V695" s="519">
        <v>482</v>
      </c>
      <c r="W695" s="519">
        <v>610</v>
      </c>
      <c r="X695" s="519">
        <v>742</v>
      </c>
      <c r="Y695" s="519">
        <v>878</v>
      </c>
      <c r="Z695" s="519">
        <v>1019</v>
      </c>
      <c r="AA695" s="519">
        <v>1551</v>
      </c>
      <c r="AB695" s="519">
        <v>1721</v>
      </c>
      <c r="AC695" s="519">
        <v>1899</v>
      </c>
      <c r="AD695" s="519">
        <v>2084</v>
      </c>
      <c r="AE695" s="519">
        <v>2279</v>
      </c>
      <c r="AF695" s="519">
        <v>2483</v>
      </c>
      <c r="AG695" s="519">
        <v>2699</v>
      </c>
      <c r="AH695" s="519">
        <v>2930</v>
      </c>
      <c r="AI695" s="519">
        <v>3175</v>
      </c>
      <c r="AJ695" s="519">
        <v>3437</v>
      </c>
      <c r="AK695" s="519">
        <v>3717</v>
      </c>
      <c r="AL695" s="519">
        <v>3885</v>
      </c>
      <c r="AM695" s="519">
        <v>4073</v>
      </c>
      <c r="AN695" s="519">
        <v>4280</v>
      </c>
      <c r="AO695" s="519">
        <v>4511</v>
      </c>
      <c r="AP695" s="519">
        <v>4769</v>
      </c>
      <c r="AQ695" s="519">
        <v>5054</v>
      </c>
      <c r="AR695" s="519">
        <v>5378</v>
      </c>
      <c r="AS695" s="519">
        <v>5740</v>
      </c>
      <c r="AT695" s="519">
        <v>6143</v>
      </c>
      <c r="AU695" s="519">
        <v>6597</v>
      </c>
      <c r="AV695" s="519">
        <v>7108</v>
      </c>
      <c r="AW695" s="519">
        <v>7696</v>
      </c>
      <c r="AX695" s="519">
        <v>8363</v>
      </c>
      <c r="AY695" s="519">
        <v>9127</v>
      </c>
      <c r="AZ695" s="519">
        <v>0</v>
      </c>
      <c r="BA695" s="519">
        <v>0</v>
      </c>
      <c r="BB695" s="519">
        <v>0</v>
      </c>
      <c r="BC695" s="519">
        <v>0</v>
      </c>
      <c r="BD695" s="519">
        <v>0</v>
      </c>
      <c r="BE695" s="519">
        <v>0</v>
      </c>
      <c r="BF695" s="519">
        <v>0</v>
      </c>
      <c r="BG695" s="519">
        <v>0</v>
      </c>
      <c r="BH695" s="519">
        <v>0</v>
      </c>
      <c r="BI695" s="519">
        <v>0</v>
      </c>
      <c r="BJ695" s="519">
        <v>0</v>
      </c>
      <c r="BK695" s="519">
        <v>0</v>
      </c>
      <c r="BL695" s="519">
        <v>0</v>
      </c>
      <c r="BM695" s="519">
        <v>0</v>
      </c>
      <c r="BN695" s="519">
        <v>0</v>
      </c>
      <c r="BO695" s="519">
        <v>0</v>
      </c>
      <c r="BP695" s="519">
        <v>0</v>
      </c>
      <c r="BQ695" s="519">
        <v>0</v>
      </c>
      <c r="BR695" s="519">
        <v>0</v>
      </c>
      <c r="BS695" s="519">
        <v>0</v>
      </c>
      <c r="BT695" s="519">
        <v>0</v>
      </c>
      <c r="BU695" s="519">
        <v>0</v>
      </c>
      <c r="BV695" s="519">
        <v>0</v>
      </c>
      <c r="BW695" s="519">
        <v>0</v>
      </c>
      <c r="BX695" s="519">
        <v>0</v>
      </c>
      <c r="BY695" s="519">
        <v>0</v>
      </c>
      <c r="BZ695" s="519">
        <v>0</v>
      </c>
      <c r="CA695" s="519">
        <v>0</v>
      </c>
      <c r="CB695" s="519">
        <v>0</v>
      </c>
      <c r="CC695" s="519">
        <v>0</v>
      </c>
      <c r="CD695" s="519">
        <v>0</v>
      </c>
      <c r="CE695" s="519">
        <v>0</v>
      </c>
      <c r="CF695" s="519">
        <v>0</v>
      </c>
      <c r="CG695" s="519">
        <v>0</v>
      </c>
      <c r="CH695" s="519">
        <v>0</v>
      </c>
      <c r="CI695" s="519">
        <v>0</v>
      </c>
      <c r="CJ695" s="519">
        <v>0</v>
      </c>
      <c r="CK695" s="519">
        <v>0</v>
      </c>
      <c r="CL695" s="519">
        <v>0</v>
      </c>
      <c r="CM695" s="519">
        <v>0</v>
      </c>
      <c r="CN695" s="519">
        <v>0</v>
      </c>
      <c r="CO695" s="519">
        <v>0</v>
      </c>
      <c r="CP695" s="519">
        <v>0</v>
      </c>
      <c r="CQ695" s="519">
        <v>0</v>
      </c>
      <c r="CR695" s="519">
        <v>0</v>
      </c>
      <c r="CS695" s="519">
        <v>0</v>
      </c>
      <c r="CT695" s="519">
        <v>0</v>
      </c>
      <c r="CU695" s="519">
        <v>0</v>
      </c>
      <c r="CV695" s="519">
        <v>0</v>
      </c>
      <c r="CW695" s="519">
        <v>0</v>
      </c>
      <c r="CX695" s="519">
        <v>0</v>
      </c>
      <c r="CY695" s="519">
        <v>0</v>
      </c>
      <c r="CZ695" s="519">
        <v>0</v>
      </c>
      <c r="DA695" s="519">
        <v>0</v>
      </c>
      <c r="DB695" s="519">
        <v>0</v>
      </c>
      <c r="DC695" s="519">
        <v>0</v>
      </c>
      <c r="DD695" s="519">
        <v>0</v>
      </c>
      <c r="DE695" s="519">
        <v>0</v>
      </c>
      <c r="DF695" s="519">
        <v>0</v>
      </c>
      <c r="DG695" s="519">
        <v>0</v>
      </c>
      <c r="DH695" s="519">
        <v>0</v>
      </c>
      <c r="DI695" s="519">
        <v>0</v>
      </c>
      <c r="DJ695" s="519">
        <v>0</v>
      </c>
      <c r="DK695" s="519">
        <v>0</v>
      </c>
      <c r="DL695" s="519">
        <v>0</v>
      </c>
      <c r="DM695" s="519">
        <v>0</v>
      </c>
      <c r="DN695" s="519">
        <v>0</v>
      </c>
      <c r="DO695" s="519">
        <v>0</v>
      </c>
      <c r="DP695" s="519">
        <v>0</v>
      </c>
      <c r="DQ695" s="519">
        <v>0</v>
      </c>
      <c r="DR695" s="519">
        <v>0</v>
      </c>
      <c r="DS695" s="519">
        <v>0</v>
      </c>
      <c r="DT695" s="519">
        <v>0</v>
      </c>
      <c r="DU695" s="519">
        <v>0</v>
      </c>
      <c r="DV695" s="519">
        <v>0</v>
      </c>
      <c r="DW695" s="519">
        <v>0</v>
      </c>
      <c r="DX695" s="519">
        <v>0</v>
      </c>
      <c r="DZ695" s="337"/>
      <c r="EA695" s="519" t="s">
        <v>1062</v>
      </c>
      <c r="EB695" s="519" t="s">
        <v>1059</v>
      </c>
      <c r="EC695" s="519">
        <v>34</v>
      </c>
      <c r="ED695" s="521" t="str">
        <f t="shared" si="35"/>
        <v>SDN200134</v>
      </c>
      <c r="EE695" s="519">
        <v>0</v>
      </c>
      <c r="EF695" s="519">
        <v>219</v>
      </c>
      <c r="EG695" s="519">
        <v>429</v>
      </c>
      <c r="EH695" s="519">
        <v>663</v>
      </c>
      <c r="EI695" s="519">
        <v>929</v>
      </c>
      <c r="EJ695" s="519">
        <v>1188</v>
      </c>
      <c r="EK695" s="519">
        <v>1444</v>
      </c>
      <c r="EL695" s="519">
        <v>1702</v>
      </c>
      <c r="EM695" s="519">
        <v>1956</v>
      </c>
      <c r="EN695" s="519">
        <v>2359</v>
      </c>
      <c r="EO695" s="519">
        <v>2563</v>
      </c>
      <c r="EP695" s="519">
        <v>2769</v>
      </c>
      <c r="EQ695" s="519">
        <v>2976</v>
      </c>
      <c r="ER695" s="519">
        <v>3189</v>
      </c>
      <c r="ES695" s="519">
        <v>3404</v>
      </c>
      <c r="ET695" s="519">
        <v>3627</v>
      </c>
      <c r="EU695" s="519">
        <v>3860</v>
      </c>
      <c r="EV695" s="519">
        <v>4102</v>
      </c>
      <c r="EW695" s="519">
        <v>4355</v>
      </c>
      <c r="EX695" s="519">
        <v>0</v>
      </c>
      <c r="EY695" s="519">
        <v>0</v>
      </c>
      <c r="EZ695" s="519">
        <v>0</v>
      </c>
      <c r="FA695" s="519">
        <v>0</v>
      </c>
      <c r="FB695" s="519">
        <v>0</v>
      </c>
      <c r="FC695" s="519">
        <v>0</v>
      </c>
      <c r="FD695" s="519">
        <v>0</v>
      </c>
      <c r="FE695" s="519">
        <v>0</v>
      </c>
      <c r="FF695" s="519">
        <v>0</v>
      </c>
      <c r="FG695" s="519">
        <v>0</v>
      </c>
      <c r="FH695" s="519">
        <v>0</v>
      </c>
      <c r="FI695" s="519">
        <v>0</v>
      </c>
      <c r="FJ695" s="519">
        <v>0</v>
      </c>
      <c r="FK695" s="519">
        <v>0</v>
      </c>
      <c r="FL695" s="519">
        <v>0</v>
      </c>
      <c r="FM695" s="519">
        <v>0</v>
      </c>
      <c r="FN695" s="519">
        <v>0</v>
      </c>
      <c r="FO695" s="519">
        <v>0</v>
      </c>
      <c r="FP695" s="519">
        <v>0</v>
      </c>
      <c r="FQ695" s="519">
        <v>0</v>
      </c>
      <c r="FR695" s="519">
        <v>0</v>
      </c>
      <c r="FS695" s="519">
        <v>0</v>
      </c>
      <c r="FT695" s="519">
        <v>0</v>
      </c>
      <c r="FU695" s="519">
        <v>0</v>
      </c>
      <c r="FV695" s="519">
        <v>0</v>
      </c>
      <c r="FW695" s="519">
        <v>0</v>
      </c>
      <c r="FX695" s="519">
        <v>0</v>
      </c>
      <c r="FY695" s="519">
        <v>0</v>
      </c>
      <c r="FZ695" s="519">
        <v>0</v>
      </c>
      <c r="GA695" s="519">
        <v>0</v>
      </c>
      <c r="GB695" s="519">
        <v>0</v>
      </c>
      <c r="GC695" s="519">
        <v>0</v>
      </c>
      <c r="GD695" s="519">
        <v>0</v>
      </c>
      <c r="GE695" s="519">
        <v>0</v>
      </c>
      <c r="GF695" s="519">
        <v>0</v>
      </c>
      <c r="GG695" s="519">
        <v>0</v>
      </c>
      <c r="GH695" s="519">
        <v>0</v>
      </c>
      <c r="GI695" s="519">
        <v>0</v>
      </c>
      <c r="GJ695" s="519">
        <v>0</v>
      </c>
      <c r="GK695" s="519">
        <v>0</v>
      </c>
      <c r="GL695" s="519">
        <v>0</v>
      </c>
      <c r="GM695" s="519">
        <v>0</v>
      </c>
      <c r="GN695" s="519">
        <v>0</v>
      </c>
      <c r="GO695" s="519">
        <v>0</v>
      </c>
      <c r="GP695" s="519">
        <v>0</v>
      </c>
      <c r="GQ695" s="519">
        <v>0</v>
      </c>
      <c r="GR695" s="519">
        <v>0</v>
      </c>
      <c r="GS695" s="519">
        <v>0</v>
      </c>
      <c r="GT695" s="519">
        <v>0</v>
      </c>
      <c r="GU695" s="519">
        <v>0</v>
      </c>
      <c r="GV695" s="519">
        <v>0</v>
      </c>
      <c r="GW695" s="519">
        <v>0</v>
      </c>
      <c r="GX695" s="519">
        <v>0</v>
      </c>
      <c r="GY695" s="519">
        <v>0</v>
      </c>
      <c r="GZ695" s="519">
        <v>0</v>
      </c>
      <c r="HA695" s="519">
        <v>0</v>
      </c>
      <c r="HB695" s="519">
        <v>0</v>
      </c>
      <c r="HC695" s="519">
        <v>0</v>
      </c>
      <c r="HD695" s="519">
        <v>0</v>
      </c>
      <c r="HE695" s="519">
        <v>0</v>
      </c>
      <c r="HF695" s="519">
        <v>0</v>
      </c>
      <c r="HG695" s="519">
        <v>0</v>
      </c>
      <c r="HH695" s="519">
        <v>0</v>
      </c>
      <c r="HI695" s="519">
        <v>0</v>
      </c>
      <c r="HJ695" s="519">
        <v>0</v>
      </c>
      <c r="HK695" s="519">
        <v>0</v>
      </c>
      <c r="HL695" s="519">
        <v>0</v>
      </c>
      <c r="HM695" s="519">
        <v>0</v>
      </c>
      <c r="HN695" s="519">
        <v>0</v>
      </c>
      <c r="HO695" s="519">
        <v>0</v>
      </c>
      <c r="HP695" s="519">
        <v>0</v>
      </c>
      <c r="HQ695" s="519">
        <v>0</v>
      </c>
      <c r="HR695" s="519">
        <v>0</v>
      </c>
      <c r="HS695" s="519">
        <v>0</v>
      </c>
      <c r="HT695" s="519">
        <v>0</v>
      </c>
      <c r="HU695" s="519">
        <v>0</v>
      </c>
      <c r="HV695" s="519">
        <v>0</v>
      </c>
      <c r="HW695" s="519">
        <v>0</v>
      </c>
      <c r="HX695" s="519">
        <v>0</v>
      </c>
      <c r="HY695" s="519">
        <v>0</v>
      </c>
      <c r="HZ695" s="519">
        <v>0</v>
      </c>
      <c r="IA695" s="519">
        <v>0</v>
      </c>
      <c r="IB695" s="519">
        <v>0</v>
      </c>
      <c r="IC695" s="519">
        <v>0</v>
      </c>
      <c r="ID695" s="519">
        <v>0</v>
      </c>
      <c r="IE695" s="519">
        <v>0</v>
      </c>
      <c r="IF695" s="519">
        <v>0</v>
      </c>
      <c r="IG695" s="519">
        <v>0</v>
      </c>
      <c r="IH695" s="519">
        <v>0</v>
      </c>
      <c r="II695" s="519">
        <v>0</v>
      </c>
      <c r="IJ695" s="519">
        <v>0</v>
      </c>
      <c r="IK695" s="519">
        <v>0</v>
      </c>
    </row>
    <row r="696" spans="2:245" hidden="1">
      <c r="B696" s="519" t="s">
        <v>1058</v>
      </c>
      <c r="C696" s="519"/>
      <c r="D696" s="519"/>
      <c r="E696" s="519"/>
      <c r="F696" s="519">
        <v>2</v>
      </c>
      <c r="G696" s="519"/>
      <c r="H696" s="519">
        <v>8</v>
      </c>
      <c r="I696" s="519">
        <v>4</v>
      </c>
      <c r="J696" s="519" t="str">
        <f t="shared" si="33"/>
        <v>SDN10020804</v>
      </c>
      <c r="K696" s="519">
        <v>960</v>
      </c>
      <c r="M696" s="337"/>
      <c r="N696" s="519" t="s">
        <v>1062</v>
      </c>
      <c r="O696" s="519" t="s">
        <v>1059</v>
      </c>
      <c r="P696" s="519">
        <v>35</v>
      </c>
      <c r="Q696" s="521" t="str">
        <f t="shared" si="34"/>
        <v>SDN200135</v>
      </c>
      <c r="R696" s="519">
        <v>0</v>
      </c>
      <c r="S696" s="519">
        <v>110</v>
      </c>
      <c r="T696" s="519">
        <v>223</v>
      </c>
      <c r="U696" s="519">
        <v>338</v>
      </c>
      <c r="V696" s="519">
        <v>457</v>
      </c>
      <c r="W696" s="519">
        <v>579</v>
      </c>
      <c r="X696" s="519">
        <v>705</v>
      </c>
      <c r="Y696" s="519">
        <v>835</v>
      </c>
      <c r="Z696" s="519">
        <v>968</v>
      </c>
      <c r="AA696" s="519">
        <v>1475</v>
      </c>
      <c r="AB696" s="519">
        <v>1638</v>
      </c>
      <c r="AC696" s="519">
        <v>1809</v>
      </c>
      <c r="AD696" s="519">
        <v>1986</v>
      </c>
      <c r="AE696" s="519">
        <v>2173</v>
      </c>
      <c r="AF696" s="519">
        <v>2370</v>
      </c>
      <c r="AG696" s="519">
        <v>2580</v>
      </c>
      <c r="AH696" s="519">
        <v>2804</v>
      </c>
      <c r="AI696" s="519">
        <v>3041</v>
      </c>
      <c r="AJ696" s="519">
        <v>3294</v>
      </c>
      <c r="AK696" s="519">
        <v>3567</v>
      </c>
      <c r="AL696" s="519">
        <v>3737</v>
      </c>
      <c r="AM696" s="519">
        <v>3923</v>
      </c>
      <c r="AN696" s="519">
        <v>4130</v>
      </c>
      <c r="AO696" s="519">
        <v>4362</v>
      </c>
      <c r="AP696" s="519">
        <v>4620</v>
      </c>
      <c r="AQ696" s="519">
        <v>4914</v>
      </c>
      <c r="AR696" s="519">
        <v>5241</v>
      </c>
      <c r="AS696" s="519">
        <v>5605</v>
      </c>
      <c r="AT696" s="519">
        <v>6016</v>
      </c>
      <c r="AU696" s="519">
        <v>6476</v>
      </c>
      <c r="AV696" s="519">
        <v>7008</v>
      </c>
      <c r="AW696" s="519">
        <v>7609</v>
      </c>
      <c r="AX696" s="519">
        <v>8298</v>
      </c>
      <c r="AY696" s="519">
        <v>9084</v>
      </c>
      <c r="AZ696" s="519">
        <v>0</v>
      </c>
      <c r="BA696" s="519">
        <v>0</v>
      </c>
      <c r="BB696" s="519">
        <v>0</v>
      </c>
      <c r="BC696" s="519">
        <v>0</v>
      </c>
      <c r="BD696" s="519">
        <v>0</v>
      </c>
      <c r="BE696" s="519">
        <v>0</v>
      </c>
      <c r="BF696" s="519">
        <v>0</v>
      </c>
      <c r="BG696" s="519">
        <v>0</v>
      </c>
      <c r="BH696" s="519">
        <v>0</v>
      </c>
      <c r="BI696" s="519">
        <v>0</v>
      </c>
      <c r="BJ696" s="519">
        <v>0</v>
      </c>
      <c r="BK696" s="519">
        <v>0</v>
      </c>
      <c r="BL696" s="519">
        <v>0</v>
      </c>
      <c r="BM696" s="519">
        <v>0</v>
      </c>
      <c r="BN696" s="519">
        <v>0</v>
      </c>
      <c r="BO696" s="519">
        <v>0</v>
      </c>
      <c r="BP696" s="519">
        <v>0</v>
      </c>
      <c r="BQ696" s="519">
        <v>0</v>
      </c>
      <c r="BR696" s="519">
        <v>0</v>
      </c>
      <c r="BS696" s="519">
        <v>0</v>
      </c>
      <c r="BT696" s="519">
        <v>0</v>
      </c>
      <c r="BU696" s="519">
        <v>0</v>
      </c>
      <c r="BV696" s="519">
        <v>0</v>
      </c>
      <c r="BW696" s="519">
        <v>0</v>
      </c>
      <c r="BX696" s="519">
        <v>0</v>
      </c>
      <c r="BY696" s="519">
        <v>0</v>
      </c>
      <c r="BZ696" s="519">
        <v>0</v>
      </c>
      <c r="CA696" s="519">
        <v>0</v>
      </c>
      <c r="CB696" s="519">
        <v>0</v>
      </c>
      <c r="CC696" s="519">
        <v>0</v>
      </c>
      <c r="CD696" s="519">
        <v>0</v>
      </c>
      <c r="CE696" s="519">
        <v>0</v>
      </c>
      <c r="CF696" s="519">
        <v>0</v>
      </c>
      <c r="CG696" s="519">
        <v>0</v>
      </c>
      <c r="CH696" s="519">
        <v>0</v>
      </c>
      <c r="CI696" s="519">
        <v>0</v>
      </c>
      <c r="CJ696" s="519">
        <v>0</v>
      </c>
      <c r="CK696" s="519">
        <v>0</v>
      </c>
      <c r="CL696" s="519">
        <v>0</v>
      </c>
      <c r="CM696" s="519">
        <v>0</v>
      </c>
      <c r="CN696" s="519">
        <v>0</v>
      </c>
      <c r="CO696" s="519">
        <v>0</v>
      </c>
      <c r="CP696" s="519">
        <v>0</v>
      </c>
      <c r="CQ696" s="519">
        <v>0</v>
      </c>
      <c r="CR696" s="519">
        <v>0</v>
      </c>
      <c r="CS696" s="519">
        <v>0</v>
      </c>
      <c r="CT696" s="519">
        <v>0</v>
      </c>
      <c r="CU696" s="519">
        <v>0</v>
      </c>
      <c r="CV696" s="519">
        <v>0</v>
      </c>
      <c r="CW696" s="519">
        <v>0</v>
      </c>
      <c r="CX696" s="519">
        <v>0</v>
      </c>
      <c r="CY696" s="519">
        <v>0</v>
      </c>
      <c r="CZ696" s="519">
        <v>0</v>
      </c>
      <c r="DA696" s="519">
        <v>0</v>
      </c>
      <c r="DB696" s="519">
        <v>0</v>
      </c>
      <c r="DC696" s="519">
        <v>0</v>
      </c>
      <c r="DD696" s="519">
        <v>0</v>
      </c>
      <c r="DE696" s="519">
        <v>0</v>
      </c>
      <c r="DF696" s="519">
        <v>0</v>
      </c>
      <c r="DG696" s="519">
        <v>0</v>
      </c>
      <c r="DH696" s="519">
        <v>0</v>
      </c>
      <c r="DI696" s="519">
        <v>0</v>
      </c>
      <c r="DJ696" s="519">
        <v>0</v>
      </c>
      <c r="DK696" s="519">
        <v>0</v>
      </c>
      <c r="DL696" s="519">
        <v>0</v>
      </c>
      <c r="DM696" s="519">
        <v>0</v>
      </c>
      <c r="DN696" s="519">
        <v>0</v>
      </c>
      <c r="DO696" s="519">
        <v>0</v>
      </c>
      <c r="DP696" s="519">
        <v>0</v>
      </c>
      <c r="DQ696" s="519">
        <v>0</v>
      </c>
      <c r="DR696" s="519">
        <v>0</v>
      </c>
      <c r="DS696" s="519">
        <v>0</v>
      </c>
      <c r="DT696" s="519">
        <v>0</v>
      </c>
      <c r="DU696" s="519">
        <v>0</v>
      </c>
      <c r="DV696" s="519">
        <v>0</v>
      </c>
      <c r="DW696" s="519">
        <v>0</v>
      </c>
      <c r="DX696" s="519">
        <v>0</v>
      </c>
      <c r="DZ696" s="337"/>
      <c r="EA696" s="519" t="s">
        <v>1062</v>
      </c>
      <c r="EB696" s="519" t="s">
        <v>1059</v>
      </c>
      <c r="EC696" s="519">
        <v>35</v>
      </c>
      <c r="ED696" s="521" t="str">
        <f t="shared" si="35"/>
        <v>SDN200135</v>
      </c>
      <c r="EE696" s="519">
        <v>0</v>
      </c>
      <c r="EF696" s="519">
        <v>207</v>
      </c>
      <c r="EG696" s="519">
        <v>404</v>
      </c>
      <c r="EH696" s="519">
        <v>615</v>
      </c>
      <c r="EI696" s="519">
        <v>866</v>
      </c>
      <c r="EJ696" s="519">
        <v>1111</v>
      </c>
      <c r="EK696" s="519">
        <v>1354</v>
      </c>
      <c r="EL696" s="519">
        <v>1597</v>
      </c>
      <c r="EM696" s="519">
        <v>1837</v>
      </c>
      <c r="EN696" s="519">
        <v>2227</v>
      </c>
      <c r="EO696" s="519">
        <v>2421</v>
      </c>
      <c r="EP696" s="519">
        <v>2619</v>
      </c>
      <c r="EQ696" s="519">
        <v>2817</v>
      </c>
      <c r="ER696" s="519">
        <v>3019</v>
      </c>
      <c r="ES696" s="519">
        <v>3227</v>
      </c>
      <c r="ET696" s="519">
        <v>3444</v>
      </c>
      <c r="EU696" s="519">
        <v>3671</v>
      </c>
      <c r="EV696" s="519">
        <v>3905</v>
      </c>
      <c r="EW696" s="519">
        <v>4149</v>
      </c>
      <c r="EX696" s="519">
        <v>0</v>
      </c>
      <c r="EY696" s="519">
        <v>0</v>
      </c>
      <c r="EZ696" s="519">
        <v>0</v>
      </c>
      <c r="FA696" s="519">
        <v>0</v>
      </c>
      <c r="FB696" s="519">
        <v>0</v>
      </c>
      <c r="FC696" s="519">
        <v>0</v>
      </c>
      <c r="FD696" s="519">
        <v>0</v>
      </c>
      <c r="FE696" s="519">
        <v>0</v>
      </c>
      <c r="FF696" s="519">
        <v>0</v>
      </c>
      <c r="FG696" s="519">
        <v>0</v>
      </c>
      <c r="FH696" s="519">
        <v>0</v>
      </c>
      <c r="FI696" s="519">
        <v>0</v>
      </c>
      <c r="FJ696" s="519">
        <v>0</v>
      </c>
      <c r="FK696" s="519">
        <v>0</v>
      </c>
      <c r="FL696" s="519">
        <v>0</v>
      </c>
      <c r="FM696" s="519">
        <v>0</v>
      </c>
      <c r="FN696" s="519">
        <v>0</v>
      </c>
      <c r="FO696" s="519">
        <v>0</v>
      </c>
      <c r="FP696" s="519">
        <v>0</v>
      </c>
      <c r="FQ696" s="519">
        <v>0</v>
      </c>
      <c r="FR696" s="519">
        <v>0</v>
      </c>
      <c r="FS696" s="519">
        <v>0</v>
      </c>
      <c r="FT696" s="519">
        <v>0</v>
      </c>
      <c r="FU696" s="519">
        <v>0</v>
      </c>
      <c r="FV696" s="519">
        <v>0</v>
      </c>
      <c r="FW696" s="519">
        <v>0</v>
      </c>
      <c r="FX696" s="519">
        <v>0</v>
      </c>
      <c r="FY696" s="519">
        <v>0</v>
      </c>
      <c r="FZ696" s="519">
        <v>0</v>
      </c>
      <c r="GA696" s="519">
        <v>0</v>
      </c>
      <c r="GB696" s="519">
        <v>0</v>
      </c>
      <c r="GC696" s="519">
        <v>0</v>
      </c>
      <c r="GD696" s="519">
        <v>0</v>
      </c>
      <c r="GE696" s="519">
        <v>0</v>
      </c>
      <c r="GF696" s="519">
        <v>0</v>
      </c>
      <c r="GG696" s="519">
        <v>0</v>
      </c>
      <c r="GH696" s="519">
        <v>0</v>
      </c>
      <c r="GI696" s="519">
        <v>0</v>
      </c>
      <c r="GJ696" s="519">
        <v>0</v>
      </c>
      <c r="GK696" s="519">
        <v>0</v>
      </c>
      <c r="GL696" s="519">
        <v>0</v>
      </c>
      <c r="GM696" s="519">
        <v>0</v>
      </c>
      <c r="GN696" s="519">
        <v>0</v>
      </c>
      <c r="GO696" s="519">
        <v>0</v>
      </c>
      <c r="GP696" s="519">
        <v>0</v>
      </c>
      <c r="GQ696" s="519">
        <v>0</v>
      </c>
      <c r="GR696" s="519">
        <v>0</v>
      </c>
      <c r="GS696" s="519">
        <v>0</v>
      </c>
      <c r="GT696" s="519">
        <v>0</v>
      </c>
      <c r="GU696" s="519">
        <v>0</v>
      </c>
      <c r="GV696" s="519">
        <v>0</v>
      </c>
      <c r="GW696" s="519">
        <v>0</v>
      </c>
      <c r="GX696" s="519">
        <v>0</v>
      </c>
      <c r="GY696" s="519">
        <v>0</v>
      </c>
      <c r="GZ696" s="519">
        <v>0</v>
      </c>
      <c r="HA696" s="519">
        <v>0</v>
      </c>
      <c r="HB696" s="519">
        <v>0</v>
      </c>
      <c r="HC696" s="519">
        <v>0</v>
      </c>
      <c r="HD696" s="519">
        <v>0</v>
      </c>
      <c r="HE696" s="519">
        <v>0</v>
      </c>
      <c r="HF696" s="519">
        <v>0</v>
      </c>
      <c r="HG696" s="519">
        <v>0</v>
      </c>
      <c r="HH696" s="519">
        <v>0</v>
      </c>
      <c r="HI696" s="519">
        <v>0</v>
      </c>
      <c r="HJ696" s="519">
        <v>0</v>
      </c>
      <c r="HK696" s="519">
        <v>0</v>
      </c>
      <c r="HL696" s="519">
        <v>0</v>
      </c>
      <c r="HM696" s="519">
        <v>0</v>
      </c>
      <c r="HN696" s="519">
        <v>0</v>
      </c>
      <c r="HO696" s="519">
        <v>0</v>
      </c>
      <c r="HP696" s="519">
        <v>0</v>
      </c>
      <c r="HQ696" s="519">
        <v>0</v>
      </c>
      <c r="HR696" s="519">
        <v>0</v>
      </c>
      <c r="HS696" s="519">
        <v>0</v>
      </c>
      <c r="HT696" s="519">
        <v>0</v>
      </c>
      <c r="HU696" s="519">
        <v>0</v>
      </c>
      <c r="HV696" s="519">
        <v>0</v>
      </c>
      <c r="HW696" s="519">
        <v>0</v>
      </c>
      <c r="HX696" s="519">
        <v>0</v>
      </c>
      <c r="HY696" s="519">
        <v>0</v>
      </c>
      <c r="HZ696" s="519">
        <v>0</v>
      </c>
      <c r="IA696" s="519">
        <v>0</v>
      </c>
      <c r="IB696" s="519">
        <v>0</v>
      </c>
      <c r="IC696" s="519">
        <v>0</v>
      </c>
      <c r="ID696" s="519">
        <v>0</v>
      </c>
      <c r="IE696" s="519">
        <v>0</v>
      </c>
      <c r="IF696" s="519">
        <v>0</v>
      </c>
      <c r="IG696" s="519">
        <v>0</v>
      </c>
      <c r="IH696" s="519">
        <v>0</v>
      </c>
      <c r="II696" s="519">
        <v>0</v>
      </c>
      <c r="IJ696" s="519">
        <v>0</v>
      </c>
      <c r="IK696" s="519">
        <v>0</v>
      </c>
    </row>
    <row r="697" spans="2:245" hidden="1">
      <c r="B697" s="519" t="s">
        <v>1058</v>
      </c>
      <c r="C697" s="519"/>
      <c r="D697" s="519"/>
      <c r="E697" s="519"/>
      <c r="F697" s="519">
        <v>2</v>
      </c>
      <c r="G697" s="519"/>
      <c r="H697" s="519">
        <v>8</v>
      </c>
      <c r="I697" s="519">
        <v>5</v>
      </c>
      <c r="J697" s="519" t="str">
        <f t="shared" si="33"/>
        <v>SDN10020805</v>
      </c>
      <c r="K697" s="519">
        <v>960</v>
      </c>
      <c r="M697" s="337"/>
      <c r="N697" s="519" t="s">
        <v>1062</v>
      </c>
      <c r="O697" s="519" t="s">
        <v>1059</v>
      </c>
      <c r="P697" s="519">
        <v>36</v>
      </c>
      <c r="Q697" s="521" t="str">
        <f t="shared" si="34"/>
        <v>SDN200136</v>
      </c>
      <c r="R697" s="519">
        <v>0</v>
      </c>
      <c r="S697" s="519">
        <v>104</v>
      </c>
      <c r="T697" s="519">
        <v>211</v>
      </c>
      <c r="U697" s="519">
        <v>320</v>
      </c>
      <c r="V697" s="519">
        <v>434</v>
      </c>
      <c r="W697" s="519">
        <v>549</v>
      </c>
      <c r="X697" s="519">
        <v>668</v>
      </c>
      <c r="Y697" s="519">
        <v>791</v>
      </c>
      <c r="Z697" s="519">
        <v>918</v>
      </c>
      <c r="AA697" s="519">
        <v>1400</v>
      </c>
      <c r="AB697" s="519">
        <v>1556</v>
      </c>
      <c r="AC697" s="519">
        <v>1718</v>
      </c>
      <c r="AD697" s="519">
        <v>1888</v>
      </c>
      <c r="AE697" s="519">
        <v>2067</v>
      </c>
      <c r="AF697" s="519">
        <v>2259</v>
      </c>
      <c r="AG697" s="519">
        <v>2461</v>
      </c>
      <c r="AH697" s="519">
        <v>2676</v>
      </c>
      <c r="AI697" s="519">
        <v>2904</v>
      </c>
      <c r="AJ697" s="519">
        <v>3150</v>
      </c>
      <c r="AK697" s="519">
        <v>3418</v>
      </c>
      <c r="AL697" s="519">
        <v>3585</v>
      </c>
      <c r="AM697" s="519">
        <v>3769</v>
      </c>
      <c r="AN697" s="519">
        <v>3977</v>
      </c>
      <c r="AO697" s="519">
        <v>4208</v>
      </c>
      <c r="AP697" s="519">
        <v>4472</v>
      </c>
      <c r="AQ697" s="519">
        <v>4767</v>
      </c>
      <c r="AR697" s="519">
        <v>5094</v>
      </c>
      <c r="AS697" s="519">
        <v>5462</v>
      </c>
      <c r="AT697" s="519">
        <v>5876</v>
      </c>
      <c r="AU697" s="519">
        <v>6353</v>
      </c>
      <c r="AV697" s="519">
        <v>6892</v>
      </c>
      <c r="AW697" s="519">
        <v>7510</v>
      </c>
      <c r="AX697" s="519">
        <v>8214</v>
      </c>
      <c r="AY697" s="519">
        <v>9033</v>
      </c>
      <c r="AZ697" s="519">
        <v>0</v>
      </c>
      <c r="BA697" s="519">
        <v>0</v>
      </c>
      <c r="BB697" s="519">
        <v>0</v>
      </c>
      <c r="BC697" s="519">
        <v>0</v>
      </c>
      <c r="BD697" s="519">
        <v>0</v>
      </c>
      <c r="BE697" s="519">
        <v>0</v>
      </c>
      <c r="BF697" s="519">
        <v>0</v>
      </c>
      <c r="BG697" s="519">
        <v>0</v>
      </c>
      <c r="BH697" s="519">
        <v>0</v>
      </c>
      <c r="BI697" s="519">
        <v>0</v>
      </c>
      <c r="BJ697" s="519">
        <v>0</v>
      </c>
      <c r="BK697" s="519">
        <v>0</v>
      </c>
      <c r="BL697" s="519">
        <v>0</v>
      </c>
      <c r="BM697" s="519">
        <v>0</v>
      </c>
      <c r="BN697" s="519">
        <v>0</v>
      </c>
      <c r="BO697" s="519">
        <v>0</v>
      </c>
      <c r="BP697" s="519">
        <v>0</v>
      </c>
      <c r="BQ697" s="519">
        <v>0</v>
      </c>
      <c r="BR697" s="519">
        <v>0</v>
      </c>
      <c r="BS697" s="519">
        <v>0</v>
      </c>
      <c r="BT697" s="519">
        <v>0</v>
      </c>
      <c r="BU697" s="519">
        <v>0</v>
      </c>
      <c r="BV697" s="519">
        <v>0</v>
      </c>
      <c r="BW697" s="519">
        <v>0</v>
      </c>
      <c r="BX697" s="519">
        <v>0</v>
      </c>
      <c r="BY697" s="519">
        <v>0</v>
      </c>
      <c r="BZ697" s="519">
        <v>0</v>
      </c>
      <c r="CA697" s="519">
        <v>0</v>
      </c>
      <c r="CB697" s="519">
        <v>0</v>
      </c>
      <c r="CC697" s="519">
        <v>0</v>
      </c>
      <c r="CD697" s="519">
        <v>0</v>
      </c>
      <c r="CE697" s="519">
        <v>0</v>
      </c>
      <c r="CF697" s="519">
        <v>0</v>
      </c>
      <c r="CG697" s="519">
        <v>0</v>
      </c>
      <c r="CH697" s="519">
        <v>0</v>
      </c>
      <c r="CI697" s="519">
        <v>0</v>
      </c>
      <c r="CJ697" s="519">
        <v>0</v>
      </c>
      <c r="CK697" s="519">
        <v>0</v>
      </c>
      <c r="CL697" s="519">
        <v>0</v>
      </c>
      <c r="CM697" s="519">
        <v>0</v>
      </c>
      <c r="CN697" s="519">
        <v>0</v>
      </c>
      <c r="CO697" s="519">
        <v>0</v>
      </c>
      <c r="CP697" s="519">
        <v>0</v>
      </c>
      <c r="CQ697" s="519">
        <v>0</v>
      </c>
      <c r="CR697" s="519">
        <v>0</v>
      </c>
      <c r="CS697" s="519">
        <v>0</v>
      </c>
      <c r="CT697" s="519">
        <v>0</v>
      </c>
      <c r="CU697" s="519">
        <v>0</v>
      </c>
      <c r="CV697" s="519">
        <v>0</v>
      </c>
      <c r="CW697" s="519">
        <v>0</v>
      </c>
      <c r="CX697" s="519">
        <v>0</v>
      </c>
      <c r="CY697" s="519">
        <v>0</v>
      </c>
      <c r="CZ697" s="519">
        <v>0</v>
      </c>
      <c r="DA697" s="519">
        <v>0</v>
      </c>
      <c r="DB697" s="519">
        <v>0</v>
      </c>
      <c r="DC697" s="519">
        <v>0</v>
      </c>
      <c r="DD697" s="519">
        <v>0</v>
      </c>
      <c r="DE697" s="519">
        <v>0</v>
      </c>
      <c r="DF697" s="519">
        <v>0</v>
      </c>
      <c r="DG697" s="519">
        <v>0</v>
      </c>
      <c r="DH697" s="519">
        <v>0</v>
      </c>
      <c r="DI697" s="519">
        <v>0</v>
      </c>
      <c r="DJ697" s="519">
        <v>0</v>
      </c>
      <c r="DK697" s="519">
        <v>0</v>
      </c>
      <c r="DL697" s="519">
        <v>0</v>
      </c>
      <c r="DM697" s="519">
        <v>0</v>
      </c>
      <c r="DN697" s="519">
        <v>0</v>
      </c>
      <c r="DO697" s="519">
        <v>0</v>
      </c>
      <c r="DP697" s="519">
        <v>0</v>
      </c>
      <c r="DQ697" s="519">
        <v>0</v>
      </c>
      <c r="DR697" s="519">
        <v>0</v>
      </c>
      <c r="DS697" s="519">
        <v>0</v>
      </c>
      <c r="DT697" s="519">
        <v>0</v>
      </c>
      <c r="DU697" s="519">
        <v>0</v>
      </c>
      <c r="DV697" s="519">
        <v>0</v>
      </c>
      <c r="DW697" s="519">
        <v>0</v>
      </c>
      <c r="DX697" s="519">
        <v>0</v>
      </c>
      <c r="DZ697" s="337"/>
      <c r="EA697" s="519" t="s">
        <v>1062</v>
      </c>
      <c r="EB697" s="519" t="s">
        <v>1059</v>
      </c>
      <c r="EC697" s="519">
        <v>36</v>
      </c>
      <c r="ED697" s="521" t="str">
        <f t="shared" si="35"/>
        <v>SDN200136</v>
      </c>
      <c r="EE697" s="519">
        <v>0</v>
      </c>
      <c r="EF697" s="519">
        <v>194</v>
      </c>
      <c r="EG697" s="519">
        <v>380</v>
      </c>
      <c r="EH697" s="519">
        <v>569</v>
      </c>
      <c r="EI697" s="519">
        <v>807</v>
      </c>
      <c r="EJ697" s="519">
        <v>1037</v>
      </c>
      <c r="EK697" s="519">
        <v>1265</v>
      </c>
      <c r="EL697" s="519">
        <v>1495</v>
      </c>
      <c r="EM697" s="519">
        <v>1721</v>
      </c>
      <c r="EN697" s="519">
        <v>2099</v>
      </c>
      <c r="EO697" s="519">
        <v>2285</v>
      </c>
      <c r="EP697" s="519">
        <v>2470</v>
      </c>
      <c r="EQ697" s="519">
        <v>2660</v>
      </c>
      <c r="ER697" s="519">
        <v>2853</v>
      </c>
      <c r="ES697" s="519">
        <v>3058</v>
      </c>
      <c r="ET697" s="519">
        <v>3267</v>
      </c>
      <c r="EU697" s="519">
        <v>3483</v>
      </c>
      <c r="EV697" s="519">
        <v>3707</v>
      </c>
      <c r="EW697" s="519">
        <v>3946</v>
      </c>
      <c r="EX697" s="519">
        <v>0</v>
      </c>
      <c r="EY697" s="519">
        <v>0</v>
      </c>
      <c r="EZ697" s="519">
        <v>0</v>
      </c>
      <c r="FA697" s="519">
        <v>0</v>
      </c>
      <c r="FB697" s="519">
        <v>0</v>
      </c>
      <c r="FC697" s="519">
        <v>0</v>
      </c>
      <c r="FD697" s="519">
        <v>0</v>
      </c>
      <c r="FE697" s="519">
        <v>0</v>
      </c>
      <c r="FF697" s="519">
        <v>0</v>
      </c>
      <c r="FG697" s="519">
        <v>0</v>
      </c>
      <c r="FH697" s="519">
        <v>0</v>
      </c>
      <c r="FI697" s="519">
        <v>0</v>
      </c>
      <c r="FJ697" s="519">
        <v>0</v>
      </c>
      <c r="FK697" s="519">
        <v>0</v>
      </c>
      <c r="FL697" s="519">
        <v>0</v>
      </c>
      <c r="FM697" s="519">
        <v>0</v>
      </c>
      <c r="FN697" s="519">
        <v>0</v>
      </c>
      <c r="FO697" s="519">
        <v>0</v>
      </c>
      <c r="FP697" s="519">
        <v>0</v>
      </c>
      <c r="FQ697" s="519">
        <v>0</v>
      </c>
      <c r="FR697" s="519">
        <v>0</v>
      </c>
      <c r="FS697" s="519">
        <v>0</v>
      </c>
      <c r="FT697" s="519">
        <v>0</v>
      </c>
      <c r="FU697" s="519">
        <v>0</v>
      </c>
      <c r="FV697" s="519">
        <v>0</v>
      </c>
      <c r="FW697" s="519">
        <v>0</v>
      </c>
      <c r="FX697" s="519">
        <v>0</v>
      </c>
      <c r="FY697" s="519">
        <v>0</v>
      </c>
      <c r="FZ697" s="519">
        <v>0</v>
      </c>
      <c r="GA697" s="519">
        <v>0</v>
      </c>
      <c r="GB697" s="519">
        <v>0</v>
      </c>
      <c r="GC697" s="519">
        <v>0</v>
      </c>
      <c r="GD697" s="519">
        <v>0</v>
      </c>
      <c r="GE697" s="519">
        <v>0</v>
      </c>
      <c r="GF697" s="519">
        <v>0</v>
      </c>
      <c r="GG697" s="519">
        <v>0</v>
      </c>
      <c r="GH697" s="519">
        <v>0</v>
      </c>
      <c r="GI697" s="519">
        <v>0</v>
      </c>
      <c r="GJ697" s="519">
        <v>0</v>
      </c>
      <c r="GK697" s="519">
        <v>0</v>
      </c>
      <c r="GL697" s="519">
        <v>0</v>
      </c>
      <c r="GM697" s="519">
        <v>0</v>
      </c>
      <c r="GN697" s="519">
        <v>0</v>
      </c>
      <c r="GO697" s="519">
        <v>0</v>
      </c>
      <c r="GP697" s="519">
        <v>0</v>
      </c>
      <c r="GQ697" s="519">
        <v>0</v>
      </c>
      <c r="GR697" s="519">
        <v>0</v>
      </c>
      <c r="GS697" s="519">
        <v>0</v>
      </c>
      <c r="GT697" s="519">
        <v>0</v>
      </c>
      <c r="GU697" s="519">
        <v>0</v>
      </c>
      <c r="GV697" s="519">
        <v>0</v>
      </c>
      <c r="GW697" s="519">
        <v>0</v>
      </c>
      <c r="GX697" s="519">
        <v>0</v>
      </c>
      <c r="GY697" s="519">
        <v>0</v>
      </c>
      <c r="GZ697" s="519">
        <v>0</v>
      </c>
      <c r="HA697" s="519">
        <v>0</v>
      </c>
      <c r="HB697" s="519">
        <v>0</v>
      </c>
      <c r="HC697" s="519">
        <v>0</v>
      </c>
      <c r="HD697" s="519">
        <v>0</v>
      </c>
      <c r="HE697" s="519">
        <v>0</v>
      </c>
      <c r="HF697" s="519">
        <v>0</v>
      </c>
      <c r="HG697" s="519">
        <v>0</v>
      </c>
      <c r="HH697" s="519">
        <v>0</v>
      </c>
      <c r="HI697" s="519">
        <v>0</v>
      </c>
      <c r="HJ697" s="519">
        <v>0</v>
      </c>
      <c r="HK697" s="519">
        <v>0</v>
      </c>
      <c r="HL697" s="519">
        <v>0</v>
      </c>
      <c r="HM697" s="519">
        <v>0</v>
      </c>
      <c r="HN697" s="519">
        <v>0</v>
      </c>
      <c r="HO697" s="519">
        <v>0</v>
      </c>
      <c r="HP697" s="519">
        <v>0</v>
      </c>
      <c r="HQ697" s="519">
        <v>0</v>
      </c>
      <c r="HR697" s="519">
        <v>0</v>
      </c>
      <c r="HS697" s="519">
        <v>0</v>
      </c>
      <c r="HT697" s="519">
        <v>0</v>
      </c>
      <c r="HU697" s="519">
        <v>0</v>
      </c>
      <c r="HV697" s="519">
        <v>0</v>
      </c>
      <c r="HW697" s="519">
        <v>0</v>
      </c>
      <c r="HX697" s="519">
        <v>0</v>
      </c>
      <c r="HY697" s="519">
        <v>0</v>
      </c>
      <c r="HZ697" s="519">
        <v>0</v>
      </c>
      <c r="IA697" s="519">
        <v>0</v>
      </c>
      <c r="IB697" s="519">
        <v>0</v>
      </c>
      <c r="IC697" s="519">
        <v>0</v>
      </c>
      <c r="ID697" s="519">
        <v>0</v>
      </c>
      <c r="IE697" s="519">
        <v>0</v>
      </c>
      <c r="IF697" s="519">
        <v>0</v>
      </c>
      <c r="IG697" s="519">
        <v>0</v>
      </c>
      <c r="IH697" s="519">
        <v>0</v>
      </c>
      <c r="II697" s="519">
        <v>0</v>
      </c>
      <c r="IJ697" s="519">
        <v>0</v>
      </c>
      <c r="IK697" s="519">
        <v>0</v>
      </c>
    </row>
    <row r="698" spans="2:245" hidden="1">
      <c r="B698" s="519" t="s">
        <v>1058</v>
      </c>
      <c r="C698" s="519"/>
      <c r="D698" s="519"/>
      <c r="E698" s="519"/>
      <c r="F698" s="519">
        <v>2</v>
      </c>
      <c r="G698" s="519"/>
      <c r="H698" s="519">
        <v>8</v>
      </c>
      <c r="I698" s="519">
        <v>6</v>
      </c>
      <c r="J698" s="519" t="str">
        <f t="shared" si="33"/>
        <v>SDN10020806</v>
      </c>
      <c r="K698" s="519">
        <v>768</v>
      </c>
      <c r="M698" s="337"/>
      <c r="N698" s="519" t="s">
        <v>1062</v>
      </c>
      <c r="O698" s="519" t="s">
        <v>1059</v>
      </c>
      <c r="P698" s="519">
        <v>37</v>
      </c>
      <c r="Q698" s="521" t="str">
        <f t="shared" si="34"/>
        <v>SDN200137</v>
      </c>
      <c r="R698" s="519">
        <v>0</v>
      </c>
      <c r="S698" s="519">
        <v>98</v>
      </c>
      <c r="T698" s="519">
        <v>200</v>
      </c>
      <c r="U698" s="519">
        <v>304</v>
      </c>
      <c r="V698" s="519">
        <v>410</v>
      </c>
      <c r="W698" s="519">
        <v>520</v>
      </c>
      <c r="X698" s="519">
        <v>633</v>
      </c>
      <c r="Y698" s="519">
        <v>749</v>
      </c>
      <c r="Z698" s="519">
        <v>871</v>
      </c>
      <c r="AA698" s="519">
        <v>1329</v>
      </c>
      <c r="AB698" s="519">
        <v>1477</v>
      </c>
      <c r="AC698" s="519">
        <v>1632</v>
      </c>
      <c r="AD698" s="519">
        <v>1795</v>
      </c>
      <c r="AE698" s="519">
        <v>1968</v>
      </c>
      <c r="AF698" s="519">
        <v>2151</v>
      </c>
      <c r="AG698" s="519">
        <v>2346</v>
      </c>
      <c r="AH698" s="519">
        <v>2552</v>
      </c>
      <c r="AI698" s="519">
        <v>2773</v>
      </c>
      <c r="AJ698" s="519">
        <v>3014</v>
      </c>
      <c r="AK698" s="519">
        <v>3273</v>
      </c>
      <c r="AL698" s="519">
        <v>3438</v>
      </c>
      <c r="AM698" s="519">
        <v>3622</v>
      </c>
      <c r="AN698" s="519">
        <v>3827</v>
      </c>
      <c r="AO698" s="519">
        <v>4063</v>
      </c>
      <c r="AP698" s="519">
        <v>4327</v>
      </c>
      <c r="AQ698" s="519">
        <v>4620</v>
      </c>
      <c r="AR698" s="519">
        <v>4950</v>
      </c>
      <c r="AS698" s="519">
        <v>5320</v>
      </c>
      <c r="AT698" s="519">
        <v>5747</v>
      </c>
      <c r="AU698" s="519">
        <v>6229</v>
      </c>
      <c r="AV698" s="519">
        <v>6780</v>
      </c>
      <c r="AW698" s="519">
        <v>7408</v>
      </c>
      <c r="AX698" s="519">
        <v>8137</v>
      </c>
      <c r="AY698" s="519">
        <v>8999</v>
      </c>
      <c r="AZ698" s="519">
        <v>0</v>
      </c>
      <c r="BA698" s="519">
        <v>0</v>
      </c>
      <c r="BB698" s="519">
        <v>0</v>
      </c>
      <c r="BC698" s="519">
        <v>0</v>
      </c>
      <c r="BD698" s="519">
        <v>0</v>
      </c>
      <c r="BE698" s="519">
        <v>0</v>
      </c>
      <c r="BF698" s="519">
        <v>0</v>
      </c>
      <c r="BG698" s="519">
        <v>0</v>
      </c>
      <c r="BH698" s="519">
        <v>0</v>
      </c>
      <c r="BI698" s="519">
        <v>0</v>
      </c>
      <c r="BJ698" s="519">
        <v>0</v>
      </c>
      <c r="BK698" s="519">
        <v>0</v>
      </c>
      <c r="BL698" s="519">
        <v>0</v>
      </c>
      <c r="BM698" s="519">
        <v>0</v>
      </c>
      <c r="BN698" s="519">
        <v>0</v>
      </c>
      <c r="BO698" s="519">
        <v>0</v>
      </c>
      <c r="BP698" s="519">
        <v>0</v>
      </c>
      <c r="BQ698" s="519">
        <v>0</v>
      </c>
      <c r="BR698" s="519">
        <v>0</v>
      </c>
      <c r="BS698" s="519">
        <v>0</v>
      </c>
      <c r="BT698" s="519">
        <v>0</v>
      </c>
      <c r="BU698" s="519">
        <v>0</v>
      </c>
      <c r="BV698" s="519">
        <v>0</v>
      </c>
      <c r="BW698" s="519">
        <v>0</v>
      </c>
      <c r="BX698" s="519">
        <v>0</v>
      </c>
      <c r="BY698" s="519">
        <v>0</v>
      </c>
      <c r="BZ698" s="519">
        <v>0</v>
      </c>
      <c r="CA698" s="519">
        <v>0</v>
      </c>
      <c r="CB698" s="519">
        <v>0</v>
      </c>
      <c r="CC698" s="519">
        <v>0</v>
      </c>
      <c r="CD698" s="519">
        <v>0</v>
      </c>
      <c r="CE698" s="519">
        <v>0</v>
      </c>
      <c r="CF698" s="519">
        <v>0</v>
      </c>
      <c r="CG698" s="519">
        <v>0</v>
      </c>
      <c r="CH698" s="519">
        <v>0</v>
      </c>
      <c r="CI698" s="519">
        <v>0</v>
      </c>
      <c r="CJ698" s="519">
        <v>0</v>
      </c>
      <c r="CK698" s="519">
        <v>0</v>
      </c>
      <c r="CL698" s="519">
        <v>0</v>
      </c>
      <c r="CM698" s="519">
        <v>0</v>
      </c>
      <c r="CN698" s="519">
        <v>0</v>
      </c>
      <c r="CO698" s="519">
        <v>0</v>
      </c>
      <c r="CP698" s="519">
        <v>0</v>
      </c>
      <c r="CQ698" s="519">
        <v>0</v>
      </c>
      <c r="CR698" s="519">
        <v>0</v>
      </c>
      <c r="CS698" s="519">
        <v>0</v>
      </c>
      <c r="CT698" s="519">
        <v>0</v>
      </c>
      <c r="CU698" s="519">
        <v>0</v>
      </c>
      <c r="CV698" s="519">
        <v>0</v>
      </c>
      <c r="CW698" s="519">
        <v>0</v>
      </c>
      <c r="CX698" s="519">
        <v>0</v>
      </c>
      <c r="CY698" s="519">
        <v>0</v>
      </c>
      <c r="CZ698" s="519">
        <v>0</v>
      </c>
      <c r="DA698" s="519">
        <v>0</v>
      </c>
      <c r="DB698" s="519">
        <v>0</v>
      </c>
      <c r="DC698" s="519">
        <v>0</v>
      </c>
      <c r="DD698" s="519">
        <v>0</v>
      </c>
      <c r="DE698" s="519">
        <v>0</v>
      </c>
      <c r="DF698" s="519">
        <v>0</v>
      </c>
      <c r="DG698" s="519">
        <v>0</v>
      </c>
      <c r="DH698" s="519">
        <v>0</v>
      </c>
      <c r="DI698" s="519">
        <v>0</v>
      </c>
      <c r="DJ698" s="519">
        <v>0</v>
      </c>
      <c r="DK698" s="519">
        <v>0</v>
      </c>
      <c r="DL698" s="519">
        <v>0</v>
      </c>
      <c r="DM698" s="519">
        <v>0</v>
      </c>
      <c r="DN698" s="519">
        <v>0</v>
      </c>
      <c r="DO698" s="519">
        <v>0</v>
      </c>
      <c r="DP698" s="519">
        <v>0</v>
      </c>
      <c r="DQ698" s="519">
        <v>0</v>
      </c>
      <c r="DR698" s="519">
        <v>0</v>
      </c>
      <c r="DS698" s="519">
        <v>0</v>
      </c>
      <c r="DT698" s="519">
        <v>0</v>
      </c>
      <c r="DU698" s="519">
        <v>0</v>
      </c>
      <c r="DV698" s="519">
        <v>0</v>
      </c>
      <c r="DW698" s="519">
        <v>0</v>
      </c>
      <c r="DX698" s="519">
        <v>0</v>
      </c>
      <c r="DZ698" s="337"/>
      <c r="EA698" s="519" t="s">
        <v>1062</v>
      </c>
      <c r="EB698" s="519" t="s">
        <v>1059</v>
      </c>
      <c r="EC698" s="519">
        <v>37</v>
      </c>
      <c r="ED698" s="521" t="str">
        <f t="shared" si="35"/>
        <v>SDN200137</v>
      </c>
      <c r="EE698" s="519">
        <v>0</v>
      </c>
      <c r="EF698" s="519">
        <v>182</v>
      </c>
      <c r="EG698" s="519">
        <v>358</v>
      </c>
      <c r="EH698" s="519">
        <v>527</v>
      </c>
      <c r="EI698" s="519">
        <v>749</v>
      </c>
      <c r="EJ698" s="519">
        <v>966</v>
      </c>
      <c r="EK698" s="519">
        <v>1181</v>
      </c>
      <c r="EL698" s="519">
        <v>1397</v>
      </c>
      <c r="EM698" s="519">
        <v>1614</v>
      </c>
      <c r="EN698" s="519">
        <v>1979</v>
      </c>
      <c r="EO698" s="519">
        <v>2154</v>
      </c>
      <c r="EP698" s="519">
        <v>2331</v>
      </c>
      <c r="EQ698" s="519">
        <v>2513</v>
      </c>
      <c r="ER698" s="519">
        <v>2701</v>
      </c>
      <c r="ES698" s="519">
        <v>2894</v>
      </c>
      <c r="ET698" s="519">
        <v>3095</v>
      </c>
      <c r="EU698" s="519">
        <v>3303</v>
      </c>
      <c r="EV698" s="519">
        <v>3521</v>
      </c>
      <c r="EW698" s="519">
        <v>3756</v>
      </c>
      <c r="EX698" s="519">
        <v>0</v>
      </c>
      <c r="EY698" s="519">
        <v>0</v>
      </c>
      <c r="EZ698" s="519">
        <v>0</v>
      </c>
      <c r="FA698" s="519">
        <v>0</v>
      </c>
      <c r="FB698" s="519">
        <v>0</v>
      </c>
      <c r="FC698" s="519">
        <v>0</v>
      </c>
      <c r="FD698" s="519">
        <v>0</v>
      </c>
      <c r="FE698" s="519">
        <v>0</v>
      </c>
      <c r="FF698" s="519">
        <v>0</v>
      </c>
      <c r="FG698" s="519">
        <v>0</v>
      </c>
      <c r="FH698" s="519">
        <v>0</v>
      </c>
      <c r="FI698" s="519">
        <v>0</v>
      </c>
      <c r="FJ698" s="519">
        <v>0</v>
      </c>
      <c r="FK698" s="519">
        <v>0</v>
      </c>
      <c r="FL698" s="519">
        <v>0</v>
      </c>
      <c r="FM698" s="519">
        <v>0</v>
      </c>
      <c r="FN698" s="519">
        <v>0</v>
      </c>
      <c r="FO698" s="519">
        <v>0</v>
      </c>
      <c r="FP698" s="519">
        <v>0</v>
      </c>
      <c r="FQ698" s="519">
        <v>0</v>
      </c>
      <c r="FR698" s="519">
        <v>0</v>
      </c>
      <c r="FS698" s="519">
        <v>0</v>
      </c>
      <c r="FT698" s="519">
        <v>0</v>
      </c>
      <c r="FU698" s="519">
        <v>0</v>
      </c>
      <c r="FV698" s="519">
        <v>0</v>
      </c>
      <c r="FW698" s="519">
        <v>0</v>
      </c>
      <c r="FX698" s="519">
        <v>0</v>
      </c>
      <c r="FY698" s="519">
        <v>0</v>
      </c>
      <c r="FZ698" s="519">
        <v>0</v>
      </c>
      <c r="GA698" s="519">
        <v>0</v>
      </c>
      <c r="GB698" s="519">
        <v>0</v>
      </c>
      <c r="GC698" s="519">
        <v>0</v>
      </c>
      <c r="GD698" s="519">
        <v>0</v>
      </c>
      <c r="GE698" s="519">
        <v>0</v>
      </c>
      <c r="GF698" s="519">
        <v>0</v>
      </c>
      <c r="GG698" s="519">
        <v>0</v>
      </c>
      <c r="GH698" s="519">
        <v>0</v>
      </c>
      <c r="GI698" s="519">
        <v>0</v>
      </c>
      <c r="GJ698" s="519">
        <v>0</v>
      </c>
      <c r="GK698" s="519">
        <v>0</v>
      </c>
      <c r="GL698" s="519">
        <v>0</v>
      </c>
      <c r="GM698" s="519">
        <v>0</v>
      </c>
      <c r="GN698" s="519">
        <v>0</v>
      </c>
      <c r="GO698" s="519">
        <v>0</v>
      </c>
      <c r="GP698" s="519">
        <v>0</v>
      </c>
      <c r="GQ698" s="519">
        <v>0</v>
      </c>
      <c r="GR698" s="519">
        <v>0</v>
      </c>
      <c r="GS698" s="519">
        <v>0</v>
      </c>
      <c r="GT698" s="519">
        <v>0</v>
      </c>
      <c r="GU698" s="519">
        <v>0</v>
      </c>
      <c r="GV698" s="519">
        <v>0</v>
      </c>
      <c r="GW698" s="519">
        <v>0</v>
      </c>
      <c r="GX698" s="519">
        <v>0</v>
      </c>
      <c r="GY698" s="519">
        <v>0</v>
      </c>
      <c r="GZ698" s="519">
        <v>0</v>
      </c>
      <c r="HA698" s="519">
        <v>0</v>
      </c>
      <c r="HB698" s="519">
        <v>0</v>
      </c>
      <c r="HC698" s="519">
        <v>0</v>
      </c>
      <c r="HD698" s="519">
        <v>0</v>
      </c>
      <c r="HE698" s="519">
        <v>0</v>
      </c>
      <c r="HF698" s="519">
        <v>0</v>
      </c>
      <c r="HG698" s="519">
        <v>0</v>
      </c>
      <c r="HH698" s="519">
        <v>0</v>
      </c>
      <c r="HI698" s="519">
        <v>0</v>
      </c>
      <c r="HJ698" s="519">
        <v>0</v>
      </c>
      <c r="HK698" s="519">
        <v>0</v>
      </c>
      <c r="HL698" s="519">
        <v>0</v>
      </c>
      <c r="HM698" s="519">
        <v>0</v>
      </c>
      <c r="HN698" s="519">
        <v>0</v>
      </c>
      <c r="HO698" s="519">
        <v>0</v>
      </c>
      <c r="HP698" s="519">
        <v>0</v>
      </c>
      <c r="HQ698" s="519">
        <v>0</v>
      </c>
      <c r="HR698" s="519">
        <v>0</v>
      </c>
      <c r="HS698" s="519">
        <v>0</v>
      </c>
      <c r="HT698" s="519">
        <v>0</v>
      </c>
      <c r="HU698" s="519">
        <v>0</v>
      </c>
      <c r="HV698" s="519">
        <v>0</v>
      </c>
      <c r="HW698" s="519">
        <v>0</v>
      </c>
      <c r="HX698" s="519">
        <v>0</v>
      </c>
      <c r="HY698" s="519">
        <v>0</v>
      </c>
      <c r="HZ698" s="519">
        <v>0</v>
      </c>
      <c r="IA698" s="519">
        <v>0</v>
      </c>
      <c r="IB698" s="519">
        <v>0</v>
      </c>
      <c r="IC698" s="519">
        <v>0</v>
      </c>
      <c r="ID698" s="519">
        <v>0</v>
      </c>
      <c r="IE698" s="519">
        <v>0</v>
      </c>
      <c r="IF698" s="519">
        <v>0</v>
      </c>
      <c r="IG698" s="519">
        <v>0</v>
      </c>
      <c r="IH698" s="519">
        <v>0</v>
      </c>
      <c r="II698" s="519">
        <v>0</v>
      </c>
      <c r="IJ698" s="519">
        <v>0</v>
      </c>
      <c r="IK698" s="519">
        <v>0</v>
      </c>
    </row>
    <row r="699" spans="2:245" hidden="1">
      <c r="B699" s="519" t="s">
        <v>1058</v>
      </c>
      <c r="C699" s="519"/>
      <c r="D699" s="519"/>
      <c r="E699" s="519"/>
      <c r="F699" s="519">
        <v>2</v>
      </c>
      <c r="G699" s="519"/>
      <c r="H699" s="519">
        <v>8</v>
      </c>
      <c r="I699" s="519">
        <v>7</v>
      </c>
      <c r="J699" s="519" t="str">
        <f t="shared" si="33"/>
        <v>SDN10020807</v>
      </c>
      <c r="K699" s="519">
        <v>768</v>
      </c>
      <c r="M699" s="337"/>
      <c r="N699" s="519" t="s">
        <v>1062</v>
      </c>
      <c r="O699" s="519" t="s">
        <v>1059</v>
      </c>
      <c r="P699" s="519">
        <v>38</v>
      </c>
      <c r="Q699" s="521" t="str">
        <f t="shared" si="34"/>
        <v>SDN200138</v>
      </c>
      <c r="R699" s="519">
        <v>0</v>
      </c>
      <c r="S699" s="519">
        <v>93</v>
      </c>
      <c r="T699" s="519">
        <v>189</v>
      </c>
      <c r="U699" s="519">
        <v>287</v>
      </c>
      <c r="V699" s="519">
        <v>389</v>
      </c>
      <c r="W699" s="519">
        <v>492</v>
      </c>
      <c r="X699" s="519">
        <v>599</v>
      </c>
      <c r="Y699" s="519">
        <v>710</v>
      </c>
      <c r="Z699" s="519">
        <v>825</v>
      </c>
      <c r="AA699" s="519">
        <v>1260</v>
      </c>
      <c r="AB699" s="519">
        <v>1401</v>
      </c>
      <c r="AC699" s="519">
        <v>1549</v>
      </c>
      <c r="AD699" s="519">
        <v>1706</v>
      </c>
      <c r="AE699" s="519">
        <v>1872</v>
      </c>
      <c r="AF699" s="519">
        <v>2048</v>
      </c>
      <c r="AG699" s="519">
        <v>2234</v>
      </c>
      <c r="AH699" s="519">
        <v>2433</v>
      </c>
      <c r="AI699" s="519">
        <v>2649</v>
      </c>
      <c r="AJ699" s="519">
        <v>2881</v>
      </c>
      <c r="AK699" s="519">
        <v>3132</v>
      </c>
      <c r="AL699" s="519">
        <v>3296</v>
      </c>
      <c r="AM699" s="519">
        <v>3478</v>
      </c>
      <c r="AN699" s="519">
        <v>3686</v>
      </c>
      <c r="AO699" s="519">
        <v>3921</v>
      </c>
      <c r="AP699" s="519">
        <v>4182</v>
      </c>
      <c r="AQ699" s="519">
        <v>4477</v>
      </c>
      <c r="AR699" s="519">
        <v>4806</v>
      </c>
      <c r="AS699" s="519">
        <v>5186</v>
      </c>
      <c r="AT699" s="519">
        <v>5615</v>
      </c>
      <c r="AU699" s="519">
        <v>6105</v>
      </c>
      <c r="AV699" s="519">
        <v>6662</v>
      </c>
      <c r="AW699" s="519">
        <v>7309</v>
      </c>
      <c r="AX699" s="519">
        <v>8073</v>
      </c>
      <c r="AY699" s="519">
        <v>8959</v>
      </c>
      <c r="AZ699" s="519">
        <v>0</v>
      </c>
      <c r="BA699" s="519">
        <v>0</v>
      </c>
      <c r="BB699" s="519">
        <v>0</v>
      </c>
      <c r="BC699" s="519">
        <v>0</v>
      </c>
      <c r="BD699" s="519">
        <v>0</v>
      </c>
      <c r="BE699" s="519">
        <v>0</v>
      </c>
      <c r="BF699" s="519">
        <v>0</v>
      </c>
      <c r="BG699" s="519">
        <v>0</v>
      </c>
      <c r="BH699" s="519">
        <v>0</v>
      </c>
      <c r="BI699" s="519">
        <v>0</v>
      </c>
      <c r="BJ699" s="519">
        <v>0</v>
      </c>
      <c r="BK699" s="519">
        <v>0</v>
      </c>
      <c r="BL699" s="519">
        <v>0</v>
      </c>
      <c r="BM699" s="519">
        <v>0</v>
      </c>
      <c r="BN699" s="519">
        <v>0</v>
      </c>
      <c r="BO699" s="519">
        <v>0</v>
      </c>
      <c r="BP699" s="519">
        <v>0</v>
      </c>
      <c r="BQ699" s="519">
        <v>0</v>
      </c>
      <c r="BR699" s="519">
        <v>0</v>
      </c>
      <c r="BS699" s="519">
        <v>0</v>
      </c>
      <c r="BT699" s="519">
        <v>0</v>
      </c>
      <c r="BU699" s="519">
        <v>0</v>
      </c>
      <c r="BV699" s="519">
        <v>0</v>
      </c>
      <c r="BW699" s="519">
        <v>0</v>
      </c>
      <c r="BX699" s="519">
        <v>0</v>
      </c>
      <c r="BY699" s="519">
        <v>0</v>
      </c>
      <c r="BZ699" s="519">
        <v>0</v>
      </c>
      <c r="CA699" s="519">
        <v>0</v>
      </c>
      <c r="CB699" s="519">
        <v>0</v>
      </c>
      <c r="CC699" s="519">
        <v>0</v>
      </c>
      <c r="CD699" s="519">
        <v>0</v>
      </c>
      <c r="CE699" s="519">
        <v>0</v>
      </c>
      <c r="CF699" s="519">
        <v>0</v>
      </c>
      <c r="CG699" s="519">
        <v>0</v>
      </c>
      <c r="CH699" s="519">
        <v>0</v>
      </c>
      <c r="CI699" s="519">
        <v>0</v>
      </c>
      <c r="CJ699" s="519">
        <v>0</v>
      </c>
      <c r="CK699" s="519">
        <v>0</v>
      </c>
      <c r="CL699" s="519">
        <v>0</v>
      </c>
      <c r="CM699" s="519">
        <v>0</v>
      </c>
      <c r="CN699" s="519">
        <v>0</v>
      </c>
      <c r="CO699" s="519">
        <v>0</v>
      </c>
      <c r="CP699" s="519">
        <v>0</v>
      </c>
      <c r="CQ699" s="519">
        <v>0</v>
      </c>
      <c r="CR699" s="519">
        <v>0</v>
      </c>
      <c r="CS699" s="519">
        <v>0</v>
      </c>
      <c r="CT699" s="519">
        <v>0</v>
      </c>
      <c r="CU699" s="519">
        <v>0</v>
      </c>
      <c r="CV699" s="519">
        <v>0</v>
      </c>
      <c r="CW699" s="519">
        <v>0</v>
      </c>
      <c r="CX699" s="519">
        <v>0</v>
      </c>
      <c r="CY699" s="519">
        <v>0</v>
      </c>
      <c r="CZ699" s="519">
        <v>0</v>
      </c>
      <c r="DA699" s="519">
        <v>0</v>
      </c>
      <c r="DB699" s="519">
        <v>0</v>
      </c>
      <c r="DC699" s="519">
        <v>0</v>
      </c>
      <c r="DD699" s="519">
        <v>0</v>
      </c>
      <c r="DE699" s="519">
        <v>0</v>
      </c>
      <c r="DF699" s="519">
        <v>0</v>
      </c>
      <c r="DG699" s="519">
        <v>0</v>
      </c>
      <c r="DH699" s="519">
        <v>0</v>
      </c>
      <c r="DI699" s="519">
        <v>0</v>
      </c>
      <c r="DJ699" s="519">
        <v>0</v>
      </c>
      <c r="DK699" s="519">
        <v>0</v>
      </c>
      <c r="DL699" s="519">
        <v>0</v>
      </c>
      <c r="DM699" s="519">
        <v>0</v>
      </c>
      <c r="DN699" s="519">
        <v>0</v>
      </c>
      <c r="DO699" s="519">
        <v>0</v>
      </c>
      <c r="DP699" s="519">
        <v>0</v>
      </c>
      <c r="DQ699" s="519">
        <v>0</v>
      </c>
      <c r="DR699" s="519">
        <v>0</v>
      </c>
      <c r="DS699" s="519">
        <v>0</v>
      </c>
      <c r="DT699" s="519">
        <v>0</v>
      </c>
      <c r="DU699" s="519">
        <v>0</v>
      </c>
      <c r="DV699" s="519">
        <v>0</v>
      </c>
      <c r="DW699" s="519">
        <v>0</v>
      </c>
      <c r="DX699" s="519">
        <v>0</v>
      </c>
      <c r="DZ699" s="337"/>
      <c r="EA699" s="519" t="s">
        <v>1062</v>
      </c>
      <c r="EB699" s="519" t="s">
        <v>1059</v>
      </c>
      <c r="EC699" s="519">
        <v>38</v>
      </c>
      <c r="ED699" s="521" t="str">
        <f t="shared" si="35"/>
        <v>SDN200138</v>
      </c>
      <c r="EE699" s="519">
        <v>0</v>
      </c>
      <c r="EF699" s="519">
        <v>171</v>
      </c>
      <c r="EG699" s="519">
        <v>336</v>
      </c>
      <c r="EH699" s="519">
        <v>491</v>
      </c>
      <c r="EI699" s="519">
        <v>695</v>
      </c>
      <c r="EJ699" s="519">
        <v>898</v>
      </c>
      <c r="EK699" s="519">
        <v>1101</v>
      </c>
      <c r="EL699" s="519">
        <v>1306</v>
      </c>
      <c r="EM699" s="519">
        <v>1509</v>
      </c>
      <c r="EN699" s="519">
        <v>1862</v>
      </c>
      <c r="EO699" s="519">
        <v>2028</v>
      </c>
      <c r="EP699" s="519">
        <v>2197</v>
      </c>
      <c r="EQ699" s="519">
        <v>2372</v>
      </c>
      <c r="ER699" s="519">
        <v>2552</v>
      </c>
      <c r="ES699" s="519">
        <v>2738</v>
      </c>
      <c r="ET699" s="519">
        <v>2929</v>
      </c>
      <c r="EU699" s="519">
        <v>3130</v>
      </c>
      <c r="EV699" s="519">
        <v>3345</v>
      </c>
      <c r="EW699" s="519">
        <v>3570</v>
      </c>
      <c r="EX699" s="519">
        <v>0</v>
      </c>
      <c r="EY699" s="519">
        <v>0</v>
      </c>
      <c r="EZ699" s="519">
        <v>0</v>
      </c>
      <c r="FA699" s="519">
        <v>0</v>
      </c>
      <c r="FB699" s="519">
        <v>0</v>
      </c>
      <c r="FC699" s="519">
        <v>0</v>
      </c>
      <c r="FD699" s="519">
        <v>0</v>
      </c>
      <c r="FE699" s="519">
        <v>0</v>
      </c>
      <c r="FF699" s="519">
        <v>0</v>
      </c>
      <c r="FG699" s="519">
        <v>0</v>
      </c>
      <c r="FH699" s="519">
        <v>0</v>
      </c>
      <c r="FI699" s="519">
        <v>0</v>
      </c>
      <c r="FJ699" s="519">
        <v>0</v>
      </c>
      <c r="FK699" s="519">
        <v>0</v>
      </c>
      <c r="FL699" s="519">
        <v>0</v>
      </c>
      <c r="FM699" s="519">
        <v>0</v>
      </c>
      <c r="FN699" s="519">
        <v>0</v>
      </c>
      <c r="FO699" s="519">
        <v>0</v>
      </c>
      <c r="FP699" s="519">
        <v>0</v>
      </c>
      <c r="FQ699" s="519">
        <v>0</v>
      </c>
      <c r="FR699" s="519">
        <v>0</v>
      </c>
      <c r="FS699" s="519">
        <v>0</v>
      </c>
      <c r="FT699" s="519">
        <v>0</v>
      </c>
      <c r="FU699" s="519">
        <v>0</v>
      </c>
      <c r="FV699" s="519">
        <v>0</v>
      </c>
      <c r="FW699" s="519">
        <v>0</v>
      </c>
      <c r="FX699" s="519">
        <v>0</v>
      </c>
      <c r="FY699" s="519">
        <v>0</v>
      </c>
      <c r="FZ699" s="519">
        <v>0</v>
      </c>
      <c r="GA699" s="519">
        <v>0</v>
      </c>
      <c r="GB699" s="519">
        <v>0</v>
      </c>
      <c r="GC699" s="519">
        <v>0</v>
      </c>
      <c r="GD699" s="519">
        <v>0</v>
      </c>
      <c r="GE699" s="519">
        <v>0</v>
      </c>
      <c r="GF699" s="519">
        <v>0</v>
      </c>
      <c r="GG699" s="519">
        <v>0</v>
      </c>
      <c r="GH699" s="519">
        <v>0</v>
      </c>
      <c r="GI699" s="519">
        <v>0</v>
      </c>
      <c r="GJ699" s="519">
        <v>0</v>
      </c>
      <c r="GK699" s="519">
        <v>0</v>
      </c>
      <c r="GL699" s="519">
        <v>0</v>
      </c>
      <c r="GM699" s="519">
        <v>0</v>
      </c>
      <c r="GN699" s="519">
        <v>0</v>
      </c>
      <c r="GO699" s="519">
        <v>0</v>
      </c>
      <c r="GP699" s="519">
        <v>0</v>
      </c>
      <c r="GQ699" s="519">
        <v>0</v>
      </c>
      <c r="GR699" s="519">
        <v>0</v>
      </c>
      <c r="GS699" s="519">
        <v>0</v>
      </c>
      <c r="GT699" s="519">
        <v>0</v>
      </c>
      <c r="GU699" s="519">
        <v>0</v>
      </c>
      <c r="GV699" s="519">
        <v>0</v>
      </c>
      <c r="GW699" s="519">
        <v>0</v>
      </c>
      <c r="GX699" s="519">
        <v>0</v>
      </c>
      <c r="GY699" s="519">
        <v>0</v>
      </c>
      <c r="GZ699" s="519">
        <v>0</v>
      </c>
      <c r="HA699" s="519">
        <v>0</v>
      </c>
      <c r="HB699" s="519">
        <v>0</v>
      </c>
      <c r="HC699" s="519">
        <v>0</v>
      </c>
      <c r="HD699" s="519">
        <v>0</v>
      </c>
      <c r="HE699" s="519">
        <v>0</v>
      </c>
      <c r="HF699" s="519">
        <v>0</v>
      </c>
      <c r="HG699" s="519">
        <v>0</v>
      </c>
      <c r="HH699" s="519">
        <v>0</v>
      </c>
      <c r="HI699" s="519">
        <v>0</v>
      </c>
      <c r="HJ699" s="519">
        <v>0</v>
      </c>
      <c r="HK699" s="519">
        <v>0</v>
      </c>
      <c r="HL699" s="519">
        <v>0</v>
      </c>
      <c r="HM699" s="519">
        <v>0</v>
      </c>
      <c r="HN699" s="519">
        <v>0</v>
      </c>
      <c r="HO699" s="519">
        <v>0</v>
      </c>
      <c r="HP699" s="519">
        <v>0</v>
      </c>
      <c r="HQ699" s="519">
        <v>0</v>
      </c>
      <c r="HR699" s="519">
        <v>0</v>
      </c>
      <c r="HS699" s="519">
        <v>0</v>
      </c>
      <c r="HT699" s="519">
        <v>0</v>
      </c>
      <c r="HU699" s="519">
        <v>0</v>
      </c>
      <c r="HV699" s="519">
        <v>0</v>
      </c>
      <c r="HW699" s="519">
        <v>0</v>
      </c>
      <c r="HX699" s="519">
        <v>0</v>
      </c>
      <c r="HY699" s="519">
        <v>0</v>
      </c>
      <c r="HZ699" s="519">
        <v>0</v>
      </c>
      <c r="IA699" s="519">
        <v>0</v>
      </c>
      <c r="IB699" s="519">
        <v>0</v>
      </c>
      <c r="IC699" s="519">
        <v>0</v>
      </c>
      <c r="ID699" s="519">
        <v>0</v>
      </c>
      <c r="IE699" s="519">
        <v>0</v>
      </c>
      <c r="IF699" s="519">
        <v>0</v>
      </c>
      <c r="IG699" s="519">
        <v>0</v>
      </c>
      <c r="IH699" s="519">
        <v>0</v>
      </c>
      <c r="II699" s="519">
        <v>0</v>
      </c>
      <c r="IJ699" s="519">
        <v>0</v>
      </c>
      <c r="IK699" s="519">
        <v>0</v>
      </c>
    </row>
    <row r="700" spans="2:245" hidden="1">
      <c r="B700" s="519" t="s">
        <v>1058</v>
      </c>
      <c r="C700" s="519"/>
      <c r="D700" s="519"/>
      <c r="E700" s="519"/>
      <c r="F700" s="519">
        <v>2</v>
      </c>
      <c r="G700" s="519"/>
      <c r="H700" s="519">
        <v>8</v>
      </c>
      <c r="I700" s="519">
        <v>8</v>
      </c>
      <c r="J700" s="519" t="str">
        <f t="shared" si="33"/>
        <v>SDN10020808</v>
      </c>
      <c r="K700" s="519">
        <v>768</v>
      </c>
      <c r="M700" s="337"/>
      <c r="N700" s="519" t="s">
        <v>1062</v>
      </c>
      <c r="O700" s="519" t="s">
        <v>1059</v>
      </c>
      <c r="P700" s="519">
        <v>39</v>
      </c>
      <c r="Q700" s="521" t="str">
        <f t="shared" si="34"/>
        <v>SDN200139</v>
      </c>
      <c r="R700" s="519">
        <v>0</v>
      </c>
      <c r="S700" s="519">
        <v>89</v>
      </c>
      <c r="T700" s="519">
        <v>179</v>
      </c>
      <c r="U700" s="519">
        <v>272</v>
      </c>
      <c r="V700" s="519">
        <v>368</v>
      </c>
      <c r="W700" s="519">
        <v>466</v>
      </c>
      <c r="X700" s="519">
        <v>567</v>
      </c>
      <c r="Y700" s="519">
        <v>673</v>
      </c>
      <c r="Z700" s="519">
        <v>782</v>
      </c>
      <c r="AA700" s="519">
        <v>1194</v>
      </c>
      <c r="AB700" s="519">
        <v>1329</v>
      </c>
      <c r="AC700" s="519">
        <v>1471</v>
      </c>
      <c r="AD700" s="519">
        <v>1622</v>
      </c>
      <c r="AE700" s="519">
        <v>1780</v>
      </c>
      <c r="AF700" s="519">
        <v>1948</v>
      </c>
      <c r="AG700" s="519">
        <v>2127</v>
      </c>
      <c r="AH700" s="519">
        <v>2321</v>
      </c>
      <c r="AI700" s="519">
        <v>2528</v>
      </c>
      <c r="AJ700" s="519">
        <v>2752</v>
      </c>
      <c r="AK700" s="519">
        <v>2997</v>
      </c>
      <c r="AL700" s="519">
        <v>3158</v>
      </c>
      <c r="AM700" s="519">
        <v>3342</v>
      </c>
      <c r="AN700" s="519">
        <v>3548</v>
      </c>
      <c r="AO700" s="519">
        <v>3779</v>
      </c>
      <c r="AP700" s="519">
        <v>4041</v>
      </c>
      <c r="AQ700" s="519">
        <v>4333</v>
      </c>
      <c r="AR700" s="519">
        <v>4670</v>
      </c>
      <c r="AS700" s="519">
        <v>5050</v>
      </c>
      <c r="AT700" s="519">
        <v>5484</v>
      </c>
      <c r="AU700" s="519">
        <v>5976</v>
      </c>
      <c r="AV700" s="519">
        <v>6546</v>
      </c>
      <c r="AW700" s="519">
        <v>7220</v>
      </c>
      <c r="AX700" s="519">
        <v>8001</v>
      </c>
      <c r="AY700" s="519">
        <v>8917</v>
      </c>
      <c r="AZ700" s="519">
        <v>0</v>
      </c>
      <c r="BA700" s="519">
        <v>0</v>
      </c>
      <c r="BB700" s="519">
        <v>0</v>
      </c>
      <c r="BC700" s="519">
        <v>0</v>
      </c>
      <c r="BD700" s="519">
        <v>0</v>
      </c>
      <c r="BE700" s="519">
        <v>0</v>
      </c>
      <c r="BF700" s="519">
        <v>0</v>
      </c>
      <c r="BG700" s="519">
        <v>0</v>
      </c>
      <c r="BH700" s="519">
        <v>0</v>
      </c>
      <c r="BI700" s="519">
        <v>0</v>
      </c>
      <c r="BJ700" s="519">
        <v>0</v>
      </c>
      <c r="BK700" s="519">
        <v>0</v>
      </c>
      <c r="BL700" s="519">
        <v>0</v>
      </c>
      <c r="BM700" s="519">
        <v>0</v>
      </c>
      <c r="BN700" s="519">
        <v>0</v>
      </c>
      <c r="BO700" s="519">
        <v>0</v>
      </c>
      <c r="BP700" s="519">
        <v>0</v>
      </c>
      <c r="BQ700" s="519">
        <v>0</v>
      </c>
      <c r="BR700" s="519">
        <v>0</v>
      </c>
      <c r="BS700" s="519">
        <v>0</v>
      </c>
      <c r="BT700" s="519">
        <v>0</v>
      </c>
      <c r="BU700" s="519">
        <v>0</v>
      </c>
      <c r="BV700" s="519">
        <v>0</v>
      </c>
      <c r="BW700" s="519">
        <v>0</v>
      </c>
      <c r="BX700" s="519">
        <v>0</v>
      </c>
      <c r="BY700" s="519">
        <v>0</v>
      </c>
      <c r="BZ700" s="519">
        <v>0</v>
      </c>
      <c r="CA700" s="519">
        <v>0</v>
      </c>
      <c r="CB700" s="519">
        <v>0</v>
      </c>
      <c r="CC700" s="519">
        <v>0</v>
      </c>
      <c r="CD700" s="519">
        <v>0</v>
      </c>
      <c r="CE700" s="519">
        <v>0</v>
      </c>
      <c r="CF700" s="519">
        <v>0</v>
      </c>
      <c r="CG700" s="519">
        <v>0</v>
      </c>
      <c r="CH700" s="519">
        <v>0</v>
      </c>
      <c r="CI700" s="519">
        <v>0</v>
      </c>
      <c r="CJ700" s="519">
        <v>0</v>
      </c>
      <c r="CK700" s="519">
        <v>0</v>
      </c>
      <c r="CL700" s="519">
        <v>0</v>
      </c>
      <c r="CM700" s="519">
        <v>0</v>
      </c>
      <c r="CN700" s="519">
        <v>0</v>
      </c>
      <c r="CO700" s="519">
        <v>0</v>
      </c>
      <c r="CP700" s="519">
        <v>0</v>
      </c>
      <c r="CQ700" s="519">
        <v>0</v>
      </c>
      <c r="CR700" s="519">
        <v>0</v>
      </c>
      <c r="CS700" s="519">
        <v>0</v>
      </c>
      <c r="CT700" s="519">
        <v>0</v>
      </c>
      <c r="CU700" s="519">
        <v>0</v>
      </c>
      <c r="CV700" s="519">
        <v>0</v>
      </c>
      <c r="CW700" s="519">
        <v>0</v>
      </c>
      <c r="CX700" s="519">
        <v>0</v>
      </c>
      <c r="CY700" s="519">
        <v>0</v>
      </c>
      <c r="CZ700" s="519">
        <v>0</v>
      </c>
      <c r="DA700" s="519">
        <v>0</v>
      </c>
      <c r="DB700" s="519">
        <v>0</v>
      </c>
      <c r="DC700" s="519">
        <v>0</v>
      </c>
      <c r="DD700" s="519">
        <v>0</v>
      </c>
      <c r="DE700" s="519">
        <v>0</v>
      </c>
      <c r="DF700" s="519">
        <v>0</v>
      </c>
      <c r="DG700" s="519">
        <v>0</v>
      </c>
      <c r="DH700" s="519">
        <v>0</v>
      </c>
      <c r="DI700" s="519">
        <v>0</v>
      </c>
      <c r="DJ700" s="519">
        <v>0</v>
      </c>
      <c r="DK700" s="519">
        <v>0</v>
      </c>
      <c r="DL700" s="519">
        <v>0</v>
      </c>
      <c r="DM700" s="519">
        <v>0</v>
      </c>
      <c r="DN700" s="519">
        <v>0</v>
      </c>
      <c r="DO700" s="519">
        <v>0</v>
      </c>
      <c r="DP700" s="519">
        <v>0</v>
      </c>
      <c r="DQ700" s="519">
        <v>0</v>
      </c>
      <c r="DR700" s="519">
        <v>0</v>
      </c>
      <c r="DS700" s="519">
        <v>0</v>
      </c>
      <c r="DT700" s="519">
        <v>0</v>
      </c>
      <c r="DU700" s="519">
        <v>0</v>
      </c>
      <c r="DV700" s="519">
        <v>0</v>
      </c>
      <c r="DW700" s="519">
        <v>0</v>
      </c>
      <c r="DX700" s="519">
        <v>0</v>
      </c>
      <c r="DZ700" s="337"/>
      <c r="EA700" s="519" t="s">
        <v>1062</v>
      </c>
      <c r="EB700" s="519" t="s">
        <v>1059</v>
      </c>
      <c r="EC700" s="519">
        <v>39</v>
      </c>
      <c r="ED700" s="521" t="str">
        <f t="shared" si="35"/>
        <v>SDN200139</v>
      </c>
      <c r="EE700" s="519">
        <v>0</v>
      </c>
      <c r="EF700" s="519">
        <v>163</v>
      </c>
      <c r="EG700" s="519">
        <v>315</v>
      </c>
      <c r="EH700" s="519">
        <v>462</v>
      </c>
      <c r="EI700" s="519">
        <v>643</v>
      </c>
      <c r="EJ700" s="519">
        <v>835</v>
      </c>
      <c r="EK700" s="519">
        <v>1025</v>
      </c>
      <c r="EL700" s="519">
        <v>1219</v>
      </c>
      <c r="EM700" s="519">
        <v>1412</v>
      </c>
      <c r="EN700" s="519">
        <v>1751</v>
      </c>
      <c r="EO700" s="519">
        <v>1909</v>
      </c>
      <c r="EP700" s="519">
        <v>2072</v>
      </c>
      <c r="EQ700" s="519">
        <v>2239</v>
      </c>
      <c r="ER700" s="519">
        <v>2410</v>
      </c>
      <c r="ES700" s="519">
        <v>2587</v>
      </c>
      <c r="ET700" s="519">
        <v>2771</v>
      </c>
      <c r="EU700" s="519">
        <v>2968</v>
      </c>
      <c r="EV700" s="519">
        <v>3173</v>
      </c>
      <c r="EW700" s="519">
        <v>3391</v>
      </c>
      <c r="EX700" s="519">
        <v>0</v>
      </c>
      <c r="EY700" s="519">
        <v>0</v>
      </c>
      <c r="EZ700" s="519">
        <v>0</v>
      </c>
      <c r="FA700" s="519">
        <v>0</v>
      </c>
      <c r="FB700" s="519">
        <v>0</v>
      </c>
      <c r="FC700" s="519">
        <v>0</v>
      </c>
      <c r="FD700" s="519">
        <v>0</v>
      </c>
      <c r="FE700" s="519">
        <v>0</v>
      </c>
      <c r="FF700" s="519">
        <v>0</v>
      </c>
      <c r="FG700" s="519">
        <v>0</v>
      </c>
      <c r="FH700" s="519">
        <v>0</v>
      </c>
      <c r="FI700" s="519">
        <v>0</v>
      </c>
      <c r="FJ700" s="519">
        <v>0</v>
      </c>
      <c r="FK700" s="519">
        <v>0</v>
      </c>
      <c r="FL700" s="519">
        <v>0</v>
      </c>
      <c r="FM700" s="519">
        <v>0</v>
      </c>
      <c r="FN700" s="519">
        <v>0</v>
      </c>
      <c r="FO700" s="519">
        <v>0</v>
      </c>
      <c r="FP700" s="519">
        <v>0</v>
      </c>
      <c r="FQ700" s="519">
        <v>0</v>
      </c>
      <c r="FR700" s="519">
        <v>0</v>
      </c>
      <c r="FS700" s="519">
        <v>0</v>
      </c>
      <c r="FT700" s="519">
        <v>0</v>
      </c>
      <c r="FU700" s="519">
        <v>0</v>
      </c>
      <c r="FV700" s="519">
        <v>0</v>
      </c>
      <c r="FW700" s="519">
        <v>0</v>
      </c>
      <c r="FX700" s="519">
        <v>0</v>
      </c>
      <c r="FY700" s="519">
        <v>0</v>
      </c>
      <c r="FZ700" s="519">
        <v>0</v>
      </c>
      <c r="GA700" s="519">
        <v>0</v>
      </c>
      <c r="GB700" s="519">
        <v>0</v>
      </c>
      <c r="GC700" s="519">
        <v>0</v>
      </c>
      <c r="GD700" s="519">
        <v>0</v>
      </c>
      <c r="GE700" s="519">
        <v>0</v>
      </c>
      <c r="GF700" s="519">
        <v>0</v>
      </c>
      <c r="GG700" s="519">
        <v>0</v>
      </c>
      <c r="GH700" s="519">
        <v>0</v>
      </c>
      <c r="GI700" s="519">
        <v>0</v>
      </c>
      <c r="GJ700" s="519">
        <v>0</v>
      </c>
      <c r="GK700" s="519">
        <v>0</v>
      </c>
      <c r="GL700" s="519">
        <v>0</v>
      </c>
      <c r="GM700" s="519">
        <v>0</v>
      </c>
      <c r="GN700" s="519">
        <v>0</v>
      </c>
      <c r="GO700" s="519">
        <v>0</v>
      </c>
      <c r="GP700" s="519">
        <v>0</v>
      </c>
      <c r="GQ700" s="519">
        <v>0</v>
      </c>
      <c r="GR700" s="519">
        <v>0</v>
      </c>
      <c r="GS700" s="519">
        <v>0</v>
      </c>
      <c r="GT700" s="519">
        <v>0</v>
      </c>
      <c r="GU700" s="519">
        <v>0</v>
      </c>
      <c r="GV700" s="519">
        <v>0</v>
      </c>
      <c r="GW700" s="519">
        <v>0</v>
      </c>
      <c r="GX700" s="519">
        <v>0</v>
      </c>
      <c r="GY700" s="519">
        <v>0</v>
      </c>
      <c r="GZ700" s="519">
        <v>0</v>
      </c>
      <c r="HA700" s="519">
        <v>0</v>
      </c>
      <c r="HB700" s="519">
        <v>0</v>
      </c>
      <c r="HC700" s="519">
        <v>0</v>
      </c>
      <c r="HD700" s="519">
        <v>0</v>
      </c>
      <c r="HE700" s="519">
        <v>0</v>
      </c>
      <c r="HF700" s="519">
        <v>0</v>
      </c>
      <c r="HG700" s="519">
        <v>0</v>
      </c>
      <c r="HH700" s="519">
        <v>0</v>
      </c>
      <c r="HI700" s="519">
        <v>0</v>
      </c>
      <c r="HJ700" s="519">
        <v>0</v>
      </c>
      <c r="HK700" s="519">
        <v>0</v>
      </c>
      <c r="HL700" s="519">
        <v>0</v>
      </c>
      <c r="HM700" s="519">
        <v>0</v>
      </c>
      <c r="HN700" s="519">
        <v>0</v>
      </c>
      <c r="HO700" s="519">
        <v>0</v>
      </c>
      <c r="HP700" s="519">
        <v>0</v>
      </c>
      <c r="HQ700" s="519">
        <v>0</v>
      </c>
      <c r="HR700" s="519">
        <v>0</v>
      </c>
      <c r="HS700" s="519">
        <v>0</v>
      </c>
      <c r="HT700" s="519">
        <v>0</v>
      </c>
      <c r="HU700" s="519">
        <v>0</v>
      </c>
      <c r="HV700" s="519">
        <v>0</v>
      </c>
      <c r="HW700" s="519">
        <v>0</v>
      </c>
      <c r="HX700" s="519">
        <v>0</v>
      </c>
      <c r="HY700" s="519">
        <v>0</v>
      </c>
      <c r="HZ700" s="519">
        <v>0</v>
      </c>
      <c r="IA700" s="519">
        <v>0</v>
      </c>
      <c r="IB700" s="519">
        <v>0</v>
      </c>
      <c r="IC700" s="519">
        <v>0</v>
      </c>
      <c r="ID700" s="519">
        <v>0</v>
      </c>
      <c r="IE700" s="519">
        <v>0</v>
      </c>
      <c r="IF700" s="519">
        <v>0</v>
      </c>
      <c r="IG700" s="519">
        <v>0</v>
      </c>
      <c r="IH700" s="519">
        <v>0</v>
      </c>
      <c r="II700" s="519">
        <v>0</v>
      </c>
      <c r="IJ700" s="519">
        <v>0</v>
      </c>
      <c r="IK700" s="519">
        <v>0</v>
      </c>
    </row>
    <row r="701" spans="2:245" hidden="1">
      <c r="B701" s="519" t="s">
        <v>1058</v>
      </c>
      <c r="C701" s="519"/>
      <c r="D701" s="519"/>
      <c r="E701" s="519"/>
      <c r="F701" s="519">
        <v>2</v>
      </c>
      <c r="G701" s="519"/>
      <c r="H701" s="519">
        <v>8</v>
      </c>
      <c r="I701" s="519">
        <v>9</v>
      </c>
      <c r="J701" s="519" t="str">
        <f t="shared" si="33"/>
        <v>SDN10020809</v>
      </c>
      <c r="K701" s="519">
        <v>768</v>
      </c>
      <c r="M701" s="337"/>
      <c r="N701" s="519" t="s">
        <v>1062</v>
      </c>
      <c r="O701" s="519" t="s">
        <v>1059</v>
      </c>
      <c r="P701" s="519">
        <v>40</v>
      </c>
      <c r="Q701" s="521" t="str">
        <f t="shared" si="34"/>
        <v>SDN200140</v>
      </c>
      <c r="R701" s="519">
        <v>0</v>
      </c>
      <c r="S701" s="519">
        <v>85</v>
      </c>
      <c r="T701" s="519">
        <v>171</v>
      </c>
      <c r="U701" s="519">
        <v>260</v>
      </c>
      <c r="V701" s="519">
        <v>351</v>
      </c>
      <c r="W701" s="519">
        <v>446</v>
      </c>
      <c r="X701" s="519">
        <v>543</v>
      </c>
      <c r="Y701" s="519">
        <v>644</v>
      </c>
      <c r="Z701" s="519">
        <v>749</v>
      </c>
      <c r="AA701" s="519">
        <v>1144</v>
      </c>
      <c r="AB701" s="519">
        <v>1275</v>
      </c>
      <c r="AC701" s="519">
        <v>1413</v>
      </c>
      <c r="AD701" s="519">
        <v>1558</v>
      </c>
      <c r="AE701" s="519">
        <v>1711</v>
      </c>
      <c r="AF701" s="519">
        <v>1874</v>
      </c>
      <c r="AG701" s="519">
        <v>2050</v>
      </c>
      <c r="AH701" s="519">
        <v>2237</v>
      </c>
      <c r="AI701" s="519">
        <v>2440</v>
      </c>
      <c r="AJ701" s="519">
        <v>2661</v>
      </c>
      <c r="AK701" s="519">
        <v>2900</v>
      </c>
      <c r="AL701" s="519">
        <v>3064</v>
      </c>
      <c r="AM701" s="519">
        <v>3247</v>
      </c>
      <c r="AN701" s="519">
        <v>3452</v>
      </c>
      <c r="AO701" s="519">
        <v>3685</v>
      </c>
      <c r="AP701" s="519">
        <v>3946</v>
      </c>
      <c r="AQ701" s="519">
        <v>4247</v>
      </c>
      <c r="AR701" s="519">
        <v>4587</v>
      </c>
      <c r="AS701" s="519">
        <v>4974</v>
      </c>
      <c r="AT701" s="519">
        <v>5411</v>
      </c>
      <c r="AU701" s="519">
        <v>5918</v>
      </c>
      <c r="AV701" s="519">
        <v>6517</v>
      </c>
      <c r="AW701" s="519">
        <v>7209</v>
      </c>
      <c r="AX701" s="519">
        <v>8020</v>
      </c>
      <c r="AY701" s="519">
        <v>8978</v>
      </c>
      <c r="AZ701" s="519">
        <v>0</v>
      </c>
      <c r="BA701" s="519">
        <v>0</v>
      </c>
      <c r="BB701" s="519">
        <v>0</v>
      </c>
      <c r="BC701" s="519">
        <v>0</v>
      </c>
      <c r="BD701" s="519">
        <v>0</v>
      </c>
      <c r="BE701" s="519">
        <v>0</v>
      </c>
      <c r="BF701" s="519">
        <v>0</v>
      </c>
      <c r="BG701" s="519">
        <v>0</v>
      </c>
      <c r="BH701" s="519">
        <v>0</v>
      </c>
      <c r="BI701" s="519">
        <v>0</v>
      </c>
      <c r="BJ701" s="519">
        <v>0</v>
      </c>
      <c r="BK701" s="519">
        <v>0</v>
      </c>
      <c r="BL701" s="519">
        <v>0</v>
      </c>
      <c r="BM701" s="519">
        <v>0</v>
      </c>
      <c r="BN701" s="519">
        <v>0</v>
      </c>
      <c r="BO701" s="519">
        <v>0</v>
      </c>
      <c r="BP701" s="519">
        <v>0</v>
      </c>
      <c r="BQ701" s="519">
        <v>0</v>
      </c>
      <c r="BR701" s="519">
        <v>0</v>
      </c>
      <c r="BS701" s="519">
        <v>0</v>
      </c>
      <c r="BT701" s="519">
        <v>0</v>
      </c>
      <c r="BU701" s="519">
        <v>0</v>
      </c>
      <c r="BV701" s="519">
        <v>0</v>
      </c>
      <c r="BW701" s="519">
        <v>0</v>
      </c>
      <c r="BX701" s="519">
        <v>0</v>
      </c>
      <c r="BY701" s="519">
        <v>0</v>
      </c>
      <c r="BZ701" s="519">
        <v>0</v>
      </c>
      <c r="CA701" s="519">
        <v>0</v>
      </c>
      <c r="CB701" s="519">
        <v>0</v>
      </c>
      <c r="CC701" s="519">
        <v>0</v>
      </c>
      <c r="CD701" s="519">
        <v>0</v>
      </c>
      <c r="CE701" s="519">
        <v>0</v>
      </c>
      <c r="CF701" s="519">
        <v>0</v>
      </c>
      <c r="CG701" s="519">
        <v>0</v>
      </c>
      <c r="CH701" s="519">
        <v>0</v>
      </c>
      <c r="CI701" s="519">
        <v>0</v>
      </c>
      <c r="CJ701" s="519">
        <v>0</v>
      </c>
      <c r="CK701" s="519">
        <v>0</v>
      </c>
      <c r="CL701" s="519">
        <v>0</v>
      </c>
      <c r="CM701" s="519">
        <v>0</v>
      </c>
      <c r="CN701" s="519">
        <v>0</v>
      </c>
      <c r="CO701" s="519">
        <v>0</v>
      </c>
      <c r="CP701" s="519">
        <v>0</v>
      </c>
      <c r="CQ701" s="519">
        <v>0</v>
      </c>
      <c r="CR701" s="519">
        <v>0</v>
      </c>
      <c r="CS701" s="519">
        <v>0</v>
      </c>
      <c r="CT701" s="519">
        <v>0</v>
      </c>
      <c r="CU701" s="519">
        <v>0</v>
      </c>
      <c r="CV701" s="519">
        <v>0</v>
      </c>
      <c r="CW701" s="519">
        <v>0</v>
      </c>
      <c r="CX701" s="519">
        <v>0</v>
      </c>
      <c r="CY701" s="519">
        <v>0</v>
      </c>
      <c r="CZ701" s="519">
        <v>0</v>
      </c>
      <c r="DA701" s="519">
        <v>0</v>
      </c>
      <c r="DB701" s="519">
        <v>0</v>
      </c>
      <c r="DC701" s="519">
        <v>0</v>
      </c>
      <c r="DD701" s="519">
        <v>0</v>
      </c>
      <c r="DE701" s="519">
        <v>0</v>
      </c>
      <c r="DF701" s="519">
        <v>0</v>
      </c>
      <c r="DG701" s="519">
        <v>0</v>
      </c>
      <c r="DH701" s="519">
        <v>0</v>
      </c>
      <c r="DI701" s="519">
        <v>0</v>
      </c>
      <c r="DJ701" s="519">
        <v>0</v>
      </c>
      <c r="DK701" s="519">
        <v>0</v>
      </c>
      <c r="DL701" s="519">
        <v>0</v>
      </c>
      <c r="DM701" s="519">
        <v>0</v>
      </c>
      <c r="DN701" s="519">
        <v>0</v>
      </c>
      <c r="DO701" s="519">
        <v>0</v>
      </c>
      <c r="DP701" s="519">
        <v>0</v>
      </c>
      <c r="DQ701" s="519">
        <v>0</v>
      </c>
      <c r="DR701" s="519">
        <v>0</v>
      </c>
      <c r="DS701" s="519">
        <v>0</v>
      </c>
      <c r="DT701" s="519">
        <v>0</v>
      </c>
      <c r="DU701" s="519">
        <v>0</v>
      </c>
      <c r="DV701" s="519">
        <v>0</v>
      </c>
      <c r="DW701" s="519">
        <v>0</v>
      </c>
      <c r="DX701" s="519">
        <v>0</v>
      </c>
      <c r="DZ701" s="337"/>
      <c r="EA701" s="519" t="s">
        <v>1062</v>
      </c>
      <c r="EB701" s="519" t="s">
        <v>1059</v>
      </c>
      <c r="EC701" s="519">
        <v>40</v>
      </c>
      <c r="ED701" s="521" t="str">
        <f t="shared" si="35"/>
        <v>SDN200140</v>
      </c>
      <c r="EE701" s="519">
        <v>0</v>
      </c>
      <c r="EF701" s="519">
        <v>153</v>
      </c>
      <c r="EG701" s="519">
        <v>296</v>
      </c>
      <c r="EH701" s="519">
        <v>434</v>
      </c>
      <c r="EI701" s="519">
        <v>597</v>
      </c>
      <c r="EJ701" s="519">
        <v>778</v>
      </c>
      <c r="EK701" s="519">
        <v>959</v>
      </c>
      <c r="EL701" s="519">
        <v>1140</v>
      </c>
      <c r="EM701" s="519">
        <v>1322</v>
      </c>
      <c r="EN701" s="519">
        <v>1650</v>
      </c>
      <c r="EO701" s="519">
        <v>1802</v>
      </c>
      <c r="EP701" s="519">
        <v>1958</v>
      </c>
      <c r="EQ701" s="519">
        <v>2116</v>
      </c>
      <c r="ER701" s="519">
        <v>2279</v>
      </c>
      <c r="ES701" s="519">
        <v>2448</v>
      </c>
      <c r="ET701" s="519">
        <v>2627</v>
      </c>
      <c r="EU701" s="519">
        <v>2813</v>
      </c>
      <c r="EV701" s="519">
        <v>3011</v>
      </c>
      <c r="EW701" s="519">
        <v>3222</v>
      </c>
      <c r="EX701" s="519">
        <v>0</v>
      </c>
      <c r="EY701" s="519">
        <v>0</v>
      </c>
      <c r="EZ701" s="519">
        <v>0</v>
      </c>
      <c r="FA701" s="519">
        <v>0</v>
      </c>
      <c r="FB701" s="519">
        <v>0</v>
      </c>
      <c r="FC701" s="519">
        <v>0</v>
      </c>
      <c r="FD701" s="519">
        <v>0</v>
      </c>
      <c r="FE701" s="519">
        <v>0</v>
      </c>
      <c r="FF701" s="519">
        <v>0</v>
      </c>
      <c r="FG701" s="519">
        <v>0</v>
      </c>
      <c r="FH701" s="519">
        <v>0</v>
      </c>
      <c r="FI701" s="519">
        <v>0</v>
      </c>
      <c r="FJ701" s="519">
        <v>0</v>
      </c>
      <c r="FK701" s="519">
        <v>0</v>
      </c>
      <c r="FL701" s="519">
        <v>0</v>
      </c>
      <c r="FM701" s="519">
        <v>0</v>
      </c>
      <c r="FN701" s="519">
        <v>0</v>
      </c>
      <c r="FO701" s="519">
        <v>0</v>
      </c>
      <c r="FP701" s="519">
        <v>0</v>
      </c>
      <c r="FQ701" s="519">
        <v>0</v>
      </c>
      <c r="FR701" s="519">
        <v>0</v>
      </c>
      <c r="FS701" s="519">
        <v>0</v>
      </c>
      <c r="FT701" s="519">
        <v>0</v>
      </c>
      <c r="FU701" s="519">
        <v>0</v>
      </c>
      <c r="FV701" s="519">
        <v>0</v>
      </c>
      <c r="FW701" s="519">
        <v>0</v>
      </c>
      <c r="FX701" s="519">
        <v>0</v>
      </c>
      <c r="FY701" s="519">
        <v>0</v>
      </c>
      <c r="FZ701" s="519">
        <v>0</v>
      </c>
      <c r="GA701" s="519">
        <v>0</v>
      </c>
      <c r="GB701" s="519">
        <v>0</v>
      </c>
      <c r="GC701" s="519">
        <v>0</v>
      </c>
      <c r="GD701" s="519">
        <v>0</v>
      </c>
      <c r="GE701" s="519">
        <v>0</v>
      </c>
      <c r="GF701" s="519">
        <v>0</v>
      </c>
      <c r="GG701" s="519">
        <v>0</v>
      </c>
      <c r="GH701" s="519">
        <v>0</v>
      </c>
      <c r="GI701" s="519">
        <v>0</v>
      </c>
      <c r="GJ701" s="519">
        <v>0</v>
      </c>
      <c r="GK701" s="519">
        <v>0</v>
      </c>
      <c r="GL701" s="519">
        <v>0</v>
      </c>
      <c r="GM701" s="519">
        <v>0</v>
      </c>
      <c r="GN701" s="519">
        <v>0</v>
      </c>
      <c r="GO701" s="519">
        <v>0</v>
      </c>
      <c r="GP701" s="519">
        <v>0</v>
      </c>
      <c r="GQ701" s="519">
        <v>0</v>
      </c>
      <c r="GR701" s="519">
        <v>0</v>
      </c>
      <c r="GS701" s="519">
        <v>0</v>
      </c>
      <c r="GT701" s="519">
        <v>0</v>
      </c>
      <c r="GU701" s="519">
        <v>0</v>
      </c>
      <c r="GV701" s="519">
        <v>0</v>
      </c>
      <c r="GW701" s="519">
        <v>0</v>
      </c>
      <c r="GX701" s="519">
        <v>0</v>
      </c>
      <c r="GY701" s="519">
        <v>0</v>
      </c>
      <c r="GZ701" s="519">
        <v>0</v>
      </c>
      <c r="HA701" s="519">
        <v>0</v>
      </c>
      <c r="HB701" s="519">
        <v>0</v>
      </c>
      <c r="HC701" s="519">
        <v>0</v>
      </c>
      <c r="HD701" s="519">
        <v>0</v>
      </c>
      <c r="HE701" s="519">
        <v>0</v>
      </c>
      <c r="HF701" s="519">
        <v>0</v>
      </c>
      <c r="HG701" s="519">
        <v>0</v>
      </c>
      <c r="HH701" s="519">
        <v>0</v>
      </c>
      <c r="HI701" s="519">
        <v>0</v>
      </c>
      <c r="HJ701" s="519">
        <v>0</v>
      </c>
      <c r="HK701" s="519">
        <v>0</v>
      </c>
      <c r="HL701" s="519">
        <v>0</v>
      </c>
      <c r="HM701" s="519">
        <v>0</v>
      </c>
      <c r="HN701" s="519">
        <v>0</v>
      </c>
      <c r="HO701" s="519">
        <v>0</v>
      </c>
      <c r="HP701" s="519">
        <v>0</v>
      </c>
      <c r="HQ701" s="519">
        <v>0</v>
      </c>
      <c r="HR701" s="519">
        <v>0</v>
      </c>
      <c r="HS701" s="519">
        <v>0</v>
      </c>
      <c r="HT701" s="519">
        <v>0</v>
      </c>
      <c r="HU701" s="519">
        <v>0</v>
      </c>
      <c r="HV701" s="519">
        <v>0</v>
      </c>
      <c r="HW701" s="519">
        <v>0</v>
      </c>
      <c r="HX701" s="519">
        <v>0</v>
      </c>
      <c r="HY701" s="519">
        <v>0</v>
      </c>
      <c r="HZ701" s="519">
        <v>0</v>
      </c>
      <c r="IA701" s="519">
        <v>0</v>
      </c>
      <c r="IB701" s="519">
        <v>0</v>
      </c>
      <c r="IC701" s="519">
        <v>0</v>
      </c>
      <c r="ID701" s="519">
        <v>0</v>
      </c>
      <c r="IE701" s="519">
        <v>0</v>
      </c>
      <c r="IF701" s="519">
        <v>0</v>
      </c>
      <c r="IG701" s="519">
        <v>0</v>
      </c>
      <c r="IH701" s="519">
        <v>0</v>
      </c>
      <c r="II701" s="519">
        <v>0</v>
      </c>
      <c r="IJ701" s="519">
        <v>0</v>
      </c>
      <c r="IK701" s="519">
        <v>0</v>
      </c>
    </row>
    <row r="702" spans="2:245" hidden="1">
      <c r="B702" s="519" t="s">
        <v>1058</v>
      </c>
      <c r="C702" s="519"/>
      <c r="D702" s="519"/>
      <c r="E702" s="519"/>
      <c r="F702" s="519">
        <v>2</v>
      </c>
      <c r="G702" s="519"/>
      <c r="H702" s="519">
        <v>8</v>
      </c>
      <c r="I702" s="519">
        <v>10</v>
      </c>
      <c r="J702" s="519" t="str">
        <f t="shared" si="33"/>
        <v>SDN10020810</v>
      </c>
      <c r="K702" s="519">
        <v>768</v>
      </c>
      <c r="M702" s="337"/>
      <c r="N702" s="519" t="s">
        <v>1062</v>
      </c>
      <c r="O702" s="519" t="s">
        <v>1059</v>
      </c>
      <c r="P702" s="519">
        <v>41</v>
      </c>
      <c r="Q702" s="521" t="str">
        <f t="shared" si="34"/>
        <v>SDN200141</v>
      </c>
      <c r="R702" s="519">
        <v>0</v>
      </c>
      <c r="S702" s="519">
        <v>83</v>
      </c>
      <c r="T702" s="519">
        <v>168</v>
      </c>
      <c r="U702" s="519">
        <v>256</v>
      </c>
      <c r="V702" s="519">
        <v>347</v>
      </c>
      <c r="W702" s="519">
        <v>440</v>
      </c>
      <c r="X702" s="519">
        <v>536</v>
      </c>
      <c r="Y702" s="519">
        <v>636</v>
      </c>
      <c r="Z702" s="519">
        <v>740</v>
      </c>
      <c r="AA702" s="519">
        <v>1134</v>
      </c>
      <c r="AB702" s="519">
        <v>1265</v>
      </c>
      <c r="AC702" s="519">
        <v>1402</v>
      </c>
      <c r="AD702" s="519">
        <v>1546</v>
      </c>
      <c r="AE702" s="519">
        <v>1700</v>
      </c>
      <c r="AF702" s="519">
        <v>1865</v>
      </c>
      <c r="AG702" s="519">
        <v>2041</v>
      </c>
      <c r="AH702" s="519">
        <v>2230</v>
      </c>
      <c r="AI702" s="519">
        <v>2436</v>
      </c>
      <c r="AJ702" s="519">
        <v>2659</v>
      </c>
      <c r="AK702" s="519">
        <v>2905</v>
      </c>
      <c r="AL702" s="519">
        <v>3073</v>
      </c>
      <c r="AM702" s="519">
        <v>3260</v>
      </c>
      <c r="AN702" s="519">
        <v>3472</v>
      </c>
      <c r="AO702" s="519">
        <v>3711</v>
      </c>
      <c r="AP702" s="519">
        <v>3989</v>
      </c>
      <c r="AQ702" s="519">
        <v>4301</v>
      </c>
      <c r="AR702" s="519">
        <v>4655</v>
      </c>
      <c r="AS702" s="519">
        <v>5056</v>
      </c>
      <c r="AT702" s="519">
        <v>5519</v>
      </c>
      <c r="AU702" s="519">
        <v>6066</v>
      </c>
      <c r="AV702" s="519">
        <v>6697</v>
      </c>
      <c r="AW702" s="519">
        <v>7434</v>
      </c>
      <c r="AX702" s="519">
        <v>8304</v>
      </c>
      <c r="AY702" s="519">
        <v>9333</v>
      </c>
      <c r="AZ702" s="519">
        <v>0</v>
      </c>
      <c r="BA702" s="519">
        <v>0</v>
      </c>
      <c r="BB702" s="519">
        <v>0</v>
      </c>
      <c r="BC702" s="519">
        <v>0</v>
      </c>
      <c r="BD702" s="519">
        <v>0</v>
      </c>
      <c r="BE702" s="519">
        <v>0</v>
      </c>
      <c r="BF702" s="519">
        <v>0</v>
      </c>
      <c r="BG702" s="519">
        <v>0</v>
      </c>
      <c r="BH702" s="519">
        <v>0</v>
      </c>
      <c r="BI702" s="519">
        <v>0</v>
      </c>
      <c r="BJ702" s="519">
        <v>0</v>
      </c>
      <c r="BK702" s="519">
        <v>0</v>
      </c>
      <c r="BL702" s="519">
        <v>0</v>
      </c>
      <c r="BM702" s="519">
        <v>0</v>
      </c>
      <c r="BN702" s="519">
        <v>0</v>
      </c>
      <c r="BO702" s="519">
        <v>0</v>
      </c>
      <c r="BP702" s="519">
        <v>0</v>
      </c>
      <c r="BQ702" s="519">
        <v>0</v>
      </c>
      <c r="BR702" s="519">
        <v>0</v>
      </c>
      <c r="BS702" s="519">
        <v>0</v>
      </c>
      <c r="BT702" s="519">
        <v>0</v>
      </c>
      <c r="BU702" s="519">
        <v>0</v>
      </c>
      <c r="BV702" s="519">
        <v>0</v>
      </c>
      <c r="BW702" s="519">
        <v>0</v>
      </c>
      <c r="BX702" s="519">
        <v>0</v>
      </c>
      <c r="BY702" s="519">
        <v>0</v>
      </c>
      <c r="BZ702" s="519">
        <v>0</v>
      </c>
      <c r="CA702" s="519">
        <v>0</v>
      </c>
      <c r="CB702" s="519">
        <v>0</v>
      </c>
      <c r="CC702" s="519">
        <v>0</v>
      </c>
      <c r="CD702" s="519">
        <v>0</v>
      </c>
      <c r="CE702" s="519">
        <v>0</v>
      </c>
      <c r="CF702" s="519">
        <v>0</v>
      </c>
      <c r="CG702" s="519">
        <v>0</v>
      </c>
      <c r="CH702" s="519">
        <v>0</v>
      </c>
      <c r="CI702" s="519">
        <v>0</v>
      </c>
      <c r="CJ702" s="519">
        <v>0</v>
      </c>
      <c r="CK702" s="519">
        <v>0</v>
      </c>
      <c r="CL702" s="519">
        <v>0</v>
      </c>
      <c r="CM702" s="519">
        <v>0</v>
      </c>
      <c r="CN702" s="519">
        <v>0</v>
      </c>
      <c r="CO702" s="519">
        <v>0</v>
      </c>
      <c r="CP702" s="519">
        <v>0</v>
      </c>
      <c r="CQ702" s="519">
        <v>0</v>
      </c>
      <c r="CR702" s="519">
        <v>0</v>
      </c>
      <c r="CS702" s="519">
        <v>0</v>
      </c>
      <c r="CT702" s="519">
        <v>0</v>
      </c>
      <c r="CU702" s="519">
        <v>0</v>
      </c>
      <c r="CV702" s="519">
        <v>0</v>
      </c>
      <c r="CW702" s="519">
        <v>0</v>
      </c>
      <c r="CX702" s="519">
        <v>0</v>
      </c>
      <c r="CY702" s="519">
        <v>0</v>
      </c>
      <c r="CZ702" s="519">
        <v>0</v>
      </c>
      <c r="DA702" s="519">
        <v>0</v>
      </c>
      <c r="DB702" s="519">
        <v>0</v>
      </c>
      <c r="DC702" s="519">
        <v>0</v>
      </c>
      <c r="DD702" s="519">
        <v>0</v>
      </c>
      <c r="DE702" s="519">
        <v>0</v>
      </c>
      <c r="DF702" s="519">
        <v>0</v>
      </c>
      <c r="DG702" s="519">
        <v>0</v>
      </c>
      <c r="DH702" s="519">
        <v>0</v>
      </c>
      <c r="DI702" s="519">
        <v>0</v>
      </c>
      <c r="DJ702" s="519">
        <v>0</v>
      </c>
      <c r="DK702" s="519">
        <v>0</v>
      </c>
      <c r="DL702" s="519">
        <v>0</v>
      </c>
      <c r="DM702" s="519">
        <v>0</v>
      </c>
      <c r="DN702" s="519">
        <v>0</v>
      </c>
      <c r="DO702" s="519">
        <v>0</v>
      </c>
      <c r="DP702" s="519">
        <v>0</v>
      </c>
      <c r="DQ702" s="519">
        <v>0</v>
      </c>
      <c r="DR702" s="519">
        <v>0</v>
      </c>
      <c r="DS702" s="519">
        <v>0</v>
      </c>
      <c r="DT702" s="519">
        <v>0</v>
      </c>
      <c r="DU702" s="519">
        <v>0</v>
      </c>
      <c r="DV702" s="519">
        <v>0</v>
      </c>
      <c r="DW702" s="519">
        <v>0</v>
      </c>
      <c r="DX702" s="519">
        <v>0</v>
      </c>
      <c r="DZ702" s="337"/>
      <c r="EA702" s="519" t="s">
        <v>1062</v>
      </c>
      <c r="EB702" s="519" t="s">
        <v>1059</v>
      </c>
      <c r="EC702" s="519">
        <v>41</v>
      </c>
      <c r="ED702" s="521" t="str">
        <f t="shared" si="35"/>
        <v>SDN200141</v>
      </c>
      <c r="EE702" s="519">
        <v>0</v>
      </c>
      <c r="EF702" s="519">
        <v>144</v>
      </c>
      <c r="EG702" s="519">
        <v>280</v>
      </c>
      <c r="EH702" s="519">
        <v>411</v>
      </c>
      <c r="EI702" s="519">
        <v>565</v>
      </c>
      <c r="EJ702" s="519">
        <v>736</v>
      </c>
      <c r="EK702" s="519">
        <v>908</v>
      </c>
      <c r="EL702" s="519">
        <v>1080</v>
      </c>
      <c r="EM702" s="519">
        <v>1254</v>
      </c>
      <c r="EN702" s="519">
        <v>1570</v>
      </c>
      <c r="EO702" s="519">
        <v>1715</v>
      </c>
      <c r="EP702" s="519">
        <v>1861</v>
      </c>
      <c r="EQ702" s="519">
        <v>2010</v>
      </c>
      <c r="ER702" s="519">
        <v>2165</v>
      </c>
      <c r="ES702" s="519">
        <v>2328</v>
      </c>
      <c r="ET702" s="519">
        <v>2496</v>
      </c>
      <c r="EU702" s="519">
        <v>2672</v>
      </c>
      <c r="EV702" s="519">
        <v>2859</v>
      </c>
      <c r="EW702" s="519">
        <v>3059</v>
      </c>
      <c r="EX702" s="519">
        <v>0</v>
      </c>
      <c r="EY702" s="519">
        <v>0</v>
      </c>
      <c r="EZ702" s="519">
        <v>0</v>
      </c>
      <c r="FA702" s="519">
        <v>0</v>
      </c>
      <c r="FB702" s="519">
        <v>0</v>
      </c>
      <c r="FC702" s="519">
        <v>0</v>
      </c>
      <c r="FD702" s="519">
        <v>0</v>
      </c>
      <c r="FE702" s="519">
        <v>0</v>
      </c>
      <c r="FF702" s="519">
        <v>0</v>
      </c>
      <c r="FG702" s="519">
        <v>0</v>
      </c>
      <c r="FH702" s="519">
        <v>0</v>
      </c>
      <c r="FI702" s="519">
        <v>0</v>
      </c>
      <c r="FJ702" s="519">
        <v>0</v>
      </c>
      <c r="FK702" s="519">
        <v>0</v>
      </c>
      <c r="FL702" s="519">
        <v>0</v>
      </c>
      <c r="FM702" s="519">
        <v>0</v>
      </c>
      <c r="FN702" s="519">
        <v>0</v>
      </c>
      <c r="FO702" s="519">
        <v>0</v>
      </c>
      <c r="FP702" s="519">
        <v>0</v>
      </c>
      <c r="FQ702" s="519">
        <v>0</v>
      </c>
      <c r="FR702" s="519">
        <v>0</v>
      </c>
      <c r="FS702" s="519">
        <v>0</v>
      </c>
      <c r="FT702" s="519">
        <v>0</v>
      </c>
      <c r="FU702" s="519">
        <v>0</v>
      </c>
      <c r="FV702" s="519">
        <v>0</v>
      </c>
      <c r="FW702" s="519">
        <v>0</v>
      </c>
      <c r="FX702" s="519">
        <v>0</v>
      </c>
      <c r="FY702" s="519">
        <v>0</v>
      </c>
      <c r="FZ702" s="519">
        <v>0</v>
      </c>
      <c r="GA702" s="519">
        <v>0</v>
      </c>
      <c r="GB702" s="519">
        <v>0</v>
      </c>
      <c r="GC702" s="519">
        <v>0</v>
      </c>
      <c r="GD702" s="519">
        <v>0</v>
      </c>
      <c r="GE702" s="519">
        <v>0</v>
      </c>
      <c r="GF702" s="519">
        <v>0</v>
      </c>
      <c r="GG702" s="519">
        <v>0</v>
      </c>
      <c r="GH702" s="519">
        <v>0</v>
      </c>
      <c r="GI702" s="519">
        <v>0</v>
      </c>
      <c r="GJ702" s="519">
        <v>0</v>
      </c>
      <c r="GK702" s="519">
        <v>0</v>
      </c>
      <c r="GL702" s="519">
        <v>0</v>
      </c>
      <c r="GM702" s="519">
        <v>0</v>
      </c>
      <c r="GN702" s="519">
        <v>0</v>
      </c>
      <c r="GO702" s="519">
        <v>0</v>
      </c>
      <c r="GP702" s="519">
        <v>0</v>
      </c>
      <c r="GQ702" s="519">
        <v>0</v>
      </c>
      <c r="GR702" s="519">
        <v>0</v>
      </c>
      <c r="GS702" s="519">
        <v>0</v>
      </c>
      <c r="GT702" s="519">
        <v>0</v>
      </c>
      <c r="GU702" s="519">
        <v>0</v>
      </c>
      <c r="GV702" s="519">
        <v>0</v>
      </c>
      <c r="GW702" s="519">
        <v>0</v>
      </c>
      <c r="GX702" s="519">
        <v>0</v>
      </c>
      <c r="GY702" s="519">
        <v>0</v>
      </c>
      <c r="GZ702" s="519">
        <v>0</v>
      </c>
      <c r="HA702" s="519">
        <v>0</v>
      </c>
      <c r="HB702" s="519">
        <v>0</v>
      </c>
      <c r="HC702" s="519">
        <v>0</v>
      </c>
      <c r="HD702" s="519">
        <v>0</v>
      </c>
      <c r="HE702" s="519">
        <v>0</v>
      </c>
      <c r="HF702" s="519">
        <v>0</v>
      </c>
      <c r="HG702" s="519">
        <v>0</v>
      </c>
      <c r="HH702" s="519">
        <v>0</v>
      </c>
      <c r="HI702" s="519">
        <v>0</v>
      </c>
      <c r="HJ702" s="519">
        <v>0</v>
      </c>
      <c r="HK702" s="519">
        <v>0</v>
      </c>
      <c r="HL702" s="519">
        <v>0</v>
      </c>
      <c r="HM702" s="519">
        <v>0</v>
      </c>
      <c r="HN702" s="519">
        <v>0</v>
      </c>
      <c r="HO702" s="519">
        <v>0</v>
      </c>
      <c r="HP702" s="519">
        <v>0</v>
      </c>
      <c r="HQ702" s="519">
        <v>0</v>
      </c>
      <c r="HR702" s="519">
        <v>0</v>
      </c>
      <c r="HS702" s="519">
        <v>0</v>
      </c>
      <c r="HT702" s="519">
        <v>0</v>
      </c>
      <c r="HU702" s="519">
        <v>0</v>
      </c>
      <c r="HV702" s="519">
        <v>0</v>
      </c>
      <c r="HW702" s="519">
        <v>0</v>
      </c>
      <c r="HX702" s="519">
        <v>0</v>
      </c>
      <c r="HY702" s="519">
        <v>0</v>
      </c>
      <c r="HZ702" s="519">
        <v>0</v>
      </c>
      <c r="IA702" s="519">
        <v>0</v>
      </c>
      <c r="IB702" s="519">
        <v>0</v>
      </c>
      <c r="IC702" s="519">
        <v>0</v>
      </c>
      <c r="ID702" s="519">
        <v>0</v>
      </c>
      <c r="IE702" s="519">
        <v>0</v>
      </c>
      <c r="IF702" s="519">
        <v>0</v>
      </c>
      <c r="IG702" s="519">
        <v>0</v>
      </c>
      <c r="IH702" s="519">
        <v>0</v>
      </c>
      <c r="II702" s="519">
        <v>0</v>
      </c>
      <c r="IJ702" s="519">
        <v>0</v>
      </c>
      <c r="IK702" s="519">
        <v>0</v>
      </c>
    </row>
    <row r="703" spans="2:245" hidden="1">
      <c r="B703" s="519" t="s">
        <v>1058</v>
      </c>
      <c r="C703" s="519"/>
      <c r="D703" s="519"/>
      <c r="E703" s="519"/>
      <c r="F703" s="519">
        <v>2</v>
      </c>
      <c r="G703" s="519"/>
      <c r="H703" s="519">
        <v>9</v>
      </c>
      <c r="I703" s="519">
        <v>1</v>
      </c>
      <c r="J703" s="519" t="str">
        <f t="shared" si="33"/>
        <v>SDN10020901</v>
      </c>
      <c r="K703" s="519">
        <v>960</v>
      </c>
      <c r="M703" s="337"/>
      <c r="N703" s="519" t="s">
        <v>1062</v>
      </c>
      <c r="O703" s="519" t="s">
        <v>1059</v>
      </c>
      <c r="P703" s="519">
        <v>42</v>
      </c>
      <c r="Q703" s="521" t="str">
        <f t="shared" si="34"/>
        <v>SDN200142</v>
      </c>
      <c r="R703" s="519">
        <v>0</v>
      </c>
      <c r="S703" s="519">
        <v>83</v>
      </c>
      <c r="T703" s="519">
        <v>167</v>
      </c>
      <c r="U703" s="519">
        <v>254</v>
      </c>
      <c r="V703" s="519">
        <v>344</v>
      </c>
      <c r="W703" s="519">
        <v>437</v>
      </c>
      <c r="X703" s="519">
        <v>533</v>
      </c>
      <c r="Y703" s="519">
        <v>634</v>
      </c>
      <c r="Z703" s="519">
        <v>739</v>
      </c>
      <c r="AA703" s="519">
        <v>1132</v>
      </c>
      <c r="AB703" s="519">
        <v>1263</v>
      </c>
      <c r="AC703" s="519">
        <v>1400</v>
      </c>
      <c r="AD703" s="519">
        <v>1546</v>
      </c>
      <c r="AE703" s="519">
        <v>1703</v>
      </c>
      <c r="AF703" s="519">
        <v>1869</v>
      </c>
      <c r="AG703" s="519">
        <v>2048</v>
      </c>
      <c r="AH703" s="519">
        <v>2241</v>
      </c>
      <c r="AI703" s="519">
        <v>2450</v>
      </c>
      <c r="AJ703" s="519">
        <v>2680</v>
      </c>
      <c r="AK703" s="519">
        <v>2929</v>
      </c>
      <c r="AL703" s="519">
        <v>3101</v>
      </c>
      <c r="AM703" s="519">
        <v>3294</v>
      </c>
      <c r="AN703" s="519">
        <v>3512</v>
      </c>
      <c r="AO703" s="519">
        <v>3767</v>
      </c>
      <c r="AP703" s="519">
        <v>4055</v>
      </c>
      <c r="AQ703" s="519">
        <v>4381</v>
      </c>
      <c r="AR703" s="519">
        <v>4748</v>
      </c>
      <c r="AS703" s="519">
        <v>5172</v>
      </c>
      <c r="AT703" s="519">
        <v>5672</v>
      </c>
      <c r="AU703" s="519">
        <v>6248</v>
      </c>
      <c r="AV703" s="519">
        <v>6919</v>
      </c>
      <c r="AW703" s="519">
        <v>7709</v>
      </c>
      <c r="AX703" s="519">
        <v>8642</v>
      </c>
      <c r="AY703" s="519">
        <v>9784</v>
      </c>
      <c r="AZ703" s="519">
        <v>0</v>
      </c>
      <c r="BA703" s="519">
        <v>0</v>
      </c>
      <c r="BB703" s="519">
        <v>0</v>
      </c>
      <c r="BC703" s="519">
        <v>0</v>
      </c>
      <c r="BD703" s="519">
        <v>0</v>
      </c>
      <c r="BE703" s="519">
        <v>0</v>
      </c>
      <c r="BF703" s="519">
        <v>0</v>
      </c>
      <c r="BG703" s="519">
        <v>0</v>
      </c>
      <c r="BH703" s="519">
        <v>0</v>
      </c>
      <c r="BI703" s="519">
        <v>0</v>
      </c>
      <c r="BJ703" s="519">
        <v>0</v>
      </c>
      <c r="BK703" s="519">
        <v>0</v>
      </c>
      <c r="BL703" s="519">
        <v>0</v>
      </c>
      <c r="BM703" s="519">
        <v>0</v>
      </c>
      <c r="BN703" s="519">
        <v>0</v>
      </c>
      <c r="BO703" s="519">
        <v>0</v>
      </c>
      <c r="BP703" s="519">
        <v>0</v>
      </c>
      <c r="BQ703" s="519">
        <v>0</v>
      </c>
      <c r="BR703" s="519">
        <v>0</v>
      </c>
      <c r="BS703" s="519">
        <v>0</v>
      </c>
      <c r="BT703" s="519">
        <v>0</v>
      </c>
      <c r="BU703" s="519">
        <v>0</v>
      </c>
      <c r="BV703" s="519">
        <v>0</v>
      </c>
      <c r="BW703" s="519">
        <v>0</v>
      </c>
      <c r="BX703" s="519">
        <v>0</v>
      </c>
      <c r="BY703" s="519">
        <v>0</v>
      </c>
      <c r="BZ703" s="519">
        <v>0</v>
      </c>
      <c r="CA703" s="519">
        <v>0</v>
      </c>
      <c r="CB703" s="519">
        <v>0</v>
      </c>
      <c r="CC703" s="519">
        <v>0</v>
      </c>
      <c r="CD703" s="519">
        <v>0</v>
      </c>
      <c r="CE703" s="519">
        <v>0</v>
      </c>
      <c r="CF703" s="519">
        <v>0</v>
      </c>
      <c r="CG703" s="519">
        <v>0</v>
      </c>
      <c r="CH703" s="519">
        <v>0</v>
      </c>
      <c r="CI703" s="519">
        <v>0</v>
      </c>
      <c r="CJ703" s="519">
        <v>0</v>
      </c>
      <c r="CK703" s="519">
        <v>0</v>
      </c>
      <c r="CL703" s="519">
        <v>0</v>
      </c>
      <c r="CM703" s="519">
        <v>0</v>
      </c>
      <c r="CN703" s="519">
        <v>0</v>
      </c>
      <c r="CO703" s="519">
        <v>0</v>
      </c>
      <c r="CP703" s="519">
        <v>0</v>
      </c>
      <c r="CQ703" s="519">
        <v>0</v>
      </c>
      <c r="CR703" s="519">
        <v>0</v>
      </c>
      <c r="CS703" s="519">
        <v>0</v>
      </c>
      <c r="CT703" s="519">
        <v>0</v>
      </c>
      <c r="CU703" s="519">
        <v>0</v>
      </c>
      <c r="CV703" s="519">
        <v>0</v>
      </c>
      <c r="CW703" s="519">
        <v>0</v>
      </c>
      <c r="CX703" s="519">
        <v>0</v>
      </c>
      <c r="CY703" s="519">
        <v>0</v>
      </c>
      <c r="CZ703" s="519">
        <v>0</v>
      </c>
      <c r="DA703" s="519">
        <v>0</v>
      </c>
      <c r="DB703" s="519">
        <v>0</v>
      </c>
      <c r="DC703" s="519">
        <v>0</v>
      </c>
      <c r="DD703" s="519">
        <v>0</v>
      </c>
      <c r="DE703" s="519">
        <v>0</v>
      </c>
      <c r="DF703" s="519">
        <v>0</v>
      </c>
      <c r="DG703" s="519">
        <v>0</v>
      </c>
      <c r="DH703" s="519">
        <v>0</v>
      </c>
      <c r="DI703" s="519">
        <v>0</v>
      </c>
      <c r="DJ703" s="519">
        <v>0</v>
      </c>
      <c r="DK703" s="519">
        <v>0</v>
      </c>
      <c r="DL703" s="519">
        <v>0</v>
      </c>
      <c r="DM703" s="519">
        <v>0</v>
      </c>
      <c r="DN703" s="519">
        <v>0</v>
      </c>
      <c r="DO703" s="519">
        <v>0</v>
      </c>
      <c r="DP703" s="519">
        <v>0</v>
      </c>
      <c r="DQ703" s="519">
        <v>0</v>
      </c>
      <c r="DR703" s="519">
        <v>0</v>
      </c>
      <c r="DS703" s="519">
        <v>0</v>
      </c>
      <c r="DT703" s="519">
        <v>0</v>
      </c>
      <c r="DU703" s="519">
        <v>0</v>
      </c>
      <c r="DV703" s="519">
        <v>0</v>
      </c>
      <c r="DW703" s="519">
        <v>0</v>
      </c>
      <c r="DX703" s="519">
        <v>0</v>
      </c>
      <c r="DZ703" s="337"/>
      <c r="EA703" s="519" t="s">
        <v>1062</v>
      </c>
      <c r="EB703" s="519" t="s">
        <v>1059</v>
      </c>
      <c r="EC703" s="519">
        <v>42</v>
      </c>
      <c r="ED703" s="521" t="str">
        <f t="shared" si="35"/>
        <v>SDN200142</v>
      </c>
      <c r="EE703" s="519">
        <v>0</v>
      </c>
      <c r="EF703" s="519">
        <v>138</v>
      </c>
      <c r="EG703" s="519">
        <v>267</v>
      </c>
      <c r="EH703" s="519">
        <v>391</v>
      </c>
      <c r="EI703" s="519">
        <v>536</v>
      </c>
      <c r="EJ703" s="519">
        <v>700</v>
      </c>
      <c r="EK703" s="519">
        <v>862</v>
      </c>
      <c r="EL703" s="519">
        <v>1028</v>
      </c>
      <c r="EM703" s="519">
        <v>1195</v>
      </c>
      <c r="EN703" s="519">
        <v>1495</v>
      </c>
      <c r="EO703" s="519">
        <v>1632</v>
      </c>
      <c r="EP703" s="519">
        <v>1770</v>
      </c>
      <c r="EQ703" s="519">
        <v>1912</v>
      </c>
      <c r="ER703" s="519">
        <v>2061</v>
      </c>
      <c r="ES703" s="519">
        <v>2213</v>
      </c>
      <c r="ET703" s="519">
        <v>2371</v>
      </c>
      <c r="EU703" s="519">
        <v>2537</v>
      </c>
      <c r="EV703" s="519">
        <v>2714</v>
      </c>
      <c r="EW703" s="519">
        <v>2910</v>
      </c>
      <c r="EX703" s="519">
        <v>0</v>
      </c>
      <c r="EY703" s="519">
        <v>0</v>
      </c>
      <c r="EZ703" s="519">
        <v>0</v>
      </c>
      <c r="FA703" s="519">
        <v>0</v>
      </c>
      <c r="FB703" s="519">
        <v>0</v>
      </c>
      <c r="FC703" s="519">
        <v>0</v>
      </c>
      <c r="FD703" s="519">
        <v>0</v>
      </c>
      <c r="FE703" s="519">
        <v>0</v>
      </c>
      <c r="FF703" s="519">
        <v>0</v>
      </c>
      <c r="FG703" s="519">
        <v>0</v>
      </c>
      <c r="FH703" s="519">
        <v>0</v>
      </c>
      <c r="FI703" s="519">
        <v>0</v>
      </c>
      <c r="FJ703" s="519">
        <v>0</v>
      </c>
      <c r="FK703" s="519">
        <v>0</v>
      </c>
      <c r="FL703" s="519">
        <v>0</v>
      </c>
      <c r="FM703" s="519">
        <v>0</v>
      </c>
      <c r="FN703" s="519">
        <v>0</v>
      </c>
      <c r="FO703" s="519">
        <v>0</v>
      </c>
      <c r="FP703" s="519">
        <v>0</v>
      </c>
      <c r="FQ703" s="519">
        <v>0</v>
      </c>
      <c r="FR703" s="519">
        <v>0</v>
      </c>
      <c r="FS703" s="519">
        <v>0</v>
      </c>
      <c r="FT703" s="519">
        <v>0</v>
      </c>
      <c r="FU703" s="519">
        <v>0</v>
      </c>
      <c r="FV703" s="519">
        <v>0</v>
      </c>
      <c r="FW703" s="519">
        <v>0</v>
      </c>
      <c r="FX703" s="519">
        <v>0</v>
      </c>
      <c r="FY703" s="519">
        <v>0</v>
      </c>
      <c r="FZ703" s="519">
        <v>0</v>
      </c>
      <c r="GA703" s="519">
        <v>0</v>
      </c>
      <c r="GB703" s="519">
        <v>0</v>
      </c>
      <c r="GC703" s="519">
        <v>0</v>
      </c>
      <c r="GD703" s="519">
        <v>0</v>
      </c>
      <c r="GE703" s="519">
        <v>0</v>
      </c>
      <c r="GF703" s="519">
        <v>0</v>
      </c>
      <c r="GG703" s="519">
        <v>0</v>
      </c>
      <c r="GH703" s="519">
        <v>0</v>
      </c>
      <c r="GI703" s="519">
        <v>0</v>
      </c>
      <c r="GJ703" s="519">
        <v>0</v>
      </c>
      <c r="GK703" s="519">
        <v>0</v>
      </c>
      <c r="GL703" s="519">
        <v>0</v>
      </c>
      <c r="GM703" s="519">
        <v>0</v>
      </c>
      <c r="GN703" s="519">
        <v>0</v>
      </c>
      <c r="GO703" s="519">
        <v>0</v>
      </c>
      <c r="GP703" s="519">
        <v>0</v>
      </c>
      <c r="GQ703" s="519">
        <v>0</v>
      </c>
      <c r="GR703" s="519">
        <v>0</v>
      </c>
      <c r="GS703" s="519">
        <v>0</v>
      </c>
      <c r="GT703" s="519">
        <v>0</v>
      </c>
      <c r="GU703" s="519">
        <v>0</v>
      </c>
      <c r="GV703" s="519">
        <v>0</v>
      </c>
      <c r="GW703" s="519">
        <v>0</v>
      </c>
      <c r="GX703" s="519">
        <v>0</v>
      </c>
      <c r="GY703" s="519">
        <v>0</v>
      </c>
      <c r="GZ703" s="519">
        <v>0</v>
      </c>
      <c r="HA703" s="519">
        <v>0</v>
      </c>
      <c r="HB703" s="519">
        <v>0</v>
      </c>
      <c r="HC703" s="519">
        <v>0</v>
      </c>
      <c r="HD703" s="519">
        <v>0</v>
      </c>
      <c r="HE703" s="519">
        <v>0</v>
      </c>
      <c r="HF703" s="519">
        <v>0</v>
      </c>
      <c r="HG703" s="519">
        <v>0</v>
      </c>
      <c r="HH703" s="519">
        <v>0</v>
      </c>
      <c r="HI703" s="519">
        <v>0</v>
      </c>
      <c r="HJ703" s="519">
        <v>0</v>
      </c>
      <c r="HK703" s="519">
        <v>0</v>
      </c>
      <c r="HL703" s="519">
        <v>0</v>
      </c>
      <c r="HM703" s="519">
        <v>0</v>
      </c>
      <c r="HN703" s="519">
        <v>0</v>
      </c>
      <c r="HO703" s="519">
        <v>0</v>
      </c>
      <c r="HP703" s="519">
        <v>0</v>
      </c>
      <c r="HQ703" s="519">
        <v>0</v>
      </c>
      <c r="HR703" s="519">
        <v>0</v>
      </c>
      <c r="HS703" s="519">
        <v>0</v>
      </c>
      <c r="HT703" s="519">
        <v>0</v>
      </c>
      <c r="HU703" s="519">
        <v>0</v>
      </c>
      <c r="HV703" s="519">
        <v>0</v>
      </c>
      <c r="HW703" s="519">
        <v>0</v>
      </c>
      <c r="HX703" s="519">
        <v>0</v>
      </c>
      <c r="HY703" s="519">
        <v>0</v>
      </c>
      <c r="HZ703" s="519">
        <v>0</v>
      </c>
      <c r="IA703" s="519">
        <v>0</v>
      </c>
      <c r="IB703" s="519">
        <v>0</v>
      </c>
      <c r="IC703" s="519">
        <v>0</v>
      </c>
      <c r="ID703" s="519">
        <v>0</v>
      </c>
      <c r="IE703" s="519">
        <v>0</v>
      </c>
      <c r="IF703" s="519">
        <v>0</v>
      </c>
      <c r="IG703" s="519">
        <v>0</v>
      </c>
      <c r="IH703" s="519">
        <v>0</v>
      </c>
      <c r="II703" s="519">
        <v>0</v>
      </c>
      <c r="IJ703" s="519">
        <v>0</v>
      </c>
      <c r="IK703" s="519">
        <v>0</v>
      </c>
    </row>
    <row r="704" spans="2:245" hidden="1">
      <c r="B704" s="519" t="s">
        <v>1058</v>
      </c>
      <c r="C704" s="519"/>
      <c r="D704" s="519"/>
      <c r="E704" s="519"/>
      <c r="F704" s="519">
        <v>2</v>
      </c>
      <c r="G704" s="519"/>
      <c r="H704" s="519">
        <v>9</v>
      </c>
      <c r="I704" s="519">
        <v>2</v>
      </c>
      <c r="J704" s="519" t="str">
        <f t="shared" si="33"/>
        <v>SDN10020902</v>
      </c>
      <c r="K704" s="519">
        <v>960</v>
      </c>
      <c r="M704" s="337"/>
      <c r="N704" s="519" t="s">
        <v>1062</v>
      </c>
      <c r="O704" s="519" t="s">
        <v>1059</v>
      </c>
      <c r="P704" s="519">
        <v>43</v>
      </c>
      <c r="Q704" s="521" t="str">
        <f t="shared" si="34"/>
        <v>SDN200143</v>
      </c>
      <c r="R704" s="519">
        <v>0</v>
      </c>
      <c r="S704" s="519">
        <v>83</v>
      </c>
      <c r="T704" s="519">
        <v>167</v>
      </c>
      <c r="U704" s="519">
        <v>255</v>
      </c>
      <c r="V704" s="519">
        <v>346</v>
      </c>
      <c r="W704" s="519">
        <v>439</v>
      </c>
      <c r="X704" s="519">
        <v>536</v>
      </c>
      <c r="Y704" s="519">
        <v>638</v>
      </c>
      <c r="Z704" s="519">
        <v>744</v>
      </c>
      <c r="AA704" s="519">
        <v>1140</v>
      </c>
      <c r="AB704" s="519">
        <v>1272</v>
      </c>
      <c r="AC704" s="519">
        <v>1412</v>
      </c>
      <c r="AD704" s="519">
        <v>1561</v>
      </c>
      <c r="AE704" s="519">
        <v>1720</v>
      </c>
      <c r="AF704" s="519">
        <v>1890</v>
      </c>
      <c r="AG704" s="519">
        <v>2074</v>
      </c>
      <c r="AH704" s="519">
        <v>2272</v>
      </c>
      <c r="AI704" s="519">
        <v>2488</v>
      </c>
      <c r="AJ704" s="519">
        <v>2722</v>
      </c>
      <c r="AK704" s="519">
        <v>2976</v>
      </c>
      <c r="AL704" s="519">
        <v>3154</v>
      </c>
      <c r="AM704" s="519">
        <v>3354</v>
      </c>
      <c r="AN704" s="519">
        <v>3587</v>
      </c>
      <c r="AO704" s="519">
        <v>3852</v>
      </c>
      <c r="AP704" s="519">
        <v>4153</v>
      </c>
      <c r="AQ704" s="519">
        <v>4491</v>
      </c>
      <c r="AR704" s="519">
        <v>4880</v>
      </c>
      <c r="AS704" s="519">
        <v>5339</v>
      </c>
      <c r="AT704" s="519">
        <v>5866</v>
      </c>
      <c r="AU704" s="519">
        <v>6479</v>
      </c>
      <c r="AV704" s="519">
        <v>7199</v>
      </c>
      <c r="AW704" s="519">
        <v>8046</v>
      </c>
      <c r="AX704" s="519">
        <v>9086</v>
      </c>
      <c r="AY704" s="519">
        <v>10339</v>
      </c>
      <c r="AZ704" s="519">
        <v>0</v>
      </c>
      <c r="BA704" s="519">
        <v>0</v>
      </c>
      <c r="BB704" s="519">
        <v>0</v>
      </c>
      <c r="BC704" s="519">
        <v>0</v>
      </c>
      <c r="BD704" s="519">
        <v>0</v>
      </c>
      <c r="BE704" s="519">
        <v>0</v>
      </c>
      <c r="BF704" s="519">
        <v>0</v>
      </c>
      <c r="BG704" s="519">
        <v>0</v>
      </c>
      <c r="BH704" s="519">
        <v>0</v>
      </c>
      <c r="BI704" s="519">
        <v>0</v>
      </c>
      <c r="BJ704" s="519">
        <v>0</v>
      </c>
      <c r="BK704" s="519">
        <v>0</v>
      </c>
      <c r="BL704" s="519">
        <v>0</v>
      </c>
      <c r="BM704" s="519">
        <v>0</v>
      </c>
      <c r="BN704" s="519">
        <v>0</v>
      </c>
      <c r="BO704" s="519">
        <v>0</v>
      </c>
      <c r="BP704" s="519">
        <v>0</v>
      </c>
      <c r="BQ704" s="519">
        <v>0</v>
      </c>
      <c r="BR704" s="519">
        <v>0</v>
      </c>
      <c r="BS704" s="519">
        <v>0</v>
      </c>
      <c r="BT704" s="519">
        <v>0</v>
      </c>
      <c r="BU704" s="519">
        <v>0</v>
      </c>
      <c r="BV704" s="519">
        <v>0</v>
      </c>
      <c r="BW704" s="519">
        <v>0</v>
      </c>
      <c r="BX704" s="519">
        <v>0</v>
      </c>
      <c r="BY704" s="519">
        <v>0</v>
      </c>
      <c r="BZ704" s="519">
        <v>0</v>
      </c>
      <c r="CA704" s="519">
        <v>0</v>
      </c>
      <c r="CB704" s="519">
        <v>0</v>
      </c>
      <c r="CC704" s="519">
        <v>0</v>
      </c>
      <c r="CD704" s="519">
        <v>0</v>
      </c>
      <c r="CE704" s="519">
        <v>0</v>
      </c>
      <c r="CF704" s="519">
        <v>0</v>
      </c>
      <c r="CG704" s="519">
        <v>0</v>
      </c>
      <c r="CH704" s="519">
        <v>0</v>
      </c>
      <c r="CI704" s="519">
        <v>0</v>
      </c>
      <c r="CJ704" s="519">
        <v>0</v>
      </c>
      <c r="CK704" s="519">
        <v>0</v>
      </c>
      <c r="CL704" s="519">
        <v>0</v>
      </c>
      <c r="CM704" s="519">
        <v>0</v>
      </c>
      <c r="CN704" s="519">
        <v>0</v>
      </c>
      <c r="CO704" s="519">
        <v>0</v>
      </c>
      <c r="CP704" s="519">
        <v>0</v>
      </c>
      <c r="CQ704" s="519">
        <v>0</v>
      </c>
      <c r="CR704" s="519">
        <v>0</v>
      </c>
      <c r="CS704" s="519">
        <v>0</v>
      </c>
      <c r="CT704" s="519">
        <v>0</v>
      </c>
      <c r="CU704" s="519">
        <v>0</v>
      </c>
      <c r="CV704" s="519">
        <v>0</v>
      </c>
      <c r="CW704" s="519">
        <v>0</v>
      </c>
      <c r="CX704" s="519">
        <v>0</v>
      </c>
      <c r="CY704" s="519">
        <v>0</v>
      </c>
      <c r="CZ704" s="519">
        <v>0</v>
      </c>
      <c r="DA704" s="519">
        <v>0</v>
      </c>
      <c r="DB704" s="519">
        <v>0</v>
      </c>
      <c r="DC704" s="519">
        <v>0</v>
      </c>
      <c r="DD704" s="519">
        <v>0</v>
      </c>
      <c r="DE704" s="519">
        <v>0</v>
      </c>
      <c r="DF704" s="519">
        <v>0</v>
      </c>
      <c r="DG704" s="519">
        <v>0</v>
      </c>
      <c r="DH704" s="519">
        <v>0</v>
      </c>
      <c r="DI704" s="519">
        <v>0</v>
      </c>
      <c r="DJ704" s="519">
        <v>0</v>
      </c>
      <c r="DK704" s="519">
        <v>0</v>
      </c>
      <c r="DL704" s="519">
        <v>0</v>
      </c>
      <c r="DM704" s="519">
        <v>0</v>
      </c>
      <c r="DN704" s="519">
        <v>0</v>
      </c>
      <c r="DO704" s="519">
        <v>0</v>
      </c>
      <c r="DP704" s="519">
        <v>0</v>
      </c>
      <c r="DQ704" s="519">
        <v>0</v>
      </c>
      <c r="DR704" s="519">
        <v>0</v>
      </c>
      <c r="DS704" s="519">
        <v>0</v>
      </c>
      <c r="DT704" s="519">
        <v>0</v>
      </c>
      <c r="DU704" s="519">
        <v>0</v>
      </c>
      <c r="DV704" s="519">
        <v>0</v>
      </c>
      <c r="DW704" s="519">
        <v>0</v>
      </c>
      <c r="DX704" s="519">
        <v>0</v>
      </c>
      <c r="DZ704" s="337"/>
      <c r="EA704" s="519" t="s">
        <v>1062</v>
      </c>
      <c r="EB704" s="519" t="s">
        <v>1059</v>
      </c>
      <c r="EC704" s="519">
        <v>43</v>
      </c>
      <c r="ED704" s="521" t="str">
        <f t="shared" si="35"/>
        <v>SDN200143</v>
      </c>
      <c r="EE704" s="519">
        <v>0</v>
      </c>
      <c r="EF704" s="519">
        <v>132</v>
      </c>
      <c r="EG704" s="519">
        <v>255</v>
      </c>
      <c r="EH704" s="519">
        <v>374</v>
      </c>
      <c r="EI704" s="519">
        <v>514</v>
      </c>
      <c r="EJ704" s="519">
        <v>669</v>
      </c>
      <c r="EK704" s="519">
        <v>824</v>
      </c>
      <c r="EL704" s="519">
        <v>984</v>
      </c>
      <c r="EM704" s="519">
        <v>1144</v>
      </c>
      <c r="EN704" s="519">
        <v>1428</v>
      </c>
      <c r="EO704" s="519">
        <v>1558</v>
      </c>
      <c r="EP704" s="519">
        <v>1689</v>
      </c>
      <c r="EQ704" s="519">
        <v>1825</v>
      </c>
      <c r="ER704" s="519">
        <v>1964</v>
      </c>
      <c r="ES704" s="519">
        <v>2108</v>
      </c>
      <c r="ET704" s="519">
        <v>2257</v>
      </c>
      <c r="EU704" s="519">
        <v>2415</v>
      </c>
      <c r="EV704" s="519">
        <v>2587</v>
      </c>
      <c r="EW704" s="519">
        <v>2775</v>
      </c>
      <c r="EX704" s="519">
        <v>0</v>
      </c>
      <c r="EY704" s="519">
        <v>0</v>
      </c>
      <c r="EZ704" s="519">
        <v>0</v>
      </c>
      <c r="FA704" s="519">
        <v>0</v>
      </c>
      <c r="FB704" s="519">
        <v>0</v>
      </c>
      <c r="FC704" s="519">
        <v>0</v>
      </c>
      <c r="FD704" s="519">
        <v>0</v>
      </c>
      <c r="FE704" s="519">
        <v>0</v>
      </c>
      <c r="FF704" s="519">
        <v>0</v>
      </c>
      <c r="FG704" s="519">
        <v>0</v>
      </c>
      <c r="FH704" s="519">
        <v>0</v>
      </c>
      <c r="FI704" s="519">
        <v>0</v>
      </c>
      <c r="FJ704" s="519">
        <v>0</v>
      </c>
      <c r="FK704" s="519">
        <v>0</v>
      </c>
      <c r="FL704" s="519">
        <v>0</v>
      </c>
      <c r="FM704" s="519">
        <v>0</v>
      </c>
      <c r="FN704" s="519">
        <v>0</v>
      </c>
      <c r="FO704" s="519">
        <v>0</v>
      </c>
      <c r="FP704" s="519">
        <v>0</v>
      </c>
      <c r="FQ704" s="519">
        <v>0</v>
      </c>
      <c r="FR704" s="519">
        <v>0</v>
      </c>
      <c r="FS704" s="519">
        <v>0</v>
      </c>
      <c r="FT704" s="519">
        <v>0</v>
      </c>
      <c r="FU704" s="519">
        <v>0</v>
      </c>
      <c r="FV704" s="519">
        <v>0</v>
      </c>
      <c r="FW704" s="519">
        <v>0</v>
      </c>
      <c r="FX704" s="519">
        <v>0</v>
      </c>
      <c r="FY704" s="519">
        <v>0</v>
      </c>
      <c r="FZ704" s="519">
        <v>0</v>
      </c>
      <c r="GA704" s="519">
        <v>0</v>
      </c>
      <c r="GB704" s="519">
        <v>0</v>
      </c>
      <c r="GC704" s="519">
        <v>0</v>
      </c>
      <c r="GD704" s="519">
        <v>0</v>
      </c>
      <c r="GE704" s="519">
        <v>0</v>
      </c>
      <c r="GF704" s="519">
        <v>0</v>
      </c>
      <c r="GG704" s="519">
        <v>0</v>
      </c>
      <c r="GH704" s="519">
        <v>0</v>
      </c>
      <c r="GI704" s="519">
        <v>0</v>
      </c>
      <c r="GJ704" s="519">
        <v>0</v>
      </c>
      <c r="GK704" s="519">
        <v>0</v>
      </c>
      <c r="GL704" s="519">
        <v>0</v>
      </c>
      <c r="GM704" s="519">
        <v>0</v>
      </c>
      <c r="GN704" s="519">
        <v>0</v>
      </c>
      <c r="GO704" s="519">
        <v>0</v>
      </c>
      <c r="GP704" s="519">
        <v>0</v>
      </c>
      <c r="GQ704" s="519">
        <v>0</v>
      </c>
      <c r="GR704" s="519">
        <v>0</v>
      </c>
      <c r="GS704" s="519">
        <v>0</v>
      </c>
      <c r="GT704" s="519">
        <v>0</v>
      </c>
      <c r="GU704" s="519">
        <v>0</v>
      </c>
      <c r="GV704" s="519">
        <v>0</v>
      </c>
      <c r="GW704" s="519">
        <v>0</v>
      </c>
      <c r="GX704" s="519">
        <v>0</v>
      </c>
      <c r="GY704" s="519">
        <v>0</v>
      </c>
      <c r="GZ704" s="519">
        <v>0</v>
      </c>
      <c r="HA704" s="519">
        <v>0</v>
      </c>
      <c r="HB704" s="519">
        <v>0</v>
      </c>
      <c r="HC704" s="519">
        <v>0</v>
      </c>
      <c r="HD704" s="519">
        <v>0</v>
      </c>
      <c r="HE704" s="519">
        <v>0</v>
      </c>
      <c r="HF704" s="519">
        <v>0</v>
      </c>
      <c r="HG704" s="519">
        <v>0</v>
      </c>
      <c r="HH704" s="519">
        <v>0</v>
      </c>
      <c r="HI704" s="519">
        <v>0</v>
      </c>
      <c r="HJ704" s="519">
        <v>0</v>
      </c>
      <c r="HK704" s="519">
        <v>0</v>
      </c>
      <c r="HL704" s="519">
        <v>0</v>
      </c>
      <c r="HM704" s="519">
        <v>0</v>
      </c>
      <c r="HN704" s="519">
        <v>0</v>
      </c>
      <c r="HO704" s="519">
        <v>0</v>
      </c>
      <c r="HP704" s="519">
        <v>0</v>
      </c>
      <c r="HQ704" s="519">
        <v>0</v>
      </c>
      <c r="HR704" s="519">
        <v>0</v>
      </c>
      <c r="HS704" s="519">
        <v>0</v>
      </c>
      <c r="HT704" s="519">
        <v>0</v>
      </c>
      <c r="HU704" s="519">
        <v>0</v>
      </c>
      <c r="HV704" s="519">
        <v>0</v>
      </c>
      <c r="HW704" s="519">
        <v>0</v>
      </c>
      <c r="HX704" s="519">
        <v>0</v>
      </c>
      <c r="HY704" s="519">
        <v>0</v>
      </c>
      <c r="HZ704" s="519">
        <v>0</v>
      </c>
      <c r="IA704" s="519">
        <v>0</v>
      </c>
      <c r="IB704" s="519">
        <v>0</v>
      </c>
      <c r="IC704" s="519">
        <v>0</v>
      </c>
      <c r="ID704" s="519">
        <v>0</v>
      </c>
      <c r="IE704" s="519">
        <v>0</v>
      </c>
      <c r="IF704" s="519">
        <v>0</v>
      </c>
      <c r="IG704" s="519">
        <v>0</v>
      </c>
      <c r="IH704" s="519">
        <v>0</v>
      </c>
      <c r="II704" s="519">
        <v>0</v>
      </c>
      <c r="IJ704" s="519">
        <v>0</v>
      </c>
      <c r="IK704" s="519">
        <v>0</v>
      </c>
    </row>
    <row r="705" spans="2:245" hidden="1">
      <c r="B705" s="519" t="s">
        <v>1058</v>
      </c>
      <c r="C705" s="519"/>
      <c r="D705" s="519"/>
      <c r="E705" s="519"/>
      <c r="F705" s="519">
        <v>2</v>
      </c>
      <c r="G705" s="519"/>
      <c r="H705" s="519">
        <v>9</v>
      </c>
      <c r="I705" s="519">
        <v>3</v>
      </c>
      <c r="J705" s="519" t="str">
        <f t="shared" si="33"/>
        <v>SDN10020903</v>
      </c>
      <c r="K705" s="519">
        <v>960</v>
      </c>
      <c r="M705" s="337"/>
      <c r="N705" s="519" t="s">
        <v>1062</v>
      </c>
      <c r="O705" s="519" t="s">
        <v>1059</v>
      </c>
      <c r="P705" s="519">
        <v>44</v>
      </c>
      <c r="Q705" s="521" t="str">
        <f t="shared" si="34"/>
        <v>SDN200144</v>
      </c>
      <c r="R705" s="519">
        <v>0</v>
      </c>
      <c r="S705" s="519">
        <v>83</v>
      </c>
      <c r="T705" s="519">
        <v>170</v>
      </c>
      <c r="U705" s="519">
        <v>257</v>
      </c>
      <c r="V705" s="519">
        <v>349</v>
      </c>
      <c r="W705" s="519">
        <v>443</v>
      </c>
      <c r="X705" s="519">
        <v>542</v>
      </c>
      <c r="Y705" s="519">
        <v>646</v>
      </c>
      <c r="Z705" s="519">
        <v>753</v>
      </c>
      <c r="AA705" s="519">
        <v>1155</v>
      </c>
      <c r="AB705" s="519">
        <v>1290</v>
      </c>
      <c r="AC705" s="519">
        <v>1434</v>
      </c>
      <c r="AD705" s="519">
        <v>1586</v>
      </c>
      <c r="AE705" s="519">
        <v>1750</v>
      </c>
      <c r="AF705" s="519">
        <v>1926</v>
      </c>
      <c r="AG705" s="519">
        <v>2114</v>
      </c>
      <c r="AH705" s="519">
        <v>2319</v>
      </c>
      <c r="AI705" s="519">
        <v>2540</v>
      </c>
      <c r="AJ705" s="519">
        <v>2779</v>
      </c>
      <c r="AK705" s="519">
        <v>3041</v>
      </c>
      <c r="AL705" s="519">
        <v>3224</v>
      </c>
      <c r="AM705" s="519">
        <v>3439</v>
      </c>
      <c r="AN705" s="519">
        <v>3681</v>
      </c>
      <c r="AO705" s="519">
        <v>3958</v>
      </c>
      <c r="AP705" s="519">
        <v>4269</v>
      </c>
      <c r="AQ705" s="519">
        <v>4626</v>
      </c>
      <c r="AR705" s="519">
        <v>5048</v>
      </c>
      <c r="AS705" s="519">
        <v>5530</v>
      </c>
      <c r="AT705" s="519">
        <v>6089</v>
      </c>
      <c r="AU705" s="519">
        <v>6744</v>
      </c>
      <c r="AV705" s="519">
        <v>7512</v>
      </c>
      <c r="AW705" s="519">
        <v>8459</v>
      </c>
      <c r="AX705" s="519">
        <v>9597</v>
      </c>
      <c r="AY705" s="519">
        <v>10946</v>
      </c>
      <c r="AZ705" s="519">
        <v>0</v>
      </c>
      <c r="BA705" s="519">
        <v>0</v>
      </c>
      <c r="BB705" s="519">
        <v>0</v>
      </c>
      <c r="BC705" s="519">
        <v>0</v>
      </c>
      <c r="BD705" s="519">
        <v>0</v>
      </c>
      <c r="BE705" s="519">
        <v>0</v>
      </c>
      <c r="BF705" s="519">
        <v>0</v>
      </c>
      <c r="BG705" s="519">
        <v>0</v>
      </c>
      <c r="BH705" s="519">
        <v>0</v>
      </c>
      <c r="BI705" s="519">
        <v>0</v>
      </c>
      <c r="BJ705" s="519">
        <v>0</v>
      </c>
      <c r="BK705" s="519">
        <v>0</v>
      </c>
      <c r="BL705" s="519">
        <v>0</v>
      </c>
      <c r="BM705" s="519">
        <v>0</v>
      </c>
      <c r="BN705" s="519">
        <v>0</v>
      </c>
      <c r="BO705" s="519">
        <v>0</v>
      </c>
      <c r="BP705" s="519">
        <v>0</v>
      </c>
      <c r="BQ705" s="519">
        <v>0</v>
      </c>
      <c r="BR705" s="519">
        <v>0</v>
      </c>
      <c r="BS705" s="519">
        <v>0</v>
      </c>
      <c r="BT705" s="519">
        <v>0</v>
      </c>
      <c r="BU705" s="519">
        <v>0</v>
      </c>
      <c r="BV705" s="519">
        <v>0</v>
      </c>
      <c r="BW705" s="519">
        <v>0</v>
      </c>
      <c r="BX705" s="519">
        <v>0</v>
      </c>
      <c r="BY705" s="519">
        <v>0</v>
      </c>
      <c r="BZ705" s="519">
        <v>0</v>
      </c>
      <c r="CA705" s="519">
        <v>0</v>
      </c>
      <c r="CB705" s="519">
        <v>0</v>
      </c>
      <c r="CC705" s="519">
        <v>0</v>
      </c>
      <c r="CD705" s="519">
        <v>0</v>
      </c>
      <c r="CE705" s="519">
        <v>0</v>
      </c>
      <c r="CF705" s="519">
        <v>0</v>
      </c>
      <c r="CG705" s="519">
        <v>0</v>
      </c>
      <c r="CH705" s="519">
        <v>0</v>
      </c>
      <c r="CI705" s="519">
        <v>0</v>
      </c>
      <c r="CJ705" s="519">
        <v>0</v>
      </c>
      <c r="CK705" s="519">
        <v>0</v>
      </c>
      <c r="CL705" s="519">
        <v>0</v>
      </c>
      <c r="CM705" s="519">
        <v>0</v>
      </c>
      <c r="CN705" s="519">
        <v>0</v>
      </c>
      <c r="CO705" s="519">
        <v>0</v>
      </c>
      <c r="CP705" s="519">
        <v>0</v>
      </c>
      <c r="CQ705" s="519">
        <v>0</v>
      </c>
      <c r="CR705" s="519">
        <v>0</v>
      </c>
      <c r="CS705" s="519">
        <v>0</v>
      </c>
      <c r="CT705" s="519">
        <v>0</v>
      </c>
      <c r="CU705" s="519">
        <v>0</v>
      </c>
      <c r="CV705" s="519">
        <v>0</v>
      </c>
      <c r="CW705" s="519">
        <v>0</v>
      </c>
      <c r="CX705" s="519">
        <v>0</v>
      </c>
      <c r="CY705" s="519">
        <v>0</v>
      </c>
      <c r="CZ705" s="519">
        <v>0</v>
      </c>
      <c r="DA705" s="519">
        <v>0</v>
      </c>
      <c r="DB705" s="519">
        <v>0</v>
      </c>
      <c r="DC705" s="519">
        <v>0</v>
      </c>
      <c r="DD705" s="519">
        <v>0</v>
      </c>
      <c r="DE705" s="519">
        <v>0</v>
      </c>
      <c r="DF705" s="519">
        <v>0</v>
      </c>
      <c r="DG705" s="519">
        <v>0</v>
      </c>
      <c r="DH705" s="519">
        <v>0</v>
      </c>
      <c r="DI705" s="519">
        <v>0</v>
      </c>
      <c r="DJ705" s="519">
        <v>0</v>
      </c>
      <c r="DK705" s="519">
        <v>0</v>
      </c>
      <c r="DL705" s="519">
        <v>0</v>
      </c>
      <c r="DM705" s="519">
        <v>0</v>
      </c>
      <c r="DN705" s="519">
        <v>0</v>
      </c>
      <c r="DO705" s="519">
        <v>0</v>
      </c>
      <c r="DP705" s="519">
        <v>0</v>
      </c>
      <c r="DQ705" s="519">
        <v>0</v>
      </c>
      <c r="DR705" s="519">
        <v>0</v>
      </c>
      <c r="DS705" s="519">
        <v>0</v>
      </c>
      <c r="DT705" s="519">
        <v>0</v>
      </c>
      <c r="DU705" s="519">
        <v>0</v>
      </c>
      <c r="DV705" s="519">
        <v>0</v>
      </c>
      <c r="DW705" s="519">
        <v>0</v>
      </c>
      <c r="DX705" s="519">
        <v>0</v>
      </c>
      <c r="DZ705" s="337"/>
      <c r="EA705" s="519" t="s">
        <v>1062</v>
      </c>
      <c r="EB705" s="519" t="s">
        <v>1059</v>
      </c>
      <c r="EC705" s="519">
        <v>44</v>
      </c>
      <c r="ED705" s="521" t="str">
        <f t="shared" si="35"/>
        <v>SDN200144</v>
      </c>
      <c r="EE705" s="519">
        <v>0</v>
      </c>
      <c r="EF705" s="519">
        <v>125</v>
      </c>
      <c r="EG705" s="519">
        <v>246</v>
      </c>
      <c r="EH705" s="519">
        <v>358</v>
      </c>
      <c r="EI705" s="519">
        <v>493</v>
      </c>
      <c r="EJ705" s="519">
        <v>642</v>
      </c>
      <c r="EK705" s="519">
        <v>792</v>
      </c>
      <c r="EL705" s="519">
        <v>945</v>
      </c>
      <c r="EM705" s="519">
        <v>1096</v>
      </c>
      <c r="EN705" s="519">
        <v>1366</v>
      </c>
      <c r="EO705" s="519">
        <v>1489</v>
      </c>
      <c r="EP705" s="519">
        <v>1615</v>
      </c>
      <c r="EQ705" s="519">
        <v>1742</v>
      </c>
      <c r="ER705" s="519">
        <v>1874</v>
      </c>
      <c r="ES705" s="519">
        <v>2010</v>
      </c>
      <c r="ET705" s="519">
        <v>2150</v>
      </c>
      <c r="EU705" s="519">
        <v>2304</v>
      </c>
      <c r="EV705" s="519">
        <v>2468</v>
      </c>
      <c r="EW705" s="519">
        <v>2648</v>
      </c>
      <c r="EX705" s="519">
        <v>0</v>
      </c>
      <c r="EY705" s="519">
        <v>0</v>
      </c>
      <c r="EZ705" s="519">
        <v>0</v>
      </c>
      <c r="FA705" s="519">
        <v>0</v>
      </c>
      <c r="FB705" s="519">
        <v>0</v>
      </c>
      <c r="FC705" s="519">
        <v>0</v>
      </c>
      <c r="FD705" s="519">
        <v>0</v>
      </c>
      <c r="FE705" s="519">
        <v>0</v>
      </c>
      <c r="FF705" s="519">
        <v>0</v>
      </c>
      <c r="FG705" s="519">
        <v>0</v>
      </c>
      <c r="FH705" s="519">
        <v>0</v>
      </c>
      <c r="FI705" s="519">
        <v>0</v>
      </c>
      <c r="FJ705" s="519">
        <v>0</v>
      </c>
      <c r="FK705" s="519">
        <v>0</v>
      </c>
      <c r="FL705" s="519">
        <v>0</v>
      </c>
      <c r="FM705" s="519">
        <v>0</v>
      </c>
      <c r="FN705" s="519">
        <v>0</v>
      </c>
      <c r="FO705" s="519">
        <v>0</v>
      </c>
      <c r="FP705" s="519">
        <v>0</v>
      </c>
      <c r="FQ705" s="519">
        <v>0</v>
      </c>
      <c r="FR705" s="519">
        <v>0</v>
      </c>
      <c r="FS705" s="519">
        <v>0</v>
      </c>
      <c r="FT705" s="519">
        <v>0</v>
      </c>
      <c r="FU705" s="519">
        <v>0</v>
      </c>
      <c r="FV705" s="519">
        <v>0</v>
      </c>
      <c r="FW705" s="519">
        <v>0</v>
      </c>
      <c r="FX705" s="519">
        <v>0</v>
      </c>
      <c r="FY705" s="519">
        <v>0</v>
      </c>
      <c r="FZ705" s="519">
        <v>0</v>
      </c>
      <c r="GA705" s="519">
        <v>0</v>
      </c>
      <c r="GB705" s="519">
        <v>0</v>
      </c>
      <c r="GC705" s="519">
        <v>0</v>
      </c>
      <c r="GD705" s="519">
        <v>0</v>
      </c>
      <c r="GE705" s="519">
        <v>0</v>
      </c>
      <c r="GF705" s="519">
        <v>0</v>
      </c>
      <c r="GG705" s="519">
        <v>0</v>
      </c>
      <c r="GH705" s="519">
        <v>0</v>
      </c>
      <c r="GI705" s="519">
        <v>0</v>
      </c>
      <c r="GJ705" s="519">
        <v>0</v>
      </c>
      <c r="GK705" s="519">
        <v>0</v>
      </c>
      <c r="GL705" s="519">
        <v>0</v>
      </c>
      <c r="GM705" s="519">
        <v>0</v>
      </c>
      <c r="GN705" s="519">
        <v>0</v>
      </c>
      <c r="GO705" s="519">
        <v>0</v>
      </c>
      <c r="GP705" s="519">
        <v>0</v>
      </c>
      <c r="GQ705" s="519">
        <v>0</v>
      </c>
      <c r="GR705" s="519">
        <v>0</v>
      </c>
      <c r="GS705" s="519">
        <v>0</v>
      </c>
      <c r="GT705" s="519">
        <v>0</v>
      </c>
      <c r="GU705" s="519">
        <v>0</v>
      </c>
      <c r="GV705" s="519">
        <v>0</v>
      </c>
      <c r="GW705" s="519">
        <v>0</v>
      </c>
      <c r="GX705" s="519">
        <v>0</v>
      </c>
      <c r="GY705" s="519">
        <v>0</v>
      </c>
      <c r="GZ705" s="519">
        <v>0</v>
      </c>
      <c r="HA705" s="519">
        <v>0</v>
      </c>
      <c r="HB705" s="519">
        <v>0</v>
      </c>
      <c r="HC705" s="519">
        <v>0</v>
      </c>
      <c r="HD705" s="519">
        <v>0</v>
      </c>
      <c r="HE705" s="519">
        <v>0</v>
      </c>
      <c r="HF705" s="519">
        <v>0</v>
      </c>
      <c r="HG705" s="519">
        <v>0</v>
      </c>
      <c r="HH705" s="519">
        <v>0</v>
      </c>
      <c r="HI705" s="519">
        <v>0</v>
      </c>
      <c r="HJ705" s="519">
        <v>0</v>
      </c>
      <c r="HK705" s="519">
        <v>0</v>
      </c>
      <c r="HL705" s="519">
        <v>0</v>
      </c>
      <c r="HM705" s="519">
        <v>0</v>
      </c>
      <c r="HN705" s="519">
        <v>0</v>
      </c>
      <c r="HO705" s="519">
        <v>0</v>
      </c>
      <c r="HP705" s="519">
        <v>0</v>
      </c>
      <c r="HQ705" s="519">
        <v>0</v>
      </c>
      <c r="HR705" s="519">
        <v>0</v>
      </c>
      <c r="HS705" s="519">
        <v>0</v>
      </c>
      <c r="HT705" s="519">
        <v>0</v>
      </c>
      <c r="HU705" s="519">
        <v>0</v>
      </c>
      <c r="HV705" s="519">
        <v>0</v>
      </c>
      <c r="HW705" s="519">
        <v>0</v>
      </c>
      <c r="HX705" s="519">
        <v>0</v>
      </c>
      <c r="HY705" s="519">
        <v>0</v>
      </c>
      <c r="HZ705" s="519">
        <v>0</v>
      </c>
      <c r="IA705" s="519">
        <v>0</v>
      </c>
      <c r="IB705" s="519">
        <v>0</v>
      </c>
      <c r="IC705" s="519">
        <v>0</v>
      </c>
      <c r="ID705" s="519">
        <v>0</v>
      </c>
      <c r="IE705" s="519">
        <v>0</v>
      </c>
      <c r="IF705" s="519">
        <v>0</v>
      </c>
      <c r="IG705" s="519">
        <v>0</v>
      </c>
      <c r="IH705" s="519">
        <v>0</v>
      </c>
      <c r="II705" s="519">
        <v>0</v>
      </c>
      <c r="IJ705" s="519">
        <v>0</v>
      </c>
      <c r="IK705" s="519">
        <v>0</v>
      </c>
    </row>
    <row r="706" spans="2:245" hidden="1">
      <c r="B706" s="519" t="s">
        <v>1058</v>
      </c>
      <c r="C706" s="519"/>
      <c r="D706" s="519"/>
      <c r="E706" s="519"/>
      <c r="F706" s="519">
        <v>2</v>
      </c>
      <c r="G706" s="519"/>
      <c r="H706" s="519">
        <v>9</v>
      </c>
      <c r="I706" s="519">
        <v>4</v>
      </c>
      <c r="J706" s="519" t="str">
        <f t="shared" si="33"/>
        <v>SDN10020904</v>
      </c>
      <c r="K706" s="519">
        <v>960</v>
      </c>
      <c r="M706" s="337"/>
      <c r="N706" s="519" t="s">
        <v>1062</v>
      </c>
      <c r="O706" s="519" t="s">
        <v>1059</v>
      </c>
      <c r="P706" s="519">
        <v>45</v>
      </c>
      <c r="Q706" s="521" t="str">
        <f t="shared" si="34"/>
        <v>SDN200145</v>
      </c>
      <c r="R706" s="519">
        <v>0</v>
      </c>
      <c r="S706" s="519">
        <v>84</v>
      </c>
      <c r="T706" s="519">
        <v>171</v>
      </c>
      <c r="U706" s="519">
        <v>260</v>
      </c>
      <c r="V706" s="519">
        <v>353</v>
      </c>
      <c r="W706" s="519">
        <v>449</v>
      </c>
      <c r="X706" s="519">
        <v>550</v>
      </c>
      <c r="Y706" s="519">
        <v>655</v>
      </c>
      <c r="Z706" s="519">
        <v>764</v>
      </c>
      <c r="AA706" s="519">
        <v>1173</v>
      </c>
      <c r="AB706" s="519">
        <v>1312</v>
      </c>
      <c r="AC706" s="519">
        <v>1459</v>
      </c>
      <c r="AD706" s="519">
        <v>1616</v>
      </c>
      <c r="AE706" s="519">
        <v>1785</v>
      </c>
      <c r="AF706" s="519">
        <v>1965</v>
      </c>
      <c r="AG706" s="519">
        <v>2160</v>
      </c>
      <c r="AH706" s="519">
        <v>2370</v>
      </c>
      <c r="AI706" s="519">
        <v>2596</v>
      </c>
      <c r="AJ706" s="519">
        <v>2842</v>
      </c>
      <c r="AK706" s="519">
        <v>3109</v>
      </c>
      <c r="AL706" s="519">
        <v>3306</v>
      </c>
      <c r="AM706" s="519">
        <v>3528</v>
      </c>
      <c r="AN706" s="519">
        <v>3780</v>
      </c>
      <c r="AO706" s="519">
        <v>4064</v>
      </c>
      <c r="AP706" s="519">
        <v>4391</v>
      </c>
      <c r="AQ706" s="519">
        <v>4778</v>
      </c>
      <c r="AR706" s="519">
        <v>5218</v>
      </c>
      <c r="AS706" s="519">
        <v>5726</v>
      </c>
      <c r="AT706" s="519">
        <v>6319</v>
      </c>
      <c r="AU706" s="519">
        <v>7012</v>
      </c>
      <c r="AV706" s="519">
        <v>7872</v>
      </c>
      <c r="AW706" s="519">
        <v>8901</v>
      </c>
      <c r="AX706" s="519">
        <v>10116</v>
      </c>
      <c r="AY706" s="519">
        <v>11596</v>
      </c>
      <c r="AZ706" s="519">
        <v>0</v>
      </c>
      <c r="BA706" s="519">
        <v>0</v>
      </c>
      <c r="BB706" s="519">
        <v>0</v>
      </c>
      <c r="BC706" s="519">
        <v>0</v>
      </c>
      <c r="BD706" s="519">
        <v>0</v>
      </c>
      <c r="BE706" s="519">
        <v>0</v>
      </c>
      <c r="BF706" s="519">
        <v>0</v>
      </c>
      <c r="BG706" s="519">
        <v>0</v>
      </c>
      <c r="BH706" s="519">
        <v>0</v>
      </c>
      <c r="BI706" s="519">
        <v>0</v>
      </c>
      <c r="BJ706" s="519">
        <v>0</v>
      </c>
      <c r="BK706" s="519">
        <v>0</v>
      </c>
      <c r="BL706" s="519">
        <v>0</v>
      </c>
      <c r="BM706" s="519">
        <v>0</v>
      </c>
      <c r="BN706" s="519">
        <v>0</v>
      </c>
      <c r="BO706" s="519">
        <v>0</v>
      </c>
      <c r="BP706" s="519">
        <v>0</v>
      </c>
      <c r="BQ706" s="519">
        <v>0</v>
      </c>
      <c r="BR706" s="519">
        <v>0</v>
      </c>
      <c r="BS706" s="519">
        <v>0</v>
      </c>
      <c r="BT706" s="519">
        <v>0</v>
      </c>
      <c r="BU706" s="519">
        <v>0</v>
      </c>
      <c r="BV706" s="519">
        <v>0</v>
      </c>
      <c r="BW706" s="519">
        <v>0</v>
      </c>
      <c r="BX706" s="519">
        <v>0</v>
      </c>
      <c r="BY706" s="519">
        <v>0</v>
      </c>
      <c r="BZ706" s="519">
        <v>0</v>
      </c>
      <c r="CA706" s="519">
        <v>0</v>
      </c>
      <c r="CB706" s="519">
        <v>0</v>
      </c>
      <c r="CC706" s="519">
        <v>0</v>
      </c>
      <c r="CD706" s="519">
        <v>0</v>
      </c>
      <c r="CE706" s="519">
        <v>0</v>
      </c>
      <c r="CF706" s="519">
        <v>0</v>
      </c>
      <c r="CG706" s="519">
        <v>0</v>
      </c>
      <c r="CH706" s="519">
        <v>0</v>
      </c>
      <c r="CI706" s="519">
        <v>0</v>
      </c>
      <c r="CJ706" s="519">
        <v>0</v>
      </c>
      <c r="CK706" s="519">
        <v>0</v>
      </c>
      <c r="CL706" s="519">
        <v>0</v>
      </c>
      <c r="CM706" s="519">
        <v>0</v>
      </c>
      <c r="CN706" s="519">
        <v>0</v>
      </c>
      <c r="CO706" s="519">
        <v>0</v>
      </c>
      <c r="CP706" s="519">
        <v>0</v>
      </c>
      <c r="CQ706" s="519">
        <v>0</v>
      </c>
      <c r="CR706" s="519">
        <v>0</v>
      </c>
      <c r="CS706" s="519">
        <v>0</v>
      </c>
      <c r="CT706" s="519">
        <v>0</v>
      </c>
      <c r="CU706" s="519">
        <v>0</v>
      </c>
      <c r="CV706" s="519">
        <v>0</v>
      </c>
      <c r="CW706" s="519">
        <v>0</v>
      </c>
      <c r="CX706" s="519">
        <v>0</v>
      </c>
      <c r="CY706" s="519">
        <v>0</v>
      </c>
      <c r="CZ706" s="519">
        <v>0</v>
      </c>
      <c r="DA706" s="519">
        <v>0</v>
      </c>
      <c r="DB706" s="519">
        <v>0</v>
      </c>
      <c r="DC706" s="519">
        <v>0</v>
      </c>
      <c r="DD706" s="519">
        <v>0</v>
      </c>
      <c r="DE706" s="519">
        <v>0</v>
      </c>
      <c r="DF706" s="519">
        <v>0</v>
      </c>
      <c r="DG706" s="519">
        <v>0</v>
      </c>
      <c r="DH706" s="519">
        <v>0</v>
      </c>
      <c r="DI706" s="519">
        <v>0</v>
      </c>
      <c r="DJ706" s="519">
        <v>0</v>
      </c>
      <c r="DK706" s="519">
        <v>0</v>
      </c>
      <c r="DL706" s="519">
        <v>0</v>
      </c>
      <c r="DM706" s="519">
        <v>0</v>
      </c>
      <c r="DN706" s="519">
        <v>0</v>
      </c>
      <c r="DO706" s="519">
        <v>0</v>
      </c>
      <c r="DP706" s="519">
        <v>0</v>
      </c>
      <c r="DQ706" s="519">
        <v>0</v>
      </c>
      <c r="DR706" s="519">
        <v>0</v>
      </c>
      <c r="DS706" s="519">
        <v>0</v>
      </c>
      <c r="DT706" s="519">
        <v>0</v>
      </c>
      <c r="DU706" s="519">
        <v>0</v>
      </c>
      <c r="DV706" s="519">
        <v>0</v>
      </c>
      <c r="DW706" s="519">
        <v>0</v>
      </c>
      <c r="DX706" s="519">
        <v>0</v>
      </c>
      <c r="DZ706" s="337"/>
      <c r="EA706" s="519" t="s">
        <v>1062</v>
      </c>
      <c r="EB706" s="519" t="s">
        <v>1059</v>
      </c>
      <c r="EC706" s="519">
        <v>45</v>
      </c>
      <c r="ED706" s="521" t="str">
        <f t="shared" si="35"/>
        <v>SDN200145</v>
      </c>
      <c r="EE706" s="519">
        <v>0</v>
      </c>
      <c r="EF706" s="519">
        <v>121</v>
      </c>
      <c r="EG706" s="519">
        <v>236</v>
      </c>
      <c r="EH706" s="519">
        <v>345</v>
      </c>
      <c r="EI706" s="519">
        <v>475</v>
      </c>
      <c r="EJ706" s="519">
        <v>620</v>
      </c>
      <c r="EK706" s="519">
        <v>764</v>
      </c>
      <c r="EL706" s="519">
        <v>910</v>
      </c>
      <c r="EM706" s="519">
        <v>1055</v>
      </c>
      <c r="EN706" s="519">
        <v>1312</v>
      </c>
      <c r="EO706" s="519">
        <v>1430</v>
      </c>
      <c r="EP706" s="519">
        <v>1549</v>
      </c>
      <c r="EQ706" s="519">
        <v>1671</v>
      </c>
      <c r="ER706" s="519">
        <v>1795</v>
      </c>
      <c r="ES706" s="519">
        <v>1923</v>
      </c>
      <c r="ET706" s="519">
        <v>2061</v>
      </c>
      <c r="EU706" s="519">
        <v>2208</v>
      </c>
      <c r="EV706" s="519">
        <v>2366</v>
      </c>
      <c r="EW706" s="519">
        <v>2540</v>
      </c>
      <c r="EX706" s="519">
        <v>0</v>
      </c>
      <c r="EY706" s="519">
        <v>0</v>
      </c>
      <c r="EZ706" s="519">
        <v>0</v>
      </c>
      <c r="FA706" s="519">
        <v>0</v>
      </c>
      <c r="FB706" s="519">
        <v>0</v>
      </c>
      <c r="FC706" s="519">
        <v>0</v>
      </c>
      <c r="FD706" s="519">
        <v>0</v>
      </c>
      <c r="FE706" s="519">
        <v>0</v>
      </c>
      <c r="FF706" s="519">
        <v>0</v>
      </c>
      <c r="FG706" s="519">
        <v>0</v>
      </c>
      <c r="FH706" s="519">
        <v>0</v>
      </c>
      <c r="FI706" s="519">
        <v>0</v>
      </c>
      <c r="FJ706" s="519">
        <v>0</v>
      </c>
      <c r="FK706" s="519">
        <v>0</v>
      </c>
      <c r="FL706" s="519">
        <v>0</v>
      </c>
      <c r="FM706" s="519">
        <v>0</v>
      </c>
      <c r="FN706" s="519">
        <v>0</v>
      </c>
      <c r="FO706" s="519">
        <v>0</v>
      </c>
      <c r="FP706" s="519">
        <v>0</v>
      </c>
      <c r="FQ706" s="519">
        <v>0</v>
      </c>
      <c r="FR706" s="519">
        <v>0</v>
      </c>
      <c r="FS706" s="519">
        <v>0</v>
      </c>
      <c r="FT706" s="519">
        <v>0</v>
      </c>
      <c r="FU706" s="519">
        <v>0</v>
      </c>
      <c r="FV706" s="519">
        <v>0</v>
      </c>
      <c r="FW706" s="519">
        <v>0</v>
      </c>
      <c r="FX706" s="519">
        <v>0</v>
      </c>
      <c r="FY706" s="519">
        <v>0</v>
      </c>
      <c r="FZ706" s="519">
        <v>0</v>
      </c>
      <c r="GA706" s="519">
        <v>0</v>
      </c>
      <c r="GB706" s="519">
        <v>0</v>
      </c>
      <c r="GC706" s="519">
        <v>0</v>
      </c>
      <c r="GD706" s="519">
        <v>0</v>
      </c>
      <c r="GE706" s="519">
        <v>0</v>
      </c>
      <c r="GF706" s="519">
        <v>0</v>
      </c>
      <c r="GG706" s="519">
        <v>0</v>
      </c>
      <c r="GH706" s="519">
        <v>0</v>
      </c>
      <c r="GI706" s="519">
        <v>0</v>
      </c>
      <c r="GJ706" s="519">
        <v>0</v>
      </c>
      <c r="GK706" s="519">
        <v>0</v>
      </c>
      <c r="GL706" s="519">
        <v>0</v>
      </c>
      <c r="GM706" s="519">
        <v>0</v>
      </c>
      <c r="GN706" s="519">
        <v>0</v>
      </c>
      <c r="GO706" s="519">
        <v>0</v>
      </c>
      <c r="GP706" s="519">
        <v>0</v>
      </c>
      <c r="GQ706" s="519">
        <v>0</v>
      </c>
      <c r="GR706" s="519">
        <v>0</v>
      </c>
      <c r="GS706" s="519">
        <v>0</v>
      </c>
      <c r="GT706" s="519">
        <v>0</v>
      </c>
      <c r="GU706" s="519">
        <v>0</v>
      </c>
      <c r="GV706" s="519">
        <v>0</v>
      </c>
      <c r="GW706" s="519">
        <v>0</v>
      </c>
      <c r="GX706" s="519">
        <v>0</v>
      </c>
      <c r="GY706" s="519">
        <v>0</v>
      </c>
      <c r="GZ706" s="519">
        <v>0</v>
      </c>
      <c r="HA706" s="519">
        <v>0</v>
      </c>
      <c r="HB706" s="519">
        <v>0</v>
      </c>
      <c r="HC706" s="519">
        <v>0</v>
      </c>
      <c r="HD706" s="519">
        <v>0</v>
      </c>
      <c r="HE706" s="519">
        <v>0</v>
      </c>
      <c r="HF706" s="519">
        <v>0</v>
      </c>
      <c r="HG706" s="519">
        <v>0</v>
      </c>
      <c r="HH706" s="519">
        <v>0</v>
      </c>
      <c r="HI706" s="519">
        <v>0</v>
      </c>
      <c r="HJ706" s="519">
        <v>0</v>
      </c>
      <c r="HK706" s="519">
        <v>0</v>
      </c>
      <c r="HL706" s="519">
        <v>0</v>
      </c>
      <c r="HM706" s="519">
        <v>0</v>
      </c>
      <c r="HN706" s="519">
        <v>0</v>
      </c>
      <c r="HO706" s="519">
        <v>0</v>
      </c>
      <c r="HP706" s="519">
        <v>0</v>
      </c>
      <c r="HQ706" s="519">
        <v>0</v>
      </c>
      <c r="HR706" s="519">
        <v>0</v>
      </c>
      <c r="HS706" s="519">
        <v>0</v>
      </c>
      <c r="HT706" s="519">
        <v>0</v>
      </c>
      <c r="HU706" s="519">
        <v>0</v>
      </c>
      <c r="HV706" s="519">
        <v>0</v>
      </c>
      <c r="HW706" s="519">
        <v>0</v>
      </c>
      <c r="HX706" s="519">
        <v>0</v>
      </c>
      <c r="HY706" s="519">
        <v>0</v>
      </c>
      <c r="HZ706" s="519">
        <v>0</v>
      </c>
      <c r="IA706" s="519">
        <v>0</v>
      </c>
      <c r="IB706" s="519">
        <v>0</v>
      </c>
      <c r="IC706" s="519">
        <v>0</v>
      </c>
      <c r="ID706" s="519">
        <v>0</v>
      </c>
      <c r="IE706" s="519">
        <v>0</v>
      </c>
      <c r="IF706" s="519">
        <v>0</v>
      </c>
      <c r="IG706" s="519">
        <v>0</v>
      </c>
      <c r="IH706" s="519">
        <v>0</v>
      </c>
      <c r="II706" s="519">
        <v>0</v>
      </c>
      <c r="IJ706" s="519">
        <v>0</v>
      </c>
      <c r="IK706" s="519">
        <v>0</v>
      </c>
    </row>
    <row r="707" spans="2:245" hidden="1">
      <c r="B707" s="519" t="s">
        <v>1058</v>
      </c>
      <c r="C707" s="519"/>
      <c r="D707" s="519"/>
      <c r="E707" s="519"/>
      <c r="F707" s="519">
        <v>2</v>
      </c>
      <c r="G707" s="519"/>
      <c r="H707" s="519">
        <v>9</v>
      </c>
      <c r="I707" s="519">
        <v>5</v>
      </c>
      <c r="J707" s="519" t="str">
        <f t="shared" si="33"/>
        <v>SDN10020905</v>
      </c>
      <c r="K707" s="519">
        <v>960</v>
      </c>
      <c r="M707" s="337"/>
      <c r="N707" s="519" t="s">
        <v>1062</v>
      </c>
      <c r="O707" s="519" t="s">
        <v>1059</v>
      </c>
      <c r="P707" s="519">
        <v>46</v>
      </c>
      <c r="Q707" s="521" t="str">
        <f t="shared" si="34"/>
        <v>SDN200146</v>
      </c>
      <c r="R707" s="519">
        <v>0</v>
      </c>
      <c r="S707" s="519">
        <v>85</v>
      </c>
      <c r="T707" s="519">
        <v>172</v>
      </c>
      <c r="U707" s="519">
        <v>262</v>
      </c>
      <c r="V707" s="519">
        <v>356</v>
      </c>
      <c r="W707" s="519">
        <v>453</v>
      </c>
      <c r="X707" s="519">
        <v>554</v>
      </c>
      <c r="Y707" s="519">
        <v>660</v>
      </c>
      <c r="Z707" s="519">
        <v>771</v>
      </c>
      <c r="AA707" s="519">
        <v>1185</v>
      </c>
      <c r="AB707" s="519">
        <v>1326</v>
      </c>
      <c r="AC707" s="519">
        <v>1476</v>
      </c>
      <c r="AD707" s="519">
        <v>1637</v>
      </c>
      <c r="AE707" s="519">
        <v>1808</v>
      </c>
      <c r="AF707" s="519">
        <v>1993</v>
      </c>
      <c r="AG707" s="519">
        <v>2192</v>
      </c>
      <c r="AH707" s="519">
        <v>2404</v>
      </c>
      <c r="AI707" s="519">
        <v>2634</v>
      </c>
      <c r="AJ707" s="519">
        <v>2883</v>
      </c>
      <c r="AK707" s="519">
        <v>3162</v>
      </c>
      <c r="AL707" s="519">
        <v>3363</v>
      </c>
      <c r="AM707" s="519">
        <v>3590</v>
      </c>
      <c r="AN707" s="519">
        <v>3845</v>
      </c>
      <c r="AO707" s="519">
        <v>4140</v>
      </c>
      <c r="AP707" s="519">
        <v>4490</v>
      </c>
      <c r="AQ707" s="519">
        <v>4887</v>
      </c>
      <c r="AR707" s="519">
        <v>5343</v>
      </c>
      <c r="AS707" s="519">
        <v>5873</v>
      </c>
      <c r="AT707" s="519">
        <v>6490</v>
      </c>
      <c r="AU707" s="519">
        <v>7259</v>
      </c>
      <c r="AV707" s="519">
        <v>8177</v>
      </c>
      <c r="AW707" s="519">
        <v>9257</v>
      </c>
      <c r="AX707" s="519">
        <v>10567</v>
      </c>
      <c r="AY707" s="519">
        <v>12118</v>
      </c>
      <c r="AZ707" s="519">
        <v>0</v>
      </c>
      <c r="BA707" s="519">
        <v>0</v>
      </c>
      <c r="BB707" s="519">
        <v>0</v>
      </c>
      <c r="BC707" s="519">
        <v>0</v>
      </c>
      <c r="BD707" s="519">
        <v>0</v>
      </c>
      <c r="BE707" s="519">
        <v>0</v>
      </c>
      <c r="BF707" s="519">
        <v>0</v>
      </c>
      <c r="BG707" s="519">
        <v>0</v>
      </c>
      <c r="BH707" s="519">
        <v>0</v>
      </c>
      <c r="BI707" s="519">
        <v>0</v>
      </c>
      <c r="BJ707" s="519">
        <v>0</v>
      </c>
      <c r="BK707" s="519">
        <v>0</v>
      </c>
      <c r="BL707" s="519">
        <v>0</v>
      </c>
      <c r="BM707" s="519">
        <v>0</v>
      </c>
      <c r="BN707" s="519">
        <v>0</v>
      </c>
      <c r="BO707" s="519">
        <v>0</v>
      </c>
      <c r="BP707" s="519">
        <v>0</v>
      </c>
      <c r="BQ707" s="519">
        <v>0</v>
      </c>
      <c r="BR707" s="519">
        <v>0</v>
      </c>
      <c r="BS707" s="519">
        <v>0</v>
      </c>
      <c r="BT707" s="519">
        <v>0</v>
      </c>
      <c r="BU707" s="519">
        <v>0</v>
      </c>
      <c r="BV707" s="519">
        <v>0</v>
      </c>
      <c r="BW707" s="519">
        <v>0</v>
      </c>
      <c r="BX707" s="519">
        <v>0</v>
      </c>
      <c r="BY707" s="519">
        <v>0</v>
      </c>
      <c r="BZ707" s="519">
        <v>0</v>
      </c>
      <c r="CA707" s="519">
        <v>0</v>
      </c>
      <c r="CB707" s="519">
        <v>0</v>
      </c>
      <c r="CC707" s="519">
        <v>0</v>
      </c>
      <c r="CD707" s="519">
        <v>0</v>
      </c>
      <c r="CE707" s="519">
        <v>0</v>
      </c>
      <c r="CF707" s="519">
        <v>0</v>
      </c>
      <c r="CG707" s="519">
        <v>0</v>
      </c>
      <c r="CH707" s="519">
        <v>0</v>
      </c>
      <c r="CI707" s="519">
        <v>0</v>
      </c>
      <c r="CJ707" s="519">
        <v>0</v>
      </c>
      <c r="CK707" s="519">
        <v>0</v>
      </c>
      <c r="CL707" s="519">
        <v>0</v>
      </c>
      <c r="CM707" s="519">
        <v>0</v>
      </c>
      <c r="CN707" s="519">
        <v>0</v>
      </c>
      <c r="CO707" s="519">
        <v>0</v>
      </c>
      <c r="CP707" s="519">
        <v>0</v>
      </c>
      <c r="CQ707" s="519">
        <v>0</v>
      </c>
      <c r="CR707" s="519">
        <v>0</v>
      </c>
      <c r="CS707" s="519">
        <v>0</v>
      </c>
      <c r="CT707" s="519">
        <v>0</v>
      </c>
      <c r="CU707" s="519">
        <v>0</v>
      </c>
      <c r="CV707" s="519">
        <v>0</v>
      </c>
      <c r="CW707" s="519">
        <v>0</v>
      </c>
      <c r="CX707" s="519">
        <v>0</v>
      </c>
      <c r="CY707" s="519">
        <v>0</v>
      </c>
      <c r="CZ707" s="519">
        <v>0</v>
      </c>
      <c r="DA707" s="519">
        <v>0</v>
      </c>
      <c r="DB707" s="519">
        <v>0</v>
      </c>
      <c r="DC707" s="519">
        <v>0</v>
      </c>
      <c r="DD707" s="519">
        <v>0</v>
      </c>
      <c r="DE707" s="519">
        <v>0</v>
      </c>
      <c r="DF707" s="519">
        <v>0</v>
      </c>
      <c r="DG707" s="519">
        <v>0</v>
      </c>
      <c r="DH707" s="519">
        <v>0</v>
      </c>
      <c r="DI707" s="519">
        <v>0</v>
      </c>
      <c r="DJ707" s="519">
        <v>0</v>
      </c>
      <c r="DK707" s="519">
        <v>0</v>
      </c>
      <c r="DL707" s="519">
        <v>0</v>
      </c>
      <c r="DM707" s="519">
        <v>0</v>
      </c>
      <c r="DN707" s="519">
        <v>0</v>
      </c>
      <c r="DO707" s="519">
        <v>0</v>
      </c>
      <c r="DP707" s="519">
        <v>0</v>
      </c>
      <c r="DQ707" s="519">
        <v>0</v>
      </c>
      <c r="DR707" s="519">
        <v>0</v>
      </c>
      <c r="DS707" s="519">
        <v>0</v>
      </c>
      <c r="DT707" s="519">
        <v>0</v>
      </c>
      <c r="DU707" s="519">
        <v>0</v>
      </c>
      <c r="DV707" s="519">
        <v>0</v>
      </c>
      <c r="DW707" s="519">
        <v>0</v>
      </c>
      <c r="DX707" s="519">
        <v>0</v>
      </c>
      <c r="DZ707" s="337"/>
      <c r="EA707" s="519" t="s">
        <v>1062</v>
      </c>
      <c r="EB707" s="519" t="s">
        <v>1059</v>
      </c>
      <c r="EC707" s="519">
        <v>46</v>
      </c>
      <c r="ED707" s="521" t="str">
        <f t="shared" si="35"/>
        <v>SDN200146</v>
      </c>
      <c r="EE707" s="519">
        <v>0</v>
      </c>
      <c r="EF707" s="519">
        <v>117</v>
      </c>
      <c r="EG707" s="519">
        <v>228</v>
      </c>
      <c r="EH707" s="519">
        <v>333</v>
      </c>
      <c r="EI707" s="519">
        <v>460</v>
      </c>
      <c r="EJ707" s="519">
        <v>599</v>
      </c>
      <c r="EK707" s="519">
        <v>737</v>
      </c>
      <c r="EL707" s="519">
        <v>877</v>
      </c>
      <c r="EM707" s="519">
        <v>1016</v>
      </c>
      <c r="EN707" s="519">
        <v>1264</v>
      </c>
      <c r="EO707" s="519">
        <v>1376</v>
      </c>
      <c r="EP707" s="519">
        <v>1490</v>
      </c>
      <c r="EQ707" s="519">
        <v>1606</v>
      </c>
      <c r="ER707" s="519">
        <v>1724</v>
      </c>
      <c r="ES707" s="519">
        <v>1849</v>
      </c>
      <c r="ET707" s="519">
        <v>1982</v>
      </c>
      <c r="EU707" s="519">
        <v>2122</v>
      </c>
      <c r="EV707" s="519">
        <v>2275</v>
      </c>
      <c r="EW707" s="519">
        <v>2441</v>
      </c>
      <c r="EX707" s="519">
        <v>0</v>
      </c>
      <c r="EY707" s="519">
        <v>0</v>
      </c>
      <c r="EZ707" s="519">
        <v>0</v>
      </c>
      <c r="FA707" s="519">
        <v>0</v>
      </c>
      <c r="FB707" s="519">
        <v>0</v>
      </c>
      <c r="FC707" s="519">
        <v>0</v>
      </c>
      <c r="FD707" s="519">
        <v>0</v>
      </c>
      <c r="FE707" s="519">
        <v>0</v>
      </c>
      <c r="FF707" s="519">
        <v>0</v>
      </c>
      <c r="FG707" s="519">
        <v>0</v>
      </c>
      <c r="FH707" s="519">
        <v>0</v>
      </c>
      <c r="FI707" s="519">
        <v>0</v>
      </c>
      <c r="FJ707" s="519">
        <v>0</v>
      </c>
      <c r="FK707" s="519">
        <v>0</v>
      </c>
      <c r="FL707" s="519">
        <v>0</v>
      </c>
      <c r="FM707" s="519">
        <v>0</v>
      </c>
      <c r="FN707" s="519">
        <v>0</v>
      </c>
      <c r="FO707" s="519">
        <v>0</v>
      </c>
      <c r="FP707" s="519">
        <v>0</v>
      </c>
      <c r="FQ707" s="519">
        <v>0</v>
      </c>
      <c r="FR707" s="519">
        <v>0</v>
      </c>
      <c r="FS707" s="519">
        <v>0</v>
      </c>
      <c r="FT707" s="519">
        <v>0</v>
      </c>
      <c r="FU707" s="519">
        <v>0</v>
      </c>
      <c r="FV707" s="519">
        <v>0</v>
      </c>
      <c r="FW707" s="519">
        <v>0</v>
      </c>
      <c r="FX707" s="519">
        <v>0</v>
      </c>
      <c r="FY707" s="519">
        <v>0</v>
      </c>
      <c r="FZ707" s="519">
        <v>0</v>
      </c>
      <c r="GA707" s="519">
        <v>0</v>
      </c>
      <c r="GB707" s="519">
        <v>0</v>
      </c>
      <c r="GC707" s="519">
        <v>0</v>
      </c>
      <c r="GD707" s="519">
        <v>0</v>
      </c>
      <c r="GE707" s="519">
        <v>0</v>
      </c>
      <c r="GF707" s="519">
        <v>0</v>
      </c>
      <c r="GG707" s="519">
        <v>0</v>
      </c>
      <c r="GH707" s="519">
        <v>0</v>
      </c>
      <c r="GI707" s="519">
        <v>0</v>
      </c>
      <c r="GJ707" s="519">
        <v>0</v>
      </c>
      <c r="GK707" s="519">
        <v>0</v>
      </c>
      <c r="GL707" s="519">
        <v>0</v>
      </c>
      <c r="GM707" s="519">
        <v>0</v>
      </c>
      <c r="GN707" s="519">
        <v>0</v>
      </c>
      <c r="GO707" s="519">
        <v>0</v>
      </c>
      <c r="GP707" s="519">
        <v>0</v>
      </c>
      <c r="GQ707" s="519">
        <v>0</v>
      </c>
      <c r="GR707" s="519">
        <v>0</v>
      </c>
      <c r="GS707" s="519">
        <v>0</v>
      </c>
      <c r="GT707" s="519">
        <v>0</v>
      </c>
      <c r="GU707" s="519">
        <v>0</v>
      </c>
      <c r="GV707" s="519">
        <v>0</v>
      </c>
      <c r="GW707" s="519">
        <v>0</v>
      </c>
      <c r="GX707" s="519">
        <v>0</v>
      </c>
      <c r="GY707" s="519">
        <v>0</v>
      </c>
      <c r="GZ707" s="519">
        <v>0</v>
      </c>
      <c r="HA707" s="519">
        <v>0</v>
      </c>
      <c r="HB707" s="519">
        <v>0</v>
      </c>
      <c r="HC707" s="519">
        <v>0</v>
      </c>
      <c r="HD707" s="519">
        <v>0</v>
      </c>
      <c r="HE707" s="519">
        <v>0</v>
      </c>
      <c r="HF707" s="519">
        <v>0</v>
      </c>
      <c r="HG707" s="519">
        <v>0</v>
      </c>
      <c r="HH707" s="519">
        <v>0</v>
      </c>
      <c r="HI707" s="519">
        <v>0</v>
      </c>
      <c r="HJ707" s="519">
        <v>0</v>
      </c>
      <c r="HK707" s="519">
        <v>0</v>
      </c>
      <c r="HL707" s="519">
        <v>0</v>
      </c>
      <c r="HM707" s="519">
        <v>0</v>
      </c>
      <c r="HN707" s="519">
        <v>0</v>
      </c>
      <c r="HO707" s="519">
        <v>0</v>
      </c>
      <c r="HP707" s="519">
        <v>0</v>
      </c>
      <c r="HQ707" s="519">
        <v>0</v>
      </c>
      <c r="HR707" s="519">
        <v>0</v>
      </c>
      <c r="HS707" s="519">
        <v>0</v>
      </c>
      <c r="HT707" s="519">
        <v>0</v>
      </c>
      <c r="HU707" s="519">
        <v>0</v>
      </c>
      <c r="HV707" s="519">
        <v>0</v>
      </c>
      <c r="HW707" s="519">
        <v>0</v>
      </c>
      <c r="HX707" s="519">
        <v>0</v>
      </c>
      <c r="HY707" s="519">
        <v>0</v>
      </c>
      <c r="HZ707" s="519">
        <v>0</v>
      </c>
      <c r="IA707" s="519">
        <v>0</v>
      </c>
      <c r="IB707" s="519">
        <v>0</v>
      </c>
      <c r="IC707" s="519">
        <v>0</v>
      </c>
      <c r="ID707" s="519">
        <v>0</v>
      </c>
      <c r="IE707" s="519">
        <v>0</v>
      </c>
      <c r="IF707" s="519">
        <v>0</v>
      </c>
      <c r="IG707" s="519">
        <v>0</v>
      </c>
      <c r="IH707" s="519">
        <v>0</v>
      </c>
      <c r="II707" s="519">
        <v>0</v>
      </c>
      <c r="IJ707" s="519">
        <v>0</v>
      </c>
      <c r="IK707" s="519">
        <v>0</v>
      </c>
    </row>
    <row r="708" spans="2:245" hidden="1">
      <c r="B708" s="519" t="s">
        <v>1058</v>
      </c>
      <c r="C708" s="519"/>
      <c r="D708" s="519"/>
      <c r="E708" s="519"/>
      <c r="F708" s="519">
        <v>2</v>
      </c>
      <c r="G708" s="519"/>
      <c r="H708" s="519">
        <v>9</v>
      </c>
      <c r="I708" s="519">
        <v>6</v>
      </c>
      <c r="J708" s="519" t="str">
        <f t="shared" ref="J708:J771" si="36">B708&amp;TEXT(F708,"00")&amp;TEXT(H708,"00")&amp;TEXT(I708,"00")</f>
        <v>SDN10020906</v>
      </c>
      <c r="K708" s="519">
        <v>768</v>
      </c>
      <c r="M708" s="337"/>
      <c r="N708" s="519" t="s">
        <v>1062</v>
      </c>
      <c r="O708" s="519" t="s">
        <v>1059</v>
      </c>
      <c r="P708" s="519">
        <v>47</v>
      </c>
      <c r="Q708" s="521" t="str">
        <f t="shared" si="34"/>
        <v>SDN200147</v>
      </c>
      <c r="R708" s="519">
        <v>0</v>
      </c>
      <c r="S708" s="519">
        <v>87</v>
      </c>
      <c r="T708" s="519">
        <v>177</v>
      </c>
      <c r="U708" s="519">
        <v>272</v>
      </c>
      <c r="V708" s="519">
        <v>368</v>
      </c>
      <c r="W708" s="519">
        <v>470</v>
      </c>
      <c r="X708" s="519">
        <v>575</v>
      </c>
      <c r="Y708" s="519">
        <v>685</v>
      </c>
      <c r="Z708" s="519">
        <v>801</v>
      </c>
      <c r="AA708" s="519">
        <v>1231</v>
      </c>
      <c r="AB708" s="519">
        <v>1379</v>
      </c>
      <c r="AC708" s="519">
        <v>1537</v>
      </c>
      <c r="AD708" s="519">
        <v>1705</v>
      </c>
      <c r="AE708" s="519">
        <v>1886</v>
      </c>
      <c r="AF708" s="519">
        <v>2078</v>
      </c>
      <c r="AG708" s="519">
        <v>2284</v>
      </c>
      <c r="AH708" s="519">
        <v>2505</v>
      </c>
      <c r="AI708" s="519">
        <v>2743</v>
      </c>
      <c r="AJ708" s="519">
        <v>3010</v>
      </c>
      <c r="AK708" s="519">
        <v>3300</v>
      </c>
      <c r="AL708" s="519">
        <v>3510</v>
      </c>
      <c r="AM708" s="519">
        <v>3744</v>
      </c>
      <c r="AN708" s="519">
        <v>4013</v>
      </c>
      <c r="AO708" s="519">
        <v>4335</v>
      </c>
      <c r="AP708" s="519">
        <v>4701</v>
      </c>
      <c r="AQ708" s="519">
        <v>5119</v>
      </c>
      <c r="AR708" s="519">
        <v>5603</v>
      </c>
      <c r="AS708" s="519">
        <v>6163</v>
      </c>
      <c r="AT708" s="519">
        <v>6866</v>
      </c>
      <c r="AU708" s="519">
        <v>7701</v>
      </c>
      <c r="AV708" s="519">
        <v>8677</v>
      </c>
      <c r="AW708" s="519">
        <v>9859</v>
      </c>
      <c r="AX708" s="519">
        <v>11249</v>
      </c>
      <c r="AY708" s="519">
        <v>12961</v>
      </c>
      <c r="AZ708" s="519">
        <v>0</v>
      </c>
      <c r="BA708" s="519">
        <v>0</v>
      </c>
      <c r="BB708" s="519">
        <v>0</v>
      </c>
      <c r="BC708" s="519">
        <v>0</v>
      </c>
      <c r="BD708" s="519">
        <v>0</v>
      </c>
      <c r="BE708" s="519">
        <v>0</v>
      </c>
      <c r="BF708" s="519">
        <v>0</v>
      </c>
      <c r="BG708" s="519">
        <v>0</v>
      </c>
      <c r="BH708" s="519">
        <v>0</v>
      </c>
      <c r="BI708" s="519">
        <v>0</v>
      </c>
      <c r="BJ708" s="519">
        <v>0</v>
      </c>
      <c r="BK708" s="519">
        <v>0</v>
      </c>
      <c r="BL708" s="519">
        <v>0</v>
      </c>
      <c r="BM708" s="519">
        <v>0</v>
      </c>
      <c r="BN708" s="519">
        <v>0</v>
      </c>
      <c r="BO708" s="519">
        <v>0</v>
      </c>
      <c r="BP708" s="519">
        <v>0</v>
      </c>
      <c r="BQ708" s="519">
        <v>0</v>
      </c>
      <c r="BR708" s="519">
        <v>0</v>
      </c>
      <c r="BS708" s="519">
        <v>0</v>
      </c>
      <c r="BT708" s="519">
        <v>0</v>
      </c>
      <c r="BU708" s="519">
        <v>0</v>
      </c>
      <c r="BV708" s="519">
        <v>0</v>
      </c>
      <c r="BW708" s="519">
        <v>0</v>
      </c>
      <c r="BX708" s="519">
        <v>0</v>
      </c>
      <c r="BY708" s="519">
        <v>0</v>
      </c>
      <c r="BZ708" s="519">
        <v>0</v>
      </c>
      <c r="CA708" s="519">
        <v>0</v>
      </c>
      <c r="CB708" s="519">
        <v>0</v>
      </c>
      <c r="CC708" s="519">
        <v>0</v>
      </c>
      <c r="CD708" s="519">
        <v>0</v>
      </c>
      <c r="CE708" s="519">
        <v>0</v>
      </c>
      <c r="CF708" s="519">
        <v>0</v>
      </c>
      <c r="CG708" s="519">
        <v>0</v>
      </c>
      <c r="CH708" s="519">
        <v>0</v>
      </c>
      <c r="CI708" s="519">
        <v>0</v>
      </c>
      <c r="CJ708" s="519">
        <v>0</v>
      </c>
      <c r="CK708" s="519">
        <v>0</v>
      </c>
      <c r="CL708" s="519">
        <v>0</v>
      </c>
      <c r="CM708" s="519">
        <v>0</v>
      </c>
      <c r="CN708" s="519">
        <v>0</v>
      </c>
      <c r="CO708" s="519">
        <v>0</v>
      </c>
      <c r="CP708" s="519">
        <v>0</v>
      </c>
      <c r="CQ708" s="519">
        <v>0</v>
      </c>
      <c r="CR708" s="519">
        <v>0</v>
      </c>
      <c r="CS708" s="519">
        <v>0</v>
      </c>
      <c r="CT708" s="519">
        <v>0</v>
      </c>
      <c r="CU708" s="519">
        <v>0</v>
      </c>
      <c r="CV708" s="519">
        <v>0</v>
      </c>
      <c r="CW708" s="519">
        <v>0</v>
      </c>
      <c r="CX708" s="519">
        <v>0</v>
      </c>
      <c r="CY708" s="519">
        <v>0</v>
      </c>
      <c r="CZ708" s="519">
        <v>0</v>
      </c>
      <c r="DA708" s="519">
        <v>0</v>
      </c>
      <c r="DB708" s="519">
        <v>0</v>
      </c>
      <c r="DC708" s="519">
        <v>0</v>
      </c>
      <c r="DD708" s="519">
        <v>0</v>
      </c>
      <c r="DE708" s="519">
        <v>0</v>
      </c>
      <c r="DF708" s="519">
        <v>0</v>
      </c>
      <c r="DG708" s="519">
        <v>0</v>
      </c>
      <c r="DH708" s="519">
        <v>0</v>
      </c>
      <c r="DI708" s="519">
        <v>0</v>
      </c>
      <c r="DJ708" s="519">
        <v>0</v>
      </c>
      <c r="DK708" s="519">
        <v>0</v>
      </c>
      <c r="DL708" s="519">
        <v>0</v>
      </c>
      <c r="DM708" s="519">
        <v>0</v>
      </c>
      <c r="DN708" s="519">
        <v>0</v>
      </c>
      <c r="DO708" s="519">
        <v>0</v>
      </c>
      <c r="DP708" s="519">
        <v>0</v>
      </c>
      <c r="DQ708" s="519">
        <v>0</v>
      </c>
      <c r="DR708" s="519">
        <v>0</v>
      </c>
      <c r="DS708" s="519">
        <v>0</v>
      </c>
      <c r="DT708" s="519">
        <v>0</v>
      </c>
      <c r="DU708" s="519">
        <v>0</v>
      </c>
      <c r="DV708" s="519">
        <v>0</v>
      </c>
      <c r="DW708" s="519">
        <v>0</v>
      </c>
      <c r="DX708" s="519">
        <v>0</v>
      </c>
      <c r="DZ708" s="337"/>
      <c r="EA708" s="519" t="s">
        <v>1062</v>
      </c>
      <c r="EB708" s="519" t="s">
        <v>1059</v>
      </c>
      <c r="EC708" s="519">
        <v>47</v>
      </c>
      <c r="ED708" s="521" t="str">
        <f t="shared" si="35"/>
        <v>SDN200147</v>
      </c>
      <c r="EE708" s="519">
        <v>0</v>
      </c>
      <c r="EF708" s="519">
        <v>113</v>
      </c>
      <c r="EG708" s="519">
        <v>221</v>
      </c>
      <c r="EH708" s="519">
        <v>325</v>
      </c>
      <c r="EI708" s="519">
        <v>452</v>
      </c>
      <c r="EJ708" s="519">
        <v>587</v>
      </c>
      <c r="EK708" s="519">
        <v>720</v>
      </c>
      <c r="EL708" s="519">
        <v>855</v>
      </c>
      <c r="EM708" s="519">
        <v>990</v>
      </c>
      <c r="EN708" s="519">
        <v>1223</v>
      </c>
      <c r="EO708" s="519">
        <v>1331</v>
      </c>
      <c r="EP708" s="519">
        <v>1439</v>
      </c>
      <c r="EQ708" s="519">
        <v>1549</v>
      </c>
      <c r="ER708" s="519">
        <v>1665</v>
      </c>
      <c r="ES708" s="519">
        <v>1785</v>
      </c>
      <c r="ET708" s="519">
        <v>1912</v>
      </c>
      <c r="EU708" s="519">
        <v>2047</v>
      </c>
      <c r="EV708" s="519">
        <v>2192</v>
      </c>
      <c r="EW708" s="519">
        <v>2359</v>
      </c>
      <c r="EX708" s="519">
        <v>0</v>
      </c>
      <c r="EY708" s="519">
        <v>0</v>
      </c>
      <c r="EZ708" s="519">
        <v>0</v>
      </c>
      <c r="FA708" s="519">
        <v>0</v>
      </c>
      <c r="FB708" s="519">
        <v>0</v>
      </c>
      <c r="FC708" s="519">
        <v>0</v>
      </c>
      <c r="FD708" s="519">
        <v>0</v>
      </c>
      <c r="FE708" s="519">
        <v>0</v>
      </c>
      <c r="FF708" s="519">
        <v>0</v>
      </c>
      <c r="FG708" s="519">
        <v>0</v>
      </c>
      <c r="FH708" s="519">
        <v>0</v>
      </c>
      <c r="FI708" s="519">
        <v>0</v>
      </c>
      <c r="FJ708" s="519">
        <v>0</v>
      </c>
      <c r="FK708" s="519">
        <v>0</v>
      </c>
      <c r="FL708" s="519">
        <v>0</v>
      </c>
      <c r="FM708" s="519">
        <v>0</v>
      </c>
      <c r="FN708" s="519">
        <v>0</v>
      </c>
      <c r="FO708" s="519">
        <v>0</v>
      </c>
      <c r="FP708" s="519">
        <v>0</v>
      </c>
      <c r="FQ708" s="519">
        <v>0</v>
      </c>
      <c r="FR708" s="519">
        <v>0</v>
      </c>
      <c r="FS708" s="519">
        <v>0</v>
      </c>
      <c r="FT708" s="519">
        <v>0</v>
      </c>
      <c r="FU708" s="519">
        <v>0</v>
      </c>
      <c r="FV708" s="519">
        <v>0</v>
      </c>
      <c r="FW708" s="519">
        <v>0</v>
      </c>
      <c r="FX708" s="519">
        <v>0</v>
      </c>
      <c r="FY708" s="519">
        <v>0</v>
      </c>
      <c r="FZ708" s="519">
        <v>0</v>
      </c>
      <c r="GA708" s="519">
        <v>0</v>
      </c>
      <c r="GB708" s="519">
        <v>0</v>
      </c>
      <c r="GC708" s="519">
        <v>0</v>
      </c>
      <c r="GD708" s="519">
        <v>0</v>
      </c>
      <c r="GE708" s="519">
        <v>0</v>
      </c>
      <c r="GF708" s="519">
        <v>0</v>
      </c>
      <c r="GG708" s="519">
        <v>0</v>
      </c>
      <c r="GH708" s="519">
        <v>0</v>
      </c>
      <c r="GI708" s="519">
        <v>0</v>
      </c>
      <c r="GJ708" s="519">
        <v>0</v>
      </c>
      <c r="GK708" s="519">
        <v>0</v>
      </c>
      <c r="GL708" s="519">
        <v>0</v>
      </c>
      <c r="GM708" s="519">
        <v>0</v>
      </c>
      <c r="GN708" s="519">
        <v>0</v>
      </c>
      <c r="GO708" s="519">
        <v>0</v>
      </c>
      <c r="GP708" s="519">
        <v>0</v>
      </c>
      <c r="GQ708" s="519">
        <v>0</v>
      </c>
      <c r="GR708" s="519">
        <v>0</v>
      </c>
      <c r="GS708" s="519">
        <v>0</v>
      </c>
      <c r="GT708" s="519">
        <v>0</v>
      </c>
      <c r="GU708" s="519">
        <v>0</v>
      </c>
      <c r="GV708" s="519">
        <v>0</v>
      </c>
      <c r="GW708" s="519">
        <v>0</v>
      </c>
      <c r="GX708" s="519">
        <v>0</v>
      </c>
      <c r="GY708" s="519">
        <v>0</v>
      </c>
      <c r="GZ708" s="519">
        <v>0</v>
      </c>
      <c r="HA708" s="519">
        <v>0</v>
      </c>
      <c r="HB708" s="519">
        <v>0</v>
      </c>
      <c r="HC708" s="519">
        <v>0</v>
      </c>
      <c r="HD708" s="519">
        <v>0</v>
      </c>
      <c r="HE708" s="519">
        <v>0</v>
      </c>
      <c r="HF708" s="519">
        <v>0</v>
      </c>
      <c r="HG708" s="519">
        <v>0</v>
      </c>
      <c r="HH708" s="519">
        <v>0</v>
      </c>
      <c r="HI708" s="519">
        <v>0</v>
      </c>
      <c r="HJ708" s="519">
        <v>0</v>
      </c>
      <c r="HK708" s="519">
        <v>0</v>
      </c>
      <c r="HL708" s="519">
        <v>0</v>
      </c>
      <c r="HM708" s="519">
        <v>0</v>
      </c>
      <c r="HN708" s="519">
        <v>0</v>
      </c>
      <c r="HO708" s="519">
        <v>0</v>
      </c>
      <c r="HP708" s="519">
        <v>0</v>
      </c>
      <c r="HQ708" s="519">
        <v>0</v>
      </c>
      <c r="HR708" s="519">
        <v>0</v>
      </c>
      <c r="HS708" s="519">
        <v>0</v>
      </c>
      <c r="HT708" s="519">
        <v>0</v>
      </c>
      <c r="HU708" s="519">
        <v>0</v>
      </c>
      <c r="HV708" s="519">
        <v>0</v>
      </c>
      <c r="HW708" s="519">
        <v>0</v>
      </c>
      <c r="HX708" s="519">
        <v>0</v>
      </c>
      <c r="HY708" s="519">
        <v>0</v>
      </c>
      <c r="HZ708" s="519">
        <v>0</v>
      </c>
      <c r="IA708" s="519">
        <v>0</v>
      </c>
      <c r="IB708" s="519">
        <v>0</v>
      </c>
      <c r="IC708" s="519">
        <v>0</v>
      </c>
      <c r="ID708" s="519">
        <v>0</v>
      </c>
      <c r="IE708" s="519">
        <v>0</v>
      </c>
      <c r="IF708" s="519">
        <v>0</v>
      </c>
      <c r="IG708" s="519">
        <v>0</v>
      </c>
      <c r="IH708" s="519">
        <v>0</v>
      </c>
      <c r="II708" s="519">
        <v>0</v>
      </c>
      <c r="IJ708" s="519">
        <v>0</v>
      </c>
      <c r="IK708" s="519">
        <v>0</v>
      </c>
    </row>
    <row r="709" spans="2:245" hidden="1">
      <c r="B709" s="519" t="s">
        <v>1058</v>
      </c>
      <c r="C709" s="519"/>
      <c r="D709" s="519"/>
      <c r="E709" s="519"/>
      <c r="F709" s="519">
        <v>2</v>
      </c>
      <c r="G709" s="519"/>
      <c r="H709" s="519">
        <v>9</v>
      </c>
      <c r="I709" s="519">
        <v>7</v>
      </c>
      <c r="J709" s="519" t="str">
        <f t="shared" si="36"/>
        <v>SDN10020907</v>
      </c>
      <c r="K709" s="519">
        <v>768</v>
      </c>
      <c r="M709" s="337"/>
      <c r="N709" s="519" t="s">
        <v>1062</v>
      </c>
      <c r="O709" s="519" t="s">
        <v>1059</v>
      </c>
      <c r="P709" s="519">
        <v>48</v>
      </c>
      <c r="Q709" s="521" t="str">
        <f t="shared" si="34"/>
        <v>SDN200148</v>
      </c>
      <c r="R709" s="519">
        <v>0</v>
      </c>
      <c r="S709" s="519">
        <v>89</v>
      </c>
      <c r="T709" s="519">
        <v>182</v>
      </c>
      <c r="U709" s="519">
        <v>278</v>
      </c>
      <c r="V709" s="519">
        <v>378</v>
      </c>
      <c r="W709" s="519">
        <v>481</v>
      </c>
      <c r="X709" s="519">
        <v>590</v>
      </c>
      <c r="Y709" s="519">
        <v>703</v>
      </c>
      <c r="Z709" s="519">
        <v>823</v>
      </c>
      <c r="AA709" s="519">
        <v>1265</v>
      </c>
      <c r="AB709" s="519">
        <v>1419</v>
      </c>
      <c r="AC709" s="519">
        <v>1583</v>
      </c>
      <c r="AD709" s="519">
        <v>1757</v>
      </c>
      <c r="AE709" s="519">
        <v>1943</v>
      </c>
      <c r="AF709" s="519">
        <v>2140</v>
      </c>
      <c r="AG709" s="519">
        <v>2352</v>
      </c>
      <c r="AH709" s="519">
        <v>2578</v>
      </c>
      <c r="AI709" s="519">
        <v>2831</v>
      </c>
      <c r="AJ709" s="519">
        <v>3103</v>
      </c>
      <c r="AK709" s="519">
        <v>3401</v>
      </c>
      <c r="AL709" s="519">
        <v>3613</v>
      </c>
      <c r="AM709" s="519">
        <v>3855</v>
      </c>
      <c r="AN709" s="519">
        <v>4145</v>
      </c>
      <c r="AO709" s="519">
        <v>4475</v>
      </c>
      <c r="AP709" s="519">
        <v>4853</v>
      </c>
      <c r="AQ709" s="519">
        <v>5287</v>
      </c>
      <c r="AR709" s="519">
        <v>5786</v>
      </c>
      <c r="AS709" s="519">
        <v>6418</v>
      </c>
      <c r="AT709" s="519">
        <v>7165</v>
      </c>
      <c r="AU709" s="519">
        <v>8033</v>
      </c>
      <c r="AV709" s="519">
        <v>9079</v>
      </c>
      <c r="AW709" s="519">
        <v>10300</v>
      </c>
      <c r="AX709" s="519">
        <v>11809</v>
      </c>
      <c r="AY709" s="519">
        <v>13664</v>
      </c>
      <c r="AZ709" s="519">
        <v>0</v>
      </c>
      <c r="BA709" s="519">
        <v>0</v>
      </c>
      <c r="BB709" s="519">
        <v>0</v>
      </c>
      <c r="BC709" s="519">
        <v>0</v>
      </c>
      <c r="BD709" s="519">
        <v>0</v>
      </c>
      <c r="BE709" s="519">
        <v>0</v>
      </c>
      <c r="BF709" s="519">
        <v>0</v>
      </c>
      <c r="BG709" s="519">
        <v>0</v>
      </c>
      <c r="BH709" s="519">
        <v>0</v>
      </c>
      <c r="BI709" s="519">
        <v>0</v>
      </c>
      <c r="BJ709" s="519">
        <v>0</v>
      </c>
      <c r="BK709" s="519">
        <v>0</v>
      </c>
      <c r="BL709" s="519">
        <v>0</v>
      </c>
      <c r="BM709" s="519">
        <v>0</v>
      </c>
      <c r="BN709" s="519">
        <v>0</v>
      </c>
      <c r="BO709" s="519">
        <v>0</v>
      </c>
      <c r="BP709" s="519">
        <v>0</v>
      </c>
      <c r="BQ709" s="519">
        <v>0</v>
      </c>
      <c r="BR709" s="519">
        <v>0</v>
      </c>
      <c r="BS709" s="519">
        <v>0</v>
      </c>
      <c r="BT709" s="519">
        <v>0</v>
      </c>
      <c r="BU709" s="519">
        <v>0</v>
      </c>
      <c r="BV709" s="519">
        <v>0</v>
      </c>
      <c r="BW709" s="519">
        <v>0</v>
      </c>
      <c r="BX709" s="519">
        <v>0</v>
      </c>
      <c r="BY709" s="519">
        <v>0</v>
      </c>
      <c r="BZ709" s="519">
        <v>0</v>
      </c>
      <c r="CA709" s="519">
        <v>0</v>
      </c>
      <c r="CB709" s="519">
        <v>0</v>
      </c>
      <c r="CC709" s="519">
        <v>0</v>
      </c>
      <c r="CD709" s="519">
        <v>0</v>
      </c>
      <c r="CE709" s="519">
        <v>0</v>
      </c>
      <c r="CF709" s="519">
        <v>0</v>
      </c>
      <c r="CG709" s="519">
        <v>0</v>
      </c>
      <c r="CH709" s="519">
        <v>0</v>
      </c>
      <c r="CI709" s="519">
        <v>0</v>
      </c>
      <c r="CJ709" s="519">
        <v>0</v>
      </c>
      <c r="CK709" s="519">
        <v>0</v>
      </c>
      <c r="CL709" s="519">
        <v>0</v>
      </c>
      <c r="CM709" s="519">
        <v>0</v>
      </c>
      <c r="CN709" s="519">
        <v>0</v>
      </c>
      <c r="CO709" s="519">
        <v>0</v>
      </c>
      <c r="CP709" s="519">
        <v>0</v>
      </c>
      <c r="CQ709" s="519">
        <v>0</v>
      </c>
      <c r="CR709" s="519">
        <v>0</v>
      </c>
      <c r="CS709" s="519">
        <v>0</v>
      </c>
      <c r="CT709" s="519">
        <v>0</v>
      </c>
      <c r="CU709" s="519">
        <v>0</v>
      </c>
      <c r="CV709" s="519">
        <v>0</v>
      </c>
      <c r="CW709" s="519">
        <v>0</v>
      </c>
      <c r="CX709" s="519">
        <v>0</v>
      </c>
      <c r="CY709" s="519">
        <v>0</v>
      </c>
      <c r="CZ709" s="519">
        <v>0</v>
      </c>
      <c r="DA709" s="519">
        <v>0</v>
      </c>
      <c r="DB709" s="519">
        <v>0</v>
      </c>
      <c r="DC709" s="519">
        <v>0</v>
      </c>
      <c r="DD709" s="519">
        <v>0</v>
      </c>
      <c r="DE709" s="519">
        <v>0</v>
      </c>
      <c r="DF709" s="519">
        <v>0</v>
      </c>
      <c r="DG709" s="519">
        <v>0</v>
      </c>
      <c r="DH709" s="519">
        <v>0</v>
      </c>
      <c r="DI709" s="519">
        <v>0</v>
      </c>
      <c r="DJ709" s="519">
        <v>0</v>
      </c>
      <c r="DK709" s="519">
        <v>0</v>
      </c>
      <c r="DL709" s="519">
        <v>0</v>
      </c>
      <c r="DM709" s="519">
        <v>0</v>
      </c>
      <c r="DN709" s="519">
        <v>0</v>
      </c>
      <c r="DO709" s="519">
        <v>0</v>
      </c>
      <c r="DP709" s="519">
        <v>0</v>
      </c>
      <c r="DQ709" s="519">
        <v>0</v>
      </c>
      <c r="DR709" s="519">
        <v>0</v>
      </c>
      <c r="DS709" s="519">
        <v>0</v>
      </c>
      <c r="DT709" s="519">
        <v>0</v>
      </c>
      <c r="DU709" s="519">
        <v>0</v>
      </c>
      <c r="DV709" s="519">
        <v>0</v>
      </c>
      <c r="DW709" s="519">
        <v>0</v>
      </c>
      <c r="DX709" s="519">
        <v>0</v>
      </c>
      <c r="DZ709" s="337"/>
      <c r="EA709" s="519" t="s">
        <v>1062</v>
      </c>
      <c r="EB709" s="519" t="s">
        <v>1059</v>
      </c>
      <c r="EC709" s="519">
        <v>48</v>
      </c>
      <c r="ED709" s="521" t="str">
        <f t="shared" si="35"/>
        <v>SDN200148</v>
      </c>
      <c r="EE709" s="519">
        <v>0</v>
      </c>
      <c r="EF709" s="519">
        <v>110</v>
      </c>
      <c r="EG709" s="519">
        <v>216</v>
      </c>
      <c r="EH709" s="519">
        <v>317</v>
      </c>
      <c r="EI709" s="519">
        <v>444</v>
      </c>
      <c r="EJ709" s="519">
        <v>574</v>
      </c>
      <c r="EK709" s="519">
        <v>704</v>
      </c>
      <c r="EL709" s="519">
        <v>835</v>
      </c>
      <c r="EM709" s="519">
        <v>966</v>
      </c>
      <c r="EN709" s="519">
        <v>1189</v>
      </c>
      <c r="EO709" s="519">
        <v>1292</v>
      </c>
      <c r="EP709" s="519">
        <v>1397</v>
      </c>
      <c r="EQ709" s="519">
        <v>1504</v>
      </c>
      <c r="ER709" s="519">
        <v>1616</v>
      </c>
      <c r="ES709" s="519">
        <v>1731</v>
      </c>
      <c r="ET709" s="519">
        <v>1853</v>
      </c>
      <c r="EU709" s="519">
        <v>1983</v>
      </c>
      <c r="EV709" s="519">
        <v>2130</v>
      </c>
      <c r="EW709" s="519">
        <v>2289</v>
      </c>
      <c r="EX709" s="519">
        <v>0</v>
      </c>
      <c r="EY709" s="519">
        <v>0</v>
      </c>
      <c r="EZ709" s="519">
        <v>0</v>
      </c>
      <c r="FA709" s="519">
        <v>0</v>
      </c>
      <c r="FB709" s="519">
        <v>0</v>
      </c>
      <c r="FC709" s="519">
        <v>0</v>
      </c>
      <c r="FD709" s="519">
        <v>0</v>
      </c>
      <c r="FE709" s="519">
        <v>0</v>
      </c>
      <c r="FF709" s="519">
        <v>0</v>
      </c>
      <c r="FG709" s="519">
        <v>0</v>
      </c>
      <c r="FH709" s="519">
        <v>0</v>
      </c>
      <c r="FI709" s="519">
        <v>0</v>
      </c>
      <c r="FJ709" s="519">
        <v>0</v>
      </c>
      <c r="FK709" s="519">
        <v>0</v>
      </c>
      <c r="FL709" s="519">
        <v>0</v>
      </c>
      <c r="FM709" s="519">
        <v>0</v>
      </c>
      <c r="FN709" s="519">
        <v>0</v>
      </c>
      <c r="FO709" s="519">
        <v>0</v>
      </c>
      <c r="FP709" s="519">
        <v>0</v>
      </c>
      <c r="FQ709" s="519">
        <v>0</v>
      </c>
      <c r="FR709" s="519">
        <v>0</v>
      </c>
      <c r="FS709" s="519">
        <v>0</v>
      </c>
      <c r="FT709" s="519">
        <v>0</v>
      </c>
      <c r="FU709" s="519">
        <v>0</v>
      </c>
      <c r="FV709" s="519">
        <v>0</v>
      </c>
      <c r="FW709" s="519">
        <v>0</v>
      </c>
      <c r="FX709" s="519">
        <v>0</v>
      </c>
      <c r="FY709" s="519">
        <v>0</v>
      </c>
      <c r="FZ709" s="519">
        <v>0</v>
      </c>
      <c r="GA709" s="519">
        <v>0</v>
      </c>
      <c r="GB709" s="519">
        <v>0</v>
      </c>
      <c r="GC709" s="519">
        <v>0</v>
      </c>
      <c r="GD709" s="519">
        <v>0</v>
      </c>
      <c r="GE709" s="519">
        <v>0</v>
      </c>
      <c r="GF709" s="519">
        <v>0</v>
      </c>
      <c r="GG709" s="519">
        <v>0</v>
      </c>
      <c r="GH709" s="519">
        <v>0</v>
      </c>
      <c r="GI709" s="519">
        <v>0</v>
      </c>
      <c r="GJ709" s="519">
        <v>0</v>
      </c>
      <c r="GK709" s="519">
        <v>0</v>
      </c>
      <c r="GL709" s="519">
        <v>0</v>
      </c>
      <c r="GM709" s="519">
        <v>0</v>
      </c>
      <c r="GN709" s="519">
        <v>0</v>
      </c>
      <c r="GO709" s="519">
        <v>0</v>
      </c>
      <c r="GP709" s="519">
        <v>0</v>
      </c>
      <c r="GQ709" s="519">
        <v>0</v>
      </c>
      <c r="GR709" s="519">
        <v>0</v>
      </c>
      <c r="GS709" s="519">
        <v>0</v>
      </c>
      <c r="GT709" s="519">
        <v>0</v>
      </c>
      <c r="GU709" s="519">
        <v>0</v>
      </c>
      <c r="GV709" s="519">
        <v>0</v>
      </c>
      <c r="GW709" s="519">
        <v>0</v>
      </c>
      <c r="GX709" s="519">
        <v>0</v>
      </c>
      <c r="GY709" s="519">
        <v>0</v>
      </c>
      <c r="GZ709" s="519">
        <v>0</v>
      </c>
      <c r="HA709" s="519">
        <v>0</v>
      </c>
      <c r="HB709" s="519">
        <v>0</v>
      </c>
      <c r="HC709" s="519">
        <v>0</v>
      </c>
      <c r="HD709" s="519">
        <v>0</v>
      </c>
      <c r="HE709" s="519">
        <v>0</v>
      </c>
      <c r="HF709" s="519">
        <v>0</v>
      </c>
      <c r="HG709" s="519">
        <v>0</v>
      </c>
      <c r="HH709" s="519">
        <v>0</v>
      </c>
      <c r="HI709" s="519">
        <v>0</v>
      </c>
      <c r="HJ709" s="519">
        <v>0</v>
      </c>
      <c r="HK709" s="519">
        <v>0</v>
      </c>
      <c r="HL709" s="519">
        <v>0</v>
      </c>
      <c r="HM709" s="519">
        <v>0</v>
      </c>
      <c r="HN709" s="519">
        <v>0</v>
      </c>
      <c r="HO709" s="519">
        <v>0</v>
      </c>
      <c r="HP709" s="519">
        <v>0</v>
      </c>
      <c r="HQ709" s="519">
        <v>0</v>
      </c>
      <c r="HR709" s="519">
        <v>0</v>
      </c>
      <c r="HS709" s="519">
        <v>0</v>
      </c>
      <c r="HT709" s="519">
        <v>0</v>
      </c>
      <c r="HU709" s="519">
        <v>0</v>
      </c>
      <c r="HV709" s="519">
        <v>0</v>
      </c>
      <c r="HW709" s="519">
        <v>0</v>
      </c>
      <c r="HX709" s="519">
        <v>0</v>
      </c>
      <c r="HY709" s="519">
        <v>0</v>
      </c>
      <c r="HZ709" s="519">
        <v>0</v>
      </c>
      <c r="IA709" s="519">
        <v>0</v>
      </c>
      <c r="IB709" s="519">
        <v>0</v>
      </c>
      <c r="IC709" s="519">
        <v>0</v>
      </c>
      <c r="ID709" s="519">
        <v>0</v>
      </c>
      <c r="IE709" s="519">
        <v>0</v>
      </c>
      <c r="IF709" s="519">
        <v>0</v>
      </c>
      <c r="IG709" s="519">
        <v>0</v>
      </c>
      <c r="IH709" s="519">
        <v>0</v>
      </c>
      <c r="II709" s="519">
        <v>0</v>
      </c>
      <c r="IJ709" s="519">
        <v>0</v>
      </c>
      <c r="IK709" s="519">
        <v>0</v>
      </c>
    </row>
    <row r="710" spans="2:245" hidden="1">
      <c r="B710" s="519" t="s">
        <v>1058</v>
      </c>
      <c r="C710" s="519"/>
      <c r="D710" s="519"/>
      <c r="E710" s="519"/>
      <c r="F710" s="519">
        <v>2</v>
      </c>
      <c r="G710" s="519"/>
      <c r="H710" s="519">
        <v>9</v>
      </c>
      <c r="I710" s="519">
        <v>8</v>
      </c>
      <c r="J710" s="519" t="str">
        <f t="shared" si="36"/>
        <v>SDN10020908</v>
      </c>
      <c r="K710" s="519">
        <v>768</v>
      </c>
      <c r="M710" s="337"/>
      <c r="N710" s="519" t="s">
        <v>1062</v>
      </c>
      <c r="O710" s="519" t="s">
        <v>1059</v>
      </c>
      <c r="P710" s="519">
        <v>49</v>
      </c>
      <c r="Q710" s="521" t="str">
        <f t="shared" si="34"/>
        <v>SDN200149</v>
      </c>
      <c r="R710" s="519">
        <v>0</v>
      </c>
      <c r="S710" s="519">
        <v>93</v>
      </c>
      <c r="T710" s="519">
        <v>188</v>
      </c>
      <c r="U710" s="519">
        <v>287</v>
      </c>
      <c r="V710" s="519">
        <v>390</v>
      </c>
      <c r="W710" s="519">
        <v>497</v>
      </c>
      <c r="X710" s="519">
        <v>611</v>
      </c>
      <c r="Y710" s="519">
        <v>728</v>
      </c>
      <c r="Z710" s="519">
        <v>853</v>
      </c>
      <c r="AA710" s="519">
        <v>1313</v>
      </c>
      <c r="AB710" s="519">
        <v>1474</v>
      </c>
      <c r="AC710" s="519">
        <v>1645</v>
      </c>
      <c r="AD710" s="519">
        <v>1826</v>
      </c>
      <c r="AE710" s="519">
        <v>2017</v>
      </c>
      <c r="AF710" s="519">
        <v>2222</v>
      </c>
      <c r="AG710" s="519">
        <v>2439</v>
      </c>
      <c r="AH710" s="519">
        <v>2681</v>
      </c>
      <c r="AI710" s="519">
        <v>2941</v>
      </c>
      <c r="AJ710" s="519">
        <v>3222</v>
      </c>
      <c r="AK710" s="519">
        <v>3525</v>
      </c>
      <c r="AL710" s="519">
        <v>3745</v>
      </c>
      <c r="AM710" s="519">
        <v>4008</v>
      </c>
      <c r="AN710" s="519">
        <v>4304</v>
      </c>
      <c r="AO710" s="519">
        <v>4644</v>
      </c>
      <c r="AP710" s="519">
        <v>5035</v>
      </c>
      <c r="AQ710" s="519">
        <v>5482</v>
      </c>
      <c r="AR710" s="519">
        <v>6052</v>
      </c>
      <c r="AS710" s="519">
        <v>6723</v>
      </c>
      <c r="AT710" s="519">
        <v>7496</v>
      </c>
      <c r="AU710" s="519">
        <v>8422</v>
      </c>
      <c r="AV710" s="519">
        <v>9494</v>
      </c>
      <c r="AW710" s="519">
        <v>10825</v>
      </c>
      <c r="AX710" s="519">
        <v>12452</v>
      </c>
      <c r="AY710" s="519">
        <v>14431</v>
      </c>
      <c r="AZ710" s="519">
        <v>0</v>
      </c>
      <c r="BA710" s="519">
        <v>0</v>
      </c>
      <c r="BB710" s="519">
        <v>0</v>
      </c>
      <c r="BC710" s="519">
        <v>0</v>
      </c>
      <c r="BD710" s="519">
        <v>0</v>
      </c>
      <c r="BE710" s="519">
        <v>0</v>
      </c>
      <c r="BF710" s="519">
        <v>0</v>
      </c>
      <c r="BG710" s="519">
        <v>0</v>
      </c>
      <c r="BH710" s="519">
        <v>0</v>
      </c>
      <c r="BI710" s="519">
        <v>0</v>
      </c>
      <c r="BJ710" s="519">
        <v>0</v>
      </c>
      <c r="BK710" s="519">
        <v>0</v>
      </c>
      <c r="BL710" s="519">
        <v>0</v>
      </c>
      <c r="BM710" s="519">
        <v>0</v>
      </c>
      <c r="BN710" s="519">
        <v>0</v>
      </c>
      <c r="BO710" s="519">
        <v>0</v>
      </c>
      <c r="BP710" s="519">
        <v>0</v>
      </c>
      <c r="BQ710" s="519">
        <v>0</v>
      </c>
      <c r="BR710" s="519">
        <v>0</v>
      </c>
      <c r="BS710" s="519">
        <v>0</v>
      </c>
      <c r="BT710" s="519">
        <v>0</v>
      </c>
      <c r="BU710" s="519">
        <v>0</v>
      </c>
      <c r="BV710" s="519">
        <v>0</v>
      </c>
      <c r="BW710" s="519">
        <v>0</v>
      </c>
      <c r="BX710" s="519">
        <v>0</v>
      </c>
      <c r="BY710" s="519">
        <v>0</v>
      </c>
      <c r="BZ710" s="519">
        <v>0</v>
      </c>
      <c r="CA710" s="519">
        <v>0</v>
      </c>
      <c r="CB710" s="519">
        <v>0</v>
      </c>
      <c r="CC710" s="519">
        <v>0</v>
      </c>
      <c r="CD710" s="519">
        <v>0</v>
      </c>
      <c r="CE710" s="519">
        <v>0</v>
      </c>
      <c r="CF710" s="519">
        <v>0</v>
      </c>
      <c r="CG710" s="519">
        <v>0</v>
      </c>
      <c r="CH710" s="519">
        <v>0</v>
      </c>
      <c r="CI710" s="519">
        <v>0</v>
      </c>
      <c r="CJ710" s="519">
        <v>0</v>
      </c>
      <c r="CK710" s="519">
        <v>0</v>
      </c>
      <c r="CL710" s="519">
        <v>0</v>
      </c>
      <c r="CM710" s="519">
        <v>0</v>
      </c>
      <c r="CN710" s="519">
        <v>0</v>
      </c>
      <c r="CO710" s="519">
        <v>0</v>
      </c>
      <c r="CP710" s="519">
        <v>0</v>
      </c>
      <c r="CQ710" s="519">
        <v>0</v>
      </c>
      <c r="CR710" s="519">
        <v>0</v>
      </c>
      <c r="CS710" s="519">
        <v>0</v>
      </c>
      <c r="CT710" s="519">
        <v>0</v>
      </c>
      <c r="CU710" s="519">
        <v>0</v>
      </c>
      <c r="CV710" s="519">
        <v>0</v>
      </c>
      <c r="CW710" s="519">
        <v>0</v>
      </c>
      <c r="CX710" s="519">
        <v>0</v>
      </c>
      <c r="CY710" s="519">
        <v>0</v>
      </c>
      <c r="CZ710" s="519">
        <v>0</v>
      </c>
      <c r="DA710" s="519">
        <v>0</v>
      </c>
      <c r="DB710" s="519">
        <v>0</v>
      </c>
      <c r="DC710" s="519">
        <v>0</v>
      </c>
      <c r="DD710" s="519">
        <v>0</v>
      </c>
      <c r="DE710" s="519">
        <v>0</v>
      </c>
      <c r="DF710" s="519">
        <v>0</v>
      </c>
      <c r="DG710" s="519">
        <v>0</v>
      </c>
      <c r="DH710" s="519">
        <v>0</v>
      </c>
      <c r="DI710" s="519">
        <v>0</v>
      </c>
      <c r="DJ710" s="519">
        <v>0</v>
      </c>
      <c r="DK710" s="519">
        <v>0</v>
      </c>
      <c r="DL710" s="519">
        <v>0</v>
      </c>
      <c r="DM710" s="519">
        <v>0</v>
      </c>
      <c r="DN710" s="519">
        <v>0</v>
      </c>
      <c r="DO710" s="519">
        <v>0</v>
      </c>
      <c r="DP710" s="519">
        <v>0</v>
      </c>
      <c r="DQ710" s="519">
        <v>0</v>
      </c>
      <c r="DR710" s="519">
        <v>0</v>
      </c>
      <c r="DS710" s="519">
        <v>0</v>
      </c>
      <c r="DT710" s="519">
        <v>0</v>
      </c>
      <c r="DU710" s="519">
        <v>0</v>
      </c>
      <c r="DV710" s="519">
        <v>0</v>
      </c>
      <c r="DW710" s="519">
        <v>0</v>
      </c>
      <c r="DX710" s="519">
        <v>0</v>
      </c>
      <c r="DZ710" s="337"/>
      <c r="EA710" s="519" t="s">
        <v>1062</v>
      </c>
      <c r="EB710" s="519" t="s">
        <v>1059</v>
      </c>
      <c r="EC710" s="519">
        <v>49</v>
      </c>
      <c r="ED710" s="521" t="str">
        <f t="shared" si="35"/>
        <v>SDN200149</v>
      </c>
      <c r="EE710" s="519">
        <v>0</v>
      </c>
      <c r="EF710" s="519">
        <v>110</v>
      </c>
      <c r="EG710" s="519">
        <v>213</v>
      </c>
      <c r="EH710" s="519">
        <v>311</v>
      </c>
      <c r="EI710" s="519">
        <v>438</v>
      </c>
      <c r="EJ710" s="519">
        <v>566</v>
      </c>
      <c r="EK710" s="519">
        <v>694</v>
      </c>
      <c r="EL710" s="519">
        <v>821</v>
      </c>
      <c r="EM710" s="519">
        <v>948</v>
      </c>
      <c r="EN710" s="519">
        <v>1162</v>
      </c>
      <c r="EO710" s="519">
        <v>1262</v>
      </c>
      <c r="EP710" s="519">
        <v>1364</v>
      </c>
      <c r="EQ710" s="519">
        <v>1469</v>
      </c>
      <c r="ER710" s="519">
        <v>1575</v>
      </c>
      <c r="ES710" s="519">
        <v>1687</v>
      </c>
      <c r="ET710" s="519">
        <v>1804</v>
      </c>
      <c r="EU710" s="519">
        <v>1935</v>
      </c>
      <c r="EV710" s="519">
        <v>2077</v>
      </c>
      <c r="EW710" s="519">
        <v>2231</v>
      </c>
      <c r="EX710" s="519">
        <v>0</v>
      </c>
      <c r="EY710" s="519">
        <v>0</v>
      </c>
      <c r="EZ710" s="519">
        <v>0</v>
      </c>
      <c r="FA710" s="519">
        <v>0</v>
      </c>
      <c r="FB710" s="519">
        <v>0</v>
      </c>
      <c r="FC710" s="519">
        <v>0</v>
      </c>
      <c r="FD710" s="519">
        <v>0</v>
      </c>
      <c r="FE710" s="519">
        <v>0</v>
      </c>
      <c r="FF710" s="519">
        <v>0</v>
      </c>
      <c r="FG710" s="519">
        <v>0</v>
      </c>
      <c r="FH710" s="519">
        <v>0</v>
      </c>
      <c r="FI710" s="519">
        <v>0</v>
      </c>
      <c r="FJ710" s="519">
        <v>0</v>
      </c>
      <c r="FK710" s="519">
        <v>0</v>
      </c>
      <c r="FL710" s="519">
        <v>0</v>
      </c>
      <c r="FM710" s="519">
        <v>0</v>
      </c>
      <c r="FN710" s="519">
        <v>0</v>
      </c>
      <c r="FO710" s="519">
        <v>0</v>
      </c>
      <c r="FP710" s="519">
        <v>0</v>
      </c>
      <c r="FQ710" s="519">
        <v>0</v>
      </c>
      <c r="FR710" s="519">
        <v>0</v>
      </c>
      <c r="FS710" s="519">
        <v>0</v>
      </c>
      <c r="FT710" s="519">
        <v>0</v>
      </c>
      <c r="FU710" s="519">
        <v>0</v>
      </c>
      <c r="FV710" s="519">
        <v>0</v>
      </c>
      <c r="FW710" s="519">
        <v>0</v>
      </c>
      <c r="FX710" s="519">
        <v>0</v>
      </c>
      <c r="FY710" s="519">
        <v>0</v>
      </c>
      <c r="FZ710" s="519">
        <v>0</v>
      </c>
      <c r="GA710" s="519">
        <v>0</v>
      </c>
      <c r="GB710" s="519">
        <v>0</v>
      </c>
      <c r="GC710" s="519">
        <v>0</v>
      </c>
      <c r="GD710" s="519">
        <v>0</v>
      </c>
      <c r="GE710" s="519">
        <v>0</v>
      </c>
      <c r="GF710" s="519">
        <v>0</v>
      </c>
      <c r="GG710" s="519">
        <v>0</v>
      </c>
      <c r="GH710" s="519">
        <v>0</v>
      </c>
      <c r="GI710" s="519">
        <v>0</v>
      </c>
      <c r="GJ710" s="519">
        <v>0</v>
      </c>
      <c r="GK710" s="519">
        <v>0</v>
      </c>
      <c r="GL710" s="519">
        <v>0</v>
      </c>
      <c r="GM710" s="519">
        <v>0</v>
      </c>
      <c r="GN710" s="519">
        <v>0</v>
      </c>
      <c r="GO710" s="519">
        <v>0</v>
      </c>
      <c r="GP710" s="519">
        <v>0</v>
      </c>
      <c r="GQ710" s="519">
        <v>0</v>
      </c>
      <c r="GR710" s="519">
        <v>0</v>
      </c>
      <c r="GS710" s="519">
        <v>0</v>
      </c>
      <c r="GT710" s="519">
        <v>0</v>
      </c>
      <c r="GU710" s="519">
        <v>0</v>
      </c>
      <c r="GV710" s="519">
        <v>0</v>
      </c>
      <c r="GW710" s="519">
        <v>0</v>
      </c>
      <c r="GX710" s="519">
        <v>0</v>
      </c>
      <c r="GY710" s="519">
        <v>0</v>
      </c>
      <c r="GZ710" s="519">
        <v>0</v>
      </c>
      <c r="HA710" s="519">
        <v>0</v>
      </c>
      <c r="HB710" s="519">
        <v>0</v>
      </c>
      <c r="HC710" s="519">
        <v>0</v>
      </c>
      <c r="HD710" s="519">
        <v>0</v>
      </c>
      <c r="HE710" s="519">
        <v>0</v>
      </c>
      <c r="HF710" s="519">
        <v>0</v>
      </c>
      <c r="HG710" s="519">
        <v>0</v>
      </c>
      <c r="HH710" s="519">
        <v>0</v>
      </c>
      <c r="HI710" s="519">
        <v>0</v>
      </c>
      <c r="HJ710" s="519">
        <v>0</v>
      </c>
      <c r="HK710" s="519">
        <v>0</v>
      </c>
      <c r="HL710" s="519">
        <v>0</v>
      </c>
      <c r="HM710" s="519">
        <v>0</v>
      </c>
      <c r="HN710" s="519">
        <v>0</v>
      </c>
      <c r="HO710" s="519">
        <v>0</v>
      </c>
      <c r="HP710" s="519">
        <v>0</v>
      </c>
      <c r="HQ710" s="519">
        <v>0</v>
      </c>
      <c r="HR710" s="519">
        <v>0</v>
      </c>
      <c r="HS710" s="519">
        <v>0</v>
      </c>
      <c r="HT710" s="519">
        <v>0</v>
      </c>
      <c r="HU710" s="519">
        <v>0</v>
      </c>
      <c r="HV710" s="519">
        <v>0</v>
      </c>
      <c r="HW710" s="519">
        <v>0</v>
      </c>
      <c r="HX710" s="519">
        <v>0</v>
      </c>
      <c r="HY710" s="519">
        <v>0</v>
      </c>
      <c r="HZ710" s="519">
        <v>0</v>
      </c>
      <c r="IA710" s="519">
        <v>0</v>
      </c>
      <c r="IB710" s="519">
        <v>0</v>
      </c>
      <c r="IC710" s="519">
        <v>0</v>
      </c>
      <c r="ID710" s="519">
        <v>0</v>
      </c>
      <c r="IE710" s="519">
        <v>0</v>
      </c>
      <c r="IF710" s="519">
        <v>0</v>
      </c>
      <c r="IG710" s="519">
        <v>0</v>
      </c>
      <c r="IH710" s="519">
        <v>0</v>
      </c>
      <c r="II710" s="519">
        <v>0</v>
      </c>
      <c r="IJ710" s="519">
        <v>0</v>
      </c>
      <c r="IK710" s="519">
        <v>0</v>
      </c>
    </row>
    <row r="711" spans="2:245" hidden="1">
      <c r="B711" s="519" t="s">
        <v>1058</v>
      </c>
      <c r="C711" s="519"/>
      <c r="D711" s="519"/>
      <c r="E711" s="519"/>
      <c r="F711" s="519">
        <v>2</v>
      </c>
      <c r="G711" s="519"/>
      <c r="H711" s="519">
        <v>9</v>
      </c>
      <c r="I711" s="519">
        <v>9</v>
      </c>
      <c r="J711" s="519" t="str">
        <f t="shared" si="36"/>
        <v>SDN10020909</v>
      </c>
      <c r="K711" s="519">
        <v>768</v>
      </c>
      <c r="M711" s="337"/>
      <c r="N711" s="519" t="s">
        <v>1062</v>
      </c>
      <c r="O711" s="519" t="s">
        <v>1059</v>
      </c>
      <c r="P711" s="519">
        <v>50</v>
      </c>
      <c r="Q711" s="521" t="str">
        <f t="shared" si="34"/>
        <v>SDN200150</v>
      </c>
      <c r="R711" s="519">
        <v>0</v>
      </c>
      <c r="S711" s="519">
        <v>98</v>
      </c>
      <c r="T711" s="519">
        <v>198</v>
      </c>
      <c r="U711" s="519">
        <v>302</v>
      </c>
      <c r="V711" s="519">
        <v>411</v>
      </c>
      <c r="W711" s="519">
        <v>525</v>
      </c>
      <c r="X711" s="519">
        <v>644</v>
      </c>
      <c r="Y711" s="519">
        <v>770</v>
      </c>
      <c r="Z711" s="519">
        <v>902</v>
      </c>
      <c r="AA711" s="519">
        <v>1391</v>
      </c>
      <c r="AB711" s="519">
        <v>1562</v>
      </c>
      <c r="AC711" s="519">
        <v>1743</v>
      </c>
      <c r="AD711" s="519">
        <v>1933</v>
      </c>
      <c r="AE711" s="519">
        <v>2135</v>
      </c>
      <c r="AF711" s="519">
        <v>2350</v>
      </c>
      <c r="AG711" s="519">
        <v>2587</v>
      </c>
      <c r="AH711" s="519">
        <v>2840</v>
      </c>
      <c r="AI711" s="519">
        <v>3113</v>
      </c>
      <c r="AJ711" s="519">
        <v>3404</v>
      </c>
      <c r="AK711" s="519">
        <v>3722</v>
      </c>
      <c r="AL711" s="519">
        <v>3966</v>
      </c>
      <c r="AM711" s="519">
        <v>4237</v>
      </c>
      <c r="AN711" s="519">
        <v>4546</v>
      </c>
      <c r="AO711" s="519">
        <v>4902</v>
      </c>
      <c r="AP711" s="519">
        <v>5308</v>
      </c>
      <c r="AQ711" s="519">
        <v>5832</v>
      </c>
      <c r="AR711" s="519">
        <v>6445</v>
      </c>
      <c r="AS711" s="519">
        <v>7145</v>
      </c>
      <c r="AT711" s="519">
        <v>7978</v>
      </c>
      <c r="AU711" s="519">
        <v>8933</v>
      </c>
      <c r="AV711" s="519">
        <v>10124</v>
      </c>
      <c r="AW711" s="519">
        <v>11571</v>
      </c>
      <c r="AX711" s="519">
        <v>13320</v>
      </c>
      <c r="AY711" s="519">
        <v>15477</v>
      </c>
      <c r="AZ711" s="519">
        <v>0</v>
      </c>
      <c r="BA711" s="519">
        <v>0</v>
      </c>
      <c r="BB711" s="519">
        <v>0</v>
      </c>
      <c r="BC711" s="519">
        <v>0</v>
      </c>
      <c r="BD711" s="519">
        <v>0</v>
      </c>
      <c r="BE711" s="519">
        <v>0</v>
      </c>
      <c r="BF711" s="519">
        <v>0</v>
      </c>
      <c r="BG711" s="519">
        <v>0</v>
      </c>
      <c r="BH711" s="519">
        <v>0</v>
      </c>
      <c r="BI711" s="519">
        <v>0</v>
      </c>
      <c r="BJ711" s="519">
        <v>0</v>
      </c>
      <c r="BK711" s="519">
        <v>0</v>
      </c>
      <c r="BL711" s="519">
        <v>0</v>
      </c>
      <c r="BM711" s="519">
        <v>0</v>
      </c>
      <c r="BN711" s="519">
        <v>0</v>
      </c>
      <c r="BO711" s="519">
        <v>0</v>
      </c>
      <c r="BP711" s="519">
        <v>0</v>
      </c>
      <c r="BQ711" s="519">
        <v>0</v>
      </c>
      <c r="BR711" s="519">
        <v>0</v>
      </c>
      <c r="BS711" s="519">
        <v>0</v>
      </c>
      <c r="BT711" s="519">
        <v>0</v>
      </c>
      <c r="BU711" s="519">
        <v>0</v>
      </c>
      <c r="BV711" s="519">
        <v>0</v>
      </c>
      <c r="BW711" s="519">
        <v>0</v>
      </c>
      <c r="BX711" s="519">
        <v>0</v>
      </c>
      <c r="BY711" s="519">
        <v>0</v>
      </c>
      <c r="BZ711" s="519">
        <v>0</v>
      </c>
      <c r="CA711" s="519">
        <v>0</v>
      </c>
      <c r="CB711" s="519">
        <v>0</v>
      </c>
      <c r="CC711" s="519">
        <v>0</v>
      </c>
      <c r="CD711" s="519">
        <v>0</v>
      </c>
      <c r="CE711" s="519">
        <v>0</v>
      </c>
      <c r="CF711" s="519">
        <v>0</v>
      </c>
      <c r="CG711" s="519">
        <v>0</v>
      </c>
      <c r="CH711" s="519">
        <v>0</v>
      </c>
      <c r="CI711" s="519">
        <v>0</v>
      </c>
      <c r="CJ711" s="519">
        <v>0</v>
      </c>
      <c r="CK711" s="519">
        <v>0</v>
      </c>
      <c r="CL711" s="519">
        <v>0</v>
      </c>
      <c r="CM711" s="519">
        <v>0</v>
      </c>
      <c r="CN711" s="519">
        <v>0</v>
      </c>
      <c r="CO711" s="519">
        <v>0</v>
      </c>
      <c r="CP711" s="519">
        <v>0</v>
      </c>
      <c r="CQ711" s="519">
        <v>0</v>
      </c>
      <c r="CR711" s="519">
        <v>0</v>
      </c>
      <c r="CS711" s="519">
        <v>0</v>
      </c>
      <c r="CT711" s="519">
        <v>0</v>
      </c>
      <c r="CU711" s="519">
        <v>0</v>
      </c>
      <c r="CV711" s="519">
        <v>0</v>
      </c>
      <c r="CW711" s="519">
        <v>0</v>
      </c>
      <c r="CX711" s="519">
        <v>0</v>
      </c>
      <c r="CY711" s="519">
        <v>0</v>
      </c>
      <c r="CZ711" s="519">
        <v>0</v>
      </c>
      <c r="DA711" s="519">
        <v>0</v>
      </c>
      <c r="DB711" s="519">
        <v>0</v>
      </c>
      <c r="DC711" s="519">
        <v>0</v>
      </c>
      <c r="DD711" s="519">
        <v>0</v>
      </c>
      <c r="DE711" s="519">
        <v>0</v>
      </c>
      <c r="DF711" s="519">
        <v>0</v>
      </c>
      <c r="DG711" s="519">
        <v>0</v>
      </c>
      <c r="DH711" s="519">
        <v>0</v>
      </c>
      <c r="DI711" s="519">
        <v>0</v>
      </c>
      <c r="DJ711" s="519">
        <v>0</v>
      </c>
      <c r="DK711" s="519">
        <v>0</v>
      </c>
      <c r="DL711" s="519">
        <v>0</v>
      </c>
      <c r="DM711" s="519">
        <v>0</v>
      </c>
      <c r="DN711" s="519">
        <v>0</v>
      </c>
      <c r="DO711" s="519">
        <v>0</v>
      </c>
      <c r="DP711" s="519">
        <v>0</v>
      </c>
      <c r="DQ711" s="519">
        <v>0</v>
      </c>
      <c r="DR711" s="519">
        <v>0</v>
      </c>
      <c r="DS711" s="519">
        <v>0</v>
      </c>
      <c r="DT711" s="519">
        <v>0</v>
      </c>
      <c r="DU711" s="519">
        <v>0</v>
      </c>
      <c r="DV711" s="519">
        <v>0</v>
      </c>
      <c r="DW711" s="519">
        <v>0</v>
      </c>
      <c r="DX711" s="519">
        <v>0</v>
      </c>
      <c r="DZ711" s="337"/>
      <c r="EA711" s="519" t="s">
        <v>1062</v>
      </c>
      <c r="EB711" s="519" t="s">
        <v>1059</v>
      </c>
      <c r="EC711" s="519">
        <v>50</v>
      </c>
      <c r="ED711" s="521" t="str">
        <f t="shared" si="35"/>
        <v>SDN200150</v>
      </c>
      <c r="EE711" s="519">
        <v>0</v>
      </c>
      <c r="EF711" s="519">
        <v>109</v>
      </c>
      <c r="EG711" s="519">
        <v>211</v>
      </c>
      <c r="EH711" s="519">
        <v>308</v>
      </c>
      <c r="EI711" s="519">
        <v>439</v>
      </c>
      <c r="EJ711" s="519">
        <v>565</v>
      </c>
      <c r="EK711" s="519">
        <v>690</v>
      </c>
      <c r="EL711" s="519">
        <v>815</v>
      </c>
      <c r="EM711" s="519">
        <v>939</v>
      </c>
      <c r="EN711" s="519">
        <v>1144</v>
      </c>
      <c r="EO711" s="519">
        <v>1242</v>
      </c>
      <c r="EP711" s="519">
        <v>1342</v>
      </c>
      <c r="EQ711" s="519">
        <v>1442</v>
      </c>
      <c r="ER711" s="519">
        <v>1546</v>
      </c>
      <c r="ES711" s="519">
        <v>1655</v>
      </c>
      <c r="ET711" s="519">
        <v>1774</v>
      </c>
      <c r="EU711" s="519">
        <v>1900</v>
      </c>
      <c r="EV711" s="519">
        <v>2037</v>
      </c>
      <c r="EW711" s="519">
        <v>2185</v>
      </c>
      <c r="EX711" s="519">
        <v>0</v>
      </c>
      <c r="EY711" s="519">
        <v>0</v>
      </c>
      <c r="EZ711" s="519">
        <v>0</v>
      </c>
      <c r="FA711" s="519">
        <v>0</v>
      </c>
      <c r="FB711" s="519">
        <v>0</v>
      </c>
      <c r="FC711" s="519">
        <v>0</v>
      </c>
      <c r="FD711" s="519">
        <v>0</v>
      </c>
      <c r="FE711" s="519">
        <v>0</v>
      </c>
      <c r="FF711" s="519">
        <v>0</v>
      </c>
      <c r="FG711" s="519">
        <v>0</v>
      </c>
      <c r="FH711" s="519">
        <v>0</v>
      </c>
      <c r="FI711" s="519">
        <v>0</v>
      </c>
      <c r="FJ711" s="519">
        <v>0</v>
      </c>
      <c r="FK711" s="519">
        <v>0</v>
      </c>
      <c r="FL711" s="519">
        <v>0</v>
      </c>
      <c r="FM711" s="519">
        <v>0</v>
      </c>
      <c r="FN711" s="519">
        <v>0</v>
      </c>
      <c r="FO711" s="519">
        <v>0</v>
      </c>
      <c r="FP711" s="519">
        <v>0</v>
      </c>
      <c r="FQ711" s="519">
        <v>0</v>
      </c>
      <c r="FR711" s="519">
        <v>0</v>
      </c>
      <c r="FS711" s="519">
        <v>0</v>
      </c>
      <c r="FT711" s="519">
        <v>0</v>
      </c>
      <c r="FU711" s="519">
        <v>0</v>
      </c>
      <c r="FV711" s="519">
        <v>0</v>
      </c>
      <c r="FW711" s="519">
        <v>0</v>
      </c>
      <c r="FX711" s="519">
        <v>0</v>
      </c>
      <c r="FY711" s="519">
        <v>0</v>
      </c>
      <c r="FZ711" s="519">
        <v>0</v>
      </c>
      <c r="GA711" s="519">
        <v>0</v>
      </c>
      <c r="GB711" s="519">
        <v>0</v>
      </c>
      <c r="GC711" s="519">
        <v>0</v>
      </c>
      <c r="GD711" s="519">
        <v>0</v>
      </c>
      <c r="GE711" s="519">
        <v>0</v>
      </c>
      <c r="GF711" s="519">
        <v>0</v>
      </c>
      <c r="GG711" s="519">
        <v>0</v>
      </c>
      <c r="GH711" s="519">
        <v>0</v>
      </c>
      <c r="GI711" s="519">
        <v>0</v>
      </c>
      <c r="GJ711" s="519">
        <v>0</v>
      </c>
      <c r="GK711" s="519">
        <v>0</v>
      </c>
      <c r="GL711" s="519">
        <v>0</v>
      </c>
      <c r="GM711" s="519">
        <v>0</v>
      </c>
      <c r="GN711" s="519">
        <v>0</v>
      </c>
      <c r="GO711" s="519">
        <v>0</v>
      </c>
      <c r="GP711" s="519">
        <v>0</v>
      </c>
      <c r="GQ711" s="519">
        <v>0</v>
      </c>
      <c r="GR711" s="519">
        <v>0</v>
      </c>
      <c r="GS711" s="519">
        <v>0</v>
      </c>
      <c r="GT711" s="519">
        <v>0</v>
      </c>
      <c r="GU711" s="519">
        <v>0</v>
      </c>
      <c r="GV711" s="519">
        <v>0</v>
      </c>
      <c r="GW711" s="519">
        <v>0</v>
      </c>
      <c r="GX711" s="519">
        <v>0</v>
      </c>
      <c r="GY711" s="519">
        <v>0</v>
      </c>
      <c r="GZ711" s="519">
        <v>0</v>
      </c>
      <c r="HA711" s="519">
        <v>0</v>
      </c>
      <c r="HB711" s="519">
        <v>0</v>
      </c>
      <c r="HC711" s="519">
        <v>0</v>
      </c>
      <c r="HD711" s="519">
        <v>0</v>
      </c>
      <c r="HE711" s="519">
        <v>0</v>
      </c>
      <c r="HF711" s="519">
        <v>0</v>
      </c>
      <c r="HG711" s="519">
        <v>0</v>
      </c>
      <c r="HH711" s="519">
        <v>0</v>
      </c>
      <c r="HI711" s="519">
        <v>0</v>
      </c>
      <c r="HJ711" s="519">
        <v>0</v>
      </c>
      <c r="HK711" s="519">
        <v>0</v>
      </c>
      <c r="HL711" s="519">
        <v>0</v>
      </c>
      <c r="HM711" s="519">
        <v>0</v>
      </c>
      <c r="HN711" s="519">
        <v>0</v>
      </c>
      <c r="HO711" s="519">
        <v>0</v>
      </c>
      <c r="HP711" s="519">
        <v>0</v>
      </c>
      <c r="HQ711" s="519">
        <v>0</v>
      </c>
      <c r="HR711" s="519">
        <v>0</v>
      </c>
      <c r="HS711" s="519">
        <v>0</v>
      </c>
      <c r="HT711" s="519">
        <v>0</v>
      </c>
      <c r="HU711" s="519">
        <v>0</v>
      </c>
      <c r="HV711" s="519">
        <v>0</v>
      </c>
      <c r="HW711" s="519">
        <v>0</v>
      </c>
      <c r="HX711" s="519">
        <v>0</v>
      </c>
      <c r="HY711" s="519">
        <v>0</v>
      </c>
      <c r="HZ711" s="519">
        <v>0</v>
      </c>
      <c r="IA711" s="519">
        <v>0</v>
      </c>
      <c r="IB711" s="519">
        <v>0</v>
      </c>
      <c r="IC711" s="519">
        <v>0</v>
      </c>
      <c r="ID711" s="519">
        <v>0</v>
      </c>
      <c r="IE711" s="519">
        <v>0</v>
      </c>
      <c r="IF711" s="519">
        <v>0</v>
      </c>
      <c r="IG711" s="519">
        <v>0</v>
      </c>
      <c r="IH711" s="519">
        <v>0</v>
      </c>
      <c r="II711" s="519">
        <v>0</v>
      </c>
      <c r="IJ711" s="519">
        <v>0</v>
      </c>
      <c r="IK711" s="519">
        <v>0</v>
      </c>
    </row>
    <row r="712" spans="2:245" hidden="1">
      <c r="B712" s="519" t="s">
        <v>1058</v>
      </c>
      <c r="C712" s="519"/>
      <c r="D712" s="519"/>
      <c r="E712" s="519"/>
      <c r="F712" s="519">
        <v>2</v>
      </c>
      <c r="G712" s="519"/>
      <c r="H712" s="519">
        <v>9</v>
      </c>
      <c r="I712" s="519">
        <v>10</v>
      </c>
      <c r="J712" s="519" t="str">
        <f t="shared" si="36"/>
        <v>SDN10020910</v>
      </c>
      <c r="K712" s="519">
        <v>768</v>
      </c>
      <c r="M712" s="337"/>
      <c r="N712" s="519" t="s">
        <v>1062</v>
      </c>
      <c r="O712" s="519" t="s">
        <v>1060</v>
      </c>
      <c r="P712" s="519">
        <v>0</v>
      </c>
      <c r="Q712" s="521" t="str">
        <f t="shared" si="34"/>
        <v>SDN200200</v>
      </c>
      <c r="R712" s="519">
        <v>149</v>
      </c>
      <c r="S712" s="519">
        <v>387</v>
      </c>
      <c r="T712" s="519">
        <v>630</v>
      </c>
      <c r="U712" s="519">
        <v>878</v>
      </c>
      <c r="V712" s="519">
        <v>1133</v>
      </c>
      <c r="W712" s="519">
        <v>1391</v>
      </c>
      <c r="X712" s="519">
        <v>1655</v>
      </c>
      <c r="Y712" s="519">
        <v>1925</v>
      </c>
      <c r="Z712" s="519">
        <v>2201</v>
      </c>
      <c r="AA712" s="519">
        <v>3310</v>
      </c>
      <c r="AB712" s="519">
        <v>3632</v>
      </c>
      <c r="AC712" s="519">
        <v>3962</v>
      </c>
      <c r="AD712" s="519">
        <v>4298</v>
      </c>
      <c r="AE712" s="519">
        <v>4643</v>
      </c>
      <c r="AF712" s="519">
        <v>4996</v>
      </c>
      <c r="AG712" s="519">
        <v>5359</v>
      </c>
      <c r="AH712" s="519">
        <v>5731</v>
      </c>
      <c r="AI712" s="519">
        <v>6112</v>
      </c>
      <c r="AJ712" s="519">
        <v>6504</v>
      </c>
      <c r="AK712" s="519">
        <v>6907</v>
      </c>
      <c r="AL712" s="519">
        <v>7068</v>
      </c>
      <c r="AM712" s="519">
        <v>7233</v>
      </c>
      <c r="AN712" s="519">
        <v>7404</v>
      </c>
      <c r="AO712" s="519">
        <v>7579</v>
      </c>
      <c r="AP712" s="519">
        <v>7761</v>
      </c>
      <c r="AQ712" s="519">
        <v>7949</v>
      </c>
      <c r="AR712" s="519">
        <v>8142</v>
      </c>
      <c r="AS712" s="519">
        <v>8343</v>
      </c>
      <c r="AT712" s="519">
        <v>8551</v>
      </c>
      <c r="AU712" s="519">
        <v>8768</v>
      </c>
      <c r="AV712" s="519">
        <v>8993</v>
      </c>
      <c r="AW712" s="519">
        <v>9227</v>
      </c>
      <c r="AX712" s="519">
        <v>9473</v>
      </c>
      <c r="AY712" s="519">
        <v>9730</v>
      </c>
      <c r="AZ712" s="519">
        <v>0</v>
      </c>
      <c r="BA712" s="519">
        <v>0</v>
      </c>
      <c r="BB712" s="519">
        <v>0</v>
      </c>
      <c r="BC712" s="519">
        <v>0</v>
      </c>
      <c r="BD712" s="519">
        <v>0</v>
      </c>
      <c r="BE712" s="519">
        <v>0</v>
      </c>
      <c r="BF712" s="519">
        <v>0</v>
      </c>
      <c r="BG712" s="519">
        <v>0</v>
      </c>
      <c r="BH712" s="519">
        <v>0</v>
      </c>
      <c r="BI712" s="519">
        <v>0</v>
      </c>
      <c r="BJ712" s="519">
        <v>0</v>
      </c>
      <c r="BK712" s="519">
        <v>0</v>
      </c>
      <c r="BL712" s="519">
        <v>0</v>
      </c>
      <c r="BM712" s="519">
        <v>0</v>
      </c>
      <c r="BN712" s="519">
        <v>0</v>
      </c>
      <c r="BO712" s="519">
        <v>0</v>
      </c>
      <c r="BP712" s="519">
        <v>0</v>
      </c>
      <c r="BQ712" s="519">
        <v>0</v>
      </c>
      <c r="BR712" s="519">
        <v>0</v>
      </c>
      <c r="BS712" s="519">
        <v>0</v>
      </c>
      <c r="BT712" s="519">
        <v>0</v>
      </c>
      <c r="BU712" s="519">
        <v>0</v>
      </c>
      <c r="BV712" s="519">
        <v>0</v>
      </c>
      <c r="BW712" s="519">
        <v>0</v>
      </c>
      <c r="BX712" s="519">
        <v>0</v>
      </c>
      <c r="BY712" s="519">
        <v>0</v>
      </c>
      <c r="BZ712" s="519">
        <v>0</v>
      </c>
      <c r="CA712" s="519">
        <v>0</v>
      </c>
      <c r="CB712" s="519">
        <v>0</v>
      </c>
      <c r="CC712" s="519">
        <v>0</v>
      </c>
      <c r="CD712" s="519">
        <v>0</v>
      </c>
      <c r="CE712" s="519">
        <v>0</v>
      </c>
      <c r="CF712" s="519">
        <v>0</v>
      </c>
      <c r="CG712" s="519">
        <v>0</v>
      </c>
      <c r="CH712" s="519">
        <v>0</v>
      </c>
      <c r="CI712" s="519">
        <v>0</v>
      </c>
      <c r="CJ712" s="519">
        <v>0</v>
      </c>
      <c r="CK712" s="519">
        <v>0</v>
      </c>
      <c r="CL712" s="519">
        <v>0</v>
      </c>
      <c r="CM712" s="519">
        <v>0</v>
      </c>
      <c r="CN712" s="519">
        <v>0</v>
      </c>
      <c r="CO712" s="519">
        <v>0</v>
      </c>
      <c r="CP712" s="519">
        <v>0</v>
      </c>
      <c r="CQ712" s="519">
        <v>0</v>
      </c>
      <c r="CR712" s="519">
        <v>0</v>
      </c>
      <c r="CS712" s="519">
        <v>0</v>
      </c>
      <c r="CT712" s="519">
        <v>0</v>
      </c>
      <c r="CU712" s="519">
        <v>0</v>
      </c>
      <c r="CV712" s="519">
        <v>0</v>
      </c>
      <c r="CW712" s="519">
        <v>0</v>
      </c>
      <c r="CX712" s="519">
        <v>0</v>
      </c>
      <c r="CY712" s="519">
        <v>0</v>
      </c>
      <c r="CZ712" s="519">
        <v>0</v>
      </c>
      <c r="DA712" s="519">
        <v>0</v>
      </c>
      <c r="DB712" s="519">
        <v>0</v>
      </c>
      <c r="DC712" s="519">
        <v>0</v>
      </c>
      <c r="DD712" s="519">
        <v>0</v>
      </c>
      <c r="DE712" s="519">
        <v>0</v>
      </c>
      <c r="DF712" s="519">
        <v>0</v>
      </c>
      <c r="DG712" s="519">
        <v>0</v>
      </c>
      <c r="DH712" s="519">
        <v>0</v>
      </c>
      <c r="DI712" s="519">
        <v>0</v>
      </c>
      <c r="DJ712" s="519">
        <v>0</v>
      </c>
      <c r="DK712" s="519">
        <v>0</v>
      </c>
      <c r="DL712" s="519">
        <v>0</v>
      </c>
      <c r="DM712" s="519">
        <v>0</v>
      </c>
      <c r="DN712" s="519">
        <v>0</v>
      </c>
      <c r="DO712" s="519">
        <v>0</v>
      </c>
      <c r="DP712" s="519">
        <v>0</v>
      </c>
      <c r="DQ712" s="519">
        <v>0</v>
      </c>
      <c r="DR712" s="519">
        <v>0</v>
      </c>
      <c r="DS712" s="519">
        <v>0</v>
      </c>
      <c r="DT712" s="519">
        <v>0</v>
      </c>
      <c r="DU712" s="519">
        <v>0</v>
      </c>
      <c r="DV712" s="519">
        <v>0</v>
      </c>
      <c r="DW712" s="519">
        <v>0</v>
      </c>
      <c r="DX712" s="519">
        <v>0</v>
      </c>
      <c r="DZ712" s="337"/>
      <c r="EA712" s="519" t="s">
        <v>1062</v>
      </c>
      <c r="EB712" s="519" t="s">
        <v>1060</v>
      </c>
      <c r="EC712" s="519">
        <v>0</v>
      </c>
      <c r="ED712" s="521" t="str">
        <f t="shared" si="35"/>
        <v>SDN200200</v>
      </c>
      <c r="EE712" s="519">
        <v>300</v>
      </c>
      <c r="EF712" s="519">
        <v>821</v>
      </c>
      <c r="EG712" s="519">
        <v>1429</v>
      </c>
      <c r="EH712" s="519">
        <v>2023</v>
      </c>
      <c r="EI712" s="519">
        <v>2607</v>
      </c>
      <c r="EJ712" s="519">
        <v>3176</v>
      </c>
      <c r="EK712" s="519">
        <v>3733</v>
      </c>
      <c r="EL712" s="519">
        <v>4279</v>
      </c>
      <c r="EM712" s="519">
        <v>4813</v>
      </c>
      <c r="EN712" s="519">
        <v>5504</v>
      </c>
      <c r="EO712" s="519">
        <v>5912</v>
      </c>
      <c r="EP712" s="519">
        <v>6316</v>
      </c>
      <c r="EQ712" s="519">
        <v>6707</v>
      </c>
      <c r="ER712" s="519">
        <v>7096</v>
      </c>
      <c r="ES712" s="519">
        <v>7477</v>
      </c>
      <c r="ET712" s="519">
        <v>7857</v>
      </c>
      <c r="EU712" s="519">
        <v>8231</v>
      </c>
      <c r="EV712" s="519">
        <v>8600</v>
      </c>
      <c r="EW712" s="519">
        <v>8967</v>
      </c>
      <c r="EX712" s="519">
        <v>0</v>
      </c>
      <c r="EY712" s="519">
        <v>0</v>
      </c>
      <c r="EZ712" s="519">
        <v>0</v>
      </c>
      <c r="FA712" s="519">
        <v>0</v>
      </c>
      <c r="FB712" s="519">
        <v>0</v>
      </c>
      <c r="FC712" s="519">
        <v>0</v>
      </c>
      <c r="FD712" s="519">
        <v>0</v>
      </c>
      <c r="FE712" s="519">
        <v>0</v>
      </c>
      <c r="FF712" s="519">
        <v>0</v>
      </c>
      <c r="FG712" s="519">
        <v>0</v>
      </c>
      <c r="FH712" s="519">
        <v>0</v>
      </c>
      <c r="FI712" s="519">
        <v>0</v>
      </c>
      <c r="FJ712" s="519">
        <v>0</v>
      </c>
      <c r="FK712" s="519">
        <v>0</v>
      </c>
      <c r="FL712" s="519">
        <v>0</v>
      </c>
      <c r="FM712" s="519">
        <v>0</v>
      </c>
      <c r="FN712" s="519">
        <v>0</v>
      </c>
      <c r="FO712" s="519">
        <v>0</v>
      </c>
      <c r="FP712" s="519">
        <v>0</v>
      </c>
      <c r="FQ712" s="519">
        <v>0</v>
      </c>
      <c r="FR712" s="519">
        <v>0</v>
      </c>
      <c r="FS712" s="519">
        <v>0</v>
      </c>
      <c r="FT712" s="519">
        <v>0</v>
      </c>
      <c r="FU712" s="519">
        <v>0</v>
      </c>
      <c r="FV712" s="519">
        <v>0</v>
      </c>
      <c r="FW712" s="519">
        <v>0</v>
      </c>
      <c r="FX712" s="519">
        <v>0</v>
      </c>
      <c r="FY712" s="519">
        <v>0</v>
      </c>
      <c r="FZ712" s="519">
        <v>0</v>
      </c>
      <c r="GA712" s="519">
        <v>0</v>
      </c>
      <c r="GB712" s="519">
        <v>0</v>
      </c>
      <c r="GC712" s="519">
        <v>0</v>
      </c>
      <c r="GD712" s="519">
        <v>0</v>
      </c>
      <c r="GE712" s="519">
        <v>0</v>
      </c>
      <c r="GF712" s="519">
        <v>0</v>
      </c>
      <c r="GG712" s="519">
        <v>0</v>
      </c>
      <c r="GH712" s="519">
        <v>0</v>
      </c>
      <c r="GI712" s="519">
        <v>0</v>
      </c>
      <c r="GJ712" s="519">
        <v>0</v>
      </c>
      <c r="GK712" s="519">
        <v>0</v>
      </c>
      <c r="GL712" s="519">
        <v>0</v>
      </c>
      <c r="GM712" s="519">
        <v>0</v>
      </c>
      <c r="GN712" s="519">
        <v>0</v>
      </c>
      <c r="GO712" s="519">
        <v>0</v>
      </c>
      <c r="GP712" s="519">
        <v>0</v>
      </c>
      <c r="GQ712" s="519">
        <v>0</v>
      </c>
      <c r="GR712" s="519">
        <v>0</v>
      </c>
      <c r="GS712" s="519">
        <v>0</v>
      </c>
      <c r="GT712" s="519">
        <v>0</v>
      </c>
      <c r="GU712" s="519">
        <v>0</v>
      </c>
      <c r="GV712" s="519">
        <v>0</v>
      </c>
      <c r="GW712" s="519">
        <v>0</v>
      </c>
      <c r="GX712" s="519">
        <v>0</v>
      </c>
      <c r="GY712" s="519">
        <v>0</v>
      </c>
      <c r="GZ712" s="519">
        <v>0</v>
      </c>
      <c r="HA712" s="519">
        <v>0</v>
      </c>
      <c r="HB712" s="519">
        <v>0</v>
      </c>
      <c r="HC712" s="519">
        <v>0</v>
      </c>
      <c r="HD712" s="519">
        <v>0</v>
      </c>
      <c r="HE712" s="519">
        <v>0</v>
      </c>
      <c r="HF712" s="519">
        <v>0</v>
      </c>
      <c r="HG712" s="519">
        <v>0</v>
      </c>
      <c r="HH712" s="519">
        <v>0</v>
      </c>
      <c r="HI712" s="519">
        <v>0</v>
      </c>
      <c r="HJ712" s="519">
        <v>0</v>
      </c>
      <c r="HK712" s="519">
        <v>0</v>
      </c>
      <c r="HL712" s="519">
        <v>0</v>
      </c>
      <c r="HM712" s="519">
        <v>0</v>
      </c>
      <c r="HN712" s="519">
        <v>0</v>
      </c>
      <c r="HO712" s="519">
        <v>0</v>
      </c>
      <c r="HP712" s="519">
        <v>0</v>
      </c>
      <c r="HQ712" s="519">
        <v>0</v>
      </c>
      <c r="HR712" s="519">
        <v>0</v>
      </c>
      <c r="HS712" s="519">
        <v>0</v>
      </c>
      <c r="HT712" s="519">
        <v>0</v>
      </c>
      <c r="HU712" s="519">
        <v>0</v>
      </c>
      <c r="HV712" s="519">
        <v>0</v>
      </c>
      <c r="HW712" s="519">
        <v>0</v>
      </c>
      <c r="HX712" s="519">
        <v>0</v>
      </c>
      <c r="HY712" s="519">
        <v>0</v>
      </c>
      <c r="HZ712" s="519">
        <v>0</v>
      </c>
      <c r="IA712" s="519">
        <v>0</v>
      </c>
      <c r="IB712" s="519">
        <v>0</v>
      </c>
      <c r="IC712" s="519">
        <v>0</v>
      </c>
      <c r="ID712" s="519">
        <v>0</v>
      </c>
      <c r="IE712" s="519">
        <v>0</v>
      </c>
      <c r="IF712" s="519">
        <v>0</v>
      </c>
      <c r="IG712" s="519">
        <v>0</v>
      </c>
      <c r="IH712" s="519">
        <v>0</v>
      </c>
      <c r="II712" s="519">
        <v>0</v>
      </c>
      <c r="IJ712" s="519">
        <v>0</v>
      </c>
      <c r="IK712" s="519">
        <v>0</v>
      </c>
    </row>
    <row r="713" spans="2:245" hidden="1">
      <c r="B713" s="519" t="s">
        <v>1058</v>
      </c>
      <c r="C713" s="519"/>
      <c r="D713" s="519"/>
      <c r="E713" s="519"/>
      <c r="F713" s="519">
        <v>2</v>
      </c>
      <c r="G713" s="519"/>
      <c r="H713" s="519">
        <v>10</v>
      </c>
      <c r="I713" s="519">
        <v>1</v>
      </c>
      <c r="J713" s="519" t="str">
        <f t="shared" si="36"/>
        <v>SDN10021001</v>
      </c>
      <c r="K713" s="519">
        <v>960</v>
      </c>
      <c r="M713" s="337"/>
      <c r="N713" s="519" t="s">
        <v>1062</v>
      </c>
      <c r="O713" s="519" t="s">
        <v>1060</v>
      </c>
      <c r="P713" s="519">
        <v>1</v>
      </c>
      <c r="Q713" s="521" t="str">
        <f t="shared" si="34"/>
        <v>SDN200201</v>
      </c>
      <c r="R713" s="519">
        <v>146</v>
      </c>
      <c r="S713" s="519">
        <v>383</v>
      </c>
      <c r="T713" s="519">
        <v>624</v>
      </c>
      <c r="U713" s="519">
        <v>871</v>
      </c>
      <c r="V713" s="519">
        <v>1123</v>
      </c>
      <c r="W713" s="519">
        <v>1380</v>
      </c>
      <c r="X713" s="519">
        <v>1643</v>
      </c>
      <c r="Y713" s="519">
        <v>1911</v>
      </c>
      <c r="Z713" s="519">
        <v>2185</v>
      </c>
      <c r="AA713" s="519">
        <v>3286</v>
      </c>
      <c r="AB713" s="519">
        <v>3607</v>
      </c>
      <c r="AC713" s="519">
        <v>3935</v>
      </c>
      <c r="AD713" s="519">
        <v>4270</v>
      </c>
      <c r="AE713" s="519">
        <v>4614</v>
      </c>
      <c r="AF713" s="519">
        <v>4967</v>
      </c>
      <c r="AG713" s="519">
        <v>5328</v>
      </c>
      <c r="AH713" s="519">
        <v>5699</v>
      </c>
      <c r="AI713" s="519">
        <v>6080</v>
      </c>
      <c r="AJ713" s="519">
        <v>6472</v>
      </c>
      <c r="AK713" s="519">
        <v>6873</v>
      </c>
      <c r="AL713" s="519">
        <v>7034</v>
      </c>
      <c r="AM713" s="519">
        <v>7199</v>
      </c>
      <c r="AN713" s="519">
        <v>7369</v>
      </c>
      <c r="AO713" s="519">
        <v>7546</v>
      </c>
      <c r="AP713" s="519">
        <v>7728</v>
      </c>
      <c r="AQ713" s="519">
        <v>7917</v>
      </c>
      <c r="AR713" s="519">
        <v>8111</v>
      </c>
      <c r="AS713" s="519">
        <v>8314</v>
      </c>
      <c r="AT713" s="519">
        <v>8525</v>
      </c>
      <c r="AU713" s="519">
        <v>8744</v>
      </c>
      <c r="AV713" s="519">
        <v>8971</v>
      </c>
      <c r="AW713" s="519">
        <v>9210</v>
      </c>
      <c r="AX713" s="519">
        <v>9460</v>
      </c>
      <c r="AY713" s="519">
        <v>9722</v>
      </c>
      <c r="AZ713" s="519">
        <v>0</v>
      </c>
      <c r="BA713" s="519">
        <v>0</v>
      </c>
      <c r="BB713" s="519">
        <v>0</v>
      </c>
      <c r="BC713" s="519">
        <v>0</v>
      </c>
      <c r="BD713" s="519">
        <v>0</v>
      </c>
      <c r="BE713" s="519">
        <v>0</v>
      </c>
      <c r="BF713" s="519">
        <v>0</v>
      </c>
      <c r="BG713" s="519">
        <v>0</v>
      </c>
      <c r="BH713" s="519">
        <v>0</v>
      </c>
      <c r="BI713" s="519">
        <v>0</v>
      </c>
      <c r="BJ713" s="519">
        <v>0</v>
      </c>
      <c r="BK713" s="519">
        <v>0</v>
      </c>
      <c r="BL713" s="519">
        <v>0</v>
      </c>
      <c r="BM713" s="519">
        <v>0</v>
      </c>
      <c r="BN713" s="519">
        <v>0</v>
      </c>
      <c r="BO713" s="519">
        <v>0</v>
      </c>
      <c r="BP713" s="519">
        <v>0</v>
      </c>
      <c r="BQ713" s="519">
        <v>0</v>
      </c>
      <c r="BR713" s="519">
        <v>0</v>
      </c>
      <c r="BS713" s="519">
        <v>0</v>
      </c>
      <c r="BT713" s="519">
        <v>0</v>
      </c>
      <c r="BU713" s="519">
        <v>0</v>
      </c>
      <c r="BV713" s="519">
        <v>0</v>
      </c>
      <c r="BW713" s="519">
        <v>0</v>
      </c>
      <c r="BX713" s="519">
        <v>0</v>
      </c>
      <c r="BY713" s="519">
        <v>0</v>
      </c>
      <c r="BZ713" s="519">
        <v>0</v>
      </c>
      <c r="CA713" s="519">
        <v>0</v>
      </c>
      <c r="CB713" s="519">
        <v>0</v>
      </c>
      <c r="CC713" s="519">
        <v>0</v>
      </c>
      <c r="CD713" s="519">
        <v>0</v>
      </c>
      <c r="CE713" s="519">
        <v>0</v>
      </c>
      <c r="CF713" s="519">
        <v>0</v>
      </c>
      <c r="CG713" s="519">
        <v>0</v>
      </c>
      <c r="CH713" s="519">
        <v>0</v>
      </c>
      <c r="CI713" s="519">
        <v>0</v>
      </c>
      <c r="CJ713" s="519">
        <v>0</v>
      </c>
      <c r="CK713" s="519">
        <v>0</v>
      </c>
      <c r="CL713" s="519">
        <v>0</v>
      </c>
      <c r="CM713" s="519">
        <v>0</v>
      </c>
      <c r="CN713" s="519">
        <v>0</v>
      </c>
      <c r="CO713" s="519">
        <v>0</v>
      </c>
      <c r="CP713" s="519">
        <v>0</v>
      </c>
      <c r="CQ713" s="519">
        <v>0</v>
      </c>
      <c r="CR713" s="519">
        <v>0</v>
      </c>
      <c r="CS713" s="519">
        <v>0</v>
      </c>
      <c r="CT713" s="519">
        <v>0</v>
      </c>
      <c r="CU713" s="519">
        <v>0</v>
      </c>
      <c r="CV713" s="519">
        <v>0</v>
      </c>
      <c r="CW713" s="519">
        <v>0</v>
      </c>
      <c r="CX713" s="519">
        <v>0</v>
      </c>
      <c r="CY713" s="519">
        <v>0</v>
      </c>
      <c r="CZ713" s="519">
        <v>0</v>
      </c>
      <c r="DA713" s="519">
        <v>0</v>
      </c>
      <c r="DB713" s="519">
        <v>0</v>
      </c>
      <c r="DC713" s="519">
        <v>0</v>
      </c>
      <c r="DD713" s="519">
        <v>0</v>
      </c>
      <c r="DE713" s="519">
        <v>0</v>
      </c>
      <c r="DF713" s="519">
        <v>0</v>
      </c>
      <c r="DG713" s="519">
        <v>0</v>
      </c>
      <c r="DH713" s="519">
        <v>0</v>
      </c>
      <c r="DI713" s="519">
        <v>0</v>
      </c>
      <c r="DJ713" s="519">
        <v>0</v>
      </c>
      <c r="DK713" s="519">
        <v>0</v>
      </c>
      <c r="DL713" s="519">
        <v>0</v>
      </c>
      <c r="DM713" s="519">
        <v>0</v>
      </c>
      <c r="DN713" s="519">
        <v>0</v>
      </c>
      <c r="DO713" s="519">
        <v>0</v>
      </c>
      <c r="DP713" s="519">
        <v>0</v>
      </c>
      <c r="DQ713" s="519">
        <v>0</v>
      </c>
      <c r="DR713" s="519">
        <v>0</v>
      </c>
      <c r="DS713" s="519">
        <v>0</v>
      </c>
      <c r="DT713" s="519">
        <v>0</v>
      </c>
      <c r="DU713" s="519">
        <v>0</v>
      </c>
      <c r="DV713" s="519">
        <v>0</v>
      </c>
      <c r="DW713" s="519">
        <v>0</v>
      </c>
      <c r="DX713" s="519">
        <v>0</v>
      </c>
      <c r="DZ713" s="337"/>
      <c r="EA713" s="519" t="s">
        <v>1062</v>
      </c>
      <c r="EB713" s="519" t="s">
        <v>1060</v>
      </c>
      <c r="EC713" s="519">
        <v>1</v>
      </c>
      <c r="ED713" s="521" t="str">
        <f t="shared" si="35"/>
        <v>SDN200201</v>
      </c>
      <c r="EE713" s="519">
        <v>295</v>
      </c>
      <c r="EF713" s="519">
        <v>809</v>
      </c>
      <c r="EG713" s="519">
        <v>1414</v>
      </c>
      <c r="EH713" s="519">
        <v>2005</v>
      </c>
      <c r="EI713" s="519">
        <v>2583</v>
      </c>
      <c r="EJ713" s="519">
        <v>3148</v>
      </c>
      <c r="EK713" s="519">
        <v>3700</v>
      </c>
      <c r="EL713" s="519">
        <v>4243</v>
      </c>
      <c r="EM713" s="519">
        <v>4773</v>
      </c>
      <c r="EN713" s="519">
        <v>5459</v>
      </c>
      <c r="EO713" s="519">
        <v>5867</v>
      </c>
      <c r="EP713" s="519">
        <v>6267</v>
      </c>
      <c r="EQ713" s="519">
        <v>6658</v>
      </c>
      <c r="ER713" s="519">
        <v>7045</v>
      </c>
      <c r="ES713" s="519">
        <v>7429</v>
      </c>
      <c r="ET713" s="519">
        <v>7807</v>
      </c>
      <c r="EU713" s="519">
        <v>8180</v>
      </c>
      <c r="EV713" s="519">
        <v>8551</v>
      </c>
      <c r="EW713" s="519">
        <v>8921</v>
      </c>
      <c r="EX713" s="519">
        <v>0</v>
      </c>
      <c r="EY713" s="519">
        <v>0</v>
      </c>
      <c r="EZ713" s="519">
        <v>0</v>
      </c>
      <c r="FA713" s="519">
        <v>0</v>
      </c>
      <c r="FB713" s="519">
        <v>0</v>
      </c>
      <c r="FC713" s="519">
        <v>0</v>
      </c>
      <c r="FD713" s="519">
        <v>0</v>
      </c>
      <c r="FE713" s="519">
        <v>0</v>
      </c>
      <c r="FF713" s="519">
        <v>0</v>
      </c>
      <c r="FG713" s="519">
        <v>0</v>
      </c>
      <c r="FH713" s="519">
        <v>0</v>
      </c>
      <c r="FI713" s="519">
        <v>0</v>
      </c>
      <c r="FJ713" s="519">
        <v>0</v>
      </c>
      <c r="FK713" s="519">
        <v>0</v>
      </c>
      <c r="FL713" s="519">
        <v>0</v>
      </c>
      <c r="FM713" s="519">
        <v>0</v>
      </c>
      <c r="FN713" s="519">
        <v>0</v>
      </c>
      <c r="FO713" s="519">
        <v>0</v>
      </c>
      <c r="FP713" s="519">
        <v>0</v>
      </c>
      <c r="FQ713" s="519">
        <v>0</v>
      </c>
      <c r="FR713" s="519">
        <v>0</v>
      </c>
      <c r="FS713" s="519">
        <v>0</v>
      </c>
      <c r="FT713" s="519">
        <v>0</v>
      </c>
      <c r="FU713" s="519">
        <v>0</v>
      </c>
      <c r="FV713" s="519">
        <v>0</v>
      </c>
      <c r="FW713" s="519">
        <v>0</v>
      </c>
      <c r="FX713" s="519">
        <v>0</v>
      </c>
      <c r="FY713" s="519">
        <v>0</v>
      </c>
      <c r="FZ713" s="519">
        <v>0</v>
      </c>
      <c r="GA713" s="519">
        <v>0</v>
      </c>
      <c r="GB713" s="519">
        <v>0</v>
      </c>
      <c r="GC713" s="519">
        <v>0</v>
      </c>
      <c r="GD713" s="519">
        <v>0</v>
      </c>
      <c r="GE713" s="519">
        <v>0</v>
      </c>
      <c r="GF713" s="519">
        <v>0</v>
      </c>
      <c r="GG713" s="519">
        <v>0</v>
      </c>
      <c r="GH713" s="519">
        <v>0</v>
      </c>
      <c r="GI713" s="519">
        <v>0</v>
      </c>
      <c r="GJ713" s="519">
        <v>0</v>
      </c>
      <c r="GK713" s="519">
        <v>0</v>
      </c>
      <c r="GL713" s="519">
        <v>0</v>
      </c>
      <c r="GM713" s="519">
        <v>0</v>
      </c>
      <c r="GN713" s="519">
        <v>0</v>
      </c>
      <c r="GO713" s="519">
        <v>0</v>
      </c>
      <c r="GP713" s="519">
        <v>0</v>
      </c>
      <c r="GQ713" s="519">
        <v>0</v>
      </c>
      <c r="GR713" s="519">
        <v>0</v>
      </c>
      <c r="GS713" s="519">
        <v>0</v>
      </c>
      <c r="GT713" s="519">
        <v>0</v>
      </c>
      <c r="GU713" s="519">
        <v>0</v>
      </c>
      <c r="GV713" s="519">
        <v>0</v>
      </c>
      <c r="GW713" s="519">
        <v>0</v>
      </c>
      <c r="GX713" s="519">
        <v>0</v>
      </c>
      <c r="GY713" s="519">
        <v>0</v>
      </c>
      <c r="GZ713" s="519">
        <v>0</v>
      </c>
      <c r="HA713" s="519">
        <v>0</v>
      </c>
      <c r="HB713" s="519">
        <v>0</v>
      </c>
      <c r="HC713" s="519">
        <v>0</v>
      </c>
      <c r="HD713" s="519">
        <v>0</v>
      </c>
      <c r="HE713" s="519">
        <v>0</v>
      </c>
      <c r="HF713" s="519">
        <v>0</v>
      </c>
      <c r="HG713" s="519">
        <v>0</v>
      </c>
      <c r="HH713" s="519">
        <v>0</v>
      </c>
      <c r="HI713" s="519">
        <v>0</v>
      </c>
      <c r="HJ713" s="519">
        <v>0</v>
      </c>
      <c r="HK713" s="519">
        <v>0</v>
      </c>
      <c r="HL713" s="519">
        <v>0</v>
      </c>
      <c r="HM713" s="519">
        <v>0</v>
      </c>
      <c r="HN713" s="519">
        <v>0</v>
      </c>
      <c r="HO713" s="519">
        <v>0</v>
      </c>
      <c r="HP713" s="519">
        <v>0</v>
      </c>
      <c r="HQ713" s="519">
        <v>0</v>
      </c>
      <c r="HR713" s="519">
        <v>0</v>
      </c>
      <c r="HS713" s="519">
        <v>0</v>
      </c>
      <c r="HT713" s="519">
        <v>0</v>
      </c>
      <c r="HU713" s="519">
        <v>0</v>
      </c>
      <c r="HV713" s="519">
        <v>0</v>
      </c>
      <c r="HW713" s="519">
        <v>0</v>
      </c>
      <c r="HX713" s="519">
        <v>0</v>
      </c>
      <c r="HY713" s="519">
        <v>0</v>
      </c>
      <c r="HZ713" s="519">
        <v>0</v>
      </c>
      <c r="IA713" s="519">
        <v>0</v>
      </c>
      <c r="IB713" s="519">
        <v>0</v>
      </c>
      <c r="IC713" s="519">
        <v>0</v>
      </c>
      <c r="ID713" s="519">
        <v>0</v>
      </c>
      <c r="IE713" s="519">
        <v>0</v>
      </c>
      <c r="IF713" s="519">
        <v>0</v>
      </c>
      <c r="IG713" s="519">
        <v>0</v>
      </c>
      <c r="IH713" s="519">
        <v>0</v>
      </c>
      <c r="II713" s="519">
        <v>0</v>
      </c>
      <c r="IJ713" s="519">
        <v>0</v>
      </c>
      <c r="IK713" s="519">
        <v>0</v>
      </c>
    </row>
    <row r="714" spans="2:245" hidden="1">
      <c r="B714" s="519" t="s">
        <v>1058</v>
      </c>
      <c r="C714" s="519"/>
      <c r="D714" s="519"/>
      <c r="E714" s="519"/>
      <c r="F714" s="519">
        <v>2</v>
      </c>
      <c r="G714" s="519"/>
      <c r="H714" s="519">
        <v>10</v>
      </c>
      <c r="I714" s="519">
        <v>2</v>
      </c>
      <c r="J714" s="519" t="str">
        <f t="shared" si="36"/>
        <v>SDN10021002</v>
      </c>
      <c r="K714" s="519">
        <v>960</v>
      </c>
      <c r="M714" s="337"/>
      <c r="N714" s="519" t="s">
        <v>1062</v>
      </c>
      <c r="O714" s="519" t="s">
        <v>1060</v>
      </c>
      <c r="P714" s="519">
        <v>2</v>
      </c>
      <c r="Q714" s="521" t="str">
        <f t="shared" si="34"/>
        <v>SDN200202</v>
      </c>
      <c r="R714" s="519">
        <v>143</v>
      </c>
      <c r="S714" s="519">
        <v>378</v>
      </c>
      <c r="T714" s="519">
        <v>618</v>
      </c>
      <c r="U714" s="519">
        <v>863</v>
      </c>
      <c r="V714" s="519">
        <v>1113</v>
      </c>
      <c r="W714" s="519">
        <v>1369</v>
      </c>
      <c r="X714" s="519">
        <v>1630</v>
      </c>
      <c r="Y714" s="519">
        <v>1896</v>
      </c>
      <c r="Z714" s="519">
        <v>2168</v>
      </c>
      <c r="AA714" s="519">
        <v>3262</v>
      </c>
      <c r="AB714" s="519">
        <v>3581</v>
      </c>
      <c r="AC714" s="519">
        <v>3907</v>
      </c>
      <c r="AD714" s="519">
        <v>4241</v>
      </c>
      <c r="AE714" s="519">
        <v>4584</v>
      </c>
      <c r="AF714" s="519">
        <v>4936</v>
      </c>
      <c r="AG714" s="519">
        <v>5296</v>
      </c>
      <c r="AH714" s="519">
        <v>5666</v>
      </c>
      <c r="AI714" s="519">
        <v>6047</v>
      </c>
      <c r="AJ714" s="519">
        <v>6437</v>
      </c>
      <c r="AK714" s="519">
        <v>6836</v>
      </c>
      <c r="AL714" s="519">
        <v>6996</v>
      </c>
      <c r="AM714" s="519">
        <v>7162</v>
      </c>
      <c r="AN714" s="519">
        <v>7333</v>
      </c>
      <c r="AO714" s="519">
        <v>7510</v>
      </c>
      <c r="AP714" s="519">
        <v>7693</v>
      </c>
      <c r="AQ714" s="519">
        <v>7882</v>
      </c>
      <c r="AR714" s="519">
        <v>8078</v>
      </c>
      <c r="AS714" s="519">
        <v>8283</v>
      </c>
      <c r="AT714" s="519">
        <v>8496</v>
      </c>
      <c r="AU714" s="519">
        <v>8718</v>
      </c>
      <c r="AV714" s="519">
        <v>8949</v>
      </c>
      <c r="AW714" s="519">
        <v>9192</v>
      </c>
      <c r="AX714" s="519">
        <v>9447</v>
      </c>
      <c r="AY714" s="519">
        <v>9717</v>
      </c>
      <c r="AZ714" s="519">
        <v>0</v>
      </c>
      <c r="BA714" s="519">
        <v>0</v>
      </c>
      <c r="BB714" s="519">
        <v>0</v>
      </c>
      <c r="BC714" s="519">
        <v>0</v>
      </c>
      <c r="BD714" s="519">
        <v>0</v>
      </c>
      <c r="BE714" s="519">
        <v>0</v>
      </c>
      <c r="BF714" s="519">
        <v>0</v>
      </c>
      <c r="BG714" s="519">
        <v>0</v>
      </c>
      <c r="BH714" s="519">
        <v>0</v>
      </c>
      <c r="BI714" s="519">
        <v>0</v>
      </c>
      <c r="BJ714" s="519">
        <v>0</v>
      </c>
      <c r="BK714" s="519">
        <v>0</v>
      </c>
      <c r="BL714" s="519">
        <v>0</v>
      </c>
      <c r="BM714" s="519">
        <v>0</v>
      </c>
      <c r="BN714" s="519">
        <v>0</v>
      </c>
      <c r="BO714" s="519">
        <v>0</v>
      </c>
      <c r="BP714" s="519">
        <v>0</v>
      </c>
      <c r="BQ714" s="519">
        <v>0</v>
      </c>
      <c r="BR714" s="519">
        <v>0</v>
      </c>
      <c r="BS714" s="519">
        <v>0</v>
      </c>
      <c r="BT714" s="519">
        <v>0</v>
      </c>
      <c r="BU714" s="519">
        <v>0</v>
      </c>
      <c r="BV714" s="519">
        <v>0</v>
      </c>
      <c r="BW714" s="519">
        <v>0</v>
      </c>
      <c r="BX714" s="519">
        <v>0</v>
      </c>
      <c r="BY714" s="519">
        <v>0</v>
      </c>
      <c r="BZ714" s="519">
        <v>0</v>
      </c>
      <c r="CA714" s="519">
        <v>0</v>
      </c>
      <c r="CB714" s="519">
        <v>0</v>
      </c>
      <c r="CC714" s="519">
        <v>0</v>
      </c>
      <c r="CD714" s="519">
        <v>0</v>
      </c>
      <c r="CE714" s="519">
        <v>0</v>
      </c>
      <c r="CF714" s="519">
        <v>0</v>
      </c>
      <c r="CG714" s="519">
        <v>0</v>
      </c>
      <c r="CH714" s="519">
        <v>0</v>
      </c>
      <c r="CI714" s="519">
        <v>0</v>
      </c>
      <c r="CJ714" s="519">
        <v>0</v>
      </c>
      <c r="CK714" s="519">
        <v>0</v>
      </c>
      <c r="CL714" s="519">
        <v>0</v>
      </c>
      <c r="CM714" s="519">
        <v>0</v>
      </c>
      <c r="CN714" s="519">
        <v>0</v>
      </c>
      <c r="CO714" s="519">
        <v>0</v>
      </c>
      <c r="CP714" s="519">
        <v>0</v>
      </c>
      <c r="CQ714" s="519">
        <v>0</v>
      </c>
      <c r="CR714" s="519">
        <v>0</v>
      </c>
      <c r="CS714" s="519">
        <v>0</v>
      </c>
      <c r="CT714" s="519">
        <v>0</v>
      </c>
      <c r="CU714" s="519">
        <v>0</v>
      </c>
      <c r="CV714" s="519">
        <v>0</v>
      </c>
      <c r="CW714" s="519">
        <v>0</v>
      </c>
      <c r="CX714" s="519">
        <v>0</v>
      </c>
      <c r="CY714" s="519">
        <v>0</v>
      </c>
      <c r="CZ714" s="519">
        <v>0</v>
      </c>
      <c r="DA714" s="519">
        <v>0</v>
      </c>
      <c r="DB714" s="519">
        <v>0</v>
      </c>
      <c r="DC714" s="519">
        <v>0</v>
      </c>
      <c r="DD714" s="519">
        <v>0</v>
      </c>
      <c r="DE714" s="519">
        <v>0</v>
      </c>
      <c r="DF714" s="519">
        <v>0</v>
      </c>
      <c r="DG714" s="519">
        <v>0</v>
      </c>
      <c r="DH714" s="519">
        <v>0</v>
      </c>
      <c r="DI714" s="519">
        <v>0</v>
      </c>
      <c r="DJ714" s="519">
        <v>0</v>
      </c>
      <c r="DK714" s="519">
        <v>0</v>
      </c>
      <c r="DL714" s="519">
        <v>0</v>
      </c>
      <c r="DM714" s="519">
        <v>0</v>
      </c>
      <c r="DN714" s="519">
        <v>0</v>
      </c>
      <c r="DO714" s="519">
        <v>0</v>
      </c>
      <c r="DP714" s="519">
        <v>0</v>
      </c>
      <c r="DQ714" s="519">
        <v>0</v>
      </c>
      <c r="DR714" s="519">
        <v>0</v>
      </c>
      <c r="DS714" s="519">
        <v>0</v>
      </c>
      <c r="DT714" s="519">
        <v>0</v>
      </c>
      <c r="DU714" s="519">
        <v>0</v>
      </c>
      <c r="DV714" s="519">
        <v>0</v>
      </c>
      <c r="DW714" s="519">
        <v>0</v>
      </c>
      <c r="DX714" s="519">
        <v>0</v>
      </c>
      <c r="DZ714" s="337"/>
      <c r="EA714" s="519" t="s">
        <v>1062</v>
      </c>
      <c r="EB714" s="519" t="s">
        <v>1060</v>
      </c>
      <c r="EC714" s="519">
        <v>2</v>
      </c>
      <c r="ED714" s="521" t="str">
        <f t="shared" si="35"/>
        <v>SDN200202</v>
      </c>
      <c r="EE714" s="519">
        <v>289</v>
      </c>
      <c r="EF714" s="519">
        <v>798</v>
      </c>
      <c r="EG714" s="519">
        <v>1399</v>
      </c>
      <c r="EH714" s="519">
        <v>1985</v>
      </c>
      <c r="EI714" s="519">
        <v>2558</v>
      </c>
      <c r="EJ714" s="519">
        <v>3119</v>
      </c>
      <c r="EK714" s="519">
        <v>3667</v>
      </c>
      <c r="EL714" s="519">
        <v>4205</v>
      </c>
      <c r="EM714" s="519">
        <v>4732</v>
      </c>
      <c r="EN714" s="519">
        <v>5414</v>
      </c>
      <c r="EO714" s="519">
        <v>5819</v>
      </c>
      <c r="EP714" s="519">
        <v>6215</v>
      </c>
      <c r="EQ714" s="519">
        <v>6607</v>
      </c>
      <c r="ER714" s="519">
        <v>6994</v>
      </c>
      <c r="ES714" s="519">
        <v>7378</v>
      </c>
      <c r="ET714" s="519">
        <v>7754</v>
      </c>
      <c r="EU714" s="519">
        <v>8129</v>
      </c>
      <c r="EV714" s="519">
        <v>8503</v>
      </c>
      <c r="EW714" s="519">
        <v>8869</v>
      </c>
      <c r="EX714" s="519">
        <v>0</v>
      </c>
      <c r="EY714" s="519">
        <v>0</v>
      </c>
      <c r="EZ714" s="519">
        <v>0</v>
      </c>
      <c r="FA714" s="519">
        <v>0</v>
      </c>
      <c r="FB714" s="519">
        <v>0</v>
      </c>
      <c r="FC714" s="519">
        <v>0</v>
      </c>
      <c r="FD714" s="519">
        <v>0</v>
      </c>
      <c r="FE714" s="519">
        <v>0</v>
      </c>
      <c r="FF714" s="519">
        <v>0</v>
      </c>
      <c r="FG714" s="519">
        <v>0</v>
      </c>
      <c r="FH714" s="519">
        <v>0</v>
      </c>
      <c r="FI714" s="519">
        <v>0</v>
      </c>
      <c r="FJ714" s="519">
        <v>0</v>
      </c>
      <c r="FK714" s="519">
        <v>0</v>
      </c>
      <c r="FL714" s="519">
        <v>0</v>
      </c>
      <c r="FM714" s="519">
        <v>0</v>
      </c>
      <c r="FN714" s="519">
        <v>0</v>
      </c>
      <c r="FO714" s="519">
        <v>0</v>
      </c>
      <c r="FP714" s="519">
        <v>0</v>
      </c>
      <c r="FQ714" s="519">
        <v>0</v>
      </c>
      <c r="FR714" s="519">
        <v>0</v>
      </c>
      <c r="FS714" s="519">
        <v>0</v>
      </c>
      <c r="FT714" s="519">
        <v>0</v>
      </c>
      <c r="FU714" s="519">
        <v>0</v>
      </c>
      <c r="FV714" s="519">
        <v>0</v>
      </c>
      <c r="FW714" s="519">
        <v>0</v>
      </c>
      <c r="FX714" s="519">
        <v>0</v>
      </c>
      <c r="FY714" s="519">
        <v>0</v>
      </c>
      <c r="FZ714" s="519">
        <v>0</v>
      </c>
      <c r="GA714" s="519">
        <v>0</v>
      </c>
      <c r="GB714" s="519">
        <v>0</v>
      </c>
      <c r="GC714" s="519">
        <v>0</v>
      </c>
      <c r="GD714" s="519">
        <v>0</v>
      </c>
      <c r="GE714" s="519">
        <v>0</v>
      </c>
      <c r="GF714" s="519">
        <v>0</v>
      </c>
      <c r="GG714" s="519">
        <v>0</v>
      </c>
      <c r="GH714" s="519">
        <v>0</v>
      </c>
      <c r="GI714" s="519">
        <v>0</v>
      </c>
      <c r="GJ714" s="519">
        <v>0</v>
      </c>
      <c r="GK714" s="519">
        <v>0</v>
      </c>
      <c r="GL714" s="519">
        <v>0</v>
      </c>
      <c r="GM714" s="519">
        <v>0</v>
      </c>
      <c r="GN714" s="519">
        <v>0</v>
      </c>
      <c r="GO714" s="519">
        <v>0</v>
      </c>
      <c r="GP714" s="519">
        <v>0</v>
      </c>
      <c r="GQ714" s="519">
        <v>0</v>
      </c>
      <c r="GR714" s="519">
        <v>0</v>
      </c>
      <c r="GS714" s="519">
        <v>0</v>
      </c>
      <c r="GT714" s="519">
        <v>0</v>
      </c>
      <c r="GU714" s="519">
        <v>0</v>
      </c>
      <c r="GV714" s="519">
        <v>0</v>
      </c>
      <c r="GW714" s="519">
        <v>0</v>
      </c>
      <c r="GX714" s="519">
        <v>0</v>
      </c>
      <c r="GY714" s="519">
        <v>0</v>
      </c>
      <c r="GZ714" s="519">
        <v>0</v>
      </c>
      <c r="HA714" s="519">
        <v>0</v>
      </c>
      <c r="HB714" s="519">
        <v>0</v>
      </c>
      <c r="HC714" s="519">
        <v>0</v>
      </c>
      <c r="HD714" s="519">
        <v>0</v>
      </c>
      <c r="HE714" s="519">
        <v>0</v>
      </c>
      <c r="HF714" s="519">
        <v>0</v>
      </c>
      <c r="HG714" s="519">
        <v>0</v>
      </c>
      <c r="HH714" s="519">
        <v>0</v>
      </c>
      <c r="HI714" s="519">
        <v>0</v>
      </c>
      <c r="HJ714" s="519">
        <v>0</v>
      </c>
      <c r="HK714" s="519">
        <v>0</v>
      </c>
      <c r="HL714" s="519">
        <v>0</v>
      </c>
      <c r="HM714" s="519">
        <v>0</v>
      </c>
      <c r="HN714" s="519">
        <v>0</v>
      </c>
      <c r="HO714" s="519">
        <v>0</v>
      </c>
      <c r="HP714" s="519">
        <v>0</v>
      </c>
      <c r="HQ714" s="519">
        <v>0</v>
      </c>
      <c r="HR714" s="519">
        <v>0</v>
      </c>
      <c r="HS714" s="519">
        <v>0</v>
      </c>
      <c r="HT714" s="519">
        <v>0</v>
      </c>
      <c r="HU714" s="519">
        <v>0</v>
      </c>
      <c r="HV714" s="519">
        <v>0</v>
      </c>
      <c r="HW714" s="519">
        <v>0</v>
      </c>
      <c r="HX714" s="519">
        <v>0</v>
      </c>
      <c r="HY714" s="519">
        <v>0</v>
      </c>
      <c r="HZ714" s="519">
        <v>0</v>
      </c>
      <c r="IA714" s="519">
        <v>0</v>
      </c>
      <c r="IB714" s="519">
        <v>0</v>
      </c>
      <c r="IC714" s="519">
        <v>0</v>
      </c>
      <c r="ID714" s="519">
        <v>0</v>
      </c>
      <c r="IE714" s="519">
        <v>0</v>
      </c>
      <c r="IF714" s="519">
        <v>0</v>
      </c>
      <c r="IG714" s="519">
        <v>0</v>
      </c>
      <c r="IH714" s="519">
        <v>0</v>
      </c>
      <c r="II714" s="519">
        <v>0</v>
      </c>
      <c r="IJ714" s="519">
        <v>0</v>
      </c>
      <c r="IK714" s="519">
        <v>0</v>
      </c>
    </row>
    <row r="715" spans="2:245" hidden="1">
      <c r="B715" s="519" t="s">
        <v>1058</v>
      </c>
      <c r="C715" s="519"/>
      <c r="D715" s="519"/>
      <c r="E715" s="519"/>
      <c r="F715" s="519">
        <v>2</v>
      </c>
      <c r="G715" s="519"/>
      <c r="H715" s="519">
        <v>10</v>
      </c>
      <c r="I715" s="519">
        <v>3</v>
      </c>
      <c r="J715" s="519" t="str">
        <f t="shared" si="36"/>
        <v>SDN10021003</v>
      </c>
      <c r="K715" s="519">
        <v>960</v>
      </c>
      <c r="M715" s="337"/>
      <c r="N715" s="519" t="s">
        <v>1062</v>
      </c>
      <c r="O715" s="519" t="s">
        <v>1060</v>
      </c>
      <c r="P715" s="519">
        <v>3</v>
      </c>
      <c r="Q715" s="521" t="str">
        <f t="shared" si="34"/>
        <v>SDN200203</v>
      </c>
      <c r="R715" s="519">
        <v>140</v>
      </c>
      <c r="S715" s="519">
        <v>373</v>
      </c>
      <c r="T715" s="519">
        <v>611</v>
      </c>
      <c r="U715" s="519">
        <v>854</v>
      </c>
      <c r="V715" s="519">
        <v>1103</v>
      </c>
      <c r="W715" s="519">
        <v>1356</v>
      </c>
      <c r="X715" s="519">
        <v>1616</v>
      </c>
      <c r="Y715" s="519">
        <v>1880</v>
      </c>
      <c r="Z715" s="519">
        <v>2150</v>
      </c>
      <c r="AA715" s="519">
        <v>3236</v>
      </c>
      <c r="AB715" s="519">
        <v>3553</v>
      </c>
      <c r="AC715" s="519">
        <v>3878</v>
      </c>
      <c r="AD715" s="519">
        <v>4211</v>
      </c>
      <c r="AE715" s="519">
        <v>4553</v>
      </c>
      <c r="AF715" s="519">
        <v>4903</v>
      </c>
      <c r="AG715" s="519">
        <v>5262</v>
      </c>
      <c r="AH715" s="519">
        <v>5632</v>
      </c>
      <c r="AI715" s="519">
        <v>6010</v>
      </c>
      <c r="AJ715" s="519">
        <v>6398</v>
      </c>
      <c r="AK715" s="519">
        <v>6795</v>
      </c>
      <c r="AL715" s="519">
        <v>6955</v>
      </c>
      <c r="AM715" s="519">
        <v>7121</v>
      </c>
      <c r="AN715" s="519">
        <v>7293</v>
      </c>
      <c r="AO715" s="519">
        <v>7471</v>
      </c>
      <c r="AP715" s="519">
        <v>7654</v>
      </c>
      <c r="AQ715" s="519">
        <v>7845</v>
      </c>
      <c r="AR715" s="519">
        <v>8044</v>
      </c>
      <c r="AS715" s="519">
        <v>8250</v>
      </c>
      <c r="AT715" s="519">
        <v>8465</v>
      </c>
      <c r="AU715" s="519">
        <v>8690</v>
      </c>
      <c r="AV715" s="519">
        <v>8926</v>
      </c>
      <c r="AW715" s="519">
        <v>9173</v>
      </c>
      <c r="AX715" s="519">
        <v>9435</v>
      </c>
      <c r="AY715" s="519">
        <v>9710</v>
      </c>
      <c r="AZ715" s="519">
        <v>0</v>
      </c>
      <c r="BA715" s="519">
        <v>0</v>
      </c>
      <c r="BB715" s="519">
        <v>0</v>
      </c>
      <c r="BC715" s="519">
        <v>0</v>
      </c>
      <c r="BD715" s="519">
        <v>0</v>
      </c>
      <c r="BE715" s="519">
        <v>0</v>
      </c>
      <c r="BF715" s="519">
        <v>0</v>
      </c>
      <c r="BG715" s="519">
        <v>0</v>
      </c>
      <c r="BH715" s="519">
        <v>0</v>
      </c>
      <c r="BI715" s="519">
        <v>0</v>
      </c>
      <c r="BJ715" s="519">
        <v>0</v>
      </c>
      <c r="BK715" s="519">
        <v>0</v>
      </c>
      <c r="BL715" s="519">
        <v>0</v>
      </c>
      <c r="BM715" s="519">
        <v>0</v>
      </c>
      <c r="BN715" s="519">
        <v>0</v>
      </c>
      <c r="BO715" s="519">
        <v>0</v>
      </c>
      <c r="BP715" s="519">
        <v>0</v>
      </c>
      <c r="BQ715" s="519">
        <v>0</v>
      </c>
      <c r="BR715" s="519">
        <v>0</v>
      </c>
      <c r="BS715" s="519">
        <v>0</v>
      </c>
      <c r="BT715" s="519">
        <v>0</v>
      </c>
      <c r="BU715" s="519">
        <v>0</v>
      </c>
      <c r="BV715" s="519">
        <v>0</v>
      </c>
      <c r="BW715" s="519">
        <v>0</v>
      </c>
      <c r="BX715" s="519">
        <v>0</v>
      </c>
      <c r="BY715" s="519">
        <v>0</v>
      </c>
      <c r="BZ715" s="519">
        <v>0</v>
      </c>
      <c r="CA715" s="519">
        <v>0</v>
      </c>
      <c r="CB715" s="519">
        <v>0</v>
      </c>
      <c r="CC715" s="519">
        <v>0</v>
      </c>
      <c r="CD715" s="519">
        <v>0</v>
      </c>
      <c r="CE715" s="519">
        <v>0</v>
      </c>
      <c r="CF715" s="519">
        <v>0</v>
      </c>
      <c r="CG715" s="519">
        <v>0</v>
      </c>
      <c r="CH715" s="519">
        <v>0</v>
      </c>
      <c r="CI715" s="519">
        <v>0</v>
      </c>
      <c r="CJ715" s="519">
        <v>0</v>
      </c>
      <c r="CK715" s="519">
        <v>0</v>
      </c>
      <c r="CL715" s="519">
        <v>0</v>
      </c>
      <c r="CM715" s="519">
        <v>0</v>
      </c>
      <c r="CN715" s="519">
        <v>0</v>
      </c>
      <c r="CO715" s="519">
        <v>0</v>
      </c>
      <c r="CP715" s="519">
        <v>0</v>
      </c>
      <c r="CQ715" s="519">
        <v>0</v>
      </c>
      <c r="CR715" s="519">
        <v>0</v>
      </c>
      <c r="CS715" s="519">
        <v>0</v>
      </c>
      <c r="CT715" s="519">
        <v>0</v>
      </c>
      <c r="CU715" s="519">
        <v>0</v>
      </c>
      <c r="CV715" s="519">
        <v>0</v>
      </c>
      <c r="CW715" s="519">
        <v>0</v>
      </c>
      <c r="CX715" s="519">
        <v>0</v>
      </c>
      <c r="CY715" s="519">
        <v>0</v>
      </c>
      <c r="CZ715" s="519">
        <v>0</v>
      </c>
      <c r="DA715" s="519">
        <v>0</v>
      </c>
      <c r="DB715" s="519">
        <v>0</v>
      </c>
      <c r="DC715" s="519">
        <v>0</v>
      </c>
      <c r="DD715" s="519">
        <v>0</v>
      </c>
      <c r="DE715" s="519">
        <v>0</v>
      </c>
      <c r="DF715" s="519">
        <v>0</v>
      </c>
      <c r="DG715" s="519">
        <v>0</v>
      </c>
      <c r="DH715" s="519">
        <v>0</v>
      </c>
      <c r="DI715" s="519">
        <v>0</v>
      </c>
      <c r="DJ715" s="519">
        <v>0</v>
      </c>
      <c r="DK715" s="519">
        <v>0</v>
      </c>
      <c r="DL715" s="519">
        <v>0</v>
      </c>
      <c r="DM715" s="519">
        <v>0</v>
      </c>
      <c r="DN715" s="519">
        <v>0</v>
      </c>
      <c r="DO715" s="519">
        <v>0</v>
      </c>
      <c r="DP715" s="519">
        <v>0</v>
      </c>
      <c r="DQ715" s="519">
        <v>0</v>
      </c>
      <c r="DR715" s="519">
        <v>0</v>
      </c>
      <c r="DS715" s="519">
        <v>0</v>
      </c>
      <c r="DT715" s="519">
        <v>0</v>
      </c>
      <c r="DU715" s="519">
        <v>0</v>
      </c>
      <c r="DV715" s="519">
        <v>0</v>
      </c>
      <c r="DW715" s="519">
        <v>0</v>
      </c>
      <c r="DX715" s="519">
        <v>0</v>
      </c>
      <c r="DZ715" s="337"/>
      <c r="EA715" s="519" t="s">
        <v>1062</v>
      </c>
      <c r="EB715" s="519" t="s">
        <v>1060</v>
      </c>
      <c r="EC715" s="519">
        <v>3</v>
      </c>
      <c r="ED715" s="521" t="str">
        <f t="shared" si="35"/>
        <v>SDN200203</v>
      </c>
      <c r="EE715" s="519">
        <v>283</v>
      </c>
      <c r="EF715" s="519">
        <v>785</v>
      </c>
      <c r="EG715" s="519">
        <v>1382</v>
      </c>
      <c r="EH715" s="519">
        <v>1962</v>
      </c>
      <c r="EI715" s="519">
        <v>2530</v>
      </c>
      <c r="EJ715" s="519">
        <v>3086</v>
      </c>
      <c r="EK715" s="519">
        <v>3630</v>
      </c>
      <c r="EL715" s="519">
        <v>4164</v>
      </c>
      <c r="EM715" s="519">
        <v>4686</v>
      </c>
      <c r="EN715" s="519">
        <v>5365</v>
      </c>
      <c r="EO715" s="519">
        <v>5767</v>
      </c>
      <c r="EP715" s="519">
        <v>6164</v>
      </c>
      <c r="EQ715" s="519">
        <v>6556</v>
      </c>
      <c r="ER715" s="519">
        <v>6943</v>
      </c>
      <c r="ES715" s="519">
        <v>7323</v>
      </c>
      <c r="ET715" s="519">
        <v>7701</v>
      </c>
      <c r="EU715" s="519">
        <v>8078</v>
      </c>
      <c r="EV715" s="519">
        <v>8446</v>
      </c>
      <c r="EW715" s="519">
        <v>8810</v>
      </c>
      <c r="EX715" s="519">
        <v>0</v>
      </c>
      <c r="EY715" s="519">
        <v>0</v>
      </c>
      <c r="EZ715" s="519">
        <v>0</v>
      </c>
      <c r="FA715" s="519">
        <v>0</v>
      </c>
      <c r="FB715" s="519">
        <v>0</v>
      </c>
      <c r="FC715" s="519">
        <v>0</v>
      </c>
      <c r="FD715" s="519">
        <v>0</v>
      </c>
      <c r="FE715" s="519">
        <v>0</v>
      </c>
      <c r="FF715" s="519">
        <v>0</v>
      </c>
      <c r="FG715" s="519">
        <v>0</v>
      </c>
      <c r="FH715" s="519">
        <v>0</v>
      </c>
      <c r="FI715" s="519">
        <v>0</v>
      </c>
      <c r="FJ715" s="519">
        <v>0</v>
      </c>
      <c r="FK715" s="519">
        <v>0</v>
      </c>
      <c r="FL715" s="519">
        <v>0</v>
      </c>
      <c r="FM715" s="519">
        <v>0</v>
      </c>
      <c r="FN715" s="519">
        <v>0</v>
      </c>
      <c r="FO715" s="519">
        <v>0</v>
      </c>
      <c r="FP715" s="519">
        <v>0</v>
      </c>
      <c r="FQ715" s="519">
        <v>0</v>
      </c>
      <c r="FR715" s="519">
        <v>0</v>
      </c>
      <c r="FS715" s="519">
        <v>0</v>
      </c>
      <c r="FT715" s="519">
        <v>0</v>
      </c>
      <c r="FU715" s="519">
        <v>0</v>
      </c>
      <c r="FV715" s="519">
        <v>0</v>
      </c>
      <c r="FW715" s="519">
        <v>0</v>
      </c>
      <c r="FX715" s="519">
        <v>0</v>
      </c>
      <c r="FY715" s="519">
        <v>0</v>
      </c>
      <c r="FZ715" s="519">
        <v>0</v>
      </c>
      <c r="GA715" s="519">
        <v>0</v>
      </c>
      <c r="GB715" s="519">
        <v>0</v>
      </c>
      <c r="GC715" s="519">
        <v>0</v>
      </c>
      <c r="GD715" s="519">
        <v>0</v>
      </c>
      <c r="GE715" s="519">
        <v>0</v>
      </c>
      <c r="GF715" s="519">
        <v>0</v>
      </c>
      <c r="GG715" s="519">
        <v>0</v>
      </c>
      <c r="GH715" s="519">
        <v>0</v>
      </c>
      <c r="GI715" s="519">
        <v>0</v>
      </c>
      <c r="GJ715" s="519">
        <v>0</v>
      </c>
      <c r="GK715" s="519">
        <v>0</v>
      </c>
      <c r="GL715" s="519">
        <v>0</v>
      </c>
      <c r="GM715" s="519">
        <v>0</v>
      </c>
      <c r="GN715" s="519">
        <v>0</v>
      </c>
      <c r="GO715" s="519">
        <v>0</v>
      </c>
      <c r="GP715" s="519">
        <v>0</v>
      </c>
      <c r="GQ715" s="519">
        <v>0</v>
      </c>
      <c r="GR715" s="519">
        <v>0</v>
      </c>
      <c r="GS715" s="519">
        <v>0</v>
      </c>
      <c r="GT715" s="519">
        <v>0</v>
      </c>
      <c r="GU715" s="519">
        <v>0</v>
      </c>
      <c r="GV715" s="519">
        <v>0</v>
      </c>
      <c r="GW715" s="519">
        <v>0</v>
      </c>
      <c r="GX715" s="519">
        <v>0</v>
      </c>
      <c r="GY715" s="519">
        <v>0</v>
      </c>
      <c r="GZ715" s="519">
        <v>0</v>
      </c>
      <c r="HA715" s="519">
        <v>0</v>
      </c>
      <c r="HB715" s="519">
        <v>0</v>
      </c>
      <c r="HC715" s="519">
        <v>0</v>
      </c>
      <c r="HD715" s="519">
        <v>0</v>
      </c>
      <c r="HE715" s="519">
        <v>0</v>
      </c>
      <c r="HF715" s="519">
        <v>0</v>
      </c>
      <c r="HG715" s="519">
        <v>0</v>
      </c>
      <c r="HH715" s="519">
        <v>0</v>
      </c>
      <c r="HI715" s="519">
        <v>0</v>
      </c>
      <c r="HJ715" s="519">
        <v>0</v>
      </c>
      <c r="HK715" s="519">
        <v>0</v>
      </c>
      <c r="HL715" s="519">
        <v>0</v>
      </c>
      <c r="HM715" s="519">
        <v>0</v>
      </c>
      <c r="HN715" s="519">
        <v>0</v>
      </c>
      <c r="HO715" s="519">
        <v>0</v>
      </c>
      <c r="HP715" s="519">
        <v>0</v>
      </c>
      <c r="HQ715" s="519">
        <v>0</v>
      </c>
      <c r="HR715" s="519">
        <v>0</v>
      </c>
      <c r="HS715" s="519">
        <v>0</v>
      </c>
      <c r="HT715" s="519">
        <v>0</v>
      </c>
      <c r="HU715" s="519">
        <v>0</v>
      </c>
      <c r="HV715" s="519">
        <v>0</v>
      </c>
      <c r="HW715" s="519">
        <v>0</v>
      </c>
      <c r="HX715" s="519">
        <v>0</v>
      </c>
      <c r="HY715" s="519">
        <v>0</v>
      </c>
      <c r="HZ715" s="519">
        <v>0</v>
      </c>
      <c r="IA715" s="519">
        <v>0</v>
      </c>
      <c r="IB715" s="519">
        <v>0</v>
      </c>
      <c r="IC715" s="519">
        <v>0</v>
      </c>
      <c r="ID715" s="519">
        <v>0</v>
      </c>
      <c r="IE715" s="519">
        <v>0</v>
      </c>
      <c r="IF715" s="519">
        <v>0</v>
      </c>
      <c r="IG715" s="519">
        <v>0</v>
      </c>
      <c r="IH715" s="519">
        <v>0</v>
      </c>
      <c r="II715" s="519">
        <v>0</v>
      </c>
      <c r="IJ715" s="519">
        <v>0</v>
      </c>
      <c r="IK715" s="519">
        <v>0</v>
      </c>
    </row>
    <row r="716" spans="2:245" hidden="1">
      <c r="B716" s="519" t="s">
        <v>1058</v>
      </c>
      <c r="C716" s="519"/>
      <c r="D716" s="519"/>
      <c r="E716" s="519"/>
      <c r="F716" s="519">
        <v>2</v>
      </c>
      <c r="G716" s="519"/>
      <c r="H716" s="519">
        <v>10</v>
      </c>
      <c r="I716" s="519">
        <v>4</v>
      </c>
      <c r="J716" s="519" t="str">
        <f t="shared" si="36"/>
        <v>SDN10021004</v>
      </c>
      <c r="K716" s="519">
        <v>960</v>
      </c>
      <c r="M716" s="337"/>
      <c r="N716" s="519" t="s">
        <v>1062</v>
      </c>
      <c r="O716" s="519" t="s">
        <v>1060</v>
      </c>
      <c r="P716" s="519">
        <v>4</v>
      </c>
      <c r="Q716" s="521" t="str">
        <f t="shared" si="34"/>
        <v>SDN200204</v>
      </c>
      <c r="R716" s="519">
        <v>137</v>
      </c>
      <c r="S716" s="519">
        <v>368</v>
      </c>
      <c r="T716" s="519">
        <v>604</v>
      </c>
      <c r="U716" s="519">
        <v>845</v>
      </c>
      <c r="V716" s="519">
        <v>1091</v>
      </c>
      <c r="W716" s="519">
        <v>1343</v>
      </c>
      <c r="X716" s="519">
        <v>1600</v>
      </c>
      <c r="Y716" s="519">
        <v>1863</v>
      </c>
      <c r="Z716" s="519">
        <v>2132</v>
      </c>
      <c r="AA716" s="519">
        <v>3208</v>
      </c>
      <c r="AB716" s="519">
        <v>3524</v>
      </c>
      <c r="AC716" s="519">
        <v>3847</v>
      </c>
      <c r="AD716" s="519">
        <v>4178</v>
      </c>
      <c r="AE716" s="519">
        <v>4518</v>
      </c>
      <c r="AF716" s="519">
        <v>4867</v>
      </c>
      <c r="AG716" s="519">
        <v>5226</v>
      </c>
      <c r="AH716" s="519">
        <v>5592</v>
      </c>
      <c r="AI716" s="519">
        <v>5968</v>
      </c>
      <c r="AJ716" s="519">
        <v>6353</v>
      </c>
      <c r="AK716" s="519">
        <v>6749</v>
      </c>
      <c r="AL716" s="519">
        <v>6909</v>
      </c>
      <c r="AM716" s="519">
        <v>7076</v>
      </c>
      <c r="AN716" s="519">
        <v>7248</v>
      </c>
      <c r="AO716" s="519">
        <v>7426</v>
      </c>
      <c r="AP716" s="519">
        <v>7611</v>
      </c>
      <c r="AQ716" s="519">
        <v>7803</v>
      </c>
      <c r="AR716" s="519">
        <v>8004</v>
      </c>
      <c r="AS716" s="519">
        <v>8212</v>
      </c>
      <c r="AT716" s="519">
        <v>8430</v>
      </c>
      <c r="AU716" s="519">
        <v>8659</v>
      </c>
      <c r="AV716" s="519">
        <v>8899</v>
      </c>
      <c r="AW716" s="519">
        <v>9153</v>
      </c>
      <c r="AX716" s="519">
        <v>9419</v>
      </c>
      <c r="AY716" s="519">
        <v>9700</v>
      </c>
      <c r="AZ716" s="519">
        <v>0</v>
      </c>
      <c r="BA716" s="519">
        <v>0</v>
      </c>
      <c r="BB716" s="519">
        <v>0</v>
      </c>
      <c r="BC716" s="519">
        <v>0</v>
      </c>
      <c r="BD716" s="519">
        <v>0</v>
      </c>
      <c r="BE716" s="519">
        <v>0</v>
      </c>
      <c r="BF716" s="519">
        <v>0</v>
      </c>
      <c r="BG716" s="519">
        <v>0</v>
      </c>
      <c r="BH716" s="519">
        <v>0</v>
      </c>
      <c r="BI716" s="519">
        <v>0</v>
      </c>
      <c r="BJ716" s="519">
        <v>0</v>
      </c>
      <c r="BK716" s="519">
        <v>0</v>
      </c>
      <c r="BL716" s="519">
        <v>0</v>
      </c>
      <c r="BM716" s="519">
        <v>0</v>
      </c>
      <c r="BN716" s="519">
        <v>0</v>
      </c>
      <c r="BO716" s="519">
        <v>0</v>
      </c>
      <c r="BP716" s="519">
        <v>0</v>
      </c>
      <c r="BQ716" s="519">
        <v>0</v>
      </c>
      <c r="BR716" s="519">
        <v>0</v>
      </c>
      <c r="BS716" s="519">
        <v>0</v>
      </c>
      <c r="BT716" s="519">
        <v>0</v>
      </c>
      <c r="BU716" s="519">
        <v>0</v>
      </c>
      <c r="BV716" s="519">
        <v>0</v>
      </c>
      <c r="BW716" s="519">
        <v>0</v>
      </c>
      <c r="BX716" s="519">
        <v>0</v>
      </c>
      <c r="BY716" s="519">
        <v>0</v>
      </c>
      <c r="BZ716" s="519">
        <v>0</v>
      </c>
      <c r="CA716" s="519">
        <v>0</v>
      </c>
      <c r="CB716" s="519">
        <v>0</v>
      </c>
      <c r="CC716" s="519">
        <v>0</v>
      </c>
      <c r="CD716" s="519">
        <v>0</v>
      </c>
      <c r="CE716" s="519">
        <v>0</v>
      </c>
      <c r="CF716" s="519">
        <v>0</v>
      </c>
      <c r="CG716" s="519">
        <v>0</v>
      </c>
      <c r="CH716" s="519">
        <v>0</v>
      </c>
      <c r="CI716" s="519">
        <v>0</v>
      </c>
      <c r="CJ716" s="519">
        <v>0</v>
      </c>
      <c r="CK716" s="519">
        <v>0</v>
      </c>
      <c r="CL716" s="519">
        <v>0</v>
      </c>
      <c r="CM716" s="519">
        <v>0</v>
      </c>
      <c r="CN716" s="519">
        <v>0</v>
      </c>
      <c r="CO716" s="519">
        <v>0</v>
      </c>
      <c r="CP716" s="519">
        <v>0</v>
      </c>
      <c r="CQ716" s="519">
        <v>0</v>
      </c>
      <c r="CR716" s="519">
        <v>0</v>
      </c>
      <c r="CS716" s="519">
        <v>0</v>
      </c>
      <c r="CT716" s="519">
        <v>0</v>
      </c>
      <c r="CU716" s="519">
        <v>0</v>
      </c>
      <c r="CV716" s="519">
        <v>0</v>
      </c>
      <c r="CW716" s="519">
        <v>0</v>
      </c>
      <c r="CX716" s="519">
        <v>0</v>
      </c>
      <c r="CY716" s="519">
        <v>0</v>
      </c>
      <c r="CZ716" s="519">
        <v>0</v>
      </c>
      <c r="DA716" s="519">
        <v>0</v>
      </c>
      <c r="DB716" s="519">
        <v>0</v>
      </c>
      <c r="DC716" s="519">
        <v>0</v>
      </c>
      <c r="DD716" s="519">
        <v>0</v>
      </c>
      <c r="DE716" s="519">
        <v>0</v>
      </c>
      <c r="DF716" s="519">
        <v>0</v>
      </c>
      <c r="DG716" s="519">
        <v>0</v>
      </c>
      <c r="DH716" s="519">
        <v>0</v>
      </c>
      <c r="DI716" s="519">
        <v>0</v>
      </c>
      <c r="DJ716" s="519">
        <v>0</v>
      </c>
      <c r="DK716" s="519">
        <v>0</v>
      </c>
      <c r="DL716" s="519">
        <v>0</v>
      </c>
      <c r="DM716" s="519">
        <v>0</v>
      </c>
      <c r="DN716" s="519">
        <v>0</v>
      </c>
      <c r="DO716" s="519">
        <v>0</v>
      </c>
      <c r="DP716" s="519">
        <v>0</v>
      </c>
      <c r="DQ716" s="519">
        <v>0</v>
      </c>
      <c r="DR716" s="519">
        <v>0</v>
      </c>
      <c r="DS716" s="519">
        <v>0</v>
      </c>
      <c r="DT716" s="519">
        <v>0</v>
      </c>
      <c r="DU716" s="519">
        <v>0</v>
      </c>
      <c r="DV716" s="519">
        <v>0</v>
      </c>
      <c r="DW716" s="519">
        <v>0</v>
      </c>
      <c r="DX716" s="519">
        <v>0</v>
      </c>
      <c r="DZ716" s="337"/>
      <c r="EA716" s="519" t="s">
        <v>1062</v>
      </c>
      <c r="EB716" s="519" t="s">
        <v>1060</v>
      </c>
      <c r="EC716" s="519">
        <v>4</v>
      </c>
      <c r="ED716" s="521" t="str">
        <f t="shared" si="35"/>
        <v>SDN200204</v>
      </c>
      <c r="EE716" s="519">
        <v>277</v>
      </c>
      <c r="EF716" s="519">
        <v>771</v>
      </c>
      <c r="EG716" s="519">
        <v>1362</v>
      </c>
      <c r="EH716" s="519">
        <v>1939</v>
      </c>
      <c r="EI716" s="519">
        <v>2501</v>
      </c>
      <c r="EJ716" s="519">
        <v>3052</v>
      </c>
      <c r="EK716" s="519">
        <v>3589</v>
      </c>
      <c r="EL716" s="519">
        <v>4120</v>
      </c>
      <c r="EM716" s="519">
        <v>4640</v>
      </c>
      <c r="EN716" s="519">
        <v>5313</v>
      </c>
      <c r="EO716" s="519">
        <v>5715</v>
      </c>
      <c r="EP716" s="519">
        <v>6110</v>
      </c>
      <c r="EQ716" s="519">
        <v>6500</v>
      </c>
      <c r="ER716" s="519">
        <v>6884</v>
      </c>
      <c r="ES716" s="519">
        <v>7266</v>
      </c>
      <c r="ET716" s="519">
        <v>7645</v>
      </c>
      <c r="EU716" s="519">
        <v>8016</v>
      </c>
      <c r="EV716" s="519">
        <v>8381</v>
      </c>
      <c r="EW716" s="519">
        <v>8741</v>
      </c>
      <c r="EX716" s="519">
        <v>0</v>
      </c>
      <c r="EY716" s="519">
        <v>0</v>
      </c>
      <c r="EZ716" s="519">
        <v>0</v>
      </c>
      <c r="FA716" s="519">
        <v>0</v>
      </c>
      <c r="FB716" s="519">
        <v>0</v>
      </c>
      <c r="FC716" s="519">
        <v>0</v>
      </c>
      <c r="FD716" s="519">
        <v>0</v>
      </c>
      <c r="FE716" s="519">
        <v>0</v>
      </c>
      <c r="FF716" s="519">
        <v>0</v>
      </c>
      <c r="FG716" s="519">
        <v>0</v>
      </c>
      <c r="FH716" s="519">
        <v>0</v>
      </c>
      <c r="FI716" s="519">
        <v>0</v>
      </c>
      <c r="FJ716" s="519">
        <v>0</v>
      </c>
      <c r="FK716" s="519">
        <v>0</v>
      </c>
      <c r="FL716" s="519">
        <v>0</v>
      </c>
      <c r="FM716" s="519">
        <v>0</v>
      </c>
      <c r="FN716" s="519">
        <v>0</v>
      </c>
      <c r="FO716" s="519">
        <v>0</v>
      </c>
      <c r="FP716" s="519">
        <v>0</v>
      </c>
      <c r="FQ716" s="519">
        <v>0</v>
      </c>
      <c r="FR716" s="519">
        <v>0</v>
      </c>
      <c r="FS716" s="519">
        <v>0</v>
      </c>
      <c r="FT716" s="519">
        <v>0</v>
      </c>
      <c r="FU716" s="519">
        <v>0</v>
      </c>
      <c r="FV716" s="519">
        <v>0</v>
      </c>
      <c r="FW716" s="519">
        <v>0</v>
      </c>
      <c r="FX716" s="519">
        <v>0</v>
      </c>
      <c r="FY716" s="519">
        <v>0</v>
      </c>
      <c r="FZ716" s="519">
        <v>0</v>
      </c>
      <c r="GA716" s="519">
        <v>0</v>
      </c>
      <c r="GB716" s="519">
        <v>0</v>
      </c>
      <c r="GC716" s="519">
        <v>0</v>
      </c>
      <c r="GD716" s="519">
        <v>0</v>
      </c>
      <c r="GE716" s="519">
        <v>0</v>
      </c>
      <c r="GF716" s="519">
        <v>0</v>
      </c>
      <c r="GG716" s="519">
        <v>0</v>
      </c>
      <c r="GH716" s="519">
        <v>0</v>
      </c>
      <c r="GI716" s="519">
        <v>0</v>
      </c>
      <c r="GJ716" s="519">
        <v>0</v>
      </c>
      <c r="GK716" s="519">
        <v>0</v>
      </c>
      <c r="GL716" s="519">
        <v>0</v>
      </c>
      <c r="GM716" s="519">
        <v>0</v>
      </c>
      <c r="GN716" s="519">
        <v>0</v>
      </c>
      <c r="GO716" s="519">
        <v>0</v>
      </c>
      <c r="GP716" s="519">
        <v>0</v>
      </c>
      <c r="GQ716" s="519">
        <v>0</v>
      </c>
      <c r="GR716" s="519">
        <v>0</v>
      </c>
      <c r="GS716" s="519">
        <v>0</v>
      </c>
      <c r="GT716" s="519">
        <v>0</v>
      </c>
      <c r="GU716" s="519">
        <v>0</v>
      </c>
      <c r="GV716" s="519">
        <v>0</v>
      </c>
      <c r="GW716" s="519">
        <v>0</v>
      </c>
      <c r="GX716" s="519">
        <v>0</v>
      </c>
      <c r="GY716" s="519">
        <v>0</v>
      </c>
      <c r="GZ716" s="519">
        <v>0</v>
      </c>
      <c r="HA716" s="519">
        <v>0</v>
      </c>
      <c r="HB716" s="519">
        <v>0</v>
      </c>
      <c r="HC716" s="519">
        <v>0</v>
      </c>
      <c r="HD716" s="519">
        <v>0</v>
      </c>
      <c r="HE716" s="519">
        <v>0</v>
      </c>
      <c r="HF716" s="519">
        <v>0</v>
      </c>
      <c r="HG716" s="519">
        <v>0</v>
      </c>
      <c r="HH716" s="519">
        <v>0</v>
      </c>
      <c r="HI716" s="519">
        <v>0</v>
      </c>
      <c r="HJ716" s="519">
        <v>0</v>
      </c>
      <c r="HK716" s="519">
        <v>0</v>
      </c>
      <c r="HL716" s="519">
        <v>0</v>
      </c>
      <c r="HM716" s="519">
        <v>0</v>
      </c>
      <c r="HN716" s="519">
        <v>0</v>
      </c>
      <c r="HO716" s="519">
        <v>0</v>
      </c>
      <c r="HP716" s="519">
        <v>0</v>
      </c>
      <c r="HQ716" s="519">
        <v>0</v>
      </c>
      <c r="HR716" s="519">
        <v>0</v>
      </c>
      <c r="HS716" s="519">
        <v>0</v>
      </c>
      <c r="HT716" s="519">
        <v>0</v>
      </c>
      <c r="HU716" s="519">
        <v>0</v>
      </c>
      <c r="HV716" s="519">
        <v>0</v>
      </c>
      <c r="HW716" s="519">
        <v>0</v>
      </c>
      <c r="HX716" s="519">
        <v>0</v>
      </c>
      <c r="HY716" s="519">
        <v>0</v>
      </c>
      <c r="HZ716" s="519">
        <v>0</v>
      </c>
      <c r="IA716" s="519">
        <v>0</v>
      </c>
      <c r="IB716" s="519">
        <v>0</v>
      </c>
      <c r="IC716" s="519">
        <v>0</v>
      </c>
      <c r="ID716" s="519">
        <v>0</v>
      </c>
      <c r="IE716" s="519">
        <v>0</v>
      </c>
      <c r="IF716" s="519">
        <v>0</v>
      </c>
      <c r="IG716" s="519">
        <v>0</v>
      </c>
      <c r="IH716" s="519">
        <v>0</v>
      </c>
      <c r="II716" s="519">
        <v>0</v>
      </c>
      <c r="IJ716" s="519">
        <v>0</v>
      </c>
      <c r="IK716" s="519">
        <v>0</v>
      </c>
    </row>
    <row r="717" spans="2:245" hidden="1">
      <c r="B717" s="519" t="s">
        <v>1058</v>
      </c>
      <c r="C717" s="519"/>
      <c r="D717" s="519"/>
      <c r="E717" s="519"/>
      <c r="F717" s="519">
        <v>2</v>
      </c>
      <c r="G717" s="519"/>
      <c r="H717" s="519">
        <v>10</v>
      </c>
      <c r="I717" s="519">
        <v>5</v>
      </c>
      <c r="J717" s="519" t="str">
        <f t="shared" si="36"/>
        <v>SDN10021005</v>
      </c>
      <c r="K717" s="519">
        <v>960</v>
      </c>
      <c r="M717" s="337"/>
      <c r="N717" s="519" t="s">
        <v>1062</v>
      </c>
      <c r="O717" s="519" t="s">
        <v>1060</v>
      </c>
      <c r="P717" s="519">
        <v>5</v>
      </c>
      <c r="Q717" s="521" t="str">
        <f t="shared" si="34"/>
        <v>SDN200205</v>
      </c>
      <c r="R717" s="519">
        <v>133</v>
      </c>
      <c r="S717" s="519">
        <v>362</v>
      </c>
      <c r="T717" s="519">
        <v>596</v>
      </c>
      <c r="U717" s="519">
        <v>835</v>
      </c>
      <c r="V717" s="519">
        <v>1079</v>
      </c>
      <c r="W717" s="519">
        <v>1328</v>
      </c>
      <c r="X717" s="519">
        <v>1584</v>
      </c>
      <c r="Y717" s="519">
        <v>1844</v>
      </c>
      <c r="Z717" s="519">
        <v>2111</v>
      </c>
      <c r="AA717" s="519">
        <v>3178</v>
      </c>
      <c r="AB717" s="519">
        <v>3492</v>
      </c>
      <c r="AC717" s="519">
        <v>3813</v>
      </c>
      <c r="AD717" s="519">
        <v>4143</v>
      </c>
      <c r="AE717" s="519">
        <v>4481</v>
      </c>
      <c r="AF717" s="519">
        <v>4828</v>
      </c>
      <c r="AG717" s="519">
        <v>5184</v>
      </c>
      <c r="AH717" s="519">
        <v>5548</v>
      </c>
      <c r="AI717" s="519">
        <v>5921</v>
      </c>
      <c r="AJ717" s="519">
        <v>6304</v>
      </c>
      <c r="AK717" s="519">
        <v>6698</v>
      </c>
      <c r="AL717" s="519">
        <v>6859</v>
      </c>
      <c r="AM717" s="519">
        <v>7025</v>
      </c>
      <c r="AN717" s="519">
        <v>7197</v>
      </c>
      <c r="AO717" s="519">
        <v>7376</v>
      </c>
      <c r="AP717" s="519">
        <v>7563</v>
      </c>
      <c r="AQ717" s="519">
        <v>7757</v>
      </c>
      <c r="AR717" s="519">
        <v>7959</v>
      </c>
      <c r="AS717" s="519">
        <v>8170</v>
      </c>
      <c r="AT717" s="519">
        <v>8391</v>
      </c>
      <c r="AU717" s="519">
        <v>8624</v>
      </c>
      <c r="AV717" s="519">
        <v>8870</v>
      </c>
      <c r="AW717" s="519">
        <v>9129</v>
      </c>
      <c r="AX717" s="519">
        <v>9401</v>
      </c>
      <c r="AY717" s="519">
        <v>9691</v>
      </c>
      <c r="AZ717" s="519">
        <v>0</v>
      </c>
      <c r="BA717" s="519">
        <v>0</v>
      </c>
      <c r="BB717" s="519">
        <v>0</v>
      </c>
      <c r="BC717" s="519">
        <v>0</v>
      </c>
      <c r="BD717" s="519">
        <v>0</v>
      </c>
      <c r="BE717" s="519">
        <v>0</v>
      </c>
      <c r="BF717" s="519">
        <v>0</v>
      </c>
      <c r="BG717" s="519">
        <v>0</v>
      </c>
      <c r="BH717" s="519">
        <v>0</v>
      </c>
      <c r="BI717" s="519">
        <v>0</v>
      </c>
      <c r="BJ717" s="519">
        <v>0</v>
      </c>
      <c r="BK717" s="519">
        <v>0</v>
      </c>
      <c r="BL717" s="519">
        <v>0</v>
      </c>
      <c r="BM717" s="519">
        <v>0</v>
      </c>
      <c r="BN717" s="519">
        <v>0</v>
      </c>
      <c r="BO717" s="519">
        <v>0</v>
      </c>
      <c r="BP717" s="519">
        <v>0</v>
      </c>
      <c r="BQ717" s="519">
        <v>0</v>
      </c>
      <c r="BR717" s="519">
        <v>0</v>
      </c>
      <c r="BS717" s="519">
        <v>0</v>
      </c>
      <c r="BT717" s="519">
        <v>0</v>
      </c>
      <c r="BU717" s="519">
        <v>0</v>
      </c>
      <c r="BV717" s="519">
        <v>0</v>
      </c>
      <c r="BW717" s="519">
        <v>0</v>
      </c>
      <c r="BX717" s="519">
        <v>0</v>
      </c>
      <c r="BY717" s="519">
        <v>0</v>
      </c>
      <c r="BZ717" s="519">
        <v>0</v>
      </c>
      <c r="CA717" s="519">
        <v>0</v>
      </c>
      <c r="CB717" s="519">
        <v>0</v>
      </c>
      <c r="CC717" s="519">
        <v>0</v>
      </c>
      <c r="CD717" s="519">
        <v>0</v>
      </c>
      <c r="CE717" s="519">
        <v>0</v>
      </c>
      <c r="CF717" s="519">
        <v>0</v>
      </c>
      <c r="CG717" s="519">
        <v>0</v>
      </c>
      <c r="CH717" s="519">
        <v>0</v>
      </c>
      <c r="CI717" s="519">
        <v>0</v>
      </c>
      <c r="CJ717" s="519">
        <v>0</v>
      </c>
      <c r="CK717" s="519">
        <v>0</v>
      </c>
      <c r="CL717" s="519">
        <v>0</v>
      </c>
      <c r="CM717" s="519">
        <v>0</v>
      </c>
      <c r="CN717" s="519">
        <v>0</v>
      </c>
      <c r="CO717" s="519">
        <v>0</v>
      </c>
      <c r="CP717" s="519">
        <v>0</v>
      </c>
      <c r="CQ717" s="519">
        <v>0</v>
      </c>
      <c r="CR717" s="519">
        <v>0</v>
      </c>
      <c r="CS717" s="519">
        <v>0</v>
      </c>
      <c r="CT717" s="519">
        <v>0</v>
      </c>
      <c r="CU717" s="519">
        <v>0</v>
      </c>
      <c r="CV717" s="519">
        <v>0</v>
      </c>
      <c r="CW717" s="519">
        <v>0</v>
      </c>
      <c r="CX717" s="519">
        <v>0</v>
      </c>
      <c r="CY717" s="519">
        <v>0</v>
      </c>
      <c r="CZ717" s="519">
        <v>0</v>
      </c>
      <c r="DA717" s="519">
        <v>0</v>
      </c>
      <c r="DB717" s="519">
        <v>0</v>
      </c>
      <c r="DC717" s="519">
        <v>0</v>
      </c>
      <c r="DD717" s="519">
        <v>0</v>
      </c>
      <c r="DE717" s="519">
        <v>0</v>
      </c>
      <c r="DF717" s="519">
        <v>0</v>
      </c>
      <c r="DG717" s="519">
        <v>0</v>
      </c>
      <c r="DH717" s="519">
        <v>0</v>
      </c>
      <c r="DI717" s="519">
        <v>0</v>
      </c>
      <c r="DJ717" s="519">
        <v>0</v>
      </c>
      <c r="DK717" s="519">
        <v>0</v>
      </c>
      <c r="DL717" s="519">
        <v>0</v>
      </c>
      <c r="DM717" s="519">
        <v>0</v>
      </c>
      <c r="DN717" s="519">
        <v>0</v>
      </c>
      <c r="DO717" s="519">
        <v>0</v>
      </c>
      <c r="DP717" s="519">
        <v>0</v>
      </c>
      <c r="DQ717" s="519">
        <v>0</v>
      </c>
      <c r="DR717" s="519">
        <v>0</v>
      </c>
      <c r="DS717" s="519">
        <v>0</v>
      </c>
      <c r="DT717" s="519">
        <v>0</v>
      </c>
      <c r="DU717" s="519">
        <v>0</v>
      </c>
      <c r="DV717" s="519">
        <v>0</v>
      </c>
      <c r="DW717" s="519">
        <v>0</v>
      </c>
      <c r="DX717" s="519">
        <v>0</v>
      </c>
      <c r="DZ717" s="337"/>
      <c r="EA717" s="519" t="s">
        <v>1062</v>
      </c>
      <c r="EB717" s="519" t="s">
        <v>1060</v>
      </c>
      <c r="EC717" s="519">
        <v>5</v>
      </c>
      <c r="ED717" s="521" t="str">
        <f t="shared" si="35"/>
        <v>SDN200205</v>
      </c>
      <c r="EE717" s="519">
        <v>270</v>
      </c>
      <c r="EF717" s="519">
        <v>756</v>
      </c>
      <c r="EG717" s="519">
        <v>1341</v>
      </c>
      <c r="EH717" s="519">
        <v>1911</v>
      </c>
      <c r="EI717" s="519">
        <v>2470</v>
      </c>
      <c r="EJ717" s="519">
        <v>3013</v>
      </c>
      <c r="EK717" s="519">
        <v>3549</v>
      </c>
      <c r="EL717" s="519">
        <v>4073</v>
      </c>
      <c r="EM717" s="519">
        <v>4588</v>
      </c>
      <c r="EN717" s="519">
        <v>5258</v>
      </c>
      <c r="EO717" s="519">
        <v>5658</v>
      </c>
      <c r="EP717" s="519">
        <v>6051</v>
      </c>
      <c r="EQ717" s="519">
        <v>6440</v>
      </c>
      <c r="ER717" s="519">
        <v>6824</v>
      </c>
      <c r="ES717" s="519">
        <v>7204</v>
      </c>
      <c r="ET717" s="519">
        <v>7579</v>
      </c>
      <c r="EU717" s="519">
        <v>7946</v>
      </c>
      <c r="EV717" s="519">
        <v>8308</v>
      </c>
      <c r="EW717" s="519">
        <v>8665</v>
      </c>
      <c r="EX717" s="519">
        <v>0</v>
      </c>
      <c r="EY717" s="519">
        <v>0</v>
      </c>
      <c r="EZ717" s="519">
        <v>0</v>
      </c>
      <c r="FA717" s="519">
        <v>0</v>
      </c>
      <c r="FB717" s="519">
        <v>0</v>
      </c>
      <c r="FC717" s="519">
        <v>0</v>
      </c>
      <c r="FD717" s="519">
        <v>0</v>
      </c>
      <c r="FE717" s="519">
        <v>0</v>
      </c>
      <c r="FF717" s="519">
        <v>0</v>
      </c>
      <c r="FG717" s="519">
        <v>0</v>
      </c>
      <c r="FH717" s="519">
        <v>0</v>
      </c>
      <c r="FI717" s="519">
        <v>0</v>
      </c>
      <c r="FJ717" s="519">
        <v>0</v>
      </c>
      <c r="FK717" s="519">
        <v>0</v>
      </c>
      <c r="FL717" s="519">
        <v>0</v>
      </c>
      <c r="FM717" s="519">
        <v>0</v>
      </c>
      <c r="FN717" s="519">
        <v>0</v>
      </c>
      <c r="FO717" s="519">
        <v>0</v>
      </c>
      <c r="FP717" s="519">
        <v>0</v>
      </c>
      <c r="FQ717" s="519">
        <v>0</v>
      </c>
      <c r="FR717" s="519">
        <v>0</v>
      </c>
      <c r="FS717" s="519">
        <v>0</v>
      </c>
      <c r="FT717" s="519">
        <v>0</v>
      </c>
      <c r="FU717" s="519">
        <v>0</v>
      </c>
      <c r="FV717" s="519">
        <v>0</v>
      </c>
      <c r="FW717" s="519">
        <v>0</v>
      </c>
      <c r="FX717" s="519">
        <v>0</v>
      </c>
      <c r="FY717" s="519">
        <v>0</v>
      </c>
      <c r="FZ717" s="519">
        <v>0</v>
      </c>
      <c r="GA717" s="519">
        <v>0</v>
      </c>
      <c r="GB717" s="519">
        <v>0</v>
      </c>
      <c r="GC717" s="519">
        <v>0</v>
      </c>
      <c r="GD717" s="519">
        <v>0</v>
      </c>
      <c r="GE717" s="519">
        <v>0</v>
      </c>
      <c r="GF717" s="519">
        <v>0</v>
      </c>
      <c r="GG717" s="519">
        <v>0</v>
      </c>
      <c r="GH717" s="519">
        <v>0</v>
      </c>
      <c r="GI717" s="519">
        <v>0</v>
      </c>
      <c r="GJ717" s="519">
        <v>0</v>
      </c>
      <c r="GK717" s="519">
        <v>0</v>
      </c>
      <c r="GL717" s="519">
        <v>0</v>
      </c>
      <c r="GM717" s="519">
        <v>0</v>
      </c>
      <c r="GN717" s="519">
        <v>0</v>
      </c>
      <c r="GO717" s="519">
        <v>0</v>
      </c>
      <c r="GP717" s="519">
        <v>0</v>
      </c>
      <c r="GQ717" s="519">
        <v>0</v>
      </c>
      <c r="GR717" s="519">
        <v>0</v>
      </c>
      <c r="GS717" s="519">
        <v>0</v>
      </c>
      <c r="GT717" s="519">
        <v>0</v>
      </c>
      <c r="GU717" s="519">
        <v>0</v>
      </c>
      <c r="GV717" s="519">
        <v>0</v>
      </c>
      <c r="GW717" s="519">
        <v>0</v>
      </c>
      <c r="GX717" s="519">
        <v>0</v>
      </c>
      <c r="GY717" s="519">
        <v>0</v>
      </c>
      <c r="GZ717" s="519">
        <v>0</v>
      </c>
      <c r="HA717" s="519">
        <v>0</v>
      </c>
      <c r="HB717" s="519">
        <v>0</v>
      </c>
      <c r="HC717" s="519">
        <v>0</v>
      </c>
      <c r="HD717" s="519">
        <v>0</v>
      </c>
      <c r="HE717" s="519">
        <v>0</v>
      </c>
      <c r="HF717" s="519">
        <v>0</v>
      </c>
      <c r="HG717" s="519">
        <v>0</v>
      </c>
      <c r="HH717" s="519">
        <v>0</v>
      </c>
      <c r="HI717" s="519">
        <v>0</v>
      </c>
      <c r="HJ717" s="519">
        <v>0</v>
      </c>
      <c r="HK717" s="519">
        <v>0</v>
      </c>
      <c r="HL717" s="519">
        <v>0</v>
      </c>
      <c r="HM717" s="519">
        <v>0</v>
      </c>
      <c r="HN717" s="519">
        <v>0</v>
      </c>
      <c r="HO717" s="519">
        <v>0</v>
      </c>
      <c r="HP717" s="519">
        <v>0</v>
      </c>
      <c r="HQ717" s="519">
        <v>0</v>
      </c>
      <c r="HR717" s="519">
        <v>0</v>
      </c>
      <c r="HS717" s="519">
        <v>0</v>
      </c>
      <c r="HT717" s="519">
        <v>0</v>
      </c>
      <c r="HU717" s="519">
        <v>0</v>
      </c>
      <c r="HV717" s="519">
        <v>0</v>
      </c>
      <c r="HW717" s="519">
        <v>0</v>
      </c>
      <c r="HX717" s="519">
        <v>0</v>
      </c>
      <c r="HY717" s="519">
        <v>0</v>
      </c>
      <c r="HZ717" s="519">
        <v>0</v>
      </c>
      <c r="IA717" s="519">
        <v>0</v>
      </c>
      <c r="IB717" s="519">
        <v>0</v>
      </c>
      <c r="IC717" s="519">
        <v>0</v>
      </c>
      <c r="ID717" s="519">
        <v>0</v>
      </c>
      <c r="IE717" s="519">
        <v>0</v>
      </c>
      <c r="IF717" s="519">
        <v>0</v>
      </c>
      <c r="IG717" s="519">
        <v>0</v>
      </c>
      <c r="IH717" s="519">
        <v>0</v>
      </c>
      <c r="II717" s="519">
        <v>0</v>
      </c>
      <c r="IJ717" s="519">
        <v>0</v>
      </c>
      <c r="IK717" s="519">
        <v>0</v>
      </c>
    </row>
    <row r="718" spans="2:245" hidden="1">
      <c r="B718" s="519" t="s">
        <v>1058</v>
      </c>
      <c r="C718" s="519"/>
      <c r="D718" s="519"/>
      <c r="E718" s="519"/>
      <c r="F718" s="519">
        <v>2</v>
      </c>
      <c r="G718" s="519"/>
      <c r="H718" s="519">
        <v>10</v>
      </c>
      <c r="I718" s="519">
        <v>6</v>
      </c>
      <c r="J718" s="519" t="str">
        <f t="shared" si="36"/>
        <v>SDN10021006</v>
      </c>
      <c r="K718" s="519">
        <v>768</v>
      </c>
      <c r="M718" s="337"/>
      <c r="N718" s="519" t="s">
        <v>1062</v>
      </c>
      <c r="O718" s="519" t="s">
        <v>1060</v>
      </c>
      <c r="P718" s="519">
        <v>6</v>
      </c>
      <c r="Q718" s="521" t="str">
        <f t="shared" si="34"/>
        <v>SDN200206</v>
      </c>
      <c r="R718" s="519">
        <v>128</v>
      </c>
      <c r="S718" s="519">
        <v>356</v>
      </c>
      <c r="T718" s="519">
        <v>587</v>
      </c>
      <c r="U718" s="519">
        <v>824</v>
      </c>
      <c r="V718" s="519">
        <v>1067</v>
      </c>
      <c r="W718" s="519">
        <v>1313</v>
      </c>
      <c r="X718" s="519">
        <v>1566</v>
      </c>
      <c r="Y718" s="519">
        <v>1825</v>
      </c>
      <c r="Z718" s="519">
        <v>2089</v>
      </c>
      <c r="AA718" s="519">
        <v>3146</v>
      </c>
      <c r="AB718" s="519">
        <v>3458</v>
      </c>
      <c r="AC718" s="519">
        <v>3777</v>
      </c>
      <c r="AD718" s="519">
        <v>4105</v>
      </c>
      <c r="AE718" s="519">
        <v>4441</v>
      </c>
      <c r="AF718" s="519">
        <v>4785</v>
      </c>
      <c r="AG718" s="519">
        <v>5138</v>
      </c>
      <c r="AH718" s="519">
        <v>5499</v>
      </c>
      <c r="AI718" s="519">
        <v>5870</v>
      </c>
      <c r="AJ718" s="519">
        <v>6251</v>
      </c>
      <c r="AK718" s="519">
        <v>6643</v>
      </c>
      <c r="AL718" s="519">
        <v>6803</v>
      </c>
      <c r="AM718" s="519">
        <v>6969</v>
      </c>
      <c r="AN718" s="519">
        <v>7142</v>
      </c>
      <c r="AO718" s="519">
        <v>7323</v>
      </c>
      <c r="AP718" s="519">
        <v>7511</v>
      </c>
      <c r="AQ718" s="519">
        <v>7706</v>
      </c>
      <c r="AR718" s="519">
        <v>7910</v>
      </c>
      <c r="AS718" s="519">
        <v>8125</v>
      </c>
      <c r="AT718" s="519">
        <v>8350</v>
      </c>
      <c r="AU718" s="519">
        <v>8588</v>
      </c>
      <c r="AV718" s="519">
        <v>8838</v>
      </c>
      <c r="AW718" s="519">
        <v>9101</v>
      </c>
      <c r="AX718" s="519">
        <v>9382</v>
      </c>
      <c r="AY718" s="519">
        <v>9681</v>
      </c>
      <c r="AZ718" s="519">
        <v>0</v>
      </c>
      <c r="BA718" s="519">
        <v>0</v>
      </c>
      <c r="BB718" s="519">
        <v>0</v>
      </c>
      <c r="BC718" s="519">
        <v>0</v>
      </c>
      <c r="BD718" s="519">
        <v>0</v>
      </c>
      <c r="BE718" s="519">
        <v>0</v>
      </c>
      <c r="BF718" s="519">
        <v>0</v>
      </c>
      <c r="BG718" s="519">
        <v>0</v>
      </c>
      <c r="BH718" s="519">
        <v>0</v>
      </c>
      <c r="BI718" s="519">
        <v>0</v>
      </c>
      <c r="BJ718" s="519">
        <v>0</v>
      </c>
      <c r="BK718" s="519">
        <v>0</v>
      </c>
      <c r="BL718" s="519">
        <v>0</v>
      </c>
      <c r="BM718" s="519">
        <v>0</v>
      </c>
      <c r="BN718" s="519">
        <v>0</v>
      </c>
      <c r="BO718" s="519">
        <v>0</v>
      </c>
      <c r="BP718" s="519">
        <v>0</v>
      </c>
      <c r="BQ718" s="519">
        <v>0</v>
      </c>
      <c r="BR718" s="519">
        <v>0</v>
      </c>
      <c r="BS718" s="519">
        <v>0</v>
      </c>
      <c r="BT718" s="519">
        <v>0</v>
      </c>
      <c r="BU718" s="519">
        <v>0</v>
      </c>
      <c r="BV718" s="519">
        <v>0</v>
      </c>
      <c r="BW718" s="519">
        <v>0</v>
      </c>
      <c r="BX718" s="519">
        <v>0</v>
      </c>
      <c r="BY718" s="519">
        <v>0</v>
      </c>
      <c r="BZ718" s="519">
        <v>0</v>
      </c>
      <c r="CA718" s="519">
        <v>0</v>
      </c>
      <c r="CB718" s="519">
        <v>0</v>
      </c>
      <c r="CC718" s="519">
        <v>0</v>
      </c>
      <c r="CD718" s="519">
        <v>0</v>
      </c>
      <c r="CE718" s="519">
        <v>0</v>
      </c>
      <c r="CF718" s="519">
        <v>0</v>
      </c>
      <c r="CG718" s="519">
        <v>0</v>
      </c>
      <c r="CH718" s="519">
        <v>0</v>
      </c>
      <c r="CI718" s="519">
        <v>0</v>
      </c>
      <c r="CJ718" s="519">
        <v>0</v>
      </c>
      <c r="CK718" s="519">
        <v>0</v>
      </c>
      <c r="CL718" s="519">
        <v>0</v>
      </c>
      <c r="CM718" s="519">
        <v>0</v>
      </c>
      <c r="CN718" s="519">
        <v>0</v>
      </c>
      <c r="CO718" s="519">
        <v>0</v>
      </c>
      <c r="CP718" s="519">
        <v>0</v>
      </c>
      <c r="CQ718" s="519">
        <v>0</v>
      </c>
      <c r="CR718" s="519">
        <v>0</v>
      </c>
      <c r="CS718" s="519">
        <v>0</v>
      </c>
      <c r="CT718" s="519">
        <v>0</v>
      </c>
      <c r="CU718" s="519">
        <v>0</v>
      </c>
      <c r="CV718" s="519">
        <v>0</v>
      </c>
      <c r="CW718" s="519">
        <v>0</v>
      </c>
      <c r="CX718" s="519">
        <v>0</v>
      </c>
      <c r="CY718" s="519">
        <v>0</v>
      </c>
      <c r="CZ718" s="519">
        <v>0</v>
      </c>
      <c r="DA718" s="519">
        <v>0</v>
      </c>
      <c r="DB718" s="519">
        <v>0</v>
      </c>
      <c r="DC718" s="519">
        <v>0</v>
      </c>
      <c r="DD718" s="519">
        <v>0</v>
      </c>
      <c r="DE718" s="519">
        <v>0</v>
      </c>
      <c r="DF718" s="519">
        <v>0</v>
      </c>
      <c r="DG718" s="519">
        <v>0</v>
      </c>
      <c r="DH718" s="519">
        <v>0</v>
      </c>
      <c r="DI718" s="519">
        <v>0</v>
      </c>
      <c r="DJ718" s="519">
        <v>0</v>
      </c>
      <c r="DK718" s="519">
        <v>0</v>
      </c>
      <c r="DL718" s="519">
        <v>0</v>
      </c>
      <c r="DM718" s="519">
        <v>0</v>
      </c>
      <c r="DN718" s="519">
        <v>0</v>
      </c>
      <c r="DO718" s="519">
        <v>0</v>
      </c>
      <c r="DP718" s="519">
        <v>0</v>
      </c>
      <c r="DQ718" s="519">
        <v>0</v>
      </c>
      <c r="DR718" s="519">
        <v>0</v>
      </c>
      <c r="DS718" s="519">
        <v>0</v>
      </c>
      <c r="DT718" s="519">
        <v>0</v>
      </c>
      <c r="DU718" s="519">
        <v>0</v>
      </c>
      <c r="DV718" s="519">
        <v>0</v>
      </c>
      <c r="DW718" s="519">
        <v>0</v>
      </c>
      <c r="DX718" s="519">
        <v>0</v>
      </c>
      <c r="DZ718" s="337"/>
      <c r="EA718" s="519" t="s">
        <v>1062</v>
      </c>
      <c r="EB718" s="519" t="s">
        <v>1060</v>
      </c>
      <c r="EC718" s="519">
        <v>6</v>
      </c>
      <c r="ED718" s="521" t="str">
        <f t="shared" si="35"/>
        <v>SDN200206</v>
      </c>
      <c r="EE718" s="519">
        <v>260</v>
      </c>
      <c r="EF718" s="519">
        <v>740</v>
      </c>
      <c r="EG718" s="519">
        <v>1319</v>
      </c>
      <c r="EH718" s="519">
        <v>1883</v>
      </c>
      <c r="EI718" s="519">
        <v>2436</v>
      </c>
      <c r="EJ718" s="519">
        <v>2974</v>
      </c>
      <c r="EK718" s="519">
        <v>3502</v>
      </c>
      <c r="EL718" s="519">
        <v>4024</v>
      </c>
      <c r="EM718" s="519">
        <v>4533</v>
      </c>
      <c r="EN718" s="519">
        <v>5201</v>
      </c>
      <c r="EO718" s="519">
        <v>5598</v>
      </c>
      <c r="EP718" s="519">
        <v>5989</v>
      </c>
      <c r="EQ718" s="519">
        <v>6377</v>
      </c>
      <c r="ER718" s="519">
        <v>6760</v>
      </c>
      <c r="ES718" s="519">
        <v>7135</v>
      </c>
      <c r="ET718" s="519">
        <v>7505</v>
      </c>
      <c r="EU718" s="519">
        <v>7869</v>
      </c>
      <c r="EV718" s="519">
        <v>8227</v>
      </c>
      <c r="EW718" s="519">
        <v>8583</v>
      </c>
      <c r="EX718" s="519">
        <v>0</v>
      </c>
      <c r="EY718" s="519">
        <v>0</v>
      </c>
      <c r="EZ718" s="519">
        <v>0</v>
      </c>
      <c r="FA718" s="519">
        <v>0</v>
      </c>
      <c r="FB718" s="519">
        <v>0</v>
      </c>
      <c r="FC718" s="519">
        <v>0</v>
      </c>
      <c r="FD718" s="519">
        <v>0</v>
      </c>
      <c r="FE718" s="519">
        <v>0</v>
      </c>
      <c r="FF718" s="519">
        <v>0</v>
      </c>
      <c r="FG718" s="519">
        <v>0</v>
      </c>
      <c r="FH718" s="519">
        <v>0</v>
      </c>
      <c r="FI718" s="519">
        <v>0</v>
      </c>
      <c r="FJ718" s="519">
        <v>0</v>
      </c>
      <c r="FK718" s="519">
        <v>0</v>
      </c>
      <c r="FL718" s="519">
        <v>0</v>
      </c>
      <c r="FM718" s="519">
        <v>0</v>
      </c>
      <c r="FN718" s="519">
        <v>0</v>
      </c>
      <c r="FO718" s="519">
        <v>0</v>
      </c>
      <c r="FP718" s="519">
        <v>0</v>
      </c>
      <c r="FQ718" s="519">
        <v>0</v>
      </c>
      <c r="FR718" s="519">
        <v>0</v>
      </c>
      <c r="FS718" s="519">
        <v>0</v>
      </c>
      <c r="FT718" s="519">
        <v>0</v>
      </c>
      <c r="FU718" s="519">
        <v>0</v>
      </c>
      <c r="FV718" s="519">
        <v>0</v>
      </c>
      <c r="FW718" s="519">
        <v>0</v>
      </c>
      <c r="FX718" s="519">
        <v>0</v>
      </c>
      <c r="FY718" s="519">
        <v>0</v>
      </c>
      <c r="FZ718" s="519">
        <v>0</v>
      </c>
      <c r="GA718" s="519">
        <v>0</v>
      </c>
      <c r="GB718" s="519">
        <v>0</v>
      </c>
      <c r="GC718" s="519">
        <v>0</v>
      </c>
      <c r="GD718" s="519">
        <v>0</v>
      </c>
      <c r="GE718" s="519">
        <v>0</v>
      </c>
      <c r="GF718" s="519">
        <v>0</v>
      </c>
      <c r="GG718" s="519">
        <v>0</v>
      </c>
      <c r="GH718" s="519">
        <v>0</v>
      </c>
      <c r="GI718" s="519">
        <v>0</v>
      </c>
      <c r="GJ718" s="519">
        <v>0</v>
      </c>
      <c r="GK718" s="519">
        <v>0</v>
      </c>
      <c r="GL718" s="519">
        <v>0</v>
      </c>
      <c r="GM718" s="519">
        <v>0</v>
      </c>
      <c r="GN718" s="519">
        <v>0</v>
      </c>
      <c r="GO718" s="519">
        <v>0</v>
      </c>
      <c r="GP718" s="519">
        <v>0</v>
      </c>
      <c r="GQ718" s="519">
        <v>0</v>
      </c>
      <c r="GR718" s="519">
        <v>0</v>
      </c>
      <c r="GS718" s="519">
        <v>0</v>
      </c>
      <c r="GT718" s="519">
        <v>0</v>
      </c>
      <c r="GU718" s="519">
        <v>0</v>
      </c>
      <c r="GV718" s="519">
        <v>0</v>
      </c>
      <c r="GW718" s="519">
        <v>0</v>
      </c>
      <c r="GX718" s="519">
        <v>0</v>
      </c>
      <c r="GY718" s="519">
        <v>0</v>
      </c>
      <c r="GZ718" s="519">
        <v>0</v>
      </c>
      <c r="HA718" s="519">
        <v>0</v>
      </c>
      <c r="HB718" s="519">
        <v>0</v>
      </c>
      <c r="HC718" s="519">
        <v>0</v>
      </c>
      <c r="HD718" s="519">
        <v>0</v>
      </c>
      <c r="HE718" s="519">
        <v>0</v>
      </c>
      <c r="HF718" s="519">
        <v>0</v>
      </c>
      <c r="HG718" s="519">
        <v>0</v>
      </c>
      <c r="HH718" s="519">
        <v>0</v>
      </c>
      <c r="HI718" s="519">
        <v>0</v>
      </c>
      <c r="HJ718" s="519">
        <v>0</v>
      </c>
      <c r="HK718" s="519">
        <v>0</v>
      </c>
      <c r="HL718" s="519">
        <v>0</v>
      </c>
      <c r="HM718" s="519">
        <v>0</v>
      </c>
      <c r="HN718" s="519">
        <v>0</v>
      </c>
      <c r="HO718" s="519">
        <v>0</v>
      </c>
      <c r="HP718" s="519">
        <v>0</v>
      </c>
      <c r="HQ718" s="519">
        <v>0</v>
      </c>
      <c r="HR718" s="519">
        <v>0</v>
      </c>
      <c r="HS718" s="519">
        <v>0</v>
      </c>
      <c r="HT718" s="519">
        <v>0</v>
      </c>
      <c r="HU718" s="519">
        <v>0</v>
      </c>
      <c r="HV718" s="519">
        <v>0</v>
      </c>
      <c r="HW718" s="519">
        <v>0</v>
      </c>
      <c r="HX718" s="519">
        <v>0</v>
      </c>
      <c r="HY718" s="519">
        <v>0</v>
      </c>
      <c r="HZ718" s="519">
        <v>0</v>
      </c>
      <c r="IA718" s="519">
        <v>0</v>
      </c>
      <c r="IB718" s="519">
        <v>0</v>
      </c>
      <c r="IC718" s="519">
        <v>0</v>
      </c>
      <c r="ID718" s="519">
        <v>0</v>
      </c>
      <c r="IE718" s="519">
        <v>0</v>
      </c>
      <c r="IF718" s="519">
        <v>0</v>
      </c>
      <c r="IG718" s="519">
        <v>0</v>
      </c>
      <c r="IH718" s="519">
        <v>0</v>
      </c>
      <c r="II718" s="519">
        <v>0</v>
      </c>
      <c r="IJ718" s="519">
        <v>0</v>
      </c>
      <c r="IK718" s="519">
        <v>0</v>
      </c>
    </row>
    <row r="719" spans="2:245" hidden="1">
      <c r="B719" s="519" t="s">
        <v>1058</v>
      </c>
      <c r="C719" s="519"/>
      <c r="D719" s="519"/>
      <c r="E719" s="519"/>
      <c r="F719" s="519">
        <v>2</v>
      </c>
      <c r="G719" s="519"/>
      <c r="H719" s="519">
        <v>10</v>
      </c>
      <c r="I719" s="519">
        <v>7</v>
      </c>
      <c r="J719" s="519" t="str">
        <f t="shared" si="36"/>
        <v>SDN10021007</v>
      </c>
      <c r="K719" s="519">
        <v>768</v>
      </c>
      <c r="M719" s="337"/>
      <c r="N719" s="519" t="s">
        <v>1062</v>
      </c>
      <c r="O719" s="519" t="s">
        <v>1060</v>
      </c>
      <c r="P719" s="519">
        <v>7</v>
      </c>
      <c r="Q719" s="521" t="str">
        <f t="shared" si="34"/>
        <v>SDN200207</v>
      </c>
      <c r="R719" s="519">
        <v>125</v>
      </c>
      <c r="S719" s="519">
        <v>349</v>
      </c>
      <c r="T719" s="519">
        <v>578</v>
      </c>
      <c r="U719" s="519">
        <v>813</v>
      </c>
      <c r="V719" s="519">
        <v>1052</v>
      </c>
      <c r="W719" s="519">
        <v>1298</v>
      </c>
      <c r="X719" s="519">
        <v>1548</v>
      </c>
      <c r="Y719" s="519">
        <v>1804</v>
      </c>
      <c r="Z719" s="519">
        <v>2066</v>
      </c>
      <c r="AA719" s="519">
        <v>3113</v>
      </c>
      <c r="AB719" s="519">
        <v>3421</v>
      </c>
      <c r="AC719" s="519">
        <v>3739</v>
      </c>
      <c r="AD719" s="519">
        <v>4064</v>
      </c>
      <c r="AE719" s="519">
        <v>4397</v>
      </c>
      <c r="AF719" s="519">
        <v>4738</v>
      </c>
      <c r="AG719" s="519">
        <v>5087</v>
      </c>
      <c r="AH719" s="519">
        <v>5446</v>
      </c>
      <c r="AI719" s="519">
        <v>5814</v>
      </c>
      <c r="AJ719" s="519">
        <v>6193</v>
      </c>
      <c r="AK719" s="519">
        <v>6582</v>
      </c>
      <c r="AL719" s="519">
        <v>6742</v>
      </c>
      <c r="AM719" s="519">
        <v>6909</v>
      </c>
      <c r="AN719" s="519">
        <v>7083</v>
      </c>
      <c r="AO719" s="519">
        <v>7264</v>
      </c>
      <c r="AP719" s="519">
        <v>7453</v>
      </c>
      <c r="AQ719" s="519">
        <v>7651</v>
      </c>
      <c r="AR719" s="519">
        <v>7858</v>
      </c>
      <c r="AS719" s="519">
        <v>8076</v>
      </c>
      <c r="AT719" s="519">
        <v>8306</v>
      </c>
      <c r="AU719" s="519">
        <v>8547</v>
      </c>
      <c r="AV719" s="519">
        <v>8802</v>
      </c>
      <c r="AW719" s="519">
        <v>9074</v>
      </c>
      <c r="AX719" s="519">
        <v>9363</v>
      </c>
      <c r="AY719" s="519">
        <v>9671</v>
      </c>
      <c r="AZ719" s="519">
        <v>0</v>
      </c>
      <c r="BA719" s="519">
        <v>0</v>
      </c>
      <c r="BB719" s="519">
        <v>0</v>
      </c>
      <c r="BC719" s="519">
        <v>0</v>
      </c>
      <c r="BD719" s="519">
        <v>0</v>
      </c>
      <c r="BE719" s="519">
        <v>0</v>
      </c>
      <c r="BF719" s="519">
        <v>0</v>
      </c>
      <c r="BG719" s="519">
        <v>0</v>
      </c>
      <c r="BH719" s="519">
        <v>0</v>
      </c>
      <c r="BI719" s="519">
        <v>0</v>
      </c>
      <c r="BJ719" s="519">
        <v>0</v>
      </c>
      <c r="BK719" s="519">
        <v>0</v>
      </c>
      <c r="BL719" s="519">
        <v>0</v>
      </c>
      <c r="BM719" s="519">
        <v>0</v>
      </c>
      <c r="BN719" s="519">
        <v>0</v>
      </c>
      <c r="BO719" s="519">
        <v>0</v>
      </c>
      <c r="BP719" s="519">
        <v>0</v>
      </c>
      <c r="BQ719" s="519">
        <v>0</v>
      </c>
      <c r="BR719" s="519">
        <v>0</v>
      </c>
      <c r="BS719" s="519">
        <v>0</v>
      </c>
      <c r="BT719" s="519">
        <v>0</v>
      </c>
      <c r="BU719" s="519">
        <v>0</v>
      </c>
      <c r="BV719" s="519">
        <v>0</v>
      </c>
      <c r="BW719" s="519">
        <v>0</v>
      </c>
      <c r="BX719" s="519">
        <v>0</v>
      </c>
      <c r="BY719" s="519">
        <v>0</v>
      </c>
      <c r="BZ719" s="519">
        <v>0</v>
      </c>
      <c r="CA719" s="519">
        <v>0</v>
      </c>
      <c r="CB719" s="519">
        <v>0</v>
      </c>
      <c r="CC719" s="519">
        <v>0</v>
      </c>
      <c r="CD719" s="519">
        <v>0</v>
      </c>
      <c r="CE719" s="519">
        <v>0</v>
      </c>
      <c r="CF719" s="519">
        <v>0</v>
      </c>
      <c r="CG719" s="519">
        <v>0</v>
      </c>
      <c r="CH719" s="519">
        <v>0</v>
      </c>
      <c r="CI719" s="519">
        <v>0</v>
      </c>
      <c r="CJ719" s="519">
        <v>0</v>
      </c>
      <c r="CK719" s="519">
        <v>0</v>
      </c>
      <c r="CL719" s="519">
        <v>0</v>
      </c>
      <c r="CM719" s="519">
        <v>0</v>
      </c>
      <c r="CN719" s="519">
        <v>0</v>
      </c>
      <c r="CO719" s="519">
        <v>0</v>
      </c>
      <c r="CP719" s="519">
        <v>0</v>
      </c>
      <c r="CQ719" s="519">
        <v>0</v>
      </c>
      <c r="CR719" s="519">
        <v>0</v>
      </c>
      <c r="CS719" s="519">
        <v>0</v>
      </c>
      <c r="CT719" s="519">
        <v>0</v>
      </c>
      <c r="CU719" s="519">
        <v>0</v>
      </c>
      <c r="CV719" s="519">
        <v>0</v>
      </c>
      <c r="CW719" s="519">
        <v>0</v>
      </c>
      <c r="CX719" s="519">
        <v>0</v>
      </c>
      <c r="CY719" s="519">
        <v>0</v>
      </c>
      <c r="CZ719" s="519">
        <v>0</v>
      </c>
      <c r="DA719" s="519">
        <v>0</v>
      </c>
      <c r="DB719" s="519">
        <v>0</v>
      </c>
      <c r="DC719" s="519">
        <v>0</v>
      </c>
      <c r="DD719" s="519">
        <v>0</v>
      </c>
      <c r="DE719" s="519">
        <v>0</v>
      </c>
      <c r="DF719" s="519">
        <v>0</v>
      </c>
      <c r="DG719" s="519">
        <v>0</v>
      </c>
      <c r="DH719" s="519">
        <v>0</v>
      </c>
      <c r="DI719" s="519">
        <v>0</v>
      </c>
      <c r="DJ719" s="519">
        <v>0</v>
      </c>
      <c r="DK719" s="519">
        <v>0</v>
      </c>
      <c r="DL719" s="519">
        <v>0</v>
      </c>
      <c r="DM719" s="519">
        <v>0</v>
      </c>
      <c r="DN719" s="519">
        <v>0</v>
      </c>
      <c r="DO719" s="519">
        <v>0</v>
      </c>
      <c r="DP719" s="519">
        <v>0</v>
      </c>
      <c r="DQ719" s="519">
        <v>0</v>
      </c>
      <c r="DR719" s="519">
        <v>0</v>
      </c>
      <c r="DS719" s="519">
        <v>0</v>
      </c>
      <c r="DT719" s="519">
        <v>0</v>
      </c>
      <c r="DU719" s="519">
        <v>0</v>
      </c>
      <c r="DV719" s="519">
        <v>0</v>
      </c>
      <c r="DW719" s="519">
        <v>0</v>
      </c>
      <c r="DX719" s="519">
        <v>0</v>
      </c>
      <c r="DZ719" s="337"/>
      <c r="EA719" s="519" t="s">
        <v>1062</v>
      </c>
      <c r="EB719" s="519" t="s">
        <v>1060</v>
      </c>
      <c r="EC719" s="519">
        <v>7</v>
      </c>
      <c r="ED719" s="521" t="str">
        <f t="shared" si="35"/>
        <v>SDN200207</v>
      </c>
      <c r="EE719" s="519">
        <v>254</v>
      </c>
      <c r="EF719" s="519">
        <v>722</v>
      </c>
      <c r="EG719" s="519">
        <v>1295</v>
      </c>
      <c r="EH719" s="519">
        <v>1854</v>
      </c>
      <c r="EI719" s="519">
        <v>2399</v>
      </c>
      <c r="EJ719" s="519">
        <v>2933</v>
      </c>
      <c r="EK719" s="519">
        <v>3457</v>
      </c>
      <c r="EL719" s="519">
        <v>3971</v>
      </c>
      <c r="EM719" s="519">
        <v>4478</v>
      </c>
      <c r="EN719" s="519">
        <v>5141</v>
      </c>
      <c r="EO719" s="519">
        <v>5534</v>
      </c>
      <c r="EP719" s="519">
        <v>5925</v>
      </c>
      <c r="EQ719" s="519">
        <v>6310</v>
      </c>
      <c r="ER719" s="519">
        <v>6688</v>
      </c>
      <c r="ES719" s="519">
        <v>7059</v>
      </c>
      <c r="ET719" s="519">
        <v>7423</v>
      </c>
      <c r="EU719" s="519">
        <v>7784</v>
      </c>
      <c r="EV719" s="519">
        <v>8141</v>
      </c>
      <c r="EW719" s="519">
        <v>8493</v>
      </c>
      <c r="EX719" s="519">
        <v>0</v>
      </c>
      <c r="EY719" s="519">
        <v>0</v>
      </c>
      <c r="EZ719" s="519">
        <v>0</v>
      </c>
      <c r="FA719" s="519">
        <v>0</v>
      </c>
      <c r="FB719" s="519">
        <v>0</v>
      </c>
      <c r="FC719" s="519">
        <v>0</v>
      </c>
      <c r="FD719" s="519">
        <v>0</v>
      </c>
      <c r="FE719" s="519">
        <v>0</v>
      </c>
      <c r="FF719" s="519">
        <v>0</v>
      </c>
      <c r="FG719" s="519">
        <v>0</v>
      </c>
      <c r="FH719" s="519">
        <v>0</v>
      </c>
      <c r="FI719" s="519">
        <v>0</v>
      </c>
      <c r="FJ719" s="519">
        <v>0</v>
      </c>
      <c r="FK719" s="519">
        <v>0</v>
      </c>
      <c r="FL719" s="519">
        <v>0</v>
      </c>
      <c r="FM719" s="519">
        <v>0</v>
      </c>
      <c r="FN719" s="519">
        <v>0</v>
      </c>
      <c r="FO719" s="519">
        <v>0</v>
      </c>
      <c r="FP719" s="519">
        <v>0</v>
      </c>
      <c r="FQ719" s="519">
        <v>0</v>
      </c>
      <c r="FR719" s="519">
        <v>0</v>
      </c>
      <c r="FS719" s="519">
        <v>0</v>
      </c>
      <c r="FT719" s="519">
        <v>0</v>
      </c>
      <c r="FU719" s="519">
        <v>0</v>
      </c>
      <c r="FV719" s="519">
        <v>0</v>
      </c>
      <c r="FW719" s="519">
        <v>0</v>
      </c>
      <c r="FX719" s="519">
        <v>0</v>
      </c>
      <c r="FY719" s="519">
        <v>0</v>
      </c>
      <c r="FZ719" s="519">
        <v>0</v>
      </c>
      <c r="GA719" s="519">
        <v>0</v>
      </c>
      <c r="GB719" s="519">
        <v>0</v>
      </c>
      <c r="GC719" s="519">
        <v>0</v>
      </c>
      <c r="GD719" s="519">
        <v>0</v>
      </c>
      <c r="GE719" s="519">
        <v>0</v>
      </c>
      <c r="GF719" s="519">
        <v>0</v>
      </c>
      <c r="GG719" s="519">
        <v>0</v>
      </c>
      <c r="GH719" s="519">
        <v>0</v>
      </c>
      <c r="GI719" s="519">
        <v>0</v>
      </c>
      <c r="GJ719" s="519">
        <v>0</v>
      </c>
      <c r="GK719" s="519">
        <v>0</v>
      </c>
      <c r="GL719" s="519">
        <v>0</v>
      </c>
      <c r="GM719" s="519">
        <v>0</v>
      </c>
      <c r="GN719" s="519">
        <v>0</v>
      </c>
      <c r="GO719" s="519">
        <v>0</v>
      </c>
      <c r="GP719" s="519">
        <v>0</v>
      </c>
      <c r="GQ719" s="519">
        <v>0</v>
      </c>
      <c r="GR719" s="519">
        <v>0</v>
      </c>
      <c r="GS719" s="519">
        <v>0</v>
      </c>
      <c r="GT719" s="519">
        <v>0</v>
      </c>
      <c r="GU719" s="519">
        <v>0</v>
      </c>
      <c r="GV719" s="519">
        <v>0</v>
      </c>
      <c r="GW719" s="519">
        <v>0</v>
      </c>
      <c r="GX719" s="519">
        <v>0</v>
      </c>
      <c r="GY719" s="519">
        <v>0</v>
      </c>
      <c r="GZ719" s="519">
        <v>0</v>
      </c>
      <c r="HA719" s="519">
        <v>0</v>
      </c>
      <c r="HB719" s="519">
        <v>0</v>
      </c>
      <c r="HC719" s="519">
        <v>0</v>
      </c>
      <c r="HD719" s="519">
        <v>0</v>
      </c>
      <c r="HE719" s="519">
        <v>0</v>
      </c>
      <c r="HF719" s="519">
        <v>0</v>
      </c>
      <c r="HG719" s="519">
        <v>0</v>
      </c>
      <c r="HH719" s="519">
        <v>0</v>
      </c>
      <c r="HI719" s="519">
        <v>0</v>
      </c>
      <c r="HJ719" s="519">
        <v>0</v>
      </c>
      <c r="HK719" s="519">
        <v>0</v>
      </c>
      <c r="HL719" s="519">
        <v>0</v>
      </c>
      <c r="HM719" s="519">
        <v>0</v>
      </c>
      <c r="HN719" s="519">
        <v>0</v>
      </c>
      <c r="HO719" s="519">
        <v>0</v>
      </c>
      <c r="HP719" s="519">
        <v>0</v>
      </c>
      <c r="HQ719" s="519">
        <v>0</v>
      </c>
      <c r="HR719" s="519">
        <v>0</v>
      </c>
      <c r="HS719" s="519">
        <v>0</v>
      </c>
      <c r="HT719" s="519">
        <v>0</v>
      </c>
      <c r="HU719" s="519">
        <v>0</v>
      </c>
      <c r="HV719" s="519">
        <v>0</v>
      </c>
      <c r="HW719" s="519">
        <v>0</v>
      </c>
      <c r="HX719" s="519">
        <v>0</v>
      </c>
      <c r="HY719" s="519">
        <v>0</v>
      </c>
      <c r="HZ719" s="519">
        <v>0</v>
      </c>
      <c r="IA719" s="519">
        <v>0</v>
      </c>
      <c r="IB719" s="519">
        <v>0</v>
      </c>
      <c r="IC719" s="519">
        <v>0</v>
      </c>
      <c r="ID719" s="519">
        <v>0</v>
      </c>
      <c r="IE719" s="519">
        <v>0</v>
      </c>
      <c r="IF719" s="519">
        <v>0</v>
      </c>
      <c r="IG719" s="519">
        <v>0</v>
      </c>
      <c r="IH719" s="519">
        <v>0</v>
      </c>
      <c r="II719" s="519">
        <v>0</v>
      </c>
      <c r="IJ719" s="519">
        <v>0</v>
      </c>
      <c r="IK719" s="519">
        <v>0</v>
      </c>
    </row>
    <row r="720" spans="2:245" hidden="1">
      <c r="B720" s="519" t="s">
        <v>1058</v>
      </c>
      <c r="C720" s="519"/>
      <c r="D720" s="519"/>
      <c r="E720" s="519"/>
      <c r="F720" s="519">
        <v>2</v>
      </c>
      <c r="G720" s="519"/>
      <c r="H720" s="519">
        <v>10</v>
      </c>
      <c r="I720" s="519">
        <v>8</v>
      </c>
      <c r="J720" s="519" t="str">
        <f t="shared" si="36"/>
        <v>SDN10021008</v>
      </c>
      <c r="K720" s="519">
        <v>768</v>
      </c>
      <c r="M720" s="337"/>
      <c r="N720" s="519" t="s">
        <v>1062</v>
      </c>
      <c r="O720" s="519" t="s">
        <v>1060</v>
      </c>
      <c r="P720" s="519">
        <v>8</v>
      </c>
      <c r="Q720" s="521" t="str">
        <f t="shared" si="34"/>
        <v>SDN200208</v>
      </c>
      <c r="R720" s="519">
        <v>120</v>
      </c>
      <c r="S720" s="519">
        <v>342</v>
      </c>
      <c r="T720" s="519">
        <v>569</v>
      </c>
      <c r="U720" s="519">
        <v>801</v>
      </c>
      <c r="V720" s="519">
        <v>1038</v>
      </c>
      <c r="W720" s="519">
        <v>1280</v>
      </c>
      <c r="X720" s="519">
        <v>1529</v>
      </c>
      <c r="Y720" s="519">
        <v>1782</v>
      </c>
      <c r="Z720" s="519">
        <v>2042</v>
      </c>
      <c r="AA720" s="519">
        <v>3077</v>
      </c>
      <c r="AB720" s="519">
        <v>3383</v>
      </c>
      <c r="AC720" s="519">
        <v>3698</v>
      </c>
      <c r="AD720" s="519">
        <v>4020</v>
      </c>
      <c r="AE720" s="519">
        <v>4349</v>
      </c>
      <c r="AF720" s="519">
        <v>4687</v>
      </c>
      <c r="AG720" s="519">
        <v>5034</v>
      </c>
      <c r="AH720" s="519">
        <v>5389</v>
      </c>
      <c r="AI720" s="519">
        <v>5755</v>
      </c>
      <c r="AJ720" s="519">
        <v>6130</v>
      </c>
      <c r="AK720" s="519">
        <v>6517</v>
      </c>
      <c r="AL720" s="519">
        <v>6677</v>
      </c>
      <c r="AM720" s="519">
        <v>6845</v>
      </c>
      <c r="AN720" s="519">
        <v>7020</v>
      </c>
      <c r="AO720" s="519">
        <v>7202</v>
      </c>
      <c r="AP720" s="519">
        <v>7393</v>
      </c>
      <c r="AQ720" s="519">
        <v>7593</v>
      </c>
      <c r="AR720" s="519">
        <v>7803</v>
      </c>
      <c r="AS720" s="519">
        <v>8025</v>
      </c>
      <c r="AT720" s="519">
        <v>8259</v>
      </c>
      <c r="AU720" s="519">
        <v>8505</v>
      </c>
      <c r="AV720" s="519">
        <v>8767</v>
      </c>
      <c r="AW720" s="519">
        <v>9046</v>
      </c>
      <c r="AX720" s="519">
        <v>9344</v>
      </c>
      <c r="AY720" s="519">
        <v>9662</v>
      </c>
      <c r="AZ720" s="519">
        <v>0</v>
      </c>
      <c r="BA720" s="519">
        <v>0</v>
      </c>
      <c r="BB720" s="519">
        <v>0</v>
      </c>
      <c r="BC720" s="519">
        <v>0</v>
      </c>
      <c r="BD720" s="519">
        <v>0</v>
      </c>
      <c r="BE720" s="519">
        <v>0</v>
      </c>
      <c r="BF720" s="519">
        <v>0</v>
      </c>
      <c r="BG720" s="519">
        <v>0</v>
      </c>
      <c r="BH720" s="519">
        <v>0</v>
      </c>
      <c r="BI720" s="519">
        <v>0</v>
      </c>
      <c r="BJ720" s="519">
        <v>0</v>
      </c>
      <c r="BK720" s="519">
        <v>0</v>
      </c>
      <c r="BL720" s="519">
        <v>0</v>
      </c>
      <c r="BM720" s="519">
        <v>0</v>
      </c>
      <c r="BN720" s="519">
        <v>0</v>
      </c>
      <c r="BO720" s="519">
        <v>0</v>
      </c>
      <c r="BP720" s="519">
        <v>0</v>
      </c>
      <c r="BQ720" s="519">
        <v>0</v>
      </c>
      <c r="BR720" s="519">
        <v>0</v>
      </c>
      <c r="BS720" s="519">
        <v>0</v>
      </c>
      <c r="BT720" s="519">
        <v>0</v>
      </c>
      <c r="BU720" s="519">
        <v>0</v>
      </c>
      <c r="BV720" s="519">
        <v>0</v>
      </c>
      <c r="BW720" s="519">
        <v>0</v>
      </c>
      <c r="BX720" s="519">
        <v>0</v>
      </c>
      <c r="BY720" s="519">
        <v>0</v>
      </c>
      <c r="BZ720" s="519">
        <v>0</v>
      </c>
      <c r="CA720" s="519">
        <v>0</v>
      </c>
      <c r="CB720" s="519">
        <v>0</v>
      </c>
      <c r="CC720" s="519">
        <v>0</v>
      </c>
      <c r="CD720" s="519">
        <v>0</v>
      </c>
      <c r="CE720" s="519">
        <v>0</v>
      </c>
      <c r="CF720" s="519">
        <v>0</v>
      </c>
      <c r="CG720" s="519">
        <v>0</v>
      </c>
      <c r="CH720" s="519">
        <v>0</v>
      </c>
      <c r="CI720" s="519">
        <v>0</v>
      </c>
      <c r="CJ720" s="519">
        <v>0</v>
      </c>
      <c r="CK720" s="519">
        <v>0</v>
      </c>
      <c r="CL720" s="519">
        <v>0</v>
      </c>
      <c r="CM720" s="519">
        <v>0</v>
      </c>
      <c r="CN720" s="519">
        <v>0</v>
      </c>
      <c r="CO720" s="519">
        <v>0</v>
      </c>
      <c r="CP720" s="519">
        <v>0</v>
      </c>
      <c r="CQ720" s="519">
        <v>0</v>
      </c>
      <c r="CR720" s="519">
        <v>0</v>
      </c>
      <c r="CS720" s="519">
        <v>0</v>
      </c>
      <c r="CT720" s="519">
        <v>0</v>
      </c>
      <c r="CU720" s="519">
        <v>0</v>
      </c>
      <c r="CV720" s="519">
        <v>0</v>
      </c>
      <c r="CW720" s="519">
        <v>0</v>
      </c>
      <c r="CX720" s="519">
        <v>0</v>
      </c>
      <c r="CY720" s="519">
        <v>0</v>
      </c>
      <c r="CZ720" s="519">
        <v>0</v>
      </c>
      <c r="DA720" s="519">
        <v>0</v>
      </c>
      <c r="DB720" s="519">
        <v>0</v>
      </c>
      <c r="DC720" s="519">
        <v>0</v>
      </c>
      <c r="DD720" s="519">
        <v>0</v>
      </c>
      <c r="DE720" s="519">
        <v>0</v>
      </c>
      <c r="DF720" s="519">
        <v>0</v>
      </c>
      <c r="DG720" s="519">
        <v>0</v>
      </c>
      <c r="DH720" s="519">
        <v>0</v>
      </c>
      <c r="DI720" s="519">
        <v>0</v>
      </c>
      <c r="DJ720" s="519">
        <v>0</v>
      </c>
      <c r="DK720" s="519">
        <v>0</v>
      </c>
      <c r="DL720" s="519">
        <v>0</v>
      </c>
      <c r="DM720" s="519">
        <v>0</v>
      </c>
      <c r="DN720" s="519">
        <v>0</v>
      </c>
      <c r="DO720" s="519">
        <v>0</v>
      </c>
      <c r="DP720" s="519">
        <v>0</v>
      </c>
      <c r="DQ720" s="519">
        <v>0</v>
      </c>
      <c r="DR720" s="519">
        <v>0</v>
      </c>
      <c r="DS720" s="519">
        <v>0</v>
      </c>
      <c r="DT720" s="519">
        <v>0</v>
      </c>
      <c r="DU720" s="519">
        <v>0</v>
      </c>
      <c r="DV720" s="519">
        <v>0</v>
      </c>
      <c r="DW720" s="519">
        <v>0</v>
      </c>
      <c r="DX720" s="519">
        <v>0</v>
      </c>
      <c r="DZ720" s="337"/>
      <c r="EA720" s="519" t="s">
        <v>1062</v>
      </c>
      <c r="EB720" s="519" t="s">
        <v>1060</v>
      </c>
      <c r="EC720" s="519">
        <v>8</v>
      </c>
      <c r="ED720" s="521" t="str">
        <f t="shared" si="35"/>
        <v>SDN200208</v>
      </c>
      <c r="EE720" s="519">
        <v>243</v>
      </c>
      <c r="EF720" s="519">
        <v>704</v>
      </c>
      <c r="EG720" s="519">
        <v>1271</v>
      </c>
      <c r="EH720" s="519">
        <v>1822</v>
      </c>
      <c r="EI720" s="519">
        <v>2362</v>
      </c>
      <c r="EJ720" s="519">
        <v>2888</v>
      </c>
      <c r="EK720" s="519">
        <v>3407</v>
      </c>
      <c r="EL720" s="519">
        <v>3917</v>
      </c>
      <c r="EM720" s="519">
        <v>4419</v>
      </c>
      <c r="EN720" s="519">
        <v>5078</v>
      </c>
      <c r="EO720" s="519">
        <v>5468</v>
      </c>
      <c r="EP720" s="519">
        <v>5856</v>
      </c>
      <c r="EQ720" s="519">
        <v>6235</v>
      </c>
      <c r="ER720" s="519">
        <v>6608</v>
      </c>
      <c r="ES720" s="519">
        <v>6975</v>
      </c>
      <c r="ET720" s="519">
        <v>7338</v>
      </c>
      <c r="EU720" s="519">
        <v>7694</v>
      </c>
      <c r="EV720" s="519">
        <v>8047</v>
      </c>
      <c r="EW720" s="519">
        <v>8396</v>
      </c>
      <c r="EX720" s="519">
        <v>0</v>
      </c>
      <c r="EY720" s="519">
        <v>0</v>
      </c>
      <c r="EZ720" s="519">
        <v>0</v>
      </c>
      <c r="FA720" s="519">
        <v>0</v>
      </c>
      <c r="FB720" s="519">
        <v>0</v>
      </c>
      <c r="FC720" s="519">
        <v>0</v>
      </c>
      <c r="FD720" s="519">
        <v>0</v>
      </c>
      <c r="FE720" s="519">
        <v>0</v>
      </c>
      <c r="FF720" s="519">
        <v>0</v>
      </c>
      <c r="FG720" s="519">
        <v>0</v>
      </c>
      <c r="FH720" s="519">
        <v>0</v>
      </c>
      <c r="FI720" s="519">
        <v>0</v>
      </c>
      <c r="FJ720" s="519">
        <v>0</v>
      </c>
      <c r="FK720" s="519">
        <v>0</v>
      </c>
      <c r="FL720" s="519">
        <v>0</v>
      </c>
      <c r="FM720" s="519">
        <v>0</v>
      </c>
      <c r="FN720" s="519">
        <v>0</v>
      </c>
      <c r="FO720" s="519">
        <v>0</v>
      </c>
      <c r="FP720" s="519">
        <v>0</v>
      </c>
      <c r="FQ720" s="519">
        <v>0</v>
      </c>
      <c r="FR720" s="519">
        <v>0</v>
      </c>
      <c r="FS720" s="519">
        <v>0</v>
      </c>
      <c r="FT720" s="519">
        <v>0</v>
      </c>
      <c r="FU720" s="519">
        <v>0</v>
      </c>
      <c r="FV720" s="519">
        <v>0</v>
      </c>
      <c r="FW720" s="519">
        <v>0</v>
      </c>
      <c r="FX720" s="519">
        <v>0</v>
      </c>
      <c r="FY720" s="519">
        <v>0</v>
      </c>
      <c r="FZ720" s="519">
        <v>0</v>
      </c>
      <c r="GA720" s="519">
        <v>0</v>
      </c>
      <c r="GB720" s="519">
        <v>0</v>
      </c>
      <c r="GC720" s="519">
        <v>0</v>
      </c>
      <c r="GD720" s="519">
        <v>0</v>
      </c>
      <c r="GE720" s="519">
        <v>0</v>
      </c>
      <c r="GF720" s="519">
        <v>0</v>
      </c>
      <c r="GG720" s="519">
        <v>0</v>
      </c>
      <c r="GH720" s="519">
        <v>0</v>
      </c>
      <c r="GI720" s="519">
        <v>0</v>
      </c>
      <c r="GJ720" s="519">
        <v>0</v>
      </c>
      <c r="GK720" s="519">
        <v>0</v>
      </c>
      <c r="GL720" s="519">
        <v>0</v>
      </c>
      <c r="GM720" s="519">
        <v>0</v>
      </c>
      <c r="GN720" s="519">
        <v>0</v>
      </c>
      <c r="GO720" s="519">
        <v>0</v>
      </c>
      <c r="GP720" s="519">
        <v>0</v>
      </c>
      <c r="GQ720" s="519">
        <v>0</v>
      </c>
      <c r="GR720" s="519">
        <v>0</v>
      </c>
      <c r="GS720" s="519">
        <v>0</v>
      </c>
      <c r="GT720" s="519">
        <v>0</v>
      </c>
      <c r="GU720" s="519">
        <v>0</v>
      </c>
      <c r="GV720" s="519">
        <v>0</v>
      </c>
      <c r="GW720" s="519">
        <v>0</v>
      </c>
      <c r="GX720" s="519">
        <v>0</v>
      </c>
      <c r="GY720" s="519">
        <v>0</v>
      </c>
      <c r="GZ720" s="519">
        <v>0</v>
      </c>
      <c r="HA720" s="519">
        <v>0</v>
      </c>
      <c r="HB720" s="519">
        <v>0</v>
      </c>
      <c r="HC720" s="519">
        <v>0</v>
      </c>
      <c r="HD720" s="519">
        <v>0</v>
      </c>
      <c r="HE720" s="519">
        <v>0</v>
      </c>
      <c r="HF720" s="519">
        <v>0</v>
      </c>
      <c r="HG720" s="519">
        <v>0</v>
      </c>
      <c r="HH720" s="519">
        <v>0</v>
      </c>
      <c r="HI720" s="519">
        <v>0</v>
      </c>
      <c r="HJ720" s="519">
        <v>0</v>
      </c>
      <c r="HK720" s="519">
        <v>0</v>
      </c>
      <c r="HL720" s="519">
        <v>0</v>
      </c>
      <c r="HM720" s="519">
        <v>0</v>
      </c>
      <c r="HN720" s="519">
        <v>0</v>
      </c>
      <c r="HO720" s="519">
        <v>0</v>
      </c>
      <c r="HP720" s="519">
        <v>0</v>
      </c>
      <c r="HQ720" s="519">
        <v>0</v>
      </c>
      <c r="HR720" s="519">
        <v>0</v>
      </c>
      <c r="HS720" s="519">
        <v>0</v>
      </c>
      <c r="HT720" s="519">
        <v>0</v>
      </c>
      <c r="HU720" s="519">
        <v>0</v>
      </c>
      <c r="HV720" s="519">
        <v>0</v>
      </c>
      <c r="HW720" s="519">
        <v>0</v>
      </c>
      <c r="HX720" s="519">
        <v>0</v>
      </c>
      <c r="HY720" s="519">
        <v>0</v>
      </c>
      <c r="HZ720" s="519">
        <v>0</v>
      </c>
      <c r="IA720" s="519">
        <v>0</v>
      </c>
      <c r="IB720" s="519">
        <v>0</v>
      </c>
      <c r="IC720" s="519">
        <v>0</v>
      </c>
      <c r="ID720" s="519">
        <v>0</v>
      </c>
      <c r="IE720" s="519">
        <v>0</v>
      </c>
      <c r="IF720" s="519">
        <v>0</v>
      </c>
      <c r="IG720" s="519">
        <v>0</v>
      </c>
      <c r="IH720" s="519">
        <v>0</v>
      </c>
      <c r="II720" s="519">
        <v>0</v>
      </c>
      <c r="IJ720" s="519">
        <v>0</v>
      </c>
      <c r="IK720" s="519">
        <v>0</v>
      </c>
    </row>
    <row r="721" spans="2:245" hidden="1">
      <c r="B721" s="519" t="s">
        <v>1058</v>
      </c>
      <c r="C721" s="519"/>
      <c r="D721" s="519"/>
      <c r="E721" s="519"/>
      <c r="F721" s="519">
        <v>2</v>
      </c>
      <c r="G721" s="519"/>
      <c r="H721" s="519">
        <v>10</v>
      </c>
      <c r="I721" s="519">
        <v>9</v>
      </c>
      <c r="J721" s="519" t="str">
        <f t="shared" si="36"/>
        <v>SDN10021009</v>
      </c>
      <c r="K721" s="519">
        <v>768</v>
      </c>
      <c r="M721" s="337"/>
      <c r="N721" s="519" t="s">
        <v>1062</v>
      </c>
      <c r="O721" s="519" t="s">
        <v>1060</v>
      </c>
      <c r="P721" s="519">
        <v>9</v>
      </c>
      <c r="Q721" s="521" t="str">
        <f t="shared" si="34"/>
        <v>SDN200209</v>
      </c>
      <c r="R721" s="519">
        <v>116</v>
      </c>
      <c r="S721" s="519">
        <v>335</v>
      </c>
      <c r="T721" s="519">
        <v>560</v>
      </c>
      <c r="U721" s="519">
        <v>789</v>
      </c>
      <c r="V721" s="519">
        <v>1023</v>
      </c>
      <c r="W721" s="519">
        <v>1262</v>
      </c>
      <c r="X721" s="519">
        <v>1508</v>
      </c>
      <c r="Y721" s="519">
        <v>1759</v>
      </c>
      <c r="Z721" s="519">
        <v>2016</v>
      </c>
      <c r="AA721" s="519">
        <v>3039</v>
      </c>
      <c r="AB721" s="519">
        <v>3343</v>
      </c>
      <c r="AC721" s="519">
        <v>3654</v>
      </c>
      <c r="AD721" s="519">
        <v>3972</v>
      </c>
      <c r="AE721" s="519">
        <v>4298</v>
      </c>
      <c r="AF721" s="519">
        <v>4633</v>
      </c>
      <c r="AG721" s="519">
        <v>4976</v>
      </c>
      <c r="AH721" s="519">
        <v>5329</v>
      </c>
      <c r="AI721" s="519">
        <v>5691</v>
      </c>
      <c r="AJ721" s="519">
        <v>6064</v>
      </c>
      <c r="AK721" s="519">
        <v>6447</v>
      </c>
      <c r="AL721" s="519">
        <v>6609</v>
      </c>
      <c r="AM721" s="519">
        <v>6777</v>
      </c>
      <c r="AN721" s="519">
        <v>6952</v>
      </c>
      <c r="AO721" s="519">
        <v>7136</v>
      </c>
      <c r="AP721" s="519">
        <v>7329</v>
      </c>
      <c r="AQ721" s="519">
        <v>7532</v>
      </c>
      <c r="AR721" s="519">
        <v>7746</v>
      </c>
      <c r="AS721" s="519">
        <v>7971</v>
      </c>
      <c r="AT721" s="519">
        <v>8208</v>
      </c>
      <c r="AU721" s="519">
        <v>8461</v>
      </c>
      <c r="AV721" s="519">
        <v>8731</v>
      </c>
      <c r="AW721" s="519">
        <v>9018</v>
      </c>
      <c r="AX721" s="519">
        <v>9324</v>
      </c>
      <c r="AY721" s="519">
        <v>9651</v>
      </c>
      <c r="AZ721" s="519">
        <v>0</v>
      </c>
      <c r="BA721" s="519">
        <v>0</v>
      </c>
      <c r="BB721" s="519">
        <v>0</v>
      </c>
      <c r="BC721" s="519">
        <v>0</v>
      </c>
      <c r="BD721" s="519">
        <v>0</v>
      </c>
      <c r="BE721" s="519">
        <v>0</v>
      </c>
      <c r="BF721" s="519">
        <v>0</v>
      </c>
      <c r="BG721" s="519">
        <v>0</v>
      </c>
      <c r="BH721" s="519">
        <v>0</v>
      </c>
      <c r="BI721" s="519">
        <v>0</v>
      </c>
      <c r="BJ721" s="519">
        <v>0</v>
      </c>
      <c r="BK721" s="519">
        <v>0</v>
      </c>
      <c r="BL721" s="519">
        <v>0</v>
      </c>
      <c r="BM721" s="519">
        <v>0</v>
      </c>
      <c r="BN721" s="519">
        <v>0</v>
      </c>
      <c r="BO721" s="519">
        <v>0</v>
      </c>
      <c r="BP721" s="519">
        <v>0</v>
      </c>
      <c r="BQ721" s="519">
        <v>0</v>
      </c>
      <c r="BR721" s="519">
        <v>0</v>
      </c>
      <c r="BS721" s="519">
        <v>0</v>
      </c>
      <c r="BT721" s="519">
        <v>0</v>
      </c>
      <c r="BU721" s="519">
        <v>0</v>
      </c>
      <c r="BV721" s="519">
        <v>0</v>
      </c>
      <c r="BW721" s="519">
        <v>0</v>
      </c>
      <c r="BX721" s="519">
        <v>0</v>
      </c>
      <c r="BY721" s="519">
        <v>0</v>
      </c>
      <c r="BZ721" s="519">
        <v>0</v>
      </c>
      <c r="CA721" s="519">
        <v>0</v>
      </c>
      <c r="CB721" s="519">
        <v>0</v>
      </c>
      <c r="CC721" s="519">
        <v>0</v>
      </c>
      <c r="CD721" s="519">
        <v>0</v>
      </c>
      <c r="CE721" s="519">
        <v>0</v>
      </c>
      <c r="CF721" s="519">
        <v>0</v>
      </c>
      <c r="CG721" s="519">
        <v>0</v>
      </c>
      <c r="CH721" s="519">
        <v>0</v>
      </c>
      <c r="CI721" s="519">
        <v>0</v>
      </c>
      <c r="CJ721" s="519">
        <v>0</v>
      </c>
      <c r="CK721" s="519">
        <v>0</v>
      </c>
      <c r="CL721" s="519">
        <v>0</v>
      </c>
      <c r="CM721" s="519">
        <v>0</v>
      </c>
      <c r="CN721" s="519">
        <v>0</v>
      </c>
      <c r="CO721" s="519">
        <v>0</v>
      </c>
      <c r="CP721" s="519">
        <v>0</v>
      </c>
      <c r="CQ721" s="519">
        <v>0</v>
      </c>
      <c r="CR721" s="519">
        <v>0</v>
      </c>
      <c r="CS721" s="519">
        <v>0</v>
      </c>
      <c r="CT721" s="519">
        <v>0</v>
      </c>
      <c r="CU721" s="519">
        <v>0</v>
      </c>
      <c r="CV721" s="519">
        <v>0</v>
      </c>
      <c r="CW721" s="519">
        <v>0</v>
      </c>
      <c r="CX721" s="519">
        <v>0</v>
      </c>
      <c r="CY721" s="519">
        <v>0</v>
      </c>
      <c r="CZ721" s="519">
        <v>0</v>
      </c>
      <c r="DA721" s="519">
        <v>0</v>
      </c>
      <c r="DB721" s="519">
        <v>0</v>
      </c>
      <c r="DC721" s="519">
        <v>0</v>
      </c>
      <c r="DD721" s="519">
        <v>0</v>
      </c>
      <c r="DE721" s="519">
        <v>0</v>
      </c>
      <c r="DF721" s="519">
        <v>0</v>
      </c>
      <c r="DG721" s="519">
        <v>0</v>
      </c>
      <c r="DH721" s="519">
        <v>0</v>
      </c>
      <c r="DI721" s="519">
        <v>0</v>
      </c>
      <c r="DJ721" s="519">
        <v>0</v>
      </c>
      <c r="DK721" s="519">
        <v>0</v>
      </c>
      <c r="DL721" s="519">
        <v>0</v>
      </c>
      <c r="DM721" s="519">
        <v>0</v>
      </c>
      <c r="DN721" s="519">
        <v>0</v>
      </c>
      <c r="DO721" s="519">
        <v>0</v>
      </c>
      <c r="DP721" s="519">
        <v>0</v>
      </c>
      <c r="DQ721" s="519">
        <v>0</v>
      </c>
      <c r="DR721" s="519">
        <v>0</v>
      </c>
      <c r="DS721" s="519">
        <v>0</v>
      </c>
      <c r="DT721" s="519">
        <v>0</v>
      </c>
      <c r="DU721" s="519">
        <v>0</v>
      </c>
      <c r="DV721" s="519">
        <v>0</v>
      </c>
      <c r="DW721" s="519">
        <v>0</v>
      </c>
      <c r="DX721" s="519">
        <v>0</v>
      </c>
      <c r="DZ721" s="337"/>
      <c r="EA721" s="519" t="s">
        <v>1062</v>
      </c>
      <c r="EB721" s="519" t="s">
        <v>1060</v>
      </c>
      <c r="EC721" s="519">
        <v>9</v>
      </c>
      <c r="ED721" s="521" t="str">
        <f t="shared" si="35"/>
        <v>SDN200209</v>
      </c>
      <c r="EE721" s="519">
        <v>235</v>
      </c>
      <c r="EF721" s="519">
        <v>686</v>
      </c>
      <c r="EG721" s="519">
        <v>1245</v>
      </c>
      <c r="EH721" s="519">
        <v>1790</v>
      </c>
      <c r="EI721" s="519">
        <v>2322</v>
      </c>
      <c r="EJ721" s="519">
        <v>2842</v>
      </c>
      <c r="EK721" s="519">
        <v>3354</v>
      </c>
      <c r="EL721" s="519">
        <v>3859</v>
      </c>
      <c r="EM721" s="519">
        <v>4356</v>
      </c>
      <c r="EN721" s="519">
        <v>5012</v>
      </c>
      <c r="EO721" s="519">
        <v>5400</v>
      </c>
      <c r="EP721" s="519">
        <v>5782</v>
      </c>
      <c r="EQ721" s="519">
        <v>6155</v>
      </c>
      <c r="ER721" s="519">
        <v>6523</v>
      </c>
      <c r="ES721" s="519">
        <v>6886</v>
      </c>
      <c r="ET721" s="519">
        <v>7243</v>
      </c>
      <c r="EU721" s="519">
        <v>7598</v>
      </c>
      <c r="EV721" s="519">
        <v>7947</v>
      </c>
      <c r="EW721" s="519">
        <v>8294</v>
      </c>
      <c r="EX721" s="519">
        <v>0</v>
      </c>
      <c r="EY721" s="519">
        <v>0</v>
      </c>
      <c r="EZ721" s="519">
        <v>0</v>
      </c>
      <c r="FA721" s="519">
        <v>0</v>
      </c>
      <c r="FB721" s="519">
        <v>0</v>
      </c>
      <c r="FC721" s="519">
        <v>0</v>
      </c>
      <c r="FD721" s="519">
        <v>0</v>
      </c>
      <c r="FE721" s="519">
        <v>0</v>
      </c>
      <c r="FF721" s="519">
        <v>0</v>
      </c>
      <c r="FG721" s="519">
        <v>0</v>
      </c>
      <c r="FH721" s="519">
        <v>0</v>
      </c>
      <c r="FI721" s="519">
        <v>0</v>
      </c>
      <c r="FJ721" s="519">
        <v>0</v>
      </c>
      <c r="FK721" s="519">
        <v>0</v>
      </c>
      <c r="FL721" s="519">
        <v>0</v>
      </c>
      <c r="FM721" s="519">
        <v>0</v>
      </c>
      <c r="FN721" s="519">
        <v>0</v>
      </c>
      <c r="FO721" s="519">
        <v>0</v>
      </c>
      <c r="FP721" s="519">
        <v>0</v>
      </c>
      <c r="FQ721" s="519">
        <v>0</v>
      </c>
      <c r="FR721" s="519">
        <v>0</v>
      </c>
      <c r="FS721" s="519">
        <v>0</v>
      </c>
      <c r="FT721" s="519">
        <v>0</v>
      </c>
      <c r="FU721" s="519">
        <v>0</v>
      </c>
      <c r="FV721" s="519">
        <v>0</v>
      </c>
      <c r="FW721" s="519">
        <v>0</v>
      </c>
      <c r="FX721" s="519">
        <v>0</v>
      </c>
      <c r="FY721" s="519">
        <v>0</v>
      </c>
      <c r="FZ721" s="519">
        <v>0</v>
      </c>
      <c r="GA721" s="519">
        <v>0</v>
      </c>
      <c r="GB721" s="519">
        <v>0</v>
      </c>
      <c r="GC721" s="519">
        <v>0</v>
      </c>
      <c r="GD721" s="519">
        <v>0</v>
      </c>
      <c r="GE721" s="519">
        <v>0</v>
      </c>
      <c r="GF721" s="519">
        <v>0</v>
      </c>
      <c r="GG721" s="519">
        <v>0</v>
      </c>
      <c r="GH721" s="519">
        <v>0</v>
      </c>
      <c r="GI721" s="519">
        <v>0</v>
      </c>
      <c r="GJ721" s="519">
        <v>0</v>
      </c>
      <c r="GK721" s="519">
        <v>0</v>
      </c>
      <c r="GL721" s="519">
        <v>0</v>
      </c>
      <c r="GM721" s="519">
        <v>0</v>
      </c>
      <c r="GN721" s="519">
        <v>0</v>
      </c>
      <c r="GO721" s="519">
        <v>0</v>
      </c>
      <c r="GP721" s="519">
        <v>0</v>
      </c>
      <c r="GQ721" s="519">
        <v>0</v>
      </c>
      <c r="GR721" s="519">
        <v>0</v>
      </c>
      <c r="GS721" s="519">
        <v>0</v>
      </c>
      <c r="GT721" s="519">
        <v>0</v>
      </c>
      <c r="GU721" s="519">
        <v>0</v>
      </c>
      <c r="GV721" s="519">
        <v>0</v>
      </c>
      <c r="GW721" s="519">
        <v>0</v>
      </c>
      <c r="GX721" s="519">
        <v>0</v>
      </c>
      <c r="GY721" s="519">
        <v>0</v>
      </c>
      <c r="GZ721" s="519">
        <v>0</v>
      </c>
      <c r="HA721" s="519">
        <v>0</v>
      </c>
      <c r="HB721" s="519">
        <v>0</v>
      </c>
      <c r="HC721" s="519">
        <v>0</v>
      </c>
      <c r="HD721" s="519">
        <v>0</v>
      </c>
      <c r="HE721" s="519">
        <v>0</v>
      </c>
      <c r="HF721" s="519">
        <v>0</v>
      </c>
      <c r="HG721" s="519">
        <v>0</v>
      </c>
      <c r="HH721" s="519">
        <v>0</v>
      </c>
      <c r="HI721" s="519">
        <v>0</v>
      </c>
      <c r="HJ721" s="519">
        <v>0</v>
      </c>
      <c r="HK721" s="519">
        <v>0</v>
      </c>
      <c r="HL721" s="519">
        <v>0</v>
      </c>
      <c r="HM721" s="519">
        <v>0</v>
      </c>
      <c r="HN721" s="519">
        <v>0</v>
      </c>
      <c r="HO721" s="519">
        <v>0</v>
      </c>
      <c r="HP721" s="519">
        <v>0</v>
      </c>
      <c r="HQ721" s="519">
        <v>0</v>
      </c>
      <c r="HR721" s="519">
        <v>0</v>
      </c>
      <c r="HS721" s="519">
        <v>0</v>
      </c>
      <c r="HT721" s="519">
        <v>0</v>
      </c>
      <c r="HU721" s="519">
        <v>0</v>
      </c>
      <c r="HV721" s="519">
        <v>0</v>
      </c>
      <c r="HW721" s="519">
        <v>0</v>
      </c>
      <c r="HX721" s="519">
        <v>0</v>
      </c>
      <c r="HY721" s="519">
        <v>0</v>
      </c>
      <c r="HZ721" s="519">
        <v>0</v>
      </c>
      <c r="IA721" s="519">
        <v>0</v>
      </c>
      <c r="IB721" s="519">
        <v>0</v>
      </c>
      <c r="IC721" s="519">
        <v>0</v>
      </c>
      <c r="ID721" s="519">
        <v>0</v>
      </c>
      <c r="IE721" s="519">
        <v>0</v>
      </c>
      <c r="IF721" s="519">
        <v>0</v>
      </c>
      <c r="IG721" s="519">
        <v>0</v>
      </c>
      <c r="IH721" s="519">
        <v>0</v>
      </c>
      <c r="II721" s="519">
        <v>0</v>
      </c>
      <c r="IJ721" s="519">
        <v>0</v>
      </c>
      <c r="IK721" s="519">
        <v>0</v>
      </c>
    </row>
    <row r="722" spans="2:245" hidden="1">
      <c r="B722" s="519" t="s">
        <v>1058</v>
      </c>
      <c r="C722" s="519"/>
      <c r="D722" s="519"/>
      <c r="E722" s="519"/>
      <c r="F722" s="519">
        <v>2</v>
      </c>
      <c r="G722" s="519"/>
      <c r="H722" s="519">
        <v>10</v>
      </c>
      <c r="I722" s="519">
        <v>10</v>
      </c>
      <c r="J722" s="519" t="str">
        <f t="shared" si="36"/>
        <v>SDN10021010</v>
      </c>
      <c r="K722" s="519">
        <v>768</v>
      </c>
      <c r="M722" s="337"/>
      <c r="N722" s="519" t="s">
        <v>1062</v>
      </c>
      <c r="O722" s="519" t="s">
        <v>1060</v>
      </c>
      <c r="P722" s="519">
        <v>10</v>
      </c>
      <c r="Q722" s="521" t="str">
        <f t="shared" si="34"/>
        <v>SDN200210</v>
      </c>
      <c r="R722" s="519">
        <v>111</v>
      </c>
      <c r="S722" s="519">
        <v>328</v>
      </c>
      <c r="T722" s="519">
        <v>549</v>
      </c>
      <c r="U722" s="519">
        <v>776</v>
      </c>
      <c r="V722" s="519">
        <v>1007</v>
      </c>
      <c r="W722" s="519">
        <v>1244</v>
      </c>
      <c r="X722" s="519">
        <v>1487</v>
      </c>
      <c r="Y722" s="519">
        <v>1735</v>
      </c>
      <c r="Z722" s="519">
        <v>1989</v>
      </c>
      <c r="AA722" s="519">
        <v>3000</v>
      </c>
      <c r="AB722" s="519">
        <v>3300</v>
      </c>
      <c r="AC722" s="519">
        <v>3607</v>
      </c>
      <c r="AD722" s="519">
        <v>3922</v>
      </c>
      <c r="AE722" s="519">
        <v>4244</v>
      </c>
      <c r="AF722" s="519">
        <v>4575</v>
      </c>
      <c r="AG722" s="519">
        <v>4916</v>
      </c>
      <c r="AH722" s="519">
        <v>5265</v>
      </c>
      <c r="AI722" s="519">
        <v>5624</v>
      </c>
      <c r="AJ722" s="519">
        <v>5993</v>
      </c>
      <c r="AK722" s="519">
        <v>6375</v>
      </c>
      <c r="AL722" s="519">
        <v>6536</v>
      </c>
      <c r="AM722" s="519">
        <v>6704</v>
      </c>
      <c r="AN722" s="519">
        <v>6881</v>
      </c>
      <c r="AO722" s="519">
        <v>7066</v>
      </c>
      <c r="AP722" s="519">
        <v>7262</v>
      </c>
      <c r="AQ722" s="519">
        <v>7469</v>
      </c>
      <c r="AR722" s="519">
        <v>7686</v>
      </c>
      <c r="AS722" s="519">
        <v>7914</v>
      </c>
      <c r="AT722" s="519">
        <v>8158</v>
      </c>
      <c r="AU722" s="519">
        <v>8418</v>
      </c>
      <c r="AV722" s="519">
        <v>8694</v>
      </c>
      <c r="AW722" s="519">
        <v>8990</v>
      </c>
      <c r="AX722" s="519">
        <v>9304</v>
      </c>
      <c r="AY722" s="519">
        <v>9641</v>
      </c>
      <c r="AZ722" s="519">
        <v>0</v>
      </c>
      <c r="BA722" s="519">
        <v>0</v>
      </c>
      <c r="BB722" s="519">
        <v>0</v>
      </c>
      <c r="BC722" s="519">
        <v>0</v>
      </c>
      <c r="BD722" s="519">
        <v>0</v>
      </c>
      <c r="BE722" s="519">
        <v>0</v>
      </c>
      <c r="BF722" s="519">
        <v>0</v>
      </c>
      <c r="BG722" s="519">
        <v>0</v>
      </c>
      <c r="BH722" s="519">
        <v>0</v>
      </c>
      <c r="BI722" s="519">
        <v>0</v>
      </c>
      <c r="BJ722" s="519">
        <v>0</v>
      </c>
      <c r="BK722" s="519">
        <v>0</v>
      </c>
      <c r="BL722" s="519">
        <v>0</v>
      </c>
      <c r="BM722" s="519">
        <v>0</v>
      </c>
      <c r="BN722" s="519">
        <v>0</v>
      </c>
      <c r="BO722" s="519">
        <v>0</v>
      </c>
      <c r="BP722" s="519">
        <v>0</v>
      </c>
      <c r="BQ722" s="519">
        <v>0</v>
      </c>
      <c r="BR722" s="519">
        <v>0</v>
      </c>
      <c r="BS722" s="519">
        <v>0</v>
      </c>
      <c r="BT722" s="519">
        <v>0</v>
      </c>
      <c r="BU722" s="519">
        <v>0</v>
      </c>
      <c r="BV722" s="519">
        <v>0</v>
      </c>
      <c r="BW722" s="519">
        <v>0</v>
      </c>
      <c r="BX722" s="519">
        <v>0</v>
      </c>
      <c r="BY722" s="519">
        <v>0</v>
      </c>
      <c r="BZ722" s="519">
        <v>0</v>
      </c>
      <c r="CA722" s="519">
        <v>0</v>
      </c>
      <c r="CB722" s="519">
        <v>0</v>
      </c>
      <c r="CC722" s="519">
        <v>0</v>
      </c>
      <c r="CD722" s="519">
        <v>0</v>
      </c>
      <c r="CE722" s="519">
        <v>0</v>
      </c>
      <c r="CF722" s="519">
        <v>0</v>
      </c>
      <c r="CG722" s="519">
        <v>0</v>
      </c>
      <c r="CH722" s="519">
        <v>0</v>
      </c>
      <c r="CI722" s="519">
        <v>0</v>
      </c>
      <c r="CJ722" s="519">
        <v>0</v>
      </c>
      <c r="CK722" s="519">
        <v>0</v>
      </c>
      <c r="CL722" s="519">
        <v>0</v>
      </c>
      <c r="CM722" s="519">
        <v>0</v>
      </c>
      <c r="CN722" s="519">
        <v>0</v>
      </c>
      <c r="CO722" s="519">
        <v>0</v>
      </c>
      <c r="CP722" s="519">
        <v>0</v>
      </c>
      <c r="CQ722" s="519">
        <v>0</v>
      </c>
      <c r="CR722" s="519">
        <v>0</v>
      </c>
      <c r="CS722" s="519">
        <v>0</v>
      </c>
      <c r="CT722" s="519">
        <v>0</v>
      </c>
      <c r="CU722" s="519">
        <v>0</v>
      </c>
      <c r="CV722" s="519">
        <v>0</v>
      </c>
      <c r="CW722" s="519">
        <v>0</v>
      </c>
      <c r="CX722" s="519">
        <v>0</v>
      </c>
      <c r="CY722" s="519">
        <v>0</v>
      </c>
      <c r="CZ722" s="519">
        <v>0</v>
      </c>
      <c r="DA722" s="519">
        <v>0</v>
      </c>
      <c r="DB722" s="519">
        <v>0</v>
      </c>
      <c r="DC722" s="519">
        <v>0</v>
      </c>
      <c r="DD722" s="519">
        <v>0</v>
      </c>
      <c r="DE722" s="519">
        <v>0</v>
      </c>
      <c r="DF722" s="519">
        <v>0</v>
      </c>
      <c r="DG722" s="519">
        <v>0</v>
      </c>
      <c r="DH722" s="519">
        <v>0</v>
      </c>
      <c r="DI722" s="519">
        <v>0</v>
      </c>
      <c r="DJ722" s="519">
        <v>0</v>
      </c>
      <c r="DK722" s="519">
        <v>0</v>
      </c>
      <c r="DL722" s="519">
        <v>0</v>
      </c>
      <c r="DM722" s="519">
        <v>0</v>
      </c>
      <c r="DN722" s="519">
        <v>0</v>
      </c>
      <c r="DO722" s="519">
        <v>0</v>
      </c>
      <c r="DP722" s="519">
        <v>0</v>
      </c>
      <c r="DQ722" s="519">
        <v>0</v>
      </c>
      <c r="DR722" s="519">
        <v>0</v>
      </c>
      <c r="DS722" s="519">
        <v>0</v>
      </c>
      <c r="DT722" s="519">
        <v>0</v>
      </c>
      <c r="DU722" s="519">
        <v>0</v>
      </c>
      <c r="DV722" s="519">
        <v>0</v>
      </c>
      <c r="DW722" s="519">
        <v>0</v>
      </c>
      <c r="DX722" s="519">
        <v>0</v>
      </c>
      <c r="DZ722" s="337"/>
      <c r="EA722" s="519" t="s">
        <v>1062</v>
      </c>
      <c r="EB722" s="519" t="s">
        <v>1060</v>
      </c>
      <c r="EC722" s="519">
        <v>10</v>
      </c>
      <c r="ED722" s="521" t="str">
        <f t="shared" si="35"/>
        <v>SDN200210</v>
      </c>
      <c r="EE722" s="519">
        <v>225</v>
      </c>
      <c r="EF722" s="519">
        <v>666</v>
      </c>
      <c r="EG722" s="519">
        <v>1218</v>
      </c>
      <c r="EH722" s="519">
        <v>1755</v>
      </c>
      <c r="EI722" s="519">
        <v>2282</v>
      </c>
      <c r="EJ722" s="519">
        <v>2796</v>
      </c>
      <c r="EK722" s="519">
        <v>3302</v>
      </c>
      <c r="EL722" s="519">
        <v>3801</v>
      </c>
      <c r="EM722" s="519">
        <v>4293</v>
      </c>
      <c r="EN722" s="519">
        <v>4943</v>
      </c>
      <c r="EO722" s="519">
        <v>5326</v>
      </c>
      <c r="EP722" s="519">
        <v>5701</v>
      </c>
      <c r="EQ722" s="519">
        <v>6069</v>
      </c>
      <c r="ER722" s="519">
        <v>6432</v>
      </c>
      <c r="ES722" s="519">
        <v>6790</v>
      </c>
      <c r="ET722" s="519">
        <v>7146</v>
      </c>
      <c r="EU722" s="519">
        <v>7496</v>
      </c>
      <c r="EV722" s="519">
        <v>7842</v>
      </c>
      <c r="EW722" s="519">
        <v>8185</v>
      </c>
      <c r="EX722" s="519">
        <v>0</v>
      </c>
      <c r="EY722" s="519">
        <v>0</v>
      </c>
      <c r="EZ722" s="519">
        <v>0</v>
      </c>
      <c r="FA722" s="519">
        <v>0</v>
      </c>
      <c r="FB722" s="519">
        <v>0</v>
      </c>
      <c r="FC722" s="519">
        <v>0</v>
      </c>
      <c r="FD722" s="519">
        <v>0</v>
      </c>
      <c r="FE722" s="519">
        <v>0</v>
      </c>
      <c r="FF722" s="519">
        <v>0</v>
      </c>
      <c r="FG722" s="519">
        <v>0</v>
      </c>
      <c r="FH722" s="519">
        <v>0</v>
      </c>
      <c r="FI722" s="519">
        <v>0</v>
      </c>
      <c r="FJ722" s="519">
        <v>0</v>
      </c>
      <c r="FK722" s="519">
        <v>0</v>
      </c>
      <c r="FL722" s="519">
        <v>0</v>
      </c>
      <c r="FM722" s="519">
        <v>0</v>
      </c>
      <c r="FN722" s="519">
        <v>0</v>
      </c>
      <c r="FO722" s="519">
        <v>0</v>
      </c>
      <c r="FP722" s="519">
        <v>0</v>
      </c>
      <c r="FQ722" s="519">
        <v>0</v>
      </c>
      <c r="FR722" s="519">
        <v>0</v>
      </c>
      <c r="FS722" s="519">
        <v>0</v>
      </c>
      <c r="FT722" s="519">
        <v>0</v>
      </c>
      <c r="FU722" s="519">
        <v>0</v>
      </c>
      <c r="FV722" s="519">
        <v>0</v>
      </c>
      <c r="FW722" s="519">
        <v>0</v>
      </c>
      <c r="FX722" s="519">
        <v>0</v>
      </c>
      <c r="FY722" s="519">
        <v>0</v>
      </c>
      <c r="FZ722" s="519">
        <v>0</v>
      </c>
      <c r="GA722" s="519">
        <v>0</v>
      </c>
      <c r="GB722" s="519">
        <v>0</v>
      </c>
      <c r="GC722" s="519">
        <v>0</v>
      </c>
      <c r="GD722" s="519">
        <v>0</v>
      </c>
      <c r="GE722" s="519">
        <v>0</v>
      </c>
      <c r="GF722" s="519">
        <v>0</v>
      </c>
      <c r="GG722" s="519">
        <v>0</v>
      </c>
      <c r="GH722" s="519">
        <v>0</v>
      </c>
      <c r="GI722" s="519">
        <v>0</v>
      </c>
      <c r="GJ722" s="519">
        <v>0</v>
      </c>
      <c r="GK722" s="519">
        <v>0</v>
      </c>
      <c r="GL722" s="519">
        <v>0</v>
      </c>
      <c r="GM722" s="519">
        <v>0</v>
      </c>
      <c r="GN722" s="519">
        <v>0</v>
      </c>
      <c r="GO722" s="519">
        <v>0</v>
      </c>
      <c r="GP722" s="519">
        <v>0</v>
      </c>
      <c r="GQ722" s="519">
        <v>0</v>
      </c>
      <c r="GR722" s="519">
        <v>0</v>
      </c>
      <c r="GS722" s="519">
        <v>0</v>
      </c>
      <c r="GT722" s="519">
        <v>0</v>
      </c>
      <c r="GU722" s="519">
        <v>0</v>
      </c>
      <c r="GV722" s="519">
        <v>0</v>
      </c>
      <c r="GW722" s="519">
        <v>0</v>
      </c>
      <c r="GX722" s="519">
        <v>0</v>
      </c>
      <c r="GY722" s="519">
        <v>0</v>
      </c>
      <c r="GZ722" s="519">
        <v>0</v>
      </c>
      <c r="HA722" s="519">
        <v>0</v>
      </c>
      <c r="HB722" s="519">
        <v>0</v>
      </c>
      <c r="HC722" s="519">
        <v>0</v>
      </c>
      <c r="HD722" s="519">
        <v>0</v>
      </c>
      <c r="HE722" s="519">
        <v>0</v>
      </c>
      <c r="HF722" s="519">
        <v>0</v>
      </c>
      <c r="HG722" s="519">
        <v>0</v>
      </c>
      <c r="HH722" s="519">
        <v>0</v>
      </c>
      <c r="HI722" s="519">
        <v>0</v>
      </c>
      <c r="HJ722" s="519">
        <v>0</v>
      </c>
      <c r="HK722" s="519">
        <v>0</v>
      </c>
      <c r="HL722" s="519">
        <v>0</v>
      </c>
      <c r="HM722" s="519">
        <v>0</v>
      </c>
      <c r="HN722" s="519">
        <v>0</v>
      </c>
      <c r="HO722" s="519">
        <v>0</v>
      </c>
      <c r="HP722" s="519">
        <v>0</v>
      </c>
      <c r="HQ722" s="519">
        <v>0</v>
      </c>
      <c r="HR722" s="519">
        <v>0</v>
      </c>
      <c r="HS722" s="519">
        <v>0</v>
      </c>
      <c r="HT722" s="519">
        <v>0</v>
      </c>
      <c r="HU722" s="519">
        <v>0</v>
      </c>
      <c r="HV722" s="519">
        <v>0</v>
      </c>
      <c r="HW722" s="519">
        <v>0</v>
      </c>
      <c r="HX722" s="519">
        <v>0</v>
      </c>
      <c r="HY722" s="519">
        <v>0</v>
      </c>
      <c r="HZ722" s="519">
        <v>0</v>
      </c>
      <c r="IA722" s="519">
        <v>0</v>
      </c>
      <c r="IB722" s="519">
        <v>0</v>
      </c>
      <c r="IC722" s="519">
        <v>0</v>
      </c>
      <c r="ID722" s="519">
        <v>0</v>
      </c>
      <c r="IE722" s="519">
        <v>0</v>
      </c>
      <c r="IF722" s="519">
        <v>0</v>
      </c>
      <c r="IG722" s="519">
        <v>0</v>
      </c>
      <c r="IH722" s="519">
        <v>0</v>
      </c>
      <c r="II722" s="519">
        <v>0</v>
      </c>
      <c r="IJ722" s="519">
        <v>0</v>
      </c>
      <c r="IK722" s="519">
        <v>0</v>
      </c>
    </row>
    <row r="723" spans="2:245" hidden="1">
      <c r="B723" s="519" t="s">
        <v>1058</v>
      </c>
      <c r="C723" s="519"/>
      <c r="D723" s="519"/>
      <c r="E723" s="519"/>
      <c r="F723" s="519">
        <v>2</v>
      </c>
      <c r="G723" s="519"/>
      <c r="H723" s="519">
        <v>11</v>
      </c>
      <c r="I723" s="519">
        <v>1</v>
      </c>
      <c r="J723" s="519" t="str">
        <f t="shared" si="36"/>
        <v>SDN10021101</v>
      </c>
      <c r="K723" s="519">
        <v>960</v>
      </c>
      <c r="M723" s="337"/>
      <c r="N723" s="519" t="s">
        <v>1062</v>
      </c>
      <c r="O723" s="519" t="s">
        <v>1060</v>
      </c>
      <c r="P723" s="519">
        <v>11</v>
      </c>
      <c r="Q723" s="521" t="str">
        <f t="shared" si="34"/>
        <v>SDN200211</v>
      </c>
      <c r="R723" s="519">
        <v>106</v>
      </c>
      <c r="S723" s="519">
        <v>320</v>
      </c>
      <c r="T723" s="519">
        <v>539</v>
      </c>
      <c r="U723" s="519">
        <v>762</v>
      </c>
      <c r="V723" s="519">
        <v>991</v>
      </c>
      <c r="W723" s="519">
        <v>1224</v>
      </c>
      <c r="X723" s="519">
        <v>1464</v>
      </c>
      <c r="Y723" s="519">
        <v>1709</v>
      </c>
      <c r="Z723" s="519">
        <v>1961</v>
      </c>
      <c r="AA723" s="519">
        <v>2957</v>
      </c>
      <c r="AB723" s="519">
        <v>3253</v>
      </c>
      <c r="AC723" s="519">
        <v>3557</v>
      </c>
      <c r="AD723" s="519">
        <v>3868</v>
      </c>
      <c r="AE723" s="519">
        <v>4187</v>
      </c>
      <c r="AF723" s="519">
        <v>4514</v>
      </c>
      <c r="AG723" s="519">
        <v>4851</v>
      </c>
      <c r="AH723" s="519">
        <v>5196</v>
      </c>
      <c r="AI723" s="519">
        <v>5552</v>
      </c>
      <c r="AJ723" s="519">
        <v>5919</v>
      </c>
      <c r="AK723" s="519">
        <v>6297</v>
      </c>
      <c r="AL723" s="519">
        <v>6459</v>
      </c>
      <c r="AM723" s="519">
        <v>6628</v>
      </c>
      <c r="AN723" s="519">
        <v>6806</v>
      </c>
      <c r="AO723" s="519">
        <v>6994</v>
      </c>
      <c r="AP723" s="519">
        <v>7193</v>
      </c>
      <c r="AQ723" s="519">
        <v>7402</v>
      </c>
      <c r="AR723" s="519">
        <v>7622</v>
      </c>
      <c r="AS723" s="519">
        <v>7856</v>
      </c>
      <c r="AT723" s="519">
        <v>8106</v>
      </c>
      <c r="AU723" s="519">
        <v>8372</v>
      </c>
      <c r="AV723" s="519">
        <v>8657</v>
      </c>
      <c r="AW723" s="519">
        <v>8959</v>
      </c>
      <c r="AX723" s="519">
        <v>9283</v>
      </c>
      <c r="AY723" s="519">
        <v>9629</v>
      </c>
      <c r="AZ723" s="519">
        <v>0</v>
      </c>
      <c r="BA723" s="519">
        <v>0</v>
      </c>
      <c r="BB723" s="519">
        <v>0</v>
      </c>
      <c r="BC723" s="519">
        <v>0</v>
      </c>
      <c r="BD723" s="519">
        <v>0</v>
      </c>
      <c r="BE723" s="519">
        <v>0</v>
      </c>
      <c r="BF723" s="519">
        <v>0</v>
      </c>
      <c r="BG723" s="519">
        <v>0</v>
      </c>
      <c r="BH723" s="519">
        <v>0</v>
      </c>
      <c r="BI723" s="519">
        <v>0</v>
      </c>
      <c r="BJ723" s="519">
        <v>0</v>
      </c>
      <c r="BK723" s="519">
        <v>0</v>
      </c>
      <c r="BL723" s="519">
        <v>0</v>
      </c>
      <c r="BM723" s="519">
        <v>0</v>
      </c>
      <c r="BN723" s="519">
        <v>0</v>
      </c>
      <c r="BO723" s="519">
        <v>0</v>
      </c>
      <c r="BP723" s="519">
        <v>0</v>
      </c>
      <c r="BQ723" s="519">
        <v>0</v>
      </c>
      <c r="BR723" s="519">
        <v>0</v>
      </c>
      <c r="BS723" s="519">
        <v>0</v>
      </c>
      <c r="BT723" s="519">
        <v>0</v>
      </c>
      <c r="BU723" s="519">
        <v>0</v>
      </c>
      <c r="BV723" s="519">
        <v>0</v>
      </c>
      <c r="BW723" s="519">
        <v>0</v>
      </c>
      <c r="BX723" s="519">
        <v>0</v>
      </c>
      <c r="BY723" s="519">
        <v>0</v>
      </c>
      <c r="BZ723" s="519">
        <v>0</v>
      </c>
      <c r="CA723" s="519">
        <v>0</v>
      </c>
      <c r="CB723" s="519">
        <v>0</v>
      </c>
      <c r="CC723" s="519">
        <v>0</v>
      </c>
      <c r="CD723" s="519">
        <v>0</v>
      </c>
      <c r="CE723" s="519">
        <v>0</v>
      </c>
      <c r="CF723" s="519">
        <v>0</v>
      </c>
      <c r="CG723" s="519">
        <v>0</v>
      </c>
      <c r="CH723" s="519">
        <v>0</v>
      </c>
      <c r="CI723" s="519">
        <v>0</v>
      </c>
      <c r="CJ723" s="519">
        <v>0</v>
      </c>
      <c r="CK723" s="519">
        <v>0</v>
      </c>
      <c r="CL723" s="519">
        <v>0</v>
      </c>
      <c r="CM723" s="519">
        <v>0</v>
      </c>
      <c r="CN723" s="519">
        <v>0</v>
      </c>
      <c r="CO723" s="519">
        <v>0</v>
      </c>
      <c r="CP723" s="519">
        <v>0</v>
      </c>
      <c r="CQ723" s="519">
        <v>0</v>
      </c>
      <c r="CR723" s="519">
        <v>0</v>
      </c>
      <c r="CS723" s="519">
        <v>0</v>
      </c>
      <c r="CT723" s="519">
        <v>0</v>
      </c>
      <c r="CU723" s="519">
        <v>0</v>
      </c>
      <c r="CV723" s="519">
        <v>0</v>
      </c>
      <c r="CW723" s="519">
        <v>0</v>
      </c>
      <c r="CX723" s="519">
        <v>0</v>
      </c>
      <c r="CY723" s="519">
        <v>0</v>
      </c>
      <c r="CZ723" s="519">
        <v>0</v>
      </c>
      <c r="DA723" s="519">
        <v>0</v>
      </c>
      <c r="DB723" s="519">
        <v>0</v>
      </c>
      <c r="DC723" s="519">
        <v>0</v>
      </c>
      <c r="DD723" s="519">
        <v>0</v>
      </c>
      <c r="DE723" s="519">
        <v>0</v>
      </c>
      <c r="DF723" s="519">
        <v>0</v>
      </c>
      <c r="DG723" s="519">
        <v>0</v>
      </c>
      <c r="DH723" s="519">
        <v>0</v>
      </c>
      <c r="DI723" s="519">
        <v>0</v>
      </c>
      <c r="DJ723" s="519">
        <v>0</v>
      </c>
      <c r="DK723" s="519">
        <v>0</v>
      </c>
      <c r="DL723" s="519">
        <v>0</v>
      </c>
      <c r="DM723" s="519">
        <v>0</v>
      </c>
      <c r="DN723" s="519">
        <v>0</v>
      </c>
      <c r="DO723" s="519">
        <v>0</v>
      </c>
      <c r="DP723" s="519">
        <v>0</v>
      </c>
      <c r="DQ723" s="519">
        <v>0</v>
      </c>
      <c r="DR723" s="519">
        <v>0</v>
      </c>
      <c r="DS723" s="519">
        <v>0</v>
      </c>
      <c r="DT723" s="519">
        <v>0</v>
      </c>
      <c r="DU723" s="519">
        <v>0</v>
      </c>
      <c r="DV723" s="519">
        <v>0</v>
      </c>
      <c r="DW723" s="519">
        <v>0</v>
      </c>
      <c r="DX723" s="519">
        <v>0</v>
      </c>
      <c r="DZ723" s="337"/>
      <c r="EA723" s="519" t="s">
        <v>1062</v>
      </c>
      <c r="EB723" s="519" t="s">
        <v>1060</v>
      </c>
      <c r="EC723" s="519">
        <v>11</v>
      </c>
      <c r="ED723" s="521" t="str">
        <f t="shared" si="35"/>
        <v>SDN200211</v>
      </c>
      <c r="EE723" s="519">
        <v>215</v>
      </c>
      <c r="EF723" s="519">
        <v>644</v>
      </c>
      <c r="EG723" s="519">
        <v>1190</v>
      </c>
      <c r="EH723" s="519">
        <v>1719</v>
      </c>
      <c r="EI723" s="519">
        <v>2239</v>
      </c>
      <c r="EJ723" s="519">
        <v>2745</v>
      </c>
      <c r="EK723" s="519">
        <v>3245</v>
      </c>
      <c r="EL723" s="519">
        <v>3739</v>
      </c>
      <c r="EM723" s="519">
        <v>4226</v>
      </c>
      <c r="EN723" s="519">
        <v>4867</v>
      </c>
      <c r="EO723" s="519">
        <v>5243</v>
      </c>
      <c r="EP723" s="519">
        <v>5614</v>
      </c>
      <c r="EQ723" s="519">
        <v>5978</v>
      </c>
      <c r="ER723" s="519">
        <v>6336</v>
      </c>
      <c r="ES723" s="519">
        <v>6689</v>
      </c>
      <c r="ET723" s="519">
        <v>7041</v>
      </c>
      <c r="EU723" s="519">
        <v>7385</v>
      </c>
      <c r="EV723" s="519">
        <v>7728</v>
      </c>
      <c r="EW723" s="519">
        <v>8070</v>
      </c>
      <c r="EX723" s="519">
        <v>0</v>
      </c>
      <c r="EY723" s="519">
        <v>0</v>
      </c>
      <c r="EZ723" s="519">
        <v>0</v>
      </c>
      <c r="FA723" s="519">
        <v>0</v>
      </c>
      <c r="FB723" s="519">
        <v>0</v>
      </c>
      <c r="FC723" s="519">
        <v>0</v>
      </c>
      <c r="FD723" s="519">
        <v>0</v>
      </c>
      <c r="FE723" s="519">
        <v>0</v>
      </c>
      <c r="FF723" s="519">
        <v>0</v>
      </c>
      <c r="FG723" s="519">
        <v>0</v>
      </c>
      <c r="FH723" s="519">
        <v>0</v>
      </c>
      <c r="FI723" s="519">
        <v>0</v>
      </c>
      <c r="FJ723" s="519">
        <v>0</v>
      </c>
      <c r="FK723" s="519">
        <v>0</v>
      </c>
      <c r="FL723" s="519">
        <v>0</v>
      </c>
      <c r="FM723" s="519">
        <v>0</v>
      </c>
      <c r="FN723" s="519">
        <v>0</v>
      </c>
      <c r="FO723" s="519">
        <v>0</v>
      </c>
      <c r="FP723" s="519">
        <v>0</v>
      </c>
      <c r="FQ723" s="519">
        <v>0</v>
      </c>
      <c r="FR723" s="519">
        <v>0</v>
      </c>
      <c r="FS723" s="519">
        <v>0</v>
      </c>
      <c r="FT723" s="519">
        <v>0</v>
      </c>
      <c r="FU723" s="519">
        <v>0</v>
      </c>
      <c r="FV723" s="519">
        <v>0</v>
      </c>
      <c r="FW723" s="519">
        <v>0</v>
      </c>
      <c r="FX723" s="519">
        <v>0</v>
      </c>
      <c r="FY723" s="519">
        <v>0</v>
      </c>
      <c r="FZ723" s="519">
        <v>0</v>
      </c>
      <c r="GA723" s="519">
        <v>0</v>
      </c>
      <c r="GB723" s="519">
        <v>0</v>
      </c>
      <c r="GC723" s="519">
        <v>0</v>
      </c>
      <c r="GD723" s="519">
        <v>0</v>
      </c>
      <c r="GE723" s="519">
        <v>0</v>
      </c>
      <c r="GF723" s="519">
        <v>0</v>
      </c>
      <c r="GG723" s="519">
        <v>0</v>
      </c>
      <c r="GH723" s="519">
        <v>0</v>
      </c>
      <c r="GI723" s="519">
        <v>0</v>
      </c>
      <c r="GJ723" s="519">
        <v>0</v>
      </c>
      <c r="GK723" s="519">
        <v>0</v>
      </c>
      <c r="GL723" s="519">
        <v>0</v>
      </c>
      <c r="GM723" s="519">
        <v>0</v>
      </c>
      <c r="GN723" s="519">
        <v>0</v>
      </c>
      <c r="GO723" s="519">
        <v>0</v>
      </c>
      <c r="GP723" s="519">
        <v>0</v>
      </c>
      <c r="GQ723" s="519">
        <v>0</v>
      </c>
      <c r="GR723" s="519">
        <v>0</v>
      </c>
      <c r="GS723" s="519">
        <v>0</v>
      </c>
      <c r="GT723" s="519">
        <v>0</v>
      </c>
      <c r="GU723" s="519">
        <v>0</v>
      </c>
      <c r="GV723" s="519">
        <v>0</v>
      </c>
      <c r="GW723" s="519">
        <v>0</v>
      </c>
      <c r="GX723" s="519">
        <v>0</v>
      </c>
      <c r="GY723" s="519">
        <v>0</v>
      </c>
      <c r="GZ723" s="519">
        <v>0</v>
      </c>
      <c r="HA723" s="519">
        <v>0</v>
      </c>
      <c r="HB723" s="519">
        <v>0</v>
      </c>
      <c r="HC723" s="519">
        <v>0</v>
      </c>
      <c r="HD723" s="519">
        <v>0</v>
      </c>
      <c r="HE723" s="519">
        <v>0</v>
      </c>
      <c r="HF723" s="519">
        <v>0</v>
      </c>
      <c r="HG723" s="519">
        <v>0</v>
      </c>
      <c r="HH723" s="519">
        <v>0</v>
      </c>
      <c r="HI723" s="519">
        <v>0</v>
      </c>
      <c r="HJ723" s="519">
        <v>0</v>
      </c>
      <c r="HK723" s="519">
        <v>0</v>
      </c>
      <c r="HL723" s="519">
        <v>0</v>
      </c>
      <c r="HM723" s="519">
        <v>0</v>
      </c>
      <c r="HN723" s="519">
        <v>0</v>
      </c>
      <c r="HO723" s="519">
        <v>0</v>
      </c>
      <c r="HP723" s="519">
        <v>0</v>
      </c>
      <c r="HQ723" s="519">
        <v>0</v>
      </c>
      <c r="HR723" s="519">
        <v>0</v>
      </c>
      <c r="HS723" s="519">
        <v>0</v>
      </c>
      <c r="HT723" s="519">
        <v>0</v>
      </c>
      <c r="HU723" s="519">
        <v>0</v>
      </c>
      <c r="HV723" s="519">
        <v>0</v>
      </c>
      <c r="HW723" s="519">
        <v>0</v>
      </c>
      <c r="HX723" s="519">
        <v>0</v>
      </c>
      <c r="HY723" s="519">
        <v>0</v>
      </c>
      <c r="HZ723" s="519">
        <v>0</v>
      </c>
      <c r="IA723" s="519">
        <v>0</v>
      </c>
      <c r="IB723" s="519">
        <v>0</v>
      </c>
      <c r="IC723" s="519">
        <v>0</v>
      </c>
      <c r="ID723" s="519">
        <v>0</v>
      </c>
      <c r="IE723" s="519">
        <v>0</v>
      </c>
      <c r="IF723" s="519">
        <v>0</v>
      </c>
      <c r="IG723" s="519">
        <v>0</v>
      </c>
      <c r="IH723" s="519">
        <v>0</v>
      </c>
      <c r="II723" s="519">
        <v>0</v>
      </c>
      <c r="IJ723" s="519">
        <v>0</v>
      </c>
      <c r="IK723" s="519">
        <v>0</v>
      </c>
    </row>
    <row r="724" spans="2:245" hidden="1">
      <c r="B724" s="519" t="s">
        <v>1058</v>
      </c>
      <c r="C724" s="519"/>
      <c r="D724" s="519"/>
      <c r="E724" s="519"/>
      <c r="F724" s="519">
        <v>2</v>
      </c>
      <c r="G724" s="519"/>
      <c r="H724" s="519">
        <v>11</v>
      </c>
      <c r="I724" s="519">
        <v>2</v>
      </c>
      <c r="J724" s="519" t="str">
        <f t="shared" si="36"/>
        <v>SDN10021102</v>
      </c>
      <c r="K724" s="519">
        <v>960</v>
      </c>
      <c r="M724" s="337"/>
      <c r="N724" s="519" t="s">
        <v>1062</v>
      </c>
      <c r="O724" s="519" t="s">
        <v>1060</v>
      </c>
      <c r="P724" s="519">
        <v>12</v>
      </c>
      <c r="Q724" s="521" t="str">
        <f t="shared" si="34"/>
        <v>SDN200212</v>
      </c>
      <c r="R724" s="519">
        <v>101</v>
      </c>
      <c r="S724" s="519">
        <v>311</v>
      </c>
      <c r="T724" s="519">
        <v>527</v>
      </c>
      <c r="U724" s="519">
        <v>748</v>
      </c>
      <c r="V724" s="519">
        <v>974</v>
      </c>
      <c r="W724" s="519">
        <v>1204</v>
      </c>
      <c r="X724" s="519">
        <v>1440</v>
      </c>
      <c r="Y724" s="519">
        <v>1683</v>
      </c>
      <c r="Z724" s="519">
        <v>1931</v>
      </c>
      <c r="AA724" s="519">
        <v>2912</v>
      </c>
      <c r="AB724" s="519">
        <v>3204</v>
      </c>
      <c r="AC724" s="519">
        <v>3504</v>
      </c>
      <c r="AD724" s="519">
        <v>3811</v>
      </c>
      <c r="AE724" s="519">
        <v>4127</v>
      </c>
      <c r="AF724" s="519">
        <v>4451</v>
      </c>
      <c r="AG724" s="519">
        <v>4783</v>
      </c>
      <c r="AH724" s="519">
        <v>5125</v>
      </c>
      <c r="AI724" s="519">
        <v>5478</v>
      </c>
      <c r="AJ724" s="519">
        <v>5842</v>
      </c>
      <c r="AK724" s="519">
        <v>6217</v>
      </c>
      <c r="AL724" s="519">
        <v>6379</v>
      </c>
      <c r="AM724" s="519">
        <v>6549</v>
      </c>
      <c r="AN724" s="519">
        <v>6729</v>
      </c>
      <c r="AO724" s="519">
        <v>6920</v>
      </c>
      <c r="AP724" s="519">
        <v>7121</v>
      </c>
      <c r="AQ724" s="519">
        <v>7332</v>
      </c>
      <c r="AR724" s="519">
        <v>7558</v>
      </c>
      <c r="AS724" s="519">
        <v>7798</v>
      </c>
      <c r="AT724" s="519">
        <v>8054</v>
      </c>
      <c r="AU724" s="519">
        <v>8327</v>
      </c>
      <c r="AV724" s="519">
        <v>8618</v>
      </c>
      <c r="AW724" s="519">
        <v>8930</v>
      </c>
      <c r="AX724" s="519">
        <v>9262</v>
      </c>
      <c r="AY724" s="519">
        <v>9619</v>
      </c>
      <c r="AZ724" s="519">
        <v>0</v>
      </c>
      <c r="BA724" s="519">
        <v>0</v>
      </c>
      <c r="BB724" s="519">
        <v>0</v>
      </c>
      <c r="BC724" s="519">
        <v>0</v>
      </c>
      <c r="BD724" s="519">
        <v>0</v>
      </c>
      <c r="BE724" s="519">
        <v>0</v>
      </c>
      <c r="BF724" s="519">
        <v>0</v>
      </c>
      <c r="BG724" s="519">
        <v>0</v>
      </c>
      <c r="BH724" s="519">
        <v>0</v>
      </c>
      <c r="BI724" s="519">
        <v>0</v>
      </c>
      <c r="BJ724" s="519">
        <v>0</v>
      </c>
      <c r="BK724" s="519">
        <v>0</v>
      </c>
      <c r="BL724" s="519">
        <v>0</v>
      </c>
      <c r="BM724" s="519">
        <v>0</v>
      </c>
      <c r="BN724" s="519">
        <v>0</v>
      </c>
      <c r="BO724" s="519">
        <v>0</v>
      </c>
      <c r="BP724" s="519">
        <v>0</v>
      </c>
      <c r="BQ724" s="519">
        <v>0</v>
      </c>
      <c r="BR724" s="519">
        <v>0</v>
      </c>
      <c r="BS724" s="519">
        <v>0</v>
      </c>
      <c r="BT724" s="519">
        <v>0</v>
      </c>
      <c r="BU724" s="519">
        <v>0</v>
      </c>
      <c r="BV724" s="519">
        <v>0</v>
      </c>
      <c r="BW724" s="519">
        <v>0</v>
      </c>
      <c r="BX724" s="519">
        <v>0</v>
      </c>
      <c r="BY724" s="519">
        <v>0</v>
      </c>
      <c r="BZ724" s="519">
        <v>0</v>
      </c>
      <c r="CA724" s="519">
        <v>0</v>
      </c>
      <c r="CB724" s="519">
        <v>0</v>
      </c>
      <c r="CC724" s="519">
        <v>0</v>
      </c>
      <c r="CD724" s="519">
        <v>0</v>
      </c>
      <c r="CE724" s="519">
        <v>0</v>
      </c>
      <c r="CF724" s="519">
        <v>0</v>
      </c>
      <c r="CG724" s="519">
        <v>0</v>
      </c>
      <c r="CH724" s="519">
        <v>0</v>
      </c>
      <c r="CI724" s="519">
        <v>0</v>
      </c>
      <c r="CJ724" s="519">
        <v>0</v>
      </c>
      <c r="CK724" s="519">
        <v>0</v>
      </c>
      <c r="CL724" s="519">
        <v>0</v>
      </c>
      <c r="CM724" s="519">
        <v>0</v>
      </c>
      <c r="CN724" s="519">
        <v>0</v>
      </c>
      <c r="CO724" s="519">
        <v>0</v>
      </c>
      <c r="CP724" s="519">
        <v>0</v>
      </c>
      <c r="CQ724" s="519">
        <v>0</v>
      </c>
      <c r="CR724" s="519">
        <v>0</v>
      </c>
      <c r="CS724" s="519">
        <v>0</v>
      </c>
      <c r="CT724" s="519">
        <v>0</v>
      </c>
      <c r="CU724" s="519">
        <v>0</v>
      </c>
      <c r="CV724" s="519">
        <v>0</v>
      </c>
      <c r="CW724" s="519">
        <v>0</v>
      </c>
      <c r="CX724" s="519">
        <v>0</v>
      </c>
      <c r="CY724" s="519">
        <v>0</v>
      </c>
      <c r="CZ724" s="519">
        <v>0</v>
      </c>
      <c r="DA724" s="519">
        <v>0</v>
      </c>
      <c r="DB724" s="519">
        <v>0</v>
      </c>
      <c r="DC724" s="519">
        <v>0</v>
      </c>
      <c r="DD724" s="519">
        <v>0</v>
      </c>
      <c r="DE724" s="519">
        <v>0</v>
      </c>
      <c r="DF724" s="519">
        <v>0</v>
      </c>
      <c r="DG724" s="519">
        <v>0</v>
      </c>
      <c r="DH724" s="519">
        <v>0</v>
      </c>
      <c r="DI724" s="519">
        <v>0</v>
      </c>
      <c r="DJ724" s="519">
        <v>0</v>
      </c>
      <c r="DK724" s="519">
        <v>0</v>
      </c>
      <c r="DL724" s="519">
        <v>0</v>
      </c>
      <c r="DM724" s="519">
        <v>0</v>
      </c>
      <c r="DN724" s="519">
        <v>0</v>
      </c>
      <c r="DO724" s="519">
        <v>0</v>
      </c>
      <c r="DP724" s="519">
        <v>0</v>
      </c>
      <c r="DQ724" s="519">
        <v>0</v>
      </c>
      <c r="DR724" s="519">
        <v>0</v>
      </c>
      <c r="DS724" s="519">
        <v>0</v>
      </c>
      <c r="DT724" s="519">
        <v>0</v>
      </c>
      <c r="DU724" s="519">
        <v>0</v>
      </c>
      <c r="DV724" s="519">
        <v>0</v>
      </c>
      <c r="DW724" s="519">
        <v>0</v>
      </c>
      <c r="DX724" s="519">
        <v>0</v>
      </c>
      <c r="DZ724" s="337"/>
      <c r="EA724" s="519" t="s">
        <v>1062</v>
      </c>
      <c r="EB724" s="519" t="s">
        <v>1060</v>
      </c>
      <c r="EC724" s="519">
        <v>12</v>
      </c>
      <c r="ED724" s="521" t="str">
        <f t="shared" si="35"/>
        <v>SDN200212</v>
      </c>
      <c r="EE724" s="519">
        <v>205</v>
      </c>
      <c r="EF724" s="519">
        <v>622</v>
      </c>
      <c r="EG724" s="519">
        <v>1160</v>
      </c>
      <c r="EH724" s="519">
        <v>1682</v>
      </c>
      <c r="EI724" s="519">
        <v>2195</v>
      </c>
      <c r="EJ724" s="519">
        <v>2693</v>
      </c>
      <c r="EK724" s="519">
        <v>3186</v>
      </c>
      <c r="EL724" s="519">
        <v>3676</v>
      </c>
      <c r="EM724" s="519">
        <v>4154</v>
      </c>
      <c r="EN724" s="519">
        <v>4787</v>
      </c>
      <c r="EO724" s="519">
        <v>5158</v>
      </c>
      <c r="EP724" s="519">
        <v>5522</v>
      </c>
      <c r="EQ724" s="519">
        <v>5880</v>
      </c>
      <c r="ER724" s="519">
        <v>6235</v>
      </c>
      <c r="ES724" s="519">
        <v>6585</v>
      </c>
      <c r="ET724" s="519">
        <v>6929</v>
      </c>
      <c r="EU724" s="519">
        <v>7271</v>
      </c>
      <c r="EV724" s="519">
        <v>7612</v>
      </c>
      <c r="EW724" s="519">
        <v>7949</v>
      </c>
      <c r="EX724" s="519">
        <v>0</v>
      </c>
      <c r="EY724" s="519">
        <v>0</v>
      </c>
      <c r="EZ724" s="519">
        <v>0</v>
      </c>
      <c r="FA724" s="519">
        <v>0</v>
      </c>
      <c r="FB724" s="519">
        <v>0</v>
      </c>
      <c r="FC724" s="519">
        <v>0</v>
      </c>
      <c r="FD724" s="519">
        <v>0</v>
      </c>
      <c r="FE724" s="519">
        <v>0</v>
      </c>
      <c r="FF724" s="519">
        <v>0</v>
      </c>
      <c r="FG724" s="519">
        <v>0</v>
      </c>
      <c r="FH724" s="519">
        <v>0</v>
      </c>
      <c r="FI724" s="519">
        <v>0</v>
      </c>
      <c r="FJ724" s="519">
        <v>0</v>
      </c>
      <c r="FK724" s="519">
        <v>0</v>
      </c>
      <c r="FL724" s="519">
        <v>0</v>
      </c>
      <c r="FM724" s="519">
        <v>0</v>
      </c>
      <c r="FN724" s="519">
        <v>0</v>
      </c>
      <c r="FO724" s="519">
        <v>0</v>
      </c>
      <c r="FP724" s="519">
        <v>0</v>
      </c>
      <c r="FQ724" s="519">
        <v>0</v>
      </c>
      <c r="FR724" s="519">
        <v>0</v>
      </c>
      <c r="FS724" s="519">
        <v>0</v>
      </c>
      <c r="FT724" s="519">
        <v>0</v>
      </c>
      <c r="FU724" s="519">
        <v>0</v>
      </c>
      <c r="FV724" s="519">
        <v>0</v>
      </c>
      <c r="FW724" s="519">
        <v>0</v>
      </c>
      <c r="FX724" s="519">
        <v>0</v>
      </c>
      <c r="FY724" s="519">
        <v>0</v>
      </c>
      <c r="FZ724" s="519">
        <v>0</v>
      </c>
      <c r="GA724" s="519">
        <v>0</v>
      </c>
      <c r="GB724" s="519">
        <v>0</v>
      </c>
      <c r="GC724" s="519">
        <v>0</v>
      </c>
      <c r="GD724" s="519">
        <v>0</v>
      </c>
      <c r="GE724" s="519">
        <v>0</v>
      </c>
      <c r="GF724" s="519">
        <v>0</v>
      </c>
      <c r="GG724" s="519">
        <v>0</v>
      </c>
      <c r="GH724" s="519">
        <v>0</v>
      </c>
      <c r="GI724" s="519">
        <v>0</v>
      </c>
      <c r="GJ724" s="519">
        <v>0</v>
      </c>
      <c r="GK724" s="519">
        <v>0</v>
      </c>
      <c r="GL724" s="519">
        <v>0</v>
      </c>
      <c r="GM724" s="519">
        <v>0</v>
      </c>
      <c r="GN724" s="519">
        <v>0</v>
      </c>
      <c r="GO724" s="519">
        <v>0</v>
      </c>
      <c r="GP724" s="519">
        <v>0</v>
      </c>
      <c r="GQ724" s="519">
        <v>0</v>
      </c>
      <c r="GR724" s="519">
        <v>0</v>
      </c>
      <c r="GS724" s="519">
        <v>0</v>
      </c>
      <c r="GT724" s="519">
        <v>0</v>
      </c>
      <c r="GU724" s="519">
        <v>0</v>
      </c>
      <c r="GV724" s="519">
        <v>0</v>
      </c>
      <c r="GW724" s="519">
        <v>0</v>
      </c>
      <c r="GX724" s="519">
        <v>0</v>
      </c>
      <c r="GY724" s="519">
        <v>0</v>
      </c>
      <c r="GZ724" s="519">
        <v>0</v>
      </c>
      <c r="HA724" s="519">
        <v>0</v>
      </c>
      <c r="HB724" s="519">
        <v>0</v>
      </c>
      <c r="HC724" s="519">
        <v>0</v>
      </c>
      <c r="HD724" s="519">
        <v>0</v>
      </c>
      <c r="HE724" s="519">
        <v>0</v>
      </c>
      <c r="HF724" s="519">
        <v>0</v>
      </c>
      <c r="HG724" s="519">
        <v>0</v>
      </c>
      <c r="HH724" s="519">
        <v>0</v>
      </c>
      <c r="HI724" s="519">
        <v>0</v>
      </c>
      <c r="HJ724" s="519">
        <v>0</v>
      </c>
      <c r="HK724" s="519">
        <v>0</v>
      </c>
      <c r="HL724" s="519">
        <v>0</v>
      </c>
      <c r="HM724" s="519">
        <v>0</v>
      </c>
      <c r="HN724" s="519">
        <v>0</v>
      </c>
      <c r="HO724" s="519">
        <v>0</v>
      </c>
      <c r="HP724" s="519">
        <v>0</v>
      </c>
      <c r="HQ724" s="519">
        <v>0</v>
      </c>
      <c r="HR724" s="519">
        <v>0</v>
      </c>
      <c r="HS724" s="519">
        <v>0</v>
      </c>
      <c r="HT724" s="519">
        <v>0</v>
      </c>
      <c r="HU724" s="519">
        <v>0</v>
      </c>
      <c r="HV724" s="519">
        <v>0</v>
      </c>
      <c r="HW724" s="519">
        <v>0</v>
      </c>
      <c r="HX724" s="519">
        <v>0</v>
      </c>
      <c r="HY724" s="519">
        <v>0</v>
      </c>
      <c r="HZ724" s="519">
        <v>0</v>
      </c>
      <c r="IA724" s="519">
        <v>0</v>
      </c>
      <c r="IB724" s="519">
        <v>0</v>
      </c>
      <c r="IC724" s="519">
        <v>0</v>
      </c>
      <c r="ID724" s="519">
        <v>0</v>
      </c>
      <c r="IE724" s="519">
        <v>0</v>
      </c>
      <c r="IF724" s="519">
        <v>0</v>
      </c>
      <c r="IG724" s="519">
        <v>0</v>
      </c>
      <c r="IH724" s="519">
        <v>0</v>
      </c>
      <c r="II724" s="519">
        <v>0</v>
      </c>
      <c r="IJ724" s="519">
        <v>0</v>
      </c>
      <c r="IK724" s="519">
        <v>0</v>
      </c>
    </row>
    <row r="725" spans="2:245" hidden="1">
      <c r="B725" s="519" t="s">
        <v>1058</v>
      </c>
      <c r="C725" s="519"/>
      <c r="D725" s="519"/>
      <c r="E725" s="519"/>
      <c r="F725" s="519">
        <v>2</v>
      </c>
      <c r="G725" s="519"/>
      <c r="H725" s="519">
        <v>11</v>
      </c>
      <c r="I725" s="519">
        <v>3</v>
      </c>
      <c r="J725" s="519" t="str">
        <f t="shared" si="36"/>
        <v>SDN10021103</v>
      </c>
      <c r="K725" s="519">
        <v>960</v>
      </c>
      <c r="M725" s="337"/>
      <c r="N725" s="519" t="s">
        <v>1062</v>
      </c>
      <c r="O725" s="519" t="s">
        <v>1060</v>
      </c>
      <c r="P725" s="519">
        <v>13</v>
      </c>
      <c r="Q725" s="521" t="str">
        <f t="shared" si="34"/>
        <v>SDN200213</v>
      </c>
      <c r="R725" s="519">
        <v>95</v>
      </c>
      <c r="S725" s="519">
        <v>303</v>
      </c>
      <c r="T725" s="519">
        <v>515</v>
      </c>
      <c r="U725" s="519">
        <v>733</v>
      </c>
      <c r="V725" s="519">
        <v>955</v>
      </c>
      <c r="W725" s="519">
        <v>1183</v>
      </c>
      <c r="X725" s="519">
        <v>1416</v>
      </c>
      <c r="Y725" s="519">
        <v>1655</v>
      </c>
      <c r="Z725" s="519">
        <v>1898</v>
      </c>
      <c r="AA725" s="519">
        <v>2865</v>
      </c>
      <c r="AB725" s="519">
        <v>3153</v>
      </c>
      <c r="AC725" s="519">
        <v>3449</v>
      </c>
      <c r="AD725" s="519">
        <v>3752</v>
      </c>
      <c r="AE725" s="519">
        <v>4063</v>
      </c>
      <c r="AF725" s="519">
        <v>4383</v>
      </c>
      <c r="AG725" s="519">
        <v>4711</v>
      </c>
      <c r="AH725" s="519">
        <v>5050</v>
      </c>
      <c r="AI725" s="519">
        <v>5399</v>
      </c>
      <c r="AJ725" s="519">
        <v>5759</v>
      </c>
      <c r="AK725" s="519">
        <v>6132</v>
      </c>
      <c r="AL725" s="519">
        <v>6295</v>
      </c>
      <c r="AM725" s="519">
        <v>6467</v>
      </c>
      <c r="AN725" s="519">
        <v>6649</v>
      </c>
      <c r="AO725" s="519">
        <v>6841</v>
      </c>
      <c r="AP725" s="519">
        <v>7044</v>
      </c>
      <c r="AQ725" s="519">
        <v>7261</v>
      </c>
      <c r="AR725" s="519">
        <v>7492</v>
      </c>
      <c r="AS725" s="519">
        <v>7737</v>
      </c>
      <c r="AT725" s="519">
        <v>8000</v>
      </c>
      <c r="AU725" s="519">
        <v>8279</v>
      </c>
      <c r="AV725" s="519">
        <v>8578</v>
      </c>
      <c r="AW725" s="519">
        <v>8897</v>
      </c>
      <c r="AX725" s="519">
        <v>9240</v>
      </c>
      <c r="AY725" s="519">
        <v>9606</v>
      </c>
      <c r="AZ725" s="519">
        <v>0</v>
      </c>
      <c r="BA725" s="519">
        <v>0</v>
      </c>
      <c r="BB725" s="519">
        <v>0</v>
      </c>
      <c r="BC725" s="519">
        <v>0</v>
      </c>
      <c r="BD725" s="519">
        <v>0</v>
      </c>
      <c r="BE725" s="519">
        <v>0</v>
      </c>
      <c r="BF725" s="519">
        <v>0</v>
      </c>
      <c r="BG725" s="519">
        <v>0</v>
      </c>
      <c r="BH725" s="519">
        <v>0</v>
      </c>
      <c r="BI725" s="519">
        <v>0</v>
      </c>
      <c r="BJ725" s="519">
        <v>0</v>
      </c>
      <c r="BK725" s="519">
        <v>0</v>
      </c>
      <c r="BL725" s="519">
        <v>0</v>
      </c>
      <c r="BM725" s="519">
        <v>0</v>
      </c>
      <c r="BN725" s="519">
        <v>0</v>
      </c>
      <c r="BO725" s="519">
        <v>0</v>
      </c>
      <c r="BP725" s="519">
        <v>0</v>
      </c>
      <c r="BQ725" s="519">
        <v>0</v>
      </c>
      <c r="BR725" s="519">
        <v>0</v>
      </c>
      <c r="BS725" s="519">
        <v>0</v>
      </c>
      <c r="BT725" s="519">
        <v>0</v>
      </c>
      <c r="BU725" s="519">
        <v>0</v>
      </c>
      <c r="BV725" s="519">
        <v>0</v>
      </c>
      <c r="BW725" s="519">
        <v>0</v>
      </c>
      <c r="BX725" s="519">
        <v>0</v>
      </c>
      <c r="BY725" s="519">
        <v>0</v>
      </c>
      <c r="BZ725" s="519">
        <v>0</v>
      </c>
      <c r="CA725" s="519">
        <v>0</v>
      </c>
      <c r="CB725" s="519">
        <v>0</v>
      </c>
      <c r="CC725" s="519">
        <v>0</v>
      </c>
      <c r="CD725" s="519">
        <v>0</v>
      </c>
      <c r="CE725" s="519">
        <v>0</v>
      </c>
      <c r="CF725" s="519">
        <v>0</v>
      </c>
      <c r="CG725" s="519">
        <v>0</v>
      </c>
      <c r="CH725" s="519">
        <v>0</v>
      </c>
      <c r="CI725" s="519">
        <v>0</v>
      </c>
      <c r="CJ725" s="519">
        <v>0</v>
      </c>
      <c r="CK725" s="519">
        <v>0</v>
      </c>
      <c r="CL725" s="519">
        <v>0</v>
      </c>
      <c r="CM725" s="519">
        <v>0</v>
      </c>
      <c r="CN725" s="519">
        <v>0</v>
      </c>
      <c r="CO725" s="519">
        <v>0</v>
      </c>
      <c r="CP725" s="519">
        <v>0</v>
      </c>
      <c r="CQ725" s="519">
        <v>0</v>
      </c>
      <c r="CR725" s="519">
        <v>0</v>
      </c>
      <c r="CS725" s="519">
        <v>0</v>
      </c>
      <c r="CT725" s="519">
        <v>0</v>
      </c>
      <c r="CU725" s="519">
        <v>0</v>
      </c>
      <c r="CV725" s="519">
        <v>0</v>
      </c>
      <c r="CW725" s="519">
        <v>0</v>
      </c>
      <c r="CX725" s="519">
        <v>0</v>
      </c>
      <c r="CY725" s="519">
        <v>0</v>
      </c>
      <c r="CZ725" s="519">
        <v>0</v>
      </c>
      <c r="DA725" s="519">
        <v>0</v>
      </c>
      <c r="DB725" s="519">
        <v>0</v>
      </c>
      <c r="DC725" s="519">
        <v>0</v>
      </c>
      <c r="DD725" s="519">
        <v>0</v>
      </c>
      <c r="DE725" s="519">
        <v>0</v>
      </c>
      <c r="DF725" s="519">
        <v>0</v>
      </c>
      <c r="DG725" s="519">
        <v>0</v>
      </c>
      <c r="DH725" s="519">
        <v>0</v>
      </c>
      <c r="DI725" s="519">
        <v>0</v>
      </c>
      <c r="DJ725" s="519">
        <v>0</v>
      </c>
      <c r="DK725" s="519">
        <v>0</v>
      </c>
      <c r="DL725" s="519">
        <v>0</v>
      </c>
      <c r="DM725" s="519">
        <v>0</v>
      </c>
      <c r="DN725" s="519">
        <v>0</v>
      </c>
      <c r="DO725" s="519">
        <v>0</v>
      </c>
      <c r="DP725" s="519">
        <v>0</v>
      </c>
      <c r="DQ725" s="519">
        <v>0</v>
      </c>
      <c r="DR725" s="519">
        <v>0</v>
      </c>
      <c r="DS725" s="519">
        <v>0</v>
      </c>
      <c r="DT725" s="519">
        <v>0</v>
      </c>
      <c r="DU725" s="519">
        <v>0</v>
      </c>
      <c r="DV725" s="519">
        <v>0</v>
      </c>
      <c r="DW725" s="519">
        <v>0</v>
      </c>
      <c r="DX725" s="519">
        <v>0</v>
      </c>
      <c r="DZ725" s="337"/>
      <c r="EA725" s="519" t="s">
        <v>1062</v>
      </c>
      <c r="EB725" s="519" t="s">
        <v>1060</v>
      </c>
      <c r="EC725" s="519">
        <v>13</v>
      </c>
      <c r="ED725" s="521" t="str">
        <f t="shared" si="35"/>
        <v>SDN200213</v>
      </c>
      <c r="EE725" s="519">
        <v>193</v>
      </c>
      <c r="EF725" s="519">
        <v>600</v>
      </c>
      <c r="EG725" s="519">
        <v>1128</v>
      </c>
      <c r="EH725" s="519">
        <v>1643</v>
      </c>
      <c r="EI725" s="519">
        <v>2146</v>
      </c>
      <c r="EJ725" s="519">
        <v>2641</v>
      </c>
      <c r="EK725" s="519">
        <v>3128</v>
      </c>
      <c r="EL725" s="519">
        <v>3607</v>
      </c>
      <c r="EM725" s="519">
        <v>4077</v>
      </c>
      <c r="EN725" s="519">
        <v>4703</v>
      </c>
      <c r="EO725" s="519">
        <v>5067</v>
      </c>
      <c r="EP725" s="519">
        <v>5426</v>
      </c>
      <c r="EQ725" s="519">
        <v>5779</v>
      </c>
      <c r="ER725" s="519">
        <v>6127</v>
      </c>
      <c r="ES725" s="519">
        <v>6472</v>
      </c>
      <c r="ET725" s="519">
        <v>6811</v>
      </c>
      <c r="EU725" s="519">
        <v>7150</v>
      </c>
      <c r="EV725" s="519">
        <v>7487</v>
      </c>
      <c r="EW725" s="519">
        <v>7820</v>
      </c>
      <c r="EX725" s="519">
        <v>0</v>
      </c>
      <c r="EY725" s="519">
        <v>0</v>
      </c>
      <c r="EZ725" s="519">
        <v>0</v>
      </c>
      <c r="FA725" s="519">
        <v>0</v>
      </c>
      <c r="FB725" s="519">
        <v>0</v>
      </c>
      <c r="FC725" s="519">
        <v>0</v>
      </c>
      <c r="FD725" s="519">
        <v>0</v>
      </c>
      <c r="FE725" s="519">
        <v>0</v>
      </c>
      <c r="FF725" s="519">
        <v>0</v>
      </c>
      <c r="FG725" s="519">
        <v>0</v>
      </c>
      <c r="FH725" s="519">
        <v>0</v>
      </c>
      <c r="FI725" s="519">
        <v>0</v>
      </c>
      <c r="FJ725" s="519">
        <v>0</v>
      </c>
      <c r="FK725" s="519">
        <v>0</v>
      </c>
      <c r="FL725" s="519">
        <v>0</v>
      </c>
      <c r="FM725" s="519">
        <v>0</v>
      </c>
      <c r="FN725" s="519">
        <v>0</v>
      </c>
      <c r="FO725" s="519">
        <v>0</v>
      </c>
      <c r="FP725" s="519">
        <v>0</v>
      </c>
      <c r="FQ725" s="519">
        <v>0</v>
      </c>
      <c r="FR725" s="519">
        <v>0</v>
      </c>
      <c r="FS725" s="519">
        <v>0</v>
      </c>
      <c r="FT725" s="519">
        <v>0</v>
      </c>
      <c r="FU725" s="519">
        <v>0</v>
      </c>
      <c r="FV725" s="519">
        <v>0</v>
      </c>
      <c r="FW725" s="519">
        <v>0</v>
      </c>
      <c r="FX725" s="519">
        <v>0</v>
      </c>
      <c r="FY725" s="519">
        <v>0</v>
      </c>
      <c r="FZ725" s="519">
        <v>0</v>
      </c>
      <c r="GA725" s="519">
        <v>0</v>
      </c>
      <c r="GB725" s="519">
        <v>0</v>
      </c>
      <c r="GC725" s="519">
        <v>0</v>
      </c>
      <c r="GD725" s="519">
        <v>0</v>
      </c>
      <c r="GE725" s="519">
        <v>0</v>
      </c>
      <c r="GF725" s="519">
        <v>0</v>
      </c>
      <c r="GG725" s="519">
        <v>0</v>
      </c>
      <c r="GH725" s="519">
        <v>0</v>
      </c>
      <c r="GI725" s="519">
        <v>0</v>
      </c>
      <c r="GJ725" s="519">
        <v>0</v>
      </c>
      <c r="GK725" s="519">
        <v>0</v>
      </c>
      <c r="GL725" s="519">
        <v>0</v>
      </c>
      <c r="GM725" s="519">
        <v>0</v>
      </c>
      <c r="GN725" s="519">
        <v>0</v>
      </c>
      <c r="GO725" s="519">
        <v>0</v>
      </c>
      <c r="GP725" s="519">
        <v>0</v>
      </c>
      <c r="GQ725" s="519">
        <v>0</v>
      </c>
      <c r="GR725" s="519">
        <v>0</v>
      </c>
      <c r="GS725" s="519">
        <v>0</v>
      </c>
      <c r="GT725" s="519">
        <v>0</v>
      </c>
      <c r="GU725" s="519">
        <v>0</v>
      </c>
      <c r="GV725" s="519">
        <v>0</v>
      </c>
      <c r="GW725" s="519">
        <v>0</v>
      </c>
      <c r="GX725" s="519">
        <v>0</v>
      </c>
      <c r="GY725" s="519">
        <v>0</v>
      </c>
      <c r="GZ725" s="519">
        <v>0</v>
      </c>
      <c r="HA725" s="519">
        <v>0</v>
      </c>
      <c r="HB725" s="519">
        <v>0</v>
      </c>
      <c r="HC725" s="519">
        <v>0</v>
      </c>
      <c r="HD725" s="519">
        <v>0</v>
      </c>
      <c r="HE725" s="519">
        <v>0</v>
      </c>
      <c r="HF725" s="519">
        <v>0</v>
      </c>
      <c r="HG725" s="519">
        <v>0</v>
      </c>
      <c r="HH725" s="519">
        <v>0</v>
      </c>
      <c r="HI725" s="519">
        <v>0</v>
      </c>
      <c r="HJ725" s="519">
        <v>0</v>
      </c>
      <c r="HK725" s="519">
        <v>0</v>
      </c>
      <c r="HL725" s="519">
        <v>0</v>
      </c>
      <c r="HM725" s="519">
        <v>0</v>
      </c>
      <c r="HN725" s="519">
        <v>0</v>
      </c>
      <c r="HO725" s="519">
        <v>0</v>
      </c>
      <c r="HP725" s="519">
        <v>0</v>
      </c>
      <c r="HQ725" s="519">
        <v>0</v>
      </c>
      <c r="HR725" s="519">
        <v>0</v>
      </c>
      <c r="HS725" s="519">
        <v>0</v>
      </c>
      <c r="HT725" s="519">
        <v>0</v>
      </c>
      <c r="HU725" s="519">
        <v>0</v>
      </c>
      <c r="HV725" s="519">
        <v>0</v>
      </c>
      <c r="HW725" s="519">
        <v>0</v>
      </c>
      <c r="HX725" s="519">
        <v>0</v>
      </c>
      <c r="HY725" s="519">
        <v>0</v>
      </c>
      <c r="HZ725" s="519">
        <v>0</v>
      </c>
      <c r="IA725" s="519">
        <v>0</v>
      </c>
      <c r="IB725" s="519">
        <v>0</v>
      </c>
      <c r="IC725" s="519">
        <v>0</v>
      </c>
      <c r="ID725" s="519">
        <v>0</v>
      </c>
      <c r="IE725" s="519">
        <v>0</v>
      </c>
      <c r="IF725" s="519">
        <v>0</v>
      </c>
      <c r="IG725" s="519">
        <v>0</v>
      </c>
      <c r="IH725" s="519">
        <v>0</v>
      </c>
      <c r="II725" s="519">
        <v>0</v>
      </c>
      <c r="IJ725" s="519">
        <v>0</v>
      </c>
      <c r="IK725" s="519">
        <v>0</v>
      </c>
    </row>
    <row r="726" spans="2:245" hidden="1">
      <c r="B726" s="519" t="s">
        <v>1058</v>
      </c>
      <c r="C726" s="519"/>
      <c r="D726" s="519"/>
      <c r="E726" s="519"/>
      <c r="F726" s="519">
        <v>2</v>
      </c>
      <c r="G726" s="519"/>
      <c r="H726" s="519">
        <v>11</v>
      </c>
      <c r="I726" s="519">
        <v>4</v>
      </c>
      <c r="J726" s="519" t="str">
        <f t="shared" si="36"/>
        <v>SDN10021104</v>
      </c>
      <c r="K726" s="519">
        <v>960</v>
      </c>
      <c r="M726" s="337"/>
      <c r="N726" s="519" t="s">
        <v>1062</v>
      </c>
      <c r="O726" s="519" t="s">
        <v>1060</v>
      </c>
      <c r="P726" s="519">
        <v>14</v>
      </c>
      <c r="Q726" s="521" t="str">
        <f t="shared" si="34"/>
        <v>SDN200214</v>
      </c>
      <c r="R726" s="519">
        <v>90</v>
      </c>
      <c r="S726" s="519">
        <v>295</v>
      </c>
      <c r="T726" s="519">
        <v>504</v>
      </c>
      <c r="U726" s="519">
        <v>718</v>
      </c>
      <c r="V726" s="519">
        <v>937</v>
      </c>
      <c r="W726" s="519">
        <v>1161</v>
      </c>
      <c r="X726" s="519">
        <v>1391</v>
      </c>
      <c r="Y726" s="519">
        <v>1626</v>
      </c>
      <c r="Z726" s="519">
        <v>1866</v>
      </c>
      <c r="AA726" s="519">
        <v>2817</v>
      </c>
      <c r="AB726" s="519">
        <v>3101</v>
      </c>
      <c r="AC726" s="519">
        <v>3393</v>
      </c>
      <c r="AD726" s="519">
        <v>3692</v>
      </c>
      <c r="AE726" s="519">
        <v>4000</v>
      </c>
      <c r="AF726" s="519">
        <v>4315</v>
      </c>
      <c r="AG726" s="519">
        <v>4641</v>
      </c>
      <c r="AH726" s="519">
        <v>4976</v>
      </c>
      <c r="AI726" s="519">
        <v>5321</v>
      </c>
      <c r="AJ726" s="519">
        <v>5679</v>
      </c>
      <c r="AK726" s="519">
        <v>6049</v>
      </c>
      <c r="AL726" s="519">
        <v>6213</v>
      </c>
      <c r="AM726" s="519">
        <v>6387</v>
      </c>
      <c r="AN726" s="519">
        <v>6570</v>
      </c>
      <c r="AO726" s="519">
        <v>6765</v>
      </c>
      <c r="AP726" s="519">
        <v>6973</v>
      </c>
      <c r="AQ726" s="519">
        <v>7194</v>
      </c>
      <c r="AR726" s="519">
        <v>7430</v>
      </c>
      <c r="AS726" s="519">
        <v>7682</v>
      </c>
      <c r="AT726" s="519">
        <v>7950</v>
      </c>
      <c r="AU726" s="519">
        <v>8236</v>
      </c>
      <c r="AV726" s="519">
        <v>8543</v>
      </c>
      <c r="AW726" s="519">
        <v>8871</v>
      </c>
      <c r="AX726" s="519">
        <v>9222</v>
      </c>
      <c r="AY726" s="519">
        <v>9601</v>
      </c>
      <c r="AZ726" s="519">
        <v>0</v>
      </c>
      <c r="BA726" s="519">
        <v>0</v>
      </c>
      <c r="BB726" s="519">
        <v>0</v>
      </c>
      <c r="BC726" s="519">
        <v>0</v>
      </c>
      <c r="BD726" s="519">
        <v>0</v>
      </c>
      <c r="BE726" s="519">
        <v>0</v>
      </c>
      <c r="BF726" s="519">
        <v>0</v>
      </c>
      <c r="BG726" s="519">
        <v>0</v>
      </c>
      <c r="BH726" s="519">
        <v>0</v>
      </c>
      <c r="BI726" s="519">
        <v>0</v>
      </c>
      <c r="BJ726" s="519">
        <v>0</v>
      </c>
      <c r="BK726" s="519">
        <v>0</v>
      </c>
      <c r="BL726" s="519">
        <v>0</v>
      </c>
      <c r="BM726" s="519">
        <v>0</v>
      </c>
      <c r="BN726" s="519">
        <v>0</v>
      </c>
      <c r="BO726" s="519">
        <v>0</v>
      </c>
      <c r="BP726" s="519">
        <v>0</v>
      </c>
      <c r="BQ726" s="519">
        <v>0</v>
      </c>
      <c r="BR726" s="519">
        <v>0</v>
      </c>
      <c r="BS726" s="519">
        <v>0</v>
      </c>
      <c r="BT726" s="519">
        <v>0</v>
      </c>
      <c r="BU726" s="519">
        <v>0</v>
      </c>
      <c r="BV726" s="519">
        <v>0</v>
      </c>
      <c r="BW726" s="519">
        <v>0</v>
      </c>
      <c r="BX726" s="519">
        <v>0</v>
      </c>
      <c r="BY726" s="519">
        <v>0</v>
      </c>
      <c r="BZ726" s="519">
        <v>0</v>
      </c>
      <c r="CA726" s="519">
        <v>0</v>
      </c>
      <c r="CB726" s="519">
        <v>0</v>
      </c>
      <c r="CC726" s="519">
        <v>0</v>
      </c>
      <c r="CD726" s="519">
        <v>0</v>
      </c>
      <c r="CE726" s="519">
        <v>0</v>
      </c>
      <c r="CF726" s="519">
        <v>0</v>
      </c>
      <c r="CG726" s="519">
        <v>0</v>
      </c>
      <c r="CH726" s="519">
        <v>0</v>
      </c>
      <c r="CI726" s="519">
        <v>0</v>
      </c>
      <c r="CJ726" s="519">
        <v>0</v>
      </c>
      <c r="CK726" s="519">
        <v>0</v>
      </c>
      <c r="CL726" s="519">
        <v>0</v>
      </c>
      <c r="CM726" s="519">
        <v>0</v>
      </c>
      <c r="CN726" s="519">
        <v>0</v>
      </c>
      <c r="CO726" s="519">
        <v>0</v>
      </c>
      <c r="CP726" s="519">
        <v>0</v>
      </c>
      <c r="CQ726" s="519">
        <v>0</v>
      </c>
      <c r="CR726" s="519">
        <v>0</v>
      </c>
      <c r="CS726" s="519">
        <v>0</v>
      </c>
      <c r="CT726" s="519">
        <v>0</v>
      </c>
      <c r="CU726" s="519">
        <v>0</v>
      </c>
      <c r="CV726" s="519">
        <v>0</v>
      </c>
      <c r="CW726" s="519">
        <v>0</v>
      </c>
      <c r="CX726" s="519">
        <v>0</v>
      </c>
      <c r="CY726" s="519">
        <v>0</v>
      </c>
      <c r="CZ726" s="519">
        <v>0</v>
      </c>
      <c r="DA726" s="519">
        <v>0</v>
      </c>
      <c r="DB726" s="519">
        <v>0</v>
      </c>
      <c r="DC726" s="519">
        <v>0</v>
      </c>
      <c r="DD726" s="519">
        <v>0</v>
      </c>
      <c r="DE726" s="519">
        <v>0</v>
      </c>
      <c r="DF726" s="519">
        <v>0</v>
      </c>
      <c r="DG726" s="519">
        <v>0</v>
      </c>
      <c r="DH726" s="519">
        <v>0</v>
      </c>
      <c r="DI726" s="519">
        <v>0</v>
      </c>
      <c r="DJ726" s="519">
        <v>0</v>
      </c>
      <c r="DK726" s="519">
        <v>0</v>
      </c>
      <c r="DL726" s="519">
        <v>0</v>
      </c>
      <c r="DM726" s="519">
        <v>0</v>
      </c>
      <c r="DN726" s="519">
        <v>0</v>
      </c>
      <c r="DO726" s="519">
        <v>0</v>
      </c>
      <c r="DP726" s="519">
        <v>0</v>
      </c>
      <c r="DQ726" s="519">
        <v>0</v>
      </c>
      <c r="DR726" s="519">
        <v>0</v>
      </c>
      <c r="DS726" s="519">
        <v>0</v>
      </c>
      <c r="DT726" s="519">
        <v>0</v>
      </c>
      <c r="DU726" s="519">
        <v>0</v>
      </c>
      <c r="DV726" s="519">
        <v>0</v>
      </c>
      <c r="DW726" s="519">
        <v>0</v>
      </c>
      <c r="DX726" s="519">
        <v>0</v>
      </c>
      <c r="DZ726" s="337"/>
      <c r="EA726" s="519" t="s">
        <v>1062</v>
      </c>
      <c r="EB726" s="519" t="s">
        <v>1060</v>
      </c>
      <c r="EC726" s="519">
        <v>14</v>
      </c>
      <c r="ED726" s="521" t="str">
        <f t="shared" si="35"/>
        <v>SDN200214</v>
      </c>
      <c r="EE726" s="519">
        <v>183</v>
      </c>
      <c r="EF726" s="519">
        <v>582</v>
      </c>
      <c r="EG726" s="519">
        <v>1099</v>
      </c>
      <c r="EH726" s="519">
        <v>1604</v>
      </c>
      <c r="EI726" s="519">
        <v>2101</v>
      </c>
      <c r="EJ726" s="519">
        <v>2586</v>
      </c>
      <c r="EK726" s="519">
        <v>3064</v>
      </c>
      <c r="EL726" s="519">
        <v>3536</v>
      </c>
      <c r="EM726" s="519">
        <v>3998</v>
      </c>
      <c r="EN726" s="519">
        <v>4617</v>
      </c>
      <c r="EO726" s="519">
        <v>4974</v>
      </c>
      <c r="EP726" s="519">
        <v>5328</v>
      </c>
      <c r="EQ726" s="519">
        <v>5676</v>
      </c>
      <c r="ER726" s="519">
        <v>6020</v>
      </c>
      <c r="ES726" s="519">
        <v>6359</v>
      </c>
      <c r="ET726" s="519">
        <v>6696</v>
      </c>
      <c r="EU726" s="519">
        <v>7031</v>
      </c>
      <c r="EV726" s="519">
        <v>7363</v>
      </c>
      <c r="EW726" s="519">
        <v>7695</v>
      </c>
      <c r="EX726" s="519">
        <v>0</v>
      </c>
      <c r="EY726" s="519">
        <v>0</v>
      </c>
      <c r="EZ726" s="519">
        <v>0</v>
      </c>
      <c r="FA726" s="519">
        <v>0</v>
      </c>
      <c r="FB726" s="519">
        <v>0</v>
      </c>
      <c r="FC726" s="519">
        <v>0</v>
      </c>
      <c r="FD726" s="519">
        <v>0</v>
      </c>
      <c r="FE726" s="519">
        <v>0</v>
      </c>
      <c r="FF726" s="519">
        <v>0</v>
      </c>
      <c r="FG726" s="519">
        <v>0</v>
      </c>
      <c r="FH726" s="519">
        <v>0</v>
      </c>
      <c r="FI726" s="519">
        <v>0</v>
      </c>
      <c r="FJ726" s="519">
        <v>0</v>
      </c>
      <c r="FK726" s="519">
        <v>0</v>
      </c>
      <c r="FL726" s="519">
        <v>0</v>
      </c>
      <c r="FM726" s="519">
        <v>0</v>
      </c>
      <c r="FN726" s="519">
        <v>0</v>
      </c>
      <c r="FO726" s="519">
        <v>0</v>
      </c>
      <c r="FP726" s="519">
        <v>0</v>
      </c>
      <c r="FQ726" s="519">
        <v>0</v>
      </c>
      <c r="FR726" s="519">
        <v>0</v>
      </c>
      <c r="FS726" s="519">
        <v>0</v>
      </c>
      <c r="FT726" s="519">
        <v>0</v>
      </c>
      <c r="FU726" s="519">
        <v>0</v>
      </c>
      <c r="FV726" s="519">
        <v>0</v>
      </c>
      <c r="FW726" s="519">
        <v>0</v>
      </c>
      <c r="FX726" s="519">
        <v>0</v>
      </c>
      <c r="FY726" s="519">
        <v>0</v>
      </c>
      <c r="FZ726" s="519">
        <v>0</v>
      </c>
      <c r="GA726" s="519">
        <v>0</v>
      </c>
      <c r="GB726" s="519">
        <v>0</v>
      </c>
      <c r="GC726" s="519">
        <v>0</v>
      </c>
      <c r="GD726" s="519">
        <v>0</v>
      </c>
      <c r="GE726" s="519">
        <v>0</v>
      </c>
      <c r="GF726" s="519">
        <v>0</v>
      </c>
      <c r="GG726" s="519">
        <v>0</v>
      </c>
      <c r="GH726" s="519">
        <v>0</v>
      </c>
      <c r="GI726" s="519">
        <v>0</v>
      </c>
      <c r="GJ726" s="519">
        <v>0</v>
      </c>
      <c r="GK726" s="519">
        <v>0</v>
      </c>
      <c r="GL726" s="519">
        <v>0</v>
      </c>
      <c r="GM726" s="519">
        <v>0</v>
      </c>
      <c r="GN726" s="519">
        <v>0</v>
      </c>
      <c r="GO726" s="519">
        <v>0</v>
      </c>
      <c r="GP726" s="519">
        <v>0</v>
      </c>
      <c r="GQ726" s="519">
        <v>0</v>
      </c>
      <c r="GR726" s="519">
        <v>0</v>
      </c>
      <c r="GS726" s="519">
        <v>0</v>
      </c>
      <c r="GT726" s="519">
        <v>0</v>
      </c>
      <c r="GU726" s="519">
        <v>0</v>
      </c>
      <c r="GV726" s="519">
        <v>0</v>
      </c>
      <c r="GW726" s="519">
        <v>0</v>
      </c>
      <c r="GX726" s="519">
        <v>0</v>
      </c>
      <c r="GY726" s="519">
        <v>0</v>
      </c>
      <c r="GZ726" s="519">
        <v>0</v>
      </c>
      <c r="HA726" s="519">
        <v>0</v>
      </c>
      <c r="HB726" s="519">
        <v>0</v>
      </c>
      <c r="HC726" s="519">
        <v>0</v>
      </c>
      <c r="HD726" s="519">
        <v>0</v>
      </c>
      <c r="HE726" s="519">
        <v>0</v>
      </c>
      <c r="HF726" s="519">
        <v>0</v>
      </c>
      <c r="HG726" s="519">
        <v>0</v>
      </c>
      <c r="HH726" s="519">
        <v>0</v>
      </c>
      <c r="HI726" s="519">
        <v>0</v>
      </c>
      <c r="HJ726" s="519">
        <v>0</v>
      </c>
      <c r="HK726" s="519">
        <v>0</v>
      </c>
      <c r="HL726" s="519">
        <v>0</v>
      </c>
      <c r="HM726" s="519">
        <v>0</v>
      </c>
      <c r="HN726" s="519">
        <v>0</v>
      </c>
      <c r="HO726" s="519">
        <v>0</v>
      </c>
      <c r="HP726" s="519">
        <v>0</v>
      </c>
      <c r="HQ726" s="519">
        <v>0</v>
      </c>
      <c r="HR726" s="519">
        <v>0</v>
      </c>
      <c r="HS726" s="519">
        <v>0</v>
      </c>
      <c r="HT726" s="519">
        <v>0</v>
      </c>
      <c r="HU726" s="519">
        <v>0</v>
      </c>
      <c r="HV726" s="519">
        <v>0</v>
      </c>
      <c r="HW726" s="519">
        <v>0</v>
      </c>
      <c r="HX726" s="519">
        <v>0</v>
      </c>
      <c r="HY726" s="519">
        <v>0</v>
      </c>
      <c r="HZ726" s="519">
        <v>0</v>
      </c>
      <c r="IA726" s="519">
        <v>0</v>
      </c>
      <c r="IB726" s="519">
        <v>0</v>
      </c>
      <c r="IC726" s="519">
        <v>0</v>
      </c>
      <c r="ID726" s="519">
        <v>0</v>
      </c>
      <c r="IE726" s="519">
        <v>0</v>
      </c>
      <c r="IF726" s="519">
        <v>0</v>
      </c>
      <c r="IG726" s="519">
        <v>0</v>
      </c>
      <c r="IH726" s="519">
        <v>0</v>
      </c>
      <c r="II726" s="519">
        <v>0</v>
      </c>
      <c r="IJ726" s="519">
        <v>0</v>
      </c>
      <c r="IK726" s="519">
        <v>0</v>
      </c>
    </row>
    <row r="727" spans="2:245" hidden="1">
      <c r="B727" s="519" t="s">
        <v>1058</v>
      </c>
      <c r="C727" s="519"/>
      <c r="D727" s="519"/>
      <c r="E727" s="519"/>
      <c r="F727" s="519">
        <v>2</v>
      </c>
      <c r="G727" s="519"/>
      <c r="H727" s="519">
        <v>11</v>
      </c>
      <c r="I727" s="519">
        <v>5</v>
      </c>
      <c r="J727" s="519" t="str">
        <f t="shared" si="36"/>
        <v>SDN10021105</v>
      </c>
      <c r="K727" s="519">
        <v>960</v>
      </c>
      <c r="M727" s="337"/>
      <c r="N727" s="519" t="s">
        <v>1062</v>
      </c>
      <c r="O727" s="519" t="s">
        <v>1060</v>
      </c>
      <c r="P727" s="519">
        <v>15</v>
      </c>
      <c r="Q727" s="521" t="str">
        <f t="shared" si="34"/>
        <v>SDN200215</v>
      </c>
      <c r="R727" s="519">
        <v>85</v>
      </c>
      <c r="S727" s="519">
        <v>286</v>
      </c>
      <c r="T727" s="519">
        <v>492</v>
      </c>
      <c r="U727" s="519">
        <v>703</v>
      </c>
      <c r="V727" s="519">
        <v>919</v>
      </c>
      <c r="W727" s="519">
        <v>1139</v>
      </c>
      <c r="X727" s="519">
        <v>1366</v>
      </c>
      <c r="Y727" s="519">
        <v>1597</v>
      </c>
      <c r="Z727" s="519">
        <v>1834</v>
      </c>
      <c r="AA727" s="519">
        <v>2769</v>
      </c>
      <c r="AB727" s="519">
        <v>3050</v>
      </c>
      <c r="AC727" s="519">
        <v>3337</v>
      </c>
      <c r="AD727" s="519">
        <v>3632</v>
      </c>
      <c r="AE727" s="519">
        <v>3936</v>
      </c>
      <c r="AF727" s="519">
        <v>4248</v>
      </c>
      <c r="AG727" s="519">
        <v>4570</v>
      </c>
      <c r="AH727" s="519">
        <v>4901</v>
      </c>
      <c r="AI727" s="519">
        <v>5244</v>
      </c>
      <c r="AJ727" s="519">
        <v>5598</v>
      </c>
      <c r="AK727" s="519">
        <v>5966</v>
      </c>
      <c r="AL727" s="519">
        <v>6132</v>
      </c>
      <c r="AM727" s="519">
        <v>6307</v>
      </c>
      <c r="AN727" s="519">
        <v>6492</v>
      </c>
      <c r="AO727" s="519">
        <v>6691</v>
      </c>
      <c r="AP727" s="519">
        <v>6903</v>
      </c>
      <c r="AQ727" s="519">
        <v>7129</v>
      </c>
      <c r="AR727" s="519">
        <v>7371</v>
      </c>
      <c r="AS727" s="519">
        <v>7628</v>
      </c>
      <c r="AT727" s="519">
        <v>7903</v>
      </c>
      <c r="AU727" s="519">
        <v>8196</v>
      </c>
      <c r="AV727" s="519">
        <v>8511</v>
      </c>
      <c r="AW727" s="519">
        <v>8848</v>
      </c>
      <c r="AX727" s="519">
        <v>9211</v>
      </c>
      <c r="AY727" s="519">
        <v>9593</v>
      </c>
      <c r="AZ727" s="519">
        <v>0</v>
      </c>
      <c r="BA727" s="519">
        <v>0</v>
      </c>
      <c r="BB727" s="519">
        <v>0</v>
      </c>
      <c r="BC727" s="519">
        <v>0</v>
      </c>
      <c r="BD727" s="519">
        <v>0</v>
      </c>
      <c r="BE727" s="519">
        <v>0</v>
      </c>
      <c r="BF727" s="519">
        <v>0</v>
      </c>
      <c r="BG727" s="519">
        <v>0</v>
      </c>
      <c r="BH727" s="519">
        <v>0</v>
      </c>
      <c r="BI727" s="519">
        <v>0</v>
      </c>
      <c r="BJ727" s="519">
        <v>0</v>
      </c>
      <c r="BK727" s="519">
        <v>0</v>
      </c>
      <c r="BL727" s="519">
        <v>0</v>
      </c>
      <c r="BM727" s="519">
        <v>0</v>
      </c>
      <c r="BN727" s="519">
        <v>0</v>
      </c>
      <c r="BO727" s="519">
        <v>0</v>
      </c>
      <c r="BP727" s="519">
        <v>0</v>
      </c>
      <c r="BQ727" s="519">
        <v>0</v>
      </c>
      <c r="BR727" s="519">
        <v>0</v>
      </c>
      <c r="BS727" s="519">
        <v>0</v>
      </c>
      <c r="BT727" s="519">
        <v>0</v>
      </c>
      <c r="BU727" s="519">
        <v>0</v>
      </c>
      <c r="BV727" s="519">
        <v>0</v>
      </c>
      <c r="BW727" s="519">
        <v>0</v>
      </c>
      <c r="BX727" s="519">
        <v>0</v>
      </c>
      <c r="BY727" s="519">
        <v>0</v>
      </c>
      <c r="BZ727" s="519">
        <v>0</v>
      </c>
      <c r="CA727" s="519">
        <v>0</v>
      </c>
      <c r="CB727" s="519">
        <v>0</v>
      </c>
      <c r="CC727" s="519">
        <v>0</v>
      </c>
      <c r="CD727" s="519">
        <v>0</v>
      </c>
      <c r="CE727" s="519">
        <v>0</v>
      </c>
      <c r="CF727" s="519">
        <v>0</v>
      </c>
      <c r="CG727" s="519">
        <v>0</v>
      </c>
      <c r="CH727" s="519">
        <v>0</v>
      </c>
      <c r="CI727" s="519">
        <v>0</v>
      </c>
      <c r="CJ727" s="519">
        <v>0</v>
      </c>
      <c r="CK727" s="519">
        <v>0</v>
      </c>
      <c r="CL727" s="519">
        <v>0</v>
      </c>
      <c r="CM727" s="519">
        <v>0</v>
      </c>
      <c r="CN727" s="519">
        <v>0</v>
      </c>
      <c r="CO727" s="519">
        <v>0</v>
      </c>
      <c r="CP727" s="519">
        <v>0</v>
      </c>
      <c r="CQ727" s="519">
        <v>0</v>
      </c>
      <c r="CR727" s="519">
        <v>0</v>
      </c>
      <c r="CS727" s="519">
        <v>0</v>
      </c>
      <c r="CT727" s="519">
        <v>0</v>
      </c>
      <c r="CU727" s="519">
        <v>0</v>
      </c>
      <c r="CV727" s="519">
        <v>0</v>
      </c>
      <c r="CW727" s="519">
        <v>0</v>
      </c>
      <c r="CX727" s="519">
        <v>0</v>
      </c>
      <c r="CY727" s="519">
        <v>0</v>
      </c>
      <c r="CZ727" s="519">
        <v>0</v>
      </c>
      <c r="DA727" s="519">
        <v>0</v>
      </c>
      <c r="DB727" s="519">
        <v>0</v>
      </c>
      <c r="DC727" s="519">
        <v>0</v>
      </c>
      <c r="DD727" s="519">
        <v>0</v>
      </c>
      <c r="DE727" s="519">
        <v>0</v>
      </c>
      <c r="DF727" s="519">
        <v>0</v>
      </c>
      <c r="DG727" s="519">
        <v>0</v>
      </c>
      <c r="DH727" s="519">
        <v>0</v>
      </c>
      <c r="DI727" s="519">
        <v>0</v>
      </c>
      <c r="DJ727" s="519">
        <v>0</v>
      </c>
      <c r="DK727" s="519">
        <v>0</v>
      </c>
      <c r="DL727" s="519">
        <v>0</v>
      </c>
      <c r="DM727" s="519">
        <v>0</v>
      </c>
      <c r="DN727" s="519">
        <v>0</v>
      </c>
      <c r="DO727" s="519">
        <v>0</v>
      </c>
      <c r="DP727" s="519">
        <v>0</v>
      </c>
      <c r="DQ727" s="519">
        <v>0</v>
      </c>
      <c r="DR727" s="519">
        <v>0</v>
      </c>
      <c r="DS727" s="519">
        <v>0</v>
      </c>
      <c r="DT727" s="519">
        <v>0</v>
      </c>
      <c r="DU727" s="519">
        <v>0</v>
      </c>
      <c r="DV727" s="519">
        <v>0</v>
      </c>
      <c r="DW727" s="519">
        <v>0</v>
      </c>
      <c r="DX727" s="519">
        <v>0</v>
      </c>
      <c r="DZ727" s="337"/>
      <c r="EA727" s="519" t="s">
        <v>1062</v>
      </c>
      <c r="EB727" s="519" t="s">
        <v>1060</v>
      </c>
      <c r="EC727" s="519">
        <v>15</v>
      </c>
      <c r="ED727" s="521" t="str">
        <f t="shared" si="35"/>
        <v>SDN200215</v>
      </c>
      <c r="EE727" s="519">
        <v>172</v>
      </c>
      <c r="EF727" s="519">
        <v>564</v>
      </c>
      <c r="EG727" s="519">
        <v>1067</v>
      </c>
      <c r="EH727" s="519">
        <v>1565</v>
      </c>
      <c r="EI727" s="519">
        <v>2055</v>
      </c>
      <c r="EJ727" s="519">
        <v>2531</v>
      </c>
      <c r="EK727" s="519">
        <v>3001</v>
      </c>
      <c r="EL727" s="519">
        <v>3464</v>
      </c>
      <c r="EM727" s="519">
        <v>3919</v>
      </c>
      <c r="EN727" s="519">
        <v>4528</v>
      </c>
      <c r="EO727" s="519">
        <v>4883</v>
      </c>
      <c r="EP727" s="519">
        <v>5230</v>
      </c>
      <c r="EQ727" s="519">
        <v>5571</v>
      </c>
      <c r="ER727" s="519">
        <v>5911</v>
      </c>
      <c r="ES727" s="519">
        <v>6246</v>
      </c>
      <c r="ET727" s="519">
        <v>6579</v>
      </c>
      <c r="EU727" s="519">
        <v>6909</v>
      </c>
      <c r="EV727" s="519">
        <v>7240</v>
      </c>
      <c r="EW727" s="519">
        <v>7569</v>
      </c>
      <c r="EX727" s="519">
        <v>0</v>
      </c>
      <c r="EY727" s="519">
        <v>0</v>
      </c>
      <c r="EZ727" s="519">
        <v>0</v>
      </c>
      <c r="FA727" s="519">
        <v>0</v>
      </c>
      <c r="FB727" s="519">
        <v>0</v>
      </c>
      <c r="FC727" s="519">
        <v>0</v>
      </c>
      <c r="FD727" s="519">
        <v>0</v>
      </c>
      <c r="FE727" s="519">
        <v>0</v>
      </c>
      <c r="FF727" s="519">
        <v>0</v>
      </c>
      <c r="FG727" s="519">
        <v>0</v>
      </c>
      <c r="FH727" s="519">
        <v>0</v>
      </c>
      <c r="FI727" s="519">
        <v>0</v>
      </c>
      <c r="FJ727" s="519">
        <v>0</v>
      </c>
      <c r="FK727" s="519">
        <v>0</v>
      </c>
      <c r="FL727" s="519">
        <v>0</v>
      </c>
      <c r="FM727" s="519">
        <v>0</v>
      </c>
      <c r="FN727" s="519">
        <v>0</v>
      </c>
      <c r="FO727" s="519">
        <v>0</v>
      </c>
      <c r="FP727" s="519">
        <v>0</v>
      </c>
      <c r="FQ727" s="519">
        <v>0</v>
      </c>
      <c r="FR727" s="519">
        <v>0</v>
      </c>
      <c r="FS727" s="519">
        <v>0</v>
      </c>
      <c r="FT727" s="519">
        <v>0</v>
      </c>
      <c r="FU727" s="519">
        <v>0</v>
      </c>
      <c r="FV727" s="519">
        <v>0</v>
      </c>
      <c r="FW727" s="519">
        <v>0</v>
      </c>
      <c r="FX727" s="519">
        <v>0</v>
      </c>
      <c r="FY727" s="519">
        <v>0</v>
      </c>
      <c r="FZ727" s="519">
        <v>0</v>
      </c>
      <c r="GA727" s="519">
        <v>0</v>
      </c>
      <c r="GB727" s="519">
        <v>0</v>
      </c>
      <c r="GC727" s="519">
        <v>0</v>
      </c>
      <c r="GD727" s="519">
        <v>0</v>
      </c>
      <c r="GE727" s="519">
        <v>0</v>
      </c>
      <c r="GF727" s="519">
        <v>0</v>
      </c>
      <c r="GG727" s="519">
        <v>0</v>
      </c>
      <c r="GH727" s="519">
        <v>0</v>
      </c>
      <c r="GI727" s="519">
        <v>0</v>
      </c>
      <c r="GJ727" s="519">
        <v>0</v>
      </c>
      <c r="GK727" s="519">
        <v>0</v>
      </c>
      <c r="GL727" s="519">
        <v>0</v>
      </c>
      <c r="GM727" s="519">
        <v>0</v>
      </c>
      <c r="GN727" s="519">
        <v>0</v>
      </c>
      <c r="GO727" s="519">
        <v>0</v>
      </c>
      <c r="GP727" s="519">
        <v>0</v>
      </c>
      <c r="GQ727" s="519">
        <v>0</v>
      </c>
      <c r="GR727" s="519">
        <v>0</v>
      </c>
      <c r="GS727" s="519">
        <v>0</v>
      </c>
      <c r="GT727" s="519">
        <v>0</v>
      </c>
      <c r="GU727" s="519">
        <v>0</v>
      </c>
      <c r="GV727" s="519">
        <v>0</v>
      </c>
      <c r="GW727" s="519">
        <v>0</v>
      </c>
      <c r="GX727" s="519">
        <v>0</v>
      </c>
      <c r="GY727" s="519">
        <v>0</v>
      </c>
      <c r="GZ727" s="519">
        <v>0</v>
      </c>
      <c r="HA727" s="519">
        <v>0</v>
      </c>
      <c r="HB727" s="519">
        <v>0</v>
      </c>
      <c r="HC727" s="519">
        <v>0</v>
      </c>
      <c r="HD727" s="519">
        <v>0</v>
      </c>
      <c r="HE727" s="519">
        <v>0</v>
      </c>
      <c r="HF727" s="519">
        <v>0</v>
      </c>
      <c r="HG727" s="519">
        <v>0</v>
      </c>
      <c r="HH727" s="519">
        <v>0</v>
      </c>
      <c r="HI727" s="519">
        <v>0</v>
      </c>
      <c r="HJ727" s="519">
        <v>0</v>
      </c>
      <c r="HK727" s="519">
        <v>0</v>
      </c>
      <c r="HL727" s="519">
        <v>0</v>
      </c>
      <c r="HM727" s="519">
        <v>0</v>
      </c>
      <c r="HN727" s="519">
        <v>0</v>
      </c>
      <c r="HO727" s="519">
        <v>0</v>
      </c>
      <c r="HP727" s="519">
        <v>0</v>
      </c>
      <c r="HQ727" s="519">
        <v>0</v>
      </c>
      <c r="HR727" s="519">
        <v>0</v>
      </c>
      <c r="HS727" s="519">
        <v>0</v>
      </c>
      <c r="HT727" s="519">
        <v>0</v>
      </c>
      <c r="HU727" s="519">
        <v>0</v>
      </c>
      <c r="HV727" s="519">
        <v>0</v>
      </c>
      <c r="HW727" s="519">
        <v>0</v>
      </c>
      <c r="HX727" s="519">
        <v>0</v>
      </c>
      <c r="HY727" s="519">
        <v>0</v>
      </c>
      <c r="HZ727" s="519">
        <v>0</v>
      </c>
      <c r="IA727" s="519">
        <v>0</v>
      </c>
      <c r="IB727" s="519">
        <v>0</v>
      </c>
      <c r="IC727" s="519">
        <v>0</v>
      </c>
      <c r="ID727" s="519">
        <v>0</v>
      </c>
      <c r="IE727" s="519">
        <v>0</v>
      </c>
      <c r="IF727" s="519">
        <v>0</v>
      </c>
      <c r="IG727" s="519">
        <v>0</v>
      </c>
      <c r="IH727" s="519">
        <v>0</v>
      </c>
      <c r="II727" s="519">
        <v>0</v>
      </c>
      <c r="IJ727" s="519">
        <v>0</v>
      </c>
      <c r="IK727" s="519">
        <v>0</v>
      </c>
    </row>
    <row r="728" spans="2:245" hidden="1">
      <c r="B728" s="519" t="s">
        <v>1058</v>
      </c>
      <c r="C728" s="519"/>
      <c r="D728" s="519"/>
      <c r="E728" s="519"/>
      <c r="F728" s="519">
        <v>2</v>
      </c>
      <c r="G728" s="519"/>
      <c r="H728" s="519">
        <v>11</v>
      </c>
      <c r="I728" s="519">
        <v>6</v>
      </c>
      <c r="J728" s="519" t="str">
        <f t="shared" si="36"/>
        <v>SDN10021106</v>
      </c>
      <c r="K728" s="519">
        <v>768</v>
      </c>
      <c r="M728" s="337"/>
      <c r="N728" s="519" t="s">
        <v>1062</v>
      </c>
      <c r="O728" s="519" t="s">
        <v>1060</v>
      </c>
      <c r="P728" s="519">
        <v>16</v>
      </c>
      <c r="Q728" s="521" t="str">
        <f t="shared" si="34"/>
        <v>SDN200216</v>
      </c>
      <c r="R728" s="519">
        <v>79</v>
      </c>
      <c r="S728" s="519">
        <v>278</v>
      </c>
      <c r="T728" s="519">
        <v>480</v>
      </c>
      <c r="U728" s="519">
        <v>688</v>
      </c>
      <c r="V728" s="519">
        <v>900</v>
      </c>
      <c r="W728" s="519">
        <v>1118</v>
      </c>
      <c r="X728" s="519">
        <v>1340</v>
      </c>
      <c r="Y728" s="519">
        <v>1568</v>
      </c>
      <c r="Z728" s="519">
        <v>1802</v>
      </c>
      <c r="AA728" s="519">
        <v>2721</v>
      </c>
      <c r="AB728" s="519">
        <v>2997</v>
      </c>
      <c r="AC728" s="519">
        <v>3281</v>
      </c>
      <c r="AD728" s="519">
        <v>3572</v>
      </c>
      <c r="AE728" s="519">
        <v>3872</v>
      </c>
      <c r="AF728" s="519">
        <v>4180</v>
      </c>
      <c r="AG728" s="519">
        <v>4498</v>
      </c>
      <c r="AH728" s="519">
        <v>4827</v>
      </c>
      <c r="AI728" s="519">
        <v>5166</v>
      </c>
      <c r="AJ728" s="519">
        <v>5518</v>
      </c>
      <c r="AK728" s="519">
        <v>5884</v>
      </c>
      <c r="AL728" s="519">
        <v>6051</v>
      </c>
      <c r="AM728" s="519">
        <v>6228</v>
      </c>
      <c r="AN728" s="519">
        <v>6417</v>
      </c>
      <c r="AO728" s="519">
        <v>6619</v>
      </c>
      <c r="AP728" s="519">
        <v>6836</v>
      </c>
      <c r="AQ728" s="519">
        <v>7067</v>
      </c>
      <c r="AR728" s="519">
        <v>7314</v>
      </c>
      <c r="AS728" s="519">
        <v>7577</v>
      </c>
      <c r="AT728" s="519">
        <v>7858</v>
      </c>
      <c r="AU728" s="519">
        <v>8160</v>
      </c>
      <c r="AV728" s="519">
        <v>8483</v>
      </c>
      <c r="AW728" s="519">
        <v>8830</v>
      </c>
      <c r="AX728" s="519">
        <v>9197</v>
      </c>
      <c r="AY728" s="519">
        <v>9586</v>
      </c>
      <c r="AZ728" s="519">
        <v>0</v>
      </c>
      <c r="BA728" s="519">
        <v>0</v>
      </c>
      <c r="BB728" s="519">
        <v>0</v>
      </c>
      <c r="BC728" s="519">
        <v>0</v>
      </c>
      <c r="BD728" s="519">
        <v>0</v>
      </c>
      <c r="BE728" s="519">
        <v>0</v>
      </c>
      <c r="BF728" s="519">
        <v>0</v>
      </c>
      <c r="BG728" s="519">
        <v>0</v>
      </c>
      <c r="BH728" s="519">
        <v>0</v>
      </c>
      <c r="BI728" s="519">
        <v>0</v>
      </c>
      <c r="BJ728" s="519">
        <v>0</v>
      </c>
      <c r="BK728" s="519">
        <v>0</v>
      </c>
      <c r="BL728" s="519">
        <v>0</v>
      </c>
      <c r="BM728" s="519">
        <v>0</v>
      </c>
      <c r="BN728" s="519">
        <v>0</v>
      </c>
      <c r="BO728" s="519">
        <v>0</v>
      </c>
      <c r="BP728" s="519">
        <v>0</v>
      </c>
      <c r="BQ728" s="519">
        <v>0</v>
      </c>
      <c r="BR728" s="519">
        <v>0</v>
      </c>
      <c r="BS728" s="519">
        <v>0</v>
      </c>
      <c r="BT728" s="519">
        <v>0</v>
      </c>
      <c r="BU728" s="519">
        <v>0</v>
      </c>
      <c r="BV728" s="519">
        <v>0</v>
      </c>
      <c r="BW728" s="519">
        <v>0</v>
      </c>
      <c r="BX728" s="519">
        <v>0</v>
      </c>
      <c r="BY728" s="519">
        <v>0</v>
      </c>
      <c r="BZ728" s="519">
        <v>0</v>
      </c>
      <c r="CA728" s="519">
        <v>0</v>
      </c>
      <c r="CB728" s="519">
        <v>0</v>
      </c>
      <c r="CC728" s="519">
        <v>0</v>
      </c>
      <c r="CD728" s="519">
        <v>0</v>
      </c>
      <c r="CE728" s="519">
        <v>0</v>
      </c>
      <c r="CF728" s="519">
        <v>0</v>
      </c>
      <c r="CG728" s="519">
        <v>0</v>
      </c>
      <c r="CH728" s="519">
        <v>0</v>
      </c>
      <c r="CI728" s="519">
        <v>0</v>
      </c>
      <c r="CJ728" s="519">
        <v>0</v>
      </c>
      <c r="CK728" s="519">
        <v>0</v>
      </c>
      <c r="CL728" s="519">
        <v>0</v>
      </c>
      <c r="CM728" s="519">
        <v>0</v>
      </c>
      <c r="CN728" s="519">
        <v>0</v>
      </c>
      <c r="CO728" s="519">
        <v>0</v>
      </c>
      <c r="CP728" s="519">
        <v>0</v>
      </c>
      <c r="CQ728" s="519">
        <v>0</v>
      </c>
      <c r="CR728" s="519">
        <v>0</v>
      </c>
      <c r="CS728" s="519">
        <v>0</v>
      </c>
      <c r="CT728" s="519">
        <v>0</v>
      </c>
      <c r="CU728" s="519">
        <v>0</v>
      </c>
      <c r="CV728" s="519">
        <v>0</v>
      </c>
      <c r="CW728" s="519">
        <v>0</v>
      </c>
      <c r="CX728" s="519">
        <v>0</v>
      </c>
      <c r="CY728" s="519">
        <v>0</v>
      </c>
      <c r="CZ728" s="519">
        <v>0</v>
      </c>
      <c r="DA728" s="519">
        <v>0</v>
      </c>
      <c r="DB728" s="519">
        <v>0</v>
      </c>
      <c r="DC728" s="519">
        <v>0</v>
      </c>
      <c r="DD728" s="519">
        <v>0</v>
      </c>
      <c r="DE728" s="519">
        <v>0</v>
      </c>
      <c r="DF728" s="519">
        <v>0</v>
      </c>
      <c r="DG728" s="519">
        <v>0</v>
      </c>
      <c r="DH728" s="519">
        <v>0</v>
      </c>
      <c r="DI728" s="519">
        <v>0</v>
      </c>
      <c r="DJ728" s="519">
        <v>0</v>
      </c>
      <c r="DK728" s="519">
        <v>0</v>
      </c>
      <c r="DL728" s="519">
        <v>0</v>
      </c>
      <c r="DM728" s="519">
        <v>0</v>
      </c>
      <c r="DN728" s="519">
        <v>0</v>
      </c>
      <c r="DO728" s="519">
        <v>0</v>
      </c>
      <c r="DP728" s="519">
        <v>0</v>
      </c>
      <c r="DQ728" s="519">
        <v>0</v>
      </c>
      <c r="DR728" s="519">
        <v>0</v>
      </c>
      <c r="DS728" s="519">
        <v>0</v>
      </c>
      <c r="DT728" s="519">
        <v>0</v>
      </c>
      <c r="DU728" s="519">
        <v>0</v>
      </c>
      <c r="DV728" s="519">
        <v>0</v>
      </c>
      <c r="DW728" s="519">
        <v>0</v>
      </c>
      <c r="DX728" s="519">
        <v>0</v>
      </c>
      <c r="DZ728" s="337"/>
      <c r="EA728" s="519" t="s">
        <v>1062</v>
      </c>
      <c r="EB728" s="519" t="s">
        <v>1060</v>
      </c>
      <c r="EC728" s="519">
        <v>16</v>
      </c>
      <c r="ED728" s="521" t="str">
        <f t="shared" si="35"/>
        <v>SDN200216</v>
      </c>
      <c r="EE728" s="519">
        <v>160</v>
      </c>
      <c r="EF728" s="519">
        <v>547</v>
      </c>
      <c r="EG728" s="519">
        <v>1036</v>
      </c>
      <c r="EH728" s="519">
        <v>1526</v>
      </c>
      <c r="EI728" s="519">
        <v>2006</v>
      </c>
      <c r="EJ728" s="519">
        <v>2476</v>
      </c>
      <c r="EK728" s="519">
        <v>2936</v>
      </c>
      <c r="EL728" s="519">
        <v>3390</v>
      </c>
      <c r="EM728" s="519">
        <v>3838</v>
      </c>
      <c r="EN728" s="519">
        <v>4440</v>
      </c>
      <c r="EO728" s="519">
        <v>4787</v>
      </c>
      <c r="EP728" s="519">
        <v>5129</v>
      </c>
      <c r="EQ728" s="519">
        <v>5466</v>
      </c>
      <c r="ER728" s="519">
        <v>5801</v>
      </c>
      <c r="ES728" s="519">
        <v>6131</v>
      </c>
      <c r="ET728" s="519">
        <v>6459</v>
      </c>
      <c r="EU728" s="519">
        <v>6788</v>
      </c>
      <c r="EV728" s="519">
        <v>7115</v>
      </c>
      <c r="EW728" s="519">
        <v>7443</v>
      </c>
      <c r="EX728" s="519">
        <v>0</v>
      </c>
      <c r="EY728" s="519">
        <v>0</v>
      </c>
      <c r="EZ728" s="519">
        <v>0</v>
      </c>
      <c r="FA728" s="519">
        <v>0</v>
      </c>
      <c r="FB728" s="519">
        <v>0</v>
      </c>
      <c r="FC728" s="519">
        <v>0</v>
      </c>
      <c r="FD728" s="519">
        <v>0</v>
      </c>
      <c r="FE728" s="519">
        <v>0</v>
      </c>
      <c r="FF728" s="519">
        <v>0</v>
      </c>
      <c r="FG728" s="519">
        <v>0</v>
      </c>
      <c r="FH728" s="519">
        <v>0</v>
      </c>
      <c r="FI728" s="519">
        <v>0</v>
      </c>
      <c r="FJ728" s="519">
        <v>0</v>
      </c>
      <c r="FK728" s="519">
        <v>0</v>
      </c>
      <c r="FL728" s="519">
        <v>0</v>
      </c>
      <c r="FM728" s="519">
        <v>0</v>
      </c>
      <c r="FN728" s="519">
        <v>0</v>
      </c>
      <c r="FO728" s="519">
        <v>0</v>
      </c>
      <c r="FP728" s="519">
        <v>0</v>
      </c>
      <c r="FQ728" s="519">
        <v>0</v>
      </c>
      <c r="FR728" s="519">
        <v>0</v>
      </c>
      <c r="FS728" s="519">
        <v>0</v>
      </c>
      <c r="FT728" s="519">
        <v>0</v>
      </c>
      <c r="FU728" s="519">
        <v>0</v>
      </c>
      <c r="FV728" s="519">
        <v>0</v>
      </c>
      <c r="FW728" s="519">
        <v>0</v>
      </c>
      <c r="FX728" s="519">
        <v>0</v>
      </c>
      <c r="FY728" s="519">
        <v>0</v>
      </c>
      <c r="FZ728" s="519">
        <v>0</v>
      </c>
      <c r="GA728" s="519">
        <v>0</v>
      </c>
      <c r="GB728" s="519">
        <v>0</v>
      </c>
      <c r="GC728" s="519">
        <v>0</v>
      </c>
      <c r="GD728" s="519">
        <v>0</v>
      </c>
      <c r="GE728" s="519">
        <v>0</v>
      </c>
      <c r="GF728" s="519">
        <v>0</v>
      </c>
      <c r="GG728" s="519">
        <v>0</v>
      </c>
      <c r="GH728" s="519">
        <v>0</v>
      </c>
      <c r="GI728" s="519">
        <v>0</v>
      </c>
      <c r="GJ728" s="519">
        <v>0</v>
      </c>
      <c r="GK728" s="519">
        <v>0</v>
      </c>
      <c r="GL728" s="519">
        <v>0</v>
      </c>
      <c r="GM728" s="519">
        <v>0</v>
      </c>
      <c r="GN728" s="519">
        <v>0</v>
      </c>
      <c r="GO728" s="519">
        <v>0</v>
      </c>
      <c r="GP728" s="519">
        <v>0</v>
      </c>
      <c r="GQ728" s="519">
        <v>0</v>
      </c>
      <c r="GR728" s="519">
        <v>0</v>
      </c>
      <c r="GS728" s="519">
        <v>0</v>
      </c>
      <c r="GT728" s="519">
        <v>0</v>
      </c>
      <c r="GU728" s="519">
        <v>0</v>
      </c>
      <c r="GV728" s="519">
        <v>0</v>
      </c>
      <c r="GW728" s="519">
        <v>0</v>
      </c>
      <c r="GX728" s="519">
        <v>0</v>
      </c>
      <c r="GY728" s="519">
        <v>0</v>
      </c>
      <c r="GZ728" s="519">
        <v>0</v>
      </c>
      <c r="HA728" s="519">
        <v>0</v>
      </c>
      <c r="HB728" s="519">
        <v>0</v>
      </c>
      <c r="HC728" s="519">
        <v>0</v>
      </c>
      <c r="HD728" s="519">
        <v>0</v>
      </c>
      <c r="HE728" s="519">
        <v>0</v>
      </c>
      <c r="HF728" s="519">
        <v>0</v>
      </c>
      <c r="HG728" s="519">
        <v>0</v>
      </c>
      <c r="HH728" s="519">
        <v>0</v>
      </c>
      <c r="HI728" s="519">
        <v>0</v>
      </c>
      <c r="HJ728" s="519">
        <v>0</v>
      </c>
      <c r="HK728" s="519">
        <v>0</v>
      </c>
      <c r="HL728" s="519">
        <v>0</v>
      </c>
      <c r="HM728" s="519">
        <v>0</v>
      </c>
      <c r="HN728" s="519">
        <v>0</v>
      </c>
      <c r="HO728" s="519">
        <v>0</v>
      </c>
      <c r="HP728" s="519">
        <v>0</v>
      </c>
      <c r="HQ728" s="519">
        <v>0</v>
      </c>
      <c r="HR728" s="519">
        <v>0</v>
      </c>
      <c r="HS728" s="519">
        <v>0</v>
      </c>
      <c r="HT728" s="519">
        <v>0</v>
      </c>
      <c r="HU728" s="519">
        <v>0</v>
      </c>
      <c r="HV728" s="519">
        <v>0</v>
      </c>
      <c r="HW728" s="519">
        <v>0</v>
      </c>
      <c r="HX728" s="519">
        <v>0</v>
      </c>
      <c r="HY728" s="519">
        <v>0</v>
      </c>
      <c r="HZ728" s="519">
        <v>0</v>
      </c>
      <c r="IA728" s="519">
        <v>0</v>
      </c>
      <c r="IB728" s="519">
        <v>0</v>
      </c>
      <c r="IC728" s="519">
        <v>0</v>
      </c>
      <c r="ID728" s="519">
        <v>0</v>
      </c>
      <c r="IE728" s="519">
        <v>0</v>
      </c>
      <c r="IF728" s="519">
        <v>0</v>
      </c>
      <c r="IG728" s="519">
        <v>0</v>
      </c>
      <c r="IH728" s="519">
        <v>0</v>
      </c>
      <c r="II728" s="519">
        <v>0</v>
      </c>
      <c r="IJ728" s="519">
        <v>0</v>
      </c>
      <c r="IK728" s="519">
        <v>0</v>
      </c>
    </row>
    <row r="729" spans="2:245" hidden="1">
      <c r="B729" s="519" t="s">
        <v>1058</v>
      </c>
      <c r="C729" s="519"/>
      <c r="D729" s="519"/>
      <c r="E729" s="519"/>
      <c r="F729" s="519">
        <v>2</v>
      </c>
      <c r="G729" s="519"/>
      <c r="H729" s="519">
        <v>11</v>
      </c>
      <c r="I729" s="519">
        <v>7</v>
      </c>
      <c r="J729" s="519" t="str">
        <f t="shared" si="36"/>
        <v>SDN10021107</v>
      </c>
      <c r="K729" s="519">
        <v>768</v>
      </c>
      <c r="M729" s="337"/>
      <c r="N729" s="519" t="s">
        <v>1062</v>
      </c>
      <c r="O729" s="519" t="s">
        <v>1060</v>
      </c>
      <c r="P729" s="519">
        <v>17</v>
      </c>
      <c r="Q729" s="521" t="str">
        <f t="shared" si="34"/>
        <v>SDN200217</v>
      </c>
      <c r="R729" s="519">
        <v>74</v>
      </c>
      <c r="S729" s="519">
        <v>269</v>
      </c>
      <c r="T729" s="519">
        <v>468</v>
      </c>
      <c r="U729" s="519">
        <v>673</v>
      </c>
      <c r="V729" s="519">
        <v>881</v>
      </c>
      <c r="W729" s="519">
        <v>1095</v>
      </c>
      <c r="X729" s="519">
        <v>1314</v>
      </c>
      <c r="Y729" s="519">
        <v>1539</v>
      </c>
      <c r="Z729" s="519">
        <v>1769</v>
      </c>
      <c r="AA729" s="519">
        <v>2672</v>
      </c>
      <c r="AB729" s="519">
        <v>2945</v>
      </c>
      <c r="AC729" s="519">
        <v>3224</v>
      </c>
      <c r="AD729" s="519">
        <v>3512</v>
      </c>
      <c r="AE729" s="519">
        <v>3808</v>
      </c>
      <c r="AF729" s="519">
        <v>4113</v>
      </c>
      <c r="AG729" s="519">
        <v>4427</v>
      </c>
      <c r="AH729" s="519">
        <v>4752</v>
      </c>
      <c r="AI729" s="519">
        <v>5089</v>
      </c>
      <c r="AJ729" s="519">
        <v>5440</v>
      </c>
      <c r="AK729" s="519">
        <v>5803</v>
      </c>
      <c r="AL729" s="519">
        <v>5971</v>
      </c>
      <c r="AM729" s="519">
        <v>6151</v>
      </c>
      <c r="AN729" s="519">
        <v>6344</v>
      </c>
      <c r="AO729" s="519">
        <v>6550</v>
      </c>
      <c r="AP729" s="519">
        <v>6772</v>
      </c>
      <c r="AQ729" s="519">
        <v>7008</v>
      </c>
      <c r="AR729" s="519">
        <v>7260</v>
      </c>
      <c r="AS729" s="519">
        <v>7529</v>
      </c>
      <c r="AT729" s="519">
        <v>7818</v>
      </c>
      <c r="AU729" s="519">
        <v>8127</v>
      </c>
      <c r="AV729" s="519">
        <v>8460</v>
      </c>
      <c r="AW729" s="519">
        <v>8810</v>
      </c>
      <c r="AX729" s="519">
        <v>9183</v>
      </c>
      <c r="AY729" s="519">
        <v>9579</v>
      </c>
      <c r="AZ729" s="519">
        <v>0</v>
      </c>
      <c r="BA729" s="519">
        <v>0</v>
      </c>
      <c r="BB729" s="519">
        <v>0</v>
      </c>
      <c r="BC729" s="519">
        <v>0</v>
      </c>
      <c r="BD729" s="519">
        <v>0</v>
      </c>
      <c r="BE729" s="519">
        <v>0</v>
      </c>
      <c r="BF729" s="519">
        <v>0</v>
      </c>
      <c r="BG729" s="519">
        <v>0</v>
      </c>
      <c r="BH729" s="519">
        <v>0</v>
      </c>
      <c r="BI729" s="519">
        <v>0</v>
      </c>
      <c r="BJ729" s="519">
        <v>0</v>
      </c>
      <c r="BK729" s="519">
        <v>0</v>
      </c>
      <c r="BL729" s="519">
        <v>0</v>
      </c>
      <c r="BM729" s="519">
        <v>0</v>
      </c>
      <c r="BN729" s="519">
        <v>0</v>
      </c>
      <c r="BO729" s="519">
        <v>0</v>
      </c>
      <c r="BP729" s="519">
        <v>0</v>
      </c>
      <c r="BQ729" s="519">
        <v>0</v>
      </c>
      <c r="BR729" s="519">
        <v>0</v>
      </c>
      <c r="BS729" s="519">
        <v>0</v>
      </c>
      <c r="BT729" s="519">
        <v>0</v>
      </c>
      <c r="BU729" s="519">
        <v>0</v>
      </c>
      <c r="BV729" s="519">
        <v>0</v>
      </c>
      <c r="BW729" s="519">
        <v>0</v>
      </c>
      <c r="BX729" s="519">
        <v>0</v>
      </c>
      <c r="BY729" s="519">
        <v>0</v>
      </c>
      <c r="BZ729" s="519">
        <v>0</v>
      </c>
      <c r="CA729" s="519">
        <v>0</v>
      </c>
      <c r="CB729" s="519">
        <v>0</v>
      </c>
      <c r="CC729" s="519">
        <v>0</v>
      </c>
      <c r="CD729" s="519">
        <v>0</v>
      </c>
      <c r="CE729" s="519">
        <v>0</v>
      </c>
      <c r="CF729" s="519">
        <v>0</v>
      </c>
      <c r="CG729" s="519">
        <v>0</v>
      </c>
      <c r="CH729" s="519">
        <v>0</v>
      </c>
      <c r="CI729" s="519">
        <v>0</v>
      </c>
      <c r="CJ729" s="519">
        <v>0</v>
      </c>
      <c r="CK729" s="519">
        <v>0</v>
      </c>
      <c r="CL729" s="519">
        <v>0</v>
      </c>
      <c r="CM729" s="519">
        <v>0</v>
      </c>
      <c r="CN729" s="519">
        <v>0</v>
      </c>
      <c r="CO729" s="519">
        <v>0</v>
      </c>
      <c r="CP729" s="519">
        <v>0</v>
      </c>
      <c r="CQ729" s="519">
        <v>0</v>
      </c>
      <c r="CR729" s="519">
        <v>0</v>
      </c>
      <c r="CS729" s="519">
        <v>0</v>
      </c>
      <c r="CT729" s="519">
        <v>0</v>
      </c>
      <c r="CU729" s="519">
        <v>0</v>
      </c>
      <c r="CV729" s="519">
        <v>0</v>
      </c>
      <c r="CW729" s="519">
        <v>0</v>
      </c>
      <c r="CX729" s="519">
        <v>0</v>
      </c>
      <c r="CY729" s="519">
        <v>0</v>
      </c>
      <c r="CZ729" s="519">
        <v>0</v>
      </c>
      <c r="DA729" s="519">
        <v>0</v>
      </c>
      <c r="DB729" s="519">
        <v>0</v>
      </c>
      <c r="DC729" s="519">
        <v>0</v>
      </c>
      <c r="DD729" s="519">
        <v>0</v>
      </c>
      <c r="DE729" s="519">
        <v>0</v>
      </c>
      <c r="DF729" s="519">
        <v>0</v>
      </c>
      <c r="DG729" s="519">
        <v>0</v>
      </c>
      <c r="DH729" s="519">
        <v>0</v>
      </c>
      <c r="DI729" s="519">
        <v>0</v>
      </c>
      <c r="DJ729" s="519">
        <v>0</v>
      </c>
      <c r="DK729" s="519">
        <v>0</v>
      </c>
      <c r="DL729" s="519">
        <v>0</v>
      </c>
      <c r="DM729" s="519">
        <v>0</v>
      </c>
      <c r="DN729" s="519">
        <v>0</v>
      </c>
      <c r="DO729" s="519">
        <v>0</v>
      </c>
      <c r="DP729" s="519">
        <v>0</v>
      </c>
      <c r="DQ729" s="519">
        <v>0</v>
      </c>
      <c r="DR729" s="519">
        <v>0</v>
      </c>
      <c r="DS729" s="519">
        <v>0</v>
      </c>
      <c r="DT729" s="519">
        <v>0</v>
      </c>
      <c r="DU729" s="519">
        <v>0</v>
      </c>
      <c r="DV729" s="519">
        <v>0</v>
      </c>
      <c r="DW729" s="519">
        <v>0</v>
      </c>
      <c r="DX729" s="519">
        <v>0</v>
      </c>
      <c r="DZ729" s="337"/>
      <c r="EA729" s="519" t="s">
        <v>1062</v>
      </c>
      <c r="EB729" s="519" t="s">
        <v>1060</v>
      </c>
      <c r="EC729" s="519">
        <v>17</v>
      </c>
      <c r="ED729" s="521" t="str">
        <f t="shared" si="35"/>
        <v>SDN200217</v>
      </c>
      <c r="EE729" s="519">
        <v>150</v>
      </c>
      <c r="EF729" s="519">
        <v>529</v>
      </c>
      <c r="EG729" s="519">
        <v>1004</v>
      </c>
      <c r="EH729" s="519">
        <v>1487</v>
      </c>
      <c r="EI729" s="519">
        <v>1958</v>
      </c>
      <c r="EJ729" s="519">
        <v>2417</v>
      </c>
      <c r="EK729" s="519">
        <v>2870</v>
      </c>
      <c r="EL729" s="519">
        <v>3318</v>
      </c>
      <c r="EM729" s="519">
        <v>3756</v>
      </c>
      <c r="EN729" s="519">
        <v>4350</v>
      </c>
      <c r="EO729" s="519">
        <v>4692</v>
      </c>
      <c r="EP729" s="519">
        <v>5028</v>
      </c>
      <c r="EQ729" s="519">
        <v>5361</v>
      </c>
      <c r="ER729" s="519">
        <v>5690</v>
      </c>
      <c r="ES729" s="519">
        <v>6018</v>
      </c>
      <c r="ET729" s="519">
        <v>6341</v>
      </c>
      <c r="EU729" s="519">
        <v>6666</v>
      </c>
      <c r="EV729" s="519">
        <v>6991</v>
      </c>
      <c r="EW729" s="519">
        <v>7321</v>
      </c>
      <c r="EX729" s="519">
        <v>0</v>
      </c>
      <c r="EY729" s="519">
        <v>0</v>
      </c>
      <c r="EZ729" s="519">
        <v>0</v>
      </c>
      <c r="FA729" s="519">
        <v>0</v>
      </c>
      <c r="FB729" s="519">
        <v>0</v>
      </c>
      <c r="FC729" s="519">
        <v>0</v>
      </c>
      <c r="FD729" s="519">
        <v>0</v>
      </c>
      <c r="FE729" s="519">
        <v>0</v>
      </c>
      <c r="FF729" s="519">
        <v>0</v>
      </c>
      <c r="FG729" s="519">
        <v>0</v>
      </c>
      <c r="FH729" s="519">
        <v>0</v>
      </c>
      <c r="FI729" s="519">
        <v>0</v>
      </c>
      <c r="FJ729" s="519">
        <v>0</v>
      </c>
      <c r="FK729" s="519">
        <v>0</v>
      </c>
      <c r="FL729" s="519">
        <v>0</v>
      </c>
      <c r="FM729" s="519">
        <v>0</v>
      </c>
      <c r="FN729" s="519">
        <v>0</v>
      </c>
      <c r="FO729" s="519">
        <v>0</v>
      </c>
      <c r="FP729" s="519">
        <v>0</v>
      </c>
      <c r="FQ729" s="519">
        <v>0</v>
      </c>
      <c r="FR729" s="519">
        <v>0</v>
      </c>
      <c r="FS729" s="519">
        <v>0</v>
      </c>
      <c r="FT729" s="519">
        <v>0</v>
      </c>
      <c r="FU729" s="519">
        <v>0</v>
      </c>
      <c r="FV729" s="519">
        <v>0</v>
      </c>
      <c r="FW729" s="519">
        <v>0</v>
      </c>
      <c r="FX729" s="519">
        <v>0</v>
      </c>
      <c r="FY729" s="519">
        <v>0</v>
      </c>
      <c r="FZ729" s="519">
        <v>0</v>
      </c>
      <c r="GA729" s="519">
        <v>0</v>
      </c>
      <c r="GB729" s="519">
        <v>0</v>
      </c>
      <c r="GC729" s="519">
        <v>0</v>
      </c>
      <c r="GD729" s="519">
        <v>0</v>
      </c>
      <c r="GE729" s="519">
        <v>0</v>
      </c>
      <c r="GF729" s="519">
        <v>0</v>
      </c>
      <c r="GG729" s="519">
        <v>0</v>
      </c>
      <c r="GH729" s="519">
        <v>0</v>
      </c>
      <c r="GI729" s="519">
        <v>0</v>
      </c>
      <c r="GJ729" s="519">
        <v>0</v>
      </c>
      <c r="GK729" s="519">
        <v>0</v>
      </c>
      <c r="GL729" s="519">
        <v>0</v>
      </c>
      <c r="GM729" s="519">
        <v>0</v>
      </c>
      <c r="GN729" s="519">
        <v>0</v>
      </c>
      <c r="GO729" s="519">
        <v>0</v>
      </c>
      <c r="GP729" s="519">
        <v>0</v>
      </c>
      <c r="GQ729" s="519">
        <v>0</v>
      </c>
      <c r="GR729" s="519">
        <v>0</v>
      </c>
      <c r="GS729" s="519">
        <v>0</v>
      </c>
      <c r="GT729" s="519">
        <v>0</v>
      </c>
      <c r="GU729" s="519">
        <v>0</v>
      </c>
      <c r="GV729" s="519">
        <v>0</v>
      </c>
      <c r="GW729" s="519">
        <v>0</v>
      </c>
      <c r="GX729" s="519">
        <v>0</v>
      </c>
      <c r="GY729" s="519">
        <v>0</v>
      </c>
      <c r="GZ729" s="519">
        <v>0</v>
      </c>
      <c r="HA729" s="519">
        <v>0</v>
      </c>
      <c r="HB729" s="519">
        <v>0</v>
      </c>
      <c r="HC729" s="519">
        <v>0</v>
      </c>
      <c r="HD729" s="519">
        <v>0</v>
      </c>
      <c r="HE729" s="519">
        <v>0</v>
      </c>
      <c r="HF729" s="519">
        <v>0</v>
      </c>
      <c r="HG729" s="519">
        <v>0</v>
      </c>
      <c r="HH729" s="519">
        <v>0</v>
      </c>
      <c r="HI729" s="519">
        <v>0</v>
      </c>
      <c r="HJ729" s="519">
        <v>0</v>
      </c>
      <c r="HK729" s="519">
        <v>0</v>
      </c>
      <c r="HL729" s="519">
        <v>0</v>
      </c>
      <c r="HM729" s="519">
        <v>0</v>
      </c>
      <c r="HN729" s="519">
        <v>0</v>
      </c>
      <c r="HO729" s="519">
        <v>0</v>
      </c>
      <c r="HP729" s="519">
        <v>0</v>
      </c>
      <c r="HQ729" s="519">
        <v>0</v>
      </c>
      <c r="HR729" s="519">
        <v>0</v>
      </c>
      <c r="HS729" s="519">
        <v>0</v>
      </c>
      <c r="HT729" s="519">
        <v>0</v>
      </c>
      <c r="HU729" s="519">
        <v>0</v>
      </c>
      <c r="HV729" s="519">
        <v>0</v>
      </c>
      <c r="HW729" s="519">
        <v>0</v>
      </c>
      <c r="HX729" s="519">
        <v>0</v>
      </c>
      <c r="HY729" s="519">
        <v>0</v>
      </c>
      <c r="HZ729" s="519">
        <v>0</v>
      </c>
      <c r="IA729" s="519">
        <v>0</v>
      </c>
      <c r="IB729" s="519">
        <v>0</v>
      </c>
      <c r="IC729" s="519">
        <v>0</v>
      </c>
      <c r="ID729" s="519">
        <v>0</v>
      </c>
      <c r="IE729" s="519">
        <v>0</v>
      </c>
      <c r="IF729" s="519">
        <v>0</v>
      </c>
      <c r="IG729" s="519">
        <v>0</v>
      </c>
      <c r="IH729" s="519">
        <v>0</v>
      </c>
      <c r="II729" s="519">
        <v>0</v>
      </c>
      <c r="IJ729" s="519">
        <v>0</v>
      </c>
      <c r="IK729" s="519">
        <v>0</v>
      </c>
    </row>
    <row r="730" spans="2:245" hidden="1">
      <c r="B730" s="519" t="s">
        <v>1058</v>
      </c>
      <c r="C730" s="519"/>
      <c r="D730" s="519"/>
      <c r="E730" s="519"/>
      <c r="F730" s="519">
        <v>2</v>
      </c>
      <c r="G730" s="519"/>
      <c r="H730" s="519">
        <v>11</v>
      </c>
      <c r="I730" s="519">
        <v>8</v>
      </c>
      <c r="J730" s="519" t="str">
        <f t="shared" si="36"/>
        <v>SDN10021108</v>
      </c>
      <c r="K730" s="519">
        <v>768</v>
      </c>
      <c r="M730" s="337"/>
      <c r="N730" s="519" t="s">
        <v>1062</v>
      </c>
      <c r="O730" s="519" t="s">
        <v>1060</v>
      </c>
      <c r="P730" s="519">
        <v>18</v>
      </c>
      <c r="Q730" s="521" t="str">
        <f t="shared" si="34"/>
        <v>SDN200218</v>
      </c>
      <c r="R730" s="519">
        <v>68</v>
      </c>
      <c r="S730" s="519">
        <v>260</v>
      </c>
      <c r="T730" s="519">
        <v>456</v>
      </c>
      <c r="U730" s="519">
        <v>657</v>
      </c>
      <c r="V730" s="519">
        <v>863</v>
      </c>
      <c r="W730" s="519">
        <v>1073</v>
      </c>
      <c r="X730" s="519">
        <v>1289</v>
      </c>
      <c r="Y730" s="519">
        <v>1510</v>
      </c>
      <c r="Z730" s="519">
        <v>1736</v>
      </c>
      <c r="AA730" s="519">
        <v>2624</v>
      </c>
      <c r="AB730" s="519">
        <v>2892</v>
      </c>
      <c r="AC730" s="519">
        <v>3168</v>
      </c>
      <c r="AD730" s="519">
        <v>3452</v>
      </c>
      <c r="AE730" s="519">
        <v>3744</v>
      </c>
      <c r="AF730" s="519">
        <v>4046</v>
      </c>
      <c r="AG730" s="519">
        <v>4357</v>
      </c>
      <c r="AH730" s="519">
        <v>4679</v>
      </c>
      <c r="AI730" s="519">
        <v>5014</v>
      </c>
      <c r="AJ730" s="519">
        <v>5362</v>
      </c>
      <c r="AK730" s="519">
        <v>5723</v>
      </c>
      <c r="AL730" s="519">
        <v>5894</v>
      </c>
      <c r="AM730" s="519">
        <v>6077</v>
      </c>
      <c r="AN730" s="519">
        <v>6273</v>
      </c>
      <c r="AO730" s="519">
        <v>6485</v>
      </c>
      <c r="AP730" s="519">
        <v>6710</v>
      </c>
      <c r="AQ730" s="519">
        <v>6951</v>
      </c>
      <c r="AR730" s="519">
        <v>7209</v>
      </c>
      <c r="AS730" s="519">
        <v>7485</v>
      </c>
      <c r="AT730" s="519">
        <v>7781</v>
      </c>
      <c r="AU730" s="519">
        <v>8099</v>
      </c>
      <c r="AV730" s="519">
        <v>8435</v>
      </c>
      <c r="AW730" s="519">
        <v>8791</v>
      </c>
      <c r="AX730" s="519">
        <v>9170</v>
      </c>
      <c r="AY730" s="519">
        <v>9573</v>
      </c>
      <c r="AZ730" s="519">
        <v>0</v>
      </c>
      <c r="BA730" s="519">
        <v>0</v>
      </c>
      <c r="BB730" s="519">
        <v>0</v>
      </c>
      <c r="BC730" s="519">
        <v>0</v>
      </c>
      <c r="BD730" s="519">
        <v>0</v>
      </c>
      <c r="BE730" s="519">
        <v>0</v>
      </c>
      <c r="BF730" s="519">
        <v>0</v>
      </c>
      <c r="BG730" s="519">
        <v>0</v>
      </c>
      <c r="BH730" s="519">
        <v>0</v>
      </c>
      <c r="BI730" s="519">
        <v>0</v>
      </c>
      <c r="BJ730" s="519">
        <v>0</v>
      </c>
      <c r="BK730" s="519">
        <v>0</v>
      </c>
      <c r="BL730" s="519">
        <v>0</v>
      </c>
      <c r="BM730" s="519">
        <v>0</v>
      </c>
      <c r="BN730" s="519">
        <v>0</v>
      </c>
      <c r="BO730" s="519">
        <v>0</v>
      </c>
      <c r="BP730" s="519">
        <v>0</v>
      </c>
      <c r="BQ730" s="519">
        <v>0</v>
      </c>
      <c r="BR730" s="519">
        <v>0</v>
      </c>
      <c r="BS730" s="519">
        <v>0</v>
      </c>
      <c r="BT730" s="519">
        <v>0</v>
      </c>
      <c r="BU730" s="519">
        <v>0</v>
      </c>
      <c r="BV730" s="519">
        <v>0</v>
      </c>
      <c r="BW730" s="519">
        <v>0</v>
      </c>
      <c r="BX730" s="519">
        <v>0</v>
      </c>
      <c r="BY730" s="519">
        <v>0</v>
      </c>
      <c r="BZ730" s="519">
        <v>0</v>
      </c>
      <c r="CA730" s="519">
        <v>0</v>
      </c>
      <c r="CB730" s="519">
        <v>0</v>
      </c>
      <c r="CC730" s="519">
        <v>0</v>
      </c>
      <c r="CD730" s="519">
        <v>0</v>
      </c>
      <c r="CE730" s="519">
        <v>0</v>
      </c>
      <c r="CF730" s="519">
        <v>0</v>
      </c>
      <c r="CG730" s="519">
        <v>0</v>
      </c>
      <c r="CH730" s="519">
        <v>0</v>
      </c>
      <c r="CI730" s="519">
        <v>0</v>
      </c>
      <c r="CJ730" s="519">
        <v>0</v>
      </c>
      <c r="CK730" s="519">
        <v>0</v>
      </c>
      <c r="CL730" s="519">
        <v>0</v>
      </c>
      <c r="CM730" s="519">
        <v>0</v>
      </c>
      <c r="CN730" s="519">
        <v>0</v>
      </c>
      <c r="CO730" s="519">
        <v>0</v>
      </c>
      <c r="CP730" s="519">
        <v>0</v>
      </c>
      <c r="CQ730" s="519">
        <v>0</v>
      </c>
      <c r="CR730" s="519">
        <v>0</v>
      </c>
      <c r="CS730" s="519">
        <v>0</v>
      </c>
      <c r="CT730" s="519">
        <v>0</v>
      </c>
      <c r="CU730" s="519">
        <v>0</v>
      </c>
      <c r="CV730" s="519">
        <v>0</v>
      </c>
      <c r="CW730" s="519">
        <v>0</v>
      </c>
      <c r="CX730" s="519">
        <v>0</v>
      </c>
      <c r="CY730" s="519">
        <v>0</v>
      </c>
      <c r="CZ730" s="519">
        <v>0</v>
      </c>
      <c r="DA730" s="519">
        <v>0</v>
      </c>
      <c r="DB730" s="519">
        <v>0</v>
      </c>
      <c r="DC730" s="519">
        <v>0</v>
      </c>
      <c r="DD730" s="519">
        <v>0</v>
      </c>
      <c r="DE730" s="519">
        <v>0</v>
      </c>
      <c r="DF730" s="519">
        <v>0</v>
      </c>
      <c r="DG730" s="519">
        <v>0</v>
      </c>
      <c r="DH730" s="519">
        <v>0</v>
      </c>
      <c r="DI730" s="519">
        <v>0</v>
      </c>
      <c r="DJ730" s="519">
        <v>0</v>
      </c>
      <c r="DK730" s="519">
        <v>0</v>
      </c>
      <c r="DL730" s="519">
        <v>0</v>
      </c>
      <c r="DM730" s="519">
        <v>0</v>
      </c>
      <c r="DN730" s="519">
        <v>0</v>
      </c>
      <c r="DO730" s="519">
        <v>0</v>
      </c>
      <c r="DP730" s="519">
        <v>0</v>
      </c>
      <c r="DQ730" s="519">
        <v>0</v>
      </c>
      <c r="DR730" s="519">
        <v>0</v>
      </c>
      <c r="DS730" s="519">
        <v>0</v>
      </c>
      <c r="DT730" s="519">
        <v>0</v>
      </c>
      <c r="DU730" s="519">
        <v>0</v>
      </c>
      <c r="DV730" s="519">
        <v>0</v>
      </c>
      <c r="DW730" s="519">
        <v>0</v>
      </c>
      <c r="DX730" s="519">
        <v>0</v>
      </c>
      <c r="DZ730" s="337"/>
      <c r="EA730" s="519" t="s">
        <v>1062</v>
      </c>
      <c r="EB730" s="519" t="s">
        <v>1060</v>
      </c>
      <c r="EC730" s="519">
        <v>18</v>
      </c>
      <c r="ED730" s="521" t="str">
        <f t="shared" si="35"/>
        <v>SDN200218</v>
      </c>
      <c r="EE730" s="519">
        <v>138</v>
      </c>
      <c r="EF730" s="519">
        <v>511</v>
      </c>
      <c r="EG730" s="519">
        <v>972</v>
      </c>
      <c r="EH730" s="519">
        <v>1446</v>
      </c>
      <c r="EI730" s="519">
        <v>1908</v>
      </c>
      <c r="EJ730" s="519">
        <v>2360</v>
      </c>
      <c r="EK730" s="519">
        <v>2804</v>
      </c>
      <c r="EL730" s="519">
        <v>3243</v>
      </c>
      <c r="EM730" s="519">
        <v>3674</v>
      </c>
      <c r="EN730" s="519">
        <v>4261</v>
      </c>
      <c r="EO730" s="519">
        <v>4596</v>
      </c>
      <c r="EP730" s="519">
        <v>4928</v>
      </c>
      <c r="EQ730" s="519">
        <v>5256</v>
      </c>
      <c r="ER730" s="519">
        <v>5581</v>
      </c>
      <c r="ES730" s="519">
        <v>5904</v>
      </c>
      <c r="ET730" s="519">
        <v>6225</v>
      </c>
      <c r="EU730" s="519">
        <v>6547</v>
      </c>
      <c r="EV730" s="519">
        <v>6871</v>
      </c>
      <c r="EW730" s="519">
        <v>7198</v>
      </c>
      <c r="EX730" s="519">
        <v>0</v>
      </c>
      <c r="EY730" s="519">
        <v>0</v>
      </c>
      <c r="EZ730" s="519">
        <v>0</v>
      </c>
      <c r="FA730" s="519">
        <v>0</v>
      </c>
      <c r="FB730" s="519">
        <v>0</v>
      </c>
      <c r="FC730" s="519">
        <v>0</v>
      </c>
      <c r="FD730" s="519">
        <v>0</v>
      </c>
      <c r="FE730" s="519">
        <v>0</v>
      </c>
      <c r="FF730" s="519">
        <v>0</v>
      </c>
      <c r="FG730" s="519">
        <v>0</v>
      </c>
      <c r="FH730" s="519">
        <v>0</v>
      </c>
      <c r="FI730" s="519">
        <v>0</v>
      </c>
      <c r="FJ730" s="519">
        <v>0</v>
      </c>
      <c r="FK730" s="519">
        <v>0</v>
      </c>
      <c r="FL730" s="519">
        <v>0</v>
      </c>
      <c r="FM730" s="519">
        <v>0</v>
      </c>
      <c r="FN730" s="519">
        <v>0</v>
      </c>
      <c r="FO730" s="519">
        <v>0</v>
      </c>
      <c r="FP730" s="519">
        <v>0</v>
      </c>
      <c r="FQ730" s="519">
        <v>0</v>
      </c>
      <c r="FR730" s="519">
        <v>0</v>
      </c>
      <c r="FS730" s="519">
        <v>0</v>
      </c>
      <c r="FT730" s="519">
        <v>0</v>
      </c>
      <c r="FU730" s="519">
        <v>0</v>
      </c>
      <c r="FV730" s="519">
        <v>0</v>
      </c>
      <c r="FW730" s="519">
        <v>0</v>
      </c>
      <c r="FX730" s="519">
        <v>0</v>
      </c>
      <c r="FY730" s="519">
        <v>0</v>
      </c>
      <c r="FZ730" s="519">
        <v>0</v>
      </c>
      <c r="GA730" s="519">
        <v>0</v>
      </c>
      <c r="GB730" s="519">
        <v>0</v>
      </c>
      <c r="GC730" s="519">
        <v>0</v>
      </c>
      <c r="GD730" s="519">
        <v>0</v>
      </c>
      <c r="GE730" s="519">
        <v>0</v>
      </c>
      <c r="GF730" s="519">
        <v>0</v>
      </c>
      <c r="GG730" s="519">
        <v>0</v>
      </c>
      <c r="GH730" s="519">
        <v>0</v>
      </c>
      <c r="GI730" s="519">
        <v>0</v>
      </c>
      <c r="GJ730" s="519">
        <v>0</v>
      </c>
      <c r="GK730" s="519">
        <v>0</v>
      </c>
      <c r="GL730" s="519">
        <v>0</v>
      </c>
      <c r="GM730" s="519">
        <v>0</v>
      </c>
      <c r="GN730" s="519">
        <v>0</v>
      </c>
      <c r="GO730" s="519">
        <v>0</v>
      </c>
      <c r="GP730" s="519">
        <v>0</v>
      </c>
      <c r="GQ730" s="519">
        <v>0</v>
      </c>
      <c r="GR730" s="519">
        <v>0</v>
      </c>
      <c r="GS730" s="519">
        <v>0</v>
      </c>
      <c r="GT730" s="519">
        <v>0</v>
      </c>
      <c r="GU730" s="519">
        <v>0</v>
      </c>
      <c r="GV730" s="519">
        <v>0</v>
      </c>
      <c r="GW730" s="519">
        <v>0</v>
      </c>
      <c r="GX730" s="519">
        <v>0</v>
      </c>
      <c r="GY730" s="519">
        <v>0</v>
      </c>
      <c r="GZ730" s="519">
        <v>0</v>
      </c>
      <c r="HA730" s="519">
        <v>0</v>
      </c>
      <c r="HB730" s="519">
        <v>0</v>
      </c>
      <c r="HC730" s="519">
        <v>0</v>
      </c>
      <c r="HD730" s="519">
        <v>0</v>
      </c>
      <c r="HE730" s="519">
        <v>0</v>
      </c>
      <c r="HF730" s="519">
        <v>0</v>
      </c>
      <c r="HG730" s="519">
        <v>0</v>
      </c>
      <c r="HH730" s="519">
        <v>0</v>
      </c>
      <c r="HI730" s="519">
        <v>0</v>
      </c>
      <c r="HJ730" s="519">
        <v>0</v>
      </c>
      <c r="HK730" s="519">
        <v>0</v>
      </c>
      <c r="HL730" s="519">
        <v>0</v>
      </c>
      <c r="HM730" s="519">
        <v>0</v>
      </c>
      <c r="HN730" s="519">
        <v>0</v>
      </c>
      <c r="HO730" s="519">
        <v>0</v>
      </c>
      <c r="HP730" s="519">
        <v>0</v>
      </c>
      <c r="HQ730" s="519">
        <v>0</v>
      </c>
      <c r="HR730" s="519">
        <v>0</v>
      </c>
      <c r="HS730" s="519">
        <v>0</v>
      </c>
      <c r="HT730" s="519">
        <v>0</v>
      </c>
      <c r="HU730" s="519">
        <v>0</v>
      </c>
      <c r="HV730" s="519">
        <v>0</v>
      </c>
      <c r="HW730" s="519">
        <v>0</v>
      </c>
      <c r="HX730" s="519">
        <v>0</v>
      </c>
      <c r="HY730" s="519">
        <v>0</v>
      </c>
      <c r="HZ730" s="519">
        <v>0</v>
      </c>
      <c r="IA730" s="519">
        <v>0</v>
      </c>
      <c r="IB730" s="519">
        <v>0</v>
      </c>
      <c r="IC730" s="519">
        <v>0</v>
      </c>
      <c r="ID730" s="519">
        <v>0</v>
      </c>
      <c r="IE730" s="519">
        <v>0</v>
      </c>
      <c r="IF730" s="519">
        <v>0</v>
      </c>
      <c r="IG730" s="519">
        <v>0</v>
      </c>
      <c r="IH730" s="519">
        <v>0</v>
      </c>
      <c r="II730" s="519">
        <v>0</v>
      </c>
      <c r="IJ730" s="519">
        <v>0</v>
      </c>
      <c r="IK730" s="519">
        <v>0</v>
      </c>
    </row>
    <row r="731" spans="2:245" hidden="1">
      <c r="B731" s="519" t="s">
        <v>1058</v>
      </c>
      <c r="C731" s="519"/>
      <c r="D731" s="519"/>
      <c r="E731" s="519"/>
      <c r="F731" s="519">
        <v>2</v>
      </c>
      <c r="G731" s="519"/>
      <c r="H731" s="519">
        <v>11</v>
      </c>
      <c r="I731" s="519">
        <v>9</v>
      </c>
      <c r="J731" s="519" t="str">
        <f t="shared" si="36"/>
        <v>SDN10021109</v>
      </c>
      <c r="K731" s="519">
        <v>768</v>
      </c>
      <c r="M731" s="337"/>
      <c r="N731" s="519" t="s">
        <v>1062</v>
      </c>
      <c r="O731" s="519" t="s">
        <v>1060</v>
      </c>
      <c r="P731" s="519">
        <v>19</v>
      </c>
      <c r="Q731" s="521" t="str">
        <f t="shared" si="34"/>
        <v>SDN200219</v>
      </c>
      <c r="R731" s="519">
        <v>62</v>
      </c>
      <c r="S731" s="519">
        <v>251</v>
      </c>
      <c r="T731" s="519">
        <v>444</v>
      </c>
      <c r="U731" s="519">
        <v>642</v>
      </c>
      <c r="V731" s="519">
        <v>844</v>
      </c>
      <c r="W731" s="519">
        <v>1052</v>
      </c>
      <c r="X731" s="519">
        <v>1263</v>
      </c>
      <c r="Y731" s="519">
        <v>1481</v>
      </c>
      <c r="Z731" s="519">
        <v>1703</v>
      </c>
      <c r="AA731" s="519">
        <v>2576</v>
      </c>
      <c r="AB731" s="519">
        <v>2841</v>
      </c>
      <c r="AC731" s="519">
        <v>3113</v>
      </c>
      <c r="AD731" s="519">
        <v>3393</v>
      </c>
      <c r="AE731" s="519">
        <v>3682</v>
      </c>
      <c r="AF731" s="519">
        <v>3980</v>
      </c>
      <c r="AG731" s="519">
        <v>4289</v>
      </c>
      <c r="AH731" s="519">
        <v>4609</v>
      </c>
      <c r="AI731" s="519">
        <v>4941</v>
      </c>
      <c r="AJ731" s="519">
        <v>5286</v>
      </c>
      <c r="AK731" s="519">
        <v>5647</v>
      </c>
      <c r="AL731" s="519">
        <v>5821</v>
      </c>
      <c r="AM731" s="519">
        <v>6007</v>
      </c>
      <c r="AN731" s="519">
        <v>6207</v>
      </c>
      <c r="AO731" s="519">
        <v>6422</v>
      </c>
      <c r="AP731" s="519">
        <v>6653</v>
      </c>
      <c r="AQ731" s="519">
        <v>6899</v>
      </c>
      <c r="AR731" s="519">
        <v>7163</v>
      </c>
      <c r="AS731" s="519">
        <v>7446</v>
      </c>
      <c r="AT731" s="519">
        <v>7750</v>
      </c>
      <c r="AU731" s="519">
        <v>8071</v>
      </c>
      <c r="AV731" s="519">
        <v>8412</v>
      </c>
      <c r="AW731" s="519">
        <v>8774</v>
      </c>
      <c r="AX731" s="519">
        <v>9159</v>
      </c>
      <c r="AY731" s="519">
        <v>9568</v>
      </c>
      <c r="AZ731" s="519">
        <v>0</v>
      </c>
      <c r="BA731" s="519">
        <v>0</v>
      </c>
      <c r="BB731" s="519">
        <v>0</v>
      </c>
      <c r="BC731" s="519">
        <v>0</v>
      </c>
      <c r="BD731" s="519">
        <v>0</v>
      </c>
      <c r="BE731" s="519">
        <v>0</v>
      </c>
      <c r="BF731" s="519">
        <v>0</v>
      </c>
      <c r="BG731" s="519">
        <v>0</v>
      </c>
      <c r="BH731" s="519">
        <v>0</v>
      </c>
      <c r="BI731" s="519">
        <v>0</v>
      </c>
      <c r="BJ731" s="519">
        <v>0</v>
      </c>
      <c r="BK731" s="519">
        <v>0</v>
      </c>
      <c r="BL731" s="519">
        <v>0</v>
      </c>
      <c r="BM731" s="519">
        <v>0</v>
      </c>
      <c r="BN731" s="519">
        <v>0</v>
      </c>
      <c r="BO731" s="519">
        <v>0</v>
      </c>
      <c r="BP731" s="519">
        <v>0</v>
      </c>
      <c r="BQ731" s="519">
        <v>0</v>
      </c>
      <c r="BR731" s="519">
        <v>0</v>
      </c>
      <c r="BS731" s="519">
        <v>0</v>
      </c>
      <c r="BT731" s="519">
        <v>0</v>
      </c>
      <c r="BU731" s="519">
        <v>0</v>
      </c>
      <c r="BV731" s="519">
        <v>0</v>
      </c>
      <c r="BW731" s="519">
        <v>0</v>
      </c>
      <c r="BX731" s="519">
        <v>0</v>
      </c>
      <c r="BY731" s="519">
        <v>0</v>
      </c>
      <c r="BZ731" s="519">
        <v>0</v>
      </c>
      <c r="CA731" s="519">
        <v>0</v>
      </c>
      <c r="CB731" s="519">
        <v>0</v>
      </c>
      <c r="CC731" s="519">
        <v>0</v>
      </c>
      <c r="CD731" s="519">
        <v>0</v>
      </c>
      <c r="CE731" s="519">
        <v>0</v>
      </c>
      <c r="CF731" s="519">
        <v>0</v>
      </c>
      <c r="CG731" s="519">
        <v>0</v>
      </c>
      <c r="CH731" s="519">
        <v>0</v>
      </c>
      <c r="CI731" s="519">
        <v>0</v>
      </c>
      <c r="CJ731" s="519">
        <v>0</v>
      </c>
      <c r="CK731" s="519">
        <v>0</v>
      </c>
      <c r="CL731" s="519">
        <v>0</v>
      </c>
      <c r="CM731" s="519">
        <v>0</v>
      </c>
      <c r="CN731" s="519">
        <v>0</v>
      </c>
      <c r="CO731" s="519">
        <v>0</v>
      </c>
      <c r="CP731" s="519">
        <v>0</v>
      </c>
      <c r="CQ731" s="519">
        <v>0</v>
      </c>
      <c r="CR731" s="519">
        <v>0</v>
      </c>
      <c r="CS731" s="519">
        <v>0</v>
      </c>
      <c r="CT731" s="519">
        <v>0</v>
      </c>
      <c r="CU731" s="519">
        <v>0</v>
      </c>
      <c r="CV731" s="519">
        <v>0</v>
      </c>
      <c r="CW731" s="519">
        <v>0</v>
      </c>
      <c r="CX731" s="519">
        <v>0</v>
      </c>
      <c r="CY731" s="519">
        <v>0</v>
      </c>
      <c r="CZ731" s="519">
        <v>0</v>
      </c>
      <c r="DA731" s="519">
        <v>0</v>
      </c>
      <c r="DB731" s="519">
        <v>0</v>
      </c>
      <c r="DC731" s="519">
        <v>0</v>
      </c>
      <c r="DD731" s="519">
        <v>0</v>
      </c>
      <c r="DE731" s="519">
        <v>0</v>
      </c>
      <c r="DF731" s="519">
        <v>0</v>
      </c>
      <c r="DG731" s="519">
        <v>0</v>
      </c>
      <c r="DH731" s="519">
        <v>0</v>
      </c>
      <c r="DI731" s="519">
        <v>0</v>
      </c>
      <c r="DJ731" s="519">
        <v>0</v>
      </c>
      <c r="DK731" s="519">
        <v>0</v>
      </c>
      <c r="DL731" s="519">
        <v>0</v>
      </c>
      <c r="DM731" s="519">
        <v>0</v>
      </c>
      <c r="DN731" s="519">
        <v>0</v>
      </c>
      <c r="DO731" s="519">
        <v>0</v>
      </c>
      <c r="DP731" s="519">
        <v>0</v>
      </c>
      <c r="DQ731" s="519">
        <v>0</v>
      </c>
      <c r="DR731" s="519">
        <v>0</v>
      </c>
      <c r="DS731" s="519">
        <v>0</v>
      </c>
      <c r="DT731" s="519">
        <v>0</v>
      </c>
      <c r="DU731" s="519">
        <v>0</v>
      </c>
      <c r="DV731" s="519">
        <v>0</v>
      </c>
      <c r="DW731" s="519">
        <v>0</v>
      </c>
      <c r="DX731" s="519">
        <v>0</v>
      </c>
      <c r="DZ731" s="337"/>
      <c r="EA731" s="519" t="s">
        <v>1062</v>
      </c>
      <c r="EB731" s="519" t="s">
        <v>1060</v>
      </c>
      <c r="EC731" s="519">
        <v>19</v>
      </c>
      <c r="ED731" s="521" t="str">
        <f t="shared" si="35"/>
        <v>SDN200219</v>
      </c>
      <c r="EE731" s="519">
        <v>126</v>
      </c>
      <c r="EF731" s="519">
        <v>493</v>
      </c>
      <c r="EG731" s="519">
        <v>940</v>
      </c>
      <c r="EH731" s="519">
        <v>1405</v>
      </c>
      <c r="EI731" s="519">
        <v>1859</v>
      </c>
      <c r="EJ731" s="519">
        <v>2303</v>
      </c>
      <c r="EK731" s="519">
        <v>2738</v>
      </c>
      <c r="EL731" s="519">
        <v>3169</v>
      </c>
      <c r="EM731" s="519">
        <v>3593</v>
      </c>
      <c r="EN731" s="519">
        <v>4171</v>
      </c>
      <c r="EO731" s="519">
        <v>4502</v>
      </c>
      <c r="EP731" s="519">
        <v>4829</v>
      </c>
      <c r="EQ731" s="519">
        <v>5151</v>
      </c>
      <c r="ER731" s="519">
        <v>5473</v>
      </c>
      <c r="ES731" s="519">
        <v>5792</v>
      </c>
      <c r="ET731" s="519">
        <v>6111</v>
      </c>
      <c r="EU731" s="519">
        <v>6432</v>
      </c>
      <c r="EV731" s="519">
        <v>6755</v>
      </c>
      <c r="EW731" s="519">
        <v>7079</v>
      </c>
      <c r="EX731" s="519">
        <v>0</v>
      </c>
      <c r="EY731" s="519">
        <v>0</v>
      </c>
      <c r="EZ731" s="519">
        <v>0</v>
      </c>
      <c r="FA731" s="519">
        <v>0</v>
      </c>
      <c r="FB731" s="519">
        <v>0</v>
      </c>
      <c r="FC731" s="519">
        <v>0</v>
      </c>
      <c r="FD731" s="519">
        <v>0</v>
      </c>
      <c r="FE731" s="519">
        <v>0</v>
      </c>
      <c r="FF731" s="519">
        <v>0</v>
      </c>
      <c r="FG731" s="519">
        <v>0</v>
      </c>
      <c r="FH731" s="519">
        <v>0</v>
      </c>
      <c r="FI731" s="519">
        <v>0</v>
      </c>
      <c r="FJ731" s="519">
        <v>0</v>
      </c>
      <c r="FK731" s="519">
        <v>0</v>
      </c>
      <c r="FL731" s="519">
        <v>0</v>
      </c>
      <c r="FM731" s="519">
        <v>0</v>
      </c>
      <c r="FN731" s="519">
        <v>0</v>
      </c>
      <c r="FO731" s="519">
        <v>0</v>
      </c>
      <c r="FP731" s="519">
        <v>0</v>
      </c>
      <c r="FQ731" s="519">
        <v>0</v>
      </c>
      <c r="FR731" s="519">
        <v>0</v>
      </c>
      <c r="FS731" s="519">
        <v>0</v>
      </c>
      <c r="FT731" s="519">
        <v>0</v>
      </c>
      <c r="FU731" s="519">
        <v>0</v>
      </c>
      <c r="FV731" s="519">
        <v>0</v>
      </c>
      <c r="FW731" s="519">
        <v>0</v>
      </c>
      <c r="FX731" s="519">
        <v>0</v>
      </c>
      <c r="FY731" s="519">
        <v>0</v>
      </c>
      <c r="FZ731" s="519">
        <v>0</v>
      </c>
      <c r="GA731" s="519">
        <v>0</v>
      </c>
      <c r="GB731" s="519">
        <v>0</v>
      </c>
      <c r="GC731" s="519">
        <v>0</v>
      </c>
      <c r="GD731" s="519">
        <v>0</v>
      </c>
      <c r="GE731" s="519">
        <v>0</v>
      </c>
      <c r="GF731" s="519">
        <v>0</v>
      </c>
      <c r="GG731" s="519">
        <v>0</v>
      </c>
      <c r="GH731" s="519">
        <v>0</v>
      </c>
      <c r="GI731" s="519">
        <v>0</v>
      </c>
      <c r="GJ731" s="519">
        <v>0</v>
      </c>
      <c r="GK731" s="519">
        <v>0</v>
      </c>
      <c r="GL731" s="519">
        <v>0</v>
      </c>
      <c r="GM731" s="519">
        <v>0</v>
      </c>
      <c r="GN731" s="519">
        <v>0</v>
      </c>
      <c r="GO731" s="519">
        <v>0</v>
      </c>
      <c r="GP731" s="519">
        <v>0</v>
      </c>
      <c r="GQ731" s="519">
        <v>0</v>
      </c>
      <c r="GR731" s="519">
        <v>0</v>
      </c>
      <c r="GS731" s="519">
        <v>0</v>
      </c>
      <c r="GT731" s="519">
        <v>0</v>
      </c>
      <c r="GU731" s="519">
        <v>0</v>
      </c>
      <c r="GV731" s="519">
        <v>0</v>
      </c>
      <c r="GW731" s="519">
        <v>0</v>
      </c>
      <c r="GX731" s="519">
        <v>0</v>
      </c>
      <c r="GY731" s="519">
        <v>0</v>
      </c>
      <c r="GZ731" s="519">
        <v>0</v>
      </c>
      <c r="HA731" s="519">
        <v>0</v>
      </c>
      <c r="HB731" s="519">
        <v>0</v>
      </c>
      <c r="HC731" s="519">
        <v>0</v>
      </c>
      <c r="HD731" s="519">
        <v>0</v>
      </c>
      <c r="HE731" s="519">
        <v>0</v>
      </c>
      <c r="HF731" s="519">
        <v>0</v>
      </c>
      <c r="HG731" s="519">
        <v>0</v>
      </c>
      <c r="HH731" s="519">
        <v>0</v>
      </c>
      <c r="HI731" s="519">
        <v>0</v>
      </c>
      <c r="HJ731" s="519">
        <v>0</v>
      </c>
      <c r="HK731" s="519">
        <v>0</v>
      </c>
      <c r="HL731" s="519">
        <v>0</v>
      </c>
      <c r="HM731" s="519">
        <v>0</v>
      </c>
      <c r="HN731" s="519">
        <v>0</v>
      </c>
      <c r="HO731" s="519">
        <v>0</v>
      </c>
      <c r="HP731" s="519">
        <v>0</v>
      </c>
      <c r="HQ731" s="519">
        <v>0</v>
      </c>
      <c r="HR731" s="519">
        <v>0</v>
      </c>
      <c r="HS731" s="519">
        <v>0</v>
      </c>
      <c r="HT731" s="519">
        <v>0</v>
      </c>
      <c r="HU731" s="519">
        <v>0</v>
      </c>
      <c r="HV731" s="519">
        <v>0</v>
      </c>
      <c r="HW731" s="519">
        <v>0</v>
      </c>
      <c r="HX731" s="519">
        <v>0</v>
      </c>
      <c r="HY731" s="519">
        <v>0</v>
      </c>
      <c r="HZ731" s="519">
        <v>0</v>
      </c>
      <c r="IA731" s="519">
        <v>0</v>
      </c>
      <c r="IB731" s="519">
        <v>0</v>
      </c>
      <c r="IC731" s="519">
        <v>0</v>
      </c>
      <c r="ID731" s="519">
        <v>0</v>
      </c>
      <c r="IE731" s="519">
        <v>0</v>
      </c>
      <c r="IF731" s="519">
        <v>0</v>
      </c>
      <c r="IG731" s="519">
        <v>0</v>
      </c>
      <c r="IH731" s="519">
        <v>0</v>
      </c>
      <c r="II731" s="519">
        <v>0</v>
      </c>
      <c r="IJ731" s="519">
        <v>0</v>
      </c>
      <c r="IK731" s="519">
        <v>0</v>
      </c>
    </row>
    <row r="732" spans="2:245" hidden="1">
      <c r="B732" s="519" t="s">
        <v>1058</v>
      </c>
      <c r="C732" s="519"/>
      <c r="D732" s="519"/>
      <c r="E732" s="519"/>
      <c r="F732" s="519">
        <v>2</v>
      </c>
      <c r="G732" s="519"/>
      <c r="H732" s="519">
        <v>11</v>
      </c>
      <c r="I732" s="519">
        <v>10</v>
      </c>
      <c r="J732" s="519" t="str">
        <f t="shared" si="36"/>
        <v>SDN10021110</v>
      </c>
      <c r="K732" s="519">
        <v>768</v>
      </c>
      <c r="M732" s="337"/>
      <c r="N732" s="519" t="s">
        <v>1062</v>
      </c>
      <c r="O732" s="519" t="s">
        <v>1060</v>
      </c>
      <c r="P732" s="519">
        <v>20</v>
      </c>
      <c r="Q732" s="521" t="str">
        <f t="shared" si="34"/>
        <v>SDN200220</v>
      </c>
      <c r="R732" s="519">
        <v>57</v>
      </c>
      <c r="S732" s="519">
        <v>242</v>
      </c>
      <c r="T732" s="519">
        <v>432</v>
      </c>
      <c r="U732" s="519">
        <v>627</v>
      </c>
      <c r="V732" s="519">
        <v>826</v>
      </c>
      <c r="W732" s="519">
        <v>1029</v>
      </c>
      <c r="X732" s="519">
        <v>1238</v>
      </c>
      <c r="Y732" s="519">
        <v>1452</v>
      </c>
      <c r="Z732" s="519">
        <v>1671</v>
      </c>
      <c r="AA732" s="519">
        <v>2529</v>
      </c>
      <c r="AB732" s="519">
        <v>2790</v>
      </c>
      <c r="AC732" s="519">
        <v>3059</v>
      </c>
      <c r="AD732" s="519">
        <v>3335</v>
      </c>
      <c r="AE732" s="519">
        <v>3621</v>
      </c>
      <c r="AF732" s="519">
        <v>3916</v>
      </c>
      <c r="AG732" s="519">
        <v>4222</v>
      </c>
      <c r="AH732" s="519">
        <v>4539</v>
      </c>
      <c r="AI732" s="519">
        <v>4869</v>
      </c>
      <c r="AJ732" s="519">
        <v>5213</v>
      </c>
      <c r="AK732" s="519">
        <v>5573</v>
      </c>
      <c r="AL732" s="519">
        <v>5750</v>
      </c>
      <c r="AM732" s="519">
        <v>5940</v>
      </c>
      <c r="AN732" s="519">
        <v>6143</v>
      </c>
      <c r="AO732" s="519">
        <v>6363</v>
      </c>
      <c r="AP732" s="519">
        <v>6598</v>
      </c>
      <c r="AQ732" s="519">
        <v>6851</v>
      </c>
      <c r="AR732" s="519">
        <v>7120</v>
      </c>
      <c r="AS732" s="519">
        <v>7411</v>
      </c>
      <c r="AT732" s="519">
        <v>7718</v>
      </c>
      <c r="AU732" s="519">
        <v>8043</v>
      </c>
      <c r="AV732" s="519">
        <v>8389</v>
      </c>
      <c r="AW732" s="519">
        <v>8757</v>
      </c>
      <c r="AX732" s="519">
        <v>9147</v>
      </c>
      <c r="AY732" s="519">
        <v>9560</v>
      </c>
      <c r="AZ732" s="519">
        <v>0</v>
      </c>
      <c r="BA732" s="519">
        <v>0</v>
      </c>
      <c r="BB732" s="519">
        <v>0</v>
      </c>
      <c r="BC732" s="519">
        <v>0</v>
      </c>
      <c r="BD732" s="519">
        <v>0</v>
      </c>
      <c r="BE732" s="519">
        <v>0</v>
      </c>
      <c r="BF732" s="519">
        <v>0</v>
      </c>
      <c r="BG732" s="519">
        <v>0</v>
      </c>
      <c r="BH732" s="519">
        <v>0</v>
      </c>
      <c r="BI732" s="519">
        <v>0</v>
      </c>
      <c r="BJ732" s="519">
        <v>0</v>
      </c>
      <c r="BK732" s="519">
        <v>0</v>
      </c>
      <c r="BL732" s="519">
        <v>0</v>
      </c>
      <c r="BM732" s="519">
        <v>0</v>
      </c>
      <c r="BN732" s="519">
        <v>0</v>
      </c>
      <c r="BO732" s="519">
        <v>0</v>
      </c>
      <c r="BP732" s="519">
        <v>0</v>
      </c>
      <c r="BQ732" s="519">
        <v>0</v>
      </c>
      <c r="BR732" s="519">
        <v>0</v>
      </c>
      <c r="BS732" s="519">
        <v>0</v>
      </c>
      <c r="BT732" s="519">
        <v>0</v>
      </c>
      <c r="BU732" s="519">
        <v>0</v>
      </c>
      <c r="BV732" s="519">
        <v>0</v>
      </c>
      <c r="BW732" s="519">
        <v>0</v>
      </c>
      <c r="BX732" s="519">
        <v>0</v>
      </c>
      <c r="BY732" s="519">
        <v>0</v>
      </c>
      <c r="BZ732" s="519">
        <v>0</v>
      </c>
      <c r="CA732" s="519">
        <v>0</v>
      </c>
      <c r="CB732" s="519">
        <v>0</v>
      </c>
      <c r="CC732" s="519">
        <v>0</v>
      </c>
      <c r="CD732" s="519">
        <v>0</v>
      </c>
      <c r="CE732" s="519">
        <v>0</v>
      </c>
      <c r="CF732" s="519">
        <v>0</v>
      </c>
      <c r="CG732" s="519">
        <v>0</v>
      </c>
      <c r="CH732" s="519">
        <v>0</v>
      </c>
      <c r="CI732" s="519">
        <v>0</v>
      </c>
      <c r="CJ732" s="519">
        <v>0</v>
      </c>
      <c r="CK732" s="519">
        <v>0</v>
      </c>
      <c r="CL732" s="519">
        <v>0</v>
      </c>
      <c r="CM732" s="519">
        <v>0</v>
      </c>
      <c r="CN732" s="519">
        <v>0</v>
      </c>
      <c r="CO732" s="519">
        <v>0</v>
      </c>
      <c r="CP732" s="519">
        <v>0</v>
      </c>
      <c r="CQ732" s="519">
        <v>0</v>
      </c>
      <c r="CR732" s="519">
        <v>0</v>
      </c>
      <c r="CS732" s="519">
        <v>0</v>
      </c>
      <c r="CT732" s="519">
        <v>0</v>
      </c>
      <c r="CU732" s="519">
        <v>0</v>
      </c>
      <c r="CV732" s="519">
        <v>0</v>
      </c>
      <c r="CW732" s="519">
        <v>0</v>
      </c>
      <c r="CX732" s="519">
        <v>0</v>
      </c>
      <c r="CY732" s="519">
        <v>0</v>
      </c>
      <c r="CZ732" s="519">
        <v>0</v>
      </c>
      <c r="DA732" s="519">
        <v>0</v>
      </c>
      <c r="DB732" s="519">
        <v>0</v>
      </c>
      <c r="DC732" s="519">
        <v>0</v>
      </c>
      <c r="DD732" s="519">
        <v>0</v>
      </c>
      <c r="DE732" s="519">
        <v>0</v>
      </c>
      <c r="DF732" s="519">
        <v>0</v>
      </c>
      <c r="DG732" s="519">
        <v>0</v>
      </c>
      <c r="DH732" s="519">
        <v>0</v>
      </c>
      <c r="DI732" s="519">
        <v>0</v>
      </c>
      <c r="DJ732" s="519">
        <v>0</v>
      </c>
      <c r="DK732" s="519">
        <v>0</v>
      </c>
      <c r="DL732" s="519">
        <v>0</v>
      </c>
      <c r="DM732" s="519">
        <v>0</v>
      </c>
      <c r="DN732" s="519">
        <v>0</v>
      </c>
      <c r="DO732" s="519">
        <v>0</v>
      </c>
      <c r="DP732" s="519">
        <v>0</v>
      </c>
      <c r="DQ732" s="519">
        <v>0</v>
      </c>
      <c r="DR732" s="519">
        <v>0</v>
      </c>
      <c r="DS732" s="519">
        <v>0</v>
      </c>
      <c r="DT732" s="519">
        <v>0</v>
      </c>
      <c r="DU732" s="519">
        <v>0</v>
      </c>
      <c r="DV732" s="519">
        <v>0</v>
      </c>
      <c r="DW732" s="519">
        <v>0</v>
      </c>
      <c r="DX732" s="519">
        <v>0</v>
      </c>
      <c r="DZ732" s="337"/>
      <c r="EA732" s="519" t="s">
        <v>1062</v>
      </c>
      <c r="EB732" s="519" t="s">
        <v>1060</v>
      </c>
      <c r="EC732" s="519">
        <v>20</v>
      </c>
      <c r="ED732" s="521" t="str">
        <f t="shared" si="35"/>
        <v>SDN200220</v>
      </c>
      <c r="EE732" s="519">
        <v>115</v>
      </c>
      <c r="EF732" s="519">
        <v>475</v>
      </c>
      <c r="EG732" s="519">
        <v>908</v>
      </c>
      <c r="EH732" s="519">
        <v>1365</v>
      </c>
      <c r="EI732" s="519">
        <v>1811</v>
      </c>
      <c r="EJ732" s="519">
        <v>2244</v>
      </c>
      <c r="EK732" s="519">
        <v>2673</v>
      </c>
      <c r="EL732" s="519">
        <v>3096</v>
      </c>
      <c r="EM732" s="519">
        <v>3511</v>
      </c>
      <c r="EN732" s="519">
        <v>4084</v>
      </c>
      <c r="EO732" s="519">
        <v>4408</v>
      </c>
      <c r="EP732" s="519">
        <v>4730</v>
      </c>
      <c r="EQ732" s="519">
        <v>5048</v>
      </c>
      <c r="ER732" s="519">
        <v>5366</v>
      </c>
      <c r="ES732" s="519">
        <v>5682</v>
      </c>
      <c r="ET732" s="519">
        <v>6000</v>
      </c>
      <c r="EU732" s="519">
        <v>6317</v>
      </c>
      <c r="EV732" s="519">
        <v>6638</v>
      </c>
      <c r="EW732" s="519">
        <v>6965</v>
      </c>
      <c r="EX732" s="519">
        <v>0</v>
      </c>
      <c r="EY732" s="519">
        <v>0</v>
      </c>
      <c r="EZ732" s="519">
        <v>0</v>
      </c>
      <c r="FA732" s="519">
        <v>0</v>
      </c>
      <c r="FB732" s="519">
        <v>0</v>
      </c>
      <c r="FC732" s="519">
        <v>0</v>
      </c>
      <c r="FD732" s="519">
        <v>0</v>
      </c>
      <c r="FE732" s="519">
        <v>0</v>
      </c>
      <c r="FF732" s="519">
        <v>0</v>
      </c>
      <c r="FG732" s="519">
        <v>0</v>
      </c>
      <c r="FH732" s="519">
        <v>0</v>
      </c>
      <c r="FI732" s="519">
        <v>0</v>
      </c>
      <c r="FJ732" s="519">
        <v>0</v>
      </c>
      <c r="FK732" s="519">
        <v>0</v>
      </c>
      <c r="FL732" s="519">
        <v>0</v>
      </c>
      <c r="FM732" s="519">
        <v>0</v>
      </c>
      <c r="FN732" s="519">
        <v>0</v>
      </c>
      <c r="FO732" s="519">
        <v>0</v>
      </c>
      <c r="FP732" s="519">
        <v>0</v>
      </c>
      <c r="FQ732" s="519">
        <v>0</v>
      </c>
      <c r="FR732" s="519">
        <v>0</v>
      </c>
      <c r="FS732" s="519">
        <v>0</v>
      </c>
      <c r="FT732" s="519">
        <v>0</v>
      </c>
      <c r="FU732" s="519">
        <v>0</v>
      </c>
      <c r="FV732" s="519">
        <v>0</v>
      </c>
      <c r="FW732" s="519">
        <v>0</v>
      </c>
      <c r="FX732" s="519">
        <v>0</v>
      </c>
      <c r="FY732" s="519">
        <v>0</v>
      </c>
      <c r="FZ732" s="519">
        <v>0</v>
      </c>
      <c r="GA732" s="519">
        <v>0</v>
      </c>
      <c r="GB732" s="519">
        <v>0</v>
      </c>
      <c r="GC732" s="519">
        <v>0</v>
      </c>
      <c r="GD732" s="519">
        <v>0</v>
      </c>
      <c r="GE732" s="519">
        <v>0</v>
      </c>
      <c r="GF732" s="519">
        <v>0</v>
      </c>
      <c r="GG732" s="519">
        <v>0</v>
      </c>
      <c r="GH732" s="519">
        <v>0</v>
      </c>
      <c r="GI732" s="519">
        <v>0</v>
      </c>
      <c r="GJ732" s="519">
        <v>0</v>
      </c>
      <c r="GK732" s="519">
        <v>0</v>
      </c>
      <c r="GL732" s="519">
        <v>0</v>
      </c>
      <c r="GM732" s="519">
        <v>0</v>
      </c>
      <c r="GN732" s="519">
        <v>0</v>
      </c>
      <c r="GO732" s="519">
        <v>0</v>
      </c>
      <c r="GP732" s="519">
        <v>0</v>
      </c>
      <c r="GQ732" s="519">
        <v>0</v>
      </c>
      <c r="GR732" s="519">
        <v>0</v>
      </c>
      <c r="GS732" s="519">
        <v>0</v>
      </c>
      <c r="GT732" s="519">
        <v>0</v>
      </c>
      <c r="GU732" s="519">
        <v>0</v>
      </c>
      <c r="GV732" s="519">
        <v>0</v>
      </c>
      <c r="GW732" s="519">
        <v>0</v>
      </c>
      <c r="GX732" s="519">
        <v>0</v>
      </c>
      <c r="GY732" s="519">
        <v>0</v>
      </c>
      <c r="GZ732" s="519">
        <v>0</v>
      </c>
      <c r="HA732" s="519">
        <v>0</v>
      </c>
      <c r="HB732" s="519">
        <v>0</v>
      </c>
      <c r="HC732" s="519">
        <v>0</v>
      </c>
      <c r="HD732" s="519">
        <v>0</v>
      </c>
      <c r="HE732" s="519">
        <v>0</v>
      </c>
      <c r="HF732" s="519">
        <v>0</v>
      </c>
      <c r="HG732" s="519">
        <v>0</v>
      </c>
      <c r="HH732" s="519">
        <v>0</v>
      </c>
      <c r="HI732" s="519">
        <v>0</v>
      </c>
      <c r="HJ732" s="519">
        <v>0</v>
      </c>
      <c r="HK732" s="519">
        <v>0</v>
      </c>
      <c r="HL732" s="519">
        <v>0</v>
      </c>
      <c r="HM732" s="519">
        <v>0</v>
      </c>
      <c r="HN732" s="519">
        <v>0</v>
      </c>
      <c r="HO732" s="519">
        <v>0</v>
      </c>
      <c r="HP732" s="519">
        <v>0</v>
      </c>
      <c r="HQ732" s="519">
        <v>0</v>
      </c>
      <c r="HR732" s="519">
        <v>0</v>
      </c>
      <c r="HS732" s="519">
        <v>0</v>
      </c>
      <c r="HT732" s="519">
        <v>0</v>
      </c>
      <c r="HU732" s="519">
        <v>0</v>
      </c>
      <c r="HV732" s="519">
        <v>0</v>
      </c>
      <c r="HW732" s="519">
        <v>0</v>
      </c>
      <c r="HX732" s="519">
        <v>0</v>
      </c>
      <c r="HY732" s="519">
        <v>0</v>
      </c>
      <c r="HZ732" s="519">
        <v>0</v>
      </c>
      <c r="IA732" s="519">
        <v>0</v>
      </c>
      <c r="IB732" s="519">
        <v>0</v>
      </c>
      <c r="IC732" s="519">
        <v>0</v>
      </c>
      <c r="ID732" s="519">
        <v>0</v>
      </c>
      <c r="IE732" s="519">
        <v>0</v>
      </c>
      <c r="IF732" s="519">
        <v>0</v>
      </c>
      <c r="IG732" s="519">
        <v>0</v>
      </c>
      <c r="IH732" s="519">
        <v>0</v>
      </c>
      <c r="II732" s="519">
        <v>0</v>
      </c>
      <c r="IJ732" s="519">
        <v>0</v>
      </c>
      <c r="IK732" s="519">
        <v>0</v>
      </c>
    </row>
    <row r="733" spans="2:245" hidden="1">
      <c r="B733" s="519" t="s">
        <v>1058</v>
      </c>
      <c r="C733" s="519"/>
      <c r="D733" s="519"/>
      <c r="E733" s="519"/>
      <c r="F733" s="519">
        <v>2</v>
      </c>
      <c r="G733" s="519"/>
      <c r="H733" s="519">
        <v>12</v>
      </c>
      <c r="I733" s="519">
        <v>1</v>
      </c>
      <c r="J733" s="519" t="str">
        <f t="shared" si="36"/>
        <v>SDN10021201</v>
      </c>
      <c r="K733" s="519">
        <v>960</v>
      </c>
      <c r="M733" s="337"/>
      <c r="N733" s="519" t="s">
        <v>1062</v>
      </c>
      <c r="O733" s="519" t="s">
        <v>1060</v>
      </c>
      <c r="P733" s="519">
        <v>21</v>
      </c>
      <c r="Q733" s="521" t="str">
        <f t="shared" si="34"/>
        <v>SDN200221</v>
      </c>
      <c r="R733" s="519">
        <v>51</v>
      </c>
      <c r="S733" s="519">
        <v>234</v>
      </c>
      <c r="T733" s="519">
        <v>421</v>
      </c>
      <c r="U733" s="519">
        <v>611</v>
      </c>
      <c r="V733" s="519">
        <v>807</v>
      </c>
      <c r="W733" s="519">
        <v>1007</v>
      </c>
      <c r="X733" s="519">
        <v>1213</v>
      </c>
      <c r="Y733" s="519">
        <v>1424</v>
      </c>
      <c r="Z733" s="519">
        <v>1640</v>
      </c>
      <c r="AA733" s="519">
        <v>2482</v>
      </c>
      <c r="AB733" s="519">
        <v>2740</v>
      </c>
      <c r="AC733" s="519">
        <v>3005</v>
      </c>
      <c r="AD733" s="519">
        <v>3278</v>
      </c>
      <c r="AE733" s="519">
        <v>3561</v>
      </c>
      <c r="AF733" s="519">
        <v>3853</v>
      </c>
      <c r="AG733" s="519">
        <v>4156</v>
      </c>
      <c r="AH733" s="519">
        <v>4471</v>
      </c>
      <c r="AI733" s="519">
        <v>4799</v>
      </c>
      <c r="AJ733" s="519">
        <v>5142</v>
      </c>
      <c r="AK733" s="519">
        <v>5502</v>
      </c>
      <c r="AL733" s="519">
        <v>5682</v>
      </c>
      <c r="AM733" s="519">
        <v>5875</v>
      </c>
      <c r="AN733" s="519">
        <v>6082</v>
      </c>
      <c r="AO733" s="519">
        <v>6306</v>
      </c>
      <c r="AP733" s="519">
        <v>6547</v>
      </c>
      <c r="AQ733" s="519">
        <v>6805</v>
      </c>
      <c r="AR733" s="519">
        <v>7082</v>
      </c>
      <c r="AS733" s="519">
        <v>7375</v>
      </c>
      <c r="AT733" s="519">
        <v>7686</v>
      </c>
      <c r="AU733" s="519">
        <v>8016</v>
      </c>
      <c r="AV733" s="519">
        <v>8367</v>
      </c>
      <c r="AW733" s="519">
        <v>8740</v>
      </c>
      <c r="AX733" s="519">
        <v>9134</v>
      </c>
      <c r="AY733" s="519">
        <v>9553</v>
      </c>
      <c r="AZ733" s="519">
        <v>0</v>
      </c>
      <c r="BA733" s="519">
        <v>0</v>
      </c>
      <c r="BB733" s="519">
        <v>0</v>
      </c>
      <c r="BC733" s="519">
        <v>0</v>
      </c>
      <c r="BD733" s="519">
        <v>0</v>
      </c>
      <c r="BE733" s="519">
        <v>0</v>
      </c>
      <c r="BF733" s="519">
        <v>0</v>
      </c>
      <c r="BG733" s="519">
        <v>0</v>
      </c>
      <c r="BH733" s="519">
        <v>0</v>
      </c>
      <c r="BI733" s="519">
        <v>0</v>
      </c>
      <c r="BJ733" s="519">
        <v>0</v>
      </c>
      <c r="BK733" s="519">
        <v>0</v>
      </c>
      <c r="BL733" s="519">
        <v>0</v>
      </c>
      <c r="BM733" s="519">
        <v>0</v>
      </c>
      <c r="BN733" s="519">
        <v>0</v>
      </c>
      <c r="BO733" s="519">
        <v>0</v>
      </c>
      <c r="BP733" s="519">
        <v>0</v>
      </c>
      <c r="BQ733" s="519">
        <v>0</v>
      </c>
      <c r="BR733" s="519">
        <v>0</v>
      </c>
      <c r="BS733" s="519">
        <v>0</v>
      </c>
      <c r="BT733" s="519">
        <v>0</v>
      </c>
      <c r="BU733" s="519">
        <v>0</v>
      </c>
      <c r="BV733" s="519">
        <v>0</v>
      </c>
      <c r="BW733" s="519">
        <v>0</v>
      </c>
      <c r="BX733" s="519">
        <v>0</v>
      </c>
      <c r="BY733" s="519">
        <v>0</v>
      </c>
      <c r="BZ733" s="519">
        <v>0</v>
      </c>
      <c r="CA733" s="519">
        <v>0</v>
      </c>
      <c r="CB733" s="519">
        <v>0</v>
      </c>
      <c r="CC733" s="519">
        <v>0</v>
      </c>
      <c r="CD733" s="519">
        <v>0</v>
      </c>
      <c r="CE733" s="519">
        <v>0</v>
      </c>
      <c r="CF733" s="519">
        <v>0</v>
      </c>
      <c r="CG733" s="519">
        <v>0</v>
      </c>
      <c r="CH733" s="519">
        <v>0</v>
      </c>
      <c r="CI733" s="519">
        <v>0</v>
      </c>
      <c r="CJ733" s="519">
        <v>0</v>
      </c>
      <c r="CK733" s="519">
        <v>0</v>
      </c>
      <c r="CL733" s="519">
        <v>0</v>
      </c>
      <c r="CM733" s="519">
        <v>0</v>
      </c>
      <c r="CN733" s="519">
        <v>0</v>
      </c>
      <c r="CO733" s="519">
        <v>0</v>
      </c>
      <c r="CP733" s="519">
        <v>0</v>
      </c>
      <c r="CQ733" s="519">
        <v>0</v>
      </c>
      <c r="CR733" s="519">
        <v>0</v>
      </c>
      <c r="CS733" s="519">
        <v>0</v>
      </c>
      <c r="CT733" s="519">
        <v>0</v>
      </c>
      <c r="CU733" s="519">
        <v>0</v>
      </c>
      <c r="CV733" s="519">
        <v>0</v>
      </c>
      <c r="CW733" s="519">
        <v>0</v>
      </c>
      <c r="CX733" s="519">
        <v>0</v>
      </c>
      <c r="CY733" s="519">
        <v>0</v>
      </c>
      <c r="CZ733" s="519">
        <v>0</v>
      </c>
      <c r="DA733" s="519">
        <v>0</v>
      </c>
      <c r="DB733" s="519">
        <v>0</v>
      </c>
      <c r="DC733" s="519">
        <v>0</v>
      </c>
      <c r="DD733" s="519">
        <v>0</v>
      </c>
      <c r="DE733" s="519">
        <v>0</v>
      </c>
      <c r="DF733" s="519">
        <v>0</v>
      </c>
      <c r="DG733" s="519">
        <v>0</v>
      </c>
      <c r="DH733" s="519">
        <v>0</v>
      </c>
      <c r="DI733" s="519">
        <v>0</v>
      </c>
      <c r="DJ733" s="519">
        <v>0</v>
      </c>
      <c r="DK733" s="519">
        <v>0</v>
      </c>
      <c r="DL733" s="519">
        <v>0</v>
      </c>
      <c r="DM733" s="519">
        <v>0</v>
      </c>
      <c r="DN733" s="519">
        <v>0</v>
      </c>
      <c r="DO733" s="519">
        <v>0</v>
      </c>
      <c r="DP733" s="519">
        <v>0</v>
      </c>
      <c r="DQ733" s="519">
        <v>0</v>
      </c>
      <c r="DR733" s="519">
        <v>0</v>
      </c>
      <c r="DS733" s="519">
        <v>0</v>
      </c>
      <c r="DT733" s="519">
        <v>0</v>
      </c>
      <c r="DU733" s="519">
        <v>0</v>
      </c>
      <c r="DV733" s="519">
        <v>0</v>
      </c>
      <c r="DW733" s="519">
        <v>0</v>
      </c>
      <c r="DX733" s="519">
        <v>0</v>
      </c>
      <c r="DZ733" s="337"/>
      <c r="EA733" s="519" t="s">
        <v>1062</v>
      </c>
      <c r="EB733" s="519" t="s">
        <v>1060</v>
      </c>
      <c r="EC733" s="519">
        <v>21</v>
      </c>
      <c r="ED733" s="521" t="str">
        <f t="shared" si="35"/>
        <v>SDN200221</v>
      </c>
      <c r="EE733" s="519">
        <v>103</v>
      </c>
      <c r="EF733" s="519">
        <v>458</v>
      </c>
      <c r="EG733" s="519">
        <v>878</v>
      </c>
      <c r="EH733" s="519">
        <v>1323</v>
      </c>
      <c r="EI733" s="519">
        <v>1761</v>
      </c>
      <c r="EJ733" s="519">
        <v>2186</v>
      </c>
      <c r="EK733" s="519">
        <v>2606</v>
      </c>
      <c r="EL733" s="519">
        <v>3022</v>
      </c>
      <c r="EM733" s="519">
        <v>3431</v>
      </c>
      <c r="EN733" s="519">
        <v>3995</v>
      </c>
      <c r="EO733" s="519">
        <v>4316</v>
      </c>
      <c r="EP733" s="519">
        <v>4633</v>
      </c>
      <c r="EQ733" s="519">
        <v>4947</v>
      </c>
      <c r="ER733" s="519">
        <v>5262</v>
      </c>
      <c r="ES733" s="519">
        <v>5574</v>
      </c>
      <c r="ET733" s="519">
        <v>5889</v>
      </c>
      <c r="EU733" s="519">
        <v>6205</v>
      </c>
      <c r="EV733" s="519">
        <v>6526</v>
      </c>
      <c r="EW733" s="519">
        <v>6852</v>
      </c>
      <c r="EX733" s="519">
        <v>0</v>
      </c>
      <c r="EY733" s="519">
        <v>0</v>
      </c>
      <c r="EZ733" s="519">
        <v>0</v>
      </c>
      <c r="FA733" s="519">
        <v>0</v>
      </c>
      <c r="FB733" s="519">
        <v>0</v>
      </c>
      <c r="FC733" s="519">
        <v>0</v>
      </c>
      <c r="FD733" s="519">
        <v>0</v>
      </c>
      <c r="FE733" s="519">
        <v>0</v>
      </c>
      <c r="FF733" s="519">
        <v>0</v>
      </c>
      <c r="FG733" s="519">
        <v>0</v>
      </c>
      <c r="FH733" s="519">
        <v>0</v>
      </c>
      <c r="FI733" s="519">
        <v>0</v>
      </c>
      <c r="FJ733" s="519">
        <v>0</v>
      </c>
      <c r="FK733" s="519">
        <v>0</v>
      </c>
      <c r="FL733" s="519">
        <v>0</v>
      </c>
      <c r="FM733" s="519">
        <v>0</v>
      </c>
      <c r="FN733" s="519">
        <v>0</v>
      </c>
      <c r="FO733" s="519">
        <v>0</v>
      </c>
      <c r="FP733" s="519">
        <v>0</v>
      </c>
      <c r="FQ733" s="519">
        <v>0</v>
      </c>
      <c r="FR733" s="519">
        <v>0</v>
      </c>
      <c r="FS733" s="519">
        <v>0</v>
      </c>
      <c r="FT733" s="519">
        <v>0</v>
      </c>
      <c r="FU733" s="519">
        <v>0</v>
      </c>
      <c r="FV733" s="519">
        <v>0</v>
      </c>
      <c r="FW733" s="519">
        <v>0</v>
      </c>
      <c r="FX733" s="519">
        <v>0</v>
      </c>
      <c r="FY733" s="519">
        <v>0</v>
      </c>
      <c r="FZ733" s="519">
        <v>0</v>
      </c>
      <c r="GA733" s="519">
        <v>0</v>
      </c>
      <c r="GB733" s="519">
        <v>0</v>
      </c>
      <c r="GC733" s="519">
        <v>0</v>
      </c>
      <c r="GD733" s="519">
        <v>0</v>
      </c>
      <c r="GE733" s="519">
        <v>0</v>
      </c>
      <c r="GF733" s="519">
        <v>0</v>
      </c>
      <c r="GG733" s="519">
        <v>0</v>
      </c>
      <c r="GH733" s="519">
        <v>0</v>
      </c>
      <c r="GI733" s="519">
        <v>0</v>
      </c>
      <c r="GJ733" s="519">
        <v>0</v>
      </c>
      <c r="GK733" s="519">
        <v>0</v>
      </c>
      <c r="GL733" s="519">
        <v>0</v>
      </c>
      <c r="GM733" s="519">
        <v>0</v>
      </c>
      <c r="GN733" s="519">
        <v>0</v>
      </c>
      <c r="GO733" s="519">
        <v>0</v>
      </c>
      <c r="GP733" s="519">
        <v>0</v>
      </c>
      <c r="GQ733" s="519">
        <v>0</v>
      </c>
      <c r="GR733" s="519">
        <v>0</v>
      </c>
      <c r="GS733" s="519">
        <v>0</v>
      </c>
      <c r="GT733" s="519">
        <v>0</v>
      </c>
      <c r="GU733" s="519">
        <v>0</v>
      </c>
      <c r="GV733" s="519">
        <v>0</v>
      </c>
      <c r="GW733" s="519">
        <v>0</v>
      </c>
      <c r="GX733" s="519">
        <v>0</v>
      </c>
      <c r="GY733" s="519">
        <v>0</v>
      </c>
      <c r="GZ733" s="519">
        <v>0</v>
      </c>
      <c r="HA733" s="519">
        <v>0</v>
      </c>
      <c r="HB733" s="519">
        <v>0</v>
      </c>
      <c r="HC733" s="519">
        <v>0</v>
      </c>
      <c r="HD733" s="519">
        <v>0</v>
      </c>
      <c r="HE733" s="519">
        <v>0</v>
      </c>
      <c r="HF733" s="519">
        <v>0</v>
      </c>
      <c r="HG733" s="519">
        <v>0</v>
      </c>
      <c r="HH733" s="519">
        <v>0</v>
      </c>
      <c r="HI733" s="519">
        <v>0</v>
      </c>
      <c r="HJ733" s="519">
        <v>0</v>
      </c>
      <c r="HK733" s="519">
        <v>0</v>
      </c>
      <c r="HL733" s="519">
        <v>0</v>
      </c>
      <c r="HM733" s="519">
        <v>0</v>
      </c>
      <c r="HN733" s="519">
        <v>0</v>
      </c>
      <c r="HO733" s="519">
        <v>0</v>
      </c>
      <c r="HP733" s="519">
        <v>0</v>
      </c>
      <c r="HQ733" s="519">
        <v>0</v>
      </c>
      <c r="HR733" s="519">
        <v>0</v>
      </c>
      <c r="HS733" s="519">
        <v>0</v>
      </c>
      <c r="HT733" s="519">
        <v>0</v>
      </c>
      <c r="HU733" s="519">
        <v>0</v>
      </c>
      <c r="HV733" s="519">
        <v>0</v>
      </c>
      <c r="HW733" s="519">
        <v>0</v>
      </c>
      <c r="HX733" s="519">
        <v>0</v>
      </c>
      <c r="HY733" s="519">
        <v>0</v>
      </c>
      <c r="HZ733" s="519">
        <v>0</v>
      </c>
      <c r="IA733" s="519">
        <v>0</v>
      </c>
      <c r="IB733" s="519">
        <v>0</v>
      </c>
      <c r="IC733" s="519">
        <v>0</v>
      </c>
      <c r="ID733" s="519">
        <v>0</v>
      </c>
      <c r="IE733" s="519">
        <v>0</v>
      </c>
      <c r="IF733" s="519">
        <v>0</v>
      </c>
      <c r="IG733" s="519">
        <v>0</v>
      </c>
      <c r="IH733" s="519">
        <v>0</v>
      </c>
      <c r="II733" s="519">
        <v>0</v>
      </c>
      <c r="IJ733" s="519">
        <v>0</v>
      </c>
      <c r="IK733" s="519">
        <v>0</v>
      </c>
    </row>
    <row r="734" spans="2:245" hidden="1">
      <c r="B734" s="519" t="s">
        <v>1058</v>
      </c>
      <c r="C734" s="519"/>
      <c r="D734" s="519"/>
      <c r="E734" s="519"/>
      <c r="F734" s="519">
        <v>2</v>
      </c>
      <c r="G734" s="519"/>
      <c r="H734" s="519">
        <v>12</v>
      </c>
      <c r="I734" s="519">
        <v>2</v>
      </c>
      <c r="J734" s="519" t="str">
        <f t="shared" si="36"/>
        <v>SDN10021202</v>
      </c>
      <c r="K734" s="519">
        <v>960</v>
      </c>
      <c r="M734" s="337"/>
      <c r="N734" s="519" t="s">
        <v>1062</v>
      </c>
      <c r="O734" s="519" t="s">
        <v>1060</v>
      </c>
      <c r="P734" s="519">
        <v>22</v>
      </c>
      <c r="Q734" s="521" t="str">
        <f t="shared" si="34"/>
        <v>SDN200222</v>
      </c>
      <c r="R734" s="519">
        <v>46</v>
      </c>
      <c r="S734" s="519">
        <v>225</v>
      </c>
      <c r="T734" s="519">
        <v>409</v>
      </c>
      <c r="U734" s="519">
        <v>597</v>
      </c>
      <c r="V734" s="519">
        <v>789</v>
      </c>
      <c r="W734" s="519">
        <v>986</v>
      </c>
      <c r="X734" s="519">
        <v>1188</v>
      </c>
      <c r="Y734" s="519">
        <v>1396</v>
      </c>
      <c r="Z734" s="519">
        <v>1609</v>
      </c>
      <c r="AA734" s="519">
        <v>2436</v>
      </c>
      <c r="AB734" s="519">
        <v>2690</v>
      </c>
      <c r="AC734" s="519">
        <v>2952</v>
      </c>
      <c r="AD734" s="519">
        <v>3223</v>
      </c>
      <c r="AE734" s="519">
        <v>3503</v>
      </c>
      <c r="AF734" s="519">
        <v>3792</v>
      </c>
      <c r="AG734" s="519">
        <v>4092</v>
      </c>
      <c r="AH734" s="519">
        <v>4405</v>
      </c>
      <c r="AI734" s="519">
        <v>4732</v>
      </c>
      <c r="AJ734" s="519">
        <v>5075</v>
      </c>
      <c r="AK734" s="519">
        <v>5435</v>
      </c>
      <c r="AL734" s="519">
        <v>5617</v>
      </c>
      <c r="AM734" s="519">
        <v>5813</v>
      </c>
      <c r="AN734" s="519">
        <v>6025</v>
      </c>
      <c r="AO734" s="519">
        <v>6254</v>
      </c>
      <c r="AP734" s="519">
        <v>6499</v>
      </c>
      <c r="AQ734" s="519">
        <v>6764</v>
      </c>
      <c r="AR734" s="519">
        <v>7044</v>
      </c>
      <c r="AS734" s="519">
        <v>7340</v>
      </c>
      <c r="AT734" s="519">
        <v>7655</v>
      </c>
      <c r="AU734" s="519">
        <v>7990</v>
      </c>
      <c r="AV734" s="519">
        <v>8346</v>
      </c>
      <c r="AW734" s="519">
        <v>8722</v>
      </c>
      <c r="AX734" s="519">
        <v>9122</v>
      </c>
      <c r="AY734" s="519">
        <v>9548</v>
      </c>
      <c r="AZ734" s="519">
        <v>0</v>
      </c>
      <c r="BA734" s="519">
        <v>0</v>
      </c>
      <c r="BB734" s="519">
        <v>0</v>
      </c>
      <c r="BC734" s="519">
        <v>0</v>
      </c>
      <c r="BD734" s="519">
        <v>0</v>
      </c>
      <c r="BE734" s="519">
        <v>0</v>
      </c>
      <c r="BF734" s="519">
        <v>0</v>
      </c>
      <c r="BG734" s="519">
        <v>0</v>
      </c>
      <c r="BH734" s="519">
        <v>0</v>
      </c>
      <c r="BI734" s="519">
        <v>0</v>
      </c>
      <c r="BJ734" s="519">
        <v>0</v>
      </c>
      <c r="BK734" s="519">
        <v>0</v>
      </c>
      <c r="BL734" s="519">
        <v>0</v>
      </c>
      <c r="BM734" s="519">
        <v>0</v>
      </c>
      <c r="BN734" s="519">
        <v>0</v>
      </c>
      <c r="BO734" s="519">
        <v>0</v>
      </c>
      <c r="BP734" s="519">
        <v>0</v>
      </c>
      <c r="BQ734" s="519">
        <v>0</v>
      </c>
      <c r="BR734" s="519">
        <v>0</v>
      </c>
      <c r="BS734" s="519">
        <v>0</v>
      </c>
      <c r="BT734" s="519">
        <v>0</v>
      </c>
      <c r="BU734" s="519">
        <v>0</v>
      </c>
      <c r="BV734" s="519">
        <v>0</v>
      </c>
      <c r="BW734" s="519">
        <v>0</v>
      </c>
      <c r="BX734" s="519">
        <v>0</v>
      </c>
      <c r="BY734" s="519">
        <v>0</v>
      </c>
      <c r="BZ734" s="519">
        <v>0</v>
      </c>
      <c r="CA734" s="519">
        <v>0</v>
      </c>
      <c r="CB734" s="519">
        <v>0</v>
      </c>
      <c r="CC734" s="519">
        <v>0</v>
      </c>
      <c r="CD734" s="519">
        <v>0</v>
      </c>
      <c r="CE734" s="519">
        <v>0</v>
      </c>
      <c r="CF734" s="519">
        <v>0</v>
      </c>
      <c r="CG734" s="519">
        <v>0</v>
      </c>
      <c r="CH734" s="519">
        <v>0</v>
      </c>
      <c r="CI734" s="519">
        <v>0</v>
      </c>
      <c r="CJ734" s="519">
        <v>0</v>
      </c>
      <c r="CK734" s="519">
        <v>0</v>
      </c>
      <c r="CL734" s="519">
        <v>0</v>
      </c>
      <c r="CM734" s="519">
        <v>0</v>
      </c>
      <c r="CN734" s="519">
        <v>0</v>
      </c>
      <c r="CO734" s="519">
        <v>0</v>
      </c>
      <c r="CP734" s="519">
        <v>0</v>
      </c>
      <c r="CQ734" s="519">
        <v>0</v>
      </c>
      <c r="CR734" s="519">
        <v>0</v>
      </c>
      <c r="CS734" s="519">
        <v>0</v>
      </c>
      <c r="CT734" s="519">
        <v>0</v>
      </c>
      <c r="CU734" s="519">
        <v>0</v>
      </c>
      <c r="CV734" s="519">
        <v>0</v>
      </c>
      <c r="CW734" s="519">
        <v>0</v>
      </c>
      <c r="CX734" s="519">
        <v>0</v>
      </c>
      <c r="CY734" s="519">
        <v>0</v>
      </c>
      <c r="CZ734" s="519">
        <v>0</v>
      </c>
      <c r="DA734" s="519">
        <v>0</v>
      </c>
      <c r="DB734" s="519">
        <v>0</v>
      </c>
      <c r="DC734" s="519">
        <v>0</v>
      </c>
      <c r="DD734" s="519">
        <v>0</v>
      </c>
      <c r="DE734" s="519">
        <v>0</v>
      </c>
      <c r="DF734" s="519">
        <v>0</v>
      </c>
      <c r="DG734" s="519">
        <v>0</v>
      </c>
      <c r="DH734" s="519">
        <v>0</v>
      </c>
      <c r="DI734" s="519">
        <v>0</v>
      </c>
      <c r="DJ734" s="519">
        <v>0</v>
      </c>
      <c r="DK734" s="519">
        <v>0</v>
      </c>
      <c r="DL734" s="519">
        <v>0</v>
      </c>
      <c r="DM734" s="519">
        <v>0</v>
      </c>
      <c r="DN734" s="519">
        <v>0</v>
      </c>
      <c r="DO734" s="519">
        <v>0</v>
      </c>
      <c r="DP734" s="519">
        <v>0</v>
      </c>
      <c r="DQ734" s="519">
        <v>0</v>
      </c>
      <c r="DR734" s="519">
        <v>0</v>
      </c>
      <c r="DS734" s="519">
        <v>0</v>
      </c>
      <c r="DT734" s="519">
        <v>0</v>
      </c>
      <c r="DU734" s="519">
        <v>0</v>
      </c>
      <c r="DV734" s="519">
        <v>0</v>
      </c>
      <c r="DW734" s="519">
        <v>0</v>
      </c>
      <c r="DX734" s="519">
        <v>0</v>
      </c>
      <c r="DZ734" s="337"/>
      <c r="EA734" s="519" t="s">
        <v>1062</v>
      </c>
      <c r="EB734" s="519" t="s">
        <v>1060</v>
      </c>
      <c r="EC734" s="519">
        <v>22</v>
      </c>
      <c r="ED734" s="521" t="str">
        <f t="shared" si="35"/>
        <v>SDN200222</v>
      </c>
      <c r="EE734" s="519">
        <v>93</v>
      </c>
      <c r="EF734" s="519">
        <v>440</v>
      </c>
      <c r="EG734" s="519">
        <v>845</v>
      </c>
      <c r="EH734" s="519">
        <v>1284</v>
      </c>
      <c r="EI734" s="519">
        <v>1712</v>
      </c>
      <c r="EJ734" s="519">
        <v>2130</v>
      </c>
      <c r="EK734" s="519">
        <v>2541</v>
      </c>
      <c r="EL734" s="519">
        <v>2950</v>
      </c>
      <c r="EM734" s="519">
        <v>3352</v>
      </c>
      <c r="EN734" s="519">
        <v>3908</v>
      </c>
      <c r="EO734" s="519">
        <v>4223</v>
      </c>
      <c r="EP734" s="519">
        <v>4537</v>
      </c>
      <c r="EQ734" s="519">
        <v>4849</v>
      </c>
      <c r="ER734" s="519">
        <v>5160</v>
      </c>
      <c r="ES734" s="519">
        <v>5469</v>
      </c>
      <c r="ET734" s="519">
        <v>5781</v>
      </c>
      <c r="EU734" s="519">
        <v>6098</v>
      </c>
      <c r="EV734" s="519">
        <v>6419</v>
      </c>
      <c r="EW734" s="519">
        <v>6748</v>
      </c>
      <c r="EX734" s="519">
        <v>0</v>
      </c>
      <c r="EY734" s="519">
        <v>0</v>
      </c>
      <c r="EZ734" s="519">
        <v>0</v>
      </c>
      <c r="FA734" s="519">
        <v>0</v>
      </c>
      <c r="FB734" s="519">
        <v>0</v>
      </c>
      <c r="FC734" s="519">
        <v>0</v>
      </c>
      <c r="FD734" s="519">
        <v>0</v>
      </c>
      <c r="FE734" s="519">
        <v>0</v>
      </c>
      <c r="FF734" s="519">
        <v>0</v>
      </c>
      <c r="FG734" s="519">
        <v>0</v>
      </c>
      <c r="FH734" s="519">
        <v>0</v>
      </c>
      <c r="FI734" s="519">
        <v>0</v>
      </c>
      <c r="FJ734" s="519">
        <v>0</v>
      </c>
      <c r="FK734" s="519">
        <v>0</v>
      </c>
      <c r="FL734" s="519">
        <v>0</v>
      </c>
      <c r="FM734" s="519">
        <v>0</v>
      </c>
      <c r="FN734" s="519">
        <v>0</v>
      </c>
      <c r="FO734" s="519">
        <v>0</v>
      </c>
      <c r="FP734" s="519">
        <v>0</v>
      </c>
      <c r="FQ734" s="519">
        <v>0</v>
      </c>
      <c r="FR734" s="519">
        <v>0</v>
      </c>
      <c r="FS734" s="519">
        <v>0</v>
      </c>
      <c r="FT734" s="519">
        <v>0</v>
      </c>
      <c r="FU734" s="519">
        <v>0</v>
      </c>
      <c r="FV734" s="519">
        <v>0</v>
      </c>
      <c r="FW734" s="519">
        <v>0</v>
      </c>
      <c r="FX734" s="519">
        <v>0</v>
      </c>
      <c r="FY734" s="519">
        <v>0</v>
      </c>
      <c r="FZ734" s="519">
        <v>0</v>
      </c>
      <c r="GA734" s="519">
        <v>0</v>
      </c>
      <c r="GB734" s="519">
        <v>0</v>
      </c>
      <c r="GC734" s="519">
        <v>0</v>
      </c>
      <c r="GD734" s="519">
        <v>0</v>
      </c>
      <c r="GE734" s="519">
        <v>0</v>
      </c>
      <c r="GF734" s="519">
        <v>0</v>
      </c>
      <c r="GG734" s="519">
        <v>0</v>
      </c>
      <c r="GH734" s="519">
        <v>0</v>
      </c>
      <c r="GI734" s="519">
        <v>0</v>
      </c>
      <c r="GJ734" s="519">
        <v>0</v>
      </c>
      <c r="GK734" s="519">
        <v>0</v>
      </c>
      <c r="GL734" s="519">
        <v>0</v>
      </c>
      <c r="GM734" s="519">
        <v>0</v>
      </c>
      <c r="GN734" s="519">
        <v>0</v>
      </c>
      <c r="GO734" s="519">
        <v>0</v>
      </c>
      <c r="GP734" s="519">
        <v>0</v>
      </c>
      <c r="GQ734" s="519">
        <v>0</v>
      </c>
      <c r="GR734" s="519">
        <v>0</v>
      </c>
      <c r="GS734" s="519">
        <v>0</v>
      </c>
      <c r="GT734" s="519">
        <v>0</v>
      </c>
      <c r="GU734" s="519">
        <v>0</v>
      </c>
      <c r="GV734" s="519">
        <v>0</v>
      </c>
      <c r="GW734" s="519">
        <v>0</v>
      </c>
      <c r="GX734" s="519">
        <v>0</v>
      </c>
      <c r="GY734" s="519">
        <v>0</v>
      </c>
      <c r="GZ734" s="519">
        <v>0</v>
      </c>
      <c r="HA734" s="519">
        <v>0</v>
      </c>
      <c r="HB734" s="519">
        <v>0</v>
      </c>
      <c r="HC734" s="519">
        <v>0</v>
      </c>
      <c r="HD734" s="519">
        <v>0</v>
      </c>
      <c r="HE734" s="519">
        <v>0</v>
      </c>
      <c r="HF734" s="519">
        <v>0</v>
      </c>
      <c r="HG734" s="519">
        <v>0</v>
      </c>
      <c r="HH734" s="519">
        <v>0</v>
      </c>
      <c r="HI734" s="519">
        <v>0</v>
      </c>
      <c r="HJ734" s="519">
        <v>0</v>
      </c>
      <c r="HK734" s="519">
        <v>0</v>
      </c>
      <c r="HL734" s="519">
        <v>0</v>
      </c>
      <c r="HM734" s="519">
        <v>0</v>
      </c>
      <c r="HN734" s="519">
        <v>0</v>
      </c>
      <c r="HO734" s="519">
        <v>0</v>
      </c>
      <c r="HP734" s="519">
        <v>0</v>
      </c>
      <c r="HQ734" s="519">
        <v>0</v>
      </c>
      <c r="HR734" s="519">
        <v>0</v>
      </c>
      <c r="HS734" s="519">
        <v>0</v>
      </c>
      <c r="HT734" s="519">
        <v>0</v>
      </c>
      <c r="HU734" s="519">
        <v>0</v>
      </c>
      <c r="HV734" s="519">
        <v>0</v>
      </c>
      <c r="HW734" s="519">
        <v>0</v>
      </c>
      <c r="HX734" s="519">
        <v>0</v>
      </c>
      <c r="HY734" s="519">
        <v>0</v>
      </c>
      <c r="HZ734" s="519">
        <v>0</v>
      </c>
      <c r="IA734" s="519">
        <v>0</v>
      </c>
      <c r="IB734" s="519">
        <v>0</v>
      </c>
      <c r="IC734" s="519">
        <v>0</v>
      </c>
      <c r="ID734" s="519">
        <v>0</v>
      </c>
      <c r="IE734" s="519">
        <v>0</v>
      </c>
      <c r="IF734" s="519">
        <v>0</v>
      </c>
      <c r="IG734" s="519">
        <v>0</v>
      </c>
      <c r="IH734" s="519">
        <v>0</v>
      </c>
      <c r="II734" s="519">
        <v>0</v>
      </c>
      <c r="IJ734" s="519">
        <v>0</v>
      </c>
      <c r="IK734" s="519">
        <v>0</v>
      </c>
    </row>
    <row r="735" spans="2:245" hidden="1">
      <c r="B735" s="519" t="s">
        <v>1058</v>
      </c>
      <c r="C735" s="519"/>
      <c r="D735" s="519"/>
      <c r="E735" s="519"/>
      <c r="F735" s="519">
        <v>2</v>
      </c>
      <c r="G735" s="519"/>
      <c r="H735" s="519">
        <v>12</v>
      </c>
      <c r="I735" s="519">
        <v>3</v>
      </c>
      <c r="J735" s="519" t="str">
        <f t="shared" si="36"/>
        <v>SDN10021203</v>
      </c>
      <c r="K735" s="519">
        <v>960</v>
      </c>
      <c r="M735" s="337"/>
      <c r="N735" s="519" t="s">
        <v>1062</v>
      </c>
      <c r="O735" s="519" t="s">
        <v>1060</v>
      </c>
      <c r="P735" s="519">
        <v>23</v>
      </c>
      <c r="Q735" s="521" t="str">
        <f t="shared" si="34"/>
        <v>SDN200223</v>
      </c>
      <c r="R735" s="519">
        <v>40</v>
      </c>
      <c r="S735" s="519">
        <v>217</v>
      </c>
      <c r="T735" s="519">
        <v>397</v>
      </c>
      <c r="U735" s="519">
        <v>581</v>
      </c>
      <c r="V735" s="519">
        <v>771</v>
      </c>
      <c r="W735" s="519">
        <v>965</v>
      </c>
      <c r="X735" s="519">
        <v>1163</v>
      </c>
      <c r="Y735" s="519">
        <v>1367</v>
      </c>
      <c r="Z735" s="519">
        <v>1577</v>
      </c>
      <c r="AA735" s="519">
        <v>2390</v>
      </c>
      <c r="AB735" s="519">
        <v>2641</v>
      </c>
      <c r="AC735" s="519">
        <v>2900</v>
      </c>
      <c r="AD735" s="519">
        <v>3167</v>
      </c>
      <c r="AE735" s="519">
        <v>3444</v>
      </c>
      <c r="AF735" s="519">
        <v>3730</v>
      </c>
      <c r="AG735" s="519">
        <v>4029</v>
      </c>
      <c r="AH735" s="519">
        <v>4341</v>
      </c>
      <c r="AI735" s="519">
        <v>4666</v>
      </c>
      <c r="AJ735" s="519">
        <v>5008</v>
      </c>
      <c r="AK735" s="519">
        <v>5367</v>
      </c>
      <c r="AL735" s="519">
        <v>5553</v>
      </c>
      <c r="AM735" s="519">
        <v>5752</v>
      </c>
      <c r="AN735" s="519">
        <v>5968</v>
      </c>
      <c r="AO735" s="519">
        <v>6201</v>
      </c>
      <c r="AP735" s="519">
        <v>6454</v>
      </c>
      <c r="AQ735" s="519">
        <v>6720</v>
      </c>
      <c r="AR735" s="519">
        <v>7002</v>
      </c>
      <c r="AS735" s="519">
        <v>7303</v>
      </c>
      <c r="AT735" s="519">
        <v>7622</v>
      </c>
      <c r="AU735" s="519">
        <v>7961</v>
      </c>
      <c r="AV735" s="519">
        <v>8319</v>
      </c>
      <c r="AW735" s="519">
        <v>8700</v>
      </c>
      <c r="AX735" s="519">
        <v>9106</v>
      </c>
      <c r="AY735" s="519">
        <v>9537</v>
      </c>
      <c r="AZ735" s="519">
        <v>0</v>
      </c>
      <c r="BA735" s="519">
        <v>0</v>
      </c>
      <c r="BB735" s="519">
        <v>0</v>
      </c>
      <c r="BC735" s="519">
        <v>0</v>
      </c>
      <c r="BD735" s="519">
        <v>0</v>
      </c>
      <c r="BE735" s="519">
        <v>0</v>
      </c>
      <c r="BF735" s="519">
        <v>0</v>
      </c>
      <c r="BG735" s="519">
        <v>0</v>
      </c>
      <c r="BH735" s="519">
        <v>0</v>
      </c>
      <c r="BI735" s="519">
        <v>0</v>
      </c>
      <c r="BJ735" s="519">
        <v>0</v>
      </c>
      <c r="BK735" s="519">
        <v>0</v>
      </c>
      <c r="BL735" s="519">
        <v>0</v>
      </c>
      <c r="BM735" s="519">
        <v>0</v>
      </c>
      <c r="BN735" s="519">
        <v>0</v>
      </c>
      <c r="BO735" s="519">
        <v>0</v>
      </c>
      <c r="BP735" s="519">
        <v>0</v>
      </c>
      <c r="BQ735" s="519">
        <v>0</v>
      </c>
      <c r="BR735" s="519">
        <v>0</v>
      </c>
      <c r="BS735" s="519">
        <v>0</v>
      </c>
      <c r="BT735" s="519">
        <v>0</v>
      </c>
      <c r="BU735" s="519">
        <v>0</v>
      </c>
      <c r="BV735" s="519">
        <v>0</v>
      </c>
      <c r="BW735" s="519">
        <v>0</v>
      </c>
      <c r="BX735" s="519">
        <v>0</v>
      </c>
      <c r="BY735" s="519">
        <v>0</v>
      </c>
      <c r="BZ735" s="519">
        <v>0</v>
      </c>
      <c r="CA735" s="519">
        <v>0</v>
      </c>
      <c r="CB735" s="519">
        <v>0</v>
      </c>
      <c r="CC735" s="519">
        <v>0</v>
      </c>
      <c r="CD735" s="519">
        <v>0</v>
      </c>
      <c r="CE735" s="519">
        <v>0</v>
      </c>
      <c r="CF735" s="519">
        <v>0</v>
      </c>
      <c r="CG735" s="519">
        <v>0</v>
      </c>
      <c r="CH735" s="519">
        <v>0</v>
      </c>
      <c r="CI735" s="519">
        <v>0</v>
      </c>
      <c r="CJ735" s="519">
        <v>0</v>
      </c>
      <c r="CK735" s="519">
        <v>0</v>
      </c>
      <c r="CL735" s="519">
        <v>0</v>
      </c>
      <c r="CM735" s="519">
        <v>0</v>
      </c>
      <c r="CN735" s="519">
        <v>0</v>
      </c>
      <c r="CO735" s="519">
        <v>0</v>
      </c>
      <c r="CP735" s="519">
        <v>0</v>
      </c>
      <c r="CQ735" s="519">
        <v>0</v>
      </c>
      <c r="CR735" s="519">
        <v>0</v>
      </c>
      <c r="CS735" s="519">
        <v>0</v>
      </c>
      <c r="CT735" s="519">
        <v>0</v>
      </c>
      <c r="CU735" s="519">
        <v>0</v>
      </c>
      <c r="CV735" s="519">
        <v>0</v>
      </c>
      <c r="CW735" s="519">
        <v>0</v>
      </c>
      <c r="CX735" s="519">
        <v>0</v>
      </c>
      <c r="CY735" s="519">
        <v>0</v>
      </c>
      <c r="CZ735" s="519">
        <v>0</v>
      </c>
      <c r="DA735" s="519">
        <v>0</v>
      </c>
      <c r="DB735" s="519">
        <v>0</v>
      </c>
      <c r="DC735" s="519">
        <v>0</v>
      </c>
      <c r="DD735" s="519">
        <v>0</v>
      </c>
      <c r="DE735" s="519">
        <v>0</v>
      </c>
      <c r="DF735" s="519">
        <v>0</v>
      </c>
      <c r="DG735" s="519">
        <v>0</v>
      </c>
      <c r="DH735" s="519">
        <v>0</v>
      </c>
      <c r="DI735" s="519">
        <v>0</v>
      </c>
      <c r="DJ735" s="519">
        <v>0</v>
      </c>
      <c r="DK735" s="519">
        <v>0</v>
      </c>
      <c r="DL735" s="519">
        <v>0</v>
      </c>
      <c r="DM735" s="519">
        <v>0</v>
      </c>
      <c r="DN735" s="519">
        <v>0</v>
      </c>
      <c r="DO735" s="519">
        <v>0</v>
      </c>
      <c r="DP735" s="519">
        <v>0</v>
      </c>
      <c r="DQ735" s="519">
        <v>0</v>
      </c>
      <c r="DR735" s="519">
        <v>0</v>
      </c>
      <c r="DS735" s="519">
        <v>0</v>
      </c>
      <c r="DT735" s="519">
        <v>0</v>
      </c>
      <c r="DU735" s="519">
        <v>0</v>
      </c>
      <c r="DV735" s="519">
        <v>0</v>
      </c>
      <c r="DW735" s="519">
        <v>0</v>
      </c>
      <c r="DX735" s="519">
        <v>0</v>
      </c>
      <c r="DZ735" s="337"/>
      <c r="EA735" s="519" t="s">
        <v>1062</v>
      </c>
      <c r="EB735" s="519" t="s">
        <v>1060</v>
      </c>
      <c r="EC735" s="519">
        <v>23</v>
      </c>
      <c r="ED735" s="521" t="str">
        <f t="shared" si="35"/>
        <v>SDN200223</v>
      </c>
      <c r="EE735" s="519">
        <v>81</v>
      </c>
      <c r="EF735" s="519">
        <v>423</v>
      </c>
      <c r="EG735" s="519">
        <v>813</v>
      </c>
      <c r="EH735" s="519">
        <v>1242</v>
      </c>
      <c r="EI735" s="519">
        <v>1664</v>
      </c>
      <c r="EJ735" s="519">
        <v>2073</v>
      </c>
      <c r="EK735" s="519">
        <v>2476</v>
      </c>
      <c r="EL735" s="519">
        <v>2877</v>
      </c>
      <c r="EM735" s="519">
        <v>3272</v>
      </c>
      <c r="EN735" s="519">
        <v>3821</v>
      </c>
      <c r="EO735" s="519">
        <v>4132</v>
      </c>
      <c r="EP735" s="519">
        <v>4442</v>
      </c>
      <c r="EQ735" s="519">
        <v>4750</v>
      </c>
      <c r="ER735" s="519">
        <v>5057</v>
      </c>
      <c r="ES735" s="519">
        <v>5365</v>
      </c>
      <c r="ET735" s="519">
        <v>5677</v>
      </c>
      <c r="EU735" s="519">
        <v>5993</v>
      </c>
      <c r="EV735" s="519">
        <v>6314</v>
      </c>
      <c r="EW735" s="519">
        <v>6643</v>
      </c>
      <c r="EX735" s="519">
        <v>0</v>
      </c>
      <c r="EY735" s="519">
        <v>0</v>
      </c>
      <c r="EZ735" s="519">
        <v>0</v>
      </c>
      <c r="FA735" s="519">
        <v>0</v>
      </c>
      <c r="FB735" s="519">
        <v>0</v>
      </c>
      <c r="FC735" s="519">
        <v>0</v>
      </c>
      <c r="FD735" s="519">
        <v>0</v>
      </c>
      <c r="FE735" s="519">
        <v>0</v>
      </c>
      <c r="FF735" s="519">
        <v>0</v>
      </c>
      <c r="FG735" s="519">
        <v>0</v>
      </c>
      <c r="FH735" s="519">
        <v>0</v>
      </c>
      <c r="FI735" s="519">
        <v>0</v>
      </c>
      <c r="FJ735" s="519">
        <v>0</v>
      </c>
      <c r="FK735" s="519">
        <v>0</v>
      </c>
      <c r="FL735" s="519">
        <v>0</v>
      </c>
      <c r="FM735" s="519">
        <v>0</v>
      </c>
      <c r="FN735" s="519">
        <v>0</v>
      </c>
      <c r="FO735" s="519">
        <v>0</v>
      </c>
      <c r="FP735" s="519">
        <v>0</v>
      </c>
      <c r="FQ735" s="519">
        <v>0</v>
      </c>
      <c r="FR735" s="519">
        <v>0</v>
      </c>
      <c r="FS735" s="519">
        <v>0</v>
      </c>
      <c r="FT735" s="519">
        <v>0</v>
      </c>
      <c r="FU735" s="519">
        <v>0</v>
      </c>
      <c r="FV735" s="519">
        <v>0</v>
      </c>
      <c r="FW735" s="519">
        <v>0</v>
      </c>
      <c r="FX735" s="519">
        <v>0</v>
      </c>
      <c r="FY735" s="519">
        <v>0</v>
      </c>
      <c r="FZ735" s="519">
        <v>0</v>
      </c>
      <c r="GA735" s="519">
        <v>0</v>
      </c>
      <c r="GB735" s="519">
        <v>0</v>
      </c>
      <c r="GC735" s="519">
        <v>0</v>
      </c>
      <c r="GD735" s="519">
        <v>0</v>
      </c>
      <c r="GE735" s="519">
        <v>0</v>
      </c>
      <c r="GF735" s="519">
        <v>0</v>
      </c>
      <c r="GG735" s="519">
        <v>0</v>
      </c>
      <c r="GH735" s="519">
        <v>0</v>
      </c>
      <c r="GI735" s="519">
        <v>0</v>
      </c>
      <c r="GJ735" s="519">
        <v>0</v>
      </c>
      <c r="GK735" s="519">
        <v>0</v>
      </c>
      <c r="GL735" s="519">
        <v>0</v>
      </c>
      <c r="GM735" s="519">
        <v>0</v>
      </c>
      <c r="GN735" s="519">
        <v>0</v>
      </c>
      <c r="GO735" s="519">
        <v>0</v>
      </c>
      <c r="GP735" s="519">
        <v>0</v>
      </c>
      <c r="GQ735" s="519">
        <v>0</v>
      </c>
      <c r="GR735" s="519">
        <v>0</v>
      </c>
      <c r="GS735" s="519">
        <v>0</v>
      </c>
      <c r="GT735" s="519">
        <v>0</v>
      </c>
      <c r="GU735" s="519">
        <v>0</v>
      </c>
      <c r="GV735" s="519">
        <v>0</v>
      </c>
      <c r="GW735" s="519">
        <v>0</v>
      </c>
      <c r="GX735" s="519">
        <v>0</v>
      </c>
      <c r="GY735" s="519">
        <v>0</v>
      </c>
      <c r="GZ735" s="519">
        <v>0</v>
      </c>
      <c r="HA735" s="519">
        <v>0</v>
      </c>
      <c r="HB735" s="519">
        <v>0</v>
      </c>
      <c r="HC735" s="519">
        <v>0</v>
      </c>
      <c r="HD735" s="519">
        <v>0</v>
      </c>
      <c r="HE735" s="519">
        <v>0</v>
      </c>
      <c r="HF735" s="519">
        <v>0</v>
      </c>
      <c r="HG735" s="519">
        <v>0</v>
      </c>
      <c r="HH735" s="519">
        <v>0</v>
      </c>
      <c r="HI735" s="519">
        <v>0</v>
      </c>
      <c r="HJ735" s="519">
        <v>0</v>
      </c>
      <c r="HK735" s="519">
        <v>0</v>
      </c>
      <c r="HL735" s="519">
        <v>0</v>
      </c>
      <c r="HM735" s="519">
        <v>0</v>
      </c>
      <c r="HN735" s="519">
        <v>0</v>
      </c>
      <c r="HO735" s="519">
        <v>0</v>
      </c>
      <c r="HP735" s="519">
        <v>0</v>
      </c>
      <c r="HQ735" s="519">
        <v>0</v>
      </c>
      <c r="HR735" s="519">
        <v>0</v>
      </c>
      <c r="HS735" s="519">
        <v>0</v>
      </c>
      <c r="HT735" s="519">
        <v>0</v>
      </c>
      <c r="HU735" s="519">
        <v>0</v>
      </c>
      <c r="HV735" s="519">
        <v>0</v>
      </c>
      <c r="HW735" s="519">
        <v>0</v>
      </c>
      <c r="HX735" s="519">
        <v>0</v>
      </c>
      <c r="HY735" s="519">
        <v>0</v>
      </c>
      <c r="HZ735" s="519">
        <v>0</v>
      </c>
      <c r="IA735" s="519">
        <v>0</v>
      </c>
      <c r="IB735" s="519">
        <v>0</v>
      </c>
      <c r="IC735" s="519">
        <v>0</v>
      </c>
      <c r="ID735" s="519">
        <v>0</v>
      </c>
      <c r="IE735" s="519">
        <v>0</v>
      </c>
      <c r="IF735" s="519">
        <v>0</v>
      </c>
      <c r="IG735" s="519">
        <v>0</v>
      </c>
      <c r="IH735" s="519">
        <v>0</v>
      </c>
      <c r="II735" s="519">
        <v>0</v>
      </c>
      <c r="IJ735" s="519">
        <v>0</v>
      </c>
      <c r="IK735" s="519">
        <v>0</v>
      </c>
    </row>
    <row r="736" spans="2:245" hidden="1">
      <c r="B736" s="519" t="s">
        <v>1058</v>
      </c>
      <c r="C736" s="519"/>
      <c r="D736" s="519"/>
      <c r="E736" s="519"/>
      <c r="F736" s="519">
        <v>2</v>
      </c>
      <c r="G736" s="519"/>
      <c r="H736" s="519">
        <v>12</v>
      </c>
      <c r="I736" s="519">
        <v>4</v>
      </c>
      <c r="J736" s="519" t="str">
        <f t="shared" si="36"/>
        <v>SDN10021204</v>
      </c>
      <c r="K736" s="519">
        <v>960</v>
      </c>
      <c r="M736" s="337"/>
      <c r="N736" s="519" t="s">
        <v>1062</v>
      </c>
      <c r="O736" s="519" t="s">
        <v>1060</v>
      </c>
      <c r="P736" s="519">
        <v>24</v>
      </c>
      <c r="Q736" s="521" t="str">
        <f t="shared" si="34"/>
        <v>SDN200224</v>
      </c>
      <c r="R736" s="519">
        <v>35</v>
      </c>
      <c r="S736" s="519">
        <v>208</v>
      </c>
      <c r="T736" s="519">
        <v>385</v>
      </c>
      <c r="U736" s="519">
        <v>566</v>
      </c>
      <c r="V736" s="519">
        <v>752</v>
      </c>
      <c r="W736" s="519">
        <v>943</v>
      </c>
      <c r="X736" s="519">
        <v>1139</v>
      </c>
      <c r="Y736" s="519">
        <v>1340</v>
      </c>
      <c r="Z736" s="519">
        <v>1546</v>
      </c>
      <c r="AA736" s="519">
        <v>2344</v>
      </c>
      <c r="AB736" s="519">
        <v>2591</v>
      </c>
      <c r="AC736" s="519">
        <v>2847</v>
      </c>
      <c r="AD736" s="519">
        <v>3111</v>
      </c>
      <c r="AE736" s="519">
        <v>3385</v>
      </c>
      <c r="AF736" s="519">
        <v>3669</v>
      </c>
      <c r="AG736" s="519">
        <v>3966</v>
      </c>
      <c r="AH736" s="519">
        <v>4276</v>
      </c>
      <c r="AI736" s="519">
        <v>4601</v>
      </c>
      <c r="AJ736" s="519">
        <v>4941</v>
      </c>
      <c r="AK736" s="519">
        <v>5300</v>
      </c>
      <c r="AL736" s="519">
        <v>5488</v>
      </c>
      <c r="AM736" s="519">
        <v>5692</v>
      </c>
      <c r="AN736" s="519">
        <v>5911</v>
      </c>
      <c r="AO736" s="519">
        <v>6151</v>
      </c>
      <c r="AP736" s="519">
        <v>6404</v>
      </c>
      <c r="AQ736" s="519">
        <v>6673</v>
      </c>
      <c r="AR736" s="519">
        <v>6959</v>
      </c>
      <c r="AS736" s="519">
        <v>7262</v>
      </c>
      <c r="AT736" s="519">
        <v>7585</v>
      </c>
      <c r="AU736" s="519">
        <v>7926</v>
      </c>
      <c r="AV736" s="519">
        <v>8288</v>
      </c>
      <c r="AW736" s="519">
        <v>8675</v>
      </c>
      <c r="AX736" s="519">
        <v>9084</v>
      </c>
      <c r="AY736" s="519">
        <v>9525</v>
      </c>
      <c r="AZ736" s="519">
        <v>0</v>
      </c>
      <c r="BA736" s="519">
        <v>0</v>
      </c>
      <c r="BB736" s="519">
        <v>0</v>
      </c>
      <c r="BC736" s="519">
        <v>0</v>
      </c>
      <c r="BD736" s="519">
        <v>0</v>
      </c>
      <c r="BE736" s="519">
        <v>0</v>
      </c>
      <c r="BF736" s="519">
        <v>0</v>
      </c>
      <c r="BG736" s="519">
        <v>0</v>
      </c>
      <c r="BH736" s="519">
        <v>0</v>
      </c>
      <c r="BI736" s="519">
        <v>0</v>
      </c>
      <c r="BJ736" s="519">
        <v>0</v>
      </c>
      <c r="BK736" s="519">
        <v>0</v>
      </c>
      <c r="BL736" s="519">
        <v>0</v>
      </c>
      <c r="BM736" s="519">
        <v>0</v>
      </c>
      <c r="BN736" s="519">
        <v>0</v>
      </c>
      <c r="BO736" s="519">
        <v>0</v>
      </c>
      <c r="BP736" s="519">
        <v>0</v>
      </c>
      <c r="BQ736" s="519">
        <v>0</v>
      </c>
      <c r="BR736" s="519">
        <v>0</v>
      </c>
      <c r="BS736" s="519">
        <v>0</v>
      </c>
      <c r="BT736" s="519">
        <v>0</v>
      </c>
      <c r="BU736" s="519">
        <v>0</v>
      </c>
      <c r="BV736" s="519">
        <v>0</v>
      </c>
      <c r="BW736" s="519">
        <v>0</v>
      </c>
      <c r="BX736" s="519">
        <v>0</v>
      </c>
      <c r="BY736" s="519">
        <v>0</v>
      </c>
      <c r="BZ736" s="519">
        <v>0</v>
      </c>
      <c r="CA736" s="519">
        <v>0</v>
      </c>
      <c r="CB736" s="519">
        <v>0</v>
      </c>
      <c r="CC736" s="519">
        <v>0</v>
      </c>
      <c r="CD736" s="519">
        <v>0</v>
      </c>
      <c r="CE736" s="519">
        <v>0</v>
      </c>
      <c r="CF736" s="519">
        <v>0</v>
      </c>
      <c r="CG736" s="519">
        <v>0</v>
      </c>
      <c r="CH736" s="519">
        <v>0</v>
      </c>
      <c r="CI736" s="519">
        <v>0</v>
      </c>
      <c r="CJ736" s="519">
        <v>0</v>
      </c>
      <c r="CK736" s="519">
        <v>0</v>
      </c>
      <c r="CL736" s="519">
        <v>0</v>
      </c>
      <c r="CM736" s="519">
        <v>0</v>
      </c>
      <c r="CN736" s="519">
        <v>0</v>
      </c>
      <c r="CO736" s="519">
        <v>0</v>
      </c>
      <c r="CP736" s="519">
        <v>0</v>
      </c>
      <c r="CQ736" s="519">
        <v>0</v>
      </c>
      <c r="CR736" s="519">
        <v>0</v>
      </c>
      <c r="CS736" s="519">
        <v>0</v>
      </c>
      <c r="CT736" s="519">
        <v>0</v>
      </c>
      <c r="CU736" s="519">
        <v>0</v>
      </c>
      <c r="CV736" s="519">
        <v>0</v>
      </c>
      <c r="CW736" s="519">
        <v>0</v>
      </c>
      <c r="CX736" s="519">
        <v>0</v>
      </c>
      <c r="CY736" s="519">
        <v>0</v>
      </c>
      <c r="CZ736" s="519">
        <v>0</v>
      </c>
      <c r="DA736" s="519">
        <v>0</v>
      </c>
      <c r="DB736" s="519">
        <v>0</v>
      </c>
      <c r="DC736" s="519">
        <v>0</v>
      </c>
      <c r="DD736" s="519">
        <v>0</v>
      </c>
      <c r="DE736" s="519">
        <v>0</v>
      </c>
      <c r="DF736" s="519">
        <v>0</v>
      </c>
      <c r="DG736" s="519">
        <v>0</v>
      </c>
      <c r="DH736" s="519">
        <v>0</v>
      </c>
      <c r="DI736" s="519">
        <v>0</v>
      </c>
      <c r="DJ736" s="519">
        <v>0</v>
      </c>
      <c r="DK736" s="519">
        <v>0</v>
      </c>
      <c r="DL736" s="519">
        <v>0</v>
      </c>
      <c r="DM736" s="519">
        <v>0</v>
      </c>
      <c r="DN736" s="519">
        <v>0</v>
      </c>
      <c r="DO736" s="519">
        <v>0</v>
      </c>
      <c r="DP736" s="519">
        <v>0</v>
      </c>
      <c r="DQ736" s="519">
        <v>0</v>
      </c>
      <c r="DR736" s="519">
        <v>0</v>
      </c>
      <c r="DS736" s="519">
        <v>0</v>
      </c>
      <c r="DT736" s="519">
        <v>0</v>
      </c>
      <c r="DU736" s="519">
        <v>0</v>
      </c>
      <c r="DV736" s="519">
        <v>0</v>
      </c>
      <c r="DW736" s="519">
        <v>0</v>
      </c>
      <c r="DX736" s="519">
        <v>0</v>
      </c>
      <c r="DZ736" s="337"/>
      <c r="EA736" s="519" t="s">
        <v>1062</v>
      </c>
      <c r="EB736" s="519" t="s">
        <v>1060</v>
      </c>
      <c r="EC736" s="519">
        <v>24</v>
      </c>
      <c r="ED736" s="521" t="str">
        <f t="shared" si="35"/>
        <v>SDN200224</v>
      </c>
      <c r="EE736" s="519">
        <v>70</v>
      </c>
      <c r="EF736" s="519">
        <v>405</v>
      </c>
      <c r="EG736" s="519">
        <v>780</v>
      </c>
      <c r="EH736" s="519">
        <v>1201</v>
      </c>
      <c r="EI736" s="519">
        <v>1614</v>
      </c>
      <c r="EJ736" s="519">
        <v>2015</v>
      </c>
      <c r="EK736" s="519">
        <v>2411</v>
      </c>
      <c r="EL736" s="519">
        <v>2805</v>
      </c>
      <c r="EM736" s="519">
        <v>3192</v>
      </c>
      <c r="EN736" s="519">
        <v>3734</v>
      </c>
      <c r="EO736" s="519">
        <v>4040</v>
      </c>
      <c r="EP736" s="519">
        <v>4345</v>
      </c>
      <c r="EQ736" s="519">
        <v>4650</v>
      </c>
      <c r="ER736" s="519">
        <v>4954</v>
      </c>
      <c r="ES736" s="519">
        <v>5260</v>
      </c>
      <c r="ET736" s="519">
        <v>5572</v>
      </c>
      <c r="EU736" s="519">
        <v>5887</v>
      </c>
      <c r="EV736" s="519">
        <v>6210</v>
      </c>
      <c r="EW736" s="519">
        <v>6538</v>
      </c>
      <c r="EX736" s="519">
        <v>0</v>
      </c>
      <c r="EY736" s="519">
        <v>0</v>
      </c>
      <c r="EZ736" s="519">
        <v>0</v>
      </c>
      <c r="FA736" s="519">
        <v>0</v>
      </c>
      <c r="FB736" s="519">
        <v>0</v>
      </c>
      <c r="FC736" s="519">
        <v>0</v>
      </c>
      <c r="FD736" s="519">
        <v>0</v>
      </c>
      <c r="FE736" s="519">
        <v>0</v>
      </c>
      <c r="FF736" s="519">
        <v>0</v>
      </c>
      <c r="FG736" s="519">
        <v>0</v>
      </c>
      <c r="FH736" s="519">
        <v>0</v>
      </c>
      <c r="FI736" s="519">
        <v>0</v>
      </c>
      <c r="FJ736" s="519">
        <v>0</v>
      </c>
      <c r="FK736" s="519">
        <v>0</v>
      </c>
      <c r="FL736" s="519">
        <v>0</v>
      </c>
      <c r="FM736" s="519">
        <v>0</v>
      </c>
      <c r="FN736" s="519">
        <v>0</v>
      </c>
      <c r="FO736" s="519">
        <v>0</v>
      </c>
      <c r="FP736" s="519">
        <v>0</v>
      </c>
      <c r="FQ736" s="519">
        <v>0</v>
      </c>
      <c r="FR736" s="519">
        <v>0</v>
      </c>
      <c r="FS736" s="519">
        <v>0</v>
      </c>
      <c r="FT736" s="519">
        <v>0</v>
      </c>
      <c r="FU736" s="519">
        <v>0</v>
      </c>
      <c r="FV736" s="519">
        <v>0</v>
      </c>
      <c r="FW736" s="519">
        <v>0</v>
      </c>
      <c r="FX736" s="519">
        <v>0</v>
      </c>
      <c r="FY736" s="519">
        <v>0</v>
      </c>
      <c r="FZ736" s="519">
        <v>0</v>
      </c>
      <c r="GA736" s="519">
        <v>0</v>
      </c>
      <c r="GB736" s="519">
        <v>0</v>
      </c>
      <c r="GC736" s="519">
        <v>0</v>
      </c>
      <c r="GD736" s="519">
        <v>0</v>
      </c>
      <c r="GE736" s="519">
        <v>0</v>
      </c>
      <c r="GF736" s="519">
        <v>0</v>
      </c>
      <c r="GG736" s="519">
        <v>0</v>
      </c>
      <c r="GH736" s="519">
        <v>0</v>
      </c>
      <c r="GI736" s="519">
        <v>0</v>
      </c>
      <c r="GJ736" s="519">
        <v>0</v>
      </c>
      <c r="GK736" s="519">
        <v>0</v>
      </c>
      <c r="GL736" s="519">
        <v>0</v>
      </c>
      <c r="GM736" s="519">
        <v>0</v>
      </c>
      <c r="GN736" s="519">
        <v>0</v>
      </c>
      <c r="GO736" s="519">
        <v>0</v>
      </c>
      <c r="GP736" s="519">
        <v>0</v>
      </c>
      <c r="GQ736" s="519">
        <v>0</v>
      </c>
      <c r="GR736" s="519">
        <v>0</v>
      </c>
      <c r="GS736" s="519">
        <v>0</v>
      </c>
      <c r="GT736" s="519">
        <v>0</v>
      </c>
      <c r="GU736" s="519">
        <v>0</v>
      </c>
      <c r="GV736" s="519">
        <v>0</v>
      </c>
      <c r="GW736" s="519">
        <v>0</v>
      </c>
      <c r="GX736" s="519">
        <v>0</v>
      </c>
      <c r="GY736" s="519">
        <v>0</v>
      </c>
      <c r="GZ736" s="519">
        <v>0</v>
      </c>
      <c r="HA736" s="519">
        <v>0</v>
      </c>
      <c r="HB736" s="519">
        <v>0</v>
      </c>
      <c r="HC736" s="519">
        <v>0</v>
      </c>
      <c r="HD736" s="519">
        <v>0</v>
      </c>
      <c r="HE736" s="519">
        <v>0</v>
      </c>
      <c r="HF736" s="519">
        <v>0</v>
      </c>
      <c r="HG736" s="519">
        <v>0</v>
      </c>
      <c r="HH736" s="519">
        <v>0</v>
      </c>
      <c r="HI736" s="519">
        <v>0</v>
      </c>
      <c r="HJ736" s="519">
        <v>0</v>
      </c>
      <c r="HK736" s="519">
        <v>0</v>
      </c>
      <c r="HL736" s="519">
        <v>0</v>
      </c>
      <c r="HM736" s="519">
        <v>0</v>
      </c>
      <c r="HN736" s="519">
        <v>0</v>
      </c>
      <c r="HO736" s="519">
        <v>0</v>
      </c>
      <c r="HP736" s="519">
        <v>0</v>
      </c>
      <c r="HQ736" s="519">
        <v>0</v>
      </c>
      <c r="HR736" s="519">
        <v>0</v>
      </c>
      <c r="HS736" s="519">
        <v>0</v>
      </c>
      <c r="HT736" s="519">
        <v>0</v>
      </c>
      <c r="HU736" s="519">
        <v>0</v>
      </c>
      <c r="HV736" s="519">
        <v>0</v>
      </c>
      <c r="HW736" s="519">
        <v>0</v>
      </c>
      <c r="HX736" s="519">
        <v>0</v>
      </c>
      <c r="HY736" s="519">
        <v>0</v>
      </c>
      <c r="HZ736" s="519">
        <v>0</v>
      </c>
      <c r="IA736" s="519">
        <v>0</v>
      </c>
      <c r="IB736" s="519">
        <v>0</v>
      </c>
      <c r="IC736" s="519">
        <v>0</v>
      </c>
      <c r="ID736" s="519">
        <v>0</v>
      </c>
      <c r="IE736" s="519">
        <v>0</v>
      </c>
      <c r="IF736" s="519">
        <v>0</v>
      </c>
      <c r="IG736" s="519">
        <v>0</v>
      </c>
      <c r="IH736" s="519">
        <v>0</v>
      </c>
      <c r="II736" s="519">
        <v>0</v>
      </c>
      <c r="IJ736" s="519">
        <v>0</v>
      </c>
      <c r="IK736" s="519">
        <v>0</v>
      </c>
    </row>
    <row r="737" spans="2:245" hidden="1">
      <c r="B737" s="519" t="s">
        <v>1058</v>
      </c>
      <c r="C737" s="519"/>
      <c r="D737" s="519"/>
      <c r="E737" s="519"/>
      <c r="F737" s="519">
        <v>2</v>
      </c>
      <c r="G737" s="519"/>
      <c r="H737" s="519">
        <v>12</v>
      </c>
      <c r="I737" s="519">
        <v>5</v>
      </c>
      <c r="J737" s="519" t="str">
        <f t="shared" si="36"/>
        <v>SDN10021205</v>
      </c>
      <c r="K737" s="519">
        <v>960</v>
      </c>
      <c r="M737" s="337"/>
      <c r="N737" s="519" t="s">
        <v>1062</v>
      </c>
      <c r="O737" s="519" t="s">
        <v>1060</v>
      </c>
      <c r="P737" s="519">
        <v>25</v>
      </c>
      <c r="Q737" s="521" t="str">
        <f t="shared" si="34"/>
        <v>SDN200225</v>
      </c>
      <c r="R737" s="519">
        <v>29</v>
      </c>
      <c r="S737" s="519">
        <v>199</v>
      </c>
      <c r="T737" s="519">
        <v>373</v>
      </c>
      <c r="U737" s="519">
        <v>551</v>
      </c>
      <c r="V737" s="519">
        <v>734</v>
      </c>
      <c r="W737" s="519">
        <v>921</v>
      </c>
      <c r="X737" s="519">
        <v>1113</v>
      </c>
      <c r="Y737" s="519">
        <v>1311</v>
      </c>
      <c r="Z737" s="519">
        <v>1514</v>
      </c>
      <c r="AA737" s="519">
        <v>2297</v>
      </c>
      <c r="AB737" s="519">
        <v>2542</v>
      </c>
      <c r="AC737" s="519">
        <v>2794</v>
      </c>
      <c r="AD737" s="519">
        <v>3055</v>
      </c>
      <c r="AE737" s="519">
        <v>3326</v>
      </c>
      <c r="AF737" s="519">
        <v>3609</v>
      </c>
      <c r="AG737" s="519">
        <v>3903</v>
      </c>
      <c r="AH737" s="519">
        <v>4212</v>
      </c>
      <c r="AI737" s="519">
        <v>4535</v>
      </c>
      <c r="AJ737" s="519">
        <v>4874</v>
      </c>
      <c r="AK737" s="519">
        <v>5232</v>
      </c>
      <c r="AL737" s="519">
        <v>5424</v>
      </c>
      <c r="AM737" s="519">
        <v>5631</v>
      </c>
      <c r="AN737" s="519">
        <v>5856</v>
      </c>
      <c r="AO737" s="519">
        <v>6095</v>
      </c>
      <c r="AP737" s="519">
        <v>6351</v>
      </c>
      <c r="AQ737" s="519">
        <v>6623</v>
      </c>
      <c r="AR737" s="519">
        <v>6912</v>
      </c>
      <c r="AS737" s="519">
        <v>7218</v>
      </c>
      <c r="AT737" s="519">
        <v>7542</v>
      </c>
      <c r="AU737" s="519">
        <v>7887</v>
      </c>
      <c r="AV737" s="519">
        <v>8254</v>
      </c>
      <c r="AW737" s="519">
        <v>8643</v>
      </c>
      <c r="AX737" s="519">
        <v>9062</v>
      </c>
      <c r="AY737" s="519">
        <v>9513</v>
      </c>
      <c r="AZ737" s="519">
        <v>0</v>
      </c>
      <c r="BA737" s="519">
        <v>0</v>
      </c>
      <c r="BB737" s="519">
        <v>0</v>
      </c>
      <c r="BC737" s="519">
        <v>0</v>
      </c>
      <c r="BD737" s="519">
        <v>0</v>
      </c>
      <c r="BE737" s="519">
        <v>0</v>
      </c>
      <c r="BF737" s="519">
        <v>0</v>
      </c>
      <c r="BG737" s="519">
        <v>0</v>
      </c>
      <c r="BH737" s="519">
        <v>0</v>
      </c>
      <c r="BI737" s="519">
        <v>0</v>
      </c>
      <c r="BJ737" s="519">
        <v>0</v>
      </c>
      <c r="BK737" s="519">
        <v>0</v>
      </c>
      <c r="BL737" s="519">
        <v>0</v>
      </c>
      <c r="BM737" s="519">
        <v>0</v>
      </c>
      <c r="BN737" s="519">
        <v>0</v>
      </c>
      <c r="BO737" s="519">
        <v>0</v>
      </c>
      <c r="BP737" s="519">
        <v>0</v>
      </c>
      <c r="BQ737" s="519">
        <v>0</v>
      </c>
      <c r="BR737" s="519">
        <v>0</v>
      </c>
      <c r="BS737" s="519">
        <v>0</v>
      </c>
      <c r="BT737" s="519">
        <v>0</v>
      </c>
      <c r="BU737" s="519">
        <v>0</v>
      </c>
      <c r="BV737" s="519">
        <v>0</v>
      </c>
      <c r="BW737" s="519">
        <v>0</v>
      </c>
      <c r="BX737" s="519">
        <v>0</v>
      </c>
      <c r="BY737" s="519">
        <v>0</v>
      </c>
      <c r="BZ737" s="519">
        <v>0</v>
      </c>
      <c r="CA737" s="519">
        <v>0</v>
      </c>
      <c r="CB737" s="519">
        <v>0</v>
      </c>
      <c r="CC737" s="519">
        <v>0</v>
      </c>
      <c r="CD737" s="519">
        <v>0</v>
      </c>
      <c r="CE737" s="519">
        <v>0</v>
      </c>
      <c r="CF737" s="519">
        <v>0</v>
      </c>
      <c r="CG737" s="519">
        <v>0</v>
      </c>
      <c r="CH737" s="519">
        <v>0</v>
      </c>
      <c r="CI737" s="519">
        <v>0</v>
      </c>
      <c r="CJ737" s="519">
        <v>0</v>
      </c>
      <c r="CK737" s="519">
        <v>0</v>
      </c>
      <c r="CL737" s="519">
        <v>0</v>
      </c>
      <c r="CM737" s="519">
        <v>0</v>
      </c>
      <c r="CN737" s="519">
        <v>0</v>
      </c>
      <c r="CO737" s="519">
        <v>0</v>
      </c>
      <c r="CP737" s="519">
        <v>0</v>
      </c>
      <c r="CQ737" s="519">
        <v>0</v>
      </c>
      <c r="CR737" s="519">
        <v>0</v>
      </c>
      <c r="CS737" s="519">
        <v>0</v>
      </c>
      <c r="CT737" s="519">
        <v>0</v>
      </c>
      <c r="CU737" s="519">
        <v>0</v>
      </c>
      <c r="CV737" s="519">
        <v>0</v>
      </c>
      <c r="CW737" s="519">
        <v>0</v>
      </c>
      <c r="CX737" s="519">
        <v>0</v>
      </c>
      <c r="CY737" s="519">
        <v>0</v>
      </c>
      <c r="CZ737" s="519">
        <v>0</v>
      </c>
      <c r="DA737" s="519">
        <v>0</v>
      </c>
      <c r="DB737" s="519">
        <v>0</v>
      </c>
      <c r="DC737" s="519">
        <v>0</v>
      </c>
      <c r="DD737" s="519">
        <v>0</v>
      </c>
      <c r="DE737" s="519">
        <v>0</v>
      </c>
      <c r="DF737" s="519">
        <v>0</v>
      </c>
      <c r="DG737" s="519">
        <v>0</v>
      </c>
      <c r="DH737" s="519">
        <v>0</v>
      </c>
      <c r="DI737" s="519">
        <v>0</v>
      </c>
      <c r="DJ737" s="519">
        <v>0</v>
      </c>
      <c r="DK737" s="519">
        <v>0</v>
      </c>
      <c r="DL737" s="519">
        <v>0</v>
      </c>
      <c r="DM737" s="519">
        <v>0</v>
      </c>
      <c r="DN737" s="519">
        <v>0</v>
      </c>
      <c r="DO737" s="519">
        <v>0</v>
      </c>
      <c r="DP737" s="519">
        <v>0</v>
      </c>
      <c r="DQ737" s="519">
        <v>0</v>
      </c>
      <c r="DR737" s="519">
        <v>0</v>
      </c>
      <c r="DS737" s="519">
        <v>0</v>
      </c>
      <c r="DT737" s="519">
        <v>0</v>
      </c>
      <c r="DU737" s="519">
        <v>0</v>
      </c>
      <c r="DV737" s="519">
        <v>0</v>
      </c>
      <c r="DW737" s="519">
        <v>0</v>
      </c>
      <c r="DX737" s="519">
        <v>0</v>
      </c>
      <c r="DZ737" s="337"/>
      <c r="EA737" s="519" t="s">
        <v>1062</v>
      </c>
      <c r="EB737" s="519" t="s">
        <v>1060</v>
      </c>
      <c r="EC737" s="519">
        <v>25</v>
      </c>
      <c r="ED737" s="521" t="str">
        <f t="shared" si="35"/>
        <v>SDN200225</v>
      </c>
      <c r="EE737" s="519">
        <v>58</v>
      </c>
      <c r="EF737" s="519">
        <v>386</v>
      </c>
      <c r="EG737" s="519">
        <v>748</v>
      </c>
      <c r="EH737" s="519">
        <v>1159</v>
      </c>
      <c r="EI737" s="519">
        <v>1563</v>
      </c>
      <c r="EJ737" s="519">
        <v>1957</v>
      </c>
      <c r="EK737" s="519">
        <v>2345</v>
      </c>
      <c r="EL737" s="519">
        <v>2731</v>
      </c>
      <c r="EM737" s="519">
        <v>3112</v>
      </c>
      <c r="EN737" s="519">
        <v>3645</v>
      </c>
      <c r="EO737" s="519">
        <v>3950</v>
      </c>
      <c r="EP737" s="519">
        <v>4250</v>
      </c>
      <c r="EQ737" s="519">
        <v>4551</v>
      </c>
      <c r="ER737" s="519">
        <v>4853</v>
      </c>
      <c r="ES737" s="519">
        <v>5160</v>
      </c>
      <c r="ET737" s="519">
        <v>5468</v>
      </c>
      <c r="EU737" s="519">
        <v>5785</v>
      </c>
      <c r="EV737" s="519">
        <v>6107</v>
      </c>
      <c r="EW737" s="519">
        <v>6435</v>
      </c>
      <c r="EX737" s="519">
        <v>0</v>
      </c>
      <c r="EY737" s="519">
        <v>0</v>
      </c>
      <c r="EZ737" s="519">
        <v>0</v>
      </c>
      <c r="FA737" s="519">
        <v>0</v>
      </c>
      <c r="FB737" s="519">
        <v>0</v>
      </c>
      <c r="FC737" s="519">
        <v>0</v>
      </c>
      <c r="FD737" s="519">
        <v>0</v>
      </c>
      <c r="FE737" s="519">
        <v>0</v>
      </c>
      <c r="FF737" s="519">
        <v>0</v>
      </c>
      <c r="FG737" s="519">
        <v>0</v>
      </c>
      <c r="FH737" s="519">
        <v>0</v>
      </c>
      <c r="FI737" s="519">
        <v>0</v>
      </c>
      <c r="FJ737" s="519">
        <v>0</v>
      </c>
      <c r="FK737" s="519">
        <v>0</v>
      </c>
      <c r="FL737" s="519">
        <v>0</v>
      </c>
      <c r="FM737" s="519">
        <v>0</v>
      </c>
      <c r="FN737" s="519">
        <v>0</v>
      </c>
      <c r="FO737" s="519">
        <v>0</v>
      </c>
      <c r="FP737" s="519">
        <v>0</v>
      </c>
      <c r="FQ737" s="519">
        <v>0</v>
      </c>
      <c r="FR737" s="519">
        <v>0</v>
      </c>
      <c r="FS737" s="519">
        <v>0</v>
      </c>
      <c r="FT737" s="519">
        <v>0</v>
      </c>
      <c r="FU737" s="519">
        <v>0</v>
      </c>
      <c r="FV737" s="519">
        <v>0</v>
      </c>
      <c r="FW737" s="519">
        <v>0</v>
      </c>
      <c r="FX737" s="519">
        <v>0</v>
      </c>
      <c r="FY737" s="519">
        <v>0</v>
      </c>
      <c r="FZ737" s="519">
        <v>0</v>
      </c>
      <c r="GA737" s="519">
        <v>0</v>
      </c>
      <c r="GB737" s="519">
        <v>0</v>
      </c>
      <c r="GC737" s="519">
        <v>0</v>
      </c>
      <c r="GD737" s="519">
        <v>0</v>
      </c>
      <c r="GE737" s="519">
        <v>0</v>
      </c>
      <c r="GF737" s="519">
        <v>0</v>
      </c>
      <c r="GG737" s="519">
        <v>0</v>
      </c>
      <c r="GH737" s="519">
        <v>0</v>
      </c>
      <c r="GI737" s="519">
        <v>0</v>
      </c>
      <c r="GJ737" s="519">
        <v>0</v>
      </c>
      <c r="GK737" s="519">
        <v>0</v>
      </c>
      <c r="GL737" s="519">
        <v>0</v>
      </c>
      <c r="GM737" s="519">
        <v>0</v>
      </c>
      <c r="GN737" s="519">
        <v>0</v>
      </c>
      <c r="GO737" s="519">
        <v>0</v>
      </c>
      <c r="GP737" s="519">
        <v>0</v>
      </c>
      <c r="GQ737" s="519">
        <v>0</v>
      </c>
      <c r="GR737" s="519">
        <v>0</v>
      </c>
      <c r="GS737" s="519">
        <v>0</v>
      </c>
      <c r="GT737" s="519">
        <v>0</v>
      </c>
      <c r="GU737" s="519">
        <v>0</v>
      </c>
      <c r="GV737" s="519">
        <v>0</v>
      </c>
      <c r="GW737" s="519">
        <v>0</v>
      </c>
      <c r="GX737" s="519">
        <v>0</v>
      </c>
      <c r="GY737" s="519">
        <v>0</v>
      </c>
      <c r="GZ737" s="519">
        <v>0</v>
      </c>
      <c r="HA737" s="519">
        <v>0</v>
      </c>
      <c r="HB737" s="519">
        <v>0</v>
      </c>
      <c r="HC737" s="519">
        <v>0</v>
      </c>
      <c r="HD737" s="519">
        <v>0</v>
      </c>
      <c r="HE737" s="519">
        <v>0</v>
      </c>
      <c r="HF737" s="519">
        <v>0</v>
      </c>
      <c r="HG737" s="519">
        <v>0</v>
      </c>
      <c r="HH737" s="519">
        <v>0</v>
      </c>
      <c r="HI737" s="519">
        <v>0</v>
      </c>
      <c r="HJ737" s="519">
        <v>0</v>
      </c>
      <c r="HK737" s="519">
        <v>0</v>
      </c>
      <c r="HL737" s="519">
        <v>0</v>
      </c>
      <c r="HM737" s="519">
        <v>0</v>
      </c>
      <c r="HN737" s="519">
        <v>0</v>
      </c>
      <c r="HO737" s="519">
        <v>0</v>
      </c>
      <c r="HP737" s="519">
        <v>0</v>
      </c>
      <c r="HQ737" s="519">
        <v>0</v>
      </c>
      <c r="HR737" s="519">
        <v>0</v>
      </c>
      <c r="HS737" s="519">
        <v>0</v>
      </c>
      <c r="HT737" s="519">
        <v>0</v>
      </c>
      <c r="HU737" s="519">
        <v>0</v>
      </c>
      <c r="HV737" s="519">
        <v>0</v>
      </c>
      <c r="HW737" s="519">
        <v>0</v>
      </c>
      <c r="HX737" s="519">
        <v>0</v>
      </c>
      <c r="HY737" s="519">
        <v>0</v>
      </c>
      <c r="HZ737" s="519">
        <v>0</v>
      </c>
      <c r="IA737" s="519">
        <v>0</v>
      </c>
      <c r="IB737" s="519">
        <v>0</v>
      </c>
      <c r="IC737" s="519">
        <v>0</v>
      </c>
      <c r="ID737" s="519">
        <v>0</v>
      </c>
      <c r="IE737" s="519">
        <v>0</v>
      </c>
      <c r="IF737" s="519">
        <v>0</v>
      </c>
      <c r="IG737" s="519">
        <v>0</v>
      </c>
      <c r="IH737" s="519">
        <v>0</v>
      </c>
      <c r="II737" s="519">
        <v>0</v>
      </c>
      <c r="IJ737" s="519">
        <v>0</v>
      </c>
      <c r="IK737" s="519">
        <v>0</v>
      </c>
    </row>
    <row r="738" spans="2:245" hidden="1">
      <c r="B738" s="519" t="s">
        <v>1058</v>
      </c>
      <c r="C738" s="519"/>
      <c r="D738" s="519"/>
      <c r="E738" s="519"/>
      <c r="F738" s="519">
        <v>2</v>
      </c>
      <c r="G738" s="519"/>
      <c r="H738" s="519">
        <v>12</v>
      </c>
      <c r="I738" s="519">
        <v>6</v>
      </c>
      <c r="J738" s="519" t="str">
        <f t="shared" si="36"/>
        <v>SDN10021206</v>
      </c>
      <c r="K738" s="519">
        <v>768</v>
      </c>
      <c r="M738" s="337"/>
      <c r="N738" s="519" t="s">
        <v>1062</v>
      </c>
      <c r="O738" s="519" t="s">
        <v>1060</v>
      </c>
      <c r="P738" s="519">
        <v>26</v>
      </c>
      <c r="Q738" s="521" t="str">
        <f t="shared" si="34"/>
        <v>SDN200226</v>
      </c>
      <c r="R738" s="519">
        <v>23</v>
      </c>
      <c r="S738" s="519">
        <v>189</v>
      </c>
      <c r="T738" s="519">
        <v>360</v>
      </c>
      <c r="U738" s="519">
        <v>535</v>
      </c>
      <c r="V738" s="519">
        <v>715</v>
      </c>
      <c r="W738" s="519">
        <v>899</v>
      </c>
      <c r="X738" s="519">
        <v>1088</v>
      </c>
      <c r="Y738" s="519">
        <v>1282</v>
      </c>
      <c r="Z738" s="519">
        <v>1481</v>
      </c>
      <c r="AA738" s="519">
        <v>2250</v>
      </c>
      <c r="AB738" s="519">
        <v>2491</v>
      </c>
      <c r="AC738" s="519">
        <v>2740</v>
      </c>
      <c r="AD738" s="519">
        <v>2998</v>
      </c>
      <c r="AE738" s="519">
        <v>3267</v>
      </c>
      <c r="AF738" s="519">
        <v>3547</v>
      </c>
      <c r="AG738" s="519">
        <v>3839</v>
      </c>
      <c r="AH738" s="519">
        <v>4145</v>
      </c>
      <c r="AI738" s="519">
        <v>4467</v>
      </c>
      <c r="AJ738" s="519">
        <v>4805</v>
      </c>
      <c r="AK738" s="519">
        <v>5163</v>
      </c>
      <c r="AL738" s="519">
        <v>5358</v>
      </c>
      <c r="AM738" s="519">
        <v>5569</v>
      </c>
      <c r="AN738" s="519">
        <v>5794</v>
      </c>
      <c r="AO738" s="519">
        <v>6035</v>
      </c>
      <c r="AP738" s="519">
        <v>6293</v>
      </c>
      <c r="AQ738" s="519">
        <v>6567</v>
      </c>
      <c r="AR738" s="519">
        <v>6858</v>
      </c>
      <c r="AS738" s="519">
        <v>7165</v>
      </c>
      <c r="AT738" s="519">
        <v>7492</v>
      </c>
      <c r="AU738" s="519">
        <v>7840</v>
      </c>
      <c r="AV738" s="519">
        <v>8210</v>
      </c>
      <c r="AW738" s="519">
        <v>8607</v>
      </c>
      <c r="AX738" s="519">
        <v>9035</v>
      </c>
      <c r="AY738" s="519">
        <v>9496</v>
      </c>
      <c r="AZ738" s="519">
        <v>0</v>
      </c>
      <c r="BA738" s="519">
        <v>0</v>
      </c>
      <c r="BB738" s="519">
        <v>0</v>
      </c>
      <c r="BC738" s="519">
        <v>0</v>
      </c>
      <c r="BD738" s="519">
        <v>0</v>
      </c>
      <c r="BE738" s="519">
        <v>0</v>
      </c>
      <c r="BF738" s="519">
        <v>0</v>
      </c>
      <c r="BG738" s="519">
        <v>0</v>
      </c>
      <c r="BH738" s="519">
        <v>0</v>
      </c>
      <c r="BI738" s="519">
        <v>0</v>
      </c>
      <c r="BJ738" s="519">
        <v>0</v>
      </c>
      <c r="BK738" s="519">
        <v>0</v>
      </c>
      <c r="BL738" s="519">
        <v>0</v>
      </c>
      <c r="BM738" s="519">
        <v>0</v>
      </c>
      <c r="BN738" s="519">
        <v>0</v>
      </c>
      <c r="BO738" s="519">
        <v>0</v>
      </c>
      <c r="BP738" s="519">
        <v>0</v>
      </c>
      <c r="BQ738" s="519">
        <v>0</v>
      </c>
      <c r="BR738" s="519">
        <v>0</v>
      </c>
      <c r="BS738" s="519">
        <v>0</v>
      </c>
      <c r="BT738" s="519">
        <v>0</v>
      </c>
      <c r="BU738" s="519">
        <v>0</v>
      </c>
      <c r="BV738" s="519">
        <v>0</v>
      </c>
      <c r="BW738" s="519">
        <v>0</v>
      </c>
      <c r="BX738" s="519">
        <v>0</v>
      </c>
      <c r="BY738" s="519">
        <v>0</v>
      </c>
      <c r="BZ738" s="519">
        <v>0</v>
      </c>
      <c r="CA738" s="519">
        <v>0</v>
      </c>
      <c r="CB738" s="519">
        <v>0</v>
      </c>
      <c r="CC738" s="519">
        <v>0</v>
      </c>
      <c r="CD738" s="519">
        <v>0</v>
      </c>
      <c r="CE738" s="519">
        <v>0</v>
      </c>
      <c r="CF738" s="519">
        <v>0</v>
      </c>
      <c r="CG738" s="519">
        <v>0</v>
      </c>
      <c r="CH738" s="519">
        <v>0</v>
      </c>
      <c r="CI738" s="519">
        <v>0</v>
      </c>
      <c r="CJ738" s="519">
        <v>0</v>
      </c>
      <c r="CK738" s="519">
        <v>0</v>
      </c>
      <c r="CL738" s="519">
        <v>0</v>
      </c>
      <c r="CM738" s="519">
        <v>0</v>
      </c>
      <c r="CN738" s="519">
        <v>0</v>
      </c>
      <c r="CO738" s="519">
        <v>0</v>
      </c>
      <c r="CP738" s="519">
        <v>0</v>
      </c>
      <c r="CQ738" s="519">
        <v>0</v>
      </c>
      <c r="CR738" s="519">
        <v>0</v>
      </c>
      <c r="CS738" s="519">
        <v>0</v>
      </c>
      <c r="CT738" s="519">
        <v>0</v>
      </c>
      <c r="CU738" s="519">
        <v>0</v>
      </c>
      <c r="CV738" s="519">
        <v>0</v>
      </c>
      <c r="CW738" s="519">
        <v>0</v>
      </c>
      <c r="CX738" s="519">
        <v>0</v>
      </c>
      <c r="CY738" s="519">
        <v>0</v>
      </c>
      <c r="CZ738" s="519">
        <v>0</v>
      </c>
      <c r="DA738" s="519">
        <v>0</v>
      </c>
      <c r="DB738" s="519">
        <v>0</v>
      </c>
      <c r="DC738" s="519">
        <v>0</v>
      </c>
      <c r="DD738" s="519">
        <v>0</v>
      </c>
      <c r="DE738" s="519">
        <v>0</v>
      </c>
      <c r="DF738" s="519">
        <v>0</v>
      </c>
      <c r="DG738" s="519">
        <v>0</v>
      </c>
      <c r="DH738" s="519">
        <v>0</v>
      </c>
      <c r="DI738" s="519">
        <v>0</v>
      </c>
      <c r="DJ738" s="519">
        <v>0</v>
      </c>
      <c r="DK738" s="519">
        <v>0</v>
      </c>
      <c r="DL738" s="519">
        <v>0</v>
      </c>
      <c r="DM738" s="519">
        <v>0</v>
      </c>
      <c r="DN738" s="519">
        <v>0</v>
      </c>
      <c r="DO738" s="519">
        <v>0</v>
      </c>
      <c r="DP738" s="519">
        <v>0</v>
      </c>
      <c r="DQ738" s="519">
        <v>0</v>
      </c>
      <c r="DR738" s="519">
        <v>0</v>
      </c>
      <c r="DS738" s="519">
        <v>0</v>
      </c>
      <c r="DT738" s="519">
        <v>0</v>
      </c>
      <c r="DU738" s="519">
        <v>0</v>
      </c>
      <c r="DV738" s="519">
        <v>0</v>
      </c>
      <c r="DW738" s="519">
        <v>0</v>
      </c>
      <c r="DX738" s="519">
        <v>0</v>
      </c>
      <c r="DZ738" s="337"/>
      <c r="EA738" s="519" t="s">
        <v>1062</v>
      </c>
      <c r="EB738" s="519" t="s">
        <v>1060</v>
      </c>
      <c r="EC738" s="519">
        <v>26</v>
      </c>
      <c r="ED738" s="521" t="str">
        <f t="shared" si="35"/>
        <v>SDN200226</v>
      </c>
      <c r="EE738" s="519">
        <v>46</v>
      </c>
      <c r="EF738" s="519">
        <v>366</v>
      </c>
      <c r="EG738" s="519">
        <v>713</v>
      </c>
      <c r="EH738" s="519">
        <v>1116</v>
      </c>
      <c r="EI738" s="519">
        <v>1513</v>
      </c>
      <c r="EJ738" s="519">
        <v>1897</v>
      </c>
      <c r="EK738" s="519">
        <v>2278</v>
      </c>
      <c r="EL738" s="519">
        <v>2656</v>
      </c>
      <c r="EM738" s="519">
        <v>3029</v>
      </c>
      <c r="EN738" s="519">
        <v>3558</v>
      </c>
      <c r="EO738" s="519">
        <v>3857</v>
      </c>
      <c r="EP738" s="519">
        <v>4153</v>
      </c>
      <c r="EQ738" s="519">
        <v>4451</v>
      </c>
      <c r="ER738" s="519">
        <v>4752</v>
      </c>
      <c r="ES738" s="519">
        <v>5056</v>
      </c>
      <c r="ET738" s="519">
        <v>5363</v>
      </c>
      <c r="EU738" s="519">
        <v>5678</v>
      </c>
      <c r="EV738" s="519">
        <v>6000</v>
      </c>
      <c r="EW738" s="519">
        <v>6330</v>
      </c>
      <c r="EX738" s="519">
        <v>0</v>
      </c>
      <c r="EY738" s="519">
        <v>0</v>
      </c>
      <c r="EZ738" s="519">
        <v>0</v>
      </c>
      <c r="FA738" s="519">
        <v>0</v>
      </c>
      <c r="FB738" s="519">
        <v>0</v>
      </c>
      <c r="FC738" s="519">
        <v>0</v>
      </c>
      <c r="FD738" s="519">
        <v>0</v>
      </c>
      <c r="FE738" s="519">
        <v>0</v>
      </c>
      <c r="FF738" s="519">
        <v>0</v>
      </c>
      <c r="FG738" s="519">
        <v>0</v>
      </c>
      <c r="FH738" s="519">
        <v>0</v>
      </c>
      <c r="FI738" s="519">
        <v>0</v>
      </c>
      <c r="FJ738" s="519">
        <v>0</v>
      </c>
      <c r="FK738" s="519">
        <v>0</v>
      </c>
      <c r="FL738" s="519">
        <v>0</v>
      </c>
      <c r="FM738" s="519">
        <v>0</v>
      </c>
      <c r="FN738" s="519">
        <v>0</v>
      </c>
      <c r="FO738" s="519">
        <v>0</v>
      </c>
      <c r="FP738" s="519">
        <v>0</v>
      </c>
      <c r="FQ738" s="519">
        <v>0</v>
      </c>
      <c r="FR738" s="519">
        <v>0</v>
      </c>
      <c r="FS738" s="519">
        <v>0</v>
      </c>
      <c r="FT738" s="519">
        <v>0</v>
      </c>
      <c r="FU738" s="519">
        <v>0</v>
      </c>
      <c r="FV738" s="519">
        <v>0</v>
      </c>
      <c r="FW738" s="519">
        <v>0</v>
      </c>
      <c r="FX738" s="519">
        <v>0</v>
      </c>
      <c r="FY738" s="519">
        <v>0</v>
      </c>
      <c r="FZ738" s="519">
        <v>0</v>
      </c>
      <c r="GA738" s="519">
        <v>0</v>
      </c>
      <c r="GB738" s="519">
        <v>0</v>
      </c>
      <c r="GC738" s="519">
        <v>0</v>
      </c>
      <c r="GD738" s="519">
        <v>0</v>
      </c>
      <c r="GE738" s="519">
        <v>0</v>
      </c>
      <c r="GF738" s="519">
        <v>0</v>
      </c>
      <c r="GG738" s="519">
        <v>0</v>
      </c>
      <c r="GH738" s="519">
        <v>0</v>
      </c>
      <c r="GI738" s="519">
        <v>0</v>
      </c>
      <c r="GJ738" s="519">
        <v>0</v>
      </c>
      <c r="GK738" s="519">
        <v>0</v>
      </c>
      <c r="GL738" s="519">
        <v>0</v>
      </c>
      <c r="GM738" s="519">
        <v>0</v>
      </c>
      <c r="GN738" s="519">
        <v>0</v>
      </c>
      <c r="GO738" s="519">
        <v>0</v>
      </c>
      <c r="GP738" s="519">
        <v>0</v>
      </c>
      <c r="GQ738" s="519">
        <v>0</v>
      </c>
      <c r="GR738" s="519">
        <v>0</v>
      </c>
      <c r="GS738" s="519">
        <v>0</v>
      </c>
      <c r="GT738" s="519">
        <v>0</v>
      </c>
      <c r="GU738" s="519">
        <v>0</v>
      </c>
      <c r="GV738" s="519">
        <v>0</v>
      </c>
      <c r="GW738" s="519">
        <v>0</v>
      </c>
      <c r="GX738" s="519">
        <v>0</v>
      </c>
      <c r="GY738" s="519">
        <v>0</v>
      </c>
      <c r="GZ738" s="519">
        <v>0</v>
      </c>
      <c r="HA738" s="519">
        <v>0</v>
      </c>
      <c r="HB738" s="519">
        <v>0</v>
      </c>
      <c r="HC738" s="519">
        <v>0</v>
      </c>
      <c r="HD738" s="519">
        <v>0</v>
      </c>
      <c r="HE738" s="519">
        <v>0</v>
      </c>
      <c r="HF738" s="519">
        <v>0</v>
      </c>
      <c r="HG738" s="519">
        <v>0</v>
      </c>
      <c r="HH738" s="519">
        <v>0</v>
      </c>
      <c r="HI738" s="519">
        <v>0</v>
      </c>
      <c r="HJ738" s="519">
        <v>0</v>
      </c>
      <c r="HK738" s="519">
        <v>0</v>
      </c>
      <c r="HL738" s="519">
        <v>0</v>
      </c>
      <c r="HM738" s="519">
        <v>0</v>
      </c>
      <c r="HN738" s="519">
        <v>0</v>
      </c>
      <c r="HO738" s="519">
        <v>0</v>
      </c>
      <c r="HP738" s="519">
        <v>0</v>
      </c>
      <c r="HQ738" s="519">
        <v>0</v>
      </c>
      <c r="HR738" s="519">
        <v>0</v>
      </c>
      <c r="HS738" s="519">
        <v>0</v>
      </c>
      <c r="HT738" s="519">
        <v>0</v>
      </c>
      <c r="HU738" s="519">
        <v>0</v>
      </c>
      <c r="HV738" s="519">
        <v>0</v>
      </c>
      <c r="HW738" s="519">
        <v>0</v>
      </c>
      <c r="HX738" s="519">
        <v>0</v>
      </c>
      <c r="HY738" s="519">
        <v>0</v>
      </c>
      <c r="HZ738" s="519">
        <v>0</v>
      </c>
      <c r="IA738" s="519">
        <v>0</v>
      </c>
      <c r="IB738" s="519">
        <v>0</v>
      </c>
      <c r="IC738" s="519">
        <v>0</v>
      </c>
      <c r="ID738" s="519">
        <v>0</v>
      </c>
      <c r="IE738" s="519">
        <v>0</v>
      </c>
      <c r="IF738" s="519">
        <v>0</v>
      </c>
      <c r="IG738" s="519">
        <v>0</v>
      </c>
      <c r="IH738" s="519">
        <v>0</v>
      </c>
      <c r="II738" s="519">
        <v>0</v>
      </c>
      <c r="IJ738" s="519">
        <v>0</v>
      </c>
      <c r="IK738" s="519">
        <v>0</v>
      </c>
    </row>
    <row r="739" spans="2:245" hidden="1">
      <c r="B739" s="519" t="s">
        <v>1058</v>
      </c>
      <c r="C739" s="519"/>
      <c r="D739" s="519"/>
      <c r="E739" s="519"/>
      <c r="F739" s="519">
        <v>2</v>
      </c>
      <c r="G739" s="519"/>
      <c r="H739" s="519">
        <v>12</v>
      </c>
      <c r="I739" s="519">
        <v>7</v>
      </c>
      <c r="J739" s="519" t="str">
        <f t="shared" si="36"/>
        <v>SDN10021207</v>
      </c>
      <c r="K739" s="519">
        <v>768</v>
      </c>
      <c r="M739" s="337"/>
      <c r="N739" s="519" t="s">
        <v>1062</v>
      </c>
      <c r="O739" s="519" t="s">
        <v>1060</v>
      </c>
      <c r="P739" s="519">
        <v>27</v>
      </c>
      <c r="Q739" s="521" t="str">
        <f t="shared" si="34"/>
        <v>SDN200227</v>
      </c>
      <c r="R739" s="519">
        <v>17</v>
      </c>
      <c r="S739" s="519">
        <v>180</v>
      </c>
      <c r="T739" s="519">
        <v>347</v>
      </c>
      <c r="U739" s="519">
        <v>519</v>
      </c>
      <c r="V739" s="519">
        <v>695</v>
      </c>
      <c r="W739" s="519">
        <v>876</v>
      </c>
      <c r="X739" s="519">
        <v>1061</v>
      </c>
      <c r="Y739" s="519">
        <v>1253</v>
      </c>
      <c r="Z739" s="519">
        <v>1449</v>
      </c>
      <c r="AA739" s="519">
        <v>2202</v>
      </c>
      <c r="AB739" s="519">
        <v>2439</v>
      </c>
      <c r="AC739" s="519">
        <v>2685</v>
      </c>
      <c r="AD739" s="519">
        <v>2941</v>
      </c>
      <c r="AE739" s="519">
        <v>3207</v>
      </c>
      <c r="AF739" s="519">
        <v>3485</v>
      </c>
      <c r="AG739" s="519">
        <v>3775</v>
      </c>
      <c r="AH739" s="519">
        <v>4079</v>
      </c>
      <c r="AI739" s="519">
        <v>4399</v>
      </c>
      <c r="AJ739" s="519">
        <v>4737</v>
      </c>
      <c r="AK739" s="519">
        <v>5094</v>
      </c>
      <c r="AL739" s="519">
        <v>5292</v>
      </c>
      <c r="AM739" s="519">
        <v>5503</v>
      </c>
      <c r="AN739" s="519">
        <v>5729</v>
      </c>
      <c r="AO739" s="519">
        <v>5973</v>
      </c>
      <c r="AP739" s="519">
        <v>6232</v>
      </c>
      <c r="AQ739" s="519">
        <v>6508</v>
      </c>
      <c r="AR739" s="519">
        <v>6799</v>
      </c>
      <c r="AS739" s="519">
        <v>7109</v>
      </c>
      <c r="AT739" s="519">
        <v>7439</v>
      </c>
      <c r="AU739" s="519">
        <v>7789</v>
      </c>
      <c r="AV739" s="519">
        <v>8165</v>
      </c>
      <c r="AW739" s="519">
        <v>8570</v>
      </c>
      <c r="AX739" s="519">
        <v>9007</v>
      </c>
      <c r="AY739" s="519">
        <v>9484</v>
      </c>
      <c r="AZ739" s="519">
        <v>0</v>
      </c>
      <c r="BA739" s="519">
        <v>0</v>
      </c>
      <c r="BB739" s="519">
        <v>0</v>
      </c>
      <c r="BC739" s="519">
        <v>0</v>
      </c>
      <c r="BD739" s="519">
        <v>0</v>
      </c>
      <c r="BE739" s="519">
        <v>0</v>
      </c>
      <c r="BF739" s="519">
        <v>0</v>
      </c>
      <c r="BG739" s="519">
        <v>0</v>
      </c>
      <c r="BH739" s="519">
        <v>0</v>
      </c>
      <c r="BI739" s="519">
        <v>0</v>
      </c>
      <c r="BJ739" s="519">
        <v>0</v>
      </c>
      <c r="BK739" s="519">
        <v>0</v>
      </c>
      <c r="BL739" s="519">
        <v>0</v>
      </c>
      <c r="BM739" s="519">
        <v>0</v>
      </c>
      <c r="BN739" s="519">
        <v>0</v>
      </c>
      <c r="BO739" s="519">
        <v>0</v>
      </c>
      <c r="BP739" s="519">
        <v>0</v>
      </c>
      <c r="BQ739" s="519">
        <v>0</v>
      </c>
      <c r="BR739" s="519">
        <v>0</v>
      </c>
      <c r="BS739" s="519">
        <v>0</v>
      </c>
      <c r="BT739" s="519">
        <v>0</v>
      </c>
      <c r="BU739" s="519">
        <v>0</v>
      </c>
      <c r="BV739" s="519">
        <v>0</v>
      </c>
      <c r="BW739" s="519">
        <v>0</v>
      </c>
      <c r="BX739" s="519">
        <v>0</v>
      </c>
      <c r="BY739" s="519">
        <v>0</v>
      </c>
      <c r="BZ739" s="519">
        <v>0</v>
      </c>
      <c r="CA739" s="519">
        <v>0</v>
      </c>
      <c r="CB739" s="519">
        <v>0</v>
      </c>
      <c r="CC739" s="519">
        <v>0</v>
      </c>
      <c r="CD739" s="519">
        <v>0</v>
      </c>
      <c r="CE739" s="519">
        <v>0</v>
      </c>
      <c r="CF739" s="519">
        <v>0</v>
      </c>
      <c r="CG739" s="519">
        <v>0</v>
      </c>
      <c r="CH739" s="519">
        <v>0</v>
      </c>
      <c r="CI739" s="519">
        <v>0</v>
      </c>
      <c r="CJ739" s="519">
        <v>0</v>
      </c>
      <c r="CK739" s="519">
        <v>0</v>
      </c>
      <c r="CL739" s="519">
        <v>0</v>
      </c>
      <c r="CM739" s="519">
        <v>0</v>
      </c>
      <c r="CN739" s="519">
        <v>0</v>
      </c>
      <c r="CO739" s="519">
        <v>0</v>
      </c>
      <c r="CP739" s="519">
        <v>0</v>
      </c>
      <c r="CQ739" s="519">
        <v>0</v>
      </c>
      <c r="CR739" s="519">
        <v>0</v>
      </c>
      <c r="CS739" s="519">
        <v>0</v>
      </c>
      <c r="CT739" s="519">
        <v>0</v>
      </c>
      <c r="CU739" s="519">
        <v>0</v>
      </c>
      <c r="CV739" s="519">
        <v>0</v>
      </c>
      <c r="CW739" s="519">
        <v>0</v>
      </c>
      <c r="CX739" s="519">
        <v>0</v>
      </c>
      <c r="CY739" s="519">
        <v>0</v>
      </c>
      <c r="CZ739" s="519">
        <v>0</v>
      </c>
      <c r="DA739" s="519">
        <v>0</v>
      </c>
      <c r="DB739" s="519">
        <v>0</v>
      </c>
      <c r="DC739" s="519">
        <v>0</v>
      </c>
      <c r="DD739" s="519">
        <v>0</v>
      </c>
      <c r="DE739" s="519">
        <v>0</v>
      </c>
      <c r="DF739" s="519">
        <v>0</v>
      </c>
      <c r="DG739" s="519">
        <v>0</v>
      </c>
      <c r="DH739" s="519">
        <v>0</v>
      </c>
      <c r="DI739" s="519">
        <v>0</v>
      </c>
      <c r="DJ739" s="519">
        <v>0</v>
      </c>
      <c r="DK739" s="519">
        <v>0</v>
      </c>
      <c r="DL739" s="519">
        <v>0</v>
      </c>
      <c r="DM739" s="519">
        <v>0</v>
      </c>
      <c r="DN739" s="519">
        <v>0</v>
      </c>
      <c r="DO739" s="519">
        <v>0</v>
      </c>
      <c r="DP739" s="519">
        <v>0</v>
      </c>
      <c r="DQ739" s="519">
        <v>0</v>
      </c>
      <c r="DR739" s="519">
        <v>0</v>
      </c>
      <c r="DS739" s="519">
        <v>0</v>
      </c>
      <c r="DT739" s="519">
        <v>0</v>
      </c>
      <c r="DU739" s="519">
        <v>0</v>
      </c>
      <c r="DV739" s="519">
        <v>0</v>
      </c>
      <c r="DW739" s="519">
        <v>0</v>
      </c>
      <c r="DX739" s="519">
        <v>0</v>
      </c>
      <c r="DZ739" s="337"/>
      <c r="EA739" s="519" t="s">
        <v>1062</v>
      </c>
      <c r="EB739" s="519" t="s">
        <v>1060</v>
      </c>
      <c r="EC739" s="519">
        <v>27</v>
      </c>
      <c r="ED739" s="521" t="str">
        <f t="shared" si="35"/>
        <v>SDN200227</v>
      </c>
      <c r="EE739" s="519">
        <v>34</v>
      </c>
      <c r="EF739" s="519">
        <v>347</v>
      </c>
      <c r="EG739" s="519">
        <v>679</v>
      </c>
      <c r="EH739" s="519">
        <v>1074</v>
      </c>
      <c r="EI739" s="519">
        <v>1461</v>
      </c>
      <c r="EJ739" s="519">
        <v>1839</v>
      </c>
      <c r="EK739" s="519">
        <v>2210</v>
      </c>
      <c r="EL739" s="519">
        <v>2582</v>
      </c>
      <c r="EM739" s="519">
        <v>2948</v>
      </c>
      <c r="EN739" s="519">
        <v>3469</v>
      </c>
      <c r="EO739" s="519">
        <v>3762</v>
      </c>
      <c r="EP739" s="519">
        <v>4057</v>
      </c>
      <c r="EQ739" s="519">
        <v>4353</v>
      </c>
      <c r="ER739" s="519">
        <v>4651</v>
      </c>
      <c r="ES739" s="519">
        <v>4954</v>
      </c>
      <c r="ET739" s="519">
        <v>5260</v>
      </c>
      <c r="EU739" s="519">
        <v>5573</v>
      </c>
      <c r="EV739" s="519">
        <v>5896</v>
      </c>
      <c r="EW739" s="519">
        <v>6228</v>
      </c>
      <c r="EX739" s="519">
        <v>0</v>
      </c>
      <c r="EY739" s="519">
        <v>0</v>
      </c>
      <c r="EZ739" s="519">
        <v>0</v>
      </c>
      <c r="FA739" s="519">
        <v>0</v>
      </c>
      <c r="FB739" s="519">
        <v>0</v>
      </c>
      <c r="FC739" s="519">
        <v>0</v>
      </c>
      <c r="FD739" s="519">
        <v>0</v>
      </c>
      <c r="FE739" s="519">
        <v>0</v>
      </c>
      <c r="FF739" s="519">
        <v>0</v>
      </c>
      <c r="FG739" s="519">
        <v>0</v>
      </c>
      <c r="FH739" s="519">
        <v>0</v>
      </c>
      <c r="FI739" s="519">
        <v>0</v>
      </c>
      <c r="FJ739" s="519">
        <v>0</v>
      </c>
      <c r="FK739" s="519">
        <v>0</v>
      </c>
      <c r="FL739" s="519">
        <v>0</v>
      </c>
      <c r="FM739" s="519">
        <v>0</v>
      </c>
      <c r="FN739" s="519">
        <v>0</v>
      </c>
      <c r="FO739" s="519">
        <v>0</v>
      </c>
      <c r="FP739" s="519">
        <v>0</v>
      </c>
      <c r="FQ739" s="519">
        <v>0</v>
      </c>
      <c r="FR739" s="519">
        <v>0</v>
      </c>
      <c r="FS739" s="519">
        <v>0</v>
      </c>
      <c r="FT739" s="519">
        <v>0</v>
      </c>
      <c r="FU739" s="519">
        <v>0</v>
      </c>
      <c r="FV739" s="519">
        <v>0</v>
      </c>
      <c r="FW739" s="519">
        <v>0</v>
      </c>
      <c r="FX739" s="519">
        <v>0</v>
      </c>
      <c r="FY739" s="519">
        <v>0</v>
      </c>
      <c r="FZ739" s="519">
        <v>0</v>
      </c>
      <c r="GA739" s="519">
        <v>0</v>
      </c>
      <c r="GB739" s="519">
        <v>0</v>
      </c>
      <c r="GC739" s="519">
        <v>0</v>
      </c>
      <c r="GD739" s="519">
        <v>0</v>
      </c>
      <c r="GE739" s="519">
        <v>0</v>
      </c>
      <c r="GF739" s="519">
        <v>0</v>
      </c>
      <c r="GG739" s="519">
        <v>0</v>
      </c>
      <c r="GH739" s="519">
        <v>0</v>
      </c>
      <c r="GI739" s="519">
        <v>0</v>
      </c>
      <c r="GJ739" s="519">
        <v>0</v>
      </c>
      <c r="GK739" s="519">
        <v>0</v>
      </c>
      <c r="GL739" s="519">
        <v>0</v>
      </c>
      <c r="GM739" s="519">
        <v>0</v>
      </c>
      <c r="GN739" s="519">
        <v>0</v>
      </c>
      <c r="GO739" s="519">
        <v>0</v>
      </c>
      <c r="GP739" s="519">
        <v>0</v>
      </c>
      <c r="GQ739" s="519">
        <v>0</v>
      </c>
      <c r="GR739" s="519">
        <v>0</v>
      </c>
      <c r="GS739" s="519">
        <v>0</v>
      </c>
      <c r="GT739" s="519">
        <v>0</v>
      </c>
      <c r="GU739" s="519">
        <v>0</v>
      </c>
      <c r="GV739" s="519">
        <v>0</v>
      </c>
      <c r="GW739" s="519">
        <v>0</v>
      </c>
      <c r="GX739" s="519">
        <v>0</v>
      </c>
      <c r="GY739" s="519">
        <v>0</v>
      </c>
      <c r="GZ739" s="519">
        <v>0</v>
      </c>
      <c r="HA739" s="519">
        <v>0</v>
      </c>
      <c r="HB739" s="519">
        <v>0</v>
      </c>
      <c r="HC739" s="519">
        <v>0</v>
      </c>
      <c r="HD739" s="519">
        <v>0</v>
      </c>
      <c r="HE739" s="519">
        <v>0</v>
      </c>
      <c r="HF739" s="519">
        <v>0</v>
      </c>
      <c r="HG739" s="519">
        <v>0</v>
      </c>
      <c r="HH739" s="519">
        <v>0</v>
      </c>
      <c r="HI739" s="519">
        <v>0</v>
      </c>
      <c r="HJ739" s="519">
        <v>0</v>
      </c>
      <c r="HK739" s="519">
        <v>0</v>
      </c>
      <c r="HL739" s="519">
        <v>0</v>
      </c>
      <c r="HM739" s="519">
        <v>0</v>
      </c>
      <c r="HN739" s="519">
        <v>0</v>
      </c>
      <c r="HO739" s="519">
        <v>0</v>
      </c>
      <c r="HP739" s="519">
        <v>0</v>
      </c>
      <c r="HQ739" s="519">
        <v>0</v>
      </c>
      <c r="HR739" s="519">
        <v>0</v>
      </c>
      <c r="HS739" s="519">
        <v>0</v>
      </c>
      <c r="HT739" s="519">
        <v>0</v>
      </c>
      <c r="HU739" s="519">
        <v>0</v>
      </c>
      <c r="HV739" s="519">
        <v>0</v>
      </c>
      <c r="HW739" s="519">
        <v>0</v>
      </c>
      <c r="HX739" s="519">
        <v>0</v>
      </c>
      <c r="HY739" s="519">
        <v>0</v>
      </c>
      <c r="HZ739" s="519">
        <v>0</v>
      </c>
      <c r="IA739" s="519">
        <v>0</v>
      </c>
      <c r="IB739" s="519">
        <v>0</v>
      </c>
      <c r="IC739" s="519">
        <v>0</v>
      </c>
      <c r="ID739" s="519">
        <v>0</v>
      </c>
      <c r="IE739" s="519">
        <v>0</v>
      </c>
      <c r="IF739" s="519">
        <v>0</v>
      </c>
      <c r="IG739" s="519">
        <v>0</v>
      </c>
      <c r="IH739" s="519">
        <v>0</v>
      </c>
      <c r="II739" s="519">
        <v>0</v>
      </c>
      <c r="IJ739" s="519">
        <v>0</v>
      </c>
      <c r="IK739" s="519">
        <v>0</v>
      </c>
    </row>
    <row r="740" spans="2:245" hidden="1">
      <c r="B740" s="519" t="s">
        <v>1058</v>
      </c>
      <c r="C740" s="519"/>
      <c r="D740" s="519"/>
      <c r="E740" s="519"/>
      <c r="F740" s="519">
        <v>2</v>
      </c>
      <c r="G740" s="519"/>
      <c r="H740" s="519">
        <v>12</v>
      </c>
      <c r="I740" s="519">
        <v>8</v>
      </c>
      <c r="J740" s="519" t="str">
        <f t="shared" si="36"/>
        <v>SDN10021208</v>
      </c>
      <c r="K740" s="519">
        <v>768</v>
      </c>
      <c r="M740" s="337"/>
      <c r="N740" s="519" t="s">
        <v>1062</v>
      </c>
      <c r="O740" s="519" t="s">
        <v>1060</v>
      </c>
      <c r="P740" s="519">
        <v>28</v>
      </c>
      <c r="Q740" s="521" t="str">
        <f t="shared" si="34"/>
        <v>SDN200228</v>
      </c>
      <c r="R740" s="519">
        <v>11</v>
      </c>
      <c r="S740" s="519">
        <v>170</v>
      </c>
      <c r="T740" s="519">
        <v>335</v>
      </c>
      <c r="U740" s="519">
        <v>503</v>
      </c>
      <c r="V740" s="519">
        <v>676</v>
      </c>
      <c r="W740" s="519">
        <v>854</v>
      </c>
      <c r="X740" s="519">
        <v>1036</v>
      </c>
      <c r="Y740" s="519">
        <v>1223</v>
      </c>
      <c r="Z740" s="519">
        <v>1416</v>
      </c>
      <c r="AA740" s="519">
        <v>2154</v>
      </c>
      <c r="AB740" s="519">
        <v>2388</v>
      </c>
      <c r="AC740" s="519">
        <v>2631</v>
      </c>
      <c r="AD740" s="519">
        <v>2884</v>
      </c>
      <c r="AE740" s="519">
        <v>3148</v>
      </c>
      <c r="AF740" s="519">
        <v>3423</v>
      </c>
      <c r="AG740" s="519">
        <v>3711</v>
      </c>
      <c r="AH740" s="519">
        <v>4013</v>
      </c>
      <c r="AI740" s="519">
        <v>4332</v>
      </c>
      <c r="AJ740" s="519">
        <v>4668</v>
      </c>
      <c r="AK740" s="519">
        <v>5025</v>
      </c>
      <c r="AL740" s="519">
        <v>5223</v>
      </c>
      <c r="AM740" s="519">
        <v>5434</v>
      </c>
      <c r="AN740" s="519">
        <v>5662</v>
      </c>
      <c r="AO740" s="519">
        <v>5907</v>
      </c>
      <c r="AP740" s="519">
        <v>6167</v>
      </c>
      <c r="AQ740" s="519">
        <v>6443</v>
      </c>
      <c r="AR740" s="519">
        <v>6736</v>
      </c>
      <c r="AS740" s="519">
        <v>7048</v>
      </c>
      <c r="AT740" s="519">
        <v>7379</v>
      </c>
      <c r="AU740" s="519">
        <v>7735</v>
      </c>
      <c r="AV740" s="519">
        <v>8118</v>
      </c>
      <c r="AW740" s="519">
        <v>8531</v>
      </c>
      <c r="AX740" s="519">
        <v>8982</v>
      </c>
      <c r="AY740" s="519">
        <v>9470</v>
      </c>
      <c r="AZ740" s="519">
        <v>0</v>
      </c>
      <c r="BA740" s="519">
        <v>0</v>
      </c>
      <c r="BB740" s="519">
        <v>0</v>
      </c>
      <c r="BC740" s="519">
        <v>0</v>
      </c>
      <c r="BD740" s="519">
        <v>0</v>
      </c>
      <c r="BE740" s="519">
        <v>0</v>
      </c>
      <c r="BF740" s="519">
        <v>0</v>
      </c>
      <c r="BG740" s="519">
        <v>0</v>
      </c>
      <c r="BH740" s="519">
        <v>0</v>
      </c>
      <c r="BI740" s="519">
        <v>0</v>
      </c>
      <c r="BJ740" s="519">
        <v>0</v>
      </c>
      <c r="BK740" s="519">
        <v>0</v>
      </c>
      <c r="BL740" s="519">
        <v>0</v>
      </c>
      <c r="BM740" s="519">
        <v>0</v>
      </c>
      <c r="BN740" s="519">
        <v>0</v>
      </c>
      <c r="BO740" s="519">
        <v>0</v>
      </c>
      <c r="BP740" s="519">
        <v>0</v>
      </c>
      <c r="BQ740" s="519">
        <v>0</v>
      </c>
      <c r="BR740" s="519">
        <v>0</v>
      </c>
      <c r="BS740" s="519">
        <v>0</v>
      </c>
      <c r="BT740" s="519">
        <v>0</v>
      </c>
      <c r="BU740" s="519">
        <v>0</v>
      </c>
      <c r="BV740" s="519">
        <v>0</v>
      </c>
      <c r="BW740" s="519">
        <v>0</v>
      </c>
      <c r="BX740" s="519">
        <v>0</v>
      </c>
      <c r="BY740" s="519">
        <v>0</v>
      </c>
      <c r="BZ740" s="519">
        <v>0</v>
      </c>
      <c r="CA740" s="519">
        <v>0</v>
      </c>
      <c r="CB740" s="519">
        <v>0</v>
      </c>
      <c r="CC740" s="519">
        <v>0</v>
      </c>
      <c r="CD740" s="519">
        <v>0</v>
      </c>
      <c r="CE740" s="519">
        <v>0</v>
      </c>
      <c r="CF740" s="519">
        <v>0</v>
      </c>
      <c r="CG740" s="519">
        <v>0</v>
      </c>
      <c r="CH740" s="519">
        <v>0</v>
      </c>
      <c r="CI740" s="519">
        <v>0</v>
      </c>
      <c r="CJ740" s="519">
        <v>0</v>
      </c>
      <c r="CK740" s="519">
        <v>0</v>
      </c>
      <c r="CL740" s="519">
        <v>0</v>
      </c>
      <c r="CM740" s="519">
        <v>0</v>
      </c>
      <c r="CN740" s="519">
        <v>0</v>
      </c>
      <c r="CO740" s="519">
        <v>0</v>
      </c>
      <c r="CP740" s="519">
        <v>0</v>
      </c>
      <c r="CQ740" s="519">
        <v>0</v>
      </c>
      <c r="CR740" s="519">
        <v>0</v>
      </c>
      <c r="CS740" s="519">
        <v>0</v>
      </c>
      <c r="CT740" s="519">
        <v>0</v>
      </c>
      <c r="CU740" s="519">
        <v>0</v>
      </c>
      <c r="CV740" s="519">
        <v>0</v>
      </c>
      <c r="CW740" s="519">
        <v>0</v>
      </c>
      <c r="CX740" s="519">
        <v>0</v>
      </c>
      <c r="CY740" s="519">
        <v>0</v>
      </c>
      <c r="CZ740" s="519">
        <v>0</v>
      </c>
      <c r="DA740" s="519">
        <v>0</v>
      </c>
      <c r="DB740" s="519">
        <v>0</v>
      </c>
      <c r="DC740" s="519">
        <v>0</v>
      </c>
      <c r="DD740" s="519">
        <v>0</v>
      </c>
      <c r="DE740" s="519">
        <v>0</v>
      </c>
      <c r="DF740" s="519">
        <v>0</v>
      </c>
      <c r="DG740" s="519">
        <v>0</v>
      </c>
      <c r="DH740" s="519">
        <v>0</v>
      </c>
      <c r="DI740" s="519">
        <v>0</v>
      </c>
      <c r="DJ740" s="519">
        <v>0</v>
      </c>
      <c r="DK740" s="519">
        <v>0</v>
      </c>
      <c r="DL740" s="519">
        <v>0</v>
      </c>
      <c r="DM740" s="519">
        <v>0</v>
      </c>
      <c r="DN740" s="519">
        <v>0</v>
      </c>
      <c r="DO740" s="519">
        <v>0</v>
      </c>
      <c r="DP740" s="519">
        <v>0</v>
      </c>
      <c r="DQ740" s="519">
        <v>0</v>
      </c>
      <c r="DR740" s="519">
        <v>0</v>
      </c>
      <c r="DS740" s="519">
        <v>0</v>
      </c>
      <c r="DT740" s="519">
        <v>0</v>
      </c>
      <c r="DU740" s="519">
        <v>0</v>
      </c>
      <c r="DV740" s="519">
        <v>0</v>
      </c>
      <c r="DW740" s="519">
        <v>0</v>
      </c>
      <c r="DX740" s="519">
        <v>0</v>
      </c>
      <c r="DZ740" s="337"/>
      <c r="EA740" s="519" t="s">
        <v>1062</v>
      </c>
      <c r="EB740" s="519" t="s">
        <v>1060</v>
      </c>
      <c r="EC740" s="519">
        <v>28</v>
      </c>
      <c r="ED740" s="521" t="str">
        <f t="shared" si="35"/>
        <v>SDN200228</v>
      </c>
      <c r="EE740" s="519">
        <v>22</v>
      </c>
      <c r="EF740" s="519">
        <v>327</v>
      </c>
      <c r="EG740" s="519">
        <v>647</v>
      </c>
      <c r="EH740" s="519">
        <v>1032</v>
      </c>
      <c r="EI740" s="519">
        <v>1409</v>
      </c>
      <c r="EJ740" s="519">
        <v>1779</v>
      </c>
      <c r="EK740" s="519">
        <v>2143</v>
      </c>
      <c r="EL740" s="519">
        <v>2507</v>
      </c>
      <c r="EM740" s="519">
        <v>2865</v>
      </c>
      <c r="EN740" s="519">
        <v>3380</v>
      </c>
      <c r="EO740" s="519">
        <v>3669</v>
      </c>
      <c r="EP740" s="519">
        <v>3960</v>
      </c>
      <c r="EQ740" s="519">
        <v>4253</v>
      </c>
      <c r="ER740" s="519">
        <v>4550</v>
      </c>
      <c r="ES740" s="519">
        <v>4851</v>
      </c>
      <c r="ET740" s="519">
        <v>5156</v>
      </c>
      <c r="EU740" s="519">
        <v>5468</v>
      </c>
      <c r="EV740" s="519">
        <v>5791</v>
      </c>
      <c r="EW740" s="519">
        <v>6123</v>
      </c>
      <c r="EX740" s="519">
        <v>0</v>
      </c>
      <c r="EY740" s="519">
        <v>0</v>
      </c>
      <c r="EZ740" s="519">
        <v>0</v>
      </c>
      <c r="FA740" s="519">
        <v>0</v>
      </c>
      <c r="FB740" s="519">
        <v>0</v>
      </c>
      <c r="FC740" s="519">
        <v>0</v>
      </c>
      <c r="FD740" s="519">
        <v>0</v>
      </c>
      <c r="FE740" s="519">
        <v>0</v>
      </c>
      <c r="FF740" s="519">
        <v>0</v>
      </c>
      <c r="FG740" s="519">
        <v>0</v>
      </c>
      <c r="FH740" s="519">
        <v>0</v>
      </c>
      <c r="FI740" s="519">
        <v>0</v>
      </c>
      <c r="FJ740" s="519">
        <v>0</v>
      </c>
      <c r="FK740" s="519">
        <v>0</v>
      </c>
      <c r="FL740" s="519">
        <v>0</v>
      </c>
      <c r="FM740" s="519">
        <v>0</v>
      </c>
      <c r="FN740" s="519">
        <v>0</v>
      </c>
      <c r="FO740" s="519">
        <v>0</v>
      </c>
      <c r="FP740" s="519">
        <v>0</v>
      </c>
      <c r="FQ740" s="519">
        <v>0</v>
      </c>
      <c r="FR740" s="519">
        <v>0</v>
      </c>
      <c r="FS740" s="519">
        <v>0</v>
      </c>
      <c r="FT740" s="519">
        <v>0</v>
      </c>
      <c r="FU740" s="519">
        <v>0</v>
      </c>
      <c r="FV740" s="519">
        <v>0</v>
      </c>
      <c r="FW740" s="519">
        <v>0</v>
      </c>
      <c r="FX740" s="519">
        <v>0</v>
      </c>
      <c r="FY740" s="519">
        <v>0</v>
      </c>
      <c r="FZ740" s="519">
        <v>0</v>
      </c>
      <c r="GA740" s="519">
        <v>0</v>
      </c>
      <c r="GB740" s="519">
        <v>0</v>
      </c>
      <c r="GC740" s="519">
        <v>0</v>
      </c>
      <c r="GD740" s="519">
        <v>0</v>
      </c>
      <c r="GE740" s="519">
        <v>0</v>
      </c>
      <c r="GF740" s="519">
        <v>0</v>
      </c>
      <c r="GG740" s="519">
        <v>0</v>
      </c>
      <c r="GH740" s="519">
        <v>0</v>
      </c>
      <c r="GI740" s="519">
        <v>0</v>
      </c>
      <c r="GJ740" s="519">
        <v>0</v>
      </c>
      <c r="GK740" s="519">
        <v>0</v>
      </c>
      <c r="GL740" s="519">
        <v>0</v>
      </c>
      <c r="GM740" s="519">
        <v>0</v>
      </c>
      <c r="GN740" s="519">
        <v>0</v>
      </c>
      <c r="GO740" s="519">
        <v>0</v>
      </c>
      <c r="GP740" s="519">
        <v>0</v>
      </c>
      <c r="GQ740" s="519">
        <v>0</v>
      </c>
      <c r="GR740" s="519">
        <v>0</v>
      </c>
      <c r="GS740" s="519">
        <v>0</v>
      </c>
      <c r="GT740" s="519">
        <v>0</v>
      </c>
      <c r="GU740" s="519">
        <v>0</v>
      </c>
      <c r="GV740" s="519">
        <v>0</v>
      </c>
      <c r="GW740" s="519">
        <v>0</v>
      </c>
      <c r="GX740" s="519">
        <v>0</v>
      </c>
      <c r="GY740" s="519">
        <v>0</v>
      </c>
      <c r="GZ740" s="519">
        <v>0</v>
      </c>
      <c r="HA740" s="519">
        <v>0</v>
      </c>
      <c r="HB740" s="519">
        <v>0</v>
      </c>
      <c r="HC740" s="519">
        <v>0</v>
      </c>
      <c r="HD740" s="519">
        <v>0</v>
      </c>
      <c r="HE740" s="519">
        <v>0</v>
      </c>
      <c r="HF740" s="519">
        <v>0</v>
      </c>
      <c r="HG740" s="519">
        <v>0</v>
      </c>
      <c r="HH740" s="519">
        <v>0</v>
      </c>
      <c r="HI740" s="519">
        <v>0</v>
      </c>
      <c r="HJ740" s="519">
        <v>0</v>
      </c>
      <c r="HK740" s="519">
        <v>0</v>
      </c>
      <c r="HL740" s="519">
        <v>0</v>
      </c>
      <c r="HM740" s="519">
        <v>0</v>
      </c>
      <c r="HN740" s="519">
        <v>0</v>
      </c>
      <c r="HO740" s="519">
        <v>0</v>
      </c>
      <c r="HP740" s="519">
        <v>0</v>
      </c>
      <c r="HQ740" s="519">
        <v>0</v>
      </c>
      <c r="HR740" s="519">
        <v>0</v>
      </c>
      <c r="HS740" s="519">
        <v>0</v>
      </c>
      <c r="HT740" s="519">
        <v>0</v>
      </c>
      <c r="HU740" s="519">
        <v>0</v>
      </c>
      <c r="HV740" s="519">
        <v>0</v>
      </c>
      <c r="HW740" s="519">
        <v>0</v>
      </c>
      <c r="HX740" s="519">
        <v>0</v>
      </c>
      <c r="HY740" s="519">
        <v>0</v>
      </c>
      <c r="HZ740" s="519">
        <v>0</v>
      </c>
      <c r="IA740" s="519">
        <v>0</v>
      </c>
      <c r="IB740" s="519">
        <v>0</v>
      </c>
      <c r="IC740" s="519">
        <v>0</v>
      </c>
      <c r="ID740" s="519">
        <v>0</v>
      </c>
      <c r="IE740" s="519">
        <v>0</v>
      </c>
      <c r="IF740" s="519">
        <v>0</v>
      </c>
      <c r="IG740" s="519">
        <v>0</v>
      </c>
      <c r="IH740" s="519">
        <v>0</v>
      </c>
      <c r="II740" s="519">
        <v>0</v>
      </c>
      <c r="IJ740" s="519">
        <v>0</v>
      </c>
      <c r="IK740" s="519">
        <v>0</v>
      </c>
    </row>
    <row r="741" spans="2:245" hidden="1">
      <c r="B741" s="519" t="s">
        <v>1058</v>
      </c>
      <c r="C741" s="519"/>
      <c r="D741" s="519"/>
      <c r="E741" s="519"/>
      <c r="F741" s="519">
        <v>2</v>
      </c>
      <c r="G741" s="519"/>
      <c r="H741" s="519">
        <v>12</v>
      </c>
      <c r="I741" s="519">
        <v>9</v>
      </c>
      <c r="J741" s="519" t="str">
        <f t="shared" si="36"/>
        <v>SDN10021209</v>
      </c>
      <c r="K741" s="519">
        <v>768</v>
      </c>
      <c r="M741" s="337"/>
      <c r="N741" s="519" t="s">
        <v>1062</v>
      </c>
      <c r="O741" s="519" t="s">
        <v>1060</v>
      </c>
      <c r="P741" s="519">
        <v>29</v>
      </c>
      <c r="Q741" s="521" t="str">
        <f t="shared" si="34"/>
        <v>SDN200229</v>
      </c>
      <c r="R741" s="519">
        <v>4</v>
      </c>
      <c r="S741" s="519">
        <v>161</v>
      </c>
      <c r="T741" s="519">
        <v>322</v>
      </c>
      <c r="U741" s="519">
        <v>487</v>
      </c>
      <c r="V741" s="519">
        <v>656</v>
      </c>
      <c r="W741" s="519">
        <v>830</v>
      </c>
      <c r="X741" s="519">
        <v>1010</v>
      </c>
      <c r="Y741" s="519">
        <v>1193</v>
      </c>
      <c r="Z741" s="519">
        <v>1383</v>
      </c>
      <c r="AA741" s="519">
        <v>2106</v>
      </c>
      <c r="AB741" s="519">
        <v>2336</v>
      </c>
      <c r="AC741" s="519">
        <v>2576</v>
      </c>
      <c r="AD741" s="519">
        <v>2826</v>
      </c>
      <c r="AE741" s="519">
        <v>3087</v>
      </c>
      <c r="AF741" s="519">
        <v>3359</v>
      </c>
      <c r="AG741" s="519">
        <v>3645</v>
      </c>
      <c r="AH741" s="519">
        <v>3946</v>
      </c>
      <c r="AI741" s="519">
        <v>4262</v>
      </c>
      <c r="AJ741" s="519">
        <v>4598</v>
      </c>
      <c r="AK741" s="519">
        <v>4951</v>
      </c>
      <c r="AL741" s="519">
        <v>5149</v>
      </c>
      <c r="AM741" s="519">
        <v>5362</v>
      </c>
      <c r="AN741" s="519">
        <v>5591</v>
      </c>
      <c r="AO741" s="519">
        <v>5836</v>
      </c>
      <c r="AP741" s="519">
        <v>6096</v>
      </c>
      <c r="AQ741" s="519">
        <v>6373</v>
      </c>
      <c r="AR741" s="519">
        <v>6667</v>
      </c>
      <c r="AS741" s="519">
        <v>6980</v>
      </c>
      <c r="AT741" s="519">
        <v>7316</v>
      </c>
      <c r="AU741" s="519">
        <v>7677</v>
      </c>
      <c r="AV741" s="519">
        <v>8067</v>
      </c>
      <c r="AW741" s="519">
        <v>8493</v>
      </c>
      <c r="AX741" s="519">
        <v>8953</v>
      </c>
      <c r="AY741" s="519">
        <v>9453</v>
      </c>
      <c r="AZ741" s="519">
        <v>0</v>
      </c>
      <c r="BA741" s="519">
        <v>0</v>
      </c>
      <c r="BB741" s="519">
        <v>0</v>
      </c>
      <c r="BC741" s="519">
        <v>0</v>
      </c>
      <c r="BD741" s="519">
        <v>0</v>
      </c>
      <c r="BE741" s="519">
        <v>0</v>
      </c>
      <c r="BF741" s="519">
        <v>0</v>
      </c>
      <c r="BG741" s="519">
        <v>0</v>
      </c>
      <c r="BH741" s="519">
        <v>0</v>
      </c>
      <c r="BI741" s="519">
        <v>0</v>
      </c>
      <c r="BJ741" s="519">
        <v>0</v>
      </c>
      <c r="BK741" s="519">
        <v>0</v>
      </c>
      <c r="BL741" s="519">
        <v>0</v>
      </c>
      <c r="BM741" s="519">
        <v>0</v>
      </c>
      <c r="BN741" s="519">
        <v>0</v>
      </c>
      <c r="BO741" s="519">
        <v>0</v>
      </c>
      <c r="BP741" s="519">
        <v>0</v>
      </c>
      <c r="BQ741" s="519">
        <v>0</v>
      </c>
      <c r="BR741" s="519">
        <v>0</v>
      </c>
      <c r="BS741" s="519">
        <v>0</v>
      </c>
      <c r="BT741" s="519">
        <v>0</v>
      </c>
      <c r="BU741" s="519">
        <v>0</v>
      </c>
      <c r="BV741" s="519">
        <v>0</v>
      </c>
      <c r="BW741" s="519">
        <v>0</v>
      </c>
      <c r="BX741" s="519">
        <v>0</v>
      </c>
      <c r="BY741" s="519">
        <v>0</v>
      </c>
      <c r="BZ741" s="519">
        <v>0</v>
      </c>
      <c r="CA741" s="519">
        <v>0</v>
      </c>
      <c r="CB741" s="519">
        <v>0</v>
      </c>
      <c r="CC741" s="519">
        <v>0</v>
      </c>
      <c r="CD741" s="519">
        <v>0</v>
      </c>
      <c r="CE741" s="519">
        <v>0</v>
      </c>
      <c r="CF741" s="519">
        <v>0</v>
      </c>
      <c r="CG741" s="519">
        <v>0</v>
      </c>
      <c r="CH741" s="519">
        <v>0</v>
      </c>
      <c r="CI741" s="519">
        <v>0</v>
      </c>
      <c r="CJ741" s="519">
        <v>0</v>
      </c>
      <c r="CK741" s="519">
        <v>0</v>
      </c>
      <c r="CL741" s="519">
        <v>0</v>
      </c>
      <c r="CM741" s="519">
        <v>0</v>
      </c>
      <c r="CN741" s="519">
        <v>0</v>
      </c>
      <c r="CO741" s="519">
        <v>0</v>
      </c>
      <c r="CP741" s="519">
        <v>0</v>
      </c>
      <c r="CQ741" s="519">
        <v>0</v>
      </c>
      <c r="CR741" s="519">
        <v>0</v>
      </c>
      <c r="CS741" s="519">
        <v>0</v>
      </c>
      <c r="CT741" s="519">
        <v>0</v>
      </c>
      <c r="CU741" s="519">
        <v>0</v>
      </c>
      <c r="CV741" s="519">
        <v>0</v>
      </c>
      <c r="CW741" s="519">
        <v>0</v>
      </c>
      <c r="CX741" s="519">
        <v>0</v>
      </c>
      <c r="CY741" s="519">
        <v>0</v>
      </c>
      <c r="CZ741" s="519">
        <v>0</v>
      </c>
      <c r="DA741" s="519">
        <v>0</v>
      </c>
      <c r="DB741" s="519">
        <v>0</v>
      </c>
      <c r="DC741" s="519">
        <v>0</v>
      </c>
      <c r="DD741" s="519">
        <v>0</v>
      </c>
      <c r="DE741" s="519">
        <v>0</v>
      </c>
      <c r="DF741" s="519">
        <v>0</v>
      </c>
      <c r="DG741" s="519">
        <v>0</v>
      </c>
      <c r="DH741" s="519">
        <v>0</v>
      </c>
      <c r="DI741" s="519">
        <v>0</v>
      </c>
      <c r="DJ741" s="519">
        <v>0</v>
      </c>
      <c r="DK741" s="519">
        <v>0</v>
      </c>
      <c r="DL741" s="519">
        <v>0</v>
      </c>
      <c r="DM741" s="519">
        <v>0</v>
      </c>
      <c r="DN741" s="519">
        <v>0</v>
      </c>
      <c r="DO741" s="519">
        <v>0</v>
      </c>
      <c r="DP741" s="519">
        <v>0</v>
      </c>
      <c r="DQ741" s="519">
        <v>0</v>
      </c>
      <c r="DR741" s="519">
        <v>0</v>
      </c>
      <c r="DS741" s="519">
        <v>0</v>
      </c>
      <c r="DT741" s="519">
        <v>0</v>
      </c>
      <c r="DU741" s="519">
        <v>0</v>
      </c>
      <c r="DV741" s="519">
        <v>0</v>
      </c>
      <c r="DW741" s="519">
        <v>0</v>
      </c>
      <c r="DX741" s="519">
        <v>0</v>
      </c>
      <c r="DZ741" s="337"/>
      <c r="EA741" s="519" t="s">
        <v>1062</v>
      </c>
      <c r="EB741" s="519" t="s">
        <v>1060</v>
      </c>
      <c r="EC741" s="519">
        <v>29</v>
      </c>
      <c r="ED741" s="521" t="str">
        <f t="shared" si="35"/>
        <v>SDN200229</v>
      </c>
      <c r="EE741" s="519">
        <v>8</v>
      </c>
      <c r="EF741" s="519">
        <v>308</v>
      </c>
      <c r="EG741" s="519">
        <v>611</v>
      </c>
      <c r="EH741" s="519">
        <v>988</v>
      </c>
      <c r="EI741" s="519">
        <v>1358</v>
      </c>
      <c r="EJ741" s="519">
        <v>1719</v>
      </c>
      <c r="EK741" s="519">
        <v>2076</v>
      </c>
      <c r="EL741" s="519">
        <v>2432</v>
      </c>
      <c r="EM741" s="519">
        <v>2784</v>
      </c>
      <c r="EN741" s="519">
        <v>3292</v>
      </c>
      <c r="EO741" s="519">
        <v>3577</v>
      </c>
      <c r="EP741" s="519">
        <v>3864</v>
      </c>
      <c r="EQ741" s="519">
        <v>4155</v>
      </c>
      <c r="ER741" s="519">
        <v>4449</v>
      </c>
      <c r="ES741" s="519">
        <v>4747</v>
      </c>
      <c r="ET741" s="519">
        <v>5051</v>
      </c>
      <c r="EU741" s="519">
        <v>5365</v>
      </c>
      <c r="EV741" s="519">
        <v>5686</v>
      </c>
      <c r="EW741" s="519">
        <v>6020</v>
      </c>
      <c r="EX741" s="519">
        <v>0</v>
      </c>
      <c r="EY741" s="519">
        <v>0</v>
      </c>
      <c r="EZ741" s="519">
        <v>0</v>
      </c>
      <c r="FA741" s="519">
        <v>0</v>
      </c>
      <c r="FB741" s="519">
        <v>0</v>
      </c>
      <c r="FC741" s="519">
        <v>0</v>
      </c>
      <c r="FD741" s="519">
        <v>0</v>
      </c>
      <c r="FE741" s="519">
        <v>0</v>
      </c>
      <c r="FF741" s="519">
        <v>0</v>
      </c>
      <c r="FG741" s="519">
        <v>0</v>
      </c>
      <c r="FH741" s="519">
        <v>0</v>
      </c>
      <c r="FI741" s="519">
        <v>0</v>
      </c>
      <c r="FJ741" s="519">
        <v>0</v>
      </c>
      <c r="FK741" s="519">
        <v>0</v>
      </c>
      <c r="FL741" s="519">
        <v>0</v>
      </c>
      <c r="FM741" s="519">
        <v>0</v>
      </c>
      <c r="FN741" s="519">
        <v>0</v>
      </c>
      <c r="FO741" s="519">
        <v>0</v>
      </c>
      <c r="FP741" s="519">
        <v>0</v>
      </c>
      <c r="FQ741" s="519">
        <v>0</v>
      </c>
      <c r="FR741" s="519">
        <v>0</v>
      </c>
      <c r="FS741" s="519">
        <v>0</v>
      </c>
      <c r="FT741" s="519">
        <v>0</v>
      </c>
      <c r="FU741" s="519">
        <v>0</v>
      </c>
      <c r="FV741" s="519">
        <v>0</v>
      </c>
      <c r="FW741" s="519">
        <v>0</v>
      </c>
      <c r="FX741" s="519">
        <v>0</v>
      </c>
      <c r="FY741" s="519">
        <v>0</v>
      </c>
      <c r="FZ741" s="519">
        <v>0</v>
      </c>
      <c r="GA741" s="519">
        <v>0</v>
      </c>
      <c r="GB741" s="519">
        <v>0</v>
      </c>
      <c r="GC741" s="519">
        <v>0</v>
      </c>
      <c r="GD741" s="519">
        <v>0</v>
      </c>
      <c r="GE741" s="519">
        <v>0</v>
      </c>
      <c r="GF741" s="519">
        <v>0</v>
      </c>
      <c r="GG741" s="519">
        <v>0</v>
      </c>
      <c r="GH741" s="519">
        <v>0</v>
      </c>
      <c r="GI741" s="519">
        <v>0</v>
      </c>
      <c r="GJ741" s="519">
        <v>0</v>
      </c>
      <c r="GK741" s="519">
        <v>0</v>
      </c>
      <c r="GL741" s="519">
        <v>0</v>
      </c>
      <c r="GM741" s="519">
        <v>0</v>
      </c>
      <c r="GN741" s="519">
        <v>0</v>
      </c>
      <c r="GO741" s="519">
        <v>0</v>
      </c>
      <c r="GP741" s="519">
        <v>0</v>
      </c>
      <c r="GQ741" s="519">
        <v>0</v>
      </c>
      <c r="GR741" s="519">
        <v>0</v>
      </c>
      <c r="GS741" s="519">
        <v>0</v>
      </c>
      <c r="GT741" s="519">
        <v>0</v>
      </c>
      <c r="GU741" s="519">
        <v>0</v>
      </c>
      <c r="GV741" s="519">
        <v>0</v>
      </c>
      <c r="GW741" s="519">
        <v>0</v>
      </c>
      <c r="GX741" s="519">
        <v>0</v>
      </c>
      <c r="GY741" s="519">
        <v>0</v>
      </c>
      <c r="GZ741" s="519">
        <v>0</v>
      </c>
      <c r="HA741" s="519">
        <v>0</v>
      </c>
      <c r="HB741" s="519">
        <v>0</v>
      </c>
      <c r="HC741" s="519">
        <v>0</v>
      </c>
      <c r="HD741" s="519">
        <v>0</v>
      </c>
      <c r="HE741" s="519">
        <v>0</v>
      </c>
      <c r="HF741" s="519">
        <v>0</v>
      </c>
      <c r="HG741" s="519">
        <v>0</v>
      </c>
      <c r="HH741" s="519">
        <v>0</v>
      </c>
      <c r="HI741" s="519">
        <v>0</v>
      </c>
      <c r="HJ741" s="519">
        <v>0</v>
      </c>
      <c r="HK741" s="519">
        <v>0</v>
      </c>
      <c r="HL741" s="519">
        <v>0</v>
      </c>
      <c r="HM741" s="519">
        <v>0</v>
      </c>
      <c r="HN741" s="519">
        <v>0</v>
      </c>
      <c r="HO741" s="519">
        <v>0</v>
      </c>
      <c r="HP741" s="519">
        <v>0</v>
      </c>
      <c r="HQ741" s="519">
        <v>0</v>
      </c>
      <c r="HR741" s="519">
        <v>0</v>
      </c>
      <c r="HS741" s="519">
        <v>0</v>
      </c>
      <c r="HT741" s="519">
        <v>0</v>
      </c>
      <c r="HU741" s="519">
        <v>0</v>
      </c>
      <c r="HV741" s="519">
        <v>0</v>
      </c>
      <c r="HW741" s="519">
        <v>0</v>
      </c>
      <c r="HX741" s="519">
        <v>0</v>
      </c>
      <c r="HY741" s="519">
        <v>0</v>
      </c>
      <c r="HZ741" s="519">
        <v>0</v>
      </c>
      <c r="IA741" s="519">
        <v>0</v>
      </c>
      <c r="IB741" s="519">
        <v>0</v>
      </c>
      <c r="IC741" s="519">
        <v>0</v>
      </c>
      <c r="ID741" s="519">
        <v>0</v>
      </c>
      <c r="IE741" s="519">
        <v>0</v>
      </c>
      <c r="IF741" s="519">
        <v>0</v>
      </c>
      <c r="IG741" s="519">
        <v>0</v>
      </c>
      <c r="IH741" s="519">
        <v>0</v>
      </c>
      <c r="II741" s="519">
        <v>0</v>
      </c>
      <c r="IJ741" s="519">
        <v>0</v>
      </c>
      <c r="IK741" s="519">
        <v>0</v>
      </c>
    </row>
    <row r="742" spans="2:245" hidden="1">
      <c r="B742" s="519" t="s">
        <v>1058</v>
      </c>
      <c r="C742" s="519"/>
      <c r="D742" s="519"/>
      <c r="E742" s="519"/>
      <c r="F742" s="519">
        <v>2</v>
      </c>
      <c r="G742" s="519"/>
      <c r="H742" s="519">
        <v>12</v>
      </c>
      <c r="I742" s="519">
        <v>10</v>
      </c>
      <c r="J742" s="519" t="str">
        <f t="shared" si="36"/>
        <v>SDN10021210</v>
      </c>
      <c r="K742" s="519">
        <v>768</v>
      </c>
      <c r="M742" s="337"/>
      <c r="N742" s="519" t="s">
        <v>1062</v>
      </c>
      <c r="O742" s="519" t="s">
        <v>1060</v>
      </c>
      <c r="P742" s="519">
        <v>30</v>
      </c>
      <c r="Q742" s="521" t="str">
        <f t="shared" si="34"/>
        <v>SDN200230</v>
      </c>
      <c r="R742" s="519">
        <v>0</v>
      </c>
      <c r="S742" s="519">
        <v>154</v>
      </c>
      <c r="T742" s="519">
        <v>311</v>
      </c>
      <c r="U742" s="519">
        <v>473</v>
      </c>
      <c r="V742" s="519">
        <v>638</v>
      </c>
      <c r="W742" s="519">
        <v>809</v>
      </c>
      <c r="X742" s="519">
        <v>983</v>
      </c>
      <c r="Y742" s="519">
        <v>1164</v>
      </c>
      <c r="Z742" s="519">
        <v>1350</v>
      </c>
      <c r="AA742" s="519">
        <v>2057</v>
      </c>
      <c r="AB742" s="519">
        <v>2285</v>
      </c>
      <c r="AC742" s="519">
        <v>2521</v>
      </c>
      <c r="AD742" s="519">
        <v>2768</v>
      </c>
      <c r="AE742" s="519">
        <v>3025</v>
      </c>
      <c r="AF742" s="519">
        <v>3294</v>
      </c>
      <c r="AG742" s="519">
        <v>3578</v>
      </c>
      <c r="AH742" s="519">
        <v>3875</v>
      </c>
      <c r="AI742" s="519">
        <v>4191</v>
      </c>
      <c r="AJ742" s="519">
        <v>4522</v>
      </c>
      <c r="AK742" s="519">
        <v>4871</v>
      </c>
      <c r="AL742" s="519">
        <v>5070</v>
      </c>
      <c r="AM742" s="519">
        <v>5283</v>
      </c>
      <c r="AN742" s="519">
        <v>5512</v>
      </c>
      <c r="AO742" s="519">
        <v>5756</v>
      </c>
      <c r="AP742" s="519">
        <v>6017</v>
      </c>
      <c r="AQ742" s="519">
        <v>6294</v>
      </c>
      <c r="AR742" s="519">
        <v>6589</v>
      </c>
      <c r="AS742" s="519">
        <v>6905</v>
      </c>
      <c r="AT742" s="519">
        <v>7246</v>
      </c>
      <c r="AU742" s="519">
        <v>7613</v>
      </c>
      <c r="AV742" s="519">
        <v>8014</v>
      </c>
      <c r="AW742" s="519">
        <v>8447</v>
      </c>
      <c r="AX742" s="519">
        <v>8918</v>
      </c>
      <c r="AY742" s="519">
        <v>9432</v>
      </c>
      <c r="AZ742" s="519">
        <v>0</v>
      </c>
      <c r="BA742" s="519">
        <v>0</v>
      </c>
      <c r="BB742" s="519">
        <v>0</v>
      </c>
      <c r="BC742" s="519">
        <v>0</v>
      </c>
      <c r="BD742" s="519">
        <v>0</v>
      </c>
      <c r="BE742" s="519">
        <v>0</v>
      </c>
      <c r="BF742" s="519">
        <v>0</v>
      </c>
      <c r="BG742" s="519">
        <v>0</v>
      </c>
      <c r="BH742" s="519">
        <v>0</v>
      </c>
      <c r="BI742" s="519">
        <v>0</v>
      </c>
      <c r="BJ742" s="519">
        <v>0</v>
      </c>
      <c r="BK742" s="519">
        <v>0</v>
      </c>
      <c r="BL742" s="519">
        <v>0</v>
      </c>
      <c r="BM742" s="519">
        <v>0</v>
      </c>
      <c r="BN742" s="519">
        <v>0</v>
      </c>
      <c r="BO742" s="519">
        <v>0</v>
      </c>
      <c r="BP742" s="519">
        <v>0</v>
      </c>
      <c r="BQ742" s="519">
        <v>0</v>
      </c>
      <c r="BR742" s="519">
        <v>0</v>
      </c>
      <c r="BS742" s="519">
        <v>0</v>
      </c>
      <c r="BT742" s="519">
        <v>0</v>
      </c>
      <c r="BU742" s="519">
        <v>0</v>
      </c>
      <c r="BV742" s="519">
        <v>0</v>
      </c>
      <c r="BW742" s="519">
        <v>0</v>
      </c>
      <c r="BX742" s="519">
        <v>0</v>
      </c>
      <c r="BY742" s="519">
        <v>0</v>
      </c>
      <c r="BZ742" s="519">
        <v>0</v>
      </c>
      <c r="CA742" s="519">
        <v>0</v>
      </c>
      <c r="CB742" s="519">
        <v>0</v>
      </c>
      <c r="CC742" s="519">
        <v>0</v>
      </c>
      <c r="CD742" s="519">
        <v>0</v>
      </c>
      <c r="CE742" s="519">
        <v>0</v>
      </c>
      <c r="CF742" s="519">
        <v>0</v>
      </c>
      <c r="CG742" s="519">
        <v>0</v>
      </c>
      <c r="CH742" s="519">
        <v>0</v>
      </c>
      <c r="CI742" s="519">
        <v>0</v>
      </c>
      <c r="CJ742" s="519">
        <v>0</v>
      </c>
      <c r="CK742" s="519">
        <v>0</v>
      </c>
      <c r="CL742" s="519">
        <v>0</v>
      </c>
      <c r="CM742" s="519">
        <v>0</v>
      </c>
      <c r="CN742" s="519">
        <v>0</v>
      </c>
      <c r="CO742" s="519">
        <v>0</v>
      </c>
      <c r="CP742" s="519">
        <v>0</v>
      </c>
      <c r="CQ742" s="519">
        <v>0</v>
      </c>
      <c r="CR742" s="519">
        <v>0</v>
      </c>
      <c r="CS742" s="519">
        <v>0</v>
      </c>
      <c r="CT742" s="519">
        <v>0</v>
      </c>
      <c r="CU742" s="519">
        <v>0</v>
      </c>
      <c r="CV742" s="519">
        <v>0</v>
      </c>
      <c r="CW742" s="519">
        <v>0</v>
      </c>
      <c r="CX742" s="519">
        <v>0</v>
      </c>
      <c r="CY742" s="519">
        <v>0</v>
      </c>
      <c r="CZ742" s="519">
        <v>0</v>
      </c>
      <c r="DA742" s="519">
        <v>0</v>
      </c>
      <c r="DB742" s="519">
        <v>0</v>
      </c>
      <c r="DC742" s="519">
        <v>0</v>
      </c>
      <c r="DD742" s="519">
        <v>0</v>
      </c>
      <c r="DE742" s="519">
        <v>0</v>
      </c>
      <c r="DF742" s="519">
        <v>0</v>
      </c>
      <c r="DG742" s="519">
        <v>0</v>
      </c>
      <c r="DH742" s="519">
        <v>0</v>
      </c>
      <c r="DI742" s="519">
        <v>0</v>
      </c>
      <c r="DJ742" s="519">
        <v>0</v>
      </c>
      <c r="DK742" s="519">
        <v>0</v>
      </c>
      <c r="DL742" s="519">
        <v>0</v>
      </c>
      <c r="DM742" s="519">
        <v>0</v>
      </c>
      <c r="DN742" s="519">
        <v>0</v>
      </c>
      <c r="DO742" s="519">
        <v>0</v>
      </c>
      <c r="DP742" s="519">
        <v>0</v>
      </c>
      <c r="DQ742" s="519">
        <v>0</v>
      </c>
      <c r="DR742" s="519">
        <v>0</v>
      </c>
      <c r="DS742" s="519">
        <v>0</v>
      </c>
      <c r="DT742" s="519">
        <v>0</v>
      </c>
      <c r="DU742" s="519">
        <v>0</v>
      </c>
      <c r="DV742" s="519">
        <v>0</v>
      </c>
      <c r="DW742" s="519">
        <v>0</v>
      </c>
      <c r="DX742" s="519">
        <v>0</v>
      </c>
      <c r="DZ742" s="337"/>
      <c r="EA742" s="519" t="s">
        <v>1062</v>
      </c>
      <c r="EB742" s="519" t="s">
        <v>1060</v>
      </c>
      <c r="EC742" s="519">
        <v>30</v>
      </c>
      <c r="ED742" s="521" t="str">
        <f t="shared" si="35"/>
        <v>SDN200230</v>
      </c>
      <c r="EE742" s="519">
        <v>0</v>
      </c>
      <c r="EF742" s="519">
        <v>294</v>
      </c>
      <c r="EG742" s="519">
        <v>581</v>
      </c>
      <c r="EH742" s="519">
        <v>950</v>
      </c>
      <c r="EI742" s="519">
        <v>1309</v>
      </c>
      <c r="EJ742" s="519">
        <v>1662</v>
      </c>
      <c r="EK742" s="519">
        <v>2009</v>
      </c>
      <c r="EL742" s="519">
        <v>2358</v>
      </c>
      <c r="EM742" s="519">
        <v>2703</v>
      </c>
      <c r="EN742" s="519">
        <v>3204</v>
      </c>
      <c r="EO742" s="519">
        <v>3486</v>
      </c>
      <c r="EP742" s="519">
        <v>3769</v>
      </c>
      <c r="EQ742" s="519">
        <v>4056</v>
      </c>
      <c r="ER742" s="519">
        <v>4347</v>
      </c>
      <c r="ES742" s="519">
        <v>4641</v>
      </c>
      <c r="ET742" s="519">
        <v>4946</v>
      </c>
      <c r="EU742" s="519">
        <v>5256</v>
      </c>
      <c r="EV742" s="519">
        <v>5579</v>
      </c>
      <c r="EW742" s="519">
        <v>5908</v>
      </c>
      <c r="EX742" s="519">
        <v>0</v>
      </c>
      <c r="EY742" s="519">
        <v>0</v>
      </c>
      <c r="EZ742" s="519">
        <v>0</v>
      </c>
      <c r="FA742" s="519">
        <v>0</v>
      </c>
      <c r="FB742" s="519">
        <v>0</v>
      </c>
      <c r="FC742" s="519">
        <v>0</v>
      </c>
      <c r="FD742" s="519">
        <v>0</v>
      </c>
      <c r="FE742" s="519">
        <v>0</v>
      </c>
      <c r="FF742" s="519">
        <v>0</v>
      </c>
      <c r="FG742" s="519">
        <v>0</v>
      </c>
      <c r="FH742" s="519">
        <v>0</v>
      </c>
      <c r="FI742" s="519">
        <v>0</v>
      </c>
      <c r="FJ742" s="519">
        <v>0</v>
      </c>
      <c r="FK742" s="519">
        <v>0</v>
      </c>
      <c r="FL742" s="519">
        <v>0</v>
      </c>
      <c r="FM742" s="519">
        <v>0</v>
      </c>
      <c r="FN742" s="519">
        <v>0</v>
      </c>
      <c r="FO742" s="519">
        <v>0</v>
      </c>
      <c r="FP742" s="519">
        <v>0</v>
      </c>
      <c r="FQ742" s="519">
        <v>0</v>
      </c>
      <c r="FR742" s="519">
        <v>0</v>
      </c>
      <c r="FS742" s="519">
        <v>0</v>
      </c>
      <c r="FT742" s="519">
        <v>0</v>
      </c>
      <c r="FU742" s="519">
        <v>0</v>
      </c>
      <c r="FV742" s="519">
        <v>0</v>
      </c>
      <c r="FW742" s="519">
        <v>0</v>
      </c>
      <c r="FX742" s="519">
        <v>0</v>
      </c>
      <c r="FY742" s="519">
        <v>0</v>
      </c>
      <c r="FZ742" s="519">
        <v>0</v>
      </c>
      <c r="GA742" s="519">
        <v>0</v>
      </c>
      <c r="GB742" s="519">
        <v>0</v>
      </c>
      <c r="GC742" s="519">
        <v>0</v>
      </c>
      <c r="GD742" s="519">
        <v>0</v>
      </c>
      <c r="GE742" s="519">
        <v>0</v>
      </c>
      <c r="GF742" s="519">
        <v>0</v>
      </c>
      <c r="GG742" s="519">
        <v>0</v>
      </c>
      <c r="GH742" s="519">
        <v>0</v>
      </c>
      <c r="GI742" s="519">
        <v>0</v>
      </c>
      <c r="GJ742" s="519">
        <v>0</v>
      </c>
      <c r="GK742" s="519">
        <v>0</v>
      </c>
      <c r="GL742" s="519">
        <v>0</v>
      </c>
      <c r="GM742" s="519">
        <v>0</v>
      </c>
      <c r="GN742" s="519">
        <v>0</v>
      </c>
      <c r="GO742" s="519">
        <v>0</v>
      </c>
      <c r="GP742" s="519">
        <v>0</v>
      </c>
      <c r="GQ742" s="519">
        <v>0</v>
      </c>
      <c r="GR742" s="519">
        <v>0</v>
      </c>
      <c r="GS742" s="519">
        <v>0</v>
      </c>
      <c r="GT742" s="519">
        <v>0</v>
      </c>
      <c r="GU742" s="519">
        <v>0</v>
      </c>
      <c r="GV742" s="519">
        <v>0</v>
      </c>
      <c r="GW742" s="519">
        <v>0</v>
      </c>
      <c r="GX742" s="519">
        <v>0</v>
      </c>
      <c r="GY742" s="519">
        <v>0</v>
      </c>
      <c r="GZ742" s="519">
        <v>0</v>
      </c>
      <c r="HA742" s="519">
        <v>0</v>
      </c>
      <c r="HB742" s="519">
        <v>0</v>
      </c>
      <c r="HC742" s="519">
        <v>0</v>
      </c>
      <c r="HD742" s="519">
        <v>0</v>
      </c>
      <c r="HE742" s="519">
        <v>0</v>
      </c>
      <c r="HF742" s="519">
        <v>0</v>
      </c>
      <c r="HG742" s="519">
        <v>0</v>
      </c>
      <c r="HH742" s="519">
        <v>0</v>
      </c>
      <c r="HI742" s="519">
        <v>0</v>
      </c>
      <c r="HJ742" s="519">
        <v>0</v>
      </c>
      <c r="HK742" s="519">
        <v>0</v>
      </c>
      <c r="HL742" s="519">
        <v>0</v>
      </c>
      <c r="HM742" s="519">
        <v>0</v>
      </c>
      <c r="HN742" s="519">
        <v>0</v>
      </c>
      <c r="HO742" s="519">
        <v>0</v>
      </c>
      <c r="HP742" s="519">
        <v>0</v>
      </c>
      <c r="HQ742" s="519">
        <v>0</v>
      </c>
      <c r="HR742" s="519">
        <v>0</v>
      </c>
      <c r="HS742" s="519">
        <v>0</v>
      </c>
      <c r="HT742" s="519">
        <v>0</v>
      </c>
      <c r="HU742" s="519">
        <v>0</v>
      </c>
      <c r="HV742" s="519">
        <v>0</v>
      </c>
      <c r="HW742" s="519">
        <v>0</v>
      </c>
      <c r="HX742" s="519">
        <v>0</v>
      </c>
      <c r="HY742" s="519">
        <v>0</v>
      </c>
      <c r="HZ742" s="519">
        <v>0</v>
      </c>
      <c r="IA742" s="519">
        <v>0</v>
      </c>
      <c r="IB742" s="519">
        <v>0</v>
      </c>
      <c r="IC742" s="519">
        <v>0</v>
      </c>
      <c r="ID742" s="519">
        <v>0</v>
      </c>
      <c r="IE742" s="519">
        <v>0</v>
      </c>
      <c r="IF742" s="519">
        <v>0</v>
      </c>
      <c r="IG742" s="519">
        <v>0</v>
      </c>
      <c r="IH742" s="519">
        <v>0</v>
      </c>
      <c r="II742" s="519">
        <v>0</v>
      </c>
      <c r="IJ742" s="519">
        <v>0</v>
      </c>
      <c r="IK742" s="519">
        <v>0</v>
      </c>
    </row>
    <row r="743" spans="2:245" hidden="1">
      <c r="B743" s="519" t="s">
        <v>1058</v>
      </c>
      <c r="C743" s="519"/>
      <c r="D743" s="519"/>
      <c r="E743" s="519"/>
      <c r="F743" s="519">
        <v>2</v>
      </c>
      <c r="G743" s="519"/>
      <c r="H743" s="519">
        <v>13</v>
      </c>
      <c r="I743" s="519">
        <v>1</v>
      </c>
      <c r="J743" s="519" t="str">
        <f t="shared" si="36"/>
        <v>SDN10021301</v>
      </c>
      <c r="K743" s="519">
        <v>960</v>
      </c>
      <c r="M743" s="337"/>
      <c r="N743" s="519" t="s">
        <v>1062</v>
      </c>
      <c r="O743" s="519" t="s">
        <v>1060</v>
      </c>
      <c r="P743" s="519">
        <v>31</v>
      </c>
      <c r="Q743" s="521" t="str">
        <f t="shared" si="34"/>
        <v>SDN200231</v>
      </c>
      <c r="R743" s="519">
        <v>0</v>
      </c>
      <c r="S743" s="519">
        <v>149</v>
      </c>
      <c r="T743" s="519">
        <v>303</v>
      </c>
      <c r="U743" s="519">
        <v>461</v>
      </c>
      <c r="V743" s="519">
        <v>622</v>
      </c>
      <c r="W743" s="519">
        <v>788</v>
      </c>
      <c r="X743" s="519">
        <v>959</v>
      </c>
      <c r="Y743" s="519">
        <v>1136</v>
      </c>
      <c r="Z743" s="519">
        <v>1318</v>
      </c>
      <c r="AA743" s="519">
        <v>2009</v>
      </c>
      <c r="AB743" s="519">
        <v>2232</v>
      </c>
      <c r="AC743" s="519">
        <v>2465</v>
      </c>
      <c r="AD743" s="519">
        <v>2707</v>
      </c>
      <c r="AE743" s="519">
        <v>2960</v>
      </c>
      <c r="AF743" s="519">
        <v>3226</v>
      </c>
      <c r="AG743" s="519">
        <v>3505</v>
      </c>
      <c r="AH743" s="519">
        <v>3801</v>
      </c>
      <c r="AI743" s="519">
        <v>4110</v>
      </c>
      <c r="AJ743" s="519">
        <v>4437</v>
      </c>
      <c r="AK743" s="519">
        <v>4782</v>
      </c>
      <c r="AL743" s="519">
        <v>4981</v>
      </c>
      <c r="AM743" s="519">
        <v>5193</v>
      </c>
      <c r="AN743" s="519">
        <v>5420</v>
      </c>
      <c r="AO743" s="519">
        <v>5664</v>
      </c>
      <c r="AP743" s="519">
        <v>5925</v>
      </c>
      <c r="AQ743" s="519">
        <v>6201</v>
      </c>
      <c r="AR743" s="519">
        <v>6498</v>
      </c>
      <c r="AS743" s="519">
        <v>6818</v>
      </c>
      <c r="AT743" s="519">
        <v>7162</v>
      </c>
      <c r="AU743" s="519">
        <v>7539</v>
      </c>
      <c r="AV743" s="519">
        <v>7945</v>
      </c>
      <c r="AW743" s="519">
        <v>8387</v>
      </c>
      <c r="AX743" s="519">
        <v>8869</v>
      </c>
      <c r="AY743" s="519">
        <v>9402</v>
      </c>
      <c r="AZ743" s="519">
        <v>0</v>
      </c>
      <c r="BA743" s="519">
        <v>0</v>
      </c>
      <c r="BB743" s="519">
        <v>0</v>
      </c>
      <c r="BC743" s="519">
        <v>0</v>
      </c>
      <c r="BD743" s="519">
        <v>0</v>
      </c>
      <c r="BE743" s="519">
        <v>0</v>
      </c>
      <c r="BF743" s="519">
        <v>0</v>
      </c>
      <c r="BG743" s="519">
        <v>0</v>
      </c>
      <c r="BH743" s="519">
        <v>0</v>
      </c>
      <c r="BI743" s="519">
        <v>0</v>
      </c>
      <c r="BJ743" s="519">
        <v>0</v>
      </c>
      <c r="BK743" s="519">
        <v>0</v>
      </c>
      <c r="BL743" s="519">
        <v>0</v>
      </c>
      <c r="BM743" s="519">
        <v>0</v>
      </c>
      <c r="BN743" s="519">
        <v>0</v>
      </c>
      <c r="BO743" s="519">
        <v>0</v>
      </c>
      <c r="BP743" s="519">
        <v>0</v>
      </c>
      <c r="BQ743" s="519">
        <v>0</v>
      </c>
      <c r="BR743" s="519">
        <v>0</v>
      </c>
      <c r="BS743" s="519">
        <v>0</v>
      </c>
      <c r="BT743" s="519">
        <v>0</v>
      </c>
      <c r="BU743" s="519">
        <v>0</v>
      </c>
      <c r="BV743" s="519">
        <v>0</v>
      </c>
      <c r="BW743" s="519">
        <v>0</v>
      </c>
      <c r="BX743" s="519">
        <v>0</v>
      </c>
      <c r="BY743" s="519">
        <v>0</v>
      </c>
      <c r="BZ743" s="519">
        <v>0</v>
      </c>
      <c r="CA743" s="519">
        <v>0</v>
      </c>
      <c r="CB743" s="519">
        <v>0</v>
      </c>
      <c r="CC743" s="519">
        <v>0</v>
      </c>
      <c r="CD743" s="519">
        <v>0</v>
      </c>
      <c r="CE743" s="519">
        <v>0</v>
      </c>
      <c r="CF743" s="519">
        <v>0</v>
      </c>
      <c r="CG743" s="519">
        <v>0</v>
      </c>
      <c r="CH743" s="519">
        <v>0</v>
      </c>
      <c r="CI743" s="519">
        <v>0</v>
      </c>
      <c r="CJ743" s="519">
        <v>0</v>
      </c>
      <c r="CK743" s="519">
        <v>0</v>
      </c>
      <c r="CL743" s="519">
        <v>0</v>
      </c>
      <c r="CM743" s="519">
        <v>0</v>
      </c>
      <c r="CN743" s="519">
        <v>0</v>
      </c>
      <c r="CO743" s="519">
        <v>0</v>
      </c>
      <c r="CP743" s="519">
        <v>0</v>
      </c>
      <c r="CQ743" s="519">
        <v>0</v>
      </c>
      <c r="CR743" s="519">
        <v>0</v>
      </c>
      <c r="CS743" s="519">
        <v>0</v>
      </c>
      <c r="CT743" s="519">
        <v>0</v>
      </c>
      <c r="CU743" s="519">
        <v>0</v>
      </c>
      <c r="CV743" s="519">
        <v>0</v>
      </c>
      <c r="CW743" s="519">
        <v>0</v>
      </c>
      <c r="CX743" s="519">
        <v>0</v>
      </c>
      <c r="CY743" s="519">
        <v>0</v>
      </c>
      <c r="CZ743" s="519">
        <v>0</v>
      </c>
      <c r="DA743" s="519">
        <v>0</v>
      </c>
      <c r="DB743" s="519">
        <v>0</v>
      </c>
      <c r="DC743" s="519">
        <v>0</v>
      </c>
      <c r="DD743" s="519">
        <v>0</v>
      </c>
      <c r="DE743" s="519">
        <v>0</v>
      </c>
      <c r="DF743" s="519">
        <v>0</v>
      </c>
      <c r="DG743" s="519">
        <v>0</v>
      </c>
      <c r="DH743" s="519">
        <v>0</v>
      </c>
      <c r="DI743" s="519">
        <v>0</v>
      </c>
      <c r="DJ743" s="519">
        <v>0</v>
      </c>
      <c r="DK743" s="519">
        <v>0</v>
      </c>
      <c r="DL743" s="519">
        <v>0</v>
      </c>
      <c r="DM743" s="519">
        <v>0</v>
      </c>
      <c r="DN743" s="519">
        <v>0</v>
      </c>
      <c r="DO743" s="519">
        <v>0</v>
      </c>
      <c r="DP743" s="519">
        <v>0</v>
      </c>
      <c r="DQ743" s="519">
        <v>0</v>
      </c>
      <c r="DR743" s="519">
        <v>0</v>
      </c>
      <c r="DS743" s="519">
        <v>0</v>
      </c>
      <c r="DT743" s="519">
        <v>0</v>
      </c>
      <c r="DU743" s="519">
        <v>0</v>
      </c>
      <c r="DV743" s="519">
        <v>0</v>
      </c>
      <c r="DW743" s="519">
        <v>0</v>
      </c>
      <c r="DX743" s="519">
        <v>0</v>
      </c>
      <c r="DZ743" s="337"/>
      <c r="EA743" s="519" t="s">
        <v>1062</v>
      </c>
      <c r="EB743" s="519" t="s">
        <v>1060</v>
      </c>
      <c r="EC743" s="519">
        <v>31</v>
      </c>
      <c r="ED743" s="521" t="str">
        <f t="shared" si="35"/>
        <v>SDN200231</v>
      </c>
      <c r="EE743" s="519">
        <v>0</v>
      </c>
      <c r="EF743" s="519">
        <v>283</v>
      </c>
      <c r="EG743" s="519">
        <v>560</v>
      </c>
      <c r="EH743" s="519">
        <v>917</v>
      </c>
      <c r="EI743" s="519">
        <v>1267</v>
      </c>
      <c r="EJ743" s="519">
        <v>1609</v>
      </c>
      <c r="EK743" s="519">
        <v>1948</v>
      </c>
      <c r="EL743" s="519">
        <v>2287</v>
      </c>
      <c r="EM743" s="519">
        <v>2624</v>
      </c>
      <c r="EN743" s="519">
        <v>3117</v>
      </c>
      <c r="EO743" s="519">
        <v>3394</v>
      </c>
      <c r="EP743" s="519">
        <v>3674</v>
      </c>
      <c r="EQ743" s="519">
        <v>3955</v>
      </c>
      <c r="ER743" s="519">
        <v>4241</v>
      </c>
      <c r="ES743" s="519">
        <v>4534</v>
      </c>
      <c r="ET743" s="519">
        <v>4833</v>
      </c>
      <c r="EU743" s="519">
        <v>5144</v>
      </c>
      <c r="EV743" s="519">
        <v>5458</v>
      </c>
      <c r="EW743" s="519">
        <v>5784</v>
      </c>
      <c r="EX743" s="519">
        <v>0</v>
      </c>
      <c r="EY743" s="519">
        <v>0</v>
      </c>
      <c r="EZ743" s="519">
        <v>0</v>
      </c>
      <c r="FA743" s="519">
        <v>0</v>
      </c>
      <c r="FB743" s="519">
        <v>0</v>
      </c>
      <c r="FC743" s="519">
        <v>0</v>
      </c>
      <c r="FD743" s="519">
        <v>0</v>
      </c>
      <c r="FE743" s="519">
        <v>0</v>
      </c>
      <c r="FF743" s="519">
        <v>0</v>
      </c>
      <c r="FG743" s="519">
        <v>0</v>
      </c>
      <c r="FH743" s="519">
        <v>0</v>
      </c>
      <c r="FI743" s="519">
        <v>0</v>
      </c>
      <c r="FJ743" s="519">
        <v>0</v>
      </c>
      <c r="FK743" s="519">
        <v>0</v>
      </c>
      <c r="FL743" s="519">
        <v>0</v>
      </c>
      <c r="FM743" s="519">
        <v>0</v>
      </c>
      <c r="FN743" s="519">
        <v>0</v>
      </c>
      <c r="FO743" s="519">
        <v>0</v>
      </c>
      <c r="FP743" s="519">
        <v>0</v>
      </c>
      <c r="FQ743" s="519">
        <v>0</v>
      </c>
      <c r="FR743" s="519">
        <v>0</v>
      </c>
      <c r="FS743" s="519">
        <v>0</v>
      </c>
      <c r="FT743" s="519">
        <v>0</v>
      </c>
      <c r="FU743" s="519">
        <v>0</v>
      </c>
      <c r="FV743" s="519">
        <v>0</v>
      </c>
      <c r="FW743" s="519">
        <v>0</v>
      </c>
      <c r="FX743" s="519">
        <v>0</v>
      </c>
      <c r="FY743" s="519">
        <v>0</v>
      </c>
      <c r="FZ743" s="519">
        <v>0</v>
      </c>
      <c r="GA743" s="519">
        <v>0</v>
      </c>
      <c r="GB743" s="519">
        <v>0</v>
      </c>
      <c r="GC743" s="519">
        <v>0</v>
      </c>
      <c r="GD743" s="519">
        <v>0</v>
      </c>
      <c r="GE743" s="519">
        <v>0</v>
      </c>
      <c r="GF743" s="519">
        <v>0</v>
      </c>
      <c r="GG743" s="519">
        <v>0</v>
      </c>
      <c r="GH743" s="519">
        <v>0</v>
      </c>
      <c r="GI743" s="519">
        <v>0</v>
      </c>
      <c r="GJ743" s="519">
        <v>0</v>
      </c>
      <c r="GK743" s="519">
        <v>0</v>
      </c>
      <c r="GL743" s="519">
        <v>0</v>
      </c>
      <c r="GM743" s="519">
        <v>0</v>
      </c>
      <c r="GN743" s="519">
        <v>0</v>
      </c>
      <c r="GO743" s="519">
        <v>0</v>
      </c>
      <c r="GP743" s="519">
        <v>0</v>
      </c>
      <c r="GQ743" s="519">
        <v>0</v>
      </c>
      <c r="GR743" s="519">
        <v>0</v>
      </c>
      <c r="GS743" s="519">
        <v>0</v>
      </c>
      <c r="GT743" s="519">
        <v>0</v>
      </c>
      <c r="GU743" s="519">
        <v>0</v>
      </c>
      <c r="GV743" s="519">
        <v>0</v>
      </c>
      <c r="GW743" s="519">
        <v>0</v>
      </c>
      <c r="GX743" s="519">
        <v>0</v>
      </c>
      <c r="GY743" s="519">
        <v>0</v>
      </c>
      <c r="GZ743" s="519">
        <v>0</v>
      </c>
      <c r="HA743" s="519">
        <v>0</v>
      </c>
      <c r="HB743" s="519">
        <v>0</v>
      </c>
      <c r="HC743" s="519">
        <v>0</v>
      </c>
      <c r="HD743" s="519">
        <v>0</v>
      </c>
      <c r="HE743" s="519">
        <v>0</v>
      </c>
      <c r="HF743" s="519">
        <v>0</v>
      </c>
      <c r="HG743" s="519">
        <v>0</v>
      </c>
      <c r="HH743" s="519">
        <v>0</v>
      </c>
      <c r="HI743" s="519">
        <v>0</v>
      </c>
      <c r="HJ743" s="519">
        <v>0</v>
      </c>
      <c r="HK743" s="519">
        <v>0</v>
      </c>
      <c r="HL743" s="519">
        <v>0</v>
      </c>
      <c r="HM743" s="519">
        <v>0</v>
      </c>
      <c r="HN743" s="519">
        <v>0</v>
      </c>
      <c r="HO743" s="519">
        <v>0</v>
      </c>
      <c r="HP743" s="519">
        <v>0</v>
      </c>
      <c r="HQ743" s="519">
        <v>0</v>
      </c>
      <c r="HR743" s="519">
        <v>0</v>
      </c>
      <c r="HS743" s="519">
        <v>0</v>
      </c>
      <c r="HT743" s="519">
        <v>0</v>
      </c>
      <c r="HU743" s="519">
        <v>0</v>
      </c>
      <c r="HV743" s="519">
        <v>0</v>
      </c>
      <c r="HW743" s="519">
        <v>0</v>
      </c>
      <c r="HX743" s="519">
        <v>0</v>
      </c>
      <c r="HY743" s="519">
        <v>0</v>
      </c>
      <c r="HZ743" s="519">
        <v>0</v>
      </c>
      <c r="IA743" s="519">
        <v>0</v>
      </c>
      <c r="IB743" s="519">
        <v>0</v>
      </c>
      <c r="IC743" s="519">
        <v>0</v>
      </c>
      <c r="ID743" s="519">
        <v>0</v>
      </c>
      <c r="IE743" s="519">
        <v>0</v>
      </c>
      <c r="IF743" s="519">
        <v>0</v>
      </c>
      <c r="IG743" s="519">
        <v>0</v>
      </c>
      <c r="IH743" s="519">
        <v>0</v>
      </c>
      <c r="II743" s="519">
        <v>0</v>
      </c>
      <c r="IJ743" s="519">
        <v>0</v>
      </c>
      <c r="IK743" s="519">
        <v>0</v>
      </c>
    </row>
    <row r="744" spans="2:245" hidden="1">
      <c r="B744" s="519" t="s">
        <v>1058</v>
      </c>
      <c r="C744" s="519"/>
      <c r="D744" s="519"/>
      <c r="E744" s="519"/>
      <c r="F744" s="519">
        <v>2</v>
      </c>
      <c r="G744" s="519"/>
      <c r="H744" s="519">
        <v>13</v>
      </c>
      <c r="I744" s="519">
        <v>2</v>
      </c>
      <c r="J744" s="519" t="str">
        <f t="shared" si="36"/>
        <v>SDN10021302</v>
      </c>
      <c r="K744" s="519">
        <v>960</v>
      </c>
      <c r="M744" s="337"/>
      <c r="N744" s="519" t="s">
        <v>1062</v>
      </c>
      <c r="O744" s="519" t="s">
        <v>1060</v>
      </c>
      <c r="P744" s="519">
        <v>32</v>
      </c>
      <c r="Q744" s="521" t="str">
        <f t="shared" si="34"/>
        <v>SDN200232</v>
      </c>
      <c r="R744" s="519">
        <v>0</v>
      </c>
      <c r="S744" s="519">
        <v>146</v>
      </c>
      <c r="T744" s="519">
        <v>295</v>
      </c>
      <c r="U744" s="519">
        <v>449</v>
      </c>
      <c r="V744" s="519">
        <v>606</v>
      </c>
      <c r="W744" s="519">
        <v>767</v>
      </c>
      <c r="X744" s="519">
        <v>935</v>
      </c>
      <c r="Y744" s="519">
        <v>1107</v>
      </c>
      <c r="Z744" s="519">
        <v>1286</v>
      </c>
      <c r="AA744" s="519">
        <v>1960</v>
      </c>
      <c r="AB744" s="519">
        <v>2179</v>
      </c>
      <c r="AC744" s="519">
        <v>2407</v>
      </c>
      <c r="AD744" s="519">
        <v>2645</v>
      </c>
      <c r="AE744" s="519">
        <v>2894</v>
      </c>
      <c r="AF744" s="519">
        <v>3156</v>
      </c>
      <c r="AG744" s="519">
        <v>3432</v>
      </c>
      <c r="AH744" s="519">
        <v>3722</v>
      </c>
      <c r="AI744" s="519">
        <v>4027</v>
      </c>
      <c r="AJ744" s="519">
        <v>4349</v>
      </c>
      <c r="AK744" s="519">
        <v>4690</v>
      </c>
      <c r="AL744" s="519">
        <v>4887</v>
      </c>
      <c r="AM744" s="519">
        <v>5097</v>
      </c>
      <c r="AN744" s="519">
        <v>5323</v>
      </c>
      <c r="AO744" s="519">
        <v>5567</v>
      </c>
      <c r="AP744" s="519">
        <v>5826</v>
      </c>
      <c r="AQ744" s="519">
        <v>6104</v>
      </c>
      <c r="AR744" s="519">
        <v>6403</v>
      </c>
      <c r="AS744" s="519">
        <v>6726</v>
      </c>
      <c r="AT744" s="519">
        <v>7078</v>
      </c>
      <c r="AU744" s="519">
        <v>7459</v>
      </c>
      <c r="AV744" s="519">
        <v>7872</v>
      </c>
      <c r="AW744" s="519">
        <v>8324</v>
      </c>
      <c r="AX744" s="519">
        <v>8822</v>
      </c>
      <c r="AY744" s="519">
        <v>9382</v>
      </c>
      <c r="AZ744" s="519">
        <v>0</v>
      </c>
      <c r="BA744" s="519">
        <v>0</v>
      </c>
      <c r="BB744" s="519">
        <v>0</v>
      </c>
      <c r="BC744" s="519">
        <v>0</v>
      </c>
      <c r="BD744" s="519">
        <v>0</v>
      </c>
      <c r="BE744" s="519">
        <v>0</v>
      </c>
      <c r="BF744" s="519">
        <v>0</v>
      </c>
      <c r="BG744" s="519">
        <v>0</v>
      </c>
      <c r="BH744" s="519">
        <v>0</v>
      </c>
      <c r="BI744" s="519">
        <v>0</v>
      </c>
      <c r="BJ744" s="519">
        <v>0</v>
      </c>
      <c r="BK744" s="519">
        <v>0</v>
      </c>
      <c r="BL744" s="519">
        <v>0</v>
      </c>
      <c r="BM744" s="519">
        <v>0</v>
      </c>
      <c r="BN744" s="519">
        <v>0</v>
      </c>
      <c r="BO744" s="519">
        <v>0</v>
      </c>
      <c r="BP744" s="519">
        <v>0</v>
      </c>
      <c r="BQ744" s="519">
        <v>0</v>
      </c>
      <c r="BR744" s="519">
        <v>0</v>
      </c>
      <c r="BS744" s="519">
        <v>0</v>
      </c>
      <c r="BT744" s="519">
        <v>0</v>
      </c>
      <c r="BU744" s="519">
        <v>0</v>
      </c>
      <c r="BV744" s="519">
        <v>0</v>
      </c>
      <c r="BW744" s="519">
        <v>0</v>
      </c>
      <c r="BX744" s="519">
        <v>0</v>
      </c>
      <c r="BY744" s="519">
        <v>0</v>
      </c>
      <c r="BZ744" s="519">
        <v>0</v>
      </c>
      <c r="CA744" s="519">
        <v>0</v>
      </c>
      <c r="CB744" s="519">
        <v>0</v>
      </c>
      <c r="CC744" s="519">
        <v>0</v>
      </c>
      <c r="CD744" s="519">
        <v>0</v>
      </c>
      <c r="CE744" s="519">
        <v>0</v>
      </c>
      <c r="CF744" s="519">
        <v>0</v>
      </c>
      <c r="CG744" s="519">
        <v>0</v>
      </c>
      <c r="CH744" s="519">
        <v>0</v>
      </c>
      <c r="CI744" s="519">
        <v>0</v>
      </c>
      <c r="CJ744" s="519">
        <v>0</v>
      </c>
      <c r="CK744" s="519">
        <v>0</v>
      </c>
      <c r="CL744" s="519">
        <v>0</v>
      </c>
      <c r="CM744" s="519">
        <v>0</v>
      </c>
      <c r="CN744" s="519">
        <v>0</v>
      </c>
      <c r="CO744" s="519">
        <v>0</v>
      </c>
      <c r="CP744" s="519">
        <v>0</v>
      </c>
      <c r="CQ744" s="519">
        <v>0</v>
      </c>
      <c r="CR744" s="519">
        <v>0</v>
      </c>
      <c r="CS744" s="519">
        <v>0</v>
      </c>
      <c r="CT744" s="519">
        <v>0</v>
      </c>
      <c r="CU744" s="519">
        <v>0</v>
      </c>
      <c r="CV744" s="519">
        <v>0</v>
      </c>
      <c r="CW744" s="519">
        <v>0</v>
      </c>
      <c r="CX744" s="519">
        <v>0</v>
      </c>
      <c r="CY744" s="519">
        <v>0</v>
      </c>
      <c r="CZ744" s="519">
        <v>0</v>
      </c>
      <c r="DA744" s="519">
        <v>0</v>
      </c>
      <c r="DB744" s="519">
        <v>0</v>
      </c>
      <c r="DC744" s="519">
        <v>0</v>
      </c>
      <c r="DD744" s="519">
        <v>0</v>
      </c>
      <c r="DE744" s="519">
        <v>0</v>
      </c>
      <c r="DF744" s="519">
        <v>0</v>
      </c>
      <c r="DG744" s="519">
        <v>0</v>
      </c>
      <c r="DH744" s="519">
        <v>0</v>
      </c>
      <c r="DI744" s="519">
        <v>0</v>
      </c>
      <c r="DJ744" s="519">
        <v>0</v>
      </c>
      <c r="DK744" s="519">
        <v>0</v>
      </c>
      <c r="DL744" s="519">
        <v>0</v>
      </c>
      <c r="DM744" s="519">
        <v>0</v>
      </c>
      <c r="DN744" s="519">
        <v>0</v>
      </c>
      <c r="DO744" s="519">
        <v>0</v>
      </c>
      <c r="DP744" s="519">
        <v>0</v>
      </c>
      <c r="DQ744" s="519">
        <v>0</v>
      </c>
      <c r="DR744" s="519">
        <v>0</v>
      </c>
      <c r="DS744" s="519">
        <v>0</v>
      </c>
      <c r="DT744" s="519">
        <v>0</v>
      </c>
      <c r="DU744" s="519">
        <v>0</v>
      </c>
      <c r="DV744" s="519">
        <v>0</v>
      </c>
      <c r="DW744" s="519">
        <v>0</v>
      </c>
      <c r="DX744" s="519">
        <v>0</v>
      </c>
      <c r="DZ744" s="337"/>
      <c r="EA744" s="519" t="s">
        <v>1062</v>
      </c>
      <c r="EB744" s="519" t="s">
        <v>1060</v>
      </c>
      <c r="EC744" s="519">
        <v>32</v>
      </c>
      <c r="ED744" s="521" t="str">
        <f t="shared" si="35"/>
        <v>SDN200232</v>
      </c>
      <c r="EE744" s="519">
        <v>0</v>
      </c>
      <c r="EF744" s="519">
        <v>277</v>
      </c>
      <c r="EG744" s="519">
        <v>541</v>
      </c>
      <c r="EH744" s="519">
        <v>885</v>
      </c>
      <c r="EI744" s="519">
        <v>1225</v>
      </c>
      <c r="EJ744" s="519">
        <v>1555</v>
      </c>
      <c r="EK744" s="519">
        <v>1885</v>
      </c>
      <c r="EL744" s="519">
        <v>2216</v>
      </c>
      <c r="EM744" s="519">
        <v>2547</v>
      </c>
      <c r="EN744" s="519">
        <v>3030</v>
      </c>
      <c r="EO744" s="519">
        <v>3301</v>
      </c>
      <c r="EP744" s="519">
        <v>3574</v>
      </c>
      <c r="EQ744" s="519">
        <v>3852</v>
      </c>
      <c r="ER744" s="519">
        <v>4134</v>
      </c>
      <c r="ES744" s="519">
        <v>4423</v>
      </c>
      <c r="ET744" s="519">
        <v>4720</v>
      </c>
      <c r="EU744" s="519">
        <v>5024</v>
      </c>
      <c r="EV744" s="519">
        <v>5334</v>
      </c>
      <c r="EW744" s="519">
        <v>5655</v>
      </c>
      <c r="EX744" s="519">
        <v>0</v>
      </c>
      <c r="EY744" s="519">
        <v>0</v>
      </c>
      <c r="EZ744" s="519">
        <v>0</v>
      </c>
      <c r="FA744" s="519">
        <v>0</v>
      </c>
      <c r="FB744" s="519">
        <v>0</v>
      </c>
      <c r="FC744" s="519">
        <v>0</v>
      </c>
      <c r="FD744" s="519">
        <v>0</v>
      </c>
      <c r="FE744" s="519">
        <v>0</v>
      </c>
      <c r="FF744" s="519">
        <v>0</v>
      </c>
      <c r="FG744" s="519">
        <v>0</v>
      </c>
      <c r="FH744" s="519">
        <v>0</v>
      </c>
      <c r="FI744" s="519">
        <v>0</v>
      </c>
      <c r="FJ744" s="519">
        <v>0</v>
      </c>
      <c r="FK744" s="519">
        <v>0</v>
      </c>
      <c r="FL744" s="519">
        <v>0</v>
      </c>
      <c r="FM744" s="519">
        <v>0</v>
      </c>
      <c r="FN744" s="519">
        <v>0</v>
      </c>
      <c r="FO744" s="519">
        <v>0</v>
      </c>
      <c r="FP744" s="519">
        <v>0</v>
      </c>
      <c r="FQ744" s="519">
        <v>0</v>
      </c>
      <c r="FR744" s="519">
        <v>0</v>
      </c>
      <c r="FS744" s="519">
        <v>0</v>
      </c>
      <c r="FT744" s="519">
        <v>0</v>
      </c>
      <c r="FU744" s="519">
        <v>0</v>
      </c>
      <c r="FV744" s="519">
        <v>0</v>
      </c>
      <c r="FW744" s="519">
        <v>0</v>
      </c>
      <c r="FX744" s="519">
        <v>0</v>
      </c>
      <c r="FY744" s="519">
        <v>0</v>
      </c>
      <c r="FZ744" s="519">
        <v>0</v>
      </c>
      <c r="GA744" s="519">
        <v>0</v>
      </c>
      <c r="GB744" s="519">
        <v>0</v>
      </c>
      <c r="GC744" s="519">
        <v>0</v>
      </c>
      <c r="GD744" s="519">
        <v>0</v>
      </c>
      <c r="GE744" s="519">
        <v>0</v>
      </c>
      <c r="GF744" s="519">
        <v>0</v>
      </c>
      <c r="GG744" s="519">
        <v>0</v>
      </c>
      <c r="GH744" s="519">
        <v>0</v>
      </c>
      <c r="GI744" s="519">
        <v>0</v>
      </c>
      <c r="GJ744" s="519">
        <v>0</v>
      </c>
      <c r="GK744" s="519">
        <v>0</v>
      </c>
      <c r="GL744" s="519">
        <v>0</v>
      </c>
      <c r="GM744" s="519">
        <v>0</v>
      </c>
      <c r="GN744" s="519">
        <v>0</v>
      </c>
      <c r="GO744" s="519">
        <v>0</v>
      </c>
      <c r="GP744" s="519">
        <v>0</v>
      </c>
      <c r="GQ744" s="519">
        <v>0</v>
      </c>
      <c r="GR744" s="519">
        <v>0</v>
      </c>
      <c r="GS744" s="519">
        <v>0</v>
      </c>
      <c r="GT744" s="519">
        <v>0</v>
      </c>
      <c r="GU744" s="519">
        <v>0</v>
      </c>
      <c r="GV744" s="519">
        <v>0</v>
      </c>
      <c r="GW744" s="519">
        <v>0</v>
      </c>
      <c r="GX744" s="519">
        <v>0</v>
      </c>
      <c r="GY744" s="519">
        <v>0</v>
      </c>
      <c r="GZ744" s="519">
        <v>0</v>
      </c>
      <c r="HA744" s="519">
        <v>0</v>
      </c>
      <c r="HB744" s="519">
        <v>0</v>
      </c>
      <c r="HC744" s="519">
        <v>0</v>
      </c>
      <c r="HD744" s="519">
        <v>0</v>
      </c>
      <c r="HE744" s="519">
        <v>0</v>
      </c>
      <c r="HF744" s="519">
        <v>0</v>
      </c>
      <c r="HG744" s="519">
        <v>0</v>
      </c>
      <c r="HH744" s="519">
        <v>0</v>
      </c>
      <c r="HI744" s="519">
        <v>0</v>
      </c>
      <c r="HJ744" s="519">
        <v>0</v>
      </c>
      <c r="HK744" s="519">
        <v>0</v>
      </c>
      <c r="HL744" s="519">
        <v>0</v>
      </c>
      <c r="HM744" s="519">
        <v>0</v>
      </c>
      <c r="HN744" s="519">
        <v>0</v>
      </c>
      <c r="HO744" s="519">
        <v>0</v>
      </c>
      <c r="HP744" s="519">
        <v>0</v>
      </c>
      <c r="HQ744" s="519">
        <v>0</v>
      </c>
      <c r="HR744" s="519">
        <v>0</v>
      </c>
      <c r="HS744" s="519">
        <v>0</v>
      </c>
      <c r="HT744" s="519">
        <v>0</v>
      </c>
      <c r="HU744" s="519">
        <v>0</v>
      </c>
      <c r="HV744" s="519">
        <v>0</v>
      </c>
      <c r="HW744" s="519">
        <v>0</v>
      </c>
      <c r="HX744" s="519">
        <v>0</v>
      </c>
      <c r="HY744" s="519">
        <v>0</v>
      </c>
      <c r="HZ744" s="519">
        <v>0</v>
      </c>
      <c r="IA744" s="519">
        <v>0</v>
      </c>
      <c r="IB744" s="519">
        <v>0</v>
      </c>
      <c r="IC744" s="519">
        <v>0</v>
      </c>
      <c r="ID744" s="519">
        <v>0</v>
      </c>
      <c r="IE744" s="519">
        <v>0</v>
      </c>
      <c r="IF744" s="519">
        <v>0</v>
      </c>
      <c r="IG744" s="519">
        <v>0</v>
      </c>
      <c r="IH744" s="519">
        <v>0</v>
      </c>
      <c r="II744" s="519">
        <v>0</v>
      </c>
      <c r="IJ744" s="519">
        <v>0</v>
      </c>
      <c r="IK744" s="519">
        <v>0</v>
      </c>
    </row>
    <row r="745" spans="2:245" hidden="1">
      <c r="B745" s="519" t="s">
        <v>1058</v>
      </c>
      <c r="C745" s="519"/>
      <c r="D745" s="519"/>
      <c r="E745" s="519"/>
      <c r="F745" s="519">
        <v>2</v>
      </c>
      <c r="G745" s="519"/>
      <c r="H745" s="519">
        <v>13</v>
      </c>
      <c r="I745" s="519">
        <v>3</v>
      </c>
      <c r="J745" s="519" t="str">
        <f t="shared" si="36"/>
        <v>SDN10021303</v>
      </c>
      <c r="K745" s="519">
        <v>960</v>
      </c>
      <c r="M745" s="337"/>
      <c r="N745" s="519" t="s">
        <v>1062</v>
      </c>
      <c r="O745" s="519" t="s">
        <v>1060</v>
      </c>
      <c r="P745" s="519">
        <v>33</v>
      </c>
      <c r="Q745" s="521" t="str">
        <f t="shared" ref="Q745:Q808" si="37">N745&amp;TEXT(O745,"00")&amp;TEXT(P745,"00")</f>
        <v>SDN200233</v>
      </c>
      <c r="R745" s="519">
        <v>0</v>
      </c>
      <c r="S745" s="519">
        <v>142</v>
      </c>
      <c r="T745" s="519">
        <v>287</v>
      </c>
      <c r="U745" s="519">
        <v>436</v>
      </c>
      <c r="V745" s="519">
        <v>590</v>
      </c>
      <c r="W745" s="519">
        <v>747</v>
      </c>
      <c r="X745" s="519">
        <v>910</v>
      </c>
      <c r="Y745" s="519">
        <v>1079</v>
      </c>
      <c r="Z745" s="519">
        <v>1253</v>
      </c>
      <c r="AA745" s="519">
        <v>1911</v>
      </c>
      <c r="AB745" s="519">
        <v>2126</v>
      </c>
      <c r="AC745" s="519">
        <v>2349</v>
      </c>
      <c r="AD745" s="519">
        <v>2583</v>
      </c>
      <c r="AE745" s="519">
        <v>2828</v>
      </c>
      <c r="AF745" s="519">
        <v>3087</v>
      </c>
      <c r="AG745" s="519">
        <v>3357</v>
      </c>
      <c r="AH745" s="519">
        <v>3641</v>
      </c>
      <c r="AI745" s="519">
        <v>3942</v>
      </c>
      <c r="AJ745" s="519">
        <v>4259</v>
      </c>
      <c r="AK745" s="519">
        <v>4594</v>
      </c>
      <c r="AL745" s="519">
        <v>4789</v>
      </c>
      <c r="AM745" s="519">
        <v>4999</v>
      </c>
      <c r="AN745" s="519">
        <v>5224</v>
      </c>
      <c r="AO745" s="519">
        <v>5465</v>
      </c>
      <c r="AP745" s="519">
        <v>5725</v>
      </c>
      <c r="AQ745" s="519">
        <v>6005</v>
      </c>
      <c r="AR745" s="519">
        <v>6307</v>
      </c>
      <c r="AS745" s="519">
        <v>6636</v>
      </c>
      <c r="AT745" s="519">
        <v>6992</v>
      </c>
      <c r="AU745" s="519">
        <v>7378</v>
      </c>
      <c r="AV745" s="519">
        <v>7800</v>
      </c>
      <c r="AW745" s="519">
        <v>8265</v>
      </c>
      <c r="AX745" s="519">
        <v>8788</v>
      </c>
      <c r="AY745" s="519">
        <v>9365</v>
      </c>
      <c r="AZ745" s="519">
        <v>0</v>
      </c>
      <c r="BA745" s="519">
        <v>0</v>
      </c>
      <c r="BB745" s="519">
        <v>0</v>
      </c>
      <c r="BC745" s="519">
        <v>0</v>
      </c>
      <c r="BD745" s="519">
        <v>0</v>
      </c>
      <c r="BE745" s="519">
        <v>0</v>
      </c>
      <c r="BF745" s="519">
        <v>0</v>
      </c>
      <c r="BG745" s="519">
        <v>0</v>
      </c>
      <c r="BH745" s="519">
        <v>0</v>
      </c>
      <c r="BI745" s="519">
        <v>0</v>
      </c>
      <c r="BJ745" s="519">
        <v>0</v>
      </c>
      <c r="BK745" s="519">
        <v>0</v>
      </c>
      <c r="BL745" s="519">
        <v>0</v>
      </c>
      <c r="BM745" s="519">
        <v>0</v>
      </c>
      <c r="BN745" s="519">
        <v>0</v>
      </c>
      <c r="BO745" s="519">
        <v>0</v>
      </c>
      <c r="BP745" s="519">
        <v>0</v>
      </c>
      <c r="BQ745" s="519">
        <v>0</v>
      </c>
      <c r="BR745" s="519">
        <v>0</v>
      </c>
      <c r="BS745" s="519">
        <v>0</v>
      </c>
      <c r="BT745" s="519">
        <v>0</v>
      </c>
      <c r="BU745" s="519">
        <v>0</v>
      </c>
      <c r="BV745" s="519">
        <v>0</v>
      </c>
      <c r="BW745" s="519">
        <v>0</v>
      </c>
      <c r="BX745" s="519">
        <v>0</v>
      </c>
      <c r="BY745" s="519">
        <v>0</v>
      </c>
      <c r="BZ745" s="519">
        <v>0</v>
      </c>
      <c r="CA745" s="519">
        <v>0</v>
      </c>
      <c r="CB745" s="519">
        <v>0</v>
      </c>
      <c r="CC745" s="519">
        <v>0</v>
      </c>
      <c r="CD745" s="519">
        <v>0</v>
      </c>
      <c r="CE745" s="519">
        <v>0</v>
      </c>
      <c r="CF745" s="519">
        <v>0</v>
      </c>
      <c r="CG745" s="519">
        <v>0</v>
      </c>
      <c r="CH745" s="519">
        <v>0</v>
      </c>
      <c r="CI745" s="519">
        <v>0</v>
      </c>
      <c r="CJ745" s="519">
        <v>0</v>
      </c>
      <c r="CK745" s="519">
        <v>0</v>
      </c>
      <c r="CL745" s="519">
        <v>0</v>
      </c>
      <c r="CM745" s="519">
        <v>0</v>
      </c>
      <c r="CN745" s="519">
        <v>0</v>
      </c>
      <c r="CO745" s="519">
        <v>0</v>
      </c>
      <c r="CP745" s="519">
        <v>0</v>
      </c>
      <c r="CQ745" s="519">
        <v>0</v>
      </c>
      <c r="CR745" s="519">
        <v>0</v>
      </c>
      <c r="CS745" s="519">
        <v>0</v>
      </c>
      <c r="CT745" s="519">
        <v>0</v>
      </c>
      <c r="CU745" s="519">
        <v>0</v>
      </c>
      <c r="CV745" s="519">
        <v>0</v>
      </c>
      <c r="CW745" s="519">
        <v>0</v>
      </c>
      <c r="CX745" s="519">
        <v>0</v>
      </c>
      <c r="CY745" s="519">
        <v>0</v>
      </c>
      <c r="CZ745" s="519">
        <v>0</v>
      </c>
      <c r="DA745" s="519">
        <v>0</v>
      </c>
      <c r="DB745" s="519">
        <v>0</v>
      </c>
      <c r="DC745" s="519">
        <v>0</v>
      </c>
      <c r="DD745" s="519">
        <v>0</v>
      </c>
      <c r="DE745" s="519">
        <v>0</v>
      </c>
      <c r="DF745" s="519">
        <v>0</v>
      </c>
      <c r="DG745" s="519">
        <v>0</v>
      </c>
      <c r="DH745" s="519">
        <v>0</v>
      </c>
      <c r="DI745" s="519">
        <v>0</v>
      </c>
      <c r="DJ745" s="519">
        <v>0</v>
      </c>
      <c r="DK745" s="519">
        <v>0</v>
      </c>
      <c r="DL745" s="519">
        <v>0</v>
      </c>
      <c r="DM745" s="519">
        <v>0</v>
      </c>
      <c r="DN745" s="519">
        <v>0</v>
      </c>
      <c r="DO745" s="519">
        <v>0</v>
      </c>
      <c r="DP745" s="519">
        <v>0</v>
      </c>
      <c r="DQ745" s="519">
        <v>0</v>
      </c>
      <c r="DR745" s="519">
        <v>0</v>
      </c>
      <c r="DS745" s="519">
        <v>0</v>
      </c>
      <c r="DT745" s="519">
        <v>0</v>
      </c>
      <c r="DU745" s="519">
        <v>0</v>
      </c>
      <c r="DV745" s="519">
        <v>0</v>
      </c>
      <c r="DW745" s="519">
        <v>0</v>
      </c>
      <c r="DX745" s="519">
        <v>0</v>
      </c>
      <c r="DZ745" s="337"/>
      <c r="EA745" s="519" t="s">
        <v>1062</v>
      </c>
      <c r="EB745" s="519" t="s">
        <v>1060</v>
      </c>
      <c r="EC745" s="519">
        <v>33</v>
      </c>
      <c r="ED745" s="521" t="str">
        <f t="shared" ref="ED745:ED808" si="38">EA745&amp;TEXT(EB745,"00")&amp;TEXT(EC745,"00")</f>
        <v>SDN200233</v>
      </c>
      <c r="EE745" s="519">
        <v>0</v>
      </c>
      <c r="EF745" s="519">
        <v>268</v>
      </c>
      <c r="EG745" s="519">
        <v>524</v>
      </c>
      <c r="EH745" s="519">
        <v>851</v>
      </c>
      <c r="EI745" s="519">
        <v>1181</v>
      </c>
      <c r="EJ745" s="519">
        <v>1502</v>
      </c>
      <c r="EK745" s="519">
        <v>1822</v>
      </c>
      <c r="EL745" s="519">
        <v>2146</v>
      </c>
      <c r="EM745" s="519">
        <v>2467</v>
      </c>
      <c r="EN745" s="519">
        <v>2942</v>
      </c>
      <c r="EO745" s="519">
        <v>3209</v>
      </c>
      <c r="EP745" s="519">
        <v>3476</v>
      </c>
      <c r="EQ745" s="519">
        <v>3749</v>
      </c>
      <c r="ER745" s="519">
        <v>4027</v>
      </c>
      <c r="ES745" s="519">
        <v>4314</v>
      </c>
      <c r="ET745" s="519">
        <v>4604</v>
      </c>
      <c r="EU745" s="519">
        <v>4901</v>
      </c>
      <c r="EV745" s="519">
        <v>5208</v>
      </c>
      <c r="EW745" s="519">
        <v>5523</v>
      </c>
      <c r="EX745" s="519">
        <v>0</v>
      </c>
      <c r="EY745" s="519">
        <v>0</v>
      </c>
      <c r="EZ745" s="519">
        <v>0</v>
      </c>
      <c r="FA745" s="519">
        <v>0</v>
      </c>
      <c r="FB745" s="519">
        <v>0</v>
      </c>
      <c r="FC745" s="519">
        <v>0</v>
      </c>
      <c r="FD745" s="519">
        <v>0</v>
      </c>
      <c r="FE745" s="519">
        <v>0</v>
      </c>
      <c r="FF745" s="519">
        <v>0</v>
      </c>
      <c r="FG745" s="519">
        <v>0</v>
      </c>
      <c r="FH745" s="519">
        <v>0</v>
      </c>
      <c r="FI745" s="519">
        <v>0</v>
      </c>
      <c r="FJ745" s="519">
        <v>0</v>
      </c>
      <c r="FK745" s="519">
        <v>0</v>
      </c>
      <c r="FL745" s="519">
        <v>0</v>
      </c>
      <c r="FM745" s="519">
        <v>0</v>
      </c>
      <c r="FN745" s="519">
        <v>0</v>
      </c>
      <c r="FO745" s="519">
        <v>0</v>
      </c>
      <c r="FP745" s="519">
        <v>0</v>
      </c>
      <c r="FQ745" s="519">
        <v>0</v>
      </c>
      <c r="FR745" s="519">
        <v>0</v>
      </c>
      <c r="FS745" s="519">
        <v>0</v>
      </c>
      <c r="FT745" s="519">
        <v>0</v>
      </c>
      <c r="FU745" s="519">
        <v>0</v>
      </c>
      <c r="FV745" s="519">
        <v>0</v>
      </c>
      <c r="FW745" s="519">
        <v>0</v>
      </c>
      <c r="FX745" s="519">
        <v>0</v>
      </c>
      <c r="FY745" s="519">
        <v>0</v>
      </c>
      <c r="FZ745" s="519">
        <v>0</v>
      </c>
      <c r="GA745" s="519">
        <v>0</v>
      </c>
      <c r="GB745" s="519">
        <v>0</v>
      </c>
      <c r="GC745" s="519">
        <v>0</v>
      </c>
      <c r="GD745" s="519">
        <v>0</v>
      </c>
      <c r="GE745" s="519">
        <v>0</v>
      </c>
      <c r="GF745" s="519">
        <v>0</v>
      </c>
      <c r="GG745" s="519">
        <v>0</v>
      </c>
      <c r="GH745" s="519">
        <v>0</v>
      </c>
      <c r="GI745" s="519">
        <v>0</v>
      </c>
      <c r="GJ745" s="519">
        <v>0</v>
      </c>
      <c r="GK745" s="519">
        <v>0</v>
      </c>
      <c r="GL745" s="519">
        <v>0</v>
      </c>
      <c r="GM745" s="519">
        <v>0</v>
      </c>
      <c r="GN745" s="519">
        <v>0</v>
      </c>
      <c r="GO745" s="519">
        <v>0</v>
      </c>
      <c r="GP745" s="519">
        <v>0</v>
      </c>
      <c r="GQ745" s="519">
        <v>0</v>
      </c>
      <c r="GR745" s="519">
        <v>0</v>
      </c>
      <c r="GS745" s="519">
        <v>0</v>
      </c>
      <c r="GT745" s="519">
        <v>0</v>
      </c>
      <c r="GU745" s="519">
        <v>0</v>
      </c>
      <c r="GV745" s="519">
        <v>0</v>
      </c>
      <c r="GW745" s="519">
        <v>0</v>
      </c>
      <c r="GX745" s="519">
        <v>0</v>
      </c>
      <c r="GY745" s="519">
        <v>0</v>
      </c>
      <c r="GZ745" s="519">
        <v>0</v>
      </c>
      <c r="HA745" s="519">
        <v>0</v>
      </c>
      <c r="HB745" s="519">
        <v>0</v>
      </c>
      <c r="HC745" s="519">
        <v>0</v>
      </c>
      <c r="HD745" s="519">
        <v>0</v>
      </c>
      <c r="HE745" s="519">
        <v>0</v>
      </c>
      <c r="HF745" s="519">
        <v>0</v>
      </c>
      <c r="HG745" s="519">
        <v>0</v>
      </c>
      <c r="HH745" s="519">
        <v>0</v>
      </c>
      <c r="HI745" s="519">
        <v>0</v>
      </c>
      <c r="HJ745" s="519">
        <v>0</v>
      </c>
      <c r="HK745" s="519">
        <v>0</v>
      </c>
      <c r="HL745" s="519">
        <v>0</v>
      </c>
      <c r="HM745" s="519">
        <v>0</v>
      </c>
      <c r="HN745" s="519">
        <v>0</v>
      </c>
      <c r="HO745" s="519">
        <v>0</v>
      </c>
      <c r="HP745" s="519">
        <v>0</v>
      </c>
      <c r="HQ745" s="519">
        <v>0</v>
      </c>
      <c r="HR745" s="519">
        <v>0</v>
      </c>
      <c r="HS745" s="519">
        <v>0</v>
      </c>
      <c r="HT745" s="519">
        <v>0</v>
      </c>
      <c r="HU745" s="519">
        <v>0</v>
      </c>
      <c r="HV745" s="519">
        <v>0</v>
      </c>
      <c r="HW745" s="519">
        <v>0</v>
      </c>
      <c r="HX745" s="519">
        <v>0</v>
      </c>
      <c r="HY745" s="519">
        <v>0</v>
      </c>
      <c r="HZ745" s="519">
        <v>0</v>
      </c>
      <c r="IA745" s="519">
        <v>0</v>
      </c>
      <c r="IB745" s="519">
        <v>0</v>
      </c>
      <c r="IC745" s="519">
        <v>0</v>
      </c>
      <c r="ID745" s="519">
        <v>0</v>
      </c>
      <c r="IE745" s="519">
        <v>0</v>
      </c>
      <c r="IF745" s="519">
        <v>0</v>
      </c>
      <c r="IG745" s="519">
        <v>0</v>
      </c>
      <c r="IH745" s="519">
        <v>0</v>
      </c>
      <c r="II745" s="519">
        <v>0</v>
      </c>
      <c r="IJ745" s="519">
        <v>0</v>
      </c>
      <c r="IK745" s="519">
        <v>0</v>
      </c>
    </row>
    <row r="746" spans="2:245" hidden="1">
      <c r="B746" s="519" t="s">
        <v>1058</v>
      </c>
      <c r="C746" s="519"/>
      <c r="D746" s="519"/>
      <c r="E746" s="519"/>
      <c r="F746" s="519">
        <v>2</v>
      </c>
      <c r="G746" s="519"/>
      <c r="H746" s="519">
        <v>13</v>
      </c>
      <c r="I746" s="519">
        <v>4</v>
      </c>
      <c r="J746" s="519" t="str">
        <f t="shared" si="36"/>
        <v>SDN10021304</v>
      </c>
      <c r="K746" s="519">
        <v>960</v>
      </c>
      <c r="M746" s="337"/>
      <c r="N746" s="519" t="s">
        <v>1062</v>
      </c>
      <c r="O746" s="519" t="s">
        <v>1060</v>
      </c>
      <c r="P746" s="519">
        <v>34</v>
      </c>
      <c r="Q746" s="521" t="str">
        <f t="shared" si="37"/>
        <v>SDN200234</v>
      </c>
      <c r="R746" s="519">
        <v>0</v>
      </c>
      <c r="S746" s="519">
        <v>137</v>
      </c>
      <c r="T746" s="519">
        <v>278</v>
      </c>
      <c r="U746" s="519">
        <v>424</v>
      </c>
      <c r="V746" s="519">
        <v>572</v>
      </c>
      <c r="W746" s="519">
        <v>726</v>
      </c>
      <c r="X746" s="519">
        <v>885</v>
      </c>
      <c r="Y746" s="519">
        <v>1049</v>
      </c>
      <c r="Z746" s="519">
        <v>1219</v>
      </c>
      <c r="AA746" s="519">
        <v>1861</v>
      </c>
      <c r="AB746" s="519">
        <v>2070</v>
      </c>
      <c r="AC746" s="519">
        <v>2289</v>
      </c>
      <c r="AD746" s="519">
        <v>2519</v>
      </c>
      <c r="AE746" s="519">
        <v>2760</v>
      </c>
      <c r="AF746" s="519">
        <v>3012</v>
      </c>
      <c r="AG746" s="519">
        <v>3277</v>
      </c>
      <c r="AH746" s="519">
        <v>3557</v>
      </c>
      <c r="AI746" s="519">
        <v>3852</v>
      </c>
      <c r="AJ746" s="519">
        <v>4163</v>
      </c>
      <c r="AK746" s="519">
        <v>4491</v>
      </c>
      <c r="AL746" s="519">
        <v>4685</v>
      </c>
      <c r="AM746" s="519">
        <v>4893</v>
      </c>
      <c r="AN746" s="519">
        <v>5116</v>
      </c>
      <c r="AO746" s="519">
        <v>5357</v>
      </c>
      <c r="AP746" s="519">
        <v>5618</v>
      </c>
      <c r="AQ746" s="519">
        <v>5900</v>
      </c>
      <c r="AR746" s="519">
        <v>6207</v>
      </c>
      <c r="AS746" s="519">
        <v>6538</v>
      </c>
      <c r="AT746" s="519">
        <v>6898</v>
      </c>
      <c r="AU746" s="519">
        <v>7291</v>
      </c>
      <c r="AV746" s="519">
        <v>7724</v>
      </c>
      <c r="AW746" s="519">
        <v>8211</v>
      </c>
      <c r="AX746" s="519">
        <v>8748</v>
      </c>
      <c r="AY746" s="519">
        <v>9339</v>
      </c>
      <c r="AZ746" s="519">
        <v>0</v>
      </c>
      <c r="BA746" s="519">
        <v>0</v>
      </c>
      <c r="BB746" s="519">
        <v>0</v>
      </c>
      <c r="BC746" s="519">
        <v>0</v>
      </c>
      <c r="BD746" s="519">
        <v>0</v>
      </c>
      <c r="BE746" s="519">
        <v>0</v>
      </c>
      <c r="BF746" s="519">
        <v>0</v>
      </c>
      <c r="BG746" s="519">
        <v>0</v>
      </c>
      <c r="BH746" s="519">
        <v>0</v>
      </c>
      <c r="BI746" s="519">
        <v>0</v>
      </c>
      <c r="BJ746" s="519">
        <v>0</v>
      </c>
      <c r="BK746" s="519">
        <v>0</v>
      </c>
      <c r="BL746" s="519">
        <v>0</v>
      </c>
      <c r="BM746" s="519">
        <v>0</v>
      </c>
      <c r="BN746" s="519">
        <v>0</v>
      </c>
      <c r="BO746" s="519">
        <v>0</v>
      </c>
      <c r="BP746" s="519">
        <v>0</v>
      </c>
      <c r="BQ746" s="519">
        <v>0</v>
      </c>
      <c r="BR746" s="519">
        <v>0</v>
      </c>
      <c r="BS746" s="519">
        <v>0</v>
      </c>
      <c r="BT746" s="519">
        <v>0</v>
      </c>
      <c r="BU746" s="519">
        <v>0</v>
      </c>
      <c r="BV746" s="519">
        <v>0</v>
      </c>
      <c r="BW746" s="519">
        <v>0</v>
      </c>
      <c r="BX746" s="519">
        <v>0</v>
      </c>
      <c r="BY746" s="519">
        <v>0</v>
      </c>
      <c r="BZ746" s="519">
        <v>0</v>
      </c>
      <c r="CA746" s="519">
        <v>0</v>
      </c>
      <c r="CB746" s="519">
        <v>0</v>
      </c>
      <c r="CC746" s="519">
        <v>0</v>
      </c>
      <c r="CD746" s="519">
        <v>0</v>
      </c>
      <c r="CE746" s="519">
        <v>0</v>
      </c>
      <c r="CF746" s="519">
        <v>0</v>
      </c>
      <c r="CG746" s="519">
        <v>0</v>
      </c>
      <c r="CH746" s="519">
        <v>0</v>
      </c>
      <c r="CI746" s="519">
        <v>0</v>
      </c>
      <c r="CJ746" s="519">
        <v>0</v>
      </c>
      <c r="CK746" s="519">
        <v>0</v>
      </c>
      <c r="CL746" s="519">
        <v>0</v>
      </c>
      <c r="CM746" s="519">
        <v>0</v>
      </c>
      <c r="CN746" s="519">
        <v>0</v>
      </c>
      <c r="CO746" s="519">
        <v>0</v>
      </c>
      <c r="CP746" s="519">
        <v>0</v>
      </c>
      <c r="CQ746" s="519">
        <v>0</v>
      </c>
      <c r="CR746" s="519">
        <v>0</v>
      </c>
      <c r="CS746" s="519">
        <v>0</v>
      </c>
      <c r="CT746" s="519">
        <v>0</v>
      </c>
      <c r="CU746" s="519">
        <v>0</v>
      </c>
      <c r="CV746" s="519">
        <v>0</v>
      </c>
      <c r="CW746" s="519">
        <v>0</v>
      </c>
      <c r="CX746" s="519">
        <v>0</v>
      </c>
      <c r="CY746" s="519">
        <v>0</v>
      </c>
      <c r="CZ746" s="519">
        <v>0</v>
      </c>
      <c r="DA746" s="519">
        <v>0</v>
      </c>
      <c r="DB746" s="519">
        <v>0</v>
      </c>
      <c r="DC746" s="519">
        <v>0</v>
      </c>
      <c r="DD746" s="519">
        <v>0</v>
      </c>
      <c r="DE746" s="519">
        <v>0</v>
      </c>
      <c r="DF746" s="519">
        <v>0</v>
      </c>
      <c r="DG746" s="519">
        <v>0</v>
      </c>
      <c r="DH746" s="519">
        <v>0</v>
      </c>
      <c r="DI746" s="519">
        <v>0</v>
      </c>
      <c r="DJ746" s="519">
        <v>0</v>
      </c>
      <c r="DK746" s="519">
        <v>0</v>
      </c>
      <c r="DL746" s="519">
        <v>0</v>
      </c>
      <c r="DM746" s="519">
        <v>0</v>
      </c>
      <c r="DN746" s="519">
        <v>0</v>
      </c>
      <c r="DO746" s="519">
        <v>0</v>
      </c>
      <c r="DP746" s="519">
        <v>0</v>
      </c>
      <c r="DQ746" s="519">
        <v>0</v>
      </c>
      <c r="DR746" s="519">
        <v>0</v>
      </c>
      <c r="DS746" s="519">
        <v>0</v>
      </c>
      <c r="DT746" s="519">
        <v>0</v>
      </c>
      <c r="DU746" s="519">
        <v>0</v>
      </c>
      <c r="DV746" s="519">
        <v>0</v>
      </c>
      <c r="DW746" s="519">
        <v>0</v>
      </c>
      <c r="DX746" s="519">
        <v>0</v>
      </c>
      <c r="DZ746" s="337"/>
      <c r="EA746" s="519" t="s">
        <v>1062</v>
      </c>
      <c r="EB746" s="519" t="s">
        <v>1060</v>
      </c>
      <c r="EC746" s="519">
        <v>34</v>
      </c>
      <c r="ED746" s="521" t="str">
        <f t="shared" si="38"/>
        <v>SDN200234</v>
      </c>
      <c r="EE746" s="519">
        <v>0</v>
      </c>
      <c r="EF746" s="519">
        <v>257</v>
      </c>
      <c r="EG746" s="519">
        <v>506</v>
      </c>
      <c r="EH746" s="519">
        <v>819</v>
      </c>
      <c r="EI746" s="519">
        <v>1137</v>
      </c>
      <c r="EJ746" s="519">
        <v>1449</v>
      </c>
      <c r="EK746" s="519">
        <v>1761</v>
      </c>
      <c r="EL746" s="519">
        <v>2075</v>
      </c>
      <c r="EM746" s="519">
        <v>2387</v>
      </c>
      <c r="EN746" s="519">
        <v>2855</v>
      </c>
      <c r="EO746" s="519">
        <v>3113</v>
      </c>
      <c r="EP746" s="519">
        <v>3376</v>
      </c>
      <c r="EQ746" s="519">
        <v>3645</v>
      </c>
      <c r="ER746" s="519">
        <v>3919</v>
      </c>
      <c r="ES746" s="519">
        <v>4197</v>
      </c>
      <c r="ET746" s="519">
        <v>4481</v>
      </c>
      <c r="EU746" s="519">
        <v>4774</v>
      </c>
      <c r="EV746" s="519">
        <v>5075</v>
      </c>
      <c r="EW746" s="519">
        <v>5383</v>
      </c>
      <c r="EX746" s="519">
        <v>0</v>
      </c>
      <c r="EY746" s="519">
        <v>0</v>
      </c>
      <c r="EZ746" s="519">
        <v>0</v>
      </c>
      <c r="FA746" s="519">
        <v>0</v>
      </c>
      <c r="FB746" s="519">
        <v>0</v>
      </c>
      <c r="FC746" s="519">
        <v>0</v>
      </c>
      <c r="FD746" s="519">
        <v>0</v>
      </c>
      <c r="FE746" s="519">
        <v>0</v>
      </c>
      <c r="FF746" s="519">
        <v>0</v>
      </c>
      <c r="FG746" s="519">
        <v>0</v>
      </c>
      <c r="FH746" s="519">
        <v>0</v>
      </c>
      <c r="FI746" s="519">
        <v>0</v>
      </c>
      <c r="FJ746" s="519">
        <v>0</v>
      </c>
      <c r="FK746" s="519">
        <v>0</v>
      </c>
      <c r="FL746" s="519">
        <v>0</v>
      </c>
      <c r="FM746" s="519">
        <v>0</v>
      </c>
      <c r="FN746" s="519">
        <v>0</v>
      </c>
      <c r="FO746" s="519">
        <v>0</v>
      </c>
      <c r="FP746" s="519">
        <v>0</v>
      </c>
      <c r="FQ746" s="519">
        <v>0</v>
      </c>
      <c r="FR746" s="519">
        <v>0</v>
      </c>
      <c r="FS746" s="519">
        <v>0</v>
      </c>
      <c r="FT746" s="519">
        <v>0</v>
      </c>
      <c r="FU746" s="519">
        <v>0</v>
      </c>
      <c r="FV746" s="519">
        <v>0</v>
      </c>
      <c r="FW746" s="519">
        <v>0</v>
      </c>
      <c r="FX746" s="519">
        <v>0</v>
      </c>
      <c r="FY746" s="519">
        <v>0</v>
      </c>
      <c r="FZ746" s="519">
        <v>0</v>
      </c>
      <c r="GA746" s="519">
        <v>0</v>
      </c>
      <c r="GB746" s="519">
        <v>0</v>
      </c>
      <c r="GC746" s="519">
        <v>0</v>
      </c>
      <c r="GD746" s="519">
        <v>0</v>
      </c>
      <c r="GE746" s="519">
        <v>0</v>
      </c>
      <c r="GF746" s="519">
        <v>0</v>
      </c>
      <c r="GG746" s="519">
        <v>0</v>
      </c>
      <c r="GH746" s="519">
        <v>0</v>
      </c>
      <c r="GI746" s="519">
        <v>0</v>
      </c>
      <c r="GJ746" s="519">
        <v>0</v>
      </c>
      <c r="GK746" s="519">
        <v>0</v>
      </c>
      <c r="GL746" s="519">
        <v>0</v>
      </c>
      <c r="GM746" s="519">
        <v>0</v>
      </c>
      <c r="GN746" s="519">
        <v>0</v>
      </c>
      <c r="GO746" s="519">
        <v>0</v>
      </c>
      <c r="GP746" s="519">
        <v>0</v>
      </c>
      <c r="GQ746" s="519">
        <v>0</v>
      </c>
      <c r="GR746" s="519">
        <v>0</v>
      </c>
      <c r="GS746" s="519">
        <v>0</v>
      </c>
      <c r="GT746" s="519">
        <v>0</v>
      </c>
      <c r="GU746" s="519">
        <v>0</v>
      </c>
      <c r="GV746" s="519">
        <v>0</v>
      </c>
      <c r="GW746" s="519">
        <v>0</v>
      </c>
      <c r="GX746" s="519">
        <v>0</v>
      </c>
      <c r="GY746" s="519">
        <v>0</v>
      </c>
      <c r="GZ746" s="519">
        <v>0</v>
      </c>
      <c r="HA746" s="519">
        <v>0</v>
      </c>
      <c r="HB746" s="519">
        <v>0</v>
      </c>
      <c r="HC746" s="519">
        <v>0</v>
      </c>
      <c r="HD746" s="519">
        <v>0</v>
      </c>
      <c r="HE746" s="519">
        <v>0</v>
      </c>
      <c r="HF746" s="519">
        <v>0</v>
      </c>
      <c r="HG746" s="519">
        <v>0</v>
      </c>
      <c r="HH746" s="519">
        <v>0</v>
      </c>
      <c r="HI746" s="519">
        <v>0</v>
      </c>
      <c r="HJ746" s="519">
        <v>0</v>
      </c>
      <c r="HK746" s="519">
        <v>0</v>
      </c>
      <c r="HL746" s="519">
        <v>0</v>
      </c>
      <c r="HM746" s="519">
        <v>0</v>
      </c>
      <c r="HN746" s="519">
        <v>0</v>
      </c>
      <c r="HO746" s="519">
        <v>0</v>
      </c>
      <c r="HP746" s="519">
        <v>0</v>
      </c>
      <c r="HQ746" s="519">
        <v>0</v>
      </c>
      <c r="HR746" s="519">
        <v>0</v>
      </c>
      <c r="HS746" s="519">
        <v>0</v>
      </c>
      <c r="HT746" s="519">
        <v>0</v>
      </c>
      <c r="HU746" s="519">
        <v>0</v>
      </c>
      <c r="HV746" s="519">
        <v>0</v>
      </c>
      <c r="HW746" s="519">
        <v>0</v>
      </c>
      <c r="HX746" s="519">
        <v>0</v>
      </c>
      <c r="HY746" s="519">
        <v>0</v>
      </c>
      <c r="HZ746" s="519">
        <v>0</v>
      </c>
      <c r="IA746" s="519">
        <v>0</v>
      </c>
      <c r="IB746" s="519">
        <v>0</v>
      </c>
      <c r="IC746" s="519">
        <v>0</v>
      </c>
      <c r="ID746" s="519">
        <v>0</v>
      </c>
      <c r="IE746" s="519">
        <v>0</v>
      </c>
      <c r="IF746" s="519">
        <v>0</v>
      </c>
      <c r="IG746" s="519">
        <v>0</v>
      </c>
      <c r="IH746" s="519">
        <v>0</v>
      </c>
      <c r="II746" s="519">
        <v>0</v>
      </c>
      <c r="IJ746" s="519">
        <v>0</v>
      </c>
      <c r="IK746" s="519">
        <v>0</v>
      </c>
    </row>
    <row r="747" spans="2:245" hidden="1">
      <c r="B747" s="519" t="s">
        <v>1058</v>
      </c>
      <c r="C747" s="519"/>
      <c r="D747" s="519"/>
      <c r="E747" s="519"/>
      <c r="F747" s="519">
        <v>2</v>
      </c>
      <c r="G747" s="519"/>
      <c r="H747" s="519">
        <v>13</v>
      </c>
      <c r="I747" s="519">
        <v>5</v>
      </c>
      <c r="J747" s="519" t="str">
        <f t="shared" si="36"/>
        <v>SDN10021305</v>
      </c>
      <c r="K747" s="519">
        <v>960</v>
      </c>
      <c r="M747" s="337"/>
      <c r="N747" s="519" t="s">
        <v>1062</v>
      </c>
      <c r="O747" s="519" t="s">
        <v>1060</v>
      </c>
      <c r="P747" s="519">
        <v>35</v>
      </c>
      <c r="Q747" s="521" t="str">
        <f t="shared" si="37"/>
        <v>SDN200235</v>
      </c>
      <c r="R747" s="519">
        <v>0</v>
      </c>
      <c r="S747" s="519">
        <v>134</v>
      </c>
      <c r="T747" s="519">
        <v>270</v>
      </c>
      <c r="U747" s="519">
        <v>411</v>
      </c>
      <c r="V747" s="519">
        <v>556</v>
      </c>
      <c r="W747" s="519">
        <v>705</v>
      </c>
      <c r="X747" s="519">
        <v>860</v>
      </c>
      <c r="Y747" s="519">
        <v>1019</v>
      </c>
      <c r="Z747" s="519">
        <v>1185</v>
      </c>
      <c r="AA747" s="519">
        <v>1809</v>
      </c>
      <c r="AB747" s="519">
        <v>2014</v>
      </c>
      <c r="AC747" s="519">
        <v>2229</v>
      </c>
      <c r="AD747" s="519">
        <v>2454</v>
      </c>
      <c r="AE747" s="519">
        <v>2689</v>
      </c>
      <c r="AF747" s="519">
        <v>2935</v>
      </c>
      <c r="AG747" s="519">
        <v>3196</v>
      </c>
      <c r="AH747" s="519">
        <v>3470</v>
      </c>
      <c r="AI747" s="519">
        <v>3759</v>
      </c>
      <c r="AJ747" s="519">
        <v>4063</v>
      </c>
      <c r="AK747" s="519">
        <v>4385</v>
      </c>
      <c r="AL747" s="519">
        <v>4577</v>
      </c>
      <c r="AM747" s="519">
        <v>4782</v>
      </c>
      <c r="AN747" s="519">
        <v>5004</v>
      </c>
      <c r="AO747" s="519">
        <v>5246</v>
      </c>
      <c r="AP747" s="519">
        <v>5508</v>
      </c>
      <c r="AQ747" s="519">
        <v>5793</v>
      </c>
      <c r="AR747" s="519">
        <v>6102</v>
      </c>
      <c r="AS747" s="519">
        <v>6436</v>
      </c>
      <c r="AT747" s="519">
        <v>6801</v>
      </c>
      <c r="AU747" s="519">
        <v>7203</v>
      </c>
      <c r="AV747" s="519">
        <v>7655</v>
      </c>
      <c r="AW747" s="519">
        <v>8154</v>
      </c>
      <c r="AX747" s="519">
        <v>8702</v>
      </c>
      <c r="AY747" s="519">
        <v>9316</v>
      </c>
      <c r="AZ747" s="519">
        <v>0</v>
      </c>
      <c r="BA747" s="519">
        <v>0</v>
      </c>
      <c r="BB747" s="519">
        <v>0</v>
      </c>
      <c r="BC747" s="519">
        <v>0</v>
      </c>
      <c r="BD747" s="519">
        <v>0</v>
      </c>
      <c r="BE747" s="519">
        <v>0</v>
      </c>
      <c r="BF747" s="519">
        <v>0</v>
      </c>
      <c r="BG747" s="519">
        <v>0</v>
      </c>
      <c r="BH747" s="519">
        <v>0</v>
      </c>
      <c r="BI747" s="519">
        <v>0</v>
      </c>
      <c r="BJ747" s="519">
        <v>0</v>
      </c>
      <c r="BK747" s="519">
        <v>0</v>
      </c>
      <c r="BL747" s="519">
        <v>0</v>
      </c>
      <c r="BM747" s="519">
        <v>0</v>
      </c>
      <c r="BN747" s="519">
        <v>0</v>
      </c>
      <c r="BO747" s="519">
        <v>0</v>
      </c>
      <c r="BP747" s="519">
        <v>0</v>
      </c>
      <c r="BQ747" s="519">
        <v>0</v>
      </c>
      <c r="BR747" s="519">
        <v>0</v>
      </c>
      <c r="BS747" s="519">
        <v>0</v>
      </c>
      <c r="BT747" s="519">
        <v>0</v>
      </c>
      <c r="BU747" s="519">
        <v>0</v>
      </c>
      <c r="BV747" s="519">
        <v>0</v>
      </c>
      <c r="BW747" s="519">
        <v>0</v>
      </c>
      <c r="BX747" s="519">
        <v>0</v>
      </c>
      <c r="BY747" s="519">
        <v>0</v>
      </c>
      <c r="BZ747" s="519">
        <v>0</v>
      </c>
      <c r="CA747" s="519">
        <v>0</v>
      </c>
      <c r="CB747" s="519">
        <v>0</v>
      </c>
      <c r="CC747" s="519">
        <v>0</v>
      </c>
      <c r="CD747" s="519">
        <v>0</v>
      </c>
      <c r="CE747" s="519">
        <v>0</v>
      </c>
      <c r="CF747" s="519">
        <v>0</v>
      </c>
      <c r="CG747" s="519">
        <v>0</v>
      </c>
      <c r="CH747" s="519">
        <v>0</v>
      </c>
      <c r="CI747" s="519">
        <v>0</v>
      </c>
      <c r="CJ747" s="519">
        <v>0</v>
      </c>
      <c r="CK747" s="519">
        <v>0</v>
      </c>
      <c r="CL747" s="519">
        <v>0</v>
      </c>
      <c r="CM747" s="519">
        <v>0</v>
      </c>
      <c r="CN747" s="519">
        <v>0</v>
      </c>
      <c r="CO747" s="519">
        <v>0</v>
      </c>
      <c r="CP747" s="519">
        <v>0</v>
      </c>
      <c r="CQ747" s="519">
        <v>0</v>
      </c>
      <c r="CR747" s="519">
        <v>0</v>
      </c>
      <c r="CS747" s="519">
        <v>0</v>
      </c>
      <c r="CT747" s="519">
        <v>0</v>
      </c>
      <c r="CU747" s="519">
        <v>0</v>
      </c>
      <c r="CV747" s="519">
        <v>0</v>
      </c>
      <c r="CW747" s="519">
        <v>0</v>
      </c>
      <c r="CX747" s="519">
        <v>0</v>
      </c>
      <c r="CY747" s="519">
        <v>0</v>
      </c>
      <c r="CZ747" s="519">
        <v>0</v>
      </c>
      <c r="DA747" s="519">
        <v>0</v>
      </c>
      <c r="DB747" s="519">
        <v>0</v>
      </c>
      <c r="DC747" s="519">
        <v>0</v>
      </c>
      <c r="DD747" s="519">
        <v>0</v>
      </c>
      <c r="DE747" s="519">
        <v>0</v>
      </c>
      <c r="DF747" s="519">
        <v>0</v>
      </c>
      <c r="DG747" s="519">
        <v>0</v>
      </c>
      <c r="DH747" s="519">
        <v>0</v>
      </c>
      <c r="DI747" s="519">
        <v>0</v>
      </c>
      <c r="DJ747" s="519">
        <v>0</v>
      </c>
      <c r="DK747" s="519">
        <v>0</v>
      </c>
      <c r="DL747" s="519">
        <v>0</v>
      </c>
      <c r="DM747" s="519">
        <v>0</v>
      </c>
      <c r="DN747" s="519">
        <v>0</v>
      </c>
      <c r="DO747" s="519">
        <v>0</v>
      </c>
      <c r="DP747" s="519">
        <v>0</v>
      </c>
      <c r="DQ747" s="519">
        <v>0</v>
      </c>
      <c r="DR747" s="519">
        <v>0</v>
      </c>
      <c r="DS747" s="519">
        <v>0</v>
      </c>
      <c r="DT747" s="519">
        <v>0</v>
      </c>
      <c r="DU747" s="519">
        <v>0</v>
      </c>
      <c r="DV747" s="519">
        <v>0</v>
      </c>
      <c r="DW747" s="519">
        <v>0</v>
      </c>
      <c r="DX747" s="519">
        <v>0</v>
      </c>
      <c r="DZ747" s="337"/>
      <c r="EA747" s="519" t="s">
        <v>1062</v>
      </c>
      <c r="EB747" s="519" t="s">
        <v>1060</v>
      </c>
      <c r="EC747" s="519">
        <v>35</v>
      </c>
      <c r="ED747" s="521" t="str">
        <f t="shared" si="38"/>
        <v>SDN200235</v>
      </c>
      <c r="EE747" s="519">
        <v>0</v>
      </c>
      <c r="EF747" s="519">
        <v>251</v>
      </c>
      <c r="EG747" s="519">
        <v>489</v>
      </c>
      <c r="EH747" s="519">
        <v>785</v>
      </c>
      <c r="EI747" s="519">
        <v>1094</v>
      </c>
      <c r="EJ747" s="519">
        <v>1396</v>
      </c>
      <c r="EK747" s="519">
        <v>1698</v>
      </c>
      <c r="EL747" s="519">
        <v>2002</v>
      </c>
      <c r="EM747" s="519">
        <v>2307</v>
      </c>
      <c r="EN747" s="519">
        <v>2764</v>
      </c>
      <c r="EO747" s="519">
        <v>3018</v>
      </c>
      <c r="EP747" s="519">
        <v>3276</v>
      </c>
      <c r="EQ747" s="519">
        <v>3540</v>
      </c>
      <c r="ER747" s="519">
        <v>3806</v>
      </c>
      <c r="ES747" s="519">
        <v>4077</v>
      </c>
      <c r="ET747" s="519">
        <v>4357</v>
      </c>
      <c r="EU747" s="519">
        <v>4643</v>
      </c>
      <c r="EV747" s="519">
        <v>4937</v>
      </c>
      <c r="EW747" s="519">
        <v>5237</v>
      </c>
      <c r="EX747" s="519">
        <v>0</v>
      </c>
      <c r="EY747" s="519">
        <v>0</v>
      </c>
      <c r="EZ747" s="519">
        <v>0</v>
      </c>
      <c r="FA747" s="519">
        <v>0</v>
      </c>
      <c r="FB747" s="519">
        <v>0</v>
      </c>
      <c r="FC747" s="519">
        <v>0</v>
      </c>
      <c r="FD747" s="519">
        <v>0</v>
      </c>
      <c r="FE747" s="519">
        <v>0</v>
      </c>
      <c r="FF747" s="519">
        <v>0</v>
      </c>
      <c r="FG747" s="519">
        <v>0</v>
      </c>
      <c r="FH747" s="519">
        <v>0</v>
      </c>
      <c r="FI747" s="519">
        <v>0</v>
      </c>
      <c r="FJ747" s="519">
        <v>0</v>
      </c>
      <c r="FK747" s="519">
        <v>0</v>
      </c>
      <c r="FL747" s="519">
        <v>0</v>
      </c>
      <c r="FM747" s="519">
        <v>0</v>
      </c>
      <c r="FN747" s="519">
        <v>0</v>
      </c>
      <c r="FO747" s="519">
        <v>0</v>
      </c>
      <c r="FP747" s="519">
        <v>0</v>
      </c>
      <c r="FQ747" s="519">
        <v>0</v>
      </c>
      <c r="FR747" s="519">
        <v>0</v>
      </c>
      <c r="FS747" s="519">
        <v>0</v>
      </c>
      <c r="FT747" s="519">
        <v>0</v>
      </c>
      <c r="FU747" s="519">
        <v>0</v>
      </c>
      <c r="FV747" s="519">
        <v>0</v>
      </c>
      <c r="FW747" s="519">
        <v>0</v>
      </c>
      <c r="FX747" s="519">
        <v>0</v>
      </c>
      <c r="FY747" s="519">
        <v>0</v>
      </c>
      <c r="FZ747" s="519">
        <v>0</v>
      </c>
      <c r="GA747" s="519">
        <v>0</v>
      </c>
      <c r="GB747" s="519">
        <v>0</v>
      </c>
      <c r="GC747" s="519">
        <v>0</v>
      </c>
      <c r="GD747" s="519">
        <v>0</v>
      </c>
      <c r="GE747" s="519">
        <v>0</v>
      </c>
      <c r="GF747" s="519">
        <v>0</v>
      </c>
      <c r="GG747" s="519">
        <v>0</v>
      </c>
      <c r="GH747" s="519">
        <v>0</v>
      </c>
      <c r="GI747" s="519">
        <v>0</v>
      </c>
      <c r="GJ747" s="519">
        <v>0</v>
      </c>
      <c r="GK747" s="519">
        <v>0</v>
      </c>
      <c r="GL747" s="519">
        <v>0</v>
      </c>
      <c r="GM747" s="519">
        <v>0</v>
      </c>
      <c r="GN747" s="519">
        <v>0</v>
      </c>
      <c r="GO747" s="519">
        <v>0</v>
      </c>
      <c r="GP747" s="519">
        <v>0</v>
      </c>
      <c r="GQ747" s="519">
        <v>0</v>
      </c>
      <c r="GR747" s="519">
        <v>0</v>
      </c>
      <c r="GS747" s="519">
        <v>0</v>
      </c>
      <c r="GT747" s="519">
        <v>0</v>
      </c>
      <c r="GU747" s="519">
        <v>0</v>
      </c>
      <c r="GV747" s="519">
        <v>0</v>
      </c>
      <c r="GW747" s="519">
        <v>0</v>
      </c>
      <c r="GX747" s="519">
        <v>0</v>
      </c>
      <c r="GY747" s="519">
        <v>0</v>
      </c>
      <c r="GZ747" s="519">
        <v>0</v>
      </c>
      <c r="HA747" s="519">
        <v>0</v>
      </c>
      <c r="HB747" s="519">
        <v>0</v>
      </c>
      <c r="HC747" s="519">
        <v>0</v>
      </c>
      <c r="HD747" s="519">
        <v>0</v>
      </c>
      <c r="HE747" s="519">
        <v>0</v>
      </c>
      <c r="HF747" s="519">
        <v>0</v>
      </c>
      <c r="HG747" s="519">
        <v>0</v>
      </c>
      <c r="HH747" s="519">
        <v>0</v>
      </c>
      <c r="HI747" s="519">
        <v>0</v>
      </c>
      <c r="HJ747" s="519">
        <v>0</v>
      </c>
      <c r="HK747" s="519">
        <v>0</v>
      </c>
      <c r="HL747" s="519">
        <v>0</v>
      </c>
      <c r="HM747" s="519">
        <v>0</v>
      </c>
      <c r="HN747" s="519">
        <v>0</v>
      </c>
      <c r="HO747" s="519">
        <v>0</v>
      </c>
      <c r="HP747" s="519">
        <v>0</v>
      </c>
      <c r="HQ747" s="519">
        <v>0</v>
      </c>
      <c r="HR747" s="519">
        <v>0</v>
      </c>
      <c r="HS747" s="519">
        <v>0</v>
      </c>
      <c r="HT747" s="519">
        <v>0</v>
      </c>
      <c r="HU747" s="519">
        <v>0</v>
      </c>
      <c r="HV747" s="519">
        <v>0</v>
      </c>
      <c r="HW747" s="519">
        <v>0</v>
      </c>
      <c r="HX747" s="519">
        <v>0</v>
      </c>
      <c r="HY747" s="519">
        <v>0</v>
      </c>
      <c r="HZ747" s="519">
        <v>0</v>
      </c>
      <c r="IA747" s="519">
        <v>0</v>
      </c>
      <c r="IB747" s="519">
        <v>0</v>
      </c>
      <c r="IC747" s="519">
        <v>0</v>
      </c>
      <c r="ID747" s="519">
        <v>0</v>
      </c>
      <c r="IE747" s="519">
        <v>0</v>
      </c>
      <c r="IF747" s="519">
        <v>0</v>
      </c>
      <c r="IG747" s="519">
        <v>0</v>
      </c>
      <c r="IH747" s="519">
        <v>0</v>
      </c>
      <c r="II747" s="519">
        <v>0</v>
      </c>
      <c r="IJ747" s="519">
        <v>0</v>
      </c>
      <c r="IK747" s="519">
        <v>0</v>
      </c>
    </row>
    <row r="748" spans="2:245" hidden="1">
      <c r="B748" s="519" t="s">
        <v>1058</v>
      </c>
      <c r="C748" s="519"/>
      <c r="D748" s="519"/>
      <c r="E748" s="519"/>
      <c r="F748" s="519">
        <v>2</v>
      </c>
      <c r="G748" s="519"/>
      <c r="H748" s="519">
        <v>13</v>
      </c>
      <c r="I748" s="519">
        <v>6</v>
      </c>
      <c r="J748" s="519" t="str">
        <f t="shared" si="36"/>
        <v>SDN10021306</v>
      </c>
      <c r="K748" s="519">
        <v>768</v>
      </c>
      <c r="M748" s="337"/>
      <c r="N748" s="519" t="s">
        <v>1062</v>
      </c>
      <c r="O748" s="519" t="s">
        <v>1060</v>
      </c>
      <c r="P748" s="519">
        <v>36</v>
      </c>
      <c r="Q748" s="521" t="str">
        <f t="shared" si="37"/>
        <v>SDN200236</v>
      </c>
      <c r="R748" s="519">
        <v>0</v>
      </c>
      <c r="S748" s="519">
        <v>129</v>
      </c>
      <c r="T748" s="519">
        <v>261</v>
      </c>
      <c r="U748" s="519">
        <v>398</v>
      </c>
      <c r="V748" s="519">
        <v>538</v>
      </c>
      <c r="W748" s="519">
        <v>683</v>
      </c>
      <c r="X748" s="519">
        <v>833</v>
      </c>
      <c r="Y748" s="519">
        <v>988</v>
      </c>
      <c r="Z748" s="519">
        <v>1148</v>
      </c>
      <c r="AA748" s="519">
        <v>1755</v>
      </c>
      <c r="AB748" s="519">
        <v>1955</v>
      </c>
      <c r="AC748" s="519">
        <v>2164</v>
      </c>
      <c r="AD748" s="519">
        <v>2383</v>
      </c>
      <c r="AE748" s="519">
        <v>2612</v>
      </c>
      <c r="AF748" s="519">
        <v>2853</v>
      </c>
      <c r="AG748" s="519">
        <v>3107</v>
      </c>
      <c r="AH748" s="519">
        <v>3375</v>
      </c>
      <c r="AI748" s="519">
        <v>3656</v>
      </c>
      <c r="AJ748" s="519">
        <v>3953</v>
      </c>
      <c r="AK748" s="519">
        <v>4269</v>
      </c>
      <c r="AL748" s="519">
        <v>4457</v>
      </c>
      <c r="AM748" s="519">
        <v>4661</v>
      </c>
      <c r="AN748" s="519">
        <v>4883</v>
      </c>
      <c r="AO748" s="519">
        <v>5124</v>
      </c>
      <c r="AP748" s="519">
        <v>5388</v>
      </c>
      <c r="AQ748" s="519">
        <v>5674</v>
      </c>
      <c r="AR748" s="519">
        <v>5983</v>
      </c>
      <c r="AS748" s="519">
        <v>6321</v>
      </c>
      <c r="AT748" s="519">
        <v>6693</v>
      </c>
      <c r="AU748" s="519">
        <v>7111</v>
      </c>
      <c r="AV748" s="519">
        <v>7572</v>
      </c>
      <c r="AW748" s="519">
        <v>8079</v>
      </c>
      <c r="AX748" s="519">
        <v>8645</v>
      </c>
      <c r="AY748" s="519">
        <v>9277</v>
      </c>
      <c r="AZ748" s="519">
        <v>0</v>
      </c>
      <c r="BA748" s="519">
        <v>0</v>
      </c>
      <c r="BB748" s="519">
        <v>0</v>
      </c>
      <c r="BC748" s="519">
        <v>0</v>
      </c>
      <c r="BD748" s="519">
        <v>0</v>
      </c>
      <c r="BE748" s="519">
        <v>0</v>
      </c>
      <c r="BF748" s="519">
        <v>0</v>
      </c>
      <c r="BG748" s="519">
        <v>0</v>
      </c>
      <c r="BH748" s="519">
        <v>0</v>
      </c>
      <c r="BI748" s="519">
        <v>0</v>
      </c>
      <c r="BJ748" s="519">
        <v>0</v>
      </c>
      <c r="BK748" s="519">
        <v>0</v>
      </c>
      <c r="BL748" s="519">
        <v>0</v>
      </c>
      <c r="BM748" s="519">
        <v>0</v>
      </c>
      <c r="BN748" s="519">
        <v>0</v>
      </c>
      <c r="BO748" s="519">
        <v>0</v>
      </c>
      <c r="BP748" s="519">
        <v>0</v>
      </c>
      <c r="BQ748" s="519">
        <v>0</v>
      </c>
      <c r="BR748" s="519">
        <v>0</v>
      </c>
      <c r="BS748" s="519">
        <v>0</v>
      </c>
      <c r="BT748" s="519">
        <v>0</v>
      </c>
      <c r="BU748" s="519">
        <v>0</v>
      </c>
      <c r="BV748" s="519">
        <v>0</v>
      </c>
      <c r="BW748" s="519">
        <v>0</v>
      </c>
      <c r="BX748" s="519">
        <v>0</v>
      </c>
      <c r="BY748" s="519">
        <v>0</v>
      </c>
      <c r="BZ748" s="519">
        <v>0</v>
      </c>
      <c r="CA748" s="519">
        <v>0</v>
      </c>
      <c r="CB748" s="519">
        <v>0</v>
      </c>
      <c r="CC748" s="519">
        <v>0</v>
      </c>
      <c r="CD748" s="519">
        <v>0</v>
      </c>
      <c r="CE748" s="519">
        <v>0</v>
      </c>
      <c r="CF748" s="519">
        <v>0</v>
      </c>
      <c r="CG748" s="519">
        <v>0</v>
      </c>
      <c r="CH748" s="519">
        <v>0</v>
      </c>
      <c r="CI748" s="519">
        <v>0</v>
      </c>
      <c r="CJ748" s="519">
        <v>0</v>
      </c>
      <c r="CK748" s="519">
        <v>0</v>
      </c>
      <c r="CL748" s="519">
        <v>0</v>
      </c>
      <c r="CM748" s="519">
        <v>0</v>
      </c>
      <c r="CN748" s="519">
        <v>0</v>
      </c>
      <c r="CO748" s="519">
        <v>0</v>
      </c>
      <c r="CP748" s="519">
        <v>0</v>
      </c>
      <c r="CQ748" s="519">
        <v>0</v>
      </c>
      <c r="CR748" s="519">
        <v>0</v>
      </c>
      <c r="CS748" s="519">
        <v>0</v>
      </c>
      <c r="CT748" s="519">
        <v>0</v>
      </c>
      <c r="CU748" s="519">
        <v>0</v>
      </c>
      <c r="CV748" s="519">
        <v>0</v>
      </c>
      <c r="CW748" s="519">
        <v>0</v>
      </c>
      <c r="CX748" s="519">
        <v>0</v>
      </c>
      <c r="CY748" s="519">
        <v>0</v>
      </c>
      <c r="CZ748" s="519">
        <v>0</v>
      </c>
      <c r="DA748" s="519">
        <v>0</v>
      </c>
      <c r="DB748" s="519">
        <v>0</v>
      </c>
      <c r="DC748" s="519">
        <v>0</v>
      </c>
      <c r="DD748" s="519">
        <v>0</v>
      </c>
      <c r="DE748" s="519">
        <v>0</v>
      </c>
      <c r="DF748" s="519">
        <v>0</v>
      </c>
      <c r="DG748" s="519">
        <v>0</v>
      </c>
      <c r="DH748" s="519">
        <v>0</v>
      </c>
      <c r="DI748" s="519">
        <v>0</v>
      </c>
      <c r="DJ748" s="519">
        <v>0</v>
      </c>
      <c r="DK748" s="519">
        <v>0</v>
      </c>
      <c r="DL748" s="519">
        <v>0</v>
      </c>
      <c r="DM748" s="519">
        <v>0</v>
      </c>
      <c r="DN748" s="519">
        <v>0</v>
      </c>
      <c r="DO748" s="519">
        <v>0</v>
      </c>
      <c r="DP748" s="519">
        <v>0</v>
      </c>
      <c r="DQ748" s="519">
        <v>0</v>
      </c>
      <c r="DR748" s="519">
        <v>0</v>
      </c>
      <c r="DS748" s="519">
        <v>0</v>
      </c>
      <c r="DT748" s="519">
        <v>0</v>
      </c>
      <c r="DU748" s="519">
        <v>0</v>
      </c>
      <c r="DV748" s="519">
        <v>0</v>
      </c>
      <c r="DW748" s="519">
        <v>0</v>
      </c>
      <c r="DX748" s="519">
        <v>0</v>
      </c>
      <c r="DZ748" s="337"/>
      <c r="EA748" s="519" t="s">
        <v>1062</v>
      </c>
      <c r="EB748" s="519" t="s">
        <v>1060</v>
      </c>
      <c r="EC748" s="519">
        <v>36</v>
      </c>
      <c r="ED748" s="521" t="str">
        <f t="shared" si="38"/>
        <v>SDN200236</v>
      </c>
      <c r="EE748" s="519">
        <v>0</v>
      </c>
      <c r="EF748" s="519">
        <v>240</v>
      </c>
      <c r="EG748" s="519">
        <v>470</v>
      </c>
      <c r="EH748" s="519">
        <v>750</v>
      </c>
      <c r="EI748" s="519">
        <v>1048</v>
      </c>
      <c r="EJ748" s="519">
        <v>1340</v>
      </c>
      <c r="EK748" s="519">
        <v>1632</v>
      </c>
      <c r="EL748" s="519">
        <v>1927</v>
      </c>
      <c r="EM748" s="519">
        <v>2221</v>
      </c>
      <c r="EN748" s="519">
        <v>2671</v>
      </c>
      <c r="EO748" s="519">
        <v>2918</v>
      </c>
      <c r="EP748" s="519">
        <v>3169</v>
      </c>
      <c r="EQ748" s="519">
        <v>3425</v>
      </c>
      <c r="ER748" s="519">
        <v>3684</v>
      </c>
      <c r="ES748" s="519">
        <v>3949</v>
      </c>
      <c r="ET748" s="519">
        <v>4221</v>
      </c>
      <c r="EU748" s="519">
        <v>4499</v>
      </c>
      <c r="EV748" s="519">
        <v>4783</v>
      </c>
      <c r="EW748" s="519">
        <v>5077</v>
      </c>
      <c r="EX748" s="519">
        <v>0</v>
      </c>
      <c r="EY748" s="519">
        <v>0</v>
      </c>
      <c r="EZ748" s="519">
        <v>0</v>
      </c>
      <c r="FA748" s="519">
        <v>0</v>
      </c>
      <c r="FB748" s="519">
        <v>0</v>
      </c>
      <c r="FC748" s="519">
        <v>0</v>
      </c>
      <c r="FD748" s="519">
        <v>0</v>
      </c>
      <c r="FE748" s="519">
        <v>0</v>
      </c>
      <c r="FF748" s="519">
        <v>0</v>
      </c>
      <c r="FG748" s="519">
        <v>0</v>
      </c>
      <c r="FH748" s="519">
        <v>0</v>
      </c>
      <c r="FI748" s="519">
        <v>0</v>
      </c>
      <c r="FJ748" s="519">
        <v>0</v>
      </c>
      <c r="FK748" s="519">
        <v>0</v>
      </c>
      <c r="FL748" s="519">
        <v>0</v>
      </c>
      <c r="FM748" s="519">
        <v>0</v>
      </c>
      <c r="FN748" s="519">
        <v>0</v>
      </c>
      <c r="FO748" s="519">
        <v>0</v>
      </c>
      <c r="FP748" s="519">
        <v>0</v>
      </c>
      <c r="FQ748" s="519">
        <v>0</v>
      </c>
      <c r="FR748" s="519">
        <v>0</v>
      </c>
      <c r="FS748" s="519">
        <v>0</v>
      </c>
      <c r="FT748" s="519">
        <v>0</v>
      </c>
      <c r="FU748" s="519">
        <v>0</v>
      </c>
      <c r="FV748" s="519">
        <v>0</v>
      </c>
      <c r="FW748" s="519">
        <v>0</v>
      </c>
      <c r="FX748" s="519">
        <v>0</v>
      </c>
      <c r="FY748" s="519">
        <v>0</v>
      </c>
      <c r="FZ748" s="519">
        <v>0</v>
      </c>
      <c r="GA748" s="519">
        <v>0</v>
      </c>
      <c r="GB748" s="519">
        <v>0</v>
      </c>
      <c r="GC748" s="519">
        <v>0</v>
      </c>
      <c r="GD748" s="519">
        <v>0</v>
      </c>
      <c r="GE748" s="519">
        <v>0</v>
      </c>
      <c r="GF748" s="519">
        <v>0</v>
      </c>
      <c r="GG748" s="519">
        <v>0</v>
      </c>
      <c r="GH748" s="519">
        <v>0</v>
      </c>
      <c r="GI748" s="519">
        <v>0</v>
      </c>
      <c r="GJ748" s="519">
        <v>0</v>
      </c>
      <c r="GK748" s="519">
        <v>0</v>
      </c>
      <c r="GL748" s="519">
        <v>0</v>
      </c>
      <c r="GM748" s="519">
        <v>0</v>
      </c>
      <c r="GN748" s="519">
        <v>0</v>
      </c>
      <c r="GO748" s="519">
        <v>0</v>
      </c>
      <c r="GP748" s="519">
        <v>0</v>
      </c>
      <c r="GQ748" s="519">
        <v>0</v>
      </c>
      <c r="GR748" s="519">
        <v>0</v>
      </c>
      <c r="GS748" s="519">
        <v>0</v>
      </c>
      <c r="GT748" s="519">
        <v>0</v>
      </c>
      <c r="GU748" s="519">
        <v>0</v>
      </c>
      <c r="GV748" s="519">
        <v>0</v>
      </c>
      <c r="GW748" s="519">
        <v>0</v>
      </c>
      <c r="GX748" s="519">
        <v>0</v>
      </c>
      <c r="GY748" s="519">
        <v>0</v>
      </c>
      <c r="GZ748" s="519">
        <v>0</v>
      </c>
      <c r="HA748" s="519">
        <v>0</v>
      </c>
      <c r="HB748" s="519">
        <v>0</v>
      </c>
      <c r="HC748" s="519">
        <v>0</v>
      </c>
      <c r="HD748" s="519">
        <v>0</v>
      </c>
      <c r="HE748" s="519">
        <v>0</v>
      </c>
      <c r="HF748" s="519">
        <v>0</v>
      </c>
      <c r="HG748" s="519">
        <v>0</v>
      </c>
      <c r="HH748" s="519">
        <v>0</v>
      </c>
      <c r="HI748" s="519">
        <v>0</v>
      </c>
      <c r="HJ748" s="519">
        <v>0</v>
      </c>
      <c r="HK748" s="519">
        <v>0</v>
      </c>
      <c r="HL748" s="519">
        <v>0</v>
      </c>
      <c r="HM748" s="519">
        <v>0</v>
      </c>
      <c r="HN748" s="519">
        <v>0</v>
      </c>
      <c r="HO748" s="519">
        <v>0</v>
      </c>
      <c r="HP748" s="519">
        <v>0</v>
      </c>
      <c r="HQ748" s="519">
        <v>0</v>
      </c>
      <c r="HR748" s="519">
        <v>0</v>
      </c>
      <c r="HS748" s="519">
        <v>0</v>
      </c>
      <c r="HT748" s="519">
        <v>0</v>
      </c>
      <c r="HU748" s="519">
        <v>0</v>
      </c>
      <c r="HV748" s="519">
        <v>0</v>
      </c>
      <c r="HW748" s="519">
        <v>0</v>
      </c>
      <c r="HX748" s="519">
        <v>0</v>
      </c>
      <c r="HY748" s="519">
        <v>0</v>
      </c>
      <c r="HZ748" s="519">
        <v>0</v>
      </c>
      <c r="IA748" s="519">
        <v>0</v>
      </c>
      <c r="IB748" s="519">
        <v>0</v>
      </c>
      <c r="IC748" s="519">
        <v>0</v>
      </c>
      <c r="ID748" s="519">
        <v>0</v>
      </c>
      <c r="IE748" s="519">
        <v>0</v>
      </c>
      <c r="IF748" s="519">
        <v>0</v>
      </c>
      <c r="IG748" s="519">
        <v>0</v>
      </c>
      <c r="IH748" s="519">
        <v>0</v>
      </c>
      <c r="II748" s="519">
        <v>0</v>
      </c>
      <c r="IJ748" s="519">
        <v>0</v>
      </c>
      <c r="IK748" s="519">
        <v>0</v>
      </c>
    </row>
    <row r="749" spans="2:245" hidden="1">
      <c r="B749" s="519" t="s">
        <v>1058</v>
      </c>
      <c r="C749" s="519"/>
      <c r="D749" s="519"/>
      <c r="E749" s="519"/>
      <c r="F749" s="519">
        <v>2</v>
      </c>
      <c r="G749" s="519"/>
      <c r="H749" s="519">
        <v>13</v>
      </c>
      <c r="I749" s="519">
        <v>7</v>
      </c>
      <c r="J749" s="519" t="str">
        <f t="shared" si="36"/>
        <v>SDN10021307</v>
      </c>
      <c r="K749" s="519">
        <v>768</v>
      </c>
      <c r="M749" s="337"/>
      <c r="N749" s="519" t="s">
        <v>1062</v>
      </c>
      <c r="O749" s="519" t="s">
        <v>1060</v>
      </c>
      <c r="P749" s="519">
        <v>37</v>
      </c>
      <c r="Q749" s="521" t="str">
        <f t="shared" si="37"/>
        <v>SDN200237</v>
      </c>
      <c r="R749" s="519">
        <v>0</v>
      </c>
      <c r="S749" s="519">
        <v>125</v>
      </c>
      <c r="T749" s="519">
        <v>253</v>
      </c>
      <c r="U749" s="519">
        <v>384</v>
      </c>
      <c r="V749" s="519">
        <v>520</v>
      </c>
      <c r="W749" s="519">
        <v>660</v>
      </c>
      <c r="X749" s="519">
        <v>806</v>
      </c>
      <c r="Y749" s="519">
        <v>956</v>
      </c>
      <c r="Z749" s="519">
        <v>1112</v>
      </c>
      <c r="AA749" s="519">
        <v>1700</v>
      </c>
      <c r="AB749" s="519">
        <v>1895</v>
      </c>
      <c r="AC749" s="519">
        <v>2098</v>
      </c>
      <c r="AD749" s="519">
        <v>2310</v>
      </c>
      <c r="AE749" s="519">
        <v>2534</v>
      </c>
      <c r="AF749" s="519">
        <v>2769</v>
      </c>
      <c r="AG749" s="519">
        <v>3016</v>
      </c>
      <c r="AH749" s="519">
        <v>3276</v>
      </c>
      <c r="AI749" s="519">
        <v>3551</v>
      </c>
      <c r="AJ749" s="519">
        <v>3841</v>
      </c>
      <c r="AK749" s="519">
        <v>4148</v>
      </c>
      <c r="AL749" s="519">
        <v>4335</v>
      </c>
      <c r="AM749" s="519">
        <v>4538</v>
      </c>
      <c r="AN749" s="519">
        <v>4758</v>
      </c>
      <c r="AO749" s="519">
        <v>5002</v>
      </c>
      <c r="AP749" s="519">
        <v>5265</v>
      </c>
      <c r="AQ749" s="519">
        <v>5551</v>
      </c>
      <c r="AR749" s="519">
        <v>5863</v>
      </c>
      <c r="AS749" s="519">
        <v>6206</v>
      </c>
      <c r="AT749" s="519">
        <v>6592</v>
      </c>
      <c r="AU749" s="519">
        <v>7017</v>
      </c>
      <c r="AV749" s="519">
        <v>7483</v>
      </c>
      <c r="AW749" s="519">
        <v>8005</v>
      </c>
      <c r="AX749" s="519">
        <v>8586</v>
      </c>
      <c r="AY749" s="519">
        <v>9252</v>
      </c>
      <c r="AZ749" s="519">
        <v>0</v>
      </c>
      <c r="BA749" s="519">
        <v>0</v>
      </c>
      <c r="BB749" s="519">
        <v>0</v>
      </c>
      <c r="BC749" s="519">
        <v>0</v>
      </c>
      <c r="BD749" s="519">
        <v>0</v>
      </c>
      <c r="BE749" s="519">
        <v>0</v>
      </c>
      <c r="BF749" s="519">
        <v>0</v>
      </c>
      <c r="BG749" s="519">
        <v>0</v>
      </c>
      <c r="BH749" s="519">
        <v>0</v>
      </c>
      <c r="BI749" s="519">
        <v>0</v>
      </c>
      <c r="BJ749" s="519">
        <v>0</v>
      </c>
      <c r="BK749" s="519">
        <v>0</v>
      </c>
      <c r="BL749" s="519">
        <v>0</v>
      </c>
      <c r="BM749" s="519">
        <v>0</v>
      </c>
      <c r="BN749" s="519">
        <v>0</v>
      </c>
      <c r="BO749" s="519">
        <v>0</v>
      </c>
      <c r="BP749" s="519">
        <v>0</v>
      </c>
      <c r="BQ749" s="519">
        <v>0</v>
      </c>
      <c r="BR749" s="519">
        <v>0</v>
      </c>
      <c r="BS749" s="519">
        <v>0</v>
      </c>
      <c r="BT749" s="519">
        <v>0</v>
      </c>
      <c r="BU749" s="519">
        <v>0</v>
      </c>
      <c r="BV749" s="519">
        <v>0</v>
      </c>
      <c r="BW749" s="519">
        <v>0</v>
      </c>
      <c r="BX749" s="519">
        <v>0</v>
      </c>
      <c r="BY749" s="519">
        <v>0</v>
      </c>
      <c r="BZ749" s="519">
        <v>0</v>
      </c>
      <c r="CA749" s="519">
        <v>0</v>
      </c>
      <c r="CB749" s="519">
        <v>0</v>
      </c>
      <c r="CC749" s="519">
        <v>0</v>
      </c>
      <c r="CD749" s="519">
        <v>0</v>
      </c>
      <c r="CE749" s="519">
        <v>0</v>
      </c>
      <c r="CF749" s="519">
        <v>0</v>
      </c>
      <c r="CG749" s="519">
        <v>0</v>
      </c>
      <c r="CH749" s="519">
        <v>0</v>
      </c>
      <c r="CI749" s="519">
        <v>0</v>
      </c>
      <c r="CJ749" s="519">
        <v>0</v>
      </c>
      <c r="CK749" s="519">
        <v>0</v>
      </c>
      <c r="CL749" s="519">
        <v>0</v>
      </c>
      <c r="CM749" s="519">
        <v>0</v>
      </c>
      <c r="CN749" s="519">
        <v>0</v>
      </c>
      <c r="CO749" s="519">
        <v>0</v>
      </c>
      <c r="CP749" s="519">
        <v>0</v>
      </c>
      <c r="CQ749" s="519">
        <v>0</v>
      </c>
      <c r="CR749" s="519">
        <v>0</v>
      </c>
      <c r="CS749" s="519">
        <v>0</v>
      </c>
      <c r="CT749" s="519">
        <v>0</v>
      </c>
      <c r="CU749" s="519">
        <v>0</v>
      </c>
      <c r="CV749" s="519">
        <v>0</v>
      </c>
      <c r="CW749" s="519">
        <v>0</v>
      </c>
      <c r="CX749" s="519">
        <v>0</v>
      </c>
      <c r="CY749" s="519">
        <v>0</v>
      </c>
      <c r="CZ749" s="519">
        <v>0</v>
      </c>
      <c r="DA749" s="519">
        <v>0</v>
      </c>
      <c r="DB749" s="519">
        <v>0</v>
      </c>
      <c r="DC749" s="519">
        <v>0</v>
      </c>
      <c r="DD749" s="519">
        <v>0</v>
      </c>
      <c r="DE749" s="519">
        <v>0</v>
      </c>
      <c r="DF749" s="519">
        <v>0</v>
      </c>
      <c r="DG749" s="519">
        <v>0</v>
      </c>
      <c r="DH749" s="519">
        <v>0</v>
      </c>
      <c r="DI749" s="519">
        <v>0</v>
      </c>
      <c r="DJ749" s="519">
        <v>0</v>
      </c>
      <c r="DK749" s="519">
        <v>0</v>
      </c>
      <c r="DL749" s="519">
        <v>0</v>
      </c>
      <c r="DM749" s="519">
        <v>0</v>
      </c>
      <c r="DN749" s="519">
        <v>0</v>
      </c>
      <c r="DO749" s="519">
        <v>0</v>
      </c>
      <c r="DP749" s="519">
        <v>0</v>
      </c>
      <c r="DQ749" s="519">
        <v>0</v>
      </c>
      <c r="DR749" s="519">
        <v>0</v>
      </c>
      <c r="DS749" s="519">
        <v>0</v>
      </c>
      <c r="DT749" s="519">
        <v>0</v>
      </c>
      <c r="DU749" s="519">
        <v>0</v>
      </c>
      <c r="DV749" s="519">
        <v>0</v>
      </c>
      <c r="DW749" s="519">
        <v>0</v>
      </c>
      <c r="DX749" s="519">
        <v>0</v>
      </c>
      <c r="DZ749" s="337"/>
      <c r="EA749" s="519" t="s">
        <v>1062</v>
      </c>
      <c r="EB749" s="519" t="s">
        <v>1060</v>
      </c>
      <c r="EC749" s="519">
        <v>37</v>
      </c>
      <c r="ED749" s="521" t="str">
        <f t="shared" si="38"/>
        <v>SDN200237</v>
      </c>
      <c r="EE749" s="519">
        <v>0</v>
      </c>
      <c r="EF749" s="519">
        <v>232</v>
      </c>
      <c r="EG749" s="519">
        <v>454</v>
      </c>
      <c r="EH749" s="519">
        <v>715</v>
      </c>
      <c r="EI749" s="519">
        <v>1002</v>
      </c>
      <c r="EJ749" s="519">
        <v>1284</v>
      </c>
      <c r="EK749" s="519">
        <v>1566</v>
      </c>
      <c r="EL749" s="519">
        <v>1851</v>
      </c>
      <c r="EM749" s="519">
        <v>2138</v>
      </c>
      <c r="EN749" s="519">
        <v>2577</v>
      </c>
      <c r="EO749" s="519">
        <v>2819</v>
      </c>
      <c r="EP749" s="519">
        <v>3062</v>
      </c>
      <c r="EQ749" s="519">
        <v>3309</v>
      </c>
      <c r="ER749" s="519">
        <v>3562</v>
      </c>
      <c r="ES749" s="519">
        <v>3820</v>
      </c>
      <c r="ET749" s="519">
        <v>4083</v>
      </c>
      <c r="EU749" s="519">
        <v>4353</v>
      </c>
      <c r="EV749" s="519">
        <v>4631</v>
      </c>
      <c r="EW749" s="519">
        <v>4916</v>
      </c>
      <c r="EX749" s="519">
        <v>0</v>
      </c>
      <c r="EY749" s="519">
        <v>0</v>
      </c>
      <c r="EZ749" s="519">
        <v>0</v>
      </c>
      <c r="FA749" s="519">
        <v>0</v>
      </c>
      <c r="FB749" s="519">
        <v>0</v>
      </c>
      <c r="FC749" s="519">
        <v>0</v>
      </c>
      <c r="FD749" s="519">
        <v>0</v>
      </c>
      <c r="FE749" s="519">
        <v>0</v>
      </c>
      <c r="FF749" s="519">
        <v>0</v>
      </c>
      <c r="FG749" s="519">
        <v>0</v>
      </c>
      <c r="FH749" s="519">
        <v>0</v>
      </c>
      <c r="FI749" s="519">
        <v>0</v>
      </c>
      <c r="FJ749" s="519">
        <v>0</v>
      </c>
      <c r="FK749" s="519">
        <v>0</v>
      </c>
      <c r="FL749" s="519">
        <v>0</v>
      </c>
      <c r="FM749" s="519">
        <v>0</v>
      </c>
      <c r="FN749" s="519">
        <v>0</v>
      </c>
      <c r="FO749" s="519">
        <v>0</v>
      </c>
      <c r="FP749" s="519">
        <v>0</v>
      </c>
      <c r="FQ749" s="519">
        <v>0</v>
      </c>
      <c r="FR749" s="519">
        <v>0</v>
      </c>
      <c r="FS749" s="519">
        <v>0</v>
      </c>
      <c r="FT749" s="519">
        <v>0</v>
      </c>
      <c r="FU749" s="519">
        <v>0</v>
      </c>
      <c r="FV749" s="519">
        <v>0</v>
      </c>
      <c r="FW749" s="519">
        <v>0</v>
      </c>
      <c r="FX749" s="519">
        <v>0</v>
      </c>
      <c r="FY749" s="519">
        <v>0</v>
      </c>
      <c r="FZ749" s="519">
        <v>0</v>
      </c>
      <c r="GA749" s="519">
        <v>0</v>
      </c>
      <c r="GB749" s="519">
        <v>0</v>
      </c>
      <c r="GC749" s="519">
        <v>0</v>
      </c>
      <c r="GD749" s="519">
        <v>0</v>
      </c>
      <c r="GE749" s="519">
        <v>0</v>
      </c>
      <c r="GF749" s="519">
        <v>0</v>
      </c>
      <c r="GG749" s="519">
        <v>0</v>
      </c>
      <c r="GH749" s="519">
        <v>0</v>
      </c>
      <c r="GI749" s="519">
        <v>0</v>
      </c>
      <c r="GJ749" s="519">
        <v>0</v>
      </c>
      <c r="GK749" s="519">
        <v>0</v>
      </c>
      <c r="GL749" s="519">
        <v>0</v>
      </c>
      <c r="GM749" s="519">
        <v>0</v>
      </c>
      <c r="GN749" s="519">
        <v>0</v>
      </c>
      <c r="GO749" s="519">
        <v>0</v>
      </c>
      <c r="GP749" s="519">
        <v>0</v>
      </c>
      <c r="GQ749" s="519">
        <v>0</v>
      </c>
      <c r="GR749" s="519">
        <v>0</v>
      </c>
      <c r="GS749" s="519">
        <v>0</v>
      </c>
      <c r="GT749" s="519">
        <v>0</v>
      </c>
      <c r="GU749" s="519">
        <v>0</v>
      </c>
      <c r="GV749" s="519">
        <v>0</v>
      </c>
      <c r="GW749" s="519">
        <v>0</v>
      </c>
      <c r="GX749" s="519">
        <v>0</v>
      </c>
      <c r="GY749" s="519">
        <v>0</v>
      </c>
      <c r="GZ749" s="519">
        <v>0</v>
      </c>
      <c r="HA749" s="519">
        <v>0</v>
      </c>
      <c r="HB749" s="519">
        <v>0</v>
      </c>
      <c r="HC749" s="519">
        <v>0</v>
      </c>
      <c r="HD749" s="519">
        <v>0</v>
      </c>
      <c r="HE749" s="519">
        <v>0</v>
      </c>
      <c r="HF749" s="519">
        <v>0</v>
      </c>
      <c r="HG749" s="519">
        <v>0</v>
      </c>
      <c r="HH749" s="519">
        <v>0</v>
      </c>
      <c r="HI749" s="519">
        <v>0</v>
      </c>
      <c r="HJ749" s="519">
        <v>0</v>
      </c>
      <c r="HK749" s="519">
        <v>0</v>
      </c>
      <c r="HL749" s="519">
        <v>0</v>
      </c>
      <c r="HM749" s="519">
        <v>0</v>
      </c>
      <c r="HN749" s="519">
        <v>0</v>
      </c>
      <c r="HO749" s="519">
        <v>0</v>
      </c>
      <c r="HP749" s="519">
        <v>0</v>
      </c>
      <c r="HQ749" s="519">
        <v>0</v>
      </c>
      <c r="HR749" s="519">
        <v>0</v>
      </c>
      <c r="HS749" s="519">
        <v>0</v>
      </c>
      <c r="HT749" s="519">
        <v>0</v>
      </c>
      <c r="HU749" s="519">
        <v>0</v>
      </c>
      <c r="HV749" s="519">
        <v>0</v>
      </c>
      <c r="HW749" s="519">
        <v>0</v>
      </c>
      <c r="HX749" s="519">
        <v>0</v>
      </c>
      <c r="HY749" s="519">
        <v>0</v>
      </c>
      <c r="HZ749" s="519">
        <v>0</v>
      </c>
      <c r="IA749" s="519">
        <v>0</v>
      </c>
      <c r="IB749" s="519">
        <v>0</v>
      </c>
      <c r="IC749" s="519">
        <v>0</v>
      </c>
      <c r="ID749" s="519">
        <v>0</v>
      </c>
      <c r="IE749" s="519">
        <v>0</v>
      </c>
      <c r="IF749" s="519">
        <v>0</v>
      </c>
      <c r="IG749" s="519">
        <v>0</v>
      </c>
      <c r="IH749" s="519">
        <v>0</v>
      </c>
      <c r="II749" s="519">
        <v>0</v>
      </c>
      <c r="IJ749" s="519">
        <v>0</v>
      </c>
      <c r="IK749" s="519">
        <v>0</v>
      </c>
    </row>
    <row r="750" spans="2:245" hidden="1">
      <c r="B750" s="519" t="s">
        <v>1058</v>
      </c>
      <c r="C750" s="519"/>
      <c r="D750" s="519"/>
      <c r="E750" s="519"/>
      <c r="F750" s="519">
        <v>2</v>
      </c>
      <c r="G750" s="519"/>
      <c r="H750" s="519">
        <v>13</v>
      </c>
      <c r="I750" s="519">
        <v>8</v>
      </c>
      <c r="J750" s="519" t="str">
        <f t="shared" si="36"/>
        <v>SDN10021308</v>
      </c>
      <c r="K750" s="519">
        <v>768</v>
      </c>
      <c r="M750" s="337"/>
      <c r="N750" s="519" t="s">
        <v>1062</v>
      </c>
      <c r="O750" s="519" t="s">
        <v>1060</v>
      </c>
      <c r="P750" s="519">
        <v>38</v>
      </c>
      <c r="Q750" s="521" t="str">
        <f t="shared" si="37"/>
        <v>SDN200238</v>
      </c>
      <c r="R750" s="519">
        <v>0</v>
      </c>
      <c r="S750" s="519">
        <v>120</v>
      </c>
      <c r="T750" s="519">
        <v>244</v>
      </c>
      <c r="U750" s="519">
        <v>371</v>
      </c>
      <c r="V750" s="519">
        <v>503</v>
      </c>
      <c r="W750" s="519">
        <v>638</v>
      </c>
      <c r="X750" s="519">
        <v>779</v>
      </c>
      <c r="Y750" s="519">
        <v>924</v>
      </c>
      <c r="Z750" s="519">
        <v>1076</v>
      </c>
      <c r="AA750" s="519">
        <v>1646</v>
      </c>
      <c r="AB750" s="519">
        <v>1834</v>
      </c>
      <c r="AC750" s="519">
        <v>2031</v>
      </c>
      <c r="AD750" s="519">
        <v>2239</v>
      </c>
      <c r="AE750" s="519">
        <v>2456</v>
      </c>
      <c r="AF750" s="519">
        <v>2685</v>
      </c>
      <c r="AG750" s="519">
        <v>2924</v>
      </c>
      <c r="AH750" s="519">
        <v>3177</v>
      </c>
      <c r="AI750" s="519">
        <v>3445</v>
      </c>
      <c r="AJ750" s="519">
        <v>3727</v>
      </c>
      <c r="AK750" s="519">
        <v>4028</v>
      </c>
      <c r="AL750" s="519">
        <v>4214</v>
      </c>
      <c r="AM750" s="519">
        <v>4415</v>
      </c>
      <c r="AN750" s="519">
        <v>4637</v>
      </c>
      <c r="AO750" s="519">
        <v>4878</v>
      </c>
      <c r="AP750" s="519">
        <v>5142</v>
      </c>
      <c r="AQ750" s="519">
        <v>5429</v>
      </c>
      <c r="AR750" s="519">
        <v>5744</v>
      </c>
      <c r="AS750" s="519">
        <v>6099</v>
      </c>
      <c r="AT750" s="519">
        <v>6490</v>
      </c>
      <c r="AU750" s="519">
        <v>6919</v>
      </c>
      <c r="AV750" s="519">
        <v>7398</v>
      </c>
      <c r="AW750" s="519">
        <v>7931</v>
      </c>
      <c r="AX750" s="519">
        <v>8543</v>
      </c>
      <c r="AY750" s="519">
        <v>9229</v>
      </c>
      <c r="AZ750" s="519">
        <v>0</v>
      </c>
      <c r="BA750" s="519">
        <v>0</v>
      </c>
      <c r="BB750" s="519">
        <v>0</v>
      </c>
      <c r="BC750" s="519">
        <v>0</v>
      </c>
      <c r="BD750" s="519">
        <v>0</v>
      </c>
      <c r="BE750" s="519">
        <v>0</v>
      </c>
      <c r="BF750" s="519">
        <v>0</v>
      </c>
      <c r="BG750" s="519">
        <v>0</v>
      </c>
      <c r="BH750" s="519">
        <v>0</v>
      </c>
      <c r="BI750" s="519">
        <v>0</v>
      </c>
      <c r="BJ750" s="519">
        <v>0</v>
      </c>
      <c r="BK750" s="519">
        <v>0</v>
      </c>
      <c r="BL750" s="519">
        <v>0</v>
      </c>
      <c r="BM750" s="519">
        <v>0</v>
      </c>
      <c r="BN750" s="519">
        <v>0</v>
      </c>
      <c r="BO750" s="519">
        <v>0</v>
      </c>
      <c r="BP750" s="519">
        <v>0</v>
      </c>
      <c r="BQ750" s="519">
        <v>0</v>
      </c>
      <c r="BR750" s="519">
        <v>0</v>
      </c>
      <c r="BS750" s="519">
        <v>0</v>
      </c>
      <c r="BT750" s="519">
        <v>0</v>
      </c>
      <c r="BU750" s="519">
        <v>0</v>
      </c>
      <c r="BV750" s="519">
        <v>0</v>
      </c>
      <c r="BW750" s="519">
        <v>0</v>
      </c>
      <c r="BX750" s="519">
        <v>0</v>
      </c>
      <c r="BY750" s="519">
        <v>0</v>
      </c>
      <c r="BZ750" s="519">
        <v>0</v>
      </c>
      <c r="CA750" s="519">
        <v>0</v>
      </c>
      <c r="CB750" s="519">
        <v>0</v>
      </c>
      <c r="CC750" s="519">
        <v>0</v>
      </c>
      <c r="CD750" s="519">
        <v>0</v>
      </c>
      <c r="CE750" s="519">
        <v>0</v>
      </c>
      <c r="CF750" s="519">
        <v>0</v>
      </c>
      <c r="CG750" s="519">
        <v>0</v>
      </c>
      <c r="CH750" s="519">
        <v>0</v>
      </c>
      <c r="CI750" s="519">
        <v>0</v>
      </c>
      <c r="CJ750" s="519">
        <v>0</v>
      </c>
      <c r="CK750" s="519">
        <v>0</v>
      </c>
      <c r="CL750" s="519">
        <v>0</v>
      </c>
      <c r="CM750" s="519">
        <v>0</v>
      </c>
      <c r="CN750" s="519">
        <v>0</v>
      </c>
      <c r="CO750" s="519">
        <v>0</v>
      </c>
      <c r="CP750" s="519">
        <v>0</v>
      </c>
      <c r="CQ750" s="519">
        <v>0</v>
      </c>
      <c r="CR750" s="519">
        <v>0</v>
      </c>
      <c r="CS750" s="519">
        <v>0</v>
      </c>
      <c r="CT750" s="519">
        <v>0</v>
      </c>
      <c r="CU750" s="519">
        <v>0</v>
      </c>
      <c r="CV750" s="519">
        <v>0</v>
      </c>
      <c r="CW750" s="519">
        <v>0</v>
      </c>
      <c r="CX750" s="519">
        <v>0</v>
      </c>
      <c r="CY750" s="519">
        <v>0</v>
      </c>
      <c r="CZ750" s="519">
        <v>0</v>
      </c>
      <c r="DA750" s="519">
        <v>0</v>
      </c>
      <c r="DB750" s="519">
        <v>0</v>
      </c>
      <c r="DC750" s="519">
        <v>0</v>
      </c>
      <c r="DD750" s="519">
        <v>0</v>
      </c>
      <c r="DE750" s="519">
        <v>0</v>
      </c>
      <c r="DF750" s="519">
        <v>0</v>
      </c>
      <c r="DG750" s="519">
        <v>0</v>
      </c>
      <c r="DH750" s="519">
        <v>0</v>
      </c>
      <c r="DI750" s="519">
        <v>0</v>
      </c>
      <c r="DJ750" s="519">
        <v>0</v>
      </c>
      <c r="DK750" s="519">
        <v>0</v>
      </c>
      <c r="DL750" s="519">
        <v>0</v>
      </c>
      <c r="DM750" s="519">
        <v>0</v>
      </c>
      <c r="DN750" s="519">
        <v>0</v>
      </c>
      <c r="DO750" s="519">
        <v>0</v>
      </c>
      <c r="DP750" s="519">
        <v>0</v>
      </c>
      <c r="DQ750" s="519">
        <v>0</v>
      </c>
      <c r="DR750" s="519">
        <v>0</v>
      </c>
      <c r="DS750" s="519">
        <v>0</v>
      </c>
      <c r="DT750" s="519">
        <v>0</v>
      </c>
      <c r="DU750" s="519">
        <v>0</v>
      </c>
      <c r="DV750" s="519">
        <v>0</v>
      </c>
      <c r="DW750" s="519">
        <v>0</v>
      </c>
      <c r="DX750" s="519">
        <v>0</v>
      </c>
      <c r="DZ750" s="337"/>
      <c r="EA750" s="519" t="s">
        <v>1062</v>
      </c>
      <c r="EB750" s="519" t="s">
        <v>1060</v>
      </c>
      <c r="EC750" s="519">
        <v>38</v>
      </c>
      <c r="ED750" s="521" t="str">
        <f t="shared" si="38"/>
        <v>SDN200238</v>
      </c>
      <c r="EE750" s="519">
        <v>0</v>
      </c>
      <c r="EF750" s="519">
        <v>221</v>
      </c>
      <c r="EG750" s="519">
        <v>436</v>
      </c>
      <c r="EH750" s="519">
        <v>682</v>
      </c>
      <c r="EI750" s="519">
        <v>959</v>
      </c>
      <c r="EJ750" s="519">
        <v>1230</v>
      </c>
      <c r="EK750" s="519">
        <v>1501</v>
      </c>
      <c r="EL750" s="519">
        <v>1776</v>
      </c>
      <c r="EM750" s="519">
        <v>2053</v>
      </c>
      <c r="EN750" s="519">
        <v>2485</v>
      </c>
      <c r="EO750" s="519">
        <v>2717</v>
      </c>
      <c r="EP750" s="519">
        <v>2952</v>
      </c>
      <c r="EQ750" s="519">
        <v>3193</v>
      </c>
      <c r="ER750" s="519">
        <v>3437</v>
      </c>
      <c r="ES750" s="519">
        <v>3688</v>
      </c>
      <c r="ET750" s="519">
        <v>3942</v>
      </c>
      <c r="EU750" s="519">
        <v>4203</v>
      </c>
      <c r="EV750" s="519">
        <v>4473</v>
      </c>
      <c r="EW750" s="519">
        <v>4750</v>
      </c>
      <c r="EX750" s="519">
        <v>0</v>
      </c>
      <c r="EY750" s="519">
        <v>0</v>
      </c>
      <c r="EZ750" s="519">
        <v>0</v>
      </c>
      <c r="FA750" s="519">
        <v>0</v>
      </c>
      <c r="FB750" s="519">
        <v>0</v>
      </c>
      <c r="FC750" s="519">
        <v>0</v>
      </c>
      <c r="FD750" s="519">
        <v>0</v>
      </c>
      <c r="FE750" s="519">
        <v>0</v>
      </c>
      <c r="FF750" s="519">
        <v>0</v>
      </c>
      <c r="FG750" s="519">
        <v>0</v>
      </c>
      <c r="FH750" s="519">
        <v>0</v>
      </c>
      <c r="FI750" s="519">
        <v>0</v>
      </c>
      <c r="FJ750" s="519">
        <v>0</v>
      </c>
      <c r="FK750" s="519">
        <v>0</v>
      </c>
      <c r="FL750" s="519">
        <v>0</v>
      </c>
      <c r="FM750" s="519">
        <v>0</v>
      </c>
      <c r="FN750" s="519">
        <v>0</v>
      </c>
      <c r="FO750" s="519">
        <v>0</v>
      </c>
      <c r="FP750" s="519">
        <v>0</v>
      </c>
      <c r="FQ750" s="519">
        <v>0</v>
      </c>
      <c r="FR750" s="519">
        <v>0</v>
      </c>
      <c r="FS750" s="519">
        <v>0</v>
      </c>
      <c r="FT750" s="519">
        <v>0</v>
      </c>
      <c r="FU750" s="519">
        <v>0</v>
      </c>
      <c r="FV750" s="519">
        <v>0</v>
      </c>
      <c r="FW750" s="519">
        <v>0</v>
      </c>
      <c r="FX750" s="519">
        <v>0</v>
      </c>
      <c r="FY750" s="519">
        <v>0</v>
      </c>
      <c r="FZ750" s="519">
        <v>0</v>
      </c>
      <c r="GA750" s="519">
        <v>0</v>
      </c>
      <c r="GB750" s="519">
        <v>0</v>
      </c>
      <c r="GC750" s="519">
        <v>0</v>
      </c>
      <c r="GD750" s="519">
        <v>0</v>
      </c>
      <c r="GE750" s="519">
        <v>0</v>
      </c>
      <c r="GF750" s="519">
        <v>0</v>
      </c>
      <c r="GG750" s="519">
        <v>0</v>
      </c>
      <c r="GH750" s="519">
        <v>0</v>
      </c>
      <c r="GI750" s="519">
        <v>0</v>
      </c>
      <c r="GJ750" s="519">
        <v>0</v>
      </c>
      <c r="GK750" s="519">
        <v>0</v>
      </c>
      <c r="GL750" s="519">
        <v>0</v>
      </c>
      <c r="GM750" s="519">
        <v>0</v>
      </c>
      <c r="GN750" s="519">
        <v>0</v>
      </c>
      <c r="GO750" s="519">
        <v>0</v>
      </c>
      <c r="GP750" s="519">
        <v>0</v>
      </c>
      <c r="GQ750" s="519">
        <v>0</v>
      </c>
      <c r="GR750" s="519">
        <v>0</v>
      </c>
      <c r="GS750" s="519">
        <v>0</v>
      </c>
      <c r="GT750" s="519">
        <v>0</v>
      </c>
      <c r="GU750" s="519">
        <v>0</v>
      </c>
      <c r="GV750" s="519">
        <v>0</v>
      </c>
      <c r="GW750" s="519">
        <v>0</v>
      </c>
      <c r="GX750" s="519">
        <v>0</v>
      </c>
      <c r="GY750" s="519">
        <v>0</v>
      </c>
      <c r="GZ750" s="519">
        <v>0</v>
      </c>
      <c r="HA750" s="519">
        <v>0</v>
      </c>
      <c r="HB750" s="519">
        <v>0</v>
      </c>
      <c r="HC750" s="519">
        <v>0</v>
      </c>
      <c r="HD750" s="519">
        <v>0</v>
      </c>
      <c r="HE750" s="519">
        <v>0</v>
      </c>
      <c r="HF750" s="519">
        <v>0</v>
      </c>
      <c r="HG750" s="519">
        <v>0</v>
      </c>
      <c r="HH750" s="519">
        <v>0</v>
      </c>
      <c r="HI750" s="519">
        <v>0</v>
      </c>
      <c r="HJ750" s="519">
        <v>0</v>
      </c>
      <c r="HK750" s="519">
        <v>0</v>
      </c>
      <c r="HL750" s="519">
        <v>0</v>
      </c>
      <c r="HM750" s="519">
        <v>0</v>
      </c>
      <c r="HN750" s="519">
        <v>0</v>
      </c>
      <c r="HO750" s="519">
        <v>0</v>
      </c>
      <c r="HP750" s="519">
        <v>0</v>
      </c>
      <c r="HQ750" s="519">
        <v>0</v>
      </c>
      <c r="HR750" s="519">
        <v>0</v>
      </c>
      <c r="HS750" s="519">
        <v>0</v>
      </c>
      <c r="HT750" s="519">
        <v>0</v>
      </c>
      <c r="HU750" s="519">
        <v>0</v>
      </c>
      <c r="HV750" s="519">
        <v>0</v>
      </c>
      <c r="HW750" s="519">
        <v>0</v>
      </c>
      <c r="HX750" s="519">
        <v>0</v>
      </c>
      <c r="HY750" s="519">
        <v>0</v>
      </c>
      <c r="HZ750" s="519">
        <v>0</v>
      </c>
      <c r="IA750" s="519">
        <v>0</v>
      </c>
      <c r="IB750" s="519">
        <v>0</v>
      </c>
      <c r="IC750" s="519">
        <v>0</v>
      </c>
      <c r="ID750" s="519">
        <v>0</v>
      </c>
      <c r="IE750" s="519">
        <v>0</v>
      </c>
      <c r="IF750" s="519">
        <v>0</v>
      </c>
      <c r="IG750" s="519">
        <v>0</v>
      </c>
      <c r="IH750" s="519">
        <v>0</v>
      </c>
      <c r="II750" s="519">
        <v>0</v>
      </c>
      <c r="IJ750" s="519">
        <v>0</v>
      </c>
      <c r="IK750" s="519">
        <v>0</v>
      </c>
    </row>
    <row r="751" spans="2:245" hidden="1">
      <c r="B751" s="519" t="s">
        <v>1058</v>
      </c>
      <c r="C751" s="519"/>
      <c r="D751" s="519"/>
      <c r="E751" s="519"/>
      <c r="F751" s="519">
        <v>2</v>
      </c>
      <c r="G751" s="519"/>
      <c r="H751" s="519">
        <v>13</v>
      </c>
      <c r="I751" s="519">
        <v>9</v>
      </c>
      <c r="J751" s="519" t="str">
        <f t="shared" si="36"/>
        <v>SDN10021309</v>
      </c>
      <c r="K751" s="519">
        <v>768</v>
      </c>
      <c r="M751" s="337"/>
      <c r="N751" s="519" t="s">
        <v>1062</v>
      </c>
      <c r="O751" s="519" t="s">
        <v>1060</v>
      </c>
      <c r="P751" s="519">
        <v>39</v>
      </c>
      <c r="Q751" s="521" t="str">
        <f t="shared" si="37"/>
        <v>SDN200239</v>
      </c>
      <c r="R751" s="519">
        <v>0</v>
      </c>
      <c r="S751" s="519">
        <v>116</v>
      </c>
      <c r="T751" s="519">
        <v>235</v>
      </c>
      <c r="U751" s="519">
        <v>358</v>
      </c>
      <c r="V751" s="519">
        <v>485</v>
      </c>
      <c r="W751" s="519">
        <v>615</v>
      </c>
      <c r="X751" s="519">
        <v>751</v>
      </c>
      <c r="Y751" s="519">
        <v>892</v>
      </c>
      <c r="Z751" s="519">
        <v>1039</v>
      </c>
      <c r="AA751" s="519">
        <v>1589</v>
      </c>
      <c r="AB751" s="519">
        <v>1771</v>
      </c>
      <c r="AC751" s="519">
        <v>1963</v>
      </c>
      <c r="AD751" s="519">
        <v>2164</v>
      </c>
      <c r="AE751" s="519">
        <v>2375</v>
      </c>
      <c r="AF751" s="519">
        <v>2596</v>
      </c>
      <c r="AG751" s="519">
        <v>2829</v>
      </c>
      <c r="AH751" s="519">
        <v>3075</v>
      </c>
      <c r="AI751" s="519">
        <v>3334</v>
      </c>
      <c r="AJ751" s="519">
        <v>3610</v>
      </c>
      <c r="AK751" s="519">
        <v>3904</v>
      </c>
      <c r="AL751" s="519">
        <v>4087</v>
      </c>
      <c r="AM751" s="519">
        <v>4289</v>
      </c>
      <c r="AN751" s="519">
        <v>4509</v>
      </c>
      <c r="AO751" s="519">
        <v>4749</v>
      </c>
      <c r="AP751" s="519">
        <v>5012</v>
      </c>
      <c r="AQ751" s="519">
        <v>5302</v>
      </c>
      <c r="AR751" s="519">
        <v>5627</v>
      </c>
      <c r="AS751" s="519">
        <v>5986</v>
      </c>
      <c r="AT751" s="519">
        <v>6378</v>
      </c>
      <c r="AU751" s="519">
        <v>6817</v>
      </c>
      <c r="AV751" s="519">
        <v>7304</v>
      </c>
      <c r="AW751" s="519">
        <v>7863</v>
      </c>
      <c r="AX751" s="519">
        <v>8490</v>
      </c>
      <c r="AY751" s="519">
        <v>9194</v>
      </c>
      <c r="AZ751" s="519">
        <v>0</v>
      </c>
      <c r="BA751" s="519">
        <v>0</v>
      </c>
      <c r="BB751" s="519">
        <v>0</v>
      </c>
      <c r="BC751" s="519">
        <v>0</v>
      </c>
      <c r="BD751" s="519">
        <v>0</v>
      </c>
      <c r="BE751" s="519">
        <v>0</v>
      </c>
      <c r="BF751" s="519">
        <v>0</v>
      </c>
      <c r="BG751" s="519">
        <v>0</v>
      </c>
      <c r="BH751" s="519">
        <v>0</v>
      </c>
      <c r="BI751" s="519">
        <v>0</v>
      </c>
      <c r="BJ751" s="519">
        <v>0</v>
      </c>
      <c r="BK751" s="519">
        <v>0</v>
      </c>
      <c r="BL751" s="519">
        <v>0</v>
      </c>
      <c r="BM751" s="519">
        <v>0</v>
      </c>
      <c r="BN751" s="519">
        <v>0</v>
      </c>
      <c r="BO751" s="519">
        <v>0</v>
      </c>
      <c r="BP751" s="519">
        <v>0</v>
      </c>
      <c r="BQ751" s="519">
        <v>0</v>
      </c>
      <c r="BR751" s="519">
        <v>0</v>
      </c>
      <c r="BS751" s="519">
        <v>0</v>
      </c>
      <c r="BT751" s="519">
        <v>0</v>
      </c>
      <c r="BU751" s="519">
        <v>0</v>
      </c>
      <c r="BV751" s="519">
        <v>0</v>
      </c>
      <c r="BW751" s="519">
        <v>0</v>
      </c>
      <c r="BX751" s="519">
        <v>0</v>
      </c>
      <c r="BY751" s="519">
        <v>0</v>
      </c>
      <c r="BZ751" s="519">
        <v>0</v>
      </c>
      <c r="CA751" s="519">
        <v>0</v>
      </c>
      <c r="CB751" s="519">
        <v>0</v>
      </c>
      <c r="CC751" s="519">
        <v>0</v>
      </c>
      <c r="CD751" s="519">
        <v>0</v>
      </c>
      <c r="CE751" s="519">
        <v>0</v>
      </c>
      <c r="CF751" s="519">
        <v>0</v>
      </c>
      <c r="CG751" s="519">
        <v>0</v>
      </c>
      <c r="CH751" s="519">
        <v>0</v>
      </c>
      <c r="CI751" s="519">
        <v>0</v>
      </c>
      <c r="CJ751" s="519">
        <v>0</v>
      </c>
      <c r="CK751" s="519">
        <v>0</v>
      </c>
      <c r="CL751" s="519">
        <v>0</v>
      </c>
      <c r="CM751" s="519">
        <v>0</v>
      </c>
      <c r="CN751" s="519">
        <v>0</v>
      </c>
      <c r="CO751" s="519">
        <v>0</v>
      </c>
      <c r="CP751" s="519">
        <v>0</v>
      </c>
      <c r="CQ751" s="519">
        <v>0</v>
      </c>
      <c r="CR751" s="519">
        <v>0</v>
      </c>
      <c r="CS751" s="519">
        <v>0</v>
      </c>
      <c r="CT751" s="519">
        <v>0</v>
      </c>
      <c r="CU751" s="519">
        <v>0</v>
      </c>
      <c r="CV751" s="519">
        <v>0</v>
      </c>
      <c r="CW751" s="519">
        <v>0</v>
      </c>
      <c r="CX751" s="519">
        <v>0</v>
      </c>
      <c r="CY751" s="519">
        <v>0</v>
      </c>
      <c r="CZ751" s="519">
        <v>0</v>
      </c>
      <c r="DA751" s="519">
        <v>0</v>
      </c>
      <c r="DB751" s="519">
        <v>0</v>
      </c>
      <c r="DC751" s="519">
        <v>0</v>
      </c>
      <c r="DD751" s="519">
        <v>0</v>
      </c>
      <c r="DE751" s="519">
        <v>0</v>
      </c>
      <c r="DF751" s="519">
        <v>0</v>
      </c>
      <c r="DG751" s="519">
        <v>0</v>
      </c>
      <c r="DH751" s="519">
        <v>0</v>
      </c>
      <c r="DI751" s="519">
        <v>0</v>
      </c>
      <c r="DJ751" s="519">
        <v>0</v>
      </c>
      <c r="DK751" s="519">
        <v>0</v>
      </c>
      <c r="DL751" s="519">
        <v>0</v>
      </c>
      <c r="DM751" s="519">
        <v>0</v>
      </c>
      <c r="DN751" s="519">
        <v>0</v>
      </c>
      <c r="DO751" s="519">
        <v>0</v>
      </c>
      <c r="DP751" s="519">
        <v>0</v>
      </c>
      <c r="DQ751" s="519">
        <v>0</v>
      </c>
      <c r="DR751" s="519">
        <v>0</v>
      </c>
      <c r="DS751" s="519">
        <v>0</v>
      </c>
      <c r="DT751" s="519">
        <v>0</v>
      </c>
      <c r="DU751" s="519">
        <v>0</v>
      </c>
      <c r="DV751" s="519">
        <v>0</v>
      </c>
      <c r="DW751" s="519">
        <v>0</v>
      </c>
      <c r="DX751" s="519">
        <v>0</v>
      </c>
      <c r="DZ751" s="337"/>
      <c r="EA751" s="519" t="s">
        <v>1062</v>
      </c>
      <c r="EB751" s="519" t="s">
        <v>1060</v>
      </c>
      <c r="EC751" s="519">
        <v>39</v>
      </c>
      <c r="ED751" s="521" t="str">
        <f t="shared" si="38"/>
        <v>SDN200239</v>
      </c>
      <c r="EE751" s="519">
        <v>0</v>
      </c>
      <c r="EF751" s="519">
        <v>213</v>
      </c>
      <c r="EG751" s="519">
        <v>418</v>
      </c>
      <c r="EH751" s="519">
        <v>648</v>
      </c>
      <c r="EI751" s="519">
        <v>914</v>
      </c>
      <c r="EJ751" s="519">
        <v>1174</v>
      </c>
      <c r="EK751" s="519">
        <v>1436</v>
      </c>
      <c r="EL751" s="519">
        <v>1702</v>
      </c>
      <c r="EM751" s="519">
        <v>1970</v>
      </c>
      <c r="EN751" s="519">
        <v>2389</v>
      </c>
      <c r="EO751" s="519">
        <v>2613</v>
      </c>
      <c r="EP751" s="519">
        <v>2842</v>
      </c>
      <c r="EQ751" s="519">
        <v>3074</v>
      </c>
      <c r="ER751" s="519">
        <v>3311</v>
      </c>
      <c r="ES751" s="519">
        <v>3552</v>
      </c>
      <c r="ET751" s="519">
        <v>3799</v>
      </c>
      <c r="EU751" s="519">
        <v>4052</v>
      </c>
      <c r="EV751" s="519">
        <v>4313</v>
      </c>
      <c r="EW751" s="519">
        <v>4583</v>
      </c>
      <c r="EX751" s="519">
        <v>0</v>
      </c>
      <c r="EY751" s="519">
        <v>0</v>
      </c>
      <c r="EZ751" s="519">
        <v>0</v>
      </c>
      <c r="FA751" s="519">
        <v>0</v>
      </c>
      <c r="FB751" s="519">
        <v>0</v>
      </c>
      <c r="FC751" s="519">
        <v>0</v>
      </c>
      <c r="FD751" s="519">
        <v>0</v>
      </c>
      <c r="FE751" s="519">
        <v>0</v>
      </c>
      <c r="FF751" s="519">
        <v>0</v>
      </c>
      <c r="FG751" s="519">
        <v>0</v>
      </c>
      <c r="FH751" s="519">
        <v>0</v>
      </c>
      <c r="FI751" s="519">
        <v>0</v>
      </c>
      <c r="FJ751" s="519">
        <v>0</v>
      </c>
      <c r="FK751" s="519">
        <v>0</v>
      </c>
      <c r="FL751" s="519">
        <v>0</v>
      </c>
      <c r="FM751" s="519">
        <v>0</v>
      </c>
      <c r="FN751" s="519">
        <v>0</v>
      </c>
      <c r="FO751" s="519">
        <v>0</v>
      </c>
      <c r="FP751" s="519">
        <v>0</v>
      </c>
      <c r="FQ751" s="519">
        <v>0</v>
      </c>
      <c r="FR751" s="519">
        <v>0</v>
      </c>
      <c r="FS751" s="519">
        <v>0</v>
      </c>
      <c r="FT751" s="519">
        <v>0</v>
      </c>
      <c r="FU751" s="519">
        <v>0</v>
      </c>
      <c r="FV751" s="519">
        <v>0</v>
      </c>
      <c r="FW751" s="519">
        <v>0</v>
      </c>
      <c r="FX751" s="519">
        <v>0</v>
      </c>
      <c r="FY751" s="519">
        <v>0</v>
      </c>
      <c r="FZ751" s="519">
        <v>0</v>
      </c>
      <c r="GA751" s="519">
        <v>0</v>
      </c>
      <c r="GB751" s="519">
        <v>0</v>
      </c>
      <c r="GC751" s="519">
        <v>0</v>
      </c>
      <c r="GD751" s="519">
        <v>0</v>
      </c>
      <c r="GE751" s="519">
        <v>0</v>
      </c>
      <c r="GF751" s="519">
        <v>0</v>
      </c>
      <c r="GG751" s="519">
        <v>0</v>
      </c>
      <c r="GH751" s="519">
        <v>0</v>
      </c>
      <c r="GI751" s="519">
        <v>0</v>
      </c>
      <c r="GJ751" s="519">
        <v>0</v>
      </c>
      <c r="GK751" s="519">
        <v>0</v>
      </c>
      <c r="GL751" s="519">
        <v>0</v>
      </c>
      <c r="GM751" s="519">
        <v>0</v>
      </c>
      <c r="GN751" s="519">
        <v>0</v>
      </c>
      <c r="GO751" s="519">
        <v>0</v>
      </c>
      <c r="GP751" s="519">
        <v>0</v>
      </c>
      <c r="GQ751" s="519">
        <v>0</v>
      </c>
      <c r="GR751" s="519">
        <v>0</v>
      </c>
      <c r="GS751" s="519">
        <v>0</v>
      </c>
      <c r="GT751" s="519">
        <v>0</v>
      </c>
      <c r="GU751" s="519">
        <v>0</v>
      </c>
      <c r="GV751" s="519">
        <v>0</v>
      </c>
      <c r="GW751" s="519">
        <v>0</v>
      </c>
      <c r="GX751" s="519">
        <v>0</v>
      </c>
      <c r="GY751" s="519">
        <v>0</v>
      </c>
      <c r="GZ751" s="519">
        <v>0</v>
      </c>
      <c r="HA751" s="519">
        <v>0</v>
      </c>
      <c r="HB751" s="519">
        <v>0</v>
      </c>
      <c r="HC751" s="519">
        <v>0</v>
      </c>
      <c r="HD751" s="519">
        <v>0</v>
      </c>
      <c r="HE751" s="519">
        <v>0</v>
      </c>
      <c r="HF751" s="519">
        <v>0</v>
      </c>
      <c r="HG751" s="519">
        <v>0</v>
      </c>
      <c r="HH751" s="519">
        <v>0</v>
      </c>
      <c r="HI751" s="519">
        <v>0</v>
      </c>
      <c r="HJ751" s="519">
        <v>0</v>
      </c>
      <c r="HK751" s="519">
        <v>0</v>
      </c>
      <c r="HL751" s="519">
        <v>0</v>
      </c>
      <c r="HM751" s="519">
        <v>0</v>
      </c>
      <c r="HN751" s="519">
        <v>0</v>
      </c>
      <c r="HO751" s="519">
        <v>0</v>
      </c>
      <c r="HP751" s="519">
        <v>0</v>
      </c>
      <c r="HQ751" s="519">
        <v>0</v>
      </c>
      <c r="HR751" s="519">
        <v>0</v>
      </c>
      <c r="HS751" s="519">
        <v>0</v>
      </c>
      <c r="HT751" s="519">
        <v>0</v>
      </c>
      <c r="HU751" s="519">
        <v>0</v>
      </c>
      <c r="HV751" s="519">
        <v>0</v>
      </c>
      <c r="HW751" s="519">
        <v>0</v>
      </c>
      <c r="HX751" s="519">
        <v>0</v>
      </c>
      <c r="HY751" s="519">
        <v>0</v>
      </c>
      <c r="HZ751" s="519">
        <v>0</v>
      </c>
      <c r="IA751" s="519">
        <v>0</v>
      </c>
      <c r="IB751" s="519">
        <v>0</v>
      </c>
      <c r="IC751" s="519">
        <v>0</v>
      </c>
      <c r="ID751" s="519">
        <v>0</v>
      </c>
      <c r="IE751" s="519">
        <v>0</v>
      </c>
      <c r="IF751" s="519">
        <v>0</v>
      </c>
      <c r="IG751" s="519">
        <v>0</v>
      </c>
      <c r="IH751" s="519">
        <v>0</v>
      </c>
      <c r="II751" s="519">
        <v>0</v>
      </c>
      <c r="IJ751" s="519">
        <v>0</v>
      </c>
      <c r="IK751" s="519">
        <v>0</v>
      </c>
    </row>
    <row r="752" spans="2:245" hidden="1">
      <c r="B752" s="519" t="s">
        <v>1058</v>
      </c>
      <c r="C752" s="519"/>
      <c r="D752" s="519"/>
      <c r="E752" s="519"/>
      <c r="F752" s="519">
        <v>2</v>
      </c>
      <c r="G752" s="519"/>
      <c r="H752" s="519">
        <v>13</v>
      </c>
      <c r="I752" s="519">
        <v>10</v>
      </c>
      <c r="J752" s="519" t="str">
        <f t="shared" si="36"/>
        <v>SDN10021310</v>
      </c>
      <c r="K752" s="519">
        <v>768</v>
      </c>
      <c r="M752" s="337"/>
      <c r="N752" s="519" t="s">
        <v>1062</v>
      </c>
      <c r="O752" s="519" t="s">
        <v>1060</v>
      </c>
      <c r="P752" s="519">
        <v>40</v>
      </c>
      <c r="Q752" s="521" t="str">
        <f t="shared" si="37"/>
        <v>SDN200240</v>
      </c>
      <c r="R752" s="519">
        <v>0</v>
      </c>
      <c r="S752" s="519">
        <v>111</v>
      </c>
      <c r="T752" s="519">
        <v>226</v>
      </c>
      <c r="U752" s="519">
        <v>344</v>
      </c>
      <c r="V752" s="519">
        <v>466</v>
      </c>
      <c r="W752" s="519">
        <v>593</v>
      </c>
      <c r="X752" s="519">
        <v>723</v>
      </c>
      <c r="Y752" s="519">
        <v>860</v>
      </c>
      <c r="Z752" s="519">
        <v>1001</v>
      </c>
      <c r="AA752" s="519">
        <v>1531</v>
      </c>
      <c r="AB752" s="519">
        <v>1709</v>
      </c>
      <c r="AC752" s="519">
        <v>1894</v>
      </c>
      <c r="AD752" s="519">
        <v>2088</v>
      </c>
      <c r="AE752" s="519">
        <v>2292</v>
      </c>
      <c r="AF752" s="519">
        <v>2506</v>
      </c>
      <c r="AG752" s="519">
        <v>2732</v>
      </c>
      <c r="AH752" s="519">
        <v>2969</v>
      </c>
      <c r="AI752" s="519">
        <v>3222</v>
      </c>
      <c r="AJ752" s="519">
        <v>3490</v>
      </c>
      <c r="AK752" s="519">
        <v>3777</v>
      </c>
      <c r="AL752" s="519">
        <v>3961</v>
      </c>
      <c r="AM752" s="519">
        <v>4160</v>
      </c>
      <c r="AN752" s="519">
        <v>4377</v>
      </c>
      <c r="AO752" s="519">
        <v>4617</v>
      </c>
      <c r="AP752" s="519">
        <v>4881</v>
      </c>
      <c r="AQ752" s="519">
        <v>5179</v>
      </c>
      <c r="AR752" s="519">
        <v>5506</v>
      </c>
      <c r="AS752" s="519">
        <v>5864</v>
      </c>
      <c r="AT752" s="519">
        <v>6264</v>
      </c>
      <c r="AU752" s="519">
        <v>6707</v>
      </c>
      <c r="AV752" s="519">
        <v>7217</v>
      </c>
      <c r="AW752" s="519">
        <v>7788</v>
      </c>
      <c r="AX752" s="519">
        <v>8428</v>
      </c>
      <c r="AY752" s="519">
        <v>9160</v>
      </c>
      <c r="AZ752" s="519">
        <v>0</v>
      </c>
      <c r="BA752" s="519">
        <v>0</v>
      </c>
      <c r="BB752" s="519">
        <v>0</v>
      </c>
      <c r="BC752" s="519">
        <v>0</v>
      </c>
      <c r="BD752" s="519">
        <v>0</v>
      </c>
      <c r="BE752" s="519">
        <v>0</v>
      </c>
      <c r="BF752" s="519">
        <v>0</v>
      </c>
      <c r="BG752" s="519">
        <v>0</v>
      </c>
      <c r="BH752" s="519">
        <v>0</v>
      </c>
      <c r="BI752" s="519">
        <v>0</v>
      </c>
      <c r="BJ752" s="519">
        <v>0</v>
      </c>
      <c r="BK752" s="519">
        <v>0</v>
      </c>
      <c r="BL752" s="519">
        <v>0</v>
      </c>
      <c r="BM752" s="519">
        <v>0</v>
      </c>
      <c r="BN752" s="519">
        <v>0</v>
      </c>
      <c r="BO752" s="519">
        <v>0</v>
      </c>
      <c r="BP752" s="519">
        <v>0</v>
      </c>
      <c r="BQ752" s="519">
        <v>0</v>
      </c>
      <c r="BR752" s="519">
        <v>0</v>
      </c>
      <c r="BS752" s="519">
        <v>0</v>
      </c>
      <c r="BT752" s="519">
        <v>0</v>
      </c>
      <c r="BU752" s="519">
        <v>0</v>
      </c>
      <c r="BV752" s="519">
        <v>0</v>
      </c>
      <c r="BW752" s="519">
        <v>0</v>
      </c>
      <c r="BX752" s="519">
        <v>0</v>
      </c>
      <c r="BY752" s="519">
        <v>0</v>
      </c>
      <c r="BZ752" s="519">
        <v>0</v>
      </c>
      <c r="CA752" s="519">
        <v>0</v>
      </c>
      <c r="CB752" s="519">
        <v>0</v>
      </c>
      <c r="CC752" s="519">
        <v>0</v>
      </c>
      <c r="CD752" s="519">
        <v>0</v>
      </c>
      <c r="CE752" s="519">
        <v>0</v>
      </c>
      <c r="CF752" s="519">
        <v>0</v>
      </c>
      <c r="CG752" s="519">
        <v>0</v>
      </c>
      <c r="CH752" s="519">
        <v>0</v>
      </c>
      <c r="CI752" s="519">
        <v>0</v>
      </c>
      <c r="CJ752" s="519">
        <v>0</v>
      </c>
      <c r="CK752" s="519">
        <v>0</v>
      </c>
      <c r="CL752" s="519">
        <v>0</v>
      </c>
      <c r="CM752" s="519">
        <v>0</v>
      </c>
      <c r="CN752" s="519">
        <v>0</v>
      </c>
      <c r="CO752" s="519">
        <v>0</v>
      </c>
      <c r="CP752" s="519">
        <v>0</v>
      </c>
      <c r="CQ752" s="519">
        <v>0</v>
      </c>
      <c r="CR752" s="519">
        <v>0</v>
      </c>
      <c r="CS752" s="519">
        <v>0</v>
      </c>
      <c r="CT752" s="519">
        <v>0</v>
      </c>
      <c r="CU752" s="519">
        <v>0</v>
      </c>
      <c r="CV752" s="519">
        <v>0</v>
      </c>
      <c r="CW752" s="519">
        <v>0</v>
      </c>
      <c r="CX752" s="519">
        <v>0</v>
      </c>
      <c r="CY752" s="519">
        <v>0</v>
      </c>
      <c r="CZ752" s="519">
        <v>0</v>
      </c>
      <c r="DA752" s="519">
        <v>0</v>
      </c>
      <c r="DB752" s="519">
        <v>0</v>
      </c>
      <c r="DC752" s="519">
        <v>0</v>
      </c>
      <c r="DD752" s="519">
        <v>0</v>
      </c>
      <c r="DE752" s="519">
        <v>0</v>
      </c>
      <c r="DF752" s="519">
        <v>0</v>
      </c>
      <c r="DG752" s="519">
        <v>0</v>
      </c>
      <c r="DH752" s="519">
        <v>0</v>
      </c>
      <c r="DI752" s="519">
        <v>0</v>
      </c>
      <c r="DJ752" s="519">
        <v>0</v>
      </c>
      <c r="DK752" s="519">
        <v>0</v>
      </c>
      <c r="DL752" s="519">
        <v>0</v>
      </c>
      <c r="DM752" s="519">
        <v>0</v>
      </c>
      <c r="DN752" s="519">
        <v>0</v>
      </c>
      <c r="DO752" s="519">
        <v>0</v>
      </c>
      <c r="DP752" s="519">
        <v>0</v>
      </c>
      <c r="DQ752" s="519">
        <v>0</v>
      </c>
      <c r="DR752" s="519">
        <v>0</v>
      </c>
      <c r="DS752" s="519">
        <v>0</v>
      </c>
      <c r="DT752" s="519">
        <v>0</v>
      </c>
      <c r="DU752" s="519">
        <v>0</v>
      </c>
      <c r="DV752" s="519">
        <v>0</v>
      </c>
      <c r="DW752" s="519">
        <v>0</v>
      </c>
      <c r="DX752" s="519">
        <v>0</v>
      </c>
      <c r="DZ752" s="337"/>
      <c r="EA752" s="519" t="s">
        <v>1062</v>
      </c>
      <c r="EB752" s="519" t="s">
        <v>1060</v>
      </c>
      <c r="EC752" s="519">
        <v>40</v>
      </c>
      <c r="ED752" s="521" t="str">
        <f t="shared" si="38"/>
        <v>SDN200240</v>
      </c>
      <c r="EE752" s="519">
        <v>0</v>
      </c>
      <c r="EF752" s="519">
        <v>203</v>
      </c>
      <c r="EG752" s="519">
        <v>400</v>
      </c>
      <c r="EH752" s="519">
        <v>614</v>
      </c>
      <c r="EI752" s="519">
        <v>868</v>
      </c>
      <c r="EJ752" s="519">
        <v>1120</v>
      </c>
      <c r="EK752" s="519">
        <v>1370</v>
      </c>
      <c r="EL752" s="519">
        <v>1627</v>
      </c>
      <c r="EM752" s="519">
        <v>1885</v>
      </c>
      <c r="EN752" s="519">
        <v>2292</v>
      </c>
      <c r="EO752" s="519">
        <v>2510</v>
      </c>
      <c r="EP752" s="519">
        <v>2730</v>
      </c>
      <c r="EQ752" s="519">
        <v>2953</v>
      </c>
      <c r="ER752" s="519">
        <v>3181</v>
      </c>
      <c r="ES752" s="519">
        <v>3414</v>
      </c>
      <c r="ET752" s="519">
        <v>3652</v>
      </c>
      <c r="EU752" s="519">
        <v>3895</v>
      </c>
      <c r="EV752" s="519">
        <v>4148</v>
      </c>
      <c r="EW752" s="519">
        <v>4411</v>
      </c>
      <c r="EX752" s="519">
        <v>0</v>
      </c>
      <c r="EY752" s="519">
        <v>0</v>
      </c>
      <c r="EZ752" s="519">
        <v>0</v>
      </c>
      <c r="FA752" s="519">
        <v>0</v>
      </c>
      <c r="FB752" s="519">
        <v>0</v>
      </c>
      <c r="FC752" s="519">
        <v>0</v>
      </c>
      <c r="FD752" s="519">
        <v>0</v>
      </c>
      <c r="FE752" s="519">
        <v>0</v>
      </c>
      <c r="FF752" s="519">
        <v>0</v>
      </c>
      <c r="FG752" s="519">
        <v>0</v>
      </c>
      <c r="FH752" s="519">
        <v>0</v>
      </c>
      <c r="FI752" s="519">
        <v>0</v>
      </c>
      <c r="FJ752" s="519">
        <v>0</v>
      </c>
      <c r="FK752" s="519">
        <v>0</v>
      </c>
      <c r="FL752" s="519">
        <v>0</v>
      </c>
      <c r="FM752" s="519">
        <v>0</v>
      </c>
      <c r="FN752" s="519">
        <v>0</v>
      </c>
      <c r="FO752" s="519">
        <v>0</v>
      </c>
      <c r="FP752" s="519">
        <v>0</v>
      </c>
      <c r="FQ752" s="519">
        <v>0</v>
      </c>
      <c r="FR752" s="519">
        <v>0</v>
      </c>
      <c r="FS752" s="519">
        <v>0</v>
      </c>
      <c r="FT752" s="519">
        <v>0</v>
      </c>
      <c r="FU752" s="519">
        <v>0</v>
      </c>
      <c r="FV752" s="519">
        <v>0</v>
      </c>
      <c r="FW752" s="519">
        <v>0</v>
      </c>
      <c r="FX752" s="519">
        <v>0</v>
      </c>
      <c r="FY752" s="519">
        <v>0</v>
      </c>
      <c r="FZ752" s="519">
        <v>0</v>
      </c>
      <c r="GA752" s="519">
        <v>0</v>
      </c>
      <c r="GB752" s="519">
        <v>0</v>
      </c>
      <c r="GC752" s="519">
        <v>0</v>
      </c>
      <c r="GD752" s="519">
        <v>0</v>
      </c>
      <c r="GE752" s="519">
        <v>0</v>
      </c>
      <c r="GF752" s="519">
        <v>0</v>
      </c>
      <c r="GG752" s="519">
        <v>0</v>
      </c>
      <c r="GH752" s="519">
        <v>0</v>
      </c>
      <c r="GI752" s="519">
        <v>0</v>
      </c>
      <c r="GJ752" s="519">
        <v>0</v>
      </c>
      <c r="GK752" s="519">
        <v>0</v>
      </c>
      <c r="GL752" s="519">
        <v>0</v>
      </c>
      <c r="GM752" s="519">
        <v>0</v>
      </c>
      <c r="GN752" s="519">
        <v>0</v>
      </c>
      <c r="GO752" s="519">
        <v>0</v>
      </c>
      <c r="GP752" s="519">
        <v>0</v>
      </c>
      <c r="GQ752" s="519">
        <v>0</v>
      </c>
      <c r="GR752" s="519">
        <v>0</v>
      </c>
      <c r="GS752" s="519">
        <v>0</v>
      </c>
      <c r="GT752" s="519">
        <v>0</v>
      </c>
      <c r="GU752" s="519">
        <v>0</v>
      </c>
      <c r="GV752" s="519">
        <v>0</v>
      </c>
      <c r="GW752" s="519">
        <v>0</v>
      </c>
      <c r="GX752" s="519">
        <v>0</v>
      </c>
      <c r="GY752" s="519">
        <v>0</v>
      </c>
      <c r="GZ752" s="519">
        <v>0</v>
      </c>
      <c r="HA752" s="519">
        <v>0</v>
      </c>
      <c r="HB752" s="519">
        <v>0</v>
      </c>
      <c r="HC752" s="519">
        <v>0</v>
      </c>
      <c r="HD752" s="519">
        <v>0</v>
      </c>
      <c r="HE752" s="519">
        <v>0</v>
      </c>
      <c r="HF752" s="519">
        <v>0</v>
      </c>
      <c r="HG752" s="519">
        <v>0</v>
      </c>
      <c r="HH752" s="519">
        <v>0</v>
      </c>
      <c r="HI752" s="519">
        <v>0</v>
      </c>
      <c r="HJ752" s="519">
        <v>0</v>
      </c>
      <c r="HK752" s="519">
        <v>0</v>
      </c>
      <c r="HL752" s="519">
        <v>0</v>
      </c>
      <c r="HM752" s="519">
        <v>0</v>
      </c>
      <c r="HN752" s="519">
        <v>0</v>
      </c>
      <c r="HO752" s="519">
        <v>0</v>
      </c>
      <c r="HP752" s="519">
        <v>0</v>
      </c>
      <c r="HQ752" s="519">
        <v>0</v>
      </c>
      <c r="HR752" s="519">
        <v>0</v>
      </c>
      <c r="HS752" s="519">
        <v>0</v>
      </c>
      <c r="HT752" s="519">
        <v>0</v>
      </c>
      <c r="HU752" s="519">
        <v>0</v>
      </c>
      <c r="HV752" s="519">
        <v>0</v>
      </c>
      <c r="HW752" s="519">
        <v>0</v>
      </c>
      <c r="HX752" s="519">
        <v>0</v>
      </c>
      <c r="HY752" s="519">
        <v>0</v>
      </c>
      <c r="HZ752" s="519">
        <v>0</v>
      </c>
      <c r="IA752" s="519">
        <v>0</v>
      </c>
      <c r="IB752" s="519">
        <v>0</v>
      </c>
      <c r="IC752" s="519">
        <v>0</v>
      </c>
      <c r="ID752" s="519">
        <v>0</v>
      </c>
      <c r="IE752" s="519">
        <v>0</v>
      </c>
      <c r="IF752" s="519">
        <v>0</v>
      </c>
      <c r="IG752" s="519">
        <v>0</v>
      </c>
      <c r="IH752" s="519">
        <v>0</v>
      </c>
      <c r="II752" s="519">
        <v>0</v>
      </c>
      <c r="IJ752" s="519">
        <v>0</v>
      </c>
      <c r="IK752" s="519">
        <v>0</v>
      </c>
    </row>
    <row r="753" spans="2:245" hidden="1">
      <c r="B753" s="519" t="s">
        <v>1058</v>
      </c>
      <c r="C753" s="519"/>
      <c r="D753" s="519"/>
      <c r="E753" s="519"/>
      <c r="F753" s="519">
        <v>2</v>
      </c>
      <c r="G753" s="519"/>
      <c r="H753" s="519">
        <v>14</v>
      </c>
      <c r="I753" s="519">
        <v>1</v>
      </c>
      <c r="J753" s="519" t="str">
        <f t="shared" si="36"/>
        <v>SDN10021401</v>
      </c>
      <c r="K753" s="519">
        <v>965</v>
      </c>
      <c r="M753" s="337"/>
      <c r="N753" s="519" t="s">
        <v>1062</v>
      </c>
      <c r="O753" s="519" t="s">
        <v>1060</v>
      </c>
      <c r="P753" s="519">
        <v>41</v>
      </c>
      <c r="Q753" s="521" t="str">
        <f t="shared" si="37"/>
        <v>SDN200241</v>
      </c>
      <c r="R753" s="519">
        <v>0</v>
      </c>
      <c r="S753" s="519">
        <v>107</v>
      </c>
      <c r="T753" s="519">
        <v>217</v>
      </c>
      <c r="U753" s="519">
        <v>330</v>
      </c>
      <c r="V753" s="519">
        <v>447</v>
      </c>
      <c r="W753" s="519">
        <v>569</v>
      </c>
      <c r="X753" s="519">
        <v>695</v>
      </c>
      <c r="Y753" s="519">
        <v>826</v>
      </c>
      <c r="Z753" s="519">
        <v>962</v>
      </c>
      <c r="AA753" s="519">
        <v>1472</v>
      </c>
      <c r="AB753" s="519">
        <v>1643</v>
      </c>
      <c r="AC753" s="519">
        <v>1822</v>
      </c>
      <c r="AD753" s="519">
        <v>2008</v>
      </c>
      <c r="AE753" s="519">
        <v>2204</v>
      </c>
      <c r="AF753" s="519">
        <v>2411</v>
      </c>
      <c r="AG753" s="519">
        <v>2629</v>
      </c>
      <c r="AH753" s="519">
        <v>2859</v>
      </c>
      <c r="AI753" s="519">
        <v>3104</v>
      </c>
      <c r="AJ753" s="519">
        <v>3365</v>
      </c>
      <c r="AK753" s="519">
        <v>3647</v>
      </c>
      <c r="AL753" s="519">
        <v>3826</v>
      </c>
      <c r="AM753" s="519">
        <v>4022</v>
      </c>
      <c r="AN753" s="519">
        <v>4238</v>
      </c>
      <c r="AO753" s="519">
        <v>4477</v>
      </c>
      <c r="AP753" s="519">
        <v>4748</v>
      </c>
      <c r="AQ753" s="519">
        <v>5045</v>
      </c>
      <c r="AR753" s="519">
        <v>5371</v>
      </c>
      <c r="AS753" s="519">
        <v>5733</v>
      </c>
      <c r="AT753" s="519">
        <v>6135</v>
      </c>
      <c r="AU753" s="519">
        <v>6597</v>
      </c>
      <c r="AV753" s="519">
        <v>7114</v>
      </c>
      <c r="AW753" s="519">
        <v>7692</v>
      </c>
      <c r="AX753" s="519">
        <v>8353</v>
      </c>
      <c r="AY753" s="519">
        <v>9111</v>
      </c>
      <c r="AZ753" s="519">
        <v>0</v>
      </c>
      <c r="BA753" s="519">
        <v>0</v>
      </c>
      <c r="BB753" s="519">
        <v>0</v>
      </c>
      <c r="BC753" s="519">
        <v>0</v>
      </c>
      <c r="BD753" s="519">
        <v>0</v>
      </c>
      <c r="BE753" s="519">
        <v>0</v>
      </c>
      <c r="BF753" s="519">
        <v>0</v>
      </c>
      <c r="BG753" s="519">
        <v>0</v>
      </c>
      <c r="BH753" s="519">
        <v>0</v>
      </c>
      <c r="BI753" s="519">
        <v>0</v>
      </c>
      <c r="BJ753" s="519">
        <v>0</v>
      </c>
      <c r="BK753" s="519">
        <v>0</v>
      </c>
      <c r="BL753" s="519">
        <v>0</v>
      </c>
      <c r="BM753" s="519">
        <v>0</v>
      </c>
      <c r="BN753" s="519">
        <v>0</v>
      </c>
      <c r="BO753" s="519">
        <v>0</v>
      </c>
      <c r="BP753" s="519">
        <v>0</v>
      </c>
      <c r="BQ753" s="519">
        <v>0</v>
      </c>
      <c r="BR753" s="519">
        <v>0</v>
      </c>
      <c r="BS753" s="519">
        <v>0</v>
      </c>
      <c r="BT753" s="519">
        <v>0</v>
      </c>
      <c r="BU753" s="519">
        <v>0</v>
      </c>
      <c r="BV753" s="519">
        <v>0</v>
      </c>
      <c r="BW753" s="519">
        <v>0</v>
      </c>
      <c r="BX753" s="519">
        <v>0</v>
      </c>
      <c r="BY753" s="519">
        <v>0</v>
      </c>
      <c r="BZ753" s="519">
        <v>0</v>
      </c>
      <c r="CA753" s="519">
        <v>0</v>
      </c>
      <c r="CB753" s="519">
        <v>0</v>
      </c>
      <c r="CC753" s="519">
        <v>0</v>
      </c>
      <c r="CD753" s="519">
        <v>0</v>
      </c>
      <c r="CE753" s="519">
        <v>0</v>
      </c>
      <c r="CF753" s="519">
        <v>0</v>
      </c>
      <c r="CG753" s="519">
        <v>0</v>
      </c>
      <c r="CH753" s="519">
        <v>0</v>
      </c>
      <c r="CI753" s="519">
        <v>0</v>
      </c>
      <c r="CJ753" s="519">
        <v>0</v>
      </c>
      <c r="CK753" s="519">
        <v>0</v>
      </c>
      <c r="CL753" s="519">
        <v>0</v>
      </c>
      <c r="CM753" s="519">
        <v>0</v>
      </c>
      <c r="CN753" s="519">
        <v>0</v>
      </c>
      <c r="CO753" s="519">
        <v>0</v>
      </c>
      <c r="CP753" s="519">
        <v>0</v>
      </c>
      <c r="CQ753" s="519">
        <v>0</v>
      </c>
      <c r="CR753" s="519">
        <v>0</v>
      </c>
      <c r="CS753" s="519">
        <v>0</v>
      </c>
      <c r="CT753" s="519">
        <v>0</v>
      </c>
      <c r="CU753" s="519">
        <v>0</v>
      </c>
      <c r="CV753" s="519">
        <v>0</v>
      </c>
      <c r="CW753" s="519">
        <v>0</v>
      </c>
      <c r="CX753" s="519">
        <v>0</v>
      </c>
      <c r="CY753" s="519">
        <v>0</v>
      </c>
      <c r="CZ753" s="519">
        <v>0</v>
      </c>
      <c r="DA753" s="519">
        <v>0</v>
      </c>
      <c r="DB753" s="519">
        <v>0</v>
      </c>
      <c r="DC753" s="519">
        <v>0</v>
      </c>
      <c r="DD753" s="519">
        <v>0</v>
      </c>
      <c r="DE753" s="519">
        <v>0</v>
      </c>
      <c r="DF753" s="519">
        <v>0</v>
      </c>
      <c r="DG753" s="519">
        <v>0</v>
      </c>
      <c r="DH753" s="519">
        <v>0</v>
      </c>
      <c r="DI753" s="519">
        <v>0</v>
      </c>
      <c r="DJ753" s="519">
        <v>0</v>
      </c>
      <c r="DK753" s="519">
        <v>0</v>
      </c>
      <c r="DL753" s="519">
        <v>0</v>
      </c>
      <c r="DM753" s="519">
        <v>0</v>
      </c>
      <c r="DN753" s="519">
        <v>0</v>
      </c>
      <c r="DO753" s="519">
        <v>0</v>
      </c>
      <c r="DP753" s="519">
        <v>0</v>
      </c>
      <c r="DQ753" s="519">
        <v>0</v>
      </c>
      <c r="DR753" s="519">
        <v>0</v>
      </c>
      <c r="DS753" s="519">
        <v>0</v>
      </c>
      <c r="DT753" s="519">
        <v>0</v>
      </c>
      <c r="DU753" s="519">
        <v>0</v>
      </c>
      <c r="DV753" s="519">
        <v>0</v>
      </c>
      <c r="DW753" s="519">
        <v>0</v>
      </c>
      <c r="DX753" s="519">
        <v>0</v>
      </c>
      <c r="DZ753" s="337"/>
      <c r="EA753" s="519" t="s">
        <v>1062</v>
      </c>
      <c r="EB753" s="519" t="s">
        <v>1060</v>
      </c>
      <c r="EC753" s="519">
        <v>41</v>
      </c>
      <c r="ED753" s="521" t="str">
        <f t="shared" si="38"/>
        <v>SDN200241</v>
      </c>
      <c r="EE753" s="519">
        <v>0</v>
      </c>
      <c r="EF753" s="519">
        <v>195</v>
      </c>
      <c r="EG753" s="519">
        <v>382</v>
      </c>
      <c r="EH753" s="519">
        <v>579</v>
      </c>
      <c r="EI753" s="519">
        <v>822</v>
      </c>
      <c r="EJ753" s="519">
        <v>1062</v>
      </c>
      <c r="EK753" s="519">
        <v>1304</v>
      </c>
      <c r="EL753" s="519">
        <v>1550</v>
      </c>
      <c r="EM753" s="519">
        <v>1795</v>
      </c>
      <c r="EN753" s="519">
        <v>2193</v>
      </c>
      <c r="EO753" s="519">
        <v>2402</v>
      </c>
      <c r="EP753" s="519">
        <v>2614</v>
      </c>
      <c r="EQ753" s="519">
        <v>2827</v>
      </c>
      <c r="ER753" s="519">
        <v>3045</v>
      </c>
      <c r="ES753" s="519">
        <v>3269</v>
      </c>
      <c r="ET753" s="519">
        <v>3497</v>
      </c>
      <c r="EU753" s="519">
        <v>3733</v>
      </c>
      <c r="EV753" s="519">
        <v>3978</v>
      </c>
      <c r="EW753" s="519">
        <v>4233</v>
      </c>
      <c r="EX753" s="519">
        <v>0</v>
      </c>
      <c r="EY753" s="519">
        <v>0</v>
      </c>
      <c r="EZ753" s="519">
        <v>0</v>
      </c>
      <c r="FA753" s="519">
        <v>0</v>
      </c>
      <c r="FB753" s="519">
        <v>0</v>
      </c>
      <c r="FC753" s="519">
        <v>0</v>
      </c>
      <c r="FD753" s="519">
        <v>0</v>
      </c>
      <c r="FE753" s="519">
        <v>0</v>
      </c>
      <c r="FF753" s="519">
        <v>0</v>
      </c>
      <c r="FG753" s="519">
        <v>0</v>
      </c>
      <c r="FH753" s="519">
        <v>0</v>
      </c>
      <c r="FI753" s="519">
        <v>0</v>
      </c>
      <c r="FJ753" s="519">
        <v>0</v>
      </c>
      <c r="FK753" s="519">
        <v>0</v>
      </c>
      <c r="FL753" s="519">
        <v>0</v>
      </c>
      <c r="FM753" s="519">
        <v>0</v>
      </c>
      <c r="FN753" s="519">
        <v>0</v>
      </c>
      <c r="FO753" s="519">
        <v>0</v>
      </c>
      <c r="FP753" s="519">
        <v>0</v>
      </c>
      <c r="FQ753" s="519">
        <v>0</v>
      </c>
      <c r="FR753" s="519">
        <v>0</v>
      </c>
      <c r="FS753" s="519">
        <v>0</v>
      </c>
      <c r="FT753" s="519">
        <v>0</v>
      </c>
      <c r="FU753" s="519">
        <v>0</v>
      </c>
      <c r="FV753" s="519">
        <v>0</v>
      </c>
      <c r="FW753" s="519">
        <v>0</v>
      </c>
      <c r="FX753" s="519">
        <v>0</v>
      </c>
      <c r="FY753" s="519">
        <v>0</v>
      </c>
      <c r="FZ753" s="519">
        <v>0</v>
      </c>
      <c r="GA753" s="519">
        <v>0</v>
      </c>
      <c r="GB753" s="519">
        <v>0</v>
      </c>
      <c r="GC753" s="519">
        <v>0</v>
      </c>
      <c r="GD753" s="519">
        <v>0</v>
      </c>
      <c r="GE753" s="519">
        <v>0</v>
      </c>
      <c r="GF753" s="519">
        <v>0</v>
      </c>
      <c r="GG753" s="519">
        <v>0</v>
      </c>
      <c r="GH753" s="519">
        <v>0</v>
      </c>
      <c r="GI753" s="519">
        <v>0</v>
      </c>
      <c r="GJ753" s="519">
        <v>0</v>
      </c>
      <c r="GK753" s="519">
        <v>0</v>
      </c>
      <c r="GL753" s="519">
        <v>0</v>
      </c>
      <c r="GM753" s="519">
        <v>0</v>
      </c>
      <c r="GN753" s="519">
        <v>0</v>
      </c>
      <c r="GO753" s="519">
        <v>0</v>
      </c>
      <c r="GP753" s="519">
        <v>0</v>
      </c>
      <c r="GQ753" s="519">
        <v>0</v>
      </c>
      <c r="GR753" s="519">
        <v>0</v>
      </c>
      <c r="GS753" s="519">
        <v>0</v>
      </c>
      <c r="GT753" s="519">
        <v>0</v>
      </c>
      <c r="GU753" s="519">
        <v>0</v>
      </c>
      <c r="GV753" s="519">
        <v>0</v>
      </c>
      <c r="GW753" s="519">
        <v>0</v>
      </c>
      <c r="GX753" s="519">
        <v>0</v>
      </c>
      <c r="GY753" s="519">
        <v>0</v>
      </c>
      <c r="GZ753" s="519">
        <v>0</v>
      </c>
      <c r="HA753" s="519">
        <v>0</v>
      </c>
      <c r="HB753" s="519">
        <v>0</v>
      </c>
      <c r="HC753" s="519">
        <v>0</v>
      </c>
      <c r="HD753" s="519">
        <v>0</v>
      </c>
      <c r="HE753" s="519">
        <v>0</v>
      </c>
      <c r="HF753" s="519">
        <v>0</v>
      </c>
      <c r="HG753" s="519">
        <v>0</v>
      </c>
      <c r="HH753" s="519">
        <v>0</v>
      </c>
      <c r="HI753" s="519">
        <v>0</v>
      </c>
      <c r="HJ753" s="519">
        <v>0</v>
      </c>
      <c r="HK753" s="519">
        <v>0</v>
      </c>
      <c r="HL753" s="519">
        <v>0</v>
      </c>
      <c r="HM753" s="519">
        <v>0</v>
      </c>
      <c r="HN753" s="519">
        <v>0</v>
      </c>
      <c r="HO753" s="519">
        <v>0</v>
      </c>
      <c r="HP753" s="519">
        <v>0</v>
      </c>
      <c r="HQ753" s="519">
        <v>0</v>
      </c>
      <c r="HR753" s="519">
        <v>0</v>
      </c>
      <c r="HS753" s="519">
        <v>0</v>
      </c>
      <c r="HT753" s="519">
        <v>0</v>
      </c>
      <c r="HU753" s="519">
        <v>0</v>
      </c>
      <c r="HV753" s="519">
        <v>0</v>
      </c>
      <c r="HW753" s="519">
        <v>0</v>
      </c>
      <c r="HX753" s="519">
        <v>0</v>
      </c>
      <c r="HY753" s="519">
        <v>0</v>
      </c>
      <c r="HZ753" s="519">
        <v>0</v>
      </c>
      <c r="IA753" s="519">
        <v>0</v>
      </c>
      <c r="IB753" s="519">
        <v>0</v>
      </c>
      <c r="IC753" s="519">
        <v>0</v>
      </c>
      <c r="ID753" s="519">
        <v>0</v>
      </c>
      <c r="IE753" s="519">
        <v>0</v>
      </c>
      <c r="IF753" s="519">
        <v>0</v>
      </c>
      <c r="IG753" s="519">
        <v>0</v>
      </c>
      <c r="IH753" s="519">
        <v>0</v>
      </c>
      <c r="II753" s="519">
        <v>0</v>
      </c>
      <c r="IJ753" s="519">
        <v>0</v>
      </c>
      <c r="IK753" s="519">
        <v>0</v>
      </c>
    </row>
    <row r="754" spans="2:245" hidden="1">
      <c r="B754" s="519" t="s">
        <v>1058</v>
      </c>
      <c r="C754" s="519"/>
      <c r="D754" s="519"/>
      <c r="E754" s="519"/>
      <c r="F754" s="519">
        <v>2</v>
      </c>
      <c r="G754" s="519"/>
      <c r="H754" s="519">
        <v>14</v>
      </c>
      <c r="I754" s="519">
        <v>2</v>
      </c>
      <c r="J754" s="519" t="str">
        <f t="shared" si="36"/>
        <v>SDN10021402</v>
      </c>
      <c r="K754" s="519">
        <v>965</v>
      </c>
      <c r="M754" s="337"/>
      <c r="N754" s="519" t="s">
        <v>1062</v>
      </c>
      <c r="O754" s="519" t="s">
        <v>1060</v>
      </c>
      <c r="P754" s="519">
        <v>42</v>
      </c>
      <c r="Q754" s="521" t="str">
        <f t="shared" si="37"/>
        <v>SDN200242</v>
      </c>
      <c r="R754" s="519">
        <v>0</v>
      </c>
      <c r="S754" s="519">
        <v>104</v>
      </c>
      <c r="T754" s="519">
        <v>212</v>
      </c>
      <c r="U754" s="519">
        <v>323</v>
      </c>
      <c r="V754" s="519">
        <v>437</v>
      </c>
      <c r="W754" s="519">
        <v>557</v>
      </c>
      <c r="X754" s="519">
        <v>680</v>
      </c>
      <c r="Y754" s="519">
        <v>808</v>
      </c>
      <c r="Z754" s="519">
        <v>942</v>
      </c>
      <c r="AA754" s="519">
        <v>1443</v>
      </c>
      <c r="AB754" s="519">
        <v>1610</v>
      </c>
      <c r="AC754" s="519">
        <v>1785</v>
      </c>
      <c r="AD754" s="519">
        <v>1968</v>
      </c>
      <c r="AE754" s="519">
        <v>2162</v>
      </c>
      <c r="AF754" s="519">
        <v>2365</v>
      </c>
      <c r="AG754" s="519">
        <v>2579</v>
      </c>
      <c r="AH754" s="519">
        <v>2807</v>
      </c>
      <c r="AI754" s="519">
        <v>3049</v>
      </c>
      <c r="AJ754" s="519">
        <v>3310</v>
      </c>
      <c r="AK754" s="519">
        <v>3589</v>
      </c>
      <c r="AL754" s="519">
        <v>3769</v>
      </c>
      <c r="AM754" s="519">
        <v>3966</v>
      </c>
      <c r="AN754" s="519">
        <v>4185</v>
      </c>
      <c r="AO754" s="519">
        <v>4435</v>
      </c>
      <c r="AP754" s="519">
        <v>4710</v>
      </c>
      <c r="AQ754" s="519">
        <v>5010</v>
      </c>
      <c r="AR754" s="519">
        <v>5344</v>
      </c>
      <c r="AS754" s="519">
        <v>5715</v>
      </c>
      <c r="AT754" s="519">
        <v>6141</v>
      </c>
      <c r="AU754" s="519">
        <v>6617</v>
      </c>
      <c r="AV754" s="519">
        <v>7148</v>
      </c>
      <c r="AW754" s="519">
        <v>7755</v>
      </c>
      <c r="AX754" s="519">
        <v>8450</v>
      </c>
      <c r="AY754" s="519">
        <v>9267</v>
      </c>
      <c r="AZ754" s="519">
        <v>0</v>
      </c>
      <c r="BA754" s="519">
        <v>0</v>
      </c>
      <c r="BB754" s="519">
        <v>0</v>
      </c>
      <c r="BC754" s="519">
        <v>0</v>
      </c>
      <c r="BD754" s="519">
        <v>0</v>
      </c>
      <c r="BE754" s="519">
        <v>0</v>
      </c>
      <c r="BF754" s="519">
        <v>0</v>
      </c>
      <c r="BG754" s="519">
        <v>0</v>
      </c>
      <c r="BH754" s="519">
        <v>0</v>
      </c>
      <c r="BI754" s="519">
        <v>0</v>
      </c>
      <c r="BJ754" s="519">
        <v>0</v>
      </c>
      <c r="BK754" s="519">
        <v>0</v>
      </c>
      <c r="BL754" s="519">
        <v>0</v>
      </c>
      <c r="BM754" s="519">
        <v>0</v>
      </c>
      <c r="BN754" s="519">
        <v>0</v>
      </c>
      <c r="BO754" s="519">
        <v>0</v>
      </c>
      <c r="BP754" s="519">
        <v>0</v>
      </c>
      <c r="BQ754" s="519">
        <v>0</v>
      </c>
      <c r="BR754" s="519">
        <v>0</v>
      </c>
      <c r="BS754" s="519">
        <v>0</v>
      </c>
      <c r="BT754" s="519">
        <v>0</v>
      </c>
      <c r="BU754" s="519">
        <v>0</v>
      </c>
      <c r="BV754" s="519">
        <v>0</v>
      </c>
      <c r="BW754" s="519">
        <v>0</v>
      </c>
      <c r="BX754" s="519">
        <v>0</v>
      </c>
      <c r="BY754" s="519">
        <v>0</v>
      </c>
      <c r="BZ754" s="519">
        <v>0</v>
      </c>
      <c r="CA754" s="519">
        <v>0</v>
      </c>
      <c r="CB754" s="519">
        <v>0</v>
      </c>
      <c r="CC754" s="519">
        <v>0</v>
      </c>
      <c r="CD754" s="519">
        <v>0</v>
      </c>
      <c r="CE754" s="519">
        <v>0</v>
      </c>
      <c r="CF754" s="519">
        <v>0</v>
      </c>
      <c r="CG754" s="519">
        <v>0</v>
      </c>
      <c r="CH754" s="519">
        <v>0</v>
      </c>
      <c r="CI754" s="519">
        <v>0</v>
      </c>
      <c r="CJ754" s="519">
        <v>0</v>
      </c>
      <c r="CK754" s="519">
        <v>0</v>
      </c>
      <c r="CL754" s="519">
        <v>0</v>
      </c>
      <c r="CM754" s="519">
        <v>0</v>
      </c>
      <c r="CN754" s="519">
        <v>0</v>
      </c>
      <c r="CO754" s="519">
        <v>0</v>
      </c>
      <c r="CP754" s="519">
        <v>0</v>
      </c>
      <c r="CQ754" s="519">
        <v>0</v>
      </c>
      <c r="CR754" s="519">
        <v>0</v>
      </c>
      <c r="CS754" s="519">
        <v>0</v>
      </c>
      <c r="CT754" s="519">
        <v>0</v>
      </c>
      <c r="CU754" s="519">
        <v>0</v>
      </c>
      <c r="CV754" s="519">
        <v>0</v>
      </c>
      <c r="CW754" s="519">
        <v>0</v>
      </c>
      <c r="CX754" s="519">
        <v>0</v>
      </c>
      <c r="CY754" s="519">
        <v>0</v>
      </c>
      <c r="CZ754" s="519">
        <v>0</v>
      </c>
      <c r="DA754" s="519">
        <v>0</v>
      </c>
      <c r="DB754" s="519">
        <v>0</v>
      </c>
      <c r="DC754" s="519">
        <v>0</v>
      </c>
      <c r="DD754" s="519">
        <v>0</v>
      </c>
      <c r="DE754" s="519">
        <v>0</v>
      </c>
      <c r="DF754" s="519">
        <v>0</v>
      </c>
      <c r="DG754" s="519">
        <v>0</v>
      </c>
      <c r="DH754" s="519">
        <v>0</v>
      </c>
      <c r="DI754" s="519">
        <v>0</v>
      </c>
      <c r="DJ754" s="519">
        <v>0</v>
      </c>
      <c r="DK754" s="519">
        <v>0</v>
      </c>
      <c r="DL754" s="519">
        <v>0</v>
      </c>
      <c r="DM754" s="519">
        <v>0</v>
      </c>
      <c r="DN754" s="519">
        <v>0</v>
      </c>
      <c r="DO754" s="519">
        <v>0</v>
      </c>
      <c r="DP754" s="519">
        <v>0</v>
      </c>
      <c r="DQ754" s="519">
        <v>0</v>
      </c>
      <c r="DR754" s="519">
        <v>0</v>
      </c>
      <c r="DS754" s="519">
        <v>0</v>
      </c>
      <c r="DT754" s="519">
        <v>0</v>
      </c>
      <c r="DU754" s="519">
        <v>0</v>
      </c>
      <c r="DV754" s="519">
        <v>0</v>
      </c>
      <c r="DW754" s="519">
        <v>0</v>
      </c>
      <c r="DX754" s="519">
        <v>0</v>
      </c>
      <c r="DZ754" s="337"/>
      <c r="EA754" s="519" t="s">
        <v>1062</v>
      </c>
      <c r="EB754" s="519" t="s">
        <v>1060</v>
      </c>
      <c r="EC754" s="519">
        <v>42</v>
      </c>
      <c r="ED754" s="521" t="str">
        <f t="shared" si="38"/>
        <v>SDN200242</v>
      </c>
      <c r="EE754" s="519">
        <v>0</v>
      </c>
      <c r="EF754" s="519">
        <v>186</v>
      </c>
      <c r="EG754" s="519">
        <v>366</v>
      </c>
      <c r="EH754" s="519">
        <v>551</v>
      </c>
      <c r="EI754" s="519">
        <v>785</v>
      </c>
      <c r="EJ754" s="519">
        <v>1017</v>
      </c>
      <c r="EK754" s="519">
        <v>1247</v>
      </c>
      <c r="EL754" s="519">
        <v>1483</v>
      </c>
      <c r="EM754" s="519">
        <v>1720</v>
      </c>
      <c r="EN754" s="519">
        <v>2106</v>
      </c>
      <c r="EO754" s="519">
        <v>2305</v>
      </c>
      <c r="EP754" s="519">
        <v>2506</v>
      </c>
      <c r="EQ754" s="519">
        <v>2710</v>
      </c>
      <c r="ER754" s="519">
        <v>2920</v>
      </c>
      <c r="ES754" s="519">
        <v>3133</v>
      </c>
      <c r="ET754" s="519">
        <v>3351</v>
      </c>
      <c r="EU754" s="519">
        <v>3578</v>
      </c>
      <c r="EV754" s="519">
        <v>3812</v>
      </c>
      <c r="EW754" s="519">
        <v>4059</v>
      </c>
      <c r="EX754" s="519">
        <v>0</v>
      </c>
      <c r="EY754" s="519">
        <v>0</v>
      </c>
      <c r="EZ754" s="519">
        <v>0</v>
      </c>
      <c r="FA754" s="519">
        <v>0</v>
      </c>
      <c r="FB754" s="519">
        <v>0</v>
      </c>
      <c r="FC754" s="519">
        <v>0</v>
      </c>
      <c r="FD754" s="519">
        <v>0</v>
      </c>
      <c r="FE754" s="519">
        <v>0</v>
      </c>
      <c r="FF754" s="519">
        <v>0</v>
      </c>
      <c r="FG754" s="519">
        <v>0</v>
      </c>
      <c r="FH754" s="519">
        <v>0</v>
      </c>
      <c r="FI754" s="519">
        <v>0</v>
      </c>
      <c r="FJ754" s="519">
        <v>0</v>
      </c>
      <c r="FK754" s="519">
        <v>0</v>
      </c>
      <c r="FL754" s="519">
        <v>0</v>
      </c>
      <c r="FM754" s="519">
        <v>0</v>
      </c>
      <c r="FN754" s="519">
        <v>0</v>
      </c>
      <c r="FO754" s="519">
        <v>0</v>
      </c>
      <c r="FP754" s="519">
        <v>0</v>
      </c>
      <c r="FQ754" s="519">
        <v>0</v>
      </c>
      <c r="FR754" s="519">
        <v>0</v>
      </c>
      <c r="FS754" s="519">
        <v>0</v>
      </c>
      <c r="FT754" s="519">
        <v>0</v>
      </c>
      <c r="FU754" s="519">
        <v>0</v>
      </c>
      <c r="FV754" s="519">
        <v>0</v>
      </c>
      <c r="FW754" s="519">
        <v>0</v>
      </c>
      <c r="FX754" s="519">
        <v>0</v>
      </c>
      <c r="FY754" s="519">
        <v>0</v>
      </c>
      <c r="FZ754" s="519">
        <v>0</v>
      </c>
      <c r="GA754" s="519">
        <v>0</v>
      </c>
      <c r="GB754" s="519">
        <v>0</v>
      </c>
      <c r="GC754" s="519">
        <v>0</v>
      </c>
      <c r="GD754" s="519">
        <v>0</v>
      </c>
      <c r="GE754" s="519">
        <v>0</v>
      </c>
      <c r="GF754" s="519">
        <v>0</v>
      </c>
      <c r="GG754" s="519">
        <v>0</v>
      </c>
      <c r="GH754" s="519">
        <v>0</v>
      </c>
      <c r="GI754" s="519">
        <v>0</v>
      </c>
      <c r="GJ754" s="519">
        <v>0</v>
      </c>
      <c r="GK754" s="519">
        <v>0</v>
      </c>
      <c r="GL754" s="519">
        <v>0</v>
      </c>
      <c r="GM754" s="519">
        <v>0</v>
      </c>
      <c r="GN754" s="519">
        <v>0</v>
      </c>
      <c r="GO754" s="519">
        <v>0</v>
      </c>
      <c r="GP754" s="519">
        <v>0</v>
      </c>
      <c r="GQ754" s="519">
        <v>0</v>
      </c>
      <c r="GR754" s="519">
        <v>0</v>
      </c>
      <c r="GS754" s="519">
        <v>0</v>
      </c>
      <c r="GT754" s="519">
        <v>0</v>
      </c>
      <c r="GU754" s="519">
        <v>0</v>
      </c>
      <c r="GV754" s="519">
        <v>0</v>
      </c>
      <c r="GW754" s="519">
        <v>0</v>
      </c>
      <c r="GX754" s="519">
        <v>0</v>
      </c>
      <c r="GY754" s="519">
        <v>0</v>
      </c>
      <c r="GZ754" s="519">
        <v>0</v>
      </c>
      <c r="HA754" s="519">
        <v>0</v>
      </c>
      <c r="HB754" s="519">
        <v>0</v>
      </c>
      <c r="HC754" s="519">
        <v>0</v>
      </c>
      <c r="HD754" s="519">
        <v>0</v>
      </c>
      <c r="HE754" s="519">
        <v>0</v>
      </c>
      <c r="HF754" s="519">
        <v>0</v>
      </c>
      <c r="HG754" s="519">
        <v>0</v>
      </c>
      <c r="HH754" s="519">
        <v>0</v>
      </c>
      <c r="HI754" s="519">
        <v>0</v>
      </c>
      <c r="HJ754" s="519">
        <v>0</v>
      </c>
      <c r="HK754" s="519">
        <v>0</v>
      </c>
      <c r="HL754" s="519">
        <v>0</v>
      </c>
      <c r="HM754" s="519">
        <v>0</v>
      </c>
      <c r="HN754" s="519">
        <v>0</v>
      </c>
      <c r="HO754" s="519">
        <v>0</v>
      </c>
      <c r="HP754" s="519">
        <v>0</v>
      </c>
      <c r="HQ754" s="519">
        <v>0</v>
      </c>
      <c r="HR754" s="519">
        <v>0</v>
      </c>
      <c r="HS754" s="519">
        <v>0</v>
      </c>
      <c r="HT754" s="519">
        <v>0</v>
      </c>
      <c r="HU754" s="519">
        <v>0</v>
      </c>
      <c r="HV754" s="519">
        <v>0</v>
      </c>
      <c r="HW754" s="519">
        <v>0</v>
      </c>
      <c r="HX754" s="519">
        <v>0</v>
      </c>
      <c r="HY754" s="519">
        <v>0</v>
      </c>
      <c r="HZ754" s="519">
        <v>0</v>
      </c>
      <c r="IA754" s="519">
        <v>0</v>
      </c>
      <c r="IB754" s="519">
        <v>0</v>
      </c>
      <c r="IC754" s="519">
        <v>0</v>
      </c>
      <c r="ID754" s="519">
        <v>0</v>
      </c>
      <c r="IE754" s="519">
        <v>0</v>
      </c>
      <c r="IF754" s="519">
        <v>0</v>
      </c>
      <c r="IG754" s="519">
        <v>0</v>
      </c>
      <c r="IH754" s="519">
        <v>0</v>
      </c>
      <c r="II754" s="519">
        <v>0</v>
      </c>
      <c r="IJ754" s="519">
        <v>0</v>
      </c>
      <c r="IK754" s="519">
        <v>0</v>
      </c>
    </row>
    <row r="755" spans="2:245" hidden="1">
      <c r="B755" s="519" t="s">
        <v>1058</v>
      </c>
      <c r="C755" s="519"/>
      <c r="D755" s="519"/>
      <c r="E755" s="519"/>
      <c r="F755" s="519">
        <v>2</v>
      </c>
      <c r="G755" s="519"/>
      <c r="H755" s="519">
        <v>14</v>
      </c>
      <c r="I755" s="519">
        <v>3</v>
      </c>
      <c r="J755" s="519" t="str">
        <f t="shared" si="36"/>
        <v>SDN10021403</v>
      </c>
      <c r="K755" s="519">
        <v>965</v>
      </c>
      <c r="M755" s="337"/>
      <c r="N755" s="519" t="s">
        <v>1062</v>
      </c>
      <c r="O755" s="519" t="s">
        <v>1060</v>
      </c>
      <c r="P755" s="519">
        <v>43</v>
      </c>
      <c r="Q755" s="521" t="str">
        <f t="shared" si="37"/>
        <v>SDN200243</v>
      </c>
      <c r="R755" s="519">
        <v>0</v>
      </c>
      <c r="S755" s="519">
        <v>104</v>
      </c>
      <c r="T755" s="519">
        <v>210</v>
      </c>
      <c r="U755" s="519">
        <v>320</v>
      </c>
      <c r="V755" s="519">
        <v>434</v>
      </c>
      <c r="W755" s="519">
        <v>552</v>
      </c>
      <c r="X755" s="519">
        <v>674</v>
      </c>
      <c r="Y755" s="519">
        <v>803</v>
      </c>
      <c r="Z755" s="519">
        <v>936</v>
      </c>
      <c r="AA755" s="519">
        <v>1434</v>
      </c>
      <c r="AB755" s="519">
        <v>1600</v>
      </c>
      <c r="AC755" s="519">
        <v>1774</v>
      </c>
      <c r="AD755" s="519">
        <v>1958</v>
      </c>
      <c r="AE755" s="519">
        <v>2150</v>
      </c>
      <c r="AF755" s="519">
        <v>2353</v>
      </c>
      <c r="AG755" s="519">
        <v>2568</v>
      </c>
      <c r="AH755" s="519">
        <v>2796</v>
      </c>
      <c r="AI755" s="519">
        <v>3042</v>
      </c>
      <c r="AJ755" s="519">
        <v>3304</v>
      </c>
      <c r="AK755" s="519">
        <v>3585</v>
      </c>
      <c r="AL755" s="519">
        <v>3768</v>
      </c>
      <c r="AM755" s="519">
        <v>3971</v>
      </c>
      <c r="AN755" s="519">
        <v>4202</v>
      </c>
      <c r="AO755" s="519">
        <v>4459</v>
      </c>
      <c r="AP755" s="519">
        <v>4740</v>
      </c>
      <c r="AQ755" s="519">
        <v>5052</v>
      </c>
      <c r="AR755" s="519">
        <v>5397</v>
      </c>
      <c r="AS755" s="519">
        <v>5795</v>
      </c>
      <c r="AT755" s="519">
        <v>6238</v>
      </c>
      <c r="AU755" s="519">
        <v>6733</v>
      </c>
      <c r="AV755" s="519">
        <v>7297</v>
      </c>
      <c r="AW755" s="519">
        <v>7941</v>
      </c>
      <c r="AX755" s="519">
        <v>8701</v>
      </c>
      <c r="AY755" s="519">
        <v>9574</v>
      </c>
      <c r="AZ755" s="519">
        <v>0</v>
      </c>
      <c r="BA755" s="519">
        <v>0</v>
      </c>
      <c r="BB755" s="519">
        <v>0</v>
      </c>
      <c r="BC755" s="519">
        <v>0</v>
      </c>
      <c r="BD755" s="519">
        <v>0</v>
      </c>
      <c r="BE755" s="519">
        <v>0</v>
      </c>
      <c r="BF755" s="519">
        <v>0</v>
      </c>
      <c r="BG755" s="519">
        <v>0</v>
      </c>
      <c r="BH755" s="519">
        <v>0</v>
      </c>
      <c r="BI755" s="519">
        <v>0</v>
      </c>
      <c r="BJ755" s="519">
        <v>0</v>
      </c>
      <c r="BK755" s="519">
        <v>0</v>
      </c>
      <c r="BL755" s="519">
        <v>0</v>
      </c>
      <c r="BM755" s="519">
        <v>0</v>
      </c>
      <c r="BN755" s="519">
        <v>0</v>
      </c>
      <c r="BO755" s="519">
        <v>0</v>
      </c>
      <c r="BP755" s="519">
        <v>0</v>
      </c>
      <c r="BQ755" s="519">
        <v>0</v>
      </c>
      <c r="BR755" s="519">
        <v>0</v>
      </c>
      <c r="BS755" s="519">
        <v>0</v>
      </c>
      <c r="BT755" s="519">
        <v>0</v>
      </c>
      <c r="BU755" s="519">
        <v>0</v>
      </c>
      <c r="BV755" s="519">
        <v>0</v>
      </c>
      <c r="BW755" s="519">
        <v>0</v>
      </c>
      <c r="BX755" s="519">
        <v>0</v>
      </c>
      <c r="BY755" s="519">
        <v>0</v>
      </c>
      <c r="BZ755" s="519">
        <v>0</v>
      </c>
      <c r="CA755" s="519">
        <v>0</v>
      </c>
      <c r="CB755" s="519">
        <v>0</v>
      </c>
      <c r="CC755" s="519">
        <v>0</v>
      </c>
      <c r="CD755" s="519">
        <v>0</v>
      </c>
      <c r="CE755" s="519">
        <v>0</v>
      </c>
      <c r="CF755" s="519">
        <v>0</v>
      </c>
      <c r="CG755" s="519">
        <v>0</v>
      </c>
      <c r="CH755" s="519">
        <v>0</v>
      </c>
      <c r="CI755" s="519">
        <v>0</v>
      </c>
      <c r="CJ755" s="519">
        <v>0</v>
      </c>
      <c r="CK755" s="519">
        <v>0</v>
      </c>
      <c r="CL755" s="519">
        <v>0</v>
      </c>
      <c r="CM755" s="519">
        <v>0</v>
      </c>
      <c r="CN755" s="519">
        <v>0</v>
      </c>
      <c r="CO755" s="519">
        <v>0</v>
      </c>
      <c r="CP755" s="519">
        <v>0</v>
      </c>
      <c r="CQ755" s="519">
        <v>0</v>
      </c>
      <c r="CR755" s="519">
        <v>0</v>
      </c>
      <c r="CS755" s="519">
        <v>0</v>
      </c>
      <c r="CT755" s="519">
        <v>0</v>
      </c>
      <c r="CU755" s="519">
        <v>0</v>
      </c>
      <c r="CV755" s="519">
        <v>0</v>
      </c>
      <c r="CW755" s="519">
        <v>0</v>
      </c>
      <c r="CX755" s="519">
        <v>0</v>
      </c>
      <c r="CY755" s="519">
        <v>0</v>
      </c>
      <c r="CZ755" s="519">
        <v>0</v>
      </c>
      <c r="DA755" s="519">
        <v>0</v>
      </c>
      <c r="DB755" s="519">
        <v>0</v>
      </c>
      <c r="DC755" s="519">
        <v>0</v>
      </c>
      <c r="DD755" s="519">
        <v>0</v>
      </c>
      <c r="DE755" s="519">
        <v>0</v>
      </c>
      <c r="DF755" s="519">
        <v>0</v>
      </c>
      <c r="DG755" s="519">
        <v>0</v>
      </c>
      <c r="DH755" s="519">
        <v>0</v>
      </c>
      <c r="DI755" s="519">
        <v>0</v>
      </c>
      <c r="DJ755" s="519">
        <v>0</v>
      </c>
      <c r="DK755" s="519">
        <v>0</v>
      </c>
      <c r="DL755" s="519">
        <v>0</v>
      </c>
      <c r="DM755" s="519">
        <v>0</v>
      </c>
      <c r="DN755" s="519">
        <v>0</v>
      </c>
      <c r="DO755" s="519">
        <v>0</v>
      </c>
      <c r="DP755" s="519">
        <v>0</v>
      </c>
      <c r="DQ755" s="519">
        <v>0</v>
      </c>
      <c r="DR755" s="519">
        <v>0</v>
      </c>
      <c r="DS755" s="519">
        <v>0</v>
      </c>
      <c r="DT755" s="519">
        <v>0</v>
      </c>
      <c r="DU755" s="519">
        <v>0</v>
      </c>
      <c r="DV755" s="519">
        <v>0</v>
      </c>
      <c r="DW755" s="519">
        <v>0</v>
      </c>
      <c r="DX755" s="519">
        <v>0</v>
      </c>
      <c r="DZ755" s="337"/>
      <c r="EA755" s="519" t="s">
        <v>1062</v>
      </c>
      <c r="EB755" s="519" t="s">
        <v>1060</v>
      </c>
      <c r="EC755" s="519">
        <v>43</v>
      </c>
      <c r="ED755" s="521" t="str">
        <f t="shared" si="38"/>
        <v>SDN200243</v>
      </c>
      <c r="EE755" s="519">
        <v>0</v>
      </c>
      <c r="EF755" s="519">
        <v>180</v>
      </c>
      <c r="EG755" s="519">
        <v>352</v>
      </c>
      <c r="EH755" s="519">
        <v>530</v>
      </c>
      <c r="EI755" s="519">
        <v>756</v>
      </c>
      <c r="EJ755" s="519">
        <v>977</v>
      </c>
      <c r="EK755" s="519">
        <v>1198</v>
      </c>
      <c r="EL755" s="519">
        <v>1426</v>
      </c>
      <c r="EM755" s="519">
        <v>1654</v>
      </c>
      <c r="EN755" s="519">
        <v>2025</v>
      </c>
      <c r="EO755" s="519">
        <v>2214</v>
      </c>
      <c r="EP755" s="519">
        <v>2406</v>
      </c>
      <c r="EQ755" s="519">
        <v>2602</v>
      </c>
      <c r="ER755" s="519">
        <v>2800</v>
      </c>
      <c r="ES755" s="519">
        <v>3003</v>
      </c>
      <c r="ET755" s="519">
        <v>3212</v>
      </c>
      <c r="EU755" s="519">
        <v>3427</v>
      </c>
      <c r="EV755" s="519">
        <v>3653</v>
      </c>
      <c r="EW755" s="519">
        <v>3888</v>
      </c>
      <c r="EX755" s="519">
        <v>0</v>
      </c>
      <c r="EY755" s="519">
        <v>0</v>
      </c>
      <c r="EZ755" s="519">
        <v>0</v>
      </c>
      <c r="FA755" s="519">
        <v>0</v>
      </c>
      <c r="FB755" s="519">
        <v>0</v>
      </c>
      <c r="FC755" s="519">
        <v>0</v>
      </c>
      <c r="FD755" s="519">
        <v>0</v>
      </c>
      <c r="FE755" s="519">
        <v>0</v>
      </c>
      <c r="FF755" s="519">
        <v>0</v>
      </c>
      <c r="FG755" s="519">
        <v>0</v>
      </c>
      <c r="FH755" s="519">
        <v>0</v>
      </c>
      <c r="FI755" s="519">
        <v>0</v>
      </c>
      <c r="FJ755" s="519">
        <v>0</v>
      </c>
      <c r="FK755" s="519">
        <v>0</v>
      </c>
      <c r="FL755" s="519">
        <v>0</v>
      </c>
      <c r="FM755" s="519">
        <v>0</v>
      </c>
      <c r="FN755" s="519">
        <v>0</v>
      </c>
      <c r="FO755" s="519">
        <v>0</v>
      </c>
      <c r="FP755" s="519">
        <v>0</v>
      </c>
      <c r="FQ755" s="519">
        <v>0</v>
      </c>
      <c r="FR755" s="519">
        <v>0</v>
      </c>
      <c r="FS755" s="519">
        <v>0</v>
      </c>
      <c r="FT755" s="519">
        <v>0</v>
      </c>
      <c r="FU755" s="519">
        <v>0</v>
      </c>
      <c r="FV755" s="519">
        <v>0</v>
      </c>
      <c r="FW755" s="519">
        <v>0</v>
      </c>
      <c r="FX755" s="519">
        <v>0</v>
      </c>
      <c r="FY755" s="519">
        <v>0</v>
      </c>
      <c r="FZ755" s="519">
        <v>0</v>
      </c>
      <c r="GA755" s="519">
        <v>0</v>
      </c>
      <c r="GB755" s="519">
        <v>0</v>
      </c>
      <c r="GC755" s="519">
        <v>0</v>
      </c>
      <c r="GD755" s="519">
        <v>0</v>
      </c>
      <c r="GE755" s="519">
        <v>0</v>
      </c>
      <c r="GF755" s="519">
        <v>0</v>
      </c>
      <c r="GG755" s="519">
        <v>0</v>
      </c>
      <c r="GH755" s="519">
        <v>0</v>
      </c>
      <c r="GI755" s="519">
        <v>0</v>
      </c>
      <c r="GJ755" s="519">
        <v>0</v>
      </c>
      <c r="GK755" s="519">
        <v>0</v>
      </c>
      <c r="GL755" s="519">
        <v>0</v>
      </c>
      <c r="GM755" s="519">
        <v>0</v>
      </c>
      <c r="GN755" s="519">
        <v>0</v>
      </c>
      <c r="GO755" s="519">
        <v>0</v>
      </c>
      <c r="GP755" s="519">
        <v>0</v>
      </c>
      <c r="GQ755" s="519">
        <v>0</v>
      </c>
      <c r="GR755" s="519">
        <v>0</v>
      </c>
      <c r="GS755" s="519">
        <v>0</v>
      </c>
      <c r="GT755" s="519">
        <v>0</v>
      </c>
      <c r="GU755" s="519">
        <v>0</v>
      </c>
      <c r="GV755" s="519">
        <v>0</v>
      </c>
      <c r="GW755" s="519">
        <v>0</v>
      </c>
      <c r="GX755" s="519">
        <v>0</v>
      </c>
      <c r="GY755" s="519">
        <v>0</v>
      </c>
      <c r="GZ755" s="519">
        <v>0</v>
      </c>
      <c r="HA755" s="519">
        <v>0</v>
      </c>
      <c r="HB755" s="519">
        <v>0</v>
      </c>
      <c r="HC755" s="519">
        <v>0</v>
      </c>
      <c r="HD755" s="519">
        <v>0</v>
      </c>
      <c r="HE755" s="519">
        <v>0</v>
      </c>
      <c r="HF755" s="519">
        <v>0</v>
      </c>
      <c r="HG755" s="519">
        <v>0</v>
      </c>
      <c r="HH755" s="519">
        <v>0</v>
      </c>
      <c r="HI755" s="519">
        <v>0</v>
      </c>
      <c r="HJ755" s="519">
        <v>0</v>
      </c>
      <c r="HK755" s="519">
        <v>0</v>
      </c>
      <c r="HL755" s="519">
        <v>0</v>
      </c>
      <c r="HM755" s="519">
        <v>0</v>
      </c>
      <c r="HN755" s="519">
        <v>0</v>
      </c>
      <c r="HO755" s="519">
        <v>0</v>
      </c>
      <c r="HP755" s="519">
        <v>0</v>
      </c>
      <c r="HQ755" s="519">
        <v>0</v>
      </c>
      <c r="HR755" s="519">
        <v>0</v>
      </c>
      <c r="HS755" s="519">
        <v>0</v>
      </c>
      <c r="HT755" s="519">
        <v>0</v>
      </c>
      <c r="HU755" s="519">
        <v>0</v>
      </c>
      <c r="HV755" s="519">
        <v>0</v>
      </c>
      <c r="HW755" s="519">
        <v>0</v>
      </c>
      <c r="HX755" s="519">
        <v>0</v>
      </c>
      <c r="HY755" s="519">
        <v>0</v>
      </c>
      <c r="HZ755" s="519">
        <v>0</v>
      </c>
      <c r="IA755" s="519">
        <v>0</v>
      </c>
      <c r="IB755" s="519">
        <v>0</v>
      </c>
      <c r="IC755" s="519">
        <v>0</v>
      </c>
      <c r="ID755" s="519">
        <v>0</v>
      </c>
      <c r="IE755" s="519">
        <v>0</v>
      </c>
      <c r="IF755" s="519">
        <v>0</v>
      </c>
      <c r="IG755" s="519">
        <v>0</v>
      </c>
      <c r="IH755" s="519">
        <v>0</v>
      </c>
      <c r="II755" s="519">
        <v>0</v>
      </c>
      <c r="IJ755" s="519">
        <v>0</v>
      </c>
      <c r="IK755" s="519">
        <v>0</v>
      </c>
    </row>
    <row r="756" spans="2:245" hidden="1">
      <c r="B756" s="519" t="s">
        <v>1058</v>
      </c>
      <c r="C756" s="519"/>
      <c r="D756" s="519"/>
      <c r="E756" s="519"/>
      <c r="F756" s="519">
        <v>2</v>
      </c>
      <c r="G756" s="519"/>
      <c r="H756" s="519">
        <v>14</v>
      </c>
      <c r="I756" s="519">
        <v>4</v>
      </c>
      <c r="J756" s="519" t="str">
        <f t="shared" si="36"/>
        <v>SDN10021404</v>
      </c>
      <c r="K756" s="519">
        <v>965</v>
      </c>
      <c r="M756" s="337"/>
      <c r="N756" s="519" t="s">
        <v>1062</v>
      </c>
      <c r="O756" s="519" t="s">
        <v>1060</v>
      </c>
      <c r="P756" s="519">
        <v>44</v>
      </c>
      <c r="Q756" s="521" t="str">
        <f t="shared" si="37"/>
        <v>SDN200244</v>
      </c>
      <c r="R756" s="519">
        <v>0</v>
      </c>
      <c r="S756" s="519">
        <v>103</v>
      </c>
      <c r="T756" s="519">
        <v>209</v>
      </c>
      <c r="U756" s="519">
        <v>320</v>
      </c>
      <c r="V756" s="519">
        <v>433</v>
      </c>
      <c r="W756" s="519">
        <v>551</v>
      </c>
      <c r="X756" s="519">
        <v>674</v>
      </c>
      <c r="Y756" s="519">
        <v>802</v>
      </c>
      <c r="Z756" s="519">
        <v>935</v>
      </c>
      <c r="AA756" s="519">
        <v>1431</v>
      </c>
      <c r="AB756" s="519">
        <v>1598</v>
      </c>
      <c r="AC756" s="519">
        <v>1773</v>
      </c>
      <c r="AD756" s="519">
        <v>1956</v>
      </c>
      <c r="AE756" s="519">
        <v>2149</v>
      </c>
      <c r="AF756" s="519">
        <v>2353</v>
      </c>
      <c r="AG756" s="519">
        <v>2569</v>
      </c>
      <c r="AH756" s="519">
        <v>2802</v>
      </c>
      <c r="AI756" s="519">
        <v>3050</v>
      </c>
      <c r="AJ756" s="519">
        <v>3314</v>
      </c>
      <c r="AK756" s="519">
        <v>3598</v>
      </c>
      <c r="AL756" s="519">
        <v>3787</v>
      </c>
      <c r="AM756" s="519">
        <v>4002</v>
      </c>
      <c r="AN756" s="519">
        <v>4240</v>
      </c>
      <c r="AO756" s="519">
        <v>4502</v>
      </c>
      <c r="AP756" s="519">
        <v>4794</v>
      </c>
      <c r="AQ756" s="519">
        <v>5116</v>
      </c>
      <c r="AR756" s="519">
        <v>5488</v>
      </c>
      <c r="AS756" s="519">
        <v>5903</v>
      </c>
      <c r="AT756" s="519">
        <v>6363</v>
      </c>
      <c r="AU756" s="519">
        <v>6888</v>
      </c>
      <c r="AV756" s="519">
        <v>7486</v>
      </c>
      <c r="AW756" s="519">
        <v>8193</v>
      </c>
      <c r="AX756" s="519">
        <v>9003</v>
      </c>
      <c r="AY756" s="519">
        <v>9945</v>
      </c>
      <c r="AZ756" s="519">
        <v>0</v>
      </c>
      <c r="BA756" s="519">
        <v>0</v>
      </c>
      <c r="BB756" s="519">
        <v>0</v>
      </c>
      <c r="BC756" s="519">
        <v>0</v>
      </c>
      <c r="BD756" s="519">
        <v>0</v>
      </c>
      <c r="BE756" s="519">
        <v>0</v>
      </c>
      <c r="BF756" s="519">
        <v>0</v>
      </c>
      <c r="BG756" s="519">
        <v>0</v>
      </c>
      <c r="BH756" s="519">
        <v>0</v>
      </c>
      <c r="BI756" s="519">
        <v>0</v>
      </c>
      <c r="BJ756" s="519">
        <v>0</v>
      </c>
      <c r="BK756" s="519">
        <v>0</v>
      </c>
      <c r="BL756" s="519">
        <v>0</v>
      </c>
      <c r="BM756" s="519">
        <v>0</v>
      </c>
      <c r="BN756" s="519">
        <v>0</v>
      </c>
      <c r="BO756" s="519">
        <v>0</v>
      </c>
      <c r="BP756" s="519">
        <v>0</v>
      </c>
      <c r="BQ756" s="519">
        <v>0</v>
      </c>
      <c r="BR756" s="519">
        <v>0</v>
      </c>
      <c r="BS756" s="519">
        <v>0</v>
      </c>
      <c r="BT756" s="519">
        <v>0</v>
      </c>
      <c r="BU756" s="519">
        <v>0</v>
      </c>
      <c r="BV756" s="519">
        <v>0</v>
      </c>
      <c r="BW756" s="519">
        <v>0</v>
      </c>
      <c r="BX756" s="519">
        <v>0</v>
      </c>
      <c r="BY756" s="519">
        <v>0</v>
      </c>
      <c r="BZ756" s="519">
        <v>0</v>
      </c>
      <c r="CA756" s="519">
        <v>0</v>
      </c>
      <c r="CB756" s="519">
        <v>0</v>
      </c>
      <c r="CC756" s="519">
        <v>0</v>
      </c>
      <c r="CD756" s="519">
        <v>0</v>
      </c>
      <c r="CE756" s="519">
        <v>0</v>
      </c>
      <c r="CF756" s="519">
        <v>0</v>
      </c>
      <c r="CG756" s="519">
        <v>0</v>
      </c>
      <c r="CH756" s="519">
        <v>0</v>
      </c>
      <c r="CI756" s="519">
        <v>0</v>
      </c>
      <c r="CJ756" s="519">
        <v>0</v>
      </c>
      <c r="CK756" s="519">
        <v>0</v>
      </c>
      <c r="CL756" s="519">
        <v>0</v>
      </c>
      <c r="CM756" s="519">
        <v>0</v>
      </c>
      <c r="CN756" s="519">
        <v>0</v>
      </c>
      <c r="CO756" s="519">
        <v>0</v>
      </c>
      <c r="CP756" s="519">
        <v>0</v>
      </c>
      <c r="CQ756" s="519">
        <v>0</v>
      </c>
      <c r="CR756" s="519">
        <v>0</v>
      </c>
      <c r="CS756" s="519">
        <v>0</v>
      </c>
      <c r="CT756" s="519">
        <v>0</v>
      </c>
      <c r="CU756" s="519">
        <v>0</v>
      </c>
      <c r="CV756" s="519">
        <v>0</v>
      </c>
      <c r="CW756" s="519">
        <v>0</v>
      </c>
      <c r="CX756" s="519">
        <v>0</v>
      </c>
      <c r="CY756" s="519">
        <v>0</v>
      </c>
      <c r="CZ756" s="519">
        <v>0</v>
      </c>
      <c r="DA756" s="519">
        <v>0</v>
      </c>
      <c r="DB756" s="519">
        <v>0</v>
      </c>
      <c r="DC756" s="519">
        <v>0</v>
      </c>
      <c r="DD756" s="519">
        <v>0</v>
      </c>
      <c r="DE756" s="519">
        <v>0</v>
      </c>
      <c r="DF756" s="519">
        <v>0</v>
      </c>
      <c r="DG756" s="519">
        <v>0</v>
      </c>
      <c r="DH756" s="519">
        <v>0</v>
      </c>
      <c r="DI756" s="519">
        <v>0</v>
      </c>
      <c r="DJ756" s="519">
        <v>0</v>
      </c>
      <c r="DK756" s="519">
        <v>0</v>
      </c>
      <c r="DL756" s="519">
        <v>0</v>
      </c>
      <c r="DM756" s="519">
        <v>0</v>
      </c>
      <c r="DN756" s="519">
        <v>0</v>
      </c>
      <c r="DO756" s="519">
        <v>0</v>
      </c>
      <c r="DP756" s="519">
        <v>0</v>
      </c>
      <c r="DQ756" s="519">
        <v>0</v>
      </c>
      <c r="DR756" s="519">
        <v>0</v>
      </c>
      <c r="DS756" s="519">
        <v>0</v>
      </c>
      <c r="DT756" s="519">
        <v>0</v>
      </c>
      <c r="DU756" s="519">
        <v>0</v>
      </c>
      <c r="DV756" s="519">
        <v>0</v>
      </c>
      <c r="DW756" s="519">
        <v>0</v>
      </c>
      <c r="DX756" s="519">
        <v>0</v>
      </c>
      <c r="DZ756" s="337"/>
      <c r="EA756" s="519" t="s">
        <v>1062</v>
      </c>
      <c r="EB756" s="519" t="s">
        <v>1060</v>
      </c>
      <c r="EC756" s="519">
        <v>44</v>
      </c>
      <c r="ED756" s="521" t="str">
        <f t="shared" si="38"/>
        <v>SDN200244</v>
      </c>
      <c r="EE756" s="519">
        <v>0</v>
      </c>
      <c r="EF756" s="519">
        <v>173</v>
      </c>
      <c r="EG756" s="519">
        <v>339</v>
      </c>
      <c r="EH756" s="519">
        <v>510</v>
      </c>
      <c r="EI756" s="519">
        <v>726</v>
      </c>
      <c r="EJ756" s="519">
        <v>939</v>
      </c>
      <c r="EK756" s="519">
        <v>1153</v>
      </c>
      <c r="EL756" s="519">
        <v>1371</v>
      </c>
      <c r="EM756" s="519">
        <v>1588</v>
      </c>
      <c r="EN756" s="519">
        <v>1942</v>
      </c>
      <c r="EO756" s="519">
        <v>2123</v>
      </c>
      <c r="EP756" s="519">
        <v>2306</v>
      </c>
      <c r="EQ756" s="519">
        <v>2491</v>
      </c>
      <c r="ER756" s="519">
        <v>2679</v>
      </c>
      <c r="ES756" s="519">
        <v>2871</v>
      </c>
      <c r="ET756" s="519">
        <v>3068</v>
      </c>
      <c r="EU756" s="519">
        <v>3275</v>
      </c>
      <c r="EV756" s="519">
        <v>3488</v>
      </c>
      <c r="EW756" s="519">
        <v>3714</v>
      </c>
      <c r="EX756" s="519">
        <v>0</v>
      </c>
      <c r="EY756" s="519">
        <v>0</v>
      </c>
      <c r="EZ756" s="519">
        <v>0</v>
      </c>
      <c r="FA756" s="519">
        <v>0</v>
      </c>
      <c r="FB756" s="519">
        <v>0</v>
      </c>
      <c r="FC756" s="519">
        <v>0</v>
      </c>
      <c r="FD756" s="519">
        <v>0</v>
      </c>
      <c r="FE756" s="519">
        <v>0</v>
      </c>
      <c r="FF756" s="519">
        <v>0</v>
      </c>
      <c r="FG756" s="519">
        <v>0</v>
      </c>
      <c r="FH756" s="519">
        <v>0</v>
      </c>
      <c r="FI756" s="519">
        <v>0</v>
      </c>
      <c r="FJ756" s="519">
        <v>0</v>
      </c>
      <c r="FK756" s="519">
        <v>0</v>
      </c>
      <c r="FL756" s="519">
        <v>0</v>
      </c>
      <c r="FM756" s="519">
        <v>0</v>
      </c>
      <c r="FN756" s="519">
        <v>0</v>
      </c>
      <c r="FO756" s="519">
        <v>0</v>
      </c>
      <c r="FP756" s="519">
        <v>0</v>
      </c>
      <c r="FQ756" s="519">
        <v>0</v>
      </c>
      <c r="FR756" s="519">
        <v>0</v>
      </c>
      <c r="FS756" s="519">
        <v>0</v>
      </c>
      <c r="FT756" s="519">
        <v>0</v>
      </c>
      <c r="FU756" s="519">
        <v>0</v>
      </c>
      <c r="FV756" s="519">
        <v>0</v>
      </c>
      <c r="FW756" s="519">
        <v>0</v>
      </c>
      <c r="FX756" s="519">
        <v>0</v>
      </c>
      <c r="FY756" s="519">
        <v>0</v>
      </c>
      <c r="FZ756" s="519">
        <v>0</v>
      </c>
      <c r="GA756" s="519">
        <v>0</v>
      </c>
      <c r="GB756" s="519">
        <v>0</v>
      </c>
      <c r="GC756" s="519">
        <v>0</v>
      </c>
      <c r="GD756" s="519">
        <v>0</v>
      </c>
      <c r="GE756" s="519">
        <v>0</v>
      </c>
      <c r="GF756" s="519">
        <v>0</v>
      </c>
      <c r="GG756" s="519">
        <v>0</v>
      </c>
      <c r="GH756" s="519">
        <v>0</v>
      </c>
      <c r="GI756" s="519">
        <v>0</v>
      </c>
      <c r="GJ756" s="519">
        <v>0</v>
      </c>
      <c r="GK756" s="519">
        <v>0</v>
      </c>
      <c r="GL756" s="519">
        <v>0</v>
      </c>
      <c r="GM756" s="519">
        <v>0</v>
      </c>
      <c r="GN756" s="519">
        <v>0</v>
      </c>
      <c r="GO756" s="519">
        <v>0</v>
      </c>
      <c r="GP756" s="519">
        <v>0</v>
      </c>
      <c r="GQ756" s="519">
        <v>0</v>
      </c>
      <c r="GR756" s="519">
        <v>0</v>
      </c>
      <c r="GS756" s="519">
        <v>0</v>
      </c>
      <c r="GT756" s="519">
        <v>0</v>
      </c>
      <c r="GU756" s="519">
        <v>0</v>
      </c>
      <c r="GV756" s="519">
        <v>0</v>
      </c>
      <c r="GW756" s="519">
        <v>0</v>
      </c>
      <c r="GX756" s="519">
        <v>0</v>
      </c>
      <c r="GY756" s="519">
        <v>0</v>
      </c>
      <c r="GZ756" s="519">
        <v>0</v>
      </c>
      <c r="HA756" s="519">
        <v>0</v>
      </c>
      <c r="HB756" s="519">
        <v>0</v>
      </c>
      <c r="HC756" s="519">
        <v>0</v>
      </c>
      <c r="HD756" s="519">
        <v>0</v>
      </c>
      <c r="HE756" s="519">
        <v>0</v>
      </c>
      <c r="HF756" s="519">
        <v>0</v>
      </c>
      <c r="HG756" s="519">
        <v>0</v>
      </c>
      <c r="HH756" s="519">
        <v>0</v>
      </c>
      <c r="HI756" s="519">
        <v>0</v>
      </c>
      <c r="HJ756" s="519">
        <v>0</v>
      </c>
      <c r="HK756" s="519">
        <v>0</v>
      </c>
      <c r="HL756" s="519">
        <v>0</v>
      </c>
      <c r="HM756" s="519">
        <v>0</v>
      </c>
      <c r="HN756" s="519">
        <v>0</v>
      </c>
      <c r="HO756" s="519">
        <v>0</v>
      </c>
      <c r="HP756" s="519">
        <v>0</v>
      </c>
      <c r="HQ756" s="519">
        <v>0</v>
      </c>
      <c r="HR756" s="519">
        <v>0</v>
      </c>
      <c r="HS756" s="519">
        <v>0</v>
      </c>
      <c r="HT756" s="519">
        <v>0</v>
      </c>
      <c r="HU756" s="519">
        <v>0</v>
      </c>
      <c r="HV756" s="519">
        <v>0</v>
      </c>
      <c r="HW756" s="519">
        <v>0</v>
      </c>
      <c r="HX756" s="519">
        <v>0</v>
      </c>
      <c r="HY756" s="519">
        <v>0</v>
      </c>
      <c r="HZ756" s="519">
        <v>0</v>
      </c>
      <c r="IA756" s="519">
        <v>0</v>
      </c>
      <c r="IB756" s="519">
        <v>0</v>
      </c>
      <c r="IC756" s="519">
        <v>0</v>
      </c>
      <c r="ID756" s="519">
        <v>0</v>
      </c>
      <c r="IE756" s="519">
        <v>0</v>
      </c>
      <c r="IF756" s="519">
        <v>0</v>
      </c>
      <c r="IG756" s="519">
        <v>0</v>
      </c>
      <c r="IH756" s="519">
        <v>0</v>
      </c>
      <c r="II756" s="519">
        <v>0</v>
      </c>
      <c r="IJ756" s="519">
        <v>0</v>
      </c>
      <c r="IK756" s="519">
        <v>0</v>
      </c>
    </row>
    <row r="757" spans="2:245" hidden="1">
      <c r="B757" s="519" t="s">
        <v>1058</v>
      </c>
      <c r="C757" s="519"/>
      <c r="D757" s="519"/>
      <c r="E757" s="519"/>
      <c r="F757" s="519">
        <v>2</v>
      </c>
      <c r="G757" s="519"/>
      <c r="H757" s="519">
        <v>14</v>
      </c>
      <c r="I757" s="519">
        <v>5</v>
      </c>
      <c r="J757" s="519" t="str">
        <f t="shared" si="36"/>
        <v>SDN10021405</v>
      </c>
      <c r="K757" s="519">
        <v>965</v>
      </c>
      <c r="M757" s="337"/>
      <c r="N757" s="519" t="s">
        <v>1062</v>
      </c>
      <c r="O757" s="519" t="s">
        <v>1060</v>
      </c>
      <c r="P757" s="519">
        <v>45</v>
      </c>
      <c r="Q757" s="521" t="str">
        <f t="shared" si="37"/>
        <v>SDN200245</v>
      </c>
      <c r="R757" s="519">
        <v>0</v>
      </c>
      <c r="S757" s="519">
        <v>101</v>
      </c>
      <c r="T757" s="519">
        <v>206</v>
      </c>
      <c r="U757" s="519">
        <v>315</v>
      </c>
      <c r="V757" s="519">
        <v>427</v>
      </c>
      <c r="W757" s="519">
        <v>544</v>
      </c>
      <c r="X757" s="519">
        <v>666</v>
      </c>
      <c r="Y757" s="519">
        <v>792</v>
      </c>
      <c r="Z757" s="519">
        <v>924</v>
      </c>
      <c r="AA757" s="519">
        <v>1415</v>
      </c>
      <c r="AB757" s="519">
        <v>1580</v>
      </c>
      <c r="AC757" s="519">
        <v>1753</v>
      </c>
      <c r="AD757" s="519">
        <v>1935</v>
      </c>
      <c r="AE757" s="519">
        <v>2127</v>
      </c>
      <c r="AF757" s="519">
        <v>2330</v>
      </c>
      <c r="AG757" s="519">
        <v>2548</v>
      </c>
      <c r="AH757" s="519">
        <v>2780</v>
      </c>
      <c r="AI757" s="519">
        <v>3027</v>
      </c>
      <c r="AJ757" s="519">
        <v>3291</v>
      </c>
      <c r="AK757" s="519">
        <v>3577</v>
      </c>
      <c r="AL757" s="519">
        <v>3775</v>
      </c>
      <c r="AM757" s="519">
        <v>3993</v>
      </c>
      <c r="AN757" s="519">
        <v>4233</v>
      </c>
      <c r="AO757" s="519">
        <v>4502</v>
      </c>
      <c r="AP757" s="519">
        <v>4799</v>
      </c>
      <c r="AQ757" s="519">
        <v>5143</v>
      </c>
      <c r="AR757" s="519">
        <v>5525</v>
      </c>
      <c r="AS757" s="519">
        <v>5949</v>
      </c>
      <c r="AT757" s="519">
        <v>6430</v>
      </c>
      <c r="AU757" s="519">
        <v>6978</v>
      </c>
      <c r="AV757" s="519">
        <v>7627</v>
      </c>
      <c r="AW757" s="519">
        <v>8370</v>
      </c>
      <c r="AX757" s="519">
        <v>9232</v>
      </c>
      <c r="AY757" s="519">
        <v>10256</v>
      </c>
      <c r="AZ757" s="519">
        <v>0</v>
      </c>
      <c r="BA757" s="519">
        <v>0</v>
      </c>
      <c r="BB757" s="519">
        <v>0</v>
      </c>
      <c r="BC757" s="519">
        <v>0</v>
      </c>
      <c r="BD757" s="519">
        <v>0</v>
      </c>
      <c r="BE757" s="519">
        <v>0</v>
      </c>
      <c r="BF757" s="519">
        <v>0</v>
      </c>
      <c r="BG757" s="519">
        <v>0</v>
      </c>
      <c r="BH757" s="519">
        <v>0</v>
      </c>
      <c r="BI757" s="519">
        <v>0</v>
      </c>
      <c r="BJ757" s="519">
        <v>0</v>
      </c>
      <c r="BK757" s="519">
        <v>0</v>
      </c>
      <c r="BL757" s="519">
        <v>0</v>
      </c>
      <c r="BM757" s="519">
        <v>0</v>
      </c>
      <c r="BN757" s="519">
        <v>0</v>
      </c>
      <c r="BO757" s="519">
        <v>0</v>
      </c>
      <c r="BP757" s="519">
        <v>0</v>
      </c>
      <c r="BQ757" s="519">
        <v>0</v>
      </c>
      <c r="BR757" s="519">
        <v>0</v>
      </c>
      <c r="BS757" s="519">
        <v>0</v>
      </c>
      <c r="BT757" s="519">
        <v>0</v>
      </c>
      <c r="BU757" s="519">
        <v>0</v>
      </c>
      <c r="BV757" s="519">
        <v>0</v>
      </c>
      <c r="BW757" s="519">
        <v>0</v>
      </c>
      <c r="BX757" s="519">
        <v>0</v>
      </c>
      <c r="BY757" s="519">
        <v>0</v>
      </c>
      <c r="BZ757" s="519">
        <v>0</v>
      </c>
      <c r="CA757" s="519">
        <v>0</v>
      </c>
      <c r="CB757" s="519">
        <v>0</v>
      </c>
      <c r="CC757" s="519">
        <v>0</v>
      </c>
      <c r="CD757" s="519">
        <v>0</v>
      </c>
      <c r="CE757" s="519">
        <v>0</v>
      </c>
      <c r="CF757" s="519">
        <v>0</v>
      </c>
      <c r="CG757" s="519">
        <v>0</v>
      </c>
      <c r="CH757" s="519">
        <v>0</v>
      </c>
      <c r="CI757" s="519">
        <v>0</v>
      </c>
      <c r="CJ757" s="519">
        <v>0</v>
      </c>
      <c r="CK757" s="519">
        <v>0</v>
      </c>
      <c r="CL757" s="519">
        <v>0</v>
      </c>
      <c r="CM757" s="519">
        <v>0</v>
      </c>
      <c r="CN757" s="519">
        <v>0</v>
      </c>
      <c r="CO757" s="519">
        <v>0</v>
      </c>
      <c r="CP757" s="519">
        <v>0</v>
      </c>
      <c r="CQ757" s="519">
        <v>0</v>
      </c>
      <c r="CR757" s="519">
        <v>0</v>
      </c>
      <c r="CS757" s="519">
        <v>0</v>
      </c>
      <c r="CT757" s="519">
        <v>0</v>
      </c>
      <c r="CU757" s="519">
        <v>0</v>
      </c>
      <c r="CV757" s="519">
        <v>0</v>
      </c>
      <c r="CW757" s="519">
        <v>0</v>
      </c>
      <c r="CX757" s="519">
        <v>0</v>
      </c>
      <c r="CY757" s="519">
        <v>0</v>
      </c>
      <c r="CZ757" s="519">
        <v>0</v>
      </c>
      <c r="DA757" s="519">
        <v>0</v>
      </c>
      <c r="DB757" s="519">
        <v>0</v>
      </c>
      <c r="DC757" s="519">
        <v>0</v>
      </c>
      <c r="DD757" s="519">
        <v>0</v>
      </c>
      <c r="DE757" s="519">
        <v>0</v>
      </c>
      <c r="DF757" s="519">
        <v>0</v>
      </c>
      <c r="DG757" s="519">
        <v>0</v>
      </c>
      <c r="DH757" s="519">
        <v>0</v>
      </c>
      <c r="DI757" s="519">
        <v>0</v>
      </c>
      <c r="DJ757" s="519">
        <v>0</v>
      </c>
      <c r="DK757" s="519">
        <v>0</v>
      </c>
      <c r="DL757" s="519">
        <v>0</v>
      </c>
      <c r="DM757" s="519">
        <v>0</v>
      </c>
      <c r="DN757" s="519">
        <v>0</v>
      </c>
      <c r="DO757" s="519">
        <v>0</v>
      </c>
      <c r="DP757" s="519">
        <v>0</v>
      </c>
      <c r="DQ757" s="519">
        <v>0</v>
      </c>
      <c r="DR757" s="519">
        <v>0</v>
      </c>
      <c r="DS757" s="519">
        <v>0</v>
      </c>
      <c r="DT757" s="519">
        <v>0</v>
      </c>
      <c r="DU757" s="519">
        <v>0</v>
      </c>
      <c r="DV757" s="519">
        <v>0</v>
      </c>
      <c r="DW757" s="519">
        <v>0</v>
      </c>
      <c r="DX757" s="519">
        <v>0</v>
      </c>
      <c r="DZ757" s="337"/>
      <c r="EA757" s="519" t="s">
        <v>1062</v>
      </c>
      <c r="EB757" s="519" t="s">
        <v>1060</v>
      </c>
      <c r="EC757" s="519">
        <v>45</v>
      </c>
      <c r="ED757" s="521" t="str">
        <f t="shared" si="38"/>
        <v>SDN200245</v>
      </c>
      <c r="EE757" s="519">
        <v>0</v>
      </c>
      <c r="EF757" s="519">
        <v>165</v>
      </c>
      <c r="EG757" s="519">
        <v>325</v>
      </c>
      <c r="EH757" s="519">
        <v>487</v>
      </c>
      <c r="EI757" s="519">
        <v>693</v>
      </c>
      <c r="EJ757" s="519">
        <v>898</v>
      </c>
      <c r="EK757" s="519">
        <v>1104</v>
      </c>
      <c r="EL757" s="519">
        <v>1311</v>
      </c>
      <c r="EM757" s="519">
        <v>1519</v>
      </c>
      <c r="EN757" s="519">
        <v>1859</v>
      </c>
      <c r="EO757" s="519">
        <v>2031</v>
      </c>
      <c r="EP757" s="519">
        <v>2204</v>
      </c>
      <c r="EQ757" s="519">
        <v>2380</v>
      </c>
      <c r="ER757" s="519">
        <v>2559</v>
      </c>
      <c r="ES757" s="519">
        <v>2741</v>
      </c>
      <c r="ET757" s="519">
        <v>2931</v>
      </c>
      <c r="EU757" s="519">
        <v>3125</v>
      </c>
      <c r="EV757" s="519">
        <v>3330</v>
      </c>
      <c r="EW757" s="519">
        <v>3548</v>
      </c>
      <c r="EX757" s="519">
        <v>0</v>
      </c>
      <c r="EY757" s="519">
        <v>0</v>
      </c>
      <c r="EZ757" s="519">
        <v>0</v>
      </c>
      <c r="FA757" s="519">
        <v>0</v>
      </c>
      <c r="FB757" s="519">
        <v>0</v>
      </c>
      <c r="FC757" s="519">
        <v>0</v>
      </c>
      <c r="FD757" s="519">
        <v>0</v>
      </c>
      <c r="FE757" s="519">
        <v>0</v>
      </c>
      <c r="FF757" s="519">
        <v>0</v>
      </c>
      <c r="FG757" s="519">
        <v>0</v>
      </c>
      <c r="FH757" s="519">
        <v>0</v>
      </c>
      <c r="FI757" s="519">
        <v>0</v>
      </c>
      <c r="FJ757" s="519">
        <v>0</v>
      </c>
      <c r="FK757" s="519">
        <v>0</v>
      </c>
      <c r="FL757" s="519">
        <v>0</v>
      </c>
      <c r="FM757" s="519">
        <v>0</v>
      </c>
      <c r="FN757" s="519">
        <v>0</v>
      </c>
      <c r="FO757" s="519">
        <v>0</v>
      </c>
      <c r="FP757" s="519">
        <v>0</v>
      </c>
      <c r="FQ757" s="519">
        <v>0</v>
      </c>
      <c r="FR757" s="519">
        <v>0</v>
      </c>
      <c r="FS757" s="519">
        <v>0</v>
      </c>
      <c r="FT757" s="519">
        <v>0</v>
      </c>
      <c r="FU757" s="519">
        <v>0</v>
      </c>
      <c r="FV757" s="519">
        <v>0</v>
      </c>
      <c r="FW757" s="519">
        <v>0</v>
      </c>
      <c r="FX757" s="519">
        <v>0</v>
      </c>
      <c r="FY757" s="519">
        <v>0</v>
      </c>
      <c r="FZ757" s="519">
        <v>0</v>
      </c>
      <c r="GA757" s="519">
        <v>0</v>
      </c>
      <c r="GB757" s="519">
        <v>0</v>
      </c>
      <c r="GC757" s="519">
        <v>0</v>
      </c>
      <c r="GD757" s="519">
        <v>0</v>
      </c>
      <c r="GE757" s="519">
        <v>0</v>
      </c>
      <c r="GF757" s="519">
        <v>0</v>
      </c>
      <c r="GG757" s="519">
        <v>0</v>
      </c>
      <c r="GH757" s="519">
        <v>0</v>
      </c>
      <c r="GI757" s="519">
        <v>0</v>
      </c>
      <c r="GJ757" s="519">
        <v>0</v>
      </c>
      <c r="GK757" s="519">
        <v>0</v>
      </c>
      <c r="GL757" s="519">
        <v>0</v>
      </c>
      <c r="GM757" s="519">
        <v>0</v>
      </c>
      <c r="GN757" s="519">
        <v>0</v>
      </c>
      <c r="GO757" s="519">
        <v>0</v>
      </c>
      <c r="GP757" s="519">
        <v>0</v>
      </c>
      <c r="GQ757" s="519">
        <v>0</v>
      </c>
      <c r="GR757" s="519">
        <v>0</v>
      </c>
      <c r="GS757" s="519">
        <v>0</v>
      </c>
      <c r="GT757" s="519">
        <v>0</v>
      </c>
      <c r="GU757" s="519">
        <v>0</v>
      </c>
      <c r="GV757" s="519">
        <v>0</v>
      </c>
      <c r="GW757" s="519">
        <v>0</v>
      </c>
      <c r="GX757" s="519">
        <v>0</v>
      </c>
      <c r="GY757" s="519">
        <v>0</v>
      </c>
      <c r="GZ757" s="519">
        <v>0</v>
      </c>
      <c r="HA757" s="519">
        <v>0</v>
      </c>
      <c r="HB757" s="519">
        <v>0</v>
      </c>
      <c r="HC757" s="519">
        <v>0</v>
      </c>
      <c r="HD757" s="519">
        <v>0</v>
      </c>
      <c r="HE757" s="519">
        <v>0</v>
      </c>
      <c r="HF757" s="519">
        <v>0</v>
      </c>
      <c r="HG757" s="519">
        <v>0</v>
      </c>
      <c r="HH757" s="519">
        <v>0</v>
      </c>
      <c r="HI757" s="519">
        <v>0</v>
      </c>
      <c r="HJ757" s="519">
        <v>0</v>
      </c>
      <c r="HK757" s="519">
        <v>0</v>
      </c>
      <c r="HL757" s="519">
        <v>0</v>
      </c>
      <c r="HM757" s="519">
        <v>0</v>
      </c>
      <c r="HN757" s="519">
        <v>0</v>
      </c>
      <c r="HO757" s="519">
        <v>0</v>
      </c>
      <c r="HP757" s="519">
        <v>0</v>
      </c>
      <c r="HQ757" s="519">
        <v>0</v>
      </c>
      <c r="HR757" s="519">
        <v>0</v>
      </c>
      <c r="HS757" s="519">
        <v>0</v>
      </c>
      <c r="HT757" s="519">
        <v>0</v>
      </c>
      <c r="HU757" s="519">
        <v>0</v>
      </c>
      <c r="HV757" s="519">
        <v>0</v>
      </c>
      <c r="HW757" s="519">
        <v>0</v>
      </c>
      <c r="HX757" s="519">
        <v>0</v>
      </c>
      <c r="HY757" s="519">
        <v>0</v>
      </c>
      <c r="HZ757" s="519">
        <v>0</v>
      </c>
      <c r="IA757" s="519">
        <v>0</v>
      </c>
      <c r="IB757" s="519">
        <v>0</v>
      </c>
      <c r="IC757" s="519">
        <v>0</v>
      </c>
      <c r="ID757" s="519">
        <v>0</v>
      </c>
      <c r="IE757" s="519">
        <v>0</v>
      </c>
      <c r="IF757" s="519">
        <v>0</v>
      </c>
      <c r="IG757" s="519">
        <v>0</v>
      </c>
      <c r="IH757" s="519">
        <v>0</v>
      </c>
      <c r="II757" s="519">
        <v>0</v>
      </c>
      <c r="IJ757" s="519">
        <v>0</v>
      </c>
      <c r="IK757" s="519">
        <v>0</v>
      </c>
    </row>
    <row r="758" spans="2:245" hidden="1">
      <c r="B758" s="519" t="s">
        <v>1058</v>
      </c>
      <c r="C758" s="519"/>
      <c r="D758" s="519"/>
      <c r="E758" s="519"/>
      <c r="F758" s="519">
        <v>2</v>
      </c>
      <c r="G758" s="519"/>
      <c r="H758" s="519">
        <v>14</v>
      </c>
      <c r="I758" s="519">
        <v>6</v>
      </c>
      <c r="J758" s="519" t="str">
        <f t="shared" si="36"/>
        <v>SDN10021406</v>
      </c>
      <c r="K758" s="519">
        <v>772</v>
      </c>
      <c r="M758" s="337"/>
      <c r="N758" s="519" t="s">
        <v>1062</v>
      </c>
      <c r="O758" s="519" t="s">
        <v>1060</v>
      </c>
      <c r="P758" s="519">
        <v>46</v>
      </c>
      <c r="Q758" s="521" t="str">
        <f t="shared" si="37"/>
        <v>SDN200246</v>
      </c>
      <c r="R758" s="519">
        <v>0</v>
      </c>
      <c r="S758" s="519">
        <v>100</v>
      </c>
      <c r="T758" s="519">
        <v>203</v>
      </c>
      <c r="U758" s="519">
        <v>310</v>
      </c>
      <c r="V758" s="519">
        <v>422</v>
      </c>
      <c r="W758" s="519">
        <v>537</v>
      </c>
      <c r="X758" s="519">
        <v>657</v>
      </c>
      <c r="Y758" s="519">
        <v>782</v>
      </c>
      <c r="Z758" s="519">
        <v>912</v>
      </c>
      <c r="AA758" s="519">
        <v>1397</v>
      </c>
      <c r="AB758" s="519">
        <v>1560</v>
      </c>
      <c r="AC758" s="519">
        <v>1731</v>
      </c>
      <c r="AD758" s="519">
        <v>1912</v>
      </c>
      <c r="AE758" s="519">
        <v>2102</v>
      </c>
      <c r="AF758" s="519">
        <v>2306</v>
      </c>
      <c r="AG758" s="519">
        <v>2523</v>
      </c>
      <c r="AH758" s="519">
        <v>2753</v>
      </c>
      <c r="AI758" s="519">
        <v>2999</v>
      </c>
      <c r="AJ758" s="519">
        <v>3264</v>
      </c>
      <c r="AK758" s="519">
        <v>3556</v>
      </c>
      <c r="AL758" s="519">
        <v>3756</v>
      </c>
      <c r="AM758" s="519">
        <v>3975</v>
      </c>
      <c r="AN758" s="519">
        <v>4220</v>
      </c>
      <c r="AO758" s="519">
        <v>4491</v>
      </c>
      <c r="AP758" s="519">
        <v>4808</v>
      </c>
      <c r="AQ758" s="519">
        <v>5158</v>
      </c>
      <c r="AR758" s="519">
        <v>5546</v>
      </c>
      <c r="AS758" s="519">
        <v>5985</v>
      </c>
      <c r="AT758" s="519">
        <v>6484</v>
      </c>
      <c r="AU758" s="519">
        <v>7077</v>
      </c>
      <c r="AV758" s="519">
        <v>7755</v>
      </c>
      <c r="AW758" s="519">
        <v>8538</v>
      </c>
      <c r="AX758" s="519">
        <v>9467</v>
      </c>
      <c r="AY758" s="519">
        <v>10546</v>
      </c>
      <c r="AZ758" s="519">
        <v>0</v>
      </c>
      <c r="BA758" s="519">
        <v>0</v>
      </c>
      <c r="BB758" s="519">
        <v>0</v>
      </c>
      <c r="BC758" s="519">
        <v>0</v>
      </c>
      <c r="BD758" s="519">
        <v>0</v>
      </c>
      <c r="BE758" s="519">
        <v>0</v>
      </c>
      <c r="BF758" s="519">
        <v>0</v>
      </c>
      <c r="BG758" s="519">
        <v>0</v>
      </c>
      <c r="BH758" s="519">
        <v>0</v>
      </c>
      <c r="BI758" s="519">
        <v>0</v>
      </c>
      <c r="BJ758" s="519">
        <v>0</v>
      </c>
      <c r="BK758" s="519">
        <v>0</v>
      </c>
      <c r="BL758" s="519">
        <v>0</v>
      </c>
      <c r="BM758" s="519">
        <v>0</v>
      </c>
      <c r="BN758" s="519">
        <v>0</v>
      </c>
      <c r="BO758" s="519">
        <v>0</v>
      </c>
      <c r="BP758" s="519">
        <v>0</v>
      </c>
      <c r="BQ758" s="519">
        <v>0</v>
      </c>
      <c r="BR758" s="519">
        <v>0</v>
      </c>
      <c r="BS758" s="519">
        <v>0</v>
      </c>
      <c r="BT758" s="519">
        <v>0</v>
      </c>
      <c r="BU758" s="519">
        <v>0</v>
      </c>
      <c r="BV758" s="519">
        <v>0</v>
      </c>
      <c r="BW758" s="519">
        <v>0</v>
      </c>
      <c r="BX758" s="519">
        <v>0</v>
      </c>
      <c r="BY758" s="519">
        <v>0</v>
      </c>
      <c r="BZ758" s="519">
        <v>0</v>
      </c>
      <c r="CA758" s="519">
        <v>0</v>
      </c>
      <c r="CB758" s="519">
        <v>0</v>
      </c>
      <c r="CC758" s="519">
        <v>0</v>
      </c>
      <c r="CD758" s="519">
        <v>0</v>
      </c>
      <c r="CE758" s="519">
        <v>0</v>
      </c>
      <c r="CF758" s="519">
        <v>0</v>
      </c>
      <c r="CG758" s="519">
        <v>0</v>
      </c>
      <c r="CH758" s="519">
        <v>0</v>
      </c>
      <c r="CI758" s="519">
        <v>0</v>
      </c>
      <c r="CJ758" s="519">
        <v>0</v>
      </c>
      <c r="CK758" s="519">
        <v>0</v>
      </c>
      <c r="CL758" s="519">
        <v>0</v>
      </c>
      <c r="CM758" s="519">
        <v>0</v>
      </c>
      <c r="CN758" s="519">
        <v>0</v>
      </c>
      <c r="CO758" s="519">
        <v>0</v>
      </c>
      <c r="CP758" s="519">
        <v>0</v>
      </c>
      <c r="CQ758" s="519">
        <v>0</v>
      </c>
      <c r="CR758" s="519">
        <v>0</v>
      </c>
      <c r="CS758" s="519">
        <v>0</v>
      </c>
      <c r="CT758" s="519">
        <v>0</v>
      </c>
      <c r="CU758" s="519">
        <v>0</v>
      </c>
      <c r="CV758" s="519">
        <v>0</v>
      </c>
      <c r="CW758" s="519">
        <v>0</v>
      </c>
      <c r="CX758" s="519">
        <v>0</v>
      </c>
      <c r="CY758" s="519">
        <v>0</v>
      </c>
      <c r="CZ758" s="519">
        <v>0</v>
      </c>
      <c r="DA758" s="519">
        <v>0</v>
      </c>
      <c r="DB758" s="519">
        <v>0</v>
      </c>
      <c r="DC758" s="519">
        <v>0</v>
      </c>
      <c r="DD758" s="519">
        <v>0</v>
      </c>
      <c r="DE758" s="519">
        <v>0</v>
      </c>
      <c r="DF758" s="519">
        <v>0</v>
      </c>
      <c r="DG758" s="519">
        <v>0</v>
      </c>
      <c r="DH758" s="519">
        <v>0</v>
      </c>
      <c r="DI758" s="519">
        <v>0</v>
      </c>
      <c r="DJ758" s="519">
        <v>0</v>
      </c>
      <c r="DK758" s="519">
        <v>0</v>
      </c>
      <c r="DL758" s="519">
        <v>0</v>
      </c>
      <c r="DM758" s="519">
        <v>0</v>
      </c>
      <c r="DN758" s="519">
        <v>0</v>
      </c>
      <c r="DO758" s="519">
        <v>0</v>
      </c>
      <c r="DP758" s="519">
        <v>0</v>
      </c>
      <c r="DQ758" s="519">
        <v>0</v>
      </c>
      <c r="DR758" s="519">
        <v>0</v>
      </c>
      <c r="DS758" s="519">
        <v>0</v>
      </c>
      <c r="DT758" s="519">
        <v>0</v>
      </c>
      <c r="DU758" s="519">
        <v>0</v>
      </c>
      <c r="DV758" s="519">
        <v>0</v>
      </c>
      <c r="DW758" s="519">
        <v>0</v>
      </c>
      <c r="DX758" s="519">
        <v>0</v>
      </c>
      <c r="DZ758" s="337"/>
      <c r="EA758" s="519" t="s">
        <v>1062</v>
      </c>
      <c r="EB758" s="519" t="s">
        <v>1060</v>
      </c>
      <c r="EC758" s="519">
        <v>46</v>
      </c>
      <c r="ED758" s="521" t="str">
        <f t="shared" si="38"/>
        <v>SDN200246</v>
      </c>
      <c r="EE758" s="519">
        <v>0</v>
      </c>
      <c r="EF758" s="519">
        <v>159</v>
      </c>
      <c r="EG758" s="519">
        <v>311</v>
      </c>
      <c r="EH758" s="519">
        <v>463</v>
      </c>
      <c r="EI758" s="519">
        <v>664</v>
      </c>
      <c r="EJ758" s="519">
        <v>859</v>
      </c>
      <c r="EK758" s="519">
        <v>1055</v>
      </c>
      <c r="EL758" s="519">
        <v>1253</v>
      </c>
      <c r="EM758" s="519">
        <v>1452</v>
      </c>
      <c r="EN758" s="519">
        <v>1777</v>
      </c>
      <c r="EO758" s="519">
        <v>1940</v>
      </c>
      <c r="EP758" s="519">
        <v>2105</v>
      </c>
      <c r="EQ758" s="519">
        <v>2272</v>
      </c>
      <c r="ER758" s="519">
        <v>2441</v>
      </c>
      <c r="ES758" s="519">
        <v>2616</v>
      </c>
      <c r="ET758" s="519">
        <v>2795</v>
      </c>
      <c r="EU758" s="519">
        <v>2980</v>
      </c>
      <c r="EV758" s="519">
        <v>3176</v>
      </c>
      <c r="EW758" s="519">
        <v>3388</v>
      </c>
      <c r="EX758" s="519">
        <v>0</v>
      </c>
      <c r="EY758" s="519">
        <v>0</v>
      </c>
      <c r="EZ758" s="519">
        <v>0</v>
      </c>
      <c r="FA758" s="519">
        <v>0</v>
      </c>
      <c r="FB758" s="519">
        <v>0</v>
      </c>
      <c r="FC758" s="519">
        <v>0</v>
      </c>
      <c r="FD758" s="519">
        <v>0</v>
      </c>
      <c r="FE758" s="519">
        <v>0</v>
      </c>
      <c r="FF758" s="519">
        <v>0</v>
      </c>
      <c r="FG758" s="519">
        <v>0</v>
      </c>
      <c r="FH758" s="519">
        <v>0</v>
      </c>
      <c r="FI758" s="519">
        <v>0</v>
      </c>
      <c r="FJ758" s="519">
        <v>0</v>
      </c>
      <c r="FK758" s="519">
        <v>0</v>
      </c>
      <c r="FL758" s="519">
        <v>0</v>
      </c>
      <c r="FM758" s="519">
        <v>0</v>
      </c>
      <c r="FN758" s="519">
        <v>0</v>
      </c>
      <c r="FO758" s="519">
        <v>0</v>
      </c>
      <c r="FP758" s="519">
        <v>0</v>
      </c>
      <c r="FQ758" s="519">
        <v>0</v>
      </c>
      <c r="FR758" s="519">
        <v>0</v>
      </c>
      <c r="FS758" s="519">
        <v>0</v>
      </c>
      <c r="FT758" s="519">
        <v>0</v>
      </c>
      <c r="FU758" s="519">
        <v>0</v>
      </c>
      <c r="FV758" s="519">
        <v>0</v>
      </c>
      <c r="FW758" s="519">
        <v>0</v>
      </c>
      <c r="FX758" s="519">
        <v>0</v>
      </c>
      <c r="FY758" s="519">
        <v>0</v>
      </c>
      <c r="FZ758" s="519">
        <v>0</v>
      </c>
      <c r="GA758" s="519">
        <v>0</v>
      </c>
      <c r="GB758" s="519">
        <v>0</v>
      </c>
      <c r="GC758" s="519">
        <v>0</v>
      </c>
      <c r="GD758" s="519">
        <v>0</v>
      </c>
      <c r="GE758" s="519">
        <v>0</v>
      </c>
      <c r="GF758" s="519">
        <v>0</v>
      </c>
      <c r="GG758" s="519">
        <v>0</v>
      </c>
      <c r="GH758" s="519">
        <v>0</v>
      </c>
      <c r="GI758" s="519">
        <v>0</v>
      </c>
      <c r="GJ758" s="519">
        <v>0</v>
      </c>
      <c r="GK758" s="519">
        <v>0</v>
      </c>
      <c r="GL758" s="519">
        <v>0</v>
      </c>
      <c r="GM758" s="519">
        <v>0</v>
      </c>
      <c r="GN758" s="519">
        <v>0</v>
      </c>
      <c r="GO758" s="519">
        <v>0</v>
      </c>
      <c r="GP758" s="519">
        <v>0</v>
      </c>
      <c r="GQ758" s="519">
        <v>0</v>
      </c>
      <c r="GR758" s="519">
        <v>0</v>
      </c>
      <c r="GS758" s="519">
        <v>0</v>
      </c>
      <c r="GT758" s="519">
        <v>0</v>
      </c>
      <c r="GU758" s="519">
        <v>0</v>
      </c>
      <c r="GV758" s="519">
        <v>0</v>
      </c>
      <c r="GW758" s="519">
        <v>0</v>
      </c>
      <c r="GX758" s="519">
        <v>0</v>
      </c>
      <c r="GY758" s="519">
        <v>0</v>
      </c>
      <c r="GZ758" s="519">
        <v>0</v>
      </c>
      <c r="HA758" s="519">
        <v>0</v>
      </c>
      <c r="HB758" s="519">
        <v>0</v>
      </c>
      <c r="HC758" s="519">
        <v>0</v>
      </c>
      <c r="HD758" s="519">
        <v>0</v>
      </c>
      <c r="HE758" s="519">
        <v>0</v>
      </c>
      <c r="HF758" s="519">
        <v>0</v>
      </c>
      <c r="HG758" s="519">
        <v>0</v>
      </c>
      <c r="HH758" s="519">
        <v>0</v>
      </c>
      <c r="HI758" s="519">
        <v>0</v>
      </c>
      <c r="HJ758" s="519">
        <v>0</v>
      </c>
      <c r="HK758" s="519">
        <v>0</v>
      </c>
      <c r="HL758" s="519">
        <v>0</v>
      </c>
      <c r="HM758" s="519">
        <v>0</v>
      </c>
      <c r="HN758" s="519">
        <v>0</v>
      </c>
      <c r="HO758" s="519">
        <v>0</v>
      </c>
      <c r="HP758" s="519">
        <v>0</v>
      </c>
      <c r="HQ758" s="519">
        <v>0</v>
      </c>
      <c r="HR758" s="519">
        <v>0</v>
      </c>
      <c r="HS758" s="519">
        <v>0</v>
      </c>
      <c r="HT758" s="519">
        <v>0</v>
      </c>
      <c r="HU758" s="519">
        <v>0</v>
      </c>
      <c r="HV758" s="519">
        <v>0</v>
      </c>
      <c r="HW758" s="519">
        <v>0</v>
      </c>
      <c r="HX758" s="519">
        <v>0</v>
      </c>
      <c r="HY758" s="519">
        <v>0</v>
      </c>
      <c r="HZ758" s="519">
        <v>0</v>
      </c>
      <c r="IA758" s="519">
        <v>0</v>
      </c>
      <c r="IB758" s="519">
        <v>0</v>
      </c>
      <c r="IC758" s="519">
        <v>0</v>
      </c>
      <c r="ID758" s="519">
        <v>0</v>
      </c>
      <c r="IE758" s="519">
        <v>0</v>
      </c>
      <c r="IF758" s="519">
        <v>0</v>
      </c>
      <c r="IG758" s="519">
        <v>0</v>
      </c>
      <c r="IH758" s="519">
        <v>0</v>
      </c>
      <c r="II758" s="519">
        <v>0</v>
      </c>
      <c r="IJ758" s="519">
        <v>0</v>
      </c>
      <c r="IK758" s="519">
        <v>0</v>
      </c>
    </row>
    <row r="759" spans="2:245" hidden="1">
      <c r="B759" s="519" t="s">
        <v>1058</v>
      </c>
      <c r="C759" s="519"/>
      <c r="D759" s="519"/>
      <c r="E759" s="519"/>
      <c r="F759" s="519">
        <v>2</v>
      </c>
      <c r="G759" s="519"/>
      <c r="H759" s="519">
        <v>14</v>
      </c>
      <c r="I759" s="519">
        <v>7</v>
      </c>
      <c r="J759" s="519" t="str">
        <f t="shared" si="36"/>
        <v>SDN10021407</v>
      </c>
      <c r="K759" s="519">
        <v>772</v>
      </c>
      <c r="M759" s="337"/>
      <c r="N759" s="519" t="s">
        <v>1062</v>
      </c>
      <c r="O759" s="519" t="s">
        <v>1060</v>
      </c>
      <c r="P759" s="519">
        <v>47</v>
      </c>
      <c r="Q759" s="521" t="str">
        <f t="shared" si="37"/>
        <v>SDN200247</v>
      </c>
      <c r="R759" s="519">
        <v>0</v>
      </c>
      <c r="S759" s="519">
        <v>99</v>
      </c>
      <c r="T759" s="519">
        <v>202</v>
      </c>
      <c r="U759" s="519">
        <v>308</v>
      </c>
      <c r="V759" s="519">
        <v>419</v>
      </c>
      <c r="W759" s="519">
        <v>534</v>
      </c>
      <c r="X759" s="519">
        <v>653</v>
      </c>
      <c r="Y759" s="519">
        <v>777</v>
      </c>
      <c r="Z759" s="519">
        <v>907</v>
      </c>
      <c r="AA759" s="519">
        <v>1389</v>
      </c>
      <c r="AB759" s="519">
        <v>1552</v>
      </c>
      <c r="AC759" s="519">
        <v>1723</v>
      </c>
      <c r="AD759" s="519">
        <v>1903</v>
      </c>
      <c r="AE759" s="519">
        <v>2096</v>
      </c>
      <c r="AF759" s="519">
        <v>2300</v>
      </c>
      <c r="AG759" s="519">
        <v>2517</v>
      </c>
      <c r="AH759" s="519">
        <v>2748</v>
      </c>
      <c r="AI759" s="519">
        <v>2995</v>
      </c>
      <c r="AJ759" s="519">
        <v>3268</v>
      </c>
      <c r="AK759" s="519">
        <v>3562</v>
      </c>
      <c r="AL759" s="519">
        <v>3763</v>
      </c>
      <c r="AM759" s="519">
        <v>3986</v>
      </c>
      <c r="AN759" s="519">
        <v>4234</v>
      </c>
      <c r="AO759" s="519">
        <v>4525</v>
      </c>
      <c r="AP759" s="519">
        <v>4848</v>
      </c>
      <c r="AQ759" s="519">
        <v>5204</v>
      </c>
      <c r="AR759" s="519">
        <v>5607</v>
      </c>
      <c r="AS759" s="519">
        <v>6062</v>
      </c>
      <c r="AT759" s="519">
        <v>6607</v>
      </c>
      <c r="AU759" s="519">
        <v>7226</v>
      </c>
      <c r="AV759" s="519">
        <v>7940</v>
      </c>
      <c r="AW759" s="519">
        <v>8786</v>
      </c>
      <c r="AX759" s="519">
        <v>9764</v>
      </c>
      <c r="AY759" s="519">
        <v>10931</v>
      </c>
      <c r="AZ759" s="519">
        <v>0</v>
      </c>
      <c r="BA759" s="519">
        <v>0</v>
      </c>
      <c r="BB759" s="519">
        <v>0</v>
      </c>
      <c r="BC759" s="519">
        <v>0</v>
      </c>
      <c r="BD759" s="519">
        <v>0</v>
      </c>
      <c r="BE759" s="519">
        <v>0</v>
      </c>
      <c r="BF759" s="519">
        <v>0</v>
      </c>
      <c r="BG759" s="519">
        <v>0</v>
      </c>
      <c r="BH759" s="519">
        <v>0</v>
      </c>
      <c r="BI759" s="519">
        <v>0</v>
      </c>
      <c r="BJ759" s="519">
        <v>0</v>
      </c>
      <c r="BK759" s="519">
        <v>0</v>
      </c>
      <c r="BL759" s="519">
        <v>0</v>
      </c>
      <c r="BM759" s="519">
        <v>0</v>
      </c>
      <c r="BN759" s="519">
        <v>0</v>
      </c>
      <c r="BO759" s="519">
        <v>0</v>
      </c>
      <c r="BP759" s="519">
        <v>0</v>
      </c>
      <c r="BQ759" s="519">
        <v>0</v>
      </c>
      <c r="BR759" s="519">
        <v>0</v>
      </c>
      <c r="BS759" s="519">
        <v>0</v>
      </c>
      <c r="BT759" s="519">
        <v>0</v>
      </c>
      <c r="BU759" s="519">
        <v>0</v>
      </c>
      <c r="BV759" s="519">
        <v>0</v>
      </c>
      <c r="BW759" s="519">
        <v>0</v>
      </c>
      <c r="BX759" s="519">
        <v>0</v>
      </c>
      <c r="BY759" s="519">
        <v>0</v>
      </c>
      <c r="BZ759" s="519">
        <v>0</v>
      </c>
      <c r="CA759" s="519">
        <v>0</v>
      </c>
      <c r="CB759" s="519">
        <v>0</v>
      </c>
      <c r="CC759" s="519">
        <v>0</v>
      </c>
      <c r="CD759" s="519">
        <v>0</v>
      </c>
      <c r="CE759" s="519">
        <v>0</v>
      </c>
      <c r="CF759" s="519">
        <v>0</v>
      </c>
      <c r="CG759" s="519">
        <v>0</v>
      </c>
      <c r="CH759" s="519">
        <v>0</v>
      </c>
      <c r="CI759" s="519">
        <v>0</v>
      </c>
      <c r="CJ759" s="519">
        <v>0</v>
      </c>
      <c r="CK759" s="519">
        <v>0</v>
      </c>
      <c r="CL759" s="519">
        <v>0</v>
      </c>
      <c r="CM759" s="519">
        <v>0</v>
      </c>
      <c r="CN759" s="519">
        <v>0</v>
      </c>
      <c r="CO759" s="519">
        <v>0</v>
      </c>
      <c r="CP759" s="519">
        <v>0</v>
      </c>
      <c r="CQ759" s="519">
        <v>0</v>
      </c>
      <c r="CR759" s="519">
        <v>0</v>
      </c>
      <c r="CS759" s="519">
        <v>0</v>
      </c>
      <c r="CT759" s="519">
        <v>0</v>
      </c>
      <c r="CU759" s="519">
        <v>0</v>
      </c>
      <c r="CV759" s="519">
        <v>0</v>
      </c>
      <c r="CW759" s="519">
        <v>0</v>
      </c>
      <c r="CX759" s="519">
        <v>0</v>
      </c>
      <c r="CY759" s="519">
        <v>0</v>
      </c>
      <c r="CZ759" s="519">
        <v>0</v>
      </c>
      <c r="DA759" s="519">
        <v>0</v>
      </c>
      <c r="DB759" s="519">
        <v>0</v>
      </c>
      <c r="DC759" s="519">
        <v>0</v>
      </c>
      <c r="DD759" s="519">
        <v>0</v>
      </c>
      <c r="DE759" s="519">
        <v>0</v>
      </c>
      <c r="DF759" s="519">
        <v>0</v>
      </c>
      <c r="DG759" s="519">
        <v>0</v>
      </c>
      <c r="DH759" s="519">
        <v>0</v>
      </c>
      <c r="DI759" s="519">
        <v>0</v>
      </c>
      <c r="DJ759" s="519">
        <v>0</v>
      </c>
      <c r="DK759" s="519">
        <v>0</v>
      </c>
      <c r="DL759" s="519">
        <v>0</v>
      </c>
      <c r="DM759" s="519">
        <v>0</v>
      </c>
      <c r="DN759" s="519">
        <v>0</v>
      </c>
      <c r="DO759" s="519">
        <v>0</v>
      </c>
      <c r="DP759" s="519">
        <v>0</v>
      </c>
      <c r="DQ759" s="519">
        <v>0</v>
      </c>
      <c r="DR759" s="519">
        <v>0</v>
      </c>
      <c r="DS759" s="519">
        <v>0</v>
      </c>
      <c r="DT759" s="519">
        <v>0</v>
      </c>
      <c r="DU759" s="519">
        <v>0</v>
      </c>
      <c r="DV759" s="519">
        <v>0</v>
      </c>
      <c r="DW759" s="519">
        <v>0</v>
      </c>
      <c r="DX759" s="519">
        <v>0</v>
      </c>
      <c r="DZ759" s="337"/>
      <c r="EA759" s="519" t="s">
        <v>1062</v>
      </c>
      <c r="EB759" s="519" t="s">
        <v>1060</v>
      </c>
      <c r="EC759" s="519">
        <v>47</v>
      </c>
      <c r="ED759" s="521" t="str">
        <f t="shared" si="38"/>
        <v>SDN200247</v>
      </c>
      <c r="EE759" s="519">
        <v>0</v>
      </c>
      <c r="EF759" s="519">
        <v>152</v>
      </c>
      <c r="EG759" s="519">
        <v>300</v>
      </c>
      <c r="EH759" s="519">
        <v>445</v>
      </c>
      <c r="EI759" s="519">
        <v>637</v>
      </c>
      <c r="EJ759" s="519">
        <v>824</v>
      </c>
      <c r="EK759" s="519">
        <v>1012</v>
      </c>
      <c r="EL759" s="519">
        <v>1200</v>
      </c>
      <c r="EM759" s="519">
        <v>1390</v>
      </c>
      <c r="EN759" s="519">
        <v>1701</v>
      </c>
      <c r="EO759" s="519">
        <v>1856</v>
      </c>
      <c r="EP759" s="519">
        <v>2013</v>
      </c>
      <c r="EQ759" s="519">
        <v>2170</v>
      </c>
      <c r="ER759" s="519">
        <v>2333</v>
      </c>
      <c r="ES759" s="519">
        <v>2498</v>
      </c>
      <c r="ET759" s="519">
        <v>2667</v>
      </c>
      <c r="EU759" s="519">
        <v>2844</v>
      </c>
      <c r="EV759" s="519">
        <v>3033</v>
      </c>
      <c r="EW759" s="519">
        <v>3244</v>
      </c>
      <c r="EX759" s="519">
        <v>0</v>
      </c>
      <c r="EY759" s="519">
        <v>0</v>
      </c>
      <c r="EZ759" s="519">
        <v>0</v>
      </c>
      <c r="FA759" s="519">
        <v>0</v>
      </c>
      <c r="FB759" s="519">
        <v>0</v>
      </c>
      <c r="FC759" s="519">
        <v>0</v>
      </c>
      <c r="FD759" s="519">
        <v>0</v>
      </c>
      <c r="FE759" s="519">
        <v>0</v>
      </c>
      <c r="FF759" s="519">
        <v>0</v>
      </c>
      <c r="FG759" s="519">
        <v>0</v>
      </c>
      <c r="FH759" s="519">
        <v>0</v>
      </c>
      <c r="FI759" s="519">
        <v>0</v>
      </c>
      <c r="FJ759" s="519">
        <v>0</v>
      </c>
      <c r="FK759" s="519">
        <v>0</v>
      </c>
      <c r="FL759" s="519">
        <v>0</v>
      </c>
      <c r="FM759" s="519">
        <v>0</v>
      </c>
      <c r="FN759" s="519">
        <v>0</v>
      </c>
      <c r="FO759" s="519">
        <v>0</v>
      </c>
      <c r="FP759" s="519">
        <v>0</v>
      </c>
      <c r="FQ759" s="519">
        <v>0</v>
      </c>
      <c r="FR759" s="519">
        <v>0</v>
      </c>
      <c r="FS759" s="519">
        <v>0</v>
      </c>
      <c r="FT759" s="519">
        <v>0</v>
      </c>
      <c r="FU759" s="519">
        <v>0</v>
      </c>
      <c r="FV759" s="519">
        <v>0</v>
      </c>
      <c r="FW759" s="519">
        <v>0</v>
      </c>
      <c r="FX759" s="519">
        <v>0</v>
      </c>
      <c r="FY759" s="519">
        <v>0</v>
      </c>
      <c r="FZ759" s="519">
        <v>0</v>
      </c>
      <c r="GA759" s="519">
        <v>0</v>
      </c>
      <c r="GB759" s="519">
        <v>0</v>
      </c>
      <c r="GC759" s="519">
        <v>0</v>
      </c>
      <c r="GD759" s="519">
        <v>0</v>
      </c>
      <c r="GE759" s="519">
        <v>0</v>
      </c>
      <c r="GF759" s="519">
        <v>0</v>
      </c>
      <c r="GG759" s="519">
        <v>0</v>
      </c>
      <c r="GH759" s="519">
        <v>0</v>
      </c>
      <c r="GI759" s="519">
        <v>0</v>
      </c>
      <c r="GJ759" s="519">
        <v>0</v>
      </c>
      <c r="GK759" s="519">
        <v>0</v>
      </c>
      <c r="GL759" s="519">
        <v>0</v>
      </c>
      <c r="GM759" s="519">
        <v>0</v>
      </c>
      <c r="GN759" s="519">
        <v>0</v>
      </c>
      <c r="GO759" s="519">
        <v>0</v>
      </c>
      <c r="GP759" s="519">
        <v>0</v>
      </c>
      <c r="GQ759" s="519">
        <v>0</v>
      </c>
      <c r="GR759" s="519">
        <v>0</v>
      </c>
      <c r="GS759" s="519">
        <v>0</v>
      </c>
      <c r="GT759" s="519">
        <v>0</v>
      </c>
      <c r="GU759" s="519">
        <v>0</v>
      </c>
      <c r="GV759" s="519">
        <v>0</v>
      </c>
      <c r="GW759" s="519">
        <v>0</v>
      </c>
      <c r="GX759" s="519">
        <v>0</v>
      </c>
      <c r="GY759" s="519">
        <v>0</v>
      </c>
      <c r="GZ759" s="519">
        <v>0</v>
      </c>
      <c r="HA759" s="519">
        <v>0</v>
      </c>
      <c r="HB759" s="519">
        <v>0</v>
      </c>
      <c r="HC759" s="519">
        <v>0</v>
      </c>
      <c r="HD759" s="519">
        <v>0</v>
      </c>
      <c r="HE759" s="519">
        <v>0</v>
      </c>
      <c r="HF759" s="519">
        <v>0</v>
      </c>
      <c r="HG759" s="519">
        <v>0</v>
      </c>
      <c r="HH759" s="519">
        <v>0</v>
      </c>
      <c r="HI759" s="519">
        <v>0</v>
      </c>
      <c r="HJ759" s="519">
        <v>0</v>
      </c>
      <c r="HK759" s="519">
        <v>0</v>
      </c>
      <c r="HL759" s="519">
        <v>0</v>
      </c>
      <c r="HM759" s="519">
        <v>0</v>
      </c>
      <c r="HN759" s="519">
        <v>0</v>
      </c>
      <c r="HO759" s="519">
        <v>0</v>
      </c>
      <c r="HP759" s="519">
        <v>0</v>
      </c>
      <c r="HQ759" s="519">
        <v>0</v>
      </c>
      <c r="HR759" s="519">
        <v>0</v>
      </c>
      <c r="HS759" s="519">
        <v>0</v>
      </c>
      <c r="HT759" s="519">
        <v>0</v>
      </c>
      <c r="HU759" s="519">
        <v>0</v>
      </c>
      <c r="HV759" s="519">
        <v>0</v>
      </c>
      <c r="HW759" s="519">
        <v>0</v>
      </c>
      <c r="HX759" s="519">
        <v>0</v>
      </c>
      <c r="HY759" s="519">
        <v>0</v>
      </c>
      <c r="HZ759" s="519">
        <v>0</v>
      </c>
      <c r="IA759" s="519">
        <v>0</v>
      </c>
      <c r="IB759" s="519">
        <v>0</v>
      </c>
      <c r="IC759" s="519">
        <v>0</v>
      </c>
      <c r="ID759" s="519">
        <v>0</v>
      </c>
      <c r="IE759" s="519">
        <v>0</v>
      </c>
      <c r="IF759" s="519">
        <v>0</v>
      </c>
      <c r="IG759" s="519">
        <v>0</v>
      </c>
      <c r="IH759" s="519">
        <v>0</v>
      </c>
      <c r="II759" s="519">
        <v>0</v>
      </c>
      <c r="IJ759" s="519">
        <v>0</v>
      </c>
      <c r="IK759" s="519">
        <v>0</v>
      </c>
    </row>
    <row r="760" spans="2:245" hidden="1">
      <c r="B760" s="519" t="s">
        <v>1058</v>
      </c>
      <c r="C760" s="519"/>
      <c r="D760" s="519"/>
      <c r="E760" s="519"/>
      <c r="F760" s="519">
        <v>2</v>
      </c>
      <c r="G760" s="519"/>
      <c r="H760" s="519">
        <v>14</v>
      </c>
      <c r="I760" s="519">
        <v>8</v>
      </c>
      <c r="J760" s="519" t="str">
        <f t="shared" si="36"/>
        <v>SDN10021408</v>
      </c>
      <c r="K760" s="519">
        <v>772</v>
      </c>
      <c r="M760" s="337"/>
      <c r="N760" s="519" t="s">
        <v>1062</v>
      </c>
      <c r="O760" s="519" t="s">
        <v>1060</v>
      </c>
      <c r="P760" s="519">
        <v>48</v>
      </c>
      <c r="Q760" s="521" t="str">
        <f t="shared" si="37"/>
        <v>SDN200248</v>
      </c>
      <c r="R760" s="519">
        <v>0</v>
      </c>
      <c r="S760" s="519">
        <v>98</v>
      </c>
      <c r="T760" s="519">
        <v>199</v>
      </c>
      <c r="U760" s="519">
        <v>305</v>
      </c>
      <c r="V760" s="519">
        <v>413</v>
      </c>
      <c r="W760" s="519">
        <v>526</v>
      </c>
      <c r="X760" s="519">
        <v>643</v>
      </c>
      <c r="Y760" s="519">
        <v>766</v>
      </c>
      <c r="Z760" s="519">
        <v>893</v>
      </c>
      <c r="AA760" s="519">
        <v>1368</v>
      </c>
      <c r="AB760" s="519">
        <v>1529</v>
      </c>
      <c r="AC760" s="519">
        <v>1698</v>
      </c>
      <c r="AD760" s="519">
        <v>1878</v>
      </c>
      <c r="AE760" s="519">
        <v>2068</v>
      </c>
      <c r="AF760" s="519">
        <v>2270</v>
      </c>
      <c r="AG760" s="519">
        <v>2485</v>
      </c>
      <c r="AH760" s="519">
        <v>2715</v>
      </c>
      <c r="AI760" s="519">
        <v>2967</v>
      </c>
      <c r="AJ760" s="519">
        <v>3238</v>
      </c>
      <c r="AK760" s="519">
        <v>3528</v>
      </c>
      <c r="AL760" s="519">
        <v>3730</v>
      </c>
      <c r="AM760" s="519">
        <v>3953</v>
      </c>
      <c r="AN760" s="519">
        <v>4216</v>
      </c>
      <c r="AO760" s="519">
        <v>4508</v>
      </c>
      <c r="AP760" s="519">
        <v>4830</v>
      </c>
      <c r="AQ760" s="519">
        <v>5194</v>
      </c>
      <c r="AR760" s="519">
        <v>5603</v>
      </c>
      <c r="AS760" s="519">
        <v>6096</v>
      </c>
      <c r="AT760" s="519">
        <v>6654</v>
      </c>
      <c r="AU760" s="519">
        <v>7295</v>
      </c>
      <c r="AV760" s="519">
        <v>8052</v>
      </c>
      <c r="AW760" s="519">
        <v>8924</v>
      </c>
      <c r="AX760" s="519">
        <v>9967</v>
      </c>
      <c r="AY760" s="519">
        <v>11193</v>
      </c>
      <c r="AZ760" s="519">
        <v>0</v>
      </c>
      <c r="BA760" s="519">
        <v>0</v>
      </c>
      <c r="BB760" s="519">
        <v>0</v>
      </c>
      <c r="BC760" s="519">
        <v>0</v>
      </c>
      <c r="BD760" s="519">
        <v>0</v>
      </c>
      <c r="BE760" s="519">
        <v>0</v>
      </c>
      <c r="BF760" s="519">
        <v>0</v>
      </c>
      <c r="BG760" s="519">
        <v>0</v>
      </c>
      <c r="BH760" s="519">
        <v>0</v>
      </c>
      <c r="BI760" s="519">
        <v>0</v>
      </c>
      <c r="BJ760" s="519">
        <v>0</v>
      </c>
      <c r="BK760" s="519">
        <v>0</v>
      </c>
      <c r="BL760" s="519">
        <v>0</v>
      </c>
      <c r="BM760" s="519">
        <v>0</v>
      </c>
      <c r="BN760" s="519">
        <v>0</v>
      </c>
      <c r="BO760" s="519">
        <v>0</v>
      </c>
      <c r="BP760" s="519">
        <v>0</v>
      </c>
      <c r="BQ760" s="519">
        <v>0</v>
      </c>
      <c r="BR760" s="519">
        <v>0</v>
      </c>
      <c r="BS760" s="519">
        <v>0</v>
      </c>
      <c r="BT760" s="519">
        <v>0</v>
      </c>
      <c r="BU760" s="519">
        <v>0</v>
      </c>
      <c r="BV760" s="519">
        <v>0</v>
      </c>
      <c r="BW760" s="519">
        <v>0</v>
      </c>
      <c r="BX760" s="519">
        <v>0</v>
      </c>
      <c r="BY760" s="519">
        <v>0</v>
      </c>
      <c r="BZ760" s="519">
        <v>0</v>
      </c>
      <c r="CA760" s="519">
        <v>0</v>
      </c>
      <c r="CB760" s="519">
        <v>0</v>
      </c>
      <c r="CC760" s="519">
        <v>0</v>
      </c>
      <c r="CD760" s="519">
        <v>0</v>
      </c>
      <c r="CE760" s="519">
        <v>0</v>
      </c>
      <c r="CF760" s="519">
        <v>0</v>
      </c>
      <c r="CG760" s="519">
        <v>0</v>
      </c>
      <c r="CH760" s="519">
        <v>0</v>
      </c>
      <c r="CI760" s="519">
        <v>0</v>
      </c>
      <c r="CJ760" s="519">
        <v>0</v>
      </c>
      <c r="CK760" s="519">
        <v>0</v>
      </c>
      <c r="CL760" s="519">
        <v>0</v>
      </c>
      <c r="CM760" s="519">
        <v>0</v>
      </c>
      <c r="CN760" s="519">
        <v>0</v>
      </c>
      <c r="CO760" s="519">
        <v>0</v>
      </c>
      <c r="CP760" s="519">
        <v>0</v>
      </c>
      <c r="CQ760" s="519">
        <v>0</v>
      </c>
      <c r="CR760" s="519">
        <v>0</v>
      </c>
      <c r="CS760" s="519">
        <v>0</v>
      </c>
      <c r="CT760" s="519">
        <v>0</v>
      </c>
      <c r="CU760" s="519">
        <v>0</v>
      </c>
      <c r="CV760" s="519">
        <v>0</v>
      </c>
      <c r="CW760" s="519">
        <v>0</v>
      </c>
      <c r="CX760" s="519">
        <v>0</v>
      </c>
      <c r="CY760" s="519">
        <v>0</v>
      </c>
      <c r="CZ760" s="519">
        <v>0</v>
      </c>
      <c r="DA760" s="519">
        <v>0</v>
      </c>
      <c r="DB760" s="519">
        <v>0</v>
      </c>
      <c r="DC760" s="519">
        <v>0</v>
      </c>
      <c r="DD760" s="519">
        <v>0</v>
      </c>
      <c r="DE760" s="519">
        <v>0</v>
      </c>
      <c r="DF760" s="519">
        <v>0</v>
      </c>
      <c r="DG760" s="519">
        <v>0</v>
      </c>
      <c r="DH760" s="519">
        <v>0</v>
      </c>
      <c r="DI760" s="519">
        <v>0</v>
      </c>
      <c r="DJ760" s="519">
        <v>0</v>
      </c>
      <c r="DK760" s="519">
        <v>0</v>
      </c>
      <c r="DL760" s="519">
        <v>0</v>
      </c>
      <c r="DM760" s="519">
        <v>0</v>
      </c>
      <c r="DN760" s="519">
        <v>0</v>
      </c>
      <c r="DO760" s="519">
        <v>0</v>
      </c>
      <c r="DP760" s="519">
        <v>0</v>
      </c>
      <c r="DQ760" s="519">
        <v>0</v>
      </c>
      <c r="DR760" s="519">
        <v>0</v>
      </c>
      <c r="DS760" s="519">
        <v>0</v>
      </c>
      <c r="DT760" s="519">
        <v>0</v>
      </c>
      <c r="DU760" s="519">
        <v>0</v>
      </c>
      <c r="DV760" s="519">
        <v>0</v>
      </c>
      <c r="DW760" s="519">
        <v>0</v>
      </c>
      <c r="DX760" s="519">
        <v>0</v>
      </c>
      <c r="DZ760" s="337"/>
      <c r="EA760" s="519" t="s">
        <v>1062</v>
      </c>
      <c r="EB760" s="519" t="s">
        <v>1060</v>
      </c>
      <c r="EC760" s="519">
        <v>48</v>
      </c>
      <c r="ED760" s="521" t="str">
        <f t="shared" si="38"/>
        <v>SDN200248</v>
      </c>
      <c r="EE760" s="519">
        <v>0</v>
      </c>
      <c r="EF760" s="519">
        <v>147</v>
      </c>
      <c r="EG760" s="519">
        <v>288</v>
      </c>
      <c r="EH760" s="519">
        <v>426</v>
      </c>
      <c r="EI760" s="519">
        <v>609</v>
      </c>
      <c r="EJ760" s="519">
        <v>787</v>
      </c>
      <c r="EK760" s="519">
        <v>965</v>
      </c>
      <c r="EL760" s="519">
        <v>1147</v>
      </c>
      <c r="EM760" s="519">
        <v>1326</v>
      </c>
      <c r="EN760" s="519">
        <v>1624</v>
      </c>
      <c r="EO760" s="519">
        <v>1772</v>
      </c>
      <c r="EP760" s="519">
        <v>1920</v>
      </c>
      <c r="EQ760" s="519">
        <v>2071</v>
      </c>
      <c r="ER760" s="519">
        <v>2224</v>
      </c>
      <c r="ES760" s="519">
        <v>2379</v>
      </c>
      <c r="ET760" s="519">
        <v>2541</v>
      </c>
      <c r="EU760" s="519">
        <v>2711</v>
      </c>
      <c r="EV760" s="519">
        <v>2899</v>
      </c>
      <c r="EW760" s="519">
        <v>3102</v>
      </c>
      <c r="EX760" s="519">
        <v>0</v>
      </c>
      <c r="EY760" s="519">
        <v>0</v>
      </c>
      <c r="EZ760" s="519">
        <v>0</v>
      </c>
      <c r="FA760" s="519">
        <v>0</v>
      </c>
      <c r="FB760" s="519">
        <v>0</v>
      </c>
      <c r="FC760" s="519">
        <v>0</v>
      </c>
      <c r="FD760" s="519">
        <v>0</v>
      </c>
      <c r="FE760" s="519">
        <v>0</v>
      </c>
      <c r="FF760" s="519">
        <v>0</v>
      </c>
      <c r="FG760" s="519">
        <v>0</v>
      </c>
      <c r="FH760" s="519">
        <v>0</v>
      </c>
      <c r="FI760" s="519">
        <v>0</v>
      </c>
      <c r="FJ760" s="519">
        <v>0</v>
      </c>
      <c r="FK760" s="519">
        <v>0</v>
      </c>
      <c r="FL760" s="519">
        <v>0</v>
      </c>
      <c r="FM760" s="519">
        <v>0</v>
      </c>
      <c r="FN760" s="519">
        <v>0</v>
      </c>
      <c r="FO760" s="519">
        <v>0</v>
      </c>
      <c r="FP760" s="519">
        <v>0</v>
      </c>
      <c r="FQ760" s="519">
        <v>0</v>
      </c>
      <c r="FR760" s="519">
        <v>0</v>
      </c>
      <c r="FS760" s="519">
        <v>0</v>
      </c>
      <c r="FT760" s="519">
        <v>0</v>
      </c>
      <c r="FU760" s="519">
        <v>0</v>
      </c>
      <c r="FV760" s="519">
        <v>0</v>
      </c>
      <c r="FW760" s="519">
        <v>0</v>
      </c>
      <c r="FX760" s="519">
        <v>0</v>
      </c>
      <c r="FY760" s="519">
        <v>0</v>
      </c>
      <c r="FZ760" s="519">
        <v>0</v>
      </c>
      <c r="GA760" s="519">
        <v>0</v>
      </c>
      <c r="GB760" s="519">
        <v>0</v>
      </c>
      <c r="GC760" s="519">
        <v>0</v>
      </c>
      <c r="GD760" s="519">
        <v>0</v>
      </c>
      <c r="GE760" s="519">
        <v>0</v>
      </c>
      <c r="GF760" s="519">
        <v>0</v>
      </c>
      <c r="GG760" s="519">
        <v>0</v>
      </c>
      <c r="GH760" s="519">
        <v>0</v>
      </c>
      <c r="GI760" s="519">
        <v>0</v>
      </c>
      <c r="GJ760" s="519">
        <v>0</v>
      </c>
      <c r="GK760" s="519">
        <v>0</v>
      </c>
      <c r="GL760" s="519">
        <v>0</v>
      </c>
      <c r="GM760" s="519">
        <v>0</v>
      </c>
      <c r="GN760" s="519">
        <v>0</v>
      </c>
      <c r="GO760" s="519">
        <v>0</v>
      </c>
      <c r="GP760" s="519">
        <v>0</v>
      </c>
      <c r="GQ760" s="519">
        <v>0</v>
      </c>
      <c r="GR760" s="519">
        <v>0</v>
      </c>
      <c r="GS760" s="519">
        <v>0</v>
      </c>
      <c r="GT760" s="519">
        <v>0</v>
      </c>
      <c r="GU760" s="519">
        <v>0</v>
      </c>
      <c r="GV760" s="519">
        <v>0</v>
      </c>
      <c r="GW760" s="519">
        <v>0</v>
      </c>
      <c r="GX760" s="519">
        <v>0</v>
      </c>
      <c r="GY760" s="519">
        <v>0</v>
      </c>
      <c r="GZ760" s="519">
        <v>0</v>
      </c>
      <c r="HA760" s="519">
        <v>0</v>
      </c>
      <c r="HB760" s="519">
        <v>0</v>
      </c>
      <c r="HC760" s="519">
        <v>0</v>
      </c>
      <c r="HD760" s="519">
        <v>0</v>
      </c>
      <c r="HE760" s="519">
        <v>0</v>
      </c>
      <c r="HF760" s="519">
        <v>0</v>
      </c>
      <c r="HG760" s="519">
        <v>0</v>
      </c>
      <c r="HH760" s="519">
        <v>0</v>
      </c>
      <c r="HI760" s="519">
        <v>0</v>
      </c>
      <c r="HJ760" s="519">
        <v>0</v>
      </c>
      <c r="HK760" s="519">
        <v>0</v>
      </c>
      <c r="HL760" s="519">
        <v>0</v>
      </c>
      <c r="HM760" s="519">
        <v>0</v>
      </c>
      <c r="HN760" s="519">
        <v>0</v>
      </c>
      <c r="HO760" s="519">
        <v>0</v>
      </c>
      <c r="HP760" s="519">
        <v>0</v>
      </c>
      <c r="HQ760" s="519">
        <v>0</v>
      </c>
      <c r="HR760" s="519">
        <v>0</v>
      </c>
      <c r="HS760" s="519">
        <v>0</v>
      </c>
      <c r="HT760" s="519">
        <v>0</v>
      </c>
      <c r="HU760" s="519">
        <v>0</v>
      </c>
      <c r="HV760" s="519">
        <v>0</v>
      </c>
      <c r="HW760" s="519">
        <v>0</v>
      </c>
      <c r="HX760" s="519">
        <v>0</v>
      </c>
      <c r="HY760" s="519">
        <v>0</v>
      </c>
      <c r="HZ760" s="519">
        <v>0</v>
      </c>
      <c r="IA760" s="519">
        <v>0</v>
      </c>
      <c r="IB760" s="519">
        <v>0</v>
      </c>
      <c r="IC760" s="519">
        <v>0</v>
      </c>
      <c r="ID760" s="519">
        <v>0</v>
      </c>
      <c r="IE760" s="519">
        <v>0</v>
      </c>
      <c r="IF760" s="519">
        <v>0</v>
      </c>
      <c r="IG760" s="519">
        <v>0</v>
      </c>
      <c r="IH760" s="519">
        <v>0</v>
      </c>
      <c r="II760" s="519">
        <v>0</v>
      </c>
      <c r="IJ760" s="519">
        <v>0</v>
      </c>
      <c r="IK760" s="519">
        <v>0</v>
      </c>
    </row>
    <row r="761" spans="2:245" hidden="1">
      <c r="B761" s="519" t="s">
        <v>1058</v>
      </c>
      <c r="C761" s="519"/>
      <c r="D761" s="519"/>
      <c r="E761" s="519"/>
      <c r="F761" s="519">
        <v>2</v>
      </c>
      <c r="G761" s="519"/>
      <c r="H761" s="519">
        <v>14</v>
      </c>
      <c r="I761" s="519">
        <v>9</v>
      </c>
      <c r="J761" s="519" t="str">
        <f t="shared" si="36"/>
        <v>SDN10021409</v>
      </c>
      <c r="K761" s="519">
        <v>772</v>
      </c>
      <c r="M761" s="337"/>
      <c r="N761" s="519" t="s">
        <v>1062</v>
      </c>
      <c r="O761" s="519" t="s">
        <v>1060</v>
      </c>
      <c r="P761" s="519">
        <v>49</v>
      </c>
      <c r="Q761" s="521" t="str">
        <f t="shared" si="37"/>
        <v>SDN200249</v>
      </c>
      <c r="R761" s="519">
        <v>0</v>
      </c>
      <c r="S761" s="519">
        <v>98</v>
      </c>
      <c r="T761" s="519">
        <v>198</v>
      </c>
      <c r="U761" s="519">
        <v>302</v>
      </c>
      <c r="V761" s="519">
        <v>410</v>
      </c>
      <c r="W761" s="519">
        <v>522</v>
      </c>
      <c r="X761" s="519">
        <v>639</v>
      </c>
      <c r="Y761" s="519">
        <v>761</v>
      </c>
      <c r="Z761" s="519">
        <v>887</v>
      </c>
      <c r="AA761" s="519">
        <v>1359</v>
      </c>
      <c r="AB761" s="519">
        <v>1519</v>
      </c>
      <c r="AC761" s="519">
        <v>1689</v>
      </c>
      <c r="AD761" s="519">
        <v>1868</v>
      </c>
      <c r="AE761" s="519">
        <v>2058</v>
      </c>
      <c r="AF761" s="519">
        <v>2260</v>
      </c>
      <c r="AG761" s="519">
        <v>2475</v>
      </c>
      <c r="AH761" s="519">
        <v>2711</v>
      </c>
      <c r="AI761" s="519">
        <v>2963</v>
      </c>
      <c r="AJ761" s="519">
        <v>3232</v>
      </c>
      <c r="AK761" s="519">
        <v>3523</v>
      </c>
      <c r="AL761" s="519">
        <v>3724</v>
      </c>
      <c r="AM761" s="519">
        <v>3963</v>
      </c>
      <c r="AN761" s="519">
        <v>4227</v>
      </c>
      <c r="AO761" s="519">
        <v>4519</v>
      </c>
      <c r="AP761" s="519">
        <v>4848</v>
      </c>
      <c r="AQ761" s="519">
        <v>5218</v>
      </c>
      <c r="AR761" s="519">
        <v>5665</v>
      </c>
      <c r="AS761" s="519">
        <v>6170</v>
      </c>
      <c r="AT761" s="519">
        <v>6747</v>
      </c>
      <c r="AU761" s="519">
        <v>7427</v>
      </c>
      <c r="AV761" s="519">
        <v>8207</v>
      </c>
      <c r="AW761" s="519">
        <v>9141</v>
      </c>
      <c r="AX761" s="519">
        <v>10236</v>
      </c>
      <c r="AY761" s="519">
        <v>11567</v>
      </c>
      <c r="AZ761" s="519">
        <v>0</v>
      </c>
      <c r="BA761" s="519">
        <v>0</v>
      </c>
      <c r="BB761" s="519">
        <v>0</v>
      </c>
      <c r="BC761" s="519">
        <v>0</v>
      </c>
      <c r="BD761" s="519">
        <v>0</v>
      </c>
      <c r="BE761" s="519">
        <v>0</v>
      </c>
      <c r="BF761" s="519">
        <v>0</v>
      </c>
      <c r="BG761" s="519">
        <v>0</v>
      </c>
      <c r="BH761" s="519">
        <v>0</v>
      </c>
      <c r="BI761" s="519">
        <v>0</v>
      </c>
      <c r="BJ761" s="519">
        <v>0</v>
      </c>
      <c r="BK761" s="519">
        <v>0</v>
      </c>
      <c r="BL761" s="519">
        <v>0</v>
      </c>
      <c r="BM761" s="519">
        <v>0</v>
      </c>
      <c r="BN761" s="519">
        <v>0</v>
      </c>
      <c r="BO761" s="519">
        <v>0</v>
      </c>
      <c r="BP761" s="519">
        <v>0</v>
      </c>
      <c r="BQ761" s="519">
        <v>0</v>
      </c>
      <c r="BR761" s="519">
        <v>0</v>
      </c>
      <c r="BS761" s="519">
        <v>0</v>
      </c>
      <c r="BT761" s="519">
        <v>0</v>
      </c>
      <c r="BU761" s="519">
        <v>0</v>
      </c>
      <c r="BV761" s="519">
        <v>0</v>
      </c>
      <c r="BW761" s="519">
        <v>0</v>
      </c>
      <c r="BX761" s="519">
        <v>0</v>
      </c>
      <c r="BY761" s="519">
        <v>0</v>
      </c>
      <c r="BZ761" s="519">
        <v>0</v>
      </c>
      <c r="CA761" s="519">
        <v>0</v>
      </c>
      <c r="CB761" s="519">
        <v>0</v>
      </c>
      <c r="CC761" s="519">
        <v>0</v>
      </c>
      <c r="CD761" s="519">
        <v>0</v>
      </c>
      <c r="CE761" s="519">
        <v>0</v>
      </c>
      <c r="CF761" s="519">
        <v>0</v>
      </c>
      <c r="CG761" s="519">
        <v>0</v>
      </c>
      <c r="CH761" s="519">
        <v>0</v>
      </c>
      <c r="CI761" s="519">
        <v>0</v>
      </c>
      <c r="CJ761" s="519">
        <v>0</v>
      </c>
      <c r="CK761" s="519">
        <v>0</v>
      </c>
      <c r="CL761" s="519">
        <v>0</v>
      </c>
      <c r="CM761" s="519">
        <v>0</v>
      </c>
      <c r="CN761" s="519">
        <v>0</v>
      </c>
      <c r="CO761" s="519">
        <v>0</v>
      </c>
      <c r="CP761" s="519">
        <v>0</v>
      </c>
      <c r="CQ761" s="519">
        <v>0</v>
      </c>
      <c r="CR761" s="519">
        <v>0</v>
      </c>
      <c r="CS761" s="519">
        <v>0</v>
      </c>
      <c r="CT761" s="519">
        <v>0</v>
      </c>
      <c r="CU761" s="519">
        <v>0</v>
      </c>
      <c r="CV761" s="519">
        <v>0</v>
      </c>
      <c r="CW761" s="519">
        <v>0</v>
      </c>
      <c r="CX761" s="519">
        <v>0</v>
      </c>
      <c r="CY761" s="519">
        <v>0</v>
      </c>
      <c r="CZ761" s="519">
        <v>0</v>
      </c>
      <c r="DA761" s="519">
        <v>0</v>
      </c>
      <c r="DB761" s="519">
        <v>0</v>
      </c>
      <c r="DC761" s="519">
        <v>0</v>
      </c>
      <c r="DD761" s="519">
        <v>0</v>
      </c>
      <c r="DE761" s="519">
        <v>0</v>
      </c>
      <c r="DF761" s="519">
        <v>0</v>
      </c>
      <c r="DG761" s="519">
        <v>0</v>
      </c>
      <c r="DH761" s="519">
        <v>0</v>
      </c>
      <c r="DI761" s="519">
        <v>0</v>
      </c>
      <c r="DJ761" s="519">
        <v>0</v>
      </c>
      <c r="DK761" s="519">
        <v>0</v>
      </c>
      <c r="DL761" s="519">
        <v>0</v>
      </c>
      <c r="DM761" s="519">
        <v>0</v>
      </c>
      <c r="DN761" s="519">
        <v>0</v>
      </c>
      <c r="DO761" s="519">
        <v>0</v>
      </c>
      <c r="DP761" s="519">
        <v>0</v>
      </c>
      <c r="DQ761" s="519">
        <v>0</v>
      </c>
      <c r="DR761" s="519">
        <v>0</v>
      </c>
      <c r="DS761" s="519">
        <v>0</v>
      </c>
      <c r="DT761" s="519">
        <v>0</v>
      </c>
      <c r="DU761" s="519">
        <v>0</v>
      </c>
      <c r="DV761" s="519">
        <v>0</v>
      </c>
      <c r="DW761" s="519">
        <v>0</v>
      </c>
      <c r="DX761" s="519">
        <v>0</v>
      </c>
      <c r="DZ761" s="337"/>
      <c r="EA761" s="519" t="s">
        <v>1062</v>
      </c>
      <c r="EB761" s="519" t="s">
        <v>1060</v>
      </c>
      <c r="EC761" s="519">
        <v>49</v>
      </c>
      <c r="ED761" s="521" t="str">
        <f t="shared" si="38"/>
        <v>SDN200249</v>
      </c>
      <c r="EE761" s="519">
        <v>0</v>
      </c>
      <c r="EF761" s="519">
        <v>143</v>
      </c>
      <c r="EG761" s="519">
        <v>277</v>
      </c>
      <c r="EH761" s="519">
        <v>408</v>
      </c>
      <c r="EI761" s="519">
        <v>584</v>
      </c>
      <c r="EJ761" s="519">
        <v>754</v>
      </c>
      <c r="EK761" s="519">
        <v>926</v>
      </c>
      <c r="EL761" s="519">
        <v>1098</v>
      </c>
      <c r="EM761" s="519">
        <v>1268</v>
      </c>
      <c r="EN761" s="519">
        <v>1554</v>
      </c>
      <c r="EO761" s="519">
        <v>1695</v>
      </c>
      <c r="EP761" s="519">
        <v>1837</v>
      </c>
      <c r="EQ761" s="519">
        <v>1979</v>
      </c>
      <c r="ER761" s="519">
        <v>2124</v>
      </c>
      <c r="ES761" s="519">
        <v>2271</v>
      </c>
      <c r="ET761" s="519">
        <v>2426</v>
      </c>
      <c r="EU761" s="519">
        <v>2596</v>
      </c>
      <c r="EV761" s="519">
        <v>2776</v>
      </c>
      <c r="EW761" s="519">
        <v>2969</v>
      </c>
      <c r="EX761" s="519">
        <v>0</v>
      </c>
      <c r="EY761" s="519">
        <v>0</v>
      </c>
      <c r="EZ761" s="519">
        <v>0</v>
      </c>
      <c r="FA761" s="519">
        <v>0</v>
      </c>
      <c r="FB761" s="519">
        <v>0</v>
      </c>
      <c r="FC761" s="519">
        <v>0</v>
      </c>
      <c r="FD761" s="519">
        <v>0</v>
      </c>
      <c r="FE761" s="519">
        <v>0</v>
      </c>
      <c r="FF761" s="519">
        <v>0</v>
      </c>
      <c r="FG761" s="519">
        <v>0</v>
      </c>
      <c r="FH761" s="519">
        <v>0</v>
      </c>
      <c r="FI761" s="519">
        <v>0</v>
      </c>
      <c r="FJ761" s="519">
        <v>0</v>
      </c>
      <c r="FK761" s="519">
        <v>0</v>
      </c>
      <c r="FL761" s="519">
        <v>0</v>
      </c>
      <c r="FM761" s="519">
        <v>0</v>
      </c>
      <c r="FN761" s="519">
        <v>0</v>
      </c>
      <c r="FO761" s="519">
        <v>0</v>
      </c>
      <c r="FP761" s="519">
        <v>0</v>
      </c>
      <c r="FQ761" s="519">
        <v>0</v>
      </c>
      <c r="FR761" s="519">
        <v>0</v>
      </c>
      <c r="FS761" s="519">
        <v>0</v>
      </c>
      <c r="FT761" s="519">
        <v>0</v>
      </c>
      <c r="FU761" s="519">
        <v>0</v>
      </c>
      <c r="FV761" s="519">
        <v>0</v>
      </c>
      <c r="FW761" s="519">
        <v>0</v>
      </c>
      <c r="FX761" s="519">
        <v>0</v>
      </c>
      <c r="FY761" s="519">
        <v>0</v>
      </c>
      <c r="FZ761" s="519">
        <v>0</v>
      </c>
      <c r="GA761" s="519">
        <v>0</v>
      </c>
      <c r="GB761" s="519">
        <v>0</v>
      </c>
      <c r="GC761" s="519">
        <v>0</v>
      </c>
      <c r="GD761" s="519">
        <v>0</v>
      </c>
      <c r="GE761" s="519">
        <v>0</v>
      </c>
      <c r="GF761" s="519">
        <v>0</v>
      </c>
      <c r="GG761" s="519">
        <v>0</v>
      </c>
      <c r="GH761" s="519">
        <v>0</v>
      </c>
      <c r="GI761" s="519">
        <v>0</v>
      </c>
      <c r="GJ761" s="519">
        <v>0</v>
      </c>
      <c r="GK761" s="519">
        <v>0</v>
      </c>
      <c r="GL761" s="519">
        <v>0</v>
      </c>
      <c r="GM761" s="519">
        <v>0</v>
      </c>
      <c r="GN761" s="519">
        <v>0</v>
      </c>
      <c r="GO761" s="519">
        <v>0</v>
      </c>
      <c r="GP761" s="519">
        <v>0</v>
      </c>
      <c r="GQ761" s="519">
        <v>0</v>
      </c>
      <c r="GR761" s="519">
        <v>0</v>
      </c>
      <c r="GS761" s="519">
        <v>0</v>
      </c>
      <c r="GT761" s="519">
        <v>0</v>
      </c>
      <c r="GU761" s="519">
        <v>0</v>
      </c>
      <c r="GV761" s="519">
        <v>0</v>
      </c>
      <c r="GW761" s="519">
        <v>0</v>
      </c>
      <c r="GX761" s="519">
        <v>0</v>
      </c>
      <c r="GY761" s="519">
        <v>0</v>
      </c>
      <c r="GZ761" s="519">
        <v>0</v>
      </c>
      <c r="HA761" s="519">
        <v>0</v>
      </c>
      <c r="HB761" s="519">
        <v>0</v>
      </c>
      <c r="HC761" s="519">
        <v>0</v>
      </c>
      <c r="HD761" s="519">
        <v>0</v>
      </c>
      <c r="HE761" s="519">
        <v>0</v>
      </c>
      <c r="HF761" s="519">
        <v>0</v>
      </c>
      <c r="HG761" s="519">
        <v>0</v>
      </c>
      <c r="HH761" s="519">
        <v>0</v>
      </c>
      <c r="HI761" s="519">
        <v>0</v>
      </c>
      <c r="HJ761" s="519">
        <v>0</v>
      </c>
      <c r="HK761" s="519">
        <v>0</v>
      </c>
      <c r="HL761" s="519">
        <v>0</v>
      </c>
      <c r="HM761" s="519">
        <v>0</v>
      </c>
      <c r="HN761" s="519">
        <v>0</v>
      </c>
      <c r="HO761" s="519">
        <v>0</v>
      </c>
      <c r="HP761" s="519">
        <v>0</v>
      </c>
      <c r="HQ761" s="519">
        <v>0</v>
      </c>
      <c r="HR761" s="519">
        <v>0</v>
      </c>
      <c r="HS761" s="519">
        <v>0</v>
      </c>
      <c r="HT761" s="519">
        <v>0</v>
      </c>
      <c r="HU761" s="519">
        <v>0</v>
      </c>
      <c r="HV761" s="519">
        <v>0</v>
      </c>
      <c r="HW761" s="519">
        <v>0</v>
      </c>
      <c r="HX761" s="519">
        <v>0</v>
      </c>
      <c r="HY761" s="519">
        <v>0</v>
      </c>
      <c r="HZ761" s="519">
        <v>0</v>
      </c>
      <c r="IA761" s="519">
        <v>0</v>
      </c>
      <c r="IB761" s="519">
        <v>0</v>
      </c>
      <c r="IC761" s="519">
        <v>0</v>
      </c>
      <c r="ID761" s="519">
        <v>0</v>
      </c>
      <c r="IE761" s="519">
        <v>0</v>
      </c>
      <c r="IF761" s="519">
        <v>0</v>
      </c>
      <c r="IG761" s="519">
        <v>0</v>
      </c>
      <c r="IH761" s="519">
        <v>0</v>
      </c>
      <c r="II761" s="519">
        <v>0</v>
      </c>
      <c r="IJ761" s="519">
        <v>0</v>
      </c>
      <c r="IK761" s="519">
        <v>0</v>
      </c>
    </row>
    <row r="762" spans="2:245" hidden="1">
      <c r="B762" s="519" t="s">
        <v>1058</v>
      </c>
      <c r="C762" s="519"/>
      <c r="D762" s="519"/>
      <c r="E762" s="519"/>
      <c r="F762" s="519">
        <v>2</v>
      </c>
      <c r="G762" s="519"/>
      <c r="H762" s="519">
        <v>14</v>
      </c>
      <c r="I762" s="519">
        <v>10</v>
      </c>
      <c r="J762" s="519" t="str">
        <f t="shared" si="36"/>
        <v>SDN10021410</v>
      </c>
      <c r="K762" s="519">
        <v>772</v>
      </c>
      <c r="M762" s="337"/>
      <c r="N762" s="519" t="s">
        <v>1062</v>
      </c>
      <c r="O762" s="519" t="s">
        <v>1060</v>
      </c>
      <c r="P762" s="519">
        <v>50</v>
      </c>
      <c r="Q762" s="521" t="str">
        <f t="shared" si="37"/>
        <v>SDN200250</v>
      </c>
      <c r="R762" s="519">
        <v>0</v>
      </c>
      <c r="S762" s="519">
        <v>98</v>
      </c>
      <c r="T762" s="519">
        <v>198</v>
      </c>
      <c r="U762" s="519">
        <v>302</v>
      </c>
      <c r="V762" s="519">
        <v>410</v>
      </c>
      <c r="W762" s="519">
        <v>523</v>
      </c>
      <c r="X762" s="519">
        <v>640</v>
      </c>
      <c r="Y762" s="519">
        <v>761</v>
      </c>
      <c r="Z762" s="519">
        <v>888</v>
      </c>
      <c r="AA762" s="519">
        <v>1362</v>
      </c>
      <c r="AB762" s="519">
        <v>1524</v>
      </c>
      <c r="AC762" s="519">
        <v>1695</v>
      </c>
      <c r="AD762" s="519">
        <v>1876</v>
      </c>
      <c r="AE762" s="519">
        <v>2067</v>
      </c>
      <c r="AF762" s="519">
        <v>2271</v>
      </c>
      <c r="AG762" s="519">
        <v>2493</v>
      </c>
      <c r="AH762" s="519">
        <v>2731</v>
      </c>
      <c r="AI762" s="519">
        <v>2983</v>
      </c>
      <c r="AJ762" s="519">
        <v>3254</v>
      </c>
      <c r="AK762" s="519">
        <v>3546</v>
      </c>
      <c r="AL762" s="519">
        <v>3764</v>
      </c>
      <c r="AM762" s="519">
        <v>4005</v>
      </c>
      <c r="AN762" s="519">
        <v>4269</v>
      </c>
      <c r="AO762" s="519">
        <v>4568</v>
      </c>
      <c r="AP762" s="519">
        <v>4903</v>
      </c>
      <c r="AQ762" s="519">
        <v>5312</v>
      </c>
      <c r="AR762" s="519">
        <v>5771</v>
      </c>
      <c r="AS762" s="519">
        <v>6294</v>
      </c>
      <c r="AT762" s="519">
        <v>6907</v>
      </c>
      <c r="AU762" s="519">
        <v>7607</v>
      </c>
      <c r="AV762" s="519">
        <v>8447</v>
      </c>
      <c r="AW762" s="519">
        <v>9428</v>
      </c>
      <c r="AX762" s="519">
        <v>10618</v>
      </c>
      <c r="AY762" s="519">
        <v>12039</v>
      </c>
      <c r="AZ762" s="519">
        <v>0</v>
      </c>
      <c r="BA762" s="519">
        <v>0</v>
      </c>
      <c r="BB762" s="519">
        <v>0</v>
      </c>
      <c r="BC762" s="519">
        <v>0</v>
      </c>
      <c r="BD762" s="519">
        <v>0</v>
      </c>
      <c r="BE762" s="519">
        <v>0</v>
      </c>
      <c r="BF762" s="519">
        <v>0</v>
      </c>
      <c r="BG762" s="519">
        <v>0</v>
      </c>
      <c r="BH762" s="519">
        <v>0</v>
      </c>
      <c r="BI762" s="519">
        <v>0</v>
      </c>
      <c r="BJ762" s="519">
        <v>0</v>
      </c>
      <c r="BK762" s="519">
        <v>0</v>
      </c>
      <c r="BL762" s="519">
        <v>0</v>
      </c>
      <c r="BM762" s="519">
        <v>0</v>
      </c>
      <c r="BN762" s="519">
        <v>0</v>
      </c>
      <c r="BO762" s="519">
        <v>0</v>
      </c>
      <c r="BP762" s="519">
        <v>0</v>
      </c>
      <c r="BQ762" s="519">
        <v>0</v>
      </c>
      <c r="BR762" s="519">
        <v>0</v>
      </c>
      <c r="BS762" s="519">
        <v>0</v>
      </c>
      <c r="BT762" s="519">
        <v>0</v>
      </c>
      <c r="BU762" s="519">
        <v>0</v>
      </c>
      <c r="BV762" s="519">
        <v>0</v>
      </c>
      <c r="BW762" s="519">
        <v>0</v>
      </c>
      <c r="BX762" s="519">
        <v>0</v>
      </c>
      <c r="BY762" s="519">
        <v>0</v>
      </c>
      <c r="BZ762" s="519">
        <v>0</v>
      </c>
      <c r="CA762" s="519">
        <v>0</v>
      </c>
      <c r="CB762" s="519">
        <v>0</v>
      </c>
      <c r="CC762" s="519">
        <v>0</v>
      </c>
      <c r="CD762" s="519">
        <v>0</v>
      </c>
      <c r="CE762" s="519">
        <v>0</v>
      </c>
      <c r="CF762" s="519">
        <v>0</v>
      </c>
      <c r="CG762" s="519">
        <v>0</v>
      </c>
      <c r="CH762" s="519">
        <v>0</v>
      </c>
      <c r="CI762" s="519">
        <v>0</v>
      </c>
      <c r="CJ762" s="519">
        <v>0</v>
      </c>
      <c r="CK762" s="519">
        <v>0</v>
      </c>
      <c r="CL762" s="519">
        <v>0</v>
      </c>
      <c r="CM762" s="519">
        <v>0</v>
      </c>
      <c r="CN762" s="519">
        <v>0</v>
      </c>
      <c r="CO762" s="519">
        <v>0</v>
      </c>
      <c r="CP762" s="519">
        <v>0</v>
      </c>
      <c r="CQ762" s="519">
        <v>0</v>
      </c>
      <c r="CR762" s="519">
        <v>0</v>
      </c>
      <c r="CS762" s="519">
        <v>0</v>
      </c>
      <c r="CT762" s="519">
        <v>0</v>
      </c>
      <c r="CU762" s="519">
        <v>0</v>
      </c>
      <c r="CV762" s="519">
        <v>0</v>
      </c>
      <c r="CW762" s="519">
        <v>0</v>
      </c>
      <c r="CX762" s="519">
        <v>0</v>
      </c>
      <c r="CY762" s="519">
        <v>0</v>
      </c>
      <c r="CZ762" s="519">
        <v>0</v>
      </c>
      <c r="DA762" s="519">
        <v>0</v>
      </c>
      <c r="DB762" s="519">
        <v>0</v>
      </c>
      <c r="DC762" s="519">
        <v>0</v>
      </c>
      <c r="DD762" s="519">
        <v>0</v>
      </c>
      <c r="DE762" s="519">
        <v>0</v>
      </c>
      <c r="DF762" s="519">
        <v>0</v>
      </c>
      <c r="DG762" s="519">
        <v>0</v>
      </c>
      <c r="DH762" s="519">
        <v>0</v>
      </c>
      <c r="DI762" s="519">
        <v>0</v>
      </c>
      <c r="DJ762" s="519">
        <v>0</v>
      </c>
      <c r="DK762" s="519">
        <v>0</v>
      </c>
      <c r="DL762" s="519">
        <v>0</v>
      </c>
      <c r="DM762" s="519">
        <v>0</v>
      </c>
      <c r="DN762" s="519">
        <v>0</v>
      </c>
      <c r="DO762" s="519">
        <v>0</v>
      </c>
      <c r="DP762" s="519">
        <v>0</v>
      </c>
      <c r="DQ762" s="519">
        <v>0</v>
      </c>
      <c r="DR762" s="519">
        <v>0</v>
      </c>
      <c r="DS762" s="519">
        <v>0</v>
      </c>
      <c r="DT762" s="519">
        <v>0</v>
      </c>
      <c r="DU762" s="519">
        <v>0</v>
      </c>
      <c r="DV762" s="519">
        <v>0</v>
      </c>
      <c r="DW762" s="519">
        <v>0</v>
      </c>
      <c r="DX762" s="519">
        <v>0</v>
      </c>
      <c r="DZ762" s="337"/>
      <c r="EA762" s="519" t="s">
        <v>1062</v>
      </c>
      <c r="EB762" s="519" t="s">
        <v>1060</v>
      </c>
      <c r="EC762" s="519">
        <v>50</v>
      </c>
      <c r="ED762" s="521" t="str">
        <f t="shared" si="38"/>
        <v>SDN200250</v>
      </c>
      <c r="EE762" s="519">
        <v>0</v>
      </c>
      <c r="EF762" s="519">
        <v>138</v>
      </c>
      <c r="EG762" s="519">
        <v>267</v>
      </c>
      <c r="EH762" s="519">
        <v>393</v>
      </c>
      <c r="EI762" s="519">
        <v>562</v>
      </c>
      <c r="EJ762" s="519">
        <v>727</v>
      </c>
      <c r="EK762" s="519">
        <v>891</v>
      </c>
      <c r="EL762" s="519">
        <v>1056</v>
      </c>
      <c r="EM762" s="519">
        <v>1219</v>
      </c>
      <c r="EN762" s="519">
        <v>1493</v>
      </c>
      <c r="EO762" s="519">
        <v>1627</v>
      </c>
      <c r="EP762" s="519">
        <v>1762</v>
      </c>
      <c r="EQ762" s="519">
        <v>1898</v>
      </c>
      <c r="ER762" s="519">
        <v>2034</v>
      </c>
      <c r="ES762" s="519">
        <v>2176</v>
      </c>
      <c r="ET762" s="519">
        <v>2330</v>
      </c>
      <c r="EU762" s="519">
        <v>2493</v>
      </c>
      <c r="EV762" s="519">
        <v>2664</v>
      </c>
      <c r="EW762" s="519">
        <v>2849</v>
      </c>
      <c r="EX762" s="519">
        <v>0</v>
      </c>
      <c r="EY762" s="519">
        <v>0</v>
      </c>
      <c r="EZ762" s="519">
        <v>0</v>
      </c>
      <c r="FA762" s="519">
        <v>0</v>
      </c>
      <c r="FB762" s="519">
        <v>0</v>
      </c>
      <c r="FC762" s="519">
        <v>0</v>
      </c>
      <c r="FD762" s="519">
        <v>0</v>
      </c>
      <c r="FE762" s="519">
        <v>0</v>
      </c>
      <c r="FF762" s="519">
        <v>0</v>
      </c>
      <c r="FG762" s="519">
        <v>0</v>
      </c>
      <c r="FH762" s="519">
        <v>0</v>
      </c>
      <c r="FI762" s="519">
        <v>0</v>
      </c>
      <c r="FJ762" s="519">
        <v>0</v>
      </c>
      <c r="FK762" s="519">
        <v>0</v>
      </c>
      <c r="FL762" s="519">
        <v>0</v>
      </c>
      <c r="FM762" s="519">
        <v>0</v>
      </c>
      <c r="FN762" s="519">
        <v>0</v>
      </c>
      <c r="FO762" s="519">
        <v>0</v>
      </c>
      <c r="FP762" s="519">
        <v>0</v>
      </c>
      <c r="FQ762" s="519">
        <v>0</v>
      </c>
      <c r="FR762" s="519">
        <v>0</v>
      </c>
      <c r="FS762" s="519">
        <v>0</v>
      </c>
      <c r="FT762" s="519">
        <v>0</v>
      </c>
      <c r="FU762" s="519">
        <v>0</v>
      </c>
      <c r="FV762" s="519">
        <v>0</v>
      </c>
      <c r="FW762" s="519">
        <v>0</v>
      </c>
      <c r="FX762" s="519">
        <v>0</v>
      </c>
      <c r="FY762" s="519">
        <v>0</v>
      </c>
      <c r="FZ762" s="519">
        <v>0</v>
      </c>
      <c r="GA762" s="519">
        <v>0</v>
      </c>
      <c r="GB762" s="519">
        <v>0</v>
      </c>
      <c r="GC762" s="519">
        <v>0</v>
      </c>
      <c r="GD762" s="519">
        <v>0</v>
      </c>
      <c r="GE762" s="519">
        <v>0</v>
      </c>
      <c r="GF762" s="519">
        <v>0</v>
      </c>
      <c r="GG762" s="519">
        <v>0</v>
      </c>
      <c r="GH762" s="519">
        <v>0</v>
      </c>
      <c r="GI762" s="519">
        <v>0</v>
      </c>
      <c r="GJ762" s="519">
        <v>0</v>
      </c>
      <c r="GK762" s="519">
        <v>0</v>
      </c>
      <c r="GL762" s="519">
        <v>0</v>
      </c>
      <c r="GM762" s="519">
        <v>0</v>
      </c>
      <c r="GN762" s="519">
        <v>0</v>
      </c>
      <c r="GO762" s="519">
        <v>0</v>
      </c>
      <c r="GP762" s="519">
        <v>0</v>
      </c>
      <c r="GQ762" s="519">
        <v>0</v>
      </c>
      <c r="GR762" s="519">
        <v>0</v>
      </c>
      <c r="GS762" s="519">
        <v>0</v>
      </c>
      <c r="GT762" s="519">
        <v>0</v>
      </c>
      <c r="GU762" s="519">
        <v>0</v>
      </c>
      <c r="GV762" s="519">
        <v>0</v>
      </c>
      <c r="GW762" s="519">
        <v>0</v>
      </c>
      <c r="GX762" s="519">
        <v>0</v>
      </c>
      <c r="GY762" s="519">
        <v>0</v>
      </c>
      <c r="GZ762" s="519">
        <v>0</v>
      </c>
      <c r="HA762" s="519">
        <v>0</v>
      </c>
      <c r="HB762" s="519">
        <v>0</v>
      </c>
      <c r="HC762" s="519">
        <v>0</v>
      </c>
      <c r="HD762" s="519">
        <v>0</v>
      </c>
      <c r="HE762" s="519">
        <v>0</v>
      </c>
      <c r="HF762" s="519">
        <v>0</v>
      </c>
      <c r="HG762" s="519">
        <v>0</v>
      </c>
      <c r="HH762" s="519">
        <v>0</v>
      </c>
      <c r="HI762" s="519">
        <v>0</v>
      </c>
      <c r="HJ762" s="519">
        <v>0</v>
      </c>
      <c r="HK762" s="519">
        <v>0</v>
      </c>
      <c r="HL762" s="519">
        <v>0</v>
      </c>
      <c r="HM762" s="519">
        <v>0</v>
      </c>
      <c r="HN762" s="519">
        <v>0</v>
      </c>
      <c r="HO762" s="519">
        <v>0</v>
      </c>
      <c r="HP762" s="519">
        <v>0</v>
      </c>
      <c r="HQ762" s="519">
        <v>0</v>
      </c>
      <c r="HR762" s="519">
        <v>0</v>
      </c>
      <c r="HS762" s="519">
        <v>0</v>
      </c>
      <c r="HT762" s="519">
        <v>0</v>
      </c>
      <c r="HU762" s="519">
        <v>0</v>
      </c>
      <c r="HV762" s="519">
        <v>0</v>
      </c>
      <c r="HW762" s="519">
        <v>0</v>
      </c>
      <c r="HX762" s="519">
        <v>0</v>
      </c>
      <c r="HY762" s="519">
        <v>0</v>
      </c>
      <c r="HZ762" s="519">
        <v>0</v>
      </c>
      <c r="IA762" s="519">
        <v>0</v>
      </c>
      <c r="IB762" s="519">
        <v>0</v>
      </c>
      <c r="IC762" s="519">
        <v>0</v>
      </c>
      <c r="ID762" s="519">
        <v>0</v>
      </c>
      <c r="IE762" s="519">
        <v>0</v>
      </c>
      <c r="IF762" s="519">
        <v>0</v>
      </c>
      <c r="IG762" s="519">
        <v>0</v>
      </c>
      <c r="IH762" s="519">
        <v>0</v>
      </c>
      <c r="II762" s="519">
        <v>0</v>
      </c>
      <c r="IJ762" s="519">
        <v>0</v>
      </c>
      <c r="IK762" s="519">
        <v>0</v>
      </c>
    </row>
    <row r="763" spans="2:245" hidden="1">
      <c r="B763" s="519" t="s">
        <v>1058</v>
      </c>
      <c r="C763" s="519"/>
      <c r="D763" s="519"/>
      <c r="E763" s="519"/>
      <c r="F763" s="519">
        <v>2</v>
      </c>
      <c r="G763" s="519"/>
      <c r="H763" s="519">
        <v>15</v>
      </c>
      <c r="I763" s="519">
        <v>1</v>
      </c>
      <c r="J763" s="519" t="str">
        <f t="shared" si="36"/>
        <v>SDN10021501</v>
      </c>
      <c r="K763" s="519">
        <v>965</v>
      </c>
      <c r="M763" s="337"/>
      <c r="N763" s="519" t="s">
        <v>1063</v>
      </c>
      <c r="O763" s="519" t="s">
        <v>1059</v>
      </c>
      <c r="P763" s="519">
        <v>0</v>
      </c>
      <c r="Q763" s="521" t="str">
        <f t="shared" si="37"/>
        <v>SDN300100</v>
      </c>
      <c r="R763" s="519">
        <v>38</v>
      </c>
      <c r="S763" s="519">
        <v>172</v>
      </c>
      <c r="T763" s="519">
        <v>309</v>
      </c>
      <c r="U763" s="519">
        <v>451</v>
      </c>
      <c r="V763" s="519">
        <v>595</v>
      </c>
      <c r="W763" s="519">
        <v>742</v>
      </c>
      <c r="X763" s="519">
        <v>892</v>
      </c>
      <c r="Y763" s="519">
        <v>1045</v>
      </c>
      <c r="Z763" s="519">
        <v>1201</v>
      </c>
      <c r="AA763" s="519">
        <v>1814</v>
      </c>
      <c r="AB763" s="519">
        <v>2031</v>
      </c>
      <c r="AC763" s="519">
        <v>2253</v>
      </c>
      <c r="AD763" s="519">
        <v>2479</v>
      </c>
      <c r="AE763" s="519">
        <v>2711</v>
      </c>
      <c r="AF763" s="519">
        <v>2948</v>
      </c>
      <c r="AG763" s="519">
        <v>3156</v>
      </c>
      <c r="AH763" s="519">
        <v>3370</v>
      </c>
      <c r="AI763" s="519">
        <v>3590</v>
      </c>
      <c r="AJ763" s="519">
        <v>3817</v>
      </c>
      <c r="AK763" s="519">
        <v>4051</v>
      </c>
      <c r="AL763" s="519">
        <v>4283</v>
      </c>
      <c r="AM763" s="519">
        <v>4521</v>
      </c>
      <c r="AN763" s="519">
        <v>4764</v>
      </c>
      <c r="AO763" s="519">
        <v>5013</v>
      </c>
      <c r="AP763" s="519">
        <v>5268</v>
      </c>
      <c r="AQ763" s="519">
        <v>5529</v>
      </c>
      <c r="AR763" s="519">
        <v>5796</v>
      </c>
      <c r="AS763" s="519">
        <v>6071</v>
      </c>
      <c r="AT763" s="519">
        <v>6353</v>
      </c>
      <c r="AU763" s="519">
        <v>6643</v>
      </c>
      <c r="AV763" s="519">
        <v>6805</v>
      </c>
      <c r="AW763" s="519">
        <v>6972</v>
      </c>
      <c r="AX763" s="519">
        <v>7144</v>
      </c>
      <c r="AY763" s="519">
        <v>7323</v>
      </c>
      <c r="AZ763" s="519">
        <v>7509</v>
      </c>
      <c r="BA763" s="519">
        <v>7705</v>
      </c>
      <c r="BB763" s="519">
        <v>7909</v>
      </c>
      <c r="BC763" s="519">
        <v>8122</v>
      </c>
      <c r="BD763" s="519">
        <v>8347</v>
      </c>
      <c r="BE763" s="519">
        <v>8584</v>
      </c>
      <c r="BF763" s="519">
        <v>8835</v>
      </c>
      <c r="BG763" s="519">
        <v>9100</v>
      </c>
      <c r="BH763" s="519">
        <v>9380</v>
      </c>
      <c r="BI763" s="519">
        <v>9679</v>
      </c>
      <c r="BJ763" s="519">
        <v>0</v>
      </c>
      <c r="BK763" s="519">
        <v>0</v>
      </c>
      <c r="BL763" s="519">
        <v>0</v>
      </c>
      <c r="BM763" s="519">
        <v>0</v>
      </c>
      <c r="BN763" s="519">
        <v>0</v>
      </c>
      <c r="BO763" s="519">
        <v>0</v>
      </c>
      <c r="BP763" s="519">
        <v>0</v>
      </c>
      <c r="BQ763" s="519">
        <v>0</v>
      </c>
      <c r="BR763" s="519">
        <v>0</v>
      </c>
      <c r="BS763" s="519">
        <v>0</v>
      </c>
      <c r="BT763" s="519">
        <v>0</v>
      </c>
      <c r="BU763" s="519">
        <v>0</v>
      </c>
      <c r="BV763" s="519">
        <v>0</v>
      </c>
      <c r="BW763" s="519">
        <v>0</v>
      </c>
      <c r="BX763" s="519">
        <v>0</v>
      </c>
      <c r="BY763" s="519">
        <v>0</v>
      </c>
      <c r="BZ763" s="519">
        <v>0</v>
      </c>
      <c r="CA763" s="519">
        <v>0</v>
      </c>
      <c r="CB763" s="519">
        <v>0</v>
      </c>
      <c r="CC763" s="519">
        <v>0</v>
      </c>
      <c r="CD763" s="519">
        <v>0</v>
      </c>
      <c r="CE763" s="519">
        <v>0</v>
      </c>
      <c r="CF763" s="519">
        <v>0</v>
      </c>
      <c r="CG763" s="519">
        <v>0</v>
      </c>
      <c r="CH763" s="519">
        <v>0</v>
      </c>
      <c r="CI763" s="519">
        <v>0</v>
      </c>
      <c r="CJ763" s="519">
        <v>0</v>
      </c>
      <c r="CK763" s="519">
        <v>0</v>
      </c>
      <c r="CL763" s="519">
        <v>0</v>
      </c>
      <c r="CM763" s="519">
        <v>0</v>
      </c>
      <c r="CN763" s="519">
        <v>0</v>
      </c>
      <c r="CO763" s="519">
        <v>0</v>
      </c>
      <c r="CP763" s="519">
        <v>0</v>
      </c>
      <c r="CQ763" s="519">
        <v>0</v>
      </c>
      <c r="CR763" s="519">
        <v>0</v>
      </c>
      <c r="CS763" s="519">
        <v>0</v>
      </c>
      <c r="CT763" s="519">
        <v>0</v>
      </c>
      <c r="CU763" s="519">
        <v>0</v>
      </c>
      <c r="CV763" s="519">
        <v>0</v>
      </c>
      <c r="CW763" s="519">
        <v>0</v>
      </c>
      <c r="CX763" s="519">
        <v>0</v>
      </c>
      <c r="CY763" s="519">
        <v>0</v>
      </c>
      <c r="CZ763" s="519">
        <v>0</v>
      </c>
      <c r="DA763" s="519">
        <v>0</v>
      </c>
      <c r="DB763" s="519">
        <v>0</v>
      </c>
      <c r="DC763" s="519">
        <v>0</v>
      </c>
      <c r="DD763" s="519">
        <v>0</v>
      </c>
      <c r="DE763" s="519">
        <v>0</v>
      </c>
      <c r="DF763" s="519">
        <v>0</v>
      </c>
      <c r="DG763" s="519">
        <v>0</v>
      </c>
      <c r="DH763" s="519">
        <v>0</v>
      </c>
      <c r="DI763" s="519">
        <v>0</v>
      </c>
      <c r="DJ763" s="519">
        <v>0</v>
      </c>
      <c r="DK763" s="519">
        <v>0</v>
      </c>
      <c r="DL763" s="519">
        <v>0</v>
      </c>
      <c r="DM763" s="519">
        <v>0</v>
      </c>
      <c r="DN763" s="519">
        <v>0</v>
      </c>
      <c r="DO763" s="519">
        <v>0</v>
      </c>
      <c r="DP763" s="519">
        <v>0</v>
      </c>
      <c r="DQ763" s="519">
        <v>0</v>
      </c>
      <c r="DR763" s="519">
        <v>0</v>
      </c>
      <c r="DS763" s="519">
        <v>0</v>
      </c>
      <c r="DT763" s="519">
        <v>0</v>
      </c>
      <c r="DU763" s="519">
        <v>0</v>
      </c>
      <c r="DV763" s="519">
        <v>0</v>
      </c>
      <c r="DW763" s="519">
        <v>0</v>
      </c>
      <c r="DX763" s="519">
        <v>0</v>
      </c>
      <c r="DZ763" s="337"/>
      <c r="EA763" s="519" t="s">
        <v>1063</v>
      </c>
      <c r="EB763" s="519" t="s">
        <v>1059</v>
      </c>
      <c r="EC763" s="519">
        <v>0</v>
      </c>
      <c r="ED763" s="521" t="str">
        <f t="shared" si="38"/>
        <v>SDN300100</v>
      </c>
      <c r="EE763" s="519">
        <v>93</v>
      </c>
      <c r="EF763" s="519">
        <v>413</v>
      </c>
      <c r="EG763" s="519">
        <v>733</v>
      </c>
      <c r="EH763" s="519">
        <v>1152</v>
      </c>
      <c r="EI763" s="519">
        <v>1560</v>
      </c>
      <c r="EJ763" s="519">
        <v>1958</v>
      </c>
      <c r="EK763" s="519">
        <v>2348</v>
      </c>
      <c r="EL763" s="519">
        <v>2730</v>
      </c>
      <c r="EM763" s="519">
        <v>3102</v>
      </c>
      <c r="EN763" s="519">
        <v>3670</v>
      </c>
      <c r="EO763" s="519">
        <v>4021</v>
      </c>
      <c r="EP763" s="519">
        <v>4365</v>
      </c>
      <c r="EQ763" s="519">
        <v>4701</v>
      </c>
      <c r="ER763" s="519">
        <v>5032</v>
      </c>
      <c r="ES763" s="519">
        <v>5357</v>
      </c>
      <c r="ET763" s="519">
        <v>5618</v>
      </c>
      <c r="EU763" s="519">
        <v>5876</v>
      </c>
      <c r="EV763" s="519">
        <v>6134</v>
      </c>
      <c r="EW763" s="519">
        <v>6393</v>
      </c>
      <c r="EX763" s="519">
        <v>6652</v>
      </c>
      <c r="EY763" s="519">
        <v>6894</v>
      </c>
      <c r="EZ763" s="519">
        <v>7134</v>
      </c>
      <c r="FA763" s="519">
        <v>7368</v>
      </c>
      <c r="FB763" s="519">
        <v>7599</v>
      </c>
      <c r="FC763" s="519">
        <v>7825</v>
      </c>
      <c r="FD763" s="519">
        <v>8048</v>
      </c>
      <c r="FE763" s="519">
        <v>8267</v>
      </c>
      <c r="FF763" s="519">
        <v>8485</v>
      </c>
      <c r="FG763" s="519">
        <v>8699</v>
      </c>
      <c r="FH763" s="519">
        <v>0</v>
      </c>
      <c r="FI763" s="519">
        <v>0</v>
      </c>
      <c r="FJ763" s="519">
        <v>0</v>
      </c>
      <c r="FK763" s="519">
        <v>0</v>
      </c>
      <c r="FL763" s="519">
        <v>0</v>
      </c>
      <c r="FM763" s="519">
        <v>0</v>
      </c>
      <c r="FN763" s="519">
        <v>0</v>
      </c>
      <c r="FO763" s="519">
        <v>0</v>
      </c>
      <c r="FP763" s="519">
        <v>0</v>
      </c>
      <c r="FQ763" s="519">
        <v>0</v>
      </c>
      <c r="FR763" s="519">
        <v>0</v>
      </c>
      <c r="FS763" s="519">
        <v>0</v>
      </c>
      <c r="FT763" s="519">
        <v>0</v>
      </c>
      <c r="FU763" s="519">
        <v>0</v>
      </c>
      <c r="FV763" s="519">
        <v>0</v>
      </c>
      <c r="FW763" s="519">
        <v>0</v>
      </c>
      <c r="FX763" s="519">
        <v>0</v>
      </c>
      <c r="FY763" s="519">
        <v>0</v>
      </c>
      <c r="FZ763" s="519">
        <v>0</v>
      </c>
      <c r="GA763" s="519">
        <v>0</v>
      </c>
      <c r="GB763" s="519">
        <v>0</v>
      </c>
      <c r="GC763" s="519">
        <v>0</v>
      </c>
      <c r="GD763" s="519">
        <v>0</v>
      </c>
      <c r="GE763" s="519">
        <v>0</v>
      </c>
      <c r="GF763" s="519">
        <v>0</v>
      </c>
      <c r="GG763" s="519">
        <v>0</v>
      </c>
      <c r="GH763" s="519">
        <v>0</v>
      </c>
      <c r="GI763" s="519">
        <v>0</v>
      </c>
      <c r="GJ763" s="519">
        <v>0</v>
      </c>
      <c r="GK763" s="519">
        <v>0</v>
      </c>
      <c r="GL763" s="519">
        <v>0</v>
      </c>
      <c r="GM763" s="519">
        <v>0</v>
      </c>
      <c r="GN763" s="519">
        <v>0</v>
      </c>
      <c r="GO763" s="519">
        <v>0</v>
      </c>
      <c r="GP763" s="519">
        <v>0</v>
      </c>
      <c r="GQ763" s="519">
        <v>0</v>
      </c>
      <c r="GR763" s="519">
        <v>0</v>
      </c>
      <c r="GS763" s="519">
        <v>0</v>
      </c>
      <c r="GT763" s="519">
        <v>0</v>
      </c>
      <c r="GU763" s="519">
        <v>0</v>
      </c>
      <c r="GV763" s="519">
        <v>0</v>
      </c>
      <c r="GW763" s="519">
        <v>0</v>
      </c>
      <c r="GX763" s="519">
        <v>0</v>
      </c>
      <c r="GY763" s="519">
        <v>0</v>
      </c>
      <c r="GZ763" s="519">
        <v>0</v>
      </c>
      <c r="HA763" s="519">
        <v>0</v>
      </c>
      <c r="HB763" s="519">
        <v>0</v>
      </c>
      <c r="HC763" s="519">
        <v>0</v>
      </c>
      <c r="HD763" s="519">
        <v>0</v>
      </c>
      <c r="HE763" s="519">
        <v>0</v>
      </c>
      <c r="HF763" s="519">
        <v>0</v>
      </c>
      <c r="HG763" s="519">
        <v>0</v>
      </c>
      <c r="HH763" s="519">
        <v>0</v>
      </c>
      <c r="HI763" s="519">
        <v>0</v>
      </c>
      <c r="HJ763" s="519">
        <v>0</v>
      </c>
      <c r="HK763" s="519">
        <v>0</v>
      </c>
      <c r="HL763" s="519">
        <v>0</v>
      </c>
      <c r="HM763" s="519">
        <v>0</v>
      </c>
      <c r="HN763" s="519">
        <v>0</v>
      </c>
      <c r="HO763" s="519">
        <v>0</v>
      </c>
      <c r="HP763" s="519">
        <v>0</v>
      </c>
      <c r="HQ763" s="519">
        <v>0</v>
      </c>
      <c r="HR763" s="519">
        <v>0</v>
      </c>
      <c r="HS763" s="519">
        <v>0</v>
      </c>
      <c r="HT763" s="519">
        <v>0</v>
      </c>
      <c r="HU763" s="519">
        <v>0</v>
      </c>
      <c r="HV763" s="519">
        <v>0</v>
      </c>
      <c r="HW763" s="519">
        <v>0</v>
      </c>
      <c r="HX763" s="519">
        <v>0</v>
      </c>
      <c r="HY763" s="519">
        <v>0</v>
      </c>
      <c r="HZ763" s="519">
        <v>0</v>
      </c>
      <c r="IA763" s="519">
        <v>0</v>
      </c>
      <c r="IB763" s="519">
        <v>0</v>
      </c>
      <c r="IC763" s="519">
        <v>0</v>
      </c>
      <c r="ID763" s="519">
        <v>0</v>
      </c>
      <c r="IE763" s="519">
        <v>0</v>
      </c>
      <c r="IF763" s="519">
        <v>0</v>
      </c>
      <c r="IG763" s="519">
        <v>0</v>
      </c>
      <c r="IH763" s="519">
        <v>0</v>
      </c>
      <c r="II763" s="519">
        <v>0</v>
      </c>
      <c r="IJ763" s="519">
        <v>0</v>
      </c>
      <c r="IK763" s="519">
        <v>0</v>
      </c>
    </row>
    <row r="764" spans="2:245" hidden="1">
      <c r="B764" s="519" t="s">
        <v>1058</v>
      </c>
      <c r="C764" s="519"/>
      <c r="D764" s="519"/>
      <c r="E764" s="519"/>
      <c r="F764" s="519">
        <v>2</v>
      </c>
      <c r="G764" s="519"/>
      <c r="H764" s="519">
        <v>15</v>
      </c>
      <c r="I764" s="519">
        <v>2</v>
      </c>
      <c r="J764" s="519" t="str">
        <f t="shared" si="36"/>
        <v>SDN10021502</v>
      </c>
      <c r="K764" s="519">
        <v>965</v>
      </c>
      <c r="M764" s="337"/>
      <c r="N764" s="519" t="s">
        <v>1063</v>
      </c>
      <c r="O764" s="519" t="s">
        <v>1059</v>
      </c>
      <c r="P764" s="519">
        <v>1</v>
      </c>
      <c r="Q764" s="521" t="str">
        <f t="shared" si="37"/>
        <v>SDN300101</v>
      </c>
      <c r="R764" s="519">
        <v>34</v>
      </c>
      <c r="S764" s="519">
        <v>167</v>
      </c>
      <c r="T764" s="519">
        <v>304</v>
      </c>
      <c r="U764" s="519">
        <v>443</v>
      </c>
      <c r="V764" s="519">
        <v>586</v>
      </c>
      <c r="W764" s="519">
        <v>731</v>
      </c>
      <c r="X764" s="519">
        <v>880</v>
      </c>
      <c r="Y764" s="519">
        <v>1031</v>
      </c>
      <c r="Z764" s="519">
        <v>1185</v>
      </c>
      <c r="AA764" s="519">
        <v>1791</v>
      </c>
      <c r="AB764" s="519">
        <v>2006</v>
      </c>
      <c r="AC764" s="519">
        <v>2225</v>
      </c>
      <c r="AD764" s="519">
        <v>2450</v>
      </c>
      <c r="AE764" s="519">
        <v>2679</v>
      </c>
      <c r="AF764" s="519">
        <v>2914</v>
      </c>
      <c r="AG764" s="519">
        <v>3121</v>
      </c>
      <c r="AH764" s="519">
        <v>3334</v>
      </c>
      <c r="AI764" s="519">
        <v>3554</v>
      </c>
      <c r="AJ764" s="519">
        <v>3780</v>
      </c>
      <c r="AK764" s="519">
        <v>4012</v>
      </c>
      <c r="AL764" s="519">
        <v>4241</v>
      </c>
      <c r="AM764" s="519">
        <v>4476</v>
      </c>
      <c r="AN764" s="519">
        <v>4717</v>
      </c>
      <c r="AO764" s="519">
        <v>4963</v>
      </c>
      <c r="AP764" s="519">
        <v>5215</v>
      </c>
      <c r="AQ764" s="519">
        <v>5473</v>
      </c>
      <c r="AR764" s="519">
        <v>5739</v>
      </c>
      <c r="AS764" s="519">
        <v>6011</v>
      </c>
      <c r="AT764" s="519">
        <v>6291</v>
      </c>
      <c r="AU764" s="519">
        <v>6580</v>
      </c>
      <c r="AV764" s="519">
        <v>6741</v>
      </c>
      <c r="AW764" s="519">
        <v>6908</v>
      </c>
      <c r="AX764" s="519">
        <v>7081</v>
      </c>
      <c r="AY764" s="519">
        <v>7261</v>
      </c>
      <c r="AZ764" s="519">
        <v>7449</v>
      </c>
      <c r="BA764" s="519">
        <v>7646</v>
      </c>
      <c r="BB764" s="519">
        <v>7852</v>
      </c>
      <c r="BC764" s="519">
        <v>8069</v>
      </c>
      <c r="BD764" s="519">
        <v>8298</v>
      </c>
      <c r="BE764" s="519">
        <v>8540</v>
      </c>
      <c r="BF764" s="519">
        <v>8796</v>
      </c>
      <c r="BG764" s="519">
        <v>9067</v>
      </c>
      <c r="BH764" s="519">
        <v>9356</v>
      </c>
      <c r="BI764" s="519">
        <v>9665</v>
      </c>
      <c r="BJ764" s="519">
        <v>0</v>
      </c>
      <c r="BK764" s="519">
        <v>0</v>
      </c>
      <c r="BL764" s="519">
        <v>0</v>
      </c>
      <c r="BM764" s="519">
        <v>0</v>
      </c>
      <c r="BN764" s="519">
        <v>0</v>
      </c>
      <c r="BO764" s="519">
        <v>0</v>
      </c>
      <c r="BP764" s="519">
        <v>0</v>
      </c>
      <c r="BQ764" s="519">
        <v>0</v>
      </c>
      <c r="BR764" s="519">
        <v>0</v>
      </c>
      <c r="BS764" s="519">
        <v>0</v>
      </c>
      <c r="BT764" s="519">
        <v>0</v>
      </c>
      <c r="BU764" s="519">
        <v>0</v>
      </c>
      <c r="BV764" s="519">
        <v>0</v>
      </c>
      <c r="BW764" s="519">
        <v>0</v>
      </c>
      <c r="BX764" s="519">
        <v>0</v>
      </c>
      <c r="BY764" s="519">
        <v>0</v>
      </c>
      <c r="BZ764" s="519">
        <v>0</v>
      </c>
      <c r="CA764" s="519">
        <v>0</v>
      </c>
      <c r="CB764" s="519">
        <v>0</v>
      </c>
      <c r="CC764" s="519">
        <v>0</v>
      </c>
      <c r="CD764" s="519">
        <v>0</v>
      </c>
      <c r="CE764" s="519">
        <v>0</v>
      </c>
      <c r="CF764" s="519">
        <v>0</v>
      </c>
      <c r="CG764" s="519">
        <v>0</v>
      </c>
      <c r="CH764" s="519">
        <v>0</v>
      </c>
      <c r="CI764" s="519">
        <v>0</v>
      </c>
      <c r="CJ764" s="519">
        <v>0</v>
      </c>
      <c r="CK764" s="519">
        <v>0</v>
      </c>
      <c r="CL764" s="519">
        <v>0</v>
      </c>
      <c r="CM764" s="519">
        <v>0</v>
      </c>
      <c r="CN764" s="519">
        <v>0</v>
      </c>
      <c r="CO764" s="519">
        <v>0</v>
      </c>
      <c r="CP764" s="519">
        <v>0</v>
      </c>
      <c r="CQ764" s="519">
        <v>0</v>
      </c>
      <c r="CR764" s="519">
        <v>0</v>
      </c>
      <c r="CS764" s="519">
        <v>0</v>
      </c>
      <c r="CT764" s="519">
        <v>0</v>
      </c>
      <c r="CU764" s="519">
        <v>0</v>
      </c>
      <c r="CV764" s="519">
        <v>0</v>
      </c>
      <c r="CW764" s="519">
        <v>0</v>
      </c>
      <c r="CX764" s="519">
        <v>0</v>
      </c>
      <c r="CY764" s="519">
        <v>0</v>
      </c>
      <c r="CZ764" s="519">
        <v>0</v>
      </c>
      <c r="DA764" s="519">
        <v>0</v>
      </c>
      <c r="DB764" s="519">
        <v>0</v>
      </c>
      <c r="DC764" s="519">
        <v>0</v>
      </c>
      <c r="DD764" s="519">
        <v>0</v>
      </c>
      <c r="DE764" s="519">
        <v>0</v>
      </c>
      <c r="DF764" s="519">
        <v>0</v>
      </c>
      <c r="DG764" s="519">
        <v>0</v>
      </c>
      <c r="DH764" s="519">
        <v>0</v>
      </c>
      <c r="DI764" s="519">
        <v>0</v>
      </c>
      <c r="DJ764" s="519">
        <v>0</v>
      </c>
      <c r="DK764" s="519">
        <v>0</v>
      </c>
      <c r="DL764" s="519">
        <v>0</v>
      </c>
      <c r="DM764" s="519">
        <v>0</v>
      </c>
      <c r="DN764" s="519">
        <v>0</v>
      </c>
      <c r="DO764" s="519">
        <v>0</v>
      </c>
      <c r="DP764" s="519">
        <v>0</v>
      </c>
      <c r="DQ764" s="519">
        <v>0</v>
      </c>
      <c r="DR764" s="519">
        <v>0</v>
      </c>
      <c r="DS764" s="519">
        <v>0</v>
      </c>
      <c r="DT764" s="519">
        <v>0</v>
      </c>
      <c r="DU764" s="519">
        <v>0</v>
      </c>
      <c r="DV764" s="519">
        <v>0</v>
      </c>
      <c r="DW764" s="519">
        <v>0</v>
      </c>
      <c r="DX764" s="519">
        <v>0</v>
      </c>
      <c r="DZ764" s="337"/>
      <c r="EA764" s="519" t="s">
        <v>1063</v>
      </c>
      <c r="EB764" s="519" t="s">
        <v>1059</v>
      </c>
      <c r="EC764" s="519">
        <v>1</v>
      </c>
      <c r="ED764" s="521" t="str">
        <f t="shared" si="38"/>
        <v>SDN300101</v>
      </c>
      <c r="EE764" s="519">
        <v>84</v>
      </c>
      <c r="EF764" s="519">
        <v>402</v>
      </c>
      <c r="EG764" s="519">
        <v>718</v>
      </c>
      <c r="EH764" s="519">
        <v>1130</v>
      </c>
      <c r="EI764" s="519">
        <v>1533</v>
      </c>
      <c r="EJ764" s="519">
        <v>1927</v>
      </c>
      <c r="EK764" s="519">
        <v>2312</v>
      </c>
      <c r="EL764" s="519">
        <v>2687</v>
      </c>
      <c r="EM764" s="519">
        <v>3055</v>
      </c>
      <c r="EN764" s="519">
        <v>3617</v>
      </c>
      <c r="EO764" s="519">
        <v>3966</v>
      </c>
      <c r="EP764" s="519">
        <v>4305</v>
      </c>
      <c r="EQ764" s="519">
        <v>4638</v>
      </c>
      <c r="ER764" s="519">
        <v>4966</v>
      </c>
      <c r="ES764" s="519">
        <v>5290</v>
      </c>
      <c r="ET764" s="519">
        <v>5549</v>
      </c>
      <c r="EU764" s="519">
        <v>5808</v>
      </c>
      <c r="EV764" s="519">
        <v>6070</v>
      </c>
      <c r="EW764" s="519">
        <v>6330</v>
      </c>
      <c r="EX764" s="519">
        <v>6586</v>
      </c>
      <c r="EY764" s="519">
        <v>6823</v>
      </c>
      <c r="EZ764" s="519">
        <v>7058</v>
      </c>
      <c r="FA764" s="519">
        <v>7289</v>
      </c>
      <c r="FB764" s="519">
        <v>7516</v>
      </c>
      <c r="FC764" s="519">
        <v>7739</v>
      </c>
      <c r="FD764" s="519">
        <v>7958</v>
      </c>
      <c r="FE764" s="519">
        <v>8176</v>
      </c>
      <c r="FF764" s="519">
        <v>8392</v>
      </c>
      <c r="FG764" s="519">
        <v>8605</v>
      </c>
      <c r="FH764" s="519">
        <v>0</v>
      </c>
      <c r="FI764" s="519">
        <v>0</v>
      </c>
      <c r="FJ764" s="519">
        <v>0</v>
      </c>
      <c r="FK764" s="519">
        <v>0</v>
      </c>
      <c r="FL764" s="519">
        <v>0</v>
      </c>
      <c r="FM764" s="519">
        <v>0</v>
      </c>
      <c r="FN764" s="519">
        <v>0</v>
      </c>
      <c r="FO764" s="519">
        <v>0</v>
      </c>
      <c r="FP764" s="519">
        <v>0</v>
      </c>
      <c r="FQ764" s="519">
        <v>0</v>
      </c>
      <c r="FR764" s="519">
        <v>0</v>
      </c>
      <c r="FS764" s="519">
        <v>0</v>
      </c>
      <c r="FT764" s="519">
        <v>0</v>
      </c>
      <c r="FU764" s="519">
        <v>0</v>
      </c>
      <c r="FV764" s="519">
        <v>0</v>
      </c>
      <c r="FW764" s="519">
        <v>0</v>
      </c>
      <c r="FX764" s="519">
        <v>0</v>
      </c>
      <c r="FY764" s="519">
        <v>0</v>
      </c>
      <c r="FZ764" s="519">
        <v>0</v>
      </c>
      <c r="GA764" s="519">
        <v>0</v>
      </c>
      <c r="GB764" s="519">
        <v>0</v>
      </c>
      <c r="GC764" s="519">
        <v>0</v>
      </c>
      <c r="GD764" s="519">
        <v>0</v>
      </c>
      <c r="GE764" s="519">
        <v>0</v>
      </c>
      <c r="GF764" s="519">
        <v>0</v>
      </c>
      <c r="GG764" s="519">
        <v>0</v>
      </c>
      <c r="GH764" s="519">
        <v>0</v>
      </c>
      <c r="GI764" s="519">
        <v>0</v>
      </c>
      <c r="GJ764" s="519">
        <v>0</v>
      </c>
      <c r="GK764" s="519">
        <v>0</v>
      </c>
      <c r="GL764" s="519">
        <v>0</v>
      </c>
      <c r="GM764" s="519">
        <v>0</v>
      </c>
      <c r="GN764" s="519">
        <v>0</v>
      </c>
      <c r="GO764" s="519">
        <v>0</v>
      </c>
      <c r="GP764" s="519">
        <v>0</v>
      </c>
      <c r="GQ764" s="519">
        <v>0</v>
      </c>
      <c r="GR764" s="519">
        <v>0</v>
      </c>
      <c r="GS764" s="519">
        <v>0</v>
      </c>
      <c r="GT764" s="519">
        <v>0</v>
      </c>
      <c r="GU764" s="519">
        <v>0</v>
      </c>
      <c r="GV764" s="519">
        <v>0</v>
      </c>
      <c r="GW764" s="519">
        <v>0</v>
      </c>
      <c r="GX764" s="519">
        <v>0</v>
      </c>
      <c r="GY764" s="519">
        <v>0</v>
      </c>
      <c r="GZ764" s="519">
        <v>0</v>
      </c>
      <c r="HA764" s="519">
        <v>0</v>
      </c>
      <c r="HB764" s="519">
        <v>0</v>
      </c>
      <c r="HC764" s="519">
        <v>0</v>
      </c>
      <c r="HD764" s="519">
        <v>0</v>
      </c>
      <c r="HE764" s="519">
        <v>0</v>
      </c>
      <c r="HF764" s="519">
        <v>0</v>
      </c>
      <c r="HG764" s="519">
        <v>0</v>
      </c>
      <c r="HH764" s="519">
        <v>0</v>
      </c>
      <c r="HI764" s="519">
        <v>0</v>
      </c>
      <c r="HJ764" s="519">
        <v>0</v>
      </c>
      <c r="HK764" s="519">
        <v>0</v>
      </c>
      <c r="HL764" s="519">
        <v>0</v>
      </c>
      <c r="HM764" s="519">
        <v>0</v>
      </c>
      <c r="HN764" s="519">
        <v>0</v>
      </c>
      <c r="HO764" s="519">
        <v>0</v>
      </c>
      <c r="HP764" s="519">
        <v>0</v>
      </c>
      <c r="HQ764" s="519">
        <v>0</v>
      </c>
      <c r="HR764" s="519">
        <v>0</v>
      </c>
      <c r="HS764" s="519">
        <v>0</v>
      </c>
      <c r="HT764" s="519">
        <v>0</v>
      </c>
      <c r="HU764" s="519">
        <v>0</v>
      </c>
      <c r="HV764" s="519">
        <v>0</v>
      </c>
      <c r="HW764" s="519">
        <v>0</v>
      </c>
      <c r="HX764" s="519">
        <v>0</v>
      </c>
      <c r="HY764" s="519">
        <v>0</v>
      </c>
      <c r="HZ764" s="519">
        <v>0</v>
      </c>
      <c r="IA764" s="519">
        <v>0</v>
      </c>
      <c r="IB764" s="519">
        <v>0</v>
      </c>
      <c r="IC764" s="519">
        <v>0</v>
      </c>
      <c r="ID764" s="519">
        <v>0</v>
      </c>
      <c r="IE764" s="519">
        <v>0</v>
      </c>
      <c r="IF764" s="519">
        <v>0</v>
      </c>
      <c r="IG764" s="519">
        <v>0</v>
      </c>
      <c r="IH764" s="519">
        <v>0</v>
      </c>
      <c r="II764" s="519">
        <v>0</v>
      </c>
      <c r="IJ764" s="519">
        <v>0</v>
      </c>
      <c r="IK764" s="519">
        <v>0</v>
      </c>
    </row>
    <row r="765" spans="2:245" hidden="1">
      <c r="B765" s="519" t="s">
        <v>1058</v>
      </c>
      <c r="C765" s="519"/>
      <c r="D765" s="519"/>
      <c r="E765" s="519"/>
      <c r="F765" s="519">
        <v>2</v>
      </c>
      <c r="G765" s="519"/>
      <c r="H765" s="519">
        <v>15</v>
      </c>
      <c r="I765" s="519">
        <v>3</v>
      </c>
      <c r="J765" s="519" t="str">
        <f t="shared" si="36"/>
        <v>SDN10021503</v>
      </c>
      <c r="K765" s="519">
        <v>965</v>
      </c>
      <c r="M765" s="337"/>
      <c r="N765" s="519" t="s">
        <v>1063</v>
      </c>
      <c r="O765" s="519" t="s">
        <v>1059</v>
      </c>
      <c r="P765" s="519">
        <v>2</v>
      </c>
      <c r="Q765" s="521" t="str">
        <f t="shared" si="37"/>
        <v>SDN300102</v>
      </c>
      <c r="R765" s="519">
        <v>31</v>
      </c>
      <c r="S765" s="519">
        <v>163</v>
      </c>
      <c r="T765" s="519">
        <v>298</v>
      </c>
      <c r="U765" s="519">
        <v>436</v>
      </c>
      <c r="V765" s="519">
        <v>576</v>
      </c>
      <c r="W765" s="519">
        <v>719</v>
      </c>
      <c r="X765" s="519">
        <v>866</v>
      </c>
      <c r="Y765" s="519">
        <v>1016</v>
      </c>
      <c r="Z765" s="519">
        <v>1169</v>
      </c>
      <c r="AA765" s="519">
        <v>1766</v>
      </c>
      <c r="AB765" s="519">
        <v>1978</v>
      </c>
      <c r="AC765" s="519">
        <v>2196</v>
      </c>
      <c r="AD765" s="519">
        <v>2417</v>
      </c>
      <c r="AE765" s="519">
        <v>2645</v>
      </c>
      <c r="AF765" s="519">
        <v>2878</v>
      </c>
      <c r="AG765" s="519">
        <v>3083</v>
      </c>
      <c r="AH765" s="519">
        <v>3296</v>
      </c>
      <c r="AI765" s="519">
        <v>3514</v>
      </c>
      <c r="AJ765" s="519">
        <v>3739</v>
      </c>
      <c r="AK765" s="519">
        <v>3968</v>
      </c>
      <c r="AL765" s="519">
        <v>4194</v>
      </c>
      <c r="AM765" s="519">
        <v>4426</v>
      </c>
      <c r="AN765" s="519">
        <v>4664</v>
      </c>
      <c r="AO765" s="519">
        <v>4907</v>
      </c>
      <c r="AP765" s="519">
        <v>5156</v>
      </c>
      <c r="AQ765" s="519">
        <v>5412</v>
      </c>
      <c r="AR765" s="519">
        <v>5675</v>
      </c>
      <c r="AS765" s="519">
        <v>5945</v>
      </c>
      <c r="AT765" s="519">
        <v>6224</v>
      </c>
      <c r="AU765" s="519">
        <v>6510</v>
      </c>
      <c r="AV765" s="519">
        <v>6671</v>
      </c>
      <c r="AW765" s="519">
        <v>6838</v>
      </c>
      <c r="AX765" s="519">
        <v>7011</v>
      </c>
      <c r="AY765" s="519">
        <v>7193</v>
      </c>
      <c r="AZ765" s="519">
        <v>7383</v>
      </c>
      <c r="BA765" s="519">
        <v>7582</v>
      </c>
      <c r="BB765" s="519">
        <v>7791</v>
      </c>
      <c r="BC765" s="519">
        <v>8012</v>
      </c>
      <c r="BD765" s="519">
        <v>8245</v>
      </c>
      <c r="BE765" s="519">
        <v>8492</v>
      </c>
      <c r="BF765" s="519">
        <v>8753</v>
      </c>
      <c r="BG765" s="519">
        <v>9031</v>
      </c>
      <c r="BH765" s="519">
        <v>9330</v>
      </c>
      <c r="BI765" s="519">
        <v>9653</v>
      </c>
      <c r="BJ765" s="519">
        <v>0</v>
      </c>
      <c r="BK765" s="519">
        <v>0</v>
      </c>
      <c r="BL765" s="519">
        <v>0</v>
      </c>
      <c r="BM765" s="519">
        <v>0</v>
      </c>
      <c r="BN765" s="519">
        <v>0</v>
      </c>
      <c r="BO765" s="519">
        <v>0</v>
      </c>
      <c r="BP765" s="519">
        <v>0</v>
      </c>
      <c r="BQ765" s="519">
        <v>0</v>
      </c>
      <c r="BR765" s="519">
        <v>0</v>
      </c>
      <c r="BS765" s="519">
        <v>0</v>
      </c>
      <c r="BT765" s="519">
        <v>0</v>
      </c>
      <c r="BU765" s="519">
        <v>0</v>
      </c>
      <c r="BV765" s="519">
        <v>0</v>
      </c>
      <c r="BW765" s="519">
        <v>0</v>
      </c>
      <c r="BX765" s="519">
        <v>0</v>
      </c>
      <c r="BY765" s="519">
        <v>0</v>
      </c>
      <c r="BZ765" s="519">
        <v>0</v>
      </c>
      <c r="CA765" s="519">
        <v>0</v>
      </c>
      <c r="CB765" s="519">
        <v>0</v>
      </c>
      <c r="CC765" s="519">
        <v>0</v>
      </c>
      <c r="CD765" s="519">
        <v>0</v>
      </c>
      <c r="CE765" s="519">
        <v>0</v>
      </c>
      <c r="CF765" s="519">
        <v>0</v>
      </c>
      <c r="CG765" s="519">
        <v>0</v>
      </c>
      <c r="CH765" s="519">
        <v>0</v>
      </c>
      <c r="CI765" s="519">
        <v>0</v>
      </c>
      <c r="CJ765" s="519">
        <v>0</v>
      </c>
      <c r="CK765" s="519">
        <v>0</v>
      </c>
      <c r="CL765" s="519">
        <v>0</v>
      </c>
      <c r="CM765" s="519">
        <v>0</v>
      </c>
      <c r="CN765" s="519">
        <v>0</v>
      </c>
      <c r="CO765" s="519">
        <v>0</v>
      </c>
      <c r="CP765" s="519">
        <v>0</v>
      </c>
      <c r="CQ765" s="519">
        <v>0</v>
      </c>
      <c r="CR765" s="519">
        <v>0</v>
      </c>
      <c r="CS765" s="519">
        <v>0</v>
      </c>
      <c r="CT765" s="519">
        <v>0</v>
      </c>
      <c r="CU765" s="519">
        <v>0</v>
      </c>
      <c r="CV765" s="519">
        <v>0</v>
      </c>
      <c r="CW765" s="519">
        <v>0</v>
      </c>
      <c r="CX765" s="519">
        <v>0</v>
      </c>
      <c r="CY765" s="519">
        <v>0</v>
      </c>
      <c r="CZ765" s="519">
        <v>0</v>
      </c>
      <c r="DA765" s="519">
        <v>0</v>
      </c>
      <c r="DB765" s="519">
        <v>0</v>
      </c>
      <c r="DC765" s="519">
        <v>0</v>
      </c>
      <c r="DD765" s="519">
        <v>0</v>
      </c>
      <c r="DE765" s="519">
        <v>0</v>
      </c>
      <c r="DF765" s="519">
        <v>0</v>
      </c>
      <c r="DG765" s="519">
        <v>0</v>
      </c>
      <c r="DH765" s="519">
        <v>0</v>
      </c>
      <c r="DI765" s="519">
        <v>0</v>
      </c>
      <c r="DJ765" s="519">
        <v>0</v>
      </c>
      <c r="DK765" s="519">
        <v>0</v>
      </c>
      <c r="DL765" s="519">
        <v>0</v>
      </c>
      <c r="DM765" s="519">
        <v>0</v>
      </c>
      <c r="DN765" s="519">
        <v>0</v>
      </c>
      <c r="DO765" s="519">
        <v>0</v>
      </c>
      <c r="DP765" s="519">
        <v>0</v>
      </c>
      <c r="DQ765" s="519">
        <v>0</v>
      </c>
      <c r="DR765" s="519">
        <v>0</v>
      </c>
      <c r="DS765" s="519">
        <v>0</v>
      </c>
      <c r="DT765" s="519">
        <v>0</v>
      </c>
      <c r="DU765" s="519">
        <v>0</v>
      </c>
      <c r="DV765" s="519">
        <v>0</v>
      </c>
      <c r="DW765" s="519">
        <v>0</v>
      </c>
      <c r="DX765" s="519">
        <v>0</v>
      </c>
      <c r="DZ765" s="337"/>
      <c r="EA765" s="519" t="s">
        <v>1063</v>
      </c>
      <c r="EB765" s="519" t="s">
        <v>1059</v>
      </c>
      <c r="EC765" s="519">
        <v>2</v>
      </c>
      <c r="ED765" s="521" t="str">
        <f t="shared" si="38"/>
        <v>SDN300102</v>
      </c>
      <c r="EE765" s="519">
        <v>77</v>
      </c>
      <c r="EF765" s="519">
        <v>393</v>
      </c>
      <c r="EG765" s="519">
        <v>703</v>
      </c>
      <c r="EH765" s="519">
        <v>1108</v>
      </c>
      <c r="EI765" s="519">
        <v>1504</v>
      </c>
      <c r="EJ765" s="519">
        <v>1891</v>
      </c>
      <c r="EK765" s="519">
        <v>2271</v>
      </c>
      <c r="EL765" s="519">
        <v>2642</v>
      </c>
      <c r="EM765" s="519">
        <v>3006</v>
      </c>
      <c r="EN765" s="519">
        <v>3562</v>
      </c>
      <c r="EO765" s="519">
        <v>3904</v>
      </c>
      <c r="EP765" s="519">
        <v>4242</v>
      </c>
      <c r="EQ765" s="519">
        <v>4570</v>
      </c>
      <c r="ER765" s="519">
        <v>4897</v>
      </c>
      <c r="ES765" s="519">
        <v>5218</v>
      </c>
      <c r="ET765" s="519">
        <v>5477</v>
      </c>
      <c r="EU765" s="519">
        <v>5741</v>
      </c>
      <c r="EV765" s="519">
        <v>6000</v>
      </c>
      <c r="EW765" s="519">
        <v>6258</v>
      </c>
      <c r="EX765" s="519">
        <v>6509</v>
      </c>
      <c r="EY765" s="519">
        <v>6743</v>
      </c>
      <c r="EZ765" s="519">
        <v>6974</v>
      </c>
      <c r="FA765" s="519">
        <v>7201</v>
      </c>
      <c r="FB765" s="519">
        <v>7424</v>
      </c>
      <c r="FC765" s="519">
        <v>7642</v>
      </c>
      <c r="FD765" s="519">
        <v>7859</v>
      </c>
      <c r="FE765" s="519">
        <v>8075</v>
      </c>
      <c r="FF765" s="519">
        <v>8287</v>
      </c>
      <c r="FG765" s="519">
        <v>8502</v>
      </c>
      <c r="FH765" s="519">
        <v>0</v>
      </c>
      <c r="FI765" s="519">
        <v>0</v>
      </c>
      <c r="FJ765" s="519">
        <v>0</v>
      </c>
      <c r="FK765" s="519">
        <v>0</v>
      </c>
      <c r="FL765" s="519">
        <v>0</v>
      </c>
      <c r="FM765" s="519">
        <v>0</v>
      </c>
      <c r="FN765" s="519">
        <v>0</v>
      </c>
      <c r="FO765" s="519">
        <v>0</v>
      </c>
      <c r="FP765" s="519">
        <v>0</v>
      </c>
      <c r="FQ765" s="519">
        <v>0</v>
      </c>
      <c r="FR765" s="519">
        <v>0</v>
      </c>
      <c r="FS765" s="519">
        <v>0</v>
      </c>
      <c r="FT765" s="519">
        <v>0</v>
      </c>
      <c r="FU765" s="519">
        <v>0</v>
      </c>
      <c r="FV765" s="519">
        <v>0</v>
      </c>
      <c r="FW765" s="519">
        <v>0</v>
      </c>
      <c r="FX765" s="519">
        <v>0</v>
      </c>
      <c r="FY765" s="519">
        <v>0</v>
      </c>
      <c r="FZ765" s="519">
        <v>0</v>
      </c>
      <c r="GA765" s="519">
        <v>0</v>
      </c>
      <c r="GB765" s="519">
        <v>0</v>
      </c>
      <c r="GC765" s="519">
        <v>0</v>
      </c>
      <c r="GD765" s="519">
        <v>0</v>
      </c>
      <c r="GE765" s="519">
        <v>0</v>
      </c>
      <c r="GF765" s="519">
        <v>0</v>
      </c>
      <c r="GG765" s="519">
        <v>0</v>
      </c>
      <c r="GH765" s="519">
        <v>0</v>
      </c>
      <c r="GI765" s="519">
        <v>0</v>
      </c>
      <c r="GJ765" s="519">
        <v>0</v>
      </c>
      <c r="GK765" s="519">
        <v>0</v>
      </c>
      <c r="GL765" s="519">
        <v>0</v>
      </c>
      <c r="GM765" s="519">
        <v>0</v>
      </c>
      <c r="GN765" s="519">
        <v>0</v>
      </c>
      <c r="GO765" s="519">
        <v>0</v>
      </c>
      <c r="GP765" s="519">
        <v>0</v>
      </c>
      <c r="GQ765" s="519">
        <v>0</v>
      </c>
      <c r="GR765" s="519">
        <v>0</v>
      </c>
      <c r="GS765" s="519">
        <v>0</v>
      </c>
      <c r="GT765" s="519">
        <v>0</v>
      </c>
      <c r="GU765" s="519">
        <v>0</v>
      </c>
      <c r="GV765" s="519">
        <v>0</v>
      </c>
      <c r="GW765" s="519">
        <v>0</v>
      </c>
      <c r="GX765" s="519">
        <v>0</v>
      </c>
      <c r="GY765" s="519">
        <v>0</v>
      </c>
      <c r="GZ765" s="519">
        <v>0</v>
      </c>
      <c r="HA765" s="519">
        <v>0</v>
      </c>
      <c r="HB765" s="519">
        <v>0</v>
      </c>
      <c r="HC765" s="519">
        <v>0</v>
      </c>
      <c r="HD765" s="519">
        <v>0</v>
      </c>
      <c r="HE765" s="519">
        <v>0</v>
      </c>
      <c r="HF765" s="519">
        <v>0</v>
      </c>
      <c r="HG765" s="519">
        <v>0</v>
      </c>
      <c r="HH765" s="519">
        <v>0</v>
      </c>
      <c r="HI765" s="519">
        <v>0</v>
      </c>
      <c r="HJ765" s="519">
        <v>0</v>
      </c>
      <c r="HK765" s="519">
        <v>0</v>
      </c>
      <c r="HL765" s="519">
        <v>0</v>
      </c>
      <c r="HM765" s="519">
        <v>0</v>
      </c>
      <c r="HN765" s="519">
        <v>0</v>
      </c>
      <c r="HO765" s="519">
        <v>0</v>
      </c>
      <c r="HP765" s="519">
        <v>0</v>
      </c>
      <c r="HQ765" s="519">
        <v>0</v>
      </c>
      <c r="HR765" s="519">
        <v>0</v>
      </c>
      <c r="HS765" s="519">
        <v>0</v>
      </c>
      <c r="HT765" s="519">
        <v>0</v>
      </c>
      <c r="HU765" s="519">
        <v>0</v>
      </c>
      <c r="HV765" s="519">
        <v>0</v>
      </c>
      <c r="HW765" s="519">
        <v>0</v>
      </c>
      <c r="HX765" s="519">
        <v>0</v>
      </c>
      <c r="HY765" s="519">
        <v>0</v>
      </c>
      <c r="HZ765" s="519">
        <v>0</v>
      </c>
      <c r="IA765" s="519">
        <v>0</v>
      </c>
      <c r="IB765" s="519">
        <v>0</v>
      </c>
      <c r="IC765" s="519">
        <v>0</v>
      </c>
      <c r="ID765" s="519">
        <v>0</v>
      </c>
      <c r="IE765" s="519">
        <v>0</v>
      </c>
      <c r="IF765" s="519">
        <v>0</v>
      </c>
      <c r="IG765" s="519">
        <v>0</v>
      </c>
      <c r="IH765" s="519">
        <v>0</v>
      </c>
      <c r="II765" s="519">
        <v>0</v>
      </c>
      <c r="IJ765" s="519">
        <v>0</v>
      </c>
      <c r="IK765" s="519">
        <v>0</v>
      </c>
    </row>
    <row r="766" spans="2:245" hidden="1">
      <c r="B766" s="519" t="s">
        <v>1058</v>
      </c>
      <c r="C766" s="519"/>
      <c r="D766" s="519"/>
      <c r="E766" s="519"/>
      <c r="F766" s="519">
        <v>2</v>
      </c>
      <c r="G766" s="519"/>
      <c r="H766" s="519">
        <v>15</v>
      </c>
      <c r="I766" s="519">
        <v>4</v>
      </c>
      <c r="J766" s="519" t="str">
        <f t="shared" si="36"/>
        <v>SDN10021504</v>
      </c>
      <c r="K766" s="519">
        <v>965</v>
      </c>
      <c r="M766" s="337"/>
      <c r="N766" s="519" t="s">
        <v>1063</v>
      </c>
      <c r="O766" s="519" t="s">
        <v>1059</v>
      </c>
      <c r="P766" s="519">
        <v>3</v>
      </c>
      <c r="Q766" s="521" t="str">
        <f t="shared" si="37"/>
        <v>SDN300103</v>
      </c>
      <c r="R766" s="519">
        <v>27</v>
      </c>
      <c r="S766" s="519">
        <v>158</v>
      </c>
      <c r="T766" s="519">
        <v>290</v>
      </c>
      <c r="U766" s="519">
        <v>427</v>
      </c>
      <c r="V766" s="519">
        <v>566</v>
      </c>
      <c r="W766" s="519">
        <v>707</v>
      </c>
      <c r="X766" s="519">
        <v>851</v>
      </c>
      <c r="Y766" s="519">
        <v>999</v>
      </c>
      <c r="Z766" s="519">
        <v>1151</v>
      </c>
      <c r="AA766" s="519">
        <v>1739</v>
      </c>
      <c r="AB766" s="519">
        <v>1949</v>
      </c>
      <c r="AC766" s="519">
        <v>2164</v>
      </c>
      <c r="AD766" s="519">
        <v>2383</v>
      </c>
      <c r="AE766" s="519">
        <v>2608</v>
      </c>
      <c r="AF766" s="519">
        <v>2839</v>
      </c>
      <c r="AG766" s="519">
        <v>3044</v>
      </c>
      <c r="AH766" s="519">
        <v>3255</v>
      </c>
      <c r="AI766" s="519">
        <v>3472</v>
      </c>
      <c r="AJ766" s="519">
        <v>3693</v>
      </c>
      <c r="AK766" s="519">
        <v>3919</v>
      </c>
      <c r="AL766" s="519">
        <v>4143</v>
      </c>
      <c r="AM766" s="519">
        <v>4372</v>
      </c>
      <c r="AN766" s="519">
        <v>4606</v>
      </c>
      <c r="AO766" s="519">
        <v>4846</v>
      </c>
      <c r="AP766" s="519">
        <v>5093</v>
      </c>
      <c r="AQ766" s="519">
        <v>5346</v>
      </c>
      <c r="AR766" s="519">
        <v>5607</v>
      </c>
      <c r="AS766" s="519">
        <v>5875</v>
      </c>
      <c r="AT766" s="519">
        <v>6151</v>
      </c>
      <c r="AU766" s="519">
        <v>6435</v>
      </c>
      <c r="AV766" s="519">
        <v>6595</v>
      </c>
      <c r="AW766" s="519">
        <v>6763</v>
      </c>
      <c r="AX766" s="519">
        <v>6938</v>
      </c>
      <c r="AY766" s="519">
        <v>7121</v>
      </c>
      <c r="AZ766" s="519">
        <v>7312</v>
      </c>
      <c r="BA766" s="519">
        <v>7514</v>
      </c>
      <c r="BB766" s="519">
        <v>7727</v>
      </c>
      <c r="BC766" s="519">
        <v>7951</v>
      </c>
      <c r="BD766" s="519">
        <v>8189</v>
      </c>
      <c r="BE766" s="519">
        <v>8440</v>
      </c>
      <c r="BF766" s="519">
        <v>8708</v>
      </c>
      <c r="BG766" s="519">
        <v>8995</v>
      </c>
      <c r="BH766" s="519">
        <v>9306</v>
      </c>
      <c r="BI766" s="519">
        <v>9641</v>
      </c>
      <c r="BJ766" s="519">
        <v>0</v>
      </c>
      <c r="BK766" s="519">
        <v>0</v>
      </c>
      <c r="BL766" s="519">
        <v>0</v>
      </c>
      <c r="BM766" s="519">
        <v>0</v>
      </c>
      <c r="BN766" s="519">
        <v>0</v>
      </c>
      <c r="BO766" s="519">
        <v>0</v>
      </c>
      <c r="BP766" s="519">
        <v>0</v>
      </c>
      <c r="BQ766" s="519">
        <v>0</v>
      </c>
      <c r="BR766" s="519">
        <v>0</v>
      </c>
      <c r="BS766" s="519">
        <v>0</v>
      </c>
      <c r="BT766" s="519">
        <v>0</v>
      </c>
      <c r="BU766" s="519">
        <v>0</v>
      </c>
      <c r="BV766" s="519">
        <v>0</v>
      </c>
      <c r="BW766" s="519">
        <v>0</v>
      </c>
      <c r="BX766" s="519">
        <v>0</v>
      </c>
      <c r="BY766" s="519">
        <v>0</v>
      </c>
      <c r="BZ766" s="519">
        <v>0</v>
      </c>
      <c r="CA766" s="519">
        <v>0</v>
      </c>
      <c r="CB766" s="519">
        <v>0</v>
      </c>
      <c r="CC766" s="519">
        <v>0</v>
      </c>
      <c r="CD766" s="519">
        <v>0</v>
      </c>
      <c r="CE766" s="519">
        <v>0</v>
      </c>
      <c r="CF766" s="519">
        <v>0</v>
      </c>
      <c r="CG766" s="519">
        <v>0</v>
      </c>
      <c r="CH766" s="519">
        <v>0</v>
      </c>
      <c r="CI766" s="519">
        <v>0</v>
      </c>
      <c r="CJ766" s="519">
        <v>0</v>
      </c>
      <c r="CK766" s="519">
        <v>0</v>
      </c>
      <c r="CL766" s="519">
        <v>0</v>
      </c>
      <c r="CM766" s="519">
        <v>0</v>
      </c>
      <c r="CN766" s="519">
        <v>0</v>
      </c>
      <c r="CO766" s="519">
        <v>0</v>
      </c>
      <c r="CP766" s="519">
        <v>0</v>
      </c>
      <c r="CQ766" s="519">
        <v>0</v>
      </c>
      <c r="CR766" s="519">
        <v>0</v>
      </c>
      <c r="CS766" s="519">
        <v>0</v>
      </c>
      <c r="CT766" s="519">
        <v>0</v>
      </c>
      <c r="CU766" s="519">
        <v>0</v>
      </c>
      <c r="CV766" s="519">
        <v>0</v>
      </c>
      <c r="CW766" s="519">
        <v>0</v>
      </c>
      <c r="CX766" s="519">
        <v>0</v>
      </c>
      <c r="CY766" s="519">
        <v>0</v>
      </c>
      <c r="CZ766" s="519">
        <v>0</v>
      </c>
      <c r="DA766" s="519">
        <v>0</v>
      </c>
      <c r="DB766" s="519">
        <v>0</v>
      </c>
      <c r="DC766" s="519">
        <v>0</v>
      </c>
      <c r="DD766" s="519">
        <v>0</v>
      </c>
      <c r="DE766" s="519">
        <v>0</v>
      </c>
      <c r="DF766" s="519">
        <v>0</v>
      </c>
      <c r="DG766" s="519">
        <v>0</v>
      </c>
      <c r="DH766" s="519">
        <v>0</v>
      </c>
      <c r="DI766" s="519">
        <v>0</v>
      </c>
      <c r="DJ766" s="519">
        <v>0</v>
      </c>
      <c r="DK766" s="519">
        <v>0</v>
      </c>
      <c r="DL766" s="519">
        <v>0</v>
      </c>
      <c r="DM766" s="519">
        <v>0</v>
      </c>
      <c r="DN766" s="519">
        <v>0</v>
      </c>
      <c r="DO766" s="519">
        <v>0</v>
      </c>
      <c r="DP766" s="519">
        <v>0</v>
      </c>
      <c r="DQ766" s="519">
        <v>0</v>
      </c>
      <c r="DR766" s="519">
        <v>0</v>
      </c>
      <c r="DS766" s="519">
        <v>0</v>
      </c>
      <c r="DT766" s="519">
        <v>0</v>
      </c>
      <c r="DU766" s="519">
        <v>0</v>
      </c>
      <c r="DV766" s="519">
        <v>0</v>
      </c>
      <c r="DW766" s="519">
        <v>0</v>
      </c>
      <c r="DX766" s="519">
        <v>0</v>
      </c>
      <c r="DZ766" s="337"/>
      <c r="EA766" s="519" t="s">
        <v>1063</v>
      </c>
      <c r="EB766" s="519" t="s">
        <v>1059</v>
      </c>
      <c r="EC766" s="519">
        <v>3</v>
      </c>
      <c r="ED766" s="521" t="str">
        <f t="shared" si="38"/>
        <v>SDN300103</v>
      </c>
      <c r="EE766" s="519">
        <v>67</v>
      </c>
      <c r="EF766" s="519">
        <v>382</v>
      </c>
      <c r="EG766" s="519">
        <v>684</v>
      </c>
      <c r="EH766" s="519">
        <v>1080</v>
      </c>
      <c r="EI766" s="519">
        <v>1472</v>
      </c>
      <c r="EJ766" s="519">
        <v>1851</v>
      </c>
      <c r="EK766" s="519">
        <v>2225</v>
      </c>
      <c r="EL766" s="519">
        <v>2592</v>
      </c>
      <c r="EM766" s="519">
        <v>2951</v>
      </c>
      <c r="EN766" s="519">
        <v>3502</v>
      </c>
      <c r="EO766" s="519">
        <v>3840</v>
      </c>
      <c r="EP766" s="519">
        <v>4174</v>
      </c>
      <c r="EQ766" s="519">
        <v>4500</v>
      </c>
      <c r="ER766" s="519">
        <v>4823</v>
      </c>
      <c r="ES766" s="519">
        <v>5144</v>
      </c>
      <c r="ET766" s="519">
        <v>5407</v>
      </c>
      <c r="EU766" s="519">
        <v>5668</v>
      </c>
      <c r="EV766" s="519">
        <v>5926</v>
      </c>
      <c r="EW766" s="519">
        <v>6178</v>
      </c>
      <c r="EX766" s="519">
        <v>6425</v>
      </c>
      <c r="EY766" s="519">
        <v>6655</v>
      </c>
      <c r="EZ766" s="519">
        <v>6881</v>
      </c>
      <c r="FA766" s="519">
        <v>7103</v>
      </c>
      <c r="FB766" s="519">
        <v>7322</v>
      </c>
      <c r="FC766" s="519">
        <v>7540</v>
      </c>
      <c r="FD766" s="519">
        <v>7753</v>
      </c>
      <c r="FE766" s="519">
        <v>7966</v>
      </c>
      <c r="FF766" s="519">
        <v>8178</v>
      </c>
      <c r="FG766" s="519">
        <v>8388</v>
      </c>
      <c r="FH766" s="519">
        <v>0</v>
      </c>
      <c r="FI766" s="519">
        <v>0</v>
      </c>
      <c r="FJ766" s="519">
        <v>0</v>
      </c>
      <c r="FK766" s="519">
        <v>0</v>
      </c>
      <c r="FL766" s="519">
        <v>0</v>
      </c>
      <c r="FM766" s="519">
        <v>0</v>
      </c>
      <c r="FN766" s="519">
        <v>0</v>
      </c>
      <c r="FO766" s="519">
        <v>0</v>
      </c>
      <c r="FP766" s="519">
        <v>0</v>
      </c>
      <c r="FQ766" s="519">
        <v>0</v>
      </c>
      <c r="FR766" s="519">
        <v>0</v>
      </c>
      <c r="FS766" s="519">
        <v>0</v>
      </c>
      <c r="FT766" s="519">
        <v>0</v>
      </c>
      <c r="FU766" s="519">
        <v>0</v>
      </c>
      <c r="FV766" s="519">
        <v>0</v>
      </c>
      <c r="FW766" s="519">
        <v>0</v>
      </c>
      <c r="FX766" s="519">
        <v>0</v>
      </c>
      <c r="FY766" s="519">
        <v>0</v>
      </c>
      <c r="FZ766" s="519">
        <v>0</v>
      </c>
      <c r="GA766" s="519">
        <v>0</v>
      </c>
      <c r="GB766" s="519">
        <v>0</v>
      </c>
      <c r="GC766" s="519">
        <v>0</v>
      </c>
      <c r="GD766" s="519">
        <v>0</v>
      </c>
      <c r="GE766" s="519">
        <v>0</v>
      </c>
      <c r="GF766" s="519">
        <v>0</v>
      </c>
      <c r="GG766" s="519">
        <v>0</v>
      </c>
      <c r="GH766" s="519">
        <v>0</v>
      </c>
      <c r="GI766" s="519">
        <v>0</v>
      </c>
      <c r="GJ766" s="519">
        <v>0</v>
      </c>
      <c r="GK766" s="519">
        <v>0</v>
      </c>
      <c r="GL766" s="519">
        <v>0</v>
      </c>
      <c r="GM766" s="519">
        <v>0</v>
      </c>
      <c r="GN766" s="519">
        <v>0</v>
      </c>
      <c r="GO766" s="519">
        <v>0</v>
      </c>
      <c r="GP766" s="519">
        <v>0</v>
      </c>
      <c r="GQ766" s="519">
        <v>0</v>
      </c>
      <c r="GR766" s="519">
        <v>0</v>
      </c>
      <c r="GS766" s="519">
        <v>0</v>
      </c>
      <c r="GT766" s="519">
        <v>0</v>
      </c>
      <c r="GU766" s="519">
        <v>0</v>
      </c>
      <c r="GV766" s="519">
        <v>0</v>
      </c>
      <c r="GW766" s="519">
        <v>0</v>
      </c>
      <c r="GX766" s="519">
        <v>0</v>
      </c>
      <c r="GY766" s="519">
        <v>0</v>
      </c>
      <c r="GZ766" s="519">
        <v>0</v>
      </c>
      <c r="HA766" s="519">
        <v>0</v>
      </c>
      <c r="HB766" s="519">
        <v>0</v>
      </c>
      <c r="HC766" s="519">
        <v>0</v>
      </c>
      <c r="HD766" s="519">
        <v>0</v>
      </c>
      <c r="HE766" s="519">
        <v>0</v>
      </c>
      <c r="HF766" s="519">
        <v>0</v>
      </c>
      <c r="HG766" s="519">
        <v>0</v>
      </c>
      <c r="HH766" s="519">
        <v>0</v>
      </c>
      <c r="HI766" s="519">
        <v>0</v>
      </c>
      <c r="HJ766" s="519">
        <v>0</v>
      </c>
      <c r="HK766" s="519">
        <v>0</v>
      </c>
      <c r="HL766" s="519">
        <v>0</v>
      </c>
      <c r="HM766" s="519">
        <v>0</v>
      </c>
      <c r="HN766" s="519">
        <v>0</v>
      </c>
      <c r="HO766" s="519">
        <v>0</v>
      </c>
      <c r="HP766" s="519">
        <v>0</v>
      </c>
      <c r="HQ766" s="519">
        <v>0</v>
      </c>
      <c r="HR766" s="519">
        <v>0</v>
      </c>
      <c r="HS766" s="519">
        <v>0</v>
      </c>
      <c r="HT766" s="519">
        <v>0</v>
      </c>
      <c r="HU766" s="519">
        <v>0</v>
      </c>
      <c r="HV766" s="519">
        <v>0</v>
      </c>
      <c r="HW766" s="519">
        <v>0</v>
      </c>
      <c r="HX766" s="519">
        <v>0</v>
      </c>
      <c r="HY766" s="519">
        <v>0</v>
      </c>
      <c r="HZ766" s="519">
        <v>0</v>
      </c>
      <c r="IA766" s="519">
        <v>0</v>
      </c>
      <c r="IB766" s="519">
        <v>0</v>
      </c>
      <c r="IC766" s="519">
        <v>0</v>
      </c>
      <c r="ID766" s="519">
        <v>0</v>
      </c>
      <c r="IE766" s="519">
        <v>0</v>
      </c>
      <c r="IF766" s="519">
        <v>0</v>
      </c>
      <c r="IG766" s="519">
        <v>0</v>
      </c>
      <c r="IH766" s="519">
        <v>0</v>
      </c>
      <c r="II766" s="519">
        <v>0</v>
      </c>
      <c r="IJ766" s="519">
        <v>0</v>
      </c>
      <c r="IK766" s="519">
        <v>0</v>
      </c>
    </row>
    <row r="767" spans="2:245" hidden="1">
      <c r="B767" s="519" t="s">
        <v>1058</v>
      </c>
      <c r="C767" s="519"/>
      <c r="D767" s="519"/>
      <c r="E767" s="519"/>
      <c r="F767" s="519">
        <v>2</v>
      </c>
      <c r="G767" s="519"/>
      <c r="H767" s="519">
        <v>15</v>
      </c>
      <c r="I767" s="519">
        <v>5</v>
      </c>
      <c r="J767" s="519" t="str">
        <f t="shared" si="36"/>
        <v>SDN10021505</v>
      </c>
      <c r="K767" s="519">
        <v>965</v>
      </c>
      <c r="M767" s="337"/>
      <c r="N767" s="519" t="s">
        <v>1063</v>
      </c>
      <c r="O767" s="519" t="s">
        <v>1059</v>
      </c>
      <c r="P767" s="519">
        <v>4</v>
      </c>
      <c r="Q767" s="521" t="str">
        <f t="shared" si="37"/>
        <v>SDN300104</v>
      </c>
      <c r="R767" s="519">
        <v>23</v>
      </c>
      <c r="S767" s="519">
        <v>152</v>
      </c>
      <c r="T767" s="519">
        <v>283</v>
      </c>
      <c r="U767" s="519">
        <v>417</v>
      </c>
      <c r="V767" s="519">
        <v>554</v>
      </c>
      <c r="W767" s="519">
        <v>694</v>
      </c>
      <c r="X767" s="519">
        <v>836</v>
      </c>
      <c r="Y767" s="519">
        <v>982</v>
      </c>
      <c r="Z767" s="519">
        <v>1131</v>
      </c>
      <c r="AA767" s="519">
        <v>1711</v>
      </c>
      <c r="AB767" s="519">
        <v>1918</v>
      </c>
      <c r="AC767" s="519">
        <v>2130</v>
      </c>
      <c r="AD767" s="519">
        <v>2347</v>
      </c>
      <c r="AE767" s="519">
        <v>2570</v>
      </c>
      <c r="AF767" s="519">
        <v>2799</v>
      </c>
      <c r="AG767" s="519">
        <v>3002</v>
      </c>
      <c r="AH767" s="519">
        <v>3211</v>
      </c>
      <c r="AI767" s="519">
        <v>3424</v>
      </c>
      <c r="AJ767" s="519">
        <v>3643</v>
      </c>
      <c r="AK767" s="519">
        <v>3866</v>
      </c>
      <c r="AL767" s="519">
        <v>4086</v>
      </c>
      <c r="AM767" s="519">
        <v>4312</v>
      </c>
      <c r="AN767" s="519">
        <v>4543</v>
      </c>
      <c r="AO767" s="519">
        <v>4780</v>
      </c>
      <c r="AP767" s="519">
        <v>5024</v>
      </c>
      <c r="AQ767" s="519">
        <v>5274</v>
      </c>
      <c r="AR767" s="519">
        <v>5533</v>
      </c>
      <c r="AS767" s="519">
        <v>5798</v>
      </c>
      <c r="AT767" s="519">
        <v>6071</v>
      </c>
      <c r="AU767" s="519">
        <v>6353</v>
      </c>
      <c r="AV767" s="519">
        <v>6514</v>
      </c>
      <c r="AW767" s="519">
        <v>6683</v>
      </c>
      <c r="AX767" s="519">
        <v>6859</v>
      </c>
      <c r="AY767" s="519">
        <v>7043</v>
      </c>
      <c r="AZ767" s="519">
        <v>7236</v>
      </c>
      <c r="BA767" s="519">
        <v>7441</v>
      </c>
      <c r="BB767" s="519">
        <v>7657</v>
      </c>
      <c r="BC767" s="519">
        <v>7886</v>
      </c>
      <c r="BD767" s="519">
        <v>8127</v>
      </c>
      <c r="BE767" s="519">
        <v>8385</v>
      </c>
      <c r="BF767" s="519">
        <v>8661</v>
      </c>
      <c r="BG767" s="519">
        <v>8960</v>
      </c>
      <c r="BH767" s="519">
        <v>9281</v>
      </c>
      <c r="BI767" s="519">
        <v>9627</v>
      </c>
      <c r="BJ767" s="519">
        <v>0</v>
      </c>
      <c r="BK767" s="519">
        <v>0</v>
      </c>
      <c r="BL767" s="519">
        <v>0</v>
      </c>
      <c r="BM767" s="519">
        <v>0</v>
      </c>
      <c r="BN767" s="519">
        <v>0</v>
      </c>
      <c r="BO767" s="519">
        <v>0</v>
      </c>
      <c r="BP767" s="519">
        <v>0</v>
      </c>
      <c r="BQ767" s="519">
        <v>0</v>
      </c>
      <c r="BR767" s="519">
        <v>0</v>
      </c>
      <c r="BS767" s="519">
        <v>0</v>
      </c>
      <c r="BT767" s="519">
        <v>0</v>
      </c>
      <c r="BU767" s="519">
        <v>0</v>
      </c>
      <c r="BV767" s="519">
        <v>0</v>
      </c>
      <c r="BW767" s="519">
        <v>0</v>
      </c>
      <c r="BX767" s="519">
        <v>0</v>
      </c>
      <c r="BY767" s="519">
        <v>0</v>
      </c>
      <c r="BZ767" s="519">
        <v>0</v>
      </c>
      <c r="CA767" s="519">
        <v>0</v>
      </c>
      <c r="CB767" s="519">
        <v>0</v>
      </c>
      <c r="CC767" s="519">
        <v>0</v>
      </c>
      <c r="CD767" s="519">
        <v>0</v>
      </c>
      <c r="CE767" s="519">
        <v>0</v>
      </c>
      <c r="CF767" s="519">
        <v>0</v>
      </c>
      <c r="CG767" s="519">
        <v>0</v>
      </c>
      <c r="CH767" s="519">
        <v>0</v>
      </c>
      <c r="CI767" s="519">
        <v>0</v>
      </c>
      <c r="CJ767" s="519">
        <v>0</v>
      </c>
      <c r="CK767" s="519">
        <v>0</v>
      </c>
      <c r="CL767" s="519">
        <v>0</v>
      </c>
      <c r="CM767" s="519">
        <v>0</v>
      </c>
      <c r="CN767" s="519">
        <v>0</v>
      </c>
      <c r="CO767" s="519">
        <v>0</v>
      </c>
      <c r="CP767" s="519">
        <v>0</v>
      </c>
      <c r="CQ767" s="519">
        <v>0</v>
      </c>
      <c r="CR767" s="519">
        <v>0</v>
      </c>
      <c r="CS767" s="519">
        <v>0</v>
      </c>
      <c r="CT767" s="519">
        <v>0</v>
      </c>
      <c r="CU767" s="519">
        <v>0</v>
      </c>
      <c r="CV767" s="519">
        <v>0</v>
      </c>
      <c r="CW767" s="519">
        <v>0</v>
      </c>
      <c r="CX767" s="519">
        <v>0</v>
      </c>
      <c r="CY767" s="519">
        <v>0</v>
      </c>
      <c r="CZ767" s="519">
        <v>0</v>
      </c>
      <c r="DA767" s="519">
        <v>0</v>
      </c>
      <c r="DB767" s="519">
        <v>0</v>
      </c>
      <c r="DC767" s="519">
        <v>0</v>
      </c>
      <c r="DD767" s="519">
        <v>0</v>
      </c>
      <c r="DE767" s="519">
        <v>0</v>
      </c>
      <c r="DF767" s="519">
        <v>0</v>
      </c>
      <c r="DG767" s="519">
        <v>0</v>
      </c>
      <c r="DH767" s="519">
        <v>0</v>
      </c>
      <c r="DI767" s="519">
        <v>0</v>
      </c>
      <c r="DJ767" s="519">
        <v>0</v>
      </c>
      <c r="DK767" s="519">
        <v>0</v>
      </c>
      <c r="DL767" s="519">
        <v>0</v>
      </c>
      <c r="DM767" s="519">
        <v>0</v>
      </c>
      <c r="DN767" s="519">
        <v>0</v>
      </c>
      <c r="DO767" s="519">
        <v>0</v>
      </c>
      <c r="DP767" s="519">
        <v>0</v>
      </c>
      <c r="DQ767" s="519">
        <v>0</v>
      </c>
      <c r="DR767" s="519">
        <v>0</v>
      </c>
      <c r="DS767" s="519">
        <v>0</v>
      </c>
      <c r="DT767" s="519">
        <v>0</v>
      </c>
      <c r="DU767" s="519">
        <v>0</v>
      </c>
      <c r="DV767" s="519">
        <v>0</v>
      </c>
      <c r="DW767" s="519">
        <v>0</v>
      </c>
      <c r="DX767" s="519">
        <v>0</v>
      </c>
      <c r="DZ767" s="337"/>
      <c r="EA767" s="519" t="s">
        <v>1063</v>
      </c>
      <c r="EB767" s="519" t="s">
        <v>1059</v>
      </c>
      <c r="EC767" s="519">
        <v>4</v>
      </c>
      <c r="ED767" s="521" t="str">
        <f t="shared" si="38"/>
        <v>SDN300104</v>
      </c>
      <c r="EE767" s="519">
        <v>57</v>
      </c>
      <c r="EF767" s="519">
        <v>368</v>
      </c>
      <c r="EG767" s="519">
        <v>668</v>
      </c>
      <c r="EH767" s="519">
        <v>1050</v>
      </c>
      <c r="EI767" s="519">
        <v>1435</v>
      </c>
      <c r="EJ767" s="519">
        <v>1812</v>
      </c>
      <c r="EK767" s="519">
        <v>2179</v>
      </c>
      <c r="EL767" s="519">
        <v>2539</v>
      </c>
      <c r="EM767" s="519">
        <v>2893</v>
      </c>
      <c r="EN767" s="519">
        <v>3441</v>
      </c>
      <c r="EO767" s="519">
        <v>3773</v>
      </c>
      <c r="EP767" s="519">
        <v>4103</v>
      </c>
      <c r="EQ767" s="519">
        <v>4427</v>
      </c>
      <c r="ER767" s="519">
        <v>4749</v>
      </c>
      <c r="ES767" s="519">
        <v>5070</v>
      </c>
      <c r="ET767" s="519">
        <v>5330</v>
      </c>
      <c r="EU767" s="519">
        <v>5588</v>
      </c>
      <c r="EV767" s="519">
        <v>5840</v>
      </c>
      <c r="EW767" s="519">
        <v>6089</v>
      </c>
      <c r="EX767" s="519">
        <v>6331</v>
      </c>
      <c r="EY767" s="519">
        <v>6556</v>
      </c>
      <c r="EZ767" s="519">
        <v>6779</v>
      </c>
      <c r="FA767" s="519">
        <v>6996</v>
      </c>
      <c r="FB767" s="519">
        <v>7212</v>
      </c>
      <c r="FC767" s="519">
        <v>7425</v>
      </c>
      <c r="FD767" s="519">
        <v>7636</v>
      </c>
      <c r="FE767" s="519">
        <v>7849</v>
      </c>
      <c r="FF767" s="519">
        <v>8057</v>
      </c>
      <c r="FG767" s="519">
        <v>8265</v>
      </c>
      <c r="FH767" s="519">
        <v>0</v>
      </c>
      <c r="FI767" s="519">
        <v>0</v>
      </c>
      <c r="FJ767" s="519">
        <v>0</v>
      </c>
      <c r="FK767" s="519">
        <v>0</v>
      </c>
      <c r="FL767" s="519">
        <v>0</v>
      </c>
      <c r="FM767" s="519">
        <v>0</v>
      </c>
      <c r="FN767" s="519">
        <v>0</v>
      </c>
      <c r="FO767" s="519">
        <v>0</v>
      </c>
      <c r="FP767" s="519">
        <v>0</v>
      </c>
      <c r="FQ767" s="519">
        <v>0</v>
      </c>
      <c r="FR767" s="519">
        <v>0</v>
      </c>
      <c r="FS767" s="519">
        <v>0</v>
      </c>
      <c r="FT767" s="519">
        <v>0</v>
      </c>
      <c r="FU767" s="519">
        <v>0</v>
      </c>
      <c r="FV767" s="519">
        <v>0</v>
      </c>
      <c r="FW767" s="519">
        <v>0</v>
      </c>
      <c r="FX767" s="519">
        <v>0</v>
      </c>
      <c r="FY767" s="519">
        <v>0</v>
      </c>
      <c r="FZ767" s="519">
        <v>0</v>
      </c>
      <c r="GA767" s="519">
        <v>0</v>
      </c>
      <c r="GB767" s="519">
        <v>0</v>
      </c>
      <c r="GC767" s="519">
        <v>0</v>
      </c>
      <c r="GD767" s="519">
        <v>0</v>
      </c>
      <c r="GE767" s="519">
        <v>0</v>
      </c>
      <c r="GF767" s="519">
        <v>0</v>
      </c>
      <c r="GG767" s="519">
        <v>0</v>
      </c>
      <c r="GH767" s="519">
        <v>0</v>
      </c>
      <c r="GI767" s="519">
        <v>0</v>
      </c>
      <c r="GJ767" s="519">
        <v>0</v>
      </c>
      <c r="GK767" s="519">
        <v>0</v>
      </c>
      <c r="GL767" s="519">
        <v>0</v>
      </c>
      <c r="GM767" s="519">
        <v>0</v>
      </c>
      <c r="GN767" s="519">
        <v>0</v>
      </c>
      <c r="GO767" s="519">
        <v>0</v>
      </c>
      <c r="GP767" s="519">
        <v>0</v>
      </c>
      <c r="GQ767" s="519">
        <v>0</v>
      </c>
      <c r="GR767" s="519">
        <v>0</v>
      </c>
      <c r="GS767" s="519">
        <v>0</v>
      </c>
      <c r="GT767" s="519">
        <v>0</v>
      </c>
      <c r="GU767" s="519">
        <v>0</v>
      </c>
      <c r="GV767" s="519">
        <v>0</v>
      </c>
      <c r="GW767" s="519">
        <v>0</v>
      </c>
      <c r="GX767" s="519">
        <v>0</v>
      </c>
      <c r="GY767" s="519">
        <v>0</v>
      </c>
      <c r="GZ767" s="519">
        <v>0</v>
      </c>
      <c r="HA767" s="519">
        <v>0</v>
      </c>
      <c r="HB767" s="519">
        <v>0</v>
      </c>
      <c r="HC767" s="519">
        <v>0</v>
      </c>
      <c r="HD767" s="519">
        <v>0</v>
      </c>
      <c r="HE767" s="519">
        <v>0</v>
      </c>
      <c r="HF767" s="519">
        <v>0</v>
      </c>
      <c r="HG767" s="519">
        <v>0</v>
      </c>
      <c r="HH767" s="519">
        <v>0</v>
      </c>
      <c r="HI767" s="519">
        <v>0</v>
      </c>
      <c r="HJ767" s="519">
        <v>0</v>
      </c>
      <c r="HK767" s="519">
        <v>0</v>
      </c>
      <c r="HL767" s="519">
        <v>0</v>
      </c>
      <c r="HM767" s="519">
        <v>0</v>
      </c>
      <c r="HN767" s="519">
        <v>0</v>
      </c>
      <c r="HO767" s="519">
        <v>0</v>
      </c>
      <c r="HP767" s="519">
        <v>0</v>
      </c>
      <c r="HQ767" s="519">
        <v>0</v>
      </c>
      <c r="HR767" s="519">
        <v>0</v>
      </c>
      <c r="HS767" s="519">
        <v>0</v>
      </c>
      <c r="HT767" s="519">
        <v>0</v>
      </c>
      <c r="HU767" s="519">
        <v>0</v>
      </c>
      <c r="HV767" s="519">
        <v>0</v>
      </c>
      <c r="HW767" s="519">
        <v>0</v>
      </c>
      <c r="HX767" s="519">
        <v>0</v>
      </c>
      <c r="HY767" s="519">
        <v>0</v>
      </c>
      <c r="HZ767" s="519">
        <v>0</v>
      </c>
      <c r="IA767" s="519">
        <v>0</v>
      </c>
      <c r="IB767" s="519">
        <v>0</v>
      </c>
      <c r="IC767" s="519">
        <v>0</v>
      </c>
      <c r="ID767" s="519">
        <v>0</v>
      </c>
      <c r="IE767" s="519">
        <v>0</v>
      </c>
      <c r="IF767" s="519">
        <v>0</v>
      </c>
      <c r="IG767" s="519">
        <v>0</v>
      </c>
      <c r="IH767" s="519">
        <v>0</v>
      </c>
      <c r="II767" s="519">
        <v>0</v>
      </c>
      <c r="IJ767" s="519">
        <v>0</v>
      </c>
      <c r="IK767" s="519">
        <v>0</v>
      </c>
    </row>
    <row r="768" spans="2:245" hidden="1">
      <c r="B768" s="519" t="s">
        <v>1058</v>
      </c>
      <c r="C768" s="519"/>
      <c r="D768" s="519"/>
      <c r="E768" s="519"/>
      <c r="F768" s="519">
        <v>2</v>
      </c>
      <c r="G768" s="519"/>
      <c r="H768" s="519">
        <v>15</v>
      </c>
      <c r="I768" s="519">
        <v>6</v>
      </c>
      <c r="J768" s="519" t="str">
        <f t="shared" si="36"/>
        <v>SDN10021506</v>
      </c>
      <c r="K768" s="519">
        <v>772</v>
      </c>
      <c r="M768" s="337"/>
      <c r="N768" s="519" t="s">
        <v>1063</v>
      </c>
      <c r="O768" s="519" t="s">
        <v>1059</v>
      </c>
      <c r="P768" s="519">
        <v>5</v>
      </c>
      <c r="Q768" s="521" t="str">
        <f t="shared" si="37"/>
        <v>SDN300105</v>
      </c>
      <c r="R768" s="519">
        <v>20</v>
      </c>
      <c r="S768" s="519">
        <v>146</v>
      </c>
      <c r="T768" s="519">
        <v>275</v>
      </c>
      <c r="U768" s="519">
        <v>407</v>
      </c>
      <c r="V768" s="519">
        <v>542</v>
      </c>
      <c r="W768" s="519">
        <v>680</v>
      </c>
      <c r="X768" s="519">
        <v>821</v>
      </c>
      <c r="Y768" s="519">
        <v>964</v>
      </c>
      <c r="Z768" s="519">
        <v>1111</v>
      </c>
      <c r="AA768" s="519">
        <v>1680</v>
      </c>
      <c r="AB768" s="519">
        <v>1885</v>
      </c>
      <c r="AC768" s="519">
        <v>2094</v>
      </c>
      <c r="AD768" s="519">
        <v>2308</v>
      </c>
      <c r="AE768" s="519">
        <v>2529</v>
      </c>
      <c r="AF768" s="519">
        <v>2756</v>
      </c>
      <c r="AG768" s="519">
        <v>2957</v>
      </c>
      <c r="AH768" s="519">
        <v>3162</v>
      </c>
      <c r="AI768" s="519">
        <v>3372</v>
      </c>
      <c r="AJ768" s="519">
        <v>3587</v>
      </c>
      <c r="AK768" s="519">
        <v>3807</v>
      </c>
      <c r="AL768" s="519">
        <v>4024</v>
      </c>
      <c r="AM768" s="519">
        <v>4246</v>
      </c>
      <c r="AN768" s="519">
        <v>4474</v>
      </c>
      <c r="AO768" s="519">
        <v>4708</v>
      </c>
      <c r="AP768" s="519">
        <v>4949</v>
      </c>
      <c r="AQ768" s="519">
        <v>5197</v>
      </c>
      <c r="AR768" s="519">
        <v>5452</v>
      </c>
      <c r="AS768" s="519">
        <v>5714</v>
      </c>
      <c r="AT768" s="519">
        <v>5985</v>
      </c>
      <c r="AU768" s="519">
        <v>6265</v>
      </c>
      <c r="AV768" s="519">
        <v>6427</v>
      </c>
      <c r="AW768" s="519">
        <v>6596</v>
      </c>
      <c r="AX768" s="519">
        <v>6773</v>
      </c>
      <c r="AY768" s="519">
        <v>6959</v>
      </c>
      <c r="AZ768" s="519">
        <v>7155</v>
      </c>
      <c r="BA768" s="519">
        <v>7362</v>
      </c>
      <c r="BB768" s="519">
        <v>7582</v>
      </c>
      <c r="BC768" s="519">
        <v>7814</v>
      </c>
      <c r="BD768" s="519">
        <v>8061</v>
      </c>
      <c r="BE768" s="519">
        <v>8326</v>
      </c>
      <c r="BF768" s="519">
        <v>8613</v>
      </c>
      <c r="BG768" s="519">
        <v>8921</v>
      </c>
      <c r="BH768" s="519">
        <v>9253</v>
      </c>
      <c r="BI768" s="519">
        <v>9611</v>
      </c>
      <c r="BJ768" s="519">
        <v>0</v>
      </c>
      <c r="BK768" s="519">
        <v>0</v>
      </c>
      <c r="BL768" s="519">
        <v>0</v>
      </c>
      <c r="BM768" s="519">
        <v>0</v>
      </c>
      <c r="BN768" s="519">
        <v>0</v>
      </c>
      <c r="BO768" s="519">
        <v>0</v>
      </c>
      <c r="BP768" s="519">
        <v>0</v>
      </c>
      <c r="BQ768" s="519">
        <v>0</v>
      </c>
      <c r="BR768" s="519">
        <v>0</v>
      </c>
      <c r="BS768" s="519">
        <v>0</v>
      </c>
      <c r="BT768" s="519">
        <v>0</v>
      </c>
      <c r="BU768" s="519">
        <v>0</v>
      </c>
      <c r="BV768" s="519">
        <v>0</v>
      </c>
      <c r="BW768" s="519">
        <v>0</v>
      </c>
      <c r="BX768" s="519">
        <v>0</v>
      </c>
      <c r="BY768" s="519">
        <v>0</v>
      </c>
      <c r="BZ768" s="519">
        <v>0</v>
      </c>
      <c r="CA768" s="519">
        <v>0</v>
      </c>
      <c r="CB768" s="519">
        <v>0</v>
      </c>
      <c r="CC768" s="519">
        <v>0</v>
      </c>
      <c r="CD768" s="519">
        <v>0</v>
      </c>
      <c r="CE768" s="519">
        <v>0</v>
      </c>
      <c r="CF768" s="519">
        <v>0</v>
      </c>
      <c r="CG768" s="519">
        <v>0</v>
      </c>
      <c r="CH768" s="519">
        <v>0</v>
      </c>
      <c r="CI768" s="519">
        <v>0</v>
      </c>
      <c r="CJ768" s="519">
        <v>0</v>
      </c>
      <c r="CK768" s="519">
        <v>0</v>
      </c>
      <c r="CL768" s="519">
        <v>0</v>
      </c>
      <c r="CM768" s="519">
        <v>0</v>
      </c>
      <c r="CN768" s="519">
        <v>0</v>
      </c>
      <c r="CO768" s="519">
        <v>0</v>
      </c>
      <c r="CP768" s="519">
        <v>0</v>
      </c>
      <c r="CQ768" s="519">
        <v>0</v>
      </c>
      <c r="CR768" s="519">
        <v>0</v>
      </c>
      <c r="CS768" s="519">
        <v>0</v>
      </c>
      <c r="CT768" s="519">
        <v>0</v>
      </c>
      <c r="CU768" s="519">
        <v>0</v>
      </c>
      <c r="CV768" s="519">
        <v>0</v>
      </c>
      <c r="CW768" s="519">
        <v>0</v>
      </c>
      <c r="CX768" s="519">
        <v>0</v>
      </c>
      <c r="CY768" s="519">
        <v>0</v>
      </c>
      <c r="CZ768" s="519">
        <v>0</v>
      </c>
      <c r="DA768" s="519">
        <v>0</v>
      </c>
      <c r="DB768" s="519">
        <v>0</v>
      </c>
      <c r="DC768" s="519">
        <v>0</v>
      </c>
      <c r="DD768" s="519">
        <v>0</v>
      </c>
      <c r="DE768" s="519">
        <v>0</v>
      </c>
      <c r="DF768" s="519">
        <v>0</v>
      </c>
      <c r="DG768" s="519">
        <v>0</v>
      </c>
      <c r="DH768" s="519">
        <v>0</v>
      </c>
      <c r="DI768" s="519">
        <v>0</v>
      </c>
      <c r="DJ768" s="519">
        <v>0</v>
      </c>
      <c r="DK768" s="519">
        <v>0</v>
      </c>
      <c r="DL768" s="519">
        <v>0</v>
      </c>
      <c r="DM768" s="519">
        <v>0</v>
      </c>
      <c r="DN768" s="519">
        <v>0</v>
      </c>
      <c r="DO768" s="519">
        <v>0</v>
      </c>
      <c r="DP768" s="519">
        <v>0</v>
      </c>
      <c r="DQ768" s="519">
        <v>0</v>
      </c>
      <c r="DR768" s="519">
        <v>0</v>
      </c>
      <c r="DS768" s="519">
        <v>0</v>
      </c>
      <c r="DT768" s="519">
        <v>0</v>
      </c>
      <c r="DU768" s="519">
        <v>0</v>
      </c>
      <c r="DV768" s="519">
        <v>0</v>
      </c>
      <c r="DW768" s="519">
        <v>0</v>
      </c>
      <c r="DX768" s="519">
        <v>0</v>
      </c>
      <c r="DZ768" s="337"/>
      <c r="EA768" s="519" t="s">
        <v>1063</v>
      </c>
      <c r="EB768" s="519" t="s">
        <v>1059</v>
      </c>
      <c r="EC768" s="519">
        <v>5</v>
      </c>
      <c r="ED768" s="521" t="str">
        <f t="shared" si="38"/>
        <v>SDN300105</v>
      </c>
      <c r="EE768" s="519">
        <v>50</v>
      </c>
      <c r="EF768" s="519">
        <v>354</v>
      </c>
      <c r="EG768" s="519">
        <v>650</v>
      </c>
      <c r="EH768" s="519">
        <v>1020</v>
      </c>
      <c r="EI768" s="519">
        <v>1400</v>
      </c>
      <c r="EJ768" s="519">
        <v>1768</v>
      </c>
      <c r="EK768" s="519">
        <v>2131</v>
      </c>
      <c r="EL768" s="519">
        <v>2485</v>
      </c>
      <c r="EM768" s="519">
        <v>2833</v>
      </c>
      <c r="EN768" s="519">
        <v>3372</v>
      </c>
      <c r="EO768" s="519">
        <v>3704</v>
      </c>
      <c r="EP768" s="519">
        <v>4029</v>
      </c>
      <c r="EQ768" s="519">
        <v>4351</v>
      </c>
      <c r="ER768" s="519">
        <v>4672</v>
      </c>
      <c r="ES768" s="519">
        <v>4991</v>
      </c>
      <c r="ET768" s="519">
        <v>5248</v>
      </c>
      <c r="EU768" s="519">
        <v>5499</v>
      </c>
      <c r="EV768" s="519">
        <v>5746</v>
      </c>
      <c r="EW768" s="519">
        <v>5989</v>
      </c>
      <c r="EX768" s="519">
        <v>6228</v>
      </c>
      <c r="EY768" s="519">
        <v>6449</v>
      </c>
      <c r="EZ768" s="519">
        <v>6665</v>
      </c>
      <c r="FA768" s="519">
        <v>6879</v>
      </c>
      <c r="FB768" s="519">
        <v>7091</v>
      </c>
      <c r="FC768" s="519">
        <v>7303</v>
      </c>
      <c r="FD768" s="519">
        <v>7512</v>
      </c>
      <c r="FE768" s="519">
        <v>7719</v>
      </c>
      <c r="FF768" s="519">
        <v>7926</v>
      </c>
      <c r="FG768" s="519">
        <v>8133</v>
      </c>
      <c r="FH768" s="519">
        <v>0</v>
      </c>
      <c r="FI768" s="519">
        <v>0</v>
      </c>
      <c r="FJ768" s="519">
        <v>0</v>
      </c>
      <c r="FK768" s="519">
        <v>0</v>
      </c>
      <c r="FL768" s="519">
        <v>0</v>
      </c>
      <c r="FM768" s="519">
        <v>0</v>
      </c>
      <c r="FN768" s="519">
        <v>0</v>
      </c>
      <c r="FO768" s="519">
        <v>0</v>
      </c>
      <c r="FP768" s="519">
        <v>0</v>
      </c>
      <c r="FQ768" s="519">
        <v>0</v>
      </c>
      <c r="FR768" s="519">
        <v>0</v>
      </c>
      <c r="FS768" s="519">
        <v>0</v>
      </c>
      <c r="FT768" s="519">
        <v>0</v>
      </c>
      <c r="FU768" s="519">
        <v>0</v>
      </c>
      <c r="FV768" s="519">
        <v>0</v>
      </c>
      <c r="FW768" s="519">
        <v>0</v>
      </c>
      <c r="FX768" s="519">
        <v>0</v>
      </c>
      <c r="FY768" s="519">
        <v>0</v>
      </c>
      <c r="FZ768" s="519">
        <v>0</v>
      </c>
      <c r="GA768" s="519">
        <v>0</v>
      </c>
      <c r="GB768" s="519">
        <v>0</v>
      </c>
      <c r="GC768" s="519">
        <v>0</v>
      </c>
      <c r="GD768" s="519">
        <v>0</v>
      </c>
      <c r="GE768" s="519">
        <v>0</v>
      </c>
      <c r="GF768" s="519">
        <v>0</v>
      </c>
      <c r="GG768" s="519">
        <v>0</v>
      </c>
      <c r="GH768" s="519">
        <v>0</v>
      </c>
      <c r="GI768" s="519">
        <v>0</v>
      </c>
      <c r="GJ768" s="519">
        <v>0</v>
      </c>
      <c r="GK768" s="519">
        <v>0</v>
      </c>
      <c r="GL768" s="519">
        <v>0</v>
      </c>
      <c r="GM768" s="519">
        <v>0</v>
      </c>
      <c r="GN768" s="519">
        <v>0</v>
      </c>
      <c r="GO768" s="519">
        <v>0</v>
      </c>
      <c r="GP768" s="519">
        <v>0</v>
      </c>
      <c r="GQ768" s="519">
        <v>0</v>
      </c>
      <c r="GR768" s="519">
        <v>0</v>
      </c>
      <c r="GS768" s="519">
        <v>0</v>
      </c>
      <c r="GT768" s="519">
        <v>0</v>
      </c>
      <c r="GU768" s="519">
        <v>0</v>
      </c>
      <c r="GV768" s="519">
        <v>0</v>
      </c>
      <c r="GW768" s="519">
        <v>0</v>
      </c>
      <c r="GX768" s="519">
        <v>0</v>
      </c>
      <c r="GY768" s="519">
        <v>0</v>
      </c>
      <c r="GZ768" s="519">
        <v>0</v>
      </c>
      <c r="HA768" s="519">
        <v>0</v>
      </c>
      <c r="HB768" s="519">
        <v>0</v>
      </c>
      <c r="HC768" s="519">
        <v>0</v>
      </c>
      <c r="HD768" s="519">
        <v>0</v>
      </c>
      <c r="HE768" s="519">
        <v>0</v>
      </c>
      <c r="HF768" s="519">
        <v>0</v>
      </c>
      <c r="HG768" s="519">
        <v>0</v>
      </c>
      <c r="HH768" s="519">
        <v>0</v>
      </c>
      <c r="HI768" s="519">
        <v>0</v>
      </c>
      <c r="HJ768" s="519">
        <v>0</v>
      </c>
      <c r="HK768" s="519">
        <v>0</v>
      </c>
      <c r="HL768" s="519">
        <v>0</v>
      </c>
      <c r="HM768" s="519">
        <v>0</v>
      </c>
      <c r="HN768" s="519">
        <v>0</v>
      </c>
      <c r="HO768" s="519">
        <v>0</v>
      </c>
      <c r="HP768" s="519">
        <v>0</v>
      </c>
      <c r="HQ768" s="519">
        <v>0</v>
      </c>
      <c r="HR768" s="519">
        <v>0</v>
      </c>
      <c r="HS768" s="519">
        <v>0</v>
      </c>
      <c r="HT768" s="519">
        <v>0</v>
      </c>
      <c r="HU768" s="519">
        <v>0</v>
      </c>
      <c r="HV768" s="519">
        <v>0</v>
      </c>
      <c r="HW768" s="519">
        <v>0</v>
      </c>
      <c r="HX768" s="519">
        <v>0</v>
      </c>
      <c r="HY768" s="519">
        <v>0</v>
      </c>
      <c r="HZ768" s="519">
        <v>0</v>
      </c>
      <c r="IA768" s="519">
        <v>0</v>
      </c>
      <c r="IB768" s="519">
        <v>0</v>
      </c>
      <c r="IC768" s="519">
        <v>0</v>
      </c>
      <c r="ID768" s="519">
        <v>0</v>
      </c>
      <c r="IE768" s="519">
        <v>0</v>
      </c>
      <c r="IF768" s="519">
        <v>0</v>
      </c>
      <c r="IG768" s="519">
        <v>0</v>
      </c>
      <c r="IH768" s="519">
        <v>0</v>
      </c>
      <c r="II768" s="519">
        <v>0</v>
      </c>
      <c r="IJ768" s="519">
        <v>0</v>
      </c>
      <c r="IK768" s="519">
        <v>0</v>
      </c>
    </row>
    <row r="769" spans="2:245" hidden="1">
      <c r="B769" s="519" t="s">
        <v>1058</v>
      </c>
      <c r="C769" s="519"/>
      <c r="D769" s="519"/>
      <c r="E769" s="519"/>
      <c r="F769" s="519">
        <v>2</v>
      </c>
      <c r="G769" s="519"/>
      <c r="H769" s="519">
        <v>15</v>
      </c>
      <c r="I769" s="519">
        <v>7</v>
      </c>
      <c r="J769" s="519" t="str">
        <f t="shared" si="36"/>
        <v>SDN10021507</v>
      </c>
      <c r="K769" s="519">
        <v>772</v>
      </c>
      <c r="M769" s="337"/>
      <c r="N769" s="519" t="s">
        <v>1063</v>
      </c>
      <c r="O769" s="519" t="s">
        <v>1059</v>
      </c>
      <c r="P769" s="519">
        <v>6</v>
      </c>
      <c r="Q769" s="521" t="str">
        <f t="shared" si="37"/>
        <v>SDN300106</v>
      </c>
      <c r="R769" s="519">
        <v>16</v>
      </c>
      <c r="S769" s="519">
        <v>140</v>
      </c>
      <c r="T769" s="519">
        <v>267</v>
      </c>
      <c r="U769" s="519">
        <v>397</v>
      </c>
      <c r="V769" s="519">
        <v>529</v>
      </c>
      <c r="W769" s="519">
        <v>665</v>
      </c>
      <c r="X769" s="519">
        <v>803</v>
      </c>
      <c r="Y769" s="519">
        <v>944</v>
      </c>
      <c r="Z769" s="519">
        <v>1088</v>
      </c>
      <c r="AA769" s="519">
        <v>1647</v>
      </c>
      <c r="AB769" s="519">
        <v>1848</v>
      </c>
      <c r="AC769" s="519">
        <v>2055</v>
      </c>
      <c r="AD769" s="519">
        <v>2267</v>
      </c>
      <c r="AE769" s="519">
        <v>2485</v>
      </c>
      <c r="AF769" s="519">
        <v>2709</v>
      </c>
      <c r="AG769" s="519">
        <v>2905</v>
      </c>
      <c r="AH769" s="519">
        <v>3107</v>
      </c>
      <c r="AI769" s="519">
        <v>3314</v>
      </c>
      <c r="AJ769" s="519">
        <v>3525</v>
      </c>
      <c r="AK769" s="519">
        <v>3742</v>
      </c>
      <c r="AL769" s="519">
        <v>3955</v>
      </c>
      <c r="AM769" s="519">
        <v>4173</v>
      </c>
      <c r="AN769" s="519">
        <v>4397</v>
      </c>
      <c r="AO769" s="519">
        <v>4628</v>
      </c>
      <c r="AP769" s="519">
        <v>4866</v>
      </c>
      <c r="AQ769" s="519">
        <v>5110</v>
      </c>
      <c r="AR769" s="519">
        <v>5362</v>
      </c>
      <c r="AS769" s="519">
        <v>5621</v>
      </c>
      <c r="AT769" s="519">
        <v>5889</v>
      </c>
      <c r="AU769" s="519">
        <v>6168</v>
      </c>
      <c r="AV769" s="519">
        <v>6330</v>
      </c>
      <c r="AW769" s="519">
        <v>6499</v>
      </c>
      <c r="AX769" s="519">
        <v>6677</v>
      </c>
      <c r="AY769" s="519">
        <v>6865</v>
      </c>
      <c r="AZ769" s="519">
        <v>7064</v>
      </c>
      <c r="BA769" s="519">
        <v>7274</v>
      </c>
      <c r="BB769" s="519">
        <v>7496</v>
      </c>
      <c r="BC769" s="519">
        <v>7733</v>
      </c>
      <c r="BD769" s="519">
        <v>7987</v>
      </c>
      <c r="BE769" s="519">
        <v>8261</v>
      </c>
      <c r="BF769" s="519">
        <v>8557</v>
      </c>
      <c r="BG769" s="519">
        <v>8874</v>
      </c>
      <c r="BH769" s="519">
        <v>9217</v>
      </c>
      <c r="BI769" s="519">
        <v>9589</v>
      </c>
      <c r="BJ769" s="519">
        <v>0</v>
      </c>
      <c r="BK769" s="519">
        <v>0</v>
      </c>
      <c r="BL769" s="519">
        <v>0</v>
      </c>
      <c r="BM769" s="519">
        <v>0</v>
      </c>
      <c r="BN769" s="519">
        <v>0</v>
      </c>
      <c r="BO769" s="519">
        <v>0</v>
      </c>
      <c r="BP769" s="519">
        <v>0</v>
      </c>
      <c r="BQ769" s="519">
        <v>0</v>
      </c>
      <c r="BR769" s="519">
        <v>0</v>
      </c>
      <c r="BS769" s="519">
        <v>0</v>
      </c>
      <c r="BT769" s="519">
        <v>0</v>
      </c>
      <c r="BU769" s="519">
        <v>0</v>
      </c>
      <c r="BV769" s="519">
        <v>0</v>
      </c>
      <c r="BW769" s="519">
        <v>0</v>
      </c>
      <c r="BX769" s="519">
        <v>0</v>
      </c>
      <c r="BY769" s="519">
        <v>0</v>
      </c>
      <c r="BZ769" s="519">
        <v>0</v>
      </c>
      <c r="CA769" s="519">
        <v>0</v>
      </c>
      <c r="CB769" s="519">
        <v>0</v>
      </c>
      <c r="CC769" s="519">
        <v>0</v>
      </c>
      <c r="CD769" s="519">
        <v>0</v>
      </c>
      <c r="CE769" s="519">
        <v>0</v>
      </c>
      <c r="CF769" s="519">
        <v>0</v>
      </c>
      <c r="CG769" s="519">
        <v>0</v>
      </c>
      <c r="CH769" s="519">
        <v>0</v>
      </c>
      <c r="CI769" s="519">
        <v>0</v>
      </c>
      <c r="CJ769" s="519">
        <v>0</v>
      </c>
      <c r="CK769" s="519">
        <v>0</v>
      </c>
      <c r="CL769" s="519">
        <v>0</v>
      </c>
      <c r="CM769" s="519">
        <v>0</v>
      </c>
      <c r="CN769" s="519">
        <v>0</v>
      </c>
      <c r="CO769" s="519">
        <v>0</v>
      </c>
      <c r="CP769" s="519">
        <v>0</v>
      </c>
      <c r="CQ769" s="519">
        <v>0</v>
      </c>
      <c r="CR769" s="519">
        <v>0</v>
      </c>
      <c r="CS769" s="519">
        <v>0</v>
      </c>
      <c r="CT769" s="519">
        <v>0</v>
      </c>
      <c r="CU769" s="519">
        <v>0</v>
      </c>
      <c r="CV769" s="519">
        <v>0</v>
      </c>
      <c r="CW769" s="519">
        <v>0</v>
      </c>
      <c r="CX769" s="519">
        <v>0</v>
      </c>
      <c r="CY769" s="519">
        <v>0</v>
      </c>
      <c r="CZ769" s="519">
        <v>0</v>
      </c>
      <c r="DA769" s="519">
        <v>0</v>
      </c>
      <c r="DB769" s="519">
        <v>0</v>
      </c>
      <c r="DC769" s="519">
        <v>0</v>
      </c>
      <c r="DD769" s="519">
        <v>0</v>
      </c>
      <c r="DE769" s="519">
        <v>0</v>
      </c>
      <c r="DF769" s="519">
        <v>0</v>
      </c>
      <c r="DG769" s="519">
        <v>0</v>
      </c>
      <c r="DH769" s="519">
        <v>0</v>
      </c>
      <c r="DI769" s="519">
        <v>0</v>
      </c>
      <c r="DJ769" s="519">
        <v>0</v>
      </c>
      <c r="DK769" s="519">
        <v>0</v>
      </c>
      <c r="DL769" s="519">
        <v>0</v>
      </c>
      <c r="DM769" s="519">
        <v>0</v>
      </c>
      <c r="DN769" s="519">
        <v>0</v>
      </c>
      <c r="DO769" s="519">
        <v>0</v>
      </c>
      <c r="DP769" s="519">
        <v>0</v>
      </c>
      <c r="DQ769" s="519">
        <v>0</v>
      </c>
      <c r="DR769" s="519">
        <v>0</v>
      </c>
      <c r="DS769" s="519">
        <v>0</v>
      </c>
      <c r="DT769" s="519">
        <v>0</v>
      </c>
      <c r="DU769" s="519">
        <v>0</v>
      </c>
      <c r="DV769" s="519">
        <v>0</v>
      </c>
      <c r="DW769" s="519">
        <v>0</v>
      </c>
      <c r="DX769" s="519">
        <v>0</v>
      </c>
      <c r="DZ769" s="337"/>
      <c r="EA769" s="519" t="s">
        <v>1063</v>
      </c>
      <c r="EB769" s="519" t="s">
        <v>1059</v>
      </c>
      <c r="EC769" s="519">
        <v>6</v>
      </c>
      <c r="ED769" s="521" t="str">
        <f t="shared" si="38"/>
        <v>SDN300106</v>
      </c>
      <c r="EE769" s="519">
        <v>40</v>
      </c>
      <c r="EF769" s="519">
        <v>339</v>
      </c>
      <c r="EG769" s="519">
        <v>630</v>
      </c>
      <c r="EH769" s="519">
        <v>987</v>
      </c>
      <c r="EI769" s="519">
        <v>1358</v>
      </c>
      <c r="EJ769" s="519">
        <v>1722</v>
      </c>
      <c r="EK769" s="519">
        <v>2076</v>
      </c>
      <c r="EL769" s="519">
        <v>2425</v>
      </c>
      <c r="EM769" s="519">
        <v>2767</v>
      </c>
      <c r="EN769" s="519">
        <v>3301</v>
      </c>
      <c r="EO769" s="519">
        <v>3627</v>
      </c>
      <c r="EP769" s="519">
        <v>3951</v>
      </c>
      <c r="EQ769" s="519">
        <v>4272</v>
      </c>
      <c r="ER769" s="519">
        <v>4590</v>
      </c>
      <c r="ES769" s="519">
        <v>4904</v>
      </c>
      <c r="ET769" s="519">
        <v>5153</v>
      </c>
      <c r="EU769" s="519">
        <v>5399</v>
      </c>
      <c r="EV769" s="519">
        <v>5642</v>
      </c>
      <c r="EW769" s="519">
        <v>5879</v>
      </c>
      <c r="EX769" s="519">
        <v>6112</v>
      </c>
      <c r="EY769" s="519">
        <v>6329</v>
      </c>
      <c r="EZ769" s="519">
        <v>6540</v>
      </c>
      <c r="FA769" s="519">
        <v>6749</v>
      </c>
      <c r="FB769" s="519">
        <v>6958</v>
      </c>
      <c r="FC769" s="519">
        <v>7167</v>
      </c>
      <c r="FD769" s="519">
        <v>7372</v>
      </c>
      <c r="FE769" s="519">
        <v>7578</v>
      </c>
      <c r="FF769" s="519">
        <v>7781</v>
      </c>
      <c r="FG769" s="519">
        <v>7986</v>
      </c>
      <c r="FH769" s="519">
        <v>0</v>
      </c>
      <c r="FI769" s="519">
        <v>0</v>
      </c>
      <c r="FJ769" s="519">
        <v>0</v>
      </c>
      <c r="FK769" s="519">
        <v>0</v>
      </c>
      <c r="FL769" s="519">
        <v>0</v>
      </c>
      <c r="FM769" s="519">
        <v>0</v>
      </c>
      <c r="FN769" s="519">
        <v>0</v>
      </c>
      <c r="FO769" s="519">
        <v>0</v>
      </c>
      <c r="FP769" s="519">
        <v>0</v>
      </c>
      <c r="FQ769" s="519">
        <v>0</v>
      </c>
      <c r="FR769" s="519">
        <v>0</v>
      </c>
      <c r="FS769" s="519">
        <v>0</v>
      </c>
      <c r="FT769" s="519">
        <v>0</v>
      </c>
      <c r="FU769" s="519">
        <v>0</v>
      </c>
      <c r="FV769" s="519">
        <v>0</v>
      </c>
      <c r="FW769" s="519">
        <v>0</v>
      </c>
      <c r="FX769" s="519">
        <v>0</v>
      </c>
      <c r="FY769" s="519">
        <v>0</v>
      </c>
      <c r="FZ769" s="519">
        <v>0</v>
      </c>
      <c r="GA769" s="519">
        <v>0</v>
      </c>
      <c r="GB769" s="519">
        <v>0</v>
      </c>
      <c r="GC769" s="519">
        <v>0</v>
      </c>
      <c r="GD769" s="519">
        <v>0</v>
      </c>
      <c r="GE769" s="519">
        <v>0</v>
      </c>
      <c r="GF769" s="519">
        <v>0</v>
      </c>
      <c r="GG769" s="519">
        <v>0</v>
      </c>
      <c r="GH769" s="519">
        <v>0</v>
      </c>
      <c r="GI769" s="519">
        <v>0</v>
      </c>
      <c r="GJ769" s="519">
        <v>0</v>
      </c>
      <c r="GK769" s="519">
        <v>0</v>
      </c>
      <c r="GL769" s="519">
        <v>0</v>
      </c>
      <c r="GM769" s="519">
        <v>0</v>
      </c>
      <c r="GN769" s="519">
        <v>0</v>
      </c>
      <c r="GO769" s="519">
        <v>0</v>
      </c>
      <c r="GP769" s="519">
        <v>0</v>
      </c>
      <c r="GQ769" s="519">
        <v>0</v>
      </c>
      <c r="GR769" s="519">
        <v>0</v>
      </c>
      <c r="GS769" s="519">
        <v>0</v>
      </c>
      <c r="GT769" s="519">
        <v>0</v>
      </c>
      <c r="GU769" s="519">
        <v>0</v>
      </c>
      <c r="GV769" s="519">
        <v>0</v>
      </c>
      <c r="GW769" s="519">
        <v>0</v>
      </c>
      <c r="GX769" s="519">
        <v>0</v>
      </c>
      <c r="GY769" s="519">
        <v>0</v>
      </c>
      <c r="GZ769" s="519">
        <v>0</v>
      </c>
      <c r="HA769" s="519">
        <v>0</v>
      </c>
      <c r="HB769" s="519">
        <v>0</v>
      </c>
      <c r="HC769" s="519">
        <v>0</v>
      </c>
      <c r="HD769" s="519">
        <v>0</v>
      </c>
      <c r="HE769" s="519">
        <v>0</v>
      </c>
      <c r="HF769" s="519">
        <v>0</v>
      </c>
      <c r="HG769" s="519">
        <v>0</v>
      </c>
      <c r="HH769" s="519">
        <v>0</v>
      </c>
      <c r="HI769" s="519">
        <v>0</v>
      </c>
      <c r="HJ769" s="519">
        <v>0</v>
      </c>
      <c r="HK769" s="519">
        <v>0</v>
      </c>
      <c r="HL769" s="519">
        <v>0</v>
      </c>
      <c r="HM769" s="519">
        <v>0</v>
      </c>
      <c r="HN769" s="519">
        <v>0</v>
      </c>
      <c r="HO769" s="519">
        <v>0</v>
      </c>
      <c r="HP769" s="519">
        <v>0</v>
      </c>
      <c r="HQ769" s="519">
        <v>0</v>
      </c>
      <c r="HR769" s="519">
        <v>0</v>
      </c>
      <c r="HS769" s="519">
        <v>0</v>
      </c>
      <c r="HT769" s="519">
        <v>0</v>
      </c>
      <c r="HU769" s="519">
        <v>0</v>
      </c>
      <c r="HV769" s="519">
        <v>0</v>
      </c>
      <c r="HW769" s="519">
        <v>0</v>
      </c>
      <c r="HX769" s="519">
        <v>0</v>
      </c>
      <c r="HY769" s="519">
        <v>0</v>
      </c>
      <c r="HZ769" s="519">
        <v>0</v>
      </c>
      <c r="IA769" s="519">
        <v>0</v>
      </c>
      <c r="IB769" s="519">
        <v>0</v>
      </c>
      <c r="IC769" s="519">
        <v>0</v>
      </c>
      <c r="ID769" s="519">
        <v>0</v>
      </c>
      <c r="IE769" s="519">
        <v>0</v>
      </c>
      <c r="IF769" s="519">
        <v>0</v>
      </c>
      <c r="IG769" s="519">
        <v>0</v>
      </c>
      <c r="IH769" s="519">
        <v>0</v>
      </c>
      <c r="II769" s="519">
        <v>0</v>
      </c>
      <c r="IJ769" s="519">
        <v>0</v>
      </c>
      <c r="IK769" s="519">
        <v>0</v>
      </c>
    </row>
    <row r="770" spans="2:245" hidden="1">
      <c r="B770" s="519" t="s">
        <v>1058</v>
      </c>
      <c r="C770" s="519"/>
      <c r="D770" s="519"/>
      <c r="E770" s="519"/>
      <c r="F770" s="519">
        <v>2</v>
      </c>
      <c r="G770" s="519"/>
      <c r="H770" s="519">
        <v>15</v>
      </c>
      <c r="I770" s="519">
        <v>8</v>
      </c>
      <c r="J770" s="519" t="str">
        <f t="shared" si="36"/>
        <v>SDN10021508</v>
      </c>
      <c r="K770" s="519">
        <v>772</v>
      </c>
      <c r="M770" s="337"/>
      <c r="N770" s="519" t="s">
        <v>1063</v>
      </c>
      <c r="O770" s="519" t="s">
        <v>1059</v>
      </c>
      <c r="P770" s="519">
        <v>7</v>
      </c>
      <c r="Q770" s="521" t="str">
        <f t="shared" si="37"/>
        <v>SDN300107</v>
      </c>
      <c r="R770" s="519">
        <v>11</v>
      </c>
      <c r="S770" s="519">
        <v>134</v>
      </c>
      <c r="T770" s="519">
        <v>258</v>
      </c>
      <c r="U770" s="519">
        <v>386</v>
      </c>
      <c r="V770" s="519">
        <v>516</v>
      </c>
      <c r="W770" s="519">
        <v>649</v>
      </c>
      <c r="X770" s="519">
        <v>785</v>
      </c>
      <c r="Y770" s="519">
        <v>923</v>
      </c>
      <c r="Z770" s="519">
        <v>1064</v>
      </c>
      <c r="AA770" s="519">
        <v>1613</v>
      </c>
      <c r="AB770" s="519">
        <v>1811</v>
      </c>
      <c r="AC770" s="519">
        <v>2014</v>
      </c>
      <c r="AD770" s="519">
        <v>2223</v>
      </c>
      <c r="AE770" s="519">
        <v>2438</v>
      </c>
      <c r="AF770" s="519">
        <v>2657</v>
      </c>
      <c r="AG770" s="519">
        <v>2851</v>
      </c>
      <c r="AH770" s="519">
        <v>3049</v>
      </c>
      <c r="AI770" s="519">
        <v>3251</v>
      </c>
      <c r="AJ770" s="519">
        <v>3459</v>
      </c>
      <c r="AK770" s="519">
        <v>3672</v>
      </c>
      <c r="AL770" s="519">
        <v>3881</v>
      </c>
      <c r="AM770" s="519">
        <v>4096</v>
      </c>
      <c r="AN770" s="519">
        <v>4317</v>
      </c>
      <c r="AO770" s="519">
        <v>4544</v>
      </c>
      <c r="AP770" s="519">
        <v>4778</v>
      </c>
      <c r="AQ770" s="519">
        <v>5019</v>
      </c>
      <c r="AR770" s="519">
        <v>5267</v>
      </c>
      <c r="AS770" s="519">
        <v>5523</v>
      </c>
      <c r="AT770" s="519">
        <v>5790</v>
      </c>
      <c r="AU770" s="519">
        <v>6065</v>
      </c>
      <c r="AV770" s="519">
        <v>6227</v>
      </c>
      <c r="AW770" s="519">
        <v>6398</v>
      </c>
      <c r="AX770" s="519">
        <v>6578</v>
      </c>
      <c r="AY770" s="519">
        <v>6767</v>
      </c>
      <c r="AZ770" s="519">
        <v>6968</v>
      </c>
      <c r="BA770" s="519">
        <v>7181</v>
      </c>
      <c r="BB770" s="519">
        <v>7407</v>
      </c>
      <c r="BC770" s="519">
        <v>7650</v>
      </c>
      <c r="BD770" s="519">
        <v>7912</v>
      </c>
      <c r="BE770" s="519">
        <v>8195</v>
      </c>
      <c r="BF770" s="519">
        <v>8498</v>
      </c>
      <c r="BG770" s="519">
        <v>8826</v>
      </c>
      <c r="BH770" s="519">
        <v>9182</v>
      </c>
      <c r="BI770" s="519">
        <v>9574</v>
      </c>
      <c r="BJ770" s="519">
        <v>0</v>
      </c>
      <c r="BK770" s="519">
        <v>0</v>
      </c>
      <c r="BL770" s="519">
        <v>0</v>
      </c>
      <c r="BM770" s="519">
        <v>0</v>
      </c>
      <c r="BN770" s="519">
        <v>0</v>
      </c>
      <c r="BO770" s="519">
        <v>0</v>
      </c>
      <c r="BP770" s="519">
        <v>0</v>
      </c>
      <c r="BQ770" s="519">
        <v>0</v>
      </c>
      <c r="BR770" s="519">
        <v>0</v>
      </c>
      <c r="BS770" s="519">
        <v>0</v>
      </c>
      <c r="BT770" s="519">
        <v>0</v>
      </c>
      <c r="BU770" s="519">
        <v>0</v>
      </c>
      <c r="BV770" s="519">
        <v>0</v>
      </c>
      <c r="BW770" s="519">
        <v>0</v>
      </c>
      <c r="BX770" s="519">
        <v>0</v>
      </c>
      <c r="BY770" s="519">
        <v>0</v>
      </c>
      <c r="BZ770" s="519">
        <v>0</v>
      </c>
      <c r="CA770" s="519">
        <v>0</v>
      </c>
      <c r="CB770" s="519">
        <v>0</v>
      </c>
      <c r="CC770" s="519">
        <v>0</v>
      </c>
      <c r="CD770" s="519">
        <v>0</v>
      </c>
      <c r="CE770" s="519">
        <v>0</v>
      </c>
      <c r="CF770" s="519">
        <v>0</v>
      </c>
      <c r="CG770" s="519">
        <v>0</v>
      </c>
      <c r="CH770" s="519">
        <v>0</v>
      </c>
      <c r="CI770" s="519">
        <v>0</v>
      </c>
      <c r="CJ770" s="519">
        <v>0</v>
      </c>
      <c r="CK770" s="519">
        <v>0</v>
      </c>
      <c r="CL770" s="519">
        <v>0</v>
      </c>
      <c r="CM770" s="519">
        <v>0</v>
      </c>
      <c r="CN770" s="519">
        <v>0</v>
      </c>
      <c r="CO770" s="519">
        <v>0</v>
      </c>
      <c r="CP770" s="519">
        <v>0</v>
      </c>
      <c r="CQ770" s="519">
        <v>0</v>
      </c>
      <c r="CR770" s="519">
        <v>0</v>
      </c>
      <c r="CS770" s="519">
        <v>0</v>
      </c>
      <c r="CT770" s="519">
        <v>0</v>
      </c>
      <c r="CU770" s="519">
        <v>0</v>
      </c>
      <c r="CV770" s="519">
        <v>0</v>
      </c>
      <c r="CW770" s="519">
        <v>0</v>
      </c>
      <c r="CX770" s="519">
        <v>0</v>
      </c>
      <c r="CY770" s="519">
        <v>0</v>
      </c>
      <c r="CZ770" s="519">
        <v>0</v>
      </c>
      <c r="DA770" s="519">
        <v>0</v>
      </c>
      <c r="DB770" s="519">
        <v>0</v>
      </c>
      <c r="DC770" s="519">
        <v>0</v>
      </c>
      <c r="DD770" s="519">
        <v>0</v>
      </c>
      <c r="DE770" s="519">
        <v>0</v>
      </c>
      <c r="DF770" s="519">
        <v>0</v>
      </c>
      <c r="DG770" s="519">
        <v>0</v>
      </c>
      <c r="DH770" s="519">
        <v>0</v>
      </c>
      <c r="DI770" s="519">
        <v>0</v>
      </c>
      <c r="DJ770" s="519">
        <v>0</v>
      </c>
      <c r="DK770" s="519">
        <v>0</v>
      </c>
      <c r="DL770" s="519">
        <v>0</v>
      </c>
      <c r="DM770" s="519">
        <v>0</v>
      </c>
      <c r="DN770" s="519">
        <v>0</v>
      </c>
      <c r="DO770" s="519">
        <v>0</v>
      </c>
      <c r="DP770" s="519">
        <v>0</v>
      </c>
      <c r="DQ770" s="519">
        <v>0</v>
      </c>
      <c r="DR770" s="519">
        <v>0</v>
      </c>
      <c r="DS770" s="519">
        <v>0</v>
      </c>
      <c r="DT770" s="519">
        <v>0</v>
      </c>
      <c r="DU770" s="519">
        <v>0</v>
      </c>
      <c r="DV770" s="519">
        <v>0</v>
      </c>
      <c r="DW770" s="519">
        <v>0</v>
      </c>
      <c r="DX770" s="519">
        <v>0</v>
      </c>
      <c r="DZ770" s="337"/>
      <c r="EA770" s="519" t="s">
        <v>1063</v>
      </c>
      <c r="EB770" s="519" t="s">
        <v>1059</v>
      </c>
      <c r="EC770" s="519">
        <v>7</v>
      </c>
      <c r="ED770" s="521" t="str">
        <f t="shared" si="38"/>
        <v>SDN300107</v>
      </c>
      <c r="EE770" s="519">
        <v>27</v>
      </c>
      <c r="EF770" s="519">
        <v>325</v>
      </c>
      <c r="EG770" s="519">
        <v>609</v>
      </c>
      <c r="EH770" s="519">
        <v>951</v>
      </c>
      <c r="EI770" s="519">
        <v>1318</v>
      </c>
      <c r="EJ770" s="519">
        <v>1673</v>
      </c>
      <c r="EK770" s="519">
        <v>2021</v>
      </c>
      <c r="EL770" s="519">
        <v>2362</v>
      </c>
      <c r="EM770" s="519">
        <v>2698</v>
      </c>
      <c r="EN770" s="519">
        <v>3231</v>
      </c>
      <c r="EO770" s="519">
        <v>3552</v>
      </c>
      <c r="EP770" s="519">
        <v>3871</v>
      </c>
      <c r="EQ770" s="519">
        <v>4187</v>
      </c>
      <c r="ER770" s="519">
        <v>4500</v>
      </c>
      <c r="ES770" s="519">
        <v>4806</v>
      </c>
      <c r="ET770" s="519">
        <v>5051</v>
      </c>
      <c r="EU770" s="519">
        <v>5292</v>
      </c>
      <c r="EV770" s="519">
        <v>5527</v>
      </c>
      <c r="EW770" s="519">
        <v>5760</v>
      </c>
      <c r="EX770" s="519">
        <v>5988</v>
      </c>
      <c r="EY770" s="519">
        <v>6199</v>
      </c>
      <c r="EZ770" s="519">
        <v>6407</v>
      </c>
      <c r="FA770" s="519">
        <v>6613</v>
      </c>
      <c r="FB770" s="519">
        <v>6819</v>
      </c>
      <c r="FC770" s="519">
        <v>7022</v>
      </c>
      <c r="FD770" s="519">
        <v>7226</v>
      </c>
      <c r="FE770" s="519">
        <v>7427</v>
      </c>
      <c r="FF770" s="519">
        <v>7630</v>
      </c>
      <c r="FG770" s="519">
        <v>7835</v>
      </c>
      <c r="FH770" s="519">
        <v>0</v>
      </c>
      <c r="FI770" s="519">
        <v>0</v>
      </c>
      <c r="FJ770" s="519">
        <v>0</v>
      </c>
      <c r="FK770" s="519">
        <v>0</v>
      </c>
      <c r="FL770" s="519">
        <v>0</v>
      </c>
      <c r="FM770" s="519">
        <v>0</v>
      </c>
      <c r="FN770" s="519">
        <v>0</v>
      </c>
      <c r="FO770" s="519">
        <v>0</v>
      </c>
      <c r="FP770" s="519">
        <v>0</v>
      </c>
      <c r="FQ770" s="519">
        <v>0</v>
      </c>
      <c r="FR770" s="519">
        <v>0</v>
      </c>
      <c r="FS770" s="519">
        <v>0</v>
      </c>
      <c r="FT770" s="519">
        <v>0</v>
      </c>
      <c r="FU770" s="519">
        <v>0</v>
      </c>
      <c r="FV770" s="519">
        <v>0</v>
      </c>
      <c r="FW770" s="519">
        <v>0</v>
      </c>
      <c r="FX770" s="519">
        <v>0</v>
      </c>
      <c r="FY770" s="519">
        <v>0</v>
      </c>
      <c r="FZ770" s="519">
        <v>0</v>
      </c>
      <c r="GA770" s="519">
        <v>0</v>
      </c>
      <c r="GB770" s="519">
        <v>0</v>
      </c>
      <c r="GC770" s="519">
        <v>0</v>
      </c>
      <c r="GD770" s="519">
        <v>0</v>
      </c>
      <c r="GE770" s="519">
        <v>0</v>
      </c>
      <c r="GF770" s="519">
        <v>0</v>
      </c>
      <c r="GG770" s="519">
        <v>0</v>
      </c>
      <c r="GH770" s="519">
        <v>0</v>
      </c>
      <c r="GI770" s="519">
        <v>0</v>
      </c>
      <c r="GJ770" s="519">
        <v>0</v>
      </c>
      <c r="GK770" s="519">
        <v>0</v>
      </c>
      <c r="GL770" s="519">
        <v>0</v>
      </c>
      <c r="GM770" s="519">
        <v>0</v>
      </c>
      <c r="GN770" s="519">
        <v>0</v>
      </c>
      <c r="GO770" s="519">
        <v>0</v>
      </c>
      <c r="GP770" s="519">
        <v>0</v>
      </c>
      <c r="GQ770" s="519">
        <v>0</v>
      </c>
      <c r="GR770" s="519">
        <v>0</v>
      </c>
      <c r="GS770" s="519">
        <v>0</v>
      </c>
      <c r="GT770" s="519">
        <v>0</v>
      </c>
      <c r="GU770" s="519">
        <v>0</v>
      </c>
      <c r="GV770" s="519">
        <v>0</v>
      </c>
      <c r="GW770" s="519">
        <v>0</v>
      </c>
      <c r="GX770" s="519">
        <v>0</v>
      </c>
      <c r="GY770" s="519">
        <v>0</v>
      </c>
      <c r="GZ770" s="519">
        <v>0</v>
      </c>
      <c r="HA770" s="519">
        <v>0</v>
      </c>
      <c r="HB770" s="519">
        <v>0</v>
      </c>
      <c r="HC770" s="519">
        <v>0</v>
      </c>
      <c r="HD770" s="519">
        <v>0</v>
      </c>
      <c r="HE770" s="519">
        <v>0</v>
      </c>
      <c r="HF770" s="519">
        <v>0</v>
      </c>
      <c r="HG770" s="519">
        <v>0</v>
      </c>
      <c r="HH770" s="519">
        <v>0</v>
      </c>
      <c r="HI770" s="519">
        <v>0</v>
      </c>
      <c r="HJ770" s="519">
        <v>0</v>
      </c>
      <c r="HK770" s="519">
        <v>0</v>
      </c>
      <c r="HL770" s="519">
        <v>0</v>
      </c>
      <c r="HM770" s="519">
        <v>0</v>
      </c>
      <c r="HN770" s="519">
        <v>0</v>
      </c>
      <c r="HO770" s="519">
        <v>0</v>
      </c>
      <c r="HP770" s="519">
        <v>0</v>
      </c>
      <c r="HQ770" s="519">
        <v>0</v>
      </c>
      <c r="HR770" s="519">
        <v>0</v>
      </c>
      <c r="HS770" s="519">
        <v>0</v>
      </c>
      <c r="HT770" s="519">
        <v>0</v>
      </c>
      <c r="HU770" s="519">
        <v>0</v>
      </c>
      <c r="HV770" s="519">
        <v>0</v>
      </c>
      <c r="HW770" s="519">
        <v>0</v>
      </c>
      <c r="HX770" s="519">
        <v>0</v>
      </c>
      <c r="HY770" s="519">
        <v>0</v>
      </c>
      <c r="HZ770" s="519">
        <v>0</v>
      </c>
      <c r="IA770" s="519">
        <v>0</v>
      </c>
      <c r="IB770" s="519">
        <v>0</v>
      </c>
      <c r="IC770" s="519">
        <v>0</v>
      </c>
      <c r="ID770" s="519">
        <v>0</v>
      </c>
      <c r="IE770" s="519">
        <v>0</v>
      </c>
      <c r="IF770" s="519">
        <v>0</v>
      </c>
      <c r="IG770" s="519">
        <v>0</v>
      </c>
      <c r="IH770" s="519">
        <v>0</v>
      </c>
      <c r="II770" s="519">
        <v>0</v>
      </c>
      <c r="IJ770" s="519">
        <v>0</v>
      </c>
      <c r="IK770" s="519">
        <v>0</v>
      </c>
    </row>
    <row r="771" spans="2:245" hidden="1">
      <c r="B771" s="519" t="s">
        <v>1058</v>
      </c>
      <c r="C771" s="519"/>
      <c r="D771" s="519"/>
      <c r="E771" s="519"/>
      <c r="F771" s="519">
        <v>2</v>
      </c>
      <c r="G771" s="519"/>
      <c r="H771" s="519">
        <v>15</v>
      </c>
      <c r="I771" s="519">
        <v>9</v>
      </c>
      <c r="J771" s="519" t="str">
        <f t="shared" si="36"/>
        <v>SDN10021509</v>
      </c>
      <c r="K771" s="519">
        <v>772</v>
      </c>
      <c r="M771" s="337"/>
      <c r="N771" s="519" t="s">
        <v>1063</v>
      </c>
      <c r="O771" s="519" t="s">
        <v>1059</v>
      </c>
      <c r="P771" s="519">
        <v>8</v>
      </c>
      <c r="Q771" s="521" t="str">
        <f t="shared" si="37"/>
        <v>SDN300108</v>
      </c>
      <c r="R771" s="519">
        <v>7</v>
      </c>
      <c r="S771" s="519">
        <v>127</v>
      </c>
      <c r="T771" s="519">
        <v>249</v>
      </c>
      <c r="U771" s="519">
        <v>374</v>
      </c>
      <c r="V771" s="519">
        <v>502</v>
      </c>
      <c r="W771" s="519">
        <v>632</v>
      </c>
      <c r="X771" s="519">
        <v>765</v>
      </c>
      <c r="Y771" s="519">
        <v>901</v>
      </c>
      <c r="Z771" s="519">
        <v>1040</v>
      </c>
      <c r="AA771" s="519">
        <v>1577</v>
      </c>
      <c r="AB771" s="519">
        <v>1772</v>
      </c>
      <c r="AC771" s="519">
        <v>1972</v>
      </c>
      <c r="AD771" s="519">
        <v>2178</v>
      </c>
      <c r="AE771" s="519">
        <v>2388</v>
      </c>
      <c r="AF771" s="519">
        <v>2603</v>
      </c>
      <c r="AG771" s="519">
        <v>2793</v>
      </c>
      <c r="AH771" s="519">
        <v>2987</v>
      </c>
      <c r="AI771" s="519">
        <v>3186</v>
      </c>
      <c r="AJ771" s="519">
        <v>3389</v>
      </c>
      <c r="AK771" s="519">
        <v>3599</v>
      </c>
      <c r="AL771" s="519">
        <v>3804</v>
      </c>
      <c r="AM771" s="519">
        <v>4015</v>
      </c>
      <c r="AN771" s="519">
        <v>4232</v>
      </c>
      <c r="AO771" s="519">
        <v>4455</v>
      </c>
      <c r="AP771" s="519">
        <v>4685</v>
      </c>
      <c r="AQ771" s="519">
        <v>4922</v>
      </c>
      <c r="AR771" s="519">
        <v>5167</v>
      </c>
      <c r="AS771" s="519">
        <v>5422</v>
      </c>
      <c r="AT771" s="519">
        <v>5685</v>
      </c>
      <c r="AU771" s="519">
        <v>5958</v>
      </c>
      <c r="AV771" s="519">
        <v>6121</v>
      </c>
      <c r="AW771" s="519">
        <v>6293</v>
      </c>
      <c r="AX771" s="519">
        <v>6474</v>
      </c>
      <c r="AY771" s="519">
        <v>6666</v>
      </c>
      <c r="AZ771" s="519">
        <v>6868</v>
      </c>
      <c r="BA771" s="519">
        <v>7084</v>
      </c>
      <c r="BB771" s="519">
        <v>7316</v>
      </c>
      <c r="BC771" s="519">
        <v>7567</v>
      </c>
      <c r="BD771" s="519">
        <v>7836</v>
      </c>
      <c r="BE771" s="519">
        <v>8126</v>
      </c>
      <c r="BF771" s="519">
        <v>8438</v>
      </c>
      <c r="BG771" s="519">
        <v>8778</v>
      </c>
      <c r="BH771" s="519">
        <v>9153</v>
      </c>
      <c r="BI771" s="519">
        <v>9559</v>
      </c>
      <c r="BJ771" s="519">
        <v>0</v>
      </c>
      <c r="BK771" s="519">
        <v>0</v>
      </c>
      <c r="BL771" s="519">
        <v>0</v>
      </c>
      <c r="BM771" s="519">
        <v>0</v>
      </c>
      <c r="BN771" s="519">
        <v>0</v>
      </c>
      <c r="BO771" s="519">
        <v>0</v>
      </c>
      <c r="BP771" s="519">
        <v>0</v>
      </c>
      <c r="BQ771" s="519">
        <v>0</v>
      </c>
      <c r="BR771" s="519">
        <v>0</v>
      </c>
      <c r="BS771" s="519">
        <v>0</v>
      </c>
      <c r="BT771" s="519">
        <v>0</v>
      </c>
      <c r="BU771" s="519">
        <v>0</v>
      </c>
      <c r="BV771" s="519">
        <v>0</v>
      </c>
      <c r="BW771" s="519">
        <v>0</v>
      </c>
      <c r="BX771" s="519">
        <v>0</v>
      </c>
      <c r="BY771" s="519">
        <v>0</v>
      </c>
      <c r="BZ771" s="519">
        <v>0</v>
      </c>
      <c r="CA771" s="519">
        <v>0</v>
      </c>
      <c r="CB771" s="519">
        <v>0</v>
      </c>
      <c r="CC771" s="519">
        <v>0</v>
      </c>
      <c r="CD771" s="519">
        <v>0</v>
      </c>
      <c r="CE771" s="519">
        <v>0</v>
      </c>
      <c r="CF771" s="519">
        <v>0</v>
      </c>
      <c r="CG771" s="519">
        <v>0</v>
      </c>
      <c r="CH771" s="519">
        <v>0</v>
      </c>
      <c r="CI771" s="519">
        <v>0</v>
      </c>
      <c r="CJ771" s="519">
        <v>0</v>
      </c>
      <c r="CK771" s="519">
        <v>0</v>
      </c>
      <c r="CL771" s="519">
        <v>0</v>
      </c>
      <c r="CM771" s="519">
        <v>0</v>
      </c>
      <c r="CN771" s="519">
        <v>0</v>
      </c>
      <c r="CO771" s="519">
        <v>0</v>
      </c>
      <c r="CP771" s="519">
        <v>0</v>
      </c>
      <c r="CQ771" s="519">
        <v>0</v>
      </c>
      <c r="CR771" s="519">
        <v>0</v>
      </c>
      <c r="CS771" s="519">
        <v>0</v>
      </c>
      <c r="CT771" s="519">
        <v>0</v>
      </c>
      <c r="CU771" s="519">
        <v>0</v>
      </c>
      <c r="CV771" s="519">
        <v>0</v>
      </c>
      <c r="CW771" s="519">
        <v>0</v>
      </c>
      <c r="CX771" s="519">
        <v>0</v>
      </c>
      <c r="CY771" s="519">
        <v>0</v>
      </c>
      <c r="CZ771" s="519">
        <v>0</v>
      </c>
      <c r="DA771" s="519">
        <v>0</v>
      </c>
      <c r="DB771" s="519">
        <v>0</v>
      </c>
      <c r="DC771" s="519">
        <v>0</v>
      </c>
      <c r="DD771" s="519">
        <v>0</v>
      </c>
      <c r="DE771" s="519">
        <v>0</v>
      </c>
      <c r="DF771" s="519">
        <v>0</v>
      </c>
      <c r="DG771" s="519">
        <v>0</v>
      </c>
      <c r="DH771" s="519">
        <v>0</v>
      </c>
      <c r="DI771" s="519">
        <v>0</v>
      </c>
      <c r="DJ771" s="519">
        <v>0</v>
      </c>
      <c r="DK771" s="519">
        <v>0</v>
      </c>
      <c r="DL771" s="519">
        <v>0</v>
      </c>
      <c r="DM771" s="519">
        <v>0</v>
      </c>
      <c r="DN771" s="519">
        <v>0</v>
      </c>
      <c r="DO771" s="519">
        <v>0</v>
      </c>
      <c r="DP771" s="519">
        <v>0</v>
      </c>
      <c r="DQ771" s="519">
        <v>0</v>
      </c>
      <c r="DR771" s="519">
        <v>0</v>
      </c>
      <c r="DS771" s="519">
        <v>0</v>
      </c>
      <c r="DT771" s="519">
        <v>0</v>
      </c>
      <c r="DU771" s="519">
        <v>0</v>
      </c>
      <c r="DV771" s="519">
        <v>0</v>
      </c>
      <c r="DW771" s="519">
        <v>0</v>
      </c>
      <c r="DX771" s="519">
        <v>0</v>
      </c>
      <c r="DZ771" s="337"/>
      <c r="EA771" s="519" t="s">
        <v>1063</v>
      </c>
      <c r="EB771" s="519" t="s">
        <v>1059</v>
      </c>
      <c r="EC771" s="519">
        <v>8</v>
      </c>
      <c r="ED771" s="521" t="str">
        <f t="shared" si="38"/>
        <v>SDN300108</v>
      </c>
      <c r="EE771" s="519">
        <v>17</v>
      </c>
      <c r="EF771" s="519">
        <v>308</v>
      </c>
      <c r="EG771" s="519">
        <v>587</v>
      </c>
      <c r="EH771" s="519">
        <v>916</v>
      </c>
      <c r="EI771" s="519">
        <v>1274</v>
      </c>
      <c r="EJ771" s="519">
        <v>1622</v>
      </c>
      <c r="EK771" s="519">
        <v>1962</v>
      </c>
      <c r="EL771" s="519">
        <v>2298</v>
      </c>
      <c r="EM771" s="519">
        <v>2629</v>
      </c>
      <c r="EN771" s="519">
        <v>3155</v>
      </c>
      <c r="EO771" s="519">
        <v>3474</v>
      </c>
      <c r="EP771" s="519">
        <v>3789</v>
      </c>
      <c r="EQ771" s="519">
        <v>4101</v>
      </c>
      <c r="ER771" s="519">
        <v>4403</v>
      </c>
      <c r="ES771" s="519">
        <v>4703</v>
      </c>
      <c r="ET771" s="519">
        <v>4942</v>
      </c>
      <c r="EU771" s="519">
        <v>5178</v>
      </c>
      <c r="EV771" s="519">
        <v>5408</v>
      </c>
      <c r="EW771" s="519">
        <v>5633</v>
      </c>
      <c r="EX771" s="519">
        <v>5858</v>
      </c>
      <c r="EY771" s="519">
        <v>6063</v>
      </c>
      <c r="EZ771" s="519">
        <v>6267</v>
      </c>
      <c r="FA771" s="519">
        <v>6469</v>
      </c>
      <c r="FB771" s="519">
        <v>6669</v>
      </c>
      <c r="FC771" s="519">
        <v>6870</v>
      </c>
      <c r="FD771" s="519">
        <v>7069</v>
      </c>
      <c r="FE771" s="519">
        <v>7268</v>
      </c>
      <c r="FF771" s="519">
        <v>7472</v>
      </c>
      <c r="FG771" s="519">
        <v>7674</v>
      </c>
      <c r="FH771" s="519">
        <v>0</v>
      </c>
      <c r="FI771" s="519">
        <v>0</v>
      </c>
      <c r="FJ771" s="519">
        <v>0</v>
      </c>
      <c r="FK771" s="519">
        <v>0</v>
      </c>
      <c r="FL771" s="519">
        <v>0</v>
      </c>
      <c r="FM771" s="519">
        <v>0</v>
      </c>
      <c r="FN771" s="519">
        <v>0</v>
      </c>
      <c r="FO771" s="519">
        <v>0</v>
      </c>
      <c r="FP771" s="519">
        <v>0</v>
      </c>
      <c r="FQ771" s="519">
        <v>0</v>
      </c>
      <c r="FR771" s="519">
        <v>0</v>
      </c>
      <c r="FS771" s="519">
        <v>0</v>
      </c>
      <c r="FT771" s="519">
        <v>0</v>
      </c>
      <c r="FU771" s="519">
        <v>0</v>
      </c>
      <c r="FV771" s="519">
        <v>0</v>
      </c>
      <c r="FW771" s="519">
        <v>0</v>
      </c>
      <c r="FX771" s="519">
        <v>0</v>
      </c>
      <c r="FY771" s="519">
        <v>0</v>
      </c>
      <c r="FZ771" s="519">
        <v>0</v>
      </c>
      <c r="GA771" s="519">
        <v>0</v>
      </c>
      <c r="GB771" s="519">
        <v>0</v>
      </c>
      <c r="GC771" s="519">
        <v>0</v>
      </c>
      <c r="GD771" s="519">
        <v>0</v>
      </c>
      <c r="GE771" s="519">
        <v>0</v>
      </c>
      <c r="GF771" s="519">
        <v>0</v>
      </c>
      <c r="GG771" s="519">
        <v>0</v>
      </c>
      <c r="GH771" s="519">
        <v>0</v>
      </c>
      <c r="GI771" s="519">
        <v>0</v>
      </c>
      <c r="GJ771" s="519">
        <v>0</v>
      </c>
      <c r="GK771" s="519">
        <v>0</v>
      </c>
      <c r="GL771" s="519">
        <v>0</v>
      </c>
      <c r="GM771" s="519">
        <v>0</v>
      </c>
      <c r="GN771" s="519">
        <v>0</v>
      </c>
      <c r="GO771" s="519">
        <v>0</v>
      </c>
      <c r="GP771" s="519">
        <v>0</v>
      </c>
      <c r="GQ771" s="519">
        <v>0</v>
      </c>
      <c r="GR771" s="519">
        <v>0</v>
      </c>
      <c r="GS771" s="519">
        <v>0</v>
      </c>
      <c r="GT771" s="519">
        <v>0</v>
      </c>
      <c r="GU771" s="519">
        <v>0</v>
      </c>
      <c r="GV771" s="519">
        <v>0</v>
      </c>
      <c r="GW771" s="519">
        <v>0</v>
      </c>
      <c r="GX771" s="519">
        <v>0</v>
      </c>
      <c r="GY771" s="519">
        <v>0</v>
      </c>
      <c r="GZ771" s="519">
        <v>0</v>
      </c>
      <c r="HA771" s="519">
        <v>0</v>
      </c>
      <c r="HB771" s="519">
        <v>0</v>
      </c>
      <c r="HC771" s="519">
        <v>0</v>
      </c>
      <c r="HD771" s="519">
        <v>0</v>
      </c>
      <c r="HE771" s="519">
        <v>0</v>
      </c>
      <c r="HF771" s="519">
        <v>0</v>
      </c>
      <c r="HG771" s="519">
        <v>0</v>
      </c>
      <c r="HH771" s="519">
        <v>0</v>
      </c>
      <c r="HI771" s="519">
        <v>0</v>
      </c>
      <c r="HJ771" s="519">
        <v>0</v>
      </c>
      <c r="HK771" s="519">
        <v>0</v>
      </c>
      <c r="HL771" s="519">
        <v>0</v>
      </c>
      <c r="HM771" s="519">
        <v>0</v>
      </c>
      <c r="HN771" s="519">
        <v>0</v>
      </c>
      <c r="HO771" s="519">
        <v>0</v>
      </c>
      <c r="HP771" s="519">
        <v>0</v>
      </c>
      <c r="HQ771" s="519">
        <v>0</v>
      </c>
      <c r="HR771" s="519">
        <v>0</v>
      </c>
      <c r="HS771" s="519">
        <v>0</v>
      </c>
      <c r="HT771" s="519">
        <v>0</v>
      </c>
      <c r="HU771" s="519">
        <v>0</v>
      </c>
      <c r="HV771" s="519">
        <v>0</v>
      </c>
      <c r="HW771" s="519">
        <v>0</v>
      </c>
      <c r="HX771" s="519">
        <v>0</v>
      </c>
      <c r="HY771" s="519">
        <v>0</v>
      </c>
      <c r="HZ771" s="519">
        <v>0</v>
      </c>
      <c r="IA771" s="519">
        <v>0</v>
      </c>
      <c r="IB771" s="519">
        <v>0</v>
      </c>
      <c r="IC771" s="519">
        <v>0</v>
      </c>
      <c r="ID771" s="519">
        <v>0</v>
      </c>
      <c r="IE771" s="519">
        <v>0</v>
      </c>
      <c r="IF771" s="519">
        <v>0</v>
      </c>
      <c r="IG771" s="519">
        <v>0</v>
      </c>
      <c r="IH771" s="519">
        <v>0</v>
      </c>
      <c r="II771" s="519">
        <v>0</v>
      </c>
      <c r="IJ771" s="519">
        <v>0</v>
      </c>
      <c r="IK771" s="519">
        <v>0</v>
      </c>
    </row>
    <row r="772" spans="2:245" hidden="1">
      <c r="B772" s="519" t="s">
        <v>1058</v>
      </c>
      <c r="C772" s="519"/>
      <c r="D772" s="519"/>
      <c r="E772" s="519"/>
      <c r="F772" s="519">
        <v>2</v>
      </c>
      <c r="G772" s="519"/>
      <c r="H772" s="519">
        <v>15</v>
      </c>
      <c r="I772" s="519">
        <v>10</v>
      </c>
      <c r="J772" s="519" t="str">
        <f t="shared" ref="J772:J835" si="39">B772&amp;TEXT(F772,"00")&amp;TEXT(H772,"00")&amp;TEXT(I772,"00")</f>
        <v>SDN10021510</v>
      </c>
      <c r="K772" s="519">
        <v>772</v>
      </c>
      <c r="M772" s="337"/>
      <c r="N772" s="519" t="s">
        <v>1063</v>
      </c>
      <c r="O772" s="519" t="s">
        <v>1059</v>
      </c>
      <c r="P772" s="519">
        <v>9</v>
      </c>
      <c r="Q772" s="521" t="str">
        <f t="shared" si="37"/>
        <v>SDN300109</v>
      </c>
      <c r="R772" s="519">
        <v>2</v>
      </c>
      <c r="S772" s="519">
        <v>119</v>
      </c>
      <c r="T772" s="519">
        <v>239</v>
      </c>
      <c r="U772" s="519">
        <v>362</v>
      </c>
      <c r="V772" s="519">
        <v>487</v>
      </c>
      <c r="W772" s="519">
        <v>614</v>
      </c>
      <c r="X772" s="519">
        <v>745</v>
      </c>
      <c r="Y772" s="519">
        <v>878</v>
      </c>
      <c r="Z772" s="519">
        <v>1015</v>
      </c>
      <c r="AA772" s="519">
        <v>1540</v>
      </c>
      <c r="AB772" s="519">
        <v>1731</v>
      </c>
      <c r="AC772" s="519">
        <v>1928</v>
      </c>
      <c r="AD772" s="519">
        <v>2129</v>
      </c>
      <c r="AE772" s="519">
        <v>2335</v>
      </c>
      <c r="AF772" s="519">
        <v>2545</v>
      </c>
      <c r="AG772" s="519">
        <v>2731</v>
      </c>
      <c r="AH772" s="519">
        <v>2921</v>
      </c>
      <c r="AI772" s="519">
        <v>3116</v>
      </c>
      <c r="AJ772" s="519">
        <v>3316</v>
      </c>
      <c r="AK772" s="519">
        <v>3522</v>
      </c>
      <c r="AL772" s="519">
        <v>3723</v>
      </c>
      <c r="AM772" s="519">
        <v>3930</v>
      </c>
      <c r="AN772" s="519">
        <v>4143</v>
      </c>
      <c r="AO772" s="519">
        <v>4362</v>
      </c>
      <c r="AP772" s="519">
        <v>4589</v>
      </c>
      <c r="AQ772" s="519">
        <v>4822</v>
      </c>
      <c r="AR772" s="519">
        <v>5065</v>
      </c>
      <c r="AS772" s="519">
        <v>5316</v>
      </c>
      <c r="AT772" s="519">
        <v>5576</v>
      </c>
      <c r="AU772" s="519">
        <v>5847</v>
      </c>
      <c r="AV772" s="519">
        <v>6011</v>
      </c>
      <c r="AW772" s="519">
        <v>6184</v>
      </c>
      <c r="AX772" s="519">
        <v>6366</v>
      </c>
      <c r="AY772" s="519">
        <v>6559</v>
      </c>
      <c r="AZ772" s="519">
        <v>6765</v>
      </c>
      <c r="BA772" s="519">
        <v>6986</v>
      </c>
      <c r="BB772" s="519">
        <v>7225</v>
      </c>
      <c r="BC772" s="519">
        <v>7481</v>
      </c>
      <c r="BD772" s="519">
        <v>7757</v>
      </c>
      <c r="BE772" s="519">
        <v>8055</v>
      </c>
      <c r="BF772" s="519">
        <v>8378</v>
      </c>
      <c r="BG772" s="519">
        <v>8735</v>
      </c>
      <c r="BH772" s="519">
        <v>9122</v>
      </c>
      <c r="BI772" s="519">
        <v>9543</v>
      </c>
      <c r="BJ772" s="519">
        <v>0</v>
      </c>
      <c r="BK772" s="519">
        <v>0</v>
      </c>
      <c r="BL772" s="519">
        <v>0</v>
      </c>
      <c r="BM772" s="519">
        <v>0</v>
      </c>
      <c r="BN772" s="519">
        <v>0</v>
      </c>
      <c r="BO772" s="519">
        <v>0</v>
      </c>
      <c r="BP772" s="519">
        <v>0</v>
      </c>
      <c r="BQ772" s="519">
        <v>0</v>
      </c>
      <c r="BR772" s="519">
        <v>0</v>
      </c>
      <c r="BS772" s="519">
        <v>0</v>
      </c>
      <c r="BT772" s="519">
        <v>0</v>
      </c>
      <c r="BU772" s="519">
        <v>0</v>
      </c>
      <c r="BV772" s="519">
        <v>0</v>
      </c>
      <c r="BW772" s="519">
        <v>0</v>
      </c>
      <c r="BX772" s="519">
        <v>0</v>
      </c>
      <c r="BY772" s="519">
        <v>0</v>
      </c>
      <c r="BZ772" s="519">
        <v>0</v>
      </c>
      <c r="CA772" s="519">
        <v>0</v>
      </c>
      <c r="CB772" s="519">
        <v>0</v>
      </c>
      <c r="CC772" s="519">
        <v>0</v>
      </c>
      <c r="CD772" s="519">
        <v>0</v>
      </c>
      <c r="CE772" s="519">
        <v>0</v>
      </c>
      <c r="CF772" s="519">
        <v>0</v>
      </c>
      <c r="CG772" s="519">
        <v>0</v>
      </c>
      <c r="CH772" s="519">
        <v>0</v>
      </c>
      <c r="CI772" s="519">
        <v>0</v>
      </c>
      <c r="CJ772" s="519">
        <v>0</v>
      </c>
      <c r="CK772" s="519">
        <v>0</v>
      </c>
      <c r="CL772" s="519">
        <v>0</v>
      </c>
      <c r="CM772" s="519">
        <v>0</v>
      </c>
      <c r="CN772" s="519">
        <v>0</v>
      </c>
      <c r="CO772" s="519">
        <v>0</v>
      </c>
      <c r="CP772" s="519">
        <v>0</v>
      </c>
      <c r="CQ772" s="519">
        <v>0</v>
      </c>
      <c r="CR772" s="519">
        <v>0</v>
      </c>
      <c r="CS772" s="519">
        <v>0</v>
      </c>
      <c r="CT772" s="519">
        <v>0</v>
      </c>
      <c r="CU772" s="519">
        <v>0</v>
      </c>
      <c r="CV772" s="519">
        <v>0</v>
      </c>
      <c r="CW772" s="519">
        <v>0</v>
      </c>
      <c r="CX772" s="519">
        <v>0</v>
      </c>
      <c r="CY772" s="519">
        <v>0</v>
      </c>
      <c r="CZ772" s="519">
        <v>0</v>
      </c>
      <c r="DA772" s="519">
        <v>0</v>
      </c>
      <c r="DB772" s="519">
        <v>0</v>
      </c>
      <c r="DC772" s="519">
        <v>0</v>
      </c>
      <c r="DD772" s="519">
        <v>0</v>
      </c>
      <c r="DE772" s="519">
        <v>0</v>
      </c>
      <c r="DF772" s="519">
        <v>0</v>
      </c>
      <c r="DG772" s="519">
        <v>0</v>
      </c>
      <c r="DH772" s="519">
        <v>0</v>
      </c>
      <c r="DI772" s="519">
        <v>0</v>
      </c>
      <c r="DJ772" s="519">
        <v>0</v>
      </c>
      <c r="DK772" s="519">
        <v>0</v>
      </c>
      <c r="DL772" s="519">
        <v>0</v>
      </c>
      <c r="DM772" s="519">
        <v>0</v>
      </c>
      <c r="DN772" s="519">
        <v>0</v>
      </c>
      <c r="DO772" s="519">
        <v>0</v>
      </c>
      <c r="DP772" s="519">
        <v>0</v>
      </c>
      <c r="DQ772" s="519">
        <v>0</v>
      </c>
      <c r="DR772" s="519">
        <v>0</v>
      </c>
      <c r="DS772" s="519">
        <v>0</v>
      </c>
      <c r="DT772" s="519">
        <v>0</v>
      </c>
      <c r="DU772" s="519">
        <v>0</v>
      </c>
      <c r="DV772" s="519">
        <v>0</v>
      </c>
      <c r="DW772" s="519">
        <v>0</v>
      </c>
      <c r="DX772" s="519">
        <v>0</v>
      </c>
      <c r="DZ772" s="337"/>
      <c r="EA772" s="519" t="s">
        <v>1063</v>
      </c>
      <c r="EB772" s="519" t="s">
        <v>1059</v>
      </c>
      <c r="EC772" s="519">
        <v>9</v>
      </c>
      <c r="ED772" s="521" t="str">
        <f t="shared" si="38"/>
        <v>SDN300109</v>
      </c>
      <c r="EE772" s="519">
        <v>5</v>
      </c>
      <c r="EF772" s="519">
        <v>288</v>
      </c>
      <c r="EG772" s="519">
        <v>563</v>
      </c>
      <c r="EH772" s="519">
        <v>878</v>
      </c>
      <c r="EI772" s="519">
        <v>1227</v>
      </c>
      <c r="EJ772" s="519">
        <v>1567</v>
      </c>
      <c r="EK772" s="519">
        <v>1902</v>
      </c>
      <c r="EL772" s="519">
        <v>2233</v>
      </c>
      <c r="EM772" s="519">
        <v>2557</v>
      </c>
      <c r="EN772" s="519">
        <v>3079</v>
      </c>
      <c r="EO772" s="519">
        <v>3391</v>
      </c>
      <c r="EP772" s="519">
        <v>3702</v>
      </c>
      <c r="EQ772" s="519">
        <v>4004</v>
      </c>
      <c r="ER772" s="519">
        <v>4302</v>
      </c>
      <c r="ES772" s="519">
        <v>4592</v>
      </c>
      <c r="ET772" s="519">
        <v>4825</v>
      </c>
      <c r="EU772" s="519">
        <v>5054</v>
      </c>
      <c r="EV772" s="519">
        <v>5279</v>
      </c>
      <c r="EW772" s="519">
        <v>5500</v>
      </c>
      <c r="EX772" s="519">
        <v>5720</v>
      </c>
      <c r="EY772" s="519">
        <v>5920</v>
      </c>
      <c r="EZ772" s="519">
        <v>6120</v>
      </c>
      <c r="FA772" s="519">
        <v>6317</v>
      </c>
      <c r="FB772" s="519">
        <v>6513</v>
      </c>
      <c r="FC772" s="519">
        <v>6711</v>
      </c>
      <c r="FD772" s="519">
        <v>6906</v>
      </c>
      <c r="FE772" s="519">
        <v>7107</v>
      </c>
      <c r="FF772" s="519">
        <v>7306</v>
      </c>
      <c r="FG772" s="519">
        <v>7509</v>
      </c>
      <c r="FH772" s="519">
        <v>0</v>
      </c>
      <c r="FI772" s="519">
        <v>0</v>
      </c>
      <c r="FJ772" s="519">
        <v>0</v>
      </c>
      <c r="FK772" s="519">
        <v>0</v>
      </c>
      <c r="FL772" s="519">
        <v>0</v>
      </c>
      <c r="FM772" s="519">
        <v>0</v>
      </c>
      <c r="FN772" s="519">
        <v>0</v>
      </c>
      <c r="FO772" s="519">
        <v>0</v>
      </c>
      <c r="FP772" s="519">
        <v>0</v>
      </c>
      <c r="FQ772" s="519">
        <v>0</v>
      </c>
      <c r="FR772" s="519">
        <v>0</v>
      </c>
      <c r="FS772" s="519">
        <v>0</v>
      </c>
      <c r="FT772" s="519">
        <v>0</v>
      </c>
      <c r="FU772" s="519">
        <v>0</v>
      </c>
      <c r="FV772" s="519">
        <v>0</v>
      </c>
      <c r="FW772" s="519">
        <v>0</v>
      </c>
      <c r="FX772" s="519">
        <v>0</v>
      </c>
      <c r="FY772" s="519">
        <v>0</v>
      </c>
      <c r="FZ772" s="519">
        <v>0</v>
      </c>
      <c r="GA772" s="519">
        <v>0</v>
      </c>
      <c r="GB772" s="519">
        <v>0</v>
      </c>
      <c r="GC772" s="519">
        <v>0</v>
      </c>
      <c r="GD772" s="519">
        <v>0</v>
      </c>
      <c r="GE772" s="519">
        <v>0</v>
      </c>
      <c r="GF772" s="519">
        <v>0</v>
      </c>
      <c r="GG772" s="519">
        <v>0</v>
      </c>
      <c r="GH772" s="519">
        <v>0</v>
      </c>
      <c r="GI772" s="519">
        <v>0</v>
      </c>
      <c r="GJ772" s="519">
        <v>0</v>
      </c>
      <c r="GK772" s="519">
        <v>0</v>
      </c>
      <c r="GL772" s="519">
        <v>0</v>
      </c>
      <c r="GM772" s="519">
        <v>0</v>
      </c>
      <c r="GN772" s="519">
        <v>0</v>
      </c>
      <c r="GO772" s="519">
        <v>0</v>
      </c>
      <c r="GP772" s="519">
        <v>0</v>
      </c>
      <c r="GQ772" s="519">
        <v>0</v>
      </c>
      <c r="GR772" s="519">
        <v>0</v>
      </c>
      <c r="GS772" s="519">
        <v>0</v>
      </c>
      <c r="GT772" s="519">
        <v>0</v>
      </c>
      <c r="GU772" s="519">
        <v>0</v>
      </c>
      <c r="GV772" s="519">
        <v>0</v>
      </c>
      <c r="GW772" s="519">
        <v>0</v>
      </c>
      <c r="GX772" s="519">
        <v>0</v>
      </c>
      <c r="GY772" s="519">
        <v>0</v>
      </c>
      <c r="GZ772" s="519">
        <v>0</v>
      </c>
      <c r="HA772" s="519">
        <v>0</v>
      </c>
      <c r="HB772" s="519">
        <v>0</v>
      </c>
      <c r="HC772" s="519">
        <v>0</v>
      </c>
      <c r="HD772" s="519">
        <v>0</v>
      </c>
      <c r="HE772" s="519">
        <v>0</v>
      </c>
      <c r="HF772" s="519">
        <v>0</v>
      </c>
      <c r="HG772" s="519">
        <v>0</v>
      </c>
      <c r="HH772" s="519">
        <v>0</v>
      </c>
      <c r="HI772" s="519">
        <v>0</v>
      </c>
      <c r="HJ772" s="519">
        <v>0</v>
      </c>
      <c r="HK772" s="519">
        <v>0</v>
      </c>
      <c r="HL772" s="519">
        <v>0</v>
      </c>
      <c r="HM772" s="519">
        <v>0</v>
      </c>
      <c r="HN772" s="519">
        <v>0</v>
      </c>
      <c r="HO772" s="519">
        <v>0</v>
      </c>
      <c r="HP772" s="519">
        <v>0</v>
      </c>
      <c r="HQ772" s="519">
        <v>0</v>
      </c>
      <c r="HR772" s="519">
        <v>0</v>
      </c>
      <c r="HS772" s="519">
        <v>0</v>
      </c>
      <c r="HT772" s="519">
        <v>0</v>
      </c>
      <c r="HU772" s="519">
        <v>0</v>
      </c>
      <c r="HV772" s="519">
        <v>0</v>
      </c>
      <c r="HW772" s="519">
        <v>0</v>
      </c>
      <c r="HX772" s="519">
        <v>0</v>
      </c>
      <c r="HY772" s="519">
        <v>0</v>
      </c>
      <c r="HZ772" s="519">
        <v>0</v>
      </c>
      <c r="IA772" s="519">
        <v>0</v>
      </c>
      <c r="IB772" s="519">
        <v>0</v>
      </c>
      <c r="IC772" s="519">
        <v>0</v>
      </c>
      <c r="ID772" s="519">
        <v>0</v>
      </c>
      <c r="IE772" s="519">
        <v>0</v>
      </c>
      <c r="IF772" s="519">
        <v>0</v>
      </c>
      <c r="IG772" s="519">
        <v>0</v>
      </c>
      <c r="IH772" s="519">
        <v>0</v>
      </c>
      <c r="II772" s="519">
        <v>0</v>
      </c>
      <c r="IJ772" s="519">
        <v>0</v>
      </c>
      <c r="IK772" s="519">
        <v>0</v>
      </c>
    </row>
    <row r="773" spans="2:245" hidden="1">
      <c r="B773" s="519" t="s">
        <v>1058</v>
      </c>
      <c r="C773" s="519"/>
      <c r="D773" s="519"/>
      <c r="E773" s="519"/>
      <c r="F773" s="519">
        <v>2</v>
      </c>
      <c r="G773" s="519"/>
      <c r="H773" s="519">
        <v>16</v>
      </c>
      <c r="I773" s="519">
        <v>1</v>
      </c>
      <c r="J773" s="519" t="str">
        <f t="shared" si="39"/>
        <v>SDN10021601</v>
      </c>
      <c r="K773" s="519">
        <v>965</v>
      </c>
      <c r="M773" s="337"/>
      <c r="N773" s="519" t="s">
        <v>1063</v>
      </c>
      <c r="O773" s="519" t="s">
        <v>1059</v>
      </c>
      <c r="P773" s="519">
        <v>10</v>
      </c>
      <c r="Q773" s="521" t="str">
        <f t="shared" si="37"/>
        <v>SDN300110</v>
      </c>
      <c r="R773" s="519">
        <v>0</v>
      </c>
      <c r="S773" s="519">
        <v>113</v>
      </c>
      <c r="T773" s="519">
        <v>228</v>
      </c>
      <c r="U773" s="519">
        <v>346</v>
      </c>
      <c r="V773" s="519">
        <v>466</v>
      </c>
      <c r="W773" s="519">
        <v>588</v>
      </c>
      <c r="X773" s="519">
        <v>713</v>
      </c>
      <c r="Y773" s="519">
        <v>842</v>
      </c>
      <c r="Z773" s="519">
        <v>974</v>
      </c>
      <c r="AA773" s="519">
        <v>1477</v>
      </c>
      <c r="AB773" s="519">
        <v>1662</v>
      </c>
      <c r="AC773" s="519">
        <v>1850</v>
      </c>
      <c r="AD773" s="519">
        <v>2044</v>
      </c>
      <c r="AE773" s="519">
        <v>2241</v>
      </c>
      <c r="AF773" s="519">
        <v>2443</v>
      </c>
      <c r="AG773" s="519">
        <v>2621</v>
      </c>
      <c r="AH773" s="519">
        <v>2804</v>
      </c>
      <c r="AI773" s="519">
        <v>2991</v>
      </c>
      <c r="AJ773" s="519">
        <v>3183</v>
      </c>
      <c r="AK773" s="519">
        <v>3380</v>
      </c>
      <c r="AL773" s="519">
        <v>3582</v>
      </c>
      <c r="AM773" s="519">
        <v>3791</v>
      </c>
      <c r="AN773" s="519">
        <v>4005</v>
      </c>
      <c r="AO773" s="519">
        <v>4226</v>
      </c>
      <c r="AP773" s="519">
        <v>4454</v>
      </c>
      <c r="AQ773" s="519">
        <v>4691</v>
      </c>
      <c r="AR773" s="519">
        <v>4936</v>
      </c>
      <c r="AS773" s="519">
        <v>5190</v>
      </c>
      <c r="AT773" s="519">
        <v>5454</v>
      </c>
      <c r="AU773" s="519">
        <v>5730</v>
      </c>
      <c r="AV773" s="519">
        <v>5895</v>
      </c>
      <c r="AW773" s="519">
        <v>6068</v>
      </c>
      <c r="AX773" s="519">
        <v>6252</v>
      </c>
      <c r="AY773" s="519">
        <v>6448</v>
      </c>
      <c r="AZ773" s="519">
        <v>6657</v>
      </c>
      <c r="BA773" s="519">
        <v>6884</v>
      </c>
      <c r="BB773" s="519">
        <v>7128</v>
      </c>
      <c r="BC773" s="519">
        <v>7390</v>
      </c>
      <c r="BD773" s="519">
        <v>7674</v>
      </c>
      <c r="BE773" s="519">
        <v>7981</v>
      </c>
      <c r="BF773" s="519">
        <v>8320</v>
      </c>
      <c r="BG773" s="519">
        <v>8688</v>
      </c>
      <c r="BH773" s="519">
        <v>9087</v>
      </c>
      <c r="BI773" s="519">
        <v>9522</v>
      </c>
      <c r="BJ773" s="519">
        <v>0</v>
      </c>
      <c r="BK773" s="519">
        <v>0</v>
      </c>
      <c r="BL773" s="519">
        <v>0</v>
      </c>
      <c r="BM773" s="519">
        <v>0</v>
      </c>
      <c r="BN773" s="519">
        <v>0</v>
      </c>
      <c r="BO773" s="519">
        <v>0</v>
      </c>
      <c r="BP773" s="519">
        <v>0</v>
      </c>
      <c r="BQ773" s="519">
        <v>0</v>
      </c>
      <c r="BR773" s="519">
        <v>0</v>
      </c>
      <c r="BS773" s="519">
        <v>0</v>
      </c>
      <c r="BT773" s="519">
        <v>0</v>
      </c>
      <c r="BU773" s="519">
        <v>0</v>
      </c>
      <c r="BV773" s="519">
        <v>0</v>
      </c>
      <c r="BW773" s="519">
        <v>0</v>
      </c>
      <c r="BX773" s="519">
        <v>0</v>
      </c>
      <c r="BY773" s="519">
        <v>0</v>
      </c>
      <c r="BZ773" s="519">
        <v>0</v>
      </c>
      <c r="CA773" s="519">
        <v>0</v>
      </c>
      <c r="CB773" s="519">
        <v>0</v>
      </c>
      <c r="CC773" s="519">
        <v>0</v>
      </c>
      <c r="CD773" s="519">
        <v>0</v>
      </c>
      <c r="CE773" s="519">
        <v>0</v>
      </c>
      <c r="CF773" s="519">
        <v>0</v>
      </c>
      <c r="CG773" s="519">
        <v>0</v>
      </c>
      <c r="CH773" s="519">
        <v>0</v>
      </c>
      <c r="CI773" s="519">
        <v>0</v>
      </c>
      <c r="CJ773" s="519">
        <v>0</v>
      </c>
      <c r="CK773" s="519">
        <v>0</v>
      </c>
      <c r="CL773" s="519">
        <v>0</v>
      </c>
      <c r="CM773" s="519">
        <v>0</v>
      </c>
      <c r="CN773" s="519">
        <v>0</v>
      </c>
      <c r="CO773" s="519">
        <v>0</v>
      </c>
      <c r="CP773" s="519">
        <v>0</v>
      </c>
      <c r="CQ773" s="519">
        <v>0</v>
      </c>
      <c r="CR773" s="519">
        <v>0</v>
      </c>
      <c r="CS773" s="519">
        <v>0</v>
      </c>
      <c r="CT773" s="519">
        <v>0</v>
      </c>
      <c r="CU773" s="519">
        <v>0</v>
      </c>
      <c r="CV773" s="519">
        <v>0</v>
      </c>
      <c r="CW773" s="519">
        <v>0</v>
      </c>
      <c r="CX773" s="519">
        <v>0</v>
      </c>
      <c r="CY773" s="519">
        <v>0</v>
      </c>
      <c r="CZ773" s="519">
        <v>0</v>
      </c>
      <c r="DA773" s="519">
        <v>0</v>
      </c>
      <c r="DB773" s="519">
        <v>0</v>
      </c>
      <c r="DC773" s="519">
        <v>0</v>
      </c>
      <c r="DD773" s="519">
        <v>0</v>
      </c>
      <c r="DE773" s="519">
        <v>0</v>
      </c>
      <c r="DF773" s="519">
        <v>0</v>
      </c>
      <c r="DG773" s="519">
        <v>0</v>
      </c>
      <c r="DH773" s="519">
        <v>0</v>
      </c>
      <c r="DI773" s="519">
        <v>0</v>
      </c>
      <c r="DJ773" s="519">
        <v>0</v>
      </c>
      <c r="DK773" s="519">
        <v>0</v>
      </c>
      <c r="DL773" s="519">
        <v>0</v>
      </c>
      <c r="DM773" s="519">
        <v>0</v>
      </c>
      <c r="DN773" s="519">
        <v>0</v>
      </c>
      <c r="DO773" s="519">
        <v>0</v>
      </c>
      <c r="DP773" s="519">
        <v>0</v>
      </c>
      <c r="DQ773" s="519">
        <v>0</v>
      </c>
      <c r="DR773" s="519">
        <v>0</v>
      </c>
      <c r="DS773" s="519">
        <v>0</v>
      </c>
      <c r="DT773" s="519">
        <v>0</v>
      </c>
      <c r="DU773" s="519">
        <v>0</v>
      </c>
      <c r="DV773" s="519">
        <v>0</v>
      </c>
      <c r="DW773" s="519">
        <v>0</v>
      </c>
      <c r="DX773" s="519">
        <v>0</v>
      </c>
      <c r="DZ773" s="337"/>
      <c r="EA773" s="519" t="s">
        <v>1063</v>
      </c>
      <c r="EB773" s="519" t="s">
        <v>1059</v>
      </c>
      <c r="EC773" s="519">
        <v>10</v>
      </c>
      <c r="ED773" s="521" t="str">
        <f t="shared" si="38"/>
        <v>SDN300110</v>
      </c>
      <c r="EE773" s="519">
        <v>0</v>
      </c>
      <c r="EF773" s="519">
        <v>274</v>
      </c>
      <c r="EG773" s="519">
        <v>537</v>
      </c>
      <c r="EH773" s="519">
        <v>826</v>
      </c>
      <c r="EI773" s="519">
        <v>1162</v>
      </c>
      <c r="EJ773" s="519">
        <v>1489</v>
      </c>
      <c r="EK773" s="519">
        <v>1810</v>
      </c>
      <c r="EL773" s="519">
        <v>2128</v>
      </c>
      <c r="EM773" s="519">
        <v>2444</v>
      </c>
      <c r="EN773" s="519">
        <v>2952</v>
      </c>
      <c r="EO773" s="519">
        <v>3254</v>
      </c>
      <c r="EP773" s="519">
        <v>3548</v>
      </c>
      <c r="EQ773" s="519">
        <v>3839</v>
      </c>
      <c r="ER773" s="519">
        <v>4123</v>
      </c>
      <c r="ES773" s="519">
        <v>4400</v>
      </c>
      <c r="ET773" s="519">
        <v>4623</v>
      </c>
      <c r="EU773" s="519">
        <v>4840</v>
      </c>
      <c r="EV773" s="519">
        <v>5056</v>
      </c>
      <c r="EW773" s="519">
        <v>5266</v>
      </c>
      <c r="EX773" s="519">
        <v>5475</v>
      </c>
      <c r="EY773" s="519">
        <v>5681</v>
      </c>
      <c r="EZ773" s="519">
        <v>5887</v>
      </c>
      <c r="FA773" s="519">
        <v>6090</v>
      </c>
      <c r="FB773" s="519">
        <v>6293</v>
      </c>
      <c r="FC773" s="519">
        <v>6496</v>
      </c>
      <c r="FD773" s="519">
        <v>6701</v>
      </c>
      <c r="FE773" s="519">
        <v>6906</v>
      </c>
      <c r="FF773" s="519">
        <v>7114</v>
      </c>
      <c r="FG773" s="519">
        <v>7325</v>
      </c>
      <c r="FH773" s="519">
        <v>0</v>
      </c>
      <c r="FI773" s="519">
        <v>0</v>
      </c>
      <c r="FJ773" s="519">
        <v>0</v>
      </c>
      <c r="FK773" s="519">
        <v>0</v>
      </c>
      <c r="FL773" s="519">
        <v>0</v>
      </c>
      <c r="FM773" s="519">
        <v>0</v>
      </c>
      <c r="FN773" s="519">
        <v>0</v>
      </c>
      <c r="FO773" s="519">
        <v>0</v>
      </c>
      <c r="FP773" s="519">
        <v>0</v>
      </c>
      <c r="FQ773" s="519">
        <v>0</v>
      </c>
      <c r="FR773" s="519">
        <v>0</v>
      </c>
      <c r="FS773" s="519">
        <v>0</v>
      </c>
      <c r="FT773" s="519">
        <v>0</v>
      </c>
      <c r="FU773" s="519">
        <v>0</v>
      </c>
      <c r="FV773" s="519">
        <v>0</v>
      </c>
      <c r="FW773" s="519">
        <v>0</v>
      </c>
      <c r="FX773" s="519">
        <v>0</v>
      </c>
      <c r="FY773" s="519">
        <v>0</v>
      </c>
      <c r="FZ773" s="519">
        <v>0</v>
      </c>
      <c r="GA773" s="519">
        <v>0</v>
      </c>
      <c r="GB773" s="519">
        <v>0</v>
      </c>
      <c r="GC773" s="519">
        <v>0</v>
      </c>
      <c r="GD773" s="519">
        <v>0</v>
      </c>
      <c r="GE773" s="519">
        <v>0</v>
      </c>
      <c r="GF773" s="519">
        <v>0</v>
      </c>
      <c r="GG773" s="519">
        <v>0</v>
      </c>
      <c r="GH773" s="519">
        <v>0</v>
      </c>
      <c r="GI773" s="519">
        <v>0</v>
      </c>
      <c r="GJ773" s="519">
        <v>0</v>
      </c>
      <c r="GK773" s="519">
        <v>0</v>
      </c>
      <c r="GL773" s="519">
        <v>0</v>
      </c>
      <c r="GM773" s="519">
        <v>0</v>
      </c>
      <c r="GN773" s="519">
        <v>0</v>
      </c>
      <c r="GO773" s="519">
        <v>0</v>
      </c>
      <c r="GP773" s="519">
        <v>0</v>
      </c>
      <c r="GQ773" s="519">
        <v>0</v>
      </c>
      <c r="GR773" s="519">
        <v>0</v>
      </c>
      <c r="GS773" s="519">
        <v>0</v>
      </c>
      <c r="GT773" s="519">
        <v>0</v>
      </c>
      <c r="GU773" s="519">
        <v>0</v>
      </c>
      <c r="GV773" s="519">
        <v>0</v>
      </c>
      <c r="GW773" s="519">
        <v>0</v>
      </c>
      <c r="GX773" s="519">
        <v>0</v>
      </c>
      <c r="GY773" s="519">
        <v>0</v>
      </c>
      <c r="GZ773" s="519">
        <v>0</v>
      </c>
      <c r="HA773" s="519">
        <v>0</v>
      </c>
      <c r="HB773" s="519">
        <v>0</v>
      </c>
      <c r="HC773" s="519">
        <v>0</v>
      </c>
      <c r="HD773" s="519">
        <v>0</v>
      </c>
      <c r="HE773" s="519">
        <v>0</v>
      </c>
      <c r="HF773" s="519">
        <v>0</v>
      </c>
      <c r="HG773" s="519">
        <v>0</v>
      </c>
      <c r="HH773" s="519">
        <v>0</v>
      </c>
      <c r="HI773" s="519">
        <v>0</v>
      </c>
      <c r="HJ773" s="519">
        <v>0</v>
      </c>
      <c r="HK773" s="519">
        <v>0</v>
      </c>
      <c r="HL773" s="519">
        <v>0</v>
      </c>
      <c r="HM773" s="519">
        <v>0</v>
      </c>
      <c r="HN773" s="519">
        <v>0</v>
      </c>
      <c r="HO773" s="519">
        <v>0</v>
      </c>
      <c r="HP773" s="519">
        <v>0</v>
      </c>
      <c r="HQ773" s="519">
        <v>0</v>
      </c>
      <c r="HR773" s="519">
        <v>0</v>
      </c>
      <c r="HS773" s="519">
        <v>0</v>
      </c>
      <c r="HT773" s="519">
        <v>0</v>
      </c>
      <c r="HU773" s="519">
        <v>0</v>
      </c>
      <c r="HV773" s="519">
        <v>0</v>
      </c>
      <c r="HW773" s="519">
        <v>0</v>
      </c>
      <c r="HX773" s="519">
        <v>0</v>
      </c>
      <c r="HY773" s="519">
        <v>0</v>
      </c>
      <c r="HZ773" s="519">
        <v>0</v>
      </c>
      <c r="IA773" s="519">
        <v>0</v>
      </c>
      <c r="IB773" s="519">
        <v>0</v>
      </c>
      <c r="IC773" s="519">
        <v>0</v>
      </c>
      <c r="ID773" s="519">
        <v>0</v>
      </c>
      <c r="IE773" s="519">
        <v>0</v>
      </c>
      <c r="IF773" s="519">
        <v>0</v>
      </c>
      <c r="IG773" s="519">
        <v>0</v>
      </c>
      <c r="IH773" s="519">
        <v>0</v>
      </c>
      <c r="II773" s="519">
        <v>0</v>
      </c>
      <c r="IJ773" s="519">
        <v>0</v>
      </c>
      <c r="IK773" s="519">
        <v>0</v>
      </c>
    </row>
    <row r="774" spans="2:245" hidden="1">
      <c r="B774" s="519" t="s">
        <v>1058</v>
      </c>
      <c r="C774" s="519"/>
      <c r="D774" s="519"/>
      <c r="E774" s="519"/>
      <c r="F774" s="519">
        <v>2</v>
      </c>
      <c r="G774" s="519"/>
      <c r="H774" s="519">
        <v>16</v>
      </c>
      <c r="I774" s="519">
        <v>2</v>
      </c>
      <c r="J774" s="519" t="str">
        <f t="shared" si="39"/>
        <v>SDN10021602</v>
      </c>
      <c r="K774" s="519">
        <v>965</v>
      </c>
      <c r="M774" s="337"/>
      <c r="N774" s="519" t="s">
        <v>1063</v>
      </c>
      <c r="O774" s="519" t="s">
        <v>1059</v>
      </c>
      <c r="P774" s="519">
        <v>11</v>
      </c>
      <c r="Q774" s="521" t="str">
        <f t="shared" si="37"/>
        <v>SDN300111</v>
      </c>
      <c r="R774" s="519">
        <v>0</v>
      </c>
      <c r="S774" s="519">
        <v>110</v>
      </c>
      <c r="T774" s="519">
        <v>222</v>
      </c>
      <c r="U774" s="519">
        <v>337</v>
      </c>
      <c r="V774" s="519">
        <v>453</v>
      </c>
      <c r="W774" s="519">
        <v>572</v>
      </c>
      <c r="X774" s="519">
        <v>695</v>
      </c>
      <c r="Y774" s="519">
        <v>820</v>
      </c>
      <c r="Z774" s="519">
        <v>948</v>
      </c>
      <c r="AA774" s="519">
        <v>1440</v>
      </c>
      <c r="AB774" s="519">
        <v>1619</v>
      </c>
      <c r="AC774" s="519">
        <v>1803</v>
      </c>
      <c r="AD774" s="519">
        <v>1991</v>
      </c>
      <c r="AE774" s="519">
        <v>2183</v>
      </c>
      <c r="AF774" s="519">
        <v>2380</v>
      </c>
      <c r="AG774" s="519">
        <v>2553</v>
      </c>
      <c r="AH774" s="519">
        <v>2731</v>
      </c>
      <c r="AI774" s="519">
        <v>2914</v>
      </c>
      <c r="AJ774" s="519">
        <v>3101</v>
      </c>
      <c r="AK774" s="519">
        <v>3294</v>
      </c>
      <c r="AL774" s="519">
        <v>3491</v>
      </c>
      <c r="AM774" s="519">
        <v>3695</v>
      </c>
      <c r="AN774" s="519">
        <v>3905</v>
      </c>
      <c r="AO774" s="519">
        <v>4121</v>
      </c>
      <c r="AP774" s="519">
        <v>4346</v>
      </c>
      <c r="AQ774" s="519">
        <v>4578</v>
      </c>
      <c r="AR774" s="519">
        <v>4819</v>
      </c>
      <c r="AS774" s="519">
        <v>5070</v>
      </c>
      <c r="AT774" s="519">
        <v>5331</v>
      </c>
      <c r="AU774" s="519">
        <v>5604</v>
      </c>
      <c r="AV774" s="519">
        <v>5769</v>
      </c>
      <c r="AW774" s="519">
        <v>5943</v>
      </c>
      <c r="AX774" s="519">
        <v>6129</v>
      </c>
      <c r="AY774" s="519">
        <v>6327</v>
      </c>
      <c r="AZ774" s="519">
        <v>6542</v>
      </c>
      <c r="BA774" s="519">
        <v>6774</v>
      </c>
      <c r="BB774" s="519">
        <v>7022</v>
      </c>
      <c r="BC774" s="519">
        <v>7290</v>
      </c>
      <c r="BD774" s="519">
        <v>7582</v>
      </c>
      <c r="BE774" s="519">
        <v>7903</v>
      </c>
      <c r="BF774" s="519">
        <v>8252</v>
      </c>
      <c r="BG774" s="519">
        <v>8630</v>
      </c>
      <c r="BH774" s="519">
        <v>9042</v>
      </c>
      <c r="BI774" s="519">
        <v>9495</v>
      </c>
      <c r="BJ774" s="519">
        <v>0</v>
      </c>
      <c r="BK774" s="519">
        <v>0</v>
      </c>
      <c r="BL774" s="519">
        <v>0</v>
      </c>
      <c r="BM774" s="519">
        <v>0</v>
      </c>
      <c r="BN774" s="519">
        <v>0</v>
      </c>
      <c r="BO774" s="519">
        <v>0</v>
      </c>
      <c r="BP774" s="519">
        <v>0</v>
      </c>
      <c r="BQ774" s="519">
        <v>0</v>
      </c>
      <c r="BR774" s="519">
        <v>0</v>
      </c>
      <c r="BS774" s="519">
        <v>0</v>
      </c>
      <c r="BT774" s="519">
        <v>0</v>
      </c>
      <c r="BU774" s="519">
        <v>0</v>
      </c>
      <c r="BV774" s="519">
        <v>0</v>
      </c>
      <c r="BW774" s="519">
        <v>0</v>
      </c>
      <c r="BX774" s="519">
        <v>0</v>
      </c>
      <c r="BY774" s="519">
        <v>0</v>
      </c>
      <c r="BZ774" s="519">
        <v>0</v>
      </c>
      <c r="CA774" s="519">
        <v>0</v>
      </c>
      <c r="CB774" s="519">
        <v>0</v>
      </c>
      <c r="CC774" s="519">
        <v>0</v>
      </c>
      <c r="CD774" s="519">
        <v>0</v>
      </c>
      <c r="CE774" s="519">
        <v>0</v>
      </c>
      <c r="CF774" s="519">
        <v>0</v>
      </c>
      <c r="CG774" s="519">
        <v>0</v>
      </c>
      <c r="CH774" s="519">
        <v>0</v>
      </c>
      <c r="CI774" s="519">
        <v>0</v>
      </c>
      <c r="CJ774" s="519">
        <v>0</v>
      </c>
      <c r="CK774" s="519">
        <v>0</v>
      </c>
      <c r="CL774" s="519">
        <v>0</v>
      </c>
      <c r="CM774" s="519">
        <v>0</v>
      </c>
      <c r="CN774" s="519">
        <v>0</v>
      </c>
      <c r="CO774" s="519">
        <v>0</v>
      </c>
      <c r="CP774" s="519">
        <v>0</v>
      </c>
      <c r="CQ774" s="519">
        <v>0</v>
      </c>
      <c r="CR774" s="519">
        <v>0</v>
      </c>
      <c r="CS774" s="519">
        <v>0</v>
      </c>
      <c r="CT774" s="519">
        <v>0</v>
      </c>
      <c r="CU774" s="519">
        <v>0</v>
      </c>
      <c r="CV774" s="519">
        <v>0</v>
      </c>
      <c r="CW774" s="519">
        <v>0</v>
      </c>
      <c r="CX774" s="519">
        <v>0</v>
      </c>
      <c r="CY774" s="519">
        <v>0</v>
      </c>
      <c r="CZ774" s="519">
        <v>0</v>
      </c>
      <c r="DA774" s="519">
        <v>0</v>
      </c>
      <c r="DB774" s="519">
        <v>0</v>
      </c>
      <c r="DC774" s="519">
        <v>0</v>
      </c>
      <c r="DD774" s="519">
        <v>0</v>
      </c>
      <c r="DE774" s="519">
        <v>0</v>
      </c>
      <c r="DF774" s="519">
        <v>0</v>
      </c>
      <c r="DG774" s="519">
        <v>0</v>
      </c>
      <c r="DH774" s="519">
        <v>0</v>
      </c>
      <c r="DI774" s="519">
        <v>0</v>
      </c>
      <c r="DJ774" s="519">
        <v>0</v>
      </c>
      <c r="DK774" s="519">
        <v>0</v>
      </c>
      <c r="DL774" s="519">
        <v>0</v>
      </c>
      <c r="DM774" s="519">
        <v>0</v>
      </c>
      <c r="DN774" s="519">
        <v>0</v>
      </c>
      <c r="DO774" s="519">
        <v>0</v>
      </c>
      <c r="DP774" s="519">
        <v>0</v>
      </c>
      <c r="DQ774" s="519">
        <v>0</v>
      </c>
      <c r="DR774" s="519">
        <v>0</v>
      </c>
      <c r="DS774" s="519">
        <v>0</v>
      </c>
      <c r="DT774" s="519">
        <v>0</v>
      </c>
      <c r="DU774" s="519">
        <v>0</v>
      </c>
      <c r="DV774" s="519">
        <v>0</v>
      </c>
      <c r="DW774" s="519">
        <v>0</v>
      </c>
      <c r="DX774" s="519">
        <v>0</v>
      </c>
      <c r="DZ774" s="337"/>
      <c r="EA774" s="519" t="s">
        <v>1063</v>
      </c>
      <c r="EB774" s="519" t="s">
        <v>1059</v>
      </c>
      <c r="EC774" s="519">
        <v>11</v>
      </c>
      <c r="ED774" s="521" t="str">
        <f t="shared" si="38"/>
        <v>SDN300111</v>
      </c>
      <c r="EE774" s="519">
        <v>0</v>
      </c>
      <c r="EF774" s="519">
        <v>266</v>
      </c>
      <c r="EG774" s="519">
        <v>522</v>
      </c>
      <c r="EH774" s="519">
        <v>797</v>
      </c>
      <c r="EI774" s="519">
        <v>1123</v>
      </c>
      <c r="EJ774" s="519">
        <v>1441</v>
      </c>
      <c r="EK774" s="519">
        <v>1755</v>
      </c>
      <c r="EL774" s="519">
        <v>2067</v>
      </c>
      <c r="EM774" s="519">
        <v>2373</v>
      </c>
      <c r="EN774" s="519">
        <v>2876</v>
      </c>
      <c r="EO774" s="519">
        <v>3167</v>
      </c>
      <c r="EP774" s="519">
        <v>3453</v>
      </c>
      <c r="EQ774" s="519">
        <v>3734</v>
      </c>
      <c r="ER774" s="519">
        <v>4008</v>
      </c>
      <c r="ES774" s="519">
        <v>4278</v>
      </c>
      <c r="ET774" s="519">
        <v>4492</v>
      </c>
      <c r="EU774" s="519">
        <v>4704</v>
      </c>
      <c r="EV774" s="519">
        <v>4912</v>
      </c>
      <c r="EW774" s="519">
        <v>5118</v>
      </c>
      <c r="EX774" s="519">
        <v>5321</v>
      </c>
      <c r="EY774" s="519">
        <v>5521</v>
      </c>
      <c r="EZ774" s="519">
        <v>5722</v>
      </c>
      <c r="FA774" s="519">
        <v>5920</v>
      </c>
      <c r="FB774" s="519">
        <v>6119</v>
      </c>
      <c r="FC774" s="519">
        <v>6320</v>
      </c>
      <c r="FD774" s="519">
        <v>6520</v>
      </c>
      <c r="FE774" s="519">
        <v>6723</v>
      </c>
      <c r="FF774" s="519">
        <v>6929</v>
      </c>
      <c r="FG774" s="519">
        <v>7138</v>
      </c>
      <c r="FH774" s="519">
        <v>0</v>
      </c>
      <c r="FI774" s="519">
        <v>0</v>
      </c>
      <c r="FJ774" s="519">
        <v>0</v>
      </c>
      <c r="FK774" s="519">
        <v>0</v>
      </c>
      <c r="FL774" s="519">
        <v>0</v>
      </c>
      <c r="FM774" s="519">
        <v>0</v>
      </c>
      <c r="FN774" s="519">
        <v>0</v>
      </c>
      <c r="FO774" s="519">
        <v>0</v>
      </c>
      <c r="FP774" s="519">
        <v>0</v>
      </c>
      <c r="FQ774" s="519">
        <v>0</v>
      </c>
      <c r="FR774" s="519">
        <v>0</v>
      </c>
      <c r="FS774" s="519">
        <v>0</v>
      </c>
      <c r="FT774" s="519">
        <v>0</v>
      </c>
      <c r="FU774" s="519">
        <v>0</v>
      </c>
      <c r="FV774" s="519">
        <v>0</v>
      </c>
      <c r="FW774" s="519">
        <v>0</v>
      </c>
      <c r="FX774" s="519">
        <v>0</v>
      </c>
      <c r="FY774" s="519">
        <v>0</v>
      </c>
      <c r="FZ774" s="519">
        <v>0</v>
      </c>
      <c r="GA774" s="519">
        <v>0</v>
      </c>
      <c r="GB774" s="519">
        <v>0</v>
      </c>
      <c r="GC774" s="519">
        <v>0</v>
      </c>
      <c r="GD774" s="519">
        <v>0</v>
      </c>
      <c r="GE774" s="519">
        <v>0</v>
      </c>
      <c r="GF774" s="519">
        <v>0</v>
      </c>
      <c r="GG774" s="519">
        <v>0</v>
      </c>
      <c r="GH774" s="519">
        <v>0</v>
      </c>
      <c r="GI774" s="519">
        <v>0</v>
      </c>
      <c r="GJ774" s="519">
        <v>0</v>
      </c>
      <c r="GK774" s="519">
        <v>0</v>
      </c>
      <c r="GL774" s="519">
        <v>0</v>
      </c>
      <c r="GM774" s="519">
        <v>0</v>
      </c>
      <c r="GN774" s="519">
        <v>0</v>
      </c>
      <c r="GO774" s="519">
        <v>0</v>
      </c>
      <c r="GP774" s="519">
        <v>0</v>
      </c>
      <c r="GQ774" s="519">
        <v>0</v>
      </c>
      <c r="GR774" s="519">
        <v>0</v>
      </c>
      <c r="GS774" s="519">
        <v>0</v>
      </c>
      <c r="GT774" s="519">
        <v>0</v>
      </c>
      <c r="GU774" s="519">
        <v>0</v>
      </c>
      <c r="GV774" s="519">
        <v>0</v>
      </c>
      <c r="GW774" s="519">
        <v>0</v>
      </c>
      <c r="GX774" s="519">
        <v>0</v>
      </c>
      <c r="GY774" s="519">
        <v>0</v>
      </c>
      <c r="GZ774" s="519">
        <v>0</v>
      </c>
      <c r="HA774" s="519">
        <v>0</v>
      </c>
      <c r="HB774" s="519">
        <v>0</v>
      </c>
      <c r="HC774" s="519">
        <v>0</v>
      </c>
      <c r="HD774" s="519">
        <v>0</v>
      </c>
      <c r="HE774" s="519">
        <v>0</v>
      </c>
      <c r="HF774" s="519">
        <v>0</v>
      </c>
      <c r="HG774" s="519">
        <v>0</v>
      </c>
      <c r="HH774" s="519">
        <v>0</v>
      </c>
      <c r="HI774" s="519">
        <v>0</v>
      </c>
      <c r="HJ774" s="519">
        <v>0</v>
      </c>
      <c r="HK774" s="519">
        <v>0</v>
      </c>
      <c r="HL774" s="519">
        <v>0</v>
      </c>
      <c r="HM774" s="519">
        <v>0</v>
      </c>
      <c r="HN774" s="519">
        <v>0</v>
      </c>
      <c r="HO774" s="519">
        <v>0</v>
      </c>
      <c r="HP774" s="519">
        <v>0</v>
      </c>
      <c r="HQ774" s="519">
        <v>0</v>
      </c>
      <c r="HR774" s="519">
        <v>0</v>
      </c>
      <c r="HS774" s="519">
        <v>0</v>
      </c>
      <c r="HT774" s="519">
        <v>0</v>
      </c>
      <c r="HU774" s="519">
        <v>0</v>
      </c>
      <c r="HV774" s="519">
        <v>0</v>
      </c>
      <c r="HW774" s="519">
        <v>0</v>
      </c>
      <c r="HX774" s="519">
        <v>0</v>
      </c>
      <c r="HY774" s="519">
        <v>0</v>
      </c>
      <c r="HZ774" s="519">
        <v>0</v>
      </c>
      <c r="IA774" s="519">
        <v>0</v>
      </c>
      <c r="IB774" s="519">
        <v>0</v>
      </c>
      <c r="IC774" s="519">
        <v>0</v>
      </c>
      <c r="ID774" s="519">
        <v>0</v>
      </c>
      <c r="IE774" s="519">
        <v>0</v>
      </c>
      <c r="IF774" s="519">
        <v>0</v>
      </c>
      <c r="IG774" s="519">
        <v>0</v>
      </c>
      <c r="IH774" s="519">
        <v>0</v>
      </c>
      <c r="II774" s="519">
        <v>0</v>
      </c>
      <c r="IJ774" s="519">
        <v>0</v>
      </c>
      <c r="IK774" s="519">
        <v>0</v>
      </c>
    </row>
    <row r="775" spans="2:245" hidden="1">
      <c r="B775" s="519" t="s">
        <v>1058</v>
      </c>
      <c r="C775" s="519"/>
      <c r="D775" s="519"/>
      <c r="E775" s="519"/>
      <c r="F775" s="519">
        <v>2</v>
      </c>
      <c r="G775" s="519"/>
      <c r="H775" s="519">
        <v>16</v>
      </c>
      <c r="I775" s="519">
        <v>3</v>
      </c>
      <c r="J775" s="519" t="str">
        <f t="shared" si="39"/>
        <v>SDN10021603</v>
      </c>
      <c r="K775" s="519">
        <v>965</v>
      </c>
      <c r="M775" s="337"/>
      <c r="N775" s="519" t="s">
        <v>1063</v>
      </c>
      <c r="O775" s="519" t="s">
        <v>1059</v>
      </c>
      <c r="P775" s="519">
        <v>12</v>
      </c>
      <c r="Q775" s="521" t="str">
        <f t="shared" si="37"/>
        <v>SDN300112</v>
      </c>
      <c r="R775" s="519">
        <v>0</v>
      </c>
      <c r="S775" s="519">
        <v>107</v>
      </c>
      <c r="T775" s="519">
        <v>216</v>
      </c>
      <c r="U775" s="519">
        <v>327</v>
      </c>
      <c r="V775" s="519">
        <v>440</v>
      </c>
      <c r="W775" s="519">
        <v>557</v>
      </c>
      <c r="X775" s="519">
        <v>676</v>
      </c>
      <c r="Y775" s="519">
        <v>797</v>
      </c>
      <c r="Z775" s="519">
        <v>923</v>
      </c>
      <c r="AA775" s="519">
        <v>1400</v>
      </c>
      <c r="AB775" s="519">
        <v>1575</v>
      </c>
      <c r="AC775" s="519">
        <v>1753</v>
      </c>
      <c r="AD775" s="519">
        <v>1936</v>
      </c>
      <c r="AE775" s="519">
        <v>2123</v>
      </c>
      <c r="AF775" s="519">
        <v>2315</v>
      </c>
      <c r="AG775" s="519">
        <v>2484</v>
      </c>
      <c r="AH775" s="519">
        <v>2657</v>
      </c>
      <c r="AI775" s="519">
        <v>2835</v>
      </c>
      <c r="AJ775" s="519">
        <v>3017</v>
      </c>
      <c r="AK775" s="519">
        <v>3205</v>
      </c>
      <c r="AL775" s="519">
        <v>3398</v>
      </c>
      <c r="AM775" s="519">
        <v>3597</v>
      </c>
      <c r="AN775" s="519">
        <v>3802</v>
      </c>
      <c r="AO775" s="519">
        <v>4015</v>
      </c>
      <c r="AP775" s="519">
        <v>4235</v>
      </c>
      <c r="AQ775" s="519">
        <v>4463</v>
      </c>
      <c r="AR775" s="519">
        <v>4700</v>
      </c>
      <c r="AS775" s="519">
        <v>4948</v>
      </c>
      <c r="AT775" s="519">
        <v>5206</v>
      </c>
      <c r="AU775" s="519">
        <v>5476</v>
      </c>
      <c r="AV775" s="519">
        <v>5641</v>
      </c>
      <c r="AW775" s="519">
        <v>5816</v>
      </c>
      <c r="AX775" s="519">
        <v>6004</v>
      </c>
      <c r="AY775" s="519">
        <v>6208</v>
      </c>
      <c r="AZ775" s="519">
        <v>6427</v>
      </c>
      <c r="BA775" s="519">
        <v>6661</v>
      </c>
      <c r="BB775" s="519">
        <v>6915</v>
      </c>
      <c r="BC775" s="519">
        <v>7191</v>
      </c>
      <c r="BD775" s="519">
        <v>7495</v>
      </c>
      <c r="BE775" s="519">
        <v>7825</v>
      </c>
      <c r="BF775" s="519">
        <v>8182</v>
      </c>
      <c r="BG775" s="519">
        <v>8572</v>
      </c>
      <c r="BH775" s="519">
        <v>9000</v>
      </c>
      <c r="BI775" s="519">
        <v>9478</v>
      </c>
      <c r="BJ775" s="519">
        <v>0</v>
      </c>
      <c r="BK775" s="519">
        <v>0</v>
      </c>
      <c r="BL775" s="519">
        <v>0</v>
      </c>
      <c r="BM775" s="519">
        <v>0</v>
      </c>
      <c r="BN775" s="519">
        <v>0</v>
      </c>
      <c r="BO775" s="519">
        <v>0</v>
      </c>
      <c r="BP775" s="519">
        <v>0</v>
      </c>
      <c r="BQ775" s="519">
        <v>0</v>
      </c>
      <c r="BR775" s="519">
        <v>0</v>
      </c>
      <c r="BS775" s="519">
        <v>0</v>
      </c>
      <c r="BT775" s="519">
        <v>0</v>
      </c>
      <c r="BU775" s="519">
        <v>0</v>
      </c>
      <c r="BV775" s="519">
        <v>0</v>
      </c>
      <c r="BW775" s="519">
        <v>0</v>
      </c>
      <c r="BX775" s="519">
        <v>0</v>
      </c>
      <c r="BY775" s="519">
        <v>0</v>
      </c>
      <c r="BZ775" s="519">
        <v>0</v>
      </c>
      <c r="CA775" s="519">
        <v>0</v>
      </c>
      <c r="CB775" s="519">
        <v>0</v>
      </c>
      <c r="CC775" s="519">
        <v>0</v>
      </c>
      <c r="CD775" s="519">
        <v>0</v>
      </c>
      <c r="CE775" s="519">
        <v>0</v>
      </c>
      <c r="CF775" s="519">
        <v>0</v>
      </c>
      <c r="CG775" s="519">
        <v>0</v>
      </c>
      <c r="CH775" s="519">
        <v>0</v>
      </c>
      <c r="CI775" s="519">
        <v>0</v>
      </c>
      <c r="CJ775" s="519">
        <v>0</v>
      </c>
      <c r="CK775" s="519">
        <v>0</v>
      </c>
      <c r="CL775" s="519">
        <v>0</v>
      </c>
      <c r="CM775" s="519">
        <v>0</v>
      </c>
      <c r="CN775" s="519">
        <v>0</v>
      </c>
      <c r="CO775" s="519">
        <v>0</v>
      </c>
      <c r="CP775" s="519">
        <v>0</v>
      </c>
      <c r="CQ775" s="519">
        <v>0</v>
      </c>
      <c r="CR775" s="519">
        <v>0</v>
      </c>
      <c r="CS775" s="519">
        <v>0</v>
      </c>
      <c r="CT775" s="519">
        <v>0</v>
      </c>
      <c r="CU775" s="519">
        <v>0</v>
      </c>
      <c r="CV775" s="519">
        <v>0</v>
      </c>
      <c r="CW775" s="519">
        <v>0</v>
      </c>
      <c r="CX775" s="519">
        <v>0</v>
      </c>
      <c r="CY775" s="519">
        <v>0</v>
      </c>
      <c r="CZ775" s="519">
        <v>0</v>
      </c>
      <c r="DA775" s="519">
        <v>0</v>
      </c>
      <c r="DB775" s="519">
        <v>0</v>
      </c>
      <c r="DC775" s="519">
        <v>0</v>
      </c>
      <c r="DD775" s="519">
        <v>0</v>
      </c>
      <c r="DE775" s="519">
        <v>0</v>
      </c>
      <c r="DF775" s="519">
        <v>0</v>
      </c>
      <c r="DG775" s="519">
        <v>0</v>
      </c>
      <c r="DH775" s="519">
        <v>0</v>
      </c>
      <c r="DI775" s="519">
        <v>0</v>
      </c>
      <c r="DJ775" s="519">
        <v>0</v>
      </c>
      <c r="DK775" s="519">
        <v>0</v>
      </c>
      <c r="DL775" s="519">
        <v>0</v>
      </c>
      <c r="DM775" s="519">
        <v>0</v>
      </c>
      <c r="DN775" s="519">
        <v>0</v>
      </c>
      <c r="DO775" s="519">
        <v>0</v>
      </c>
      <c r="DP775" s="519">
        <v>0</v>
      </c>
      <c r="DQ775" s="519">
        <v>0</v>
      </c>
      <c r="DR775" s="519">
        <v>0</v>
      </c>
      <c r="DS775" s="519">
        <v>0</v>
      </c>
      <c r="DT775" s="519">
        <v>0</v>
      </c>
      <c r="DU775" s="519">
        <v>0</v>
      </c>
      <c r="DV775" s="519">
        <v>0</v>
      </c>
      <c r="DW775" s="519">
        <v>0</v>
      </c>
      <c r="DX775" s="519">
        <v>0</v>
      </c>
      <c r="DZ775" s="337"/>
      <c r="EA775" s="519" t="s">
        <v>1063</v>
      </c>
      <c r="EB775" s="519" t="s">
        <v>1059</v>
      </c>
      <c r="EC775" s="519">
        <v>12</v>
      </c>
      <c r="ED775" s="521" t="str">
        <f t="shared" si="38"/>
        <v>SDN300112</v>
      </c>
      <c r="EE775" s="519">
        <v>0</v>
      </c>
      <c r="EF775" s="519">
        <v>259</v>
      </c>
      <c r="EG775" s="519">
        <v>507</v>
      </c>
      <c r="EH775" s="519">
        <v>767</v>
      </c>
      <c r="EI775" s="519">
        <v>1084</v>
      </c>
      <c r="EJ775" s="519">
        <v>1394</v>
      </c>
      <c r="EK775" s="519">
        <v>1701</v>
      </c>
      <c r="EL775" s="519">
        <v>2003</v>
      </c>
      <c r="EM775" s="519">
        <v>2301</v>
      </c>
      <c r="EN775" s="519">
        <v>2792</v>
      </c>
      <c r="EO775" s="519">
        <v>3076</v>
      </c>
      <c r="EP775" s="519">
        <v>3352</v>
      </c>
      <c r="EQ775" s="519">
        <v>3623</v>
      </c>
      <c r="ER775" s="519">
        <v>3890</v>
      </c>
      <c r="ES775" s="519">
        <v>4151</v>
      </c>
      <c r="ET775" s="519">
        <v>4359</v>
      </c>
      <c r="EU775" s="519">
        <v>4564</v>
      </c>
      <c r="EV775" s="519">
        <v>4766</v>
      </c>
      <c r="EW775" s="519">
        <v>4965</v>
      </c>
      <c r="EX775" s="519">
        <v>5162</v>
      </c>
      <c r="EY775" s="519">
        <v>5357</v>
      </c>
      <c r="EZ775" s="519">
        <v>5553</v>
      </c>
      <c r="FA775" s="519">
        <v>5746</v>
      </c>
      <c r="FB775" s="519">
        <v>5942</v>
      </c>
      <c r="FC775" s="519">
        <v>6138</v>
      </c>
      <c r="FD775" s="519">
        <v>6336</v>
      </c>
      <c r="FE775" s="519">
        <v>6536</v>
      </c>
      <c r="FF775" s="519">
        <v>6741</v>
      </c>
      <c r="FG775" s="519">
        <v>6950</v>
      </c>
      <c r="FH775" s="519">
        <v>0</v>
      </c>
      <c r="FI775" s="519">
        <v>0</v>
      </c>
      <c r="FJ775" s="519">
        <v>0</v>
      </c>
      <c r="FK775" s="519">
        <v>0</v>
      </c>
      <c r="FL775" s="519">
        <v>0</v>
      </c>
      <c r="FM775" s="519">
        <v>0</v>
      </c>
      <c r="FN775" s="519">
        <v>0</v>
      </c>
      <c r="FO775" s="519">
        <v>0</v>
      </c>
      <c r="FP775" s="519">
        <v>0</v>
      </c>
      <c r="FQ775" s="519">
        <v>0</v>
      </c>
      <c r="FR775" s="519">
        <v>0</v>
      </c>
      <c r="FS775" s="519">
        <v>0</v>
      </c>
      <c r="FT775" s="519">
        <v>0</v>
      </c>
      <c r="FU775" s="519">
        <v>0</v>
      </c>
      <c r="FV775" s="519">
        <v>0</v>
      </c>
      <c r="FW775" s="519">
        <v>0</v>
      </c>
      <c r="FX775" s="519">
        <v>0</v>
      </c>
      <c r="FY775" s="519">
        <v>0</v>
      </c>
      <c r="FZ775" s="519">
        <v>0</v>
      </c>
      <c r="GA775" s="519">
        <v>0</v>
      </c>
      <c r="GB775" s="519">
        <v>0</v>
      </c>
      <c r="GC775" s="519">
        <v>0</v>
      </c>
      <c r="GD775" s="519">
        <v>0</v>
      </c>
      <c r="GE775" s="519">
        <v>0</v>
      </c>
      <c r="GF775" s="519">
        <v>0</v>
      </c>
      <c r="GG775" s="519">
        <v>0</v>
      </c>
      <c r="GH775" s="519">
        <v>0</v>
      </c>
      <c r="GI775" s="519">
        <v>0</v>
      </c>
      <c r="GJ775" s="519">
        <v>0</v>
      </c>
      <c r="GK775" s="519">
        <v>0</v>
      </c>
      <c r="GL775" s="519">
        <v>0</v>
      </c>
      <c r="GM775" s="519">
        <v>0</v>
      </c>
      <c r="GN775" s="519">
        <v>0</v>
      </c>
      <c r="GO775" s="519">
        <v>0</v>
      </c>
      <c r="GP775" s="519">
        <v>0</v>
      </c>
      <c r="GQ775" s="519">
        <v>0</v>
      </c>
      <c r="GR775" s="519">
        <v>0</v>
      </c>
      <c r="GS775" s="519">
        <v>0</v>
      </c>
      <c r="GT775" s="519">
        <v>0</v>
      </c>
      <c r="GU775" s="519">
        <v>0</v>
      </c>
      <c r="GV775" s="519">
        <v>0</v>
      </c>
      <c r="GW775" s="519">
        <v>0</v>
      </c>
      <c r="GX775" s="519">
        <v>0</v>
      </c>
      <c r="GY775" s="519">
        <v>0</v>
      </c>
      <c r="GZ775" s="519">
        <v>0</v>
      </c>
      <c r="HA775" s="519">
        <v>0</v>
      </c>
      <c r="HB775" s="519">
        <v>0</v>
      </c>
      <c r="HC775" s="519">
        <v>0</v>
      </c>
      <c r="HD775" s="519">
        <v>0</v>
      </c>
      <c r="HE775" s="519">
        <v>0</v>
      </c>
      <c r="HF775" s="519">
        <v>0</v>
      </c>
      <c r="HG775" s="519">
        <v>0</v>
      </c>
      <c r="HH775" s="519">
        <v>0</v>
      </c>
      <c r="HI775" s="519">
        <v>0</v>
      </c>
      <c r="HJ775" s="519">
        <v>0</v>
      </c>
      <c r="HK775" s="519">
        <v>0</v>
      </c>
      <c r="HL775" s="519">
        <v>0</v>
      </c>
      <c r="HM775" s="519">
        <v>0</v>
      </c>
      <c r="HN775" s="519">
        <v>0</v>
      </c>
      <c r="HO775" s="519">
        <v>0</v>
      </c>
      <c r="HP775" s="519">
        <v>0</v>
      </c>
      <c r="HQ775" s="519">
        <v>0</v>
      </c>
      <c r="HR775" s="519">
        <v>0</v>
      </c>
      <c r="HS775" s="519">
        <v>0</v>
      </c>
      <c r="HT775" s="519">
        <v>0</v>
      </c>
      <c r="HU775" s="519">
        <v>0</v>
      </c>
      <c r="HV775" s="519">
        <v>0</v>
      </c>
      <c r="HW775" s="519">
        <v>0</v>
      </c>
      <c r="HX775" s="519">
        <v>0</v>
      </c>
      <c r="HY775" s="519">
        <v>0</v>
      </c>
      <c r="HZ775" s="519">
        <v>0</v>
      </c>
      <c r="IA775" s="519">
        <v>0</v>
      </c>
      <c r="IB775" s="519">
        <v>0</v>
      </c>
      <c r="IC775" s="519">
        <v>0</v>
      </c>
      <c r="ID775" s="519">
        <v>0</v>
      </c>
      <c r="IE775" s="519">
        <v>0</v>
      </c>
      <c r="IF775" s="519">
        <v>0</v>
      </c>
      <c r="IG775" s="519">
        <v>0</v>
      </c>
      <c r="IH775" s="519">
        <v>0</v>
      </c>
      <c r="II775" s="519">
        <v>0</v>
      </c>
      <c r="IJ775" s="519">
        <v>0</v>
      </c>
      <c r="IK775" s="519">
        <v>0</v>
      </c>
    </row>
    <row r="776" spans="2:245" hidden="1">
      <c r="B776" s="519" t="s">
        <v>1058</v>
      </c>
      <c r="C776" s="519"/>
      <c r="D776" s="519"/>
      <c r="E776" s="519"/>
      <c r="F776" s="519">
        <v>2</v>
      </c>
      <c r="G776" s="519"/>
      <c r="H776" s="519">
        <v>16</v>
      </c>
      <c r="I776" s="519">
        <v>4</v>
      </c>
      <c r="J776" s="519" t="str">
        <f t="shared" si="39"/>
        <v>SDN10021604</v>
      </c>
      <c r="K776" s="519">
        <v>965</v>
      </c>
      <c r="M776" s="337"/>
      <c r="N776" s="519" t="s">
        <v>1063</v>
      </c>
      <c r="O776" s="519" t="s">
        <v>1059</v>
      </c>
      <c r="P776" s="519">
        <v>13</v>
      </c>
      <c r="Q776" s="521" t="str">
        <f t="shared" si="37"/>
        <v>SDN300113</v>
      </c>
      <c r="R776" s="519">
        <v>0</v>
      </c>
      <c r="S776" s="519">
        <v>104</v>
      </c>
      <c r="T776" s="519">
        <v>209</v>
      </c>
      <c r="U776" s="519">
        <v>317</v>
      </c>
      <c r="V776" s="519">
        <v>427</v>
      </c>
      <c r="W776" s="519">
        <v>540</v>
      </c>
      <c r="X776" s="519">
        <v>656</v>
      </c>
      <c r="Y776" s="519">
        <v>774</v>
      </c>
      <c r="Z776" s="519">
        <v>896</v>
      </c>
      <c r="AA776" s="519">
        <v>1359</v>
      </c>
      <c r="AB776" s="519">
        <v>1529</v>
      </c>
      <c r="AC776" s="519">
        <v>1702</v>
      </c>
      <c r="AD776" s="519">
        <v>1879</v>
      </c>
      <c r="AE776" s="519">
        <v>2061</v>
      </c>
      <c r="AF776" s="519">
        <v>2247</v>
      </c>
      <c r="AG776" s="519">
        <v>2411</v>
      </c>
      <c r="AH776" s="519">
        <v>2580</v>
      </c>
      <c r="AI776" s="519">
        <v>2753</v>
      </c>
      <c r="AJ776" s="519">
        <v>2931</v>
      </c>
      <c r="AK776" s="519">
        <v>3113</v>
      </c>
      <c r="AL776" s="519">
        <v>3301</v>
      </c>
      <c r="AM776" s="519">
        <v>3495</v>
      </c>
      <c r="AN776" s="519">
        <v>3696</v>
      </c>
      <c r="AO776" s="519">
        <v>3904</v>
      </c>
      <c r="AP776" s="519">
        <v>4120</v>
      </c>
      <c r="AQ776" s="519">
        <v>4344</v>
      </c>
      <c r="AR776" s="519">
        <v>4578</v>
      </c>
      <c r="AS776" s="519">
        <v>4821</v>
      </c>
      <c r="AT776" s="519">
        <v>5076</v>
      </c>
      <c r="AU776" s="519">
        <v>5343</v>
      </c>
      <c r="AV776" s="519">
        <v>5508</v>
      </c>
      <c r="AW776" s="519">
        <v>5686</v>
      </c>
      <c r="AX776" s="519">
        <v>5878</v>
      </c>
      <c r="AY776" s="519">
        <v>6084</v>
      </c>
      <c r="AZ776" s="519">
        <v>6306</v>
      </c>
      <c r="BA776" s="519">
        <v>6546</v>
      </c>
      <c r="BB776" s="519">
        <v>6805</v>
      </c>
      <c r="BC776" s="519">
        <v>7093</v>
      </c>
      <c r="BD776" s="519">
        <v>7404</v>
      </c>
      <c r="BE776" s="519">
        <v>7741</v>
      </c>
      <c r="BF776" s="519">
        <v>8109</v>
      </c>
      <c r="BG776" s="519">
        <v>8513</v>
      </c>
      <c r="BH776" s="519">
        <v>8963</v>
      </c>
      <c r="BI776" s="519">
        <v>9456</v>
      </c>
      <c r="BJ776" s="519">
        <v>0</v>
      </c>
      <c r="BK776" s="519">
        <v>0</v>
      </c>
      <c r="BL776" s="519">
        <v>0</v>
      </c>
      <c r="BM776" s="519">
        <v>0</v>
      </c>
      <c r="BN776" s="519">
        <v>0</v>
      </c>
      <c r="BO776" s="519">
        <v>0</v>
      </c>
      <c r="BP776" s="519">
        <v>0</v>
      </c>
      <c r="BQ776" s="519">
        <v>0</v>
      </c>
      <c r="BR776" s="519">
        <v>0</v>
      </c>
      <c r="BS776" s="519">
        <v>0</v>
      </c>
      <c r="BT776" s="519">
        <v>0</v>
      </c>
      <c r="BU776" s="519">
        <v>0</v>
      </c>
      <c r="BV776" s="519">
        <v>0</v>
      </c>
      <c r="BW776" s="519">
        <v>0</v>
      </c>
      <c r="BX776" s="519">
        <v>0</v>
      </c>
      <c r="BY776" s="519">
        <v>0</v>
      </c>
      <c r="BZ776" s="519">
        <v>0</v>
      </c>
      <c r="CA776" s="519">
        <v>0</v>
      </c>
      <c r="CB776" s="519">
        <v>0</v>
      </c>
      <c r="CC776" s="519">
        <v>0</v>
      </c>
      <c r="CD776" s="519">
        <v>0</v>
      </c>
      <c r="CE776" s="519">
        <v>0</v>
      </c>
      <c r="CF776" s="519">
        <v>0</v>
      </c>
      <c r="CG776" s="519">
        <v>0</v>
      </c>
      <c r="CH776" s="519">
        <v>0</v>
      </c>
      <c r="CI776" s="519">
        <v>0</v>
      </c>
      <c r="CJ776" s="519">
        <v>0</v>
      </c>
      <c r="CK776" s="519">
        <v>0</v>
      </c>
      <c r="CL776" s="519">
        <v>0</v>
      </c>
      <c r="CM776" s="519">
        <v>0</v>
      </c>
      <c r="CN776" s="519">
        <v>0</v>
      </c>
      <c r="CO776" s="519">
        <v>0</v>
      </c>
      <c r="CP776" s="519">
        <v>0</v>
      </c>
      <c r="CQ776" s="519">
        <v>0</v>
      </c>
      <c r="CR776" s="519">
        <v>0</v>
      </c>
      <c r="CS776" s="519">
        <v>0</v>
      </c>
      <c r="CT776" s="519">
        <v>0</v>
      </c>
      <c r="CU776" s="519">
        <v>0</v>
      </c>
      <c r="CV776" s="519">
        <v>0</v>
      </c>
      <c r="CW776" s="519">
        <v>0</v>
      </c>
      <c r="CX776" s="519">
        <v>0</v>
      </c>
      <c r="CY776" s="519">
        <v>0</v>
      </c>
      <c r="CZ776" s="519">
        <v>0</v>
      </c>
      <c r="DA776" s="519">
        <v>0</v>
      </c>
      <c r="DB776" s="519">
        <v>0</v>
      </c>
      <c r="DC776" s="519">
        <v>0</v>
      </c>
      <c r="DD776" s="519">
        <v>0</v>
      </c>
      <c r="DE776" s="519">
        <v>0</v>
      </c>
      <c r="DF776" s="519">
        <v>0</v>
      </c>
      <c r="DG776" s="519">
        <v>0</v>
      </c>
      <c r="DH776" s="519">
        <v>0</v>
      </c>
      <c r="DI776" s="519">
        <v>0</v>
      </c>
      <c r="DJ776" s="519">
        <v>0</v>
      </c>
      <c r="DK776" s="519">
        <v>0</v>
      </c>
      <c r="DL776" s="519">
        <v>0</v>
      </c>
      <c r="DM776" s="519">
        <v>0</v>
      </c>
      <c r="DN776" s="519">
        <v>0</v>
      </c>
      <c r="DO776" s="519">
        <v>0</v>
      </c>
      <c r="DP776" s="519">
        <v>0</v>
      </c>
      <c r="DQ776" s="519">
        <v>0</v>
      </c>
      <c r="DR776" s="519">
        <v>0</v>
      </c>
      <c r="DS776" s="519">
        <v>0</v>
      </c>
      <c r="DT776" s="519">
        <v>0</v>
      </c>
      <c r="DU776" s="519">
        <v>0</v>
      </c>
      <c r="DV776" s="519">
        <v>0</v>
      </c>
      <c r="DW776" s="519">
        <v>0</v>
      </c>
      <c r="DX776" s="519">
        <v>0</v>
      </c>
      <c r="DZ776" s="337"/>
      <c r="EA776" s="519" t="s">
        <v>1063</v>
      </c>
      <c r="EB776" s="519" t="s">
        <v>1059</v>
      </c>
      <c r="EC776" s="519">
        <v>13</v>
      </c>
      <c r="ED776" s="521" t="str">
        <f t="shared" si="38"/>
        <v>SDN300113</v>
      </c>
      <c r="EE776" s="519">
        <v>0</v>
      </c>
      <c r="EF776" s="519">
        <v>251</v>
      </c>
      <c r="EG776" s="519">
        <v>490</v>
      </c>
      <c r="EH776" s="519">
        <v>734</v>
      </c>
      <c r="EI776" s="519">
        <v>1042</v>
      </c>
      <c r="EJ776" s="519">
        <v>1345</v>
      </c>
      <c r="EK776" s="519">
        <v>1642</v>
      </c>
      <c r="EL776" s="519">
        <v>1936</v>
      </c>
      <c r="EM776" s="519">
        <v>2225</v>
      </c>
      <c r="EN776" s="519">
        <v>2707</v>
      </c>
      <c r="EO776" s="519">
        <v>2981</v>
      </c>
      <c r="EP776" s="519">
        <v>3247</v>
      </c>
      <c r="EQ776" s="519">
        <v>3509</v>
      </c>
      <c r="ER776" s="519">
        <v>3766</v>
      </c>
      <c r="ES776" s="519">
        <v>4018</v>
      </c>
      <c r="ET776" s="519">
        <v>4219</v>
      </c>
      <c r="EU776" s="519">
        <v>4418</v>
      </c>
      <c r="EV776" s="519">
        <v>4614</v>
      </c>
      <c r="EW776" s="519">
        <v>4806</v>
      </c>
      <c r="EX776" s="519">
        <v>4997</v>
      </c>
      <c r="EY776" s="519">
        <v>5187</v>
      </c>
      <c r="EZ776" s="519">
        <v>5376</v>
      </c>
      <c r="FA776" s="519">
        <v>5566</v>
      </c>
      <c r="FB776" s="519">
        <v>5758</v>
      </c>
      <c r="FC776" s="519">
        <v>5951</v>
      </c>
      <c r="FD776" s="519">
        <v>6146</v>
      </c>
      <c r="FE776" s="519">
        <v>6345</v>
      </c>
      <c r="FF776" s="519">
        <v>6547</v>
      </c>
      <c r="FG776" s="519">
        <v>6754</v>
      </c>
      <c r="FH776" s="519">
        <v>0</v>
      </c>
      <c r="FI776" s="519">
        <v>0</v>
      </c>
      <c r="FJ776" s="519">
        <v>0</v>
      </c>
      <c r="FK776" s="519">
        <v>0</v>
      </c>
      <c r="FL776" s="519">
        <v>0</v>
      </c>
      <c r="FM776" s="519">
        <v>0</v>
      </c>
      <c r="FN776" s="519">
        <v>0</v>
      </c>
      <c r="FO776" s="519">
        <v>0</v>
      </c>
      <c r="FP776" s="519">
        <v>0</v>
      </c>
      <c r="FQ776" s="519">
        <v>0</v>
      </c>
      <c r="FR776" s="519">
        <v>0</v>
      </c>
      <c r="FS776" s="519">
        <v>0</v>
      </c>
      <c r="FT776" s="519">
        <v>0</v>
      </c>
      <c r="FU776" s="519">
        <v>0</v>
      </c>
      <c r="FV776" s="519">
        <v>0</v>
      </c>
      <c r="FW776" s="519">
        <v>0</v>
      </c>
      <c r="FX776" s="519">
        <v>0</v>
      </c>
      <c r="FY776" s="519">
        <v>0</v>
      </c>
      <c r="FZ776" s="519">
        <v>0</v>
      </c>
      <c r="GA776" s="519">
        <v>0</v>
      </c>
      <c r="GB776" s="519">
        <v>0</v>
      </c>
      <c r="GC776" s="519">
        <v>0</v>
      </c>
      <c r="GD776" s="519">
        <v>0</v>
      </c>
      <c r="GE776" s="519">
        <v>0</v>
      </c>
      <c r="GF776" s="519">
        <v>0</v>
      </c>
      <c r="GG776" s="519">
        <v>0</v>
      </c>
      <c r="GH776" s="519">
        <v>0</v>
      </c>
      <c r="GI776" s="519">
        <v>0</v>
      </c>
      <c r="GJ776" s="519">
        <v>0</v>
      </c>
      <c r="GK776" s="519">
        <v>0</v>
      </c>
      <c r="GL776" s="519">
        <v>0</v>
      </c>
      <c r="GM776" s="519">
        <v>0</v>
      </c>
      <c r="GN776" s="519">
        <v>0</v>
      </c>
      <c r="GO776" s="519">
        <v>0</v>
      </c>
      <c r="GP776" s="519">
        <v>0</v>
      </c>
      <c r="GQ776" s="519">
        <v>0</v>
      </c>
      <c r="GR776" s="519">
        <v>0</v>
      </c>
      <c r="GS776" s="519">
        <v>0</v>
      </c>
      <c r="GT776" s="519">
        <v>0</v>
      </c>
      <c r="GU776" s="519">
        <v>0</v>
      </c>
      <c r="GV776" s="519">
        <v>0</v>
      </c>
      <c r="GW776" s="519">
        <v>0</v>
      </c>
      <c r="GX776" s="519">
        <v>0</v>
      </c>
      <c r="GY776" s="519">
        <v>0</v>
      </c>
      <c r="GZ776" s="519">
        <v>0</v>
      </c>
      <c r="HA776" s="519">
        <v>0</v>
      </c>
      <c r="HB776" s="519">
        <v>0</v>
      </c>
      <c r="HC776" s="519">
        <v>0</v>
      </c>
      <c r="HD776" s="519">
        <v>0</v>
      </c>
      <c r="HE776" s="519">
        <v>0</v>
      </c>
      <c r="HF776" s="519">
        <v>0</v>
      </c>
      <c r="HG776" s="519">
        <v>0</v>
      </c>
      <c r="HH776" s="519">
        <v>0</v>
      </c>
      <c r="HI776" s="519">
        <v>0</v>
      </c>
      <c r="HJ776" s="519">
        <v>0</v>
      </c>
      <c r="HK776" s="519">
        <v>0</v>
      </c>
      <c r="HL776" s="519">
        <v>0</v>
      </c>
      <c r="HM776" s="519">
        <v>0</v>
      </c>
      <c r="HN776" s="519">
        <v>0</v>
      </c>
      <c r="HO776" s="519">
        <v>0</v>
      </c>
      <c r="HP776" s="519">
        <v>0</v>
      </c>
      <c r="HQ776" s="519">
        <v>0</v>
      </c>
      <c r="HR776" s="519">
        <v>0</v>
      </c>
      <c r="HS776" s="519">
        <v>0</v>
      </c>
      <c r="HT776" s="519">
        <v>0</v>
      </c>
      <c r="HU776" s="519">
        <v>0</v>
      </c>
      <c r="HV776" s="519">
        <v>0</v>
      </c>
      <c r="HW776" s="519">
        <v>0</v>
      </c>
      <c r="HX776" s="519">
        <v>0</v>
      </c>
      <c r="HY776" s="519">
        <v>0</v>
      </c>
      <c r="HZ776" s="519">
        <v>0</v>
      </c>
      <c r="IA776" s="519">
        <v>0</v>
      </c>
      <c r="IB776" s="519">
        <v>0</v>
      </c>
      <c r="IC776" s="519">
        <v>0</v>
      </c>
      <c r="ID776" s="519">
        <v>0</v>
      </c>
      <c r="IE776" s="519">
        <v>0</v>
      </c>
      <c r="IF776" s="519">
        <v>0</v>
      </c>
      <c r="IG776" s="519">
        <v>0</v>
      </c>
      <c r="IH776" s="519">
        <v>0</v>
      </c>
      <c r="II776" s="519">
        <v>0</v>
      </c>
      <c r="IJ776" s="519">
        <v>0</v>
      </c>
      <c r="IK776" s="519">
        <v>0</v>
      </c>
    </row>
    <row r="777" spans="2:245" hidden="1">
      <c r="B777" s="519" t="s">
        <v>1058</v>
      </c>
      <c r="C777" s="519"/>
      <c r="D777" s="519"/>
      <c r="E777" s="519"/>
      <c r="F777" s="519">
        <v>2</v>
      </c>
      <c r="G777" s="519"/>
      <c r="H777" s="519">
        <v>16</v>
      </c>
      <c r="I777" s="519">
        <v>5</v>
      </c>
      <c r="J777" s="519" t="str">
        <f t="shared" si="39"/>
        <v>SDN10021605</v>
      </c>
      <c r="K777" s="519">
        <v>965</v>
      </c>
      <c r="M777" s="337"/>
      <c r="N777" s="519" t="s">
        <v>1063</v>
      </c>
      <c r="O777" s="519" t="s">
        <v>1059</v>
      </c>
      <c r="P777" s="519">
        <v>14</v>
      </c>
      <c r="Q777" s="521" t="str">
        <f t="shared" si="37"/>
        <v>SDN300114</v>
      </c>
      <c r="R777" s="519">
        <v>0</v>
      </c>
      <c r="S777" s="519">
        <v>100</v>
      </c>
      <c r="T777" s="519">
        <v>202</v>
      </c>
      <c r="U777" s="519">
        <v>307</v>
      </c>
      <c r="V777" s="519">
        <v>413</v>
      </c>
      <c r="W777" s="519">
        <v>523</v>
      </c>
      <c r="X777" s="519">
        <v>635</v>
      </c>
      <c r="Y777" s="519">
        <v>750</v>
      </c>
      <c r="Z777" s="519">
        <v>867</v>
      </c>
      <c r="AA777" s="519">
        <v>1317</v>
      </c>
      <c r="AB777" s="519">
        <v>1481</v>
      </c>
      <c r="AC777" s="519">
        <v>1648</v>
      </c>
      <c r="AD777" s="519">
        <v>1820</v>
      </c>
      <c r="AE777" s="519">
        <v>1997</v>
      </c>
      <c r="AF777" s="519">
        <v>2177</v>
      </c>
      <c r="AG777" s="519">
        <v>2336</v>
      </c>
      <c r="AH777" s="519">
        <v>2500</v>
      </c>
      <c r="AI777" s="519">
        <v>2668</v>
      </c>
      <c r="AJ777" s="519">
        <v>2840</v>
      </c>
      <c r="AK777" s="519">
        <v>3017</v>
      </c>
      <c r="AL777" s="519">
        <v>3200</v>
      </c>
      <c r="AM777" s="519">
        <v>3390</v>
      </c>
      <c r="AN777" s="519">
        <v>3586</v>
      </c>
      <c r="AO777" s="519">
        <v>3789</v>
      </c>
      <c r="AP777" s="519">
        <v>4000</v>
      </c>
      <c r="AQ777" s="519">
        <v>4220</v>
      </c>
      <c r="AR777" s="519">
        <v>4450</v>
      </c>
      <c r="AS777" s="519">
        <v>4690</v>
      </c>
      <c r="AT777" s="519">
        <v>4941</v>
      </c>
      <c r="AU777" s="519">
        <v>5204</v>
      </c>
      <c r="AV777" s="519">
        <v>5371</v>
      </c>
      <c r="AW777" s="519">
        <v>5552</v>
      </c>
      <c r="AX777" s="519">
        <v>5746</v>
      </c>
      <c r="AY777" s="519">
        <v>5955</v>
      </c>
      <c r="AZ777" s="519">
        <v>6180</v>
      </c>
      <c r="BA777" s="519">
        <v>6425</v>
      </c>
      <c r="BB777" s="519">
        <v>6695</v>
      </c>
      <c r="BC777" s="519">
        <v>6988</v>
      </c>
      <c r="BD777" s="519">
        <v>7306</v>
      </c>
      <c r="BE777" s="519">
        <v>7651</v>
      </c>
      <c r="BF777" s="519">
        <v>8031</v>
      </c>
      <c r="BG777" s="519">
        <v>8455</v>
      </c>
      <c r="BH777" s="519">
        <v>8918</v>
      </c>
      <c r="BI777" s="519">
        <v>9430</v>
      </c>
      <c r="BJ777" s="519">
        <v>0</v>
      </c>
      <c r="BK777" s="519">
        <v>0</v>
      </c>
      <c r="BL777" s="519">
        <v>0</v>
      </c>
      <c r="BM777" s="519">
        <v>0</v>
      </c>
      <c r="BN777" s="519">
        <v>0</v>
      </c>
      <c r="BO777" s="519">
        <v>0</v>
      </c>
      <c r="BP777" s="519">
        <v>0</v>
      </c>
      <c r="BQ777" s="519">
        <v>0</v>
      </c>
      <c r="BR777" s="519">
        <v>0</v>
      </c>
      <c r="BS777" s="519">
        <v>0</v>
      </c>
      <c r="BT777" s="519">
        <v>0</v>
      </c>
      <c r="BU777" s="519">
        <v>0</v>
      </c>
      <c r="BV777" s="519">
        <v>0</v>
      </c>
      <c r="BW777" s="519">
        <v>0</v>
      </c>
      <c r="BX777" s="519">
        <v>0</v>
      </c>
      <c r="BY777" s="519">
        <v>0</v>
      </c>
      <c r="BZ777" s="519">
        <v>0</v>
      </c>
      <c r="CA777" s="519">
        <v>0</v>
      </c>
      <c r="CB777" s="519">
        <v>0</v>
      </c>
      <c r="CC777" s="519">
        <v>0</v>
      </c>
      <c r="CD777" s="519">
        <v>0</v>
      </c>
      <c r="CE777" s="519">
        <v>0</v>
      </c>
      <c r="CF777" s="519">
        <v>0</v>
      </c>
      <c r="CG777" s="519">
        <v>0</v>
      </c>
      <c r="CH777" s="519">
        <v>0</v>
      </c>
      <c r="CI777" s="519">
        <v>0</v>
      </c>
      <c r="CJ777" s="519">
        <v>0</v>
      </c>
      <c r="CK777" s="519">
        <v>0</v>
      </c>
      <c r="CL777" s="519">
        <v>0</v>
      </c>
      <c r="CM777" s="519">
        <v>0</v>
      </c>
      <c r="CN777" s="519">
        <v>0</v>
      </c>
      <c r="CO777" s="519">
        <v>0</v>
      </c>
      <c r="CP777" s="519">
        <v>0</v>
      </c>
      <c r="CQ777" s="519">
        <v>0</v>
      </c>
      <c r="CR777" s="519">
        <v>0</v>
      </c>
      <c r="CS777" s="519">
        <v>0</v>
      </c>
      <c r="CT777" s="519">
        <v>0</v>
      </c>
      <c r="CU777" s="519">
        <v>0</v>
      </c>
      <c r="CV777" s="519">
        <v>0</v>
      </c>
      <c r="CW777" s="519">
        <v>0</v>
      </c>
      <c r="CX777" s="519">
        <v>0</v>
      </c>
      <c r="CY777" s="519">
        <v>0</v>
      </c>
      <c r="CZ777" s="519">
        <v>0</v>
      </c>
      <c r="DA777" s="519">
        <v>0</v>
      </c>
      <c r="DB777" s="519">
        <v>0</v>
      </c>
      <c r="DC777" s="519">
        <v>0</v>
      </c>
      <c r="DD777" s="519">
        <v>0</v>
      </c>
      <c r="DE777" s="519">
        <v>0</v>
      </c>
      <c r="DF777" s="519">
        <v>0</v>
      </c>
      <c r="DG777" s="519">
        <v>0</v>
      </c>
      <c r="DH777" s="519">
        <v>0</v>
      </c>
      <c r="DI777" s="519">
        <v>0</v>
      </c>
      <c r="DJ777" s="519">
        <v>0</v>
      </c>
      <c r="DK777" s="519">
        <v>0</v>
      </c>
      <c r="DL777" s="519">
        <v>0</v>
      </c>
      <c r="DM777" s="519">
        <v>0</v>
      </c>
      <c r="DN777" s="519">
        <v>0</v>
      </c>
      <c r="DO777" s="519">
        <v>0</v>
      </c>
      <c r="DP777" s="519">
        <v>0</v>
      </c>
      <c r="DQ777" s="519">
        <v>0</v>
      </c>
      <c r="DR777" s="519">
        <v>0</v>
      </c>
      <c r="DS777" s="519">
        <v>0</v>
      </c>
      <c r="DT777" s="519">
        <v>0</v>
      </c>
      <c r="DU777" s="519">
        <v>0</v>
      </c>
      <c r="DV777" s="519">
        <v>0</v>
      </c>
      <c r="DW777" s="519">
        <v>0</v>
      </c>
      <c r="DX777" s="519">
        <v>0</v>
      </c>
      <c r="DZ777" s="337"/>
      <c r="EA777" s="519" t="s">
        <v>1063</v>
      </c>
      <c r="EB777" s="519" t="s">
        <v>1059</v>
      </c>
      <c r="EC777" s="519">
        <v>14</v>
      </c>
      <c r="ED777" s="521" t="str">
        <f t="shared" si="38"/>
        <v>SDN300114</v>
      </c>
      <c r="EE777" s="519">
        <v>0</v>
      </c>
      <c r="EF777" s="519">
        <v>241</v>
      </c>
      <c r="EG777" s="519">
        <v>474</v>
      </c>
      <c r="EH777" s="519">
        <v>704</v>
      </c>
      <c r="EI777" s="519">
        <v>1002</v>
      </c>
      <c r="EJ777" s="519">
        <v>1294</v>
      </c>
      <c r="EK777" s="519">
        <v>1583</v>
      </c>
      <c r="EL777" s="519">
        <v>1867</v>
      </c>
      <c r="EM777" s="519">
        <v>2145</v>
      </c>
      <c r="EN777" s="519">
        <v>2617</v>
      </c>
      <c r="EO777" s="519">
        <v>2880</v>
      </c>
      <c r="EP777" s="519">
        <v>3137</v>
      </c>
      <c r="EQ777" s="519">
        <v>3389</v>
      </c>
      <c r="ER777" s="519">
        <v>3638</v>
      </c>
      <c r="ES777" s="519">
        <v>3881</v>
      </c>
      <c r="ET777" s="519">
        <v>4074</v>
      </c>
      <c r="EU777" s="519">
        <v>4266</v>
      </c>
      <c r="EV777" s="519">
        <v>4456</v>
      </c>
      <c r="EW777" s="519">
        <v>4641</v>
      </c>
      <c r="EX777" s="519">
        <v>4826</v>
      </c>
      <c r="EY777" s="519">
        <v>5010</v>
      </c>
      <c r="EZ777" s="519">
        <v>5196</v>
      </c>
      <c r="FA777" s="519">
        <v>5381</v>
      </c>
      <c r="FB777" s="519">
        <v>5568</v>
      </c>
      <c r="FC777" s="519">
        <v>5757</v>
      </c>
      <c r="FD777" s="519">
        <v>5950</v>
      </c>
      <c r="FE777" s="519">
        <v>6146</v>
      </c>
      <c r="FF777" s="519">
        <v>6346</v>
      </c>
      <c r="FG777" s="519">
        <v>6552</v>
      </c>
      <c r="FH777" s="519">
        <v>0</v>
      </c>
      <c r="FI777" s="519">
        <v>0</v>
      </c>
      <c r="FJ777" s="519">
        <v>0</v>
      </c>
      <c r="FK777" s="519">
        <v>0</v>
      </c>
      <c r="FL777" s="519">
        <v>0</v>
      </c>
      <c r="FM777" s="519">
        <v>0</v>
      </c>
      <c r="FN777" s="519">
        <v>0</v>
      </c>
      <c r="FO777" s="519">
        <v>0</v>
      </c>
      <c r="FP777" s="519">
        <v>0</v>
      </c>
      <c r="FQ777" s="519">
        <v>0</v>
      </c>
      <c r="FR777" s="519">
        <v>0</v>
      </c>
      <c r="FS777" s="519">
        <v>0</v>
      </c>
      <c r="FT777" s="519">
        <v>0</v>
      </c>
      <c r="FU777" s="519">
        <v>0</v>
      </c>
      <c r="FV777" s="519">
        <v>0</v>
      </c>
      <c r="FW777" s="519">
        <v>0</v>
      </c>
      <c r="FX777" s="519">
        <v>0</v>
      </c>
      <c r="FY777" s="519">
        <v>0</v>
      </c>
      <c r="FZ777" s="519">
        <v>0</v>
      </c>
      <c r="GA777" s="519">
        <v>0</v>
      </c>
      <c r="GB777" s="519">
        <v>0</v>
      </c>
      <c r="GC777" s="519">
        <v>0</v>
      </c>
      <c r="GD777" s="519">
        <v>0</v>
      </c>
      <c r="GE777" s="519">
        <v>0</v>
      </c>
      <c r="GF777" s="519">
        <v>0</v>
      </c>
      <c r="GG777" s="519">
        <v>0</v>
      </c>
      <c r="GH777" s="519">
        <v>0</v>
      </c>
      <c r="GI777" s="519">
        <v>0</v>
      </c>
      <c r="GJ777" s="519">
        <v>0</v>
      </c>
      <c r="GK777" s="519">
        <v>0</v>
      </c>
      <c r="GL777" s="519">
        <v>0</v>
      </c>
      <c r="GM777" s="519">
        <v>0</v>
      </c>
      <c r="GN777" s="519">
        <v>0</v>
      </c>
      <c r="GO777" s="519">
        <v>0</v>
      </c>
      <c r="GP777" s="519">
        <v>0</v>
      </c>
      <c r="GQ777" s="519">
        <v>0</v>
      </c>
      <c r="GR777" s="519">
        <v>0</v>
      </c>
      <c r="GS777" s="519">
        <v>0</v>
      </c>
      <c r="GT777" s="519">
        <v>0</v>
      </c>
      <c r="GU777" s="519">
        <v>0</v>
      </c>
      <c r="GV777" s="519">
        <v>0</v>
      </c>
      <c r="GW777" s="519">
        <v>0</v>
      </c>
      <c r="GX777" s="519">
        <v>0</v>
      </c>
      <c r="GY777" s="519">
        <v>0</v>
      </c>
      <c r="GZ777" s="519">
        <v>0</v>
      </c>
      <c r="HA777" s="519">
        <v>0</v>
      </c>
      <c r="HB777" s="519">
        <v>0</v>
      </c>
      <c r="HC777" s="519">
        <v>0</v>
      </c>
      <c r="HD777" s="519">
        <v>0</v>
      </c>
      <c r="HE777" s="519">
        <v>0</v>
      </c>
      <c r="HF777" s="519">
        <v>0</v>
      </c>
      <c r="HG777" s="519">
        <v>0</v>
      </c>
      <c r="HH777" s="519">
        <v>0</v>
      </c>
      <c r="HI777" s="519">
        <v>0</v>
      </c>
      <c r="HJ777" s="519">
        <v>0</v>
      </c>
      <c r="HK777" s="519">
        <v>0</v>
      </c>
      <c r="HL777" s="519">
        <v>0</v>
      </c>
      <c r="HM777" s="519">
        <v>0</v>
      </c>
      <c r="HN777" s="519">
        <v>0</v>
      </c>
      <c r="HO777" s="519">
        <v>0</v>
      </c>
      <c r="HP777" s="519">
        <v>0</v>
      </c>
      <c r="HQ777" s="519">
        <v>0</v>
      </c>
      <c r="HR777" s="519">
        <v>0</v>
      </c>
      <c r="HS777" s="519">
        <v>0</v>
      </c>
      <c r="HT777" s="519">
        <v>0</v>
      </c>
      <c r="HU777" s="519">
        <v>0</v>
      </c>
      <c r="HV777" s="519">
        <v>0</v>
      </c>
      <c r="HW777" s="519">
        <v>0</v>
      </c>
      <c r="HX777" s="519">
        <v>0</v>
      </c>
      <c r="HY777" s="519">
        <v>0</v>
      </c>
      <c r="HZ777" s="519">
        <v>0</v>
      </c>
      <c r="IA777" s="519">
        <v>0</v>
      </c>
      <c r="IB777" s="519">
        <v>0</v>
      </c>
      <c r="IC777" s="519">
        <v>0</v>
      </c>
      <c r="ID777" s="519">
        <v>0</v>
      </c>
      <c r="IE777" s="519">
        <v>0</v>
      </c>
      <c r="IF777" s="519">
        <v>0</v>
      </c>
      <c r="IG777" s="519">
        <v>0</v>
      </c>
      <c r="IH777" s="519">
        <v>0</v>
      </c>
      <c r="II777" s="519">
        <v>0</v>
      </c>
      <c r="IJ777" s="519">
        <v>0</v>
      </c>
      <c r="IK777" s="519">
        <v>0</v>
      </c>
    </row>
    <row r="778" spans="2:245" hidden="1">
      <c r="B778" s="519" t="s">
        <v>1058</v>
      </c>
      <c r="C778" s="519"/>
      <c r="D778" s="519"/>
      <c r="E778" s="519"/>
      <c r="F778" s="519">
        <v>2</v>
      </c>
      <c r="G778" s="519"/>
      <c r="H778" s="519">
        <v>16</v>
      </c>
      <c r="I778" s="519">
        <v>6</v>
      </c>
      <c r="J778" s="519" t="str">
        <f t="shared" si="39"/>
        <v>SDN10021606</v>
      </c>
      <c r="K778" s="519">
        <v>772</v>
      </c>
      <c r="M778" s="337"/>
      <c r="N778" s="519" t="s">
        <v>1063</v>
      </c>
      <c r="O778" s="519" t="s">
        <v>1059</v>
      </c>
      <c r="P778" s="519">
        <v>15</v>
      </c>
      <c r="Q778" s="521" t="str">
        <f t="shared" si="37"/>
        <v>SDN300115</v>
      </c>
      <c r="R778" s="519">
        <v>0</v>
      </c>
      <c r="S778" s="519">
        <v>97</v>
      </c>
      <c r="T778" s="519">
        <v>195</v>
      </c>
      <c r="U778" s="519">
        <v>296</v>
      </c>
      <c r="V778" s="519">
        <v>400</v>
      </c>
      <c r="W778" s="519">
        <v>506</v>
      </c>
      <c r="X778" s="519">
        <v>614</v>
      </c>
      <c r="Y778" s="519">
        <v>725</v>
      </c>
      <c r="Z778" s="519">
        <v>839</v>
      </c>
      <c r="AA778" s="519">
        <v>1273</v>
      </c>
      <c r="AB778" s="519">
        <v>1432</v>
      </c>
      <c r="AC778" s="519">
        <v>1594</v>
      </c>
      <c r="AD778" s="519">
        <v>1760</v>
      </c>
      <c r="AE778" s="519">
        <v>1931</v>
      </c>
      <c r="AF778" s="519">
        <v>2106</v>
      </c>
      <c r="AG778" s="519">
        <v>2260</v>
      </c>
      <c r="AH778" s="519">
        <v>2418</v>
      </c>
      <c r="AI778" s="519">
        <v>2580</v>
      </c>
      <c r="AJ778" s="519">
        <v>2748</v>
      </c>
      <c r="AK778" s="519">
        <v>2920</v>
      </c>
      <c r="AL778" s="519">
        <v>3098</v>
      </c>
      <c r="AM778" s="519">
        <v>3283</v>
      </c>
      <c r="AN778" s="519">
        <v>3474</v>
      </c>
      <c r="AO778" s="519">
        <v>3672</v>
      </c>
      <c r="AP778" s="519">
        <v>3879</v>
      </c>
      <c r="AQ778" s="519">
        <v>4095</v>
      </c>
      <c r="AR778" s="519">
        <v>4320</v>
      </c>
      <c r="AS778" s="519">
        <v>4556</v>
      </c>
      <c r="AT778" s="519">
        <v>4803</v>
      </c>
      <c r="AU778" s="519">
        <v>5064</v>
      </c>
      <c r="AV778" s="519">
        <v>5234</v>
      </c>
      <c r="AW778" s="519">
        <v>5416</v>
      </c>
      <c r="AX778" s="519">
        <v>5612</v>
      </c>
      <c r="AY778" s="519">
        <v>5824</v>
      </c>
      <c r="AZ778" s="519">
        <v>6053</v>
      </c>
      <c r="BA778" s="519">
        <v>6307</v>
      </c>
      <c r="BB778" s="519">
        <v>6582</v>
      </c>
      <c r="BC778" s="519">
        <v>6880</v>
      </c>
      <c r="BD778" s="519">
        <v>7204</v>
      </c>
      <c r="BE778" s="519">
        <v>7561</v>
      </c>
      <c r="BF778" s="519">
        <v>7959</v>
      </c>
      <c r="BG778" s="519">
        <v>8393</v>
      </c>
      <c r="BH778" s="519">
        <v>8873</v>
      </c>
      <c r="BI778" s="519">
        <v>9408</v>
      </c>
      <c r="BJ778" s="519">
        <v>0</v>
      </c>
      <c r="BK778" s="519">
        <v>0</v>
      </c>
      <c r="BL778" s="519">
        <v>0</v>
      </c>
      <c r="BM778" s="519">
        <v>0</v>
      </c>
      <c r="BN778" s="519">
        <v>0</v>
      </c>
      <c r="BO778" s="519">
        <v>0</v>
      </c>
      <c r="BP778" s="519">
        <v>0</v>
      </c>
      <c r="BQ778" s="519">
        <v>0</v>
      </c>
      <c r="BR778" s="519">
        <v>0</v>
      </c>
      <c r="BS778" s="519">
        <v>0</v>
      </c>
      <c r="BT778" s="519">
        <v>0</v>
      </c>
      <c r="BU778" s="519">
        <v>0</v>
      </c>
      <c r="BV778" s="519">
        <v>0</v>
      </c>
      <c r="BW778" s="519">
        <v>0</v>
      </c>
      <c r="BX778" s="519">
        <v>0</v>
      </c>
      <c r="BY778" s="519">
        <v>0</v>
      </c>
      <c r="BZ778" s="519">
        <v>0</v>
      </c>
      <c r="CA778" s="519">
        <v>0</v>
      </c>
      <c r="CB778" s="519">
        <v>0</v>
      </c>
      <c r="CC778" s="519">
        <v>0</v>
      </c>
      <c r="CD778" s="519">
        <v>0</v>
      </c>
      <c r="CE778" s="519">
        <v>0</v>
      </c>
      <c r="CF778" s="519">
        <v>0</v>
      </c>
      <c r="CG778" s="519">
        <v>0</v>
      </c>
      <c r="CH778" s="519">
        <v>0</v>
      </c>
      <c r="CI778" s="519">
        <v>0</v>
      </c>
      <c r="CJ778" s="519">
        <v>0</v>
      </c>
      <c r="CK778" s="519">
        <v>0</v>
      </c>
      <c r="CL778" s="519">
        <v>0</v>
      </c>
      <c r="CM778" s="519">
        <v>0</v>
      </c>
      <c r="CN778" s="519">
        <v>0</v>
      </c>
      <c r="CO778" s="519">
        <v>0</v>
      </c>
      <c r="CP778" s="519">
        <v>0</v>
      </c>
      <c r="CQ778" s="519">
        <v>0</v>
      </c>
      <c r="CR778" s="519">
        <v>0</v>
      </c>
      <c r="CS778" s="519">
        <v>0</v>
      </c>
      <c r="CT778" s="519">
        <v>0</v>
      </c>
      <c r="CU778" s="519">
        <v>0</v>
      </c>
      <c r="CV778" s="519">
        <v>0</v>
      </c>
      <c r="CW778" s="519">
        <v>0</v>
      </c>
      <c r="CX778" s="519">
        <v>0</v>
      </c>
      <c r="CY778" s="519">
        <v>0</v>
      </c>
      <c r="CZ778" s="519">
        <v>0</v>
      </c>
      <c r="DA778" s="519">
        <v>0</v>
      </c>
      <c r="DB778" s="519">
        <v>0</v>
      </c>
      <c r="DC778" s="519">
        <v>0</v>
      </c>
      <c r="DD778" s="519">
        <v>0</v>
      </c>
      <c r="DE778" s="519">
        <v>0</v>
      </c>
      <c r="DF778" s="519">
        <v>0</v>
      </c>
      <c r="DG778" s="519">
        <v>0</v>
      </c>
      <c r="DH778" s="519">
        <v>0</v>
      </c>
      <c r="DI778" s="519">
        <v>0</v>
      </c>
      <c r="DJ778" s="519">
        <v>0</v>
      </c>
      <c r="DK778" s="519">
        <v>0</v>
      </c>
      <c r="DL778" s="519">
        <v>0</v>
      </c>
      <c r="DM778" s="519">
        <v>0</v>
      </c>
      <c r="DN778" s="519">
        <v>0</v>
      </c>
      <c r="DO778" s="519">
        <v>0</v>
      </c>
      <c r="DP778" s="519">
        <v>0</v>
      </c>
      <c r="DQ778" s="519">
        <v>0</v>
      </c>
      <c r="DR778" s="519">
        <v>0</v>
      </c>
      <c r="DS778" s="519">
        <v>0</v>
      </c>
      <c r="DT778" s="519">
        <v>0</v>
      </c>
      <c r="DU778" s="519">
        <v>0</v>
      </c>
      <c r="DV778" s="519">
        <v>0</v>
      </c>
      <c r="DW778" s="519">
        <v>0</v>
      </c>
      <c r="DX778" s="519">
        <v>0</v>
      </c>
      <c r="DZ778" s="337"/>
      <c r="EA778" s="519" t="s">
        <v>1063</v>
      </c>
      <c r="EB778" s="519" t="s">
        <v>1059</v>
      </c>
      <c r="EC778" s="519">
        <v>15</v>
      </c>
      <c r="ED778" s="521" t="str">
        <f t="shared" si="38"/>
        <v>SDN300115</v>
      </c>
      <c r="EE778" s="519">
        <v>0</v>
      </c>
      <c r="EF778" s="519">
        <v>234</v>
      </c>
      <c r="EG778" s="519">
        <v>457</v>
      </c>
      <c r="EH778" s="519">
        <v>674</v>
      </c>
      <c r="EI778" s="519">
        <v>961</v>
      </c>
      <c r="EJ778" s="519">
        <v>1243</v>
      </c>
      <c r="EK778" s="519">
        <v>1520</v>
      </c>
      <c r="EL778" s="519">
        <v>1795</v>
      </c>
      <c r="EM778" s="519">
        <v>2062</v>
      </c>
      <c r="EN778" s="519">
        <v>2524</v>
      </c>
      <c r="EO778" s="519">
        <v>2777</v>
      </c>
      <c r="EP778" s="519">
        <v>3024</v>
      </c>
      <c r="EQ778" s="519">
        <v>3267</v>
      </c>
      <c r="ER778" s="519">
        <v>3506</v>
      </c>
      <c r="ES778" s="519">
        <v>3741</v>
      </c>
      <c r="ET778" s="519">
        <v>3927</v>
      </c>
      <c r="EU778" s="519">
        <v>4111</v>
      </c>
      <c r="EV778" s="519">
        <v>4292</v>
      </c>
      <c r="EW778" s="519">
        <v>4473</v>
      </c>
      <c r="EX778" s="519">
        <v>4652</v>
      </c>
      <c r="EY778" s="519">
        <v>4832</v>
      </c>
      <c r="EZ778" s="519">
        <v>5011</v>
      </c>
      <c r="FA778" s="519">
        <v>5192</v>
      </c>
      <c r="FB778" s="519">
        <v>5375</v>
      </c>
      <c r="FC778" s="519">
        <v>5561</v>
      </c>
      <c r="FD778" s="519">
        <v>5751</v>
      </c>
      <c r="FE778" s="519">
        <v>5944</v>
      </c>
      <c r="FF778" s="519">
        <v>6143</v>
      </c>
      <c r="FG778" s="519">
        <v>6346</v>
      </c>
      <c r="FH778" s="519">
        <v>0</v>
      </c>
      <c r="FI778" s="519">
        <v>0</v>
      </c>
      <c r="FJ778" s="519">
        <v>0</v>
      </c>
      <c r="FK778" s="519">
        <v>0</v>
      </c>
      <c r="FL778" s="519">
        <v>0</v>
      </c>
      <c r="FM778" s="519">
        <v>0</v>
      </c>
      <c r="FN778" s="519">
        <v>0</v>
      </c>
      <c r="FO778" s="519">
        <v>0</v>
      </c>
      <c r="FP778" s="519">
        <v>0</v>
      </c>
      <c r="FQ778" s="519">
        <v>0</v>
      </c>
      <c r="FR778" s="519">
        <v>0</v>
      </c>
      <c r="FS778" s="519">
        <v>0</v>
      </c>
      <c r="FT778" s="519">
        <v>0</v>
      </c>
      <c r="FU778" s="519">
        <v>0</v>
      </c>
      <c r="FV778" s="519">
        <v>0</v>
      </c>
      <c r="FW778" s="519">
        <v>0</v>
      </c>
      <c r="FX778" s="519">
        <v>0</v>
      </c>
      <c r="FY778" s="519">
        <v>0</v>
      </c>
      <c r="FZ778" s="519">
        <v>0</v>
      </c>
      <c r="GA778" s="519">
        <v>0</v>
      </c>
      <c r="GB778" s="519">
        <v>0</v>
      </c>
      <c r="GC778" s="519">
        <v>0</v>
      </c>
      <c r="GD778" s="519">
        <v>0</v>
      </c>
      <c r="GE778" s="519">
        <v>0</v>
      </c>
      <c r="GF778" s="519">
        <v>0</v>
      </c>
      <c r="GG778" s="519">
        <v>0</v>
      </c>
      <c r="GH778" s="519">
        <v>0</v>
      </c>
      <c r="GI778" s="519">
        <v>0</v>
      </c>
      <c r="GJ778" s="519">
        <v>0</v>
      </c>
      <c r="GK778" s="519">
        <v>0</v>
      </c>
      <c r="GL778" s="519">
        <v>0</v>
      </c>
      <c r="GM778" s="519">
        <v>0</v>
      </c>
      <c r="GN778" s="519">
        <v>0</v>
      </c>
      <c r="GO778" s="519">
        <v>0</v>
      </c>
      <c r="GP778" s="519">
        <v>0</v>
      </c>
      <c r="GQ778" s="519">
        <v>0</v>
      </c>
      <c r="GR778" s="519">
        <v>0</v>
      </c>
      <c r="GS778" s="519">
        <v>0</v>
      </c>
      <c r="GT778" s="519">
        <v>0</v>
      </c>
      <c r="GU778" s="519">
        <v>0</v>
      </c>
      <c r="GV778" s="519">
        <v>0</v>
      </c>
      <c r="GW778" s="519">
        <v>0</v>
      </c>
      <c r="GX778" s="519">
        <v>0</v>
      </c>
      <c r="GY778" s="519">
        <v>0</v>
      </c>
      <c r="GZ778" s="519">
        <v>0</v>
      </c>
      <c r="HA778" s="519">
        <v>0</v>
      </c>
      <c r="HB778" s="519">
        <v>0</v>
      </c>
      <c r="HC778" s="519">
        <v>0</v>
      </c>
      <c r="HD778" s="519">
        <v>0</v>
      </c>
      <c r="HE778" s="519">
        <v>0</v>
      </c>
      <c r="HF778" s="519">
        <v>0</v>
      </c>
      <c r="HG778" s="519">
        <v>0</v>
      </c>
      <c r="HH778" s="519">
        <v>0</v>
      </c>
      <c r="HI778" s="519">
        <v>0</v>
      </c>
      <c r="HJ778" s="519">
        <v>0</v>
      </c>
      <c r="HK778" s="519">
        <v>0</v>
      </c>
      <c r="HL778" s="519">
        <v>0</v>
      </c>
      <c r="HM778" s="519">
        <v>0</v>
      </c>
      <c r="HN778" s="519">
        <v>0</v>
      </c>
      <c r="HO778" s="519">
        <v>0</v>
      </c>
      <c r="HP778" s="519">
        <v>0</v>
      </c>
      <c r="HQ778" s="519">
        <v>0</v>
      </c>
      <c r="HR778" s="519">
        <v>0</v>
      </c>
      <c r="HS778" s="519">
        <v>0</v>
      </c>
      <c r="HT778" s="519">
        <v>0</v>
      </c>
      <c r="HU778" s="519">
        <v>0</v>
      </c>
      <c r="HV778" s="519">
        <v>0</v>
      </c>
      <c r="HW778" s="519">
        <v>0</v>
      </c>
      <c r="HX778" s="519">
        <v>0</v>
      </c>
      <c r="HY778" s="519">
        <v>0</v>
      </c>
      <c r="HZ778" s="519">
        <v>0</v>
      </c>
      <c r="IA778" s="519">
        <v>0</v>
      </c>
      <c r="IB778" s="519">
        <v>0</v>
      </c>
      <c r="IC778" s="519">
        <v>0</v>
      </c>
      <c r="ID778" s="519">
        <v>0</v>
      </c>
      <c r="IE778" s="519">
        <v>0</v>
      </c>
      <c r="IF778" s="519">
        <v>0</v>
      </c>
      <c r="IG778" s="519">
        <v>0</v>
      </c>
      <c r="IH778" s="519">
        <v>0</v>
      </c>
      <c r="II778" s="519">
        <v>0</v>
      </c>
      <c r="IJ778" s="519">
        <v>0</v>
      </c>
      <c r="IK778" s="519">
        <v>0</v>
      </c>
    </row>
    <row r="779" spans="2:245" hidden="1">
      <c r="B779" s="519" t="s">
        <v>1058</v>
      </c>
      <c r="C779" s="519"/>
      <c r="D779" s="519"/>
      <c r="E779" s="519"/>
      <c r="F779" s="519">
        <v>2</v>
      </c>
      <c r="G779" s="519"/>
      <c r="H779" s="519">
        <v>16</v>
      </c>
      <c r="I779" s="519">
        <v>7</v>
      </c>
      <c r="J779" s="519" t="str">
        <f t="shared" si="39"/>
        <v>SDN10021607</v>
      </c>
      <c r="K779" s="519">
        <v>772</v>
      </c>
      <c r="M779" s="337"/>
      <c r="N779" s="519" t="s">
        <v>1063</v>
      </c>
      <c r="O779" s="519" t="s">
        <v>1059</v>
      </c>
      <c r="P779" s="519">
        <v>16</v>
      </c>
      <c r="Q779" s="521" t="str">
        <f t="shared" si="37"/>
        <v>SDN300116</v>
      </c>
      <c r="R779" s="519">
        <v>0</v>
      </c>
      <c r="S779" s="519">
        <v>93</v>
      </c>
      <c r="T779" s="519">
        <v>188</v>
      </c>
      <c r="U779" s="519">
        <v>286</v>
      </c>
      <c r="V779" s="519">
        <v>386</v>
      </c>
      <c r="W779" s="519">
        <v>488</v>
      </c>
      <c r="X779" s="519">
        <v>592</v>
      </c>
      <c r="Y779" s="519">
        <v>698</v>
      </c>
      <c r="Z779" s="519">
        <v>808</v>
      </c>
      <c r="AA779" s="519">
        <v>1227</v>
      </c>
      <c r="AB779" s="519">
        <v>1379</v>
      </c>
      <c r="AC779" s="519">
        <v>1536</v>
      </c>
      <c r="AD779" s="519">
        <v>1696</v>
      </c>
      <c r="AE779" s="519">
        <v>1861</v>
      </c>
      <c r="AF779" s="519">
        <v>2029</v>
      </c>
      <c r="AG779" s="519">
        <v>2178</v>
      </c>
      <c r="AH779" s="519">
        <v>2331</v>
      </c>
      <c r="AI779" s="519">
        <v>2488</v>
      </c>
      <c r="AJ779" s="519">
        <v>2649</v>
      </c>
      <c r="AK779" s="519">
        <v>2817</v>
      </c>
      <c r="AL779" s="519">
        <v>2989</v>
      </c>
      <c r="AM779" s="519">
        <v>3168</v>
      </c>
      <c r="AN779" s="519">
        <v>3354</v>
      </c>
      <c r="AO779" s="519">
        <v>3548</v>
      </c>
      <c r="AP779" s="519">
        <v>3750</v>
      </c>
      <c r="AQ779" s="519">
        <v>3961</v>
      </c>
      <c r="AR779" s="519">
        <v>4181</v>
      </c>
      <c r="AS779" s="519">
        <v>4412</v>
      </c>
      <c r="AT779" s="519">
        <v>4656</v>
      </c>
      <c r="AU779" s="519">
        <v>4915</v>
      </c>
      <c r="AV779" s="519">
        <v>5086</v>
      </c>
      <c r="AW779" s="519">
        <v>5269</v>
      </c>
      <c r="AX779" s="519">
        <v>5467</v>
      </c>
      <c r="AY779" s="519">
        <v>5681</v>
      </c>
      <c r="AZ779" s="519">
        <v>5918</v>
      </c>
      <c r="BA779" s="519">
        <v>6175</v>
      </c>
      <c r="BB779" s="519">
        <v>6454</v>
      </c>
      <c r="BC779" s="519">
        <v>6757</v>
      </c>
      <c r="BD779" s="519">
        <v>7090</v>
      </c>
      <c r="BE779" s="519">
        <v>7462</v>
      </c>
      <c r="BF779" s="519">
        <v>7868</v>
      </c>
      <c r="BG779" s="519">
        <v>8316</v>
      </c>
      <c r="BH779" s="519">
        <v>8815</v>
      </c>
      <c r="BI779" s="519">
        <v>9368</v>
      </c>
      <c r="BJ779" s="519">
        <v>0</v>
      </c>
      <c r="BK779" s="519">
        <v>0</v>
      </c>
      <c r="BL779" s="519">
        <v>0</v>
      </c>
      <c r="BM779" s="519">
        <v>0</v>
      </c>
      <c r="BN779" s="519">
        <v>0</v>
      </c>
      <c r="BO779" s="519">
        <v>0</v>
      </c>
      <c r="BP779" s="519">
        <v>0</v>
      </c>
      <c r="BQ779" s="519">
        <v>0</v>
      </c>
      <c r="BR779" s="519">
        <v>0</v>
      </c>
      <c r="BS779" s="519">
        <v>0</v>
      </c>
      <c r="BT779" s="519">
        <v>0</v>
      </c>
      <c r="BU779" s="519">
        <v>0</v>
      </c>
      <c r="BV779" s="519">
        <v>0</v>
      </c>
      <c r="BW779" s="519">
        <v>0</v>
      </c>
      <c r="BX779" s="519">
        <v>0</v>
      </c>
      <c r="BY779" s="519">
        <v>0</v>
      </c>
      <c r="BZ779" s="519">
        <v>0</v>
      </c>
      <c r="CA779" s="519">
        <v>0</v>
      </c>
      <c r="CB779" s="519">
        <v>0</v>
      </c>
      <c r="CC779" s="519">
        <v>0</v>
      </c>
      <c r="CD779" s="519">
        <v>0</v>
      </c>
      <c r="CE779" s="519">
        <v>0</v>
      </c>
      <c r="CF779" s="519">
        <v>0</v>
      </c>
      <c r="CG779" s="519">
        <v>0</v>
      </c>
      <c r="CH779" s="519">
        <v>0</v>
      </c>
      <c r="CI779" s="519">
        <v>0</v>
      </c>
      <c r="CJ779" s="519">
        <v>0</v>
      </c>
      <c r="CK779" s="519">
        <v>0</v>
      </c>
      <c r="CL779" s="519">
        <v>0</v>
      </c>
      <c r="CM779" s="519">
        <v>0</v>
      </c>
      <c r="CN779" s="519">
        <v>0</v>
      </c>
      <c r="CO779" s="519">
        <v>0</v>
      </c>
      <c r="CP779" s="519">
        <v>0</v>
      </c>
      <c r="CQ779" s="519">
        <v>0</v>
      </c>
      <c r="CR779" s="519">
        <v>0</v>
      </c>
      <c r="CS779" s="519">
        <v>0</v>
      </c>
      <c r="CT779" s="519">
        <v>0</v>
      </c>
      <c r="CU779" s="519">
        <v>0</v>
      </c>
      <c r="CV779" s="519">
        <v>0</v>
      </c>
      <c r="CW779" s="519">
        <v>0</v>
      </c>
      <c r="CX779" s="519">
        <v>0</v>
      </c>
      <c r="CY779" s="519">
        <v>0</v>
      </c>
      <c r="CZ779" s="519">
        <v>0</v>
      </c>
      <c r="DA779" s="519">
        <v>0</v>
      </c>
      <c r="DB779" s="519">
        <v>0</v>
      </c>
      <c r="DC779" s="519">
        <v>0</v>
      </c>
      <c r="DD779" s="519">
        <v>0</v>
      </c>
      <c r="DE779" s="519">
        <v>0</v>
      </c>
      <c r="DF779" s="519">
        <v>0</v>
      </c>
      <c r="DG779" s="519">
        <v>0</v>
      </c>
      <c r="DH779" s="519">
        <v>0</v>
      </c>
      <c r="DI779" s="519">
        <v>0</v>
      </c>
      <c r="DJ779" s="519">
        <v>0</v>
      </c>
      <c r="DK779" s="519">
        <v>0</v>
      </c>
      <c r="DL779" s="519">
        <v>0</v>
      </c>
      <c r="DM779" s="519">
        <v>0</v>
      </c>
      <c r="DN779" s="519">
        <v>0</v>
      </c>
      <c r="DO779" s="519">
        <v>0</v>
      </c>
      <c r="DP779" s="519">
        <v>0</v>
      </c>
      <c r="DQ779" s="519">
        <v>0</v>
      </c>
      <c r="DR779" s="519">
        <v>0</v>
      </c>
      <c r="DS779" s="519">
        <v>0</v>
      </c>
      <c r="DT779" s="519">
        <v>0</v>
      </c>
      <c r="DU779" s="519">
        <v>0</v>
      </c>
      <c r="DV779" s="519">
        <v>0</v>
      </c>
      <c r="DW779" s="519">
        <v>0</v>
      </c>
      <c r="DX779" s="519">
        <v>0</v>
      </c>
      <c r="DZ779" s="337"/>
      <c r="EA779" s="519" t="s">
        <v>1063</v>
      </c>
      <c r="EB779" s="519" t="s">
        <v>1059</v>
      </c>
      <c r="EC779" s="519">
        <v>16</v>
      </c>
      <c r="ED779" s="521" t="str">
        <f t="shared" si="38"/>
        <v>SDN300116</v>
      </c>
      <c r="EE779" s="519">
        <v>0</v>
      </c>
      <c r="EF779" s="519">
        <v>224</v>
      </c>
      <c r="EG779" s="519">
        <v>440</v>
      </c>
      <c r="EH779" s="519">
        <v>650</v>
      </c>
      <c r="EI779" s="519">
        <v>918</v>
      </c>
      <c r="EJ779" s="519">
        <v>1188</v>
      </c>
      <c r="EK779" s="519">
        <v>1453</v>
      </c>
      <c r="EL779" s="519">
        <v>1715</v>
      </c>
      <c r="EM779" s="519">
        <v>1973</v>
      </c>
      <c r="EN779" s="519">
        <v>2423</v>
      </c>
      <c r="EO779" s="519">
        <v>2664</v>
      </c>
      <c r="EP779" s="519">
        <v>2902</v>
      </c>
      <c r="EQ779" s="519">
        <v>3134</v>
      </c>
      <c r="ER779" s="519">
        <v>3363</v>
      </c>
      <c r="ES779" s="519">
        <v>3587</v>
      </c>
      <c r="ET779" s="519">
        <v>3767</v>
      </c>
      <c r="EU779" s="519">
        <v>3944</v>
      </c>
      <c r="EV779" s="519">
        <v>4119</v>
      </c>
      <c r="EW779" s="519">
        <v>4291</v>
      </c>
      <c r="EX779" s="519">
        <v>4466</v>
      </c>
      <c r="EY779" s="519">
        <v>4638</v>
      </c>
      <c r="EZ779" s="519">
        <v>4812</v>
      </c>
      <c r="FA779" s="519">
        <v>4989</v>
      </c>
      <c r="FB779" s="519">
        <v>5169</v>
      </c>
      <c r="FC779" s="519">
        <v>5351</v>
      </c>
      <c r="FD779" s="519">
        <v>5537</v>
      </c>
      <c r="FE779" s="519">
        <v>5727</v>
      </c>
      <c r="FF779" s="519">
        <v>5921</v>
      </c>
      <c r="FG779" s="519">
        <v>6124</v>
      </c>
      <c r="FH779" s="519">
        <v>0</v>
      </c>
      <c r="FI779" s="519">
        <v>0</v>
      </c>
      <c r="FJ779" s="519">
        <v>0</v>
      </c>
      <c r="FK779" s="519">
        <v>0</v>
      </c>
      <c r="FL779" s="519">
        <v>0</v>
      </c>
      <c r="FM779" s="519">
        <v>0</v>
      </c>
      <c r="FN779" s="519">
        <v>0</v>
      </c>
      <c r="FO779" s="519">
        <v>0</v>
      </c>
      <c r="FP779" s="519">
        <v>0</v>
      </c>
      <c r="FQ779" s="519">
        <v>0</v>
      </c>
      <c r="FR779" s="519">
        <v>0</v>
      </c>
      <c r="FS779" s="519">
        <v>0</v>
      </c>
      <c r="FT779" s="519">
        <v>0</v>
      </c>
      <c r="FU779" s="519">
        <v>0</v>
      </c>
      <c r="FV779" s="519">
        <v>0</v>
      </c>
      <c r="FW779" s="519">
        <v>0</v>
      </c>
      <c r="FX779" s="519">
        <v>0</v>
      </c>
      <c r="FY779" s="519">
        <v>0</v>
      </c>
      <c r="FZ779" s="519">
        <v>0</v>
      </c>
      <c r="GA779" s="519">
        <v>0</v>
      </c>
      <c r="GB779" s="519">
        <v>0</v>
      </c>
      <c r="GC779" s="519">
        <v>0</v>
      </c>
      <c r="GD779" s="519">
        <v>0</v>
      </c>
      <c r="GE779" s="519">
        <v>0</v>
      </c>
      <c r="GF779" s="519">
        <v>0</v>
      </c>
      <c r="GG779" s="519">
        <v>0</v>
      </c>
      <c r="GH779" s="519">
        <v>0</v>
      </c>
      <c r="GI779" s="519">
        <v>0</v>
      </c>
      <c r="GJ779" s="519">
        <v>0</v>
      </c>
      <c r="GK779" s="519">
        <v>0</v>
      </c>
      <c r="GL779" s="519">
        <v>0</v>
      </c>
      <c r="GM779" s="519">
        <v>0</v>
      </c>
      <c r="GN779" s="519">
        <v>0</v>
      </c>
      <c r="GO779" s="519">
        <v>0</v>
      </c>
      <c r="GP779" s="519">
        <v>0</v>
      </c>
      <c r="GQ779" s="519">
        <v>0</v>
      </c>
      <c r="GR779" s="519">
        <v>0</v>
      </c>
      <c r="GS779" s="519">
        <v>0</v>
      </c>
      <c r="GT779" s="519">
        <v>0</v>
      </c>
      <c r="GU779" s="519">
        <v>0</v>
      </c>
      <c r="GV779" s="519">
        <v>0</v>
      </c>
      <c r="GW779" s="519">
        <v>0</v>
      </c>
      <c r="GX779" s="519">
        <v>0</v>
      </c>
      <c r="GY779" s="519">
        <v>0</v>
      </c>
      <c r="GZ779" s="519">
        <v>0</v>
      </c>
      <c r="HA779" s="519">
        <v>0</v>
      </c>
      <c r="HB779" s="519">
        <v>0</v>
      </c>
      <c r="HC779" s="519">
        <v>0</v>
      </c>
      <c r="HD779" s="519">
        <v>0</v>
      </c>
      <c r="HE779" s="519">
        <v>0</v>
      </c>
      <c r="HF779" s="519">
        <v>0</v>
      </c>
      <c r="HG779" s="519">
        <v>0</v>
      </c>
      <c r="HH779" s="519">
        <v>0</v>
      </c>
      <c r="HI779" s="519">
        <v>0</v>
      </c>
      <c r="HJ779" s="519">
        <v>0</v>
      </c>
      <c r="HK779" s="519">
        <v>0</v>
      </c>
      <c r="HL779" s="519">
        <v>0</v>
      </c>
      <c r="HM779" s="519">
        <v>0</v>
      </c>
      <c r="HN779" s="519">
        <v>0</v>
      </c>
      <c r="HO779" s="519">
        <v>0</v>
      </c>
      <c r="HP779" s="519">
        <v>0</v>
      </c>
      <c r="HQ779" s="519">
        <v>0</v>
      </c>
      <c r="HR779" s="519">
        <v>0</v>
      </c>
      <c r="HS779" s="519">
        <v>0</v>
      </c>
      <c r="HT779" s="519">
        <v>0</v>
      </c>
      <c r="HU779" s="519">
        <v>0</v>
      </c>
      <c r="HV779" s="519">
        <v>0</v>
      </c>
      <c r="HW779" s="519">
        <v>0</v>
      </c>
      <c r="HX779" s="519">
        <v>0</v>
      </c>
      <c r="HY779" s="519">
        <v>0</v>
      </c>
      <c r="HZ779" s="519">
        <v>0</v>
      </c>
      <c r="IA779" s="519">
        <v>0</v>
      </c>
      <c r="IB779" s="519">
        <v>0</v>
      </c>
      <c r="IC779" s="519">
        <v>0</v>
      </c>
      <c r="ID779" s="519">
        <v>0</v>
      </c>
      <c r="IE779" s="519">
        <v>0</v>
      </c>
      <c r="IF779" s="519">
        <v>0</v>
      </c>
      <c r="IG779" s="519">
        <v>0</v>
      </c>
      <c r="IH779" s="519">
        <v>0</v>
      </c>
      <c r="II779" s="519">
        <v>0</v>
      </c>
      <c r="IJ779" s="519">
        <v>0</v>
      </c>
      <c r="IK779" s="519">
        <v>0</v>
      </c>
    </row>
    <row r="780" spans="2:245" hidden="1">
      <c r="B780" s="519" t="s">
        <v>1058</v>
      </c>
      <c r="C780" s="519"/>
      <c r="D780" s="519"/>
      <c r="E780" s="519"/>
      <c r="F780" s="519">
        <v>2</v>
      </c>
      <c r="G780" s="519"/>
      <c r="H780" s="519">
        <v>16</v>
      </c>
      <c r="I780" s="519">
        <v>8</v>
      </c>
      <c r="J780" s="519" t="str">
        <f t="shared" si="39"/>
        <v>SDN10021608</v>
      </c>
      <c r="K780" s="519">
        <v>772</v>
      </c>
      <c r="M780" s="337"/>
      <c r="N780" s="519" t="s">
        <v>1063</v>
      </c>
      <c r="O780" s="519" t="s">
        <v>1059</v>
      </c>
      <c r="P780" s="519">
        <v>17</v>
      </c>
      <c r="Q780" s="521" t="str">
        <f t="shared" si="37"/>
        <v>SDN300117</v>
      </c>
      <c r="R780" s="519">
        <v>0</v>
      </c>
      <c r="S780" s="519">
        <v>89</v>
      </c>
      <c r="T780" s="519">
        <v>181</v>
      </c>
      <c r="U780" s="519">
        <v>275</v>
      </c>
      <c r="V780" s="519">
        <v>371</v>
      </c>
      <c r="W780" s="519">
        <v>469</v>
      </c>
      <c r="X780" s="519">
        <v>569</v>
      </c>
      <c r="Y780" s="519">
        <v>672</v>
      </c>
      <c r="Z780" s="519">
        <v>777</v>
      </c>
      <c r="AA780" s="519">
        <v>1180</v>
      </c>
      <c r="AB780" s="519">
        <v>1327</v>
      </c>
      <c r="AC780" s="519">
        <v>1477</v>
      </c>
      <c r="AD780" s="519">
        <v>1632</v>
      </c>
      <c r="AE780" s="519">
        <v>1790</v>
      </c>
      <c r="AF780" s="519">
        <v>1952</v>
      </c>
      <c r="AG780" s="519">
        <v>2096</v>
      </c>
      <c r="AH780" s="519">
        <v>2243</v>
      </c>
      <c r="AI780" s="519">
        <v>2394</v>
      </c>
      <c r="AJ780" s="519">
        <v>2551</v>
      </c>
      <c r="AK780" s="519">
        <v>2712</v>
      </c>
      <c r="AL780" s="519">
        <v>2879</v>
      </c>
      <c r="AM780" s="519">
        <v>3053</v>
      </c>
      <c r="AN780" s="519">
        <v>3233</v>
      </c>
      <c r="AO780" s="519">
        <v>3422</v>
      </c>
      <c r="AP780" s="519">
        <v>3619</v>
      </c>
      <c r="AQ780" s="519">
        <v>3824</v>
      </c>
      <c r="AR780" s="519">
        <v>4040</v>
      </c>
      <c r="AS780" s="519">
        <v>4267</v>
      </c>
      <c r="AT780" s="519">
        <v>4509</v>
      </c>
      <c r="AU780" s="519">
        <v>4765</v>
      </c>
      <c r="AV780" s="519">
        <v>4936</v>
      </c>
      <c r="AW780" s="519">
        <v>5120</v>
      </c>
      <c r="AX780" s="519">
        <v>5320</v>
      </c>
      <c r="AY780" s="519">
        <v>5541</v>
      </c>
      <c r="AZ780" s="519">
        <v>5780</v>
      </c>
      <c r="BA780" s="519">
        <v>6040</v>
      </c>
      <c r="BB780" s="519">
        <v>6323</v>
      </c>
      <c r="BC780" s="519">
        <v>6633</v>
      </c>
      <c r="BD780" s="519">
        <v>6979</v>
      </c>
      <c r="BE780" s="519">
        <v>7357</v>
      </c>
      <c r="BF780" s="519">
        <v>7775</v>
      </c>
      <c r="BG780" s="519">
        <v>8240</v>
      </c>
      <c r="BH780" s="519">
        <v>8755</v>
      </c>
      <c r="BI780" s="519">
        <v>9343</v>
      </c>
      <c r="BJ780" s="519">
        <v>0</v>
      </c>
      <c r="BK780" s="519">
        <v>0</v>
      </c>
      <c r="BL780" s="519">
        <v>0</v>
      </c>
      <c r="BM780" s="519">
        <v>0</v>
      </c>
      <c r="BN780" s="519">
        <v>0</v>
      </c>
      <c r="BO780" s="519">
        <v>0</v>
      </c>
      <c r="BP780" s="519">
        <v>0</v>
      </c>
      <c r="BQ780" s="519">
        <v>0</v>
      </c>
      <c r="BR780" s="519">
        <v>0</v>
      </c>
      <c r="BS780" s="519">
        <v>0</v>
      </c>
      <c r="BT780" s="519">
        <v>0</v>
      </c>
      <c r="BU780" s="519">
        <v>0</v>
      </c>
      <c r="BV780" s="519">
        <v>0</v>
      </c>
      <c r="BW780" s="519">
        <v>0</v>
      </c>
      <c r="BX780" s="519">
        <v>0</v>
      </c>
      <c r="BY780" s="519">
        <v>0</v>
      </c>
      <c r="BZ780" s="519">
        <v>0</v>
      </c>
      <c r="CA780" s="519">
        <v>0</v>
      </c>
      <c r="CB780" s="519">
        <v>0</v>
      </c>
      <c r="CC780" s="519">
        <v>0</v>
      </c>
      <c r="CD780" s="519">
        <v>0</v>
      </c>
      <c r="CE780" s="519">
        <v>0</v>
      </c>
      <c r="CF780" s="519">
        <v>0</v>
      </c>
      <c r="CG780" s="519">
        <v>0</v>
      </c>
      <c r="CH780" s="519">
        <v>0</v>
      </c>
      <c r="CI780" s="519">
        <v>0</v>
      </c>
      <c r="CJ780" s="519">
        <v>0</v>
      </c>
      <c r="CK780" s="519">
        <v>0</v>
      </c>
      <c r="CL780" s="519">
        <v>0</v>
      </c>
      <c r="CM780" s="519">
        <v>0</v>
      </c>
      <c r="CN780" s="519">
        <v>0</v>
      </c>
      <c r="CO780" s="519">
        <v>0</v>
      </c>
      <c r="CP780" s="519">
        <v>0</v>
      </c>
      <c r="CQ780" s="519">
        <v>0</v>
      </c>
      <c r="CR780" s="519">
        <v>0</v>
      </c>
      <c r="CS780" s="519">
        <v>0</v>
      </c>
      <c r="CT780" s="519">
        <v>0</v>
      </c>
      <c r="CU780" s="519">
        <v>0</v>
      </c>
      <c r="CV780" s="519">
        <v>0</v>
      </c>
      <c r="CW780" s="519">
        <v>0</v>
      </c>
      <c r="CX780" s="519">
        <v>0</v>
      </c>
      <c r="CY780" s="519">
        <v>0</v>
      </c>
      <c r="CZ780" s="519">
        <v>0</v>
      </c>
      <c r="DA780" s="519">
        <v>0</v>
      </c>
      <c r="DB780" s="519">
        <v>0</v>
      </c>
      <c r="DC780" s="519">
        <v>0</v>
      </c>
      <c r="DD780" s="519">
        <v>0</v>
      </c>
      <c r="DE780" s="519">
        <v>0</v>
      </c>
      <c r="DF780" s="519">
        <v>0</v>
      </c>
      <c r="DG780" s="519">
        <v>0</v>
      </c>
      <c r="DH780" s="519">
        <v>0</v>
      </c>
      <c r="DI780" s="519">
        <v>0</v>
      </c>
      <c r="DJ780" s="519">
        <v>0</v>
      </c>
      <c r="DK780" s="519">
        <v>0</v>
      </c>
      <c r="DL780" s="519">
        <v>0</v>
      </c>
      <c r="DM780" s="519">
        <v>0</v>
      </c>
      <c r="DN780" s="519">
        <v>0</v>
      </c>
      <c r="DO780" s="519">
        <v>0</v>
      </c>
      <c r="DP780" s="519">
        <v>0</v>
      </c>
      <c r="DQ780" s="519">
        <v>0</v>
      </c>
      <c r="DR780" s="519">
        <v>0</v>
      </c>
      <c r="DS780" s="519">
        <v>0</v>
      </c>
      <c r="DT780" s="519">
        <v>0</v>
      </c>
      <c r="DU780" s="519">
        <v>0</v>
      </c>
      <c r="DV780" s="519">
        <v>0</v>
      </c>
      <c r="DW780" s="519">
        <v>0</v>
      </c>
      <c r="DX780" s="519">
        <v>0</v>
      </c>
      <c r="DZ780" s="337"/>
      <c r="EA780" s="519" t="s">
        <v>1063</v>
      </c>
      <c r="EB780" s="519" t="s">
        <v>1059</v>
      </c>
      <c r="EC780" s="519">
        <v>17</v>
      </c>
      <c r="ED780" s="521" t="str">
        <f t="shared" si="38"/>
        <v>SDN300117</v>
      </c>
      <c r="EE780" s="519">
        <v>0</v>
      </c>
      <c r="EF780" s="519">
        <v>215</v>
      </c>
      <c r="EG780" s="519">
        <v>423</v>
      </c>
      <c r="EH780" s="519">
        <v>624</v>
      </c>
      <c r="EI780" s="519">
        <v>872</v>
      </c>
      <c r="EJ780" s="519">
        <v>1131</v>
      </c>
      <c r="EK780" s="519">
        <v>1386</v>
      </c>
      <c r="EL780" s="519">
        <v>1638</v>
      </c>
      <c r="EM780" s="519">
        <v>1884</v>
      </c>
      <c r="EN780" s="519">
        <v>2322</v>
      </c>
      <c r="EO780" s="519">
        <v>2554</v>
      </c>
      <c r="EP780" s="519">
        <v>2780</v>
      </c>
      <c r="EQ780" s="519">
        <v>3003</v>
      </c>
      <c r="ER780" s="519">
        <v>3222</v>
      </c>
      <c r="ES780" s="519">
        <v>3437</v>
      </c>
      <c r="ET780" s="519">
        <v>3609</v>
      </c>
      <c r="EU780" s="519">
        <v>3779</v>
      </c>
      <c r="EV780" s="519">
        <v>3945</v>
      </c>
      <c r="EW780" s="519">
        <v>4114</v>
      </c>
      <c r="EX780" s="519">
        <v>4280</v>
      </c>
      <c r="EY780" s="519">
        <v>4447</v>
      </c>
      <c r="EZ780" s="519">
        <v>4617</v>
      </c>
      <c r="FA780" s="519">
        <v>4788</v>
      </c>
      <c r="FB780" s="519">
        <v>4964</v>
      </c>
      <c r="FC780" s="519">
        <v>5141</v>
      </c>
      <c r="FD780" s="519">
        <v>5322</v>
      </c>
      <c r="FE780" s="519">
        <v>5510</v>
      </c>
      <c r="FF780" s="519">
        <v>5703</v>
      </c>
      <c r="FG780" s="519">
        <v>5908</v>
      </c>
      <c r="FH780" s="519">
        <v>0</v>
      </c>
      <c r="FI780" s="519">
        <v>0</v>
      </c>
      <c r="FJ780" s="519">
        <v>0</v>
      </c>
      <c r="FK780" s="519">
        <v>0</v>
      </c>
      <c r="FL780" s="519">
        <v>0</v>
      </c>
      <c r="FM780" s="519">
        <v>0</v>
      </c>
      <c r="FN780" s="519">
        <v>0</v>
      </c>
      <c r="FO780" s="519">
        <v>0</v>
      </c>
      <c r="FP780" s="519">
        <v>0</v>
      </c>
      <c r="FQ780" s="519">
        <v>0</v>
      </c>
      <c r="FR780" s="519">
        <v>0</v>
      </c>
      <c r="FS780" s="519">
        <v>0</v>
      </c>
      <c r="FT780" s="519">
        <v>0</v>
      </c>
      <c r="FU780" s="519">
        <v>0</v>
      </c>
      <c r="FV780" s="519">
        <v>0</v>
      </c>
      <c r="FW780" s="519">
        <v>0</v>
      </c>
      <c r="FX780" s="519">
        <v>0</v>
      </c>
      <c r="FY780" s="519">
        <v>0</v>
      </c>
      <c r="FZ780" s="519">
        <v>0</v>
      </c>
      <c r="GA780" s="519">
        <v>0</v>
      </c>
      <c r="GB780" s="519">
        <v>0</v>
      </c>
      <c r="GC780" s="519">
        <v>0</v>
      </c>
      <c r="GD780" s="519">
        <v>0</v>
      </c>
      <c r="GE780" s="519">
        <v>0</v>
      </c>
      <c r="GF780" s="519">
        <v>0</v>
      </c>
      <c r="GG780" s="519">
        <v>0</v>
      </c>
      <c r="GH780" s="519">
        <v>0</v>
      </c>
      <c r="GI780" s="519">
        <v>0</v>
      </c>
      <c r="GJ780" s="519">
        <v>0</v>
      </c>
      <c r="GK780" s="519">
        <v>0</v>
      </c>
      <c r="GL780" s="519">
        <v>0</v>
      </c>
      <c r="GM780" s="519">
        <v>0</v>
      </c>
      <c r="GN780" s="519">
        <v>0</v>
      </c>
      <c r="GO780" s="519">
        <v>0</v>
      </c>
      <c r="GP780" s="519">
        <v>0</v>
      </c>
      <c r="GQ780" s="519">
        <v>0</v>
      </c>
      <c r="GR780" s="519">
        <v>0</v>
      </c>
      <c r="GS780" s="519">
        <v>0</v>
      </c>
      <c r="GT780" s="519">
        <v>0</v>
      </c>
      <c r="GU780" s="519">
        <v>0</v>
      </c>
      <c r="GV780" s="519">
        <v>0</v>
      </c>
      <c r="GW780" s="519">
        <v>0</v>
      </c>
      <c r="GX780" s="519">
        <v>0</v>
      </c>
      <c r="GY780" s="519">
        <v>0</v>
      </c>
      <c r="GZ780" s="519">
        <v>0</v>
      </c>
      <c r="HA780" s="519">
        <v>0</v>
      </c>
      <c r="HB780" s="519">
        <v>0</v>
      </c>
      <c r="HC780" s="519">
        <v>0</v>
      </c>
      <c r="HD780" s="519">
        <v>0</v>
      </c>
      <c r="HE780" s="519">
        <v>0</v>
      </c>
      <c r="HF780" s="519">
        <v>0</v>
      </c>
      <c r="HG780" s="519">
        <v>0</v>
      </c>
      <c r="HH780" s="519">
        <v>0</v>
      </c>
      <c r="HI780" s="519">
        <v>0</v>
      </c>
      <c r="HJ780" s="519">
        <v>0</v>
      </c>
      <c r="HK780" s="519">
        <v>0</v>
      </c>
      <c r="HL780" s="519">
        <v>0</v>
      </c>
      <c r="HM780" s="519">
        <v>0</v>
      </c>
      <c r="HN780" s="519">
        <v>0</v>
      </c>
      <c r="HO780" s="519">
        <v>0</v>
      </c>
      <c r="HP780" s="519">
        <v>0</v>
      </c>
      <c r="HQ780" s="519">
        <v>0</v>
      </c>
      <c r="HR780" s="519">
        <v>0</v>
      </c>
      <c r="HS780" s="519">
        <v>0</v>
      </c>
      <c r="HT780" s="519">
        <v>0</v>
      </c>
      <c r="HU780" s="519">
        <v>0</v>
      </c>
      <c r="HV780" s="519">
        <v>0</v>
      </c>
      <c r="HW780" s="519">
        <v>0</v>
      </c>
      <c r="HX780" s="519">
        <v>0</v>
      </c>
      <c r="HY780" s="519">
        <v>0</v>
      </c>
      <c r="HZ780" s="519">
        <v>0</v>
      </c>
      <c r="IA780" s="519">
        <v>0</v>
      </c>
      <c r="IB780" s="519">
        <v>0</v>
      </c>
      <c r="IC780" s="519">
        <v>0</v>
      </c>
      <c r="ID780" s="519">
        <v>0</v>
      </c>
      <c r="IE780" s="519">
        <v>0</v>
      </c>
      <c r="IF780" s="519">
        <v>0</v>
      </c>
      <c r="IG780" s="519">
        <v>0</v>
      </c>
      <c r="IH780" s="519">
        <v>0</v>
      </c>
      <c r="II780" s="519">
        <v>0</v>
      </c>
      <c r="IJ780" s="519">
        <v>0</v>
      </c>
      <c r="IK780" s="519">
        <v>0</v>
      </c>
    </row>
    <row r="781" spans="2:245" hidden="1">
      <c r="B781" s="519" t="s">
        <v>1058</v>
      </c>
      <c r="C781" s="519"/>
      <c r="D781" s="519"/>
      <c r="E781" s="519"/>
      <c r="F781" s="519">
        <v>2</v>
      </c>
      <c r="G781" s="519"/>
      <c r="H781" s="519">
        <v>16</v>
      </c>
      <c r="I781" s="519">
        <v>9</v>
      </c>
      <c r="J781" s="519" t="str">
        <f t="shared" si="39"/>
        <v>SDN10021609</v>
      </c>
      <c r="K781" s="519">
        <v>772</v>
      </c>
      <c r="M781" s="337"/>
      <c r="N781" s="519" t="s">
        <v>1063</v>
      </c>
      <c r="O781" s="519" t="s">
        <v>1059</v>
      </c>
      <c r="P781" s="519">
        <v>18</v>
      </c>
      <c r="Q781" s="521" t="str">
        <f t="shared" si="37"/>
        <v>SDN300118</v>
      </c>
      <c r="R781" s="519">
        <v>0</v>
      </c>
      <c r="S781" s="519">
        <v>86</v>
      </c>
      <c r="T781" s="519">
        <v>174</v>
      </c>
      <c r="U781" s="519">
        <v>264</v>
      </c>
      <c r="V781" s="519">
        <v>356</v>
      </c>
      <c r="W781" s="519">
        <v>450</v>
      </c>
      <c r="X781" s="519">
        <v>547</v>
      </c>
      <c r="Y781" s="519">
        <v>645</v>
      </c>
      <c r="Z781" s="519">
        <v>746</v>
      </c>
      <c r="AA781" s="519">
        <v>1133</v>
      </c>
      <c r="AB781" s="519">
        <v>1274</v>
      </c>
      <c r="AC781" s="519">
        <v>1419</v>
      </c>
      <c r="AD781" s="519">
        <v>1567</v>
      </c>
      <c r="AE781" s="519">
        <v>1719</v>
      </c>
      <c r="AF781" s="519">
        <v>1875</v>
      </c>
      <c r="AG781" s="519">
        <v>2013</v>
      </c>
      <c r="AH781" s="519">
        <v>2154</v>
      </c>
      <c r="AI781" s="519">
        <v>2301</v>
      </c>
      <c r="AJ781" s="519">
        <v>2452</v>
      </c>
      <c r="AK781" s="519">
        <v>2608</v>
      </c>
      <c r="AL781" s="519">
        <v>2769</v>
      </c>
      <c r="AM781" s="519">
        <v>2938</v>
      </c>
      <c r="AN781" s="519">
        <v>3113</v>
      </c>
      <c r="AO781" s="519">
        <v>3297</v>
      </c>
      <c r="AP781" s="519">
        <v>3488</v>
      </c>
      <c r="AQ781" s="519">
        <v>3689</v>
      </c>
      <c r="AR781" s="519">
        <v>3900</v>
      </c>
      <c r="AS781" s="519">
        <v>4125</v>
      </c>
      <c r="AT781" s="519">
        <v>4363</v>
      </c>
      <c r="AU781" s="519">
        <v>4615</v>
      </c>
      <c r="AV781" s="519">
        <v>4786</v>
      </c>
      <c r="AW781" s="519">
        <v>4972</v>
      </c>
      <c r="AX781" s="519">
        <v>5178</v>
      </c>
      <c r="AY781" s="519">
        <v>5400</v>
      </c>
      <c r="AZ781" s="519">
        <v>5642</v>
      </c>
      <c r="BA781" s="519">
        <v>5904</v>
      </c>
      <c r="BB781" s="519">
        <v>6193</v>
      </c>
      <c r="BC781" s="519">
        <v>6515</v>
      </c>
      <c r="BD781" s="519">
        <v>6866</v>
      </c>
      <c r="BE781" s="519">
        <v>7254</v>
      </c>
      <c r="BF781" s="519">
        <v>7686</v>
      </c>
      <c r="BG781" s="519">
        <v>8164</v>
      </c>
      <c r="BH781" s="519">
        <v>8710</v>
      </c>
      <c r="BI781" s="519">
        <v>9320</v>
      </c>
      <c r="BJ781" s="519">
        <v>0</v>
      </c>
      <c r="BK781" s="519">
        <v>0</v>
      </c>
      <c r="BL781" s="519">
        <v>0</v>
      </c>
      <c r="BM781" s="519">
        <v>0</v>
      </c>
      <c r="BN781" s="519">
        <v>0</v>
      </c>
      <c r="BO781" s="519">
        <v>0</v>
      </c>
      <c r="BP781" s="519">
        <v>0</v>
      </c>
      <c r="BQ781" s="519">
        <v>0</v>
      </c>
      <c r="BR781" s="519">
        <v>0</v>
      </c>
      <c r="BS781" s="519">
        <v>0</v>
      </c>
      <c r="BT781" s="519">
        <v>0</v>
      </c>
      <c r="BU781" s="519">
        <v>0</v>
      </c>
      <c r="BV781" s="519">
        <v>0</v>
      </c>
      <c r="BW781" s="519">
        <v>0</v>
      </c>
      <c r="BX781" s="519">
        <v>0</v>
      </c>
      <c r="BY781" s="519">
        <v>0</v>
      </c>
      <c r="BZ781" s="519">
        <v>0</v>
      </c>
      <c r="CA781" s="519">
        <v>0</v>
      </c>
      <c r="CB781" s="519">
        <v>0</v>
      </c>
      <c r="CC781" s="519">
        <v>0</v>
      </c>
      <c r="CD781" s="519">
        <v>0</v>
      </c>
      <c r="CE781" s="519">
        <v>0</v>
      </c>
      <c r="CF781" s="519">
        <v>0</v>
      </c>
      <c r="CG781" s="519">
        <v>0</v>
      </c>
      <c r="CH781" s="519">
        <v>0</v>
      </c>
      <c r="CI781" s="519">
        <v>0</v>
      </c>
      <c r="CJ781" s="519">
        <v>0</v>
      </c>
      <c r="CK781" s="519">
        <v>0</v>
      </c>
      <c r="CL781" s="519">
        <v>0</v>
      </c>
      <c r="CM781" s="519">
        <v>0</v>
      </c>
      <c r="CN781" s="519">
        <v>0</v>
      </c>
      <c r="CO781" s="519">
        <v>0</v>
      </c>
      <c r="CP781" s="519">
        <v>0</v>
      </c>
      <c r="CQ781" s="519">
        <v>0</v>
      </c>
      <c r="CR781" s="519">
        <v>0</v>
      </c>
      <c r="CS781" s="519">
        <v>0</v>
      </c>
      <c r="CT781" s="519">
        <v>0</v>
      </c>
      <c r="CU781" s="519">
        <v>0</v>
      </c>
      <c r="CV781" s="519">
        <v>0</v>
      </c>
      <c r="CW781" s="519">
        <v>0</v>
      </c>
      <c r="CX781" s="519">
        <v>0</v>
      </c>
      <c r="CY781" s="519">
        <v>0</v>
      </c>
      <c r="CZ781" s="519">
        <v>0</v>
      </c>
      <c r="DA781" s="519">
        <v>0</v>
      </c>
      <c r="DB781" s="519">
        <v>0</v>
      </c>
      <c r="DC781" s="519">
        <v>0</v>
      </c>
      <c r="DD781" s="519">
        <v>0</v>
      </c>
      <c r="DE781" s="519">
        <v>0</v>
      </c>
      <c r="DF781" s="519">
        <v>0</v>
      </c>
      <c r="DG781" s="519">
        <v>0</v>
      </c>
      <c r="DH781" s="519">
        <v>0</v>
      </c>
      <c r="DI781" s="519">
        <v>0</v>
      </c>
      <c r="DJ781" s="519">
        <v>0</v>
      </c>
      <c r="DK781" s="519">
        <v>0</v>
      </c>
      <c r="DL781" s="519">
        <v>0</v>
      </c>
      <c r="DM781" s="519">
        <v>0</v>
      </c>
      <c r="DN781" s="519">
        <v>0</v>
      </c>
      <c r="DO781" s="519">
        <v>0</v>
      </c>
      <c r="DP781" s="519">
        <v>0</v>
      </c>
      <c r="DQ781" s="519">
        <v>0</v>
      </c>
      <c r="DR781" s="519">
        <v>0</v>
      </c>
      <c r="DS781" s="519">
        <v>0</v>
      </c>
      <c r="DT781" s="519">
        <v>0</v>
      </c>
      <c r="DU781" s="519">
        <v>0</v>
      </c>
      <c r="DV781" s="519">
        <v>0</v>
      </c>
      <c r="DW781" s="519">
        <v>0</v>
      </c>
      <c r="DX781" s="519">
        <v>0</v>
      </c>
      <c r="DZ781" s="337"/>
      <c r="EA781" s="519" t="s">
        <v>1063</v>
      </c>
      <c r="EB781" s="519" t="s">
        <v>1059</v>
      </c>
      <c r="EC781" s="519">
        <v>18</v>
      </c>
      <c r="ED781" s="521" t="str">
        <f t="shared" si="38"/>
        <v>SDN300118</v>
      </c>
      <c r="EE781" s="519">
        <v>0</v>
      </c>
      <c r="EF781" s="519">
        <v>207</v>
      </c>
      <c r="EG781" s="519">
        <v>407</v>
      </c>
      <c r="EH781" s="519">
        <v>598</v>
      </c>
      <c r="EI781" s="519">
        <v>828</v>
      </c>
      <c r="EJ781" s="519">
        <v>1074</v>
      </c>
      <c r="EK781" s="519">
        <v>1319</v>
      </c>
      <c r="EL781" s="519">
        <v>1558</v>
      </c>
      <c r="EM781" s="519">
        <v>1794</v>
      </c>
      <c r="EN781" s="519">
        <v>2221</v>
      </c>
      <c r="EO781" s="519">
        <v>2441</v>
      </c>
      <c r="EP781" s="519">
        <v>2659</v>
      </c>
      <c r="EQ781" s="519">
        <v>2871</v>
      </c>
      <c r="ER781" s="519">
        <v>3080</v>
      </c>
      <c r="ES781" s="519">
        <v>3285</v>
      </c>
      <c r="ET781" s="519">
        <v>3449</v>
      </c>
      <c r="EU781" s="519">
        <v>3610</v>
      </c>
      <c r="EV781" s="519">
        <v>3773</v>
      </c>
      <c r="EW781" s="519">
        <v>3935</v>
      </c>
      <c r="EX781" s="519">
        <v>4095</v>
      </c>
      <c r="EY781" s="519">
        <v>4257</v>
      </c>
      <c r="EZ781" s="519">
        <v>4422</v>
      </c>
      <c r="FA781" s="519">
        <v>4588</v>
      </c>
      <c r="FB781" s="519">
        <v>4760</v>
      </c>
      <c r="FC781" s="519">
        <v>4932</v>
      </c>
      <c r="FD781" s="519">
        <v>5112</v>
      </c>
      <c r="FE781" s="519">
        <v>5295</v>
      </c>
      <c r="FF781" s="519">
        <v>5490</v>
      </c>
      <c r="FG781" s="519">
        <v>5694</v>
      </c>
      <c r="FH781" s="519">
        <v>0</v>
      </c>
      <c r="FI781" s="519">
        <v>0</v>
      </c>
      <c r="FJ781" s="519">
        <v>0</v>
      </c>
      <c r="FK781" s="519">
        <v>0</v>
      </c>
      <c r="FL781" s="519">
        <v>0</v>
      </c>
      <c r="FM781" s="519">
        <v>0</v>
      </c>
      <c r="FN781" s="519">
        <v>0</v>
      </c>
      <c r="FO781" s="519">
        <v>0</v>
      </c>
      <c r="FP781" s="519">
        <v>0</v>
      </c>
      <c r="FQ781" s="519">
        <v>0</v>
      </c>
      <c r="FR781" s="519">
        <v>0</v>
      </c>
      <c r="FS781" s="519">
        <v>0</v>
      </c>
      <c r="FT781" s="519">
        <v>0</v>
      </c>
      <c r="FU781" s="519">
        <v>0</v>
      </c>
      <c r="FV781" s="519">
        <v>0</v>
      </c>
      <c r="FW781" s="519">
        <v>0</v>
      </c>
      <c r="FX781" s="519">
        <v>0</v>
      </c>
      <c r="FY781" s="519">
        <v>0</v>
      </c>
      <c r="FZ781" s="519">
        <v>0</v>
      </c>
      <c r="GA781" s="519">
        <v>0</v>
      </c>
      <c r="GB781" s="519">
        <v>0</v>
      </c>
      <c r="GC781" s="519">
        <v>0</v>
      </c>
      <c r="GD781" s="519">
        <v>0</v>
      </c>
      <c r="GE781" s="519">
        <v>0</v>
      </c>
      <c r="GF781" s="519">
        <v>0</v>
      </c>
      <c r="GG781" s="519">
        <v>0</v>
      </c>
      <c r="GH781" s="519">
        <v>0</v>
      </c>
      <c r="GI781" s="519">
        <v>0</v>
      </c>
      <c r="GJ781" s="519">
        <v>0</v>
      </c>
      <c r="GK781" s="519">
        <v>0</v>
      </c>
      <c r="GL781" s="519">
        <v>0</v>
      </c>
      <c r="GM781" s="519">
        <v>0</v>
      </c>
      <c r="GN781" s="519">
        <v>0</v>
      </c>
      <c r="GO781" s="519">
        <v>0</v>
      </c>
      <c r="GP781" s="519">
        <v>0</v>
      </c>
      <c r="GQ781" s="519">
        <v>0</v>
      </c>
      <c r="GR781" s="519">
        <v>0</v>
      </c>
      <c r="GS781" s="519">
        <v>0</v>
      </c>
      <c r="GT781" s="519">
        <v>0</v>
      </c>
      <c r="GU781" s="519">
        <v>0</v>
      </c>
      <c r="GV781" s="519">
        <v>0</v>
      </c>
      <c r="GW781" s="519">
        <v>0</v>
      </c>
      <c r="GX781" s="519">
        <v>0</v>
      </c>
      <c r="GY781" s="519">
        <v>0</v>
      </c>
      <c r="GZ781" s="519">
        <v>0</v>
      </c>
      <c r="HA781" s="519">
        <v>0</v>
      </c>
      <c r="HB781" s="519">
        <v>0</v>
      </c>
      <c r="HC781" s="519">
        <v>0</v>
      </c>
      <c r="HD781" s="519">
        <v>0</v>
      </c>
      <c r="HE781" s="519">
        <v>0</v>
      </c>
      <c r="HF781" s="519">
        <v>0</v>
      </c>
      <c r="HG781" s="519">
        <v>0</v>
      </c>
      <c r="HH781" s="519">
        <v>0</v>
      </c>
      <c r="HI781" s="519">
        <v>0</v>
      </c>
      <c r="HJ781" s="519">
        <v>0</v>
      </c>
      <c r="HK781" s="519">
        <v>0</v>
      </c>
      <c r="HL781" s="519">
        <v>0</v>
      </c>
      <c r="HM781" s="519">
        <v>0</v>
      </c>
      <c r="HN781" s="519">
        <v>0</v>
      </c>
      <c r="HO781" s="519">
        <v>0</v>
      </c>
      <c r="HP781" s="519">
        <v>0</v>
      </c>
      <c r="HQ781" s="519">
        <v>0</v>
      </c>
      <c r="HR781" s="519">
        <v>0</v>
      </c>
      <c r="HS781" s="519">
        <v>0</v>
      </c>
      <c r="HT781" s="519">
        <v>0</v>
      </c>
      <c r="HU781" s="519">
        <v>0</v>
      </c>
      <c r="HV781" s="519">
        <v>0</v>
      </c>
      <c r="HW781" s="519">
        <v>0</v>
      </c>
      <c r="HX781" s="519">
        <v>0</v>
      </c>
      <c r="HY781" s="519">
        <v>0</v>
      </c>
      <c r="HZ781" s="519">
        <v>0</v>
      </c>
      <c r="IA781" s="519">
        <v>0</v>
      </c>
      <c r="IB781" s="519">
        <v>0</v>
      </c>
      <c r="IC781" s="519">
        <v>0</v>
      </c>
      <c r="ID781" s="519">
        <v>0</v>
      </c>
      <c r="IE781" s="519">
        <v>0</v>
      </c>
      <c r="IF781" s="519">
        <v>0</v>
      </c>
      <c r="IG781" s="519">
        <v>0</v>
      </c>
      <c r="IH781" s="519">
        <v>0</v>
      </c>
      <c r="II781" s="519">
        <v>0</v>
      </c>
      <c r="IJ781" s="519">
        <v>0</v>
      </c>
      <c r="IK781" s="519">
        <v>0</v>
      </c>
    </row>
    <row r="782" spans="2:245" hidden="1">
      <c r="B782" s="519" t="s">
        <v>1058</v>
      </c>
      <c r="C782" s="519"/>
      <c r="D782" s="519"/>
      <c r="E782" s="519"/>
      <c r="F782" s="519">
        <v>2</v>
      </c>
      <c r="G782" s="519"/>
      <c r="H782" s="519">
        <v>16</v>
      </c>
      <c r="I782" s="519">
        <v>10</v>
      </c>
      <c r="J782" s="519" t="str">
        <f t="shared" si="39"/>
        <v>SDN10021610</v>
      </c>
      <c r="K782" s="519">
        <v>772</v>
      </c>
      <c r="M782" s="337"/>
      <c r="N782" s="519" t="s">
        <v>1063</v>
      </c>
      <c r="O782" s="519" t="s">
        <v>1059</v>
      </c>
      <c r="P782" s="519">
        <v>19</v>
      </c>
      <c r="Q782" s="521" t="str">
        <f t="shared" si="37"/>
        <v>SDN300119</v>
      </c>
      <c r="R782" s="519">
        <v>0</v>
      </c>
      <c r="S782" s="519">
        <v>83</v>
      </c>
      <c r="T782" s="519">
        <v>167</v>
      </c>
      <c r="U782" s="519">
        <v>253</v>
      </c>
      <c r="V782" s="519">
        <v>341</v>
      </c>
      <c r="W782" s="519">
        <v>431</v>
      </c>
      <c r="X782" s="519">
        <v>524</v>
      </c>
      <c r="Y782" s="519">
        <v>618</v>
      </c>
      <c r="Z782" s="519">
        <v>715</v>
      </c>
      <c r="AA782" s="519">
        <v>1086</v>
      </c>
      <c r="AB782" s="519">
        <v>1221</v>
      </c>
      <c r="AC782" s="519">
        <v>1360</v>
      </c>
      <c r="AD782" s="519">
        <v>1502</v>
      </c>
      <c r="AE782" s="519">
        <v>1648</v>
      </c>
      <c r="AF782" s="519">
        <v>1797</v>
      </c>
      <c r="AG782" s="519">
        <v>1929</v>
      </c>
      <c r="AH782" s="519">
        <v>2066</v>
      </c>
      <c r="AI782" s="519">
        <v>2206</v>
      </c>
      <c r="AJ782" s="519">
        <v>2352</v>
      </c>
      <c r="AK782" s="519">
        <v>2502</v>
      </c>
      <c r="AL782" s="519">
        <v>2658</v>
      </c>
      <c r="AM782" s="519">
        <v>2821</v>
      </c>
      <c r="AN782" s="519">
        <v>2991</v>
      </c>
      <c r="AO782" s="519">
        <v>3169</v>
      </c>
      <c r="AP782" s="519">
        <v>3355</v>
      </c>
      <c r="AQ782" s="519">
        <v>3552</v>
      </c>
      <c r="AR782" s="519">
        <v>3760</v>
      </c>
      <c r="AS782" s="519">
        <v>3980</v>
      </c>
      <c r="AT782" s="519">
        <v>4214</v>
      </c>
      <c r="AU782" s="519">
        <v>4462</v>
      </c>
      <c r="AV782" s="519">
        <v>4634</v>
      </c>
      <c r="AW782" s="519">
        <v>4825</v>
      </c>
      <c r="AX782" s="519">
        <v>5031</v>
      </c>
      <c r="AY782" s="519">
        <v>5255</v>
      </c>
      <c r="AZ782" s="519">
        <v>5498</v>
      </c>
      <c r="BA782" s="519">
        <v>5766</v>
      </c>
      <c r="BB782" s="519">
        <v>6064</v>
      </c>
      <c r="BC782" s="519">
        <v>6389</v>
      </c>
      <c r="BD782" s="519">
        <v>6748</v>
      </c>
      <c r="BE782" s="519">
        <v>7148</v>
      </c>
      <c r="BF782" s="519">
        <v>7590</v>
      </c>
      <c r="BG782" s="519">
        <v>8095</v>
      </c>
      <c r="BH782" s="519">
        <v>8660</v>
      </c>
      <c r="BI782" s="519">
        <v>9289</v>
      </c>
      <c r="BJ782" s="519">
        <v>0</v>
      </c>
      <c r="BK782" s="519">
        <v>0</v>
      </c>
      <c r="BL782" s="519">
        <v>0</v>
      </c>
      <c r="BM782" s="519">
        <v>0</v>
      </c>
      <c r="BN782" s="519">
        <v>0</v>
      </c>
      <c r="BO782" s="519">
        <v>0</v>
      </c>
      <c r="BP782" s="519">
        <v>0</v>
      </c>
      <c r="BQ782" s="519">
        <v>0</v>
      </c>
      <c r="BR782" s="519">
        <v>0</v>
      </c>
      <c r="BS782" s="519">
        <v>0</v>
      </c>
      <c r="BT782" s="519">
        <v>0</v>
      </c>
      <c r="BU782" s="519">
        <v>0</v>
      </c>
      <c r="BV782" s="519">
        <v>0</v>
      </c>
      <c r="BW782" s="519">
        <v>0</v>
      </c>
      <c r="BX782" s="519">
        <v>0</v>
      </c>
      <c r="BY782" s="519">
        <v>0</v>
      </c>
      <c r="BZ782" s="519">
        <v>0</v>
      </c>
      <c r="CA782" s="519">
        <v>0</v>
      </c>
      <c r="CB782" s="519">
        <v>0</v>
      </c>
      <c r="CC782" s="519">
        <v>0</v>
      </c>
      <c r="CD782" s="519">
        <v>0</v>
      </c>
      <c r="CE782" s="519">
        <v>0</v>
      </c>
      <c r="CF782" s="519">
        <v>0</v>
      </c>
      <c r="CG782" s="519">
        <v>0</v>
      </c>
      <c r="CH782" s="519">
        <v>0</v>
      </c>
      <c r="CI782" s="519">
        <v>0</v>
      </c>
      <c r="CJ782" s="519">
        <v>0</v>
      </c>
      <c r="CK782" s="519">
        <v>0</v>
      </c>
      <c r="CL782" s="519">
        <v>0</v>
      </c>
      <c r="CM782" s="519">
        <v>0</v>
      </c>
      <c r="CN782" s="519">
        <v>0</v>
      </c>
      <c r="CO782" s="519">
        <v>0</v>
      </c>
      <c r="CP782" s="519">
        <v>0</v>
      </c>
      <c r="CQ782" s="519">
        <v>0</v>
      </c>
      <c r="CR782" s="519">
        <v>0</v>
      </c>
      <c r="CS782" s="519">
        <v>0</v>
      </c>
      <c r="CT782" s="519">
        <v>0</v>
      </c>
      <c r="CU782" s="519">
        <v>0</v>
      </c>
      <c r="CV782" s="519">
        <v>0</v>
      </c>
      <c r="CW782" s="519">
        <v>0</v>
      </c>
      <c r="CX782" s="519">
        <v>0</v>
      </c>
      <c r="CY782" s="519">
        <v>0</v>
      </c>
      <c r="CZ782" s="519">
        <v>0</v>
      </c>
      <c r="DA782" s="519">
        <v>0</v>
      </c>
      <c r="DB782" s="519">
        <v>0</v>
      </c>
      <c r="DC782" s="519">
        <v>0</v>
      </c>
      <c r="DD782" s="519">
        <v>0</v>
      </c>
      <c r="DE782" s="519">
        <v>0</v>
      </c>
      <c r="DF782" s="519">
        <v>0</v>
      </c>
      <c r="DG782" s="519">
        <v>0</v>
      </c>
      <c r="DH782" s="519">
        <v>0</v>
      </c>
      <c r="DI782" s="519">
        <v>0</v>
      </c>
      <c r="DJ782" s="519">
        <v>0</v>
      </c>
      <c r="DK782" s="519">
        <v>0</v>
      </c>
      <c r="DL782" s="519">
        <v>0</v>
      </c>
      <c r="DM782" s="519">
        <v>0</v>
      </c>
      <c r="DN782" s="519">
        <v>0</v>
      </c>
      <c r="DO782" s="519">
        <v>0</v>
      </c>
      <c r="DP782" s="519">
        <v>0</v>
      </c>
      <c r="DQ782" s="519">
        <v>0</v>
      </c>
      <c r="DR782" s="519">
        <v>0</v>
      </c>
      <c r="DS782" s="519">
        <v>0</v>
      </c>
      <c r="DT782" s="519">
        <v>0</v>
      </c>
      <c r="DU782" s="519">
        <v>0</v>
      </c>
      <c r="DV782" s="519">
        <v>0</v>
      </c>
      <c r="DW782" s="519">
        <v>0</v>
      </c>
      <c r="DX782" s="519">
        <v>0</v>
      </c>
      <c r="DZ782" s="337"/>
      <c r="EA782" s="519" t="s">
        <v>1063</v>
      </c>
      <c r="EB782" s="519" t="s">
        <v>1059</v>
      </c>
      <c r="EC782" s="519">
        <v>19</v>
      </c>
      <c r="ED782" s="521" t="str">
        <f t="shared" si="38"/>
        <v>SDN300119</v>
      </c>
      <c r="EE782" s="519">
        <v>0</v>
      </c>
      <c r="EF782" s="519">
        <v>200</v>
      </c>
      <c r="EG782" s="519">
        <v>390</v>
      </c>
      <c r="EH782" s="519">
        <v>572</v>
      </c>
      <c r="EI782" s="519">
        <v>781</v>
      </c>
      <c r="EJ782" s="519">
        <v>1017</v>
      </c>
      <c r="EK782" s="519">
        <v>1249</v>
      </c>
      <c r="EL782" s="519">
        <v>1478</v>
      </c>
      <c r="EM782" s="519">
        <v>1702</v>
      </c>
      <c r="EN782" s="519">
        <v>2119</v>
      </c>
      <c r="EO782" s="519">
        <v>2329</v>
      </c>
      <c r="EP782" s="519">
        <v>2536</v>
      </c>
      <c r="EQ782" s="519">
        <v>2738</v>
      </c>
      <c r="ER782" s="519">
        <v>2938</v>
      </c>
      <c r="ES782" s="519">
        <v>3132</v>
      </c>
      <c r="ET782" s="519">
        <v>3288</v>
      </c>
      <c r="EU782" s="519">
        <v>3445</v>
      </c>
      <c r="EV782" s="519">
        <v>3599</v>
      </c>
      <c r="EW782" s="519">
        <v>3755</v>
      </c>
      <c r="EX782" s="519">
        <v>3909</v>
      </c>
      <c r="EY782" s="519">
        <v>4065</v>
      </c>
      <c r="EZ782" s="519">
        <v>4224</v>
      </c>
      <c r="FA782" s="519">
        <v>4386</v>
      </c>
      <c r="FB782" s="519">
        <v>4553</v>
      </c>
      <c r="FC782" s="519">
        <v>4721</v>
      </c>
      <c r="FD782" s="519">
        <v>4899</v>
      </c>
      <c r="FE782" s="519">
        <v>5083</v>
      </c>
      <c r="FF782" s="519">
        <v>5275</v>
      </c>
      <c r="FG782" s="519">
        <v>5476</v>
      </c>
      <c r="FH782" s="519">
        <v>0</v>
      </c>
      <c r="FI782" s="519">
        <v>0</v>
      </c>
      <c r="FJ782" s="519">
        <v>0</v>
      </c>
      <c r="FK782" s="519">
        <v>0</v>
      </c>
      <c r="FL782" s="519">
        <v>0</v>
      </c>
      <c r="FM782" s="519">
        <v>0</v>
      </c>
      <c r="FN782" s="519">
        <v>0</v>
      </c>
      <c r="FO782" s="519">
        <v>0</v>
      </c>
      <c r="FP782" s="519">
        <v>0</v>
      </c>
      <c r="FQ782" s="519">
        <v>0</v>
      </c>
      <c r="FR782" s="519">
        <v>0</v>
      </c>
      <c r="FS782" s="519">
        <v>0</v>
      </c>
      <c r="FT782" s="519">
        <v>0</v>
      </c>
      <c r="FU782" s="519">
        <v>0</v>
      </c>
      <c r="FV782" s="519">
        <v>0</v>
      </c>
      <c r="FW782" s="519">
        <v>0</v>
      </c>
      <c r="FX782" s="519">
        <v>0</v>
      </c>
      <c r="FY782" s="519">
        <v>0</v>
      </c>
      <c r="FZ782" s="519">
        <v>0</v>
      </c>
      <c r="GA782" s="519">
        <v>0</v>
      </c>
      <c r="GB782" s="519">
        <v>0</v>
      </c>
      <c r="GC782" s="519">
        <v>0</v>
      </c>
      <c r="GD782" s="519">
        <v>0</v>
      </c>
      <c r="GE782" s="519">
        <v>0</v>
      </c>
      <c r="GF782" s="519">
        <v>0</v>
      </c>
      <c r="GG782" s="519">
        <v>0</v>
      </c>
      <c r="GH782" s="519">
        <v>0</v>
      </c>
      <c r="GI782" s="519">
        <v>0</v>
      </c>
      <c r="GJ782" s="519">
        <v>0</v>
      </c>
      <c r="GK782" s="519">
        <v>0</v>
      </c>
      <c r="GL782" s="519">
        <v>0</v>
      </c>
      <c r="GM782" s="519">
        <v>0</v>
      </c>
      <c r="GN782" s="519">
        <v>0</v>
      </c>
      <c r="GO782" s="519">
        <v>0</v>
      </c>
      <c r="GP782" s="519">
        <v>0</v>
      </c>
      <c r="GQ782" s="519">
        <v>0</v>
      </c>
      <c r="GR782" s="519">
        <v>0</v>
      </c>
      <c r="GS782" s="519">
        <v>0</v>
      </c>
      <c r="GT782" s="519">
        <v>0</v>
      </c>
      <c r="GU782" s="519">
        <v>0</v>
      </c>
      <c r="GV782" s="519">
        <v>0</v>
      </c>
      <c r="GW782" s="519">
        <v>0</v>
      </c>
      <c r="GX782" s="519">
        <v>0</v>
      </c>
      <c r="GY782" s="519">
        <v>0</v>
      </c>
      <c r="GZ782" s="519">
        <v>0</v>
      </c>
      <c r="HA782" s="519">
        <v>0</v>
      </c>
      <c r="HB782" s="519">
        <v>0</v>
      </c>
      <c r="HC782" s="519">
        <v>0</v>
      </c>
      <c r="HD782" s="519">
        <v>0</v>
      </c>
      <c r="HE782" s="519">
        <v>0</v>
      </c>
      <c r="HF782" s="519">
        <v>0</v>
      </c>
      <c r="HG782" s="519">
        <v>0</v>
      </c>
      <c r="HH782" s="519">
        <v>0</v>
      </c>
      <c r="HI782" s="519">
        <v>0</v>
      </c>
      <c r="HJ782" s="519">
        <v>0</v>
      </c>
      <c r="HK782" s="519">
        <v>0</v>
      </c>
      <c r="HL782" s="519">
        <v>0</v>
      </c>
      <c r="HM782" s="519">
        <v>0</v>
      </c>
      <c r="HN782" s="519">
        <v>0</v>
      </c>
      <c r="HO782" s="519">
        <v>0</v>
      </c>
      <c r="HP782" s="519">
        <v>0</v>
      </c>
      <c r="HQ782" s="519">
        <v>0</v>
      </c>
      <c r="HR782" s="519">
        <v>0</v>
      </c>
      <c r="HS782" s="519">
        <v>0</v>
      </c>
      <c r="HT782" s="519">
        <v>0</v>
      </c>
      <c r="HU782" s="519">
        <v>0</v>
      </c>
      <c r="HV782" s="519">
        <v>0</v>
      </c>
      <c r="HW782" s="519">
        <v>0</v>
      </c>
      <c r="HX782" s="519">
        <v>0</v>
      </c>
      <c r="HY782" s="519">
        <v>0</v>
      </c>
      <c r="HZ782" s="519">
        <v>0</v>
      </c>
      <c r="IA782" s="519">
        <v>0</v>
      </c>
      <c r="IB782" s="519">
        <v>0</v>
      </c>
      <c r="IC782" s="519">
        <v>0</v>
      </c>
      <c r="ID782" s="519">
        <v>0</v>
      </c>
      <c r="IE782" s="519">
        <v>0</v>
      </c>
      <c r="IF782" s="519">
        <v>0</v>
      </c>
      <c r="IG782" s="519">
        <v>0</v>
      </c>
      <c r="IH782" s="519">
        <v>0</v>
      </c>
      <c r="II782" s="519">
        <v>0</v>
      </c>
      <c r="IJ782" s="519">
        <v>0</v>
      </c>
      <c r="IK782" s="519">
        <v>0</v>
      </c>
    </row>
    <row r="783" spans="2:245" hidden="1">
      <c r="B783" s="519" t="s">
        <v>1058</v>
      </c>
      <c r="C783" s="519"/>
      <c r="D783" s="519"/>
      <c r="E783" s="519"/>
      <c r="F783" s="519">
        <v>2</v>
      </c>
      <c r="G783" s="519"/>
      <c r="H783" s="519">
        <v>17</v>
      </c>
      <c r="I783" s="519">
        <v>1</v>
      </c>
      <c r="J783" s="519" t="str">
        <f t="shared" si="39"/>
        <v>SDN10021701</v>
      </c>
      <c r="K783" s="519">
        <v>965</v>
      </c>
      <c r="M783" s="337"/>
      <c r="N783" s="519" t="s">
        <v>1063</v>
      </c>
      <c r="O783" s="519" t="s">
        <v>1059</v>
      </c>
      <c r="P783" s="519">
        <v>20</v>
      </c>
      <c r="Q783" s="521" t="str">
        <f t="shared" si="37"/>
        <v>SDN300120</v>
      </c>
      <c r="R783" s="519">
        <v>0</v>
      </c>
      <c r="S783" s="519">
        <v>79</v>
      </c>
      <c r="T783" s="519">
        <v>159</v>
      </c>
      <c r="U783" s="519">
        <v>242</v>
      </c>
      <c r="V783" s="519">
        <v>326</v>
      </c>
      <c r="W783" s="519">
        <v>413</v>
      </c>
      <c r="X783" s="519">
        <v>501</v>
      </c>
      <c r="Y783" s="519">
        <v>591</v>
      </c>
      <c r="Z783" s="519">
        <v>684</v>
      </c>
      <c r="AA783" s="519">
        <v>1039</v>
      </c>
      <c r="AB783" s="519">
        <v>1168</v>
      </c>
      <c r="AC783" s="519">
        <v>1301</v>
      </c>
      <c r="AD783" s="519">
        <v>1437</v>
      </c>
      <c r="AE783" s="519">
        <v>1576</v>
      </c>
      <c r="AF783" s="519">
        <v>1719</v>
      </c>
      <c r="AG783" s="519">
        <v>1847</v>
      </c>
      <c r="AH783" s="519">
        <v>1977</v>
      </c>
      <c r="AI783" s="519">
        <v>2112</v>
      </c>
      <c r="AJ783" s="519">
        <v>2252</v>
      </c>
      <c r="AK783" s="519">
        <v>2397</v>
      </c>
      <c r="AL783" s="519">
        <v>2548</v>
      </c>
      <c r="AM783" s="519">
        <v>2706</v>
      </c>
      <c r="AN783" s="519">
        <v>2870</v>
      </c>
      <c r="AO783" s="519">
        <v>3042</v>
      </c>
      <c r="AP783" s="519">
        <v>3224</v>
      </c>
      <c r="AQ783" s="519">
        <v>3417</v>
      </c>
      <c r="AR783" s="519">
        <v>3621</v>
      </c>
      <c r="AS783" s="519">
        <v>3836</v>
      </c>
      <c r="AT783" s="519">
        <v>4066</v>
      </c>
      <c r="AU783" s="519">
        <v>4311</v>
      </c>
      <c r="AV783" s="519">
        <v>4487</v>
      </c>
      <c r="AW783" s="519">
        <v>4678</v>
      </c>
      <c r="AX783" s="519">
        <v>4884</v>
      </c>
      <c r="AY783" s="519">
        <v>5109</v>
      </c>
      <c r="AZ783" s="519">
        <v>5356</v>
      </c>
      <c r="BA783" s="519">
        <v>5631</v>
      </c>
      <c r="BB783" s="519">
        <v>5932</v>
      </c>
      <c r="BC783" s="519">
        <v>6263</v>
      </c>
      <c r="BD783" s="519">
        <v>6632</v>
      </c>
      <c r="BE783" s="519">
        <v>7040</v>
      </c>
      <c r="BF783" s="519">
        <v>7507</v>
      </c>
      <c r="BG783" s="519">
        <v>8027</v>
      </c>
      <c r="BH783" s="519">
        <v>8607</v>
      </c>
      <c r="BI783" s="519">
        <v>9262</v>
      </c>
      <c r="BJ783" s="519">
        <v>0</v>
      </c>
      <c r="BK783" s="519">
        <v>0</v>
      </c>
      <c r="BL783" s="519">
        <v>0</v>
      </c>
      <c r="BM783" s="519">
        <v>0</v>
      </c>
      <c r="BN783" s="519">
        <v>0</v>
      </c>
      <c r="BO783" s="519">
        <v>0</v>
      </c>
      <c r="BP783" s="519">
        <v>0</v>
      </c>
      <c r="BQ783" s="519">
        <v>0</v>
      </c>
      <c r="BR783" s="519">
        <v>0</v>
      </c>
      <c r="BS783" s="519">
        <v>0</v>
      </c>
      <c r="BT783" s="519">
        <v>0</v>
      </c>
      <c r="BU783" s="519">
        <v>0</v>
      </c>
      <c r="BV783" s="519">
        <v>0</v>
      </c>
      <c r="BW783" s="519">
        <v>0</v>
      </c>
      <c r="BX783" s="519">
        <v>0</v>
      </c>
      <c r="BY783" s="519">
        <v>0</v>
      </c>
      <c r="BZ783" s="519">
        <v>0</v>
      </c>
      <c r="CA783" s="519">
        <v>0</v>
      </c>
      <c r="CB783" s="519">
        <v>0</v>
      </c>
      <c r="CC783" s="519">
        <v>0</v>
      </c>
      <c r="CD783" s="519">
        <v>0</v>
      </c>
      <c r="CE783" s="519">
        <v>0</v>
      </c>
      <c r="CF783" s="519">
        <v>0</v>
      </c>
      <c r="CG783" s="519">
        <v>0</v>
      </c>
      <c r="CH783" s="519">
        <v>0</v>
      </c>
      <c r="CI783" s="519">
        <v>0</v>
      </c>
      <c r="CJ783" s="519">
        <v>0</v>
      </c>
      <c r="CK783" s="519">
        <v>0</v>
      </c>
      <c r="CL783" s="519">
        <v>0</v>
      </c>
      <c r="CM783" s="519">
        <v>0</v>
      </c>
      <c r="CN783" s="519">
        <v>0</v>
      </c>
      <c r="CO783" s="519">
        <v>0</v>
      </c>
      <c r="CP783" s="519">
        <v>0</v>
      </c>
      <c r="CQ783" s="519">
        <v>0</v>
      </c>
      <c r="CR783" s="519">
        <v>0</v>
      </c>
      <c r="CS783" s="519">
        <v>0</v>
      </c>
      <c r="CT783" s="519">
        <v>0</v>
      </c>
      <c r="CU783" s="519">
        <v>0</v>
      </c>
      <c r="CV783" s="519">
        <v>0</v>
      </c>
      <c r="CW783" s="519">
        <v>0</v>
      </c>
      <c r="CX783" s="519">
        <v>0</v>
      </c>
      <c r="CY783" s="519">
        <v>0</v>
      </c>
      <c r="CZ783" s="519">
        <v>0</v>
      </c>
      <c r="DA783" s="519">
        <v>0</v>
      </c>
      <c r="DB783" s="519">
        <v>0</v>
      </c>
      <c r="DC783" s="519">
        <v>0</v>
      </c>
      <c r="DD783" s="519">
        <v>0</v>
      </c>
      <c r="DE783" s="519">
        <v>0</v>
      </c>
      <c r="DF783" s="519">
        <v>0</v>
      </c>
      <c r="DG783" s="519">
        <v>0</v>
      </c>
      <c r="DH783" s="519">
        <v>0</v>
      </c>
      <c r="DI783" s="519">
        <v>0</v>
      </c>
      <c r="DJ783" s="519">
        <v>0</v>
      </c>
      <c r="DK783" s="519">
        <v>0</v>
      </c>
      <c r="DL783" s="519">
        <v>0</v>
      </c>
      <c r="DM783" s="519">
        <v>0</v>
      </c>
      <c r="DN783" s="519">
        <v>0</v>
      </c>
      <c r="DO783" s="519">
        <v>0</v>
      </c>
      <c r="DP783" s="519">
        <v>0</v>
      </c>
      <c r="DQ783" s="519">
        <v>0</v>
      </c>
      <c r="DR783" s="519">
        <v>0</v>
      </c>
      <c r="DS783" s="519">
        <v>0</v>
      </c>
      <c r="DT783" s="519">
        <v>0</v>
      </c>
      <c r="DU783" s="519">
        <v>0</v>
      </c>
      <c r="DV783" s="519">
        <v>0</v>
      </c>
      <c r="DW783" s="519">
        <v>0</v>
      </c>
      <c r="DX783" s="519">
        <v>0</v>
      </c>
      <c r="DZ783" s="337"/>
      <c r="EA783" s="519" t="s">
        <v>1063</v>
      </c>
      <c r="EB783" s="519" t="s">
        <v>1059</v>
      </c>
      <c r="EC783" s="519">
        <v>20</v>
      </c>
      <c r="ED783" s="521" t="str">
        <f t="shared" si="38"/>
        <v>SDN300120</v>
      </c>
      <c r="EE783" s="519">
        <v>0</v>
      </c>
      <c r="EF783" s="519">
        <v>190</v>
      </c>
      <c r="EG783" s="519">
        <v>370</v>
      </c>
      <c r="EH783" s="519">
        <v>545</v>
      </c>
      <c r="EI783" s="519">
        <v>734</v>
      </c>
      <c r="EJ783" s="519">
        <v>959</v>
      </c>
      <c r="EK783" s="519">
        <v>1181</v>
      </c>
      <c r="EL783" s="519">
        <v>1398</v>
      </c>
      <c r="EM783" s="519">
        <v>1612</v>
      </c>
      <c r="EN783" s="519">
        <v>2016</v>
      </c>
      <c r="EO783" s="519">
        <v>2216</v>
      </c>
      <c r="EP783" s="519">
        <v>2413</v>
      </c>
      <c r="EQ783" s="519">
        <v>2606</v>
      </c>
      <c r="ER783" s="519">
        <v>2793</v>
      </c>
      <c r="ES783" s="519">
        <v>2979</v>
      </c>
      <c r="ET783" s="519">
        <v>3131</v>
      </c>
      <c r="EU783" s="519">
        <v>3278</v>
      </c>
      <c r="EV783" s="519">
        <v>3426</v>
      </c>
      <c r="EW783" s="519">
        <v>3575</v>
      </c>
      <c r="EX783" s="519">
        <v>3724</v>
      </c>
      <c r="EY783" s="519">
        <v>3876</v>
      </c>
      <c r="EZ783" s="519">
        <v>4030</v>
      </c>
      <c r="FA783" s="519">
        <v>4187</v>
      </c>
      <c r="FB783" s="519">
        <v>4347</v>
      </c>
      <c r="FC783" s="519">
        <v>4515</v>
      </c>
      <c r="FD783" s="519">
        <v>4690</v>
      </c>
      <c r="FE783" s="519">
        <v>4872</v>
      </c>
      <c r="FF783" s="519">
        <v>5061</v>
      </c>
      <c r="FG783" s="519">
        <v>5261</v>
      </c>
      <c r="FH783" s="519">
        <v>0</v>
      </c>
      <c r="FI783" s="519">
        <v>0</v>
      </c>
      <c r="FJ783" s="519">
        <v>0</v>
      </c>
      <c r="FK783" s="519">
        <v>0</v>
      </c>
      <c r="FL783" s="519">
        <v>0</v>
      </c>
      <c r="FM783" s="519">
        <v>0</v>
      </c>
      <c r="FN783" s="519">
        <v>0</v>
      </c>
      <c r="FO783" s="519">
        <v>0</v>
      </c>
      <c r="FP783" s="519">
        <v>0</v>
      </c>
      <c r="FQ783" s="519">
        <v>0</v>
      </c>
      <c r="FR783" s="519">
        <v>0</v>
      </c>
      <c r="FS783" s="519">
        <v>0</v>
      </c>
      <c r="FT783" s="519">
        <v>0</v>
      </c>
      <c r="FU783" s="519">
        <v>0</v>
      </c>
      <c r="FV783" s="519">
        <v>0</v>
      </c>
      <c r="FW783" s="519">
        <v>0</v>
      </c>
      <c r="FX783" s="519">
        <v>0</v>
      </c>
      <c r="FY783" s="519">
        <v>0</v>
      </c>
      <c r="FZ783" s="519">
        <v>0</v>
      </c>
      <c r="GA783" s="519">
        <v>0</v>
      </c>
      <c r="GB783" s="519">
        <v>0</v>
      </c>
      <c r="GC783" s="519">
        <v>0</v>
      </c>
      <c r="GD783" s="519">
        <v>0</v>
      </c>
      <c r="GE783" s="519">
        <v>0</v>
      </c>
      <c r="GF783" s="519">
        <v>0</v>
      </c>
      <c r="GG783" s="519">
        <v>0</v>
      </c>
      <c r="GH783" s="519">
        <v>0</v>
      </c>
      <c r="GI783" s="519">
        <v>0</v>
      </c>
      <c r="GJ783" s="519">
        <v>0</v>
      </c>
      <c r="GK783" s="519">
        <v>0</v>
      </c>
      <c r="GL783" s="519">
        <v>0</v>
      </c>
      <c r="GM783" s="519">
        <v>0</v>
      </c>
      <c r="GN783" s="519">
        <v>0</v>
      </c>
      <c r="GO783" s="519">
        <v>0</v>
      </c>
      <c r="GP783" s="519">
        <v>0</v>
      </c>
      <c r="GQ783" s="519">
        <v>0</v>
      </c>
      <c r="GR783" s="519">
        <v>0</v>
      </c>
      <c r="GS783" s="519">
        <v>0</v>
      </c>
      <c r="GT783" s="519">
        <v>0</v>
      </c>
      <c r="GU783" s="519">
        <v>0</v>
      </c>
      <c r="GV783" s="519">
        <v>0</v>
      </c>
      <c r="GW783" s="519">
        <v>0</v>
      </c>
      <c r="GX783" s="519">
        <v>0</v>
      </c>
      <c r="GY783" s="519">
        <v>0</v>
      </c>
      <c r="GZ783" s="519">
        <v>0</v>
      </c>
      <c r="HA783" s="519">
        <v>0</v>
      </c>
      <c r="HB783" s="519">
        <v>0</v>
      </c>
      <c r="HC783" s="519">
        <v>0</v>
      </c>
      <c r="HD783" s="519">
        <v>0</v>
      </c>
      <c r="HE783" s="519">
        <v>0</v>
      </c>
      <c r="HF783" s="519">
        <v>0</v>
      </c>
      <c r="HG783" s="519">
        <v>0</v>
      </c>
      <c r="HH783" s="519">
        <v>0</v>
      </c>
      <c r="HI783" s="519">
        <v>0</v>
      </c>
      <c r="HJ783" s="519">
        <v>0</v>
      </c>
      <c r="HK783" s="519">
        <v>0</v>
      </c>
      <c r="HL783" s="519">
        <v>0</v>
      </c>
      <c r="HM783" s="519">
        <v>0</v>
      </c>
      <c r="HN783" s="519">
        <v>0</v>
      </c>
      <c r="HO783" s="519">
        <v>0</v>
      </c>
      <c r="HP783" s="519">
        <v>0</v>
      </c>
      <c r="HQ783" s="519">
        <v>0</v>
      </c>
      <c r="HR783" s="519">
        <v>0</v>
      </c>
      <c r="HS783" s="519">
        <v>0</v>
      </c>
      <c r="HT783" s="519">
        <v>0</v>
      </c>
      <c r="HU783" s="519">
        <v>0</v>
      </c>
      <c r="HV783" s="519">
        <v>0</v>
      </c>
      <c r="HW783" s="519">
        <v>0</v>
      </c>
      <c r="HX783" s="519">
        <v>0</v>
      </c>
      <c r="HY783" s="519">
        <v>0</v>
      </c>
      <c r="HZ783" s="519">
        <v>0</v>
      </c>
      <c r="IA783" s="519">
        <v>0</v>
      </c>
      <c r="IB783" s="519">
        <v>0</v>
      </c>
      <c r="IC783" s="519">
        <v>0</v>
      </c>
      <c r="ID783" s="519">
        <v>0</v>
      </c>
      <c r="IE783" s="519">
        <v>0</v>
      </c>
      <c r="IF783" s="519">
        <v>0</v>
      </c>
      <c r="IG783" s="519">
        <v>0</v>
      </c>
      <c r="IH783" s="519">
        <v>0</v>
      </c>
      <c r="II783" s="519">
        <v>0</v>
      </c>
      <c r="IJ783" s="519">
        <v>0</v>
      </c>
      <c r="IK783" s="519">
        <v>0</v>
      </c>
    </row>
    <row r="784" spans="2:245" hidden="1">
      <c r="B784" s="519" t="s">
        <v>1058</v>
      </c>
      <c r="C784" s="519"/>
      <c r="D784" s="519"/>
      <c r="E784" s="519"/>
      <c r="F784" s="519">
        <v>2</v>
      </c>
      <c r="G784" s="519"/>
      <c r="H784" s="519">
        <v>17</v>
      </c>
      <c r="I784" s="519">
        <v>2</v>
      </c>
      <c r="J784" s="519" t="str">
        <f t="shared" si="39"/>
        <v>SDN10021702</v>
      </c>
      <c r="K784" s="519">
        <v>965</v>
      </c>
      <c r="M784" s="337"/>
      <c r="N784" s="519" t="s">
        <v>1063</v>
      </c>
      <c r="O784" s="519" t="s">
        <v>1059</v>
      </c>
      <c r="P784" s="519">
        <v>21</v>
      </c>
      <c r="Q784" s="521" t="str">
        <f t="shared" si="37"/>
        <v>SDN300121</v>
      </c>
      <c r="R784" s="519">
        <v>0</v>
      </c>
      <c r="S784" s="519">
        <v>75</v>
      </c>
      <c r="T784" s="519">
        <v>152</v>
      </c>
      <c r="U784" s="519">
        <v>230</v>
      </c>
      <c r="V784" s="519">
        <v>311</v>
      </c>
      <c r="W784" s="519">
        <v>394</v>
      </c>
      <c r="X784" s="519">
        <v>478</v>
      </c>
      <c r="Y784" s="519">
        <v>564</v>
      </c>
      <c r="Z784" s="519">
        <v>653</v>
      </c>
      <c r="AA784" s="519">
        <v>991</v>
      </c>
      <c r="AB784" s="519">
        <v>1114</v>
      </c>
      <c r="AC784" s="519">
        <v>1241</v>
      </c>
      <c r="AD784" s="519">
        <v>1370</v>
      </c>
      <c r="AE784" s="519">
        <v>1503</v>
      </c>
      <c r="AF784" s="519">
        <v>1641</v>
      </c>
      <c r="AG784" s="519">
        <v>1762</v>
      </c>
      <c r="AH784" s="519">
        <v>1887</v>
      </c>
      <c r="AI784" s="519">
        <v>2016</v>
      </c>
      <c r="AJ784" s="519">
        <v>2150</v>
      </c>
      <c r="AK784" s="519">
        <v>2290</v>
      </c>
      <c r="AL784" s="519">
        <v>2436</v>
      </c>
      <c r="AM784" s="519">
        <v>2587</v>
      </c>
      <c r="AN784" s="519">
        <v>2746</v>
      </c>
      <c r="AO784" s="519">
        <v>2913</v>
      </c>
      <c r="AP784" s="519">
        <v>3091</v>
      </c>
      <c r="AQ784" s="519">
        <v>3278</v>
      </c>
      <c r="AR784" s="519">
        <v>3477</v>
      </c>
      <c r="AS784" s="519">
        <v>3688</v>
      </c>
      <c r="AT784" s="519">
        <v>3913</v>
      </c>
      <c r="AU784" s="519">
        <v>4158</v>
      </c>
      <c r="AV784" s="519">
        <v>4333</v>
      </c>
      <c r="AW784" s="519">
        <v>4523</v>
      </c>
      <c r="AX784" s="519">
        <v>4730</v>
      </c>
      <c r="AY784" s="519">
        <v>4957</v>
      </c>
      <c r="AZ784" s="519">
        <v>5210</v>
      </c>
      <c r="BA784" s="519">
        <v>5486</v>
      </c>
      <c r="BB784" s="519">
        <v>5791</v>
      </c>
      <c r="BC784" s="519">
        <v>6130</v>
      </c>
      <c r="BD784" s="519">
        <v>6505</v>
      </c>
      <c r="BE784" s="519">
        <v>6933</v>
      </c>
      <c r="BF784" s="519">
        <v>7411</v>
      </c>
      <c r="BG784" s="519">
        <v>7943</v>
      </c>
      <c r="BH784" s="519">
        <v>8544</v>
      </c>
      <c r="BI784" s="519">
        <v>9221</v>
      </c>
      <c r="BJ784" s="519">
        <v>0</v>
      </c>
      <c r="BK784" s="519">
        <v>0</v>
      </c>
      <c r="BL784" s="519">
        <v>0</v>
      </c>
      <c r="BM784" s="519">
        <v>0</v>
      </c>
      <c r="BN784" s="519">
        <v>0</v>
      </c>
      <c r="BO784" s="519">
        <v>0</v>
      </c>
      <c r="BP784" s="519">
        <v>0</v>
      </c>
      <c r="BQ784" s="519">
        <v>0</v>
      </c>
      <c r="BR784" s="519">
        <v>0</v>
      </c>
      <c r="BS784" s="519">
        <v>0</v>
      </c>
      <c r="BT784" s="519">
        <v>0</v>
      </c>
      <c r="BU784" s="519">
        <v>0</v>
      </c>
      <c r="BV784" s="519">
        <v>0</v>
      </c>
      <c r="BW784" s="519">
        <v>0</v>
      </c>
      <c r="BX784" s="519">
        <v>0</v>
      </c>
      <c r="BY784" s="519">
        <v>0</v>
      </c>
      <c r="BZ784" s="519">
        <v>0</v>
      </c>
      <c r="CA784" s="519">
        <v>0</v>
      </c>
      <c r="CB784" s="519">
        <v>0</v>
      </c>
      <c r="CC784" s="519">
        <v>0</v>
      </c>
      <c r="CD784" s="519">
        <v>0</v>
      </c>
      <c r="CE784" s="519">
        <v>0</v>
      </c>
      <c r="CF784" s="519">
        <v>0</v>
      </c>
      <c r="CG784" s="519">
        <v>0</v>
      </c>
      <c r="CH784" s="519">
        <v>0</v>
      </c>
      <c r="CI784" s="519">
        <v>0</v>
      </c>
      <c r="CJ784" s="519">
        <v>0</v>
      </c>
      <c r="CK784" s="519">
        <v>0</v>
      </c>
      <c r="CL784" s="519">
        <v>0</v>
      </c>
      <c r="CM784" s="519">
        <v>0</v>
      </c>
      <c r="CN784" s="519">
        <v>0</v>
      </c>
      <c r="CO784" s="519">
        <v>0</v>
      </c>
      <c r="CP784" s="519">
        <v>0</v>
      </c>
      <c r="CQ784" s="519">
        <v>0</v>
      </c>
      <c r="CR784" s="519">
        <v>0</v>
      </c>
      <c r="CS784" s="519">
        <v>0</v>
      </c>
      <c r="CT784" s="519">
        <v>0</v>
      </c>
      <c r="CU784" s="519">
        <v>0</v>
      </c>
      <c r="CV784" s="519">
        <v>0</v>
      </c>
      <c r="CW784" s="519">
        <v>0</v>
      </c>
      <c r="CX784" s="519">
        <v>0</v>
      </c>
      <c r="CY784" s="519">
        <v>0</v>
      </c>
      <c r="CZ784" s="519">
        <v>0</v>
      </c>
      <c r="DA784" s="519">
        <v>0</v>
      </c>
      <c r="DB784" s="519">
        <v>0</v>
      </c>
      <c r="DC784" s="519">
        <v>0</v>
      </c>
      <c r="DD784" s="519">
        <v>0</v>
      </c>
      <c r="DE784" s="519">
        <v>0</v>
      </c>
      <c r="DF784" s="519">
        <v>0</v>
      </c>
      <c r="DG784" s="519">
        <v>0</v>
      </c>
      <c r="DH784" s="519">
        <v>0</v>
      </c>
      <c r="DI784" s="519">
        <v>0</v>
      </c>
      <c r="DJ784" s="519">
        <v>0</v>
      </c>
      <c r="DK784" s="519">
        <v>0</v>
      </c>
      <c r="DL784" s="519">
        <v>0</v>
      </c>
      <c r="DM784" s="519">
        <v>0</v>
      </c>
      <c r="DN784" s="519">
        <v>0</v>
      </c>
      <c r="DO784" s="519">
        <v>0</v>
      </c>
      <c r="DP784" s="519">
        <v>0</v>
      </c>
      <c r="DQ784" s="519">
        <v>0</v>
      </c>
      <c r="DR784" s="519">
        <v>0</v>
      </c>
      <c r="DS784" s="519">
        <v>0</v>
      </c>
      <c r="DT784" s="519">
        <v>0</v>
      </c>
      <c r="DU784" s="519">
        <v>0</v>
      </c>
      <c r="DV784" s="519">
        <v>0</v>
      </c>
      <c r="DW784" s="519">
        <v>0</v>
      </c>
      <c r="DX784" s="519">
        <v>0</v>
      </c>
      <c r="DZ784" s="337"/>
      <c r="EA784" s="519" t="s">
        <v>1063</v>
      </c>
      <c r="EB784" s="519" t="s">
        <v>1059</v>
      </c>
      <c r="EC784" s="519">
        <v>21</v>
      </c>
      <c r="ED784" s="521" t="str">
        <f t="shared" si="38"/>
        <v>SDN300121</v>
      </c>
      <c r="EE784" s="519">
        <v>0</v>
      </c>
      <c r="EF784" s="519">
        <v>180</v>
      </c>
      <c r="EG784" s="519">
        <v>353</v>
      </c>
      <c r="EH784" s="519">
        <v>516</v>
      </c>
      <c r="EI784" s="519">
        <v>687</v>
      </c>
      <c r="EJ784" s="519">
        <v>901</v>
      </c>
      <c r="EK784" s="519">
        <v>1110</v>
      </c>
      <c r="EL784" s="519">
        <v>1317</v>
      </c>
      <c r="EM784" s="519">
        <v>1520</v>
      </c>
      <c r="EN784" s="519">
        <v>1912</v>
      </c>
      <c r="EO784" s="519">
        <v>2100</v>
      </c>
      <c r="EP784" s="519">
        <v>2287</v>
      </c>
      <c r="EQ784" s="519">
        <v>2468</v>
      </c>
      <c r="ER784" s="519">
        <v>2647</v>
      </c>
      <c r="ES784" s="519">
        <v>2826</v>
      </c>
      <c r="ET784" s="519">
        <v>2967</v>
      </c>
      <c r="EU784" s="519">
        <v>3109</v>
      </c>
      <c r="EV784" s="519">
        <v>3250</v>
      </c>
      <c r="EW784" s="519">
        <v>3392</v>
      </c>
      <c r="EX784" s="519">
        <v>3536</v>
      </c>
      <c r="EY784" s="519">
        <v>3683</v>
      </c>
      <c r="EZ784" s="519">
        <v>3830</v>
      </c>
      <c r="FA784" s="519">
        <v>3982</v>
      </c>
      <c r="FB784" s="519">
        <v>4139</v>
      </c>
      <c r="FC784" s="519">
        <v>4305</v>
      </c>
      <c r="FD784" s="519">
        <v>4475</v>
      </c>
      <c r="FE784" s="519">
        <v>4655</v>
      </c>
      <c r="FF784" s="519">
        <v>4841</v>
      </c>
      <c r="FG784" s="519">
        <v>5038</v>
      </c>
      <c r="FH784" s="519">
        <v>0</v>
      </c>
      <c r="FI784" s="519">
        <v>0</v>
      </c>
      <c r="FJ784" s="519">
        <v>0</v>
      </c>
      <c r="FK784" s="519">
        <v>0</v>
      </c>
      <c r="FL784" s="519">
        <v>0</v>
      </c>
      <c r="FM784" s="519">
        <v>0</v>
      </c>
      <c r="FN784" s="519">
        <v>0</v>
      </c>
      <c r="FO784" s="519">
        <v>0</v>
      </c>
      <c r="FP784" s="519">
        <v>0</v>
      </c>
      <c r="FQ784" s="519">
        <v>0</v>
      </c>
      <c r="FR784" s="519">
        <v>0</v>
      </c>
      <c r="FS784" s="519">
        <v>0</v>
      </c>
      <c r="FT784" s="519">
        <v>0</v>
      </c>
      <c r="FU784" s="519">
        <v>0</v>
      </c>
      <c r="FV784" s="519">
        <v>0</v>
      </c>
      <c r="FW784" s="519">
        <v>0</v>
      </c>
      <c r="FX784" s="519">
        <v>0</v>
      </c>
      <c r="FY784" s="519">
        <v>0</v>
      </c>
      <c r="FZ784" s="519">
        <v>0</v>
      </c>
      <c r="GA784" s="519">
        <v>0</v>
      </c>
      <c r="GB784" s="519">
        <v>0</v>
      </c>
      <c r="GC784" s="519">
        <v>0</v>
      </c>
      <c r="GD784" s="519">
        <v>0</v>
      </c>
      <c r="GE784" s="519">
        <v>0</v>
      </c>
      <c r="GF784" s="519">
        <v>0</v>
      </c>
      <c r="GG784" s="519">
        <v>0</v>
      </c>
      <c r="GH784" s="519">
        <v>0</v>
      </c>
      <c r="GI784" s="519">
        <v>0</v>
      </c>
      <c r="GJ784" s="519">
        <v>0</v>
      </c>
      <c r="GK784" s="519">
        <v>0</v>
      </c>
      <c r="GL784" s="519">
        <v>0</v>
      </c>
      <c r="GM784" s="519">
        <v>0</v>
      </c>
      <c r="GN784" s="519">
        <v>0</v>
      </c>
      <c r="GO784" s="519">
        <v>0</v>
      </c>
      <c r="GP784" s="519">
        <v>0</v>
      </c>
      <c r="GQ784" s="519">
        <v>0</v>
      </c>
      <c r="GR784" s="519">
        <v>0</v>
      </c>
      <c r="GS784" s="519">
        <v>0</v>
      </c>
      <c r="GT784" s="519">
        <v>0</v>
      </c>
      <c r="GU784" s="519">
        <v>0</v>
      </c>
      <c r="GV784" s="519">
        <v>0</v>
      </c>
      <c r="GW784" s="519">
        <v>0</v>
      </c>
      <c r="GX784" s="519">
        <v>0</v>
      </c>
      <c r="GY784" s="519">
        <v>0</v>
      </c>
      <c r="GZ784" s="519">
        <v>0</v>
      </c>
      <c r="HA784" s="519">
        <v>0</v>
      </c>
      <c r="HB784" s="519">
        <v>0</v>
      </c>
      <c r="HC784" s="519">
        <v>0</v>
      </c>
      <c r="HD784" s="519">
        <v>0</v>
      </c>
      <c r="HE784" s="519">
        <v>0</v>
      </c>
      <c r="HF784" s="519">
        <v>0</v>
      </c>
      <c r="HG784" s="519">
        <v>0</v>
      </c>
      <c r="HH784" s="519">
        <v>0</v>
      </c>
      <c r="HI784" s="519">
        <v>0</v>
      </c>
      <c r="HJ784" s="519">
        <v>0</v>
      </c>
      <c r="HK784" s="519">
        <v>0</v>
      </c>
      <c r="HL784" s="519">
        <v>0</v>
      </c>
      <c r="HM784" s="519">
        <v>0</v>
      </c>
      <c r="HN784" s="519">
        <v>0</v>
      </c>
      <c r="HO784" s="519">
        <v>0</v>
      </c>
      <c r="HP784" s="519">
        <v>0</v>
      </c>
      <c r="HQ784" s="519">
        <v>0</v>
      </c>
      <c r="HR784" s="519">
        <v>0</v>
      </c>
      <c r="HS784" s="519">
        <v>0</v>
      </c>
      <c r="HT784" s="519">
        <v>0</v>
      </c>
      <c r="HU784" s="519">
        <v>0</v>
      </c>
      <c r="HV784" s="519">
        <v>0</v>
      </c>
      <c r="HW784" s="519">
        <v>0</v>
      </c>
      <c r="HX784" s="519">
        <v>0</v>
      </c>
      <c r="HY784" s="519">
        <v>0</v>
      </c>
      <c r="HZ784" s="519">
        <v>0</v>
      </c>
      <c r="IA784" s="519">
        <v>0</v>
      </c>
      <c r="IB784" s="519">
        <v>0</v>
      </c>
      <c r="IC784" s="519">
        <v>0</v>
      </c>
      <c r="ID784" s="519">
        <v>0</v>
      </c>
      <c r="IE784" s="519">
        <v>0</v>
      </c>
      <c r="IF784" s="519">
        <v>0</v>
      </c>
      <c r="IG784" s="519">
        <v>0</v>
      </c>
      <c r="IH784" s="519">
        <v>0</v>
      </c>
      <c r="II784" s="519">
        <v>0</v>
      </c>
      <c r="IJ784" s="519">
        <v>0</v>
      </c>
      <c r="IK784" s="519">
        <v>0</v>
      </c>
    </row>
    <row r="785" spans="2:245" hidden="1">
      <c r="B785" s="519" t="s">
        <v>1058</v>
      </c>
      <c r="C785" s="519"/>
      <c r="D785" s="519"/>
      <c r="E785" s="519"/>
      <c r="F785" s="519">
        <v>2</v>
      </c>
      <c r="G785" s="519"/>
      <c r="H785" s="519">
        <v>17</v>
      </c>
      <c r="I785" s="519">
        <v>3</v>
      </c>
      <c r="J785" s="519" t="str">
        <f t="shared" si="39"/>
        <v>SDN10021703</v>
      </c>
      <c r="K785" s="519">
        <v>965</v>
      </c>
      <c r="M785" s="337"/>
      <c r="N785" s="519" t="s">
        <v>1063</v>
      </c>
      <c r="O785" s="519" t="s">
        <v>1059</v>
      </c>
      <c r="P785" s="519">
        <v>22</v>
      </c>
      <c r="Q785" s="521" t="str">
        <f t="shared" si="37"/>
        <v>SDN300122</v>
      </c>
      <c r="R785" s="519">
        <v>0</v>
      </c>
      <c r="S785" s="519">
        <v>71</v>
      </c>
      <c r="T785" s="519">
        <v>145</v>
      </c>
      <c r="U785" s="519">
        <v>220</v>
      </c>
      <c r="V785" s="519">
        <v>296</v>
      </c>
      <c r="W785" s="519">
        <v>375</v>
      </c>
      <c r="X785" s="519">
        <v>455</v>
      </c>
      <c r="Y785" s="519">
        <v>537</v>
      </c>
      <c r="Z785" s="519">
        <v>622</v>
      </c>
      <c r="AA785" s="519">
        <v>943</v>
      </c>
      <c r="AB785" s="519">
        <v>1061</v>
      </c>
      <c r="AC785" s="519">
        <v>1181</v>
      </c>
      <c r="AD785" s="519">
        <v>1305</v>
      </c>
      <c r="AE785" s="519">
        <v>1432</v>
      </c>
      <c r="AF785" s="519">
        <v>1563</v>
      </c>
      <c r="AG785" s="519">
        <v>1679</v>
      </c>
      <c r="AH785" s="519">
        <v>1798</v>
      </c>
      <c r="AI785" s="519">
        <v>1922</v>
      </c>
      <c r="AJ785" s="519">
        <v>2051</v>
      </c>
      <c r="AK785" s="519">
        <v>2185</v>
      </c>
      <c r="AL785" s="519">
        <v>2324</v>
      </c>
      <c r="AM785" s="519">
        <v>2470</v>
      </c>
      <c r="AN785" s="519">
        <v>2624</v>
      </c>
      <c r="AO785" s="519">
        <v>2787</v>
      </c>
      <c r="AP785" s="519">
        <v>2959</v>
      </c>
      <c r="AQ785" s="519">
        <v>3142</v>
      </c>
      <c r="AR785" s="519">
        <v>3335</v>
      </c>
      <c r="AS785" s="519">
        <v>3542</v>
      </c>
      <c r="AT785" s="519">
        <v>3766</v>
      </c>
      <c r="AU785" s="519">
        <v>4006</v>
      </c>
      <c r="AV785" s="519">
        <v>4180</v>
      </c>
      <c r="AW785" s="519">
        <v>4369</v>
      </c>
      <c r="AX785" s="519">
        <v>4578</v>
      </c>
      <c r="AY785" s="519">
        <v>4810</v>
      </c>
      <c r="AZ785" s="519">
        <v>5063</v>
      </c>
      <c r="BA785" s="519">
        <v>5342</v>
      </c>
      <c r="BB785" s="519">
        <v>5652</v>
      </c>
      <c r="BC785" s="519">
        <v>5996</v>
      </c>
      <c r="BD785" s="519">
        <v>6387</v>
      </c>
      <c r="BE785" s="519">
        <v>6825</v>
      </c>
      <c r="BF785" s="519">
        <v>7311</v>
      </c>
      <c r="BG785" s="519">
        <v>7861</v>
      </c>
      <c r="BH785" s="519">
        <v>8479</v>
      </c>
      <c r="BI785" s="519">
        <v>9191</v>
      </c>
      <c r="BJ785" s="519">
        <v>0</v>
      </c>
      <c r="BK785" s="519">
        <v>0</v>
      </c>
      <c r="BL785" s="519">
        <v>0</v>
      </c>
      <c r="BM785" s="519">
        <v>0</v>
      </c>
      <c r="BN785" s="519">
        <v>0</v>
      </c>
      <c r="BO785" s="519">
        <v>0</v>
      </c>
      <c r="BP785" s="519">
        <v>0</v>
      </c>
      <c r="BQ785" s="519">
        <v>0</v>
      </c>
      <c r="BR785" s="519">
        <v>0</v>
      </c>
      <c r="BS785" s="519">
        <v>0</v>
      </c>
      <c r="BT785" s="519">
        <v>0</v>
      </c>
      <c r="BU785" s="519">
        <v>0</v>
      </c>
      <c r="BV785" s="519">
        <v>0</v>
      </c>
      <c r="BW785" s="519">
        <v>0</v>
      </c>
      <c r="BX785" s="519">
        <v>0</v>
      </c>
      <c r="BY785" s="519">
        <v>0</v>
      </c>
      <c r="BZ785" s="519">
        <v>0</v>
      </c>
      <c r="CA785" s="519">
        <v>0</v>
      </c>
      <c r="CB785" s="519">
        <v>0</v>
      </c>
      <c r="CC785" s="519">
        <v>0</v>
      </c>
      <c r="CD785" s="519">
        <v>0</v>
      </c>
      <c r="CE785" s="519">
        <v>0</v>
      </c>
      <c r="CF785" s="519">
        <v>0</v>
      </c>
      <c r="CG785" s="519">
        <v>0</v>
      </c>
      <c r="CH785" s="519">
        <v>0</v>
      </c>
      <c r="CI785" s="519">
        <v>0</v>
      </c>
      <c r="CJ785" s="519">
        <v>0</v>
      </c>
      <c r="CK785" s="519">
        <v>0</v>
      </c>
      <c r="CL785" s="519">
        <v>0</v>
      </c>
      <c r="CM785" s="519">
        <v>0</v>
      </c>
      <c r="CN785" s="519">
        <v>0</v>
      </c>
      <c r="CO785" s="519">
        <v>0</v>
      </c>
      <c r="CP785" s="519">
        <v>0</v>
      </c>
      <c r="CQ785" s="519">
        <v>0</v>
      </c>
      <c r="CR785" s="519">
        <v>0</v>
      </c>
      <c r="CS785" s="519">
        <v>0</v>
      </c>
      <c r="CT785" s="519">
        <v>0</v>
      </c>
      <c r="CU785" s="519">
        <v>0</v>
      </c>
      <c r="CV785" s="519">
        <v>0</v>
      </c>
      <c r="CW785" s="519">
        <v>0</v>
      </c>
      <c r="CX785" s="519">
        <v>0</v>
      </c>
      <c r="CY785" s="519">
        <v>0</v>
      </c>
      <c r="CZ785" s="519">
        <v>0</v>
      </c>
      <c r="DA785" s="519">
        <v>0</v>
      </c>
      <c r="DB785" s="519">
        <v>0</v>
      </c>
      <c r="DC785" s="519">
        <v>0</v>
      </c>
      <c r="DD785" s="519">
        <v>0</v>
      </c>
      <c r="DE785" s="519">
        <v>0</v>
      </c>
      <c r="DF785" s="519">
        <v>0</v>
      </c>
      <c r="DG785" s="519">
        <v>0</v>
      </c>
      <c r="DH785" s="519">
        <v>0</v>
      </c>
      <c r="DI785" s="519">
        <v>0</v>
      </c>
      <c r="DJ785" s="519">
        <v>0</v>
      </c>
      <c r="DK785" s="519">
        <v>0</v>
      </c>
      <c r="DL785" s="519">
        <v>0</v>
      </c>
      <c r="DM785" s="519">
        <v>0</v>
      </c>
      <c r="DN785" s="519">
        <v>0</v>
      </c>
      <c r="DO785" s="519">
        <v>0</v>
      </c>
      <c r="DP785" s="519">
        <v>0</v>
      </c>
      <c r="DQ785" s="519">
        <v>0</v>
      </c>
      <c r="DR785" s="519">
        <v>0</v>
      </c>
      <c r="DS785" s="519">
        <v>0</v>
      </c>
      <c r="DT785" s="519">
        <v>0</v>
      </c>
      <c r="DU785" s="519">
        <v>0</v>
      </c>
      <c r="DV785" s="519">
        <v>0</v>
      </c>
      <c r="DW785" s="519">
        <v>0</v>
      </c>
      <c r="DX785" s="519">
        <v>0</v>
      </c>
      <c r="DZ785" s="337"/>
      <c r="EA785" s="519" t="s">
        <v>1063</v>
      </c>
      <c r="EB785" s="519" t="s">
        <v>1059</v>
      </c>
      <c r="EC785" s="519">
        <v>22</v>
      </c>
      <c r="ED785" s="521" t="str">
        <f t="shared" si="38"/>
        <v>SDN300122</v>
      </c>
      <c r="EE785" s="519">
        <v>0</v>
      </c>
      <c r="EF785" s="519">
        <v>170</v>
      </c>
      <c r="EG785" s="519">
        <v>335</v>
      </c>
      <c r="EH785" s="519">
        <v>492</v>
      </c>
      <c r="EI785" s="519">
        <v>643</v>
      </c>
      <c r="EJ785" s="519">
        <v>844</v>
      </c>
      <c r="EK785" s="519">
        <v>1042</v>
      </c>
      <c r="EL785" s="519">
        <v>1237</v>
      </c>
      <c r="EM785" s="519">
        <v>1430</v>
      </c>
      <c r="EN785" s="519">
        <v>1808</v>
      </c>
      <c r="EO785" s="519">
        <v>1988</v>
      </c>
      <c r="EP785" s="519">
        <v>2163</v>
      </c>
      <c r="EQ785" s="519">
        <v>2336</v>
      </c>
      <c r="ER785" s="519">
        <v>2506</v>
      </c>
      <c r="ES785" s="519">
        <v>2675</v>
      </c>
      <c r="ET785" s="519">
        <v>2810</v>
      </c>
      <c r="EU785" s="519">
        <v>2944</v>
      </c>
      <c r="EV785" s="519">
        <v>3079</v>
      </c>
      <c r="EW785" s="519">
        <v>3216</v>
      </c>
      <c r="EX785" s="519">
        <v>3353</v>
      </c>
      <c r="EY785" s="519">
        <v>3492</v>
      </c>
      <c r="EZ785" s="519">
        <v>3634</v>
      </c>
      <c r="FA785" s="519">
        <v>3783</v>
      </c>
      <c r="FB785" s="519">
        <v>3939</v>
      </c>
      <c r="FC785" s="519">
        <v>4099</v>
      </c>
      <c r="FD785" s="519">
        <v>4268</v>
      </c>
      <c r="FE785" s="519">
        <v>4442</v>
      </c>
      <c r="FF785" s="519">
        <v>4627</v>
      </c>
      <c r="FG785" s="519">
        <v>4826</v>
      </c>
      <c r="FH785" s="519">
        <v>0</v>
      </c>
      <c r="FI785" s="519">
        <v>0</v>
      </c>
      <c r="FJ785" s="519">
        <v>0</v>
      </c>
      <c r="FK785" s="519">
        <v>0</v>
      </c>
      <c r="FL785" s="519">
        <v>0</v>
      </c>
      <c r="FM785" s="519">
        <v>0</v>
      </c>
      <c r="FN785" s="519">
        <v>0</v>
      </c>
      <c r="FO785" s="519">
        <v>0</v>
      </c>
      <c r="FP785" s="519">
        <v>0</v>
      </c>
      <c r="FQ785" s="519">
        <v>0</v>
      </c>
      <c r="FR785" s="519">
        <v>0</v>
      </c>
      <c r="FS785" s="519">
        <v>0</v>
      </c>
      <c r="FT785" s="519">
        <v>0</v>
      </c>
      <c r="FU785" s="519">
        <v>0</v>
      </c>
      <c r="FV785" s="519">
        <v>0</v>
      </c>
      <c r="FW785" s="519">
        <v>0</v>
      </c>
      <c r="FX785" s="519">
        <v>0</v>
      </c>
      <c r="FY785" s="519">
        <v>0</v>
      </c>
      <c r="FZ785" s="519">
        <v>0</v>
      </c>
      <c r="GA785" s="519">
        <v>0</v>
      </c>
      <c r="GB785" s="519">
        <v>0</v>
      </c>
      <c r="GC785" s="519">
        <v>0</v>
      </c>
      <c r="GD785" s="519">
        <v>0</v>
      </c>
      <c r="GE785" s="519">
        <v>0</v>
      </c>
      <c r="GF785" s="519">
        <v>0</v>
      </c>
      <c r="GG785" s="519">
        <v>0</v>
      </c>
      <c r="GH785" s="519">
        <v>0</v>
      </c>
      <c r="GI785" s="519">
        <v>0</v>
      </c>
      <c r="GJ785" s="519">
        <v>0</v>
      </c>
      <c r="GK785" s="519">
        <v>0</v>
      </c>
      <c r="GL785" s="519">
        <v>0</v>
      </c>
      <c r="GM785" s="519">
        <v>0</v>
      </c>
      <c r="GN785" s="519">
        <v>0</v>
      </c>
      <c r="GO785" s="519">
        <v>0</v>
      </c>
      <c r="GP785" s="519">
        <v>0</v>
      </c>
      <c r="GQ785" s="519">
        <v>0</v>
      </c>
      <c r="GR785" s="519">
        <v>0</v>
      </c>
      <c r="GS785" s="519">
        <v>0</v>
      </c>
      <c r="GT785" s="519">
        <v>0</v>
      </c>
      <c r="GU785" s="519">
        <v>0</v>
      </c>
      <c r="GV785" s="519">
        <v>0</v>
      </c>
      <c r="GW785" s="519">
        <v>0</v>
      </c>
      <c r="GX785" s="519">
        <v>0</v>
      </c>
      <c r="GY785" s="519">
        <v>0</v>
      </c>
      <c r="GZ785" s="519">
        <v>0</v>
      </c>
      <c r="HA785" s="519">
        <v>0</v>
      </c>
      <c r="HB785" s="519">
        <v>0</v>
      </c>
      <c r="HC785" s="519">
        <v>0</v>
      </c>
      <c r="HD785" s="519">
        <v>0</v>
      </c>
      <c r="HE785" s="519">
        <v>0</v>
      </c>
      <c r="HF785" s="519">
        <v>0</v>
      </c>
      <c r="HG785" s="519">
        <v>0</v>
      </c>
      <c r="HH785" s="519">
        <v>0</v>
      </c>
      <c r="HI785" s="519">
        <v>0</v>
      </c>
      <c r="HJ785" s="519">
        <v>0</v>
      </c>
      <c r="HK785" s="519">
        <v>0</v>
      </c>
      <c r="HL785" s="519">
        <v>0</v>
      </c>
      <c r="HM785" s="519">
        <v>0</v>
      </c>
      <c r="HN785" s="519">
        <v>0</v>
      </c>
      <c r="HO785" s="519">
        <v>0</v>
      </c>
      <c r="HP785" s="519">
        <v>0</v>
      </c>
      <c r="HQ785" s="519">
        <v>0</v>
      </c>
      <c r="HR785" s="519">
        <v>0</v>
      </c>
      <c r="HS785" s="519">
        <v>0</v>
      </c>
      <c r="HT785" s="519">
        <v>0</v>
      </c>
      <c r="HU785" s="519">
        <v>0</v>
      </c>
      <c r="HV785" s="519">
        <v>0</v>
      </c>
      <c r="HW785" s="519">
        <v>0</v>
      </c>
      <c r="HX785" s="519">
        <v>0</v>
      </c>
      <c r="HY785" s="519">
        <v>0</v>
      </c>
      <c r="HZ785" s="519">
        <v>0</v>
      </c>
      <c r="IA785" s="519">
        <v>0</v>
      </c>
      <c r="IB785" s="519">
        <v>0</v>
      </c>
      <c r="IC785" s="519">
        <v>0</v>
      </c>
      <c r="ID785" s="519">
        <v>0</v>
      </c>
      <c r="IE785" s="519">
        <v>0</v>
      </c>
      <c r="IF785" s="519">
        <v>0</v>
      </c>
      <c r="IG785" s="519">
        <v>0</v>
      </c>
      <c r="IH785" s="519">
        <v>0</v>
      </c>
      <c r="II785" s="519">
        <v>0</v>
      </c>
      <c r="IJ785" s="519">
        <v>0</v>
      </c>
      <c r="IK785" s="519">
        <v>0</v>
      </c>
    </row>
    <row r="786" spans="2:245" hidden="1">
      <c r="B786" s="519" t="s">
        <v>1058</v>
      </c>
      <c r="C786" s="519"/>
      <c r="D786" s="519"/>
      <c r="E786" s="519"/>
      <c r="F786" s="519">
        <v>2</v>
      </c>
      <c r="G786" s="519"/>
      <c r="H786" s="519">
        <v>17</v>
      </c>
      <c r="I786" s="519">
        <v>4</v>
      </c>
      <c r="J786" s="519" t="str">
        <f t="shared" si="39"/>
        <v>SDN10021704</v>
      </c>
      <c r="K786" s="519">
        <v>965</v>
      </c>
      <c r="M786" s="337"/>
      <c r="N786" s="519" t="s">
        <v>1063</v>
      </c>
      <c r="O786" s="519" t="s">
        <v>1059</v>
      </c>
      <c r="P786" s="519">
        <v>23</v>
      </c>
      <c r="Q786" s="521" t="str">
        <f t="shared" si="37"/>
        <v>SDN300123</v>
      </c>
      <c r="R786" s="519">
        <v>0</v>
      </c>
      <c r="S786" s="519">
        <v>68</v>
      </c>
      <c r="T786" s="519">
        <v>137</v>
      </c>
      <c r="U786" s="519">
        <v>209</v>
      </c>
      <c r="V786" s="519">
        <v>282</v>
      </c>
      <c r="W786" s="519">
        <v>356</v>
      </c>
      <c r="X786" s="519">
        <v>433</v>
      </c>
      <c r="Y786" s="519">
        <v>511</v>
      </c>
      <c r="Z786" s="519">
        <v>591</v>
      </c>
      <c r="AA786" s="519">
        <v>896</v>
      </c>
      <c r="AB786" s="519">
        <v>1008</v>
      </c>
      <c r="AC786" s="519">
        <v>1122</v>
      </c>
      <c r="AD786" s="519">
        <v>1240</v>
      </c>
      <c r="AE786" s="519">
        <v>1361</v>
      </c>
      <c r="AF786" s="519">
        <v>1486</v>
      </c>
      <c r="AG786" s="519">
        <v>1596</v>
      </c>
      <c r="AH786" s="519">
        <v>1710</v>
      </c>
      <c r="AI786" s="519">
        <v>1829</v>
      </c>
      <c r="AJ786" s="519">
        <v>1952</v>
      </c>
      <c r="AK786" s="519">
        <v>2080</v>
      </c>
      <c r="AL786" s="519">
        <v>2214</v>
      </c>
      <c r="AM786" s="519">
        <v>2354</v>
      </c>
      <c r="AN786" s="519">
        <v>2504</v>
      </c>
      <c r="AO786" s="519">
        <v>2662</v>
      </c>
      <c r="AP786" s="519">
        <v>2829</v>
      </c>
      <c r="AQ786" s="519">
        <v>3006</v>
      </c>
      <c r="AR786" s="519">
        <v>3195</v>
      </c>
      <c r="AS786" s="519">
        <v>3400</v>
      </c>
      <c r="AT786" s="519">
        <v>3618</v>
      </c>
      <c r="AU786" s="519">
        <v>3853</v>
      </c>
      <c r="AV786" s="519">
        <v>4026</v>
      </c>
      <c r="AW786" s="519">
        <v>4216</v>
      </c>
      <c r="AX786" s="519">
        <v>4428</v>
      </c>
      <c r="AY786" s="519">
        <v>4659</v>
      </c>
      <c r="AZ786" s="519">
        <v>4914</v>
      </c>
      <c r="BA786" s="519">
        <v>5197</v>
      </c>
      <c r="BB786" s="519">
        <v>5510</v>
      </c>
      <c r="BC786" s="519">
        <v>5868</v>
      </c>
      <c r="BD786" s="519">
        <v>6266</v>
      </c>
      <c r="BE786" s="519">
        <v>6709</v>
      </c>
      <c r="BF786" s="519">
        <v>7210</v>
      </c>
      <c r="BG786" s="519">
        <v>7772</v>
      </c>
      <c r="BH786" s="519">
        <v>8421</v>
      </c>
      <c r="BI786" s="519">
        <v>9156</v>
      </c>
      <c r="BJ786" s="519">
        <v>0</v>
      </c>
      <c r="BK786" s="519">
        <v>0</v>
      </c>
      <c r="BL786" s="519">
        <v>0</v>
      </c>
      <c r="BM786" s="519">
        <v>0</v>
      </c>
      <c r="BN786" s="519">
        <v>0</v>
      </c>
      <c r="BO786" s="519">
        <v>0</v>
      </c>
      <c r="BP786" s="519">
        <v>0</v>
      </c>
      <c r="BQ786" s="519">
        <v>0</v>
      </c>
      <c r="BR786" s="519">
        <v>0</v>
      </c>
      <c r="BS786" s="519">
        <v>0</v>
      </c>
      <c r="BT786" s="519">
        <v>0</v>
      </c>
      <c r="BU786" s="519">
        <v>0</v>
      </c>
      <c r="BV786" s="519">
        <v>0</v>
      </c>
      <c r="BW786" s="519">
        <v>0</v>
      </c>
      <c r="BX786" s="519">
        <v>0</v>
      </c>
      <c r="BY786" s="519">
        <v>0</v>
      </c>
      <c r="BZ786" s="519">
        <v>0</v>
      </c>
      <c r="CA786" s="519">
        <v>0</v>
      </c>
      <c r="CB786" s="519">
        <v>0</v>
      </c>
      <c r="CC786" s="519">
        <v>0</v>
      </c>
      <c r="CD786" s="519">
        <v>0</v>
      </c>
      <c r="CE786" s="519">
        <v>0</v>
      </c>
      <c r="CF786" s="519">
        <v>0</v>
      </c>
      <c r="CG786" s="519">
        <v>0</v>
      </c>
      <c r="CH786" s="519">
        <v>0</v>
      </c>
      <c r="CI786" s="519">
        <v>0</v>
      </c>
      <c r="CJ786" s="519">
        <v>0</v>
      </c>
      <c r="CK786" s="519">
        <v>0</v>
      </c>
      <c r="CL786" s="519">
        <v>0</v>
      </c>
      <c r="CM786" s="519">
        <v>0</v>
      </c>
      <c r="CN786" s="519">
        <v>0</v>
      </c>
      <c r="CO786" s="519">
        <v>0</v>
      </c>
      <c r="CP786" s="519">
        <v>0</v>
      </c>
      <c r="CQ786" s="519">
        <v>0</v>
      </c>
      <c r="CR786" s="519">
        <v>0</v>
      </c>
      <c r="CS786" s="519">
        <v>0</v>
      </c>
      <c r="CT786" s="519">
        <v>0</v>
      </c>
      <c r="CU786" s="519">
        <v>0</v>
      </c>
      <c r="CV786" s="519">
        <v>0</v>
      </c>
      <c r="CW786" s="519">
        <v>0</v>
      </c>
      <c r="CX786" s="519">
        <v>0</v>
      </c>
      <c r="CY786" s="519">
        <v>0</v>
      </c>
      <c r="CZ786" s="519">
        <v>0</v>
      </c>
      <c r="DA786" s="519">
        <v>0</v>
      </c>
      <c r="DB786" s="519">
        <v>0</v>
      </c>
      <c r="DC786" s="519">
        <v>0</v>
      </c>
      <c r="DD786" s="519">
        <v>0</v>
      </c>
      <c r="DE786" s="519">
        <v>0</v>
      </c>
      <c r="DF786" s="519">
        <v>0</v>
      </c>
      <c r="DG786" s="519">
        <v>0</v>
      </c>
      <c r="DH786" s="519">
        <v>0</v>
      </c>
      <c r="DI786" s="519">
        <v>0</v>
      </c>
      <c r="DJ786" s="519">
        <v>0</v>
      </c>
      <c r="DK786" s="519">
        <v>0</v>
      </c>
      <c r="DL786" s="519">
        <v>0</v>
      </c>
      <c r="DM786" s="519">
        <v>0</v>
      </c>
      <c r="DN786" s="519">
        <v>0</v>
      </c>
      <c r="DO786" s="519">
        <v>0</v>
      </c>
      <c r="DP786" s="519">
        <v>0</v>
      </c>
      <c r="DQ786" s="519">
        <v>0</v>
      </c>
      <c r="DR786" s="519">
        <v>0</v>
      </c>
      <c r="DS786" s="519">
        <v>0</v>
      </c>
      <c r="DT786" s="519">
        <v>0</v>
      </c>
      <c r="DU786" s="519">
        <v>0</v>
      </c>
      <c r="DV786" s="519">
        <v>0</v>
      </c>
      <c r="DW786" s="519">
        <v>0</v>
      </c>
      <c r="DX786" s="519">
        <v>0</v>
      </c>
      <c r="DZ786" s="337"/>
      <c r="EA786" s="519" t="s">
        <v>1063</v>
      </c>
      <c r="EB786" s="519" t="s">
        <v>1059</v>
      </c>
      <c r="EC786" s="519">
        <v>23</v>
      </c>
      <c r="ED786" s="521" t="str">
        <f t="shared" si="38"/>
        <v>SDN300123</v>
      </c>
      <c r="EE786" s="519">
        <v>0</v>
      </c>
      <c r="EF786" s="519">
        <v>162</v>
      </c>
      <c r="EG786" s="519">
        <v>315</v>
      </c>
      <c r="EH786" s="519">
        <v>464</v>
      </c>
      <c r="EI786" s="519">
        <v>608</v>
      </c>
      <c r="EJ786" s="519">
        <v>786</v>
      </c>
      <c r="EK786" s="519">
        <v>973</v>
      </c>
      <c r="EL786" s="519">
        <v>1159</v>
      </c>
      <c r="EM786" s="519">
        <v>1340</v>
      </c>
      <c r="EN786" s="519">
        <v>1705</v>
      </c>
      <c r="EO786" s="519">
        <v>1875</v>
      </c>
      <c r="EP786" s="519">
        <v>2039</v>
      </c>
      <c r="EQ786" s="519">
        <v>2203</v>
      </c>
      <c r="ER786" s="519">
        <v>2364</v>
      </c>
      <c r="ES786" s="519">
        <v>2524</v>
      </c>
      <c r="ET786" s="519">
        <v>2652</v>
      </c>
      <c r="EU786" s="519">
        <v>2780</v>
      </c>
      <c r="EV786" s="519">
        <v>2909</v>
      </c>
      <c r="EW786" s="519">
        <v>3039</v>
      </c>
      <c r="EX786" s="519">
        <v>3170</v>
      </c>
      <c r="EY786" s="519">
        <v>3304</v>
      </c>
      <c r="EZ786" s="519">
        <v>3442</v>
      </c>
      <c r="FA786" s="519">
        <v>3588</v>
      </c>
      <c r="FB786" s="519">
        <v>3739</v>
      </c>
      <c r="FC786" s="519">
        <v>3896</v>
      </c>
      <c r="FD786" s="519">
        <v>4059</v>
      </c>
      <c r="FE786" s="519">
        <v>4232</v>
      </c>
      <c r="FF786" s="519">
        <v>4418</v>
      </c>
      <c r="FG786" s="519">
        <v>4613</v>
      </c>
      <c r="FH786" s="519">
        <v>0</v>
      </c>
      <c r="FI786" s="519">
        <v>0</v>
      </c>
      <c r="FJ786" s="519">
        <v>0</v>
      </c>
      <c r="FK786" s="519">
        <v>0</v>
      </c>
      <c r="FL786" s="519">
        <v>0</v>
      </c>
      <c r="FM786" s="519">
        <v>0</v>
      </c>
      <c r="FN786" s="519">
        <v>0</v>
      </c>
      <c r="FO786" s="519">
        <v>0</v>
      </c>
      <c r="FP786" s="519">
        <v>0</v>
      </c>
      <c r="FQ786" s="519">
        <v>0</v>
      </c>
      <c r="FR786" s="519">
        <v>0</v>
      </c>
      <c r="FS786" s="519">
        <v>0</v>
      </c>
      <c r="FT786" s="519">
        <v>0</v>
      </c>
      <c r="FU786" s="519">
        <v>0</v>
      </c>
      <c r="FV786" s="519">
        <v>0</v>
      </c>
      <c r="FW786" s="519">
        <v>0</v>
      </c>
      <c r="FX786" s="519">
        <v>0</v>
      </c>
      <c r="FY786" s="519">
        <v>0</v>
      </c>
      <c r="FZ786" s="519">
        <v>0</v>
      </c>
      <c r="GA786" s="519">
        <v>0</v>
      </c>
      <c r="GB786" s="519">
        <v>0</v>
      </c>
      <c r="GC786" s="519">
        <v>0</v>
      </c>
      <c r="GD786" s="519">
        <v>0</v>
      </c>
      <c r="GE786" s="519">
        <v>0</v>
      </c>
      <c r="GF786" s="519">
        <v>0</v>
      </c>
      <c r="GG786" s="519">
        <v>0</v>
      </c>
      <c r="GH786" s="519">
        <v>0</v>
      </c>
      <c r="GI786" s="519">
        <v>0</v>
      </c>
      <c r="GJ786" s="519">
        <v>0</v>
      </c>
      <c r="GK786" s="519">
        <v>0</v>
      </c>
      <c r="GL786" s="519">
        <v>0</v>
      </c>
      <c r="GM786" s="519">
        <v>0</v>
      </c>
      <c r="GN786" s="519">
        <v>0</v>
      </c>
      <c r="GO786" s="519">
        <v>0</v>
      </c>
      <c r="GP786" s="519">
        <v>0</v>
      </c>
      <c r="GQ786" s="519">
        <v>0</v>
      </c>
      <c r="GR786" s="519">
        <v>0</v>
      </c>
      <c r="GS786" s="519">
        <v>0</v>
      </c>
      <c r="GT786" s="519">
        <v>0</v>
      </c>
      <c r="GU786" s="519">
        <v>0</v>
      </c>
      <c r="GV786" s="519">
        <v>0</v>
      </c>
      <c r="GW786" s="519">
        <v>0</v>
      </c>
      <c r="GX786" s="519">
        <v>0</v>
      </c>
      <c r="GY786" s="519">
        <v>0</v>
      </c>
      <c r="GZ786" s="519">
        <v>0</v>
      </c>
      <c r="HA786" s="519">
        <v>0</v>
      </c>
      <c r="HB786" s="519">
        <v>0</v>
      </c>
      <c r="HC786" s="519">
        <v>0</v>
      </c>
      <c r="HD786" s="519">
        <v>0</v>
      </c>
      <c r="HE786" s="519">
        <v>0</v>
      </c>
      <c r="HF786" s="519">
        <v>0</v>
      </c>
      <c r="HG786" s="519">
        <v>0</v>
      </c>
      <c r="HH786" s="519">
        <v>0</v>
      </c>
      <c r="HI786" s="519">
        <v>0</v>
      </c>
      <c r="HJ786" s="519">
        <v>0</v>
      </c>
      <c r="HK786" s="519">
        <v>0</v>
      </c>
      <c r="HL786" s="519">
        <v>0</v>
      </c>
      <c r="HM786" s="519">
        <v>0</v>
      </c>
      <c r="HN786" s="519">
        <v>0</v>
      </c>
      <c r="HO786" s="519">
        <v>0</v>
      </c>
      <c r="HP786" s="519">
        <v>0</v>
      </c>
      <c r="HQ786" s="519">
        <v>0</v>
      </c>
      <c r="HR786" s="519">
        <v>0</v>
      </c>
      <c r="HS786" s="519">
        <v>0</v>
      </c>
      <c r="HT786" s="519">
        <v>0</v>
      </c>
      <c r="HU786" s="519">
        <v>0</v>
      </c>
      <c r="HV786" s="519">
        <v>0</v>
      </c>
      <c r="HW786" s="519">
        <v>0</v>
      </c>
      <c r="HX786" s="519">
        <v>0</v>
      </c>
      <c r="HY786" s="519">
        <v>0</v>
      </c>
      <c r="HZ786" s="519">
        <v>0</v>
      </c>
      <c r="IA786" s="519">
        <v>0</v>
      </c>
      <c r="IB786" s="519">
        <v>0</v>
      </c>
      <c r="IC786" s="519">
        <v>0</v>
      </c>
      <c r="ID786" s="519">
        <v>0</v>
      </c>
      <c r="IE786" s="519">
        <v>0</v>
      </c>
      <c r="IF786" s="519">
        <v>0</v>
      </c>
      <c r="IG786" s="519">
        <v>0</v>
      </c>
      <c r="IH786" s="519">
        <v>0</v>
      </c>
      <c r="II786" s="519">
        <v>0</v>
      </c>
      <c r="IJ786" s="519">
        <v>0</v>
      </c>
      <c r="IK786" s="519">
        <v>0</v>
      </c>
    </row>
    <row r="787" spans="2:245" hidden="1">
      <c r="B787" s="519" t="s">
        <v>1058</v>
      </c>
      <c r="C787" s="519"/>
      <c r="D787" s="519"/>
      <c r="E787" s="519"/>
      <c r="F787" s="519">
        <v>2</v>
      </c>
      <c r="G787" s="519"/>
      <c r="H787" s="519">
        <v>17</v>
      </c>
      <c r="I787" s="519">
        <v>5</v>
      </c>
      <c r="J787" s="519" t="str">
        <f t="shared" si="39"/>
        <v>SDN10021705</v>
      </c>
      <c r="K787" s="519">
        <v>965</v>
      </c>
      <c r="M787" s="337"/>
      <c r="N787" s="519" t="s">
        <v>1063</v>
      </c>
      <c r="O787" s="519" t="s">
        <v>1059</v>
      </c>
      <c r="P787" s="519">
        <v>24</v>
      </c>
      <c r="Q787" s="521" t="str">
        <f t="shared" si="37"/>
        <v>SDN300124</v>
      </c>
      <c r="R787" s="519">
        <v>0</v>
      </c>
      <c r="S787" s="519">
        <v>65</v>
      </c>
      <c r="T787" s="519">
        <v>131</v>
      </c>
      <c r="U787" s="519">
        <v>199</v>
      </c>
      <c r="V787" s="519">
        <v>268</v>
      </c>
      <c r="W787" s="519">
        <v>338</v>
      </c>
      <c r="X787" s="519">
        <v>411</v>
      </c>
      <c r="Y787" s="519">
        <v>485</v>
      </c>
      <c r="Z787" s="519">
        <v>561</v>
      </c>
      <c r="AA787" s="519">
        <v>851</v>
      </c>
      <c r="AB787" s="519">
        <v>956</v>
      </c>
      <c r="AC787" s="519">
        <v>1066</v>
      </c>
      <c r="AD787" s="519">
        <v>1177</v>
      </c>
      <c r="AE787" s="519">
        <v>1292</v>
      </c>
      <c r="AF787" s="519">
        <v>1411</v>
      </c>
      <c r="AG787" s="519">
        <v>1516</v>
      </c>
      <c r="AH787" s="519">
        <v>1625</v>
      </c>
      <c r="AI787" s="519">
        <v>1738</v>
      </c>
      <c r="AJ787" s="519">
        <v>1856</v>
      </c>
      <c r="AK787" s="519">
        <v>1978</v>
      </c>
      <c r="AL787" s="519">
        <v>2107</v>
      </c>
      <c r="AM787" s="519">
        <v>2243</v>
      </c>
      <c r="AN787" s="519">
        <v>2387</v>
      </c>
      <c r="AO787" s="519">
        <v>2539</v>
      </c>
      <c r="AP787" s="519">
        <v>2701</v>
      </c>
      <c r="AQ787" s="519">
        <v>2874</v>
      </c>
      <c r="AR787" s="519">
        <v>3061</v>
      </c>
      <c r="AS787" s="519">
        <v>3260</v>
      </c>
      <c r="AT787" s="519">
        <v>3474</v>
      </c>
      <c r="AU787" s="519">
        <v>3703</v>
      </c>
      <c r="AV787" s="519">
        <v>3876</v>
      </c>
      <c r="AW787" s="519">
        <v>4069</v>
      </c>
      <c r="AX787" s="519">
        <v>4279</v>
      </c>
      <c r="AY787" s="519">
        <v>4511</v>
      </c>
      <c r="AZ787" s="519">
        <v>4769</v>
      </c>
      <c r="BA787" s="519">
        <v>5054</v>
      </c>
      <c r="BB787" s="519">
        <v>5378</v>
      </c>
      <c r="BC787" s="519">
        <v>5740</v>
      </c>
      <c r="BD787" s="519">
        <v>6143</v>
      </c>
      <c r="BE787" s="519">
        <v>6597</v>
      </c>
      <c r="BF787" s="519">
        <v>7108</v>
      </c>
      <c r="BG787" s="519">
        <v>7696</v>
      </c>
      <c r="BH787" s="519">
        <v>8363</v>
      </c>
      <c r="BI787" s="519">
        <v>9127</v>
      </c>
      <c r="BJ787" s="519">
        <v>0</v>
      </c>
      <c r="BK787" s="519">
        <v>0</v>
      </c>
      <c r="BL787" s="519">
        <v>0</v>
      </c>
      <c r="BM787" s="519">
        <v>0</v>
      </c>
      <c r="BN787" s="519">
        <v>0</v>
      </c>
      <c r="BO787" s="519">
        <v>0</v>
      </c>
      <c r="BP787" s="519">
        <v>0</v>
      </c>
      <c r="BQ787" s="519">
        <v>0</v>
      </c>
      <c r="BR787" s="519">
        <v>0</v>
      </c>
      <c r="BS787" s="519">
        <v>0</v>
      </c>
      <c r="BT787" s="519">
        <v>0</v>
      </c>
      <c r="BU787" s="519">
        <v>0</v>
      </c>
      <c r="BV787" s="519">
        <v>0</v>
      </c>
      <c r="BW787" s="519">
        <v>0</v>
      </c>
      <c r="BX787" s="519">
        <v>0</v>
      </c>
      <c r="BY787" s="519">
        <v>0</v>
      </c>
      <c r="BZ787" s="519">
        <v>0</v>
      </c>
      <c r="CA787" s="519">
        <v>0</v>
      </c>
      <c r="CB787" s="519">
        <v>0</v>
      </c>
      <c r="CC787" s="519">
        <v>0</v>
      </c>
      <c r="CD787" s="519">
        <v>0</v>
      </c>
      <c r="CE787" s="519">
        <v>0</v>
      </c>
      <c r="CF787" s="519">
        <v>0</v>
      </c>
      <c r="CG787" s="519">
        <v>0</v>
      </c>
      <c r="CH787" s="519">
        <v>0</v>
      </c>
      <c r="CI787" s="519">
        <v>0</v>
      </c>
      <c r="CJ787" s="519">
        <v>0</v>
      </c>
      <c r="CK787" s="519">
        <v>0</v>
      </c>
      <c r="CL787" s="519">
        <v>0</v>
      </c>
      <c r="CM787" s="519">
        <v>0</v>
      </c>
      <c r="CN787" s="519">
        <v>0</v>
      </c>
      <c r="CO787" s="519">
        <v>0</v>
      </c>
      <c r="CP787" s="519">
        <v>0</v>
      </c>
      <c r="CQ787" s="519">
        <v>0</v>
      </c>
      <c r="CR787" s="519">
        <v>0</v>
      </c>
      <c r="CS787" s="519">
        <v>0</v>
      </c>
      <c r="CT787" s="519">
        <v>0</v>
      </c>
      <c r="CU787" s="519">
        <v>0</v>
      </c>
      <c r="CV787" s="519">
        <v>0</v>
      </c>
      <c r="CW787" s="519">
        <v>0</v>
      </c>
      <c r="CX787" s="519">
        <v>0</v>
      </c>
      <c r="CY787" s="519">
        <v>0</v>
      </c>
      <c r="CZ787" s="519">
        <v>0</v>
      </c>
      <c r="DA787" s="519">
        <v>0</v>
      </c>
      <c r="DB787" s="519">
        <v>0</v>
      </c>
      <c r="DC787" s="519">
        <v>0</v>
      </c>
      <c r="DD787" s="519">
        <v>0</v>
      </c>
      <c r="DE787" s="519">
        <v>0</v>
      </c>
      <c r="DF787" s="519">
        <v>0</v>
      </c>
      <c r="DG787" s="519">
        <v>0</v>
      </c>
      <c r="DH787" s="519">
        <v>0</v>
      </c>
      <c r="DI787" s="519">
        <v>0</v>
      </c>
      <c r="DJ787" s="519">
        <v>0</v>
      </c>
      <c r="DK787" s="519">
        <v>0</v>
      </c>
      <c r="DL787" s="519">
        <v>0</v>
      </c>
      <c r="DM787" s="519">
        <v>0</v>
      </c>
      <c r="DN787" s="519">
        <v>0</v>
      </c>
      <c r="DO787" s="519">
        <v>0</v>
      </c>
      <c r="DP787" s="519">
        <v>0</v>
      </c>
      <c r="DQ787" s="519">
        <v>0</v>
      </c>
      <c r="DR787" s="519">
        <v>0</v>
      </c>
      <c r="DS787" s="519">
        <v>0</v>
      </c>
      <c r="DT787" s="519">
        <v>0</v>
      </c>
      <c r="DU787" s="519">
        <v>0</v>
      </c>
      <c r="DV787" s="519">
        <v>0</v>
      </c>
      <c r="DW787" s="519">
        <v>0</v>
      </c>
      <c r="DX787" s="519">
        <v>0</v>
      </c>
      <c r="DZ787" s="337"/>
      <c r="EA787" s="519" t="s">
        <v>1063</v>
      </c>
      <c r="EB787" s="519" t="s">
        <v>1059</v>
      </c>
      <c r="EC787" s="519">
        <v>24</v>
      </c>
      <c r="ED787" s="521" t="str">
        <f t="shared" si="38"/>
        <v>SDN300124</v>
      </c>
      <c r="EE787" s="519">
        <v>0</v>
      </c>
      <c r="EF787" s="519">
        <v>154</v>
      </c>
      <c r="EG787" s="519">
        <v>300</v>
      </c>
      <c r="EH787" s="519">
        <v>439</v>
      </c>
      <c r="EI787" s="519">
        <v>574</v>
      </c>
      <c r="EJ787" s="519">
        <v>730</v>
      </c>
      <c r="EK787" s="519">
        <v>908</v>
      </c>
      <c r="EL787" s="519">
        <v>1083</v>
      </c>
      <c r="EM787" s="519">
        <v>1253</v>
      </c>
      <c r="EN787" s="519">
        <v>1608</v>
      </c>
      <c r="EO787" s="519">
        <v>1765</v>
      </c>
      <c r="EP787" s="519">
        <v>1923</v>
      </c>
      <c r="EQ787" s="519">
        <v>2076</v>
      </c>
      <c r="ER787" s="519">
        <v>2228</v>
      </c>
      <c r="ES787" s="519">
        <v>2379</v>
      </c>
      <c r="ET787" s="519">
        <v>2501</v>
      </c>
      <c r="EU787" s="519">
        <v>2623</v>
      </c>
      <c r="EV787" s="519">
        <v>2745</v>
      </c>
      <c r="EW787" s="519">
        <v>2870</v>
      </c>
      <c r="EX787" s="519">
        <v>2995</v>
      </c>
      <c r="EY787" s="519">
        <v>3124</v>
      </c>
      <c r="EZ787" s="519">
        <v>3259</v>
      </c>
      <c r="FA787" s="519">
        <v>3400</v>
      </c>
      <c r="FB787" s="519">
        <v>3545</v>
      </c>
      <c r="FC787" s="519">
        <v>3698</v>
      </c>
      <c r="FD787" s="519">
        <v>3860</v>
      </c>
      <c r="FE787" s="519">
        <v>4034</v>
      </c>
      <c r="FF787" s="519">
        <v>4215</v>
      </c>
      <c r="FG787" s="519">
        <v>4408</v>
      </c>
      <c r="FH787" s="519">
        <v>0</v>
      </c>
      <c r="FI787" s="519">
        <v>0</v>
      </c>
      <c r="FJ787" s="519">
        <v>0</v>
      </c>
      <c r="FK787" s="519">
        <v>0</v>
      </c>
      <c r="FL787" s="519">
        <v>0</v>
      </c>
      <c r="FM787" s="519">
        <v>0</v>
      </c>
      <c r="FN787" s="519">
        <v>0</v>
      </c>
      <c r="FO787" s="519">
        <v>0</v>
      </c>
      <c r="FP787" s="519">
        <v>0</v>
      </c>
      <c r="FQ787" s="519">
        <v>0</v>
      </c>
      <c r="FR787" s="519">
        <v>0</v>
      </c>
      <c r="FS787" s="519">
        <v>0</v>
      </c>
      <c r="FT787" s="519">
        <v>0</v>
      </c>
      <c r="FU787" s="519">
        <v>0</v>
      </c>
      <c r="FV787" s="519">
        <v>0</v>
      </c>
      <c r="FW787" s="519">
        <v>0</v>
      </c>
      <c r="FX787" s="519">
        <v>0</v>
      </c>
      <c r="FY787" s="519">
        <v>0</v>
      </c>
      <c r="FZ787" s="519">
        <v>0</v>
      </c>
      <c r="GA787" s="519">
        <v>0</v>
      </c>
      <c r="GB787" s="519">
        <v>0</v>
      </c>
      <c r="GC787" s="519">
        <v>0</v>
      </c>
      <c r="GD787" s="519">
        <v>0</v>
      </c>
      <c r="GE787" s="519">
        <v>0</v>
      </c>
      <c r="GF787" s="519">
        <v>0</v>
      </c>
      <c r="GG787" s="519">
        <v>0</v>
      </c>
      <c r="GH787" s="519">
        <v>0</v>
      </c>
      <c r="GI787" s="519">
        <v>0</v>
      </c>
      <c r="GJ787" s="519">
        <v>0</v>
      </c>
      <c r="GK787" s="519">
        <v>0</v>
      </c>
      <c r="GL787" s="519">
        <v>0</v>
      </c>
      <c r="GM787" s="519">
        <v>0</v>
      </c>
      <c r="GN787" s="519">
        <v>0</v>
      </c>
      <c r="GO787" s="519">
        <v>0</v>
      </c>
      <c r="GP787" s="519">
        <v>0</v>
      </c>
      <c r="GQ787" s="519">
        <v>0</v>
      </c>
      <c r="GR787" s="519">
        <v>0</v>
      </c>
      <c r="GS787" s="519">
        <v>0</v>
      </c>
      <c r="GT787" s="519">
        <v>0</v>
      </c>
      <c r="GU787" s="519">
        <v>0</v>
      </c>
      <c r="GV787" s="519">
        <v>0</v>
      </c>
      <c r="GW787" s="519">
        <v>0</v>
      </c>
      <c r="GX787" s="519">
        <v>0</v>
      </c>
      <c r="GY787" s="519">
        <v>0</v>
      </c>
      <c r="GZ787" s="519">
        <v>0</v>
      </c>
      <c r="HA787" s="519">
        <v>0</v>
      </c>
      <c r="HB787" s="519">
        <v>0</v>
      </c>
      <c r="HC787" s="519">
        <v>0</v>
      </c>
      <c r="HD787" s="519">
        <v>0</v>
      </c>
      <c r="HE787" s="519">
        <v>0</v>
      </c>
      <c r="HF787" s="519">
        <v>0</v>
      </c>
      <c r="HG787" s="519">
        <v>0</v>
      </c>
      <c r="HH787" s="519">
        <v>0</v>
      </c>
      <c r="HI787" s="519">
        <v>0</v>
      </c>
      <c r="HJ787" s="519">
        <v>0</v>
      </c>
      <c r="HK787" s="519">
        <v>0</v>
      </c>
      <c r="HL787" s="519">
        <v>0</v>
      </c>
      <c r="HM787" s="519">
        <v>0</v>
      </c>
      <c r="HN787" s="519">
        <v>0</v>
      </c>
      <c r="HO787" s="519">
        <v>0</v>
      </c>
      <c r="HP787" s="519">
        <v>0</v>
      </c>
      <c r="HQ787" s="519">
        <v>0</v>
      </c>
      <c r="HR787" s="519">
        <v>0</v>
      </c>
      <c r="HS787" s="519">
        <v>0</v>
      </c>
      <c r="HT787" s="519">
        <v>0</v>
      </c>
      <c r="HU787" s="519">
        <v>0</v>
      </c>
      <c r="HV787" s="519">
        <v>0</v>
      </c>
      <c r="HW787" s="519">
        <v>0</v>
      </c>
      <c r="HX787" s="519">
        <v>0</v>
      </c>
      <c r="HY787" s="519">
        <v>0</v>
      </c>
      <c r="HZ787" s="519">
        <v>0</v>
      </c>
      <c r="IA787" s="519">
        <v>0</v>
      </c>
      <c r="IB787" s="519">
        <v>0</v>
      </c>
      <c r="IC787" s="519">
        <v>0</v>
      </c>
      <c r="ID787" s="519">
        <v>0</v>
      </c>
      <c r="IE787" s="519">
        <v>0</v>
      </c>
      <c r="IF787" s="519">
        <v>0</v>
      </c>
      <c r="IG787" s="519">
        <v>0</v>
      </c>
      <c r="IH787" s="519">
        <v>0</v>
      </c>
      <c r="II787" s="519">
        <v>0</v>
      </c>
      <c r="IJ787" s="519">
        <v>0</v>
      </c>
      <c r="IK787" s="519">
        <v>0</v>
      </c>
    </row>
    <row r="788" spans="2:245" hidden="1">
      <c r="B788" s="519" t="s">
        <v>1058</v>
      </c>
      <c r="C788" s="519"/>
      <c r="D788" s="519"/>
      <c r="E788" s="519"/>
      <c r="F788" s="519">
        <v>2</v>
      </c>
      <c r="G788" s="519"/>
      <c r="H788" s="519">
        <v>17</v>
      </c>
      <c r="I788" s="519">
        <v>6</v>
      </c>
      <c r="J788" s="519" t="str">
        <f t="shared" si="39"/>
        <v>SDN10021706</v>
      </c>
      <c r="K788" s="519">
        <v>772</v>
      </c>
      <c r="M788" s="337"/>
      <c r="N788" s="519" t="s">
        <v>1063</v>
      </c>
      <c r="O788" s="519" t="s">
        <v>1059</v>
      </c>
      <c r="P788" s="519">
        <v>25</v>
      </c>
      <c r="Q788" s="521" t="str">
        <f t="shared" si="37"/>
        <v>SDN300125</v>
      </c>
      <c r="R788" s="519">
        <v>0</v>
      </c>
      <c r="S788" s="519">
        <v>62</v>
      </c>
      <c r="T788" s="519">
        <v>124</v>
      </c>
      <c r="U788" s="519">
        <v>188</v>
      </c>
      <c r="V788" s="519">
        <v>254</v>
      </c>
      <c r="W788" s="519">
        <v>321</v>
      </c>
      <c r="X788" s="519">
        <v>389</v>
      </c>
      <c r="Y788" s="519">
        <v>459</v>
      </c>
      <c r="Z788" s="519">
        <v>531</v>
      </c>
      <c r="AA788" s="519">
        <v>805</v>
      </c>
      <c r="AB788" s="519">
        <v>906</v>
      </c>
      <c r="AC788" s="519">
        <v>1009</v>
      </c>
      <c r="AD788" s="519">
        <v>1115</v>
      </c>
      <c r="AE788" s="519">
        <v>1224</v>
      </c>
      <c r="AF788" s="519">
        <v>1336</v>
      </c>
      <c r="AG788" s="519">
        <v>1437</v>
      </c>
      <c r="AH788" s="519">
        <v>1541</v>
      </c>
      <c r="AI788" s="519">
        <v>1648</v>
      </c>
      <c r="AJ788" s="519">
        <v>1760</v>
      </c>
      <c r="AK788" s="519">
        <v>1877</v>
      </c>
      <c r="AL788" s="519">
        <v>2002</v>
      </c>
      <c r="AM788" s="519">
        <v>2133</v>
      </c>
      <c r="AN788" s="519">
        <v>2271</v>
      </c>
      <c r="AO788" s="519">
        <v>2418</v>
      </c>
      <c r="AP788" s="519">
        <v>2575</v>
      </c>
      <c r="AQ788" s="519">
        <v>2745</v>
      </c>
      <c r="AR788" s="519">
        <v>2926</v>
      </c>
      <c r="AS788" s="519">
        <v>3120</v>
      </c>
      <c r="AT788" s="519">
        <v>3328</v>
      </c>
      <c r="AU788" s="519">
        <v>3553</v>
      </c>
      <c r="AV788" s="519">
        <v>3728</v>
      </c>
      <c r="AW788" s="519">
        <v>3918</v>
      </c>
      <c r="AX788" s="519">
        <v>4129</v>
      </c>
      <c r="AY788" s="519">
        <v>4362</v>
      </c>
      <c r="AZ788" s="519">
        <v>4620</v>
      </c>
      <c r="BA788" s="519">
        <v>4914</v>
      </c>
      <c r="BB788" s="519">
        <v>5241</v>
      </c>
      <c r="BC788" s="519">
        <v>5605</v>
      </c>
      <c r="BD788" s="519">
        <v>6016</v>
      </c>
      <c r="BE788" s="519">
        <v>6476</v>
      </c>
      <c r="BF788" s="519">
        <v>7008</v>
      </c>
      <c r="BG788" s="519">
        <v>7609</v>
      </c>
      <c r="BH788" s="519">
        <v>8298</v>
      </c>
      <c r="BI788" s="519">
        <v>9084</v>
      </c>
      <c r="BJ788" s="519">
        <v>0</v>
      </c>
      <c r="BK788" s="519">
        <v>0</v>
      </c>
      <c r="BL788" s="519">
        <v>0</v>
      </c>
      <c r="BM788" s="519">
        <v>0</v>
      </c>
      <c r="BN788" s="519">
        <v>0</v>
      </c>
      <c r="BO788" s="519">
        <v>0</v>
      </c>
      <c r="BP788" s="519">
        <v>0</v>
      </c>
      <c r="BQ788" s="519">
        <v>0</v>
      </c>
      <c r="BR788" s="519">
        <v>0</v>
      </c>
      <c r="BS788" s="519">
        <v>0</v>
      </c>
      <c r="BT788" s="519">
        <v>0</v>
      </c>
      <c r="BU788" s="519">
        <v>0</v>
      </c>
      <c r="BV788" s="519">
        <v>0</v>
      </c>
      <c r="BW788" s="519">
        <v>0</v>
      </c>
      <c r="BX788" s="519">
        <v>0</v>
      </c>
      <c r="BY788" s="519">
        <v>0</v>
      </c>
      <c r="BZ788" s="519">
        <v>0</v>
      </c>
      <c r="CA788" s="519">
        <v>0</v>
      </c>
      <c r="CB788" s="519">
        <v>0</v>
      </c>
      <c r="CC788" s="519">
        <v>0</v>
      </c>
      <c r="CD788" s="519">
        <v>0</v>
      </c>
      <c r="CE788" s="519">
        <v>0</v>
      </c>
      <c r="CF788" s="519">
        <v>0</v>
      </c>
      <c r="CG788" s="519">
        <v>0</v>
      </c>
      <c r="CH788" s="519">
        <v>0</v>
      </c>
      <c r="CI788" s="519">
        <v>0</v>
      </c>
      <c r="CJ788" s="519">
        <v>0</v>
      </c>
      <c r="CK788" s="519">
        <v>0</v>
      </c>
      <c r="CL788" s="519">
        <v>0</v>
      </c>
      <c r="CM788" s="519">
        <v>0</v>
      </c>
      <c r="CN788" s="519">
        <v>0</v>
      </c>
      <c r="CO788" s="519">
        <v>0</v>
      </c>
      <c r="CP788" s="519">
        <v>0</v>
      </c>
      <c r="CQ788" s="519">
        <v>0</v>
      </c>
      <c r="CR788" s="519">
        <v>0</v>
      </c>
      <c r="CS788" s="519">
        <v>0</v>
      </c>
      <c r="CT788" s="519">
        <v>0</v>
      </c>
      <c r="CU788" s="519">
        <v>0</v>
      </c>
      <c r="CV788" s="519">
        <v>0</v>
      </c>
      <c r="CW788" s="519">
        <v>0</v>
      </c>
      <c r="CX788" s="519">
        <v>0</v>
      </c>
      <c r="CY788" s="519">
        <v>0</v>
      </c>
      <c r="CZ788" s="519">
        <v>0</v>
      </c>
      <c r="DA788" s="519">
        <v>0</v>
      </c>
      <c r="DB788" s="519">
        <v>0</v>
      </c>
      <c r="DC788" s="519">
        <v>0</v>
      </c>
      <c r="DD788" s="519">
        <v>0</v>
      </c>
      <c r="DE788" s="519">
        <v>0</v>
      </c>
      <c r="DF788" s="519">
        <v>0</v>
      </c>
      <c r="DG788" s="519">
        <v>0</v>
      </c>
      <c r="DH788" s="519">
        <v>0</v>
      </c>
      <c r="DI788" s="519">
        <v>0</v>
      </c>
      <c r="DJ788" s="519">
        <v>0</v>
      </c>
      <c r="DK788" s="519">
        <v>0</v>
      </c>
      <c r="DL788" s="519">
        <v>0</v>
      </c>
      <c r="DM788" s="519">
        <v>0</v>
      </c>
      <c r="DN788" s="519">
        <v>0</v>
      </c>
      <c r="DO788" s="519">
        <v>0</v>
      </c>
      <c r="DP788" s="519">
        <v>0</v>
      </c>
      <c r="DQ788" s="519">
        <v>0</v>
      </c>
      <c r="DR788" s="519">
        <v>0</v>
      </c>
      <c r="DS788" s="519">
        <v>0</v>
      </c>
      <c r="DT788" s="519">
        <v>0</v>
      </c>
      <c r="DU788" s="519">
        <v>0</v>
      </c>
      <c r="DV788" s="519">
        <v>0</v>
      </c>
      <c r="DW788" s="519">
        <v>0</v>
      </c>
      <c r="DX788" s="519">
        <v>0</v>
      </c>
      <c r="DZ788" s="337"/>
      <c r="EA788" s="519" t="s">
        <v>1063</v>
      </c>
      <c r="EB788" s="519" t="s">
        <v>1059</v>
      </c>
      <c r="EC788" s="519">
        <v>25</v>
      </c>
      <c r="ED788" s="521" t="str">
        <f t="shared" si="38"/>
        <v>SDN300125</v>
      </c>
      <c r="EE788" s="519">
        <v>0</v>
      </c>
      <c r="EF788" s="519">
        <v>146</v>
      </c>
      <c r="EG788" s="519">
        <v>282</v>
      </c>
      <c r="EH788" s="519">
        <v>412</v>
      </c>
      <c r="EI788" s="519">
        <v>540</v>
      </c>
      <c r="EJ788" s="519">
        <v>677</v>
      </c>
      <c r="EK788" s="519">
        <v>842</v>
      </c>
      <c r="EL788" s="519">
        <v>1005</v>
      </c>
      <c r="EM788" s="519">
        <v>1165</v>
      </c>
      <c r="EN788" s="519">
        <v>1507</v>
      </c>
      <c r="EO788" s="519">
        <v>1658</v>
      </c>
      <c r="EP788" s="519">
        <v>1805</v>
      </c>
      <c r="EQ788" s="519">
        <v>1949</v>
      </c>
      <c r="ER788" s="519">
        <v>2092</v>
      </c>
      <c r="ES788" s="519">
        <v>2234</v>
      </c>
      <c r="ET788" s="519">
        <v>2351</v>
      </c>
      <c r="EU788" s="519">
        <v>2466</v>
      </c>
      <c r="EV788" s="519">
        <v>2581</v>
      </c>
      <c r="EW788" s="519">
        <v>2699</v>
      </c>
      <c r="EX788" s="519">
        <v>2819</v>
      </c>
      <c r="EY788" s="519">
        <v>2946</v>
      </c>
      <c r="EZ788" s="519">
        <v>3076</v>
      </c>
      <c r="FA788" s="519">
        <v>3211</v>
      </c>
      <c r="FB788" s="519">
        <v>3352</v>
      </c>
      <c r="FC788" s="519">
        <v>3502</v>
      </c>
      <c r="FD788" s="519">
        <v>3663</v>
      </c>
      <c r="FE788" s="519">
        <v>3831</v>
      </c>
      <c r="FF788" s="519">
        <v>4009</v>
      </c>
      <c r="FG788" s="519">
        <v>4197</v>
      </c>
      <c r="FH788" s="519">
        <v>0</v>
      </c>
      <c r="FI788" s="519">
        <v>0</v>
      </c>
      <c r="FJ788" s="519">
        <v>0</v>
      </c>
      <c r="FK788" s="519">
        <v>0</v>
      </c>
      <c r="FL788" s="519">
        <v>0</v>
      </c>
      <c r="FM788" s="519">
        <v>0</v>
      </c>
      <c r="FN788" s="519">
        <v>0</v>
      </c>
      <c r="FO788" s="519">
        <v>0</v>
      </c>
      <c r="FP788" s="519">
        <v>0</v>
      </c>
      <c r="FQ788" s="519">
        <v>0</v>
      </c>
      <c r="FR788" s="519">
        <v>0</v>
      </c>
      <c r="FS788" s="519">
        <v>0</v>
      </c>
      <c r="FT788" s="519">
        <v>0</v>
      </c>
      <c r="FU788" s="519">
        <v>0</v>
      </c>
      <c r="FV788" s="519">
        <v>0</v>
      </c>
      <c r="FW788" s="519">
        <v>0</v>
      </c>
      <c r="FX788" s="519">
        <v>0</v>
      </c>
      <c r="FY788" s="519">
        <v>0</v>
      </c>
      <c r="FZ788" s="519">
        <v>0</v>
      </c>
      <c r="GA788" s="519">
        <v>0</v>
      </c>
      <c r="GB788" s="519">
        <v>0</v>
      </c>
      <c r="GC788" s="519">
        <v>0</v>
      </c>
      <c r="GD788" s="519">
        <v>0</v>
      </c>
      <c r="GE788" s="519">
        <v>0</v>
      </c>
      <c r="GF788" s="519">
        <v>0</v>
      </c>
      <c r="GG788" s="519">
        <v>0</v>
      </c>
      <c r="GH788" s="519">
        <v>0</v>
      </c>
      <c r="GI788" s="519">
        <v>0</v>
      </c>
      <c r="GJ788" s="519">
        <v>0</v>
      </c>
      <c r="GK788" s="519">
        <v>0</v>
      </c>
      <c r="GL788" s="519">
        <v>0</v>
      </c>
      <c r="GM788" s="519">
        <v>0</v>
      </c>
      <c r="GN788" s="519">
        <v>0</v>
      </c>
      <c r="GO788" s="519">
        <v>0</v>
      </c>
      <c r="GP788" s="519">
        <v>0</v>
      </c>
      <c r="GQ788" s="519">
        <v>0</v>
      </c>
      <c r="GR788" s="519">
        <v>0</v>
      </c>
      <c r="GS788" s="519">
        <v>0</v>
      </c>
      <c r="GT788" s="519">
        <v>0</v>
      </c>
      <c r="GU788" s="519">
        <v>0</v>
      </c>
      <c r="GV788" s="519">
        <v>0</v>
      </c>
      <c r="GW788" s="519">
        <v>0</v>
      </c>
      <c r="GX788" s="519">
        <v>0</v>
      </c>
      <c r="GY788" s="519">
        <v>0</v>
      </c>
      <c r="GZ788" s="519">
        <v>0</v>
      </c>
      <c r="HA788" s="519">
        <v>0</v>
      </c>
      <c r="HB788" s="519">
        <v>0</v>
      </c>
      <c r="HC788" s="519">
        <v>0</v>
      </c>
      <c r="HD788" s="519">
        <v>0</v>
      </c>
      <c r="HE788" s="519">
        <v>0</v>
      </c>
      <c r="HF788" s="519">
        <v>0</v>
      </c>
      <c r="HG788" s="519">
        <v>0</v>
      </c>
      <c r="HH788" s="519">
        <v>0</v>
      </c>
      <c r="HI788" s="519">
        <v>0</v>
      </c>
      <c r="HJ788" s="519">
        <v>0</v>
      </c>
      <c r="HK788" s="519">
        <v>0</v>
      </c>
      <c r="HL788" s="519">
        <v>0</v>
      </c>
      <c r="HM788" s="519">
        <v>0</v>
      </c>
      <c r="HN788" s="519">
        <v>0</v>
      </c>
      <c r="HO788" s="519">
        <v>0</v>
      </c>
      <c r="HP788" s="519">
        <v>0</v>
      </c>
      <c r="HQ788" s="519">
        <v>0</v>
      </c>
      <c r="HR788" s="519">
        <v>0</v>
      </c>
      <c r="HS788" s="519">
        <v>0</v>
      </c>
      <c r="HT788" s="519">
        <v>0</v>
      </c>
      <c r="HU788" s="519">
        <v>0</v>
      </c>
      <c r="HV788" s="519">
        <v>0</v>
      </c>
      <c r="HW788" s="519">
        <v>0</v>
      </c>
      <c r="HX788" s="519">
        <v>0</v>
      </c>
      <c r="HY788" s="519">
        <v>0</v>
      </c>
      <c r="HZ788" s="519">
        <v>0</v>
      </c>
      <c r="IA788" s="519">
        <v>0</v>
      </c>
      <c r="IB788" s="519">
        <v>0</v>
      </c>
      <c r="IC788" s="519">
        <v>0</v>
      </c>
      <c r="ID788" s="519">
        <v>0</v>
      </c>
      <c r="IE788" s="519">
        <v>0</v>
      </c>
      <c r="IF788" s="519">
        <v>0</v>
      </c>
      <c r="IG788" s="519">
        <v>0</v>
      </c>
      <c r="IH788" s="519">
        <v>0</v>
      </c>
      <c r="II788" s="519">
        <v>0</v>
      </c>
      <c r="IJ788" s="519">
        <v>0</v>
      </c>
      <c r="IK788" s="519">
        <v>0</v>
      </c>
    </row>
    <row r="789" spans="2:245" hidden="1">
      <c r="B789" s="519" t="s">
        <v>1058</v>
      </c>
      <c r="C789" s="519"/>
      <c r="D789" s="519"/>
      <c r="E789" s="519"/>
      <c r="F789" s="519">
        <v>2</v>
      </c>
      <c r="G789" s="519"/>
      <c r="H789" s="519">
        <v>17</v>
      </c>
      <c r="I789" s="519">
        <v>7</v>
      </c>
      <c r="J789" s="519" t="str">
        <f t="shared" si="39"/>
        <v>SDN10021707</v>
      </c>
      <c r="K789" s="519">
        <v>772</v>
      </c>
      <c r="M789" s="337"/>
      <c r="N789" s="519" t="s">
        <v>1063</v>
      </c>
      <c r="O789" s="519" t="s">
        <v>1059</v>
      </c>
      <c r="P789" s="519">
        <v>26</v>
      </c>
      <c r="Q789" s="521" t="str">
        <f t="shared" si="37"/>
        <v>SDN300126</v>
      </c>
      <c r="R789" s="519">
        <v>0</v>
      </c>
      <c r="S789" s="519">
        <v>58</v>
      </c>
      <c r="T789" s="519">
        <v>117</v>
      </c>
      <c r="U789" s="519">
        <v>178</v>
      </c>
      <c r="V789" s="519">
        <v>240</v>
      </c>
      <c r="W789" s="519">
        <v>303</v>
      </c>
      <c r="X789" s="519">
        <v>368</v>
      </c>
      <c r="Y789" s="519">
        <v>434</v>
      </c>
      <c r="Z789" s="519">
        <v>501</v>
      </c>
      <c r="AA789" s="519">
        <v>761</v>
      </c>
      <c r="AB789" s="519">
        <v>856</v>
      </c>
      <c r="AC789" s="519">
        <v>953</v>
      </c>
      <c r="AD789" s="519">
        <v>1053</v>
      </c>
      <c r="AE789" s="519">
        <v>1156</v>
      </c>
      <c r="AF789" s="519">
        <v>1263</v>
      </c>
      <c r="AG789" s="519">
        <v>1358</v>
      </c>
      <c r="AH789" s="519">
        <v>1456</v>
      </c>
      <c r="AI789" s="519">
        <v>1558</v>
      </c>
      <c r="AJ789" s="519">
        <v>1665</v>
      </c>
      <c r="AK789" s="519">
        <v>1778</v>
      </c>
      <c r="AL789" s="519">
        <v>1897</v>
      </c>
      <c r="AM789" s="519">
        <v>2022</v>
      </c>
      <c r="AN789" s="519">
        <v>2155</v>
      </c>
      <c r="AO789" s="519">
        <v>2297</v>
      </c>
      <c r="AP789" s="519">
        <v>2451</v>
      </c>
      <c r="AQ789" s="519">
        <v>2615</v>
      </c>
      <c r="AR789" s="519">
        <v>2790</v>
      </c>
      <c r="AS789" s="519">
        <v>2978</v>
      </c>
      <c r="AT789" s="519">
        <v>3181</v>
      </c>
      <c r="AU789" s="519">
        <v>3404</v>
      </c>
      <c r="AV789" s="519">
        <v>3575</v>
      </c>
      <c r="AW789" s="519">
        <v>3765</v>
      </c>
      <c r="AX789" s="519">
        <v>3975</v>
      </c>
      <c r="AY789" s="519">
        <v>4208</v>
      </c>
      <c r="AZ789" s="519">
        <v>4472</v>
      </c>
      <c r="BA789" s="519">
        <v>4767</v>
      </c>
      <c r="BB789" s="519">
        <v>5094</v>
      </c>
      <c r="BC789" s="519">
        <v>5462</v>
      </c>
      <c r="BD789" s="519">
        <v>5876</v>
      </c>
      <c r="BE789" s="519">
        <v>6353</v>
      </c>
      <c r="BF789" s="519">
        <v>6892</v>
      </c>
      <c r="BG789" s="519">
        <v>7510</v>
      </c>
      <c r="BH789" s="519">
        <v>8214</v>
      </c>
      <c r="BI789" s="519">
        <v>9033</v>
      </c>
      <c r="BJ789" s="519">
        <v>0</v>
      </c>
      <c r="BK789" s="519">
        <v>0</v>
      </c>
      <c r="BL789" s="519">
        <v>0</v>
      </c>
      <c r="BM789" s="519">
        <v>0</v>
      </c>
      <c r="BN789" s="519">
        <v>0</v>
      </c>
      <c r="BO789" s="519">
        <v>0</v>
      </c>
      <c r="BP789" s="519">
        <v>0</v>
      </c>
      <c r="BQ789" s="519">
        <v>0</v>
      </c>
      <c r="BR789" s="519">
        <v>0</v>
      </c>
      <c r="BS789" s="519">
        <v>0</v>
      </c>
      <c r="BT789" s="519">
        <v>0</v>
      </c>
      <c r="BU789" s="519">
        <v>0</v>
      </c>
      <c r="BV789" s="519">
        <v>0</v>
      </c>
      <c r="BW789" s="519">
        <v>0</v>
      </c>
      <c r="BX789" s="519">
        <v>0</v>
      </c>
      <c r="BY789" s="519">
        <v>0</v>
      </c>
      <c r="BZ789" s="519">
        <v>0</v>
      </c>
      <c r="CA789" s="519">
        <v>0</v>
      </c>
      <c r="CB789" s="519">
        <v>0</v>
      </c>
      <c r="CC789" s="519">
        <v>0</v>
      </c>
      <c r="CD789" s="519">
        <v>0</v>
      </c>
      <c r="CE789" s="519">
        <v>0</v>
      </c>
      <c r="CF789" s="519">
        <v>0</v>
      </c>
      <c r="CG789" s="519">
        <v>0</v>
      </c>
      <c r="CH789" s="519">
        <v>0</v>
      </c>
      <c r="CI789" s="519">
        <v>0</v>
      </c>
      <c r="CJ789" s="519">
        <v>0</v>
      </c>
      <c r="CK789" s="519">
        <v>0</v>
      </c>
      <c r="CL789" s="519">
        <v>0</v>
      </c>
      <c r="CM789" s="519">
        <v>0</v>
      </c>
      <c r="CN789" s="519">
        <v>0</v>
      </c>
      <c r="CO789" s="519">
        <v>0</v>
      </c>
      <c r="CP789" s="519">
        <v>0</v>
      </c>
      <c r="CQ789" s="519">
        <v>0</v>
      </c>
      <c r="CR789" s="519">
        <v>0</v>
      </c>
      <c r="CS789" s="519">
        <v>0</v>
      </c>
      <c r="CT789" s="519">
        <v>0</v>
      </c>
      <c r="CU789" s="519">
        <v>0</v>
      </c>
      <c r="CV789" s="519">
        <v>0</v>
      </c>
      <c r="CW789" s="519">
        <v>0</v>
      </c>
      <c r="CX789" s="519">
        <v>0</v>
      </c>
      <c r="CY789" s="519">
        <v>0</v>
      </c>
      <c r="CZ789" s="519">
        <v>0</v>
      </c>
      <c r="DA789" s="519">
        <v>0</v>
      </c>
      <c r="DB789" s="519">
        <v>0</v>
      </c>
      <c r="DC789" s="519">
        <v>0</v>
      </c>
      <c r="DD789" s="519">
        <v>0</v>
      </c>
      <c r="DE789" s="519">
        <v>0</v>
      </c>
      <c r="DF789" s="519">
        <v>0</v>
      </c>
      <c r="DG789" s="519">
        <v>0</v>
      </c>
      <c r="DH789" s="519">
        <v>0</v>
      </c>
      <c r="DI789" s="519">
        <v>0</v>
      </c>
      <c r="DJ789" s="519">
        <v>0</v>
      </c>
      <c r="DK789" s="519">
        <v>0</v>
      </c>
      <c r="DL789" s="519">
        <v>0</v>
      </c>
      <c r="DM789" s="519">
        <v>0</v>
      </c>
      <c r="DN789" s="519">
        <v>0</v>
      </c>
      <c r="DO789" s="519">
        <v>0</v>
      </c>
      <c r="DP789" s="519">
        <v>0</v>
      </c>
      <c r="DQ789" s="519">
        <v>0</v>
      </c>
      <c r="DR789" s="519">
        <v>0</v>
      </c>
      <c r="DS789" s="519">
        <v>0</v>
      </c>
      <c r="DT789" s="519">
        <v>0</v>
      </c>
      <c r="DU789" s="519">
        <v>0</v>
      </c>
      <c r="DV789" s="519">
        <v>0</v>
      </c>
      <c r="DW789" s="519">
        <v>0</v>
      </c>
      <c r="DX789" s="519">
        <v>0</v>
      </c>
      <c r="DZ789" s="337"/>
      <c r="EA789" s="519" t="s">
        <v>1063</v>
      </c>
      <c r="EB789" s="519" t="s">
        <v>1059</v>
      </c>
      <c r="EC789" s="519">
        <v>26</v>
      </c>
      <c r="ED789" s="521" t="str">
        <f t="shared" si="38"/>
        <v>SDN300126</v>
      </c>
      <c r="EE789" s="519">
        <v>0</v>
      </c>
      <c r="EF789" s="519">
        <v>136</v>
      </c>
      <c r="EG789" s="519">
        <v>264</v>
      </c>
      <c r="EH789" s="519">
        <v>387</v>
      </c>
      <c r="EI789" s="519">
        <v>506</v>
      </c>
      <c r="EJ789" s="519">
        <v>622</v>
      </c>
      <c r="EK789" s="519">
        <v>777</v>
      </c>
      <c r="EL789" s="519">
        <v>930</v>
      </c>
      <c r="EM789" s="519">
        <v>1080</v>
      </c>
      <c r="EN789" s="519">
        <v>1413</v>
      </c>
      <c r="EO789" s="519">
        <v>1553</v>
      </c>
      <c r="EP789" s="519">
        <v>1691</v>
      </c>
      <c r="EQ789" s="519">
        <v>1826</v>
      </c>
      <c r="ER789" s="519">
        <v>1961</v>
      </c>
      <c r="ES789" s="519">
        <v>2095</v>
      </c>
      <c r="ET789" s="519">
        <v>2204</v>
      </c>
      <c r="EU789" s="519">
        <v>2313</v>
      </c>
      <c r="EV789" s="519">
        <v>2422</v>
      </c>
      <c r="EW789" s="519">
        <v>2535</v>
      </c>
      <c r="EX789" s="519">
        <v>2652</v>
      </c>
      <c r="EY789" s="519">
        <v>2773</v>
      </c>
      <c r="EZ789" s="519">
        <v>2897</v>
      </c>
      <c r="FA789" s="519">
        <v>3028</v>
      </c>
      <c r="FB789" s="519">
        <v>3165</v>
      </c>
      <c r="FC789" s="519">
        <v>3314</v>
      </c>
      <c r="FD789" s="519">
        <v>3470</v>
      </c>
      <c r="FE789" s="519">
        <v>3634</v>
      </c>
      <c r="FF789" s="519">
        <v>3807</v>
      </c>
      <c r="FG789" s="519">
        <v>3991</v>
      </c>
      <c r="FH789" s="519">
        <v>0</v>
      </c>
      <c r="FI789" s="519">
        <v>0</v>
      </c>
      <c r="FJ789" s="519">
        <v>0</v>
      </c>
      <c r="FK789" s="519">
        <v>0</v>
      </c>
      <c r="FL789" s="519">
        <v>0</v>
      </c>
      <c r="FM789" s="519">
        <v>0</v>
      </c>
      <c r="FN789" s="519">
        <v>0</v>
      </c>
      <c r="FO789" s="519">
        <v>0</v>
      </c>
      <c r="FP789" s="519">
        <v>0</v>
      </c>
      <c r="FQ789" s="519">
        <v>0</v>
      </c>
      <c r="FR789" s="519">
        <v>0</v>
      </c>
      <c r="FS789" s="519">
        <v>0</v>
      </c>
      <c r="FT789" s="519">
        <v>0</v>
      </c>
      <c r="FU789" s="519">
        <v>0</v>
      </c>
      <c r="FV789" s="519">
        <v>0</v>
      </c>
      <c r="FW789" s="519">
        <v>0</v>
      </c>
      <c r="FX789" s="519">
        <v>0</v>
      </c>
      <c r="FY789" s="519">
        <v>0</v>
      </c>
      <c r="FZ789" s="519">
        <v>0</v>
      </c>
      <c r="GA789" s="519">
        <v>0</v>
      </c>
      <c r="GB789" s="519">
        <v>0</v>
      </c>
      <c r="GC789" s="519">
        <v>0</v>
      </c>
      <c r="GD789" s="519">
        <v>0</v>
      </c>
      <c r="GE789" s="519">
        <v>0</v>
      </c>
      <c r="GF789" s="519">
        <v>0</v>
      </c>
      <c r="GG789" s="519">
        <v>0</v>
      </c>
      <c r="GH789" s="519">
        <v>0</v>
      </c>
      <c r="GI789" s="519">
        <v>0</v>
      </c>
      <c r="GJ789" s="519">
        <v>0</v>
      </c>
      <c r="GK789" s="519">
        <v>0</v>
      </c>
      <c r="GL789" s="519">
        <v>0</v>
      </c>
      <c r="GM789" s="519">
        <v>0</v>
      </c>
      <c r="GN789" s="519">
        <v>0</v>
      </c>
      <c r="GO789" s="519">
        <v>0</v>
      </c>
      <c r="GP789" s="519">
        <v>0</v>
      </c>
      <c r="GQ789" s="519">
        <v>0</v>
      </c>
      <c r="GR789" s="519">
        <v>0</v>
      </c>
      <c r="GS789" s="519">
        <v>0</v>
      </c>
      <c r="GT789" s="519">
        <v>0</v>
      </c>
      <c r="GU789" s="519">
        <v>0</v>
      </c>
      <c r="GV789" s="519">
        <v>0</v>
      </c>
      <c r="GW789" s="519">
        <v>0</v>
      </c>
      <c r="GX789" s="519">
        <v>0</v>
      </c>
      <c r="GY789" s="519">
        <v>0</v>
      </c>
      <c r="GZ789" s="519">
        <v>0</v>
      </c>
      <c r="HA789" s="519">
        <v>0</v>
      </c>
      <c r="HB789" s="519">
        <v>0</v>
      </c>
      <c r="HC789" s="519">
        <v>0</v>
      </c>
      <c r="HD789" s="519">
        <v>0</v>
      </c>
      <c r="HE789" s="519">
        <v>0</v>
      </c>
      <c r="HF789" s="519">
        <v>0</v>
      </c>
      <c r="HG789" s="519">
        <v>0</v>
      </c>
      <c r="HH789" s="519">
        <v>0</v>
      </c>
      <c r="HI789" s="519">
        <v>0</v>
      </c>
      <c r="HJ789" s="519">
        <v>0</v>
      </c>
      <c r="HK789" s="519">
        <v>0</v>
      </c>
      <c r="HL789" s="519">
        <v>0</v>
      </c>
      <c r="HM789" s="519">
        <v>0</v>
      </c>
      <c r="HN789" s="519">
        <v>0</v>
      </c>
      <c r="HO789" s="519">
        <v>0</v>
      </c>
      <c r="HP789" s="519">
        <v>0</v>
      </c>
      <c r="HQ789" s="519">
        <v>0</v>
      </c>
      <c r="HR789" s="519">
        <v>0</v>
      </c>
      <c r="HS789" s="519">
        <v>0</v>
      </c>
      <c r="HT789" s="519">
        <v>0</v>
      </c>
      <c r="HU789" s="519">
        <v>0</v>
      </c>
      <c r="HV789" s="519">
        <v>0</v>
      </c>
      <c r="HW789" s="519">
        <v>0</v>
      </c>
      <c r="HX789" s="519">
        <v>0</v>
      </c>
      <c r="HY789" s="519">
        <v>0</v>
      </c>
      <c r="HZ789" s="519">
        <v>0</v>
      </c>
      <c r="IA789" s="519">
        <v>0</v>
      </c>
      <c r="IB789" s="519">
        <v>0</v>
      </c>
      <c r="IC789" s="519">
        <v>0</v>
      </c>
      <c r="ID789" s="519">
        <v>0</v>
      </c>
      <c r="IE789" s="519">
        <v>0</v>
      </c>
      <c r="IF789" s="519">
        <v>0</v>
      </c>
      <c r="IG789" s="519">
        <v>0</v>
      </c>
      <c r="IH789" s="519">
        <v>0</v>
      </c>
      <c r="II789" s="519">
        <v>0</v>
      </c>
      <c r="IJ789" s="519">
        <v>0</v>
      </c>
      <c r="IK789" s="519">
        <v>0</v>
      </c>
    </row>
    <row r="790" spans="2:245" hidden="1">
      <c r="B790" s="519" t="s">
        <v>1058</v>
      </c>
      <c r="C790" s="519"/>
      <c r="D790" s="519"/>
      <c r="E790" s="519"/>
      <c r="F790" s="519">
        <v>2</v>
      </c>
      <c r="G790" s="519"/>
      <c r="H790" s="519">
        <v>17</v>
      </c>
      <c r="I790" s="519">
        <v>8</v>
      </c>
      <c r="J790" s="519" t="str">
        <f t="shared" si="39"/>
        <v>SDN10021708</v>
      </c>
      <c r="K790" s="519">
        <v>772</v>
      </c>
      <c r="M790" s="337"/>
      <c r="N790" s="519" t="s">
        <v>1063</v>
      </c>
      <c r="O790" s="519" t="s">
        <v>1059</v>
      </c>
      <c r="P790" s="519">
        <v>27</v>
      </c>
      <c r="Q790" s="521" t="str">
        <f t="shared" si="37"/>
        <v>SDN300127</v>
      </c>
      <c r="R790" s="519">
        <v>0</v>
      </c>
      <c r="S790" s="519">
        <v>55</v>
      </c>
      <c r="T790" s="519">
        <v>111</v>
      </c>
      <c r="U790" s="519">
        <v>168</v>
      </c>
      <c r="V790" s="519">
        <v>227</v>
      </c>
      <c r="W790" s="519">
        <v>286</v>
      </c>
      <c r="X790" s="519">
        <v>347</v>
      </c>
      <c r="Y790" s="519">
        <v>409</v>
      </c>
      <c r="Z790" s="519">
        <v>473</v>
      </c>
      <c r="AA790" s="519">
        <v>718</v>
      </c>
      <c r="AB790" s="519">
        <v>807</v>
      </c>
      <c r="AC790" s="519">
        <v>899</v>
      </c>
      <c r="AD790" s="519">
        <v>994</v>
      </c>
      <c r="AE790" s="519">
        <v>1092</v>
      </c>
      <c r="AF790" s="519">
        <v>1193</v>
      </c>
      <c r="AG790" s="519">
        <v>1282</v>
      </c>
      <c r="AH790" s="519">
        <v>1375</v>
      </c>
      <c r="AI790" s="519">
        <v>1473</v>
      </c>
      <c r="AJ790" s="519">
        <v>1575</v>
      </c>
      <c r="AK790" s="519">
        <v>1683</v>
      </c>
      <c r="AL790" s="519">
        <v>1796</v>
      </c>
      <c r="AM790" s="519">
        <v>1916</v>
      </c>
      <c r="AN790" s="519">
        <v>2044</v>
      </c>
      <c r="AO790" s="519">
        <v>2183</v>
      </c>
      <c r="AP790" s="519">
        <v>2332</v>
      </c>
      <c r="AQ790" s="519">
        <v>2490</v>
      </c>
      <c r="AR790" s="519">
        <v>2659</v>
      </c>
      <c r="AS790" s="519">
        <v>2842</v>
      </c>
      <c r="AT790" s="519">
        <v>3042</v>
      </c>
      <c r="AU790" s="519">
        <v>3258</v>
      </c>
      <c r="AV790" s="519">
        <v>3428</v>
      </c>
      <c r="AW790" s="519">
        <v>3617</v>
      </c>
      <c r="AX790" s="519">
        <v>3826</v>
      </c>
      <c r="AY790" s="519">
        <v>4063</v>
      </c>
      <c r="AZ790" s="519">
        <v>4327</v>
      </c>
      <c r="BA790" s="519">
        <v>4620</v>
      </c>
      <c r="BB790" s="519">
        <v>4950</v>
      </c>
      <c r="BC790" s="519">
        <v>5320</v>
      </c>
      <c r="BD790" s="519">
        <v>5747</v>
      </c>
      <c r="BE790" s="519">
        <v>6229</v>
      </c>
      <c r="BF790" s="519">
        <v>6780</v>
      </c>
      <c r="BG790" s="519">
        <v>7408</v>
      </c>
      <c r="BH790" s="519">
        <v>8137</v>
      </c>
      <c r="BI790" s="519">
        <v>8999</v>
      </c>
      <c r="BJ790" s="519">
        <v>0</v>
      </c>
      <c r="BK790" s="519">
        <v>0</v>
      </c>
      <c r="BL790" s="519">
        <v>0</v>
      </c>
      <c r="BM790" s="519">
        <v>0</v>
      </c>
      <c r="BN790" s="519">
        <v>0</v>
      </c>
      <c r="BO790" s="519">
        <v>0</v>
      </c>
      <c r="BP790" s="519">
        <v>0</v>
      </c>
      <c r="BQ790" s="519">
        <v>0</v>
      </c>
      <c r="BR790" s="519">
        <v>0</v>
      </c>
      <c r="BS790" s="519">
        <v>0</v>
      </c>
      <c r="BT790" s="519">
        <v>0</v>
      </c>
      <c r="BU790" s="519">
        <v>0</v>
      </c>
      <c r="BV790" s="519">
        <v>0</v>
      </c>
      <c r="BW790" s="519">
        <v>0</v>
      </c>
      <c r="BX790" s="519">
        <v>0</v>
      </c>
      <c r="BY790" s="519">
        <v>0</v>
      </c>
      <c r="BZ790" s="519">
        <v>0</v>
      </c>
      <c r="CA790" s="519">
        <v>0</v>
      </c>
      <c r="CB790" s="519">
        <v>0</v>
      </c>
      <c r="CC790" s="519">
        <v>0</v>
      </c>
      <c r="CD790" s="519">
        <v>0</v>
      </c>
      <c r="CE790" s="519">
        <v>0</v>
      </c>
      <c r="CF790" s="519">
        <v>0</v>
      </c>
      <c r="CG790" s="519">
        <v>0</v>
      </c>
      <c r="CH790" s="519">
        <v>0</v>
      </c>
      <c r="CI790" s="519">
        <v>0</v>
      </c>
      <c r="CJ790" s="519">
        <v>0</v>
      </c>
      <c r="CK790" s="519">
        <v>0</v>
      </c>
      <c r="CL790" s="519">
        <v>0</v>
      </c>
      <c r="CM790" s="519">
        <v>0</v>
      </c>
      <c r="CN790" s="519">
        <v>0</v>
      </c>
      <c r="CO790" s="519">
        <v>0</v>
      </c>
      <c r="CP790" s="519">
        <v>0</v>
      </c>
      <c r="CQ790" s="519">
        <v>0</v>
      </c>
      <c r="CR790" s="519">
        <v>0</v>
      </c>
      <c r="CS790" s="519">
        <v>0</v>
      </c>
      <c r="CT790" s="519">
        <v>0</v>
      </c>
      <c r="CU790" s="519">
        <v>0</v>
      </c>
      <c r="CV790" s="519">
        <v>0</v>
      </c>
      <c r="CW790" s="519">
        <v>0</v>
      </c>
      <c r="CX790" s="519">
        <v>0</v>
      </c>
      <c r="CY790" s="519">
        <v>0</v>
      </c>
      <c r="CZ790" s="519">
        <v>0</v>
      </c>
      <c r="DA790" s="519">
        <v>0</v>
      </c>
      <c r="DB790" s="519">
        <v>0</v>
      </c>
      <c r="DC790" s="519">
        <v>0</v>
      </c>
      <c r="DD790" s="519">
        <v>0</v>
      </c>
      <c r="DE790" s="519">
        <v>0</v>
      </c>
      <c r="DF790" s="519">
        <v>0</v>
      </c>
      <c r="DG790" s="519">
        <v>0</v>
      </c>
      <c r="DH790" s="519">
        <v>0</v>
      </c>
      <c r="DI790" s="519">
        <v>0</v>
      </c>
      <c r="DJ790" s="519">
        <v>0</v>
      </c>
      <c r="DK790" s="519">
        <v>0</v>
      </c>
      <c r="DL790" s="519">
        <v>0</v>
      </c>
      <c r="DM790" s="519">
        <v>0</v>
      </c>
      <c r="DN790" s="519">
        <v>0</v>
      </c>
      <c r="DO790" s="519">
        <v>0</v>
      </c>
      <c r="DP790" s="519">
        <v>0</v>
      </c>
      <c r="DQ790" s="519">
        <v>0</v>
      </c>
      <c r="DR790" s="519">
        <v>0</v>
      </c>
      <c r="DS790" s="519">
        <v>0</v>
      </c>
      <c r="DT790" s="519">
        <v>0</v>
      </c>
      <c r="DU790" s="519">
        <v>0</v>
      </c>
      <c r="DV790" s="519">
        <v>0</v>
      </c>
      <c r="DW790" s="519">
        <v>0</v>
      </c>
      <c r="DX790" s="519">
        <v>0</v>
      </c>
      <c r="DZ790" s="337"/>
      <c r="EA790" s="519" t="s">
        <v>1063</v>
      </c>
      <c r="EB790" s="519" t="s">
        <v>1059</v>
      </c>
      <c r="EC790" s="519">
        <v>27</v>
      </c>
      <c r="ED790" s="521" t="str">
        <f t="shared" si="38"/>
        <v>SDN300127</v>
      </c>
      <c r="EE790" s="519">
        <v>0</v>
      </c>
      <c r="EF790" s="519">
        <v>128</v>
      </c>
      <c r="EG790" s="519">
        <v>248</v>
      </c>
      <c r="EH790" s="519">
        <v>362</v>
      </c>
      <c r="EI790" s="519">
        <v>474</v>
      </c>
      <c r="EJ790" s="519">
        <v>580</v>
      </c>
      <c r="EK790" s="519">
        <v>714</v>
      </c>
      <c r="EL790" s="519">
        <v>857</v>
      </c>
      <c r="EM790" s="519">
        <v>999</v>
      </c>
      <c r="EN790" s="519">
        <v>1320</v>
      </c>
      <c r="EO790" s="519">
        <v>1450</v>
      </c>
      <c r="EP790" s="519">
        <v>1579</v>
      </c>
      <c r="EQ790" s="519">
        <v>1708</v>
      </c>
      <c r="ER790" s="519">
        <v>1834</v>
      </c>
      <c r="ES790" s="519">
        <v>1960</v>
      </c>
      <c r="ET790" s="519">
        <v>2061</v>
      </c>
      <c r="EU790" s="519">
        <v>2164</v>
      </c>
      <c r="EV790" s="519">
        <v>2270</v>
      </c>
      <c r="EW790" s="519">
        <v>2377</v>
      </c>
      <c r="EX790" s="519">
        <v>2489</v>
      </c>
      <c r="EY790" s="519">
        <v>2604</v>
      </c>
      <c r="EZ790" s="519">
        <v>2723</v>
      </c>
      <c r="FA790" s="519">
        <v>2850</v>
      </c>
      <c r="FB790" s="519">
        <v>2986</v>
      </c>
      <c r="FC790" s="519">
        <v>3131</v>
      </c>
      <c r="FD790" s="519">
        <v>3281</v>
      </c>
      <c r="FE790" s="519">
        <v>3440</v>
      </c>
      <c r="FF790" s="519">
        <v>3610</v>
      </c>
      <c r="FG790" s="519">
        <v>3794</v>
      </c>
      <c r="FH790" s="519">
        <v>0</v>
      </c>
      <c r="FI790" s="519">
        <v>0</v>
      </c>
      <c r="FJ790" s="519">
        <v>0</v>
      </c>
      <c r="FK790" s="519">
        <v>0</v>
      </c>
      <c r="FL790" s="519">
        <v>0</v>
      </c>
      <c r="FM790" s="519">
        <v>0</v>
      </c>
      <c r="FN790" s="519">
        <v>0</v>
      </c>
      <c r="FO790" s="519">
        <v>0</v>
      </c>
      <c r="FP790" s="519">
        <v>0</v>
      </c>
      <c r="FQ790" s="519">
        <v>0</v>
      </c>
      <c r="FR790" s="519">
        <v>0</v>
      </c>
      <c r="FS790" s="519">
        <v>0</v>
      </c>
      <c r="FT790" s="519">
        <v>0</v>
      </c>
      <c r="FU790" s="519">
        <v>0</v>
      </c>
      <c r="FV790" s="519">
        <v>0</v>
      </c>
      <c r="FW790" s="519">
        <v>0</v>
      </c>
      <c r="FX790" s="519">
        <v>0</v>
      </c>
      <c r="FY790" s="519">
        <v>0</v>
      </c>
      <c r="FZ790" s="519">
        <v>0</v>
      </c>
      <c r="GA790" s="519">
        <v>0</v>
      </c>
      <c r="GB790" s="519">
        <v>0</v>
      </c>
      <c r="GC790" s="519">
        <v>0</v>
      </c>
      <c r="GD790" s="519">
        <v>0</v>
      </c>
      <c r="GE790" s="519">
        <v>0</v>
      </c>
      <c r="GF790" s="519">
        <v>0</v>
      </c>
      <c r="GG790" s="519">
        <v>0</v>
      </c>
      <c r="GH790" s="519">
        <v>0</v>
      </c>
      <c r="GI790" s="519">
        <v>0</v>
      </c>
      <c r="GJ790" s="519">
        <v>0</v>
      </c>
      <c r="GK790" s="519">
        <v>0</v>
      </c>
      <c r="GL790" s="519">
        <v>0</v>
      </c>
      <c r="GM790" s="519">
        <v>0</v>
      </c>
      <c r="GN790" s="519">
        <v>0</v>
      </c>
      <c r="GO790" s="519">
        <v>0</v>
      </c>
      <c r="GP790" s="519">
        <v>0</v>
      </c>
      <c r="GQ790" s="519">
        <v>0</v>
      </c>
      <c r="GR790" s="519">
        <v>0</v>
      </c>
      <c r="GS790" s="519">
        <v>0</v>
      </c>
      <c r="GT790" s="519">
        <v>0</v>
      </c>
      <c r="GU790" s="519">
        <v>0</v>
      </c>
      <c r="GV790" s="519">
        <v>0</v>
      </c>
      <c r="GW790" s="519">
        <v>0</v>
      </c>
      <c r="GX790" s="519">
        <v>0</v>
      </c>
      <c r="GY790" s="519">
        <v>0</v>
      </c>
      <c r="GZ790" s="519">
        <v>0</v>
      </c>
      <c r="HA790" s="519">
        <v>0</v>
      </c>
      <c r="HB790" s="519">
        <v>0</v>
      </c>
      <c r="HC790" s="519">
        <v>0</v>
      </c>
      <c r="HD790" s="519">
        <v>0</v>
      </c>
      <c r="HE790" s="519">
        <v>0</v>
      </c>
      <c r="HF790" s="519">
        <v>0</v>
      </c>
      <c r="HG790" s="519">
        <v>0</v>
      </c>
      <c r="HH790" s="519">
        <v>0</v>
      </c>
      <c r="HI790" s="519">
        <v>0</v>
      </c>
      <c r="HJ790" s="519">
        <v>0</v>
      </c>
      <c r="HK790" s="519">
        <v>0</v>
      </c>
      <c r="HL790" s="519">
        <v>0</v>
      </c>
      <c r="HM790" s="519">
        <v>0</v>
      </c>
      <c r="HN790" s="519">
        <v>0</v>
      </c>
      <c r="HO790" s="519">
        <v>0</v>
      </c>
      <c r="HP790" s="519">
        <v>0</v>
      </c>
      <c r="HQ790" s="519">
        <v>0</v>
      </c>
      <c r="HR790" s="519">
        <v>0</v>
      </c>
      <c r="HS790" s="519">
        <v>0</v>
      </c>
      <c r="HT790" s="519">
        <v>0</v>
      </c>
      <c r="HU790" s="519">
        <v>0</v>
      </c>
      <c r="HV790" s="519">
        <v>0</v>
      </c>
      <c r="HW790" s="519">
        <v>0</v>
      </c>
      <c r="HX790" s="519">
        <v>0</v>
      </c>
      <c r="HY790" s="519">
        <v>0</v>
      </c>
      <c r="HZ790" s="519">
        <v>0</v>
      </c>
      <c r="IA790" s="519">
        <v>0</v>
      </c>
      <c r="IB790" s="519">
        <v>0</v>
      </c>
      <c r="IC790" s="519">
        <v>0</v>
      </c>
      <c r="ID790" s="519">
        <v>0</v>
      </c>
      <c r="IE790" s="519">
        <v>0</v>
      </c>
      <c r="IF790" s="519">
        <v>0</v>
      </c>
      <c r="IG790" s="519">
        <v>0</v>
      </c>
      <c r="IH790" s="519">
        <v>0</v>
      </c>
      <c r="II790" s="519">
        <v>0</v>
      </c>
      <c r="IJ790" s="519">
        <v>0</v>
      </c>
      <c r="IK790" s="519">
        <v>0</v>
      </c>
    </row>
    <row r="791" spans="2:245" hidden="1">
      <c r="B791" s="519" t="s">
        <v>1058</v>
      </c>
      <c r="C791" s="519"/>
      <c r="D791" s="519"/>
      <c r="E791" s="519"/>
      <c r="F791" s="519">
        <v>2</v>
      </c>
      <c r="G791" s="519"/>
      <c r="H791" s="519">
        <v>17</v>
      </c>
      <c r="I791" s="519">
        <v>9</v>
      </c>
      <c r="J791" s="519" t="str">
        <f t="shared" si="39"/>
        <v>SDN10021709</v>
      </c>
      <c r="K791" s="519">
        <v>772</v>
      </c>
      <c r="M791" s="337"/>
      <c r="N791" s="519" t="s">
        <v>1063</v>
      </c>
      <c r="O791" s="519" t="s">
        <v>1059</v>
      </c>
      <c r="P791" s="519">
        <v>28</v>
      </c>
      <c r="Q791" s="521" t="str">
        <f t="shared" si="37"/>
        <v>SDN300128</v>
      </c>
      <c r="R791" s="519">
        <v>0</v>
      </c>
      <c r="S791" s="519">
        <v>52</v>
      </c>
      <c r="T791" s="519">
        <v>104</v>
      </c>
      <c r="U791" s="519">
        <v>158</v>
      </c>
      <c r="V791" s="519">
        <v>214</v>
      </c>
      <c r="W791" s="519">
        <v>269</v>
      </c>
      <c r="X791" s="519">
        <v>327</v>
      </c>
      <c r="Y791" s="519">
        <v>386</v>
      </c>
      <c r="Z791" s="519">
        <v>446</v>
      </c>
      <c r="AA791" s="519">
        <v>677</v>
      </c>
      <c r="AB791" s="519">
        <v>761</v>
      </c>
      <c r="AC791" s="519">
        <v>848</v>
      </c>
      <c r="AD791" s="519">
        <v>937</v>
      </c>
      <c r="AE791" s="519">
        <v>1030</v>
      </c>
      <c r="AF791" s="519">
        <v>1125</v>
      </c>
      <c r="AG791" s="519">
        <v>1210</v>
      </c>
      <c r="AH791" s="519">
        <v>1298</v>
      </c>
      <c r="AI791" s="519">
        <v>1391</v>
      </c>
      <c r="AJ791" s="519">
        <v>1489</v>
      </c>
      <c r="AK791" s="519">
        <v>1591</v>
      </c>
      <c r="AL791" s="519">
        <v>1700</v>
      </c>
      <c r="AM791" s="519">
        <v>1815</v>
      </c>
      <c r="AN791" s="519">
        <v>1940</v>
      </c>
      <c r="AO791" s="519">
        <v>2073</v>
      </c>
      <c r="AP791" s="519">
        <v>2216</v>
      </c>
      <c r="AQ791" s="519">
        <v>2368</v>
      </c>
      <c r="AR791" s="519">
        <v>2533</v>
      </c>
      <c r="AS791" s="519">
        <v>2713</v>
      </c>
      <c r="AT791" s="519">
        <v>2906</v>
      </c>
      <c r="AU791" s="519">
        <v>3117</v>
      </c>
      <c r="AV791" s="519">
        <v>3286</v>
      </c>
      <c r="AW791" s="519">
        <v>3473</v>
      </c>
      <c r="AX791" s="519">
        <v>3685</v>
      </c>
      <c r="AY791" s="519">
        <v>3921</v>
      </c>
      <c r="AZ791" s="519">
        <v>4182</v>
      </c>
      <c r="BA791" s="519">
        <v>4477</v>
      </c>
      <c r="BB791" s="519">
        <v>4806</v>
      </c>
      <c r="BC791" s="519">
        <v>5186</v>
      </c>
      <c r="BD791" s="519">
        <v>5615</v>
      </c>
      <c r="BE791" s="519">
        <v>6105</v>
      </c>
      <c r="BF791" s="519">
        <v>6662</v>
      </c>
      <c r="BG791" s="519">
        <v>7309</v>
      </c>
      <c r="BH791" s="519">
        <v>8073</v>
      </c>
      <c r="BI791" s="519">
        <v>8959</v>
      </c>
      <c r="BJ791" s="519">
        <v>0</v>
      </c>
      <c r="BK791" s="519">
        <v>0</v>
      </c>
      <c r="BL791" s="519">
        <v>0</v>
      </c>
      <c r="BM791" s="519">
        <v>0</v>
      </c>
      <c r="BN791" s="519">
        <v>0</v>
      </c>
      <c r="BO791" s="519">
        <v>0</v>
      </c>
      <c r="BP791" s="519">
        <v>0</v>
      </c>
      <c r="BQ791" s="519">
        <v>0</v>
      </c>
      <c r="BR791" s="519">
        <v>0</v>
      </c>
      <c r="BS791" s="519">
        <v>0</v>
      </c>
      <c r="BT791" s="519">
        <v>0</v>
      </c>
      <c r="BU791" s="519">
        <v>0</v>
      </c>
      <c r="BV791" s="519">
        <v>0</v>
      </c>
      <c r="BW791" s="519">
        <v>0</v>
      </c>
      <c r="BX791" s="519">
        <v>0</v>
      </c>
      <c r="BY791" s="519">
        <v>0</v>
      </c>
      <c r="BZ791" s="519">
        <v>0</v>
      </c>
      <c r="CA791" s="519">
        <v>0</v>
      </c>
      <c r="CB791" s="519">
        <v>0</v>
      </c>
      <c r="CC791" s="519">
        <v>0</v>
      </c>
      <c r="CD791" s="519">
        <v>0</v>
      </c>
      <c r="CE791" s="519">
        <v>0</v>
      </c>
      <c r="CF791" s="519">
        <v>0</v>
      </c>
      <c r="CG791" s="519">
        <v>0</v>
      </c>
      <c r="CH791" s="519">
        <v>0</v>
      </c>
      <c r="CI791" s="519">
        <v>0</v>
      </c>
      <c r="CJ791" s="519">
        <v>0</v>
      </c>
      <c r="CK791" s="519">
        <v>0</v>
      </c>
      <c r="CL791" s="519">
        <v>0</v>
      </c>
      <c r="CM791" s="519">
        <v>0</v>
      </c>
      <c r="CN791" s="519">
        <v>0</v>
      </c>
      <c r="CO791" s="519">
        <v>0</v>
      </c>
      <c r="CP791" s="519">
        <v>0</v>
      </c>
      <c r="CQ791" s="519">
        <v>0</v>
      </c>
      <c r="CR791" s="519">
        <v>0</v>
      </c>
      <c r="CS791" s="519">
        <v>0</v>
      </c>
      <c r="CT791" s="519">
        <v>0</v>
      </c>
      <c r="CU791" s="519">
        <v>0</v>
      </c>
      <c r="CV791" s="519">
        <v>0</v>
      </c>
      <c r="CW791" s="519">
        <v>0</v>
      </c>
      <c r="CX791" s="519">
        <v>0</v>
      </c>
      <c r="CY791" s="519">
        <v>0</v>
      </c>
      <c r="CZ791" s="519">
        <v>0</v>
      </c>
      <c r="DA791" s="519">
        <v>0</v>
      </c>
      <c r="DB791" s="519">
        <v>0</v>
      </c>
      <c r="DC791" s="519">
        <v>0</v>
      </c>
      <c r="DD791" s="519">
        <v>0</v>
      </c>
      <c r="DE791" s="519">
        <v>0</v>
      </c>
      <c r="DF791" s="519">
        <v>0</v>
      </c>
      <c r="DG791" s="519">
        <v>0</v>
      </c>
      <c r="DH791" s="519">
        <v>0</v>
      </c>
      <c r="DI791" s="519">
        <v>0</v>
      </c>
      <c r="DJ791" s="519">
        <v>0</v>
      </c>
      <c r="DK791" s="519">
        <v>0</v>
      </c>
      <c r="DL791" s="519">
        <v>0</v>
      </c>
      <c r="DM791" s="519">
        <v>0</v>
      </c>
      <c r="DN791" s="519">
        <v>0</v>
      </c>
      <c r="DO791" s="519">
        <v>0</v>
      </c>
      <c r="DP791" s="519">
        <v>0</v>
      </c>
      <c r="DQ791" s="519">
        <v>0</v>
      </c>
      <c r="DR791" s="519">
        <v>0</v>
      </c>
      <c r="DS791" s="519">
        <v>0</v>
      </c>
      <c r="DT791" s="519">
        <v>0</v>
      </c>
      <c r="DU791" s="519">
        <v>0</v>
      </c>
      <c r="DV791" s="519">
        <v>0</v>
      </c>
      <c r="DW791" s="519">
        <v>0</v>
      </c>
      <c r="DX791" s="519">
        <v>0</v>
      </c>
      <c r="DZ791" s="337"/>
      <c r="EA791" s="519" t="s">
        <v>1063</v>
      </c>
      <c r="EB791" s="519" t="s">
        <v>1059</v>
      </c>
      <c r="EC791" s="519">
        <v>28</v>
      </c>
      <c r="ED791" s="521" t="str">
        <f t="shared" si="38"/>
        <v>SDN300128</v>
      </c>
      <c r="EE791" s="519">
        <v>0</v>
      </c>
      <c r="EF791" s="519">
        <v>120</v>
      </c>
      <c r="EG791" s="519">
        <v>231</v>
      </c>
      <c r="EH791" s="519">
        <v>337</v>
      </c>
      <c r="EI791" s="519">
        <v>443</v>
      </c>
      <c r="EJ791" s="519">
        <v>540</v>
      </c>
      <c r="EK791" s="519">
        <v>656</v>
      </c>
      <c r="EL791" s="519">
        <v>790</v>
      </c>
      <c r="EM791" s="519">
        <v>922</v>
      </c>
      <c r="EN791" s="519">
        <v>1233</v>
      </c>
      <c r="EO791" s="519">
        <v>1354</v>
      </c>
      <c r="EP791" s="519">
        <v>1476</v>
      </c>
      <c r="EQ791" s="519">
        <v>1594</v>
      </c>
      <c r="ER791" s="519">
        <v>1714</v>
      </c>
      <c r="ES791" s="519">
        <v>1832</v>
      </c>
      <c r="ET791" s="519">
        <v>1928</v>
      </c>
      <c r="EU791" s="519">
        <v>2025</v>
      </c>
      <c r="EV791" s="519">
        <v>2125</v>
      </c>
      <c r="EW791" s="519">
        <v>2229</v>
      </c>
      <c r="EX791" s="519">
        <v>2334</v>
      </c>
      <c r="EY791" s="519">
        <v>2445</v>
      </c>
      <c r="EZ791" s="519">
        <v>2560</v>
      </c>
      <c r="FA791" s="519">
        <v>2685</v>
      </c>
      <c r="FB791" s="519">
        <v>2817</v>
      </c>
      <c r="FC791" s="519">
        <v>2955</v>
      </c>
      <c r="FD791" s="519">
        <v>3101</v>
      </c>
      <c r="FE791" s="519">
        <v>3257</v>
      </c>
      <c r="FF791" s="519">
        <v>3426</v>
      </c>
      <c r="FG791" s="519">
        <v>3604</v>
      </c>
      <c r="FH791" s="519">
        <v>0</v>
      </c>
      <c r="FI791" s="519">
        <v>0</v>
      </c>
      <c r="FJ791" s="519">
        <v>0</v>
      </c>
      <c r="FK791" s="519">
        <v>0</v>
      </c>
      <c r="FL791" s="519">
        <v>0</v>
      </c>
      <c r="FM791" s="519">
        <v>0</v>
      </c>
      <c r="FN791" s="519">
        <v>0</v>
      </c>
      <c r="FO791" s="519">
        <v>0</v>
      </c>
      <c r="FP791" s="519">
        <v>0</v>
      </c>
      <c r="FQ791" s="519">
        <v>0</v>
      </c>
      <c r="FR791" s="519">
        <v>0</v>
      </c>
      <c r="FS791" s="519">
        <v>0</v>
      </c>
      <c r="FT791" s="519">
        <v>0</v>
      </c>
      <c r="FU791" s="519">
        <v>0</v>
      </c>
      <c r="FV791" s="519">
        <v>0</v>
      </c>
      <c r="FW791" s="519">
        <v>0</v>
      </c>
      <c r="FX791" s="519">
        <v>0</v>
      </c>
      <c r="FY791" s="519">
        <v>0</v>
      </c>
      <c r="FZ791" s="519">
        <v>0</v>
      </c>
      <c r="GA791" s="519">
        <v>0</v>
      </c>
      <c r="GB791" s="519">
        <v>0</v>
      </c>
      <c r="GC791" s="519">
        <v>0</v>
      </c>
      <c r="GD791" s="519">
        <v>0</v>
      </c>
      <c r="GE791" s="519">
        <v>0</v>
      </c>
      <c r="GF791" s="519">
        <v>0</v>
      </c>
      <c r="GG791" s="519">
        <v>0</v>
      </c>
      <c r="GH791" s="519">
        <v>0</v>
      </c>
      <c r="GI791" s="519">
        <v>0</v>
      </c>
      <c r="GJ791" s="519">
        <v>0</v>
      </c>
      <c r="GK791" s="519">
        <v>0</v>
      </c>
      <c r="GL791" s="519">
        <v>0</v>
      </c>
      <c r="GM791" s="519">
        <v>0</v>
      </c>
      <c r="GN791" s="519">
        <v>0</v>
      </c>
      <c r="GO791" s="519">
        <v>0</v>
      </c>
      <c r="GP791" s="519">
        <v>0</v>
      </c>
      <c r="GQ791" s="519">
        <v>0</v>
      </c>
      <c r="GR791" s="519">
        <v>0</v>
      </c>
      <c r="GS791" s="519">
        <v>0</v>
      </c>
      <c r="GT791" s="519">
        <v>0</v>
      </c>
      <c r="GU791" s="519">
        <v>0</v>
      </c>
      <c r="GV791" s="519">
        <v>0</v>
      </c>
      <c r="GW791" s="519">
        <v>0</v>
      </c>
      <c r="GX791" s="519">
        <v>0</v>
      </c>
      <c r="GY791" s="519">
        <v>0</v>
      </c>
      <c r="GZ791" s="519">
        <v>0</v>
      </c>
      <c r="HA791" s="519">
        <v>0</v>
      </c>
      <c r="HB791" s="519">
        <v>0</v>
      </c>
      <c r="HC791" s="519">
        <v>0</v>
      </c>
      <c r="HD791" s="519">
        <v>0</v>
      </c>
      <c r="HE791" s="519">
        <v>0</v>
      </c>
      <c r="HF791" s="519">
        <v>0</v>
      </c>
      <c r="HG791" s="519">
        <v>0</v>
      </c>
      <c r="HH791" s="519">
        <v>0</v>
      </c>
      <c r="HI791" s="519">
        <v>0</v>
      </c>
      <c r="HJ791" s="519">
        <v>0</v>
      </c>
      <c r="HK791" s="519">
        <v>0</v>
      </c>
      <c r="HL791" s="519">
        <v>0</v>
      </c>
      <c r="HM791" s="519">
        <v>0</v>
      </c>
      <c r="HN791" s="519">
        <v>0</v>
      </c>
      <c r="HO791" s="519">
        <v>0</v>
      </c>
      <c r="HP791" s="519">
        <v>0</v>
      </c>
      <c r="HQ791" s="519">
        <v>0</v>
      </c>
      <c r="HR791" s="519">
        <v>0</v>
      </c>
      <c r="HS791" s="519">
        <v>0</v>
      </c>
      <c r="HT791" s="519">
        <v>0</v>
      </c>
      <c r="HU791" s="519">
        <v>0</v>
      </c>
      <c r="HV791" s="519">
        <v>0</v>
      </c>
      <c r="HW791" s="519">
        <v>0</v>
      </c>
      <c r="HX791" s="519">
        <v>0</v>
      </c>
      <c r="HY791" s="519">
        <v>0</v>
      </c>
      <c r="HZ791" s="519">
        <v>0</v>
      </c>
      <c r="IA791" s="519">
        <v>0</v>
      </c>
      <c r="IB791" s="519">
        <v>0</v>
      </c>
      <c r="IC791" s="519">
        <v>0</v>
      </c>
      <c r="ID791" s="519">
        <v>0</v>
      </c>
      <c r="IE791" s="519">
        <v>0</v>
      </c>
      <c r="IF791" s="519">
        <v>0</v>
      </c>
      <c r="IG791" s="519">
        <v>0</v>
      </c>
      <c r="IH791" s="519">
        <v>0</v>
      </c>
      <c r="II791" s="519">
        <v>0</v>
      </c>
      <c r="IJ791" s="519">
        <v>0</v>
      </c>
      <c r="IK791" s="519">
        <v>0</v>
      </c>
    </row>
    <row r="792" spans="2:245" hidden="1">
      <c r="B792" s="519" t="s">
        <v>1058</v>
      </c>
      <c r="C792" s="519"/>
      <c r="D792" s="519"/>
      <c r="E792" s="519"/>
      <c r="F792" s="519">
        <v>2</v>
      </c>
      <c r="G792" s="519"/>
      <c r="H792" s="519">
        <v>17</v>
      </c>
      <c r="I792" s="519">
        <v>10</v>
      </c>
      <c r="J792" s="519" t="str">
        <f t="shared" si="39"/>
        <v>SDN10021710</v>
      </c>
      <c r="K792" s="519">
        <v>772</v>
      </c>
      <c r="M792" s="337"/>
      <c r="N792" s="519" t="s">
        <v>1063</v>
      </c>
      <c r="O792" s="519" t="s">
        <v>1059</v>
      </c>
      <c r="P792" s="519">
        <v>29</v>
      </c>
      <c r="Q792" s="521" t="str">
        <f t="shared" si="37"/>
        <v>SDN300129</v>
      </c>
      <c r="R792" s="519">
        <v>0</v>
      </c>
      <c r="S792" s="519">
        <v>49</v>
      </c>
      <c r="T792" s="519">
        <v>98</v>
      </c>
      <c r="U792" s="519">
        <v>149</v>
      </c>
      <c r="V792" s="519">
        <v>201</v>
      </c>
      <c r="W792" s="519">
        <v>254</v>
      </c>
      <c r="X792" s="519">
        <v>308</v>
      </c>
      <c r="Y792" s="519">
        <v>364</v>
      </c>
      <c r="Z792" s="519">
        <v>420</v>
      </c>
      <c r="AA792" s="519">
        <v>638</v>
      </c>
      <c r="AB792" s="519">
        <v>717</v>
      </c>
      <c r="AC792" s="519">
        <v>799</v>
      </c>
      <c r="AD792" s="519">
        <v>884</v>
      </c>
      <c r="AE792" s="519">
        <v>971</v>
      </c>
      <c r="AF792" s="519">
        <v>1061</v>
      </c>
      <c r="AG792" s="519">
        <v>1141</v>
      </c>
      <c r="AH792" s="519">
        <v>1225</v>
      </c>
      <c r="AI792" s="519">
        <v>1314</v>
      </c>
      <c r="AJ792" s="519">
        <v>1406</v>
      </c>
      <c r="AK792" s="519">
        <v>1504</v>
      </c>
      <c r="AL792" s="519">
        <v>1608</v>
      </c>
      <c r="AM792" s="519">
        <v>1720</v>
      </c>
      <c r="AN792" s="519">
        <v>1840</v>
      </c>
      <c r="AO792" s="519">
        <v>1968</v>
      </c>
      <c r="AP792" s="519">
        <v>2105</v>
      </c>
      <c r="AQ792" s="519">
        <v>2252</v>
      </c>
      <c r="AR792" s="519">
        <v>2413</v>
      </c>
      <c r="AS792" s="519">
        <v>2586</v>
      </c>
      <c r="AT792" s="519">
        <v>2775</v>
      </c>
      <c r="AU792" s="519">
        <v>2981</v>
      </c>
      <c r="AV792" s="519">
        <v>3148</v>
      </c>
      <c r="AW792" s="519">
        <v>3337</v>
      </c>
      <c r="AX792" s="519">
        <v>3547</v>
      </c>
      <c r="AY792" s="519">
        <v>3779</v>
      </c>
      <c r="AZ792" s="519">
        <v>4041</v>
      </c>
      <c r="BA792" s="519">
        <v>4333</v>
      </c>
      <c r="BB792" s="519">
        <v>4670</v>
      </c>
      <c r="BC792" s="519">
        <v>5050</v>
      </c>
      <c r="BD792" s="519">
        <v>5484</v>
      </c>
      <c r="BE792" s="519">
        <v>5976</v>
      </c>
      <c r="BF792" s="519">
        <v>6546</v>
      </c>
      <c r="BG792" s="519">
        <v>7220</v>
      </c>
      <c r="BH792" s="519">
        <v>8001</v>
      </c>
      <c r="BI792" s="519">
        <v>8917</v>
      </c>
      <c r="BJ792" s="519">
        <v>0</v>
      </c>
      <c r="BK792" s="519">
        <v>0</v>
      </c>
      <c r="BL792" s="519">
        <v>0</v>
      </c>
      <c r="BM792" s="519">
        <v>0</v>
      </c>
      <c r="BN792" s="519">
        <v>0</v>
      </c>
      <c r="BO792" s="519">
        <v>0</v>
      </c>
      <c r="BP792" s="519">
        <v>0</v>
      </c>
      <c r="BQ792" s="519">
        <v>0</v>
      </c>
      <c r="BR792" s="519">
        <v>0</v>
      </c>
      <c r="BS792" s="519">
        <v>0</v>
      </c>
      <c r="BT792" s="519">
        <v>0</v>
      </c>
      <c r="BU792" s="519">
        <v>0</v>
      </c>
      <c r="BV792" s="519">
        <v>0</v>
      </c>
      <c r="BW792" s="519">
        <v>0</v>
      </c>
      <c r="BX792" s="519">
        <v>0</v>
      </c>
      <c r="BY792" s="519">
        <v>0</v>
      </c>
      <c r="BZ792" s="519">
        <v>0</v>
      </c>
      <c r="CA792" s="519">
        <v>0</v>
      </c>
      <c r="CB792" s="519">
        <v>0</v>
      </c>
      <c r="CC792" s="519">
        <v>0</v>
      </c>
      <c r="CD792" s="519">
        <v>0</v>
      </c>
      <c r="CE792" s="519">
        <v>0</v>
      </c>
      <c r="CF792" s="519">
        <v>0</v>
      </c>
      <c r="CG792" s="519">
        <v>0</v>
      </c>
      <c r="CH792" s="519">
        <v>0</v>
      </c>
      <c r="CI792" s="519">
        <v>0</v>
      </c>
      <c r="CJ792" s="519">
        <v>0</v>
      </c>
      <c r="CK792" s="519">
        <v>0</v>
      </c>
      <c r="CL792" s="519">
        <v>0</v>
      </c>
      <c r="CM792" s="519">
        <v>0</v>
      </c>
      <c r="CN792" s="519">
        <v>0</v>
      </c>
      <c r="CO792" s="519">
        <v>0</v>
      </c>
      <c r="CP792" s="519">
        <v>0</v>
      </c>
      <c r="CQ792" s="519">
        <v>0</v>
      </c>
      <c r="CR792" s="519">
        <v>0</v>
      </c>
      <c r="CS792" s="519">
        <v>0</v>
      </c>
      <c r="CT792" s="519">
        <v>0</v>
      </c>
      <c r="CU792" s="519">
        <v>0</v>
      </c>
      <c r="CV792" s="519">
        <v>0</v>
      </c>
      <c r="CW792" s="519">
        <v>0</v>
      </c>
      <c r="CX792" s="519">
        <v>0</v>
      </c>
      <c r="CY792" s="519">
        <v>0</v>
      </c>
      <c r="CZ792" s="519">
        <v>0</v>
      </c>
      <c r="DA792" s="519">
        <v>0</v>
      </c>
      <c r="DB792" s="519">
        <v>0</v>
      </c>
      <c r="DC792" s="519">
        <v>0</v>
      </c>
      <c r="DD792" s="519">
        <v>0</v>
      </c>
      <c r="DE792" s="519">
        <v>0</v>
      </c>
      <c r="DF792" s="519">
        <v>0</v>
      </c>
      <c r="DG792" s="519">
        <v>0</v>
      </c>
      <c r="DH792" s="519">
        <v>0</v>
      </c>
      <c r="DI792" s="519">
        <v>0</v>
      </c>
      <c r="DJ792" s="519">
        <v>0</v>
      </c>
      <c r="DK792" s="519">
        <v>0</v>
      </c>
      <c r="DL792" s="519">
        <v>0</v>
      </c>
      <c r="DM792" s="519">
        <v>0</v>
      </c>
      <c r="DN792" s="519">
        <v>0</v>
      </c>
      <c r="DO792" s="519">
        <v>0</v>
      </c>
      <c r="DP792" s="519">
        <v>0</v>
      </c>
      <c r="DQ792" s="519">
        <v>0</v>
      </c>
      <c r="DR792" s="519">
        <v>0</v>
      </c>
      <c r="DS792" s="519">
        <v>0</v>
      </c>
      <c r="DT792" s="519">
        <v>0</v>
      </c>
      <c r="DU792" s="519">
        <v>0</v>
      </c>
      <c r="DV792" s="519">
        <v>0</v>
      </c>
      <c r="DW792" s="519">
        <v>0</v>
      </c>
      <c r="DX792" s="519">
        <v>0</v>
      </c>
      <c r="DZ792" s="337"/>
      <c r="EA792" s="519" t="s">
        <v>1063</v>
      </c>
      <c r="EB792" s="519" t="s">
        <v>1059</v>
      </c>
      <c r="EC792" s="519">
        <v>29</v>
      </c>
      <c r="ED792" s="521" t="str">
        <f t="shared" si="38"/>
        <v>SDN300129</v>
      </c>
      <c r="EE792" s="519">
        <v>0</v>
      </c>
      <c r="EF792" s="519">
        <v>112</v>
      </c>
      <c r="EG792" s="519">
        <v>215</v>
      </c>
      <c r="EH792" s="519">
        <v>315</v>
      </c>
      <c r="EI792" s="519">
        <v>411</v>
      </c>
      <c r="EJ792" s="519">
        <v>504</v>
      </c>
      <c r="EK792" s="519">
        <v>601</v>
      </c>
      <c r="EL792" s="519">
        <v>726</v>
      </c>
      <c r="EM792" s="519">
        <v>848</v>
      </c>
      <c r="EN792" s="519">
        <v>1149</v>
      </c>
      <c r="EO792" s="519">
        <v>1262</v>
      </c>
      <c r="EP792" s="519">
        <v>1375</v>
      </c>
      <c r="EQ792" s="519">
        <v>1488</v>
      </c>
      <c r="ER792" s="519">
        <v>1599</v>
      </c>
      <c r="ES792" s="519">
        <v>1710</v>
      </c>
      <c r="ET792" s="519">
        <v>1800</v>
      </c>
      <c r="EU792" s="519">
        <v>1892</v>
      </c>
      <c r="EV792" s="519">
        <v>1989</v>
      </c>
      <c r="EW792" s="519">
        <v>2085</v>
      </c>
      <c r="EX792" s="519">
        <v>2187</v>
      </c>
      <c r="EY792" s="519">
        <v>2293</v>
      </c>
      <c r="EZ792" s="519">
        <v>2406</v>
      </c>
      <c r="FA792" s="519">
        <v>2527</v>
      </c>
      <c r="FB792" s="519">
        <v>2653</v>
      </c>
      <c r="FC792" s="519">
        <v>2787</v>
      </c>
      <c r="FD792" s="519">
        <v>2927</v>
      </c>
      <c r="FE792" s="519">
        <v>3081</v>
      </c>
      <c r="FF792" s="519">
        <v>3243</v>
      </c>
      <c r="FG792" s="519">
        <v>3419</v>
      </c>
      <c r="FH792" s="519">
        <v>0</v>
      </c>
      <c r="FI792" s="519">
        <v>0</v>
      </c>
      <c r="FJ792" s="519">
        <v>0</v>
      </c>
      <c r="FK792" s="519">
        <v>0</v>
      </c>
      <c r="FL792" s="519">
        <v>0</v>
      </c>
      <c r="FM792" s="519">
        <v>0</v>
      </c>
      <c r="FN792" s="519">
        <v>0</v>
      </c>
      <c r="FO792" s="519">
        <v>0</v>
      </c>
      <c r="FP792" s="519">
        <v>0</v>
      </c>
      <c r="FQ792" s="519">
        <v>0</v>
      </c>
      <c r="FR792" s="519">
        <v>0</v>
      </c>
      <c r="FS792" s="519">
        <v>0</v>
      </c>
      <c r="FT792" s="519">
        <v>0</v>
      </c>
      <c r="FU792" s="519">
        <v>0</v>
      </c>
      <c r="FV792" s="519">
        <v>0</v>
      </c>
      <c r="FW792" s="519">
        <v>0</v>
      </c>
      <c r="FX792" s="519">
        <v>0</v>
      </c>
      <c r="FY792" s="519">
        <v>0</v>
      </c>
      <c r="FZ792" s="519">
        <v>0</v>
      </c>
      <c r="GA792" s="519">
        <v>0</v>
      </c>
      <c r="GB792" s="519">
        <v>0</v>
      </c>
      <c r="GC792" s="519">
        <v>0</v>
      </c>
      <c r="GD792" s="519">
        <v>0</v>
      </c>
      <c r="GE792" s="519">
        <v>0</v>
      </c>
      <c r="GF792" s="519">
        <v>0</v>
      </c>
      <c r="GG792" s="519">
        <v>0</v>
      </c>
      <c r="GH792" s="519">
        <v>0</v>
      </c>
      <c r="GI792" s="519">
        <v>0</v>
      </c>
      <c r="GJ792" s="519">
        <v>0</v>
      </c>
      <c r="GK792" s="519">
        <v>0</v>
      </c>
      <c r="GL792" s="519">
        <v>0</v>
      </c>
      <c r="GM792" s="519">
        <v>0</v>
      </c>
      <c r="GN792" s="519">
        <v>0</v>
      </c>
      <c r="GO792" s="519">
        <v>0</v>
      </c>
      <c r="GP792" s="519">
        <v>0</v>
      </c>
      <c r="GQ792" s="519">
        <v>0</v>
      </c>
      <c r="GR792" s="519">
        <v>0</v>
      </c>
      <c r="GS792" s="519">
        <v>0</v>
      </c>
      <c r="GT792" s="519">
        <v>0</v>
      </c>
      <c r="GU792" s="519">
        <v>0</v>
      </c>
      <c r="GV792" s="519">
        <v>0</v>
      </c>
      <c r="GW792" s="519">
        <v>0</v>
      </c>
      <c r="GX792" s="519">
        <v>0</v>
      </c>
      <c r="GY792" s="519">
        <v>0</v>
      </c>
      <c r="GZ792" s="519">
        <v>0</v>
      </c>
      <c r="HA792" s="519">
        <v>0</v>
      </c>
      <c r="HB792" s="519">
        <v>0</v>
      </c>
      <c r="HC792" s="519">
        <v>0</v>
      </c>
      <c r="HD792" s="519">
        <v>0</v>
      </c>
      <c r="HE792" s="519">
        <v>0</v>
      </c>
      <c r="HF792" s="519">
        <v>0</v>
      </c>
      <c r="HG792" s="519">
        <v>0</v>
      </c>
      <c r="HH792" s="519">
        <v>0</v>
      </c>
      <c r="HI792" s="519">
        <v>0</v>
      </c>
      <c r="HJ792" s="519">
        <v>0</v>
      </c>
      <c r="HK792" s="519">
        <v>0</v>
      </c>
      <c r="HL792" s="519">
        <v>0</v>
      </c>
      <c r="HM792" s="519">
        <v>0</v>
      </c>
      <c r="HN792" s="519">
        <v>0</v>
      </c>
      <c r="HO792" s="519">
        <v>0</v>
      </c>
      <c r="HP792" s="519">
        <v>0</v>
      </c>
      <c r="HQ792" s="519">
        <v>0</v>
      </c>
      <c r="HR792" s="519">
        <v>0</v>
      </c>
      <c r="HS792" s="519">
        <v>0</v>
      </c>
      <c r="HT792" s="519">
        <v>0</v>
      </c>
      <c r="HU792" s="519">
        <v>0</v>
      </c>
      <c r="HV792" s="519">
        <v>0</v>
      </c>
      <c r="HW792" s="519">
        <v>0</v>
      </c>
      <c r="HX792" s="519">
        <v>0</v>
      </c>
      <c r="HY792" s="519">
        <v>0</v>
      </c>
      <c r="HZ792" s="519">
        <v>0</v>
      </c>
      <c r="IA792" s="519">
        <v>0</v>
      </c>
      <c r="IB792" s="519">
        <v>0</v>
      </c>
      <c r="IC792" s="519">
        <v>0</v>
      </c>
      <c r="ID792" s="519">
        <v>0</v>
      </c>
      <c r="IE792" s="519">
        <v>0</v>
      </c>
      <c r="IF792" s="519">
        <v>0</v>
      </c>
      <c r="IG792" s="519">
        <v>0</v>
      </c>
      <c r="IH792" s="519">
        <v>0</v>
      </c>
      <c r="II792" s="519">
        <v>0</v>
      </c>
      <c r="IJ792" s="519">
        <v>0</v>
      </c>
      <c r="IK792" s="519">
        <v>0</v>
      </c>
    </row>
    <row r="793" spans="2:245" hidden="1">
      <c r="B793" s="519" t="s">
        <v>1058</v>
      </c>
      <c r="C793" s="519"/>
      <c r="D793" s="519"/>
      <c r="E793" s="519"/>
      <c r="F793" s="519">
        <v>2</v>
      </c>
      <c r="G793" s="519"/>
      <c r="H793" s="519">
        <v>18</v>
      </c>
      <c r="I793" s="519">
        <v>1</v>
      </c>
      <c r="J793" s="519" t="str">
        <f t="shared" si="39"/>
        <v>SDN10021801</v>
      </c>
      <c r="K793" s="519">
        <v>965</v>
      </c>
      <c r="M793" s="337"/>
      <c r="N793" s="519" t="s">
        <v>1063</v>
      </c>
      <c r="O793" s="519" t="s">
        <v>1059</v>
      </c>
      <c r="P793" s="519">
        <v>30</v>
      </c>
      <c r="Q793" s="521" t="str">
        <f t="shared" si="37"/>
        <v>SDN300130</v>
      </c>
      <c r="R793" s="519">
        <v>0</v>
      </c>
      <c r="S793" s="519">
        <v>46</v>
      </c>
      <c r="T793" s="519">
        <v>93</v>
      </c>
      <c r="U793" s="519">
        <v>140</v>
      </c>
      <c r="V793" s="519">
        <v>189</v>
      </c>
      <c r="W793" s="519">
        <v>239</v>
      </c>
      <c r="X793" s="519">
        <v>290</v>
      </c>
      <c r="Y793" s="519">
        <v>343</v>
      </c>
      <c r="Z793" s="519">
        <v>396</v>
      </c>
      <c r="AA793" s="519">
        <v>601</v>
      </c>
      <c r="AB793" s="519">
        <v>676</v>
      </c>
      <c r="AC793" s="519">
        <v>753</v>
      </c>
      <c r="AD793" s="519">
        <v>833</v>
      </c>
      <c r="AE793" s="519">
        <v>915</v>
      </c>
      <c r="AF793" s="519">
        <v>1000</v>
      </c>
      <c r="AG793" s="519">
        <v>1077</v>
      </c>
      <c r="AH793" s="519">
        <v>1157</v>
      </c>
      <c r="AI793" s="519">
        <v>1241</v>
      </c>
      <c r="AJ793" s="519">
        <v>1329</v>
      </c>
      <c r="AK793" s="519">
        <v>1422</v>
      </c>
      <c r="AL793" s="519">
        <v>1523</v>
      </c>
      <c r="AM793" s="519">
        <v>1630</v>
      </c>
      <c r="AN793" s="519">
        <v>1745</v>
      </c>
      <c r="AO793" s="519">
        <v>1867</v>
      </c>
      <c r="AP793" s="519">
        <v>2000</v>
      </c>
      <c r="AQ793" s="519">
        <v>2144</v>
      </c>
      <c r="AR793" s="519">
        <v>2299</v>
      </c>
      <c r="AS793" s="519">
        <v>2467</v>
      </c>
      <c r="AT793" s="519">
        <v>2651</v>
      </c>
      <c r="AU793" s="519">
        <v>2852</v>
      </c>
      <c r="AV793" s="519">
        <v>3020</v>
      </c>
      <c r="AW793" s="519">
        <v>3206</v>
      </c>
      <c r="AX793" s="519">
        <v>3412</v>
      </c>
      <c r="AY793" s="519">
        <v>3644</v>
      </c>
      <c r="AZ793" s="519">
        <v>3902</v>
      </c>
      <c r="BA793" s="519">
        <v>4200</v>
      </c>
      <c r="BB793" s="519">
        <v>4536</v>
      </c>
      <c r="BC793" s="519">
        <v>4918</v>
      </c>
      <c r="BD793" s="519">
        <v>5351</v>
      </c>
      <c r="BE793" s="519">
        <v>5852</v>
      </c>
      <c r="BF793" s="519">
        <v>6444</v>
      </c>
      <c r="BG793" s="519">
        <v>7129</v>
      </c>
      <c r="BH793" s="519">
        <v>7931</v>
      </c>
      <c r="BI793" s="519">
        <v>8878</v>
      </c>
      <c r="BJ793" s="519">
        <v>0</v>
      </c>
      <c r="BK793" s="519">
        <v>0</v>
      </c>
      <c r="BL793" s="519">
        <v>0</v>
      </c>
      <c r="BM793" s="519">
        <v>0</v>
      </c>
      <c r="BN793" s="519">
        <v>0</v>
      </c>
      <c r="BO793" s="519">
        <v>0</v>
      </c>
      <c r="BP793" s="519">
        <v>0</v>
      </c>
      <c r="BQ793" s="519">
        <v>0</v>
      </c>
      <c r="BR793" s="519">
        <v>0</v>
      </c>
      <c r="BS793" s="519">
        <v>0</v>
      </c>
      <c r="BT793" s="519">
        <v>0</v>
      </c>
      <c r="BU793" s="519">
        <v>0</v>
      </c>
      <c r="BV793" s="519">
        <v>0</v>
      </c>
      <c r="BW793" s="519">
        <v>0</v>
      </c>
      <c r="BX793" s="519">
        <v>0</v>
      </c>
      <c r="BY793" s="519">
        <v>0</v>
      </c>
      <c r="BZ793" s="519">
        <v>0</v>
      </c>
      <c r="CA793" s="519">
        <v>0</v>
      </c>
      <c r="CB793" s="519">
        <v>0</v>
      </c>
      <c r="CC793" s="519">
        <v>0</v>
      </c>
      <c r="CD793" s="519">
        <v>0</v>
      </c>
      <c r="CE793" s="519">
        <v>0</v>
      </c>
      <c r="CF793" s="519">
        <v>0</v>
      </c>
      <c r="CG793" s="519">
        <v>0</v>
      </c>
      <c r="CH793" s="519">
        <v>0</v>
      </c>
      <c r="CI793" s="519">
        <v>0</v>
      </c>
      <c r="CJ793" s="519">
        <v>0</v>
      </c>
      <c r="CK793" s="519">
        <v>0</v>
      </c>
      <c r="CL793" s="519">
        <v>0</v>
      </c>
      <c r="CM793" s="519">
        <v>0</v>
      </c>
      <c r="CN793" s="519">
        <v>0</v>
      </c>
      <c r="CO793" s="519">
        <v>0</v>
      </c>
      <c r="CP793" s="519">
        <v>0</v>
      </c>
      <c r="CQ793" s="519">
        <v>0</v>
      </c>
      <c r="CR793" s="519">
        <v>0</v>
      </c>
      <c r="CS793" s="519">
        <v>0</v>
      </c>
      <c r="CT793" s="519">
        <v>0</v>
      </c>
      <c r="CU793" s="519">
        <v>0</v>
      </c>
      <c r="CV793" s="519">
        <v>0</v>
      </c>
      <c r="CW793" s="519">
        <v>0</v>
      </c>
      <c r="CX793" s="519">
        <v>0</v>
      </c>
      <c r="CY793" s="519">
        <v>0</v>
      </c>
      <c r="CZ793" s="519">
        <v>0</v>
      </c>
      <c r="DA793" s="519">
        <v>0</v>
      </c>
      <c r="DB793" s="519">
        <v>0</v>
      </c>
      <c r="DC793" s="519">
        <v>0</v>
      </c>
      <c r="DD793" s="519">
        <v>0</v>
      </c>
      <c r="DE793" s="519">
        <v>0</v>
      </c>
      <c r="DF793" s="519">
        <v>0</v>
      </c>
      <c r="DG793" s="519">
        <v>0</v>
      </c>
      <c r="DH793" s="519">
        <v>0</v>
      </c>
      <c r="DI793" s="519">
        <v>0</v>
      </c>
      <c r="DJ793" s="519">
        <v>0</v>
      </c>
      <c r="DK793" s="519">
        <v>0</v>
      </c>
      <c r="DL793" s="519">
        <v>0</v>
      </c>
      <c r="DM793" s="519">
        <v>0</v>
      </c>
      <c r="DN793" s="519">
        <v>0</v>
      </c>
      <c r="DO793" s="519">
        <v>0</v>
      </c>
      <c r="DP793" s="519">
        <v>0</v>
      </c>
      <c r="DQ793" s="519">
        <v>0</v>
      </c>
      <c r="DR793" s="519">
        <v>0</v>
      </c>
      <c r="DS793" s="519">
        <v>0</v>
      </c>
      <c r="DT793" s="519">
        <v>0</v>
      </c>
      <c r="DU793" s="519">
        <v>0</v>
      </c>
      <c r="DV793" s="519">
        <v>0</v>
      </c>
      <c r="DW793" s="519">
        <v>0</v>
      </c>
      <c r="DX793" s="519">
        <v>0</v>
      </c>
      <c r="DZ793" s="337"/>
      <c r="EA793" s="519" t="s">
        <v>1063</v>
      </c>
      <c r="EB793" s="519" t="s">
        <v>1059</v>
      </c>
      <c r="EC793" s="519">
        <v>30</v>
      </c>
      <c r="ED793" s="521" t="str">
        <f t="shared" si="38"/>
        <v>SDN300130</v>
      </c>
      <c r="EE793" s="519">
        <v>0</v>
      </c>
      <c r="EF793" s="519">
        <v>104</v>
      </c>
      <c r="EG793" s="519">
        <v>202</v>
      </c>
      <c r="EH793" s="519">
        <v>293</v>
      </c>
      <c r="EI793" s="519">
        <v>383</v>
      </c>
      <c r="EJ793" s="519">
        <v>469</v>
      </c>
      <c r="EK793" s="519">
        <v>554</v>
      </c>
      <c r="EL793" s="519">
        <v>666</v>
      </c>
      <c r="EM793" s="519">
        <v>781</v>
      </c>
      <c r="EN793" s="519">
        <v>1071</v>
      </c>
      <c r="EO793" s="519">
        <v>1178</v>
      </c>
      <c r="EP793" s="519">
        <v>1283</v>
      </c>
      <c r="EQ793" s="519">
        <v>1389</v>
      </c>
      <c r="ER793" s="519">
        <v>1492</v>
      </c>
      <c r="ES793" s="519">
        <v>1596</v>
      </c>
      <c r="ET793" s="519">
        <v>1684</v>
      </c>
      <c r="EU793" s="519">
        <v>1772</v>
      </c>
      <c r="EV793" s="519">
        <v>1863</v>
      </c>
      <c r="EW793" s="519">
        <v>1955</v>
      </c>
      <c r="EX793" s="519">
        <v>2051</v>
      </c>
      <c r="EY793" s="519">
        <v>2156</v>
      </c>
      <c r="EZ793" s="519">
        <v>2264</v>
      </c>
      <c r="FA793" s="519">
        <v>2379</v>
      </c>
      <c r="FB793" s="519">
        <v>2500</v>
      </c>
      <c r="FC793" s="519">
        <v>2631</v>
      </c>
      <c r="FD793" s="519">
        <v>2770</v>
      </c>
      <c r="FE793" s="519">
        <v>2918</v>
      </c>
      <c r="FF793" s="519">
        <v>3077</v>
      </c>
      <c r="FG793" s="519">
        <v>3248</v>
      </c>
      <c r="FH793" s="519">
        <v>0</v>
      </c>
      <c r="FI793" s="519">
        <v>0</v>
      </c>
      <c r="FJ793" s="519">
        <v>0</v>
      </c>
      <c r="FK793" s="519">
        <v>0</v>
      </c>
      <c r="FL793" s="519">
        <v>0</v>
      </c>
      <c r="FM793" s="519">
        <v>0</v>
      </c>
      <c r="FN793" s="519">
        <v>0</v>
      </c>
      <c r="FO793" s="519">
        <v>0</v>
      </c>
      <c r="FP793" s="519">
        <v>0</v>
      </c>
      <c r="FQ793" s="519">
        <v>0</v>
      </c>
      <c r="FR793" s="519">
        <v>0</v>
      </c>
      <c r="FS793" s="519">
        <v>0</v>
      </c>
      <c r="FT793" s="519">
        <v>0</v>
      </c>
      <c r="FU793" s="519">
        <v>0</v>
      </c>
      <c r="FV793" s="519">
        <v>0</v>
      </c>
      <c r="FW793" s="519">
        <v>0</v>
      </c>
      <c r="FX793" s="519">
        <v>0</v>
      </c>
      <c r="FY793" s="519">
        <v>0</v>
      </c>
      <c r="FZ793" s="519">
        <v>0</v>
      </c>
      <c r="GA793" s="519">
        <v>0</v>
      </c>
      <c r="GB793" s="519">
        <v>0</v>
      </c>
      <c r="GC793" s="519">
        <v>0</v>
      </c>
      <c r="GD793" s="519">
        <v>0</v>
      </c>
      <c r="GE793" s="519">
        <v>0</v>
      </c>
      <c r="GF793" s="519">
        <v>0</v>
      </c>
      <c r="GG793" s="519">
        <v>0</v>
      </c>
      <c r="GH793" s="519">
        <v>0</v>
      </c>
      <c r="GI793" s="519">
        <v>0</v>
      </c>
      <c r="GJ793" s="519">
        <v>0</v>
      </c>
      <c r="GK793" s="519">
        <v>0</v>
      </c>
      <c r="GL793" s="519">
        <v>0</v>
      </c>
      <c r="GM793" s="519">
        <v>0</v>
      </c>
      <c r="GN793" s="519">
        <v>0</v>
      </c>
      <c r="GO793" s="519">
        <v>0</v>
      </c>
      <c r="GP793" s="519">
        <v>0</v>
      </c>
      <c r="GQ793" s="519">
        <v>0</v>
      </c>
      <c r="GR793" s="519">
        <v>0</v>
      </c>
      <c r="GS793" s="519">
        <v>0</v>
      </c>
      <c r="GT793" s="519">
        <v>0</v>
      </c>
      <c r="GU793" s="519">
        <v>0</v>
      </c>
      <c r="GV793" s="519">
        <v>0</v>
      </c>
      <c r="GW793" s="519">
        <v>0</v>
      </c>
      <c r="GX793" s="519">
        <v>0</v>
      </c>
      <c r="GY793" s="519">
        <v>0</v>
      </c>
      <c r="GZ793" s="519">
        <v>0</v>
      </c>
      <c r="HA793" s="519">
        <v>0</v>
      </c>
      <c r="HB793" s="519">
        <v>0</v>
      </c>
      <c r="HC793" s="519">
        <v>0</v>
      </c>
      <c r="HD793" s="519">
        <v>0</v>
      </c>
      <c r="HE793" s="519">
        <v>0</v>
      </c>
      <c r="HF793" s="519">
        <v>0</v>
      </c>
      <c r="HG793" s="519">
        <v>0</v>
      </c>
      <c r="HH793" s="519">
        <v>0</v>
      </c>
      <c r="HI793" s="519">
        <v>0</v>
      </c>
      <c r="HJ793" s="519">
        <v>0</v>
      </c>
      <c r="HK793" s="519">
        <v>0</v>
      </c>
      <c r="HL793" s="519">
        <v>0</v>
      </c>
      <c r="HM793" s="519">
        <v>0</v>
      </c>
      <c r="HN793" s="519">
        <v>0</v>
      </c>
      <c r="HO793" s="519">
        <v>0</v>
      </c>
      <c r="HP793" s="519">
        <v>0</v>
      </c>
      <c r="HQ793" s="519">
        <v>0</v>
      </c>
      <c r="HR793" s="519">
        <v>0</v>
      </c>
      <c r="HS793" s="519">
        <v>0</v>
      </c>
      <c r="HT793" s="519">
        <v>0</v>
      </c>
      <c r="HU793" s="519">
        <v>0</v>
      </c>
      <c r="HV793" s="519">
        <v>0</v>
      </c>
      <c r="HW793" s="519">
        <v>0</v>
      </c>
      <c r="HX793" s="519">
        <v>0</v>
      </c>
      <c r="HY793" s="519">
        <v>0</v>
      </c>
      <c r="HZ793" s="519">
        <v>0</v>
      </c>
      <c r="IA793" s="519">
        <v>0</v>
      </c>
      <c r="IB793" s="519">
        <v>0</v>
      </c>
      <c r="IC793" s="519">
        <v>0</v>
      </c>
      <c r="ID793" s="519">
        <v>0</v>
      </c>
      <c r="IE793" s="519">
        <v>0</v>
      </c>
      <c r="IF793" s="519">
        <v>0</v>
      </c>
      <c r="IG793" s="519">
        <v>0</v>
      </c>
      <c r="IH793" s="519">
        <v>0</v>
      </c>
      <c r="II793" s="519">
        <v>0</v>
      </c>
      <c r="IJ793" s="519">
        <v>0</v>
      </c>
      <c r="IK793" s="519">
        <v>0</v>
      </c>
    </row>
    <row r="794" spans="2:245" hidden="1">
      <c r="B794" s="519" t="s">
        <v>1058</v>
      </c>
      <c r="C794" s="519"/>
      <c r="D794" s="519"/>
      <c r="E794" s="519"/>
      <c r="F794" s="519">
        <v>2</v>
      </c>
      <c r="G794" s="519"/>
      <c r="H794" s="519">
        <v>18</v>
      </c>
      <c r="I794" s="519">
        <v>2</v>
      </c>
      <c r="J794" s="519" t="str">
        <f t="shared" si="39"/>
        <v>SDN10021802</v>
      </c>
      <c r="K794" s="519">
        <v>965</v>
      </c>
      <c r="M794" s="337"/>
      <c r="N794" s="519" t="s">
        <v>1063</v>
      </c>
      <c r="O794" s="519" t="s">
        <v>1059</v>
      </c>
      <c r="P794" s="519">
        <v>31</v>
      </c>
      <c r="Q794" s="521" t="str">
        <f t="shared" si="37"/>
        <v>SDN300131</v>
      </c>
      <c r="R794" s="519">
        <v>0</v>
      </c>
      <c r="S794" s="519">
        <v>44</v>
      </c>
      <c r="T794" s="519">
        <v>87</v>
      </c>
      <c r="U794" s="519">
        <v>132</v>
      </c>
      <c r="V794" s="519">
        <v>179</v>
      </c>
      <c r="W794" s="519">
        <v>226</v>
      </c>
      <c r="X794" s="519">
        <v>274</v>
      </c>
      <c r="Y794" s="519">
        <v>323</v>
      </c>
      <c r="Z794" s="519">
        <v>373</v>
      </c>
      <c r="AA794" s="519">
        <v>566</v>
      </c>
      <c r="AB794" s="519">
        <v>637</v>
      </c>
      <c r="AC794" s="519">
        <v>709</v>
      </c>
      <c r="AD794" s="519">
        <v>784</v>
      </c>
      <c r="AE794" s="519">
        <v>862</v>
      </c>
      <c r="AF794" s="519">
        <v>943</v>
      </c>
      <c r="AG794" s="519">
        <v>1016</v>
      </c>
      <c r="AH794" s="519">
        <v>1091</v>
      </c>
      <c r="AI794" s="519">
        <v>1170</v>
      </c>
      <c r="AJ794" s="519">
        <v>1254</v>
      </c>
      <c r="AK794" s="519">
        <v>1345</v>
      </c>
      <c r="AL794" s="519">
        <v>1441</v>
      </c>
      <c r="AM794" s="519">
        <v>1543</v>
      </c>
      <c r="AN794" s="519">
        <v>1652</v>
      </c>
      <c r="AO794" s="519">
        <v>1771</v>
      </c>
      <c r="AP794" s="519">
        <v>1899</v>
      </c>
      <c r="AQ794" s="519">
        <v>2037</v>
      </c>
      <c r="AR794" s="519">
        <v>2187</v>
      </c>
      <c r="AS794" s="519">
        <v>2351</v>
      </c>
      <c r="AT794" s="519">
        <v>2529</v>
      </c>
      <c r="AU794" s="519">
        <v>2727</v>
      </c>
      <c r="AV794" s="519">
        <v>2892</v>
      </c>
      <c r="AW794" s="519">
        <v>3073</v>
      </c>
      <c r="AX794" s="519">
        <v>3277</v>
      </c>
      <c r="AY794" s="519">
        <v>3504</v>
      </c>
      <c r="AZ794" s="519">
        <v>3767</v>
      </c>
      <c r="BA794" s="519">
        <v>4061</v>
      </c>
      <c r="BB794" s="519">
        <v>4396</v>
      </c>
      <c r="BC794" s="519">
        <v>4774</v>
      </c>
      <c r="BD794" s="519">
        <v>5212</v>
      </c>
      <c r="BE794" s="519">
        <v>5728</v>
      </c>
      <c r="BF794" s="519">
        <v>6324</v>
      </c>
      <c r="BG794" s="519">
        <v>7020</v>
      </c>
      <c r="BH794" s="519">
        <v>7842</v>
      </c>
      <c r="BI794" s="519">
        <v>8813</v>
      </c>
      <c r="BJ794" s="519">
        <v>0</v>
      </c>
      <c r="BK794" s="519">
        <v>0</v>
      </c>
      <c r="BL794" s="519">
        <v>0</v>
      </c>
      <c r="BM794" s="519">
        <v>0</v>
      </c>
      <c r="BN794" s="519">
        <v>0</v>
      </c>
      <c r="BO794" s="519">
        <v>0</v>
      </c>
      <c r="BP794" s="519">
        <v>0</v>
      </c>
      <c r="BQ794" s="519">
        <v>0</v>
      </c>
      <c r="BR794" s="519">
        <v>0</v>
      </c>
      <c r="BS794" s="519">
        <v>0</v>
      </c>
      <c r="BT794" s="519">
        <v>0</v>
      </c>
      <c r="BU794" s="519">
        <v>0</v>
      </c>
      <c r="BV794" s="519">
        <v>0</v>
      </c>
      <c r="BW794" s="519">
        <v>0</v>
      </c>
      <c r="BX794" s="519">
        <v>0</v>
      </c>
      <c r="BY794" s="519">
        <v>0</v>
      </c>
      <c r="BZ794" s="519">
        <v>0</v>
      </c>
      <c r="CA794" s="519">
        <v>0</v>
      </c>
      <c r="CB794" s="519">
        <v>0</v>
      </c>
      <c r="CC794" s="519">
        <v>0</v>
      </c>
      <c r="CD794" s="519">
        <v>0</v>
      </c>
      <c r="CE794" s="519">
        <v>0</v>
      </c>
      <c r="CF794" s="519">
        <v>0</v>
      </c>
      <c r="CG794" s="519">
        <v>0</v>
      </c>
      <c r="CH794" s="519">
        <v>0</v>
      </c>
      <c r="CI794" s="519">
        <v>0</v>
      </c>
      <c r="CJ794" s="519">
        <v>0</v>
      </c>
      <c r="CK794" s="519">
        <v>0</v>
      </c>
      <c r="CL794" s="519">
        <v>0</v>
      </c>
      <c r="CM794" s="519">
        <v>0</v>
      </c>
      <c r="CN794" s="519">
        <v>0</v>
      </c>
      <c r="CO794" s="519">
        <v>0</v>
      </c>
      <c r="CP794" s="519">
        <v>0</v>
      </c>
      <c r="CQ794" s="519">
        <v>0</v>
      </c>
      <c r="CR794" s="519">
        <v>0</v>
      </c>
      <c r="CS794" s="519">
        <v>0</v>
      </c>
      <c r="CT794" s="519">
        <v>0</v>
      </c>
      <c r="CU794" s="519">
        <v>0</v>
      </c>
      <c r="CV794" s="519">
        <v>0</v>
      </c>
      <c r="CW794" s="519">
        <v>0</v>
      </c>
      <c r="CX794" s="519">
        <v>0</v>
      </c>
      <c r="CY794" s="519">
        <v>0</v>
      </c>
      <c r="CZ794" s="519">
        <v>0</v>
      </c>
      <c r="DA794" s="519">
        <v>0</v>
      </c>
      <c r="DB794" s="519">
        <v>0</v>
      </c>
      <c r="DC794" s="519">
        <v>0</v>
      </c>
      <c r="DD794" s="519">
        <v>0</v>
      </c>
      <c r="DE794" s="519">
        <v>0</v>
      </c>
      <c r="DF794" s="519">
        <v>0</v>
      </c>
      <c r="DG794" s="519">
        <v>0</v>
      </c>
      <c r="DH794" s="519">
        <v>0</v>
      </c>
      <c r="DI794" s="519">
        <v>0</v>
      </c>
      <c r="DJ794" s="519">
        <v>0</v>
      </c>
      <c r="DK794" s="519">
        <v>0</v>
      </c>
      <c r="DL794" s="519">
        <v>0</v>
      </c>
      <c r="DM794" s="519">
        <v>0</v>
      </c>
      <c r="DN794" s="519">
        <v>0</v>
      </c>
      <c r="DO794" s="519">
        <v>0</v>
      </c>
      <c r="DP794" s="519">
        <v>0</v>
      </c>
      <c r="DQ794" s="519">
        <v>0</v>
      </c>
      <c r="DR794" s="519">
        <v>0</v>
      </c>
      <c r="DS794" s="519">
        <v>0</v>
      </c>
      <c r="DT794" s="519">
        <v>0</v>
      </c>
      <c r="DU794" s="519">
        <v>0</v>
      </c>
      <c r="DV794" s="519">
        <v>0</v>
      </c>
      <c r="DW794" s="519">
        <v>0</v>
      </c>
      <c r="DX794" s="519">
        <v>0</v>
      </c>
      <c r="DZ794" s="337"/>
      <c r="EA794" s="519" t="s">
        <v>1063</v>
      </c>
      <c r="EB794" s="519" t="s">
        <v>1059</v>
      </c>
      <c r="EC794" s="519">
        <v>31</v>
      </c>
      <c r="ED794" s="521" t="str">
        <f t="shared" si="38"/>
        <v>SDN300131</v>
      </c>
      <c r="EE794" s="519">
        <v>0</v>
      </c>
      <c r="EF794" s="519">
        <v>98</v>
      </c>
      <c r="EG794" s="519">
        <v>187</v>
      </c>
      <c r="EH794" s="519">
        <v>273</v>
      </c>
      <c r="EI794" s="519">
        <v>359</v>
      </c>
      <c r="EJ794" s="519">
        <v>439</v>
      </c>
      <c r="EK794" s="519">
        <v>518</v>
      </c>
      <c r="EL794" s="519">
        <v>609</v>
      </c>
      <c r="EM794" s="519">
        <v>716</v>
      </c>
      <c r="EN794" s="519">
        <v>998</v>
      </c>
      <c r="EO794" s="519">
        <v>1098</v>
      </c>
      <c r="EP794" s="519">
        <v>1195</v>
      </c>
      <c r="EQ794" s="519">
        <v>1293</v>
      </c>
      <c r="ER794" s="519">
        <v>1391</v>
      </c>
      <c r="ES794" s="519">
        <v>1491</v>
      </c>
      <c r="ET794" s="519">
        <v>1573</v>
      </c>
      <c r="EU794" s="519">
        <v>1655</v>
      </c>
      <c r="EV794" s="519">
        <v>1740</v>
      </c>
      <c r="EW794" s="519">
        <v>1828</v>
      </c>
      <c r="EX794" s="519">
        <v>1924</v>
      </c>
      <c r="EY794" s="519">
        <v>2023</v>
      </c>
      <c r="EZ794" s="519">
        <v>2126</v>
      </c>
      <c r="FA794" s="519">
        <v>2235</v>
      </c>
      <c r="FB794" s="519">
        <v>2354</v>
      </c>
      <c r="FC794" s="519">
        <v>2480</v>
      </c>
      <c r="FD794" s="519">
        <v>2614</v>
      </c>
      <c r="FE794" s="519">
        <v>2758</v>
      </c>
      <c r="FF794" s="519">
        <v>2913</v>
      </c>
      <c r="FG794" s="519">
        <v>3080</v>
      </c>
      <c r="FH794" s="519">
        <v>0</v>
      </c>
      <c r="FI794" s="519">
        <v>0</v>
      </c>
      <c r="FJ794" s="519">
        <v>0</v>
      </c>
      <c r="FK794" s="519">
        <v>0</v>
      </c>
      <c r="FL794" s="519">
        <v>0</v>
      </c>
      <c r="FM794" s="519">
        <v>0</v>
      </c>
      <c r="FN794" s="519">
        <v>0</v>
      </c>
      <c r="FO794" s="519">
        <v>0</v>
      </c>
      <c r="FP794" s="519">
        <v>0</v>
      </c>
      <c r="FQ794" s="519">
        <v>0</v>
      </c>
      <c r="FR794" s="519">
        <v>0</v>
      </c>
      <c r="FS794" s="519">
        <v>0</v>
      </c>
      <c r="FT794" s="519">
        <v>0</v>
      </c>
      <c r="FU794" s="519">
        <v>0</v>
      </c>
      <c r="FV794" s="519">
        <v>0</v>
      </c>
      <c r="FW794" s="519">
        <v>0</v>
      </c>
      <c r="FX794" s="519">
        <v>0</v>
      </c>
      <c r="FY794" s="519">
        <v>0</v>
      </c>
      <c r="FZ794" s="519">
        <v>0</v>
      </c>
      <c r="GA794" s="519">
        <v>0</v>
      </c>
      <c r="GB794" s="519">
        <v>0</v>
      </c>
      <c r="GC794" s="519">
        <v>0</v>
      </c>
      <c r="GD794" s="519">
        <v>0</v>
      </c>
      <c r="GE794" s="519">
        <v>0</v>
      </c>
      <c r="GF794" s="519">
        <v>0</v>
      </c>
      <c r="GG794" s="519">
        <v>0</v>
      </c>
      <c r="GH794" s="519">
        <v>0</v>
      </c>
      <c r="GI794" s="519">
        <v>0</v>
      </c>
      <c r="GJ794" s="519">
        <v>0</v>
      </c>
      <c r="GK794" s="519">
        <v>0</v>
      </c>
      <c r="GL794" s="519">
        <v>0</v>
      </c>
      <c r="GM794" s="519">
        <v>0</v>
      </c>
      <c r="GN794" s="519">
        <v>0</v>
      </c>
      <c r="GO794" s="519">
        <v>0</v>
      </c>
      <c r="GP794" s="519">
        <v>0</v>
      </c>
      <c r="GQ794" s="519">
        <v>0</v>
      </c>
      <c r="GR794" s="519">
        <v>0</v>
      </c>
      <c r="GS794" s="519">
        <v>0</v>
      </c>
      <c r="GT794" s="519">
        <v>0</v>
      </c>
      <c r="GU794" s="519">
        <v>0</v>
      </c>
      <c r="GV794" s="519">
        <v>0</v>
      </c>
      <c r="GW794" s="519">
        <v>0</v>
      </c>
      <c r="GX794" s="519">
        <v>0</v>
      </c>
      <c r="GY794" s="519">
        <v>0</v>
      </c>
      <c r="GZ794" s="519">
        <v>0</v>
      </c>
      <c r="HA794" s="519">
        <v>0</v>
      </c>
      <c r="HB794" s="519">
        <v>0</v>
      </c>
      <c r="HC794" s="519">
        <v>0</v>
      </c>
      <c r="HD794" s="519">
        <v>0</v>
      </c>
      <c r="HE794" s="519">
        <v>0</v>
      </c>
      <c r="HF794" s="519">
        <v>0</v>
      </c>
      <c r="HG794" s="519">
        <v>0</v>
      </c>
      <c r="HH794" s="519">
        <v>0</v>
      </c>
      <c r="HI794" s="519">
        <v>0</v>
      </c>
      <c r="HJ794" s="519">
        <v>0</v>
      </c>
      <c r="HK794" s="519">
        <v>0</v>
      </c>
      <c r="HL794" s="519">
        <v>0</v>
      </c>
      <c r="HM794" s="519">
        <v>0</v>
      </c>
      <c r="HN794" s="519">
        <v>0</v>
      </c>
      <c r="HO794" s="519">
        <v>0</v>
      </c>
      <c r="HP794" s="519">
        <v>0</v>
      </c>
      <c r="HQ794" s="519">
        <v>0</v>
      </c>
      <c r="HR794" s="519">
        <v>0</v>
      </c>
      <c r="HS794" s="519">
        <v>0</v>
      </c>
      <c r="HT794" s="519">
        <v>0</v>
      </c>
      <c r="HU794" s="519">
        <v>0</v>
      </c>
      <c r="HV794" s="519">
        <v>0</v>
      </c>
      <c r="HW794" s="519">
        <v>0</v>
      </c>
      <c r="HX794" s="519">
        <v>0</v>
      </c>
      <c r="HY794" s="519">
        <v>0</v>
      </c>
      <c r="HZ794" s="519">
        <v>0</v>
      </c>
      <c r="IA794" s="519">
        <v>0</v>
      </c>
      <c r="IB794" s="519">
        <v>0</v>
      </c>
      <c r="IC794" s="519">
        <v>0</v>
      </c>
      <c r="ID794" s="519">
        <v>0</v>
      </c>
      <c r="IE794" s="519">
        <v>0</v>
      </c>
      <c r="IF794" s="519">
        <v>0</v>
      </c>
      <c r="IG794" s="519">
        <v>0</v>
      </c>
      <c r="IH794" s="519">
        <v>0</v>
      </c>
      <c r="II794" s="519">
        <v>0</v>
      </c>
      <c r="IJ794" s="519">
        <v>0</v>
      </c>
      <c r="IK794" s="519">
        <v>0</v>
      </c>
    </row>
    <row r="795" spans="2:245" hidden="1">
      <c r="B795" s="519" t="s">
        <v>1058</v>
      </c>
      <c r="C795" s="519"/>
      <c r="D795" s="519"/>
      <c r="E795" s="519"/>
      <c r="F795" s="519">
        <v>2</v>
      </c>
      <c r="G795" s="519"/>
      <c r="H795" s="519">
        <v>18</v>
      </c>
      <c r="I795" s="519">
        <v>3</v>
      </c>
      <c r="J795" s="519" t="str">
        <f t="shared" si="39"/>
        <v>SDN10021803</v>
      </c>
      <c r="K795" s="519">
        <v>965</v>
      </c>
      <c r="M795" s="337"/>
      <c r="N795" s="519" t="s">
        <v>1063</v>
      </c>
      <c r="O795" s="519" t="s">
        <v>1059</v>
      </c>
      <c r="P795" s="519">
        <v>32</v>
      </c>
      <c r="Q795" s="521" t="str">
        <f t="shared" si="37"/>
        <v>SDN300132</v>
      </c>
      <c r="R795" s="519">
        <v>0</v>
      </c>
      <c r="S795" s="519">
        <v>41</v>
      </c>
      <c r="T795" s="519">
        <v>83</v>
      </c>
      <c r="U795" s="519">
        <v>125</v>
      </c>
      <c r="V795" s="519">
        <v>168</v>
      </c>
      <c r="W795" s="519">
        <v>212</v>
      </c>
      <c r="X795" s="519">
        <v>257</v>
      </c>
      <c r="Y795" s="519">
        <v>304</v>
      </c>
      <c r="Z795" s="519">
        <v>351</v>
      </c>
      <c r="AA795" s="519">
        <v>533</v>
      </c>
      <c r="AB795" s="519">
        <v>600</v>
      </c>
      <c r="AC795" s="519">
        <v>668</v>
      </c>
      <c r="AD795" s="519">
        <v>739</v>
      </c>
      <c r="AE795" s="519">
        <v>813</v>
      </c>
      <c r="AF795" s="519">
        <v>890</v>
      </c>
      <c r="AG795" s="519">
        <v>958</v>
      </c>
      <c r="AH795" s="519">
        <v>1030</v>
      </c>
      <c r="AI795" s="519">
        <v>1105</v>
      </c>
      <c r="AJ795" s="519">
        <v>1187</v>
      </c>
      <c r="AK795" s="519">
        <v>1273</v>
      </c>
      <c r="AL795" s="519">
        <v>1364</v>
      </c>
      <c r="AM795" s="519">
        <v>1461</v>
      </c>
      <c r="AN795" s="519">
        <v>1566</v>
      </c>
      <c r="AO795" s="519">
        <v>1681</v>
      </c>
      <c r="AP795" s="519">
        <v>1804</v>
      </c>
      <c r="AQ795" s="519">
        <v>1937</v>
      </c>
      <c r="AR795" s="519">
        <v>2082</v>
      </c>
      <c r="AS795" s="519">
        <v>2240</v>
      </c>
      <c r="AT795" s="519">
        <v>2415</v>
      </c>
      <c r="AU795" s="519">
        <v>2608</v>
      </c>
      <c r="AV795" s="519">
        <v>2767</v>
      </c>
      <c r="AW795" s="519">
        <v>2946</v>
      </c>
      <c r="AX795" s="519">
        <v>3145</v>
      </c>
      <c r="AY795" s="519">
        <v>3375</v>
      </c>
      <c r="AZ795" s="519">
        <v>3633</v>
      </c>
      <c r="BA795" s="519">
        <v>3925</v>
      </c>
      <c r="BB795" s="519">
        <v>4254</v>
      </c>
      <c r="BC795" s="519">
        <v>4633</v>
      </c>
      <c r="BD795" s="519">
        <v>5081</v>
      </c>
      <c r="BE795" s="519">
        <v>5597</v>
      </c>
      <c r="BF795" s="519">
        <v>6199</v>
      </c>
      <c r="BG795" s="519">
        <v>6907</v>
      </c>
      <c r="BH795" s="519">
        <v>7742</v>
      </c>
      <c r="BI795" s="519">
        <v>8765</v>
      </c>
      <c r="BJ795" s="519">
        <v>0</v>
      </c>
      <c r="BK795" s="519">
        <v>0</v>
      </c>
      <c r="BL795" s="519">
        <v>0</v>
      </c>
      <c r="BM795" s="519">
        <v>0</v>
      </c>
      <c r="BN795" s="519">
        <v>0</v>
      </c>
      <c r="BO795" s="519">
        <v>0</v>
      </c>
      <c r="BP795" s="519">
        <v>0</v>
      </c>
      <c r="BQ795" s="519">
        <v>0</v>
      </c>
      <c r="BR795" s="519">
        <v>0</v>
      </c>
      <c r="BS795" s="519">
        <v>0</v>
      </c>
      <c r="BT795" s="519">
        <v>0</v>
      </c>
      <c r="BU795" s="519">
        <v>0</v>
      </c>
      <c r="BV795" s="519">
        <v>0</v>
      </c>
      <c r="BW795" s="519">
        <v>0</v>
      </c>
      <c r="BX795" s="519">
        <v>0</v>
      </c>
      <c r="BY795" s="519">
        <v>0</v>
      </c>
      <c r="BZ795" s="519">
        <v>0</v>
      </c>
      <c r="CA795" s="519">
        <v>0</v>
      </c>
      <c r="CB795" s="519">
        <v>0</v>
      </c>
      <c r="CC795" s="519">
        <v>0</v>
      </c>
      <c r="CD795" s="519">
        <v>0</v>
      </c>
      <c r="CE795" s="519">
        <v>0</v>
      </c>
      <c r="CF795" s="519">
        <v>0</v>
      </c>
      <c r="CG795" s="519">
        <v>0</v>
      </c>
      <c r="CH795" s="519">
        <v>0</v>
      </c>
      <c r="CI795" s="519">
        <v>0</v>
      </c>
      <c r="CJ795" s="519">
        <v>0</v>
      </c>
      <c r="CK795" s="519">
        <v>0</v>
      </c>
      <c r="CL795" s="519">
        <v>0</v>
      </c>
      <c r="CM795" s="519">
        <v>0</v>
      </c>
      <c r="CN795" s="519">
        <v>0</v>
      </c>
      <c r="CO795" s="519">
        <v>0</v>
      </c>
      <c r="CP795" s="519">
        <v>0</v>
      </c>
      <c r="CQ795" s="519">
        <v>0</v>
      </c>
      <c r="CR795" s="519">
        <v>0</v>
      </c>
      <c r="CS795" s="519">
        <v>0</v>
      </c>
      <c r="CT795" s="519">
        <v>0</v>
      </c>
      <c r="CU795" s="519">
        <v>0</v>
      </c>
      <c r="CV795" s="519">
        <v>0</v>
      </c>
      <c r="CW795" s="519">
        <v>0</v>
      </c>
      <c r="CX795" s="519">
        <v>0</v>
      </c>
      <c r="CY795" s="519">
        <v>0</v>
      </c>
      <c r="CZ795" s="519">
        <v>0</v>
      </c>
      <c r="DA795" s="519">
        <v>0</v>
      </c>
      <c r="DB795" s="519">
        <v>0</v>
      </c>
      <c r="DC795" s="519">
        <v>0</v>
      </c>
      <c r="DD795" s="519">
        <v>0</v>
      </c>
      <c r="DE795" s="519">
        <v>0</v>
      </c>
      <c r="DF795" s="519">
        <v>0</v>
      </c>
      <c r="DG795" s="519">
        <v>0</v>
      </c>
      <c r="DH795" s="519">
        <v>0</v>
      </c>
      <c r="DI795" s="519">
        <v>0</v>
      </c>
      <c r="DJ795" s="519">
        <v>0</v>
      </c>
      <c r="DK795" s="519">
        <v>0</v>
      </c>
      <c r="DL795" s="519">
        <v>0</v>
      </c>
      <c r="DM795" s="519">
        <v>0</v>
      </c>
      <c r="DN795" s="519">
        <v>0</v>
      </c>
      <c r="DO795" s="519">
        <v>0</v>
      </c>
      <c r="DP795" s="519">
        <v>0</v>
      </c>
      <c r="DQ795" s="519">
        <v>0</v>
      </c>
      <c r="DR795" s="519">
        <v>0</v>
      </c>
      <c r="DS795" s="519">
        <v>0</v>
      </c>
      <c r="DT795" s="519">
        <v>0</v>
      </c>
      <c r="DU795" s="519">
        <v>0</v>
      </c>
      <c r="DV795" s="519">
        <v>0</v>
      </c>
      <c r="DW795" s="519">
        <v>0</v>
      </c>
      <c r="DX795" s="519">
        <v>0</v>
      </c>
      <c r="DZ795" s="337"/>
      <c r="EA795" s="519" t="s">
        <v>1063</v>
      </c>
      <c r="EB795" s="519" t="s">
        <v>1059</v>
      </c>
      <c r="EC795" s="519">
        <v>32</v>
      </c>
      <c r="ED795" s="521" t="str">
        <f t="shared" si="38"/>
        <v>SDN300132</v>
      </c>
      <c r="EE795" s="519">
        <v>0</v>
      </c>
      <c r="EF795" s="519">
        <v>91</v>
      </c>
      <c r="EG795" s="519">
        <v>176</v>
      </c>
      <c r="EH795" s="519">
        <v>255</v>
      </c>
      <c r="EI795" s="519">
        <v>332</v>
      </c>
      <c r="EJ795" s="519">
        <v>406</v>
      </c>
      <c r="EK795" s="519">
        <v>479</v>
      </c>
      <c r="EL795" s="519">
        <v>556</v>
      </c>
      <c r="EM795" s="519">
        <v>656</v>
      </c>
      <c r="EN795" s="519">
        <v>928</v>
      </c>
      <c r="EO795" s="519">
        <v>1022</v>
      </c>
      <c r="EP795" s="519">
        <v>1113</v>
      </c>
      <c r="EQ795" s="519">
        <v>1205</v>
      </c>
      <c r="ER795" s="519">
        <v>1298</v>
      </c>
      <c r="ES795" s="519">
        <v>1391</v>
      </c>
      <c r="ET795" s="519">
        <v>1468</v>
      </c>
      <c r="EU795" s="519">
        <v>1546</v>
      </c>
      <c r="EV795" s="519">
        <v>1626</v>
      </c>
      <c r="EW795" s="519">
        <v>1714</v>
      </c>
      <c r="EX795" s="519">
        <v>1804</v>
      </c>
      <c r="EY795" s="519">
        <v>1898</v>
      </c>
      <c r="EZ795" s="519">
        <v>1995</v>
      </c>
      <c r="FA795" s="519">
        <v>2101</v>
      </c>
      <c r="FB795" s="519">
        <v>2216</v>
      </c>
      <c r="FC795" s="519">
        <v>2338</v>
      </c>
      <c r="FD795" s="519">
        <v>2467</v>
      </c>
      <c r="FE795" s="519">
        <v>2607</v>
      </c>
      <c r="FF795" s="519">
        <v>2757</v>
      </c>
      <c r="FG795" s="519">
        <v>2922</v>
      </c>
      <c r="FH795" s="519">
        <v>0</v>
      </c>
      <c r="FI795" s="519">
        <v>0</v>
      </c>
      <c r="FJ795" s="519">
        <v>0</v>
      </c>
      <c r="FK795" s="519">
        <v>0</v>
      </c>
      <c r="FL795" s="519">
        <v>0</v>
      </c>
      <c r="FM795" s="519">
        <v>0</v>
      </c>
      <c r="FN795" s="519">
        <v>0</v>
      </c>
      <c r="FO795" s="519">
        <v>0</v>
      </c>
      <c r="FP795" s="519">
        <v>0</v>
      </c>
      <c r="FQ795" s="519">
        <v>0</v>
      </c>
      <c r="FR795" s="519">
        <v>0</v>
      </c>
      <c r="FS795" s="519">
        <v>0</v>
      </c>
      <c r="FT795" s="519">
        <v>0</v>
      </c>
      <c r="FU795" s="519">
        <v>0</v>
      </c>
      <c r="FV795" s="519">
        <v>0</v>
      </c>
      <c r="FW795" s="519">
        <v>0</v>
      </c>
      <c r="FX795" s="519">
        <v>0</v>
      </c>
      <c r="FY795" s="519">
        <v>0</v>
      </c>
      <c r="FZ795" s="519">
        <v>0</v>
      </c>
      <c r="GA795" s="519">
        <v>0</v>
      </c>
      <c r="GB795" s="519">
        <v>0</v>
      </c>
      <c r="GC795" s="519">
        <v>0</v>
      </c>
      <c r="GD795" s="519">
        <v>0</v>
      </c>
      <c r="GE795" s="519">
        <v>0</v>
      </c>
      <c r="GF795" s="519">
        <v>0</v>
      </c>
      <c r="GG795" s="519">
        <v>0</v>
      </c>
      <c r="GH795" s="519">
        <v>0</v>
      </c>
      <c r="GI795" s="519">
        <v>0</v>
      </c>
      <c r="GJ795" s="519">
        <v>0</v>
      </c>
      <c r="GK795" s="519">
        <v>0</v>
      </c>
      <c r="GL795" s="519">
        <v>0</v>
      </c>
      <c r="GM795" s="519">
        <v>0</v>
      </c>
      <c r="GN795" s="519">
        <v>0</v>
      </c>
      <c r="GO795" s="519">
        <v>0</v>
      </c>
      <c r="GP795" s="519">
        <v>0</v>
      </c>
      <c r="GQ795" s="519">
        <v>0</v>
      </c>
      <c r="GR795" s="519">
        <v>0</v>
      </c>
      <c r="GS795" s="519">
        <v>0</v>
      </c>
      <c r="GT795" s="519">
        <v>0</v>
      </c>
      <c r="GU795" s="519">
        <v>0</v>
      </c>
      <c r="GV795" s="519">
        <v>0</v>
      </c>
      <c r="GW795" s="519">
        <v>0</v>
      </c>
      <c r="GX795" s="519">
        <v>0</v>
      </c>
      <c r="GY795" s="519">
        <v>0</v>
      </c>
      <c r="GZ795" s="519">
        <v>0</v>
      </c>
      <c r="HA795" s="519">
        <v>0</v>
      </c>
      <c r="HB795" s="519">
        <v>0</v>
      </c>
      <c r="HC795" s="519">
        <v>0</v>
      </c>
      <c r="HD795" s="519">
        <v>0</v>
      </c>
      <c r="HE795" s="519">
        <v>0</v>
      </c>
      <c r="HF795" s="519">
        <v>0</v>
      </c>
      <c r="HG795" s="519">
        <v>0</v>
      </c>
      <c r="HH795" s="519">
        <v>0</v>
      </c>
      <c r="HI795" s="519">
        <v>0</v>
      </c>
      <c r="HJ795" s="519">
        <v>0</v>
      </c>
      <c r="HK795" s="519">
        <v>0</v>
      </c>
      <c r="HL795" s="519">
        <v>0</v>
      </c>
      <c r="HM795" s="519">
        <v>0</v>
      </c>
      <c r="HN795" s="519">
        <v>0</v>
      </c>
      <c r="HO795" s="519">
        <v>0</v>
      </c>
      <c r="HP795" s="519">
        <v>0</v>
      </c>
      <c r="HQ795" s="519">
        <v>0</v>
      </c>
      <c r="HR795" s="519">
        <v>0</v>
      </c>
      <c r="HS795" s="519">
        <v>0</v>
      </c>
      <c r="HT795" s="519">
        <v>0</v>
      </c>
      <c r="HU795" s="519">
        <v>0</v>
      </c>
      <c r="HV795" s="519">
        <v>0</v>
      </c>
      <c r="HW795" s="519">
        <v>0</v>
      </c>
      <c r="HX795" s="519">
        <v>0</v>
      </c>
      <c r="HY795" s="519">
        <v>0</v>
      </c>
      <c r="HZ795" s="519">
        <v>0</v>
      </c>
      <c r="IA795" s="519">
        <v>0</v>
      </c>
      <c r="IB795" s="519">
        <v>0</v>
      </c>
      <c r="IC795" s="519">
        <v>0</v>
      </c>
      <c r="ID795" s="519">
        <v>0</v>
      </c>
      <c r="IE795" s="519">
        <v>0</v>
      </c>
      <c r="IF795" s="519">
        <v>0</v>
      </c>
      <c r="IG795" s="519">
        <v>0</v>
      </c>
      <c r="IH795" s="519">
        <v>0</v>
      </c>
      <c r="II795" s="519">
        <v>0</v>
      </c>
      <c r="IJ795" s="519">
        <v>0</v>
      </c>
      <c r="IK795" s="519">
        <v>0</v>
      </c>
    </row>
    <row r="796" spans="2:245" hidden="1">
      <c r="B796" s="519" t="s">
        <v>1058</v>
      </c>
      <c r="C796" s="519"/>
      <c r="D796" s="519"/>
      <c r="E796" s="519"/>
      <c r="F796" s="519">
        <v>2</v>
      </c>
      <c r="G796" s="519"/>
      <c r="H796" s="519">
        <v>18</v>
      </c>
      <c r="I796" s="519">
        <v>4</v>
      </c>
      <c r="J796" s="519" t="str">
        <f t="shared" si="39"/>
        <v>SDN10021804</v>
      </c>
      <c r="K796" s="519">
        <v>965</v>
      </c>
      <c r="M796" s="337"/>
      <c r="N796" s="519" t="s">
        <v>1063</v>
      </c>
      <c r="O796" s="519" t="s">
        <v>1059</v>
      </c>
      <c r="P796" s="519">
        <v>33</v>
      </c>
      <c r="Q796" s="521" t="str">
        <f t="shared" si="37"/>
        <v>SDN300133</v>
      </c>
      <c r="R796" s="519">
        <v>0</v>
      </c>
      <c r="S796" s="519">
        <v>39</v>
      </c>
      <c r="T796" s="519">
        <v>80</v>
      </c>
      <c r="U796" s="519">
        <v>120</v>
      </c>
      <c r="V796" s="519">
        <v>161</v>
      </c>
      <c r="W796" s="519">
        <v>203</v>
      </c>
      <c r="X796" s="519">
        <v>247</v>
      </c>
      <c r="Y796" s="519">
        <v>291</v>
      </c>
      <c r="Z796" s="519">
        <v>337</v>
      </c>
      <c r="AA796" s="519">
        <v>511</v>
      </c>
      <c r="AB796" s="519">
        <v>575</v>
      </c>
      <c r="AC796" s="519">
        <v>641</v>
      </c>
      <c r="AD796" s="519">
        <v>709</v>
      </c>
      <c r="AE796" s="519">
        <v>780</v>
      </c>
      <c r="AF796" s="519">
        <v>854</v>
      </c>
      <c r="AG796" s="519">
        <v>920</v>
      </c>
      <c r="AH796" s="519">
        <v>989</v>
      </c>
      <c r="AI796" s="519">
        <v>1064</v>
      </c>
      <c r="AJ796" s="519">
        <v>1143</v>
      </c>
      <c r="AK796" s="519">
        <v>1226</v>
      </c>
      <c r="AL796" s="519">
        <v>1314</v>
      </c>
      <c r="AM796" s="519">
        <v>1409</v>
      </c>
      <c r="AN796" s="519">
        <v>1513</v>
      </c>
      <c r="AO796" s="519">
        <v>1624</v>
      </c>
      <c r="AP796" s="519">
        <v>1745</v>
      </c>
      <c r="AQ796" s="519">
        <v>1876</v>
      </c>
      <c r="AR796" s="519">
        <v>2019</v>
      </c>
      <c r="AS796" s="519">
        <v>2177</v>
      </c>
      <c r="AT796" s="519">
        <v>2350</v>
      </c>
      <c r="AU796" s="519">
        <v>2539</v>
      </c>
      <c r="AV796" s="519">
        <v>2698</v>
      </c>
      <c r="AW796" s="519">
        <v>2875</v>
      </c>
      <c r="AX796" s="519">
        <v>3080</v>
      </c>
      <c r="AY796" s="519">
        <v>3308</v>
      </c>
      <c r="AZ796" s="519">
        <v>3567</v>
      </c>
      <c r="BA796" s="519">
        <v>3857</v>
      </c>
      <c r="BB796" s="519">
        <v>4191</v>
      </c>
      <c r="BC796" s="519">
        <v>4586</v>
      </c>
      <c r="BD796" s="519">
        <v>5038</v>
      </c>
      <c r="BE796" s="519">
        <v>5565</v>
      </c>
      <c r="BF796" s="519">
        <v>6183</v>
      </c>
      <c r="BG796" s="519">
        <v>6910</v>
      </c>
      <c r="BH796" s="519">
        <v>7804</v>
      </c>
      <c r="BI796" s="519">
        <v>8880</v>
      </c>
      <c r="BJ796" s="519">
        <v>0</v>
      </c>
      <c r="BK796" s="519">
        <v>0</v>
      </c>
      <c r="BL796" s="519">
        <v>0</v>
      </c>
      <c r="BM796" s="519">
        <v>0</v>
      </c>
      <c r="BN796" s="519">
        <v>0</v>
      </c>
      <c r="BO796" s="519">
        <v>0</v>
      </c>
      <c r="BP796" s="519">
        <v>0</v>
      </c>
      <c r="BQ796" s="519">
        <v>0</v>
      </c>
      <c r="BR796" s="519">
        <v>0</v>
      </c>
      <c r="BS796" s="519">
        <v>0</v>
      </c>
      <c r="BT796" s="519">
        <v>0</v>
      </c>
      <c r="BU796" s="519">
        <v>0</v>
      </c>
      <c r="BV796" s="519">
        <v>0</v>
      </c>
      <c r="BW796" s="519">
        <v>0</v>
      </c>
      <c r="BX796" s="519">
        <v>0</v>
      </c>
      <c r="BY796" s="519">
        <v>0</v>
      </c>
      <c r="BZ796" s="519">
        <v>0</v>
      </c>
      <c r="CA796" s="519">
        <v>0</v>
      </c>
      <c r="CB796" s="519">
        <v>0</v>
      </c>
      <c r="CC796" s="519">
        <v>0</v>
      </c>
      <c r="CD796" s="519">
        <v>0</v>
      </c>
      <c r="CE796" s="519">
        <v>0</v>
      </c>
      <c r="CF796" s="519">
        <v>0</v>
      </c>
      <c r="CG796" s="519">
        <v>0</v>
      </c>
      <c r="CH796" s="519">
        <v>0</v>
      </c>
      <c r="CI796" s="519">
        <v>0</v>
      </c>
      <c r="CJ796" s="519">
        <v>0</v>
      </c>
      <c r="CK796" s="519">
        <v>0</v>
      </c>
      <c r="CL796" s="519">
        <v>0</v>
      </c>
      <c r="CM796" s="519">
        <v>0</v>
      </c>
      <c r="CN796" s="519">
        <v>0</v>
      </c>
      <c r="CO796" s="519">
        <v>0</v>
      </c>
      <c r="CP796" s="519">
        <v>0</v>
      </c>
      <c r="CQ796" s="519">
        <v>0</v>
      </c>
      <c r="CR796" s="519">
        <v>0</v>
      </c>
      <c r="CS796" s="519">
        <v>0</v>
      </c>
      <c r="CT796" s="519">
        <v>0</v>
      </c>
      <c r="CU796" s="519">
        <v>0</v>
      </c>
      <c r="CV796" s="519">
        <v>0</v>
      </c>
      <c r="CW796" s="519">
        <v>0</v>
      </c>
      <c r="CX796" s="519">
        <v>0</v>
      </c>
      <c r="CY796" s="519">
        <v>0</v>
      </c>
      <c r="CZ796" s="519">
        <v>0</v>
      </c>
      <c r="DA796" s="519">
        <v>0</v>
      </c>
      <c r="DB796" s="519">
        <v>0</v>
      </c>
      <c r="DC796" s="519">
        <v>0</v>
      </c>
      <c r="DD796" s="519">
        <v>0</v>
      </c>
      <c r="DE796" s="519">
        <v>0</v>
      </c>
      <c r="DF796" s="519">
        <v>0</v>
      </c>
      <c r="DG796" s="519">
        <v>0</v>
      </c>
      <c r="DH796" s="519">
        <v>0</v>
      </c>
      <c r="DI796" s="519">
        <v>0</v>
      </c>
      <c r="DJ796" s="519">
        <v>0</v>
      </c>
      <c r="DK796" s="519">
        <v>0</v>
      </c>
      <c r="DL796" s="519">
        <v>0</v>
      </c>
      <c r="DM796" s="519">
        <v>0</v>
      </c>
      <c r="DN796" s="519">
        <v>0</v>
      </c>
      <c r="DO796" s="519">
        <v>0</v>
      </c>
      <c r="DP796" s="519">
        <v>0</v>
      </c>
      <c r="DQ796" s="519">
        <v>0</v>
      </c>
      <c r="DR796" s="519">
        <v>0</v>
      </c>
      <c r="DS796" s="519">
        <v>0</v>
      </c>
      <c r="DT796" s="519">
        <v>0</v>
      </c>
      <c r="DU796" s="519">
        <v>0</v>
      </c>
      <c r="DV796" s="519">
        <v>0</v>
      </c>
      <c r="DW796" s="519">
        <v>0</v>
      </c>
      <c r="DX796" s="519">
        <v>0</v>
      </c>
      <c r="DZ796" s="337"/>
      <c r="EA796" s="519" t="s">
        <v>1063</v>
      </c>
      <c r="EB796" s="519" t="s">
        <v>1059</v>
      </c>
      <c r="EC796" s="519">
        <v>33</v>
      </c>
      <c r="ED796" s="521" t="str">
        <f t="shared" si="38"/>
        <v>SDN300133</v>
      </c>
      <c r="EE796" s="519">
        <v>0</v>
      </c>
      <c r="EF796" s="519">
        <v>84</v>
      </c>
      <c r="EG796" s="519">
        <v>166</v>
      </c>
      <c r="EH796" s="519">
        <v>240</v>
      </c>
      <c r="EI796" s="519">
        <v>312</v>
      </c>
      <c r="EJ796" s="519">
        <v>381</v>
      </c>
      <c r="EK796" s="519">
        <v>451</v>
      </c>
      <c r="EL796" s="519">
        <v>520</v>
      </c>
      <c r="EM796" s="519">
        <v>609</v>
      </c>
      <c r="EN796" s="519">
        <v>872</v>
      </c>
      <c r="EO796" s="519">
        <v>960</v>
      </c>
      <c r="EP796" s="519">
        <v>1047</v>
      </c>
      <c r="EQ796" s="519">
        <v>1133</v>
      </c>
      <c r="ER796" s="519">
        <v>1221</v>
      </c>
      <c r="ES796" s="519">
        <v>1309</v>
      </c>
      <c r="ET796" s="519">
        <v>1382</v>
      </c>
      <c r="EU796" s="519">
        <v>1456</v>
      </c>
      <c r="EV796" s="519">
        <v>1536</v>
      </c>
      <c r="EW796" s="519">
        <v>1619</v>
      </c>
      <c r="EX796" s="519">
        <v>1704</v>
      </c>
      <c r="EY796" s="519">
        <v>1793</v>
      </c>
      <c r="EZ796" s="519">
        <v>1887</v>
      </c>
      <c r="FA796" s="519">
        <v>1991</v>
      </c>
      <c r="FB796" s="519">
        <v>2099</v>
      </c>
      <c r="FC796" s="519">
        <v>2216</v>
      </c>
      <c r="FD796" s="519">
        <v>2341</v>
      </c>
      <c r="FE796" s="519">
        <v>2476</v>
      </c>
      <c r="FF796" s="519">
        <v>2624</v>
      </c>
      <c r="FG796" s="519">
        <v>2782</v>
      </c>
      <c r="FH796" s="519">
        <v>0</v>
      </c>
      <c r="FI796" s="519">
        <v>0</v>
      </c>
      <c r="FJ796" s="519">
        <v>0</v>
      </c>
      <c r="FK796" s="519">
        <v>0</v>
      </c>
      <c r="FL796" s="519">
        <v>0</v>
      </c>
      <c r="FM796" s="519">
        <v>0</v>
      </c>
      <c r="FN796" s="519">
        <v>0</v>
      </c>
      <c r="FO796" s="519">
        <v>0</v>
      </c>
      <c r="FP796" s="519">
        <v>0</v>
      </c>
      <c r="FQ796" s="519">
        <v>0</v>
      </c>
      <c r="FR796" s="519">
        <v>0</v>
      </c>
      <c r="FS796" s="519">
        <v>0</v>
      </c>
      <c r="FT796" s="519">
        <v>0</v>
      </c>
      <c r="FU796" s="519">
        <v>0</v>
      </c>
      <c r="FV796" s="519">
        <v>0</v>
      </c>
      <c r="FW796" s="519">
        <v>0</v>
      </c>
      <c r="FX796" s="519">
        <v>0</v>
      </c>
      <c r="FY796" s="519">
        <v>0</v>
      </c>
      <c r="FZ796" s="519">
        <v>0</v>
      </c>
      <c r="GA796" s="519">
        <v>0</v>
      </c>
      <c r="GB796" s="519">
        <v>0</v>
      </c>
      <c r="GC796" s="519">
        <v>0</v>
      </c>
      <c r="GD796" s="519">
        <v>0</v>
      </c>
      <c r="GE796" s="519">
        <v>0</v>
      </c>
      <c r="GF796" s="519">
        <v>0</v>
      </c>
      <c r="GG796" s="519">
        <v>0</v>
      </c>
      <c r="GH796" s="519">
        <v>0</v>
      </c>
      <c r="GI796" s="519">
        <v>0</v>
      </c>
      <c r="GJ796" s="519">
        <v>0</v>
      </c>
      <c r="GK796" s="519">
        <v>0</v>
      </c>
      <c r="GL796" s="519">
        <v>0</v>
      </c>
      <c r="GM796" s="519">
        <v>0</v>
      </c>
      <c r="GN796" s="519">
        <v>0</v>
      </c>
      <c r="GO796" s="519">
        <v>0</v>
      </c>
      <c r="GP796" s="519">
        <v>0</v>
      </c>
      <c r="GQ796" s="519">
        <v>0</v>
      </c>
      <c r="GR796" s="519">
        <v>0</v>
      </c>
      <c r="GS796" s="519">
        <v>0</v>
      </c>
      <c r="GT796" s="519">
        <v>0</v>
      </c>
      <c r="GU796" s="519">
        <v>0</v>
      </c>
      <c r="GV796" s="519">
        <v>0</v>
      </c>
      <c r="GW796" s="519">
        <v>0</v>
      </c>
      <c r="GX796" s="519">
        <v>0</v>
      </c>
      <c r="GY796" s="519">
        <v>0</v>
      </c>
      <c r="GZ796" s="519">
        <v>0</v>
      </c>
      <c r="HA796" s="519">
        <v>0</v>
      </c>
      <c r="HB796" s="519">
        <v>0</v>
      </c>
      <c r="HC796" s="519">
        <v>0</v>
      </c>
      <c r="HD796" s="519">
        <v>0</v>
      </c>
      <c r="HE796" s="519">
        <v>0</v>
      </c>
      <c r="HF796" s="519">
        <v>0</v>
      </c>
      <c r="HG796" s="519">
        <v>0</v>
      </c>
      <c r="HH796" s="519">
        <v>0</v>
      </c>
      <c r="HI796" s="519">
        <v>0</v>
      </c>
      <c r="HJ796" s="519">
        <v>0</v>
      </c>
      <c r="HK796" s="519">
        <v>0</v>
      </c>
      <c r="HL796" s="519">
        <v>0</v>
      </c>
      <c r="HM796" s="519">
        <v>0</v>
      </c>
      <c r="HN796" s="519">
        <v>0</v>
      </c>
      <c r="HO796" s="519">
        <v>0</v>
      </c>
      <c r="HP796" s="519">
        <v>0</v>
      </c>
      <c r="HQ796" s="519">
        <v>0</v>
      </c>
      <c r="HR796" s="519">
        <v>0</v>
      </c>
      <c r="HS796" s="519">
        <v>0</v>
      </c>
      <c r="HT796" s="519">
        <v>0</v>
      </c>
      <c r="HU796" s="519">
        <v>0</v>
      </c>
      <c r="HV796" s="519">
        <v>0</v>
      </c>
      <c r="HW796" s="519">
        <v>0</v>
      </c>
      <c r="HX796" s="519">
        <v>0</v>
      </c>
      <c r="HY796" s="519">
        <v>0</v>
      </c>
      <c r="HZ796" s="519">
        <v>0</v>
      </c>
      <c r="IA796" s="519">
        <v>0</v>
      </c>
      <c r="IB796" s="519">
        <v>0</v>
      </c>
      <c r="IC796" s="519">
        <v>0</v>
      </c>
      <c r="ID796" s="519">
        <v>0</v>
      </c>
      <c r="IE796" s="519">
        <v>0</v>
      </c>
      <c r="IF796" s="519">
        <v>0</v>
      </c>
      <c r="IG796" s="519">
        <v>0</v>
      </c>
      <c r="IH796" s="519">
        <v>0</v>
      </c>
      <c r="II796" s="519">
        <v>0</v>
      </c>
      <c r="IJ796" s="519">
        <v>0</v>
      </c>
      <c r="IK796" s="519">
        <v>0</v>
      </c>
    </row>
    <row r="797" spans="2:245" hidden="1">
      <c r="B797" s="519" t="s">
        <v>1058</v>
      </c>
      <c r="C797" s="519"/>
      <c r="D797" s="519"/>
      <c r="E797" s="519"/>
      <c r="F797" s="519">
        <v>2</v>
      </c>
      <c r="G797" s="519"/>
      <c r="H797" s="519">
        <v>18</v>
      </c>
      <c r="I797" s="519">
        <v>5</v>
      </c>
      <c r="J797" s="519" t="str">
        <f t="shared" si="39"/>
        <v>SDN10021805</v>
      </c>
      <c r="K797" s="519">
        <v>965</v>
      </c>
      <c r="M797" s="337"/>
      <c r="N797" s="519" t="s">
        <v>1063</v>
      </c>
      <c r="O797" s="519" t="s">
        <v>1059</v>
      </c>
      <c r="P797" s="519">
        <v>34</v>
      </c>
      <c r="Q797" s="521" t="str">
        <f t="shared" si="37"/>
        <v>SDN300134</v>
      </c>
      <c r="R797" s="519">
        <v>0</v>
      </c>
      <c r="S797" s="519">
        <v>39</v>
      </c>
      <c r="T797" s="519">
        <v>78</v>
      </c>
      <c r="U797" s="519">
        <v>118</v>
      </c>
      <c r="V797" s="519">
        <v>158</v>
      </c>
      <c r="W797" s="519">
        <v>200</v>
      </c>
      <c r="X797" s="519">
        <v>242</v>
      </c>
      <c r="Y797" s="519">
        <v>286</v>
      </c>
      <c r="Z797" s="519">
        <v>331</v>
      </c>
      <c r="AA797" s="519">
        <v>502</v>
      </c>
      <c r="AB797" s="519">
        <v>564</v>
      </c>
      <c r="AC797" s="519">
        <v>630</v>
      </c>
      <c r="AD797" s="519">
        <v>697</v>
      </c>
      <c r="AE797" s="519">
        <v>767</v>
      </c>
      <c r="AF797" s="519">
        <v>840</v>
      </c>
      <c r="AG797" s="519">
        <v>906</v>
      </c>
      <c r="AH797" s="519">
        <v>976</v>
      </c>
      <c r="AI797" s="519">
        <v>1050</v>
      </c>
      <c r="AJ797" s="519">
        <v>1128</v>
      </c>
      <c r="AK797" s="519">
        <v>1211</v>
      </c>
      <c r="AL797" s="519">
        <v>1300</v>
      </c>
      <c r="AM797" s="519">
        <v>1396</v>
      </c>
      <c r="AN797" s="519">
        <v>1499</v>
      </c>
      <c r="AO797" s="519">
        <v>1611</v>
      </c>
      <c r="AP797" s="519">
        <v>1734</v>
      </c>
      <c r="AQ797" s="519">
        <v>1867</v>
      </c>
      <c r="AR797" s="519">
        <v>2013</v>
      </c>
      <c r="AS797" s="519">
        <v>2174</v>
      </c>
      <c r="AT797" s="519">
        <v>2348</v>
      </c>
      <c r="AU797" s="519">
        <v>2539</v>
      </c>
      <c r="AV797" s="519">
        <v>2700</v>
      </c>
      <c r="AW797" s="519">
        <v>2886</v>
      </c>
      <c r="AX797" s="519">
        <v>3094</v>
      </c>
      <c r="AY797" s="519">
        <v>3328</v>
      </c>
      <c r="AZ797" s="519">
        <v>3590</v>
      </c>
      <c r="BA797" s="519">
        <v>3890</v>
      </c>
      <c r="BB797" s="519">
        <v>4245</v>
      </c>
      <c r="BC797" s="519">
        <v>4650</v>
      </c>
      <c r="BD797" s="519">
        <v>5121</v>
      </c>
      <c r="BE797" s="519">
        <v>5671</v>
      </c>
      <c r="BF797" s="519">
        <v>6317</v>
      </c>
      <c r="BG797" s="519">
        <v>7113</v>
      </c>
      <c r="BH797" s="519">
        <v>8070</v>
      </c>
      <c r="BI797" s="519">
        <v>9204</v>
      </c>
      <c r="BJ797" s="519">
        <v>0</v>
      </c>
      <c r="BK797" s="519">
        <v>0</v>
      </c>
      <c r="BL797" s="519">
        <v>0</v>
      </c>
      <c r="BM797" s="519">
        <v>0</v>
      </c>
      <c r="BN797" s="519">
        <v>0</v>
      </c>
      <c r="BO797" s="519">
        <v>0</v>
      </c>
      <c r="BP797" s="519">
        <v>0</v>
      </c>
      <c r="BQ797" s="519">
        <v>0</v>
      </c>
      <c r="BR797" s="519">
        <v>0</v>
      </c>
      <c r="BS797" s="519">
        <v>0</v>
      </c>
      <c r="BT797" s="519">
        <v>0</v>
      </c>
      <c r="BU797" s="519">
        <v>0</v>
      </c>
      <c r="BV797" s="519">
        <v>0</v>
      </c>
      <c r="BW797" s="519">
        <v>0</v>
      </c>
      <c r="BX797" s="519">
        <v>0</v>
      </c>
      <c r="BY797" s="519">
        <v>0</v>
      </c>
      <c r="BZ797" s="519">
        <v>0</v>
      </c>
      <c r="CA797" s="519">
        <v>0</v>
      </c>
      <c r="CB797" s="519">
        <v>0</v>
      </c>
      <c r="CC797" s="519">
        <v>0</v>
      </c>
      <c r="CD797" s="519">
        <v>0</v>
      </c>
      <c r="CE797" s="519">
        <v>0</v>
      </c>
      <c r="CF797" s="519">
        <v>0</v>
      </c>
      <c r="CG797" s="519">
        <v>0</v>
      </c>
      <c r="CH797" s="519">
        <v>0</v>
      </c>
      <c r="CI797" s="519">
        <v>0</v>
      </c>
      <c r="CJ797" s="519">
        <v>0</v>
      </c>
      <c r="CK797" s="519">
        <v>0</v>
      </c>
      <c r="CL797" s="519">
        <v>0</v>
      </c>
      <c r="CM797" s="519">
        <v>0</v>
      </c>
      <c r="CN797" s="519">
        <v>0</v>
      </c>
      <c r="CO797" s="519">
        <v>0</v>
      </c>
      <c r="CP797" s="519">
        <v>0</v>
      </c>
      <c r="CQ797" s="519">
        <v>0</v>
      </c>
      <c r="CR797" s="519">
        <v>0</v>
      </c>
      <c r="CS797" s="519">
        <v>0</v>
      </c>
      <c r="CT797" s="519">
        <v>0</v>
      </c>
      <c r="CU797" s="519">
        <v>0</v>
      </c>
      <c r="CV797" s="519">
        <v>0</v>
      </c>
      <c r="CW797" s="519">
        <v>0</v>
      </c>
      <c r="CX797" s="519">
        <v>0</v>
      </c>
      <c r="CY797" s="519">
        <v>0</v>
      </c>
      <c r="CZ797" s="519">
        <v>0</v>
      </c>
      <c r="DA797" s="519">
        <v>0</v>
      </c>
      <c r="DB797" s="519">
        <v>0</v>
      </c>
      <c r="DC797" s="519">
        <v>0</v>
      </c>
      <c r="DD797" s="519">
        <v>0</v>
      </c>
      <c r="DE797" s="519">
        <v>0</v>
      </c>
      <c r="DF797" s="519">
        <v>0</v>
      </c>
      <c r="DG797" s="519">
        <v>0</v>
      </c>
      <c r="DH797" s="519">
        <v>0</v>
      </c>
      <c r="DI797" s="519">
        <v>0</v>
      </c>
      <c r="DJ797" s="519">
        <v>0</v>
      </c>
      <c r="DK797" s="519">
        <v>0</v>
      </c>
      <c r="DL797" s="519">
        <v>0</v>
      </c>
      <c r="DM797" s="519">
        <v>0</v>
      </c>
      <c r="DN797" s="519">
        <v>0</v>
      </c>
      <c r="DO797" s="519">
        <v>0</v>
      </c>
      <c r="DP797" s="519">
        <v>0</v>
      </c>
      <c r="DQ797" s="519">
        <v>0</v>
      </c>
      <c r="DR797" s="519">
        <v>0</v>
      </c>
      <c r="DS797" s="519">
        <v>0</v>
      </c>
      <c r="DT797" s="519">
        <v>0</v>
      </c>
      <c r="DU797" s="519">
        <v>0</v>
      </c>
      <c r="DV797" s="519">
        <v>0</v>
      </c>
      <c r="DW797" s="519">
        <v>0</v>
      </c>
      <c r="DX797" s="519">
        <v>0</v>
      </c>
      <c r="DZ797" s="337"/>
      <c r="EA797" s="519" t="s">
        <v>1063</v>
      </c>
      <c r="EB797" s="519" t="s">
        <v>1059</v>
      </c>
      <c r="EC797" s="519">
        <v>34</v>
      </c>
      <c r="ED797" s="521" t="str">
        <f t="shared" si="38"/>
        <v>SDN300134</v>
      </c>
      <c r="EE797" s="519">
        <v>0</v>
      </c>
      <c r="EF797" s="519">
        <v>82</v>
      </c>
      <c r="EG797" s="519">
        <v>157</v>
      </c>
      <c r="EH797" s="519">
        <v>228</v>
      </c>
      <c r="EI797" s="519">
        <v>296</v>
      </c>
      <c r="EJ797" s="519">
        <v>363</v>
      </c>
      <c r="EK797" s="519">
        <v>428</v>
      </c>
      <c r="EL797" s="519">
        <v>494</v>
      </c>
      <c r="EM797" s="519">
        <v>576</v>
      </c>
      <c r="EN797" s="519">
        <v>829</v>
      </c>
      <c r="EO797" s="519">
        <v>910</v>
      </c>
      <c r="EP797" s="519">
        <v>995</v>
      </c>
      <c r="EQ797" s="519">
        <v>1077</v>
      </c>
      <c r="ER797" s="519">
        <v>1161</v>
      </c>
      <c r="ES797" s="519">
        <v>1245</v>
      </c>
      <c r="ET797" s="519">
        <v>1315</v>
      </c>
      <c r="EU797" s="519">
        <v>1389</v>
      </c>
      <c r="EV797" s="519">
        <v>1464</v>
      </c>
      <c r="EW797" s="519">
        <v>1543</v>
      </c>
      <c r="EX797" s="519">
        <v>1624</v>
      </c>
      <c r="EY797" s="519">
        <v>1710</v>
      </c>
      <c r="EZ797" s="519">
        <v>1802</v>
      </c>
      <c r="FA797" s="519">
        <v>1898</v>
      </c>
      <c r="FB797" s="519">
        <v>2002</v>
      </c>
      <c r="FC797" s="519">
        <v>2114</v>
      </c>
      <c r="FD797" s="519">
        <v>2233</v>
      </c>
      <c r="FE797" s="519">
        <v>2363</v>
      </c>
      <c r="FF797" s="519">
        <v>2502</v>
      </c>
      <c r="FG797" s="519">
        <v>2653</v>
      </c>
      <c r="FH797" s="519">
        <v>0</v>
      </c>
      <c r="FI797" s="519">
        <v>0</v>
      </c>
      <c r="FJ797" s="519">
        <v>0</v>
      </c>
      <c r="FK797" s="519">
        <v>0</v>
      </c>
      <c r="FL797" s="519">
        <v>0</v>
      </c>
      <c r="FM797" s="519">
        <v>0</v>
      </c>
      <c r="FN797" s="519">
        <v>0</v>
      </c>
      <c r="FO797" s="519">
        <v>0</v>
      </c>
      <c r="FP797" s="519">
        <v>0</v>
      </c>
      <c r="FQ797" s="519">
        <v>0</v>
      </c>
      <c r="FR797" s="519">
        <v>0</v>
      </c>
      <c r="FS797" s="519">
        <v>0</v>
      </c>
      <c r="FT797" s="519">
        <v>0</v>
      </c>
      <c r="FU797" s="519">
        <v>0</v>
      </c>
      <c r="FV797" s="519">
        <v>0</v>
      </c>
      <c r="FW797" s="519">
        <v>0</v>
      </c>
      <c r="FX797" s="519">
        <v>0</v>
      </c>
      <c r="FY797" s="519">
        <v>0</v>
      </c>
      <c r="FZ797" s="519">
        <v>0</v>
      </c>
      <c r="GA797" s="519">
        <v>0</v>
      </c>
      <c r="GB797" s="519">
        <v>0</v>
      </c>
      <c r="GC797" s="519">
        <v>0</v>
      </c>
      <c r="GD797" s="519">
        <v>0</v>
      </c>
      <c r="GE797" s="519">
        <v>0</v>
      </c>
      <c r="GF797" s="519">
        <v>0</v>
      </c>
      <c r="GG797" s="519">
        <v>0</v>
      </c>
      <c r="GH797" s="519">
        <v>0</v>
      </c>
      <c r="GI797" s="519">
        <v>0</v>
      </c>
      <c r="GJ797" s="519">
        <v>0</v>
      </c>
      <c r="GK797" s="519">
        <v>0</v>
      </c>
      <c r="GL797" s="519">
        <v>0</v>
      </c>
      <c r="GM797" s="519">
        <v>0</v>
      </c>
      <c r="GN797" s="519">
        <v>0</v>
      </c>
      <c r="GO797" s="519">
        <v>0</v>
      </c>
      <c r="GP797" s="519">
        <v>0</v>
      </c>
      <c r="GQ797" s="519">
        <v>0</v>
      </c>
      <c r="GR797" s="519">
        <v>0</v>
      </c>
      <c r="GS797" s="519">
        <v>0</v>
      </c>
      <c r="GT797" s="519">
        <v>0</v>
      </c>
      <c r="GU797" s="519">
        <v>0</v>
      </c>
      <c r="GV797" s="519">
        <v>0</v>
      </c>
      <c r="GW797" s="519">
        <v>0</v>
      </c>
      <c r="GX797" s="519">
        <v>0</v>
      </c>
      <c r="GY797" s="519">
        <v>0</v>
      </c>
      <c r="GZ797" s="519">
        <v>0</v>
      </c>
      <c r="HA797" s="519">
        <v>0</v>
      </c>
      <c r="HB797" s="519">
        <v>0</v>
      </c>
      <c r="HC797" s="519">
        <v>0</v>
      </c>
      <c r="HD797" s="519">
        <v>0</v>
      </c>
      <c r="HE797" s="519">
        <v>0</v>
      </c>
      <c r="HF797" s="519">
        <v>0</v>
      </c>
      <c r="HG797" s="519">
        <v>0</v>
      </c>
      <c r="HH797" s="519">
        <v>0</v>
      </c>
      <c r="HI797" s="519">
        <v>0</v>
      </c>
      <c r="HJ797" s="519">
        <v>0</v>
      </c>
      <c r="HK797" s="519">
        <v>0</v>
      </c>
      <c r="HL797" s="519">
        <v>0</v>
      </c>
      <c r="HM797" s="519">
        <v>0</v>
      </c>
      <c r="HN797" s="519">
        <v>0</v>
      </c>
      <c r="HO797" s="519">
        <v>0</v>
      </c>
      <c r="HP797" s="519">
        <v>0</v>
      </c>
      <c r="HQ797" s="519">
        <v>0</v>
      </c>
      <c r="HR797" s="519">
        <v>0</v>
      </c>
      <c r="HS797" s="519">
        <v>0</v>
      </c>
      <c r="HT797" s="519">
        <v>0</v>
      </c>
      <c r="HU797" s="519">
        <v>0</v>
      </c>
      <c r="HV797" s="519">
        <v>0</v>
      </c>
      <c r="HW797" s="519">
        <v>0</v>
      </c>
      <c r="HX797" s="519">
        <v>0</v>
      </c>
      <c r="HY797" s="519">
        <v>0</v>
      </c>
      <c r="HZ797" s="519">
        <v>0</v>
      </c>
      <c r="IA797" s="519">
        <v>0</v>
      </c>
      <c r="IB797" s="519">
        <v>0</v>
      </c>
      <c r="IC797" s="519">
        <v>0</v>
      </c>
      <c r="ID797" s="519">
        <v>0</v>
      </c>
      <c r="IE797" s="519">
        <v>0</v>
      </c>
      <c r="IF797" s="519">
        <v>0</v>
      </c>
      <c r="IG797" s="519">
        <v>0</v>
      </c>
      <c r="IH797" s="519">
        <v>0</v>
      </c>
      <c r="II797" s="519">
        <v>0</v>
      </c>
      <c r="IJ797" s="519">
        <v>0</v>
      </c>
      <c r="IK797" s="519">
        <v>0</v>
      </c>
    </row>
    <row r="798" spans="2:245" hidden="1">
      <c r="B798" s="519" t="s">
        <v>1058</v>
      </c>
      <c r="C798" s="519"/>
      <c r="D798" s="519"/>
      <c r="E798" s="519"/>
      <c r="F798" s="519">
        <v>2</v>
      </c>
      <c r="G798" s="519"/>
      <c r="H798" s="519">
        <v>18</v>
      </c>
      <c r="I798" s="519">
        <v>6</v>
      </c>
      <c r="J798" s="519" t="str">
        <f t="shared" si="39"/>
        <v>SDN10021806</v>
      </c>
      <c r="K798" s="519">
        <v>772</v>
      </c>
      <c r="M798" s="337"/>
      <c r="N798" s="519" t="s">
        <v>1063</v>
      </c>
      <c r="O798" s="519" t="s">
        <v>1059</v>
      </c>
      <c r="P798" s="519">
        <v>35</v>
      </c>
      <c r="Q798" s="521" t="str">
        <f t="shared" si="37"/>
        <v>SDN300135</v>
      </c>
      <c r="R798" s="519">
        <v>0</v>
      </c>
      <c r="S798" s="519">
        <v>39</v>
      </c>
      <c r="T798" s="519">
        <v>78</v>
      </c>
      <c r="U798" s="519">
        <v>119</v>
      </c>
      <c r="V798" s="519">
        <v>159</v>
      </c>
      <c r="W798" s="519">
        <v>201</v>
      </c>
      <c r="X798" s="519">
        <v>245</v>
      </c>
      <c r="Y798" s="519">
        <v>288</v>
      </c>
      <c r="Z798" s="519">
        <v>333</v>
      </c>
      <c r="AA798" s="519">
        <v>505</v>
      </c>
      <c r="AB798" s="519">
        <v>569</v>
      </c>
      <c r="AC798" s="519">
        <v>636</v>
      </c>
      <c r="AD798" s="519">
        <v>704</v>
      </c>
      <c r="AE798" s="519">
        <v>775</v>
      </c>
      <c r="AF798" s="519">
        <v>850</v>
      </c>
      <c r="AG798" s="519">
        <v>918</v>
      </c>
      <c r="AH798" s="519">
        <v>990</v>
      </c>
      <c r="AI798" s="519">
        <v>1066</v>
      </c>
      <c r="AJ798" s="519">
        <v>1145</v>
      </c>
      <c r="AK798" s="519">
        <v>1231</v>
      </c>
      <c r="AL798" s="519">
        <v>1324</v>
      </c>
      <c r="AM798" s="519">
        <v>1423</v>
      </c>
      <c r="AN798" s="519">
        <v>1530</v>
      </c>
      <c r="AO798" s="519">
        <v>1648</v>
      </c>
      <c r="AP798" s="519">
        <v>1775</v>
      </c>
      <c r="AQ798" s="519">
        <v>1916</v>
      </c>
      <c r="AR798" s="519">
        <v>2069</v>
      </c>
      <c r="AS798" s="519">
        <v>2234</v>
      </c>
      <c r="AT798" s="519">
        <v>2415</v>
      </c>
      <c r="AU798" s="519">
        <v>2612</v>
      </c>
      <c r="AV798" s="519">
        <v>2786</v>
      </c>
      <c r="AW798" s="519">
        <v>2980</v>
      </c>
      <c r="AX798" s="519">
        <v>3197</v>
      </c>
      <c r="AY798" s="519">
        <v>3440</v>
      </c>
      <c r="AZ798" s="519">
        <v>3717</v>
      </c>
      <c r="BA798" s="519">
        <v>4044</v>
      </c>
      <c r="BB798" s="519">
        <v>4417</v>
      </c>
      <c r="BC798" s="519">
        <v>4847</v>
      </c>
      <c r="BD798" s="519">
        <v>5349</v>
      </c>
      <c r="BE798" s="519">
        <v>5935</v>
      </c>
      <c r="BF798" s="519">
        <v>6663</v>
      </c>
      <c r="BG798" s="519">
        <v>7534</v>
      </c>
      <c r="BH798" s="519">
        <v>8562</v>
      </c>
      <c r="BI798" s="519">
        <v>9815</v>
      </c>
      <c r="BJ798" s="519">
        <v>0</v>
      </c>
      <c r="BK798" s="519">
        <v>0</v>
      </c>
      <c r="BL798" s="519">
        <v>0</v>
      </c>
      <c r="BM798" s="519">
        <v>0</v>
      </c>
      <c r="BN798" s="519">
        <v>0</v>
      </c>
      <c r="BO798" s="519">
        <v>0</v>
      </c>
      <c r="BP798" s="519">
        <v>0</v>
      </c>
      <c r="BQ798" s="519">
        <v>0</v>
      </c>
      <c r="BR798" s="519">
        <v>0</v>
      </c>
      <c r="BS798" s="519">
        <v>0</v>
      </c>
      <c r="BT798" s="519">
        <v>0</v>
      </c>
      <c r="BU798" s="519">
        <v>0</v>
      </c>
      <c r="BV798" s="519">
        <v>0</v>
      </c>
      <c r="BW798" s="519">
        <v>0</v>
      </c>
      <c r="BX798" s="519">
        <v>0</v>
      </c>
      <c r="BY798" s="519">
        <v>0</v>
      </c>
      <c r="BZ798" s="519">
        <v>0</v>
      </c>
      <c r="CA798" s="519">
        <v>0</v>
      </c>
      <c r="CB798" s="519">
        <v>0</v>
      </c>
      <c r="CC798" s="519">
        <v>0</v>
      </c>
      <c r="CD798" s="519">
        <v>0</v>
      </c>
      <c r="CE798" s="519">
        <v>0</v>
      </c>
      <c r="CF798" s="519">
        <v>0</v>
      </c>
      <c r="CG798" s="519">
        <v>0</v>
      </c>
      <c r="CH798" s="519">
        <v>0</v>
      </c>
      <c r="CI798" s="519">
        <v>0</v>
      </c>
      <c r="CJ798" s="519">
        <v>0</v>
      </c>
      <c r="CK798" s="519">
        <v>0</v>
      </c>
      <c r="CL798" s="519">
        <v>0</v>
      </c>
      <c r="CM798" s="519">
        <v>0</v>
      </c>
      <c r="CN798" s="519">
        <v>0</v>
      </c>
      <c r="CO798" s="519">
        <v>0</v>
      </c>
      <c r="CP798" s="519">
        <v>0</v>
      </c>
      <c r="CQ798" s="519">
        <v>0</v>
      </c>
      <c r="CR798" s="519">
        <v>0</v>
      </c>
      <c r="CS798" s="519">
        <v>0</v>
      </c>
      <c r="CT798" s="519">
        <v>0</v>
      </c>
      <c r="CU798" s="519">
        <v>0</v>
      </c>
      <c r="CV798" s="519">
        <v>0</v>
      </c>
      <c r="CW798" s="519">
        <v>0</v>
      </c>
      <c r="CX798" s="519">
        <v>0</v>
      </c>
      <c r="CY798" s="519">
        <v>0</v>
      </c>
      <c r="CZ798" s="519">
        <v>0</v>
      </c>
      <c r="DA798" s="519">
        <v>0</v>
      </c>
      <c r="DB798" s="519">
        <v>0</v>
      </c>
      <c r="DC798" s="519">
        <v>0</v>
      </c>
      <c r="DD798" s="519">
        <v>0</v>
      </c>
      <c r="DE798" s="519">
        <v>0</v>
      </c>
      <c r="DF798" s="519">
        <v>0</v>
      </c>
      <c r="DG798" s="519">
        <v>0</v>
      </c>
      <c r="DH798" s="519">
        <v>0</v>
      </c>
      <c r="DI798" s="519">
        <v>0</v>
      </c>
      <c r="DJ798" s="519">
        <v>0</v>
      </c>
      <c r="DK798" s="519">
        <v>0</v>
      </c>
      <c r="DL798" s="519">
        <v>0</v>
      </c>
      <c r="DM798" s="519">
        <v>0</v>
      </c>
      <c r="DN798" s="519">
        <v>0</v>
      </c>
      <c r="DO798" s="519">
        <v>0</v>
      </c>
      <c r="DP798" s="519">
        <v>0</v>
      </c>
      <c r="DQ798" s="519">
        <v>0</v>
      </c>
      <c r="DR798" s="519">
        <v>0</v>
      </c>
      <c r="DS798" s="519">
        <v>0</v>
      </c>
      <c r="DT798" s="519">
        <v>0</v>
      </c>
      <c r="DU798" s="519">
        <v>0</v>
      </c>
      <c r="DV798" s="519">
        <v>0</v>
      </c>
      <c r="DW798" s="519">
        <v>0</v>
      </c>
      <c r="DX798" s="519">
        <v>0</v>
      </c>
      <c r="DZ798" s="337"/>
      <c r="EA798" s="519" t="s">
        <v>1063</v>
      </c>
      <c r="EB798" s="519" t="s">
        <v>1059</v>
      </c>
      <c r="EC798" s="519">
        <v>35</v>
      </c>
      <c r="ED798" s="521" t="str">
        <f t="shared" si="38"/>
        <v>SDN300135</v>
      </c>
      <c r="EE798" s="519">
        <v>0</v>
      </c>
      <c r="EF798" s="519">
        <v>78</v>
      </c>
      <c r="EG798" s="519">
        <v>150</v>
      </c>
      <c r="EH798" s="519">
        <v>220</v>
      </c>
      <c r="EI798" s="519">
        <v>285</v>
      </c>
      <c r="EJ798" s="519">
        <v>349</v>
      </c>
      <c r="EK798" s="519">
        <v>413</v>
      </c>
      <c r="EL798" s="519">
        <v>474</v>
      </c>
      <c r="EM798" s="519">
        <v>554</v>
      </c>
      <c r="EN798" s="519">
        <v>795</v>
      </c>
      <c r="EO798" s="519">
        <v>875</v>
      </c>
      <c r="EP798" s="519">
        <v>957</v>
      </c>
      <c r="EQ798" s="519">
        <v>1036</v>
      </c>
      <c r="ER798" s="519">
        <v>1116</v>
      </c>
      <c r="ES798" s="519">
        <v>1198</v>
      </c>
      <c r="ET798" s="519">
        <v>1266</v>
      </c>
      <c r="EU798" s="519">
        <v>1337</v>
      </c>
      <c r="EV798" s="519">
        <v>1410</v>
      </c>
      <c r="EW798" s="519">
        <v>1483</v>
      </c>
      <c r="EX798" s="519">
        <v>1562</v>
      </c>
      <c r="EY798" s="519">
        <v>1645</v>
      </c>
      <c r="EZ798" s="519">
        <v>1732</v>
      </c>
      <c r="FA798" s="519">
        <v>1823</v>
      </c>
      <c r="FB798" s="519">
        <v>1923</v>
      </c>
      <c r="FC798" s="519">
        <v>2026</v>
      </c>
      <c r="FD798" s="519">
        <v>2140</v>
      </c>
      <c r="FE798" s="519">
        <v>2263</v>
      </c>
      <c r="FF798" s="519">
        <v>2396</v>
      </c>
      <c r="FG798" s="519">
        <v>2543</v>
      </c>
      <c r="FH798" s="519">
        <v>0</v>
      </c>
      <c r="FI798" s="519">
        <v>0</v>
      </c>
      <c r="FJ798" s="519">
        <v>0</v>
      </c>
      <c r="FK798" s="519">
        <v>0</v>
      </c>
      <c r="FL798" s="519">
        <v>0</v>
      </c>
      <c r="FM798" s="519">
        <v>0</v>
      </c>
      <c r="FN798" s="519">
        <v>0</v>
      </c>
      <c r="FO798" s="519">
        <v>0</v>
      </c>
      <c r="FP798" s="519">
        <v>0</v>
      </c>
      <c r="FQ798" s="519">
        <v>0</v>
      </c>
      <c r="FR798" s="519">
        <v>0</v>
      </c>
      <c r="FS798" s="519">
        <v>0</v>
      </c>
      <c r="FT798" s="519">
        <v>0</v>
      </c>
      <c r="FU798" s="519">
        <v>0</v>
      </c>
      <c r="FV798" s="519">
        <v>0</v>
      </c>
      <c r="FW798" s="519">
        <v>0</v>
      </c>
      <c r="FX798" s="519">
        <v>0</v>
      </c>
      <c r="FY798" s="519">
        <v>0</v>
      </c>
      <c r="FZ798" s="519">
        <v>0</v>
      </c>
      <c r="GA798" s="519">
        <v>0</v>
      </c>
      <c r="GB798" s="519">
        <v>0</v>
      </c>
      <c r="GC798" s="519">
        <v>0</v>
      </c>
      <c r="GD798" s="519">
        <v>0</v>
      </c>
      <c r="GE798" s="519">
        <v>0</v>
      </c>
      <c r="GF798" s="519">
        <v>0</v>
      </c>
      <c r="GG798" s="519">
        <v>0</v>
      </c>
      <c r="GH798" s="519">
        <v>0</v>
      </c>
      <c r="GI798" s="519">
        <v>0</v>
      </c>
      <c r="GJ798" s="519">
        <v>0</v>
      </c>
      <c r="GK798" s="519">
        <v>0</v>
      </c>
      <c r="GL798" s="519">
        <v>0</v>
      </c>
      <c r="GM798" s="519">
        <v>0</v>
      </c>
      <c r="GN798" s="519">
        <v>0</v>
      </c>
      <c r="GO798" s="519">
        <v>0</v>
      </c>
      <c r="GP798" s="519">
        <v>0</v>
      </c>
      <c r="GQ798" s="519">
        <v>0</v>
      </c>
      <c r="GR798" s="519">
        <v>0</v>
      </c>
      <c r="GS798" s="519">
        <v>0</v>
      </c>
      <c r="GT798" s="519">
        <v>0</v>
      </c>
      <c r="GU798" s="519">
        <v>0</v>
      </c>
      <c r="GV798" s="519">
        <v>0</v>
      </c>
      <c r="GW798" s="519">
        <v>0</v>
      </c>
      <c r="GX798" s="519">
        <v>0</v>
      </c>
      <c r="GY798" s="519">
        <v>0</v>
      </c>
      <c r="GZ798" s="519">
        <v>0</v>
      </c>
      <c r="HA798" s="519">
        <v>0</v>
      </c>
      <c r="HB798" s="519">
        <v>0</v>
      </c>
      <c r="HC798" s="519">
        <v>0</v>
      </c>
      <c r="HD798" s="519">
        <v>0</v>
      </c>
      <c r="HE798" s="519">
        <v>0</v>
      </c>
      <c r="HF798" s="519">
        <v>0</v>
      </c>
      <c r="HG798" s="519">
        <v>0</v>
      </c>
      <c r="HH798" s="519">
        <v>0</v>
      </c>
      <c r="HI798" s="519">
        <v>0</v>
      </c>
      <c r="HJ798" s="519">
        <v>0</v>
      </c>
      <c r="HK798" s="519">
        <v>0</v>
      </c>
      <c r="HL798" s="519">
        <v>0</v>
      </c>
      <c r="HM798" s="519">
        <v>0</v>
      </c>
      <c r="HN798" s="519">
        <v>0</v>
      </c>
      <c r="HO798" s="519">
        <v>0</v>
      </c>
      <c r="HP798" s="519">
        <v>0</v>
      </c>
      <c r="HQ798" s="519">
        <v>0</v>
      </c>
      <c r="HR798" s="519">
        <v>0</v>
      </c>
      <c r="HS798" s="519">
        <v>0</v>
      </c>
      <c r="HT798" s="519">
        <v>0</v>
      </c>
      <c r="HU798" s="519">
        <v>0</v>
      </c>
      <c r="HV798" s="519">
        <v>0</v>
      </c>
      <c r="HW798" s="519">
        <v>0</v>
      </c>
      <c r="HX798" s="519">
        <v>0</v>
      </c>
      <c r="HY798" s="519">
        <v>0</v>
      </c>
      <c r="HZ798" s="519">
        <v>0</v>
      </c>
      <c r="IA798" s="519">
        <v>0</v>
      </c>
      <c r="IB798" s="519">
        <v>0</v>
      </c>
      <c r="IC798" s="519">
        <v>0</v>
      </c>
      <c r="ID798" s="519">
        <v>0</v>
      </c>
      <c r="IE798" s="519">
        <v>0</v>
      </c>
      <c r="IF798" s="519">
        <v>0</v>
      </c>
      <c r="IG798" s="519">
        <v>0</v>
      </c>
      <c r="IH798" s="519">
        <v>0</v>
      </c>
      <c r="II798" s="519">
        <v>0</v>
      </c>
      <c r="IJ798" s="519">
        <v>0</v>
      </c>
      <c r="IK798" s="519">
        <v>0</v>
      </c>
    </row>
    <row r="799" spans="2:245" hidden="1">
      <c r="B799" s="519" t="s">
        <v>1058</v>
      </c>
      <c r="C799" s="519"/>
      <c r="D799" s="519"/>
      <c r="E799" s="519"/>
      <c r="F799" s="519">
        <v>2</v>
      </c>
      <c r="G799" s="519"/>
      <c r="H799" s="519">
        <v>18</v>
      </c>
      <c r="I799" s="519">
        <v>7</v>
      </c>
      <c r="J799" s="519" t="str">
        <f t="shared" si="39"/>
        <v>SDN10021807</v>
      </c>
      <c r="K799" s="519">
        <v>772</v>
      </c>
      <c r="M799" s="337"/>
      <c r="N799" s="519" t="s">
        <v>1063</v>
      </c>
      <c r="O799" s="519" t="s">
        <v>1059</v>
      </c>
      <c r="P799" s="519">
        <v>36</v>
      </c>
      <c r="Q799" s="521" t="str">
        <f t="shared" si="37"/>
        <v>SDN300136</v>
      </c>
      <c r="R799" s="519">
        <v>0</v>
      </c>
      <c r="S799" s="519">
        <v>38</v>
      </c>
      <c r="T799" s="519">
        <v>77</v>
      </c>
      <c r="U799" s="519">
        <v>116</v>
      </c>
      <c r="V799" s="519">
        <v>157</v>
      </c>
      <c r="W799" s="519">
        <v>199</v>
      </c>
      <c r="X799" s="519">
        <v>241</v>
      </c>
      <c r="Y799" s="519">
        <v>284</v>
      </c>
      <c r="Z799" s="519">
        <v>329</v>
      </c>
      <c r="AA799" s="519">
        <v>499</v>
      </c>
      <c r="AB799" s="519">
        <v>562</v>
      </c>
      <c r="AC799" s="519">
        <v>628</v>
      </c>
      <c r="AD799" s="519">
        <v>696</v>
      </c>
      <c r="AE799" s="519">
        <v>767</v>
      </c>
      <c r="AF799" s="519">
        <v>843</v>
      </c>
      <c r="AG799" s="519">
        <v>911</v>
      </c>
      <c r="AH799" s="519">
        <v>982</v>
      </c>
      <c r="AI799" s="519">
        <v>1057</v>
      </c>
      <c r="AJ799" s="519">
        <v>1138</v>
      </c>
      <c r="AK799" s="519">
        <v>1225</v>
      </c>
      <c r="AL799" s="519">
        <v>1317</v>
      </c>
      <c r="AM799" s="519">
        <v>1417</v>
      </c>
      <c r="AN799" s="519">
        <v>1527</v>
      </c>
      <c r="AO799" s="519">
        <v>1646</v>
      </c>
      <c r="AP799" s="519">
        <v>1777</v>
      </c>
      <c r="AQ799" s="519">
        <v>1919</v>
      </c>
      <c r="AR799" s="519">
        <v>2072</v>
      </c>
      <c r="AS799" s="519">
        <v>2239</v>
      </c>
      <c r="AT799" s="519">
        <v>2420</v>
      </c>
      <c r="AU799" s="519">
        <v>2625</v>
      </c>
      <c r="AV799" s="519">
        <v>2801</v>
      </c>
      <c r="AW799" s="519">
        <v>2998</v>
      </c>
      <c r="AX799" s="519">
        <v>3216</v>
      </c>
      <c r="AY799" s="519">
        <v>3464</v>
      </c>
      <c r="AZ799" s="519">
        <v>3757</v>
      </c>
      <c r="BA799" s="519">
        <v>4089</v>
      </c>
      <c r="BB799" s="519">
        <v>4471</v>
      </c>
      <c r="BC799" s="519">
        <v>4914</v>
      </c>
      <c r="BD799" s="519">
        <v>5431</v>
      </c>
      <c r="BE799" s="519">
        <v>6074</v>
      </c>
      <c r="BF799" s="519">
        <v>6842</v>
      </c>
      <c r="BG799" s="519">
        <v>7745</v>
      </c>
      <c r="BH799" s="519">
        <v>8842</v>
      </c>
      <c r="BI799" s="519">
        <v>10139</v>
      </c>
      <c r="BJ799" s="519">
        <v>0</v>
      </c>
      <c r="BK799" s="519">
        <v>0</v>
      </c>
      <c r="BL799" s="519">
        <v>0</v>
      </c>
      <c r="BM799" s="519">
        <v>0</v>
      </c>
      <c r="BN799" s="519">
        <v>0</v>
      </c>
      <c r="BO799" s="519">
        <v>0</v>
      </c>
      <c r="BP799" s="519">
        <v>0</v>
      </c>
      <c r="BQ799" s="519">
        <v>0</v>
      </c>
      <c r="BR799" s="519">
        <v>0</v>
      </c>
      <c r="BS799" s="519">
        <v>0</v>
      </c>
      <c r="BT799" s="519">
        <v>0</v>
      </c>
      <c r="BU799" s="519">
        <v>0</v>
      </c>
      <c r="BV799" s="519">
        <v>0</v>
      </c>
      <c r="BW799" s="519">
        <v>0</v>
      </c>
      <c r="BX799" s="519">
        <v>0</v>
      </c>
      <c r="BY799" s="519">
        <v>0</v>
      </c>
      <c r="BZ799" s="519">
        <v>0</v>
      </c>
      <c r="CA799" s="519">
        <v>0</v>
      </c>
      <c r="CB799" s="519">
        <v>0</v>
      </c>
      <c r="CC799" s="519">
        <v>0</v>
      </c>
      <c r="CD799" s="519">
        <v>0</v>
      </c>
      <c r="CE799" s="519">
        <v>0</v>
      </c>
      <c r="CF799" s="519">
        <v>0</v>
      </c>
      <c r="CG799" s="519">
        <v>0</v>
      </c>
      <c r="CH799" s="519">
        <v>0</v>
      </c>
      <c r="CI799" s="519">
        <v>0</v>
      </c>
      <c r="CJ799" s="519">
        <v>0</v>
      </c>
      <c r="CK799" s="519">
        <v>0</v>
      </c>
      <c r="CL799" s="519">
        <v>0</v>
      </c>
      <c r="CM799" s="519">
        <v>0</v>
      </c>
      <c r="CN799" s="519">
        <v>0</v>
      </c>
      <c r="CO799" s="519">
        <v>0</v>
      </c>
      <c r="CP799" s="519">
        <v>0</v>
      </c>
      <c r="CQ799" s="519">
        <v>0</v>
      </c>
      <c r="CR799" s="519">
        <v>0</v>
      </c>
      <c r="CS799" s="519">
        <v>0</v>
      </c>
      <c r="CT799" s="519">
        <v>0</v>
      </c>
      <c r="CU799" s="519">
        <v>0</v>
      </c>
      <c r="CV799" s="519">
        <v>0</v>
      </c>
      <c r="CW799" s="519">
        <v>0</v>
      </c>
      <c r="CX799" s="519">
        <v>0</v>
      </c>
      <c r="CY799" s="519">
        <v>0</v>
      </c>
      <c r="CZ799" s="519">
        <v>0</v>
      </c>
      <c r="DA799" s="519">
        <v>0</v>
      </c>
      <c r="DB799" s="519">
        <v>0</v>
      </c>
      <c r="DC799" s="519">
        <v>0</v>
      </c>
      <c r="DD799" s="519">
        <v>0</v>
      </c>
      <c r="DE799" s="519">
        <v>0</v>
      </c>
      <c r="DF799" s="519">
        <v>0</v>
      </c>
      <c r="DG799" s="519">
        <v>0</v>
      </c>
      <c r="DH799" s="519">
        <v>0</v>
      </c>
      <c r="DI799" s="519">
        <v>0</v>
      </c>
      <c r="DJ799" s="519">
        <v>0</v>
      </c>
      <c r="DK799" s="519">
        <v>0</v>
      </c>
      <c r="DL799" s="519">
        <v>0</v>
      </c>
      <c r="DM799" s="519">
        <v>0</v>
      </c>
      <c r="DN799" s="519">
        <v>0</v>
      </c>
      <c r="DO799" s="519">
        <v>0</v>
      </c>
      <c r="DP799" s="519">
        <v>0</v>
      </c>
      <c r="DQ799" s="519">
        <v>0</v>
      </c>
      <c r="DR799" s="519">
        <v>0</v>
      </c>
      <c r="DS799" s="519">
        <v>0</v>
      </c>
      <c r="DT799" s="519">
        <v>0</v>
      </c>
      <c r="DU799" s="519">
        <v>0</v>
      </c>
      <c r="DV799" s="519">
        <v>0</v>
      </c>
      <c r="DW799" s="519">
        <v>0</v>
      </c>
      <c r="DX799" s="519">
        <v>0</v>
      </c>
      <c r="DZ799" s="337"/>
      <c r="EA799" s="519" t="s">
        <v>1063</v>
      </c>
      <c r="EB799" s="519" t="s">
        <v>1059</v>
      </c>
      <c r="EC799" s="519">
        <v>36</v>
      </c>
      <c r="ED799" s="521" t="str">
        <f t="shared" si="38"/>
        <v>SDN300136</v>
      </c>
      <c r="EE799" s="519">
        <v>0</v>
      </c>
      <c r="EF799" s="519">
        <v>74</v>
      </c>
      <c r="EG799" s="519">
        <v>144</v>
      </c>
      <c r="EH799" s="519">
        <v>208</v>
      </c>
      <c r="EI799" s="519">
        <v>272</v>
      </c>
      <c r="EJ799" s="519">
        <v>334</v>
      </c>
      <c r="EK799" s="519">
        <v>394</v>
      </c>
      <c r="EL799" s="519">
        <v>453</v>
      </c>
      <c r="EM799" s="519">
        <v>527</v>
      </c>
      <c r="EN799" s="519">
        <v>760</v>
      </c>
      <c r="EO799" s="519">
        <v>837</v>
      </c>
      <c r="EP799" s="519">
        <v>915</v>
      </c>
      <c r="EQ799" s="519">
        <v>991</v>
      </c>
      <c r="ER799" s="519">
        <v>1069</v>
      </c>
      <c r="ES799" s="519">
        <v>1149</v>
      </c>
      <c r="ET799" s="519">
        <v>1215</v>
      </c>
      <c r="EU799" s="519">
        <v>1282</v>
      </c>
      <c r="EV799" s="519">
        <v>1350</v>
      </c>
      <c r="EW799" s="519">
        <v>1423</v>
      </c>
      <c r="EX799" s="519">
        <v>1499</v>
      </c>
      <c r="EY799" s="519">
        <v>1577</v>
      </c>
      <c r="EZ799" s="519">
        <v>1660</v>
      </c>
      <c r="FA799" s="519">
        <v>1749</v>
      </c>
      <c r="FB799" s="519">
        <v>1843</v>
      </c>
      <c r="FC799" s="519">
        <v>1945</v>
      </c>
      <c r="FD799" s="519">
        <v>2054</v>
      </c>
      <c r="FE799" s="519">
        <v>2171</v>
      </c>
      <c r="FF799" s="519">
        <v>2301</v>
      </c>
      <c r="FG799" s="519">
        <v>2442</v>
      </c>
      <c r="FH799" s="519">
        <v>0</v>
      </c>
      <c r="FI799" s="519">
        <v>0</v>
      </c>
      <c r="FJ799" s="519">
        <v>0</v>
      </c>
      <c r="FK799" s="519">
        <v>0</v>
      </c>
      <c r="FL799" s="519">
        <v>0</v>
      </c>
      <c r="FM799" s="519">
        <v>0</v>
      </c>
      <c r="FN799" s="519">
        <v>0</v>
      </c>
      <c r="FO799" s="519">
        <v>0</v>
      </c>
      <c r="FP799" s="519">
        <v>0</v>
      </c>
      <c r="FQ799" s="519">
        <v>0</v>
      </c>
      <c r="FR799" s="519">
        <v>0</v>
      </c>
      <c r="FS799" s="519">
        <v>0</v>
      </c>
      <c r="FT799" s="519">
        <v>0</v>
      </c>
      <c r="FU799" s="519">
        <v>0</v>
      </c>
      <c r="FV799" s="519">
        <v>0</v>
      </c>
      <c r="FW799" s="519">
        <v>0</v>
      </c>
      <c r="FX799" s="519">
        <v>0</v>
      </c>
      <c r="FY799" s="519">
        <v>0</v>
      </c>
      <c r="FZ799" s="519">
        <v>0</v>
      </c>
      <c r="GA799" s="519">
        <v>0</v>
      </c>
      <c r="GB799" s="519">
        <v>0</v>
      </c>
      <c r="GC799" s="519">
        <v>0</v>
      </c>
      <c r="GD799" s="519">
        <v>0</v>
      </c>
      <c r="GE799" s="519">
        <v>0</v>
      </c>
      <c r="GF799" s="519">
        <v>0</v>
      </c>
      <c r="GG799" s="519">
        <v>0</v>
      </c>
      <c r="GH799" s="519">
        <v>0</v>
      </c>
      <c r="GI799" s="519">
        <v>0</v>
      </c>
      <c r="GJ799" s="519">
        <v>0</v>
      </c>
      <c r="GK799" s="519">
        <v>0</v>
      </c>
      <c r="GL799" s="519">
        <v>0</v>
      </c>
      <c r="GM799" s="519">
        <v>0</v>
      </c>
      <c r="GN799" s="519">
        <v>0</v>
      </c>
      <c r="GO799" s="519">
        <v>0</v>
      </c>
      <c r="GP799" s="519">
        <v>0</v>
      </c>
      <c r="GQ799" s="519">
        <v>0</v>
      </c>
      <c r="GR799" s="519">
        <v>0</v>
      </c>
      <c r="GS799" s="519">
        <v>0</v>
      </c>
      <c r="GT799" s="519">
        <v>0</v>
      </c>
      <c r="GU799" s="519">
        <v>0</v>
      </c>
      <c r="GV799" s="519">
        <v>0</v>
      </c>
      <c r="GW799" s="519">
        <v>0</v>
      </c>
      <c r="GX799" s="519">
        <v>0</v>
      </c>
      <c r="GY799" s="519">
        <v>0</v>
      </c>
      <c r="GZ799" s="519">
        <v>0</v>
      </c>
      <c r="HA799" s="519">
        <v>0</v>
      </c>
      <c r="HB799" s="519">
        <v>0</v>
      </c>
      <c r="HC799" s="519">
        <v>0</v>
      </c>
      <c r="HD799" s="519">
        <v>0</v>
      </c>
      <c r="HE799" s="519">
        <v>0</v>
      </c>
      <c r="HF799" s="519">
        <v>0</v>
      </c>
      <c r="HG799" s="519">
        <v>0</v>
      </c>
      <c r="HH799" s="519">
        <v>0</v>
      </c>
      <c r="HI799" s="519">
        <v>0</v>
      </c>
      <c r="HJ799" s="519">
        <v>0</v>
      </c>
      <c r="HK799" s="519">
        <v>0</v>
      </c>
      <c r="HL799" s="519">
        <v>0</v>
      </c>
      <c r="HM799" s="519">
        <v>0</v>
      </c>
      <c r="HN799" s="519">
        <v>0</v>
      </c>
      <c r="HO799" s="519">
        <v>0</v>
      </c>
      <c r="HP799" s="519">
        <v>0</v>
      </c>
      <c r="HQ799" s="519">
        <v>0</v>
      </c>
      <c r="HR799" s="519">
        <v>0</v>
      </c>
      <c r="HS799" s="519">
        <v>0</v>
      </c>
      <c r="HT799" s="519">
        <v>0</v>
      </c>
      <c r="HU799" s="519">
        <v>0</v>
      </c>
      <c r="HV799" s="519">
        <v>0</v>
      </c>
      <c r="HW799" s="519">
        <v>0</v>
      </c>
      <c r="HX799" s="519">
        <v>0</v>
      </c>
      <c r="HY799" s="519">
        <v>0</v>
      </c>
      <c r="HZ799" s="519">
        <v>0</v>
      </c>
      <c r="IA799" s="519">
        <v>0</v>
      </c>
      <c r="IB799" s="519">
        <v>0</v>
      </c>
      <c r="IC799" s="519">
        <v>0</v>
      </c>
      <c r="ID799" s="519">
        <v>0</v>
      </c>
      <c r="IE799" s="519">
        <v>0</v>
      </c>
      <c r="IF799" s="519">
        <v>0</v>
      </c>
      <c r="IG799" s="519">
        <v>0</v>
      </c>
      <c r="IH799" s="519">
        <v>0</v>
      </c>
      <c r="II799" s="519">
        <v>0</v>
      </c>
      <c r="IJ799" s="519">
        <v>0</v>
      </c>
      <c r="IK799" s="519">
        <v>0</v>
      </c>
    </row>
    <row r="800" spans="2:245" hidden="1">
      <c r="B800" s="519" t="s">
        <v>1058</v>
      </c>
      <c r="C800" s="519"/>
      <c r="D800" s="519"/>
      <c r="E800" s="519"/>
      <c r="F800" s="519">
        <v>2</v>
      </c>
      <c r="G800" s="519"/>
      <c r="H800" s="519">
        <v>18</v>
      </c>
      <c r="I800" s="519">
        <v>8</v>
      </c>
      <c r="J800" s="519" t="str">
        <f t="shared" si="39"/>
        <v>SDN10021808</v>
      </c>
      <c r="K800" s="519">
        <v>772</v>
      </c>
      <c r="M800" s="337"/>
      <c r="N800" s="519" t="s">
        <v>1063</v>
      </c>
      <c r="O800" s="519" t="s">
        <v>1059</v>
      </c>
      <c r="P800" s="519">
        <v>37</v>
      </c>
      <c r="Q800" s="521" t="str">
        <f t="shared" si="37"/>
        <v>SDN300137</v>
      </c>
      <c r="R800" s="519">
        <v>0</v>
      </c>
      <c r="S800" s="519">
        <v>38</v>
      </c>
      <c r="T800" s="519">
        <v>77</v>
      </c>
      <c r="U800" s="519">
        <v>116</v>
      </c>
      <c r="V800" s="519">
        <v>158</v>
      </c>
      <c r="W800" s="519">
        <v>199</v>
      </c>
      <c r="X800" s="519">
        <v>241</v>
      </c>
      <c r="Y800" s="519">
        <v>284</v>
      </c>
      <c r="Z800" s="519">
        <v>329</v>
      </c>
      <c r="AA800" s="519">
        <v>500</v>
      </c>
      <c r="AB800" s="519">
        <v>563</v>
      </c>
      <c r="AC800" s="519">
        <v>629</v>
      </c>
      <c r="AD800" s="519">
        <v>698</v>
      </c>
      <c r="AE800" s="519">
        <v>771</v>
      </c>
      <c r="AF800" s="519">
        <v>847</v>
      </c>
      <c r="AG800" s="519">
        <v>916</v>
      </c>
      <c r="AH800" s="519">
        <v>988</v>
      </c>
      <c r="AI800" s="519">
        <v>1065</v>
      </c>
      <c r="AJ800" s="519">
        <v>1148</v>
      </c>
      <c r="AK800" s="519">
        <v>1236</v>
      </c>
      <c r="AL800" s="519">
        <v>1331</v>
      </c>
      <c r="AM800" s="519">
        <v>1434</v>
      </c>
      <c r="AN800" s="519">
        <v>1546</v>
      </c>
      <c r="AO800" s="519">
        <v>1670</v>
      </c>
      <c r="AP800" s="519">
        <v>1804</v>
      </c>
      <c r="AQ800" s="519">
        <v>1948</v>
      </c>
      <c r="AR800" s="519">
        <v>2104</v>
      </c>
      <c r="AS800" s="519">
        <v>2273</v>
      </c>
      <c r="AT800" s="519">
        <v>2464</v>
      </c>
      <c r="AU800" s="519">
        <v>2672</v>
      </c>
      <c r="AV800" s="519">
        <v>2852</v>
      </c>
      <c r="AW800" s="519">
        <v>3050</v>
      </c>
      <c r="AX800" s="519">
        <v>3275</v>
      </c>
      <c r="AY800" s="519">
        <v>3539</v>
      </c>
      <c r="AZ800" s="519">
        <v>3838</v>
      </c>
      <c r="BA800" s="519">
        <v>4180</v>
      </c>
      <c r="BB800" s="519">
        <v>4575</v>
      </c>
      <c r="BC800" s="519">
        <v>5032</v>
      </c>
      <c r="BD800" s="519">
        <v>5605</v>
      </c>
      <c r="BE800" s="519">
        <v>6287</v>
      </c>
      <c r="BF800" s="519">
        <v>7085</v>
      </c>
      <c r="BG800" s="519">
        <v>8049</v>
      </c>
      <c r="BH800" s="519">
        <v>9184</v>
      </c>
      <c r="BI800" s="519">
        <v>10582</v>
      </c>
      <c r="BJ800" s="519">
        <v>0</v>
      </c>
      <c r="BK800" s="519">
        <v>0</v>
      </c>
      <c r="BL800" s="519">
        <v>0</v>
      </c>
      <c r="BM800" s="519">
        <v>0</v>
      </c>
      <c r="BN800" s="519">
        <v>0</v>
      </c>
      <c r="BO800" s="519">
        <v>0</v>
      </c>
      <c r="BP800" s="519">
        <v>0</v>
      </c>
      <c r="BQ800" s="519">
        <v>0</v>
      </c>
      <c r="BR800" s="519">
        <v>0</v>
      </c>
      <c r="BS800" s="519">
        <v>0</v>
      </c>
      <c r="BT800" s="519">
        <v>0</v>
      </c>
      <c r="BU800" s="519">
        <v>0</v>
      </c>
      <c r="BV800" s="519">
        <v>0</v>
      </c>
      <c r="BW800" s="519">
        <v>0</v>
      </c>
      <c r="BX800" s="519">
        <v>0</v>
      </c>
      <c r="BY800" s="519">
        <v>0</v>
      </c>
      <c r="BZ800" s="519">
        <v>0</v>
      </c>
      <c r="CA800" s="519">
        <v>0</v>
      </c>
      <c r="CB800" s="519">
        <v>0</v>
      </c>
      <c r="CC800" s="519">
        <v>0</v>
      </c>
      <c r="CD800" s="519">
        <v>0</v>
      </c>
      <c r="CE800" s="519">
        <v>0</v>
      </c>
      <c r="CF800" s="519">
        <v>0</v>
      </c>
      <c r="CG800" s="519">
        <v>0</v>
      </c>
      <c r="CH800" s="519">
        <v>0</v>
      </c>
      <c r="CI800" s="519">
        <v>0</v>
      </c>
      <c r="CJ800" s="519">
        <v>0</v>
      </c>
      <c r="CK800" s="519">
        <v>0</v>
      </c>
      <c r="CL800" s="519">
        <v>0</v>
      </c>
      <c r="CM800" s="519">
        <v>0</v>
      </c>
      <c r="CN800" s="519">
        <v>0</v>
      </c>
      <c r="CO800" s="519">
        <v>0</v>
      </c>
      <c r="CP800" s="519">
        <v>0</v>
      </c>
      <c r="CQ800" s="519">
        <v>0</v>
      </c>
      <c r="CR800" s="519">
        <v>0</v>
      </c>
      <c r="CS800" s="519">
        <v>0</v>
      </c>
      <c r="CT800" s="519">
        <v>0</v>
      </c>
      <c r="CU800" s="519">
        <v>0</v>
      </c>
      <c r="CV800" s="519">
        <v>0</v>
      </c>
      <c r="CW800" s="519">
        <v>0</v>
      </c>
      <c r="CX800" s="519">
        <v>0</v>
      </c>
      <c r="CY800" s="519">
        <v>0</v>
      </c>
      <c r="CZ800" s="519">
        <v>0</v>
      </c>
      <c r="DA800" s="519">
        <v>0</v>
      </c>
      <c r="DB800" s="519">
        <v>0</v>
      </c>
      <c r="DC800" s="519">
        <v>0</v>
      </c>
      <c r="DD800" s="519">
        <v>0</v>
      </c>
      <c r="DE800" s="519">
        <v>0</v>
      </c>
      <c r="DF800" s="519">
        <v>0</v>
      </c>
      <c r="DG800" s="519">
        <v>0</v>
      </c>
      <c r="DH800" s="519">
        <v>0</v>
      </c>
      <c r="DI800" s="519">
        <v>0</v>
      </c>
      <c r="DJ800" s="519">
        <v>0</v>
      </c>
      <c r="DK800" s="519">
        <v>0</v>
      </c>
      <c r="DL800" s="519">
        <v>0</v>
      </c>
      <c r="DM800" s="519">
        <v>0</v>
      </c>
      <c r="DN800" s="519">
        <v>0</v>
      </c>
      <c r="DO800" s="519">
        <v>0</v>
      </c>
      <c r="DP800" s="519">
        <v>0</v>
      </c>
      <c r="DQ800" s="519">
        <v>0</v>
      </c>
      <c r="DR800" s="519">
        <v>0</v>
      </c>
      <c r="DS800" s="519">
        <v>0</v>
      </c>
      <c r="DT800" s="519">
        <v>0</v>
      </c>
      <c r="DU800" s="519">
        <v>0</v>
      </c>
      <c r="DV800" s="519">
        <v>0</v>
      </c>
      <c r="DW800" s="519">
        <v>0</v>
      </c>
      <c r="DX800" s="519">
        <v>0</v>
      </c>
      <c r="DZ800" s="337"/>
      <c r="EA800" s="519" t="s">
        <v>1063</v>
      </c>
      <c r="EB800" s="519" t="s">
        <v>1059</v>
      </c>
      <c r="EC800" s="519">
        <v>37</v>
      </c>
      <c r="ED800" s="521" t="str">
        <f t="shared" si="38"/>
        <v>SDN300137</v>
      </c>
      <c r="EE800" s="519">
        <v>0</v>
      </c>
      <c r="EF800" s="519">
        <v>71</v>
      </c>
      <c r="EG800" s="519">
        <v>138</v>
      </c>
      <c r="EH800" s="519">
        <v>200</v>
      </c>
      <c r="EI800" s="519">
        <v>264</v>
      </c>
      <c r="EJ800" s="519">
        <v>322</v>
      </c>
      <c r="EK800" s="519">
        <v>379</v>
      </c>
      <c r="EL800" s="519">
        <v>436</v>
      </c>
      <c r="EM800" s="519">
        <v>507</v>
      </c>
      <c r="EN800" s="519">
        <v>733</v>
      </c>
      <c r="EO800" s="519">
        <v>806</v>
      </c>
      <c r="EP800" s="519">
        <v>880</v>
      </c>
      <c r="EQ800" s="519">
        <v>955</v>
      </c>
      <c r="ER800" s="519">
        <v>1032</v>
      </c>
      <c r="ES800" s="519">
        <v>1108</v>
      </c>
      <c r="ET800" s="519">
        <v>1172</v>
      </c>
      <c r="EU800" s="519">
        <v>1236</v>
      </c>
      <c r="EV800" s="519">
        <v>1302</v>
      </c>
      <c r="EW800" s="519">
        <v>1373</v>
      </c>
      <c r="EX800" s="519">
        <v>1444</v>
      </c>
      <c r="EY800" s="519">
        <v>1520</v>
      </c>
      <c r="EZ800" s="519">
        <v>1599</v>
      </c>
      <c r="FA800" s="519">
        <v>1682</v>
      </c>
      <c r="FB800" s="519">
        <v>1774</v>
      </c>
      <c r="FC800" s="519">
        <v>1872</v>
      </c>
      <c r="FD800" s="519">
        <v>1977</v>
      </c>
      <c r="FE800" s="519">
        <v>2091</v>
      </c>
      <c r="FF800" s="519">
        <v>2215</v>
      </c>
      <c r="FG800" s="519">
        <v>2359</v>
      </c>
      <c r="FH800" s="519">
        <v>0</v>
      </c>
      <c r="FI800" s="519">
        <v>0</v>
      </c>
      <c r="FJ800" s="519">
        <v>0</v>
      </c>
      <c r="FK800" s="519">
        <v>0</v>
      </c>
      <c r="FL800" s="519">
        <v>0</v>
      </c>
      <c r="FM800" s="519">
        <v>0</v>
      </c>
      <c r="FN800" s="519">
        <v>0</v>
      </c>
      <c r="FO800" s="519">
        <v>0</v>
      </c>
      <c r="FP800" s="519">
        <v>0</v>
      </c>
      <c r="FQ800" s="519">
        <v>0</v>
      </c>
      <c r="FR800" s="519">
        <v>0</v>
      </c>
      <c r="FS800" s="519">
        <v>0</v>
      </c>
      <c r="FT800" s="519">
        <v>0</v>
      </c>
      <c r="FU800" s="519">
        <v>0</v>
      </c>
      <c r="FV800" s="519">
        <v>0</v>
      </c>
      <c r="FW800" s="519">
        <v>0</v>
      </c>
      <c r="FX800" s="519">
        <v>0</v>
      </c>
      <c r="FY800" s="519">
        <v>0</v>
      </c>
      <c r="FZ800" s="519">
        <v>0</v>
      </c>
      <c r="GA800" s="519">
        <v>0</v>
      </c>
      <c r="GB800" s="519">
        <v>0</v>
      </c>
      <c r="GC800" s="519">
        <v>0</v>
      </c>
      <c r="GD800" s="519">
        <v>0</v>
      </c>
      <c r="GE800" s="519">
        <v>0</v>
      </c>
      <c r="GF800" s="519">
        <v>0</v>
      </c>
      <c r="GG800" s="519">
        <v>0</v>
      </c>
      <c r="GH800" s="519">
        <v>0</v>
      </c>
      <c r="GI800" s="519">
        <v>0</v>
      </c>
      <c r="GJ800" s="519">
        <v>0</v>
      </c>
      <c r="GK800" s="519">
        <v>0</v>
      </c>
      <c r="GL800" s="519">
        <v>0</v>
      </c>
      <c r="GM800" s="519">
        <v>0</v>
      </c>
      <c r="GN800" s="519">
        <v>0</v>
      </c>
      <c r="GO800" s="519">
        <v>0</v>
      </c>
      <c r="GP800" s="519">
        <v>0</v>
      </c>
      <c r="GQ800" s="519">
        <v>0</v>
      </c>
      <c r="GR800" s="519">
        <v>0</v>
      </c>
      <c r="GS800" s="519">
        <v>0</v>
      </c>
      <c r="GT800" s="519">
        <v>0</v>
      </c>
      <c r="GU800" s="519">
        <v>0</v>
      </c>
      <c r="GV800" s="519">
        <v>0</v>
      </c>
      <c r="GW800" s="519">
        <v>0</v>
      </c>
      <c r="GX800" s="519">
        <v>0</v>
      </c>
      <c r="GY800" s="519">
        <v>0</v>
      </c>
      <c r="GZ800" s="519">
        <v>0</v>
      </c>
      <c r="HA800" s="519">
        <v>0</v>
      </c>
      <c r="HB800" s="519">
        <v>0</v>
      </c>
      <c r="HC800" s="519">
        <v>0</v>
      </c>
      <c r="HD800" s="519">
        <v>0</v>
      </c>
      <c r="HE800" s="519">
        <v>0</v>
      </c>
      <c r="HF800" s="519">
        <v>0</v>
      </c>
      <c r="HG800" s="519">
        <v>0</v>
      </c>
      <c r="HH800" s="519">
        <v>0</v>
      </c>
      <c r="HI800" s="519">
        <v>0</v>
      </c>
      <c r="HJ800" s="519">
        <v>0</v>
      </c>
      <c r="HK800" s="519">
        <v>0</v>
      </c>
      <c r="HL800" s="519">
        <v>0</v>
      </c>
      <c r="HM800" s="519">
        <v>0</v>
      </c>
      <c r="HN800" s="519">
        <v>0</v>
      </c>
      <c r="HO800" s="519">
        <v>0</v>
      </c>
      <c r="HP800" s="519">
        <v>0</v>
      </c>
      <c r="HQ800" s="519">
        <v>0</v>
      </c>
      <c r="HR800" s="519">
        <v>0</v>
      </c>
      <c r="HS800" s="519">
        <v>0</v>
      </c>
      <c r="HT800" s="519">
        <v>0</v>
      </c>
      <c r="HU800" s="519">
        <v>0</v>
      </c>
      <c r="HV800" s="519">
        <v>0</v>
      </c>
      <c r="HW800" s="519">
        <v>0</v>
      </c>
      <c r="HX800" s="519">
        <v>0</v>
      </c>
      <c r="HY800" s="519">
        <v>0</v>
      </c>
      <c r="HZ800" s="519">
        <v>0</v>
      </c>
      <c r="IA800" s="519">
        <v>0</v>
      </c>
      <c r="IB800" s="519">
        <v>0</v>
      </c>
      <c r="IC800" s="519">
        <v>0</v>
      </c>
      <c r="ID800" s="519">
        <v>0</v>
      </c>
      <c r="IE800" s="519">
        <v>0</v>
      </c>
      <c r="IF800" s="519">
        <v>0</v>
      </c>
      <c r="IG800" s="519">
        <v>0</v>
      </c>
      <c r="IH800" s="519">
        <v>0</v>
      </c>
      <c r="II800" s="519">
        <v>0</v>
      </c>
      <c r="IJ800" s="519">
        <v>0</v>
      </c>
      <c r="IK800" s="519">
        <v>0</v>
      </c>
    </row>
    <row r="801" spans="2:245" hidden="1">
      <c r="B801" s="519" t="s">
        <v>1058</v>
      </c>
      <c r="C801" s="519"/>
      <c r="D801" s="519"/>
      <c r="E801" s="519"/>
      <c r="F801" s="519">
        <v>2</v>
      </c>
      <c r="G801" s="519"/>
      <c r="H801" s="519">
        <v>18</v>
      </c>
      <c r="I801" s="519">
        <v>9</v>
      </c>
      <c r="J801" s="519" t="str">
        <f t="shared" si="39"/>
        <v>SDN10021809</v>
      </c>
      <c r="K801" s="519">
        <v>772</v>
      </c>
      <c r="M801" s="337"/>
      <c r="N801" s="519" t="s">
        <v>1063</v>
      </c>
      <c r="O801" s="519" t="s">
        <v>1059</v>
      </c>
      <c r="P801" s="519">
        <v>38</v>
      </c>
      <c r="Q801" s="521" t="str">
        <f t="shared" si="37"/>
        <v>SDN300138</v>
      </c>
      <c r="R801" s="519">
        <v>0</v>
      </c>
      <c r="S801" s="519">
        <v>39</v>
      </c>
      <c r="T801" s="519">
        <v>79</v>
      </c>
      <c r="U801" s="519">
        <v>119</v>
      </c>
      <c r="V801" s="519">
        <v>161</v>
      </c>
      <c r="W801" s="519">
        <v>203</v>
      </c>
      <c r="X801" s="519">
        <v>247</v>
      </c>
      <c r="Y801" s="519">
        <v>291</v>
      </c>
      <c r="Z801" s="519">
        <v>338</v>
      </c>
      <c r="AA801" s="519">
        <v>513</v>
      </c>
      <c r="AB801" s="519">
        <v>579</v>
      </c>
      <c r="AC801" s="519">
        <v>647</v>
      </c>
      <c r="AD801" s="519">
        <v>719</v>
      </c>
      <c r="AE801" s="519">
        <v>795</v>
      </c>
      <c r="AF801" s="519">
        <v>874</v>
      </c>
      <c r="AG801" s="519">
        <v>945</v>
      </c>
      <c r="AH801" s="519">
        <v>1021</v>
      </c>
      <c r="AI801" s="519">
        <v>1103</v>
      </c>
      <c r="AJ801" s="519">
        <v>1189</v>
      </c>
      <c r="AK801" s="519">
        <v>1282</v>
      </c>
      <c r="AL801" s="519">
        <v>1383</v>
      </c>
      <c r="AM801" s="519">
        <v>1492</v>
      </c>
      <c r="AN801" s="519">
        <v>1611</v>
      </c>
      <c r="AO801" s="519">
        <v>1739</v>
      </c>
      <c r="AP801" s="519">
        <v>1878</v>
      </c>
      <c r="AQ801" s="519">
        <v>2028</v>
      </c>
      <c r="AR801" s="519">
        <v>2190</v>
      </c>
      <c r="AS801" s="519">
        <v>2372</v>
      </c>
      <c r="AT801" s="519">
        <v>2570</v>
      </c>
      <c r="AU801" s="519">
        <v>2786</v>
      </c>
      <c r="AV801" s="519">
        <v>2970</v>
      </c>
      <c r="AW801" s="519">
        <v>3178</v>
      </c>
      <c r="AX801" s="519">
        <v>3423</v>
      </c>
      <c r="AY801" s="519">
        <v>3698</v>
      </c>
      <c r="AZ801" s="519">
        <v>4010</v>
      </c>
      <c r="BA801" s="519">
        <v>4369</v>
      </c>
      <c r="BB801" s="519">
        <v>4782</v>
      </c>
      <c r="BC801" s="519">
        <v>5303</v>
      </c>
      <c r="BD801" s="519">
        <v>5921</v>
      </c>
      <c r="BE801" s="519">
        <v>6638</v>
      </c>
      <c r="BF801" s="519">
        <v>7502</v>
      </c>
      <c r="BG801" s="519">
        <v>8511</v>
      </c>
      <c r="BH801" s="519">
        <v>9759</v>
      </c>
      <c r="BI801" s="519">
        <v>11291</v>
      </c>
      <c r="BJ801" s="519">
        <v>0</v>
      </c>
      <c r="BK801" s="519">
        <v>0</v>
      </c>
      <c r="BL801" s="519">
        <v>0</v>
      </c>
      <c r="BM801" s="519">
        <v>0</v>
      </c>
      <c r="BN801" s="519">
        <v>0</v>
      </c>
      <c r="BO801" s="519">
        <v>0</v>
      </c>
      <c r="BP801" s="519">
        <v>0</v>
      </c>
      <c r="BQ801" s="519">
        <v>0</v>
      </c>
      <c r="BR801" s="519">
        <v>0</v>
      </c>
      <c r="BS801" s="519">
        <v>0</v>
      </c>
      <c r="BT801" s="519">
        <v>0</v>
      </c>
      <c r="BU801" s="519">
        <v>0</v>
      </c>
      <c r="BV801" s="519">
        <v>0</v>
      </c>
      <c r="BW801" s="519">
        <v>0</v>
      </c>
      <c r="BX801" s="519">
        <v>0</v>
      </c>
      <c r="BY801" s="519">
        <v>0</v>
      </c>
      <c r="BZ801" s="519">
        <v>0</v>
      </c>
      <c r="CA801" s="519">
        <v>0</v>
      </c>
      <c r="CB801" s="519">
        <v>0</v>
      </c>
      <c r="CC801" s="519">
        <v>0</v>
      </c>
      <c r="CD801" s="519">
        <v>0</v>
      </c>
      <c r="CE801" s="519">
        <v>0</v>
      </c>
      <c r="CF801" s="519">
        <v>0</v>
      </c>
      <c r="CG801" s="519">
        <v>0</v>
      </c>
      <c r="CH801" s="519">
        <v>0</v>
      </c>
      <c r="CI801" s="519">
        <v>0</v>
      </c>
      <c r="CJ801" s="519">
        <v>0</v>
      </c>
      <c r="CK801" s="519">
        <v>0</v>
      </c>
      <c r="CL801" s="519">
        <v>0</v>
      </c>
      <c r="CM801" s="519">
        <v>0</v>
      </c>
      <c r="CN801" s="519">
        <v>0</v>
      </c>
      <c r="CO801" s="519">
        <v>0</v>
      </c>
      <c r="CP801" s="519">
        <v>0</v>
      </c>
      <c r="CQ801" s="519">
        <v>0</v>
      </c>
      <c r="CR801" s="519">
        <v>0</v>
      </c>
      <c r="CS801" s="519">
        <v>0</v>
      </c>
      <c r="CT801" s="519">
        <v>0</v>
      </c>
      <c r="CU801" s="519">
        <v>0</v>
      </c>
      <c r="CV801" s="519">
        <v>0</v>
      </c>
      <c r="CW801" s="519">
        <v>0</v>
      </c>
      <c r="CX801" s="519">
        <v>0</v>
      </c>
      <c r="CY801" s="519">
        <v>0</v>
      </c>
      <c r="CZ801" s="519">
        <v>0</v>
      </c>
      <c r="DA801" s="519">
        <v>0</v>
      </c>
      <c r="DB801" s="519">
        <v>0</v>
      </c>
      <c r="DC801" s="519">
        <v>0</v>
      </c>
      <c r="DD801" s="519">
        <v>0</v>
      </c>
      <c r="DE801" s="519">
        <v>0</v>
      </c>
      <c r="DF801" s="519">
        <v>0</v>
      </c>
      <c r="DG801" s="519">
        <v>0</v>
      </c>
      <c r="DH801" s="519">
        <v>0</v>
      </c>
      <c r="DI801" s="519">
        <v>0</v>
      </c>
      <c r="DJ801" s="519">
        <v>0</v>
      </c>
      <c r="DK801" s="519">
        <v>0</v>
      </c>
      <c r="DL801" s="519">
        <v>0</v>
      </c>
      <c r="DM801" s="519">
        <v>0</v>
      </c>
      <c r="DN801" s="519">
        <v>0</v>
      </c>
      <c r="DO801" s="519">
        <v>0</v>
      </c>
      <c r="DP801" s="519">
        <v>0</v>
      </c>
      <c r="DQ801" s="519">
        <v>0</v>
      </c>
      <c r="DR801" s="519">
        <v>0</v>
      </c>
      <c r="DS801" s="519">
        <v>0</v>
      </c>
      <c r="DT801" s="519">
        <v>0</v>
      </c>
      <c r="DU801" s="519">
        <v>0</v>
      </c>
      <c r="DV801" s="519">
        <v>0</v>
      </c>
      <c r="DW801" s="519">
        <v>0</v>
      </c>
      <c r="DX801" s="519">
        <v>0</v>
      </c>
      <c r="DZ801" s="337"/>
      <c r="EA801" s="519" t="s">
        <v>1063</v>
      </c>
      <c r="EB801" s="519" t="s">
        <v>1059</v>
      </c>
      <c r="EC801" s="519">
        <v>38</v>
      </c>
      <c r="ED801" s="521" t="str">
        <f t="shared" si="38"/>
        <v>SDN300138</v>
      </c>
      <c r="EE801" s="519">
        <v>0</v>
      </c>
      <c r="EF801" s="519">
        <v>69</v>
      </c>
      <c r="EG801" s="519">
        <v>135</v>
      </c>
      <c r="EH801" s="519">
        <v>195</v>
      </c>
      <c r="EI801" s="519">
        <v>255</v>
      </c>
      <c r="EJ801" s="519">
        <v>312</v>
      </c>
      <c r="EK801" s="519">
        <v>369</v>
      </c>
      <c r="EL801" s="519">
        <v>424</v>
      </c>
      <c r="EM801" s="519">
        <v>498</v>
      </c>
      <c r="EN801" s="519">
        <v>713</v>
      </c>
      <c r="EO801" s="519">
        <v>786</v>
      </c>
      <c r="EP801" s="519">
        <v>857</v>
      </c>
      <c r="EQ801" s="519">
        <v>931</v>
      </c>
      <c r="ER801" s="519">
        <v>1005</v>
      </c>
      <c r="ES801" s="519">
        <v>1079</v>
      </c>
      <c r="ET801" s="519">
        <v>1140</v>
      </c>
      <c r="EU801" s="519">
        <v>1202</v>
      </c>
      <c r="EV801" s="519">
        <v>1268</v>
      </c>
      <c r="EW801" s="519">
        <v>1333</v>
      </c>
      <c r="EX801" s="519">
        <v>1402</v>
      </c>
      <c r="EY801" s="519">
        <v>1474</v>
      </c>
      <c r="EZ801" s="519">
        <v>1549</v>
      </c>
      <c r="FA801" s="519">
        <v>1631</v>
      </c>
      <c r="FB801" s="519">
        <v>1718</v>
      </c>
      <c r="FC801" s="519">
        <v>1812</v>
      </c>
      <c r="FD801" s="519">
        <v>1914</v>
      </c>
      <c r="FE801" s="519">
        <v>2024</v>
      </c>
      <c r="FF801" s="519">
        <v>2150</v>
      </c>
      <c r="FG801" s="519">
        <v>2288</v>
      </c>
      <c r="FH801" s="519">
        <v>0</v>
      </c>
      <c r="FI801" s="519">
        <v>0</v>
      </c>
      <c r="FJ801" s="519">
        <v>0</v>
      </c>
      <c r="FK801" s="519">
        <v>0</v>
      </c>
      <c r="FL801" s="519">
        <v>0</v>
      </c>
      <c r="FM801" s="519">
        <v>0</v>
      </c>
      <c r="FN801" s="519">
        <v>0</v>
      </c>
      <c r="FO801" s="519">
        <v>0</v>
      </c>
      <c r="FP801" s="519">
        <v>0</v>
      </c>
      <c r="FQ801" s="519">
        <v>0</v>
      </c>
      <c r="FR801" s="519">
        <v>0</v>
      </c>
      <c r="FS801" s="519">
        <v>0</v>
      </c>
      <c r="FT801" s="519">
        <v>0</v>
      </c>
      <c r="FU801" s="519">
        <v>0</v>
      </c>
      <c r="FV801" s="519">
        <v>0</v>
      </c>
      <c r="FW801" s="519">
        <v>0</v>
      </c>
      <c r="FX801" s="519">
        <v>0</v>
      </c>
      <c r="FY801" s="519">
        <v>0</v>
      </c>
      <c r="FZ801" s="519">
        <v>0</v>
      </c>
      <c r="GA801" s="519">
        <v>0</v>
      </c>
      <c r="GB801" s="519">
        <v>0</v>
      </c>
      <c r="GC801" s="519">
        <v>0</v>
      </c>
      <c r="GD801" s="519">
        <v>0</v>
      </c>
      <c r="GE801" s="519">
        <v>0</v>
      </c>
      <c r="GF801" s="519">
        <v>0</v>
      </c>
      <c r="GG801" s="519">
        <v>0</v>
      </c>
      <c r="GH801" s="519">
        <v>0</v>
      </c>
      <c r="GI801" s="519">
        <v>0</v>
      </c>
      <c r="GJ801" s="519">
        <v>0</v>
      </c>
      <c r="GK801" s="519">
        <v>0</v>
      </c>
      <c r="GL801" s="519">
        <v>0</v>
      </c>
      <c r="GM801" s="519">
        <v>0</v>
      </c>
      <c r="GN801" s="519">
        <v>0</v>
      </c>
      <c r="GO801" s="519">
        <v>0</v>
      </c>
      <c r="GP801" s="519">
        <v>0</v>
      </c>
      <c r="GQ801" s="519">
        <v>0</v>
      </c>
      <c r="GR801" s="519">
        <v>0</v>
      </c>
      <c r="GS801" s="519">
        <v>0</v>
      </c>
      <c r="GT801" s="519">
        <v>0</v>
      </c>
      <c r="GU801" s="519">
        <v>0</v>
      </c>
      <c r="GV801" s="519">
        <v>0</v>
      </c>
      <c r="GW801" s="519">
        <v>0</v>
      </c>
      <c r="GX801" s="519">
        <v>0</v>
      </c>
      <c r="GY801" s="519">
        <v>0</v>
      </c>
      <c r="GZ801" s="519">
        <v>0</v>
      </c>
      <c r="HA801" s="519">
        <v>0</v>
      </c>
      <c r="HB801" s="519">
        <v>0</v>
      </c>
      <c r="HC801" s="519">
        <v>0</v>
      </c>
      <c r="HD801" s="519">
        <v>0</v>
      </c>
      <c r="HE801" s="519">
        <v>0</v>
      </c>
      <c r="HF801" s="519">
        <v>0</v>
      </c>
      <c r="HG801" s="519">
        <v>0</v>
      </c>
      <c r="HH801" s="519">
        <v>0</v>
      </c>
      <c r="HI801" s="519">
        <v>0</v>
      </c>
      <c r="HJ801" s="519">
        <v>0</v>
      </c>
      <c r="HK801" s="519">
        <v>0</v>
      </c>
      <c r="HL801" s="519">
        <v>0</v>
      </c>
      <c r="HM801" s="519">
        <v>0</v>
      </c>
      <c r="HN801" s="519">
        <v>0</v>
      </c>
      <c r="HO801" s="519">
        <v>0</v>
      </c>
      <c r="HP801" s="519">
        <v>0</v>
      </c>
      <c r="HQ801" s="519">
        <v>0</v>
      </c>
      <c r="HR801" s="519">
        <v>0</v>
      </c>
      <c r="HS801" s="519">
        <v>0</v>
      </c>
      <c r="HT801" s="519">
        <v>0</v>
      </c>
      <c r="HU801" s="519">
        <v>0</v>
      </c>
      <c r="HV801" s="519">
        <v>0</v>
      </c>
      <c r="HW801" s="519">
        <v>0</v>
      </c>
      <c r="HX801" s="519">
        <v>0</v>
      </c>
      <c r="HY801" s="519">
        <v>0</v>
      </c>
      <c r="HZ801" s="519">
        <v>0</v>
      </c>
      <c r="IA801" s="519">
        <v>0</v>
      </c>
      <c r="IB801" s="519">
        <v>0</v>
      </c>
      <c r="IC801" s="519">
        <v>0</v>
      </c>
      <c r="ID801" s="519">
        <v>0</v>
      </c>
      <c r="IE801" s="519">
        <v>0</v>
      </c>
      <c r="IF801" s="519">
        <v>0</v>
      </c>
      <c r="IG801" s="519">
        <v>0</v>
      </c>
      <c r="IH801" s="519">
        <v>0</v>
      </c>
      <c r="II801" s="519">
        <v>0</v>
      </c>
      <c r="IJ801" s="519">
        <v>0</v>
      </c>
      <c r="IK801" s="519">
        <v>0</v>
      </c>
    </row>
    <row r="802" spans="2:245" hidden="1">
      <c r="B802" s="519" t="s">
        <v>1058</v>
      </c>
      <c r="C802" s="519"/>
      <c r="D802" s="519"/>
      <c r="E802" s="519"/>
      <c r="F802" s="519">
        <v>2</v>
      </c>
      <c r="G802" s="519"/>
      <c r="H802" s="519">
        <v>18</v>
      </c>
      <c r="I802" s="519">
        <v>10</v>
      </c>
      <c r="J802" s="519" t="str">
        <f t="shared" si="39"/>
        <v>SDN10021810</v>
      </c>
      <c r="K802" s="519">
        <v>772</v>
      </c>
      <c r="M802" s="337"/>
      <c r="N802" s="519" t="s">
        <v>1063</v>
      </c>
      <c r="O802" s="519" t="s">
        <v>1059</v>
      </c>
      <c r="P802" s="519">
        <v>39</v>
      </c>
      <c r="Q802" s="521" t="str">
        <f t="shared" si="37"/>
        <v>SDN300139</v>
      </c>
      <c r="R802" s="519">
        <v>0</v>
      </c>
      <c r="S802" s="519">
        <v>38</v>
      </c>
      <c r="T802" s="519">
        <v>77</v>
      </c>
      <c r="U802" s="519">
        <v>117</v>
      </c>
      <c r="V802" s="519">
        <v>158</v>
      </c>
      <c r="W802" s="519">
        <v>199</v>
      </c>
      <c r="X802" s="519">
        <v>242</v>
      </c>
      <c r="Y802" s="519">
        <v>285</v>
      </c>
      <c r="Z802" s="519">
        <v>330</v>
      </c>
      <c r="AA802" s="519">
        <v>502</v>
      </c>
      <c r="AB802" s="519">
        <v>567</v>
      </c>
      <c r="AC802" s="519">
        <v>635</v>
      </c>
      <c r="AD802" s="519">
        <v>706</v>
      </c>
      <c r="AE802" s="519">
        <v>781</v>
      </c>
      <c r="AF802" s="519">
        <v>858</v>
      </c>
      <c r="AG802" s="519">
        <v>929</v>
      </c>
      <c r="AH802" s="519">
        <v>1005</v>
      </c>
      <c r="AI802" s="519">
        <v>1084</v>
      </c>
      <c r="AJ802" s="519">
        <v>1170</v>
      </c>
      <c r="AK802" s="519">
        <v>1263</v>
      </c>
      <c r="AL802" s="519">
        <v>1363</v>
      </c>
      <c r="AM802" s="519">
        <v>1472</v>
      </c>
      <c r="AN802" s="519">
        <v>1590</v>
      </c>
      <c r="AO802" s="519">
        <v>1717</v>
      </c>
      <c r="AP802" s="519">
        <v>1855</v>
      </c>
      <c r="AQ802" s="519">
        <v>2003</v>
      </c>
      <c r="AR802" s="519">
        <v>2169</v>
      </c>
      <c r="AS802" s="519">
        <v>2348</v>
      </c>
      <c r="AT802" s="519">
        <v>2543</v>
      </c>
      <c r="AU802" s="519">
        <v>2753</v>
      </c>
      <c r="AV802" s="519">
        <v>2936</v>
      </c>
      <c r="AW802" s="519">
        <v>3151</v>
      </c>
      <c r="AX802" s="519">
        <v>3390</v>
      </c>
      <c r="AY802" s="519">
        <v>3660</v>
      </c>
      <c r="AZ802" s="519">
        <v>3968</v>
      </c>
      <c r="BA802" s="519">
        <v>4320</v>
      </c>
      <c r="BB802" s="519">
        <v>4770</v>
      </c>
      <c r="BC802" s="519">
        <v>5298</v>
      </c>
      <c r="BD802" s="519">
        <v>5908</v>
      </c>
      <c r="BE802" s="519">
        <v>6637</v>
      </c>
      <c r="BF802" s="519">
        <v>7483</v>
      </c>
      <c r="BG802" s="519">
        <v>8532</v>
      </c>
      <c r="BH802" s="519">
        <v>9814</v>
      </c>
      <c r="BI802" s="519">
        <v>11374</v>
      </c>
      <c r="BJ802" s="519">
        <v>0</v>
      </c>
      <c r="BK802" s="519">
        <v>0</v>
      </c>
      <c r="BL802" s="519">
        <v>0</v>
      </c>
      <c r="BM802" s="519">
        <v>0</v>
      </c>
      <c r="BN802" s="519">
        <v>0</v>
      </c>
      <c r="BO802" s="519">
        <v>0</v>
      </c>
      <c r="BP802" s="519">
        <v>0</v>
      </c>
      <c r="BQ802" s="519">
        <v>0</v>
      </c>
      <c r="BR802" s="519">
        <v>0</v>
      </c>
      <c r="BS802" s="519">
        <v>0</v>
      </c>
      <c r="BT802" s="519">
        <v>0</v>
      </c>
      <c r="BU802" s="519">
        <v>0</v>
      </c>
      <c r="BV802" s="519">
        <v>0</v>
      </c>
      <c r="BW802" s="519">
        <v>0</v>
      </c>
      <c r="BX802" s="519">
        <v>0</v>
      </c>
      <c r="BY802" s="519">
        <v>0</v>
      </c>
      <c r="BZ802" s="519">
        <v>0</v>
      </c>
      <c r="CA802" s="519">
        <v>0</v>
      </c>
      <c r="CB802" s="519">
        <v>0</v>
      </c>
      <c r="CC802" s="519">
        <v>0</v>
      </c>
      <c r="CD802" s="519">
        <v>0</v>
      </c>
      <c r="CE802" s="519">
        <v>0</v>
      </c>
      <c r="CF802" s="519">
        <v>0</v>
      </c>
      <c r="CG802" s="519">
        <v>0</v>
      </c>
      <c r="CH802" s="519">
        <v>0</v>
      </c>
      <c r="CI802" s="519">
        <v>0</v>
      </c>
      <c r="CJ802" s="519">
        <v>0</v>
      </c>
      <c r="CK802" s="519">
        <v>0</v>
      </c>
      <c r="CL802" s="519">
        <v>0</v>
      </c>
      <c r="CM802" s="519">
        <v>0</v>
      </c>
      <c r="CN802" s="519">
        <v>0</v>
      </c>
      <c r="CO802" s="519">
        <v>0</v>
      </c>
      <c r="CP802" s="519">
        <v>0</v>
      </c>
      <c r="CQ802" s="519">
        <v>0</v>
      </c>
      <c r="CR802" s="519">
        <v>0</v>
      </c>
      <c r="CS802" s="519">
        <v>0</v>
      </c>
      <c r="CT802" s="519">
        <v>0</v>
      </c>
      <c r="CU802" s="519">
        <v>0</v>
      </c>
      <c r="CV802" s="519">
        <v>0</v>
      </c>
      <c r="CW802" s="519">
        <v>0</v>
      </c>
      <c r="CX802" s="519">
        <v>0</v>
      </c>
      <c r="CY802" s="519">
        <v>0</v>
      </c>
      <c r="CZ802" s="519">
        <v>0</v>
      </c>
      <c r="DA802" s="519">
        <v>0</v>
      </c>
      <c r="DB802" s="519">
        <v>0</v>
      </c>
      <c r="DC802" s="519">
        <v>0</v>
      </c>
      <c r="DD802" s="519">
        <v>0</v>
      </c>
      <c r="DE802" s="519">
        <v>0</v>
      </c>
      <c r="DF802" s="519">
        <v>0</v>
      </c>
      <c r="DG802" s="519">
        <v>0</v>
      </c>
      <c r="DH802" s="519">
        <v>0</v>
      </c>
      <c r="DI802" s="519">
        <v>0</v>
      </c>
      <c r="DJ802" s="519">
        <v>0</v>
      </c>
      <c r="DK802" s="519">
        <v>0</v>
      </c>
      <c r="DL802" s="519">
        <v>0</v>
      </c>
      <c r="DM802" s="519">
        <v>0</v>
      </c>
      <c r="DN802" s="519">
        <v>0</v>
      </c>
      <c r="DO802" s="519">
        <v>0</v>
      </c>
      <c r="DP802" s="519">
        <v>0</v>
      </c>
      <c r="DQ802" s="519">
        <v>0</v>
      </c>
      <c r="DR802" s="519">
        <v>0</v>
      </c>
      <c r="DS802" s="519">
        <v>0</v>
      </c>
      <c r="DT802" s="519">
        <v>0</v>
      </c>
      <c r="DU802" s="519">
        <v>0</v>
      </c>
      <c r="DV802" s="519">
        <v>0</v>
      </c>
      <c r="DW802" s="519">
        <v>0</v>
      </c>
      <c r="DX802" s="519">
        <v>0</v>
      </c>
      <c r="DZ802" s="337"/>
      <c r="EA802" s="519" t="s">
        <v>1063</v>
      </c>
      <c r="EB802" s="519" t="s">
        <v>1059</v>
      </c>
      <c r="EC802" s="519">
        <v>39</v>
      </c>
      <c r="ED802" s="521" t="str">
        <f t="shared" si="38"/>
        <v>SDN300139</v>
      </c>
      <c r="EE802" s="519">
        <v>0</v>
      </c>
      <c r="EF802" s="519">
        <v>67</v>
      </c>
      <c r="EG802" s="519">
        <v>130</v>
      </c>
      <c r="EH802" s="519">
        <v>189</v>
      </c>
      <c r="EI802" s="519">
        <v>247</v>
      </c>
      <c r="EJ802" s="519">
        <v>301</v>
      </c>
      <c r="EK802" s="519">
        <v>356</v>
      </c>
      <c r="EL802" s="519">
        <v>409</v>
      </c>
      <c r="EM802" s="519">
        <v>477</v>
      </c>
      <c r="EN802" s="519">
        <v>687</v>
      </c>
      <c r="EO802" s="519">
        <v>758</v>
      </c>
      <c r="EP802" s="519">
        <v>830</v>
      </c>
      <c r="EQ802" s="519">
        <v>901</v>
      </c>
      <c r="ER802" s="519">
        <v>974</v>
      </c>
      <c r="ES802" s="519">
        <v>1044</v>
      </c>
      <c r="ET802" s="519">
        <v>1104</v>
      </c>
      <c r="EU802" s="519">
        <v>1166</v>
      </c>
      <c r="EV802" s="519">
        <v>1228</v>
      </c>
      <c r="EW802" s="519">
        <v>1293</v>
      </c>
      <c r="EX802" s="519">
        <v>1360</v>
      </c>
      <c r="EY802" s="519">
        <v>1430</v>
      </c>
      <c r="EZ802" s="519">
        <v>1504</v>
      </c>
      <c r="FA802" s="519">
        <v>1584</v>
      </c>
      <c r="FB802" s="519">
        <v>1669</v>
      </c>
      <c r="FC802" s="519">
        <v>1761</v>
      </c>
      <c r="FD802" s="519">
        <v>1860</v>
      </c>
      <c r="FE802" s="519">
        <v>1973</v>
      </c>
      <c r="FF802" s="519">
        <v>2094</v>
      </c>
      <c r="FG802" s="519">
        <v>2228</v>
      </c>
      <c r="FH802" s="519">
        <v>0</v>
      </c>
      <c r="FI802" s="519">
        <v>0</v>
      </c>
      <c r="FJ802" s="519">
        <v>0</v>
      </c>
      <c r="FK802" s="519">
        <v>0</v>
      </c>
      <c r="FL802" s="519">
        <v>0</v>
      </c>
      <c r="FM802" s="519">
        <v>0</v>
      </c>
      <c r="FN802" s="519">
        <v>0</v>
      </c>
      <c r="FO802" s="519">
        <v>0</v>
      </c>
      <c r="FP802" s="519">
        <v>0</v>
      </c>
      <c r="FQ802" s="519">
        <v>0</v>
      </c>
      <c r="FR802" s="519">
        <v>0</v>
      </c>
      <c r="FS802" s="519">
        <v>0</v>
      </c>
      <c r="FT802" s="519">
        <v>0</v>
      </c>
      <c r="FU802" s="519">
        <v>0</v>
      </c>
      <c r="FV802" s="519">
        <v>0</v>
      </c>
      <c r="FW802" s="519">
        <v>0</v>
      </c>
      <c r="FX802" s="519">
        <v>0</v>
      </c>
      <c r="FY802" s="519">
        <v>0</v>
      </c>
      <c r="FZ802" s="519">
        <v>0</v>
      </c>
      <c r="GA802" s="519">
        <v>0</v>
      </c>
      <c r="GB802" s="519">
        <v>0</v>
      </c>
      <c r="GC802" s="519">
        <v>0</v>
      </c>
      <c r="GD802" s="519">
        <v>0</v>
      </c>
      <c r="GE802" s="519">
        <v>0</v>
      </c>
      <c r="GF802" s="519">
        <v>0</v>
      </c>
      <c r="GG802" s="519">
        <v>0</v>
      </c>
      <c r="GH802" s="519">
        <v>0</v>
      </c>
      <c r="GI802" s="519">
        <v>0</v>
      </c>
      <c r="GJ802" s="519">
        <v>0</v>
      </c>
      <c r="GK802" s="519">
        <v>0</v>
      </c>
      <c r="GL802" s="519">
        <v>0</v>
      </c>
      <c r="GM802" s="519">
        <v>0</v>
      </c>
      <c r="GN802" s="519">
        <v>0</v>
      </c>
      <c r="GO802" s="519">
        <v>0</v>
      </c>
      <c r="GP802" s="519">
        <v>0</v>
      </c>
      <c r="GQ802" s="519">
        <v>0</v>
      </c>
      <c r="GR802" s="519">
        <v>0</v>
      </c>
      <c r="GS802" s="519">
        <v>0</v>
      </c>
      <c r="GT802" s="519">
        <v>0</v>
      </c>
      <c r="GU802" s="519">
        <v>0</v>
      </c>
      <c r="GV802" s="519">
        <v>0</v>
      </c>
      <c r="GW802" s="519">
        <v>0</v>
      </c>
      <c r="GX802" s="519">
        <v>0</v>
      </c>
      <c r="GY802" s="519">
        <v>0</v>
      </c>
      <c r="GZ802" s="519">
        <v>0</v>
      </c>
      <c r="HA802" s="519">
        <v>0</v>
      </c>
      <c r="HB802" s="519">
        <v>0</v>
      </c>
      <c r="HC802" s="519">
        <v>0</v>
      </c>
      <c r="HD802" s="519">
        <v>0</v>
      </c>
      <c r="HE802" s="519">
        <v>0</v>
      </c>
      <c r="HF802" s="519">
        <v>0</v>
      </c>
      <c r="HG802" s="519">
        <v>0</v>
      </c>
      <c r="HH802" s="519">
        <v>0</v>
      </c>
      <c r="HI802" s="519">
        <v>0</v>
      </c>
      <c r="HJ802" s="519">
        <v>0</v>
      </c>
      <c r="HK802" s="519">
        <v>0</v>
      </c>
      <c r="HL802" s="519">
        <v>0</v>
      </c>
      <c r="HM802" s="519">
        <v>0</v>
      </c>
      <c r="HN802" s="519">
        <v>0</v>
      </c>
      <c r="HO802" s="519">
        <v>0</v>
      </c>
      <c r="HP802" s="519">
        <v>0</v>
      </c>
      <c r="HQ802" s="519">
        <v>0</v>
      </c>
      <c r="HR802" s="519">
        <v>0</v>
      </c>
      <c r="HS802" s="519">
        <v>0</v>
      </c>
      <c r="HT802" s="519">
        <v>0</v>
      </c>
      <c r="HU802" s="519">
        <v>0</v>
      </c>
      <c r="HV802" s="519">
        <v>0</v>
      </c>
      <c r="HW802" s="519">
        <v>0</v>
      </c>
      <c r="HX802" s="519">
        <v>0</v>
      </c>
      <c r="HY802" s="519">
        <v>0</v>
      </c>
      <c r="HZ802" s="519">
        <v>0</v>
      </c>
      <c r="IA802" s="519">
        <v>0</v>
      </c>
      <c r="IB802" s="519">
        <v>0</v>
      </c>
      <c r="IC802" s="519">
        <v>0</v>
      </c>
      <c r="ID802" s="519">
        <v>0</v>
      </c>
      <c r="IE802" s="519">
        <v>0</v>
      </c>
      <c r="IF802" s="519">
        <v>0</v>
      </c>
      <c r="IG802" s="519">
        <v>0</v>
      </c>
      <c r="IH802" s="519">
        <v>0</v>
      </c>
      <c r="II802" s="519">
        <v>0</v>
      </c>
      <c r="IJ802" s="519">
        <v>0</v>
      </c>
      <c r="IK802" s="519">
        <v>0</v>
      </c>
    </row>
    <row r="803" spans="2:245" hidden="1">
      <c r="B803" s="519" t="s">
        <v>1058</v>
      </c>
      <c r="C803" s="519"/>
      <c r="D803" s="519"/>
      <c r="E803" s="519"/>
      <c r="F803" s="519">
        <v>2</v>
      </c>
      <c r="G803" s="519"/>
      <c r="H803" s="519">
        <v>19</v>
      </c>
      <c r="I803" s="519">
        <v>1</v>
      </c>
      <c r="J803" s="519" t="str">
        <f t="shared" si="39"/>
        <v>SDN10021901</v>
      </c>
      <c r="K803" s="519">
        <v>965</v>
      </c>
      <c r="M803" s="337"/>
      <c r="N803" s="519" t="s">
        <v>1063</v>
      </c>
      <c r="O803" s="519" t="s">
        <v>1059</v>
      </c>
      <c r="P803" s="519">
        <v>40</v>
      </c>
      <c r="Q803" s="521" t="str">
        <f t="shared" si="37"/>
        <v>SDN300140</v>
      </c>
      <c r="R803" s="519">
        <v>0</v>
      </c>
      <c r="S803" s="519">
        <v>38</v>
      </c>
      <c r="T803" s="519">
        <v>75</v>
      </c>
      <c r="U803" s="519">
        <v>114</v>
      </c>
      <c r="V803" s="519">
        <v>153</v>
      </c>
      <c r="W803" s="519">
        <v>194</v>
      </c>
      <c r="X803" s="519">
        <v>236</v>
      </c>
      <c r="Y803" s="519">
        <v>278</v>
      </c>
      <c r="Z803" s="519">
        <v>322</v>
      </c>
      <c r="AA803" s="519">
        <v>490</v>
      </c>
      <c r="AB803" s="519">
        <v>554</v>
      </c>
      <c r="AC803" s="519">
        <v>621</v>
      </c>
      <c r="AD803" s="519">
        <v>691</v>
      </c>
      <c r="AE803" s="519">
        <v>763</v>
      </c>
      <c r="AF803" s="519">
        <v>840</v>
      </c>
      <c r="AG803" s="519">
        <v>910</v>
      </c>
      <c r="AH803" s="519">
        <v>983</v>
      </c>
      <c r="AI803" s="519">
        <v>1062</v>
      </c>
      <c r="AJ803" s="519">
        <v>1147</v>
      </c>
      <c r="AK803" s="519">
        <v>1238</v>
      </c>
      <c r="AL803" s="519">
        <v>1338</v>
      </c>
      <c r="AM803" s="519">
        <v>1446</v>
      </c>
      <c r="AN803" s="519">
        <v>1562</v>
      </c>
      <c r="AO803" s="519">
        <v>1687</v>
      </c>
      <c r="AP803" s="519">
        <v>1822</v>
      </c>
      <c r="AQ803" s="519">
        <v>1974</v>
      </c>
      <c r="AR803" s="519">
        <v>2137</v>
      </c>
      <c r="AS803" s="519">
        <v>2313</v>
      </c>
      <c r="AT803" s="519">
        <v>2501</v>
      </c>
      <c r="AU803" s="519">
        <v>2707</v>
      </c>
      <c r="AV803" s="519">
        <v>2895</v>
      </c>
      <c r="AW803" s="519">
        <v>3103</v>
      </c>
      <c r="AX803" s="519">
        <v>3335</v>
      </c>
      <c r="AY803" s="519">
        <v>3599</v>
      </c>
      <c r="AZ803" s="519">
        <v>3897</v>
      </c>
      <c r="BA803" s="519">
        <v>4282</v>
      </c>
      <c r="BB803" s="519">
        <v>4732</v>
      </c>
      <c r="BC803" s="519">
        <v>5246</v>
      </c>
      <c r="BD803" s="519">
        <v>5857</v>
      </c>
      <c r="BE803" s="519">
        <v>6559</v>
      </c>
      <c r="BF803" s="519">
        <v>7433</v>
      </c>
      <c r="BG803" s="519">
        <v>8495</v>
      </c>
      <c r="BH803" s="519">
        <v>9780</v>
      </c>
      <c r="BI803" s="519">
        <v>11363</v>
      </c>
      <c r="BJ803" s="519">
        <v>0</v>
      </c>
      <c r="BK803" s="519">
        <v>0</v>
      </c>
      <c r="BL803" s="519">
        <v>0</v>
      </c>
      <c r="BM803" s="519">
        <v>0</v>
      </c>
      <c r="BN803" s="519">
        <v>0</v>
      </c>
      <c r="BO803" s="519">
        <v>0</v>
      </c>
      <c r="BP803" s="519">
        <v>0</v>
      </c>
      <c r="BQ803" s="519">
        <v>0</v>
      </c>
      <c r="BR803" s="519">
        <v>0</v>
      </c>
      <c r="BS803" s="519">
        <v>0</v>
      </c>
      <c r="BT803" s="519">
        <v>0</v>
      </c>
      <c r="BU803" s="519">
        <v>0</v>
      </c>
      <c r="BV803" s="519">
        <v>0</v>
      </c>
      <c r="BW803" s="519">
        <v>0</v>
      </c>
      <c r="BX803" s="519">
        <v>0</v>
      </c>
      <c r="BY803" s="519">
        <v>0</v>
      </c>
      <c r="BZ803" s="519">
        <v>0</v>
      </c>
      <c r="CA803" s="519">
        <v>0</v>
      </c>
      <c r="CB803" s="519">
        <v>0</v>
      </c>
      <c r="CC803" s="519">
        <v>0</v>
      </c>
      <c r="CD803" s="519">
        <v>0</v>
      </c>
      <c r="CE803" s="519">
        <v>0</v>
      </c>
      <c r="CF803" s="519">
        <v>0</v>
      </c>
      <c r="CG803" s="519">
        <v>0</v>
      </c>
      <c r="CH803" s="519">
        <v>0</v>
      </c>
      <c r="CI803" s="519">
        <v>0</v>
      </c>
      <c r="CJ803" s="519">
        <v>0</v>
      </c>
      <c r="CK803" s="519">
        <v>0</v>
      </c>
      <c r="CL803" s="519">
        <v>0</v>
      </c>
      <c r="CM803" s="519">
        <v>0</v>
      </c>
      <c r="CN803" s="519">
        <v>0</v>
      </c>
      <c r="CO803" s="519">
        <v>0</v>
      </c>
      <c r="CP803" s="519">
        <v>0</v>
      </c>
      <c r="CQ803" s="519">
        <v>0</v>
      </c>
      <c r="CR803" s="519">
        <v>0</v>
      </c>
      <c r="CS803" s="519">
        <v>0</v>
      </c>
      <c r="CT803" s="519">
        <v>0</v>
      </c>
      <c r="CU803" s="519">
        <v>0</v>
      </c>
      <c r="CV803" s="519">
        <v>0</v>
      </c>
      <c r="CW803" s="519">
        <v>0</v>
      </c>
      <c r="CX803" s="519">
        <v>0</v>
      </c>
      <c r="CY803" s="519">
        <v>0</v>
      </c>
      <c r="CZ803" s="519">
        <v>0</v>
      </c>
      <c r="DA803" s="519">
        <v>0</v>
      </c>
      <c r="DB803" s="519">
        <v>0</v>
      </c>
      <c r="DC803" s="519">
        <v>0</v>
      </c>
      <c r="DD803" s="519">
        <v>0</v>
      </c>
      <c r="DE803" s="519">
        <v>0</v>
      </c>
      <c r="DF803" s="519">
        <v>0</v>
      </c>
      <c r="DG803" s="519">
        <v>0</v>
      </c>
      <c r="DH803" s="519">
        <v>0</v>
      </c>
      <c r="DI803" s="519">
        <v>0</v>
      </c>
      <c r="DJ803" s="519">
        <v>0</v>
      </c>
      <c r="DK803" s="519">
        <v>0</v>
      </c>
      <c r="DL803" s="519">
        <v>0</v>
      </c>
      <c r="DM803" s="519">
        <v>0</v>
      </c>
      <c r="DN803" s="519">
        <v>0</v>
      </c>
      <c r="DO803" s="519">
        <v>0</v>
      </c>
      <c r="DP803" s="519">
        <v>0</v>
      </c>
      <c r="DQ803" s="519">
        <v>0</v>
      </c>
      <c r="DR803" s="519">
        <v>0</v>
      </c>
      <c r="DS803" s="519">
        <v>0</v>
      </c>
      <c r="DT803" s="519">
        <v>0</v>
      </c>
      <c r="DU803" s="519">
        <v>0</v>
      </c>
      <c r="DV803" s="519">
        <v>0</v>
      </c>
      <c r="DW803" s="519">
        <v>0</v>
      </c>
      <c r="DX803" s="519">
        <v>0</v>
      </c>
      <c r="DZ803" s="337"/>
      <c r="EA803" s="519" t="s">
        <v>1063</v>
      </c>
      <c r="EB803" s="519" t="s">
        <v>1059</v>
      </c>
      <c r="EC803" s="519">
        <v>40</v>
      </c>
      <c r="ED803" s="521" t="str">
        <f t="shared" si="38"/>
        <v>SDN300140</v>
      </c>
      <c r="EE803" s="519">
        <v>0</v>
      </c>
      <c r="EF803" s="519">
        <v>66</v>
      </c>
      <c r="EG803" s="519">
        <v>125</v>
      </c>
      <c r="EH803" s="519">
        <v>183</v>
      </c>
      <c r="EI803" s="519">
        <v>237</v>
      </c>
      <c r="EJ803" s="519">
        <v>291</v>
      </c>
      <c r="EK803" s="519">
        <v>345</v>
      </c>
      <c r="EL803" s="519">
        <v>396</v>
      </c>
      <c r="EM803" s="519">
        <v>458</v>
      </c>
      <c r="EN803" s="519">
        <v>667</v>
      </c>
      <c r="EO803" s="519">
        <v>736</v>
      </c>
      <c r="EP803" s="519">
        <v>806</v>
      </c>
      <c r="EQ803" s="519">
        <v>877</v>
      </c>
      <c r="ER803" s="519">
        <v>946</v>
      </c>
      <c r="ES803" s="519">
        <v>1017</v>
      </c>
      <c r="ET803" s="519">
        <v>1076</v>
      </c>
      <c r="EU803" s="519">
        <v>1135</v>
      </c>
      <c r="EV803" s="519">
        <v>1197</v>
      </c>
      <c r="EW803" s="519">
        <v>1261</v>
      </c>
      <c r="EX803" s="519">
        <v>1327</v>
      </c>
      <c r="EY803" s="519">
        <v>1397</v>
      </c>
      <c r="EZ803" s="519">
        <v>1470</v>
      </c>
      <c r="FA803" s="519">
        <v>1548</v>
      </c>
      <c r="FB803" s="519">
        <v>1631</v>
      </c>
      <c r="FC803" s="519">
        <v>1721</v>
      </c>
      <c r="FD803" s="519">
        <v>1823</v>
      </c>
      <c r="FE803" s="519">
        <v>1933</v>
      </c>
      <c r="FF803" s="519">
        <v>2052</v>
      </c>
      <c r="FG803" s="519">
        <v>2180</v>
      </c>
      <c r="FH803" s="519">
        <v>0</v>
      </c>
      <c r="FI803" s="519">
        <v>0</v>
      </c>
      <c r="FJ803" s="519">
        <v>0</v>
      </c>
      <c r="FK803" s="519">
        <v>0</v>
      </c>
      <c r="FL803" s="519">
        <v>0</v>
      </c>
      <c r="FM803" s="519">
        <v>0</v>
      </c>
      <c r="FN803" s="519">
        <v>0</v>
      </c>
      <c r="FO803" s="519">
        <v>0</v>
      </c>
      <c r="FP803" s="519">
        <v>0</v>
      </c>
      <c r="FQ803" s="519">
        <v>0</v>
      </c>
      <c r="FR803" s="519">
        <v>0</v>
      </c>
      <c r="FS803" s="519">
        <v>0</v>
      </c>
      <c r="FT803" s="519">
        <v>0</v>
      </c>
      <c r="FU803" s="519">
        <v>0</v>
      </c>
      <c r="FV803" s="519">
        <v>0</v>
      </c>
      <c r="FW803" s="519">
        <v>0</v>
      </c>
      <c r="FX803" s="519">
        <v>0</v>
      </c>
      <c r="FY803" s="519">
        <v>0</v>
      </c>
      <c r="FZ803" s="519">
        <v>0</v>
      </c>
      <c r="GA803" s="519">
        <v>0</v>
      </c>
      <c r="GB803" s="519">
        <v>0</v>
      </c>
      <c r="GC803" s="519">
        <v>0</v>
      </c>
      <c r="GD803" s="519">
        <v>0</v>
      </c>
      <c r="GE803" s="519">
        <v>0</v>
      </c>
      <c r="GF803" s="519">
        <v>0</v>
      </c>
      <c r="GG803" s="519">
        <v>0</v>
      </c>
      <c r="GH803" s="519">
        <v>0</v>
      </c>
      <c r="GI803" s="519">
        <v>0</v>
      </c>
      <c r="GJ803" s="519">
        <v>0</v>
      </c>
      <c r="GK803" s="519">
        <v>0</v>
      </c>
      <c r="GL803" s="519">
        <v>0</v>
      </c>
      <c r="GM803" s="519">
        <v>0</v>
      </c>
      <c r="GN803" s="519">
        <v>0</v>
      </c>
      <c r="GO803" s="519">
        <v>0</v>
      </c>
      <c r="GP803" s="519">
        <v>0</v>
      </c>
      <c r="GQ803" s="519">
        <v>0</v>
      </c>
      <c r="GR803" s="519">
        <v>0</v>
      </c>
      <c r="GS803" s="519">
        <v>0</v>
      </c>
      <c r="GT803" s="519">
        <v>0</v>
      </c>
      <c r="GU803" s="519">
        <v>0</v>
      </c>
      <c r="GV803" s="519">
        <v>0</v>
      </c>
      <c r="GW803" s="519">
        <v>0</v>
      </c>
      <c r="GX803" s="519">
        <v>0</v>
      </c>
      <c r="GY803" s="519">
        <v>0</v>
      </c>
      <c r="GZ803" s="519">
        <v>0</v>
      </c>
      <c r="HA803" s="519">
        <v>0</v>
      </c>
      <c r="HB803" s="519">
        <v>0</v>
      </c>
      <c r="HC803" s="519">
        <v>0</v>
      </c>
      <c r="HD803" s="519">
        <v>0</v>
      </c>
      <c r="HE803" s="519">
        <v>0</v>
      </c>
      <c r="HF803" s="519">
        <v>0</v>
      </c>
      <c r="HG803" s="519">
        <v>0</v>
      </c>
      <c r="HH803" s="519">
        <v>0</v>
      </c>
      <c r="HI803" s="519">
        <v>0</v>
      </c>
      <c r="HJ803" s="519">
        <v>0</v>
      </c>
      <c r="HK803" s="519">
        <v>0</v>
      </c>
      <c r="HL803" s="519">
        <v>0</v>
      </c>
      <c r="HM803" s="519">
        <v>0</v>
      </c>
      <c r="HN803" s="519">
        <v>0</v>
      </c>
      <c r="HO803" s="519">
        <v>0</v>
      </c>
      <c r="HP803" s="519">
        <v>0</v>
      </c>
      <c r="HQ803" s="519">
        <v>0</v>
      </c>
      <c r="HR803" s="519">
        <v>0</v>
      </c>
      <c r="HS803" s="519">
        <v>0</v>
      </c>
      <c r="HT803" s="519">
        <v>0</v>
      </c>
      <c r="HU803" s="519">
        <v>0</v>
      </c>
      <c r="HV803" s="519">
        <v>0</v>
      </c>
      <c r="HW803" s="519">
        <v>0</v>
      </c>
      <c r="HX803" s="519">
        <v>0</v>
      </c>
      <c r="HY803" s="519">
        <v>0</v>
      </c>
      <c r="HZ803" s="519">
        <v>0</v>
      </c>
      <c r="IA803" s="519">
        <v>0</v>
      </c>
      <c r="IB803" s="519">
        <v>0</v>
      </c>
      <c r="IC803" s="519">
        <v>0</v>
      </c>
      <c r="ID803" s="519">
        <v>0</v>
      </c>
      <c r="IE803" s="519">
        <v>0</v>
      </c>
      <c r="IF803" s="519">
        <v>0</v>
      </c>
      <c r="IG803" s="519">
        <v>0</v>
      </c>
      <c r="IH803" s="519">
        <v>0</v>
      </c>
      <c r="II803" s="519">
        <v>0</v>
      </c>
      <c r="IJ803" s="519">
        <v>0</v>
      </c>
      <c r="IK803" s="519">
        <v>0</v>
      </c>
    </row>
    <row r="804" spans="2:245" hidden="1">
      <c r="B804" s="519" t="s">
        <v>1058</v>
      </c>
      <c r="C804" s="519"/>
      <c r="D804" s="519"/>
      <c r="E804" s="519"/>
      <c r="F804" s="519">
        <v>2</v>
      </c>
      <c r="G804" s="519"/>
      <c r="H804" s="519">
        <v>19</v>
      </c>
      <c r="I804" s="519">
        <v>2</v>
      </c>
      <c r="J804" s="519" t="str">
        <f t="shared" si="39"/>
        <v>SDN10021902</v>
      </c>
      <c r="K804" s="519">
        <v>965</v>
      </c>
      <c r="M804" s="337"/>
      <c r="N804" s="519" t="s">
        <v>1063</v>
      </c>
      <c r="O804" s="519" t="s">
        <v>1060</v>
      </c>
      <c r="P804" s="519">
        <v>0</v>
      </c>
      <c r="Q804" s="521" t="str">
        <f t="shared" si="37"/>
        <v>SDN300200</v>
      </c>
      <c r="R804" s="519">
        <v>43</v>
      </c>
      <c r="S804" s="519">
        <v>171</v>
      </c>
      <c r="T804" s="519">
        <v>302</v>
      </c>
      <c r="U804" s="519">
        <v>436</v>
      </c>
      <c r="V804" s="519">
        <v>573</v>
      </c>
      <c r="W804" s="519">
        <v>713</v>
      </c>
      <c r="X804" s="519">
        <v>856</v>
      </c>
      <c r="Y804" s="519">
        <v>1001</v>
      </c>
      <c r="Z804" s="519">
        <v>1150</v>
      </c>
      <c r="AA804" s="519">
        <v>1736</v>
      </c>
      <c r="AB804" s="519">
        <v>1943</v>
      </c>
      <c r="AC804" s="519">
        <v>2154</v>
      </c>
      <c r="AD804" s="519">
        <v>2371</v>
      </c>
      <c r="AE804" s="519">
        <v>2592</v>
      </c>
      <c r="AF804" s="519">
        <v>2819</v>
      </c>
      <c r="AG804" s="519">
        <v>3018</v>
      </c>
      <c r="AH804" s="519">
        <v>3223</v>
      </c>
      <c r="AI804" s="519">
        <v>3433</v>
      </c>
      <c r="AJ804" s="519">
        <v>3649</v>
      </c>
      <c r="AK804" s="519">
        <v>3871</v>
      </c>
      <c r="AL804" s="519">
        <v>4091</v>
      </c>
      <c r="AM804" s="519">
        <v>4317</v>
      </c>
      <c r="AN804" s="519">
        <v>4549</v>
      </c>
      <c r="AO804" s="519">
        <v>4787</v>
      </c>
      <c r="AP804" s="519">
        <v>5032</v>
      </c>
      <c r="AQ804" s="519">
        <v>5284</v>
      </c>
      <c r="AR804" s="519">
        <v>5543</v>
      </c>
      <c r="AS804" s="519">
        <v>5810</v>
      </c>
      <c r="AT804" s="519">
        <v>6085</v>
      </c>
      <c r="AU804" s="519">
        <v>6370</v>
      </c>
      <c r="AV804" s="519">
        <v>6533</v>
      </c>
      <c r="AW804" s="519">
        <v>6703</v>
      </c>
      <c r="AX804" s="519">
        <v>6880</v>
      </c>
      <c r="AY804" s="519">
        <v>7066</v>
      </c>
      <c r="AZ804" s="519">
        <v>7262</v>
      </c>
      <c r="BA804" s="519">
        <v>7469</v>
      </c>
      <c r="BB804" s="519">
        <v>7686</v>
      </c>
      <c r="BC804" s="519">
        <v>7914</v>
      </c>
      <c r="BD804" s="519">
        <v>8158</v>
      </c>
      <c r="BE804" s="519">
        <v>8418</v>
      </c>
      <c r="BF804" s="519">
        <v>8694</v>
      </c>
      <c r="BG804" s="519">
        <v>8990</v>
      </c>
      <c r="BH804" s="519">
        <v>9304</v>
      </c>
      <c r="BI804" s="519">
        <v>9641</v>
      </c>
      <c r="BJ804" s="519">
        <v>0</v>
      </c>
      <c r="BK804" s="519">
        <v>0</v>
      </c>
      <c r="BL804" s="519">
        <v>0</v>
      </c>
      <c r="BM804" s="519">
        <v>0</v>
      </c>
      <c r="BN804" s="519">
        <v>0</v>
      </c>
      <c r="BO804" s="519">
        <v>0</v>
      </c>
      <c r="BP804" s="519">
        <v>0</v>
      </c>
      <c r="BQ804" s="519">
        <v>0</v>
      </c>
      <c r="BR804" s="519">
        <v>0</v>
      </c>
      <c r="BS804" s="519">
        <v>0</v>
      </c>
      <c r="BT804" s="519">
        <v>0</v>
      </c>
      <c r="BU804" s="519">
        <v>0</v>
      </c>
      <c r="BV804" s="519">
        <v>0</v>
      </c>
      <c r="BW804" s="519">
        <v>0</v>
      </c>
      <c r="BX804" s="519">
        <v>0</v>
      </c>
      <c r="BY804" s="519">
        <v>0</v>
      </c>
      <c r="BZ804" s="519">
        <v>0</v>
      </c>
      <c r="CA804" s="519">
        <v>0</v>
      </c>
      <c r="CB804" s="519">
        <v>0</v>
      </c>
      <c r="CC804" s="519">
        <v>0</v>
      </c>
      <c r="CD804" s="519">
        <v>0</v>
      </c>
      <c r="CE804" s="519">
        <v>0</v>
      </c>
      <c r="CF804" s="519">
        <v>0</v>
      </c>
      <c r="CG804" s="519">
        <v>0</v>
      </c>
      <c r="CH804" s="519">
        <v>0</v>
      </c>
      <c r="CI804" s="519">
        <v>0</v>
      </c>
      <c r="CJ804" s="519">
        <v>0</v>
      </c>
      <c r="CK804" s="519">
        <v>0</v>
      </c>
      <c r="CL804" s="519">
        <v>0</v>
      </c>
      <c r="CM804" s="519">
        <v>0</v>
      </c>
      <c r="CN804" s="519">
        <v>0</v>
      </c>
      <c r="CO804" s="519">
        <v>0</v>
      </c>
      <c r="CP804" s="519">
        <v>0</v>
      </c>
      <c r="CQ804" s="519">
        <v>0</v>
      </c>
      <c r="CR804" s="519">
        <v>0</v>
      </c>
      <c r="CS804" s="519">
        <v>0</v>
      </c>
      <c r="CT804" s="519">
        <v>0</v>
      </c>
      <c r="CU804" s="519">
        <v>0</v>
      </c>
      <c r="CV804" s="519">
        <v>0</v>
      </c>
      <c r="CW804" s="519">
        <v>0</v>
      </c>
      <c r="CX804" s="519">
        <v>0</v>
      </c>
      <c r="CY804" s="519">
        <v>0</v>
      </c>
      <c r="CZ804" s="519">
        <v>0</v>
      </c>
      <c r="DA804" s="519">
        <v>0</v>
      </c>
      <c r="DB804" s="519">
        <v>0</v>
      </c>
      <c r="DC804" s="519">
        <v>0</v>
      </c>
      <c r="DD804" s="519">
        <v>0</v>
      </c>
      <c r="DE804" s="519">
        <v>0</v>
      </c>
      <c r="DF804" s="519">
        <v>0</v>
      </c>
      <c r="DG804" s="519">
        <v>0</v>
      </c>
      <c r="DH804" s="519">
        <v>0</v>
      </c>
      <c r="DI804" s="519">
        <v>0</v>
      </c>
      <c r="DJ804" s="519">
        <v>0</v>
      </c>
      <c r="DK804" s="519">
        <v>0</v>
      </c>
      <c r="DL804" s="519">
        <v>0</v>
      </c>
      <c r="DM804" s="519">
        <v>0</v>
      </c>
      <c r="DN804" s="519">
        <v>0</v>
      </c>
      <c r="DO804" s="519">
        <v>0</v>
      </c>
      <c r="DP804" s="519">
        <v>0</v>
      </c>
      <c r="DQ804" s="519">
        <v>0</v>
      </c>
      <c r="DR804" s="519">
        <v>0</v>
      </c>
      <c r="DS804" s="519">
        <v>0</v>
      </c>
      <c r="DT804" s="519">
        <v>0</v>
      </c>
      <c r="DU804" s="519">
        <v>0</v>
      </c>
      <c r="DV804" s="519">
        <v>0</v>
      </c>
      <c r="DW804" s="519">
        <v>0</v>
      </c>
      <c r="DX804" s="519">
        <v>0</v>
      </c>
      <c r="DZ804" s="337"/>
      <c r="EA804" s="519" t="s">
        <v>1063</v>
      </c>
      <c r="EB804" s="519" t="s">
        <v>1060</v>
      </c>
      <c r="EC804" s="519">
        <v>0</v>
      </c>
      <c r="ED804" s="521" t="str">
        <f t="shared" si="38"/>
        <v>SDN300200</v>
      </c>
      <c r="EE804" s="519">
        <v>108</v>
      </c>
      <c r="EF804" s="519">
        <v>418</v>
      </c>
      <c r="EG804" s="519">
        <v>721</v>
      </c>
      <c r="EH804" s="519">
        <v>1121</v>
      </c>
      <c r="EI804" s="519">
        <v>1513</v>
      </c>
      <c r="EJ804" s="519">
        <v>1892</v>
      </c>
      <c r="EK804" s="519">
        <v>2266</v>
      </c>
      <c r="EL804" s="519">
        <v>2630</v>
      </c>
      <c r="EM804" s="519">
        <v>2986</v>
      </c>
      <c r="EN804" s="519">
        <v>3539</v>
      </c>
      <c r="EO804" s="519">
        <v>3875</v>
      </c>
      <c r="EP804" s="519">
        <v>4203</v>
      </c>
      <c r="EQ804" s="519">
        <v>4527</v>
      </c>
      <c r="ER804" s="519">
        <v>4841</v>
      </c>
      <c r="ES804" s="519">
        <v>5154</v>
      </c>
      <c r="ET804" s="519">
        <v>5401</v>
      </c>
      <c r="EU804" s="519">
        <v>5646</v>
      </c>
      <c r="EV804" s="519">
        <v>5889</v>
      </c>
      <c r="EW804" s="519">
        <v>6131</v>
      </c>
      <c r="EX804" s="519">
        <v>6372</v>
      </c>
      <c r="EY804" s="519">
        <v>6596</v>
      </c>
      <c r="EZ804" s="519">
        <v>6818</v>
      </c>
      <c r="FA804" s="519">
        <v>7036</v>
      </c>
      <c r="FB804" s="519">
        <v>7252</v>
      </c>
      <c r="FC804" s="519">
        <v>7466</v>
      </c>
      <c r="FD804" s="519">
        <v>7679</v>
      </c>
      <c r="FE804" s="519">
        <v>7890</v>
      </c>
      <c r="FF804" s="519">
        <v>8101</v>
      </c>
      <c r="FG804" s="519">
        <v>8309</v>
      </c>
      <c r="FH804" s="519">
        <v>0</v>
      </c>
      <c r="FI804" s="519">
        <v>0</v>
      </c>
      <c r="FJ804" s="519">
        <v>0</v>
      </c>
      <c r="FK804" s="519">
        <v>0</v>
      </c>
      <c r="FL804" s="519">
        <v>0</v>
      </c>
      <c r="FM804" s="519">
        <v>0</v>
      </c>
      <c r="FN804" s="519">
        <v>0</v>
      </c>
      <c r="FO804" s="519">
        <v>0</v>
      </c>
      <c r="FP804" s="519">
        <v>0</v>
      </c>
      <c r="FQ804" s="519">
        <v>0</v>
      </c>
      <c r="FR804" s="519">
        <v>0</v>
      </c>
      <c r="FS804" s="519">
        <v>0</v>
      </c>
      <c r="FT804" s="519">
        <v>0</v>
      </c>
      <c r="FU804" s="519">
        <v>0</v>
      </c>
      <c r="FV804" s="519">
        <v>0</v>
      </c>
      <c r="FW804" s="519">
        <v>0</v>
      </c>
      <c r="FX804" s="519">
        <v>0</v>
      </c>
      <c r="FY804" s="519">
        <v>0</v>
      </c>
      <c r="FZ804" s="519">
        <v>0</v>
      </c>
      <c r="GA804" s="519">
        <v>0</v>
      </c>
      <c r="GB804" s="519">
        <v>0</v>
      </c>
      <c r="GC804" s="519">
        <v>0</v>
      </c>
      <c r="GD804" s="519">
        <v>0</v>
      </c>
      <c r="GE804" s="519">
        <v>0</v>
      </c>
      <c r="GF804" s="519">
        <v>0</v>
      </c>
      <c r="GG804" s="519">
        <v>0</v>
      </c>
      <c r="GH804" s="519">
        <v>0</v>
      </c>
      <c r="GI804" s="519">
        <v>0</v>
      </c>
      <c r="GJ804" s="519">
        <v>0</v>
      </c>
      <c r="GK804" s="519">
        <v>0</v>
      </c>
      <c r="GL804" s="519">
        <v>0</v>
      </c>
      <c r="GM804" s="519">
        <v>0</v>
      </c>
      <c r="GN804" s="519">
        <v>0</v>
      </c>
      <c r="GO804" s="519">
        <v>0</v>
      </c>
      <c r="GP804" s="519">
        <v>0</v>
      </c>
      <c r="GQ804" s="519">
        <v>0</v>
      </c>
      <c r="GR804" s="519">
        <v>0</v>
      </c>
      <c r="GS804" s="519">
        <v>0</v>
      </c>
      <c r="GT804" s="519">
        <v>0</v>
      </c>
      <c r="GU804" s="519">
        <v>0</v>
      </c>
      <c r="GV804" s="519">
        <v>0</v>
      </c>
      <c r="GW804" s="519">
        <v>0</v>
      </c>
      <c r="GX804" s="519">
        <v>0</v>
      </c>
      <c r="GY804" s="519">
        <v>0</v>
      </c>
      <c r="GZ804" s="519">
        <v>0</v>
      </c>
      <c r="HA804" s="519">
        <v>0</v>
      </c>
      <c r="HB804" s="519">
        <v>0</v>
      </c>
      <c r="HC804" s="519">
        <v>0</v>
      </c>
      <c r="HD804" s="519">
        <v>0</v>
      </c>
      <c r="HE804" s="519">
        <v>0</v>
      </c>
      <c r="HF804" s="519">
        <v>0</v>
      </c>
      <c r="HG804" s="519">
        <v>0</v>
      </c>
      <c r="HH804" s="519">
        <v>0</v>
      </c>
      <c r="HI804" s="519">
        <v>0</v>
      </c>
      <c r="HJ804" s="519">
        <v>0</v>
      </c>
      <c r="HK804" s="519">
        <v>0</v>
      </c>
      <c r="HL804" s="519">
        <v>0</v>
      </c>
      <c r="HM804" s="519">
        <v>0</v>
      </c>
      <c r="HN804" s="519">
        <v>0</v>
      </c>
      <c r="HO804" s="519">
        <v>0</v>
      </c>
      <c r="HP804" s="519">
        <v>0</v>
      </c>
      <c r="HQ804" s="519">
        <v>0</v>
      </c>
      <c r="HR804" s="519">
        <v>0</v>
      </c>
      <c r="HS804" s="519">
        <v>0</v>
      </c>
      <c r="HT804" s="519">
        <v>0</v>
      </c>
      <c r="HU804" s="519">
        <v>0</v>
      </c>
      <c r="HV804" s="519">
        <v>0</v>
      </c>
      <c r="HW804" s="519">
        <v>0</v>
      </c>
      <c r="HX804" s="519">
        <v>0</v>
      </c>
      <c r="HY804" s="519">
        <v>0</v>
      </c>
      <c r="HZ804" s="519">
        <v>0</v>
      </c>
      <c r="IA804" s="519">
        <v>0</v>
      </c>
      <c r="IB804" s="519">
        <v>0</v>
      </c>
      <c r="IC804" s="519">
        <v>0</v>
      </c>
      <c r="ID804" s="519">
        <v>0</v>
      </c>
      <c r="IE804" s="519">
        <v>0</v>
      </c>
      <c r="IF804" s="519">
        <v>0</v>
      </c>
      <c r="IG804" s="519">
        <v>0</v>
      </c>
      <c r="IH804" s="519">
        <v>0</v>
      </c>
      <c r="II804" s="519">
        <v>0</v>
      </c>
      <c r="IJ804" s="519">
        <v>0</v>
      </c>
      <c r="IK804" s="519">
        <v>0</v>
      </c>
    </row>
    <row r="805" spans="2:245" hidden="1">
      <c r="B805" s="519" t="s">
        <v>1058</v>
      </c>
      <c r="C805" s="519"/>
      <c r="D805" s="519"/>
      <c r="E805" s="519"/>
      <c r="F805" s="519">
        <v>2</v>
      </c>
      <c r="G805" s="519"/>
      <c r="H805" s="519">
        <v>19</v>
      </c>
      <c r="I805" s="519">
        <v>3</v>
      </c>
      <c r="J805" s="519" t="str">
        <f t="shared" si="39"/>
        <v>SDN10021903</v>
      </c>
      <c r="K805" s="519">
        <v>965</v>
      </c>
      <c r="M805" s="337"/>
      <c r="N805" s="519" t="s">
        <v>1063</v>
      </c>
      <c r="O805" s="519" t="s">
        <v>1060</v>
      </c>
      <c r="P805" s="519">
        <v>1</v>
      </c>
      <c r="Q805" s="521" t="str">
        <f t="shared" si="37"/>
        <v>SDN300201</v>
      </c>
      <c r="R805" s="519">
        <v>39</v>
      </c>
      <c r="S805" s="519">
        <v>166</v>
      </c>
      <c r="T805" s="519">
        <v>295</v>
      </c>
      <c r="U805" s="519">
        <v>427</v>
      </c>
      <c r="V805" s="519">
        <v>562</v>
      </c>
      <c r="W805" s="519">
        <v>700</v>
      </c>
      <c r="X805" s="519">
        <v>840</v>
      </c>
      <c r="Y805" s="519">
        <v>983</v>
      </c>
      <c r="Z805" s="519">
        <v>1130</v>
      </c>
      <c r="AA805" s="519">
        <v>1707</v>
      </c>
      <c r="AB805" s="519">
        <v>1911</v>
      </c>
      <c r="AC805" s="519">
        <v>2120</v>
      </c>
      <c r="AD805" s="519">
        <v>2333</v>
      </c>
      <c r="AE805" s="519">
        <v>2552</v>
      </c>
      <c r="AF805" s="519">
        <v>2776</v>
      </c>
      <c r="AG805" s="519">
        <v>2974</v>
      </c>
      <c r="AH805" s="519">
        <v>3176</v>
      </c>
      <c r="AI805" s="519">
        <v>3384</v>
      </c>
      <c r="AJ805" s="519">
        <v>3598</v>
      </c>
      <c r="AK805" s="519">
        <v>3817</v>
      </c>
      <c r="AL805" s="519">
        <v>4034</v>
      </c>
      <c r="AM805" s="519">
        <v>4257</v>
      </c>
      <c r="AN805" s="519">
        <v>4486</v>
      </c>
      <c r="AO805" s="519">
        <v>4722</v>
      </c>
      <c r="AP805" s="519">
        <v>4965</v>
      </c>
      <c r="AQ805" s="519">
        <v>5214</v>
      </c>
      <c r="AR805" s="519">
        <v>5471</v>
      </c>
      <c r="AS805" s="519">
        <v>5735</v>
      </c>
      <c r="AT805" s="519">
        <v>6009</v>
      </c>
      <c r="AU805" s="519">
        <v>6292</v>
      </c>
      <c r="AV805" s="519">
        <v>6456</v>
      </c>
      <c r="AW805" s="519">
        <v>6627</v>
      </c>
      <c r="AX805" s="519">
        <v>6806</v>
      </c>
      <c r="AY805" s="519">
        <v>6994</v>
      </c>
      <c r="AZ805" s="519">
        <v>7193</v>
      </c>
      <c r="BA805" s="519">
        <v>7402</v>
      </c>
      <c r="BB805" s="519">
        <v>7622</v>
      </c>
      <c r="BC805" s="519">
        <v>7856</v>
      </c>
      <c r="BD805" s="519">
        <v>8106</v>
      </c>
      <c r="BE805" s="519">
        <v>8372</v>
      </c>
      <c r="BF805" s="519">
        <v>8657</v>
      </c>
      <c r="BG805" s="519">
        <v>8959</v>
      </c>
      <c r="BH805" s="519">
        <v>9283</v>
      </c>
      <c r="BI805" s="519">
        <v>9629</v>
      </c>
      <c r="BJ805" s="519">
        <v>0</v>
      </c>
      <c r="BK805" s="519">
        <v>0</v>
      </c>
      <c r="BL805" s="519">
        <v>0</v>
      </c>
      <c r="BM805" s="519">
        <v>0</v>
      </c>
      <c r="BN805" s="519">
        <v>0</v>
      </c>
      <c r="BO805" s="519">
        <v>0</v>
      </c>
      <c r="BP805" s="519">
        <v>0</v>
      </c>
      <c r="BQ805" s="519">
        <v>0</v>
      </c>
      <c r="BR805" s="519">
        <v>0</v>
      </c>
      <c r="BS805" s="519">
        <v>0</v>
      </c>
      <c r="BT805" s="519">
        <v>0</v>
      </c>
      <c r="BU805" s="519">
        <v>0</v>
      </c>
      <c r="BV805" s="519">
        <v>0</v>
      </c>
      <c r="BW805" s="519">
        <v>0</v>
      </c>
      <c r="BX805" s="519">
        <v>0</v>
      </c>
      <c r="BY805" s="519">
        <v>0</v>
      </c>
      <c r="BZ805" s="519">
        <v>0</v>
      </c>
      <c r="CA805" s="519">
        <v>0</v>
      </c>
      <c r="CB805" s="519">
        <v>0</v>
      </c>
      <c r="CC805" s="519">
        <v>0</v>
      </c>
      <c r="CD805" s="519">
        <v>0</v>
      </c>
      <c r="CE805" s="519">
        <v>0</v>
      </c>
      <c r="CF805" s="519">
        <v>0</v>
      </c>
      <c r="CG805" s="519">
        <v>0</v>
      </c>
      <c r="CH805" s="519">
        <v>0</v>
      </c>
      <c r="CI805" s="519">
        <v>0</v>
      </c>
      <c r="CJ805" s="519">
        <v>0</v>
      </c>
      <c r="CK805" s="519">
        <v>0</v>
      </c>
      <c r="CL805" s="519">
        <v>0</v>
      </c>
      <c r="CM805" s="519">
        <v>0</v>
      </c>
      <c r="CN805" s="519">
        <v>0</v>
      </c>
      <c r="CO805" s="519">
        <v>0</v>
      </c>
      <c r="CP805" s="519">
        <v>0</v>
      </c>
      <c r="CQ805" s="519">
        <v>0</v>
      </c>
      <c r="CR805" s="519">
        <v>0</v>
      </c>
      <c r="CS805" s="519">
        <v>0</v>
      </c>
      <c r="CT805" s="519">
        <v>0</v>
      </c>
      <c r="CU805" s="519">
        <v>0</v>
      </c>
      <c r="CV805" s="519">
        <v>0</v>
      </c>
      <c r="CW805" s="519">
        <v>0</v>
      </c>
      <c r="CX805" s="519">
        <v>0</v>
      </c>
      <c r="CY805" s="519">
        <v>0</v>
      </c>
      <c r="CZ805" s="519">
        <v>0</v>
      </c>
      <c r="DA805" s="519">
        <v>0</v>
      </c>
      <c r="DB805" s="519">
        <v>0</v>
      </c>
      <c r="DC805" s="519">
        <v>0</v>
      </c>
      <c r="DD805" s="519">
        <v>0</v>
      </c>
      <c r="DE805" s="519">
        <v>0</v>
      </c>
      <c r="DF805" s="519">
        <v>0</v>
      </c>
      <c r="DG805" s="519">
        <v>0</v>
      </c>
      <c r="DH805" s="519">
        <v>0</v>
      </c>
      <c r="DI805" s="519">
        <v>0</v>
      </c>
      <c r="DJ805" s="519">
        <v>0</v>
      </c>
      <c r="DK805" s="519">
        <v>0</v>
      </c>
      <c r="DL805" s="519">
        <v>0</v>
      </c>
      <c r="DM805" s="519">
        <v>0</v>
      </c>
      <c r="DN805" s="519">
        <v>0</v>
      </c>
      <c r="DO805" s="519">
        <v>0</v>
      </c>
      <c r="DP805" s="519">
        <v>0</v>
      </c>
      <c r="DQ805" s="519">
        <v>0</v>
      </c>
      <c r="DR805" s="519">
        <v>0</v>
      </c>
      <c r="DS805" s="519">
        <v>0</v>
      </c>
      <c r="DT805" s="519">
        <v>0</v>
      </c>
      <c r="DU805" s="519">
        <v>0</v>
      </c>
      <c r="DV805" s="519">
        <v>0</v>
      </c>
      <c r="DW805" s="519">
        <v>0</v>
      </c>
      <c r="DX805" s="519">
        <v>0</v>
      </c>
      <c r="DZ805" s="337"/>
      <c r="EA805" s="519" t="s">
        <v>1063</v>
      </c>
      <c r="EB805" s="519" t="s">
        <v>1060</v>
      </c>
      <c r="EC805" s="519">
        <v>1</v>
      </c>
      <c r="ED805" s="521" t="str">
        <f t="shared" si="38"/>
        <v>SDN300201</v>
      </c>
      <c r="EE805" s="519">
        <v>98</v>
      </c>
      <c r="EF805" s="519">
        <v>406</v>
      </c>
      <c r="EG805" s="519">
        <v>705</v>
      </c>
      <c r="EH805" s="519">
        <v>1093</v>
      </c>
      <c r="EI805" s="519">
        <v>1478</v>
      </c>
      <c r="EJ805" s="519">
        <v>1854</v>
      </c>
      <c r="EK805" s="519">
        <v>2218</v>
      </c>
      <c r="EL805" s="519">
        <v>2576</v>
      </c>
      <c r="EM805" s="519">
        <v>2928</v>
      </c>
      <c r="EN805" s="519">
        <v>3475</v>
      </c>
      <c r="EO805" s="519">
        <v>3805</v>
      </c>
      <c r="EP805" s="519">
        <v>4130</v>
      </c>
      <c r="EQ805" s="519">
        <v>4446</v>
      </c>
      <c r="ER805" s="519">
        <v>4759</v>
      </c>
      <c r="ES805" s="519">
        <v>5068</v>
      </c>
      <c r="ET805" s="519">
        <v>5315</v>
      </c>
      <c r="EU805" s="519">
        <v>5557</v>
      </c>
      <c r="EV805" s="519">
        <v>5799</v>
      </c>
      <c r="EW805" s="519">
        <v>6040</v>
      </c>
      <c r="EX805" s="519">
        <v>6276</v>
      </c>
      <c r="EY805" s="519">
        <v>6496</v>
      </c>
      <c r="EZ805" s="519">
        <v>6712</v>
      </c>
      <c r="FA805" s="519">
        <v>6927</v>
      </c>
      <c r="FB805" s="519">
        <v>7142</v>
      </c>
      <c r="FC805" s="519">
        <v>7353</v>
      </c>
      <c r="FD805" s="519">
        <v>7564</v>
      </c>
      <c r="FE805" s="519">
        <v>7774</v>
      </c>
      <c r="FF805" s="519">
        <v>7982</v>
      </c>
      <c r="FG805" s="519">
        <v>8192</v>
      </c>
      <c r="FH805" s="519">
        <v>0</v>
      </c>
      <c r="FI805" s="519">
        <v>0</v>
      </c>
      <c r="FJ805" s="519">
        <v>0</v>
      </c>
      <c r="FK805" s="519">
        <v>0</v>
      </c>
      <c r="FL805" s="519">
        <v>0</v>
      </c>
      <c r="FM805" s="519">
        <v>0</v>
      </c>
      <c r="FN805" s="519">
        <v>0</v>
      </c>
      <c r="FO805" s="519">
        <v>0</v>
      </c>
      <c r="FP805" s="519">
        <v>0</v>
      </c>
      <c r="FQ805" s="519">
        <v>0</v>
      </c>
      <c r="FR805" s="519">
        <v>0</v>
      </c>
      <c r="FS805" s="519">
        <v>0</v>
      </c>
      <c r="FT805" s="519">
        <v>0</v>
      </c>
      <c r="FU805" s="519">
        <v>0</v>
      </c>
      <c r="FV805" s="519">
        <v>0</v>
      </c>
      <c r="FW805" s="519">
        <v>0</v>
      </c>
      <c r="FX805" s="519">
        <v>0</v>
      </c>
      <c r="FY805" s="519">
        <v>0</v>
      </c>
      <c r="FZ805" s="519">
        <v>0</v>
      </c>
      <c r="GA805" s="519">
        <v>0</v>
      </c>
      <c r="GB805" s="519">
        <v>0</v>
      </c>
      <c r="GC805" s="519">
        <v>0</v>
      </c>
      <c r="GD805" s="519">
        <v>0</v>
      </c>
      <c r="GE805" s="519">
        <v>0</v>
      </c>
      <c r="GF805" s="519">
        <v>0</v>
      </c>
      <c r="GG805" s="519">
        <v>0</v>
      </c>
      <c r="GH805" s="519">
        <v>0</v>
      </c>
      <c r="GI805" s="519">
        <v>0</v>
      </c>
      <c r="GJ805" s="519">
        <v>0</v>
      </c>
      <c r="GK805" s="519">
        <v>0</v>
      </c>
      <c r="GL805" s="519">
        <v>0</v>
      </c>
      <c r="GM805" s="519">
        <v>0</v>
      </c>
      <c r="GN805" s="519">
        <v>0</v>
      </c>
      <c r="GO805" s="519">
        <v>0</v>
      </c>
      <c r="GP805" s="519">
        <v>0</v>
      </c>
      <c r="GQ805" s="519">
        <v>0</v>
      </c>
      <c r="GR805" s="519">
        <v>0</v>
      </c>
      <c r="GS805" s="519">
        <v>0</v>
      </c>
      <c r="GT805" s="519">
        <v>0</v>
      </c>
      <c r="GU805" s="519">
        <v>0</v>
      </c>
      <c r="GV805" s="519">
        <v>0</v>
      </c>
      <c r="GW805" s="519">
        <v>0</v>
      </c>
      <c r="GX805" s="519">
        <v>0</v>
      </c>
      <c r="GY805" s="519">
        <v>0</v>
      </c>
      <c r="GZ805" s="519">
        <v>0</v>
      </c>
      <c r="HA805" s="519">
        <v>0</v>
      </c>
      <c r="HB805" s="519">
        <v>0</v>
      </c>
      <c r="HC805" s="519">
        <v>0</v>
      </c>
      <c r="HD805" s="519">
        <v>0</v>
      </c>
      <c r="HE805" s="519">
        <v>0</v>
      </c>
      <c r="HF805" s="519">
        <v>0</v>
      </c>
      <c r="HG805" s="519">
        <v>0</v>
      </c>
      <c r="HH805" s="519">
        <v>0</v>
      </c>
      <c r="HI805" s="519">
        <v>0</v>
      </c>
      <c r="HJ805" s="519">
        <v>0</v>
      </c>
      <c r="HK805" s="519">
        <v>0</v>
      </c>
      <c r="HL805" s="519">
        <v>0</v>
      </c>
      <c r="HM805" s="519">
        <v>0</v>
      </c>
      <c r="HN805" s="519">
        <v>0</v>
      </c>
      <c r="HO805" s="519">
        <v>0</v>
      </c>
      <c r="HP805" s="519">
        <v>0</v>
      </c>
      <c r="HQ805" s="519">
        <v>0</v>
      </c>
      <c r="HR805" s="519">
        <v>0</v>
      </c>
      <c r="HS805" s="519">
        <v>0</v>
      </c>
      <c r="HT805" s="519">
        <v>0</v>
      </c>
      <c r="HU805" s="519">
        <v>0</v>
      </c>
      <c r="HV805" s="519">
        <v>0</v>
      </c>
      <c r="HW805" s="519">
        <v>0</v>
      </c>
      <c r="HX805" s="519">
        <v>0</v>
      </c>
      <c r="HY805" s="519">
        <v>0</v>
      </c>
      <c r="HZ805" s="519">
        <v>0</v>
      </c>
      <c r="IA805" s="519">
        <v>0</v>
      </c>
      <c r="IB805" s="519">
        <v>0</v>
      </c>
      <c r="IC805" s="519">
        <v>0</v>
      </c>
      <c r="ID805" s="519">
        <v>0</v>
      </c>
      <c r="IE805" s="519">
        <v>0</v>
      </c>
      <c r="IF805" s="519">
        <v>0</v>
      </c>
      <c r="IG805" s="519">
        <v>0</v>
      </c>
      <c r="IH805" s="519">
        <v>0</v>
      </c>
      <c r="II805" s="519">
        <v>0</v>
      </c>
      <c r="IJ805" s="519">
        <v>0</v>
      </c>
      <c r="IK805" s="519">
        <v>0</v>
      </c>
    </row>
    <row r="806" spans="2:245" hidden="1">
      <c r="B806" s="519" t="s">
        <v>1058</v>
      </c>
      <c r="C806" s="519"/>
      <c r="D806" s="519"/>
      <c r="E806" s="519"/>
      <c r="F806" s="519">
        <v>2</v>
      </c>
      <c r="G806" s="519"/>
      <c r="H806" s="519">
        <v>19</v>
      </c>
      <c r="I806" s="519">
        <v>4</v>
      </c>
      <c r="J806" s="519" t="str">
        <f t="shared" si="39"/>
        <v>SDN10021904</v>
      </c>
      <c r="K806" s="519">
        <v>965</v>
      </c>
      <c r="M806" s="337"/>
      <c r="N806" s="519" t="s">
        <v>1063</v>
      </c>
      <c r="O806" s="519" t="s">
        <v>1060</v>
      </c>
      <c r="P806" s="519">
        <v>2</v>
      </c>
      <c r="Q806" s="521" t="str">
        <f t="shared" si="37"/>
        <v>SDN300202</v>
      </c>
      <c r="R806" s="519">
        <v>35</v>
      </c>
      <c r="S806" s="519">
        <v>161</v>
      </c>
      <c r="T806" s="519">
        <v>287</v>
      </c>
      <c r="U806" s="519">
        <v>418</v>
      </c>
      <c r="V806" s="519">
        <v>551</v>
      </c>
      <c r="W806" s="519">
        <v>686</v>
      </c>
      <c r="X806" s="519">
        <v>824</v>
      </c>
      <c r="Y806" s="519">
        <v>965</v>
      </c>
      <c r="Z806" s="519">
        <v>1110</v>
      </c>
      <c r="AA806" s="519">
        <v>1677</v>
      </c>
      <c r="AB806" s="519">
        <v>1878</v>
      </c>
      <c r="AC806" s="519">
        <v>2084</v>
      </c>
      <c r="AD806" s="519">
        <v>2295</v>
      </c>
      <c r="AE806" s="519">
        <v>2511</v>
      </c>
      <c r="AF806" s="519">
        <v>2732</v>
      </c>
      <c r="AG806" s="519">
        <v>2927</v>
      </c>
      <c r="AH806" s="519">
        <v>3128</v>
      </c>
      <c r="AI806" s="519">
        <v>3334</v>
      </c>
      <c r="AJ806" s="519">
        <v>3544</v>
      </c>
      <c r="AK806" s="519">
        <v>3760</v>
      </c>
      <c r="AL806" s="519">
        <v>3975</v>
      </c>
      <c r="AM806" s="519">
        <v>4195</v>
      </c>
      <c r="AN806" s="519">
        <v>4421</v>
      </c>
      <c r="AO806" s="519">
        <v>4655</v>
      </c>
      <c r="AP806" s="519">
        <v>4894</v>
      </c>
      <c r="AQ806" s="519">
        <v>5141</v>
      </c>
      <c r="AR806" s="519">
        <v>5395</v>
      </c>
      <c r="AS806" s="519">
        <v>5658</v>
      </c>
      <c r="AT806" s="519">
        <v>5930</v>
      </c>
      <c r="AU806" s="519">
        <v>6211</v>
      </c>
      <c r="AV806" s="519">
        <v>6376</v>
      </c>
      <c r="AW806" s="519">
        <v>6548</v>
      </c>
      <c r="AX806" s="519">
        <v>6729</v>
      </c>
      <c r="AY806" s="519">
        <v>6920</v>
      </c>
      <c r="AZ806" s="519">
        <v>7121</v>
      </c>
      <c r="BA806" s="519">
        <v>7332</v>
      </c>
      <c r="BB806" s="519">
        <v>7558</v>
      </c>
      <c r="BC806" s="519">
        <v>7798</v>
      </c>
      <c r="BD806" s="519">
        <v>8054</v>
      </c>
      <c r="BE806" s="519">
        <v>8327</v>
      </c>
      <c r="BF806" s="519">
        <v>8618</v>
      </c>
      <c r="BG806" s="519">
        <v>8930</v>
      </c>
      <c r="BH806" s="519">
        <v>9262</v>
      </c>
      <c r="BI806" s="519">
        <v>9619</v>
      </c>
      <c r="BJ806" s="519">
        <v>0</v>
      </c>
      <c r="BK806" s="519">
        <v>0</v>
      </c>
      <c r="BL806" s="519">
        <v>0</v>
      </c>
      <c r="BM806" s="519">
        <v>0</v>
      </c>
      <c r="BN806" s="519">
        <v>0</v>
      </c>
      <c r="BO806" s="519">
        <v>0</v>
      </c>
      <c r="BP806" s="519">
        <v>0</v>
      </c>
      <c r="BQ806" s="519">
        <v>0</v>
      </c>
      <c r="BR806" s="519">
        <v>0</v>
      </c>
      <c r="BS806" s="519">
        <v>0</v>
      </c>
      <c r="BT806" s="519">
        <v>0</v>
      </c>
      <c r="BU806" s="519">
        <v>0</v>
      </c>
      <c r="BV806" s="519">
        <v>0</v>
      </c>
      <c r="BW806" s="519">
        <v>0</v>
      </c>
      <c r="BX806" s="519">
        <v>0</v>
      </c>
      <c r="BY806" s="519">
        <v>0</v>
      </c>
      <c r="BZ806" s="519">
        <v>0</v>
      </c>
      <c r="CA806" s="519">
        <v>0</v>
      </c>
      <c r="CB806" s="519">
        <v>0</v>
      </c>
      <c r="CC806" s="519">
        <v>0</v>
      </c>
      <c r="CD806" s="519">
        <v>0</v>
      </c>
      <c r="CE806" s="519">
        <v>0</v>
      </c>
      <c r="CF806" s="519">
        <v>0</v>
      </c>
      <c r="CG806" s="519">
        <v>0</v>
      </c>
      <c r="CH806" s="519">
        <v>0</v>
      </c>
      <c r="CI806" s="519">
        <v>0</v>
      </c>
      <c r="CJ806" s="519">
        <v>0</v>
      </c>
      <c r="CK806" s="519">
        <v>0</v>
      </c>
      <c r="CL806" s="519">
        <v>0</v>
      </c>
      <c r="CM806" s="519">
        <v>0</v>
      </c>
      <c r="CN806" s="519">
        <v>0</v>
      </c>
      <c r="CO806" s="519">
        <v>0</v>
      </c>
      <c r="CP806" s="519">
        <v>0</v>
      </c>
      <c r="CQ806" s="519">
        <v>0</v>
      </c>
      <c r="CR806" s="519">
        <v>0</v>
      </c>
      <c r="CS806" s="519">
        <v>0</v>
      </c>
      <c r="CT806" s="519">
        <v>0</v>
      </c>
      <c r="CU806" s="519">
        <v>0</v>
      </c>
      <c r="CV806" s="519">
        <v>0</v>
      </c>
      <c r="CW806" s="519">
        <v>0</v>
      </c>
      <c r="CX806" s="519">
        <v>0</v>
      </c>
      <c r="CY806" s="519">
        <v>0</v>
      </c>
      <c r="CZ806" s="519">
        <v>0</v>
      </c>
      <c r="DA806" s="519">
        <v>0</v>
      </c>
      <c r="DB806" s="519">
        <v>0</v>
      </c>
      <c r="DC806" s="519">
        <v>0</v>
      </c>
      <c r="DD806" s="519">
        <v>0</v>
      </c>
      <c r="DE806" s="519">
        <v>0</v>
      </c>
      <c r="DF806" s="519">
        <v>0</v>
      </c>
      <c r="DG806" s="519">
        <v>0</v>
      </c>
      <c r="DH806" s="519">
        <v>0</v>
      </c>
      <c r="DI806" s="519">
        <v>0</v>
      </c>
      <c r="DJ806" s="519">
        <v>0</v>
      </c>
      <c r="DK806" s="519">
        <v>0</v>
      </c>
      <c r="DL806" s="519">
        <v>0</v>
      </c>
      <c r="DM806" s="519">
        <v>0</v>
      </c>
      <c r="DN806" s="519">
        <v>0</v>
      </c>
      <c r="DO806" s="519">
        <v>0</v>
      </c>
      <c r="DP806" s="519">
        <v>0</v>
      </c>
      <c r="DQ806" s="519">
        <v>0</v>
      </c>
      <c r="DR806" s="519">
        <v>0</v>
      </c>
      <c r="DS806" s="519">
        <v>0</v>
      </c>
      <c r="DT806" s="519">
        <v>0</v>
      </c>
      <c r="DU806" s="519">
        <v>0</v>
      </c>
      <c r="DV806" s="519">
        <v>0</v>
      </c>
      <c r="DW806" s="519">
        <v>0</v>
      </c>
      <c r="DX806" s="519">
        <v>0</v>
      </c>
      <c r="DZ806" s="337"/>
      <c r="EA806" s="519" t="s">
        <v>1063</v>
      </c>
      <c r="EB806" s="519" t="s">
        <v>1060</v>
      </c>
      <c r="EC806" s="519">
        <v>2</v>
      </c>
      <c r="ED806" s="521" t="str">
        <f t="shared" si="38"/>
        <v>SDN300202</v>
      </c>
      <c r="EE806" s="519">
        <v>88</v>
      </c>
      <c r="EF806" s="519">
        <v>395</v>
      </c>
      <c r="EG806" s="519">
        <v>686</v>
      </c>
      <c r="EH806" s="519">
        <v>1066</v>
      </c>
      <c r="EI806" s="519">
        <v>1444</v>
      </c>
      <c r="EJ806" s="519">
        <v>1810</v>
      </c>
      <c r="EK806" s="519">
        <v>2170</v>
      </c>
      <c r="EL806" s="519">
        <v>2522</v>
      </c>
      <c r="EM806" s="519">
        <v>2868</v>
      </c>
      <c r="EN806" s="519">
        <v>3409</v>
      </c>
      <c r="EO806" s="519">
        <v>3734</v>
      </c>
      <c r="EP806" s="519">
        <v>4053</v>
      </c>
      <c r="EQ806" s="519">
        <v>4367</v>
      </c>
      <c r="ER806" s="519">
        <v>4677</v>
      </c>
      <c r="ES806" s="519">
        <v>4981</v>
      </c>
      <c r="ET806" s="519">
        <v>5224</v>
      </c>
      <c r="EU806" s="519">
        <v>5468</v>
      </c>
      <c r="EV806" s="519">
        <v>5707</v>
      </c>
      <c r="EW806" s="519">
        <v>5941</v>
      </c>
      <c r="EX806" s="519">
        <v>6173</v>
      </c>
      <c r="EY806" s="519">
        <v>6391</v>
      </c>
      <c r="EZ806" s="519">
        <v>6603</v>
      </c>
      <c r="FA806" s="519">
        <v>6815</v>
      </c>
      <c r="FB806" s="519">
        <v>7027</v>
      </c>
      <c r="FC806" s="519">
        <v>7235</v>
      </c>
      <c r="FD806" s="519">
        <v>7444</v>
      </c>
      <c r="FE806" s="519">
        <v>7650</v>
      </c>
      <c r="FF806" s="519">
        <v>7859</v>
      </c>
      <c r="FG806" s="519">
        <v>8069</v>
      </c>
      <c r="FH806" s="519">
        <v>0</v>
      </c>
      <c r="FI806" s="519">
        <v>0</v>
      </c>
      <c r="FJ806" s="519">
        <v>0</v>
      </c>
      <c r="FK806" s="519">
        <v>0</v>
      </c>
      <c r="FL806" s="519">
        <v>0</v>
      </c>
      <c r="FM806" s="519">
        <v>0</v>
      </c>
      <c r="FN806" s="519">
        <v>0</v>
      </c>
      <c r="FO806" s="519">
        <v>0</v>
      </c>
      <c r="FP806" s="519">
        <v>0</v>
      </c>
      <c r="FQ806" s="519">
        <v>0</v>
      </c>
      <c r="FR806" s="519">
        <v>0</v>
      </c>
      <c r="FS806" s="519">
        <v>0</v>
      </c>
      <c r="FT806" s="519">
        <v>0</v>
      </c>
      <c r="FU806" s="519">
        <v>0</v>
      </c>
      <c r="FV806" s="519">
        <v>0</v>
      </c>
      <c r="FW806" s="519">
        <v>0</v>
      </c>
      <c r="FX806" s="519">
        <v>0</v>
      </c>
      <c r="FY806" s="519">
        <v>0</v>
      </c>
      <c r="FZ806" s="519">
        <v>0</v>
      </c>
      <c r="GA806" s="519">
        <v>0</v>
      </c>
      <c r="GB806" s="519">
        <v>0</v>
      </c>
      <c r="GC806" s="519">
        <v>0</v>
      </c>
      <c r="GD806" s="519">
        <v>0</v>
      </c>
      <c r="GE806" s="519">
        <v>0</v>
      </c>
      <c r="GF806" s="519">
        <v>0</v>
      </c>
      <c r="GG806" s="519">
        <v>0</v>
      </c>
      <c r="GH806" s="519">
        <v>0</v>
      </c>
      <c r="GI806" s="519">
        <v>0</v>
      </c>
      <c r="GJ806" s="519">
        <v>0</v>
      </c>
      <c r="GK806" s="519">
        <v>0</v>
      </c>
      <c r="GL806" s="519">
        <v>0</v>
      </c>
      <c r="GM806" s="519">
        <v>0</v>
      </c>
      <c r="GN806" s="519">
        <v>0</v>
      </c>
      <c r="GO806" s="519">
        <v>0</v>
      </c>
      <c r="GP806" s="519">
        <v>0</v>
      </c>
      <c r="GQ806" s="519">
        <v>0</v>
      </c>
      <c r="GR806" s="519">
        <v>0</v>
      </c>
      <c r="GS806" s="519">
        <v>0</v>
      </c>
      <c r="GT806" s="519">
        <v>0</v>
      </c>
      <c r="GU806" s="519">
        <v>0</v>
      </c>
      <c r="GV806" s="519">
        <v>0</v>
      </c>
      <c r="GW806" s="519">
        <v>0</v>
      </c>
      <c r="GX806" s="519">
        <v>0</v>
      </c>
      <c r="GY806" s="519">
        <v>0</v>
      </c>
      <c r="GZ806" s="519">
        <v>0</v>
      </c>
      <c r="HA806" s="519">
        <v>0</v>
      </c>
      <c r="HB806" s="519">
        <v>0</v>
      </c>
      <c r="HC806" s="519">
        <v>0</v>
      </c>
      <c r="HD806" s="519">
        <v>0</v>
      </c>
      <c r="HE806" s="519">
        <v>0</v>
      </c>
      <c r="HF806" s="519">
        <v>0</v>
      </c>
      <c r="HG806" s="519">
        <v>0</v>
      </c>
      <c r="HH806" s="519">
        <v>0</v>
      </c>
      <c r="HI806" s="519">
        <v>0</v>
      </c>
      <c r="HJ806" s="519">
        <v>0</v>
      </c>
      <c r="HK806" s="519">
        <v>0</v>
      </c>
      <c r="HL806" s="519">
        <v>0</v>
      </c>
      <c r="HM806" s="519">
        <v>0</v>
      </c>
      <c r="HN806" s="519">
        <v>0</v>
      </c>
      <c r="HO806" s="519">
        <v>0</v>
      </c>
      <c r="HP806" s="519">
        <v>0</v>
      </c>
      <c r="HQ806" s="519">
        <v>0</v>
      </c>
      <c r="HR806" s="519">
        <v>0</v>
      </c>
      <c r="HS806" s="519">
        <v>0</v>
      </c>
      <c r="HT806" s="519">
        <v>0</v>
      </c>
      <c r="HU806" s="519">
        <v>0</v>
      </c>
      <c r="HV806" s="519">
        <v>0</v>
      </c>
      <c r="HW806" s="519">
        <v>0</v>
      </c>
      <c r="HX806" s="519">
        <v>0</v>
      </c>
      <c r="HY806" s="519">
        <v>0</v>
      </c>
      <c r="HZ806" s="519">
        <v>0</v>
      </c>
      <c r="IA806" s="519">
        <v>0</v>
      </c>
      <c r="IB806" s="519">
        <v>0</v>
      </c>
      <c r="IC806" s="519">
        <v>0</v>
      </c>
      <c r="ID806" s="519">
        <v>0</v>
      </c>
      <c r="IE806" s="519">
        <v>0</v>
      </c>
      <c r="IF806" s="519">
        <v>0</v>
      </c>
      <c r="IG806" s="519">
        <v>0</v>
      </c>
      <c r="IH806" s="519">
        <v>0</v>
      </c>
      <c r="II806" s="519">
        <v>0</v>
      </c>
      <c r="IJ806" s="519">
        <v>0</v>
      </c>
      <c r="IK806" s="519">
        <v>0</v>
      </c>
    </row>
    <row r="807" spans="2:245" hidden="1">
      <c r="B807" s="519" t="s">
        <v>1058</v>
      </c>
      <c r="C807" s="519"/>
      <c r="D807" s="519"/>
      <c r="E807" s="519"/>
      <c r="F807" s="519">
        <v>2</v>
      </c>
      <c r="G807" s="519"/>
      <c r="H807" s="519">
        <v>19</v>
      </c>
      <c r="I807" s="519">
        <v>5</v>
      </c>
      <c r="J807" s="519" t="str">
        <f t="shared" si="39"/>
        <v>SDN10021905</v>
      </c>
      <c r="K807" s="519">
        <v>965</v>
      </c>
      <c r="M807" s="337"/>
      <c r="N807" s="519" t="s">
        <v>1063</v>
      </c>
      <c r="O807" s="519" t="s">
        <v>1060</v>
      </c>
      <c r="P807" s="519">
        <v>3</v>
      </c>
      <c r="Q807" s="521" t="str">
        <f t="shared" si="37"/>
        <v>SDN300203</v>
      </c>
      <c r="R807" s="519">
        <v>32</v>
      </c>
      <c r="S807" s="519">
        <v>155</v>
      </c>
      <c r="T807" s="519">
        <v>280</v>
      </c>
      <c r="U807" s="519">
        <v>407</v>
      </c>
      <c r="V807" s="519">
        <v>538</v>
      </c>
      <c r="W807" s="519">
        <v>671</v>
      </c>
      <c r="X807" s="519">
        <v>808</v>
      </c>
      <c r="Y807" s="519">
        <v>947</v>
      </c>
      <c r="Z807" s="519">
        <v>1089</v>
      </c>
      <c r="AA807" s="519">
        <v>1646</v>
      </c>
      <c r="AB807" s="519">
        <v>1844</v>
      </c>
      <c r="AC807" s="519">
        <v>2047</v>
      </c>
      <c r="AD807" s="519">
        <v>2254</v>
      </c>
      <c r="AE807" s="519">
        <v>2467</v>
      </c>
      <c r="AF807" s="519">
        <v>2686</v>
      </c>
      <c r="AG807" s="519">
        <v>2878</v>
      </c>
      <c r="AH807" s="519">
        <v>3077</v>
      </c>
      <c r="AI807" s="519">
        <v>3279</v>
      </c>
      <c r="AJ807" s="519">
        <v>3487</v>
      </c>
      <c r="AK807" s="519">
        <v>3700</v>
      </c>
      <c r="AL807" s="519">
        <v>3911</v>
      </c>
      <c r="AM807" s="519">
        <v>4129</v>
      </c>
      <c r="AN807" s="519">
        <v>4352</v>
      </c>
      <c r="AO807" s="519">
        <v>4582</v>
      </c>
      <c r="AP807" s="519">
        <v>4819</v>
      </c>
      <c r="AQ807" s="519">
        <v>5063</v>
      </c>
      <c r="AR807" s="519">
        <v>5316</v>
      </c>
      <c r="AS807" s="519">
        <v>5577</v>
      </c>
      <c r="AT807" s="519">
        <v>5846</v>
      </c>
      <c r="AU807" s="519">
        <v>6126</v>
      </c>
      <c r="AV807" s="519">
        <v>6291</v>
      </c>
      <c r="AW807" s="519">
        <v>6465</v>
      </c>
      <c r="AX807" s="519">
        <v>6648</v>
      </c>
      <c r="AY807" s="519">
        <v>6841</v>
      </c>
      <c r="AZ807" s="519">
        <v>7044</v>
      </c>
      <c r="BA807" s="519">
        <v>7261</v>
      </c>
      <c r="BB807" s="519">
        <v>7492</v>
      </c>
      <c r="BC807" s="519">
        <v>7737</v>
      </c>
      <c r="BD807" s="519">
        <v>8000</v>
      </c>
      <c r="BE807" s="519">
        <v>8279</v>
      </c>
      <c r="BF807" s="519">
        <v>8578</v>
      </c>
      <c r="BG807" s="519">
        <v>8897</v>
      </c>
      <c r="BH807" s="519">
        <v>9240</v>
      </c>
      <c r="BI807" s="519">
        <v>9606</v>
      </c>
      <c r="BJ807" s="519">
        <v>0</v>
      </c>
      <c r="BK807" s="519">
        <v>0</v>
      </c>
      <c r="BL807" s="519">
        <v>0</v>
      </c>
      <c r="BM807" s="519">
        <v>0</v>
      </c>
      <c r="BN807" s="519">
        <v>0</v>
      </c>
      <c r="BO807" s="519">
        <v>0</v>
      </c>
      <c r="BP807" s="519">
        <v>0</v>
      </c>
      <c r="BQ807" s="519">
        <v>0</v>
      </c>
      <c r="BR807" s="519">
        <v>0</v>
      </c>
      <c r="BS807" s="519">
        <v>0</v>
      </c>
      <c r="BT807" s="519">
        <v>0</v>
      </c>
      <c r="BU807" s="519">
        <v>0</v>
      </c>
      <c r="BV807" s="519">
        <v>0</v>
      </c>
      <c r="BW807" s="519">
        <v>0</v>
      </c>
      <c r="BX807" s="519">
        <v>0</v>
      </c>
      <c r="BY807" s="519">
        <v>0</v>
      </c>
      <c r="BZ807" s="519">
        <v>0</v>
      </c>
      <c r="CA807" s="519">
        <v>0</v>
      </c>
      <c r="CB807" s="519">
        <v>0</v>
      </c>
      <c r="CC807" s="519">
        <v>0</v>
      </c>
      <c r="CD807" s="519">
        <v>0</v>
      </c>
      <c r="CE807" s="519">
        <v>0</v>
      </c>
      <c r="CF807" s="519">
        <v>0</v>
      </c>
      <c r="CG807" s="519">
        <v>0</v>
      </c>
      <c r="CH807" s="519">
        <v>0</v>
      </c>
      <c r="CI807" s="519">
        <v>0</v>
      </c>
      <c r="CJ807" s="519">
        <v>0</v>
      </c>
      <c r="CK807" s="519">
        <v>0</v>
      </c>
      <c r="CL807" s="519">
        <v>0</v>
      </c>
      <c r="CM807" s="519">
        <v>0</v>
      </c>
      <c r="CN807" s="519">
        <v>0</v>
      </c>
      <c r="CO807" s="519">
        <v>0</v>
      </c>
      <c r="CP807" s="519">
        <v>0</v>
      </c>
      <c r="CQ807" s="519">
        <v>0</v>
      </c>
      <c r="CR807" s="519">
        <v>0</v>
      </c>
      <c r="CS807" s="519">
        <v>0</v>
      </c>
      <c r="CT807" s="519">
        <v>0</v>
      </c>
      <c r="CU807" s="519">
        <v>0</v>
      </c>
      <c r="CV807" s="519">
        <v>0</v>
      </c>
      <c r="CW807" s="519">
        <v>0</v>
      </c>
      <c r="CX807" s="519">
        <v>0</v>
      </c>
      <c r="CY807" s="519">
        <v>0</v>
      </c>
      <c r="CZ807" s="519">
        <v>0</v>
      </c>
      <c r="DA807" s="519">
        <v>0</v>
      </c>
      <c r="DB807" s="519">
        <v>0</v>
      </c>
      <c r="DC807" s="519">
        <v>0</v>
      </c>
      <c r="DD807" s="519">
        <v>0</v>
      </c>
      <c r="DE807" s="519">
        <v>0</v>
      </c>
      <c r="DF807" s="519">
        <v>0</v>
      </c>
      <c r="DG807" s="519">
        <v>0</v>
      </c>
      <c r="DH807" s="519">
        <v>0</v>
      </c>
      <c r="DI807" s="519">
        <v>0</v>
      </c>
      <c r="DJ807" s="519">
        <v>0</v>
      </c>
      <c r="DK807" s="519">
        <v>0</v>
      </c>
      <c r="DL807" s="519">
        <v>0</v>
      </c>
      <c r="DM807" s="519">
        <v>0</v>
      </c>
      <c r="DN807" s="519">
        <v>0</v>
      </c>
      <c r="DO807" s="519">
        <v>0</v>
      </c>
      <c r="DP807" s="519">
        <v>0</v>
      </c>
      <c r="DQ807" s="519">
        <v>0</v>
      </c>
      <c r="DR807" s="519">
        <v>0</v>
      </c>
      <c r="DS807" s="519">
        <v>0</v>
      </c>
      <c r="DT807" s="519">
        <v>0</v>
      </c>
      <c r="DU807" s="519">
        <v>0</v>
      </c>
      <c r="DV807" s="519">
        <v>0</v>
      </c>
      <c r="DW807" s="519">
        <v>0</v>
      </c>
      <c r="DX807" s="519">
        <v>0</v>
      </c>
      <c r="DZ807" s="337"/>
      <c r="EA807" s="519" t="s">
        <v>1063</v>
      </c>
      <c r="EB807" s="519" t="s">
        <v>1060</v>
      </c>
      <c r="EC807" s="519">
        <v>3</v>
      </c>
      <c r="ED807" s="521" t="str">
        <f t="shared" si="38"/>
        <v>SDN300203</v>
      </c>
      <c r="EE807" s="519">
        <v>81</v>
      </c>
      <c r="EF807" s="519">
        <v>381</v>
      </c>
      <c r="EG807" s="519">
        <v>670</v>
      </c>
      <c r="EH807" s="519">
        <v>1033</v>
      </c>
      <c r="EI807" s="519">
        <v>1404</v>
      </c>
      <c r="EJ807" s="519">
        <v>1765</v>
      </c>
      <c r="EK807" s="519">
        <v>2119</v>
      </c>
      <c r="EL807" s="519">
        <v>2465</v>
      </c>
      <c r="EM807" s="519">
        <v>2805</v>
      </c>
      <c r="EN807" s="519">
        <v>3339</v>
      </c>
      <c r="EO807" s="519">
        <v>3659</v>
      </c>
      <c r="EP807" s="519">
        <v>3974</v>
      </c>
      <c r="EQ807" s="519">
        <v>4283</v>
      </c>
      <c r="ER807" s="519">
        <v>4588</v>
      </c>
      <c r="ES807" s="519">
        <v>4889</v>
      </c>
      <c r="ET807" s="519">
        <v>5130</v>
      </c>
      <c r="EU807" s="519">
        <v>5372</v>
      </c>
      <c r="EV807" s="519">
        <v>5606</v>
      </c>
      <c r="EW807" s="519">
        <v>5837</v>
      </c>
      <c r="EX807" s="519">
        <v>6065</v>
      </c>
      <c r="EY807" s="519">
        <v>6276</v>
      </c>
      <c r="EZ807" s="519">
        <v>6488</v>
      </c>
      <c r="FA807" s="519">
        <v>6696</v>
      </c>
      <c r="FB807" s="519">
        <v>6904</v>
      </c>
      <c r="FC807" s="519">
        <v>7110</v>
      </c>
      <c r="FD807" s="519">
        <v>7315</v>
      </c>
      <c r="FE807" s="519">
        <v>7524</v>
      </c>
      <c r="FF807" s="519">
        <v>7732</v>
      </c>
      <c r="FG807" s="519">
        <v>7939</v>
      </c>
      <c r="FH807" s="519">
        <v>0</v>
      </c>
      <c r="FI807" s="519">
        <v>0</v>
      </c>
      <c r="FJ807" s="519">
        <v>0</v>
      </c>
      <c r="FK807" s="519">
        <v>0</v>
      </c>
      <c r="FL807" s="519">
        <v>0</v>
      </c>
      <c r="FM807" s="519">
        <v>0</v>
      </c>
      <c r="FN807" s="519">
        <v>0</v>
      </c>
      <c r="FO807" s="519">
        <v>0</v>
      </c>
      <c r="FP807" s="519">
        <v>0</v>
      </c>
      <c r="FQ807" s="519">
        <v>0</v>
      </c>
      <c r="FR807" s="519">
        <v>0</v>
      </c>
      <c r="FS807" s="519">
        <v>0</v>
      </c>
      <c r="FT807" s="519">
        <v>0</v>
      </c>
      <c r="FU807" s="519">
        <v>0</v>
      </c>
      <c r="FV807" s="519">
        <v>0</v>
      </c>
      <c r="FW807" s="519">
        <v>0</v>
      </c>
      <c r="FX807" s="519">
        <v>0</v>
      </c>
      <c r="FY807" s="519">
        <v>0</v>
      </c>
      <c r="FZ807" s="519">
        <v>0</v>
      </c>
      <c r="GA807" s="519">
        <v>0</v>
      </c>
      <c r="GB807" s="519">
        <v>0</v>
      </c>
      <c r="GC807" s="519">
        <v>0</v>
      </c>
      <c r="GD807" s="519">
        <v>0</v>
      </c>
      <c r="GE807" s="519">
        <v>0</v>
      </c>
      <c r="GF807" s="519">
        <v>0</v>
      </c>
      <c r="GG807" s="519">
        <v>0</v>
      </c>
      <c r="GH807" s="519">
        <v>0</v>
      </c>
      <c r="GI807" s="519">
        <v>0</v>
      </c>
      <c r="GJ807" s="519">
        <v>0</v>
      </c>
      <c r="GK807" s="519">
        <v>0</v>
      </c>
      <c r="GL807" s="519">
        <v>0</v>
      </c>
      <c r="GM807" s="519">
        <v>0</v>
      </c>
      <c r="GN807" s="519">
        <v>0</v>
      </c>
      <c r="GO807" s="519">
        <v>0</v>
      </c>
      <c r="GP807" s="519">
        <v>0</v>
      </c>
      <c r="GQ807" s="519">
        <v>0</v>
      </c>
      <c r="GR807" s="519">
        <v>0</v>
      </c>
      <c r="GS807" s="519">
        <v>0</v>
      </c>
      <c r="GT807" s="519">
        <v>0</v>
      </c>
      <c r="GU807" s="519">
        <v>0</v>
      </c>
      <c r="GV807" s="519">
        <v>0</v>
      </c>
      <c r="GW807" s="519">
        <v>0</v>
      </c>
      <c r="GX807" s="519">
        <v>0</v>
      </c>
      <c r="GY807" s="519">
        <v>0</v>
      </c>
      <c r="GZ807" s="519">
        <v>0</v>
      </c>
      <c r="HA807" s="519">
        <v>0</v>
      </c>
      <c r="HB807" s="519">
        <v>0</v>
      </c>
      <c r="HC807" s="519">
        <v>0</v>
      </c>
      <c r="HD807" s="519">
        <v>0</v>
      </c>
      <c r="HE807" s="519">
        <v>0</v>
      </c>
      <c r="HF807" s="519">
        <v>0</v>
      </c>
      <c r="HG807" s="519">
        <v>0</v>
      </c>
      <c r="HH807" s="519">
        <v>0</v>
      </c>
      <c r="HI807" s="519">
        <v>0</v>
      </c>
      <c r="HJ807" s="519">
        <v>0</v>
      </c>
      <c r="HK807" s="519">
        <v>0</v>
      </c>
      <c r="HL807" s="519">
        <v>0</v>
      </c>
      <c r="HM807" s="519">
        <v>0</v>
      </c>
      <c r="HN807" s="519">
        <v>0</v>
      </c>
      <c r="HO807" s="519">
        <v>0</v>
      </c>
      <c r="HP807" s="519">
        <v>0</v>
      </c>
      <c r="HQ807" s="519">
        <v>0</v>
      </c>
      <c r="HR807" s="519">
        <v>0</v>
      </c>
      <c r="HS807" s="519">
        <v>0</v>
      </c>
      <c r="HT807" s="519">
        <v>0</v>
      </c>
      <c r="HU807" s="519">
        <v>0</v>
      </c>
      <c r="HV807" s="519">
        <v>0</v>
      </c>
      <c r="HW807" s="519">
        <v>0</v>
      </c>
      <c r="HX807" s="519">
        <v>0</v>
      </c>
      <c r="HY807" s="519">
        <v>0</v>
      </c>
      <c r="HZ807" s="519">
        <v>0</v>
      </c>
      <c r="IA807" s="519">
        <v>0</v>
      </c>
      <c r="IB807" s="519">
        <v>0</v>
      </c>
      <c r="IC807" s="519">
        <v>0</v>
      </c>
      <c r="ID807" s="519">
        <v>0</v>
      </c>
      <c r="IE807" s="519">
        <v>0</v>
      </c>
      <c r="IF807" s="519">
        <v>0</v>
      </c>
      <c r="IG807" s="519">
        <v>0</v>
      </c>
      <c r="IH807" s="519">
        <v>0</v>
      </c>
      <c r="II807" s="519">
        <v>0</v>
      </c>
      <c r="IJ807" s="519">
        <v>0</v>
      </c>
      <c r="IK807" s="519">
        <v>0</v>
      </c>
    </row>
    <row r="808" spans="2:245" hidden="1">
      <c r="B808" s="519" t="s">
        <v>1058</v>
      </c>
      <c r="C808" s="519"/>
      <c r="D808" s="519"/>
      <c r="E808" s="519"/>
      <c r="F808" s="519">
        <v>2</v>
      </c>
      <c r="G808" s="519"/>
      <c r="H808" s="519">
        <v>19</v>
      </c>
      <c r="I808" s="519">
        <v>6</v>
      </c>
      <c r="J808" s="519" t="str">
        <f t="shared" si="39"/>
        <v>SDN10021906</v>
      </c>
      <c r="K808" s="519">
        <v>772</v>
      </c>
      <c r="M808" s="337"/>
      <c r="N808" s="519" t="s">
        <v>1063</v>
      </c>
      <c r="O808" s="519" t="s">
        <v>1060</v>
      </c>
      <c r="P808" s="519">
        <v>4</v>
      </c>
      <c r="Q808" s="521" t="str">
        <f t="shared" si="37"/>
        <v>SDN300204</v>
      </c>
      <c r="R808" s="519">
        <v>28</v>
      </c>
      <c r="S808" s="519">
        <v>149</v>
      </c>
      <c r="T808" s="519">
        <v>272</v>
      </c>
      <c r="U808" s="519">
        <v>398</v>
      </c>
      <c r="V808" s="519">
        <v>526</v>
      </c>
      <c r="W808" s="519">
        <v>657</v>
      </c>
      <c r="X808" s="519">
        <v>791</v>
      </c>
      <c r="Y808" s="519">
        <v>928</v>
      </c>
      <c r="Z808" s="519">
        <v>1068</v>
      </c>
      <c r="AA808" s="519">
        <v>1614</v>
      </c>
      <c r="AB808" s="519">
        <v>1810</v>
      </c>
      <c r="AC808" s="519">
        <v>2010</v>
      </c>
      <c r="AD808" s="519">
        <v>2214</v>
      </c>
      <c r="AE808" s="519">
        <v>2424</v>
      </c>
      <c r="AF808" s="519">
        <v>2640</v>
      </c>
      <c r="AG808" s="519">
        <v>2830</v>
      </c>
      <c r="AH808" s="519">
        <v>3025</v>
      </c>
      <c r="AI808" s="519">
        <v>3225</v>
      </c>
      <c r="AJ808" s="519">
        <v>3430</v>
      </c>
      <c r="AK808" s="519">
        <v>3640</v>
      </c>
      <c r="AL808" s="519">
        <v>3848</v>
      </c>
      <c r="AM808" s="519">
        <v>4063</v>
      </c>
      <c r="AN808" s="519">
        <v>4283</v>
      </c>
      <c r="AO808" s="519">
        <v>4510</v>
      </c>
      <c r="AP808" s="519">
        <v>4745</v>
      </c>
      <c r="AQ808" s="519">
        <v>4987</v>
      </c>
      <c r="AR808" s="519">
        <v>5237</v>
      </c>
      <c r="AS808" s="519">
        <v>5495</v>
      </c>
      <c r="AT808" s="519">
        <v>5763</v>
      </c>
      <c r="AU808" s="519">
        <v>6042</v>
      </c>
      <c r="AV808" s="519">
        <v>6209</v>
      </c>
      <c r="AW808" s="519">
        <v>6385</v>
      </c>
      <c r="AX808" s="519">
        <v>6570</v>
      </c>
      <c r="AY808" s="519">
        <v>6765</v>
      </c>
      <c r="AZ808" s="519">
        <v>6973</v>
      </c>
      <c r="BA808" s="519">
        <v>7194</v>
      </c>
      <c r="BB808" s="519">
        <v>7430</v>
      </c>
      <c r="BC808" s="519">
        <v>7682</v>
      </c>
      <c r="BD808" s="519">
        <v>7950</v>
      </c>
      <c r="BE808" s="519">
        <v>8236</v>
      </c>
      <c r="BF808" s="519">
        <v>8543</v>
      </c>
      <c r="BG808" s="519">
        <v>8871</v>
      </c>
      <c r="BH808" s="519">
        <v>9222</v>
      </c>
      <c r="BI808" s="519">
        <v>9601</v>
      </c>
      <c r="BJ808" s="519">
        <v>0</v>
      </c>
      <c r="BK808" s="519">
        <v>0</v>
      </c>
      <c r="BL808" s="519">
        <v>0</v>
      </c>
      <c r="BM808" s="519">
        <v>0</v>
      </c>
      <c r="BN808" s="519">
        <v>0</v>
      </c>
      <c r="BO808" s="519">
        <v>0</v>
      </c>
      <c r="BP808" s="519">
        <v>0</v>
      </c>
      <c r="BQ808" s="519">
        <v>0</v>
      </c>
      <c r="BR808" s="519">
        <v>0</v>
      </c>
      <c r="BS808" s="519">
        <v>0</v>
      </c>
      <c r="BT808" s="519">
        <v>0</v>
      </c>
      <c r="BU808" s="519">
        <v>0</v>
      </c>
      <c r="BV808" s="519">
        <v>0</v>
      </c>
      <c r="BW808" s="519">
        <v>0</v>
      </c>
      <c r="BX808" s="519">
        <v>0</v>
      </c>
      <c r="BY808" s="519">
        <v>0</v>
      </c>
      <c r="BZ808" s="519">
        <v>0</v>
      </c>
      <c r="CA808" s="519">
        <v>0</v>
      </c>
      <c r="CB808" s="519">
        <v>0</v>
      </c>
      <c r="CC808" s="519">
        <v>0</v>
      </c>
      <c r="CD808" s="519">
        <v>0</v>
      </c>
      <c r="CE808" s="519">
        <v>0</v>
      </c>
      <c r="CF808" s="519">
        <v>0</v>
      </c>
      <c r="CG808" s="519">
        <v>0</v>
      </c>
      <c r="CH808" s="519">
        <v>0</v>
      </c>
      <c r="CI808" s="519">
        <v>0</v>
      </c>
      <c r="CJ808" s="519">
        <v>0</v>
      </c>
      <c r="CK808" s="519">
        <v>0</v>
      </c>
      <c r="CL808" s="519">
        <v>0</v>
      </c>
      <c r="CM808" s="519">
        <v>0</v>
      </c>
      <c r="CN808" s="519">
        <v>0</v>
      </c>
      <c r="CO808" s="519">
        <v>0</v>
      </c>
      <c r="CP808" s="519">
        <v>0</v>
      </c>
      <c r="CQ808" s="519">
        <v>0</v>
      </c>
      <c r="CR808" s="519">
        <v>0</v>
      </c>
      <c r="CS808" s="519">
        <v>0</v>
      </c>
      <c r="CT808" s="519">
        <v>0</v>
      </c>
      <c r="CU808" s="519">
        <v>0</v>
      </c>
      <c r="CV808" s="519">
        <v>0</v>
      </c>
      <c r="CW808" s="519">
        <v>0</v>
      </c>
      <c r="CX808" s="519">
        <v>0</v>
      </c>
      <c r="CY808" s="519">
        <v>0</v>
      </c>
      <c r="CZ808" s="519">
        <v>0</v>
      </c>
      <c r="DA808" s="519">
        <v>0</v>
      </c>
      <c r="DB808" s="519">
        <v>0</v>
      </c>
      <c r="DC808" s="519">
        <v>0</v>
      </c>
      <c r="DD808" s="519">
        <v>0</v>
      </c>
      <c r="DE808" s="519">
        <v>0</v>
      </c>
      <c r="DF808" s="519">
        <v>0</v>
      </c>
      <c r="DG808" s="519">
        <v>0</v>
      </c>
      <c r="DH808" s="519">
        <v>0</v>
      </c>
      <c r="DI808" s="519">
        <v>0</v>
      </c>
      <c r="DJ808" s="519">
        <v>0</v>
      </c>
      <c r="DK808" s="519">
        <v>0</v>
      </c>
      <c r="DL808" s="519">
        <v>0</v>
      </c>
      <c r="DM808" s="519">
        <v>0</v>
      </c>
      <c r="DN808" s="519">
        <v>0</v>
      </c>
      <c r="DO808" s="519">
        <v>0</v>
      </c>
      <c r="DP808" s="519">
        <v>0</v>
      </c>
      <c r="DQ808" s="519">
        <v>0</v>
      </c>
      <c r="DR808" s="519">
        <v>0</v>
      </c>
      <c r="DS808" s="519">
        <v>0</v>
      </c>
      <c r="DT808" s="519">
        <v>0</v>
      </c>
      <c r="DU808" s="519">
        <v>0</v>
      </c>
      <c r="DV808" s="519">
        <v>0</v>
      </c>
      <c r="DW808" s="519">
        <v>0</v>
      </c>
      <c r="DX808" s="519">
        <v>0</v>
      </c>
      <c r="DZ808" s="337"/>
      <c r="EA808" s="519" t="s">
        <v>1063</v>
      </c>
      <c r="EB808" s="519" t="s">
        <v>1060</v>
      </c>
      <c r="EC808" s="519">
        <v>4</v>
      </c>
      <c r="ED808" s="521" t="str">
        <f t="shared" si="38"/>
        <v>SDN300204</v>
      </c>
      <c r="EE808" s="519">
        <v>71</v>
      </c>
      <c r="EF808" s="519">
        <v>366</v>
      </c>
      <c r="EG808" s="519">
        <v>651</v>
      </c>
      <c r="EH808" s="519">
        <v>1002</v>
      </c>
      <c r="EI808" s="519">
        <v>1366</v>
      </c>
      <c r="EJ808" s="519">
        <v>1721</v>
      </c>
      <c r="EK808" s="519">
        <v>2066</v>
      </c>
      <c r="EL808" s="519">
        <v>2407</v>
      </c>
      <c r="EM808" s="519">
        <v>2741</v>
      </c>
      <c r="EN808" s="519">
        <v>3268</v>
      </c>
      <c r="EO808" s="519">
        <v>3586</v>
      </c>
      <c r="EP808" s="519">
        <v>3896</v>
      </c>
      <c r="EQ808" s="519">
        <v>4200</v>
      </c>
      <c r="ER808" s="519">
        <v>4501</v>
      </c>
      <c r="ES808" s="519">
        <v>4799</v>
      </c>
      <c r="ET808" s="519">
        <v>5037</v>
      </c>
      <c r="EU808" s="519">
        <v>5273</v>
      </c>
      <c r="EV808" s="519">
        <v>5503</v>
      </c>
      <c r="EW808" s="519">
        <v>5730</v>
      </c>
      <c r="EX808" s="519">
        <v>5954</v>
      </c>
      <c r="EY808" s="519">
        <v>6163</v>
      </c>
      <c r="EZ808" s="519">
        <v>6371</v>
      </c>
      <c r="FA808" s="519">
        <v>6575</v>
      </c>
      <c r="FB808" s="519">
        <v>6781</v>
      </c>
      <c r="FC808" s="519">
        <v>6985</v>
      </c>
      <c r="FD808" s="519">
        <v>7190</v>
      </c>
      <c r="FE808" s="519">
        <v>7396</v>
      </c>
      <c r="FF808" s="519">
        <v>7600</v>
      </c>
      <c r="FG808" s="519">
        <v>7809</v>
      </c>
      <c r="FH808" s="519">
        <v>0</v>
      </c>
      <c r="FI808" s="519">
        <v>0</v>
      </c>
      <c r="FJ808" s="519">
        <v>0</v>
      </c>
      <c r="FK808" s="519">
        <v>0</v>
      </c>
      <c r="FL808" s="519">
        <v>0</v>
      </c>
      <c r="FM808" s="519">
        <v>0</v>
      </c>
      <c r="FN808" s="519">
        <v>0</v>
      </c>
      <c r="FO808" s="519">
        <v>0</v>
      </c>
      <c r="FP808" s="519">
        <v>0</v>
      </c>
      <c r="FQ808" s="519">
        <v>0</v>
      </c>
      <c r="FR808" s="519">
        <v>0</v>
      </c>
      <c r="FS808" s="519">
        <v>0</v>
      </c>
      <c r="FT808" s="519">
        <v>0</v>
      </c>
      <c r="FU808" s="519">
        <v>0</v>
      </c>
      <c r="FV808" s="519">
        <v>0</v>
      </c>
      <c r="FW808" s="519">
        <v>0</v>
      </c>
      <c r="FX808" s="519">
        <v>0</v>
      </c>
      <c r="FY808" s="519">
        <v>0</v>
      </c>
      <c r="FZ808" s="519">
        <v>0</v>
      </c>
      <c r="GA808" s="519">
        <v>0</v>
      </c>
      <c r="GB808" s="519">
        <v>0</v>
      </c>
      <c r="GC808" s="519">
        <v>0</v>
      </c>
      <c r="GD808" s="519">
        <v>0</v>
      </c>
      <c r="GE808" s="519">
        <v>0</v>
      </c>
      <c r="GF808" s="519">
        <v>0</v>
      </c>
      <c r="GG808" s="519">
        <v>0</v>
      </c>
      <c r="GH808" s="519">
        <v>0</v>
      </c>
      <c r="GI808" s="519">
        <v>0</v>
      </c>
      <c r="GJ808" s="519">
        <v>0</v>
      </c>
      <c r="GK808" s="519">
        <v>0</v>
      </c>
      <c r="GL808" s="519">
        <v>0</v>
      </c>
      <c r="GM808" s="519">
        <v>0</v>
      </c>
      <c r="GN808" s="519">
        <v>0</v>
      </c>
      <c r="GO808" s="519">
        <v>0</v>
      </c>
      <c r="GP808" s="519">
        <v>0</v>
      </c>
      <c r="GQ808" s="519">
        <v>0</v>
      </c>
      <c r="GR808" s="519">
        <v>0</v>
      </c>
      <c r="GS808" s="519">
        <v>0</v>
      </c>
      <c r="GT808" s="519">
        <v>0</v>
      </c>
      <c r="GU808" s="519">
        <v>0</v>
      </c>
      <c r="GV808" s="519">
        <v>0</v>
      </c>
      <c r="GW808" s="519">
        <v>0</v>
      </c>
      <c r="GX808" s="519">
        <v>0</v>
      </c>
      <c r="GY808" s="519">
        <v>0</v>
      </c>
      <c r="GZ808" s="519">
        <v>0</v>
      </c>
      <c r="HA808" s="519">
        <v>0</v>
      </c>
      <c r="HB808" s="519">
        <v>0</v>
      </c>
      <c r="HC808" s="519">
        <v>0</v>
      </c>
      <c r="HD808" s="519">
        <v>0</v>
      </c>
      <c r="HE808" s="519">
        <v>0</v>
      </c>
      <c r="HF808" s="519">
        <v>0</v>
      </c>
      <c r="HG808" s="519">
        <v>0</v>
      </c>
      <c r="HH808" s="519">
        <v>0</v>
      </c>
      <c r="HI808" s="519">
        <v>0</v>
      </c>
      <c r="HJ808" s="519">
        <v>0</v>
      </c>
      <c r="HK808" s="519">
        <v>0</v>
      </c>
      <c r="HL808" s="519">
        <v>0</v>
      </c>
      <c r="HM808" s="519">
        <v>0</v>
      </c>
      <c r="HN808" s="519">
        <v>0</v>
      </c>
      <c r="HO808" s="519">
        <v>0</v>
      </c>
      <c r="HP808" s="519">
        <v>0</v>
      </c>
      <c r="HQ808" s="519">
        <v>0</v>
      </c>
      <c r="HR808" s="519">
        <v>0</v>
      </c>
      <c r="HS808" s="519">
        <v>0</v>
      </c>
      <c r="HT808" s="519">
        <v>0</v>
      </c>
      <c r="HU808" s="519">
        <v>0</v>
      </c>
      <c r="HV808" s="519">
        <v>0</v>
      </c>
      <c r="HW808" s="519">
        <v>0</v>
      </c>
      <c r="HX808" s="519">
        <v>0</v>
      </c>
      <c r="HY808" s="519">
        <v>0</v>
      </c>
      <c r="HZ808" s="519">
        <v>0</v>
      </c>
      <c r="IA808" s="519">
        <v>0</v>
      </c>
      <c r="IB808" s="519">
        <v>0</v>
      </c>
      <c r="IC808" s="519">
        <v>0</v>
      </c>
      <c r="ID808" s="519">
        <v>0</v>
      </c>
      <c r="IE808" s="519">
        <v>0</v>
      </c>
      <c r="IF808" s="519">
        <v>0</v>
      </c>
      <c r="IG808" s="519">
        <v>0</v>
      </c>
      <c r="IH808" s="519">
        <v>0</v>
      </c>
      <c r="II808" s="519">
        <v>0</v>
      </c>
      <c r="IJ808" s="519">
        <v>0</v>
      </c>
      <c r="IK808" s="519">
        <v>0</v>
      </c>
    </row>
    <row r="809" spans="2:245" hidden="1">
      <c r="B809" s="519" t="s">
        <v>1058</v>
      </c>
      <c r="C809" s="519"/>
      <c r="D809" s="519"/>
      <c r="E809" s="519"/>
      <c r="F809" s="519">
        <v>2</v>
      </c>
      <c r="G809" s="519"/>
      <c r="H809" s="519">
        <v>19</v>
      </c>
      <c r="I809" s="519">
        <v>7</v>
      </c>
      <c r="J809" s="519" t="str">
        <f t="shared" si="39"/>
        <v>SDN10021907</v>
      </c>
      <c r="K809" s="519">
        <v>772</v>
      </c>
      <c r="M809" s="337"/>
      <c r="N809" s="519" t="s">
        <v>1063</v>
      </c>
      <c r="O809" s="519" t="s">
        <v>1060</v>
      </c>
      <c r="P809" s="519">
        <v>5</v>
      </c>
      <c r="Q809" s="521" t="str">
        <f t="shared" ref="Q809:Q844" si="40">N809&amp;TEXT(O809,"00")&amp;TEXT(P809,"00")</f>
        <v>SDN300205</v>
      </c>
      <c r="R809" s="519">
        <v>24</v>
      </c>
      <c r="S809" s="519">
        <v>143</v>
      </c>
      <c r="T809" s="519">
        <v>263</v>
      </c>
      <c r="U809" s="519">
        <v>387</v>
      </c>
      <c r="V809" s="519">
        <v>513</v>
      </c>
      <c r="W809" s="519">
        <v>642</v>
      </c>
      <c r="X809" s="519">
        <v>774</v>
      </c>
      <c r="Y809" s="519">
        <v>909</v>
      </c>
      <c r="Z809" s="519">
        <v>1046</v>
      </c>
      <c r="AA809" s="519">
        <v>1583</v>
      </c>
      <c r="AB809" s="519">
        <v>1775</v>
      </c>
      <c r="AC809" s="519">
        <v>1972</v>
      </c>
      <c r="AD809" s="519">
        <v>2174</v>
      </c>
      <c r="AE809" s="519">
        <v>2381</v>
      </c>
      <c r="AF809" s="519">
        <v>2594</v>
      </c>
      <c r="AG809" s="519">
        <v>2781</v>
      </c>
      <c r="AH809" s="519">
        <v>2973</v>
      </c>
      <c r="AI809" s="519">
        <v>3170</v>
      </c>
      <c r="AJ809" s="519">
        <v>3371</v>
      </c>
      <c r="AK809" s="519">
        <v>3579</v>
      </c>
      <c r="AL809" s="519">
        <v>3784</v>
      </c>
      <c r="AM809" s="519">
        <v>3996</v>
      </c>
      <c r="AN809" s="519">
        <v>4213</v>
      </c>
      <c r="AO809" s="519">
        <v>4438</v>
      </c>
      <c r="AP809" s="519">
        <v>4670</v>
      </c>
      <c r="AQ809" s="519">
        <v>4910</v>
      </c>
      <c r="AR809" s="519">
        <v>5157</v>
      </c>
      <c r="AS809" s="519">
        <v>5414</v>
      </c>
      <c r="AT809" s="519">
        <v>5681</v>
      </c>
      <c r="AU809" s="519">
        <v>5958</v>
      </c>
      <c r="AV809" s="519">
        <v>6127</v>
      </c>
      <c r="AW809" s="519">
        <v>6305</v>
      </c>
      <c r="AX809" s="519">
        <v>6492</v>
      </c>
      <c r="AY809" s="519">
        <v>6691</v>
      </c>
      <c r="AZ809" s="519">
        <v>6903</v>
      </c>
      <c r="BA809" s="519">
        <v>7129</v>
      </c>
      <c r="BB809" s="519">
        <v>7371</v>
      </c>
      <c r="BC809" s="519">
        <v>7628</v>
      </c>
      <c r="BD809" s="519">
        <v>7903</v>
      </c>
      <c r="BE809" s="519">
        <v>8196</v>
      </c>
      <c r="BF809" s="519">
        <v>8511</v>
      </c>
      <c r="BG809" s="519">
        <v>8848</v>
      </c>
      <c r="BH809" s="519">
        <v>9211</v>
      </c>
      <c r="BI809" s="519">
        <v>9593</v>
      </c>
      <c r="BJ809" s="519">
        <v>0</v>
      </c>
      <c r="BK809" s="519">
        <v>0</v>
      </c>
      <c r="BL809" s="519">
        <v>0</v>
      </c>
      <c r="BM809" s="519">
        <v>0</v>
      </c>
      <c r="BN809" s="519">
        <v>0</v>
      </c>
      <c r="BO809" s="519">
        <v>0</v>
      </c>
      <c r="BP809" s="519">
        <v>0</v>
      </c>
      <c r="BQ809" s="519">
        <v>0</v>
      </c>
      <c r="BR809" s="519">
        <v>0</v>
      </c>
      <c r="BS809" s="519">
        <v>0</v>
      </c>
      <c r="BT809" s="519">
        <v>0</v>
      </c>
      <c r="BU809" s="519">
        <v>0</v>
      </c>
      <c r="BV809" s="519">
        <v>0</v>
      </c>
      <c r="BW809" s="519">
        <v>0</v>
      </c>
      <c r="BX809" s="519">
        <v>0</v>
      </c>
      <c r="BY809" s="519">
        <v>0</v>
      </c>
      <c r="BZ809" s="519">
        <v>0</v>
      </c>
      <c r="CA809" s="519">
        <v>0</v>
      </c>
      <c r="CB809" s="519">
        <v>0</v>
      </c>
      <c r="CC809" s="519">
        <v>0</v>
      </c>
      <c r="CD809" s="519">
        <v>0</v>
      </c>
      <c r="CE809" s="519">
        <v>0</v>
      </c>
      <c r="CF809" s="519">
        <v>0</v>
      </c>
      <c r="CG809" s="519">
        <v>0</v>
      </c>
      <c r="CH809" s="519">
        <v>0</v>
      </c>
      <c r="CI809" s="519">
        <v>0</v>
      </c>
      <c r="CJ809" s="519">
        <v>0</v>
      </c>
      <c r="CK809" s="519">
        <v>0</v>
      </c>
      <c r="CL809" s="519">
        <v>0</v>
      </c>
      <c r="CM809" s="519">
        <v>0</v>
      </c>
      <c r="CN809" s="519">
        <v>0</v>
      </c>
      <c r="CO809" s="519">
        <v>0</v>
      </c>
      <c r="CP809" s="519">
        <v>0</v>
      </c>
      <c r="CQ809" s="519">
        <v>0</v>
      </c>
      <c r="CR809" s="519">
        <v>0</v>
      </c>
      <c r="CS809" s="519">
        <v>0</v>
      </c>
      <c r="CT809" s="519">
        <v>0</v>
      </c>
      <c r="CU809" s="519">
        <v>0</v>
      </c>
      <c r="CV809" s="519">
        <v>0</v>
      </c>
      <c r="CW809" s="519">
        <v>0</v>
      </c>
      <c r="CX809" s="519">
        <v>0</v>
      </c>
      <c r="CY809" s="519">
        <v>0</v>
      </c>
      <c r="CZ809" s="519">
        <v>0</v>
      </c>
      <c r="DA809" s="519">
        <v>0</v>
      </c>
      <c r="DB809" s="519">
        <v>0</v>
      </c>
      <c r="DC809" s="519">
        <v>0</v>
      </c>
      <c r="DD809" s="519">
        <v>0</v>
      </c>
      <c r="DE809" s="519">
        <v>0</v>
      </c>
      <c r="DF809" s="519">
        <v>0</v>
      </c>
      <c r="DG809" s="519">
        <v>0</v>
      </c>
      <c r="DH809" s="519">
        <v>0</v>
      </c>
      <c r="DI809" s="519">
        <v>0</v>
      </c>
      <c r="DJ809" s="519">
        <v>0</v>
      </c>
      <c r="DK809" s="519">
        <v>0</v>
      </c>
      <c r="DL809" s="519">
        <v>0</v>
      </c>
      <c r="DM809" s="519">
        <v>0</v>
      </c>
      <c r="DN809" s="519">
        <v>0</v>
      </c>
      <c r="DO809" s="519">
        <v>0</v>
      </c>
      <c r="DP809" s="519">
        <v>0</v>
      </c>
      <c r="DQ809" s="519">
        <v>0</v>
      </c>
      <c r="DR809" s="519">
        <v>0</v>
      </c>
      <c r="DS809" s="519">
        <v>0</v>
      </c>
      <c r="DT809" s="519">
        <v>0</v>
      </c>
      <c r="DU809" s="519">
        <v>0</v>
      </c>
      <c r="DV809" s="519">
        <v>0</v>
      </c>
      <c r="DW809" s="519">
        <v>0</v>
      </c>
      <c r="DX809" s="519">
        <v>0</v>
      </c>
      <c r="DZ809" s="337"/>
      <c r="EA809" s="519" t="s">
        <v>1063</v>
      </c>
      <c r="EB809" s="519" t="s">
        <v>1060</v>
      </c>
      <c r="EC809" s="519">
        <v>5</v>
      </c>
      <c r="ED809" s="521" t="str">
        <f t="shared" ref="ED809:ED844" si="41">EA809&amp;TEXT(EB809,"00")&amp;TEXT(EC809,"00")</f>
        <v>SDN300205</v>
      </c>
      <c r="EE809" s="519">
        <v>61</v>
      </c>
      <c r="EF809" s="519">
        <v>351</v>
      </c>
      <c r="EG809" s="519">
        <v>629</v>
      </c>
      <c r="EH809" s="519">
        <v>968</v>
      </c>
      <c r="EI809" s="519">
        <v>1325</v>
      </c>
      <c r="EJ809" s="519">
        <v>1673</v>
      </c>
      <c r="EK809" s="519">
        <v>2014</v>
      </c>
      <c r="EL809" s="519">
        <v>2349</v>
      </c>
      <c r="EM809" s="519">
        <v>2676</v>
      </c>
      <c r="EN809" s="519">
        <v>3199</v>
      </c>
      <c r="EO809" s="519">
        <v>3509</v>
      </c>
      <c r="EP809" s="519">
        <v>3816</v>
      </c>
      <c r="EQ809" s="519">
        <v>4117</v>
      </c>
      <c r="ER809" s="519">
        <v>4414</v>
      </c>
      <c r="ES809" s="519">
        <v>4709</v>
      </c>
      <c r="ET809" s="519">
        <v>4943</v>
      </c>
      <c r="EU809" s="519">
        <v>5172</v>
      </c>
      <c r="EV809" s="519">
        <v>5399</v>
      </c>
      <c r="EW809" s="519">
        <v>5620</v>
      </c>
      <c r="EX809" s="519">
        <v>5841</v>
      </c>
      <c r="EY809" s="519">
        <v>6047</v>
      </c>
      <c r="EZ809" s="519">
        <v>6252</v>
      </c>
      <c r="FA809" s="519">
        <v>6453</v>
      </c>
      <c r="FB809" s="519">
        <v>6657</v>
      </c>
      <c r="FC809" s="519">
        <v>6859</v>
      </c>
      <c r="FD809" s="519">
        <v>7063</v>
      </c>
      <c r="FE809" s="519">
        <v>7265</v>
      </c>
      <c r="FF809" s="519">
        <v>7472</v>
      </c>
      <c r="FG809" s="519">
        <v>7680</v>
      </c>
      <c r="FH809" s="519">
        <v>0</v>
      </c>
      <c r="FI809" s="519">
        <v>0</v>
      </c>
      <c r="FJ809" s="519">
        <v>0</v>
      </c>
      <c r="FK809" s="519">
        <v>0</v>
      </c>
      <c r="FL809" s="519">
        <v>0</v>
      </c>
      <c r="FM809" s="519">
        <v>0</v>
      </c>
      <c r="FN809" s="519">
        <v>0</v>
      </c>
      <c r="FO809" s="519">
        <v>0</v>
      </c>
      <c r="FP809" s="519">
        <v>0</v>
      </c>
      <c r="FQ809" s="519">
        <v>0</v>
      </c>
      <c r="FR809" s="519">
        <v>0</v>
      </c>
      <c r="FS809" s="519">
        <v>0</v>
      </c>
      <c r="FT809" s="519">
        <v>0</v>
      </c>
      <c r="FU809" s="519">
        <v>0</v>
      </c>
      <c r="FV809" s="519">
        <v>0</v>
      </c>
      <c r="FW809" s="519">
        <v>0</v>
      </c>
      <c r="FX809" s="519">
        <v>0</v>
      </c>
      <c r="FY809" s="519">
        <v>0</v>
      </c>
      <c r="FZ809" s="519">
        <v>0</v>
      </c>
      <c r="GA809" s="519">
        <v>0</v>
      </c>
      <c r="GB809" s="519">
        <v>0</v>
      </c>
      <c r="GC809" s="519">
        <v>0</v>
      </c>
      <c r="GD809" s="519">
        <v>0</v>
      </c>
      <c r="GE809" s="519">
        <v>0</v>
      </c>
      <c r="GF809" s="519">
        <v>0</v>
      </c>
      <c r="GG809" s="519">
        <v>0</v>
      </c>
      <c r="GH809" s="519">
        <v>0</v>
      </c>
      <c r="GI809" s="519">
        <v>0</v>
      </c>
      <c r="GJ809" s="519">
        <v>0</v>
      </c>
      <c r="GK809" s="519">
        <v>0</v>
      </c>
      <c r="GL809" s="519">
        <v>0</v>
      </c>
      <c r="GM809" s="519">
        <v>0</v>
      </c>
      <c r="GN809" s="519">
        <v>0</v>
      </c>
      <c r="GO809" s="519">
        <v>0</v>
      </c>
      <c r="GP809" s="519">
        <v>0</v>
      </c>
      <c r="GQ809" s="519">
        <v>0</v>
      </c>
      <c r="GR809" s="519">
        <v>0</v>
      </c>
      <c r="GS809" s="519">
        <v>0</v>
      </c>
      <c r="GT809" s="519">
        <v>0</v>
      </c>
      <c r="GU809" s="519">
        <v>0</v>
      </c>
      <c r="GV809" s="519">
        <v>0</v>
      </c>
      <c r="GW809" s="519">
        <v>0</v>
      </c>
      <c r="GX809" s="519">
        <v>0</v>
      </c>
      <c r="GY809" s="519">
        <v>0</v>
      </c>
      <c r="GZ809" s="519">
        <v>0</v>
      </c>
      <c r="HA809" s="519">
        <v>0</v>
      </c>
      <c r="HB809" s="519">
        <v>0</v>
      </c>
      <c r="HC809" s="519">
        <v>0</v>
      </c>
      <c r="HD809" s="519">
        <v>0</v>
      </c>
      <c r="HE809" s="519">
        <v>0</v>
      </c>
      <c r="HF809" s="519">
        <v>0</v>
      </c>
      <c r="HG809" s="519">
        <v>0</v>
      </c>
      <c r="HH809" s="519">
        <v>0</v>
      </c>
      <c r="HI809" s="519">
        <v>0</v>
      </c>
      <c r="HJ809" s="519">
        <v>0</v>
      </c>
      <c r="HK809" s="519">
        <v>0</v>
      </c>
      <c r="HL809" s="519">
        <v>0</v>
      </c>
      <c r="HM809" s="519">
        <v>0</v>
      </c>
      <c r="HN809" s="519">
        <v>0</v>
      </c>
      <c r="HO809" s="519">
        <v>0</v>
      </c>
      <c r="HP809" s="519">
        <v>0</v>
      </c>
      <c r="HQ809" s="519">
        <v>0</v>
      </c>
      <c r="HR809" s="519">
        <v>0</v>
      </c>
      <c r="HS809" s="519">
        <v>0</v>
      </c>
      <c r="HT809" s="519">
        <v>0</v>
      </c>
      <c r="HU809" s="519">
        <v>0</v>
      </c>
      <c r="HV809" s="519">
        <v>0</v>
      </c>
      <c r="HW809" s="519">
        <v>0</v>
      </c>
      <c r="HX809" s="519">
        <v>0</v>
      </c>
      <c r="HY809" s="519">
        <v>0</v>
      </c>
      <c r="HZ809" s="519">
        <v>0</v>
      </c>
      <c r="IA809" s="519">
        <v>0</v>
      </c>
      <c r="IB809" s="519">
        <v>0</v>
      </c>
      <c r="IC809" s="519">
        <v>0</v>
      </c>
      <c r="ID809" s="519">
        <v>0</v>
      </c>
      <c r="IE809" s="519">
        <v>0</v>
      </c>
      <c r="IF809" s="519">
        <v>0</v>
      </c>
      <c r="IG809" s="519">
        <v>0</v>
      </c>
      <c r="IH809" s="519">
        <v>0</v>
      </c>
      <c r="II809" s="519">
        <v>0</v>
      </c>
      <c r="IJ809" s="519">
        <v>0</v>
      </c>
      <c r="IK809" s="519">
        <v>0</v>
      </c>
    </row>
    <row r="810" spans="2:245" hidden="1">
      <c r="B810" s="519" t="s">
        <v>1058</v>
      </c>
      <c r="C810" s="519"/>
      <c r="D810" s="519"/>
      <c r="E810" s="519"/>
      <c r="F810" s="519">
        <v>2</v>
      </c>
      <c r="G810" s="519"/>
      <c r="H810" s="519">
        <v>19</v>
      </c>
      <c r="I810" s="519">
        <v>8</v>
      </c>
      <c r="J810" s="519" t="str">
        <f t="shared" si="39"/>
        <v>SDN10021908</v>
      </c>
      <c r="K810" s="519">
        <v>772</v>
      </c>
      <c r="M810" s="337"/>
      <c r="N810" s="519" t="s">
        <v>1063</v>
      </c>
      <c r="O810" s="519" t="s">
        <v>1060</v>
      </c>
      <c r="P810" s="519">
        <v>6</v>
      </c>
      <c r="Q810" s="521" t="str">
        <f t="shared" si="40"/>
        <v>SDN300206</v>
      </c>
      <c r="R810" s="519">
        <v>20</v>
      </c>
      <c r="S810" s="519">
        <v>137</v>
      </c>
      <c r="T810" s="519">
        <v>256</v>
      </c>
      <c r="U810" s="519">
        <v>377</v>
      </c>
      <c r="V810" s="519">
        <v>501</v>
      </c>
      <c r="W810" s="519">
        <v>628</v>
      </c>
      <c r="X810" s="519">
        <v>758</v>
      </c>
      <c r="Y810" s="519">
        <v>890</v>
      </c>
      <c r="Z810" s="519">
        <v>1025</v>
      </c>
      <c r="AA810" s="519">
        <v>1552</v>
      </c>
      <c r="AB810" s="519">
        <v>1741</v>
      </c>
      <c r="AC810" s="519">
        <v>1935</v>
      </c>
      <c r="AD810" s="519">
        <v>2134</v>
      </c>
      <c r="AE810" s="519">
        <v>2338</v>
      </c>
      <c r="AF810" s="519">
        <v>2547</v>
      </c>
      <c r="AG810" s="519">
        <v>2731</v>
      </c>
      <c r="AH810" s="519">
        <v>2920</v>
      </c>
      <c r="AI810" s="519">
        <v>3114</v>
      </c>
      <c r="AJ810" s="519">
        <v>3313</v>
      </c>
      <c r="AK810" s="519">
        <v>3517</v>
      </c>
      <c r="AL810" s="519">
        <v>3720</v>
      </c>
      <c r="AM810" s="519">
        <v>3928</v>
      </c>
      <c r="AN810" s="519">
        <v>4143</v>
      </c>
      <c r="AO810" s="519">
        <v>4365</v>
      </c>
      <c r="AP810" s="519">
        <v>4595</v>
      </c>
      <c r="AQ810" s="519">
        <v>4832</v>
      </c>
      <c r="AR810" s="519">
        <v>5078</v>
      </c>
      <c r="AS810" s="519">
        <v>5333</v>
      </c>
      <c r="AT810" s="519">
        <v>5598</v>
      </c>
      <c r="AU810" s="519">
        <v>5876</v>
      </c>
      <c r="AV810" s="519">
        <v>6046</v>
      </c>
      <c r="AW810" s="519">
        <v>6225</v>
      </c>
      <c r="AX810" s="519">
        <v>6416</v>
      </c>
      <c r="AY810" s="519">
        <v>6619</v>
      </c>
      <c r="AZ810" s="519">
        <v>6836</v>
      </c>
      <c r="BA810" s="519">
        <v>7067</v>
      </c>
      <c r="BB810" s="519">
        <v>7314</v>
      </c>
      <c r="BC810" s="519">
        <v>7577</v>
      </c>
      <c r="BD810" s="519">
        <v>7858</v>
      </c>
      <c r="BE810" s="519">
        <v>8160</v>
      </c>
      <c r="BF810" s="519">
        <v>8483</v>
      </c>
      <c r="BG810" s="519">
        <v>8830</v>
      </c>
      <c r="BH810" s="519">
        <v>9197</v>
      </c>
      <c r="BI810" s="519">
        <v>9586</v>
      </c>
      <c r="BJ810" s="519">
        <v>0</v>
      </c>
      <c r="BK810" s="519">
        <v>0</v>
      </c>
      <c r="BL810" s="519">
        <v>0</v>
      </c>
      <c r="BM810" s="519">
        <v>0</v>
      </c>
      <c r="BN810" s="519">
        <v>0</v>
      </c>
      <c r="BO810" s="519">
        <v>0</v>
      </c>
      <c r="BP810" s="519">
        <v>0</v>
      </c>
      <c r="BQ810" s="519">
        <v>0</v>
      </c>
      <c r="BR810" s="519">
        <v>0</v>
      </c>
      <c r="BS810" s="519">
        <v>0</v>
      </c>
      <c r="BT810" s="519">
        <v>0</v>
      </c>
      <c r="BU810" s="519">
        <v>0</v>
      </c>
      <c r="BV810" s="519">
        <v>0</v>
      </c>
      <c r="BW810" s="519">
        <v>0</v>
      </c>
      <c r="BX810" s="519">
        <v>0</v>
      </c>
      <c r="BY810" s="519">
        <v>0</v>
      </c>
      <c r="BZ810" s="519">
        <v>0</v>
      </c>
      <c r="CA810" s="519">
        <v>0</v>
      </c>
      <c r="CB810" s="519">
        <v>0</v>
      </c>
      <c r="CC810" s="519">
        <v>0</v>
      </c>
      <c r="CD810" s="519">
        <v>0</v>
      </c>
      <c r="CE810" s="519">
        <v>0</v>
      </c>
      <c r="CF810" s="519">
        <v>0</v>
      </c>
      <c r="CG810" s="519">
        <v>0</v>
      </c>
      <c r="CH810" s="519">
        <v>0</v>
      </c>
      <c r="CI810" s="519">
        <v>0</v>
      </c>
      <c r="CJ810" s="519">
        <v>0</v>
      </c>
      <c r="CK810" s="519">
        <v>0</v>
      </c>
      <c r="CL810" s="519">
        <v>0</v>
      </c>
      <c r="CM810" s="519">
        <v>0</v>
      </c>
      <c r="CN810" s="519">
        <v>0</v>
      </c>
      <c r="CO810" s="519">
        <v>0</v>
      </c>
      <c r="CP810" s="519">
        <v>0</v>
      </c>
      <c r="CQ810" s="519">
        <v>0</v>
      </c>
      <c r="CR810" s="519">
        <v>0</v>
      </c>
      <c r="CS810" s="519">
        <v>0</v>
      </c>
      <c r="CT810" s="519">
        <v>0</v>
      </c>
      <c r="CU810" s="519">
        <v>0</v>
      </c>
      <c r="CV810" s="519">
        <v>0</v>
      </c>
      <c r="CW810" s="519">
        <v>0</v>
      </c>
      <c r="CX810" s="519">
        <v>0</v>
      </c>
      <c r="CY810" s="519">
        <v>0</v>
      </c>
      <c r="CZ810" s="519">
        <v>0</v>
      </c>
      <c r="DA810" s="519">
        <v>0</v>
      </c>
      <c r="DB810" s="519">
        <v>0</v>
      </c>
      <c r="DC810" s="519">
        <v>0</v>
      </c>
      <c r="DD810" s="519">
        <v>0</v>
      </c>
      <c r="DE810" s="519">
        <v>0</v>
      </c>
      <c r="DF810" s="519">
        <v>0</v>
      </c>
      <c r="DG810" s="519">
        <v>0</v>
      </c>
      <c r="DH810" s="519">
        <v>0</v>
      </c>
      <c r="DI810" s="519">
        <v>0</v>
      </c>
      <c r="DJ810" s="519">
        <v>0</v>
      </c>
      <c r="DK810" s="519">
        <v>0</v>
      </c>
      <c r="DL810" s="519">
        <v>0</v>
      </c>
      <c r="DM810" s="519">
        <v>0</v>
      </c>
      <c r="DN810" s="519">
        <v>0</v>
      </c>
      <c r="DO810" s="519">
        <v>0</v>
      </c>
      <c r="DP810" s="519">
        <v>0</v>
      </c>
      <c r="DQ810" s="519">
        <v>0</v>
      </c>
      <c r="DR810" s="519">
        <v>0</v>
      </c>
      <c r="DS810" s="519">
        <v>0</v>
      </c>
      <c r="DT810" s="519">
        <v>0</v>
      </c>
      <c r="DU810" s="519">
        <v>0</v>
      </c>
      <c r="DV810" s="519">
        <v>0</v>
      </c>
      <c r="DW810" s="519">
        <v>0</v>
      </c>
      <c r="DX810" s="519">
        <v>0</v>
      </c>
      <c r="DZ810" s="337"/>
      <c r="EA810" s="519" t="s">
        <v>1063</v>
      </c>
      <c r="EB810" s="519" t="s">
        <v>1060</v>
      </c>
      <c r="EC810" s="519">
        <v>6</v>
      </c>
      <c r="ED810" s="521" t="str">
        <f t="shared" si="41"/>
        <v>SDN300206</v>
      </c>
      <c r="EE810" s="519">
        <v>51</v>
      </c>
      <c r="EF810" s="519">
        <v>336</v>
      </c>
      <c r="EG810" s="519">
        <v>612</v>
      </c>
      <c r="EH810" s="519">
        <v>936</v>
      </c>
      <c r="EI810" s="519">
        <v>1287</v>
      </c>
      <c r="EJ810" s="519">
        <v>1628</v>
      </c>
      <c r="EK810" s="519">
        <v>1962</v>
      </c>
      <c r="EL810" s="519">
        <v>2290</v>
      </c>
      <c r="EM810" s="519">
        <v>2612</v>
      </c>
      <c r="EN810" s="519">
        <v>3130</v>
      </c>
      <c r="EO810" s="519">
        <v>3436</v>
      </c>
      <c r="EP810" s="519">
        <v>3736</v>
      </c>
      <c r="EQ810" s="519">
        <v>4034</v>
      </c>
      <c r="ER810" s="519">
        <v>4327</v>
      </c>
      <c r="ES810" s="519">
        <v>4615</v>
      </c>
      <c r="ET810" s="519">
        <v>4844</v>
      </c>
      <c r="EU810" s="519">
        <v>5069</v>
      </c>
      <c r="EV810" s="519">
        <v>5291</v>
      </c>
      <c r="EW810" s="519">
        <v>5510</v>
      </c>
      <c r="EX810" s="519">
        <v>5726</v>
      </c>
      <c r="EY810" s="519">
        <v>5929</v>
      </c>
      <c r="EZ810" s="519">
        <v>6129</v>
      </c>
      <c r="FA810" s="519">
        <v>6329</v>
      </c>
      <c r="FB810" s="519">
        <v>6530</v>
      </c>
      <c r="FC810" s="519">
        <v>6732</v>
      </c>
      <c r="FD810" s="519">
        <v>6933</v>
      </c>
      <c r="FE810" s="519">
        <v>7136</v>
      </c>
      <c r="FF810" s="519">
        <v>7342</v>
      </c>
      <c r="FG810" s="519">
        <v>7550</v>
      </c>
      <c r="FH810" s="519">
        <v>0</v>
      </c>
      <c r="FI810" s="519">
        <v>0</v>
      </c>
      <c r="FJ810" s="519">
        <v>0</v>
      </c>
      <c r="FK810" s="519">
        <v>0</v>
      </c>
      <c r="FL810" s="519">
        <v>0</v>
      </c>
      <c r="FM810" s="519">
        <v>0</v>
      </c>
      <c r="FN810" s="519">
        <v>0</v>
      </c>
      <c r="FO810" s="519">
        <v>0</v>
      </c>
      <c r="FP810" s="519">
        <v>0</v>
      </c>
      <c r="FQ810" s="519">
        <v>0</v>
      </c>
      <c r="FR810" s="519">
        <v>0</v>
      </c>
      <c r="FS810" s="519">
        <v>0</v>
      </c>
      <c r="FT810" s="519">
        <v>0</v>
      </c>
      <c r="FU810" s="519">
        <v>0</v>
      </c>
      <c r="FV810" s="519">
        <v>0</v>
      </c>
      <c r="FW810" s="519">
        <v>0</v>
      </c>
      <c r="FX810" s="519">
        <v>0</v>
      </c>
      <c r="FY810" s="519">
        <v>0</v>
      </c>
      <c r="FZ810" s="519">
        <v>0</v>
      </c>
      <c r="GA810" s="519">
        <v>0</v>
      </c>
      <c r="GB810" s="519">
        <v>0</v>
      </c>
      <c r="GC810" s="519">
        <v>0</v>
      </c>
      <c r="GD810" s="519">
        <v>0</v>
      </c>
      <c r="GE810" s="519">
        <v>0</v>
      </c>
      <c r="GF810" s="519">
        <v>0</v>
      </c>
      <c r="GG810" s="519">
        <v>0</v>
      </c>
      <c r="GH810" s="519">
        <v>0</v>
      </c>
      <c r="GI810" s="519">
        <v>0</v>
      </c>
      <c r="GJ810" s="519">
        <v>0</v>
      </c>
      <c r="GK810" s="519">
        <v>0</v>
      </c>
      <c r="GL810" s="519">
        <v>0</v>
      </c>
      <c r="GM810" s="519">
        <v>0</v>
      </c>
      <c r="GN810" s="519">
        <v>0</v>
      </c>
      <c r="GO810" s="519">
        <v>0</v>
      </c>
      <c r="GP810" s="519">
        <v>0</v>
      </c>
      <c r="GQ810" s="519">
        <v>0</v>
      </c>
      <c r="GR810" s="519">
        <v>0</v>
      </c>
      <c r="GS810" s="519">
        <v>0</v>
      </c>
      <c r="GT810" s="519">
        <v>0</v>
      </c>
      <c r="GU810" s="519">
        <v>0</v>
      </c>
      <c r="GV810" s="519">
        <v>0</v>
      </c>
      <c r="GW810" s="519">
        <v>0</v>
      </c>
      <c r="GX810" s="519">
        <v>0</v>
      </c>
      <c r="GY810" s="519">
        <v>0</v>
      </c>
      <c r="GZ810" s="519">
        <v>0</v>
      </c>
      <c r="HA810" s="519">
        <v>0</v>
      </c>
      <c r="HB810" s="519">
        <v>0</v>
      </c>
      <c r="HC810" s="519">
        <v>0</v>
      </c>
      <c r="HD810" s="519">
        <v>0</v>
      </c>
      <c r="HE810" s="519">
        <v>0</v>
      </c>
      <c r="HF810" s="519">
        <v>0</v>
      </c>
      <c r="HG810" s="519">
        <v>0</v>
      </c>
      <c r="HH810" s="519">
        <v>0</v>
      </c>
      <c r="HI810" s="519">
        <v>0</v>
      </c>
      <c r="HJ810" s="519">
        <v>0</v>
      </c>
      <c r="HK810" s="519">
        <v>0</v>
      </c>
      <c r="HL810" s="519">
        <v>0</v>
      </c>
      <c r="HM810" s="519">
        <v>0</v>
      </c>
      <c r="HN810" s="519">
        <v>0</v>
      </c>
      <c r="HO810" s="519">
        <v>0</v>
      </c>
      <c r="HP810" s="519">
        <v>0</v>
      </c>
      <c r="HQ810" s="519">
        <v>0</v>
      </c>
      <c r="HR810" s="519">
        <v>0</v>
      </c>
      <c r="HS810" s="519">
        <v>0</v>
      </c>
      <c r="HT810" s="519">
        <v>0</v>
      </c>
      <c r="HU810" s="519">
        <v>0</v>
      </c>
      <c r="HV810" s="519">
        <v>0</v>
      </c>
      <c r="HW810" s="519">
        <v>0</v>
      </c>
      <c r="HX810" s="519">
        <v>0</v>
      </c>
      <c r="HY810" s="519">
        <v>0</v>
      </c>
      <c r="HZ810" s="519">
        <v>0</v>
      </c>
      <c r="IA810" s="519">
        <v>0</v>
      </c>
      <c r="IB810" s="519">
        <v>0</v>
      </c>
      <c r="IC810" s="519">
        <v>0</v>
      </c>
      <c r="ID810" s="519">
        <v>0</v>
      </c>
      <c r="IE810" s="519">
        <v>0</v>
      </c>
      <c r="IF810" s="519">
        <v>0</v>
      </c>
      <c r="IG810" s="519">
        <v>0</v>
      </c>
      <c r="IH810" s="519">
        <v>0</v>
      </c>
      <c r="II810" s="519">
        <v>0</v>
      </c>
      <c r="IJ810" s="519">
        <v>0</v>
      </c>
      <c r="IK810" s="519">
        <v>0</v>
      </c>
    </row>
    <row r="811" spans="2:245" hidden="1">
      <c r="B811" s="519" t="s">
        <v>1058</v>
      </c>
      <c r="C811" s="519"/>
      <c r="D811" s="519"/>
      <c r="E811" s="519"/>
      <c r="F811" s="519">
        <v>2</v>
      </c>
      <c r="G811" s="519"/>
      <c r="H811" s="519">
        <v>19</v>
      </c>
      <c r="I811" s="519">
        <v>9</v>
      </c>
      <c r="J811" s="519" t="str">
        <f t="shared" si="39"/>
        <v>SDN10021909</v>
      </c>
      <c r="K811" s="519">
        <v>772</v>
      </c>
      <c r="M811" s="337"/>
      <c r="N811" s="519" t="s">
        <v>1063</v>
      </c>
      <c r="O811" s="519" t="s">
        <v>1060</v>
      </c>
      <c r="P811" s="519">
        <v>7</v>
      </c>
      <c r="Q811" s="521" t="str">
        <f t="shared" si="40"/>
        <v>SDN300207</v>
      </c>
      <c r="R811" s="519">
        <v>17</v>
      </c>
      <c r="S811" s="519">
        <v>131</v>
      </c>
      <c r="T811" s="519">
        <v>248</v>
      </c>
      <c r="U811" s="519">
        <v>367</v>
      </c>
      <c r="V811" s="519">
        <v>489</v>
      </c>
      <c r="W811" s="519">
        <v>614</v>
      </c>
      <c r="X811" s="519">
        <v>740</v>
      </c>
      <c r="Y811" s="519">
        <v>871</v>
      </c>
      <c r="Z811" s="519">
        <v>1004</v>
      </c>
      <c r="AA811" s="519">
        <v>1521</v>
      </c>
      <c r="AB811" s="519">
        <v>1707</v>
      </c>
      <c r="AC811" s="519">
        <v>1898</v>
      </c>
      <c r="AD811" s="519">
        <v>2094</v>
      </c>
      <c r="AE811" s="519">
        <v>2294</v>
      </c>
      <c r="AF811" s="519">
        <v>2499</v>
      </c>
      <c r="AG811" s="519">
        <v>2681</v>
      </c>
      <c r="AH811" s="519">
        <v>2867</v>
      </c>
      <c r="AI811" s="519">
        <v>3058</v>
      </c>
      <c r="AJ811" s="519">
        <v>3254</v>
      </c>
      <c r="AK811" s="519">
        <v>3455</v>
      </c>
      <c r="AL811" s="519">
        <v>3655</v>
      </c>
      <c r="AM811" s="519">
        <v>3860</v>
      </c>
      <c r="AN811" s="519">
        <v>4073</v>
      </c>
      <c r="AO811" s="519">
        <v>4292</v>
      </c>
      <c r="AP811" s="519">
        <v>4519</v>
      </c>
      <c r="AQ811" s="519">
        <v>4754</v>
      </c>
      <c r="AR811" s="519">
        <v>4998</v>
      </c>
      <c r="AS811" s="519">
        <v>5252</v>
      </c>
      <c r="AT811" s="519">
        <v>5518</v>
      </c>
      <c r="AU811" s="519">
        <v>5794</v>
      </c>
      <c r="AV811" s="519">
        <v>5965</v>
      </c>
      <c r="AW811" s="519">
        <v>6148</v>
      </c>
      <c r="AX811" s="519">
        <v>6343</v>
      </c>
      <c r="AY811" s="519">
        <v>6550</v>
      </c>
      <c r="AZ811" s="519">
        <v>6772</v>
      </c>
      <c r="BA811" s="519">
        <v>7008</v>
      </c>
      <c r="BB811" s="519">
        <v>7260</v>
      </c>
      <c r="BC811" s="519">
        <v>7529</v>
      </c>
      <c r="BD811" s="519">
        <v>7818</v>
      </c>
      <c r="BE811" s="519">
        <v>8127</v>
      </c>
      <c r="BF811" s="519">
        <v>8460</v>
      </c>
      <c r="BG811" s="519">
        <v>8810</v>
      </c>
      <c r="BH811" s="519">
        <v>9183</v>
      </c>
      <c r="BI811" s="519">
        <v>9579</v>
      </c>
      <c r="BJ811" s="519">
        <v>0</v>
      </c>
      <c r="BK811" s="519">
        <v>0</v>
      </c>
      <c r="BL811" s="519">
        <v>0</v>
      </c>
      <c r="BM811" s="519">
        <v>0</v>
      </c>
      <c r="BN811" s="519">
        <v>0</v>
      </c>
      <c r="BO811" s="519">
        <v>0</v>
      </c>
      <c r="BP811" s="519">
        <v>0</v>
      </c>
      <c r="BQ811" s="519">
        <v>0</v>
      </c>
      <c r="BR811" s="519">
        <v>0</v>
      </c>
      <c r="BS811" s="519">
        <v>0</v>
      </c>
      <c r="BT811" s="519">
        <v>0</v>
      </c>
      <c r="BU811" s="519">
        <v>0</v>
      </c>
      <c r="BV811" s="519">
        <v>0</v>
      </c>
      <c r="BW811" s="519">
        <v>0</v>
      </c>
      <c r="BX811" s="519">
        <v>0</v>
      </c>
      <c r="BY811" s="519">
        <v>0</v>
      </c>
      <c r="BZ811" s="519">
        <v>0</v>
      </c>
      <c r="CA811" s="519">
        <v>0</v>
      </c>
      <c r="CB811" s="519">
        <v>0</v>
      </c>
      <c r="CC811" s="519">
        <v>0</v>
      </c>
      <c r="CD811" s="519">
        <v>0</v>
      </c>
      <c r="CE811" s="519">
        <v>0</v>
      </c>
      <c r="CF811" s="519">
        <v>0</v>
      </c>
      <c r="CG811" s="519">
        <v>0</v>
      </c>
      <c r="CH811" s="519">
        <v>0</v>
      </c>
      <c r="CI811" s="519">
        <v>0</v>
      </c>
      <c r="CJ811" s="519">
        <v>0</v>
      </c>
      <c r="CK811" s="519">
        <v>0</v>
      </c>
      <c r="CL811" s="519">
        <v>0</v>
      </c>
      <c r="CM811" s="519">
        <v>0</v>
      </c>
      <c r="CN811" s="519">
        <v>0</v>
      </c>
      <c r="CO811" s="519">
        <v>0</v>
      </c>
      <c r="CP811" s="519">
        <v>0</v>
      </c>
      <c r="CQ811" s="519">
        <v>0</v>
      </c>
      <c r="CR811" s="519">
        <v>0</v>
      </c>
      <c r="CS811" s="519">
        <v>0</v>
      </c>
      <c r="CT811" s="519">
        <v>0</v>
      </c>
      <c r="CU811" s="519">
        <v>0</v>
      </c>
      <c r="CV811" s="519">
        <v>0</v>
      </c>
      <c r="CW811" s="519">
        <v>0</v>
      </c>
      <c r="CX811" s="519">
        <v>0</v>
      </c>
      <c r="CY811" s="519">
        <v>0</v>
      </c>
      <c r="CZ811" s="519">
        <v>0</v>
      </c>
      <c r="DA811" s="519">
        <v>0</v>
      </c>
      <c r="DB811" s="519">
        <v>0</v>
      </c>
      <c r="DC811" s="519">
        <v>0</v>
      </c>
      <c r="DD811" s="519">
        <v>0</v>
      </c>
      <c r="DE811" s="519">
        <v>0</v>
      </c>
      <c r="DF811" s="519">
        <v>0</v>
      </c>
      <c r="DG811" s="519">
        <v>0</v>
      </c>
      <c r="DH811" s="519">
        <v>0</v>
      </c>
      <c r="DI811" s="519">
        <v>0</v>
      </c>
      <c r="DJ811" s="519">
        <v>0</v>
      </c>
      <c r="DK811" s="519">
        <v>0</v>
      </c>
      <c r="DL811" s="519">
        <v>0</v>
      </c>
      <c r="DM811" s="519">
        <v>0</v>
      </c>
      <c r="DN811" s="519">
        <v>0</v>
      </c>
      <c r="DO811" s="519">
        <v>0</v>
      </c>
      <c r="DP811" s="519">
        <v>0</v>
      </c>
      <c r="DQ811" s="519">
        <v>0</v>
      </c>
      <c r="DR811" s="519">
        <v>0</v>
      </c>
      <c r="DS811" s="519">
        <v>0</v>
      </c>
      <c r="DT811" s="519">
        <v>0</v>
      </c>
      <c r="DU811" s="519">
        <v>0</v>
      </c>
      <c r="DV811" s="519">
        <v>0</v>
      </c>
      <c r="DW811" s="519">
        <v>0</v>
      </c>
      <c r="DX811" s="519">
        <v>0</v>
      </c>
      <c r="DZ811" s="337"/>
      <c r="EA811" s="519" t="s">
        <v>1063</v>
      </c>
      <c r="EB811" s="519" t="s">
        <v>1060</v>
      </c>
      <c r="EC811" s="519">
        <v>7</v>
      </c>
      <c r="ED811" s="521" t="str">
        <f t="shared" si="41"/>
        <v>SDN300207</v>
      </c>
      <c r="EE811" s="519">
        <v>43</v>
      </c>
      <c r="EF811" s="519">
        <v>321</v>
      </c>
      <c r="EG811" s="519">
        <v>592</v>
      </c>
      <c r="EH811" s="519">
        <v>902</v>
      </c>
      <c r="EI811" s="519">
        <v>1247</v>
      </c>
      <c r="EJ811" s="519">
        <v>1582</v>
      </c>
      <c r="EK811" s="519">
        <v>1908</v>
      </c>
      <c r="EL811" s="519">
        <v>2231</v>
      </c>
      <c r="EM811" s="519">
        <v>2549</v>
      </c>
      <c r="EN811" s="519">
        <v>3061</v>
      </c>
      <c r="EO811" s="519">
        <v>3362</v>
      </c>
      <c r="EP811" s="519">
        <v>3658</v>
      </c>
      <c r="EQ811" s="519">
        <v>3951</v>
      </c>
      <c r="ER811" s="519">
        <v>4237</v>
      </c>
      <c r="ES811" s="519">
        <v>4517</v>
      </c>
      <c r="ET811" s="519">
        <v>4743</v>
      </c>
      <c r="EU811" s="519">
        <v>4965</v>
      </c>
      <c r="EV811" s="519">
        <v>5182</v>
      </c>
      <c r="EW811" s="519">
        <v>5397</v>
      </c>
      <c r="EX811" s="519">
        <v>5611</v>
      </c>
      <c r="EY811" s="519">
        <v>5810</v>
      </c>
      <c r="EZ811" s="519">
        <v>6007</v>
      </c>
      <c r="FA811" s="519">
        <v>6206</v>
      </c>
      <c r="FB811" s="519">
        <v>6403</v>
      </c>
      <c r="FC811" s="519">
        <v>6603</v>
      </c>
      <c r="FD811" s="519">
        <v>6804</v>
      </c>
      <c r="FE811" s="519">
        <v>7006</v>
      </c>
      <c r="FF811" s="519">
        <v>7212</v>
      </c>
      <c r="FG811" s="519">
        <v>7424</v>
      </c>
      <c r="FH811" s="519">
        <v>0</v>
      </c>
      <c r="FI811" s="519">
        <v>0</v>
      </c>
      <c r="FJ811" s="519">
        <v>0</v>
      </c>
      <c r="FK811" s="519">
        <v>0</v>
      </c>
      <c r="FL811" s="519">
        <v>0</v>
      </c>
      <c r="FM811" s="519">
        <v>0</v>
      </c>
      <c r="FN811" s="519">
        <v>0</v>
      </c>
      <c r="FO811" s="519">
        <v>0</v>
      </c>
      <c r="FP811" s="519">
        <v>0</v>
      </c>
      <c r="FQ811" s="519">
        <v>0</v>
      </c>
      <c r="FR811" s="519">
        <v>0</v>
      </c>
      <c r="FS811" s="519">
        <v>0</v>
      </c>
      <c r="FT811" s="519">
        <v>0</v>
      </c>
      <c r="FU811" s="519">
        <v>0</v>
      </c>
      <c r="FV811" s="519">
        <v>0</v>
      </c>
      <c r="FW811" s="519">
        <v>0</v>
      </c>
      <c r="FX811" s="519">
        <v>0</v>
      </c>
      <c r="FY811" s="519">
        <v>0</v>
      </c>
      <c r="FZ811" s="519">
        <v>0</v>
      </c>
      <c r="GA811" s="519">
        <v>0</v>
      </c>
      <c r="GB811" s="519">
        <v>0</v>
      </c>
      <c r="GC811" s="519">
        <v>0</v>
      </c>
      <c r="GD811" s="519">
        <v>0</v>
      </c>
      <c r="GE811" s="519">
        <v>0</v>
      </c>
      <c r="GF811" s="519">
        <v>0</v>
      </c>
      <c r="GG811" s="519">
        <v>0</v>
      </c>
      <c r="GH811" s="519">
        <v>0</v>
      </c>
      <c r="GI811" s="519">
        <v>0</v>
      </c>
      <c r="GJ811" s="519">
        <v>0</v>
      </c>
      <c r="GK811" s="519">
        <v>0</v>
      </c>
      <c r="GL811" s="519">
        <v>0</v>
      </c>
      <c r="GM811" s="519">
        <v>0</v>
      </c>
      <c r="GN811" s="519">
        <v>0</v>
      </c>
      <c r="GO811" s="519">
        <v>0</v>
      </c>
      <c r="GP811" s="519">
        <v>0</v>
      </c>
      <c r="GQ811" s="519">
        <v>0</v>
      </c>
      <c r="GR811" s="519">
        <v>0</v>
      </c>
      <c r="GS811" s="519">
        <v>0</v>
      </c>
      <c r="GT811" s="519">
        <v>0</v>
      </c>
      <c r="GU811" s="519">
        <v>0</v>
      </c>
      <c r="GV811" s="519">
        <v>0</v>
      </c>
      <c r="GW811" s="519">
        <v>0</v>
      </c>
      <c r="GX811" s="519">
        <v>0</v>
      </c>
      <c r="GY811" s="519">
        <v>0</v>
      </c>
      <c r="GZ811" s="519">
        <v>0</v>
      </c>
      <c r="HA811" s="519">
        <v>0</v>
      </c>
      <c r="HB811" s="519">
        <v>0</v>
      </c>
      <c r="HC811" s="519">
        <v>0</v>
      </c>
      <c r="HD811" s="519">
        <v>0</v>
      </c>
      <c r="HE811" s="519">
        <v>0</v>
      </c>
      <c r="HF811" s="519">
        <v>0</v>
      </c>
      <c r="HG811" s="519">
        <v>0</v>
      </c>
      <c r="HH811" s="519">
        <v>0</v>
      </c>
      <c r="HI811" s="519">
        <v>0</v>
      </c>
      <c r="HJ811" s="519">
        <v>0</v>
      </c>
      <c r="HK811" s="519">
        <v>0</v>
      </c>
      <c r="HL811" s="519">
        <v>0</v>
      </c>
      <c r="HM811" s="519">
        <v>0</v>
      </c>
      <c r="HN811" s="519">
        <v>0</v>
      </c>
      <c r="HO811" s="519">
        <v>0</v>
      </c>
      <c r="HP811" s="519">
        <v>0</v>
      </c>
      <c r="HQ811" s="519">
        <v>0</v>
      </c>
      <c r="HR811" s="519">
        <v>0</v>
      </c>
      <c r="HS811" s="519">
        <v>0</v>
      </c>
      <c r="HT811" s="519">
        <v>0</v>
      </c>
      <c r="HU811" s="519">
        <v>0</v>
      </c>
      <c r="HV811" s="519">
        <v>0</v>
      </c>
      <c r="HW811" s="519">
        <v>0</v>
      </c>
      <c r="HX811" s="519">
        <v>0</v>
      </c>
      <c r="HY811" s="519">
        <v>0</v>
      </c>
      <c r="HZ811" s="519">
        <v>0</v>
      </c>
      <c r="IA811" s="519">
        <v>0</v>
      </c>
      <c r="IB811" s="519">
        <v>0</v>
      </c>
      <c r="IC811" s="519">
        <v>0</v>
      </c>
      <c r="ID811" s="519">
        <v>0</v>
      </c>
      <c r="IE811" s="519">
        <v>0</v>
      </c>
      <c r="IF811" s="519">
        <v>0</v>
      </c>
      <c r="IG811" s="519">
        <v>0</v>
      </c>
      <c r="IH811" s="519">
        <v>0</v>
      </c>
      <c r="II811" s="519">
        <v>0</v>
      </c>
      <c r="IJ811" s="519">
        <v>0</v>
      </c>
      <c r="IK811" s="519">
        <v>0</v>
      </c>
    </row>
    <row r="812" spans="2:245" hidden="1">
      <c r="B812" s="519" t="s">
        <v>1058</v>
      </c>
      <c r="C812" s="519"/>
      <c r="D812" s="519"/>
      <c r="E812" s="519"/>
      <c r="F812" s="519">
        <v>2</v>
      </c>
      <c r="G812" s="519"/>
      <c r="H812" s="519">
        <v>19</v>
      </c>
      <c r="I812" s="519">
        <v>10</v>
      </c>
      <c r="J812" s="519" t="str">
        <f t="shared" si="39"/>
        <v>SDN10021910</v>
      </c>
      <c r="K812" s="519">
        <v>772</v>
      </c>
      <c r="M812" s="337"/>
      <c r="N812" s="519" t="s">
        <v>1063</v>
      </c>
      <c r="O812" s="519" t="s">
        <v>1060</v>
      </c>
      <c r="P812" s="519">
        <v>8</v>
      </c>
      <c r="Q812" s="521" t="str">
        <f t="shared" si="40"/>
        <v>SDN300208</v>
      </c>
      <c r="R812" s="519">
        <v>13</v>
      </c>
      <c r="S812" s="519">
        <v>125</v>
      </c>
      <c r="T812" s="519">
        <v>239</v>
      </c>
      <c r="U812" s="519">
        <v>356</v>
      </c>
      <c r="V812" s="519">
        <v>476</v>
      </c>
      <c r="W812" s="519">
        <v>599</v>
      </c>
      <c r="X812" s="519">
        <v>724</v>
      </c>
      <c r="Y812" s="519">
        <v>852</v>
      </c>
      <c r="Z812" s="519">
        <v>983</v>
      </c>
      <c r="AA812" s="519">
        <v>1489</v>
      </c>
      <c r="AB812" s="519">
        <v>1673</v>
      </c>
      <c r="AC812" s="519">
        <v>1861</v>
      </c>
      <c r="AD812" s="519">
        <v>2053</v>
      </c>
      <c r="AE812" s="519">
        <v>2250</v>
      </c>
      <c r="AF812" s="519">
        <v>2452</v>
      </c>
      <c r="AG812" s="519">
        <v>2630</v>
      </c>
      <c r="AH812" s="519">
        <v>2813</v>
      </c>
      <c r="AI812" s="519">
        <v>3001</v>
      </c>
      <c r="AJ812" s="519">
        <v>3194</v>
      </c>
      <c r="AK812" s="519">
        <v>3393</v>
      </c>
      <c r="AL812" s="519">
        <v>3590</v>
      </c>
      <c r="AM812" s="519">
        <v>3793</v>
      </c>
      <c r="AN812" s="519">
        <v>4002</v>
      </c>
      <c r="AO812" s="519">
        <v>4219</v>
      </c>
      <c r="AP812" s="519">
        <v>4444</v>
      </c>
      <c r="AQ812" s="519">
        <v>4678</v>
      </c>
      <c r="AR812" s="519">
        <v>4920</v>
      </c>
      <c r="AS812" s="519">
        <v>5174</v>
      </c>
      <c r="AT812" s="519">
        <v>5438</v>
      </c>
      <c r="AU812" s="519">
        <v>5713</v>
      </c>
      <c r="AV812" s="519">
        <v>5888</v>
      </c>
      <c r="AW812" s="519">
        <v>6074</v>
      </c>
      <c r="AX812" s="519">
        <v>6273</v>
      </c>
      <c r="AY812" s="519">
        <v>6485</v>
      </c>
      <c r="AZ812" s="519">
        <v>6710</v>
      </c>
      <c r="BA812" s="519">
        <v>6951</v>
      </c>
      <c r="BB812" s="519">
        <v>7209</v>
      </c>
      <c r="BC812" s="519">
        <v>7485</v>
      </c>
      <c r="BD812" s="519">
        <v>7781</v>
      </c>
      <c r="BE812" s="519">
        <v>8099</v>
      </c>
      <c r="BF812" s="519">
        <v>8435</v>
      </c>
      <c r="BG812" s="519">
        <v>8791</v>
      </c>
      <c r="BH812" s="519">
        <v>9170</v>
      </c>
      <c r="BI812" s="519">
        <v>9573</v>
      </c>
      <c r="BJ812" s="519">
        <v>0</v>
      </c>
      <c r="BK812" s="519">
        <v>0</v>
      </c>
      <c r="BL812" s="519">
        <v>0</v>
      </c>
      <c r="BM812" s="519">
        <v>0</v>
      </c>
      <c r="BN812" s="519">
        <v>0</v>
      </c>
      <c r="BO812" s="519">
        <v>0</v>
      </c>
      <c r="BP812" s="519">
        <v>0</v>
      </c>
      <c r="BQ812" s="519">
        <v>0</v>
      </c>
      <c r="BR812" s="519">
        <v>0</v>
      </c>
      <c r="BS812" s="519">
        <v>0</v>
      </c>
      <c r="BT812" s="519">
        <v>0</v>
      </c>
      <c r="BU812" s="519">
        <v>0</v>
      </c>
      <c r="BV812" s="519">
        <v>0</v>
      </c>
      <c r="BW812" s="519">
        <v>0</v>
      </c>
      <c r="BX812" s="519">
        <v>0</v>
      </c>
      <c r="BY812" s="519">
        <v>0</v>
      </c>
      <c r="BZ812" s="519">
        <v>0</v>
      </c>
      <c r="CA812" s="519">
        <v>0</v>
      </c>
      <c r="CB812" s="519">
        <v>0</v>
      </c>
      <c r="CC812" s="519">
        <v>0</v>
      </c>
      <c r="CD812" s="519">
        <v>0</v>
      </c>
      <c r="CE812" s="519">
        <v>0</v>
      </c>
      <c r="CF812" s="519">
        <v>0</v>
      </c>
      <c r="CG812" s="519">
        <v>0</v>
      </c>
      <c r="CH812" s="519">
        <v>0</v>
      </c>
      <c r="CI812" s="519">
        <v>0</v>
      </c>
      <c r="CJ812" s="519">
        <v>0</v>
      </c>
      <c r="CK812" s="519">
        <v>0</v>
      </c>
      <c r="CL812" s="519">
        <v>0</v>
      </c>
      <c r="CM812" s="519">
        <v>0</v>
      </c>
      <c r="CN812" s="519">
        <v>0</v>
      </c>
      <c r="CO812" s="519">
        <v>0</v>
      </c>
      <c r="CP812" s="519">
        <v>0</v>
      </c>
      <c r="CQ812" s="519">
        <v>0</v>
      </c>
      <c r="CR812" s="519">
        <v>0</v>
      </c>
      <c r="CS812" s="519">
        <v>0</v>
      </c>
      <c r="CT812" s="519">
        <v>0</v>
      </c>
      <c r="CU812" s="519">
        <v>0</v>
      </c>
      <c r="CV812" s="519">
        <v>0</v>
      </c>
      <c r="CW812" s="519">
        <v>0</v>
      </c>
      <c r="CX812" s="519">
        <v>0</v>
      </c>
      <c r="CY812" s="519">
        <v>0</v>
      </c>
      <c r="CZ812" s="519">
        <v>0</v>
      </c>
      <c r="DA812" s="519">
        <v>0</v>
      </c>
      <c r="DB812" s="519">
        <v>0</v>
      </c>
      <c r="DC812" s="519">
        <v>0</v>
      </c>
      <c r="DD812" s="519">
        <v>0</v>
      </c>
      <c r="DE812" s="519">
        <v>0</v>
      </c>
      <c r="DF812" s="519">
        <v>0</v>
      </c>
      <c r="DG812" s="519">
        <v>0</v>
      </c>
      <c r="DH812" s="519">
        <v>0</v>
      </c>
      <c r="DI812" s="519">
        <v>0</v>
      </c>
      <c r="DJ812" s="519">
        <v>0</v>
      </c>
      <c r="DK812" s="519">
        <v>0</v>
      </c>
      <c r="DL812" s="519">
        <v>0</v>
      </c>
      <c r="DM812" s="519">
        <v>0</v>
      </c>
      <c r="DN812" s="519">
        <v>0</v>
      </c>
      <c r="DO812" s="519">
        <v>0</v>
      </c>
      <c r="DP812" s="519">
        <v>0</v>
      </c>
      <c r="DQ812" s="519">
        <v>0</v>
      </c>
      <c r="DR812" s="519">
        <v>0</v>
      </c>
      <c r="DS812" s="519">
        <v>0</v>
      </c>
      <c r="DT812" s="519">
        <v>0</v>
      </c>
      <c r="DU812" s="519">
        <v>0</v>
      </c>
      <c r="DV812" s="519">
        <v>0</v>
      </c>
      <c r="DW812" s="519">
        <v>0</v>
      </c>
      <c r="DX812" s="519">
        <v>0</v>
      </c>
      <c r="DZ812" s="337"/>
      <c r="EA812" s="519" t="s">
        <v>1063</v>
      </c>
      <c r="EB812" s="519" t="s">
        <v>1060</v>
      </c>
      <c r="EC812" s="519">
        <v>8</v>
      </c>
      <c r="ED812" s="521" t="str">
        <f t="shared" si="41"/>
        <v>SDN300208</v>
      </c>
      <c r="EE812" s="519">
        <v>33</v>
      </c>
      <c r="EF812" s="519">
        <v>306</v>
      </c>
      <c r="EG812" s="519">
        <v>569</v>
      </c>
      <c r="EH812" s="519">
        <v>868</v>
      </c>
      <c r="EI812" s="519">
        <v>1206</v>
      </c>
      <c r="EJ812" s="519">
        <v>1534</v>
      </c>
      <c r="EK812" s="519">
        <v>1856</v>
      </c>
      <c r="EL812" s="519">
        <v>2174</v>
      </c>
      <c r="EM812" s="519">
        <v>2484</v>
      </c>
      <c r="EN812" s="519">
        <v>2989</v>
      </c>
      <c r="EO812" s="519">
        <v>3287</v>
      </c>
      <c r="EP812" s="519">
        <v>3580</v>
      </c>
      <c r="EQ812" s="519">
        <v>3865</v>
      </c>
      <c r="ER812" s="519">
        <v>4146</v>
      </c>
      <c r="ES812" s="519">
        <v>4421</v>
      </c>
      <c r="ET812" s="519">
        <v>4641</v>
      </c>
      <c r="EU812" s="519">
        <v>4858</v>
      </c>
      <c r="EV812" s="519">
        <v>5072</v>
      </c>
      <c r="EW812" s="519">
        <v>5284</v>
      </c>
      <c r="EX812" s="519">
        <v>5493</v>
      </c>
      <c r="EY812" s="519">
        <v>5690</v>
      </c>
      <c r="EZ812" s="519">
        <v>5886</v>
      </c>
      <c r="FA812" s="519">
        <v>6080</v>
      </c>
      <c r="FB812" s="519">
        <v>6276</v>
      </c>
      <c r="FC812" s="519">
        <v>6475</v>
      </c>
      <c r="FD812" s="519">
        <v>6676</v>
      </c>
      <c r="FE812" s="519">
        <v>6878</v>
      </c>
      <c r="FF812" s="519">
        <v>7087</v>
      </c>
      <c r="FG812" s="519">
        <v>7298</v>
      </c>
      <c r="FH812" s="519">
        <v>0</v>
      </c>
      <c r="FI812" s="519">
        <v>0</v>
      </c>
      <c r="FJ812" s="519">
        <v>0</v>
      </c>
      <c r="FK812" s="519">
        <v>0</v>
      </c>
      <c r="FL812" s="519">
        <v>0</v>
      </c>
      <c r="FM812" s="519">
        <v>0</v>
      </c>
      <c r="FN812" s="519">
        <v>0</v>
      </c>
      <c r="FO812" s="519">
        <v>0</v>
      </c>
      <c r="FP812" s="519">
        <v>0</v>
      </c>
      <c r="FQ812" s="519">
        <v>0</v>
      </c>
      <c r="FR812" s="519">
        <v>0</v>
      </c>
      <c r="FS812" s="519">
        <v>0</v>
      </c>
      <c r="FT812" s="519">
        <v>0</v>
      </c>
      <c r="FU812" s="519">
        <v>0</v>
      </c>
      <c r="FV812" s="519">
        <v>0</v>
      </c>
      <c r="FW812" s="519">
        <v>0</v>
      </c>
      <c r="FX812" s="519">
        <v>0</v>
      </c>
      <c r="FY812" s="519">
        <v>0</v>
      </c>
      <c r="FZ812" s="519">
        <v>0</v>
      </c>
      <c r="GA812" s="519">
        <v>0</v>
      </c>
      <c r="GB812" s="519">
        <v>0</v>
      </c>
      <c r="GC812" s="519">
        <v>0</v>
      </c>
      <c r="GD812" s="519">
        <v>0</v>
      </c>
      <c r="GE812" s="519">
        <v>0</v>
      </c>
      <c r="GF812" s="519">
        <v>0</v>
      </c>
      <c r="GG812" s="519">
        <v>0</v>
      </c>
      <c r="GH812" s="519">
        <v>0</v>
      </c>
      <c r="GI812" s="519">
        <v>0</v>
      </c>
      <c r="GJ812" s="519">
        <v>0</v>
      </c>
      <c r="GK812" s="519">
        <v>0</v>
      </c>
      <c r="GL812" s="519">
        <v>0</v>
      </c>
      <c r="GM812" s="519">
        <v>0</v>
      </c>
      <c r="GN812" s="519">
        <v>0</v>
      </c>
      <c r="GO812" s="519">
        <v>0</v>
      </c>
      <c r="GP812" s="519">
        <v>0</v>
      </c>
      <c r="GQ812" s="519">
        <v>0</v>
      </c>
      <c r="GR812" s="519">
        <v>0</v>
      </c>
      <c r="GS812" s="519">
        <v>0</v>
      </c>
      <c r="GT812" s="519">
        <v>0</v>
      </c>
      <c r="GU812" s="519">
        <v>0</v>
      </c>
      <c r="GV812" s="519">
        <v>0</v>
      </c>
      <c r="GW812" s="519">
        <v>0</v>
      </c>
      <c r="GX812" s="519">
        <v>0</v>
      </c>
      <c r="GY812" s="519">
        <v>0</v>
      </c>
      <c r="GZ812" s="519">
        <v>0</v>
      </c>
      <c r="HA812" s="519">
        <v>0</v>
      </c>
      <c r="HB812" s="519">
        <v>0</v>
      </c>
      <c r="HC812" s="519">
        <v>0</v>
      </c>
      <c r="HD812" s="519">
        <v>0</v>
      </c>
      <c r="HE812" s="519">
        <v>0</v>
      </c>
      <c r="HF812" s="519">
        <v>0</v>
      </c>
      <c r="HG812" s="519">
        <v>0</v>
      </c>
      <c r="HH812" s="519">
        <v>0</v>
      </c>
      <c r="HI812" s="519">
        <v>0</v>
      </c>
      <c r="HJ812" s="519">
        <v>0</v>
      </c>
      <c r="HK812" s="519">
        <v>0</v>
      </c>
      <c r="HL812" s="519">
        <v>0</v>
      </c>
      <c r="HM812" s="519">
        <v>0</v>
      </c>
      <c r="HN812" s="519">
        <v>0</v>
      </c>
      <c r="HO812" s="519">
        <v>0</v>
      </c>
      <c r="HP812" s="519">
        <v>0</v>
      </c>
      <c r="HQ812" s="519">
        <v>0</v>
      </c>
      <c r="HR812" s="519">
        <v>0</v>
      </c>
      <c r="HS812" s="519">
        <v>0</v>
      </c>
      <c r="HT812" s="519">
        <v>0</v>
      </c>
      <c r="HU812" s="519">
        <v>0</v>
      </c>
      <c r="HV812" s="519">
        <v>0</v>
      </c>
      <c r="HW812" s="519">
        <v>0</v>
      </c>
      <c r="HX812" s="519">
        <v>0</v>
      </c>
      <c r="HY812" s="519">
        <v>0</v>
      </c>
      <c r="HZ812" s="519">
        <v>0</v>
      </c>
      <c r="IA812" s="519">
        <v>0</v>
      </c>
      <c r="IB812" s="519">
        <v>0</v>
      </c>
      <c r="IC812" s="519">
        <v>0</v>
      </c>
      <c r="ID812" s="519">
        <v>0</v>
      </c>
      <c r="IE812" s="519">
        <v>0</v>
      </c>
      <c r="IF812" s="519">
        <v>0</v>
      </c>
      <c r="IG812" s="519">
        <v>0</v>
      </c>
      <c r="IH812" s="519">
        <v>0</v>
      </c>
      <c r="II812" s="519">
        <v>0</v>
      </c>
      <c r="IJ812" s="519">
        <v>0</v>
      </c>
      <c r="IK812" s="519">
        <v>0</v>
      </c>
    </row>
    <row r="813" spans="2:245" hidden="1">
      <c r="B813" s="519" t="s">
        <v>1058</v>
      </c>
      <c r="C813" s="519"/>
      <c r="D813" s="519"/>
      <c r="E813" s="519"/>
      <c r="F813" s="519">
        <v>2</v>
      </c>
      <c r="G813" s="519"/>
      <c r="H813" s="519">
        <v>20</v>
      </c>
      <c r="I813" s="519">
        <v>1</v>
      </c>
      <c r="J813" s="519" t="str">
        <f t="shared" si="39"/>
        <v>SDN10022001</v>
      </c>
      <c r="K813" s="519">
        <v>965</v>
      </c>
      <c r="M813" s="337"/>
      <c r="N813" s="519" t="s">
        <v>1063</v>
      </c>
      <c r="O813" s="519" t="s">
        <v>1060</v>
      </c>
      <c r="P813" s="519">
        <v>9</v>
      </c>
      <c r="Q813" s="521" t="str">
        <f t="shared" si="40"/>
        <v>SDN300209</v>
      </c>
      <c r="R813" s="519">
        <v>8</v>
      </c>
      <c r="S813" s="519">
        <v>119</v>
      </c>
      <c r="T813" s="519">
        <v>231</v>
      </c>
      <c r="U813" s="519">
        <v>347</v>
      </c>
      <c r="V813" s="519">
        <v>464</v>
      </c>
      <c r="W813" s="519">
        <v>584</v>
      </c>
      <c r="X813" s="519">
        <v>707</v>
      </c>
      <c r="Y813" s="519">
        <v>833</v>
      </c>
      <c r="Z813" s="519">
        <v>962</v>
      </c>
      <c r="AA813" s="519">
        <v>1458</v>
      </c>
      <c r="AB813" s="519">
        <v>1639</v>
      </c>
      <c r="AC813" s="519">
        <v>1823</v>
      </c>
      <c r="AD813" s="519">
        <v>2012</v>
      </c>
      <c r="AE813" s="519">
        <v>2206</v>
      </c>
      <c r="AF813" s="519">
        <v>2404</v>
      </c>
      <c r="AG813" s="519">
        <v>2580</v>
      </c>
      <c r="AH813" s="519">
        <v>2760</v>
      </c>
      <c r="AI813" s="519">
        <v>2945</v>
      </c>
      <c r="AJ813" s="519">
        <v>3136</v>
      </c>
      <c r="AK813" s="519">
        <v>3332</v>
      </c>
      <c r="AL813" s="519">
        <v>3526</v>
      </c>
      <c r="AM813" s="519">
        <v>3726</v>
      </c>
      <c r="AN813" s="519">
        <v>3933</v>
      </c>
      <c r="AO813" s="519">
        <v>4148</v>
      </c>
      <c r="AP813" s="519">
        <v>4371</v>
      </c>
      <c r="AQ813" s="519">
        <v>4603</v>
      </c>
      <c r="AR813" s="519">
        <v>4845</v>
      </c>
      <c r="AS813" s="519">
        <v>5097</v>
      </c>
      <c r="AT813" s="519">
        <v>5359</v>
      </c>
      <c r="AU813" s="519">
        <v>5636</v>
      </c>
      <c r="AV813" s="519">
        <v>5814</v>
      </c>
      <c r="AW813" s="519">
        <v>6004</v>
      </c>
      <c r="AX813" s="519">
        <v>6206</v>
      </c>
      <c r="AY813" s="519">
        <v>6422</v>
      </c>
      <c r="AZ813" s="519">
        <v>6653</v>
      </c>
      <c r="BA813" s="519">
        <v>6899</v>
      </c>
      <c r="BB813" s="519">
        <v>7163</v>
      </c>
      <c r="BC813" s="519">
        <v>7446</v>
      </c>
      <c r="BD813" s="519">
        <v>7750</v>
      </c>
      <c r="BE813" s="519">
        <v>8071</v>
      </c>
      <c r="BF813" s="519">
        <v>8412</v>
      </c>
      <c r="BG813" s="519">
        <v>8774</v>
      </c>
      <c r="BH813" s="519">
        <v>9159</v>
      </c>
      <c r="BI813" s="519">
        <v>9568</v>
      </c>
      <c r="BJ813" s="519">
        <v>0</v>
      </c>
      <c r="BK813" s="519">
        <v>0</v>
      </c>
      <c r="BL813" s="519">
        <v>0</v>
      </c>
      <c r="BM813" s="519">
        <v>0</v>
      </c>
      <c r="BN813" s="519">
        <v>0</v>
      </c>
      <c r="BO813" s="519">
        <v>0</v>
      </c>
      <c r="BP813" s="519">
        <v>0</v>
      </c>
      <c r="BQ813" s="519">
        <v>0</v>
      </c>
      <c r="BR813" s="519">
        <v>0</v>
      </c>
      <c r="BS813" s="519">
        <v>0</v>
      </c>
      <c r="BT813" s="519">
        <v>0</v>
      </c>
      <c r="BU813" s="519">
        <v>0</v>
      </c>
      <c r="BV813" s="519">
        <v>0</v>
      </c>
      <c r="BW813" s="519">
        <v>0</v>
      </c>
      <c r="BX813" s="519">
        <v>0</v>
      </c>
      <c r="BY813" s="519">
        <v>0</v>
      </c>
      <c r="BZ813" s="519">
        <v>0</v>
      </c>
      <c r="CA813" s="519">
        <v>0</v>
      </c>
      <c r="CB813" s="519">
        <v>0</v>
      </c>
      <c r="CC813" s="519">
        <v>0</v>
      </c>
      <c r="CD813" s="519">
        <v>0</v>
      </c>
      <c r="CE813" s="519">
        <v>0</v>
      </c>
      <c r="CF813" s="519">
        <v>0</v>
      </c>
      <c r="CG813" s="519">
        <v>0</v>
      </c>
      <c r="CH813" s="519">
        <v>0</v>
      </c>
      <c r="CI813" s="519">
        <v>0</v>
      </c>
      <c r="CJ813" s="519">
        <v>0</v>
      </c>
      <c r="CK813" s="519">
        <v>0</v>
      </c>
      <c r="CL813" s="519">
        <v>0</v>
      </c>
      <c r="CM813" s="519">
        <v>0</v>
      </c>
      <c r="CN813" s="519">
        <v>0</v>
      </c>
      <c r="CO813" s="519">
        <v>0</v>
      </c>
      <c r="CP813" s="519">
        <v>0</v>
      </c>
      <c r="CQ813" s="519">
        <v>0</v>
      </c>
      <c r="CR813" s="519">
        <v>0</v>
      </c>
      <c r="CS813" s="519">
        <v>0</v>
      </c>
      <c r="CT813" s="519">
        <v>0</v>
      </c>
      <c r="CU813" s="519">
        <v>0</v>
      </c>
      <c r="CV813" s="519">
        <v>0</v>
      </c>
      <c r="CW813" s="519">
        <v>0</v>
      </c>
      <c r="CX813" s="519">
        <v>0</v>
      </c>
      <c r="CY813" s="519">
        <v>0</v>
      </c>
      <c r="CZ813" s="519">
        <v>0</v>
      </c>
      <c r="DA813" s="519">
        <v>0</v>
      </c>
      <c r="DB813" s="519">
        <v>0</v>
      </c>
      <c r="DC813" s="519">
        <v>0</v>
      </c>
      <c r="DD813" s="519">
        <v>0</v>
      </c>
      <c r="DE813" s="519">
        <v>0</v>
      </c>
      <c r="DF813" s="519">
        <v>0</v>
      </c>
      <c r="DG813" s="519">
        <v>0</v>
      </c>
      <c r="DH813" s="519">
        <v>0</v>
      </c>
      <c r="DI813" s="519">
        <v>0</v>
      </c>
      <c r="DJ813" s="519">
        <v>0</v>
      </c>
      <c r="DK813" s="519">
        <v>0</v>
      </c>
      <c r="DL813" s="519">
        <v>0</v>
      </c>
      <c r="DM813" s="519">
        <v>0</v>
      </c>
      <c r="DN813" s="519">
        <v>0</v>
      </c>
      <c r="DO813" s="519">
        <v>0</v>
      </c>
      <c r="DP813" s="519">
        <v>0</v>
      </c>
      <c r="DQ813" s="519">
        <v>0</v>
      </c>
      <c r="DR813" s="519">
        <v>0</v>
      </c>
      <c r="DS813" s="519">
        <v>0</v>
      </c>
      <c r="DT813" s="519">
        <v>0</v>
      </c>
      <c r="DU813" s="519">
        <v>0</v>
      </c>
      <c r="DV813" s="519">
        <v>0</v>
      </c>
      <c r="DW813" s="519">
        <v>0</v>
      </c>
      <c r="DX813" s="519">
        <v>0</v>
      </c>
      <c r="DZ813" s="337"/>
      <c r="EA813" s="519" t="s">
        <v>1063</v>
      </c>
      <c r="EB813" s="519" t="s">
        <v>1060</v>
      </c>
      <c r="EC813" s="519">
        <v>9</v>
      </c>
      <c r="ED813" s="521" t="str">
        <f t="shared" si="41"/>
        <v>SDN300209</v>
      </c>
      <c r="EE813" s="519">
        <v>20</v>
      </c>
      <c r="EF813" s="519">
        <v>291</v>
      </c>
      <c r="EG813" s="519">
        <v>549</v>
      </c>
      <c r="EH813" s="519">
        <v>835</v>
      </c>
      <c r="EI813" s="519">
        <v>1167</v>
      </c>
      <c r="EJ813" s="519">
        <v>1488</v>
      </c>
      <c r="EK813" s="519">
        <v>1804</v>
      </c>
      <c r="EL813" s="519">
        <v>2116</v>
      </c>
      <c r="EM813" s="519">
        <v>2420</v>
      </c>
      <c r="EN813" s="519">
        <v>2921</v>
      </c>
      <c r="EO813" s="519">
        <v>3214</v>
      </c>
      <c r="EP813" s="519">
        <v>3498</v>
      </c>
      <c r="EQ813" s="519">
        <v>3778</v>
      </c>
      <c r="ER813" s="519">
        <v>4053</v>
      </c>
      <c r="ES813" s="519">
        <v>4322</v>
      </c>
      <c r="ET813" s="519">
        <v>4539</v>
      </c>
      <c r="EU813" s="519">
        <v>4752</v>
      </c>
      <c r="EV813" s="519">
        <v>4962</v>
      </c>
      <c r="EW813" s="519">
        <v>5171</v>
      </c>
      <c r="EX813" s="519">
        <v>5378</v>
      </c>
      <c r="EY813" s="519">
        <v>5571</v>
      </c>
      <c r="EZ813" s="519">
        <v>5763</v>
      </c>
      <c r="FA813" s="519">
        <v>5956</v>
      </c>
      <c r="FB813" s="519">
        <v>6152</v>
      </c>
      <c r="FC813" s="519">
        <v>6350</v>
      </c>
      <c r="FD813" s="519">
        <v>6550</v>
      </c>
      <c r="FE813" s="519">
        <v>6755</v>
      </c>
      <c r="FF813" s="519">
        <v>6963</v>
      </c>
      <c r="FG813" s="519">
        <v>7175</v>
      </c>
      <c r="FH813" s="519">
        <v>0</v>
      </c>
      <c r="FI813" s="519">
        <v>0</v>
      </c>
      <c r="FJ813" s="519">
        <v>0</v>
      </c>
      <c r="FK813" s="519">
        <v>0</v>
      </c>
      <c r="FL813" s="519">
        <v>0</v>
      </c>
      <c r="FM813" s="519">
        <v>0</v>
      </c>
      <c r="FN813" s="519">
        <v>0</v>
      </c>
      <c r="FO813" s="519">
        <v>0</v>
      </c>
      <c r="FP813" s="519">
        <v>0</v>
      </c>
      <c r="FQ813" s="519">
        <v>0</v>
      </c>
      <c r="FR813" s="519">
        <v>0</v>
      </c>
      <c r="FS813" s="519">
        <v>0</v>
      </c>
      <c r="FT813" s="519">
        <v>0</v>
      </c>
      <c r="FU813" s="519">
        <v>0</v>
      </c>
      <c r="FV813" s="519">
        <v>0</v>
      </c>
      <c r="FW813" s="519">
        <v>0</v>
      </c>
      <c r="FX813" s="519">
        <v>0</v>
      </c>
      <c r="FY813" s="519">
        <v>0</v>
      </c>
      <c r="FZ813" s="519">
        <v>0</v>
      </c>
      <c r="GA813" s="519">
        <v>0</v>
      </c>
      <c r="GB813" s="519">
        <v>0</v>
      </c>
      <c r="GC813" s="519">
        <v>0</v>
      </c>
      <c r="GD813" s="519">
        <v>0</v>
      </c>
      <c r="GE813" s="519">
        <v>0</v>
      </c>
      <c r="GF813" s="519">
        <v>0</v>
      </c>
      <c r="GG813" s="519">
        <v>0</v>
      </c>
      <c r="GH813" s="519">
        <v>0</v>
      </c>
      <c r="GI813" s="519">
        <v>0</v>
      </c>
      <c r="GJ813" s="519">
        <v>0</v>
      </c>
      <c r="GK813" s="519">
        <v>0</v>
      </c>
      <c r="GL813" s="519">
        <v>0</v>
      </c>
      <c r="GM813" s="519">
        <v>0</v>
      </c>
      <c r="GN813" s="519">
        <v>0</v>
      </c>
      <c r="GO813" s="519">
        <v>0</v>
      </c>
      <c r="GP813" s="519">
        <v>0</v>
      </c>
      <c r="GQ813" s="519">
        <v>0</v>
      </c>
      <c r="GR813" s="519">
        <v>0</v>
      </c>
      <c r="GS813" s="519">
        <v>0</v>
      </c>
      <c r="GT813" s="519">
        <v>0</v>
      </c>
      <c r="GU813" s="519">
        <v>0</v>
      </c>
      <c r="GV813" s="519">
        <v>0</v>
      </c>
      <c r="GW813" s="519">
        <v>0</v>
      </c>
      <c r="GX813" s="519">
        <v>0</v>
      </c>
      <c r="GY813" s="519">
        <v>0</v>
      </c>
      <c r="GZ813" s="519">
        <v>0</v>
      </c>
      <c r="HA813" s="519">
        <v>0</v>
      </c>
      <c r="HB813" s="519">
        <v>0</v>
      </c>
      <c r="HC813" s="519">
        <v>0</v>
      </c>
      <c r="HD813" s="519">
        <v>0</v>
      </c>
      <c r="HE813" s="519">
        <v>0</v>
      </c>
      <c r="HF813" s="519">
        <v>0</v>
      </c>
      <c r="HG813" s="519">
        <v>0</v>
      </c>
      <c r="HH813" s="519">
        <v>0</v>
      </c>
      <c r="HI813" s="519">
        <v>0</v>
      </c>
      <c r="HJ813" s="519">
        <v>0</v>
      </c>
      <c r="HK813" s="519">
        <v>0</v>
      </c>
      <c r="HL813" s="519">
        <v>0</v>
      </c>
      <c r="HM813" s="519">
        <v>0</v>
      </c>
      <c r="HN813" s="519">
        <v>0</v>
      </c>
      <c r="HO813" s="519">
        <v>0</v>
      </c>
      <c r="HP813" s="519">
        <v>0</v>
      </c>
      <c r="HQ813" s="519">
        <v>0</v>
      </c>
      <c r="HR813" s="519">
        <v>0</v>
      </c>
      <c r="HS813" s="519">
        <v>0</v>
      </c>
      <c r="HT813" s="519">
        <v>0</v>
      </c>
      <c r="HU813" s="519">
        <v>0</v>
      </c>
      <c r="HV813" s="519">
        <v>0</v>
      </c>
      <c r="HW813" s="519">
        <v>0</v>
      </c>
      <c r="HX813" s="519">
        <v>0</v>
      </c>
      <c r="HY813" s="519">
        <v>0</v>
      </c>
      <c r="HZ813" s="519">
        <v>0</v>
      </c>
      <c r="IA813" s="519">
        <v>0</v>
      </c>
      <c r="IB813" s="519">
        <v>0</v>
      </c>
      <c r="IC813" s="519">
        <v>0</v>
      </c>
      <c r="ID813" s="519">
        <v>0</v>
      </c>
      <c r="IE813" s="519">
        <v>0</v>
      </c>
      <c r="IF813" s="519">
        <v>0</v>
      </c>
      <c r="IG813" s="519">
        <v>0</v>
      </c>
      <c r="IH813" s="519">
        <v>0</v>
      </c>
      <c r="II813" s="519">
        <v>0</v>
      </c>
      <c r="IJ813" s="519">
        <v>0</v>
      </c>
      <c r="IK813" s="519">
        <v>0</v>
      </c>
    </row>
    <row r="814" spans="2:245" hidden="1">
      <c r="B814" s="519" t="s">
        <v>1058</v>
      </c>
      <c r="C814" s="519"/>
      <c r="D814" s="519"/>
      <c r="E814" s="519"/>
      <c r="F814" s="519">
        <v>2</v>
      </c>
      <c r="G814" s="519"/>
      <c r="H814" s="519">
        <v>20</v>
      </c>
      <c r="I814" s="519">
        <v>2</v>
      </c>
      <c r="J814" s="519" t="str">
        <f t="shared" si="39"/>
        <v>SDN10022002</v>
      </c>
      <c r="K814" s="519">
        <v>965</v>
      </c>
      <c r="M814" s="337"/>
      <c r="N814" s="519" t="s">
        <v>1063</v>
      </c>
      <c r="O814" s="519" t="s">
        <v>1060</v>
      </c>
      <c r="P814" s="519">
        <v>10</v>
      </c>
      <c r="Q814" s="521" t="str">
        <f t="shared" si="40"/>
        <v>SDN300210</v>
      </c>
      <c r="R814" s="519">
        <v>5</v>
      </c>
      <c r="S814" s="519">
        <v>113</v>
      </c>
      <c r="T814" s="519">
        <v>224</v>
      </c>
      <c r="U814" s="519">
        <v>336</v>
      </c>
      <c r="V814" s="519">
        <v>452</v>
      </c>
      <c r="W814" s="519">
        <v>570</v>
      </c>
      <c r="X814" s="519">
        <v>691</v>
      </c>
      <c r="Y814" s="519">
        <v>814</v>
      </c>
      <c r="Z814" s="519">
        <v>941</v>
      </c>
      <c r="AA814" s="519">
        <v>1427</v>
      </c>
      <c r="AB814" s="519">
        <v>1604</v>
      </c>
      <c r="AC814" s="519">
        <v>1785</v>
      </c>
      <c r="AD814" s="519">
        <v>1971</v>
      </c>
      <c r="AE814" s="519">
        <v>2161</v>
      </c>
      <c r="AF814" s="519">
        <v>2356</v>
      </c>
      <c r="AG814" s="519">
        <v>2529</v>
      </c>
      <c r="AH814" s="519">
        <v>2707</v>
      </c>
      <c r="AI814" s="519">
        <v>2889</v>
      </c>
      <c r="AJ814" s="519">
        <v>3077</v>
      </c>
      <c r="AK814" s="519">
        <v>3270</v>
      </c>
      <c r="AL814" s="519">
        <v>3462</v>
      </c>
      <c r="AM814" s="519">
        <v>3659</v>
      </c>
      <c r="AN814" s="519">
        <v>3864</v>
      </c>
      <c r="AO814" s="519">
        <v>4077</v>
      </c>
      <c r="AP814" s="519">
        <v>4298</v>
      </c>
      <c r="AQ814" s="519">
        <v>4530</v>
      </c>
      <c r="AR814" s="519">
        <v>4770</v>
      </c>
      <c r="AS814" s="519">
        <v>5021</v>
      </c>
      <c r="AT814" s="519">
        <v>5284</v>
      </c>
      <c r="AU814" s="519">
        <v>5561</v>
      </c>
      <c r="AV814" s="519">
        <v>5742</v>
      </c>
      <c r="AW814" s="519">
        <v>5936</v>
      </c>
      <c r="AX814" s="519">
        <v>6142</v>
      </c>
      <c r="AY814" s="519">
        <v>6363</v>
      </c>
      <c r="AZ814" s="519">
        <v>6598</v>
      </c>
      <c r="BA814" s="519">
        <v>6851</v>
      </c>
      <c r="BB814" s="519">
        <v>7120</v>
      </c>
      <c r="BC814" s="519">
        <v>7411</v>
      </c>
      <c r="BD814" s="519">
        <v>7718</v>
      </c>
      <c r="BE814" s="519">
        <v>8043</v>
      </c>
      <c r="BF814" s="519">
        <v>8389</v>
      </c>
      <c r="BG814" s="519">
        <v>8757</v>
      </c>
      <c r="BH814" s="519">
        <v>9147</v>
      </c>
      <c r="BI814" s="519">
        <v>9560</v>
      </c>
      <c r="BJ814" s="519">
        <v>0</v>
      </c>
      <c r="BK814" s="519">
        <v>0</v>
      </c>
      <c r="BL814" s="519">
        <v>0</v>
      </c>
      <c r="BM814" s="519">
        <v>0</v>
      </c>
      <c r="BN814" s="519">
        <v>0</v>
      </c>
      <c r="BO814" s="519">
        <v>0</v>
      </c>
      <c r="BP814" s="519">
        <v>0</v>
      </c>
      <c r="BQ814" s="519">
        <v>0</v>
      </c>
      <c r="BR814" s="519">
        <v>0</v>
      </c>
      <c r="BS814" s="519">
        <v>0</v>
      </c>
      <c r="BT814" s="519">
        <v>0</v>
      </c>
      <c r="BU814" s="519">
        <v>0</v>
      </c>
      <c r="BV814" s="519">
        <v>0</v>
      </c>
      <c r="BW814" s="519">
        <v>0</v>
      </c>
      <c r="BX814" s="519">
        <v>0</v>
      </c>
      <c r="BY814" s="519">
        <v>0</v>
      </c>
      <c r="BZ814" s="519">
        <v>0</v>
      </c>
      <c r="CA814" s="519">
        <v>0</v>
      </c>
      <c r="CB814" s="519">
        <v>0</v>
      </c>
      <c r="CC814" s="519">
        <v>0</v>
      </c>
      <c r="CD814" s="519">
        <v>0</v>
      </c>
      <c r="CE814" s="519">
        <v>0</v>
      </c>
      <c r="CF814" s="519">
        <v>0</v>
      </c>
      <c r="CG814" s="519">
        <v>0</v>
      </c>
      <c r="CH814" s="519">
        <v>0</v>
      </c>
      <c r="CI814" s="519">
        <v>0</v>
      </c>
      <c r="CJ814" s="519">
        <v>0</v>
      </c>
      <c r="CK814" s="519">
        <v>0</v>
      </c>
      <c r="CL814" s="519">
        <v>0</v>
      </c>
      <c r="CM814" s="519">
        <v>0</v>
      </c>
      <c r="CN814" s="519">
        <v>0</v>
      </c>
      <c r="CO814" s="519">
        <v>0</v>
      </c>
      <c r="CP814" s="519">
        <v>0</v>
      </c>
      <c r="CQ814" s="519">
        <v>0</v>
      </c>
      <c r="CR814" s="519">
        <v>0</v>
      </c>
      <c r="CS814" s="519">
        <v>0</v>
      </c>
      <c r="CT814" s="519">
        <v>0</v>
      </c>
      <c r="CU814" s="519">
        <v>0</v>
      </c>
      <c r="CV814" s="519">
        <v>0</v>
      </c>
      <c r="CW814" s="519">
        <v>0</v>
      </c>
      <c r="CX814" s="519">
        <v>0</v>
      </c>
      <c r="CY814" s="519">
        <v>0</v>
      </c>
      <c r="CZ814" s="519">
        <v>0</v>
      </c>
      <c r="DA814" s="519">
        <v>0</v>
      </c>
      <c r="DB814" s="519">
        <v>0</v>
      </c>
      <c r="DC814" s="519">
        <v>0</v>
      </c>
      <c r="DD814" s="519">
        <v>0</v>
      </c>
      <c r="DE814" s="519">
        <v>0</v>
      </c>
      <c r="DF814" s="519">
        <v>0</v>
      </c>
      <c r="DG814" s="519">
        <v>0</v>
      </c>
      <c r="DH814" s="519">
        <v>0</v>
      </c>
      <c r="DI814" s="519">
        <v>0</v>
      </c>
      <c r="DJ814" s="519">
        <v>0</v>
      </c>
      <c r="DK814" s="519">
        <v>0</v>
      </c>
      <c r="DL814" s="519">
        <v>0</v>
      </c>
      <c r="DM814" s="519">
        <v>0</v>
      </c>
      <c r="DN814" s="519">
        <v>0</v>
      </c>
      <c r="DO814" s="519">
        <v>0</v>
      </c>
      <c r="DP814" s="519">
        <v>0</v>
      </c>
      <c r="DQ814" s="519">
        <v>0</v>
      </c>
      <c r="DR814" s="519">
        <v>0</v>
      </c>
      <c r="DS814" s="519">
        <v>0</v>
      </c>
      <c r="DT814" s="519">
        <v>0</v>
      </c>
      <c r="DU814" s="519">
        <v>0</v>
      </c>
      <c r="DV814" s="519">
        <v>0</v>
      </c>
      <c r="DW814" s="519">
        <v>0</v>
      </c>
      <c r="DX814" s="519">
        <v>0</v>
      </c>
      <c r="DZ814" s="337"/>
      <c r="EA814" s="519" t="s">
        <v>1063</v>
      </c>
      <c r="EB814" s="519" t="s">
        <v>1060</v>
      </c>
      <c r="EC814" s="519">
        <v>10</v>
      </c>
      <c r="ED814" s="521" t="str">
        <f t="shared" si="41"/>
        <v>SDN300210</v>
      </c>
      <c r="EE814" s="519">
        <v>13</v>
      </c>
      <c r="EF814" s="519">
        <v>276</v>
      </c>
      <c r="EG814" s="519">
        <v>531</v>
      </c>
      <c r="EH814" s="519">
        <v>801</v>
      </c>
      <c r="EI814" s="519">
        <v>1126</v>
      </c>
      <c r="EJ814" s="519">
        <v>1442</v>
      </c>
      <c r="EK814" s="519">
        <v>1752</v>
      </c>
      <c r="EL814" s="519">
        <v>2056</v>
      </c>
      <c r="EM814" s="519">
        <v>2357</v>
      </c>
      <c r="EN814" s="519">
        <v>2852</v>
      </c>
      <c r="EO814" s="519">
        <v>3137</v>
      </c>
      <c r="EP814" s="519">
        <v>3416</v>
      </c>
      <c r="EQ814" s="519">
        <v>3690</v>
      </c>
      <c r="ER814" s="519">
        <v>3959</v>
      </c>
      <c r="ES814" s="519">
        <v>4222</v>
      </c>
      <c r="ET814" s="519">
        <v>4435</v>
      </c>
      <c r="EU814" s="519">
        <v>4645</v>
      </c>
      <c r="EV814" s="519">
        <v>4851</v>
      </c>
      <c r="EW814" s="519">
        <v>5057</v>
      </c>
      <c r="EX814" s="519">
        <v>5260</v>
      </c>
      <c r="EY814" s="519">
        <v>5452</v>
      </c>
      <c r="EZ814" s="519">
        <v>5641</v>
      </c>
      <c r="FA814" s="519">
        <v>5833</v>
      </c>
      <c r="FB814" s="519">
        <v>6028</v>
      </c>
      <c r="FC814" s="519">
        <v>6224</v>
      </c>
      <c r="FD814" s="519">
        <v>6427</v>
      </c>
      <c r="FE814" s="519">
        <v>6632</v>
      </c>
      <c r="FF814" s="519">
        <v>6841</v>
      </c>
      <c r="FG814" s="519">
        <v>7057</v>
      </c>
      <c r="FH814" s="519">
        <v>0</v>
      </c>
      <c r="FI814" s="519">
        <v>0</v>
      </c>
      <c r="FJ814" s="519">
        <v>0</v>
      </c>
      <c r="FK814" s="519">
        <v>0</v>
      </c>
      <c r="FL814" s="519">
        <v>0</v>
      </c>
      <c r="FM814" s="519">
        <v>0</v>
      </c>
      <c r="FN814" s="519">
        <v>0</v>
      </c>
      <c r="FO814" s="519">
        <v>0</v>
      </c>
      <c r="FP814" s="519">
        <v>0</v>
      </c>
      <c r="FQ814" s="519">
        <v>0</v>
      </c>
      <c r="FR814" s="519">
        <v>0</v>
      </c>
      <c r="FS814" s="519">
        <v>0</v>
      </c>
      <c r="FT814" s="519">
        <v>0</v>
      </c>
      <c r="FU814" s="519">
        <v>0</v>
      </c>
      <c r="FV814" s="519">
        <v>0</v>
      </c>
      <c r="FW814" s="519">
        <v>0</v>
      </c>
      <c r="FX814" s="519">
        <v>0</v>
      </c>
      <c r="FY814" s="519">
        <v>0</v>
      </c>
      <c r="FZ814" s="519">
        <v>0</v>
      </c>
      <c r="GA814" s="519">
        <v>0</v>
      </c>
      <c r="GB814" s="519">
        <v>0</v>
      </c>
      <c r="GC814" s="519">
        <v>0</v>
      </c>
      <c r="GD814" s="519">
        <v>0</v>
      </c>
      <c r="GE814" s="519">
        <v>0</v>
      </c>
      <c r="GF814" s="519">
        <v>0</v>
      </c>
      <c r="GG814" s="519">
        <v>0</v>
      </c>
      <c r="GH814" s="519">
        <v>0</v>
      </c>
      <c r="GI814" s="519">
        <v>0</v>
      </c>
      <c r="GJ814" s="519">
        <v>0</v>
      </c>
      <c r="GK814" s="519">
        <v>0</v>
      </c>
      <c r="GL814" s="519">
        <v>0</v>
      </c>
      <c r="GM814" s="519">
        <v>0</v>
      </c>
      <c r="GN814" s="519">
        <v>0</v>
      </c>
      <c r="GO814" s="519">
        <v>0</v>
      </c>
      <c r="GP814" s="519">
        <v>0</v>
      </c>
      <c r="GQ814" s="519">
        <v>0</v>
      </c>
      <c r="GR814" s="519">
        <v>0</v>
      </c>
      <c r="GS814" s="519">
        <v>0</v>
      </c>
      <c r="GT814" s="519">
        <v>0</v>
      </c>
      <c r="GU814" s="519">
        <v>0</v>
      </c>
      <c r="GV814" s="519">
        <v>0</v>
      </c>
      <c r="GW814" s="519">
        <v>0</v>
      </c>
      <c r="GX814" s="519">
        <v>0</v>
      </c>
      <c r="GY814" s="519">
        <v>0</v>
      </c>
      <c r="GZ814" s="519">
        <v>0</v>
      </c>
      <c r="HA814" s="519">
        <v>0</v>
      </c>
      <c r="HB814" s="519">
        <v>0</v>
      </c>
      <c r="HC814" s="519">
        <v>0</v>
      </c>
      <c r="HD814" s="519">
        <v>0</v>
      </c>
      <c r="HE814" s="519">
        <v>0</v>
      </c>
      <c r="HF814" s="519">
        <v>0</v>
      </c>
      <c r="HG814" s="519">
        <v>0</v>
      </c>
      <c r="HH814" s="519">
        <v>0</v>
      </c>
      <c r="HI814" s="519">
        <v>0</v>
      </c>
      <c r="HJ814" s="519">
        <v>0</v>
      </c>
      <c r="HK814" s="519">
        <v>0</v>
      </c>
      <c r="HL814" s="519">
        <v>0</v>
      </c>
      <c r="HM814" s="519">
        <v>0</v>
      </c>
      <c r="HN814" s="519">
        <v>0</v>
      </c>
      <c r="HO814" s="519">
        <v>0</v>
      </c>
      <c r="HP814" s="519">
        <v>0</v>
      </c>
      <c r="HQ814" s="519">
        <v>0</v>
      </c>
      <c r="HR814" s="519">
        <v>0</v>
      </c>
      <c r="HS814" s="519">
        <v>0</v>
      </c>
      <c r="HT814" s="519">
        <v>0</v>
      </c>
      <c r="HU814" s="519">
        <v>0</v>
      </c>
      <c r="HV814" s="519">
        <v>0</v>
      </c>
      <c r="HW814" s="519">
        <v>0</v>
      </c>
      <c r="HX814" s="519">
        <v>0</v>
      </c>
      <c r="HY814" s="519">
        <v>0</v>
      </c>
      <c r="HZ814" s="519">
        <v>0</v>
      </c>
      <c r="IA814" s="519">
        <v>0</v>
      </c>
      <c r="IB814" s="519">
        <v>0</v>
      </c>
      <c r="IC814" s="519">
        <v>0</v>
      </c>
      <c r="ID814" s="519">
        <v>0</v>
      </c>
      <c r="IE814" s="519">
        <v>0</v>
      </c>
      <c r="IF814" s="519">
        <v>0</v>
      </c>
      <c r="IG814" s="519">
        <v>0</v>
      </c>
      <c r="IH814" s="519">
        <v>0</v>
      </c>
      <c r="II814" s="519">
        <v>0</v>
      </c>
      <c r="IJ814" s="519">
        <v>0</v>
      </c>
      <c r="IK814" s="519">
        <v>0</v>
      </c>
    </row>
    <row r="815" spans="2:245" hidden="1">
      <c r="B815" s="519" t="s">
        <v>1058</v>
      </c>
      <c r="C815" s="519"/>
      <c r="D815" s="519"/>
      <c r="E815" s="519"/>
      <c r="F815" s="519">
        <v>2</v>
      </c>
      <c r="G815" s="519"/>
      <c r="H815" s="519">
        <v>20</v>
      </c>
      <c r="I815" s="519">
        <v>3</v>
      </c>
      <c r="J815" s="519" t="str">
        <f t="shared" si="39"/>
        <v>SDN10022003</v>
      </c>
      <c r="K815" s="519">
        <v>965</v>
      </c>
      <c r="M815" s="337"/>
      <c r="N815" s="519" t="s">
        <v>1063</v>
      </c>
      <c r="O815" s="519" t="s">
        <v>1060</v>
      </c>
      <c r="P815" s="519">
        <v>11</v>
      </c>
      <c r="Q815" s="521" t="str">
        <f t="shared" si="40"/>
        <v>SDN300211</v>
      </c>
      <c r="R815" s="519">
        <v>0</v>
      </c>
      <c r="S815" s="519">
        <v>107</v>
      </c>
      <c r="T815" s="519">
        <v>215</v>
      </c>
      <c r="U815" s="519">
        <v>326</v>
      </c>
      <c r="V815" s="519">
        <v>440</v>
      </c>
      <c r="W815" s="519">
        <v>555</v>
      </c>
      <c r="X815" s="519">
        <v>674</v>
      </c>
      <c r="Y815" s="519">
        <v>795</v>
      </c>
      <c r="Z815" s="519">
        <v>920</v>
      </c>
      <c r="AA815" s="519">
        <v>1396</v>
      </c>
      <c r="AB815" s="519">
        <v>1570</v>
      </c>
      <c r="AC815" s="519">
        <v>1748</v>
      </c>
      <c r="AD815" s="519">
        <v>1930</v>
      </c>
      <c r="AE815" s="519">
        <v>2117</v>
      </c>
      <c r="AF815" s="519">
        <v>2309</v>
      </c>
      <c r="AG815" s="519">
        <v>2479</v>
      </c>
      <c r="AH815" s="519">
        <v>2653</v>
      </c>
      <c r="AI815" s="519">
        <v>2833</v>
      </c>
      <c r="AJ815" s="519">
        <v>3018</v>
      </c>
      <c r="AK815" s="519">
        <v>3210</v>
      </c>
      <c r="AL815" s="519">
        <v>3398</v>
      </c>
      <c r="AM815" s="519">
        <v>3593</v>
      </c>
      <c r="AN815" s="519">
        <v>3796</v>
      </c>
      <c r="AO815" s="519">
        <v>4007</v>
      </c>
      <c r="AP815" s="519">
        <v>4228</v>
      </c>
      <c r="AQ815" s="519">
        <v>4457</v>
      </c>
      <c r="AR815" s="519">
        <v>4696</v>
      </c>
      <c r="AS815" s="519">
        <v>4947</v>
      </c>
      <c r="AT815" s="519">
        <v>5211</v>
      </c>
      <c r="AU815" s="519">
        <v>5489</v>
      </c>
      <c r="AV815" s="519">
        <v>5674</v>
      </c>
      <c r="AW815" s="519">
        <v>5871</v>
      </c>
      <c r="AX815" s="519">
        <v>6081</v>
      </c>
      <c r="AY815" s="519">
        <v>6306</v>
      </c>
      <c r="AZ815" s="519">
        <v>6547</v>
      </c>
      <c r="BA815" s="519">
        <v>6805</v>
      </c>
      <c r="BB815" s="519">
        <v>7082</v>
      </c>
      <c r="BC815" s="519">
        <v>7375</v>
      </c>
      <c r="BD815" s="519">
        <v>7686</v>
      </c>
      <c r="BE815" s="519">
        <v>8016</v>
      </c>
      <c r="BF815" s="519">
        <v>8367</v>
      </c>
      <c r="BG815" s="519">
        <v>8740</v>
      </c>
      <c r="BH815" s="519">
        <v>9134</v>
      </c>
      <c r="BI815" s="519">
        <v>9553</v>
      </c>
      <c r="BJ815" s="519">
        <v>0</v>
      </c>
      <c r="BK815" s="519">
        <v>0</v>
      </c>
      <c r="BL815" s="519">
        <v>0</v>
      </c>
      <c r="BM815" s="519">
        <v>0</v>
      </c>
      <c r="BN815" s="519">
        <v>0</v>
      </c>
      <c r="BO815" s="519">
        <v>0</v>
      </c>
      <c r="BP815" s="519">
        <v>0</v>
      </c>
      <c r="BQ815" s="519">
        <v>0</v>
      </c>
      <c r="BR815" s="519">
        <v>0</v>
      </c>
      <c r="BS815" s="519">
        <v>0</v>
      </c>
      <c r="BT815" s="519">
        <v>0</v>
      </c>
      <c r="BU815" s="519">
        <v>0</v>
      </c>
      <c r="BV815" s="519">
        <v>0</v>
      </c>
      <c r="BW815" s="519">
        <v>0</v>
      </c>
      <c r="BX815" s="519">
        <v>0</v>
      </c>
      <c r="BY815" s="519">
        <v>0</v>
      </c>
      <c r="BZ815" s="519">
        <v>0</v>
      </c>
      <c r="CA815" s="519">
        <v>0</v>
      </c>
      <c r="CB815" s="519">
        <v>0</v>
      </c>
      <c r="CC815" s="519">
        <v>0</v>
      </c>
      <c r="CD815" s="519">
        <v>0</v>
      </c>
      <c r="CE815" s="519">
        <v>0</v>
      </c>
      <c r="CF815" s="519">
        <v>0</v>
      </c>
      <c r="CG815" s="519">
        <v>0</v>
      </c>
      <c r="CH815" s="519">
        <v>0</v>
      </c>
      <c r="CI815" s="519">
        <v>0</v>
      </c>
      <c r="CJ815" s="519">
        <v>0</v>
      </c>
      <c r="CK815" s="519">
        <v>0</v>
      </c>
      <c r="CL815" s="519">
        <v>0</v>
      </c>
      <c r="CM815" s="519">
        <v>0</v>
      </c>
      <c r="CN815" s="519">
        <v>0</v>
      </c>
      <c r="CO815" s="519">
        <v>0</v>
      </c>
      <c r="CP815" s="519">
        <v>0</v>
      </c>
      <c r="CQ815" s="519">
        <v>0</v>
      </c>
      <c r="CR815" s="519">
        <v>0</v>
      </c>
      <c r="CS815" s="519">
        <v>0</v>
      </c>
      <c r="CT815" s="519">
        <v>0</v>
      </c>
      <c r="CU815" s="519">
        <v>0</v>
      </c>
      <c r="CV815" s="519">
        <v>0</v>
      </c>
      <c r="CW815" s="519">
        <v>0</v>
      </c>
      <c r="CX815" s="519">
        <v>0</v>
      </c>
      <c r="CY815" s="519">
        <v>0</v>
      </c>
      <c r="CZ815" s="519">
        <v>0</v>
      </c>
      <c r="DA815" s="519">
        <v>0</v>
      </c>
      <c r="DB815" s="519">
        <v>0</v>
      </c>
      <c r="DC815" s="519">
        <v>0</v>
      </c>
      <c r="DD815" s="519">
        <v>0</v>
      </c>
      <c r="DE815" s="519">
        <v>0</v>
      </c>
      <c r="DF815" s="519">
        <v>0</v>
      </c>
      <c r="DG815" s="519">
        <v>0</v>
      </c>
      <c r="DH815" s="519">
        <v>0</v>
      </c>
      <c r="DI815" s="519">
        <v>0</v>
      </c>
      <c r="DJ815" s="519">
        <v>0</v>
      </c>
      <c r="DK815" s="519">
        <v>0</v>
      </c>
      <c r="DL815" s="519">
        <v>0</v>
      </c>
      <c r="DM815" s="519">
        <v>0</v>
      </c>
      <c r="DN815" s="519">
        <v>0</v>
      </c>
      <c r="DO815" s="519">
        <v>0</v>
      </c>
      <c r="DP815" s="519">
        <v>0</v>
      </c>
      <c r="DQ815" s="519">
        <v>0</v>
      </c>
      <c r="DR815" s="519">
        <v>0</v>
      </c>
      <c r="DS815" s="519">
        <v>0</v>
      </c>
      <c r="DT815" s="519">
        <v>0</v>
      </c>
      <c r="DU815" s="519">
        <v>0</v>
      </c>
      <c r="DV815" s="519">
        <v>0</v>
      </c>
      <c r="DW815" s="519">
        <v>0</v>
      </c>
      <c r="DX815" s="519">
        <v>0</v>
      </c>
      <c r="DZ815" s="337"/>
      <c r="EA815" s="519" t="s">
        <v>1063</v>
      </c>
      <c r="EB815" s="519" t="s">
        <v>1060</v>
      </c>
      <c r="EC815" s="519">
        <v>11</v>
      </c>
      <c r="ED815" s="521" t="str">
        <f t="shared" si="41"/>
        <v>SDN300211</v>
      </c>
      <c r="EE815" s="519">
        <v>0</v>
      </c>
      <c r="EF815" s="519">
        <v>261</v>
      </c>
      <c r="EG815" s="519">
        <v>508</v>
      </c>
      <c r="EH815" s="519">
        <v>769</v>
      </c>
      <c r="EI815" s="519">
        <v>1087</v>
      </c>
      <c r="EJ815" s="519">
        <v>1395</v>
      </c>
      <c r="EK815" s="519">
        <v>1698</v>
      </c>
      <c r="EL815" s="519">
        <v>1998</v>
      </c>
      <c r="EM815" s="519">
        <v>2293</v>
      </c>
      <c r="EN815" s="519">
        <v>2782</v>
      </c>
      <c r="EO815" s="519">
        <v>3061</v>
      </c>
      <c r="EP815" s="519">
        <v>3334</v>
      </c>
      <c r="EQ815" s="519">
        <v>3601</v>
      </c>
      <c r="ER815" s="519">
        <v>3865</v>
      </c>
      <c r="ES815" s="519">
        <v>4124</v>
      </c>
      <c r="ET815" s="519">
        <v>4332</v>
      </c>
      <c r="EU815" s="519">
        <v>4536</v>
      </c>
      <c r="EV815" s="519">
        <v>4740</v>
      </c>
      <c r="EW815" s="519">
        <v>4942</v>
      </c>
      <c r="EX815" s="519">
        <v>5145</v>
      </c>
      <c r="EY815" s="519">
        <v>5332</v>
      </c>
      <c r="EZ815" s="519">
        <v>5520</v>
      </c>
      <c r="FA815" s="519">
        <v>5712</v>
      </c>
      <c r="FB815" s="519">
        <v>5905</v>
      </c>
      <c r="FC815" s="519">
        <v>6105</v>
      </c>
      <c r="FD815" s="519">
        <v>6306</v>
      </c>
      <c r="FE815" s="519">
        <v>6510</v>
      </c>
      <c r="FF815" s="519">
        <v>6722</v>
      </c>
      <c r="FG815" s="519">
        <v>6942</v>
      </c>
      <c r="FH815" s="519">
        <v>0</v>
      </c>
      <c r="FI815" s="519">
        <v>0</v>
      </c>
      <c r="FJ815" s="519">
        <v>0</v>
      </c>
      <c r="FK815" s="519">
        <v>0</v>
      </c>
      <c r="FL815" s="519">
        <v>0</v>
      </c>
      <c r="FM815" s="519">
        <v>0</v>
      </c>
      <c r="FN815" s="519">
        <v>0</v>
      </c>
      <c r="FO815" s="519">
        <v>0</v>
      </c>
      <c r="FP815" s="519">
        <v>0</v>
      </c>
      <c r="FQ815" s="519">
        <v>0</v>
      </c>
      <c r="FR815" s="519">
        <v>0</v>
      </c>
      <c r="FS815" s="519">
        <v>0</v>
      </c>
      <c r="FT815" s="519">
        <v>0</v>
      </c>
      <c r="FU815" s="519">
        <v>0</v>
      </c>
      <c r="FV815" s="519">
        <v>0</v>
      </c>
      <c r="FW815" s="519">
        <v>0</v>
      </c>
      <c r="FX815" s="519">
        <v>0</v>
      </c>
      <c r="FY815" s="519">
        <v>0</v>
      </c>
      <c r="FZ815" s="519">
        <v>0</v>
      </c>
      <c r="GA815" s="519">
        <v>0</v>
      </c>
      <c r="GB815" s="519">
        <v>0</v>
      </c>
      <c r="GC815" s="519">
        <v>0</v>
      </c>
      <c r="GD815" s="519">
        <v>0</v>
      </c>
      <c r="GE815" s="519">
        <v>0</v>
      </c>
      <c r="GF815" s="519">
        <v>0</v>
      </c>
      <c r="GG815" s="519">
        <v>0</v>
      </c>
      <c r="GH815" s="519">
        <v>0</v>
      </c>
      <c r="GI815" s="519">
        <v>0</v>
      </c>
      <c r="GJ815" s="519">
        <v>0</v>
      </c>
      <c r="GK815" s="519">
        <v>0</v>
      </c>
      <c r="GL815" s="519">
        <v>0</v>
      </c>
      <c r="GM815" s="519">
        <v>0</v>
      </c>
      <c r="GN815" s="519">
        <v>0</v>
      </c>
      <c r="GO815" s="519">
        <v>0</v>
      </c>
      <c r="GP815" s="519">
        <v>0</v>
      </c>
      <c r="GQ815" s="519">
        <v>0</v>
      </c>
      <c r="GR815" s="519">
        <v>0</v>
      </c>
      <c r="GS815" s="519">
        <v>0</v>
      </c>
      <c r="GT815" s="519">
        <v>0</v>
      </c>
      <c r="GU815" s="519">
        <v>0</v>
      </c>
      <c r="GV815" s="519">
        <v>0</v>
      </c>
      <c r="GW815" s="519">
        <v>0</v>
      </c>
      <c r="GX815" s="519">
        <v>0</v>
      </c>
      <c r="GY815" s="519">
        <v>0</v>
      </c>
      <c r="GZ815" s="519">
        <v>0</v>
      </c>
      <c r="HA815" s="519">
        <v>0</v>
      </c>
      <c r="HB815" s="519">
        <v>0</v>
      </c>
      <c r="HC815" s="519">
        <v>0</v>
      </c>
      <c r="HD815" s="519">
        <v>0</v>
      </c>
      <c r="HE815" s="519">
        <v>0</v>
      </c>
      <c r="HF815" s="519">
        <v>0</v>
      </c>
      <c r="HG815" s="519">
        <v>0</v>
      </c>
      <c r="HH815" s="519">
        <v>0</v>
      </c>
      <c r="HI815" s="519">
        <v>0</v>
      </c>
      <c r="HJ815" s="519">
        <v>0</v>
      </c>
      <c r="HK815" s="519">
        <v>0</v>
      </c>
      <c r="HL815" s="519">
        <v>0</v>
      </c>
      <c r="HM815" s="519">
        <v>0</v>
      </c>
      <c r="HN815" s="519">
        <v>0</v>
      </c>
      <c r="HO815" s="519">
        <v>0</v>
      </c>
      <c r="HP815" s="519">
        <v>0</v>
      </c>
      <c r="HQ815" s="519">
        <v>0</v>
      </c>
      <c r="HR815" s="519">
        <v>0</v>
      </c>
      <c r="HS815" s="519">
        <v>0</v>
      </c>
      <c r="HT815" s="519">
        <v>0</v>
      </c>
      <c r="HU815" s="519">
        <v>0</v>
      </c>
      <c r="HV815" s="519">
        <v>0</v>
      </c>
      <c r="HW815" s="519">
        <v>0</v>
      </c>
      <c r="HX815" s="519">
        <v>0</v>
      </c>
      <c r="HY815" s="519">
        <v>0</v>
      </c>
      <c r="HZ815" s="519">
        <v>0</v>
      </c>
      <c r="IA815" s="519">
        <v>0</v>
      </c>
      <c r="IB815" s="519">
        <v>0</v>
      </c>
      <c r="IC815" s="519">
        <v>0</v>
      </c>
      <c r="ID815" s="519">
        <v>0</v>
      </c>
      <c r="IE815" s="519">
        <v>0</v>
      </c>
      <c r="IF815" s="519">
        <v>0</v>
      </c>
      <c r="IG815" s="519">
        <v>0</v>
      </c>
      <c r="IH815" s="519">
        <v>0</v>
      </c>
      <c r="II815" s="519">
        <v>0</v>
      </c>
      <c r="IJ815" s="519">
        <v>0</v>
      </c>
      <c r="IK815" s="519">
        <v>0</v>
      </c>
    </row>
    <row r="816" spans="2:245" hidden="1">
      <c r="B816" s="519" t="s">
        <v>1058</v>
      </c>
      <c r="C816" s="519"/>
      <c r="D816" s="519"/>
      <c r="E816" s="519"/>
      <c r="F816" s="519">
        <v>2</v>
      </c>
      <c r="G816" s="519"/>
      <c r="H816" s="519">
        <v>20</v>
      </c>
      <c r="I816" s="519">
        <v>4</v>
      </c>
      <c r="J816" s="519" t="str">
        <f t="shared" si="39"/>
        <v>SDN10022004</v>
      </c>
      <c r="K816" s="519">
        <v>965</v>
      </c>
      <c r="M816" s="337"/>
      <c r="N816" s="519" t="s">
        <v>1063</v>
      </c>
      <c r="O816" s="519" t="s">
        <v>1060</v>
      </c>
      <c r="P816" s="519">
        <v>12</v>
      </c>
      <c r="Q816" s="521" t="str">
        <f t="shared" si="40"/>
        <v>SDN300212</v>
      </c>
      <c r="R816" s="519">
        <v>0</v>
      </c>
      <c r="S816" s="519">
        <v>102</v>
      </c>
      <c r="T816" s="519">
        <v>207</v>
      </c>
      <c r="U816" s="519">
        <v>314</v>
      </c>
      <c r="V816" s="519">
        <v>423</v>
      </c>
      <c r="W816" s="519">
        <v>535</v>
      </c>
      <c r="X816" s="519">
        <v>649</v>
      </c>
      <c r="Y816" s="519">
        <v>767</v>
      </c>
      <c r="Z816" s="519">
        <v>887</v>
      </c>
      <c r="AA816" s="519">
        <v>1345</v>
      </c>
      <c r="AB816" s="519">
        <v>1513</v>
      </c>
      <c r="AC816" s="519">
        <v>1684</v>
      </c>
      <c r="AD816" s="519">
        <v>1860</v>
      </c>
      <c r="AE816" s="519">
        <v>2041</v>
      </c>
      <c r="AF816" s="519">
        <v>2226</v>
      </c>
      <c r="AG816" s="519">
        <v>2390</v>
      </c>
      <c r="AH816" s="519">
        <v>2558</v>
      </c>
      <c r="AI816" s="519">
        <v>2732</v>
      </c>
      <c r="AJ816" s="519">
        <v>2911</v>
      </c>
      <c r="AK816" s="519">
        <v>3095</v>
      </c>
      <c r="AL816" s="519">
        <v>3286</v>
      </c>
      <c r="AM816" s="519">
        <v>3484</v>
      </c>
      <c r="AN816" s="519">
        <v>3691</v>
      </c>
      <c r="AO816" s="519">
        <v>3906</v>
      </c>
      <c r="AP816" s="519">
        <v>4130</v>
      </c>
      <c r="AQ816" s="519">
        <v>4363</v>
      </c>
      <c r="AR816" s="519">
        <v>4608</v>
      </c>
      <c r="AS816" s="519">
        <v>4865</v>
      </c>
      <c r="AT816" s="519">
        <v>5135</v>
      </c>
      <c r="AU816" s="519">
        <v>5421</v>
      </c>
      <c r="AV816" s="519">
        <v>5608</v>
      </c>
      <c r="AW816" s="519">
        <v>5809</v>
      </c>
      <c r="AX816" s="519">
        <v>6024</v>
      </c>
      <c r="AY816" s="519">
        <v>6254</v>
      </c>
      <c r="AZ816" s="519">
        <v>6499</v>
      </c>
      <c r="BA816" s="519">
        <v>6764</v>
      </c>
      <c r="BB816" s="519">
        <v>7044</v>
      </c>
      <c r="BC816" s="519">
        <v>7340</v>
      </c>
      <c r="BD816" s="519">
        <v>7655</v>
      </c>
      <c r="BE816" s="519">
        <v>7990</v>
      </c>
      <c r="BF816" s="519">
        <v>8346</v>
      </c>
      <c r="BG816" s="519">
        <v>8722</v>
      </c>
      <c r="BH816" s="519">
        <v>9122</v>
      </c>
      <c r="BI816" s="519">
        <v>9548</v>
      </c>
      <c r="BJ816" s="519">
        <v>0</v>
      </c>
      <c r="BK816" s="519">
        <v>0</v>
      </c>
      <c r="BL816" s="519">
        <v>0</v>
      </c>
      <c r="BM816" s="519">
        <v>0</v>
      </c>
      <c r="BN816" s="519">
        <v>0</v>
      </c>
      <c r="BO816" s="519">
        <v>0</v>
      </c>
      <c r="BP816" s="519">
        <v>0</v>
      </c>
      <c r="BQ816" s="519">
        <v>0</v>
      </c>
      <c r="BR816" s="519">
        <v>0</v>
      </c>
      <c r="BS816" s="519">
        <v>0</v>
      </c>
      <c r="BT816" s="519">
        <v>0</v>
      </c>
      <c r="BU816" s="519">
        <v>0</v>
      </c>
      <c r="BV816" s="519">
        <v>0</v>
      </c>
      <c r="BW816" s="519">
        <v>0</v>
      </c>
      <c r="BX816" s="519">
        <v>0</v>
      </c>
      <c r="BY816" s="519">
        <v>0</v>
      </c>
      <c r="BZ816" s="519">
        <v>0</v>
      </c>
      <c r="CA816" s="519">
        <v>0</v>
      </c>
      <c r="CB816" s="519">
        <v>0</v>
      </c>
      <c r="CC816" s="519">
        <v>0</v>
      </c>
      <c r="CD816" s="519">
        <v>0</v>
      </c>
      <c r="CE816" s="519">
        <v>0</v>
      </c>
      <c r="CF816" s="519">
        <v>0</v>
      </c>
      <c r="CG816" s="519">
        <v>0</v>
      </c>
      <c r="CH816" s="519">
        <v>0</v>
      </c>
      <c r="CI816" s="519">
        <v>0</v>
      </c>
      <c r="CJ816" s="519">
        <v>0</v>
      </c>
      <c r="CK816" s="519">
        <v>0</v>
      </c>
      <c r="CL816" s="519">
        <v>0</v>
      </c>
      <c r="CM816" s="519">
        <v>0</v>
      </c>
      <c r="CN816" s="519">
        <v>0</v>
      </c>
      <c r="CO816" s="519">
        <v>0</v>
      </c>
      <c r="CP816" s="519">
        <v>0</v>
      </c>
      <c r="CQ816" s="519">
        <v>0</v>
      </c>
      <c r="CR816" s="519">
        <v>0</v>
      </c>
      <c r="CS816" s="519">
        <v>0</v>
      </c>
      <c r="CT816" s="519">
        <v>0</v>
      </c>
      <c r="CU816" s="519">
        <v>0</v>
      </c>
      <c r="CV816" s="519">
        <v>0</v>
      </c>
      <c r="CW816" s="519">
        <v>0</v>
      </c>
      <c r="CX816" s="519">
        <v>0</v>
      </c>
      <c r="CY816" s="519">
        <v>0</v>
      </c>
      <c r="CZ816" s="519">
        <v>0</v>
      </c>
      <c r="DA816" s="519">
        <v>0</v>
      </c>
      <c r="DB816" s="519">
        <v>0</v>
      </c>
      <c r="DC816" s="519">
        <v>0</v>
      </c>
      <c r="DD816" s="519">
        <v>0</v>
      </c>
      <c r="DE816" s="519">
        <v>0</v>
      </c>
      <c r="DF816" s="519">
        <v>0</v>
      </c>
      <c r="DG816" s="519">
        <v>0</v>
      </c>
      <c r="DH816" s="519">
        <v>0</v>
      </c>
      <c r="DI816" s="519">
        <v>0</v>
      </c>
      <c r="DJ816" s="519">
        <v>0</v>
      </c>
      <c r="DK816" s="519">
        <v>0</v>
      </c>
      <c r="DL816" s="519">
        <v>0</v>
      </c>
      <c r="DM816" s="519">
        <v>0</v>
      </c>
      <c r="DN816" s="519">
        <v>0</v>
      </c>
      <c r="DO816" s="519">
        <v>0</v>
      </c>
      <c r="DP816" s="519">
        <v>0</v>
      </c>
      <c r="DQ816" s="519">
        <v>0</v>
      </c>
      <c r="DR816" s="519">
        <v>0</v>
      </c>
      <c r="DS816" s="519">
        <v>0</v>
      </c>
      <c r="DT816" s="519">
        <v>0</v>
      </c>
      <c r="DU816" s="519">
        <v>0</v>
      </c>
      <c r="DV816" s="519">
        <v>0</v>
      </c>
      <c r="DW816" s="519">
        <v>0</v>
      </c>
      <c r="DX816" s="519">
        <v>0</v>
      </c>
      <c r="DZ816" s="337"/>
      <c r="EA816" s="519" t="s">
        <v>1063</v>
      </c>
      <c r="EB816" s="519" t="s">
        <v>1060</v>
      </c>
      <c r="EC816" s="519">
        <v>12</v>
      </c>
      <c r="ED816" s="521" t="str">
        <f t="shared" si="41"/>
        <v>SDN300212</v>
      </c>
      <c r="EE816" s="519">
        <v>0</v>
      </c>
      <c r="EF816" s="519">
        <v>248</v>
      </c>
      <c r="EG816" s="519">
        <v>488</v>
      </c>
      <c r="EH816" s="519">
        <v>728</v>
      </c>
      <c r="EI816" s="519">
        <v>1034</v>
      </c>
      <c r="EJ816" s="519">
        <v>1331</v>
      </c>
      <c r="EK816" s="519">
        <v>1622</v>
      </c>
      <c r="EL816" s="519">
        <v>1913</v>
      </c>
      <c r="EM816" s="519">
        <v>2197</v>
      </c>
      <c r="EN816" s="519">
        <v>2672</v>
      </c>
      <c r="EO816" s="519">
        <v>2940</v>
      </c>
      <c r="EP816" s="519">
        <v>3201</v>
      </c>
      <c r="EQ816" s="519">
        <v>3457</v>
      </c>
      <c r="ER816" s="519">
        <v>3712</v>
      </c>
      <c r="ES816" s="519">
        <v>3961</v>
      </c>
      <c r="ET816" s="519">
        <v>4160</v>
      </c>
      <c r="EU816" s="519">
        <v>4357</v>
      </c>
      <c r="EV816" s="519">
        <v>4553</v>
      </c>
      <c r="EW816" s="519">
        <v>4749</v>
      </c>
      <c r="EX816" s="519">
        <v>4943</v>
      </c>
      <c r="EY816" s="519">
        <v>5138</v>
      </c>
      <c r="EZ816" s="519">
        <v>5333</v>
      </c>
      <c r="FA816" s="519">
        <v>5534</v>
      </c>
      <c r="FB816" s="519">
        <v>5737</v>
      </c>
      <c r="FC816" s="519">
        <v>5944</v>
      </c>
      <c r="FD816" s="519">
        <v>6154</v>
      </c>
      <c r="FE816" s="519">
        <v>6370</v>
      </c>
      <c r="FF816" s="519">
        <v>6594</v>
      </c>
      <c r="FG816" s="519">
        <v>6824</v>
      </c>
      <c r="FH816" s="519">
        <v>0</v>
      </c>
      <c r="FI816" s="519">
        <v>0</v>
      </c>
      <c r="FJ816" s="519">
        <v>0</v>
      </c>
      <c r="FK816" s="519">
        <v>0</v>
      </c>
      <c r="FL816" s="519">
        <v>0</v>
      </c>
      <c r="FM816" s="519">
        <v>0</v>
      </c>
      <c r="FN816" s="519">
        <v>0</v>
      </c>
      <c r="FO816" s="519">
        <v>0</v>
      </c>
      <c r="FP816" s="519">
        <v>0</v>
      </c>
      <c r="FQ816" s="519">
        <v>0</v>
      </c>
      <c r="FR816" s="519">
        <v>0</v>
      </c>
      <c r="FS816" s="519">
        <v>0</v>
      </c>
      <c r="FT816" s="519">
        <v>0</v>
      </c>
      <c r="FU816" s="519">
        <v>0</v>
      </c>
      <c r="FV816" s="519">
        <v>0</v>
      </c>
      <c r="FW816" s="519">
        <v>0</v>
      </c>
      <c r="FX816" s="519">
        <v>0</v>
      </c>
      <c r="FY816" s="519">
        <v>0</v>
      </c>
      <c r="FZ816" s="519">
        <v>0</v>
      </c>
      <c r="GA816" s="519">
        <v>0</v>
      </c>
      <c r="GB816" s="519">
        <v>0</v>
      </c>
      <c r="GC816" s="519">
        <v>0</v>
      </c>
      <c r="GD816" s="519">
        <v>0</v>
      </c>
      <c r="GE816" s="519">
        <v>0</v>
      </c>
      <c r="GF816" s="519">
        <v>0</v>
      </c>
      <c r="GG816" s="519">
        <v>0</v>
      </c>
      <c r="GH816" s="519">
        <v>0</v>
      </c>
      <c r="GI816" s="519">
        <v>0</v>
      </c>
      <c r="GJ816" s="519">
        <v>0</v>
      </c>
      <c r="GK816" s="519">
        <v>0</v>
      </c>
      <c r="GL816" s="519">
        <v>0</v>
      </c>
      <c r="GM816" s="519">
        <v>0</v>
      </c>
      <c r="GN816" s="519">
        <v>0</v>
      </c>
      <c r="GO816" s="519">
        <v>0</v>
      </c>
      <c r="GP816" s="519">
        <v>0</v>
      </c>
      <c r="GQ816" s="519">
        <v>0</v>
      </c>
      <c r="GR816" s="519">
        <v>0</v>
      </c>
      <c r="GS816" s="519">
        <v>0</v>
      </c>
      <c r="GT816" s="519">
        <v>0</v>
      </c>
      <c r="GU816" s="519">
        <v>0</v>
      </c>
      <c r="GV816" s="519">
        <v>0</v>
      </c>
      <c r="GW816" s="519">
        <v>0</v>
      </c>
      <c r="GX816" s="519">
        <v>0</v>
      </c>
      <c r="GY816" s="519">
        <v>0</v>
      </c>
      <c r="GZ816" s="519">
        <v>0</v>
      </c>
      <c r="HA816" s="519">
        <v>0</v>
      </c>
      <c r="HB816" s="519">
        <v>0</v>
      </c>
      <c r="HC816" s="519">
        <v>0</v>
      </c>
      <c r="HD816" s="519">
        <v>0</v>
      </c>
      <c r="HE816" s="519">
        <v>0</v>
      </c>
      <c r="HF816" s="519">
        <v>0</v>
      </c>
      <c r="HG816" s="519">
        <v>0</v>
      </c>
      <c r="HH816" s="519">
        <v>0</v>
      </c>
      <c r="HI816" s="519">
        <v>0</v>
      </c>
      <c r="HJ816" s="519">
        <v>0</v>
      </c>
      <c r="HK816" s="519">
        <v>0</v>
      </c>
      <c r="HL816" s="519">
        <v>0</v>
      </c>
      <c r="HM816" s="519">
        <v>0</v>
      </c>
      <c r="HN816" s="519">
        <v>0</v>
      </c>
      <c r="HO816" s="519">
        <v>0</v>
      </c>
      <c r="HP816" s="519">
        <v>0</v>
      </c>
      <c r="HQ816" s="519">
        <v>0</v>
      </c>
      <c r="HR816" s="519">
        <v>0</v>
      </c>
      <c r="HS816" s="519">
        <v>0</v>
      </c>
      <c r="HT816" s="519">
        <v>0</v>
      </c>
      <c r="HU816" s="519">
        <v>0</v>
      </c>
      <c r="HV816" s="519">
        <v>0</v>
      </c>
      <c r="HW816" s="519">
        <v>0</v>
      </c>
      <c r="HX816" s="519">
        <v>0</v>
      </c>
      <c r="HY816" s="519">
        <v>0</v>
      </c>
      <c r="HZ816" s="519">
        <v>0</v>
      </c>
      <c r="IA816" s="519">
        <v>0</v>
      </c>
      <c r="IB816" s="519">
        <v>0</v>
      </c>
      <c r="IC816" s="519">
        <v>0</v>
      </c>
      <c r="ID816" s="519">
        <v>0</v>
      </c>
      <c r="IE816" s="519">
        <v>0</v>
      </c>
      <c r="IF816" s="519">
        <v>0</v>
      </c>
      <c r="IG816" s="519">
        <v>0</v>
      </c>
      <c r="IH816" s="519">
        <v>0</v>
      </c>
      <c r="II816" s="519">
        <v>0</v>
      </c>
      <c r="IJ816" s="519">
        <v>0</v>
      </c>
      <c r="IK816" s="519">
        <v>0</v>
      </c>
    </row>
    <row r="817" spans="2:245" hidden="1">
      <c r="B817" s="519" t="s">
        <v>1058</v>
      </c>
      <c r="C817" s="519"/>
      <c r="D817" s="519"/>
      <c r="E817" s="519"/>
      <c r="F817" s="519">
        <v>2</v>
      </c>
      <c r="G817" s="519"/>
      <c r="H817" s="519">
        <v>20</v>
      </c>
      <c r="I817" s="519">
        <v>5</v>
      </c>
      <c r="J817" s="519" t="str">
        <f t="shared" si="39"/>
        <v>SDN10022005</v>
      </c>
      <c r="K817" s="519">
        <v>965</v>
      </c>
      <c r="M817" s="337"/>
      <c r="N817" s="519" t="s">
        <v>1063</v>
      </c>
      <c r="O817" s="519" t="s">
        <v>1060</v>
      </c>
      <c r="P817" s="519">
        <v>13</v>
      </c>
      <c r="Q817" s="521" t="str">
        <f t="shared" si="40"/>
        <v>SDN300213</v>
      </c>
      <c r="R817" s="519">
        <v>0</v>
      </c>
      <c r="S817" s="519">
        <v>100</v>
      </c>
      <c r="T817" s="519">
        <v>203</v>
      </c>
      <c r="U817" s="519">
        <v>307</v>
      </c>
      <c r="V817" s="519">
        <v>414</v>
      </c>
      <c r="W817" s="519">
        <v>524</v>
      </c>
      <c r="X817" s="519">
        <v>636</v>
      </c>
      <c r="Y817" s="519">
        <v>751</v>
      </c>
      <c r="Z817" s="519">
        <v>868</v>
      </c>
      <c r="AA817" s="519">
        <v>1317</v>
      </c>
      <c r="AB817" s="519">
        <v>1481</v>
      </c>
      <c r="AC817" s="519">
        <v>1650</v>
      </c>
      <c r="AD817" s="519">
        <v>1822</v>
      </c>
      <c r="AE817" s="519">
        <v>1999</v>
      </c>
      <c r="AF817" s="519">
        <v>2180</v>
      </c>
      <c r="AG817" s="519">
        <v>2341</v>
      </c>
      <c r="AH817" s="519">
        <v>2507</v>
      </c>
      <c r="AI817" s="519">
        <v>2678</v>
      </c>
      <c r="AJ817" s="519">
        <v>2854</v>
      </c>
      <c r="AK817" s="519">
        <v>3036</v>
      </c>
      <c r="AL817" s="519">
        <v>3225</v>
      </c>
      <c r="AM817" s="519">
        <v>3421</v>
      </c>
      <c r="AN817" s="519">
        <v>3625</v>
      </c>
      <c r="AO817" s="519">
        <v>3838</v>
      </c>
      <c r="AP817" s="519">
        <v>4060</v>
      </c>
      <c r="AQ817" s="519">
        <v>4293</v>
      </c>
      <c r="AR817" s="519">
        <v>4538</v>
      </c>
      <c r="AS817" s="519">
        <v>4795</v>
      </c>
      <c r="AT817" s="519">
        <v>5067</v>
      </c>
      <c r="AU817" s="519">
        <v>5352</v>
      </c>
      <c r="AV817" s="519">
        <v>5543</v>
      </c>
      <c r="AW817" s="519">
        <v>5748</v>
      </c>
      <c r="AX817" s="519">
        <v>5967</v>
      </c>
      <c r="AY817" s="519">
        <v>6201</v>
      </c>
      <c r="AZ817" s="519">
        <v>6454</v>
      </c>
      <c r="BA817" s="519">
        <v>6720</v>
      </c>
      <c r="BB817" s="519">
        <v>7002</v>
      </c>
      <c r="BC817" s="519">
        <v>7303</v>
      </c>
      <c r="BD817" s="519">
        <v>7622</v>
      </c>
      <c r="BE817" s="519">
        <v>7961</v>
      </c>
      <c r="BF817" s="519">
        <v>8319</v>
      </c>
      <c r="BG817" s="519">
        <v>8700</v>
      </c>
      <c r="BH817" s="519">
        <v>9106</v>
      </c>
      <c r="BI817" s="519">
        <v>9537</v>
      </c>
      <c r="BJ817" s="519">
        <v>0</v>
      </c>
      <c r="BK817" s="519">
        <v>0</v>
      </c>
      <c r="BL817" s="519">
        <v>0</v>
      </c>
      <c r="BM817" s="519">
        <v>0</v>
      </c>
      <c r="BN817" s="519">
        <v>0</v>
      </c>
      <c r="BO817" s="519">
        <v>0</v>
      </c>
      <c r="BP817" s="519">
        <v>0</v>
      </c>
      <c r="BQ817" s="519">
        <v>0</v>
      </c>
      <c r="BR817" s="519">
        <v>0</v>
      </c>
      <c r="BS817" s="519">
        <v>0</v>
      </c>
      <c r="BT817" s="519">
        <v>0</v>
      </c>
      <c r="BU817" s="519">
        <v>0</v>
      </c>
      <c r="BV817" s="519">
        <v>0</v>
      </c>
      <c r="BW817" s="519">
        <v>0</v>
      </c>
      <c r="BX817" s="519">
        <v>0</v>
      </c>
      <c r="BY817" s="519">
        <v>0</v>
      </c>
      <c r="BZ817" s="519">
        <v>0</v>
      </c>
      <c r="CA817" s="519">
        <v>0</v>
      </c>
      <c r="CB817" s="519">
        <v>0</v>
      </c>
      <c r="CC817" s="519">
        <v>0</v>
      </c>
      <c r="CD817" s="519">
        <v>0</v>
      </c>
      <c r="CE817" s="519">
        <v>0</v>
      </c>
      <c r="CF817" s="519">
        <v>0</v>
      </c>
      <c r="CG817" s="519">
        <v>0</v>
      </c>
      <c r="CH817" s="519">
        <v>0</v>
      </c>
      <c r="CI817" s="519">
        <v>0</v>
      </c>
      <c r="CJ817" s="519">
        <v>0</v>
      </c>
      <c r="CK817" s="519">
        <v>0</v>
      </c>
      <c r="CL817" s="519">
        <v>0</v>
      </c>
      <c r="CM817" s="519">
        <v>0</v>
      </c>
      <c r="CN817" s="519">
        <v>0</v>
      </c>
      <c r="CO817" s="519">
        <v>0</v>
      </c>
      <c r="CP817" s="519">
        <v>0</v>
      </c>
      <c r="CQ817" s="519">
        <v>0</v>
      </c>
      <c r="CR817" s="519">
        <v>0</v>
      </c>
      <c r="CS817" s="519">
        <v>0</v>
      </c>
      <c r="CT817" s="519">
        <v>0</v>
      </c>
      <c r="CU817" s="519">
        <v>0</v>
      </c>
      <c r="CV817" s="519">
        <v>0</v>
      </c>
      <c r="CW817" s="519">
        <v>0</v>
      </c>
      <c r="CX817" s="519">
        <v>0</v>
      </c>
      <c r="CY817" s="519">
        <v>0</v>
      </c>
      <c r="CZ817" s="519">
        <v>0</v>
      </c>
      <c r="DA817" s="519">
        <v>0</v>
      </c>
      <c r="DB817" s="519">
        <v>0</v>
      </c>
      <c r="DC817" s="519">
        <v>0</v>
      </c>
      <c r="DD817" s="519">
        <v>0</v>
      </c>
      <c r="DE817" s="519">
        <v>0</v>
      </c>
      <c r="DF817" s="519">
        <v>0</v>
      </c>
      <c r="DG817" s="519">
        <v>0</v>
      </c>
      <c r="DH817" s="519">
        <v>0</v>
      </c>
      <c r="DI817" s="519">
        <v>0</v>
      </c>
      <c r="DJ817" s="519">
        <v>0</v>
      </c>
      <c r="DK817" s="519">
        <v>0</v>
      </c>
      <c r="DL817" s="519">
        <v>0</v>
      </c>
      <c r="DM817" s="519">
        <v>0</v>
      </c>
      <c r="DN817" s="519">
        <v>0</v>
      </c>
      <c r="DO817" s="519">
        <v>0</v>
      </c>
      <c r="DP817" s="519">
        <v>0</v>
      </c>
      <c r="DQ817" s="519">
        <v>0</v>
      </c>
      <c r="DR817" s="519">
        <v>0</v>
      </c>
      <c r="DS817" s="519">
        <v>0</v>
      </c>
      <c r="DT817" s="519">
        <v>0</v>
      </c>
      <c r="DU817" s="519">
        <v>0</v>
      </c>
      <c r="DV817" s="519">
        <v>0</v>
      </c>
      <c r="DW817" s="519">
        <v>0</v>
      </c>
      <c r="DX817" s="519">
        <v>0</v>
      </c>
      <c r="DZ817" s="337"/>
      <c r="EA817" s="519" t="s">
        <v>1063</v>
      </c>
      <c r="EB817" s="519" t="s">
        <v>1060</v>
      </c>
      <c r="EC817" s="519">
        <v>13</v>
      </c>
      <c r="ED817" s="521" t="str">
        <f t="shared" si="41"/>
        <v>SDN300213</v>
      </c>
      <c r="EE817" s="519">
        <v>0</v>
      </c>
      <c r="EF817" s="519">
        <v>242</v>
      </c>
      <c r="EG817" s="519">
        <v>477</v>
      </c>
      <c r="EH817" s="519">
        <v>705</v>
      </c>
      <c r="EI817" s="519">
        <v>1004</v>
      </c>
      <c r="EJ817" s="519">
        <v>1295</v>
      </c>
      <c r="EK817" s="519">
        <v>1581</v>
      </c>
      <c r="EL817" s="519">
        <v>1863</v>
      </c>
      <c r="EM817" s="519">
        <v>2138</v>
      </c>
      <c r="EN817" s="519">
        <v>2606</v>
      </c>
      <c r="EO817" s="519">
        <v>2866</v>
      </c>
      <c r="EP817" s="519">
        <v>3123</v>
      </c>
      <c r="EQ817" s="519">
        <v>3373</v>
      </c>
      <c r="ER817" s="519">
        <v>3620</v>
      </c>
      <c r="ES817" s="519">
        <v>3862</v>
      </c>
      <c r="ET817" s="519">
        <v>4058</v>
      </c>
      <c r="EU817" s="519">
        <v>4252</v>
      </c>
      <c r="EV817" s="519">
        <v>4446</v>
      </c>
      <c r="EW817" s="519">
        <v>4636</v>
      </c>
      <c r="EX817" s="519">
        <v>4828</v>
      </c>
      <c r="EY817" s="519">
        <v>5022</v>
      </c>
      <c r="EZ817" s="519">
        <v>5217</v>
      </c>
      <c r="FA817" s="519">
        <v>5414</v>
      </c>
      <c r="FB817" s="519">
        <v>5618</v>
      </c>
      <c r="FC817" s="519">
        <v>5823</v>
      </c>
      <c r="FD817" s="519">
        <v>6036</v>
      </c>
      <c r="FE817" s="519">
        <v>6256</v>
      </c>
      <c r="FF817" s="519">
        <v>6481</v>
      </c>
      <c r="FG817" s="519">
        <v>6717</v>
      </c>
      <c r="FH817" s="519">
        <v>0</v>
      </c>
      <c r="FI817" s="519">
        <v>0</v>
      </c>
      <c r="FJ817" s="519">
        <v>0</v>
      </c>
      <c r="FK817" s="519">
        <v>0</v>
      </c>
      <c r="FL817" s="519">
        <v>0</v>
      </c>
      <c r="FM817" s="519">
        <v>0</v>
      </c>
      <c r="FN817" s="519">
        <v>0</v>
      </c>
      <c r="FO817" s="519">
        <v>0</v>
      </c>
      <c r="FP817" s="519">
        <v>0</v>
      </c>
      <c r="FQ817" s="519">
        <v>0</v>
      </c>
      <c r="FR817" s="519">
        <v>0</v>
      </c>
      <c r="FS817" s="519">
        <v>0</v>
      </c>
      <c r="FT817" s="519">
        <v>0</v>
      </c>
      <c r="FU817" s="519">
        <v>0</v>
      </c>
      <c r="FV817" s="519">
        <v>0</v>
      </c>
      <c r="FW817" s="519">
        <v>0</v>
      </c>
      <c r="FX817" s="519">
        <v>0</v>
      </c>
      <c r="FY817" s="519">
        <v>0</v>
      </c>
      <c r="FZ817" s="519">
        <v>0</v>
      </c>
      <c r="GA817" s="519">
        <v>0</v>
      </c>
      <c r="GB817" s="519">
        <v>0</v>
      </c>
      <c r="GC817" s="519">
        <v>0</v>
      </c>
      <c r="GD817" s="519">
        <v>0</v>
      </c>
      <c r="GE817" s="519">
        <v>0</v>
      </c>
      <c r="GF817" s="519">
        <v>0</v>
      </c>
      <c r="GG817" s="519">
        <v>0</v>
      </c>
      <c r="GH817" s="519">
        <v>0</v>
      </c>
      <c r="GI817" s="519">
        <v>0</v>
      </c>
      <c r="GJ817" s="519">
        <v>0</v>
      </c>
      <c r="GK817" s="519">
        <v>0</v>
      </c>
      <c r="GL817" s="519">
        <v>0</v>
      </c>
      <c r="GM817" s="519">
        <v>0</v>
      </c>
      <c r="GN817" s="519">
        <v>0</v>
      </c>
      <c r="GO817" s="519">
        <v>0</v>
      </c>
      <c r="GP817" s="519">
        <v>0</v>
      </c>
      <c r="GQ817" s="519">
        <v>0</v>
      </c>
      <c r="GR817" s="519">
        <v>0</v>
      </c>
      <c r="GS817" s="519">
        <v>0</v>
      </c>
      <c r="GT817" s="519">
        <v>0</v>
      </c>
      <c r="GU817" s="519">
        <v>0</v>
      </c>
      <c r="GV817" s="519">
        <v>0</v>
      </c>
      <c r="GW817" s="519">
        <v>0</v>
      </c>
      <c r="GX817" s="519">
        <v>0</v>
      </c>
      <c r="GY817" s="519">
        <v>0</v>
      </c>
      <c r="GZ817" s="519">
        <v>0</v>
      </c>
      <c r="HA817" s="519">
        <v>0</v>
      </c>
      <c r="HB817" s="519">
        <v>0</v>
      </c>
      <c r="HC817" s="519">
        <v>0</v>
      </c>
      <c r="HD817" s="519">
        <v>0</v>
      </c>
      <c r="HE817" s="519">
        <v>0</v>
      </c>
      <c r="HF817" s="519">
        <v>0</v>
      </c>
      <c r="HG817" s="519">
        <v>0</v>
      </c>
      <c r="HH817" s="519">
        <v>0</v>
      </c>
      <c r="HI817" s="519">
        <v>0</v>
      </c>
      <c r="HJ817" s="519">
        <v>0</v>
      </c>
      <c r="HK817" s="519">
        <v>0</v>
      </c>
      <c r="HL817" s="519">
        <v>0</v>
      </c>
      <c r="HM817" s="519">
        <v>0</v>
      </c>
      <c r="HN817" s="519">
        <v>0</v>
      </c>
      <c r="HO817" s="519">
        <v>0</v>
      </c>
      <c r="HP817" s="519">
        <v>0</v>
      </c>
      <c r="HQ817" s="519">
        <v>0</v>
      </c>
      <c r="HR817" s="519">
        <v>0</v>
      </c>
      <c r="HS817" s="519">
        <v>0</v>
      </c>
      <c r="HT817" s="519">
        <v>0</v>
      </c>
      <c r="HU817" s="519">
        <v>0</v>
      </c>
      <c r="HV817" s="519">
        <v>0</v>
      </c>
      <c r="HW817" s="519">
        <v>0</v>
      </c>
      <c r="HX817" s="519">
        <v>0</v>
      </c>
      <c r="HY817" s="519">
        <v>0</v>
      </c>
      <c r="HZ817" s="519">
        <v>0</v>
      </c>
      <c r="IA817" s="519">
        <v>0</v>
      </c>
      <c r="IB817" s="519">
        <v>0</v>
      </c>
      <c r="IC817" s="519">
        <v>0</v>
      </c>
      <c r="ID817" s="519">
        <v>0</v>
      </c>
      <c r="IE817" s="519">
        <v>0</v>
      </c>
      <c r="IF817" s="519">
        <v>0</v>
      </c>
      <c r="IG817" s="519">
        <v>0</v>
      </c>
      <c r="IH817" s="519">
        <v>0</v>
      </c>
      <c r="II817" s="519">
        <v>0</v>
      </c>
      <c r="IJ817" s="519">
        <v>0</v>
      </c>
      <c r="IK817" s="519">
        <v>0</v>
      </c>
    </row>
    <row r="818" spans="2:245" hidden="1">
      <c r="B818" s="519" t="s">
        <v>1058</v>
      </c>
      <c r="C818" s="519"/>
      <c r="D818" s="519"/>
      <c r="E818" s="519"/>
      <c r="F818" s="519">
        <v>2</v>
      </c>
      <c r="G818" s="519"/>
      <c r="H818" s="519">
        <v>20</v>
      </c>
      <c r="I818" s="519">
        <v>6</v>
      </c>
      <c r="J818" s="519" t="str">
        <f t="shared" si="39"/>
        <v>SDN10022006</v>
      </c>
      <c r="K818" s="519">
        <v>772</v>
      </c>
      <c r="M818" s="337"/>
      <c r="N818" s="519" t="s">
        <v>1063</v>
      </c>
      <c r="O818" s="519" t="s">
        <v>1060</v>
      </c>
      <c r="P818" s="519">
        <v>14</v>
      </c>
      <c r="Q818" s="521" t="str">
        <f t="shared" si="40"/>
        <v>SDN300214</v>
      </c>
      <c r="R818" s="519">
        <v>0</v>
      </c>
      <c r="S818" s="519">
        <v>98</v>
      </c>
      <c r="T818" s="519">
        <v>198</v>
      </c>
      <c r="U818" s="519">
        <v>300</v>
      </c>
      <c r="V818" s="519">
        <v>405</v>
      </c>
      <c r="W818" s="519">
        <v>512</v>
      </c>
      <c r="X818" s="519">
        <v>622</v>
      </c>
      <c r="Y818" s="519">
        <v>734</v>
      </c>
      <c r="Z818" s="519">
        <v>849</v>
      </c>
      <c r="AA818" s="519">
        <v>1289</v>
      </c>
      <c r="AB818" s="519">
        <v>1450</v>
      </c>
      <c r="AC818" s="519">
        <v>1614</v>
      </c>
      <c r="AD818" s="519">
        <v>1783</v>
      </c>
      <c r="AE818" s="519">
        <v>1956</v>
      </c>
      <c r="AF818" s="519">
        <v>2135</v>
      </c>
      <c r="AG818" s="519">
        <v>2293</v>
      </c>
      <c r="AH818" s="519">
        <v>2455</v>
      </c>
      <c r="AI818" s="519">
        <v>2623</v>
      </c>
      <c r="AJ818" s="519">
        <v>2797</v>
      </c>
      <c r="AK818" s="519">
        <v>2976</v>
      </c>
      <c r="AL818" s="519">
        <v>3163</v>
      </c>
      <c r="AM818" s="519">
        <v>3357</v>
      </c>
      <c r="AN818" s="519">
        <v>3559</v>
      </c>
      <c r="AO818" s="519">
        <v>3770</v>
      </c>
      <c r="AP818" s="519">
        <v>3992</v>
      </c>
      <c r="AQ818" s="519">
        <v>4224</v>
      </c>
      <c r="AR818" s="519">
        <v>4469</v>
      </c>
      <c r="AS818" s="519">
        <v>4726</v>
      </c>
      <c r="AT818" s="519">
        <v>4998</v>
      </c>
      <c r="AU818" s="519">
        <v>5284</v>
      </c>
      <c r="AV818" s="519">
        <v>5478</v>
      </c>
      <c r="AW818" s="519">
        <v>5687</v>
      </c>
      <c r="AX818" s="519">
        <v>5910</v>
      </c>
      <c r="AY818" s="519">
        <v>6151</v>
      </c>
      <c r="AZ818" s="519">
        <v>6404</v>
      </c>
      <c r="BA818" s="519">
        <v>6673</v>
      </c>
      <c r="BB818" s="519">
        <v>6959</v>
      </c>
      <c r="BC818" s="519">
        <v>7262</v>
      </c>
      <c r="BD818" s="519">
        <v>7585</v>
      </c>
      <c r="BE818" s="519">
        <v>7926</v>
      </c>
      <c r="BF818" s="519">
        <v>8288</v>
      </c>
      <c r="BG818" s="519">
        <v>8675</v>
      </c>
      <c r="BH818" s="519">
        <v>9084</v>
      </c>
      <c r="BI818" s="519">
        <v>9525</v>
      </c>
      <c r="BJ818" s="519">
        <v>0</v>
      </c>
      <c r="BK818" s="519">
        <v>0</v>
      </c>
      <c r="BL818" s="519">
        <v>0</v>
      </c>
      <c r="BM818" s="519">
        <v>0</v>
      </c>
      <c r="BN818" s="519">
        <v>0</v>
      </c>
      <c r="BO818" s="519">
        <v>0</v>
      </c>
      <c r="BP818" s="519">
        <v>0</v>
      </c>
      <c r="BQ818" s="519">
        <v>0</v>
      </c>
      <c r="BR818" s="519">
        <v>0</v>
      </c>
      <c r="BS818" s="519">
        <v>0</v>
      </c>
      <c r="BT818" s="519">
        <v>0</v>
      </c>
      <c r="BU818" s="519">
        <v>0</v>
      </c>
      <c r="BV818" s="519">
        <v>0</v>
      </c>
      <c r="BW818" s="519">
        <v>0</v>
      </c>
      <c r="BX818" s="519">
        <v>0</v>
      </c>
      <c r="BY818" s="519">
        <v>0</v>
      </c>
      <c r="BZ818" s="519">
        <v>0</v>
      </c>
      <c r="CA818" s="519">
        <v>0</v>
      </c>
      <c r="CB818" s="519">
        <v>0</v>
      </c>
      <c r="CC818" s="519">
        <v>0</v>
      </c>
      <c r="CD818" s="519">
        <v>0</v>
      </c>
      <c r="CE818" s="519">
        <v>0</v>
      </c>
      <c r="CF818" s="519">
        <v>0</v>
      </c>
      <c r="CG818" s="519">
        <v>0</v>
      </c>
      <c r="CH818" s="519">
        <v>0</v>
      </c>
      <c r="CI818" s="519">
        <v>0</v>
      </c>
      <c r="CJ818" s="519">
        <v>0</v>
      </c>
      <c r="CK818" s="519">
        <v>0</v>
      </c>
      <c r="CL818" s="519">
        <v>0</v>
      </c>
      <c r="CM818" s="519">
        <v>0</v>
      </c>
      <c r="CN818" s="519">
        <v>0</v>
      </c>
      <c r="CO818" s="519">
        <v>0</v>
      </c>
      <c r="CP818" s="519">
        <v>0</v>
      </c>
      <c r="CQ818" s="519">
        <v>0</v>
      </c>
      <c r="CR818" s="519">
        <v>0</v>
      </c>
      <c r="CS818" s="519">
        <v>0</v>
      </c>
      <c r="CT818" s="519">
        <v>0</v>
      </c>
      <c r="CU818" s="519">
        <v>0</v>
      </c>
      <c r="CV818" s="519">
        <v>0</v>
      </c>
      <c r="CW818" s="519">
        <v>0</v>
      </c>
      <c r="CX818" s="519">
        <v>0</v>
      </c>
      <c r="CY818" s="519">
        <v>0</v>
      </c>
      <c r="CZ818" s="519">
        <v>0</v>
      </c>
      <c r="DA818" s="519">
        <v>0</v>
      </c>
      <c r="DB818" s="519">
        <v>0</v>
      </c>
      <c r="DC818" s="519">
        <v>0</v>
      </c>
      <c r="DD818" s="519">
        <v>0</v>
      </c>
      <c r="DE818" s="519">
        <v>0</v>
      </c>
      <c r="DF818" s="519">
        <v>0</v>
      </c>
      <c r="DG818" s="519">
        <v>0</v>
      </c>
      <c r="DH818" s="519">
        <v>0</v>
      </c>
      <c r="DI818" s="519">
        <v>0</v>
      </c>
      <c r="DJ818" s="519">
        <v>0</v>
      </c>
      <c r="DK818" s="519">
        <v>0</v>
      </c>
      <c r="DL818" s="519">
        <v>0</v>
      </c>
      <c r="DM818" s="519">
        <v>0</v>
      </c>
      <c r="DN818" s="519">
        <v>0</v>
      </c>
      <c r="DO818" s="519">
        <v>0</v>
      </c>
      <c r="DP818" s="519">
        <v>0</v>
      </c>
      <c r="DQ818" s="519">
        <v>0</v>
      </c>
      <c r="DR818" s="519">
        <v>0</v>
      </c>
      <c r="DS818" s="519">
        <v>0</v>
      </c>
      <c r="DT818" s="519">
        <v>0</v>
      </c>
      <c r="DU818" s="519">
        <v>0</v>
      </c>
      <c r="DV818" s="519">
        <v>0</v>
      </c>
      <c r="DW818" s="519">
        <v>0</v>
      </c>
      <c r="DX818" s="519">
        <v>0</v>
      </c>
      <c r="DZ818" s="337"/>
      <c r="EA818" s="519" t="s">
        <v>1063</v>
      </c>
      <c r="EB818" s="519" t="s">
        <v>1060</v>
      </c>
      <c r="EC818" s="519">
        <v>14</v>
      </c>
      <c r="ED818" s="521" t="str">
        <f t="shared" si="41"/>
        <v>SDN300214</v>
      </c>
      <c r="EE818" s="519">
        <v>0</v>
      </c>
      <c r="EF818" s="519">
        <v>237</v>
      </c>
      <c r="EG818" s="519">
        <v>464</v>
      </c>
      <c r="EH818" s="519">
        <v>682</v>
      </c>
      <c r="EI818" s="519">
        <v>975</v>
      </c>
      <c r="EJ818" s="519">
        <v>1258</v>
      </c>
      <c r="EK818" s="519">
        <v>1536</v>
      </c>
      <c r="EL818" s="519">
        <v>1811</v>
      </c>
      <c r="EM818" s="519">
        <v>2079</v>
      </c>
      <c r="EN818" s="519">
        <v>2540</v>
      </c>
      <c r="EO818" s="519">
        <v>2794</v>
      </c>
      <c r="EP818" s="519">
        <v>3042</v>
      </c>
      <c r="EQ818" s="519">
        <v>3287</v>
      </c>
      <c r="ER818" s="519">
        <v>3528</v>
      </c>
      <c r="ES818" s="519">
        <v>3766</v>
      </c>
      <c r="ET818" s="519">
        <v>3958</v>
      </c>
      <c r="EU818" s="519">
        <v>4146</v>
      </c>
      <c r="EV818" s="519">
        <v>4335</v>
      </c>
      <c r="EW818" s="519">
        <v>4525</v>
      </c>
      <c r="EX818" s="519">
        <v>4713</v>
      </c>
      <c r="EY818" s="519">
        <v>4906</v>
      </c>
      <c r="EZ818" s="519">
        <v>5100</v>
      </c>
      <c r="FA818" s="519">
        <v>5298</v>
      </c>
      <c r="FB818" s="519">
        <v>5499</v>
      </c>
      <c r="FC818" s="519">
        <v>5708</v>
      </c>
      <c r="FD818" s="519">
        <v>5922</v>
      </c>
      <c r="FE818" s="519">
        <v>6144</v>
      </c>
      <c r="FF818" s="519">
        <v>6373</v>
      </c>
      <c r="FG818" s="519">
        <v>6610</v>
      </c>
      <c r="FH818" s="519">
        <v>0</v>
      </c>
      <c r="FI818" s="519">
        <v>0</v>
      </c>
      <c r="FJ818" s="519">
        <v>0</v>
      </c>
      <c r="FK818" s="519">
        <v>0</v>
      </c>
      <c r="FL818" s="519">
        <v>0</v>
      </c>
      <c r="FM818" s="519">
        <v>0</v>
      </c>
      <c r="FN818" s="519">
        <v>0</v>
      </c>
      <c r="FO818" s="519">
        <v>0</v>
      </c>
      <c r="FP818" s="519">
        <v>0</v>
      </c>
      <c r="FQ818" s="519">
        <v>0</v>
      </c>
      <c r="FR818" s="519">
        <v>0</v>
      </c>
      <c r="FS818" s="519">
        <v>0</v>
      </c>
      <c r="FT818" s="519">
        <v>0</v>
      </c>
      <c r="FU818" s="519">
        <v>0</v>
      </c>
      <c r="FV818" s="519">
        <v>0</v>
      </c>
      <c r="FW818" s="519">
        <v>0</v>
      </c>
      <c r="FX818" s="519">
        <v>0</v>
      </c>
      <c r="FY818" s="519">
        <v>0</v>
      </c>
      <c r="FZ818" s="519">
        <v>0</v>
      </c>
      <c r="GA818" s="519">
        <v>0</v>
      </c>
      <c r="GB818" s="519">
        <v>0</v>
      </c>
      <c r="GC818" s="519">
        <v>0</v>
      </c>
      <c r="GD818" s="519">
        <v>0</v>
      </c>
      <c r="GE818" s="519">
        <v>0</v>
      </c>
      <c r="GF818" s="519">
        <v>0</v>
      </c>
      <c r="GG818" s="519">
        <v>0</v>
      </c>
      <c r="GH818" s="519">
        <v>0</v>
      </c>
      <c r="GI818" s="519">
        <v>0</v>
      </c>
      <c r="GJ818" s="519">
        <v>0</v>
      </c>
      <c r="GK818" s="519">
        <v>0</v>
      </c>
      <c r="GL818" s="519">
        <v>0</v>
      </c>
      <c r="GM818" s="519">
        <v>0</v>
      </c>
      <c r="GN818" s="519">
        <v>0</v>
      </c>
      <c r="GO818" s="519">
        <v>0</v>
      </c>
      <c r="GP818" s="519">
        <v>0</v>
      </c>
      <c r="GQ818" s="519">
        <v>0</v>
      </c>
      <c r="GR818" s="519">
        <v>0</v>
      </c>
      <c r="GS818" s="519">
        <v>0</v>
      </c>
      <c r="GT818" s="519">
        <v>0</v>
      </c>
      <c r="GU818" s="519">
        <v>0</v>
      </c>
      <c r="GV818" s="519">
        <v>0</v>
      </c>
      <c r="GW818" s="519">
        <v>0</v>
      </c>
      <c r="GX818" s="519">
        <v>0</v>
      </c>
      <c r="GY818" s="519">
        <v>0</v>
      </c>
      <c r="GZ818" s="519">
        <v>0</v>
      </c>
      <c r="HA818" s="519">
        <v>0</v>
      </c>
      <c r="HB818" s="519">
        <v>0</v>
      </c>
      <c r="HC818" s="519">
        <v>0</v>
      </c>
      <c r="HD818" s="519">
        <v>0</v>
      </c>
      <c r="HE818" s="519">
        <v>0</v>
      </c>
      <c r="HF818" s="519">
        <v>0</v>
      </c>
      <c r="HG818" s="519">
        <v>0</v>
      </c>
      <c r="HH818" s="519">
        <v>0</v>
      </c>
      <c r="HI818" s="519">
        <v>0</v>
      </c>
      <c r="HJ818" s="519">
        <v>0</v>
      </c>
      <c r="HK818" s="519">
        <v>0</v>
      </c>
      <c r="HL818" s="519">
        <v>0</v>
      </c>
      <c r="HM818" s="519">
        <v>0</v>
      </c>
      <c r="HN818" s="519">
        <v>0</v>
      </c>
      <c r="HO818" s="519">
        <v>0</v>
      </c>
      <c r="HP818" s="519">
        <v>0</v>
      </c>
      <c r="HQ818" s="519">
        <v>0</v>
      </c>
      <c r="HR818" s="519">
        <v>0</v>
      </c>
      <c r="HS818" s="519">
        <v>0</v>
      </c>
      <c r="HT818" s="519">
        <v>0</v>
      </c>
      <c r="HU818" s="519">
        <v>0</v>
      </c>
      <c r="HV818" s="519">
        <v>0</v>
      </c>
      <c r="HW818" s="519">
        <v>0</v>
      </c>
      <c r="HX818" s="519">
        <v>0</v>
      </c>
      <c r="HY818" s="519">
        <v>0</v>
      </c>
      <c r="HZ818" s="519">
        <v>0</v>
      </c>
      <c r="IA818" s="519">
        <v>0</v>
      </c>
      <c r="IB818" s="519">
        <v>0</v>
      </c>
      <c r="IC818" s="519">
        <v>0</v>
      </c>
      <c r="ID818" s="519">
        <v>0</v>
      </c>
      <c r="IE818" s="519">
        <v>0</v>
      </c>
      <c r="IF818" s="519">
        <v>0</v>
      </c>
      <c r="IG818" s="519">
        <v>0</v>
      </c>
      <c r="IH818" s="519">
        <v>0</v>
      </c>
      <c r="II818" s="519">
        <v>0</v>
      </c>
      <c r="IJ818" s="519">
        <v>0</v>
      </c>
      <c r="IK818" s="519">
        <v>0</v>
      </c>
    </row>
    <row r="819" spans="2:245" hidden="1">
      <c r="B819" s="519" t="s">
        <v>1058</v>
      </c>
      <c r="C819" s="519"/>
      <c r="D819" s="519"/>
      <c r="E819" s="519"/>
      <c r="F819" s="519">
        <v>2</v>
      </c>
      <c r="G819" s="519"/>
      <c r="H819" s="519">
        <v>20</v>
      </c>
      <c r="I819" s="519">
        <v>7</v>
      </c>
      <c r="J819" s="519" t="str">
        <f t="shared" si="39"/>
        <v>SDN10022007</v>
      </c>
      <c r="K819" s="519">
        <v>772</v>
      </c>
      <c r="M819" s="337"/>
      <c r="N819" s="519" t="s">
        <v>1063</v>
      </c>
      <c r="O819" s="519" t="s">
        <v>1060</v>
      </c>
      <c r="P819" s="519">
        <v>15</v>
      </c>
      <c r="Q819" s="521" t="str">
        <f t="shared" si="40"/>
        <v>SDN300215</v>
      </c>
      <c r="R819" s="519">
        <v>0</v>
      </c>
      <c r="S819" s="519">
        <v>95</v>
      </c>
      <c r="T819" s="519">
        <v>194</v>
      </c>
      <c r="U819" s="519">
        <v>293</v>
      </c>
      <c r="V819" s="519">
        <v>396</v>
      </c>
      <c r="W819" s="519">
        <v>501</v>
      </c>
      <c r="X819" s="519">
        <v>608</v>
      </c>
      <c r="Y819" s="519">
        <v>718</v>
      </c>
      <c r="Z819" s="519">
        <v>830</v>
      </c>
      <c r="AA819" s="519">
        <v>1260</v>
      </c>
      <c r="AB819" s="519">
        <v>1417</v>
      </c>
      <c r="AC819" s="519">
        <v>1579</v>
      </c>
      <c r="AD819" s="519">
        <v>1744</v>
      </c>
      <c r="AE819" s="519">
        <v>1914</v>
      </c>
      <c r="AF819" s="519">
        <v>2088</v>
      </c>
      <c r="AG819" s="519">
        <v>2244</v>
      </c>
      <c r="AH819" s="519">
        <v>2403</v>
      </c>
      <c r="AI819" s="519">
        <v>2568</v>
      </c>
      <c r="AJ819" s="519">
        <v>2739</v>
      </c>
      <c r="AK819" s="519">
        <v>2916</v>
      </c>
      <c r="AL819" s="519">
        <v>3101</v>
      </c>
      <c r="AM819" s="519">
        <v>3293</v>
      </c>
      <c r="AN819" s="519">
        <v>3493</v>
      </c>
      <c r="AO819" s="519">
        <v>3703</v>
      </c>
      <c r="AP819" s="519">
        <v>3924</v>
      </c>
      <c r="AQ819" s="519">
        <v>4156</v>
      </c>
      <c r="AR819" s="519">
        <v>4400</v>
      </c>
      <c r="AS819" s="519">
        <v>4657</v>
      </c>
      <c r="AT819" s="519">
        <v>4929</v>
      </c>
      <c r="AU819" s="519">
        <v>5216</v>
      </c>
      <c r="AV819" s="519">
        <v>5414</v>
      </c>
      <c r="AW819" s="519">
        <v>5626</v>
      </c>
      <c r="AX819" s="519">
        <v>5855</v>
      </c>
      <c r="AY819" s="519">
        <v>6095</v>
      </c>
      <c r="AZ819" s="519">
        <v>6351</v>
      </c>
      <c r="BA819" s="519">
        <v>6623</v>
      </c>
      <c r="BB819" s="519">
        <v>6912</v>
      </c>
      <c r="BC819" s="519">
        <v>7218</v>
      </c>
      <c r="BD819" s="519">
        <v>7542</v>
      </c>
      <c r="BE819" s="519">
        <v>7887</v>
      </c>
      <c r="BF819" s="519">
        <v>8254</v>
      </c>
      <c r="BG819" s="519">
        <v>8643</v>
      </c>
      <c r="BH819" s="519">
        <v>9062</v>
      </c>
      <c r="BI819" s="519">
        <v>9513</v>
      </c>
      <c r="BJ819" s="519">
        <v>0</v>
      </c>
      <c r="BK819" s="519">
        <v>0</v>
      </c>
      <c r="BL819" s="519">
        <v>0</v>
      </c>
      <c r="BM819" s="519">
        <v>0</v>
      </c>
      <c r="BN819" s="519">
        <v>0</v>
      </c>
      <c r="BO819" s="519">
        <v>0</v>
      </c>
      <c r="BP819" s="519">
        <v>0</v>
      </c>
      <c r="BQ819" s="519">
        <v>0</v>
      </c>
      <c r="BR819" s="519">
        <v>0</v>
      </c>
      <c r="BS819" s="519">
        <v>0</v>
      </c>
      <c r="BT819" s="519">
        <v>0</v>
      </c>
      <c r="BU819" s="519">
        <v>0</v>
      </c>
      <c r="BV819" s="519">
        <v>0</v>
      </c>
      <c r="BW819" s="519">
        <v>0</v>
      </c>
      <c r="BX819" s="519">
        <v>0</v>
      </c>
      <c r="BY819" s="519">
        <v>0</v>
      </c>
      <c r="BZ819" s="519">
        <v>0</v>
      </c>
      <c r="CA819" s="519">
        <v>0</v>
      </c>
      <c r="CB819" s="519">
        <v>0</v>
      </c>
      <c r="CC819" s="519">
        <v>0</v>
      </c>
      <c r="CD819" s="519">
        <v>0</v>
      </c>
      <c r="CE819" s="519">
        <v>0</v>
      </c>
      <c r="CF819" s="519">
        <v>0</v>
      </c>
      <c r="CG819" s="519">
        <v>0</v>
      </c>
      <c r="CH819" s="519">
        <v>0</v>
      </c>
      <c r="CI819" s="519">
        <v>0</v>
      </c>
      <c r="CJ819" s="519">
        <v>0</v>
      </c>
      <c r="CK819" s="519">
        <v>0</v>
      </c>
      <c r="CL819" s="519">
        <v>0</v>
      </c>
      <c r="CM819" s="519">
        <v>0</v>
      </c>
      <c r="CN819" s="519">
        <v>0</v>
      </c>
      <c r="CO819" s="519">
        <v>0</v>
      </c>
      <c r="CP819" s="519">
        <v>0</v>
      </c>
      <c r="CQ819" s="519">
        <v>0</v>
      </c>
      <c r="CR819" s="519">
        <v>0</v>
      </c>
      <c r="CS819" s="519">
        <v>0</v>
      </c>
      <c r="CT819" s="519">
        <v>0</v>
      </c>
      <c r="CU819" s="519">
        <v>0</v>
      </c>
      <c r="CV819" s="519">
        <v>0</v>
      </c>
      <c r="CW819" s="519">
        <v>0</v>
      </c>
      <c r="CX819" s="519">
        <v>0</v>
      </c>
      <c r="CY819" s="519">
        <v>0</v>
      </c>
      <c r="CZ819" s="519">
        <v>0</v>
      </c>
      <c r="DA819" s="519">
        <v>0</v>
      </c>
      <c r="DB819" s="519">
        <v>0</v>
      </c>
      <c r="DC819" s="519">
        <v>0</v>
      </c>
      <c r="DD819" s="519">
        <v>0</v>
      </c>
      <c r="DE819" s="519">
        <v>0</v>
      </c>
      <c r="DF819" s="519">
        <v>0</v>
      </c>
      <c r="DG819" s="519">
        <v>0</v>
      </c>
      <c r="DH819" s="519">
        <v>0</v>
      </c>
      <c r="DI819" s="519">
        <v>0</v>
      </c>
      <c r="DJ819" s="519">
        <v>0</v>
      </c>
      <c r="DK819" s="519">
        <v>0</v>
      </c>
      <c r="DL819" s="519">
        <v>0</v>
      </c>
      <c r="DM819" s="519">
        <v>0</v>
      </c>
      <c r="DN819" s="519">
        <v>0</v>
      </c>
      <c r="DO819" s="519">
        <v>0</v>
      </c>
      <c r="DP819" s="519">
        <v>0</v>
      </c>
      <c r="DQ819" s="519">
        <v>0</v>
      </c>
      <c r="DR819" s="519">
        <v>0</v>
      </c>
      <c r="DS819" s="519">
        <v>0</v>
      </c>
      <c r="DT819" s="519">
        <v>0</v>
      </c>
      <c r="DU819" s="519">
        <v>0</v>
      </c>
      <c r="DV819" s="519">
        <v>0</v>
      </c>
      <c r="DW819" s="519">
        <v>0</v>
      </c>
      <c r="DX819" s="519">
        <v>0</v>
      </c>
      <c r="DZ819" s="337"/>
      <c r="EA819" s="519" t="s">
        <v>1063</v>
      </c>
      <c r="EB819" s="519" t="s">
        <v>1060</v>
      </c>
      <c r="EC819" s="519">
        <v>15</v>
      </c>
      <c r="ED819" s="521" t="str">
        <f t="shared" si="41"/>
        <v>SDN300215</v>
      </c>
      <c r="EE819" s="519">
        <v>0</v>
      </c>
      <c r="EF819" s="519">
        <v>229</v>
      </c>
      <c r="EG819" s="519">
        <v>453</v>
      </c>
      <c r="EH819" s="519">
        <v>664</v>
      </c>
      <c r="EI819" s="519">
        <v>945</v>
      </c>
      <c r="EJ819" s="519">
        <v>1222</v>
      </c>
      <c r="EK819" s="519">
        <v>1492</v>
      </c>
      <c r="EL819" s="519">
        <v>1759</v>
      </c>
      <c r="EM819" s="519">
        <v>2021</v>
      </c>
      <c r="EN819" s="519">
        <v>2472</v>
      </c>
      <c r="EO819" s="519">
        <v>2719</v>
      </c>
      <c r="EP819" s="519">
        <v>2964</v>
      </c>
      <c r="EQ819" s="519">
        <v>3201</v>
      </c>
      <c r="ER819" s="519">
        <v>3436</v>
      </c>
      <c r="ES819" s="519">
        <v>3668</v>
      </c>
      <c r="ET819" s="519">
        <v>3856</v>
      </c>
      <c r="EU819" s="519">
        <v>4041</v>
      </c>
      <c r="EV819" s="519">
        <v>4226</v>
      </c>
      <c r="EW819" s="519">
        <v>4413</v>
      </c>
      <c r="EX819" s="519">
        <v>4599</v>
      </c>
      <c r="EY819" s="519">
        <v>4791</v>
      </c>
      <c r="EZ819" s="519">
        <v>4984</v>
      </c>
      <c r="FA819" s="519">
        <v>5180</v>
      </c>
      <c r="FB819" s="519">
        <v>5382</v>
      </c>
      <c r="FC819" s="519">
        <v>5593</v>
      </c>
      <c r="FD819" s="519">
        <v>5809</v>
      </c>
      <c r="FE819" s="519">
        <v>6033</v>
      </c>
      <c r="FF819" s="519">
        <v>6264</v>
      </c>
      <c r="FG819" s="519">
        <v>6504</v>
      </c>
      <c r="FH819" s="519">
        <v>0</v>
      </c>
      <c r="FI819" s="519">
        <v>0</v>
      </c>
      <c r="FJ819" s="519">
        <v>0</v>
      </c>
      <c r="FK819" s="519">
        <v>0</v>
      </c>
      <c r="FL819" s="519">
        <v>0</v>
      </c>
      <c r="FM819" s="519">
        <v>0</v>
      </c>
      <c r="FN819" s="519">
        <v>0</v>
      </c>
      <c r="FO819" s="519">
        <v>0</v>
      </c>
      <c r="FP819" s="519">
        <v>0</v>
      </c>
      <c r="FQ819" s="519">
        <v>0</v>
      </c>
      <c r="FR819" s="519">
        <v>0</v>
      </c>
      <c r="FS819" s="519">
        <v>0</v>
      </c>
      <c r="FT819" s="519">
        <v>0</v>
      </c>
      <c r="FU819" s="519">
        <v>0</v>
      </c>
      <c r="FV819" s="519">
        <v>0</v>
      </c>
      <c r="FW819" s="519">
        <v>0</v>
      </c>
      <c r="FX819" s="519">
        <v>0</v>
      </c>
      <c r="FY819" s="519">
        <v>0</v>
      </c>
      <c r="FZ819" s="519">
        <v>0</v>
      </c>
      <c r="GA819" s="519">
        <v>0</v>
      </c>
      <c r="GB819" s="519">
        <v>0</v>
      </c>
      <c r="GC819" s="519">
        <v>0</v>
      </c>
      <c r="GD819" s="519">
        <v>0</v>
      </c>
      <c r="GE819" s="519">
        <v>0</v>
      </c>
      <c r="GF819" s="519">
        <v>0</v>
      </c>
      <c r="GG819" s="519">
        <v>0</v>
      </c>
      <c r="GH819" s="519">
        <v>0</v>
      </c>
      <c r="GI819" s="519">
        <v>0</v>
      </c>
      <c r="GJ819" s="519">
        <v>0</v>
      </c>
      <c r="GK819" s="519">
        <v>0</v>
      </c>
      <c r="GL819" s="519">
        <v>0</v>
      </c>
      <c r="GM819" s="519">
        <v>0</v>
      </c>
      <c r="GN819" s="519">
        <v>0</v>
      </c>
      <c r="GO819" s="519">
        <v>0</v>
      </c>
      <c r="GP819" s="519">
        <v>0</v>
      </c>
      <c r="GQ819" s="519">
        <v>0</v>
      </c>
      <c r="GR819" s="519">
        <v>0</v>
      </c>
      <c r="GS819" s="519">
        <v>0</v>
      </c>
      <c r="GT819" s="519">
        <v>0</v>
      </c>
      <c r="GU819" s="519">
        <v>0</v>
      </c>
      <c r="GV819" s="519">
        <v>0</v>
      </c>
      <c r="GW819" s="519">
        <v>0</v>
      </c>
      <c r="GX819" s="519">
        <v>0</v>
      </c>
      <c r="GY819" s="519">
        <v>0</v>
      </c>
      <c r="GZ819" s="519">
        <v>0</v>
      </c>
      <c r="HA819" s="519">
        <v>0</v>
      </c>
      <c r="HB819" s="519">
        <v>0</v>
      </c>
      <c r="HC819" s="519">
        <v>0</v>
      </c>
      <c r="HD819" s="519">
        <v>0</v>
      </c>
      <c r="HE819" s="519">
        <v>0</v>
      </c>
      <c r="HF819" s="519">
        <v>0</v>
      </c>
      <c r="HG819" s="519">
        <v>0</v>
      </c>
      <c r="HH819" s="519">
        <v>0</v>
      </c>
      <c r="HI819" s="519">
        <v>0</v>
      </c>
      <c r="HJ819" s="519">
        <v>0</v>
      </c>
      <c r="HK819" s="519">
        <v>0</v>
      </c>
      <c r="HL819" s="519">
        <v>0</v>
      </c>
      <c r="HM819" s="519">
        <v>0</v>
      </c>
      <c r="HN819" s="519">
        <v>0</v>
      </c>
      <c r="HO819" s="519">
        <v>0</v>
      </c>
      <c r="HP819" s="519">
        <v>0</v>
      </c>
      <c r="HQ819" s="519">
        <v>0</v>
      </c>
      <c r="HR819" s="519">
        <v>0</v>
      </c>
      <c r="HS819" s="519">
        <v>0</v>
      </c>
      <c r="HT819" s="519">
        <v>0</v>
      </c>
      <c r="HU819" s="519">
        <v>0</v>
      </c>
      <c r="HV819" s="519">
        <v>0</v>
      </c>
      <c r="HW819" s="519">
        <v>0</v>
      </c>
      <c r="HX819" s="519">
        <v>0</v>
      </c>
      <c r="HY819" s="519">
        <v>0</v>
      </c>
      <c r="HZ819" s="519">
        <v>0</v>
      </c>
      <c r="IA819" s="519">
        <v>0</v>
      </c>
      <c r="IB819" s="519">
        <v>0</v>
      </c>
      <c r="IC819" s="519">
        <v>0</v>
      </c>
      <c r="ID819" s="519">
        <v>0</v>
      </c>
      <c r="IE819" s="519">
        <v>0</v>
      </c>
      <c r="IF819" s="519">
        <v>0</v>
      </c>
      <c r="IG819" s="519">
        <v>0</v>
      </c>
      <c r="IH819" s="519">
        <v>0</v>
      </c>
      <c r="II819" s="519">
        <v>0</v>
      </c>
      <c r="IJ819" s="519">
        <v>0</v>
      </c>
      <c r="IK819" s="519">
        <v>0</v>
      </c>
    </row>
    <row r="820" spans="2:245" hidden="1">
      <c r="B820" s="519" t="s">
        <v>1058</v>
      </c>
      <c r="C820" s="519"/>
      <c r="D820" s="519"/>
      <c r="E820" s="519"/>
      <c r="F820" s="519">
        <v>2</v>
      </c>
      <c r="G820" s="519"/>
      <c r="H820" s="519">
        <v>20</v>
      </c>
      <c r="I820" s="519">
        <v>8</v>
      </c>
      <c r="J820" s="519" t="str">
        <f t="shared" si="39"/>
        <v>SDN10022008</v>
      </c>
      <c r="K820" s="519">
        <v>772</v>
      </c>
      <c r="M820" s="337"/>
      <c r="N820" s="519" t="s">
        <v>1063</v>
      </c>
      <c r="O820" s="519" t="s">
        <v>1060</v>
      </c>
      <c r="P820" s="519">
        <v>16</v>
      </c>
      <c r="Q820" s="521" t="str">
        <f t="shared" si="40"/>
        <v>SDN300216</v>
      </c>
      <c r="R820" s="519">
        <v>0</v>
      </c>
      <c r="S820" s="519">
        <v>93</v>
      </c>
      <c r="T820" s="519">
        <v>189</v>
      </c>
      <c r="U820" s="519">
        <v>287</v>
      </c>
      <c r="V820" s="519">
        <v>387</v>
      </c>
      <c r="W820" s="519">
        <v>489</v>
      </c>
      <c r="X820" s="519">
        <v>593</v>
      </c>
      <c r="Y820" s="519">
        <v>701</v>
      </c>
      <c r="Z820" s="519">
        <v>811</v>
      </c>
      <c r="AA820" s="519">
        <v>1231</v>
      </c>
      <c r="AB820" s="519">
        <v>1384</v>
      </c>
      <c r="AC820" s="519">
        <v>1542</v>
      </c>
      <c r="AD820" s="519">
        <v>1704</v>
      </c>
      <c r="AE820" s="519">
        <v>1870</v>
      </c>
      <c r="AF820" s="519">
        <v>2041</v>
      </c>
      <c r="AG820" s="519">
        <v>2193</v>
      </c>
      <c r="AH820" s="519">
        <v>2350</v>
      </c>
      <c r="AI820" s="519">
        <v>2512</v>
      </c>
      <c r="AJ820" s="519">
        <v>2680</v>
      </c>
      <c r="AK820" s="519">
        <v>2855</v>
      </c>
      <c r="AL820" s="519">
        <v>3037</v>
      </c>
      <c r="AM820" s="519">
        <v>3227</v>
      </c>
      <c r="AN820" s="519">
        <v>3425</v>
      </c>
      <c r="AO820" s="519">
        <v>3634</v>
      </c>
      <c r="AP820" s="519">
        <v>3854</v>
      </c>
      <c r="AQ820" s="519">
        <v>4086</v>
      </c>
      <c r="AR820" s="519">
        <v>4330</v>
      </c>
      <c r="AS820" s="519">
        <v>4587</v>
      </c>
      <c r="AT820" s="519">
        <v>4858</v>
      </c>
      <c r="AU820" s="519">
        <v>5146</v>
      </c>
      <c r="AV820" s="519">
        <v>5347</v>
      </c>
      <c r="AW820" s="519">
        <v>5564</v>
      </c>
      <c r="AX820" s="519">
        <v>5793</v>
      </c>
      <c r="AY820" s="519">
        <v>6035</v>
      </c>
      <c r="AZ820" s="519">
        <v>6293</v>
      </c>
      <c r="BA820" s="519">
        <v>6567</v>
      </c>
      <c r="BB820" s="519">
        <v>6858</v>
      </c>
      <c r="BC820" s="519">
        <v>7165</v>
      </c>
      <c r="BD820" s="519">
        <v>7492</v>
      </c>
      <c r="BE820" s="519">
        <v>7840</v>
      </c>
      <c r="BF820" s="519">
        <v>8210</v>
      </c>
      <c r="BG820" s="519">
        <v>8607</v>
      </c>
      <c r="BH820" s="519">
        <v>9035</v>
      </c>
      <c r="BI820" s="519">
        <v>9496</v>
      </c>
      <c r="BJ820" s="519">
        <v>0</v>
      </c>
      <c r="BK820" s="519">
        <v>0</v>
      </c>
      <c r="BL820" s="519">
        <v>0</v>
      </c>
      <c r="BM820" s="519">
        <v>0</v>
      </c>
      <c r="BN820" s="519">
        <v>0</v>
      </c>
      <c r="BO820" s="519">
        <v>0</v>
      </c>
      <c r="BP820" s="519">
        <v>0</v>
      </c>
      <c r="BQ820" s="519">
        <v>0</v>
      </c>
      <c r="BR820" s="519">
        <v>0</v>
      </c>
      <c r="BS820" s="519">
        <v>0</v>
      </c>
      <c r="BT820" s="519">
        <v>0</v>
      </c>
      <c r="BU820" s="519">
        <v>0</v>
      </c>
      <c r="BV820" s="519">
        <v>0</v>
      </c>
      <c r="BW820" s="519">
        <v>0</v>
      </c>
      <c r="BX820" s="519">
        <v>0</v>
      </c>
      <c r="BY820" s="519">
        <v>0</v>
      </c>
      <c r="BZ820" s="519">
        <v>0</v>
      </c>
      <c r="CA820" s="519">
        <v>0</v>
      </c>
      <c r="CB820" s="519">
        <v>0</v>
      </c>
      <c r="CC820" s="519">
        <v>0</v>
      </c>
      <c r="CD820" s="519">
        <v>0</v>
      </c>
      <c r="CE820" s="519">
        <v>0</v>
      </c>
      <c r="CF820" s="519">
        <v>0</v>
      </c>
      <c r="CG820" s="519">
        <v>0</v>
      </c>
      <c r="CH820" s="519">
        <v>0</v>
      </c>
      <c r="CI820" s="519">
        <v>0</v>
      </c>
      <c r="CJ820" s="519">
        <v>0</v>
      </c>
      <c r="CK820" s="519">
        <v>0</v>
      </c>
      <c r="CL820" s="519">
        <v>0</v>
      </c>
      <c r="CM820" s="519">
        <v>0</v>
      </c>
      <c r="CN820" s="519">
        <v>0</v>
      </c>
      <c r="CO820" s="519">
        <v>0</v>
      </c>
      <c r="CP820" s="519">
        <v>0</v>
      </c>
      <c r="CQ820" s="519">
        <v>0</v>
      </c>
      <c r="CR820" s="519">
        <v>0</v>
      </c>
      <c r="CS820" s="519">
        <v>0</v>
      </c>
      <c r="CT820" s="519">
        <v>0</v>
      </c>
      <c r="CU820" s="519">
        <v>0</v>
      </c>
      <c r="CV820" s="519">
        <v>0</v>
      </c>
      <c r="CW820" s="519">
        <v>0</v>
      </c>
      <c r="CX820" s="519">
        <v>0</v>
      </c>
      <c r="CY820" s="519">
        <v>0</v>
      </c>
      <c r="CZ820" s="519">
        <v>0</v>
      </c>
      <c r="DA820" s="519">
        <v>0</v>
      </c>
      <c r="DB820" s="519">
        <v>0</v>
      </c>
      <c r="DC820" s="519">
        <v>0</v>
      </c>
      <c r="DD820" s="519">
        <v>0</v>
      </c>
      <c r="DE820" s="519">
        <v>0</v>
      </c>
      <c r="DF820" s="519">
        <v>0</v>
      </c>
      <c r="DG820" s="519">
        <v>0</v>
      </c>
      <c r="DH820" s="519">
        <v>0</v>
      </c>
      <c r="DI820" s="519">
        <v>0</v>
      </c>
      <c r="DJ820" s="519">
        <v>0</v>
      </c>
      <c r="DK820" s="519">
        <v>0</v>
      </c>
      <c r="DL820" s="519">
        <v>0</v>
      </c>
      <c r="DM820" s="519">
        <v>0</v>
      </c>
      <c r="DN820" s="519">
        <v>0</v>
      </c>
      <c r="DO820" s="519">
        <v>0</v>
      </c>
      <c r="DP820" s="519">
        <v>0</v>
      </c>
      <c r="DQ820" s="519">
        <v>0</v>
      </c>
      <c r="DR820" s="519">
        <v>0</v>
      </c>
      <c r="DS820" s="519">
        <v>0</v>
      </c>
      <c r="DT820" s="519">
        <v>0</v>
      </c>
      <c r="DU820" s="519">
        <v>0</v>
      </c>
      <c r="DV820" s="519">
        <v>0</v>
      </c>
      <c r="DW820" s="519">
        <v>0</v>
      </c>
      <c r="DX820" s="519">
        <v>0</v>
      </c>
      <c r="DZ820" s="337"/>
      <c r="EA820" s="519" t="s">
        <v>1063</v>
      </c>
      <c r="EB820" s="519" t="s">
        <v>1060</v>
      </c>
      <c r="EC820" s="519">
        <v>16</v>
      </c>
      <c r="ED820" s="521" t="str">
        <f t="shared" si="41"/>
        <v>SDN300216</v>
      </c>
      <c r="EE820" s="519">
        <v>0</v>
      </c>
      <c r="EF820" s="519">
        <v>223</v>
      </c>
      <c r="EG820" s="519">
        <v>440</v>
      </c>
      <c r="EH820" s="519">
        <v>648</v>
      </c>
      <c r="EI820" s="519">
        <v>915</v>
      </c>
      <c r="EJ820" s="519">
        <v>1182</v>
      </c>
      <c r="EK820" s="519">
        <v>1444</v>
      </c>
      <c r="EL820" s="519">
        <v>1704</v>
      </c>
      <c r="EM820" s="519">
        <v>1960</v>
      </c>
      <c r="EN820" s="519">
        <v>2404</v>
      </c>
      <c r="EO820" s="519">
        <v>2643</v>
      </c>
      <c r="EP820" s="519">
        <v>2880</v>
      </c>
      <c r="EQ820" s="519">
        <v>3112</v>
      </c>
      <c r="ER820" s="519">
        <v>3342</v>
      </c>
      <c r="ES820" s="519">
        <v>3568</v>
      </c>
      <c r="ET820" s="519">
        <v>3751</v>
      </c>
      <c r="EU820" s="519">
        <v>3932</v>
      </c>
      <c r="EV820" s="519">
        <v>4115</v>
      </c>
      <c r="EW820" s="519">
        <v>4298</v>
      </c>
      <c r="EX820" s="519">
        <v>4484</v>
      </c>
      <c r="EY820" s="519">
        <v>4672</v>
      </c>
      <c r="EZ820" s="519">
        <v>4864</v>
      </c>
      <c r="FA820" s="519">
        <v>5060</v>
      </c>
      <c r="FB820" s="519">
        <v>5264</v>
      </c>
      <c r="FC820" s="519">
        <v>5475</v>
      </c>
      <c r="FD820" s="519">
        <v>5694</v>
      </c>
      <c r="FE820" s="519">
        <v>5920</v>
      </c>
      <c r="FF820" s="519">
        <v>6154</v>
      </c>
      <c r="FG820" s="519">
        <v>6395</v>
      </c>
      <c r="FH820" s="519">
        <v>0</v>
      </c>
      <c r="FI820" s="519">
        <v>0</v>
      </c>
      <c r="FJ820" s="519">
        <v>0</v>
      </c>
      <c r="FK820" s="519">
        <v>0</v>
      </c>
      <c r="FL820" s="519">
        <v>0</v>
      </c>
      <c r="FM820" s="519">
        <v>0</v>
      </c>
      <c r="FN820" s="519">
        <v>0</v>
      </c>
      <c r="FO820" s="519">
        <v>0</v>
      </c>
      <c r="FP820" s="519">
        <v>0</v>
      </c>
      <c r="FQ820" s="519">
        <v>0</v>
      </c>
      <c r="FR820" s="519">
        <v>0</v>
      </c>
      <c r="FS820" s="519">
        <v>0</v>
      </c>
      <c r="FT820" s="519">
        <v>0</v>
      </c>
      <c r="FU820" s="519">
        <v>0</v>
      </c>
      <c r="FV820" s="519">
        <v>0</v>
      </c>
      <c r="FW820" s="519">
        <v>0</v>
      </c>
      <c r="FX820" s="519">
        <v>0</v>
      </c>
      <c r="FY820" s="519">
        <v>0</v>
      </c>
      <c r="FZ820" s="519">
        <v>0</v>
      </c>
      <c r="GA820" s="519">
        <v>0</v>
      </c>
      <c r="GB820" s="519">
        <v>0</v>
      </c>
      <c r="GC820" s="519">
        <v>0</v>
      </c>
      <c r="GD820" s="519">
        <v>0</v>
      </c>
      <c r="GE820" s="519">
        <v>0</v>
      </c>
      <c r="GF820" s="519">
        <v>0</v>
      </c>
      <c r="GG820" s="519">
        <v>0</v>
      </c>
      <c r="GH820" s="519">
        <v>0</v>
      </c>
      <c r="GI820" s="519">
        <v>0</v>
      </c>
      <c r="GJ820" s="519">
        <v>0</v>
      </c>
      <c r="GK820" s="519">
        <v>0</v>
      </c>
      <c r="GL820" s="519">
        <v>0</v>
      </c>
      <c r="GM820" s="519">
        <v>0</v>
      </c>
      <c r="GN820" s="519">
        <v>0</v>
      </c>
      <c r="GO820" s="519">
        <v>0</v>
      </c>
      <c r="GP820" s="519">
        <v>0</v>
      </c>
      <c r="GQ820" s="519">
        <v>0</v>
      </c>
      <c r="GR820" s="519">
        <v>0</v>
      </c>
      <c r="GS820" s="519">
        <v>0</v>
      </c>
      <c r="GT820" s="519">
        <v>0</v>
      </c>
      <c r="GU820" s="519">
        <v>0</v>
      </c>
      <c r="GV820" s="519">
        <v>0</v>
      </c>
      <c r="GW820" s="519">
        <v>0</v>
      </c>
      <c r="GX820" s="519">
        <v>0</v>
      </c>
      <c r="GY820" s="519">
        <v>0</v>
      </c>
      <c r="GZ820" s="519">
        <v>0</v>
      </c>
      <c r="HA820" s="519">
        <v>0</v>
      </c>
      <c r="HB820" s="519">
        <v>0</v>
      </c>
      <c r="HC820" s="519">
        <v>0</v>
      </c>
      <c r="HD820" s="519">
        <v>0</v>
      </c>
      <c r="HE820" s="519">
        <v>0</v>
      </c>
      <c r="HF820" s="519">
        <v>0</v>
      </c>
      <c r="HG820" s="519">
        <v>0</v>
      </c>
      <c r="HH820" s="519">
        <v>0</v>
      </c>
      <c r="HI820" s="519">
        <v>0</v>
      </c>
      <c r="HJ820" s="519">
        <v>0</v>
      </c>
      <c r="HK820" s="519">
        <v>0</v>
      </c>
      <c r="HL820" s="519">
        <v>0</v>
      </c>
      <c r="HM820" s="519">
        <v>0</v>
      </c>
      <c r="HN820" s="519">
        <v>0</v>
      </c>
      <c r="HO820" s="519">
        <v>0</v>
      </c>
      <c r="HP820" s="519">
        <v>0</v>
      </c>
      <c r="HQ820" s="519">
        <v>0</v>
      </c>
      <c r="HR820" s="519">
        <v>0</v>
      </c>
      <c r="HS820" s="519">
        <v>0</v>
      </c>
      <c r="HT820" s="519">
        <v>0</v>
      </c>
      <c r="HU820" s="519">
        <v>0</v>
      </c>
      <c r="HV820" s="519">
        <v>0</v>
      </c>
      <c r="HW820" s="519">
        <v>0</v>
      </c>
      <c r="HX820" s="519">
        <v>0</v>
      </c>
      <c r="HY820" s="519">
        <v>0</v>
      </c>
      <c r="HZ820" s="519">
        <v>0</v>
      </c>
      <c r="IA820" s="519">
        <v>0</v>
      </c>
      <c r="IB820" s="519">
        <v>0</v>
      </c>
      <c r="IC820" s="519">
        <v>0</v>
      </c>
      <c r="ID820" s="519">
        <v>0</v>
      </c>
      <c r="IE820" s="519">
        <v>0</v>
      </c>
      <c r="IF820" s="519">
        <v>0</v>
      </c>
      <c r="IG820" s="519">
        <v>0</v>
      </c>
      <c r="IH820" s="519">
        <v>0</v>
      </c>
      <c r="II820" s="519">
        <v>0</v>
      </c>
      <c r="IJ820" s="519">
        <v>0</v>
      </c>
      <c r="IK820" s="519">
        <v>0</v>
      </c>
    </row>
    <row r="821" spans="2:245" hidden="1">
      <c r="B821" s="519" t="s">
        <v>1058</v>
      </c>
      <c r="C821" s="519"/>
      <c r="D821" s="519"/>
      <c r="E821" s="519"/>
      <c r="F821" s="519">
        <v>2</v>
      </c>
      <c r="G821" s="519"/>
      <c r="H821" s="519">
        <v>20</v>
      </c>
      <c r="I821" s="519">
        <v>9</v>
      </c>
      <c r="J821" s="519" t="str">
        <f t="shared" si="39"/>
        <v>SDN10022009</v>
      </c>
      <c r="K821" s="519">
        <v>772</v>
      </c>
      <c r="M821" s="337"/>
      <c r="N821" s="519" t="s">
        <v>1063</v>
      </c>
      <c r="O821" s="519" t="s">
        <v>1060</v>
      </c>
      <c r="P821" s="519">
        <v>17</v>
      </c>
      <c r="Q821" s="521" t="str">
        <f t="shared" si="40"/>
        <v>SDN300217</v>
      </c>
      <c r="R821" s="519">
        <v>0</v>
      </c>
      <c r="S821" s="519">
        <v>91</v>
      </c>
      <c r="T821" s="519">
        <v>185</v>
      </c>
      <c r="U821" s="519">
        <v>280</v>
      </c>
      <c r="V821" s="519">
        <v>377</v>
      </c>
      <c r="W821" s="519">
        <v>477</v>
      </c>
      <c r="X821" s="519">
        <v>579</v>
      </c>
      <c r="Y821" s="519">
        <v>684</v>
      </c>
      <c r="Z821" s="519">
        <v>791</v>
      </c>
      <c r="AA821" s="519">
        <v>1201</v>
      </c>
      <c r="AB821" s="519">
        <v>1351</v>
      </c>
      <c r="AC821" s="519">
        <v>1505</v>
      </c>
      <c r="AD821" s="519">
        <v>1664</v>
      </c>
      <c r="AE821" s="519">
        <v>1826</v>
      </c>
      <c r="AF821" s="519">
        <v>1994</v>
      </c>
      <c r="AG821" s="519">
        <v>2143</v>
      </c>
      <c r="AH821" s="519">
        <v>2297</v>
      </c>
      <c r="AI821" s="519">
        <v>2456</v>
      </c>
      <c r="AJ821" s="519">
        <v>2622</v>
      </c>
      <c r="AK821" s="519">
        <v>2794</v>
      </c>
      <c r="AL821" s="519">
        <v>2974</v>
      </c>
      <c r="AM821" s="519">
        <v>3162</v>
      </c>
      <c r="AN821" s="519">
        <v>3359</v>
      </c>
      <c r="AO821" s="519">
        <v>3567</v>
      </c>
      <c r="AP821" s="519">
        <v>3786</v>
      </c>
      <c r="AQ821" s="519">
        <v>4016</v>
      </c>
      <c r="AR821" s="519">
        <v>4260</v>
      </c>
      <c r="AS821" s="519">
        <v>4516</v>
      </c>
      <c r="AT821" s="519">
        <v>4788</v>
      </c>
      <c r="AU821" s="519">
        <v>5076</v>
      </c>
      <c r="AV821" s="519">
        <v>5282</v>
      </c>
      <c r="AW821" s="519">
        <v>5498</v>
      </c>
      <c r="AX821" s="519">
        <v>5728</v>
      </c>
      <c r="AY821" s="519">
        <v>5973</v>
      </c>
      <c r="AZ821" s="519">
        <v>6232</v>
      </c>
      <c r="BA821" s="519">
        <v>6508</v>
      </c>
      <c r="BB821" s="519">
        <v>6799</v>
      </c>
      <c r="BC821" s="519">
        <v>7109</v>
      </c>
      <c r="BD821" s="519">
        <v>7439</v>
      </c>
      <c r="BE821" s="519">
        <v>7789</v>
      </c>
      <c r="BF821" s="519">
        <v>8165</v>
      </c>
      <c r="BG821" s="519">
        <v>8570</v>
      </c>
      <c r="BH821" s="519">
        <v>9007</v>
      </c>
      <c r="BI821" s="519">
        <v>9484</v>
      </c>
      <c r="BJ821" s="519">
        <v>0</v>
      </c>
      <c r="BK821" s="519">
        <v>0</v>
      </c>
      <c r="BL821" s="519">
        <v>0</v>
      </c>
      <c r="BM821" s="519">
        <v>0</v>
      </c>
      <c r="BN821" s="519">
        <v>0</v>
      </c>
      <c r="BO821" s="519">
        <v>0</v>
      </c>
      <c r="BP821" s="519">
        <v>0</v>
      </c>
      <c r="BQ821" s="519">
        <v>0</v>
      </c>
      <c r="BR821" s="519">
        <v>0</v>
      </c>
      <c r="BS821" s="519">
        <v>0</v>
      </c>
      <c r="BT821" s="519">
        <v>0</v>
      </c>
      <c r="BU821" s="519">
        <v>0</v>
      </c>
      <c r="BV821" s="519">
        <v>0</v>
      </c>
      <c r="BW821" s="519">
        <v>0</v>
      </c>
      <c r="BX821" s="519">
        <v>0</v>
      </c>
      <c r="BY821" s="519">
        <v>0</v>
      </c>
      <c r="BZ821" s="519">
        <v>0</v>
      </c>
      <c r="CA821" s="519">
        <v>0</v>
      </c>
      <c r="CB821" s="519">
        <v>0</v>
      </c>
      <c r="CC821" s="519">
        <v>0</v>
      </c>
      <c r="CD821" s="519">
        <v>0</v>
      </c>
      <c r="CE821" s="519">
        <v>0</v>
      </c>
      <c r="CF821" s="519">
        <v>0</v>
      </c>
      <c r="CG821" s="519">
        <v>0</v>
      </c>
      <c r="CH821" s="519">
        <v>0</v>
      </c>
      <c r="CI821" s="519">
        <v>0</v>
      </c>
      <c r="CJ821" s="519">
        <v>0</v>
      </c>
      <c r="CK821" s="519">
        <v>0</v>
      </c>
      <c r="CL821" s="519">
        <v>0</v>
      </c>
      <c r="CM821" s="519">
        <v>0</v>
      </c>
      <c r="CN821" s="519">
        <v>0</v>
      </c>
      <c r="CO821" s="519">
        <v>0</v>
      </c>
      <c r="CP821" s="519">
        <v>0</v>
      </c>
      <c r="CQ821" s="519">
        <v>0</v>
      </c>
      <c r="CR821" s="519">
        <v>0</v>
      </c>
      <c r="CS821" s="519">
        <v>0</v>
      </c>
      <c r="CT821" s="519">
        <v>0</v>
      </c>
      <c r="CU821" s="519">
        <v>0</v>
      </c>
      <c r="CV821" s="519">
        <v>0</v>
      </c>
      <c r="CW821" s="519">
        <v>0</v>
      </c>
      <c r="CX821" s="519">
        <v>0</v>
      </c>
      <c r="CY821" s="519">
        <v>0</v>
      </c>
      <c r="CZ821" s="519">
        <v>0</v>
      </c>
      <c r="DA821" s="519">
        <v>0</v>
      </c>
      <c r="DB821" s="519">
        <v>0</v>
      </c>
      <c r="DC821" s="519">
        <v>0</v>
      </c>
      <c r="DD821" s="519">
        <v>0</v>
      </c>
      <c r="DE821" s="519">
        <v>0</v>
      </c>
      <c r="DF821" s="519">
        <v>0</v>
      </c>
      <c r="DG821" s="519">
        <v>0</v>
      </c>
      <c r="DH821" s="519">
        <v>0</v>
      </c>
      <c r="DI821" s="519">
        <v>0</v>
      </c>
      <c r="DJ821" s="519">
        <v>0</v>
      </c>
      <c r="DK821" s="519">
        <v>0</v>
      </c>
      <c r="DL821" s="519">
        <v>0</v>
      </c>
      <c r="DM821" s="519">
        <v>0</v>
      </c>
      <c r="DN821" s="519">
        <v>0</v>
      </c>
      <c r="DO821" s="519">
        <v>0</v>
      </c>
      <c r="DP821" s="519">
        <v>0</v>
      </c>
      <c r="DQ821" s="519">
        <v>0</v>
      </c>
      <c r="DR821" s="519">
        <v>0</v>
      </c>
      <c r="DS821" s="519">
        <v>0</v>
      </c>
      <c r="DT821" s="519">
        <v>0</v>
      </c>
      <c r="DU821" s="519">
        <v>0</v>
      </c>
      <c r="DV821" s="519">
        <v>0</v>
      </c>
      <c r="DW821" s="519">
        <v>0</v>
      </c>
      <c r="DX821" s="519">
        <v>0</v>
      </c>
      <c r="DZ821" s="337"/>
      <c r="EA821" s="519" t="s">
        <v>1063</v>
      </c>
      <c r="EB821" s="519" t="s">
        <v>1060</v>
      </c>
      <c r="EC821" s="519">
        <v>17</v>
      </c>
      <c r="ED821" s="521" t="str">
        <f t="shared" si="41"/>
        <v>SDN300217</v>
      </c>
      <c r="EE821" s="519">
        <v>0</v>
      </c>
      <c r="EF821" s="519">
        <v>218</v>
      </c>
      <c r="EG821" s="519">
        <v>430</v>
      </c>
      <c r="EH821" s="519">
        <v>630</v>
      </c>
      <c r="EI821" s="519">
        <v>883</v>
      </c>
      <c r="EJ821" s="519">
        <v>1143</v>
      </c>
      <c r="EK821" s="519">
        <v>1398</v>
      </c>
      <c r="EL821" s="519">
        <v>1651</v>
      </c>
      <c r="EM821" s="519">
        <v>1899</v>
      </c>
      <c r="EN821" s="519">
        <v>2334</v>
      </c>
      <c r="EO821" s="519">
        <v>2568</v>
      </c>
      <c r="EP821" s="519">
        <v>2797</v>
      </c>
      <c r="EQ821" s="519">
        <v>3025</v>
      </c>
      <c r="ER821" s="519">
        <v>3246</v>
      </c>
      <c r="ES821" s="519">
        <v>3468</v>
      </c>
      <c r="ET821" s="519">
        <v>3647</v>
      </c>
      <c r="EU821" s="519">
        <v>3826</v>
      </c>
      <c r="EV821" s="519">
        <v>4005</v>
      </c>
      <c r="EW821" s="519">
        <v>4186</v>
      </c>
      <c r="EX821" s="519">
        <v>4370</v>
      </c>
      <c r="EY821" s="519">
        <v>4556</v>
      </c>
      <c r="EZ821" s="519">
        <v>4748</v>
      </c>
      <c r="FA821" s="519">
        <v>4945</v>
      </c>
      <c r="FB821" s="519">
        <v>5149</v>
      </c>
      <c r="FC821" s="519">
        <v>5363</v>
      </c>
      <c r="FD821" s="519">
        <v>5581</v>
      </c>
      <c r="FE821" s="519">
        <v>5809</v>
      </c>
      <c r="FF821" s="519">
        <v>6045</v>
      </c>
      <c r="FG821" s="519">
        <v>6291</v>
      </c>
      <c r="FH821" s="519">
        <v>0</v>
      </c>
      <c r="FI821" s="519">
        <v>0</v>
      </c>
      <c r="FJ821" s="519">
        <v>0</v>
      </c>
      <c r="FK821" s="519">
        <v>0</v>
      </c>
      <c r="FL821" s="519">
        <v>0</v>
      </c>
      <c r="FM821" s="519">
        <v>0</v>
      </c>
      <c r="FN821" s="519">
        <v>0</v>
      </c>
      <c r="FO821" s="519">
        <v>0</v>
      </c>
      <c r="FP821" s="519">
        <v>0</v>
      </c>
      <c r="FQ821" s="519">
        <v>0</v>
      </c>
      <c r="FR821" s="519">
        <v>0</v>
      </c>
      <c r="FS821" s="519">
        <v>0</v>
      </c>
      <c r="FT821" s="519">
        <v>0</v>
      </c>
      <c r="FU821" s="519">
        <v>0</v>
      </c>
      <c r="FV821" s="519">
        <v>0</v>
      </c>
      <c r="FW821" s="519">
        <v>0</v>
      </c>
      <c r="FX821" s="519">
        <v>0</v>
      </c>
      <c r="FY821" s="519">
        <v>0</v>
      </c>
      <c r="FZ821" s="519">
        <v>0</v>
      </c>
      <c r="GA821" s="519">
        <v>0</v>
      </c>
      <c r="GB821" s="519">
        <v>0</v>
      </c>
      <c r="GC821" s="519">
        <v>0</v>
      </c>
      <c r="GD821" s="519">
        <v>0</v>
      </c>
      <c r="GE821" s="519">
        <v>0</v>
      </c>
      <c r="GF821" s="519">
        <v>0</v>
      </c>
      <c r="GG821" s="519">
        <v>0</v>
      </c>
      <c r="GH821" s="519">
        <v>0</v>
      </c>
      <c r="GI821" s="519">
        <v>0</v>
      </c>
      <c r="GJ821" s="519">
        <v>0</v>
      </c>
      <c r="GK821" s="519">
        <v>0</v>
      </c>
      <c r="GL821" s="519">
        <v>0</v>
      </c>
      <c r="GM821" s="519">
        <v>0</v>
      </c>
      <c r="GN821" s="519">
        <v>0</v>
      </c>
      <c r="GO821" s="519">
        <v>0</v>
      </c>
      <c r="GP821" s="519">
        <v>0</v>
      </c>
      <c r="GQ821" s="519">
        <v>0</v>
      </c>
      <c r="GR821" s="519">
        <v>0</v>
      </c>
      <c r="GS821" s="519">
        <v>0</v>
      </c>
      <c r="GT821" s="519">
        <v>0</v>
      </c>
      <c r="GU821" s="519">
        <v>0</v>
      </c>
      <c r="GV821" s="519">
        <v>0</v>
      </c>
      <c r="GW821" s="519">
        <v>0</v>
      </c>
      <c r="GX821" s="519">
        <v>0</v>
      </c>
      <c r="GY821" s="519">
        <v>0</v>
      </c>
      <c r="GZ821" s="519">
        <v>0</v>
      </c>
      <c r="HA821" s="519">
        <v>0</v>
      </c>
      <c r="HB821" s="519">
        <v>0</v>
      </c>
      <c r="HC821" s="519">
        <v>0</v>
      </c>
      <c r="HD821" s="519">
        <v>0</v>
      </c>
      <c r="HE821" s="519">
        <v>0</v>
      </c>
      <c r="HF821" s="519">
        <v>0</v>
      </c>
      <c r="HG821" s="519">
        <v>0</v>
      </c>
      <c r="HH821" s="519">
        <v>0</v>
      </c>
      <c r="HI821" s="519">
        <v>0</v>
      </c>
      <c r="HJ821" s="519">
        <v>0</v>
      </c>
      <c r="HK821" s="519">
        <v>0</v>
      </c>
      <c r="HL821" s="519">
        <v>0</v>
      </c>
      <c r="HM821" s="519">
        <v>0</v>
      </c>
      <c r="HN821" s="519">
        <v>0</v>
      </c>
      <c r="HO821" s="519">
        <v>0</v>
      </c>
      <c r="HP821" s="519">
        <v>0</v>
      </c>
      <c r="HQ821" s="519">
        <v>0</v>
      </c>
      <c r="HR821" s="519">
        <v>0</v>
      </c>
      <c r="HS821" s="519">
        <v>0</v>
      </c>
      <c r="HT821" s="519">
        <v>0</v>
      </c>
      <c r="HU821" s="519">
        <v>0</v>
      </c>
      <c r="HV821" s="519">
        <v>0</v>
      </c>
      <c r="HW821" s="519">
        <v>0</v>
      </c>
      <c r="HX821" s="519">
        <v>0</v>
      </c>
      <c r="HY821" s="519">
        <v>0</v>
      </c>
      <c r="HZ821" s="519">
        <v>0</v>
      </c>
      <c r="IA821" s="519">
        <v>0</v>
      </c>
      <c r="IB821" s="519">
        <v>0</v>
      </c>
      <c r="IC821" s="519">
        <v>0</v>
      </c>
      <c r="ID821" s="519">
        <v>0</v>
      </c>
      <c r="IE821" s="519">
        <v>0</v>
      </c>
      <c r="IF821" s="519">
        <v>0</v>
      </c>
      <c r="IG821" s="519">
        <v>0</v>
      </c>
      <c r="IH821" s="519">
        <v>0</v>
      </c>
      <c r="II821" s="519">
        <v>0</v>
      </c>
      <c r="IJ821" s="519">
        <v>0</v>
      </c>
      <c r="IK821" s="519">
        <v>0</v>
      </c>
    </row>
    <row r="822" spans="2:245" hidden="1">
      <c r="B822" s="519" t="s">
        <v>1058</v>
      </c>
      <c r="C822" s="519"/>
      <c r="D822" s="519"/>
      <c r="E822" s="519"/>
      <c r="F822" s="519">
        <v>2</v>
      </c>
      <c r="G822" s="519"/>
      <c r="H822" s="519">
        <v>20</v>
      </c>
      <c r="I822" s="519">
        <v>10</v>
      </c>
      <c r="J822" s="519" t="str">
        <f t="shared" si="39"/>
        <v>SDN10022010</v>
      </c>
      <c r="K822" s="519">
        <v>772</v>
      </c>
      <c r="M822" s="337"/>
      <c r="N822" s="519" t="s">
        <v>1063</v>
      </c>
      <c r="O822" s="519" t="s">
        <v>1060</v>
      </c>
      <c r="P822" s="519">
        <v>18</v>
      </c>
      <c r="Q822" s="521" t="str">
        <f t="shared" si="40"/>
        <v>SDN300218</v>
      </c>
      <c r="R822" s="519">
        <v>0</v>
      </c>
      <c r="S822" s="519">
        <v>89</v>
      </c>
      <c r="T822" s="519">
        <v>180</v>
      </c>
      <c r="U822" s="519">
        <v>272</v>
      </c>
      <c r="V822" s="519">
        <v>368</v>
      </c>
      <c r="W822" s="519">
        <v>465</v>
      </c>
      <c r="X822" s="519">
        <v>565</v>
      </c>
      <c r="Y822" s="519">
        <v>667</v>
      </c>
      <c r="Z822" s="519">
        <v>771</v>
      </c>
      <c r="AA822" s="519">
        <v>1171</v>
      </c>
      <c r="AB822" s="519">
        <v>1318</v>
      </c>
      <c r="AC822" s="519">
        <v>1468</v>
      </c>
      <c r="AD822" s="519">
        <v>1623</v>
      </c>
      <c r="AE822" s="519">
        <v>1782</v>
      </c>
      <c r="AF822" s="519">
        <v>1946</v>
      </c>
      <c r="AG822" s="519">
        <v>2092</v>
      </c>
      <c r="AH822" s="519">
        <v>2244</v>
      </c>
      <c r="AI822" s="519">
        <v>2401</v>
      </c>
      <c r="AJ822" s="519">
        <v>2564</v>
      </c>
      <c r="AK822" s="519">
        <v>2733</v>
      </c>
      <c r="AL822" s="519">
        <v>2911</v>
      </c>
      <c r="AM822" s="519">
        <v>3097</v>
      </c>
      <c r="AN822" s="519">
        <v>3293</v>
      </c>
      <c r="AO822" s="519">
        <v>3500</v>
      </c>
      <c r="AP822" s="519">
        <v>3717</v>
      </c>
      <c r="AQ822" s="519">
        <v>3947</v>
      </c>
      <c r="AR822" s="519">
        <v>4189</v>
      </c>
      <c r="AS822" s="519">
        <v>4446</v>
      </c>
      <c r="AT822" s="519">
        <v>4718</v>
      </c>
      <c r="AU822" s="519">
        <v>5007</v>
      </c>
      <c r="AV822" s="519">
        <v>5212</v>
      </c>
      <c r="AW822" s="519">
        <v>5429</v>
      </c>
      <c r="AX822" s="519">
        <v>5661</v>
      </c>
      <c r="AY822" s="519">
        <v>5907</v>
      </c>
      <c r="AZ822" s="519">
        <v>6167</v>
      </c>
      <c r="BA822" s="519">
        <v>6443</v>
      </c>
      <c r="BB822" s="519">
        <v>6736</v>
      </c>
      <c r="BC822" s="519">
        <v>7048</v>
      </c>
      <c r="BD822" s="519">
        <v>7379</v>
      </c>
      <c r="BE822" s="519">
        <v>7735</v>
      </c>
      <c r="BF822" s="519">
        <v>8118</v>
      </c>
      <c r="BG822" s="519">
        <v>8531</v>
      </c>
      <c r="BH822" s="519">
        <v>8982</v>
      </c>
      <c r="BI822" s="519">
        <v>9470</v>
      </c>
      <c r="BJ822" s="519">
        <v>0</v>
      </c>
      <c r="BK822" s="519">
        <v>0</v>
      </c>
      <c r="BL822" s="519">
        <v>0</v>
      </c>
      <c r="BM822" s="519">
        <v>0</v>
      </c>
      <c r="BN822" s="519">
        <v>0</v>
      </c>
      <c r="BO822" s="519">
        <v>0</v>
      </c>
      <c r="BP822" s="519">
        <v>0</v>
      </c>
      <c r="BQ822" s="519">
        <v>0</v>
      </c>
      <c r="BR822" s="519">
        <v>0</v>
      </c>
      <c r="BS822" s="519">
        <v>0</v>
      </c>
      <c r="BT822" s="519">
        <v>0</v>
      </c>
      <c r="BU822" s="519">
        <v>0</v>
      </c>
      <c r="BV822" s="519">
        <v>0</v>
      </c>
      <c r="BW822" s="519">
        <v>0</v>
      </c>
      <c r="BX822" s="519">
        <v>0</v>
      </c>
      <c r="BY822" s="519">
        <v>0</v>
      </c>
      <c r="BZ822" s="519">
        <v>0</v>
      </c>
      <c r="CA822" s="519">
        <v>0</v>
      </c>
      <c r="CB822" s="519">
        <v>0</v>
      </c>
      <c r="CC822" s="519">
        <v>0</v>
      </c>
      <c r="CD822" s="519">
        <v>0</v>
      </c>
      <c r="CE822" s="519">
        <v>0</v>
      </c>
      <c r="CF822" s="519">
        <v>0</v>
      </c>
      <c r="CG822" s="519">
        <v>0</v>
      </c>
      <c r="CH822" s="519">
        <v>0</v>
      </c>
      <c r="CI822" s="519">
        <v>0</v>
      </c>
      <c r="CJ822" s="519">
        <v>0</v>
      </c>
      <c r="CK822" s="519">
        <v>0</v>
      </c>
      <c r="CL822" s="519">
        <v>0</v>
      </c>
      <c r="CM822" s="519">
        <v>0</v>
      </c>
      <c r="CN822" s="519">
        <v>0</v>
      </c>
      <c r="CO822" s="519">
        <v>0</v>
      </c>
      <c r="CP822" s="519">
        <v>0</v>
      </c>
      <c r="CQ822" s="519">
        <v>0</v>
      </c>
      <c r="CR822" s="519">
        <v>0</v>
      </c>
      <c r="CS822" s="519">
        <v>0</v>
      </c>
      <c r="CT822" s="519">
        <v>0</v>
      </c>
      <c r="CU822" s="519">
        <v>0</v>
      </c>
      <c r="CV822" s="519">
        <v>0</v>
      </c>
      <c r="CW822" s="519">
        <v>0</v>
      </c>
      <c r="CX822" s="519">
        <v>0</v>
      </c>
      <c r="CY822" s="519">
        <v>0</v>
      </c>
      <c r="CZ822" s="519">
        <v>0</v>
      </c>
      <c r="DA822" s="519">
        <v>0</v>
      </c>
      <c r="DB822" s="519">
        <v>0</v>
      </c>
      <c r="DC822" s="519">
        <v>0</v>
      </c>
      <c r="DD822" s="519">
        <v>0</v>
      </c>
      <c r="DE822" s="519">
        <v>0</v>
      </c>
      <c r="DF822" s="519">
        <v>0</v>
      </c>
      <c r="DG822" s="519">
        <v>0</v>
      </c>
      <c r="DH822" s="519">
        <v>0</v>
      </c>
      <c r="DI822" s="519">
        <v>0</v>
      </c>
      <c r="DJ822" s="519">
        <v>0</v>
      </c>
      <c r="DK822" s="519">
        <v>0</v>
      </c>
      <c r="DL822" s="519">
        <v>0</v>
      </c>
      <c r="DM822" s="519">
        <v>0</v>
      </c>
      <c r="DN822" s="519">
        <v>0</v>
      </c>
      <c r="DO822" s="519">
        <v>0</v>
      </c>
      <c r="DP822" s="519">
        <v>0</v>
      </c>
      <c r="DQ822" s="519">
        <v>0</v>
      </c>
      <c r="DR822" s="519">
        <v>0</v>
      </c>
      <c r="DS822" s="519">
        <v>0</v>
      </c>
      <c r="DT822" s="519">
        <v>0</v>
      </c>
      <c r="DU822" s="519">
        <v>0</v>
      </c>
      <c r="DV822" s="519">
        <v>0</v>
      </c>
      <c r="DW822" s="519">
        <v>0</v>
      </c>
      <c r="DX822" s="519">
        <v>0</v>
      </c>
      <c r="DZ822" s="337"/>
      <c r="EA822" s="519" t="s">
        <v>1063</v>
      </c>
      <c r="EB822" s="519" t="s">
        <v>1060</v>
      </c>
      <c r="EC822" s="519">
        <v>18</v>
      </c>
      <c r="ED822" s="521" t="str">
        <f t="shared" si="41"/>
        <v>SDN300218</v>
      </c>
      <c r="EE822" s="519">
        <v>0</v>
      </c>
      <c r="EF822" s="519">
        <v>213</v>
      </c>
      <c r="EG822" s="519">
        <v>417</v>
      </c>
      <c r="EH822" s="519">
        <v>610</v>
      </c>
      <c r="EI822" s="519">
        <v>851</v>
      </c>
      <c r="EJ822" s="519">
        <v>1104</v>
      </c>
      <c r="EK822" s="519">
        <v>1352</v>
      </c>
      <c r="EL822" s="519">
        <v>1597</v>
      </c>
      <c r="EM822" s="519">
        <v>1836</v>
      </c>
      <c r="EN822" s="519">
        <v>2265</v>
      </c>
      <c r="EO822" s="519">
        <v>2492</v>
      </c>
      <c r="EP822" s="519">
        <v>2714</v>
      </c>
      <c r="EQ822" s="519">
        <v>2935</v>
      </c>
      <c r="ER822" s="519">
        <v>3152</v>
      </c>
      <c r="ES822" s="519">
        <v>3369</v>
      </c>
      <c r="ET822" s="519">
        <v>3543</v>
      </c>
      <c r="EU822" s="519">
        <v>3720</v>
      </c>
      <c r="EV822" s="519">
        <v>3898</v>
      </c>
      <c r="EW822" s="519">
        <v>4076</v>
      </c>
      <c r="EX822" s="519">
        <v>4256</v>
      </c>
      <c r="EY822" s="519">
        <v>4442</v>
      </c>
      <c r="EZ822" s="519">
        <v>4633</v>
      </c>
      <c r="FA822" s="519">
        <v>4831</v>
      </c>
      <c r="FB822" s="519">
        <v>5037</v>
      </c>
      <c r="FC822" s="519">
        <v>5249</v>
      </c>
      <c r="FD822" s="519">
        <v>5471</v>
      </c>
      <c r="FE822" s="519">
        <v>5699</v>
      </c>
      <c r="FF822" s="519">
        <v>5938</v>
      </c>
      <c r="FG822" s="519">
        <v>6187</v>
      </c>
      <c r="FH822" s="519">
        <v>0</v>
      </c>
      <c r="FI822" s="519">
        <v>0</v>
      </c>
      <c r="FJ822" s="519">
        <v>0</v>
      </c>
      <c r="FK822" s="519">
        <v>0</v>
      </c>
      <c r="FL822" s="519">
        <v>0</v>
      </c>
      <c r="FM822" s="519">
        <v>0</v>
      </c>
      <c r="FN822" s="519">
        <v>0</v>
      </c>
      <c r="FO822" s="519">
        <v>0</v>
      </c>
      <c r="FP822" s="519">
        <v>0</v>
      </c>
      <c r="FQ822" s="519">
        <v>0</v>
      </c>
      <c r="FR822" s="519">
        <v>0</v>
      </c>
      <c r="FS822" s="519">
        <v>0</v>
      </c>
      <c r="FT822" s="519">
        <v>0</v>
      </c>
      <c r="FU822" s="519">
        <v>0</v>
      </c>
      <c r="FV822" s="519">
        <v>0</v>
      </c>
      <c r="FW822" s="519">
        <v>0</v>
      </c>
      <c r="FX822" s="519">
        <v>0</v>
      </c>
      <c r="FY822" s="519">
        <v>0</v>
      </c>
      <c r="FZ822" s="519">
        <v>0</v>
      </c>
      <c r="GA822" s="519">
        <v>0</v>
      </c>
      <c r="GB822" s="519">
        <v>0</v>
      </c>
      <c r="GC822" s="519">
        <v>0</v>
      </c>
      <c r="GD822" s="519">
        <v>0</v>
      </c>
      <c r="GE822" s="519">
        <v>0</v>
      </c>
      <c r="GF822" s="519">
        <v>0</v>
      </c>
      <c r="GG822" s="519">
        <v>0</v>
      </c>
      <c r="GH822" s="519">
        <v>0</v>
      </c>
      <c r="GI822" s="519">
        <v>0</v>
      </c>
      <c r="GJ822" s="519">
        <v>0</v>
      </c>
      <c r="GK822" s="519">
        <v>0</v>
      </c>
      <c r="GL822" s="519">
        <v>0</v>
      </c>
      <c r="GM822" s="519">
        <v>0</v>
      </c>
      <c r="GN822" s="519">
        <v>0</v>
      </c>
      <c r="GO822" s="519">
        <v>0</v>
      </c>
      <c r="GP822" s="519">
        <v>0</v>
      </c>
      <c r="GQ822" s="519">
        <v>0</v>
      </c>
      <c r="GR822" s="519">
        <v>0</v>
      </c>
      <c r="GS822" s="519">
        <v>0</v>
      </c>
      <c r="GT822" s="519">
        <v>0</v>
      </c>
      <c r="GU822" s="519">
        <v>0</v>
      </c>
      <c r="GV822" s="519">
        <v>0</v>
      </c>
      <c r="GW822" s="519">
        <v>0</v>
      </c>
      <c r="GX822" s="519">
        <v>0</v>
      </c>
      <c r="GY822" s="519">
        <v>0</v>
      </c>
      <c r="GZ822" s="519">
        <v>0</v>
      </c>
      <c r="HA822" s="519">
        <v>0</v>
      </c>
      <c r="HB822" s="519">
        <v>0</v>
      </c>
      <c r="HC822" s="519">
        <v>0</v>
      </c>
      <c r="HD822" s="519">
        <v>0</v>
      </c>
      <c r="HE822" s="519">
        <v>0</v>
      </c>
      <c r="HF822" s="519">
        <v>0</v>
      </c>
      <c r="HG822" s="519">
        <v>0</v>
      </c>
      <c r="HH822" s="519">
        <v>0</v>
      </c>
      <c r="HI822" s="519">
        <v>0</v>
      </c>
      <c r="HJ822" s="519">
        <v>0</v>
      </c>
      <c r="HK822" s="519">
        <v>0</v>
      </c>
      <c r="HL822" s="519">
        <v>0</v>
      </c>
      <c r="HM822" s="519">
        <v>0</v>
      </c>
      <c r="HN822" s="519">
        <v>0</v>
      </c>
      <c r="HO822" s="519">
        <v>0</v>
      </c>
      <c r="HP822" s="519">
        <v>0</v>
      </c>
      <c r="HQ822" s="519">
        <v>0</v>
      </c>
      <c r="HR822" s="519">
        <v>0</v>
      </c>
      <c r="HS822" s="519">
        <v>0</v>
      </c>
      <c r="HT822" s="519">
        <v>0</v>
      </c>
      <c r="HU822" s="519">
        <v>0</v>
      </c>
      <c r="HV822" s="519">
        <v>0</v>
      </c>
      <c r="HW822" s="519">
        <v>0</v>
      </c>
      <c r="HX822" s="519">
        <v>0</v>
      </c>
      <c r="HY822" s="519">
        <v>0</v>
      </c>
      <c r="HZ822" s="519">
        <v>0</v>
      </c>
      <c r="IA822" s="519">
        <v>0</v>
      </c>
      <c r="IB822" s="519">
        <v>0</v>
      </c>
      <c r="IC822" s="519">
        <v>0</v>
      </c>
      <c r="ID822" s="519">
        <v>0</v>
      </c>
      <c r="IE822" s="519">
        <v>0</v>
      </c>
      <c r="IF822" s="519">
        <v>0</v>
      </c>
      <c r="IG822" s="519">
        <v>0</v>
      </c>
      <c r="IH822" s="519">
        <v>0</v>
      </c>
      <c r="II822" s="519">
        <v>0</v>
      </c>
      <c r="IJ822" s="519">
        <v>0</v>
      </c>
      <c r="IK822" s="519">
        <v>0</v>
      </c>
    </row>
    <row r="823" spans="2:245" hidden="1">
      <c r="B823" s="519" t="s">
        <v>1058</v>
      </c>
      <c r="C823" s="519"/>
      <c r="D823" s="519"/>
      <c r="E823" s="519"/>
      <c r="F823" s="519">
        <v>2</v>
      </c>
      <c r="G823" s="519"/>
      <c r="H823" s="519">
        <v>21</v>
      </c>
      <c r="I823" s="519">
        <v>1</v>
      </c>
      <c r="J823" s="519" t="str">
        <f t="shared" si="39"/>
        <v>SDN10022101</v>
      </c>
      <c r="K823" s="519">
        <v>965</v>
      </c>
      <c r="M823" s="337"/>
      <c r="N823" s="519" t="s">
        <v>1063</v>
      </c>
      <c r="O823" s="519" t="s">
        <v>1060</v>
      </c>
      <c r="P823" s="519">
        <v>19</v>
      </c>
      <c r="Q823" s="521" t="str">
        <f t="shared" si="40"/>
        <v>SDN300219</v>
      </c>
      <c r="R823" s="519">
        <v>0</v>
      </c>
      <c r="S823" s="519">
        <v>86</v>
      </c>
      <c r="T823" s="519">
        <v>175</v>
      </c>
      <c r="U823" s="519">
        <v>266</v>
      </c>
      <c r="V823" s="519">
        <v>358</v>
      </c>
      <c r="W823" s="519">
        <v>453</v>
      </c>
      <c r="X823" s="519">
        <v>550</v>
      </c>
      <c r="Y823" s="519">
        <v>650</v>
      </c>
      <c r="Z823" s="519">
        <v>752</v>
      </c>
      <c r="AA823" s="519">
        <v>1141</v>
      </c>
      <c r="AB823" s="519">
        <v>1284</v>
      </c>
      <c r="AC823" s="519">
        <v>1431</v>
      </c>
      <c r="AD823" s="519">
        <v>1582</v>
      </c>
      <c r="AE823" s="519">
        <v>1738</v>
      </c>
      <c r="AF823" s="519">
        <v>1898</v>
      </c>
      <c r="AG823" s="519">
        <v>2041</v>
      </c>
      <c r="AH823" s="519">
        <v>2190</v>
      </c>
      <c r="AI823" s="519">
        <v>2344</v>
      </c>
      <c r="AJ823" s="519">
        <v>2504</v>
      </c>
      <c r="AK823" s="519">
        <v>2672</v>
      </c>
      <c r="AL823" s="519">
        <v>2847</v>
      </c>
      <c r="AM823" s="519">
        <v>3032</v>
      </c>
      <c r="AN823" s="519">
        <v>3226</v>
      </c>
      <c r="AO823" s="519">
        <v>3431</v>
      </c>
      <c r="AP823" s="519">
        <v>3648</v>
      </c>
      <c r="AQ823" s="519">
        <v>3877</v>
      </c>
      <c r="AR823" s="519">
        <v>4119</v>
      </c>
      <c r="AS823" s="519">
        <v>4375</v>
      </c>
      <c r="AT823" s="519">
        <v>4647</v>
      </c>
      <c r="AU823" s="519">
        <v>4933</v>
      </c>
      <c r="AV823" s="519">
        <v>5139</v>
      </c>
      <c r="AW823" s="519">
        <v>5357</v>
      </c>
      <c r="AX823" s="519">
        <v>5589</v>
      </c>
      <c r="AY823" s="519">
        <v>5836</v>
      </c>
      <c r="AZ823" s="519">
        <v>6096</v>
      </c>
      <c r="BA823" s="519">
        <v>6373</v>
      </c>
      <c r="BB823" s="519">
        <v>6667</v>
      </c>
      <c r="BC823" s="519">
        <v>6980</v>
      </c>
      <c r="BD823" s="519">
        <v>7316</v>
      </c>
      <c r="BE823" s="519">
        <v>7677</v>
      </c>
      <c r="BF823" s="519">
        <v>8067</v>
      </c>
      <c r="BG823" s="519">
        <v>8493</v>
      </c>
      <c r="BH823" s="519">
        <v>8953</v>
      </c>
      <c r="BI823" s="519">
        <v>9453</v>
      </c>
      <c r="BJ823" s="519">
        <v>0</v>
      </c>
      <c r="BK823" s="519">
        <v>0</v>
      </c>
      <c r="BL823" s="519">
        <v>0</v>
      </c>
      <c r="BM823" s="519">
        <v>0</v>
      </c>
      <c r="BN823" s="519">
        <v>0</v>
      </c>
      <c r="BO823" s="519">
        <v>0</v>
      </c>
      <c r="BP823" s="519">
        <v>0</v>
      </c>
      <c r="BQ823" s="519">
        <v>0</v>
      </c>
      <c r="BR823" s="519">
        <v>0</v>
      </c>
      <c r="BS823" s="519">
        <v>0</v>
      </c>
      <c r="BT823" s="519">
        <v>0</v>
      </c>
      <c r="BU823" s="519">
        <v>0</v>
      </c>
      <c r="BV823" s="519">
        <v>0</v>
      </c>
      <c r="BW823" s="519">
        <v>0</v>
      </c>
      <c r="BX823" s="519">
        <v>0</v>
      </c>
      <c r="BY823" s="519">
        <v>0</v>
      </c>
      <c r="BZ823" s="519">
        <v>0</v>
      </c>
      <c r="CA823" s="519">
        <v>0</v>
      </c>
      <c r="CB823" s="519">
        <v>0</v>
      </c>
      <c r="CC823" s="519">
        <v>0</v>
      </c>
      <c r="CD823" s="519">
        <v>0</v>
      </c>
      <c r="CE823" s="519">
        <v>0</v>
      </c>
      <c r="CF823" s="519">
        <v>0</v>
      </c>
      <c r="CG823" s="519">
        <v>0</v>
      </c>
      <c r="CH823" s="519">
        <v>0</v>
      </c>
      <c r="CI823" s="519">
        <v>0</v>
      </c>
      <c r="CJ823" s="519">
        <v>0</v>
      </c>
      <c r="CK823" s="519">
        <v>0</v>
      </c>
      <c r="CL823" s="519">
        <v>0</v>
      </c>
      <c r="CM823" s="519">
        <v>0</v>
      </c>
      <c r="CN823" s="519">
        <v>0</v>
      </c>
      <c r="CO823" s="519">
        <v>0</v>
      </c>
      <c r="CP823" s="519">
        <v>0</v>
      </c>
      <c r="CQ823" s="519">
        <v>0</v>
      </c>
      <c r="CR823" s="519">
        <v>0</v>
      </c>
      <c r="CS823" s="519">
        <v>0</v>
      </c>
      <c r="CT823" s="519">
        <v>0</v>
      </c>
      <c r="CU823" s="519">
        <v>0</v>
      </c>
      <c r="CV823" s="519">
        <v>0</v>
      </c>
      <c r="CW823" s="519">
        <v>0</v>
      </c>
      <c r="CX823" s="519">
        <v>0</v>
      </c>
      <c r="CY823" s="519">
        <v>0</v>
      </c>
      <c r="CZ823" s="519">
        <v>0</v>
      </c>
      <c r="DA823" s="519">
        <v>0</v>
      </c>
      <c r="DB823" s="519">
        <v>0</v>
      </c>
      <c r="DC823" s="519">
        <v>0</v>
      </c>
      <c r="DD823" s="519">
        <v>0</v>
      </c>
      <c r="DE823" s="519">
        <v>0</v>
      </c>
      <c r="DF823" s="519">
        <v>0</v>
      </c>
      <c r="DG823" s="519">
        <v>0</v>
      </c>
      <c r="DH823" s="519">
        <v>0</v>
      </c>
      <c r="DI823" s="519">
        <v>0</v>
      </c>
      <c r="DJ823" s="519">
        <v>0</v>
      </c>
      <c r="DK823" s="519">
        <v>0</v>
      </c>
      <c r="DL823" s="519">
        <v>0</v>
      </c>
      <c r="DM823" s="519">
        <v>0</v>
      </c>
      <c r="DN823" s="519">
        <v>0</v>
      </c>
      <c r="DO823" s="519">
        <v>0</v>
      </c>
      <c r="DP823" s="519">
        <v>0</v>
      </c>
      <c r="DQ823" s="519">
        <v>0</v>
      </c>
      <c r="DR823" s="519">
        <v>0</v>
      </c>
      <c r="DS823" s="519">
        <v>0</v>
      </c>
      <c r="DT823" s="519">
        <v>0</v>
      </c>
      <c r="DU823" s="519">
        <v>0</v>
      </c>
      <c r="DV823" s="519">
        <v>0</v>
      </c>
      <c r="DW823" s="519">
        <v>0</v>
      </c>
      <c r="DX823" s="519">
        <v>0</v>
      </c>
      <c r="DZ823" s="337"/>
      <c r="EA823" s="519" t="s">
        <v>1063</v>
      </c>
      <c r="EB823" s="519" t="s">
        <v>1060</v>
      </c>
      <c r="EC823" s="519">
        <v>19</v>
      </c>
      <c r="ED823" s="521" t="str">
        <f t="shared" si="41"/>
        <v>SDN300219</v>
      </c>
      <c r="EE823" s="519">
        <v>0</v>
      </c>
      <c r="EF823" s="519">
        <v>205</v>
      </c>
      <c r="EG823" s="519">
        <v>403</v>
      </c>
      <c r="EH823" s="519">
        <v>594</v>
      </c>
      <c r="EI823" s="519">
        <v>818</v>
      </c>
      <c r="EJ823" s="519">
        <v>1064</v>
      </c>
      <c r="EK823" s="519">
        <v>1303</v>
      </c>
      <c r="EL823" s="519">
        <v>1542</v>
      </c>
      <c r="EM823" s="519">
        <v>1775</v>
      </c>
      <c r="EN823" s="519">
        <v>2194</v>
      </c>
      <c r="EO823" s="519">
        <v>2414</v>
      </c>
      <c r="EP823" s="519">
        <v>2631</v>
      </c>
      <c r="EQ823" s="519">
        <v>2845</v>
      </c>
      <c r="ER823" s="519">
        <v>3058</v>
      </c>
      <c r="ES823" s="519">
        <v>3267</v>
      </c>
      <c r="ET823" s="519">
        <v>3439</v>
      </c>
      <c r="EU823" s="519">
        <v>3612</v>
      </c>
      <c r="EV823" s="519">
        <v>3786</v>
      </c>
      <c r="EW823" s="519">
        <v>3961</v>
      </c>
      <c r="EX823" s="519">
        <v>4142</v>
      </c>
      <c r="EY823" s="519">
        <v>4326</v>
      </c>
      <c r="EZ823" s="519">
        <v>4518</v>
      </c>
      <c r="FA823" s="519">
        <v>4716</v>
      </c>
      <c r="FB823" s="519">
        <v>4922</v>
      </c>
      <c r="FC823" s="519">
        <v>5136</v>
      </c>
      <c r="FD823" s="519">
        <v>5359</v>
      </c>
      <c r="FE823" s="519">
        <v>5590</v>
      </c>
      <c r="FF823" s="519">
        <v>5829</v>
      </c>
      <c r="FG823" s="519">
        <v>6081</v>
      </c>
      <c r="FH823" s="519">
        <v>0</v>
      </c>
      <c r="FI823" s="519">
        <v>0</v>
      </c>
      <c r="FJ823" s="519">
        <v>0</v>
      </c>
      <c r="FK823" s="519">
        <v>0</v>
      </c>
      <c r="FL823" s="519">
        <v>0</v>
      </c>
      <c r="FM823" s="519">
        <v>0</v>
      </c>
      <c r="FN823" s="519">
        <v>0</v>
      </c>
      <c r="FO823" s="519">
        <v>0</v>
      </c>
      <c r="FP823" s="519">
        <v>0</v>
      </c>
      <c r="FQ823" s="519">
        <v>0</v>
      </c>
      <c r="FR823" s="519">
        <v>0</v>
      </c>
      <c r="FS823" s="519">
        <v>0</v>
      </c>
      <c r="FT823" s="519">
        <v>0</v>
      </c>
      <c r="FU823" s="519">
        <v>0</v>
      </c>
      <c r="FV823" s="519">
        <v>0</v>
      </c>
      <c r="FW823" s="519">
        <v>0</v>
      </c>
      <c r="FX823" s="519">
        <v>0</v>
      </c>
      <c r="FY823" s="519">
        <v>0</v>
      </c>
      <c r="FZ823" s="519">
        <v>0</v>
      </c>
      <c r="GA823" s="519">
        <v>0</v>
      </c>
      <c r="GB823" s="519">
        <v>0</v>
      </c>
      <c r="GC823" s="519">
        <v>0</v>
      </c>
      <c r="GD823" s="519">
        <v>0</v>
      </c>
      <c r="GE823" s="519">
        <v>0</v>
      </c>
      <c r="GF823" s="519">
        <v>0</v>
      </c>
      <c r="GG823" s="519">
        <v>0</v>
      </c>
      <c r="GH823" s="519">
        <v>0</v>
      </c>
      <c r="GI823" s="519">
        <v>0</v>
      </c>
      <c r="GJ823" s="519">
        <v>0</v>
      </c>
      <c r="GK823" s="519">
        <v>0</v>
      </c>
      <c r="GL823" s="519">
        <v>0</v>
      </c>
      <c r="GM823" s="519">
        <v>0</v>
      </c>
      <c r="GN823" s="519">
        <v>0</v>
      </c>
      <c r="GO823" s="519">
        <v>0</v>
      </c>
      <c r="GP823" s="519">
        <v>0</v>
      </c>
      <c r="GQ823" s="519">
        <v>0</v>
      </c>
      <c r="GR823" s="519">
        <v>0</v>
      </c>
      <c r="GS823" s="519">
        <v>0</v>
      </c>
      <c r="GT823" s="519">
        <v>0</v>
      </c>
      <c r="GU823" s="519">
        <v>0</v>
      </c>
      <c r="GV823" s="519">
        <v>0</v>
      </c>
      <c r="GW823" s="519">
        <v>0</v>
      </c>
      <c r="GX823" s="519">
        <v>0</v>
      </c>
      <c r="GY823" s="519">
        <v>0</v>
      </c>
      <c r="GZ823" s="519">
        <v>0</v>
      </c>
      <c r="HA823" s="519">
        <v>0</v>
      </c>
      <c r="HB823" s="519">
        <v>0</v>
      </c>
      <c r="HC823" s="519">
        <v>0</v>
      </c>
      <c r="HD823" s="519">
        <v>0</v>
      </c>
      <c r="HE823" s="519">
        <v>0</v>
      </c>
      <c r="HF823" s="519">
        <v>0</v>
      </c>
      <c r="HG823" s="519">
        <v>0</v>
      </c>
      <c r="HH823" s="519">
        <v>0</v>
      </c>
      <c r="HI823" s="519">
        <v>0</v>
      </c>
      <c r="HJ823" s="519">
        <v>0</v>
      </c>
      <c r="HK823" s="519">
        <v>0</v>
      </c>
      <c r="HL823" s="519">
        <v>0</v>
      </c>
      <c r="HM823" s="519">
        <v>0</v>
      </c>
      <c r="HN823" s="519">
        <v>0</v>
      </c>
      <c r="HO823" s="519">
        <v>0</v>
      </c>
      <c r="HP823" s="519">
        <v>0</v>
      </c>
      <c r="HQ823" s="519">
        <v>0</v>
      </c>
      <c r="HR823" s="519">
        <v>0</v>
      </c>
      <c r="HS823" s="519">
        <v>0</v>
      </c>
      <c r="HT823" s="519">
        <v>0</v>
      </c>
      <c r="HU823" s="519">
        <v>0</v>
      </c>
      <c r="HV823" s="519">
        <v>0</v>
      </c>
      <c r="HW823" s="519">
        <v>0</v>
      </c>
      <c r="HX823" s="519">
        <v>0</v>
      </c>
      <c r="HY823" s="519">
        <v>0</v>
      </c>
      <c r="HZ823" s="519">
        <v>0</v>
      </c>
      <c r="IA823" s="519">
        <v>0</v>
      </c>
      <c r="IB823" s="519">
        <v>0</v>
      </c>
      <c r="IC823" s="519">
        <v>0</v>
      </c>
      <c r="ID823" s="519">
        <v>0</v>
      </c>
      <c r="IE823" s="519">
        <v>0</v>
      </c>
      <c r="IF823" s="519">
        <v>0</v>
      </c>
      <c r="IG823" s="519">
        <v>0</v>
      </c>
      <c r="IH823" s="519">
        <v>0</v>
      </c>
      <c r="II823" s="519">
        <v>0</v>
      </c>
      <c r="IJ823" s="519">
        <v>0</v>
      </c>
      <c r="IK823" s="519">
        <v>0</v>
      </c>
    </row>
    <row r="824" spans="2:245" hidden="1">
      <c r="B824" s="519" t="s">
        <v>1058</v>
      </c>
      <c r="C824" s="519"/>
      <c r="D824" s="519"/>
      <c r="E824" s="519"/>
      <c r="F824" s="519">
        <v>2</v>
      </c>
      <c r="G824" s="519"/>
      <c r="H824" s="519">
        <v>21</v>
      </c>
      <c r="I824" s="519">
        <v>2</v>
      </c>
      <c r="J824" s="519" t="str">
        <f t="shared" si="39"/>
        <v>SDN10022102</v>
      </c>
      <c r="K824" s="519">
        <v>965</v>
      </c>
      <c r="M824" s="337"/>
      <c r="N824" s="519" t="s">
        <v>1063</v>
      </c>
      <c r="O824" s="519" t="s">
        <v>1060</v>
      </c>
      <c r="P824" s="519">
        <v>20</v>
      </c>
      <c r="Q824" s="521" t="str">
        <f t="shared" si="40"/>
        <v>SDN300220</v>
      </c>
      <c r="R824" s="519">
        <v>0</v>
      </c>
      <c r="S824" s="519">
        <v>84</v>
      </c>
      <c r="T824" s="519">
        <v>170</v>
      </c>
      <c r="U824" s="519">
        <v>258</v>
      </c>
      <c r="V824" s="519">
        <v>348</v>
      </c>
      <c r="W824" s="519">
        <v>440</v>
      </c>
      <c r="X824" s="519">
        <v>535</v>
      </c>
      <c r="Y824" s="519">
        <v>632</v>
      </c>
      <c r="Z824" s="519">
        <v>731</v>
      </c>
      <c r="AA824" s="519">
        <v>1110</v>
      </c>
      <c r="AB824" s="519">
        <v>1250</v>
      </c>
      <c r="AC824" s="519">
        <v>1393</v>
      </c>
      <c r="AD824" s="519">
        <v>1540</v>
      </c>
      <c r="AE824" s="519">
        <v>1692</v>
      </c>
      <c r="AF824" s="519">
        <v>1849</v>
      </c>
      <c r="AG824" s="519">
        <v>1990</v>
      </c>
      <c r="AH824" s="519">
        <v>2135</v>
      </c>
      <c r="AI824" s="519">
        <v>2286</v>
      </c>
      <c r="AJ824" s="519">
        <v>2444</v>
      </c>
      <c r="AK824" s="519">
        <v>2609</v>
      </c>
      <c r="AL824" s="519">
        <v>2783</v>
      </c>
      <c r="AM824" s="519">
        <v>2965</v>
      </c>
      <c r="AN824" s="519">
        <v>3158</v>
      </c>
      <c r="AO824" s="519">
        <v>3361</v>
      </c>
      <c r="AP824" s="519">
        <v>3576</v>
      </c>
      <c r="AQ824" s="519">
        <v>3804</v>
      </c>
      <c r="AR824" s="519">
        <v>4045</v>
      </c>
      <c r="AS824" s="519">
        <v>4301</v>
      </c>
      <c r="AT824" s="519">
        <v>4570</v>
      </c>
      <c r="AU824" s="519">
        <v>4853</v>
      </c>
      <c r="AV824" s="519">
        <v>5060</v>
      </c>
      <c r="AW824" s="519">
        <v>5279</v>
      </c>
      <c r="AX824" s="519">
        <v>5511</v>
      </c>
      <c r="AY824" s="519">
        <v>5756</v>
      </c>
      <c r="AZ824" s="519">
        <v>6017</v>
      </c>
      <c r="BA824" s="519">
        <v>6294</v>
      </c>
      <c r="BB824" s="519">
        <v>6589</v>
      </c>
      <c r="BC824" s="519">
        <v>6905</v>
      </c>
      <c r="BD824" s="519">
        <v>7246</v>
      </c>
      <c r="BE824" s="519">
        <v>7613</v>
      </c>
      <c r="BF824" s="519">
        <v>8014</v>
      </c>
      <c r="BG824" s="519">
        <v>8447</v>
      </c>
      <c r="BH824" s="519">
        <v>8918</v>
      </c>
      <c r="BI824" s="519">
        <v>9432</v>
      </c>
      <c r="BJ824" s="519">
        <v>0</v>
      </c>
      <c r="BK824" s="519">
        <v>0</v>
      </c>
      <c r="BL824" s="519">
        <v>0</v>
      </c>
      <c r="BM824" s="519">
        <v>0</v>
      </c>
      <c r="BN824" s="519">
        <v>0</v>
      </c>
      <c r="BO824" s="519">
        <v>0</v>
      </c>
      <c r="BP824" s="519">
        <v>0</v>
      </c>
      <c r="BQ824" s="519">
        <v>0</v>
      </c>
      <c r="BR824" s="519">
        <v>0</v>
      </c>
      <c r="BS824" s="519">
        <v>0</v>
      </c>
      <c r="BT824" s="519">
        <v>0</v>
      </c>
      <c r="BU824" s="519">
        <v>0</v>
      </c>
      <c r="BV824" s="519">
        <v>0</v>
      </c>
      <c r="BW824" s="519">
        <v>0</v>
      </c>
      <c r="BX824" s="519">
        <v>0</v>
      </c>
      <c r="BY824" s="519">
        <v>0</v>
      </c>
      <c r="BZ824" s="519">
        <v>0</v>
      </c>
      <c r="CA824" s="519">
        <v>0</v>
      </c>
      <c r="CB824" s="519">
        <v>0</v>
      </c>
      <c r="CC824" s="519">
        <v>0</v>
      </c>
      <c r="CD824" s="519">
        <v>0</v>
      </c>
      <c r="CE824" s="519">
        <v>0</v>
      </c>
      <c r="CF824" s="519">
        <v>0</v>
      </c>
      <c r="CG824" s="519">
        <v>0</v>
      </c>
      <c r="CH824" s="519">
        <v>0</v>
      </c>
      <c r="CI824" s="519">
        <v>0</v>
      </c>
      <c r="CJ824" s="519">
        <v>0</v>
      </c>
      <c r="CK824" s="519">
        <v>0</v>
      </c>
      <c r="CL824" s="519">
        <v>0</v>
      </c>
      <c r="CM824" s="519">
        <v>0</v>
      </c>
      <c r="CN824" s="519">
        <v>0</v>
      </c>
      <c r="CO824" s="519">
        <v>0</v>
      </c>
      <c r="CP824" s="519">
        <v>0</v>
      </c>
      <c r="CQ824" s="519">
        <v>0</v>
      </c>
      <c r="CR824" s="519">
        <v>0</v>
      </c>
      <c r="CS824" s="519">
        <v>0</v>
      </c>
      <c r="CT824" s="519">
        <v>0</v>
      </c>
      <c r="CU824" s="519">
        <v>0</v>
      </c>
      <c r="CV824" s="519">
        <v>0</v>
      </c>
      <c r="CW824" s="519">
        <v>0</v>
      </c>
      <c r="CX824" s="519">
        <v>0</v>
      </c>
      <c r="CY824" s="519">
        <v>0</v>
      </c>
      <c r="CZ824" s="519">
        <v>0</v>
      </c>
      <c r="DA824" s="519">
        <v>0</v>
      </c>
      <c r="DB824" s="519">
        <v>0</v>
      </c>
      <c r="DC824" s="519">
        <v>0</v>
      </c>
      <c r="DD824" s="519">
        <v>0</v>
      </c>
      <c r="DE824" s="519">
        <v>0</v>
      </c>
      <c r="DF824" s="519">
        <v>0</v>
      </c>
      <c r="DG824" s="519">
        <v>0</v>
      </c>
      <c r="DH824" s="519">
        <v>0</v>
      </c>
      <c r="DI824" s="519">
        <v>0</v>
      </c>
      <c r="DJ824" s="519">
        <v>0</v>
      </c>
      <c r="DK824" s="519">
        <v>0</v>
      </c>
      <c r="DL824" s="519">
        <v>0</v>
      </c>
      <c r="DM824" s="519">
        <v>0</v>
      </c>
      <c r="DN824" s="519">
        <v>0</v>
      </c>
      <c r="DO824" s="519">
        <v>0</v>
      </c>
      <c r="DP824" s="519">
        <v>0</v>
      </c>
      <c r="DQ824" s="519">
        <v>0</v>
      </c>
      <c r="DR824" s="519">
        <v>0</v>
      </c>
      <c r="DS824" s="519">
        <v>0</v>
      </c>
      <c r="DT824" s="519">
        <v>0</v>
      </c>
      <c r="DU824" s="519">
        <v>0</v>
      </c>
      <c r="DV824" s="519">
        <v>0</v>
      </c>
      <c r="DW824" s="519">
        <v>0</v>
      </c>
      <c r="DX824" s="519">
        <v>0</v>
      </c>
      <c r="DZ824" s="337"/>
      <c r="EA824" s="519" t="s">
        <v>1063</v>
      </c>
      <c r="EB824" s="519" t="s">
        <v>1060</v>
      </c>
      <c r="EC824" s="519">
        <v>20</v>
      </c>
      <c r="ED824" s="521" t="str">
        <f t="shared" si="41"/>
        <v>SDN300220</v>
      </c>
      <c r="EE824" s="519">
        <v>0</v>
      </c>
      <c r="EF824" s="519">
        <v>199</v>
      </c>
      <c r="EG824" s="519">
        <v>390</v>
      </c>
      <c r="EH824" s="519">
        <v>573</v>
      </c>
      <c r="EI824" s="519">
        <v>786</v>
      </c>
      <c r="EJ824" s="519">
        <v>1023</v>
      </c>
      <c r="EK824" s="519">
        <v>1255</v>
      </c>
      <c r="EL824" s="519">
        <v>1485</v>
      </c>
      <c r="EM824" s="519">
        <v>1710</v>
      </c>
      <c r="EN824" s="519">
        <v>2123</v>
      </c>
      <c r="EO824" s="519">
        <v>2338</v>
      </c>
      <c r="EP824" s="519">
        <v>2548</v>
      </c>
      <c r="EQ824" s="519">
        <v>2755</v>
      </c>
      <c r="ER824" s="519">
        <v>2961</v>
      </c>
      <c r="ES824" s="519">
        <v>3167</v>
      </c>
      <c r="ET824" s="519">
        <v>3336</v>
      </c>
      <c r="EU824" s="519">
        <v>3505</v>
      </c>
      <c r="EV824" s="519">
        <v>3675</v>
      </c>
      <c r="EW824" s="519">
        <v>3849</v>
      </c>
      <c r="EX824" s="519">
        <v>4027</v>
      </c>
      <c r="EY824" s="519">
        <v>4213</v>
      </c>
      <c r="EZ824" s="519">
        <v>4402</v>
      </c>
      <c r="FA824" s="519">
        <v>4601</v>
      </c>
      <c r="FB824" s="519">
        <v>4806</v>
      </c>
      <c r="FC824" s="519">
        <v>5020</v>
      </c>
      <c r="FD824" s="519">
        <v>5245</v>
      </c>
      <c r="FE824" s="519">
        <v>5477</v>
      </c>
      <c r="FF824" s="519">
        <v>5720</v>
      </c>
      <c r="FG824" s="519">
        <v>5968</v>
      </c>
      <c r="FH824" s="519">
        <v>0</v>
      </c>
      <c r="FI824" s="519">
        <v>0</v>
      </c>
      <c r="FJ824" s="519">
        <v>0</v>
      </c>
      <c r="FK824" s="519">
        <v>0</v>
      </c>
      <c r="FL824" s="519">
        <v>0</v>
      </c>
      <c r="FM824" s="519">
        <v>0</v>
      </c>
      <c r="FN824" s="519">
        <v>0</v>
      </c>
      <c r="FO824" s="519">
        <v>0</v>
      </c>
      <c r="FP824" s="519">
        <v>0</v>
      </c>
      <c r="FQ824" s="519">
        <v>0</v>
      </c>
      <c r="FR824" s="519">
        <v>0</v>
      </c>
      <c r="FS824" s="519">
        <v>0</v>
      </c>
      <c r="FT824" s="519">
        <v>0</v>
      </c>
      <c r="FU824" s="519">
        <v>0</v>
      </c>
      <c r="FV824" s="519">
        <v>0</v>
      </c>
      <c r="FW824" s="519">
        <v>0</v>
      </c>
      <c r="FX824" s="519">
        <v>0</v>
      </c>
      <c r="FY824" s="519">
        <v>0</v>
      </c>
      <c r="FZ824" s="519">
        <v>0</v>
      </c>
      <c r="GA824" s="519">
        <v>0</v>
      </c>
      <c r="GB824" s="519">
        <v>0</v>
      </c>
      <c r="GC824" s="519">
        <v>0</v>
      </c>
      <c r="GD824" s="519">
        <v>0</v>
      </c>
      <c r="GE824" s="519">
        <v>0</v>
      </c>
      <c r="GF824" s="519">
        <v>0</v>
      </c>
      <c r="GG824" s="519">
        <v>0</v>
      </c>
      <c r="GH824" s="519">
        <v>0</v>
      </c>
      <c r="GI824" s="519">
        <v>0</v>
      </c>
      <c r="GJ824" s="519">
        <v>0</v>
      </c>
      <c r="GK824" s="519">
        <v>0</v>
      </c>
      <c r="GL824" s="519">
        <v>0</v>
      </c>
      <c r="GM824" s="519">
        <v>0</v>
      </c>
      <c r="GN824" s="519">
        <v>0</v>
      </c>
      <c r="GO824" s="519">
        <v>0</v>
      </c>
      <c r="GP824" s="519">
        <v>0</v>
      </c>
      <c r="GQ824" s="519">
        <v>0</v>
      </c>
      <c r="GR824" s="519">
        <v>0</v>
      </c>
      <c r="GS824" s="519">
        <v>0</v>
      </c>
      <c r="GT824" s="519">
        <v>0</v>
      </c>
      <c r="GU824" s="519">
        <v>0</v>
      </c>
      <c r="GV824" s="519">
        <v>0</v>
      </c>
      <c r="GW824" s="519">
        <v>0</v>
      </c>
      <c r="GX824" s="519">
        <v>0</v>
      </c>
      <c r="GY824" s="519">
        <v>0</v>
      </c>
      <c r="GZ824" s="519">
        <v>0</v>
      </c>
      <c r="HA824" s="519">
        <v>0</v>
      </c>
      <c r="HB824" s="519">
        <v>0</v>
      </c>
      <c r="HC824" s="519">
        <v>0</v>
      </c>
      <c r="HD824" s="519">
        <v>0</v>
      </c>
      <c r="HE824" s="519">
        <v>0</v>
      </c>
      <c r="HF824" s="519">
        <v>0</v>
      </c>
      <c r="HG824" s="519">
        <v>0</v>
      </c>
      <c r="HH824" s="519">
        <v>0</v>
      </c>
      <c r="HI824" s="519">
        <v>0</v>
      </c>
      <c r="HJ824" s="519">
        <v>0</v>
      </c>
      <c r="HK824" s="519">
        <v>0</v>
      </c>
      <c r="HL824" s="519">
        <v>0</v>
      </c>
      <c r="HM824" s="519">
        <v>0</v>
      </c>
      <c r="HN824" s="519">
        <v>0</v>
      </c>
      <c r="HO824" s="519">
        <v>0</v>
      </c>
      <c r="HP824" s="519">
        <v>0</v>
      </c>
      <c r="HQ824" s="519">
        <v>0</v>
      </c>
      <c r="HR824" s="519">
        <v>0</v>
      </c>
      <c r="HS824" s="519">
        <v>0</v>
      </c>
      <c r="HT824" s="519">
        <v>0</v>
      </c>
      <c r="HU824" s="519">
        <v>0</v>
      </c>
      <c r="HV824" s="519">
        <v>0</v>
      </c>
      <c r="HW824" s="519">
        <v>0</v>
      </c>
      <c r="HX824" s="519">
        <v>0</v>
      </c>
      <c r="HY824" s="519">
        <v>0</v>
      </c>
      <c r="HZ824" s="519">
        <v>0</v>
      </c>
      <c r="IA824" s="519">
        <v>0</v>
      </c>
      <c r="IB824" s="519">
        <v>0</v>
      </c>
      <c r="IC824" s="519">
        <v>0</v>
      </c>
      <c r="ID824" s="519">
        <v>0</v>
      </c>
      <c r="IE824" s="519">
        <v>0</v>
      </c>
      <c r="IF824" s="519">
        <v>0</v>
      </c>
      <c r="IG824" s="519">
        <v>0</v>
      </c>
      <c r="IH824" s="519">
        <v>0</v>
      </c>
      <c r="II824" s="519">
        <v>0</v>
      </c>
      <c r="IJ824" s="519">
        <v>0</v>
      </c>
      <c r="IK824" s="519">
        <v>0</v>
      </c>
    </row>
    <row r="825" spans="2:245" hidden="1">
      <c r="B825" s="519" t="s">
        <v>1058</v>
      </c>
      <c r="C825" s="519"/>
      <c r="D825" s="519"/>
      <c r="E825" s="519"/>
      <c r="F825" s="519">
        <v>2</v>
      </c>
      <c r="G825" s="519"/>
      <c r="H825" s="519">
        <v>21</v>
      </c>
      <c r="I825" s="519">
        <v>3</v>
      </c>
      <c r="J825" s="519" t="str">
        <f t="shared" si="39"/>
        <v>SDN10022103</v>
      </c>
      <c r="K825" s="519">
        <v>965</v>
      </c>
      <c r="M825" s="337"/>
      <c r="N825" s="519" t="s">
        <v>1063</v>
      </c>
      <c r="O825" s="519" t="s">
        <v>1060</v>
      </c>
      <c r="P825" s="519">
        <v>21</v>
      </c>
      <c r="Q825" s="521" t="str">
        <f t="shared" si="40"/>
        <v>SDN300221</v>
      </c>
      <c r="R825" s="519">
        <v>0</v>
      </c>
      <c r="S825" s="519">
        <v>82</v>
      </c>
      <c r="T825" s="519">
        <v>165</v>
      </c>
      <c r="U825" s="519">
        <v>251</v>
      </c>
      <c r="V825" s="519">
        <v>338</v>
      </c>
      <c r="W825" s="519">
        <v>428</v>
      </c>
      <c r="X825" s="519">
        <v>519</v>
      </c>
      <c r="Y825" s="519">
        <v>613</v>
      </c>
      <c r="Z825" s="519">
        <v>710</v>
      </c>
      <c r="AA825" s="519">
        <v>1078</v>
      </c>
      <c r="AB825" s="519">
        <v>1213</v>
      </c>
      <c r="AC825" s="519">
        <v>1353</v>
      </c>
      <c r="AD825" s="519">
        <v>1496</v>
      </c>
      <c r="AE825" s="519">
        <v>1644</v>
      </c>
      <c r="AF825" s="519">
        <v>1798</v>
      </c>
      <c r="AG825" s="519">
        <v>1935</v>
      </c>
      <c r="AH825" s="519">
        <v>2077</v>
      </c>
      <c r="AI825" s="519">
        <v>2226</v>
      </c>
      <c r="AJ825" s="519">
        <v>2381</v>
      </c>
      <c r="AK825" s="519">
        <v>2544</v>
      </c>
      <c r="AL825" s="519">
        <v>2715</v>
      </c>
      <c r="AM825" s="519">
        <v>2895</v>
      </c>
      <c r="AN825" s="519">
        <v>3085</v>
      </c>
      <c r="AO825" s="519">
        <v>3286</v>
      </c>
      <c r="AP825" s="519">
        <v>3500</v>
      </c>
      <c r="AQ825" s="519">
        <v>3726</v>
      </c>
      <c r="AR825" s="519">
        <v>3966</v>
      </c>
      <c r="AS825" s="519">
        <v>4218</v>
      </c>
      <c r="AT825" s="519">
        <v>4484</v>
      </c>
      <c r="AU825" s="519">
        <v>4765</v>
      </c>
      <c r="AV825" s="519">
        <v>4970</v>
      </c>
      <c r="AW825" s="519">
        <v>5189</v>
      </c>
      <c r="AX825" s="519">
        <v>5419</v>
      </c>
      <c r="AY825" s="519">
        <v>5664</v>
      </c>
      <c r="AZ825" s="519">
        <v>5925</v>
      </c>
      <c r="BA825" s="519">
        <v>6201</v>
      </c>
      <c r="BB825" s="519">
        <v>6498</v>
      </c>
      <c r="BC825" s="519">
        <v>6818</v>
      </c>
      <c r="BD825" s="519">
        <v>7162</v>
      </c>
      <c r="BE825" s="519">
        <v>7539</v>
      </c>
      <c r="BF825" s="519">
        <v>7945</v>
      </c>
      <c r="BG825" s="519">
        <v>8387</v>
      </c>
      <c r="BH825" s="519">
        <v>8869</v>
      </c>
      <c r="BI825" s="519">
        <v>9402</v>
      </c>
      <c r="BJ825" s="519">
        <v>0</v>
      </c>
      <c r="BK825" s="519">
        <v>0</v>
      </c>
      <c r="BL825" s="519">
        <v>0</v>
      </c>
      <c r="BM825" s="519">
        <v>0</v>
      </c>
      <c r="BN825" s="519">
        <v>0</v>
      </c>
      <c r="BO825" s="519">
        <v>0</v>
      </c>
      <c r="BP825" s="519">
        <v>0</v>
      </c>
      <c r="BQ825" s="519">
        <v>0</v>
      </c>
      <c r="BR825" s="519">
        <v>0</v>
      </c>
      <c r="BS825" s="519">
        <v>0</v>
      </c>
      <c r="BT825" s="519">
        <v>0</v>
      </c>
      <c r="BU825" s="519">
        <v>0</v>
      </c>
      <c r="BV825" s="519">
        <v>0</v>
      </c>
      <c r="BW825" s="519">
        <v>0</v>
      </c>
      <c r="BX825" s="519">
        <v>0</v>
      </c>
      <c r="BY825" s="519">
        <v>0</v>
      </c>
      <c r="BZ825" s="519">
        <v>0</v>
      </c>
      <c r="CA825" s="519">
        <v>0</v>
      </c>
      <c r="CB825" s="519">
        <v>0</v>
      </c>
      <c r="CC825" s="519">
        <v>0</v>
      </c>
      <c r="CD825" s="519">
        <v>0</v>
      </c>
      <c r="CE825" s="519">
        <v>0</v>
      </c>
      <c r="CF825" s="519">
        <v>0</v>
      </c>
      <c r="CG825" s="519">
        <v>0</v>
      </c>
      <c r="CH825" s="519">
        <v>0</v>
      </c>
      <c r="CI825" s="519">
        <v>0</v>
      </c>
      <c r="CJ825" s="519">
        <v>0</v>
      </c>
      <c r="CK825" s="519">
        <v>0</v>
      </c>
      <c r="CL825" s="519">
        <v>0</v>
      </c>
      <c r="CM825" s="519">
        <v>0</v>
      </c>
      <c r="CN825" s="519">
        <v>0</v>
      </c>
      <c r="CO825" s="519">
        <v>0</v>
      </c>
      <c r="CP825" s="519">
        <v>0</v>
      </c>
      <c r="CQ825" s="519">
        <v>0</v>
      </c>
      <c r="CR825" s="519">
        <v>0</v>
      </c>
      <c r="CS825" s="519">
        <v>0</v>
      </c>
      <c r="CT825" s="519">
        <v>0</v>
      </c>
      <c r="CU825" s="519">
        <v>0</v>
      </c>
      <c r="CV825" s="519">
        <v>0</v>
      </c>
      <c r="CW825" s="519">
        <v>0</v>
      </c>
      <c r="CX825" s="519">
        <v>0</v>
      </c>
      <c r="CY825" s="519">
        <v>0</v>
      </c>
      <c r="CZ825" s="519">
        <v>0</v>
      </c>
      <c r="DA825" s="519">
        <v>0</v>
      </c>
      <c r="DB825" s="519">
        <v>0</v>
      </c>
      <c r="DC825" s="519">
        <v>0</v>
      </c>
      <c r="DD825" s="519">
        <v>0</v>
      </c>
      <c r="DE825" s="519">
        <v>0</v>
      </c>
      <c r="DF825" s="519">
        <v>0</v>
      </c>
      <c r="DG825" s="519">
        <v>0</v>
      </c>
      <c r="DH825" s="519">
        <v>0</v>
      </c>
      <c r="DI825" s="519">
        <v>0</v>
      </c>
      <c r="DJ825" s="519">
        <v>0</v>
      </c>
      <c r="DK825" s="519">
        <v>0</v>
      </c>
      <c r="DL825" s="519">
        <v>0</v>
      </c>
      <c r="DM825" s="519">
        <v>0</v>
      </c>
      <c r="DN825" s="519">
        <v>0</v>
      </c>
      <c r="DO825" s="519">
        <v>0</v>
      </c>
      <c r="DP825" s="519">
        <v>0</v>
      </c>
      <c r="DQ825" s="519">
        <v>0</v>
      </c>
      <c r="DR825" s="519">
        <v>0</v>
      </c>
      <c r="DS825" s="519">
        <v>0</v>
      </c>
      <c r="DT825" s="519">
        <v>0</v>
      </c>
      <c r="DU825" s="519">
        <v>0</v>
      </c>
      <c r="DV825" s="519">
        <v>0</v>
      </c>
      <c r="DW825" s="519">
        <v>0</v>
      </c>
      <c r="DX825" s="519">
        <v>0</v>
      </c>
      <c r="DZ825" s="337"/>
      <c r="EA825" s="519" t="s">
        <v>1063</v>
      </c>
      <c r="EB825" s="519" t="s">
        <v>1060</v>
      </c>
      <c r="EC825" s="519">
        <v>21</v>
      </c>
      <c r="ED825" s="521" t="str">
        <f t="shared" si="41"/>
        <v>SDN300221</v>
      </c>
      <c r="EE825" s="519">
        <v>0</v>
      </c>
      <c r="EF825" s="519">
        <v>194</v>
      </c>
      <c r="EG825" s="519">
        <v>377</v>
      </c>
      <c r="EH825" s="519">
        <v>555</v>
      </c>
      <c r="EI825" s="519">
        <v>754</v>
      </c>
      <c r="EJ825" s="519">
        <v>982</v>
      </c>
      <c r="EK825" s="519">
        <v>1205</v>
      </c>
      <c r="EL825" s="519">
        <v>1427</v>
      </c>
      <c r="EM825" s="519">
        <v>1646</v>
      </c>
      <c r="EN825" s="519">
        <v>2051</v>
      </c>
      <c r="EO825" s="519">
        <v>2255</v>
      </c>
      <c r="EP825" s="519">
        <v>2461</v>
      </c>
      <c r="EQ825" s="519">
        <v>2661</v>
      </c>
      <c r="ER825" s="519">
        <v>2862</v>
      </c>
      <c r="ES825" s="519">
        <v>3063</v>
      </c>
      <c r="ET825" s="519">
        <v>3228</v>
      </c>
      <c r="EU825" s="519">
        <v>3393</v>
      </c>
      <c r="EV825" s="519">
        <v>3562</v>
      </c>
      <c r="EW825" s="519">
        <v>3734</v>
      </c>
      <c r="EX825" s="519">
        <v>3912</v>
      </c>
      <c r="EY825" s="519">
        <v>4094</v>
      </c>
      <c r="EZ825" s="519">
        <v>4283</v>
      </c>
      <c r="FA825" s="519">
        <v>4480</v>
      </c>
      <c r="FB825" s="519">
        <v>4685</v>
      </c>
      <c r="FC825" s="519">
        <v>4901</v>
      </c>
      <c r="FD825" s="519">
        <v>5124</v>
      </c>
      <c r="FE825" s="519">
        <v>5358</v>
      </c>
      <c r="FF825" s="519">
        <v>5597</v>
      </c>
      <c r="FG825" s="519">
        <v>5844</v>
      </c>
      <c r="FH825" s="519">
        <v>0</v>
      </c>
      <c r="FI825" s="519">
        <v>0</v>
      </c>
      <c r="FJ825" s="519">
        <v>0</v>
      </c>
      <c r="FK825" s="519">
        <v>0</v>
      </c>
      <c r="FL825" s="519">
        <v>0</v>
      </c>
      <c r="FM825" s="519">
        <v>0</v>
      </c>
      <c r="FN825" s="519">
        <v>0</v>
      </c>
      <c r="FO825" s="519">
        <v>0</v>
      </c>
      <c r="FP825" s="519">
        <v>0</v>
      </c>
      <c r="FQ825" s="519">
        <v>0</v>
      </c>
      <c r="FR825" s="519">
        <v>0</v>
      </c>
      <c r="FS825" s="519">
        <v>0</v>
      </c>
      <c r="FT825" s="519">
        <v>0</v>
      </c>
      <c r="FU825" s="519">
        <v>0</v>
      </c>
      <c r="FV825" s="519">
        <v>0</v>
      </c>
      <c r="FW825" s="519">
        <v>0</v>
      </c>
      <c r="FX825" s="519">
        <v>0</v>
      </c>
      <c r="FY825" s="519">
        <v>0</v>
      </c>
      <c r="FZ825" s="519">
        <v>0</v>
      </c>
      <c r="GA825" s="519">
        <v>0</v>
      </c>
      <c r="GB825" s="519">
        <v>0</v>
      </c>
      <c r="GC825" s="519">
        <v>0</v>
      </c>
      <c r="GD825" s="519">
        <v>0</v>
      </c>
      <c r="GE825" s="519">
        <v>0</v>
      </c>
      <c r="GF825" s="519">
        <v>0</v>
      </c>
      <c r="GG825" s="519">
        <v>0</v>
      </c>
      <c r="GH825" s="519">
        <v>0</v>
      </c>
      <c r="GI825" s="519">
        <v>0</v>
      </c>
      <c r="GJ825" s="519">
        <v>0</v>
      </c>
      <c r="GK825" s="519">
        <v>0</v>
      </c>
      <c r="GL825" s="519">
        <v>0</v>
      </c>
      <c r="GM825" s="519">
        <v>0</v>
      </c>
      <c r="GN825" s="519">
        <v>0</v>
      </c>
      <c r="GO825" s="519">
        <v>0</v>
      </c>
      <c r="GP825" s="519">
        <v>0</v>
      </c>
      <c r="GQ825" s="519">
        <v>0</v>
      </c>
      <c r="GR825" s="519">
        <v>0</v>
      </c>
      <c r="GS825" s="519">
        <v>0</v>
      </c>
      <c r="GT825" s="519">
        <v>0</v>
      </c>
      <c r="GU825" s="519">
        <v>0</v>
      </c>
      <c r="GV825" s="519">
        <v>0</v>
      </c>
      <c r="GW825" s="519">
        <v>0</v>
      </c>
      <c r="GX825" s="519">
        <v>0</v>
      </c>
      <c r="GY825" s="519">
        <v>0</v>
      </c>
      <c r="GZ825" s="519">
        <v>0</v>
      </c>
      <c r="HA825" s="519">
        <v>0</v>
      </c>
      <c r="HB825" s="519">
        <v>0</v>
      </c>
      <c r="HC825" s="519">
        <v>0</v>
      </c>
      <c r="HD825" s="519">
        <v>0</v>
      </c>
      <c r="HE825" s="519">
        <v>0</v>
      </c>
      <c r="HF825" s="519">
        <v>0</v>
      </c>
      <c r="HG825" s="519">
        <v>0</v>
      </c>
      <c r="HH825" s="519">
        <v>0</v>
      </c>
      <c r="HI825" s="519">
        <v>0</v>
      </c>
      <c r="HJ825" s="519">
        <v>0</v>
      </c>
      <c r="HK825" s="519">
        <v>0</v>
      </c>
      <c r="HL825" s="519">
        <v>0</v>
      </c>
      <c r="HM825" s="519">
        <v>0</v>
      </c>
      <c r="HN825" s="519">
        <v>0</v>
      </c>
      <c r="HO825" s="519">
        <v>0</v>
      </c>
      <c r="HP825" s="519">
        <v>0</v>
      </c>
      <c r="HQ825" s="519">
        <v>0</v>
      </c>
      <c r="HR825" s="519">
        <v>0</v>
      </c>
      <c r="HS825" s="519">
        <v>0</v>
      </c>
      <c r="HT825" s="519">
        <v>0</v>
      </c>
      <c r="HU825" s="519">
        <v>0</v>
      </c>
      <c r="HV825" s="519">
        <v>0</v>
      </c>
      <c r="HW825" s="519">
        <v>0</v>
      </c>
      <c r="HX825" s="519">
        <v>0</v>
      </c>
      <c r="HY825" s="519">
        <v>0</v>
      </c>
      <c r="HZ825" s="519">
        <v>0</v>
      </c>
      <c r="IA825" s="519">
        <v>0</v>
      </c>
      <c r="IB825" s="519">
        <v>0</v>
      </c>
      <c r="IC825" s="519">
        <v>0</v>
      </c>
      <c r="ID825" s="519">
        <v>0</v>
      </c>
      <c r="IE825" s="519">
        <v>0</v>
      </c>
      <c r="IF825" s="519">
        <v>0</v>
      </c>
      <c r="IG825" s="519">
        <v>0</v>
      </c>
      <c r="IH825" s="519">
        <v>0</v>
      </c>
      <c r="II825" s="519">
        <v>0</v>
      </c>
      <c r="IJ825" s="519">
        <v>0</v>
      </c>
      <c r="IK825" s="519">
        <v>0</v>
      </c>
    </row>
    <row r="826" spans="2:245" hidden="1">
      <c r="B826" s="519" t="s">
        <v>1058</v>
      </c>
      <c r="C826" s="519"/>
      <c r="D826" s="519"/>
      <c r="E826" s="519"/>
      <c r="F826" s="519">
        <v>2</v>
      </c>
      <c r="G826" s="519"/>
      <c r="H826" s="519">
        <v>21</v>
      </c>
      <c r="I826" s="519">
        <v>4</v>
      </c>
      <c r="J826" s="519" t="str">
        <f t="shared" si="39"/>
        <v>SDN10022104</v>
      </c>
      <c r="K826" s="519">
        <v>965</v>
      </c>
      <c r="M826" s="337"/>
      <c r="N826" s="519" t="s">
        <v>1063</v>
      </c>
      <c r="O826" s="519" t="s">
        <v>1060</v>
      </c>
      <c r="P826" s="519">
        <v>22</v>
      </c>
      <c r="Q826" s="521" t="str">
        <f t="shared" si="40"/>
        <v>SDN300222</v>
      </c>
      <c r="R826" s="519">
        <v>0</v>
      </c>
      <c r="S826" s="519">
        <v>79</v>
      </c>
      <c r="T826" s="519">
        <v>160</v>
      </c>
      <c r="U826" s="519">
        <v>243</v>
      </c>
      <c r="V826" s="519">
        <v>328</v>
      </c>
      <c r="W826" s="519">
        <v>414</v>
      </c>
      <c r="X826" s="519">
        <v>503</v>
      </c>
      <c r="Y826" s="519">
        <v>594</v>
      </c>
      <c r="Z826" s="519">
        <v>688</v>
      </c>
      <c r="AA826" s="519">
        <v>1045</v>
      </c>
      <c r="AB826" s="519">
        <v>1177</v>
      </c>
      <c r="AC826" s="519">
        <v>1313</v>
      </c>
      <c r="AD826" s="519">
        <v>1452</v>
      </c>
      <c r="AE826" s="519">
        <v>1597</v>
      </c>
      <c r="AF826" s="519">
        <v>1746</v>
      </c>
      <c r="AG826" s="519">
        <v>1880</v>
      </c>
      <c r="AH826" s="519">
        <v>2019</v>
      </c>
      <c r="AI826" s="519">
        <v>2165</v>
      </c>
      <c r="AJ826" s="519">
        <v>2317</v>
      </c>
      <c r="AK826" s="519">
        <v>2478</v>
      </c>
      <c r="AL826" s="519">
        <v>2646</v>
      </c>
      <c r="AM826" s="519">
        <v>2823</v>
      </c>
      <c r="AN826" s="519">
        <v>3011</v>
      </c>
      <c r="AO826" s="519">
        <v>3211</v>
      </c>
      <c r="AP826" s="519">
        <v>3422</v>
      </c>
      <c r="AQ826" s="519">
        <v>3647</v>
      </c>
      <c r="AR826" s="519">
        <v>3883</v>
      </c>
      <c r="AS826" s="519">
        <v>4131</v>
      </c>
      <c r="AT826" s="519">
        <v>4394</v>
      </c>
      <c r="AU826" s="519">
        <v>4672</v>
      </c>
      <c r="AV826" s="519">
        <v>4877</v>
      </c>
      <c r="AW826" s="519">
        <v>5093</v>
      </c>
      <c r="AX826" s="519">
        <v>5322</v>
      </c>
      <c r="AY826" s="519">
        <v>5567</v>
      </c>
      <c r="AZ826" s="519">
        <v>5826</v>
      </c>
      <c r="BA826" s="519">
        <v>6104</v>
      </c>
      <c r="BB826" s="519">
        <v>6403</v>
      </c>
      <c r="BC826" s="519">
        <v>6726</v>
      </c>
      <c r="BD826" s="519">
        <v>7078</v>
      </c>
      <c r="BE826" s="519">
        <v>7459</v>
      </c>
      <c r="BF826" s="519">
        <v>7872</v>
      </c>
      <c r="BG826" s="519">
        <v>8324</v>
      </c>
      <c r="BH826" s="519">
        <v>8822</v>
      </c>
      <c r="BI826" s="519">
        <v>9382</v>
      </c>
      <c r="BJ826" s="519">
        <v>0</v>
      </c>
      <c r="BK826" s="519">
        <v>0</v>
      </c>
      <c r="BL826" s="519">
        <v>0</v>
      </c>
      <c r="BM826" s="519">
        <v>0</v>
      </c>
      <c r="BN826" s="519">
        <v>0</v>
      </c>
      <c r="BO826" s="519">
        <v>0</v>
      </c>
      <c r="BP826" s="519">
        <v>0</v>
      </c>
      <c r="BQ826" s="519">
        <v>0</v>
      </c>
      <c r="BR826" s="519">
        <v>0</v>
      </c>
      <c r="BS826" s="519">
        <v>0</v>
      </c>
      <c r="BT826" s="519">
        <v>0</v>
      </c>
      <c r="BU826" s="519">
        <v>0</v>
      </c>
      <c r="BV826" s="519">
        <v>0</v>
      </c>
      <c r="BW826" s="519">
        <v>0</v>
      </c>
      <c r="BX826" s="519">
        <v>0</v>
      </c>
      <c r="BY826" s="519">
        <v>0</v>
      </c>
      <c r="BZ826" s="519">
        <v>0</v>
      </c>
      <c r="CA826" s="519">
        <v>0</v>
      </c>
      <c r="CB826" s="519">
        <v>0</v>
      </c>
      <c r="CC826" s="519">
        <v>0</v>
      </c>
      <c r="CD826" s="519">
        <v>0</v>
      </c>
      <c r="CE826" s="519">
        <v>0</v>
      </c>
      <c r="CF826" s="519">
        <v>0</v>
      </c>
      <c r="CG826" s="519">
        <v>0</v>
      </c>
      <c r="CH826" s="519">
        <v>0</v>
      </c>
      <c r="CI826" s="519">
        <v>0</v>
      </c>
      <c r="CJ826" s="519">
        <v>0</v>
      </c>
      <c r="CK826" s="519">
        <v>0</v>
      </c>
      <c r="CL826" s="519">
        <v>0</v>
      </c>
      <c r="CM826" s="519">
        <v>0</v>
      </c>
      <c r="CN826" s="519">
        <v>0</v>
      </c>
      <c r="CO826" s="519">
        <v>0</v>
      </c>
      <c r="CP826" s="519">
        <v>0</v>
      </c>
      <c r="CQ826" s="519">
        <v>0</v>
      </c>
      <c r="CR826" s="519">
        <v>0</v>
      </c>
      <c r="CS826" s="519">
        <v>0</v>
      </c>
      <c r="CT826" s="519">
        <v>0</v>
      </c>
      <c r="CU826" s="519">
        <v>0</v>
      </c>
      <c r="CV826" s="519">
        <v>0</v>
      </c>
      <c r="CW826" s="519">
        <v>0</v>
      </c>
      <c r="CX826" s="519">
        <v>0</v>
      </c>
      <c r="CY826" s="519">
        <v>0</v>
      </c>
      <c r="CZ826" s="519">
        <v>0</v>
      </c>
      <c r="DA826" s="519">
        <v>0</v>
      </c>
      <c r="DB826" s="519">
        <v>0</v>
      </c>
      <c r="DC826" s="519">
        <v>0</v>
      </c>
      <c r="DD826" s="519">
        <v>0</v>
      </c>
      <c r="DE826" s="519">
        <v>0</v>
      </c>
      <c r="DF826" s="519">
        <v>0</v>
      </c>
      <c r="DG826" s="519">
        <v>0</v>
      </c>
      <c r="DH826" s="519">
        <v>0</v>
      </c>
      <c r="DI826" s="519">
        <v>0</v>
      </c>
      <c r="DJ826" s="519">
        <v>0</v>
      </c>
      <c r="DK826" s="519">
        <v>0</v>
      </c>
      <c r="DL826" s="519">
        <v>0</v>
      </c>
      <c r="DM826" s="519">
        <v>0</v>
      </c>
      <c r="DN826" s="519">
        <v>0</v>
      </c>
      <c r="DO826" s="519">
        <v>0</v>
      </c>
      <c r="DP826" s="519">
        <v>0</v>
      </c>
      <c r="DQ826" s="519">
        <v>0</v>
      </c>
      <c r="DR826" s="519">
        <v>0</v>
      </c>
      <c r="DS826" s="519">
        <v>0</v>
      </c>
      <c r="DT826" s="519">
        <v>0</v>
      </c>
      <c r="DU826" s="519">
        <v>0</v>
      </c>
      <c r="DV826" s="519">
        <v>0</v>
      </c>
      <c r="DW826" s="519">
        <v>0</v>
      </c>
      <c r="DX826" s="519">
        <v>0</v>
      </c>
      <c r="DZ826" s="337"/>
      <c r="EA826" s="519" t="s">
        <v>1063</v>
      </c>
      <c r="EB826" s="519" t="s">
        <v>1060</v>
      </c>
      <c r="EC826" s="519">
        <v>22</v>
      </c>
      <c r="ED826" s="521" t="str">
        <f t="shared" si="41"/>
        <v>SDN300222</v>
      </c>
      <c r="EE826" s="519">
        <v>0</v>
      </c>
      <c r="EF826" s="519">
        <v>186</v>
      </c>
      <c r="EG826" s="519">
        <v>364</v>
      </c>
      <c r="EH826" s="519">
        <v>534</v>
      </c>
      <c r="EI826" s="519">
        <v>720</v>
      </c>
      <c r="EJ826" s="519">
        <v>939</v>
      </c>
      <c r="EK826" s="519">
        <v>1156</v>
      </c>
      <c r="EL826" s="519">
        <v>1369</v>
      </c>
      <c r="EM826" s="519">
        <v>1580</v>
      </c>
      <c r="EN826" s="519">
        <v>1975</v>
      </c>
      <c r="EO826" s="519">
        <v>2176</v>
      </c>
      <c r="EP826" s="519">
        <v>2373</v>
      </c>
      <c r="EQ826" s="519">
        <v>2568</v>
      </c>
      <c r="ER826" s="519">
        <v>2764</v>
      </c>
      <c r="ES826" s="519">
        <v>2958</v>
      </c>
      <c r="ET826" s="519">
        <v>3119</v>
      </c>
      <c r="EU826" s="519">
        <v>3281</v>
      </c>
      <c r="EV826" s="519">
        <v>3448</v>
      </c>
      <c r="EW826" s="519">
        <v>3617</v>
      </c>
      <c r="EX826" s="519">
        <v>3794</v>
      </c>
      <c r="EY826" s="519">
        <v>3975</v>
      </c>
      <c r="EZ826" s="519">
        <v>4161</v>
      </c>
      <c r="FA826" s="519">
        <v>4357</v>
      </c>
      <c r="FB826" s="519">
        <v>4564</v>
      </c>
      <c r="FC826" s="519">
        <v>4777</v>
      </c>
      <c r="FD826" s="519">
        <v>5002</v>
      </c>
      <c r="FE826" s="519">
        <v>5232</v>
      </c>
      <c r="FF826" s="519">
        <v>5468</v>
      </c>
      <c r="FG826" s="519">
        <v>5712</v>
      </c>
      <c r="FH826" s="519">
        <v>0</v>
      </c>
      <c r="FI826" s="519">
        <v>0</v>
      </c>
      <c r="FJ826" s="519">
        <v>0</v>
      </c>
      <c r="FK826" s="519">
        <v>0</v>
      </c>
      <c r="FL826" s="519">
        <v>0</v>
      </c>
      <c r="FM826" s="519">
        <v>0</v>
      </c>
      <c r="FN826" s="519">
        <v>0</v>
      </c>
      <c r="FO826" s="519">
        <v>0</v>
      </c>
      <c r="FP826" s="519">
        <v>0</v>
      </c>
      <c r="FQ826" s="519">
        <v>0</v>
      </c>
      <c r="FR826" s="519">
        <v>0</v>
      </c>
      <c r="FS826" s="519">
        <v>0</v>
      </c>
      <c r="FT826" s="519">
        <v>0</v>
      </c>
      <c r="FU826" s="519">
        <v>0</v>
      </c>
      <c r="FV826" s="519">
        <v>0</v>
      </c>
      <c r="FW826" s="519">
        <v>0</v>
      </c>
      <c r="FX826" s="519">
        <v>0</v>
      </c>
      <c r="FY826" s="519">
        <v>0</v>
      </c>
      <c r="FZ826" s="519">
        <v>0</v>
      </c>
      <c r="GA826" s="519">
        <v>0</v>
      </c>
      <c r="GB826" s="519">
        <v>0</v>
      </c>
      <c r="GC826" s="519">
        <v>0</v>
      </c>
      <c r="GD826" s="519">
        <v>0</v>
      </c>
      <c r="GE826" s="519">
        <v>0</v>
      </c>
      <c r="GF826" s="519">
        <v>0</v>
      </c>
      <c r="GG826" s="519">
        <v>0</v>
      </c>
      <c r="GH826" s="519">
        <v>0</v>
      </c>
      <c r="GI826" s="519">
        <v>0</v>
      </c>
      <c r="GJ826" s="519">
        <v>0</v>
      </c>
      <c r="GK826" s="519">
        <v>0</v>
      </c>
      <c r="GL826" s="519">
        <v>0</v>
      </c>
      <c r="GM826" s="519">
        <v>0</v>
      </c>
      <c r="GN826" s="519">
        <v>0</v>
      </c>
      <c r="GO826" s="519">
        <v>0</v>
      </c>
      <c r="GP826" s="519">
        <v>0</v>
      </c>
      <c r="GQ826" s="519">
        <v>0</v>
      </c>
      <c r="GR826" s="519">
        <v>0</v>
      </c>
      <c r="GS826" s="519">
        <v>0</v>
      </c>
      <c r="GT826" s="519">
        <v>0</v>
      </c>
      <c r="GU826" s="519">
        <v>0</v>
      </c>
      <c r="GV826" s="519">
        <v>0</v>
      </c>
      <c r="GW826" s="519">
        <v>0</v>
      </c>
      <c r="GX826" s="519">
        <v>0</v>
      </c>
      <c r="GY826" s="519">
        <v>0</v>
      </c>
      <c r="GZ826" s="519">
        <v>0</v>
      </c>
      <c r="HA826" s="519">
        <v>0</v>
      </c>
      <c r="HB826" s="519">
        <v>0</v>
      </c>
      <c r="HC826" s="519">
        <v>0</v>
      </c>
      <c r="HD826" s="519">
        <v>0</v>
      </c>
      <c r="HE826" s="519">
        <v>0</v>
      </c>
      <c r="HF826" s="519">
        <v>0</v>
      </c>
      <c r="HG826" s="519">
        <v>0</v>
      </c>
      <c r="HH826" s="519">
        <v>0</v>
      </c>
      <c r="HI826" s="519">
        <v>0</v>
      </c>
      <c r="HJ826" s="519">
        <v>0</v>
      </c>
      <c r="HK826" s="519">
        <v>0</v>
      </c>
      <c r="HL826" s="519">
        <v>0</v>
      </c>
      <c r="HM826" s="519">
        <v>0</v>
      </c>
      <c r="HN826" s="519">
        <v>0</v>
      </c>
      <c r="HO826" s="519">
        <v>0</v>
      </c>
      <c r="HP826" s="519">
        <v>0</v>
      </c>
      <c r="HQ826" s="519">
        <v>0</v>
      </c>
      <c r="HR826" s="519">
        <v>0</v>
      </c>
      <c r="HS826" s="519">
        <v>0</v>
      </c>
      <c r="HT826" s="519">
        <v>0</v>
      </c>
      <c r="HU826" s="519">
        <v>0</v>
      </c>
      <c r="HV826" s="519">
        <v>0</v>
      </c>
      <c r="HW826" s="519">
        <v>0</v>
      </c>
      <c r="HX826" s="519">
        <v>0</v>
      </c>
      <c r="HY826" s="519">
        <v>0</v>
      </c>
      <c r="HZ826" s="519">
        <v>0</v>
      </c>
      <c r="IA826" s="519">
        <v>0</v>
      </c>
      <c r="IB826" s="519">
        <v>0</v>
      </c>
      <c r="IC826" s="519">
        <v>0</v>
      </c>
      <c r="ID826" s="519">
        <v>0</v>
      </c>
      <c r="IE826" s="519">
        <v>0</v>
      </c>
      <c r="IF826" s="519">
        <v>0</v>
      </c>
      <c r="IG826" s="519">
        <v>0</v>
      </c>
      <c r="IH826" s="519">
        <v>0</v>
      </c>
      <c r="II826" s="519">
        <v>0</v>
      </c>
      <c r="IJ826" s="519">
        <v>0</v>
      </c>
      <c r="IK826" s="519">
        <v>0</v>
      </c>
    </row>
    <row r="827" spans="2:245" hidden="1">
      <c r="B827" s="519" t="s">
        <v>1058</v>
      </c>
      <c r="C827" s="519"/>
      <c r="D827" s="519"/>
      <c r="E827" s="519"/>
      <c r="F827" s="519">
        <v>2</v>
      </c>
      <c r="G827" s="519"/>
      <c r="H827" s="519">
        <v>21</v>
      </c>
      <c r="I827" s="519">
        <v>5</v>
      </c>
      <c r="J827" s="519" t="str">
        <f t="shared" si="39"/>
        <v>SDN10022105</v>
      </c>
      <c r="K827" s="519">
        <v>965</v>
      </c>
      <c r="M827" s="337"/>
      <c r="N827" s="519" t="s">
        <v>1063</v>
      </c>
      <c r="O827" s="519" t="s">
        <v>1060</v>
      </c>
      <c r="P827" s="519">
        <v>23</v>
      </c>
      <c r="Q827" s="521" t="str">
        <f t="shared" si="40"/>
        <v>SDN300223</v>
      </c>
      <c r="R827" s="519">
        <v>0</v>
      </c>
      <c r="S827" s="519">
        <v>77</v>
      </c>
      <c r="T827" s="519">
        <v>155</v>
      </c>
      <c r="U827" s="519">
        <v>235</v>
      </c>
      <c r="V827" s="519">
        <v>317</v>
      </c>
      <c r="W827" s="519">
        <v>401</v>
      </c>
      <c r="X827" s="519">
        <v>488</v>
      </c>
      <c r="Y827" s="519">
        <v>576</v>
      </c>
      <c r="Z827" s="519">
        <v>667</v>
      </c>
      <c r="AA827" s="519">
        <v>1013</v>
      </c>
      <c r="AB827" s="519">
        <v>1141</v>
      </c>
      <c r="AC827" s="519">
        <v>1273</v>
      </c>
      <c r="AD827" s="519">
        <v>1409</v>
      </c>
      <c r="AE827" s="519">
        <v>1549</v>
      </c>
      <c r="AF827" s="519">
        <v>1694</v>
      </c>
      <c r="AG827" s="519">
        <v>1825</v>
      </c>
      <c r="AH827" s="519">
        <v>1962</v>
      </c>
      <c r="AI827" s="519">
        <v>2105</v>
      </c>
      <c r="AJ827" s="519">
        <v>2255</v>
      </c>
      <c r="AK827" s="519">
        <v>2412</v>
      </c>
      <c r="AL827" s="519">
        <v>2578</v>
      </c>
      <c r="AM827" s="519">
        <v>2753</v>
      </c>
      <c r="AN827" s="519">
        <v>2938</v>
      </c>
      <c r="AO827" s="519">
        <v>3136</v>
      </c>
      <c r="AP827" s="519">
        <v>3346</v>
      </c>
      <c r="AQ827" s="519">
        <v>3566</v>
      </c>
      <c r="AR827" s="519">
        <v>3798</v>
      </c>
      <c r="AS827" s="519">
        <v>4044</v>
      </c>
      <c r="AT827" s="519">
        <v>4303</v>
      </c>
      <c r="AU827" s="519">
        <v>4577</v>
      </c>
      <c r="AV827" s="519">
        <v>4779</v>
      </c>
      <c r="AW827" s="519">
        <v>4994</v>
      </c>
      <c r="AX827" s="519">
        <v>5223</v>
      </c>
      <c r="AY827" s="519">
        <v>5465</v>
      </c>
      <c r="AZ827" s="519">
        <v>5725</v>
      </c>
      <c r="BA827" s="519">
        <v>6005</v>
      </c>
      <c r="BB827" s="519">
        <v>6307</v>
      </c>
      <c r="BC827" s="519">
        <v>6636</v>
      </c>
      <c r="BD827" s="519">
        <v>6992</v>
      </c>
      <c r="BE827" s="519">
        <v>7378</v>
      </c>
      <c r="BF827" s="519">
        <v>7800</v>
      </c>
      <c r="BG827" s="519">
        <v>8265</v>
      </c>
      <c r="BH827" s="519">
        <v>8788</v>
      </c>
      <c r="BI827" s="519">
        <v>9365</v>
      </c>
      <c r="BJ827" s="519">
        <v>0</v>
      </c>
      <c r="BK827" s="519">
        <v>0</v>
      </c>
      <c r="BL827" s="519">
        <v>0</v>
      </c>
      <c r="BM827" s="519">
        <v>0</v>
      </c>
      <c r="BN827" s="519">
        <v>0</v>
      </c>
      <c r="BO827" s="519">
        <v>0</v>
      </c>
      <c r="BP827" s="519">
        <v>0</v>
      </c>
      <c r="BQ827" s="519">
        <v>0</v>
      </c>
      <c r="BR827" s="519">
        <v>0</v>
      </c>
      <c r="BS827" s="519">
        <v>0</v>
      </c>
      <c r="BT827" s="519">
        <v>0</v>
      </c>
      <c r="BU827" s="519">
        <v>0</v>
      </c>
      <c r="BV827" s="519">
        <v>0</v>
      </c>
      <c r="BW827" s="519">
        <v>0</v>
      </c>
      <c r="BX827" s="519">
        <v>0</v>
      </c>
      <c r="BY827" s="519">
        <v>0</v>
      </c>
      <c r="BZ827" s="519">
        <v>0</v>
      </c>
      <c r="CA827" s="519">
        <v>0</v>
      </c>
      <c r="CB827" s="519">
        <v>0</v>
      </c>
      <c r="CC827" s="519">
        <v>0</v>
      </c>
      <c r="CD827" s="519">
        <v>0</v>
      </c>
      <c r="CE827" s="519">
        <v>0</v>
      </c>
      <c r="CF827" s="519">
        <v>0</v>
      </c>
      <c r="CG827" s="519">
        <v>0</v>
      </c>
      <c r="CH827" s="519">
        <v>0</v>
      </c>
      <c r="CI827" s="519">
        <v>0</v>
      </c>
      <c r="CJ827" s="519">
        <v>0</v>
      </c>
      <c r="CK827" s="519">
        <v>0</v>
      </c>
      <c r="CL827" s="519">
        <v>0</v>
      </c>
      <c r="CM827" s="519">
        <v>0</v>
      </c>
      <c r="CN827" s="519">
        <v>0</v>
      </c>
      <c r="CO827" s="519">
        <v>0</v>
      </c>
      <c r="CP827" s="519">
        <v>0</v>
      </c>
      <c r="CQ827" s="519">
        <v>0</v>
      </c>
      <c r="CR827" s="519">
        <v>0</v>
      </c>
      <c r="CS827" s="519">
        <v>0</v>
      </c>
      <c r="CT827" s="519">
        <v>0</v>
      </c>
      <c r="CU827" s="519">
        <v>0</v>
      </c>
      <c r="CV827" s="519">
        <v>0</v>
      </c>
      <c r="CW827" s="519">
        <v>0</v>
      </c>
      <c r="CX827" s="519">
        <v>0</v>
      </c>
      <c r="CY827" s="519">
        <v>0</v>
      </c>
      <c r="CZ827" s="519">
        <v>0</v>
      </c>
      <c r="DA827" s="519">
        <v>0</v>
      </c>
      <c r="DB827" s="519">
        <v>0</v>
      </c>
      <c r="DC827" s="519">
        <v>0</v>
      </c>
      <c r="DD827" s="519">
        <v>0</v>
      </c>
      <c r="DE827" s="519">
        <v>0</v>
      </c>
      <c r="DF827" s="519">
        <v>0</v>
      </c>
      <c r="DG827" s="519">
        <v>0</v>
      </c>
      <c r="DH827" s="519">
        <v>0</v>
      </c>
      <c r="DI827" s="519">
        <v>0</v>
      </c>
      <c r="DJ827" s="519">
        <v>0</v>
      </c>
      <c r="DK827" s="519">
        <v>0</v>
      </c>
      <c r="DL827" s="519">
        <v>0</v>
      </c>
      <c r="DM827" s="519">
        <v>0</v>
      </c>
      <c r="DN827" s="519">
        <v>0</v>
      </c>
      <c r="DO827" s="519">
        <v>0</v>
      </c>
      <c r="DP827" s="519">
        <v>0</v>
      </c>
      <c r="DQ827" s="519">
        <v>0</v>
      </c>
      <c r="DR827" s="519">
        <v>0</v>
      </c>
      <c r="DS827" s="519">
        <v>0</v>
      </c>
      <c r="DT827" s="519">
        <v>0</v>
      </c>
      <c r="DU827" s="519">
        <v>0</v>
      </c>
      <c r="DV827" s="519">
        <v>0</v>
      </c>
      <c r="DW827" s="519">
        <v>0</v>
      </c>
      <c r="DX827" s="519">
        <v>0</v>
      </c>
      <c r="DZ827" s="337"/>
      <c r="EA827" s="519" t="s">
        <v>1063</v>
      </c>
      <c r="EB827" s="519" t="s">
        <v>1060</v>
      </c>
      <c r="EC827" s="519">
        <v>23</v>
      </c>
      <c r="ED827" s="521" t="str">
        <f t="shared" si="41"/>
        <v>SDN300223</v>
      </c>
      <c r="EE827" s="519">
        <v>0</v>
      </c>
      <c r="EF827" s="519">
        <v>180</v>
      </c>
      <c r="EG827" s="519">
        <v>351</v>
      </c>
      <c r="EH827" s="519">
        <v>514</v>
      </c>
      <c r="EI827" s="519">
        <v>686</v>
      </c>
      <c r="EJ827" s="519">
        <v>898</v>
      </c>
      <c r="EK827" s="519">
        <v>1106</v>
      </c>
      <c r="EL827" s="519">
        <v>1313</v>
      </c>
      <c r="EM827" s="519">
        <v>1516</v>
      </c>
      <c r="EN827" s="519">
        <v>1903</v>
      </c>
      <c r="EO827" s="519">
        <v>2097</v>
      </c>
      <c r="EP827" s="519">
        <v>2288</v>
      </c>
      <c r="EQ827" s="519">
        <v>2478</v>
      </c>
      <c r="ER827" s="519">
        <v>2666</v>
      </c>
      <c r="ES827" s="519">
        <v>2855</v>
      </c>
      <c r="ET827" s="519">
        <v>3013</v>
      </c>
      <c r="EU827" s="519">
        <v>3173</v>
      </c>
      <c r="EV827" s="519">
        <v>3337</v>
      </c>
      <c r="EW827" s="519">
        <v>3506</v>
      </c>
      <c r="EX827" s="519">
        <v>3679</v>
      </c>
      <c r="EY827" s="519">
        <v>3858</v>
      </c>
      <c r="EZ827" s="519">
        <v>4044</v>
      </c>
      <c r="FA827" s="519">
        <v>4238</v>
      </c>
      <c r="FB827" s="519">
        <v>4444</v>
      </c>
      <c r="FC827" s="519">
        <v>4660</v>
      </c>
      <c r="FD827" s="519">
        <v>4880</v>
      </c>
      <c r="FE827" s="519">
        <v>5106</v>
      </c>
      <c r="FF827" s="519">
        <v>5339</v>
      </c>
      <c r="FG827" s="519">
        <v>5580</v>
      </c>
      <c r="FH827" s="519">
        <v>0</v>
      </c>
      <c r="FI827" s="519">
        <v>0</v>
      </c>
      <c r="FJ827" s="519">
        <v>0</v>
      </c>
      <c r="FK827" s="519">
        <v>0</v>
      </c>
      <c r="FL827" s="519">
        <v>0</v>
      </c>
      <c r="FM827" s="519">
        <v>0</v>
      </c>
      <c r="FN827" s="519">
        <v>0</v>
      </c>
      <c r="FO827" s="519">
        <v>0</v>
      </c>
      <c r="FP827" s="519">
        <v>0</v>
      </c>
      <c r="FQ827" s="519">
        <v>0</v>
      </c>
      <c r="FR827" s="519">
        <v>0</v>
      </c>
      <c r="FS827" s="519">
        <v>0</v>
      </c>
      <c r="FT827" s="519">
        <v>0</v>
      </c>
      <c r="FU827" s="519">
        <v>0</v>
      </c>
      <c r="FV827" s="519">
        <v>0</v>
      </c>
      <c r="FW827" s="519">
        <v>0</v>
      </c>
      <c r="FX827" s="519">
        <v>0</v>
      </c>
      <c r="FY827" s="519">
        <v>0</v>
      </c>
      <c r="FZ827" s="519">
        <v>0</v>
      </c>
      <c r="GA827" s="519">
        <v>0</v>
      </c>
      <c r="GB827" s="519">
        <v>0</v>
      </c>
      <c r="GC827" s="519">
        <v>0</v>
      </c>
      <c r="GD827" s="519">
        <v>0</v>
      </c>
      <c r="GE827" s="519">
        <v>0</v>
      </c>
      <c r="GF827" s="519">
        <v>0</v>
      </c>
      <c r="GG827" s="519">
        <v>0</v>
      </c>
      <c r="GH827" s="519">
        <v>0</v>
      </c>
      <c r="GI827" s="519">
        <v>0</v>
      </c>
      <c r="GJ827" s="519">
        <v>0</v>
      </c>
      <c r="GK827" s="519">
        <v>0</v>
      </c>
      <c r="GL827" s="519">
        <v>0</v>
      </c>
      <c r="GM827" s="519">
        <v>0</v>
      </c>
      <c r="GN827" s="519">
        <v>0</v>
      </c>
      <c r="GO827" s="519">
        <v>0</v>
      </c>
      <c r="GP827" s="519">
        <v>0</v>
      </c>
      <c r="GQ827" s="519">
        <v>0</v>
      </c>
      <c r="GR827" s="519">
        <v>0</v>
      </c>
      <c r="GS827" s="519">
        <v>0</v>
      </c>
      <c r="GT827" s="519">
        <v>0</v>
      </c>
      <c r="GU827" s="519">
        <v>0</v>
      </c>
      <c r="GV827" s="519">
        <v>0</v>
      </c>
      <c r="GW827" s="519">
        <v>0</v>
      </c>
      <c r="GX827" s="519">
        <v>0</v>
      </c>
      <c r="GY827" s="519">
        <v>0</v>
      </c>
      <c r="GZ827" s="519">
        <v>0</v>
      </c>
      <c r="HA827" s="519">
        <v>0</v>
      </c>
      <c r="HB827" s="519">
        <v>0</v>
      </c>
      <c r="HC827" s="519">
        <v>0</v>
      </c>
      <c r="HD827" s="519">
        <v>0</v>
      </c>
      <c r="HE827" s="519">
        <v>0</v>
      </c>
      <c r="HF827" s="519">
        <v>0</v>
      </c>
      <c r="HG827" s="519">
        <v>0</v>
      </c>
      <c r="HH827" s="519">
        <v>0</v>
      </c>
      <c r="HI827" s="519">
        <v>0</v>
      </c>
      <c r="HJ827" s="519">
        <v>0</v>
      </c>
      <c r="HK827" s="519">
        <v>0</v>
      </c>
      <c r="HL827" s="519">
        <v>0</v>
      </c>
      <c r="HM827" s="519">
        <v>0</v>
      </c>
      <c r="HN827" s="519">
        <v>0</v>
      </c>
      <c r="HO827" s="519">
        <v>0</v>
      </c>
      <c r="HP827" s="519">
        <v>0</v>
      </c>
      <c r="HQ827" s="519">
        <v>0</v>
      </c>
      <c r="HR827" s="519">
        <v>0</v>
      </c>
      <c r="HS827" s="519">
        <v>0</v>
      </c>
      <c r="HT827" s="519">
        <v>0</v>
      </c>
      <c r="HU827" s="519">
        <v>0</v>
      </c>
      <c r="HV827" s="519">
        <v>0</v>
      </c>
      <c r="HW827" s="519">
        <v>0</v>
      </c>
      <c r="HX827" s="519">
        <v>0</v>
      </c>
      <c r="HY827" s="519">
        <v>0</v>
      </c>
      <c r="HZ827" s="519">
        <v>0</v>
      </c>
      <c r="IA827" s="519">
        <v>0</v>
      </c>
      <c r="IB827" s="519">
        <v>0</v>
      </c>
      <c r="IC827" s="519">
        <v>0</v>
      </c>
      <c r="ID827" s="519">
        <v>0</v>
      </c>
      <c r="IE827" s="519">
        <v>0</v>
      </c>
      <c r="IF827" s="519">
        <v>0</v>
      </c>
      <c r="IG827" s="519">
        <v>0</v>
      </c>
      <c r="IH827" s="519">
        <v>0</v>
      </c>
      <c r="II827" s="519">
        <v>0</v>
      </c>
      <c r="IJ827" s="519">
        <v>0</v>
      </c>
      <c r="IK827" s="519">
        <v>0</v>
      </c>
    </row>
    <row r="828" spans="2:245" hidden="1">
      <c r="B828" s="519" t="s">
        <v>1058</v>
      </c>
      <c r="C828" s="519"/>
      <c r="D828" s="519"/>
      <c r="E828" s="519"/>
      <c r="F828" s="519">
        <v>2</v>
      </c>
      <c r="G828" s="519"/>
      <c r="H828" s="519">
        <v>21</v>
      </c>
      <c r="I828" s="519">
        <v>6</v>
      </c>
      <c r="J828" s="519" t="str">
        <f t="shared" si="39"/>
        <v>SDN10022106</v>
      </c>
      <c r="K828" s="519">
        <v>772</v>
      </c>
      <c r="M828" s="337"/>
      <c r="N828" s="519" t="s">
        <v>1063</v>
      </c>
      <c r="O828" s="519" t="s">
        <v>1060</v>
      </c>
      <c r="P828" s="519">
        <v>24</v>
      </c>
      <c r="Q828" s="521" t="str">
        <f t="shared" si="40"/>
        <v>SDN300224</v>
      </c>
      <c r="R828" s="519">
        <v>0</v>
      </c>
      <c r="S828" s="519">
        <v>74</v>
      </c>
      <c r="T828" s="519">
        <v>150</v>
      </c>
      <c r="U828" s="519">
        <v>227</v>
      </c>
      <c r="V828" s="519">
        <v>307</v>
      </c>
      <c r="W828" s="519">
        <v>388</v>
      </c>
      <c r="X828" s="519">
        <v>471</v>
      </c>
      <c r="Y828" s="519">
        <v>557</v>
      </c>
      <c r="Z828" s="519">
        <v>645</v>
      </c>
      <c r="AA828" s="519">
        <v>980</v>
      </c>
      <c r="AB828" s="519">
        <v>1104</v>
      </c>
      <c r="AC828" s="519">
        <v>1232</v>
      </c>
      <c r="AD828" s="519">
        <v>1364</v>
      </c>
      <c r="AE828" s="519">
        <v>1500</v>
      </c>
      <c r="AF828" s="519">
        <v>1642</v>
      </c>
      <c r="AG828" s="519">
        <v>1770</v>
      </c>
      <c r="AH828" s="519">
        <v>1904</v>
      </c>
      <c r="AI828" s="519">
        <v>2044</v>
      </c>
      <c r="AJ828" s="519">
        <v>2190</v>
      </c>
      <c r="AK828" s="519">
        <v>2345</v>
      </c>
      <c r="AL828" s="519">
        <v>2508</v>
      </c>
      <c r="AM828" s="519">
        <v>2680</v>
      </c>
      <c r="AN828" s="519">
        <v>2863</v>
      </c>
      <c r="AO828" s="519">
        <v>3059</v>
      </c>
      <c r="AP828" s="519">
        <v>3264</v>
      </c>
      <c r="AQ828" s="519">
        <v>3480</v>
      </c>
      <c r="AR828" s="519">
        <v>3709</v>
      </c>
      <c r="AS828" s="519">
        <v>3951</v>
      </c>
      <c r="AT828" s="519">
        <v>4206</v>
      </c>
      <c r="AU828" s="519">
        <v>4474</v>
      </c>
      <c r="AV828" s="519">
        <v>4675</v>
      </c>
      <c r="AW828" s="519">
        <v>4888</v>
      </c>
      <c r="AX828" s="519">
        <v>5114</v>
      </c>
      <c r="AY828" s="519">
        <v>5357</v>
      </c>
      <c r="AZ828" s="519">
        <v>5618</v>
      </c>
      <c r="BA828" s="519">
        <v>5900</v>
      </c>
      <c r="BB828" s="519">
        <v>6207</v>
      </c>
      <c r="BC828" s="519">
        <v>6538</v>
      </c>
      <c r="BD828" s="519">
        <v>6898</v>
      </c>
      <c r="BE828" s="519">
        <v>7291</v>
      </c>
      <c r="BF828" s="519">
        <v>7724</v>
      </c>
      <c r="BG828" s="519">
        <v>8211</v>
      </c>
      <c r="BH828" s="519">
        <v>8748</v>
      </c>
      <c r="BI828" s="519">
        <v>9339</v>
      </c>
      <c r="BJ828" s="519">
        <v>0</v>
      </c>
      <c r="BK828" s="519">
        <v>0</v>
      </c>
      <c r="BL828" s="519">
        <v>0</v>
      </c>
      <c r="BM828" s="519">
        <v>0</v>
      </c>
      <c r="BN828" s="519">
        <v>0</v>
      </c>
      <c r="BO828" s="519">
        <v>0</v>
      </c>
      <c r="BP828" s="519">
        <v>0</v>
      </c>
      <c r="BQ828" s="519">
        <v>0</v>
      </c>
      <c r="BR828" s="519">
        <v>0</v>
      </c>
      <c r="BS828" s="519">
        <v>0</v>
      </c>
      <c r="BT828" s="519">
        <v>0</v>
      </c>
      <c r="BU828" s="519">
        <v>0</v>
      </c>
      <c r="BV828" s="519">
        <v>0</v>
      </c>
      <c r="BW828" s="519">
        <v>0</v>
      </c>
      <c r="BX828" s="519">
        <v>0</v>
      </c>
      <c r="BY828" s="519">
        <v>0</v>
      </c>
      <c r="BZ828" s="519">
        <v>0</v>
      </c>
      <c r="CA828" s="519">
        <v>0</v>
      </c>
      <c r="CB828" s="519">
        <v>0</v>
      </c>
      <c r="CC828" s="519">
        <v>0</v>
      </c>
      <c r="CD828" s="519">
        <v>0</v>
      </c>
      <c r="CE828" s="519">
        <v>0</v>
      </c>
      <c r="CF828" s="519">
        <v>0</v>
      </c>
      <c r="CG828" s="519">
        <v>0</v>
      </c>
      <c r="CH828" s="519">
        <v>0</v>
      </c>
      <c r="CI828" s="519">
        <v>0</v>
      </c>
      <c r="CJ828" s="519">
        <v>0</v>
      </c>
      <c r="CK828" s="519">
        <v>0</v>
      </c>
      <c r="CL828" s="519">
        <v>0</v>
      </c>
      <c r="CM828" s="519">
        <v>0</v>
      </c>
      <c r="CN828" s="519">
        <v>0</v>
      </c>
      <c r="CO828" s="519">
        <v>0</v>
      </c>
      <c r="CP828" s="519">
        <v>0</v>
      </c>
      <c r="CQ828" s="519">
        <v>0</v>
      </c>
      <c r="CR828" s="519">
        <v>0</v>
      </c>
      <c r="CS828" s="519">
        <v>0</v>
      </c>
      <c r="CT828" s="519">
        <v>0</v>
      </c>
      <c r="CU828" s="519">
        <v>0</v>
      </c>
      <c r="CV828" s="519">
        <v>0</v>
      </c>
      <c r="CW828" s="519">
        <v>0</v>
      </c>
      <c r="CX828" s="519">
        <v>0</v>
      </c>
      <c r="CY828" s="519">
        <v>0</v>
      </c>
      <c r="CZ828" s="519">
        <v>0</v>
      </c>
      <c r="DA828" s="519">
        <v>0</v>
      </c>
      <c r="DB828" s="519">
        <v>0</v>
      </c>
      <c r="DC828" s="519">
        <v>0</v>
      </c>
      <c r="DD828" s="519">
        <v>0</v>
      </c>
      <c r="DE828" s="519">
        <v>0</v>
      </c>
      <c r="DF828" s="519">
        <v>0</v>
      </c>
      <c r="DG828" s="519">
        <v>0</v>
      </c>
      <c r="DH828" s="519">
        <v>0</v>
      </c>
      <c r="DI828" s="519">
        <v>0</v>
      </c>
      <c r="DJ828" s="519">
        <v>0</v>
      </c>
      <c r="DK828" s="519">
        <v>0</v>
      </c>
      <c r="DL828" s="519">
        <v>0</v>
      </c>
      <c r="DM828" s="519">
        <v>0</v>
      </c>
      <c r="DN828" s="519">
        <v>0</v>
      </c>
      <c r="DO828" s="519">
        <v>0</v>
      </c>
      <c r="DP828" s="519">
        <v>0</v>
      </c>
      <c r="DQ828" s="519">
        <v>0</v>
      </c>
      <c r="DR828" s="519">
        <v>0</v>
      </c>
      <c r="DS828" s="519">
        <v>0</v>
      </c>
      <c r="DT828" s="519">
        <v>0</v>
      </c>
      <c r="DU828" s="519">
        <v>0</v>
      </c>
      <c r="DV828" s="519">
        <v>0</v>
      </c>
      <c r="DW828" s="519">
        <v>0</v>
      </c>
      <c r="DX828" s="519">
        <v>0</v>
      </c>
      <c r="DZ828" s="337"/>
      <c r="EA828" s="519" t="s">
        <v>1063</v>
      </c>
      <c r="EB828" s="519" t="s">
        <v>1060</v>
      </c>
      <c r="EC828" s="519">
        <v>24</v>
      </c>
      <c r="ED828" s="521" t="str">
        <f t="shared" si="41"/>
        <v>SDN300224</v>
      </c>
      <c r="EE828" s="519">
        <v>0</v>
      </c>
      <c r="EF828" s="519">
        <v>172</v>
      </c>
      <c r="EG828" s="519">
        <v>337</v>
      </c>
      <c r="EH828" s="519">
        <v>493</v>
      </c>
      <c r="EI828" s="519">
        <v>652</v>
      </c>
      <c r="EJ828" s="519">
        <v>855</v>
      </c>
      <c r="EK828" s="519">
        <v>1055</v>
      </c>
      <c r="EL828" s="519">
        <v>1256</v>
      </c>
      <c r="EM828" s="519">
        <v>1451</v>
      </c>
      <c r="EN828" s="519">
        <v>1830</v>
      </c>
      <c r="EO828" s="519">
        <v>2015</v>
      </c>
      <c r="EP828" s="519">
        <v>2201</v>
      </c>
      <c r="EQ828" s="519">
        <v>2385</v>
      </c>
      <c r="ER828" s="519">
        <v>2567</v>
      </c>
      <c r="ES828" s="519">
        <v>2752</v>
      </c>
      <c r="ET828" s="519">
        <v>2906</v>
      </c>
      <c r="EU828" s="519">
        <v>3064</v>
      </c>
      <c r="EV828" s="519">
        <v>3225</v>
      </c>
      <c r="EW828" s="519">
        <v>3389</v>
      </c>
      <c r="EX828" s="519">
        <v>3561</v>
      </c>
      <c r="EY828" s="519">
        <v>3738</v>
      </c>
      <c r="EZ828" s="519">
        <v>3923</v>
      </c>
      <c r="FA828" s="519">
        <v>4116</v>
      </c>
      <c r="FB828" s="519">
        <v>4322</v>
      </c>
      <c r="FC828" s="519">
        <v>4531</v>
      </c>
      <c r="FD828" s="519">
        <v>4748</v>
      </c>
      <c r="FE828" s="519">
        <v>4971</v>
      </c>
      <c r="FF828" s="519">
        <v>5201</v>
      </c>
      <c r="FG828" s="519">
        <v>5439</v>
      </c>
      <c r="FH828" s="519">
        <v>0</v>
      </c>
      <c r="FI828" s="519">
        <v>0</v>
      </c>
      <c r="FJ828" s="519">
        <v>0</v>
      </c>
      <c r="FK828" s="519">
        <v>0</v>
      </c>
      <c r="FL828" s="519">
        <v>0</v>
      </c>
      <c r="FM828" s="519">
        <v>0</v>
      </c>
      <c r="FN828" s="519">
        <v>0</v>
      </c>
      <c r="FO828" s="519">
        <v>0</v>
      </c>
      <c r="FP828" s="519">
        <v>0</v>
      </c>
      <c r="FQ828" s="519">
        <v>0</v>
      </c>
      <c r="FR828" s="519">
        <v>0</v>
      </c>
      <c r="FS828" s="519">
        <v>0</v>
      </c>
      <c r="FT828" s="519">
        <v>0</v>
      </c>
      <c r="FU828" s="519">
        <v>0</v>
      </c>
      <c r="FV828" s="519">
        <v>0</v>
      </c>
      <c r="FW828" s="519">
        <v>0</v>
      </c>
      <c r="FX828" s="519">
        <v>0</v>
      </c>
      <c r="FY828" s="519">
        <v>0</v>
      </c>
      <c r="FZ828" s="519">
        <v>0</v>
      </c>
      <c r="GA828" s="519">
        <v>0</v>
      </c>
      <c r="GB828" s="519">
        <v>0</v>
      </c>
      <c r="GC828" s="519">
        <v>0</v>
      </c>
      <c r="GD828" s="519">
        <v>0</v>
      </c>
      <c r="GE828" s="519">
        <v>0</v>
      </c>
      <c r="GF828" s="519">
        <v>0</v>
      </c>
      <c r="GG828" s="519">
        <v>0</v>
      </c>
      <c r="GH828" s="519">
        <v>0</v>
      </c>
      <c r="GI828" s="519">
        <v>0</v>
      </c>
      <c r="GJ828" s="519">
        <v>0</v>
      </c>
      <c r="GK828" s="519">
        <v>0</v>
      </c>
      <c r="GL828" s="519">
        <v>0</v>
      </c>
      <c r="GM828" s="519">
        <v>0</v>
      </c>
      <c r="GN828" s="519">
        <v>0</v>
      </c>
      <c r="GO828" s="519">
        <v>0</v>
      </c>
      <c r="GP828" s="519">
        <v>0</v>
      </c>
      <c r="GQ828" s="519">
        <v>0</v>
      </c>
      <c r="GR828" s="519">
        <v>0</v>
      </c>
      <c r="GS828" s="519">
        <v>0</v>
      </c>
      <c r="GT828" s="519">
        <v>0</v>
      </c>
      <c r="GU828" s="519">
        <v>0</v>
      </c>
      <c r="GV828" s="519">
        <v>0</v>
      </c>
      <c r="GW828" s="519">
        <v>0</v>
      </c>
      <c r="GX828" s="519">
        <v>0</v>
      </c>
      <c r="GY828" s="519">
        <v>0</v>
      </c>
      <c r="GZ828" s="519">
        <v>0</v>
      </c>
      <c r="HA828" s="519">
        <v>0</v>
      </c>
      <c r="HB828" s="519">
        <v>0</v>
      </c>
      <c r="HC828" s="519">
        <v>0</v>
      </c>
      <c r="HD828" s="519">
        <v>0</v>
      </c>
      <c r="HE828" s="519">
        <v>0</v>
      </c>
      <c r="HF828" s="519">
        <v>0</v>
      </c>
      <c r="HG828" s="519">
        <v>0</v>
      </c>
      <c r="HH828" s="519">
        <v>0</v>
      </c>
      <c r="HI828" s="519">
        <v>0</v>
      </c>
      <c r="HJ828" s="519">
        <v>0</v>
      </c>
      <c r="HK828" s="519">
        <v>0</v>
      </c>
      <c r="HL828" s="519">
        <v>0</v>
      </c>
      <c r="HM828" s="519">
        <v>0</v>
      </c>
      <c r="HN828" s="519">
        <v>0</v>
      </c>
      <c r="HO828" s="519">
        <v>0</v>
      </c>
      <c r="HP828" s="519">
        <v>0</v>
      </c>
      <c r="HQ828" s="519">
        <v>0</v>
      </c>
      <c r="HR828" s="519">
        <v>0</v>
      </c>
      <c r="HS828" s="519">
        <v>0</v>
      </c>
      <c r="HT828" s="519">
        <v>0</v>
      </c>
      <c r="HU828" s="519">
        <v>0</v>
      </c>
      <c r="HV828" s="519">
        <v>0</v>
      </c>
      <c r="HW828" s="519">
        <v>0</v>
      </c>
      <c r="HX828" s="519">
        <v>0</v>
      </c>
      <c r="HY828" s="519">
        <v>0</v>
      </c>
      <c r="HZ828" s="519">
        <v>0</v>
      </c>
      <c r="IA828" s="519">
        <v>0</v>
      </c>
      <c r="IB828" s="519">
        <v>0</v>
      </c>
      <c r="IC828" s="519">
        <v>0</v>
      </c>
      <c r="ID828" s="519">
        <v>0</v>
      </c>
      <c r="IE828" s="519">
        <v>0</v>
      </c>
      <c r="IF828" s="519">
        <v>0</v>
      </c>
      <c r="IG828" s="519">
        <v>0</v>
      </c>
      <c r="IH828" s="519">
        <v>0</v>
      </c>
      <c r="II828" s="519">
        <v>0</v>
      </c>
      <c r="IJ828" s="519">
        <v>0</v>
      </c>
      <c r="IK828" s="519">
        <v>0</v>
      </c>
    </row>
    <row r="829" spans="2:245" hidden="1">
      <c r="B829" s="519" t="s">
        <v>1058</v>
      </c>
      <c r="C829" s="519"/>
      <c r="D829" s="519"/>
      <c r="E829" s="519"/>
      <c r="F829" s="519">
        <v>2</v>
      </c>
      <c r="G829" s="519"/>
      <c r="H829" s="519">
        <v>21</v>
      </c>
      <c r="I829" s="519">
        <v>7</v>
      </c>
      <c r="J829" s="519" t="str">
        <f t="shared" si="39"/>
        <v>SDN10022107</v>
      </c>
      <c r="K829" s="519">
        <v>772</v>
      </c>
      <c r="M829" s="337"/>
      <c r="N829" s="519" t="s">
        <v>1063</v>
      </c>
      <c r="O829" s="519" t="s">
        <v>1060</v>
      </c>
      <c r="P829" s="519">
        <v>25</v>
      </c>
      <c r="Q829" s="521" t="str">
        <f t="shared" si="40"/>
        <v>SDN300225</v>
      </c>
      <c r="R829" s="519">
        <v>0</v>
      </c>
      <c r="S829" s="519">
        <v>71</v>
      </c>
      <c r="T829" s="519">
        <v>145</v>
      </c>
      <c r="U829" s="519">
        <v>220</v>
      </c>
      <c r="V829" s="519">
        <v>296</v>
      </c>
      <c r="W829" s="519">
        <v>375</v>
      </c>
      <c r="X829" s="519">
        <v>455</v>
      </c>
      <c r="Y829" s="519">
        <v>538</v>
      </c>
      <c r="Z829" s="519">
        <v>623</v>
      </c>
      <c r="AA829" s="519">
        <v>947</v>
      </c>
      <c r="AB829" s="519">
        <v>1068</v>
      </c>
      <c r="AC829" s="519">
        <v>1192</v>
      </c>
      <c r="AD829" s="519">
        <v>1320</v>
      </c>
      <c r="AE829" s="519">
        <v>1452</v>
      </c>
      <c r="AF829" s="519">
        <v>1590</v>
      </c>
      <c r="AG829" s="519">
        <v>1715</v>
      </c>
      <c r="AH829" s="519">
        <v>1846</v>
      </c>
      <c r="AI829" s="519">
        <v>1982</v>
      </c>
      <c r="AJ829" s="519">
        <v>2126</v>
      </c>
      <c r="AK829" s="519">
        <v>2277</v>
      </c>
      <c r="AL829" s="519">
        <v>2438</v>
      </c>
      <c r="AM829" s="519">
        <v>2607</v>
      </c>
      <c r="AN829" s="519">
        <v>2788</v>
      </c>
      <c r="AO829" s="519">
        <v>2979</v>
      </c>
      <c r="AP829" s="519">
        <v>3180</v>
      </c>
      <c r="AQ829" s="519">
        <v>3393</v>
      </c>
      <c r="AR829" s="519">
        <v>3618</v>
      </c>
      <c r="AS829" s="519">
        <v>3855</v>
      </c>
      <c r="AT829" s="519">
        <v>4104</v>
      </c>
      <c r="AU829" s="519">
        <v>4368</v>
      </c>
      <c r="AV829" s="519">
        <v>4567</v>
      </c>
      <c r="AW829" s="519">
        <v>4777</v>
      </c>
      <c r="AX829" s="519">
        <v>5003</v>
      </c>
      <c r="AY829" s="519">
        <v>5246</v>
      </c>
      <c r="AZ829" s="519">
        <v>5508</v>
      </c>
      <c r="BA829" s="519">
        <v>5793</v>
      </c>
      <c r="BB829" s="519">
        <v>6102</v>
      </c>
      <c r="BC829" s="519">
        <v>6436</v>
      </c>
      <c r="BD829" s="519">
        <v>6801</v>
      </c>
      <c r="BE829" s="519">
        <v>7203</v>
      </c>
      <c r="BF829" s="519">
        <v>7655</v>
      </c>
      <c r="BG829" s="519">
        <v>8154</v>
      </c>
      <c r="BH829" s="519">
        <v>8702</v>
      </c>
      <c r="BI829" s="519">
        <v>9316</v>
      </c>
      <c r="BJ829" s="519">
        <v>0</v>
      </c>
      <c r="BK829" s="519">
        <v>0</v>
      </c>
      <c r="BL829" s="519">
        <v>0</v>
      </c>
      <c r="BM829" s="519">
        <v>0</v>
      </c>
      <c r="BN829" s="519">
        <v>0</v>
      </c>
      <c r="BO829" s="519">
        <v>0</v>
      </c>
      <c r="BP829" s="519">
        <v>0</v>
      </c>
      <c r="BQ829" s="519">
        <v>0</v>
      </c>
      <c r="BR829" s="519">
        <v>0</v>
      </c>
      <c r="BS829" s="519">
        <v>0</v>
      </c>
      <c r="BT829" s="519">
        <v>0</v>
      </c>
      <c r="BU829" s="519">
        <v>0</v>
      </c>
      <c r="BV829" s="519">
        <v>0</v>
      </c>
      <c r="BW829" s="519">
        <v>0</v>
      </c>
      <c r="BX829" s="519">
        <v>0</v>
      </c>
      <c r="BY829" s="519">
        <v>0</v>
      </c>
      <c r="BZ829" s="519">
        <v>0</v>
      </c>
      <c r="CA829" s="519">
        <v>0</v>
      </c>
      <c r="CB829" s="519">
        <v>0</v>
      </c>
      <c r="CC829" s="519">
        <v>0</v>
      </c>
      <c r="CD829" s="519">
        <v>0</v>
      </c>
      <c r="CE829" s="519">
        <v>0</v>
      </c>
      <c r="CF829" s="519">
        <v>0</v>
      </c>
      <c r="CG829" s="519">
        <v>0</v>
      </c>
      <c r="CH829" s="519">
        <v>0</v>
      </c>
      <c r="CI829" s="519">
        <v>0</v>
      </c>
      <c r="CJ829" s="519">
        <v>0</v>
      </c>
      <c r="CK829" s="519">
        <v>0</v>
      </c>
      <c r="CL829" s="519">
        <v>0</v>
      </c>
      <c r="CM829" s="519">
        <v>0</v>
      </c>
      <c r="CN829" s="519">
        <v>0</v>
      </c>
      <c r="CO829" s="519">
        <v>0</v>
      </c>
      <c r="CP829" s="519">
        <v>0</v>
      </c>
      <c r="CQ829" s="519">
        <v>0</v>
      </c>
      <c r="CR829" s="519">
        <v>0</v>
      </c>
      <c r="CS829" s="519">
        <v>0</v>
      </c>
      <c r="CT829" s="519">
        <v>0</v>
      </c>
      <c r="CU829" s="519">
        <v>0</v>
      </c>
      <c r="CV829" s="519">
        <v>0</v>
      </c>
      <c r="CW829" s="519">
        <v>0</v>
      </c>
      <c r="CX829" s="519">
        <v>0</v>
      </c>
      <c r="CY829" s="519">
        <v>0</v>
      </c>
      <c r="CZ829" s="519">
        <v>0</v>
      </c>
      <c r="DA829" s="519">
        <v>0</v>
      </c>
      <c r="DB829" s="519">
        <v>0</v>
      </c>
      <c r="DC829" s="519">
        <v>0</v>
      </c>
      <c r="DD829" s="519">
        <v>0</v>
      </c>
      <c r="DE829" s="519">
        <v>0</v>
      </c>
      <c r="DF829" s="519">
        <v>0</v>
      </c>
      <c r="DG829" s="519">
        <v>0</v>
      </c>
      <c r="DH829" s="519">
        <v>0</v>
      </c>
      <c r="DI829" s="519">
        <v>0</v>
      </c>
      <c r="DJ829" s="519">
        <v>0</v>
      </c>
      <c r="DK829" s="519">
        <v>0</v>
      </c>
      <c r="DL829" s="519">
        <v>0</v>
      </c>
      <c r="DM829" s="519">
        <v>0</v>
      </c>
      <c r="DN829" s="519">
        <v>0</v>
      </c>
      <c r="DO829" s="519">
        <v>0</v>
      </c>
      <c r="DP829" s="519">
        <v>0</v>
      </c>
      <c r="DQ829" s="519">
        <v>0</v>
      </c>
      <c r="DR829" s="519">
        <v>0</v>
      </c>
      <c r="DS829" s="519">
        <v>0</v>
      </c>
      <c r="DT829" s="519">
        <v>0</v>
      </c>
      <c r="DU829" s="519">
        <v>0</v>
      </c>
      <c r="DV829" s="519">
        <v>0</v>
      </c>
      <c r="DW829" s="519">
        <v>0</v>
      </c>
      <c r="DX829" s="519">
        <v>0</v>
      </c>
      <c r="DZ829" s="337"/>
      <c r="EA829" s="519" t="s">
        <v>1063</v>
      </c>
      <c r="EB829" s="519" t="s">
        <v>1060</v>
      </c>
      <c r="EC829" s="519">
        <v>25</v>
      </c>
      <c r="ED829" s="521" t="str">
        <f t="shared" si="41"/>
        <v>SDN300225</v>
      </c>
      <c r="EE829" s="519">
        <v>0</v>
      </c>
      <c r="EF829" s="519">
        <v>164</v>
      </c>
      <c r="EG829" s="519">
        <v>324</v>
      </c>
      <c r="EH829" s="519">
        <v>475</v>
      </c>
      <c r="EI829" s="519">
        <v>621</v>
      </c>
      <c r="EJ829" s="519">
        <v>815</v>
      </c>
      <c r="EK829" s="519">
        <v>1007</v>
      </c>
      <c r="EL829" s="519">
        <v>1197</v>
      </c>
      <c r="EM829" s="519">
        <v>1387</v>
      </c>
      <c r="EN829" s="519">
        <v>1757</v>
      </c>
      <c r="EO829" s="519">
        <v>1938</v>
      </c>
      <c r="EP829" s="519">
        <v>2116</v>
      </c>
      <c r="EQ829" s="519">
        <v>2294</v>
      </c>
      <c r="ER829" s="519">
        <v>2471</v>
      </c>
      <c r="ES829" s="519">
        <v>2651</v>
      </c>
      <c r="ET829" s="519">
        <v>2802</v>
      </c>
      <c r="EU829" s="519">
        <v>2956</v>
      </c>
      <c r="EV829" s="519">
        <v>3113</v>
      </c>
      <c r="EW829" s="519">
        <v>3277</v>
      </c>
      <c r="EX829" s="519">
        <v>3444</v>
      </c>
      <c r="EY829" s="519">
        <v>3622</v>
      </c>
      <c r="EZ829" s="519">
        <v>3804</v>
      </c>
      <c r="FA829" s="519">
        <v>3997</v>
      </c>
      <c r="FB829" s="519">
        <v>4197</v>
      </c>
      <c r="FC829" s="519">
        <v>4403</v>
      </c>
      <c r="FD829" s="519">
        <v>4616</v>
      </c>
      <c r="FE829" s="519">
        <v>4836</v>
      </c>
      <c r="FF829" s="519">
        <v>5062</v>
      </c>
      <c r="FG829" s="519">
        <v>5292</v>
      </c>
      <c r="FH829" s="519">
        <v>0</v>
      </c>
      <c r="FI829" s="519">
        <v>0</v>
      </c>
      <c r="FJ829" s="519">
        <v>0</v>
      </c>
      <c r="FK829" s="519">
        <v>0</v>
      </c>
      <c r="FL829" s="519">
        <v>0</v>
      </c>
      <c r="FM829" s="519">
        <v>0</v>
      </c>
      <c r="FN829" s="519">
        <v>0</v>
      </c>
      <c r="FO829" s="519">
        <v>0</v>
      </c>
      <c r="FP829" s="519">
        <v>0</v>
      </c>
      <c r="FQ829" s="519">
        <v>0</v>
      </c>
      <c r="FR829" s="519">
        <v>0</v>
      </c>
      <c r="FS829" s="519">
        <v>0</v>
      </c>
      <c r="FT829" s="519">
        <v>0</v>
      </c>
      <c r="FU829" s="519">
        <v>0</v>
      </c>
      <c r="FV829" s="519">
        <v>0</v>
      </c>
      <c r="FW829" s="519">
        <v>0</v>
      </c>
      <c r="FX829" s="519">
        <v>0</v>
      </c>
      <c r="FY829" s="519">
        <v>0</v>
      </c>
      <c r="FZ829" s="519">
        <v>0</v>
      </c>
      <c r="GA829" s="519">
        <v>0</v>
      </c>
      <c r="GB829" s="519">
        <v>0</v>
      </c>
      <c r="GC829" s="519">
        <v>0</v>
      </c>
      <c r="GD829" s="519">
        <v>0</v>
      </c>
      <c r="GE829" s="519">
        <v>0</v>
      </c>
      <c r="GF829" s="519">
        <v>0</v>
      </c>
      <c r="GG829" s="519">
        <v>0</v>
      </c>
      <c r="GH829" s="519">
        <v>0</v>
      </c>
      <c r="GI829" s="519">
        <v>0</v>
      </c>
      <c r="GJ829" s="519">
        <v>0</v>
      </c>
      <c r="GK829" s="519">
        <v>0</v>
      </c>
      <c r="GL829" s="519">
        <v>0</v>
      </c>
      <c r="GM829" s="519">
        <v>0</v>
      </c>
      <c r="GN829" s="519">
        <v>0</v>
      </c>
      <c r="GO829" s="519">
        <v>0</v>
      </c>
      <c r="GP829" s="519">
        <v>0</v>
      </c>
      <c r="GQ829" s="519">
        <v>0</v>
      </c>
      <c r="GR829" s="519">
        <v>0</v>
      </c>
      <c r="GS829" s="519">
        <v>0</v>
      </c>
      <c r="GT829" s="519">
        <v>0</v>
      </c>
      <c r="GU829" s="519">
        <v>0</v>
      </c>
      <c r="GV829" s="519">
        <v>0</v>
      </c>
      <c r="GW829" s="519">
        <v>0</v>
      </c>
      <c r="GX829" s="519">
        <v>0</v>
      </c>
      <c r="GY829" s="519">
        <v>0</v>
      </c>
      <c r="GZ829" s="519">
        <v>0</v>
      </c>
      <c r="HA829" s="519">
        <v>0</v>
      </c>
      <c r="HB829" s="519">
        <v>0</v>
      </c>
      <c r="HC829" s="519">
        <v>0</v>
      </c>
      <c r="HD829" s="519">
        <v>0</v>
      </c>
      <c r="HE829" s="519">
        <v>0</v>
      </c>
      <c r="HF829" s="519">
        <v>0</v>
      </c>
      <c r="HG829" s="519">
        <v>0</v>
      </c>
      <c r="HH829" s="519">
        <v>0</v>
      </c>
      <c r="HI829" s="519">
        <v>0</v>
      </c>
      <c r="HJ829" s="519">
        <v>0</v>
      </c>
      <c r="HK829" s="519">
        <v>0</v>
      </c>
      <c r="HL829" s="519">
        <v>0</v>
      </c>
      <c r="HM829" s="519">
        <v>0</v>
      </c>
      <c r="HN829" s="519">
        <v>0</v>
      </c>
      <c r="HO829" s="519">
        <v>0</v>
      </c>
      <c r="HP829" s="519">
        <v>0</v>
      </c>
      <c r="HQ829" s="519">
        <v>0</v>
      </c>
      <c r="HR829" s="519">
        <v>0</v>
      </c>
      <c r="HS829" s="519">
        <v>0</v>
      </c>
      <c r="HT829" s="519">
        <v>0</v>
      </c>
      <c r="HU829" s="519">
        <v>0</v>
      </c>
      <c r="HV829" s="519">
        <v>0</v>
      </c>
      <c r="HW829" s="519">
        <v>0</v>
      </c>
      <c r="HX829" s="519">
        <v>0</v>
      </c>
      <c r="HY829" s="519">
        <v>0</v>
      </c>
      <c r="HZ829" s="519">
        <v>0</v>
      </c>
      <c r="IA829" s="519">
        <v>0</v>
      </c>
      <c r="IB829" s="519">
        <v>0</v>
      </c>
      <c r="IC829" s="519">
        <v>0</v>
      </c>
      <c r="ID829" s="519">
        <v>0</v>
      </c>
      <c r="IE829" s="519">
        <v>0</v>
      </c>
      <c r="IF829" s="519">
        <v>0</v>
      </c>
      <c r="IG829" s="519">
        <v>0</v>
      </c>
      <c r="IH829" s="519">
        <v>0</v>
      </c>
      <c r="II829" s="519">
        <v>0</v>
      </c>
      <c r="IJ829" s="519">
        <v>0</v>
      </c>
      <c r="IK829" s="519">
        <v>0</v>
      </c>
    </row>
    <row r="830" spans="2:245" hidden="1">
      <c r="B830" s="519" t="s">
        <v>1058</v>
      </c>
      <c r="C830" s="519"/>
      <c r="D830" s="519"/>
      <c r="E830" s="519"/>
      <c r="F830" s="519">
        <v>2</v>
      </c>
      <c r="G830" s="519"/>
      <c r="H830" s="519">
        <v>21</v>
      </c>
      <c r="I830" s="519">
        <v>8</v>
      </c>
      <c r="J830" s="519" t="str">
        <f t="shared" si="39"/>
        <v>SDN10022108</v>
      </c>
      <c r="K830" s="519">
        <v>772</v>
      </c>
      <c r="M830" s="337"/>
      <c r="N830" s="519" t="s">
        <v>1063</v>
      </c>
      <c r="O830" s="519" t="s">
        <v>1060</v>
      </c>
      <c r="P830" s="519">
        <v>26</v>
      </c>
      <c r="Q830" s="521" t="str">
        <f t="shared" si="40"/>
        <v>SDN300226</v>
      </c>
      <c r="R830" s="519">
        <v>0</v>
      </c>
      <c r="S830" s="519">
        <v>69</v>
      </c>
      <c r="T830" s="519">
        <v>140</v>
      </c>
      <c r="U830" s="519">
        <v>212</v>
      </c>
      <c r="V830" s="519">
        <v>285</v>
      </c>
      <c r="W830" s="519">
        <v>361</v>
      </c>
      <c r="X830" s="519">
        <v>439</v>
      </c>
      <c r="Y830" s="519">
        <v>518</v>
      </c>
      <c r="Z830" s="519">
        <v>601</v>
      </c>
      <c r="AA830" s="519">
        <v>913</v>
      </c>
      <c r="AB830" s="519">
        <v>1030</v>
      </c>
      <c r="AC830" s="519">
        <v>1149</v>
      </c>
      <c r="AD830" s="519">
        <v>1273</v>
      </c>
      <c r="AE830" s="519">
        <v>1402</v>
      </c>
      <c r="AF830" s="519">
        <v>1536</v>
      </c>
      <c r="AG830" s="519">
        <v>1658</v>
      </c>
      <c r="AH830" s="519">
        <v>1785</v>
      </c>
      <c r="AI830" s="519">
        <v>1918</v>
      </c>
      <c r="AJ830" s="519">
        <v>2059</v>
      </c>
      <c r="AK830" s="519">
        <v>2207</v>
      </c>
      <c r="AL830" s="519">
        <v>2364</v>
      </c>
      <c r="AM830" s="519">
        <v>2530</v>
      </c>
      <c r="AN830" s="519">
        <v>2706</v>
      </c>
      <c r="AO830" s="519">
        <v>2892</v>
      </c>
      <c r="AP830" s="519">
        <v>3090</v>
      </c>
      <c r="AQ830" s="519">
        <v>3298</v>
      </c>
      <c r="AR830" s="519">
        <v>3518</v>
      </c>
      <c r="AS830" s="519">
        <v>3749</v>
      </c>
      <c r="AT830" s="519">
        <v>3993</v>
      </c>
      <c r="AU830" s="519">
        <v>4251</v>
      </c>
      <c r="AV830" s="519">
        <v>4447</v>
      </c>
      <c r="AW830" s="519">
        <v>4656</v>
      </c>
      <c r="AX830" s="519">
        <v>4881</v>
      </c>
      <c r="AY830" s="519">
        <v>5124</v>
      </c>
      <c r="AZ830" s="519">
        <v>5388</v>
      </c>
      <c r="BA830" s="519">
        <v>5674</v>
      </c>
      <c r="BB830" s="519">
        <v>5983</v>
      </c>
      <c r="BC830" s="519">
        <v>6321</v>
      </c>
      <c r="BD830" s="519">
        <v>6693</v>
      </c>
      <c r="BE830" s="519">
        <v>7111</v>
      </c>
      <c r="BF830" s="519">
        <v>7572</v>
      </c>
      <c r="BG830" s="519">
        <v>8079</v>
      </c>
      <c r="BH830" s="519">
        <v>8645</v>
      </c>
      <c r="BI830" s="519">
        <v>9277</v>
      </c>
      <c r="BJ830" s="519">
        <v>0</v>
      </c>
      <c r="BK830" s="519">
        <v>0</v>
      </c>
      <c r="BL830" s="519">
        <v>0</v>
      </c>
      <c r="BM830" s="519">
        <v>0</v>
      </c>
      <c r="BN830" s="519">
        <v>0</v>
      </c>
      <c r="BO830" s="519">
        <v>0</v>
      </c>
      <c r="BP830" s="519">
        <v>0</v>
      </c>
      <c r="BQ830" s="519">
        <v>0</v>
      </c>
      <c r="BR830" s="519">
        <v>0</v>
      </c>
      <c r="BS830" s="519">
        <v>0</v>
      </c>
      <c r="BT830" s="519">
        <v>0</v>
      </c>
      <c r="BU830" s="519">
        <v>0</v>
      </c>
      <c r="BV830" s="519">
        <v>0</v>
      </c>
      <c r="BW830" s="519">
        <v>0</v>
      </c>
      <c r="BX830" s="519">
        <v>0</v>
      </c>
      <c r="BY830" s="519">
        <v>0</v>
      </c>
      <c r="BZ830" s="519">
        <v>0</v>
      </c>
      <c r="CA830" s="519">
        <v>0</v>
      </c>
      <c r="CB830" s="519">
        <v>0</v>
      </c>
      <c r="CC830" s="519">
        <v>0</v>
      </c>
      <c r="CD830" s="519">
        <v>0</v>
      </c>
      <c r="CE830" s="519">
        <v>0</v>
      </c>
      <c r="CF830" s="519">
        <v>0</v>
      </c>
      <c r="CG830" s="519">
        <v>0</v>
      </c>
      <c r="CH830" s="519">
        <v>0</v>
      </c>
      <c r="CI830" s="519">
        <v>0</v>
      </c>
      <c r="CJ830" s="519">
        <v>0</v>
      </c>
      <c r="CK830" s="519">
        <v>0</v>
      </c>
      <c r="CL830" s="519">
        <v>0</v>
      </c>
      <c r="CM830" s="519">
        <v>0</v>
      </c>
      <c r="CN830" s="519">
        <v>0</v>
      </c>
      <c r="CO830" s="519">
        <v>0</v>
      </c>
      <c r="CP830" s="519">
        <v>0</v>
      </c>
      <c r="CQ830" s="519">
        <v>0</v>
      </c>
      <c r="CR830" s="519">
        <v>0</v>
      </c>
      <c r="CS830" s="519">
        <v>0</v>
      </c>
      <c r="CT830" s="519">
        <v>0</v>
      </c>
      <c r="CU830" s="519">
        <v>0</v>
      </c>
      <c r="CV830" s="519">
        <v>0</v>
      </c>
      <c r="CW830" s="519">
        <v>0</v>
      </c>
      <c r="CX830" s="519">
        <v>0</v>
      </c>
      <c r="CY830" s="519">
        <v>0</v>
      </c>
      <c r="CZ830" s="519">
        <v>0</v>
      </c>
      <c r="DA830" s="519">
        <v>0</v>
      </c>
      <c r="DB830" s="519">
        <v>0</v>
      </c>
      <c r="DC830" s="519">
        <v>0</v>
      </c>
      <c r="DD830" s="519">
        <v>0</v>
      </c>
      <c r="DE830" s="519">
        <v>0</v>
      </c>
      <c r="DF830" s="519">
        <v>0</v>
      </c>
      <c r="DG830" s="519">
        <v>0</v>
      </c>
      <c r="DH830" s="519">
        <v>0</v>
      </c>
      <c r="DI830" s="519">
        <v>0</v>
      </c>
      <c r="DJ830" s="519">
        <v>0</v>
      </c>
      <c r="DK830" s="519">
        <v>0</v>
      </c>
      <c r="DL830" s="519">
        <v>0</v>
      </c>
      <c r="DM830" s="519">
        <v>0</v>
      </c>
      <c r="DN830" s="519">
        <v>0</v>
      </c>
      <c r="DO830" s="519">
        <v>0</v>
      </c>
      <c r="DP830" s="519">
        <v>0</v>
      </c>
      <c r="DQ830" s="519">
        <v>0</v>
      </c>
      <c r="DR830" s="519">
        <v>0</v>
      </c>
      <c r="DS830" s="519">
        <v>0</v>
      </c>
      <c r="DT830" s="519">
        <v>0</v>
      </c>
      <c r="DU830" s="519">
        <v>0</v>
      </c>
      <c r="DV830" s="519">
        <v>0</v>
      </c>
      <c r="DW830" s="519">
        <v>0</v>
      </c>
      <c r="DX830" s="519">
        <v>0</v>
      </c>
      <c r="DZ830" s="337"/>
      <c r="EA830" s="519" t="s">
        <v>1063</v>
      </c>
      <c r="EB830" s="519" t="s">
        <v>1060</v>
      </c>
      <c r="EC830" s="519">
        <v>26</v>
      </c>
      <c r="ED830" s="521" t="str">
        <f t="shared" si="41"/>
        <v>SDN300226</v>
      </c>
      <c r="EE830" s="519">
        <v>0</v>
      </c>
      <c r="EF830" s="519">
        <v>159</v>
      </c>
      <c r="EG830" s="519">
        <v>311</v>
      </c>
      <c r="EH830" s="519">
        <v>455</v>
      </c>
      <c r="EI830" s="519">
        <v>594</v>
      </c>
      <c r="EJ830" s="519">
        <v>771</v>
      </c>
      <c r="EK830" s="519">
        <v>956</v>
      </c>
      <c r="EL830" s="519">
        <v>1139</v>
      </c>
      <c r="EM830" s="519">
        <v>1321</v>
      </c>
      <c r="EN830" s="519">
        <v>1683</v>
      </c>
      <c r="EO830" s="519">
        <v>1857</v>
      </c>
      <c r="EP830" s="519">
        <v>2027</v>
      </c>
      <c r="EQ830" s="519">
        <v>2199</v>
      </c>
      <c r="ER830" s="519">
        <v>2372</v>
      </c>
      <c r="ES830" s="519">
        <v>2546</v>
      </c>
      <c r="ET830" s="519">
        <v>2695</v>
      </c>
      <c r="EU830" s="519">
        <v>2845</v>
      </c>
      <c r="EV830" s="519">
        <v>2999</v>
      </c>
      <c r="EW830" s="519">
        <v>3159</v>
      </c>
      <c r="EX830" s="519">
        <v>3325</v>
      </c>
      <c r="EY830" s="519">
        <v>3498</v>
      </c>
      <c r="EZ830" s="519">
        <v>3678</v>
      </c>
      <c r="FA830" s="519">
        <v>3866</v>
      </c>
      <c r="FB830" s="519">
        <v>4061</v>
      </c>
      <c r="FC830" s="519">
        <v>4264</v>
      </c>
      <c r="FD830" s="519">
        <v>4472</v>
      </c>
      <c r="FE830" s="519">
        <v>4686</v>
      </c>
      <c r="FF830" s="519">
        <v>4905</v>
      </c>
      <c r="FG830" s="519">
        <v>5131</v>
      </c>
      <c r="FH830" s="519">
        <v>0</v>
      </c>
      <c r="FI830" s="519">
        <v>0</v>
      </c>
      <c r="FJ830" s="519">
        <v>0</v>
      </c>
      <c r="FK830" s="519">
        <v>0</v>
      </c>
      <c r="FL830" s="519">
        <v>0</v>
      </c>
      <c r="FM830" s="519">
        <v>0</v>
      </c>
      <c r="FN830" s="519">
        <v>0</v>
      </c>
      <c r="FO830" s="519">
        <v>0</v>
      </c>
      <c r="FP830" s="519">
        <v>0</v>
      </c>
      <c r="FQ830" s="519">
        <v>0</v>
      </c>
      <c r="FR830" s="519">
        <v>0</v>
      </c>
      <c r="FS830" s="519">
        <v>0</v>
      </c>
      <c r="FT830" s="519">
        <v>0</v>
      </c>
      <c r="FU830" s="519">
        <v>0</v>
      </c>
      <c r="FV830" s="519">
        <v>0</v>
      </c>
      <c r="FW830" s="519">
        <v>0</v>
      </c>
      <c r="FX830" s="519">
        <v>0</v>
      </c>
      <c r="FY830" s="519">
        <v>0</v>
      </c>
      <c r="FZ830" s="519">
        <v>0</v>
      </c>
      <c r="GA830" s="519">
        <v>0</v>
      </c>
      <c r="GB830" s="519">
        <v>0</v>
      </c>
      <c r="GC830" s="519">
        <v>0</v>
      </c>
      <c r="GD830" s="519">
        <v>0</v>
      </c>
      <c r="GE830" s="519">
        <v>0</v>
      </c>
      <c r="GF830" s="519">
        <v>0</v>
      </c>
      <c r="GG830" s="519">
        <v>0</v>
      </c>
      <c r="GH830" s="519">
        <v>0</v>
      </c>
      <c r="GI830" s="519">
        <v>0</v>
      </c>
      <c r="GJ830" s="519">
        <v>0</v>
      </c>
      <c r="GK830" s="519">
        <v>0</v>
      </c>
      <c r="GL830" s="519">
        <v>0</v>
      </c>
      <c r="GM830" s="519">
        <v>0</v>
      </c>
      <c r="GN830" s="519">
        <v>0</v>
      </c>
      <c r="GO830" s="519">
        <v>0</v>
      </c>
      <c r="GP830" s="519">
        <v>0</v>
      </c>
      <c r="GQ830" s="519">
        <v>0</v>
      </c>
      <c r="GR830" s="519">
        <v>0</v>
      </c>
      <c r="GS830" s="519">
        <v>0</v>
      </c>
      <c r="GT830" s="519">
        <v>0</v>
      </c>
      <c r="GU830" s="519">
        <v>0</v>
      </c>
      <c r="GV830" s="519">
        <v>0</v>
      </c>
      <c r="GW830" s="519">
        <v>0</v>
      </c>
      <c r="GX830" s="519">
        <v>0</v>
      </c>
      <c r="GY830" s="519">
        <v>0</v>
      </c>
      <c r="GZ830" s="519">
        <v>0</v>
      </c>
      <c r="HA830" s="519">
        <v>0</v>
      </c>
      <c r="HB830" s="519">
        <v>0</v>
      </c>
      <c r="HC830" s="519">
        <v>0</v>
      </c>
      <c r="HD830" s="519">
        <v>0</v>
      </c>
      <c r="HE830" s="519">
        <v>0</v>
      </c>
      <c r="HF830" s="519">
        <v>0</v>
      </c>
      <c r="HG830" s="519">
        <v>0</v>
      </c>
      <c r="HH830" s="519">
        <v>0</v>
      </c>
      <c r="HI830" s="519">
        <v>0</v>
      </c>
      <c r="HJ830" s="519">
        <v>0</v>
      </c>
      <c r="HK830" s="519">
        <v>0</v>
      </c>
      <c r="HL830" s="519">
        <v>0</v>
      </c>
      <c r="HM830" s="519">
        <v>0</v>
      </c>
      <c r="HN830" s="519">
        <v>0</v>
      </c>
      <c r="HO830" s="519">
        <v>0</v>
      </c>
      <c r="HP830" s="519">
        <v>0</v>
      </c>
      <c r="HQ830" s="519">
        <v>0</v>
      </c>
      <c r="HR830" s="519">
        <v>0</v>
      </c>
      <c r="HS830" s="519">
        <v>0</v>
      </c>
      <c r="HT830" s="519">
        <v>0</v>
      </c>
      <c r="HU830" s="519">
        <v>0</v>
      </c>
      <c r="HV830" s="519">
        <v>0</v>
      </c>
      <c r="HW830" s="519">
        <v>0</v>
      </c>
      <c r="HX830" s="519">
        <v>0</v>
      </c>
      <c r="HY830" s="519">
        <v>0</v>
      </c>
      <c r="HZ830" s="519">
        <v>0</v>
      </c>
      <c r="IA830" s="519">
        <v>0</v>
      </c>
      <c r="IB830" s="519">
        <v>0</v>
      </c>
      <c r="IC830" s="519">
        <v>0</v>
      </c>
      <c r="ID830" s="519">
        <v>0</v>
      </c>
      <c r="IE830" s="519">
        <v>0</v>
      </c>
      <c r="IF830" s="519">
        <v>0</v>
      </c>
      <c r="IG830" s="519">
        <v>0</v>
      </c>
      <c r="IH830" s="519">
        <v>0</v>
      </c>
      <c r="II830" s="519">
        <v>0</v>
      </c>
      <c r="IJ830" s="519">
        <v>0</v>
      </c>
      <c r="IK830" s="519">
        <v>0</v>
      </c>
    </row>
    <row r="831" spans="2:245" hidden="1">
      <c r="B831" s="519" t="s">
        <v>1058</v>
      </c>
      <c r="C831" s="519"/>
      <c r="D831" s="519"/>
      <c r="E831" s="519"/>
      <c r="F831" s="519">
        <v>2</v>
      </c>
      <c r="G831" s="519"/>
      <c r="H831" s="519">
        <v>21</v>
      </c>
      <c r="I831" s="519">
        <v>9</v>
      </c>
      <c r="J831" s="519" t="str">
        <f t="shared" si="39"/>
        <v>SDN10022109</v>
      </c>
      <c r="K831" s="519">
        <v>772</v>
      </c>
      <c r="M831" s="337"/>
      <c r="N831" s="519" t="s">
        <v>1063</v>
      </c>
      <c r="O831" s="519" t="s">
        <v>1060</v>
      </c>
      <c r="P831" s="519">
        <v>27</v>
      </c>
      <c r="Q831" s="521" t="str">
        <f t="shared" si="40"/>
        <v>SDN300227</v>
      </c>
      <c r="R831" s="519">
        <v>0</v>
      </c>
      <c r="S831" s="519">
        <v>66</v>
      </c>
      <c r="T831" s="519">
        <v>134</v>
      </c>
      <c r="U831" s="519">
        <v>203</v>
      </c>
      <c r="V831" s="519">
        <v>275</v>
      </c>
      <c r="W831" s="519">
        <v>347</v>
      </c>
      <c r="X831" s="519">
        <v>422</v>
      </c>
      <c r="Y831" s="519">
        <v>499</v>
      </c>
      <c r="Z831" s="519">
        <v>578</v>
      </c>
      <c r="AA831" s="519">
        <v>880</v>
      </c>
      <c r="AB831" s="519">
        <v>992</v>
      </c>
      <c r="AC831" s="519">
        <v>1107</v>
      </c>
      <c r="AD831" s="519">
        <v>1227</v>
      </c>
      <c r="AE831" s="519">
        <v>1352</v>
      </c>
      <c r="AF831" s="519">
        <v>1482</v>
      </c>
      <c r="AG831" s="519">
        <v>1600</v>
      </c>
      <c r="AH831" s="519">
        <v>1724</v>
      </c>
      <c r="AI831" s="519">
        <v>1854</v>
      </c>
      <c r="AJ831" s="519">
        <v>1991</v>
      </c>
      <c r="AK831" s="519">
        <v>2136</v>
      </c>
      <c r="AL831" s="519">
        <v>2290</v>
      </c>
      <c r="AM831" s="519">
        <v>2452</v>
      </c>
      <c r="AN831" s="519">
        <v>2623</v>
      </c>
      <c r="AO831" s="519">
        <v>2805</v>
      </c>
      <c r="AP831" s="519">
        <v>2998</v>
      </c>
      <c r="AQ831" s="519">
        <v>3201</v>
      </c>
      <c r="AR831" s="519">
        <v>3414</v>
      </c>
      <c r="AS831" s="519">
        <v>3640</v>
      </c>
      <c r="AT831" s="519">
        <v>3879</v>
      </c>
      <c r="AU831" s="519">
        <v>4131</v>
      </c>
      <c r="AV831" s="519">
        <v>4325</v>
      </c>
      <c r="AW831" s="519">
        <v>4533</v>
      </c>
      <c r="AX831" s="519">
        <v>4757</v>
      </c>
      <c r="AY831" s="519">
        <v>5002</v>
      </c>
      <c r="AZ831" s="519">
        <v>5265</v>
      </c>
      <c r="BA831" s="519">
        <v>5551</v>
      </c>
      <c r="BB831" s="519">
        <v>5863</v>
      </c>
      <c r="BC831" s="519">
        <v>6206</v>
      </c>
      <c r="BD831" s="519">
        <v>6592</v>
      </c>
      <c r="BE831" s="519">
        <v>7017</v>
      </c>
      <c r="BF831" s="519">
        <v>7483</v>
      </c>
      <c r="BG831" s="519">
        <v>8005</v>
      </c>
      <c r="BH831" s="519">
        <v>8586</v>
      </c>
      <c r="BI831" s="519">
        <v>9252</v>
      </c>
      <c r="BJ831" s="519">
        <v>0</v>
      </c>
      <c r="BK831" s="519">
        <v>0</v>
      </c>
      <c r="BL831" s="519">
        <v>0</v>
      </c>
      <c r="BM831" s="519">
        <v>0</v>
      </c>
      <c r="BN831" s="519">
        <v>0</v>
      </c>
      <c r="BO831" s="519">
        <v>0</v>
      </c>
      <c r="BP831" s="519">
        <v>0</v>
      </c>
      <c r="BQ831" s="519">
        <v>0</v>
      </c>
      <c r="BR831" s="519">
        <v>0</v>
      </c>
      <c r="BS831" s="519">
        <v>0</v>
      </c>
      <c r="BT831" s="519">
        <v>0</v>
      </c>
      <c r="BU831" s="519">
        <v>0</v>
      </c>
      <c r="BV831" s="519">
        <v>0</v>
      </c>
      <c r="BW831" s="519">
        <v>0</v>
      </c>
      <c r="BX831" s="519">
        <v>0</v>
      </c>
      <c r="BY831" s="519">
        <v>0</v>
      </c>
      <c r="BZ831" s="519">
        <v>0</v>
      </c>
      <c r="CA831" s="519">
        <v>0</v>
      </c>
      <c r="CB831" s="519">
        <v>0</v>
      </c>
      <c r="CC831" s="519">
        <v>0</v>
      </c>
      <c r="CD831" s="519">
        <v>0</v>
      </c>
      <c r="CE831" s="519">
        <v>0</v>
      </c>
      <c r="CF831" s="519">
        <v>0</v>
      </c>
      <c r="CG831" s="519">
        <v>0</v>
      </c>
      <c r="CH831" s="519">
        <v>0</v>
      </c>
      <c r="CI831" s="519">
        <v>0</v>
      </c>
      <c r="CJ831" s="519">
        <v>0</v>
      </c>
      <c r="CK831" s="519">
        <v>0</v>
      </c>
      <c r="CL831" s="519">
        <v>0</v>
      </c>
      <c r="CM831" s="519">
        <v>0</v>
      </c>
      <c r="CN831" s="519">
        <v>0</v>
      </c>
      <c r="CO831" s="519">
        <v>0</v>
      </c>
      <c r="CP831" s="519">
        <v>0</v>
      </c>
      <c r="CQ831" s="519">
        <v>0</v>
      </c>
      <c r="CR831" s="519">
        <v>0</v>
      </c>
      <c r="CS831" s="519">
        <v>0</v>
      </c>
      <c r="CT831" s="519">
        <v>0</v>
      </c>
      <c r="CU831" s="519">
        <v>0</v>
      </c>
      <c r="CV831" s="519">
        <v>0</v>
      </c>
      <c r="CW831" s="519">
        <v>0</v>
      </c>
      <c r="CX831" s="519">
        <v>0</v>
      </c>
      <c r="CY831" s="519">
        <v>0</v>
      </c>
      <c r="CZ831" s="519">
        <v>0</v>
      </c>
      <c r="DA831" s="519">
        <v>0</v>
      </c>
      <c r="DB831" s="519">
        <v>0</v>
      </c>
      <c r="DC831" s="519">
        <v>0</v>
      </c>
      <c r="DD831" s="519">
        <v>0</v>
      </c>
      <c r="DE831" s="519">
        <v>0</v>
      </c>
      <c r="DF831" s="519">
        <v>0</v>
      </c>
      <c r="DG831" s="519">
        <v>0</v>
      </c>
      <c r="DH831" s="519">
        <v>0</v>
      </c>
      <c r="DI831" s="519">
        <v>0</v>
      </c>
      <c r="DJ831" s="519">
        <v>0</v>
      </c>
      <c r="DK831" s="519">
        <v>0</v>
      </c>
      <c r="DL831" s="519">
        <v>0</v>
      </c>
      <c r="DM831" s="519">
        <v>0</v>
      </c>
      <c r="DN831" s="519">
        <v>0</v>
      </c>
      <c r="DO831" s="519">
        <v>0</v>
      </c>
      <c r="DP831" s="519">
        <v>0</v>
      </c>
      <c r="DQ831" s="519">
        <v>0</v>
      </c>
      <c r="DR831" s="519">
        <v>0</v>
      </c>
      <c r="DS831" s="519">
        <v>0</v>
      </c>
      <c r="DT831" s="519">
        <v>0</v>
      </c>
      <c r="DU831" s="519">
        <v>0</v>
      </c>
      <c r="DV831" s="519">
        <v>0</v>
      </c>
      <c r="DW831" s="519">
        <v>0</v>
      </c>
      <c r="DX831" s="519">
        <v>0</v>
      </c>
      <c r="DZ831" s="337"/>
      <c r="EA831" s="519" t="s">
        <v>1063</v>
      </c>
      <c r="EB831" s="519" t="s">
        <v>1060</v>
      </c>
      <c r="EC831" s="519">
        <v>27</v>
      </c>
      <c r="ED831" s="521" t="str">
        <f t="shared" si="41"/>
        <v>SDN300227</v>
      </c>
      <c r="EE831" s="519">
        <v>0</v>
      </c>
      <c r="EF831" s="519">
        <v>151</v>
      </c>
      <c r="EG831" s="519">
        <v>296</v>
      </c>
      <c r="EH831" s="519">
        <v>433</v>
      </c>
      <c r="EI831" s="519">
        <v>569</v>
      </c>
      <c r="EJ831" s="519">
        <v>729</v>
      </c>
      <c r="EK831" s="519">
        <v>906</v>
      </c>
      <c r="EL831" s="519">
        <v>1081</v>
      </c>
      <c r="EM831" s="519">
        <v>1256</v>
      </c>
      <c r="EN831" s="519">
        <v>1611</v>
      </c>
      <c r="EO831" s="519">
        <v>1777</v>
      </c>
      <c r="EP831" s="519">
        <v>1941</v>
      </c>
      <c r="EQ831" s="519">
        <v>2108</v>
      </c>
      <c r="ER831" s="519">
        <v>2275</v>
      </c>
      <c r="ES831" s="519">
        <v>2444</v>
      </c>
      <c r="ET831" s="519">
        <v>2588</v>
      </c>
      <c r="EU831" s="519">
        <v>2736</v>
      </c>
      <c r="EV831" s="519">
        <v>2887</v>
      </c>
      <c r="EW831" s="519">
        <v>3043</v>
      </c>
      <c r="EX831" s="519">
        <v>3206</v>
      </c>
      <c r="EY831" s="519">
        <v>3378</v>
      </c>
      <c r="EZ831" s="519">
        <v>3553</v>
      </c>
      <c r="FA831" s="519">
        <v>3735</v>
      </c>
      <c r="FB831" s="519">
        <v>3926</v>
      </c>
      <c r="FC831" s="519">
        <v>4124</v>
      </c>
      <c r="FD831" s="519">
        <v>4326</v>
      </c>
      <c r="FE831" s="519">
        <v>4533</v>
      </c>
      <c r="FF831" s="519">
        <v>4747</v>
      </c>
      <c r="FG831" s="519">
        <v>4969</v>
      </c>
      <c r="FH831" s="519">
        <v>0</v>
      </c>
      <c r="FI831" s="519">
        <v>0</v>
      </c>
      <c r="FJ831" s="519">
        <v>0</v>
      </c>
      <c r="FK831" s="519">
        <v>0</v>
      </c>
      <c r="FL831" s="519">
        <v>0</v>
      </c>
      <c r="FM831" s="519">
        <v>0</v>
      </c>
      <c r="FN831" s="519">
        <v>0</v>
      </c>
      <c r="FO831" s="519">
        <v>0</v>
      </c>
      <c r="FP831" s="519">
        <v>0</v>
      </c>
      <c r="FQ831" s="519">
        <v>0</v>
      </c>
      <c r="FR831" s="519">
        <v>0</v>
      </c>
      <c r="FS831" s="519">
        <v>0</v>
      </c>
      <c r="FT831" s="519">
        <v>0</v>
      </c>
      <c r="FU831" s="519">
        <v>0</v>
      </c>
      <c r="FV831" s="519">
        <v>0</v>
      </c>
      <c r="FW831" s="519">
        <v>0</v>
      </c>
      <c r="FX831" s="519">
        <v>0</v>
      </c>
      <c r="FY831" s="519">
        <v>0</v>
      </c>
      <c r="FZ831" s="519">
        <v>0</v>
      </c>
      <c r="GA831" s="519">
        <v>0</v>
      </c>
      <c r="GB831" s="519">
        <v>0</v>
      </c>
      <c r="GC831" s="519">
        <v>0</v>
      </c>
      <c r="GD831" s="519">
        <v>0</v>
      </c>
      <c r="GE831" s="519">
        <v>0</v>
      </c>
      <c r="GF831" s="519">
        <v>0</v>
      </c>
      <c r="GG831" s="519">
        <v>0</v>
      </c>
      <c r="GH831" s="519">
        <v>0</v>
      </c>
      <c r="GI831" s="519">
        <v>0</v>
      </c>
      <c r="GJ831" s="519">
        <v>0</v>
      </c>
      <c r="GK831" s="519">
        <v>0</v>
      </c>
      <c r="GL831" s="519">
        <v>0</v>
      </c>
      <c r="GM831" s="519">
        <v>0</v>
      </c>
      <c r="GN831" s="519">
        <v>0</v>
      </c>
      <c r="GO831" s="519">
        <v>0</v>
      </c>
      <c r="GP831" s="519">
        <v>0</v>
      </c>
      <c r="GQ831" s="519">
        <v>0</v>
      </c>
      <c r="GR831" s="519">
        <v>0</v>
      </c>
      <c r="GS831" s="519">
        <v>0</v>
      </c>
      <c r="GT831" s="519">
        <v>0</v>
      </c>
      <c r="GU831" s="519">
        <v>0</v>
      </c>
      <c r="GV831" s="519">
        <v>0</v>
      </c>
      <c r="GW831" s="519">
        <v>0</v>
      </c>
      <c r="GX831" s="519">
        <v>0</v>
      </c>
      <c r="GY831" s="519">
        <v>0</v>
      </c>
      <c r="GZ831" s="519">
        <v>0</v>
      </c>
      <c r="HA831" s="519">
        <v>0</v>
      </c>
      <c r="HB831" s="519">
        <v>0</v>
      </c>
      <c r="HC831" s="519">
        <v>0</v>
      </c>
      <c r="HD831" s="519">
        <v>0</v>
      </c>
      <c r="HE831" s="519">
        <v>0</v>
      </c>
      <c r="HF831" s="519">
        <v>0</v>
      </c>
      <c r="HG831" s="519">
        <v>0</v>
      </c>
      <c r="HH831" s="519">
        <v>0</v>
      </c>
      <c r="HI831" s="519">
        <v>0</v>
      </c>
      <c r="HJ831" s="519">
        <v>0</v>
      </c>
      <c r="HK831" s="519">
        <v>0</v>
      </c>
      <c r="HL831" s="519">
        <v>0</v>
      </c>
      <c r="HM831" s="519">
        <v>0</v>
      </c>
      <c r="HN831" s="519">
        <v>0</v>
      </c>
      <c r="HO831" s="519">
        <v>0</v>
      </c>
      <c r="HP831" s="519">
        <v>0</v>
      </c>
      <c r="HQ831" s="519">
        <v>0</v>
      </c>
      <c r="HR831" s="519">
        <v>0</v>
      </c>
      <c r="HS831" s="519">
        <v>0</v>
      </c>
      <c r="HT831" s="519">
        <v>0</v>
      </c>
      <c r="HU831" s="519">
        <v>0</v>
      </c>
      <c r="HV831" s="519">
        <v>0</v>
      </c>
      <c r="HW831" s="519">
        <v>0</v>
      </c>
      <c r="HX831" s="519">
        <v>0</v>
      </c>
      <c r="HY831" s="519">
        <v>0</v>
      </c>
      <c r="HZ831" s="519">
        <v>0</v>
      </c>
      <c r="IA831" s="519">
        <v>0</v>
      </c>
      <c r="IB831" s="519">
        <v>0</v>
      </c>
      <c r="IC831" s="519">
        <v>0</v>
      </c>
      <c r="ID831" s="519">
        <v>0</v>
      </c>
      <c r="IE831" s="519">
        <v>0</v>
      </c>
      <c r="IF831" s="519">
        <v>0</v>
      </c>
      <c r="IG831" s="519">
        <v>0</v>
      </c>
      <c r="IH831" s="519">
        <v>0</v>
      </c>
      <c r="II831" s="519">
        <v>0</v>
      </c>
      <c r="IJ831" s="519">
        <v>0</v>
      </c>
      <c r="IK831" s="519">
        <v>0</v>
      </c>
    </row>
    <row r="832" spans="2:245" hidden="1">
      <c r="B832" s="519" t="s">
        <v>1058</v>
      </c>
      <c r="C832" s="519"/>
      <c r="D832" s="519"/>
      <c r="E832" s="519"/>
      <c r="F832" s="519">
        <v>2</v>
      </c>
      <c r="G832" s="519"/>
      <c r="H832" s="519">
        <v>21</v>
      </c>
      <c r="I832" s="519">
        <v>10</v>
      </c>
      <c r="J832" s="519" t="str">
        <f t="shared" si="39"/>
        <v>SDN10022110</v>
      </c>
      <c r="K832" s="519">
        <v>772</v>
      </c>
      <c r="M832" s="337"/>
      <c r="N832" s="519" t="s">
        <v>1063</v>
      </c>
      <c r="O832" s="519" t="s">
        <v>1060</v>
      </c>
      <c r="P832" s="519">
        <v>28</v>
      </c>
      <c r="Q832" s="521" t="str">
        <f t="shared" si="40"/>
        <v>SDN300228</v>
      </c>
      <c r="R832" s="519">
        <v>0</v>
      </c>
      <c r="S832" s="519">
        <v>64</v>
      </c>
      <c r="T832" s="519">
        <v>129</v>
      </c>
      <c r="U832" s="519">
        <v>196</v>
      </c>
      <c r="V832" s="519">
        <v>264</v>
      </c>
      <c r="W832" s="519">
        <v>334</v>
      </c>
      <c r="X832" s="519">
        <v>406</v>
      </c>
      <c r="Y832" s="519">
        <v>480</v>
      </c>
      <c r="Z832" s="519">
        <v>557</v>
      </c>
      <c r="AA832" s="519">
        <v>846</v>
      </c>
      <c r="AB832" s="519">
        <v>954</v>
      </c>
      <c r="AC832" s="519">
        <v>1066</v>
      </c>
      <c r="AD832" s="519">
        <v>1183</v>
      </c>
      <c r="AE832" s="519">
        <v>1304</v>
      </c>
      <c r="AF832" s="519">
        <v>1429</v>
      </c>
      <c r="AG832" s="519">
        <v>1544</v>
      </c>
      <c r="AH832" s="519">
        <v>1664</v>
      </c>
      <c r="AI832" s="519">
        <v>1791</v>
      </c>
      <c r="AJ832" s="519">
        <v>1925</v>
      </c>
      <c r="AK832" s="519">
        <v>2066</v>
      </c>
      <c r="AL832" s="519">
        <v>2215</v>
      </c>
      <c r="AM832" s="519">
        <v>2372</v>
      </c>
      <c r="AN832" s="519">
        <v>2540</v>
      </c>
      <c r="AO832" s="519">
        <v>2718</v>
      </c>
      <c r="AP832" s="519">
        <v>2905</v>
      </c>
      <c r="AQ832" s="519">
        <v>3102</v>
      </c>
      <c r="AR832" s="519">
        <v>3310</v>
      </c>
      <c r="AS832" s="519">
        <v>3531</v>
      </c>
      <c r="AT832" s="519">
        <v>3763</v>
      </c>
      <c r="AU832" s="519">
        <v>4011</v>
      </c>
      <c r="AV832" s="519">
        <v>4203</v>
      </c>
      <c r="AW832" s="519">
        <v>4410</v>
      </c>
      <c r="AX832" s="519">
        <v>4635</v>
      </c>
      <c r="AY832" s="519">
        <v>4878</v>
      </c>
      <c r="AZ832" s="519">
        <v>5142</v>
      </c>
      <c r="BA832" s="519">
        <v>5429</v>
      </c>
      <c r="BB832" s="519">
        <v>5744</v>
      </c>
      <c r="BC832" s="519">
        <v>6099</v>
      </c>
      <c r="BD832" s="519">
        <v>6490</v>
      </c>
      <c r="BE832" s="519">
        <v>6919</v>
      </c>
      <c r="BF832" s="519">
        <v>7398</v>
      </c>
      <c r="BG832" s="519">
        <v>7931</v>
      </c>
      <c r="BH832" s="519">
        <v>8543</v>
      </c>
      <c r="BI832" s="519">
        <v>9229</v>
      </c>
      <c r="BJ832" s="519">
        <v>0</v>
      </c>
      <c r="BK832" s="519">
        <v>0</v>
      </c>
      <c r="BL832" s="519">
        <v>0</v>
      </c>
      <c r="BM832" s="519">
        <v>0</v>
      </c>
      <c r="BN832" s="519">
        <v>0</v>
      </c>
      <c r="BO832" s="519">
        <v>0</v>
      </c>
      <c r="BP832" s="519">
        <v>0</v>
      </c>
      <c r="BQ832" s="519">
        <v>0</v>
      </c>
      <c r="BR832" s="519">
        <v>0</v>
      </c>
      <c r="BS832" s="519">
        <v>0</v>
      </c>
      <c r="BT832" s="519">
        <v>0</v>
      </c>
      <c r="BU832" s="519">
        <v>0</v>
      </c>
      <c r="BV832" s="519">
        <v>0</v>
      </c>
      <c r="BW832" s="519">
        <v>0</v>
      </c>
      <c r="BX832" s="519">
        <v>0</v>
      </c>
      <c r="BY832" s="519">
        <v>0</v>
      </c>
      <c r="BZ832" s="519">
        <v>0</v>
      </c>
      <c r="CA832" s="519">
        <v>0</v>
      </c>
      <c r="CB832" s="519">
        <v>0</v>
      </c>
      <c r="CC832" s="519">
        <v>0</v>
      </c>
      <c r="CD832" s="519">
        <v>0</v>
      </c>
      <c r="CE832" s="519">
        <v>0</v>
      </c>
      <c r="CF832" s="519">
        <v>0</v>
      </c>
      <c r="CG832" s="519">
        <v>0</v>
      </c>
      <c r="CH832" s="519">
        <v>0</v>
      </c>
      <c r="CI832" s="519">
        <v>0</v>
      </c>
      <c r="CJ832" s="519">
        <v>0</v>
      </c>
      <c r="CK832" s="519">
        <v>0</v>
      </c>
      <c r="CL832" s="519">
        <v>0</v>
      </c>
      <c r="CM832" s="519">
        <v>0</v>
      </c>
      <c r="CN832" s="519">
        <v>0</v>
      </c>
      <c r="CO832" s="519">
        <v>0</v>
      </c>
      <c r="CP832" s="519">
        <v>0</v>
      </c>
      <c r="CQ832" s="519">
        <v>0</v>
      </c>
      <c r="CR832" s="519">
        <v>0</v>
      </c>
      <c r="CS832" s="519">
        <v>0</v>
      </c>
      <c r="CT832" s="519">
        <v>0</v>
      </c>
      <c r="CU832" s="519">
        <v>0</v>
      </c>
      <c r="CV832" s="519">
        <v>0</v>
      </c>
      <c r="CW832" s="519">
        <v>0</v>
      </c>
      <c r="CX832" s="519">
        <v>0</v>
      </c>
      <c r="CY832" s="519">
        <v>0</v>
      </c>
      <c r="CZ832" s="519">
        <v>0</v>
      </c>
      <c r="DA832" s="519">
        <v>0</v>
      </c>
      <c r="DB832" s="519">
        <v>0</v>
      </c>
      <c r="DC832" s="519">
        <v>0</v>
      </c>
      <c r="DD832" s="519">
        <v>0</v>
      </c>
      <c r="DE832" s="519">
        <v>0</v>
      </c>
      <c r="DF832" s="519">
        <v>0</v>
      </c>
      <c r="DG832" s="519">
        <v>0</v>
      </c>
      <c r="DH832" s="519">
        <v>0</v>
      </c>
      <c r="DI832" s="519">
        <v>0</v>
      </c>
      <c r="DJ832" s="519">
        <v>0</v>
      </c>
      <c r="DK832" s="519">
        <v>0</v>
      </c>
      <c r="DL832" s="519">
        <v>0</v>
      </c>
      <c r="DM832" s="519">
        <v>0</v>
      </c>
      <c r="DN832" s="519">
        <v>0</v>
      </c>
      <c r="DO832" s="519">
        <v>0</v>
      </c>
      <c r="DP832" s="519">
        <v>0</v>
      </c>
      <c r="DQ832" s="519">
        <v>0</v>
      </c>
      <c r="DR832" s="519">
        <v>0</v>
      </c>
      <c r="DS832" s="519">
        <v>0</v>
      </c>
      <c r="DT832" s="519">
        <v>0</v>
      </c>
      <c r="DU832" s="519">
        <v>0</v>
      </c>
      <c r="DV832" s="519">
        <v>0</v>
      </c>
      <c r="DW832" s="519">
        <v>0</v>
      </c>
      <c r="DX832" s="519">
        <v>0</v>
      </c>
      <c r="DZ832" s="337"/>
      <c r="EA832" s="519" t="s">
        <v>1063</v>
      </c>
      <c r="EB832" s="519" t="s">
        <v>1060</v>
      </c>
      <c r="EC832" s="519">
        <v>28</v>
      </c>
      <c r="ED832" s="521" t="str">
        <f t="shared" si="41"/>
        <v>SDN300228</v>
      </c>
      <c r="EE832" s="519">
        <v>0</v>
      </c>
      <c r="EF832" s="519">
        <v>145</v>
      </c>
      <c r="EG832" s="519">
        <v>283</v>
      </c>
      <c r="EH832" s="519">
        <v>414</v>
      </c>
      <c r="EI832" s="519">
        <v>542</v>
      </c>
      <c r="EJ832" s="519">
        <v>688</v>
      </c>
      <c r="EK832" s="519">
        <v>856</v>
      </c>
      <c r="EL832" s="519">
        <v>1025</v>
      </c>
      <c r="EM832" s="519">
        <v>1192</v>
      </c>
      <c r="EN832" s="519">
        <v>1537</v>
      </c>
      <c r="EO832" s="519">
        <v>1697</v>
      </c>
      <c r="EP832" s="519">
        <v>1856</v>
      </c>
      <c r="EQ832" s="519">
        <v>2018</v>
      </c>
      <c r="ER832" s="519">
        <v>2180</v>
      </c>
      <c r="ES832" s="519">
        <v>2342</v>
      </c>
      <c r="ET832" s="519">
        <v>2482</v>
      </c>
      <c r="EU832" s="519">
        <v>2625</v>
      </c>
      <c r="EV832" s="519">
        <v>2773</v>
      </c>
      <c r="EW832" s="519">
        <v>2927</v>
      </c>
      <c r="EX832" s="519">
        <v>3086</v>
      </c>
      <c r="EY832" s="519">
        <v>3251</v>
      </c>
      <c r="EZ832" s="519">
        <v>3421</v>
      </c>
      <c r="FA832" s="519">
        <v>3600</v>
      </c>
      <c r="FB832" s="519">
        <v>3786</v>
      </c>
      <c r="FC832" s="519">
        <v>3976</v>
      </c>
      <c r="FD832" s="519">
        <v>4172</v>
      </c>
      <c r="FE832" s="519">
        <v>4373</v>
      </c>
      <c r="FF832" s="519">
        <v>4583</v>
      </c>
      <c r="FG832" s="519">
        <v>4797</v>
      </c>
      <c r="FH832" s="519">
        <v>0</v>
      </c>
      <c r="FI832" s="519">
        <v>0</v>
      </c>
      <c r="FJ832" s="519">
        <v>0</v>
      </c>
      <c r="FK832" s="519">
        <v>0</v>
      </c>
      <c r="FL832" s="519">
        <v>0</v>
      </c>
      <c r="FM832" s="519">
        <v>0</v>
      </c>
      <c r="FN832" s="519">
        <v>0</v>
      </c>
      <c r="FO832" s="519">
        <v>0</v>
      </c>
      <c r="FP832" s="519">
        <v>0</v>
      </c>
      <c r="FQ832" s="519">
        <v>0</v>
      </c>
      <c r="FR832" s="519">
        <v>0</v>
      </c>
      <c r="FS832" s="519">
        <v>0</v>
      </c>
      <c r="FT832" s="519">
        <v>0</v>
      </c>
      <c r="FU832" s="519">
        <v>0</v>
      </c>
      <c r="FV832" s="519">
        <v>0</v>
      </c>
      <c r="FW832" s="519">
        <v>0</v>
      </c>
      <c r="FX832" s="519">
        <v>0</v>
      </c>
      <c r="FY832" s="519">
        <v>0</v>
      </c>
      <c r="FZ832" s="519">
        <v>0</v>
      </c>
      <c r="GA832" s="519">
        <v>0</v>
      </c>
      <c r="GB832" s="519">
        <v>0</v>
      </c>
      <c r="GC832" s="519">
        <v>0</v>
      </c>
      <c r="GD832" s="519">
        <v>0</v>
      </c>
      <c r="GE832" s="519">
        <v>0</v>
      </c>
      <c r="GF832" s="519">
        <v>0</v>
      </c>
      <c r="GG832" s="519">
        <v>0</v>
      </c>
      <c r="GH832" s="519">
        <v>0</v>
      </c>
      <c r="GI832" s="519">
        <v>0</v>
      </c>
      <c r="GJ832" s="519">
        <v>0</v>
      </c>
      <c r="GK832" s="519">
        <v>0</v>
      </c>
      <c r="GL832" s="519">
        <v>0</v>
      </c>
      <c r="GM832" s="519">
        <v>0</v>
      </c>
      <c r="GN832" s="519">
        <v>0</v>
      </c>
      <c r="GO832" s="519">
        <v>0</v>
      </c>
      <c r="GP832" s="519">
        <v>0</v>
      </c>
      <c r="GQ832" s="519">
        <v>0</v>
      </c>
      <c r="GR832" s="519">
        <v>0</v>
      </c>
      <c r="GS832" s="519">
        <v>0</v>
      </c>
      <c r="GT832" s="519">
        <v>0</v>
      </c>
      <c r="GU832" s="519">
        <v>0</v>
      </c>
      <c r="GV832" s="519">
        <v>0</v>
      </c>
      <c r="GW832" s="519">
        <v>0</v>
      </c>
      <c r="GX832" s="519">
        <v>0</v>
      </c>
      <c r="GY832" s="519">
        <v>0</v>
      </c>
      <c r="GZ832" s="519">
        <v>0</v>
      </c>
      <c r="HA832" s="519">
        <v>0</v>
      </c>
      <c r="HB832" s="519">
        <v>0</v>
      </c>
      <c r="HC832" s="519">
        <v>0</v>
      </c>
      <c r="HD832" s="519">
        <v>0</v>
      </c>
      <c r="HE832" s="519">
        <v>0</v>
      </c>
      <c r="HF832" s="519">
        <v>0</v>
      </c>
      <c r="HG832" s="519">
        <v>0</v>
      </c>
      <c r="HH832" s="519">
        <v>0</v>
      </c>
      <c r="HI832" s="519">
        <v>0</v>
      </c>
      <c r="HJ832" s="519">
        <v>0</v>
      </c>
      <c r="HK832" s="519">
        <v>0</v>
      </c>
      <c r="HL832" s="519">
        <v>0</v>
      </c>
      <c r="HM832" s="519">
        <v>0</v>
      </c>
      <c r="HN832" s="519">
        <v>0</v>
      </c>
      <c r="HO832" s="519">
        <v>0</v>
      </c>
      <c r="HP832" s="519">
        <v>0</v>
      </c>
      <c r="HQ832" s="519">
        <v>0</v>
      </c>
      <c r="HR832" s="519">
        <v>0</v>
      </c>
      <c r="HS832" s="519">
        <v>0</v>
      </c>
      <c r="HT832" s="519">
        <v>0</v>
      </c>
      <c r="HU832" s="519">
        <v>0</v>
      </c>
      <c r="HV832" s="519">
        <v>0</v>
      </c>
      <c r="HW832" s="519">
        <v>0</v>
      </c>
      <c r="HX832" s="519">
        <v>0</v>
      </c>
      <c r="HY832" s="519">
        <v>0</v>
      </c>
      <c r="HZ832" s="519">
        <v>0</v>
      </c>
      <c r="IA832" s="519">
        <v>0</v>
      </c>
      <c r="IB832" s="519">
        <v>0</v>
      </c>
      <c r="IC832" s="519">
        <v>0</v>
      </c>
      <c r="ID832" s="519">
        <v>0</v>
      </c>
      <c r="IE832" s="519">
        <v>0</v>
      </c>
      <c r="IF832" s="519">
        <v>0</v>
      </c>
      <c r="IG832" s="519">
        <v>0</v>
      </c>
      <c r="IH832" s="519">
        <v>0</v>
      </c>
      <c r="II832" s="519">
        <v>0</v>
      </c>
      <c r="IJ832" s="519">
        <v>0</v>
      </c>
      <c r="IK832" s="519">
        <v>0</v>
      </c>
    </row>
    <row r="833" spans="2:245" hidden="1">
      <c r="B833" s="519" t="s">
        <v>1058</v>
      </c>
      <c r="C833" s="519"/>
      <c r="D833" s="519"/>
      <c r="E833" s="519"/>
      <c r="F833" s="519">
        <v>2</v>
      </c>
      <c r="G833" s="519"/>
      <c r="H833" s="519">
        <v>22</v>
      </c>
      <c r="I833" s="519">
        <v>1</v>
      </c>
      <c r="J833" s="519" t="str">
        <f t="shared" si="39"/>
        <v>SDN10022201</v>
      </c>
      <c r="K833" s="519">
        <v>965</v>
      </c>
      <c r="M833" s="337"/>
      <c r="N833" s="519" t="s">
        <v>1063</v>
      </c>
      <c r="O833" s="519" t="s">
        <v>1060</v>
      </c>
      <c r="P833" s="519">
        <v>29</v>
      </c>
      <c r="Q833" s="521" t="str">
        <f t="shared" si="40"/>
        <v>SDN300229</v>
      </c>
      <c r="R833" s="519">
        <v>0</v>
      </c>
      <c r="S833" s="519">
        <v>61</v>
      </c>
      <c r="T833" s="519">
        <v>124</v>
      </c>
      <c r="U833" s="519">
        <v>188</v>
      </c>
      <c r="V833" s="519">
        <v>254</v>
      </c>
      <c r="W833" s="519">
        <v>320</v>
      </c>
      <c r="X833" s="519">
        <v>390</v>
      </c>
      <c r="Y833" s="519">
        <v>461</v>
      </c>
      <c r="Z833" s="519">
        <v>534</v>
      </c>
      <c r="AA833" s="519">
        <v>813</v>
      </c>
      <c r="AB833" s="519">
        <v>917</v>
      </c>
      <c r="AC833" s="519">
        <v>1025</v>
      </c>
      <c r="AD833" s="519">
        <v>1137</v>
      </c>
      <c r="AE833" s="519">
        <v>1254</v>
      </c>
      <c r="AF833" s="519">
        <v>1376</v>
      </c>
      <c r="AG833" s="519">
        <v>1487</v>
      </c>
      <c r="AH833" s="519">
        <v>1604</v>
      </c>
      <c r="AI833" s="519">
        <v>1727</v>
      </c>
      <c r="AJ833" s="519">
        <v>1857</v>
      </c>
      <c r="AK833" s="519">
        <v>1994</v>
      </c>
      <c r="AL833" s="519">
        <v>2138</v>
      </c>
      <c r="AM833" s="519">
        <v>2292</v>
      </c>
      <c r="AN833" s="519">
        <v>2455</v>
      </c>
      <c r="AO833" s="519">
        <v>2627</v>
      </c>
      <c r="AP833" s="519">
        <v>2808</v>
      </c>
      <c r="AQ833" s="519">
        <v>3000</v>
      </c>
      <c r="AR833" s="519">
        <v>3203</v>
      </c>
      <c r="AS833" s="519">
        <v>3416</v>
      </c>
      <c r="AT833" s="519">
        <v>3644</v>
      </c>
      <c r="AU833" s="519">
        <v>3887</v>
      </c>
      <c r="AV833" s="519">
        <v>4077</v>
      </c>
      <c r="AW833" s="519">
        <v>4284</v>
      </c>
      <c r="AX833" s="519">
        <v>4507</v>
      </c>
      <c r="AY833" s="519">
        <v>4749</v>
      </c>
      <c r="AZ833" s="519">
        <v>5012</v>
      </c>
      <c r="BA833" s="519">
        <v>5302</v>
      </c>
      <c r="BB833" s="519">
        <v>5627</v>
      </c>
      <c r="BC833" s="519">
        <v>5986</v>
      </c>
      <c r="BD833" s="519">
        <v>6378</v>
      </c>
      <c r="BE833" s="519">
        <v>6817</v>
      </c>
      <c r="BF833" s="519">
        <v>7304</v>
      </c>
      <c r="BG833" s="519">
        <v>7863</v>
      </c>
      <c r="BH833" s="519">
        <v>8490</v>
      </c>
      <c r="BI833" s="519">
        <v>9194</v>
      </c>
      <c r="BJ833" s="519">
        <v>0</v>
      </c>
      <c r="BK833" s="519">
        <v>0</v>
      </c>
      <c r="BL833" s="519">
        <v>0</v>
      </c>
      <c r="BM833" s="519">
        <v>0</v>
      </c>
      <c r="BN833" s="519">
        <v>0</v>
      </c>
      <c r="BO833" s="519">
        <v>0</v>
      </c>
      <c r="BP833" s="519">
        <v>0</v>
      </c>
      <c r="BQ833" s="519">
        <v>0</v>
      </c>
      <c r="BR833" s="519">
        <v>0</v>
      </c>
      <c r="BS833" s="519">
        <v>0</v>
      </c>
      <c r="BT833" s="519">
        <v>0</v>
      </c>
      <c r="BU833" s="519">
        <v>0</v>
      </c>
      <c r="BV833" s="519">
        <v>0</v>
      </c>
      <c r="BW833" s="519">
        <v>0</v>
      </c>
      <c r="BX833" s="519">
        <v>0</v>
      </c>
      <c r="BY833" s="519">
        <v>0</v>
      </c>
      <c r="BZ833" s="519">
        <v>0</v>
      </c>
      <c r="CA833" s="519">
        <v>0</v>
      </c>
      <c r="CB833" s="519">
        <v>0</v>
      </c>
      <c r="CC833" s="519">
        <v>0</v>
      </c>
      <c r="CD833" s="519">
        <v>0</v>
      </c>
      <c r="CE833" s="519">
        <v>0</v>
      </c>
      <c r="CF833" s="519">
        <v>0</v>
      </c>
      <c r="CG833" s="519">
        <v>0</v>
      </c>
      <c r="CH833" s="519">
        <v>0</v>
      </c>
      <c r="CI833" s="519">
        <v>0</v>
      </c>
      <c r="CJ833" s="519">
        <v>0</v>
      </c>
      <c r="CK833" s="519">
        <v>0</v>
      </c>
      <c r="CL833" s="519">
        <v>0</v>
      </c>
      <c r="CM833" s="519">
        <v>0</v>
      </c>
      <c r="CN833" s="519">
        <v>0</v>
      </c>
      <c r="CO833" s="519">
        <v>0</v>
      </c>
      <c r="CP833" s="519">
        <v>0</v>
      </c>
      <c r="CQ833" s="519">
        <v>0</v>
      </c>
      <c r="CR833" s="519">
        <v>0</v>
      </c>
      <c r="CS833" s="519">
        <v>0</v>
      </c>
      <c r="CT833" s="519">
        <v>0</v>
      </c>
      <c r="CU833" s="519">
        <v>0</v>
      </c>
      <c r="CV833" s="519">
        <v>0</v>
      </c>
      <c r="CW833" s="519">
        <v>0</v>
      </c>
      <c r="CX833" s="519">
        <v>0</v>
      </c>
      <c r="CY833" s="519">
        <v>0</v>
      </c>
      <c r="CZ833" s="519">
        <v>0</v>
      </c>
      <c r="DA833" s="519">
        <v>0</v>
      </c>
      <c r="DB833" s="519">
        <v>0</v>
      </c>
      <c r="DC833" s="519">
        <v>0</v>
      </c>
      <c r="DD833" s="519">
        <v>0</v>
      </c>
      <c r="DE833" s="519">
        <v>0</v>
      </c>
      <c r="DF833" s="519">
        <v>0</v>
      </c>
      <c r="DG833" s="519">
        <v>0</v>
      </c>
      <c r="DH833" s="519">
        <v>0</v>
      </c>
      <c r="DI833" s="519">
        <v>0</v>
      </c>
      <c r="DJ833" s="519">
        <v>0</v>
      </c>
      <c r="DK833" s="519">
        <v>0</v>
      </c>
      <c r="DL833" s="519">
        <v>0</v>
      </c>
      <c r="DM833" s="519">
        <v>0</v>
      </c>
      <c r="DN833" s="519">
        <v>0</v>
      </c>
      <c r="DO833" s="519">
        <v>0</v>
      </c>
      <c r="DP833" s="519">
        <v>0</v>
      </c>
      <c r="DQ833" s="519">
        <v>0</v>
      </c>
      <c r="DR833" s="519">
        <v>0</v>
      </c>
      <c r="DS833" s="519">
        <v>0</v>
      </c>
      <c r="DT833" s="519">
        <v>0</v>
      </c>
      <c r="DU833" s="519">
        <v>0</v>
      </c>
      <c r="DV833" s="519">
        <v>0</v>
      </c>
      <c r="DW833" s="519">
        <v>0</v>
      </c>
      <c r="DX833" s="519">
        <v>0</v>
      </c>
      <c r="DZ833" s="337"/>
      <c r="EA833" s="519" t="s">
        <v>1063</v>
      </c>
      <c r="EB833" s="519" t="s">
        <v>1060</v>
      </c>
      <c r="EC833" s="519">
        <v>29</v>
      </c>
      <c r="ED833" s="521" t="str">
        <f t="shared" si="41"/>
        <v>SDN300229</v>
      </c>
      <c r="EE833" s="519">
        <v>0</v>
      </c>
      <c r="EF833" s="519">
        <v>138</v>
      </c>
      <c r="EG833" s="519">
        <v>270</v>
      </c>
      <c r="EH833" s="519">
        <v>394</v>
      </c>
      <c r="EI833" s="519">
        <v>517</v>
      </c>
      <c r="EJ833" s="519">
        <v>647</v>
      </c>
      <c r="EK833" s="519">
        <v>809</v>
      </c>
      <c r="EL833" s="519">
        <v>969</v>
      </c>
      <c r="EM833" s="519">
        <v>1128</v>
      </c>
      <c r="EN833" s="519">
        <v>1467</v>
      </c>
      <c r="EO833" s="519">
        <v>1620</v>
      </c>
      <c r="EP833" s="519">
        <v>1774</v>
      </c>
      <c r="EQ833" s="519">
        <v>1928</v>
      </c>
      <c r="ER833" s="519">
        <v>2084</v>
      </c>
      <c r="ES833" s="519">
        <v>2243</v>
      </c>
      <c r="ET833" s="519">
        <v>2378</v>
      </c>
      <c r="EU833" s="519">
        <v>2518</v>
      </c>
      <c r="EV833" s="519">
        <v>2661</v>
      </c>
      <c r="EW833" s="519">
        <v>2812</v>
      </c>
      <c r="EX833" s="519">
        <v>2966</v>
      </c>
      <c r="EY833" s="519">
        <v>3125</v>
      </c>
      <c r="EZ833" s="519">
        <v>3291</v>
      </c>
      <c r="FA833" s="519">
        <v>3465</v>
      </c>
      <c r="FB833" s="519">
        <v>3644</v>
      </c>
      <c r="FC833" s="519">
        <v>3827</v>
      </c>
      <c r="FD833" s="519">
        <v>4018</v>
      </c>
      <c r="FE833" s="519">
        <v>4214</v>
      </c>
      <c r="FF833" s="519">
        <v>4414</v>
      </c>
      <c r="FG833" s="519">
        <v>4625</v>
      </c>
      <c r="FH833" s="519">
        <v>0</v>
      </c>
      <c r="FI833" s="519">
        <v>0</v>
      </c>
      <c r="FJ833" s="519">
        <v>0</v>
      </c>
      <c r="FK833" s="519">
        <v>0</v>
      </c>
      <c r="FL833" s="519">
        <v>0</v>
      </c>
      <c r="FM833" s="519">
        <v>0</v>
      </c>
      <c r="FN833" s="519">
        <v>0</v>
      </c>
      <c r="FO833" s="519">
        <v>0</v>
      </c>
      <c r="FP833" s="519">
        <v>0</v>
      </c>
      <c r="FQ833" s="519">
        <v>0</v>
      </c>
      <c r="FR833" s="519">
        <v>0</v>
      </c>
      <c r="FS833" s="519">
        <v>0</v>
      </c>
      <c r="FT833" s="519">
        <v>0</v>
      </c>
      <c r="FU833" s="519">
        <v>0</v>
      </c>
      <c r="FV833" s="519">
        <v>0</v>
      </c>
      <c r="FW833" s="519">
        <v>0</v>
      </c>
      <c r="FX833" s="519">
        <v>0</v>
      </c>
      <c r="FY833" s="519">
        <v>0</v>
      </c>
      <c r="FZ833" s="519">
        <v>0</v>
      </c>
      <c r="GA833" s="519">
        <v>0</v>
      </c>
      <c r="GB833" s="519">
        <v>0</v>
      </c>
      <c r="GC833" s="519">
        <v>0</v>
      </c>
      <c r="GD833" s="519">
        <v>0</v>
      </c>
      <c r="GE833" s="519">
        <v>0</v>
      </c>
      <c r="GF833" s="519">
        <v>0</v>
      </c>
      <c r="GG833" s="519">
        <v>0</v>
      </c>
      <c r="GH833" s="519">
        <v>0</v>
      </c>
      <c r="GI833" s="519">
        <v>0</v>
      </c>
      <c r="GJ833" s="519">
        <v>0</v>
      </c>
      <c r="GK833" s="519">
        <v>0</v>
      </c>
      <c r="GL833" s="519">
        <v>0</v>
      </c>
      <c r="GM833" s="519">
        <v>0</v>
      </c>
      <c r="GN833" s="519">
        <v>0</v>
      </c>
      <c r="GO833" s="519">
        <v>0</v>
      </c>
      <c r="GP833" s="519">
        <v>0</v>
      </c>
      <c r="GQ833" s="519">
        <v>0</v>
      </c>
      <c r="GR833" s="519">
        <v>0</v>
      </c>
      <c r="GS833" s="519">
        <v>0</v>
      </c>
      <c r="GT833" s="519">
        <v>0</v>
      </c>
      <c r="GU833" s="519">
        <v>0</v>
      </c>
      <c r="GV833" s="519">
        <v>0</v>
      </c>
      <c r="GW833" s="519">
        <v>0</v>
      </c>
      <c r="GX833" s="519">
        <v>0</v>
      </c>
      <c r="GY833" s="519">
        <v>0</v>
      </c>
      <c r="GZ833" s="519">
        <v>0</v>
      </c>
      <c r="HA833" s="519">
        <v>0</v>
      </c>
      <c r="HB833" s="519">
        <v>0</v>
      </c>
      <c r="HC833" s="519">
        <v>0</v>
      </c>
      <c r="HD833" s="519">
        <v>0</v>
      </c>
      <c r="HE833" s="519">
        <v>0</v>
      </c>
      <c r="HF833" s="519">
        <v>0</v>
      </c>
      <c r="HG833" s="519">
        <v>0</v>
      </c>
      <c r="HH833" s="519">
        <v>0</v>
      </c>
      <c r="HI833" s="519">
        <v>0</v>
      </c>
      <c r="HJ833" s="519">
        <v>0</v>
      </c>
      <c r="HK833" s="519">
        <v>0</v>
      </c>
      <c r="HL833" s="519">
        <v>0</v>
      </c>
      <c r="HM833" s="519">
        <v>0</v>
      </c>
      <c r="HN833" s="519">
        <v>0</v>
      </c>
      <c r="HO833" s="519">
        <v>0</v>
      </c>
      <c r="HP833" s="519">
        <v>0</v>
      </c>
      <c r="HQ833" s="519">
        <v>0</v>
      </c>
      <c r="HR833" s="519">
        <v>0</v>
      </c>
      <c r="HS833" s="519">
        <v>0</v>
      </c>
      <c r="HT833" s="519">
        <v>0</v>
      </c>
      <c r="HU833" s="519">
        <v>0</v>
      </c>
      <c r="HV833" s="519">
        <v>0</v>
      </c>
      <c r="HW833" s="519">
        <v>0</v>
      </c>
      <c r="HX833" s="519">
        <v>0</v>
      </c>
      <c r="HY833" s="519">
        <v>0</v>
      </c>
      <c r="HZ833" s="519">
        <v>0</v>
      </c>
      <c r="IA833" s="519">
        <v>0</v>
      </c>
      <c r="IB833" s="519">
        <v>0</v>
      </c>
      <c r="IC833" s="519">
        <v>0</v>
      </c>
      <c r="ID833" s="519">
        <v>0</v>
      </c>
      <c r="IE833" s="519">
        <v>0</v>
      </c>
      <c r="IF833" s="519">
        <v>0</v>
      </c>
      <c r="IG833" s="519">
        <v>0</v>
      </c>
      <c r="IH833" s="519">
        <v>0</v>
      </c>
      <c r="II833" s="519">
        <v>0</v>
      </c>
      <c r="IJ833" s="519">
        <v>0</v>
      </c>
      <c r="IK833" s="519">
        <v>0</v>
      </c>
    </row>
    <row r="834" spans="2:245" hidden="1">
      <c r="B834" s="519" t="s">
        <v>1058</v>
      </c>
      <c r="C834" s="519"/>
      <c r="D834" s="519"/>
      <c r="E834" s="519"/>
      <c r="F834" s="519">
        <v>2</v>
      </c>
      <c r="G834" s="519"/>
      <c r="H834" s="519">
        <v>22</v>
      </c>
      <c r="I834" s="519">
        <v>2</v>
      </c>
      <c r="J834" s="519" t="str">
        <f t="shared" si="39"/>
        <v>SDN10022202</v>
      </c>
      <c r="K834" s="519">
        <v>965</v>
      </c>
      <c r="M834" s="337"/>
      <c r="N834" s="519" t="s">
        <v>1063</v>
      </c>
      <c r="O834" s="519" t="s">
        <v>1060</v>
      </c>
      <c r="P834" s="519">
        <v>30</v>
      </c>
      <c r="Q834" s="521" t="str">
        <f t="shared" si="40"/>
        <v>SDN300230</v>
      </c>
      <c r="R834" s="519">
        <v>0</v>
      </c>
      <c r="S834" s="519">
        <v>59</v>
      </c>
      <c r="T834" s="519">
        <v>119</v>
      </c>
      <c r="U834" s="519">
        <v>179</v>
      </c>
      <c r="V834" s="519">
        <v>242</v>
      </c>
      <c r="W834" s="519">
        <v>307</v>
      </c>
      <c r="X834" s="519">
        <v>374</v>
      </c>
      <c r="Y834" s="519">
        <v>442</v>
      </c>
      <c r="Z834" s="519">
        <v>512</v>
      </c>
      <c r="AA834" s="519">
        <v>780</v>
      </c>
      <c r="AB834" s="519">
        <v>880</v>
      </c>
      <c r="AC834" s="519">
        <v>984</v>
      </c>
      <c r="AD834" s="519">
        <v>1092</v>
      </c>
      <c r="AE834" s="519">
        <v>1205</v>
      </c>
      <c r="AF834" s="519">
        <v>1322</v>
      </c>
      <c r="AG834" s="519">
        <v>1430</v>
      </c>
      <c r="AH834" s="519">
        <v>1543</v>
      </c>
      <c r="AI834" s="519">
        <v>1663</v>
      </c>
      <c r="AJ834" s="519">
        <v>1788</v>
      </c>
      <c r="AK834" s="519">
        <v>1921</v>
      </c>
      <c r="AL834" s="519">
        <v>2061</v>
      </c>
      <c r="AM834" s="519">
        <v>2210</v>
      </c>
      <c r="AN834" s="519">
        <v>2367</v>
      </c>
      <c r="AO834" s="519">
        <v>2533</v>
      </c>
      <c r="AP834" s="519">
        <v>2709</v>
      </c>
      <c r="AQ834" s="519">
        <v>2895</v>
      </c>
      <c r="AR834" s="519">
        <v>3092</v>
      </c>
      <c r="AS834" s="519">
        <v>3300</v>
      </c>
      <c r="AT834" s="519">
        <v>3523</v>
      </c>
      <c r="AU834" s="519">
        <v>3760</v>
      </c>
      <c r="AV834" s="519">
        <v>3950</v>
      </c>
      <c r="AW834" s="519">
        <v>4155</v>
      </c>
      <c r="AX834" s="519">
        <v>4376</v>
      </c>
      <c r="AY834" s="519">
        <v>4617</v>
      </c>
      <c r="AZ834" s="519">
        <v>4881</v>
      </c>
      <c r="BA834" s="519">
        <v>5179</v>
      </c>
      <c r="BB834" s="519">
        <v>5506</v>
      </c>
      <c r="BC834" s="519">
        <v>5864</v>
      </c>
      <c r="BD834" s="519">
        <v>6264</v>
      </c>
      <c r="BE834" s="519">
        <v>6707</v>
      </c>
      <c r="BF834" s="519">
        <v>7217</v>
      </c>
      <c r="BG834" s="519">
        <v>7788</v>
      </c>
      <c r="BH834" s="519">
        <v>8428</v>
      </c>
      <c r="BI834" s="519">
        <v>9160</v>
      </c>
      <c r="BJ834" s="519">
        <v>0</v>
      </c>
      <c r="BK834" s="519">
        <v>0</v>
      </c>
      <c r="BL834" s="519">
        <v>0</v>
      </c>
      <c r="BM834" s="519">
        <v>0</v>
      </c>
      <c r="BN834" s="519">
        <v>0</v>
      </c>
      <c r="BO834" s="519">
        <v>0</v>
      </c>
      <c r="BP834" s="519">
        <v>0</v>
      </c>
      <c r="BQ834" s="519">
        <v>0</v>
      </c>
      <c r="BR834" s="519">
        <v>0</v>
      </c>
      <c r="BS834" s="519">
        <v>0</v>
      </c>
      <c r="BT834" s="519">
        <v>0</v>
      </c>
      <c r="BU834" s="519">
        <v>0</v>
      </c>
      <c r="BV834" s="519">
        <v>0</v>
      </c>
      <c r="BW834" s="519">
        <v>0</v>
      </c>
      <c r="BX834" s="519">
        <v>0</v>
      </c>
      <c r="BY834" s="519">
        <v>0</v>
      </c>
      <c r="BZ834" s="519">
        <v>0</v>
      </c>
      <c r="CA834" s="519">
        <v>0</v>
      </c>
      <c r="CB834" s="519">
        <v>0</v>
      </c>
      <c r="CC834" s="519">
        <v>0</v>
      </c>
      <c r="CD834" s="519">
        <v>0</v>
      </c>
      <c r="CE834" s="519">
        <v>0</v>
      </c>
      <c r="CF834" s="519">
        <v>0</v>
      </c>
      <c r="CG834" s="519">
        <v>0</v>
      </c>
      <c r="CH834" s="519">
        <v>0</v>
      </c>
      <c r="CI834" s="519">
        <v>0</v>
      </c>
      <c r="CJ834" s="519">
        <v>0</v>
      </c>
      <c r="CK834" s="519">
        <v>0</v>
      </c>
      <c r="CL834" s="519">
        <v>0</v>
      </c>
      <c r="CM834" s="519">
        <v>0</v>
      </c>
      <c r="CN834" s="519">
        <v>0</v>
      </c>
      <c r="CO834" s="519">
        <v>0</v>
      </c>
      <c r="CP834" s="519">
        <v>0</v>
      </c>
      <c r="CQ834" s="519">
        <v>0</v>
      </c>
      <c r="CR834" s="519">
        <v>0</v>
      </c>
      <c r="CS834" s="519">
        <v>0</v>
      </c>
      <c r="CT834" s="519">
        <v>0</v>
      </c>
      <c r="CU834" s="519">
        <v>0</v>
      </c>
      <c r="CV834" s="519">
        <v>0</v>
      </c>
      <c r="CW834" s="519">
        <v>0</v>
      </c>
      <c r="CX834" s="519">
        <v>0</v>
      </c>
      <c r="CY834" s="519">
        <v>0</v>
      </c>
      <c r="CZ834" s="519">
        <v>0</v>
      </c>
      <c r="DA834" s="519">
        <v>0</v>
      </c>
      <c r="DB834" s="519">
        <v>0</v>
      </c>
      <c r="DC834" s="519">
        <v>0</v>
      </c>
      <c r="DD834" s="519">
        <v>0</v>
      </c>
      <c r="DE834" s="519">
        <v>0</v>
      </c>
      <c r="DF834" s="519">
        <v>0</v>
      </c>
      <c r="DG834" s="519">
        <v>0</v>
      </c>
      <c r="DH834" s="519">
        <v>0</v>
      </c>
      <c r="DI834" s="519">
        <v>0</v>
      </c>
      <c r="DJ834" s="519">
        <v>0</v>
      </c>
      <c r="DK834" s="519">
        <v>0</v>
      </c>
      <c r="DL834" s="519">
        <v>0</v>
      </c>
      <c r="DM834" s="519">
        <v>0</v>
      </c>
      <c r="DN834" s="519">
        <v>0</v>
      </c>
      <c r="DO834" s="519">
        <v>0</v>
      </c>
      <c r="DP834" s="519">
        <v>0</v>
      </c>
      <c r="DQ834" s="519">
        <v>0</v>
      </c>
      <c r="DR834" s="519">
        <v>0</v>
      </c>
      <c r="DS834" s="519">
        <v>0</v>
      </c>
      <c r="DT834" s="519">
        <v>0</v>
      </c>
      <c r="DU834" s="519">
        <v>0</v>
      </c>
      <c r="DV834" s="519">
        <v>0</v>
      </c>
      <c r="DW834" s="519">
        <v>0</v>
      </c>
      <c r="DX834" s="519">
        <v>0</v>
      </c>
      <c r="DZ834" s="337"/>
      <c r="EA834" s="519" t="s">
        <v>1063</v>
      </c>
      <c r="EB834" s="519" t="s">
        <v>1060</v>
      </c>
      <c r="EC834" s="519">
        <v>30</v>
      </c>
      <c r="ED834" s="521" t="str">
        <f t="shared" si="41"/>
        <v>SDN300230</v>
      </c>
      <c r="EE834" s="519">
        <v>0</v>
      </c>
      <c r="EF834" s="519">
        <v>132</v>
      </c>
      <c r="EG834" s="519">
        <v>257</v>
      </c>
      <c r="EH834" s="519">
        <v>373</v>
      </c>
      <c r="EI834" s="519">
        <v>489</v>
      </c>
      <c r="EJ834" s="519">
        <v>606</v>
      </c>
      <c r="EK834" s="519">
        <v>761</v>
      </c>
      <c r="EL834" s="519">
        <v>914</v>
      </c>
      <c r="EM834" s="519">
        <v>1067</v>
      </c>
      <c r="EN834" s="519">
        <v>1397</v>
      </c>
      <c r="EO834" s="519">
        <v>1544</v>
      </c>
      <c r="EP834" s="519">
        <v>1692</v>
      </c>
      <c r="EQ834" s="519">
        <v>1840</v>
      </c>
      <c r="ER834" s="519">
        <v>1991</v>
      </c>
      <c r="ES834" s="519">
        <v>2143</v>
      </c>
      <c r="ET834" s="519">
        <v>2275</v>
      </c>
      <c r="EU834" s="519">
        <v>2410</v>
      </c>
      <c r="EV834" s="519">
        <v>2551</v>
      </c>
      <c r="EW834" s="519">
        <v>2694</v>
      </c>
      <c r="EX834" s="519">
        <v>2844</v>
      </c>
      <c r="EY834" s="519">
        <v>2998</v>
      </c>
      <c r="EZ834" s="519">
        <v>3159</v>
      </c>
      <c r="FA834" s="519">
        <v>3325</v>
      </c>
      <c r="FB834" s="519">
        <v>3497</v>
      </c>
      <c r="FC834" s="519">
        <v>3675</v>
      </c>
      <c r="FD834" s="519">
        <v>3859</v>
      </c>
      <c r="FE834" s="519">
        <v>4049</v>
      </c>
      <c r="FF834" s="519">
        <v>4245</v>
      </c>
      <c r="FG834" s="519">
        <v>4451</v>
      </c>
      <c r="FH834" s="519">
        <v>0</v>
      </c>
      <c r="FI834" s="519">
        <v>0</v>
      </c>
      <c r="FJ834" s="519">
        <v>0</v>
      </c>
      <c r="FK834" s="519">
        <v>0</v>
      </c>
      <c r="FL834" s="519">
        <v>0</v>
      </c>
      <c r="FM834" s="519">
        <v>0</v>
      </c>
      <c r="FN834" s="519">
        <v>0</v>
      </c>
      <c r="FO834" s="519">
        <v>0</v>
      </c>
      <c r="FP834" s="519">
        <v>0</v>
      </c>
      <c r="FQ834" s="519">
        <v>0</v>
      </c>
      <c r="FR834" s="519">
        <v>0</v>
      </c>
      <c r="FS834" s="519">
        <v>0</v>
      </c>
      <c r="FT834" s="519">
        <v>0</v>
      </c>
      <c r="FU834" s="519">
        <v>0</v>
      </c>
      <c r="FV834" s="519">
        <v>0</v>
      </c>
      <c r="FW834" s="519">
        <v>0</v>
      </c>
      <c r="FX834" s="519">
        <v>0</v>
      </c>
      <c r="FY834" s="519">
        <v>0</v>
      </c>
      <c r="FZ834" s="519">
        <v>0</v>
      </c>
      <c r="GA834" s="519">
        <v>0</v>
      </c>
      <c r="GB834" s="519">
        <v>0</v>
      </c>
      <c r="GC834" s="519">
        <v>0</v>
      </c>
      <c r="GD834" s="519">
        <v>0</v>
      </c>
      <c r="GE834" s="519">
        <v>0</v>
      </c>
      <c r="GF834" s="519">
        <v>0</v>
      </c>
      <c r="GG834" s="519">
        <v>0</v>
      </c>
      <c r="GH834" s="519">
        <v>0</v>
      </c>
      <c r="GI834" s="519">
        <v>0</v>
      </c>
      <c r="GJ834" s="519">
        <v>0</v>
      </c>
      <c r="GK834" s="519">
        <v>0</v>
      </c>
      <c r="GL834" s="519">
        <v>0</v>
      </c>
      <c r="GM834" s="519">
        <v>0</v>
      </c>
      <c r="GN834" s="519">
        <v>0</v>
      </c>
      <c r="GO834" s="519">
        <v>0</v>
      </c>
      <c r="GP834" s="519">
        <v>0</v>
      </c>
      <c r="GQ834" s="519">
        <v>0</v>
      </c>
      <c r="GR834" s="519">
        <v>0</v>
      </c>
      <c r="GS834" s="519">
        <v>0</v>
      </c>
      <c r="GT834" s="519">
        <v>0</v>
      </c>
      <c r="GU834" s="519">
        <v>0</v>
      </c>
      <c r="GV834" s="519">
        <v>0</v>
      </c>
      <c r="GW834" s="519">
        <v>0</v>
      </c>
      <c r="GX834" s="519">
        <v>0</v>
      </c>
      <c r="GY834" s="519">
        <v>0</v>
      </c>
      <c r="GZ834" s="519">
        <v>0</v>
      </c>
      <c r="HA834" s="519">
        <v>0</v>
      </c>
      <c r="HB834" s="519">
        <v>0</v>
      </c>
      <c r="HC834" s="519">
        <v>0</v>
      </c>
      <c r="HD834" s="519">
        <v>0</v>
      </c>
      <c r="HE834" s="519">
        <v>0</v>
      </c>
      <c r="HF834" s="519">
        <v>0</v>
      </c>
      <c r="HG834" s="519">
        <v>0</v>
      </c>
      <c r="HH834" s="519">
        <v>0</v>
      </c>
      <c r="HI834" s="519">
        <v>0</v>
      </c>
      <c r="HJ834" s="519">
        <v>0</v>
      </c>
      <c r="HK834" s="519">
        <v>0</v>
      </c>
      <c r="HL834" s="519">
        <v>0</v>
      </c>
      <c r="HM834" s="519">
        <v>0</v>
      </c>
      <c r="HN834" s="519">
        <v>0</v>
      </c>
      <c r="HO834" s="519">
        <v>0</v>
      </c>
      <c r="HP834" s="519">
        <v>0</v>
      </c>
      <c r="HQ834" s="519">
        <v>0</v>
      </c>
      <c r="HR834" s="519">
        <v>0</v>
      </c>
      <c r="HS834" s="519">
        <v>0</v>
      </c>
      <c r="HT834" s="519">
        <v>0</v>
      </c>
      <c r="HU834" s="519">
        <v>0</v>
      </c>
      <c r="HV834" s="519">
        <v>0</v>
      </c>
      <c r="HW834" s="519">
        <v>0</v>
      </c>
      <c r="HX834" s="519">
        <v>0</v>
      </c>
      <c r="HY834" s="519">
        <v>0</v>
      </c>
      <c r="HZ834" s="519">
        <v>0</v>
      </c>
      <c r="IA834" s="519">
        <v>0</v>
      </c>
      <c r="IB834" s="519">
        <v>0</v>
      </c>
      <c r="IC834" s="519">
        <v>0</v>
      </c>
      <c r="ID834" s="519">
        <v>0</v>
      </c>
      <c r="IE834" s="519">
        <v>0</v>
      </c>
      <c r="IF834" s="519">
        <v>0</v>
      </c>
      <c r="IG834" s="519">
        <v>0</v>
      </c>
      <c r="IH834" s="519">
        <v>0</v>
      </c>
      <c r="II834" s="519">
        <v>0</v>
      </c>
      <c r="IJ834" s="519">
        <v>0</v>
      </c>
      <c r="IK834" s="519">
        <v>0</v>
      </c>
    </row>
    <row r="835" spans="2:245" hidden="1">
      <c r="B835" s="519" t="s">
        <v>1058</v>
      </c>
      <c r="C835" s="519"/>
      <c r="D835" s="519"/>
      <c r="E835" s="519"/>
      <c r="F835" s="519">
        <v>2</v>
      </c>
      <c r="G835" s="519"/>
      <c r="H835" s="519">
        <v>22</v>
      </c>
      <c r="I835" s="519">
        <v>3</v>
      </c>
      <c r="J835" s="519" t="str">
        <f t="shared" si="39"/>
        <v>SDN10022203</v>
      </c>
      <c r="K835" s="519">
        <v>965</v>
      </c>
      <c r="M835" s="337"/>
      <c r="N835" s="519" t="s">
        <v>1063</v>
      </c>
      <c r="O835" s="519" t="s">
        <v>1060</v>
      </c>
      <c r="P835" s="519">
        <v>31</v>
      </c>
      <c r="Q835" s="521" t="str">
        <f t="shared" si="40"/>
        <v>SDN300231</v>
      </c>
      <c r="R835" s="519">
        <v>0</v>
      </c>
      <c r="S835" s="519">
        <v>56</v>
      </c>
      <c r="T835" s="519">
        <v>113</v>
      </c>
      <c r="U835" s="519">
        <v>172</v>
      </c>
      <c r="V835" s="519">
        <v>232</v>
      </c>
      <c r="W835" s="519">
        <v>293</v>
      </c>
      <c r="X835" s="519">
        <v>357</v>
      </c>
      <c r="Y835" s="519">
        <v>422</v>
      </c>
      <c r="Z835" s="519">
        <v>490</v>
      </c>
      <c r="AA835" s="519">
        <v>746</v>
      </c>
      <c r="AB835" s="519">
        <v>842</v>
      </c>
      <c r="AC835" s="519">
        <v>942</v>
      </c>
      <c r="AD835" s="519">
        <v>1046</v>
      </c>
      <c r="AE835" s="519">
        <v>1154</v>
      </c>
      <c r="AF835" s="519">
        <v>1268</v>
      </c>
      <c r="AG835" s="519">
        <v>1372</v>
      </c>
      <c r="AH835" s="519">
        <v>1481</v>
      </c>
      <c r="AI835" s="519">
        <v>1596</v>
      </c>
      <c r="AJ835" s="519">
        <v>1717</v>
      </c>
      <c r="AK835" s="519">
        <v>1845</v>
      </c>
      <c r="AL835" s="519">
        <v>1981</v>
      </c>
      <c r="AM835" s="519">
        <v>2124</v>
      </c>
      <c r="AN835" s="519">
        <v>2275</v>
      </c>
      <c r="AO835" s="519">
        <v>2436</v>
      </c>
      <c r="AP835" s="519">
        <v>2606</v>
      </c>
      <c r="AQ835" s="519">
        <v>2785</v>
      </c>
      <c r="AR835" s="519">
        <v>2976</v>
      </c>
      <c r="AS835" s="519">
        <v>3179</v>
      </c>
      <c r="AT835" s="519">
        <v>3395</v>
      </c>
      <c r="AU835" s="519">
        <v>3629</v>
      </c>
      <c r="AV835" s="519">
        <v>3816</v>
      </c>
      <c r="AW835" s="519">
        <v>4017</v>
      </c>
      <c r="AX835" s="519">
        <v>4236</v>
      </c>
      <c r="AY835" s="519">
        <v>4477</v>
      </c>
      <c r="AZ835" s="519">
        <v>4748</v>
      </c>
      <c r="BA835" s="519">
        <v>5045</v>
      </c>
      <c r="BB835" s="519">
        <v>5371</v>
      </c>
      <c r="BC835" s="519">
        <v>5733</v>
      </c>
      <c r="BD835" s="519">
        <v>6135</v>
      </c>
      <c r="BE835" s="519">
        <v>6597</v>
      </c>
      <c r="BF835" s="519">
        <v>7114</v>
      </c>
      <c r="BG835" s="519">
        <v>7692</v>
      </c>
      <c r="BH835" s="519">
        <v>8353</v>
      </c>
      <c r="BI835" s="519">
        <v>9111</v>
      </c>
      <c r="BJ835" s="519">
        <v>0</v>
      </c>
      <c r="BK835" s="519">
        <v>0</v>
      </c>
      <c r="BL835" s="519">
        <v>0</v>
      </c>
      <c r="BM835" s="519">
        <v>0</v>
      </c>
      <c r="BN835" s="519">
        <v>0</v>
      </c>
      <c r="BO835" s="519">
        <v>0</v>
      </c>
      <c r="BP835" s="519">
        <v>0</v>
      </c>
      <c r="BQ835" s="519">
        <v>0</v>
      </c>
      <c r="BR835" s="519">
        <v>0</v>
      </c>
      <c r="BS835" s="519">
        <v>0</v>
      </c>
      <c r="BT835" s="519">
        <v>0</v>
      </c>
      <c r="BU835" s="519">
        <v>0</v>
      </c>
      <c r="BV835" s="519">
        <v>0</v>
      </c>
      <c r="BW835" s="519">
        <v>0</v>
      </c>
      <c r="BX835" s="519">
        <v>0</v>
      </c>
      <c r="BY835" s="519">
        <v>0</v>
      </c>
      <c r="BZ835" s="519">
        <v>0</v>
      </c>
      <c r="CA835" s="519">
        <v>0</v>
      </c>
      <c r="CB835" s="519">
        <v>0</v>
      </c>
      <c r="CC835" s="519">
        <v>0</v>
      </c>
      <c r="CD835" s="519">
        <v>0</v>
      </c>
      <c r="CE835" s="519">
        <v>0</v>
      </c>
      <c r="CF835" s="519">
        <v>0</v>
      </c>
      <c r="CG835" s="519">
        <v>0</v>
      </c>
      <c r="CH835" s="519">
        <v>0</v>
      </c>
      <c r="CI835" s="519">
        <v>0</v>
      </c>
      <c r="CJ835" s="519">
        <v>0</v>
      </c>
      <c r="CK835" s="519">
        <v>0</v>
      </c>
      <c r="CL835" s="519">
        <v>0</v>
      </c>
      <c r="CM835" s="519">
        <v>0</v>
      </c>
      <c r="CN835" s="519">
        <v>0</v>
      </c>
      <c r="CO835" s="519">
        <v>0</v>
      </c>
      <c r="CP835" s="519">
        <v>0</v>
      </c>
      <c r="CQ835" s="519">
        <v>0</v>
      </c>
      <c r="CR835" s="519">
        <v>0</v>
      </c>
      <c r="CS835" s="519">
        <v>0</v>
      </c>
      <c r="CT835" s="519">
        <v>0</v>
      </c>
      <c r="CU835" s="519">
        <v>0</v>
      </c>
      <c r="CV835" s="519">
        <v>0</v>
      </c>
      <c r="CW835" s="519">
        <v>0</v>
      </c>
      <c r="CX835" s="519">
        <v>0</v>
      </c>
      <c r="CY835" s="519">
        <v>0</v>
      </c>
      <c r="CZ835" s="519">
        <v>0</v>
      </c>
      <c r="DA835" s="519">
        <v>0</v>
      </c>
      <c r="DB835" s="519">
        <v>0</v>
      </c>
      <c r="DC835" s="519">
        <v>0</v>
      </c>
      <c r="DD835" s="519">
        <v>0</v>
      </c>
      <c r="DE835" s="519">
        <v>0</v>
      </c>
      <c r="DF835" s="519">
        <v>0</v>
      </c>
      <c r="DG835" s="519">
        <v>0</v>
      </c>
      <c r="DH835" s="519">
        <v>0</v>
      </c>
      <c r="DI835" s="519">
        <v>0</v>
      </c>
      <c r="DJ835" s="519">
        <v>0</v>
      </c>
      <c r="DK835" s="519">
        <v>0</v>
      </c>
      <c r="DL835" s="519">
        <v>0</v>
      </c>
      <c r="DM835" s="519">
        <v>0</v>
      </c>
      <c r="DN835" s="519">
        <v>0</v>
      </c>
      <c r="DO835" s="519">
        <v>0</v>
      </c>
      <c r="DP835" s="519">
        <v>0</v>
      </c>
      <c r="DQ835" s="519">
        <v>0</v>
      </c>
      <c r="DR835" s="519">
        <v>0</v>
      </c>
      <c r="DS835" s="519">
        <v>0</v>
      </c>
      <c r="DT835" s="519">
        <v>0</v>
      </c>
      <c r="DU835" s="519">
        <v>0</v>
      </c>
      <c r="DV835" s="519">
        <v>0</v>
      </c>
      <c r="DW835" s="519">
        <v>0</v>
      </c>
      <c r="DX835" s="519">
        <v>0</v>
      </c>
      <c r="DZ835" s="337"/>
      <c r="EA835" s="519" t="s">
        <v>1063</v>
      </c>
      <c r="EB835" s="519" t="s">
        <v>1060</v>
      </c>
      <c r="EC835" s="519">
        <v>31</v>
      </c>
      <c r="ED835" s="521" t="str">
        <f t="shared" si="41"/>
        <v>SDN300231</v>
      </c>
      <c r="EE835" s="519">
        <v>0</v>
      </c>
      <c r="EF835" s="519">
        <v>125</v>
      </c>
      <c r="EG835" s="519">
        <v>242</v>
      </c>
      <c r="EH835" s="519">
        <v>355</v>
      </c>
      <c r="EI835" s="519">
        <v>465</v>
      </c>
      <c r="EJ835" s="519">
        <v>570</v>
      </c>
      <c r="EK835" s="519">
        <v>713</v>
      </c>
      <c r="EL835" s="519">
        <v>860</v>
      </c>
      <c r="EM835" s="519">
        <v>1005</v>
      </c>
      <c r="EN835" s="519">
        <v>1328</v>
      </c>
      <c r="EO835" s="519">
        <v>1468</v>
      </c>
      <c r="EP835" s="519">
        <v>1610</v>
      </c>
      <c r="EQ835" s="519">
        <v>1752</v>
      </c>
      <c r="ER835" s="519">
        <v>1896</v>
      </c>
      <c r="ES835" s="519">
        <v>2045</v>
      </c>
      <c r="ET835" s="519">
        <v>2172</v>
      </c>
      <c r="EU835" s="519">
        <v>2303</v>
      </c>
      <c r="EV835" s="519">
        <v>2438</v>
      </c>
      <c r="EW835" s="519">
        <v>2576</v>
      </c>
      <c r="EX835" s="519">
        <v>2720</v>
      </c>
      <c r="EY835" s="519">
        <v>2869</v>
      </c>
      <c r="EZ835" s="519">
        <v>3023</v>
      </c>
      <c r="FA835" s="519">
        <v>3182</v>
      </c>
      <c r="FB835" s="519">
        <v>3349</v>
      </c>
      <c r="FC835" s="519">
        <v>3520</v>
      </c>
      <c r="FD835" s="519">
        <v>3696</v>
      </c>
      <c r="FE835" s="519">
        <v>3881</v>
      </c>
      <c r="FF835" s="519">
        <v>4072</v>
      </c>
      <c r="FG835" s="519">
        <v>4271</v>
      </c>
      <c r="FH835" s="519">
        <v>0</v>
      </c>
      <c r="FI835" s="519">
        <v>0</v>
      </c>
      <c r="FJ835" s="519">
        <v>0</v>
      </c>
      <c r="FK835" s="519">
        <v>0</v>
      </c>
      <c r="FL835" s="519">
        <v>0</v>
      </c>
      <c r="FM835" s="519">
        <v>0</v>
      </c>
      <c r="FN835" s="519">
        <v>0</v>
      </c>
      <c r="FO835" s="519">
        <v>0</v>
      </c>
      <c r="FP835" s="519">
        <v>0</v>
      </c>
      <c r="FQ835" s="519">
        <v>0</v>
      </c>
      <c r="FR835" s="519">
        <v>0</v>
      </c>
      <c r="FS835" s="519">
        <v>0</v>
      </c>
      <c r="FT835" s="519">
        <v>0</v>
      </c>
      <c r="FU835" s="519">
        <v>0</v>
      </c>
      <c r="FV835" s="519">
        <v>0</v>
      </c>
      <c r="FW835" s="519">
        <v>0</v>
      </c>
      <c r="FX835" s="519">
        <v>0</v>
      </c>
      <c r="FY835" s="519">
        <v>0</v>
      </c>
      <c r="FZ835" s="519">
        <v>0</v>
      </c>
      <c r="GA835" s="519">
        <v>0</v>
      </c>
      <c r="GB835" s="519">
        <v>0</v>
      </c>
      <c r="GC835" s="519">
        <v>0</v>
      </c>
      <c r="GD835" s="519">
        <v>0</v>
      </c>
      <c r="GE835" s="519">
        <v>0</v>
      </c>
      <c r="GF835" s="519">
        <v>0</v>
      </c>
      <c r="GG835" s="519">
        <v>0</v>
      </c>
      <c r="GH835" s="519">
        <v>0</v>
      </c>
      <c r="GI835" s="519">
        <v>0</v>
      </c>
      <c r="GJ835" s="519">
        <v>0</v>
      </c>
      <c r="GK835" s="519">
        <v>0</v>
      </c>
      <c r="GL835" s="519">
        <v>0</v>
      </c>
      <c r="GM835" s="519">
        <v>0</v>
      </c>
      <c r="GN835" s="519">
        <v>0</v>
      </c>
      <c r="GO835" s="519">
        <v>0</v>
      </c>
      <c r="GP835" s="519">
        <v>0</v>
      </c>
      <c r="GQ835" s="519">
        <v>0</v>
      </c>
      <c r="GR835" s="519">
        <v>0</v>
      </c>
      <c r="GS835" s="519">
        <v>0</v>
      </c>
      <c r="GT835" s="519">
        <v>0</v>
      </c>
      <c r="GU835" s="519">
        <v>0</v>
      </c>
      <c r="GV835" s="519">
        <v>0</v>
      </c>
      <c r="GW835" s="519">
        <v>0</v>
      </c>
      <c r="GX835" s="519">
        <v>0</v>
      </c>
      <c r="GY835" s="519">
        <v>0</v>
      </c>
      <c r="GZ835" s="519">
        <v>0</v>
      </c>
      <c r="HA835" s="519">
        <v>0</v>
      </c>
      <c r="HB835" s="519">
        <v>0</v>
      </c>
      <c r="HC835" s="519">
        <v>0</v>
      </c>
      <c r="HD835" s="519">
        <v>0</v>
      </c>
      <c r="HE835" s="519">
        <v>0</v>
      </c>
      <c r="HF835" s="519">
        <v>0</v>
      </c>
      <c r="HG835" s="519">
        <v>0</v>
      </c>
      <c r="HH835" s="519">
        <v>0</v>
      </c>
      <c r="HI835" s="519">
        <v>0</v>
      </c>
      <c r="HJ835" s="519">
        <v>0</v>
      </c>
      <c r="HK835" s="519">
        <v>0</v>
      </c>
      <c r="HL835" s="519">
        <v>0</v>
      </c>
      <c r="HM835" s="519">
        <v>0</v>
      </c>
      <c r="HN835" s="519">
        <v>0</v>
      </c>
      <c r="HO835" s="519">
        <v>0</v>
      </c>
      <c r="HP835" s="519">
        <v>0</v>
      </c>
      <c r="HQ835" s="519">
        <v>0</v>
      </c>
      <c r="HR835" s="519">
        <v>0</v>
      </c>
      <c r="HS835" s="519">
        <v>0</v>
      </c>
      <c r="HT835" s="519">
        <v>0</v>
      </c>
      <c r="HU835" s="519">
        <v>0</v>
      </c>
      <c r="HV835" s="519">
        <v>0</v>
      </c>
      <c r="HW835" s="519">
        <v>0</v>
      </c>
      <c r="HX835" s="519">
        <v>0</v>
      </c>
      <c r="HY835" s="519">
        <v>0</v>
      </c>
      <c r="HZ835" s="519">
        <v>0</v>
      </c>
      <c r="IA835" s="519">
        <v>0</v>
      </c>
      <c r="IB835" s="519">
        <v>0</v>
      </c>
      <c r="IC835" s="519">
        <v>0</v>
      </c>
      <c r="ID835" s="519">
        <v>0</v>
      </c>
      <c r="IE835" s="519">
        <v>0</v>
      </c>
      <c r="IF835" s="519">
        <v>0</v>
      </c>
      <c r="IG835" s="519">
        <v>0</v>
      </c>
      <c r="IH835" s="519">
        <v>0</v>
      </c>
      <c r="II835" s="519">
        <v>0</v>
      </c>
      <c r="IJ835" s="519">
        <v>0</v>
      </c>
      <c r="IK835" s="519">
        <v>0</v>
      </c>
    </row>
    <row r="836" spans="2:245" hidden="1">
      <c r="B836" s="519" t="s">
        <v>1058</v>
      </c>
      <c r="C836" s="519"/>
      <c r="D836" s="519"/>
      <c r="E836" s="519"/>
      <c r="F836" s="519">
        <v>2</v>
      </c>
      <c r="G836" s="519"/>
      <c r="H836" s="519">
        <v>22</v>
      </c>
      <c r="I836" s="519">
        <v>4</v>
      </c>
      <c r="J836" s="519" t="str">
        <f t="shared" ref="J836:J899" si="42">B836&amp;TEXT(F836,"00")&amp;TEXT(H836,"00")&amp;TEXT(I836,"00")</f>
        <v>SDN10022204</v>
      </c>
      <c r="K836" s="519">
        <v>965</v>
      </c>
      <c r="M836" s="337"/>
      <c r="N836" s="519" t="s">
        <v>1063</v>
      </c>
      <c r="O836" s="519" t="s">
        <v>1060</v>
      </c>
      <c r="P836" s="519">
        <v>32</v>
      </c>
      <c r="Q836" s="521" t="str">
        <f t="shared" si="40"/>
        <v>SDN300232</v>
      </c>
      <c r="R836" s="519">
        <v>0</v>
      </c>
      <c r="S836" s="519">
        <v>53</v>
      </c>
      <c r="T836" s="519">
        <v>108</v>
      </c>
      <c r="U836" s="519">
        <v>164</v>
      </c>
      <c r="V836" s="519">
        <v>221</v>
      </c>
      <c r="W836" s="519">
        <v>280</v>
      </c>
      <c r="X836" s="519">
        <v>341</v>
      </c>
      <c r="Y836" s="519">
        <v>404</v>
      </c>
      <c r="Z836" s="519">
        <v>468</v>
      </c>
      <c r="AA836" s="519">
        <v>713</v>
      </c>
      <c r="AB836" s="519">
        <v>805</v>
      </c>
      <c r="AC836" s="519">
        <v>901</v>
      </c>
      <c r="AD836" s="519">
        <v>1001</v>
      </c>
      <c r="AE836" s="519">
        <v>1105</v>
      </c>
      <c r="AF836" s="519">
        <v>1214</v>
      </c>
      <c r="AG836" s="519">
        <v>1315</v>
      </c>
      <c r="AH836" s="519">
        <v>1419</v>
      </c>
      <c r="AI836" s="519">
        <v>1530</v>
      </c>
      <c r="AJ836" s="519">
        <v>1647</v>
      </c>
      <c r="AK836" s="519">
        <v>1771</v>
      </c>
      <c r="AL836" s="519">
        <v>1901</v>
      </c>
      <c r="AM836" s="519">
        <v>2038</v>
      </c>
      <c r="AN836" s="519">
        <v>2184</v>
      </c>
      <c r="AO836" s="519">
        <v>2339</v>
      </c>
      <c r="AP836" s="519">
        <v>2502</v>
      </c>
      <c r="AQ836" s="519">
        <v>2676</v>
      </c>
      <c r="AR836" s="519">
        <v>2861</v>
      </c>
      <c r="AS836" s="519">
        <v>3058</v>
      </c>
      <c r="AT836" s="519">
        <v>3271</v>
      </c>
      <c r="AU836" s="519">
        <v>3499</v>
      </c>
      <c r="AV836" s="519">
        <v>3682</v>
      </c>
      <c r="AW836" s="519">
        <v>3881</v>
      </c>
      <c r="AX836" s="519">
        <v>4099</v>
      </c>
      <c r="AY836" s="519">
        <v>4345</v>
      </c>
      <c r="AZ836" s="519">
        <v>4614</v>
      </c>
      <c r="BA836" s="519">
        <v>4908</v>
      </c>
      <c r="BB836" s="519">
        <v>5236</v>
      </c>
      <c r="BC836" s="519">
        <v>5598</v>
      </c>
      <c r="BD836" s="519">
        <v>6016</v>
      </c>
      <c r="BE836" s="519">
        <v>6482</v>
      </c>
      <c r="BF836" s="519">
        <v>7003</v>
      </c>
      <c r="BG836" s="519">
        <v>7597</v>
      </c>
      <c r="BH836" s="519">
        <v>8278</v>
      </c>
      <c r="BI836" s="519">
        <v>9078</v>
      </c>
      <c r="BJ836" s="519">
        <v>0</v>
      </c>
      <c r="BK836" s="519">
        <v>0</v>
      </c>
      <c r="BL836" s="519">
        <v>0</v>
      </c>
      <c r="BM836" s="519">
        <v>0</v>
      </c>
      <c r="BN836" s="519">
        <v>0</v>
      </c>
      <c r="BO836" s="519">
        <v>0</v>
      </c>
      <c r="BP836" s="519">
        <v>0</v>
      </c>
      <c r="BQ836" s="519">
        <v>0</v>
      </c>
      <c r="BR836" s="519">
        <v>0</v>
      </c>
      <c r="BS836" s="519">
        <v>0</v>
      </c>
      <c r="BT836" s="519">
        <v>0</v>
      </c>
      <c r="BU836" s="519">
        <v>0</v>
      </c>
      <c r="BV836" s="519">
        <v>0</v>
      </c>
      <c r="BW836" s="519">
        <v>0</v>
      </c>
      <c r="BX836" s="519">
        <v>0</v>
      </c>
      <c r="BY836" s="519">
        <v>0</v>
      </c>
      <c r="BZ836" s="519">
        <v>0</v>
      </c>
      <c r="CA836" s="519">
        <v>0</v>
      </c>
      <c r="CB836" s="519">
        <v>0</v>
      </c>
      <c r="CC836" s="519">
        <v>0</v>
      </c>
      <c r="CD836" s="519">
        <v>0</v>
      </c>
      <c r="CE836" s="519">
        <v>0</v>
      </c>
      <c r="CF836" s="519">
        <v>0</v>
      </c>
      <c r="CG836" s="519">
        <v>0</v>
      </c>
      <c r="CH836" s="519">
        <v>0</v>
      </c>
      <c r="CI836" s="519">
        <v>0</v>
      </c>
      <c r="CJ836" s="519">
        <v>0</v>
      </c>
      <c r="CK836" s="519">
        <v>0</v>
      </c>
      <c r="CL836" s="519">
        <v>0</v>
      </c>
      <c r="CM836" s="519">
        <v>0</v>
      </c>
      <c r="CN836" s="519">
        <v>0</v>
      </c>
      <c r="CO836" s="519">
        <v>0</v>
      </c>
      <c r="CP836" s="519">
        <v>0</v>
      </c>
      <c r="CQ836" s="519">
        <v>0</v>
      </c>
      <c r="CR836" s="519">
        <v>0</v>
      </c>
      <c r="CS836" s="519">
        <v>0</v>
      </c>
      <c r="CT836" s="519">
        <v>0</v>
      </c>
      <c r="CU836" s="519">
        <v>0</v>
      </c>
      <c r="CV836" s="519">
        <v>0</v>
      </c>
      <c r="CW836" s="519">
        <v>0</v>
      </c>
      <c r="CX836" s="519">
        <v>0</v>
      </c>
      <c r="CY836" s="519">
        <v>0</v>
      </c>
      <c r="CZ836" s="519">
        <v>0</v>
      </c>
      <c r="DA836" s="519">
        <v>0</v>
      </c>
      <c r="DB836" s="519">
        <v>0</v>
      </c>
      <c r="DC836" s="519">
        <v>0</v>
      </c>
      <c r="DD836" s="519">
        <v>0</v>
      </c>
      <c r="DE836" s="519">
        <v>0</v>
      </c>
      <c r="DF836" s="519">
        <v>0</v>
      </c>
      <c r="DG836" s="519">
        <v>0</v>
      </c>
      <c r="DH836" s="519">
        <v>0</v>
      </c>
      <c r="DI836" s="519">
        <v>0</v>
      </c>
      <c r="DJ836" s="519">
        <v>0</v>
      </c>
      <c r="DK836" s="519">
        <v>0</v>
      </c>
      <c r="DL836" s="519">
        <v>0</v>
      </c>
      <c r="DM836" s="519">
        <v>0</v>
      </c>
      <c r="DN836" s="519">
        <v>0</v>
      </c>
      <c r="DO836" s="519">
        <v>0</v>
      </c>
      <c r="DP836" s="519">
        <v>0</v>
      </c>
      <c r="DQ836" s="519">
        <v>0</v>
      </c>
      <c r="DR836" s="519">
        <v>0</v>
      </c>
      <c r="DS836" s="519">
        <v>0</v>
      </c>
      <c r="DT836" s="519">
        <v>0</v>
      </c>
      <c r="DU836" s="519">
        <v>0</v>
      </c>
      <c r="DV836" s="519">
        <v>0</v>
      </c>
      <c r="DW836" s="519">
        <v>0</v>
      </c>
      <c r="DX836" s="519">
        <v>0</v>
      </c>
      <c r="DZ836" s="337"/>
      <c r="EA836" s="519" t="s">
        <v>1063</v>
      </c>
      <c r="EB836" s="519" t="s">
        <v>1060</v>
      </c>
      <c r="EC836" s="519">
        <v>32</v>
      </c>
      <c r="ED836" s="521" t="str">
        <f t="shared" si="41"/>
        <v>SDN300232</v>
      </c>
      <c r="EE836" s="519">
        <v>0</v>
      </c>
      <c r="EF836" s="519">
        <v>117</v>
      </c>
      <c r="EG836" s="519">
        <v>230</v>
      </c>
      <c r="EH836" s="519">
        <v>336</v>
      </c>
      <c r="EI836" s="519">
        <v>440</v>
      </c>
      <c r="EJ836" s="519">
        <v>541</v>
      </c>
      <c r="EK836" s="519">
        <v>666</v>
      </c>
      <c r="EL836" s="519">
        <v>807</v>
      </c>
      <c r="EM836" s="519">
        <v>945</v>
      </c>
      <c r="EN836" s="519">
        <v>1260</v>
      </c>
      <c r="EO836" s="519">
        <v>1394</v>
      </c>
      <c r="EP836" s="519">
        <v>1529</v>
      </c>
      <c r="EQ836" s="519">
        <v>1666</v>
      </c>
      <c r="ER836" s="519">
        <v>1805</v>
      </c>
      <c r="ES836" s="519">
        <v>1947</v>
      </c>
      <c r="ET836" s="519">
        <v>2071</v>
      </c>
      <c r="EU836" s="519">
        <v>2195</v>
      </c>
      <c r="EV836" s="519">
        <v>2325</v>
      </c>
      <c r="EW836" s="519">
        <v>2458</v>
      </c>
      <c r="EX836" s="519">
        <v>2597</v>
      </c>
      <c r="EY836" s="519">
        <v>2739</v>
      </c>
      <c r="EZ836" s="519">
        <v>2885</v>
      </c>
      <c r="FA836" s="519">
        <v>3039</v>
      </c>
      <c r="FB836" s="519">
        <v>3198</v>
      </c>
      <c r="FC836" s="519">
        <v>3362</v>
      </c>
      <c r="FD836" s="519">
        <v>3533</v>
      </c>
      <c r="FE836" s="519">
        <v>3711</v>
      </c>
      <c r="FF836" s="519">
        <v>3897</v>
      </c>
      <c r="FG836" s="519">
        <v>4094</v>
      </c>
      <c r="FH836" s="519">
        <v>0</v>
      </c>
      <c r="FI836" s="519">
        <v>0</v>
      </c>
      <c r="FJ836" s="519">
        <v>0</v>
      </c>
      <c r="FK836" s="519">
        <v>0</v>
      </c>
      <c r="FL836" s="519">
        <v>0</v>
      </c>
      <c r="FM836" s="519">
        <v>0</v>
      </c>
      <c r="FN836" s="519">
        <v>0</v>
      </c>
      <c r="FO836" s="519">
        <v>0</v>
      </c>
      <c r="FP836" s="519">
        <v>0</v>
      </c>
      <c r="FQ836" s="519">
        <v>0</v>
      </c>
      <c r="FR836" s="519">
        <v>0</v>
      </c>
      <c r="FS836" s="519">
        <v>0</v>
      </c>
      <c r="FT836" s="519">
        <v>0</v>
      </c>
      <c r="FU836" s="519">
        <v>0</v>
      </c>
      <c r="FV836" s="519">
        <v>0</v>
      </c>
      <c r="FW836" s="519">
        <v>0</v>
      </c>
      <c r="FX836" s="519">
        <v>0</v>
      </c>
      <c r="FY836" s="519">
        <v>0</v>
      </c>
      <c r="FZ836" s="519">
        <v>0</v>
      </c>
      <c r="GA836" s="519">
        <v>0</v>
      </c>
      <c r="GB836" s="519">
        <v>0</v>
      </c>
      <c r="GC836" s="519">
        <v>0</v>
      </c>
      <c r="GD836" s="519">
        <v>0</v>
      </c>
      <c r="GE836" s="519">
        <v>0</v>
      </c>
      <c r="GF836" s="519">
        <v>0</v>
      </c>
      <c r="GG836" s="519">
        <v>0</v>
      </c>
      <c r="GH836" s="519">
        <v>0</v>
      </c>
      <c r="GI836" s="519">
        <v>0</v>
      </c>
      <c r="GJ836" s="519">
        <v>0</v>
      </c>
      <c r="GK836" s="519">
        <v>0</v>
      </c>
      <c r="GL836" s="519">
        <v>0</v>
      </c>
      <c r="GM836" s="519">
        <v>0</v>
      </c>
      <c r="GN836" s="519">
        <v>0</v>
      </c>
      <c r="GO836" s="519">
        <v>0</v>
      </c>
      <c r="GP836" s="519">
        <v>0</v>
      </c>
      <c r="GQ836" s="519">
        <v>0</v>
      </c>
      <c r="GR836" s="519">
        <v>0</v>
      </c>
      <c r="GS836" s="519">
        <v>0</v>
      </c>
      <c r="GT836" s="519">
        <v>0</v>
      </c>
      <c r="GU836" s="519">
        <v>0</v>
      </c>
      <c r="GV836" s="519">
        <v>0</v>
      </c>
      <c r="GW836" s="519">
        <v>0</v>
      </c>
      <c r="GX836" s="519">
        <v>0</v>
      </c>
      <c r="GY836" s="519">
        <v>0</v>
      </c>
      <c r="GZ836" s="519">
        <v>0</v>
      </c>
      <c r="HA836" s="519">
        <v>0</v>
      </c>
      <c r="HB836" s="519">
        <v>0</v>
      </c>
      <c r="HC836" s="519">
        <v>0</v>
      </c>
      <c r="HD836" s="519">
        <v>0</v>
      </c>
      <c r="HE836" s="519">
        <v>0</v>
      </c>
      <c r="HF836" s="519">
        <v>0</v>
      </c>
      <c r="HG836" s="519">
        <v>0</v>
      </c>
      <c r="HH836" s="519">
        <v>0</v>
      </c>
      <c r="HI836" s="519">
        <v>0</v>
      </c>
      <c r="HJ836" s="519">
        <v>0</v>
      </c>
      <c r="HK836" s="519">
        <v>0</v>
      </c>
      <c r="HL836" s="519">
        <v>0</v>
      </c>
      <c r="HM836" s="519">
        <v>0</v>
      </c>
      <c r="HN836" s="519">
        <v>0</v>
      </c>
      <c r="HO836" s="519">
        <v>0</v>
      </c>
      <c r="HP836" s="519">
        <v>0</v>
      </c>
      <c r="HQ836" s="519">
        <v>0</v>
      </c>
      <c r="HR836" s="519">
        <v>0</v>
      </c>
      <c r="HS836" s="519">
        <v>0</v>
      </c>
      <c r="HT836" s="519">
        <v>0</v>
      </c>
      <c r="HU836" s="519">
        <v>0</v>
      </c>
      <c r="HV836" s="519">
        <v>0</v>
      </c>
      <c r="HW836" s="519">
        <v>0</v>
      </c>
      <c r="HX836" s="519">
        <v>0</v>
      </c>
      <c r="HY836" s="519">
        <v>0</v>
      </c>
      <c r="HZ836" s="519">
        <v>0</v>
      </c>
      <c r="IA836" s="519">
        <v>0</v>
      </c>
      <c r="IB836" s="519">
        <v>0</v>
      </c>
      <c r="IC836" s="519">
        <v>0</v>
      </c>
      <c r="ID836" s="519">
        <v>0</v>
      </c>
      <c r="IE836" s="519">
        <v>0</v>
      </c>
      <c r="IF836" s="519">
        <v>0</v>
      </c>
      <c r="IG836" s="519">
        <v>0</v>
      </c>
      <c r="IH836" s="519">
        <v>0</v>
      </c>
      <c r="II836" s="519">
        <v>0</v>
      </c>
      <c r="IJ836" s="519">
        <v>0</v>
      </c>
      <c r="IK836" s="519">
        <v>0</v>
      </c>
    </row>
    <row r="837" spans="2:245" hidden="1">
      <c r="B837" s="519" t="s">
        <v>1058</v>
      </c>
      <c r="C837" s="519"/>
      <c r="D837" s="519"/>
      <c r="E837" s="519"/>
      <c r="F837" s="519">
        <v>2</v>
      </c>
      <c r="G837" s="519"/>
      <c r="H837" s="519">
        <v>22</v>
      </c>
      <c r="I837" s="519">
        <v>5</v>
      </c>
      <c r="J837" s="519" t="str">
        <f t="shared" si="42"/>
        <v>SDN10022205</v>
      </c>
      <c r="K837" s="519">
        <v>965</v>
      </c>
      <c r="M837" s="337"/>
      <c r="N837" s="519" t="s">
        <v>1063</v>
      </c>
      <c r="O837" s="519" t="s">
        <v>1060</v>
      </c>
      <c r="P837" s="519">
        <v>33</v>
      </c>
      <c r="Q837" s="521" t="str">
        <f t="shared" si="40"/>
        <v>SDN300233</v>
      </c>
      <c r="R837" s="519">
        <v>0</v>
      </c>
      <c r="S837" s="519">
        <v>51</v>
      </c>
      <c r="T837" s="519">
        <v>103</v>
      </c>
      <c r="U837" s="519">
        <v>156</v>
      </c>
      <c r="V837" s="519">
        <v>211</v>
      </c>
      <c r="W837" s="519">
        <v>267</v>
      </c>
      <c r="X837" s="519">
        <v>325</v>
      </c>
      <c r="Y837" s="519">
        <v>385</v>
      </c>
      <c r="Z837" s="519">
        <v>446</v>
      </c>
      <c r="AA837" s="519">
        <v>681</v>
      </c>
      <c r="AB837" s="519">
        <v>769</v>
      </c>
      <c r="AC837" s="519">
        <v>861</v>
      </c>
      <c r="AD837" s="519">
        <v>956</v>
      </c>
      <c r="AE837" s="519">
        <v>1057</v>
      </c>
      <c r="AF837" s="519">
        <v>1162</v>
      </c>
      <c r="AG837" s="519">
        <v>1258</v>
      </c>
      <c r="AH837" s="519">
        <v>1358</v>
      </c>
      <c r="AI837" s="519">
        <v>1465</v>
      </c>
      <c r="AJ837" s="519">
        <v>1578</v>
      </c>
      <c r="AK837" s="519">
        <v>1696</v>
      </c>
      <c r="AL837" s="519">
        <v>1821</v>
      </c>
      <c r="AM837" s="519">
        <v>1953</v>
      </c>
      <c r="AN837" s="519">
        <v>2093</v>
      </c>
      <c r="AO837" s="519">
        <v>2242</v>
      </c>
      <c r="AP837" s="519">
        <v>2400</v>
      </c>
      <c r="AQ837" s="519">
        <v>2568</v>
      </c>
      <c r="AR837" s="519">
        <v>2746</v>
      </c>
      <c r="AS837" s="519">
        <v>2940</v>
      </c>
      <c r="AT837" s="519">
        <v>3146</v>
      </c>
      <c r="AU837" s="519">
        <v>3368</v>
      </c>
      <c r="AV837" s="519">
        <v>3548</v>
      </c>
      <c r="AW837" s="519">
        <v>3745</v>
      </c>
      <c r="AX837" s="519">
        <v>3967</v>
      </c>
      <c r="AY837" s="519">
        <v>4211</v>
      </c>
      <c r="AZ837" s="519">
        <v>4476</v>
      </c>
      <c r="BA837" s="519">
        <v>4771</v>
      </c>
      <c r="BB837" s="519">
        <v>5096</v>
      </c>
      <c r="BC837" s="519">
        <v>5472</v>
      </c>
      <c r="BD837" s="519">
        <v>5891</v>
      </c>
      <c r="BE837" s="519">
        <v>6358</v>
      </c>
      <c r="BF837" s="519">
        <v>6891</v>
      </c>
      <c r="BG837" s="519">
        <v>7499</v>
      </c>
      <c r="BH837" s="519">
        <v>8216</v>
      </c>
      <c r="BI837" s="519">
        <v>9041</v>
      </c>
      <c r="BJ837" s="519">
        <v>0</v>
      </c>
      <c r="BK837" s="519">
        <v>0</v>
      </c>
      <c r="BL837" s="519">
        <v>0</v>
      </c>
      <c r="BM837" s="519">
        <v>0</v>
      </c>
      <c r="BN837" s="519">
        <v>0</v>
      </c>
      <c r="BO837" s="519">
        <v>0</v>
      </c>
      <c r="BP837" s="519">
        <v>0</v>
      </c>
      <c r="BQ837" s="519">
        <v>0</v>
      </c>
      <c r="BR837" s="519">
        <v>0</v>
      </c>
      <c r="BS837" s="519">
        <v>0</v>
      </c>
      <c r="BT837" s="519">
        <v>0</v>
      </c>
      <c r="BU837" s="519">
        <v>0</v>
      </c>
      <c r="BV837" s="519">
        <v>0</v>
      </c>
      <c r="BW837" s="519">
        <v>0</v>
      </c>
      <c r="BX837" s="519">
        <v>0</v>
      </c>
      <c r="BY837" s="519">
        <v>0</v>
      </c>
      <c r="BZ837" s="519">
        <v>0</v>
      </c>
      <c r="CA837" s="519">
        <v>0</v>
      </c>
      <c r="CB837" s="519">
        <v>0</v>
      </c>
      <c r="CC837" s="519">
        <v>0</v>
      </c>
      <c r="CD837" s="519">
        <v>0</v>
      </c>
      <c r="CE837" s="519">
        <v>0</v>
      </c>
      <c r="CF837" s="519">
        <v>0</v>
      </c>
      <c r="CG837" s="519">
        <v>0</v>
      </c>
      <c r="CH837" s="519">
        <v>0</v>
      </c>
      <c r="CI837" s="519">
        <v>0</v>
      </c>
      <c r="CJ837" s="519">
        <v>0</v>
      </c>
      <c r="CK837" s="519">
        <v>0</v>
      </c>
      <c r="CL837" s="519">
        <v>0</v>
      </c>
      <c r="CM837" s="519">
        <v>0</v>
      </c>
      <c r="CN837" s="519">
        <v>0</v>
      </c>
      <c r="CO837" s="519">
        <v>0</v>
      </c>
      <c r="CP837" s="519">
        <v>0</v>
      </c>
      <c r="CQ837" s="519">
        <v>0</v>
      </c>
      <c r="CR837" s="519">
        <v>0</v>
      </c>
      <c r="CS837" s="519">
        <v>0</v>
      </c>
      <c r="CT837" s="519">
        <v>0</v>
      </c>
      <c r="CU837" s="519">
        <v>0</v>
      </c>
      <c r="CV837" s="519">
        <v>0</v>
      </c>
      <c r="CW837" s="519">
        <v>0</v>
      </c>
      <c r="CX837" s="519">
        <v>0</v>
      </c>
      <c r="CY837" s="519">
        <v>0</v>
      </c>
      <c r="CZ837" s="519">
        <v>0</v>
      </c>
      <c r="DA837" s="519">
        <v>0</v>
      </c>
      <c r="DB837" s="519">
        <v>0</v>
      </c>
      <c r="DC837" s="519">
        <v>0</v>
      </c>
      <c r="DD837" s="519">
        <v>0</v>
      </c>
      <c r="DE837" s="519">
        <v>0</v>
      </c>
      <c r="DF837" s="519">
        <v>0</v>
      </c>
      <c r="DG837" s="519">
        <v>0</v>
      </c>
      <c r="DH837" s="519">
        <v>0</v>
      </c>
      <c r="DI837" s="519">
        <v>0</v>
      </c>
      <c r="DJ837" s="519">
        <v>0</v>
      </c>
      <c r="DK837" s="519">
        <v>0</v>
      </c>
      <c r="DL837" s="519">
        <v>0</v>
      </c>
      <c r="DM837" s="519">
        <v>0</v>
      </c>
      <c r="DN837" s="519">
        <v>0</v>
      </c>
      <c r="DO837" s="519">
        <v>0</v>
      </c>
      <c r="DP837" s="519">
        <v>0</v>
      </c>
      <c r="DQ837" s="519">
        <v>0</v>
      </c>
      <c r="DR837" s="519">
        <v>0</v>
      </c>
      <c r="DS837" s="519">
        <v>0</v>
      </c>
      <c r="DT837" s="519">
        <v>0</v>
      </c>
      <c r="DU837" s="519">
        <v>0</v>
      </c>
      <c r="DV837" s="519">
        <v>0</v>
      </c>
      <c r="DW837" s="519">
        <v>0</v>
      </c>
      <c r="DX837" s="519">
        <v>0</v>
      </c>
      <c r="DZ837" s="337"/>
      <c r="EA837" s="519" t="s">
        <v>1063</v>
      </c>
      <c r="EB837" s="519" t="s">
        <v>1060</v>
      </c>
      <c r="EC837" s="519">
        <v>33</v>
      </c>
      <c r="ED837" s="521" t="str">
        <f t="shared" si="41"/>
        <v>SDN300233</v>
      </c>
      <c r="EE837" s="519">
        <v>0</v>
      </c>
      <c r="EF837" s="519">
        <v>112</v>
      </c>
      <c r="EG837" s="519">
        <v>217</v>
      </c>
      <c r="EH837" s="519">
        <v>317</v>
      </c>
      <c r="EI837" s="519">
        <v>416</v>
      </c>
      <c r="EJ837" s="519">
        <v>511</v>
      </c>
      <c r="EK837" s="519">
        <v>622</v>
      </c>
      <c r="EL837" s="519">
        <v>755</v>
      </c>
      <c r="EM837" s="519">
        <v>886</v>
      </c>
      <c r="EN837" s="519">
        <v>1195</v>
      </c>
      <c r="EO837" s="519">
        <v>1322</v>
      </c>
      <c r="EP837" s="519">
        <v>1452</v>
      </c>
      <c r="EQ837" s="519">
        <v>1581</v>
      </c>
      <c r="ER837" s="519">
        <v>1716</v>
      </c>
      <c r="ES837" s="519">
        <v>1853</v>
      </c>
      <c r="ET837" s="519">
        <v>1970</v>
      </c>
      <c r="EU837" s="519">
        <v>2089</v>
      </c>
      <c r="EV837" s="519">
        <v>2213</v>
      </c>
      <c r="EW837" s="519">
        <v>2342</v>
      </c>
      <c r="EX837" s="519">
        <v>2473</v>
      </c>
      <c r="EY837" s="519">
        <v>2609</v>
      </c>
      <c r="EZ837" s="519">
        <v>2750</v>
      </c>
      <c r="FA837" s="519">
        <v>2896</v>
      </c>
      <c r="FB837" s="519">
        <v>3048</v>
      </c>
      <c r="FC837" s="519">
        <v>3206</v>
      </c>
      <c r="FD837" s="519">
        <v>3371</v>
      </c>
      <c r="FE837" s="519">
        <v>3542</v>
      </c>
      <c r="FF837" s="519">
        <v>3726</v>
      </c>
      <c r="FG837" s="519">
        <v>3917</v>
      </c>
      <c r="FH837" s="519">
        <v>0</v>
      </c>
      <c r="FI837" s="519">
        <v>0</v>
      </c>
      <c r="FJ837" s="519">
        <v>0</v>
      </c>
      <c r="FK837" s="519">
        <v>0</v>
      </c>
      <c r="FL837" s="519">
        <v>0</v>
      </c>
      <c r="FM837" s="519">
        <v>0</v>
      </c>
      <c r="FN837" s="519">
        <v>0</v>
      </c>
      <c r="FO837" s="519">
        <v>0</v>
      </c>
      <c r="FP837" s="519">
        <v>0</v>
      </c>
      <c r="FQ837" s="519">
        <v>0</v>
      </c>
      <c r="FR837" s="519">
        <v>0</v>
      </c>
      <c r="FS837" s="519">
        <v>0</v>
      </c>
      <c r="FT837" s="519">
        <v>0</v>
      </c>
      <c r="FU837" s="519">
        <v>0</v>
      </c>
      <c r="FV837" s="519">
        <v>0</v>
      </c>
      <c r="FW837" s="519">
        <v>0</v>
      </c>
      <c r="FX837" s="519">
        <v>0</v>
      </c>
      <c r="FY837" s="519">
        <v>0</v>
      </c>
      <c r="FZ837" s="519">
        <v>0</v>
      </c>
      <c r="GA837" s="519">
        <v>0</v>
      </c>
      <c r="GB837" s="519">
        <v>0</v>
      </c>
      <c r="GC837" s="519">
        <v>0</v>
      </c>
      <c r="GD837" s="519">
        <v>0</v>
      </c>
      <c r="GE837" s="519">
        <v>0</v>
      </c>
      <c r="GF837" s="519">
        <v>0</v>
      </c>
      <c r="GG837" s="519">
        <v>0</v>
      </c>
      <c r="GH837" s="519">
        <v>0</v>
      </c>
      <c r="GI837" s="519">
        <v>0</v>
      </c>
      <c r="GJ837" s="519">
        <v>0</v>
      </c>
      <c r="GK837" s="519">
        <v>0</v>
      </c>
      <c r="GL837" s="519">
        <v>0</v>
      </c>
      <c r="GM837" s="519">
        <v>0</v>
      </c>
      <c r="GN837" s="519">
        <v>0</v>
      </c>
      <c r="GO837" s="519">
        <v>0</v>
      </c>
      <c r="GP837" s="519">
        <v>0</v>
      </c>
      <c r="GQ837" s="519">
        <v>0</v>
      </c>
      <c r="GR837" s="519">
        <v>0</v>
      </c>
      <c r="GS837" s="519">
        <v>0</v>
      </c>
      <c r="GT837" s="519">
        <v>0</v>
      </c>
      <c r="GU837" s="519">
        <v>0</v>
      </c>
      <c r="GV837" s="519">
        <v>0</v>
      </c>
      <c r="GW837" s="519">
        <v>0</v>
      </c>
      <c r="GX837" s="519">
        <v>0</v>
      </c>
      <c r="GY837" s="519">
        <v>0</v>
      </c>
      <c r="GZ837" s="519">
        <v>0</v>
      </c>
      <c r="HA837" s="519">
        <v>0</v>
      </c>
      <c r="HB837" s="519">
        <v>0</v>
      </c>
      <c r="HC837" s="519">
        <v>0</v>
      </c>
      <c r="HD837" s="519">
        <v>0</v>
      </c>
      <c r="HE837" s="519">
        <v>0</v>
      </c>
      <c r="HF837" s="519">
        <v>0</v>
      </c>
      <c r="HG837" s="519">
        <v>0</v>
      </c>
      <c r="HH837" s="519">
        <v>0</v>
      </c>
      <c r="HI837" s="519">
        <v>0</v>
      </c>
      <c r="HJ837" s="519">
        <v>0</v>
      </c>
      <c r="HK837" s="519">
        <v>0</v>
      </c>
      <c r="HL837" s="519">
        <v>0</v>
      </c>
      <c r="HM837" s="519">
        <v>0</v>
      </c>
      <c r="HN837" s="519">
        <v>0</v>
      </c>
      <c r="HO837" s="519">
        <v>0</v>
      </c>
      <c r="HP837" s="519">
        <v>0</v>
      </c>
      <c r="HQ837" s="519">
        <v>0</v>
      </c>
      <c r="HR837" s="519">
        <v>0</v>
      </c>
      <c r="HS837" s="519">
        <v>0</v>
      </c>
      <c r="HT837" s="519">
        <v>0</v>
      </c>
      <c r="HU837" s="519">
        <v>0</v>
      </c>
      <c r="HV837" s="519">
        <v>0</v>
      </c>
      <c r="HW837" s="519">
        <v>0</v>
      </c>
      <c r="HX837" s="519">
        <v>0</v>
      </c>
      <c r="HY837" s="519">
        <v>0</v>
      </c>
      <c r="HZ837" s="519">
        <v>0</v>
      </c>
      <c r="IA837" s="519">
        <v>0</v>
      </c>
      <c r="IB837" s="519">
        <v>0</v>
      </c>
      <c r="IC837" s="519">
        <v>0</v>
      </c>
      <c r="ID837" s="519">
        <v>0</v>
      </c>
      <c r="IE837" s="519">
        <v>0</v>
      </c>
      <c r="IF837" s="519">
        <v>0</v>
      </c>
      <c r="IG837" s="519">
        <v>0</v>
      </c>
      <c r="IH837" s="519">
        <v>0</v>
      </c>
      <c r="II837" s="519">
        <v>0</v>
      </c>
      <c r="IJ837" s="519">
        <v>0</v>
      </c>
      <c r="IK837" s="519">
        <v>0</v>
      </c>
    </row>
    <row r="838" spans="2:245" hidden="1">
      <c r="B838" s="519" t="s">
        <v>1058</v>
      </c>
      <c r="C838" s="519"/>
      <c r="D838" s="519"/>
      <c r="E838" s="519"/>
      <c r="F838" s="519">
        <v>2</v>
      </c>
      <c r="G838" s="519"/>
      <c r="H838" s="519">
        <v>22</v>
      </c>
      <c r="I838" s="519">
        <v>6</v>
      </c>
      <c r="J838" s="519" t="str">
        <f t="shared" si="42"/>
        <v>SDN10022206</v>
      </c>
      <c r="K838" s="519">
        <v>772</v>
      </c>
      <c r="M838" s="337"/>
      <c r="N838" s="519" t="s">
        <v>1063</v>
      </c>
      <c r="O838" s="519" t="s">
        <v>1060</v>
      </c>
      <c r="P838" s="519">
        <v>34</v>
      </c>
      <c r="Q838" s="521" t="str">
        <f t="shared" si="40"/>
        <v>SDN300234</v>
      </c>
      <c r="R838" s="519">
        <v>0</v>
      </c>
      <c r="S838" s="519">
        <v>49</v>
      </c>
      <c r="T838" s="519">
        <v>98</v>
      </c>
      <c r="U838" s="519">
        <v>149</v>
      </c>
      <c r="V838" s="519">
        <v>201</v>
      </c>
      <c r="W838" s="519">
        <v>254</v>
      </c>
      <c r="X838" s="519">
        <v>310</v>
      </c>
      <c r="Y838" s="519">
        <v>367</v>
      </c>
      <c r="Z838" s="519">
        <v>426</v>
      </c>
      <c r="AA838" s="519">
        <v>649</v>
      </c>
      <c r="AB838" s="519">
        <v>734</v>
      </c>
      <c r="AC838" s="519">
        <v>822</v>
      </c>
      <c r="AD838" s="519">
        <v>914</v>
      </c>
      <c r="AE838" s="519">
        <v>1010</v>
      </c>
      <c r="AF838" s="519">
        <v>1110</v>
      </c>
      <c r="AG838" s="519">
        <v>1202</v>
      </c>
      <c r="AH838" s="519">
        <v>1300</v>
      </c>
      <c r="AI838" s="519">
        <v>1402</v>
      </c>
      <c r="AJ838" s="519">
        <v>1510</v>
      </c>
      <c r="AK838" s="519">
        <v>1623</v>
      </c>
      <c r="AL838" s="519">
        <v>1742</v>
      </c>
      <c r="AM838" s="519">
        <v>1869</v>
      </c>
      <c r="AN838" s="519">
        <v>2004</v>
      </c>
      <c r="AO838" s="519">
        <v>2147</v>
      </c>
      <c r="AP838" s="519">
        <v>2299</v>
      </c>
      <c r="AQ838" s="519">
        <v>2461</v>
      </c>
      <c r="AR838" s="519">
        <v>2636</v>
      </c>
      <c r="AS838" s="519">
        <v>2823</v>
      </c>
      <c r="AT838" s="519">
        <v>3024</v>
      </c>
      <c r="AU838" s="519">
        <v>3239</v>
      </c>
      <c r="AV838" s="519">
        <v>3417</v>
      </c>
      <c r="AW838" s="519">
        <v>3617</v>
      </c>
      <c r="AX838" s="519">
        <v>3836</v>
      </c>
      <c r="AY838" s="519">
        <v>4075</v>
      </c>
      <c r="AZ838" s="519">
        <v>4339</v>
      </c>
      <c r="BA838" s="519">
        <v>4631</v>
      </c>
      <c r="BB838" s="519">
        <v>4968</v>
      </c>
      <c r="BC838" s="519">
        <v>5343</v>
      </c>
      <c r="BD838" s="519">
        <v>5760</v>
      </c>
      <c r="BE838" s="519">
        <v>6235</v>
      </c>
      <c r="BF838" s="519">
        <v>6776</v>
      </c>
      <c r="BG838" s="519">
        <v>7416</v>
      </c>
      <c r="BH838" s="519">
        <v>8150</v>
      </c>
      <c r="BI838" s="519">
        <v>9002</v>
      </c>
      <c r="BJ838" s="519">
        <v>0</v>
      </c>
      <c r="BK838" s="519">
        <v>0</v>
      </c>
      <c r="BL838" s="519">
        <v>0</v>
      </c>
      <c r="BM838" s="519">
        <v>0</v>
      </c>
      <c r="BN838" s="519">
        <v>0</v>
      </c>
      <c r="BO838" s="519">
        <v>0</v>
      </c>
      <c r="BP838" s="519">
        <v>0</v>
      </c>
      <c r="BQ838" s="519">
        <v>0</v>
      </c>
      <c r="BR838" s="519">
        <v>0</v>
      </c>
      <c r="BS838" s="519">
        <v>0</v>
      </c>
      <c r="BT838" s="519">
        <v>0</v>
      </c>
      <c r="BU838" s="519">
        <v>0</v>
      </c>
      <c r="BV838" s="519">
        <v>0</v>
      </c>
      <c r="BW838" s="519">
        <v>0</v>
      </c>
      <c r="BX838" s="519">
        <v>0</v>
      </c>
      <c r="BY838" s="519">
        <v>0</v>
      </c>
      <c r="BZ838" s="519">
        <v>0</v>
      </c>
      <c r="CA838" s="519">
        <v>0</v>
      </c>
      <c r="CB838" s="519">
        <v>0</v>
      </c>
      <c r="CC838" s="519">
        <v>0</v>
      </c>
      <c r="CD838" s="519">
        <v>0</v>
      </c>
      <c r="CE838" s="519">
        <v>0</v>
      </c>
      <c r="CF838" s="519">
        <v>0</v>
      </c>
      <c r="CG838" s="519">
        <v>0</v>
      </c>
      <c r="CH838" s="519">
        <v>0</v>
      </c>
      <c r="CI838" s="519">
        <v>0</v>
      </c>
      <c r="CJ838" s="519">
        <v>0</v>
      </c>
      <c r="CK838" s="519">
        <v>0</v>
      </c>
      <c r="CL838" s="519">
        <v>0</v>
      </c>
      <c r="CM838" s="519">
        <v>0</v>
      </c>
      <c r="CN838" s="519">
        <v>0</v>
      </c>
      <c r="CO838" s="519">
        <v>0</v>
      </c>
      <c r="CP838" s="519">
        <v>0</v>
      </c>
      <c r="CQ838" s="519">
        <v>0</v>
      </c>
      <c r="CR838" s="519">
        <v>0</v>
      </c>
      <c r="CS838" s="519">
        <v>0</v>
      </c>
      <c r="CT838" s="519">
        <v>0</v>
      </c>
      <c r="CU838" s="519">
        <v>0</v>
      </c>
      <c r="CV838" s="519">
        <v>0</v>
      </c>
      <c r="CW838" s="519">
        <v>0</v>
      </c>
      <c r="CX838" s="519">
        <v>0</v>
      </c>
      <c r="CY838" s="519">
        <v>0</v>
      </c>
      <c r="CZ838" s="519">
        <v>0</v>
      </c>
      <c r="DA838" s="519">
        <v>0</v>
      </c>
      <c r="DB838" s="519">
        <v>0</v>
      </c>
      <c r="DC838" s="519">
        <v>0</v>
      </c>
      <c r="DD838" s="519">
        <v>0</v>
      </c>
      <c r="DE838" s="519">
        <v>0</v>
      </c>
      <c r="DF838" s="519">
        <v>0</v>
      </c>
      <c r="DG838" s="519">
        <v>0</v>
      </c>
      <c r="DH838" s="519">
        <v>0</v>
      </c>
      <c r="DI838" s="519">
        <v>0</v>
      </c>
      <c r="DJ838" s="519">
        <v>0</v>
      </c>
      <c r="DK838" s="519">
        <v>0</v>
      </c>
      <c r="DL838" s="519">
        <v>0</v>
      </c>
      <c r="DM838" s="519">
        <v>0</v>
      </c>
      <c r="DN838" s="519">
        <v>0</v>
      </c>
      <c r="DO838" s="519">
        <v>0</v>
      </c>
      <c r="DP838" s="519">
        <v>0</v>
      </c>
      <c r="DQ838" s="519">
        <v>0</v>
      </c>
      <c r="DR838" s="519">
        <v>0</v>
      </c>
      <c r="DS838" s="519">
        <v>0</v>
      </c>
      <c r="DT838" s="519">
        <v>0</v>
      </c>
      <c r="DU838" s="519">
        <v>0</v>
      </c>
      <c r="DV838" s="519">
        <v>0</v>
      </c>
      <c r="DW838" s="519">
        <v>0</v>
      </c>
      <c r="DX838" s="519">
        <v>0</v>
      </c>
      <c r="DZ838" s="337"/>
      <c r="EA838" s="519" t="s">
        <v>1063</v>
      </c>
      <c r="EB838" s="519" t="s">
        <v>1060</v>
      </c>
      <c r="EC838" s="519">
        <v>34</v>
      </c>
      <c r="ED838" s="521" t="str">
        <f t="shared" si="41"/>
        <v>SDN300234</v>
      </c>
      <c r="EE838" s="519">
        <v>0</v>
      </c>
      <c r="EF838" s="519">
        <v>106</v>
      </c>
      <c r="EG838" s="519">
        <v>205</v>
      </c>
      <c r="EH838" s="519">
        <v>300</v>
      </c>
      <c r="EI838" s="519">
        <v>393</v>
      </c>
      <c r="EJ838" s="519">
        <v>482</v>
      </c>
      <c r="EK838" s="519">
        <v>579</v>
      </c>
      <c r="EL838" s="519">
        <v>705</v>
      </c>
      <c r="EM838" s="519">
        <v>830</v>
      </c>
      <c r="EN838" s="519">
        <v>1129</v>
      </c>
      <c r="EO838" s="519">
        <v>1251</v>
      </c>
      <c r="EP838" s="519">
        <v>1375</v>
      </c>
      <c r="EQ838" s="519">
        <v>1500</v>
      </c>
      <c r="ER838" s="519">
        <v>1628</v>
      </c>
      <c r="ES838" s="519">
        <v>1757</v>
      </c>
      <c r="ET838" s="519">
        <v>1868</v>
      </c>
      <c r="EU838" s="519">
        <v>1984</v>
      </c>
      <c r="EV838" s="519">
        <v>2102</v>
      </c>
      <c r="EW838" s="519">
        <v>2224</v>
      </c>
      <c r="EX838" s="519">
        <v>2349</v>
      </c>
      <c r="EY838" s="519">
        <v>2477</v>
      </c>
      <c r="EZ838" s="519">
        <v>2611</v>
      </c>
      <c r="FA838" s="519">
        <v>2751</v>
      </c>
      <c r="FB838" s="519">
        <v>2896</v>
      </c>
      <c r="FC838" s="519">
        <v>3048</v>
      </c>
      <c r="FD838" s="519">
        <v>3206</v>
      </c>
      <c r="FE838" s="519">
        <v>3374</v>
      </c>
      <c r="FF838" s="519">
        <v>3550</v>
      </c>
      <c r="FG838" s="519">
        <v>3736</v>
      </c>
      <c r="FH838" s="519">
        <v>0</v>
      </c>
      <c r="FI838" s="519">
        <v>0</v>
      </c>
      <c r="FJ838" s="519">
        <v>0</v>
      </c>
      <c r="FK838" s="519">
        <v>0</v>
      </c>
      <c r="FL838" s="519">
        <v>0</v>
      </c>
      <c r="FM838" s="519">
        <v>0</v>
      </c>
      <c r="FN838" s="519">
        <v>0</v>
      </c>
      <c r="FO838" s="519">
        <v>0</v>
      </c>
      <c r="FP838" s="519">
        <v>0</v>
      </c>
      <c r="FQ838" s="519">
        <v>0</v>
      </c>
      <c r="FR838" s="519">
        <v>0</v>
      </c>
      <c r="FS838" s="519">
        <v>0</v>
      </c>
      <c r="FT838" s="519">
        <v>0</v>
      </c>
      <c r="FU838" s="519">
        <v>0</v>
      </c>
      <c r="FV838" s="519">
        <v>0</v>
      </c>
      <c r="FW838" s="519">
        <v>0</v>
      </c>
      <c r="FX838" s="519">
        <v>0</v>
      </c>
      <c r="FY838" s="519">
        <v>0</v>
      </c>
      <c r="FZ838" s="519">
        <v>0</v>
      </c>
      <c r="GA838" s="519">
        <v>0</v>
      </c>
      <c r="GB838" s="519">
        <v>0</v>
      </c>
      <c r="GC838" s="519">
        <v>0</v>
      </c>
      <c r="GD838" s="519">
        <v>0</v>
      </c>
      <c r="GE838" s="519">
        <v>0</v>
      </c>
      <c r="GF838" s="519">
        <v>0</v>
      </c>
      <c r="GG838" s="519">
        <v>0</v>
      </c>
      <c r="GH838" s="519">
        <v>0</v>
      </c>
      <c r="GI838" s="519">
        <v>0</v>
      </c>
      <c r="GJ838" s="519">
        <v>0</v>
      </c>
      <c r="GK838" s="519">
        <v>0</v>
      </c>
      <c r="GL838" s="519">
        <v>0</v>
      </c>
      <c r="GM838" s="519">
        <v>0</v>
      </c>
      <c r="GN838" s="519">
        <v>0</v>
      </c>
      <c r="GO838" s="519">
        <v>0</v>
      </c>
      <c r="GP838" s="519">
        <v>0</v>
      </c>
      <c r="GQ838" s="519">
        <v>0</v>
      </c>
      <c r="GR838" s="519">
        <v>0</v>
      </c>
      <c r="GS838" s="519">
        <v>0</v>
      </c>
      <c r="GT838" s="519">
        <v>0</v>
      </c>
      <c r="GU838" s="519">
        <v>0</v>
      </c>
      <c r="GV838" s="519">
        <v>0</v>
      </c>
      <c r="GW838" s="519">
        <v>0</v>
      </c>
      <c r="GX838" s="519">
        <v>0</v>
      </c>
      <c r="GY838" s="519">
        <v>0</v>
      </c>
      <c r="GZ838" s="519">
        <v>0</v>
      </c>
      <c r="HA838" s="519">
        <v>0</v>
      </c>
      <c r="HB838" s="519">
        <v>0</v>
      </c>
      <c r="HC838" s="519">
        <v>0</v>
      </c>
      <c r="HD838" s="519">
        <v>0</v>
      </c>
      <c r="HE838" s="519">
        <v>0</v>
      </c>
      <c r="HF838" s="519">
        <v>0</v>
      </c>
      <c r="HG838" s="519">
        <v>0</v>
      </c>
      <c r="HH838" s="519">
        <v>0</v>
      </c>
      <c r="HI838" s="519">
        <v>0</v>
      </c>
      <c r="HJ838" s="519">
        <v>0</v>
      </c>
      <c r="HK838" s="519">
        <v>0</v>
      </c>
      <c r="HL838" s="519">
        <v>0</v>
      </c>
      <c r="HM838" s="519">
        <v>0</v>
      </c>
      <c r="HN838" s="519">
        <v>0</v>
      </c>
      <c r="HO838" s="519">
        <v>0</v>
      </c>
      <c r="HP838" s="519">
        <v>0</v>
      </c>
      <c r="HQ838" s="519">
        <v>0</v>
      </c>
      <c r="HR838" s="519">
        <v>0</v>
      </c>
      <c r="HS838" s="519">
        <v>0</v>
      </c>
      <c r="HT838" s="519">
        <v>0</v>
      </c>
      <c r="HU838" s="519">
        <v>0</v>
      </c>
      <c r="HV838" s="519">
        <v>0</v>
      </c>
      <c r="HW838" s="519">
        <v>0</v>
      </c>
      <c r="HX838" s="519">
        <v>0</v>
      </c>
      <c r="HY838" s="519">
        <v>0</v>
      </c>
      <c r="HZ838" s="519">
        <v>0</v>
      </c>
      <c r="IA838" s="519">
        <v>0</v>
      </c>
      <c r="IB838" s="519">
        <v>0</v>
      </c>
      <c r="IC838" s="519">
        <v>0</v>
      </c>
      <c r="ID838" s="519">
        <v>0</v>
      </c>
      <c r="IE838" s="519">
        <v>0</v>
      </c>
      <c r="IF838" s="519">
        <v>0</v>
      </c>
      <c r="IG838" s="519">
        <v>0</v>
      </c>
      <c r="IH838" s="519">
        <v>0</v>
      </c>
      <c r="II838" s="519">
        <v>0</v>
      </c>
      <c r="IJ838" s="519">
        <v>0</v>
      </c>
      <c r="IK838" s="519">
        <v>0</v>
      </c>
    </row>
    <row r="839" spans="2:245" hidden="1">
      <c r="B839" s="519" t="s">
        <v>1058</v>
      </c>
      <c r="C839" s="519"/>
      <c r="D839" s="519"/>
      <c r="E839" s="519"/>
      <c r="F839" s="519">
        <v>2</v>
      </c>
      <c r="G839" s="519"/>
      <c r="H839" s="519">
        <v>22</v>
      </c>
      <c r="I839" s="519">
        <v>7</v>
      </c>
      <c r="J839" s="519" t="str">
        <f t="shared" si="42"/>
        <v>SDN10022207</v>
      </c>
      <c r="K839" s="519">
        <v>772</v>
      </c>
      <c r="M839" s="337"/>
      <c r="N839" s="519" t="s">
        <v>1063</v>
      </c>
      <c r="O839" s="519" t="s">
        <v>1060</v>
      </c>
      <c r="P839" s="519">
        <v>35</v>
      </c>
      <c r="Q839" s="521" t="str">
        <f t="shared" si="40"/>
        <v>SDN300235</v>
      </c>
      <c r="R839" s="519">
        <v>0</v>
      </c>
      <c r="S839" s="519">
        <v>47</v>
      </c>
      <c r="T839" s="519">
        <v>95</v>
      </c>
      <c r="U839" s="519">
        <v>143</v>
      </c>
      <c r="V839" s="519">
        <v>194</v>
      </c>
      <c r="W839" s="519">
        <v>246</v>
      </c>
      <c r="X839" s="519">
        <v>299</v>
      </c>
      <c r="Y839" s="519">
        <v>355</v>
      </c>
      <c r="Z839" s="519">
        <v>412</v>
      </c>
      <c r="AA839" s="519">
        <v>627</v>
      </c>
      <c r="AB839" s="519">
        <v>709</v>
      </c>
      <c r="AC839" s="519">
        <v>795</v>
      </c>
      <c r="AD839" s="519">
        <v>884</v>
      </c>
      <c r="AE839" s="519">
        <v>977</v>
      </c>
      <c r="AF839" s="519">
        <v>1074</v>
      </c>
      <c r="AG839" s="519">
        <v>1164</v>
      </c>
      <c r="AH839" s="519">
        <v>1259</v>
      </c>
      <c r="AI839" s="519">
        <v>1358</v>
      </c>
      <c r="AJ839" s="519">
        <v>1462</v>
      </c>
      <c r="AK839" s="519">
        <v>1572</v>
      </c>
      <c r="AL839" s="519">
        <v>1688</v>
      </c>
      <c r="AM839" s="519">
        <v>1811</v>
      </c>
      <c r="AN839" s="519">
        <v>1942</v>
      </c>
      <c r="AO839" s="519">
        <v>2082</v>
      </c>
      <c r="AP839" s="519">
        <v>2231</v>
      </c>
      <c r="AQ839" s="519">
        <v>2392</v>
      </c>
      <c r="AR839" s="519">
        <v>2563</v>
      </c>
      <c r="AS839" s="519">
        <v>2746</v>
      </c>
      <c r="AT839" s="519">
        <v>2943</v>
      </c>
      <c r="AU839" s="519">
        <v>3157</v>
      </c>
      <c r="AV839" s="519">
        <v>3340</v>
      </c>
      <c r="AW839" s="519">
        <v>3539</v>
      </c>
      <c r="AX839" s="519">
        <v>3756</v>
      </c>
      <c r="AY839" s="519">
        <v>3995</v>
      </c>
      <c r="AZ839" s="519">
        <v>4259</v>
      </c>
      <c r="BA839" s="519">
        <v>4564</v>
      </c>
      <c r="BB839" s="519">
        <v>4904</v>
      </c>
      <c r="BC839" s="519">
        <v>5280</v>
      </c>
      <c r="BD839" s="519">
        <v>5707</v>
      </c>
      <c r="BE839" s="519">
        <v>6193</v>
      </c>
      <c r="BF839" s="519">
        <v>6769</v>
      </c>
      <c r="BG839" s="519">
        <v>7429</v>
      </c>
      <c r="BH839" s="519">
        <v>8193</v>
      </c>
      <c r="BI839" s="519">
        <v>9102</v>
      </c>
      <c r="BJ839" s="519">
        <v>0</v>
      </c>
      <c r="BK839" s="519">
        <v>0</v>
      </c>
      <c r="BL839" s="519">
        <v>0</v>
      </c>
      <c r="BM839" s="519">
        <v>0</v>
      </c>
      <c r="BN839" s="519">
        <v>0</v>
      </c>
      <c r="BO839" s="519">
        <v>0</v>
      </c>
      <c r="BP839" s="519">
        <v>0</v>
      </c>
      <c r="BQ839" s="519">
        <v>0</v>
      </c>
      <c r="BR839" s="519">
        <v>0</v>
      </c>
      <c r="BS839" s="519">
        <v>0</v>
      </c>
      <c r="BT839" s="519">
        <v>0</v>
      </c>
      <c r="BU839" s="519">
        <v>0</v>
      </c>
      <c r="BV839" s="519">
        <v>0</v>
      </c>
      <c r="BW839" s="519">
        <v>0</v>
      </c>
      <c r="BX839" s="519">
        <v>0</v>
      </c>
      <c r="BY839" s="519">
        <v>0</v>
      </c>
      <c r="BZ839" s="519">
        <v>0</v>
      </c>
      <c r="CA839" s="519">
        <v>0</v>
      </c>
      <c r="CB839" s="519">
        <v>0</v>
      </c>
      <c r="CC839" s="519">
        <v>0</v>
      </c>
      <c r="CD839" s="519">
        <v>0</v>
      </c>
      <c r="CE839" s="519">
        <v>0</v>
      </c>
      <c r="CF839" s="519">
        <v>0</v>
      </c>
      <c r="CG839" s="519">
        <v>0</v>
      </c>
      <c r="CH839" s="519">
        <v>0</v>
      </c>
      <c r="CI839" s="519">
        <v>0</v>
      </c>
      <c r="CJ839" s="519">
        <v>0</v>
      </c>
      <c r="CK839" s="519">
        <v>0</v>
      </c>
      <c r="CL839" s="519">
        <v>0</v>
      </c>
      <c r="CM839" s="519">
        <v>0</v>
      </c>
      <c r="CN839" s="519">
        <v>0</v>
      </c>
      <c r="CO839" s="519">
        <v>0</v>
      </c>
      <c r="CP839" s="519">
        <v>0</v>
      </c>
      <c r="CQ839" s="519">
        <v>0</v>
      </c>
      <c r="CR839" s="519">
        <v>0</v>
      </c>
      <c r="CS839" s="519">
        <v>0</v>
      </c>
      <c r="CT839" s="519">
        <v>0</v>
      </c>
      <c r="CU839" s="519">
        <v>0</v>
      </c>
      <c r="CV839" s="519">
        <v>0</v>
      </c>
      <c r="CW839" s="519">
        <v>0</v>
      </c>
      <c r="CX839" s="519">
        <v>0</v>
      </c>
      <c r="CY839" s="519">
        <v>0</v>
      </c>
      <c r="CZ839" s="519">
        <v>0</v>
      </c>
      <c r="DA839" s="519">
        <v>0</v>
      </c>
      <c r="DB839" s="519">
        <v>0</v>
      </c>
      <c r="DC839" s="519">
        <v>0</v>
      </c>
      <c r="DD839" s="519">
        <v>0</v>
      </c>
      <c r="DE839" s="519">
        <v>0</v>
      </c>
      <c r="DF839" s="519">
        <v>0</v>
      </c>
      <c r="DG839" s="519">
        <v>0</v>
      </c>
      <c r="DH839" s="519">
        <v>0</v>
      </c>
      <c r="DI839" s="519">
        <v>0</v>
      </c>
      <c r="DJ839" s="519">
        <v>0</v>
      </c>
      <c r="DK839" s="519">
        <v>0</v>
      </c>
      <c r="DL839" s="519">
        <v>0</v>
      </c>
      <c r="DM839" s="519">
        <v>0</v>
      </c>
      <c r="DN839" s="519">
        <v>0</v>
      </c>
      <c r="DO839" s="519">
        <v>0</v>
      </c>
      <c r="DP839" s="519">
        <v>0</v>
      </c>
      <c r="DQ839" s="519">
        <v>0</v>
      </c>
      <c r="DR839" s="519">
        <v>0</v>
      </c>
      <c r="DS839" s="519">
        <v>0</v>
      </c>
      <c r="DT839" s="519">
        <v>0</v>
      </c>
      <c r="DU839" s="519">
        <v>0</v>
      </c>
      <c r="DV839" s="519">
        <v>0</v>
      </c>
      <c r="DW839" s="519">
        <v>0</v>
      </c>
      <c r="DX839" s="519">
        <v>0</v>
      </c>
      <c r="DZ839" s="337"/>
      <c r="EA839" s="519" t="s">
        <v>1063</v>
      </c>
      <c r="EB839" s="519" t="s">
        <v>1060</v>
      </c>
      <c r="EC839" s="519">
        <v>35</v>
      </c>
      <c r="ED839" s="521" t="str">
        <f t="shared" si="41"/>
        <v>SDN300235</v>
      </c>
      <c r="EE839" s="519">
        <v>0</v>
      </c>
      <c r="EF839" s="519">
        <v>100</v>
      </c>
      <c r="EG839" s="519">
        <v>195</v>
      </c>
      <c r="EH839" s="519">
        <v>283</v>
      </c>
      <c r="EI839" s="519">
        <v>373</v>
      </c>
      <c r="EJ839" s="519">
        <v>459</v>
      </c>
      <c r="EK839" s="519">
        <v>545</v>
      </c>
      <c r="EL839" s="519">
        <v>666</v>
      </c>
      <c r="EM839" s="519">
        <v>785</v>
      </c>
      <c r="EN839" s="519">
        <v>1075</v>
      </c>
      <c r="EO839" s="519">
        <v>1192</v>
      </c>
      <c r="EP839" s="519">
        <v>1311</v>
      </c>
      <c r="EQ839" s="519">
        <v>1431</v>
      </c>
      <c r="ER839" s="519">
        <v>1552</v>
      </c>
      <c r="ES839" s="519">
        <v>1675</v>
      </c>
      <c r="ET839" s="519">
        <v>1783</v>
      </c>
      <c r="EU839" s="519">
        <v>1894</v>
      </c>
      <c r="EV839" s="519">
        <v>2006</v>
      </c>
      <c r="EW839" s="519">
        <v>2120</v>
      </c>
      <c r="EX839" s="519">
        <v>2239</v>
      </c>
      <c r="EY839" s="519">
        <v>2362</v>
      </c>
      <c r="EZ839" s="519">
        <v>2489</v>
      </c>
      <c r="FA839" s="519">
        <v>2621</v>
      </c>
      <c r="FB839" s="519">
        <v>2761</v>
      </c>
      <c r="FC839" s="519">
        <v>2906</v>
      </c>
      <c r="FD839" s="519">
        <v>3061</v>
      </c>
      <c r="FE839" s="519">
        <v>3221</v>
      </c>
      <c r="FF839" s="519">
        <v>3389</v>
      </c>
      <c r="FG839" s="519">
        <v>3566</v>
      </c>
      <c r="FH839" s="519">
        <v>0</v>
      </c>
      <c r="FI839" s="519">
        <v>0</v>
      </c>
      <c r="FJ839" s="519">
        <v>0</v>
      </c>
      <c r="FK839" s="519">
        <v>0</v>
      </c>
      <c r="FL839" s="519">
        <v>0</v>
      </c>
      <c r="FM839" s="519">
        <v>0</v>
      </c>
      <c r="FN839" s="519">
        <v>0</v>
      </c>
      <c r="FO839" s="519">
        <v>0</v>
      </c>
      <c r="FP839" s="519">
        <v>0</v>
      </c>
      <c r="FQ839" s="519">
        <v>0</v>
      </c>
      <c r="FR839" s="519">
        <v>0</v>
      </c>
      <c r="FS839" s="519">
        <v>0</v>
      </c>
      <c r="FT839" s="519">
        <v>0</v>
      </c>
      <c r="FU839" s="519">
        <v>0</v>
      </c>
      <c r="FV839" s="519">
        <v>0</v>
      </c>
      <c r="FW839" s="519">
        <v>0</v>
      </c>
      <c r="FX839" s="519">
        <v>0</v>
      </c>
      <c r="FY839" s="519">
        <v>0</v>
      </c>
      <c r="FZ839" s="519">
        <v>0</v>
      </c>
      <c r="GA839" s="519">
        <v>0</v>
      </c>
      <c r="GB839" s="519">
        <v>0</v>
      </c>
      <c r="GC839" s="519">
        <v>0</v>
      </c>
      <c r="GD839" s="519">
        <v>0</v>
      </c>
      <c r="GE839" s="519">
        <v>0</v>
      </c>
      <c r="GF839" s="519">
        <v>0</v>
      </c>
      <c r="GG839" s="519">
        <v>0</v>
      </c>
      <c r="GH839" s="519">
        <v>0</v>
      </c>
      <c r="GI839" s="519">
        <v>0</v>
      </c>
      <c r="GJ839" s="519">
        <v>0</v>
      </c>
      <c r="GK839" s="519">
        <v>0</v>
      </c>
      <c r="GL839" s="519">
        <v>0</v>
      </c>
      <c r="GM839" s="519">
        <v>0</v>
      </c>
      <c r="GN839" s="519">
        <v>0</v>
      </c>
      <c r="GO839" s="519">
        <v>0</v>
      </c>
      <c r="GP839" s="519">
        <v>0</v>
      </c>
      <c r="GQ839" s="519">
        <v>0</v>
      </c>
      <c r="GR839" s="519">
        <v>0</v>
      </c>
      <c r="GS839" s="519">
        <v>0</v>
      </c>
      <c r="GT839" s="519">
        <v>0</v>
      </c>
      <c r="GU839" s="519">
        <v>0</v>
      </c>
      <c r="GV839" s="519">
        <v>0</v>
      </c>
      <c r="GW839" s="519">
        <v>0</v>
      </c>
      <c r="GX839" s="519">
        <v>0</v>
      </c>
      <c r="GY839" s="519">
        <v>0</v>
      </c>
      <c r="GZ839" s="519">
        <v>0</v>
      </c>
      <c r="HA839" s="519">
        <v>0</v>
      </c>
      <c r="HB839" s="519">
        <v>0</v>
      </c>
      <c r="HC839" s="519">
        <v>0</v>
      </c>
      <c r="HD839" s="519">
        <v>0</v>
      </c>
      <c r="HE839" s="519">
        <v>0</v>
      </c>
      <c r="HF839" s="519">
        <v>0</v>
      </c>
      <c r="HG839" s="519">
        <v>0</v>
      </c>
      <c r="HH839" s="519">
        <v>0</v>
      </c>
      <c r="HI839" s="519">
        <v>0</v>
      </c>
      <c r="HJ839" s="519">
        <v>0</v>
      </c>
      <c r="HK839" s="519">
        <v>0</v>
      </c>
      <c r="HL839" s="519">
        <v>0</v>
      </c>
      <c r="HM839" s="519">
        <v>0</v>
      </c>
      <c r="HN839" s="519">
        <v>0</v>
      </c>
      <c r="HO839" s="519">
        <v>0</v>
      </c>
      <c r="HP839" s="519">
        <v>0</v>
      </c>
      <c r="HQ839" s="519">
        <v>0</v>
      </c>
      <c r="HR839" s="519">
        <v>0</v>
      </c>
      <c r="HS839" s="519">
        <v>0</v>
      </c>
      <c r="HT839" s="519">
        <v>0</v>
      </c>
      <c r="HU839" s="519">
        <v>0</v>
      </c>
      <c r="HV839" s="519">
        <v>0</v>
      </c>
      <c r="HW839" s="519">
        <v>0</v>
      </c>
      <c r="HX839" s="519">
        <v>0</v>
      </c>
      <c r="HY839" s="519">
        <v>0</v>
      </c>
      <c r="HZ839" s="519">
        <v>0</v>
      </c>
      <c r="IA839" s="519">
        <v>0</v>
      </c>
      <c r="IB839" s="519">
        <v>0</v>
      </c>
      <c r="IC839" s="519">
        <v>0</v>
      </c>
      <c r="ID839" s="519">
        <v>0</v>
      </c>
      <c r="IE839" s="519">
        <v>0</v>
      </c>
      <c r="IF839" s="519">
        <v>0</v>
      </c>
      <c r="IG839" s="519">
        <v>0</v>
      </c>
      <c r="IH839" s="519">
        <v>0</v>
      </c>
      <c r="II839" s="519">
        <v>0</v>
      </c>
      <c r="IJ839" s="519">
        <v>0</v>
      </c>
      <c r="IK839" s="519">
        <v>0</v>
      </c>
    </row>
    <row r="840" spans="2:245" hidden="1">
      <c r="B840" s="519" t="s">
        <v>1058</v>
      </c>
      <c r="C840" s="519"/>
      <c r="D840" s="519"/>
      <c r="E840" s="519"/>
      <c r="F840" s="519">
        <v>2</v>
      </c>
      <c r="G840" s="519"/>
      <c r="H840" s="519">
        <v>22</v>
      </c>
      <c r="I840" s="519">
        <v>8</v>
      </c>
      <c r="J840" s="519" t="str">
        <f t="shared" si="42"/>
        <v>SDN10022208</v>
      </c>
      <c r="K840" s="519">
        <v>772</v>
      </c>
      <c r="M840" s="337"/>
      <c r="N840" s="519" t="s">
        <v>1063</v>
      </c>
      <c r="O840" s="519" t="s">
        <v>1060</v>
      </c>
      <c r="P840" s="519">
        <v>36</v>
      </c>
      <c r="Q840" s="521" t="str">
        <f t="shared" si="40"/>
        <v>SDN300236</v>
      </c>
      <c r="R840" s="519">
        <v>0</v>
      </c>
      <c r="S840" s="519">
        <v>46</v>
      </c>
      <c r="T840" s="519">
        <v>94</v>
      </c>
      <c r="U840" s="519">
        <v>142</v>
      </c>
      <c r="V840" s="519">
        <v>192</v>
      </c>
      <c r="W840" s="519">
        <v>243</v>
      </c>
      <c r="X840" s="519">
        <v>296</v>
      </c>
      <c r="Y840" s="519">
        <v>351</v>
      </c>
      <c r="Z840" s="519">
        <v>407</v>
      </c>
      <c r="AA840" s="519">
        <v>622</v>
      </c>
      <c r="AB840" s="519">
        <v>703</v>
      </c>
      <c r="AC840" s="519">
        <v>789</v>
      </c>
      <c r="AD840" s="519">
        <v>877</v>
      </c>
      <c r="AE840" s="519">
        <v>969</v>
      </c>
      <c r="AF840" s="519">
        <v>1067</v>
      </c>
      <c r="AG840" s="519">
        <v>1157</v>
      </c>
      <c r="AH840" s="519">
        <v>1251</v>
      </c>
      <c r="AI840" s="519">
        <v>1349</v>
      </c>
      <c r="AJ840" s="519">
        <v>1453</v>
      </c>
      <c r="AK840" s="519">
        <v>1563</v>
      </c>
      <c r="AL840" s="519">
        <v>1678</v>
      </c>
      <c r="AM840" s="519">
        <v>1801</v>
      </c>
      <c r="AN840" s="519">
        <v>1932</v>
      </c>
      <c r="AO840" s="519">
        <v>2072</v>
      </c>
      <c r="AP840" s="519">
        <v>2224</v>
      </c>
      <c r="AQ840" s="519">
        <v>2386</v>
      </c>
      <c r="AR840" s="519">
        <v>2558</v>
      </c>
      <c r="AS840" s="519">
        <v>2744</v>
      </c>
      <c r="AT840" s="519">
        <v>2944</v>
      </c>
      <c r="AU840" s="519">
        <v>3166</v>
      </c>
      <c r="AV840" s="519">
        <v>3352</v>
      </c>
      <c r="AW840" s="519">
        <v>3553</v>
      </c>
      <c r="AX840" s="519">
        <v>3776</v>
      </c>
      <c r="AY840" s="519">
        <v>4020</v>
      </c>
      <c r="AZ840" s="519">
        <v>4304</v>
      </c>
      <c r="BA840" s="519">
        <v>4618</v>
      </c>
      <c r="BB840" s="519">
        <v>4965</v>
      </c>
      <c r="BC840" s="519">
        <v>5358</v>
      </c>
      <c r="BD840" s="519">
        <v>5804</v>
      </c>
      <c r="BE840" s="519">
        <v>6335</v>
      </c>
      <c r="BF840" s="519">
        <v>6942</v>
      </c>
      <c r="BG840" s="519">
        <v>7643</v>
      </c>
      <c r="BH840" s="519">
        <v>8475</v>
      </c>
      <c r="BI840" s="519">
        <v>9440</v>
      </c>
      <c r="BJ840" s="519">
        <v>0</v>
      </c>
      <c r="BK840" s="519">
        <v>0</v>
      </c>
      <c r="BL840" s="519">
        <v>0</v>
      </c>
      <c r="BM840" s="519">
        <v>0</v>
      </c>
      <c r="BN840" s="519">
        <v>0</v>
      </c>
      <c r="BO840" s="519">
        <v>0</v>
      </c>
      <c r="BP840" s="519">
        <v>0</v>
      </c>
      <c r="BQ840" s="519">
        <v>0</v>
      </c>
      <c r="BR840" s="519">
        <v>0</v>
      </c>
      <c r="BS840" s="519">
        <v>0</v>
      </c>
      <c r="BT840" s="519">
        <v>0</v>
      </c>
      <c r="BU840" s="519">
        <v>0</v>
      </c>
      <c r="BV840" s="519">
        <v>0</v>
      </c>
      <c r="BW840" s="519">
        <v>0</v>
      </c>
      <c r="BX840" s="519">
        <v>0</v>
      </c>
      <c r="BY840" s="519">
        <v>0</v>
      </c>
      <c r="BZ840" s="519">
        <v>0</v>
      </c>
      <c r="CA840" s="519">
        <v>0</v>
      </c>
      <c r="CB840" s="519">
        <v>0</v>
      </c>
      <c r="CC840" s="519">
        <v>0</v>
      </c>
      <c r="CD840" s="519">
        <v>0</v>
      </c>
      <c r="CE840" s="519">
        <v>0</v>
      </c>
      <c r="CF840" s="519">
        <v>0</v>
      </c>
      <c r="CG840" s="519">
        <v>0</v>
      </c>
      <c r="CH840" s="519">
        <v>0</v>
      </c>
      <c r="CI840" s="519">
        <v>0</v>
      </c>
      <c r="CJ840" s="519">
        <v>0</v>
      </c>
      <c r="CK840" s="519">
        <v>0</v>
      </c>
      <c r="CL840" s="519">
        <v>0</v>
      </c>
      <c r="CM840" s="519">
        <v>0</v>
      </c>
      <c r="CN840" s="519">
        <v>0</v>
      </c>
      <c r="CO840" s="519">
        <v>0</v>
      </c>
      <c r="CP840" s="519">
        <v>0</v>
      </c>
      <c r="CQ840" s="519">
        <v>0</v>
      </c>
      <c r="CR840" s="519">
        <v>0</v>
      </c>
      <c r="CS840" s="519">
        <v>0</v>
      </c>
      <c r="CT840" s="519">
        <v>0</v>
      </c>
      <c r="CU840" s="519">
        <v>0</v>
      </c>
      <c r="CV840" s="519">
        <v>0</v>
      </c>
      <c r="CW840" s="519">
        <v>0</v>
      </c>
      <c r="CX840" s="519">
        <v>0</v>
      </c>
      <c r="CY840" s="519">
        <v>0</v>
      </c>
      <c r="CZ840" s="519">
        <v>0</v>
      </c>
      <c r="DA840" s="519">
        <v>0</v>
      </c>
      <c r="DB840" s="519">
        <v>0</v>
      </c>
      <c r="DC840" s="519">
        <v>0</v>
      </c>
      <c r="DD840" s="519">
        <v>0</v>
      </c>
      <c r="DE840" s="519">
        <v>0</v>
      </c>
      <c r="DF840" s="519">
        <v>0</v>
      </c>
      <c r="DG840" s="519">
        <v>0</v>
      </c>
      <c r="DH840" s="519">
        <v>0</v>
      </c>
      <c r="DI840" s="519">
        <v>0</v>
      </c>
      <c r="DJ840" s="519">
        <v>0</v>
      </c>
      <c r="DK840" s="519">
        <v>0</v>
      </c>
      <c r="DL840" s="519">
        <v>0</v>
      </c>
      <c r="DM840" s="519">
        <v>0</v>
      </c>
      <c r="DN840" s="519">
        <v>0</v>
      </c>
      <c r="DO840" s="519">
        <v>0</v>
      </c>
      <c r="DP840" s="519">
        <v>0</v>
      </c>
      <c r="DQ840" s="519">
        <v>0</v>
      </c>
      <c r="DR840" s="519">
        <v>0</v>
      </c>
      <c r="DS840" s="519">
        <v>0</v>
      </c>
      <c r="DT840" s="519">
        <v>0</v>
      </c>
      <c r="DU840" s="519">
        <v>0</v>
      </c>
      <c r="DV840" s="519">
        <v>0</v>
      </c>
      <c r="DW840" s="519">
        <v>0</v>
      </c>
      <c r="DX840" s="519">
        <v>0</v>
      </c>
      <c r="DZ840" s="337"/>
      <c r="EA840" s="519" t="s">
        <v>1063</v>
      </c>
      <c r="EB840" s="519" t="s">
        <v>1060</v>
      </c>
      <c r="EC840" s="519">
        <v>36</v>
      </c>
      <c r="ED840" s="521" t="str">
        <f t="shared" si="41"/>
        <v>SDN300236</v>
      </c>
      <c r="EE840" s="519">
        <v>0</v>
      </c>
      <c r="EF840" s="519">
        <v>95</v>
      </c>
      <c r="EG840" s="519">
        <v>188</v>
      </c>
      <c r="EH840" s="519">
        <v>273</v>
      </c>
      <c r="EI840" s="519">
        <v>359</v>
      </c>
      <c r="EJ840" s="519">
        <v>441</v>
      </c>
      <c r="EK840" s="519">
        <v>524</v>
      </c>
      <c r="EL840" s="519">
        <v>637</v>
      </c>
      <c r="EM840" s="519">
        <v>752</v>
      </c>
      <c r="EN840" s="519">
        <v>1035</v>
      </c>
      <c r="EO840" s="519">
        <v>1147</v>
      </c>
      <c r="EP840" s="519">
        <v>1262</v>
      </c>
      <c r="EQ840" s="519">
        <v>1377</v>
      </c>
      <c r="ER840" s="519">
        <v>1492</v>
      </c>
      <c r="ES840" s="519">
        <v>1612</v>
      </c>
      <c r="ET840" s="519">
        <v>1715</v>
      </c>
      <c r="EU840" s="519">
        <v>1820</v>
      </c>
      <c r="EV840" s="519">
        <v>1926</v>
      </c>
      <c r="EW840" s="519">
        <v>2035</v>
      </c>
      <c r="EX840" s="519">
        <v>2148</v>
      </c>
      <c r="EY840" s="519">
        <v>2263</v>
      </c>
      <c r="EZ840" s="519">
        <v>2383</v>
      </c>
      <c r="FA840" s="519">
        <v>2508</v>
      </c>
      <c r="FB840" s="519">
        <v>2640</v>
      </c>
      <c r="FC840" s="519">
        <v>2780</v>
      </c>
      <c r="FD840" s="519">
        <v>2926</v>
      </c>
      <c r="FE840" s="519">
        <v>3076</v>
      </c>
      <c r="FF840" s="519">
        <v>3235</v>
      </c>
      <c r="FG840" s="519">
        <v>3405</v>
      </c>
      <c r="FH840" s="519">
        <v>0</v>
      </c>
      <c r="FI840" s="519">
        <v>0</v>
      </c>
      <c r="FJ840" s="519">
        <v>0</v>
      </c>
      <c r="FK840" s="519">
        <v>0</v>
      </c>
      <c r="FL840" s="519">
        <v>0</v>
      </c>
      <c r="FM840" s="519">
        <v>0</v>
      </c>
      <c r="FN840" s="519">
        <v>0</v>
      </c>
      <c r="FO840" s="519">
        <v>0</v>
      </c>
      <c r="FP840" s="519">
        <v>0</v>
      </c>
      <c r="FQ840" s="519">
        <v>0</v>
      </c>
      <c r="FR840" s="519">
        <v>0</v>
      </c>
      <c r="FS840" s="519">
        <v>0</v>
      </c>
      <c r="FT840" s="519">
        <v>0</v>
      </c>
      <c r="FU840" s="519">
        <v>0</v>
      </c>
      <c r="FV840" s="519">
        <v>0</v>
      </c>
      <c r="FW840" s="519">
        <v>0</v>
      </c>
      <c r="FX840" s="519">
        <v>0</v>
      </c>
      <c r="FY840" s="519">
        <v>0</v>
      </c>
      <c r="FZ840" s="519">
        <v>0</v>
      </c>
      <c r="GA840" s="519">
        <v>0</v>
      </c>
      <c r="GB840" s="519">
        <v>0</v>
      </c>
      <c r="GC840" s="519">
        <v>0</v>
      </c>
      <c r="GD840" s="519">
        <v>0</v>
      </c>
      <c r="GE840" s="519">
        <v>0</v>
      </c>
      <c r="GF840" s="519">
        <v>0</v>
      </c>
      <c r="GG840" s="519">
        <v>0</v>
      </c>
      <c r="GH840" s="519">
        <v>0</v>
      </c>
      <c r="GI840" s="519">
        <v>0</v>
      </c>
      <c r="GJ840" s="519">
        <v>0</v>
      </c>
      <c r="GK840" s="519">
        <v>0</v>
      </c>
      <c r="GL840" s="519">
        <v>0</v>
      </c>
      <c r="GM840" s="519">
        <v>0</v>
      </c>
      <c r="GN840" s="519">
        <v>0</v>
      </c>
      <c r="GO840" s="519">
        <v>0</v>
      </c>
      <c r="GP840" s="519">
        <v>0</v>
      </c>
      <c r="GQ840" s="519">
        <v>0</v>
      </c>
      <c r="GR840" s="519">
        <v>0</v>
      </c>
      <c r="GS840" s="519">
        <v>0</v>
      </c>
      <c r="GT840" s="519">
        <v>0</v>
      </c>
      <c r="GU840" s="519">
        <v>0</v>
      </c>
      <c r="GV840" s="519">
        <v>0</v>
      </c>
      <c r="GW840" s="519">
        <v>0</v>
      </c>
      <c r="GX840" s="519">
        <v>0</v>
      </c>
      <c r="GY840" s="519">
        <v>0</v>
      </c>
      <c r="GZ840" s="519">
        <v>0</v>
      </c>
      <c r="HA840" s="519">
        <v>0</v>
      </c>
      <c r="HB840" s="519">
        <v>0</v>
      </c>
      <c r="HC840" s="519">
        <v>0</v>
      </c>
      <c r="HD840" s="519">
        <v>0</v>
      </c>
      <c r="HE840" s="519">
        <v>0</v>
      </c>
      <c r="HF840" s="519">
        <v>0</v>
      </c>
      <c r="HG840" s="519">
        <v>0</v>
      </c>
      <c r="HH840" s="519">
        <v>0</v>
      </c>
      <c r="HI840" s="519">
        <v>0</v>
      </c>
      <c r="HJ840" s="519">
        <v>0</v>
      </c>
      <c r="HK840" s="519">
        <v>0</v>
      </c>
      <c r="HL840" s="519">
        <v>0</v>
      </c>
      <c r="HM840" s="519">
        <v>0</v>
      </c>
      <c r="HN840" s="519">
        <v>0</v>
      </c>
      <c r="HO840" s="519">
        <v>0</v>
      </c>
      <c r="HP840" s="519">
        <v>0</v>
      </c>
      <c r="HQ840" s="519">
        <v>0</v>
      </c>
      <c r="HR840" s="519">
        <v>0</v>
      </c>
      <c r="HS840" s="519">
        <v>0</v>
      </c>
      <c r="HT840" s="519">
        <v>0</v>
      </c>
      <c r="HU840" s="519">
        <v>0</v>
      </c>
      <c r="HV840" s="519">
        <v>0</v>
      </c>
      <c r="HW840" s="519">
        <v>0</v>
      </c>
      <c r="HX840" s="519">
        <v>0</v>
      </c>
      <c r="HY840" s="519">
        <v>0</v>
      </c>
      <c r="HZ840" s="519">
        <v>0</v>
      </c>
      <c r="IA840" s="519">
        <v>0</v>
      </c>
      <c r="IB840" s="519">
        <v>0</v>
      </c>
      <c r="IC840" s="519">
        <v>0</v>
      </c>
      <c r="ID840" s="519">
        <v>0</v>
      </c>
      <c r="IE840" s="519">
        <v>0</v>
      </c>
      <c r="IF840" s="519">
        <v>0</v>
      </c>
      <c r="IG840" s="519">
        <v>0</v>
      </c>
      <c r="IH840" s="519">
        <v>0</v>
      </c>
      <c r="II840" s="519">
        <v>0</v>
      </c>
      <c r="IJ840" s="519">
        <v>0</v>
      </c>
      <c r="IK840" s="519">
        <v>0</v>
      </c>
    </row>
    <row r="841" spans="2:245" hidden="1">
      <c r="B841" s="519" t="s">
        <v>1058</v>
      </c>
      <c r="C841" s="519"/>
      <c r="D841" s="519"/>
      <c r="E841" s="519"/>
      <c r="F841" s="519">
        <v>2</v>
      </c>
      <c r="G841" s="519"/>
      <c r="H841" s="519">
        <v>22</v>
      </c>
      <c r="I841" s="519">
        <v>9</v>
      </c>
      <c r="J841" s="519" t="str">
        <f t="shared" si="42"/>
        <v>SDN10022209</v>
      </c>
      <c r="K841" s="519">
        <v>772</v>
      </c>
      <c r="M841" s="337"/>
      <c r="N841" s="519" t="s">
        <v>1063</v>
      </c>
      <c r="O841" s="519" t="s">
        <v>1060</v>
      </c>
      <c r="P841" s="519">
        <v>37</v>
      </c>
      <c r="Q841" s="521" t="str">
        <f t="shared" si="40"/>
        <v>SDN300237</v>
      </c>
      <c r="R841" s="519">
        <v>0</v>
      </c>
      <c r="S841" s="519">
        <v>44</v>
      </c>
      <c r="T841" s="519">
        <v>90</v>
      </c>
      <c r="U841" s="519">
        <v>137</v>
      </c>
      <c r="V841" s="519">
        <v>185</v>
      </c>
      <c r="W841" s="519">
        <v>235</v>
      </c>
      <c r="X841" s="519">
        <v>286</v>
      </c>
      <c r="Y841" s="519">
        <v>339</v>
      </c>
      <c r="Z841" s="519">
        <v>394</v>
      </c>
      <c r="AA841" s="519">
        <v>601</v>
      </c>
      <c r="AB841" s="519">
        <v>680</v>
      </c>
      <c r="AC841" s="519">
        <v>762</v>
      </c>
      <c r="AD841" s="519">
        <v>848</v>
      </c>
      <c r="AE841" s="519">
        <v>938</v>
      </c>
      <c r="AF841" s="519">
        <v>1033</v>
      </c>
      <c r="AG841" s="519">
        <v>1119</v>
      </c>
      <c r="AH841" s="519">
        <v>1210</v>
      </c>
      <c r="AI841" s="519">
        <v>1305</v>
      </c>
      <c r="AJ841" s="519">
        <v>1406</v>
      </c>
      <c r="AK841" s="519">
        <v>1512</v>
      </c>
      <c r="AL841" s="519">
        <v>1625</v>
      </c>
      <c r="AM841" s="519">
        <v>1744</v>
      </c>
      <c r="AN841" s="519">
        <v>1872</v>
      </c>
      <c r="AO841" s="519">
        <v>2010</v>
      </c>
      <c r="AP841" s="519">
        <v>2158</v>
      </c>
      <c r="AQ841" s="519">
        <v>2316</v>
      </c>
      <c r="AR841" s="519">
        <v>2485</v>
      </c>
      <c r="AS841" s="519">
        <v>2668</v>
      </c>
      <c r="AT841" s="519">
        <v>2870</v>
      </c>
      <c r="AU841" s="519">
        <v>3088</v>
      </c>
      <c r="AV841" s="519">
        <v>3271</v>
      </c>
      <c r="AW841" s="519">
        <v>3471</v>
      </c>
      <c r="AX841" s="519">
        <v>3691</v>
      </c>
      <c r="AY841" s="519">
        <v>3946</v>
      </c>
      <c r="AZ841" s="519">
        <v>4228</v>
      </c>
      <c r="BA841" s="519">
        <v>4539</v>
      </c>
      <c r="BB841" s="519">
        <v>4890</v>
      </c>
      <c r="BC841" s="519">
        <v>5287</v>
      </c>
      <c r="BD841" s="519">
        <v>5762</v>
      </c>
      <c r="BE841" s="519">
        <v>6302</v>
      </c>
      <c r="BF841" s="519">
        <v>6925</v>
      </c>
      <c r="BG841" s="519">
        <v>7662</v>
      </c>
      <c r="BH841" s="519">
        <v>8515</v>
      </c>
      <c r="BI841" s="519">
        <v>9532</v>
      </c>
      <c r="BJ841" s="519">
        <v>0</v>
      </c>
      <c r="BK841" s="519">
        <v>0</v>
      </c>
      <c r="BL841" s="519">
        <v>0</v>
      </c>
      <c r="BM841" s="519">
        <v>0</v>
      </c>
      <c r="BN841" s="519">
        <v>0</v>
      </c>
      <c r="BO841" s="519">
        <v>0</v>
      </c>
      <c r="BP841" s="519">
        <v>0</v>
      </c>
      <c r="BQ841" s="519">
        <v>0</v>
      </c>
      <c r="BR841" s="519">
        <v>0</v>
      </c>
      <c r="BS841" s="519">
        <v>0</v>
      </c>
      <c r="BT841" s="519">
        <v>0</v>
      </c>
      <c r="BU841" s="519">
        <v>0</v>
      </c>
      <c r="BV841" s="519">
        <v>0</v>
      </c>
      <c r="BW841" s="519">
        <v>0</v>
      </c>
      <c r="BX841" s="519">
        <v>0</v>
      </c>
      <c r="BY841" s="519">
        <v>0</v>
      </c>
      <c r="BZ841" s="519">
        <v>0</v>
      </c>
      <c r="CA841" s="519">
        <v>0</v>
      </c>
      <c r="CB841" s="519">
        <v>0</v>
      </c>
      <c r="CC841" s="519">
        <v>0</v>
      </c>
      <c r="CD841" s="519">
        <v>0</v>
      </c>
      <c r="CE841" s="519">
        <v>0</v>
      </c>
      <c r="CF841" s="519">
        <v>0</v>
      </c>
      <c r="CG841" s="519">
        <v>0</v>
      </c>
      <c r="CH841" s="519">
        <v>0</v>
      </c>
      <c r="CI841" s="519">
        <v>0</v>
      </c>
      <c r="CJ841" s="519">
        <v>0</v>
      </c>
      <c r="CK841" s="519">
        <v>0</v>
      </c>
      <c r="CL841" s="519">
        <v>0</v>
      </c>
      <c r="CM841" s="519">
        <v>0</v>
      </c>
      <c r="CN841" s="519">
        <v>0</v>
      </c>
      <c r="CO841" s="519">
        <v>0</v>
      </c>
      <c r="CP841" s="519">
        <v>0</v>
      </c>
      <c r="CQ841" s="519">
        <v>0</v>
      </c>
      <c r="CR841" s="519">
        <v>0</v>
      </c>
      <c r="CS841" s="519">
        <v>0</v>
      </c>
      <c r="CT841" s="519">
        <v>0</v>
      </c>
      <c r="CU841" s="519">
        <v>0</v>
      </c>
      <c r="CV841" s="519">
        <v>0</v>
      </c>
      <c r="CW841" s="519">
        <v>0</v>
      </c>
      <c r="CX841" s="519">
        <v>0</v>
      </c>
      <c r="CY841" s="519">
        <v>0</v>
      </c>
      <c r="CZ841" s="519">
        <v>0</v>
      </c>
      <c r="DA841" s="519">
        <v>0</v>
      </c>
      <c r="DB841" s="519">
        <v>0</v>
      </c>
      <c r="DC841" s="519">
        <v>0</v>
      </c>
      <c r="DD841" s="519">
        <v>0</v>
      </c>
      <c r="DE841" s="519">
        <v>0</v>
      </c>
      <c r="DF841" s="519">
        <v>0</v>
      </c>
      <c r="DG841" s="519">
        <v>0</v>
      </c>
      <c r="DH841" s="519">
        <v>0</v>
      </c>
      <c r="DI841" s="519">
        <v>0</v>
      </c>
      <c r="DJ841" s="519">
        <v>0</v>
      </c>
      <c r="DK841" s="519">
        <v>0</v>
      </c>
      <c r="DL841" s="519">
        <v>0</v>
      </c>
      <c r="DM841" s="519">
        <v>0</v>
      </c>
      <c r="DN841" s="519">
        <v>0</v>
      </c>
      <c r="DO841" s="519">
        <v>0</v>
      </c>
      <c r="DP841" s="519">
        <v>0</v>
      </c>
      <c r="DQ841" s="519">
        <v>0</v>
      </c>
      <c r="DR841" s="519">
        <v>0</v>
      </c>
      <c r="DS841" s="519">
        <v>0</v>
      </c>
      <c r="DT841" s="519">
        <v>0</v>
      </c>
      <c r="DU841" s="519">
        <v>0</v>
      </c>
      <c r="DV841" s="519">
        <v>0</v>
      </c>
      <c r="DW841" s="519">
        <v>0</v>
      </c>
      <c r="DX841" s="519">
        <v>0</v>
      </c>
      <c r="DZ841" s="337"/>
      <c r="EA841" s="519" t="s">
        <v>1063</v>
      </c>
      <c r="EB841" s="519" t="s">
        <v>1060</v>
      </c>
      <c r="EC841" s="519">
        <v>37</v>
      </c>
      <c r="ED841" s="521" t="str">
        <f t="shared" si="41"/>
        <v>SDN300237</v>
      </c>
      <c r="EE841" s="519">
        <v>0</v>
      </c>
      <c r="EF841" s="519">
        <v>90</v>
      </c>
      <c r="EG841" s="519">
        <v>177</v>
      </c>
      <c r="EH841" s="519">
        <v>260</v>
      </c>
      <c r="EI841" s="519">
        <v>340</v>
      </c>
      <c r="EJ841" s="519">
        <v>420</v>
      </c>
      <c r="EK841" s="519">
        <v>499</v>
      </c>
      <c r="EL841" s="519">
        <v>601</v>
      </c>
      <c r="EM841" s="519">
        <v>711</v>
      </c>
      <c r="EN841" s="519">
        <v>986</v>
      </c>
      <c r="EO841" s="519">
        <v>1094</v>
      </c>
      <c r="EP841" s="519">
        <v>1202</v>
      </c>
      <c r="EQ841" s="519">
        <v>1312</v>
      </c>
      <c r="ER841" s="519">
        <v>1424</v>
      </c>
      <c r="ES841" s="519">
        <v>1538</v>
      </c>
      <c r="ET841" s="519">
        <v>1635</v>
      </c>
      <c r="EU841" s="519">
        <v>1734</v>
      </c>
      <c r="EV841" s="519">
        <v>1834</v>
      </c>
      <c r="EW841" s="519">
        <v>1939</v>
      </c>
      <c r="EX841" s="519">
        <v>2045</v>
      </c>
      <c r="EY841" s="519">
        <v>2156</v>
      </c>
      <c r="EZ841" s="519">
        <v>2270</v>
      </c>
      <c r="FA841" s="519">
        <v>2390</v>
      </c>
      <c r="FB841" s="519">
        <v>2517</v>
      </c>
      <c r="FC841" s="519">
        <v>2650</v>
      </c>
      <c r="FD841" s="519">
        <v>2789</v>
      </c>
      <c r="FE841" s="519">
        <v>2933</v>
      </c>
      <c r="FF841" s="519">
        <v>3086</v>
      </c>
      <c r="FG841" s="519">
        <v>3259</v>
      </c>
      <c r="FH841" s="519">
        <v>0</v>
      </c>
      <c r="FI841" s="519">
        <v>0</v>
      </c>
      <c r="FJ841" s="519">
        <v>0</v>
      </c>
      <c r="FK841" s="519">
        <v>0</v>
      </c>
      <c r="FL841" s="519">
        <v>0</v>
      </c>
      <c r="FM841" s="519">
        <v>0</v>
      </c>
      <c r="FN841" s="519">
        <v>0</v>
      </c>
      <c r="FO841" s="519">
        <v>0</v>
      </c>
      <c r="FP841" s="519">
        <v>0</v>
      </c>
      <c r="FQ841" s="519">
        <v>0</v>
      </c>
      <c r="FR841" s="519">
        <v>0</v>
      </c>
      <c r="FS841" s="519">
        <v>0</v>
      </c>
      <c r="FT841" s="519">
        <v>0</v>
      </c>
      <c r="FU841" s="519">
        <v>0</v>
      </c>
      <c r="FV841" s="519">
        <v>0</v>
      </c>
      <c r="FW841" s="519">
        <v>0</v>
      </c>
      <c r="FX841" s="519">
        <v>0</v>
      </c>
      <c r="FY841" s="519">
        <v>0</v>
      </c>
      <c r="FZ841" s="519">
        <v>0</v>
      </c>
      <c r="GA841" s="519">
        <v>0</v>
      </c>
      <c r="GB841" s="519">
        <v>0</v>
      </c>
      <c r="GC841" s="519">
        <v>0</v>
      </c>
      <c r="GD841" s="519">
        <v>0</v>
      </c>
      <c r="GE841" s="519">
        <v>0</v>
      </c>
      <c r="GF841" s="519">
        <v>0</v>
      </c>
      <c r="GG841" s="519">
        <v>0</v>
      </c>
      <c r="GH841" s="519">
        <v>0</v>
      </c>
      <c r="GI841" s="519">
        <v>0</v>
      </c>
      <c r="GJ841" s="519">
        <v>0</v>
      </c>
      <c r="GK841" s="519">
        <v>0</v>
      </c>
      <c r="GL841" s="519">
        <v>0</v>
      </c>
      <c r="GM841" s="519">
        <v>0</v>
      </c>
      <c r="GN841" s="519">
        <v>0</v>
      </c>
      <c r="GO841" s="519">
        <v>0</v>
      </c>
      <c r="GP841" s="519">
        <v>0</v>
      </c>
      <c r="GQ841" s="519">
        <v>0</v>
      </c>
      <c r="GR841" s="519">
        <v>0</v>
      </c>
      <c r="GS841" s="519">
        <v>0</v>
      </c>
      <c r="GT841" s="519">
        <v>0</v>
      </c>
      <c r="GU841" s="519">
        <v>0</v>
      </c>
      <c r="GV841" s="519">
        <v>0</v>
      </c>
      <c r="GW841" s="519">
        <v>0</v>
      </c>
      <c r="GX841" s="519">
        <v>0</v>
      </c>
      <c r="GY841" s="519">
        <v>0</v>
      </c>
      <c r="GZ841" s="519">
        <v>0</v>
      </c>
      <c r="HA841" s="519">
        <v>0</v>
      </c>
      <c r="HB841" s="519">
        <v>0</v>
      </c>
      <c r="HC841" s="519">
        <v>0</v>
      </c>
      <c r="HD841" s="519">
        <v>0</v>
      </c>
      <c r="HE841" s="519">
        <v>0</v>
      </c>
      <c r="HF841" s="519">
        <v>0</v>
      </c>
      <c r="HG841" s="519">
        <v>0</v>
      </c>
      <c r="HH841" s="519">
        <v>0</v>
      </c>
      <c r="HI841" s="519">
        <v>0</v>
      </c>
      <c r="HJ841" s="519">
        <v>0</v>
      </c>
      <c r="HK841" s="519">
        <v>0</v>
      </c>
      <c r="HL841" s="519">
        <v>0</v>
      </c>
      <c r="HM841" s="519">
        <v>0</v>
      </c>
      <c r="HN841" s="519">
        <v>0</v>
      </c>
      <c r="HO841" s="519">
        <v>0</v>
      </c>
      <c r="HP841" s="519">
        <v>0</v>
      </c>
      <c r="HQ841" s="519">
        <v>0</v>
      </c>
      <c r="HR841" s="519">
        <v>0</v>
      </c>
      <c r="HS841" s="519">
        <v>0</v>
      </c>
      <c r="HT841" s="519">
        <v>0</v>
      </c>
      <c r="HU841" s="519">
        <v>0</v>
      </c>
      <c r="HV841" s="519">
        <v>0</v>
      </c>
      <c r="HW841" s="519">
        <v>0</v>
      </c>
      <c r="HX841" s="519">
        <v>0</v>
      </c>
      <c r="HY841" s="519">
        <v>0</v>
      </c>
      <c r="HZ841" s="519">
        <v>0</v>
      </c>
      <c r="IA841" s="519">
        <v>0</v>
      </c>
      <c r="IB841" s="519">
        <v>0</v>
      </c>
      <c r="IC841" s="519">
        <v>0</v>
      </c>
      <c r="ID841" s="519">
        <v>0</v>
      </c>
      <c r="IE841" s="519">
        <v>0</v>
      </c>
      <c r="IF841" s="519">
        <v>0</v>
      </c>
      <c r="IG841" s="519">
        <v>0</v>
      </c>
      <c r="IH841" s="519">
        <v>0</v>
      </c>
      <c r="II841" s="519">
        <v>0</v>
      </c>
      <c r="IJ841" s="519">
        <v>0</v>
      </c>
      <c r="IK841" s="519">
        <v>0</v>
      </c>
    </row>
    <row r="842" spans="2:245" hidden="1">
      <c r="B842" s="519" t="s">
        <v>1058</v>
      </c>
      <c r="C842" s="519"/>
      <c r="D842" s="519"/>
      <c r="E842" s="519"/>
      <c r="F842" s="519">
        <v>2</v>
      </c>
      <c r="G842" s="519"/>
      <c r="H842" s="519">
        <v>22</v>
      </c>
      <c r="I842" s="519">
        <v>10</v>
      </c>
      <c r="J842" s="519" t="str">
        <f t="shared" si="42"/>
        <v>SDN10022210</v>
      </c>
      <c r="K842" s="519">
        <v>772</v>
      </c>
      <c r="M842" s="337"/>
      <c r="N842" s="519" t="s">
        <v>1063</v>
      </c>
      <c r="O842" s="519" t="s">
        <v>1060</v>
      </c>
      <c r="P842" s="519">
        <v>38</v>
      </c>
      <c r="Q842" s="521" t="str">
        <f t="shared" si="40"/>
        <v>SDN300238</v>
      </c>
      <c r="R842" s="519">
        <v>0</v>
      </c>
      <c r="S842" s="519">
        <v>45</v>
      </c>
      <c r="T842" s="519">
        <v>92</v>
      </c>
      <c r="U842" s="519">
        <v>139</v>
      </c>
      <c r="V842" s="519">
        <v>188</v>
      </c>
      <c r="W842" s="519">
        <v>238</v>
      </c>
      <c r="X842" s="519">
        <v>290</v>
      </c>
      <c r="Y842" s="519">
        <v>344</v>
      </c>
      <c r="Z842" s="519">
        <v>399</v>
      </c>
      <c r="AA842" s="519">
        <v>609</v>
      </c>
      <c r="AB842" s="519">
        <v>689</v>
      </c>
      <c r="AC842" s="519">
        <v>773</v>
      </c>
      <c r="AD842" s="519">
        <v>861</v>
      </c>
      <c r="AE842" s="519">
        <v>953</v>
      </c>
      <c r="AF842" s="519">
        <v>1049</v>
      </c>
      <c r="AG842" s="519">
        <v>1137</v>
      </c>
      <c r="AH842" s="519">
        <v>1229</v>
      </c>
      <c r="AI842" s="519">
        <v>1327</v>
      </c>
      <c r="AJ842" s="519">
        <v>1429</v>
      </c>
      <c r="AK842" s="519">
        <v>1537</v>
      </c>
      <c r="AL842" s="519">
        <v>1652</v>
      </c>
      <c r="AM842" s="519">
        <v>1775</v>
      </c>
      <c r="AN842" s="519">
        <v>1908</v>
      </c>
      <c r="AO842" s="519">
        <v>2050</v>
      </c>
      <c r="AP842" s="519">
        <v>2202</v>
      </c>
      <c r="AQ842" s="519">
        <v>2365</v>
      </c>
      <c r="AR842" s="519">
        <v>2540</v>
      </c>
      <c r="AS842" s="519">
        <v>2733</v>
      </c>
      <c r="AT842" s="519">
        <v>2942</v>
      </c>
      <c r="AU842" s="519">
        <v>3165</v>
      </c>
      <c r="AV842" s="519">
        <v>3354</v>
      </c>
      <c r="AW842" s="519">
        <v>3561</v>
      </c>
      <c r="AX842" s="519">
        <v>3802</v>
      </c>
      <c r="AY842" s="519">
        <v>4067</v>
      </c>
      <c r="AZ842" s="519">
        <v>4358</v>
      </c>
      <c r="BA842" s="519">
        <v>4686</v>
      </c>
      <c r="BB842" s="519">
        <v>5055</v>
      </c>
      <c r="BC842" s="519">
        <v>5500</v>
      </c>
      <c r="BD842" s="519">
        <v>6003</v>
      </c>
      <c r="BE842" s="519">
        <v>6582</v>
      </c>
      <c r="BF842" s="519">
        <v>7265</v>
      </c>
      <c r="BG842" s="519">
        <v>8052</v>
      </c>
      <c r="BH842" s="519">
        <v>8993</v>
      </c>
      <c r="BI842" s="519">
        <v>10099</v>
      </c>
      <c r="BJ842" s="519">
        <v>0</v>
      </c>
      <c r="BK842" s="519">
        <v>0</v>
      </c>
      <c r="BL842" s="519">
        <v>0</v>
      </c>
      <c r="BM842" s="519">
        <v>0</v>
      </c>
      <c r="BN842" s="519">
        <v>0</v>
      </c>
      <c r="BO842" s="519">
        <v>0</v>
      </c>
      <c r="BP842" s="519">
        <v>0</v>
      </c>
      <c r="BQ842" s="519">
        <v>0</v>
      </c>
      <c r="BR842" s="519">
        <v>0</v>
      </c>
      <c r="BS842" s="519">
        <v>0</v>
      </c>
      <c r="BT842" s="519">
        <v>0</v>
      </c>
      <c r="BU842" s="519">
        <v>0</v>
      </c>
      <c r="BV842" s="519">
        <v>0</v>
      </c>
      <c r="BW842" s="519">
        <v>0</v>
      </c>
      <c r="BX842" s="519">
        <v>0</v>
      </c>
      <c r="BY842" s="519">
        <v>0</v>
      </c>
      <c r="BZ842" s="519">
        <v>0</v>
      </c>
      <c r="CA842" s="519">
        <v>0</v>
      </c>
      <c r="CB842" s="519">
        <v>0</v>
      </c>
      <c r="CC842" s="519">
        <v>0</v>
      </c>
      <c r="CD842" s="519">
        <v>0</v>
      </c>
      <c r="CE842" s="519">
        <v>0</v>
      </c>
      <c r="CF842" s="519">
        <v>0</v>
      </c>
      <c r="CG842" s="519">
        <v>0</v>
      </c>
      <c r="CH842" s="519">
        <v>0</v>
      </c>
      <c r="CI842" s="519">
        <v>0</v>
      </c>
      <c r="CJ842" s="519">
        <v>0</v>
      </c>
      <c r="CK842" s="519">
        <v>0</v>
      </c>
      <c r="CL842" s="519">
        <v>0</v>
      </c>
      <c r="CM842" s="519">
        <v>0</v>
      </c>
      <c r="CN842" s="519">
        <v>0</v>
      </c>
      <c r="CO842" s="519">
        <v>0</v>
      </c>
      <c r="CP842" s="519">
        <v>0</v>
      </c>
      <c r="CQ842" s="519">
        <v>0</v>
      </c>
      <c r="CR842" s="519">
        <v>0</v>
      </c>
      <c r="CS842" s="519">
        <v>0</v>
      </c>
      <c r="CT842" s="519">
        <v>0</v>
      </c>
      <c r="CU842" s="519">
        <v>0</v>
      </c>
      <c r="CV842" s="519">
        <v>0</v>
      </c>
      <c r="CW842" s="519">
        <v>0</v>
      </c>
      <c r="CX842" s="519">
        <v>0</v>
      </c>
      <c r="CY842" s="519">
        <v>0</v>
      </c>
      <c r="CZ842" s="519">
        <v>0</v>
      </c>
      <c r="DA842" s="519">
        <v>0</v>
      </c>
      <c r="DB842" s="519">
        <v>0</v>
      </c>
      <c r="DC842" s="519">
        <v>0</v>
      </c>
      <c r="DD842" s="519">
        <v>0</v>
      </c>
      <c r="DE842" s="519">
        <v>0</v>
      </c>
      <c r="DF842" s="519">
        <v>0</v>
      </c>
      <c r="DG842" s="519">
        <v>0</v>
      </c>
      <c r="DH842" s="519">
        <v>0</v>
      </c>
      <c r="DI842" s="519">
        <v>0</v>
      </c>
      <c r="DJ842" s="519">
        <v>0</v>
      </c>
      <c r="DK842" s="519">
        <v>0</v>
      </c>
      <c r="DL842" s="519">
        <v>0</v>
      </c>
      <c r="DM842" s="519">
        <v>0</v>
      </c>
      <c r="DN842" s="519">
        <v>0</v>
      </c>
      <c r="DO842" s="519">
        <v>0</v>
      </c>
      <c r="DP842" s="519">
        <v>0</v>
      </c>
      <c r="DQ842" s="519">
        <v>0</v>
      </c>
      <c r="DR842" s="519">
        <v>0</v>
      </c>
      <c r="DS842" s="519">
        <v>0</v>
      </c>
      <c r="DT842" s="519">
        <v>0</v>
      </c>
      <c r="DU842" s="519">
        <v>0</v>
      </c>
      <c r="DV842" s="519">
        <v>0</v>
      </c>
      <c r="DW842" s="519">
        <v>0</v>
      </c>
      <c r="DX842" s="519">
        <v>0</v>
      </c>
      <c r="DZ842" s="337"/>
      <c r="EA842" s="519" t="s">
        <v>1063</v>
      </c>
      <c r="EB842" s="519" t="s">
        <v>1060</v>
      </c>
      <c r="EC842" s="519">
        <v>38</v>
      </c>
      <c r="ED842" s="521" t="str">
        <f t="shared" si="41"/>
        <v>SDN300238</v>
      </c>
      <c r="EE842" s="519">
        <v>0</v>
      </c>
      <c r="EF842" s="519">
        <v>88</v>
      </c>
      <c r="EG842" s="519">
        <v>174</v>
      </c>
      <c r="EH842" s="519">
        <v>253</v>
      </c>
      <c r="EI842" s="519">
        <v>332</v>
      </c>
      <c r="EJ842" s="519">
        <v>407</v>
      </c>
      <c r="EK842" s="519">
        <v>484</v>
      </c>
      <c r="EL842" s="519">
        <v>585</v>
      </c>
      <c r="EM842" s="519">
        <v>692</v>
      </c>
      <c r="EN842" s="519">
        <v>955</v>
      </c>
      <c r="EO842" s="519">
        <v>1059</v>
      </c>
      <c r="EP842" s="519">
        <v>1164</v>
      </c>
      <c r="EQ842" s="519">
        <v>1271</v>
      </c>
      <c r="ER842" s="519">
        <v>1378</v>
      </c>
      <c r="ES842" s="519">
        <v>1486</v>
      </c>
      <c r="ET842" s="519">
        <v>1579</v>
      </c>
      <c r="EU842" s="519">
        <v>1672</v>
      </c>
      <c r="EV842" s="519">
        <v>1768</v>
      </c>
      <c r="EW842" s="519">
        <v>1865</v>
      </c>
      <c r="EX842" s="519">
        <v>1965</v>
      </c>
      <c r="EY842" s="519">
        <v>2068</v>
      </c>
      <c r="EZ842" s="519">
        <v>2176</v>
      </c>
      <c r="FA842" s="519">
        <v>2290</v>
      </c>
      <c r="FB842" s="519">
        <v>2408</v>
      </c>
      <c r="FC842" s="519">
        <v>2530</v>
      </c>
      <c r="FD842" s="519">
        <v>2658</v>
      </c>
      <c r="FE842" s="519">
        <v>2796</v>
      </c>
      <c r="FF842" s="519">
        <v>2949</v>
      </c>
      <c r="FG842" s="519">
        <v>3117</v>
      </c>
      <c r="FH842" s="519">
        <v>0</v>
      </c>
      <c r="FI842" s="519">
        <v>0</v>
      </c>
      <c r="FJ842" s="519">
        <v>0</v>
      </c>
      <c r="FK842" s="519">
        <v>0</v>
      </c>
      <c r="FL842" s="519">
        <v>0</v>
      </c>
      <c r="FM842" s="519">
        <v>0</v>
      </c>
      <c r="FN842" s="519">
        <v>0</v>
      </c>
      <c r="FO842" s="519">
        <v>0</v>
      </c>
      <c r="FP842" s="519">
        <v>0</v>
      </c>
      <c r="FQ842" s="519">
        <v>0</v>
      </c>
      <c r="FR842" s="519">
        <v>0</v>
      </c>
      <c r="FS842" s="519">
        <v>0</v>
      </c>
      <c r="FT842" s="519">
        <v>0</v>
      </c>
      <c r="FU842" s="519">
        <v>0</v>
      </c>
      <c r="FV842" s="519">
        <v>0</v>
      </c>
      <c r="FW842" s="519">
        <v>0</v>
      </c>
      <c r="FX842" s="519">
        <v>0</v>
      </c>
      <c r="FY842" s="519">
        <v>0</v>
      </c>
      <c r="FZ842" s="519">
        <v>0</v>
      </c>
      <c r="GA842" s="519">
        <v>0</v>
      </c>
      <c r="GB842" s="519">
        <v>0</v>
      </c>
      <c r="GC842" s="519">
        <v>0</v>
      </c>
      <c r="GD842" s="519">
        <v>0</v>
      </c>
      <c r="GE842" s="519">
        <v>0</v>
      </c>
      <c r="GF842" s="519">
        <v>0</v>
      </c>
      <c r="GG842" s="519">
        <v>0</v>
      </c>
      <c r="GH842" s="519">
        <v>0</v>
      </c>
      <c r="GI842" s="519">
        <v>0</v>
      </c>
      <c r="GJ842" s="519">
        <v>0</v>
      </c>
      <c r="GK842" s="519">
        <v>0</v>
      </c>
      <c r="GL842" s="519">
        <v>0</v>
      </c>
      <c r="GM842" s="519">
        <v>0</v>
      </c>
      <c r="GN842" s="519">
        <v>0</v>
      </c>
      <c r="GO842" s="519">
        <v>0</v>
      </c>
      <c r="GP842" s="519">
        <v>0</v>
      </c>
      <c r="GQ842" s="519">
        <v>0</v>
      </c>
      <c r="GR842" s="519">
        <v>0</v>
      </c>
      <c r="GS842" s="519">
        <v>0</v>
      </c>
      <c r="GT842" s="519">
        <v>0</v>
      </c>
      <c r="GU842" s="519">
        <v>0</v>
      </c>
      <c r="GV842" s="519">
        <v>0</v>
      </c>
      <c r="GW842" s="519">
        <v>0</v>
      </c>
      <c r="GX842" s="519">
        <v>0</v>
      </c>
      <c r="GY842" s="519">
        <v>0</v>
      </c>
      <c r="GZ842" s="519">
        <v>0</v>
      </c>
      <c r="HA842" s="519">
        <v>0</v>
      </c>
      <c r="HB842" s="519">
        <v>0</v>
      </c>
      <c r="HC842" s="519">
        <v>0</v>
      </c>
      <c r="HD842" s="519">
        <v>0</v>
      </c>
      <c r="HE842" s="519">
        <v>0</v>
      </c>
      <c r="HF842" s="519">
        <v>0</v>
      </c>
      <c r="HG842" s="519">
        <v>0</v>
      </c>
      <c r="HH842" s="519">
        <v>0</v>
      </c>
      <c r="HI842" s="519">
        <v>0</v>
      </c>
      <c r="HJ842" s="519">
        <v>0</v>
      </c>
      <c r="HK842" s="519">
        <v>0</v>
      </c>
      <c r="HL842" s="519">
        <v>0</v>
      </c>
      <c r="HM842" s="519">
        <v>0</v>
      </c>
      <c r="HN842" s="519">
        <v>0</v>
      </c>
      <c r="HO842" s="519">
        <v>0</v>
      </c>
      <c r="HP842" s="519">
        <v>0</v>
      </c>
      <c r="HQ842" s="519">
        <v>0</v>
      </c>
      <c r="HR842" s="519">
        <v>0</v>
      </c>
      <c r="HS842" s="519">
        <v>0</v>
      </c>
      <c r="HT842" s="519">
        <v>0</v>
      </c>
      <c r="HU842" s="519">
        <v>0</v>
      </c>
      <c r="HV842" s="519">
        <v>0</v>
      </c>
      <c r="HW842" s="519">
        <v>0</v>
      </c>
      <c r="HX842" s="519">
        <v>0</v>
      </c>
      <c r="HY842" s="519">
        <v>0</v>
      </c>
      <c r="HZ842" s="519">
        <v>0</v>
      </c>
      <c r="IA842" s="519">
        <v>0</v>
      </c>
      <c r="IB842" s="519">
        <v>0</v>
      </c>
      <c r="IC842" s="519">
        <v>0</v>
      </c>
      <c r="ID842" s="519">
        <v>0</v>
      </c>
      <c r="IE842" s="519">
        <v>0</v>
      </c>
      <c r="IF842" s="519">
        <v>0</v>
      </c>
      <c r="IG842" s="519">
        <v>0</v>
      </c>
      <c r="IH842" s="519">
        <v>0</v>
      </c>
      <c r="II842" s="519">
        <v>0</v>
      </c>
      <c r="IJ842" s="519">
        <v>0</v>
      </c>
      <c r="IK842" s="519">
        <v>0</v>
      </c>
    </row>
    <row r="843" spans="2:245" hidden="1">
      <c r="B843" s="519" t="s">
        <v>1058</v>
      </c>
      <c r="C843" s="519"/>
      <c r="D843" s="519"/>
      <c r="E843" s="519"/>
      <c r="F843" s="519">
        <v>2</v>
      </c>
      <c r="G843" s="519"/>
      <c r="H843" s="519">
        <v>23</v>
      </c>
      <c r="I843" s="519">
        <v>1</v>
      </c>
      <c r="J843" s="519" t="str">
        <f t="shared" si="42"/>
        <v>SDN10022301</v>
      </c>
      <c r="K843" s="519">
        <v>965</v>
      </c>
      <c r="M843" s="337"/>
      <c r="N843" s="519" t="s">
        <v>1063</v>
      </c>
      <c r="O843" s="519" t="s">
        <v>1060</v>
      </c>
      <c r="P843" s="519">
        <v>39</v>
      </c>
      <c r="Q843" s="521" t="str">
        <f t="shared" si="40"/>
        <v>SDN300239</v>
      </c>
      <c r="R843" s="519">
        <v>0</v>
      </c>
      <c r="S843" s="519">
        <v>44</v>
      </c>
      <c r="T843" s="519">
        <v>89</v>
      </c>
      <c r="U843" s="519">
        <v>134</v>
      </c>
      <c r="V843" s="519">
        <v>181</v>
      </c>
      <c r="W843" s="519">
        <v>230</v>
      </c>
      <c r="X843" s="519">
        <v>280</v>
      </c>
      <c r="Y843" s="519">
        <v>332</v>
      </c>
      <c r="Z843" s="519">
        <v>386</v>
      </c>
      <c r="AA843" s="519">
        <v>589</v>
      </c>
      <c r="AB843" s="519">
        <v>666</v>
      </c>
      <c r="AC843" s="519">
        <v>748</v>
      </c>
      <c r="AD843" s="519">
        <v>833</v>
      </c>
      <c r="AE843" s="519">
        <v>922</v>
      </c>
      <c r="AF843" s="519">
        <v>1015</v>
      </c>
      <c r="AG843" s="519">
        <v>1100</v>
      </c>
      <c r="AH843" s="519">
        <v>1190</v>
      </c>
      <c r="AI843" s="519">
        <v>1284</v>
      </c>
      <c r="AJ843" s="519">
        <v>1383</v>
      </c>
      <c r="AK843" s="519">
        <v>1488</v>
      </c>
      <c r="AL843" s="519">
        <v>1600</v>
      </c>
      <c r="AM843" s="519">
        <v>1721</v>
      </c>
      <c r="AN843" s="519">
        <v>1850</v>
      </c>
      <c r="AO843" s="519">
        <v>1988</v>
      </c>
      <c r="AP843" s="519">
        <v>2137</v>
      </c>
      <c r="AQ843" s="519">
        <v>2296</v>
      </c>
      <c r="AR843" s="519">
        <v>2473</v>
      </c>
      <c r="AS843" s="519">
        <v>2662</v>
      </c>
      <c r="AT843" s="519">
        <v>2864</v>
      </c>
      <c r="AU843" s="519">
        <v>3083</v>
      </c>
      <c r="AV843" s="519">
        <v>3268</v>
      </c>
      <c r="AW843" s="519">
        <v>3483</v>
      </c>
      <c r="AX843" s="519">
        <v>3720</v>
      </c>
      <c r="AY843" s="519">
        <v>3979</v>
      </c>
      <c r="AZ843" s="519">
        <v>4269</v>
      </c>
      <c r="BA843" s="519">
        <v>4594</v>
      </c>
      <c r="BB843" s="519">
        <v>4988</v>
      </c>
      <c r="BC843" s="519">
        <v>5432</v>
      </c>
      <c r="BD843" s="519">
        <v>5941</v>
      </c>
      <c r="BE843" s="519">
        <v>6539</v>
      </c>
      <c r="BF843" s="519">
        <v>7226</v>
      </c>
      <c r="BG843" s="519">
        <v>8048</v>
      </c>
      <c r="BH843" s="519">
        <v>9012</v>
      </c>
      <c r="BI843" s="519">
        <v>10184</v>
      </c>
      <c r="BJ843" s="519">
        <v>0</v>
      </c>
      <c r="BK843" s="519">
        <v>0</v>
      </c>
      <c r="BL843" s="519">
        <v>0</v>
      </c>
      <c r="BM843" s="519">
        <v>0</v>
      </c>
      <c r="BN843" s="519">
        <v>0</v>
      </c>
      <c r="BO843" s="519">
        <v>0</v>
      </c>
      <c r="BP843" s="519">
        <v>0</v>
      </c>
      <c r="BQ843" s="519">
        <v>0</v>
      </c>
      <c r="BR843" s="519">
        <v>0</v>
      </c>
      <c r="BS843" s="519">
        <v>0</v>
      </c>
      <c r="BT843" s="519">
        <v>0</v>
      </c>
      <c r="BU843" s="519">
        <v>0</v>
      </c>
      <c r="BV843" s="519">
        <v>0</v>
      </c>
      <c r="BW843" s="519">
        <v>0</v>
      </c>
      <c r="BX843" s="519">
        <v>0</v>
      </c>
      <c r="BY843" s="519">
        <v>0</v>
      </c>
      <c r="BZ843" s="519">
        <v>0</v>
      </c>
      <c r="CA843" s="519">
        <v>0</v>
      </c>
      <c r="CB843" s="519">
        <v>0</v>
      </c>
      <c r="CC843" s="519">
        <v>0</v>
      </c>
      <c r="CD843" s="519">
        <v>0</v>
      </c>
      <c r="CE843" s="519">
        <v>0</v>
      </c>
      <c r="CF843" s="519">
        <v>0</v>
      </c>
      <c r="CG843" s="519">
        <v>0</v>
      </c>
      <c r="CH843" s="519">
        <v>0</v>
      </c>
      <c r="CI843" s="519">
        <v>0</v>
      </c>
      <c r="CJ843" s="519">
        <v>0</v>
      </c>
      <c r="CK843" s="519">
        <v>0</v>
      </c>
      <c r="CL843" s="519">
        <v>0</v>
      </c>
      <c r="CM843" s="519">
        <v>0</v>
      </c>
      <c r="CN843" s="519">
        <v>0</v>
      </c>
      <c r="CO843" s="519">
        <v>0</v>
      </c>
      <c r="CP843" s="519">
        <v>0</v>
      </c>
      <c r="CQ843" s="519">
        <v>0</v>
      </c>
      <c r="CR843" s="519">
        <v>0</v>
      </c>
      <c r="CS843" s="519">
        <v>0</v>
      </c>
      <c r="CT843" s="519">
        <v>0</v>
      </c>
      <c r="CU843" s="519">
        <v>0</v>
      </c>
      <c r="CV843" s="519">
        <v>0</v>
      </c>
      <c r="CW843" s="519">
        <v>0</v>
      </c>
      <c r="CX843" s="519">
        <v>0</v>
      </c>
      <c r="CY843" s="519">
        <v>0</v>
      </c>
      <c r="CZ843" s="519">
        <v>0</v>
      </c>
      <c r="DA843" s="519">
        <v>0</v>
      </c>
      <c r="DB843" s="519">
        <v>0</v>
      </c>
      <c r="DC843" s="519">
        <v>0</v>
      </c>
      <c r="DD843" s="519">
        <v>0</v>
      </c>
      <c r="DE843" s="519">
        <v>0</v>
      </c>
      <c r="DF843" s="519">
        <v>0</v>
      </c>
      <c r="DG843" s="519">
        <v>0</v>
      </c>
      <c r="DH843" s="519">
        <v>0</v>
      </c>
      <c r="DI843" s="519">
        <v>0</v>
      </c>
      <c r="DJ843" s="519">
        <v>0</v>
      </c>
      <c r="DK843" s="519">
        <v>0</v>
      </c>
      <c r="DL843" s="519">
        <v>0</v>
      </c>
      <c r="DM843" s="519">
        <v>0</v>
      </c>
      <c r="DN843" s="519">
        <v>0</v>
      </c>
      <c r="DO843" s="519">
        <v>0</v>
      </c>
      <c r="DP843" s="519">
        <v>0</v>
      </c>
      <c r="DQ843" s="519">
        <v>0</v>
      </c>
      <c r="DR843" s="519">
        <v>0</v>
      </c>
      <c r="DS843" s="519">
        <v>0</v>
      </c>
      <c r="DT843" s="519">
        <v>0</v>
      </c>
      <c r="DU843" s="519">
        <v>0</v>
      </c>
      <c r="DV843" s="519">
        <v>0</v>
      </c>
      <c r="DW843" s="519">
        <v>0</v>
      </c>
      <c r="DX843" s="519">
        <v>0</v>
      </c>
      <c r="DZ843" s="337"/>
      <c r="EA843" s="519" t="s">
        <v>1063</v>
      </c>
      <c r="EB843" s="519" t="s">
        <v>1060</v>
      </c>
      <c r="EC843" s="519">
        <v>39</v>
      </c>
      <c r="ED843" s="521" t="str">
        <f t="shared" si="41"/>
        <v>SDN300239</v>
      </c>
      <c r="EE843" s="519">
        <v>0</v>
      </c>
      <c r="EF843" s="519">
        <v>85</v>
      </c>
      <c r="EG843" s="519">
        <v>166</v>
      </c>
      <c r="EH843" s="519">
        <v>240</v>
      </c>
      <c r="EI843" s="519">
        <v>315</v>
      </c>
      <c r="EJ843" s="519">
        <v>388</v>
      </c>
      <c r="EK843" s="519">
        <v>461</v>
      </c>
      <c r="EL843" s="519">
        <v>553</v>
      </c>
      <c r="EM843" s="519">
        <v>655</v>
      </c>
      <c r="EN843" s="519">
        <v>911</v>
      </c>
      <c r="EO843" s="519">
        <v>1010</v>
      </c>
      <c r="EP843" s="519">
        <v>1111</v>
      </c>
      <c r="EQ843" s="519">
        <v>1212</v>
      </c>
      <c r="ER843" s="519">
        <v>1314</v>
      </c>
      <c r="ES843" s="519">
        <v>1417</v>
      </c>
      <c r="ET843" s="519">
        <v>1505</v>
      </c>
      <c r="EU843" s="519">
        <v>1595</v>
      </c>
      <c r="EV843" s="519">
        <v>1685</v>
      </c>
      <c r="EW843" s="519">
        <v>1777</v>
      </c>
      <c r="EX843" s="519">
        <v>1872</v>
      </c>
      <c r="EY843" s="519">
        <v>1971</v>
      </c>
      <c r="EZ843" s="519">
        <v>2075</v>
      </c>
      <c r="FA843" s="519">
        <v>2183</v>
      </c>
      <c r="FB843" s="519">
        <v>2295</v>
      </c>
      <c r="FC843" s="519">
        <v>2412</v>
      </c>
      <c r="FD843" s="519">
        <v>2534</v>
      </c>
      <c r="FE843" s="519">
        <v>2674</v>
      </c>
      <c r="FF843" s="519">
        <v>2822</v>
      </c>
      <c r="FG843" s="519">
        <v>2981</v>
      </c>
      <c r="FH843" s="519">
        <v>0</v>
      </c>
      <c r="FI843" s="519">
        <v>0</v>
      </c>
      <c r="FJ843" s="519">
        <v>0</v>
      </c>
      <c r="FK843" s="519">
        <v>0</v>
      </c>
      <c r="FL843" s="519">
        <v>0</v>
      </c>
      <c r="FM843" s="519">
        <v>0</v>
      </c>
      <c r="FN843" s="519">
        <v>0</v>
      </c>
      <c r="FO843" s="519">
        <v>0</v>
      </c>
      <c r="FP843" s="519">
        <v>0</v>
      </c>
      <c r="FQ843" s="519">
        <v>0</v>
      </c>
      <c r="FR843" s="519">
        <v>0</v>
      </c>
      <c r="FS843" s="519">
        <v>0</v>
      </c>
      <c r="FT843" s="519">
        <v>0</v>
      </c>
      <c r="FU843" s="519">
        <v>0</v>
      </c>
      <c r="FV843" s="519">
        <v>0</v>
      </c>
      <c r="FW843" s="519">
        <v>0</v>
      </c>
      <c r="FX843" s="519">
        <v>0</v>
      </c>
      <c r="FY843" s="519">
        <v>0</v>
      </c>
      <c r="FZ843" s="519">
        <v>0</v>
      </c>
      <c r="GA843" s="519">
        <v>0</v>
      </c>
      <c r="GB843" s="519">
        <v>0</v>
      </c>
      <c r="GC843" s="519">
        <v>0</v>
      </c>
      <c r="GD843" s="519">
        <v>0</v>
      </c>
      <c r="GE843" s="519">
        <v>0</v>
      </c>
      <c r="GF843" s="519">
        <v>0</v>
      </c>
      <c r="GG843" s="519">
        <v>0</v>
      </c>
      <c r="GH843" s="519">
        <v>0</v>
      </c>
      <c r="GI843" s="519">
        <v>0</v>
      </c>
      <c r="GJ843" s="519">
        <v>0</v>
      </c>
      <c r="GK843" s="519">
        <v>0</v>
      </c>
      <c r="GL843" s="519">
        <v>0</v>
      </c>
      <c r="GM843" s="519">
        <v>0</v>
      </c>
      <c r="GN843" s="519">
        <v>0</v>
      </c>
      <c r="GO843" s="519">
        <v>0</v>
      </c>
      <c r="GP843" s="519">
        <v>0</v>
      </c>
      <c r="GQ843" s="519">
        <v>0</v>
      </c>
      <c r="GR843" s="519">
        <v>0</v>
      </c>
      <c r="GS843" s="519">
        <v>0</v>
      </c>
      <c r="GT843" s="519">
        <v>0</v>
      </c>
      <c r="GU843" s="519">
        <v>0</v>
      </c>
      <c r="GV843" s="519">
        <v>0</v>
      </c>
      <c r="GW843" s="519">
        <v>0</v>
      </c>
      <c r="GX843" s="519">
        <v>0</v>
      </c>
      <c r="GY843" s="519">
        <v>0</v>
      </c>
      <c r="GZ843" s="519">
        <v>0</v>
      </c>
      <c r="HA843" s="519">
        <v>0</v>
      </c>
      <c r="HB843" s="519">
        <v>0</v>
      </c>
      <c r="HC843" s="519">
        <v>0</v>
      </c>
      <c r="HD843" s="519">
        <v>0</v>
      </c>
      <c r="HE843" s="519">
        <v>0</v>
      </c>
      <c r="HF843" s="519">
        <v>0</v>
      </c>
      <c r="HG843" s="519">
        <v>0</v>
      </c>
      <c r="HH843" s="519">
        <v>0</v>
      </c>
      <c r="HI843" s="519">
        <v>0</v>
      </c>
      <c r="HJ843" s="519">
        <v>0</v>
      </c>
      <c r="HK843" s="519">
        <v>0</v>
      </c>
      <c r="HL843" s="519">
        <v>0</v>
      </c>
      <c r="HM843" s="519">
        <v>0</v>
      </c>
      <c r="HN843" s="519">
        <v>0</v>
      </c>
      <c r="HO843" s="519">
        <v>0</v>
      </c>
      <c r="HP843" s="519">
        <v>0</v>
      </c>
      <c r="HQ843" s="519">
        <v>0</v>
      </c>
      <c r="HR843" s="519">
        <v>0</v>
      </c>
      <c r="HS843" s="519">
        <v>0</v>
      </c>
      <c r="HT843" s="519">
        <v>0</v>
      </c>
      <c r="HU843" s="519">
        <v>0</v>
      </c>
      <c r="HV843" s="519">
        <v>0</v>
      </c>
      <c r="HW843" s="519">
        <v>0</v>
      </c>
      <c r="HX843" s="519">
        <v>0</v>
      </c>
      <c r="HY843" s="519">
        <v>0</v>
      </c>
      <c r="HZ843" s="519">
        <v>0</v>
      </c>
      <c r="IA843" s="519">
        <v>0</v>
      </c>
      <c r="IB843" s="519">
        <v>0</v>
      </c>
      <c r="IC843" s="519">
        <v>0</v>
      </c>
      <c r="ID843" s="519">
        <v>0</v>
      </c>
      <c r="IE843" s="519">
        <v>0</v>
      </c>
      <c r="IF843" s="519">
        <v>0</v>
      </c>
      <c r="IG843" s="519">
        <v>0</v>
      </c>
      <c r="IH843" s="519">
        <v>0</v>
      </c>
      <c r="II843" s="519">
        <v>0</v>
      </c>
      <c r="IJ843" s="519">
        <v>0</v>
      </c>
      <c r="IK843" s="519">
        <v>0</v>
      </c>
    </row>
    <row r="844" spans="2:245" hidden="1">
      <c r="B844" s="519" t="s">
        <v>1058</v>
      </c>
      <c r="C844" s="519"/>
      <c r="D844" s="519"/>
      <c r="E844" s="519"/>
      <c r="F844" s="519">
        <v>2</v>
      </c>
      <c r="G844" s="519"/>
      <c r="H844" s="519">
        <v>23</v>
      </c>
      <c r="I844" s="519">
        <v>2</v>
      </c>
      <c r="J844" s="519" t="str">
        <f t="shared" si="42"/>
        <v>SDN10022302</v>
      </c>
      <c r="K844" s="519">
        <v>965</v>
      </c>
      <c r="M844" s="337" t="s">
        <v>631</v>
      </c>
      <c r="N844" s="519" t="s">
        <v>1063</v>
      </c>
      <c r="O844" s="519" t="s">
        <v>1060</v>
      </c>
      <c r="P844" s="519">
        <v>40</v>
      </c>
      <c r="Q844" s="521" t="str">
        <f t="shared" si="40"/>
        <v>SDN300240</v>
      </c>
      <c r="R844" s="519">
        <v>0</v>
      </c>
      <c r="S844" s="519">
        <v>43</v>
      </c>
      <c r="T844" s="519">
        <v>87</v>
      </c>
      <c r="U844" s="519">
        <v>133</v>
      </c>
      <c r="V844" s="519">
        <v>179</v>
      </c>
      <c r="W844" s="519">
        <v>228</v>
      </c>
      <c r="X844" s="519">
        <v>278</v>
      </c>
      <c r="Y844" s="519">
        <v>329</v>
      </c>
      <c r="Z844" s="519">
        <v>383</v>
      </c>
      <c r="AA844" s="519">
        <v>584</v>
      </c>
      <c r="AB844" s="519">
        <v>663</v>
      </c>
      <c r="AC844" s="519">
        <v>744</v>
      </c>
      <c r="AD844" s="519">
        <v>829</v>
      </c>
      <c r="AE844" s="519">
        <v>917</v>
      </c>
      <c r="AF844" s="519">
        <v>1008</v>
      </c>
      <c r="AG844" s="519">
        <v>1094</v>
      </c>
      <c r="AH844" s="519">
        <v>1183</v>
      </c>
      <c r="AI844" s="519">
        <v>1276</v>
      </c>
      <c r="AJ844" s="519">
        <v>1375</v>
      </c>
      <c r="AK844" s="519">
        <v>1480</v>
      </c>
      <c r="AL844" s="519">
        <v>1594</v>
      </c>
      <c r="AM844" s="519">
        <v>1715</v>
      </c>
      <c r="AN844" s="519">
        <v>1844</v>
      </c>
      <c r="AO844" s="519">
        <v>1983</v>
      </c>
      <c r="AP844" s="519">
        <v>2132</v>
      </c>
      <c r="AQ844" s="519">
        <v>2297</v>
      </c>
      <c r="AR844" s="519">
        <v>2474</v>
      </c>
      <c r="AS844" s="519">
        <v>2662</v>
      </c>
      <c r="AT844" s="519">
        <v>2865</v>
      </c>
      <c r="AU844" s="519">
        <v>3083</v>
      </c>
      <c r="AV844" s="519">
        <v>3282</v>
      </c>
      <c r="AW844" s="519">
        <v>3498</v>
      </c>
      <c r="AX844" s="519">
        <v>3734</v>
      </c>
      <c r="AY844" s="519">
        <v>3997</v>
      </c>
      <c r="AZ844" s="519">
        <v>4290</v>
      </c>
      <c r="BA844" s="519">
        <v>4648</v>
      </c>
      <c r="BB844" s="519">
        <v>5050</v>
      </c>
      <c r="BC844" s="519">
        <v>5507</v>
      </c>
      <c r="BD844" s="519">
        <v>6043</v>
      </c>
      <c r="BE844" s="519">
        <v>6656</v>
      </c>
      <c r="BF844" s="519">
        <v>7391</v>
      </c>
      <c r="BG844" s="519">
        <v>8249</v>
      </c>
      <c r="BH844" s="519">
        <v>9290</v>
      </c>
      <c r="BI844" s="519">
        <v>10534</v>
      </c>
      <c r="BJ844" s="519">
        <v>0</v>
      </c>
      <c r="BK844" s="519">
        <v>0</v>
      </c>
      <c r="BL844" s="519">
        <v>0</v>
      </c>
      <c r="BM844" s="519">
        <v>0</v>
      </c>
      <c r="BN844" s="519">
        <v>0</v>
      </c>
      <c r="BO844" s="519">
        <v>0</v>
      </c>
      <c r="BP844" s="519">
        <v>0</v>
      </c>
      <c r="BQ844" s="519">
        <v>0</v>
      </c>
      <c r="BR844" s="519">
        <v>0</v>
      </c>
      <c r="BS844" s="519">
        <v>0</v>
      </c>
      <c r="BT844" s="519">
        <v>0</v>
      </c>
      <c r="BU844" s="519">
        <v>0</v>
      </c>
      <c r="BV844" s="519">
        <v>0</v>
      </c>
      <c r="BW844" s="519">
        <v>0</v>
      </c>
      <c r="BX844" s="519">
        <v>0</v>
      </c>
      <c r="BY844" s="519">
        <v>0</v>
      </c>
      <c r="BZ844" s="519">
        <v>0</v>
      </c>
      <c r="CA844" s="519">
        <v>0</v>
      </c>
      <c r="CB844" s="519">
        <v>0</v>
      </c>
      <c r="CC844" s="519">
        <v>0</v>
      </c>
      <c r="CD844" s="519">
        <v>0</v>
      </c>
      <c r="CE844" s="519">
        <v>0</v>
      </c>
      <c r="CF844" s="519">
        <v>0</v>
      </c>
      <c r="CG844" s="519">
        <v>0</v>
      </c>
      <c r="CH844" s="519">
        <v>0</v>
      </c>
      <c r="CI844" s="519">
        <v>0</v>
      </c>
      <c r="CJ844" s="519">
        <v>0</v>
      </c>
      <c r="CK844" s="519">
        <v>0</v>
      </c>
      <c r="CL844" s="519">
        <v>0</v>
      </c>
      <c r="CM844" s="519">
        <v>0</v>
      </c>
      <c r="CN844" s="519">
        <v>0</v>
      </c>
      <c r="CO844" s="519">
        <v>0</v>
      </c>
      <c r="CP844" s="519">
        <v>0</v>
      </c>
      <c r="CQ844" s="519">
        <v>0</v>
      </c>
      <c r="CR844" s="519">
        <v>0</v>
      </c>
      <c r="CS844" s="519">
        <v>0</v>
      </c>
      <c r="CT844" s="519">
        <v>0</v>
      </c>
      <c r="CU844" s="519">
        <v>0</v>
      </c>
      <c r="CV844" s="519">
        <v>0</v>
      </c>
      <c r="CW844" s="519">
        <v>0</v>
      </c>
      <c r="CX844" s="519">
        <v>0</v>
      </c>
      <c r="CY844" s="519">
        <v>0</v>
      </c>
      <c r="CZ844" s="519">
        <v>0</v>
      </c>
      <c r="DA844" s="519">
        <v>0</v>
      </c>
      <c r="DB844" s="519">
        <v>0</v>
      </c>
      <c r="DC844" s="519">
        <v>0</v>
      </c>
      <c r="DD844" s="519">
        <v>0</v>
      </c>
      <c r="DE844" s="519">
        <v>0</v>
      </c>
      <c r="DF844" s="519">
        <v>0</v>
      </c>
      <c r="DG844" s="519">
        <v>0</v>
      </c>
      <c r="DH844" s="519">
        <v>0</v>
      </c>
      <c r="DI844" s="519">
        <v>0</v>
      </c>
      <c r="DJ844" s="519">
        <v>0</v>
      </c>
      <c r="DK844" s="519">
        <v>0</v>
      </c>
      <c r="DL844" s="519">
        <v>0</v>
      </c>
      <c r="DM844" s="519">
        <v>0</v>
      </c>
      <c r="DN844" s="519">
        <v>0</v>
      </c>
      <c r="DO844" s="519">
        <v>0</v>
      </c>
      <c r="DP844" s="519">
        <v>0</v>
      </c>
      <c r="DQ844" s="519">
        <v>0</v>
      </c>
      <c r="DR844" s="519">
        <v>0</v>
      </c>
      <c r="DS844" s="519">
        <v>0</v>
      </c>
      <c r="DT844" s="519">
        <v>0</v>
      </c>
      <c r="DU844" s="519">
        <v>0</v>
      </c>
      <c r="DV844" s="519">
        <v>0</v>
      </c>
      <c r="DW844" s="519">
        <v>0</v>
      </c>
      <c r="DX844" s="519">
        <v>0</v>
      </c>
      <c r="DZ844" s="337" t="s">
        <v>631</v>
      </c>
      <c r="EA844" s="519" t="s">
        <v>1063</v>
      </c>
      <c r="EB844" s="519" t="s">
        <v>1060</v>
      </c>
      <c r="EC844" s="519">
        <v>40</v>
      </c>
      <c r="ED844" s="521" t="str">
        <f t="shared" si="41"/>
        <v>SDN300240</v>
      </c>
      <c r="EE844" s="519">
        <v>0</v>
      </c>
      <c r="EF844" s="519">
        <v>81</v>
      </c>
      <c r="EG844" s="519">
        <v>157</v>
      </c>
      <c r="EH844" s="519">
        <v>232</v>
      </c>
      <c r="EI844" s="519">
        <v>303</v>
      </c>
      <c r="EJ844" s="519">
        <v>374</v>
      </c>
      <c r="EK844" s="519">
        <v>445</v>
      </c>
      <c r="EL844" s="519">
        <v>531</v>
      </c>
      <c r="EM844" s="519">
        <v>631</v>
      </c>
      <c r="EN844" s="519">
        <v>878</v>
      </c>
      <c r="EO844" s="519">
        <v>976</v>
      </c>
      <c r="EP844" s="519">
        <v>1072</v>
      </c>
      <c r="EQ844" s="519">
        <v>1170</v>
      </c>
      <c r="ER844" s="519">
        <v>1267</v>
      </c>
      <c r="ES844" s="519">
        <v>1363</v>
      </c>
      <c r="ET844" s="519">
        <v>1448</v>
      </c>
      <c r="EU844" s="519">
        <v>1533</v>
      </c>
      <c r="EV844" s="519">
        <v>1618</v>
      </c>
      <c r="EW844" s="519">
        <v>1706</v>
      </c>
      <c r="EX844" s="519">
        <v>1796</v>
      </c>
      <c r="EY844" s="519">
        <v>1892</v>
      </c>
      <c r="EZ844" s="519">
        <v>1990</v>
      </c>
      <c r="FA844" s="519">
        <v>2091</v>
      </c>
      <c r="FB844" s="519">
        <v>2196</v>
      </c>
      <c r="FC844" s="519">
        <v>2307</v>
      </c>
      <c r="FD844" s="519">
        <v>2432</v>
      </c>
      <c r="FE844" s="519">
        <v>2566</v>
      </c>
      <c r="FF844" s="519">
        <v>2706</v>
      </c>
      <c r="FG844" s="519">
        <v>2860</v>
      </c>
      <c r="FH844" s="519">
        <v>0</v>
      </c>
      <c r="FI844" s="519">
        <v>0</v>
      </c>
      <c r="FJ844" s="519">
        <v>0</v>
      </c>
      <c r="FK844" s="519">
        <v>0</v>
      </c>
      <c r="FL844" s="519">
        <v>0</v>
      </c>
      <c r="FM844" s="519">
        <v>0</v>
      </c>
      <c r="FN844" s="519">
        <v>0</v>
      </c>
      <c r="FO844" s="519">
        <v>0</v>
      </c>
      <c r="FP844" s="519">
        <v>0</v>
      </c>
      <c r="FQ844" s="519">
        <v>0</v>
      </c>
      <c r="FR844" s="519">
        <v>0</v>
      </c>
      <c r="FS844" s="519">
        <v>0</v>
      </c>
      <c r="FT844" s="519">
        <v>0</v>
      </c>
      <c r="FU844" s="519">
        <v>0</v>
      </c>
      <c r="FV844" s="519">
        <v>0</v>
      </c>
      <c r="FW844" s="519">
        <v>0</v>
      </c>
      <c r="FX844" s="519">
        <v>0</v>
      </c>
      <c r="FY844" s="519">
        <v>0</v>
      </c>
      <c r="FZ844" s="519">
        <v>0</v>
      </c>
      <c r="GA844" s="519">
        <v>0</v>
      </c>
      <c r="GB844" s="519">
        <v>0</v>
      </c>
      <c r="GC844" s="519">
        <v>0</v>
      </c>
      <c r="GD844" s="519">
        <v>0</v>
      </c>
      <c r="GE844" s="519">
        <v>0</v>
      </c>
      <c r="GF844" s="519">
        <v>0</v>
      </c>
      <c r="GG844" s="519">
        <v>0</v>
      </c>
      <c r="GH844" s="519">
        <v>0</v>
      </c>
      <c r="GI844" s="519">
        <v>0</v>
      </c>
      <c r="GJ844" s="519">
        <v>0</v>
      </c>
      <c r="GK844" s="519">
        <v>0</v>
      </c>
      <c r="GL844" s="519">
        <v>0</v>
      </c>
      <c r="GM844" s="519">
        <v>0</v>
      </c>
      <c r="GN844" s="519">
        <v>0</v>
      </c>
      <c r="GO844" s="519">
        <v>0</v>
      </c>
      <c r="GP844" s="519">
        <v>0</v>
      </c>
      <c r="GQ844" s="519">
        <v>0</v>
      </c>
      <c r="GR844" s="519">
        <v>0</v>
      </c>
      <c r="GS844" s="519">
        <v>0</v>
      </c>
      <c r="GT844" s="519">
        <v>0</v>
      </c>
      <c r="GU844" s="519">
        <v>0</v>
      </c>
      <c r="GV844" s="519">
        <v>0</v>
      </c>
      <c r="GW844" s="519">
        <v>0</v>
      </c>
      <c r="GX844" s="519">
        <v>0</v>
      </c>
      <c r="GY844" s="519">
        <v>0</v>
      </c>
      <c r="GZ844" s="519">
        <v>0</v>
      </c>
      <c r="HA844" s="519">
        <v>0</v>
      </c>
      <c r="HB844" s="519">
        <v>0</v>
      </c>
      <c r="HC844" s="519">
        <v>0</v>
      </c>
      <c r="HD844" s="519">
        <v>0</v>
      </c>
      <c r="HE844" s="519">
        <v>0</v>
      </c>
      <c r="HF844" s="519">
        <v>0</v>
      </c>
      <c r="HG844" s="519">
        <v>0</v>
      </c>
      <c r="HH844" s="519">
        <v>0</v>
      </c>
      <c r="HI844" s="519">
        <v>0</v>
      </c>
      <c r="HJ844" s="519">
        <v>0</v>
      </c>
      <c r="HK844" s="519">
        <v>0</v>
      </c>
      <c r="HL844" s="519">
        <v>0</v>
      </c>
      <c r="HM844" s="519">
        <v>0</v>
      </c>
      <c r="HN844" s="519">
        <v>0</v>
      </c>
      <c r="HO844" s="519">
        <v>0</v>
      </c>
      <c r="HP844" s="519">
        <v>0</v>
      </c>
      <c r="HQ844" s="519">
        <v>0</v>
      </c>
      <c r="HR844" s="519">
        <v>0</v>
      </c>
      <c r="HS844" s="519">
        <v>0</v>
      </c>
      <c r="HT844" s="519">
        <v>0</v>
      </c>
      <c r="HU844" s="519">
        <v>0</v>
      </c>
      <c r="HV844" s="519">
        <v>0</v>
      </c>
      <c r="HW844" s="519">
        <v>0</v>
      </c>
      <c r="HX844" s="519">
        <v>0</v>
      </c>
      <c r="HY844" s="519">
        <v>0</v>
      </c>
      <c r="HZ844" s="519">
        <v>0</v>
      </c>
      <c r="IA844" s="519">
        <v>0</v>
      </c>
      <c r="IB844" s="519">
        <v>0</v>
      </c>
      <c r="IC844" s="519">
        <v>0</v>
      </c>
      <c r="ID844" s="519">
        <v>0</v>
      </c>
      <c r="IE844" s="519">
        <v>0</v>
      </c>
      <c r="IF844" s="519">
        <v>0</v>
      </c>
      <c r="IG844" s="519">
        <v>0</v>
      </c>
      <c r="IH844" s="519">
        <v>0</v>
      </c>
      <c r="II844" s="519">
        <v>0</v>
      </c>
      <c r="IJ844" s="519">
        <v>0</v>
      </c>
      <c r="IK844" s="519">
        <v>0</v>
      </c>
    </row>
    <row r="845" spans="2:245" hidden="1">
      <c r="B845" s="519" t="s">
        <v>1058</v>
      </c>
      <c r="C845" s="519"/>
      <c r="D845" s="519"/>
      <c r="E845" s="519"/>
      <c r="F845" s="519">
        <v>2</v>
      </c>
      <c r="G845" s="519"/>
      <c r="H845" s="519">
        <v>23</v>
      </c>
      <c r="I845" s="519">
        <v>3</v>
      </c>
      <c r="J845" s="519" t="str">
        <f t="shared" si="42"/>
        <v>SDN10022303</v>
      </c>
      <c r="K845" s="519">
        <v>965</v>
      </c>
      <c r="M845" s="436"/>
      <c r="N845" s="436"/>
      <c r="O845" s="436"/>
      <c r="P845" s="437"/>
      <c r="Q845" s="183"/>
      <c r="R845" s="437"/>
      <c r="S845" s="437"/>
      <c r="T845" s="437"/>
      <c r="U845" s="437"/>
      <c r="V845" s="437"/>
      <c r="W845" s="437"/>
      <c r="X845" s="437"/>
      <c r="Y845" s="437"/>
      <c r="Z845" s="437"/>
      <c r="AA845" s="437"/>
      <c r="AB845" s="437"/>
      <c r="AC845" s="437"/>
      <c r="AD845" s="437"/>
      <c r="AE845" s="437"/>
      <c r="AF845" s="437"/>
      <c r="AG845" s="437"/>
      <c r="AH845" s="437"/>
      <c r="AI845" s="437"/>
      <c r="AJ845" s="437"/>
      <c r="AK845" s="437"/>
      <c r="AL845" s="437"/>
      <c r="AM845" s="437"/>
      <c r="AN845" s="437"/>
      <c r="AO845" s="437"/>
      <c r="AP845" s="437"/>
      <c r="AQ845" s="437"/>
      <c r="AR845" s="437"/>
      <c r="AS845" s="437"/>
      <c r="AT845" s="437"/>
      <c r="AU845" s="437"/>
      <c r="AV845" s="437"/>
      <c r="AW845" s="437"/>
      <c r="AX845" s="437"/>
      <c r="AY845" s="437"/>
      <c r="AZ845" s="437"/>
      <c r="BA845" s="437"/>
      <c r="BB845" s="437"/>
      <c r="BC845" s="437"/>
      <c r="BD845" s="437"/>
      <c r="BE845" s="437"/>
      <c r="BF845" s="437"/>
      <c r="BG845" s="437"/>
      <c r="BH845" s="437"/>
      <c r="BI845" s="437"/>
      <c r="BJ845" s="437"/>
      <c r="BK845" s="437"/>
      <c r="BL845" s="437"/>
      <c r="BM845" s="437"/>
      <c r="BN845" s="437"/>
      <c r="BO845" s="437"/>
      <c r="BP845" s="437"/>
      <c r="BQ845" s="437"/>
      <c r="BR845" s="437"/>
      <c r="BS845" s="437"/>
      <c r="BT845" s="437"/>
      <c r="BU845" s="437"/>
      <c r="BV845" s="437"/>
      <c r="BW845" s="437"/>
      <c r="BX845" s="437"/>
      <c r="BY845" s="437"/>
      <c r="BZ845" s="437"/>
      <c r="CA845" s="437"/>
      <c r="CB845" s="437"/>
      <c r="CC845" s="437"/>
      <c r="CD845" s="437"/>
      <c r="CE845" s="437"/>
      <c r="CF845" s="437"/>
      <c r="CG845" s="437"/>
      <c r="CH845" s="437"/>
      <c r="CI845" s="437"/>
      <c r="CJ845" s="437"/>
      <c r="CK845" s="437"/>
      <c r="CL845" s="437"/>
      <c r="CM845" s="437"/>
      <c r="CN845" s="437"/>
      <c r="CO845" s="437"/>
      <c r="CP845" s="437"/>
      <c r="CQ845" s="437"/>
      <c r="CR845" s="437"/>
      <c r="CS845" s="437"/>
      <c r="CT845" s="437"/>
      <c r="CU845" s="437"/>
      <c r="CV845" s="437"/>
      <c r="CW845" s="437"/>
      <c r="CX845" s="437"/>
      <c r="CY845" s="437"/>
      <c r="CZ845" s="437"/>
      <c r="DA845" s="437"/>
      <c r="DB845" s="437"/>
      <c r="DC845" s="437"/>
      <c r="DD845" s="437"/>
      <c r="DE845" s="437"/>
      <c r="DF845" s="437"/>
      <c r="DG845" s="437"/>
      <c r="DH845" s="437"/>
      <c r="DI845" s="437"/>
      <c r="DJ845" s="437"/>
      <c r="DK845" s="437"/>
      <c r="DL845" s="437"/>
      <c r="DM845" s="437"/>
      <c r="DN845" s="437"/>
      <c r="DO845" s="437"/>
      <c r="DP845" s="437"/>
      <c r="DQ845" s="437"/>
      <c r="DR845" s="437"/>
      <c r="DS845" s="437"/>
      <c r="DT845" s="437"/>
      <c r="DU845" s="437"/>
      <c r="DV845" s="437"/>
      <c r="DW845" s="437"/>
      <c r="DX845" s="437"/>
      <c r="DZ845" s="436"/>
      <c r="EA845" s="436"/>
      <c r="EB845" s="436"/>
      <c r="EC845" s="437"/>
      <c r="ED845" s="183"/>
      <c r="EE845" s="437"/>
      <c r="EF845" s="437"/>
      <c r="EG845" s="437"/>
      <c r="EH845" s="437"/>
      <c r="EI845" s="437"/>
      <c r="EJ845" s="437"/>
      <c r="EK845" s="437"/>
      <c r="EL845" s="437"/>
      <c r="EM845" s="437"/>
      <c r="EN845" s="437"/>
      <c r="EO845" s="437"/>
      <c r="EP845" s="437"/>
      <c r="EQ845" s="437"/>
      <c r="ER845" s="437"/>
      <c r="ES845" s="437"/>
      <c r="ET845" s="437"/>
      <c r="EU845" s="437"/>
      <c r="EV845" s="437"/>
      <c r="EW845" s="437"/>
      <c r="EX845" s="437"/>
      <c r="EY845" s="437"/>
      <c r="EZ845" s="437"/>
      <c r="FA845" s="437"/>
      <c r="FB845" s="437"/>
      <c r="FC845" s="437"/>
      <c r="FD845" s="437"/>
      <c r="FE845" s="437"/>
      <c r="FF845" s="437"/>
      <c r="FG845" s="437"/>
      <c r="FH845" s="437"/>
      <c r="FI845" s="437"/>
      <c r="FJ845" s="437"/>
      <c r="FK845" s="437"/>
      <c r="FL845" s="437"/>
      <c r="FM845" s="437"/>
      <c r="FN845" s="437"/>
      <c r="FO845" s="437"/>
      <c r="FP845" s="437"/>
      <c r="FQ845" s="437"/>
      <c r="FR845" s="437"/>
      <c r="FS845" s="437"/>
      <c r="FT845" s="437"/>
      <c r="FU845" s="437"/>
      <c r="FV845" s="437"/>
      <c r="FW845" s="437"/>
      <c r="FX845" s="437"/>
      <c r="FY845" s="437"/>
      <c r="FZ845" s="437"/>
      <c r="GA845" s="437"/>
      <c r="GB845" s="437"/>
      <c r="GC845" s="437"/>
      <c r="GD845" s="437"/>
      <c r="GE845" s="437"/>
      <c r="GF845" s="437"/>
      <c r="GG845" s="437"/>
      <c r="GH845" s="437"/>
      <c r="GI845" s="437"/>
      <c r="GJ845" s="437"/>
      <c r="GK845" s="437"/>
      <c r="GL845" s="437"/>
      <c r="GM845" s="437"/>
      <c r="GN845" s="437"/>
      <c r="GO845" s="437"/>
      <c r="GP845" s="437"/>
      <c r="GQ845" s="437"/>
      <c r="GR845" s="437"/>
      <c r="GS845" s="437"/>
      <c r="GT845" s="437"/>
      <c r="GU845" s="437"/>
      <c r="GV845" s="437"/>
      <c r="GW845" s="437"/>
      <c r="GX845" s="437"/>
      <c r="GY845" s="437"/>
      <c r="GZ845" s="437"/>
      <c r="HA845" s="437"/>
      <c r="HB845" s="437"/>
      <c r="HC845" s="437"/>
      <c r="HD845" s="437"/>
      <c r="HE845" s="437"/>
      <c r="HF845" s="437"/>
      <c r="HG845" s="437"/>
      <c r="HH845" s="437"/>
      <c r="HI845" s="437"/>
      <c r="HJ845" s="437"/>
      <c r="HK845" s="437"/>
      <c r="HL845" s="437"/>
      <c r="HM845" s="437"/>
      <c r="HN845" s="437"/>
      <c r="HO845" s="437"/>
      <c r="HP845" s="437"/>
      <c r="HQ845" s="437"/>
      <c r="HR845" s="437"/>
      <c r="HS845" s="437"/>
      <c r="HT845" s="437"/>
      <c r="HU845" s="437"/>
      <c r="HV845" s="437"/>
      <c r="HW845" s="437"/>
      <c r="HX845" s="437"/>
      <c r="HY845" s="437"/>
      <c r="HZ845" s="437"/>
      <c r="IA845" s="437"/>
      <c r="IB845" s="437"/>
      <c r="IC845" s="437"/>
      <c r="ID845" s="437"/>
      <c r="IE845" s="437"/>
      <c r="IF845" s="437"/>
      <c r="IG845" s="437"/>
      <c r="IH845" s="437"/>
      <c r="II845" s="437"/>
      <c r="IJ845" s="437"/>
      <c r="IK845" s="437"/>
    </row>
    <row r="846" spans="2:245" hidden="1">
      <c r="B846" s="519" t="s">
        <v>1058</v>
      </c>
      <c r="C846" s="519"/>
      <c r="D846" s="519"/>
      <c r="E846" s="519"/>
      <c r="F846" s="519">
        <v>2</v>
      </c>
      <c r="G846" s="519"/>
      <c r="H846" s="519">
        <v>23</v>
      </c>
      <c r="I846" s="519">
        <v>4</v>
      </c>
      <c r="J846" s="519" t="str">
        <f t="shared" si="42"/>
        <v>SDN10022304</v>
      </c>
      <c r="K846" s="519">
        <v>965</v>
      </c>
      <c r="M846" s="436"/>
      <c r="N846" s="436"/>
      <c r="O846" s="436"/>
      <c r="P846" s="437"/>
      <c r="Q846" s="183"/>
      <c r="R846" s="437"/>
      <c r="S846" s="437"/>
      <c r="T846" s="437"/>
      <c r="U846" s="437"/>
      <c r="V846" s="437"/>
      <c r="W846" s="437"/>
      <c r="X846" s="437"/>
      <c r="Y846" s="437"/>
      <c r="Z846" s="437"/>
      <c r="AA846" s="437"/>
      <c r="AB846" s="437"/>
      <c r="AC846" s="437"/>
      <c r="AD846" s="437"/>
      <c r="AE846" s="437"/>
      <c r="AF846" s="437"/>
      <c r="AG846" s="437"/>
      <c r="AH846" s="437"/>
      <c r="AI846" s="437"/>
      <c r="AJ846" s="437"/>
      <c r="AK846" s="437"/>
      <c r="AL846" s="437"/>
      <c r="AM846" s="437"/>
      <c r="AN846" s="437"/>
      <c r="AO846" s="437"/>
      <c r="AP846" s="437"/>
      <c r="AQ846" s="437"/>
      <c r="AR846" s="437"/>
      <c r="AS846" s="437"/>
      <c r="AT846" s="437"/>
      <c r="AU846" s="437"/>
      <c r="AV846" s="437"/>
      <c r="AW846" s="437"/>
      <c r="AX846" s="437"/>
      <c r="AY846" s="437"/>
      <c r="AZ846" s="437"/>
      <c r="BA846" s="437"/>
      <c r="BB846" s="437"/>
      <c r="BC846" s="437"/>
      <c r="BD846" s="437"/>
      <c r="BE846" s="437"/>
      <c r="BF846" s="437"/>
      <c r="BG846" s="437"/>
      <c r="BH846" s="437"/>
      <c r="BI846" s="437"/>
      <c r="BJ846" s="437"/>
      <c r="BK846" s="437"/>
      <c r="BL846" s="437"/>
      <c r="BM846" s="437"/>
      <c r="BN846" s="437"/>
      <c r="BO846" s="437"/>
      <c r="BP846" s="437"/>
      <c r="BQ846" s="437"/>
      <c r="BR846" s="437"/>
      <c r="BS846" s="437"/>
      <c r="BT846" s="437"/>
      <c r="BU846" s="437"/>
      <c r="BV846" s="437"/>
      <c r="BW846" s="437"/>
      <c r="BX846" s="437"/>
      <c r="BY846" s="437"/>
      <c r="BZ846" s="437"/>
      <c r="CA846" s="437"/>
      <c r="CB846" s="437"/>
      <c r="CC846" s="437"/>
      <c r="CD846" s="437"/>
      <c r="CE846" s="437"/>
      <c r="CF846" s="437"/>
      <c r="CG846" s="437"/>
      <c r="CH846" s="437"/>
      <c r="CI846" s="437"/>
      <c r="CJ846" s="437"/>
      <c r="CK846" s="437"/>
      <c r="CL846" s="437"/>
      <c r="CM846" s="437"/>
      <c r="CN846" s="437"/>
      <c r="CO846" s="437"/>
      <c r="CP846" s="437"/>
      <c r="CQ846" s="437"/>
      <c r="CR846" s="437"/>
      <c r="CS846" s="437"/>
      <c r="CT846" s="437"/>
      <c r="CU846" s="437"/>
      <c r="CV846" s="437"/>
      <c r="CW846" s="437"/>
      <c r="CX846" s="437"/>
      <c r="CY846" s="437"/>
      <c r="CZ846" s="437"/>
      <c r="DA846" s="437"/>
      <c r="DB846" s="437"/>
      <c r="DC846" s="437"/>
      <c r="DD846" s="437"/>
      <c r="DE846" s="437"/>
      <c r="DF846" s="437"/>
      <c r="DG846" s="437"/>
      <c r="DH846" s="437"/>
      <c r="DI846" s="437"/>
      <c r="DJ846" s="437"/>
      <c r="DK846" s="437"/>
      <c r="DL846" s="437"/>
      <c r="DM846" s="437"/>
      <c r="DN846" s="437"/>
      <c r="DO846" s="437"/>
      <c r="DP846" s="437"/>
      <c r="DQ846" s="437"/>
      <c r="DR846" s="437"/>
      <c r="DS846" s="437"/>
      <c r="DT846" s="437"/>
      <c r="DU846" s="437"/>
      <c r="DV846" s="437"/>
      <c r="DW846" s="437"/>
      <c r="DX846" s="437"/>
      <c r="DZ846" s="436"/>
      <c r="EA846" s="436"/>
      <c r="EB846" s="436"/>
      <c r="EC846" s="437"/>
      <c r="ED846" s="183"/>
      <c r="EE846" s="437"/>
      <c r="EF846" s="437"/>
      <c r="EG846" s="437"/>
      <c r="EH846" s="437"/>
      <c r="EI846" s="437"/>
      <c r="EJ846" s="437"/>
      <c r="EK846" s="437"/>
      <c r="EL846" s="437"/>
      <c r="EM846" s="437"/>
      <c r="EN846" s="437"/>
      <c r="EO846" s="437"/>
      <c r="EP846" s="437"/>
      <c r="EQ846" s="437"/>
      <c r="ER846" s="437"/>
      <c r="ES846" s="437"/>
      <c r="ET846" s="437"/>
      <c r="EU846" s="437"/>
      <c r="EV846" s="437"/>
      <c r="EW846" s="437"/>
      <c r="EX846" s="437"/>
      <c r="EY846" s="437"/>
      <c r="EZ846" s="437"/>
      <c r="FA846" s="437"/>
      <c r="FB846" s="437"/>
      <c r="FC846" s="437"/>
      <c r="FD846" s="437"/>
      <c r="FE846" s="437"/>
      <c r="FF846" s="437"/>
      <c r="FG846" s="437"/>
      <c r="FH846" s="437"/>
      <c r="FI846" s="437"/>
      <c r="FJ846" s="437"/>
      <c r="FK846" s="437"/>
      <c r="FL846" s="437"/>
      <c r="FM846" s="437"/>
      <c r="FN846" s="437"/>
      <c r="FO846" s="437"/>
      <c r="FP846" s="437"/>
      <c r="FQ846" s="437"/>
      <c r="FR846" s="437"/>
      <c r="FS846" s="437"/>
      <c r="FT846" s="437"/>
      <c r="FU846" s="437"/>
      <c r="FV846" s="437"/>
      <c r="FW846" s="437"/>
      <c r="FX846" s="437"/>
      <c r="FY846" s="437"/>
      <c r="FZ846" s="437"/>
      <c r="GA846" s="437"/>
      <c r="GB846" s="437"/>
      <c r="GC846" s="437"/>
      <c r="GD846" s="437"/>
      <c r="GE846" s="437"/>
      <c r="GF846" s="437"/>
      <c r="GG846" s="437"/>
      <c r="GH846" s="437"/>
      <c r="GI846" s="437"/>
      <c r="GJ846" s="437"/>
      <c r="GK846" s="437"/>
      <c r="GL846" s="437"/>
      <c r="GM846" s="437"/>
      <c r="GN846" s="437"/>
      <c r="GO846" s="437"/>
      <c r="GP846" s="437"/>
      <c r="GQ846" s="437"/>
      <c r="GR846" s="437"/>
      <c r="GS846" s="437"/>
      <c r="GT846" s="437"/>
      <c r="GU846" s="437"/>
      <c r="GV846" s="437"/>
      <c r="GW846" s="437"/>
      <c r="GX846" s="437"/>
      <c r="GY846" s="437"/>
      <c r="GZ846" s="437"/>
      <c r="HA846" s="437"/>
      <c r="HB846" s="437"/>
      <c r="HC846" s="437"/>
      <c r="HD846" s="437"/>
      <c r="HE846" s="437"/>
      <c r="HF846" s="437"/>
      <c r="HG846" s="437"/>
      <c r="HH846" s="437"/>
      <c r="HI846" s="437"/>
      <c r="HJ846" s="437"/>
      <c r="HK846" s="437"/>
      <c r="HL846" s="437"/>
      <c r="HM846" s="437"/>
      <c r="HN846" s="437"/>
      <c r="HO846" s="437"/>
      <c r="HP846" s="437"/>
      <c r="HQ846" s="437"/>
      <c r="HR846" s="437"/>
      <c r="HS846" s="437"/>
      <c r="HT846" s="437"/>
      <c r="HU846" s="437"/>
      <c r="HV846" s="437"/>
      <c r="HW846" s="437"/>
      <c r="HX846" s="437"/>
      <c r="HY846" s="437"/>
      <c r="HZ846" s="437"/>
      <c r="IA846" s="437"/>
      <c r="IB846" s="437"/>
      <c r="IC846" s="437"/>
      <c r="ID846" s="437"/>
      <c r="IE846" s="437"/>
      <c r="IF846" s="437"/>
      <c r="IG846" s="437"/>
      <c r="IH846" s="437"/>
      <c r="II846" s="437"/>
      <c r="IJ846" s="437"/>
      <c r="IK846" s="437"/>
    </row>
    <row r="847" spans="2:245" hidden="1">
      <c r="B847" s="519" t="s">
        <v>1058</v>
      </c>
      <c r="C847" s="519"/>
      <c r="D847" s="519"/>
      <c r="E847" s="519"/>
      <c r="F847" s="519">
        <v>2</v>
      </c>
      <c r="G847" s="519"/>
      <c r="H847" s="519">
        <v>23</v>
      </c>
      <c r="I847" s="519">
        <v>5</v>
      </c>
      <c r="J847" s="519" t="str">
        <f t="shared" si="42"/>
        <v>SDN10022305</v>
      </c>
      <c r="K847" s="519">
        <v>965</v>
      </c>
      <c r="M847" s="436"/>
      <c r="N847" s="436"/>
      <c r="O847" s="436"/>
      <c r="P847" s="437"/>
      <c r="Q847" s="183"/>
      <c r="R847" s="437"/>
      <c r="S847" s="437"/>
      <c r="T847" s="437"/>
      <c r="U847" s="437"/>
      <c r="V847" s="437"/>
      <c r="W847" s="437"/>
      <c r="X847" s="437"/>
      <c r="Y847" s="437"/>
      <c r="Z847" s="437"/>
      <c r="AA847" s="437"/>
      <c r="AB847" s="437"/>
      <c r="AC847" s="437"/>
      <c r="AD847" s="437"/>
      <c r="AE847" s="437"/>
      <c r="AF847" s="437"/>
      <c r="AG847" s="437"/>
      <c r="AH847" s="437"/>
      <c r="AI847" s="437"/>
      <c r="AJ847" s="437"/>
      <c r="AK847" s="437"/>
      <c r="AL847" s="437"/>
      <c r="AM847" s="437"/>
      <c r="AN847" s="437"/>
      <c r="AO847" s="437"/>
      <c r="AP847" s="437"/>
      <c r="AQ847" s="437"/>
      <c r="AR847" s="437"/>
      <c r="AS847" s="437"/>
      <c r="AT847" s="437"/>
      <c r="AU847" s="437"/>
      <c r="AV847" s="437"/>
      <c r="AW847" s="437"/>
      <c r="AX847" s="437"/>
      <c r="AY847" s="437"/>
      <c r="AZ847" s="437"/>
      <c r="BA847" s="437"/>
      <c r="BB847" s="437"/>
      <c r="BC847" s="437"/>
      <c r="BD847" s="437"/>
      <c r="BE847" s="437"/>
      <c r="BF847" s="437"/>
      <c r="BG847" s="437"/>
      <c r="BH847" s="437"/>
      <c r="BI847" s="437"/>
      <c r="BJ847" s="437"/>
      <c r="BK847" s="437"/>
      <c r="BL847" s="437"/>
      <c r="BM847" s="437"/>
      <c r="BN847" s="437"/>
      <c r="BO847" s="437"/>
      <c r="BP847" s="437"/>
      <c r="BQ847" s="437"/>
      <c r="BR847" s="437"/>
      <c r="BS847" s="437"/>
      <c r="BT847" s="437"/>
      <c r="BU847" s="437"/>
      <c r="BV847" s="437"/>
      <c r="BW847" s="437"/>
      <c r="BX847" s="437"/>
      <c r="BY847" s="437"/>
      <c r="BZ847" s="437"/>
      <c r="CA847" s="437"/>
      <c r="CB847" s="437"/>
      <c r="CC847" s="437"/>
      <c r="CD847" s="437"/>
      <c r="CE847" s="437"/>
      <c r="CF847" s="437"/>
      <c r="CG847" s="437"/>
      <c r="CH847" s="437"/>
      <c r="CI847" s="437"/>
      <c r="CJ847" s="437"/>
      <c r="CK847" s="437"/>
      <c r="CL847" s="437"/>
      <c r="CM847" s="437"/>
      <c r="CN847" s="437"/>
      <c r="CO847" s="437"/>
      <c r="CP847" s="437"/>
      <c r="CQ847" s="437"/>
      <c r="CR847" s="437"/>
      <c r="CS847" s="437"/>
      <c r="CT847" s="437"/>
      <c r="CU847" s="437"/>
      <c r="CV847" s="437"/>
      <c r="CW847" s="437"/>
      <c r="CX847" s="437"/>
      <c r="CY847" s="437"/>
      <c r="CZ847" s="437"/>
      <c r="DA847" s="437"/>
      <c r="DB847" s="437"/>
      <c r="DC847" s="437"/>
      <c r="DD847" s="437"/>
      <c r="DE847" s="437"/>
      <c r="DF847" s="437"/>
      <c r="DG847" s="437"/>
      <c r="DH847" s="437"/>
      <c r="DI847" s="437"/>
      <c r="DJ847" s="437"/>
      <c r="DK847" s="437"/>
      <c r="DL847" s="437"/>
      <c r="DM847" s="437"/>
      <c r="DN847" s="437"/>
      <c r="DO847" s="437"/>
      <c r="DP847" s="437"/>
      <c r="DQ847" s="437"/>
      <c r="DR847" s="437"/>
      <c r="DS847" s="437"/>
      <c r="DT847" s="437"/>
      <c r="DU847" s="437"/>
      <c r="DV847" s="437"/>
      <c r="DW847" s="437"/>
      <c r="DX847" s="437"/>
      <c r="DZ847" s="436"/>
      <c r="EA847" s="436"/>
      <c r="EB847" s="436"/>
      <c r="EC847" s="437"/>
      <c r="ED847" s="183"/>
      <c r="EE847" s="437"/>
      <c r="EF847" s="437"/>
      <c r="EG847" s="437"/>
      <c r="EH847" s="437"/>
      <c r="EI847" s="437"/>
      <c r="EJ847" s="437"/>
      <c r="EK847" s="437"/>
      <c r="EL847" s="437"/>
      <c r="EM847" s="437"/>
      <c r="EN847" s="437"/>
      <c r="EO847" s="437"/>
      <c r="EP847" s="437"/>
      <c r="EQ847" s="437"/>
      <c r="ER847" s="437"/>
      <c r="ES847" s="437"/>
      <c r="ET847" s="437"/>
      <c r="EU847" s="437"/>
      <c r="EV847" s="437"/>
      <c r="EW847" s="437"/>
      <c r="EX847" s="437"/>
      <c r="EY847" s="437"/>
      <c r="EZ847" s="437"/>
      <c r="FA847" s="437"/>
      <c r="FB847" s="437"/>
      <c r="FC847" s="437"/>
      <c r="FD847" s="437"/>
      <c r="FE847" s="437"/>
      <c r="FF847" s="437"/>
      <c r="FG847" s="437"/>
      <c r="FH847" s="437"/>
      <c r="FI847" s="437"/>
      <c r="FJ847" s="437"/>
      <c r="FK847" s="437"/>
      <c r="FL847" s="437"/>
      <c r="FM847" s="437"/>
      <c r="FN847" s="437"/>
      <c r="FO847" s="437"/>
      <c r="FP847" s="437"/>
      <c r="FQ847" s="437"/>
      <c r="FR847" s="437"/>
      <c r="FS847" s="437"/>
      <c r="FT847" s="437"/>
      <c r="FU847" s="437"/>
      <c r="FV847" s="437"/>
      <c r="FW847" s="437"/>
      <c r="FX847" s="437"/>
      <c r="FY847" s="437"/>
      <c r="FZ847" s="437"/>
      <c r="GA847" s="437"/>
      <c r="GB847" s="437"/>
      <c r="GC847" s="437"/>
      <c r="GD847" s="437"/>
      <c r="GE847" s="437"/>
      <c r="GF847" s="437"/>
      <c r="GG847" s="437"/>
      <c r="GH847" s="437"/>
      <c r="GI847" s="437"/>
      <c r="GJ847" s="437"/>
      <c r="GK847" s="437"/>
      <c r="GL847" s="437"/>
      <c r="GM847" s="437"/>
      <c r="GN847" s="437"/>
      <c r="GO847" s="437"/>
      <c r="GP847" s="437"/>
      <c r="GQ847" s="437"/>
      <c r="GR847" s="437"/>
      <c r="GS847" s="437"/>
      <c r="GT847" s="437"/>
      <c r="GU847" s="437"/>
      <c r="GV847" s="437"/>
      <c r="GW847" s="437"/>
      <c r="GX847" s="437"/>
      <c r="GY847" s="437"/>
      <c r="GZ847" s="437"/>
      <c r="HA847" s="437"/>
      <c r="HB847" s="437"/>
      <c r="HC847" s="437"/>
      <c r="HD847" s="437"/>
      <c r="HE847" s="437"/>
      <c r="HF847" s="437"/>
      <c r="HG847" s="437"/>
      <c r="HH847" s="437"/>
      <c r="HI847" s="437"/>
      <c r="HJ847" s="437"/>
      <c r="HK847" s="437"/>
      <c r="HL847" s="437"/>
      <c r="HM847" s="437"/>
      <c r="HN847" s="437"/>
      <c r="HO847" s="437"/>
      <c r="HP847" s="437"/>
      <c r="HQ847" s="437"/>
      <c r="HR847" s="437"/>
      <c r="HS847" s="437"/>
      <c r="HT847" s="437"/>
      <c r="HU847" s="437"/>
      <c r="HV847" s="437"/>
      <c r="HW847" s="437"/>
      <c r="HX847" s="437"/>
      <c r="HY847" s="437"/>
      <c r="HZ847" s="437"/>
      <c r="IA847" s="437"/>
      <c r="IB847" s="437"/>
      <c r="IC847" s="437"/>
      <c r="ID847" s="437"/>
      <c r="IE847" s="437"/>
      <c r="IF847" s="437"/>
      <c r="IG847" s="437"/>
      <c r="IH847" s="437"/>
      <c r="II847" s="437"/>
      <c r="IJ847" s="437"/>
      <c r="IK847" s="437"/>
    </row>
    <row r="848" spans="2:245" hidden="1">
      <c r="B848" s="519" t="s">
        <v>1058</v>
      </c>
      <c r="C848" s="519"/>
      <c r="D848" s="519"/>
      <c r="E848" s="519"/>
      <c r="F848" s="519">
        <v>2</v>
      </c>
      <c r="G848" s="519"/>
      <c r="H848" s="519">
        <v>23</v>
      </c>
      <c r="I848" s="519">
        <v>6</v>
      </c>
      <c r="J848" s="519" t="str">
        <f t="shared" si="42"/>
        <v>SDN10022306</v>
      </c>
      <c r="K848" s="519">
        <v>772</v>
      </c>
      <c r="M848" t="s">
        <v>817</v>
      </c>
      <c r="Q848" s="183" t="str">
        <f t="shared" ref="Q848:Q911" si="43">N848&amp;TEXT(O848,"00")&amp;TEXT(P848,"00")</f>
        <v>0000</v>
      </c>
      <c r="DZ848" t="s">
        <v>743</v>
      </c>
      <c r="ED848" s="183" t="str">
        <f>EA848&amp;TEXT(EB848,"00")&amp;TEXT(EC848,"00")</f>
        <v>0000</v>
      </c>
    </row>
    <row r="849" spans="2:245" ht="24" hidden="1">
      <c r="B849" s="519" t="s">
        <v>1058</v>
      </c>
      <c r="C849" s="519"/>
      <c r="D849" s="519"/>
      <c r="E849" s="519"/>
      <c r="F849" s="519">
        <v>2</v>
      </c>
      <c r="G849" s="519"/>
      <c r="H849" s="519">
        <v>23</v>
      </c>
      <c r="I849" s="519">
        <v>7</v>
      </c>
      <c r="J849" s="519" t="str">
        <f t="shared" si="42"/>
        <v>SDN10022307</v>
      </c>
      <c r="K849" s="519">
        <v>772</v>
      </c>
      <c r="M849" s="336" t="s">
        <v>110</v>
      </c>
      <c r="N849" s="336" t="s">
        <v>15</v>
      </c>
      <c r="O849" s="336" t="s">
        <v>17</v>
      </c>
      <c r="P849" s="336" t="s">
        <v>16</v>
      </c>
      <c r="Q849" s="183" t="str">
        <f t="shared" si="43"/>
        <v>商品代號性別年齡</v>
      </c>
      <c r="R849" s="336" t="s">
        <v>632</v>
      </c>
      <c r="S849" s="336" t="s">
        <v>633</v>
      </c>
      <c r="T849" s="336" t="s">
        <v>634</v>
      </c>
      <c r="U849" s="336" t="s">
        <v>635</v>
      </c>
      <c r="V849" s="336" t="s">
        <v>636</v>
      </c>
      <c r="W849" s="336" t="s">
        <v>637</v>
      </c>
      <c r="X849" s="336" t="s">
        <v>638</v>
      </c>
      <c r="Y849" s="336" t="s">
        <v>639</v>
      </c>
      <c r="Z849" s="336" t="s">
        <v>640</v>
      </c>
      <c r="AA849" s="336" t="s">
        <v>641</v>
      </c>
      <c r="AB849" s="336" t="s">
        <v>642</v>
      </c>
      <c r="AC849" s="336" t="s">
        <v>643</v>
      </c>
      <c r="AD849" s="336" t="s">
        <v>644</v>
      </c>
      <c r="AE849" s="336" t="s">
        <v>645</v>
      </c>
      <c r="AF849" s="336" t="s">
        <v>646</v>
      </c>
      <c r="AG849" s="336" t="s">
        <v>647</v>
      </c>
      <c r="AH849" s="336" t="s">
        <v>648</v>
      </c>
      <c r="AI849" s="336" t="s">
        <v>649</v>
      </c>
      <c r="AJ849" s="336" t="s">
        <v>650</v>
      </c>
      <c r="AK849" s="336" t="s">
        <v>651</v>
      </c>
      <c r="AL849" s="336" t="s">
        <v>652</v>
      </c>
      <c r="AM849" s="336" t="s">
        <v>653</v>
      </c>
      <c r="AN849" s="336" t="s">
        <v>654</v>
      </c>
      <c r="AO849" s="336" t="s">
        <v>655</v>
      </c>
      <c r="AP849" s="336" t="s">
        <v>656</v>
      </c>
      <c r="AQ849" s="336" t="s">
        <v>657</v>
      </c>
      <c r="AR849" s="336" t="s">
        <v>658</v>
      </c>
      <c r="AS849" s="336" t="s">
        <v>659</v>
      </c>
      <c r="AT849" s="336" t="s">
        <v>660</v>
      </c>
      <c r="AU849" s="336" t="s">
        <v>661</v>
      </c>
      <c r="AV849" s="336" t="s">
        <v>662</v>
      </c>
      <c r="AW849" s="336" t="s">
        <v>663</v>
      </c>
      <c r="AX849" s="336" t="s">
        <v>664</v>
      </c>
      <c r="AY849" s="336" t="s">
        <v>665</v>
      </c>
      <c r="AZ849" s="336" t="s">
        <v>666</v>
      </c>
      <c r="BA849" s="336" t="s">
        <v>667</v>
      </c>
      <c r="BB849" s="336" t="s">
        <v>668</v>
      </c>
      <c r="BC849" s="336" t="s">
        <v>669</v>
      </c>
      <c r="BD849" s="336" t="s">
        <v>670</v>
      </c>
      <c r="BE849" s="336" t="s">
        <v>671</v>
      </c>
      <c r="BF849" s="336" t="s">
        <v>672</v>
      </c>
      <c r="BG849" s="336" t="s">
        <v>673</v>
      </c>
      <c r="BH849" s="336" t="s">
        <v>674</v>
      </c>
      <c r="BI849" s="336" t="s">
        <v>675</v>
      </c>
      <c r="BJ849" s="336" t="s">
        <v>676</v>
      </c>
      <c r="BK849" s="336" t="s">
        <v>677</v>
      </c>
      <c r="BL849" s="336" t="s">
        <v>678</v>
      </c>
      <c r="BM849" s="336" t="s">
        <v>679</v>
      </c>
      <c r="BN849" s="336" t="s">
        <v>680</v>
      </c>
      <c r="BO849" s="336" t="s">
        <v>681</v>
      </c>
      <c r="BP849" s="336" t="s">
        <v>682</v>
      </c>
      <c r="BQ849" s="336" t="s">
        <v>683</v>
      </c>
      <c r="BR849" s="336" t="s">
        <v>684</v>
      </c>
      <c r="BS849" s="336" t="s">
        <v>685</v>
      </c>
      <c r="BT849" s="336" t="s">
        <v>686</v>
      </c>
      <c r="BU849" s="336" t="s">
        <v>687</v>
      </c>
      <c r="BV849" s="336" t="s">
        <v>688</v>
      </c>
      <c r="BW849" s="336" t="s">
        <v>689</v>
      </c>
      <c r="BX849" s="336" t="s">
        <v>690</v>
      </c>
      <c r="BY849" s="336" t="s">
        <v>691</v>
      </c>
      <c r="BZ849" s="336" t="s">
        <v>692</v>
      </c>
      <c r="CA849" s="336" t="s">
        <v>693</v>
      </c>
      <c r="CB849" s="336" t="s">
        <v>694</v>
      </c>
      <c r="CC849" s="336" t="s">
        <v>695</v>
      </c>
      <c r="CD849" s="336" t="s">
        <v>696</v>
      </c>
      <c r="CE849" s="336" t="s">
        <v>697</v>
      </c>
      <c r="CF849" s="336" t="s">
        <v>698</v>
      </c>
      <c r="CG849" s="336" t="s">
        <v>699</v>
      </c>
      <c r="CH849" s="336" t="s">
        <v>700</v>
      </c>
      <c r="CI849" s="336" t="s">
        <v>701</v>
      </c>
      <c r="CJ849" s="336" t="s">
        <v>702</v>
      </c>
      <c r="CK849" s="336" t="s">
        <v>703</v>
      </c>
      <c r="CL849" s="336" t="s">
        <v>704</v>
      </c>
      <c r="CM849" s="336" t="s">
        <v>705</v>
      </c>
      <c r="CN849" s="336" t="s">
        <v>706</v>
      </c>
      <c r="CO849" s="336" t="s">
        <v>707</v>
      </c>
      <c r="CP849" s="336" t="s">
        <v>708</v>
      </c>
      <c r="CQ849" s="336" t="s">
        <v>709</v>
      </c>
      <c r="CR849" s="336" t="s">
        <v>710</v>
      </c>
      <c r="CS849" s="336" t="s">
        <v>711</v>
      </c>
      <c r="CT849" s="336" t="s">
        <v>712</v>
      </c>
      <c r="CU849" s="336" t="s">
        <v>713</v>
      </c>
      <c r="CV849" s="336" t="s">
        <v>714</v>
      </c>
      <c r="CW849" s="336" t="s">
        <v>715</v>
      </c>
      <c r="CX849" s="336" t="s">
        <v>716</v>
      </c>
      <c r="CY849" s="336" t="s">
        <v>717</v>
      </c>
      <c r="CZ849" s="336" t="s">
        <v>718</v>
      </c>
      <c r="DA849" s="336" t="s">
        <v>719</v>
      </c>
      <c r="DB849" s="336" t="s">
        <v>720</v>
      </c>
      <c r="DC849" s="336" t="s">
        <v>721</v>
      </c>
      <c r="DD849" s="336" t="s">
        <v>722</v>
      </c>
      <c r="DE849" s="336" t="s">
        <v>723</v>
      </c>
      <c r="DF849" s="336" t="s">
        <v>724</v>
      </c>
      <c r="DG849" s="336" t="s">
        <v>725</v>
      </c>
      <c r="DH849" s="336" t="s">
        <v>726</v>
      </c>
      <c r="DI849" s="336" t="s">
        <v>727</v>
      </c>
      <c r="DJ849" s="336" t="s">
        <v>728</v>
      </c>
      <c r="DK849" s="336" t="s">
        <v>729</v>
      </c>
      <c r="DL849" s="336" t="s">
        <v>730</v>
      </c>
      <c r="DM849" s="336" t="s">
        <v>731</v>
      </c>
      <c r="DN849" s="336" t="s">
        <v>732</v>
      </c>
      <c r="DO849" s="336" t="s">
        <v>733</v>
      </c>
      <c r="DP849" s="336" t="s">
        <v>734</v>
      </c>
      <c r="DQ849" s="336" t="s">
        <v>735</v>
      </c>
      <c r="DR849" s="336" t="s">
        <v>736</v>
      </c>
      <c r="DS849" s="336" t="s">
        <v>737</v>
      </c>
      <c r="DT849" s="336" t="s">
        <v>738</v>
      </c>
      <c r="DU849" s="336" t="s">
        <v>739</v>
      </c>
      <c r="DV849" s="336" t="s">
        <v>740</v>
      </c>
      <c r="DW849" s="336" t="s">
        <v>741</v>
      </c>
      <c r="DX849" s="336" t="s">
        <v>742</v>
      </c>
      <c r="DZ849" s="336" t="s">
        <v>110</v>
      </c>
      <c r="EA849" s="336" t="s">
        <v>15</v>
      </c>
      <c r="EB849" s="336" t="s">
        <v>17</v>
      </c>
      <c r="EC849" s="336" t="s">
        <v>16</v>
      </c>
      <c r="ED849" s="183" t="str">
        <f t="shared" ref="ED849:ED912" si="44">EA849&amp;TEXT(EB849,"00")&amp;TEXT(EC849,"00")</f>
        <v>商品代號性別年齡</v>
      </c>
      <c r="EE849" s="336" t="s">
        <v>632</v>
      </c>
      <c r="EF849" s="336" t="s">
        <v>633</v>
      </c>
      <c r="EG849" s="336" t="s">
        <v>634</v>
      </c>
      <c r="EH849" s="336" t="s">
        <v>635</v>
      </c>
      <c r="EI849" s="336" t="s">
        <v>636</v>
      </c>
      <c r="EJ849" s="336" t="s">
        <v>637</v>
      </c>
      <c r="EK849" s="336" t="s">
        <v>638</v>
      </c>
      <c r="EL849" s="336" t="s">
        <v>639</v>
      </c>
      <c r="EM849" s="336" t="s">
        <v>640</v>
      </c>
      <c r="EN849" s="336" t="s">
        <v>641</v>
      </c>
      <c r="EO849" s="336" t="s">
        <v>642</v>
      </c>
      <c r="EP849" s="336" t="s">
        <v>643</v>
      </c>
      <c r="EQ849" s="336" t="s">
        <v>644</v>
      </c>
      <c r="ER849" s="336" t="s">
        <v>645</v>
      </c>
      <c r="ES849" s="336" t="s">
        <v>646</v>
      </c>
      <c r="ET849" s="336" t="s">
        <v>647</v>
      </c>
      <c r="EU849" s="336" t="s">
        <v>648</v>
      </c>
      <c r="EV849" s="336" t="s">
        <v>649</v>
      </c>
      <c r="EW849" s="336" t="s">
        <v>650</v>
      </c>
      <c r="EX849" s="336" t="s">
        <v>651</v>
      </c>
      <c r="EY849" s="336" t="s">
        <v>652</v>
      </c>
      <c r="EZ849" s="336" t="s">
        <v>653</v>
      </c>
      <c r="FA849" s="336" t="s">
        <v>654</v>
      </c>
      <c r="FB849" s="336" t="s">
        <v>655</v>
      </c>
      <c r="FC849" s="336" t="s">
        <v>656</v>
      </c>
      <c r="FD849" s="336" t="s">
        <v>657</v>
      </c>
      <c r="FE849" s="336" t="s">
        <v>658</v>
      </c>
      <c r="FF849" s="336" t="s">
        <v>659</v>
      </c>
      <c r="FG849" s="336" t="s">
        <v>660</v>
      </c>
      <c r="FH849" s="336" t="s">
        <v>661</v>
      </c>
      <c r="FI849" s="336" t="s">
        <v>662</v>
      </c>
      <c r="FJ849" s="336" t="s">
        <v>663</v>
      </c>
      <c r="FK849" s="336" t="s">
        <v>664</v>
      </c>
      <c r="FL849" s="336" t="s">
        <v>665</v>
      </c>
      <c r="FM849" s="336" t="s">
        <v>666</v>
      </c>
      <c r="FN849" s="336" t="s">
        <v>667</v>
      </c>
      <c r="FO849" s="336" t="s">
        <v>668</v>
      </c>
      <c r="FP849" s="336" t="s">
        <v>669</v>
      </c>
      <c r="FQ849" s="336" t="s">
        <v>670</v>
      </c>
      <c r="FR849" s="336" t="s">
        <v>671</v>
      </c>
      <c r="FS849" s="336" t="s">
        <v>672</v>
      </c>
      <c r="FT849" s="336" t="s">
        <v>673</v>
      </c>
      <c r="FU849" s="336" t="s">
        <v>674</v>
      </c>
      <c r="FV849" s="336" t="s">
        <v>675</v>
      </c>
      <c r="FW849" s="336" t="s">
        <v>676</v>
      </c>
      <c r="FX849" s="336" t="s">
        <v>677</v>
      </c>
      <c r="FY849" s="336" t="s">
        <v>678</v>
      </c>
      <c r="FZ849" s="336" t="s">
        <v>679</v>
      </c>
      <c r="GA849" s="336" t="s">
        <v>680</v>
      </c>
      <c r="GB849" s="336" t="s">
        <v>681</v>
      </c>
      <c r="GC849" s="336" t="s">
        <v>682</v>
      </c>
      <c r="GD849" s="336" t="s">
        <v>683</v>
      </c>
      <c r="GE849" s="336" t="s">
        <v>684</v>
      </c>
      <c r="GF849" s="336" t="s">
        <v>685</v>
      </c>
      <c r="GG849" s="336" t="s">
        <v>686</v>
      </c>
      <c r="GH849" s="336" t="s">
        <v>687</v>
      </c>
      <c r="GI849" s="336" t="s">
        <v>688</v>
      </c>
      <c r="GJ849" s="336" t="s">
        <v>689</v>
      </c>
      <c r="GK849" s="336" t="s">
        <v>690</v>
      </c>
      <c r="GL849" s="336" t="s">
        <v>691</v>
      </c>
      <c r="GM849" s="336" t="s">
        <v>692</v>
      </c>
      <c r="GN849" s="336" t="s">
        <v>693</v>
      </c>
      <c r="GO849" s="336" t="s">
        <v>694</v>
      </c>
      <c r="GP849" s="336" t="s">
        <v>695</v>
      </c>
      <c r="GQ849" s="336" t="s">
        <v>696</v>
      </c>
      <c r="GR849" s="336" t="s">
        <v>697</v>
      </c>
      <c r="GS849" s="336" t="s">
        <v>698</v>
      </c>
      <c r="GT849" s="336" t="s">
        <v>699</v>
      </c>
      <c r="GU849" s="336" t="s">
        <v>700</v>
      </c>
      <c r="GV849" s="336" t="s">
        <v>701</v>
      </c>
      <c r="GW849" s="336" t="s">
        <v>702</v>
      </c>
      <c r="GX849" s="336" t="s">
        <v>703</v>
      </c>
      <c r="GY849" s="336" t="s">
        <v>704</v>
      </c>
      <c r="GZ849" s="336" t="s">
        <v>705</v>
      </c>
      <c r="HA849" s="336" t="s">
        <v>706</v>
      </c>
      <c r="HB849" s="336" t="s">
        <v>707</v>
      </c>
      <c r="HC849" s="336" t="s">
        <v>708</v>
      </c>
      <c r="HD849" s="336" t="s">
        <v>709</v>
      </c>
      <c r="HE849" s="336" t="s">
        <v>710</v>
      </c>
      <c r="HF849" s="336" t="s">
        <v>711</v>
      </c>
      <c r="HG849" s="336" t="s">
        <v>712</v>
      </c>
      <c r="HH849" s="336" t="s">
        <v>713</v>
      </c>
      <c r="HI849" s="336" t="s">
        <v>714</v>
      </c>
      <c r="HJ849" s="336" t="s">
        <v>715</v>
      </c>
      <c r="HK849" s="336" t="s">
        <v>716</v>
      </c>
      <c r="HL849" s="336" t="s">
        <v>717</v>
      </c>
      <c r="HM849" s="336" t="s">
        <v>718</v>
      </c>
      <c r="HN849" s="336" t="s">
        <v>719</v>
      </c>
      <c r="HO849" s="336" t="s">
        <v>720</v>
      </c>
      <c r="HP849" s="336" t="s">
        <v>721</v>
      </c>
      <c r="HQ849" s="336" t="s">
        <v>722</v>
      </c>
      <c r="HR849" s="336" t="s">
        <v>723</v>
      </c>
      <c r="HS849" s="336" t="s">
        <v>724</v>
      </c>
      <c r="HT849" s="336" t="s">
        <v>725</v>
      </c>
      <c r="HU849" s="336" t="s">
        <v>726</v>
      </c>
      <c r="HV849" s="336" t="s">
        <v>727</v>
      </c>
      <c r="HW849" s="336" t="s">
        <v>728</v>
      </c>
      <c r="HX849" s="336" t="s">
        <v>729</v>
      </c>
      <c r="HY849" s="336" t="s">
        <v>730</v>
      </c>
      <c r="HZ849" s="336" t="s">
        <v>731</v>
      </c>
      <c r="IA849" s="336" t="s">
        <v>732</v>
      </c>
      <c r="IB849" s="336" t="s">
        <v>733</v>
      </c>
      <c r="IC849" s="336" t="s">
        <v>734</v>
      </c>
      <c r="ID849" s="336" t="s">
        <v>735</v>
      </c>
      <c r="IE849" s="336" t="s">
        <v>736</v>
      </c>
      <c r="IF849" s="336" t="s">
        <v>737</v>
      </c>
      <c r="IG849" s="336" t="s">
        <v>738</v>
      </c>
      <c r="IH849" s="336" t="s">
        <v>739</v>
      </c>
      <c r="II849" s="336" t="s">
        <v>740</v>
      </c>
      <c r="IJ849" s="336" t="s">
        <v>741</v>
      </c>
      <c r="IK849" s="336" t="s">
        <v>742</v>
      </c>
    </row>
    <row r="850" spans="2:245" hidden="1">
      <c r="B850" s="519" t="s">
        <v>1058</v>
      </c>
      <c r="C850" s="519"/>
      <c r="D850" s="519"/>
      <c r="E850" s="519"/>
      <c r="F850" s="519">
        <v>2</v>
      </c>
      <c r="G850" s="519"/>
      <c r="H850" s="519">
        <v>23</v>
      </c>
      <c r="I850" s="519">
        <v>8</v>
      </c>
      <c r="J850" s="519" t="str">
        <f t="shared" si="42"/>
        <v>SDN10022308</v>
      </c>
      <c r="K850" s="519">
        <v>772</v>
      </c>
      <c r="M850" s="337" t="s">
        <v>631</v>
      </c>
      <c r="N850" s="519" t="s">
        <v>1058</v>
      </c>
      <c r="O850" s="519" t="s">
        <v>1059</v>
      </c>
      <c r="P850" s="520">
        <v>0</v>
      </c>
      <c r="Q850" s="521" t="str">
        <f t="shared" si="43"/>
        <v>SDN100100</v>
      </c>
      <c r="R850" s="519">
        <v>1017.6</v>
      </c>
      <c r="S850" s="519">
        <v>2035.2</v>
      </c>
      <c r="T850" s="519">
        <v>3052.8</v>
      </c>
      <c r="U850" s="519">
        <v>4070.4</v>
      </c>
      <c r="V850" s="519">
        <v>5088</v>
      </c>
      <c r="W850" s="519">
        <v>5902.1</v>
      </c>
      <c r="X850" s="519">
        <v>6716.2</v>
      </c>
      <c r="Y850" s="519">
        <v>7530.2</v>
      </c>
      <c r="Z850" s="519">
        <v>8344.2999999999993</v>
      </c>
      <c r="AA850" s="519">
        <v>9158.4</v>
      </c>
      <c r="AB850" s="519">
        <v>9158.4</v>
      </c>
      <c r="AC850" s="519">
        <v>9158.4</v>
      </c>
      <c r="AD850" s="519">
        <v>9158.4</v>
      </c>
      <c r="AE850" s="519">
        <v>9158.4</v>
      </c>
      <c r="AF850" s="519">
        <v>9158.4</v>
      </c>
      <c r="AG850" s="519">
        <v>9158.4</v>
      </c>
      <c r="AH850" s="519">
        <v>9158.4</v>
      </c>
      <c r="AI850" s="519">
        <v>9158.4</v>
      </c>
      <c r="AJ850" s="519">
        <v>9158.4</v>
      </c>
      <c r="AK850" s="519">
        <v>9158.4</v>
      </c>
      <c r="AL850" s="519">
        <v>9158.4</v>
      </c>
      <c r="AM850" s="519">
        <v>9158.4</v>
      </c>
      <c r="AN850" s="519">
        <v>9158.4</v>
      </c>
      <c r="AO850" s="519">
        <v>9158.4</v>
      </c>
      <c r="AP850" s="519">
        <v>9158.4</v>
      </c>
      <c r="AQ850" s="519">
        <v>0</v>
      </c>
      <c r="AR850" s="519">
        <v>0</v>
      </c>
      <c r="AS850" s="519">
        <v>0</v>
      </c>
      <c r="AT850" s="519">
        <v>0</v>
      </c>
      <c r="AU850" s="519">
        <v>0</v>
      </c>
      <c r="AV850" s="519">
        <v>0</v>
      </c>
      <c r="AW850" s="519">
        <v>0</v>
      </c>
      <c r="AX850" s="519">
        <v>0</v>
      </c>
      <c r="AY850" s="519">
        <v>0</v>
      </c>
      <c r="AZ850" s="519">
        <v>0</v>
      </c>
      <c r="BA850" s="519">
        <v>0</v>
      </c>
      <c r="BB850" s="519">
        <v>0</v>
      </c>
      <c r="BC850" s="519">
        <v>0</v>
      </c>
      <c r="BD850" s="519">
        <v>0</v>
      </c>
      <c r="BE850" s="519">
        <v>0</v>
      </c>
      <c r="BF850" s="519">
        <v>0</v>
      </c>
      <c r="BG850" s="519">
        <v>0</v>
      </c>
      <c r="BH850" s="519">
        <v>0</v>
      </c>
      <c r="BI850" s="519">
        <v>0</v>
      </c>
      <c r="BJ850" s="519">
        <v>0</v>
      </c>
      <c r="BK850" s="519">
        <v>0</v>
      </c>
      <c r="BL850" s="519">
        <v>0</v>
      </c>
      <c r="BM850" s="519">
        <v>0</v>
      </c>
      <c r="BN850" s="519">
        <v>0</v>
      </c>
      <c r="BO850" s="519">
        <v>0</v>
      </c>
      <c r="BP850" s="519">
        <v>0</v>
      </c>
      <c r="BQ850" s="519">
        <v>0</v>
      </c>
      <c r="BR850" s="519">
        <v>0</v>
      </c>
      <c r="BS850" s="519">
        <v>0</v>
      </c>
      <c r="BT850" s="519">
        <v>0</v>
      </c>
      <c r="BU850" s="519">
        <v>0</v>
      </c>
      <c r="BV850" s="519">
        <v>0</v>
      </c>
      <c r="BW850" s="519">
        <v>0</v>
      </c>
      <c r="BX850" s="519">
        <v>0</v>
      </c>
      <c r="BY850" s="519">
        <v>0</v>
      </c>
      <c r="BZ850" s="519">
        <v>0</v>
      </c>
      <c r="CA850" s="519">
        <v>0</v>
      </c>
      <c r="CB850" s="519">
        <v>0</v>
      </c>
      <c r="CC850" s="519">
        <v>0</v>
      </c>
      <c r="CD850" s="519">
        <v>0</v>
      </c>
      <c r="CE850" s="519">
        <v>0</v>
      </c>
      <c r="CF850" s="519">
        <v>0</v>
      </c>
      <c r="CG850" s="519">
        <v>0</v>
      </c>
      <c r="CH850" s="519">
        <v>0</v>
      </c>
      <c r="CI850" s="519">
        <v>0</v>
      </c>
      <c r="CJ850" s="519">
        <v>0</v>
      </c>
      <c r="CK850" s="519">
        <v>0</v>
      </c>
      <c r="CL850" s="519">
        <v>0</v>
      </c>
      <c r="CM850" s="519">
        <v>0</v>
      </c>
      <c r="CN850" s="519">
        <v>0</v>
      </c>
      <c r="CO850" s="519">
        <v>0</v>
      </c>
      <c r="CP850" s="519">
        <v>0</v>
      </c>
      <c r="CQ850" s="519">
        <v>0</v>
      </c>
      <c r="CR850" s="519">
        <v>0</v>
      </c>
      <c r="CS850" s="519">
        <v>0</v>
      </c>
      <c r="CT850" s="519">
        <v>0</v>
      </c>
      <c r="CU850" s="519">
        <v>0</v>
      </c>
      <c r="CV850" s="519">
        <v>0</v>
      </c>
      <c r="CW850" s="519">
        <v>0</v>
      </c>
      <c r="CX850" s="519">
        <v>0</v>
      </c>
      <c r="CY850" s="519">
        <v>0</v>
      </c>
      <c r="CZ850" s="519">
        <v>0</v>
      </c>
      <c r="DA850" s="519">
        <v>0</v>
      </c>
      <c r="DB850" s="519">
        <v>0</v>
      </c>
      <c r="DC850" s="519">
        <v>0</v>
      </c>
      <c r="DD850" s="519">
        <v>0</v>
      </c>
      <c r="DE850" s="519">
        <v>0</v>
      </c>
      <c r="DF850" s="519">
        <v>0</v>
      </c>
      <c r="DG850" s="519">
        <v>0</v>
      </c>
      <c r="DH850" s="519">
        <v>0</v>
      </c>
      <c r="DI850" s="519">
        <v>0</v>
      </c>
      <c r="DJ850" s="519">
        <v>0</v>
      </c>
      <c r="DK850" s="519">
        <v>0</v>
      </c>
      <c r="DL850" s="519">
        <v>0</v>
      </c>
      <c r="DM850" s="519">
        <v>0</v>
      </c>
      <c r="DN850" s="519">
        <v>0</v>
      </c>
      <c r="DO850" s="519">
        <v>0</v>
      </c>
      <c r="DP850" s="519">
        <v>0</v>
      </c>
      <c r="DQ850" s="519">
        <v>0</v>
      </c>
      <c r="DR850" s="519">
        <v>0</v>
      </c>
      <c r="DS850" s="519">
        <v>0</v>
      </c>
      <c r="DT850" s="519">
        <v>0</v>
      </c>
      <c r="DU850" s="519">
        <v>0</v>
      </c>
      <c r="DV850" s="519">
        <v>0</v>
      </c>
      <c r="DW850" s="519">
        <v>0</v>
      </c>
      <c r="DX850" s="519">
        <v>0</v>
      </c>
      <c r="DZ850" s="337" t="s">
        <v>631</v>
      </c>
      <c r="EA850" s="519" t="s">
        <v>1058</v>
      </c>
      <c r="EB850" s="519" t="s">
        <v>1059</v>
      </c>
      <c r="EC850" s="520">
        <v>0</v>
      </c>
      <c r="ED850" s="183" t="str">
        <f t="shared" si="44"/>
        <v>SDN100100</v>
      </c>
      <c r="EE850" s="519">
        <v>1017.6</v>
      </c>
      <c r="EF850" s="519">
        <v>10000</v>
      </c>
      <c r="EG850" s="519">
        <v>10000</v>
      </c>
      <c r="EH850" s="519">
        <v>10000</v>
      </c>
      <c r="EI850" s="519">
        <v>10000</v>
      </c>
      <c r="EJ850" s="519">
        <v>10000</v>
      </c>
      <c r="EK850" s="519">
        <v>10000</v>
      </c>
      <c r="EL850" s="519">
        <v>10000</v>
      </c>
      <c r="EM850" s="519">
        <v>10000</v>
      </c>
      <c r="EN850" s="519">
        <v>10000</v>
      </c>
      <c r="EO850" s="519">
        <v>10000</v>
      </c>
      <c r="EP850" s="519">
        <v>10000</v>
      </c>
      <c r="EQ850" s="519">
        <v>10000</v>
      </c>
      <c r="ER850" s="519">
        <v>10000</v>
      </c>
      <c r="ES850" s="519">
        <v>10000</v>
      </c>
      <c r="ET850" s="519">
        <v>10000</v>
      </c>
      <c r="EU850" s="519">
        <v>10000</v>
      </c>
      <c r="EV850" s="519">
        <v>10000</v>
      </c>
      <c r="EW850" s="519">
        <v>10000</v>
      </c>
      <c r="EX850" s="519">
        <v>10000</v>
      </c>
      <c r="EY850" s="519">
        <v>10000</v>
      </c>
      <c r="EZ850" s="519">
        <v>10000</v>
      </c>
      <c r="FA850" s="519">
        <v>10000</v>
      </c>
      <c r="FB850" s="519">
        <v>10000</v>
      </c>
      <c r="FC850" s="519">
        <v>10000</v>
      </c>
      <c r="FD850" s="519">
        <v>0</v>
      </c>
      <c r="FE850" s="519">
        <v>0</v>
      </c>
      <c r="FF850" s="519">
        <v>0</v>
      </c>
      <c r="FG850" s="519">
        <v>0</v>
      </c>
      <c r="FH850" s="519">
        <v>0</v>
      </c>
      <c r="FI850" s="519">
        <v>0</v>
      </c>
      <c r="FJ850" s="519">
        <v>0</v>
      </c>
      <c r="FK850" s="519">
        <v>0</v>
      </c>
      <c r="FL850" s="519">
        <v>0</v>
      </c>
      <c r="FM850" s="519">
        <v>0</v>
      </c>
      <c r="FN850" s="519">
        <v>0</v>
      </c>
      <c r="FO850" s="519">
        <v>0</v>
      </c>
      <c r="FP850" s="519">
        <v>0</v>
      </c>
      <c r="FQ850" s="519">
        <v>0</v>
      </c>
      <c r="FR850" s="519">
        <v>0</v>
      </c>
      <c r="FS850" s="519">
        <v>0</v>
      </c>
      <c r="FT850" s="519">
        <v>0</v>
      </c>
      <c r="FU850" s="519">
        <v>0</v>
      </c>
      <c r="FV850" s="519">
        <v>0</v>
      </c>
      <c r="FW850" s="519">
        <v>0</v>
      </c>
      <c r="FX850" s="519">
        <v>0</v>
      </c>
      <c r="FY850" s="519">
        <v>0</v>
      </c>
      <c r="FZ850" s="519">
        <v>0</v>
      </c>
      <c r="GA850" s="519">
        <v>0</v>
      </c>
      <c r="GB850" s="519">
        <v>0</v>
      </c>
      <c r="GC850" s="519">
        <v>0</v>
      </c>
      <c r="GD850" s="519">
        <v>0</v>
      </c>
      <c r="GE850" s="519">
        <v>0</v>
      </c>
      <c r="GF850" s="519">
        <v>0</v>
      </c>
      <c r="GG850" s="519">
        <v>0</v>
      </c>
      <c r="GH850" s="519">
        <v>0</v>
      </c>
      <c r="GI850" s="519">
        <v>0</v>
      </c>
      <c r="GJ850" s="519">
        <v>0</v>
      </c>
      <c r="GK850" s="519">
        <v>0</v>
      </c>
      <c r="GL850" s="519">
        <v>0</v>
      </c>
      <c r="GM850" s="519">
        <v>0</v>
      </c>
      <c r="GN850" s="519">
        <v>0</v>
      </c>
      <c r="GO850" s="519">
        <v>0</v>
      </c>
      <c r="GP850" s="519">
        <v>0</v>
      </c>
      <c r="GQ850" s="519">
        <v>0</v>
      </c>
      <c r="GR850" s="519">
        <v>0</v>
      </c>
      <c r="GS850" s="519">
        <v>0</v>
      </c>
      <c r="GT850" s="519">
        <v>0</v>
      </c>
      <c r="GU850" s="519">
        <v>0</v>
      </c>
      <c r="GV850" s="519">
        <v>0</v>
      </c>
      <c r="GW850" s="519">
        <v>0</v>
      </c>
      <c r="GX850" s="519">
        <v>0</v>
      </c>
      <c r="GY850" s="519">
        <v>0</v>
      </c>
      <c r="GZ850" s="519">
        <v>0</v>
      </c>
      <c r="HA850" s="519">
        <v>0</v>
      </c>
      <c r="HB850" s="519">
        <v>0</v>
      </c>
      <c r="HC850" s="519">
        <v>0</v>
      </c>
      <c r="HD850" s="519">
        <v>0</v>
      </c>
      <c r="HE850" s="519">
        <v>0</v>
      </c>
      <c r="HF850" s="519">
        <v>0</v>
      </c>
      <c r="HG850" s="519">
        <v>0</v>
      </c>
      <c r="HH850" s="519">
        <v>0</v>
      </c>
      <c r="HI850" s="519">
        <v>0</v>
      </c>
      <c r="HJ850" s="519">
        <v>0</v>
      </c>
      <c r="HK850" s="519">
        <v>0</v>
      </c>
      <c r="HL850" s="519">
        <v>0</v>
      </c>
      <c r="HM850" s="519">
        <v>0</v>
      </c>
      <c r="HN850" s="519">
        <v>0</v>
      </c>
      <c r="HO850" s="519">
        <v>0</v>
      </c>
      <c r="HP850" s="519">
        <v>0</v>
      </c>
      <c r="HQ850" s="519">
        <v>0</v>
      </c>
      <c r="HR850" s="519">
        <v>0</v>
      </c>
      <c r="HS850" s="519">
        <v>0</v>
      </c>
      <c r="HT850" s="519">
        <v>0</v>
      </c>
      <c r="HU850" s="519">
        <v>0</v>
      </c>
      <c r="HV850" s="519">
        <v>0</v>
      </c>
      <c r="HW850" s="519">
        <v>0</v>
      </c>
      <c r="HX850" s="519">
        <v>0</v>
      </c>
      <c r="HY850" s="519">
        <v>0</v>
      </c>
      <c r="HZ850" s="519">
        <v>0</v>
      </c>
      <c r="IA850" s="519">
        <v>0</v>
      </c>
      <c r="IB850" s="519">
        <v>0</v>
      </c>
      <c r="IC850" s="519">
        <v>0</v>
      </c>
      <c r="ID850" s="519">
        <v>0</v>
      </c>
      <c r="IE850" s="519">
        <v>0</v>
      </c>
      <c r="IF850" s="519">
        <v>0</v>
      </c>
      <c r="IG850" s="519">
        <v>0</v>
      </c>
      <c r="IH850" s="519">
        <v>0</v>
      </c>
      <c r="II850" s="519">
        <v>0</v>
      </c>
      <c r="IJ850" s="519">
        <v>0</v>
      </c>
      <c r="IK850" s="519">
        <v>0</v>
      </c>
    </row>
    <row r="851" spans="2:245" hidden="1">
      <c r="B851" s="519" t="s">
        <v>1058</v>
      </c>
      <c r="C851" s="519"/>
      <c r="D851" s="519"/>
      <c r="E851" s="519"/>
      <c r="F851" s="519">
        <v>2</v>
      </c>
      <c r="G851" s="519"/>
      <c r="H851" s="519">
        <v>23</v>
      </c>
      <c r="I851" s="519">
        <v>9</v>
      </c>
      <c r="J851" s="519" t="str">
        <f t="shared" si="42"/>
        <v>SDN10022309</v>
      </c>
      <c r="K851" s="519">
        <v>772</v>
      </c>
      <c r="M851" s="337" t="s">
        <v>631</v>
      </c>
      <c r="N851" s="519" t="s">
        <v>1058</v>
      </c>
      <c r="O851" s="519" t="s">
        <v>1059</v>
      </c>
      <c r="P851" s="519">
        <v>1</v>
      </c>
      <c r="Q851" s="521" t="str">
        <f t="shared" si="43"/>
        <v>SDN100101</v>
      </c>
      <c r="R851" s="519">
        <v>1017.6</v>
      </c>
      <c r="S851" s="519">
        <v>2035.2</v>
      </c>
      <c r="T851" s="519">
        <v>3052.8</v>
      </c>
      <c r="U851" s="519">
        <v>4070.4</v>
      </c>
      <c r="V851" s="519">
        <v>5088</v>
      </c>
      <c r="W851" s="519">
        <v>5902.1</v>
      </c>
      <c r="X851" s="519">
        <v>6716.2</v>
      </c>
      <c r="Y851" s="519">
        <v>7530.2</v>
      </c>
      <c r="Z851" s="519">
        <v>8344.2999999999993</v>
      </c>
      <c r="AA851" s="519">
        <v>9158.4</v>
      </c>
      <c r="AB851" s="519">
        <v>9158.4</v>
      </c>
      <c r="AC851" s="519">
        <v>9158.4</v>
      </c>
      <c r="AD851" s="519">
        <v>9158.4</v>
      </c>
      <c r="AE851" s="519">
        <v>9158.4</v>
      </c>
      <c r="AF851" s="519">
        <v>9158.4</v>
      </c>
      <c r="AG851" s="519">
        <v>9158.4</v>
      </c>
      <c r="AH851" s="519">
        <v>9158.4</v>
      </c>
      <c r="AI851" s="519">
        <v>9158.4</v>
      </c>
      <c r="AJ851" s="519">
        <v>9158.4</v>
      </c>
      <c r="AK851" s="519">
        <v>9158.4</v>
      </c>
      <c r="AL851" s="519">
        <v>9158.4</v>
      </c>
      <c r="AM851" s="519">
        <v>9158.4</v>
      </c>
      <c r="AN851" s="519">
        <v>9158.4</v>
      </c>
      <c r="AO851" s="519">
        <v>9158.4</v>
      </c>
      <c r="AP851" s="519">
        <v>9158.4</v>
      </c>
      <c r="AQ851" s="519">
        <v>0</v>
      </c>
      <c r="AR851" s="519">
        <v>0</v>
      </c>
      <c r="AS851" s="519">
        <v>0</v>
      </c>
      <c r="AT851" s="519">
        <v>0</v>
      </c>
      <c r="AU851" s="519">
        <v>0</v>
      </c>
      <c r="AV851" s="519">
        <v>0</v>
      </c>
      <c r="AW851" s="519">
        <v>0</v>
      </c>
      <c r="AX851" s="519">
        <v>0</v>
      </c>
      <c r="AY851" s="519">
        <v>0</v>
      </c>
      <c r="AZ851" s="519">
        <v>0</v>
      </c>
      <c r="BA851" s="519">
        <v>0</v>
      </c>
      <c r="BB851" s="519">
        <v>0</v>
      </c>
      <c r="BC851" s="519">
        <v>0</v>
      </c>
      <c r="BD851" s="519">
        <v>0</v>
      </c>
      <c r="BE851" s="519">
        <v>0</v>
      </c>
      <c r="BF851" s="519">
        <v>0</v>
      </c>
      <c r="BG851" s="519">
        <v>0</v>
      </c>
      <c r="BH851" s="519">
        <v>0</v>
      </c>
      <c r="BI851" s="519">
        <v>0</v>
      </c>
      <c r="BJ851" s="519">
        <v>0</v>
      </c>
      <c r="BK851" s="519">
        <v>0</v>
      </c>
      <c r="BL851" s="519">
        <v>0</v>
      </c>
      <c r="BM851" s="519">
        <v>0</v>
      </c>
      <c r="BN851" s="519">
        <v>0</v>
      </c>
      <c r="BO851" s="519">
        <v>0</v>
      </c>
      <c r="BP851" s="519">
        <v>0</v>
      </c>
      <c r="BQ851" s="519">
        <v>0</v>
      </c>
      <c r="BR851" s="519">
        <v>0</v>
      </c>
      <c r="BS851" s="519">
        <v>0</v>
      </c>
      <c r="BT851" s="519">
        <v>0</v>
      </c>
      <c r="BU851" s="519">
        <v>0</v>
      </c>
      <c r="BV851" s="519">
        <v>0</v>
      </c>
      <c r="BW851" s="519">
        <v>0</v>
      </c>
      <c r="BX851" s="519">
        <v>0</v>
      </c>
      <c r="BY851" s="519">
        <v>0</v>
      </c>
      <c r="BZ851" s="519">
        <v>0</v>
      </c>
      <c r="CA851" s="519">
        <v>0</v>
      </c>
      <c r="CB851" s="519">
        <v>0</v>
      </c>
      <c r="CC851" s="519">
        <v>0</v>
      </c>
      <c r="CD851" s="519">
        <v>0</v>
      </c>
      <c r="CE851" s="519">
        <v>0</v>
      </c>
      <c r="CF851" s="519">
        <v>0</v>
      </c>
      <c r="CG851" s="519">
        <v>0</v>
      </c>
      <c r="CH851" s="519">
        <v>0</v>
      </c>
      <c r="CI851" s="519">
        <v>0</v>
      </c>
      <c r="CJ851" s="519">
        <v>0</v>
      </c>
      <c r="CK851" s="519">
        <v>0</v>
      </c>
      <c r="CL851" s="519">
        <v>0</v>
      </c>
      <c r="CM851" s="519">
        <v>0</v>
      </c>
      <c r="CN851" s="519">
        <v>0</v>
      </c>
      <c r="CO851" s="519">
        <v>0</v>
      </c>
      <c r="CP851" s="519">
        <v>0</v>
      </c>
      <c r="CQ851" s="519">
        <v>0</v>
      </c>
      <c r="CR851" s="519">
        <v>0</v>
      </c>
      <c r="CS851" s="519">
        <v>0</v>
      </c>
      <c r="CT851" s="519">
        <v>0</v>
      </c>
      <c r="CU851" s="519">
        <v>0</v>
      </c>
      <c r="CV851" s="519">
        <v>0</v>
      </c>
      <c r="CW851" s="519">
        <v>0</v>
      </c>
      <c r="CX851" s="519">
        <v>0</v>
      </c>
      <c r="CY851" s="519">
        <v>0</v>
      </c>
      <c r="CZ851" s="519">
        <v>0</v>
      </c>
      <c r="DA851" s="519">
        <v>0</v>
      </c>
      <c r="DB851" s="519">
        <v>0</v>
      </c>
      <c r="DC851" s="519">
        <v>0</v>
      </c>
      <c r="DD851" s="519">
        <v>0</v>
      </c>
      <c r="DE851" s="519">
        <v>0</v>
      </c>
      <c r="DF851" s="519">
        <v>0</v>
      </c>
      <c r="DG851" s="519">
        <v>0</v>
      </c>
      <c r="DH851" s="519">
        <v>0</v>
      </c>
      <c r="DI851" s="519">
        <v>0</v>
      </c>
      <c r="DJ851" s="519">
        <v>0</v>
      </c>
      <c r="DK851" s="519">
        <v>0</v>
      </c>
      <c r="DL851" s="519">
        <v>0</v>
      </c>
      <c r="DM851" s="519">
        <v>0</v>
      </c>
      <c r="DN851" s="519">
        <v>0</v>
      </c>
      <c r="DO851" s="519">
        <v>0</v>
      </c>
      <c r="DP851" s="519">
        <v>0</v>
      </c>
      <c r="DQ851" s="519">
        <v>0</v>
      </c>
      <c r="DR851" s="519">
        <v>0</v>
      </c>
      <c r="DS851" s="519">
        <v>0</v>
      </c>
      <c r="DT851" s="519">
        <v>0</v>
      </c>
      <c r="DU851" s="519">
        <v>0</v>
      </c>
      <c r="DV851" s="519">
        <v>0</v>
      </c>
      <c r="DW851" s="519">
        <v>0</v>
      </c>
      <c r="DX851" s="519">
        <v>0</v>
      </c>
      <c r="DZ851" s="337" t="s">
        <v>631</v>
      </c>
      <c r="EA851" s="519" t="s">
        <v>1058</v>
      </c>
      <c r="EB851" s="519" t="s">
        <v>1059</v>
      </c>
      <c r="EC851" s="519">
        <v>1</v>
      </c>
      <c r="ED851" s="183" t="str">
        <f t="shared" si="44"/>
        <v>SDN100101</v>
      </c>
      <c r="EE851" s="519">
        <v>1017.6</v>
      </c>
      <c r="EF851" s="519">
        <v>10000</v>
      </c>
      <c r="EG851" s="519">
        <v>10000</v>
      </c>
      <c r="EH851" s="519">
        <v>10000</v>
      </c>
      <c r="EI851" s="519">
        <v>10000</v>
      </c>
      <c r="EJ851" s="519">
        <v>10000</v>
      </c>
      <c r="EK851" s="519">
        <v>10000</v>
      </c>
      <c r="EL851" s="519">
        <v>10000</v>
      </c>
      <c r="EM851" s="519">
        <v>10000</v>
      </c>
      <c r="EN851" s="519">
        <v>10000</v>
      </c>
      <c r="EO851" s="519">
        <v>10000</v>
      </c>
      <c r="EP851" s="519">
        <v>10000</v>
      </c>
      <c r="EQ851" s="519">
        <v>10000</v>
      </c>
      <c r="ER851" s="519">
        <v>10000</v>
      </c>
      <c r="ES851" s="519">
        <v>10000</v>
      </c>
      <c r="ET851" s="519">
        <v>10000</v>
      </c>
      <c r="EU851" s="519">
        <v>10000</v>
      </c>
      <c r="EV851" s="519">
        <v>10000</v>
      </c>
      <c r="EW851" s="519">
        <v>10000</v>
      </c>
      <c r="EX851" s="519">
        <v>10000</v>
      </c>
      <c r="EY851" s="519">
        <v>10000</v>
      </c>
      <c r="EZ851" s="519">
        <v>10000</v>
      </c>
      <c r="FA851" s="519">
        <v>10000</v>
      </c>
      <c r="FB851" s="519">
        <v>10000</v>
      </c>
      <c r="FC851" s="519">
        <v>10000</v>
      </c>
      <c r="FD851" s="519">
        <v>0</v>
      </c>
      <c r="FE851" s="519">
        <v>0</v>
      </c>
      <c r="FF851" s="519">
        <v>0</v>
      </c>
      <c r="FG851" s="519">
        <v>0</v>
      </c>
      <c r="FH851" s="519">
        <v>0</v>
      </c>
      <c r="FI851" s="519">
        <v>0</v>
      </c>
      <c r="FJ851" s="519">
        <v>0</v>
      </c>
      <c r="FK851" s="519">
        <v>0</v>
      </c>
      <c r="FL851" s="519">
        <v>0</v>
      </c>
      <c r="FM851" s="519">
        <v>0</v>
      </c>
      <c r="FN851" s="519">
        <v>0</v>
      </c>
      <c r="FO851" s="519">
        <v>0</v>
      </c>
      <c r="FP851" s="519">
        <v>0</v>
      </c>
      <c r="FQ851" s="519">
        <v>0</v>
      </c>
      <c r="FR851" s="519">
        <v>0</v>
      </c>
      <c r="FS851" s="519">
        <v>0</v>
      </c>
      <c r="FT851" s="519">
        <v>0</v>
      </c>
      <c r="FU851" s="519">
        <v>0</v>
      </c>
      <c r="FV851" s="519">
        <v>0</v>
      </c>
      <c r="FW851" s="519">
        <v>0</v>
      </c>
      <c r="FX851" s="519">
        <v>0</v>
      </c>
      <c r="FY851" s="519">
        <v>0</v>
      </c>
      <c r="FZ851" s="519">
        <v>0</v>
      </c>
      <c r="GA851" s="519">
        <v>0</v>
      </c>
      <c r="GB851" s="519">
        <v>0</v>
      </c>
      <c r="GC851" s="519">
        <v>0</v>
      </c>
      <c r="GD851" s="519">
        <v>0</v>
      </c>
      <c r="GE851" s="519">
        <v>0</v>
      </c>
      <c r="GF851" s="519">
        <v>0</v>
      </c>
      <c r="GG851" s="519">
        <v>0</v>
      </c>
      <c r="GH851" s="519">
        <v>0</v>
      </c>
      <c r="GI851" s="519">
        <v>0</v>
      </c>
      <c r="GJ851" s="519">
        <v>0</v>
      </c>
      <c r="GK851" s="519">
        <v>0</v>
      </c>
      <c r="GL851" s="519">
        <v>0</v>
      </c>
      <c r="GM851" s="519">
        <v>0</v>
      </c>
      <c r="GN851" s="519">
        <v>0</v>
      </c>
      <c r="GO851" s="519">
        <v>0</v>
      </c>
      <c r="GP851" s="519">
        <v>0</v>
      </c>
      <c r="GQ851" s="519">
        <v>0</v>
      </c>
      <c r="GR851" s="519">
        <v>0</v>
      </c>
      <c r="GS851" s="519">
        <v>0</v>
      </c>
      <c r="GT851" s="519">
        <v>0</v>
      </c>
      <c r="GU851" s="519">
        <v>0</v>
      </c>
      <c r="GV851" s="519">
        <v>0</v>
      </c>
      <c r="GW851" s="519">
        <v>0</v>
      </c>
      <c r="GX851" s="519">
        <v>0</v>
      </c>
      <c r="GY851" s="519">
        <v>0</v>
      </c>
      <c r="GZ851" s="519">
        <v>0</v>
      </c>
      <c r="HA851" s="519">
        <v>0</v>
      </c>
      <c r="HB851" s="519">
        <v>0</v>
      </c>
      <c r="HC851" s="519">
        <v>0</v>
      </c>
      <c r="HD851" s="519">
        <v>0</v>
      </c>
      <c r="HE851" s="519">
        <v>0</v>
      </c>
      <c r="HF851" s="519">
        <v>0</v>
      </c>
      <c r="HG851" s="519">
        <v>0</v>
      </c>
      <c r="HH851" s="519">
        <v>0</v>
      </c>
      <c r="HI851" s="519">
        <v>0</v>
      </c>
      <c r="HJ851" s="519">
        <v>0</v>
      </c>
      <c r="HK851" s="519">
        <v>0</v>
      </c>
      <c r="HL851" s="519">
        <v>0</v>
      </c>
      <c r="HM851" s="519">
        <v>0</v>
      </c>
      <c r="HN851" s="519">
        <v>0</v>
      </c>
      <c r="HO851" s="519">
        <v>0</v>
      </c>
      <c r="HP851" s="519">
        <v>0</v>
      </c>
      <c r="HQ851" s="519">
        <v>0</v>
      </c>
      <c r="HR851" s="519">
        <v>0</v>
      </c>
      <c r="HS851" s="519">
        <v>0</v>
      </c>
      <c r="HT851" s="519">
        <v>0</v>
      </c>
      <c r="HU851" s="519">
        <v>0</v>
      </c>
      <c r="HV851" s="519">
        <v>0</v>
      </c>
      <c r="HW851" s="519">
        <v>0</v>
      </c>
      <c r="HX851" s="519">
        <v>0</v>
      </c>
      <c r="HY851" s="519">
        <v>0</v>
      </c>
      <c r="HZ851" s="519">
        <v>0</v>
      </c>
      <c r="IA851" s="519">
        <v>0</v>
      </c>
      <c r="IB851" s="519">
        <v>0</v>
      </c>
      <c r="IC851" s="519">
        <v>0</v>
      </c>
      <c r="ID851" s="519">
        <v>0</v>
      </c>
      <c r="IE851" s="519">
        <v>0</v>
      </c>
      <c r="IF851" s="519">
        <v>0</v>
      </c>
      <c r="IG851" s="519">
        <v>0</v>
      </c>
      <c r="IH851" s="519">
        <v>0</v>
      </c>
      <c r="II851" s="519">
        <v>0</v>
      </c>
      <c r="IJ851" s="519">
        <v>0</v>
      </c>
      <c r="IK851" s="519">
        <v>0</v>
      </c>
    </row>
    <row r="852" spans="2:245" hidden="1">
      <c r="B852" s="519" t="s">
        <v>1058</v>
      </c>
      <c r="C852" s="519"/>
      <c r="D852" s="519"/>
      <c r="E852" s="519"/>
      <c r="F852" s="519">
        <v>2</v>
      </c>
      <c r="G852" s="519"/>
      <c r="H852" s="519">
        <v>23</v>
      </c>
      <c r="I852" s="519">
        <v>10</v>
      </c>
      <c r="J852" s="519" t="str">
        <f t="shared" si="42"/>
        <v>SDN10022310</v>
      </c>
      <c r="K852" s="519">
        <v>772</v>
      </c>
      <c r="M852" s="337" t="s">
        <v>631</v>
      </c>
      <c r="N852" s="519" t="s">
        <v>1058</v>
      </c>
      <c r="O852" s="519" t="s">
        <v>1059</v>
      </c>
      <c r="P852" s="519">
        <v>2</v>
      </c>
      <c r="Q852" s="521" t="str">
        <f t="shared" si="43"/>
        <v>SDN100102</v>
      </c>
      <c r="R852" s="519">
        <v>1017.6</v>
      </c>
      <c r="S852" s="519">
        <v>2035.2</v>
      </c>
      <c r="T852" s="519">
        <v>3052.8</v>
      </c>
      <c r="U852" s="519">
        <v>4070.4</v>
      </c>
      <c r="V852" s="519">
        <v>5088</v>
      </c>
      <c r="W852" s="519">
        <v>5902.1</v>
      </c>
      <c r="X852" s="519">
        <v>6716.2</v>
      </c>
      <c r="Y852" s="519">
        <v>7530.2</v>
      </c>
      <c r="Z852" s="519">
        <v>8344.2999999999993</v>
      </c>
      <c r="AA852" s="519">
        <v>9158.4</v>
      </c>
      <c r="AB852" s="519">
        <v>9158.4</v>
      </c>
      <c r="AC852" s="519">
        <v>9158.4</v>
      </c>
      <c r="AD852" s="519">
        <v>9158.4</v>
      </c>
      <c r="AE852" s="519">
        <v>9158.4</v>
      </c>
      <c r="AF852" s="519">
        <v>9158.4</v>
      </c>
      <c r="AG852" s="519">
        <v>9158.4</v>
      </c>
      <c r="AH852" s="519">
        <v>9158.4</v>
      </c>
      <c r="AI852" s="519">
        <v>9158.4</v>
      </c>
      <c r="AJ852" s="519">
        <v>9158.4</v>
      </c>
      <c r="AK852" s="519">
        <v>9158.4</v>
      </c>
      <c r="AL852" s="519">
        <v>9158.4</v>
      </c>
      <c r="AM852" s="519">
        <v>9158.4</v>
      </c>
      <c r="AN852" s="519">
        <v>9158.4</v>
      </c>
      <c r="AO852" s="519">
        <v>9158.4</v>
      </c>
      <c r="AP852" s="519">
        <v>9158.4</v>
      </c>
      <c r="AQ852" s="519">
        <v>0</v>
      </c>
      <c r="AR852" s="519">
        <v>0</v>
      </c>
      <c r="AS852" s="519">
        <v>0</v>
      </c>
      <c r="AT852" s="519">
        <v>0</v>
      </c>
      <c r="AU852" s="519">
        <v>0</v>
      </c>
      <c r="AV852" s="519">
        <v>0</v>
      </c>
      <c r="AW852" s="519">
        <v>0</v>
      </c>
      <c r="AX852" s="519">
        <v>0</v>
      </c>
      <c r="AY852" s="519">
        <v>0</v>
      </c>
      <c r="AZ852" s="519">
        <v>0</v>
      </c>
      <c r="BA852" s="519">
        <v>0</v>
      </c>
      <c r="BB852" s="519">
        <v>0</v>
      </c>
      <c r="BC852" s="519">
        <v>0</v>
      </c>
      <c r="BD852" s="519">
        <v>0</v>
      </c>
      <c r="BE852" s="519">
        <v>0</v>
      </c>
      <c r="BF852" s="519">
        <v>0</v>
      </c>
      <c r="BG852" s="519">
        <v>0</v>
      </c>
      <c r="BH852" s="519">
        <v>0</v>
      </c>
      <c r="BI852" s="519">
        <v>0</v>
      </c>
      <c r="BJ852" s="519">
        <v>0</v>
      </c>
      <c r="BK852" s="519">
        <v>0</v>
      </c>
      <c r="BL852" s="519">
        <v>0</v>
      </c>
      <c r="BM852" s="519">
        <v>0</v>
      </c>
      <c r="BN852" s="519">
        <v>0</v>
      </c>
      <c r="BO852" s="519">
        <v>0</v>
      </c>
      <c r="BP852" s="519">
        <v>0</v>
      </c>
      <c r="BQ852" s="519">
        <v>0</v>
      </c>
      <c r="BR852" s="519">
        <v>0</v>
      </c>
      <c r="BS852" s="519">
        <v>0</v>
      </c>
      <c r="BT852" s="519">
        <v>0</v>
      </c>
      <c r="BU852" s="519">
        <v>0</v>
      </c>
      <c r="BV852" s="519">
        <v>0</v>
      </c>
      <c r="BW852" s="519">
        <v>0</v>
      </c>
      <c r="BX852" s="519">
        <v>0</v>
      </c>
      <c r="BY852" s="519">
        <v>0</v>
      </c>
      <c r="BZ852" s="519">
        <v>0</v>
      </c>
      <c r="CA852" s="519">
        <v>0</v>
      </c>
      <c r="CB852" s="519">
        <v>0</v>
      </c>
      <c r="CC852" s="519">
        <v>0</v>
      </c>
      <c r="CD852" s="519">
        <v>0</v>
      </c>
      <c r="CE852" s="519">
        <v>0</v>
      </c>
      <c r="CF852" s="519">
        <v>0</v>
      </c>
      <c r="CG852" s="519">
        <v>0</v>
      </c>
      <c r="CH852" s="519">
        <v>0</v>
      </c>
      <c r="CI852" s="519">
        <v>0</v>
      </c>
      <c r="CJ852" s="519">
        <v>0</v>
      </c>
      <c r="CK852" s="519">
        <v>0</v>
      </c>
      <c r="CL852" s="519">
        <v>0</v>
      </c>
      <c r="CM852" s="519">
        <v>0</v>
      </c>
      <c r="CN852" s="519">
        <v>0</v>
      </c>
      <c r="CO852" s="519">
        <v>0</v>
      </c>
      <c r="CP852" s="519">
        <v>0</v>
      </c>
      <c r="CQ852" s="519">
        <v>0</v>
      </c>
      <c r="CR852" s="519">
        <v>0</v>
      </c>
      <c r="CS852" s="519">
        <v>0</v>
      </c>
      <c r="CT852" s="519">
        <v>0</v>
      </c>
      <c r="CU852" s="519">
        <v>0</v>
      </c>
      <c r="CV852" s="519">
        <v>0</v>
      </c>
      <c r="CW852" s="519">
        <v>0</v>
      </c>
      <c r="CX852" s="519">
        <v>0</v>
      </c>
      <c r="CY852" s="519">
        <v>0</v>
      </c>
      <c r="CZ852" s="519">
        <v>0</v>
      </c>
      <c r="DA852" s="519">
        <v>0</v>
      </c>
      <c r="DB852" s="519">
        <v>0</v>
      </c>
      <c r="DC852" s="519">
        <v>0</v>
      </c>
      <c r="DD852" s="519">
        <v>0</v>
      </c>
      <c r="DE852" s="519">
        <v>0</v>
      </c>
      <c r="DF852" s="519">
        <v>0</v>
      </c>
      <c r="DG852" s="519">
        <v>0</v>
      </c>
      <c r="DH852" s="519">
        <v>0</v>
      </c>
      <c r="DI852" s="519">
        <v>0</v>
      </c>
      <c r="DJ852" s="519">
        <v>0</v>
      </c>
      <c r="DK852" s="519">
        <v>0</v>
      </c>
      <c r="DL852" s="519">
        <v>0</v>
      </c>
      <c r="DM852" s="519">
        <v>0</v>
      </c>
      <c r="DN852" s="519">
        <v>0</v>
      </c>
      <c r="DO852" s="519">
        <v>0</v>
      </c>
      <c r="DP852" s="519">
        <v>0</v>
      </c>
      <c r="DQ852" s="519">
        <v>0</v>
      </c>
      <c r="DR852" s="519">
        <v>0</v>
      </c>
      <c r="DS852" s="519">
        <v>0</v>
      </c>
      <c r="DT852" s="519">
        <v>0</v>
      </c>
      <c r="DU852" s="519">
        <v>0</v>
      </c>
      <c r="DV852" s="519">
        <v>0</v>
      </c>
      <c r="DW852" s="519">
        <v>0</v>
      </c>
      <c r="DX852" s="519">
        <v>0</v>
      </c>
      <c r="DZ852" s="337" t="s">
        <v>631</v>
      </c>
      <c r="EA852" s="519" t="s">
        <v>1058</v>
      </c>
      <c r="EB852" s="519" t="s">
        <v>1059</v>
      </c>
      <c r="EC852" s="519">
        <v>2</v>
      </c>
      <c r="ED852" s="183" t="str">
        <f t="shared" si="44"/>
        <v>SDN100102</v>
      </c>
      <c r="EE852" s="519">
        <v>1017.6</v>
      </c>
      <c r="EF852" s="519">
        <v>10000</v>
      </c>
      <c r="EG852" s="519">
        <v>10000</v>
      </c>
      <c r="EH852" s="519">
        <v>10000</v>
      </c>
      <c r="EI852" s="519">
        <v>10000</v>
      </c>
      <c r="EJ852" s="519">
        <v>10000</v>
      </c>
      <c r="EK852" s="519">
        <v>10000</v>
      </c>
      <c r="EL852" s="519">
        <v>10000</v>
      </c>
      <c r="EM852" s="519">
        <v>10000</v>
      </c>
      <c r="EN852" s="519">
        <v>10000</v>
      </c>
      <c r="EO852" s="519">
        <v>10000</v>
      </c>
      <c r="EP852" s="519">
        <v>10000</v>
      </c>
      <c r="EQ852" s="519">
        <v>10000</v>
      </c>
      <c r="ER852" s="519">
        <v>10000</v>
      </c>
      <c r="ES852" s="519">
        <v>10000</v>
      </c>
      <c r="ET852" s="519">
        <v>10000</v>
      </c>
      <c r="EU852" s="519">
        <v>10000</v>
      </c>
      <c r="EV852" s="519">
        <v>10000</v>
      </c>
      <c r="EW852" s="519">
        <v>10000</v>
      </c>
      <c r="EX852" s="519">
        <v>10000</v>
      </c>
      <c r="EY852" s="519">
        <v>10000</v>
      </c>
      <c r="EZ852" s="519">
        <v>10000</v>
      </c>
      <c r="FA852" s="519">
        <v>10000</v>
      </c>
      <c r="FB852" s="519">
        <v>10000</v>
      </c>
      <c r="FC852" s="519">
        <v>10000</v>
      </c>
      <c r="FD852" s="519">
        <v>0</v>
      </c>
      <c r="FE852" s="519">
        <v>0</v>
      </c>
      <c r="FF852" s="519">
        <v>0</v>
      </c>
      <c r="FG852" s="519">
        <v>0</v>
      </c>
      <c r="FH852" s="519">
        <v>0</v>
      </c>
      <c r="FI852" s="519">
        <v>0</v>
      </c>
      <c r="FJ852" s="519">
        <v>0</v>
      </c>
      <c r="FK852" s="519">
        <v>0</v>
      </c>
      <c r="FL852" s="519">
        <v>0</v>
      </c>
      <c r="FM852" s="519">
        <v>0</v>
      </c>
      <c r="FN852" s="519">
        <v>0</v>
      </c>
      <c r="FO852" s="519">
        <v>0</v>
      </c>
      <c r="FP852" s="519">
        <v>0</v>
      </c>
      <c r="FQ852" s="519">
        <v>0</v>
      </c>
      <c r="FR852" s="519">
        <v>0</v>
      </c>
      <c r="FS852" s="519">
        <v>0</v>
      </c>
      <c r="FT852" s="519">
        <v>0</v>
      </c>
      <c r="FU852" s="519">
        <v>0</v>
      </c>
      <c r="FV852" s="519">
        <v>0</v>
      </c>
      <c r="FW852" s="519">
        <v>0</v>
      </c>
      <c r="FX852" s="519">
        <v>0</v>
      </c>
      <c r="FY852" s="519">
        <v>0</v>
      </c>
      <c r="FZ852" s="519">
        <v>0</v>
      </c>
      <c r="GA852" s="519">
        <v>0</v>
      </c>
      <c r="GB852" s="519">
        <v>0</v>
      </c>
      <c r="GC852" s="519">
        <v>0</v>
      </c>
      <c r="GD852" s="519">
        <v>0</v>
      </c>
      <c r="GE852" s="519">
        <v>0</v>
      </c>
      <c r="GF852" s="519">
        <v>0</v>
      </c>
      <c r="GG852" s="519">
        <v>0</v>
      </c>
      <c r="GH852" s="519">
        <v>0</v>
      </c>
      <c r="GI852" s="519">
        <v>0</v>
      </c>
      <c r="GJ852" s="519">
        <v>0</v>
      </c>
      <c r="GK852" s="519">
        <v>0</v>
      </c>
      <c r="GL852" s="519">
        <v>0</v>
      </c>
      <c r="GM852" s="519">
        <v>0</v>
      </c>
      <c r="GN852" s="519">
        <v>0</v>
      </c>
      <c r="GO852" s="519">
        <v>0</v>
      </c>
      <c r="GP852" s="519">
        <v>0</v>
      </c>
      <c r="GQ852" s="519">
        <v>0</v>
      </c>
      <c r="GR852" s="519">
        <v>0</v>
      </c>
      <c r="GS852" s="519">
        <v>0</v>
      </c>
      <c r="GT852" s="519">
        <v>0</v>
      </c>
      <c r="GU852" s="519">
        <v>0</v>
      </c>
      <c r="GV852" s="519">
        <v>0</v>
      </c>
      <c r="GW852" s="519">
        <v>0</v>
      </c>
      <c r="GX852" s="519">
        <v>0</v>
      </c>
      <c r="GY852" s="519">
        <v>0</v>
      </c>
      <c r="GZ852" s="519">
        <v>0</v>
      </c>
      <c r="HA852" s="519">
        <v>0</v>
      </c>
      <c r="HB852" s="519">
        <v>0</v>
      </c>
      <c r="HC852" s="519">
        <v>0</v>
      </c>
      <c r="HD852" s="519">
        <v>0</v>
      </c>
      <c r="HE852" s="519">
        <v>0</v>
      </c>
      <c r="HF852" s="519">
        <v>0</v>
      </c>
      <c r="HG852" s="519">
        <v>0</v>
      </c>
      <c r="HH852" s="519">
        <v>0</v>
      </c>
      <c r="HI852" s="519">
        <v>0</v>
      </c>
      <c r="HJ852" s="519">
        <v>0</v>
      </c>
      <c r="HK852" s="519">
        <v>0</v>
      </c>
      <c r="HL852" s="519">
        <v>0</v>
      </c>
      <c r="HM852" s="519">
        <v>0</v>
      </c>
      <c r="HN852" s="519">
        <v>0</v>
      </c>
      <c r="HO852" s="519">
        <v>0</v>
      </c>
      <c r="HP852" s="519">
        <v>0</v>
      </c>
      <c r="HQ852" s="519">
        <v>0</v>
      </c>
      <c r="HR852" s="519">
        <v>0</v>
      </c>
      <c r="HS852" s="519">
        <v>0</v>
      </c>
      <c r="HT852" s="519">
        <v>0</v>
      </c>
      <c r="HU852" s="519">
        <v>0</v>
      </c>
      <c r="HV852" s="519">
        <v>0</v>
      </c>
      <c r="HW852" s="519">
        <v>0</v>
      </c>
      <c r="HX852" s="519">
        <v>0</v>
      </c>
      <c r="HY852" s="519">
        <v>0</v>
      </c>
      <c r="HZ852" s="519">
        <v>0</v>
      </c>
      <c r="IA852" s="519">
        <v>0</v>
      </c>
      <c r="IB852" s="519">
        <v>0</v>
      </c>
      <c r="IC852" s="519">
        <v>0</v>
      </c>
      <c r="ID852" s="519">
        <v>0</v>
      </c>
      <c r="IE852" s="519">
        <v>0</v>
      </c>
      <c r="IF852" s="519">
        <v>0</v>
      </c>
      <c r="IG852" s="519">
        <v>0</v>
      </c>
      <c r="IH852" s="519">
        <v>0</v>
      </c>
      <c r="II852" s="519">
        <v>0</v>
      </c>
      <c r="IJ852" s="519">
        <v>0</v>
      </c>
      <c r="IK852" s="519">
        <v>0</v>
      </c>
    </row>
    <row r="853" spans="2:245" hidden="1">
      <c r="B853" s="519" t="s">
        <v>1058</v>
      </c>
      <c r="C853" s="519"/>
      <c r="D853" s="519"/>
      <c r="E853" s="519"/>
      <c r="F853" s="519">
        <v>2</v>
      </c>
      <c r="G853" s="519"/>
      <c r="H853" s="519">
        <v>24</v>
      </c>
      <c r="I853" s="519">
        <v>1</v>
      </c>
      <c r="J853" s="519" t="str">
        <f t="shared" si="42"/>
        <v>SDN10022401</v>
      </c>
      <c r="K853" s="519">
        <v>965</v>
      </c>
      <c r="M853" s="337" t="s">
        <v>631</v>
      </c>
      <c r="N853" s="519" t="s">
        <v>1058</v>
      </c>
      <c r="O853" s="519" t="s">
        <v>1059</v>
      </c>
      <c r="P853" s="519">
        <v>3</v>
      </c>
      <c r="Q853" s="521" t="str">
        <f t="shared" si="43"/>
        <v>SDN100103</v>
      </c>
      <c r="R853" s="519">
        <v>1017.6</v>
      </c>
      <c r="S853" s="519">
        <v>2035.2</v>
      </c>
      <c r="T853" s="519">
        <v>3052.8</v>
      </c>
      <c r="U853" s="519">
        <v>4070.4</v>
      </c>
      <c r="V853" s="519">
        <v>5088</v>
      </c>
      <c r="W853" s="519">
        <v>5902.1</v>
      </c>
      <c r="X853" s="519">
        <v>6716.2</v>
      </c>
      <c r="Y853" s="519">
        <v>7530.2</v>
      </c>
      <c r="Z853" s="519">
        <v>8344.2999999999993</v>
      </c>
      <c r="AA853" s="519">
        <v>9158.4</v>
      </c>
      <c r="AB853" s="519">
        <v>9158.4</v>
      </c>
      <c r="AC853" s="519">
        <v>9158.4</v>
      </c>
      <c r="AD853" s="519">
        <v>9158.4</v>
      </c>
      <c r="AE853" s="519">
        <v>9158.4</v>
      </c>
      <c r="AF853" s="519">
        <v>9158.4</v>
      </c>
      <c r="AG853" s="519">
        <v>9158.4</v>
      </c>
      <c r="AH853" s="519">
        <v>9158.4</v>
      </c>
      <c r="AI853" s="519">
        <v>9158.4</v>
      </c>
      <c r="AJ853" s="519">
        <v>9158.4</v>
      </c>
      <c r="AK853" s="519">
        <v>9158.4</v>
      </c>
      <c r="AL853" s="519">
        <v>9158.4</v>
      </c>
      <c r="AM853" s="519">
        <v>9158.4</v>
      </c>
      <c r="AN853" s="519">
        <v>9158.4</v>
      </c>
      <c r="AO853" s="519">
        <v>9158.4</v>
      </c>
      <c r="AP853" s="519">
        <v>9158.4</v>
      </c>
      <c r="AQ853" s="519">
        <v>0</v>
      </c>
      <c r="AR853" s="519">
        <v>0</v>
      </c>
      <c r="AS853" s="519">
        <v>0</v>
      </c>
      <c r="AT853" s="519">
        <v>0</v>
      </c>
      <c r="AU853" s="519">
        <v>0</v>
      </c>
      <c r="AV853" s="519">
        <v>0</v>
      </c>
      <c r="AW853" s="519">
        <v>0</v>
      </c>
      <c r="AX853" s="519">
        <v>0</v>
      </c>
      <c r="AY853" s="519">
        <v>0</v>
      </c>
      <c r="AZ853" s="519">
        <v>0</v>
      </c>
      <c r="BA853" s="519">
        <v>0</v>
      </c>
      <c r="BB853" s="519">
        <v>0</v>
      </c>
      <c r="BC853" s="519">
        <v>0</v>
      </c>
      <c r="BD853" s="519">
        <v>0</v>
      </c>
      <c r="BE853" s="519">
        <v>0</v>
      </c>
      <c r="BF853" s="519">
        <v>0</v>
      </c>
      <c r="BG853" s="519">
        <v>0</v>
      </c>
      <c r="BH853" s="519">
        <v>0</v>
      </c>
      <c r="BI853" s="519">
        <v>0</v>
      </c>
      <c r="BJ853" s="519">
        <v>0</v>
      </c>
      <c r="BK853" s="519">
        <v>0</v>
      </c>
      <c r="BL853" s="519">
        <v>0</v>
      </c>
      <c r="BM853" s="519">
        <v>0</v>
      </c>
      <c r="BN853" s="519">
        <v>0</v>
      </c>
      <c r="BO853" s="519">
        <v>0</v>
      </c>
      <c r="BP853" s="519">
        <v>0</v>
      </c>
      <c r="BQ853" s="519">
        <v>0</v>
      </c>
      <c r="BR853" s="519">
        <v>0</v>
      </c>
      <c r="BS853" s="519">
        <v>0</v>
      </c>
      <c r="BT853" s="519">
        <v>0</v>
      </c>
      <c r="BU853" s="519">
        <v>0</v>
      </c>
      <c r="BV853" s="519">
        <v>0</v>
      </c>
      <c r="BW853" s="519">
        <v>0</v>
      </c>
      <c r="BX853" s="519">
        <v>0</v>
      </c>
      <c r="BY853" s="519">
        <v>0</v>
      </c>
      <c r="BZ853" s="519">
        <v>0</v>
      </c>
      <c r="CA853" s="519">
        <v>0</v>
      </c>
      <c r="CB853" s="519">
        <v>0</v>
      </c>
      <c r="CC853" s="519">
        <v>0</v>
      </c>
      <c r="CD853" s="519">
        <v>0</v>
      </c>
      <c r="CE853" s="519">
        <v>0</v>
      </c>
      <c r="CF853" s="519">
        <v>0</v>
      </c>
      <c r="CG853" s="519">
        <v>0</v>
      </c>
      <c r="CH853" s="519">
        <v>0</v>
      </c>
      <c r="CI853" s="519">
        <v>0</v>
      </c>
      <c r="CJ853" s="519">
        <v>0</v>
      </c>
      <c r="CK853" s="519">
        <v>0</v>
      </c>
      <c r="CL853" s="519">
        <v>0</v>
      </c>
      <c r="CM853" s="519">
        <v>0</v>
      </c>
      <c r="CN853" s="519">
        <v>0</v>
      </c>
      <c r="CO853" s="519">
        <v>0</v>
      </c>
      <c r="CP853" s="519">
        <v>0</v>
      </c>
      <c r="CQ853" s="519">
        <v>0</v>
      </c>
      <c r="CR853" s="519">
        <v>0</v>
      </c>
      <c r="CS853" s="519">
        <v>0</v>
      </c>
      <c r="CT853" s="519">
        <v>0</v>
      </c>
      <c r="CU853" s="519">
        <v>0</v>
      </c>
      <c r="CV853" s="519">
        <v>0</v>
      </c>
      <c r="CW853" s="519">
        <v>0</v>
      </c>
      <c r="CX853" s="519">
        <v>0</v>
      </c>
      <c r="CY853" s="519">
        <v>0</v>
      </c>
      <c r="CZ853" s="519">
        <v>0</v>
      </c>
      <c r="DA853" s="519">
        <v>0</v>
      </c>
      <c r="DB853" s="519">
        <v>0</v>
      </c>
      <c r="DC853" s="519">
        <v>0</v>
      </c>
      <c r="DD853" s="519">
        <v>0</v>
      </c>
      <c r="DE853" s="519">
        <v>0</v>
      </c>
      <c r="DF853" s="519">
        <v>0</v>
      </c>
      <c r="DG853" s="519">
        <v>0</v>
      </c>
      <c r="DH853" s="519">
        <v>0</v>
      </c>
      <c r="DI853" s="519">
        <v>0</v>
      </c>
      <c r="DJ853" s="519">
        <v>0</v>
      </c>
      <c r="DK853" s="519">
        <v>0</v>
      </c>
      <c r="DL853" s="519">
        <v>0</v>
      </c>
      <c r="DM853" s="519">
        <v>0</v>
      </c>
      <c r="DN853" s="519">
        <v>0</v>
      </c>
      <c r="DO853" s="519">
        <v>0</v>
      </c>
      <c r="DP853" s="519">
        <v>0</v>
      </c>
      <c r="DQ853" s="519">
        <v>0</v>
      </c>
      <c r="DR853" s="519">
        <v>0</v>
      </c>
      <c r="DS853" s="519">
        <v>0</v>
      </c>
      <c r="DT853" s="519">
        <v>0</v>
      </c>
      <c r="DU853" s="519">
        <v>0</v>
      </c>
      <c r="DV853" s="519">
        <v>0</v>
      </c>
      <c r="DW853" s="519">
        <v>0</v>
      </c>
      <c r="DX853" s="519">
        <v>0</v>
      </c>
      <c r="DZ853" s="337" t="s">
        <v>631</v>
      </c>
      <c r="EA853" s="519" t="s">
        <v>1058</v>
      </c>
      <c r="EB853" s="519" t="s">
        <v>1059</v>
      </c>
      <c r="EC853" s="519">
        <v>3</v>
      </c>
      <c r="ED853" s="183" t="str">
        <f t="shared" si="44"/>
        <v>SDN100103</v>
      </c>
      <c r="EE853" s="519">
        <v>1017.6</v>
      </c>
      <c r="EF853" s="519">
        <v>10000</v>
      </c>
      <c r="EG853" s="519">
        <v>10000</v>
      </c>
      <c r="EH853" s="519">
        <v>10000</v>
      </c>
      <c r="EI853" s="519">
        <v>10000</v>
      </c>
      <c r="EJ853" s="519">
        <v>10000</v>
      </c>
      <c r="EK853" s="519">
        <v>10000</v>
      </c>
      <c r="EL853" s="519">
        <v>10000</v>
      </c>
      <c r="EM853" s="519">
        <v>10000</v>
      </c>
      <c r="EN853" s="519">
        <v>10000</v>
      </c>
      <c r="EO853" s="519">
        <v>10000</v>
      </c>
      <c r="EP853" s="519">
        <v>10000</v>
      </c>
      <c r="EQ853" s="519">
        <v>10000</v>
      </c>
      <c r="ER853" s="519">
        <v>10000</v>
      </c>
      <c r="ES853" s="519">
        <v>10000</v>
      </c>
      <c r="ET853" s="519">
        <v>10000</v>
      </c>
      <c r="EU853" s="519">
        <v>10000</v>
      </c>
      <c r="EV853" s="519">
        <v>10000</v>
      </c>
      <c r="EW853" s="519">
        <v>10000</v>
      </c>
      <c r="EX853" s="519">
        <v>10000</v>
      </c>
      <c r="EY853" s="519">
        <v>10000</v>
      </c>
      <c r="EZ853" s="519">
        <v>10000</v>
      </c>
      <c r="FA853" s="519">
        <v>10000</v>
      </c>
      <c r="FB853" s="519">
        <v>10000</v>
      </c>
      <c r="FC853" s="519">
        <v>10000</v>
      </c>
      <c r="FD853" s="519">
        <v>0</v>
      </c>
      <c r="FE853" s="519">
        <v>0</v>
      </c>
      <c r="FF853" s="519">
        <v>0</v>
      </c>
      <c r="FG853" s="519">
        <v>0</v>
      </c>
      <c r="FH853" s="519">
        <v>0</v>
      </c>
      <c r="FI853" s="519">
        <v>0</v>
      </c>
      <c r="FJ853" s="519">
        <v>0</v>
      </c>
      <c r="FK853" s="519">
        <v>0</v>
      </c>
      <c r="FL853" s="519">
        <v>0</v>
      </c>
      <c r="FM853" s="519">
        <v>0</v>
      </c>
      <c r="FN853" s="519">
        <v>0</v>
      </c>
      <c r="FO853" s="519">
        <v>0</v>
      </c>
      <c r="FP853" s="519">
        <v>0</v>
      </c>
      <c r="FQ853" s="519">
        <v>0</v>
      </c>
      <c r="FR853" s="519">
        <v>0</v>
      </c>
      <c r="FS853" s="519">
        <v>0</v>
      </c>
      <c r="FT853" s="519">
        <v>0</v>
      </c>
      <c r="FU853" s="519">
        <v>0</v>
      </c>
      <c r="FV853" s="519">
        <v>0</v>
      </c>
      <c r="FW853" s="519">
        <v>0</v>
      </c>
      <c r="FX853" s="519">
        <v>0</v>
      </c>
      <c r="FY853" s="519">
        <v>0</v>
      </c>
      <c r="FZ853" s="519">
        <v>0</v>
      </c>
      <c r="GA853" s="519">
        <v>0</v>
      </c>
      <c r="GB853" s="519">
        <v>0</v>
      </c>
      <c r="GC853" s="519">
        <v>0</v>
      </c>
      <c r="GD853" s="519">
        <v>0</v>
      </c>
      <c r="GE853" s="519">
        <v>0</v>
      </c>
      <c r="GF853" s="519">
        <v>0</v>
      </c>
      <c r="GG853" s="519">
        <v>0</v>
      </c>
      <c r="GH853" s="519">
        <v>0</v>
      </c>
      <c r="GI853" s="519">
        <v>0</v>
      </c>
      <c r="GJ853" s="519">
        <v>0</v>
      </c>
      <c r="GK853" s="519">
        <v>0</v>
      </c>
      <c r="GL853" s="519">
        <v>0</v>
      </c>
      <c r="GM853" s="519">
        <v>0</v>
      </c>
      <c r="GN853" s="519">
        <v>0</v>
      </c>
      <c r="GO853" s="519">
        <v>0</v>
      </c>
      <c r="GP853" s="519">
        <v>0</v>
      </c>
      <c r="GQ853" s="519">
        <v>0</v>
      </c>
      <c r="GR853" s="519">
        <v>0</v>
      </c>
      <c r="GS853" s="519">
        <v>0</v>
      </c>
      <c r="GT853" s="519">
        <v>0</v>
      </c>
      <c r="GU853" s="519">
        <v>0</v>
      </c>
      <c r="GV853" s="519">
        <v>0</v>
      </c>
      <c r="GW853" s="519">
        <v>0</v>
      </c>
      <c r="GX853" s="519">
        <v>0</v>
      </c>
      <c r="GY853" s="519">
        <v>0</v>
      </c>
      <c r="GZ853" s="519">
        <v>0</v>
      </c>
      <c r="HA853" s="519">
        <v>0</v>
      </c>
      <c r="HB853" s="519">
        <v>0</v>
      </c>
      <c r="HC853" s="519">
        <v>0</v>
      </c>
      <c r="HD853" s="519">
        <v>0</v>
      </c>
      <c r="HE853" s="519">
        <v>0</v>
      </c>
      <c r="HF853" s="519">
        <v>0</v>
      </c>
      <c r="HG853" s="519">
        <v>0</v>
      </c>
      <c r="HH853" s="519">
        <v>0</v>
      </c>
      <c r="HI853" s="519">
        <v>0</v>
      </c>
      <c r="HJ853" s="519">
        <v>0</v>
      </c>
      <c r="HK853" s="519">
        <v>0</v>
      </c>
      <c r="HL853" s="519">
        <v>0</v>
      </c>
      <c r="HM853" s="519">
        <v>0</v>
      </c>
      <c r="HN853" s="519">
        <v>0</v>
      </c>
      <c r="HO853" s="519">
        <v>0</v>
      </c>
      <c r="HP853" s="519">
        <v>0</v>
      </c>
      <c r="HQ853" s="519">
        <v>0</v>
      </c>
      <c r="HR853" s="519">
        <v>0</v>
      </c>
      <c r="HS853" s="519">
        <v>0</v>
      </c>
      <c r="HT853" s="519">
        <v>0</v>
      </c>
      <c r="HU853" s="519">
        <v>0</v>
      </c>
      <c r="HV853" s="519">
        <v>0</v>
      </c>
      <c r="HW853" s="519">
        <v>0</v>
      </c>
      <c r="HX853" s="519">
        <v>0</v>
      </c>
      <c r="HY853" s="519">
        <v>0</v>
      </c>
      <c r="HZ853" s="519">
        <v>0</v>
      </c>
      <c r="IA853" s="519">
        <v>0</v>
      </c>
      <c r="IB853" s="519">
        <v>0</v>
      </c>
      <c r="IC853" s="519">
        <v>0</v>
      </c>
      <c r="ID853" s="519">
        <v>0</v>
      </c>
      <c r="IE853" s="519">
        <v>0</v>
      </c>
      <c r="IF853" s="519">
        <v>0</v>
      </c>
      <c r="IG853" s="519">
        <v>0</v>
      </c>
      <c r="IH853" s="519">
        <v>0</v>
      </c>
      <c r="II853" s="519">
        <v>0</v>
      </c>
      <c r="IJ853" s="519">
        <v>0</v>
      </c>
      <c r="IK853" s="519">
        <v>0</v>
      </c>
    </row>
    <row r="854" spans="2:245" hidden="1">
      <c r="B854" s="519" t="s">
        <v>1058</v>
      </c>
      <c r="C854" s="519"/>
      <c r="D854" s="519"/>
      <c r="E854" s="519"/>
      <c r="F854" s="519">
        <v>2</v>
      </c>
      <c r="G854" s="519"/>
      <c r="H854" s="519">
        <v>24</v>
      </c>
      <c r="I854" s="519">
        <v>2</v>
      </c>
      <c r="J854" s="519" t="str">
        <f t="shared" si="42"/>
        <v>SDN10022402</v>
      </c>
      <c r="K854" s="519">
        <v>965</v>
      </c>
      <c r="M854" s="337" t="s">
        <v>631</v>
      </c>
      <c r="N854" s="519" t="s">
        <v>1058</v>
      </c>
      <c r="O854" s="519" t="s">
        <v>1059</v>
      </c>
      <c r="P854" s="519">
        <v>4</v>
      </c>
      <c r="Q854" s="521" t="str">
        <f t="shared" si="43"/>
        <v>SDN100104</v>
      </c>
      <c r="R854" s="519">
        <v>1017.6</v>
      </c>
      <c r="S854" s="519">
        <v>2035.2</v>
      </c>
      <c r="T854" s="519">
        <v>3052.8</v>
      </c>
      <c r="U854" s="519">
        <v>4070.4</v>
      </c>
      <c r="V854" s="519">
        <v>5088</v>
      </c>
      <c r="W854" s="519">
        <v>5902.1</v>
      </c>
      <c r="X854" s="519">
        <v>6716.2</v>
      </c>
      <c r="Y854" s="519">
        <v>7530.2</v>
      </c>
      <c r="Z854" s="519">
        <v>8344.2999999999993</v>
      </c>
      <c r="AA854" s="519">
        <v>9158.4</v>
      </c>
      <c r="AB854" s="519">
        <v>9158.4</v>
      </c>
      <c r="AC854" s="519">
        <v>9158.4</v>
      </c>
      <c r="AD854" s="519">
        <v>9158.4</v>
      </c>
      <c r="AE854" s="519">
        <v>9158.4</v>
      </c>
      <c r="AF854" s="519">
        <v>9158.4</v>
      </c>
      <c r="AG854" s="519">
        <v>9158.4</v>
      </c>
      <c r="AH854" s="519">
        <v>9158.4</v>
      </c>
      <c r="AI854" s="519">
        <v>9158.4</v>
      </c>
      <c r="AJ854" s="519">
        <v>9158.4</v>
      </c>
      <c r="AK854" s="519">
        <v>9158.4</v>
      </c>
      <c r="AL854" s="519">
        <v>9158.4</v>
      </c>
      <c r="AM854" s="519">
        <v>9158.4</v>
      </c>
      <c r="AN854" s="519">
        <v>9158.4</v>
      </c>
      <c r="AO854" s="519">
        <v>9158.4</v>
      </c>
      <c r="AP854" s="519">
        <v>9158.4</v>
      </c>
      <c r="AQ854" s="519">
        <v>0</v>
      </c>
      <c r="AR854" s="519">
        <v>0</v>
      </c>
      <c r="AS854" s="519">
        <v>0</v>
      </c>
      <c r="AT854" s="519">
        <v>0</v>
      </c>
      <c r="AU854" s="519">
        <v>0</v>
      </c>
      <c r="AV854" s="519">
        <v>0</v>
      </c>
      <c r="AW854" s="519">
        <v>0</v>
      </c>
      <c r="AX854" s="519">
        <v>0</v>
      </c>
      <c r="AY854" s="519">
        <v>0</v>
      </c>
      <c r="AZ854" s="519">
        <v>0</v>
      </c>
      <c r="BA854" s="519">
        <v>0</v>
      </c>
      <c r="BB854" s="519">
        <v>0</v>
      </c>
      <c r="BC854" s="519">
        <v>0</v>
      </c>
      <c r="BD854" s="519">
        <v>0</v>
      </c>
      <c r="BE854" s="519">
        <v>0</v>
      </c>
      <c r="BF854" s="519">
        <v>0</v>
      </c>
      <c r="BG854" s="519">
        <v>0</v>
      </c>
      <c r="BH854" s="519">
        <v>0</v>
      </c>
      <c r="BI854" s="519">
        <v>0</v>
      </c>
      <c r="BJ854" s="519">
        <v>0</v>
      </c>
      <c r="BK854" s="519">
        <v>0</v>
      </c>
      <c r="BL854" s="519">
        <v>0</v>
      </c>
      <c r="BM854" s="519">
        <v>0</v>
      </c>
      <c r="BN854" s="519">
        <v>0</v>
      </c>
      <c r="BO854" s="519">
        <v>0</v>
      </c>
      <c r="BP854" s="519">
        <v>0</v>
      </c>
      <c r="BQ854" s="519">
        <v>0</v>
      </c>
      <c r="BR854" s="519">
        <v>0</v>
      </c>
      <c r="BS854" s="519">
        <v>0</v>
      </c>
      <c r="BT854" s="519">
        <v>0</v>
      </c>
      <c r="BU854" s="519">
        <v>0</v>
      </c>
      <c r="BV854" s="519">
        <v>0</v>
      </c>
      <c r="BW854" s="519">
        <v>0</v>
      </c>
      <c r="BX854" s="519">
        <v>0</v>
      </c>
      <c r="BY854" s="519">
        <v>0</v>
      </c>
      <c r="BZ854" s="519">
        <v>0</v>
      </c>
      <c r="CA854" s="519">
        <v>0</v>
      </c>
      <c r="CB854" s="519">
        <v>0</v>
      </c>
      <c r="CC854" s="519">
        <v>0</v>
      </c>
      <c r="CD854" s="519">
        <v>0</v>
      </c>
      <c r="CE854" s="519">
        <v>0</v>
      </c>
      <c r="CF854" s="519">
        <v>0</v>
      </c>
      <c r="CG854" s="519">
        <v>0</v>
      </c>
      <c r="CH854" s="519">
        <v>0</v>
      </c>
      <c r="CI854" s="519">
        <v>0</v>
      </c>
      <c r="CJ854" s="519">
        <v>0</v>
      </c>
      <c r="CK854" s="519">
        <v>0</v>
      </c>
      <c r="CL854" s="519">
        <v>0</v>
      </c>
      <c r="CM854" s="519">
        <v>0</v>
      </c>
      <c r="CN854" s="519">
        <v>0</v>
      </c>
      <c r="CO854" s="519">
        <v>0</v>
      </c>
      <c r="CP854" s="519">
        <v>0</v>
      </c>
      <c r="CQ854" s="519">
        <v>0</v>
      </c>
      <c r="CR854" s="519">
        <v>0</v>
      </c>
      <c r="CS854" s="519">
        <v>0</v>
      </c>
      <c r="CT854" s="519">
        <v>0</v>
      </c>
      <c r="CU854" s="519">
        <v>0</v>
      </c>
      <c r="CV854" s="519">
        <v>0</v>
      </c>
      <c r="CW854" s="519">
        <v>0</v>
      </c>
      <c r="CX854" s="519">
        <v>0</v>
      </c>
      <c r="CY854" s="519">
        <v>0</v>
      </c>
      <c r="CZ854" s="519">
        <v>0</v>
      </c>
      <c r="DA854" s="519">
        <v>0</v>
      </c>
      <c r="DB854" s="519">
        <v>0</v>
      </c>
      <c r="DC854" s="519">
        <v>0</v>
      </c>
      <c r="DD854" s="519">
        <v>0</v>
      </c>
      <c r="DE854" s="519">
        <v>0</v>
      </c>
      <c r="DF854" s="519">
        <v>0</v>
      </c>
      <c r="DG854" s="519">
        <v>0</v>
      </c>
      <c r="DH854" s="519">
        <v>0</v>
      </c>
      <c r="DI854" s="519">
        <v>0</v>
      </c>
      <c r="DJ854" s="519">
        <v>0</v>
      </c>
      <c r="DK854" s="519">
        <v>0</v>
      </c>
      <c r="DL854" s="519">
        <v>0</v>
      </c>
      <c r="DM854" s="519">
        <v>0</v>
      </c>
      <c r="DN854" s="519">
        <v>0</v>
      </c>
      <c r="DO854" s="519">
        <v>0</v>
      </c>
      <c r="DP854" s="519">
        <v>0</v>
      </c>
      <c r="DQ854" s="519">
        <v>0</v>
      </c>
      <c r="DR854" s="519">
        <v>0</v>
      </c>
      <c r="DS854" s="519">
        <v>0</v>
      </c>
      <c r="DT854" s="519">
        <v>0</v>
      </c>
      <c r="DU854" s="519">
        <v>0</v>
      </c>
      <c r="DV854" s="519">
        <v>0</v>
      </c>
      <c r="DW854" s="519">
        <v>0</v>
      </c>
      <c r="DX854" s="519">
        <v>0</v>
      </c>
      <c r="DZ854" s="337" t="s">
        <v>631</v>
      </c>
      <c r="EA854" s="519" t="s">
        <v>1058</v>
      </c>
      <c r="EB854" s="519" t="s">
        <v>1059</v>
      </c>
      <c r="EC854" s="519">
        <v>4</v>
      </c>
      <c r="ED854" s="183" t="str">
        <f t="shared" si="44"/>
        <v>SDN100104</v>
      </c>
      <c r="EE854" s="519">
        <v>1017.6</v>
      </c>
      <c r="EF854" s="519">
        <v>10000</v>
      </c>
      <c r="EG854" s="519">
        <v>10000</v>
      </c>
      <c r="EH854" s="519">
        <v>10000</v>
      </c>
      <c r="EI854" s="519">
        <v>10000</v>
      </c>
      <c r="EJ854" s="519">
        <v>10000</v>
      </c>
      <c r="EK854" s="519">
        <v>10000</v>
      </c>
      <c r="EL854" s="519">
        <v>10000</v>
      </c>
      <c r="EM854" s="519">
        <v>10000</v>
      </c>
      <c r="EN854" s="519">
        <v>10000</v>
      </c>
      <c r="EO854" s="519">
        <v>10000</v>
      </c>
      <c r="EP854" s="519">
        <v>10000</v>
      </c>
      <c r="EQ854" s="519">
        <v>10000</v>
      </c>
      <c r="ER854" s="519">
        <v>10000</v>
      </c>
      <c r="ES854" s="519">
        <v>10000</v>
      </c>
      <c r="ET854" s="519">
        <v>10000</v>
      </c>
      <c r="EU854" s="519">
        <v>10000</v>
      </c>
      <c r="EV854" s="519">
        <v>10000</v>
      </c>
      <c r="EW854" s="519">
        <v>10000</v>
      </c>
      <c r="EX854" s="519">
        <v>10000</v>
      </c>
      <c r="EY854" s="519">
        <v>10000</v>
      </c>
      <c r="EZ854" s="519">
        <v>10000</v>
      </c>
      <c r="FA854" s="519">
        <v>10000</v>
      </c>
      <c r="FB854" s="519">
        <v>10000</v>
      </c>
      <c r="FC854" s="519">
        <v>10000</v>
      </c>
      <c r="FD854" s="519">
        <v>0</v>
      </c>
      <c r="FE854" s="519">
        <v>0</v>
      </c>
      <c r="FF854" s="519">
        <v>0</v>
      </c>
      <c r="FG854" s="519">
        <v>0</v>
      </c>
      <c r="FH854" s="519">
        <v>0</v>
      </c>
      <c r="FI854" s="519">
        <v>0</v>
      </c>
      <c r="FJ854" s="519">
        <v>0</v>
      </c>
      <c r="FK854" s="519">
        <v>0</v>
      </c>
      <c r="FL854" s="519">
        <v>0</v>
      </c>
      <c r="FM854" s="519">
        <v>0</v>
      </c>
      <c r="FN854" s="519">
        <v>0</v>
      </c>
      <c r="FO854" s="519">
        <v>0</v>
      </c>
      <c r="FP854" s="519">
        <v>0</v>
      </c>
      <c r="FQ854" s="519">
        <v>0</v>
      </c>
      <c r="FR854" s="519">
        <v>0</v>
      </c>
      <c r="FS854" s="519">
        <v>0</v>
      </c>
      <c r="FT854" s="519">
        <v>0</v>
      </c>
      <c r="FU854" s="519">
        <v>0</v>
      </c>
      <c r="FV854" s="519">
        <v>0</v>
      </c>
      <c r="FW854" s="519">
        <v>0</v>
      </c>
      <c r="FX854" s="519">
        <v>0</v>
      </c>
      <c r="FY854" s="519">
        <v>0</v>
      </c>
      <c r="FZ854" s="519">
        <v>0</v>
      </c>
      <c r="GA854" s="519">
        <v>0</v>
      </c>
      <c r="GB854" s="519">
        <v>0</v>
      </c>
      <c r="GC854" s="519">
        <v>0</v>
      </c>
      <c r="GD854" s="519">
        <v>0</v>
      </c>
      <c r="GE854" s="519">
        <v>0</v>
      </c>
      <c r="GF854" s="519">
        <v>0</v>
      </c>
      <c r="GG854" s="519">
        <v>0</v>
      </c>
      <c r="GH854" s="519">
        <v>0</v>
      </c>
      <c r="GI854" s="519">
        <v>0</v>
      </c>
      <c r="GJ854" s="519">
        <v>0</v>
      </c>
      <c r="GK854" s="519">
        <v>0</v>
      </c>
      <c r="GL854" s="519">
        <v>0</v>
      </c>
      <c r="GM854" s="519">
        <v>0</v>
      </c>
      <c r="GN854" s="519">
        <v>0</v>
      </c>
      <c r="GO854" s="519">
        <v>0</v>
      </c>
      <c r="GP854" s="519">
        <v>0</v>
      </c>
      <c r="GQ854" s="519">
        <v>0</v>
      </c>
      <c r="GR854" s="519">
        <v>0</v>
      </c>
      <c r="GS854" s="519">
        <v>0</v>
      </c>
      <c r="GT854" s="519">
        <v>0</v>
      </c>
      <c r="GU854" s="519">
        <v>0</v>
      </c>
      <c r="GV854" s="519">
        <v>0</v>
      </c>
      <c r="GW854" s="519">
        <v>0</v>
      </c>
      <c r="GX854" s="519">
        <v>0</v>
      </c>
      <c r="GY854" s="519">
        <v>0</v>
      </c>
      <c r="GZ854" s="519">
        <v>0</v>
      </c>
      <c r="HA854" s="519">
        <v>0</v>
      </c>
      <c r="HB854" s="519">
        <v>0</v>
      </c>
      <c r="HC854" s="519">
        <v>0</v>
      </c>
      <c r="HD854" s="519">
        <v>0</v>
      </c>
      <c r="HE854" s="519">
        <v>0</v>
      </c>
      <c r="HF854" s="519">
        <v>0</v>
      </c>
      <c r="HG854" s="519">
        <v>0</v>
      </c>
      <c r="HH854" s="519">
        <v>0</v>
      </c>
      <c r="HI854" s="519">
        <v>0</v>
      </c>
      <c r="HJ854" s="519">
        <v>0</v>
      </c>
      <c r="HK854" s="519">
        <v>0</v>
      </c>
      <c r="HL854" s="519">
        <v>0</v>
      </c>
      <c r="HM854" s="519">
        <v>0</v>
      </c>
      <c r="HN854" s="519">
        <v>0</v>
      </c>
      <c r="HO854" s="519">
        <v>0</v>
      </c>
      <c r="HP854" s="519">
        <v>0</v>
      </c>
      <c r="HQ854" s="519">
        <v>0</v>
      </c>
      <c r="HR854" s="519">
        <v>0</v>
      </c>
      <c r="HS854" s="519">
        <v>0</v>
      </c>
      <c r="HT854" s="519">
        <v>0</v>
      </c>
      <c r="HU854" s="519">
        <v>0</v>
      </c>
      <c r="HV854" s="519">
        <v>0</v>
      </c>
      <c r="HW854" s="519">
        <v>0</v>
      </c>
      <c r="HX854" s="519">
        <v>0</v>
      </c>
      <c r="HY854" s="519">
        <v>0</v>
      </c>
      <c r="HZ854" s="519">
        <v>0</v>
      </c>
      <c r="IA854" s="519">
        <v>0</v>
      </c>
      <c r="IB854" s="519">
        <v>0</v>
      </c>
      <c r="IC854" s="519">
        <v>0</v>
      </c>
      <c r="ID854" s="519">
        <v>0</v>
      </c>
      <c r="IE854" s="519">
        <v>0</v>
      </c>
      <c r="IF854" s="519">
        <v>0</v>
      </c>
      <c r="IG854" s="519">
        <v>0</v>
      </c>
      <c r="IH854" s="519">
        <v>0</v>
      </c>
      <c r="II854" s="519">
        <v>0</v>
      </c>
      <c r="IJ854" s="519">
        <v>0</v>
      </c>
      <c r="IK854" s="519">
        <v>0</v>
      </c>
    </row>
    <row r="855" spans="2:245" hidden="1">
      <c r="B855" s="519" t="s">
        <v>1058</v>
      </c>
      <c r="C855" s="519"/>
      <c r="D855" s="519"/>
      <c r="E855" s="519"/>
      <c r="F855" s="519">
        <v>2</v>
      </c>
      <c r="G855" s="519"/>
      <c r="H855" s="519">
        <v>24</v>
      </c>
      <c r="I855" s="519">
        <v>3</v>
      </c>
      <c r="J855" s="519" t="str">
        <f t="shared" si="42"/>
        <v>SDN10022403</v>
      </c>
      <c r="K855" s="519">
        <v>965</v>
      </c>
      <c r="M855" s="337" t="s">
        <v>631</v>
      </c>
      <c r="N855" s="519" t="s">
        <v>1058</v>
      </c>
      <c r="O855" s="519" t="s">
        <v>1059</v>
      </c>
      <c r="P855" s="519">
        <v>5</v>
      </c>
      <c r="Q855" s="521" t="str">
        <f t="shared" si="43"/>
        <v>SDN100105</v>
      </c>
      <c r="R855" s="519">
        <v>1017.6</v>
      </c>
      <c r="S855" s="519">
        <v>2035.2</v>
      </c>
      <c r="T855" s="519">
        <v>3052.8</v>
      </c>
      <c r="U855" s="519">
        <v>4070.4</v>
      </c>
      <c r="V855" s="519">
        <v>5088</v>
      </c>
      <c r="W855" s="519">
        <v>5902.1</v>
      </c>
      <c r="X855" s="519">
        <v>6716.2</v>
      </c>
      <c r="Y855" s="519">
        <v>7530.2</v>
      </c>
      <c r="Z855" s="519">
        <v>8344.2999999999993</v>
      </c>
      <c r="AA855" s="519">
        <v>9158.4</v>
      </c>
      <c r="AB855" s="519">
        <v>9158.4</v>
      </c>
      <c r="AC855" s="519">
        <v>9158.4</v>
      </c>
      <c r="AD855" s="519">
        <v>9158.4</v>
      </c>
      <c r="AE855" s="519">
        <v>9158.4</v>
      </c>
      <c r="AF855" s="519">
        <v>9158.4</v>
      </c>
      <c r="AG855" s="519">
        <v>9158.4</v>
      </c>
      <c r="AH855" s="519">
        <v>9158.4</v>
      </c>
      <c r="AI855" s="519">
        <v>9158.4</v>
      </c>
      <c r="AJ855" s="519">
        <v>9158.4</v>
      </c>
      <c r="AK855" s="519">
        <v>9158.4</v>
      </c>
      <c r="AL855" s="519">
        <v>9158.4</v>
      </c>
      <c r="AM855" s="519">
        <v>9158.4</v>
      </c>
      <c r="AN855" s="519">
        <v>9158.4</v>
      </c>
      <c r="AO855" s="519">
        <v>9158.4</v>
      </c>
      <c r="AP855" s="519">
        <v>9158.4</v>
      </c>
      <c r="AQ855" s="519">
        <v>0</v>
      </c>
      <c r="AR855" s="519">
        <v>0</v>
      </c>
      <c r="AS855" s="519">
        <v>0</v>
      </c>
      <c r="AT855" s="519">
        <v>0</v>
      </c>
      <c r="AU855" s="519">
        <v>0</v>
      </c>
      <c r="AV855" s="519">
        <v>0</v>
      </c>
      <c r="AW855" s="519">
        <v>0</v>
      </c>
      <c r="AX855" s="519">
        <v>0</v>
      </c>
      <c r="AY855" s="519">
        <v>0</v>
      </c>
      <c r="AZ855" s="519">
        <v>0</v>
      </c>
      <c r="BA855" s="519">
        <v>0</v>
      </c>
      <c r="BB855" s="519">
        <v>0</v>
      </c>
      <c r="BC855" s="519">
        <v>0</v>
      </c>
      <c r="BD855" s="519">
        <v>0</v>
      </c>
      <c r="BE855" s="519">
        <v>0</v>
      </c>
      <c r="BF855" s="519">
        <v>0</v>
      </c>
      <c r="BG855" s="519">
        <v>0</v>
      </c>
      <c r="BH855" s="519">
        <v>0</v>
      </c>
      <c r="BI855" s="519">
        <v>0</v>
      </c>
      <c r="BJ855" s="519">
        <v>0</v>
      </c>
      <c r="BK855" s="519">
        <v>0</v>
      </c>
      <c r="BL855" s="519">
        <v>0</v>
      </c>
      <c r="BM855" s="519">
        <v>0</v>
      </c>
      <c r="BN855" s="519">
        <v>0</v>
      </c>
      <c r="BO855" s="519">
        <v>0</v>
      </c>
      <c r="BP855" s="519">
        <v>0</v>
      </c>
      <c r="BQ855" s="519">
        <v>0</v>
      </c>
      <c r="BR855" s="519">
        <v>0</v>
      </c>
      <c r="BS855" s="519">
        <v>0</v>
      </c>
      <c r="BT855" s="519">
        <v>0</v>
      </c>
      <c r="BU855" s="519">
        <v>0</v>
      </c>
      <c r="BV855" s="519">
        <v>0</v>
      </c>
      <c r="BW855" s="519">
        <v>0</v>
      </c>
      <c r="BX855" s="519">
        <v>0</v>
      </c>
      <c r="BY855" s="519">
        <v>0</v>
      </c>
      <c r="BZ855" s="519">
        <v>0</v>
      </c>
      <c r="CA855" s="519">
        <v>0</v>
      </c>
      <c r="CB855" s="519">
        <v>0</v>
      </c>
      <c r="CC855" s="519">
        <v>0</v>
      </c>
      <c r="CD855" s="519">
        <v>0</v>
      </c>
      <c r="CE855" s="519">
        <v>0</v>
      </c>
      <c r="CF855" s="519">
        <v>0</v>
      </c>
      <c r="CG855" s="519">
        <v>0</v>
      </c>
      <c r="CH855" s="519">
        <v>0</v>
      </c>
      <c r="CI855" s="519">
        <v>0</v>
      </c>
      <c r="CJ855" s="519">
        <v>0</v>
      </c>
      <c r="CK855" s="519">
        <v>0</v>
      </c>
      <c r="CL855" s="519">
        <v>0</v>
      </c>
      <c r="CM855" s="519">
        <v>0</v>
      </c>
      <c r="CN855" s="519">
        <v>0</v>
      </c>
      <c r="CO855" s="519">
        <v>0</v>
      </c>
      <c r="CP855" s="519">
        <v>0</v>
      </c>
      <c r="CQ855" s="519">
        <v>0</v>
      </c>
      <c r="CR855" s="519">
        <v>0</v>
      </c>
      <c r="CS855" s="519">
        <v>0</v>
      </c>
      <c r="CT855" s="519">
        <v>0</v>
      </c>
      <c r="CU855" s="519">
        <v>0</v>
      </c>
      <c r="CV855" s="519">
        <v>0</v>
      </c>
      <c r="CW855" s="519">
        <v>0</v>
      </c>
      <c r="CX855" s="519">
        <v>0</v>
      </c>
      <c r="CY855" s="519">
        <v>0</v>
      </c>
      <c r="CZ855" s="519">
        <v>0</v>
      </c>
      <c r="DA855" s="519">
        <v>0</v>
      </c>
      <c r="DB855" s="519">
        <v>0</v>
      </c>
      <c r="DC855" s="519">
        <v>0</v>
      </c>
      <c r="DD855" s="519">
        <v>0</v>
      </c>
      <c r="DE855" s="519">
        <v>0</v>
      </c>
      <c r="DF855" s="519">
        <v>0</v>
      </c>
      <c r="DG855" s="519">
        <v>0</v>
      </c>
      <c r="DH855" s="519">
        <v>0</v>
      </c>
      <c r="DI855" s="519">
        <v>0</v>
      </c>
      <c r="DJ855" s="519">
        <v>0</v>
      </c>
      <c r="DK855" s="519">
        <v>0</v>
      </c>
      <c r="DL855" s="519">
        <v>0</v>
      </c>
      <c r="DM855" s="519">
        <v>0</v>
      </c>
      <c r="DN855" s="519">
        <v>0</v>
      </c>
      <c r="DO855" s="519">
        <v>0</v>
      </c>
      <c r="DP855" s="519">
        <v>0</v>
      </c>
      <c r="DQ855" s="519">
        <v>0</v>
      </c>
      <c r="DR855" s="519">
        <v>0</v>
      </c>
      <c r="DS855" s="519">
        <v>0</v>
      </c>
      <c r="DT855" s="519">
        <v>0</v>
      </c>
      <c r="DU855" s="519">
        <v>0</v>
      </c>
      <c r="DV855" s="519">
        <v>0</v>
      </c>
      <c r="DW855" s="519">
        <v>0</v>
      </c>
      <c r="DX855" s="519">
        <v>0</v>
      </c>
      <c r="DZ855" s="337" t="s">
        <v>631</v>
      </c>
      <c r="EA855" s="519" t="s">
        <v>1058</v>
      </c>
      <c r="EB855" s="519" t="s">
        <v>1059</v>
      </c>
      <c r="EC855" s="519">
        <v>5</v>
      </c>
      <c r="ED855" s="183" t="str">
        <f t="shared" si="44"/>
        <v>SDN100105</v>
      </c>
      <c r="EE855" s="519">
        <v>1017.6</v>
      </c>
      <c r="EF855" s="519">
        <v>10000</v>
      </c>
      <c r="EG855" s="519">
        <v>10000</v>
      </c>
      <c r="EH855" s="519">
        <v>10000</v>
      </c>
      <c r="EI855" s="519">
        <v>10000</v>
      </c>
      <c r="EJ855" s="519">
        <v>10000</v>
      </c>
      <c r="EK855" s="519">
        <v>10000</v>
      </c>
      <c r="EL855" s="519">
        <v>10000</v>
      </c>
      <c r="EM855" s="519">
        <v>10000</v>
      </c>
      <c r="EN855" s="519">
        <v>10000</v>
      </c>
      <c r="EO855" s="519">
        <v>10000</v>
      </c>
      <c r="EP855" s="519">
        <v>10000</v>
      </c>
      <c r="EQ855" s="519">
        <v>10000</v>
      </c>
      <c r="ER855" s="519">
        <v>10000</v>
      </c>
      <c r="ES855" s="519">
        <v>10000</v>
      </c>
      <c r="ET855" s="519">
        <v>10000</v>
      </c>
      <c r="EU855" s="519">
        <v>10000</v>
      </c>
      <c r="EV855" s="519">
        <v>10000</v>
      </c>
      <c r="EW855" s="519">
        <v>10000</v>
      </c>
      <c r="EX855" s="519">
        <v>10000</v>
      </c>
      <c r="EY855" s="519">
        <v>10000</v>
      </c>
      <c r="EZ855" s="519">
        <v>10000</v>
      </c>
      <c r="FA855" s="519">
        <v>10000</v>
      </c>
      <c r="FB855" s="519">
        <v>10000</v>
      </c>
      <c r="FC855" s="519">
        <v>10000</v>
      </c>
      <c r="FD855" s="519">
        <v>0</v>
      </c>
      <c r="FE855" s="519">
        <v>0</v>
      </c>
      <c r="FF855" s="519">
        <v>0</v>
      </c>
      <c r="FG855" s="519">
        <v>0</v>
      </c>
      <c r="FH855" s="519">
        <v>0</v>
      </c>
      <c r="FI855" s="519">
        <v>0</v>
      </c>
      <c r="FJ855" s="519">
        <v>0</v>
      </c>
      <c r="FK855" s="519">
        <v>0</v>
      </c>
      <c r="FL855" s="519">
        <v>0</v>
      </c>
      <c r="FM855" s="519">
        <v>0</v>
      </c>
      <c r="FN855" s="519">
        <v>0</v>
      </c>
      <c r="FO855" s="519">
        <v>0</v>
      </c>
      <c r="FP855" s="519">
        <v>0</v>
      </c>
      <c r="FQ855" s="519">
        <v>0</v>
      </c>
      <c r="FR855" s="519">
        <v>0</v>
      </c>
      <c r="FS855" s="519">
        <v>0</v>
      </c>
      <c r="FT855" s="519">
        <v>0</v>
      </c>
      <c r="FU855" s="519">
        <v>0</v>
      </c>
      <c r="FV855" s="519">
        <v>0</v>
      </c>
      <c r="FW855" s="519">
        <v>0</v>
      </c>
      <c r="FX855" s="519">
        <v>0</v>
      </c>
      <c r="FY855" s="519">
        <v>0</v>
      </c>
      <c r="FZ855" s="519">
        <v>0</v>
      </c>
      <c r="GA855" s="519">
        <v>0</v>
      </c>
      <c r="GB855" s="519">
        <v>0</v>
      </c>
      <c r="GC855" s="519">
        <v>0</v>
      </c>
      <c r="GD855" s="519">
        <v>0</v>
      </c>
      <c r="GE855" s="519">
        <v>0</v>
      </c>
      <c r="GF855" s="519">
        <v>0</v>
      </c>
      <c r="GG855" s="519">
        <v>0</v>
      </c>
      <c r="GH855" s="519">
        <v>0</v>
      </c>
      <c r="GI855" s="519">
        <v>0</v>
      </c>
      <c r="GJ855" s="519">
        <v>0</v>
      </c>
      <c r="GK855" s="519">
        <v>0</v>
      </c>
      <c r="GL855" s="519">
        <v>0</v>
      </c>
      <c r="GM855" s="519">
        <v>0</v>
      </c>
      <c r="GN855" s="519">
        <v>0</v>
      </c>
      <c r="GO855" s="519">
        <v>0</v>
      </c>
      <c r="GP855" s="519">
        <v>0</v>
      </c>
      <c r="GQ855" s="519">
        <v>0</v>
      </c>
      <c r="GR855" s="519">
        <v>0</v>
      </c>
      <c r="GS855" s="519">
        <v>0</v>
      </c>
      <c r="GT855" s="519">
        <v>0</v>
      </c>
      <c r="GU855" s="519">
        <v>0</v>
      </c>
      <c r="GV855" s="519">
        <v>0</v>
      </c>
      <c r="GW855" s="519">
        <v>0</v>
      </c>
      <c r="GX855" s="519">
        <v>0</v>
      </c>
      <c r="GY855" s="519">
        <v>0</v>
      </c>
      <c r="GZ855" s="519">
        <v>0</v>
      </c>
      <c r="HA855" s="519">
        <v>0</v>
      </c>
      <c r="HB855" s="519">
        <v>0</v>
      </c>
      <c r="HC855" s="519">
        <v>0</v>
      </c>
      <c r="HD855" s="519">
        <v>0</v>
      </c>
      <c r="HE855" s="519">
        <v>0</v>
      </c>
      <c r="HF855" s="519">
        <v>0</v>
      </c>
      <c r="HG855" s="519">
        <v>0</v>
      </c>
      <c r="HH855" s="519">
        <v>0</v>
      </c>
      <c r="HI855" s="519">
        <v>0</v>
      </c>
      <c r="HJ855" s="519">
        <v>0</v>
      </c>
      <c r="HK855" s="519">
        <v>0</v>
      </c>
      <c r="HL855" s="519">
        <v>0</v>
      </c>
      <c r="HM855" s="519">
        <v>0</v>
      </c>
      <c r="HN855" s="519">
        <v>0</v>
      </c>
      <c r="HO855" s="519">
        <v>0</v>
      </c>
      <c r="HP855" s="519">
        <v>0</v>
      </c>
      <c r="HQ855" s="519">
        <v>0</v>
      </c>
      <c r="HR855" s="519">
        <v>0</v>
      </c>
      <c r="HS855" s="519">
        <v>0</v>
      </c>
      <c r="HT855" s="519">
        <v>0</v>
      </c>
      <c r="HU855" s="519">
        <v>0</v>
      </c>
      <c r="HV855" s="519">
        <v>0</v>
      </c>
      <c r="HW855" s="519">
        <v>0</v>
      </c>
      <c r="HX855" s="519">
        <v>0</v>
      </c>
      <c r="HY855" s="519">
        <v>0</v>
      </c>
      <c r="HZ855" s="519">
        <v>0</v>
      </c>
      <c r="IA855" s="519">
        <v>0</v>
      </c>
      <c r="IB855" s="519">
        <v>0</v>
      </c>
      <c r="IC855" s="519">
        <v>0</v>
      </c>
      <c r="ID855" s="519">
        <v>0</v>
      </c>
      <c r="IE855" s="519">
        <v>0</v>
      </c>
      <c r="IF855" s="519">
        <v>0</v>
      </c>
      <c r="IG855" s="519">
        <v>0</v>
      </c>
      <c r="IH855" s="519">
        <v>0</v>
      </c>
      <c r="II855" s="519">
        <v>0</v>
      </c>
      <c r="IJ855" s="519">
        <v>0</v>
      </c>
      <c r="IK855" s="519">
        <v>0</v>
      </c>
    </row>
    <row r="856" spans="2:245" hidden="1">
      <c r="B856" s="519" t="s">
        <v>1058</v>
      </c>
      <c r="C856" s="519"/>
      <c r="D856" s="519"/>
      <c r="E856" s="519"/>
      <c r="F856" s="519">
        <v>2</v>
      </c>
      <c r="G856" s="519"/>
      <c r="H856" s="519">
        <v>24</v>
      </c>
      <c r="I856" s="519">
        <v>4</v>
      </c>
      <c r="J856" s="519" t="str">
        <f t="shared" si="42"/>
        <v>SDN10022404</v>
      </c>
      <c r="K856" s="519">
        <v>965</v>
      </c>
      <c r="M856" s="337" t="s">
        <v>631</v>
      </c>
      <c r="N856" s="519" t="s">
        <v>1058</v>
      </c>
      <c r="O856" s="519" t="s">
        <v>1059</v>
      </c>
      <c r="P856" s="519">
        <v>6</v>
      </c>
      <c r="Q856" s="521" t="str">
        <f t="shared" si="43"/>
        <v>SDN100106</v>
      </c>
      <c r="R856" s="519">
        <v>1017.6</v>
      </c>
      <c r="S856" s="519">
        <v>2035.2</v>
      </c>
      <c r="T856" s="519">
        <v>3052.8</v>
      </c>
      <c r="U856" s="519">
        <v>4070.4</v>
      </c>
      <c r="V856" s="519">
        <v>5088</v>
      </c>
      <c r="W856" s="519">
        <v>5902.1</v>
      </c>
      <c r="X856" s="519">
        <v>6716.2</v>
      </c>
      <c r="Y856" s="519">
        <v>7530.2</v>
      </c>
      <c r="Z856" s="519">
        <v>8344.2999999999993</v>
      </c>
      <c r="AA856" s="519">
        <v>9158.4</v>
      </c>
      <c r="AB856" s="519">
        <v>9158.4</v>
      </c>
      <c r="AC856" s="519">
        <v>9158.4</v>
      </c>
      <c r="AD856" s="519">
        <v>9158.4</v>
      </c>
      <c r="AE856" s="519">
        <v>9158.4</v>
      </c>
      <c r="AF856" s="519">
        <v>9158.4</v>
      </c>
      <c r="AG856" s="519">
        <v>9158.4</v>
      </c>
      <c r="AH856" s="519">
        <v>9158.4</v>
      </c>
      <c r="AI856" s="519">
        <v>9158.4</v>
      </c>
      <c r="AJ856" s="519">
        <v>9158.4</v>
      </c>
      <c r="AK856" s="519">
        <v>9158.4</v>
      </c>
      <c r="AL856" s="519">
        <v>9158.4</v>
      </c>
      <c r="AM856" s="519">
        <v>9158.4</v>
      </c>
      <c r="AN856" s="519">
        <v>9158.4</v>
      </c>
      <c r="AO856" s="519">
        <v>9158.4</v>
      </c>
      <c r="AP856" s="519">
        <v>9158.4</v>
      </c>
      <c r="AQ856" s="519">
        <v>0</v>
      </c>
      <c r="AR856" s="519">
        <v>0</v>
      </c>
      <c r="AS856" s="519">
        <v>0</v>
      </c>
      <c r="AT856" s="519">
        <v>0</v>
      </c>
      <c r="AU856" s="519">
        <v>0</v>
      </c>
      <c r="AV856" s="519">
        <v>0</v>
      </c>
      <c r="AW856" s="519">
        <v>0</v>
      </c>
      <c r="AX856" s="519">
        <v>0</v>
      </c>
      <c r="AY856" s="519">
        <v>0</v>
      </c>
      <c r="AZ856" s="519">
        <v>0</v>
      </c>
      <c r="BA856" s="519">
        <v>0</v>
      </c>
      <c r="BB856" s="519">
        <v>0</v>
      </c>
      <c r="BC856" s="519">
        <v>0</v>
      </c>
      <c r="BD856" s="519">
        <v>0</v>
      </c>
      <c r="BE856" s="519">
        <v>0</v>
      </c>
      <c r="BF856" s="519">
        <v>0</v>
      </c>
      <c r="BG856" s="519">
        <v>0</v>
      </c>
      <c r="BH856" s="519">
        <v>0</v>
      </c>
      <c r="BI856" s="519">
        <v>0</v>
      </c>
      <c r="BJ856" s="519">
        <v>0</v>
      </c>
      <c r="BK856" s="519">
        <v>0</v>
      </c>
      <c r="BL856" s="519">
        <v>0</v>
      </c>
      <c r="BM856" s="519">
        <v>0</v>
      </c>
      <c r="BN856" s="519">
        <v>0</v>
      </c>
      <c r="BO856" s="519">
        <v>0</v>
      </c>
      <c r="BP856" s="519">
        <v>0</v>
      </c>
      <c r="BQ856" s="519">
        <v>0</v>
      </c>
      <c r="BR856" s="519">
        <v>0</v>
      </c>
      <c r="BS856" s="519">
        <v>0</v>
      </c>
      <c r="BT856" s="519">
        <v>0</v>
      </c>
      <c r="BU856" s="519">
        <v>0</v>
      </c>
      <c r="BV856" s="519">
        <v>0</v>
      </c>
      <c r="BW856" s="519">
        <v>0</v>
      </c>
      <c r="BX856" s="519">
        <v>0</v>
      </c>
      <c r="BY856" s="519">
        <v>0</v>
      </c>
      <c r="BZ856" s="519">
        <v>0</v>
      </c>
      <c r="CA856" s="519">
        <v>0</v>
      </c>
      <c r="CB856" s="519">
        <v>0</v>
      </c>
      <c r="CC856" s="519">
        <v>0</v>
      </c>
      <c r="CD856" s="519">
        <v>0</v>
      </c>
      <c r="CE856" s="519">
        <v>0</v>
      </c>
      <c r="CF856" s="519">
        <v>0</v>
      </c>
      <c r="CG856" s="519">
        <v>0</v>
      </c>
      <c r="CH856" s="519">
        <v>0</v>
      </c>
      <c r="CI856" s="519">
        <v>0</v>
      </c>
      <c r="CJ856" s="519">
        <v>0</v>
      </c>
      <c r="CK856" s="519">
        <v>0</v>
      </c>
      <c r="CL856" s="519">
        <v>0</v>
      </c>
      <c r="CM856" s="519">
        <v>0</v>
      </c>
      <c r="CN856" s="519">
        <v>0</v>
      </c>
      <c r="CO856" s="519">
        <v>0</v>
      </c>
      <c r="CP856" s="519">
        <v>0</v>
      </c>
      <c r="CQ856" s="519">
        <v>0</v>
      </c>
      <c r="CR856" s="519">
        <v>0</v>
      </c>
      <c r="CS856" s="519">
        <v>0</v>
      </c>
      <c r="CT856" s="519">
        <v>0</v>
      </c>
      <c r="CU856" s="519">
        <v>0</v>
      </c>
      <c r="CV856" s="519">
        <v>0</v>
      </c>
      <c r="CW856" s="519">
        <v>0</v>
      </c>
      <c r="CX856" s="519">
        <v>0</v>
      </c>
      <c r="CY856" s="519">
        <v>0</v>
      </c>
      <c r="CZ856" s="519">
        <v>0</v>
      </c>
      <c r="DA856" s="519">
        <v>0</v>
      </c>
      <c r="DB856" s="519">
        <v>0</v>
      </c>
      <c r="DC856" s="519">
        <v>0</v>
      </c>
      <c r="DD856" s="519">
        <v>0</v>
      </c>
      <c r="DE856" s="519">
        <v>0</v>
      </c>
      <c r="DF856" s="519">
        <v>0</v>
      </c>
      <c r="DG856" s="519">
        <v>0</v>
      </c>
      <c r="DH856" s="519">
        <v>0</v>
      </c>
      <c r="DI856" s="519">
        <v>0</v>
      </c>
      <c r="DJ856" s="519">
        <v>0</v>
      </c>
      <c r="DK856" s="519">
        <v>0</v>
      </c>
      <c r="DL856" s="519">
        <v>0</v>
      </c>
      <c r="DM856" s="519">
        <v>0</v>
      </c>
      <c r="DN856" s="519">
        <v>0</v>
      </c>
      <c r="DO856" s="519">
        <v>0</v>
      </c>
      <c r="DP856" s="519">
        <v>0</v>
      </c>
      <c r="DQ856" s="519">
        <v>0</v>
      </c>
      <c r="DR856" s="519">
        <v>0</v>
      </c>
      <c r="DS856" s="519">
        <v>0</v>
      </c>
      <c r="DT856" s="519">
        <v>0</v>
      </c>
      <c r="DU856" s="519">
        <v>0</v>
      </c>
      <c r="DV856" s="519">
        <v>0</v>
      </c>
      <c r="DW856" s="519">
        <v>0</v>
      </c>
      <c r="DX856" s="519">
        <v>0</v>
      </c>
      <c r="DZ856" s="337" t="s">
        <v>631</v>
      </c>
      <c r="EA856" s="519" t="s">
        <v>1058</v>
      </c>
      <c r="EB856" s="519" t="s">
        <v>1059</v>
      </c>
      <c r="EC856" s="519">
        <v>6</v>
      </c>
      <c r="ED856" s="183" t="str">
        <f t="shared" si="44"/>
        <v>SDN100106</v>
      </c>
      <c r="EE856" s="519">
        <v>1017.6</v>
      </c>
      <c r="EF856" s="519">
        <v>10000</v>
      </c>
      <c r="EG856" s="519">
        <v>10000</v>
      </c>
      <c r="EH856" s="519">
        <v>10000</v>
      </c>
      <c r="EI856" s="519">
        <v>10000</v>
      </c>
      <c r="EJ856" s="519">
        <v>10000</v>
      </c>
      <c r="EK856" s="519">
        <v>10000</v>
      </c>
      <c r="EL856" s="519">
        <v>10000</v>
      </c>
      <c r="EM856" s="519">
        <v>10000</v>
      </c>
      <c r="EN856" s="519">
        <v>10000</v>
      </c>
      <c r="EO856" s="519">
        <v>10000</v>
      </c>
      <c r="EP856" s="519">
        <v>10000</v>
      </c>
      <c r="EQ856" s="519">
        <v>10000</v>
      </c>
      <c r="ER856" s="519">
        <v>10000</v>
      </c>
      <c r="ES856" s="519">
        <v>10000</v>
      </c>
      <c r="ET856" s="519">
        <v>10000</v>
      </c>
      <c r="EU856" s="519">
        <v>10000</v>
      </c>
      <c r="EV856" s="519">
        <v>10000</v>
      </c>
      <c r="EW856" s="519">
        <v>10000</v>
      </c>
      <c r="EX856" s="519">
        <v>10000</v>
      </c>
      <c r="EY856" s="519">
        <v>10000</v>
      </c>
      <c r="EZ856" s="519">
        <v>10000</v>
      </c>
      <c r="FA856" s="519">
        <v>10000</v>
      </c>
      <c r="FB856" s="519">
        <v>10000</v>
      </c>
      <c r="FC856" s="519">
        <v>10000</v>
      </c>
      <c r="FD856" s="519">
        <v>0</v>
      </c>
      <c r="FE856" s="519">
        <v>0</v>
      </c>
      <c r="FF856" s="519">
        <v>0</v>
      </c>
      <c r="FG856" s="519">
        <v>0</v>
      </c>
      <c r="FH856" s="519">
        <v>0</v>
      </c>
      <c r="FI856" s="519">
        <v>0</v>
      </c>
      <c r="FJ856" s="519">
        <v>0</v>
      </c>
      <c r="FK856" s="519">
        <v>0</v>
      </c>
      <c r="FL856" s="519">
        <v>0</v>
      </c>
      <c r="FM856" s="519">
        <v>0</v>
      </c>
      <c r="FN856" s="519">
        <v>0</v>
      </c>
      <c r="FO856" s="519">
        <v>0</v>
      </c>
      <c r="FP856" s="519">
        <v>0</v>
      </c>
      <c r="FQ856" s="519">
        <v>0</v>
      </c>
      <c r="FR856" s="519">
        <v>0</v>
      </c>
      <c r="FS856" s="519">
        <v>0</v>
      </c>
      <c r="FT856" s="519">
        <v>0</v>
      </c>
      <c r="FU856" s="519">
        <v>0</v>
      </c>
      <c r="FV856" s="519">
        <v>0</v>
      </c>
      <c r="FW856" s="519">
        <v>0</v>
      </c>
      <c r="FX856" s="519">
        <v>0</v>
      </c>
      <c r="FY856" s="519">
        <v>0</v>
      </c>
      <c r="FZ856" s="519">
        <v>0</v>
      </c>
      <c r="GA856" s="519">
        <v>0</v>
      </c>
      <c r="GB856" s="519">
        <v>0</v>
      </c>
      <c r="GC856" s="519">
        <v>0</v>
      </c>
      <c r="GD856" s="519">
        <v>0</v>
      </c>
      <c r="GE856" s="519">
        <v>0</v>
      </c>
      <c r="GF856" s="519">
        <v>0</v>
      </c>
      <c r="GG856" s="519">
        <v>0</v>
      </c>
      <c r="GH856" s="519">
        <v>0</v>
      </c>
      <c r="GI856" s="519">
        <v>0</v>
      </c>
      <c r="GJ856" s="519">
        <v>0</v>
      </c>
      <c r="GK856" s="519">
        <v>0</v>
      </c>
      <c r="GL856" s="519">
        <v>0</v>
      </c>
      <c r="GM856" s="519">
        <v>0</v>
      </c>
      <c r="GN856" s="519">
        <v>0</v>
      </c>
      <c r="GO856" s="519">
        <v>0</v>
      </c>
      <c r="GP856" s="519">
        <v>0</v>
      </c>
      <c r="GQ856" s="519">
        <v>0</v>
      </c>
      <c r="GR856" s="519">
        <v>0</v>
      </c>
      <c r="GS856" s="519">
        <v>0</v>
      </c>
      <c r="GT856" s="519">
        <v>0</v>
      </c>
      <c r="GU856" s="519">
        <v>0</v>
      </c>
      <c r="GV856" s="519">
        <v>0</v>
      </c>
      <c r="GW856" s="519">
        <v>0</v>
      </c>
      <c r="GX856" s="519">
        <v>0</v>
      </c>
      <c r="GY856" s="519">
        <v>0</v>
      </c>
      <c r="GZ856" s="519">
        <v>0</v>
      </c>
      <c r="HA856" s="519">
        <v>0</v>
      </c>
      <c r="HB856" s="519">
        <v>0</v>
      </c>
      <c r="HC856" s="519">
        <v>0</v>
      </c>
      <c r="HD856" s="519">
        <v>0</v>
      </c>
      <c r="HE856" s="519">
        <v>0</v>
      </c>
      <c r="HF856" s="519">
        <v>0</v>
      </c>
      <c r="HG856" s="519">
        <v>0</v>
      </c>
      <c r="HH856" s="519">
        <v>0</v>
      </c>
      <c r="HI856" s="519">
        <v>0</v>
      </c>
      <c r="HJ856" s="519">
        <v>0</v>
      </c>
      <c r="HK856" s="519">
        <v>0</v>
      </c>
      <c r="HL856" s="519">
        <v>0</v>
      </c>
      <c r="HM856" s="519">
        <v>0</v>
      </c>
      <c r="HN856" s="519">
        <v>0</v>
      </c>
      <c r="HO856" s="519">
        <v>0</v>
      </c>
      <c r="HP856" s="519">
        <v>0</v>
      </c>
      <c r="HQ856" s="519">
        <v>0</v>
      </c>
      <c r="HR856" s="519">
        <v>0</v>
      </c>
      <c r="HS856" s="519">
        <v>0</v>
      </c>
      <c r="HT856" s="519">
        <v>0</v>
      </c>
      <c r="HU856" s="519">
        <v>0</v>
      </c>
      <c r="HV856" s="519">
        <v>0</v>
      </c>
      <c r="HW856" s="519">
        <v>0</v>
      </c>
      <c r="HX856" s="519">
        <v>0</v>
      </c>
      <c r="HY856" s="519">
        <v>0</v>
      </c>
      <c r="HZ856" s="519">
        <v>0</v>
      </c>
      <c r="IA856" s="519">
        <v>0</v>
      </c>
      <c r="IB856" s="519">
        <v>0</v>
      </c>
      <c r="IC856" s="519">
        <v>0</v>
      </c>
      <c r="ID856" s="519">
        <v>0</v>
      </c>
      <c r="IE856" s="519">
        <v>0</v>
      </c>
      <c r="IF856" s="519">
        <v>0</v>
      </c>
      <c r="IG856" s="519">
        <v>0</v>
      </c>
      <c r="IH856" s="519">
        <v>0</v>
      </c>
      <c r="II856" s="519">
        <v>0</v>
      </c>
      <c r="IJ856" s="519">
        <v>0</v>
      </c>
      <c r="IK856" s="519">
        <v>0</v>
      </c>
    </row>
    <row r="857" spans="2:245" hidden="1">
      <c r="B857" s="519" t="s">
        <v>1058</v>
      </c>
      <c r="C857" s="519"/>
      <c r="D857" s="519"/>
      <c r="E857" s="519"/>
      <c r="F857" s="519">
        <v>2</v>
      </c>
      <c r="G857" s="519"/>
      <c r="H857" s="519">
        <v>24</v>
      </c>
      <c r="I857" s="519">
        <v>5</v>
      </c>
      <c r="J857" s="519" t="str">
        <f t="shared" si="42"/>
        <v>SDN10022405</v>
      </c>
      <c r="K857" s="519">
        <v>965</v>
      </c>
      <c r="M857" s="337" t="s">
        <v>631</v>
      </c>
      <c r="N857" s="519" t="s">
        <v>1058</v>
      </c>
      <c r="O857" s="519" t="s">
        <v>1059</v>
      </c>
      <c r="P857" s="519">
        <v>7</v>
      </c>
      <c r="Q857" s="521" t="str">
        <f t="shared" si="43"/>
        <v>SDN100107</v>
      </c>
      <c r="R857" s="519">
        <v>1017.6</v>
      </c>
      <c r="S857" s="519">
        <v>2035.2</v>
      </c>
      <c r="T857" s="519">
        <v>3052.8</v>
      </c>
      <c r="U857" s="519">
        <v>4070.4</v>
      </c>
      <c r="V857" s="519">
        <v>5088</v>
      </c>
      <c r="W857" s="519">
        <v>5902.1</v>
      </c>
      <c r="X857" s="519">
        <v>6716.2</v>
      </c>
      <c r="Y857" s="519">
        <v>7530.2</v>
      </c>
      <c r="Z857" s="519">
        <v>8344.2999999999993</v>
      </c>
      <c r="AA857" s="519">
        <v>9158.4</v>
      </c>
      <c r="AB857" s="519">
        <v>9158.4</v>
      </c>
      <c r="AC857" s="519">
        <v>9158.4</v>
      </c>
      <c r="AD857" s="519">
        <v>9158.4</v>
      </c>
      <c r="AE857" s="519">
        <v>9158.4</v>
      </c>
      <c r="AF857" s="519">
        <v>9158.4</v>
      </c>
      <c r="AG857" s="519">
        <v>9158.4</v>
      </c>
      <c r="AH857" s="519">
        <v>9158.4</v>
      </c>
      <c r="AI857" s="519">
        <v>9158.4</v>
      </c>
      <c r="AJ857" s="519">
        <v>9158.4</v>
      </c>
      <c r="AK857" s="519">
        <v>9158.4</v>
      </c>
      <c r="AL857" s="519">
        <v>9158.4</v>
      </c>
      <c r="AM857" s="519">
        <v>9158.4</v>
      </c>
      <c r="AN857" s="519">
        <v>9158.4</v>
      </c>
      <c r="AO857" s="519">
        <v>9158.4</v>
      </c>
      <c r="AP857" s="519">
        <v>9158.4</v>
      </c>
      <c r="AQ857" s="519">
        <v>0</v>
      </c>
      <c r="AR857" s="519">
        <v>0</v>
      </c>
      <c r="AS857" s="519">
        <v>0</v>
      </c>
      <c r="AT857" s="519">
        <v>0</v>
      </c>
      <c r="AU857" s="519">
        <v>0</v>
      </c>
      <c r="AV857" s="519">
        <v>0</v>
      </c>
      <c r="AW857" s="519">
        <v>0</v>
      </c>
      <c r="AX857" s="519">
        <v>0</v>
      </c>
      <c r="AY857" s="519">
        <v>0</v>
      </c>
      <c r="AZ857" s="519">
        <v>0</v>
      </c>
      <c r="BA857" s="519">
        <v>0</v>
      </c>
      <c r="BB857" s="519">
        <v>0</v>
      </c>
      <c r="BC857" s="519">
        <v>0</v>
      </c>
      <c r="BD857" s="519">
        <v>0</v>
      </c>
      <c r="BE857" s="519">
        <v>0</v>
      </c>
      <c r="BF857" s="519">
        <v>0</v>
      </c>
      <c r="BG857" s="519">
        <v>0</v>
      </c>
      <c r="BH857" s="519">
        <v>0</v>
      </c>
      <c r="BI857" s="519">
        <v>0</v>
      </c>
      <c r="BJ857" s="519">
        <v>0</v>
      </c>
      <c r="BK857" s="519">
        <v>0</v>
      </c>
      <c r="BL857" s="519">
        <v>0</v>
      </c>
      <c r="BM857" s="519">
        <v>0</v>
      </c>
      <c r="BN857" s="519">
        <v>0</v>
      </c>
      <c r="BO857" s="519">
        <v>0</v>
      </c>
      <c r="BP857" s="519">
        <v>0</v>
      </c>
      <c r="BQ857" s="519">
        <v>0</v>
      </c>
      <c r="BR857" s="519">
        <v>0</v>
      </c>
      <c r="BS857" s="519">
        <v>0</v>
      </c>
      <c r="BT857" s="519">
        <v>0</v>
      </c>
      <c r="BU857" s="519">
        <v>0</v>
      </c>
      <c r="BV857" s="519">
        <v>0</v>
      </c>
      <c r="BW857" s="519">
        <v>0</v>
      </c>
      <c r="BX857" s="519">
        <v>0</v>
      </c>
      <c r="BY857" s="519">
        <v>0</v>
      </c>
      <c r="BZ857" s="519">
        <v>0</v>
      </c>
      <c r="CA857" s="519">
        <v>0</v>
      </c>
      <c r="CB857" s="519">
        <v>0</v>
      </c>
      <c r="CC857" s="519">
        <v>0</v>
      </c>
      <c r="CD857" s="519">
        <v>0</v>
      </c>
      <c r="CE857" s="519">
        <v>0</v>
      </c>
      <c r="CF857" s="519">
        <v>0</v>
      </c>
      <c r="CG857" s="519">
        <v>0</v>
      </c>
      <c r="CH857" s="519">
        <v>0</v>
      </c>
      <c r="CI857" s="519">
        <v>0</v>
      </c>
      <c r="CJ857" s="519">
        <v>0</v>
      </c>
      <c r="CK857" s="519">
        <v>0</v>
      </c>
      <c r="CL857" s="519">
        <v>0</v>
      </c>
      <c r="CM857" s="519">
        <v>0</v>
      </c>
      <c r="CN857" s="519">
        <v>0</v>
      </c>
      <c r="CO857" s="519">
        <v>0</v>
      </c>
      <c r="CP857" s="519">
        <v>0</v>
      </c>
      <c r="CQ857" s="519">
        <v>0</v>
      </c>
      <c r="CR857" s="519">
        <v>0</v>
      </c>
      <c r="CS857" s="519">
        <v>0</v>
      </c>
      <c r="CT857" s="519">
        <v>0</v>
      </c>
      <c r="CU857" s="519">
        <v>0</v>
      </c>
      <c r="CV857" s="519">
        <v>0</v>
      </c>
      <c r="CW857" s="519">
        <v>0</v>
      </c>
      <c r="CX857" s="519">
        <v>0</v>
      </c>
      <c r="CY857" s="519">
        <v>0</v>
      </c>
      <c r="CZ857" s="519">
        <v>0</v>
      </c>
      <c r="DA857" s="519">
        <v>0</v>
      </c>
      <c r="DB857" s="519">
        <v>0</v>
      </c>
      <c r="DC857" s="519">
        <v>0</v>
      </c>
      <c r="DD857" s="519">
        <v>0</v>
      </c>
      <c r="DE857" s="519">
        <v>0</v>
      </c>
      <c r="DF857" s="519">
        <v>0</v>
      </c>
      <c r="DG857" s="519">
        <v>0</v>
      </c>
      <c r="DH857" s="519">
        <v>0</v>
      </c>
      <c r="DI857" s="519">
        <v>0</v>
      </c>
      <c r="DJ857" s="519">
        <v>0</v>
      </c>
      <c r="DK857" s="519">
        <v>0</v>
      </c>
      <c r="DL857" s="519">
        <v>0</v>
      </c>
      <c r="DM857" s="519">
        <v>0</v>
      </c>
      <c r="DN857" s="519">
        <v>0</v>
      </c>
      <c r="DO857" s="519">
        <v>0</v>
      </c>
      <c r="DP857" s="519">
        <v>0</v>
      </c>
      <c r="DQ857" s="519">
        <v>0</v>
      </c>
      <c r="DR857" s="519">
        <v>0</v>
      </c>
      <c r="DS857" s="519">
        <v>0</v>
      </c>
      <c r="DT857" s="519">
        <v>0</v>
      </c>
      <c r="DU857" s="519">
        <v>0</v>
      </c>
      <c r="DV857" s="519">
        <v>0</v>
      </c>
      <c r="DW857" s="519">
        <v>0</v>
      </c>
      <c r="DX857" s="519">
        <v>0</v>
      </c>
      <c r="DZ857" s="337" t="s">
        <v>631</v>
      </c>
      <c r="EA857" s="519" t="s">
        <v>1058</v>
      </c>
      <c r="EB857" s="519" t="s">
        <v>1059</v>
      </c>
      <c r="EC857" s="519">
        <v>7</v>
      </c>
      <c r="ED857" s="183" t="str">
        <f t="shared" si="44"/>
        <v>SDN100107</v>
      </c>
      <c r="EE857" s="519">
        <v>1017.6</v>
      </c>
      <c r="EF857" s="519">
        <v>10000</v>
      </c>
      <c r="EG857" s="519">
        <v>10000</v>
      </c>
      <c r="EH857" s="519">
        <v>10000</v>
      </c>
      <c r="EI857" s="519">
        <v>10000</v>
      </c>
      <c r="EJ857" s="519">
        <v>10000</v>
      </c>
      <c r="EK857" s="519">
        <v>10000</v>
      </c>
      <c r="EL857" s="519">
        <v>10000</v>
      </c>
      <c r="EM857" s="519">
        <v>10000</v>
      </c>
      <c r="EN857" s="519">
        <v>10000</v>
      </c>
      <c r="EO857" s="519">
        <v>10000</v>
      </c>
      <c r="EP857" s="519">
        <v>10000</v>
      </c>
      <c r="EQ857" s="519">
        <v>10000</v>
      </c>
      <c r="ER857" s="519">
        <v>10000</v>
      </c>
      <c r="ES857" s="519">
        <v>10000</v>
      </c>
      <c r="ET857" s="519">
        <v>10000</v>
      </c>
      <c r="EU857" s="519">
        <v>10000</v>
      </c>
      <c r="EV857" s="519">
        <v>10000</v>
      </c>
      <c r="EW857" s="519">
        <v>10000</v>
      </c>
      <c r="EX857" s="519">
        <v>10000</v>
      </c>
      <c r="EY857" s="519">
        <v>10000</v>
      </c>
      <c r="EZ857" s="519">
        <v>10000</v>
      </c>
      <c r="FA857" s="519">
        <v>10000</v>
      </c>
      <c r="FB857" s="519">
        <v>10000</v>
      </c>
      <c r="FC857" s="519">
        <v>10000</v>
      </c>
      <c r="FD857" s="519">
        <v>0</v>
      </c>
      <c r="FE857" s="519">
        <v>0</v>
      </c>
      <c r="FF857" s="519">
        <v>0</v>
      </c>
      <c r="FG857" s="519">
        <v>0</v>
      </c>
      <c r="FH857" s="519">
        <v>0</v>
      </c>
      <c r="FI857" s="519">
        <v>0</v>
      </c>
      <c r="FJ857" s="519">
        <v>0</v>
      </c>
      <c r="FK857" s="519">
        <v>0</v>
      </c>
      <c r="FL857" s="519">
        <v>0</v>
      </c>
      <c r="FM857" s="519">
        <v>0</v>
      </c>
      <c r="FN857" s="519">
        <v>0</v>
      </c>
      <c r="FO857" s="519">
        <v>0</v>
      </c>
      <c r="FP857" s="519">
        <v>0</v>
      </c>
      <c r="FQ857" s="519">
        <v>0</v>
      </c>
      <c r="FR857" s="519">
        <v>0</v>
      </c>
      <c r="FS857" s="519">
        <v>0</v>
      </c>
      <c r="FT857" s="519">
        <v>0</v>
      </c>
      <c r="FU857" s="519">
        <v>0</v>
      </c>
      <c r="FV857" s="519">
        <v>0</v>
      </c>
      <c r="FW857" s="519">
        <v>0</v>
      </c>
      <c r="FX857" s="519">
        <v>0</v>
      </c>
      <c r="FY857" s="519">
        <v>0</v>
      </c>
      <c r="FZ857" s="519">
        <v>0</v>
      </c>
      <c r="GA857" s="519">
        <v>0</v>
      </c>
      <c r="GB857" s="519">
        <v>0</v>
      </c>
      <c r="GC857" s="519">
        <v>0</v>
      </c>
      <c r="GD857" s="519">
        <v>0</v>
      </c>
      <c r="GE857" s="519">
        <v>0</v>
      </c>
      <c r="GF857" s="519">
        <v>0</v>
      </c>
      <c r="GG857" s="519">
        <v>0</v>
      </c>
      <c r="GH857" s="519">
        <v>0</v>
      </c>
      <c r="GI857" s="519">
        <v>0</v>
      </c>
      <c r="GJ857" s="519">
        <v>0</v>
      </c>
      <c r="GK857" s="519">
        <v>0</v>
      </c>
      <c r="GL857" s="519">
        <v>0</v>
      </c>
      <c r="GM857" s="519">
        <v>0</v>
      </c>
      <c r="GN857" s="519">
        <v>0</v>
      </c>
      <c r="GO857" s="519">
        <v>0</v>
      </c>
      <c r="GP857" s="519">
        <v>0</v>
      </c>
      <c r="GQ857" s="519">
        <v>0</v>
      </c>
      <c r="GR857" s="519">
        <v>0</v>
      </c>
      <c r="GS857" s="519">
        <v>0</v>
      </c>
      <c r="GT857" s="519">
        <v>0</v>
      </c>
      <c r="GU857" s="519">
        <v>0</v>
      </c>
      <c r="GV857" s="519">
        <v>0</v>
      </c>
      <c r="GW857" s="519">
        <v>0</v>
      </c>
      <c r="GX857" s="519">
        <v>0</v>
      </c>
      <c r="GY857" s="519">
        <v>0</v>
      </c>
      <c r="GZ857" s="519">
        <v>0</v>
      </c>
      <c r="HA857" s="519">
        <v>0</v>
      </c>
      <c r="HB857" s="519">
        <v>0</v>
      </c>
      <c r="HC857" s="519">
        <v>0</v>
      </c>
      <c r="HD857" s="519">
        <v>0</v>
      </c>
      <c r="HE857" s="519">
        <v>0</v>
      </c>
      <c r="HF857" s="519">
        <v>0</v>
      </c>
      <c r="HG857" s="519">
        <v>0</v>
      </c>
      <c r="HH857" s="519">
        <v>0</v>
      </c>
      <c r="HI857" s="519">
        <v>0</v>
      </c>
      <c r="HJ857" s="519">
        <v>0</v>
      </c>
      <c r="HK857" s="519">
        <v>0</v>
      </c>
      <c r="HL857" s="519">
        <v>0</v>
      </c>
      <c r="HM857" s="519">
        <v>0</v>
      </c>
      <c r="HN857" s="519">
        <v>0</v>
      </c>
      <c r="HO857" s="519">
        <v>0</v>
      </c>
      <c r="HP857" s="519">
        <v>0</v>
      </c>
      <c r="HQ857" s="519">
        <v>0</v>
      </c>
      <c r="HR857" s="519">
        <v>0</v>
      </c>
      <c r="HS857" s="519">
        <v>0</v>
      </c>
      <c r="HT857" s="519">
        <v>0</v>
      </c>
      <c r="HU857" s="519">
        <v>0</v>
      </c>
      <c r="HV857" s="519">
        <v>0</v>
      </c>
      <c r="HW857" s="519">
        <v>0</v>
      </c>
      <c r="HX857" s="519">
        <v>0</v>
      </c>
      <c r="HY857" s="519">
        <v>0</v>
      </c>
      <c r="HZ857" s="519">
        <v>0</v>
      </c>
      <c r="IA857" s="519">
        <v>0</v>
      </c>
      <c r="IB857" s="519">
        <v>0</v>
      </c>
      <c r="IC857" s="519">
        <v>0</v>
      </c>
      <c r="ID857" s="519">
        <v>0</v>
      </c>
      <c r="IE857" s="519">
        <v>0</v>
      </c>
      <c r="IF857" s="519">
        <v>0</v>
      </c>
      <c r="IG857" s="519">
        <v>0</v>
      </c>
      <c r="IH857" s="519">
        <v>0</v>
      </c>
      <c r="II857" s="519">
        <v>0</v>
      </c>
      <c r="IJ857" s="519">
        <v>0</v>
      </c>
      <c r="IK857" s="519">
        <v>0</v>
      </c>
    </row>
    <row r="858" spans="2:245" hidden="1">
      <c r="B858" s="519" t="s">
        <v>1058</v>
      </c>
      <c r="C858" s="519"/>
      <c r="D858" s="519"/>
      <c r="E858" s="519"/>
      <c r="F858" s="519">
        <v>2</v>
      </c>
      <c r="G858" s="519"/>
      <c r="H858" s="519">
        <v>24</v>
      </c>
      <c r="I858" s="519">
        <v>6</v>
      </c>
      <c r="J858" s="519" t="str">
        <f t="shared" si="42"/>
        <v>SDN10022406</v>
      </c>
      <c r="K858" s="519">
        <v>772</v>
      </c>
      <c r="M858" s="337" t="s">
        <v>631</v>
      </c>
      <c r="N858" s="519" t="s">
        <v>1058</v>
      </c>
      <c r="O858" s="519" t="s">
        <v>1059</v>
      </c>
      <c r="P858" s="519">
        <v>8</v>
      </c>
      <c r="Q858" s="521" t="str">
        <f t="shared" si="43"/>
        <v>SDN100108</v>
      </c>
      <c r="R858" s="519">
        <v>1017.6</v>
      </c>
      <c r="S858" s="519">
        <v>2035.2</v>
      </c>
      <c r="T858" s="519">
        <v>3052.8</v>
      </c>
      <c r="U858" s="519">
        <v>4070.4</v>
      </c>
      <c r="V858" s="519">
        <v>5088</v>
      </c>
      <c r="W858" s="519">
        <v>5902.1</v>
      </c>
      <c r="X858" s="519">
        <v>6716.2</v>
      </c>
      <c r="Y858" s="519">
        <v>7530.2</v>
      </c>
      <c r="Z858" s="519">
        <v>8344.2999999999993</v>
      </c>
      <c r="AA858" s="519">
        <v>9158.4</v>
      </c>
      <c r="AB858" s="519">
        <v>9158.4</v>
      </c>
      <c r="AC858" s="519">
        <v>9158.4</v>
      </c>
      <c r="AD858" s="519">
        <v>9158.4</v>
      </c>
      <c r="AE858" s="519">
        <v>9158.4</v>
      </c>
      <c r="AF858" s="519">
        <v>9158.4</v>
      </c>
      <c r="AG858" s="519">
        <v>9158.4</v>
      </c>
      <c r="AH858" s="519">
        <v>9158.4</v>
      </c>
      <c r="AI858" s="519">
        <v>9158.4</v>
      </c>
      <c r="AJ858" s="519">
        <v>9158.4</v>
      </c>
      <c r="AK858" s="519">
        <v>9158.4</v>
      </c>
      <c r="AL858" s="519">
        <v>9158.4</v>
      </c>
      <c r="AM858" s="519">
        <v>9158.4</v>
      </c>
      <c r="AN858" s="519">
        <v>9158.4</v>
      </c>
      <c r="AO858" s="519">
        <v>9158.4</v>
      </c>
      <c r="AP858" s="519">
        <v>9158.4</v>
      </c>
      <c r="AQ858" s="519">
        <v>0</v>
      </c>
      <c r="AR858" s="519">
        <v>0</v>
      </c>
      <c r="AS858" s="519">
        <v>0</v>
      </c>
      <c r="AT858" s="519">
        <v>0</v>
      </c>
      <c r="AU858" s="519">
        <v>0</v>
      </c>
      <c r="AV858" s="519">
        <v>0</v>
      </c>
      <c r="AW858" s="519">
        <v>0</v>
      </c>
      <c r="AX858" s="519">
        <v>0</v>
      </c>
      <c r="AY858" s="519">
        <v>0</v>
      </c>
      <c r="AZ858" s="519">
        <v>0</v>
      </c>
      <c r="BA858" s="519">
        <v>0</v>
      </c>
      <c r="BB858" s="519">
        <v>0</v>
      </c>
      <c r="BC858" s="519">
        <v>0</v>
      </c>
      <c r="BD858" s="519">
        <v>0</v>
      </c>
      <c r="BE858" s="519">
        <v>0</v>
      </c>
      <c r="BF858" s="519">
        <v>0</v>
      </c>
      <c r="BG858" s="519">
        <v>0</v>
      </c>
      <c r="BH858" s="519">
        <v>0</v>
      </c>
      <c r="BI858" s="519">
        <v>0</v>
      </c>
      <c r="BJ858" s="519">
        <v>0</v>
      </c>
      <c r="BK858" s="519">
        <v>0</v>
      </c>
      <c r="BL858" s="519">
        <v>0</v>
      </c>
      <c r="BM858" s="519">
        <v>0</v>
      </c>
      <c r="BN858" s="519">
        <v>0</v>
      </c>
      <c r="BO858" s="519">
        <v>0</v>
      </c>
      <c r="BP858" s="519">
        <v>0</v>
      </c>
      <c r="BQ858" s="519">
        <v>0</v>
      </c>
      <c r="BR858" s="519">
        <v>0</v>
      </c>
      <c r="BS858" s="519">
        <v>0</v>
      </c>
      <c r="BT858" s="519">
        <v>0</v>
      </c>
      <c r="BU858" s="519">
        <v>0</v>
      </c>
      <c r="BV858" s="519">
        <v>0</v>
      </c>
      <c r="BW858" s="519">
        <v>0</v>
      </c>
      <c r="BX858" s="519">
        <v>0</v>
      </c>
      <c r="BY858" s="519">
        <v>0</v>
      </c>
      <c r="BZ858" s="519">
        <v>0</v>
      </c>
      <c r="CA858" s="519">
        <v>0</v>
      </c>
      <c r="CB858" s="519">
        <v>0</v>
      </c>
      <c r="CC858" s="519">
        <v>0</v>
      </c>
      <c r="CD858" s="519">
        <v>0</v>
      </c>
      <c r="CE858" s="519">
        <v>0</v>
      </c>
      <c r="CF858" s="519">
        <v>0</v>
      </c>
      <c r="CG858" s="519">
        <v>0</v>
      </c>
      <c r="CH858" s="519">
        <v>0</v>
      </c>
      <c r="CI858" s="519">
        <v>0</v>
      </c>
      <c r="CJ858" s="519">
        <v>0</v>
      </c>
      <c r="CK858" s="519">
        <v>0</v>
      </c>
      <c r="CL858" s="519">
        <v>0</v>
      </c>
      <c r="CM858" s="519">
        <v>0</v>
      </c>
      <c r="CN858" s="519">
        <v>0</v>
      </c>
      <c r="CO858" s="519">
        <v>0</v>
      </c>
      <c r="CP858" s="519">
        <v>0</v>
      </c>
      <c r="CQ858" s="519">
        <v>0</v>
      </c>
      <c r="CR858" s="519">
        <v>0</v>
      </c>
      <c r="CS858" s="519">
        <v>0</v>
      </c>
      <c r="CT858" s="519">
        <v>0</v>
      </c>
      <c r="CU858" s="519">
        <v>0</v>
      </c>
      <c r="CV858" s="519">
        <v>0</v>
      </c>
      <c r="CW858" s="519">
        <v>0</v>
      </c>
      <c r="CX858" s="519">
        <v>0</v>
      </c>
      <c r="CY858" s="519">
        <v>0</v>
      </c>
      <c r="CZ858" s="519">
        <v>0</v>
      </c>
      <c r="DA858" s="519">
        <v>0</v>
      </c>
      <c r="DB858" s="519">
        <v>0</v>
      </c>
      <c r="DC858" s="519">
        <v>0</v>
      </c>
      <c r="DD858" s="519">
        <v>0</v>
      </c>
      <c r="DE858" s="519">
        <v>0</v>
      </c>
      <c r="DF858" s="519">
        <v>0</v>
      </c>
      <c r="DG858" s="519">
        <v>0</v>
      </c>
      <c r="DH858" s="519">
        <v>0</v>
      </c>
      <c r="DI858" s="519">
        <v>0</v>
      </c>
      <c r="DJ858" s="519">
        <v>0</v>
      </c>
      <c r="DK858" s="519">
        <v>0</v>
      </c>
      <c r="DL858" s="519">
        <v>0</v>
      </c>
      <c r="DM858" s="519">
        <v>0</v>
      </c>
      <c r="DN858" s="519">
        <v>0</v>
      </c>
      <c r="DO858" s="519">
        <v>0</v>
      </c>
      <c r="DP858" s="519">
        <v>0</v>
      </c>
      <c r="DQ858" s="519">
        <v>0</v>
      </c>
      <c r="DR858" s="519">
        <v>0</v>
      </c>
      <c r="DS858" s="519">
        <v>0</v>
      </c>
      <c r="DT858" s="519">
        <v>0</v>
      </c>
      <c r="DU858" s="519">
        <v>0</v>
      </c>
      <c r="DV858" s="519">
        <v>0</v>
      </c>
      <c r="DW858" s="519">
        <v>0</v>
      </c>
      <c r="DX858" s="519">
        <v>0</v>
      </c>
      <c r="DZ858" s="337" t="s">
        <v>631</v>
      </c>
      <c r="EA858" s="519" t="s">
        <v>1058</v>
      </c>
      <c r="EB858" s="519" t="s">
        <v>1059</v>
      </c>
      <c r="EC858" s="519">
        <v>8</v>
      </c>
      <c r="ED858" s="183" t="str">
        <f t="shared" si="44"/>
        <v>SDN100108</v>
      </c>
      <c r="EE858" s="519">
        <v>1017.6</v>
      </c>
      <c r="EF858" s="519">
        <v>10000</v>
      </c>
      <c r="EG858" s="519">
        <v>10000</v>
      </c>
      <c r="EH858" s="519">
        <v>10000</v>
      </c>
      <c r="EI858" s="519">
        <v>10000</v>
      </c>
      <c r="EJ858" s="519">
        <v>10000</v>
      </c>
      <c r="EK858" s="519">
        <v>10000</v>
      </c>
      <c r="EL858" s="519">
        <v>10000</v>
      </c>
      <c r="EM858" s="519">
        <v>10000</v>
      </c>
      <c r="EN858" s="519">
        <v>10000</v>
      </c>
      <c r="EO858" s="519">
        <v>10000</v>
      </c>
      <c r="EP858" s="519">
        <v>10000</v>
      </c>
      <c r="EQ858" s="519">
        <v>10000</v>
      </c>
      <c r="ER858" s="519">
        <v>10000</v>
      </c>
      <c r="ES858" s="519">
        <v>10000</v>
      </c>
      <c r="ET858" s="519">
        <v>10000</v>
      </c>
      <c r="EU858" s="519">
        <v>10000</v>
      </c>
      <c r="EV858" s="519">
        <v>10000</v>
      </c>
      <c r="EW858" s="519">
        <v>10000</v>
      </c>
      <c r="EX858" s="519">
        <v>10000</v>
      </c>
      <c r="EY858" s="519">
        <v>10000</v>
      </c>
      <c r="EZ858" s="519">
        <v>10000</v>
      </c>
      <c r="FA858" s="519">
        <v>10000</v>
      </c>
      <c r="FB858" s="519">
        <v>10000</v>
      </c>
      <c r="FC858" s="519">
        <v>10000</v>
      </c>
      <c r="FD858" s="519">
        <v>0</v>
      </c>
      <c r="FE858" s="519">
        <v>0</v>
      </c>
      <c r="FF858" s="519">
        <v>0</v>
      </c>
      <c r="FG858" s="519">
        <v>0</v>
      </c>
      <c r="FH858" s="519">
        <v>0</v>
      </c>
      <c r="FI858" s="519">
        <v>0</v>
      </c>
      <c r="FJ858" s="519">
        <v>0</v>
      </c>
      <c r="FK858" s="519">
        <v>0</v>
      </c>
      <c r="FL858" s="519">
        <v>0</v>
      </c>
      <c r="FM858" s="519">
        <v>0</v>
      </c>
      <c r="FN858" s="519">
        <v>0</v>
      </c>
      <c r="FO858" s="519">
        <v>0</v>
      </c>
      <c r="FP858" s="519">
        <v>0</v>
      </c>
      <c r="FQ858" s="519">
        <v>0</v>
      </c>
      <c r="FR858" s="519">
        <v>0</v>
      </c>
      <c r="FS858" s="519">
        <v>0</v>
      </c>
      <c r="FT858" s="519">
        <v>0</v>
      </c>
      <c r="FU858" s="519">
        <v>0</v>
      </c>
      <c r="FV858" s="519">
        <v>0</v>
      </c>
      <c r="FW858" s="519">
        <v>0</v>
      </c>
      <c r="FX858" s="519">
        <v>0</v>
      </c>
      <c r="FY858" s="519">
        <v>0</v>
      </c>
      <c r="FZ858" s="519">
        <v>0</v>
      </c>
      <c r="GA858" s="519">
        <v>0</v>
      </c>
      <c r="GB858" s="519">
        <v>0</v>
      </c>
      <c r="GC858" s="519">
        <v>0</v>
      </c>
      <c r="GD858" s="519">
        <v>0</v>
      </c>
      <c r="GE858" s="519">
        <v>0</v>
      </c>
      <c r="GF858" s="519">
        <v>0</v>
      </c>
      <c r="GG858" s="519">
        <v>0</v>
      </c>
      <c r="GH858" s="519">
        <v>0</v>
      </c>
      <c r="GI858" s="519">
        <v>0</v>
      </c>
      <c r="GJ858" s="519">
        <v>0</v>
      </c>
      <c r="GK858" s="519">
        <v>0</v>
      </c>
      <c r="GL858" s="519">
        <v>0</v>
      </c>
      <c r="GM858" s="519">
        <v>0</v>
      </c>
      <c r="GN858" s="519">
        <v>0</v>
      </c>
      <c r="GO858" s="519">
        <v>0</v>
      </c>
      <c r="GP858" s="519">
        <v>0</v>
      </c>
      <c r="GQ858" s="519">
        <v>0</v>
      </c>
      <c r="GR858" s="519">
        <v>0</v>
      </c>
      <c r="GS858" s="519">
        <v>0</v>
      </c>
      <c r="GT858" s="519">
        <v>0</v>
      </c>
      <c r="GU858" s="519">
        <v>0</v>
      </c>
      <c r="GV858" s="519">
        <v>0</v>
      </c>
      <c r="GW858" s="519">
        <v>0</v>
      </c>
      <c r="GX858" s="519">
        <v>0</v>
      </c>
      <c r="GY858" s="519">
        <v>0</v>
      </c>
      <c r="GZ858" s="519">
        <v>0</v>
      </c>
      <c r="HA858" s="519">
        <v>0</v>
      </c>
      <c r="HB858" s="519">
        <v>0</v>
      </c>
      <c r="HC858" s="519">
        <v>0</v>
      </c>
      <c r="HD858" s="519">
        <v>0</v>
      </c>
      <c r="HE858" s="519">
        <v>0</v>
      </c>
      <c r="HF858" s="519">
        <v>0</v>
      </c>
      <c r="HG858" s="519">
        <v>0</v>
      </c>
      <c r="HH858" s="519">
        <v>0</v>
      </c>
      <c r="HI858" s="519">
        <v>0</v>
      </c>
      <c r="HJ858" s="519">
        <v>0</v>
      </c>
      <c r="HK858" s="519">
        <v>0</v>
      </c>
      <c r="HL858" s="519">
        <v>0</v>
      </c>
      <c r="HM858" s="519">
        <v>0</v>
      </c>
      <c r="HN858" s="519">
        <v>0</v>
      </c>
      <c r="HO858" s="519">
        <v>0</v>
      </c>
      <c r="HP858" s="519">
        <v>0</v>
      </c>
      <c r="HQ858" s="519">
        <v>0</v>
      </c>
      <c r="HR858" s="519">
        <v>0</v>
      </c>
      <c r="HS858" s="519">
        <v>0</v>
      </c>
      <c r="HT858" s="519">
        <v>0</v>
      </c>
      <c r="HU858" s="519">
        <v>0</v>
      </c>
      <c r="HV858" s="519">
        <v>0</v>
      </c>
      <c r="HW858" s="519">
        <v>0</v>
      </c>
      <c r="HX858" s="519">
        <v>0</v>
      </c>
      <c r="HY858" s="519">
        <v>0</v>
      </c>
      <c r="HZ858" s="519">
        <v>0</v>
      </c>
      <c r="IA858" s="519">
        <v>0</v>
      </c>
      <c r="IB858" s="519">
        <v>0</v>
      </c>
      <c r="IC858" s="519">
        <v>0</v>
      </c>
      <c r="ID858" s="519">
        <v>0</v>
      </c>
      <c r="IE858" s="519">
        <v>0</v>
      </c>
      <c r="IF858" s="519">
        <v>0</v>
      </c>
      <c r="IG858" s="519">
        <v>0</v>
      </c>
      <c r="IH858" s="519">
        <v>0</v>
      </c>
      <c r="II858" s="519">
        <v>0</v>
      </c>
      <c r="IJ858" s="519">
        <v>0</v>
      </c>
      <c r="IK858" s="519">
        <v>0</v>
      </c>
    </row>
    <row r="859" spans="2:245" hidden="1">
      <c r="B859" s="519" t="s">
        <v>1058</v>
      </c>
      <c r="C859" s="519"/>
      <c r="D859" s="519"/>
      <c r="E859" s="519"/>
      <c r="F859" s="519">
        <v>2</v>
      </c>
      <c r="G859" s="519"/>
      <c r="H859" s="519">
        <v>24</v>
      </c>
      <c r="I859" s="519">
        <v>7</v>
      </c>
      <c r="J859" s="519" t="str">
        <f t="shared" si="42"/>
        <v>SDN10022407</v>
      </c>
      <c r="K859" s="519">
        <v>772</v>
      </c>
      <c r="M859" s="337" t="s">
        <v>631</v>
      </c>
      <c r="N859" s="519" t="s">
        <v>1058</v>
      </c>
      <c r="O859" s="519" t="s">
        <v>1059</v>
      </c>
      <c r="P859" s="519">
        <v>9</v>
      </c>
      <c r="Q859" s="521" t="str">
        <f t="shared" si="43"/>
        <v>SDN100109</v>
      </c>
      <c r="R859" s="519">
        <v>1017.6</v>
      </c>
      <c r="S859" s="519">
        <v>2035.2</v>
      </c>
      <c r="T859" s="519">
        <v>3052.8</v>
      </c>
      <c r="U859" s="519">
        <v>4070.4</v>
      </c>
      <c r="V859" s="519">
        <v>5088</v>
      </c>
      <c r="W859" s="519">
        <v>5902.1</v>
      </c>
      <c r="X859" s="519">
        <v>6716.2</v>
      </c>
      <c r="Y859" s="519">
        <v>7530.2</v>
      </c>
      <c r="Z859" s="519">
        <v>8344.2999999999993</v>
      </c>
      <c r="AA859" s="519">
        <v>9158.4</v>
      </c>
      <c r="AB859" s="519">
        <v>9158.4</v>
      </c>
      <c r="AC859" s="519">
        <v>9158.4</v>
      </c>
      <c r="AD859" s="519">
        <v>9158.4</v>
      </c>
      <c r="AE859" s="519">
        <v>9158.4</v>
      </c>
      <c r="AF859" s="519">
        <v>9158.4</v>
      </c>
      <c r="AG859" s="519">
        <v>9158.4</v>
      </c>
      <c r="AH859" s="519">
        <v>9158.4</v>
      </c>
      <c r="AI859" s="519">
        <v>9158.4</v>
      </c>
      <c r="AJ859" s="519">
        <v>9158.4</v>
      </c>
      <c r="AK859" s="519">
        <v>9158.4</v>
      </c>
      <c r="AL859" s="519">
        <v>9158.4</v>
      </c>
      <c r="AM859" s="519">
        <v>9158.4</v>
      </c>
      <c r="AN859" s="519">
        <v>9158.4</v>
      </c>
      <c r="AO859" s="519">
        <v>9158.4</v>
      </c>
      <c r="AP859" s="519">
        <v>9158.4</v>
      </c>
      <c r="AQ859" s="519">
        <v>0</v>
      </c>
      <c r="AR859" s="519">
        <v>0</v>
      </c>
      <c r="AS859" s="519">
        <v>0</v>
      </c>
      <c r="AT859" s="519">
        <v>0</v>
      </c>
      <c r="AU859" s="519">
        <v>0</v>
      </c>
      <c r="AV859" s="519">
        <v>0</v>
      </c>
      <c r="AW859" s="519">
        <v>0</v>
      </c>
      <c r="AX859" s="519">
        <v>0</v>
      </c>
      <c r="AY859" s="519">
        <v>0</v>
      </c>
      <c r="AZ859" s="519">
        <v>0</v>
      </c>
      <c r="BA859" s="519">
        <v>0</v>
      </c>
      <c r="BB859" s="519">
        <v>0</v>
      </c>
      <c r="BC859" s="519">
        <v>0</v>
      </c>
      <c r="BD859" s="519">
        <v>0</v>
      </c>
      <c r="BE859" s="519">
        <v>0</v>
      </c>
      <c r="BF859" s="519">
        <v>0</v>
      </c>
      <c r="BG859" s="519">
        <v>0</v>
      </c>
      <c r="BH859" s="519">
        <v>0</v>
      </c>
      <c r="BI859" s="519">
        <v>0</v>
      </c>
      <c r="BJ859" s="519">
        <v>0</v>
      </c>
      <c r="BK859" s="519">
        <v>0</v>
      </c>
      <c r="BL859" s="519">
        <v>0</v>
      </c>
      <c r="BM859" s="519">
        <v>0</v>
      </c>
      <c r="BN859" s="519">
        <v>0</v>
      </c>
      <c r="BO859" s="519">
        <v>0</v>
      </c>
      <c r="BP859" s="519">
        <v>0</v>
      </c>
      <c r="BQ859" s="519">
        <v>0</v>
      </c>
      <c r="BR859" s="519">
        <v>0</v>
      </c>
      <c r="BS859" s="519">
        <v>0</v>
      </c>
      <c r="BT859" s="519">
        <v>0</v>
      </c>
      <c r="BU859" s="519">
        <v>0</v>
      </c>
      <c r="BV859" s="519">
        <v>0</v>
      </c>
      <c r="BW859" s="519">
        <v>0</v>
      </c>
      <c r="BX859" s="519">
        <v>0</v>
      </c>
      <c r="BY859" s="519">
        <v>0</v>
      </c>
      <c r="BZ859" s="519">
        <v>0</v>
      </c>
      <c r="CA859" s="519">
        <v>0</v>
      </c>
      <c r="CB859" s="519">
        <v>0</v>
      </c>
      <c r="CC859" s="519">
        <v>0</v>
      </c>
      <c r="CD859" s="519">
        <v>0</v>
      </c>
      <c r="CE859" s="519">
        <v>0</v>
      </c>
      <c r="CF859" s="519">
        <v>0</v>
      </c>
      <c r="CG859" s="519">
        <v>0</v>
      </c>
      <c r="CH859" s="519">
        <v>0</v>
      </c>
      <c r="CI859" s="519">
        <v>0</v>
      </c>
      <c r="CJ859" s="519">
        <v>0</v>
      </c>
      <c r="CK859" s="519">
        <v>0</v>
      </c>
      <c r="CL859" s="519">
        <v>0</v>
      </c>
      <c r="CM859" s="519">
        <v>0</v>
      </c>
      <c r="CN859" s="519">
        <v>0</v>
      </c>
      <c r="CO859" s="519">
        <v>0</v>
      </c>
      <c r="CP859" s="519">
        <v>0</v>
      </c>
      <c r="CQ859" s="519">
        <v>0</v>
      </c>
      <c r="CR859" s="519">
        <v>0</v>
      </c>
      <c r="CS859" s="519">
        <v>0</v>
      </c>
      <c r="CT859" s="519">
        <v>0</v>
      </c>
      <c r="CU859" s="519">
        <v>0</v>
      </c>
      <c r="CV859" s="519">
        <v>0</v>
      </c>
      <c r="CW859" s="519">
        <v>0</v>
      </c>
      <c r="CX859" s="519">
        <v>0</v>
      </c>
      <c r="CY859" s="519">
        <v>0</v>
      </c>
      <c r="CZ859" s="519">
        <v>0</v>
      </c>
      <c r="DA859" s="519">
        <v>0</v>
      </c>
      <c r="DB859" s="519">
        <v>0</v>
      </c>
      <c r="DC859" s="519">
        <v>0</v>
      </c>
      <c r="DD859" s="519">
        <v>0</v>
      </c>
      <c r="DE859" s="519">
        <v>0</v>
      </c>
      <c r="DF859" s="519">
        <v>0</v>
      </c>
      <c r="DG859" s="519">
        <v>0</v>
      </c>
      <c r="DH859" s="519">
        <v>0</v>
      </c>
      <c r="DI859" s="519">
        <v>0</v>
      </c>
      <c r="DJ859" s="519">
        <v>0</v>
      </c>
      <c r="DK859" s="519">
        <v>0</v>
      </c>
      <c r="DL859" s="519">
        <v>0</v>
      </c>
      <c r="DM859" s="519">
        <v>0</v>
      </c>
      <c r="DN859" s="519">
        <v>0</v>
      </c>
      <c r="DO859" s="519">
        <v>0</v>
      </c>
      <c r="DP859" s="519">
        <v>0</v>
      </c>
      <c r="DQ859" s="519">
        <v>0</v>
      </c>
      <c r="DR859" s="519">
        <v>0</v>
      </c>
      <c r="DS859" s="519">
        <v>0</v>
      </c>
      <c r="DT859" s="519">
        <v>0</v>
      </c>
      <c r="DU859" s="519">
        <v>0</v>
      </c>
      <c r="DV859" s="519">
        <v>0</v>
      </c>
      <c r="DW859" s="519">
        <v>0</v>
      </c>
      <c r="DX859" s="519">
        <v>0</v>
      </c>
      <c r="DZ859" s="337" t="s">
        <v>631</v>
      </c>
      <c r="EA859" s="519" t="s">
        <v>1058</v>
      </c>
      <c r="EB859" s="519" t="s">
        <v>1059</v>
      </c>
      <c r="EC859" s="519">
        <v>9</v>
      </c>
      <c r="ED859" s="183" t="str">
        <f t="shared" si="44"/>
        <v>SDN100109</v>
      </c>
      <c r="EE859" s="519">
        <v>1017.6</v>
      </c>
      <c r="EF859" s="519">
        <v>10000</v>
      </c>
      <c r="EG859" s="519">
        <v>10000</v>
      </c>
      <c r="EH859" s="519">
        <v>10000</v>
      </c>
      <c r="EI859" s="519">
        <v>10000</v>
      </c>
      <c r="EJ859" s="519">
        <v>10000</v>
      </c>
      <c r="EK859" s="519">
        <v>10000</v>
      </c>
      <c r="EL859" s="519">
        <v>10000</v>
      </c>
      <c r="EM859" s="519">
        <v>10000</v>
      </c>
      <c r="EN859" s="519">
        <v>10000</v>
      </c>
      <c r="EO859" s="519">
        <v>10000</v>
      </c>
      <c r="EP859" s="519">
        <v>10000</v>
      </c>
      <c r="EQ859" s="519">
        <v>10000</v>
      </c>
      <c r="ER859" s="519">
        <v>10000</v>
      </c>
      <c r="ES859" s="519">
        <v>10000</v>
      </c>
      <c r="ET859" s="519">
        <v>10000</v>
      </c>
      <c r="EU859" s="519">
        <v>10000</v>
      </c>
      <c r="EV859" s="519">
        <v>10000</v>
      </c>
      <c r="EW859" s="519">
        <v>10000</v>
      </c>
      <c r="EX859" s="519">
        <v>10000</v>
      </c>
      <c r="EY859" s="519">
        <v>10000</v>
      </c>
      <c r="EZ859" s="519">
        <v>10000</v>
      </c>
      <c r="FA859" s="519">
        <v>10000</v>
      </c>
      <c r="FB859" s="519">
        <v>10000</v>
      </c>
      <c r="FC859" s="519">
        <v>10000</v>
      </c>
      <c r="FD859" s="519">
        <v>0</v>
      </c>
      <c r="FE859" s="519">
        <v>0</v>
      </c>
      <c r="FF859" s="519">
        <v>0</v>
      </c>
      <c r="FG859" s="519">
        <v>0</v>
      </c>
      <c r="FH859" s="519">
        <v>0</v>
      </c>
      <c r="FI859" s="519">
        <v>0</v>
      </c>
      <c r="FJ859" s="519">
        <v>0</v>
      </c>
      <c r="FK859" s="519">
        <v>0</v>
      </c>
      <c r="FL859" s="519">
        <v>0</v>
      </c>
      <c r="FM859" s="519">
        <v>0</v>
      </c>
      <c r="FN859" s="519">
        <v>0</v>
      </c>
      <c r="FO859" s="519">
        <v>0</v>
      </c>
      <c r="FP859" s="519">
        <v>0</v>
      </c>
      <c r="FQ859" s="519">
        <v>0</v>
      </c>
      <c r="FR859" s="519">
        <v>0</v>
      </c>
      <c r="FS859" s="519">
        <v>0</v>
      </c>
      <c r="FT859" s="519">
        <v>0</v>
      </c>
      <c r="FU859" s="519">
        <v>0</v>
      </c>
      <c r="FV859" s="519">
        <v>0</v>
      </c>
      <c r="FW859" s="519">
        <v>0</v>
      </c>
      <c r="FX859" s="519">
        <v>0</v>
      </c>
      <c r="FY859" s="519">
        <v>0</v>
      </c>
      <c r="FZ859" s="519">
        <v>0</v>
      </c>
      <c r="GA859" s="519">
        <v>0</v>
      </c>
      <c r="GB859" s="519">
        <v>0</v>
      </c>
      <c r="GC859" s="519">
        <v>0</v>
      </c>
      <c r="GD859" s="519">
        <v>0</v>
      </c>
      <c r="GE859" s="519">
        <v>0</v>
      </c>
      <c r="GF859" s="519">
        <v>0</v>
      </c>
      <c r="GG859" s="519">
        <v>0</v>
      </c>
      <c r="GH859" s="519">
        <v>0</v>
      </c>
      <c r="GI859" s="519">
        <v>0</v>
      </c>
      <c r="GJ859" s="519">
        <v>0</v>
      </c>
      <c r="GK859" s="519">
        <v>0</v>
      </c>
      <c r="GL859" s="519">
        <v>0</v>
      </c>
      <c r="GM859" s="519">
        <v>0</v>
      </c>
      <c r="GN859" s="519">
        <v>0</v>
      </c>
      <c r="GO859" s="519">
        <v>0</v>
      </c>
      <c r="GP859" s="519">
        <v>0</v>
      </c>
      <c r="GQ859" s="519">
        <v>0</v>
      </c>
      <c r="GR859" s="519">
        <v>0</v>
      </c>
      <c r="GS859" s="519">
        <v>0</v>
      </c>
      <c r="GT859" s="519">
        <v>0</v>
      </c>
      <c r="GU859" s="519">
        <v>0</v>
      </c>
      <c r="GV859" s="519">
        <v>0</v>
      </c>
      <c r="GW859" s="519">
        <v>0</v>
      </c>
      <c r="GX859" s="519">
        <v>0</v>
      </c>
      <c r="GY859" s="519">
        <v>0</v>
      </c>
      <c r="GZ859" s="519">
        <v>0</v>
      </c>
      <c r="HA859" s="519">
        <v>0</v>
      </c>
      <c r="HB859" s="519">
        <v>0</v>
      </c>
      <c r="HC859" s="519">
        <v>0</v>
      </c>
      <c r="HD859" s="519">
        <v>0</v>
      </c>
      <c r="HE859" s="519">
        <v>0</v>
      </c>
      <c r="HF859" s="519">
        <v>0</v>
      </c>
      <c r="HG859" s="519">
        <v>0</v>
      </c>
      <c r="HH859" s="519">
        <v>0</v>
      </c>
      <c r="HI859" s="519">
        <v>0</v>
      </c>
      <c r="HJ859" s="519">
        <v>0</v>
      </c>
      <c r="HK859" s="519">
        <v>0</v>
      </c>
      <c r="HL859" s="519">
        <v>0</v>
      </c>
      <c r="HM859" s="519">
        <v>0</v>
      </c>
      <c r="HN859" s="519">
        <v>0</v>
      </c>
      <c r="HO859" s="519">
        <v>0</v>
      </c>
      <c r="HP859" s="519">
        <v>0</v>
      </c>
      <c r="HQ859" s="519">
        <v>0</v>
      </c>
      <c r="HR859" s="519">
        <v>0</v>
      </c>
      <c r="HS859" s="519">
        <v>0</v>
      </c>
      <c r="HT859" s="519">
        <v>0</v>
      </c>
      <c r="HU859" s="519">
        <v>0</v>
      </c>
      <c r="HV859" s="519">
        <v>0</v>
      </c>
      <c r="HW859" s="519">
        <v>0</v>
      </c>
      <c r="HX859" s="519">
        <v>0</v>
      </c>
      <c r="HY859" s="519">
        <v>0</v>
      </c>
      <c r="HZ859" s="519">
        <v>0</v>
      </c>
      <c r="IA859" s="519">
        <v>0</v>
      </c>
      <c r="IB859" s="519">
        <v>0</v>
      </c>
      <c r="IC859" s="519">
        <v>0</v>
      </c>
      <c r="ID859" s="519">
        <v>0</v>
      </c>
      <c r="IE859" s="519">
        <v>0</v>
      </c>
      <c r="IF859" s="519">
        <v>0</v>
      </c>
      <c r="IG859" s="519">
        <v>0</v>
      </c>
      <c r="IH859" s="519">
        <v>0</v>
      </c>
      <c r="II859" s="519">
        <v>0</v>
      </c>
      <c r="IJ859" s="519">
        <v>0</v>
      </c>
      <c r="IK859" s="519">
        <v>0</v>
      </c>
    </row>
    <row r="860" spans="2:245" hidden="1">
      <c r="B860" s="519" t="s">
        <v>1058</v>
      </c>
      <c r="C860" s="519"/>
      <c r="D860" s="519"/>
      <c r="E860" s="519"/>
      <c r="F860" s="519">
        <v>2</v>
      </c>
      <c r="G860" s="519"/>
      <c r="H860" s="519">
        <v>24</v>
      </c>
      <c r="I860" s="519">
        <v>8</v>
      </c>
      <c r="J860" s="519" t="str">
        <f t="shared" si="42"/>
        <v>SDN10022408</v>
      </c>
      <c r="K860" s="519">
        <v>772</v>
      </c>
      <c r="M860" s="337" t="s">
        <v>631</v>
      </c>
      <c r="N860" s="519" t="s">
        <v>1058</v>
      </c>
      <c r="O860" s="519" t="s">
        <v>1059</v>
      </c>
      <c r="P860" s="519">
        <v>10</v>
      </c>
      <c r="Q860" s="521" t="str">
        <f t="shared" si="43"/>
        <v>SDN100110</v>
      </c>
      <c r="R860" s="519">
        <v>1017.6</v>
      </c>
      <c r="S860" s="519">
        <v>2035.2</v>
      </c>
      <c r="T860" s="519">
        <v>3052.8</v>
      </c>
      <c r="U860" s="519">
        <v>4070.4</v>
      </c>
      <c r="V860" s="519">
        <v>5088</v>
      </c>
      <c r="W860" s="519">
        <v>5902.1</v>
      </c>
      <c r="X860" s="519">
        <v>6716.2</v>
      </c>
      <c r="Y860" s="519">
        <v>7530.2</v>
      </c>
      <c r="Z860" s="519">
        <v>8344.2999999999993</v>
      </c>
      <c r="AA860" s="519">
        <v>9158.4</v>
      </c>
      <c r="AB860" s="519">
        <v>9158.4</v>
      </c>
      <c r="AC860" s="519">
        <v>9158.4</v>
      </c>
      <c r="AD860" s="519">
        <v>9158.4</v>
      </c>
      <c r="AE860" s="519">
        <v>9158.4</v>
      </c>
      <c r="AF860" s="519">
        <v>9158.4</v>
      </c>
      <c r="AG860" s="519">
        <v>9158.4</v>
      </c>
      <c r="AH860" s="519">
        <v>9158.4</v>
      </c>
      <c r="AI860" s="519">
        <v>9158.4</v>
      </c>
      <c r="AJ860" s="519">
        <v>9158.4</v>
      </c>
      <c r="AK860" s="519">
        <v>9158.4</v>
      </c>
      <c r="AL860" s="519">
        <v>9158.4</v>
      </c>
      <c r="AM860" s="519">
        <v>9158.4</v>
      </c>
      <c r="AN860" s="519">
        <v>9158.4</v>
      </c>
      <c r="AO860" s="519">
        <v>9158.4</v>
      </c>
      <c r="AP860" s="519">
        <v>9158.4</v>
      </c>
      <c r="AQ860" s="519">
        <v>0</v>
      </c>
      <c r="AR860" s="519">
        <v>0</v>
      </c>
      <c r="AS860" s="519">
        <v>0</v>
      </c>
      <c r="AT860" s="519">
        <v>0</v>
      </c>
      <c r="AU860" s="519">
        <v>0</v>
      </c>
      <c r="AV860" s="519">
        <v>0</v>
      </c>
      <c r="AW860" s="519">
        <v>0</v>
      </c>
      <c r="AX860" s="519">
        <v>0</v>
      </c>
      <c r="AY860" s="519">
        <v>0</v>
      </c>
      <c r="AZ860" s="519">
        <v>0</v>
      </c>
      <c r="BA860" s="519">
        <v>0</v>
      </c>
      <c r="BB860" s="519">
        <v>0</v>
      </c>
      <c r="BC860" s="519">
        <v>0</v>
      </c>
      <c r="BD860" s="519">
        <v>0</v>
      </c>
      <c r="BE860" s="519">
        <v>0</v>
      </c>
      <c r="BF860" s="519">
        <v>0</v>
      </c>
      <c r="BG860" s="519">
        <v>0</v>
      </c>
      <c r="BH860" s="519">
        <v>0</v>
      </c>
      <c r="BI860" s="519">
        <v>0</v>
      </c>
      <c r="BJ860" s="519">
        <v>0</v>
      </c>
      <c r="BK860" s="519">
        <v>0</v>
      </c>
      <c r="BL860" s="519">
        <v>0</v>
      </c>
      <c r="BM860" s="519">
        <v>0</v>
      </c>
      <c r="BN860" s="519">
        <v>0</v>
      </c>
      <c r="BO860" s="519">
        <v>0</v>
      </c>
      <c r="BP860" s="519">
        <v>0</v>
      </c>
      <c r="BQ860" s="519">
        <v>0</v>
      </c>
      <c r="BR860" s="519">
        <v>0</v>
      </c>
      <c r="BS860" s="519">
        <v>0</v>
      </c>
      <c r="BT860" s="519">
        <v>0</v>
      </c>
      <c r="BU860" s="519">
        <v>0</v>
      </c>
      <c r="BV860" s="519">
        <v>0</v>
      </c>
      <c r="BW860" s="519">
        <v>0</v>
      </c>
      <c r="BX860" s="519">
        <v>0</v>
      </c>
      <c r="BY860" s="519">
        <v>0</v>
      </c>
      <c r="BZ860" s="519">
        <v>0</v>
      </c>
      <c r="CA860" s="519">
        <v>0</v>
      </c>
      <c r="CB860" s="519">
        <v>0</v>
      </c>
      <c r="CC860" s="519">
        <v>0</v>
      </c>
      <c r="CD860" s="519">
        <v>0</v>
      </c>
      <c r="CE860" s="519">
        <v>0</v>
      </c>
      <c r="CF860" s="519">
        <v>0</v>
      </c>
      <c r="CG860" s="519">
        <v>0</v>
      </c>
      <c r="CH860" s="519">
        <v>0</v>
      </c>
      <c r="CI860" s="519">
        <v>0</v>
      </c>
      <c r="CJ860" s="519">
        <v>0</v>
      </c>
      <c r="CK860" s="519">
        <v>0</v>
      </c>
      <c r="CL860" s="519">
        <v>0</v>
      </c>
      <c r="CM860" s="519">
        <v>0</v>
      </c>
      <c r="CN860" s="519">
        <v>0</v>
      </c>
      <c r="CO860" s="519">
        <v>0</v>
      </c>
      <c r="CP860" s="519">
        <v>0</v>
      </c>
      <c r="CQ860" s="519">
        <v>0</v>
      </c>
      <c r="CR860" s="519">
        <v>0</v>
      </c>
      <c r="CS860" s="519">
        <v>0</v>
      </c>
      <c r="CT860" s="519">
        <v>0</v>
      </c>
      <c r="CU860" s="519">
        <v>0</v>
      </c>
      <c r="CV860" s="519">
        <v>0</v>
      </c>
      <c r="CW860" s="519">
        <v>0</v>
      </c>
      <c r="CX860" s="519">
        <v>0</v>
      </c>
      <c r="CY860" s="519">
        <v>0</v>
      </c>
      <c r="CZ860" s="519">
        <v>0</v>
      </c>
      <c r="DA860" s="519">
        <v>0</v>
      </c>
      <c r="DB860" s="519">
        <v>0</v>
      </c>
      <c r="DC860" s="519">
        <v>0</v>
      </c>
      <c r="DD860" s="519">
        <v>0</v>
      </c>
      <c r="DE860" s="519">
        <v>0</v>
      </c>
      <c r="DF860" s="519">
        <v>0</v>
      </c>
      <c r="DG860" s="519">
        <v>0</v>
      </c>
      <c r="DH860" s="519">
        <v>0</v>
      </c>
      <c r="DI860" s="519">
        <v>0</v>
      </c>
      <c r="DJ860" s="519">
        <v>0</v>
      </c>
      <c r="DK860" s="519">
        <v>0</v>
      </c>
      <c r="DL860" s="519">
        <v>0</v>
      </c>
      <c r="DM860" s="519">
        <v>0</v>
      </c>
      <c r="DN860" s="519">
        <v>0</v>
      </c>
      <c r="DO860" s="519">
        <v>0</v>
      </c>
      <c r="DP860" s="519">
        <v>0</v>
      </c>
      <c r="DQ860" s="519">
        <v>0</v>
      </c>
      <c r="DR860" s="519">
        <v>0</v>
      </c>
      <c r="DS860" s="519">
        <v>0</v>
      </c>
      <c r="DT860" s="519">
        <v>0</v>
      </c>
      <c r="DU860" s="519">
        <v>0</v>
      </c>
      <c r="DV860" s="519">
        <v>0</v>
      </c>
      <c r="DW860" s="519">
        <v>0</v>
      </c>
      <c r="DX860" s="519">
        <v>0</v>
      </c>
      <c r="DZ860" s="337" t="s">
        <v>631</v>
      </c>
      <c r="EA860" s="519" t="s">
        <v>1058</v>
      </c>
      <c r="EB860" s="519" t="s">
        <v>1059</v>
      </c>
      <c r="EC860" s="519">
        <v>10</v>
      </c>
      <c r="ED860" s="183" t="str">
        <f t="shared" si="44"/>
        <v>SDN100110</v>
      </c>
      <c r="EE860" s="519">
        <v>1017.6</v>
      </c>
      <c r="EF860" s="519">
        <v>10000</v>
      </c>
      <c r="EG860" s="519">
        <v>10000</v>
      </c>
      <c r="EH860" s="519">
        <v>10000</v>
      </c>
      <c r="EI860" s="519">
        <v>10000</v>
      </c>
      <c r="EJ860" s="519">
        <v>10000</v>
      </c>
      <c r="EK860" s="519">
        <v>10000</v>
      </c>
      <c r="EL860" s="519">
        <v>10000</v>
      </c>
      <c r="EM860" s="519">
        <v>10000</v>
      </c>
      <c r="EN860" s="519">
        <v>10000</v>
      </c>
      <c r="EO860" s="519">
        <v>10000</v>
      </c>
      <c r="EP860" s="519">
        <v>10000</v>
      </c>
      <c r="EQ860" s="519">
        <v>10000</v>
      </c>
      <c r="ER860" s="519">
        <v>10000</v>
      </c>
      <c r="ES860" s="519">
        <v>10000</v>
      </c>
      <c r="ET860" s="519">
        <v>10000</v>
      </c>
      <c r="EU860" s="519">
        <v>10000</v>
      </c>
      <c r="EV860" s="519">
        <v>10000</v>
      </c>
      <c r="EW860" s="519">
        <v>10000</v>
      </c>
      <c r="EX860" s="519">
        <v>10000</v>
      </c>
      <c r="EY860" s="519">
        <v>10000</v>
      </c>
      <c r="EZ860" s="519">
        <v>10000</v>
      </c>
      <c r="FA860" s="519">
        <v>10000</v>
      </c>
      <c r="FB860" s="519">
        <v>10000</v>
      </c>
      <c r="FC860" s="519">
        <v>10000</v>
      </c>
      <c r="FD860" s="519">
        <v>0</v>
      </c>
      <c r="FE860" s="519">
        <v>0</v>
      </c>
      <c r="FF860" s="519">
        <v>0</v>
      </c>
      <c r="FG860" s="519">
        <v>0</v>
      </c>
      <c r="FH860" s="519">
        <v>0</v>
      </c>
      <c r="FI860" s="519">
        <v>0</v>
      </c>
      <c r="FJ860" s="519">
        <v>0</v>
      </c>
      <c r="FK860" s="519">
        <v>0</v>
      </c>
      <c r="FL860" s="519">
        <v>0</v>
      </c>
      <c r="FM860" s="519">
        <v>0</v>
      </c>
      <c r="FN860" s="519">
        <v>0</v>
      </c>
      <c r="FO860" s="519">
        <v>0</v>
      </c>
      <c r="FP860" s="519">
        <v>0</v>
      </c>
      <c r="FQ860" s="519">
        <v>0</v>
      </c>
      <c r="FR860" s="519">
        <v>0</v>
      </c>
      <c r="FS860" s="519">
        <v>0</v>
      </c>
      <c r="FT860" s="519">
        <v>0</v>
      </c>
      <c r="FU860" s="519">
        <v>0</v>
      </c>
      <c r="FV860" s="519">
        <v>0</v>
      </c>
      <c r="FW860" s="519">
        <v>0</v>
      </c>
      <c r="FX860" s="519">
        <v>0</v>
      </c>
      <c r="FY860" s="519">
        <v>0</v>
      </c>
      <c r="FZ860" s="519">
        <v>0</v>
      </c>
      <c r="GA860" s="519">
        <v>0</v>
      </c>
      <c r="GB860" s="519">
        <v>0</v>
      </c>
      <c r="GC860" s="519">
        <v>0</v>
      </c>
      <c r="GD860" s="519">
        <v>0</v>
      </c>
      <c r="GE860" s="519">
        <v>0</v>
      </c>
      <c r="GF860" s="519">
        <v>0</v>
      </c>
      <c r="GG860" s="519">
        <v>0</v>
      </c>
      <c r="GH860" s="519">
        <v>0</v>
      </c>
      <c r="GI860" s="519">
        <v>0</v>
      </c>
      <c r="GJ860" s="519">
        <v>0</v>
      </c>
      <c r="GK860" s="519">
        <v>0</v>
      </c>
      <c r="GL860" s="519">
        <v>0</v>
      </c>
      <c r="GM860" s="519">
        <v>0</v>
      </c>
      <c r="GN860" s="519">
        <v>0</v>
      </c>
      <c r="GO860" s="519">
        <v>0</v>
      </c>
      <c r="GP860" s="519">
        <v>0</v>
      </c>
      <c r="GQ860" s="519">
        <v>0</v>
      </c>
      <c r="GR860" s="519">
        <v>0</v>
      </c>
      <c r="GS860" s="519">
        <v>0</v>
      </c>
      <c r="GT860" s="519">
        <v>0</v>
      </c>
      <c r="GU860" s="519">
        <v>0</v>
      </c>
      <c r="GV860" s="519">
        <v>0</v>
      </c>
      <c r="GW860" s="519">
        <v>0</v>
      </c>
      <c r="GX860" s="519">
        <v>0</v>
      </c>
      <c r="GY860" s="519">
        <v>0</v>
      </c>
      <c r="GZ860" s="519">
        <v>0</v>
      </c>
      <c r="HA860" s="519">
        <v>0</v>
      </c>
      <c r="HB860" s="519">
        <v>0</v>
      </c>
      <c r="HC860" s="519">
        <v>0</v>
      </c>
      <c r="HD860" s="519">
        <v>0</v>
      </c>
      <c r="HE860" s="519">
        <v>0</v>
      </c>
      <c r="HF860" s="519">
        <v>0</v>
      </c>
      <c r="HG860" s="519">
        <v>0</v>
      </c>
      <c r="HH860" s="519">
        <v>0</v>
      </c>
      <c r="HI860" s="519">
        <v>0</v>
      </c>
      <c r="HJ860" s="519">
        <v>0</v>
      </c>
      <c r="HK860" s="519">
        <v>0</v>
      </c>
      <c r="HL860" s="519">
        <v>0</v>
      </c>
      <c r="HM860" s="519">
        <v>0</v>
      </c>
      <c r="HN860" s="519">
        <v>0</v>
      </c>
      <c r="HO860" s="519">
        <v>0</v>
      </c>
      <c r="HP860" s="519">
        <v>0</v>
      </c>
      <c r="HQ860" s="519">
        <v>0</v>
      </c>
      <c r="HR860" s="519">
        <v>0</v>
      </c>
      <c r="HS860" s="519">
        <v>0</v>
      </c>
      <c r="HT860" s="519">
        <v>0</v>
      </c>
      <c r="HU860" s="519">
        <v>0</v>
      </c>
      <c r="HV860" s="519">
        <v>0</v>
      </c>
      <c r="HW860" s="519">
        <v>0</v>
      </c>
      <c r="HX860" s="519">
        <v>0</v>
      </c>
      <c r="HY860" s="519">
        <v>0</v>
      </c>
      <c r="HZ860" s="519">
        <v>0</v>
      </c>
      <c r="IA860" s="519">
        <v>0</v>
      </c>
      <c r="IB860" s="519">
        <v>0</v>
      </c>
      <c r="IC860" s="519">
        <v>0</v>
      </c>
      <c r="ID860" s="519">
        <v>0</v>
      </c>
      <c r="IE860" s="519">
        <v>0</v>
      </c>
      <c r="IF860" s="519">
        <v>0</v>
      </c>
      <c r="IG860" s="519">
        <v>0</v>
      </c>
      <c r="IH860" s="519">
        <v>0</v>
      </c>
      <c r="II860" s="519">
        <v>0</v>
      </c>
      <c r="IJ860" s="519">
        <v>0</v>
      </c>
      <c r="IK860" s="519">
        <v>0</v>
      </c>
    </row>
    <row r="861" spans="2:245" hidden="1">
      <c r="B861" s="519" t="s">
        <v>1058</v>
      </c>
      <c r="C861" s="519"/>
      <c r="D861" s="519"/>
      <c r="E861" s="519"/>
      <c r="F861" s="519">
        <v>2</v>
      </c>
      <c r="G861" s="519"/>
      <c r="H861" s="519">
        <v>24</v>
      </c>
      <c r="I861" s="519">
        <v>9</v>
      </c>
      <c r="J861" s="519" t="str">
        <f t="shared" si="42"/>
        <v>SDN10022409</v>
      </c>
      <c r="K861" s="519">
        <v>772</v>
      </c>
      <c r="M861" s="337" t="s">
        <v>631</v>
      </c>
      <c r="N861" s="519" t="s">
        <v>1058</v>
      </c>
      <c r="O861" s="519" t="s">
        <v>1059</v>
      </c>
      <c r="P861" s="519">
        <v>11</v>
      </c>
      <c r="Q861" s="521" t="str">
        <f t="shared" si="43"/>
        <v>SDN100111</v>
      </c>
      <c r="R861" s="519">
        <v>1022.9</v>
      </c>
      <c r="S861" s="519">
        <v>2045.8</v>
      </c>
      <c r="T861" s="519">
        <v>3068.7</v>
      </c>
      <c r="U861" s="519">
        <v>4091.6</v>
      </c>
      <c r="V861" s="519">
        <v>5114.5</v>
      </c>
      <c r="W861" s="519">
        <v>5932.8</v>
      </c>
      <c r="X861" s="519">
        <v>6751.1</v>
      </c>
      <c r="Y861" s="519">
        <v>7569.5</v>
      </c>
      <c r="Z861" s="519">
        <v>8387.7999999999993</v>
      </c>
      <c r="AA861" s="519">
        <v>9206.1</v>
      </c>
      <c r="AB861" s="519">
        <v>9206.1</v>
      </c>
      <c r="AC861" s="519">
        <v>9206.1</v>
      </c>
      <c r="AD861" s="519">
        <v>9206.1</v>
      </c>
      <c r="AE861" s="519">
        <v>9206.1</v>
      </c>
      <c r="AF861" s="519">
        <v>9206.1</v>
      </c>
      <c r="AG861" s="519">
        <v>9206.1</v>
      </c>
      <c r="AH861" s="519">
        <v>9206.1</v>
      </c>
      <c r="AI861" s="519">
        <v>9206.1</v>
      </c>
      <c r="AJ861" s="519">
        <v>9206.1</v>
      </c>
      <c r="AK861" s="519">
        <v>9206.1</v>
      </c>
      <c r="AL861" s="519">
        <v>9206.1</v>
      </c>
      <c r="AM861" s="519">
        <v>9206.1</v>
      </c>
      <c r="AN861" s="519">
        <v>9206.1</v>
      </c>
      <c r="AO861" s="519">
        <v>9206.1</v>
      </c>
      <c r="AP861" s="519">
        <v>9206.1</v>
      </c>
      <c r="AQ861" s="519">
        <v>0</v>
      </c>
      <c r="AR861" s="519">
        <v>0</v>
      </c>
      <c r="AS861" s="519">
        <v>0</v>
      </c>
      <c r="AT861" s="519">
        <v>0</v>
      </c>
      <c r="AU861" s="519">
        <v>0</v>
      </c>
      <c r="AV861" s="519">
        <v>0</v>
      </c>
      <c r="AW861" s="519">
        <v>0</v>
      </c>
      <c r="AX861" s="519">
        <v>0</v>
      </c>
      <c r="AY861" s="519">
        <v>0</v>
      </c>
      <c r="AZ861" s="519">
        <v>0</v>
      </c>
      <c r="BA861" s="519">
        <v>0</v>
      </c>
      <c r="BB861" s="519">
        <v>0</v>
      </c>
      <c r="BC861" s="519">
        <v>0</v>
      </c>
      <c r="BD861" s="519">
        <v>0</v>
      </c>
      <c r="BE861" s="519">
        <v>0</v>
      </c>
      <c r="BF861" s="519">
        <v>0</v>
      </c>
      <c r="BG861" s="519">
        <v>0</v>
      </c>
      <c r="BH861" s="519">
        <v>0</v>
      </c>
      <c r="BI861" s="519">
        <v>0</v>
      </c>
      <c r="BJ861" s="519">
        <v>0</v>
      </c>
      <c r="BK861" s="519">
        <v>0</v>
      </c>
      <c r="BL861" s="519">
        <v>0</v>
      </c>
      <c r="BM861" s="519">
        <v>0</v>
      </c>
      <c r="BN861" s="519">
        <v>0</v>
      </c>
      <c r="BO861" s="519">
        <v>0</v>
      </c>
      <c r="BP861" s="519">
        <v>0</v>
      </c>
      <c r="BQ861" s="519">
        <v>0</v>
      </c>
      <c r="BR861" s="519">
        <v>0</v>
      </c>
      <c r="BS861" s="519">
        <v>0</v>
      </c>
      <c r="BT861" s="519">
        <v>0</v>
      </c>
      <c r="BU861" s="519">
        <v>0</v>
      </c>
      <c r="BV861" s="519">
        <v>0</v>
      </c>
      <c r="BW861" s="519">
        <v>0</v>
      </c>
      <c r="BX861" s="519">
        <v>0</v>
      </c>
      <c r="BY861" s="519">
        <v>0</v>
      </c>
      <c r="BZ861" s="519">
        <v>0</v>
      </c>
      <c r="CA861" s="519">
        <v>0</v>
      </c>
      <c r="CB861" s="519">
        <v>0</v>
      </c>
      <c r="CC861" s="519">
        <v>0</v>
      </c>
      <c r="CD861" s="519">
        <v>0</v>
      </c>
      <c r="CE861" s="519">
        <v>0</v>
      </c>
      <c r="CF861" s="519">
        <v>0</v>
      </c>
      <c r="CG861" s="519">
        <v>0</v>
      </c>
      <c r="CH861" s="519">
        <v>0</v>
      </c>
      <c r="CI861" s="519">
        <v>0</v>
      </c>
      <c r="CJ861" s="519">
        <v>0</v>
      </c>
      <c r="CK861" s="519">
        <v>0</v>
      </c>
      <c r="CL861" s="519">
        <v>0</v>
      </c>
      <c r="CM861" s="519">
        <v>0</v>
      </c>
      <c r="CN861" s="519">
        <v>0</v>
      </c>
      <c r="CO861" s="519">
        <v>0</v>
      </c>
      <c r="CP861" s="519">
        <v>0</v>
      </c>
      <c r="CQ861" s="519">
        <v>0</v>
      </c>
      <c r="CR861" s="519">
        <v>0</v>
      </c>
      <c r="CS861" s="519">
        <v>0</v>
      </c>
      <c r="CT861" s="519">
        <v>0</v>
      </c>
      <c r="CU861" s="519">
        <v>0</v>
      </c>
      <c r="CV861" s="519">
        <v>0</v>
      </c>
      <c r="CW861" s="519">
        <v>0</v>
      </c>
      <c r="CX861" s="519">
        <v>0</v>
      </c>
      <c r="CY861" s="519">
        <v>0</v>
      </c>
      <c r="CZ861" s="519">
        <v>0</v>
      </c>
      <c r="DA861" s="519">
        <v>0</v>
      </c>
      <c r="DB861" s="519">
        <v>0</v>
      </c>
      <c r="DC861" s="519">
        <v>0</v>
      </c>
      <c r="DD861" s="519">
        <v>0</v>
      </c>
      <c r="DE861" s="519">
        <v>0</v>
      </c>
      <c r="DF861" s="519">
        <v>0</v>
      </c>
      <c r="DG861" s="519">
        <v>0</v>
      </c>
      <c r="DH861" s="519">
        <v>0</v>
      </c>
      <c r="DI861" s="519">
        <v>0</v>
      </c>
      <c r="DJ861" s="519">
        <v>0</v>
      </c>
      <c r="DK861" s="519">
        <v>0</v>
      </c>
      <c r="DL861" s="519">
        <v>0</v>
      </c>
      <c r="DM861" s="519">
        <v>0</v>
      </c>
      <c r="DN861" s="519">
        <v>0</v>
      </c>
      <c r="DO861" s="519">
        <v>0</v>
      </c>
      <c r="DP861" s="519">
        <v>0</v>
      </c>
      <c r="DQ861" s="519">
        <v>0</v>
      </c>
      <c r="DR861" s="519">
        <v>0</v>
      </c>
      <c r="DS861" s="519">
        <v>0</v>
      </c>
      <c r="DT861" s="519">
        <v>0</v>
      </c>
      <c r="DU861" s="519">
        <v>0</v>
      </c>
      <c r="DV861" s="519">
        <v>0</v>
      </c>
      <c r="DW861" s="519">
        <v>0</v>
      </c>
      <c r="DX861" s="519">
        <v>0</v>
      </c>
      <c r="DZ861" s="337" t="s">
        <v>631</v>
      </c>
      <c r="EA861" s="519" t="s">
        <v>1058</v>
      </c>
      <c r="EB861" s="519" t="s">
        <v>1059</v>
      </c>
      <c r="EC861" s="519">
        <v>11</v>
      </c>
      <c r="ED861" s="183" t="str">
        <f t="shared" si="44"/>
        <v>SDN100111</v>
      </c>
      <c r="EE861" s="519">
        <v>1022.9</v>
      </c>
      <c r="EF861" s="519">
        <v>10000</v>
      </c>
      <c r="EG861" s="519">
        <v>10000</v>
      </c>
      <c r="EH861" s="519">
        <v>10000</v>
      </c>
      <c r="EI861" s="519">
        <v>10000</v>
      </c>
      <c r="EJ861" s="519">
        <v>10000</v>
      </c>
      <c r="EK861" s="519">
        <v>10000</v>
      </c>
      <c r="EL861" s="519">
        <v>10000</v>
      </c>
      <c r="EM861" s="519">
        <v>10000</v>
      </c>
      <c r="EN861" s="519">
        <v>10000</v>
      </c>
      <c r="EO861" s="519">
        <v>10000</v>
      </c>
      <c r="EP861" s="519">
        <v>10000</v>
      </c>
      <c r="EQ861" s="519">
        <v>10000</v>
      </c>
      <c r="ER861" s="519">
        <v>10000</v>
      </c>
      <c r="ES861" s="519">
        <v>10000</v>
      </c>
      <c r="ET861" s="519">
        <v>10000</v>
      </c>
      <c r="EU861" s="519">
        <v>10000</v>
      </c>
      <c r="EV861" s="519">
        <v>10000</v>
      </c>
      <c r="EW861" s="519">
        <v>10000</v>
      </c>
      <c r="EX861" s="519">
        <v>10000</v>
      </c>
      <c r="EY861" s="519">
        <v>10000</v>
      </c>
      <c r="EZ861" s="519">
        <v>10000</v>
      </c>
      <c r="FA861" s="519">
        <v>10000</v>
      </c>
      <c r="FB861" s="519">
        <v>10000</v>
      </c>
      <c r="FC861" s="519">
        <v>10000</v>
      </c>
      <c r="FD861" s="519">
        <v>0</v>
      </c>
      <c r="FE861" s="519">
        <v>0</v>
      </c>
      <c r="FF861" s="519">
        <v>0</v>
      </c>
      <c r="FG861" s="519">
        <v>0</v>
      </c>
      <c r="FH861" s="519">
        <v>0</v>
      </c>
      <c r="FI861" s="519">
        <v>0</v>
      </c>
      <c r="FJ861" s="519">
        <v>0</v>
      </c>
      <c r="FK861" s="519">
        <v>0</v>
      </c>
      <c r="FL861" s="519">
        <v>0</v>
      </c>
      <c r="FM861" s="519">
        <v>0</v>
      </c>
      <c r="FN861" s="519">
        <v>0</v>
      </c>
      <c r="FO861" s="519">
        <v>0</v>
      </c>
      <c r="FP861" s="519">
        <v>0</v>
      </c>
      <c r="FQ861" s="519">
        <v>0</v>
      </c>
      <c r="FR861" s="519">
        <v>0</v>
      </c>
      <c r="FS861" s="519">
        <v>0</v>
      </c>
      <c r="FT861" s="519">
        <v>0</v>
      </c>
      <c r="FU861" s="519">
        <v>0</v>
      </c>
      <c r="FV861" s="519">
        <v>0</v>
      </c>
      <c r="FW861" s="519">
        <v>0</v>
      </c>
      <c r="FX861" s="519">
        <v>0</v>
      </c>
      <c r="FY861" s="519">
        <v>0</v>
      </c>
      <c r="FZ861" s="519">
        <v>0</v>
      </c>
      <c r="GA861" s="519">
        <v>0</v>
      </c>
      <c r="GB861" s="519">
        <v>0</v>
      </c>
      <c r="GC861" s="519">
        <v>0</v>
      </c>
      <c r="GD861" s="519">
        <v>0</v>
      </c>
      <c r="GE861" s="519">
        <v>0</v>
      </c>
      <c r="GF861" s="519">
        <v>0</v>
      </c>
      <c r="GG861" s="519">
        <v>0</v>
      </c>
      <c r="GH861" s="519">
        <v>0</v>
      </c>
      <c r="GI861" s="519">
        <v>0</v>
      </c>
      <c r="GJ861" s="519">
        <v>0</v>
      </c>
      <c r="GK861" s="519">
        <v>0</v>
      </c>
      <c r="GL861" s="519">
        <v>0</v>
      </c>
      <c r="GM861" s="519">
        <v>0</v>
      </c>
      <c r="GN861" s="519">
        <v>0</v>
      </c>
      <c r="GO861" s="519">
        <v>0</v>
      </c>
      <c r="GP861" s="519">
        <v>0</v>
      </c>
      <c r="GQ861" s="519">
        <v>0</v>
      </c>
      <c r="GR861" s="519">
        <v>0</v>
      </c>
      <c r="GS861" s="519">
        <v>0</v>
      </c>
      <c r="GT861" s="519">
        <v>0</v>
      </c>
      <c r="GU861" s="519">
        <v>0</v>
      </c>
      <c r="GV861" s="519">
        <v>0</v>
      </c>
      <c r="GW861" s="519">
        <v>0</v>
      </c>
      <c r="GX861" s="519">
        <v>0</v>
      </c>
      <c r="GY861" s="519">
        <v>0</v>
      </c>
      <c r="GZ861" s="519">
        <v>0</v>
      </c>
      <c r="HA861" s="519">
        <v>0</v>
      </c>
      <c r="HB861" s="519">
        <v>0</v>
      </c>
      <c r="HC861" s="519">
        <v>0</v>
      </c>
      <c r="HD861" s="519">
        <v>0</v>
      </c>
      <c r="HE861" s="519">
        <v>0</v>
      </c>
      <c r="HF861" s="519">
        <v>0</v>
      </c>
      <c r="HG861" s="519">
        <v>0</v>
      </c>
      <c r="HH861" s="519">
        <v>0</v>
      </c>
      <c r="HI861" s="519">
        <v>0</v>
      </c>
      <c r="HJ861" s="519">
        <v>0</v>
      </c>
      <c r="HK861" s="519">
        <v>0</v>
      </c>
      <c r="HL861" s="519">
        <v>0</v>
      </c>
      <c r="HM861" s="519">
        <v>0</v>
      </c>
      <c r="HN861" s="519">
        <v>0</v>
      </c>
      <c r="HO861" s="519">
        <v>0</v>
      </c>
      <c r="HP861" s="519">
        <v>0</v>
      </c>
      <c r="HQ861" s="519">
        <v>0</v>
      </c>
      <c r="HR861" s="519">
        <v>0</v>
      </c>
      <c r="HS861" s="519">
        <v>0</v>
      </c>
      <c r="HT861" s="519">
        <v>0</v>
      </c>
      <c r="HU861" s="519">
        <v>0</v>
      </c>
      <c r="HV861" s="519">
        <v>0</v>
      </c>
      <c r="HW861" s="519">
        <v>0</v>
      </c>
      <c r="HX861" s="519">
        <v>0</v>
      </c>
      <c r="HY861" s="519">
        <v>0</v>
      </c>
      <c r="HZ861" s="519">
        <v>0</v>
      </c>
      <c r="IA861" s="519">
        <v>0</v>
      </c>
      <c r="IB861" s="519">
        <v>0</v>
      </c>
      <c r="IC861" s="519">
        <v>0</v>
      </c>
      <c r="ID861" s="519">
        <v>0</v>
      </c>
      <c r="IE861" s="519">
        <v>0</v>
      </c>
      <c r="IF861" s="519">
        <v>0</v>
      </c>
      <c r="IG861" s="519">
        <v>0</v>
      </c>
      <c r="IH861" s="519">
        <v>0</v>
      </c>
      <c r="II861" s="519">
        <v>0</v>
      </c>
      <c r="IJ861" s="519">
        <v>0</v>
      </c>
      <c r="IK861" s="519">
        <v>0</v>
      </c>
    </row>
    <row r="862" spans="2:245" hidden="1">
      <c r="B862" s="519" t="s">
        <v>1058</v>
      </c>
      <c r="C862" s="519"/>
      <c r="D862" s="519"/>
      <c r="E862" s="519"/>
      <c r="F862" s="519">
        <v>2</v>
      </c>
      <c r="G862" s="519"/>
      <c r="H862" s="519">
        <v>24</v>
      </c>
      <c r="I862" s="519">
        <v>10</v>
      </c>
      <c r="J862" s="519" t="str">
        <f t="shared" si="42"/>
        <v>SDN10022410</v>
      </c>
      <c r="K862" s="519">
        <v>772</v>
      </c>
      <c r="M862" s="337" t="s">
        <v>631</v>
      </c>
      <c r="N862" s="519" t="s">
        <v>1058</v>
      </c>
      <c r="O862" s="519" t="s">
        <v>1059</v>
      </c>
      <c r="P862" s="519">
        <v>12</v>
      </c>
      <c r="Q862" s="521" t="str">
        <f t="shared" si="43"/>
        <v>SDN100112</v>
      </c>
      <c r="R862" s="519">
        <v>1022.9</v>
      </c>
      <c r="S862" s="519">
        <v>2045.8</v>
      </c>
      <c r="T862" s="519">
        <v>3068.7</v>
      </c>
      <c r="U862" s="519">
        <v>4091.6</v>
      </c>
      <c r="V862" s="519">
        <v>5114.5</v>
      </c>
      <c r="W862" s="519">
        <v>5932.8</v>
      </c>
      <c r="X862" s="519">
        <v>6751.1</v>
      </c>
      <c r="Y862" s="519">
        <v>7569.5</v>
      </c>
      <c r="Z862" s="519">
        <v>8387.7999999999993</v>
      </c>
      <c r="AA862" s="519">
        <v>9206.1</v>
      </c>
      <c r="AB862" s="519">
        <v>9206.1</v>
      </c>
      <c r="AC862" s="519">
        <v>9206.1</v>
      </c>
      <c r="AD862" s="519">
        <v>9206.1</v>
      </c>
      <c r="AE862" s="519">
        <v>9206.1</v>
      </c>
      <c r="AF862" s="519">
        <v>9206.1</v>
      </c>
      <c r="AG862" s="519">
        <v>9206.1</v>
      </c>
      <c r="AH862" s="519">
        <v>9206.1</v>
      </c>
      <c r="AI862" s="519">
        <v>9206.1</v>
      </c>
      <c r="AJ862" s="519">
        <v>9206.1</v>
      </c>
      <c r="AK862" s="519">
        <v>9206.1</v>
      </c>
      <c r="AL862" s="519">
        <v>9206.1</v>
      </c>
      <c r="AM862" s="519">
        <v>9206.1</v>
      </c>
      <c r="AN862" s="519">
        <v>9206.1</v>
      </c>
      <c r="AO862" s="519">
        <v>9206.1</v>
      </c>
      <c r="AP862" s="519">
        <v>9206.1</v>
      </c>
      <c r="AQ862" s="519">
        <v>0</v>
      </c>
      <c r="AR862" s="519">
        <v>0</v>
      </c>
      <c r="AS862" s="519">
        <v>0</v>
      </c>
      <c r="AT862" s="519">
        <v>0</v>
      </c>
      <c r="AU862" s="519">
        <v>0</v>
      </c>
      <c r="AV862" s="519">
        <v>0</v>
      </c>
      <c r="AW862" s="519">
        <v>0</v>
      </c>
      <c r="AX862" s="519">
        <v>0</v>
      </c>
      <c r="AY862" s="519">
        <v>0</v>
      </c>
      <c r="AZ862" s="519">
        <v>0</v>
      </c>
      <c r="BA862" s="519">
        <v>0</v>
      </c>
      <c r="BB862" s="519">
        <v>0</v>
      </c>
      <c r="BC862" s="519">
        <v>0</v>
      </c>
      <c r="BD862" s="519">
        <v>0</v>
      </c>
      <c r="BE862" s="519">
        <v>0</v>
      </c>
      <c r="BF862" s="519">
        <v>0</v>
      </c>
      <c r="BG862" s="519">
        <v>0</v>
      </c>
      <c r="BH862" s="519">
        <v>0</v>
      </c>
      <c r="BI862" s="519">
        <v>0</v>
      </c>
      <c r="BJ862" s="519">
        <v>0</v>
      </c>
      <c r="BK862" s="519">
        <v>0</v>
      </c>
      <c r="BL862" s="519">
        <v>0</v>
      </c>
      <c r="BM862" s="519">
        <v>0</v>
      </c>
      <c r="BN862" s="519">
        <v>0</v>
      </c>
      <c r="BO862" s="519">
        <v>0</v>
      </c>
      <c r="BP862" s="519">
        <v>0</v>
      </c>
      <c r="BQ862" s="519">
        <v>0</v>
      </c>
      <c r="BR862" s="519">
        <v>0</v>
      </c>
      <c r="BS862" s="519">
        <v>0</v>
      </c>
      <c r="BT862" s="519">
        <v>0</v>
      </c>
      <c r="BU862" s="519">
        <v>0</v>
      </c>
      <c r="BV862" s="519">
        <v>0</v>
      </c>
      <c r="BW862" s="519">
        <v>0</v>
      </c>
      <c r="BX862" s="519">
        <v>0</v>
      </c>
      <c r="BY862" s="519">
        <v>0</v>
      </c>
      <c r="BZ862" s="519">
        <v>0</v>
      </c>
      <c r="CA862" s="519">
        <v>0</v>
      </c>
      <c r="CB862" s="519">
        <v>0</v>
      </c>
      <c r="CC862" s="519">
        <v>0</v>
      </c>
      <c r="CD862" s="519">
        <v>0</v>
      </c>
      <c r="CE862" s="519">
        <v>0</v>
      </c>
      <c r="CF862" s="519">
        <v>0</v>
      </c>
      <c r="CG862" s="519">
        <v>0</v>
      </c>
      <c r="CH862" s="519">
        <v>0</v>
      </c>
      <c r="CI862" s="519">
        <v>0</v>
      </c>
      <c r="CJ862" s="519">
        <v>0</v>
      </c>
      <c r="CK862" s="519">
        <v>0</v>
      </c>
      <c r="CL862" s="519">
        <v>0</v>
      </c>
      <c r="CM862" s="519">
        <v>0</v>
      </c>
      <c r="CN862" s="519">
        <v>0</v>
      </c>
      <c r="CO862" s="519">
        <v>0</v>
      </c>
      <c r="CP862" s="519">
        <v>0</v>
      </c>
      <c r="CQ862" s="519">
        <v>0</v>
      </c>
      <c r="CR862" s="519">
        <v>0</v>
      </c>
      <c r="CS862" s="519">
        <v>0</v>
      </c>
      <c r="CT862" s="519">
        <v>0</v>
      </c>
      <c r="CU862" s="519">
        <v>0</v>
      </c>
      <c r="CV862" s="519">
        <v>0</v>
      </c>
      <c r="CW862" s="519">
        <v>0</v>
      </c>
      <c r="CX862" s="519">
        <v>0</v>
      </c>
      <c r="CY862" s="519">
        <v>0</v>
      </c>
      <c r="CZ862" s="519">
        <v>0</v>
      </c>
      <c r="DA862" s="519">
        <v>0</v>
      </c>
      <c r="DB862" s="519">
        <v>0</v>
      </c>
      <c r="DC862" s="519">
        <v>0</v>
      </c>
      <c r="DD862" s="519">
        <v>0</v>
      </c>
      <c r="DE862" s="519">
        <v>0</v>
      </c>
      <c r="DF862" s="519">
        <v>0</v>
      </c>
      <c r="DG862" s="519">
        <v>0</v>
      </c>
      <c r="DH862" s="519">
        <v>0</v>
      </c>
      <c r="DI862" s="519">
        <v>0</v>
      </c>
      <c r="DJ862" s="519">
        <v>0</v>
      </c>
      <c r="DK862" s="519">
        <v>0</v>
      </c>
      <c r="DL862" s="519">
        <v>0</v>
      </c>
      <c r="DM862" s="519">
        <v>0</v>
      </c>
      <c r="DN862" s="519">
        <v>0</v>
      </c>
      <c r="DO862" s="519">
        <v>0</v>
      </c>
      <c r="DP862" s="519">
        <v>0</v>
      </c>
      <c r="DQ862" s="519">
        <v>0</v>
      </c>
      <c r="DR862" s="519">
        <v>0</v>
      </c>
      <c r="DS862" s="519">
        <v>0</v>
      </c>
      <c r="DT862" s="519">
        <v>0</v>
      </c>
      <c r="DU862" s="519">
        <v>0</v>
      </c>
      <c r="DV862" s="519">
        <v>0</v>
      </c>
      <c r="DW862" s="519">
        <v>0</v>
      </c>
      <c r="DX862" s="519">
        <v>0</v>
      </c>
      <c r="DZ862" s="337" t="s">
        <v>631</v>
      </c>
      <c r="EA862" s="519" t="s">
        <v>1058</v>
      </c>
      <c r="EB862" s="519" t="s">
        <v>1059</v>
      </c>
      <c r="EC862" s="519">
        <v>12</v>
      </c>
      <c r="ED862" s="183" t="str">
        <f t="shared" si="44"/>
        <v>SDN100112</v>
      </c>
      <c r="EE862" s="519">
        <v>1022.9</v>
      </c>
      <c r="EF862" s="519">
        <v>10000</v>
      </c>
      <c r="EG862" s="519">
        <v>10000</v>
      </c>
      <c r="EH862" s="519">
        <v>10000</v>
      </c>
      <c r="EI862" s="519">
        <v>10000</v>
      </c>
      <c r="EJ862" s="519">
        <v>10000</v>
      </c>
      <c r="EK862" s="519">
        <v>10000</v>
      </c>
      <c r="EL862" s="519">
        <v>10000</v>
      </c>
      <c r="EM862" s="519">
        <v>10000</v>
      </c>
      <c r="EN862" s="519">
        <v>10000</v>
      </c>
      <c r="EO862" s="519">
        <v>10000</v>
      </c>
      <c r="EP862" s="519">
        <v>10000</v>
      </c>
      <c r="EQ862" s="519">
        <v>10000</v>
      </c>
      <c r="ER862" s="519">
        <v>10000</v>
      </c>
      <c r="ES862" s="519">
        <v>10000</v>
      </c>
      <c r="ET862" s="519">
        <v>10000</v>
      </c>
      <c r="EU862" s="519">
        <v>10000</v>
      </c>
      <c r="EV862" s="519">
        <v>10000</v>
      </c>
      <c r="EW862" s="519">
        <v>10000</v>
      </c>
      <c r="EX862" s="519">
        <v>10000</v>
      </c>
      <c r="EY862" s="519">
        <v>10000</v>
      </c>
      <c r="EZ862" s="519">
        <v>10000</v>
      </c>
      <c r="FA862" s="519">
        <v>10000</v>
      </c>
      <c r="FB862" s="519">
        <v>10000</v>
      </c>
      <c r="FC862" s="519">
        <v>10000</v>
      </c>
      <c r="FD862" s="519">
        <v>0</v>
      </c>
      <c r="FE862" s="519">
        <v>0</v>
      </c>
      <c r="FF862" s="519">
        <v>0</v>
      </c>
      <c r="FG862" s="519">
        <v>0</v>
      </c>
      <c r="FH862" s="519">
        <v>0</v>
      </c>
      <c r="FI862" s="519">
        <v>0</v>
      </c>
      <c r="FJ862" s="519">
        <v>0</v>
      </c>
      <c r="FK862" s="519">
        <v>0</v>
      </c>
      <c r="FL862" s="519">
        <v>0</v>
      </c>
      <c r="FM862" s="519">
        <v>0</v>
      </c>
      <c r="FN862" s="519">
        <v>0</v>
      </c>
      <c r="FO862" s="519">
        <v>0</v>
      </c>
      <c r="FP862" s="519">
        <v>0</v>
      </c>
      <c r="FQ862" s="519">
        <v>0</v>
      </c>
      <c r="FR862" s="519">
        <v>0</v>
      </c>
      <c r="FS862" s="519">
        <v>0</v>
      </c>
      <c r="FT862" s="519">
        <v>0</v>
      </c>
      <c r="FU862" s="519">
        <v>0</v>
      </c>
      <c r="FV862" s="519">
        <v>0</v>
      </c>
      <c r="FW862" s="519">
        <v>0</v>
      </c>
      <c r="FX862" s="519">
        <v>0</v>
      </c>
      <c r="FY862" s="519">
        <v>0</v>
      </c>
      <c r="FZ862" s="519">
        <v>0</v>
      </c>
      <c r="GA862" s="519">
        <v>0</v>
      </c>
      <c r="GB862" s="519">
        <v>0</v>
      </c>
      <c r="GC862" s="519">
        <v>0</v>
      </c>
      <c r="GD862" s="519">
        <v>0</v>
      </c>
      <c r="GE862" s="519">
        <v>0</v>
      </c>
      <c r="GF862" s="519">
        <v>0</v>
      </c>
      <c r="GG862" s="519">
        <v>0</v>
      </c>
      <c r="GH862" s="519">
        <v>0</v>
      </c>
      <c r="GI862" s="519">
        <v>0</v>
      </c>
      <c r="GJ862" s="519">
        <v>0</v>
      </c>
      <c r="GK862" s="519">
        <v>0</v>
      </c>
      <c r="GL862" s="519">
        <v>0</v>
      </c>
      <c r="GM862" s="519">
        <v>0</v>
      </c>
      <c r="GN862" s="519">
        <v>0</v>
      </c>
      <c r="GO862" s="519">
        <v>0</v>
      </c>
      <c r="GP862" s="519">
        <v>0</v>
      </c>
      <c r="GQ862" s="519">
        <v>0</v>
      </c>
      <c r="GR862" s="519">
        <v>0</v>
      </c>
      <c r="GS862" s="519">
        <v>0</v>
      </c>
      <c r="GT862" s="519">
        <v>0</v>
      </c>
      <c r="GU862" s="519">
        <v>0</v>
      </c>
      <c r="GV862" s="519">
        <v>0</v>
      </c>
      <c r="GW862" s="519">
        <v>0</v>
      </c>
      <c r="GX862" s="519">
        <v>0</v>
      </c>
      <c r="GY862" s="519">
        <v>0</v>
      </c>
      <c r="GZ862" s="519">
        <v>0</v>
      </c>
      <c r="HA862" s="519">
        <v>0</v>
      </c>
      <c r="HB862" s="519">
        <v>0</v>
      </c>
      <c r="HC862" s="519">
        <v>0</v>
      </c>
      <c r="HD862" s="519">
        <v>0</v>
      </c>
      <c r="HE862" s="519">
        <v>0</v>
      </c>
      <c r="HF862" s="519">
        <v>0</v>
      </c>
      <c r="HG862" s="519">
        <v>0</v>
      </c>
      <c r="HH862" s="519">
        <v>0</v>
      </c>
      <c r="HI862" s="519">
        <v>0</v>
      </c>
      <c r="HJ862" s="519">
        <v>0</v>
      </c>
      <c r="HK862" s="519">
        <v>0</v>
      </c>
      <c r="HL862" s="519">
        <v>0</v>
      </c>
      <c r="HM862" s="519">
        <v>0</v>
      </c>
      <c r="HN862" s="519">
        <v>0</v>
      </c>
      <c r="HO862" s="519">
        <v>0</v>
      </c>
      <c r="HP862" s="519">
        <v>0</v>
      </c>
      <c r="HQ862" s="519">
        <v>0</v>
      </c>
      <c r="HR862" s="519">
        <v>0</v>
      </c>
      <c r="HS862" s="519">
        <v>0</v>
      </c>
      <c r="HT862" s="519">
        <v>0</v>
      </c>
      <c r="HU862" s="519">
        <v>0</v>
      </c>
      <c r="HV862" s="519">
        <v>0</v>
      </c>
      <c r="HW862" s="519">
        <v>0</v>
      </c>
      <c r="HX862" s="519">
        <v>0</v>
      </c>
      <c r="HY862" s="519">
        <v>0</v>
      </c>
      <c r="HZ862" s="519">
        <v>0</v>
      </c>
      <c r="IA862" s="519">
        <v>0</v>
      </c>
      <c r="IB862" s="519">
        <v>0</v>
      </c>
      <c r="IC862" s="519">
        <v>0</v>
      </c>
      <c r="ID862" s="519">
        <v>0</v>
      </c>
      <c r="IE862" s="519">
        <v>0</v>
      </c>
      <c r="IF862" s="519">
        <v>0</v>
      </c>
      <c r="IG862" s="519">
        <v>0</v>
      </c>
      <c r="IH862" s="519">
        <v>0</v>
      </c>
      <c r="II862" s="519">
        <v>0</v>
      </c>
      <c r="IJ862" s="519">
        <v>0</v>
      </c>
      <c r="IK862" s="519">
        <v>0</v>
      </c>
    </row>
    <row r="863" spans="2:245" hidden="1">
      <c r="B863" s="519" t="s">
        <v>1058</v>
      </c>
      <c r="C863" s="519"/>
      <c r="D863" s="519"/>
      <c r="E863" s="519"/>
      <c r="F863" s="519">
        <v>2</v>
      </c>
      <c r="G863" s="519"/>
      <c r="H863" s="519">
        <v>25</v>
      </c>
      <c r="I863" s="519">
        <v>1</v>
      </c>
      <c r="J863" s="519" t="str">
        <f t="shared" si="42"/>
        <v>SDN10022501</v>
      </c>
      <c r="K863" s="519">
        <v>970</v>
      </c>
      <c r="M863" s="337" t="s">
        <v>631</v>
      </c>
      <c r="N863" s="519" t="s">
        <v>1058</v>
      </c>
      <c r="O863" s="519" t="s">
        <v>1059</v>
      </c>
      <c r="P863" s="519">
        <v>13</v>
      </c>
      <c r="Q863" s="521" t="str">
        <f t="shared" si="43"/>
        <v>SDN100113</v>
      </c>
      <c r="R863" s="519">
        <v>1022.9</v>
      </c>
      <c r="S863" s="519">
        <v>2045.8</v>
      </c>
      <c r="T863" s="519">
        <v>3068.7</v>
      </c>
      <c r="U863" s="519">
        <v>4091.6</v>
      </c>
      <c r="V863" s="519">
        <v>5114.5</v>
      </c>
      <c r="W863" s="519">
        <v>5932.8</v>
      </c>
      <c r="X863" s="519">
        <v>6751.1</v>
      </c>
      <c r="Y863" s="519">
        <v>7569.5</v>
      </c>
      <c r="Z863" s="519">
        <v>8387.7999999999993</v>
      </c>
      <c r="AA863" s="519">
        <v>9206.1</v>
      </c>
      <c r="AB863" s="519">
        <v>9206.1</v>
      </c>
      <c r="AC863" s="519">
        <v>9206.1</v>
      </c>
      <c r="AD863" s="519">
        <v>9206.1</v>
      </c>
      <c r="AE863" s="519">
        <v>9206.1</v>
      </c>
      <c r="AF863" s="519">
        <v>9206.1</v>
      </c>
      <c r="AG863" s="519">
        <v>9206.1</v>
      </c>
      <c r="AH863" s="519">
        <v>9206.1</v>
      </c>
      <c r="AI863" s="519">
        <v>9206.1</v>
      </c>
      <c r="AJ863" s="519">
        <v>9206.1</v>
      </c>
      <c r="AK863" s="519">
        <v>9206.1</v>
      </c>
      <c r="AL863" s="519">
        <v>9206.1</v>
      </c>
      <c r="AM863" s="519">
        <v>9206.1</v>
      </c>
      <c r="AN863" s="519">
        <v>9206.1</v>
      </c>
      <c r="AO863" s="519">
        <v>9206.1</v>
      </c>
      <c r="AP863" s="519">
        <v>9206.1</v>
      </c>
      <c r="AQ863" s="519">
        <v>0</v>
      </c>
      <c r="AR863" s="519">
        <v>0</v>
      </c>
      <c r="AS863" s="519">
        <v>0</v>
      </c>
      <c r="AT863" s="519">
        <v>0</v>
      </c>
      <c r="AU863" s="519">
        <v>0</v>
      </c>
      <c r="AV863" s="519">
        <v>0</v>
      </c>
      <c r="AW863" s="519">
        <v>0</v>
      </c>
      <c r="AX863" s="519">
        <v>0</v>
      </c>
      <c r="AY863" s="519">
        <v>0</v>
      </c>
      <c r="AZ863" s="519">
        <v>0</v>
      </c>
      <c r="BA863" s="519">
        <v>0</v>
      </c>
      <c r="BB863" s="519">
        <v>0</v>
      </c>
      <c r="BC863" s="519">
        <v>0</v>
      </c>
      <c r="BD863" s="519">
        <v>0</v>
      </c>
      <c r="BE863" s="519">
        <v>0</v>
      </c>
      <c r="BF863" s="519">
        <v>0</v>
      </c>
      <c r="BG863" s="519">
        <v>0</v>
      </c>
      <c r="BH863" s="519">
        <v>0</v>
      </c>
      <c r="BI863" s="519">
        <v>0</v>
      </c>
      <c r="BJ863" s="519">
        <v>0</v>
      </c>
      <c r="BK863" s="519">
        <v>0</v>
      </c>
      <c r="BL863" s="519">
        <v>0</v>
      </c>
      <c r="BM863" s="519">
        <v>0</v>
      </c>
      <c r="BN863" s="519">
        <v>0</v>
      </c>
      <c r="BO863" s="519">
        <v>0</v>
      </c>
      <c r="BP863" s="519">
        <v>0</v>
      </c>
      <c r="BQ863" s="519">
        <v>0</v>
      </c>
      <c r="BR863" s="519">
        <v>0</v>
      </c>
      <c r="BS863" s="519">
        <v>0</v>
      </c>
      <c r="BT863" s="519">
        <v>0</v>
      </c>
      <c r="BU863" s="519">
        <v>0</v>
      </c>
      <c r="BV863" s="519">
        <v>0</v>
      </c>
      <c r="BW863" s="519">
        <v>0</v>
      </c>
      <c r="BX863" s="519">
        <v>0</v>
      </c>
      <c r="BY863" s="519">
        <v>0</v>
      </c>
      <c r="BZ863" s="519">
        <v>0</v>
      </c>
      <c r="CA863" s="519">
        <v>0</v>
      </c>
      <c r="CB863" s="519">
        <v>0</v>
      </c>
      <c r="CC863" s="519">
        <v>0</v>
      </c>
      <c r="CD863" s="519">
        <v>0</v>
      </c>
      <c r="CE863" s="519">
        <v>0</v>
      </c>
      <c r="CF863" s="519">
        <v>0</v>
      </c>
      <c r="CG863" s="519">
        <v>0</v>
      </c>
      <c r="CH863" s="519">
        <v>0</v>
      </c>
      <c r="CI863" s="519">
        <v>0</v>
      </c>
      <c r="CJ863" s="519">
        <v>0</v>
      </c>
      <c r="CK863" s="519">
        <v>0</v>
      </c>
      <c r="CL863" s="519">
        <v>0</v>
      </c>
      <c r="CM863" s="519">
        <v>0</v>
      </c>
      <c r="CN863" s="519">
        <v>0</v>
      </c>
      <c r="CO863" s="519">
        <v>0</v>
      </c>
      <c r="CP863" s="519">
        <v>0</v>
      </c>
      <c r="CQ863" s="519">
        <v>0</v>
      </c>
      <c r="CR863" s="519">
        <v>0</v>
      </c>
      <c r="CS863" s="519">
        <v>0</v>
      </c>
      <c r="CT863" s="519">
        <v>0</v>
      </c>
      <c r="CU863" s="519">
        <v>0</v>
      </c>
      <c r="CV863" s="519">
        <v>0</v>
      </c>
      <c r="CW863" s="519">
        <v>0</v>
      </c>
      <c r="CX863" s="519">
        <v>0</v>
      </c>
      <c r="CY863" s="519">
        <v>0</v>
      </c>
      <c r="CZ863" s="519">
        <v>0</v>
      </c>
      <c r="DA863" s="519">
        <v>0</v>
      </c>
      <c r="DB863" s="519">
        <v>0</v>
      </c>
      <c r="DC863" s="519">
        <v>0</v>
      </c>
      <c r="DD863" s="519">
        <v>0</v>
      </c>
      <c r="DE863" s="519">
        <v>0</v>
      </c>
      <c r="DF863" s="519">
        <v>0</v>
      </c>
      <c r="DG863" s="519">
        <v>0</v>
      </c>
      <c r="DH863" s="519">
        <v>0</v>
      </c>
      <c r="DI863" s="519">
        <v>0</v>
      </c>
      <c r="DJ863" s="519">
        <v>0</v>
      </c>
      <c r="DK863" s="519">
        <v>0</v>
      </c>
      <c r="DL863" s="519">
        <v>0</v>
      </c>
      <c r="DM863" s="519">
        <v>0</v>
      </c>
      <c r="DN863" s="519">
        <v>0</v>
      </c>
      <c r="DO863" s="519">
        <v>0</v>
      </c>
      <c r="DP863" s="519">
        <v>0</v>
      </c>
      <c r="DQ863" s="519">
        <v>0</v>
      </c>
      <c r="DR863" s="519">
        <v>0</v>
      </c>
      <c r="DS863" s="519">
        <v>0</v>
      </c>
      <c r="DT863" s="519">
        <v>0</v>
      </c>
      <c r="DU863" s="519">
        <v>0</v>
      </c>
      <c r="DV863" s="519">
        <v>0</v>
      </c>
      <c r="DW863" s="519">
        <v>0</v>
      </c>
      <c r="DX863" s="519">
        <v>0</v>
      </c>
      <c r="DZ863" s="337" t="s">
        <v>631</v>
      </c>
      <c r="EA863" s="519" t="s">
        <v>1058</v>
      </c>
      <c r="EB863" s="519" t="s">
        <v>1059</v>
      </c>
      <c r="EC863" s="519">
        <v>13</v>
      </c>
      <c r="ED863" s="183" t="str">
        <f t="shared" si="44"/>
        <v>SDN100113</v>
      </c>
      <c r="EE863" s="519">
        <v>1022.9</v>
      </c>
      <c r="EF863" s="519">
        <v>10000</v>
      </c>
      <c r="EG863" s="519">
        <v>10000</v>
      </c>
      <c r="EH863" s="519">
        <v>10000</v>
      </c>
      <c r="EI863" s="519">
        <v>10000</v>
      </c>
      <c r="EJ863" s="519">
        <v>10000</v>
      </c>
      <c r="EK863" s="519">
        <v>10000</v>
      </c>
      <c r="EL863" s="519">
        <v>10000</v>
      </c>
      <c r="EM863" s="519">
        <v>10000</v>
      </c>
      <c r="EN863" s="519">
        <v>10000</v>
      </c>
      <c r="EO863" s="519">
        <v>10000</v>
      </c>
      <c r="EP863" s="519">
        <v>10000</v>
      </c>
      <c r="EQ863" s="519">
        <v>10000</v>
      </c>
      <c r="ER863" s="519">
        <v>10000</v>
      </c>
      <c r="ES863" s="519">
        <v>10000</v>
      </c>
      <c r="ET863" s="519">
        <v>10000</v>
      </c>
      <c r="EU863" s="519">
        <v>10000</v>
      </c>
      <c r="EV863" s="519">
        <v>10000</v>
      </c>
      <c r="EW863" s="519">
        <v>10000</v>
      </c>
      <c r="EX863" s="519">
        <v>10000</v>
      </c>
      <c r="EY863" s="519">
        <v>10000</v>
      </c>
      <c r="EZ863" s="519">
        <v>10000</v>
      </c>
      <c r="FA863" s="519">
        <v>10000</v>
      </c>
      <c r="FB863" s="519">
        <v>10000</v>
      </c>
      <c r="FC863" s="519">
        <v>10000</v>
      </c>
      <c r="FD863" s="519">
        <v>0</v>
      </c>
      <c r="FE863" s="519">
        <v>0</v>
      </c>
      <c r="FF863" s="519">
        <v>0</v>
      </c>
      <c r="FG863" s="519">
        <v>0</v>
      </c>
      <c r="FH863" s="519">
        <v>0</v>
      </c>
      <c r="FI863" s="519">
        <v>0</v>
      </c>
      <c r="FJ863" s="519">
        <v>0</v>
      </c>
      <c r="FK863" s="519">
        <v>0</v>
      </c>
      <c r="FL863" s="519">
        <v>0</v>
      </c>
      <c r="FM863" s="519">
        <v>0</v>
      </c>
      <c r="FN863" s="519">
        <v>0</v>
      </c>
      <c r="FO863" s="519">
        <v>0</v>
      </c>
      <c r="FP863" s="519">
        <v>0</v>
      </c>
      <c r="FQ863" s="519">
        <v>0</v>
      </c>
      <c r="FR863" s="519">
        <v>0</v>
      </c>
      <c r="FS863" s="519">
        <v>0</v>
      </c>
      <c r="FT863" s="519">
        <v>0</v>
      </c>
      <c r="FU863" s="519">
        <v>0</v>
      </c>
      <c r="FV863" s="519">
        <v>0</v>
      </c>
      <c r="FW863" s="519">
        <v>0</v>
      </c>
      <c r="FX863" s="519">
        <v>0</v>
      </c>
      <c r="FY863" s="519">
        <v>0</v>
      </c>
      <c r="FZ863" s="519">
        <v>0</v>
      </c>
      <c r="GA863" s="519">
        <v>0</v>
      </c>
      <c r="GB863" s="519">
        <v>0</v>
      </c>
      <c r="GC863" s="519">
        <v>0</v>
      </c>
      <c r="GD863" s="519">
        <v>0</v>
      </c>
      <c r="GE863" s="519">
        <v>0</v>
      </c>
      <c r="GF863" s="519">
        <v>0</v>
      </c>
      <c r="GG863" s="519">
        <v>0</v>
      </c>
      <c r="GH863" s="519">
        <v>0</v>
      </c>
      <c r="GI863" s="519">
        <v>0</v>
      </c>
      <c r="GJ863" s="519">
        <v>0</v>
      </c>
      <c r="GK863" s="519">
        <v>0</v>
      </c>
      <c r="GL863" s="519">
        <v>0</v>
      </c>
      <c r="GM863" s="519">
        <v>0</v>
      </c>
      <c r="GN863" s="519">
        <v>0</v>
      </c>
      <c r="GO863" s="519">
        <v>0</v>
      </c>
      <c r="GP863" s="519">
        <v>0</v>
      </c>
      <c r="GQ863" s="519">
        <v>0</v>
      </c>
      <c r="GR863" s="519">
        <v>0</v>
      </c>
      <c r="GS863" s="519">
        <v>0</v>
      </c>
      <c r="GT863" s="519">
        <v>0</v>
      </c>
      <c r="GU863" s="519">
        <v>0</v>
      </c>
      <c r="GV863" s="519">
        <v>0</v>
      </c>
      <c r="GW863" s="519">
        <v>0</v>
      </c>
      <c r="GX863" s="519">
        <v>0</v>
      </c>
      <c r="GY863" s="519">
        <v>0</v>
      </c>
      <c r="GZ863" s="519">
        <v>0</v>
      </c>
      <c r="HA863" s="519">
        <v>0</v>
      </c>
      <c r="HB863" s="519">
        <v>0</v>
      </c>
      <c r="HC863" s="519">
        <v>0</v>
      </c>
      <c r="HD863" s="519">
        <v>0</v>
      </c>
      <c r="HE863" s="519">
        <v>0</v>
      </c>
      <c r="HF863" s="519">
        <v>0</v>
      </c>
      <c r="HG863" s="519">
        <v>0</v>
      </c>
      <c r="HH863" s="519">
        <v>0</v>
      </c>
      <c r="HI863" s="519">
        <v>0</v>
      </c>
      <c r="HJ863" s="519">
        <v>0</v>
      </c>
      <c r="HK863" s="519">
        <v>0</v>
      </c>
      <c r="HL863" s="519">
        <v>0</v>
      </c>
      <c r="HM863" s="519">
        <v>0</v>
      </c>
      <c r="HN863" s="519">
        <v>0</v>
      </c>
      <c r="HO863" s="519">
        <v>0</v>
      </c>
      <c r="HP863" s="519">
        <v>0</v>
      </c>
      <c r="HQ863" s="519">
        <v>0</v>
      </c>
      <c r="HR863" s="519">
        <v>0</v>
      </c>
      <c r="HS863" s="519">
        <v>0</v>
      </c>
      <c r="HT863" s="519">
        <v>0</v>
      </c>
      <c r="HU863" s="519">
        <v>0</v>
      </c>
      <c r="HV863" s="519">
        <v>0</v>
      </c>
      <c r="HW863" s="519">
        <v>0</v>
      </c>
      <c r="HX863" s="519">
        <v>0</v>
      </c>
      <c r="HY863" s="519">
        <v>0</v>
      </c>
      <c r="HZ863" s="519">
        <v>0</v>
      </c>
      <c r="IA863" s="519">
        <v>0</v>
      </c>
      <c r="IB863" s="519">
        <v>0</v>
      </c>
      <c r="IC863" s="519">
        <v>0</v>
      </c>
      <c r="ID863" s="519">
        <v>0</v>
      </c>
      <c r="IE863" s="519">
        <v>0</v>
      </c>
      <c r="IF863" s="519">
        <v>0</v>
      </c>
      <c r="IG863" s="519">
        <v>0</v>
      </c>
      <c r="IH863" s="519">
        <v>0</v>
      </c>
      <c r="II863" s="519">
        <v>0</v>
      </c>
      <c r="IJ863" s="519">
        <v>0</v>
      </c>
      <c r="IK863" s="519">
        <v>0</v>
      </c>
    </row>
    <row r="864" spans="2:245" hidden="1">
      <c r="B864" s="519" t="s">
        <v>1058</v>
      </c>
      <c r="C864" s="519"/>
      <c r="D864" s="519"/>
      <c r="E864" s="519"/>
      <c r="F864" s="519">
        <v>2</v>
      </c>
      <c r="G864" s="519"/>
      <c r="H864" s="519">
        <v>25</v>
      </c>
      <c r="I864" s="519">
        <v>2</v>
      </c>
      <c r="J864" s="519" t="str">
        <f t="shared" si="42"/>
        <v>SDN10022502</v>
      </c>
      <c r="K864" s="519">
        <v>970</v>
      </c>
      <c r="M864" s="337" t="s">
        <v>631</v>
      </c>
      <c r="N864" s="519" t="s">
        <v>1058</v>
      </c>
      <c r="O864" s="519" t="s">
        <v>1059</v>
      </c>
      <c r="P864" s="519">
        <v>14</v>
      </c>
      <c r="Q864" s="521" t="str">
        <f t="shared" si="43"/>
        <v>SDN100114</v>
      </c>
      <c r="R864" s="519">
        <v>1022.9</v>
      </c>
      <c r="S864" s="519">
        <v>2045.8</v>
      </c>
      <c r="T864" s="519">
        <v>3068.7</v>
      </c>
      <c r="U864" s="519">
        <v>4091.6</v>
      </c>
      <c r="V864" s="519">
        <v>5114.5</v>
      </c>
      <c r="W864" s="519">
        <v>5932.8</v>
      </c>
      <c r="X864" s="519">
        <v>6751.1</v>
      </c>
      <c r="Y864" s="519">
        <v>7569.5</v>
      </c>
      <c r="Z864" s="519">
        <v>8387.7999999999993</v>
      </c>
      <c r="AA864" s="519">
        <v>9206.1</v>
      </c>
      <c r="AB864" s="519">
        <v>9206.1</v>
      </c>
      <c r="AC864" s="519">
        <v>9206.1</v>
      </c>
      <c r="AD864" s="519">
        <v>9206.1</v>
      </c>
      <c r="AE864" s="519">
        <v>9206.1</v>
      </c>
      <c r="AF864" s="519">
        <v>9206.1</v>
      </c>
      <c r="AG864" s="519">
        <v>9206.1</v>
      </c>
      <c r="AH864" s="519">
        <v>9206.1</v>
      </c>
      <c r="AI864" s="519">
        <v>9206.1</v>
      </c>
      <c r="AJ864" s="519">
        <v>9206.1</v>
      </c>
      <c r="AK864" s="519">
        <v>9206.1</v>
      </c>
      <c r="AL864" s="519">
        <v>9206.1</v>
      </c>
      <c r="AM864" s="519">
        <v>9206.1</v>
      </c>
      <c r="AN864" s="519">
        <v>9206.1</v>
      </c>
      <c r="AO864" s="519">
        <v>9206.1</v>
      </c>
      <c r="AP864" s="519">
        <v>9206.1</v>
      </c>
      <c r="AQ864" s="519">
        <v>0</v>
      </c>
      <c r="AR864" s="519">
        <v>0</v>
      </c>
      <c r="AS864" s="519">
        <v>0</v>
      </c>
      <c r="AT864" s="519">
        <v>0</v>
      </c>
      <c r="AU864" s="519">
        <v>0</v>
      </c>
      <c r="AV864" s="519">
        <v>0</v>
      </c>
      <c r="AW864" s="519">
        <v>0</v>
      </c>
      <c r="AX864" s="519">
        <v>0</v>
      </c>
      <c r="AY864" s="519">
        <v>0</v>
      </c>
      <c r="AZ864" s="519">
        <v>0</v>
      </c>
      <c r="BA864" s="519">
        <v>0</v>
      </c>
      <c r="BB864" s="519">
        <v>0</v>
      </c>
      <c r="BC864" s="519">
        <v>0</v>
      </c>
      <c r="BD864" s="519">
        <v>0</v>
      </c>
      <c r="BE864" s="519">
        <v>0</v>
      </c>
      <c r="BF864" s="519">
        <v>0</v>
      </c>
      <c r="BG864" s="519">
        <v>0</v>
      </c>
      <c r="BH864" s="519">
        <v>0</v>
      </c>
      <c r="BI864" s="519">
        <v>0</v>
      </c>
      <c r="BJ864" s="519">
        <v>0</v>
      </c>
      <c r="BK864" s="519">
        <v>0</v>
      </c>
      <c r="BL864" s="519">
        <v>0</v>
      </c>
      <c r="BM864" s="519">
        <v>0</v>
      </c>
      <c r="BN864" s="519">
        <v>0</v>
      </c>
      <c r="BO864" s="519">
        <v>0</v>
      </c>
      <c r="BP864" s="519">
        <v>0</v>
      </c>
      <c r="BQ864" s="519">
        <v>0</v>
      </c>
      <c r="BR864" s="519">
        <v>0</v>
      </c>
      <c r="BS864" s="519">
        <v>0</v>
      </c>
      <c r="BT864" s="519">
        <v>0</v>
      </c>
      <c r="BU864" s="519">
        <v>0</v>
      </c>
      <c r="BV864" s="519">
        <v>0</v>
      </c>
      <c r="BW864" s="519">
        <v>0</v>
      </c>
      <c r="BX864" s="519">
        <v>0</v>
      </c>
      <c r="BY864" s="519">
        <v>0</v>
      </c>
      <c r="BZ864" s="519">
        <v>0</v>
      </c>
      <c r="CA864" s="519">
        <v>0</v>
      </c>
      <c r="CB864" s="519">
        <v>0</v>
      </c>
      <c r="CC864" s="519">
        <v>0</v>
      </c>
      <c r="CD864" s="519">
        <v>0</v>
      </c>
      <c r="CE864" s="519">
        <v>0</v>
      </c>
      <c r="CF864" s="519">
        <v>0</v>
      </c>
      <c r="CG864" s="519">
        <v>0</v>
      </c>
      <c r="CH864" s="519">
        <v>0</v>
      </c>
      <c r="CI864" s="519">
        <v>0</v>
      </c>
      <c r="CJ864" s="519">
        <v>0</v>
      </c>
      <c r="CK864" s="519">
        <v>0</v>
      </c>
      <c r="CL864" s="519">
        <v>0</v>
      </c>
      <c r="CM864" s="519">
        <v>0</v>
      </c>
      <c r="CN864" s="519">
        <v>0</v>
      </c>
      <c r="CO864" s="519">
        <v>0</v>
      </c>
      <c r="CP864" s="519">
        <v>0</v>
      </c>
      <c r="CQ864" s="519">
        <v>0</v>
      </c>
      <c r="CR864" s="519">
        <v>0</v>
      </c>
      <c r="CS864" s="519">
        <v>0</v>
      </c>
      <c r="CT864" s="519">
        <v>0</v>
      </c>
      <c r="CU864" s="519">
        <v>0</v>
      </c>
      <c r="CV864" s="519">
        <v>0</v>
      </c>
      <c r="CW864" s="519">
        <v>0</v>
      </c>
      <c r="CX864" s="519">
        <v>0</v>
      </c>
      <c r="CY864" s="519">
        <v>0</v>
      </c>
      <c r="CZ864" s="519">
        <v>0</v>
      </c>
      <c r="DA864" s="519">
        <v>0</v>
      </c>
      <c r="DB864" s="519">
        <v>0</v>
      </c>
      <c r="DC864" s="519">
        <v>0</v>
      </c>
      <c r="DD864" s="519">
        <v>0</v>
      </c>
      <c r="DE864" s="519">
        <v>0</v>
      </c>
      <c r="DF864" s="519">
        <v>0</v>
      </c>
      <c r="DG864" s="519">
        <v>0</v>
      </c>
      <c r="DH864" s="519">
        <v>0</v>
      </c>
      <c r="DI864" s="519">
        <v>0</v>
      </c>
      <c r="DJ864" s="519">
        <v>0</v>
      </c>
      <c r="DK864" s="519">
        <v>0</v>
      </c>
      <c r="DL864" s="519">
        <v>0</v>
      </c>
      <c r="DM864" s="519">
        <v>0</v>
      </c>
      <c r="DN864" s="519">
        <v>0</v>
      </c>
      <c r="DO864" s="519">
        <v>0</v>
      </c>
      <c r="DP864" s="519">
        <v>0</v>
      </c>
      <c r="DQ864" s="519">
        <v>0</v>
      </c>
      <c r="DR864" s="519">
        <v>0</v>
      </c>
      <c r="DS864" s="519">
        <v>0</v>
      </c>
      <c r="DT864" s="519">
        <v>0</v>
      </c>
      <c r="DU864" s="519">
        <v>0</v>
      </c>
      <c r="DV864" s="519">
        <v>0</v>
      </c>
      <c r="DW864" s="519">
        <v>0</v>
      </c>
      <c r="DX864" s="519">
        <v>0</v>
      </c>
      <c r="DZ864" s="337" t="s">
        <v>631</v>
      </c>
      <c r="EA864" s="519" t="s">
        <v>1058</v>
      </c>
      <c r="EB864" s="519" t="s">
        <v>1059</v>
      </c>
      <c r="EC864" s="519">
        <v>14</v>
      </c>
      <c r="ED864" s="183" t="str">
        <f t="shared" si="44"/>
        <v>SDN100114</v>
      </c>
      <c r="EE864" s="519">
        <v>1022.9</v>
      </c>
      <c r="EF864" s="519">
        <v>10000</v>
      </c>
      <c r="EG864" s="519">
        <v>10000</v>
      </c>
      <c r="EH864" s="519">
        <v>10000</v>
      </c>
      <c r="EI864" s="519">
        <v>10000</v>
      </c>
      <c r="EJ864" s="519">
        <v>10000</v>
      </c>
      <c r="EK864" s="519">
        <v>10000</v>
      </c>
      <c r="EL864" s="519">
        <v>10000</v>
      </c>
      <c r="EM864" s="519">
        <v>10000</v>
      </c>
      <c r="EN864" s="519">
        <v>10000</v>
      </c>
      <c r="EO864" s="519">
        <v>10000</v>
      </c>
      <c r="EP864" s="519">
        <v>10000</v>
      </c>
      <c r="EQ864" s="519">
        <v>10000</v>
      </c>
      <c r="ER864" s="519">
        <v>10000</v>
      </c>
      <c r="ES864" s="519">
        <v>10000</v>
      </c>
      <c r="ET864" s="519">
        <v>10000</v>
      </c>
      <c r="EU864" s="519">
        <v>10000</v>
      </c>
      <c r="EV864" s="519">
        <v>10000</v>
      </c>
      <c r="EW864" s="519">
        <v>10000</v>
      </c>
      <c r="EX864" s="519">
        <v>10000</v>
      </c>
      <c r="EY864" s="519">
        <v>10000</v>
      </c>
      <c r="EZ864" s="519">
        <v>10000</v>
      </c>
      <c r="FA864" s="519">
        <v>10000</v>
      </c>
      <c r="FB864" s="519">
        <v>10000</v>
      </c>
      <c r="FC864" s="519">
        <v>10000</v>
      </c>
      <c r="FD864" s="519">
        <v>0</v>
      </c>
      <c r="FE864" s="519">
        <v>0</v>
      </c>
      <c r="FF864" s="519">
        <v>0</v>
      </c>
      <c r="FG864" s="519">
        <v>0</v>
      </c>
      <c r="FH864" s="519">
        <v>0</v>
      </c>
      <c r="FI864" s="519">
        <v>0</v>
      </c>
      <c r="FJ864" s="519">
        <v>0</v>
      </c>
      <c r="FK864" s="519">
        <v>0</v>
      </c>
      <c r="FL864" s="519">
        <v>0</v>
      </c>
      <c r="FM864" s="519">
        <v>0</v>
      </c>
      <c r="FN864" s="519">
        <v>0</v>
      </c>
      <c r="FO864" s="519">
        <v>0</v>
      </c>
      <c r="FP864" s="519">
        <v>0</v>
      </c>
      <c r="FQ864" s="519">
        <v>0</v>
      </c>
      <c r="FR864" s="519">
        <v>0</v>
      </c>
      <c r="FS864" s="519">
        <v>0</v>
      </c>
      <c r="FT864" s="519">
        <v>0</v>
      </c>
      <c r="FU864" s="519">
        <v>0</v>
      </c>
      <c r="FV864" s="519">
        <v>0</v>
      </c>
      <c r="FW864" s="519">
        <v>0</v>
      </c>
      <c r="FX864" s="519">
        <v>0</v>
      </c>
      <c r="FY864" s="519">
        <v>0</v>
      </c>
      <c r="FZ864" s="519">
        <v>0</v>
      </c>
      <c r="GA864" s="519">
        <v>0</v>
      </c>
      <c r="GB864" s="519">
        <v>0</v>
      </c>
      <c r="GC864" s="519">
        <v>0</v>
      </c>
      <c r="GD864" s="519">
        <v>0</v>
      </c>
      <c r="GE864" s="519">
        <v>0</v>
      </c>
      <c r="GF864" s="519">
        <v>0</v>
      </c>
      <c r="GG864" s="519">
        <v>0</v>
      </c>
      <c r="GH864" s="519">
        <v>0</v>
      </c>
      <c r="GI864" s="519">
        <v>0</v>
      </c>
      <c r="GJ864" s="519">
        <v>0</v>
      </c>
      <c r="GK864" s="519">
        <v>0</v>
      </c>
      <c r="GL864" s="519">
        <v>0</v>
      </c>
      <c r="GM864" s="519">
        <v>0</v>
      </c>
      <c r="GN864" s="519">
        <v>0</v>
      </c>
      <c r="GO864" s="519">
        <v>0</v>
      </c>
      <c r="GP864" s="519">
        <v>0</v>
      </c>
      <c r="GQ864" s="519">
        <v>0</v>
      </c>
      <c r="GR864" s="519">
        <v>0</v>
      </c>
      <c r="GS864" s="519">
        <v>0</v>
      </c>
      <c r="GT864" s="519">
        <v>0</v>
      </c>
      <c r="GU864" s="519">
        <v>0</v>
      </c>
      <c r="GV864" s="519">
        <v>0</v>
      </c>
      <c r="GW864" s="519">
        <v>0</v>
      </c>
      <c r="GX864" s="519">
        <v>0</v>
      </c>
      <c r="GY864" s="519">
        <v>0</v>
      </c>
      <c r="GZ864" s="519">
        <v>0</v>
      </c>
      <c r="HA864" s="519">
        <v>0</v>
      </c>
      <c r="HB864" s="519">
        <v>0</v>
      </c>
      <c r="HC864" s="519">
        <v>0</v>
      </c>
      <c r="HD864" s="519">
        <v>0</v>
      </c>
      <c r="HE864" s="519">
        <v>0</v>
      </c>
      <c r="HF864" s="519">
        <v>0</v>
      </c>
      <c r="HG864" s="519">
        <v>0</v>
      </c>
      <c r="HH864" s="519">
        <v>0</v>
      </c>
      <c r="HI864" s="519">
        <v>0</v>
      </c>
      <c r="HJ864" s="519">
        <v>0</v>
      </c>
      <c r="HK864" s="519">
        <v>0</v>
      </c>
      <c r="HL864" s="519">
        <v>0</v>
      </c>
      <c r="HM864" s="519">
        <v>0</v>
      </c>
      <c r="HN864" s="519">
        <v>0</v>
      </c>
      <c r="HO864" s="519">
        <v>0</v>
      </c>
      <c r="HP864" s="519">
        <v>0</v>
      </c>
      <c r="HQ864" s="519">
        <v>0</v>
      </c>
      <c r="HR864" s="519">
        <v>0</v>
      </c>
      <c r="HS864" s="519">
        <v>0</v>
      </c>
      <c r="HT864" s="519">
        <v>0</v>
      </c>
      <c r="HU864" s="519">
        <v>0</v>
      </c>
      <c r="HV864" s="519">
        <v>0</v>
      </c>
      <c r="HW864" s="519">
        <v>0</v>
      </c>
      <c r="HX864" s="519">
        <v>0</v>
      </c>
      <c r="HY864" s="519">
        <v>0</v>
      </c>
      <c r="HZ864" s="519">
        <v>0</v>
      </c>
      <c r="IA864" s="519">
        <v>0</v>
      </c>
      <c r="IB864" s="519">
        <v>0</v>
      </c>
      <c r="IC864" s="519">
        <v>0</v>
      </c>
      <c r="ID864" s="519">
        <v>0</v>
      </c>
      <c r="IE864" s="519">
        <v>0</v>
      </c>
      <c r="IF864" s="519">
        <v>0</v>
      </c>
      <c r="IG864" s="519">
        <v>0</v>
      </c>
      <c r="IH864" s="519">
        <v>0</v>
      </c>
      <c r="II864" s="519">
        <v>0</v>
      </c>
      <c r="IJ864" s="519">
        <v>0</v>
      </c>
      <c r="IK864" s="519">
        <v>0</v>
      </c>
    </row>
    <row r="865" spans="2:245" hidden="1">
      <c r="B865" s="519" t="s">
        <v>1058</v>
      </c>
      <c r="C865" s="519"/>
      <c r="D865" s="519"/>
      <c r="E865" s="519"/>
      <c r="F865" s="519">
        <v>2</v>
      </c>
      <c r="G865" s="519"/>
      <c r="H865" s="519">
        <v>25</v>
      </c>
      <c r="I865" s="519">
        <v>3</v>
      </c>
      <c r="J865" s="519" t="str">
        <f t="shared" si="42"/>
        <v>SDN10022503</v>
      </c>
      <c r="K865" s="519">
        <v>970</v>
      </c>
      <c r="M865" s="337" t="s">
        <v>631</v>
      </c>
      <c r="N865" s="519" t="s">
        <v>1058</v>
      </c>
      <c r="O865" s="519" t="s">
        <v>1059</v>
      </c>
      <c r="P865" s="519">
        <v>15</v>
      </c>
      <c r="Q865" s="521" t="str">
        <f t="shared" si="43"/>
        <v>SDN100115</v>
      </c>
      <c r="R865" s="519">
        <v>1022.9</v>
      </c>
      <c r="S865" s="519">
        <v>2045.8</v>
      </c>
      <c r="T865" s="519">
        <v>3068.7</v>
      </c>
      <c r="U865" s="519">
        <v>4091.6</v>
      </c>
      <c r="V865" s="519">
        <v>5114.5</v>
      </c>
      <c r="W865" s="519">
        <v>5932.8</v>
      </c>
      <c r="X865" s="519">
        <v>6751.1</v>
      </c>
      <c r="Y865" s="519">
        <v>7569.5</v>
      </c>
      <c r="Z865" s="519">
        <v>8387.7999999999993</v>
      </c>
      <c r="AA865" s="519">
        <v>9206.1</v>
      </c>
      <c r="AB865" s="519">
        <v>9206.1</v>
      </c>
      <c r="AC865" s="519">
        <v>9206.1</v>
      </c>
      <c r="AD865" s="519">
        <v>9206.1</v>
      </c>
      <c r="AE865" s="519">
        <v>9206.1</v>
      </c>
      <c r="AF865" s="519">
        <v>9206.1</v>
      </c>
      <c r="AG865" s="519">
        <v>9206.1</v>
      </c>
      <c r="AH865" s="519">
        <v>9206.1</v>
      </c>
      <c r="AI865" s="519">
        <v>9206.1</v>
      </c>
      <c r="AJ865" s="519">
        <v>9206.1</v>
      </c>
      <c r="AK865" s="519">
        <v>9206.1</v>
      </c>
      <c r="AL865" s="519">
        <v>9206.1</v>
      </c>
      <c r="AM865" s="519">
        <v>9206.1</v>
      </c>
      <c r="AN865" s="519">
        <v>9206.1</v>
      </c>
      <c r="AO865" s="519">
        <v>9206.1</v>
      </c>
      <c r="AP865" s="519">
        <v>9206.1</v>
      </c>
      <c r="AQ865" s="519">
        <v>0</v>
      </c>
      <c r="AR865" s="519">
        <v>0</v>
      </c>
      <c r="AS865" s="519">
        <v>0</v>
      </c>
      <c r="AT865" s="519">
        <v>0</v>
      </c>
      <c r="AU865" s="519">
        <v>0</v>
      </c>
      <c r="AV865" s="519">
        <v>0</v>
      </c>
      <c r="AW865" s="519">
        <v>0</v>
      </c>
      <c r="AX865" s="519">
        <v>0</v>
      </c>
      <c r="AY865" s="519">
        <v>0</v>
      </c>
      <c r="AZ865" s="519">
        <v>0</v>
      </c>
      <c r="BA865" s="519">
        <v>0</v>
      </c>
      <c r="BB865" s="519">
        <v>0</v>
      </c>
      <c r="BC865" s="519">
        <v>0</v>
      </c>
      <c r="BD865" s="519">
        <v>0</v>
      </c>
      <c r="BE865" s="519">
        <v>0</v>
      </c>
      <c r="BF865" s="519">
        <v>0</v>
      </c>
      <c r="BG865" s="519">
        <v>0</v>
      </c>
      <c r="BH865" s="519">
        <v>0</v>
      </c>
      <c r="BI865" s="519">
        <v>0</v>
      </c>
      <c r="BJ865" s="519">
        <v>0</v>
      </c>
      <c r="BK865" s="519">
        <v>0</v>
      </c>
      <c r="BL865" s="519">
        <v>0</v>
      </c>
      <c r="BM865" s="519">
        <v>0</v>
      </c>
      <c r="BN865" s="519">
        <v>0</v>
      </c>
      <c r="BO865" s="519">
        <v>0</v>
      </c>
      <c r="BP865" s="519">
        <v>0</v>
      </c>
      <c r="BQ865" s="519">
        <v>0</v>
      </c>
      <c r="BR865" s="519">
        <v>0</v>
      </c>
      <c r="BS865" s="519">
        <v>0</v>
      </c>
      <c r="BT865" s="519">
        <v>0</v>
      </c>
      <c r="BU865" s="519">
        <v>0</v>
      </c>
      <c r="BV865" s="519">
        <v>0</v>
      </c>
      <c r="BW865" s="519">
        <v>0</v>
      </c>
      <c r="BX865" s="519">
        <v>0</v>
      </c>
      <c r="BY865" s="519">
        <v>0</v>
      </c>
      <c r="BZ865" s="519">
        <v>0</v>
      </c>
      <c r="CA865" s="519">
        <v>0</v>
      </c>
      <c r="CB865" s="519">
        <v>0</v>
      </c>
      <c r="CC865" s="519">
        <v>0</v>
      </c>
      <c r="CD865" s="519">
        <v>0</v>
      </c>
      <c r="CE865" s="519">
        <v>0</v>
      </c>
      <c r="CF865" s="519">
        <v>0</v>
      </c>
      <c r="CG865" s="519">
        <v>0</v>
      </c>
      <c r="CH865" s="519">
        <v>0</v>
      </c>
      <c r="CI865" s="519">
        <v>0</v>
      </c>
      <c r="CJ865" s="519">
        <v>0</v>
      </c>
      <c r="CK865" s="519">
        <v>0</v>
      </c>
      <c r="CL865" s="519">
        <v>0</v>
      </c>
      <c r="CM865" s="519">
        <v>0</v>
      </c>
      <c r="CN865" s="519">
        <v>0</v>
      </c>
      <c r="CO865" s="519">
        <v>0</v>
      </c>
      <c r="CP865" s="519">
        <v>0</v>
      </c>
      <c r="CQ865" s="519">
        <v>0</v>
      </c>
      <c r="CR865" s="519">
        <v>0</v>
      </c>
      <c r="CS865" s="519">
        <v>0</v>
      </c>
      <c r="CT865" s="519">
        <v>0</v>
      </c>
      <c r="CU865" s="519">
        <v>0</v>
      </c>
      <c r="CV865" s="519">
        <v>0</v>
      </c>
      <c r="CW865" s="519">
        <v>0</v>
      </c>
      <c r="CX865" s="519">
        <v>0</v>
      </c>
      <c r="CY865" s="519">
        <v>0</v>
      </c>
      <c r="CZ865" s="519">
        <v>0</v>
      </c>
      <c r="DA865" s="519">
        <v>0</v>
      </c>
      <c r="DB865" s="519">
        <v>0</v>
      </c>
      <c r="DC865" s="519">
        <v>0</v>
      </c>
      <c r="DD865" s="519">
        <v>0</v>
      </c>
      <c r="DE865" s="519">
        <v>0</v>
      </c>
      <c r="DF865" s="519">
        <v>0</v>
      </c>
      <c r="DG865" s="519">
        <v>0</v>
      </c>
      <c r="DH865" s="519">
        <v>0</v>
      </c>
      <c r="DI865" s="519">
        <v>0</v>
      </c>
      <c r="DJ865" s="519">
        <v>0</v>
      </c>
      <c r="DK865" s="519">
        <v>0</v>
      </c>
      <c r="DL865" s="519">
        <v>0</v>
      </c>
      <c r="DM865" s="519">
        <v>0</v>
      </c>
      <c r="DN865" s="519">
        <v>0</v>
      </c>
      <c r="DO865" s="519">
        <v>0</v>
      </c>
      <c r="DP865" s="519">
        <v>0</v>
      </c>
      <c r="DQ865" s="519">
        <v>0</v>
      </c>
      <c r="DR865" s="519">
        <v>0</v>
      </c>
      <c r="DS865" s="519">
        <v>0</v>
      </c>
      <c r="DT865" s="519">
        <v>0</v>
      </c>
      <c r="DU865" s="519">
        <v>0</v>
      </c>
      <c r="DV865" s="519">
        <v>0</v>
      </c>
      <c r="DW865" s="519">
        <v>0</v>
      </c>
      <c r="DX865" s="519">
        <v>0</v>
      </c>
      <c r="DZ865" s="337" t="s">
        <v>631</v>
      </c>
      <c r="EA865" s="519" t="s">
        <v>1058</v>
      </c>
      <c r="EB865" s="519" t="s">
        <v>1059</v>
      </c>
      <c r="EC865" s="519">
        <v>15</v>
      </c>
      <c r="ED865" s="183" t="str">
        <f t="shared" si="44"/>
        <v>SDN100115</v>
      </c>
      <c r="EE865" s="519">
        <v>1022.9</v>
      </c>
      <c r="EF865" s="519">
        <v>10000</v>
      </c>
      <c r="EG865" s="519">
        <v>10000</v>
      </c>
      <c r="EH865" s="519">
        <v>10000</v>
      </c>
      <c r="EI865" s="519">
        <v>10000</v>
      </c>
      <c r="EJ865" s="519">
        <v>10000</v>
      </c>
      <c r="EK865" s="519">
        <v>10000</v>
      </c>
      <c r="EL865" s="519">
        <v>10000</v>
      </c>
      <c r="EM865" s="519">
        <v>10000</v>
      </c>
      <c r="EN865" s="519">
        <v>10000</v>
      </c>
      <c r="EO865" s="519">
        <v>10000</v>
      </c>
      <c r="EP865" s="519">
        <v>10000</v>
      </c>
      <c r="EQ865" s="519">
        <v>10000</v>
      </c>
      <c r="ER865" s="519">
        <v>10000</v>
      </c>
      <c r="ES865" s="519">
        <v>10000</v>
      </c>
      <c r="ET865" s="519">
        <v>10000</v>
      </c>
      <c r="EU865" s="519">
        <v>10000</v>
      </c>
      <c r="EV865" s="519">
        <v>10000</v>
      </c>
      <c r="EW865" s="519">
        <v>10000</v>
      </c>
      <c r="EX865" s="519">
        <v>10000</v>
      </c>
      <c r="EY865" s="519">
        <v>10000</v>
      </c>
      <c r="EZ865" s="519">
        <v>10000</v>
      </c>
      <c r="FA865" s="519">
        <v>10000</v>
      </c>
      <c r="FB865" s="519">
        <v>10000</v>
      </c>
      <c r="FC865" s="519">
        <v>10000</v>
      </c>
      <c r="FD865" s="519">
        <v>0</v>
      </c>
      <c r="FE865" s="519">
        <v>0</v>
      </c>
      <c r="FF865" s="519">
        <v>0</v>
      </c>
      <c r="FG865" s="519">
        <v>0</v>
      </c>
      <c r="FH865" s="519">
        <v>0</v>
      </c>
      <c r="FI865" s="519">
        <v>0</v>
      </c>
      <c r="FJ865" s="519">
        <v>0</v>
      </c>
      <c r="FK865" s="519">
        <v>0</v>
      </c>
      <c r="FL865" s="519">
        <v>0</v>
      </c>
      <c r="FM865" s="519">
        <v>0</v>
      </c>
      <c r="FN865" s="519">
        <v>0</v>
      </c>
      <c r="FO865" s="519">
        <v>0</v>
      </c>
      <c r="FP865" s="519">
        <v>0</v>
      </c>
      <c r="FQ865" s="519">
        <v>0</v>
      </c>
      <c r="FR865" s="519">
        <v>0</v>
      </c>
      <c r="FS865" s="519">
        <v>0</v>
      </c>
      <c r="FT865" s="519">
        <v>0</v>
      </c>
      <c r="FU865" s="519">
        <v>0</v>
      </c>
      <c r="FV865" s="519">
        <v>0</v>
      </c>
      <c r="FW865" s="519">
        <v>0</v>
      </c>
      <c r="FX865" s="519">
        <v>0</v>
      </c>
      <c r="FY865" s="519">
        <v>0</v>
      </c>
      <c r="FZ865" s="519">
        <v>0</v>
      </c>
      <c r="GA865" s="519">
        <v>0</v>
      </c>
      <c r="GB865" s="519">
        <v>0</v>
      </c>
      <c r="GC865" s="519">
        <v>0</v>
      </c>
      <c r="GD865" s="519">
        <v>0</v>
      </c>
      <c r="GE865" s="519">
        <v>0</v>
      </c>
      <c r="GF865" s="519">
        <v>0</v>
      </c>
      <c r="GG865" s="519">
        <v>0</v>
      </c>
      <c r="GH865" s="519">
        <v>0</v>
      </c>
      <c r="GI865" s="519">
        <v>0</v>
      </c>
      <c r="GJ865" s="519">
        <v>0</v>
      </c>
      <c r="GK865" s="519">
        <v>0</v>
      </c>
      <c r="GL865" s="519">
        <v>0</v>
      </c>
      <c r="GM865" s="519">
        <v>0</v>
      </c>
      <c r="GN865" s="519">
        <v>0</v>
      </c>
      <c r="GO865" s="519">
        <v>0</v>
      </c>
      <c r="GP865" s="519">
        <v>0</v>
      </c>
      <c r="GQ865" s="519">
        <v>0</v>
      </c>
      <c r="GR865" s="519">
        <v>0</v>
      </c>
      <c r="GS865" s="519">
        <v>0</v>
      </c>
      <c r="GT865" s="519">
        <v>0</v>
      </c>
      <c r="GU865" s="519">
        <v>0</v>
      </c>
      <c r="GV865" s="519">
        <v>0</v>
      </c>
      <c r="GW865" s="519">
        <v>0</v>
      </c>
      <c r="GX865" s="519">
        <v>0</v>
      </c>
      <c r="GY865" s="519">
        <v>0</v>
      </c>
      <c r="GZ865" s="519">
        <v>0</v>
      </c>
      <c r="HA865" s="519">
        <v>0</v>
      </c>
      <c r="HB865" s="519">
        <v>0</v>
      </c>
      <c r="HC865" s="519">
        <v>0</v>
      </c>
      <c r="HD865" s="519">
        <v>0</v>
      </c>
      <c r="HE865" s="519">
        <v>0</v>
      </c>
      <c r="HF865" s="519">
        <v>0</v>
      </c>
      <c r="HG865" s="519">
        <v>0</v>
      </c>
      <c r="HH865" s="519">
        <v>0</v>
      </c>
      <c r="HI865" s="519">
        <v>0</v>
      </c>
      <c r="HJ865" s="519">
        <v>0</v>
      </c>
      <c r="HK865" s="519">
        <v>0</v>
      </c>
      <c r="HL865" s="519">
        <v>0</v>
      </c>
      <c r="HM865" s="519">
        <v>0</v>
      </c>
      <c r="HN865" s="519">
        <v>0</v>
      </c>
      <c r="HO865" s="519">
        <v>0</v>
      </c>
      <c r="HP865" s="519">
        <v>0</v>
      </c>
      <c r="HQ865" s="519">
        <v>0</v>
      </c>
      <c r="HR865" s="519">
        <v>0</v>
      </c>
      <c r="HS865" s="519">
        <v>0</v>
      </c>
      <c r="HT865" s="519">
        <v>0</v>
      </c>
      <c r="HU865" s="519">
        <v>0</v>
      </c>
      <c r="HV865" s="519">
        <v>0</v>
      </c>
      <c r="HW865" s="519">
        <v>0</v>
      </c>
      <c r="HX865" s="519">
        <v>0</v>
      </c>
      <c r="HY865" s="519">
        <v>0</v>
      </c>
      <c r="HZ865" s="519">
        <v>0</v>
      </c>
      <c r="IA865" s="519">
        <v>0</v>
      </c>
      <c r="IB865" s="519">
        <v>0</v>
      </c>
      <c r="IC865" s="519">
        <v>0</v>
      </c>
      <c r="ID865" s="519">
        <v>0</v>
      </c>
      <c r="IE865" s="519">
        <v>0</v>
      </c>
      <c r="IF865" s="519">
        <v>0</v>
      </c>
      <c r="IG865" s="519">
        <v>0</v>
      </c>
      <c r="IH865" s="519">
        <v>0</v>
      </c>
      <c r="II865" s="519">
        <v>0</v>
      </c>
      <c r="IJ865" s="519">
        <v>0</v>
      </c>
      <c r="IK865" s="519">
        <v>0</v>
      </c>
    </row>
    <row r="866" spans="2:245" hidden="1">
      <c r="B866" s="519" t="s">
        <v>1058</v>
      </c>
      <c r="C866" s="519"/>
      <c r="D866" s="519"/>
      <c r="E866" s="519"/>
      <c r="F866" s="519">
        <v>2</v>
      </c>
      <c r="G866" s="519"/>
      <c r="H866" s="519">
        <v>25</v>
      </c>
      <c r="I866" s="519">
        <v>4</v>
      </c>
      <c r="J866" s="519" t="str">
        <f t="shared" si="42"/>
        <v>SDN10022504</v>
      </c>
      <c r="K866" s="519">
        <v>970</v>
      </c>
      <c r="M866" s="337" t="s">
        <v>631</v>
      </c>
      <c r="N866" s="519" t="s">
        <v>1058</v>
      </c>
      <c r="O866" s="519" t="s">
        <v>1059</v>
      </c>
      <c r="P866" s="519">
        <v>16</v>
      </c>
      <c r="Q866" s="521" t="str">
        <f t="shared" si="43"/>
        <v>SDN100116</v>
      </c>
      <c r="R866" s="519">
        <v>1022.9</v>
      </c>
      <c r="S866" s="519">
        <v>2045.8</v>
      </c>
      <c r="T866" s="519">
        <v>3068.7</v>
      </c>
      <c r="U866" s="519">
        <v>4091.6</v>
      </c>
      <c r="V866" s="519">
        <v>5114.5</v>
      </c>
      <c r="W866" s="519">
        <v>5932.8</v>
      </c>
      <c r="X866" s="519">
        <v>6751.1</v>
      </c>
      <c r="Y866" s="519">
        <v>7569.5</v>
      </c>
      <c r="Z866" s="519">
        <v>8387.7999999999993</v>
      </c>
      <c r="AA866" s="519">
        <v>9206.1</v>
      </c>
      <c r="AB866" s="519">
        <v>9206.1</v>
      </c>
      <c r="AC866" s="519">
        <v>9206.1</v>
      </c>
      <c r="AD866" s="519">
        <v>9206.1</v>
      </c>
      <c r="AE866" s="519">
        <v>9206.1</v>
      </c>
      <c r="AF866" s="519">
        <v>9206.1</v>
      </c>
      <c r="AG866" s="519">
        <v>9206.1</v>
      </c>
      <c r="AH866" s="519">
        <v>9206.1</v>
      </c>
      <c r="AI866" s="519">
        <v>9206.1</v>
      </c>
      <c r="AJ866" s="519">
        <v>9206.1</v>
      </c>
      <c r="AK866" s="519">
        <v>9206.1</v>
      </c>
      <c r="AL866" s="519">
        <v>9206.1</v>
      </c>
      <c r="AM866" s="519">
        <v>9206.1</v>
      </c>
      <c r="AN866" s="519">
        <v>9206.1</v>
      </c>
      <c r="AO866" s="519">
        <v>9206.1</v>
      </c>
      <c r="AP866" s="519">
        <v>9206.1</v>
      </c>
      <c r="AQ866" s="519">
        <v>0</v>
      </c>
      <c r="AR866" s="519">
        <v>0</v>
      </c>
      <c r="AS866" s="519">
        <v>0</v>
      </c>
      <c r="AT866" s="519">
        <v>0</v>
      </c>
      <c r="AU866" s="519">
        <v>0</v>
      </c>
      <c r="AV866" s="519">
        <v>0</v>
      </c>
      <c r="AW866" s="519">
        <v>0</v>
      </c>
      <c r="AX866" s="519">
        <v>0</v>
      </c>
      <c r="AY866" s="519">
        <v>0</v>
      </c>
      <c r="AZ866" s="519">
        <v>0</v>
      </c>
      <c r="BA866" s="519">
        <v>0</v>
      </c>
      <c r="BB866" s="519">
        <v>0</v>
      </c>
      <c r="BC866" s="519">
        <v>0</v>
      </c>
      <c r="BD866" s="519">
        <v>0</v>
      </c>
      <c r="BE866" s="519">
        <v>0</v>
      </c>
      <c r="BF866" s="519">
        <v>0</v>
      </c>
      <c r="BG866" s="519">
        <v>0</v>
      </c>
      <c r="BH866" s="519">
        <v>0</v>
      </c>
      <c r="BI866" s="519">
        <v>0</v>
      </c>
      <c r="BJ866" s="519">
        <v>0</v>
      </c>
      <c r="BK866" s="519">
        <v>0</v>
      </c>
      <c r="BL866" s="519">
        <v>0</v>
      </c>
      <c r="BM866" s="519">
        <v>0</v>
      </c>
      <c r="BN866" s="519">
        <v>0</v>
      </c>
      <c r="BO866" s="519">
        <v>0</v>
      </c>
      <c r="BP866" s="519">
        <v>0</v>
      </c>
      <c r="BQ866" s="519">
        <v>0</v>
      </c>
      <c r="BR866" s="519">
        <v>0</v>
      </c>
      <c r="BS866" s="519">
        <v>0</v>
      </c>
      <c r="BT866" s="519">
        <v>0</v>
      </c>
      <c r="BU866" s="519">
        <v>0</v>
      </c>
      <c r="BV866" s="519">
        <v>0</v>
      </c>
      <c r="BW866" s="519">
        <v>0</v>
      </c>
      <c r="BX866" s="519">
        <v>0</v>
      </c>
      <c r="BY866" s="519">
        <v>0</v>
      </c>
      <c r="BZ866" s="519">
        <v>0</v>
      </c>
      <c r="CA866" s="519">
        <v>0</v>
      </c>
      <c r="CB866" s="519">
        <v>0</v>
      </c>
      <c r="CC866" s="519">
        <v>0</v>
      </c>
      <c r="CD866" s="519">
        <v>0</v>
      </c>
      <c r="CE866" s="519">
        <v>0</v>
      </c>
      <c r="CF866" s="519">
        <v>0</v>
      </c>
      <c r="CG866" s="519">
        <v>0</v>
      </c>
      <c r="CH866" s="519">
        <v>0</v>
      </c>
      <c r="CI866" s="519">
        <v>0</v>
      </c>
      <c r="CJ866" s="519">
        <v>0</v>
      </c>
      <c r="CK866" s="519">
        <v>0</v>
      </c>
      <c r="CL866" s="519">
        <v>0</v>
      </c>
      <c r="CM866" s="519">
        <v>0</v>
      </c>
      <c r="CN866" s="519">
        <v>0</v>
      </c>
      <c r="CO866" s="519">
        <v>0</v>
      </c>
      <c r="CP866" s="519">
        <v>0</v>
      </c>
      <c r="CQ866" s="519">
        <v>0</v>
      </c>
      <c r="CR866" s="519">
        <v>0</v>
      </c>
      <c r="CS866" s="519">
        <v>0</v>
      </c>
      <c r="CT866" s="519">
        <v>0</v>
      </c>
      <c r="CU866" s="519">
        <v>0</v>
      </c>
      <c r="CV866" s="519">
        <v>0</v>
      </c>
      <c r="CW866" s="519">
        <v>0</v>
      </c>
      <c r="CX866" s="519">
        <v>0</v>
      </c>
      <c r="CY866" s="519">
        <v>0</v>
      </c>
      <c r="CZ866" s="519">
        <v>0</v>
      </c>
      <c r="DA866" s="519">
        <v>0</v>
      </c>
      <c r="DB866" s="519">
        <v>0</v>
      </c>
      <c r="DC866" s="519">
        <v>0</v>
      </c>
      <c r="DD866" s="519">
        <v>0</v>
      </c>
      <c r="DE866" s="519">
        <v>0</v>
      </c>
      <c r="DF866" s="519">
        <v>0</v>
      </c>
      <c r="DG866" s="519">
        <v>0</v>
      </c>
      <c r="DH866" s="519">
        <v>0</v>
      </c>
      <c r="DI866" s="519">
        <v>0</v>
      </c>
      <c r="DJ866" s="519">
        <v>0</v>
      </c>
      <c r="DK866" s="519">
        <v>0</v>
      </c>
      <c r="DL866" s="519">
        <v>0</v>
      </c>
      <c r="DM866" s="519">
        <v>0</v>
      </c>
      <c r="DN866" s="519">
        <v>0</v>
      </c>
      <c r="DO866" s="519">
        <v>0</v>
      </c>
      <c r="DP866" s="519">
        <v>0</v>
      </c>
      <c r="DQ866" s="519">
        <v>0</v>
      </c>
      <c r="DR866" s="519">
        <v>0</v>
      </c>
      <c r="DS866" s="519">
        <v>0</v>
      </c>
      <c r="DT866" s="519">
        <v>0</v>
      </c>
      <c r="DU866" s="519">
        <v>0</v>
      </c>
      <c r="DV866" s="519">
        <v>0</v>
      </c>
      <c r="DW866" s="519">
        <v>0</v>
      </c>
      <c r="DX866" s="519">
        <v>0</v>
      </c>
      <c r="DZ866" s="337" t="s">
        <v>631</v>
      </c>
      <c r="EA866" s="519" t="s">
        <v>1058</v>
      </c>
      <c r="EB866" s="519" t="s">
        <v>1059</v>
      </c>
      <c r="EC866" s="519">
        <v>16</v>
      </c>
      <c r="ED866" s="183" t="str">
        <f t="shared" si="44"/>
        <v>SDN100116</v>
      </c>
      <c r="EE866" s="519">
        <v>1022.9</v>
      </c>
      <c r="EF866" s="519">
        <v>10000</v>
      </c>
      <c r="EG866" s="519">
        <v>10000</v>
      </c>
      <c r="EH866" s="519">
        <v>10000</v>
      </c>
      <c r="EI866" s="519">
        <v>10000</v>
      </c>
      <c r="EJ866" s="519">
        <v>10000</v>
      </c>
      <c r="EK866" s="519">
        <v>10000</v>
      </c>
      <c r="EL866" s="519">
        <v>10000</v>
      </c>
      <c r="EM866" s="519">
        <v>10000</v>
      </c>
      <c r="EN866" s="519">
        <v>10000</v>
      </c>
      <c r="EO866" s="519">
        <v>10000</v>
      </c>
      <c r="EP866" s="519">
        <v>10000</v>
      </c>
      <c r="EQ866" s="519">
        <v>10000</v>
      </c>
      <c r="ER866" s="519">
        <v>10000</v>
      </c>
      <c r="ES866" s="519">
        <v>10000</v>
      </c>
      <c r="ET866" s="519">
        <v>10000</v>
      </c>
      <c r="EU866" s="519">
        <v>10000</v>
      </c>
      <c r="EV866" s="519">
        <v>10000</v>
      </c>
      <c r="EW866" s="519">
        <v>10000</v>
      </c>
      <c r="EX866" s="519">
        <v>10000</v>
      </c>
      <c r="EY866" s="519">
        <v>10000</v>
      </c>
      <c r="EZ866" s="519">
        <v>10000</v>
      </c>
      <c r="FA866" s="519">
        <v>10000</v>
      </c>
      <c r="FB866" s="519">
        <v>10000</v>
      </c>
      <c r="FC866" s="519">
        <v>10000</v>
      </c>
      <c r="FD866" s="519">
        <v>0</v>
      </c>
      <c r="FE866" s="519">
        <v>0</v>
      </c>
      <c r="FF866" s="519">
        <v>0</v>
      </c>
      <c r="FG866" s="519">
        <v>0</v>
      </c>
      <c r="FH866" s="519">
        <v>0</v>
      </c>
      <c r="FI866" s="519">
        <v>0</v>
      </c>
      <c r="FJ866" s="519">
        <v>0</v>
      </c>
      <c r="FK866" s="519">
        <v>0</v>
      </c>
      <c r="FL866" s="519">
        <v>0</v>
      </c>
      <c r="FM866" s="519">
        <v>0</v>
      </c>
      <c r="FN866" s="519">
        <v>0</v>
      </c>
      <c r="FO866" s="519">
        <v>0</v>
      </c>
      <c r="FP866" s="519">
        <v>0</v>
      </c>
      <c r="FQ866" s="519">
        <v>0</v>
      </c>
      <c r="FR866" s="519">
        <v>0</v>
      </c>
      <c r="FS866" s="519">
        <v>0</v>
      </c>
      <c r="FT866" s="519">
        <v>0</v>
      </c>
      <c r="FU866" s="519">
        <v>0</v>
      </c>
      <c r="FV866" s="519">
        <v>0</v>
      </c>
      <c r="FW866" s="519">
        <v>0</v>
      </c>
      <c r="FX866" s="519">
        <v>0</v>
      </c>
      <c r="FY866" s="519">
        <v>0</v>
      </c>
      <c r="FZ866" s="519">
        <v>0</v>
      </c>
      <c r="GA866" s="519">
        <v>0</v>
      </c>
      <c r="GB866" s="519">
        <v>0</v>
      </c>
      <c r="GC866" s="519">
        <v>0</v>
      </c>
      <c r="GD866" s="519">
        <v>0</v>
      </c>
      <c r="GE866" s="519">
        <v>0</v>
      </c>
      <c r="GF866" s="519">
        <v>0</v>
      </c>
      <c r="GG866" s="519">
        <v>0</v>
      </c>
      <c r="GH866" s="519">
        <v>0</v>
      </c>
      <c r="GI866" s="519">
        <v>0</v>
      </c>
      <c r="GJ866" s="519">
        <v>0</v>
      </c>
      <c r="GK866" s="519">
        <v>0</v>
      </c>
      <c r="GL866" s="519">
        <v>0</v>
      </c>
      <c r="GM866" s="519">
        <v>0</v>
      </c>
      <c r="GN866" s="519">
        <v>0</v>
      </c>
      <c r="GO866" s="519">
        <v>0</v>
      </c>
      <c r="GP866" s="519">
        <v>0</v>
      </c>
      <c r="GQ866" s="519">
        <v>0</v>
      </c>
      <c r="GR866" s="519">
        <v>0</v>
      </c>
      <c r="GS866" s="519">
        <v>0</v>
      </c>
      <c r="GT866" s="519">
        <v>0</v>
      </c>
      <c r="GU866" s="519">
        <v>0</v>
      </c>
      <c r="GV866" s="519">
        <v>0</v>
      </c>
      <c r="GW866" s="519">
        <v>0</v>
      </c>
      <c r="GX866" s="519">
        <v>0</v>
      </c>
      <c r="GY866" s="519">
        <v>0</v>
      </c>
      <c r="GZ866" s="519">
        <v>0</v>
      </c>
      <c r="HA866" s="519">
        <v>0</v>
      </c>
      <c r="HB866" s="519">
        <v>0</v>
      </c>
      <c r="HC866" s="519">
        <v>0</v>
      </c>
      <c r="HD866" s="519">
        <v>0</v>
      </c>
      <c r="HE866" s="519">
        <v>0</v>
      </c>
      <c r="HF866" s="519">
        <v>0</v>
      </c>
      <c r="HG866" s="519">
        <v>0</v>
      </c>
      <c r="HH866" s="519">
        <v>0</v>
      </c>
      <c r="HI866" s="519">
        <v>0</v>
      </c>
      <c r="HJ866" s="519">
        <v>0</v>
      </c>
      <c r="HK866" s="519">
        <v>0</v>
      </c>
      <c r="HL866" s="519">
        <v>0</v>
      </c>
      <c r="HM866" s="519">
        <v>0</v>
      </c>
      <c r="HN866" s="519">
        <v>0</v>
      </c>
      <c r="HO866" s="519">
        <v>0</v>
      </c>
      <c r="HP866" s="519">
        <v>0</v>
      </c>
      <c r="HQ866" s="519">
        <v>0</v>
      </c>
      <c r="HR866" s="519">
        <v>0</v>
      </c>
      <c r="HS866" s="519">
        <v>0</v>
      </c>
      <c r="HT866" s="519">
        <v>0</v>
      </c>
      <c r="HU866" s="519">
        <v>0</v>
      </c>
      <c r="HV866" s="519">
        <v>0</v>
      </c>
      <c r="HW866" s="519">
        <v>0</v>
      </c>
      <c r="HX866" s="519">
        <v>0</v>
      </c>
      <c r="HY866" s="519">
        <v>0</v>
      </c>
      <c r="HZ866" s="519">
        <v>0</v>
      </c>
      <c r="IA866" s="519">
        <v>0</v>
      </c>
      <c r="IB866" s="519">
        <v>0</v>
      </c>
      <c r="IC866" s="519">
        <v>0</v>
      </c>
      <c r="ID866" s="519">
        <v>0</v>
      </c>
      <c r="IE866" s="519">
        <v>0</v>
      </c>
      <c r="IF866" s="519">
        <v>0</v>
      </c>
      <c r="IG866" s="519">
        <v>0</v>
      </c>
      <c r="IH866" s="519">
        <v>0</v>
      </c>
      <c r="II866" s="519">
        <v>0</v>
      </c>
      <c r="IJ866" s="519">
        <v>0</v>
      </c>
      <c r="IK866" s="519">
        <v>0</v>
      </c>
    </row>
    <row r="867" spans="2:245" hidden="1">
      <c r="B867" s="519" t="s">
        <v>1058</v>
      </c>
      <c r="C867" s="519"/>
      <c r="D867" s="519"/>
      <c r="E867" s="519"/>
      <c r="F867" s="519">
        <v>2</v>
      </c>
      <c r="G867" s="519"/>
      <c r="H867" s="519">
        <v>25</v>
      </c>
      <c r="I867" s="519">
        <v>5</v>
      </c>
      <c r="J867" s="519" t="str">
        <f t="shared" si="42"/>
        <v>SDN10022505</v>
      </c>
      <c r="K867" s="519">
        <v>970</v>
      </c>
      <c r="M867" s="337" t="s">
        <v>631</v>
      </c>
      <c r="N867" s="519" t="s">
        <v>1058</v>
      </c>
      <c r="O867" s="519" t="s">
        <v>1059</v>
      </c>
      <c r="P867" s="519">
        <v>17</v>
      </c>
      <c r="Q867" s="521" t="str">
        <f t="shared" si="43"/>
        <v>SDN100117</v>
      </c>
      <c r="R867" s="519">
        <v>1022.9</v>
      </c>
      <c r="S867" s="519">
        <v>2045.8</v>
      </c>
      <c r="T867" s="519">
        <v>3068.7</v>
      </c>
      <c r="U867" s="519">
        <v>4091.6</v>
      </c>
      <c r="V867" s="519">
        <v>5114.5</v>
      </c>
      <c r="W867" s="519">
        <v>5932.8</v>
      </c>
      <c r="X867" s="519">
        <v>6751.1</v>
      </c>
      <c r="Y867" s="519">
        <v>7569.5</v>
      </c>
      <c r="Z867" s="519">
        <v>8387.7999999999993</v>
      </c>
      <c r="AA867" s="519">
        <v>9206.1</v>
      </c>
      <c r="AB867" s="519">
        <v>9206.1</v>
      </c>
      <c r="AC867" s="519">
        <v>9206.1</v>
      </c>
      <c r="AD867" s="519">
        <v>9206.1</v>
      </c>
      <c r="AE867" s="519">
        <v>9206.1</v>
      </c>
      <c r="AF867" s="519">
        <v>9206.1</v>
      </c>
      <c r="AG867" s="519">
        <v>9206.1</v>
      </c>
      <c r="AH867" s="519">
        <v>9206.1</v>
      </c>
      <c r="AI867" s="519">
        <v>9206.1</v>
      </c>
      <c r="AJ867" s="519">
        <v>9206.1</v>
      </c>
      <c r="AK867" s="519">
        <v>9206.1</v>
      </c>
      <c r="AL867" s="519">
        <v>9206.1</v>
      </c>
      <c r="AM867" s="519">
        <v>9206.1</v>
      </c>
      <c r="AN867" s="519">
        <v>9206.1</v>
      </c>
      <c r="AO867" s="519">
        <v>9206.1</v>
      </c>
      <c r="AP867" s="519">
        <v>9206.1</v>
      </c>
      <c r="AQ867" s="519">
        <v>0</v>
      </c>
      <c r="AR867" s="519">
        <v>0</v>
      </c>
      <c r="AS867" s="519">
        <v>0</v>
      </c>
      <c r="AT867" s="519">
        <v>0</v>
      </c>
      <c r="AU867" s="519">
        <v>0</v>
      </c>
      <c r="AV867" s="519">
        <v>0</v>
      </c>
      <c r="AW867" s="519">
        <v>0</v>
      </c>
      <c r="AX867" s="519">
        <v>0</v>
      </c>
      <c r="AY867" s="519">
        <v>0</v>
      </c>
      <c r="AZ867" s="519">
        <v>0</v>
      </c>
      <c r="BA867" s="519">
        <v>0</v>
      </c>
      <c r="BB867" s="519">
        <v>0</v>
      </c>
      <c r="BC867" s="519">
        <v>0</v>
      </c>
      <c r="BD867" s="519">
        <v>0</v>
      </c>
      <c r="BE867" s="519">
        <v>0</v>
      </c>
      <c r="BF867" s="519">
        <v>0</v>
      </c>
      <c r="BG867" s="519">
        <v>0</v>
      </c>
      <c r="BH867" s="519">
        <v>0</v>
      </c>
      <c r="BI867" s="519">
        <v>0</v>
      </c>
      <c r="BJ867" s="519">
        <v>0</v>
      </c>
      <c r="BK867" s="519">
        <v>0</v>
      </c>
      <c r="BL867" s="519">
        <v>0</v>
      </c>
      <c r="BM867" s="519">
        <v>0</v>
      </c>
      <c r="BN867" s="519">
        <v>0</v>
      </c>
      <c r="BO867" s="519">
        <v>0</v>
      </c>
      <c r="BP867" s="519">
        <v>0</v>
      </c>
      <c r="BQ867" s="519">
        <v>0</v>
      </c>
      <c r="BR867" s="519">
        <v>0</v>
      </c>
      <c r="BS867" s="519">
        <v>0</v>
      </c>
      <c r="BT867" s="519">
        <v>0</v>
      </c>
      <c r="BU867" s="519">
        <v>0</v>
      </c>
      <c r="BV867" s="519">
        <v>0</v>
      </c>
      <c r="BW867" s="519">
        <v>0</v>
      </c>
      <c r="BX867" s="519">
        <v>0</v>
      </c>
      <c r="BY867" s="519">
        <v>0</v>
      </c>
      <c r="BZ867" s="519">
        <v>0</v>
      </c>
      <c r="CA867" s="519">
        <v>0</v>
      </c>
      <c r="CB867" s="519">
        <v>0</v>
      </c>
      <c r="CC867" s="519">
        <v>0</v>
      </c>
      <c r="CD867" s="519">
        <v>0</v>
      </c>
      <c r="CE867" s="519">
        <v>0</v>
      </c>
      <c r="CF867" s="519">
        <v>0</v>
      </c>
      <c r="CG867" s="519">
        <v>0</v>
      </c>
      <c r="CH867" s="519">
        <v>0</v>
      </c>
      <c r="CI867" s="519">
        <v>0</v>
      </c>
      <c r="CJ867" s="519">
        <v>0</v>
      </c>
      <c r="CK867" s="519">
        <v>0</v>
      </c>
      <c r="CL867" s="519">
        <v>0</v>
      </c>
      <c r="CM867" s="519">
        <v>0</v>
      </c>
      <c r="CN867" s="519">
        <v>0</v>
      </c>
      <c r="CO867" s="519">
        <v>0</v>
      </c>
      <c r="CP867" s="519">
        <v>0</v>
      </c>
      <c r="CQ867" s="519">
        <v>0</v>
      </c>
      <c r="CR867" s="519">
        <v>0</v>
      </c>
      <c r="CS867" s="519">
        <v>0</v>
      </c>
      <c r="CT867" s="519">
        <v>0</v>
      </c>
      <c r="CU867" s="519">
        <v>0</v>
      </c>
      <c r="CV867" s="519">
        <v>0</v>
      </c>
      <c r="CW867" s="519">
        <v>0</v>
      </c>
      <c r="CX867" s="519">
        <v>0</v>
      </c>
      <c r="CY867" s="519">
        <v>0</v>
      </c>
      <c r="CZ867" s="519">
        <v>0</v>
      </c>
      <c r="DA867" s="519">
        <v>0</v>
      </c>
      <c r="DB867" s="519">
        <v>0</v>
      </c>
      <c r="DC867" s="519">
        <v>0</v>
      </c>
      <c r="DD867" s="519">
        <v>0</v>
      </c>
      <c r="DE867" s="519">
        <v>0</v>
      </c>
      <c r="DF867" s="519">
        <v>0</v>
      </c>
      <c r="DG867" s="519">
        <v>0</v>
      </c>
      <c r="DH867" s="519">
        <v>0</v>
      </c>
      <c r="DI867" s="519">
        <v>0</v>
      </c>
      <c r="DJ867" s="519">
        <v>0</v>
      </c>
      <c r="DK867" s="519">
        <v>0</v>
      </c>
      <c r="DL867" s="519">
        <v>0</v>
      </c>
      <c r="DM867" s="519">
        <v>0</v>
      </c>
      <c r="DN867" s="519">
        <v>0</v>
      </c>
      <c r="DO867" s="519">
        <v>0</v>
      </c>
      <c r="DP867" s="519">
        <v>0</v>
      </c>
      <c r="DQ867" s="519">
        <v>0</v>
      </c>
      <c r="DR867" s="519">
        <v>0</v>
      </c>
      <c r="DS867" s="519">
        <v>0</v>
      </c>
      <c r="DT867" s="519">
        <v>0</v>
      </c>
      <c r="DU867" s="519">
        <v>0</v>
      </c>
      <c r="DV867" s="519">
        <v>0</v>
      </c>
      <c r="DW867" s="519">
        <v>0</v>
      </c>
      <c r="DX867" s="519">
        <v>0</v>
      </c>
      <c r="DZ867" s="337" t="s">
        <v>631</v>
      </c>
      <c r="EA867" s="519" t="s">
        <v>1058</v>
      </c>
      <c r="EB867" s="519" t="s">
        <v>1059</v>
      </c>
      <c r="EC867" s="519">
        <v>17</v>
      </c>
      <c r="ED867" s="183" t="str">
        <f t="shared" si="44"/>
        <v>SDN100117</v>
      </c>
      <c r="EE867" s="519">
        <v>1022.9</v>
      </c>
      <c r="EF867" s="519">
        <v>10000</v>
      </c>
      <c r="EG867" s="519">
        <v>10000</v>
      </c>
      <c r="EH867" s="519">
        <v>10000</v>
      </c>
      <c r="EI867" s="519">
        <v>10000</v>
      </c>
      <c r="EJ867" s="519">
        <v>10000</v>
      </c>
      <c r="EK867" s="519">
        <v>10000</v>
      </c>
      <c r="EL867" s="519">
        <v>10000</v>
      </c>
      <c r="EM867" s="519">
        <v>10000</v>
      </c>
      <c r="EN867" s="519">
        <v>10000</v>
      </c>
      <c r="EO867" s="519">
        <v>10000</v>
      </c>
      <c r="EP867" s="519">
        <v>10000</v>
      </c>
      <c r="EQ867" s="519">
        <v>10000</v>
      </c>
      <c r="ER867" s="519">
        <v>10000</v>
      </c>
      <c r="ES867" s="519">
        <v>10000</v>
      </c>
      <c r="ET867" s="519">
        <v>10000</v>
      </c>
      <c r="EU867" s="519">
        <v>10000</v>
      </c>
      <c r="EV867" s="519">
        <v>10000</v>
      </c>
      <c r="EW867" s="519">
        <v>10000</v>
      </c>
      <c r="EX867" s="519">
        <v>10000</v>
      </c>
      <c r="EY867" s="519">
        <v>10000</v>
      </c>
      <c r="EZ867" s="519">
        <v>10000</v>
      </c>
      <c r="FA867" s="519">
        <v>10000</v>
      </c>
      <c r="FB867" s="519">
        <v>10000</v>
      </c>
      <c r="FC867" s="519">
        <v>10000</v>
      </c>
      <c r="FD867" s="519">
        <v>0</v>
      </c>
      <c r="FE867" s="519">
        <v>0</v>
      </c>
      <c r="FF867" s="519">
        <v>0</v>
      </c>
      <c r="FG867" s="519">
        <v>0</v>
      </c>
      <c r="FH867" s="519">
        <v>0</v>
      </c>
      <c r="FI867" s="519">
        <v>0</v>
      </c>
      <c r="FJ867" s="519">
        <v>0</v>
      </c>
      <c r="FK867" s="519">
        <v>0</v>
      </c>
      <c r="FL867" s="519">
        <v>0</v>
      </c>
      <c r="FM867" s="519">
        <v>0</v>
      </c>
      <c r="FN867" s="519">
        <v>0</v>
      </c>
      <c r="FO867" s="519">
        <v>0</v>
      </c>
      <c r="FP867" s="519">
        <v>0</v>
      </c>
      <c r="FQ867" s="519">
        <v>0</v>
      </c>
      <c r="FR867" s="519">
        <v>0</v>
      </c>
      <c r="FS867" s="519">
        <v>0</v>
      </c>
      <c r="FT867" s="519">
        <v>0</v>
      </c>
      <c r="FU867" s="519">
        <v>0</v>
      </c>
      <c r="FV867" s="519">
        <v>0</v>
      </c>
      <c r="FW867" s="519">
        <v>0</v>
      </c>
      <c r="FX867" s="519">
        <v>0</v>
      </c>
      <c r="FY867" s="519">
        <v>0</v>
      </c>
      <c r="FZ867" s="519">
        <v>0</v>
      </c>
      <c r="GA867" s="519">
        <v>0</v>
      </c>
      <c r="GB867" s="519">
        <v>0</v>
      </c>
      <c r="GC867" s="519">
        <v>0</v>
      </c>
      <c r="GD867" s="519">
        <v>0</v>
      </c>
      <c r="GE867" s="519">
        <v>0</v>
      </c>
      <c r="GF867" s="519">
        <v>0</v>
      </c>
      <c r="GG867" s="519">
        <v>0</v>
      </c>
      <c r="GH867" s="519">
        <v>0</v>
      </c>
      <c r="GI867" s="519">
        <v>0</v>
      </c>
      <c r="GJ867" s="519">
        <v>0</v>
      </c>
      <c r="GK867" s="519">
        <v>0</v>
      </c>
      <c r="GL867" s="519">
        <v>0</v>
      </c>
      <c r="GM867" s="519">
        <v>0</v>
      </c>
      <c r="GN867" s="519">
        <v>0</v>
      </c>
      <c r="GO867" s="519">
        <v>0</v>
      </c>
      <c r="GP867" s="519">
        <v>0</v>
      </c>
      <c r="GQ867" s="519">
        <v>0</v>
      </c>
      <c r="GR867" s="519">
        <v>0</v>
      </c>
      <c r="GS867" s="519">
        <v>0</v>
      </c>
      <c r="GT867" s="519">
        <v>0</v>
      </c>
      <c r="GU867" s="519">
        <v>0</v>
      </c>
      <c r="GV867" s="519">
        <v>0</v>
      </c>
      <c r="GW867" s="519">
        <v>0</v>
      </c>
      <c r="GX867" s="519">
        <v>0</v>
      </c>
      <c r="GY867" s="519">
        <v>0</v>
      </c>
      <c r="GZ867" s="519">
        <v>0</v>
      </c>
      <c r="HA867" s="519">
        <v>0</v>
      </c>
      <c r="HB867" s="519">
        <v>0</v>
      </c>
      <c r="HC867" s="519">
        <v>0</v>
      </c>
      <c r="HD867" s="519">
        <v>0</v>
      </c>
      <c r="HE867" s="519">
        <v>0</v>
      </c>
      <c r="HF867" s="519">
        <v>0</v>
      </c>
      <c r="HG867" s="519">
        <v>0</v>
      </c>
      <c r="HH867" s="519">
        <v>0</v>
      </c>
      <c r="HI867" s="519">
        <v>0</v>
      </c>
      <c r="HJ867" s="519">
        <v>0</v>
      </c>
      <c r="HK867" s="519">
        <v>0</v>
      </c>
      <c r="HL867" s="519">
        <v>0</v>
      </c>
      <c r="HM867" s="519">
        <v>0</v>
      </c>
      <c r="HN867" s="519">
        <v>0</v>
      </c>
      <c r="HO867" s="519">
        <v>0</v>
      </c>
      <c r="HP867" s="519">
        <v>0</v>
      </c>
      <c r="HQ867" s="519">
        <v>0</v>
      </c>
      <c r="HR867" s="519">
        <v>0</v>
      </c>
      <c r="HS867" s="519">
        <v>0</v>
      </c>
      <c r="HT867" s="519">
        <v>0</v>
      </c>
      <c r="HU867" s="519">
        <v>0</v>
      </c>
      <c r="HV867" s="519">
        <v>0</v>
      </c>
      <c r="HW867" s="519">
        <v>0</v>
      </c>
      <c r="HX867" s="519">
        <v>0</v>
      </c>
      <c r="HY867" s="519">
        <v>0</v>
      </c>
      <c r="HZ867" s="519">
        <v>0</v>
      </c>
      <c r="IA867" s="519">
        <v>0</v>
      </c>
      <c r="IB867" s="519">
        <v>0</v>
      </c>
      <c r="IC867" s="519">
        <v>0</v>
      </c>
      <c r="ID867" s="519">
        <v>0</v>
      </c>
      <c r="IE867" s="519">
        <v>0</v>
      </c>
      <c r="IF867" s="519">
        <v>0</v>
      </c>
      <c r="IG867" s="519">
        <v>0</v>
      </c>
      <c r="IH867" s="519">
        <v>0</v>
      </c>
      <c r="II867" s="519">
        <v>0</v>
      </c>
      <c r="IJ867" s="519">
        <v>0</v>
      </c>
      <c r="IK867" s="519">
        <v>0</v>
      </c>
    </row>
    <row r="868" spans="2:245" hidden="1">
      <c r="B868" s="519" t="s">
        <v>1058</v>
      </c>
      <c r="C868" s="519"/>
      <c r="D868" s="519"/>
      <c r="E868" s="519"/>
      <c r="F868" s="519">
        <v>2</v>
      </c>
      <c r="G868" s="519"/>
      <c r="H868" s="519">
        <v>25</v>
      </c>
      <c r="I868" s="519">
        <v>6</v>
      </c>
      <c r="J868" s="519" t="str">
        <f t="shared" si="42"/>
        <v>SDN10022506</v>
      </c>
      <c r="K868" s="519">
        <v>776</v>
      </c>
      <c r="M868" s="337" t="s">
        <v>631</v>
      </c>
      <c r="N868" s="519" t="s">
        <v>1058</v>
      </c>
      <c r="O868" s="519" t="s">
        <v>1059</v>
      </c>
      <c r="P868" s="519">
        <v>18</v>
      </c>
      <c r="Q868" s="521" t="str">
        <f t="shared" si="43"/>
        <v>SDN100118</v>
      </c>
      <c r="R868" s="519">
        <v>1028.2</v>
      </c>
      <c r="S868" s="519">
        <v>2056.4</v>
      </c>
      <c r="T868" s="519">
        <v>3084.6</v>
      </c>
      <c r="U868" s="519">
        <v>4112.8</v>
      </c>
      <c r="V868" s="519">
        <v>5141</v>
      </c>
      <c r="W868" s="519">
        <v>5963.6</v>
      </c>
      <c r="X868" s="519">
        <v>6786.1</v>
      </c>
      <c r="Y868" s="519">
        <v>7608.7</v>
      </c>
      <c r="Z868" s="519">
        <v>8431.2000000000007</v>
      </c>
      <c r="AA868" s="519">
        <v>9253.7999999999993</v>
      </c>
      <c r="AB868" s="519">
        <v>9253.7999999999993</v>
      </c>
      <c r="AC868" s="519">
        <v>9253.7999999999993</v>
      </c>
      <c r="AD868" s="519">
        <v>9253.7999999999993</v>
      </c>
      <c r="AE868" s="519">
        <v>9253.7999999999993</v>
      </c>
      <c r="AF868" s="519">
        <v>9253.7999999999993</v>
      </c>
      <c r="AG868" s="519">
        <v>9253.7999999999993</v>
      </c>
      <c r="AH868" s="519">
        <v>9253.7999999999993</v>
      </c>
      <c r="AI868" s="519">
        <v>9253.7999999999993</v>
      </c>
      <c r="AJ868" s="519">
        <v>9253.7999999999993</v>
      </c>
      <c r="AK868" s="519">
        <v>9253.7999999999993</v>
      </c>
      <c r="AL868" s="519">
        <v>9253.7999999999993</v>
      </c>
      <c r="AM868" s="519">
        <v>9253.7999999999993</v>
      </c>
      <c r="AN868" s="519">
        <v>9253.7999999999993</v>
      </c>
      <c r="AO868" s="519">
        <v>9253.7999999999993</v>
      </c>
      <c r="AP868" s="519">
        <v>9253.7999999999993</v>
      </c>
      <c r="AQ868" s="519">
        <v>0</v>
      </c>
      <c r="AR868" s="519">
        <v>0</v>
      </c>
      <c r="AS868" s="519">
        <v>0</v>
      </c>
      <c r="AT868" s="519">
        <v>0</v>
      </c>
      <c r="AU868" s="519">
        <v>0</v>
      </c>
      <c r="AV868" s="519">
        <v>0</v>
      </c>
      <c r="AW868" s="519">
        <v>0</v>
      </c>
      <c r="AX868" s="519">
        <v>0</v>
      </c>
      <c r="AY868" s="519">
        <v>0</v>
      </c>
      <c r="AZ868" s="519">
        <v>0</v>
      </c>
      <c r="BA868" s="519">
        <v>0</v>
      </c>
      <c r="BB868" s="519">
        <v>0</v>
      </c>
      <c r="BC868" s="519">
        <v>0</v>
      </c>
      <c r="BD868" s="519">
        <v>0</v>
      </c>
      <c r="BE868" s="519">
        <v>0</v>
      </c>
      <c r="BF868" s="519">
        <v>0</v>
      </c>
      <c r="BG868" s="519">
        <v>0</v>
      </c>
      <c r="BH868" s="519">
        <v>0</v>
      </c>
      <c r="BI868" s="519">
        <v>0</v>
      </c>
      <c r="BJ868" s="519">
        <v>0</v>
      </c>
      <c r="BK868" s="519">
        <v>0</v>
      </c>
      <c r="BL868" s="519">
        <v>0</v>
      </c>
      <c r="BM868" s="519">
        <v>0</v>
      </c>
      <c r="BN868" s="519">
        <v>0</v>
      </c>
      <c r="BO868" s="519">
        <v>0</v>
      </c>
      <c r="BP868" s="519">
        <v>0</v>
      </c>
      <c r="BQ868" s="519">
        <v>0</v>
      </c>
      <c r="BR868" s="519">
        <v>0</v>
      </c>
      <c r="BS868" s="519">
        <v>0</v>
      </c>
      <c r="BT868" s="519">
        <v>0</v>
      </c>
      <c r="BU868" s="519">
        <v>0</v>
      </c>
      <c r="BV868" s="519">
        <v>0</v>
      </c>
      <c r="BW868" s="519">
        <v>0</v>
      </c>
      <c r="BX868" s="519">
        <v>0</v>
      </c>
      <c r="BY868" s="519">
        <v>0</v>
      </c>
      <c r="BZ868" s="519">
        <v>0</v>
      </c>
      <c r="CA868" s="519">
        <v>0</v>
      </c>
      <c r="CB868" s="519">
        <v>0</v>
      </c>
      <c r="CC868" s="519">
        <v>0</v>
      </c>
      <c r="CD868" s="519">
        <v>0</v>
      </c>
      <c r="CE868" s="519">
        <v>0</v>
      </c>
      <c r="CF868" s="519">
        <v>0</v>
      </c>
      <c r="CG868" s="519">
        <v>0</v>
      </c>
      <c r="CH868" s="519">
        <v>0</v>
      </c>
      <c r="CI868" s="519">
        <v>0</v>
      </c>
      <c r="CJ868" s="519">
        <v>0</v>
      </c>
      <c r="CK868" s="519">
        <v>0</v>
      </c>
      <c r="CL868" s="519">
        <v>0</v>
      </c>
      <c r="CM868" s="519">
        <v>0</v>
      </c>
      <c r="CN868" s="519">
        <v>0</v>
      </c>
      <c r="CO868" s="519">
        <v>0</v>
      </c>
      <c r="CP868" s="519">
        <v>0</v>
      </c>
      <c r="CQ868" s="519">
        <v>0</v>
      </c>
      <c r="CR868" s="519">
        <v>0</v>
      </c>
      <c r="CS868" s="519">
        <v>0</v>
      </c>
      <c r="CT868" s="519">
        <v>0</v>
      </c>
      <c r="CU868" s="519">
        <v>0</v>
      </c>
      <c r="CV868" s="519">
        <v>0</v>
      </c>
      <c r="CW868" s="519">
        <v>0</v>
      </c>
      <c r="CX868" s="519">
        <v>0</v>
      </c>
      <c r="CY868" s="519">
        <v>0</v>
      </c>
      <c r="CZ868" s="519">
        <v>0</v>
      </c>
      <c r="DA868" s="519">
        <v>0</v>
      </c>
      <c r="DB868" s="519">
        <v>0</v>
      </c>
      <c r="DC868" s="519">
        <v>0</v>
      </c>
      <c r="DD868" s="519">
        <v>0</v>
      </c>
      <c r="DE868" s="519">
        <v>0</v>
      </c>
      <c r="DF868" s="519">
        <v>0</v>
      </c>
      <c r="DG868" s="519">
        <v>0</v>
      </c>
      <c r="DH868" s="519">
        <v>0</v>
      </c>
      <c r="DI868" s="519">
        <v>0</v>
      </c>
      <c r="DJ868" s="519">
        <v>0</v>
      </c>
      <c r="DK868" s="519">
        <v>0</v>
      </c>
      <c r="DL868" s="519">
        <v>0</v>
      </c>
      <c r="DM868" s="519">
        <v>0</v>
      </c>
      <c r="DN868" s="519">
        <v>0</v>
      </c>
      <c r="DO868" s="519">
        <v>0</v>
      </c>
      <c r="DP868" s="519">
        <v>0</v>
      </c>
      <c r="DQ868" s="519">
        <v>0</v>
      </c>
      <c r="DR868" s="519">
        <v>0</v>
      </c>
      <c r="DS868" s="519">
        <v>0</v>
      </c>
      <c r="DT868" s="519">
        <v>0</v>
      </c>
      <c r="DU868" s="519">
        <v>0</v>
      </c>
      <c r="DV868" s="519">
        <v>0</v>
      </c>
      <c r="DW868" s="519">
        <v>0</v>
      </c>
      <c r="DX868" s="519">
        <v>0</v>
      </c>
      <c r="DZ868" s="337" t="s">
        <v>631</v>
      </c>
      <c r="EA868" s="519" t="s">
        <v>1058</v>
      </c>
      <c r="EB868" s="519" t="s">
        <v>1059</v>
      </c>
      <c r="EC868" s="519">
        <v>18</v>
      </c>
      <c r="ED868" s="183" t="str">
        <f t="shared" si="44"/>
        <v>SDN100118</v>
      </c>
      <c r="EE868" s="519">
        <v>1028.2</v>
      </c>
      <c r="EF868" s="519">
        <v>10000</v>
      </c>
      <c r="EG868" s="519">
        <v>10000</v>
      </c>
      <c r="EH868" s="519">
        <v>10000</v>
      </c>
      <c r="EI868" s="519">
        <v>10000</v>
      </c>
      <c r="EJ868" s="519">
        <v>10000</v>
      </c>
      <c r="EK868" s="519">
        <v>10000</v>
      </c>
      <c r="EL868" s="519">
        <v>10000</v>
      </c>
      <c r="EM868" s="519">
        <v>10000</v>
      </c>
      <c r="EN868" s="519">
        <v>10000</v>
      </c>
      <c r="EO868" s="519">
        <v>10000</v>
      </c>
      <c r="EP868" s="519">
        <v>10000</v>
      </c>
      <c r="EQ868" s="519">
        <v>10000</v>
      </c>
      <c r="ER868" s="519">
        <v>10000</v>
      </c>
      <c r="ES868" s="519">
        <v>10000</v>
      </c>
      <c r="ET868" s="519">
        <v>10000</v>
      </c>
      <c r="EU868" s="519">
        <v>10000</v>
      </c>
      <c r="EV868" s="519">
        <v>10000</v>
      </c>
      <c r="EW868" s="519">
        <v>10000</v>
      </c>
      <c r="EX868" s="519">
        <v>10000</v>
      </c>
      <c r="EY868" s="519">
        <v>10000</v>
      </c>
      <c r="EZ868" s="519">
        <v>10000</v>
      </c>
      <c r="FA868" s="519">
        <v>10000</v>
      </c>
      <c r="FB868" s="519">
        <v>10000</v>
      </c>
      <c r="FC868" s="519">
        <v>10000</v>
      </c>
      <c r="FD868" s="519">
        <v>0</v>
      </c>
      <c r="FE868" s="519">
        <v>0</v>
      </c>
      <c r="FF868" s="519">
        <v>0</v>
      </c>
      <c r="FG868" s="519">
        <v>0</v>
      </c>
      <c r="FH868" s="519">
        <v>0</v>
      </c>
      <c r="FI868" s="519">
        <v>0</v>
      </c>
      <c r="FJ868" s="519">
        <v>0</v>
      </c>
      <c r="FK868" s="519">
        <v>0</v>
      </c>
      <c r="FL868" s="519">
        <v>0</v>
      </c>
      <c r="FM868" s="519">
        <v>0</v>
      </c>
      <c r="FN868" s="519">
        <v>0</v>
      </c>
      <c r="FO868" s="519">
        <v>0</v>
      </c>
      <c r="FP868" s="519">
        <v>0</v>
      </c>
      <c r="FQ868" s="519">
        <v>0</v>
      </c>
      <c r="FR868" s="519">
        <v>0</v>
      </c>
      <c r="FS868" s="519">
        <v>0</v>
      </c>
      <c r="FT868" s="519">
        <v>0</v>
      </c>
      <c r="FU868" s="519">
        <v>0</v>
      </c>
      <c r="FV868" s="519">
        <v>0</v>
      </c>
      <c r="FW868" s="519">
        <v>0</v>
      </c>
      <c r="FX868" s="519">
        <v>0</v>
      </c>
      <c r="FY868" s="519">
        <v>0</v>
      </c>
      <c r="FZ868" s="519">
        <v>0</v>
      </c>
      <c r="GA868" s="519">
        <v>0</v>
      </c>
      <c r="GB868" s="519">
        <v>0</v>
      </c>
      <c r="GC868" s="519">
        <v>0</v>
      </c>
      <c r="GD868" s="519">
        <v>0</v>
      </c>
      <c r="GE868" s="519">
        <v>0</v>
      </c>
      <c r="GF868" s="519">
        <v>0</v>
      </c>
      <c r="GG868" s="519">
        <v>0</v>
      </c>
      <c r="GH868" s="519">
        <v>0</v>
      </c>
      <c r="GI868" s="519">
        <v>0</v>
      </c>
      <c r="GJ868" s="519">
        <v>0</v>
      </c>
      <c r="GK868" s="519">
        <v>0</v>
      </c>
      <c r="GL868" s="519">
        <v>0</v>
      </c>
      <c r="GM868" s="519">
        <v>0</v>
      </c>
      <c r="GN868" s="519">
        <v>0</v>
      </c>
      <c r="GO868" s="519">
        <v>0</v>
      </c>
      <c r="GP868" s="519">
        <v>0</v>
      </c>
      <c r="GQ868" s="519">
        <v>0</v>
      </c>
      <c r="GR868" s="519">
        <v>0</v>
      </c>
      <c r="GS868" s="519">
        <v>0</v>
      </c>
      <c r="GT868" s="519">
        <v>0</v>
      </c>
      <c r="GU868" s="519">
        <v>0</v>
      </c>
      <c r="GV868" s="519">
        <v>0</v>
      </c>
      <c r="GW868" s="519">
        <v>0</v>
      </c>
      <c r="GX868" s="519">
        <v>0</v>
      </c>
      <c r="GY868" s="519">
        <v>0</v>
      </c>
      <c r="GZ868" s="519">
        <v>0</v>
      </c>
      <c r="HA868" s="519">
        <v>0</v>
      </c>
      <c r="HB868" s="519">
        <v>0</v>
      </c>
      <c r="HC868" s="519">
        <v>0</v>
      </c>
      <c r="HD868" s="519">
        <v>0</v>
      </c>
      <c r="HE868" s="519">
        <v>0</v>
      </c>
      <c r="HF868" s="519">
        <v>0</v>
      </c>
      <c r="HG868" s="519">
        <v>0</v>
      </c>
      <c r="HH868" s="519">
        <v>0</v>
      </c>
      <c r="HI868" s="519">
        <v>0</v>
      </c>
      <c r="HJ868" s="519">
        <v>0</v>
      </c>
      <c r="HK868" s="519">
        <v>0</v>
      </c>
      <c r="HL868" s="519">
        <v>0</v>
      </c>
      <c r="HM868" s="519">
        <v>0</v>
      </c>
      <c r="HN868" s="519">
        <v>0</v>
      </c>
      <c r="HO868" s="519">
        <v>0</v>
      </c>
      <c r="HP868" s="519">
        <v>0</v>
      </c>
      <c r="HQ868" s="519">
        <v>0</v>
      </c>
      <c r="HR868" s="519">
        <v>0</v>
      </c>
      <c r="HS868" s="519">
        <v>0</v>
      </c>
      <c r="HT868" s="519">
        <v>0</v>
      </c>
      <c r="HU868" s="519">
        <v>0</v>
      </c>
      <c r="HV868" s="519">
        <v>0</v>
      </c>
      <c r="HW868" s="519">
        <v>0</v>
      </c>
      <c r="HX868" s="519">
        <v>0</v>
      </c>
      <c r="HY868" s="519">
        <v>0</v>
      </c>
      <c r="HZ868" s="519">
        <v>0</v>
      </c>
      <c r="IA868" s="519">
        <v>0</v>
      </c>
      <c r="IB868" s="519">
        <v>0</v>
      </c>
      <c r="IC868" s="519">
        <v>0</v>
      </c>
      <c r="ID868" s="519">
        <v>0</v>
      </c>
      <c r="IE868" s="519">
        <v>0</v>
      </c>
      <c r="IF868" s="519">
        <v>0</v>
      </c>
      <c r="IG868" s="519">
        <v>0</v>
      </c>
      <c r="IH868" s="519">
        <v>0</v>
      </c>
      <c r="II868" s="519">
        <v>0</v>
      </c>
      <c r="IJ868" s="519">
        <v>0</v>
      </c>
      <c r="IK868" s="519">
        <v>0</v>
      </c>
    </row>
    <row r="869" spans="2:245" hidden="1">
      <c r="B869" s="519" t="s">
        <v>1058</v>
      </c>
      <c r="C869" s="519"/>
      <c r="D869" s="519"/>
      <c r="E869" s="519"/>
      <c r="F869" s="519">
        <v>2</v>
      </c>
      <c r="G869" s="519"/>
      <c r="H869" s="519">
        <v>25</v>
      </c>
      <c r="I869" s="519">
        <v>7</v>
      </c>
      <c r="J869" s="519" t="str">
        <f t="shared" si="42"/>
        <v>SDN10022507</v>
      </c>
      <c r="K869" s="519">
        <v>776</v>
      </c>
      <c r="M869" s="337" t="s">
        <v>631</v>
      </c>
      <c r="N869" s="519" t="s">
        <v>1058</v>
      </c>
      <c r="O869" s="519" t="s">
        <v>1059</v>
      </c>
      <c r="P869" s="519">
        <v>19</v>
      </c>
      <c r="Q869" s="521" t="str">
        <f t="shared" si="43"/>
        <v>SDN100119</v>
      </c>
      <c r="R869" s="519">
        <v>1028.2</v>
      </c>
      <c r="S869" s="519">
        <v>2056.4</v>
      </c>
      <c r="T869" s="519">
        <v>3084.6</v>
      </c>
      <c r="U869" s="519">
        <v>4112.8</v>
      </c>
      <c r="V869" s="519">
        <v>5141</v>
      </c>
      <c r="W869" s="519">
        <v>5963.6</v>
      </c>
      <c r="X869" s="519">
        <v>6786.1</v>
      </c>
      <c r="Y869" s="519">
        <v>7608.7</v>
      </c>
      <c r="Z869" s="519">
        <v>8431.2000000000007</v>
      </c>
      <c r="AA869" s="519">
        <v>9253.7999999999993</v>
      </c>
      <c r="AB869" s="519">
        <v>9253.7999999999993</v>
      </c>
      <c r="AC869" s="519">
        <v>9253.7999999999993</v>
      </c>
      <c r="AD869" s="519">
        <v>9253.7999999999993</v>
      </c>
      <c r="AE869" s="519">
        <v>9253.7999999999993</v>
      </c>
      <c r="AF869" s="519">
        <v>9253.7999999999993</v>
      </c>
      <c r="AG869" s="519">
        <v>9253.7999999999993</v>
      </c>
      <c r="AH869" s="519">
        <v>9253.7999999999993</v>
      </c>
      <c r="AI869" s="519">
        <v>9253.7999999999993</v>
      </c>
      <c r="AJ869" s="519">
        <v>9253.7999999999993</v>
      </c>
      <c r="AK869" s="519">
        <v>9253.7999999999993</v>
      </c>
      <c r="AL869" s="519">
        <v>9253.7999999999993</v>
      </c>
      <c r="AM869" s="519">
        <v>9253.7999999999993</v>
      </c>
      <c r="AN869" s="519">
        <v>9253.7999999999993</v>
      </c>
      <c r="AO869" s="519">
        <v>9253.7999999999993</v>
      </c>
      <c r="AP869" s="519">
        <v>9253.7999999999993</v>
      </c>
      <c r="AQ869" s="519">
        <v>0</v>
      </c>
      <c r="AR869" s="519">
        <v>0</v>
      </c>
      <c r="AS869" s="519">
        <v>0</v>
      </c>
      <c r="AT869" s="519">
        <v>0</v>
      </c>
      <c r="AU869" s="519">
        <v>0</v>
      </c>
      <c r="AV869" s="519">
        <v>0</v>
      </c>
      <c r="AW869" s="519">
        <v>0</v>
      </c>
      <c r="AX869" s="519">
        <v>0</v>
      </c>
      <c r="AY869" s="519">
        <v>0</v>
      </c>
      <c r="AZ869" s="519">
        <v>0</v>
      </c>
      <c r="BA869" s="519">
        <v>0</v>
      </c>
      <c r="BB869" s="519">
        <v>0</v>
      </c>
      <c r="BC869" s="519">
        <v>0</v>
      </c>
      <c r="BD869" s="519">
        <v>0</v>
      </c>
      <c r="BE869" s="519">
        <v>0</v>
      </c>
      <c r="BF869" s="519">
        <v>0</v>
      </c>
      <c r="BG869" s="519">
        <v>0</v>
      </c>
      <c r="BH869" s="519">
        <v>0</v>
      </c>
      <c r="BI869" s="519">
        <v>0</v>
      </c>
      <c r="BJ869" s="519">
        <v>0</v>
      </c>
      <c r="BK869" s="519">
        <v>0</v>
      </c>
      <c r="BL869" s="519">
        <v>0</v>
      </c>
      <c r="BM869" s="519">
        <v>0</v>
      </c>
      <c r="BN869" s="519">
        <v>0</v>
      </c>
      <c r="BO869" s="519">
        <v>0</v>
      </c>
      <c r="BP869" s="519">
        <v>0</v>
      </c>
      <c r="BQ869" s="519">
        <v>0</v>
      </c>
      <c r="BR869" s="519">
        <v>0</v>
      </c>
      <c r="BS869" s="519">
        <v>0</v>
      </c>
      <c r="BT869" s="519">
        <v>0</v>
      </c>
      <c r="BU869" s="519">
        <v>0</v>
      </c>
      <c r="BV869" s="519">
        <v>0</v>
      </c>
      <c r="BW869" s="519">
        <v>0</v>
      </c>
      <c r="BX869" s="519">
        <v>0</v>
      </c>
      <c r="BY869" s="519">
        <v>0</v>
      </c>
      <c r="BZ869" s="519">
        <v>0</v>
      </c>
      <c r="CA869" s="519">
        <v>0</v>
      </c>
      <c r="CB869" s="519">
        <v>0</v>
      </c>
      <c r="CC869" s="519">
        <v>0</v>
      </c>
      <c r="CD869" s="519">
        <v>0</v>
      </c>
      <c r="CE869" s="519">
        <v>0</v>
      </c>
      <c r="CF869" s="519">
        <v>0</v>
      </c>
      <c r="CG869" s="519">
        <v>0</v>
      </c>
      <c r="CH869" s="519">
        <v>0</v>
      </c>
      <c r="CI869" s="519">
        <v>0</v>
      </c>
      <c r="CJ869" s="519">
        <v>0</v>
      </c>
      <c r="CK869" s="519">
        <v>0</v>
      </c>
      <c r="CL869" s="519">
        <v>0</v>
      </c>
      <c r="CM869" s="519">
        <v>0</v>
      </c>
      <c r="CN869" s="519">
        <v>0</v>
      </c>
      <c r="CO869" s="519">
        <v>0</v>
      </c>
      <c r="CP869" s="519">
        <v>0</v>
      </c>
      <c r="CQ869" s="519">
        <v>0</v>
      </c>
      <c r="CR869" s="519">
        <v>0</v>
      </c>
      <c r="CS869" s="519">
        <v>0</v>
      </c>
      <c r="CT869" s="519">
        <v>0</v>
      </c>
      <c r="CU869" s="519">
        <v>0</v>
      </c>
      <c r="CV869" s="519">
        <v>0</v>
      </c>
      <c r="CW869" s="519">
        <v>0</v>
      </c>
      <c r="CX869" s="519">
        <v>0</v>
      </c>
      <c r="CY869" s="519">
        <v>0</v>
      </c>
      <c r="CZ869" s="519">
        <v>0</v>
      </c>
      <c r="DA869" s="519">
        <v>0</v>
      </c>
      <c r="DB869" s="519">
        <v>0</v>
      </c>
      <c r="DC869" s="519">
        <v>0</v>
      </c>
      <c r="DD869" s="519">
        <v>0</v>
      </c>
      <c r="DE869" s="519">
        <v>0</v>
      </c>
      <c r="DF869" s="519">
        <v>0</v>
      </c>
      <c r="DG869" s="519">
        <v>0</v>
      </c>
      <c r="DH869" s="519">
        <v>0</v>
      </c>
      <c r="DI869" s="519">
        <v>0</v>
      </c>
      <c r="DJ869" s="519">
        <v>0</v>
      </c>
      <c r="DK869" s="519">
        <v>0</v>
      </c>
      <c r="DL869" s="519">
        <v>0</v>
      </c>
      <c r="DM869" s="519">
        <v>0</v>
      </c>
      <c r="DN869" s="519">
        <v>0</v>
      </c>
      <c r="DO869" s="519">
        <v>0</v>
      </c>
      <c r="DP869" s="519">
        <v>0</v>
      </c>
      <c r="DQ869" s="519">
        <v>0</v>
      </c>
      <c r="DR869" s="519">
        <v>0</v>
      </c>
      <c r="DS869" s="519">
        <v>0</v>
      </c>
      <c r="DT869" s="519">
        <v>0</v>
      </c>
      <c r="DU869" s="519">
        <v>0</v>
      </c>
      <c r="DV869" s="519">
        <v>0</v>
      </c>
      <c r="DW869" s="519">
        <v>0</v>
      </c>
      <c r="DX869" s="519">
        <v>0</v>
      </c>
      <c r="DZ869" s="337" t="s">
        <v>631</v>
      </c>
      <c r="EA869" s="519" t="s">
        <v>1058</v>
      </c>
      <c r="EB869" s="519" t="s">
        <v>1059</v>
      </c>
      <c r="EC869" s="519">
        <v>19</v>
      </c>
      <c r="ED869" s="183" t="str">
        <f t="shared" si="44"/>
        <v>SDN100119</v>
      </c>
      <c r="EE869" s="519">
        <v>1028.2</v>
      </c>
      <c r="EF869" s="519">
        <v>10000</v>
      </c>
      <c r="EG869" s="519">
        <v>10000</v>
      </c>
      <c r="EH869" s="519">
        <v>10000</v>
      </c>
      <c r="EI869" s="519">
        <v>10000</v>
      </c>
      <c r="EJ869" s="519">
        <v>10000</v>
      </c>
      <c r="EK869" s="519">
        <v>10000</v>
      </c>
      <c r="EL869" s="519">
        <v>10000</v>
      </c>
      <c r="EM869" s="519">
        <v>10000</v>
      </c>
      <c r="EN869" s="519">
        <v>10000</v>
      </c>
      <c r="EO869" s="519">
        <v>10000</v>
      </c>
      <c r="EP869" s="519">
        <v>10000</v>
      </c>
      <c r="EQ869" s="519">
        <v>10000</v>
      </c>
      <c r="ER869" s="519">
        <v>10000</v>
      </c>
      <c r="ES869" s="519">
        <v>10000</v>
      </c>
      <c r="ET869" s="519">
        <v>10000</v>
      </c>
      <c r="EU869" s="519">
        <v>10000</v>
      </c>
      <c r="EV869" s="519">
        <v>10000</v>
      </c>
      <c r="EW869" s="519">
        <v>10000</v>
      </c>
      <c r="EX869" s="519">
        <v>10000</v>
      </c>
      <c r="EY869" s="519">
        <v>10000</v>
      </c>
      <c r="EZ869" s="519">
        <v>10000</v>
      </c>
      <c r="FA869" s="519">
        <v>10000</v>
      </c>
      <c r="FB869" s="519">
        <v>10000</v>
      </c>
      <c r="FC869" s="519">
        <v>10000</v>
      </c>
      <c r="FD869" s="519">
        <v>0</v>
      </c>
      <c r="FE869" s="519">
        <v>0</v>
      </c>
      <c r="FF869" s="519">
        <v>0</v>
      </c>
      <c r="FG869" s="519">
        <v>0</v>
      </c>
      <c r="FH869" s="519">
        <v>0</v>
      </c>
      <c r="FI869" s="519">
        <v>0</v>
      </c>
      <c r="FJ869" s="519">
        <v>0</v>
      </c>
      <c r="FK869" s="519">
        <v>0</v>
      </c>
      <c r="FL869" s="519">
        <v>0</v>
      </c>
      <c r="FM869" s="519">
        <v>0</v>
      </c>
      <c r="FN869" s="519">
        <v>0</v>
      </c>
      <c r="FO869" s="519">
        <v>0</v>
      </c>
      <c r="FP869" s="519">
        <v>0</v>
      </c>
      <c r="FQ869" s="519">
        <v>0</v>
      </c>
      <c r="FR869" s="519">
        <v>0</v>
      </c>
      <c r="FS869" s="519">
        <v>0</v>
      </c>
      <c r="FT869" s="519">
        <v>0</v>
      </c>
      <c r="FU869" s="519">
        <v>0</v>
      </c>
      <c r="FV869" s="519">
        <v>0</v>
      </c>
      <c r="FW869" s="519">
        <v>0</v>
      </c>
      <c r="FX869" s="519">
        <v>0</v>
      </c>
      <c r="FY869" s="519">
        <v>0</v>
      </c>
      <c r="FZ869" s="519">
        <v>0</v>
      </c>
      <c r="GA869" s="519">
        <v>0</v>
      </c>
      <c r="GB869" s="519">
        <v>0</v>
      </c>
      <c r="GC869" s="519">
        <v>0</v>
      </c>
      <c r="GD869" s="519">
        <v>0</v>
      </c>
      <c r="GE869" s="519">
        <v>0</v>
      </c>
      <c r="GF869" s="519">
        <v>0</v>
      </c>
      <c r="GG869" s="519">
        <v>0</v>
      </c>
      <c r="GH869" s="519">
        <v>0</v>
      </c>
      <c r="GI869" s="519">
        <v>0</v>
      </c>
      <c r="GJ869" s="519">
        <v>0</v>
      </c>
      <c r="GK869" s="519">
        <v>0</v>
      </c>
      <c r="GL869" s="519">
        <v>0</v>
      </c>
      <c r="GM869" s="519">
        <v>0</v>
      </c>
      <c r="GN869" s="519">
        <v>0</v>
      </c>
      <c r="GO869" s="519">
        <v>0</v>
      </c>
      <c r="GP869" s="519">
        <v>0</v>
      </c>
      <c r="GQ869" s="519">
        <v>0</v>
      </c>
      <c r="GR869" s="519">
        <v>0</v>
      </c>
      <c r="GS869" s="519">
        <v>0</v>
      </c>
      <c r="GT869" s="519">
        <v>0</v>
      </c>
      <c r="GU869" s="519">
        <v>0</v>
      </c>
      <c r="GV869" s="519">
        <v>0</v>
      </c>
      <c r="GW869" s="519">
        <v>0</v>
      </c>
      <c r="GX869" s="519">
        <v>0</v>
      </c>
      <c r="GY869" s="519">
        <v>0</v>
      </c>
      <c r="GZ869" s="519">
        <v>0</v>
      </c>
      <c r="HA869" s="519">
        <v>0</v>
      </c>
      <c r="HB869" s="519">
        <v>0</v>
      </c>
      <c r="HC869" s="519">
        <v>0</v>
      </c>
      <c r="HD869" s="519">
        <v>0</v>
      </c>
      <c r="HE869" s="519">
        <v>0</v>
      </c>
      <c r="HF869" s="519">
        <v>0</v>
      </c>
      <c r="HG869" s="519">
        <v>0</v>
      </c>
      <c r="HH869" s="519">
        <v>0</v>
      </c>
      <c r="HI869" s="519">
        <v>0</v>
      </c>
      <c r="HJ869" s="519">
        <v>0</v>
      </c>
      <c r="HK869" s="519">
        <v>0</v>
      </c>
      <c r="HL869" s="519">
        <v>0</v>
      </c>
      <c r="HM869" s="519">
        <v>0</v>
      </c>
      <c r="HN869" s="519">
        <v>0</v>
      </c>
      <c r="HO869" s="519">
        <v>0</v>
      </c>
      <c r="HP869" s="519">
        <v>0</v>
      </c>
      <c r="HQ869" s="519">
        <v>0</v>
      </c>
      <c r="HR869" s="519">
        <v>0</v>
      </c>
      <c r="HS869" s="519">
        <v>0</v>
      </c>
      <c r="HT869" s="519">
        <v>0</v>
      </c>
      <c r="HU869" s="519">
        <v>0</v>
      </c>
      <c r="HV869" s="519">
        <v>0</v>
      </c>
      <c r="HW869" s="519">
        <v>0</v>
      </c>
      <c r="HX869" s="519">
        <v>0</v>
      </c>
      <c r="HY869" s="519">
        <v>0</v>
      </c>
      <c r="HZ869" s="519">
        <v>0</v>
      </c>
      <c r="IA869" s="519">
        <v>0</v>
      </c>
      <c r="IB869" s="519">
        <v>0</v>
      </c>
      <c r="IC869" s="519">
        <v>0</v>
      </c>
      <c r="ID869" s="519">
        <v>0</v>
      </c>
      <c r="IE869" s="519">
        <v>0</v>
      </c>
      <c r="IF869" s="519">
        <v>0</v>
      </c>
      <c r="IG869" s="519">
        <v>0</v>
      </c>
      <c r="IH869" s="519">
        <v>0</v>
      </c>
      <c r="II869" s="519">
        <v>0</v>
      </c>
      <c r="IJ869" s="519">
        <v>0</v>
      </c>
      <c r="IK869" s="519">
        <v>0</v>
      </c>
    </row>
    <row r="870" spans="2:245" hidden="1">
      <c r="B870" s="519" t="s">
        <v>1058</v>
      </c>
      <c r="C870" s="519"/>
      <c r="D870" s="519"/>
      <c r="E870" s="519"/>
      <c r="F870" s="519">
        <v>2</v>
      </c>
      <c r="G870" s="519"/>
      <c r="H870" s="519">
        <v>25</v>
      </c>
      <c r="I870" s="519">
        <v>8</v>
      </c>
      <c r="J870" s="519" t="str">
        <f t="shared" si="42"/>
        <v>SDN10022508</v>
      </c>
      <c r="K870" s="519">
        <v>776</v>
      </c>
      <c r="M870" s="337" t="s">
        <v>631</v>
      </c>
      <c r="N870" s="519" t="s">
        <v>1058</v>
      </c>
      <c r="O870" s="519" t="s">
        <v>1059</v>
      </c>
      <c r="P870" s="519">
        <v>20</v>
      </c>
      <c r="Q870" s="521" t="str">
        <f t="shared" si="43"/>
        <v>SDN100120</v>
      </c>
      <c r="R870" s="519">
        <v>1028.2</v>
      </c>
      <c r="S870" s="519">
        <v>2056.4</v>
      </c>
      <c r="T870" s="519">
        <v>3084.6</v>
      </c>
      <c r="U870" s="519">
        <v>4112.8</v>
      </c>
      <c r="V870" s="519">
        <v>5141</v>
      </c>
      <c r="W870" s="519">
        <v>5963.6</v>
      </c>
      <c r="X870" s="519">
        <v>6786.1</v>
      </c>
      <c r="Y870" s="519">
        <v>7608.7</v>
      </c>
      <c r="Z870" s="519">
        <v>8431.2000000000007</v>
      </c>
      <c r="AA870" s="519">
        <v>9253.7999999999993</v>
      </c>
      <c r="AB870" s="519">
        <v>9253.7999999999993</v>
      </c>
      <c r="AC870" s="519">
        <v>9253.7999999999993</v>
      </c>
      <c r="AD870" s="519">
        <v>9253.7999999999993</v>
      </c>
      <c r="AE870" s="519">
        <v>9253.7999999999993</v>
      </c>
      <c r="AF870" s="519">
        <v>9253.7999999999993</v>
      </c>
      <c r="AG870" s="519">
        <v>9253.7999999999993</v>
      </c>
      <c r="AH870" s="519">
        <v>9253.7999999999993</v>
      </c>
      <c r="AI870" s="519">
        <v>9253.7999999999993</v>
      </c>
      <c r="AJ870" s="519">
        <v>9253.7999999999993</v>
      </c>
      <c r="AK870" s="519">
        <v>9253.7999999999993</v>
      </c>
      <c r="AL870" s="519">
        <v>9253.7999999999993</v>
      </c>
      <c r="AM870" s="519">
        <v>9253.7999999999993</v>
      </c>
      <c r="AN870" s="519">
        <v>9253.7999999999993</v>
      </c>
      <c r="AO870" s="519">
        <v>9253.7999999999993</v>
      </c>
      <c r="AP870" s="519">
        <v>9253.7999999999993</v>
      </c>
      <c r="AQ870" s="519">
        <v>0</v>
      </c>
      <c r="AR870" s="519">
        <v>0</v>
      </c>
      <c r="AS870" s="519">
        <v>0</v>
      </c>
      <c r="AT870" s="519">
        <v>0</v>
      </c>
      <c r="AU870" s="519">
        <v>0</v>
      </c>
      <c r="AV870" s="519">
        <v>0</v>
      </c>
      <c r="AW870" s="519">
        <v>0</v>
      </c>
      <c r="AX870" s="519">
        <v>0</v>
      </c>
      <c r="AY870" s="519">
        <v>0</v>
      </c>
      <c r="AZ870" s="519">
        <v>0</v>
      </c>
      <c r="BA870" s="519">
        <v>0</v>
      </c>
      <c r="BB870" s="519">
        <v>0</v>
      </c>
      <c r="BC870" s="519">
        <v>0</v>
      </c>
      <c r="BD870" s="519">
        <v>0</v>
      </c>
      <c r="BE870" s="519">
        <v>0</v>
      </c>
      <c r="BF870" s="519">
        <v>0</v>
      </c>
      <c r="BG870" s="519">
        <v>0</v>
      </c>
      <c r="BH870" s="519">
        <v>0</v>
      </c>
      <c r="BI870" s="519">
        <v>0</v>
      </c>
      <c r="BJ870" s="519">
        <v>0</v>
      </c>
      <c r="BK870" s="519">
        <v>0</v>
      </c>
      <c r="BL870" s="519">
        <v>0</v>
      </c>
      <c r="BM870" s="519">
        <v>0</v>
      </c>
      <c r="BN870" s="519">
        <v>0</v>
      </c>
      <c r="BO870" s="519">
        <v>0</v>
      </c>
      <c r="BP870" s="519">
        <v>0</v>
      </c>
      <c r="BQ870" s="519">
        <v>0</v>
      </c>
      <c r="BR870" s="519">
        <v>0</v>
      </c>
      <c r="BS870" s="519">
        <v>0</v>
      </c>
      <c r="BT870" s="519">
        <v>0</v>
      </c>
      <c r="BU870" s="519">
        <v>0</v>
      </c>
      <c r="BV870" s="519">
        <v>0</v>
      </c>
      <c r="BW870" s="519">
        <v>0</v>
      </c>
      <c r="BX870" s="519">
        <v>0</v>
      </c>
      <c r="BY870" s="519">
        <v>0</v>
      </c>
      <c r="BZ870" s="519">
        <v>0</v>
      </c>
      <c r="CA870" s="519">
        <v>0</v>
      </c>
      <c r="CB870" s="519">
        <v>0</v>
      </c>
      <c r="CC870" s="519">
        <v>0</v>
      </c>
      <c r="CD870" s="519">
        <v>0</v>
      </c>
      <c r="CE870" s="519">
        <v>0</v>
      </c>
      <c r="CF870" s="519">
        <v>0</v>
      </c>
      <c r="CG870" s="519">
        <v>0</v>
      </c>
      <c r="CH870" s="519">
        <v>0</v>
      </c>
      <c r="CI870" s="519">
        <v>0</v>
      </c>
      <c r="CJ870" s="519">
        <v>0</v>
      </c>
      <c r="CK870" s="519">
        <v>0</v>
      </c>
      <c r="CL870" s="519">
        <v>0</v>
      </c>
      <c r="CM870" s="519">
        <v>0</v>
      </c>
      <c r="CN870" s="519">
        <v>0</v>
      </c>
      <c r="CO870" s="519">
        <v>0</v>
      </c>
      <c r="CP870" s="519">
        <v>0</v>
      </c>
      <c r="CQ870" s="519">
        <v>0</v>
      </c>
      <c r="CR870" s="519">
        <v>0</v>
      </c>
      <c r="CS870" s="519">
        <v>0</v>
      </c>
      <c r="CT870" s="519">
        <v>0</v>
      </c>
      <c r="CU870" s="519">
        <v>0</v>
      </c>
      <c r="CV870" s="519">
        <v>0</v>
      </c>
      <c r="CW870" s="519">
        <v>0</v>
      </c>
      <c r="CX870" s="519">
        <v>0</v>
      </c>
      <c r="CY870" s="519">
        <v>0</v>
      </c>
      <c r="CZ870" s="519">
        <v>0</v>
      </c>
      <c r="DA870" s="519">
        <v>0</v>
      </c>
      <c r="DB870" s="519">
        <v>0</v>
      </c>
      <c r="DC870" s="519">
        <v>0</v>
      </c>
      <c r="DD870" s="519">
        <v>0</v>
      </c>
      <c r="DE870" s="519">
        <v>0</v>
      </c>
      <c r="DF870" s="519">
        <v>0</v>
      </c>
      <c r="DG870" s="519">
        <v>0</v>
      </c>
      <c r="DH870" s="519">
        <v>0</v>
      </c>
      <c r="DI870" s="519">
        <v>0</v>
      </c>
      <c r="DJ870" s="519">
        <v>0</v>
      </c>
      <c r="DK870" s="519">
        <v>0</v>
      </c>
      <c r="DL870" s="519">
        <v>0</v>
      </c>
      <c r="DM870" s="519">
        <v>0</v>
      </c>
      <c r="DN870" s="519">
        <v>0</v>
      </c>
      <c r="DO870" s="519">
        <v>0</v>
      </c>
      <c r="DP870" s="519">
        <v>0</v>
      </c>
      <c r="DQ870" s="519">
        <v>0</v>
      </c>
      <c r="DR870" s="519">
        <v>0</v>
      </c>
      <c r="DS870" s="519">
        <v>0</v>
      </c>
      <c r="DT870" s="519">
        <v>0</v>
      </c>
      <c r="DU870" s="519">
        <v>0</v>
      </c>
      <c r="DV870" s="519">
        <v>0</v>
      </c>
      <c r="DW870" s="519">
        <v>0</v>
      </c>
      <c r="DX870" s="519">
        <v>0</v>
      </c>
      <c r="DZ870" s="337" t="s">
        <v>631</v>
      </c>
      <c r="EA870" s="519" t="s">
        <v>1058</v>
      </c>
      <c r="EB870" s="519" t="s">
        <v>1059</v>
      </c>
      <c r="EC870" s="519">
        <v>20</v>
      </c>
      <c r="ED870" s="183" t="str">
        <f t="shared" si="44"/>
        <v>SDN100120</v>
      </c>
      <c r="EE870" s="519">
        <v>1028.2</v>
      </c>
      <c r="EF870" s="519">
        <v>10000</v>
      </c>
      <c r="EG870" s="519">
        <v>10000</v>
      </c>
      <c r="EH870" s="519">
        <v>10000</v>
      </c>
      <c r="EI870" s="519">
        <v>10000</v>
      </c>
      <c r="EJ870" s="519">
        <v>10000</v>
      </c>
      <c r="EK870" s="519">
        <v>10000</v>
      </c>
      <c r="EL870" s="519">
        <v>10000</v>
      </c>
      <c r="EM870" s="519">
        <v>10000</v>
      </c>
      <c r="EN870" s="519">
        <v>10000</v>
      </c>
      <c r="EO870" s="519">
        <v>10000</v>
      </c>
      <c r="EP870" s="519">
        <v>10000</v>
      </c>
      <c r="EQ870" s="519">
        <v>10000</v>
      </c>
      <c r="ER870" s="519">
        <v>10000</v>
      </c>
      <c r="ES870" s="519">
        <v>10000</v>
      </c>
      <c r="ET870" s="519">
        <v>10000</v>
      </c>
      <c r="EU870" s="519">
        <v>10000</v>
      </c>
      <c r="EV870" s="519">
        <v>10000</v>
      </c>
      <c r="EW870" s="519">
        <v>10000</v>
      </c>
      <c r="EX870" s="519">
        <v>10000</v>
      </c>
      <c r="EY870" s="519">
        <v>10000</v>
      </c>
      <c r="EZ870" s="519">
        <v>10000</v>
      </c>
      <c r="FA870" s="519">
        <v>10000</v>
      </c>
      <c r="FB870" s="519">
        <v>10000</v>
      </c>
      <c r="FC870" s="519">
        <v>10000</v>
      </c>
      <c r="FD870" s="519">
        <v>0</v>
      </c>
      <c r="FE870" s="519">
        <v>0</v>
      </c>
      <c r="FF870" s="519">
        <v>0</v>
      </c>
      <c r="FG870" s="519">
        <v>0</v>
      </c>
      <c r="FH870" s="519">
        <v>0</v>
      </c>
      <c r="FI870" s="519">
        <v>0</v>
      </c>
      <c r="FJ870" s="519">
        <v>0</v>
      </c>
      <c r="FK870" s="519">
        <v>0</v>
      </c>
      <c r="FL870" s="519">
        <v>0</v>
      </c>
      <c r="FM870" s="519">
        <v>0</v>
      </c>
      <c r="FN870" s="519">
        <v>0</v>
      </c>
      <c r="FO870" s="519">
        <v>0</v>
      </c>
      <c r="FP870" s="519">
        <v>0</v>
      </c>
      <c r="FQ870" s="519">
        <v>0</v>
      </c>
      <c r="FR870" s="519">
        <v>0</v>
      </c>
      <c r="FS870" s="519">
        <v>0</v>
      </c>
      <c r="FT870" s="519">
        <v>0</v>
      </c>
      <c r="FU870" s="519">
        <v>0</v>
      </c>
      <c r="FV870" s="519">
        <v>0</v>
      </c>
      <c r="FW870" s="519">
        <v>0</v>
      </c>
      <c r="FX870" s="519">
        <v>0</v>
      </c>
      <c r="FY870" s="519">
        <v>0</v>
      </c>
      <c r="FZ870" s="519">
        <v>0</v>
      </c>
      <c r="GA870" s="519">
        <v>0</v>
      </c>
      <c r="GB870" s="519">
        <v>0</v>
      </c>
      <c r="GC870" s="519">
        <v>0</v>
      </c>
      <c r="GD870" s="519">
        <v>0</v>
      </c>
      <c r="GE870" s="519">
        <v>0</v>
      </c>
      <c r="GF870" s="519">
        <v>0</v>
      </c>
      <c r="GG870" s="519">
        <v>0</v>
      </c>
      <c r="GH870" s="519">
        <v>0</v>
      </c>
      <c r="GI870" s="519">
        <v>0</v>
      </c>
      <c r="GJ870" s="519">
        <v>0</v>
      </c>
      <c r="GK870" s="519">
        <v>0</v>
      </c>
      <c r="GL870" s="519">
        <v>0</v>
      </c>
      <c r="GM870" s="519">
        <v>0</v>
      </c>
      <c r="GN870" s="519">
        <v>0</v>
      </c>
      <c r="GO870" s="519">
        <v>0</v>
      </c>
      <c r="GP870" s="519">
        <v>0</v>
      </c>
      <c r="GQ870" s="519">
        <v>0</v>
      </c>
      <c r="GR870" s="519">
        <v>0</v>
      </c>
      <c r="GS870" s="519">
        <v>0</v>
      </c>
      <c r="GT870" s="519">
        <v>0</v>
      </c>
      <c r="GU870" s="519">
        <v>0</v>
      </c>
      <c r="GV870" s="519">
        <v>0</v>
      </c>
      <c r="GW870" s="519">
        <v>0</v>
      </c>
      <c r="GX870" s="519">
        <v>0</v>
      </c>
      <c r="GY870" s="519">
        <v>0</v>
      </c>
      <c r="GZ870" s="519">
        <v>0</v>
      </c>
      <c r="HA870" s="519">
        <v>0</v>
      </c>
      <c r="HB870" s="519">
        <v>0</v>
      </c>
      <c r="HC870" s="519">
        <v>0</v>
      </c>
      <c r="HD870" s="519">
        <v>0</v>
      </c>
      <c r="HE870" s="519">
        <v>0</v>
      </c>
      <c r="HF870" s="519">
        <v>0</v>
      </c>
      <c r="HG870" s="519">
        <v>0</v>
      </c>
      <c r="HH870" s="519">
        <v>0</v>
      </c>
      <c r="HI870" s="519">
        <v>0</v>
      </c>
      <c r="HJ870" s="519">
        <v>0</v>
      </c>
      <c r="HK870" s="519">
        <v>0</v>
      </c>
      <c r="HL870" s="519">
        <v>0</v>
      </c>
      <c r="HM870" s="519">
        <v>0</v>
      </c>
      <c r="HN870" s="519">
        <v>0</v>
      </c>
      <c r="HO870" s="519">
        <v>0</v>
      </c>
      <c r="HP870" s="519">
        <v>0</v>
      </c>
      <c r="HQ870" s="519">
        <v>0</v>
      </c>
      <c r="HR870" s="519">
        <v>0</v>
      </c>
      <c r="HS870" s="519">
        <v>0</v>
      </c>
      <c r="HT870" s="519">
        <v>0</v>
      </c>
      <c r="HU870" s="519">
        <v>0</v>
      </c>
      <c r="HV870" s="519">
        <v>0</v>
      </c>
      <c r="HW870" s="519">
        <v>0</v>
      </c>
      <c r="HX870" s="519">
        <v>0</v>
      </c>
      <c r="HY870" s="519">
        <v>0</v>
      </c>
      <c r="HZ870" s="519">
        <v>0</v>
      </c>
      <c r="IA870" s="519">
        <v>0</v>
      </c>
      <c r="IB870" s="519">
        <v>0</v>
      </c>
      <c r="IC870" s="519">
        <v>0</v>
      </c>
      <c r="ID870" s="519">
        <v>0</v>
      </c>
      <c r="IE870" s="519">
        <v>0</v>
      </c>
      <c r="IF870" s="519">
        <v>0</v>
      </c>
      <c r="IG870" s="519">
        <v>0</v>
      </c>
      <c r="IH870" s="519">
        <v>0</v>
      </c>
      <c r="II870" s="519">
        <v>0</v>
      </c>
      <c r="IJ870" s="519">
        <v>0</v>
      </c>
      <c r="IK870" s="519">
        <v>0</v>
      </c>
    </row>
    <row r="871" spans="2:245" hidden="1">
      <c r="B871" s="519" t="s">
        <v>1058</v>
      </c>
      <c r="C871" s="519"/>
      <c r="D871" s="519"/>
      <c r="E871" s="519"/>
      <c r="F871" s="519">
        <v>2</v>
      </c>
      <c r="G871" s="519"/>
      <c r="H871" s="519">
        <v>25</v>
      </c>
      <c r="I871" s="519">
        <v>9</v>
      </c>
      <c r="J871" s="519" t="str">
        <f t="shared" si="42"/>
        <v>SDN10022509</v>
      </c>
      <c r="K871" s="519">
        <v>776</v>
      </c>
      <c r="M871" s="337" t="s">
        <v>631</v>
      </c>
      <c r="N871" s="519" t="s">
        <v>1058</v>
      </c>
      <c r="O871" s="519" t="s">
        <v>1059</v>
      </c>
      <c r="P871" s="519">
        <v>21</v>
      </c>
      <c r="Q871" s="521" t="str">
        <f t="shared" si="43"/>
        <v>SDN100121</v>
      </c>
      <c r="R871" s="519">
        <v>1028.2</v>
      </c>
      <c r="S871" s="519">
        <v>2056.4</v>
      </c>
      <c r="T871" s="519">
        <v>3084.6</v>
      </c>
      <c r="U871" s="519">
        <v>4112.8</v>
      </c>
      <c r="V871" s="519">
        <v>5141</v>
      </c>
      <c r="W871" s="519">
        <v>5963.6</v>
      </c>
      <c r="X871" s="519">
        <v>6786.1</v>
      </c>
      <c r="Y871" s="519">
        <v>7608.7</v>
      </c>
      <c r="Z871" s="519">
        <v>8431.2000000000007</v>
      </c>
      <c r="AA871" s="519">
        <v>9253.7999999999993</v>
      </c>
      <c r="AB871" s="519">
        <v>9253.7999999999993</v>
      </c>
      <c r="AC871" s="519">
        <v>9253.7999999999993</v>
      </c>
      <c r="AD871" s="519">
        <v>9253.7999999999993</v>
      </c>
      <c r="AE871" s="519">
        <v>9253.7999999999993</v>
      </c>
      <c r="AF871" s="519">
        <v>9253.7999999999993</v>
      </c>
      <c r="AG871" s="519">
        <v>9253.7999999999993</v>
      </c>
      <c r="AH871" s="519">
        <v>9253.7999999999993</v>
      </c>
      <c r="AI871" s="519">
        <v>9253.7999999999993</v>
      </c>
      <c r="AJ871" s="519">
        <v>9253.7999999999993</v>
      </c>
      <c r="AK871" s="519">
        <v>9253.7999999999993</v>
      </c>
      <c r="AL871" s="519">
        <v>9253.7999999999993</v>
      </c>
      <c r="AM871" s="519">
        <v>9253.7999999999993</v>
      </c>
      <c r="AN871" s="519">
        <v>9253.7999999999993</v>
      </c>
      <c r="AO871" s="519">
        <v>9253.7999999999993</v>
      </c>
      <c r="AP871" s="519">
        <v>9253.7999999999993</v>
      </c>
      <c r="AQ871" s="519">
        <v>0</v>
      </c>
      <c r="AR871" s="519">
        <v>0</v>
      </c>
      <c r="AS871" s="519">
        <v>0</v>
      </c>
      <c r="AT871" s="519">
        <v>0</v>
      </c>
      <c r="AU871" s="519">
        <v>0</v>
      </c>
      <c r="AV871" s="519">
        <v>0</v>
      </c>
      <c r="AW871" s="519">
        <v>0</v>
      </c>
      <c r="AX871" s="519">
        <v>0</v>
      </c>
      <c r="AY871" s="519">
        <v>0</v>
      </c>
      <c r="AZ871" s="519">
        <v>0</v>
      </c>
      <c r="BA871" s="519">
        <v>0</v>
      </c>
      <c r="BB871" s="519">
        <v>0</v>
      </c>
      <c r="BC871" s="519">
        <v>0</v>
      </c>
      <c r="BD871" s="519">
        <v>0</v>
      </c>
      <c r="BE871" s="519">
        <v>0</v>
      </c>
      <c r="BF871" s="519">
        <v>0</v>
      </c>
      <c r="BG871" s="519">
        <v>0</v>
      </c>
      <c r="BH871" s="519">
        <v>0</v>
      </c>
      <c r="BI871" s="519">
        <v>0</v>
      </c>
      <c r="BJ871" s="519">
        <v>0</v>
      </c>
      <c r="BK871" s="519">
        <v>0</v>
      </c>
      <c r="BL871" s="519">
        <v>0</v>
      </c>
      <c r="BM871" s="519">
        <v>0</v>
      </c>
      <c r="BN871" s="519">
        <v>0</v>
      </c>
      <c r="BO871" s="519">
        <v>0</v>
      </c>
      <c r="BP871" s="519">
        <v>0</v>
      </c>
      <c r="BQ871" s="519">
        <v>0</v>
      </c>
      <c r="BR871" s="519">
        <v>0</v>
      </c>
      <c r="BS871" s="519">
        <v>0</v>
      </c>
      <c r="BT871" s="519">
        <v>0</v>
      </c>
      <c r="BU871" s="519">
        <v>0</v>
      </c>
      <c r="BV871" s="519">
        <v>0</v>
      </c>
      <c r="BW871" s="519">
        <v>0</v>
      </c>
      <c r="BX871" s="519">
        <v>0</v>
      </c>
      <c r="BY871" s="519">
        <v>0</v>
      </c>
      <c r="BZ871" s="519">
        <v>0</v>
      </c>
      <c r="CA871" s="519">
        <v>0</v>
      </c>
      <c r="CB871" s="519">
        <v>0</v>
      </c>
      <c r="CC871" s="519">
        <v>0</v>
      </c>
      <c r="CD871" s="519">
        <v>0</v>
      </c>
      <c r="CE871" s="519">
        <v>0</v>
      </c>
      <c r="CF871" s="519">
        <v>0</v>
      </c>
      <c r="CG871" s="519">
        <v>0</v>
      </c>
      <c r="CH871" s="519">
        <v>0</v>
      </c>
      <c r="CI871" s="519">
        <v>0</v>
      </c>
      <c r="CJ871" s="519">
        <v>0</v>
      </c>
      <c r="CK871" s="519">
        <v>0</v>
      </c>
      <c r="CL871" s="519">
        <v>0</v>
      </c>
      <c r="CM871" s="519">
        <v>0</v>
      </c>
      <c r="CN871" s="519">
        <v>0</v>
      </c>
      <c r="CO871" s="519">
        <v>0</v>
      </c>
      <c r="CP871" s="519">
        <v>0</v>
      </c>
      <c r="CQ871" s="519">
        <v>0</v>
      </c>
      <c r="CR871" s="519">
        <v>0</v>
      </c>
      <c r="CS871" s="519">
        <v>0</v>
      </c>
      <c r="CT871" s="519">
        <v>0</v>
      </c>
      <c r="CU871" s="519">
        <v>0</v>
      </c>
      <c r="CV871" s="519">
        <v>0</v>
      </c>
      <c r="CW871" s="519">
        <v>0</v>
      </c>
      <c r="CX871" s="519">
        <v>0</v>
      </c>
      <c r="CY871" s="519">
        <v>0</v>
      </c>
      <c r="CZ871" s="519">
        <v>0</v>
      </c>
      <c r="DA871" s="519">
        <v>0</v>
      </c>
      <c r="DB871" s="519">
        <v>0</v>
      </c>
      <c r="DC871" s="519">
        <v>0</v>
      </c>
      <c r="DD871" s="519">
        <v>0</v>
      </c>
      <c r="DE871" s="519">
        <v>0</v>
      </c>
      <c r="DF871" s="519">
        <v>0</v>
      </c>
      <c r="DG871" s="519">
        <v>0</v>
      </c>
      <c r="DH871" s="519">
        <v>0</v>
      </c>
      <c r="DI871" s="519">
        <v>0</v>
      </c>
      <c r="DJ871" s="519">
        <v>0</v>
      </c>
      <c r="DK871" s="519">
        <v>0</v>
      </c>
      <c r="DL871" s="519">
        <v>0</v>
      </c>
      <c r="DM871" s="519">
        <v>0</v>
      </c>
      <c r="DN871" s="519">
        <v>0</v>
      </c>
      <c r="DO871" s="519">
        <v>0</v>
      </c>
      <c r="DP871" s="519">
        <v>0</v>
      </c>
      <c r="DQ871" s="519">
        <v>0</v>
      </c>
      <c r="DR871" s="519">
        <v>0</v>
      </c>
      <c r="DS871" s="519">
        <v>0</v>
      </c>
      <c r="DT871" s="519">
        <v>0</v>
      </c>
      <c r="DU871" s="519">
        <v>0</v>
      </c>
      <c r="DV871" s="519">
        <v>0</v>
      </c>
      <c r="DW871" s="519">
        <v>0</v>
      </c>
      <c r="DX871" s="519">
        <v>0</v>
      </c>
      <c r="DZ871" s="337" t="s">
        <v>631</v>
      </c>
      <c r="EA871" s="519" t="s">
        <v>1058</v>
      </c>
      <c r="EB871" s="519" t="s">
        <v>1059</v>
      </c>
      <c r="EC871" s="519">
        <v>21</v>
      </c>
      <c r="ED871" s="183" t="str">
        <f t="shared" si="44"/>
        <v>SDN100121</v>
      </c>
      <c r="EE871" s="519">
        <v>1028.2</v>
      </c>
      <c r="EF871" s="519">
        <v>10000</v>
      </c>
      <c r="EG871" s="519">
        <v>10000</v>
      </c>
      <c r="EH871" s="519">
        <v>10000</v>
      </c>
      <c r="EI871" s="519">
        <v>10000</v>
      </c>
      <c r="EJ871" s="519">
        <v>10000</v>
      </c>
      <c r="EK871" s="519">
        <v>10000</v>
      </c>
      <c r="EL871" s="519">
        <v>10000</v>
      </c>
      <c r="EM871" s="519">
        <v>10000</v>
      </c>
      <c r="EN871" s="519">
        <v>10000</v>
      </c>
      <c r="EO871" s="519">
        <v>10000</v>
      </c>
      <c r="EP871" s="519">
        <v>10000</v>
      </c>
      <c r="EQ871" s="519">
        <v>10000</v>
      </c>
      <c r="ER871" s="519">
        <v>10000</v>
      </c>
      <c r="ES871" s="519">
        <v>10000</v>
      </c>
      <c r="ET871" s="519">
        <v>10000</v>
      </c>
      <c r="EU871" s="519">
        <v>10000</v>
      </c>
      <c r="EV871" s="519">
        <v>10000</v>
      </c>
      <c r="EW871" s="519">
        <v>10000</v>
      </c>
      <c r="EX871" s="519">
        <v>10000</v>
      </c>
      <c r="EY871" s="519">
        <v>10000</v>
      </c>
      <c r="EZ871" s="519">
        <v>10000</v>
      </c>
      <c r="FA871" s="519">
        <v>10000</v>
      </c>
      <c r="FB871" s="519">
        <v>10000</v>
      </c>
      <c r="FC871" s="519">
        <v>10000</v>
      </c>
      <c r="FD871" s="519">
        <v>0</v>
      </c>
      <c r="FE871" s="519">
        <v>0</v>
      </c>
      <c r="FF871" s="519">
        <v>0</v>
      </c>
      <c r="FG871" s="519">
        <v>0</v>
      </c>
      <c r="FH871" s="519">
        <v>0</v>
      </c>
      <c r="FI871" s="519">
        <v>0</v>
      </c>
      <c r="FJ871" s="519">
        <v>0</v>
      </c>
      <c r="FK871" s="519">
        <v>0</v>
      </c>
      <c r="FL871" s="519">
        <v>0</v>
      </c>
      <c r="FM871" s="519">
        <v>0</v>
      </c>
      <c r="FN871" s="519">
        <v>0</v>
      </c>
      <c r="FO871" s="519">
        <v>0</v>
      </c>
      <c r="FP871" s="519">
        <v>0</v>
      </c>
      <c r="FQ871" s="519">
        <v>0</v>
      </c>
      <c r="FR871" s="519">
        <v>0</v>
      </c>
      <c r="FS871" s="519">
        <v>0</v>
      </c>
      <c r="FT871" s="519">
        <v>0</v>
      </c>
      <c r="FU871" s="519">
        <v>0</v>
      </c>
      <c r="FV871" s="519">
        <v>0</v>
      </c>
      <c r="FW871" s="519">
        <v>0</v>
      </c>
      <c r="FX871" s="519">
        <v>0</v>
      </c>
      <c r="FY871" s="519">
        <v>0</v>
      </c>
      <c r="FZ871" s="519">
        <v>0</v>
      </c>
      <c r="GA871" s="519">
        <v>0</v>
      </c>
      <c r="GB871" s="519">
        <v>0</v>
      </c>
      <c r="GC871" s="519">
        <v>0</v>
      </c>
      <c r="GD871" s="519">
        <v>0</v>
      </c>
      <c r="GE871" s="519">
        <v>0</v>
      </c>
      <c r="GF871" s="519">
        <v>0</v>
      </c>
      <c r="GG871" s="519">
        <v>0</v>
      </c>
      <c r="GH871" s="519">
        <v>0</v>
      </c>
      <c r="GI871" s="519">
        <v>0</v>
      </c>
      <c r="GJ871" s="519">
        <v>0</v>
      </c>
      <c r="GK871" s="519">
        <v>0</v>
      </c>
      <c r="GL871" s="519">
        <v>0</v>
      </c>
      <c r="GM871" s="519">
        <v>0</v>
      </c>
      <c r="GN871" s="519">
        <v>0</v>
      </c>
      <c r="GO871" s="519">
        <v>0</v>
      </c>
      <c r="GP871" s="519">
        <v>0</v>
      </c>
      <c r="GQ871" s="519">
        <v>0</v>
      </c>
      <c r="GR871" s="519">
        <v>0</v>
      </c>
      <c r="GS871" s="519">
        <v>0</v>
      </c>
      <c r="GT871" s="519">
        <v>0</v>
      </c>
      <c r="GU871" s="519">
        <v>0</v>
      </c>
      <c r="GV871" s="519">
        <v>0</v>
      </c>
      <c r="GW871" s="519">
        <v>0</v>
      </c>
      <c r="GX871" s="519">
        <v>0</v>
      </c>
      <c r="GY871" s="519">
        <v>0</v>
      </c>
      <c r="GZ871" s="519">
        <v>0</v>
      </c>
      <c r="HA871" s="519">
        <v>0</v>
      </c>
      <c r="HB871" s="519">
        <v>0</v>
      </c>
      <c r="HC871" s="519">
        <v>0</v>
      </c>
      <c r="HD871" s="519">
        <v>0</v>
      </c>
      <c r="HE871" s="519">
        <v>0</v>
      </c>
      <c r="HF871" s="519">
        <v>0</v>
      </c>
      <c r="HG871" s="519">
        <v>0</v>
      </c>
      <c r="HH871" s="519">
        <v>0</v>
      </c>
      <c r="HI871" s="519">
        <v>0</v>
      </c>
      <c r="HJ871" s="519">
        <v>0</v>
      </c>
      <c r="HK871" s="519">
        <v>0</v>
      </c>
      <c r="HL871" s="519">
        <v>0</v>
      </c>
      <c r="HM871" s="519">
        <v>0</v>
      </c>
      <c r="HN871" s="519">
        <v>0</v>
      </c>
      <c r="HO871" s="519">
        <v>0</v>
      </c>
      <c r="HP871" s="519">
        <v>0</v>
      </c>
      <c r="HQ871" s="519">
        <v>0</v>
      </c>
      <c r="HR871" s="519">
        <v>0</v>
      </c>
      <c r="HS871" s="519">
        <v>0</v>
      </c>
      <c r="HT871" s="519">
        <v>0</v>
      </c>
      <c r="HU871" s="519">
        <v>0</v>
      </c>
      <c r="HV871" s="519">
        <v>0</v>
      </c>
      <c r="HW871" s="519">
        <v>0</v>
      </c>
      <c r="HX871" s="519">
        <v>0</v>
      </c>
      <c r="HY871" s="519">
        <v>0</v>
      </c>
      <c r="HZ871" s="519">
        <v>0</v>
      </c>
      <c r="IA871" s="519">
        <v>0</v>
      </c>
      <c r="IB871" s="519">
        <v>0</v>
      </c>
      <c r="IC871" s="519">
        <v>0</v>
      </c>
      <c r="ID871" s="519">
        <v>0</v>
      </c>
      <c r="IE871" s="519">
        <v>0</v>
      </c>
      <c r="IF871" s="519">
        <v>0</v>
      </c>
      <c r="IG871" s="519">
        <v>0</v>
      </c>
      <c r="IH871" s="519">
        <v>0</v>
      </c>
      <c r="II871" s="519">
        <v>0</v>
      </c>
      <c r="IJ871" s="519">
        <v>0</v>
      </c>
      <c r="IK871" s="519">
        <v>0</v>
      </c>
    </row>
    <row r="872" spans="2:245" hidden="1">
      <c r="B872" s="519" t="s">
        <v>1058</v>
      </c>
      <c r="C872" s="519"/>
      <c r="D872" s="519"/>
      <c r="E872" s="519"/>
      <c r="F872" s="519">
        <v>2</v>
      </c>
      <c r="G872" s="519"/>
      <c r="H872" s="519">
        <v>25</v>
      </c>
      <c r="I872" s="519">
        <v>10</v>
      </c>
      <c r="J872" s="519" t="str">
        <f t="shared" si="42"/>
        <v>SDN10022510</v>
      </c>
      <c r="K872" s="519">
        <v>776</v>
      </c>
      <c r="M872" s="337" t="s">
        <v>631</v>
      </c>
      <c r="N872" s="519" t="s">
        <v>1058</v>
      </c>
      <c r="O872" s="519" t="s">
        <v>1059</v>
      </c>
      <c r="P872" s="519">
        <v>22</v>
      </c>
      <c r="Q872" s="521" t="str">
        <f t="shared" si="43"/>
        <v>SDN100122</v>
      </c>
      <c r="R872" s="519">
        <v>1028.2</v>
      </c>
      <c r="S872" s="519">
        <v>2056.4</v>
      </c>
      <c r="T872" s="519">
        <v>3084.6</v>
      </c>
      <c r="U872" s="519">
        <v>4112.8</v>
      </c>
      <c r="V872" s="519">
        <v>5141</v>
      </c>
      <c r="W872" s="519">
        <v>5963.6</v>
      </c>
      <c r="X872" s="519">
        <v>6786.1</v>
      </c>
      <c r="Y872" s="519">
        <v>7608.7</v>
      </c>
      <c r="Z872" s="519">
        <v>8431.2000000000007</v>
      </c>
      <c r="AA872" s="519">
        <v>9253.7999999999993</v>
      </c>
      <c r="AB872" s="519">
        <v>9253.7999999999993</v>
      </c>
      <c r="AC872" s="519">
        <v>9253.7999999999993</v>
      </c>
      <c r="AD872" s="519">
        <v>9253.7999999999993</v>
      </c>
      <c r="AE872" s="519">
        <v>9253.7999999999993</v>
      </c>
      <c r="AF872" s="519">
        <v>9253.7999999999993</v>
      </c>
      <c r="AG872" s="519">
        <v>9253.7999999999993</v>
      </c>
      <c r="AH872" s="519">
        <v>9253.7999999999993</v>
      </c>
      <c r="AI872" s="519">
        <v>9253.7999999999993</v>
      </c>
      <c r="AJ872" s="519">
        <v>9253.7999999999993</v>
      </c>
      <c r="AK872" s="519">
        <v>9253.7999999999993</v>
      </c>
      <c r="AL872" s="519">
        <v>9253.7999999999993</v>
      </c>
      <c r="AM872" s="519">
        <v>9253.7999999999993</v>
      </c>
      <c r="AN872" s="519">
        <v>9253.7999999999993</v>
      </c>
      <c r="AO872" s="519">
        <v>9253.7999999999993</v>
      </c>
      <c r="AP872" s="519">
        <v>9253.7999999999993</v>
      </c>
      <c r="AQ872" s="519">
        <v>0</v>
      </c>
      <c r="AR872" s="519">
        <v>0</v>
      </c>
      <c r="AS872" s="519">
        <v>0</v>
      </c>
      <c r="AT872" s="519">
        <v>0</v>
      </c>
      <c r="AU872" s="519">
        <v>0</v>
      </c>
      <c r="AV872" s="519">
        <v>0</v>
      </c>
      <c r="AW872" s="519">
        <v>0</v>
      </c>
      <c r="AX872" s="519">
        <v>0</v>
      </c>
      <c r="AY872" s="519">
        <v>0</v>
      </c>
      <c r="AZ872" s="519">
        <v>0</v>
      </c>
      <c r="BA872" s="519">
        <v>0</v>
      </c>
      <c r="BB872" s="519">
        <v>0</v>
      </c>
      <c r="BC872" s="519">
        <v>0</v>
      </c>
      <c r="BD872" s="519">
        <v>0</v>
      </c>
      <c r="BE872" s="519">
        <v>0</v>
      </c>
      <c r="BF872" s="519">
        <v>0</v>
      </c>
      <c r="BG872" s="519">
        <v>0</v>
      </c>
      <c r="BH872" s="519">
        <v>0</v>
      </c>
      <c r="BI872" s="519">
        <v>0</v>
      </c>
      <c r="BJ872" s="519">
        <v>0</v>
      </c>
      <c r="BK872" s="519">
        <v>0</v>
      </c>
      <c r="BL872" s="519">
        <v>0</v>
      </c>
      <c r="BM872" s="519">
        <v>0</v>
      </c>
      <c r="BN872" s="519">
        <v>0</v>
      </c>
      <c r="BO872" s="519">
        <v>0</v>
      </c>
      <c r="BP872" s="519">
        <v>0</v>
      </c>
      <c r="BQ872" s="519">
        <v>0</v>
      </c>
      <c r="BR872" s="519">
        <v>0</v>
      </c>
      <c r="BS872" s="519">
        <v>0</v>
      </c>
      <c r="BT872" s="519">
        <v>0</v>
      </c>
      <c r="BU872" s="519">
        <v>0</v>
      </c>
      <c r="BV872" s="519">
        <v>0</v>
      </c>
      <c r="BW872" s="519">
        <v>0</v>
      </c>
      <c r="BX872" s="519">
        <v>0</v>
      </c>
      <c r="BY872" s="519">
        <v>0</v>
      </c>
      <c r="BZ872" s="519">
        <v>0</v>
      </c>
      <c r="CA872" s="519">
        <v>0</v>
      </c>
      <c r="CB872" s="519">
        <v>0</v>
      </c>
      <c r="CC872" s="519">
        <v>0</v>
      </c>
      <c r="CD872" s="519">
        <v>0</v>
      </c>
      <c r="CE872" s="519">
        <v>0</v>
      </c>
      <c r="CF872" s="519">
        <v>0</v>
      </c>
      <c r="CG872" s="519">
        <v>0</v>
      </c>
      <c r="CH872" s="519">
        <v>0</v>
      </c>
      <c r="CI872" s="519">
        <v>0</v>
      </c>
      <c r="CJ872" s="519">
        <v>0</v>
      </c>
      <c r="CK872" s="519">
        <v>0</v>
      </c>
      <c r="CL872" s="519">
        <v>0</v>
      </c>
      <c r="CM872" s="519">
        <v>0</v>
      </c>
      <c r="CN872" s="519">
        <v>0</v>
      </c>
      <c r="CO872" s="519">
        <v>0</v>
      </c>
      <c r="CP872" s="519">
        <v>0</v>
      </c>
      <c r="CQ872" s="519">
        <v>0</v>
      </c>
      <c r="CR872" s="519">
        <v>0</v>
      </c>
      <c r="CS872" s="519">
        <v>0</v>
      </c>
      <c r="CT872" s="519">
        <v>0</v>
      </c>
      <c r="CU872" s="519">
        <v>0</v>
      </c>
      <c r="CV872" s="519">
        <v>0</v>
      </c>
      <c r="CW872" s="519">
        <v>0</v>
      </c>
      <c r="CX872" s="519">
        <v>0</v>
      </c>
      <c r="CY872" s="519">
        <v>0</v>
      </c>
      <c r="CZ872" s="519">
        <v>0</v>
      </c>
      <c r="DA872" s="519">
        <v>0</v>
      </c>
      <c r="DB872" s="519">
        <v>0</v>
      </c>
      <c r="DC872" s="519">
        <v>0</v>
      </c>
      <c r="DD872" s="519">
        <v>0</v>
      </c>
      <c r="DE872" s="519">
        <v>0</v>
      </c>
      <c r="DF872" s="519">
        <v>0</v>
      </c>
      <c r="DG872" s="519">
        <v>0</v>
      </c>
      <c r="DH872" s="519">
        <v>0</v>
      </c>
      <c r="DI872" s="519">
        <v>0</v>
      </c>
      <c r="DJ872" s="519">
        <v>0</v>
      </c>
      <c r="DK872" s="519">
        <v>0</v>
      </c>
      <c r="DL872" s="519">
        <v>0</v>
      </c>
      <c r="DM872" s="519">
        <v>0</v>
      </c>
      <c r="DN872" s="519">
        <v>0</v>
      </c>
      <c r="DO872" s="519">
        <v>0</v>
      </c>
      <c r="DP872" s="519">
        <v>0</v>
      </c>
      <c r="DQ872" s="519">
        <v>0</v>
      </c>
      <c r="DR872" s="519">
        <v>0</v>
      </c>
      <c r="DS872" s="519">
        <v>0</v>
      </c>
      <c r="DT872" s="519">
        <v>0</v>
      </c>
      <c r="DU872" s="519">
        <v>0</v>
      </c>
      <c r="DV872" s="519">
        <v>0</v>
      </c>
      <c r="DW872" s="519">
        <v>0</v>
      </c>
      <c r="DX872" s="519">
        <v>0</v>
      </c>
      <c r="DZ872" s="337" t="s">
        <v>631</v>
      </c>
      <c r="EA872" s="519" t="s">
        <v>1058</v>
      </c>
      <c r="EB872" s="519" t="s">
        <v>1059</v>
      </c>
      <c r="EC872" s="519">
        <v>22</v>
      </c>
      <c r="ED872" s="183" t="str">
        <f t="shared" si="44"/>
        <v>SDN100122</v>
      </c>
      <c r="EE872" s="519">
        <v>1028.2</v>
      </c>
      <c r="EF872" s="519">
        <v>10000</v>
      </c>
      <c r="EG872" s="519">
        <v>10000</v>
      </c>
      <c r="EH872" s="519">
        <v>10000</v>
      </c>
      <c r="EI872" s="519">
        <v>10000</v>
      </c>
      <c r="EJ872" s="519">
        <v>10000</v>
      </c>
      <c r="EK872" s="519">
        <v>10000</v>
      </c>
      <c r="EL872" s="519">
        <v>10000</v>
      </c>
      <c r="EM872" s="519">
        <v>10000</v>
      </c>
      <c r="EN872" s="519">
        <v>10000</v>
      </c>
      <c r="EO872" s="519">
        <v>10000</v>
      </c>
      <c r="EP872" s="519">
        <v>10000</v>
      </c>
      <c r="EQ872" s="519">
        <v>10000</v>
      </c>
      <c r="ER872" s="519">
        <v>10000</v>
      </c>
      <c r="ES872" s="519">
        <v>10000</v>
      </c>
      <c r="ET872" s="519">
        <v>10000</v>
      </c>
      <c r="EU872" s="519">
        <v>10000</v>
      </c>
      <c r="EV872" s="519">
        <v>10000</v>
      </c>
      <c r="EW872" s="519">
        <v>10000</v>
      </c>
      <c r="EX872" s="519">
        <v>10000</v>
      </c>
      <c r="EY872" s="519">
        <v>10000</v>
      </c>
      <c r="EZ872" s="519">
        <v>10000</v>
      </c>
      <c r="FA872" s="519">
        <v>10000</v>
      </c>
      <c r="FB872" s="519">
        <v>10000</v>
      </c>
      <c r="FC872" s="519">
        <v>10000</v>
      </c>
      <c r="FD872" s="519">
        <v>0</v>
      </c>
      <c r="FE872" s="519">
        <v>0</v>
      </c>
      <c r="FF872" s="519">
        <v>0</v>
      </c>
      <c r="FG872" s="519">
        <v>0</v>
      </c>
      <c r="FH872" s="519">
        <v>0</v>
      </c>
      <c r="FI872" s="519">
        <v>0</v>
      </c>
      <c r="FJ872" s="519">
        <v>0</v>
      </c>
      <c r="FK872" s="519">
        <v>0</v>
      </c>
      <c r="FL872" s="519">
        <v>0</v>
      </c>
      <c r="FM872" s="519">
        <v>0</v>
      </c>
      <c r="FN872" s="519">
        <v>0</v>
      </c>
      <c r="FO872" s="519">
        <v>0</v>
      </c>
      <c r="FP872" s="519">
        <v>0</v>
      </c>
      <c r="FQ872" s="519">
        <v>0</v>
      </c>
      <c r="FR872" s="519">
        <v>0</v>
      </c>
      <c r="FS872" s="519">
        <v>0</v>
      </c>
      <c r="FT872" s="519">
        <v>0</v>
      </c>
      <c r="FU872" s="519">
        <v>0</v>
      </c>
      <c r="FV872" s="519">
        <v>0</v>
      </c>
      <c r="FW872" s="519">
        <v>0</v>
      </c>
      <c r="FX872" s="519">
        <v>0</v>
      </c>
      <c r="FY872" s="519">
        <v>0</v>
      </c>
      <c r="FZ872" s="519">
        <v>0</v>
      </c>
      <c r="GA872" s="519">
        <v>0</v>
      </c>
      <c r="GB872" s="519">
        <v>0</v>
      </c>
      <c r="GC872" s="519">
        <v>0</v>
      </c>
      <c r="GD872" s="519">
        <v>0</v>
      </c>
      <c r="GE872" s="519">
        <v>0</v>
      </c>
      <c r="GF872" s="519">
        <v>0</v>
      </c>
      <c r="GG872" s="519">
        <v>0</v>
      </c>
      <c r="GH872" s="519">
        <v>0</v>
      </c>
      <c r="GI872" s="519">
        <v>0</v>
      </c>
      <c r="GJ872" s="519">
        <v>0</v>
      </c>
      <c r="GK872" s="519">
        <v>0</v>
      </c>
      <c r="GL872" s="519">
        <v>0</v>
      </c>
      <c r="GM872" s="519">
        <v>0</v>
      </c>
      <c r="GN872" s="519">
        <v>0</v>
      </c>
      <c r="GO872" s="519">
        <v>0</v>
      </c>
      <c r="GP872" s="519">
        <v>0</v>
      </c>
      <c r="GQ872" s="519">
        <v>0</v>
      </c>
      <c r="GR872" s="519">
        <v>0</v>
      </c>
      <c r="GS872" s="519">
        <v>0</v>
      </c>
      <c r="GT872" s="519">
        <v>0</v>
      </c>
      <c r="GU872" s="519">
        <v>0</v>
      </c>
      <c r="GV872" s="519">
        <v>0</v>
      </c>
      <c r="GW872" s="519">
        <v>0</v>
      </c>
      <c r="GX872" s="519">
        <v>0</v>
      </c>
      <c r="GY872" s="519">
        <v>0</v>
      </c>
      <c r="GZ872" s="519">
        <v>0</v>
      </c>
      <c r="HA872" s="519">
        <v>0</v>
      </c>
      <c r="HB872" s="519">
        <v>0</v>
      </c>
      <c r="HC872" s="519">
        <v>0</v>
      </c>
      <c r="HD872" s="519">
        <v>0</v>
      </c>
      <c r="HE872" s="519">
        <v>0</v>
      </c>
      <c r="HF872" s="519">
        <v>0</v>
      </c>
      <c r="HG872" s="519">
        <v>0</v>
      </c>
      <c r="HH872" s="519">
        <v>0</v>
      </c>
      <c r="HI872" s="519">
        <v>0</v>
      </c>
      <c r="HJ872" s="519">
        <v>0</v>
      </c>
      <c r="HK872" s="519">
        <v>0</v>
      </c>
      <c r="HL872" s="519">
        <v>0</v>
      </c>
      <c r="HM872" s="519">
        <v>0</v>
      </c>
      <c r="HN872" s="519">
        <v>0</v>
      </c>
      <c r="HO872" s="519">
        <v>0</v>
      </c>
      <c r="HP872" s="519">
        <v>0</v>
      </c>
      <c r="HQ872" s="519">
        <v>0</v>
      </c>
      <c r="HR872" s="519">
        <v>0</v>
      </c>
      <c r="HS872" s="519">
        <v>0</v>
      </c>
      <c r="HT872" s="519">
        <v>0</v>
      </c>
      <c r="HU872" s="519">
        <v>0</v>
      </c>
      <c r="HV872" s="519">
        <v>0</v>
      </c>
      <c r="HW872" s="519">
        <v>0</v>
      </c>
      <c r="HX872" s="519">
        <v>0</v>
      </c>
      <c r="HY872" s="519">
        <v>0</v>
      </c>
      <c r="HZ872" s="519">
        <v>0</v>
      </c>
      <c r="IA872" s="519">
        <v>0</v>
      </c>
      <c r="IB872" s="519">
        <v>0</v>
      </c>
      <c r="IC872" s="519">
        <v>0</v>
      </c>
      <c r="ID872" s="519">
        <v>0</v>
      </c>
      <c r="IE872" s="519">
        <v>0</v>
      </c>
      <c r="IF872" s="519">
        <v>0</v>
      </c>
      <c r="IG872" s="519">
        <v>0</v>
      </c>
      <c r="IH872" s="519">
        <v>0</v>
      </c>
      <c r="II872" s="519">
        <v>0</v>
      </c>
      <c r="IJ872" s="519">
        <v>0</v>
      </c>
      <c r="IK872" s="519">
        <v>0</v>
      </c>
    </row>
    <row r="873" spans="2:245" hidden="1">
      <c r="B873" s="519" t="s">
        <v>1058</v>
      </c>
      <c r="C873" s="519"/>
      <c r="D873" s="519"/>
      <c r="E873" s="519"/>
      <c r="F873" s="519">
        <v>2</v>
      </c>
      <c r="G873" s="519"/>
      <c r="H873" s="519">
        <v>26</v>
      </c>
      <c r="I873" s="519">
        <v>1</v>
      </c>
      <c r="J873" s="519" t="str">
        <f t="shared" si="42"/>
        <v>SDN10022601</v>
      </c>
      <c r="K873" s="519">
        <v>970</v>
      </c>
      <c r="M873" s="337" t="s">
        <v>631</v>
      </c>
      <c r="N873" s="519" t="s">
        <v>1058</v>
      </c>
      <c r="O873" s="519" t="s">
        <v>1059</v>
      </c>
      <c r="P873" s="519">
        <v>23</v>
      </c>
      <c r="Q873" s="521" t="str">
        <f t="shared" si="43"/>
        <v>SDN100123</v>
      </c>
      <c r="R873" s="519">
        <v>1028.2</v>
      </c>
      <c r="S873" s="519">
        <v>2056.4</v>
      </c>
      <c r="T873" s="519">
        <v>3084.6</v>
      </c>
      <c r="U873" s="519">
        <v>4112.8</v>
      </c>
      <c r="V873" s="519">
        <v>5141</v>
      </c>
      <c r="W873" s="519">
        <v>5963.6</v>
      </c>
      <c r="X873" s="519">
        <v>6786.1</v>
      </c>
      <c r="Y873" s="519">
        <v>7608.7</v>
      </c>
      <c r="Z873" s="519">
        <v>8431.2000000000007</v>
      </c>
      <c r="AA873" s="519">
        <v>9253.7999999999993</v>
      </c>
      <c r="AB873" s="519">
        <v>9253.7999999999993</v>
      </c>
      <c r="AC873" s="519">
        <v>9253.7999999999993</v>
      </c>
      <c r="AD873" s="519">
        <v>9253.7999999999993</v>
      </c>
      <c r="AE873" s="519">
        <v>9253.7999999999993</v>
      </c>
      <c r="AF873" s="519">
        <v>9253.7999999999993</v>
      </c>
      <c r="AG873" s="519">
        <v>9253.7999999999993</v>
      </c>
      <c r="AH873" s="519">
        <v>9253.7999999999993</v>
      </c>
      <c r="AI873" s="519">
        <v>9253.7999999999993</v>
      </c>
      <c r="AJ873" s="519">
        <v>9253.7999999999993</v>
      </c>
      <c r="AK873" s="519">
        <v>9253.7999999999993</v>
      </c>
      <c r="AL873" s="519">
        <v>9253.7999999999993</v>
      </c>
      <c r="AM873" s="519">
        <v>9253.7999999999993</v>
      </c>
      <c r="AN873" s="519">
        <v>9253.7999999999993</v>
      </c>
      <c r="AO873" s="519">
        <v>9253.7999999999993</v>
      </c>
      <c r="AP873" s="519">
        <v>9253.7999999999993</v>
      </c>
      <c r="AQ873" s="519">
        <v>0</v>
      </c>
      <c r="AR873" s="519">
        <v>0</v>
      </c>
      <c r="AS873" s="519">
        <v>0</v>
      </c>
      <c r="AT873" s="519">
        <v>0</v>
      </c>
      <c r="AU873" s="519">
        <v>0</v>
      </c>
      <c r="AV873" s="519">
        <v>0</v>
      </c>
      <c r="AW873" s="519">
        <v>0</v>
      </c>
      <c r="AX873" s="519">
        <v>0</v>
      </c>
      <c r="AY873" s="519">
        <v>0</v>
      </c>
      <c r="AZ873" s="519">
        <v>0</v>
      </c>
      <c r="BA873" s="519">
        <v>0</v>
      </c>
      <c r="BB873" s="519">
        <v>0</v>
      </c>
      <c r="BC873" s="519">
        <v>0</v>
      </c>
      <c r="BD873" s="519">
        <v>0</v>
      </c>
      <c r="BE873" s="519">
        <v>0</v>
      </c>
      <c r="BF873" s="519">
        <v>0</v>
      </c>
      <c r="BG873" s="519">
        <v>0</v>
      </c>
      <c r="BH873" s="519">
        <v>0</v>
      </c>
      <c r="BI873" s="519">
        <v>0</v>
      </c>
      <c r="BJ873" s="519">
        <v>0</v>
      </c>
      <c r="BK873" s="519">
        <v>0</v>
      </c>
      <c r="BL873" s="519">
        <v>0</v>
      </c>
      <c r="BM873" s="519">
        <v>0</v>
      </c>
      <c r="BN873" s="519">
        <v>0</v>
      </c>
      <c r="BO873" s="519">
        <v>0</v>
      </c>
      <c r="BP873" s="519">
        <v>0</v>
      </c>
      <c r="BQ873" s="519">
        <v>0</v>
      </c>
      <c r="BR873" s="519">
        <v>0</v>
      </c>
      <c r="BS873" s="519">
        <v>0</v>
      </c>
      <c r="BT873" s="519">
        <v>0</v>
      </c>
      <c r="BU873" s="519">
        <v>0</v>
      </c>
      <c r="BV873" s="519">
        <v>0</v>
      </c>
      <c r="BW873" s="519">
        <v>0</v>
      </c>
      <c r="BX873" s="519">
        <v>0</v>
      </c>
      <c r="BY873" s="519">
        <v>0</v>
      </c>
      <c r="BZ873" s="519">
        <v>0</v>
      </c>
      <c r="CA873" s="519">
        <v>0</v>
      </c>
      <c r="CB873" s="519">
        <v>0</v>
      </c>
      <c r="CC873" s="519">
        <v>0</v>
      </c>
      <c r="CD873" s="519">
        <v>0</v>
      </c>
      <c r="CE873" s="519">
        <v>0</v>
      </c>
      <c r="CF873" s="519">
        <v>0</v>
      </c>
      <c r="CG873" s="519">
        <v>0</v>
      </c>
      <c r="CH873" s="519">
        <v>0</v>
      </c>
      <c r="CI873" s="519">
        <v>0</v>
      </c>
      <c r="CJ873" s="519">
        <v>0</v>
      </c>
      <c r="CK873" s="519">
        <v>0</v>
      </c>
      <c r="CL873" s="519">
        <v>0</v>
      </c>
      <c r="CM873" s="519">
        <v>0</v>
      </c>
      <c r="CN873" s="519">
        <v>0</v>
      </c>
      <c r="CO873" s="519">
        <v>0</v>
      </c>
      <c r="CP873" s="519">
        <v>0</v>
      </c>
      <c r="CQ873" s="519">
        <v>0</v>
      </c>
      <c r="CR873" s="519">
        <v>0</v>
      </c>
      <c r="CS873" s="519">
        <v>0</v>
      </c>
      <c r="CT873" s="519">
        <v>0</v>
      </c>
      <c r="CU873" s="519">
        <v>0</v>
      </c>
      <c r="CV873" s="519">
        <v>0</v>
      </c>
      <c r="CW873" s="519">
        <v>0</v>
      </c>
      <c r="CX873" s="519">
        <v>0</v>
      </c>
      <c r="CY873" s="519">
        <v>0</v>
      </c>
      <c r="CZ873" s="519">
        <v>0</v>
      </c>
      <c r="DA873" s="519">
        <v>0</v>
      </c>
      <c r="DB873" s="519">
        <v>0</v>
      </c>
      <c r="DC873" s="519">
        <v>0</v>
      </c>
      <c r="DD873" s="519">
        <v>0</v>
      </c>
      <c r="DE873" s="519">
        <v>0</v>
      </c>
      <c r="DF873" s="519">
        <v>0</v>
      </c>
      <c r="DG873" s="519">
        <v>0</v>
      </c>
      <c r="DH873" s="519">
        <v>0</v>
      </c>
      <c r="DI873" s="519">
        <v>0</v>
      </c>
      <c r="DJ873" s="519">
        <v>0</v>
      </c>
      <c r="DK873" s="519">
        <v>0</v>
      </c>
      <c r="DL873" s="519">
        <v>0</v>
      </c>
      <c r="DM873" s="519">
        <v>0</v>
      </c>
      <c r="DN873" s="519">
        <v>0</v>
      </c>
      <c r="DO873" s="519">
        <v>0</v>
      </c>
      <c r="DP873" s="519">
        <v>0</v>
      </c>
      <c r="DQ873" s="519">
        <v>0</v>
      </c>
      <c r="DR873" s="519">
        <v>0</v>
      </c>
      <c r="DS873" s="519">
        <v>0</v>
      </c>
      <c r="DT873" s="519">
        <v>0</v>
      </c>
      <c r="DU873" s="519">
        <v>0</v>
      </c>
      <c r="DV873" s="519">
        <v>0</v>
      </c>
      <c r="DW873" s="519">
        <v>0</v>
      </c>
      <c r="DX873" s="519">
        <v>0</v>
      </c>
      <c r="DZ873" s="337" t="s">
        <v>631</v>
      </c>
      <c r="EA873" s="519" t="s">
        <v>1058</v>
      </c>
      <c r="EB873" s="519" t="s">
        <v>1059</v>
      </c>
      <c r="EC873" s="519">
        <v>23</v>
      </c>
      <c r="ED873" s="183" t="str">
        <f t="shared" si="44"/>
        <v>SDN100123</v>
      </c>
      <c r="EE873" s="519">
        <v>1028.2</v>
      </c>
      <c r="EF873" s="519">
        <v>10000</v>
      </c>
      <c r="EG873" s="519">
        <v>10000</v>
      </c>
      <c r="EH873" s="519">
        <v>10000</v>
      </c>
      <c r="EI873" s="519">
        <v>10000</v>
      </c>
      <c r="EJ873" s="519">
        <v>10000</v>
      </c>
      <c r="EK873" s="519">
        <v>10000</v>
      </c>
      <c r="EL873" s="519">
        <v>10000</v>
      </c>
      <c r="EM873" s="519">
        <v>10000</v>
      </c>
      <c r="EN873" s="519">
        <v>10000</v>
      </c>
      <c r="EO873" s="519">
        <v>10000</v>
      </c>
      <c r="EP873" s="519">
        <v>10000</v>
      </c>
      <c r="EQ873" s="519">
        <v>10000</v>
      </c>
      <c r="ER873" s="519">
        <v>10000</v>
      </c>
      <c r="ES873" s="519">
        <v>10000</v>
      </c>
      <c r="ET873" s="519">
        <v>10000</v>
      </c>
      <c r="EU873" s="519">
        <v>10000</v>
      </c>
      <c r="EV873" s="519">
        <v>10000</v>
      </c>
      <c r="EW873" s="519">
        <v>10000</v>
      </c>
      <c r="EX873" s="519">
        <v>10000</v>
      </c>
      <c r="EY873" s="519">
        <v>10000</v>
      </c>
      <c r="EZ873" s="519">
        <v>10000</v>
      </c>
      <c r="FA873" s="519">
        <v>10000</v>
      </c>
      <c r="FB873" s="519">
        <v>10000</v>
      </c>
      <c r="FC873" s="519">
        <v>10000</v>
      </c>
      <c r="FD873" s="519">
        <v>0</v>
      </c>
      <c r="FE873" s="519">
        <v>0</v>
      </c>
      <c r="FF873" s="519">
        <v>0</v>
      </c>
      <c r="FG873" s="519">
        <v>0</v>
      </c>
      <c r="FH873" s="519">
        <v>0</v>
      </c>
      <c r="FI873" s="519">
        <v>0</v>
      </c>
      <c r="FJ873" s="519">
        <v>0</v>
      </c>
      <c r="FK873" s="519">
        <v>0</v>
      </c>
      <c r="FL873" s="519">
        <v>0</v>
      </c>
      <c r="FM873" s="519">
        <v>0</v>
      </c>
      <c r="FN873" s="519">
        <v>0</v>
      </c>
      <c r="FO873" s="519">
        <v>0</v>
      </c>
      <c r="FP873" s="519">
        <v>0</v>
      </c>
      <c r="FQ873" s="519">
        <v>0</v>
      </c>
      <c r="FR873" s="519">
        <v>0</v>
      </c>
      <c r="FS873" s="519">
        <v>0</v>
      </c>
      <c r="FT873" s="519">
        <v>0</v>
      </c>
      <c r="FU873" s="519">
        <v>0</v>
      </c>
      <c r="FV873" s="519">
        <v>0</v>
      </c>
      <c r="FW873" s="519">
        <v>0</v>
      </c>
      <c r="FX873" s="519">
        <v>0</v>
      </c>
      <c r="FY873" s="519">
        <v>0</v>
      </c>
      <c r="FZ873" s="519">
        <v>0</v>
      </c>
      <c r="GA873" s="519">
        <v>0</v>
      </c>
      <c r="GB873" s="519">
        <v>0</v>
      </c>
      <c r="GC873" s="519">
        <v>0</v>
      </c>
      <c r="GD873" s="519">
        <v>0</v>
      </c>
      <c r="GE873" s="519">
        <v>0</v>
      </c>
      <c r="GF873" s="519">
        <v>0</v>
      </c>
      <c r="GG873" s="519">
        <v>0</v>
      </c>
      <c r="GH873" s="519">
        <v>0</v>
      </c>
      <c r="GI873" s="519">
        <v>0</v>
      </c>
      <c r="GJ873" s="519">
        <v>0</v>
      </c>
      <c r="GK873" s="519">
        <v>0</v>
      </c>
      <c r="GL873" s="519">
        <v>0</v>
      </c>
      <c r="GM873" s="519">
        <v>0</v>
      </c>
      <c r="GN873" s="519">
        <v>0</v>
      </c>
      <c r="GO873" s="519">
        <v>0</v>
      </c>
      <c r="GP873" s="519">
        <v>0</v>
      </c>
      <c r="GQ873" s="519">
        <v>0</v>
      </c>
      <c r="GR873" s="519">
        <v>0</v>
      </c>
      <c r="GS873" s="519">
        <v>0</v>
      </c>
      <c r="GT873" s="519">
        <v>0</v>
      </c>
      <c r="GU873" s="519">
        <v>0</v>
      </c>
      <c r="GV873" s="519">
        <v>0</v>
      </c>
      <c r="GW873" s="519">
        <v>0</v>
      </c>
      <c r="GX873" s="519">
        <v>0</v>
      </c>
      <c r="GY873" s="519">
        <v>0</v>
      </c>
      <c r="GZ873" s="519">
        <v>0</v>
      </c>
      <c r="HA873" s="519">
        <v>0</v>
      </c>
      <c r="HB873" s="519">
        <v>0</v>
      </c>
      <c r="HC873" s="519">
        <v>0</v>
      </c>
      <c r="HD873" s="519">
        <v>0</v>
      </c>
      <c r="HE873" s="519">
        <v>0</v>
      </c>
      <c r="HF873" s="519">
        <v>0</v>
      </c>
      <c r="HG873" s="519">
        <v>0</v>
      </c>
      <c r="HH873" s="519">
        <v>0</v>
      </c>
      <c r="HI873" s="519">
        <v>0</v>
      </c>
      <c r="HJ873" s="519">
        <v>0</v>
      </c>
      <c r="HK873" s="519">
        <v>0</v>
      </c>
      <c r="HL873" s="519">
        <v>0</v>
      </c>
      <c r="HM873" s="519">
        <v>0</v>
      </c>
      <c r="HN873" s="519">
        <v>0</v>
      </c>
      <c r="HO873" s="519">
        <v>0</v>
      </c>
      <c r="HP873" s="519">
        <v>0</v>
      </c>
      <c r="HQ873" s="519">
        <v>0</v>
      </c>
      <c r="HR873" s="519">
        <v>0</v>
      </c>
      <c r="HS873" s="519">
        <v>0</v>
      </c>
      <c r="HT873" s="519">
        <v>0</v>
      </c>
      <c r="HU873" s="519">
        <v>0</v>
      </c>
      <c r="HV873" s="519">
        <v>0</v>
      </c>
      <c r="HW873" s="519">
        <v>0</v>
      </c>
      <c r="HX873" s="519">
        <v>0</v>
      </c>
      <c r="HY873" s="519">
        <v>0</v>
      </c>
      <c r="HZ873" s="519">
        <v>0</v>
      </c>
      <c r="IA873" s="519">
        <v>0</v>
      </c>
      <c r="IB873" s="519">
        <v>0</v>
      </c>
      <c r="IC873" s="519">
        <v>0</v>
      </c>
      <c r="ID873" s="519">
        <v>0</v>
      </c>
      <c r="IE873" s="519">
        <v>0</v>
      </c>
      <c r="IF873" s="519">
        <v>0</v>
      </c>
      <c r="IG873" s="519">
        <v>0</v>
      </c>
      <c r="IH873" s="519">
        <v>0</v>
      </c>
      <c r="II873" s="519">
        <v>0</v>
      </c>
      <c r="IJ873" s="519">
        <v>0</v>
      </c>
      <c r="IK873" s="519">
        <v>0</v>
      </c>
    </row>
    <row r="874" spans="2:245" hidden="1">
      <c r="B874" s="519" t="s">
        <v>1058</v>
      </c>
      <c r="C874" s="519"/>
      <c r="D874" s="519"/>
      <c r="E874" s="519"/>
      <c r="F874" s="519">
        <v>2</v>
      </c>
      <c r="G874" s="519"/>
      <c r="H874" s="519">
        <v>26</v>
      </c>
      <c r="I874" s="519">
        <v>2</v>
      </c>
      <c r="J874" s="519" t="str">
        <f t="shared" si="42"/>
        <v>SDN10022602</v>
      </c>
      <c r="K874" s="519">
        <v>970</v>
      </c>
      <c r="M874" s="337" t="s">
        <v>631</v>
      </c>
      <c r="N874" s="519" t="s">
        <v>1058</v>
      </c>
      <c r="O874" s="519" t="s">
        <v>1059</v>
      </c>
      <c r="P874" s="519">
        <v>24</v>
      </c>
      <c r="Q874" s="521" t="str">
        <f t="shared" si="43"/>
        <v>SDN100124</v>
      </c>
      <c r="R874" s="519">
        <v>1028.2</v>
      </c>
      <c r="S874" s="519">
        <v>2056.4</v>
      </c>
      <c r="T874" s="519">
        <v>3084.6</v>
      </c>
      <c r="U874" s="519">
        <v>4112.8</v>
      </c>
      <c r="V874" s="519">
        <v>5141</v>
      </c>
      <c r="W874" s="519">
        <v>5963.6</v>
      </c>
      <c r="X874" s="519">
        <v>6786.1</v>
      </c>
      <c r="Y874" s="519">
        <v>7608.7</v>
      </c>
      <c r="Z874" s="519">
        <v>8431.2000000000007</v>
      </c>
      <c r="AA874" s="519">
        <v>9253.7999999999993</v>
      </c>
      <c r="AB874" s="519">
        <v>9253.7999999999993</v>
      </c>
      <c r="AC874" s="519">
        <v>9253.7999999999993</v>
      </c>
      <c r="AD874" s="519">
        <v>9253.7999999999993</v>
      </c>
      <c r="AE874" s="519">
        <v>9253.7999999999993</v>
      </c>
      <c r="AF874" s="519">
        <v>9253.7999999999993</v>
      </c>
      <c r="AG874" s="519">
        <v>9253.7999999999993</v>
      </c>
      <c r="AH874" s="519">
        <v>9253.7999999999993</v>
      </c>
      <c r="AI874" s="519">
        <v>9253.7999999999993</v>
      </c>
      <c r="AJ874" s="519">
        <v>9253.7999999999993</v>
      </c>
      <c r="AK874" s="519">
        <v>9253.7999999999993</v>
      </c>
      <c r="AL874" s="519">
        <v>9253.7999999999993</v>
      </c>
      <c r="AM874" s="519">
        <v>9253.7999999999993</v>
      </c>
      <c r="AN874" s="519">
        <v>9253.7999999999993</v>
      </c>
      <c r="AO874" s="519">
        <v>9253.7999999999993</v>
      </c>
      <c r="AP874" s="519">
        <v>9253.7999999999993</v>
      </c>
      <c r="AQ874" s="519">
        <v>0</v>
      </c>
      <c r="AR874" s="519">
        <v>0</v>
      </c>
      <c r="AS874" s="519">
        <v>0</v>
      </c>
      <c r="AT874" s="519">
        <v>0</v>
      </c>
      <c r="AU874" s="519">
        <v>0</v>
      </c>
      <c r="AV874" s="519">
        <v>0</v>
      </c>
      <c r="AW874" s="519">
        <v>0</v>
      </c>
      <c r="AX874" s="519">
        <v>0</v>
      </c>
      <c r="AY874" s="519">
        <v>0</v>
      </c>
      <c r="AZ874" s="519">
        <v>0</v>
      </c>
      <c r="BA874" s="519">
        <v>0</v>
      </c>
      <c r="BB874" s="519">
        <v>0</v>
      </c>
      <c r="BC874" s="519">
        <v>0</v>
      </c>
      <c r="BD874" s="519">
        <v>0</v>
      </c>
      <c r="BE874" s="519">
        <v>0</v>
      </c>
      <c r="BF874" s="519">
        <v>0</v>
      </c>
      <c r="BG874" s="519">
        <v>0</v>
      </c>
      <c r="BH874" s="519">
        <v>0</v>
      </c>
      <c r="BI874" s="519">
        <v>0</v>
      </c>
      <c r="BJ874" s="519">
        <v>0</v>
      </c>
      <c r="BK874" s="519">
        <v>0</v>
      </c>
      <c r="BL874" s="519">
        <v>0</v>
      </c>
      <c r="BM874" s="519">
        <v>0</v>
      </c>
      <c r="BN874" s="519">
        <v>0</v>
      </c>
      <c r="BO874" s="519">
        <v>0</v>
      </c>
      <c r="BP874" s="519">
        <v>0</v>
      </c>
      <c r="BQ874" s="519">
        <v>0</v>
      </c>
      <c r="BR874" s="519">
        <v>0</v>
      </c>
      <c r="BS874" s="519">
        <v>0</v>
      </c>
      <c r="BT874" s="519">
        <v>0</v>
      </c>
      <c r="BU874" s="519">
        <v>0</v>
      </c>
      <c r="BV874" s="519">
        <v>0</v>
      </c>
      <c r="BW874" s="519">
        <v>0</v>
      </c>
      <c r="BX874" s="519">
        <v>0</v>
      </c>
      <c r="BY874" s="519">
        <v>0</v>
      </c>
      <c r="BZ874" s="519">
        <v>0</v>
      </c>
      <c r="CA874" s="519">
        <v>0</v>
      </c>
      <c r="CB874" s="519">
        <v>0</v>
      </c>
      <c r="CC874" s="519">
        <v>0</v>
      </c>
      <c r="CD874" s="519">
        <v>0</v>
      </c>
      <c r="CE874" s="519">
        <v>0</v>
      </c>
      <c r="CF874" s="519">
        <v>0</v>
      </c>
      <c r="CG874" s="519">
        <v>0</v>
      </c>
      <c r="CH874" s="519">
        <v>0</v>
      </c>
      <c r="CI874" s="519">
        <v>0</v>
      </c>
      <c r="CJ874" s="519">
        <v>0</v>
      </c>
      <c r="CK874" s="519">
        <v>0</v>
      </c>
      <c r="CL874" s="519">
        <v>0</v>
      </c>
      <c r="CM874" s="519">
        <v>0</v>
      </c>
      <c r="CN874" s="519">
        <v>0</v>
      </c>
      <c r="CO874" s="519">
        <v>0</v>
      </c>
      <c r="CP874" s="519">
        <v>0</v>
      </c>
      <c r="CQ874" s="519">
        <v>0</v>
      </c>
      <c r="CR874" s="519">
        <v>0</v>
      </c>
      <c r="CS874" s="519">
        <v>0</v>
      </c>
      <c r="CT874" s="519">
        <v>0</v>
      </c>
      <c r="CU874" s="519">
        <v>0</v>
      </c>
      <c r="CV874" s="519">
        <v>0</v>
      </c>
      <c r="CW874" s="519">
        <v>0</v>
      </c>
      <c r="CX874" s="519">
        <v>0</v>
      </c>
      <c r="CY874" s="519">
        <v>0</v>
      </c>
      <c r="CZ874" s="519">
        <v>0</v>
      </c>
      <c r="DA874" s="519">
        <v>0</v>
      </c>
      <c r="DB874" s="519">
        <v>0</v>
      </c>
      <c r="DC874" s="519">
        <v>0</v>
      </c>
      <c r="DD874" s="519">
        <v>0</v>
      </c>
      <c r="DE874" s="519">
        <v>0</v>
      </c>
      <c r="DF874" s="519">
        <v>0</v>
      </c>
      <c r="DG874" s="519">
        <v>0</v>
      </c>
      <c r="DH874" s="519">
        <v>0</v>
      </c>
      <c r="DI874" s="519">
        <v>0</v>
      </c>
      <c r="DJ874" s="519">
        <v>0</v>
      </c>
      <c r="DK874" s="519">
        <v>0</v>
      </c>
      <c r="DL874" s="519">
        <v>0</v>
      </c>
      <c r="DM874" s="519">
        <v>0</v>
      </c>
      <c r="DN874" s="519">
        <v>0</v>
      </c>
      <c r="DO874" s="519">
        <v>0</v>
      </c>
      <c r="DP874" s="519">
        <v>0</v>
      </c>
      <c r="DQ874" s="519">
        <v>0</v>
      </c>
      <c r="DR874" s="519">
        <v>0</v>
      </c>
      <c r="DS874" s="519">
        <v>0</v>
      </c>
      <c r="DT874" s="519">
        <v>0</v>
      </c>
      <c r="DU874" s="519">
        <v>0</v>
      </c>
      <c r="DV874" s="519">
        <v>0</v>
      </c>
      <c r="DW874" s="519">
        <v>0</v>
      </c>
      <c r="DX874" s="519">
        <v>0</v>
      </c>
      <c r="DZ874" s="337" t="s">
        <v>631</v>
      </c>
      <c r="EA874" s="519" t="s">
        <v>1058</v>
      </c>
      <c r="EB874" s="519" t="s">
        <v>1059</v>
      </c>
      <c r="EC874" s="519">
        <v>24</v>
      </c>
      <c r="ED874" s="183" t="str">
        <f t="shared" si="44"/>
        <v>SDN100124</v>
      </c>
      <c r="EE874" s="519">
        <v>1028.2</v>
      </c>
      <c r="EF874" s="519">
        <v>10000</v>
      </c>
      <c r="EG874" s="519">
        <v>10000</v>
      </c>
      <c r="EH874" s="519">
        <v>10000</v>
      </c>
      <c r="EI874" s="519">
        <v>10000</v>
      </c>
      <c r="EJ874" s="519">
        <v>10000</v>
      </c>
      <c r="EK874" s="519">
        <v>10000</v>
      </c>
      <c r="EL874" s="519">
        <v>10000</v>
      </c>
      <c r="EM874" s="519">
        <v>10000</v>
      </c>
      <c r="EN874" s="519">
        <v>10000</v>
      </c>
      <c r="EO874" s="519">
        <v>10000</v>
      </c>
      <c r="EP874" s="519">
        <v>10000</v>
      </c>
      <c r="EQ874" s="519">
        <v>10000</v>
      </c>
      <c r="ER874" s="519">
        <v>10000</v>
      </c>
      <c r="ES874" s="519">
        <v>10000</v>
      </c>
      <c r="ET874" s="519">
        <v>10000</v>
      </c>
      <c r="EU874" s="519">
        <v>10000</v>
      </c>
      <c r="EV874" s="519">
        <v>10000</v>
      </c>
      <c r="EW874" s="519">
        <v>10000</v>
      </c>
      <c r="EX874" s="519">
        <v>10000</v>
      </c>
      <c r="EY874" s="519">
        <v>10000</v>
      </c>
      <c r="EZ874" s="519">
        <v>10000</v>
      </c>
      <c r="FA874" s="519">
        <v>10000</v>
      </c>
      <c r="FB874" s="519">
        <v>10000</v>
      </c>
      <c r="FC874" s="519">
        <v>10000</v>
      </c>
      <c r="FD874" s="519">
        <v>0</v>
      </c>
      <c r="FE874" s="519">
        <v>0</v>
      </c>
      <c r="FF874" s="519">
        <v>0</v>
      </c>
      <c r="FG874" s="519">
        <v>0</v>
      </c>
      <c r="FH874" s="519">
        <v>0</v>
      </c>
      <c r="FI874" s="519">
        <v>0</v>
      </c>
      <c r="FJ874" s="519">
        <v>0</v>
      </c>
      <c r="FK874" s="519">
        <v>0</v>
      </c>
      <c r="FL874" s="519">
        <v>0</v>
      </c>
      <c r="FM874" s="519">
        <v>0</v>
      </c>
      <c r="FN874" s="519">
        <v>0</v>
      </c>
      <c r="FO874" s="519">
        <v>0</v>
      </c>
      <c r="FP874" s="519">
        <v>0</v>
      </c>
      <c r="FQ874" s="519">
        <v>0</v>
      </c>
      <c r="FR874" s="519">
        <v>0</v>
      </c>
      <c r="FS874" s="519">
        <v>0</v>
      </c>
      <c r="FT874" s="519">
        <v>0</v>
      </c>
      <c r="FU874" s="519">
        <v>0</v>
      </c>
      <c r="FV874" s="519">
        <v>0</v>
      </c>
      <c r="FW874" s="519">
        <v>0</v>
      </c>
      <c r="FX874" s="519">
        <v>0</v>
      </c>
      <c r="FY874" s="519">
        <v>0</v>
      </c>
      <c r="FZ874" s="519">
        <v>0</v>
      </c>
      <c r="GA874" s="519">
        <v>0</v>
      </c>
      <c r="GB874" s="519">
        <v>0</v>
      </c>
      <c r="GC874" s="519">
        <v>0</v>
      </c>
      <c r="GD874" s="519">
        <v>0</v>
      </c>
      <c r="GE874" s="519">
        <v>0</v>
      </c>
      <c r="GF874" s="519">
        <v>0</v>
      </c>
      <c r="GG874" s="519">
        <v>0</v>
      </c>
      <c r="GH874" s="519">
        <v>0</v>
      </c>
      <c r="GI874" s="519">
        <v>0</v>
      </c>
      <c r="GJ874" s="519">
        <v>0</v>
      </c>
      <c r="GK874" s="519">
        <v>0</v>
      </c>
      <c r="GL874" s="519">
        <v>0</v>
      </c>
      <c r="GM874" s="519">
        <v>0</v>
      </c>
      <c r="GN874" s="519">
        <v>0</v>
      </c>
      <c r="GO874" s="519">
        <v>0</v>
      </c>
      <c r="GP874" s="519">
        <v>0</v>
      </c>
      <c r="GQ874" s="519">
        <v>0</v>
      </c>
      <c r="GR874" s="519">
        <v>0</v>
      </c>
      <c r="GS874" s="519">
        <v>0</v>
      </c>
      <c r="GT874" s="519">
        <v>0</v>
      </c>
      <c r="GU874" s="519">
        <v>0</v>
      </c>
      <c r="GV874" s="519">
        <v>0</v>
      </c>
      <c r="GW874" s="519">
        <v>0</v>
      </c>
      <c r="GX874" s="519">
        <v>0</v>
      </c>
      <c r="GY874" s="519">
        <v>0</v>
      </c>
      <c r="GZ874" s="519">
        <v>0</v>
      </c>
      <c r="HA874" s="519">
        <v>0</v>
      </c>
      <c r="HB874" s="519">
        <v>0</v>
      </c>
      <c r="HC874" s="519">
        <v>0</v>
      </c>
      <c r="HD874" s="519">
        <v>0</v>
      </c>
      <c r="HE874" s="519">
        <v>0</v>
      </c>
      <c r="HF874" s="519">
        <v>0</v>
      </c>
      <c r="HG874" s="519">
        <v>0</v>
      </c>
      <c r="HH874" s="519">
        <v>0</v>
      </c>
      <c r="HI874" s="519">
        <v>0</v>
      </c>
      <c r="HJ874" s="519">
        <v>0</v>
      </c>
      <c r="HK874" s="519">
        <v>0</v>
      </c>
      <c r="HL874" s="519">
        <v>0</v>
      </c>
      <c r="HM874" s="519">
        <v>0</v>
      </c>
      <c r="HN874" s="519">
        <v>0</v>
      </c>
      <c r="HO874" s="519">
        <v>0</v>
      </c>
      <c r="HP874" s="519">
        <v>0</v>
      </c>
      <c r="HQ874" s="519">
        <v>0</v>
      </c>
      <c r="HR874" s="519">
        <v>0</v>
      </c>
      <c r="HS874" s="519">
        <v>0</v>
      </c>
      <c r="HT874" s="519">
        <v>0</v>
      </c>
      <c r="HU874" s="519">
        <v>0</v>
      </c>
      <c r="HV874" s="519">
        <v>0</v>
      </c>
      <c r="HW874" s="519">
        <v>0</v>
      </c>
      <c r="HX874" s="519">
        <v>0</v>
      </c>
      <c r="HY874" s="519">
        <v>0</v>
      </c>
      <c r="HZ874" s="519">
        <v>0</v>
      </c>
      <c r="IA874" s="519">
        <v>0</v>
      </c>
      <c r="IB874" s="519">
        <v>0</v>
      </c>
      <c r="IC874" s="519">
        <v>0</v>
      </c>
      <c r="ID874" s="519">
        <v>0</v>
      </c>
      <c r="IE874" s="519">
        <v>0</v>
      </c>
      <c r="IF874" s="519">
        <v>0</v>
      </c>
      <c r="IG874" s="519">
        <v>0</v>
      </c>
      <c r="IH874" s="519">
        <v>0</v>
      </c>
      <c r="II874" s="519">
        <v>0</v>
      </c>
      <c r="IJ874" s="519">
        <v>0</v>
      </c>
      <c r="IK874" s="519">
        <v>0</v>
      </c>
    </row>
    <row r="875" spans="2:245" hidden="1">
      <c r="B875" s="519" t="s">
        <v>1058</v>
      </c>
      <c r="C875" s="519"/>
      <c r="D875" s="519"/>
      <c r="E875" s="519"/>
      <c r="F875" s="519">
        <v>2</v>
      </c>
      <c r="G875" s="519"/>
      <c r="H875" s="519">
        <v>26</v>
      </c>
      <c r="I875" s="519">
        <v>3</v>
      </c>
      <c r="J875" s="519" t="str">
        <f t="shared" si="42"/>
        <v>SDN10022603</v>
      </c>
      <c r="K875" s="519">
        <v>970</v>
      </c>
      <c r="M875" s="337" t="s">
        <v>631</v>
      </c>
      <c r="N875" s="519" t="s">
        <v>1058</v>
      </c>
      <c r="O875" s="519" t="s">
        <v>1059</v>
      </c>
      <c r="P875" s="519">
        <v>25</v>
      </c>
      <c r="Q875" s="521" t="str">
        <f t="shared" si="43"/>
        <v>SDN100125</v>
      </c>
      <c r="R875" s="519">
        <v>1033.5</v>
      </c>
      <c r="S875" s="519">
        <v>2067</v>
      </c>
      <c r="T875" s="519">
        <v>3100.5</v>
      </c>
      <c r="U875" s="519">
        <v>4134</v>
      </c>
      <c r="V875" s="519">
        <v>5167.5</v>
      </c>
      <c r="W875" s="519">
        <v>5994.3</v>
      </c>
      <c r="X875" s="519">
        <v>6821.1</v>
      </c>
      <c r="Y875" s="519">
        <v>7647.9</v>
      </c>
      <c r="Z875" s="519">
        <v>8474.7000000000007</v>
      </c>
      <c r="AA875" s="519">
        <v>9301.5</v>
      </c>
      <c r="AB875" s="519">
        <v>9301.5</v>
      </c>
      <c r="AC875" s="519">
        <v>9301.5</v>
      </c>
      <c r="AD875" s="519">
        <v>9301.5</v>
      </c>
      <c r="AE875" s="519">
        <v>9301.5</v>
      </c>
      <c r="AF875" s="519">
        <v>9301.5</v>
      </c>
      <c r="AG875" s="519">
        <v>9301.5</v>
      </c>
      <c r="AH875" s="519">
        <v>9301.5</v>
      </c>
      <c r="AI875" s="519">
        <v>9301.5</v>
      </c>
      <c r="AJ875" s="519">
        <v>9301.5</v>
      </c>
      <c r="AK875" s="519">
        <v>9301.5</v>
      </c>
      <c r="AL875" s="519">
        <v>9301.5</v>
      </c>
      <c r="AM875" s="519">
        <v>9301.5</v>
      </c>
      <c r="AN875" s="519">
        <v>9301.5</v>
      </c>
      <c r="AO875" s="519">
        <v>9301.5</v>
      </c>
      <c r="AP875" s="519">
        <v>9301.5</v>
      </c>
      <c r="AQ875" s="519">
        <v>0</v>
      </c>
      <c r="AR875" s="519">
        <v>0</v>
      </c>
      <c r="AS875" s="519">
        <v>0</v>
      </c>
      <c r="AT875" s="519">
        <v>0</v>
      </c>
      <c r="AU875" s="519">
        <v>0</v>
      </c>
      <c r="AV875" s="519">
        <v>0</v>
      </c>
      <c r="AW875" s="519">
        <v>0</v>
      </c>
      <c r="AX875" s="519">
        <v>0</v>
      </c>
      <c r="AY875" s="519">
        <v>0</v>
      </c>
      <c r="AZ875" s="519">
        <v>0</v>
      </c>
      <c r="BA875" s="519">
        <v>0</v>
      </c>
      <c r="BB875" s="519">
        <v>0</v>
      </c>
      <c r="BC875" s="519">
        <v>0</v>
      </c>
      <c r="BD875" s="519">
        <v>0</v>
      </c>
      <c r="BE875" s="519">
        <v>0</v>
      </c>
      <c r="BF875" s="519">
        <v>0</v>
      </c>
      <c r="BG875" s="519">
        <v>0</v>
      </c>
      <c r="BH875" s="519">
        <v>0</v>
      </c>
      <c r="BI875" s="519">
        <v>0</v>
      </c>
      <c r="BJ875" s="519">
        <v>0</v>
      </c>
      <c r="BK875" s="519">
        <v>0</v>
      </c>
      <c r="BL875" s="519">
        <v>0</v>
      </c>
      <c r="BM875" s="519">
        <v>0</v>
      </c>
      <c r="BN875" s="519">
        <v>0</v>
      </c>
      <c r="BO875" s="519">
        <v>0</v>
      </c>
      <c r="BP875" s="519">
        <v>0</v>
      </c>
      <c r="BQ875" s="519">
        <v>0</v>
      </c>
      <c r="BR875" s="519">
        <v>0</v>
      </c>
      <c r="BS875" s="519">
        <v>0</v>
      </c>
      <c r="BT875" s="519">
        <v>0</v>
      </c>
      <c r="BU875" s="519">
        <v>0</v>
      </c>
      <c r="BV875" s="519">
        <v>0</v>
      </c>
      <c r="BW875" s="519">
        <v>0</v>
      </c>
      <c r="BX875" s="519">
        <v>0</v>
      </c>
      <c r="BY875" s="519">
        <v>0</v>
      </c>
      <c r="BZ875" s="519">
        <v>0</v>
      </c>
      <c r="CA875" s="519">
        <v>0</v>
      </c>
      <c r="CB875" s="519">
        <v>0</v>
      </c>
      <c r="CC875" s="519">
        <v>0</v>
      </c>
      <c r="CD875" s="519">
        <v>0</v>
      </c>
      <c r="CE875" s="519">
        <v>0</v>
      </c>
      <c r="CF875" s="519">
        <v>0</v>
      </c>
      <c r="CG875" s="519">
        <v>0</v>
      </c>
      <c r="CH875" s="519">
        <v>0</v>
      </c>
      <c r="CI875" s="519">
        <v>0</v>
      </c>
      <c r="CJ875" s="519">
        <v>0</v>
      </c>
      <c r="CK875" s="519">
        <v>0</v>
      </c>
      <c r="CL875" s="519">
        <v>0</v>
      </c>
      <c r="CM875" s="519">
        <v>0</v>
      </c>
      <c r="CN875" s="519">
        <v>0</v>
      </c>
      <c r="CO875" s="519">
        <v>0</v>
      </c>
      <c r="CP875" s="519">
        <v>0</v>
      </c>
      <c r="CQ875" s="519">
        <v>0</v>
      </c>
      <c r="CR875" s="519">
        <v>0</v>
      </c>
      <c r="CS875" s="519">
        <v>0</v>
      </c>
      <c r="CT875" s="519">
        <v>0</v>
      </c>
      <c r="CU875" s="519">
        <v>0</v>
      </c>
      <c r="CV875" s="519">
        <v>0</v>
      </c>
      <c r="CW875" s="519">
        <v>0</v>
      </c>
      <c r="CX875" s="519">
        <v>0</v>
      </c>
      <c r="CY875" s="519">
        <v>0</v>
      </c>
      <c r="CZ875" s="519">
        <v>0</v>
      </c>
      <c r="DA875" s="519">
        <v>0</v>
      </c>
      <c r="DB875" s="519">
        <v>0</v>
      </c>
      <c r="DC875" s="519">
        <v>0</v>
      </c>
      <c r="DD875" s="519">
        <v>0</v>
      </c>
      <c r="DE875" s="519">
        <v>0</v>
      </c>
      <c r="DF875" s="519">
        <v>0</v>
      </c>
      <c r="DG875" s="519">
        <v>0</v>
      </c>
      <c r="DH875" s="519">
        <v>0</v>
      </c>
      <c r="DI875" s="519">
        <v>0</v>
      </c>
      <c r="DJ875" s="519">
        <v>0</v>
      </c>
      <c r="DK875" s="519">
        <v>0</v>
      </c>
      <c r="DL875" s="519">
        <v>0</v>
      </c>
      <c r="DM875" s="519">
        <v>0</v>
      </c>
      <c r="DN875" s="519">
        <v>0</v>
      </c>
      <c r="DO875" s="519">
        <v>0</v>
      </c>
      <c r="DP875" s="519">
        <v>0</v>
      </c>
      <c r="DQ875" s="519">
        <v>0</v>
      </c>
      <c r="DR875" s="519">
        <v>0</v>
      </c>
      <c r="DS875" s="519">
        <v>0</v>
      </c>
      <c r="DT875" s="519">
        <v>0</v>
      </c>
      <c r="DU875" s="519">
        <v>0</v>
      </c>
      <c r="DV875" s="519">
        <v>0</v>
      </c>
      <c r="DW875" s="519">
        <v>0</v>
      </c>
      <c r="DX875" s="519">
        <v>0</v>
      </c>
      <c r="DZ875" s="337" t="s">
        <v>631</v>
      </c>
      <c r="EA875" s="519" t="s">
        <v>1058</v>
      </c>
      <c r="EB875" s="519" t="s">
        <v>1059</v>
      </c>
      <c r="EC875" s="519">
        <v>25</v>
      </c>
      <c r="ED875" s="183" t="str">
        <f t="shared" si="44"/>
        <v>SDN100125</v>
      </c>
      <c r="EE875" s="519">
        <v>1033.5</v>
      </c>
      <c r="EF875" s="519">
        <v>10000</v>
      </c>
      <c r="EG875" s="519">
        <v>10000</v>
      </c>
      <c r="EH875" s="519">
        <v>10000</v>
      </c>
      <c r="EI875" s="519">
        <v>10000</v>
      </c>
      <c r="EJ875" s="519">
        <v>10000</v>
      </c>
      <c r="EK875" s="519">
        <v>10000</v>
      </c>
      <c r="EL875" s="519">
        <v>10000</v>
      </c>
      <c r="EM875" s="519">
        <v>10000</v>
      </c>
      <c r="EN875" s="519">
        <v>10000</v>
      </c>
      <c r="EO875" s="519">
        <v>10000</v>
      </c>
      <c r="EP875" s="519">
        <v>10000</v>
      </c>
      <c r="EQ875" s="519">
        <v>10000</v>
      </c>
      <c r="ER875" s="519">
        <v>10000</v>
      </c>
      <c r="ES875" s="519">
        <v>10000</v>
      </c>
      <c r="ET875" s="519">
        <v>10000</v>
      </c>
      <c r="EU875" s="519">
        <v>10000</v>
      </c>
      <c r="EV875" s="519">
        <v>10000</v>
      </c>
      <c r="EW875" s="519">
        <v>10000</v>
      </c>
      <c r="EX875" s="519">
        <v>10000</v>
      </c>
      <c r="EY875" s="519">
        <v>10000</v>
      </c>
      <c r="EZ875" s="519">
        <v>10000</v>
      </c>
      <c r="FA875" s="519">
        <v>10000</v>
      </c>
      <c r="FB875" s="519">
        <v>10000</v>
      </c>
      <c r="FC875" s="519">
        <v>10000</v>
      </c>
      <c r="FD875" s="519">
        <v>0</v>
      </c>
      <c r="FE875" s="519">
        <v>0</v>
      </c>
      <c r="FF875" s="519">
        <v>0</v>
      </c>
      <c r="FG875" s="519">
        <v>0</v>
      </c>
      <c r="FH875" s="519">
        <v>0</v>
      </c>
      <c r="FI875" s="519">
        <v>0</v>
      </c>
      <c r="FJ875" s="519">
        <v>0</v>
      </c>
      <c r="FK875" s="519">
        <v>0</v>
      </c>
      <c r="FL875" s="519">
        <v>0</v>
      </c>
      <c r="FM875" s="519">
        <v>0</v>
      </c>
      <c r="FN875" s="519">
        <v>0</v>
      </c>
      <c r="FO875" s="519">
        <v>0</v>
      </c>
      <c r="FP875" s="519">
        <v>0</v>
      </c>
      <c r="FQ875" s="519">
        <v>0</v>
      </c>
      <c r="FR875" s="519">
        <v>0</v>
      </c>
      <c r="FS875" s="519">
        <v>0</v>
      </c>
      <c r="FT875" s="519">
        <v>0</v>
      </c>
      <c r="FU875" s="519">
        <v>0</v>
      </c>
      <c r="FV875" s="519">
        <v>0</v>
      </c>
      <c r="FW875" s="519">
        <v>0</v>
      </c>
      <c r="FX875" s="519">
        <v>0</v>
      </c>
      <c r="FY875" s="519">
        <v>0</v>
      </c>
      <c r="FZ875" s="519">
        <v>0</v>
      </c>
      <c r="GA875" s="519">
        <v>0</v>
      </c>
      <c r="GB875" s="519">
        <v>0</v>
      </c>
      <c r="GC875" s="519">
        <v>0</v>
      </c>
      <c r="GD875" s="519">
        <v>0</v>
      </c>
      <c r="GE875" s="519">
        <v>0</v>
      </c>
      <c r="GF875" s="519">
        <v>0</v>
      </c>
      <c r="GG875" s="519">
        <v>0</v>
      </c>
      <c r="GH875" s="519">
        <v>0</v>
      </c>
      <c r="GI875" s="519">
        <v>0</v>
      </c>
      <c r="GJ875" s="519">
        <v>0</v>
      </c>
      <c r="GK875" s="519">
        <v>0</v>
      </c>
      <c r="GL875" s="519">
        <v>0</v>
      </c>
      <c r="GM875" s="519">
        <v>0</v>
      </c>
      <c r="GN875" s="519">
        <v>0</v>
      </c>
      <c r="GO875" s="519">
        <v>0</v>
      </c>
      <c r="GP875" s="519">
        <v>0</v>
      </c>
      <c r="GQ875" s="519">
        <v>0</v>
      </c>
      <c r="GR875" s="519">
        <v>0</v>
      </c>
      <c r="GS875" s="519">
        <v>0</v>
      </c>
      <c r="GT875" s="519">
        <v>0</v>
      </c>
      <c r="GU875" s="519">
        <v>0</v>
      </c>
      <c r="GV875" s="519">
        <v>0</v>
      </c>
      <c r="GW875" s="519">
        <v>0</v>
      </c>
      <c r="GX875" s="519">
        <v>0</v>
      </c>
      <c r="GY875" s="519">
        <v>0</v>
      </c>
      <c r="GZ875" s="519">
        <v>0</v>
      </c>
      <c r="HA875" s="519">
        <v>0</v>
      </c>
      <c r="HB875" s="519">
        <v>0</v>
      </c>
      <c r="HC875" s="519">
        <v>0</v>
      </c>
      <c r="HD875" s="519">
        <v>0</v>
      </c>
      <c r="HE875" s="519">
        <v>0</v>
      </c>
      <c r="HF875" s="519">
        <v>0</v>
      </c>
      <c r="HG875" s="519">
        <v>0</v>
      </c>
      <c r="HH875" s="519">
        <v>0</v>
      </c>
      <c r="HI875" s="519">
        <v>0</v>
      </c>
      <c r="HJ875" s="519">
        <v>0</v>
      </c>
      <c r="HK875" s="519">
        <v>0</v>
      </c>
      <c r="HL875" s="519">
        <v>0</v>
      </c>
      <c r="HM875" s="519">
        <v>0</v>
      </c>
      <c r="HN875" s="519">
        <v>0</v>
      </c>
      <c r="HO875" s="519">
        <v>0</v>
      </c>
      <c r="HP875" s="519">
        <v>0</v>
      </c>
      <c r="HQ875" s="519">
        <v>0</v>
      </c>
      <c r="HR875" s="519">
        <v>0</v>
      </c>
      <c r="HS875" s="519">
        <v>0</v>
      </c>
      <c r="HT875" s="519">
        <v>0</v>
      </c>
      <c r="HU875" s="519">
        <v>0</v>
      </c>
      <c r="HV875" s="519">
        <v>0</v>
      </c>
      <c r="HW875" s="519">
        <v>0</v>
      </c>
      <c r="HX875" s="519">
        <v>0</v>
      </c>
      <c r="HY875" s="519">
        <v>0</v>
      </c>
      <c r="HZ875" s="519">
        <v>0</v>
      </c>
      <c r="IA875" s="519">
        <v>0</v>
      </c>
      <c r="IB875" s="519">
        <v>0</v>
      </c>
      <c r="IC875" s="519">
        <v>0</v>
      </c>
      <c r="ID875" s="519">
        <v>0</v>
      </c>
      <c r="IE875" s="519">
        <v>0</v>
      </c>
      <c r="IF875" s="519">
        <v>0</v>
      </c>
      <c r="IG875" s="519">
        <v>0</v>
      </c>
      <c r="IH875" s="519">
        <v>0</v>
      </c>
      <c r="II875" s="519">
        <v>0</v>
      </c>
      <c r="IJ875" s="519">
        <v>0</v>
      </c>
      <c r="IK875" s="519">
        <v>0</v>
      </c>
    </row>
    <row r="876" spans="2:245" hidden="1">
      <c r="B876" s="519" t="s">
        <v>1058</v>
      </c>
      <c r="C876" s="519"/>
      <c r="D876" s="519"/>
      <c r="E876" s="519"/>
      <c r="F876" s="519">
        <v>2</v>
      </c>
      <c r="G876" s="519"/>
      <c r="H876" s="519">
        <v>26</v>
      </c>
      <c r="I876" s="519">
        <v>4</v>
      </c>
      <c r="J876" s="519" t="str">
        <f t="shared" si="42"/>
        <v>SDN10022604</v>
      </c>
      <c r="K876" s="519">
        <v>970</v>
      </c>
      <c r="M876" s="337" t="s">
        <v>631</v>
      </c>
      <c r="N876" s="519" t="s">
        <v>1058</v>
      </c>
      <c r="O876" s="519" t="s">
        <v>1059</v>
      </c>
      <c r="P876" s="519">
        <v>26</v>
      </c>
      <c r="Q876" s="521" t="str">
        <f t="shared" si="43"/>
        <v>SDN100126</v>
      </c>
      <c r="R876" s="519">
        <v>1044.0999999999999</v>
      </c>
      <c r="S876" s="519">
        <v>2088.1999999999998</v>
      </c>
      <c r="T876" s="519">
        <v>3132.3</v>
      </c>
      <c r="U876" s="519">
        <v>4176.3999999999996</v>
      </c>
      <c r="V876" s="519">
        <v>5220.5</v>
      </c>
      <c r="W876" s="519">
        <v>6055.8</v>
      </c>
      <c r="X876" s="519">
        <v>6891.1</v>
      </c>
      <c r="Y876" s="519">
        <v>7726.3</v>
      </c>
      <c r="Z876" s="519">
        <v>8561.6</v>
      </c>
      <c r="AA876" s="519">
        <v>9396.9</v>
      </c>
      <c r="AB876" s="519">
        <v>9396.9</v>
      </c>
      <c r="AC876" s="519">
        <v>9396.9</v>
      </c>
      <c r="AD876" s="519">
        <v>9396.9</v>
      </c>
      <c r="AE876" s="519">
        <v>9396.9</v>
      </c>
      <c r="AF876" s="519">
        <v>9396.9</v>
      </c>
      <c r="AG876" s="519">
        <v>9396.9</v>
      </c>
      <c r="AH876" s="519">
        <v>9396.9</v>
      </c>
      <c r="AI876" s="519">
        <v>9396.9</v>
      </c>
      <c r="AJ876" s="519">
        <v>9396.9</v>
      </c>
      <c r="AK876" s="519">
        <v>9396.9</v>
      </c>
      <c r="AL876" s="519">
        <v>9396.9</v>
      </c>
      <c r="AM876" s="519">
        <v>9396.9</v>
      </c>
      <c r="AN876" s="519">
        <v>9396.9</v>
      </c>
      <c r="AO876" s="519">
        <v>9396.9</v>
      </c>
      <c r="AP876" s="519">
        <v>9396.9</v>
      </c>
      <c r="AQ876" s="519">
        <v>0</v>
      </c>
      <c r="AR876" s="519">
        <v>0</v>
      </c>
      <c r="AS876" s="519">
        <v>0</v>
      </c>
      <c r="AT876" s="519">
        <v>0</v>
      </c>
      <c r="AU876" s="519">
        <v>0</v>
      </c>
      <c r="AV876" s="519">
        <v>0</v>
      </c>
      <c r="AW876" s="519">
        <v>0</v>
      </c>
      <c r="AX876" s="519">
        <v>0</v>
      </c>
      <c r="AY876" s="519">
        <v>0</v>
      </c>
      <c r="AZ876" s="519">
        <v>0</v>
      </c>
      <c r="BA876" s="519">
        <v>0</v>
      </c>
      <c r="BB876" s="519">
        <v>0</v>
      </c>
      <c r="BC876" s="519">
        <v>0</v>
      </c>
      <c r="BD876" s="519">
        <v>0</v>
      </c>
      <c r="BE876" s="519">
        <v>0</v>
      </c>
      <c r="BF876" s="519">
        <v>0</v>
      </c>
      <c r="BG876" s="519">
        <v>0</v>
      </c>
      <c r="BH876" s="519">
        <v>0</v>
      </c>
      <c r="BI876" s="519">
        <v>0</v>
      </c>
      <c r="BJ876" s="519">
        <v>0</v>
      </c>
      <c r="BK876" s="519">
        <v>0</v>
      </c>
      <c r="BL876" s="519">
        <v>0</v>
      </c>
      <c r="BM876" s="519">
        <v>0</v>
      </c>
      <c r="BN876" s="519">
        <v>0</v>
      </c>
      <c r="BO876" s="519">
        <v>0</v>
      </c>
      <c r="BP876" s="519">
        <v>0</v>
      </c>
      <c r="BQ876" s="519">
        <v>0</v>
      </c>
      <c r="BR876" s="519">
        <v>0</v>
      </c>
      <c r="BS876" s="519">
        <v>0</v>
      </c>
      <c r="BT876" s="519">
        <v>0</v>
      </c>
      <c r="BU876" s="519">
        <v>0</v>
      </c>
      <c r="BV876" s="519">
        <v>0</v>
      </c>
      <c r="BW876" s="519">
        <v>0</v>
      </c>
      <c r="BX876" s="519">
        <v>0</v>
      </c>
      <c r="BY876" s="519">
        <v>0</v>
      </c>
      <c r="BZ876" s="519">
        <v>0</v>
      </c>
      <c r="CA876" s="519">
        <v>0</v>
      </c>
      <c r="CB876" s="519">
        <v>0</v>
      </c>
      <c r="CC876" s="519">
        <v>0</v>
      </c>
      <c r="CD876" s="519">
        <v>0</v>
      </c>
      <c r="CE876" s="519">
        <v>0</v>
      </c>
      <c r="CF876" s="519">
        <v>0</v>
      </c>
      <c r="CG876" s="519">
        <v>0</v>
      </c>
      <c r="CH876" s="519">
        <v>0</v>
      </c>
      <c r="CI876" s="519">
        <v>0</v>
      </c>
      <c r="CJ876" s="519">
        <v>0</v>
      </c>
      <c r="CK876" s="519">
        <v>0</v>
      </c>
      <c r="CL876" s="519">
        <v>0</v>
      </c>
      <c r="CM876" s="519">
        <v>0</v>
      </c>
      <c r="CN876" s="519">
        <v>0</v>
      </c>
      <c r="CO876" s="519">
        <v>0</v>
      </c>
      <c r="CP876" s="519">
        <v>0</v>
      </c>
      <c r="CQ876" s="519">
        <v>0</v>
      </c>
      <c r="CR876" s="519">
        <v>0</v>
      </c>
      <c r="CS876" s="519">
        <v>0</v>
      </c>
      <c r="CT876" s="519">
        <v>0</v>
      </c>
      <c r="CU876" s="519">
        <v>0</v>
      </c>
      <c r="CV876" s="519">
        <v>0</v>
      </c>
      <c r="CW876" s="519">
        <v>0</v>
      </c>
      <c r="CX876" s="519">
        <v>0</v>
      </c>
      <c r="CY876" s="519">
        <v>0</v>
      </c>
      <c r="CZ876" s="519">
        <v>0</v>
      </c>
      <c r="DA876" s="519">
        <v>0</v>
      </c>
      <c r="DB876" s="519">
        <v>0</v>
      </c>
      <c r="DC876" s="519">
        <v>0</v>
      </c>
      <c r="DD876" s="519">
        <v>0</v>
      </c>
      <c r="DE876" s="519">
        <v>0</v>
      </c>
      <c r="DF876" s="519">
        <v>0</v>
      </c>
      <c r="DG876" s="519">
        <v>0</v>
      </c>
      <c r="DH876" s="519">
        <v>0</v>
      </c>
      <c r="DI876" s="519">
        <v>0</v>
      </c>
      <c r="DJ876" s="519">
        <v>0</v>
      </c>
      <c r="DK876" s="519">
        <v>0</v>
      </c>
      <c r="DL876" s="519">
        <v>0</v>
      </c>
      <c r="DM876" s="519">
        <v>0</v>
      </c>
      <c r="DN876" s="519">
        <v>0</v>
      </c>
      <c r="DO876" s="519">
        <v>0</v>
      </c>
      <c r="DP876" s="519">
        <v>0</v>
      </c>
      <c r="DQ876" s="519">
        <v>0</v>
      </c>
      <c r="DR876" s="519">
        <v>0</v>
      </c>
      <c r="DS876" s="519">
        <v>0</v>
      </c>
      <c r="DT876" s="519">
        <v>0</v>
      </c>
      <c r="DU876" s="519">
        <v>0</v>
      </c>
      <c r="DV876" s="519">
        <v>0</v>
      </c>
      <c r="DW876" s="519">
        <v>0</v>
      </c>
      <c r="DX876" s="519">
        <v>0</v>
      </c>
      <c r="DZ876" s="337" t="s">
        <v>631</v>
      </c>
      <c r="EA876" s="519" t="s">
        <v>1058</v>
      </c>
      <c r="EB876" s="519" t="s">
        <v>1059</v>
      </c>
      <c r="EC876" s="519">
        <v>26</v>
      </c>
      <c r="ED876" s="183" t="str">
        <f t="shared" si="44"/>
        <v>SDN100126</v>
      </c>
      <c r="EE876" s="519">
        <v>1044.0999999999999</v>
      </c>
      <c r="EF876" s="519">
        <v>10000</v>
      </c>
      <c r="EG876" s="519">
        <v>10000</v>
      </c>
      <c r="EH876" s="519">
        <v>10000</v>
      </c>
      <c r="EI876" s="519">
        <v>10000</v>
      </c>
      <c r="EJ876" s="519">
        <v>10000</v>
      </c>
      <c r="EK876" s="519">
        <v>10000</v>
      </c>
      <c r="EL876" s="519">
        <v>10000</v>
      </c>
      <c r="EM876" s="519">
        <v>10000</v>
      </c>
      <c r="EN876" s="519">
        <v>10000</v>
      </c>
      <c r="EO876" s="519">
        <v>10000</v>
      </c>
      <c r="EP876" s="519">
        <v>10000</v>
      </c>
      <c r="EQ876" s="519">
        <v>10000</v>
      </c>
      <c r="ER876" s="519">
        <v>10000</v>
      </c>
      <c r="ES876" s="519">
        <v>10000</v>
      </c>
      <c r="ET876" s="519">
        <v>10000</v>
      </c>
      <c r="EU876" s="519">
        <v>10000</v>
      </c>
      <c r="EV876" s="519">
        <v>10000</v>
      </c>
      <c r="EW876" s="519">
        <v>10000</v>
      </c>
      <c r="EX876" s="519">
        <v>10000</v>
      </c>
      <c r="EY876" s="519">
        <v>10000</v>
      </c>
      <c r="EZ876" s="519">
        <v>10000</v>
      </c>
      <c r="FA876" s="519">
        <v>10000</v>
      </c>
      <c r="FB876" s="519">
        <v>10000</v>
      </c>
      <c r="FC876" s="519">
        <v>10000</v>
      </c>
      <c r="FD876" s="519">
        <v>0</v>
      </c>
      <c r="FE876" s="519">
        <v>0</v>
      </c>
      <c r="FF876" s="519">
        <v>0</v>
      </c>
      <c r="FG876" s="519">
        <v>0</v>
      </c>
      <c r="FH876" s="519">
        <v>0</v>
      </c>
      <c r="FI876" s="519">
        <v>0</v>
      </c>
      <c r="FJ876" s="519">
        <v>0</v>
      </c>
      <c r="FK876" s="519">
        <v>0</v>
      </c>
      <c r="FL876" s="519">
        <v>0</v>
      </c>
      <c r="FM876" s="519">
        <v>0</v>
      </c>
      <c r="FN876" s="519">
        <v>0</v>
      </c>
      <c r="FO876" s="519">
        <v>0</v>
      </c>
      <c r="FP876" s="519">
        <v>0</v>
      </c>
      <c r="FQ876" s="519">
        <v>0</v>
      </c>
      <c r="FR876" s="519">
        <v>0</v>
      </c>
      <c r="FS876" s="519">
        <v>0</v>
      </c>
      <c r="FT876" s="519">
        <v>0</v>
      </c>
      <c r="FU876" s="519">
        <v>0</v>
      </c>
      <c r="FV876" s="519">
        <v>0</v>
      </c>
      <c r="FW876" s="519">
        <v>0</v>
      </c>
      <c r="FX876" s="519">
        <v>0</v>
      </c>
      <c r="FY876" s="519">
        <v>0</v>
      </c>
      <c r="FZ876" s="519">
        <v>0</v>
      </c>
      <c r="GA876" s="519">
        <v>0</v>
      </c>
      <c r="GB876" s="519">
        <v>0</v>
      </c>
      <c r="GC876" s="519">
        <v>0</v>
      </c>
      <c r="GD876" s="519">
        <v>0</v>
      </c>
      <c r="GE876" s="519">
        <v>0</v>
      </c>
      <c r="GF876" s="519">
        <v>0</v>
      </c>
      <c r="GG876" s="519">
        <v>0</v>
      </c>
      <c r="GH876" s="519">
        <v>0</v>
      </c>
      <c r="GI876" s="519">
        <v>0</v>
      </c>
      <c r="GJ876" s="519">
        <v>0</v>
      </c>
      <c r="GK876" s="519">
        <v>0</v>
      </c>
      <c r="GL876" s="519">
        <v>0</v>
      </c>
      <c r="GM876" s="519">
        <v>0</v>
      </c>
      <c r="GN876" s="519">
        <v>0</v>
      </c>
      <c r="GO876" s="519">
        <v>0</v>
      </c>
      <c r="GP876" s="519">
        <v>0</v>
      </c>
      <c r="GQ876" s="519">
        <v>0</v>
      </c>
      <c r="GR876" s="519">
        <v>0</v>
      </c>
      <c r="GS876" s="519">
        <v>0</v>
      </c>
      <c r="GT876" s="519">
        <v>0</v>
      </c>
      <c r="GU876" s="519">
        <v>0</v>
      </c>
      <c r="GV876" s="519">
        <v>0</v>
      </c>
      <c r="GW876" s="519">
        <v>0</v>
      </c>
      <c r="GX876" s="519">
        <v>0</v>
      </c>
      <c r="GY876" s="519">
        <v>0</v>
      </c>
      <c r="GZ876" s="519">
        <v>0</v>
      </c>
      <c r="HA876" s="519">
        <v>0</v>
      </c>
      <c r="HB876" s="519">
        <v>0</v>
      </c>
      <c r="HC876" s="519">
        <v>0</v>
      </c>
      <c r="HD876" s="519">
        <v>0</v>
      </c>
      <c r="HE876" s="519">
        <v>0</v>
      </c>
      <c r="HF876" s="519">
        <v>0</v>
      </c>
      <c r="HG876" s="519">
        <v>0</v>
      </c>
      <c r="HH876" s="519">
        <v>0</v>
      </c>
      <c r="HI876" s="519">
        <v>0</v>
      </c>
      <c r="HJ876" s="519">
        <v>0</v>
      </c>
      <c r="HK876" s="519">
        <v>0</v>
      </c>
      <c r="HL876" s="519">
        <v>0</v>
      </c>
      <c r="HM876" s="519">
        <v>0</v>
      </c>
      <c r="HN876" s="519">
        <v>0</v>
      </c>
      <c r="HO876" s="519">
        <v>0</v>
      </c>
      <c r="HP876" s="519">
        <v>0</v>
      </c>
      <c r="HQ876" s="519">
        <v>0</v>
      </c>
      <c r="HR876" s="519">
        <v>0</v>
      </c>
      <c r="HS876" s="519">
        <v>0</v>
      </c>
      <c r="HT876" s="519">
        <v>0</v>
      </c>
      <c r="HU876" s="519">
        <v>0</v>
      </c>
      <c r="HV876" s="519">
        <v>0</v>
      </c>
      <c r="HW876" s="519">
        <v>0</v>
      </c>
      <c r="HX876" s="519">
        <v>0</v>
      </c>
      <c r="HY876" s="519">
        <v>0</v>
      </c>
      <c r="HZ876" s="519">
        <v>0</v>
      </c>
      <c r="IA876" s="519">
        <v>0</v>
      </c>
      <c r="IB876" s="519">
        <v>0</v>
      </c>
      <c r="IC876" s="519">
        <v>0</v>
      </c>
      <c r="ID876" s="519">
        <v>0</v>
      </c>
      <c r="IE876" s="519">
        <v>0</v>
      </c>
      <c r="IF876" s="519">
        <v>0</v>
      </c>
      <c r="IG876" s="519">
        <v>0</v>
      </c>
      <c r="IH876" s="519">
        <v>0</v>
      </c>
      <c r="II876" s="519">
        <v>0</v>
      </c>
      <c r="IJ876" s="519">
        <v>0</v>
      </c>
      <c r="IK876" s="519">
        <v>0</v>
      </c>
    </row>
    <row r="877" spans="2:245" hidden="1">
      <c r="B877" s="519" t="s">
        <v>1058</v>
      </c>
      <c r="C877" s="519"/>
      <c r="D877" s="519"/>
      <c r="E877" s="519"/>
      <c r="F877" s="519">
        <v>2</v>
      </c>
      <c r="G877" s="519"/>
      <c r="H877" s="519">
        <v>26</v>
      </c>
      <c r="I877" s="519">
        <v>5</v>
      </c>
      <c r="J877" s="519" t="str">
        <f t="shared" si="42"/>
        <v>SDN10022605</v>
      </c>
      <c r="K877" s="519">
        <v>970</v>
      </c>
      <c r="M877" s="337" t="s">
        <v>631</v>
      </c>
      <c r="N877" s="519" t="s">
        <v>1058</v>
      </c>
      <c r="O877" s="519" t="s">
        <v>1059</v>
      </c>
      <c r="P877" s="519">
        <v>27</v>
      </c>
      <c r="Q877" s="521" t="str">
        <f t="shared" si="43"/>
        <v>SDN100127</v>
      </c>
      <c r="R877" s="519">
        <v>1044.0999999999999</v>
      </c>
      <c r="S877" s="519">
        <v>2088.1999999999998</v>
      </c>
      <c r="T877" s="519">
        <v>3132.3</v>
      </c>
      <c r="U877" s="519">
        <v>4176.3999999999996</v>
      </c>
      <c r="V877" s="519">
        <v>5220.5</v>
      </c>
      <c r="W877" s="519">
        <v>6055.8</v>
      </c>
      <c r="X877" s="519">
        <v>6891.1</v>
      </c>
      <c r="Y877" s="519">
        <v>7726.3</v>
      </c>
      <c r="Z877" s="519">
        <v>8561.6</v>
      </c>
      <c r="AA877" s="519">
        <v>9396.9</v>
      </c>
      <c r="AB877" s="519">
        <v>9396.9</v>
      </c>
      <c r="AC877" s="519">
        <v>9396.9</v>
      </c>
      <c r="AD877" s="519">
        <v>9396.9</v>
      </c>
      <c r="AE877" s="519">
        <v>9396.9</v>
      </c>
      <c r="AF877" s="519">
        <v>9396.9</v>
      </c>
      <c r="AG877" s="519">
        <v>9396.9</v>
      </c>
      <c r="AH877" s="519">
        <v>9396.9</v>
      </c>
      <c r="AI877" s="519">
        <v>9396.9</v>
      </c>
      <c r="AJ877" s="519">
        <v>9396.9</v>
      </c>
      <c r="AK877" s="519">
        <v>9396.9</v>
      </c>
      <c r="AL877" s="519">
        <v>9396.9</v>
      </c>
      <c r="AM877" s="519">
        <v>9396.9</v>
      </c>
      <c r="AN877" s="519">
        <v>9396.9</v>
      </c>
      <c r="AO877" s="519">
        <v>9396.9</v>
      </c>
      <c r="AP877" s="519">
        <v>9396.9</v>
      </c>
      <c r="AQ877" s="519">
        <v>0</v>
      </c>
      <c r="AR877" s="519">
        <v>0</v>
      </c>
      <c r="AS877" s="519">
        <v>0</v>
      </c>
      <c r="AT877" s="519">
        <v>0</v>
      </c>
      <c r="AU877" s="519">
        <v>0</v>
      </c>
      <c r="AV877" s="519">
        <v>0</v>
      </c>
      <c r="AW877" s="519">
        <v>0</v>
      </c>
      <c r="AX877" s="519">
        <v>0</v>
      </c>
      <c r="AY877" s="519">
        <v>0</v>
      </c>
      <c r="AZ877" s="519">
        <v>0</v>
      </c>
      <c r="BA877" s="519">
        <v>0</v>
      </c>
      <c r="BB877" s="519">
        <v>0</v>
      </c>
      <c r="BC877" s="519">
        <v>0</v>
      </c>
      <c r="BD877" s="519">
        <v>0</v>
      </c>
      <c r="BE877" s="519">
        <v>0</v>
      </c>
      <c r="BF877" s="519">
        <v>0</v>
      </c>
      <c r="BG877" s="519">
        <v>0</v>
      </c>
      <c r="BH877" s="519">
        <v>0</v>
      </c>
      <c r="BI877" s="519">
        <v>0</v>
      </c>
      <c r="BJ877" s="519">
        <v>0</v>
      </c>
      <c r="BK877" s="519">
        <v>0</v>
      </c>
      <c r="BL877" s="519">
        <v>0</v>
      </c>
      <c r="BM877" s="519">
        <v>0</v>
      </c>
      <c r="BN877" s="519">
        <v>0</v>
      </c>
      <c r="BO877" s="519">
        <v>0</v>
      </c>
      <c r="BP877" s="519">
        <v>0</v>
      </c>
      <c r="BQ877" s="519">
        <v>0</v>
      </c>
      <c r="BR877" s="519">
        <v>0</v>
      </c>
      <c r="BS877" s="519">
        <v>0</v>
      </c>
      <c r="BT877" s="519">
        <v>0</v>
      </c>
      <c r="BU877" s="519">
        <v>0</v>
      </c>
      <c r="BV877" s="519">
        <v>0</v>
      </c>
      <c r="BW877" s="519">
        <v>0</v>
      </c>
      <c r="BX877" s="519">
        <v>0</v>
      </c>
      <c r="BY877" s="519">
        <v>0</v>
      </c>
      <c r="BZ877" s="519">
        <v>0</v>
      </c>
      <c r="CA877" s="519">
        <v>0</v>
      </c>
      <c r="CB877" s="519">
        <v>0</v>
      </c>
      <c r="CC877" s="519">
        <v>0</v>
      </c>
      <c r="CD877" s="519">
        <v>0</v>
      </c>
      <c r="CE877" s="519">
        <v>0</v>
      </c>
      <c r="CF877" s="519">
        <v>0</v>
      </c>
      <c r="CG877" s="519">
        <v>0</v>
      </c>
      <c r="CH877" s="519">
        <v>0</v>
      </c>
      <c r="CI877" s="519">
        <v>0</v>
      </c>
      <c r="CJ877" s="519">
        <v>0</v>
      </c>
      <c r="CK877" s="519">
        <v>0</v>
      </c>
      <c r="CL877" s="519">
        <v>0</v>
      </c>
      <c r="CM877" s="519">
        <v>0</v>
      </c>
      <c r="CN877" s="519">
        <v>0</v>
      </c>
      <c r="CO877" s="519">
        <v>0</v>
      </c>
      <c r="CP877" s="519">
        <v>0</v>
      </c>
      <c r="CQ877" s="519">
        <v>0</v>
      </c>
      <c r="CR877" s="519">
        <v>0</v>
      </c>
      <c r="CS877" s="519">
        <v>0</v>
      </c>
      <c r="CT877" s="519">
        <v>0</v>
      </c>
      <c r="CU877" s="519">
        <v>0</v>
      </c>
      <c r="CV877" s="519">
        <v>0</v>
      </c>
      <c r="CW877" s="519">
        <v>0</v>
      </c>
      <c r="CX877" s="519">
        <v>0</v>
      </c>
      <c r="CY877" s="519">
        <v>0</v>
      </c>
      <c r="CZ877" s="519">
        <v>0</v>
      </c>
      <c r="DA877" s="519">
        <v>0</v>
      </c>
      <c r="DB877" s="519">
        <v>0</v>
      </c>
      <c r="DC877" s="519">
        <v>0</v>
      </c>
      <c r="DD877" s="519">
        <v>0</v>
      </c>
      <c r="DE877" s="519">
        <v>0</v>
      </c>
      <c r="DF877" s="519">
        <v>0</v>
      </c>
      <c r="DG877" s="519">
        <v>0</v>
      </c>
      <c r="DH877" s="519">
        <v>0</v>
      </c>
      <c r="DI877" s="519">
        <v>0</v>
      </c>
      <c r="DJ877" s="519">
        <v>0</v>
      </c>
      <c r="DK877" s="519">
        <v>0</v>
      </c>
      <c r="DL877" s="519">
        <v>0</v>
      </c>
      <c r="DM877" s="519">
        <v>0</v>
      </c>
      <c r="DN877" s="519">
        <v>0</v>
      </c>
      <c r="DO877" s="519">
        <v>0</v>
      </c>
      <c r="DP877" s="519">
        <v>0</v>
      </c>
      <c r="DQ877" s="519">
        <v>0</v>
      </c>
      <c r="DR877" s="519">
        <v>0</v>
      </c>
      <c r="DS877" s="519">
        <v>0</v>
      </c>
      <c r="DT877" s="519">
        <v>0</v>
      </c>
      <c r="DU877" s="519">
        <v>0</v>
      </c>
      <c r="DV877" s="519">
        <v>0</v>
      </c>
      <c r="DW877" s="519">
        <v>0</v>
      </c>
      <c r="DX877" s="519">
        <v>0</v>
      </c>
      <c r="DZ877" s="337" t="s">
        <v>631</v>
      </c>
      <c r="EA877" s="519" t="s">
        <v>1058</v>
      </c>
      <c r="EB877" s="519" t="s">
        <v>1059</v>
      </c>
      <c r="EC877" s="519">
        <v>27</v>
      </c>
      <c r="ED877" s="183" t="str">
        <f t="shared" si="44"/>
        <v>SDN100127</v>
      </c>
      <c r="EE877" s="519">
        <v>1044.0999999999999</v>
      </c>
      <c r="EF877" s="519">
        <v>10000</v>
      </c>
      <c r="EG877" s="519">
        <v>10000</v>
      </c>
      <c r="EH877" s="519">
        <v>10000</v>
      </c>
      <c r="EI877" s="519">
        <v>10000</v>
      </c>
      <c r="EJ877" s="519">
        <v>10000</v>
      </c>
      <c r="EK877" s="519">
        <v>10000</v>
      </c>
      <c r="EL877" s="519">
        <v>10000</v>
      </c>
      <c r="EM877" s="519">
        <v>10000</v>
      </c>
      <c r="EN877" s="519">
        <v>10000</v>
      </c>
      <c r="EO877" s="519">
        <v>10000</v>
      </c>
      <c r="EP877" s="519">
        <v>10000</v>
      </c>
      <c r="EQ877" s="519">
        <v>10000</v>
      </c>
      <c r="ER877" s="519">
        <v>10000</v>
      </c>
      <c r="ES877" s="519">
        <v>10000</v>
      </c>
      <c r="ET877" s="519">
        <v>10000</v>
      </c>
      <c r="EU877" s="519">
        <v>10000</v>
      </c>
      <c r="EV877" s="519">
        <v>10000</v>
      </c>
      <c r="EW877" s="519">
        <v>10000</v>
      </c>
      <c r="EX877" s="519">
        <v>10000</v>
      </c>
      <c r="EY877" s="519">
        <v>10000</v>
      </c>
      <c r="EZ877" s="519">
        <v>10000</v>
      </c>
      <c r="FA877" s="519">
        <v>10000</v>
      </c>
      <c r="FB877" s="519">
        <v>10000</v>
      </c>
      <c r="FC877" s="519">
        <v>10000</v>
      </c>
      <c r="FD877" s="519">
        <v>0</v>
      </c>
      <c r="FE877" s="519">
        <v>0</v>
      </c>
      <c r="FF877" s="519">
        <v>0</v>
      </c>
      <c r="FG877" s="519">
        <v>0</v>
      </c>
      <c r="FH877" s="519">
        <v>0</v>
      </c>
      <c r="FI877" s="519">
        <v>0</v>
      </c>
      <c r="FJ877" s="519">
        <v>0</v>
      </c>
      <c r="FK877" s="519">
        <v>0</v>
      </c>
      <c r="FL877" s="519">
        <v>0</v>
      </c>
      <c r="FM877" s="519">
        <v>0</v>
      </c>
      <c r="FN877" s="519">
        <v>0</v>
      </c>
      <c r="FO877" s="519">
        <v>0</v>
      </c>
      <c r="FP877" s="519">
        <v>0</v>
      </c>
      <c r="FQ877" s="519">
        <v>0</v>
      </c>
      <c r="FR877" s="519">
        <v>0</v>
      </c>
      <c r="FS877" s="519">
        <v>0</v>
      </c>
      <c r="FT877" s="519">
        <v>0</v>
      </c>
      <c r="FU877" s="519">
        <v>0</v>
      </c>
      <c r="FV877" s="519">
        <v>0</v>
      </c>
      <c r="FW877" s="519">
        <v>0</v>
      </c>
      <c r="FX877" s="519">
        <v>0</v>
      </c>
      <c r="FY877" s="519">
        <v>0</v>
      </c>
      <c r="FZ877" s="519">
        <v>0</v>
      </c>
      <c r="GA877" s="519">
        <v>0</v>
      </c>
      <c r="GB877" s="519">
        <v>0</v>
      </c>
      <c r="GC877" s="519">
        <v>0</v>
      </c>
      <c r="GD877" s="519">
        <v>0</v>
      </c>
      <c r="GE877" s="519">
        <v>0</v>
      </c>
      <c r="GF877" s="519">
        <v>0</v>
      </c>
      <c r="GG877" s="519">
        <v>0</v>
      </c>
      <c r="GH877" s="519">
        <v>0</v>
      </c>
      <c r="GI877" s="519">
        <v>0</v>
      </c>
      <c r="GJ877" s="519">
        <v>0</v>
      </c>
      <c r="GK877" s="519">
        <v>0</v>
      </c>
      <c r="GL877" s="519">
        <v>0</v>
      </c>
      <c r="GM877" s="519">
        <v>0</v>
      </c>
      <c r="GN877" s="519">
        <v>0</v>
      </c>
      <c r="GO877" s="519">
        <v>0</v>
      </c>
      <c r="GP877" s="519">
        <v>0</v>
      </c>
      <c r="GQ877" s="519">
        <v>0</v>
      </c>
      <c r="GR877" s="519">
        <v>0</v>
      </c>
      <c r="GS877" s="519">
        <v>0</v>
      </c>
      <c r="GT877" s="519">
        <v>0</v>
      </c>
      <c r="GU877" s="519">
        <v>0</v>
      </c>
      <c r="GV877" s="519">
        <v>0</v>
      </c>
      <c r="GW877" s="519">
        <v>0</v>
      </c>
      <c r="GX877" s="519">
        <v>0</v>
      </c>
      <c r="GY877" s="519">
        <v>0</v>
      </c>
      <c r="GZ877" s="519">
        <v>0</v>
      </c>
      <c r="HA877" s="519">
        <v>0</v>
      </c>
      <c r="HB877" s="519">
        <v>0</v>
      </c>
      <c r="HC877" s="519">
        <v>0</v>
      </c>
      <c r="HD877" s="519">
        <v>0</v>
      </c>
      <c r="HE877" s="519">
        <v>0</v>
      </c>
      <c r="HF877" s="519">
        <v>0</v>
      </c>
      <c r="HG877" s="519">
        <v>0</v>
      </c>
      <c r="HH877" s="519">
        <v>0</v>
      </c>
      <c r="HI877" s="519">
        <v>0</v>
      </c>
      <c r="HJ877" s="519">
        <v>0</v>
      </c>
      <c r="HK877" s="519">
        <v>0</v>
      </c>
      <c r="HL877" s="519">
        <v>0</v>
      </c>
      <c r="HM877" s="519">
        <v>0</v>
      </c>
      <c r="HN877" s="519">
        <v>0</v>
      </c>
      <c r="HO877" s="519">
        <v>0</v>
      </c>
      <c r="HP877" s="519">
        <v>0</v>
      </c>
      <c r="HQ877" s="519">
        <v>0</v>
      </c>
      <c r="HR877" s="519">
        <v>0</v>
      </c>
      <c r="HS877" s="519">
        <v>0</v>
      </c>
      <c r="HT877" s="519">
        <v>0</v>
      </c>
      <c r="HU877" s="519">
        <v>0</v>
      </c>
      <c r="HV877" s="519">
        <v>0</v>
      </c>
      <c r="HW877" s="519">
        <v>0</v>
      </c>
      <c r="HX877" s="519">
        <v>0</v>
      </c>
      <c r="HY877" s="519">
        <v>0</v>
      </c>
      <c r="HZ877" s="519">
        <v>0</v>
      </c>
      <c r="IA877" s="519">
        <v>0</v>
      </c>
      <c r="IB877" s="519">
        <v>0</v>
      </c>
      <c r="IC877" s="519">
        <v>0</v>
      </c>
      <c r="ID877" s="519">
        <v>0</v>
      </c>
      <c r="IE877" s="519">
        <v>0</v>
      </c>
      <c r="IF877" s="519">
        <v>0</v>
      </c>
      <c r="IG877" s="519">
        <v>0</v>
      </c>
      <c r="IH877" s="519">
        <v>0</v>
      </c>
      <c r="II877" s="519">
        <v>0</v>
      </c>
      <c r="IJ877" s="519">
        <v>0</v>
      </c>
      <c r="IK877" s="519">
        <v>0</v>
      </c>
    </row>
    <row r="878" spans="2:245" hidden="1">
      <c r="B878" s="519" t="s">
        <v>1058</v>
      </c>
      <c r="C878" s="519"/>
      <c r="D878" s="519"/>
      <c r="E878" s="519"/>
      <c r="F878" s="519">
        <v>2</v>
      </c>
      <c r="G878" s="519"/>
      <c r="H878" s="519">
        <v>26</v>
      </c>
      <c r="I878" s="519">
        <v>6</v>
      </c>
      <c r="J878" s="519" t="str">
        <f t="shared" si="42"/>
        <v>SDN10022606</v>
      </c>
      <c r="K878" s="519">
        <v>776</v>
      </c>
      <c r="M878" s="337" t="s">
        <v>631</v>
      </c>
      <c r="N878" s="519" t="s">
        <v>1058</v>
      </c>
      <c r="O878" s="519" t="s">
        <v>1059</v>
      </c>
      <c r="P878" s="519">
        <v>28</v>
      </c>
      <c r="Q878" s="521" t="str">
        <f t="shared" si="43"/>
        <v>SDN100128</v>
      </c>
      <c r="R878" s="519">
        <v>1049.4000000000001</v>
      </c>
      <c r="S878" s="519">
        <v>2098.8000000000002</v>
      </c>
      <c r="T878" s="519">
        <v>3148.2</v>
      </c>
      <c r="U878" s="519">
        <v>4197.6000000000004</v>
      </c>
      <c r="V878" s="519">
        <v>5247</v>
      </c>
      <c r="W878" s="519">
        <v>6086.5</v>
      </c>
      <c r="X878" s="519">
        <v>6926</v>
      </c>
      <c r="Y878" s="519">
        <v>7765.6</v>
      </c>
      <c r="Z878" s="519">
        <v>8605.1</v>
      </c>
      <c r="AA878" s="519">
        <v>9444.6</v>
      </c>
      <c r="AB878" s="519">
        <v>9444.6</v>
      </c>
      <c r="AC878" s="519">
        <v>9444.6</v>
      </c>
      <c r="AD878" s="519">
        <v>9444.6</v>
      </c>
      <c r="AE878" s="519">
        <v>9444.6</v>
      </c>
      <c r="AF878" s="519">
        <v>9444.6</v>
      </c>
      <c r="AG878" s="519">
        <v>9444.6</v>
      </c>
      <c r="AH878" s="519">
        <v>9444.6</v>
      </c>
      <c r="AI878" s="519">
        <v>9444.6</v>
      </c>
      <c r="AJ878" s="519">
        <v>9444.6</v>
      </c>
      <c r="AK878" s="519">
        <v>9444.6</v>
      </c>
      <c r="AL878" s="519">
        <v>9444.6</v>
      </c>
      <c r="AM878" s="519">
        <v>9444.6</v>
      </c>
      <c r="AN878" s="519">
        <v>9444.6</v>
      </c>
      <c r="AO878" s="519">
        <v>9444.6</v>
      </c>
      <c r="AP878" s="519">
        <v>9444.6</v>
      </c>
      <c r="AQ878" s="519">
        <v>0</v>
      </c>
      <c r="AR878" s="519">
        <v>0</v>
      </c>
      <c r="AS878" s="519">
        <v>0</v>
      </c>
      <c r="AT878" s="519">
        <v>0</v>
      </c>
      <c r="AU878" s="519">
        <v>0</v>
      </c>
      <c r="AV878" s="519">
        <v>0</v>
      </c>
      <c r="AW878" s="519">
        <v>0</v>
      </c>
      <c r="AX878" s="519">
        <v>0</v>
      </c>
      <c r="AY878" s="519">
        <v>0</v>
      </c>
      <c r="AZ878" s="519">
        <v>0</v>
      </c>
      <c r="BA878" s="519">
        <v>0</v>
      </c>
      <c r="BB878" s="519">
        <v>0</v>
      </c>
      <c r="BC878" s="519">
        <v>0</v>
      </c>
      <c r="BD878" s="519">
        <v>0</v>
      </c>
      <c r="BE878" s="519">
        <v>0</v>
      </c>
      <c r="BF878" s="519">
        <v>0</v>
      </c>
      <c r="BG878" s="519">
        <v>0</v>
      </c>
      <c r="BH878" s="519">
        <v>0</v>
      </c>
      <c r="BI878" s="519">
        <v>0</v>
      </c>
      <c r="BJ878" s="519">
        <v>0</v>
      </c>
      <c r="BK878" s="519">
        <v>0</v>
      </c>
      <c r="BL878" s="519">
        <v>0</v>
      </c>
      <c r="BM878" s="519">
        <v>0</v>
      </c>
      <c r="BN878" s="519">
        <v>0</v>
      </c>
      <c r="BO878" s="519">
        <v>0</v>
      </c>
      <c r="BP878" s="519">
        <v>0</v>
      </c>
      <c r="BQ878" s="519">
        <v>0</v>
      </c>
      <c r="BR878" s="519">
        <v>0</v>
      </c>
      <c r="BS878" s="519">
        <v>0</v>
      </c>
      <c r="BT878" s="519">
        <v>0</v>
      </c>
      <c r="BU878" s="519">
        <v>0</v>
      </c>
      <c r="BV878" s="519">
        <v>0</v>
      </c>
      <c r="BW878" s="519">
        <v>0</v>
      </c>
      <c r="BX878" s="519">
        <v>0</v>
      </c>
      <c r="BY878" s="519">
        <v>0</v>
      </c>
      <c r="BZ878" s="519">
        <v>0</v>
      </c>
      <c r="CA878" s="519">
        <v>0</v>
      </c>
      <c r="CB878" s="519">
        <v>0</v>
      </c>
      <c r="CC878" s="519">
        <v>0</v>
      </c>
      <c r="CD878" s="519">
        <v>0</v>
      </c>
      <c r="CE878" s="519">
        <v>0</v>
      </c>
      <c r="CF878" s="519">
        <v>0</v>
      </c>
      <c r="CG878" s="519">
        <v>0</v>
      </c>
      <c r="CH878" s="519">
        <v>0</v>
      </c>
      <c r="CI878" s="519">
        <v>0</v>
      </c>
      <c r="CJ878" s="519">
        <v>0</v>
      </c>
      <c r="CK878" s="519">
        <v>0</v>
      </c>
      <c r="CL878" s="519">
        <v>0</v>
      </c>
      <c r="CM878" s="519">
        <v>0</v>
      </c>
      <c r="CN878" s="519">
        <v>0</v>
      </c>
      <c r="CO878" s="519">
        <v>0</v>
      </c>
      <c r="CP878" s="519">
        <v>0</v>
      </c>
      <c r="CQ878" s="519">
        <v>0</v>
      </c>
      <c r="CR878" s="519">
        <v>0</v>
      </c>
      <c r="CS878" s="519">
        <v>0</v>
      </c>
      <c r="CT878" s="519">
        <v>0</v>
      </c>
      <c r="CU878" s="519">
        <v>0</v>
      </c>
      <c r="CV878" s="519">
        <v>0</v>
      </c>
      <c r="CW878" s="519">
        <v>0</v>
      </c>
      <c r="CX878" s="519">
        <v>0</v>
      </c>
      <c r="CY878" s="519">
        <v>0</v>
      </c>
      <c r="CZ878" s="519">
        <v>0</v>
      </c>
      <c r="DA878" s="519">
        <v>0</v>
      </c>
      <c r="DB878" s="519">
        <v>0</v>
      </c>
      <c r="DC878" s="519">
        <v>0</v>
      </c>
      <c r="DD878" s="519">
        <v>0</v>
      </c>
      <c r="DE878" s="519">
        <v>0</v>
      </c>
      <c r="DF878" s="519">
        <v>0</v>
      </c>
      <c r="DG878" s="519">
        <v>0</v>
      </c>
      <c r="DH878" s="519">
        <v>0</v>
      </c>
      <c r="DI878" s="519">
        <v>0</v>
      </c>
      <c r="DJ878" s="519">
        <v>0</v>
      </c>
      <c r="DK878" s="519">
        <v>0</v>
      </c>
      <c r="DL878" s="519">
        <v>0</v>
      </c>
      <c r="DM878" s="519">
        <v>0</v>
      </c>
      <c r="DN878" s="519">
        <v>0</v>
      </c>
      <c r="DO878" s="519">
        <v>0</v>
      </c>
      <c r="DP878" s="519">
        <v>0</v>
      </c>
      <c r="DQ878" s="519">
        <v>0</v>
      </c>
      <c r="DR878" s="519">
        <v>0</v>
      </c>
      <c r="DS878" s="519">
        <v>0</v>
      </c>
      <c r="DT878" s="519">
        <v>0</v>
      </c>
      <c r="DU878" s="519">
        <v>0</v>
      </c>
      <c r="DV878" s="519">
        <v>0</v>
      </c>
      <c r="DW878" s="519">
        <v>0</v>
      </c>
      <c r="DX878" s="519">
        <v>0</v>
      </c>
      <c r="DZ878" s="337" t="s">
        <v>631</v>
      </c>
      <c r="EA878" s="519" t="s">
        <v>1058</v>
      </c>
      <c r="EB878" s="519" t="s">
        <v>1059</v>
      </c>
      <c r="EC878" s="519">
        <v>28</v>
      </c>
      <c r="ED878" s="183" t="str">
        <f t="shared" si="44"/>
        <v>SDN100128</v>
      </c>
      <c r="EE878" s="519">
        <v>1049.4000000000001</v>
      </c>
      <c r="EF878" s="519">
        <v>10000</v>
      </c>
      <c r="EG878" s="519">
        <v>10000</v>
      </c>
      <c r="EH878" s="519">
        <v>10000</v>
      </c>
      <c r="EI878" s="519">
        <v>10000</v>
      </c>
      <c r="EJ878" s="519">
        <v>10000</v>
      </c>
      <c r="EK878" s="519">
        <v>10000</v>
      </c>
      <c r="EL878" s="519">
        <v>10000</v>
      </c>
      <c r="EM878" s="519">
        <v>10000</v>
      </c>
      <c r="EN878" s="519">
        <v>10000</v>
      </c>
      <c r="EO878" s="519">
        <v>10000</v>
      </c>
      <c r="EP878" s="519">
        <v>10000</v>
      </c>
      <c r="EQ878" s="519">
        <v>10000</v>
      </c>
      <c r="ER878" s="519">
        <v>10000</v>
      </c>
      <c r="ES878" s="519">
        <v>10000</v>
      </c>
      <c r="ET878" s="519">
        <v>10000</v>
      </c>
      <c r="EU878" s="519">
        <v>10000</v>
      </c>
      <c r="EV878" s="519">
        <v>10000</v>
      </c>
      <c r="EW878" s="519">
        <v>10000</v>
      </c>
      <c r="EX878" s="519">
        <v>10000</v>
      </c>
      <c r="EY878" s="519">
        <v>10000</v>
      </c>
      <c r="EZ878" s="519">
        <v>10000</v>
      </c>
      <c r="FA878" s="519">
        <v>10000</v>
      </c>
      <c r="FB878" s="519">
        <v>10000</v>
      </c>
      <c r="FC878" s="519">
        <v>10000</v>
      </c>
      <c r="FD878" s="519">
        <v>0</v>
      </c>
      <c r="FE878" s="519">
        <v>0</v>
      </c>
      <c r="FF878" s="519">
        <v>0</v>
      </c>
      <c r="FG878" s="519">
        <v>0</v>
      </c>
      <c r="FH878" s="519">
        <v>0</v>
      </c>
      <c r="FI878" s="519">
        <v>0</v>
      </c>
      <c r="FJ878" s="519">
        <v>0</v>
      </c>
      <c r="FK878" s="519">
        <v>0</v>
      </c>
      <c r="FL878" s="519">
        <v>0</v>
      </c>
      <c r="FM878" s="519">
        <v>0</v>
      </c>
      <c r="FN878" s="519">
        <v>0</v>
      </c>
      <c r="FO878" s="519">
        <v>0</v>
      </c>
      <c r="FP878" s="519">
        <v>0</v>
      </c>
      <c r="FQ878" s="519">
        <v>0</v>
      </c>
      <c r="FR878" s="519">
        <v>0</v>
      </c>
      <c r="FS878" s="519">
        <v>0</v>
      </c>
      <c r="FT878" s="519">
        <v>0</v>
      </c>
      <c r="FU878" s="519">
        <v>0</v>
      </c>
      <c r="FV878" s="519">
        <v>0</v>
      </c>
      <c r="FW878" s="519">
        <v>0</v>
      </c>
      <c r="FX878" s="519">
        <v>0</v>
      </c>
      <c r="FY878" s="519">
        <v>0</v>
      </c>
      <c r="FZ878" s="519">
        <v>0</v>
      </c>
      <c r="GA878" s="519">
        <v>0</v>
      </c>
      <c r="GB878" s="519">
        <v>0</v>
      </c>
      <c r="GC878" s="519">
        <v>0</v>
      </c>
      <c r="GD878" s="519">
        <v>0</v>
      </c>
      <c r="GE878" s="519">
        <v>0</v>
      </c>
      <c r="GF878" s="519">
        <v>0</v>
      </c>
      <c r="GG878" s="519">
        <v>0</v>
      </c>
      <c r="GH878" s="519">
        <v>0</v>
      </c>
      <c r="GI878" s="519">
        <v>0</v>
      </c>
      <c r="GJ878" s="519">
        <v>0</v>
      </c>
      <c r="GK878" s="519">
        <v>0</v>
      </c>
      <c r="GL878" s="519">
        <v>0</v>
      </c>
      <c r="GM878" s="519">
        <v>0</v>
      </c>
      <c r="GN878" s="519">
        <v>0</v>
      </c>
      <c r="GO878" s="519">
        <v>0</v>
      </c>
      <c r="GP878" s="519">
        <v>0</v>
      </c>
      <c r="GQ878" s="519">
        <v>0</v>
      </c>
      <c r="GR878" s="519">
        <v>0</v>
      </c>
      <c r="GS878" s="519">
        <v>0</v>
      </c>
      <c r="GT878" s="519">
        <v>0</v>
      </c>
      <c r="GU878" s="519">
        <v>0</v>
      </c>
      <c r="GV878" s="519">
        <v>0</v>
      </c>
      <c r="GW878" s="519">
        <v>0</v>
      </c>
      <c r="GX878" s="519">
        <v>0</v>
      </c>
      <c r="GY878" s="519">
        <v>0</v>
      </c>
      <c r="GZ878" s="519">
        <v>0</v>
      </c>
      <c r="HA878" s="519">
        <v>0</v>
      </c>
      <c r="HB878" s="519">
        <v>0</v>
      </c>
      <c r="HC878" s="519">
        <v>0</v>
      </c>
      <c r="HD878" s="519">
        <v>0</v>
      </c>
      <c r="HE878" s="519">
        <v>0</v>
      </c>
      <c r="HF878" s="519">
        <v>0</v>
      </c>
      <c r="HG878" s="519">
        <v>0</v>
      </c>
      <c r="HH878" s="519">
        <v>0</v>
      </c>
      <c r="HI878" s="519">
        <v>0</v>
      </c>
      <c r="HJ878" s="519">
        <v>0</v>
      </c>
      <c r="HK878" s="519">
        <v>0</v>
      </c>
      <c r="HL878" s="519">
        <v>0</v>
      </c>
      <c r="HM878" s="519">
        <v>0</v>
      </c>
      <c r="HN878" s="519">
        <v>0</v>
      </c>
      <c r="HO878" s="519">
        <v>0</v>
      </c>
      <c r="HP878" s="519">
        <v>0</v>
      </c>
      <c r="HQ878" s="519">
        <v>0</v>
      </c>
      <c r="HR878" s="519">
        <v>0</v>
      </c>
      <c r="HS878" s="519">
        <v>0</v>
      </c>
      <c r="HT878" s="519">
        <v>0</v>
      </c>
      <c r="HU878" s="519">
        <v>0</v>
      </c>
      <c r="HV878" s="519">
        <v>0</v>
      </c>
      <c r="HW878" s="519">
        <v>0</v>
      </c>
      <c r="HX878" s="519">
        <v>0</v>
      </c>
      <c r="HY878" s="519">
        <v>0</v>
      </c>
      <c r="HZ878" s="519">
        <v>0</v>
      </c>
      <c r="IA878" s="519">
        <v>0</v>
      </c>
      <c r="IB878" s="519">
        <v>0</v>
      </c>
      <c r="IC878" s="519">
        <v>0</v>
      </c>
      <c r="ID878" s="519">
        <v>0</v>
      </c>
      <c r="IE878" s="519">
        <v>0</v>
      </c>
      <c r="IF878" s="519">
        <v>0</v>
      </c>
      <c r="IG878" s="519">
        <v>0</v>
      </c>
      <c r="IH878" s="519">
        <v>0</v>
      </c>
      <c r="II878" s="519">
        <v>0</v>
      </c>
      <c r="IJ878" s="519">
        <v>0</v>
      </c>
      <c r="IK878" s="519">
        <v>0</v>
      </c>
    </row>
    <row r="879" spans="2:245" hidden="1">
      <c r="B879" s="519" t="s">
        <v>1058</v>
      </c>
      <c r="C879" s="519"/>
      <c r="D879" s="519"/>
      <c r="E879" s="519"/>
      <c r="F879" s="519">
        <v>2</v>
      </c>
      <c r="G879" s="519"/>
      <c r="H879" s="519">
        <v>26</v>
      </c>
      <c r="I879" s="519">
        <v>7</v>
      </c>
      <c r="J879" s="519" t="str">
        <f t="shared" si="42"/>
        <v>SDN10022607</v>
      </c>
      <c r="K879" s="519">
        <v>776</v>
      </c>
      <c r="M879" s="337" t="s">
        <v>631</v>
      </c>
      <c r="N879" s="519" t="s">
        <v>1058</v>
      </c>
      <c r="O879" s="519" t="s">
        <v>1059</v>
      </c>
      <c r="P879" s="519">
        <v>29</v>
      </c>
      <c r="Q879" s="521" t="str">
        <f t="shared" si="43"/>
        <v>SDN100129</v>
      </c>
      <c r="R879" s="519">
        <v>1049.4000000000001</v>
      </c>
      <c r="S879" s="519">
        <v>2098.8000000000002</v>
      </c>
      <c r="T879" s="519">
        <v>3148.2</v>
      </c>
      <c r="U879" s="519">
        <v>4197.6000000000004</v>
      </c>
      <c r="V879" s="519">
        <v>5247</v>
      </c>
      <c r="W879" s="519">
        <v>6086.5</v>
      </c>
      <c r="X879" s="519">
        <v>6926</v>
      </c>
      <c r="Y879" s="519">
        <v>7765.6</v>
      </c>
      <c r="Z879" s="519">
        <v>8605.1</v>
      </c>
      <c r="AA879" s="519">
        <v>9444.6</v>
      </c>
      <c r="AB879" s="519">
        <v>9444.6</v>
      </c>
      <c r="AC879" s="519">
        <v>9444.6</v>
      </c>
      <c r="AD879" s="519">
        <v>9444.6</v>
      </c>
      <c r="AE879" s="519">
        <v>9444.6</v>
      </c>
      <c r="AF879" s="519">
        <v>9444.6</v>
      </c>
      <c r="AG879" s="519">
        <v>9444.6</v>
      </c>
      <c r="AH879" s="519">
        <v>9444.6</v>
      </c>
      <c r="AI879" s="519">
        <v>9444.6</v>
      </c>
      <c r="AJ879" s="519">
        <v>9444.6</v>
      </c>
      <c r="AK879" s="519">
        <v>9444.6</v>
      </c>
      <c r="AL879" s="519">
        <v>9444.6</v>
      </c>
      <c r="AM879" s="519">
        <v>9444.6</v>
      </c>
      <c r="AN879" s="519">
        <v>9444.6</v>
      </c>
      <c r="AO879" s="519">
        <v>9444.6</v>
      </c>
      <c r="AP879" s="519">
        <v>9444.6</v>
      </c>
      <c r="AQ879" s="519">
        <v>0</v>
      </c>
      <c r="AR879" s="519">
        <v>0</v>
      </c>
      <c r="AS879" s="519">
        <v>0</v>
      </c>
      <c r="AT879" s="519">
        <v>0</v>
      </c>
      <c r="AU879" s="519">
        <v>0</v>
      </c>
      <c r="AV879" s="519">
        <v>0</v>
      </c>
      <c r="AW879" s="519">
        <v>0</v>
      </c>
      <c r="AX879" s="519">
        <v>0</v>
      </c>
      <c r="AY879" s="519">
        <v>0</v>
      </c>
      <c r="AZ879" s="519">
        <v>0</v>
      </c>
      <c r="BA879" s="519">
        <v>0</v>
      </c>
      <c r="BB879" s="519">
        <v>0</v>
      </c>
      <c r="BC879" s="519">
        <v>0</v>
      </c>
      <c r="BD879" s="519">
        <v>0</v>
      </c>
      <c r="BE879" s="519">
        <v>0</v>
      </c>
      <c r="BF879" s="519">
        <v>0</v>
      </c>
      <c r="BG879" s="519">
        <v>0</v>
      </c>
      <c r="BH879" s="519">
        <v>0</v>
      </c>
      <c r="BI879" s="519">
        <v>0</v>
      </c>
      <c r="BJ879" s="519">
        <v>0</v>
      </c>
      <c r="BK879" s="519">
        <v>0</v>
      </c>
      <c r="BL879" s="519">
        <v>0</v>
      </c>
      <c r="BM879" s="519">
        <v>0</v>
      </c>
      <c r="BN879" s="519">
        <v>0</v>
      </c>
      <c r="BO879" s="519">
        <v>0</v>
      </c>
      <c r="BP879" s="519">
        <v>0</v>
      </c>
      <c r="BQ879" s="519">
        <v>0</v>
      </c>
      <c r="BR879" s="519">
        <v>0</v>
      </c>
      <c r="BS879" s="519">
        <v>0</v>
      </c>
      <c r="BT879" s="519">
        <v>0</v>
      </c>
      <c r="BU879" s="519">
        <v>0</v>
      </c>
      <c r="BV879" s="519">
        <v>0</v>
      </c>
      <c r="BW879" s="519">
        <v>0</v>
      </c>
      <c r="BX879" s="519">
        <v>0</v>
      </c>
      <c r="BY879" s="519">
        <v>0</v>
      </c>
      <c r="BZ879" s="519">
        <v>0</v>
      </c>
      <c r="CA879" s="519">
        <v>0</v>
      </c>
      <c r="CB879" s="519">
        <v>0</v>
      </c>
      <c r="CC879" s="519">
        <v>0</v>
      </c>
      <c r="CD879" s="519">
        <v>0</v>
      </c>
      <c r="CE879" s="519">
        <v>0</v>
      </c>
      <c r="CF879" s="519">
        <v>0</v>
      </c>
      <c r="CG879" s="519">
        <v>0</v>
      </c>
      <c r="CH879" s="519">
        <v>0</v>
      </c>
      <c r="CI879" s="519">
        <v>0</v>
      </c>
      <c r="CJ879" s="519">
        <v>0</v>
      </c>
      <c r="CK879" s="519">
        <v>0</v>
      </c>
      <c r="CL879" s="519">
        <v>0</v>
      </c>
      <c r="CM879" s="519">
        <v>0</v>
      </c>
      <c r="CN879" s="519">
        <v>0</v>
      </c>
      <c r="CO879" s="519">
        <v>0</v>
      </c>
      <c r="CP879" s="519">
        <v>0</v>
      </c>
      <c r="CQ879" s="519">
        <v>0</v>
      </c>
      <c r="CR879" s="519">
        <v>0</v>
      </c>
      <c r="CS879" s="519">
        <v>0</v>
      </c>
      <c r="CT879" s="519">
        <v>0</v>
      </c>
      <c r="CU879" s="519">
        <v>0</v>
      </c>
      <c r="CV879" s="519">
        <v>0</v>
      </c>
      <c r="CW879" s="519">
        <v>0</v>
      </c>
      <c r="CX879" s="519">
        <v>0</v>
      </c>
      <c r="CY879" s="519">
        <v>0</v>
      </c>
      <c r="CZ879" s="519">
        <v>0</v>
      </c>
      <c r="DA879" s="519">
        <v>0</v>
      </c>
      <c r="DB879" s="519">
        <v>0</v>
      </c>
      <c r="DC879" s="519">
        <v>0</v>
      </c>
      <c r="DD879" s="519">
        <v>0</v>
      </c>
      <c r="DE879" s="519">
        <v>0</v>
      </c>
      <c r="DF879" s="519">
        <v>0</v>
      </c>
      <c r="DG879" s="519">
        <v>0</v>
      </c>
      <c r="DH879" s="519">
        <v>0</v>
      </c>
      <c r="DI879" s="519">
        <v>0</v>
      </c>
      <c r="DJ879" s="519">
        <v>0</v>
      </c>
      <c r="DK879" s="519">
        <v>0</v>
      </c>
      <c r="DL879" s="519">
        <v>0</v>
      </c>
      <c r="DM879" s="519">
        <v>0</v>
      </c>
      <c r="DN879" s="519">
        <v>0</v>
      </c>
      <c r="DO879" s="519">
        <v>0</v>
      </c>
      <c r="DP879" s="519">
        <v>0</v>
      </c>
      <c r="DQ879" s="519">
        <v>0</v>
      </c>
      <c r="DR879" s="519">
        <v>0</v>
      </c>
      <c r="DS879" s="519">
        <v>0</v>
      </c>
      <c r="DT879" s="519">
        <v>0</v>
      </c>
      <c r="DU879" s="519">
        <v>0</v>
      </c>
      <c r="DV879" s="519">
        <v>0</v>
      </c>
      <c r="DW879" s="519">
        <v>0</v>
      </c>
      <c r="DX879" s="519">
        <v>0</v>
      </c>
      <c r="DZ879" s="337" t="s">
        <v>631</v>
      </c>
      <c r="EA879" s="519" t="s">
        <v>1058</v>
      </c>
      <c r="EB879" s="519" t="s">
        <v>1059</v>
      </c>
      <c r="EC879" s="519">
        <v>29</v>
      </c>
      <c r="ED879" s="183" t="str">
        <f t="shared" si="44"/>
        <v>SDN100129</v>
      </c>
      <c r="EE879" s="519">
        <v>1049.4000000000001</v>
      </c>
      <c r="EF879" s="519">
        <v>10000</v>
      </c>
      <c r="EG879" s="519">
        <v>10000</v>
      </c>
      <c r="EH879" s="519">
        <v>10000</v>
      </c>
      <c r="EI879" s="519">
        <v>10000</v>
      </c>
      <c r="EJ879" s="519">
        <v>10000</v>
      </c>
      <c r="EK879" s="519">
        <v>10000</v>
      </c>
      <c r="EL879" s="519">
        <v>10000</v>
      </c>
      <c r="EM879" s="519">
        <v>10000</v>
      </c>
      <c r="EN879" s="519">
        <v>10000</v>
      </c>
      <c r="EO879" s="519">
        <v>10000</v>
      </c>
      <c r="EP879" s="519">
        <v>10000</v>
      </c>
      <c r="EQ879" s="519">
        <v>10000</v>
      </c>
      <c r="ER879" s="519">
        <v>10000</v>
      </c>
      <c r="ES879" s="519">
        <v>10000</v>
      </c>
      <c r="ET879" s="519">
        <v>10000</v>
      </c>
      <c r="EU879" s="519">
        <v>10000</v>
      </c>
      <c r="EV879" s="519">
        <v>10000</v>
      </c>
      <c r="EW879" s="519">
        <v>10000</v>
      </c>
      <c r="EX879" s="519">
        <v>10000</v>
      </c>
      <c r="EY879" s="519">
        <v>10000</v>
      </c>
      <c r="EZ879" s="519">
        <v>10000</v>
      </c>
      <c r="FA879" s="519">
        <v>10000</v>
      </c>
      <c r="FB879" s="519">
        <v>10000</v>
      </c>
      <c r="FC879" s="519">
        <v>10000</v>
      </c>
      <c r="FD879" s="519">
        <v>0</v>
      </c>
      <c r="FE879" s="519">
        <v>0</v>
      </c>
      <c r="FF879" s="519">
        <v>0</v>
      </c>
      <c r="FG879" s="519">
        <v>0</v>
      </c>
      <c r="FH879" s="519">
        <v>0</v>
      </c>
      <c r="FI879" s="519">
        <v>0</v>
      </c>
      <c r="FJ879" s="519">
        <v>0</v>
      </c>
      <c r="FK879" s="519">
        <v>0</v>
      </c>
      <c r="FL879" s="519">
        <v>0</v>
      </c>
      <c r="FM879" s="519">
        <v>0</v>
      </c>
      <c r="FN879" s="519">
        <v>0</v>
      </c>
      <c r="FO879" s="519">
        <v>0</v>
      </c>
      <c r="FP879" s="519">
        <v>0</v>
      </c>
      <c r="FQ879" s="519">
        <v>0</v>
      </c>
      <c r="FR879" s="519">
        <v>0</v>
      </c>
      <c r="FS879" s="519">
        <v>0</v>
      </c>
      <c r="FT879" s="519">
        <v>0</v>
      </c>
      <c r="FU879" s="519">
        <v>0</v>
      </c>
      <c r="FV879" s="519">
        <v>0</v>
      </c>
      <c r="FW879" s="519">
        <v>0</v>
      </c>
      <c r="FX879" s="519">
        <v>0</v>
      </c>
      <c r="FY879" s="519">
        <v>0</v>
      </c>
      <c r="FZ879" s="519">
        <v>0</v>
      </c>
      <c r="GA879" s="519">
        <v>0</v>
      </c>
      <c r="GB879" s="519">
        <v>0</v>
      </c>
      <c r="GC879" s="519">
        <v>0</v>
      </c>
      <c r="GD879" s="519">
        <v>0</v>
      </c>
      <c r="GE879" s="519">
        <v>0</v>
      </c>
      <c r="GF879" s="519">
        <v>0</v>
      </c>
      <c r="GG879" s="519">
        <v>0</v>
      </c>
      <c r="GH879" s="519">
        <v>0</v>
      </c>
      <c r="GI879" s="519">
        <v>0</v>
      </c>
      <c r="GJ879" s="519">
        <v>0</v>
      </c>
      <c r="GK879" s="519">
        <v>0</v>
      </c>
      <c r="GL879" s="519">
        <v>0</v>
      </c>
      <c r="GM879" s="519">
        <v>0</v>
      </c>
      <c r="GN879" s="519">
        <v>0</v>
      </c>
      <c r="GO879" s="519">
        <v>0</v>
      </c>
      <c r="GP879" s="519">
        <v>0</v>
      </c>
      <c r="GQ879" s="519">
        <v>0</v>
      </c>
      <c r="GR879" s="519">
        <v>0</v>
      </c>
      <c r="GS879" s="519">
        <v>0</v>
      </c>
      <c r="GT879" s="519">
        <v>0</v>
      </c>
      <c r="GU879" s="519">
        <v>0</v>
      </c>
      <c r="GV879" s="519">
        <v>0</v>
      </c>
      <c r="GW879" s="519">
        <v>0</v>
      </c>
      <c r="GX879" s="519">
        <v>0</v>
      </c>
      <c r="GY879" s="519">
        <v>0</v>
      </c>
      <c r="GZ879" s="519">
        <v>0</v>
      </c>
      <c r="HA879" s="519">
        <v>0</v>
      </c>
      <c r="HB879" s="519">
        <v>0</v>
      </c>
      <c r="HC879" s="519">
        <v>0</v>
      </c>
      <c r="HD879" s="519">
        <v>0</v>
      </c>
      <c r="HE879" s="519">
        <v>0</v>
      </c>
      <c r="HF879" s="519">
        <v>0</v>
      </c>
      <c r="HG879" s="519">
        <v>0</v>
      </c>
      <c r="HH879" s="519">
        <v>0</v>
      </c>
      <c r="HI879" s="519">
        <v>0</v>
      </c>
      <c r="HJ879" s="519">
        <v>0</v>
      </c>
      <c r="HK879" s="519">
        <v>0</v>
      </c>
      <c r="HL879" s="519">
        <v>0</v>
      </c>
      <c r="HM879" s="519">
        <v>0</v>
      </c>
      <c r="HN879" s="519">
        <v>0</v>
      </c>
      <c r="HO879" s="519">
        <v>0</v>
      </c>
      <c r="HP879" s="519">
        <v>0</v>
      </c>
      <c r="HQ879" s="519">
        <v>0</v>
      </c>
      <c r="HR879" s="519">
        <v>0</v>
      </c>
      <c r="HS879" s="519">
        <v>0</v>
      </c>
      <c r="HT879" s="519">
        <v>0</v>
      </c>
      <c r="HU879" s="519">
        <v>0</v>
      </c>
      <c r="HV879" s="519">
        <v>0</v>
      </c>
      <c r="HW879" s="519">
        <v>0</v>
      </c>
      <c r="HX879" s="519">
        <v>0</v>
      </c>
      <c r="HY879" s="519">
        <v>0</v>
      </c>
      <c r="HZ879" s="519">
        <v>0</v>
      </c>
      <c r="IA879" s="519">
        <v>0</v>
      </c>
      <c r="IB879" s="519">
        <v>0</v>
      </c>
      <c r="IC879" s="519">
        <v>0</v>
      </c>
      <c r="ID879" s="519">
        <v>0</v>
      </c>
      <c r="IE879" s="519">
        <v>0</v>
      </c>
      <c r="IF879" s="519">
        <v>0</v>
      </c>
      <c r="IG879" s="519">
        <v>0</v>
      </c>
      <c r="IH879" s="519">
        <v>0</v>
      </c>
      <c r="II879" s="519">
        <v>0</v>
      </c>
      <c r="IJ879" s="519">
        <v>0</v>
      </c>
      <c r="IK879" s="519">
        <v>0</v>
      </c>
    </row>
    <row r="880" spans="2:245" hidden="1">
      <c r="B880" s="519" t="s">
        <v>1058</v>
      </c>
      <c r="C880" s="519"/>
      <c r="D880" s="519"/>
      <c r="E880" s="519"/>
      <c r="F880" s="519">
        <v>2</v>
      </c>
      <c r="G880" s="519"/>
      <c r="H880" s="519">
        <v>26</v>
      </c>
      <c r="I880" s="519">
        <v>8</v>
      </c>
      <c r="J880" s="519" t="str">
        <f t="shared" si="42"/>
        <v>SDN10022608</v>
      </c>
      <c r="K880" s="519">
        <v>776</v>
      </c>
      <c r="M880" s="337" t="s">
        <v>631</v>
      </c>
      <c r="N880" s="519" t="s">
        <v>1058</v>
      </c>
      <c r="O880" s="519" t="s">
        <v>1059</v>
      </c>
      <c r="P880" s="519">
        <v>30</v>
      </c>
      <c r="Q880" s="521" t="str">
        <f t="shared" si="43"/>
        <v>SDN100130</v>
      </c>
      <c r="R880" s="519">
        <v>1049.4000000000001</v>
      </c>
      <c r="S880" s="519">
        <v>2098.8000000000002</v>
      </c>
      <c r="T880" s="519">
        <v>3148.2</v>
      </c>
      <c r="U880" s="519">
        <v>4197.6000000000004</v>
      </c>
      <c r="V880" s="519">
        <v>5247</v>
      </c>
      <c r="W880" s="519">
        <v>6086.5</v>
      </c>
      <c r="X880" s="519">
        <v>6926</v>
      </c>
      <c r="Y880" s="519">
        <v>7765.6</v>
      </c>
      <c r="Z880" s="519">
        <v>8605.1</v>
      </c>
      <c r="AA880" s="519">
        <v>9444.6</v>
      </c>
      <c r="AB880" s="519">
        <v>9444.6</v>
      </c>
      <c r="AC880" s="519">
        <v>9444.6</v>
      </c>
      <c r="AD880" s="519">
        <v>9444.6</v>
      </c>
      <c r="AE880" s="519">
        <v>9444.6</v>
      </c>
      <c r="AF880" s="519">
        <v>9444.6</v>
      </c>
      <c r="AG880" s="519">
        <v>9444.6</v>
      </c>
      <c r="AH880" s="519">
        <v>9444.6</v>
      </c>
      <c r="AI880" s="519">
        <v>9444.6</v>
      </c>
      <c r="AJ880" s="519">
        <v>9444.6</v>
      </c>
      <c r="AK880" s="519">
        <v>9444.6</v>
      </c>
      <c r="AL880" s="519">
        <v>9444.6</v>
      </c>
      <c r="AM880" s="519">
        <v>9444.6</v>
      </c>
      <c r="AN880" s="519">
        <v>9444.6</v>
      </c>
      <c r="AO880" s="519">
        <v>9444.6</v>
      </c>
      <c r="AP880" s="519">
        <v>9444.6</v>
      </c>
      <c r="AQ880" s="519">
        <v>0</v>
      </c>
      <c r="AR880" s="519">
        <v>0</v>
      </c>
      <c r="AS880" s="519">
        <v>0</v>
      </c>
      <c r="AT880" s="519">
        <v>0</v>
      </c>
      <c r="AU880" s="519">
        <v>0</v>
      </c>
      <c r="AV880" s="519">
        <v>0</v>
      </c>
      <c r="AW880" s="519">
        <v>0</v>
      </c>
      <c r="AX880" s="519">
        <v>0</v>
      </c>
      <c r="AY880" s="519">
        <v>0</v>
      </c>
      <c r="AZ880" s="519">
        <v>0</v>
      </c>
      <c r="BA880" s="519">
        <v>0</v>
      </c>
      <c r="BB880" s="519">
        <v>0</v>
      </c>
      <c r="BC880" s="519">
        <v>0</v>
      </c>
      <c r="BD880" s="519">
        <v>0</v>
      </c>
      <c r="BE880" s="519">
        <v>0</v>
      </c>
      <c r="BF880" s="519">
        <v>0</v>
      </c>
      <c r="BG880" s="519">
        <v>0</v>
      </c>
      <c r="BH880" s="519">
        <v>0</v>
      </c>
      <c r="BI880" s="519">
        <v>0</v>
      </c>
      <c r="BJ880" s="519">
        <v>0</v>
      </c>
      <c r="BK880" s="519">
        <v>0</v>
      </c>
      <c r="BL880" s="519">
        <v>0</v>
      </c>
      <c r="BM880" s="519">
        <v>0</v>
      </c>
      <c r="BN880" s="519">
        <v>0</v>
      </c>
      <c r="BO880" s="519">
        <v>0</v>
      </c>
      <c r="BP880" s="519">
        <v>0</v>
      </c>
      <c r="BQ880" s="519">
        <v>0</v>
      </c>
      <c r="BR880" s="519">
        <v>0</v>
      </c>
      <c r="BS880" s="519">
        <v>0</v>
      </c>
      <c r="BT880" s="519">
        <v>0</v>
      </c>
      <c r="BU880" s="519">
        <v>0</v>
      </c>
      <c r="BV880" s="519">
        <v>0</v>
      </c>
      <c r="BW880" s="519">
        <v>0</v>
      </c>
      <c r="BX880" s="519">
        <v>0</v>
      </c>
      <c r="BY880" s="519">
        <v>0</v>
      </c>
      <c r="BZ880" s="519">
        <v>0</v>
      </c>
      <c r="CA880" s="519">
        <v>0</v>
      </c>
      <c r="CB880" s="519">
        <v>0</v>
      </c>
      <c r="CC880" s="519">
        <v>0</v>
      </c>
      <c r="CD880" s="519">
        <v>0</v>
      </c>
      <c r="CE880" s="519">
        <v>0</v>
      </c>
      <c r="CF880" s="519">
        <v>0</v>
      </c>
      <c r="CG880" s="519">
        <v>0</v>
      </c>
      <c r="CH880" s="519">
        <v>0</v>
      </c>
      <c r="CI880" s="519">
        <v>0</v>
      </c>
      <c r="CJ880" s="519">
        <v>0</v>
      </c>
      <c r="CK880" s="519">
        <v>0</v>
      </c>
      <c r="CL880" s="519">
        <v>0</v>
      </c>
      <c r="CM880" s="519">
        <v>0</v>
      </c>
      <c r="CN880" s="519">
        <v>0</v>
      </c>
      <c r="CO880" s="519">
        <v>0</v>
      </c>
      <c r="CP880" s="519">
        <v>0</v>
      </c>
      <c r="CQ880" s="519">
        <v>0</v>
      </c>
      <c r="CR880" s="519">
        <v>0</v>
      </c>
      <c r="CS880" s="519">
        <v>0</v>
      </c>
      <c r="CT880" s="519">
        <v>0</v>
      </c>
      <c r="CU880" s="519">
        <v>0</v>
      </c>
      <c r="CV880" s="519">
        <v>0</v>
      </c>
      <c r="CW880" s="519">
        <v>0</v>
      </c>
      <c r="CX880" s="519">
        <v>0</v>
      </c>
      <c r="CY880" s="519">
        <v>0</v>
      </c>
      <c r="CZ880" s="519">
        <v>0</v>
      </c>
      <c r="DA880" s="519">
        <v>0</v>
      </c>
      <c r="DB880" s="519">
        <v>0</v>
      </c>
      <c r="DC880" s="519">
        <v>0</v>
      </c>
      <c r="DD880" s="519">
        <v>0</v>
      </c>
      <c r="DE880" s="519">
        <v>0</v>
      </c>
      <c r="DF880" s="519">
        <v>0</v>
      </c>
      <c r="DG880" s="519">
        <v>0</v>
      </c>
      <c r="DH880" s="519">
        <v>0</v>
      </c>
      <c r="DI880" s="519">
        <v>0</v>
      </c>
      <c r="DJ880" s="519">
        <v>0</v>
      </c>
      <c r="DK880" s="519">
        <v>0</v>
      </c>
      <c r="DL880" s="519">
        <v>0</v>
      </c>
      <c r="DM880" s="519">
        <v>0</v>
      </c>
      <c r="DN880" s="519">
        <v>0</v>
      </c>
      <c r="DO880" s="519">
        <v>0</v>
      </c>
      <c r="DP880" s="519">
        <v>0</v>
      </c>
      <c r="DQ880" s="519">
        <v>0</v>
      </c>
      <c r="DR880" s="519">
        <v>0</v>
      </c>
      <c r="DS880" s="519">
        <v>0</v>
      </c>
      <c r="DT880" s="519">
        <v>0</v>
      </c>
      <c r="DU880" s="519">
        <v>0</v>
      </c>
      <c r="DV880" s="519">
        <v>0</v>
      </c>
      <c r="DW880" s="519">
        <v>0</v>
      </c>
      <c r="DX880" s="519">
        <v>0</v>
      </c>
      <c r="DZ880" s="337" t="s">
        <v>631</v>
      </c>
      <c r="EA880" s="519" t="s">
        <v>1058</v>
      </c>
      <c r="EB880" s="519" t="s">
        <v>1059</v>
      </c>
      <c r="EC880" s="519">
        <v>30</v>
      </c>
      <c r="ED880" s="183" t="str">
        <f t="shared" si="44"/>
        <v>SDN100130</v>
      </c>
      <c r="EE880" s="519">
        <v>1049.4000000000001</v>
      </c>
      <c r="EF880" s="519">
        <v>10000</v>
      </c>
      <c r="EG880" s="519">
        <v>10000</v>
      </c>
      <c r="EH880" s="519">
        <v>10000</v>
      </c>
      <c r="EI880" s="519">
        <v>10000</v>
      </c>
      <c r="EJ880" s="519">
        <v>10000</v>
      </c>
      <c r="EK880" s="519">
        <v>10000</v>
      </c>
      <c r="EL880" s="519">
        <v>10000</v>
      </c>
      <c r="EM880" s="519">
        <v>10000</v>
      </c>
      <c r="EN880" s="519">
        <v>10000</v>
      </c>
      <c r="EO880" s="519">
        <v>10000</v>
      </c>
      <c r="EP880" s="519">
        <v>10000</v>
      </c>
      <c r="EQ880" s="519">
        <v>10000</v>
      </c>
      <c r="ER880" s="519">
        <v>10000</v>
      </c>
      <c r="ES880" s="519">
        <v>10000</v>
      </c>
      <c r="ET880" s="519">
        <v>10000</v>
      </c>
      <c r="EU880" s="519">
        <v>10000</v>
      </c>
      <c r="EV880" s="519">
        <v>10000</v>
      </c>
      <c r="EW880" s="519">
        <v>10000</v>
      </c>
      <c r="EX880" s="519">
        <v>10000</v>
      </c>
      <c r="EY880" s="519">
        <v>10000</v>
      </c>
      <c r="EZ880" s="519">
        <v>10000</v>
      </c>
      <c r="FA880" s="519">
        <v>10000</v>
      </c>
      <c r="FB880" s="519">
        <v>10000</v>
      </c>
      <c r="FC880" s="519">
        <v>10000</v>
      </c>
      <c r="FD880" s="519">
        <v>0</v>
      </c>
      <c r="FE880" s="519">
        <v>0</v>
      </c>
      <c r="FF880" s="519">
        <v>0</v>
      </c>
      <c r="FG880" s="519">
        <v>0</v>
      </c>
      <c r="FH880" s="519">
        <v>0</v>
      </c>
      <c r="FI880" s="519">
        <v>0</v>
      </c>
      <c r="FJ880" s="519">
        <v>0</v>
      </c>
      <c r="FK880" s="519">
        <v>0</v>
      </c>
      <c r="FL880" s="519">
        <v>0</v>
      </c>
      <c r="FM880" s="519">
        <v>0</v>
      </c>
      <c r="FN880" s="519">
        <v>0</v>
      </c>
      <c r="FO880" s="519">
        <v>0</v>
      </c>
      <c r="FP880" s="519">
        <v>0</v>
      </c>
      <c r="FQ880" s="519">
        <v>0</v>
      </c>
      <c r="FR880" s="519">
        <v>0</v>
      </c>
      <c r="FS880" s="519">
        <v>0</v>
      </c>
      <c r="FT880" s="519">
        <v>0</v>
      </c>
      <c r="FU880" s="519">
        <v>0</v>
      </c>
      <c r="FV880" s="519">
        <v>0</v>
      </c>
      <c r="FW880" s="519">
        <v>0</v>
      </c>
      <c r="FX880" s="519">
        <v>0</v>
      </c>
      <c r="FY880" s="519">
        <v>0</v>
      </c>
      <c r="FZ880" s="519">
        <v>0</v>
      </c>
      <c r="GA880" s="519">
        <v>0</v>
      </c>
      <c r="GB880" s="519">
        <v>0</v>
      </c>
      <c r="GC880" s="519">
        <v>0</v>
      </c>
      <c r="GD880" s="519">
        <v>0</v>
      </c>
      <c r="GE880" s="519">
        <v>0</v>
      </c>
      <c r="GF880" s="519">
        <v>0</v>
      </c>
      <c r="GG880" s="519">
        <v>0</v>
      </c>
      <c r="GH880" s="519">
        <v>0</v>
      </c>
      <c r="GI880" s="519">
        <v>0</v>
      </c>
      <c r="GJ880" s="519">
        <v>0</v>
      </c>
      <c r="GK880" s="519">
        <v>0</v>
      </c>
      <c r="GL880" s="519">
        <v>0</v>
      </c>
      <c r="GM880" s="519">
        <v>0</v>
      </c>
      <c r="GN880" s="519">
        <v>0</v>
      </c>
      <c r="GO880" s="519">
        <v>0</v>
      </c>
      <c r="GP880" s="519">
        <v>0</v>
      </c>
      <c r="GQ880" s="519">
        <v>0</v>
      </c>
      <c r="GR880" s="519">
        <v>0</v>
      </c>
      <c r="GS880" s="519">
        <v>0</v>
      </c>
      <c r="GT880" s="519">
        <v>0</v>
      </c>
      <c r="GU880" s="519">
        <v>0</v>
      </c>
      <c r="GV880" s="519">
        <v>0</v>
      </c>
      <c r="GW880" s="519">
        <v>0</v>
      </c>
      <c r="GX880" s="519">
        <v>0</v>
      </c>
      <c r="GY880" s="519">
        <v>0</v>
      </c>
      <c r="GZ880" s="519">
        <v>0</v>
      </c>
      <c r="HA880" s="519">
        <v>0</v>
      </c>
      <c r="HB880" s="519">
        <v>0</v>
      </c>
      <c r="HC880" s="519">
        <v>0</v>
      </c>
      <c r="HD880" s="519">
        <v>0</v>
      </c>
      <c r="HE880" s="519">
        <v>0</v>
      </c>
      <c r="HF880" s="519">
        <v>0</v>
      </c>
      <c r="HG880" s="519">
        <v>0</v>
      </c>
      <c r="HH880" s="519">
        <v>0</v>
      </c>
      <c r="HI880" s="519">
        <v>0</v>
      </c>
      <c r="HJ880" s="519">
        <v>0</v>
      </c>
      <c r="HK880" s="519">
        <v>0</v>
      </c>
      <c r="HL880" s="519">
        <v>0</v>
      </c>
      <c r="HM880" s="519">
        <v>0</v>
      </c>
      <c r="HN880" s="519">
        <v>0</v>
      </c>
      <c r="HO880" s="519">
        <v>0</v>
      </c>
      <c r="HP880" s="519">
        <v>0</v>
      </c>
      <c r="HQ880" s="519">
        <v>0</v>
      </c>
      <c r="HR880" s="519">
        <v>0</v>
      </c>
      <c r="HS880" s="519">
        <v>0</v>
      </c>
      <c r="HT880" s="519">
        <v>0</v>
      </c>
      <c r="HU880" s="519">
        <v>0</v>
      </c>
      <c r="HV880" s="519">
        <v>0</v>
      </c>
      <c r="HW880" s="519">
        <v>0</v>
      </c>
      <c r="HX880" s="519">
        <v>0</v>
      </c>
      <c r="HY880" s="519">
        <v>0</v>
      </c>
      <c r="HZ880" s="519">
        <v>0</v>
      </c>
      <c r="IA880" s="519">
        <v>0</v>
      </c>
      <c r="IB880" s="519">
        <v>0</v>
      </c>
      <c r="IC880" s="519">
        <v>0</v>
      </c>
      <c r="ID880" s="519">
        <v>0</v>
      </c>
      <c r="IE880" s="519">
        <v>0</v>
      </c>
      <c r="IF880" s="519">
        <v>0</v>
      </c>
      <c r="IG880" s="519">
        <v>0</v>
      </c>
      <c r="IH880" s="519">
        <v>0</v>
      </c>
      <c r="II880" s="519">
        <v>0</v>
      </c>
      <c r="IJ880" s="519">
        <v>0</v>
      </c>
      <c r="IK880" s="519">
        <v>0</v>
      </c>
    </row>
    <row r="881" spans="2:245" hidden="1">
      <c r="B881" s="519" t="s">
        <v>1058</v>
      </c>
      <c r="C881" s="519"/>
      <c r="D881" s="519"/>
      <c r="E881" s="519"/>
      <c r="F881" s="519">
        <v>2</v>
      </c>
      <c r="G881" s="519"/>
      <c r="H881" s="519">
        <v>26</v>
      </c>
      <c r="I881" s="519">
        <v>9</v>
      </c>
      <c r="J881" s="519" t="str">
        <f t="shared" si="42"/>
        <v>SDN10022609</v>
      </c>
      <c r="K881" s="519">
        <v>776</v>
      </c>
      <c r="M881" s="337" t="s">
        <v>631</v>
      </c>
      <c r="N881" s="519" t="s">
        <v>1058</v>
      </c>
      <c r="O881" s="519" t="s">
        <v>1059</v>
      </c>
      <c r="P881" s="519">
        <v>31</v>
      </c>
      <c r="Q881" s="521" t="str">
        <f t="shared" si="43"/>
        <v>SDN100131</v>
      </c>
      <c r="R881" s="519">
        <v>1049.4000000000001</v>
      </c>
      <c r="S881" s="519">
        <v>2098.8000000000002</v>
      </c>
      <c r="T881" s="519">
        <v>3148.2</v>
      </c>
      <c r="U881" s="519">
        <v>4197.6000000000004</v>
      </c>
      <c r="V881" s="519">
        <v>5247</v>
      </c>
      <c r="W881" s="519">
        <v>6086.5</v>
      </c>
      <c r="X881" s="519">
        <v>6926</v>
      </c>
      <c r="Y881" s="519">
        <v>7765.6</v>
      </c>
      <c r="Z881" s="519">
        <v>8605.1</v>
      </c>
      <c r="AA881" s="519">
        <v>9444.6</v>
      </c>
      <c r="AB881" s="519">
        <v>9444.6</v>
      </c>
      <c r="AC881" s="519">
        <v>9444.6</v>
      </c>
      <c r="AD881" s="519">
        <v>9444.6</v>
      </c>
      <c r="AE881" s="519">
        <v>9444.6</v>
      </c>
      <c r="AF881" s="519">
        <v>9444.6</v>
      </c>
      <c r="AG881" s="519">
        <v>9444.6</v>
      </c>
      <c r="AH881" s="519">
        <v>9444.6</v>
      </c>
      <c r="AI881" s="519">
        <v>9444.6</v>
      </c>
      <c r="AJ881" s="519">
        <v>9444.6</v>
      </c>
      <c r="AK881" s="519">
        <v>9444.6</v>
      </c>
      <c r="AL881" s="519">
        <v>9444.6</v>
      </c>
      <c r="AM881" s="519">
        <v>9444.6</v>
      </c>
      <c r="AN881" s="519">
        <v>9444.6</v>
      </c>
      <c r="AO881" s="519">
        <v>9444.6</v>
      </c>
      <c r="AP881" s="519">
        <v>9444.6</v>
      </c>
      <c r="AQ881" s="519">
        <v>0</v>
      </c>
      <c r="AR881" s="519">
        <v>0</v>
      </c>
      <c r="AS881" s="519">
        <v>0</v>
      </c>
      <c r="AT881" s="519">
        <v>0</v>
      </c>
      <c r="AU881" s="519">
        <v>0</v>
      </c>
      <c r="AV881" s="519">
        <v>0</v>
      </c>
      <c r="AW881" s="519">
        <v>0</v>
      </c>
      <c r="AX881" s="519">
        <v>0</v>
      </c>
      <c r="AY881" s="519">
        <v>0</v>
      </c>
      <c r="AZ881" s="519">
        <v>0</v>
      </c>
      <c r="BA881" s="519">
        <v>0</v>
      </c>
      <c r="BB881" s="519">
        <v>0</v>
      </c>
      <c r="BC881" s="519">
        <v>0</v>
      </c>
      <c r="BD881" s="519">
        <v>0</v>
      </c>
      <c r="BE881" s="519">
        <v>0</v>
      </c>
      <c r="BF881" s="519">
        <v>0</v>
      </c>
      <c r="BG881" s="519">
        <v>0</v>
      </c>
      <c r="BH881" s="519">
        <v>0</v>
      </c>
      <c r="BI881" s="519">
        <v>0</v>
      </c>
      <c r="BJ881" s="519">
        <v>0</v>
      </c>
      <c r="BK881" s="519">
        <v>0</v>
      </c>
      <c r="BL881" s="519">
        <v>0</v>
      </c>
      <c r="BM881" s="519">
        <v>0</v>
      </c>
      <c r="BN881" s="519">
        <v>0</v>
      </c>
      <c r="BO881" s="519">
        <v>0</v>
      </c>
      <c r="BP881" s="519">
        <v>0</v>
      </c>
      <c r="BQ881" s="519">
        <v>0</v>
      </c>
      <c r="BR881" s="519">
        <v>0</v>
      </c>
      <c r="BS881" s="519">
        <v>0</v>
      </c>
      <c r="BT881" s="519">
        <v>0</v>
      </c>
      <c r="BU881" s="519">
        <v>0</v>
      </c>
      <c r="BV881" s="519">
        <v>0</v>
      </c>
      <c r="BW881" s="519">
        <v>0</v>
      </c>
      <c r="BX881" s="519">
        <v>0</v>
      </c>
      <c r="BY881" s="519">
        <v>0</v>
      </c>
      <c r="BZ881" s="519">
        <v>0</v>
      </c>
      <c r="CA881" s="519">
        <v>0</v>
      </c>
      <c r="CB881" s="519">
        <v>0</v>
      </c>
      <c r="CC881" s="519">
        <v>0</v>
      </c>
      <c r="CD881" s="519">
        <v>0</v>
      </c>
      <c r="CE881" s="519">
        <v>0</v>
      </c>
      <c r="CF881" s="519">
        <v>0</v>
      </c>
      <c r="CG881" s="519">
        <v>0</v>
      </c>
      <c r="CH881" s="519">
        <v>0</v>
      </c>
      <c r="CI881" s="519">
        <v>0</v>
      </c>
      <c r="CJ881" s="519">
        <v>0</v>
      </c>
      <c r="CK881" s="519">
        <v>0</v>
      </c>
      <c r="CL881" s="519">
        <v>0</v>
      </c>
      <c r="CM881" s="519">
        <v>0</v>
      </c>
      <c r="CN881" s="519">
        <v>0</v>
      </c>
      <c r="CO881" s="519">
        <v>0</v>
      </c>
      <c r="CP881" s="519">
        <v>0</v>
      </c>
      <c r="CQ881" s="519">
        <v>0</v>
      </c>
      <c r="CR881" s="519">
        <v>0</v>
      </c>
      <c r="CS881" s="519">
        <v>0</v>
      </c>
      <c r="CT881" s="519">
        <v>0</v>
      </c>
      <c r="CU881" s="519">
        <v>0</v>
      </c>
      <c r="CV881" s="519">
        <v>0</v>
      </c>
      <c r="CW881" s="519">
        <v>0</v>
      </c>
      <c r="CX881" s="519">
        <v>0</v>
      </c>
      <c r="CY881" s="519">
        <v>0</v>
      </c>
      <c r="CZ881" s="519">
        <v>0</v>
      </c>
      <c r="DA881" s="519">
        <v>0</v>
      </c>
      <c r="DB881" s="519">
        <v>0</v>
      </c>
      <c r="DC881" s="519">
        <v>0</v>
      </c>
      <c r="DD881" s="519">
        <v>0</v>
      </c>
      <c r="DE881" s="519">
        <v>0</v>
      </c>
      <c r="DF881" s="519">
        <v>0</v>
      </c>
      <c r="DG881" s="519">
        <v>0</v>
      </c>
      <c r="DH881" s="519">
        <v>0</v>
      </c>
      <c r="DI881" s="519">
        <v>0</v>
      </c>
      <c r="DJ881" s="519">
        <v>0</v>
      </c>
      <c r="DK881" s="519">
        <v>0</v>
      </c>
      <c r="DL881" s="519">
        <v>0</v>
      </c>
      <c r="DM881" s="519">
        <v>0</v>
      </c>
      <c r="DN881" s="519">
        <v>0</v>
      </c>
      <c r="DO881" s="519">
        <v>0</v>
      </c>
      <c r="DP881" s="519">
        <v>0</v>
      </c>
      <c r="DQ881" s="519">
        <v>0</v>
      </c>
      <c r="DR881" s="519">
        <v>0</v>
      </c>
      <c r="DS881" s="519">
        <v>0</v>
      </c>
      <c r="DT881" s="519">
        <v>0</v>
      </c>
      <c r="DU881" s="519">
        <v>0</v>
      </c>
      <c r="DV881" s="519">
        <v>0</v>
      </c>
      <c r="DW881" s="519">
        <v>0</v>
      </c>
      <c r="DX881" s="519">
        <v>0</v>
      </c>
      <c r="DZ881" s="337" t="s">
        <v>631</v>
      </c>
      <c r="EA881" s="519" t="s">
        <v>1058</v>
      </c>
      <c r="EB881" s="519" t="s">
        <v>1059</v>
      </c>
      <c r="EC881" s="519">
        <v>31</v>
      </c>
      <c r="ED881" s="183" t="str">
        <f t="shared" si="44"/>
        <v>SDN100131</v>
      </c>
      <c r="EE881" s="519">
        <v>1049.4000000000001</v>
      </c>
      <c r="EF881" s="519">
        <v>10000</v>
      </c>
      <c r="EG881" s="519">
        <v>10000</v>
      </c>
      <c r="EH881" s="519">
        <v>10000</v>
      </c>
      <c r="EI881" s="519">
        <v>10000</v>
      </c>
      <c r="EJ881" s="519">
        <v>10000</v>
      </c>
      <c r="EK881" s="519">
        <v>10000</v>
      </c>
      <c r="EL881" s="519">
        <v>10000</v>
      </c>
      <c r="EM881" s="519">
        <v>10000</v>
      </c>
      <c r="EN881" s="519">
        <v>10000</v>
      </c>
      <c r="EO881" s="519">
        <v>10000</v>
      </c>
      <c r="EP881" s="519">
        <v>10000</v>
      </c>
      <c r="EQ881" s="519">
        <v>10000</v>
      </c>
      <c r="ER881" s="519">
        <v>10000</v>
      </c>
      <c r="ES881" s="519">
        <v>10000</v>
      </c>
      <c r="ET881" s="519">
        <v>10000</v>
      </c>
      <c r="EU881" s="519">
        <v>10000</v>
      </c>
      <c r="EV881" s="519">
        <v>10000</v>
      </c>
      <c r="EW881" s="519">
        <v>10000</v>
      </c>
      <c r="EX881" s="519">
        <v>10000</v>
      </c>
      <c r="EY881" s="519">
        <v>10000</v>
      </c>
      <c r="EZ881" s="519">
        <v>10000</v>
      </c>
      <c r="FA881" s="519">
        <v>10000</v>
      </c>
      <c r="FB881" s="519">
        <v>10000</v>
      </c>
      <c r="FC881" s="519">
        <v>10000</v>
      </c>
      <c r="FD881" s="519">
        <v>0</v>
      </c>
      <c r="FE881" s="519">
        <v>0</v>
      </c>
      <c r="FF881" s="519">
        <v>0</v>
      </c>
      <c r="FG881" s="519">
        <v>0</v>
      </c>
      <c r="FH881" s="519">
        <v>0</v>
      </c>
      <c r="FI881" s="519">
        <v>0</v>
      </c>
      <c r="FJ881" s="519">
        <v>0</v>
      </c>
      <c r="FK881" s="519">
        <v>0</v>
      </c>
      <c r="FL881" s="519">
        <v>0</v>
      </c>
      <c r="FM881" s="519">
        <v>0</v>
      </c>
      <c r="FN881" s="519">
        <v>0</v>
      </c>
      <c r="FO881" s="519">
        <v>0</v>
      </c>
      <c r="FP881" s="519">
        <v>0</v>
      </c>
      <c r="FQ881" s="519">
        <v>0</v>
      </c>
      <c r="FR881" s="519">
        <v>0</v>
      </c>
      <c r="FS881" s="519">
        <v>0</v>
      </c>
      <c r="FT881" s="519">
        <v>0</v>
      </c>
      <c r="FU881" s="519">
        <v>0</v>
      </c>
      <c r="FV881" s="519">
        <v>0</v>
      </c>
      <c r="FW881" s="519">
        <v>0</v>
      </c>
      <c r="FX881" s="519">
        <v>0</v>
      </c>
      <c r="FY881" s="519">
        <v>0</v>
      </c>
      <c r="FZ881" s="519">
        <v>0</v>
      </c>
      <c r="GA881" s="519">
        <v>0</v>
      </c>
      <c r="GB881" s="519">
        <v>0</v>
      </c>
      <c r="GC881" s="519">
        <v>0</v>
      </c>
      <c r="GD881" s="519">
        <v>0</v>
      </c>
      <c r="GE881" s="519">
        <v>0</v>
      </c>
      <c r="GF881" s="519">
        <v>0</v>
      </c>
      <c r="GG881" s="519">
        <v>0</v>
      </c>
      <c r="GH881" s="519">
        <v>0</v>
      </c>
      <c r="GI881" s="519">
        <v>0</v>
      </c>
      <c r="GJ881" s="519">
        <v>0</v>
      </c>
      <c r="GK881" s="519">
        <v>0</v>
      </c>
      <c r="GL881" s="519">
        <v>0</v>
      </c>
      <c r="GM881" s="519">
        <v>0</v>
      </c>
      <c r="GN881" s="519">
        <v>0</v>
      </c>
      <c r="GO881" s="519">
        <v>0</v>
      </c>
      <c r="GP881" s="519">
        <v>0</v>
      </c>
      <c r="GQ881" s="519">
        <v>0</v>
      </c>
      <c r="GR881" s="519">
        <v>0</v>
      </c>
      <c r="GS881" s="519">
        <v>0</v>
      </c>
      <c r="GT881" s="519">
        <v>0</v>
      </c>
      <c r="GU881" s="519">
        <v>0</v>
      </c>
      <c r="GV881" s="519">
        <v>0</v>
      </c>
      <c r="GW881" s="519">
        <v>0</v>
      </c>
      <c r="GX881" s="519">
        <v>0</v>
      </c>
      <c r="GY881" s="519">
        <v>0</v>
      </c>
      <c r="GZ881" s="519">
        <v>0</v>
      </c>
      <c r="HA881" s="519">
        <v>0</v>
      </c>
      <c r="HB881" s="519">
        <v>0</v>
      </c>
      <c r="HC881" s="519">
        <v>0</v>
      </c>
      <c r="HD881" s="519">
        <v>0</v>
      </c>
      <c r="HE881" s="519">
        <v>0</v>
      </c>
      <c r="HF881" s="519">
        <v>0</v>
      </c>
      <c r="HG881" s="519">
        <v>0</v>
      </c>
      <c r="HH881" s="519">
        <v>0</v>
      </c>
      <c r="HI881" s="519">
        <v>0</v>
      </c>
      <c r="HJ881" s="519">
        <v>0</v>
      </c>
      <c r="HK881" s="519">
        <v>0</v>
      </c>
      <c r="HL881" s="519">
        <v>0</v>
      </c>
      <c r="HM881" s="519">
        <v>0</v>
      </c>
      <c r="HN881" s="519">
        <v>0</v>
      </c>
      <c r="HO881" s="519">
        <v>0</v>
      </c>
      <c r="HP881" s="519">
        <v>0</v>
      </c>
      <c r="HQ881" s="519">
        <v>0</v>
      </c>
      <c r="HR881" s="519">
        <v>0</v>
      </c>
      <c r="HS881" s="519">
        <v>0</v>
      </c>
      <c r="HT881" s="519">
        <v>0</v>
      </c>
      <c r="HU881" s="519">
        <v>0</v>
      </c>
      <c r="HV881" s="519">
        <v>0</v>
      </c>
      <c r="HW881" s="519">
        <v>0</v>
      </c>
      <c r="HX881" s="519">
        <v>0</v>
      </c>
      <c r="HY881" s="519">
        <v>0</v>
      </c>
      <c r="HZ881" s="519">
        <v>0</v>
      </c>
      <c r="IA881" s="519">
        <v>0</v>
      </c>
      <c r="IB881" s="519">
        <v>0</v>
      </c>
      <c r="IC881" s="519">
        <v>0</v>
      </c>
      <c r="ID881" s="519">
        <v>0</v>
      </c>
      <c r="IE881" s="519">
        <v>0</v>
      </c>
      <c r="IF881" s="519">
        <v>0</v>
      </c>
      <c r="IG881" s="519">
        <v>0</v>
      </c>
      <c r="IH881" s="519">
        <v>0</v>
      </c>
      <c r="II881" s="519">
        <v>0</v>
      </c>
      <c r="IJ881" s="519">
        <v>0</v>
      </c>
      <c r="IK881" s="519">
        <v>0</v>
      </c>
    </row>
    <row r="882" spans="2:245" hidden="1">
      <c r="B882" s="519" t="s">
        <v>1058</v>
      </c>
      <c r="C882" s="519"/>
      <c r="D882" s="519"/>
      <c r="E882" s="519"/>
      <c r="F882" s="519">
        <v>2</v>
      </c>
      <c r="G882" s="519"/>
      <c r="H882" s="519">
        <v>26</v>
      </c>
      <c r="I882" s="519">
        <v>10</v>
      </c>
      <c r="J882" s="519" t="str">
        <f t="shared" si="42"/>
        <v>SDN10022610</v>
      </c>
      <c r="K882" s="519">
        <v>776</v>
      </c>
      <c r="M882" s="337" t="s">
        <v>631</v>
      </c>
      <c r="N882" s="519" t="s">
        <v>1058</v>
      </c>
      <c r="O882" s="519" t="s">
        <v>1059</v>
      </c>
      <c r="P882" s="519">
        <v>32</v>
      </c>
      <c r="Q882" s="521" t="str">
        <f t="shared" si="43"/>
        <v>SDN100132</v>
      </c>
      <c r="R882" s="519">
        <v>1049.4000000000001</v>
      </c>
      <c r="S882" s="519">
        <v>2098.8000000000002</v>
      </c>
      <c r="T882" s="519">
        <v>3148.2</v>
      </c>
      <c r="U882" s="519">
        <v>4197.6000000000004</v>
      </c>
      <c r="V882" s="519">
        <v>5247</v>
      </c>
      <c r="W882" s="519">
        <v>6086.5</v>
      </c>
      <c r="X882" s="519">
        <v>6926</v>
      </c>
      <c r="Y882" s="519">
        <v>7765.6</v>
      </c>
      <c r="Z882" s="519">
        <v>8605.1</v>
      </c>
      <c r="AA882" s="519">
        <v>9444.6</v>
      </c>
      <c r="AB882" s="519">
        <v>9444.6</v>
      </c>
      <c r="AC882" s="519">
        <v>9444.6</v>
      </c>
      <c r="AD882" s="519">
        <v>9444.6</v>
      </c>
      <c r="AE882" s="519">
        <v>9444.6</v>
      </c>
      <c r="AF882" s="519">
        <v>9444.6</v>
      </c>
      <c r="AG882" s="519">
        <v>9444.6</v>
      </c>
      <c r="AH882" s="519">
        <v>9444.6</v>
      </c>
      <c r="AI882" s="519">
        <v>9444.6</v>
      </c>
      <c r="AJ882" s="519">
        <v>9444.6</v>
      </c>
      <c r="AK882" s="519">
        <v>9444.6</v>
      </c>
      <c r="AL882" s="519">
        <v>9444.6</v>
      </c>
      <c r="AM882" s="519">
        <v>9444.6</v>
      </c>
      <c r="AN882" s="519">
        <v>9444.6</v>
      </c>
      <c r="AO882" s="519">
        <v>9444.6</v>
      </c>
      <c r="AP882" s="519">
        <v>9444.6</v>
      </c>
      <c r="AQ882" s="519">
        <v>0</v>
      </c>
      <c r="AR882" s="519">
        <v>0</v>
      </c>
      <c r="AS882" s="519">
        <v>0</v>
      </c>
      <c r="AT882" s="519">
        <v>0</v>
      </c>
      <c r="AU882" s="519">
        <v>0</v>
      </c>
      <c r="AV882" s="519">
        <v>0</v>
      </c>
      <c r="AW882" s="519">
        <v>0</v>
      </c>
      <c r="AX882" s="519">
        <v>0</v>
      </c>
      <c r="AY882" s="519">
        <v>0</v>
      </c>
      <c r="AZ882" s="519">
        <v>0</v>
      </c>
      <c r="BA882" s="519">
        <v>0</v>
      </c>
      <c r="BB882" s="519">
        <v>0</v>
      </c>
      <c r="BC882" s="519">
        <v>0</v>
      </c>
      <c r="BD882" s="519">
        <v>0</v>
      </c>
      <c r="BE882" s="519">
        <v>0</v>
      </c>
      <c r="BF882" s="519">
        <v>0</v>
      </c>
      <c r="BG882" s="519">
        <v>0</v>
      </c>
      <c r="BH882" s="519">
        <v>0</v>
      </c>
      <c r="BI882" s="519">
        <v>0</v>
      </c>
      <c r="BJ882" s="519">
        <v>0</v>
      </c>
      <c r="BK882" s="519">
        <v>0</v>
      </c>
      <c r="BL882" s="519">
        <v>0</v>
      </c>
      <c r="BM882" s="519">
        <v>0</v>
      </c>
      <c r="BN882" s="519">
        <v>0</v>
      </c>
      <c r="BO882" s="519">
        <v>0</v>
      </c>
      <c r="BP882" s="519">
        <v>0</v>
      </c>
      <c r="BQ882" s="519">
        <v>0</v>
      </c>
      <c r="BR882" s="519">
        <v>0</v>
      </c>
      <c r="BS882" s="519">
        <v>0</v>
      </c>
      <c r="BT882" s="519">
        <v>0</v>
      </c>
      <c r="BU882" s="519">
        <v>0</v>
      </c>
      <c r="BV882" s="519">
        <v>0</v>
      </c>
      <c r="BW882" s="519">
        <v>0</v>
      </c>
      <c r="BX882" s="519">
        <v>0</v>
      </c>
      <c r="BY882" s="519">
        <v>0</v>
      </c>
      <c r="BZ882" s="519">
        <v>0</v>
      </c>
      <c r="CA882" s="519">
        <v>0</v>
      </c>
      <c r="CB882" s="519">
        <v>0</v>
      </c>
      <c r="CC882" s="519">
        <v>0</v>
      </c>
      <c r="CD882" s="519">
        <v>0</v>
      </c>
      <c r="CE882" s="519">
        <v>0</v>
      </c>
      <c r="CF882" s="519">
        <v>0</v>
      </c>
      <c r="CG882" s="519">
        <v>0</v>
      </c>
      <c r="CH882" s="519">
        <v>0</v>
      </c>
      <c r="CI882" s="519">
        <v>0</v>
      </c>
      <c r="CJ882" s="519">
        <v>0</v>
      </c>
      <c r="CK882" s="519">
        <v>0</v>
      </c>
      <c r="CL882" s="519">
        <v>0</v>
      </c>
      <c r="CM882" s="519">
        <v>0</v>
      </c>
      <c r="CN882" s="519">
        <v>0</v>
      </c>
      <c r="CO882" s="519">
        <v>0</v>
      </c>
      <c r="CP882" s="519">
        <v>0</v>
      </c>
      <c r="CQ882" s="519">
        <v>0</v>
      </c>
      <c r="CR882" s="519">
        <v>0</v>
      </c>
      <c r="CS882" s="519">
        <v>0</v>
      </c>
      <c r="CT882" s="519">
        <v>0</v>
      </c>
      <c r="CU882" s="519">
        <v>0</v>
      </c>
      <c r="CV882" s="519">
        <v>0</v>
      </c>
      <c r="CW882" s="519">
        <v>0</v>
      </c>
      <c r="CX882" s="519">
        <v>0</v>
      </c>
      <c r="CY882" s="519">
        <v>0</v>
      </c>
      <c r="CZ882" s="519">
        <v>0</v>
      </c>
      <c r="DA882" s="519">
        <v>0</v>
      </c>
      <c r="DB882" s="519">
        <v>0</v>
      </c>
      <c r="DC882" s="519">
        <v>0</v>
      </c>
      <c r="DD882" s="519">
        <v>0</v>
      </c>
      <c r="DE882" s="519">
        <v>0</v>
      </c>
      <c r="DF882" s="519">
        <v>0</v>
      </c>
      <c r="DG882" s="519">
        <v>0</v>
      </c>
      <c r="DH882" s="519">
        <v>0</v>
      </c>
      <c r="DI882" s="519">
        <v>0</v>
      </c>
      <c r="DJ882" s="519">
        <v>0</v>
      </c>
      <c r="DK882" s="519">
        <v>0</v>
      </c>
      <c r="DL882" s="519">
        <v>0</v>
      </c>
      <c r="DM882" s="519">
        <v>0</v>
      </c>
      <c r="DN882" s="519">
        <v>0</v>
      </c>
      <c r="DO882" s="519">
        <v>0</v>
      </c>
      <c r="DP882" s="519">
        <v>0</v>
      </c>
      <c r="DQ882" s="519">
        <v>0</v>
      </c>
      <c r="DR882" s="519">
        <v>0</v>
      </c>
      <c r="DS882" s="519">
        <v>0</v>
      </c>
      <c r="DT882" s="519">
        <v>0</v>
      </c>
      <c r="DU882" s="519">
        <v>0</v>
      </c>
      <c r="DV882" s="519">
        <v>0</v>
      </c>
      <c r="DW882" s="519">
        <v>0</v>
      </c>
      <c r="DX882" s="519">
        <v>0</v>
      </c>
      <c r="DZ882" s="337" t="s">
        <v>631</v>
      </c>
      <c r="EA882" s="519" t="s">
        <v>1058</v>
      </c>
      <c r="EB882" s="519" t="s">
        <v>1059</v>
      </c>
      <c r="EC882" s="519">
        <v>32</v>
      </c>
      <c r="ED882" s="183" t="str">
        <f t="shared" si="44"/>
        <v>SDN100132</v>
      </c>
      <c r="EE882" s="519">
        <v>1049.4000000000001</v>
      </c>
      <c r="EF882" s="519">
        <v>10000</v>
      </c>
      <c r="EG882" s="519">
        <v>10000</v>
      </c>
      <c r="EH882" s="519">
        <v>10000</v>
      </c>
      <c r="EI882" s="519">
        <v>10000</v>
      </c>
      <c r="EJ882" s="519">
        <v>10000</v>
      </c>
      <c r="EK882" s="519">
        <v>10000</v>
      </c>
      <c r="EL882" s="519">
        <v>10000</v>
      </c>
      <c r="EM882" s="519">
        <v>10000</v>
      </c>
      <c r="EN882" s="519">
        <v>10000</v>
      </c>
      <c r="EO882" s="519">
        <v>10000</v>
      </c>
      <c r="EP882" s="519">
        <v>10000</v>
      </c>
      <c r="EQ882" s="519">
        <v>10000</v>
      </c>
      <c r="ER882" s="519">
        <v>10000</v>
      </c>
      <c r="ES882" s="519">
        <v>10000</v>
      </c>
      <c r="ET882" s="519">
        <v>10000</v>
      </c>
      <c r="EU882" s="519">
        <v>10000</v>
      </c>
      <c r="EV882" s="519">
        <v>10000</v>
      </c>
      <c r="EW882" s="519">
        <v>10000</v>
      </c>
      <c r="EX882" s="519">
        <v>10000</v>
      </c>
      <c r="EY882" s="519">
        <v>10000</v>
      </c>
      <c r="EZ882" s="519">
        <v>10000</v>
      </c>
      <c r="FA882" s="519">
        <v>10000</v>
      </c>
      <c r="FB882" s="519">
        <v>10000</v>
      </c>
      <c r="FC882" s="519">
        <v>10000</v>
      </c>
      <c r="FD882" s="519">
        <v>0</v>
      </c>
      <c r="FE882" s="519">
        <v>0</v>
      </c>
      <c r="FF882" s="519">
        <v>0</v>
      </c>
      <c r="FG882" s="519">
        <v>0</v>
      </c>
      <c r="FH882" s="519">
        <v>0</v>
      </c>
      <c r="FI882" s="519">
        <v>0</v>
      </c>
      <c r="FJ882" s="519">
        <v>0</v>
      </c>
      <c r="FK882" s="519">
        <v>0</v>
      </c>
      <c r="FL882" s="519">
        <v>0</v>
      </c>
      <c r="FM882" s="519">
        <v>0</v>
      </c>
      <c r="FN882" s="519">
        <v>0</v>
      </c>
      <c r="FO882" s="519">
        <v>0</v>
      </c>
      <c r="FP882" s="519">
        <v>0</v>
      </c>
      <c r="FQ882" s="519">
        <v>0</v>
      </c>
      <c r="FR882" s="519">
        <v>0</v>
      </c>
      <c r="FS882" s="519">
        <v>0</v>
      </c>
      <c r="FT882" s="519">
        <v>0</v>
      </c>
      <c r="FU882" s="519">
        <v>0</v>
      </c>
      <c r="FV882" s="519">
        <v>0</v>
      </c>
      <c r="FW882" s="519">
        <v>0</v>
      </c>
      <c r="FX882" s="519">
        <v>0</v>
      </c>
      <c r="FY882" s="519">
        <v>0</v>
      </c>
      <c r="FZ882" s="519">
        <v>0</v>
      </c>
      <c r="GA882" s="519">
        <v>0</v>
      </c>
      <c r="GB882" s="519">
        <v>0</v>
      </c>
      <c r="GC882" s="519">
        <v>0</v>
      </c>
      <c r="GD882" s="519">
        <v>0</v>
      </c>
      <c r="GE882" s="519">
        <v>0</v>
      </c>
      <c r="GF882" s="519">
        <v>0</v>
      </c>
      <c r="GG882" s="519">
        <v>0</v>
      </c>
      <c r="GH882" s="519">
        <v>0</v>
      </c>
      <c r="GI882" s="519">
        <v>0</v>
      </c>
      <c r="GJ882" s="519">
        <v>0</v>
      </c>
      <c r="GK882" s="519">
        <v>0</v>
      </c>
      <c r="GL882" s="519">
        <v>0</v>
      </c>
      <c r="GM882" s="519">
        <v>0</v>
      </c>
      <c r="GN882" s="519">
        <v>0</v>
      </c>
      <c r="GO882" s="519">
        <v>0</v>
      </c>
      <c r="GP882" s="519">
        <v>0</v>
      </c>
      <c r="GQ882" s="519">
        <v>0</v>
      </c>
      <c r="GR882" s="519">
        <v>0</v>
      </c>
      <c r="GS882" s="519">
        <v>0</v>
      </c>
      <c r="GT882" s="519">
        <v>0</v>
      </c>
      <c r="GU882" s="519">
        <v>0</v>
      </c>
      <c r="GV882" s="519">
        <v>0</v>
      </c>
      <c r="GW882" s="519">
        <v>0</v>
      </c>
      <c r="GX882" s="519">
        <v>0</v>
      </c>
      <c r="GY882" s="519">
        <v>0</v>
      </c>
      <c r="GZ882" s="519">
        <v>0</v>
      </c>
      <c r="HA882" s="519">
        <v>0</v>
      </c>
      <c r="HB882" s="519">
        <v>0</v>
      </c>
      <c r="HC882" s="519">
        <v>0</v>
      </c>
      <c r="HD882" s="519">
        <v>0</v>
      </c>
      <c r="HE882" s="519">
        <v>0</v>
      </c>
      <c r="HF882" s="519">
        <v>0</v>
      </c>
      <c r="HG882" s="519">
        <v>0</v>
      </c>
      <c r="HH882" s="519">
        <v>0</v>
      </c>
      <c r="HI882" s="519">
        <v>0</v>
      </c>
      <c r="HJ882" s="519">
        <v>0</v>
      </c>
      <c r="HK882" s="519">
        <v>0</v>
      </c>
      <c r="HL882" s="519">
        <v>0</v>
      </c>
      <c r="HM882" s="519">
        <v>0</v>
      </c>
      <c r="HN882" s="519">
        <v>0</v>
      </c>
      <c r="HO882" s="519">
        <v>0</v>
      </c>
      <c r="HP882" s="519">
        <v>0</v>
      </c>
      <c r="HQ882" s="519">
        <v>0</v>
      </c>
      <c r="HR882" s="519">
        <v>0</v>
      </c>
      <c r="HS882" s="519">
        <v>0</v>
      </c>
      <c r="HT882" s="519">
        <v>0</v>
      </c>
      <c r="HU882" s="519">
        <v>0</v>
      </c>
      <c r="HV882" s="519">
        <v>0</v>
      </c>
      <c r="HW882" s="519">
        <v>0</v>
      </c>
      <c r="HX882" s="519">
        <v>0</v>
      </c>
      <c r="HY882" s="519">
        <v>0</v>
      </c>
      <c r="HZ882" s="519">
        <v>0</v>
      </c>
      <c r="IA882" s="519">
        <v>0</v>
      </c>
      <c r="IB882" s="519">
        <v>0</v>
      </c>
      <c r="IC882" s="519">
        <v>0</v>
      </c>
      <c r="ID882" s="519">
        <v>0</v>
      </c>
      <c r="IE882" s="519">
        <v>0</v>
      </c>
      <c r="IF882" s="519">
        <v>0</v>
      </c>
      <c r="IG882" s="519">
        <v>0</v>
      </c>
      <c r="IH882" s="519">
        <v>0</v>
      </c>
      <c r="II882" s="519">
        <v>0</v>
      </c>
      <c r="IJ882" s="519">
        <v>0</v>
      </c>
      <c r="IK882" s="519">
        <v>0</v>
      </c>
    </row>
    <row r="883" spans="2:245" hidden="1">
      <c r="B883" s="519" t="s">
        <v>1058</v>
      </c>
      <c r="C883" s="519"/>
      <c r="D883" s="519"/>
      <c r="E883" s="519"/>
      <c r="F883" s="519">
        <v>2</v>
      </c>
      <c r="G883" s="519"/>
      <c r="H883" s="519">
        <v>27</v>
      </c>
      <c r="I883" s="519">
        <v>1</v>
      </c>
      <c r="J883" s="519" t="str">
        <f t="shared" si="42"/>
        <v>SDN10022701</v>
      </c>
      <c r="K883" s="519">
        <v>975</v>
      </c>
      <c r="M883" s="337" t="s">
        <v>631</v>
      </c>
      <c r="N883" s="519" t="s">
        <v>1058</v>
      </c>
      <c r="O883" s="519" t="s">
        <v>1059</v>
      </c>
      <c r="P883" s="519">
        <v>33</v>
      </c>
      <c r="Q883" s="521" t="str">
        <f t="shared" si="43"/>
        <v>SDN100133</v>
      </c>
      <c r="R883" s="519">
        <v>1049.4000000000001</v>
      </c>
      <c r="S883" s="519">
        <v>2098.8000000000002</v>
      </c>
      <c r="T883" s="519">
        <v>3148.2</v>
      </c>
      <c r="U883" s="519">
        <v>4197.6000000000004</v>
      </c>
      <c r="V883" s="519">
        <v>5247</v>
      </c>
      <c r="W883" s="519">
        <v>6086.5</v>
      </c>
      <c r="X883" s="519">
        <v>6926</v>
      </c>
      <c r="Y883" s="519">
        <v>7765.6</v>
      </c>
      <c r="Z883" s="519">
        <v>8605.1</v>
      </c>
      <c r="AA883" s="519">
        <v>9444.6</v>
      </c>
      <c r="AB883" s="519">
        <v>9444.6</v>
      </c>
      <c r="AC883" s="519">
        <v>9444.6</v>
      </c>
      <c r="AD883" s="519">
        <v>9444.6</v>
      </c>
      <c r="AE883" s="519">
        <v>9444.6</v>
      </c>
      <c r="AF883" s="519">
        <v>9444.6</v>
      </c>
      <c r="AG883" s="519">
        <v>9444.6</v>
      </c>
      <c r="AH883" s="519">
        <v>9444.6</v>
      </c>
      <c r="AI883" s="519">
        <v>9444.6</v>
      </c>
      <c r="AJ883" s="519">
        <v>9444.6</v>
      </c>
      <c r="AK883" s="519">
        <v>9444.6</v>
      </c>
      <c r="AL883" s="519">
        <v>9444.6</v>
      </c>
      <c r="AM883" s="519">
        <v>9444.6</v>
      </c>
      <c r="AN883" s="519">
        <v>9444.6</v>
      </c>
      <c r="AO883" s="519">
        <v>9444.6</v>
      </c>
      <c r="AP883" s="519">
        <v>9444.6</v>
      </c>
      <c r="AQ883" s="519">
        <v>0</v>
      </c>
      <c r="AR883" s="519">
        <v>0</v>
      </c>
      <c r="AS883" s="519">
        <v>0</v>
      </c>
      <c r="AT883" s="519">
        <v>0</v>
      </c>
      <c r="AU883" s="519">
        <v>0</v>
      </c>
      <c r="AV883" s="519">
        <v>0</v>
      </c>
      <c r="AW883" s="519">
        <v>0</v>
      </c>
      <c r="AX883" s="519">
        <v>0</v>
      </c>
      <c r="AY883" s="519">
        <v>0</v>
      </c>
      <c r="AZ883" s="519">
        <v>0</v>
      </c>
      <c r="BA883" s="519">
        <v>0</v>
      </c>
      <c r="BB883" s="519">
        <v>0</v>
      </c>
      <c r="BC883" s="519">
        <v>0</v>
      </c>
      <c r="BD883" s="519">
        <v>0</v>
      </c>
      <c r="BE883" s="519">
        <v>0</v>
      </c>
      <c r="BF883" s="519">
        <v>0</v>
      </c>
      <c r="BG883" s="519">
        <v>0</v>
      </c>
      <c r="BH883" s="519">
        <v>0</v>
      </c>
      <c r="BI883" s="519">
        <v>0</v>
      </c>
      <c r="BJ883" s="519">
        <v>0</v>
      </c>
      <c r="BK883" s="519">
        <v>0</v>
      </c>
      <c r="BL883" s="519">
        <v>0</v>
      </c>
      <c r="BM883" s="519">
        <v>0</v>
      </c>
      <c r="BN883" s="519">
        <v>0</v>
      </c>
      <c r="BO883" s="519">
        <v>0</v>
      </c>
      <c r="BP883" s="519">
        <v>0</v>
      </c>
      <c r="BQ883" s="519">
        <v>0</v>
      </c>
      <c r="BR883" s="519">
        <v>0</v>
      </c>
      <c r="BS883" s="519">
        <v>0</v>
      </c>
      <c r="BT883" s="519">
        <v>0</v>
      </c>
      <c r="BU883" s="519">
        <v>0</v>
      </c>
      <c r="BV883" s="519">
        <v>0</v>
      </c>
      <c r="BW883" s="519">
        <v>0</v>
      </c>
      <c r="BX883" s="519">
        <v>0</v>
      </c>
      <c r="BY883" s="519">
        <v>0</v>
      </c>
      <c r="BZ883" s="519">
        <v>0</v>
      </c>
      <c r="CA883" s="519">
        <v>0</v>
      </c>
      <c r="CB883" s="519">
        <v>0</v>
      </c>
      <c r="CC883" s="519">
        <v>0</v>
      </c>
      <c r="CD883" s="519">
        <v>0</v>
      </c>
      <c r="CE883" s="519">
        <v>0</v>
      </c>
      <c r="CF883" s="519">
        <v>0</v>
      </c>
      <c r="CG883" s="519">
        <v>0</v>
      </c>
      <c r="CH883" s="519">
        <v>0</v>
      </c>
      <c r="CI883" s="519">
        <v>0</v>
      </c>
      <c r="CJ883" s="519">
        <v>0</v>
      </c>
      <c r="CK883" s="519">
        <v>0</v>
      </c>
      <c r="CL883" s="519">
        <v>0</v>
      </c>
      <c r="CM883" s="519">
        <v>0</v>
      </c>
      <c r="CN883" s="519">
        <v>0</v>
      </c>
      <c r="CO883" s="519">
        <v>0</v>
      </c>
      <c r="CP883" s="519">
        <v>0</v>
      </c>
      <c r="CQ883" s="519">
        <v>0</v>
      </c>
      <c r="CR883" s="519">
        <v>0</v>
      </c>
      <c r="CS883" s="519">
        <v>0</v>
      </c>
      <c r="CT883" s="519">
        <v>0</v>
      </c>
      <c r="CU883" s="519">
        <v>0</v>
      </c>
      <c r="CV883" s="519">
        <v>0</v>
      </c>
      <c r="CW883" s="519">
        <v>0</v>
      </c>
      <c r="CX883" s="519">
        <v>0</v>
      </c>
      <c r="CY883" s="519">
        <v>0</v>
      </c>
      <c r="CZ883" s="519">
        <v>0</v>
      </c>
      <c r="DA883" s="519">
        <v>0</v>
      </c>
      <c r="DB883" s="519">
        <v>0</v>
      </c>
      <c r="DC883" s="519">
        <v>0</v>
      </c>
      <c r="DD883" s="519">
        <v>0</v>
      </c>
      <c r="DE883" s="519">
        <v>0</v>
      </c>
      <c r="DF883" s="519">
        <v>0</v>
      </c>
      <c r="DG883" s="519">
        <v>0</v>
      </c>
      <c r="DH883" s="519">
        <v>0</v>
      </c>
      <c r="DI883" s="519">
        <v>0</v>
      </c>
      <c r="DJ883" s="519">
        <v>0</v>
      </c>
      <c r="DK883" s="519">
        <v>0</v>
      </c>
      <c r="DL883" s="519">
        <v>0</v>
      </c>
      <c r="DM883" s="519">
        <v>0</v>
      </c>
      <c r="DN883" s="519">
        <v>0</v>
      </c>
      <c r="DO883" s="519">
        <v>0</v>
      </c>
      <c r="DP883" s="519">
        <v>0</v>
      </c>
      <c r="DQ883" s="519">
        <v>0</v>
      </c>
      <c r="DR883" s="519">
        <v>0</v>
      </c>
      <c r="DS883" s="519">
        <v>0</v>
      </c>
      <c r="DT883" s="519">
        <v>0</v>
      </c>
      <c r="DU883" s="519">
        <v>0</v>
      </c>
      <c r="DV883" s="519">
        <v>0</v>
      </c>
      <c r="DW883" s="519">
        <v>0</v>
      </c>
      <c r="DX883" s="519">
        <v>0</v>
      </c>
      <c r="DZ883" s="337" t="s">
        <v>631</v>
      </c>
      <c r="EA883" s="519" t="s">
        <v>1058</v>
      </c>
      <c r="EB883" s="519" t="s">
        <v>1059</v>
      </c>
      <c r="EC883" s="519">
        <v>33</v>
      </c>
      <c r="ED883" s="183" t="str">
        <f t="shared" si="44"/>
        <v>SDN100133</v>
      </c>
      <c r="EE883" s="519">
        <v>1049.4000000000001</v>
      </c>
      <c r="EF883" s="519">
        <v>10000</v>
      </c>
      <c r="EG883" s="519">
        <v>10000</v>
      </c>
      <c r="EH883" s="519">
        <v>10000</v>
      </c>
      <c r="EI883" s="519">
        <v>10000</v>
      </c>
      <c r="EJ883" s="519">
        <v>10000</v>
      </c>
      <c r="EK883" s="519">
        <v>10000</v>
      </c>
      <c r="EL883" s="519">
        <v>10000</v>
      </c>
      <c r="EM883" s="519">
        <v>10000</v>
      </c>
      <c r="EN883" s="519">
        <v>10000</v>
      </c>
      <c r="EO883" s="519">
        <v>10000</v>
      </c>
      <c r="EP883" s="519">
        <v>10000</v>
      </c>
      <c r="EQ883" s="519">
        <v>10000</v>
      </c>
      <c r="ER883" s="519">
        <v>10000</v>
      </c>
      <c r="ES883" s="519">
        <v>10000</v>
      </c>
      <c r="ET883" s="519">
        <v>10000</v>
      </c>
      <c r="EU883" s="519">
        <v>10000</v>
      </c>
      <c r="EV883" s="519">
        <v>10000</v>
      </c>
      <c r="EW883" s="519">
        <v>10000</v>
      </c>
      <c r="EX883" s="519">
        <v>10000</v>
      </c>
      <c r="EY883" s="519">
        <v>10000</v>
      </c>
      <c r="EZ883" s="519">
        <v>10000</v>
      </c>
      <c r="FA883" s="519">
        <v>10000</v>
      </c>
      <c r="FB883" s="519">
        <v>10000</v>
      </c>
      <c r="FC883" s="519">
        <v>10000</v>
      </c>
      <c r="FD883" s="519">
        <v>0</v>
      </c>
      <c r="FE883" s="519">
        <v>0</v>
      </c>
      <c r="FF883" s="519">
        <v>0</v>
      </c>
      <c r="FG883" s="519">
        <v>0</v>
      </c>
      <c r="FH883" s="519">
        <v>0</v>
      </c>
      <c r="FI883" s="519">
        <v>0</v>
      </c>
      <c r="FJ883" s="519">
        <v>0</v>
      </c>
      <c r="FK883" s="519">
        <v>0</v>
      </c>
      <c r="FL883" s="519">
        <v>0</v>
      </c>
      <c r="FM883" s="519">
        <v>0</v>
      </c>
      <c r="FN883" s="519">
        <v>0</v>
      </c>
      <c r="FO883" s="519">
        <v>0</v>
      </c>
      <c r="FP883" s="519">
        <v>0</v>
      </c>
      <c r="FQ883" s="519">
        <v>0</v>
      </c>
      <c r="FR883" s="519">
        <v>0</v>
      </c>
      <c r="FS883" s="519">
        <v>0</v>
      </c>
      <c r="FT883" s="519">
        <v>0</v>
      </c>
      <c r="FU883" s="519">
        <v>0</v>
      </c>
      <c r="FV883" s="519">
        <v>0</v>
      </c>
      <c r="FW883" s="519">
        <v>0</v>
      </c>
      <c r="FX883" s="519">
        <v>0</v>
      </c>
      <c r="FY883" s="519">
        <v>0</v>
      </c>
      <c r="FZ883" s="519">
        <v>0</v>
      </c>
      <c r="GA883" s="519">
        <v>0</v>
      </c>
      <c r="GB883" s="519">
        <v>0</v>
      </c>
      <c r="GC883" s="519">
        <v>0</v>
      </c>
      <c r="GD883" s="519">
        <v>0</v>
      </c>
      <c r="GE883" s="519">
        <v>0</v>
      </c>
      <c r="GF883" s="519">
        <v>0</v>
      </c>
      <c r="GG883" s="519">
        <v>0</v>
      </c>
      <c r="GH883" s="519">
        <v>0</v>
      </c>
      <c r="GI883" s="519">
        <v>0</v>
      </c>
      <c r="GJ883" s="519">
        <v>0</v>
      </c>
      <c r="GK883" s="519">
        <v>0</v>
      </c>
      <c r="GL883" s="519">
        <v>0</v>
      </c>
      <c r="GM883" s="519">
        <v>0</v>
      </c>
      <c r="GN883" s="519">
        <v>0</v>
      </c>
      <c r="GO883" s="519">
        <v>0</v>
      </c>
      <c r="GP883" s="519">
        <v>0</v>
      </c>
      <c r="GQ883" s="519">
        <v>0</v>
      </c>
      <c r="GR883" s="519">
        <v>0</v>
      </c>
      <c r="GS883" s="519">
        <v>0</v>
      </c>
      <c r="GT883" s="519">
        <v>0</v>
      </c>
      <c r="GU883" s="519">
        <v>0</v>
      </c>
      <c r="GV883" s="519">
        <v>0</v>
      </c>
      <c r="GW883" s="519">
        <v>0</v>
      </c>
      <c r="GX883" s="519">
        <v>0</v>
      </c>
      <c r="GY883" s="519">
        <v>0</v>
      </c>
      <c r="GZ883" s="519">
        <v>0</v>
      </c>
      <c r="HA883" s="519">
        <v>0</v>
      </c>
      <c r="HB883" s="519">
        <v>0</v>
      </c>
      <c r="HC883" s="519">
        <v>0</v>
      </c>
      <c r="HD883" s="519">
        <v>0</v>
      </c>
      <c r="HE883" s="519">
        <v>0</v>
      </c>
      <c r="HF883" s="519">
        <v>0</v>
      </c>
      <c r="HG883" s="519">
        <v>0</v>
      </c>
      <c r="HH883" s="519">
        <v>0</v>
      </c>
      <c r="HI883" s="519">
        <v>0</v>
      </c>
      <c r="HJ883" s="519">
        <v>0</v>
      </c>
      <c r="HK883" s="519">
        <v>0</v>
      </c>
      <c r="HL883" s="519">
        <v>0</v>
      </c>
      <c r="HM883" s="519">
        <v>0</v>
      </c>
      <c r="HN883" s="519">
        <v>0</v>
      </c>
      <c r="HO883" s="519">
        <v>0</v>
      </c>
      <c r="HP883" s="519">
        <v>0</v>
      </c>
      <c r="HQ883" s="519">
        <v>0</v>
      </c>
      <c r="HR883" s="519">
        <v>0</v>
      </c>
      <c r="HS883" s="519">
        <v>0</v>
      </c>
      <c r="HT883" s="519">
        <v>0</v>
      </c>
      <c r="HU883" s="519">
        <v>0</v>
      </c>
      <c r="HV883" s="519">
        <v>0</v>
      </c>
      <c r="HW883" s="519">
        <v>0</v>
      </c>
      <c r="HX883" s="519">
        <v>0</v>
      </c>
      <c r="HY883" s="519">
        <v>0</v>
      </c>
      <c r="HZ883" s="519">
        <v>0</v>
      </c>
      <c r="IA883" s="519">
        <v>0</v>
      </c>
      <c r="IB883" s="519">
        <v>0</v>
      </c>
      <c r="IC883" s="519">
        <v>0</v>
      </c>
      <c r="ID883" s="519">
        <v>0</v>
      </c>
      <c r="IE883" s="519">
        <v>0</v>
      </c>
      <c r="IF883" s="519">
        <v>0</v>
      </c>
      <c r="IG883" s="519">
        <v>0</v>
      </c>
      <c r="IH883" s="519">
        <v>0</v>
      </c>
      <c r="II883" s="519">
        <v>0</v>
      </c>
      <c r="IJ883" s="519">
        <v>0</v>
      </c>
      <c r="IK883" s="519">
        <v>0</v>
      </c>
    </row>
    <row r="884" spans="2:245" hidden="1">
      <c r="B884" s="519" t="s">
        <v>1058</v>
      </c>
      <c r="C884" s="519"/>
      <c r="D884" s="519"/>
      <c r="E884" s="519"/>
      <c r="F884" s="519">
        <v>2</v>
      </c>
      <c r="G884" s="519"/>
      <c r="H884" s="519">
        <v>27</v>
      </c>
      <c r="I884" s="519">
        <v>2</v>
      </c>
      <c r="J884" s="519" t="str">
        <f t="shared" si="42"/>
        <v>SDN10022702</v>
      </c>
      <c r="K884" s="519">
        <v>975</v>
      </c>
      <c r="M884" s="337" t="s">
        <v>631</v>
      </c>
      <c r="N884" s="519" t="s">
        <v>1058</v>
      </c>
      <c r="O884" s="519" t="s">
        <v>1059</v>
      </c>
      <c r="P884" s="519">
        <v>34</v>
      </c>
      <c r="Q884" s="521" t="str">
        <f t="shared" si="43"/>
        <v>SDN100134</v>
      </c>
      <c r="R884" s="519">
        <v>1054.7</v>
      </c>
      <c r="S884" s="519">
        <v>2109.4</v>
      </c>
      <c r="T884" s="519">
        <v>3164.1</v>
      </c>
      <c r="U884" s="519">
        <v>4218.8</v>
      </c>
      <c r="V884" s="519">
        <v>5273.5</v>
      </c>
      <c r="W884" s="519">
        <v>6117.3</v>
      </c>
      <c r="X884" s="519">
        <v>6961</v>
      </c>
      <c r="Y884" s="519">
        <v>7804.8</v>
      </c>
      <c r="Z884" s="519">
        <v>8648.5</v>
      </c>
      <c r="AA884" s="519">
        <v>9492.2999999999993</v>
      </c>
      <c r="AB884" s="519">
        <v>9492.2999999999993</v>
      </c>
      <c r="AC884" s="519">
        <v>9492.2999999999993</v>
      </c>
      <c r="AD884" s="519">
        <v>9492.2999999999993</v>
      </c>
      <c r="AE884" s="519">
        <v>9492.2999999999993</v>
      </c>
      <c r="AF884" s="519">
        <v>9492.2999999999993</v>
      </c>
      <c r="AG884" s="519">
        <v>9492.2999999999993</v>
      </c>
      <c r="AH884" s="519">
        <v>9492.2999999999993</v>
      </c>
      <c r="AI884" s="519">
        <v>9492.2999999999993</v>
      </c>
      <c r="AJ884" s="519">
        <v>9492.2999999999993</v>
      </c>
      <c r="AK884" s="519">
        <v>9492.2999999999993</v>
      </c>
      <c r="AL884" s="519">
        <v>9492.2999999999993</v>
      </c>
      <c r="AM884" s="519">
        <v>9492.2999999999993</v>
      </c>
      <c r="AN884" s="519">
        <v>9492.2999999999993</v>
      </c>
      <c r="AO884" s="519">
        <v>9492.2999999999993</v>
      </c>
      <c r="AP884" s="519">
        <v>9492.2999999999993</v>
      </c>
      <c r="AQ884" s="519">
        <v>0</v>
      </c>
      <c r="AR884" s="519">
        <v>0</v>
      </c>
      <c r="AS884" s="519">
        <v>0</v>
      </c>
      <c r="AT884" s="519">
        <v>0</v>
      </c>
      <c r="AU884" s="519">
        <v>0</v>
      </c>
      <c r="AV884" s="519">
        <v>0</v>
      </c>
      <c r="AW884" s="519">
        <v>0</v>
      </c>
      <c r="AX884" s="519">
        <v>0</v>
      </c>
      <c r="AY884" s="519">
        <v>0</v>
      </c>
      <c r="AZ884" s="519">
        <v>0</v>
      </c>
      <c r="BA884" s="519">
        <v>0</v>
      </c>
      <c r="BB884" s="519">
        <v>0</v>
      </c>
      <c r="BC884" s="519">
        <v>0</v>
      </c>
      <c r="BD884" s="519">
        <v>0</v>
      </c>
      <c r="BE884" s="519">
        <v>0</v>
      </c>
      <c r="BF884" s="519">
        <v>0</v>
      </c>
      <c r="BG884" s="519">
        <v>0</v>
      </c>
      <c r="BH884" s="519">
        <v>0</v>
      </c>
      <c r="BI884" s="519">
        <v>0</v>
      </c>
      <c r="BJ884" s="519">
        <v>0</v>
      </c>
      <c r="BK884" s="519">
        <v>0</v>
      </c>
      <c r="BL884" s="519">
        <v>0</v>
      </c>
      <c r="BM884" s="519">
        <v>0</v>
      </c>
      <c r="BN884" s="519">
        <v>0</v>
      </c>
      <c r="BO884" s="519">
        <v>0</v>
      </c>
      <c r="BP884" s="519">
        <v>0</v>
      </c>
      <c r="BQ884" s="519">
        <v>0</v>
      </c>
      <c r="BR884" s="519">
        <v>0</v>
      </c>
      <c r="BS884" s="519">
        <v>0</v>
      </c>
      <c r="BT884" s="519">
        <v>0</v>
      </c>
      <c r="BU884" s="519">
        <v>0</v>
      </c>
      <c r="BV884" s="519">
        <v>0</v>
      </c>
      <c r="BW884" s="519">
        <v>0</v>
      </c>
      <c r="BX884" s="519">
        <v>0</v>
      </c>
      <c r="BY884" s="519">
        <v>0</v>
      </c>
      <c r="BZ884" s="519">
        <v>0</v>
      </c>
      <c r="CA884" s="519">
        <v>0</v>
      </c>
      <c r="CB884" s="519">
        <v>0</v>
      </c>
      <c r="CC884" s="519">
        <v>0</v>
      </c>
      <c r="CD884" s="519">
        <v>0</v>
      </c>
      <c r="CE884" s="519">
        <v>0</v>
      </c>
      <c r="CF884" s="519">
        <v>0</v>
      </c>
      <c r="CG884" s="519">
        <v>0</v>
      </c>
      <c r="CH884" s="519">
        <v>0</v>
      </c>
      <c r="CI884" s="519">
        <v>0</v>
      </c>
      <c r="CJ884" s="519">
        <v>0</v>
      </c>
      <c r="CK884" s="519">
        <v>0</v>
      </c>
      <c r="CL884" s="519">
        <v>0</v>
      </c>
      <c r="CM884" s="519">
        <v>0</v>
      </c>
      <c r="CN884" s="519">
        <v>0</v>
      </c>
      <c r="CO884" s="519">
        <v>0</v>
      </c>
      <c r="CP884" s="519">
        <v>0</v>
      </c>
      <c r="CQ884" s="519">
        <v>0</v>
      </c>
      <c r="CR884" s="519">
        <v>0</v>
      </c>
      <c r="CS884" s="519">
        <v>0</v>
      </c>
      <c r="CT884" s="519">
        <v>0</v>
      </c>
      <c r="CU884" s="519">
        <v>0</v>
      </c>
      <c r="CV884" s="519">
        <v>0</v>
      </c>
      <c r="CW884" s="519">
        <v>0</v>
      </c>
      <c r="CX884" s="519">
        <v>0</v>
      </c>
      <c r="CY884" s="519">
        <v>0</v>
      </c>
      <c r="CZ884" s="519">
        <v>0</v>
      </c>
      <c r="DA884" s="519">
        <v>0</v>
      </c>
      <c r="DB884" s="519">
        <v>0</v>
      </c>
      <c r="DC884" s="519">
        <v>0</v>
      </c>
      <c r="DD884" s="519">
        <v>0</v>
      </c>
      <c r="DE884" s="519">
        <v>0</v>
      </c>
      <c r="DF884" s="519">
        <v>0</v>
      </c>
      <c r="DG884" s="519">
        <v>0</v>
      </c>
      <c r="DH884" s="519">
        <v>0</v>
      </c>
      <c r="DI884" s="519">
        <v>0</v>
      </c>
      <c r="DJ884" s="519">
        <v>0</v>
      </c>
      <c r="DK884" s="519">
        <v>0</v>
      </c>
      <c r="DL884" s="519">
        <v>0</v>
      </c>
      <c r="DM884" s="519">
        <v>0</v>
      </c>
      <c r="DN884" s="519">
        <v>0</v>
      </c>
      <c r="DO884" s="519">
        <v>0</v>
      </c>
      <c r="DP884" s="519">
        <v>0</v>
      </c>
      <c r="DQ884" s="519">
        <v>0</v>
      </c>
      <c r="DR884" s="519">
        <v>0</v>
      </c>
      <c r="DS884" s="519">
        <v>0</v>
      </c>
      <c r="DT884" s="519">
        <v>0</v>
      </c>
      <c r="DU884" s="519">
        <v>0</v>
      </c>
      <c r="DV884" s="519">
        <v>0</v>
      </c>
      <c r="DW884" s="519">
        <v>0</v>
      </c>
      <c r="DX884" s="519">
        <v>0</v>
      </c>
      <c r="DZ884" s="337" t="s">
        <v>631</v>
      </c>
      <c r="EA884" s="519" t="s">
        <v>1058</v>
      </c>
      <c r="EB884" s="519" t="s">
        <v>1059</v>
      </c>
      <c r="EC884" s="519">
        <v>34</v>
      </c>
      <c r="ED884" s="183" t="str">
        <f t="shared" si="44"/>
        <v>SDN100134</v>
      </c>
      <c r="EE884" s="519">
        <v>1054.7</v>
      </c>
      <c r="EF884" s="519">
        <v>10000</v>
      </c>
      <c r="EG884" s="519">
        <v>10000</v>
      </c>
      <c r="EH884" s="519">
        <v>10000</v>
      </c>
      <c r="EI884" s="519">
        <v>10000</v>
      </c>
      <c r="EJ884" s="519">
        <v>10000</v>
      </c>
      <c r="EK884" s="519">
        <v>10000</v>
      </c>
      <c r="EL884" s="519">
        <v>10000</v>
      </c>
      <c r="EM884" s="519">
        <v>10000</v>
      </c>
      <c r="EN884" s="519">
        <v>10000</v>
      </c>
      <c r="EO884" s="519">
        <v>10000</v>
      </c>
      <c r="EP884" s="519">
        <v>10000</v>
      </c>
      <c r="EQ884" s="519">
        <v>10000</v>
      </c>
      <c r="ER884" s="519">
        <v>10000</v>
      </c>
      <c r="ES884" s="519">
        <v>10000</v>
      </c>
      <c r="ET884" s="519">
        <v>10000</v>
      </c>
      <c r="EU884" s="519">
        <v>10000</v>
      </c>
      <c r="EV884" s="519">
        <v>10000</v>
      </c>
      <c r="EW884" s="519">
        <v>10000</v>
      </c>
      <c r="EX884" s="519">
        <v>10000</v>
      </c>
      <c r="EY884" s="519">
        <v>10000</v>
      </c>
      <c r="EZ884" s="519">
        <v>10000</v>
      </c>
      <c r="FA884" s="519">
        <v>10000</v>
      </c>
      <c r="FB884" s="519">
        <v>10000</v>
      </c>
      <c r="FC884" s="519">
        <v>10000</v>
      </c>
      <c r="FD884" s="519">
        <v>0</v>
      </c>
      <c r="FE884" s="519">
        <v>0</v>
      </c>
      <c r="FF884" s="519">
        <v>0</v>
      </c>
      <c r="FG884" s="519">
        <v>0</v>
      </c>
      <c r="FH884" s="519">
        <v>0</v>
      </c>
      <c r="FI884" s="519">
        <v>0</v>
      </c>
      <c r="FJ884" s="519">
        <v>0</v>
      </c>
      <c r="FK884" s="519">
        <v>0</v>
      </c>
      <c r="FL884" s="519">
        <v>0</v>
      </c>
      <c r="FM884" s="519">
        <v>0</v>
      </c>
      <c r="FN884" s="519">
        <v>0</v>
      </c>
      <c r="FO884" s="519">
        <v>0</v>
      </c>
      <c r="FP884" s="519">
        <v>0</v>
      </c>
      <c r="FQ884" s="519">
        <v>0</v>
      </c>
      <c r="FR884" s="519">
        <v>0</v>
      </c>
      <c r="FS884" s="519">
        <v>0</v>
      </c>
      <c r="FT884" s="519">
        <v>0</v>
      </c>
      <c r="FU884" s="519">
        <v>0</v>
      </c>
      <c r="FV884" s="519">
        <v>0</v>
      </c>
      <c r="FW884" s="519">
        <v>0</v>
      </c>
      <c r="FX884" s="519">
        <v>0</v>
      </c>
      <c r="FY884" s="519">
        <v>0</v>
      </c>
      <c r="FZ884" s="519">
        <v>0</v>
      </c>
      <c r="GA884" s="519">
        <v>0</v>
      </c>
      <c r="GB884" s="519">
        <v>0</v>
      </c>
      <c r="GC884" s="519">
        <v>0</v>
      </c>
      <c r="GD884" s="519">
        <v>0</v>
      </c>
      <c r="GE884" s="519">
        <v>0</v>
      </c>
      <c r="GF884" s="519">
        <v>0</v>
      </c>
      <c r="GG884" s="519">
        <v>0</v>
      </c>
      <c r="GH884" s="519">
        <v>0</v>
      </c>
      <c r="GI884" s="519">
        <v>0</v>
      </c>
      <c r="GJ884" s="519">
        <v>0</v>
      </c>
      <c r="GK884" s="519">
        <v>0</v>
      </c>
      <c r="GL884" s="519">
        <v>0</v>
      </c>
      <c r="GM884" s="519">
        <v>0</v>
      </c>
      <c r="GN884" s="519">
        <v>0</v>
      </c>
      <c r="GO884" s="519">
        <v>0</v>
      </c>
      <c r="GP884" s="519">
        <v>0</v>
      </c>
      <c r="GQ884" s="519">
        <v>0</v>
      </c>
      <c r="GR884" s="519">
        <v>0</v>
      </c>
      <c r="GS884" s="519">
        <v>0</v>
      </c>
      <c r="GT884" s="519">
        <v>0</v>
      </c>
      <c r="GU884" s="519">
        <v>0</v>
      </c>
      <c r="GV884" s="519">
        <v>0</v>
      </c>
      <c r="GW884" s="519">
        <v>0</v>
      </c>
      <c r="GX884" s="519">
        <v>0</v>
      </c>
      <c r="GY884" s="519">
        <v>0</v>
      </c>
      <c r="GZ884" s="519">
        <v>0</v>
      </c>
      <c r="HA884" s="519">
        <v>0</v>
      </c>
      <c r="HB884" s="519">
        <v>0</v>
      </c>
      <c r="HC884" s="519">
        <v>0</v>
      </c>
      <c r="HD884" s="519">
        <v>0</v>
      </c>
      <c r="HE884" s="519">
        <v>0</v>
      </c>
      <c r="HF884" s="519">
        <v>0</v>
      </c>
      <c r="HG884" s="519">
        <v>0</v>
      </c>
      <c r="HH884" s="519">
        <v>0</v>
      </c>
      <c r="HI884" s="519">
        <v>0</v>
      </c>
      <c r="HJ884" s="519">
        <v>0</v>
      </c>
      <c r="HK884" s="519">
        <v>0</v>
      </c>
      <c r="HL884" s="519">
        <v>0</v>
      </c>
      <c r="HM884" s="519">
        <v>0</v>
      </c>
      <c r="HN884" s="519">
        <v>0</v>
      </c>
      <c r="HO884" s="519">
        <v>0</v>
      </c>
      <c r="HP884" s="519">
        <v>0</v>
      </c>
      <c r="HQ884" s="519">
        <v>0</v>
      </c>
      <c r="HR884" s="519">
        <v>0</v>
      </c>
      <c r="HS884" s="519">
        <v>0</v>
      </c>
      <c r="HT884" s="519">
        <v>0</v>
      </c>
      <c r="HU884" s="519">
        <v>0</v>
      </c>
      <c r="HV884" s="519">
        <v>0</v>
      </c>
      <c r="HW884" s="519">
        <v>0</v>
      </c>
      <c r="HX884" s="519">
        <v>0</v>
      </c>
      <c r="HY884" s="519">
        <v>0</v>
      </c>
      <c r="HZ884" s="519">
        <v>0</v>
      </c>
      <c r="IA884" s="519">
        <v>0</v>
      </c>
      <c r="IB884" s="519">
        <v>0</v>
      </c>
      <c r="IC884" s="519">
        <v>0</v>
      </c>
      <c r="ID884" s="519">
        <v>0</v>
      </c>
      <c r="IE884" s="519">
        <v>0</v>
      </c>
      <c r="IF884" s="519">
        <v>0</v>
      </c>
      <c r="IG884" s="519">
        <v>0</v>
      </c>
      <c r="IH884" s="519">
        <v>0</v>
      </c>
      <c r="II884" s="519">
        <v>0</v>
      </c>
      <c r="IJ884" s="519">
        <v>0</v>
      </c>
      <c r="IK884" s="519">
        <v>0</v>
      </c>
    </row>
    <row r="885" spans="2:245" hidden="1">
      <c r="B885" s="519" t="s">
        <v>1058</v>
      </c>
      <c r="C885" s="519"/>
      <c r="D885" s="519"/>
      <c r="E885" s="519"/>
      <c r="F885" s="519">
        <v>2</v>
      </c>
      <c r="G885" s="519"/>
      <c r="H885" s="519">
        <v>27</v>
      </c>
      <c r="I885" s="519">
        <v>3</v>
      </c>
      <c r="J885" s="519" t="str">
        <f t="shared" si="42"/>
        <v>SDN10022703</v>
      </c>
      <c r="K885" s="519">
        <v>975</v>
      </c>
      <c r="M885" s="337" t="s">
        <v>631</v>
      </c>
      <c r="N885" s="519" t="s">
        <v>1058</v>
      </c>
      <c r="O885" s="519" t="s">
        <v>1059</v>
      </c>
      <c r="P885" s="519">
        <v>35</v>
      </c>
      <c r="Q885" s="521" t="str">
        <f t="shared" si="43"/>
        <v>SDN100135</v>
      </c>
      <c r="R885" s="519">
        <v>1054.7</v>
      </c>
      <c r="S885" s="519">
        <v>2109.4</v>
      </c>
      <c r="T885" s="519">
        <v>3164.1</v>
      </c>
      <c r="U885" s="519">
        <v>4218.8</v>
      </c>
      <c r="V885" s="519">
        <v>5273.5</v>
      </c>
      <c r="W885" s="519">
        <v>6117.3</v>
      </c>
      <c r="X885" s="519">
        <v>6961</v>
      </c>
      <c r="Y885" s="519">
        <v>7804.8</v>
      </c>
      <c r="Z885" s="519">
        <v>8648.5</v>
      </c>
      <c r="AA885" s="519">
        <v>9492.2999999999993</v>
      </c>
      <c r="AB885" s="519">
        <v>9492.2999999999993</v>
      </c>
      <c r="AC885" s="519">
        <v>9492.2999999999993</v>
      </c>
      <c r="AD885" s="519">
        <v>9492.2999999999993</v>
      </c>
      <c r="AE885" s="519">
        <v>9492.2999999999993</v>
      </c>
      <c r="AF885" s="519">
        <v>9492.2999999999993</v>
      </c>
      <c r="AG885" s="519">
        <v>9492.2999999999993</v>
      </c>
      <c r="AH885" s="519">
        <v>9492.2999999999993</v>
      </c>
      <c r="AI885" s="519">
        <v>9492.2999999999993</v>
      </c>
      <c r="AJ885" s="519">
        <v>9492.2999999999993</v>
      </c>
      <c r="AK885" s="519">
        <v>9492.2999999999993</v>
      </c>
      <c r="AL885" s="519">
        <v>9492.2999999999993</v>
      </c>
      <c r="AM885" s="519">
        <v>9492.2999999999993</v>
      </c>
      <c r="AN885" s="519">
        <v>9492.2999999999993</v>
      </c>
      <c r="AO885" s="519">
        <v>9492.2999999999993</v>
      </c>
      <c r="AP885" s="519">
        <v>9492.2999999999993</v>
      </c>
      <c r="AQ885" s="519">
        <v>0</v>
      </c>
      <c r="AR885" s="519">
        <v>0</v>
      </c>
      <c r="AS885" s="519">
        <v>0</v>
      </c>
      <c r="AT885" s="519">
        <v>0</v>
      </c>
      <c r="AU885" s="519">
        <v>0</v>
      </c>
      <c r="AV885" s="519">
        <v>0</v>
      </c>
      <c r="AW885" s="519">
        <v>0</v>
      </c>
      <c r="AX885" s="519">
        <v>0</v>
      </c>
      <c r="AY885" s="519">
        <v>0</v>
      </c>
      <c r="AZ885" s="519">
        <v>0</v>
      </c>
      <c r="BA885" s="519">
        <v>0</v>
      </c>
      <c r="BB885" s="519">
        <v>0</v>
      </c>
      <c r="BC885" s="519">
        <v>0</v>
      </c>
      <c r="BD885" s="519">
        <v>0</v>
      </c>
      <c r="BE885" s="519">
        <v>0</v>
      </c>
      <c r="BF885" s="519">
        <v>0</v>
      </c>
      <c r="BG885" s="519">
        <v>0</v>
      </c>
      <c r="BH885" s="519">
        <v>0</v>
      </c>
      <c r="BI885" s="519">
        <v>0</v>
      </c>
      <c r="BJ885" s="519">
        <v>0</v>
      </c>
      <c r="BK885" s="519">
        <v>0</v>
      </c>
      <c r="BL885" s="519">
        <v>0</v>
      </c>
      <c r="BM885" s="519">
        <v>0</v>
      </c>
      <c r="BN885" s="519">
        <v>0</v>
      </c>
      <c r="BO885" s="519">
        <v>0</v>
      </c>
      <c r="BP885" s="519">
        <v>0</v>
      </c>
      <c r="BQ885" s="519">
        <v>0</v>
      </c>
      <c r="BR885" s="519">
        <v>0</v>
      </c>
      <c r="BS885" s="519">
        <v>0</v>
      </c>
      <c r="BT885" s="519">
        <v>0</v>
      </c>
      <c r="BU885" s="519">
        <v>0</v>
      </c>
      <c r="BV885" s="519">
        <v>0</v>
      </c>
      <c r="BW885" s="519">
        <v>0</v>
      </c>
      <c r="BX885" s="519">
        <v>0</v>
      </c>
      <c r="BY885" s="519">
        <v>0</v>
      </c>
      <c r="BZ885" s="519">
        <v>0</v>
      </c>
      <c r="CA885" s="519">
        <v>0</v>
      </c>
      <c r="CB885" s="519">
        <v>0</v>
      </c>
      <c r="CC885" s="519">
        <v>0</v>
      </c>
      <c r="CD885" s="519">
        <v>0</v>
      </c>
      <c r="CE885" s="519">
        <v>0</v>
      </c>
      <c r="CF885" s="519">
        <v>0</v>
      </c>
      <c r="CG885" s="519">
        <v>0</v>
      </c>
      <c r="CH885" s="519">
        <v>0</v>
      </c>
      <c r="CI885" s="519">
        <v>0</v>
      </c>
      <c r="CJ885" s="519">
        <v>0</v>
      </c>
      <c r="CK885" s="519">
        <v>0</v>
      </c>
      <c r="CL885" s="519">
        <v>0</v>
      </c>
      <c r="CM885" s="519">
        <v>0</v>
      </c>
      <c r="CN885" s="519">
        <v>0</v>
      </c>
      <c r="CO885" s="519">
        <v>0</v>
      </c>
      <c r="CP885" s="519">
        <v>0</v>
      </c>
      <c r="CQ885" s="519">
        <v>0</v>
      </c>
      <c r="CR885" s="519">
        <v>0</v>
      </c>
      <c r="CS885" s="519">
        <v>0</v>
      </c>
      <c r="CT885" s="519">
        <v>0</v>
      </c>
      <c r="CU885" s="519">
        <v>0</v>
      </c>
      <c r="CV885" s="519">
        <v>0</v>
      </c>
      <c r="CW885" s="519">
        <v>0</v>
      </c>
      <c r="CX885" s="519">
        <v>0</v>
      </c>
      <c r="CY885" s="519">
        <v>0</v>
      </c>
      <c r="CZ885" s="519">
        <v>0</v>
      </c>
      <c r="DA885" s="519">
        <v>0</v>
      </c>
      <c r="DB885" s="519">
        <v>0</v>
      </c>
      <c r="DC885" s="519">
        <v>0</v>
      </c>
      <c r="DD885" s="519">
        <v>0</v>
      </c>
      <c r="DE885" s="519">
        <v>0</v>
      </c>
      <c r="DF885" s="519">
        <v>0</v>
      </c>
      <c r="DG885" s="519">
        <v>0</v>
      </c>
      <c r="DH885" s="519">
        <v>0</v>
      </c>
      <c r="DI885" s="519">
        <v>0</v>
      </c>
      <c r="DJ885" s="519">
        <v>0</v>
      </c>
      <c r="DK885" s="519">
        <v>0</v>
      </c>
      <c r="DL885" s="519">
        <v>0</v>
      </c>
      <c r="DM885" s="519">
        <v>0</v>
      </c>
      <c r="DN885" s="519">
        <v>0</v>
      </c>
      <c r="DO885" s="519">
        <v>0</v>
      </c>
      <c r="DP885" s="519">
        <v>0</v>
      </c>
      <c r="DQ885" s="519">
        <v>0</v>
      </c>
      <c r="DR885" s="519">
        <v>0</v>
      </c>
      <c r="DS885" s="519">
        <v>0</v>
      </c>
      <c r="DT885" s="519">
        <v>0</v>
      </c>
      <c r="DU885" s="519">
        <v>0</v>
      </c>
      <c r="DV885" s="519">
        <v>0</v>
      </c>
      <c r="DW885" s="519">
        <v>0</v>
      </c>
      <c r="DX885" s="519">
        <v>0</v>
      </c>
      <c r="DZ885" s="337" t="s">
        <v>631</v>
      </c>
      <c r="EA885" s="519" t="s">
        <v>1058</v>
      </c>
      <c r="EB885" s="519" t="s">
        <v>1059</v>
      </c>
      <c r="EC885" s="519">
        <v>35</v>
      </c>
      <c r="ED885" s="183" t="str">
        <f t="shared" si="44"/>
        <v>SDN100135</v>
      </c>
      <c r="EE885" s="519">
        <v>1054.7</v>
      </c>
      <c r="EF885" s="519">
        <v>10000</v>
      </c>
      <c r="EG885" s="519">
        <v>10000</v>
      </c>
      <c r="EH885" s="519">
        <v>10000</v>
      </c>
      <c r="EI885" s="519">
        <v>10000</v>
      </c>
      <c r="EJ885" s="519">
        <v>10000</v>
      </c>
      <c r="EK885" s="519">
        <v>10000</v>
      </c>
      <c r="EL885" s="519">
        <v>10000</v>
      </c>
      <c r="EM885" s="519">
        <v>10000</v>
      </c>
      <c r="EN885" s="519">
        <v>10000</v>
      </c>
      <c r="EO885" s="519">
        <v>10000</v>
      </c>
      <c r="EP885" s="519">
        <v>10000</v>
      </c>
      <c r="EQ885" s="519">
        <v>10000</v>
      </c>
      <c r="ER885" s="519">
        <v>10000</v>
      </c>
      <c r="ES885" s="519">
        <v>10000</v>
      </c>
      <c r="ET885" s="519">
        <v>10000</v>
      </c>
      <c r="EU885" s="519">
        <v>10000</v>
      </c>
      <c r="EV885" s="519">
        <v>10000</v>
      </c>
      <c r="EW885" s="519">
        <v>10000</v>
      </c>
      <c r="EX885" s="519">
        <v>10000</v>
      </c>
      <c r="EY885" s="519">
        <v>10000</v>
      </c>
      <c r="EZ885" s="519">
        <v>10000</v>
      </c>
      <c r="FA885" s="519">
        <v>10000</v>
      </c>
      <c r="FB885" s="519">
        <v>10000</v>
      </c>
      <c r="FC885" s="519">
        <v>10000</v>
      </c>
      <c r="FD885" s="519">
        <v>0</v>
      </c>
      <c r="FE885" s="519">
        <v>0</v>
      </c>
      <c r="FF885" s="519">
        <v>0</v>
      </c>
      <c r="FG885" s="519">
        <v>0</v>
      </c>
      <c r="FH885" s="519">
        <v>0</v>
      </c>
      <c r="FI885" s="519">
        <v>0</v>
      </c>
      <c r="FJ885" s="519">
        <v>0</v>
      </c>
      <c r="FK885" s="519">
        <v>0</v>
      </c>
      <c r="FL885" s="519">
        <v>0</v>
      </c>
      <c r="FM885" s="519">
        <v>0</v>
      </c>
      <c r="FN885" s="519">
        <v>0</v>
      </c>
      <c r="FO885" s="519">
        <v>0</v>
      </c>
      <c r="FP885" s="519">
        <v>0</v>
      </c>
      <c r="FQ885" s="519">
        <v>0</v>
      </c>
      <c r="FR885" s="519">
        <v>0</v>
      </c>
      <c r="FS885" s="519">
        <v>0</v>
      </c>
      <c r="FT885" s="519">
        <v>0</v>
      </c>
      <c r="FU885" s="519">
        <v>0</v>
      </c>
      <c r="FV885" s="519">
        <v>0</v>
      </c>
      <c r="FW885" s="519">
        <v>0</v>
      </c>
      <c r="FX885" s="519">
        <v>0</v>
      </c>
      <c r="FY885" s="519">
        <v>0</v>
      </c>
      <c r="FZ885" s="519">
        <v>0</v>
      </c>
      <c r="GA885" s="519">
        <v>0</v>
      </c>
      <c r="GB885" s="519">
        <v>0</v>
      </c>
      <c r="GC885" s="519">
        <v>0</v>
      </c>
      <c r="GD885" s="519">
        <v>0</v>
      </c>
      <c r="GE885" s="519">
        <v>0</v>
      </c>
      <c r="GF885" s="519">
        <v>0</v>
      </c>
      <c r="GG885" s="519">
        <v>0</v>
      </c>
      <c r="GH885" s="519">
        <v>0</v>
      </c>
      <c r="GI885" s="519">
        <v>0</v>
      </c>
      <c r="GJ885" s="519">
        <v>0</v>
      </c>
      <c r="GK885" s="519">
        <v>0</v>
      </c>
      <c r="GL885" s="519">
        <v>0</v>
      </c>
      <c r="GM885" s="519">
        <v>0</v>
      </c>
      <c r="GN885" s="519">
        <v>0</v>
      </c>
      <c r="GO885" s="519">
        <v>0</v>
      </c>
      <c r="GP885" s="519">
        <v>0</v>
      </c>
      <c r="GQ885" s="519">
        <v>0</v>
      </c>
      <c r="GR885" s="519">
        <v>0</v>
      </c>
      <c r="GS885" s="519">
        <v>0</v>
      </c>
      <c r="GT885" s="519">
        <v>0</v>
      </c>
      <c r="GU885" s="519">
        <v>0</v>
      </c>
      <c r="GV885" s="519">
        <v>0</v>
      </c>
      <c r="GW885" s="519">
        <v>0</v>
      </c>
      <c r="GX885" s="519">
        <v>0</v>
      </c>
      <c r="GY885" s="519">
        <v>0</v>
      </c>
      <c r="GZ885" s="519">
        <v>0</v>
      </c>
      <c r="HA885" s="519">
        <v>0</v>
      </c>
      <c r="HB885" s="519">
        <v>0</v>
      </c>
      <c r="HC885" s="519">
        <v>0</v>
      </c>
      <c r="HD885" s="519">
        <v>0</v>
      </c>
      <c r="HE885" s="519">
        <v>0</v>
      </c>
      <c r="HF885" s="519">
        <v>0</v>
      </c>
      <c r="HG885" s="519">
        <v>0</v>
      </c>
      <c r="HH885" s="519">
        <v>0</v>
      </c>
      <c r="HI885" s="519">
        <v>0</v>
      </c>
      <c r="HJ885" s="519">
        <v>0</v>
      </c>
      <c r="HK885" s="519">
        <v>0</v>
      </c>
      <c r="HL885" s="519">
        <v>0</v>
      </c>
      <c r="HM885" s="519">
        <v>0</v>
      </c>
      <c r="HN885" s="519">
        <v>0</v>
      </c>
      <c r="HO885" s="519">
        <v>0</v>
      </c>
      <c r="HP885" s="519">
        <v>0</v>
      </c>
      <c r="HQ885" s="519">
        <v>0</v>
      </c>
      <c r="HR885" s="519">
        <v>0</v>
      </c>
      <c r="HS885" s="519">
        <v>0</v>
      </c>
      <c r="HT885" s="519">
        <v>0</v>
      </c>
      <c r="HU885" s="519">
        <v>0</v>
      </c>
      <c r="HV885" s="519">
        <v>0</v>
      </c>
      <c r="HW885" s="519">
        <v>0</v>
      </c>
      <c r="HX885" s="519">
        <v>0</v>
      </c>
      <c r="HY885" s="519">
        <v>0</v>
      </c>
      <c r="HZ885" s="519">
        <v>0</v>
      </c>
      <c r="IA885" s="519">
        <v>0</v>
      </c>
      <c r="IB885" s="519">
        <v>0</v>
      </c>
      <c r="IC885" s="519">
        <v>0</v>
      </c>
      <c r="ID885" s="519">
        <v>0</v>
      </c>
      <c r="IE885" s="519">
        <v>0</v>
      </c>
      <c r="IF885" s="519">
        <v>0</v>
      </c>
      <c r="IG885" s="519">
        <v>0</v>
      </c>
      <c r="IH885" s="519">
        <v>0</v>
      </c>
      <c r="II885" s="519">
        <v>0</v>
      </c>
      <c r="IJ885" s="519">
        <v>0</v>
      </c>
      <c r="IK885" s="519">
        <v>0</v>
      </c>
    </row>
    <row r="886" spans="2:245" hidden="1">
      <c r="B886" s="519" t="s">
        <v>1058</v>
      </c>
      <c r="C886" s="519"/>
      <c r="D886" s="519"/>
      <c r="E886" s="519"/>
      <c r="F886" s="519">
        <v>2</v>
      </c>
      <c r="G886" s="519"/>
      <c r="H886" s="519">
        <v>27</v>
      </c>
      <c r="I886" s="519">
        <v>4</v>
      </c>
      <c r="J886" s="519" t="str">
        <f t="shared" si="42"/>
        <v>SDN10022704</v>
      </c>
      <c r="K886" s="519">
        <v>975</v>
      </c>
      <c r="M886" s="337" t="s">
        <v>631</v>
      </c>
      <c r="N886" s="519" t="s">
        <v>1058</v>
      </c>
      <c r="O886" s="519" t="s">
        <v>1059</v>
      </c>
      <c r="P886" s="519">
        <v>36</v>
      </c>
      <c r="Q886" s="521" t="str">
        <f t="shared" si="43"/>
        <v>SDN100136</v>
      </c>
      <c r="R886" s="519">
        <v>1060</v>
      </c>
      <c r="S886" s="519">
        <v>2120</v>
      </c>
      <c r="T886" s="519">
        <v>3180</v>
      </c>
      <c r="U886" s="519">
        <v>4240</v>
      </c>
      <c r="V886" s="519">
        <v>5300</v>
      </c>
      <c r="W886" s="519">
        <v>6148</v>
      </c>
      <c r="X886" s="519">
        <v>6996</v>
      </c>
      <c r="Y886" s="519">
        <v>7844</v>
      </c>
      <c r="Z886" s="519">
        <v>8692</v>
      </c>
      <c r="AA886" s="519">
        <v>9540</v>
      </c>
      <c r="AB886" s="519">
        <v>9540</v>
      </c>
      <c r="AC886" s="519">
        <v>9540</v>
      </c>
      <c r="AD886" s="519">
        <v>9540</v>
      </c>
      <c r="AE886" s="519">
        <v>9540</v>
      </c>
      <c r="AF886" s="519">
        <v>9540</v>
      </c>
      <c r="AG886" s="519">
        <v>9540</v>
      </c>
      <c r="AH886" s="519">
        <v>9540</v>
      </c>
      <c r="AI886" s="519">
        <v>9540</v>
      </c>
      <c r="AJ886" s="519">
        <v>9540</v>
      </c>
      <c r="AK886" s="519">
        <v>9540</v>
      </c>
      <c r="AL886" s="519">
        <v>9540</v>
      </c>
      <c r="AM886" s="519">
        <v>9540</v>
      </c>
      <c r="AN886" s="519">
        <v>9540</v>
      </c>
      <c r="AO886" s="519">
        <v>9540</v>
      </c>
      <c r="AP886" s="519">
        <v>9540</v>
      </c>
      <c r="AQ886" s="519">
        <v>0</v>
      </c>
      <c r="AR886" s="519">
        <v>0</v>
      </c>
      <c r="AS886" s="519">
        <v>0</v>
      </c>
      <c r="AT886" s="519">
        <v>0</v>
      </c>
      <c r="AU886" s="519">
        <v>0</v>
      </c>
      <c r="AV886" s="519">
        <v>0</v>
      </c>
      <c r="AW886" s="519">
        <v>0</v>
      </c>
      <c r="AX886" s="519">
        <v>0</v>
      </c>
      <c r="AY886" s="519">
        <v>0</v>
      </c>
      <c r="AZ886" s="519">
        <v>0</v>
      </c>
      <c r="BA886" s="519">
        <v>0</v>
      </c>
      <c r="BB886" s="519">
        <v>0</v>
      </c>
      <c r="BC886" s="519">
        <v>0</v>
      </c>
      <c r="BD886" s="519">
        <v>0</v>
      </c>
      <c r="BE886" s="519">
        <v>0</v>
      </c>
      <c r="BF886" s="519">
        <v>0</v>
      </c>
      <c r="BG886" s="519">
        <v>0</v>
      </c>
      <c r="BH886" s="519">
        <v>0</v>
      </c>
      <c r="BI886" s="519">
        <v>0</v>
      </c>
      <c r="BJ886" s="519">
        <v>0</v>
      </c>
      <c r="BK886" s="519">
        <v>0</v>
      </c>
      <c r="BL886" s="519">
        <v>0</v>
      </c>
      <c r="BM886" s="519">
        <v>0</v>
      </c>
      <c r="BN886" s="519">
        <v>0</v>
      </c>
      <c r="BO886" s="519">
        <v>0</v>
      </c>
      <c r="BP886" s="519">
        <v>0</v>
      </c>
      <c r="BQ886" s="519">
        <v>0</v>
      </c>
      <c r="BR886" s="519">
        <v>0</v>
      </c>
      <c r="BS886" s="519">
        <v>0</v>
      </c>
      <c r="BT886" s="519">
        <v>0</v>
      </c>
      <c r="BU886" s="519">
        <v>0</v>
      </c>
      <c r="BV886" s="519">
        <v>0</v>
      </c>
      <c r="BW886" s="519">
        <v>0</v>
      </c>
      <c r="BX886" s="519">
        <v>0</v>
      </c>
      <c r="BY886" s="519">
        <v>0</v>
      </c>
      <c r="BZ886" s="519">
        <v>0</v>
      </c>
      <c r="CA886" s="519">
        <v>0</v>
      </c>
      <c r="CB886" s="519">
        <v>0</v>
      </c>
      <c r="CC886" s="519">
        <v>0</v>
      </c>
      <c r="CD886" s="519">
        <v>0</v>
      </c>
      <c r="CE886" s="519">
        <v>0</v>
      </c>
      <c r="CF886" s="519">
        <v>0</v>
      </c>
      <c r="CG886" s="519">
        <v>0</v>
      </c>
      <c r="CH886" s="519">
        <v>0</v>
      </c>
      <c r="CI886" s="519">
        <v>0</v>
      </c>
      <c r="CJ886" s="519">
        <v>0</v>
      </c>
      <c r="CK886" s="519">
        <v>0</v>
      </c>
      <c r="CL886" s="519">
        <v>0</v>
      </c>
      <c r="CM886" s="519">
        <v>0</v>
      </c>
      <c r="CN886" s="519">
        <v>0</v>
      </c>
      <c r="CO886" s="519">
        <v>0</v>
      </c>
      <c r="CP886" s="519">
        <v>0</v>
      </c>
      <c r="CQ886" s="519">
        <v>0</v>
      </c>
      <c r="CR886" s="519">
        <v>0</v>
      </c>
      <c r="CS886" s="519">
        <v>0</v>
      </c>
      <c r="CT886" s="519">
        <v>0</v>
      </c>
      <c r="CU886" s="519">
        <v>0</v>
      </c>
      <c r="CV886" s="519">
        <v>0</v>
      </c>
      <c r="CW886" s="519">
        <v>0</v>
      </c>
      <c r="CX886" s="519">
        <v>0</v>
      </c>
      <c r="CY886" s="519">
        <v>0</v>
      </c>
      <c r="CZ886" s="519">
        <v>0</v>
      </c>
      <c r="DA886" s="519">
        <v>0</v>
      </c>
      <c r="DB886" s="519">
        <v>0</v>
      </c>
      <c r="DC886" s="519">
        <v>0</v>
      </c>
      <c r="DD886" s="519">
        <v>0</v>
      </c>
      <c r="DE886" s="519">
        <v>0</v>
      </c>
      <c r="DF886" s="519">
        <v>0</v>
      </c>
      <c r="DG886" s="519">
        <v>0</v>
      </c>
      <c r="DH886" s="519">
        <v>0</v>
      </c>
      <c r="DI886" s="519">
        <v>0</v>
      </c>
      <c r="DJ886" s="519">
        <v>0</v>
      </c>
      <c r="DK886" s="519">
        <v>0</v>
      </c>
      <c r="DL886" s="519">
        <v>0</v>
      </c>
      <c r="DM886" s="519">
        <v>0</v>
      </c>
      <c r="DN886" s="519">
        <v>0</v>
      </c>
      <c r="DO886" s="519">
        <v>0</v>
      </c>
      <c r="DP886" s="519">
        <v>0</v>
      </c>
      <c r="DQ886" s="519">
        <v>0</v>
      </c>
      <c r="DR886" s="519">
        <v>0</v>
      </c>
      <c r="DS886" s="519">
        <v>0</v>
      </c>
      <c r="DT886" s="519">
        <v>0</v>
      </c>
      <c r="DU886" s="519">
        <v>0</v>
      </c>
      <c r="DV886" s="519">
        <v>0</v>
      </c>
      <c r="DW886" s="519">
        <v>0</v>
      </c>
      <c r="DX886" s="519">
        <v>0</v>
      </c>
      <c r="DZ886" s="337" t="s">
        <v>631</v>
      </c>
      <c r="EA886" s="519" t="s">
        <v>1058</v>
      </c>
      <c r="EB886" s="519" t="s">
        <v>1059</v>
      </c>
      <c r="EC886" s="519">
        <v>36</v>
      </c>
      <c r="ED886" s="183" t="str">
        <f t="shared" si="44"/>
        <v>SDN100136</v>
      </c>
      <c r="EE886" s="519">
        <v>1060</v>
      </c>
      <c r="EF886" s="519">
        <v>10000</v>
      </c>
      <c r="EG886" s="519">
        <v>10000</v>
      </c>
      <c r="EH886" s="519">
        <v>10000</v>
      </c>
      <c r="EI886" s="519">
        <v>10000</v>
      </c>
      <c r="EJ886" s="519">
        <v>10000</v>
      </c>
      <c r="EK886" s="519">
        <v>10000</v>
      </c>
      <c r="EL886" s="519">
        <v>10000</v>
      </c>
      <c r="EM886" s="519">
        <v>10000</v>
      </c>
      <c r="EN886" s="519">
        <v>10000</v>
      </c>
      <c r="EO886" s="519">
        <v>10000</v>
      </c>
      <c r="EP886" s="519">
        <v>10000</v>
      </c>
      <c r="EQ886" s="519">
        <v>10000</v>
      </c>
      <c r="ER886" s="519">
        <v>10000</v>
      </c>
      <c r="ES886" s="519">
        <v>10000</v>
      </c>
      <c r="ET886" s="519">
        <v>10000</v>
      </c>
      <c r="EU886" s="519">
        <v>10000</v>
      </c>
      <c r="EV886" s="519">
        <v>10000</v>
      </c>
      <c r="EW886" s="519">
        <v>10000</v>
      </c>
      <c r="EX886" s="519">
        <v>10000</v>
      </c>
      <c r="EY886" s="519">
        <v>10000</v>
      </c>
      <c r="EZ886" s="519">
        <v>10000</v>
      </c>
      <c r="FA886" s="519">
        <v>10000</v>
      </c>
      <c r="FB886" s="519">
        <v>10000</v>
      </c>
      <c r="FC886" s="519">
        <v>10000</v>
      </c>
      <c r="FD886" s="519">
        <v>0</v>
      </c>
      <c r="FE886" s="519">
        <v>0</v>
      </c>
      <c r="FF886" s="519">
        <v>0</v>
      </c>
      <c r="FG886" s="519">
        <v>0</v>
      </c>
      <c r="FH886" s="519">
        <v>0</v>
      </c>
      <c r="FI886" s="519">
        <v>0</v>
      </c>
      <c r="FJ886" s="519">
        <v>0</v>
      </c>
      <c r="FK886" s="519">
        <v>0</v>
      </c>
      <c r="FL886" s="519">
        <v>0</v>
      </c>
      <c r="FM886" s="519">
        <v>0</v>
      </c>
      <c r="FN886" s="519">
        <v>0</v>
      </c>
      <c r="FO886" s="519">
        <v>0</v>
      </c>
      <c r="FP886" s="519">
        <v>0</v>
      </c>
      <c r="FQ886" s="519">
        <v>0</v>
      </c>
      <c r="FR886" s="519">
        <v>0</v>
      </c>
      <c r="FS886" s="519">
        <v>0</v>
      </c>
      <c r="FT886" s="519">
        <v>0</v>
      </c>
      <c r="FU886" s="519">
        <v>0</v>
      </c>
      <c r="FV886" s="519">
        <v>0</v>
      </c>
      <c r="FW886" s="519">
        <v>0</v>
      </c>
      <c r="FX886" s="519">
        <v>0</v>
      </c>
      <c r="FY886" s="519">
        <v>0</v>
      </c>
      <c r="FZ886" s="519">
        <v>0</v>
      </c>
      <c r="GA886" s="519">
        <v>0</v>
      </c>
      <c r="GB886" s="519">
        <v>0</v>
      </c>
      <c r="GC886" s="519">
        <v>0</v>
      </c>
      <c r="GD886" s="519">
        <v>0</v>
      </c>
      <c r="GE886" s="519">
        <v>0</v>
      </c>
      <c r="GF886" s="519">
        <v>0</v>
      </c>
      <c r="GG886" s="519">
        <v>0</v>
      </c>
      <c r="GH886" s="519">
        <v>0</v>
      </c>
      <c r="GI886" s="519">
        <v>0</v>
      </c>
      <c r="GJ886" s="519">
        <v>0</v>
      </c>
      <c r="GK886" s="519">
        <v>0</v>
      </c>
      <c r="GL886" s="519">
        <v>0</v>
      </c>
      <c r="GM886" s="519">
        <v>0</v>
      </c>
      <c r="GN886" s="519">
        <v>0</v>
      </c>
      <c r="GO886" s="519">
        <v>0</v>
      </c>
      <c r="GP886" s="519">
        <v>0</v>
      </c>
      <c r="GQ886" s="519">
        <v>0</v>
      </c>
      <c r="GR886" s="519">
        <v>0</v>
      </c>
      <c r="GS886" s="519">
        <v>0</v>
      </c>
      <c r="GT886" s="519">
        <v>0</v>
      </c>
      <c r="GU886" s="519">
        <v>0</v>
      </c>
      <c r="GV886" s="519">
        <v>0</v>
      </c>
      <c r="GW886" s="519">
        <v>0</v>
      </c>
      <c r="GX886" s="519">
        <v>0</v>
      </c>
      <c r="GY886" s="519">
        <v>0</v>
      </c>
      <c r="GZ886" s="519">
        <v>0</v>
      </c>
      <c r="HA886" s="519">
        <v>0</v>
      </c>
      <c r="HB886" s="519">
        <v>0</v>
      </c>
      <c r="HC886" s="519">
        <v>0</v>
      </c>
      <c r="HD886" s="519">
        <v>0</v>
      </c>
      <c r="HE886" s="519">
        <v>0</v>
      </c>
      <c r="HF886" s="519">
        <v>0</v>
      </c>
      <c r="HG886" s="519">
        <v>0</v>
      </c>
      <c r="HH886" s="519">
        <v>0</v>
      </c>
      <c r="HI886" s="519">
        <v>0</v>
      </c>
      <c r="HJ886" s="519">
        <v>0</v>
      </c>
      <c r="HK886" s="519">
        <v>0</v>
      </c>
      <c r="HL886" s="519">
        <v>0</v>
      </c>
      <c r="HM886" s="519">
        <v>0</v>
      </c>
      <c r="HN886" s="519">
        <v>0</v>
      </c>
      <c r="HO886" s="519">
        <v>0</v>
      </c>
      <c r="HP886" s="519">
        <v>0</v>
      </c>
      <c r="HQ886" s="519">
        <v>0</v>
      </c>
      <c r="HR886" s="519">
        <v>0</v>
      </c>
      <c r="HS886" s="519">
        <v>0</v>
      </c>
      <c r="HT886" s="519">
        <v>0</v>
      </c>
      <c r="HU886" s="519">
        <v>0</v>
      </c>
      <c r="HV886" s="519">
        <v>0</v>
      </c>
      <c r="HW886" s="519">
        <v>0</v>
      </c>
      <c r="HX886" s="519">
        <v>0</v>
      </c>
      <c r="HY886" s="519">
        <v>0</v>
      </c>
      <c r="HZ886" s="519">
        <v>0</v>
      </c>
      <c r="IA886" s="519">
        <v>0</v>
      </c>
      <c r="IB886" s="519">
        <v>0</v>
      </c>
      <c r="IC886" s="519">
        <v>0</v>
      </c>
      <c r="ID886" s="519">
        <v>0</v>
      </c>
      <c r="IE886" s="519">
        <v>0</v>
      </c>
      <c r="IF886" s="519">
        <v>0</v>
      </c>
      <c r="IG886" s="519">
        <v>0</v>
      </c>
      <c r="IH886" s="519">
        <v>0</v>
      </c>
      <c r="II886" s="519">
        <v>0</v>
      </c>
      <c r="IJ886" s="519">
        <v>0</v>
      </c>
      <c r="IK886" s="519">
        <v>0</v>
      </c>
    </row>
    <row r="887" spans="2:245" hidden="1">
      <c r="B887" s="519" t="s">
        <v>1058</v>
      </c>
      <c r="C887" s="519"/>
      <c r="D887" s="519"/>
      <c r="E887" s="519"/>
      <c r="F887" s="519">
        <v>2</v>
      </c>
      <c r="G887" s="519"/>
      <c r="H887" s="519">
        <v>27</v>
      </c>
      <c r="I887" s="519">
        <v>5</v>
      </c>
      <c r="J887" s="519" t="str">
        <f t="shared" si="42"/>
        <v>SDN10022705</v>
      </c>
      <c r="K887" s="519">
        <v>975</v>
      </c>
      <c r="M887" s="337" t="s">
        <v>631</v>
      </c>
      <c r="N887" s="519" t="s">
        <v>1058</v>
      </c>
      <c r="O887" s="519" t="s">
        <v>1059</v>
      </c>
      <c r="P887" s="519">
        <v>37</v>
      </c>
      <c r="Q887" s="521" t="str">
        <f t="shared" si="43"/>
        <v>SDN100137</v>
      </c>
      <c r="R887" s="519">
        <v>1060</v>
      </c>
      <c r="S887" s="519">
        <v>2120</v>
      </c>
      <c r="T887" s="519">
        <v>3180</v>
      </c>
      <c r="U887" s="519">
        <v>4240</v>
      </c>
      <c r="V887" s="519">
        <v>5300</v>
      </c>
      <c r="W887" s="519">
        <v>6148</v>
      </c>
      <c r="X887" s="519">
        <v>6996</v>
      </c>
      <c r="Y887" s="519">
        <v>7844</v>
      </c>
      <c r="Z887" s="519">
        <v>8692</v>
      </c>
      <c r="AA887" s="519">
        <v>9540</v>
      </c>
      <c r="AB887" s="519">
        <v>9540</v>
      </c>
      <c r="AC887" s="519">
        <v>9540</v>
      </c>
      <c r="AD887" s="519">
        <v>9540</v>
      </c>
      <c r="AE887" s="519">
        <v>9540</v>
      </c>
      <c r="AF887" s="519">
        <v>9540</v>
      </c>
      <c r="AG887" s="519">
        <v>9540</v>
      </c>
      <c r="AH887" s="519">
        <v>9540</v>
      </c>
      <c r="AI887" s="519">
        <v>9540</v>
      </c>
      <c r="AJ887" s="519">
        <v>9540</v>
      </c>
      <c r="AK887" s="519">
        <v>9540</v>
      </c>
      <c r="AL887" s="519">
        <v>9540</v>
      </c>
      <c r="AM887" s="519">
        <v>9540</v>
      </c>
      <c r="AN887" s="519">
        <v>9540</v>
      </c>
      <c r="AO887" s="519">
        <v>9540</v>
      </c>
      <c r="AP887" s="519">
        <v>9540</v>
      </c>
      <c r="AQ887" s="519">
        <v>0</v>
      </c>
      <c r="AR887" s="519">
        <v>0</v>
      </c>
      <c r="AS887" s="519">
        <v>0</v>
      </c>
      <c r="AT887" s="519">
        <v>0</v>
      </c>
      <c r="AU887" s="519">
        <v>0</v>
      </c>
      <c r="AV887" s="519">
        <v>0</v>
      </c>
      <c r="AW887" s="519">
        <v>0</v>
      </c>
      <c r="AX887" s="519">
        <v>0</v>
      </c>
      <c r="AY887" s="519">
        <v>0</v>
      </c>
      <c r="AZ887" s="519">
        <v>0</v>
      </c>
      <c r="BA887" s="519">
        <v>0</v>
      </c>
      <c r="BB887" s="519">
        <v>0</v>
      </c>
      <c r="BC887" s="519">
        <v>0</v>
      </c>
      <c r="BD887" s="519">
        <v>0</v>
      </c>
      <c r="BE887" s="519">
        <v>0</v>
      </c>
      <c r="BF887" s="519">
        <v>0</v>
      </c>
      <c r="BG887" s="519">
        <v>0</v>
      </c>
      <c r="BH887" s="519">
        <v>0</v>
      </c>
      <c r="BI887" s="519">
        <v>0</v>
      </c>
      <c r="BJ887" s="519">
        <v>0</v>
      </c>
      <c r="BK887" s="519">
        <v>0</v>
      </c>
      <c r="BL887" s="519">
        <v>0</v>
      </c>
      <c r="BM887" s="519">
        <v>0</v>
      </c>
      <c r="BN887" s="519">
        <v>0</v>
      </c>
      <c r="BO887" s="519">
        <v>0</v>
      </c>
      <c r="BP887" s="519">
        <v>0</v>
      </c>
      <c r="BQ887" s="519">
        <v>0</v>
      </c>
      <c r="BR887" s="519">
        <v>0</v>
      </c>
      <c r="BS887" s="519">
        <v>0</v>
      </c>
      <c r="BT887" s="519">
        <v>0</v>
      </c>
      <c r="BU887" s="519">
        <v>0</v>
      </c>
      <c r="BV887" s="519">
        <v>0</v>
      </c>
      <c r="BW887" s="519">
        <v>0</v>
      </c>
      <c r="BX887" s="519">
        <v>0</v>
      </c>
      <c r="BY887" s="519">
        <v>0</v>
      </c>
      <c r="BZ887" s="519">
        <v>0</v>
      </c>
      <c r="CA887" s="519">
        <v>0</v>
      </c>
      <c r="CB887" s="519">
        <v>0</v>
      </c>
      <c r="CC887" s="519">
        <v>0</v>
      </c>
      <c r="CD887" s="519">
        <v>0</v>
      </c>
      <c r="CE887" s="519">
        <v>0</v>
      </c>
      <c r="CF887" s="519">
        <v>0</v>
      </c>
      <c r="CG887" s="519">
        <v>0</v>
      </c>
      <c r="CH887" s="519">
        <v>0</v>
      </c>
      <c r="CI887" s="519">
        <v>0</v>
      </c>
      <c r="CJ887" s="519">
        <v>0</v>
      </c>
      <c r="CK887" s="519">
        <v>0</v>
      </c>
      <c r="CL887" s="519">
        <v>0</v>
      </c>
      <c r="CM887" s="519">
        <v>0</v>
      </c>
      <c r="CN887" s="519">
        <v>0</v>
      </c>
      <c r="CO887" s="519">
        <v>0</v>
      </c>
      <c r="CP887" s="519">
        <v>0</v>
      </c>
      <c r="CQ887" s="519">
        <v>0</v>
      </c>
      <c r="CR887" s="519">
        <v>0</v>
      </c>
      <c r="CS887" s="519">
        <v>0</v>
      </c>
      <c r="CT887" s="519">
        <v>0</v>
      </c>
      <c r="CU887" s="519">
        <v>0</v>
      </c>
      <c r="CV887" s="519">
        <v>0</v>
      </c>
      <c r="CW887" s="519">
        <v>0</v>
      </c>
      <c r="CX887" s="519">
        <v>0</v>
      </c>
      <c r="CY887" s="519">
        <v>0</v>
      </c>
      <c r="CZ887" s="519">
        <v>0</v>
      </c>
      <c r="DA887" s="519">
        <v>0</v>
      </c>
      <c r="DB887" s="519">
        <v>0</v>
      </c>
      <c r="DC887" s="519">
        <v>0</v>
      </c>
      <c r="DD887" s="519">
        <v>0</v>
      </c>
      <c r="DE887" s="519">
        <v>0</v>
      </c>
      <c r="DF887" s="519">
        <v>0</v>
      </c>
      <c r="DG887" s="519">
        <v>0</v>
      </c>
      <c r="DH887" s="519">
        <v>0</v>
      </c>
      <c r="DI887" s="519">
        <v>0</v>
      </c>
      <c r="DJ887" s="519">
        <v>0</v>
      </c>
      <c r="DK887" s="519">
        <v>0</v>
      </c>
      <c r="DL887" s="519">
        <v>0</v>
      </c>
      <c r="DM887" s="519">
        <v>0</v>
      </c>
      <c r="DN887" s="519">
        <v>0</v>
      </c>
      <c r="DO887" s="519">
        <v>0</v>
      </c>
      <c r="DP887" s="519">
        <v>0</v>
      </c>
      <c r="DQ887" s="519">
        <v>0</v>
      </c>
      <c r="DR887" s="519">
        <v>0</v>
      </c>
      <c r="DS887" s="519">
        <v>0</v>
      </c>
      <c r="DT887" s="519">
        <v>0</v>
      </c>
      <c r="DU887" s="519">
        <v>0</v>
      </c>
      <c r="DV887" s="519">
        <v>0</v>
      </c>
      <c r="DW887" s="519">
        <v>0</v>
      </c>
      <c r="DX887" s="519">
        <v>0</v>
      </c>
      <c r="DZ887" s="337" t="s">
        <v>631</v>
      </c>
      <c r="EA887" s="519" t="s">
        <v>1058</v>
      </c>
      <c r="EB887" s="519" t="s">
        <v>1059</v>
      </c>
      <c r="EC887" s="519">
        <v>37</v>
      </c>
      <c r="ED887" s="183" t="str">
        <f t="shared" si="44"/>
        <v>SDN100137</v>
      </c>
      <c r="EE887" s="519">
        <v>1060</v>
      </c>
      <c r="EF887" s="519">
        <v>10000</v>
      </c>
      <c r="EG887" s="519">
        <v>10000</v>
      </c>
      <c r="EH887" s="519">
        <v>10000</v>
      </c>
      <c r="EI887" s="519">
        <v>10000</v>
      </c>
      <c r="EJ887" s="519">
        <v>10000</v>
      </c>
      <c r="EK887" s="519">
        <v>10000</v>
      </c>
      <c r="EL887" s="519">
        <v>10000</v>
      </c>
      <c r="EM887" s="519">
        <v>10000</v>
      </c>
      <c r="EN887" s="519">
        <v>10000</v>
      </c>
      <c r="EO887" s="519">
        <v>10000</v>
      </c>
      <c r="EP887" s="519">
        <v>10000</v>
      </c>
      <c r="EQ887" s="519">
        <v>10000</v>
      </c>
      <c r="ER887" s="519">
        <v>10000</v>
      </c>
      <c r="ES887" s="519">
        <v>10000</v>
      </c>
      <c r="ET887" s="519">
        <v>10000</v>
      </c>
      <c r="EU887" s="519">
        <v>10000</v>
      </c>
      <c r="EV887" s="519">
        <v>10000</v>
      </c>
      <c r="EW887" s="519">
        <v>10000</v>
      </c>
      <c r="EX887" s="519">
        <v>10000</v>
      </c>
      <c r="EY887" s="519">
        <v>10000</v>
      </c>
      <c r="EZ887" s="519">
        <v>10000</v>
      </c>
      <c r="FA887" s="519">
        <v>10000</v>
      </c>
      <c r="FB887" s="519">
        <v>10000</v>
      </c>
      <c r="FC887" s="519">
        <v>10000</v>
      </c>
      <c r="FD887" s="519">
        <v>0</v>
      </c>
      <c r="FE887" s="519">
        <v>0</v>
      </c>
      <c r="FF887" s="519">
        <v>0</v>
      </c>
      <c r="FG887" s="519">
        <v>0</v>
      </c>
      <c r="FH887" s="519">
        <v>0</v>
      </c>
      <c r="FI887" s="519">
        <v>0</v>
      </c>
      <c r="FJ887" s="519">
        <v>0</v>
      </c>
      <c r="FK887" s="519">
        <v>0</v>
      </c>
      <c r="FL887" s="519">
        <v>0</v>
      </c>
      <c r="FM887" s="519">
        <v>0</v>
      </c>
      <c r="FN887" s="519">
        <v>0</v>
      </c>
      <c r="FO887" s="519">
        <v>0</v>
      </c>
      <c r="FP887" s="519">
        <v>0</v>
      </c>
      <c r="FQ887" s="519">
        <v>0</v>
      </c>
      <c r="FR887" s="519">
        <v>0</v>
      </c>
      <c r="FS887" s="519">
        <v>0</v>
      </c>
      <c r="FT887" s="519">
        <v>0</v>
      </c>
      <c r="FU887" s="519">
        <v>0</v>
      </c>
      <c r="FV887" s="519">
        <v>0</v>
      </c>
      <c r="FW887" s="519">
        <v>0</v>
      </c>
      <c r="FX887" s="519">
        <v>0</v>
      </c>
      <c r="FY887" s="519">
        <v>0</v>
      </c>
      <c r="FZ887" s="519">
        <v>0</v>
      </c>
      <c r="GA887" s="519">
        <v>0</v>
      </c>
      <c r="GB887" s="519">
        <v>0</v>
      </c>
      <c r="GC887" s="519">
        <v>0</v>
      </c>
      <c r="GD887" s="519">
        <v>0</v>
      </c>
      <c r="GE887" s="519">
        <v>0</v>
      </c>
      <c r="GF887" s="519">
        <v>0</v>
      </c>
      <c r="GG887" s="519">
        <v>0</v>
      </c>
      <c r="GH887" s="519">
        <v>0</v>
      </c>
      <c r="GI887" s="519">
        <v>0</v>
      </c>
      <c r="GJ887" s="519">
        <v>0</v>
      </c>
      <c r="GK887" s="519">
        <v>0</v>
      </c>
      <c r="GL887" s="519">
        <v>0</v>
      </c>
      <c r="GM887" s="519">
        <v>0</v>
      </c>
      <c r="GN887" s="519">
        <v>0</v>
      </c>
      <c r="GO887" s="519">
        <v>0</v>
      </c>
      <c r="GP887" s="519">
        <v>0</v>
      </c>
      <c r="GQ887" s="519">
        <v>0</v>
      </c>
      <c r="GR887" s="519">
        <v>0</v>
      </c>
      <c r="GS887" s="519">
        <v>0</v>
      </c>
      <c r="GT887" s="519">
        <v>0</v>
      </c>
      <c r="GU887" s="519">
        <v>0</v>
      </c>
      <c r="GV887" s="519">
        <v>0</v>
      </c>
      <c r="GW887" s="519">
        <v>0</v>
      </c>
      <c r="GX887" s="519">
        <v>0</v>
      </c>
      <c r="GY887" s="519">
        <v>0</v>
      </c>
      <c r="GZ887" s="519">
        <v>0</v>
      </c>
      <c r="HA887" s="519">
        <v>0</v>
      </c>
      <c r="HB887" s="519">
        <v>0</v>
      </c>
      <c r="HC887" s="519">
        <v>0</v>
      </c>
      <c r="HD887" s="519">
        <v>0</v>
      </c>
      <c r="HE887" s="519">
        <v>0</v>
      </c>
      <c r="HF887" s="519">
        <v>0</v>
      </c>
      <c r="HG887" s="519">
        <v>0</v>
      </c>
      <c r="HH887" s="519">
        <v>0</v>
      </c>
      <c r="HI887" s="519">
        <v>0</v>
      </c>
      <c r="HJ887" s="519">
        <v>0</v>
      </c>
      <c r="HK887" s="519">
        <v>0</v>
      </c>
      <c r="HL887" s="519">
        <v>0</v>
      </c>
      <c r="HM887" s="519">
        <v>0</v>
      </c>
      <c r="HN887" s="519">
        <v>0</v>
      </c>
      <c r="HO887" s="519">
        <v>0</v>
      </c>
      <c r="HP887" s="519">
        <v>0</v>
      </c>
      <c r="HQ887" s="519">
        <v>0</v>
      </c>
      <c r="HR887" s="519">
        <v>0</v>
      </c>
      <c r="HS887" s="519">
        <v>0</v>
      </c>
      <c r="HT887" s="519">
        <v>0</v>
      </c>
      <c r="HU887" s="519">
        <v>0</v>
      </c>
      <c r="HV887" s="519">
        <v>0</v>
      </c>
      <c r="HW887" s="519">
        <v>0</v>
      </c>
      <c r="HX887" s="519">
        <v>0</v>
      </c>
      <c r="HY887" s="519">
        <v>0</v>
      </c>
      <c r="HZ887" s="519">
        <v>0</v>
      </c>
      <c r="IA887" s="519">
        <v>0</v>
      </c>
      <c r="IB887" s="519">
        <v>0</v>
      </c>
      <c r="IC887" s="519">
        <v>0</v>
      </c>
      <c r="ID887" s="519">
        <v>0</v>
      </c>
      <c r="IE887" s="519">
        <v>0</v>
      </c>
      <c r="IF887" s="519">
        <v>0</v>
      </c>
      <c r="IG887" s="519">
        <v>0</v>
      </c>
      <c r="IH887" s="519">
        <v>0</v>
      </c>
      <c r="II887" s="519">
        <v>0</v>
      </c>
      <c r="IJ887" s="519">
        <v>0</v>
      </c>
      <c r="IK887" s="519">
        <v>0</v>
      </c>
    </row>
    <row r="888" spans="2:245" hidden="1">
      <c r="B888" s="519" t="s">
        <v>1058</v>
      </c>
      <c r="C888" s="519"/>
      <c r="D888" s="519"/>
      <c r="E888" s="519"/>
      <c r="F888" s="519">
        <v>2</v>
      </c>
      <c r="G888" s="519"/>
      <c r="H888" s="519">
        <v>27</v>
      </c>
      <c r="I888" s="519">
        <v>6</v>
      </c>
      <c r="J888" s="519" t="str">
        <f t="shared" si="42"/>
        <v>SDN10022706</v>
      </c>
      <c r="K888" s="519">
        <v>780</v>
      </c>
      <c r="M888" s="337" t="s">
        <v>631</v>
      </c>
      <c r="N888" s="519" t="s">
        <v>1058</v>
      </c>
      <c r="O888" s="519" t="s">
        <v>1059</v>
      </c>
      <c r="P888" s="519">
        <v>38</v>
      </c>
      <c r="Q888" s="521" t="str">
        <f t="shared" si="43"/>
        <v>SDN100138</v>
      </c>
      <c r="R888" s="519">
        <v>1060</v>
      </c>
      <c r="S888" s="519">
        <v>2120</v>
      </c>
      <c r="T888" s="519">
        <v>3180</v>
      </c>
      <c r="U888" s="519">
        <v>4240</v>
      </c>
      <c r="V888" s="519">
        <v>5300</v>
      </c>
      <c r="W888" s="519">
        <v>6148</v>
      </c>
      <c r="X888" s="519">
        <v>6996</v>
      </c>
      <c r="Y888" s="519">
        <v>7844</v>
      </c>
      <c r="Z888" s="519">
        <v>8692</v>
      </c>
      <c r="AA888" s="519">
        <v>9540</v>
      </c>
      <c r="AB888" s="519">
        <v>9540</v>
      </c>
      <c r="AC888" s="519">
        <v>9540</v>
      </c>
      <c r="AD888" s="519">
        <v>9540</v>
      </c>
      <c r="AE888" s="519">
        <v>9540</v>
      </c>
      <c r="AF888" s="519">
        <v>9540</v>
      </c>
      <c r="AG888" s="519">
        <v>9540</v>
      </c>
      <c r="AH888" s="519">
        <v>9540</v>
      </c>
      <c r="AI888" s="519">
        <v>9540</v>
      </c>
      <c r="AJ888" s="519">
        <v>9540</v>
      </c>
      <c r="AK888" s="519">
        <v>9540</v>
      </c>
      <c r="AL888" s="519">
        <v>9540</v>
      </c>
      <c r="AM888" s="519">
        <v>9540</v>
      </c>
      <c r="AN888" s="519">
        <v>9540</v>
      </c>
      <c r="AO888" s="519">
        <v>9540</v>
      </c>
      <c r="AP888" s="519">
        <v>9540</v>
      </c>
      <c r="AQ888" s="519">
        <v>0</v>
      </c>
      <c r="AR888" s="519">
        <v>0</v>
      </c>
      <c r="AS888" s="519">
        <v>0</v>
      </c>
      <c r="AT888" s="519">
        <v>0</v>
      </c>
      <c r="AU888" s="519">
        <v>0</v>
      </c>
      <c r="AV888" s="519">
        <v>0</v>
      </c>
      <c r="AW888" s="519">
        <v>0</v>
      </c>
      <c r="AX888" s="519">
        <v>0</v>
      </c>
      <c r="AY888" s="519">
        <v>0</v>
      </c>
      <c r="AZ888" s="519">
        <v>0</v>
      </c>
      <c r="BA888" s="519">
        <v>0</v>
      </c>
      <c r="BB888" s="519">
        <v>0</v>
      </c>
      <c r="BC888" s="519">
        <v>0</v>
      </c>
      <c r="BD888" s="519">
        <v>0</v>
      </c>
      <c r="BE888" s="519">
        <v>0</v>
      </c>
      <c r="BF888" s="519">
        <v>0</v>
      </c>
      <c r="BG888" s="519">
        <v>0</v>
      </c>
      <c r="BH888" s="519">
        <v>0</v>
      </c>
      <c r="BI888" s="519">
        <v>0</v>
      </c>
      <c r="BJ888" s="519">
        <v>0</v>
      </c>
      <c r="BK888" s="519">
        <v>0</v>
      </c>
      <c r="BL888" s="519">
        <v>0</v>
      </c>
      <c r="BM888" s="519">
        <v>0</v>
      </c>
      <c r="BN888" s="519">
        <v>0</v>
      </c>
      <c r="BO888" s="519">
        <v>0</v>
      </c>
      <c r="BP888" s="519">
        <v>0</v>
      </c>
      <c r="BQ888" s="519">
        <v>0</v>
      </c>
      <c r="BR888" s="519">
        <v>0</v>
      </c>
      <c r="BS888" s="519">
        <v>0</v>
      </c>
      <c r="BT888" s="519">
        <v>0</v>
      </c>
      <c r="BU888" s="519">
        <v>0</v>
      </c>
      <c r="BV888" s="519">
        <v>0</v>
      </c>
      <c r="BW888" s="519">
        <v>0</v>
      </c>
      <c r="BX888" s="519">
        <v>0</v>
      </c>
      <c r="BY888" s="519">
        <v>0</v>
      </c>
      <c r="BZ888" s="519">
        <v>0</v>
      </c>
      <c r="CA888" s="519">
        <v>0</v>
      </c>
      <c r="CB888" s="519">
        <v>0</v>
      </c>
      <c r="CC888" s="519">
        <v>0</v>
      </c>
      <c r="CD888" s="519">
        <v>0</v>
      </c>
      <c r="CE888" s="519">
        <v>0</v>
      </c>
      <c r="CF888" s="519">
        <v>0</v>
      </c>
      <c r="CG888" s="519">
        <v>0</v>
      </c>
      <c r="CH888" s="519">
        <v>0</v>
      </c>
      <c r="CI888" s="519">
        <v>0</v>
      </c>
      <c r="CJ888" s="519">
        <v>0</v>
      </c>
      <c r="CK888" s="519">
        <v>0</v>
      </c>
      <c r="CL888" s="519">
        <v>0</v>
      </c>
      <c r="CM888" s="519">
        <v>0</v>
      </c>
      <c r="CN888" s="519">
        <v>0</v>
      </c>
      <c r="CO888" s="519">
        <v>0</v>
      </c>
      <c r="CP888" s="519">
        <v>0</v>
      </c>
      <c r="CQ888" s="519">
        <v>0</v>
      </c>
      <c r="CR888" s="519">
        <v>0</v>
      </c>
      <c r="CS888" s="519">
        <v>0</v>
      </c>
      <c r="CT888" s="519">
        <v>0</v>
      </c>
      <c r="CU888" s="519">
        <v>0</v>
      </c>
      <c r="CV888" s="519">
        <v>0</v>
      </c>
      <c r="CW888" s="519">
        <v>0</v>
      </c>
      <c r="CX888" s="519">
        <v>0</v>
      </c>
      <c r="CY888" s="519">
        <v>0</v>
      </c>
      <c r="CZ888" s="519">
        <v>0</v>
      </c>
      <c r="DA888" s="519">
        <v>0</v>
      </c>
      <c r="DB888" s="519">
        <v>0</v>
      </c>
      <c r="DC888" s="519">
        <v>0</v>
      </c>
      <c r="DD888" s="519">
        <v>0</v>
      </c>
      <c r="DE888" s="519">
        <v>0</v>
      </c>
      <c r="DF888" s="519">
        <v>0</v>
      </c>
      <c r="DG888" s="519">
        <v>0</v>
      </c>
      <c r="DH888" s="519">
        <v>0</v>
      </c>
      <c r="DI888" s="519">
        <v>0</v>
      </c>
      <c r="DJ888" s="519">
        <v>0</v>
      </c>
      <c r="DK888" s="519">
        <v>0</v>
      </c>
      <c r="DL888" s="519">
        <v>0</v>
      </c>
      <c r="DM888" s="519">
        <v>0</v>
      </c>
      <c r="DN888" s="519">
        <v>0</v>
      </c>
      <c r="DO888" s="519">
        <v>0</v>
      </c>
      <c r="DP888" s="519">
        <v>0</v>
      </c>
      <c r="DQ888" s="519">
        <v>0</v>
      </c>
      <c r="DR888" s="519">
        <v>0</v>
      </c>
      <c r="DS888" s="519">
        <v>0</v>
      </c>
      <c r="DT888" s="519">
        <v>0</v>
      </c>
      <c r="DU888" s="519">
        <v>0</v>
      </c>
      <c r="DV888" s="519">
        <v>0</v>
      </c>
      <c r="DW888" s="519">
        <v>0</v>
      </c>
      <c r="DX888" s="519">
        <v>0</v>
      </c>
      <c r="DZ888" s="337" t="s">
        <v>631</v>
      </c>
      <c r="EA888" s="519" t="s">
        <v>1058</v>
      </c>
      <c r="EB888" s="519" t="s">
        <v>1059</v>
      </c>
      <c r="EC888" s="519">
        <v>38</v>
      </c>
      <c r="ED888" s="183" t="str">
        <f t="shared" si="44"/>
        <v>SDN100138</v>
      </c>
      <c r="EE888" s="519">
        <v>1060</v>
      </c>
      <c r="EF888" s="519">
        <v>10000</v>
      </c>
      <c r="EG888" s="519">
        <v>10000</v>
      </c>
      <c r="EH888" s="519">
        <v>10000</v>
      </c>
      <c r="EI888" s="519">
        <v>10000</v>
      </c>
      <c r="EJ888" s="519">
        <v>10000</v>
      </c>
      <c r="EK888" s="519">
        <v>10000</v>
      </c>
      <c r="EL888" s="519">
        <v>10000</v>
      </c>
      <c r="EM888" s="519">
        <v>10000</v>
      </c>
      <c r="EN888" s="519">
        <v>10000</v>
      </c>
      <c r="EO888" s="519">
        <v>10000</v>
      </c>
      <c r="EP888" s="519">
        <v>10000</v>
      </c>
      <c r="EQ888" s="519">
        <v>10000</v>
      </c>
      <c r="ER888" s="519">
        <v>10000</v>
      </c>
      <c r="ES888" s="519">
        <v>10000</v>
      </c>
      <c r="ET888" s="519">
        <v>10000</v>
      </c>
      <c r="EU888" s="519">
        <v>10000</v>
      </c>
      <c r="EV888" s="519">
        <v>10000</v>
      </c>
      <c r="EW888" s="519">
        <v>10000</v>
      </c>
      <c r="EX888" s="519">
        <v>10000</v>
      </c>
      <c r="EY888" s="519">
        <v>10000</v>
      </c>
      <c r="EZ888" s="519">
        <v>10000</v>
      </c>
      <c r="FA888" s="519">
        <v>10000</v>
      </c>
      <c r="FB888" s="519">
        <v>10000</v>
      </c>
      <c r="FC888" s="519">
        <v>10000</v>
      </c>
      <c r="FD888" s="519">
        <v>0</v>
      </c>
      <c r="FE888" s="519">
        <v>0</v>
      </c>
      <c r="FF888" s="519">
        <v>0</v>
      </c>
      <c r="FG888" s="519">
        <v>0</v>
      </c>
      <c r="FH888" s="519">
        <v>0</v>
      </c>
      <c r="FI888" s="519">
        <v>0</v>
      </c>
      <c r="FJ888" s="519">
        <v>0</v>
      </c>
      <c r="FK888" s="519">
        <v>0</v>
      </c>
      <c r="FL888" s="519">
        <v>0</v>
      </c>
      <c r="FM888" s="519">
        <v>0</v>
      </c>
      <c r="FN888" s="519">
        <v>0</v>
      </c>
      <c r="FO888" s="519">
        <v>0</v>
      </c>
      <c r="FP888" s="519">
        <v>0</v>
      </c>
      <c r="FQ888" s="519">
        <v>0</v>
      </c>
      <c r="FR888" s="519">
        <v>0</v>
      </c>
      <c r="FS888" s="519">
        <v>0</v>
      </c>
      <c r="FT888" s="519">
        <v>0</v>
      </c>
      <c r="FU888" s="519">
        <v>0</v>
      </c>
      <c r="FV888" s="519">
        <v>0</v>
      </c>
      <c r="FW888" s="519">
        <v>0</v>
      </c>
      <c r="FX888" s="519">
        <v>0</v>
      </c>
      <c r="FY888" s="519">
        <v>0</v>
      </c>
      <c r="FZ888" s="519">
        <v>0</v>
      </c>
      <c r="GA888" s="519">
        <v>0</v>
      </c>
      <c r="GB888" s="519">
        <v>0</v>
      </c>
      <c r="GC888" s="519">
        <v>0</v>
      </c>
      <c r="GD888" s="519">
        <v>0</v>
      </c>
      <c r="GE888" s="519">
        <v>0</v>
      </c>
      <c r="GF888" s="519">
        <v>0</v>
      </c>
      <c r="GG888" s="519">
        <v>0</v>
      </c>
      <c r="GH888" s="519">
        <v>0</v>
      </c>
      <c r="GI888" s="519">
        <v>0</v>
      </c>
      <c r="GJ888" s="519">
        <v>0</v>
      </c>
      <c r="GK888" s="519">
        <v>0</v>
      </c>
      <c r="GL888" s="519">
        <v>0</v>
      </c>
      <c r="GM888" s="519">
        <v>0</v>
      </c>
      <c r="GN888" s="519">
        <v>0</v>
      </c>
      <c r="GO888" s="519">
        <v>0</v>
      </c>
      <c r="GP888" s="519">
        <v>0</v>
      </c>
      <c r="GQ888" s="519">
        <v>0</v>
      </c>
      <c r="GR888" s="519">
        <v>0</v>
      </c>
      <c r="GS888" s="519">
        <v>0</v>
      </c>
      <c r="GT888" s="519">
        <v>0</v>
      </c>
      <c r="GU888" s="519">
        <v>0</v>
      </c>
      <c r="GV888" s="519">
        <v>0</v>
      </c>
      <c r="GW888" s="519">
        <v>0</v>
      </c>
      <c r="GX888" s="519">
        <v>0</v>
      </c>
      <c r="GY888" s="519">
        <v>0</v>
      </c>
      <c r="GZ888" s="519">
        <v>0</v>
      </c>
      <c r="HA888" s="519">
        <v>0</v>
      </c>
      <c r="HB888" s="519">
        <v>0</v>
      </c>
      <c r="HC888" s="519">
        <v>0</v>
      </c>
      <c r="HD888" s="519">
        <v>0</v>
      </c>
      <c r="HE888" s="519">
        <v>0</v>
      </c>
      <c r="HF888" s="519">
        <v>0</v>
      </c>
      <c r="HG888" s="519">
        <v>0</v>
      </c>
      <c r="HH888" s="519">
        <v>0</v>
      </c>
      <c r="HI888" s="519">
        <v>0</v>
      </c>
      <c r="HJ888" s="519">
        <v>0</v>
      </c>
      <c r="HK888" s="519">
        <v>0</v>
      </c>
      <c r="HL888" s="519">
        <v>0</v>
      </c>
      <c r="HM888" s="519">
        <v>0</v>
      </c>
      <c r="HN888" s="519">
        <v>0</v>
      </c>
      <c r="HO888" s="519">
        <v>0</v>
      </c>
      <c r="HP888" s="519">
        <v>0</v>
      </c>
      <c r="HQ888" s="519">
        <v>0</v>
      </c>
      <c r="HR888" s="519">
        <v>0</v>
      </c>
      <c r="HS888" s="519">
        <v>0</v>
      </c>
      <c r="HT888" s="519">
        <v>0</v>
      </c>
      <c r="HU888" s="519">
        <v>0</v>
      </c>
      <c r="HV888" s="519">
        <v>0</v>
      </c>
      <c r="HW888" s="519">
        <v>0</v>
      </c>
      <c r="HX888" s="519">
        <v>0</v>
      </c>
      <c r="HY888" s="519">
        <v>0</v>
      </c>
      <c r="HZ888" s="519">
        <v>0</v>
      </c>
      <c r="IA888" s="519">
        <v>0</v>
      </c>
      <c r="IB888" s="519">
        <v>0</v>
      </c>
      <c r="IC888" s="519">
        <v>0</v>
      </c>
      <c r="ID888" s="519">
        <v>0</v>
      </c>
      <c r="IE888" s="519">
        <v>0</v>
      </c>
      <c r="IF888" s="519">
        <v>0</v>
      </c>
      <c r="IG888" s="519">
        <v>0</v>
      </c>
      <c r="IH888" s="519">
        <v>0</v>
      </c>
      <c r="II888" s="519">
        <v>0</v>
      </c>
      <c r="IJ888" s="519">
        <v>0</v>
      </c>
      <c r="IK888" s="519">
        <v>0</v>
      </c>
    </row>
    <row r="889" spans="2:245" hidden="1">
      <c r="B889" s="519" t="s">
        <v>1058</v>
      </c>
      <c r="C889" s="519"/>
      <c r="D889" s="519"/>
      <c r="E889" s="519"/>
      <c r="F889" s="519">
        <v>2</v>
      </c>
      <c r="G889" s="519"/>
      <c r="H889" s="519">
        <v>27</v>
      </c>
      <c r="I889" s="519">
        <v>7</v>
      </c>
      <c r="J889" s="519" t="str">
        <f t="shared" si="42"/>
        <v>SDN10022707</v>
      </c>
      <c r="K889" s="519">
        <v>780</v>
      </c>
      <c r="M889" s="337" t="s">
        <v>631</v>
      </c>
      <c r="N889" s="519" t="s">
        <v>1058</v>
      </c>
      <c r="O889" s="519" t="s">
        <v>1059</v>
      </c>
      <c r="P889" s="519">
        <v>39</v>
      </c>
      <c r="Q889" s="521" t="str">
        <f t="shared" si="43"/>
        <v>SDN100139</v>
      </c>
      <c r="R889" s="519">
        <v>1065.3</v>
      </c>
      <c r="S889" s="519">
        <v>2130.6</v>
      </c>
      <c r="T889" s="519">
        <v>3195.9</v>
      </c>
      <c r="U889" s="519">
        <v>4261.2</v>
      </c>
      <c r="V889" s="519">
        <v>5326.5</v>
      </c>
      <c r="W889" s="519">
        <v>6178.7</v>
      </c>
      <c r="X889" s="519">
        <v>7031</v>
      </c>
      <c r="Y889" s="519">
        <v>7883.2</v>
      </c>
      <c r="Z889" s="519">
        <v>8735.5</v>
      </c>
      <c r="AA889" s="519">
        <v>9587.7000000000007</v>
      </c>
      <c r="AB889" s="519">
        <v>9587.7000000000007</v>
      </c>
      <c r="AC889" s="519">
        <v>9587.7000000000007</v>
      </c>
      <c r="AD889" s="519">
        <v>9587.7000000000007</v>
      </c>
      <c r="AE889" s="519">
        <v>9587.7000000000007</v>
      </c>
      <c r="AF889" s="519">
        <v>9587.7000000000007</v>
      </c>
      <c r="AG889" s="519">
        <v>9587.7000000000007</v>
      </c>
      <c r="AH889" s="519">
        <v>9587.7000000000007</v>
      </c>
      <c r="AI889" s="519">
        <v>9587.7000000000007</v>
      </c>
      <c r="AJ889" s="519">
        <v>9587.7000000000007</v>
      </c>
      <c r="AK889" s="519">
        <v>9587.7000000000007</v>
      </c>
      <c r="AL889" s="519">
        <v>9587.7000000000007</v>
      </c>
      <c r="AM889" s="519">
        <v>9587.7000000000007</v>
      </c>
      <c r="AN889" s="519">
        <v>9587.7000000000007</v>
      </c>
      <c r="AO889" s="519">
        <v>9587.7000000000007</v>
      </c>
      <c r="AP889" s="519">
        <v>9587.7000000000007</v>
      </c>
      <c r="AQ889" s="519">
        <v>0</v>
      </c>
      <c r="AR889" s="519">
        <v>0</v>
      </c>
      <c r="AS889" s="519">
        <v>0</v>
      </c>
      <c r="AT889" s="519">
        <v>0</v>
      </c>
      <c r="AU889" s="519">
        <v>0</v>
      </c>
      <c r="AV889" s="519">
        <v>0</v>
      </c>
      <c r="AW889" s="519">
        <v>0</v>
      </c>
      <c r="AX889" s="519">
        <v>0</v>
      </c>
      <c r="AY889" s="519">
        <v>0</v>
      </c>
      <c r="AZ889" s="519">
        <v>0</v>
      </c>
      <c r="BA889" s="519">
        <v>0</v>
      </c>
      <c r="BB889" s="519">
        <v>0</v>
      </c>
      <c r="BC889" s="519">
        <v>0</v>
      </c>
      <c r="BD889" s="519">
        <v>0</v>
      </c>
      <c r="BE889" s="519">
        <v>0</v>
      </c>
      <c r="BF889" s="519">
        <v>0</v>
      </c>
      <c r="BG889" s="519">
        <v>0</v>
      </c>
      <c r="BH889" s="519">
        <v>0</v>
      </c>
      <c r="BI889" s="519">
        <v>0</v>
      </c>
      <c r="BJ889" s="519">
        <v>0</v>
      </c>
      <c r="BK889" s="519">
        <v>0</v>
      </c>
      <c r="BL889" s="519">
        <v>0</v>
      </c>
      <c r="BM889" s="519">
        <v>0</v>
      </c>
      <c r="BN889" s="519">
        <v>0</v>
      </c>
      <c r="BO889" s="519">
        <v>0</v>
      </c>
      <c r="BP889" s="519">
        <v>0</v>
      </c>
      <c r="BQ889" s="519">
        <v>0</v>
      </c>
      <c r="BR889" s="519">
        <v>0</v>
      </c>
      <c r="BS889" s="519">
        <v>0</v>
      </c>
      <c r="BT889" s="519">
        <v>0</v>
      </c>
      <c r="BU889" s="519">
        <v>0</v>
      </c>
      <c r="BV889" s="519">
        <v>0</v>
      </c>
      <c r="BW889" s="519">
        <v>0</v>
      </c>
      <c r="BX889" s="519">
        <v>0</v>
      </c>
      <c r="BY889" s="519">
        <v>0</v>
      </c>
      <c r="BZ889" s="519">
        <v>0</v>
      </c>
      <c r="CA889" s="519">
        <v>0</v>
      </c>
      <c r="CB889" s="519">
        <v>0</v>
      </c>
      <c r="CC889" s="519">
        <v>0</v>
      </c>
      <c r="CD889" s="519">
        <v>0</v>
      </c>
      <c r="CE889" s="519">
        <v>0</v>
      </c>
      <c r="CF889" s="519">
        <v>0</v>
      </c>
      <c r="CG889" s="519">
        <v>0</v>
      </c>
      <c r="CH889" s="519">
        <v>0</v>
      </c>
      <c r="CI889" s="519">
        <v>0</v>
      </c>
      <c r="CJ889" s="519">
        <v>0</v>
      </c>
      <c r="CK889" s="519">
        <v>0</v>
      </c>
      <c r="CL889" s="519">
        <v>0</v>
      </c>
      <c r="CM889" s="519">
        <v>0</v>
      </c>
      <c r="CN889" s="519">
        <v>0</v>
      </c>
      <c r="CO889" s="519">
        <v>0</v>
      </c>
      <c r="CP889" s="519">
        <v>0</v>
      </c>
      <c r="CQ889" s="519">
        <v>0</v>
      </c>
      <c r="CR889" s="519">
        <v>0</v>
      </c>
      <c r="CS889" s="519">
        <v>0</v>
      </c>
      <c r="CT889" s="519">
        <v>0</v>
      </c>
      <c r="CU889" s="519">
        <v>0</v>
      </c>
      <c r="CV889" s="519">
        <v>0</v>
      </c>
      <c r="CW889" s="519">
        <v>0</v>
      </c>
      <c r="CX889" s="519">
        <v>0</v>
      </c>
      <c r="CY889" s="519">
        <v>0</v>
      </c>
      <c r="CZ889" s="519">
        <v>0</v>
      </c>
      <c r="DA889" s="519">
        <v>0</v>
      </c>
      <c r="DB889" s="519">
        <v>0</v>
      </c>
      <c r="DC889" s="519">
        <v>0</v>
      </c>
      <c r="DD889" s="519">
        <v>0</v>
      </c>
      <c r="DE889" s="519">
        <v>0</v>
      </c>
      <c r="DF889" s="519">
        <v>0</v>
      </c>
      <c r="DG889" s="519">
        <v>0</v>
      </c>
      <c r="DH889" s="519">
        <v>0</v>
      </c>
      <c r="DI889" s="519">
        <v>0</v>
      </c>
      <c r="DJ889" s="519">
        <v>0</v>
      </c>
      <c r="DK889" s="519">
        <v>0</v>
      </c>
      <c r="DL889" s="519">
        <v>0</v>
      </c>
      <c r="DM889" s="519">
        <v>0</v>
      </c>
      <c r="DN889" s="519">
        <v>0</v>
      </c>
      <c r="DO889" s="519">
        <v>0</v>
      </c>
      <c r="DP889" s="519">
        <v>0</v>
      </c>
      <c r="DQ889" s="519">
        <v>0</v>
      </c>
      <c r="DR889" s="519">
        <v>0</v>
      </c>
      <c r="DS889" s="519">
        <v>0</v>
      </c>
      <c r="DT889" s="519">
        <v>0</v>
      </c>
      <c r="DU889" s="519">
        <v>0</v>
      </c>
      <c r="DV889" s="519">
        <v>0</v>
      </c>
      <c r="DW889" s="519">
        <v>0</v>
      </c>
      <c r="DX889" s="519">
        <v>0</v>
      </c>
      <c r="DZ889" s="337" t="s">
        <v>631</v>
      </c>
      <c r="EA889" s="519" t="s">
        <v>1058</v>
      </c>
      <c r="EB889" s="519" t="s">
        <v>1059</v>
      </c>
      <c r="EC889" s="519">
        <v>39</v>
      </c>
      <c r="ED889" s="183" t="str">
        <f t="shared" si="44"/>
        <v>SDN100139</v>
      </c>
      <c r="EE889" s="519">
        <v>1065.3</v>
      </c>
      <c r="EF889" s="519">
        <v>10000</v>
      </c>
      <c r="EG889" s="519">
        <v>10000</v>
      </c>
      <c r="EH889" s="519">
        <v>10000</v>
      </c>
      <c r="EI889" s="519">
        <v>10000</v>
      </c>
      <c r="EJ889" s="519">
        <v>10000</v>
      </c>
      <c r="EK889" s="519">
        <v>10000</v>
      </c>
      <c r="EL889" s="519">
        <v>10000</v>
      </c>
      <c r="EM889" s="519">
        <v>10000</v>
      </c>
      <c r="EN889" s="519">
        <v>10000</v>
      </c>
      <c r="EO889" s="519">
        <v>10000</v>
      </c>
      <c r="EP889" s="519">
        <v>10000</v>
      </c>
      <c r="EQ889" s="519">
        <v>10000</v>
      </c>
      <c r="ER889" s="519">
        <v>10000</v>
      </c>
      <c r="ES889" s="519">
        <v>10000</v>
      </c>
      <c r="ET889" s="519">
        <v>10000</v>
      </c>
      <c r="EU889" s="519">
        <v>10000</v>
      </c>
      <c r="EV889" s="519">
        <v>10000</v>
      </c>
      <c r="EW889" s="519">
        <v>10000</v>
      </c>
      <c r="EX889" s="519">
        <v>10000</v>
      </c>
      <c r="EY889" s="519">
        <v>10000</v>
      </c>
      <c r="EZ889" s="519">
        <v>10000</v>
      </c>
      <c r="FA889" s="519">
        <v>10000</v>
      </c>
      <c r="FB889" s="519">
        <v>10000</v>
      </c>
      <c r="FC889" s="519">
        <v>10000</v>
      </c>
      <c r="FD889" s="519">
        <v>0</v>
      </c>
      <c r="FE889" s="519">
        <v>0</v>
      </c>
      <c r="FF889" s="519">
        <v>0</v>
      </c>
      <c r="FG889" s="519">
        <v>0</v>
      </c>
      <c r="FH889" s="519">
        <v>0</v>
      </c>
      <c r="FI889" s="519">
        <v>0</v>
      </c>
      <c r="FJ889" s="519">
        <v>0</v>
      </c>
      <c r="FK889" s="519">
        <v>0</v>
      </c>
      <c r="FL889" s="519">
        <v>0</v>
      </c>
      <c r="FM889" s="519">
        <v>0</v>
      </c>
      <c r="FN889" s="519">
        <v>0</v>
      </c>
      <c r="FO889" s="519">
        <v>0</v>
      </c>
      <c r="FP889" s="519">
        <v>0</v>
      </c>
      <c r="FQ889" s="519">
        <v>0</v>
      </c>
      <c r="FR889" s="519">
        <v>0</v>
      </c>
      <c r="FS889" s="519">
        <v>0</v>
      </c>
      <c r="FT889" s="519">
        <v>0</v>
      </c>
      <c r="FU889" s="519">
        <v>0</v>
      </c>
      <c r="FV889" s="519">
        <v>0</v>
      </c>
      <c r="FW889" s="519">
        <v>0</v>
      </c>
      <c r="FX889" s="519">
        <v>0</v>
      </c>
      <c r="FY889" s="519">
        <v>0</v>
      </c>
      <c r="FZ889" s="519">
        <v>0</v>
      </c>
      <c r="GA889" s="519">
        <v>0</v>
      </c>
      <c r="GB889" s="519">
        <v>0</v>
      </c>
      <c r="GC889" s="519">
        <v>0</v>
      </c>
      <c r="GD889" s="519">
        <v>0</v>
      </c>
      <c r="GE889" s="519">
        <v>0</v>
      </c>
      <c r="GF889" s="519">
        <v>0</v>
      </c>
      <c r="GG889" s="519">
        <v>0</v>
      </c>
      <c r="GH889" s="519">
        <v>0</v>
      </c>
      <c r="GI889" s="519">
        <v>0</v>
      </c>
      <c r="GJ889" s="519">
        <v>0</v>
      </c>
      <c r="GK889" s="519">
        <v>0</v>
      </c>
      <c r="GL889" s="519">
        <v>0</v>
      </c>
      <c r="GM889" s="519">
        <v>0</v>
      </c>
      <c r="GN889" s="519">
        <v>0</v>
      </c>
      <c r="GO889" s="519">
        <v>0</v>
      </c>
      <c r="GP889" s="519">
        <v>0</v>
      </c>
      <c r="GQ889" s="519">
        <v>0</v>
      </c>
      <c r="GR889" s="519">
        <v>0</v>
      </c>
      <c r="GS889" s="519">
        <v>0</v>
      </c>
      <c r="GT889" s="519">
        <v>0</v>
      </c>
      <c r="GU889" s="519">
        <v>0</v>
      </c>
      <c r="GV889" s="519">
        <v>0</v>
      </c>
      <c r="GW889" s="519">
        <v>0</v>
      </c>
      <c r="GX889" s="519">
        <v>0</v>
      </c>
      <c r="GY889" s="519">
        <v>0</v>
      </c>
      <c r="GZ889" s="519">
        <v>0</v>
      </c>
      <c r="HA889" s="519">
        <v>0</v>
      </c>
      <c r="HB889" s="519">
        <v>0</v>
      </c>
      <c r="HC889" s="519">
        <v>0</v>
      </c>
      <c r="HD889" s="519">
        <v>0</v>
      </c>
      <c r="HE889" s="519">
        <v>0</v>
      </c>
      <c r="HF889" s="519">
        <v>0</v>
      </c>
      <c r="HG889" s="519">
        <v>0</v>
      </c>
      <c r="HH889" s="519">
        <v>0</v>
      </c>
      <c r="HI889" s="519">
        <v>0</v>
      </c>
      <c r="HJ889" s="519">
        <v>0</v>
      </c>
      <c r="HK889" s="519">
        <v>0</v>
      </c>
      <c r="HL889" s="519">
        <v>0</v>
      </c>
      <c r="HM889" s="519">
        <v>0</v>
      </c>
      <c r="HN889" s="519">
        <v>0</v>
      </c>
      <c r="HO889" s="519">
        <v>0</v>
      </c>
      <c r="HP889" s="519">
        <v>0</v>
      </c>
      <c r="HQ889" s="519">
        <v>0</v>
      </c>
      <c r="HR889" s="519">
        <v>0</v>
      </c>
      <c r="HS889" s="519">
        <v>0</v>
      </c>
      <c r="HT889" s="519">
        <v>0</v>
      </c>
      <c r="HU889" s="519">
        <v>0</v>
      </c>
      <c r="HV889" s="519">
        <v>0</v>
      </c>
      <c r="HW889" s="519">
        <v>0</v>
      </c>
      <c r="HX889" s="519">
        <v>0</v>
      </c>
      <c r="HY889" s="519">
        <v>0</v>
      </c>
      <c r="HZ889" s="519">
        <v>0</v>
      </c>
      <c r="IA889" s="519">
        <v>0</v>
      </c>
      <c r="IB889" s="519">
        <v>0</v>
      </c>
      <c r="IC889" s="519">
        <v>0</v>
      </c>
      <c r="ID889" s="519">
        <v>0</v>
      </c>
      <c r="IE889" s="519">
        <v>0</v>
      </c>
      <c r="IF889" s="519">
        <v>0</v>
      </c>
      <c r="IG889" s="519">
        <v>0</v>
      </c>
      <c r="IH889" s="519">
        <v>0</v>
      </c>
      <c r="II889" s="519">
        <v>0</v>
      </c>
      <c r="IJ889" s="519">
        <v>0</v>
      </c>
      <c r="IK889" s="519">
        <v>0</v>
      </c>
    </row>
    <row r="890" spans="2:245" hidden="1">
      <c r="B890" s="519" t="s">
        <v>1058</v>
      </c>
      <c r="C890" s="519"/>
      <c r="D890" s="519"/>
      <c r="E890" s="519"/>
      <c r="F890" s="519">
        <v>2</v>
      </c>
      <c r="G890" s="519"/>
      <c r="H890" s="519">
        <v>27</v>
      </c>
      <c r="I890" s="519">
        <v>8</v>
      </c>
      <c r="J890" s="519" t="str">
        <f t="shared" si="42"/>
        <v>SDN10022708</v>
      </c>
      <c r="K890" s="519">
        <v>780</v>
      </c>
      <c r="M890" s="337" t="s">
        <v>631</v>
      </c>
      <c r="N890" s="519" t="s">
        <v>1058</v>
      </c>
      <c r="O890" s="519" t="s">
        <v>1059</v>
      </c>
      <c r="P890" s="519">
        <v>40</v>
      </c>
      <c r="Q890" s="521" t="str">
        <f t="shared" si="43"/>
        <v>SDN100140</v>
      </c>
      <c r="R890" s="519">
        <v>1070.5999999999999</v>
      </c>
      <c r="S890" s="519">
        <v>2141.1999999999998</v>
      </c>
      <c r="T890" s="519">
        <v>3211.8</v>
      </c>
      <c r="U890" s="519">
        <v>4282.3999999999996</v>
      </c>
      <c r="V890" s="519">
        <v>5353</v>
      </c>
      <c r="W890" s="519">
        <v>6209.5</v>
      </c>
      <c r="X890" s="519">
        <v>7066</v>
      </c>
      <c r="Y890" s="519">
        <v>7922.4</v>
      </c>
      <c r="Z890" s="519">
        <v>8778.9</v>
      </c>
      <c r="AA890" s="519">
        <v>9635.4</v>
      </c>
      <c r="AB890" s="519">
        <v>9635.4</v>
      </c>
      <c r="AC890" s="519">
        <v>9635.4</v>
      </c>
      <c r="AD890" s="519">
        <v>9635.4</v>
      </c>
      <c r="AE890" s="519">
        <v>9635.4</v>
      </c>
      <c r="AF890" s="519">
        <v>9635.4</v>
      </c>
      <c r="AG890" s="519">
        <v>9635.4</v>
      </c>
      <c r="AH890" s="519">
        <v>9635.4</v>
      </c>
      <c r="AI890" s="519">
        <v>9635.4</v>
      </c>
      <c r="AJ890" s="519">
        <v>9635.4</v>
      </c>
      <c r="AK890" s="519">
        <v>9635.4</v>
      </c>
      <c r="AL890" s="519">
        <v>9635.4</v>
      </c>
      <c r="AM890" s="519">
        <v>9635.4</v>
      </c>
      <c r="AN890" s="519">
        <v>9635.4</v>
      </c>
      <c r="AO890" s="519">
        <v>9635.4</v>
      </c>
      <c r="AP890" s="519">
        <v>9635.4</v>
      </c>
      <c r="AQ890" s="519">
        <v>0</v>
      </c>
      <c r="AR890" s="519">
        <v>0</v>
      </c>
      <c r="AS890" s="519">
        <v>0</v>
      </c>
      <c r="AT890" s="519">
        <v>0</v>
      </c>
      <c r="AU890" s="519">
        <v>0</v>
      </c>
      <c r="AV890" s="519">
        <v>0</v>
      </c>
      <c r="AW890" s="519">
        <v>0</v>
      </c>
      <c r="AX890" s="519">
        <v>0</v>
      </c>
      <c r="AY890" s="519">
        <v>0</v>
      </c>
      <c r="AZ890" s="519">
        <v>0</v>
      </c>
      <c r="BA890" s="519">
        <v>0</v>
      </c>
      <c r="BB890" s="519">
        <v>0</v>
      </c>
      <c r="BC890" s="519">
        <v>0</v>
      </c>
      <c r="BD890" s="519">
        <v>0</v>
      </c>
      <c r="BE890" s="519">
        <v>0</v>
      </c>
      <c r="BF890" s="519">
        <v>0</v>
      </c>
      <c r="BG890" s="519">
        <v>0</v>
      </c>
      <c r="BH890" s="519">
        <v>0</v>
      </c>
      <c r="BI890" s="519">
        <v>0</v>
      </c>
      <c r="BJ890" s="519">
        <v>0</v>
      </c>
      <c r="BK890" s="519">
        <v>0</v>
      </c>
      <c r="BL890" s="519">
        <v>0</v>
      </c>
      <c r="BM890" s="519">
        <v>0</v>
      </c>
      <c r="BN890" s="519">
        <v>0</v>
      </c>
      <c r="BO890" s="519">
        <v>0</v>
      </c>
      <c r="BP890" s="519">
        <v>0</v>
      </c>
      <c r="BQ890" s="519">
        <v>0</v>
      </c>
      <c r="BR890" s="519">
        <v>0</v>
      </c>
      <c r="BS890" s="519">
        <v>0</v>
      </c>
      <c r="BT890" s="519">
        <v>0</v>
      </c>
      <c r="BU890" s="519">
        <v>0</v>
      </c>
      <c r="BV890" s="519">
        <v>0</v>
      </c>
      <c r="BW890" s="519">
        <v>0</v>
      </c>
      <c r="BX890" s="519">
        <v>0</v>
      </c>
      <c r="BY890" s="519">
        <v>0</v>
      </c>
      <c r="BZ890" s="519">
        <v>0</v>
      </c>
      <c r="CA890" s="519">
        <v>0</v>
      </c>
      <c r="CB890" s="519">
        <v>0</v>
      </c>
      <c r="CC890" s="519">
        <v>0</v>
      </c>
      <c r="CD890" s="519">
        <v>0</v>
      </c>
      <c r="CE890" s="519">
        <v>0</v>
      </c>
      <c r="CF890" s="519">
        <v>0</v>
      </c>
      <c r="CG890" s="519">
        <v>0</v>
      </c>
      <c r="CH890" s="519">
        <v>0</v>
      </c>
      <c r="CI890" s="519">
        <v>0</v>
      </c>
      <c r="CJ890" s="519">
        <v>0</v>
      </c>
      <c r="CK890" s="519">
        <v>0</v>
      </c>
      <c r="CL890" s="519">
        <v>0</v>
      </c>
      <c r="CM890" s="519">
        <v>0</v>
      </c>
      <c r="CN890" s="519">
        <v>0</v>
      </c>
      <c r="CO890" s="519">
        <v>0</v>
      </c>
      <c r="CP890" s="519">
        <v>0</v>
      </c>
      <c r="CQ890" s="519">
        <v>0</v>
      </c>
      <c r="CR890" s="519">
        <v>0</v>
      </c>
      <c r="CS890" s="519">
        <v>0</v>
      </c>
      <c r="CT890" s="519">
        <v>0</v>
      </c>
      <c r="CU890" s="519">
        <v>0</v>
      </c>
      <c r="CV890" s="519">
        <v>0</v>
      </c>
      <c r="CW890" s="519">
        <v>0</v>
      </c>
      <c r="CX890" s="519">
        <v>0</v>
      </c>
      <c r="CY890" s="519">
        <v>0</v>
      </c>
      <c r="CZ890" s="519">
        <v>0</v>
      </c>
      <c r="DA890" s="519">
        <v>0</v>
      </c>
      <c r="DB890" s="519">
        <v>0</v>
      </c>
      <c r="DC890" s="519">
        <v>0</v>
      </c>
      <c r="DD890" s="519">
        <v>0</v>
      </c>
      <c r="DE890" s="519">
        <v>0</v>
      </c>
      <c r="DF890" s="519">
        <v>0</v>
      </c>
      <c r="DG890" s="519">
        <v>0</v>
      </c>
      <c r="DH890" s="519">
        <v>0</v>
      </c>
      <c r="DI890" s="519">
        <v>0</v>
      </c>
      <c r="DJ890" s="519">
        <v>0</v>
      </c>
      <c r="DK890" s="519">
        <v>0</v>
      </c>
      <c r="DL890" s="519">
        <v>0</v>
      </c>
      <c r="DM890" s="519">
        <v>0</v>
      </c>
      <c r="DN890" s="519">
        <v>0</v>
      </c>
      <c r="DO890" s="519">
        <v>0</v>
      </c>
      <c r="DP890" s="519">
        <v>0</v>
      </c>
      <c r="DQ890" s="519">
        <v>0</v>
      </c>
      <c r="DR890" s="519">
        <v>0</v>
      </c>
      <c r="DS890" s="519">
        <v>0</v>
      </c>
      <c r="DT890" s="519">
        <v>0</v>
      </c>
      <c r="DU890" s="519">
        <v>0</v>
      </c>
      <c r="DV890" s="519">
        <v>0</v>
      </c>
      <c r="DW890" s="519">
        <v>0</v>
      </c>
      <c r="DX890" s="519">
        <v>0</v>
      </c>
      <c r="DZ890" s="337" t="s">
        <v>631</v>
      </c>
      <c r="EA890" s="519" t="s">
        <v>1058</v>
      </c>
      <c r="EB890" s="519" t="s">
        <v>1059</v>
      </c>
      <c r="EC890" s="519">
        <v>40</v>
      </c>
      <c r="ED890" s="183" t="str">
        <f t="shared" si="44"/>
        <v>SDN100140</v>
      </c>
      <c r="EE890" s="519">
        <v>1070.5999999999999</v>
      </c>
      <c r="EF890" s="519">
        <v>10000</v>
      </c>
      <c r="EG890" s="519">
        <v>10000</v>
      </c>
      <c r="EH890" s="519">
        <v>10000</v>
      </c>
      <c r="EI890" s="519">
        <v>10000</v>
      </c>
      <c r="EJ890" s="519">
        <v>10000</v>
      </c>
      <c r="EK890" s="519">
        <v>10000</v>
      </c>
      <c r="EL890" s="519">
        <v>10000</v>
      </c>
      <c r="EM890" s="519">
        <v>10000</v>
      </c>
      <c r="EN890" s="519">
        <v>10000</v>
      </c>
      <c r="EO890" s="519">
        <v>10000</v>
      </c>
      <c r="EP890" s="519">
        <v>10000</v>
      </c>
      <c r="EQ890" s="519">
        <v>10000</v>
      </c>
      <c r="ER890" s="519">
        <v>10000</v>
      </c>
      <c r="ES890" s="519">
        <v>10000</v>
      </c>
      <c r="ET890" s="519">
        <v>10000</v>
      </c>
      <c r="EU890" s="519">
        <v>10000</v>
      </c>
      <c r="EV890" s="519">
        <v>10000</v>
      </c>
      <c r="EW890" s="519">
        <v>10000</v>
      </c>
      <c r="EX890" s="519">
        <v>10000</v>
      </c>
      <c r="EY890" s="519">
        <v>10000</v>
      </c>
      <c r="EZ890" s="519">
        <v>10000</v>
      </c>
      <c r="FA890" s="519">
        <v>10000</v>
      </c>
      <c r="FB890" s="519">
        <v>10000</v>
      </c>
      <c r="FC890" s="519">
        <v>10000</v>
      </c>
      <c r="FD890" s="519">
        <v>0</v>
      </c>
      <c r="FE890" s="519">
        <v>0</v>
      </c>
      <c r="FF890" s="519">
        <v>0</v>
      </c>
      <c r="FG890" s="519">
        <v>0</v>
      </c>
      <c r="FH890" s="519">
        <v>0</v>
      </c>
      <c r="FI890" s="519">
        <v>0</v>
      </c>
      <c r="FJ890" s="519">
        <v>0</v>
      </c>
      <c r="FK890" s="519">
        <v>0</v>
      </c>
      <c r="FL890" s="519">
        <v>0</v>
      </c>
      <c r="FM890" s="519">
        <v>0</v>
      </c>
      <c r="FN890" s="519">
        <v>0</v>
      </c>
      <c r="FO890" s="519">
        <v>0</v>
      </c>
      <c r="FP890" s="519">
        <v>0</v>
      </c>
      <c r="FQ890" s="519">
        <v>0</v>
      </c>
      <c r="FR890" s="519">
        <v>0</v>
      </c>
      <c r="FS890" s="519">
        <v>0</v>
      </c>
      <c r="FT890" s="519">
        <v>0</v>
      </c>
      <c r="FU890" s="519">
        <v>0</v>
      </c>
      <c r="FV890" s="519">
        <v>0</v>
      </c>
      <c r="FW890" s="519">
        <v>0</v>
      </c>
      <c r="FX890" s="519">
        <v>0</v>
      </c>
      <c r="FY890" s="519">
        <v>0</v>
      </c>
      <c r="FZ890" s="519">
        <v>0</v>
      </c>
      <c r="GA890" s="519">
        <v>0</v>
      </c>
      <c r="GB890" s="519">
        <v>0</v>
      </c>
      <c r="GC890" s="519">
        <v>0</v>
      </c>
      <c r="GD890" s="519">
        <v>0</v>
      </c>
      <c r="GE890" s="519">
        <v>0</v>
      </c>
      <c r="GF890" s="519">
        <v>0</v>
      </c>
      <c r="GG890" s="519">
        <v>0</v>
      </c>
      <c r="GH890" s="519">
        <v>0</v>
      </c>
      <c r="GI890" s="519">
        <v>0</v>
      </c>
      <c r="GJ890" s="519">
        <v>0</v>
      </c>
      <c r="GK890" s="519">
        <v>0</v>
      </c>
      <c r="GL890" s="519">
        <v>0</v>
      </c>
      <c r="GM890" s="519">
        <v>0</v>
      </c>
      <c r="GN890" s="519">
        <v>0</v>
      </c>
      <c r="GO890" s="519">
        <v>0</v>
      </c>
      <c r="GP890" s="519">
        <v>0</v>
      </c>
      <c r="GQ890" s="519">
        <v>0</v>
      </c>
      <c r="GR890" s="519">
        <v>0</v>
      </c>
      <c r="GS890" s="519">
        <v>0</v>
      </c>
      <c r="GT890" s="519">
        <v>0</v>
      </c>
      <c r="GU890" s="519">
        <v>0</v>
      </c>
      <c r="GV890" s="519">
        <v>0</v>
      </c>
      <c r="GW890" s="519">
        <v>0</v>
      </c>
      <c r="GX890" s="519">
        <v>0</v>
      </c>
      <c r="GY890" s="519">
        <v>0</v>
      </c>
      <c r="GZ890" s="519">
        <v>0</v>
      </c>
      <c r="HA890" s="519">
        <v>0</v>
      </c>
      <c r="HB890" s="519">
        <v>0</v>
      </c>
      <c r="HC890" s="519">
        <v>0</v>
      </c>
      <c r="HD890" s="519">
        <v>0</v>
      </c>
      <c r="HE890" s="519">
        <v>0</v>
      </c>
      <c r="HF890" s="519">
        <v>0</v>
      </c>
      <c r="HG890" s="519">
        <v>0</v>
      </c>
      <c r="HH890" s="519">
        <v>0</v>
      </c>
      <c r="HI890" s="519">
        <v>0</v>
      </c>
      <c r="HJ890" s="519">
        <v>0</v>
      </c>
      <c r="HK890" s="519">
        <v>0</v>
      </c>
      <c r="HL890" s="519">
        <v>0</v>
      </c>
      <c r="HM890" s="519">
        <v>0</v>
      </c>
      <c r="HN890" s="519">
        <v>0</v>
      </c>
      <c r="HO890" s="519">
        <v>0</v>
      </c>
      <c r="HP890" s="519">
        <v>0</v>
      </c>
      <c r="HQ890" s="519">
        <v>0</v>
      </c>
      <c r="HR890" s="519">
        <v>0</v>
      </c>
      <c r="HS890" s="519">
        <v>0</v>
      </c>
      <c r="HT890" s="519">
        <v>0</v>
      </c>
      <c r="HU890" s="519">
        <v>0</v>
      </c>
      <c r="HV890" s="519">
        <v>0</v>
      </c>
      <c r="HW890" s="519">
        <v>0</v>
      </c>
      <c r="HX890" s="519">
        <v>0</v>
      </c>
      <c r="HY890" s="519">
        <v>0</v>
      </c>
      <c r="HZ890" s="519">
        <v>0</v>
      </c>
      <c r="IA890" s="519">
        <v>0</v>
      </c>
      <c r="IB890" s="519">
        <v>0</v>
      </c>
      <c r="IC890" s="519">
        <v>0</v>
      </c>
      <c r="ID890" s="519">
        <v>0</v>
      </c>
      <c r="IE890" s="519">
        <v>0</v>
      </c>
      <c r="IF890" s="519">
        <v>0</v>
      </c>
      <c r="IG890" s="519">
        <v>0</v>
      </c>
      <c r="IH890" s="519">
        <v>0</v>
      </c>
      <c r="II890" s="519">
        <v>0</v>
      </c>
      <c r="IJ890" s="519">
        <v>0</v>
      </c>
      <c r="IK890" s="519">
        <v>0</v>
      </c>
    </row>
    <row r="891" spans="2:245" hidden="1">
      <c r="B891" s="519" t="s">
        <v>1058</v>
      </c>
      <c r="C891" s="519"/>
      <c r="D891" s="519"/>
      <c r="E891" s="519"/>
      <c r="F891" s="519">
        <v>2</v>
      </c>
      <c r="G891" s="519"/>
      <c r="H891" s="519">
        <v>27</v>
      </c>
      <c r="I891" s="519">
        <v>9</v>
      </c>
      <c r="J891" s="519" t="str">
        <f t="shared" si="42"/>
        <v>SDN10022709</v>
      </c>
      <c r="K891" s="519">
        <v>780</v>
      </c>
      <c r="M891" s="337" t="s">
        <v>631</v>
      </c>
      <c r="N891" s="519" t="s">
        <v>1058</v>
      </c>
      <c r="O891" s="519" t="s">
        <v>1059</v>
      </c>
      <c r="P891" s="519">
        <v>41</v>
      </c>
      <c r="Q891" s="521" t="str">
        <f t="shared" si="43"/>
        <v>SDN100141</v>
      </c>
      <c r="R891" s="519">
        <v>1081.2</v>
      </c>
      <c r="S891" s="519">
        <v>2162.4</v>
      </c>
      <c r="T891" s="519">
        <v>3243.6</v>
      </c>
      <c r="U891" s="519">
        <v>4324.8</v>
      </c>
      <c r="V891" s="519">
        <v>5406</v>
      </c>
      <c r="W891" s="519">
        <v>6271</v>
      </c>
      <c r="X891" s="519">
        <v>7135.9</v>
      </c>
      <c r="Y891" s="519">
        <v>8000.9</v>
      </c>
      <c r="Z891" s="519">
        <v>8865.7999999999993</v>
      </c>
      <c r="AA891" s="519">
        <v>9730.7999999999993</v>
      </c>
      <c r="AB891" s="519">
        <v>9730.7999999999993</v>
      </c>
      <c r="AC891" s="519">
        <v>9730.7999999999993</v>
      </c>
      <c r="AD891" s="519">
        <v>9730.7999999999993</v>
      </c>
      <c r="AE891" s="519">
        <v>9730.7999999999993</v>
      </c>
      <c r="AF891" s="519">
        <v>9730.7999999999993</v>
      </c>
      <c r="AG891" s="519">
        <v>9730.7999999999993</v>
      </c>
      <c r="AH891" s="519">
        <v>9730.7999999999993</v>
      </c>
      <c r="AI891" s="519">
        <v>9730.7999999999993</v>
      </c>
      <c r="AJ891" s="519">
        <v>9730.7999999999993</v>
      </c>
      <c r="AK891" s="519">
        <v>9730.7999999999993</v>
      </c>
      <c r="AL891" s="519">
        <v>9730.7999999999993</v>
      </c>
      <c r="AM891" s="519">
        <v>9730.7999999999993</v>
      </c>
      <c r="AN891" s="519">
        <v>9730.7999999999993</v>
      </c>
      <c r="AO891" s="519">
        <v>9730.7999999999993</v>
      </c>
      <c r="AP891" s="519">
        <v>9730.7999999999993</v>
      </c>
      <c r="AQ891" s="519">
        <v>0</v>
      </c>
      <c r="AR891" s="519">
        <v>0</v>
      </c>
      <c r="AS891" s="519">
        <v>0</v>
      </c>
      <c r="AT891" s="519">
        <v>0</v>
      </c>
      <c r="AU891" s="519">
        <v>0</v>
      </c>
      <c r="AV891" s="519">
        <v>0</v>
      </c>
      <c r="AW891" s="519">
        <v>0</v>
      </c>
      <c r="AX891" s="519">
        <v>0</v>
      </c>
      <c r="AY891" s="519">
        <v>0</v>
      </c>
      <c r="AZ891" s="519">
        <v>0</v>
      </c>
      <c r="BA891" s="519">
        <v>0</v>
      </c>
      <c r="BB891" s="519">
        <v>0</v>
      </c>
      <c r="BC891" s="519">
        <v>0</v>
      </c>
      <c r="BD891" s="519">
        <v>0</v>
      </c>
      <c r="BE891" s="519">
        <v>0</v>
      </c>
      <c r="BF891" s="519">
        <v>0</v>
      </c>
      <c r="BG891" s="519">
        <v>0</v>
      </c>
      <c r="BH891" s="519">
        <v>0</v>
      </c>
      <c r="BI891" s="519">
        <v>0</v>
      </c>
      <c r="BJ891" s="519">
        <v>0</v>
      </c>
      <c r="BK891" s="519">
        <v>0</v>
      </c>
      <c r="BL891" s="519">
        <v>0</v>
      </c>
      <c r="BM891" s="519">
        <v>0</v>
      </c>
      <c r="BN891" s="519">
        <v>0</v>
      </c>
      <c r="BO891" s="519">
        <v>0</v>
      </c>
      <c r="BP891" s="519">
        <v>0</v>
      </c>
      <c r="BQ891" s="519">
        <v>0</v>
      </c>
      <c r="BR891" s="519">
        <v>0</v>
      </c>
      <c r="BS891" s="519">
        <v>0</v>
      </c>
      <c r="BT891" s="519">
        <v>0</v>
      </c>
      <c r="BU891" s="519">
        <v>0</v>
      </c>
      <c r="BV891" s="519">
        <v>0</v>
      </c>
      <c r="BW891" s="519">
        <v>0</v>
      </c>
      <c r="BX891" s="519">
        <v>0</v>
      </c>
      <c r="BY891" s="519">
        <v>0</v>
      </c>
      <c r="BZ891" s="519">
        <v>0</v>
      </c>
      <c r="CA891" s="519">
        <v>0</v>
      </c>
      <c r="CB891" s="519">
        <v>0</v>
      </c>
      <c r="CC891" s="519">
        <v>0</v>
      </c>
      <c r="CD891" s="519">
        <v>0</v>
      </c>
      <c r="CE891" s="519">
        <v>0</v>
      </c>
      <c r="CF891" s="519">
        <v>0</v>
      </c>
      <c r="CG891" s="519">
        <v>0</v>
      </c>
      <c r="CH891" s="519">
        <v>0</v>
      </c>
      <c r="CI891" s="519">
        <v>0</v>
      </c>
      <c r="CJ891" s="519">
        <v>0</v>
      </c>
      <c r="CK891" s="519">
        <v>0</v>
      </c>
      <c r="CL891" s="519">
        <v>0</v>
      </c>
      <c r="CM891" s="519">
        <v>0</v>
      </c>
      <c r="CN891" s="519">
        <v>0</v>
      </c>
      <c r="CO891" s="519">
        <v>0</v>
      </c>
      <c r="CP891" s="519">
        <v>0</v>
      </c>
      <c r="CQ891" s="519">
        <v>0</v>
      </c>
      <c r="CR891" s="519">
        <v>0</v>
      </c>
      <c r="CS891" s="519">
        <v>0</v>
      </c>
      <c r="CT891" s="519">
        <v>0</v>
      </c>
      <c r="CU891" s="519">
        <v>0</v>
      </c>
      <c r="CV891" s="519">
        <v>0</v>
      </c>
      <c r="CW891" s="519">
        <v>0</v>
      </c>
      <c r="CX891" s="519">
        <v>0</v>
      </c>
      <c r="CY891" s="519">
        <v>0</v>
      </c>
      <c r="CZ891" s="519">
        <v>0</v>
      </c>
      <c r="DA891" s="519">
        <v>0</v>
      </c>
      <c r="DB891" s="519">
        <v>0</v>
      </c>
      <c r="DC891" s="519">
        <v>0</v>
      </c>
      <c r="DD891" s="519">
        <v>0</v>
      </c>
      <c r="DE891" s="519">
        <v>0</v>
      </c>
      <c r="DF891" s="519">
        <v>0</v>
      </c>
      <c r="DG891" s="519">
        <v>0</v>
      </c>
      <c r="DH891" s="519">
        <v>0</v>
      </c>
      <c r="DI891" s="519">
        <v>0</v>
      </c>
      <c r="DJ891" s="519">
        <v>0</v>
      </c>
      <c r="DK891" s="519">
        <v>0</v>
      </c>
      <c r="DL891" s="519">
        <v>0</v>
      </c>
      <c r="DM891" s="519">
        <v>0</v>
      </c>
      <c r="DN891" s="519">
        <v>0</v>
      </c>
      <c r="DO891" s="519">
        <v>0</v>
      </c>
      <c r="DP891" s="519">
        <v>0</v>
      </c>
      <c r="DQ891" s="519">
        <v>0</v>
      </c>
      <c r="DR891" s="519">
        <v>0</v>
      </c>
      <c r="DS891" s="519">
        <v>0</v>
      </c>
      <c r="DT891" s="519">
        <v>0</v>
      </c>
      <c r="DU891" s="519">
        <v>0</v>
      </c>
      <c r="DV891" s="519">
        <v>0</v>
      </c>
      <c r="DW891" s="519">
        <v>0</v>
      </c>
      <c r="DX891" s="519">
        <v>0</v>
      </c>
      <c r="DZ891" s="337" t="s">
        <v>631</v>
      </c>
      <c r="EA891" s="519" t="s">
        <v>1058</v>
      </c>
      <c r="EB891" s="519" t="s">
        <v>1059</v>
      </c>
      <c r="EC891" s="519">
        <v>41</v>
      </c>
      <c r="ED891" s="183" t="str">
        <f t="shared" si="44"/>
        <v>SDN100141</v>
      </c>
      <c r="EE891" s="519">
        <v>1081.2</v>
      </c>
      <c r="EF891" s="519">
        <v>10000</v>
      </c>
      <c r="EG891" s="519">
        <v>10000</v>
      </c>
      <c r="EH891" s="519">
        <v>10000</v>
      </c>
      <c r="EI891" s="519">
        <v>10000</v>
      </c>
      <c r="EJ891" s="519">
        <v>10000</v>
      </c>
      <c r="EK891" s="519">
        <v>10000</v>
      </c>
      <c r="EL891" s="519">
        <v>10000</v>
      </c>
      <c r="EM891" s="519">
        <v>10000</v>
      </c>
      <c r="EN891" s="519">
        <v>10000</v>
      </c>
      <c r="EO891" s="519">
        <v>10000</v>
      </c>
      <c r="EP891" s="519">
        <v>10000</v>
      </c>
      <c r="EQ891" s="519">
        <v>10000</v>
      </c>
      <c r="ER891" s="519">
        <v>10000</v>
      </c>
      <c r="ES891" s="519">
        <v>10000</v>
      </c>
      <c r="ET891" s="519">
        <v>10000</v>
      </c>
      <c r="EU891" s="519">
        <v>10000</v>
      </c>
      <c r="EV891" s="519">
        <v>10000</v>
      </c>
      <c r="EW891" s="519">
        <v>10000</v>
      </c>
      <c r="EX891" s="519">
        <v>10000</v>
      </c>
      <c r="EY891" s="519">
        <v>10000</v>
      </c>
      <c r="EZ891" s="519">
        <v>10000</v>
      </c>
      <c r="FA891" s="519">
        <v>10000</v>
      </c>
      <c r="FB891" s="519">
        <v>10000</v>
      </c>
      <c r="FC891" s="519">
        <v>10000</v>
      </c>
      <c r="FD891" s="519">
        <v>0</v>
      </c>
      <c r="FE891" s="519">
        <v>0</v>
      </c>
      <c r="FF891" s="519">
        <v>0</v>
      </c>
      <c r="FG891" s="519">
        <v>0</v>
      </c>
      <c r="FH891" s="519">
        <v>0</v>
      </c>
      <c r="FI891" s="519">
        <v>0</v>
      </c>
      <c r="FJ891" s="519">
        <v>0</v>
      </c>
      <c r="FK891" s="519">
        <v>0</v>
      </c>
      <c r="FL891" s="519">
        <v>0</v>
      </c>
      <c r="FM891" s="519">
        <v>0</v>
      </c>
      <c r="FN891" s="519">
        <v>0</v>
      </c>
      <c r="FO891" s="519">
        <v>0</v>
      </c>
      <c r="FP891" s="519">
        <v>0</v>
      </c>
      <c r="FQ891" s="519">
        <v>0</v>
      </c>
      <c r="FR891" s="519">
        <v>0</v>
      </c>
      <c r="FS891" s="519">
        <v>0</v>
      </c>
      <c r="FT891" s="519">
        <v>0</v>
      </c>
      <c r="FU891" s="519">
        <v>0</v>
      </c>
      <c r="FV891" s="519">
        <v>0</v>
      </c>
      <c r="FW891" s="519">
        <v>0</v>
      </c>
      <c r="FX891" s="519">
        <v>0</v>
      </c>
      <c r="FY891" s="519">
        <v>0</v>
      </c>
      <c r="FZ891" s="519">
        <v>0</v>
      </c>
      <c r="GA891" s="519">
        <v>0</v>
      </c>
      <c r="GB891" s="519">
        <v>0</v>
      </c>
      <c r="GC891" s="519">
        <v>0</v>
      </c>
      <c r="GD891" s="519">
        <v>0</v>
      </c>
      <c r="GE891" s="519">
        <v>0</v>
      </c>
      <c r="GF891" s="519">
        <v>0</v>
      </c>
      <c r="GG891" s="519">
        <v>0</v>
      </c>
      <c r="GH891" s="519">
        <v>0</v>
      </c>
      <c r="GI891" s="519">
        <v>0</v>
      </c>
      <c r="GJ891" s="519">
        <v>0</v>
      </c>
      <c r="GK891" s="519">
        <v>0</v>
      </c>
      <c r="GL891" s="519">
        <v>0</v>
      </c>
      <c r="GM891" s="519">
        <v>0</v>
      </c>
      <c r="GN891" s="519">
        <v>0</v>
      </c>
      <c r="GO891" s="519">
        <v>0</v>
      </c>
      <c r="GP891" s="519">
        <v>0</v>
      </c>
      <c r="GQ891" s="519">
        <v>0</v>
      </c>
      <c r="GR891" s="519">
        <v>0</v>
      </c>
      <c r="GS891" s="519">
        <v>0</v>
      </c>
      <c r="GT891" s="519">
        <v>0</v>
      </c>
      <c r="GU891" s="519">
        <v>0</v>
      </c>
      <c r="GV891" s="519">
        <v>0</v>
      </c>
      <c r="GW891" s="519">
        <v>0</v>
      </c>
      <c r="GX891" s="519">
        <v>0</v>
      </c>
      <c r="GY891" s="519">
        <v>0</v>
      </c>
      <c r="GZ891" s="519">
        <v>0</v>
      </c>
      <c r="HA891" s="519">
        <v>0</v>
      </c>
      <c r="HB891" s="519">
        <v>0</v>
      </c>
      <c r="HC891" s="519">
        <v>0</v>
      </c>
      <c r="HD891" s="519">
        <v>0</v>
      </c>
      <c r="HE891" s="519">
        <v>0</v>
      </c>
      <c r="HF891" s="519">
        <v>0</v>
      </c>
      <c r="HG891" s="519">
        <v>0</v>
      </c>
      <c r="HH891" s="519">
        <v>0</v>
      </c>
      <c r="HI891" s="519">
        <v>0</v>
      </c>
      <c r="HJ891" s="519">
        <v>0</v>
      </c>
      <c r="HK891" s="519">
        <v>0</v>
      </c>
      <c r="HL891" s="519">
        <v>0</v>
      </c>
      <c r="HM891" s="519">
        <v>0</v>
      </c>
      <c r="HN891" s="519">
        <v>0</v>
      </c>
      <c r="HO891" s="519">
        <v>0</v>
      </c>
      <c r="HP891" s="519">
        <v>0</v>
      </c>
      <c r="HQ891" s="519">
        <v>0</v>
      </c>
      <c r="HR891" s="519">
        <v>0</v>
      </c>
      <c r="HS891" s="519">
        <v>0</v>
      </c>
      <c r="HT891" s="519">
        <v>0</v>
      </c>
      <c r="HU891" s="519">
        <v>0</v>
      </c>
      <c r="HV891" s="519">
        <v>0</v>
      </c>
      <c r="HW891" s="519">
        <v>0</v>
      </c>
      <c r="HX891" s="519">
        <v>0</v>
      </c>
      <c r="HY891" s="519">
        <v>0</v>
      </c>
      <c r="HZ891" s="519">
        <v>0</v>
      </c>
      <c r="IA891" s="519">
        <v>0</v>
      </c>
      <c r="IB891" s="519">
        <v>0</v>
      </c>
      <c r="IC891" s="519">
        <v>0</v>
      </c>
      <c r="ID891" s="519">
        <v>0</v>
      </c>
      <c r="IE891" s="519">
        <v>0</v>
      </c>
      <c r="IF891" s="519">
        <v>0</v>
      </c>
      <c r="IG891" s="519">
        <v>0</v>
      </c>
      <c r="IH891" s="519">
        <v>0</v>
      </c>
      <c r="II891" s="519">
        <v>0</v>
      </c>
      <c r="IJ891" s="519">
        <v>0</v>
      </c>
      <c r="IK891" s="519">
        <v>0</v>
      </c>
    </row>
    <row r="892" spans="2:245" hidden="1">
      <c r="B892" s="519" t="s">
        <v>1058</v>
      </c>
      <c r="C892" s="519"/>
      <c r="D892" s="519"/>
      <c r="E892" s="519"/>
      <c r="F892" s="519">
        <v>2</v>
      </c>
      <c r="G892" s="519"/>
      <c r="H892" s="519">
        <v>27</v>
      </c>
      <c r="I892" s="519">
        <v>10</v>
      </c>
      <c r="J892" s="519" t="str">
        <f t="shared" si="42"/>
        <v>SDN10022710</v>
      </c>
      <c r="K892" s="519">
        <v>780</v>
      </c>
      <c r="M892" s="337" t="s">
        <v>631</v>
      </c>
      <c r="N892" s="519" t="s">
        <v>1058</v>
      </c>
      <c r="O892" s="519" t="s">
        <v>1059</v>
      </c>
      <c r="P892" s="519">
        <v>42</v>
      </c>
      <c r="Q892" s="521" t="str">
        <f t="shared" si="43"/>
        <v>SDN100142</v>
      </c>
      <c r="R892" s="519">
        <v>1128.9000000000001</v>
      </c>
      <c r="S892" s="519">
        <v>2257.8000000000002</v>
      </c>
      <c r="T892" s="519">
        <v>3386.7</v>
      </c>
      <c r="U892" s="519">
        <v>4515.6000000000004</v>
      </c>
      <c r="V892" s="519">
        <v>5644.5</v>
      </c>
      <c r="W892" s="519">
        <v>6547.6</v>
      </c>
      <c r="X892" s="519">
        <v>7450.7</v>
      </c>
      <c r="Y892" s="519">
        <v>8353.9</v>
      </c>
      <c r="Z892" s="519">
        <v>9257</v>
      </c>
      <c r="AA892" s="519">
        <v>10160.1</v>
      </c>
      <c r="AB892" s="519">
        <v>10160.1</v>
      </c>
      <c r="AC892" s="519">
        <v>10160.1</v>
      </c>
      <c r="AD892" s="519">
        <v>10160.1</v>
      </c>
      <c r="AE892" s="519">
        <v>10160.1</v>
      </c>
      <c r="AF892" s="519">
        <v>10160.1</v>
      </c>
      <c r="AG892" s="519">
        <v>10160.1</v>
      </c>
      <c r="AH892" s="519">
        <v>10160.1</v>
      </c>
      <c r="AI892" s="519">
        <v>10160.1</v>
      </c>
      <c r="AJ892" s="519">
        <v>10160.1</v>
      </c>
      <c r="AK892" s="519">
        <v>10160.1</v>
      </c>
      <c r="AL892" s="519">
        <v>10160.1</v>
      </c>
      <c r="AM892" s="519">
        <v>10160.1</v>
      </c>
      <c r="AN892" s="519">
        <v>10160.1</v>
      </c>
      <c r="AO892" s="519">
        <v>10160.1</v>
      </c>
      <c r="AP892" s="519">
        <v>10160.1</v>
      </c>
      <c r="AQ892" s="519">
        <v>0</v>
      </c>
      <c r="AR892" s="519">
        <v>0</v>
      </c>
      <c r="AS892" s="519">
        <v>0</v>
      </c>
      <c r="AT892" s="519">
        <v>0</v>
      </c>
      <c r="AU892" s="519">
        <v>0</v>
      </c>
      <c r="AV892" s="519">
        <v>0</v>
      </c>
      <c r="AW892" s="519">
        <v>0</v>
      </c>
      <c r="AX892" s="519">
        <v>0</v>
      </c>
      <c r="AY892" s="519">
        <v>0</v>
      </c>
      <c r="AZ892" s="519">
        <v>0</v>
      </c>
      <c r="BA892" s="519">
        <v>0</v>
      </c>
      <c r="BB892" s="519">
        <v>0</v>
      </c>
      <c r="BC892" s="519">
        <v>0</v>
      </c>
      <c r="BD892" s="519">
        <v>0</v>
      </c>
      <c r="BE892" s="519">
        <v>0</v>
      </c>
      <c r="BF892" s="519">
        <v>0</v>
      </c>
      <c r="BG892" s="519">
        <v>0</v>
      </c>
      <c r="BH892" s="519">
        <v>0</v>
      </c>
      <c r="BI892" s="519">
        <v>0</v>
      </c>
      <c r="BJ892" s="519">
        <v>0</v>
      </c>
      <c r="BK892" s="519">
        <v>0</v>
      </c>
      <c r="BL892" s="519">
        <v>0</v>
      </c>
      <c r="BM892" s="519">
        <v>0</v>
      </c>
      <c r="BN892" s="519">
        <v>0</v>
      </c>
      <c r="BO892" s="519">
        <v>0</v>
      </c>
      <c r="BP892" s="519">
        <v>0</v>
      </c>
      <c r="BQ892" s="519">
        <v>0</v>
      </c>
      <c r="BR892" s="519">
        <v>0</v>
      </c>
      <c r="BS892" s="519">
        <v>0</v>
      </c>
      <c r="BT892" s="519">
        <v>0</v>
      </c>
      <c r="BU892" s="519">
        <v>0</v>
      </c>
      <c r="BV892" s="519">
        <v>0</v>
      </c>
      <c r="BW892" s="519">
        <v>0</v>
      </c>
      <c r="BX892" s="519">
        <v>0</v>
      </c>
      <c r="BY892" s="519">
        <v>0</v>
      </c>
      <c r="BZ892" s="519">
        <v>0</v>
      </c>
      <c r="CA892" s="519">
        <v>0</v>
      </c>
      <c r="CB892" s="519">
        <v>0</v>
      </c>
      <c r="CC892" s="519">
        <v>0</v>
      </c>
      <c r="CD892" s="519">
        <v>0</v>
      </c>
      <c r="CE892" s="519">
        <v>0</v>
      </c>
      <c r="CF892" s="519">
        <v>0</v>
      </c>
      <c r="CG892" s="519">
        <v>0</v>
      </c>
      <c r="CH892" s="519">
        <v>0</v>
      </c>
      <c r="CI892" s="519">
        <v>0</v>
      </c>
      <c r="CJ892" s="519">
        <v>0</v>
      </c>
      <c r="CK892" s="519">
        <v>0</v>
      </c>
      <c r="CL892" s="519">
        <v>0</v>
      </c>
      <c r="CM892" s="519">
        <v>0</v>
      </c>
      <c r="CN892" s="519">
        <v>0</v>
      </c>
      <c r="CO892" s="519">
        <v>0</v>
      </c>
      <c r="CP892" s="519">
        <v>0</v>
      </c>
      <c r="CQ892" s="519">
        <v>0</v>
      </c>
      <c r="CR892" s="519">
        <v>0</v>
      </c>
      <c r="CS892" s="519">
        <v>0</v>
      </c>
      <c r="CT892" s="519">
        <v>0</v>
      </c>
      <c r="CU892" s="519">
        <v>0</v>
      </c>
      <c r="CV892" s="519">
        <v>0</v>
      </c>
      <c r="CW892" s="519">
        <v>0</v>
      </c>
      <c r="CX892" s="519">
        <v>0</v>
      </c>
      <c r="CY892" s="519">
        <v>0</v>
      </c>
      <c r="CZ892" s="519">
        <v>0</v>
      </c>
      <c r="DA892" s="519">
        <v>0</v>
      </c>
      <c r="DB892" s="519">
        <v>0</v>
      </c>
      <c r="DC892" s="519">
        <v>0</v>
      </c>
      <c r="DD892" s="519">
        <v>0</v>
      </c>
      <c r="DE892" s="519">
        <v>0</v>
      </c>
      <c r="DF892" s="519">
        <v>0</v>
      </c>
      <c r="DG892" s="519">
        <v>0</v>
      </c>
      <c r="DH892" s="519">
        <v>0</v>
      </c>
      <c r="DI892" s="519">
        <v>0</v>
      </c>
      <c r="DJ892" s="519">
        <v>0</v>
      </c>
      <c r="DK892" s="519">
        <v>0</v>
      </c>
      <c r="DL892" s="519">
        <v>0</v>
      </c>
      <c r="DM892" s="519">
        <v>0</v>
      </c>
      <c r="DN892" s="519">
        <v>0</v>
      </c>
      <c r="DO892" s="519">
        <v>0</v>
      </c>
      <c r="DP892" s="519">
        <v>0</v>
      </c>
      <c r="DQ892" s="519">
        <v>0</v>
      </c>
      <c r="DR892" s="519">
        <v>0</v>
      </c>
      <c r="DS892" s="519">
        <v>0</v>
      </c>
      <c r="DT892" s="519">
        <v>0</v>
      </c>
      <c r="DU892" s="519">
        <v>0</v>
      </c>
      <c r="DV892" s="519">
        <v>0</v>
      </c>
      <c r="DW892" s="519">
        <v>0</v>
      </c>
      <c r="DX892" s="519">
        <v>0</v>
      </c>
      <c r="DZ892" s="337" t="s">
        <v>631</v>
      </c>
      <c r="EA892" s="519" t="s">
        <v>1058</v>
      </c>
      <c r="EB892" s="519" t="s">
        <v>1059</v>
      </c>
      <c r="EC892" s="519">
        <v>42</v>
      </c>
      <c r="ED892" s="183" t="str">
        <f t="shared" si="44"/>
        <v>SDN100142</v>
      </c>
      <c r="EE892" s="519">
        <v>1128.9000000000001</v>
      </c>
      <c r="EF892" s="519">
        <v>10000</v>
      </c>
      <c r="EG892" s="519">
        <v>10000</v>
      </c>
      <c r="EH892" s="519">
        <v>10000</v>
      </c>
      <c r="EI892" s="519">
        <v>10000</v>
      </c>
      <c r="EJ892" s="519">
        <v>10000</v>
      </c>
      <c r="EK892" s="519">
        <v>10000</v>
      </c>
      <c r="EL892" s="519">
        <v>10000</v>
      </c>
      <c r="EM892" s="519">
        <v>10000</v>
      </c>
      <c r="EN892" s="519">
        <v>10160.1</v>
      </c>
      <c r="EO892" s="519">
        <v>10160.1</v>
      </c>
      <c r="EP892" s="519">
        <v>10160.1</v>
      </c>
      <c r="EQ892" s="519">
        <v>10160.1</v>
      </c>
      <c r="ER892" s="519">
        <v>10160.1</v>
      </c>
      <c r="ES892" s="519">
        <v>10160.1</v>
      </c>
      <c r="ET892" s="519">
        <v>10160.1</v>
      </c>
      <c r="EU892" s="519">
        <v>10160.1</v>
      </c>
      <c r="EV892" s="519">
        <v>10160.1</v>
      </c>
      <c r="EW892" s="519">
        <v>10160.1</v>
      </c>
      <c r="EX892" s="519">
        <v>10160.1</v>
      </c>
      <c r="EY892" s="519">
        <v>10160.1</v>
      </c>
      <c r="EZ892" s="519">
        <v>10160.1</v>
      </c>
      <c r="FA892" s="519">
        <v>10160.1</v>
      </c>
      <c r="FB892" s="519">
        <v>10160.1</v>
      </c>
      <c r="FC892" s="519">
        <v>10160.1</v>
      </c>
      <c r="FD892" s="519">
        <v>0</v>
      </c>
      <c r="FE892" s="519">
        <v>0</v>
      </c>
      <c r="FF892" s="519">
        <v>0</v>
      </c>
      <c r="FG892" s="519">
        <v>0</v>
      </c>
      <c r="FH892" s="519">
        <v>0</v>
      </c>
      <c r="FI892" s="519">
        <v>0</v>
      </c>
      <c r="FJ892" s="519">
        <v>0</v>
      </c>
      <c r="FK892" s="519">
        <v>0</v>
      </c>
      <c r="FL892" s="519">
        <v>0</v>
      </c>
      <c r="FM892" s="519">
        <v>0</v>
      </c>
      <c r="FN892" s="519">
        <v>0</v>
      </c>
      <c r="FO892" s="519">
        <v>0</v>
      </c>
      <c r="FP892" s="519">
        <v>0</v>
      </c>
      <c r="FQ892" s="519">
        <v>0</v>
      </c>
      <c r="FR892" s="519">
        <v>0</v>
      </c>
      <c r="FS892" s="519">
        <v>0</v>
      </c>
      <c r="FT892" s="519">
        <v>0</v>
      </c>
      <c r="FU892" s="519">
        <v>0</v>
      </c>
      <c r="FV892" s="519">
        <v>0</v>
      </c>
      <c r="FW892" s="519">
        <v>0</v>
      </c>
      <c r="FX892" s="519">
        <v>0</v>
      </c>
      <c r="FY892" s="519">
        <v>0</v>
      </c>
      <c r="FZ892" s="519">
        <v>0</v>
      </c>
      <c r="GA892" s="519">
        <v>0</v>
      </c>
      <c r="GB892" s="519">
        <v>0</v>
      </c>
      <c r="GC892" s="519">
        <v>0</v>
      </c>
      <c r="GD892" s="519">
        <v>0</v>
      </c>
      <c r="GE892" s="519">
        <v>0</v>
      </c>
      <c r="GF892" s="519">
        <v>0</v>
      </c>
      <c r="GG892" s="519">
        <v>0</v>
      </c>
      <c r="GH892" s="519">
        <v>0</v>
      </c>
      <c r="GI892" s="519">
        <v>0</v>
      </c>
      <c r="GJ892" s="519">
        <v>0</v>
      </c>
      <c r="GK892" s="519">
        <v>0</v>
      </c>
      <c r="GL892" s="519">
        <v>0</v>
      </c>
      <c r="GM892" s="519">
        <v>0</v>
      </c>
      <c r="GN892" s="519">
        <v>0</v>
      </c>
      <c r="GO892" s="519">
        <v>0</v>
      </c>
      <c r="GP892" s="519">
        <v>0</v>
      </c>
      <c r="GQ892" s="519">
        <v>0</v>
      </c>
      <c r="GR892" s="519">
        <v>0</v>
      </c>
      <c r="GS892" s="519">
        <v>0</v>
      </c>
      <c r="GT892" s="519">
        <v>0</v>
      </c>
      <c r="GU892" s="519">
        <v>0</v>
      </c>
      <c r="GV892" s="519">
        <v>0</v>
      </c>
      <c r="GW892" s="519">
        <v>0</v>
      </c>
      <c r="GX892" s="519">
        <v>0</v>
      </c>
      <c r="GY892" s="519">
        <v>0</v>
      </c>
      <c r="GZ892" s="519">
        <v>0</v>
      </c>
      <c r="HA892" s="519">
        <v>0</v>
      </c>
      <c r="HB892" s="519">
        <v>0</v>
      </c>
      <c r="HC892" s="519">
        <v>0</v>
      </c>
      <c r="HD892" s="519">
        <v>0</v>
      </c>
      <c r="HE892" s="519">
        <v>0</v>
      </c>
      <c r="HF892" s="519">
        <v>0</v>
      </c>
      <c r="HG892" s="519">
        <v>0</v>
      </c>
      <c r="HH892" s="519">
        <v>0</v>
      </c>
      <c r="HI892" s="519">
        <v>0</v>
      </c>
      <c r="HJ892" s="519">
        <v>0</v>
      </c>
      <c r="HK892" s="519">
        <v>0</v>
      </c>
      <c r="HL892" s="519">
        <v>0</v>
      </c>
      <c r="HM892" s="519">
        <v>0</v>
      </c>
      <c r="HN892" s="519">
        <v>0</v>
      </c>
      <c r="HO892" s="519">
        <v>0</v>
      </c>
      <c r="HP892" s="519">
        <v>0</v>
      </c>
      <c r="HQ892" s="519">
        <v>0</v>
      </c>
      <c r="HR892" s="519">
        <v>0</v>
      </c>
      <c r="HS892" s="519">
        <v>0</v>
      </c>
      <c r="HT892" s="519">
        <v>0</v>
      </c>
      <c r="HU892" s="519">
        <v>0</v>
      </c>
      <c r="HV892" s="519">
        <v>0</v>
      </c>
      <c r="HW892" s="519">
        <v>0</v>
      </c>
      <c r="HX892" s="519">
        <v>0</v>
      </c>
      <c r="HY892" s="519">
        <v>0</v>
      </c>
      <c r="HZ892" s="519">
        <v>0</v>
      </c>
      <c r="IA892" s="519">
        <v>0</v>
      </c>
      <c r="IB892" s="519">
        <v>0</v>
      </c>
      <c r="IC892" s="519">
        <v>0</v>
      </c>
      <c r="ID892" s="519">
        <v>0</v>
      </c>
      <c r="IE892" s="519">
        <v>0</v>
      </c>
      <c r="IF892" s="519">
        <v>0</v>
      </c>
      <c r="IG892" s="519">
        <v>0</v>
      </c>
      <c r="IH892" s="519">
        <v>0</v>
      </c>
      <c r="II892" s="519">
        <v>0</v>
      </c>
      <c r="IJ892" s="519">
        <v>0</v>
      </c>
      <c r="IK892" s="519">
        <v>0</v>
      </c>
    </row>
    <row r="893" spans="2:245" hidden="1">
      <c r="B893" s="519" t="s">
        <v>1058</v>
      </c>
      <c r="C893" s="519"/>
      <c r="D893" s="519"/>
      <c r="E893" s="519"/>
      <c r="F893" s="519">
        <v>2</v>
      </c>
      <c r="G893" s="519"/>
      <c r="H893" s="519">
        <v>28</v>
      </c>
      <c r="I893" s="519">
        <v>1</v>
      </c>
      <c r="J893" s="519" t="str">
        <f t="shared" si="42"/>
        <v>SDN10022801</v>
      </c>
      <c r="K893" s="519">
        <v>975</v>
      </c>
      <c r="M893" s="337" t="s">
        <v>631</v>
      </c>
      <c r="N893" s="519" t="s">
        <v>1058</v>
      </c>
      <c r="O893" s="519" t="s">
        <v>1059</v>
      </c>
      <c r="P893" s="519">
        <v>43</v>
      </c>
      <c r="Q893" s="521" t="str">
        <f t="shared" si="43"/>
        <v>SDN100143</v>
      </c>
      <c r="R893" s="519">
        <v>1176.5999999999999</v>
      </c>
      <c r="S893" s="519">
        <v>2353.1999999999998</v>
      </c>
      <c r="T893" s="519">
        <v>3529.8</v>
      </c>
      <c r="U893" s="519">
        <v>4706.3999999999996</v>
      </c>
      <c r="V893" s="519">
        <v>5883</v>
      </c>
      <c r="W893" s="519">
        <v>6824.3</v>
      </c>
      <c r="X893" s="519">
        <v>7765.6</v>
      </c>
      <c r="Y893" s="519">
        <v>8706.7999999999993</v>
      </c>
      <c r="Z893" s="519">
        <v>9648.1</v>
      </c>
      <c r="AA893" s="519">
        <v>10589.4</v>
      </c>
      <c r="AB893" s="519">
        <v>10589.4</v>
      </c>
      <c r="AC893" s="519">
        <v>10589.4</v>
      </c>
      <c r="AD893" s="519">
        <v>10589.4</v>
      </c>
      <c r="AE893" s="519">
        <v>10589.4</v>
      </c>
      <c r="AF893" s="519">
        <v>10589.4</v>
      </c>
      <c r="AG893" s="519">
        <v>10589.4</v>
      </c>
      <c r="AH893" s="519">
        <v>10589.4</v>
      </c>
      <c r="AI893" s="519">
        <v>10589.4</v>
      </c>
      <c r="AJ893" s="519">
        <v>10589.4</v>
      </c>
      <c r="AK893" s="519">
        <v>10589.4</v>
      </c>
      <c r="AL893" s="519">
        <v>10589.4</v>
      </c>
      <c r="AM893" s="519">
        <v>10589.4</v>
      </c>
      <c r="AN893" s="519">
        <v>10589.4</v>
      </c>
      <c r="AO893" s="519">
        <v>10589.4</v>
      </c>
      <c r="AP893" s="519">
        <v>10589.4</v>
      </c>
      <c r="AQ893" s="519">
        <v>0</v>
      </c>
      <c r="AR893" s="519">
        <v>0</v>
      </c>
      <c r="AS893" s="519">
        <v>0</v>
      </c>
      <c r="AT893" s="519">
        <v>0</v>
      </c>
      <c r="AU893" s="519">
        <v>0</v>
      </c>
      <c r="AV893" s="519">
        <v>0</v>
      </c>
      <c r="AW893" s="519">
        <v>0</v>
      </c>
      <c r="AX893" s="519">
        <v>0</v>
      </c>
      <c r="AY893" s="519">
        <v>0</v>
      </c>
      <c r="AZ893" s="519">
        <v>0</v>
      </c>
      <c r="BA893" s="519">
        <v>0</v>
      </c>
      <c r="BB893" s="519">
        <v>0</v>
      </c>
      <c r="BC893" s="519">
        <v>0</v>
      </c>
      <c r="BD893" s="519">
        <v>0</v>
      </c>
      <c r="BE893" s="519">
        <v>0</v>
      </c>
      <c r="BF893" s="519">
        <v>0</v>
      </c>
      <c r="BG893" s="519">
        <v>0</v>
      </c>
      <c r="BH893" s="519">
        <v>0</v>
      </c>
      <c r="BI893" s="519">
        <v>0</v>
      </c>
      <c r="BJ893" s="519">
        <v>0</v>
      </c>
      <c r="BK893" s="519">
        <v>0</v>
      </c>
      <c r="BL893" s="519">
        <v>0</v>
      </c>
      <c r="BM893" s="519">
        <v>0</v>
      </c>
      <c r="BN893" s="519">
        <v>0</v>
      </c>
      <c r="BO893" s="519">
        <v>0</v>
      </c>
      <c r="BP893" s="519">
        <v>0</v>
      </c>
      <c r="BQ893" s="519">
        <v>0</v>
      </c>
      <c r="BR893" s="519">
        <v>0</v>
      </c>
      <c r="BS893" s="519">
        <v>0</v>
      </c>
      <c r="BT893" s="519">
        <v>0</v>
      </c>
      <c r="BU893" s="519">
        <v>0</v>
      </c>
      <c r="BV893" s="519">
        <v>0</v>
      </c>
      <c r="BW893" s="519">
        <v>0</v>
      </c>
      <c r="BX893" s="519">
        <v>0</v>
      </c>
      <c r="BY893" s="519">
        <v>0</v>
      </c>
      <c r="BZ893" s="519">
        <v>0</v>
      </c>
      <c r="CA893" s="519">
        <v>0</v>
      </c>
      <c r="CB893" s="519">
        <v>0</v>
      </c>
      <c r="CC893" s="519">
        <v>0</v>
      </c>
      <c r="CD893" s="519">
        <v>0</v>
      </c>
      <c r="CE893" s="519">
        <v>0</v>
      </c>
      <c r="CF893" s="519">
        <v>0</v>
      </c>
      <c r="CG893" s="519">
        <v>0</v>
      </c>
      <c r="CH893" s="519">
        <v>0</v>
      </c>
      <c r="CI893" s="519">
        <v>0</v>
      </c>
      <c r="CJ893" s="519">
        <v>0</v>
      </c>
      <c r="CK893" s="519">
        <v>0</v>
      </c>
      <c r="CL893" s="519">
        <v>0</v>
      </c>
      <c r="CM893" s="519">
        <v>0</v>
      </c>
      <c r="CN893" s="519">
        <v>0</v>
      </c>
      <c r="CO893" s="519">
        <v>0</v>
      </c>
      <c r="CP893" s="519">
        <v>0</v>
      </c>
      <c r="CQ893" s="519">
        <v>0</v>
      </c>
      <c r="CR893" s="519">
        <v>0</v>
      </c>
      <c r="CS893" s="519">
        <v>0</v>
      </c>
      <c r="CT893" s="519">
        <v>0</v>
      </c>
      <c r="CU893" s="519">
        <v>0</v>
      </c>
      <c r="CV893" s="519">
        <v>0</v>
      </c>
      <c r="CW893" s="519">
        <v>0</v>
      </c>
      <c r="CX893" s="519">
        <v>0</v>
      </c>
      <c r="CY893" s="519">
        <v>0</v>
      </c>
      <c r="CZ893" s="519">
        <v>0</v>
      </c>
      <c r="DA893" s="519">
        <v>0</v>
      </c>
      <c r="DB893" s="519">
        <v>0</v>
      </c>
      <c r="DC893" s="519">
        <v>0</v>
      </c>
      <c r="DD893" s="519">
        <v>0</v>
      </c>
      <c r="DE893" s="519">
        <v>0</v>
      </c>
      <c r="DF893" s="519">
        <v>0</v>
      </c>
      <c r="DG893" s="519">
        <v>0</v>
      </c>
      <c r="DH893" s="519">
        <v>0</v>
      </c>
      <c r="DI893" s="519">
        <v>0</v>
      </c>
      <c r="DJ893" s="519">
        <v>0</v>
      </c>
      <c r="DK893" s="519">
        <v>0</v>
      </c>
      <c r="DL893" s="519">
        <v>0</v>
      </c>
      <c r="DM893" s="519">
        <v>0</v>
      </c>
      <c r="DN893" s="519">
        <v>0</v>
      </c>
      <c r="DO893" s="519">
        <v>0</v>
      </c>
      <c r="DP893" s="519">
        <v>0</v>
      </c>
      <c r="DQ893" s="519">
        <v>0</v>
      </c>
      <c r="DR893" s="519">
        <v>0</v>
      </c>
      <c r="DS893" s="519">
        <v>0</v>
      </c>
      <c r="DT893" s="519">
        <v>0</v>
      </c>
      <c r="DU893" s="519">
        <v>0</v>
      </c>
      <c r="DV893" s="519">
        <v>0</v>
      </c>
      <c r="DW893" s="519">
        <v>0</v>
      </c>
      <c r="DX893" s="519">
        <v>0</v>
      </c>
      <c r="DZ893" s="337" t="s">
        <v>631</v>
      </c>
      <c r="EA893" s="519" t="s">
        <v>1058</v>
      </c>
      <c r="EB893" s="519" t="s">
        <v>1059</v>
      </c>
      <c r="EC893" s="519">
        <v>43</v>
      </c>
      <c r="ED893" s="183" t="str">
        <f t="shared" si="44"/>
        <v>SDN100143</v>
      </c>
      <c r="EE893" s="519">
        <v>1176.5999999999999</v>
      </c>
      <c r="EF893" s="519">
        <v>10000</v>
      </c>
      <c r="EG893" s="519">
        <v>10000</v>
      </c>
      <c r="EH893" s="519">
        <v>10000</v>
      </c>
      <c r="EI893" s="519">
        <v>10000</v>
      </c>
      <c r="EJ893" s="519">
        <v>10000</v>
      </c>
      <c r="EK893" s="519">
        <v>10000</v>
      </c>
      <c r="EL893" s="519">
        <v>10000</v>
      </c>
      <c r="EM893" s="519">
        <v>10000</v>
      </c>
      <c r="EN893" s="519">
        <v>10589.4</v>
      </c>
      <c r="EO893" s="519">
        <v>10589.4</v>
      </c>
      <c r="EP893" s="519">
        <v>10589.4</v>
      </c>
      <c r="EQ893" s="519">
        <v>10589.4</v>
      </c>
      <c r="ER893" s="519">
        <v>10589.4</v>
      </c>
      <c r="ES893" s="519">
        <v>10589.4</v>
      </c>
      <c r="ET893" s="519">
        <v>10589.4</v>
      </c>
      <c r="EU893" s="519">
        <v>10589.4</v>
      </c>
      <c r="EV893" s="519">
        <v>10589.4</v>
      </c>
      <c r="EW893" s="519">
        <v>10589.4</v>
      </c>
      <c r="EX893" s="519">
        <v>10589.4</v>
      </c>
      <c r="EY893" s="519">
        <v>10589.4</v>
      </c>
      <c r="EZ893" s="519">
        <v>10589.4</v>
      </c>
      <c r="FA893" s="519">
        <v>10589.4</v>
      </c>
      <c r="FB893" s="519">
        <v>10589.4</v>
      </c>
      <c r="FC893" s="519">
        <v>10589.4</v>
      </c>
      <c r="FD893" s="519">
        <v>0</v>
      </c>
      <c r="FE893" s="519">
        <v>0</v>
      </c>
      <c r="FF893" s="519">
        <v>0</v>
      </c>
      <c r="FG893" s="519">
        <v>0</v>
      </c>
      <c r="FH893" s="519">
        <v>0</v>
      </c>
      <c r="FI893" s="519">
        <v>0</v>
      </c>
      <c r="FJ893" s="519">
        <v>0</v>
      </c>
      <c r="FK893" s="519">
        <v>0</v>
      </c>
      <c r="FL893" s="519">
        <v>0</v>
      </c>
      <c r="FM893" s="519">
        <v>0</v>
      </c>
      <c r="FN893" s="519">
        <v>0</v>
      </c>
      <c r="FO893" s="519">
        <v>0</v>
      </c>
      <c r="FP893" s="519">
        <v>0</v>
      </c>
      <c r="FQ893" s="519">
        <v>0</v>
      </c>
      <c r="FR893" s="519">
        <v>0</v>
      </c>
      <c r="FS893" s="519">
        <v>0</v>
      </c>
      <c r="FT893" s="519">
        <v>0</v>
      </c>
      <c r="FU893" s="519">
        <v>0</v>
      </c>
      <c r="FV893" s="519">
        <v>0</v>
      </c>
      <c r="FW893" s="519">
        <v>0</v>
      </c>
      <c r="FX893" s="519">
        <v>0</v>
      </c>
      <c r="FY893" s="519">
        <v>0</v>
      </c>
      <c r="FZ893" s="519">
        <v>0</v>
      </c>
      <c r="GA893" s="519">
        <v>0</v>
      </c>
      <c r="GB893" s="519">
        <v>0</v>
      </c>
      <c r="GC893" s="519">
        <v>0</v>
      </c>
      <c r="GD893" s="519">
        <v>0</v>
      </c>
      <c r="GE893" s="519">
        <v>0</v>
      </c>
      <c r="GF893" s="519">
        <v>0</v>
      </c>
      <c r="GG893" s="519">
        <v>0</v>
      </c>
      <c r="GH893" s="519">
        <v>0</v>
      </c>
      <c r="GI893" s="519">
        <v>0</v>
      </c>
      <c r="GJ893" s="519">
        <v>0</v>
      </c>
      <c r="GK893" s="519">
        <v>0</v>
      </c>
      <c r="GL893" s="519">
        <v>0</v>
      </c>
      <c r="GM893" s="519">
        <v>0</v>
      </c>
      <c r="GN893" s="519">
        <v>0</v>
      </c>
      <c r="GO893" s="519">
        <v>0</v>
      </c>
      <c r="GP893" s="519">
        <v>0</v>
      </c>
      <c r="GQ893" s="519">
        <v>0</v>
      </c>
      <c r="GR893" s="519">
        <v>0</v>
      </c>
      <c r="GS893" s="519">
        <v>0</v>
      </c>
      <c r="GT893" s="519">
        <v>0</v>
      </c>
      <c r="GU893" s="519">
        <v>0</v>
      </c>
      <c r="GV893" s="519">
        <v>0</v>
      </c>
      <c r="GW893" s="519">
        <v>0</v>
      </c>
      <c r="GX893" s="519">
        <v>0</v>
      </c>
      <c r="GY893" s="519">
        <v>0</v>
      </c>
      <c r="GZ893" s="519">
        <v>0</v>
      </c>
      <c r="HA893" s="519">
        <v>0</v>
      </c>
      <c r="HB893" s="519">
        <v>0</v>
      </c>
      <c r="HC893" s="519">
        <v>0</v>
      </c>
      <c r="HD893" s="519">
        <v>0</v>
      </c>
      <c r="HE893" s="519">
        <v>0</v>
      </c>
      <c r="HF893" s="519">
        <v>0</v>
      </c>
      <c r="HG893" s="519">
        <v>0</v>
      </c>
      <c r="HH893" s="519">
        <v>0</v>
      </c>
      <c r="HI893" s="519">
        <v>0</v>
      </c>
      <c r="HJ893" s="519">
        <v>0</v>
      </c>
      <c r="HK893" s="519">
        <v>0</v>
      </c>
      <c r="HL893" s="519">
        <v>0</v>
      </c>
      <c r="HM893" s="519">
        <v>0</v>
      </c>
      <c r="HN893" s="519">
        <v>0</v>
      </c>
      <c r="HO893" s="519">
        <v>0</v>
      </c>
      <c r="HP893" s="519">
        <v>0</v>
      </c>
      <c r="HQ893" s="519">
        <v>0</v>
      </c>
      <c r="HR893" s="519">
        <v>0</v>
      </c>
      <c r="HS893" s="519">
        <v>0</v>
      </c>
      <c r="HT893" s="519">
        <v>0</v>
      </c>
      <c r="HU893" s="519">
        <v>0</v>
      </c>
      <c r="HV893" s="519">
        <v>0</v>
      </c>
      <c r="HW893" s="519">
        <v>0</v>
      </c>
      <c r="HX893" s="519">
        <v>0</v>
      </c>
      <c r="HY893" s="519">
        <v>0</v>
      </c>
      <c r="HZ893" s="519">
        <v>0</v>
      </c>
      <c r="IA893" s="519">
        <v>0</v>
      </c>
      <c r="IB893" s="519">
        <v>0</v>
      </c>
      <c r="IC893" s="519">
        <v>0</v>
      </c>
      <c r="ID893" s="519">
        <v>0</v>
      </c>
      <c r="IE893" s="519">
        <v>0</v>
      </c>
      <c r="IF893" s="519">
        <v>0</v>
      </c>
      <c r="IG893" s="519">
        <v>0</v>
      </c>
      <c r="IH893" s="519">
        <v>0</v>
      </c>
      <c r="II893" s="519">
        <v>0</v>
      </c>
      <c r="IJ893" s="519">
        <v>0</v>
      </c>
      <c r="IK893" s="519">
        <v>0</v>
      </c>
    </row>
    <row r="894" spans="2:245" hidden="1">
      <c r="B894" s="519" t="s">
        <v>1058</v>
      </c>
      <c r="C894" s="519"/>
      <c r="D894" s="519"/>
      <c r="E894" s="519"/>
      <c r="F894" s="519">
        <v>2</v>
      </c>
      <c r="G894" s="519"/>
      <c r="H894" s="519">
        <v>28</v>
      </c>
      <c r="I894" s="519">
        <v>2</v>
      </c>
      <c r="J894" s="519" t="str">
        <f t="shared" si="42"/>
        <v>SDN10022802</v>
      </c>
      <c r="K894" s="519">
        <v>975</v>
      </c>
      <c r="M894" s="337" t="s">
        <v>631</v>
      </c>
      <c r="N894" s="519" t="s">
        <v>1058</v>
      </c>
      <c r="O894" s="519" t="s">
        <v>1059</v>
      </c>
      <c r="P894" s="519">
        <v>44</v>
      </c>
      <c r="Q894" s="521" t="str">
        <f t="shared" si="43"/>
        <v>SDN100144</v>
      </c>
      <c r="R894" s="519">
        <v>1229.5999999999999</v>
      </c>
      <c r="S894" s="519">
        <v>2459.1999999999998</v>
      </c>
      <c r="T894" s="519">
        <v>3688.8</v>
      </c>
      <c r="U894" s="519">
        <v>4918.3999999999996</v>
      </c>
      <c r="V894" s="519">
        <v>6148</v>
      </c>
      <c r="W894" s="519">
        <v>7131.7</v>
      </c>
      <c r="X894" s="519">
        <v>8115.4</v>
      </c>
      <c r="Y894" s="519">
        <v>9099</v>
      </c>
      <c r="Z894" s="519">
        <v>10082.700000000001</v>
      </c>
      <c r="AA894" s="519">
        <v>11066.4</v>
      </c>
      <c r="AB894" s="519">
        <v>11066.4</v>
      </c>
      <c r="AC894" s="519">
        <v>11066.4</v>
      </c>
      <c r="AD894" s="519">
        <v>11066.4</v>
      </c>
      <c r="AE894" s="519">
        <v>11066.4</v>
      </c>
      <c r="AF894" s="519">
        <v>11066.4</v>
      </c>
      <c r="AG894" s="519">
        <v>11066.4</v>
      </c>
      <c r="AH894" s="519">
        <v>11066.4</v>
      </c>
      <c r="AI894" s="519">
        <v>11066.4</v>
      </c>
      <c r="AJ894" s="519">
        <v>11066.4</v>
      </c>
      <c r="AK894" s="519">
        <v>11066.4</v>
      </c>
      <c r="AL894" s="519">
        <v>11066.4</v>
      </c>
      <c r="AM894" s="519">
        <v>11066.4</v>
      </c>
      <c r="AN894" s="519">
        <v>11066.4</v>
      </c>
      <c r="AO894" s="519">
        <v>11066.4</v>
      </c>
      <c r="AP894" s="519">
        <v>11066.4</v>
      </c>
      <c r="AQ894" s="519">
        <v>0</v>
      </c>
      <c r="AR894" s="519">
        <v>0</v>
      </c>
      <c r="AS894" s="519">
        <v>0</v>
      </c>
      <c r="AT894" s="519">
        <v>0</v>
      </c>
      <c r="AU894" s="519">
        <v>0</v>
      </c>
      <c r="AV894" s="519">
        <v>0</v>
      </c>
      <c r="AW894" s="519">
        <v>0</v>
      </c>
      <c r="AX894" s="519">
        <v>0</v>
      </c>
      <c r="AY894" s="519">
        <v>0</v>
      </c>
      <c r="AZ894" s="519">
        <v>0</v>
      </c>
      <c r="BA894" s="519">
        <v>0</v>
      </c>
      <c r="BB894" s="519">
        <v>0</v>
      </c>
      <c r="BC894" s="519">
        <v>0</v>
      </c>
      <c r="BD894" s="519">
        <v>0</v>
      </c>
      <c r="BE894" s="519">
        <v>0</v>
      </c>
      <c r="BF894" s="519">
        <v>0</v>
      </c>
      <c r="BG894" s="519">
        <v>0</v>
      </c>
      <c r="BH894" s="519">
        <v>0</v>
      </c>
      <c r="BI894" s="519">
        <v>0</v>
      </c>
      <c r="BJ894" s="519">
        <v>0</v>
      </c>
      <c r="BK894" s="519">
        <v>0</v>
      </c>
      <c r="BL894" s="519">
        <v>0</v>
      </c>
      <c r="BM894" s="519">
        <v>0</v>
      </c>
      <c r="BN894" s="519">
        <v>0</v>
      </c>
      <c r="BO894" s="519">
        <v>0</v>
      </c>
      <c r="BP894" s="519">
        <v>0</v>
      </c>
      <c r="BQ894" s="519">
        <v>0</v>
      </c>
      <c r="BR894" s="519">
        <v>0</v>
      </c>
      <c r="BS894" s="519">
        <v>0</v>
      </c>
      <c r="BT894" s="519">
        <v>0</v>
      </c>
      <c r="BU894" s="519">
        <v>0</v>
      </c>
      <c r="BV894" s="519">
        <v>0</v>
      </c>
      <c r="BW894" s="519">
        <v>0</v>
      </c>
      <c r="BX894" s="519">
        <v>0</v>
      </c>
      <c r="BY894" s="519">
        <v>0</v>
      </c>
      <c r="BZ894" s="519">
        <v>0</v>
      </c>
      <c r="CA894" s="519">
        <v>0</v>
      </c>
      <c r="CB894" s="519">
        <v>0</v>
      </c>
      <c r="CC894" s="519">
        <v>0</v>
      </c>
      <c r="CD894" s="519">
        <v>0</v>
      </c>
      <c r="CE894" s="519">
        <v>0</v>
      </c>
      <c r="CF894" s="519">
        <v>0</v>
      </c>
      <c r="CG894" s="519">
        <v>0</v>
      </c>
      <c r="CH894" s="519">
        <v>0</v>
      </c>
      <c r="CI894" s="519">
        <v>0</v>
      </c>
      <c r="CJ894" s="519">
        <v>0</v>
      </c>
      <c r="CK894" s="519">
        <v>0</v>
      </c>
      <c r="CL894" s="519">
        <v>0</v>
      </c>
      <c r="CM894" s="519">
        <v>0</v>
      </c>
      <c r="CN894" s="519">
        <v>0</v>
      </c>
      <c r="CO894" s="519">
        <v>0</v>
      </c>
      <c r="CP894" s="519">
        <v>0</v>
      </c>
      <c r="CQ894" s="519">
        <v>0</v>
      </c>
      <c r="CR894" s="519">
        <v>0</v>
      </c>
      <c r="CS894" s="519">
        <v>0</v>
      </c>
      <c r="CT894" s="519">
        <v>0</v>
      </c>
      <c r="CU894" s="519">
        <v>0</v>
      </c>
      <c r="CV894" s="519">
        <v>0</v>
      </c>
      <c r="CW894" s="519">
        <v>0</v>
      </c>
      <c r="CX894" s="519">
        <v>0</v>
      </c>
      <c r="CY894" s="519">
        <v>0</v>
      </c>
      <c r="CZ894" s="519">
        <v>0</v>
      </c>
      <c r="DA894" s="519">
        <v>0</v>
      </c>
      <c r="DB894" s="519">
        <v>0</v>
      </c>
      <c r="DC894" s="519">
        <v>0</v>
      </c>
      <c r="DD894" s="519">
        <v>0</v>
      </c>
      <c r="DE894" s="519">
        <v>0</v>
      </c>
      <c r="DF894" s="519">
        <v>0</v>
      </c>
      <c r="DG894" s="519">
        <v>0</v>
      </c>
      <c r="DH894" s="519">
        <v>0</v>
      </c>
      <c r="DI894" s="519">
        <v>0</v>
      </c>
      <c r="DJ894" s="519">
        <v>0</v>
      </c>
      <c r="DK894" s="519">
        <v>0</v>
      </c>
      <c r="DL894" s="519">
        <v>0</v>
      </c>
      <c r="DM894" s="519">
        <v>0</v>
      </c>
      <c r="DN894" s="519">
        <v>0</v>
      </c>
      <c r="DO894" s="519">
        <v>0</v>
      </c>
      <c r="DP894" s="519">
        <v>0</v>
      </c>
      <c r="DQ894" s="519">
        <v>0</v>
      </c>
      <c r="DR894" s="519">
        <v>0</v>
      </c>
      <c r="DS894" s="519">
        <v>0</v>
      </c>
      <c r="DT894" s="519">
        <v>0</v>
      </c>
      <c r="DU894" s="519">
        <v>0</v>
      </c>
      <c r="DV894" s="519">
        <v>0</v>
      </c>
      <c r="DW894" s="519">
        <v>0</v>
      </c>
      <c r="DX894" s="519">
        <v>0</v>
      </c>
      <c r="DZ894" s="337" t="s">
        <v>631</v>
      </c>
      <c r="EA894" s="519" t="s">
        <v>1058</v>
      </c>
      <c r="EB894" s="519" t="s">
        <v>1059</v>
      </c>
      <c r="EC894" s="519">
        <v>44</v>
      </c>
      <c r="ED894" s="183" t="str">
        <f t="shared" si="44"/>
        <v>SDN100144</v>
      </c>
      <c r="EE894" s="519">
        <v>1229.5999999999999</v>
      </c>
      <c r="EF894" s="519">
        <v>10000</v>
      </c>
      <c r="EG894" s="519">
        <v>10000</v>
      </c>
      <c r="EH894" s="519">
        <v>10000</v>
      </c>
      <c r="EI894" s="519">
        <v>10000</v>
      </c>
      <c r="EJ894" s="519">
        <v>10000</v>
      </c>
      <c r="EK894" s="519">
        <v>10000</v>
      </c>
      <c r="EL894" s="519">
        <v>10000</v>
      </c>
      <c r="EM894" s="519">
        <v>10082.700000000001</v>
      </c>
      <c r="EN894" s="519">
        <v>11066.4</v>
      </c>
      <c r="EO894" s="519">
        <v>11066.4</v>
      </c>
      <c r="EP894" s="519">
        <v>11066.4</v>
      </c>
      <c r="EQ894" s="519">
        <v>11066.4</v>
      </c>
      <c r="ER894" s="519">
        <v>11066.4</v>
      </c>
      <c r="ES894" s="519">
        <v>11066.4</v>
      </c>
      <c r="ET894" s="519">
        <v>11066.4</v>
      </c>
      <c r="EU894" s="519">
        <v>11066.4</v>
      </c>
      <c r="EV894" s="519">
        <v>11066.4</v>
      </c>
      <c r="EW894" s="519">
        <v>11066.4</v>
      </c>
      <c r="EX894" s="519">
        <v>11066.4</v>
      </c>
      <c r="EY894" s="519">
        <v>11066.4</v>
      </c>
      <c r="EZ894" s="519">
        <v>11066.4</v>
      </c>
      <c r="FA894" s="519">
        <v>11066.4</v>
      </c>
      <c r="FB894" s="519">
        <v>11066.4</v>
      </c>
      <c r="FC894" s="519">
        <v>11066.4</v>
      </c>
      <c r="FD894" s="519">
        <v>0</v>
      </c>
      <c r="FE894" s="519">
        <v>0</v>
      </c>
      <c r="FF894" s="519">
        <v>0</v>
      </c>
      <c r="FG894" s="519">
        <v>0</v>
      </c>
      <c r="FH894" s="519">
        <v>0</v>
      </c>
      <c r="FI894" s="519">
        <v>0</v>
      </c>
      <c r="FJ894" s="519">
        <v>0</v>
      </c>
      <c r="FK894" s="519">
        <v>0</v>
      </c>
      <c r="FL894" s="519">
        <v>0</v>
      </c>
      <c r="FM894" s="519">
        <v>0</v>
      </c>
      <c r="FN894" s="519">
        <v>0</v>
      </c>
      <c r="FO894" s="519">
        <v>0</v>
      </c>
      <c r="FP894" s="519">
        <v>0</v>
      </c>
      <c r="FQ894" s="519">
        <v>0</v>
      </c>
      <c r="FR894" s="519">
        <v>0</v>
      </c>
      <c r="FS894" s="519">
        <v>0</v>
      </c>
      <c r="FT894" s="519">
        <v>0</v>
      </c>
      <c r="FU894" s="519">
        <v>0</v>
      </c>
      <c r="FV894" s="519">
        <v>0</v>
      </c>
      <c r="FW894" s="519">
        <v>0</v>
      </c>
      <c r="FX894" s="519">
        <v>0</v>
      </c>
      <c r="FY894" s="519">
        <v>0</v>
      </c>
      <c r="FZ894" s="519">
        <v>0</v>
      </c>
      <c r="GA894" s="519">
        <v>0</v>
      </c>
      <c r="GB894" s="519">
        <v>0</v>
      </c>
      <c r="GC894" s="519">
        <v>0</v>
      </c>
      <c r="GD894" s="519">
        <v>0</v>
      </c>
      <c r="GE894" s="519">
        <v>0</v>
      </c>
      <c r="GF894" s="519">
        <v>0</v>
      </c>
      <c r="GG894" s="519">
        <v>0</v>
      </c>
      <c r="GH894" s="519">
        <v>0</v>
      </c>
      <c r="GI894" s="519">
        <v>0</v>
      </c>
      <c r="GJ894" s="519">
        <v>0</v>
      </c>
      <c r="GK894" s="519">
        <v>0</v>
      </c>
      <c r="GL894" s="519">
        <v>0</v>
      </c>
      <c r="GM894" s="519">
        <v>0</v>
      </c>
      <c r="GN894" s="519">
        <v>0</v>
      </c>
      <c r="GO894" s="519">
        <v>0</v>
      </c>
      <c r="GP894" s="519">
        <v>0</v>
      </c>
      <c r="GQ894" s="519">
        <v>0</v>
      </c>
      <c r="GR894" s="519">
        <v>0</v>
      </c>
      <c r="GS894" s="519">
        <v>0</v>
      </c>
      <c r="GT894" s="519">
        <v>0</v>
      </c>
      <c r="GU894" s="519">
        <v>0</v>
      </c>
      <c r="GV894" s="519">
        <v>0</v>
      </c>
      <c r="GW894" s="519">
        <v>0</v>
      </c>
      <c r="GX894" s="519">
        <v>0</v>
      </c>
      <c r="GY894" s="519">
        <v>0</v>
      </c>
      <c r="GZ894" s="519">
        <v>0</v>
      </c>
      <c r="HA894" s="519">
        <v>0</v>
      </c>
      <c r="HB894" s="519">
        <v>0</v>
      </c>
      <c r="HC894" s="519">
        <v>0</v>
      </c>
      <c r="HD894" s="519">
        <v>0</v>
      </c>
      <c r="HE894" s="519">
        <v>0</v>
      </c>
      <c r="HF894" s="519">
        <v>0</v>
      </c>
      <c r="HG894" s="519">
        <v>0</v>
      </c>
      <c r="HH894" s="519">
        <v>0</v>
      </c>
      <c r="HI894" s="519">
        <v>0</v>
      </c>
      <c r="HJ894" s="519">
        <v>0</v>
      </c>
      <c r="HK894" s="519">
        <v>0</v>
      </c>
      <c r="HL894" s="519">
        <v>0</v>
      </c>
      <c r="HM894" s="519">
        <v>0</v>
      </c>
      <c r="HN894" s="519">
        <v>0</v>
      </c>
      <c r="HO894" s="519">
        <v>0</v>
      </c>
      <c r="HP894" s="519">
        <v>0</v>
      </c>
      <c r="HQ894" s="519">
        <v>0</v>
      </c>
      <c r="HR894" s="519">
        <v>0</v>
      </c>
      <c r="HS894" s="519">
        <v>0</v>
      </c>
      <c r="HT894" s="519">
        <v>0</v>
      </c>
      <c r="HU894" s="519">
        <v>0</v>
      </c>
      <c r="HV894" s="519">
        <v>0</v>
      </c>
      <c r="HW894" s="519">
        <v>0</v>
      </c>
      <c r="HX894" s="519">
        <v>0</v>
      </c>
      <c r="HY894" s="519">
        <v>0</v>
      </c>
      <c r="HZ894" s="519">
        <v>0</v>
      </c>
      <c r="IA894" s="519">
        <v>0</v>
      </c>
      <c r="IB894" s="519">
        <v>0</v>
      </c>
      <c r="IC894" s="519">
        <v>0</v>
      </c>
      <c r="ID894" s="519">
        <v>0</v>
      </c>
      <c r="IE894" s="519">
        <v>0</v>
      </c>
      <c r="IF894" s="519">
        <v>0</v>
      </c>
      <c r="IG894" s="519">
        <v>0</v>
      </c>
      <c r="IH894" s="519">
        <v>0</v>
      </c>
      <c r="II894" s="519">
        <v>0</v>
      </c>
      <c r="IJ894" s="519">
        <v>0</v>
      </c>
      <c r="IK894" s="519">
        <v>0</v>
      </c>
    </row>
    <row r="895" spans="2:245" hidden="1">
      <c r="B895" s="519" t="s">
        <v>1058</v>
      </c>
      <c r="C895" s="519"/>
      <c r="D895" s="519"/>
      <c r="E895" s="519"/>
      <c r="F895" s="519">
        <v>2</v>
      </c>
      <c r="G895" s="519"/>
      <c r="H895" s="519">
        <v>28</v>
      </c>
      <c r="I895" s="519">
        <v>3</v>
      </c>
      <c r="J895" s="519" t="str">
        <f t="shared" si="42"/>
        <v>SDN10022803</v>
      </c>
      <c r="K895" s="519">
        <v>975</v>
      </c>
      <c r="M895" s="337" t="s">
        <v>631</v>
      </c>
      <c r="N895" s="519" t="s">
        <v>1058</v>
      </c>
      <c r="O895" s="519" t="s">
        <v>1059</v>
      </c>
      <c r="P895" s="519">
        <v>45</v>
      </c>
      <c r="Q895" s="521" t="str">
        <f t="shared" si="43"/>
        <v>SDN100145</v>
      </c>
      <c r="R895" s="519">
        <v>1287.9000000000001</v>
      </c>
      <c r="S895" s="519">
        <v>2575.8000000000002</v>
      </c>
      <c r="T895" s="519">
        <v>3863.7</v>
      </c>
      <c r="U895" s="519">
        <v>5151.6000000000004</v>
      </c>
      <c r="V895" s="519">
        <v>6439.5</v>
      </c>
      <c r="W895" s="519">
        <v>7469.8</v>
      </c>
      <c r="X895" s="519">
        <v>8500.1</v>
      </c>
      <c r="Y895" s="519">
        <v>9530.5</v>
      </c>
      <c r="Z895" s="519">
        <v>10560.8</v>
      </c>
      <c r="AA895" s="519">
        <v>11591.1</v>
      </c>
      <c r="AB895" s="519">
        <v>11591.1</v>
      </c>
      <c r="AC895" s="519">
        <v>11591.1</v>
      </c>
      <c r="AD895" s="519">
        <v>11591.1</v>
      </c>
      <c r="AE895" s="519">
        <v>11591.1</v>
      </c>
      <c r="AF895" s="519">
        <v>11591.1</v>
      </c>
      <c r="AG895" s="519">
        <v>11591.1</v>
      </c>
      <c r="AH895" s="519">
        <v>11591.1</v>
      </c>
      <c r="AI895" s="519">
        <v>11591.1</v>
      </c>
      <c r="AJ895" s="519">
        <v>11591.1</v>
      </c>
      <c r="AK895" s="519">
        <v>11591.1</v>
      </c>
      <c r="AL895" s="519">
        <v>11591.1</v>
      </c>
      <c r="AM895" s="519">
        <v>11591.1</v>
      </c>
      <c r="AN895" s="519">
        <v>11591.1</v>
      </c>
      <c r="AO895" s="519">
        <v>11591.1</v>
      </c>
      <c r="AP895" s="519">
        <v>11591.1</v>
      </c>
      <c r="AQ895" s="519">
        <v>0</v>
      </c>
      <c r="AR895" s="519">
        <v>0</v>
      </c>
      <c r="AS895" s="519">
        <v>0</v>
      </c>
      <c r="AT895" s="519">
        <v>0</v>
      </c>
      <c r="AU895" s="519">
        <v>0</v>
      </c>
      <c r="AV895" s="519">
        <v>0</v>
      </c>
      <c r="AW895" s="519">
        <v>0</v>
      </c>
      <c r="AX895" s="519">
        <v>0</v>
      </c>
      <c r="AY895" s="519">
        <v>0</v>
      </c>
      <c r="AZ895" s="519">
        <v>0</v>
      </c>
      <c r="BA895" s="519">
        <v>0</v>
      </c>
      <c r="BB895" s="519">
        <v>0</v>
      </c>
      <c r="BC895" s="519">
        <v>0</v>
      </c>
      <c r="BD895" s="519">
        <v>0</v>
      </c>
      <c r="BE895" s="519">
        <v>0</v>
      </c>
      <c r="BF895" s="519">
        <v>0</v>
      </c>
      <c r="BG895" s="519">
        <v>0</v>
      </c>
      <c r="BH895" s="519">
        <v>0</v>
      </c>
      <c r="BI895" s="519">
        <v>0</v>
      </c>
      <c r="BJ895" s="519">
        <v>0</v>
      </c>
      <c r="BK895" s="519">
        <v>0</v>
      </c>
      <c r="BL895" s="519">
        <v>0</v>
      </c>
      <c r="BM895" s="519">
        <v>0</v>
      </c>
      <c r="BN895" s="519">
        <v>0</v>
      </c>
      <c r="BO895" s="519">
        <v>0</v>
      </c>
      <c r="BP895" s="519">
        <v>0</v>
      </c>
      <c r="BQ895" s="519">
        <v>0</v>
      </c>
      <c r="BR895" s="519">
        <v>0</v>
      </c>
      <c r="BS895" s="519">
        <v>0</v>
      </c>
      <c r="BT895" s="519">
        <v>0</v>
      </c>
      <c r="BU895" s="519">
        <v>0</v>
      </c>
      <c r="BV895" s="519">
        <v>0</v>
      </c>
      <c r="BW895" s="519">
        <v>0</v>
      </c>
      <c r="BX895" s="519">
        <v>0</v>
      </c>
      <c r="BY895" s="519">
        <v>0</v>
      </c>
      <c r="BZ895" s="519">
        <v>0</v>
      </c>
      <c r="CA895" s="519">
        <v>0</v>
      </c>
      <c r="CB895" s="519">
        <v>0</v>
      </c>
      <c r="CC895" s="519">
        <v>0</v>
      </c>
      <c r="CD895" s="519">
        <v>0</v>
      </c>
      <c r="CE895" s="519">
        <v>0</v>
      </c>
      <c r="CF895" s="519">
        <v>0</v>
      </c>
      <c r="CG895" s="519">
        <v>0</v>
      </c>
      <c r="CH895" s="519">
        <v>0</v>
      </c>
      <c r="CI895" s="519">
        <v>0</v>
      </c>
      <c r="CJ895" s="519">
        <v>0</v>
      </c>
      <c r="CK895" s="519">
        <v>0</v>
      </c>
      <c r="CL895" s="519">
        <v>0</v>
      </c>
      <c r="CM895" s="519">
        <v>0</v>
      </c>
      <c r="CN895" s="519">
        <v>0</v>
      </c>
      <c r="CO895" s="519">
        <v>0</v>
      </c>
      <c r="CP895" s="519">
        <v>0</v>
      </c>
      <c r="CQ895" s="519">
        <v>0</v>
      </c>
      <c r="CR895" s="519">
        <v>0</v>
      </c>
      <c r="CS895" s="519">
        <v>0</v>
      </c>
      <c r="CT895" s="519">
        <v>0</v>
      </c>
      <c r="CU895" s="519">
        <v>0</v>
      </c>
      <c r="CV895" s="519">
        <v>0</v>
      </c>
      <c r="CW895" s="519">
        <v>0</v>
      </c>
      <c r="CX895" s="519">
        <v>0</v>
      </c>
      <c r="CY895" s="519">
        <v>0</v>
      </c>
      <c r="CZ895" s="519">
        <v>0</v>
      </c>
      <c r="DA895" s="519">
        <v>0</v>
      </c>
      <c r="DB895" s="519">
        <v>0</v>
      </c>
      <c r="DC895" s="519">
        <v>0</v>
      </c>
      <c r="DD895" s="519">
        <v>0</v>
      </c>
      <c r="DE895" s="519">
        <v>0</v>
      </c>
      <c r="DF895" s="519">
        <v>0</v>
      </c>
      <c r="DG895" s="519">
        <v>0</v>
      </c>
      <c r="DH895" s="519">
        <v>0</v>
      </c>
      <c r="DI895" s="519">
        <v>0</v>
      </c>
      <c r="DJ895" s="519">
        <v>0</v>
      </c>
      <c r="DK895" s="519">
        <v>0</v>
      </c>
      <c r="DL895" s="519">
        <v>0</v>
      </c>
      <c r="DM895" s="519">
        <v>0</v>
      </c>
      <c r="DN895" s="519">
        <v>0</v>
      </c>
      <c r="DO895" s="519">
        <v>0</v>
      </c>
      <c r="DP895" s="519">
        <v>0</v>
      </c>
      <c r="DQ895" s="519">
        <v>0</v>
      </c>
      <c r="DR895" s="519">
        <v>0</v>
      </c>
      <c r="DS895" s="519">
        <v>0</v>
      </c>
      <c r="DT895" s="519">
        <v>0</v>
      </c>
      <c r="DU895" s="519">
        <v>0</v>
      </c>
      <c r="DV895" s="519">
        <v>0</v>
      </c>
      <c r="DW895" s="519">
        <v>0</v>
      </c>
      <c r="DX895" s="519">
        <v>0</v>
      </c>
      <c r="DZ895" s="337" t="s">
        <v>631</v>
      </c>
      <c r="EA895" s="519" t="s">
        <v>1058</v>
      </c>
      <c r="EB895" s="519" t="s">
        <v>1059</v>
      </c>
      <c r="EC895" s="519">
        <v>45</v>
      </c>
      <c r="ED895" s="183" t="str">
        <f t="shared" si="44"/>
        <v>SDN100145</v>
      </c>
      <c r="EE895" s="519">
        <v>1287.9000000000001</v>
      </c>
      <c r="EF895" s="519">
        <v>10000</v>
      </c>
      <c r="EG895" s="519">
        <v>10000</v>
      </c>
      <c r="EH895" s="519">
        <v>10000</v>
      </c>
      <c r="EI895" s="519">
        <v>10000</v>
      </c>
      <c r="EJ895" s="519">
        <v>10000</v>
      </c>
      <c r="EK895" s="519">
        <v>10000</v>
      </c>
      <c r="EL895" s="519">
        <v>10000</v>
      </c>
      <c r="EM895" s="519">
        <v>10560.8</v>
      </c>
      <c r="EN895" s="519">
        <v>11591.1</v>
      </c>
      <c r="EO895" s="519">
        <v>11591.1</v>
      </c>
      <c r="EP895" s="519">
        <v>11591.1</v>
      </c>
      <c r="EQ895" s="519">
        <v>11591.1</v>
      </c>
      <c r="ER895" s="519">
        <v>11591.1</v>
      </c>
      <c r="ES895" s="519">
        <v>11591.1</v>
      </c>
      <c r="ET895" s="519">
        <v>11591.1</v>
      </c>
      <c r="EU895" s="519">
        <v>11591.1</v>
      </c>
      <c r="EV895" s="519">
        <v>11591.1</v>
      </c>
      <c r="EW895" s="519">
        <v>11591.1</v>
      </c>
      <c r="EX895" s="519">
        <v>11591.1</v>
      </c>
      <c r="EY895" s="519">
        <v>11591.1</v>
      </c>
      <c r="EZ895" s="519">
        <v>11591.1</v>
      </c>
      <c r="FA895" s="519">
        <v>11591.1</v>
      </c>
      <c r="FB895" s="519">
        <v>11591.1</v>
      </c>
      <c r="FC895" s="519">
        <v>11591.1</v>
      </c>
      <c r="FD895" s="519">
        <v>0</v>
      </c>
      <c r="FE895" s="519">
        <v>0</v>
      </c>
      <c r="FF895" s="519">
        <v>0</v>
      </c>
      <c r="FG895" s="519">
        <v>0</v>
      </c>
      <c r="FH895" s="519">
        <v>0</v>
      </c>
      <c r="FI895" s="519">
        <v>0</v>
      </c>
      <c r="FJ895" s="519">
        <v>0</v>
      </c>
      <c r="FK895" s="519">
        <v>0</v>
      </c>
      <c r="FL895" s="519">
        <v>0</v>
      </c>
      <c r="FM895" s="519">
        <v>0</v>
      </c>
      <c r="FN895" s="519">
        <v>0</v>
      </c>
      <c r="FO895" s="519">
        <v>0</v>
      </c>
      <c r="FP895" s="519">
        <v>0</v>
      </c>
      <c r="FQ895" s="519">
        <v>0</v>
      </c>
      <c r="FR895" s="519">
        <v>0</v>
      </c>
      <c r="FS895" s="519">
        <v>0</v>
      </c>
      <c r="FT895" s="519">
        <v>0</v>
      </c>
      <c r="FU895" s="519">
        <v>0</v>
      </c>
      <c r="FV895" s="519">
        <v>0</v>
      </c>
      <c r="FW895" s="519">
        <v>0</v>
      </c>
      <c r="FX895" s="519">
        <v>0</v>
      </c>
      <c r="FY895" s="519">
        <v>0</v>
      </c>
      <c r="FZ895" s="519">
        <v>0</v>
      </c>
      <c r="GA895" s="519">
        <v>0</v>
      </c>
      <c r="GB895" s="519">
        <v>0</v>
      </c>
      <c r="GC895" s="519">
        <v>0</v>
      </c>
      <c r="GD895" s="519">
        <v>0</v>
      </c>
      <c r="GE895" s="519">
        <v>0</v>
      </c>
      <c r="GF895" s="519">
        <v>0</v>
      </c>
      <c r="GG895" s="519">
        <v>0</v>
      </c>
      <c r="GH895" s="519">
        <v>0</v>
      </c>
      <c r="GI895" s="519">
        <v>0</v>
      </c>
      <c r="GJ895" s="519">
        <v>0</v>
      </c>
      <c r="GK895" s="519">
        <v>0</v>
      </c>
      <c r="GL895" s="519">
        <v>0</v>
      </c>
      <c r="GM895" s="519">
        <v>0</v>
      </c>
      <c r="GN895" s="519">
        <v>0</v>
      </c>
      <c r="GO895" s="519">
        <v>0</v>
      </c>
      <c r="GP895" s="519">
        <v>0</v>
      </c>
      <c r="GQ895" s="519">
        <v>0</v>
      </c>
      <c r="GR895" s="519">
        <v>0</v>
      </c>
      <c r="GS895" s="519">
        <v>0</v>
      </c>
      <c r="GT895" s="519">
        <v>0</v>
      </c>
      <c r="GU895" s="519">
        <v>0</v>
      </c>
      <c r="GV895" s="519">
        <v>0</v>
      </c>
      <c r="GW895" s="519">
        <v>0</v>
      </c>
      <c r="GX895" s="519">
        <v>0</v>
      </c>
      <c r="GY895" s="519">
        <v>0</v>
      </c>
      <c r="GZ895" s="519">
        <v>0</v>
      </c>
      <c r="HA895" s="519">
        <v>0</v>
      </c>
      <c r="HB895" s="519">
        <v>0</v>
      </c>
      <c r="HC895" s="519">
        <v>0</v>
      </c>
      <c r="HD895" s="519">
        <v>0</v>
      </c>
      <c r="HE895" s="519">
        <v>0</v>
      </c>
      <c r="HF895" s="519">
        <v>0</v>
      </c>
      <c r="HG895" s="519">
        <v>0</v>
      </c>
      <c r="HH895" s="519">
        <v>0</v>
      </c>
      <c r="HI895" s="519">
        <v>0</v>
      </c>
      <c r="HJ895" s="519">
        <v>0</v>
      </c>
      <c r="HK895" s="519">
        <v>0</v>
      </c>
      <c r="HL895" s="519">
        <v>0</v>
      </c>
      <c r="HM895" s="519">
        <v>0</v>
      </c>
      <c r="HN895" s="519">
        <v>0</v>
      </c>
      <c r="HO895" s="519">
        <v>0</v>
      </c>
      <c r="HP895" s="519">
        <v>0</v>
      </c>
      <c r="HQ895" s="519">
        <v>0</v>
      </c>
      <c r="HR895" s="519">
        <v>0</v>
      </c>
      <c r="HS895" s="519">
        <v>0</v>
      </c>
      <c r="HT895" s="519">
        <v>0</v>
      </c>
      <c r="HU895" s="519">
        <v>0</v>
      </c>
      <c r="HV895" s="519">
        <v>0</v>
      </c>
      <c r="HW895" s="519">
        <v>0</v>
      </c>
      <c r="HX895" s="519">
        <v>0</v>
      </c>
      <c r="HY895" s="519">
        <v>0</v>
      </c>
      <c r="HZ895" s="519">
        <v>0</v>
      </c>
      <c r="IA895" s="519">
        <v>0</v>
      </c>
      <c r="IB895" s="519">
        <v>0</v>
      </c>
      <c r="IC895" s="519">
        <v>0</v>
      </c>
      <c r="ID895" s="519">
        <v>0</v>
      </c>
      <c r="IE895" s="519">
        <v>0</v>
      </c>
      <c r="IF895" s="519">
        <v>0</v>
      </c>
      <c r="IG895" s="519">
        <v>0</v>
      </c>
      <c r="IH895" s="519">
        <v>0</v>
      </c>
      <c r="II895" s="519">
        <v>0</v>
      </c>
      <c r="IJ895" s="519">
        <v>0</v>
      </c>
      <c r="IK895" s="519">
        <v>0</v>
      </c>
    </row>
    <row r="896" spans="2:245" hidden="1">
      <c r="B896" s="519" t="s">
        <v>1058</v>
      </c>
      <c r="C896" s="519"/>
      <c r="D896" s="519"/>
      <c r="E896" s="519"/>
      <c r="F896" s="519">
        <v>2</v>
      </c>
      <c r="G896" s="519"/>
      <c r="H896" s="519">
        <v>28</v>
      </c>
      <c r="I896" s="519">
        <v>4</v>
      </c>
      <c r="J896" s="519" t="str">
        <f t="shared" si="42"/>
        <v>SDN10022804</v>
      </c>
      <c r="K896" s="519">
        <v>975</v>
      </c>
      <c r="M896" s="337" t="s">
        <v>631</v>
      </c>
      <c r="N896" s="519" t="s">
        <v>1058</v>
      </c>
      <c r="O896" s="519" t="s">
        <v>1059</v>
      </c>
      <c r="P896" s="520">
        <v>46</v>
      </c>
      <c r="Q896" s="521" t="str">
        <f t="shared" si="43"/>
        <v>SDN100146</v>
      </c>
      <c r="R896" s="519">
        <v>1330.3</v>
      </c>
      <c r="S896" s="519">
        <v>2660.6</v>
      </c>
      <c r="T896" s="519">
        <v>3990.9</v>
      </c>
      <c r="U896" s="519">
        <v>5321.2</v>
      </c>
      <c r="V896" s="519">
        <v>6651.5</v>
      </c>
      <c r="W896" s="519">
        <v>7715.7</v>
      </c>
      <c r="X896" s="519">
        <v>8780</v>
      </c>
      <c r="Y896" s="519">
        <v>9844.2000000000007</v>
      </c>
      <c r="Z896" s="519">
        <v>10908.5</v>
      </c>
      <c r="AA896" s="519">
        <v>11972.7</v>
      </c>
      <c r="AB896" s="519">
        <v>11972.7</v>
      </c>
      <c r="AC896" s="519">
        <v>11972.7</v>
      </c>
      <c r="AD896" s="519">
        <v>11972.7</v>
      </c>
      <c r="AE896" s="519">
        <v>11972.7</v>
      </c>
      <c r="AF896" s="519">
        <v>11972.7</v>
      </c>
      <c r="AG896" s="519">
        <v>11972.7</v>
      </c>
      <c r="AH896" s="519">
        <v>11972.7</v>
      </c>
      <c r="AI896" s="519">
        <v>11972.7</v>
      </c>
      <c r="AJ896" s="519">
        <v>11972.7</v>
      </c>
      <c r="AK896" s="519">
        <v>11972.7</v>
      </c>
      <c r="AL896" s="519">
        <v>11972.7</v>
      </c>
      <c r="AM896" s="519">
        <v>11972.7</v>
      </c>
      <c r="AN896" s="519">
        <v>11972.7</v>
      </c>
      <c r="AO896" s="519">
        <v>11972.7</v>
      </c>
      <c r="AP896" s="519">
        <v>11972.7</v>
      </c>
      <c r="AQ896" s="519">
        <v>0</v>
      </c>
      <c r="AR896" s="519">
        <v>0</v>
      </c>
      <c r="AS896" s="519">
        <v>0</v>
      </c>
      <c r="AT896" s="519">
        <v>0</v>
      </c>
      <c r="AU896" s="519">
        <v>0</v>
      </c>
      <c r="AV896" s="519">
        <v>0</v>
      </c>
      <c r="AW896" s="519">
        <v>0</v>
      </c>
      <c r="AX896" s="519">
        <v>0</v>
      </c>
      <c r="AY896" s="519">
        <v>0</v>
      </c>
      <c r="AZ896" s="519">
        <v>0</v>
      </c>
      <c r="BA896" s="519">
        <v>0</v>
      </c>
      <c r="BB896" s="519">
        <v>0</v>
      </c>
      <c r="BC896" s="519">
        <v>0</v>
      </c>
      <c r="BD896" s="519">
        <v>0</v>
      </c>
      <c r="BE896" s="519">
        <v>0</v>
      </c>
      <c r="BF896" s="519">
        <v>0</v>
      </c>
      <c r="BG896" s="519">
        <v>0</v>
      </c>
      <c r="BH896" s="519">
        <v>0</v>
      </c>
      <c r="BI896" s="519">
        <v>0</v>
      </c>
      <c r="BJ896" s="519">
        <v>0</v>
      </c>
      <c r="BK896" s="519">
        <v>0</v>
      </c>
      <c r="BL896" s="519">
        <v>0</v>
      </c>
      <c r="BM896" s="519">
        <v>0</v>
      </c>
      <c r="BN896" s="519">
        <v>0</v>
      </c>
      <c r="BO896" s="519">
        <v>0</v>
      </c>
      <c r="BP896" s="519">
        <v>0</v>
      </c>
      <c r="BQ896" s="519">
        <v>0</v>
      </c>
      <c r="BR896" s="519">
        <v>0</v>
      </c>
      <c r="BS896" s="519">
        <v>0</v>
      </c>
      <c r="BT896" s="519">
        <v>0</v>
      </c>
      <c r="BU896" s="519">
        <v>0</v>
      </c>
      <c r="BV896" s="519">
        <v>0</v>
      </c>
      <c r="BW896" s="519">
        <v>0</v>
      </c>
      <c r="BX896" s="519">
        <v>0</v>
      </c>
      <c r="BY896" s="519">
        <v>0</v>
      </c>
      <c r="BZ896" s="519">
        <v>0</v>
      </c>
      <c r="CA896" s="519">
        <v>0</v>
      </c>
      <c r="CB896" s="519">
        <v>0</v>
      </c>
      <c r="CC896" s="519">
        <v>0</v>
      </c>
      <c r="CD896" s="519">
        <v>0</v>
      </c>
      <c r="CE896" s="519">
        <v>0</v>
      </c>
      <c r="CF896" s="519">
        <v>0</v>
      </c>
      <c r="CG896" s="519">
        <v>0</v>
      </c>
      <c r="CH896" s="519">
        <v>0</v>
      </c>
      <c r="CI896" s="519">
        <v>0</v>
      </c>
      <c r="CJ896" s="519">
        <v>0</v>
      </c>
      <c r="CK896" s="519">
        <v>0</v>
      </c>
      <c r="CL896" s="519">
        <v>0</v>
      </c>
      <c r="CM896" s="519">
        <v>0</v>
      </c>
      <c r="CN896" s="519">
        <v>0</v>
      </c>
      <c r="CO896" s="519">
        <v>0</v>
      </c>
      <c r="CP896" s="519">
        <v>0</v>
      </c>
      <c r="CQ896" s="519">
        <v>0</v>
      </c>
      <c r="CR896" s="519">
        <v>0</v>
      </c>
      <c r="CS896" s="519">
        <v>0</v>
      </c>
      <c r="CT896" s="519">
        <v>0</v>
      </c>
      <c r="CU896" s="519">
        <v>0</v>
      </c>
      <c r="CV896" s="519">
        <v>0</v>
      </c>
      <c r="CW896" s="519">
        <v>0</v>
      </c>
      <c r="CX896" s="519">
        <v>0</v>
      </c>
      <c r="CY896" s="519">
        <v>0</v>
      </c>
      <c r="CZ896" s="519">
        <v>0</v>
      </c>
      <c r="DA896" s="519">
        <v>0</v>
      </c>
      <c r="DB896" s="519">
        <v>0</v>
      </c>
      <c r="DC896" s="519">
        <v>0</v>
      </c>
      <c r="DD896" s="519">
        <v>0</v>
      </c>
      <c r="DE896" s="519">
        <v>0</v>
      </c>
      <c r="DF896" s="519">
        <v>0</v>
      </c>
      <c r="DG896" s="519">
        <v>0</v>
      </c>
      <c r="DH896" s="519">
        <v>0</v>
      </c>
      <c r="DI896" s="519">
        <v>0</v>
      </c>
      <c r="DJ896" s="519">
        <v>0</v>
      </c>
      <c r="DK896" s="519">
        <v>0</v>
      </c>
      <c r="DL896" s="519">
        <v>0</v>
      </c>
      <c r="DM896" s="519">
        <v>0</v>
      </c>
      <c r="DN896" s="519">
        <v>0</v>
      </c>
      <c r="DO896" s="519">
        <v>0</v>
      </c>
      <c r="DP896" s="519">
        <v>0</v>
      </c>
      <c r="DQ896" s="519">
        <v>0</v>
      </c>
      <c r="DR896" s="519">
        <v>0</v>
      </c>
      <c r="DS896" s="519">
        <v>0</v>
      </c>
      <c r="DT896" s="519">
        <v>0</v>
      </c>
      <c r="DU896" s="519">
        <v>0</v>
      </c>
      <c r="DV896" s="519">
        <v>0</v>
      </c>
      <c r="DW896" s="519">
        <v>0</v>
      </c>
      <c r="DX896" s="519">
        <v>0</v>
      </c>
      <c r="DZ896" s="337" t="s">
        <v>631</v>
      </c>
      <c r="EA896" s="519" t="s">
        <v>1058</v>
      </c>
      <c r="EB896" s="519" t="s">
        <v>1059</v>
      </c>
      <c r="EC896" s="519">
        <v>46</v>
      </c>
      <c r="ED896" s="183" t="str">
        <f t="shared" si="44"/>
        <v>SDN100146</v>
      </c>
      <c r="EE896" s="519">
        <v>1330.3</v>
      </c>
      <c r="EF896" s="519">
        <v>10000</v>
      </c>
      <c r="EG896" s="519">
        <v>10000</v>
      </c>
      <c r="EH896" s="519">
        <v>10000</v>
      </c>
      <c r="EI896" s="519">
        <v>10000</v>
      </c>
      <c r="EJ896" s="519">
        <v>10000</v>
      </c>
      <c r="EK896" s="519">
        <v>10000</v>
      </c>
      <c r="EL896" s="519">
        <v>10000</v>
      </c>
      <c r="EM896" s="519">
        <v>10908.5</v>
      </c>
      <c r="EN896" s="519">
        <v>11972.7</v>
      </c>
      <c r="EO896" s="519">
        <v>11972.7</v>
      </c>
      <c r="EP896" s="519">
        <v>11972.7</v>
      </c>
      <c r="EQ896" s="519">
        <v>11972.7</v>
      </c>
      <c r="ER896" s="519">
        <v>11972.7</v>
      </c>
      <c r="ES896" s="519">
        <v>11972.7</v>
      </c>
      <c r="ET896" s="519">
        <v>11972.7</v>
      </c>
      <c r="EU896" s="519">
        <v>11972.7</v>
      </c>
      <c r="EV896" s="519">
        <v>11972.7</v>
      </c>
      <c r="EW896" s="519">
        <v>11972.7</v>
      </c>
      <c r="EX896" s="519">
        <v>11972.7</v>
      </c>
      <c r="EY896" s="519">
        <v>11972.7</v>
      </c>
      <c r="EZ896" s="519">
        <v>11972.7</v>
      </c>
      <c r="FA896" s="519">
        <v>11972.7</v>
      </c>
      <c r="FB896" s="519">
        <v>11972.7</v>
      </c>
      <c r="FC896" s="519">
        <v>11972.7</v>
      </c>
      <c r="FD896" s="519">
        <v>0</v>
      </c>
      <c r="FE896" s="519">
        <v>0</v>
      </c>
      <c r="FF896" s="519">
        <v>0</v>
      </c>
      <c r="FG896" s="519">
        <v>0</v>
      </c>
      <c r="FH896" s="519">
        <v>0</v>
      </c>
      <c r="FI896" s="519">
        <v>0</v>
      </c>
      <c r="FJ896" s="519">
        <v>0</v>
      </c>
      <c r="FK896" s="519">
        <v>0</v>
      </c>
      <c r="FL896" s="519">
        <v>0</v>
      </c>
      <c r="FM896" s="519">
        <v>0</v>
      </c>
      <c r="FN896" s="519">
        <v>0</v>
      </c>
      <c r="FO896" s="519">
        <v>0</v>
      </c>
      <c r="FP896" s="519">
        <v>0</v>
      </c>
      <c r="FQ896" s="519">
        <v>0</v>
      </c>
      <c r="FR896" s="519">
        <v>0</v>
      </c>
      <c r="FS896" s="519">
        <v>0</v>
      </c>
      <c r="FT896" s="519">
        <v>0</v>
      </c>
      <c r="FU896" s="519">
        <v>0</v>
      </c>
      <c r="FV896" s="519">
        <v>0</v>
      </c>
      <c r="FW896" s="519">
        <v>0</v>
      </c>
      <c r="FX896" s="519">
        <v>0</v>
      </c>
      <c r="FY896" s="519">
        <v>0</v>
      </c>
      <c r="FZ896" s="519">
        <v>0</v>
      </c>
      <c r="GA896" s="519">
        <v>0</v>
      </c>
      <c r="GB896" s="519">
        <v>0</v>
      </c>
      <c r="GC896" s="519">
        <v>0</v>
      </c>
      <c r="GD896" s="519">
        <v>0</v>
      </c>
      <c r="GE896" s="519">
        <v>0</v>
      </c>
      <c r="GF896" s="519">
        <v>0</v>
      </c>
      <c r="GG896" s="519">
        <v>0</v>
      </c>
      <c r="GH896" s="519">
        <v>0</v>
      </c>
      <c r="GI896" s="519">
        <v>0</v>
      </c>
      <c r="GJ896" s="519">
        <v>0</v>
      </c>
      <c r="GK896" s="519">
        <v>0</v>
      </c>
      <c r="GL896" s="519">
        <v>0</v>
      </c>
      <c r="GM896" s="519">
        <v>0</v>
      </c>
      <c r="GN896" s="519">
        <v>0</v>
      </c>
      <c r="GO896" s="519">
        <v>0</v>
      </c>
      <c r="GP896" s="519">
        <v>0</v>
      </c>
      <c r="GQ896" s="519">
        <v>0</v>
      </c>
      <c r="GR896" s="519">
        <v>0</v>
      </c>
      <c r="GS896" s="519">
        <v>0</v>
      </c>
      <c r="GT896" s="519">
        <v>0</v>
      </c>
      <c r="GU896" s="519">
        <v>0</v>
      </c>
      <c r="GV896" s="519">
        <v>0</v>
      </c>
      <c r="GW896" s="519">
        <v>0</v>
      </c>
      <c r="GX896" s="519">
        <v>0</v>
      </c>
      <c r="GY896" s="519">
        <v>0</v>
      </c>
      <c r="GZ896" s="519">
        <v>0</v>
      </c>
      <c r="HA896" s="519">
        <v>0</v>
      </c>
      <c r="HB896" s="519">
        <v>0</v>
      </c>
      <c r="HC896" s="519">
        <v>0</v>
      </c>
      <c r="HD896" s="519">
        <v>0</v>
      </c>
      <c r="HE896" s="519">
        <v>0</v>
      </c>
      <c r="HF896" s="519">
        <v>0</v>
      </c>
      <c r="HG896" s="519">
        <v>0</v>
      </c>
      <c r="HH896" s="519">
        <v>0</v>
      </c>
      <c r="HI896" s="519">
        <v>0</v>
      </c>
      <c r="HJ896" s="519">
        <v>0</v>
      </c>
      <c r="HK896" s="519">
        <v>0</v>
      </c>
      <c r="HL896" s="519">
        <v>0</v>
      </c>
      <c r="HM896" s="519">
        <v>0</v>
      </c>
      <c r="HN896" s="519">
        <v>0</v>
      </c>
      <c r="HO896" s="519">
        <v>0</v>
      </c>
      <c r="HP896" s="519">
        <v>0</v>
      </c>
      <c r="HQ896" s="519">
        <v>0</v>
      </c>
      <c r="HR896" s="519">
        <v>0</v>
      </c>
      <c r="HS896" s="519">
        <v>0</v>
      </c>
      <c r="HT896" s="519">
        <v>0</v>
      </c>
      <c r="HU896" s="519">
        <v>0</v>
      </c>
      <c r="HV896" s="519">
        <v>0</v>
      </c>
      <c r="HW896" s="519">
        <v>0</v>
      </c>
      <c r="HX896" s="519">
        <v>0</v>
      </c>
      <c r="HY896" s="519">
        <v>0</v>
      </c>
      <c r="HZ896" s="519">
        <v>0</v>
      </c>
      <c r="IA896" s="519">
        <v>0</v>
      </c>
      <c r="IB896" s="519">
        <v>0</v>
      </c>
      <c r="IC896" s="519">
        <v>0</v>
      </c>
      <c r="ID896" s="519">
        <v>0</v>
      </c>
      <c r="IE896" s="519">
        <v>0</v>
      </c>
      <c r="IF896" s="519">
        <v>0</v>
      </c>
      <c r="IG896" s="519">
        <v>0</v>
      </c>
      <c r="IH896" s="519">
        <v>0</v>
      </c>
      <c r="II896" s="519">
        <v>0</v>
      </c>
      <c r="IJ896" s="519">
        <v>0</v>
      </c>
      <c r="IK896" s="519">
        <v>0</v>
      </c>
    </row>
    <row r="897" spans="2:245" hidden="1">
      <c r="B897" s="519" t="s">
        <v>1058</v>
      </c>
      <c r="C897" s="519"/>
      <c r="D897" s="519"/>
      <c r="E897" s="519"/>
      <c r="F897" s="519">
        <v>2</v>
      </c>
      <c r="G897" s="519"/>
      <c r="H897" s="519">
        <v>28</v>
      </c>
      <c r="I897" s="519">
        <v>5</v>
      </c>
      <c r="J897" s="519" t="str">
        <f t="shared" si="42"/>
        <v>SDN10022805</v>
      </c>
      <c r="K897" s="519">
        <v>975</v>
      </c>
      <c r="M897" s="337" t="s">
        <v>631</v>
      </c>
      <c r="N897" s="519" t="s">
        <v>1058</v>
      </c>
      <c r="O897" s="519" t="s">
        <v>1059</v>
      </c>
      <c r="P897" s="519">
        <v>47</v>
      </c>
      <c r="Q897" s="521" t="str">
        <f t="shared" si="43"/>
        <v>SDN100147</v>
      </c>
      <c r="R897" s="519">
        <v>1393.9</v>
      </c>
      <c r="S897" s="519">
        <v>2787.8</v>
      </c>
      <c r="T897" s="519">
        <v>4181.7</v>
      </c>
      <c r="U897" s="519">
        <v>5575.6</v>
      </c>
      <c r="V897" s="519">
        <v>6969.5</v>
      </c>
      <c r="W897" s="519">
        <v>8084.6</v>
      </c>
      <c r="X897" s="519">
        <v>9199.7000000000007</v>
      </c>
      <c r="Y897" s="519">
        <v>10314.9</v>
      </c>
      <c r="Z897" s="519">
        <v>11430</v>
      </c>
      <c r="AA897" s="519">
        <v>12545.1</v>
      </c>
      <c r="AB897" s="519">
        <v>12545.1</v>
      </c>
      <c r="AC897" s="519">
        <v>12545.1</v>
      </c>
      <c r="AD897" s="519">
        <v>12545.1</v>
      </c>
      <c r="AE897" s="519">
        <v>12545.1</v>
      </c>
      <c r="AF897" s="519">
        <v>12545.1</v>
      </c>
      <c r="AG897" s="519">
        <v>12545.1</v>
      </c>
      <c r="AH897" s="519">
        <v>12545.1</v>
      </c>
      <c r="AI897" s="519">
        <v>12545.1</v>
      </c>
      <c r="AJ897" s="519">
        <v>12545.1</v>
      </c>
      <c r="AK897" s="519">
        <v>12545.1</v>
      </c>
      <c r="AL897" s="519">
        <v>12545.1</v>
      </c>
      <c r="AM897" s="519">
        <v>12545.1</v>
      </c>
      <c r="AN897" s="519">
        <v>12545.1</v>
      </c>
      <c r="AO897" s="519">
        <v>12545.1</v>
      </c>
      <c r="AP897" s="519">
        <v>12545.1</v>
      </c>
      <c r="AQ897" s="519">
        <v>0</v>
      </c>
      <c r="AR897" s="519">
        <v>0</v>
      </c>
      <c r="AS897" s="519">
        <v>0</v>
      </c>
      <c r="AT897" s="519">
        <v>0</v>
      </c>
      <c r="AU897" s="519">
        <v>0</v>
      </c>
      <c r="AV897" s="519">
        <v>0</v>
      </c>
      <c r="AW897" s="519">
        <v>0</v>
      </c>
      <c r="AX897" s="519">
        <v>0</v>
      </c>
      <c r="AY897" s="519">
        <v>0</v>
      </c>
      <c r="AZ897" s="519">
        <v>0</v>
      </c>
      <c r="BA897" s="519">
        <v>0</v>
      </c>
      <c r="BB897" s="519">
        <v>0</v>
      </c>
      <c r="BC897" s="519">
        <v>0</v>
      </c>
      <c r="BD897" s="519">
        <v>0</v>
      </c>
      <c r="BE897" s="519">
        <v>0</v>
      </c>
      <c r="BF897" s="519">
        <v>0</v>
      </c>
      <c r="BG897" s="519">
        <v>0</v>
      </c>
      <c r="BH897" s="519">
        <v>0</v>
      </c>
      <c r="BI897" s="519">
        <v>0</v>
      </c>
      <c r="BJ897" s="519">
        <v>0</v>
      </c>
      <c r="BK897" s="519">
        <v>0</v>
      </c>
      <c r="BL897" s="519">
        <v>0</v>
      </c>
      <c r="BM897" s="519">
        <v>0</v>
      </c>
      <c r="BN897" s="519">
        <v>0</v>
      </c>
      <c r="BO897" s="519">
        <v>0</v>
      </c>
      <c r="BP897" s="519">
        <v>0</v>
      </c>
      <c r="BQ897" s="519">
        <v>0</v>
      </c>
      <c r="BR897" s="519">
        <v>0</v>
      </c>
      <c r="BS897" s="519">
        <v>0</v>
      </c>
      <c r="BT897" s="519">
        <v>0</v>
      </c>
      <c r="BU897" s="519">
        <v>0</v>
      </c>
      <c r="BV897" s="519">
        <v>0</v>
      </c>
      <c r="BW897" s="519">
        <v>0</v>
      </c>
      <c r="BX897" s="519">
        <v>0</v>
      </c>
      <c r="BY897" s="519">
        <v>0</v>
      </c>
      <c r="BZ897" s="519">
        <v>0</v>
      </c>
      <c r="CA897" s="519">
        <v>0</v>
      </c>
      <c r="CB897" s="519">
        <v>0</v>
      </c>
      <c r="CC897" s="519">
        <v>0</v>
      </c>
      <c r="CD897" s="519">
        <v>0</v>
      </c>
      <c r="CE897" s="519">
        <v>0</v>
      </c>
      <c r="CF897" s="519">
        <v>0</v>
      </c>
      <c r="CG897" s="519">
        <v>0</v>
      </c>
      <c r="CH897" s="519">
        <v>0</v>
      </c>
      <c r="CI897" s="519">
        <v>0</v>
      </c>
      <c r="CJ897" s="519">
        <v>0</v>
      </c>
      <c r="CK897" s="519">
        <v>0</v>
      </c>
      <c r="CL897" s="519">
        <v>0</v>
      </c>
      <c r="CM897" s="519">
        <v>0</v>
      </c>
      <c r="CN897" s="519">
        <v>0</v>
      </c>
      <c r="CO897" s="519">
        <v>0</v>
      </c>
      <c r="CP897" s="519">
        <v>0</v>
      </c>
      <c r="CQ897" s="519">
        <v>0</v>
      </c>
      <c r="CR897" s="519">
        <v>0</v>
      </c>
      <c r="CS897" s="519">
        <v>0</v>
      </c>
      <c r="CT897" s="519">
        <v>0</v>
      </c>
      <c r="CU897" s="519">
        <v>0</v>
      </c>
      <c r="CV897" s="519">
        <v>0</v>
      </c>
      <c r="CW897" s="519">
        <v>0</v>
      </c>
      <c r="CX897" s="519">
        <v>0</v>
      </c>
      <c r="CY897" s="519">
        <v>0</v>
      </c>
      <c r="CZ897" s="519">
        <v>0</v>
      </c>
      <c r="DA897" s="519">
        <v>0</v>
      </c>
      <c r="DB897" s="519">
        <v>0</v>
      </c>
      <c r="DC897" s="519">
        <v>0</v>
      </c>
      <c r="DD897" s="519">
        <v>0</v>
      </c>
      <c r="DE897" s="519">
        <v>0</v>
      </c>
      <c r="DF897" s="519">
        <v>0</v>
      </c>
      <c r="DG897" s="519">
        <v>0</v>
      </c>
      <c r="DH897" s="519">
        <v>0</v>
      </c>
      <c r="DI897" s="519">
        <v>0</v>
      </c>
      <c r="DJ897" s="519">
        <v>0</v>
      </c>
      <c r="DK897" s="519">
        <v>0</v>
      </c>
      <c r="DL897" s="519">
        <v>0</v>
      </c>
      <c r="DM897" s="519">
        <v>0</v>
      </c>
      <c r="DN897" s="519">
        <v>0</v>
      </c>
      <c r="DO897" s="519">
        <v>0</v>
      </c>
      <c r="DP897" s="519">
        <v>0</v>
      </c>
      <c r="DQ897" s="519">
        <v>0</v>
      </c>
      <c r="DR897" s="519">
        <v>0</v>
      </c>
      <c r="DS897" s="519">
        <v>0</v>
      </c>
      <c r="DT897" s="519">
        <v>0</v>
      </c>
      <c r="DU897" s="519">
        <v>0</v>
      </c>
      <c r="DV897" s="519">
        <v>0</v>
      </c>
      <c r="DW897" s="519">
        <v>0</v>
      </c>
      <c r="DX897" s="519">
        <v>0</v>
      </c>
      <c r="DZ897" s="337" t="s">
        <v>631</v>
      </c>
      <c r="EA897" s="519" t="s">
        <v>1058</v>
      </c>
      <c r="EB897" s="519" t="s">
        <v>1059</v>
      </c>
      <c r="EC897" s="519">
        <v>47</v>
      </c>
      <c r="ED897" s="183" t="str">
        <f t="shared" si="44"/>
        <v>SDN100147</v>
      </c>
      <c r="EE897" s="519">
        <v>1393.9</v>
      </c>
      <c r="EF897" s="519">
        <v>10000</v>
      </c>
      <c r="EG897" s="519">
        <v>10000</v>
      </c>
      <c r="EH897" s="519">
        <v>10000</v>
      </c>
      <c r="EI897" s="519">
        <v>10000</v>
      </c>
      <c r="EJ897" s="519">
        <v>10000</v>
      </c>
      <c r="EK897" s="519">
        <v>10000</v>
      </c>
      <c r="EL897" s="519">
        <v>10314.9</v>
      </c>
      <c r="EM897" s="519">
        <v>11430</v>
      </c>
      <c r="EN897" s="519">
        <v>12545.1</v>
      </c>
      <c r="EO897" s="519">
        <v>12545.1</v>
      </c>
      <c r="EP897" s="519">
        <v>12545.1</v>
      </c>
      <c r="EQ897" s="519">
        <v>12545.1</v>
      </c>
      <c r="ER897" s="519">
        <v>12545.1</v>
      </c>
      <c r="ES897" s="519">
        <v>12545.1</v>
      </c>
      <c r="ET897" s="519">
        <v>12545.1</v>
      </c>
      <c r="EU897" s="519">
        <v>12545.1</v>
      </c>
      <c r="EV897" s="519">
        <v>12545.1</v>
      </c>
      <c r="EW897" s="519">
        <v>12545.1</v>
      </c>
      <c r="EX897" s="519">
        <v>12545.1</v>
      </c>
      <c r="EY897" s="519">
        <v>12545.1</v>
      </c>
      <c r="EZ897" s="519">
        <v>12545.1</v>
      </c>
      <c r="FA897" s="519">
        <v>12545.1</v>
      </c>
      <c r="FB897" s="519">
        <v>12545.1</v>
      </c>
      <c r="FC897" s="519">
        <v>12545.1</v>
      </c>
      <c r="FD897" s="519">
        <v>0</v>
      </c>
      <c r="FE897" s="519">
        <v>0</v>
      </c>
      <c r="FF897" s="519">
        <v>0</v>
      </c>
      <c r="FG897" s="519">
        <v>0</v>
      </c>
      <c r="FH897" s="519">
        <v>0</v>
      </c>
      <c r="FI897" s="519">
        <v>0</v>
      </c>
      <c r="FJ897" s="519">
        <v>0</v>
      </c>
      <c r="FK897" s="519">
        <v>0</v>
      </c>
      <c r="FL897" s="519">
        <v>0</v>
      </c>
      <c r="FM897" s="519">
        <v>0</v>
      </c>
      <c r="FN897" s="519">
        <v>0</v>
      </c>
      <c r="FO897" s="519">
        <v>0</v>
      </c>
      <c r="FP897" s="519">
        <v>0</v>
      </c>
      <c r="FQ897" s="519">
        <v>0</v>
      </c>
      <c r="FR897" s="519">
        <v>0</v>
      </c>
      <c r="FS897" s="519">
        <v>0</v>
      </c>
      <c r="FT897" s="519">
        <v>0</v>
      </c>
      <c r="FU897" s="519">
        <v>0</v>
      </c>
      <c r="FV897" s="519">
        <v>0</v>
      </c>
      <c r="FW897" s="519">
        <v>0</v>
      </c>
      <c r="FX897" s="519">
        <v>0</v>
      </c>
      <c r="FY897" s="519">
        <v>0</v>
      </c>
      <c r="FZ897" s="519">
        <v>0</v>
      </c>
      <c r="GA897" s="519">
        <v>0</v>
      </c>
      <c r="GB897" s="519">
        <v>0</v>
      </c>
      <c r="GC897" s="519">
        <v>0</v>
      </c>
      <c r="GD897" s="519">
        <v>0</v>
      </c>
      <c r="GE897" s="519">
        <v>0</v>
      </c>
      <c r="GF897" s="519">
        <v>0</v>
      </c>
      <c r="GG897" s="519">
        <v>0</v>
      </c>
      <c r="GH897" s="519">
        <v>0</v>
      </c>
      <c r="GI897" s="519">
        <v>0</v>
      </c>
      <c r="GJ897" s="519">
        <v>0</v>
      </c>
      <c r="GK897" s="519">
        <v>0</v>
      </c>
      <c r="GL897" s="519">
        <v>0</v>
      </c>
      <c r="GM897" s="519">
        <v>0</v>
      </c>
      <c r="GN897" s="519">
        <v>0</v>
      </c>
      <c r="GO897" s="519">
        <v>0</v>
      </c>
      <c r="GP897" s="519">
        <v>0</v>
      </c>
      <c r="GQ897" s="519">
        <v>0</v>
      </c>
      <c r="GR897" s="519">
        <v>0</v>
      </c>
      <c r="GS897" s="519">
        <v>0</v>
      </c>
      <c r="GT897" s="519">
        <v>0</v>
      </c>
      <c r="GU897" s="519">
        <v>0</v>
      </c>
      <c r="GV897" s="519">
        <v>0</v>
      </c>
      <c r="GW897" s="519">
        <v>0</v>
      </c>
      <c r="GX897" s="519">
        <v>0</v>
      </c>
      <c r="GY897" s="519">
        <v>0</v>
      </c>
      <c r="GZ897" s="519">
        <v>0</v>
      </c>
      <c r="HA897" s="519">
        <v>0</v>
      </c>
      <c r="HB897" s="519">
        <v>0</v>
      </c>
      <c r="HC897" s="519">
        <v>0</v>
      </c>
      <c r="HD897" s="519">
        <v>0</v>
      </c>
      <c r="HE897" s="519">
        <v>0</v>
      </c>
      <c r="HF897" s="519">
        <v>0</v>
      </c>
      <c r="HG897" s="519">
        <v>0</v>
      </c>
      <c r="HH897" s="519">
        <v>0</v>
      </c>
      <c r="HI897" s="519">
        <v>0</v>
      </c>
      <c r="HJ897" s="519">
        <v>0</v>
      </c>
      <c r="HK897" s="519">
        <v>0</v>
      </c>
      <c r="HL897" s="519">
        <v>0</v>
      </c>
      <c r="HM897" s="519">
        <v>0</v>
      </c>
      <c r="HN897" s="519">
        <v>0</v>
      </c>
      <c r="HO897" s="519">
        <v>0</v>
      </c>
      <c r="HP897" s="519">
        <v>0</v>
      </c>
      <c r="HQ897" s="519">
        <v>0</v>
      </c>
      <c r="HR897" s="519">
        <v>0</v>
      </c>
      <c r="HS897" s="519">
        <v>0</v>
      </c>
      <c r="HT897" s="519">
        <v>0</v>
      </c>
      <c r="HU897" s="519">
        <v>0</v>
      </c>
      <c r="HV897" s="519">
        <v>0</v>
      </c>
      <c r="HW897" s="519">
        <v>0</v>
      </c>
      <c r="HX897" s="519">
        <v>0</v>
      </c>
      <c r="HY897" s="519">
        <v>0</v>
      </c>
      <c r="HZ897" s="519">
        <v>0</v>
      </c>
      <c r="IA897" s="519">
        <v>0</v>
      </c>
      <c r="IB897" s="519">
        <v>0</v>
      </c>
      <c r="IC897" s="519">
        <v>0</v>
      </c>
      <c r="ID897" s="519">
        <v>0</v>
      </c>
      <c r="IE897" s="519">
        <v>0</v>
      </c>
      <c r="IF897" s="519">
        <v>0</v>
      </c>
      <c r="IG897" s="519">
        <v>0</v>
      </c>
      <c r="IH897" s="519">
        <v>0</v>
      </c>
      <c r="II897" s="519">
        <v>0</v>
      </c>
      <c r="IJ897" s="519">
        <v>0</v>
      </c>
      <c r="IK897" s="519">
        <v>0</v>
      </c>
    </row>
    <row r="898" spans="2:245" hidden="1">
      <c r="B898" s="519" t="s">
        <v>1058</v>
      </c>
      <c r="C898" s="519"/>
      <c r="D898" s="519"/>
      <c r="E898" s="519"/>
      <c r="F898" s="519">
        <v>2</v>
      </c>
      <c r="G898" s="519"/>
      <c r="H898" s="519">
        <v>28</v>
      </c>
      <c r="I898" s="519">
        <v>6</v>
      </c>
      <c r="J898" s="519" t="str">
        <f t="shared" si="42"/>
        <v>SDN10022806</v>
      </c>
      <c r="K898" s="519">
        <v>780</v>
      </c>
      <c r="M898" s="337" t="s">
        <v>631</v>
      </c>
      <c r="N898" s="519" t="s">
        <v>1058</v>
      </c>
      <c r="O898" s="519" t="s">
        <v>1059</v>
      </c>
      <c r="P898" s="519">
        <v>48</v>
      </c>
      <c r="Q898" s="521" t="str">
        <f t="shared" si="43"/>
        <v>SDN100148</v>
      </c>
      <c r="R898" s="519">
        <v>1452.2</v>
      </c>
      <c r="S898" s="519">
        <v>2904.4</v>
      </c>
      <c r="T898" s="519">
        <v>4356.6000000000004</v>
      </c>
      <c r="U898" s="519">
        <v>5808.8</v>
      </c>
      <c r="V898" s="519">
        <v>7261</v>
      </c>
      <c r="W898" s="519">
        <v>8422.7999999999993</v>
      </c>
      <c r="X898" s="519">
        <v>9584.5</v>
      </c>
      <c r="Y898" s="519">
        <v>10746.3</v>
      </c>
      <c r="Z898" s="519">
        <v>11908</v>
      </c>
      <c r="AA898" s="519">
        <v>13069.8</v>
      </c>
      <c r="AB898" s="519">
        <v>13069.8</v>
      </c>
      <c r="AC898" s="519">
        <v>13069.8</v>
      </c>
      <c r="AD898" s="519">
        <v>13069.8</v>
      </c>
      <c r="AE898" s="519">
        <v>13069.8</v>
      </c>
      <c r="AF898" s="519">
        <v>13069.8</v>
      </c>
      <c r="AG898" s="519">
        <v>13069.8</v>
      </c>
      <c r="AH898" s="519">
        <v>13069.8</v>
      </c>
      <c r="AI898" s="519">
        <v>13069.8</v>
      </c>
      <c r="AJ898" s="519">
        <v>13069.8</v>
      </c>
      <c r="AK898" s="519">
        <v>13069.8</v>
      </c>
      <c r="AL898" s="519">
        <v>13069.8</v>
      </c>
      <c r="AM898" s="519">
        <v>13069.8</v>
      </c>
      <c r="AN898" s="519">
        <v>13069.8</v>
      </c>
      <c r="AO898" s="519">
        <v>13069.8</v>
      </c>
      <c r="AP898" s="519">
        <v>13069.8</v>
      </c>
      <c r="AQ898" s="519">
        <v>0</v>
      </c>
      <c r="AR898" s="519">
        <v>0</v>
      </c>
      <c r="AS898" s="519">
        <v>0</v>
      </c>
      <c r="AT898" s="519">
        <v>0</v>
      </c>
      <c r="AU898" s="519">
        <v>0</v>
      </c>
      <c r="AV898" s="519">
        <v>0</v>
      </c>
      <c r="AW898" s="519">
        <v>0</v>
      </c>
      <c r="AX898" s="519">
        <v>0</v>
      </c>
      <c r="AY898" s="519">
        <v>0</v>
      </c>
      <c r="AZ898" s="519">
        <v>0</v>
      </c>
      <c r="BA898" s="519">
        <v>0</v>
      </c>
      <c r="BB898" s="519">
        <v>0</v>
      </c>
      <c r="BC898" s="519">
        <v>0</v>
      </c>
      <c r="BD898" s="519">
        <v>0</v>
      </c>
      <c r="BE898" s="519">
        <v>0</v>
      </c>
      <c r="BF898" s="519">
        <v>0</v>
      </c>
      <c r="BG898" s="519">
        <v>0</v>
      </c>
      <c r="BH898" s="519">
        <v>0</v>
      </c>
      <c r="BI898" s="519">
        <v>0</v>
      </c>
      <c r="BJ898" s="519">
        <v>0</v>
      </c>
      <c r="BK898" s="519">
        <v>0</v>
      </c>
      <c r="BL898" s="519">
        <v>0</v>
      </c>
      <c r="BM898" s="519">
        <v>0</v>
      </c>
      <c r="BN898" s="519">
        <v>0</v>
      </c>
      <c r="BO898" s="519">
        <v>0</v>
      </c>
      <c r="BP898" s="519">
        <v>0</v>
      </c>
      <c r="BQ898" s="519">
        <v>0</v>
      </c>
      <c r="BR898" s="519">
        <v>0</v>
      </c>
      <c r="BS898" s="519">
        <v>0</v>
      </c>
      <c r="BT898" s="519">
        <v>0</v>
      </c>
      <c r="BU898" s="519">
        <v>0</v>
      </c>
      <c r="BV898" s="519">
        <v>0</v>
      </c>
      <c r="BW898" s="519">
        <v>0</v>
      </c>
      <c r="BX898" s="519">
        <v>0</v>
      </c>
      <c r="BY898" s="519">
        <v>0</v>
      </c>
      <c r="BZ898" s="519">
        <v>0</v>
      </c>
      <c r="CA898" s="519">
        <v>0</v>
      </c>
      <c r="CB898" s="519">
        <v>0</v>
      </c>
      <c r="CC898" s="519">
        <v>0</v>
      </c>
      <c r="CD898" s="519">
        <v>0</v>
      </c>
      <c r="CE898" s="519">
        <v>0</v>
      </c>
      <c r="CF898" s="519">
        <v>0</v>
      </c>
      <c r="CG898" s="519">
        <v>0</v>
      </c>
      <c r="CH898" s="519">
        <v>0</v>
      </c>
      <c r="CI898" s="519">
        <v>0</v>
      </c>
      <c r="CJ898" s="519">
        <v>0</v>
      </c>
      <c r="CK898" s="519">
        <v>0</v>
      </c>
      <c r="CL898" s="519">
        <v>0</v>
      </c>
      <c r="CM898" s="519">
        <v>0</v>
      </c>
      <c r="CN898" s="519">
        <v>0</v>
      </c>
      <c r="CO898" s="519">
        <v>0</v>
      </c>
      <c r="CP898" s="519">
        <v>0</v>
      </c>
      <c r="CQ898" s="519">
        <v>0</v>
      </c>
      <c r="CR898" s="519">
        <v>0</v>
      </c>
      <c r="CS898" s="519">
        <v>0</v>
      </c>
      <c r="CT898" s="519">
        <v>0</v>
      </c>
      <c r="CU898" s="519">
        <v>0</v>
      </c>
      <c r="CV898" s="519">
        <v>0</v>
      </c>
      <c r="CW898" s="519">
        <v>0</v>
      </c>
      <c r="CX898" s="519">
        <v>0</v>
      </c>
      <c r="CY898" s="519">
        <v>0</v>
      </c>
      <c r="CZ898" s="519">
        <v>0</v>
      </c>
      <c r="DA898" s="519">
        <v>0</v>
      </c>
      <c r="DB898" s="519">
        <v>0</v>
      </c>
      <c r="DC898" s="519">
        <v>0</v>
      </c>
      <c r="DD898" s="519">
        <v>0</v>
      </c>
      <c r="DE898" s="519">
        <v>0</v>
      </c>
      <c r="DF898" s="519">
        <v>0</v>
      </c>
      <c r="DG898" s="519">
        <v>0</v>
      </c>
      <c r="DH898" s="519">
        <v>0</v>
      </c>
      <c r="DI898" s="519">
        <v>0</v>
      </c>
      <c r="DJ898" s="519">
        <v>0</v>
      </c>
      <c r="DK898" s="519">
        <v>0</v>
      </c>
      <c r="DL898" s="519">
        <v>0</v>
      </c>
      <c r="DM898" s="519">
        <v>0</v>
      </c>
      <c r="DN898" s="519">
        <v>0</v>
      </c>
      <c r="DO898" s="519">
        <v>0</v>
      </c>
      <c r="DP898" s="519">
        <v>0</v>
      </c>
      <c r="DQ898" s="519">
        <v>0</v>
      </c>
      <c r="DR898" s="519">
        <v>0</v>
      </c>
      <c r="DS898" s="519">
        <v>0</v>
      </c>
      <c r="DT898" s="519">
        <v>0</v>
      </c>
      <c r="DU898" s="519">
        <v>0</v>
      </c>
      <c r="DV898" s="519">
        <v>0</v>
      </c>
      <c r="DW898" s="519">
        <v>0</v>
      </c>
      <c r="DX898" s="519">
        <v>0</v>
      </c>
      <c r="DZ898" s="337" t="s">
        <v>631</v>
      </c>
      <c r="EA898" s="519" t="s">
        <v>1058</v>
      </c>
      <c r="EB898" s="519" t="s">
        <v>1059</v>
      </c>
      <c r="EC898" s="519">
        <v>48</v>
      </c>
      <c r="ED898" s="183" t="str">
        <f t="shared" si="44"/>
        <v>SDN100148</v>
      </c>
      <c r="EE898" s="519">
        <v>1452.2</v>
      </c>
      <c r="EF898" s="519">
        <v>10000</v>
      </c>
      <c r="EG898" s="519">
        <v>10000</v>
      </c>
      <c r="EH898" s="519">
        <v>10000</v>
      </c>
      <c r="EI898" s="519">
        <v>10000</v>
      </c>
      <c r="EJ898" s="519">
        <v>10000</v>
      </c>
      <c r="EK898" s="519">
        <v>10000</v>
      </c>
      <c r="EL898" s="519">
        <v>10746.3</v>
      </c>
      <c r="EM898" s="519">
        <v>11908</v>
      </c>
      <c r="EN898" s="519">
        <v>13069.8</v>
      </c>
      <c r="EO898" s="519">
        <v>13069.8</v>
      </c>
      <c r="EP898" s="519">
        <v>13069.8</v>
      </c>
      <c r="EQ898" s="519">
        <v>13069.8</v>
      </c>
      <c r="ER898" s="519">
        <v>13069.8</v>
      </c>
      <c r="ES898" s="519">
        <v>13069.8</v>
      </c>
      <c r="ET898" s="519">
        <v>13069.8</v>
      </c>
      <c r="EU898" s="519">
        <v>13069.8</v>
      </c>
      <c r="EV898" s="519">
        <v>13069.8</v>
      </c>
      <c r="EW898" s="519">
        <v>13069.8</v>
      </c>
      <c r="EX898" s="519">
        <v>13069.8</v>
      </c>
      <c r="EY898" s="519">
        <v>13069.8</v>
      </c>
      <c r="EZ898" s="519">
        <v>13069.8</v>
      </c>
      <c r="FA898" s="519">
        <v>13069.8</v>
      </c>
      <c r="FB898" s="519">
        <v>13069.8</v>
      </c>
      <c r="FC898" s="519">
        <v>13069.8</v>
      </c>
      <c r="FD898" s="519">
        <v>0</v>
      </c>
      <c r="FE898" s="519">
        <v>0</v>
      </c>
      <c r="FF898" s="519">
        <v>0</v>
      </c>
      <c r="FG898" s="519">
        <v>0</v>
      </c>
      <c r="FH898" s="519">
        <v>0</v>
      </c>
      <c r="FI898" s="519">
        <v>0</v>
      </c>
      <c r="FJ898" s="519">
        <v>0</v>
      </c>
      <c r="FK898" s="519">
        <v>0</v>
      </c>
      <c r="FL898" s="519">
        <v>0</v>
      </c>
      <c r="FM898" s="519">
        <v>0</v>
      </c>
      <c r="FN898" s="519">
        <v>0</v>
      </c>
      <c r="FO898" s="519">
        <v>0</v>
      </c>
      <c r="FP898" s="519">
        <v>0</v>
      </c>
      <c r="FQ898" s="519">
        <v>0</v>
      </c>
      <c r="FR898" s="519">
        <v>0</v>
      </c>
      <c r="FS898" s="519">
        <v>0</v>
      </c>
      <c r="FT898" s="519">
        <v>0</v>
      </c>
      <c r="FU898" s="519">
        <v>0</v>
      </c>
      <c r="FV898" s="519">
        <v>0</v>
      </c>
      <c r="FW898" s="519">
        <v>0</v>
      </c>
      <c r="FX898" s="519">
        <v>0</v>
      </c>
      <c r="FY898" s="519">
        <v>0</v>
      </c>
      <c r="FZ898" s="519">
        <v>0</v>
      </c>
      <c r="GA898" s="519">
        <v>0</v>
      </c>
      <c r="GB898" s="519">
        <v>0</v>
      </c>
      <c r="GC898" s="519">
        <v>0</v>
      </c>
      <c r="GD898" s="519">
        <v>0</v>
      </c>
      <c r="GE898" s="519">
        <v>0</v>
      </c>
      <c r="GF898" s="519">
        <v>0</v>
      </c>
      <c r="GG898" s="519">
        <v>0</v>
      </c>
      <c r="GH898" s="519">
        <v>0</v>
      </c>
      <c r="GI898" s="519">
        <v>0</v>
      </c>
      <c r="GJ898" s="519">
        <v>0</v>
      </c>
      <c r="GK898" s="519">
        <v>0</v>
      </c>
      <c r="GL898" s="519">
        <v>0</v>
      </c>
      <c r="GM898" s="519">
        <v>0</v>
      </c>
      <c r="GN898" s="519">
        <v>0</v>
      </c>
      <c r="GO898" s="519">
        <v>0</v>
      </c>
      <c r="GP898" s="519">
        <v>0</v>
      </c>
      <c r="GQ898" s="519">
        <v>0</v>
      </c>
      <c r="GR898" s="519">
        <v>0</v>
      </c>
      <c r="GS898" s="519">
        <v>0</v>
      </c>
      <c r="GT898" s="519">
        <v>0</v>
      </c>
      <c r="GU898" s="519">
        <v>0</v>
      </c>
      <c r="GV898" s="519">
        <v>0</v>
      </c>
      <c r="GW898" s="519">
        <v>0</v>
      </c>
      <c r="GX898" s="519">
        <v>0</v>
      </c>
      <c r="GY898" s="519">
        <v>0</v>
      </c>
      <c r="GZ898" s="519">
        <v>0</v>
      </c>
      <c r="HA898" s="519">
        <v>0</v>
      </c>
      <c r="HB898" s="519">
        <v>0</v>
      </c>
      <c r="HC898" s="519">
        <v>0</v>
      </c>
      <c r="HD898" s="519">
        <v>0</v>
      </c>
      <c r="HE898" s="519">
        <v>0</v>
      </c>
      <c r="HF898" s="519">
        <v>0</v>
      </c>
      <c r="HG898" s="519">
        <v>0</v>
      </c>
      <c r="HH898" s="519">
        <v>0</v>
      </c>
      <c r="HI898" s="519">
        <v>0</v>
      </c>
      <c r="HJ898" s="519">
        <v>0</v>
      </c>
      <c r="HK898" s="519">
        <v>0</v>
      </c>
      <c r="HL898" s="519">
        <v>0</v>
      </c>
      <c r="HM898" s="519">
        <v>0</v>
      </c>
      <c r="HN898" s="519">
        <v>0</v>
      </c>
      <c r="HO898" s="519">
        <v>0</v>
      </c>
      <c r="HP898" s="519">
        <v>0</v>
      </c>
      <c r="HQ898" s="519">
        <v>0</v>
      </c>
      <c r="HR898" s="519">
        <v>0</v>
      </c>
      <c r="HS898" s="519">
        <v>0</v>
      </c>
      <c r="HT898" s="519">
        <v>0</v>
      </c>
      <c r="HU898" s="519">
        <v>0</v>
      </c>
      <c r="HV898" s="519">
        <v>0</v>
      </c>
      <c r="HW898" s="519">
        <v>0</v>
      </c>
      <c r="HX898" s="519">
        <v>0</v>
      </c>
      <c r="HY898" s="519">
        <v>0</v>
      </c>
      <c r="HZ898" s="519">
        <v>0</v>
      </c>
      <c r="IA898" s="519">
        <v>0</v>
      </c>
      <c r="IB898" s="519">
        <v>0</v>
      </c>
      <c r="IC898" s="519">
        <v>0</v>
      </c>
      <c r="ID898" s="519">
        <v>0</v>
      </c>
      <c r="IE898" s="519">
        <v>0</v>
      </c>
      <c r="IF898" s="519">
        <v>0</v>
      </c>
      <c r="IG898" s="519">
        <v>0</v>
      </c>
      <c r="IH898" s="519">
        <v>0</v>
      </c>
      <c r="II898" s="519">
        <v>0</v>
      </c>
      <c r="IJ898" s="519">
        <v>0</v>
      </c>
      <c r="IK898" s="519">
        <v>0</v>
      </c>
    </row>
    <row r="899" spans="2:245" hidden="1">
      <c r="B899" s="519" t="s">
        <v>1058</v>
      </c>
      <c r="C899" s="519"/>
      <c r="D899" s="519"/>
      <c r="E899" s="519"/>
      <c r="F899" s="519">
        <v>2</v>
      </c>
      <c r="G899" s="519"/>
      <c r="H899" s="519">
        <v>28</v>
      </c>
      <c r="I899" s="519">
        <v>7</v>
      </c>
      <c r="J899" s="519" t="str">
        <f t="shared" si="42"/>
        <v>SDN10022807</v>
      </c>
      <c r="K899" s="519">
        <v>780</v>
      </c>
      <c r="M899" s="337" t="s">
        <v>631</v>
      </c>
      <c r="N899" s="519" t="s">
        <v>1058</v>
      </c>
      <c r="O899" s="519" t="s">
        <v>1059</v>
      </c>
      <c r="P899" s="519">
        <v>49</v>
      </c>
      <c r="Q899" s="521" t="str">
        <f t="shared" si="43"/>
        <v>SDN100149</v>
      </c>
      <c r="R899" s="519">
        <v>1521.1</v>
      </c>
      <c r="S899" s="519">
        <v>3042.2</v>
      </c>
      <c r="T899" s="519">
        <v>4563.3</v>
      </c>
      <c r="U899" s="519">
        <v>6084.4</v>
      </c>
      <c r="V899" s="519">
        <v>7605.5</v>
      </c>
      <c r="W899" s="519">
        <v>8822.4</v>
      </c>
      <c r="X899" s="519">
        <v>10039.299999999999</v>
      </c>
      <c r="Y899" s="519">
        <v>11256.1</v>
      </c>
      <c r="Z899" s="519">
        <v>12473</v>
      </c>
      <c r="AA899" s="519">
        <v>13689.9</v>
      </c>
      <c r="AB899" s="519">
        <v>13689.9</v>
      </c>
      <c r="AC899" s="519">
        <v>13689.9</v>
      </c>
      <c r="AD899" s="519">
        <v>13689.9</v>
      </c>
      <c r="AE899" s="519">
        <v>13689.9</v>
      </c>
      <c r="AF899" s="519">
        <v>13689.9</v>
      </c>
      <c r="AG899" s="519">
        <v>13689.9</v>
      </c>
      <c r="AH899" s="519">
        <v>13689.9</v>
      </c>
      <c r="AI899" s="519">
        <v>13689.9</v>
      </c>
      <c r="AJ899" s="519">
        <v>13689.9</v>
      </c>
      <c r="AK899" s="519">
        <v>13689.9</v>
      </c>
      <c r="AL899" s="519">
        <v>13689.9</v>
      </c>
      <c r="AM899" s="519">
        <v>13689.9</v>
      </c>
      <c r="AN899" s="519">
        <v>13689.9</v>
      </c>
      <c r="AO899" s="519">
        <v>13689.9</v>
      </c>
      <c r="AP899" s="519">
        <v>13689.9</v>
      </c>
      <c r="AQ899" s="519">
        <v>0</v>
      </c>
      <c r="AR899" s="519">
        <v>0</v>
      </c>
      <c r="AS899" s="519">
        <v>0</v>
      </c>
      <c r="AT899" s="519">
        <v>0</v>
      </c>
      <c r="AU899" s="519">
        <v>0</v>
      </c>
      <c r="AV899" s="519">
        <v>0</v>
      </c>
      <c r="AW899" s="519">
        <v>0</v>
      </c>
      <c r="AX899" s="519">
        <v>0</v>
      </c>
      <c r="AY899" s="519">
        <v>0</v>
      </c>
      <c r="AZ899" s="519">
        <v>0</v>
      </c>
      <c r="BA899" s="519">
        <v>0</v>
      </c>
      <c r="BB899" s="519">
        <v>0</v>
      </c>
      <c r="BC899" s="519">
        <v>0</v>
      </c>
      <c r="BD899" s="519">
        <v>0</v>
      </c>
      <c r="BE899" s="519">
        <v>0</v>
      </c>
      <c r="BF899" s="519">
        <v>0</v>
      </c>
      <c r="BG899" s="519">
        <v>0</v>
      </c>
      <c r="BH899" s="519">
        <v>0</v>
      </c>
      <c r="BI899" s="519">
        <v>0</v>
      </c>
      <c r="BJ899" s="519">
        <v>0</v>
      </c>
      <c r="BK899" s="519">
        <v>0</v>
      </c>
      <c r="BL899" s="519">
        <v>0</v>
      </c>
      <c r="BM899" s="519">
        <v>0</v>
      </c>
      <c r="BN899" s="519">
        <v>0</v>
      </c>
      <c r="BO899" s="519">
        <v>0</v>
      </c>
      <c r="BP899" s="519">
        <v>0</v>
      </c>
      <c r="BQ899" s="519">
        <v>0</v>
      </c>
      <c r="BR899" s="519">
        <v>0</v>
      </c>
      <c r="BS899" s="519">
        <v>0</v>
      </c>
      <c r="BT899" s="519">
        <v>0</v>
      </c>
      <c r="BU899" s="519">
        <v>0</v>
      </c>
      <c r="BV899" s="519">
        <v>0</v>
      </c>
      <c r="BW899" s="519">
        <v>0</v>
      </c>
      <c r="BX899" s="519">
        <v>0</v>
      </c>
      <c r="BY899" s="519">
        <v>0</v>
      </c>
      <c r="BZ899" s="519">
        <v>0</v>
      </c>
      <c r="CA899" s="519">
        <v>0</v>
      </c>
      <c r="CB899" s="519">
        <v>0</v>
      </c>
      <c r="CC899" s="519">
        <v>0</v>
      </c>
      <c r="CD899" s="519">
        <v>0</v>
      </c>
      <c r="CE899" s="519">
        <v>0</v>
      </c>
      <c r="CF899" s="519">
        <v>0</v>
      </c>
      <c r="CG899" s="519">
        <v>0</v>
      </c>
      <c r="CH899" s="519">
        <v>0</v>
      </c>
      <c r="CI899" s="519">
        <v>0</v>
      </c>
      <c r="CJ899" s="519">
        <v>0</v>
      </c>
      <c r="CK899" s="519">
        <v>0</v>
      </c>
      <c r="CL899" s="519">
        <v>0</v>
      </c>
      <c r="CM899" s="519">
        <v>0</v>
      </c>
      <c r="CN899" s="519">
        <v>0</v>
      </c>
      <c r="CO899" s="519">
        <v>0</v>
      </c>
      <c r="CP899" s="519">
        <v>0</v>
      </c>
      <c r="CQ899" s="519">
        <v>0</v>
      </c>
      <c r="CR899" s="519">
        <v>0</v>
      </c>
      <c r="CS899" s="519">
        <v>0</v>
      </c>
      <c r="CT899" s="519">
        <v>0</v>
      </c>
      <c r="CU899" s="519">
        <v>0</v>
      </c>
      <c r="CV899" s="519">
        <v>0</v>
      </c>
      <c r="CW899" s="519">
        <v>0</v>
      </c>
      <c r="CX899" s="519">
        <v>0</v>
      </c>
      <c r="CY899" s="519">
        <v>0</v>
      </c>
      <c r="CZ899" s="519">
        <v>0</v>
      </c>
      <c r="DA899" s="519">
        <v>0</v>
      </c>
      <c r="DB899" s="519">
        <v>0</v>
      </c>
      <c r="DC899" s="519">
        <v>0</v>
      </c>
      <c r="DD899" s="519">
        <v>0</v>
      </c>
      <c r="DE899" s="519">
        <v>0</v>
      </c>
      <c r="DF899" s="519">
        <v>0</v>
      </c>
      <c r="DG899" s="519">
        <v>0</v>
      </c>
      <c r="DH899" s="519">
        <v>0</v>
      </c>
      <c r="DI899" s="519">
        <v>0</v>
      </c>
      <c r="DJ899" s="519">
        <v>0</v>
      </c>
      <c r="DK899" s="519">
        <v>0</v>
      </c>
      <c r="DL899" s="519">
        <v>0</v>
      </c>
      <c r="DM899" s="519">
        <v>0</v>
      </c>
      <c r="DN899" s="519">
        <v>0</v>
      </c>
      <c r="DO899" s="519">
        <v>0</v>
      </c>
      <c r="DP899" s="519">
        <v>0</v>
      </c>
      <c r="DQ899" s="519">
        <v>0</v>
      </c>
      <c r="DR899" s="519">
        <v>0</v>
      </c>
      <c r="DS899" s="519">
        <v>0</v>
      </c>
      <c r="DT899" s="519">
        <v>0</v>
      </c>
      <c r="DU899" s="519">
        <v>0</v>
      </c>
      <c r="DV899" s="519">
        <v>0</v>
      </c>
      <c r="DW899" s="519">
        <v>0</v>
      </c>
      <c r="DX899" s="519">
        <v>0</v>
      </c>
      <c r="DZ899" s="337" t="s">
        <v>631</v>
      </c>
      <c r="EA899" s="519" t="s">
        <v>1058</v>
      </c>
      <c r="EB899" s="519" t="s">
        <v>1059</v>
      </c>
      <c r="EC899" s="519">
        <v>49</v>
      </c>
      <c r="ED899" s="183" t="str">
        <f t="shared" si="44"/>
        <v>SDN100149</v>
      </c>
      <c r="EE899" s="519">
        <v>1521.1</v>
      </c>
      <c r="EF899" s="519">
        <v>10000</v>
      </c>
      <c r="EG899" s="519">
        <v>10000</v>
      </c>
      <c r="EH899" s="519">
        <v>10000</v>
      </c>
      <c r="EI899" s="519">
        <v>10000</v>
      </c>
      <c r="EJ899" s="519">
        <v>10000</v>
      </c>
      <c r="EK899" s="519">
        <v>10039.299999999999</v>
      </c>
      <c r="EL899" s="519">
        <v>11256.1</v>
      </c>
      <c r="EM899" s="519">
        <v>12473</v>
      </c>
      <c r="EN899" s="519">
        <v>13689.9</v>
      </c>
      <c r="EO899" s="519">
        <v>13689.9</v>
      </c>
      <c r="EP899" s="519">
        <v>13689.9</v>
      </c>
      <c r="EQ899" s="519">
        <v>13689.9</v>
      </c>
      <c r="ER899" s="519">
        <v>13689.9</v>
      </c>
      <c r="ES899" s="519">
        <v>13689.9</v>
      </c>
      <c r="ET899" s="519">
        <v>13689.9</v>
      </c>
      <c r="EU899" s="519">
        <v>13689.9</v>
      </c>
      <c r="EV899" s="519">
        <v>13689.9</v>
      </c>
      <c r="EW899" s="519">
        <v>13689.9</v>
      </c>
      <c r="EX899" s="519">
        <v>13689.9</v>
      </c>
      <c r="EY899" s="519">
        <v>13689.9</v>
      </c>
      <c r="EZ899" s="519">
        <v>13689.9</v>
      </c>
      <c r="FA899" s="519">
        <v>13689.9</v>
      </c>
      <c r="FB899" s="519">
        <v>13689.9</v>
      </c>
      <c r="FC899" s="519">
        <v>13689.9</v>
      </c>
      <c r="FD899" s="519">
        <v>0</v>
      </c>
      <c r="FE899" s="519">
        <v>0</v>
      </c>
      <c r="FF899" s="519">
        <v>0</v>
      </c>
      <c r="FG899" s="519">
        <v>0</v>
      </c>
      <c r="FH899" s="519">
        <v>0</v>
      </c>
      <c r="FI899" s="519">
        <v>0</v>
      </c>
      <c r="FJ899" s="519">
        <v>0</v>
      </c>
      <c r="FK899" s="519">
        <v>0</v>
      </c>
      <c r="FL899" s="519">
        <v>0</v>
      </c>
      <c r="FM899" s="519">
        <v>0</v>
      </c>
      <c r="FN899" s="519">
        <v>0</v>
      </c>
      <c r="FO899" s="519">
        <v>0</v>
      </c>
      <c r="FP899" s="519">
        <v>0</v>
      </c>
      <c r="FQ899" s="519">
        <v>0</v>
      </c>
      <c r="FR899" s="519">
        <v>0</v>
      </c>
      <c r="FS899" s="519">
        <v>0</v>
      </c>
      <c r="FT899" s="519">
        <v>0</v>
      </c>
      <c r="FU899" s="519">
        <v>0</v>
      </c>
      <c r="FV899" s="519">
        <v>0</v>
      </c>
      <c r="FW899" s="519">
        <v>0</v>
      </c>
      <c r="FX899" s="519">
        <v>0</v>
      </c>
      <c r="FY899" s="519">
        <v>0</v>
      </c>
      <c r="FZ899" s="519">
        <v>0</v>
      </c>
      <c r="GA899" s="519">
        <v>0</v>
      </c>
      <c r="GB899" s="519">
        <v>0</v>
      </c>
      <c r="GC899" s="519">
        <v>0</v>
      </c>
      <c r="GD899" s="519">
        <v>0</v>
      </c>
      <c r="GE899" s="519">
        <v>0</v>
      </c>
      <c r="GF899" s="519">
        <v>0</v>
      </c>
      <c r="GG899" s="519">
        <v>0</v>
      </c>
      <c r="GH899" s="519">
        <v>0</v>
      </c>
      <c r="GI899" s="519">
        <v>0</v>
      </c>
      <c r="GJ899" s="519">
        <v>0</v>
      </c>
      <c r="GK899" s="519">
        <v>0</v>
      </c>
      <c r="GL899" s="519">
        <v>0</v>
      </c>
      <c r="GM899" s="519">
        <v>0</v>
      </c>
      <c r="GN899" s="519">
        <v>0</v>
      </c>
      <c r="GO899" s="519">
        <v>0</v>
      </c>
      <c r="GP899" s="519">
        <v>0</v>
      </c>
      <c r="GQ899" s="519">
        <v>0</v>
      </c>
      <c r="GR899" s="519">
        <v>0</v>
      </c>
      <c r="GS899" s="519">
        <v>0</v>
      </c>
      <c r="GT899" s="519">
        <v>0</v>
      </c>
      <c r="GU899" s="519">
        <v>0</v>
      </c>
      <c r="GV899" s="519">
        <v>0</v>
      </c>
      <c r="GW899" s="519">
        <v>0</v>
      </c>
      <c r="GX899" s="519">
        <v>0</v>
      </c>
      <c r="GY899" s="519">
        <v>0</v>
      </c>
      <c r="GZ899" s="519">
        <v>0</v>
      </c>
      <c r="HA899" s="519">
        <v>0</v>
      </c>
      <c r="HB899" s="519">
        <v>0</v>
      </c>
      <c r="HC899" s="519">
        <v>0</v>
      </c>
      <c r="HD899" s="519">
        <v>0</v>
      </c>
      <c r="HE899" s="519">
        <v>0</v>
      </c>
      <c r="HF899" s="519">
        <v>0</v>
      </c>
      <c r="HG899" s="519">
        <v>0</v>
      </c>
      <c r="HH899" s="519">
        <v>0</v>
      </c>
      <c r="HI899" s="519">
        <v>0</v>
      </c>
      <c r="HJ899" s="519">
        <v>0</v>
      </c>
      <c r="HK899" s="519">
        <v>0</v>
      </c>
      <c r="HL899" s="519">
        <v>0</v>
      </c>
      <c r="HM899" s="519">
        <v>0</v>
      </c>
      <c r="HN899" s="519">
        <v>0</v>
      </c>
      <c r="HO899" s="519">
        <v>0</v>
      </c>
      <c r="HP899" s="519">
        <v>0</v>
      </c>
      <c r="HQ899" s="519">
        <v>0</v>
      </c>
      <c r="HR899" s="519">
        <v>0</v>
      </c>
      <c r="HS899" s="519">
        <v>0</v>
      </c>
      <c r="HT899" s="519">
        <v>0</v>
      </c>
      <c r="HU899" s="519">
        <v>0</v>
      </c>
      <c r="HV899" s="519">
        <v>0</v>
      </c>
      <c r="HW899" s="519">
        <v>0</v>
      </c>
      <c r="HX899" s="519">
        <v>0</v>
      </c>
      <c r="HY899" s="519">
        <v>0</v>
      </c>
      <c r="HZ899" s="519">
        <v>0</v>
      </c>
      <c r="IA899" s="519">
        <v>0</v>
      </c>
      <c r="IB899" s="519">
        <v>0</v>
      </c>
      <c r="IC899" s="519">
        <v>0</v>
      </c>
      <c r="ID899" s="519">
        <v>0</v>
      </c>
      <c r="IE899" s="519">
        <v>0</v>
      </c>
      <c r="IF899" s="519">
        <v>0</v>
      </c>
      <c r="IG899" s="519">
        <v>0</v>
      </c>
      <c r="IH899" s="519">
        <v>0</v>
      </c>
      <c r="II899" s="519">
        <v>0</v>
      </c>
      <c r="IJ899" s="519">
        <v>0</v>
      </c>
      <c r="IK899" s="519">
        <v>0</v>
      </c>
    </row>
    <row r="900" spans="2:245" hidden="1">
      <c r="B900" s="519" t="s">
        <v>1058</v>
      </c>
      <c r="C900" s="519"/>
      <c r="D900" s="519"/>
      <c r="E900" s="519"/>
      <c r="F900" s="519">
        <v>2</v>
      </c>
      <c r="G900" s="519"/>
      <c r="H900" s="519">
        <v>28</v>
      </c>
      <c r="I900" s="519">
        <v>8</v>
      </c>
      <c r="J900" s="519" t="str">
        <f t="shared" ref="J900:J963" si="45">B900&amp;TEXT(F900,"00")&amp;TEXT(H900,"00")&amp;TEXT(I900,"00")</f>
        <v>SDN10022808</v>
      </c>
      <c r="K900" s="519">
        <v>780</v>
      </c>
      <c r="M900" s="337" t="s">
        <v>631</v>
      </c>
      <c r="N900" s="519" t="s">
        <v>1058</v>
      </c>
      <c r="O900" s="519" t="s">
        <v>1059</v>
      </c>
      <c r="P900" s="519">
        <v>50</v>
      </c>
      <c r="Q900" s="521" t="str">
        <f t="shared" si="43"/>
        <v>SDN100150</v>
      </c>
      <c r="R900" s="519">
        <v>1590</v>
      </c>
      <c r="S900" s="519">
        <v>3180</v>
      </c>
      <c r="T900" s="519">
        <v>4770</v>
      </c>
      <c r="U900" s="519">
        <v>6360</v>
      </c>
      <c r="V900" s="519">
        <v>7950</v>
      </c>
      <c r="W900" s="519">
        <v>9222</v>
      </c>
      <c r="X900" s="519">
        <v>10494</v>
      </c>
      <c r="Y900" s="519">
        <v>11766</v>
      </c>
      <c r="Z900" s="519">
        <v>13038</v>
      </c>
      <c r="AA900" s="519">
        <v>14310</v>
      </c>
      <c r="AB900" s="519">
        <v>14310</v>
      </c>
      <c r="AC900" s="519">
        <v>14310</v>
      </c>
      <c r="AD900" s="519">
        <v>14310</v>
      </c>
      <c r="AE900" s="519">
        <v>14310</v>
      </c>
      <c r="AF900" s="519">
        <v>14310</v>
      </c>
      <c r="AG900" s="519">
        <v>14310</v>
      </c>
      <c r="AH900" s="519">
        <v>14310</v>
      </c>
      <c r="AI900" s="519">
        <v>14310</v>
      </c>
      <c r="AJ900" s="519">
        <v>14310</v>
      </c>
      <c r="AK900" s="519">
        <v>14310</v>
      </c>
      <c r="AL900" s="519">
        <v>14310</v>
      </c>
      <c r="AM900" s="519">
        <v>14310</v>
      </c>
      <c r="AN900" s="519">
        <v>14310</v>
      </c>
      <c r="AO900" s="519">
        <v>14310</v>
      </c>
      <c r="AP900" s="519">
        <v>14310</v>
      </c>
      <c r="AQ900" s="519">
        <v>0</v>
      </c>
      <c r="AR900" s="519">
        <v>0</v>
      </c>
      <c r="AS900" s="519">
        <v>0</v>
      </c>
      <c r="AT900" s="519">
        <v>0</v>
      </c>
      <c r="AU900" s="519">
        <v>0</v>
      </c>
      <c r="AV900" s="519">
        <v>0</v>
      </c>
      <c r="AW900" s="519">
        <v>0</v>
      </c>
      <c r="AX900" s="519">
        <v>0</v>
      </c>
      <c r="AY900" s="519">
        <v>0</v>
      </c>
      <c r="AZ900" s="519">
        <v>0</v>
      </c>
      <c r="BA900" s="519">
        <v>0</v>
      </c>
      <c r="BB900" s="519">
        <v>0</v>
      </c>
      <c r="BC900" s="519">
        <v>0</v>
      </c>
      <c r="BD900" s="519">
        <v>0</v>
      </c>
      <c r="BE900" s="519">
        <v>0</v>
      </c>
      <c r="BF900" s="519">
        <v>0</v>
      </c>
      <c r="BG900" s="519">
        <v>0</v>
      </c>
      <c r="BH900" s="519">
        <v>0</v>
      </c>
      <c r="BI900" s="519">
        <v>0</v>
      </c>
      <c r="BJ900" s="519">
        <v>0</v>
      </c>
      <c r="BK900" s="519">
        <v>0</v>
      </c>
      <c r="BL900" s="519">
        <v>0</v>
      </c>
      <c r="BM900" s="519">
        <v>0</v>
      </c>
      <c r="BN900" s="519">
        <v>0</v>
      </c>
      <c r="BO900" s="519">
        <v>0</v>
      </c>
      <c r="BP900" s="519">
        <v>0</v>
      </c>
      <c r="BQ900" s="519">
        <v>0</v>
      </c>
      <c r="BR900" s="519">
        <v>0</v>
      </c>
      <c r="BS900" s="519">
        <v>0</v>
      </c>
      <c r="BT900" s="519">
        <v>0</v>
      </c>
      <c r="BU900" s="519">
        <v>0</v>
      </c>
      <c r="BV900" s="519">
        <v>0</v>
      </c>
      <c r="BW900" s="519">
        <v>0</v>
      </c>
      <c r="BX900" s="519">
        <v>0</v>
      </c>
      <c r="BY900" s="519">
        <v>0</v>
      </c>
      <c r="BZ900" s="519">
        <v>0</v>
      </c>
      <c r="CA900" s="519">
        <v>0</v>
      </c>
      <c r="CB900" s="519">
        <v>0</v>
      </c>
      <c r="CC900" s="519">
        <v>0</v>
      </c>
      <c r="CD900" s="519">
        <v>0</v>
      </c>
      <c r="CE900" s="519">
        <v>0</v>
      </c>
      <c r="CF900" s="519">
        <v>0</v>
      </c>
      <c r="CG900" s="519">
        <v>0</v>
      </c>
      <c r="CH900" s="519">
        <v>0</v>
      </c>
      <c r="CI900" s="519">
        <v>0</v>
      </c>
      <c r="CJ900" s="519">
        <v>0</v>
      </c>
      <c r="CK900" s="519">
        <v>0</v>
      </c>
      <c r="CL900" s="519">
        <v>0</v>
      </c>
      <c r="CM900" s="519">
        <v>0</v>
      </c>
      <c r="CN900" s="519">
        <v>0</v>
      </c>
      <c r="CO900" s="519">
        <v>0</v>
      </c>
      <c r="CP900" s="519">
        <v>0</v>
      </c>
      <c r="CQ900" s="519">
        <v>0</v>
      </c>
      <c r="CR900" s="519">
        <v>0</v>
      </c>
      <c r="CS900" s="519">
        <v>0</v>
      </c>
      <c r="CT900" s="519">
        <v>0</v>
      </c>
      <c r="CU900" s="519">
        <v>0</v>
      </c>
      <c r="CV900" s="519">
        <v>0</v>
      </c>
      <c r="CW900" s="519">
        <v>0</v>
      </c>
      <c r="CX900" s="519">
        <v>0</v>
      </c>
      <c r="CY900" s="519">
        <v>0</v>
      </c>
      <c r="CZ900" s="519">
        <v>0</v>
      </c>
      <c r="DA900" s="519">
        <v>0</v>
      </c>
      <c r="DB900" s="519">
        <v>0</v>
      </c>
      <c r="DC900" s="519">
        <v>0</v>
      </c>
      <c r="DD900" s="519">
        <v>0</v>
      </c>
      <c r="DE900" s="519">
        <v>0</v>
      </c>
      <c r="DF900" s="519">
        <v>0</v>
      </c>
      <c r="DG900" s="519">
        <v>0</v>
      </c>
      <c r="DH900" s="519">
        <v>0</v>
      </c>
      <c r="DI900" s="519">
        <v>0</v>
      </c>
      <c r="DJ900" s="519">
        <v>0</v>
      </c>
      <c r="DK900" s="519">
        <v>0</v>
      </c>
      <c r="DL900" s="519">
        <v>0</v>
      </c>
      <c r="DM900" s="519">
        <v>0</v>
      </c>
      <c r="DN900" s="519">
        <v>0</v>
      </c>
      <c r="DO900" s="519">
        <v>0</v>
      </c>
      <c r="DP900" s="519">
        <v>0</v>
      </c>
      <c r="DQ900" s="519">
        <v>0</v>
      </c>
      <c r="DR900" s="519">
        <v>0</v>
      </c>
      <c r="DS900" s="519">
        <v>0</v>
      </c>
      <c r="DT900" s="519">
        <v>0</v>
      </c>
      <c r="DU900" s="519">
        <v>0</v>
      </c>
      <c r="DV900" s="519">
        <v>0</v>
      </c>
      <c r="DW900" s="519">
        <v>0</v>
      </c>
      <c r="DX900" s="519">
        <v>0</v>
      </c>
      <c r="DZ900" s="337" t="s">
        <v>631</v>
      </c>
      <c r="EA900" s="519" t="s">
        <v>1058</v>
      </c>
      <c r="EB900" s="519" t="s">
        <v>1059</v>
      </c>
      <c r="EC900" s="519">
        <v>50</v>
      </c>
      <c r="ED900" s="183" t="str">
        <f t="shared" si="44"/>
        <v>SDN100150</v>
      </c>
      <c r="EE900" s="519">
        <v>1590</v>
      </c>
      <c r="EF900" s="519">
        <v>10000</v>
      </c>
      <c r="EG900" s="519">
        <v>10000</v>
      </c>
      <c r="EH900" s="519">
        <v>10000</v>
      </c>
      <c r="EI900" s="519">
        <v>10000</v>
      </c>
      <c r="EJ900" s="519">
        <v>10000</v>
      </c>
      <c r="EK900" s="519">
        <v>10494</v>
      </c>
      <c r="EL900" s="519">
        <v>11766</v>
      </c>
      <c r="EM900" s="519">
        <v>13038</v>
      </c>
      <c r="EN900" s="519">
        <v>14310</v>
      </c>
      <c r="EO900" s="519">
        <v>14310</v>
      </c>
      <c r="EP900" s="519">
        <v>14310</v>
      </c>
      <c r="EQ900" s="519">
        <v>14310</v>
      </c>
      <c r="ER900" s="519">
        <v>14310</v>
      </c>
      <c r="ES900" s="519">
        <v>14310</v>
      </c>
      <c r="ET900" s="519">
        <v>14310</v>
      </c>
      <c r="EU900" s="519">
        <v>14310</v>
      </c>
      <c r="EV900" s="519">
        <v>14310</v>
      </c>
      <c r="EW900" s="519">
        <v>14310</v>
      </c>
      <c r="EX900" s="519">
        <v>14310</v>
      </c>
      <c r="EY900" s="519">
        <v>14310</v>
      </c>
      <c r="EZ900" s="519">
        <v>14310</v>
      </c>
      <c r="FA900" s="519">
        <v>14310</v>
      </c>
      <c r="FB900" s="519">
        <v>14310</v>
      </c>
      <c r="FC900" s="519">
        <v>14310</v>
      </c>
      <c r="FD900" s="519">
        <v>0</v>
      </c>
      <c r="FE900" s="519">
        <v>0</v>
      </c>
      <c r="FF900" s="519">
        <v>0</v>
      </c>
      <c r="FG900" s="519">
        <v>0</v>
      </c>
      <c r="FH900" s="519">
        <v>0</v>
      </c>
      <c r="FI900" s="519">
        <v>0</v>
      </c>
      <c r="FJ900" s="519">
        <v>0</v>
      </c>
      <c r="FK900" s="519">
        <v>0</v>
      </c>
      <c r="FL900" s="519">
        <v>0</v>
      </c>
      <c r="FM900" s="519">
        <v>0</v>
      </c>
      <c r="FN900" s="519">
        <v>0</v>
      </c>
      <c r="FO900" s="519">
        <v>0</v>
      </c>
      <c r="FP900" s="519">
        <v>0</v>
      </c>
      <c r="FQ900" s="519">
        <v>0</v>
      </c>
      <c r="FR900" s="519">
        <v>0</v>
      </c>
      <c r="FS900" s="519">
        <v>0</v>
      </c>
      <c r="FT900" s="519">
        <v>0</v>
      </c>
      <c r="FU900" s="519">
        <v>0</v>
      </c>
      <c r="FV900" s="519">
        <v>0</v>
      </c>
      <c r="FW900" s="519">
        <v>0</v>
      </c>
      <c r="FX900" s="519">
        <v>0</v>
      </c>
      <c r="FY900" s="519">
        <v>0</v>
      </c>
      <c r="FZ900" s="519">
        <v>0</v>
      </c>
      <c r="GA900" s="519">
        <v>0</v>
      </c>
      <c r="GB900" s="519">
        <v>0</v>
      </c>
      <c r="GC900" s="519">
        <v>0</v>
      </c>
      <c r="GD900" s="519">
        <v>0</v>
      </c>
      <c r="GE900" s="519">
        <v>0</v>
      </c>
      <c r="GF900" s="519">
        <v>0</v>
      </c>
      <c r="GG900" s="519">
        <v>0</v>
      </c>
      <c r="GH900" s="519">
        <v>0</v>
      </c>
      <c r="GI900" s="519">
        <v>0</v>
      </c>
      <c r="GJ900" s="519">
        <v>0</v>
      </c>
      <c r="GK900" s="519">
        <v>0</v>
      </c>
      <c r="GL900" s="519">
        <v>0</v>
      </c>
      <c r="GM900" s="519">
        <v>0</v>
      </c>
      <c r="GN900" s="519">
        <v>0</v>
      </c>
      <c r="GO900" s="519">
        <v>0</v>
      </c>
      <c r="GP900" s="519">
        <v>0</v>
      </c>
      <c r="GQ900" s="519">
        <v>0</v>
      </c>
      <c r="GR900" s="519">
        <v>0</v>
      </c>
      <c r="GS900" s="519">
        <v>0</v>
      </c>
      <c r="GT900" s="519">
        <v>0</v>
      </c>
      <c r="GU900" s="519">
        <v>0</v>
      </c>
      <c r="GV900" s="519">
        <v>0</v>
      </c>
      <c r="GW900" s="519">
        <v>0</v>
      </c>
      <c r="GX900" s="519">
        <v>0</v>
      </c>
      <c r="GY900" s="519">
        <v>0</v>
      </c>
      <c r="GZ900" s="519">
        <v>0</v>
      </c>
      <c r="HA900" s="519">
        <v>0</v>
      </c>
      <c r="HB900" s="519">
        <v>0</v>
      </c>
      <c r="HC900" s="519">
        <v>0</v>
      </c>
      <c r="HD900" s="519">
        <v>0</v>
      </c>
      <c r="HE900" s="519">
        <v>0</v>
      </c>
      <c r="HF900" s="519">
        <v>0</v>
      </c>
      <c r="HG900" s="519">
        <v>0</v>
      </c>
      <c r="HH900" s="519">
        <v>0</v>
      </c>
      <c r="HI900" s="519">
        <v>0</v>
      </c>
      <c r="HJ900" s="519">
        <v>0</v>
      </c>
      <c r="HK900" s="519">
        <v>0</v>
      </c>
      <c r="HL900" s="519">
        <v>0</v>
      </c>
      <c r="HM900" s="519">
        <v>0</v>
      </c>
      <c r="HN900" s="519">
        <v>0</v>
      </c>
      <c r="HO900" s="519">
        <v>0</v>
      </c>
      <c r="HP900" s="519">
        <v>0</v>
      </c>
      <c r="HQ900" s="519">
        <v>0</v>
      </c>
      <c r="HR900" s="519">
        <v>0</v>
      </c>
      <c r="HS900" s="519">
        <v>0</v>
      </c>
      <c r="HT900" s="519">
        <v>0</v>
      </c>
      <c r="HU900" s="519">
        <v>0</v>
      </c>
      <c r="HV900" s="519">
        <v>0</v>
      </c>
      <c r="HW900" s="519">
        <v>0</v>
      </c>
      <c r="HX900" s="519">
        <v>0</v>
      </c>
      <c r="HY900" s="519">
        <v>0</v>
      </c>
      <c r="HZ900" s="519">
        <v>0</v>
      </c>
      <c r="IA900" s="519">
        <v>0</v>
      </c>
      <c r="IB900" s="519">
        <v>0</v>
      </c>
      <c r="IC900" s="519">
        <v>0</v>
      </c>
      <c r="ID900" s="519">
        <v>0</v>
      </c>
      <c r="IE900" s="519">
        <v>0</v>
      </c>
      <c r="IF900" s="519">
        <v>0</v>
      </c>
      <c r="IG900" s="519">
        <v>0</v>
      </c>
      <c r="IH900" s="519">
        <v>0</v>
      </c>
      <c r="II900" s="519">
        <v>0</v>
      </c>
      <c r="IJ900" s="519">
        <v>0</v>
      </c>
      <c r="IK900" s="519">
        <v>0</v>
      </c>
    </row>
    <row r="901" spans="2:245" hidden="1">
      <c r="B901" s="519" t="s">
        <v>1058</v>
      </c>
      <c r="C901" s="519"/>
      <c r="D901" s="519"/>
      <c r="E901" s="519"/>
      <c r="F901" s="519">
        <v>2</v>
      </c>
      <c r="G901" s="519"/>
      <c r="H901" s="519">
        <v>28</v>
      </c>
      <c r="I901" s="519">
        <v>9</v>
      </c>
      <c r="J901" s="519" t="str">
        <f t="shared" si="45"/>
        <v>SDN10022809</v>
      </c>
      <c r="K901" s="519">
        <v>780</v>
      </c>
      <c r="M901" s="337" t="s">
        <v>631</v>
      </c>
      <c r="N901" s="519" t="s">
        <v>1058</v>
      </c>
      <c r="O901" s="519" t="s">
        <v>1059</v>
      </c>
      <c r="P901" s="519">
        <v>51</v>
      </c>
      <c r="Q901" s="521" t="str">
        <f t="shared" si="43"/>
        <v>SDN100151</v>
      </c>
      <c r="R901" s="519">
        <v>1680.1</v>
      </c>
      <c r="S901" s="519">
        <v>3360.2</v>
      </c>
      <c r="T901" s="519">
        <v>5040.3</v>
      </c>
      <c r="U901" s="519">
        <v>6720.4</v>
      </c>
      <c r="V901" s="519">
        <v>8400.5</v>
      </c>
      <c r="W901" s="519">
        <v>9744.6</v>
      </c>
      <c r="X901" s="519">
        <v>11088.7</v>
      </c>
      <c r="Y901" s="519">
        <v>12432.7</v>
      </c>
      <c r="Z901" s="519">
        <v>13776.8</v>
      </c>
      <c r="AA901" s="519">
        <v>15120.9</v>
      </c>
      <c r="AB901" s="519">
        <v>15120.9</v>
      </c>
      <c r="AC901" s="519">
        <v>15120.9</v>
      </c>
      <c r="AD901" s="519">
        <v>15120.9</v>
      </c>
      <c r="AE901" s="519">
        <v>15120.9</v>
      </c>
      <c r="AF901" s="519">
        <v>15120.9</v>
      </c>
      <c r="AG901" s="519">
        <v>15120.9</v>
      </c>
      <c r="AH901" s="519">
        <v>15120.9</v>
      </c>
      <c r="AI901" s="519">
        <v>15120.9</v>
      </c>
      <c r="AJ901" s="519">
        <v>15120.9</v>
      </c>
      <c r="AK901" s="519">
        <v>15120.9</v>
      </c>
      <c r="AL901" s="519">
        <v>15120.9</v>
      </c>
      <c r="AM901" s="519">
        <v>15120.9</v>
      </c>
      <c r="AN901" s="519">
        <v>15120.9</v>
      </c>
      <c r="AO901" s="519">
        <v>15120.9</v>
      </c>
      <c r="AP901" s="519">
        <v>15120.9</v>
      </c>
      <c r="AQ901" s="519">
        <v>0</v>
      </c>
      <c r="AR901" s="519">
        <v>0</v>
      </c>
      <c r="AS901" s="519">
        <v>0</v>
      </c>
      <c r="AT901" s="519">
        <v>0</v>
      </c>
      <c r="AU901" s="519">
        <v>0</v>
      </c>
      <c r="AV901" s="519">
        <v>0</v>
      </c>
      <c r="AW901" s="519">
        <v>0</v>
      </c>
      <c r="AX901" s="519">
        <v>0</v>
      </c>
      <c r="AY901" s="519">
        <v>0</v>
      </c>
      <c r="AZ901" s="519">
        <v>0</v>
      </c>
      <c r="BA901" s="519">
        <v>0</v>
      </c>
      <c r="BB901" s="519">
        <v>0</v>
      </c>
      <c r="BC901" s="519">
        <v>0</v>
      </c>
      <c r="BD901" s="519">
        <v>0</v>
      </c>
      <c r="BE901" s="519">
        <v>0</v>
      </c>
      <c r="BF901" s="519">
        <v>0</v>
      </c>
      <c r="BG901" s="519">
        <v>0</v>
      </c>
      <c r="BH901" s="519">
        <v>0</v>
      </c>
      <c r="BI901" s="519">
        <v>0</v>
      </c>
      <c r="BJ901" s="519">
        <v>0</v>
      </c>
      <c r="BK901" s="519">
        <v>0</v>
      </c>
      <c r="BL901" s="519">
        <v>0</v>
      </c>
      <c r="BM901" s="519">
        <v>0</v>
      </c>
      <c r="BN901" s="519">
        <v>0</v>
      </c>
      <c r="BO901" s="519">
        <v>0</v>
      </c>
      <c r="BP901" s="519">
        <v>0</v>
      </c>
      <c r="BQ901" s="519">
        <v>0</v>
      </c>
      <c r="BR901" s="519">
        <v>0</v>
      </c>
      <c r="BS901" s="519">
        <v>0</v>
      </c>
      <c r="BT901" s="519">
        <v>0</v>
      </c>
      <c r="BU901" s="519">
        <v>0</v>
      </c>
      <c r="BV901" s="519">
        <v>0</v>
      </c>
      <c r="BW901" s="519">
        <v>0</v>
      </c>
      <c r="BX901" s="519">
        <v>0</v>
      </c>
      <c r="BY901" s="519">
        <v>0</v>
      </c>
      <c r="BZ901" s="519">
        <v>0</v>
      </c>
      <c r="CA901" s="519">
        <v>0</v>
      </c>
      <c r="CB901" s="519">
        <v>0</v>
      </c>
      <c r="CC901" s="519">
        <v>0</v>
      </c>
      <c r="CD901" s="519">
        <v>0</v>
      </c>
      <c r="CE901" s="519">
        <v>0</v>
      </c>
      <c r="CF901" s="519">
        <v>0</v>
      </c>
      <c r="CG901" s="519">
        <v>0</v>
      </c>
      <c r="CH901" s="519">
        <v>0</v>
      </c>
      <c r="CI901" s="519">
        <v>0</v>
      </c>
      <c r="CJ901" s="519">
        <v>0</v>
      </c>
      <c r="CK901" s="519">
        <v>0</v>
      </c>
      <c r="CL901" s="519">
        <v>0</v>
      </c>
      <c r="CM901" s="519">
        <v>0</v>
      </c>
      <c r="CN901" s="519">
        <v>0</v>
      </c>
      <c r="CO901" s="519">
        <v>0</v>
      </c>
      <c r="CP901" s="519">
        <v>0</v>
      </c>
      <c r="CQ901" s="519">
        <v>0</v>
      </c>
      <c r="CR901" s="519">
        <v>0</v>
      </c>
      <c r="CS901" s="519">
        <v>0</v>
      </c>
      <c r="CT901" s="519">
        <v>0</v>
      </c>
      <c r="CU901" s="519">
        <v>0</v>
      </c>
      <c r="CV901" s="519">
        <v>0</v>
      </c>
      <c r="CW901" s="519">
        <v>0</v>
      </c>
      <c r="CX901" s="519">
        <v>0</v>
      </c>
      <c r="CY901" s="519">
        <v>0</v>
      </c>
      <c r="CZ901" s="519">
        <v>0</v>
      </c>
      <c r="DA901" s="519">
        <v>0</v>
      </c>
      <c r="DB901" s="519">
        <v>0</v>
      </c>
      <c r="DC901" s="519">
        <v>0</v>
      </c>
      <c r="DD901" s="519">
        <v>0</v>
      </c>
      <c r="DE901" s="519">
        <v>0</v>
      </c>
      <c r="DF901" s="519">
        <v>0</v>
      </c>
      <c r="DG901" s="519">
        <v>0</v>
      </c>
      <c r="DH901" s="519">
        <v>0</v>
      </c>
      <c r="DI901" s="519">
        <v>0</v>
      </c>
      <c r="DJ901" s="519">
        <v>0</v>
      </c>
      <c r="DK901" s="519">
        <v>0</v>
      </c>
      <c r="DL901" s="519">
        <v>0</v>
      </c>
      <c r="DM901" s="519">
        <v>0</v>
      </c>
      <c r="DN901" s="519">
        <v>0</v>
      </c>
      <c r="DO901" s="519">
        <v>0</v>
      </c>
      <c r="DP901" s="519">
        <v>0</v>
      </c>
      <c r="DQ901" s="519">
        <v>0</v>
      </c>
      <c r="DR901" s="519">
        <v>0</v>
      </c>
      <c r="DS901" s="519">
        <v>0</v>
      </c>
      <c r="DT901" s="519">
        <v>0</v>
      </c>
      <c r="DU901" s="519">
        <v>0</v>
      </c>
      <c r="DV901" s="519">
        <v>0</v>
      </c>
      <c r="DW901" s="519">
        <v>0</v>
      </c>
      <c r="DX901" s="519">
        <v>0</v>
      </c>
      <c r="DZ901" s="337" t="s">
        <v>631</v>
      </c>
      <c r="EA901" s="519" t="s">
        <v>1058</v>
      </c>
      <c r="EB901" s="519" t="s">
        <v>1059</v>
      </c>
      <c r="EC901" s="519">
        <v>51</v>
      </c>
      <c r="ED901" s="183" t="str">
        <f t="shared" si="44"/>
        <v>SDN100151</v>
      </c>
      <c r="EE901" s="519">
        <v>1680.1</v>
      </c>
      <c r="EF901" s="519">
        <v>10000</v>
      </c>
      <c r="EG901" s="519">
        <v>10000</v>
      </c>
      <c r="EH901" s="519">
        <v>10000</v>
      </c>
      <c r="EI901" s="519">
        <v>10000</v>
      </c>
      <c r="EJ901" s="519">
        <v>10000</v>
      </c>
      <c r="EK901" s="519">
        <v>11088.7</v>
      </c>
      <c r="EL901" s="519">
        <v>12432.7</v>
      </c>
      <c r="EM901" s="519">
        <v>13776.8</v>
      </c>
      <c r="EN901" s="519">
        <v>15120.9</v>
      </c>
      <c r="EO901" s="519">
        <v>15120.9</v>
      </c>
      <c r="EP901" s="519">
        <v>15120.9</v>
      </c>
      <c r="EQ901" s="519">
        <v>15120.9</v>
      </c>
      <c r="ER901" s="519">
        <v>15120.9</v>
      </c>
      <c r="ES901" s="519">
        <v>15120.9</v>
      </c>
      <c r="ET901" s="519">
        <v>15120.9</v>
      </c>
      <c r="EU901" s="519">
        <v>15120.9</v>
      </c>
      <c r="EV901" s="519">
        <v>15120.9</v>
      </c>
      <c r="EW901" s="519">
        <v>15120.9</v>
      </c>
      <c r="EX901" s="519">
        <v>15120.9</v>
      </c>
      <c r="EY901" s="519">
        <v>15120.9</v>
      </c>
      <c r="EZ901" s="519">
        <v>15120.9</v>
      </c>
      <c r="FA901" s="519">
        <v>15120.9</v>
      </c>
      <c r="FB901" s="519">
        <v>15120.9</v>
      </c>
      <c r="FC901" s="519">
        <v>15120.9</v>
      </c>
      <c r="FD901" s="519">
        <v>0</v>
      </c>
      <c r="FE901" s="519">
        <v>0</v>
      </c>
      <c r="FF901" s="519">
        <v>0</v>
      </c>
      <c r="FG901" s="519">
        <v>0</v>
      </c>
      <c r="FH901" s="519">
        <v>0</v>
      </c>
      <c r="FI901" s="519">
        <v>0</v>
      </c>
      <c r="FJ901" s="519">
        <v>0</v>
      </c>
      <c r="FK901" s="519">
        <v>0</v>
      </c>
      <c r="FL901" s="519">
        <v>0</v>
      </c>
      <c r="FM901" s="519">
        <v>0</v>
      </c>
      <c r="FN901" s="519">
        <v>0</v>
      </c>
      <c r="FO901" s="519">
        <v>0</v>
      </c>
      <c r="FP901" s="519">
        <v>0</v>
      </c>
      <c r="FQ901" s="519">
        <v>0</v>
      </c>
      <c r="FR901" s="519">
        <v>0</v>
      </c>
      <c r="FS901" s="519">
        <v>0</v>
      </c>
      <c r="FT901" s="519">
        <v>0</v>
      </c>
      <c r="FU901" s="519">
        <v>0</v>
      </c>
      <c r="FV901" s="519">
        <v>0</v>
      </c>
      <c r="FW901" s="519">
        <v>0</v>
      </c>
      <c r="FX901" s="519">
        <v>0</v>
      </c>
      <c r="FY901" s="519">
        <v>0</v>
      </c>
      <c r="FZ901" s="519">
        <v>0</v>
      </c>
      <c r="GA901" s="519">
        <v>0</v>
      </c>
      <c r="GB901" s="519">
        <v>0</v>
      </c>
      <c r="GC901" s="519">
        <v>0</v>
      </c>
      <c r="GD901" s="519">
        <v>0</v>
      </c>
      <c r="GE901" s="519">
        <v>0</v>
      </c>
      <c r="GF901" s="519">
        <v>0</v>
      </c>
      <c r="GG901" s="519">
        <v>0</v>
      </c>
      <c r="GH901" s="519">
        <v>0</v>
      </c>
      <c r="GI901" s="519">
        <v>0</v>
      </c>
      <c r="GJ901" s="519">
        <v>0</v>
      </c>
      <c r="GK901" s="519">
        <v>0</v>
      </c>
      <c r="GL901" s="519">
        <v>0</v>
      </c>
      <c r="GM901" s="519">
        <v>0</v>
      </c>
      <c r="GN901" s="519">
        <v>0</v>
      </c>
      <c r="GO901" s="519">
        <v>0</v>
      </c>
      <c r="GP901" s="519">
        <v>0</v>
      </c>
      <c r="GQ901" s="519">
        <v>0</v>
      </c>
      <c r="GR901" s="519">
        <v>0</v>
      </c>
      <c r="GS901" s="519">
        <v>0</v>
      </c>
      <c r="GT901" s="519">
        <v>0</v>
      </c>
      <c r="GU901" s="519">
        <v>0</v>
      </c>
      <c r="GV901" s="519">
        <v>0</v>
      </c>
      <c r="GW901" s="519">
        <v>0</v>
      </c>
      <c r="GX901" s="519">
        <v>0</v>
      </c>
      <c r="GY901" s="519">
        <v>0</v>
      </c>
      <c r="GZ901" s="519">
        <v>0</v>
      </c>
      <c r="HA901" s="519">
        <v>0</v>
      </c>
      <c r="HB901" s="519">
        <v>0</v>
      </c>
      <c r="HC901" s="519">
        <v>0</v>
      </c>
      <c r="HD901" s="519">
        <v>0</v>
      </c>
      <c r="HE901" s="519">
        <v>0</v>
      </c>
      <c r="HF901" s="519">
        <v>0</v>
      </c>
      <c r="HG901" s="519">
        <v>0</v>
      </c>
      <c r="HH901" s="519">
        <v>0</v>
      </c>
      <c r="HI901" s="519">
        <v>0</v>
      </c>
      <c r="HJ901" s="519">
        <v>0</v>
      </c>
      <c r="HK901" s="519">
        <v>0</v>
      </c>
      <c r="HL901" s="519">
        <v>0</v>
      </c>
      <c r="HM901" s="519">
        <v>0</v>
      </c>
      <c r="HN901" s="519">
        <v>0</v>
      </c>
      <c r="HO901" s="519">
        <v>0</v>
      </c>
      <c r="HP901" s="519">
        <v>0</v>
      </c>
      <c r="HQ901" s="519">
        <v>0</v>
      </c>
      <c r="HR901" s="519">
        <v>0</v>
      </c>
      <c r="HS901" s="519">
        <v>0</v>
      </c>
      <c r="HT901" s="519">
        <v>0</v>
      </c>
      <c r="HU901" s="519">
        <v>0</v>
      </c>
      <c r="HV901" s="519">
        <v>0</v>
      </c>
      <c r="HW901" s="519">
        <v>0</v>
      </c>
      <c r="HX901" s="519">
        <v>0</v>
      </c>
      <c r="HY901" s="519">
        <v>0</v>
      </c>
      <c r="HZ901" s="519">
        <v>0</v>
      </c>
      <c r="IA901" s="519">
        <v>0</v>
      </c>
      <c r="IB901" s="519">
        <v>0</v>
      </c>
      <c r="IC901" s="519">
        <v>0</v>
      </c>
      <c r="ID901" s="519">
        <v>0</v>
      </c>
      <c r="IE901" s="519">
        <v>0</v>
      </c>
      <c r="IF901" s="519">
        <v>0</v>
      </c>
      <c r="IG901" s="519">
        <v>0</v>
      </c>
      <c r="IH901" s="519">
        <v>0</v>
      </c>
      <c r="II901" s="519">
        <v>0</v>
      </c>
      <c r="IJ901" s="519">
        <v>0</v>
      </c>
      <c r="IK901" s="519">
        <v>0</v>
      </c>
    </row>
    <row r="902" spans="2:245" hidden="1">
      <c r="B902" s="519" t="s">
        <v>1058</v>
      </c>
      <c r="C902" s="519"/>
      <c r="D902" s="519"/>
      <c r="E902" s="519"/>
      <c r="F902" s="519">
        <v>2</v>
      </c>
      <c r="G902" s="519"/>
      <c r="H902" s="519">
        <v>28</v>
      </c>
      <c r="I902" s="519">
        <v>10</v>
      </c>
      <c r="J902" s="519" t="str">
        <f t="shared" si="45"/>
        <v>SDN10022810</v>
      </c>
      <c r="K902" s="519">
        <v>780</v>
      </c>
      <c r="M902" s="337" t="s">
        <v>631</v>
      </c>
      <c r="N902" s="519" t="s">
        <v>1058</v>
      </c>
      <c r="O902" s="519" t="s">
        <v>1059</v>
      </c>
      <c r="P902" s="519">
        <v>52</v>
      </c>
      <c r="Q902" s="521" t="str">
        <f t="shared" si="43"/>
        <v>SDN100152</v>
      </c>
      <c r="R902" s="519">
        <v>1764.9</v>
      </c>
      <c r="S902" s="519">
        <v>3529.8</v>
      </c>
      <c r="T902" s="519">
        <v>5294.7</v>
      </c>
      <c r="U902" s="519">
        <v>7059.6</v>
      </c>
      <c r="V902" s="519">
        <v>8824.5</v>
      </c>
      <c r="W902" s="519">
        <v>10236.4</v>
      </c>
      <c r="X902" s="519">
        <v>11648.3</v>
      </c>
      <c r="Y902" s="519">
        <v>13060.3</v>
      </c>
      <c r="Z902" s="519">
        <v>14472.2</v>
      </c>
      <c r="AA902" s="519">
        <v>15884.1</v>
      </c>
      <c r="AB902" s="519">
        <v>15884.1</v>
      </c>
      <c r="AC902" s="519">
        <v>15884.1</v>
      </c>
      <c r="AD902" s="519">
        <v>15884.1</v>
      </c>
      <c r="AE902" s="519">
        <v>15884.1</v>
      </c>
      <c r="AF902" s="519">
        <v>15884.1</v>
      </c>
      <c r="AG902" s="519">
        <v>15884.1</v>
      </c>
      <c r="AH902" s="519">
        <v>15884.1</v>
      </c>
      <c r="AI902" s="519">
        <v>15884.1</v>
      </c>
      <c r="AJ902" s="519">
        <v>15884.1</v>
      </c>
      <c r="AK902" s="519">
        <v>15884.1</v>
      </c>
      <c r="AL902" s="519">
        <v>15884.1</v>
      </c>
      <c r="AM902" s="519">
        <v>15884.1</v>
      </c>
      <c r="AN902" s="519">
        <v>15884.1</v>
      </c>
      <c r="AO902" s="519">
        <v>15884.1</v>
      </c>
      <c r="AP902" s="519">
        <v>15884.1</v>
      </c>
      <c r="AQ902" s="519">
        <v>0</v>
      </c>
      <c r="AR902" s="519">
        <v>0</v>
      </c>
      <c r="AS902" s="519">
        <v>0</v>
      </c>
      <c r="AT902" s="519">
        <v>0</v>
      </c>
      <c r="AU902" s="519">
        <v>0</v>
      </c>
      <c r="AV902" s="519">
        <v>0</v>
      </c>
      <c r="AW902" s="519">
        <v>0</v>
      </c>
      <c r="AX902" s="519">
        <v>0</v>
      </c>
      <c r="AY902" s="519">
        <v>0</v>
      </c>
      <c r="AZ902" s="519">
        <v>0</v>
      </c>
      <c r="BA902" s="519">
        <v>0</v>
      </c>
      <c r="BB902" s="519">
        <v>0</v>
      </c>
      <c r="BC902" s="519">
        <v>0</v>
      </c>
      <c r="BD902" s="519">
        <v>0</v>
      </c>
      <c r="BE902" s="519">
        <v>0</v>
      </c>
      <c r="BF902" s="519">
        <v>0</v>
      </c>
      <c r="BG902" s="519">
        <v>0</v>
      </c>
      <c r="BH902" s="519">
        <v>0</v>
      </c>
      <c r="BI902" s="519">
        <v>0</v>
      </c>
      <c r="BJ902" s="519">
        <v>0</v>
      </c>
      <c r="BK902" s="519">
        <v>0</v>
      </c>
      <c r="BL902" s="519">
        <v>0</v>
      </c>
      <c r="BM902" s="519">
        <v>0</v>
      </c>
      <c r="BN902" s="519">
        <v>0</v>
      </c>
      <c r="BO902" s="519">
        <v>0</v>
      </c>
      <c r="BP902" s="519">
        <v>0</v>
      </c>
      <c r="BQ902" s="519">
        <v>0</v>
      </c>
      <c r="BR902" s="519">
        <v>0</v>
      </c>
      <c r="BS902" s="519">
        <v>0</v>
      </c>
      <c r="BT902" s="519">
        <v>0</v>
      </c>
      <c r="BU902" s="519">
        <v>0</v>
      </c>
      <c r="BV902" s="519">
        <v>0</v>
      </c>
      <c r="BW902" s="519">
        <v>0</v>
      </c>
      <c r="BX902" s="519">
        <v>0</v>
      </c>
      <c r="BY902" s="519">
        <v>0</v>
      </c>
      <c r="BZ902" s="519">
        <v>0</v>
      </c>
      <c r="CA902" s="519">
        <v>0</v>
      </c>
      <c r="CB902" s="519">
        <v>0</v>
      </c>
      <c r="CC902" s="519">
        <v>0</v>
      </c>
      <c r="CD902" s="519">
        <v>0</v>
      </c>
      <c r="CE902" s="519">
        <v>0</v>
      </c>
      <c r="CF902" s="519">
        <v>0</v>
      </c>
      <c r="CG902" s="519">
        <v>0</v>
      </c>
      <c r="CH902" s="519">
        <v>0</v>
      </c>
      <c r="CI902" s="519">
        <v>0</v>
      </c>
      <c r="CJ902" s="519">
        <v>0</v>
      </c>
      <c r="CK902" s="519">
        <v>0</v>
      </c>
      <c r="CL902" s="519">
        <v>0</v>
      </c>
      <c r="CM902" s="519">
        <v>0</v>
      </c>
      <c r="CN902" s="519">
        <v>0</v>
      </c>
      <c r="CO902" s="519">
        <v>0</v>
      </c>
      <c r="CP902" s="519">
        <v>0</v>
      </c>
      <c r="CQ902" s="519">
        <v>0</v>
      </c>
      <c r="CR902" s="519">
        <v>0</v>
      </c>
      <c r="CS902" s="519">
        <v>0</v>
      </c>
      <c r="CT902" s="519">
        <v>0</v>
      </c>
      <c r="CU902" s="519">
        <v>0</v>
      </c>
      <c r="CV902" s="519">
        <v>0</v>
      </c>
      <c r="CW902" s="519">
        <v>0</v>
      </c>
      <c r="CX902" s="519">
        <v>0</v>
      </c>
      <c r="CY902" s="519">
        <v>0</v>
      </c>
      <c r="CZ902" s="519">
        <v>0</v>
      </c>
      <c r="DA902" s="519">
        <v>0</v>
      </c>
      <c r="DB902" s="519">
        <v>0</v>
      </c>
      <c r="DC902" s="519">
        <v>0</v>
      </c>
      <c r="DD902" s="519">
        <v>0</v>
      </c>
      <c r="DE902" s="519">
        <v>0</v>
      </c>
      <c r="DF902" s="519">
        <v>0</v>
      </c>
      <c r="DG902" s="519">
        <v>0</v>
      </c>
      <c r="DH902" s="519">
        <v>0</v>
      </c>
      <c r="DI902" s="519">
        <v>0</v>
      </c>
      <c r="DJ902" s="519">
        <v>0</v>
      </c>
      <c r="DK902" s="519">
        <v>0</v>
      </c>
      <c r="DL902" s="519">
        <v>0</v>
      </c>
      <c r="DM902" s="519">
        <v>0</v>
      </c>
      <c r="DN902" s="519">
        <v>0</v>
      </c>
      <c r="DO902" s="519">
        <v>0</v>
      </c>
      <c r="DP902" s="519">
        <v>0</v>
      </c>
      <c r="DQ902" s="519">
        <v>0</v>
      </c>
      <c r="DR902" s="519">
        <v>0</v>
      </c>
      <c r="DS902" s="519">
        <v>0</v>
      </c>
      <c r="DT902" s="519">
        <v>0</v>
      </c>
      <c r="DU902" s="519">
        <v>0</v>
      </c>
      <c r="DV902" s="519">
        <v>0</v>
      </c>
      <c r="DW902" s="519">
        <v>0</v>
      </c>
      <c r="DX902" s="519">
        <v>0</v>
      </c>
      <c r="DZ902" s="337" t="s">
        <v>631</v>
      </c>
      <c r="EA902" s="519" t="s">
        <v>1058</v>
      </c>
      <c r="EB902" s="519" t="s">
        <v>1059</v>
      </c>
      <c r="EC902" s="519">
        <v>52</v>
      </c>
      <c r="ED902" s="183" t="str">
        <f t="shared" si="44"/>
        <v>SDN100152</v>
      </c>
      <c r="EE902" s="519">
        <v>1764.9</v>
      </c>
      <c r="EF902" s="519">
        <v>10000</v>
      </c>
      <c r="EG902" s="519">
        <v>10000</v>
      </c>
      <c r="EH902" s="519">
        <v>10000</v>
      </c>
      <c r="EI902" s="519">
        <v>10000</v>
      </c>
      <c r="EJ902" s="519">
        <v>10236.4</v>
      </c>
      <c r="EK902" s="519">
        <v>11648.3</v>
      </c>
      <c r="EL902" s="519">
        <v>13060.3</v>
      </c>
      <c r="EM902" s="519">
        <v>14472.2</v>
      </c>
      <c r="EN902" s="519">
        <v>15884.1</v>
      </c>
      <c r="EO902" s="519">
        <v>15884.1</v>
      </c>
      <c r="EP902" s="519">
        <v>15884.1</v>
      </c>
      <c r="EQ902" s="519">
        <v>15884.1</v>
      </c>
      <c r="ER902" s="519">
        <v>15884.1</v>
      </c>
      <c r="ES902" s="519">
        <v>15884.1</v>
      </c>
      <c r="ET902" s="519">
        <v>15884.1</v>
      </c>
      <c r="EU902" s="519">
        <v>15884.1</v>
      </c>
      <c r="EV902" s="519">
        <v>15884.1</v>
      </c>
      <c r="EW902" s="519">
        <v>15884.1</v>
      </c>
      <c r="EX902" s="519">
        <v>15884.1</v>
      </c>
      <c r="EY902" s="519">
        <v>15884.1</v>
      </c>
      <c r="EZ902" s="519">
        <v>15884.1</v>
      </c>
      <c r="FA902" s="519">
        <v>15884.1</v>
      </c>
      <c r="FB902" s="519">
        <v>15884.1</v>
      </c>
      <c r="FC902" s="519">
        <v>15884.1</v>
      </c>
      <c r="FD902" s="519">
        <v>0</v>
      </c>
      <c r="FE902" s="519">
        <v>0</v>
      </c>
      <c r="FF902" s="519">
        <v>0</v>
      </c>
      <c r="FG902" s="519">
        <v>0</v>
      </c>
      <c r="FH902" s="519">
        <v>0</v>
      </c>
      <c r="FI902" s="519">
        <v>0</v>
      </c>
      <c r="FJ902" s="519">
        <v>0</v>
      </c>
      <c r="FK902" s="519">
        <v>0</v>
      </c>
      <c r="FL902" s="519">
        <v>0</v>
      </c>
      <c r="FM902" s="519">
        <v>0</v>
      </c>
      <c r="FN902" s="519">
        <v>0</v>
      </c>
      <c r="FO902" s="519">
        <v>0</v>
      </c>
      <c r="FP902" s="519">
        <v>0</v>
      </c>
      <c r="FQ902" s="519">
        <v>0</v>
      </c>
      <c r="FR902" s="519">
        <v>0</v>
      </c>
      <c r="FS902" s="519">
        <v>0</v>
      </c>
      <c r="FT902" s="519">
        <v>0</v>
      </c>
      <c r="FU902" s="519">
        <v>0</v>
      </c>
      <c r="FV902" s="519">
        <v>0</v>
      </c>
      <c r="FW902" s="519">
        <v>0</v>
      </c>
      <c r="FX902" s="519">
        <v>0</v>
      </c>
      <c r="FY902" s="519">
        <v>0</v>
      </c>
      <c r="FZ902" s="519">
        <v>0</v>
      </c>
      <c r="GA902" s="519">
        <v>0</v>
      </c>
      <c r="GB902" s="519">
        <v>0</v>
      </c>
      <c r="GC902" s="519">
        <v>0</v>
      </c>
      <c r="GD902" s="519">
        <v>0</v>
      </c>
      <c r="GE902" s="519">
        <v>0</v>
      </c>
      <c r="GF902" s="519">
        <v>0</v>
      </c>
      <c r="GG902" s="519">
        <v>0</v>
      </c>
      <c r="GH902" s="519">
        <v>0</v>
      </c>
      <c r="GI902" s="519">
        <v>0</v>
      </c>
      <c r="GJ902" s="519">
        <v>0</v>
      </c>
      <c r="GK902" s="519">
        <v>0</v>
      </c>
      <c r="GL902" s="519">
        <v>0</v>
      </c>
      <c r="GM902" s="519">
        <v>0</v>
      </c>
      <c r="GN902" s="519">
        <v>0</v>
      </c>
      <c r="GO902" s="519">
        <v>0</v>
      </c>
      <c r="GP902" s="519">
        <v>0</v>
      </c>
      <c r="GQ902" s="519">
        <v>0</v>
      </c>
      <c r="GR902" s="519">
        <v>0</v>
      </c>
      <c r="GS902" s="519">
        <v>0</v>
      </c>
      <c r="GT902" s="519">
        <v>0</v>
      </c>
      <c r="GU902" s="519">
        <v>0</v>
      </c>
      <c r="GV902" s="519">
        <v>0</v>
      </c>
      <c r="GW902" s="519">
        <v>0</v>
      </c>
      <c r="GX902" s="519">
        <v>0</v>
      </c>
      <c r="GY902" s="519">
        <v>0</v>
      </c>
      <c r="GZ902" s="519">
        <v>0</v>
      </c>
      <c r="HA902" s="519">
        <v>0</v>
      </c>
      <c r="HB902" s="519">
        <v>0</v>
      </c>
      <c r="HC902" s="519">
        <v>0</v>
      </c>
      <c r="HD902" s="519">
        <v>0</v>
      </c>
      <c r="HE902" s="519">
        <v>0</v>
      </c>
      <c r="HF902" s="519">
        <v>0</v>
      </c>
      <c r="HG902" s="519">
        <v>0</v>
      </c>
      <c r="HH902" s="519">
        <v>0</v>
      </c>
      <c r="HI902" s="519">
        <v>0</v>
      </c>
      <c r="HJ902" s="519">
        <v>0</v>
      </c>
      <c r="HK902" s="519">
        <v>0</v>
      </c>
      <c r="HL902" s="519">
        <v>0</v>
      </c>
      <c r="HM902" s="519">
        <v>0</v>
      </c>
      <c r="HN902" s="519">
        <v>0</v>
      </c>
      <c r="HO902" s="519">
        <v>0</v>
      </c>
      <c r="HP902" s="519">
        <v>0</v>
      </c>
      <c r="HQ902" s="519">
        <v>0</v>
      </c>
      <c r="HR902" s="519">
        <v>0</v>
      </c>
      <c r="HS902" s="519">
        <v>0</v>
      </c>
      <c r="HT902" s="519">
        <v>0</v>
      </c>
      <c r="HU902" s="519">
        <v>0</v>
      </c>
      <c r="HV902" s="519">
        <v>0</v>
      </c>
      <c r="HW902" s="519">
        <v>0</v>
      </c>
      <c r="HX902" s="519">
        <v>0</v>
      </c>
      <c r="HY902" s="519">
        <v>0</v>
      </c>
      <c r="HZ902" s="519">
        <v>0</v>
      </c>
      <c r="IA902" s="519">
        <v>0</v>
      </c>
      <c r="IB902" s="519">
        <v>0</v>
      </c>
      <c r="IC902" s="519">
        <v>0</v>
      </c>
      <c r="ID902" s="519">
        <v>0</v>
      </c>
      <c r="IE902" s="519">
        <v>0</v>
      </c>
      <c r="IF902" s="519">
        <v>0</v>
      </c>
      <c r="IG902" s="519">
        <v>0</v>
      </c>
      <c r="IH902" s="519">
        <v>0</v>
      </c>
      <c r="II902" s="519">
        <v>0</v>
      </c>
      <c r="IJ902" s="519">
        <v>0</v>
      </c>
      <c r="IK902" s="519">
        <v>0</v>
      </c>
    </row>
    <row r="903" spans="2:245" hidden="1">
      <c r="B903" s="519" t="s">
        <v>1058</v>
      </c>
      <c r="C903" s="519"/>
      <c r="D903" s="519"/>
      <c r="E903" s="519"/>
      <c r="F903" s="519">
        <v>2</v>
      </c>
      <c r="G903" s="519"/>
      <c r="H903" s="519">
        <v>29</v>
      </c>
      <c r="I903" s="519">
        <v>1</v>
      </c>
      <c r="J903" s="519" t="str">
        <f t="shared" si="45"/>
        <v>SDN10022901</v>
      </c>
      <c r="K903" s="519">
        <v>985</v>
      </c>
      <c r="M903" s="337" t="s">
        <v>631</v>
      </c>
      <c r="N903" s="519" t="s">
        <v>1058</v>
      </c>
      <c r="O903" s="519" t="s">
        <v>1059</v>
      </c>
      <c r="P903" s="519">
        <v>53</v>
      </c>
      <c r="Q903" s="521" t="str">
        <f t="shared" si="43"/>
        <v>SDN100153</v>
      </c>
      <c r="R903" s="519">
        <v>1860.3</v>
      </c>
      <c r="S903" s="519">
        <v>3720.6</v>
      </c>
      <c r="T903" s="519">
        <v>5580.9</v>
      </c>
      <c r="U903" s="519">
        <v>7441.2</v>
      </c>
      <c r="V903" s="519">
        <v>9301.5</v>
      </c>
      <c r="W903" s="519">
        <v>10789.7</v>
      </c>
      <c r="X903" s="519">
        <v>12278</v>
      </c>
      <c r="Y903" s="519">
        <v>13766.2</v>
      </c>
      <c r="Z903" s="519">
        <v>15254.5</v>
      </c>
      <c r="AA903" s="519">
        <v>16742.7</v>
      </c>
      <c r="AB903" s="519">
        <v>16742.7</v>
      </c>
      <c r="AC903" s="519">
        <v>16742.7</v>
      </c>
      <c r="AD903" s="519">
        <v>16742.7</v>
      </c>
      <c r="AE903" s="519">
        <v>16742.7</v>
      </c>
      <c r="AF903" s="519">
        <v>16742.7</v>
      </c>
      <c r="AG903" s="519">
        <v>16742.7</v>
      </c>
      <c r="AH903" s="519">
        <v>16742.7</v>
      </c>
      <c r="AI903" s="519">
        <v>16742.7</v>
      </c>
      <c r="AJ903" s="519">
        <v>16742.7</v>
      </c>
      <c r="AK903" s="519">
        <v>16742.7</v>
      </c>
      <c r="AL903" s="519">
        <v>16742.7</v>
      </c>
      <c r="AM903" s="519">
        <v>16742.7</v>
      </c>
      <c r="AN903" s="519">
        <v>16742.7</v>
      </c>
      <c r="AO903" s="519">
        <v>16742.7</v>
      </c>
      <c r="AP903" s="519">
        <v>16742.7</v>
      </c>
      <c r="AQ903" s="519">
        <v>0</v>
      </c>
      <c r="AR903" s="519">
        <v>0</v>
      </c>
      <c r="AS903" s="519">
        <v>0</v>
      </c>
      <c r="AT903" s="519">
        <v>0</v>
      </c>
      <c r="AU903" s="519">
        <v>0</v>
      </c>
      <c r="AV903" s="519">
        <v>0</v>
      </c>
      <c r="AW903" s="519">
        <v>0</v>
      </c>
      <c r="AX903" s="519">
        <v>0</v>
      </c>
      <c r="AY903" s="519">
        <v>0</v>
      </c>
      <c r="AZ903" s="519">
        <v>0</v>
      </c>
      <c r="BA903" s="519">
        <v>0</v>
      </c>
      <c r="BB903" s="519">
        <v>0</v>
      </c>
      <c r="BC903" s="519">
        <v>0</v>
      </c>
      <c r="BD903" s="519">
        <v>0</v>
      </c>
      <c r="BE903" s="519">
        <v>0</v>
      </c>
      <c r="BF903" s="519">
        <v>0</v>
      </c>
      <c r="BG903" s="519">
        <v>0</v>
      </c>
      <c r="BH903" s="519">
        <v>0</v>
      </c>
      <c r="BI903" s="519">
        <v>0</v>
      </c>
      <c r="BJ903" s="519">
        <v>0</v>
      </c>
      <c r="BK903" s="519">
        <v>0</v>
      </c>
      <c r="BL903" s="519">
        <v>0</v>
      </c>
      <c r="BM903" s="519">
        <v>0</v>
      </c>
      <c r="BN903" s="519">
        <v>0</v>
      </c>
      <c r="BO903" s="519">
        <v>0</v>
      </c>
      <c r="BP903" s="519">
        <v>0</v>
      </c>
      <c r="BQ903" s="519">
        <v>0</v>
      </c>
      <c r="BR903" s="519">
        <v>0</v>
      </c>
      <c r="BS903" s="519">
        <v>0</v>
      </c>
      <c r="BT903" s="519">
        <v>0</v>
      </c>
      <c r="BU903" s="519">
        <v>0</v>
      </c>
      <c r="BV903" s="519">
        <v>0</v>
      </c>
      <c r="BW903" s="519">
        <v>0</v>
      </c>
      <c r="BX903" s="519">
        <v>0</v>
      </c>
      <c r="BY903" s="519">
        <v>0</v>
      </c>
      <c r="BZ903" s="519">
        <v>0</v>
      </c>
      <c r="CA903" s="519">
        <v>0</v>
      </c>
      <c r="CB903" s="519">
        <v>0</v>
      </c>
      <c r="CC903" s="519">
        <v>0</v>
      </c>
      <c r="CD903" s="519">
        <v>0</v>
      </c>
      <c r="CE903" s="519">
        <v>0</v>
      </c>
      <c r="CF903" s="519">
        <v>0</v>
      </c>
      <c r="CG903" s="519">
        <v>0</v>
      </c>
      <c r="CH903" s="519">
        <v>0</v>
      </c>
      <c r="CI903" s="519">
        <v>0</v>
      </c>
      <c r="CJ903" s="519">
        <v>0</v>
      </c>
      <c r="CK903" s="519">
        <v>0</v>
      </c>
      <c r="CL903" s="519">
        <v>0</v>
      </c>
      <c r="CM903" s="519">
        <v>0</v>
      </c>
      <c r="CN903" s="519">
        <v>0</v>
      </c>
      <c r="CO903" s="519">
        <v>0</v>
      </c>
      <c r="CP903" s="519">
        <v>0</v>
      </c>
      <c r="CQ903" s="519">
        <v>0</v>
      </c>
      <c r="CR903" s="519">
        <v>0</v>
      </c>
      <c r="CS903" s="519">
        <v>0</v>
      </c>
      <c r="CT903" s="519">
        <v>0</v>
      </c>
      <c r="CU903" s="519">
        <v>0</v>
      </c>
      <c r="CV903" s="519">
        <v>0</v>
      </c>
      <c r="CW903" s="519">
        <v>0</v>
      </c>
      <c r="CX903" s="519">
        <v>0</v>
      </c>
      <c r="CY903" s="519">
        <v>0</v>
      </c>
      <c r="CZ903" s="519">
        <v>0</v>
      </c>
      <c r="DA903" s="519">
        <v>0</v>
      </c>
      <c r="DB903" s="519">
        <v>0</v>
      </c>
      <c r="DC903" s="519">
        <v>0</v>
      </c>
      <c r="DD903" s="519">
        <v>0</v>
      </c>
      <c r="DE903" s="519">
        <v>0</v>
      </c>
      <c r="DF903" s="519">
        <v>0</v>
      </c>
      <c r="DG903" s="519">
        <v>0</v>
      </c>
      <c r="DH903" s="519">
        <v>0</v>
      </c>
      <c r="DI903" s="519">
        <v>0</v>
      </c>
      <c r="DJ903" s="519">
        <v>0</v>
      </c>
      <c r="DK903" s="519">
        <v>0</v>
      </c>
      <c r="DL903" s="519">
        <v>0</v>
      </c>
      <c r="DM903" s="519">
        <v>0</v>
      </c>
      <c r="DN903" s="519">
        <v>0</v>
      </c>
      <c r="DO903" s="519">
        <v>0</v>
      </c>
      <c r="DP903" s="519">
        <v>0</v>
      </c>
      <c r="DQ903" s="519">
        <v>0</v>
      </c>
      <c r="DR903" s="519">
        <v>0</v>
      </c>
      <c r="DS903" s="519">
        <v>0</v>
      </c>
      <c r="DT903" s="519">
        <v>0</v>
      </c>
      <c r="DU903" s="519">
        <v>0</v>
      </c>
      <c r="DV903" s="519">
        <v>0</v>
      </c>
      <c r="DW903" s="519">
        <v>0</v>
      </c>
      <c r="DX903" s="519">
        <v>0</v>
      </c>
      <c r="DZ903" s="337" t="s">
        <v>631</v>
      </c>
      <c r="EA903" s="519" t="s">
        <v>1058</v>
      </c>
      <c r="EB903" s="519" t="s">
        <v>1059</v>
      </c>
      <c r="EC903" s="519">
        <v>53</v>
      </c>
      <c r="ED903" s="183" t="str">
        <f t="shared" si="44"/>
        <v>SDN100153</v>
      </c>
      <c r="EE903" s="519">
        <v>1860.3</v>
      </c>
      <c r="EF903" s="519">
        <v>10000</v>
      </c>
      <c r="EG903" s="519">
        <v>10000</v>
      </c>
      <c r="EH903" s="519">
        <v>10000</v>
      </c>
      <c r="EI903" s="519">
        <v>10000</v>
      </c>
      <c r="EJ903" s="519">
        <v>10789.7</v>
      </c>
      <c r="EK903" s="519">
        <v>12278</v>
      </c>
      <c r="EL903" s="519">
        <v>13766.2</v>
      </c>
      <c r="EM903" s="519">
        <v>15254.5</v>
      </c>
      <c r="EN903" s="519">
        <v>16742.7</v>
      </c>
      <c r="EO903" s="519">
        <v>16742.7</v>
      </c>
      <c r="EP903" s="519">
        <v>16742.7</v>
      </c>
      <c r="EQ903" s="519">
        <v>16742.7</v>
      </c>
      <c r="ER903" s="519">
        <v>16742.7</v>
      </c>
      <c r="ES903" s="519">
        <v>16742.7</v>
      </c>
      <c r="ET903" s="519">
        <v>16742.7</v>
      </c>
      <c r="EU903" s="519">
        <v>16742.7</v>
      </c>
      <c r="EV903" s="519">
        <v>16742.7</v>
      </c>
      <c r="EW903" s="519">
        <v>16742.7</v>
      </c>
      <c r="EX903" s="519">
        <v>16742.7</v>
      </c>
      <c r="EY903" s="519">
        <v>16742.7</v>
      </c>
      <c r="EZ903" s="519">
        <v>16742.7</v>
      </c>
      <c r="FA903" s="519">
        <v>16742.7</v>
      </c>
      <c r="FB903" s="519">
        <v>16742.7</v>
      </c>
      <c r="FC903" s="519">
        <v>16742.7</v>
      </c>
      <c r="FD903" s="519">
        <v>0</v>
      </c>
      <c r="FE903" s="519">
        <v>0</v>
      </c>
      <c r="FF903" s="519">
        <v>0</v>
      </c>
      <c r="FG903" s="519">
        <v>0</v>
      </c>
      <c r="FH903" s="519">
        <v>0</v>
      </c>
      <c r="FI903" s="519">
        <v>0</v>
      </c>
      <c r="FJ903" s="519">
        <v>0</v>
      </c>
      <c r="FK903" s="519">
        <v>0</v>
      </c>
      <c r="FL903" s="519">
        <v>0</v>
      </c>
      <c r="FM903" s="519">
        <v>0</v>
      </c>
      <c r="FN903" s="519">
        <v>0</v>
      </c>
      <c r="FO903" s="519">
        <v>0</v>
      </c>
      <c r="FP903" s="519">
        <v>0</v>
      </c>
      <c r="FQ903" s="519">
        <v>0</v>
      </c>
      <c r="FR903" s="519">
        <v>0</v>
      </c>
      <c r="FS903" s="519">
        <v>0</v>
      </c>
      <c r="FT903" s="519">
        <v>0</v>
      </c>
      <c r="FU903" s="519">
        <v>0</v>
      </c>
      <c r="FV903" s="519">
        <v>0</v>
      </c>
      <c r="FW903" s="519">
        <v>0</v>
      </c>
      <c r="FX903" s="519">
        <v>0</v>
      </c>
      <c r="FY903" s="519">
        <v>0</v>
      </c>
      <c r="FZ903" s="519">
        <v>0</v>
      </c>
      <c r="GA903" s="519">
        <v>0</v>
      </c>
      <c r="GB903" s="519">
        <v>0</v>
      </c>
      <c r="GC903" s="519">
        <v>0</v>
      </c>
      <c r="GD903" s="519">
        <v>0</v>
      </c>
      <c r="GE903" s="519">
        <v>0</v>
      </c>
      <c r="GF903" s="519">
        <v>0</v>
      </c>
      <c r="GG903" s="519">
        <v>0</v>
      </c>
      <c r="GH903" s="519">
        <v>0</v>
      </c>
      <c r="GI903" s="519">
        <v>0</v>
      </c>
      <c r="GJ903" s="519">
        <v>0</v>
      </c>
      <c r="GK903" s="519">
        <v>0</v>
      </c>
      <c r="GL903" s="519">
        <v>0</v>
      </c>
      <c r="GM903" s="519">
        <v>0</v>
      </c>
      <c r="GN903" s="519">
        <v>0</v>
      </c>
      <c r="GO903" s="519">
        <v>0</v>
      </c>
      <c r="GP903" s="519">
        <v>0</v>
      </c>
      <c r="GQ903" s="519">
        <v>0</v>
      </c>
      <c r="GR903" s="519">
        <v>0</v>
      </c>
      <c r="GS903" s="519">
        <v>0</v>
      </c>
      <c r="GT903" s="519">
        <v>0</v>
      </c>
      <c r="GU903" s="519">
        <v>0</v>
      </c>
      <c r="GV903" s="519">
        <v>0</v>
      </c>
      <c r="GW903" s="519">
        <v>0</v>
      </c>
      <c r="GX903" s="519">
        <v>0</v>
      </c>
      <c r="GY903" s="519">
        <v>0</v>
      </c>
      <c r="GZ903" s="519">
        <v>0</v>
      </c>
      <c r="HA903" s="519">
        <v>0</v>
      </c>
      <c r="HB903" s="519">
        <v>0</v>
      </c>
      <c r="HC903" s="519">
        <v>0</v>
      </c>
      <c r="HD903" s="519">
        <v>0</v>
      </c>
      <c r="HE903" s="519">
        <v>0</v>
      </c>
      <c r="HF903" s="519">
        <v>0</v>
      </c>
      <c r="HG903" s="519">
        <v>0</v>
      </c>
      <c r="HH903" s="519">
        <v>0</v>
      </c>
      <c r="HI903" s="519">
        <v>0</v>
      </c>
      <c r="HJ903" s="519">
        <v>0</v>
      </c>
      <c r="HK903" s="519">
        <v>0</v>
      </c>
      <c r="HL903" s="519">
        <v>0</v>
      </c>
      <c r="HM903" s="519">
        <v>0</v>
      </c>
      <c r="HN903" s="519">
        <v>0</v>
      </c>
      <c r="HO903" s="519">
        <v>0</v>
      </c>
      <c r="HP903" s="519">
        <v>0</v>
      </c>
      <c r="HQ903" s="519">
        <v>0</v>
      </c>
      <c r="HR903" s="519">
        <v>0</v>
      </c>
      <c r="HS903" s="519">
        <v>0</v>
      </c>
      <c r="HT903" s="519">
        <v>0</v>
      </c>
      <c r="HU903" s="519">
        <v>0</v>
      </c>
      <c r="HV903" s="519">
        <v>0</v>
      </c>
      <c r="HW903" s="519">
        <v>0</v>
      </c>
      <c r="HX903" s="519">
        <v>0</v>
      </c>
      <c r="HY903" s="519">
        <v>0</v>
      </c>
      <c r="HZ903" s="519">
        <v>0</v>
      </c>
      <c r="IA903" s="519">
        <v>0</v>
      </c>
      <c r="IB903" s="519">
        <v>0</v>
      </c>
      <c r="IC903" s="519">
        <v>0</v>
      </c>
      <c r="ID903" s="519">
        <v>0</v>
      </c>
      <c r="IE903" s="519">
        <v>0</v>
      </c>
      <c r="IF903" s="519">
        <v>0</v>
      </c>
      <c r="IG903" s="519">
        <v>0</v>
      </c>
      <c r="IH903" s="519">
        <v>0</v>
      </c>
      <c r="II903" s="519">
        <v>0</v>
      </c>
      <c r="IJ903" s="519">
        <v>0</v>
      </c>
      <c r="IK903" s="519">
        <v>0</v>
      </c>
    </row>
    <row r="904" spans="2:245" hidden="1">
      <c r="B904" s="519" t="s">
        <v>1058</v>
      </c>
      <c r="C904" s="519"/>
      <c r="D904" s="519"/>
      <c r="E904" s="519"/>
      <c r="F904" s="519">
        <v>2</v>
      </c>
      <c r="G904" s="519"/>
      <c r="H904" s="519">
        <v>29</v>
      </c>
      <c r="I904" s="519">
        <v>2</v>
      </c>
      <c r="J904" s="519" t="str">
        <f t="shared" si="45"/>
        <v>SDN10022902</v>
      </c>
      <c r="K904" s="519">
        <v>985</v>
      </c>
      <c r="M904" s="337" t="s">
        <v>631</v>
      </c>
      <c r="N904" s="519" t="s">
        <v>1058</v>
      </c>
      <c r="O904" s="519" t="s">
        <v>1059</v>
      </c>
      <c r="P904" s="519">
        <v>54</v>
      </c>
      <c r="Q904" s="521" t="str">
        <f t="shared" si="43"/>
        <v>SDN100154</v>
      </c>
      <c r="R904" s="519">
        <v>1966.3</v>
      </c>
      <c r="S904" s="519">
        <v>3932.6</v>
      </c>
      <c r="T904" s="519">
        <v>5898.9</v>
      </c>
      <c r="U904" s="519">
        <v>7865.2</v>
      </c>
      <c r="V904" s="519">
        <v>9831.5</v>
      </c>
      <c r="W904" s="519">
        <v>11404.5</v>
      </c>
      <c r="X904" s="519">
        <v>12977.6</v>
      </c>
      <c r="Y904" s="519">
        <v>14550.6</v>
      </c>
      <c r="Z904" s="519">
        <v>16123.7</v>
      </c>
      <c r="AA904" s="519">
        <v>17696.7</v>
      </c>
      <c r="AB904" s="519">
        <v>17696.7</v>
      </c>
      <c r="AC904" s="519">
        <v>17696.7</v>
      </c>
      <c r="AD904" s="519">
        <v>17696.7</v>
      </c>
      <c r="AE904" s="519">
        <v>17696.7</v>
      </c>
      <c r="AF904" s="519">
        <v>17696.7</v>
      </c>
      <c r="AG904" s="519">
        <v>17696.7</v>
      </c>
      <c r="AH904" s="519">
        <v>17696.7</v>
      </c>
      <c r="AI904" s="519">
        <v>17696.7</v>
      </c>
      <c r="AJ904" s="519">
        <v>17696.7</v>
      </c>
      <c r="AK904" s="519">
        <v>17696.7</v>
      </c>
      <c r="AL904" s="519">
        <v>17696.7</v>
      </c>
      <c r="AM904" s="519">
        <v>17696.7</v>
      </c>
      <c r="AN904" s="519">
        <v>17696.7</v>
      </c>
      <c r="AO904" s="519">
        <v>17696.7</v>
      </c>
      <c r="AP904" s="519">
        <v>17696.7</v>
      </c>
      <c r="AQ904" s="519">
        <v>0</v>
      </c>
      <c r="AR904" s="519">
        <v>0</v>
      </c>
      <c r="AS904" s="519">
        <v>0</v>
      </c>
      <c r="AT904" s="519">
        <v>0</v>
      </c>
      <c r="AU904" s="519">
        <v>0</v>
      </c>
      <c r="AV904" s="519">
        <v>0</v>
      </c>
      <c r="AW904" s="519">
        <v>0</v>
      </c>
      <c r="AX904" s="519">
        <v>0</v>
      </c>
      <c r="AY904" s="519">
        <v>0</v>
      </c>
      <c r="AZ904" s="519">
        <v>0</v>
      </c>
      <c r="BA904" s="519">
        <v>0</v>
      </c>
      <c r="BB904" s="519">
        <v>0</v>
      </c>
      <c r="BC904" s="519">
        <v>0</v>
      </c>
      <c r="BD904" s="519">
        <v>0</v>
      </c>
      <c r="BE904" s="519">
        <v>0</v>
      </c>
      <c r="BF904" s="519">
        <v>0</v>
      </c>
      <c r="BG904" s="519">
        <v>0</v>
      </c>
      <c r="BH904" s="519">
        <v>0</v>
      </c>
      <c r="BI904" s="519">
        <v>0</v>
      </c>
      <c r="BJ904" s="519">
        <v>0</v>
      </c>
      <c r="BK904" s="519">
        <v>0</v>
      </c>
      <c r="BL904" s="519">
        <v>0</v>
      </c>
      <c r="BM904" s="519">
        <v>0</v>
      </c>
      <c r="BN904" s="519">
        <v>0</v>
      </c>
      <c r="BO904" s="519">
        <v>0</v>
      </c>
      <c r="BP904" s="519">
        <v>0</v>
      </c>
      <c r="BQ904" s="519">
        <v>0</v>
      </c>
      <c r="BR904" s="519">
        <v>0</v>
      </c>
      <c r="BS904" s="519">
        <v>0</v>
      </c>
      <c r="BT904" s="519">
        <v>0</v>
      </c>
      <c r="BU904" s="519">
        <v>0</v>
      </c>
      <c r="BV904" s="519">
        <v>0</v>
      </c>
      <c r="BW904" s="519">
        <v>0</v>
      </c>
      <c r="BX904" s="519">
        <v>0</v>
      </c>
      <c r="BY904" s="519">
        <v>0</v>
      </c>
      <c r="BZ904" s="519">
        <v>0</v>
      </c>
      <c r="CA904" s="519">
        <v>0</v>
      </c>
      <c r="CB904" s="519">
        <v>0</v>
      </c>
      <c r="CC904" s="519">
        <v>0</v>
      </c>
      <c r="CD904" s="519">
        <v>0</v>
      </c>
      <c r="CE904" s="519">
        <v>0</v>
      </c>
      <c r="CF904" s="519">
        <v>0</v>
      </c>
      <c r="CG904" s="519">
        <v>0</v>
      </c>
      <c r="CH904" s="519">
        <v>0</v>
      </c>
      <c r="CI904" s="519">
        <v>0</v>
      </c>
      <c r="CJ904" s="519">
        <v>0</v>
      </c>
      <c r="CK904" s="519">
        <v>0</v>
      </c>
      <c r="CL904" s="519">
        <v>0</v>
      </c>
      <c r="CM904" s="519">
        <v>0</v>
      </c>
      <c r="CN904" s="519">
        <v>0</v>
      </c>
      <c r="CO904" s="519">
        <v>0</v>
      </c>
      <c r="CP904" s="519">
        <v>0</v>
      </c>
      <c r="CQ904" s="519">
        <v>0</v>
      </c>
      <c r="CR904" s="519">
        <v>0</v>
      </c>
      <c r="CS904" s="519">
        <v>0</v>
      </c>
      <c r="CT904" s="519">
        <v>0</v>
      </c>
      <c r="CU904" s="519">
        <v>0</v>
      </c>
      <c r="CV904" s="519">
        <v>0</v>
      </c>
      <c r="CW904" s="519">
        <v>0</v>
      </c>
      <c r="CX904" s="519">
        <v>0</v>
      </c>
      <c r="CY904" s="519">
        <v>0</v>
      </c>
      <c r="CZ904" s="519">
        <v>0</v>
      </c>
      <c r="DA904" s="519">
        <v>0</v>
      </c>
      <c r="DB904" s="519">
        <v>0</v>
      </c>
      <c r="DC904" s="519">
        <v>0</v>
      </c>
      <c r="DD904" s="519">
        <v>0</v>
      </c>
      <c r="DE904" s="519">
        <v>0</v>
      </c>
      <c r="DF904" s="519">
        <v>0</v>
      </c>
      <c r="DG904" s="519">
        <v>0</v>
      </c>
      <c r="DH904" s="519">
        <v>0</v>
      </c>
      <c r="DI904" s="519">
        <v>0</v>
      </c>
      <c r="DJ904" s="519">
        <v>0</v>
      </c>
      <c r="DK904" s="519">
        <v>0</v>
      </c>
      <c r="DL904" s="519">
        <v>0</v>
      </c>
      <c r="DM904" s="519">
        <v>0</v>
      </c>
      <c r="DN904" s="519">
        <v>0</v>
      </c>
      <c r="DO904" s="519">
        <v>0</v>
      </c>
      <c r="DP904" s="519">
        <v>0</v>
      </c>
      <c r="DQ904" s="519">
        <v>0</v>
      </c>
      <c r="DR904" s="519">
        <v>0</v>
      </c>
      <c r="DS904" s="519">
        <v>0</v>
      </c>
      <c r="DT904" s="519">
        <v>0</v>
      </c>
      <c r="DU904" s="519">
        <v>0</v>
      </c>
      <c r="DV904" s="519">
        <v>0</v>
      </c>
      <c r="DW904" s="519">
        <v>0</v>
      </c>
      <c r="DX904" s="519">
        <v>0</v>
      </c>
      <c r="DZ904" s="337" t="s">
        <v>631</v>
      </c>
      <c r="EA904" s="519" t="s">
        <v>1058</v>
      </c>
      <c r="EB904" s="519" t="s">
        <v>1059</v>
      </c>
      <c r="EC904" s="519">
        <v>54</v>
      </c>
      <c r="ED904" s="183" t="str">
        <f t="shared" si="44"/>
        <v>SDN100154</v>
      </c>
      <c r="EE904" s="519">
        <v>1966.3</v>
      </c>
      <c r="EF904" s="519">
        <v>10000</v>
      </c>
      <c r="EG904" s="519">
        <v>10000</v>
      </c>
      <c r="EH904" s="519">
        <v>10000</v>
      </c>
      <c r="EI904" s="519">
        <v>10000</v>
      </c>
      <c r="EJ904" s="519">
        <v>11404.5</v>
      </c>
      <c r="EK904" s="519">
        <v>12977.6</v>
      </c>
      <c r="EL904" s="519">
        <v>14550.6</v>
      </c>
      <c r="EM904" s="519">
        <v>16123.7</v>
      </c>
      <c r="EN904" s="519">
        <v>17696.7</v>
      </c>
      <c r="EO904" s="519">
        <v>17696.7</v>
      </c>
      <c r="EP904" s="519">
        <v>17696.7</v>
      </c>
      <c r="EQ904" s="519">
        <v>17696.7</v>
      </c>
      <c r="ER904" s="519">
        <v>17696.7</v>
      </c>
      <c r="ES904" s="519">
        <v>17696.7</v>
      </c>
      <c r="ET904" s="519">
        <v>17696.7</v>
      </c>
      <c r="EU904" s="519">
        <v>17696.7</v>
      </c>
      <c r="EV904" s="519">
        <v>17696.7</v>
      </c>
      <c r="EW904" s="519">
        <v>17696.7</v>
      </c>
      <c r="EX904" s="519">
        <v>17696.7</v>
      </c>
      <c r="EY904" s="519">
        <v>17696.7</v>
      </c>
      <c r="EZ904" s="519">
        <v>17696.7</v>
      </c>
      <c r="FA904" s="519">
        <v>17696.7</v>
      </c>
      <c r="FB904" s="519">
        <v>17696.7</v>
      </c>
      <c r="FC904" s="519">
        <v>17696.7</v>
      </c>
      <c r="FD904" s="519">
        <v>0</v>
      </c>
      <c r="FE904" s="519">
        <v>0</v>
      </c>
      <c r="FF904" s="519">
        <v>0</v>
      </c>
      <c r="FG904" s="519">
        <v>0</v>
      </c>
      <c r="FH904" s="519">
        <v>0</v>
      </c>
      <c r="FI904" s="519">
        <v>0</v>
      </c>
      <c r="FJ904" s="519">
        <v>0</v>
      </c>
      <c r="FK904" s="519">
        <v>0</v>
      </c>
      <c r="FL904" s="519">
        <v>0</v>
      </c>
      <c r="FM904" s="519">
        <v>0</v>
      </c>
      <c r="FN904" s="519">
        <v>0</v>
      </c>
      <c r="FO904" s="519">
        <v>0</v>
      </c>
      <c r="FP904" s="519">
        <v>0</v>
      </c>
      <c r="FQ904" s="519">
        <v>0</v>
      </c>
      <c r="FR904" s="519">
        <v>0</v>
      </c>
      <c r="FS904" s="519">
        <v>0</v>
      </c>
      <c r="FT904" s="519">
        <v>0</v>
      </c>
      <c r="FU904" s="519">
        <v>0</v>
      </c>
      <c r="FV904" s="519">
        <v>0</v>
      </c>
      <c r="FW904" s="519">
        <v>0</v>
      </c>
      <c r="FX904" s="519">
        <v>0</v>
      </c>
      <c r="FY904" s="519">
        <v>0</v>
      </c>
      <c r="FZ904" s="519">
        <v>0</v>
      </c>
      <c r="GA904" s="519">
        <v>0</v>
      </c>
      <c r="GB904" s="519">
        <v>0</v>
      </c>
      <c r="GC904" s="519">
        <v>0</v>
      </c>
      <c r="GD904" s="519">
        <v>0</v>
      </c>
      <c r="GE904" s="519">
        <v>0</v>
      </c>
      <c r="GF904" s="519">
        <v>0</v>
      </c>
      <c r="GG904" s="519">
        <v>0</v>
      </c>
      <c r="GH904" s="519">
        <v>0</v>
      </c>
      <c r="GI904" s="519">
        <v>0</v>
      </c>
      <c r="GJ904" s="519">
        <v>0</v>
      </c>
      <c r="GK904" s="519">
        <v>0</v>
      </c>
      <c r="GL904" s="519">
        <v>0</v>
      </c>
      <c r="GM904" s="519">
        <v>0</v>
      </c>
      <c r="GN904" s="519">
        <v>0</v>
      </c>
      <c r="GO904" s="519">
        <v>0</v>
      </c>
      <c r="GP904" s="519">
        <v>0</v>
      </c>
      <c r="GQ904" s="519">
        <v>0</v>
      </c>
      <c r="GR904" s="519">
        <v>0</v>
      </c>
      <c r="GS904" s="519">
        <v>0</v>
      </c>
      <c r="GT904" s="519">
        <v>0</v>
      </c>
      <c r="GU904" s="519">
        <v>0</v>
      </c>
      <c r="GV904" s="519">
        <v>0</v>
      </c>
      <c r="GW904" s="519">
        <v>0</v>
      </c>
      <c r="GX904" s="519">
        <v>0</v>
      </c>
      <c r="GY904" s="519">
        <v>0</v>
      </c>
      <c r="GZ904" s="519">
        <v>0</v>
      </c>
      <c r="HA904" s="519">
        <v>0</v>
      </c>
      <c r="HB904" s="519">
        <v>0</v>
      </c>
      <c r="HC904" s="519">
        <v>0</v>
      </c>
      <c r="HD904" s="519">
        <v>0</v>
      </c>
      <c r="HE904" s="519">
        <v>0</v>
      </c>
      <c r="HF904" s="519">
        <v>0</v>
      </c>
      <c r="HG904" s="519">
        <v>0</v>
      </c>
      <c r="HH904" s="519">
        <v>0</v>
      </c>
      <c r="HI904" s="519">
        <v>0</v>
      </c>
      <c r="HJ904" s="519">
        <v>0</v>
      </c>
      <c r="HK904" s="519">
        <v>0</v>
      </c>
      <c r="HL904" s="519">
        <v>0</v>
      </c>
      <c r="HM904" s="519">
        <v>0</v>
      </c>
      <c r="HN904" s="519">
        <v>0</v>
      </c>
      <c r="HO904" s="519">
        <v>0</v>
      </c>
      <c r="HP904" s="519">
        <v>0</v>
      </c>
      <c r="HQ904" s="519">
        <v>0</v>
      </c>
      <c r="HR904" s="519">
        <v>0</v>
      </c>
      <c r="HS904" s="519">
        <v>0</v>
      </c>
      <c r="HT904" s="519">
        <v>0</v>
      </c>
      <c r="HU904" s="519">
        <v>0</v>
      </c>
      <c r="HV904" s="519">
        <v>0</v>
      </c>
      <c r="HW904" s="519">
        <v>0</v>
      </c>
      <c r="HX904" s="519">
        <v>0</v>
      </c>
      <c r="HY904" s="519">
        <v>0</v>
      </c>
      <c r="HZ904" s="519">
        <v>0</v>
      </c>
      <c r="IA904" s="519">
        <v>0</v>
      </c>
      <c r="IB904" s="519">
        <v>0</v>
      </c>
      <c r="IC904" s="519">
        <v>0</v>
      </c>
      <c r="ID904" s="519">
        <v>0</v>
      </c>
      <c r="IE904" s="519">
        <v>0</v>
      </c>
      <c r="IF904" s="519">
        <v>0</v>
      </c>
      <c r="IG904" s="519">
        <v>0</v>
      </c>
      <c r="IH904" s="519">
        <v>0</v>
      </c>
      <c r="II904" s="519">
        <v>0</v>
      </c>
      <c r="IJ904" s="519">
        <v>0</v>
      </c>
      <c r="IK904" s="519">
        <v>0</v>
      </c>
    </row>
    <row r="905" spans="2:245" hidden="1">
      <c r="B905" s="519" t="s">
        <v>1058</v>
      </c>
      <c r="C905" s="519"/>
      <c r="D905" s="519"/>
      <c r="E905" s="519"/>
      <c r="F905" s="519">
        <v>2</v>
      </c>
      <c r="G905" s="519"/>
      <c r="H905" s="519">
        <v>29</v>
      </c>
      <c r="I905" s="519">
        <v>3</v>
      </c>
      <c r="J905" s="519" t="str">
        <f t="shared" si="45"/>
        <v>SDN10022903</v>
      </c>
      <c r="K905" s="519">
        <v>985</v>
      </c>
      <c r="M905" s="337" t="s">
        <v>631</v>
      </c>
      <c r="N905" s="519" t="s">
        <v>1058</v>
      </c>
      <c r="O905" s="519" t="s">
        <v>1059</v>
      </c>
      <c r="P905" s="519">
        <v>55</v>
      </c>
      <c r="Q905" s="521" t="str">
        <f t="shared" si="43"/>
        <v>SDN100155</v>
      </c>
      <c r="R905" s="519">
        <v>2082.9</v>
      </c>
      <c r="S905" s="519">
        <v>4165.8</v>
      </c>
      <c r="T905" s="519">
        <v>6248.7</v>
      </c>
      <c r="U905" s="519">
        <v>8331.6</v>
      </c>
      <c r="V905" s="519">
        <v>10414.5</v>
      </c>
      <c r="W905" s="519">
        <v>12080.8</v>
      </c>
      <c r="X905" s="519">
        <v>13747.1</v>
      </c>
      <c r="Y905" s="519">
        <v>15413.5</v>
      </c>
      <c r="Z905" s="519">
        <v>17079.8</v>
      </c>
      <c r="AA905" s="519">
        <v>18746.099999999999</v>
      </c>
      <c r="AB905" s="519">
        <v>18746.099999999999</v>
      </c>
      <c r="AC905" s="519">
        <v>18746.099999999999</v>
      </c>
      <c r="AD905" s="519">
        <v>18746.099999999999</v>
      </c>
      <c r="AE905" s="519">
        <v>18746.099999999999</v>
      </c>
      <c r="AF905" s="519">
        <v>18746.099999999999</v>
      </c>
      <c r="AG905" s="519">
        <v>18746.099999999999</v>
      </c>
      <c r="AH905" s="519">
        <v>18746.099999999999</v>
      </c>
      <c r="AI905" s="519">
        <v>18746.099999999999</v>
      </c>
      <c r="AJ905" s="519">
        <v>18746.099999999999</v>
      </c>
      <c r="AK905" s="519">
        <v>18746.099999999999</v>
      </c>
      <c r="AL905" s="519">
        <v>18746.099999999999</v>
      </c>
      <c r="AM905" s="519">
        <v>18746.099999999999</v>
      </c>
      <c r="AN905" s="519">
        <v>18746.099999999999</v>
      </c>
      <c r="AO905" s="519">
        <v>18746.099999999999</v>
      </c>
      <c r="AP905" s="519">
        <v>18746.099999999999</v>
      </c>
      <c r="AQ905" s="519">
        <v>0</v>
      </c>
      <c r="AR905" s="519">
        <v>0</v>
      </c>
      <c r="AS905" s="519">
        <v>0</v>
      </c>
      <c r="AT905" s="519">
        <v>0</v>
      </c>
      <c r="AU905" s="519">
        <v>0</v>
      </c>
      <c r="AV905" s="519">
        <v>0</v>
      </c>
      <c r="AW905" s="519">
        <v>0</v>
      </c>
      <c r="AX905" s="519">
        <v>0</v>
      </c>
      <c r="AY905" s="519">
        <v>0</v>
      </c>
      <c r="AZ905" s="519">
        <v>0</v>
      </c>
      <c r="BA905" s="519">
        <v>0</v>
      </c>
      <c r="BB905" s="519">
        <v>0</v>
      </c>
      <c r="BC905" s="519">
        <v>0</v>
      </c>
      <c r="BD905" s="519">
        <v>0</v>
      </c>
      <c r="BE905" s="519">
        <v>0</v>
      </c>
      <c r="BF905" s="519">
        <v>0</v>
      </c>
      <c r="BG905" s="519">
        <v>0</v>
      </c>
      <c r="BH905" s="519">
        <v>0</v>
      </c>
      <c r="BI905" s="519">
        <v>0</v>
      </c>
      <c r="BJ905" s="519">
        <v>0</v>
      </c>
      <c r="BK905" s="519">
        <v>0</v>
      </c>
      <c r="BL905" s="519">
        <v>0</v>
      </c>
      <c r="BM905" s="519">
        <v>0</v>
      </c>
      <c r="BN905" s="519">
        <v>0</v>
      </c>
      <c r="BO905" s="519">
        <v>0</v>
      </c>
      <c r="BP905" s="519">
        <v>0</v>
      </c>
      <c r="BQ905" s="519">
        <v>0</v>
      </c>
      <c r="BR905" s="519">
        <v>0</v>
      </c>
      <c r="BS905" s="519">
        <v>0</v>
      </c>
      <c r="BT905" s="519">
        <v>0</v>
      </c>
      <c r="BU905" s="519">
        <v>0</v>
      </c>
      <c r="BV905" s="519">
        <v>0</v>
      </c>
      <c r="BW905" s="519">
        <v>0</v>
      </c>
      <c r="BX905" s="519">
        <v>0</v>
      </c>
      <c r="BY905" s="519">
        <v>0</v>
      </c>
      <c r="BZ905" s="519">
        <v>0</v>
      </c>
      <c r="CA905" s="519">
        <v>0</v>
      </c>
      <c r="CB905" s="519">
        <v>0</v>
      </c>
      <c r="CC905" s="519">
        <v>0</v>
      </c>
      <c r="CD905" s="519">
        <v>0</v>
      </c>
      <c r="CE905" s="519">
        <v>0</v>
      </c>
      <c r="CF905" s="519">
        <v>0</v>
      </c>
      <c r="CG905" s="519">
        <v>0</v>
      </c>
      <c r="CH905" s="519">
        <v>0</v>
      </c>
      <c r="CI905" s="519">
        <v>0</v>
      </c>
      <c r="CJ905" s="519">
        <v>0</v>
      </c>
      <c r="CK905" s="519">
        <v>0</v>
      </c>
      <c r="CL905" s="519">
        <v>0</v>
      </c>
      <c r="CM905" s="519">
        <v>0</v>
      </c>
      <c r="CN905" s="519">
        <v>0</v>
      </c>
      <c r="CO905" s="519">
        <v>0</v>
      </c>
      <c r="CP905" s="519">
        <v>0</v>
      </c>
      <c r="CQ905" s="519">
        <v>0</v>
      </c>
      <c r="CR905" s="519">
        <v>0</v>
      </c>
      <c r="CS905" s="519">
        <v>0</v>
      </c>
      <c r="CT905" s="519">
        <v>0</v>
      </c>
      <c r="CU905" s="519">
        <v>0</v>
      </c>
      <c r="CV905" s="519">
        <v>0</v>
      </c>
      <c r="CW905" s="519">
        <v>0</v>
      </c>
      <c r="CX905" s="519">
        <v>0</v>
      </c>
      <c r="CY905" s="519">
        <v>0</v>
      </c>
      <c r="CZ905" s="519">
        <v>0</v>
      </c>
      <c r="DA905" s="519">
        <v>0</v>
      </c>
      <c r="DB905" s="519">
        <v>0</v>
      </c>
      <c r="DC905" s="519">
        <v>0</v>
      </c>
      <c r="DD905" s="519">
        <v>0</v>
      </c>
      <c r="DE905" s="519">
        <v>0</v>
      </c>
      <c r="DF905" s="519">
        <v>0</v>
      </c>
      <c r="DG905" s="519">
        <v>0</v>
      </c>
      <c r="DH905" s="519">
        <v>0</v>
      </c>
      <c r="DI905" s="519">
        <v>0</v>
      </c>
      <c r="DJ905" s="519">
        <v>0</v>
      </c>
      <c r="DK905" s="519">
        <v>0</v>
      </c>
      <c r="DL905" s="519">
        <v>0</v>
      </c>
      <c r="DM905" s="519">
        <v>0</v>
      </c>
      <c r="DN905" s="519">
        <v>0</v>
      </c>
      <c r="DO905" s="519">
        <v>0</v>
      </c>
      <c r="DP905" s="519">
        <v>0</v>
      </c>
      <c r="DQ905" s="519">
        <v>0</v>
      </c>
      <c r="DR905" s="519">
        <v>0</v>
      </c>
      <c r="DS905" s="519">
        <v>0</v>
      </c>
      <c r="DT905" s="519">
        <v>0</v>
      </c>
      <c r="DU905" s="519">
        <v>0</v>
      </c>
      <c r="DV905" s="519">
        <v>0</v>
      </c>
      <c r="DW905" s="519">
        <v>0</v>
      </c>
      <c r="DX905" s="519">
        <v>0</v>
      </c>
      <c r="DZ905" s="337" t="s">
        <v>631</v>
      </c>
      <c r="EA905" s="519" t="s">
        <v>1058</v>
      </c>
      <c r="EB905" s="519" t="s">
        <v>1059</v>
      </c>
      <c r="EC905" s="519">
        <v>55</v>
      </c>
      <c r="ED905" s="183" t="str">
        <f t="shared" si="44"/>
        <v>SDN100155</v>
      </c>
      <c r="EE905" s="519">
        <v>2082.9</v>
      </c>
      <c r="EF905" s="519">
        <v>10000</v>
      </c>
      <c r="EG905" s="519">
        <v>10000</v>
      </c>
      <c r="EH905" s="519">
        <v>10000</v>
      </c>
      <c r="EI905" s="519">
        <v>10414.5</v>
      </c>
      <c r="EJ905" s="519">
        <v>12080.8</v>
      </c>
      <c r="EK905" s="519">
        <v>13747.1</v>
      </c>
      <c r="EL905" s="519">
        <v>15413.5</v>
      </c>
      <c r="EM905" s="519">
        <v>17079.8</v>
      </c>
      <c r="EN905" s="519">
        <v>18746.099999999999</v>
      </c>
      <c r="EO905" s="519">
        <v>18746.099999999999</v>
      </c>
      <c r="EP905" s="519">
        <v>18746.099999999999</v>
      </c>
      <c r="EQ905" s="519">
        <v>18746.099999999999</v>
      </c>
      <c r="ER905" s="519">
        <v>18746.099999999999</v>
      </c>
      <c r="ES905" s="519">
        <v>18746.099999999999</v>
      </c>
      <c r="ET905" s="519">
        <v>18746.099999999999</v>
      </c>
      <c r="EU905" s="519">
        <v>18746.099999999999</v>
      </c>
      <c r="EV905" s="519">
        <v>18746.099999999999</v>
      </c>
      <c r="EW905" s="519">
        <v>18746.099999999999</v>
      </c>
      <c r="EX905" s="519">
        <v>18746.099999999999</v>
      </c>
      <c r="EY905" s="519">
        <v>18746.099999999999</v>
      </c>
      <c r="EZ905" s="519">
        <v>18746.099999999999</v>
      </c>
      <c r="FA905" s="519">
        <v>18746.099999999999</v>
      </c>
      <c r="FB905" s="519">
        <v>18746.099999999999</v>
      </c>
      <c r="FC905" s="519">
        <v>18746.099999999999</v>
      </c>
      <c r="FD905" s="519">
        <v>0</v>
      </c>
      <c r="FE905" s="519">
        <v>0</v>
      </c>
      <c r="FF905" s="519">
        <v>0</v>
      </c>
      <c r="FG905" s="519">
        <v>0</v>
      </c>
      <c r="FH905" s="519">
        <v>0</v>
      </c>
      <c r="FI905" s="519">
        <v>0</v>
      </c>
      <c r="FJ905" s="519">
        <v>0</v>
      </c>
      <c r="FK905" s="519">
        <v>0</v>
      </c>
      <c r="FL905" s="519">
        <v>0</v>
      </c>
      <c r="FM905" s="519">
        <v>0</v>
      </c>
      <c r="FN905" s="519">
        <v>0</v>
      </c>
      <c r="FO905" s="519">
        <v>0</v>
      </c>
      <c r="FP905" s="519">
        <v>0</v>
      </c>
      <c r="FQ905" s="519">
        <v>0</v>
      </c>
      <c r="FR905" s="519">
        <v>0</v>
      </c>
      <c r="FS905" s="519">
        <v>0</v>
      </c>
      <c r="FT905" s="519">
        <v>0</v>
      </c>
      <c r="FU905" s="519">
        <v>0</v>
      </c>
      <c r="FV905" s="519">
        <v>0</v>
      </c>
      <c r="FW905" s="519">
        <v>0</v>
      </c>
      <c r="FX905" s="519">
        <v>0</v>
      </c>
      <c r="FY905" s="519">
        <v>0</v>
      </c>
      <c r="FZ905" s="519">
        <v>0</v>
      </c>
      <c r="GA905" s="519">
        <v>0</v>
      </c>
      <c r="GB905" s="519">
        <v>0</v>
      </c>
      <c r="GC905" s="519">
        <v>0</v>
      </c>
      <c r="GD905" s="519">
        <v>0</v>
      </c>
      <c r="GE905" s="519">
        <v>0</v>
      </c>
      <c r="GF905" s="519">
        <v>0</v>
      </c>
      <c r="GG905" s="519">
        <v>0</v>
      </c>
      <c r="GH905" s="519">
        <v>0</v>
      </c>
      <c r="GI905" s="519">
        <v>0</v>
      </c>
      <c r="GJ905" s="519">
        <v>0</v>
      </c>
      <c r="GK905" s="519">
        <v>0</v>
      </c>
      <c r="GL905" s="519">
        <v>0</v>
      </c>
      <c r="GM905" s="519">
        <v>0</v>
      </c>
      <c r="GN905" s="519">
        <v>0</v>
      </c>
      <c r="GO905" s="519">
        <v>0</v>
      </c>
      <c r="GP905" s="519">
        <v>0</v>
      </c>
      <c r="GQ905" s="519">
        <v>0</v>
      </c>
      <c r="GR905" s="519">
        <v>0</v>
      </c>
      <c r="GS905" s="519">
        <v>0</v>
      </c>
      <c r="GT905" s="519">
        <v>0</v>
      </c>
      <c r="GU905" s="519">
        <v>0</v>
      </c>
      <c r="GV905" s="519">
        <v>0</v>
      </c>
      <c r="GW905" s="519">
        <v>0</v>
      </c>
      <c r="GX905" s="519">
        <v>0</v>
      </c>
      <c r="GY905" s="519">
        <v>0</v>
      </c>
      <c r="GZ905" s="519">
        <v>0</v>
      </c>
      <c r="HA905" s="519">
        <v>0</v>
      </c>
      <c r="HB905" s="519">
        <v>0</v>
      </c>
      <c r="HC905" s="519">
        <v>0</v>
      </c>
      <c r="HD905" s="519">
        <v>0</v>
      </c>
      <c r="HE905" s="519">
        <v>0</v>
      </c>
      <c r="HF905" s="519">
        <v>0</v>
      </c>
      <c r="HG905" s="519">
        <v>0</v>
      </c>
      <c r="HH905" s="519">
        <v>0</v>
      </c>
      <c r="HI905" s="519">
        <v>0</v>
      </c>
      <c r="HJ905" s="519">
        <v>0</v>
      </c>
      <c r="HK905" s="519">
        <v>0</v>
      </c>
      <c r="HL905" s="519">
        <v>0</v>
      </c>
      <c r="HM905" s="519">
        <v>0</v>
      </c>
      <c r="HN905" s="519">
        <v>0</v>
      </c>
      <c r="HO905" s="519">
        <v>0</v>
      </c>
      <c r="HP905" s="519">
        <v>0</v>
      </c>
      <c r="HQ905" s="519">
        <v>0</v>
      </c>
      <c r="HR905" s="519">
        <v>0</v>
      </c>
      <c r="HS905" s="519">
        <v>0</v>
      </c>
      <c r="HT905" s="519">
        <v>0</v>
      </c>
      <c r="HU905" s="519">
        <v>0</v>
      </c>
      <c r="HV905" s="519">
        <v>0</v>
      </c>
      <c r="HW905" s="519">
        <v>0</v>
      </c>
      <c r="HX905" s="519">
        <v>0</v>
      </c>
      <c r="HY905" s="519">
        <v>0</v>
      </c>
      <c r="HZ905" s="519">
        <v>0</v>
      </c>
      <c r="IA905" s="519">
        <v>0</v>
      </c>
      <c r="IB905" s="519">
        <v>0</v>
      </c>
      <c r="IC905" s="519">
        <v>0</v>
      </c>
      <c r="ID905" s="519">
        <v>0</v>
      </c>
      <c r="IE905" s="519">
        <v>0</v>
      </c>
      <c r="IF905" s="519">
        <v>0</v>
      </c>
      <c r="IG905" s="519">
        <v>0</v>
      </c>
      <c r="IH905" s="519">
        <v>0</v>
      </c>
      <c r="II905" s="519">
        <v>0</v>
      </c>
      <c r="IJ905" s="519">
        <v>0</v>
      </c>
      <c r="IK905" s="519">
        <v>0</v>
      </c>
    </row>
    <row r="906" spans="2:245" hidden="1">
      <c r="B906" s="519" t="s">
        <v>1058</v>
      </c>
      <c r="C906" s="519"/>
      <c r="D906" s="519"/>
      <c r="E906" s="519"/>
      <c r="F906" s="519">
        <v>2</v>
      </c>
      <c r="G906" s="519"/>
      <c r="H906" s="519">
        <v>29</v>
      </c>
      <c r="I906" s="519">
        <v>4</v>
      </c>
      <c r="J906" s="519" t="str">
        <f t="shared" si="45"/>
        <v>SDN10022904</v>
      </c>
      <c r="K906" s="519">
        <v>985</v>
      </c>
      <c r="M906" s="337" t="s">
        <v>631</v>
      </c>
      <c r="N906" s="519" t="s">
        <v>1058</v>
      </c>
      <c r="O906" s="519" t="s">
        <v>1059</v>
      </c>
      <c r="P906" s="519">
        <v>56</v>
      </c>
      <c r="Q906" s="521" t="str">
        <f t="shared" si="43"/>
        <v>SDN100156</v>
      </c>
      <c r="R906" s="519">
        <v>2204.8000000000002</v>
      </c>
      <c r="S906" s="519">
        <v>4409.6000000000004</v>
      </c>
      <c r="T906" s="519">
        <v>6614.4</v>
      </c>
      <c r="U906" s="519">
        <v>8819.2000000000007</v>
      </c>
      <c r="V906" s="519">
        <v>11024</v>
      </c>
      <c r="W906" s="519">
        <v>12787.8</v>
      </c>
      <c r="X906" s="519">
        <v>14551.7</v>
      </c>
      <c r="Y906" s="519">
        <v>16315.5</v>
      </c>
      <c r="Z906" s="519">
        <v>18079.400000000001</v>
      </c>
      <c r="AA906" s="519">
        <v>19843.2</v>
      </c>
      <c r="AB906" s="519">
        <v>19843.2</v>
      </c>
      <c r="AC906" s="519">
        <v>19843.2</v>
      </c>
      <c r="AD906" s="519">
        <v>19843.2</v>
      </c>
      <c r="AE906" s="519">
        <v>19843.2</v>
      </c>
      <c r="AF906" s="519">
        <v>19843.2</v>
      </c>
      <c r="AG906" s="519">
        <v>19843.2</v>
      </c>
      <c r="AH906" s="519">
        <v>19843.2</v>
      </c>
      <c r="AI906" s="519">
        <v>19843.2</v>
      </c>
      <c r="AJ906" s="519">
        <v>19843.2</v>
      </c>
      <c r="AK906" s="519">
        <v>19843.2</v>
      </c>
      <c r="AL906" s="519">
        <v>19843.2</v>
      </c>
      <c r="AM906" s="519">
        <v>19843.2</v>
      </c>
      <c r="AN906" s="519">
        <v>19843.2</v>
      </c>
      <c r="AO906" s="519">
        <v>19843.2</v>
      </c>
      <c r="AP906" s="519">
        <v>19843.2</v>
      </c>
      <c r="AQ906" s="519">
        <v>0</v>
      </c>
      <c r="AR906" s="519">
        <v>0</v>
      </c>
      <c r="AS906" s="519">
        <v>0</v>
      </c>
      <c r="AT906" s="519">
        <v>0</v>
      </c>
      <c r="AU906" s="519">
        <v>0</v>
      </c>
      <c r="AV906" s="519">
        <v>0</v>
      </c>
      <c r="AW906" s="519">
        <v>0</v>
      </c>
      <c r="AX906" s="519">
        <v>0</v>
      </c>
      <c r="AY906" s="519">
        <v>0</v>
      </c>
      <c r="AZ906" s="519">
        <v>0</v>
      </c>
      <c r="BA906" s="519">
        <v>0</v>
      </c>
      <c r="BB906" s="519">
        <v>0</v>
      </c>
      <c r="BC906" s="519">
        <v>0</v>
      </c>
      <c r="BD906" s="519">
        <v>0</v>
      </c>
      <c r="BE906" s="519">
        <v>0</v>
      </c>
      <c r="BF906" s="519">
        <v>0</v>
      </c>
      <c r="BG906" s="519">
        <v>0</v>
      </c>
      <c r="BH906" s="519">
        <v>0</v>
      </c>
      <c r="BI906" s="519">
        <v>0</v>
      </c>
      <c r="BJ906" s="519">
        <v>0</v>
      </c>
      <c r="BK906" s="519">
        <v>0</v>
      </c>
      <c r="BL906" s="519">
        <v>0</v>
      </c>
      <c r="BM906" s="519">
        <v>0</v>
      </c>
      <c r="BN906" s="519">
        <v>0</v>
      </c>
      <c r="BO906" s="519">
        <v>0</v>
      </c>
      <c r="BP906" s="519">
        <v>0</v>
      </c>
      <c r="BQ906" s="519">
        <v>0</v>
      </c>
      <c r="BR906" s="519">
        <v>0</v>
      </c>
      <c r="BS906" s="519">
        <v>0</v>
      </c>
      <c r="BT906" s="519">
        <v>0</v>
      </c>
      <c r="BU906" s="519">
        <v>0</v>
      </c>
      <c r="BV906" s="519">
        <v>0</v>
      </c>
      <c r="BW906" s="519">
        <v>0</v>
      </c>
      <c r="BX906" s="519">
        <v>0</v>
      </c>
      <c r="BY906" s="519">
        <v>0</v>
      </c>
      <c r="BZ906" s="519">
        <v>0</v>
      </c>
      <c r="CA906" s="519">
        <v>0</v>
      </c>
      <c r="CB906" s="519">
        <v>0</v>
      </c>
      <c r="CC906" s="519">
        <v>0</v>
      </c>
      <c r="CD906" s="519">
        <v>0</v>
      </c>
      <c r="CE906" s="519">
        <v>0</v>
      </c>
      <c r="CF906" s="519">
        <v>0</v>
      </c>
      <c r="CG906" s="519">
        <v>0</v>
      </c>
      <c r="CH906" s="519">
        <v>0</v>
      </c>
      <c r="CI906" s="519">
        <v>0</v>
      </c>
      <c r="CJ906" s="519">
        <v>0</v>
      </c>
      <c r="CK906" s="519">
        <v>0</v>
      </c>
      <c r="CL906" s="519">
        <v>0</v>
      </c>
      <c r="CM906" s="519">
        <v>0</v>
      </c>
      <c r="CN906" s="519">
        <v>0</v>
      </c>
      <c r="CO906" s="519">
        <v>0</v>
      </c>
      <c r="CP906" s="519">
        <v>0</v>
      </c>
      <c r="CQ906" s="519">
        <v>0</v>
      </c>
      <c r="CR906" s="519">
        <v>0</v>
      </c>
      <c r="CS906" s="519">
        <v>0</v>
      </c>
      <c r="CT906" s="519">
        <v>0</v>
      </c>
      <c r="CU906" s="519">
        <v>0</v>
      </c>
      <c r="CV906" s="519">
        <v>0</v>
      </c>
      <c r="CW906" s="519">
        <v>0</v>
      </c>
      <c r="CX906" s="519">
        <v>0</v>
      </c>
      <c r="CY906" s="519">
        <v>0</v>
      </c>
      <c r="CZ906" s="519">
        <v>0</v>
      </c>
      <c r="DA906" s="519">
        <v>0</v>
      </c>
      <c r="DB906" s="519">
        <v>0</v>
      </c>
      <c r="DC906" s="519">
        <v>0</v>
      </c>
      <c r="DD906" s="519">
        <v>0</v>
      </c>
      <c r="DE906" s="519">
        <v>0</v>
      </c>
      <c r="DF906" s="519">
        <v>0</v>
      </c>
      <c r="DG906" s="519">
        <v>0</v>
      </c>
      <c r="DH906" s="519">
        <v>0</v>
      </c>
      <c r="DI906" s="519">
        <v>0</v>
      </c>
      <c r="DJ906" s="519">
        <v>0</v>
      </c>
      <c r="DK906" s="519">
        <v>0</v>
      </c>
      <c r="DL906" s="519">
        <v>0</v>
      </c>
      <c r="DM906" s="519">
        <v>0</v>
      </c>
      <c r="DN906" s="519">
        <v>0</v>
      </c>
      <c r="DO906" s="519">
        <v>0</v>
      </c>
      <c r="DP906" s="519">
        <v>0</v>
      </c>
      <c r="DQ906" s="519">
        <v>0</v>
      </c>
      <c r="DR906" s="519">
        <v>0</v>
      </c>
      <c r="DS906" s="519">
        <v>0</v>
      </c>
      <c r="DT906" s="519">
        <v>0</v>
      </c>
      <c r="DU906" s="519">
        <v>0</v>
      </c>
      <c r="DV906" s="519">
        <v>0</v>
      </c>
      <c r="DW906" s="519">
        <v>0</v>
      </c>
      <c r="DX906" s="519">
        <v>0</v>
      </c>
      <c r="DZ906" s="337" t="s">
        <v>631</v>
      </c>
      <c r="EA906" s="519" t="s">
        <v>1058</v>
      </c>
      <c r="EB906" s="519" t="s">
        <v>1059</v>
      </c>
      <c r="EC906" s="519">
        <v>56</v>
      </c>
      <c r="ED906" s="183" t="str">
        <f t="shared" si="44"/>
        <v>SDN100156</v>
      </c>
      <c r="EE906" s="519">
        <v>2204.8000000000002</v>
      </c>
      <c r="EF906" s="519">
        <v>10000</v>
      </c>
      <c r="EG906" s="519">
        <v>10000</v>
      </c>
      <c r="EH906" s="519">
        <v>10000</v>
      </c>
      <c r="EI906" s="519">
        <v>11024</v>
      </c>
      <c r="EJ906" s="519">
        <v>12787.8</v>
      </c>
      <c r="EK906" s="519">
        <v>14551.7</v>
      </c>
      <c r="EL906" s="519">
        <v>16315.5</v>
      </c>
      <c r="EM906" s="519">
        <v>18079.400000000001</v>
      </c>
      <c r="EN906" s="519">
        <v>19843.2</v>
      </c>
      <c r="EO906" s="519">
        <v>19843.2</v>
      </c>
      <c r="EP906" s="519">
        <v>19843.2</v>
      </c>
      <c r="EQ906" s="519">
        <v>19843.2</v>
      </c>
      <c r="ER906" s="519">
        <v>19843.2</v>
      </c>
      <c r="ES906" s="519">
        <v>19843.2</v>
      </c>
      <c r="ET906" s="519">
        <v>19843.2</v>
      </c>
      <c r="EU906" s="519">
        <v>19843.2</v>
      </c>
      <c r="EV906" s="519">
        <v>19843.2</v>
      </c>
      <c r="EW906" s="519">
        <v>19843.2</v>
      </c>
      <c r="EX906" s="519">
        <v>19843.2</v>
      </c>
      <c r="EY906" s="519">
        <v>19843.2</v>
      </c>
      <c r="EZ906" s="519">
        <v>19843.2</v>
      </c>
      <c r="FA906" s="519">
        <v>19843.2</v>
      </c>
      <c r="FB906" s="519">
        <v>19843.2</v>
      </c>
      <c r="FC906" s="519">
        <v>19843.2</v>
      </c>
      <c r="FD906" s="519">
        <v>0</v>
      </c>
      <c r="FE906" s="519">
        <v>0</v>
      </c>
      <c r="FF906" s="519">
        <v>0</v>
      </c>
      <c r="FG906" s="519">
        <v>0</v>
      </c>
      <c r="FH906" s="519">
        <v>0</v>
      </c>
      <c r="FI906" s="519">
        <v>0</v>
      </c>
      <c r="FJ906" s="519">
        <v>0</v>
      </c>
      <c r="FK906" s="519">
        <v>0</v>
      </c>
      <c r="FL906" s="519">
        <v>0</v>
      </c>
      <c r="FM906" s="519">
        <v>0</v>
      </c>
      <c r="FN906" s="519">
        <v>0</v>
      </c>
      <c r="FO906" s="519">
        <v>0</v>
      </c>
      <c r="FP906" s="519">
        <v>0</v>
      </c>
      <c r="FQ906" s="519">
        <v>0</v>
      </c>
      <c r="FR906" s="519">
        <v>0</v>
      </c>
      <c r="FS906" s="519">
        <v>0</v>
      </c>
      <c r="FT906" s="519">
        <v>0</v>
      </c>
      <c r="FU906" s="519">
        <v>0</v>
      </c>
      <c r="FV906" s="519">
        <v>0</v>
      </c>
      <c r="FW906" s="519">
        <v>0</v>
      </c>
      <c r="FX906" s="519">
        <v>0</v>
      </c>
      <c r="FY906" s="519">
        <v>0</v>
      </c>
      <c r="FZ906" s="519">
        <v>0</v>
      </c>
      <c r="GA906" s="519">
        <v>0</v>
      </c>
      <c r="GB906" s="519">
        <v>0</v>
      </c>
      <c r="GC906" s="519">
        <v>0</v>
      </c>
      <c r="GD906" s="519">
        <v>0</v>
      </c>
      <c r="GE906" s="519">
        <v>0</v>
      </c>
      <c r="GF906" s="519">
        <v>0</v>
      </c>
      <c r="GG906" s="519">
        <v>0</v>
      </c>
      <c r="GH906" s="519">
        <v>0</v>
      </c>
      <c r="GI906" s="519">
        <v>0</v>
      </c>
      <c r="GJ906" s="519">
        <v>0</v>
      </c>
      <c r="GK906" s="519">
        <v>0</v>
      </c>
      <c r="GL906" s="519">
        <v>0</v>
      </c>
      <c r="GM906" s="519">
        <v>0</v>
      </c>
      <c r="GN906" s="519">
        <v>0</v>
      </c>
      <c r="GO906" s="519">
        <v>0</v>
      </c>
      <c r="GP906" s="519">
        <v>0</v>
      </c>
      <c r="GQ906" s="519">
        <v>0</v>
      </c>
      <c r="GR906" s="519">
        <v>0</v>
      </c>
      <c r="GS906" s="519">
        <v>0</v>
      </c>
      <c r="GT906" s="519">
        <v>0</v>
      </c>
      <c r="GU906" s="519">
        <v>0</v>
      </c>
      <c r="GV906" s="519">
        <v>0</v>
      </c>
      <c r="GW906" s="519">
        <v>0</v>
      </c>
      <c r="GX906" s="519">
        <v>0</v>
      </c>
      <c r="GY906" s="519">
        <v>0</v>
      </c>
      <c r="GZ906" s="519">
        <v>0</v>
      </c>
      <c r="HA906" s="519">
        <v>0</v>
      </c>
      <c r="HB906" s="519">
        <v>0</v>
      </c>
      <c r="HC906" s="519">
        <v>0</v>
      </c>
      <c r="HD906" s="519">
        <v>0</v>
      </c>
      <c r="HE906" s="519">
        <v>0</v>
      </c>
      <c r="HF906" s="519">
        <v>0</v>
      </c>
      <c r="HG906" s="519">
        <v>0</v>
      </c>
      <c r="HH906" s="519">
        <v>0</v>
      </c>
      <c r="HI906" s="519">
        <v>0</v>
      </c>
      <c r="HJ906" s="519">
        <v>0</v>
      </c>
      <c r="HK906" s="519">
        <v>0</v>
      </c>
      <c r="HL906" s="519">
        <v>0</v>
      </c>
      <c r="HM906" s="519">
        <v>0</v>
      </c>
      <c r="HN906" s="519">
        <v>0</v>
      </c>
      <c r="HO906" s="519">
        <v>0</v>
      </c>
      <c r="HP906" s="519">
        <v>0</v>
      </c>
      <c r="HQ906" s="519">
        <v>0</v>
      </c>
      <c r="HR906" s="519">
        <v>0</v>
      </c>
      <c r="HS906" s="519">
        <v>0</v>
      </c>
      <c r="HT906" s="519">
        <v>0</v>
      </c>
      <c r="HU906" s="519">
        <v>0</v>
      </c>
      <c r="HV906" s="519">
        <v>0</v>
      </c>
      <c r="HW906" s="519">
        <v>0</v>
      </c>
      <c r="HX906" s="519">
        <v>0</v>
      </c>
      <c r="HY906" s="519">
        <v>0</v>
      </c>
      <c r="HZ906" s="519">
        <v>0</v>
      </c>
      <c r="IA906" s="519">
        <v>0</v>
      </c>
      <c r="IB906" s="519">
        <v>0</v>
      </c>
      <c r="IC906" s="519">
        <v>0</v>
      </c>
      <c r="ID906" s="519">
        <v>0</v>
      </c>
      <c r="IE906" s="519">
        <v>0</v>
      </c>
      <c r="IF906" s="519">
        <v>0</v>
      </c>
      <c r="IG906" s="519">
        <v>0</v>
      </c>
      <c r="IH906" s="519">
        <v>0</v>
      </c>
      <c r="II906" s="519">
        <v>0</v>
      </c>
      <c r="IJ906" s="519">
        <v>0</v>
      </c>
      <c r="IK906" s="519">
        <v>0</v>
      </c>
    </row>
    <row r="907" spans="2:245" hidden="1">
      <c r="B907" s="519" t="s">
        <v>1058</v>
      </c>
      <c r="C907" s="519"/>
      <c r="D907" s="519"/>
      <c r="E907" s="519"/>
      <c r="F907" s="519">
        <v>2</v>
      </c>
      <c r="G907" s="519"/>
      <c r="H907" s="519">
        <v>29</v>
      </c>
      <c r="I907" s="519">
        <v>5</v>
      </c>
      <c r="J907" s="519" t="str">
        <f t="shared" si="45"/>
        <v>SDN10022905</v>
      </c>
      <c r="K907" s="519">
        <v>985</v>
      </c>
      <c r="M907" s="337" t="s">
        <v>631</v>
      </c>
      <c r="N907" s="519" t="s">
        <v>1058</v>
      </c>
      <c r="O907" s="519" t="s">
        <v>1059</v>
      </c>
      <c r="P907" s="519">
        <v>57</v>
      </c>
      <c r="Q907" s="521" t="str">
        <f t="shared" si="43"/>
        <v>SDN100157</v>
      </c>
      <c r="R907" s="519">
        <v>2337.3000000000002</v>
      </c>
      <c r="S907" s="519">
        <v>4674.6000000000004</v>
      </c>
      <c r="T907" s="519">
        <v>7011.9</v>
      </c>
      <c r="U907" s="519">
        <v>9349.2000000000007</v>
      </c>
      <c r="V907" s="519">
        <v>11686.5</v>
      </c>
      <c r="W907" s="519">
        <v>13556.3</v>
      </c>
      <c r="X907" s="519">
        <v>15426.2</v>
      </c>
      <c r="Y907" s="519">
        <v>17296</v>
      </c>
      <c r="Z907" s="519">
        <v>19165.900000000001</v>
      </c>
      <c r="AA907" s="519">
        <v>21035.7</v>
      </c>
      <c r="AB907" s="519">
        <v>21035.7</v>
      </c>
      <c r="AC907" s="519">
        <v>21035.7</v>
      </c>
      <c r="AD907" s="519">
        <v>21035.7</v>
      </c>
      <c r="AE907" s="519">
        <v>21035.7</v>
      </c>
      <c r="AF907" s="519">
        <v>21035.7</v>
      </c>
      <c r="AG907" s="519">
        <v>21035.7</v>
      </c>
      <c r="AH907" s="519">
        <v>21035.7</v>
      </c>
      <c r="AI907" s="519">
        <v>21035.7</v>
      </c>
      <c r="AJ907" s="519">
        <v>21035.7</v>
      </c>
      <c r="AK907" s="519">
        <v>21035.7</v>
      </c>
      <c r="AL907" s="519">
        <v>21035.7</v>
      </c>
      <c r="AM907" s="519">
        <v>21035.7</v>
      </c>
      <c r="AN907" s="519">
        <v>21035.7</v>
      </c>
      <c r="AO907" s="519">
        <v>21035.7</v>
      </c>
      <c r="AP907" s="519">
        <v>21035.7</v>
      </c>
      <c r="AQ907" s="519">
        <v>0</v>
      </c>
      <c r="AR907" s="519">
        <v>0</v>
      </c>
      <c r="AS907" s="519">
        <v>0</v>
      </c>
      <c r="AT907" s="519">
        <v>0</v>
      </c>
      <c r="AU907" s="519">
        <v>0</v>
      </c>
      <c r="AV907" s="519">
        <v>0</v>
      </c>
      <c r="AW907" s="519">
        <v>0</v>
      </c>
      <c r="AX907" s="519">
        <v>0</v>
      </c>
      <c r="AY907" s="519">
        <v>0</v>
      </c>
      <c r="AZ907" s="519">
        <v>0</v>
      </c>
      <c r="BA907" s="519">
        <v>0</v>
      </c>
      <c r="BB907" s="519">
        <v>0</v>
      </c>
      <c r="BC907" s="519">
        <v>0</v>
      </c>
      <c r="BD907" s="519">
        <v>0</v>
      </c>
      <c r="BE907" s="519">
        <v>0</v>
      </c>
      <c r="BF907" s="519">
        <v>0</v>
      </c>
      <c r="BG907" s="519">
        <v>0</v>
      </c>
      <c r="BH907" s="519">
        <v>0</v>
      </c>
      <c r="BI907" s="519">
        <v>0</v>
      </c>
      <c r="BJ907" s="519">
        <v>0</v>
      </c>
      <c r="BK907" s="519">
        <v>0</v>
      </c>
      <c r="BL907" s="519">
        <v>0</v>
      </c>
      <c r="BM907" s="519">
        <v>0</v>
      </c>
      <c r="BN907" s="519">
        <v>0</v>
      </c>
      <c r="BO907" s="519">
        <v>0</v>
      </c>
      <c r="BP907" s="519">
        <v>0</v>
      </c>
      <c r="BQ907" s="519">
        <v>0</v>
      </c>
      <c r="BR907" s="519">
        <v>0</v>
      </c>
      <c r="BS907" s="519">
        <v>0</v>
      </c>
      <c r="BT907" s="519">
        <v>0</v>
      </c>
      <c r="BU907" s="519">
        <v>0</v>
      </c>
      <c r="BV907" s="519">
        <v>0</v>
      </c>
      <c r="BW907" s="519">
        <v>0</v>
      </c>
      <c r="BX907" s="519">
        <v>0</v>
      </c>
      <c r="BY907" s="519">
        <v>0</v>
      </c>
      <c r="BZ907" s="519">
        <v>0</v>
      </c>
      <c r="CA907" s="519">
        <v>0</v>
      </c>
      <c r="CB907" s="519">
        <v>0</v>
      </c>
      <c r="CC907" s="519">
        <v>0</v>
      </c>
      <c r="CD907" s="519">
        <v>0</v>
      </c>
      <c r="CE907" s="519">
        <v>0</v>
      </c>
      <c r="CF907" s="519">
        <v>0</v>
      </c>
      <c r="CG907" s="519">
        <v>0</v>
      </c>
      <c r="CH907" s="519">
        <v>0</v>
      </c>
      <c r="CI907" s="519">
        <v>0</v>
      </c>
      <c r="CJ907" s="519">
        <v>0</v>
      </c>
      <c r="CK907" s="519">
        <v>0</v>
      </c>
      <c r="CL907" s="519">
        <v>0</v>
      </c>
      <c r="CM907" s="519">
        <v>0</v>
      </c>
      <c r="CN907" s="519">
        <v>0</v>
      </c>
      <c r="CO907" s="519">
        <v>0</v>
      </c>
      <c r="CP907" s="519">
        <v>0</v>
      </c>
      <c r="CQ907" s="519">
        <v>0</v>
      </c>
      <c r="CR907" s="519">
        <v>0</v>
      </c>
      <c r="CS907" s="519">
        <v>0</v>
      </c>
      <c r="CT907" s="519">
        <v>0</v>
      </c>
      <c r="CU907" s="519">
        <v>0</v>
      </c>
      <c r="CV907" s="519">
        <v>0</v>
      </c>
      <c r="CW907" s="519">
        <v>0</v>
      </c>
      <c r="CX907" s="519">
        <v>0</v>
      </c>
      <c r="CY907" s="519">
        <v>0</v>
      </c>
      <c r="CZ907" s="519">
        <v>0</v>
      </c>
      <c r="DA907" s="519">
        <v>0</v>
      </c>
      <c r="DB907" s="519">
        <v>0</v>
      </c>
      <c r="DC907" s="519">
        <v>0</v>
      </c>
      <c r="DD907" s="519">
        <v>0</v>
      </c>
      <c r="DE907" s="519">
        <v>0</v>
      </c>
      <c r="DF907" s="519">
        <v>0</v>
      </c>
      <c r="DG907" s="519">
        <v>0</v>
      </c>
      <c r="DH907" s="519">
        <v>0</v>
      </c>
      <c r="DI907" s="519">
        <v>0</v>
      </c>
      <c r="DJ907" s="519">
        <v>0</v>
      </c>
      <c r="DK907" s="519">
        <v>0</v>
      </c>
      <c r="DL907" s="519">
        <v>0</v>
      </c>
      <c r="DM907" s="519">
        <v>0</v>
      </c>
      <c r="DN907" s="519">
        <v>0</v>
      </c>
      <c r="DO907" s="519">
        <v>0</v>
      </c>
      <c r="DP907" s="519">
        <v>0</v>
      </c>
      <c r="DQ907" s="519">
        <v>0</v>
      </c>
      <c r="DR907" s="519">
        <v>0</v>
      </c>
      <c r="DS907" s="519">
        <v>0</v>
      </c>
      <c r="DT907" s="519">
        <v>0</v>
      </c>
      <c r="DU907" s="519">
        <v>0</v>
      </c>
      <c r="DV907" s="519">
        <v>0</v>
      </c>
      <c r="DW907" s="519">
        <v>0</v>
      </c>
      <c r="DX907" s="519">
        <v>0</v>
      </c>
      <c r="DZ907" s="337" t="s">
        <v>631</v>
      </c>
      <c r="EA907" s="519" t="s">
        <v>1058</v>
      </c>
      <c r="EB907" s="519" t="s">
        <v>1059</v>
      </c>
      <c r="EC907" s="519">
        <v>57</v>
      </c>
      <c r="ED907" s="183" t="str">
        <f t="shared" si="44"/>
        <v>SDN100157</v>
      </c>
      <c r="EE907" s="519">
        <v>2337.3000000000002</v>
      </c>
      <c r="EF907" s="519">
        <v>10000</v>
      </c>
      <c r="EG907" s="519">
        <v>10000</v>
      </c>
      <c r="EH907" s="519">
        <v>10000</v>
      </c>
      <c r="EI907" s="519">
        <v>11686.5</v>
      </c>
      <c r="EJ907" s="519">
        <v>13556.3</v>
      </c>
      <c r="EK907" s="519">
        <v>15426.2</v>
      </c>
      <c r="EL907" s="519">
        <v>17296</v>
      </c>
      <c r="EM907" s="519">
        <v>19165.900000000001</v>
      </c>
      <c r="EN907" s="519">
        <v>21035.7</v>
      </c>
      <c r="EO907" s="519">
        <v>21035.7</v>
      </c>
      <c r="EP907" s="519">
        <v>21035.7</v>
      </c>
      <c r="EQ907" s="519">
        <v>21035.7</v>
      </c>
      <c r="ER907" s="519">
        <v>21035.7</v>
      </c>
      <c r="ES907" s="519">
        <v>21035.7</v>
      </c>
      <c r="ET907" s="519">
        <v>21035.7</v>
      </c>
      <c r="EU907" s="519">
        <v>21035.7</v>
      </c>
      <c r="EV907" s="519">
        <v>21035.7</v>
      </c>
      <c r="EW907" s="519">
        <v>21035.7</v>
      </c>
      <c r="EX907" s="519">
        <v>21035.7</v>
      </c>
      <c r="EY907" s="519">
        <v>21035.7</v>
      </c>
      <c r="EZ907" s="519">
        <v>21035.7</v>
      </c>
      <c r="FA907" s="519">
        <v>21035.7</v>
      </c>
      <c r="FB907" s="519">
        <v>21035.7</v>
      </c>
      <c r="FC907" s="519">
        <v>21035.7</v>
      </c>
      <c r="FD907" s="519">
        <v>0</v>
      </c>
      <c r="FE907" s="519">
        <v>0</v>
      </c>
      <c r="FF907" s="519">
        <v>0</v>
      </c>
      <c r="FG907" s="519">
        <v>0</v>
      </c>
      <c r="FH907" s="519">
        <v>0</v>
      </c>
      <c r="FI907" s="519">
        <v>0</v>
      </c>
      <c r="FJ907" s="519">
        <v>0</v>
      </c>
      <c r="FK907" s="519">
        <v>0</v>
      </c>
      <c r="FL907" s="519">
        <v>0</v>
      </c>
      <c r="FM907" s="519">
        <v>0</v>
      </c>
      <c r="FN907" s="519">
        <v>0</v>
      </c>
      <c r="FO907" s="519">
        <v>0</v>
      </c>
      <c r="FP907" s="519">
        <v>0</v>
      </c>
      <c r="FQ907" s="519">
        <v>0</v>
      </c>
      <c r="FR907" s="519">
        <v>0</v>
      </c>
      <c r="FS907" s="519">
        <v>0</v>
      </c>
      <c r="FT907" s="519">
        <v>0</v>
      </c>
      <c r="FU907" s="519">
        <v>0</v>
      </c>
      <c r="FV907" s="519">
        <v>0</v>
      </c>
      <c r="FW907" s="519">
        <v>0</v>
      </c>
      <c r="FX907" s="519">
        <v>0</v>
      </c>
      <c r="FY907" s="519">
        <v>0</v>
      </c>
      <c r="FZ907" s="519">
        <v>0</v>
      </c>
      <c r="GA907" s="519">
        <v>0</v>
      </c>
      <c r="GB907" s="519">
        <v>0</v>
      </c>
      <c r="GC907" s="519">
        <v>0</v>
      </c>
      <c r="GD907" s="519">
        <v>0</v>
      </c>
      <c r="GE907" s="519">
        <v>0</v>
      </c>
      <c r="GF907" s="519">
        <v>0</v>
      </c>
      <c r="GG907" s="519">
        <v>0</v>
      </c>
      <c r="GH907" s="519">
        <v>0</v>
      </c>
      <c r="GI907" s="519">
        <v>0</v>
      </c>
      <c r="GJ907" s="519">
        <v>0</v>
      </c>
      <c r="GK907" s="519">
        <v>0</v>
      </c>
      <c r="GL907" s="519">
        <v>0</v>
      </c>
      <c r="GM907" s="519">
        <v>0</v>
      </c>
      <c r="GN907" s="519">
        <v>0</v>
      </c>
      <c r="GO907" s="519">
        <v>0</v>
      </c>
      <c r="GP907" s="519">
        <v>0</v>
      </c>
      <c r="GQ907" s="519">
        <v>0</v>
      </c>
      <c r="GR907" s="519">
        <v>0</v>
      </c>
      <c r="GS907" s="519">
        <v>0</v>
      </c>
      <c r="GT907" s="519">
        <v>0</v>
      </c>
      <c r="GU907" s="519">
        <v>0</v>
      </c>
      <c r="GV907" s="519">
        <v>0</v>
      </c>
      <c r="GW907" s="519">
        <v>0</v>
      </c>
      <c r="GX907" s="519">
        <v>0</v>
      </c>
      <c r="GY907" s="519">
        <v>0</v>
      </c>
      <c r="GZ907" s="519">
        <v>0</v>
      </c>
      <c r="HA907" s="519">
        <v>0</v>
      </c>
      <c r="HB907" s="519">
        <v>0</v>
      </c>
      <c r="HC907" s="519">
        <v>0</v>
      </c>
      <c r="HD907" s="519">
        <v>0</v>
      </c>
      <c r="HE907" s="519">
        <v>0</v>
      </c>
      <c r="HF907" s="519">
        <v>0</v>
      </c>
      <c r="HG907" s="519">
        <v>0</v>
      </c>
      <c r="HH907" s="519">
        <v>0</v>
      </c>
      <c r="HI907" s="519">
        <v>0</v>
      </c>
      <c r="HJ907" s="519">
        <v>0</v>
      </c>
      <c r="HK907" s="519">
        <v>0</v>
      </c>
      <c r="HL907" s="519">
        <v>0</v>
      </c>
      <c r="HM907" s="519">
        <v>0</v>
      </c>
      <c r="HN907" s="519">
        <v>0</v>
      </c>
      <c r="HO907" s="519">
        <v>0</v>
      </c>
      <c r="HP907" s="519">
        <v>0</v>
      </c>
      <c r="HQ907" s="519">
        <v>0</v>
      </c>
      <c r="HR907" s="519">
        <v>0</v>
      </c>
      <c r="HS907" s="519">
        <v>0</v>
      </c>
      <c r="HT907" s="519">
        <v>0</v>
      </c>
      <c r="HU907" s="519">
        <v>0</v>
      </c>
      <c r="HV907" s="519">
        <v>0</v>
      </c>
      <c r="HW907" s="519">
        <v>0</v>
      </c>
      <c r="HX907" s="519">
        <v>0</v>
      </c>
      <c r="HY907" s="519">
        <v>0</v>
      </c>
      <c r="HZ907" s="519">
        <v>0</v>
      </c>
      <c r="IA907" s="519">
        <v>0</v>
      </c>
      <c r="IB907" s="519">
        <v>0</v>
      </c>
      <c r="IC907" s="519">
        <v>0</v>
      </c>
      <c r="ID907" s="519">
        <v>0</v>
      </c>
      <c r="IE907" s="519">
        <v>0</v>
      </c>
      <c r="IF907" s="519">
        <v>0</v>
      </c>
      <c r="IG907" s="519">
        <v>0</v>
      </c>
      <c r="IH907" s="519">
        <v>0</v>
      </c>
      <c r="II907" s="519">
        <v>0</v>
      </c>
      <c r="IJ907" s="519">
        <v>0</v>
      </c>
      <c r="IK907" s="519">
        <v>0</v>
      </c>
    </row>
    <row r="908" spans="2:245" hidden="1">
      <c r="B908" s="519" t="s">
        <v>1058</v>
      </c>
      <c r="C908" s="519"/>
      <c r="D908" s="519"/>
      <c r="E908" s="519"/>
      <c r="F908" s="519">
        <v>2</v>
      </c>
      <c r="G908" s="519"/>
      <c r="H908" s="519">
        <v>29</v>
      </c>
      <c r="I908" s="519">
        <v>6</v>
      </c>
      <c r="J908" s="519" t="str">
        <f t="shared" si="45"/>
        <v>SDN10022906</v>
      </c>
      <c r="K908" s="519">
        <v>788</v>
      </c>
      <c r="M908" s="337" t="s">
        <v>631</v>
      </c>
      <c r="N908" s="519" t="s">
        <v>1058</v>
      </c>
      <c r="O908" s="519" t="s">
        <v>1059</v>
      </c>
      <c r="P908" s="519">
        <v>58</v>
      </c>
      <c r="Q908" s="521" t="str">
        <f t="shared" si="43"/>
        <v>SDN100158</v>
      </c>
      <c r="R908" s="519">
        <v>2512.1999999999998</v>
      </c>
      <c r="S908" s="519">
        <v>5024.3999999999996</v>
      </c>
      <c r="T908" s="519">
        <v>7536.6</v>
      </c>
      <c r="U908" s="519">
        <v>10048.799999999999</v>
      </c>
      <c r="V908" s="519">
        <v>12561</v>
      </c>
      <c r="W908" s="519">
        <v>14570.8</v>
      </c>
      <c r="X908" s="519">
        <v>16580.5</v>
      </c>
      <c r="Y908" s="519">
        <v>18590.3</v>
      </c>
      <c r="Z908" s="519">
        <v>20600</v>
      </c>
      <c r="AA908" s="519">
        <v>22609.8</v>
      </c>
      <c r="AB908" s="519">
        <v>22609.8</v>
      </c>
      <c r="AC908" s="519">
        <v>22609.8</v>
      </c>
      <c r="AD908" s="519">
        <v>22609.8</v>
      </c>
      <c r="AE908" s="519">
        <v>22609.8</v>
      </c>
      <c r="AF908" s="519">
        <v>22609.8</v>
      </c>
      <c r="AG908" s="519">
        <v>22609.8</v>
      </c>
      <c r="AH908" s="519">
        <v>22609.8</v>
      </c>
      <c r="AI908" s="519">
        <v>22609.8</v>
      </c>
      <c r="AJ908" s="519">
        <v>22609.8</v>
      </c>
      <c r="AK908" s="519">
        <v>22609.8</v>
      </c>
      <c r="AL908" s="519">
        <v>22609.8</v>
      </c>
      <c r="AM908" s="519">
        <v>22609.8</v>
      </c>
      <c r="AN908" s="519">
        <v>22609.8</v>
      </c>
      <c r="AO908" s="519">
        <v>22609.8</v>
      </c>
      <c r="AP908" s="519">
        <v>22609.8</v>
      </c>
      <c r="AQ908" s="519">
        <v>0</v>
      </c>
      <c r="AR908" s="519">
        <v>0</v>
      </c>
      <c r="AS908" s="519">
        <v>0</v>
      </c>
      <c r="AT908" s="519">
        <v>0</v>
      </c>
      <c r="AU908" s="519">
        <v>0</v>
      </c>
      <c r="AV908" s="519">
        <v>0</v>
      </c>
      <c r="AW908" s="519">
        <v>0</v>
      </c>
      <c r="AX908" s="519">
        <v>0</v>
      </c>
      <c r="AY908" s="519">
        <v>0</v>
      </c>
      <c r="AZ908" s="519">
        <v>0</v>
      </c>
      <c r="BA908" s="519">
        <v>0</v>
      </c>
      <c r="BB908" s="519">
        <v>0</v>
      </c>
      <c r="BC908" s="519">
        <v>0</v>
      </c>
      <c r="BD908" s="519">
        <v>0</v>
      </c>
      <c r="BE908" s="519">
        <v>0</v>
      </c>
      <c r="BF908" s="519">
        <v>0</v>
      </c>
      <c r="BG908" s="519">
        <v>0</v>
      </c>
      <c r="BH908" s="519">
        <v>0</v>
      </c>
      <c r="BI908" s="519">
        <v>0</v>
      </c>
      <c r="BJ908" s="519">
        <v>0</v>
      </c>
      <c r="BK908" s="519">
        <v>0</v>
      </c>
      <c r="BL908" s="519">
        <v>0</v>
      </c>
      <c r="BM908" s="519">
        <v>0</v>
      </c>
      <c r="BN908" s="519">
        <v>0</v>
      </c>
      <c r="BO908" s="519">
        <v>0</v>
      </c>
      <c r="BP908" s="519">
        <v>0</v>
      </c>
      <c r="BQ908" s="519">
        <v>0</v>
      </c>
      <c r="BR908" s="519">
        <v>0</v>
      </c>
      <c r="BS908" s="519">
        <v>0</v>
      </c>
      <c r="BT908" s="519">
        <v>0</v>
      </c>
      <c r="BU908" s="519">
        <v>0</v>
      </c>
      <c r="BV908" s="519">
        <v>0</v>
      </c>
      <c r="BW908" s="519">
        <v>0</v>
      </c>
      <c r="BX908" s="519">
        <v>0</v>
      </c>
      <c r="BY908" s="519">
        <v>0</v>
      </c>
      <c r="BZ908" s="519">
        <v>0</v>
      </c>
      <c r="CA908" s="519">
        <v>0</v>
      </c>
      <c r="CB908" s="519">
        <v>0</v>
      </c>
      <c r="CC908" s="519">
        <v>0</v>
      </c>
      <c r="CD908" s="519">
        <v>0</v>
      </c>
      <c r="CE908" s="519">
        <v>0</v>
      </c>
      <c r="CF908" s="519">
        <v>0</v>
      </c>
      <c r="CG908" s="519">
        <v>0</v>
      </c>
      <c r="CH908" s="519">
        <v>0</v>
      </c>
      <c r="CI908" s="519">
        <v>0</v>
      </c>
      <c r="CJ908" s="519">
        <v>0</v>
      </c>
      <c r="CK908" s="519">
        <v>0</v>
      </c>
      <c r="CL908" s="519">
        <v>0</v>
      </c>
      <c r="CM908" s="519">
        <v>0</v>
      </c>
      <c r="CN908" s="519">
        <v>0</v>
      </c>
      <c r="CO908" s="519">
        <v>0</v>
      </c>
      <c r="CP908" s="519">
        <v>0</v>
      </c>
      <c r="CQ908" s="519">
        <v>0</v>
      </c>
      <c r="CR908" s="519">
        <v>0</v>
      </c>
      <c r="CS908" s="519">
        <v>0</v>
      </c>
      <c r="CT908" s="519">
        <v>0</v>
      </c>
      <c r="CU908" s="519">
        <v>0</v>
      </c>
      <c r="CV908" s="519">
        <v>0</v>
      </c>
      <c r="CW908" s="519">
        <v>0</v>
      </c>
      <c r="CX908" s="519">
        <v>0</v>
      </c>
      <c r="CY908" s="519">
        <v>0</v>
      </c>
      <c r="CZ908" s="519">
        <v>0</v>
      </c>
      <c r="DA908" s="519">
        <v>0</v>
      </c>
      <c r="DB908" s="519">
        <v>0</v>
      </c>
      <c r="DC908" s="519">
        <v>0</v>
      </c>
      <c r="DD908" s="519">
        <v>0</v>
      </c>
      <c r="DE908" s="519">
        <v>0</v>
      </c>
      <c r="DF908" s="519">
        <v>0</v>
      </c>
      <c r="DG908" s="519">
        <v>0</v>
      </c>
      <c r="DH908" s="519">
        <v>0</v>
      </c>
      <c r="DI908" s="519">
        <v>0</v>
      </c>
      <c r="DJ908" s="519">
        <v>0</v>
      </c>
      <c r="DK908" s="519">
        <v>0</v>
      </c>
      <c r="DL908" s="519">
        <v>0</v>
      </c>
      <c r="DM908" s="519">
        <v>0</v>
      </c>
      <c r="DN908" s="519">
        <v>0</v>
      </c>
      <c r="DO908" s="519">
        <v>0</v>
      </c>
      <c r="DP908" s="519">
        <v>0</v>
      </c>
      <c r="DQ908" s="519">
        <v>0</v>
      </c>
      <c r="DR908" s="519">
        <v>0</v>
      </c>
      <c r="DS908" s="519">
        <v>0</v>
      </c>
      <c r="DT908" s="519">
        <v>0</v>
      </c>
      <c r="DU908" s="519">
        <v>0</v>
      </c>
      <c r="DV908" s="519">
        <v>0</v>
      </c>
      <c r="DW908" s="519">
        <v>0</v>
      </c>
      <c r="DX908" s="519">
        <v>0</v>
      </c>
      <c r="DZ908" s="337" t="s">
        <v>631</v>
      </c>
      <c r="EA908" s="519" t="s">
        <v>1058</v>
      </c>
      <c r="EB908" s="519" t="s">
        <v>1059</v>
      </c>
      <c r="EC908" s="519">
        <v>58</v>
      </c>
      <c r="ED908" s="183" t="str">
        <f t="shared" si="44"/>
        <v>SDN100158</v>
      </c>
      <c r="EE908" s="519">
        <v>2512.1999999999998</v>
      </c>
      <c r="EF908" s="519">
        <v>10000</v>
      </c>
      <c r="EG908" s="519">
        <v>10000</v>
      </c>
      <c r="EH908" s="519">
        <v>10048.799999999999</v>
      </c>
      <c r="EI908" s="519">
        <v>12561</v>
      </c>
      <c r="EJ908" s="519">
        <v>14570.8</v>
      </c>
      <c r="EK908" s="519">
        <v>16580.5</v>
      </c>
      <c r="EL908" s="519">
        <v>18590.3</v>
      </c>
      <c r="EM908" s="519">
        <v>20600</v>
      </c>
      <c r="EN908" s="519">
        <v>22609.8</v>
      </c>
      <c r="EO908" s="519">
        <v>22609.8</v>
      </c>
      <c r="EP908" s="519">
        <v>22609.8</v>
      </c>
      <c r="EQ908" s="519">
        <v>22609.8</v>
      </c>
      <c r="ER908" s="519">
        <v>22609.8</v>
      </c>
      <c r="ES908" s="519">
        <v>22609.8</v>
      </c>
      <c r="ET908" s="519">
        <v>22609.8</v>
      </c>
      <c r="EU908" s="519">
        <v>22609.8</v>
      </c>
      <c r="EV908" s="519">
        <v>22609.8</v>
      </c>
      <c r="EW908" s="519">
        <v>22609.8</v>
      </c>
      <c r="EX908" s="519">
        <v>22609.8</v>
      </c>
      <c r="EY908" s="519">
        <v>22609.8</v>
      </c>
      <c r="EZ908" s="519">
        <v>22609.8</v>
      </c>
      <c r="FA908" s="519">
        <v>22609.8</v>
      </c>
      <c r="FB908" s="519">
        <v>22609.8</v>
      </c>
      <c r="FC908" s="519">
        <v>22609.8</v>
      </c>
      <c r="FD908" s="519">
        <v>0</v>
      </c>
      <c r="FE908" s="519">
        <v>0</v>
      </c>
      <c r="FF908" s="519">
        <v>0</v>
      </c>
      <c r="FG908" s="519">
        <v>0</v>
      </c>
      <c r="FH908" s="519">
        <v>0</v>
      </c>
      <c r="FI908" s="519">
        <v>0</v>
      </c>
      <c r="FJ908" s="519">
        <v>0</v>
      </c>
      <c r="FK908" s="519">
        <v>0</v>
      </c>
      <c r="FL908" s="519">
        <v>0</v>
      </c>
      <c r="FM908" s="519">
        <v>0</v>
      </c>
      <c r="FN908" s="519">
        <v>0</v>
      </c>
      <c r="FO908" s="519">
        <v>0</v>
      </c>
      <c r="FP908" s="519">
        <v>0</v>
      </c>
      <c r="FQ908" s="519">
        <v>0</v>
      </c>
      <c r="FR908" s="519">
        <v>0</v>
      </c>
      <c r="FS908" s="519">
        <v>0</v>
      </c>
      <c r="FT908" s="519">
        <v>0</v>
      </c>
      <c r="FU908" s="519">
        <v>0</v>
      </c>
      <c r="FV908" s="519">
        <v>0</v>
      </c>
      <c r="FW908" s="519">
        <v>0</v>
      </c>
      <c r="FX908" s="519">
        <v>0</v>
      </c>
      <c r="FY908" s="519">
        <v>0</v>
      </c>
      <c r="FZ908" s="519">
        <v>0</v>
      </c>
      <c r="GA908" s="519">
        <v>0</v>
      </c>
      <c r="GB908" s="519">
        <v>0</v>
      </c>
      <c r="GC908" s="519">
        <v>0</v>
      </c>
      <c r="GD908" s="519">
        <v>0</v>
      </c>
      <c r="GE908" s="519">
        <v>0</v>
      </c>
      <c r="GF908" s="519">
        <v>0</v>
      </c>
      <c r="GG908" s="519">
        <v>0</v>
      </c>
      <c r="GH908" s="519">
        <v>0</v>
      </c>
      <c r="GI908" s="519">
        <v>0</v>
      </c>
      <c r="GJ908" s="519">
        <v>0</v>
      </c>
      <c r="GK908" s="519">
        <v>0</v>
      </c>
      <c r="GL908" s="519">
        <v>0</v>
      </c>
      <c r="GM908" s="519">
        <v>0</v>
      </c>
      <c r="GN908" s="519">
        <v>0</v>
      </c>
      <c r="GO908" s="519">
        <v>0</v>
      </c>
      <c r="GP908" s="519">
        <v>0</v>
      </c>
      <c r="GQ908" s="519">
        <v>0</v>
      </c>
      <c r="GR908" s="519">
        <v>0</v>
      </c>
      <c r="GS908" s="519">
        <v>0</v>
      </c>
      <c r="GT908" s="519">
        <v>0</v>
      </c>
      <c r="GU908" s="519">
        <v>0</v>
      </c>
      <c r="GV908" s="519">
        <v>0</v>
      </c>
      <c r="GW908" s="519">
        <v>0</v>
      </c>
      <c r="GX908" s="519">
        <v>0</v>
      </c>
      <c r="GY908" s="519">
        <v>0</v>
      </c>
      <c r="GZ908" s="519">
        <v>0</v>
      </c>
      <c r="HA908" s="519">
        <v>0</v>
      </c>
      <c r="HB908" s="519">
        <v>0</v>
      </c>
      <c r="HC908" s="519">
        <v>0</v>
      </c>
      <c r="HD908" s="519">
        <v>0</v>
      </c>
      <c r="HE908" s="519">
        <v>0</v>
      </c>
      <c r="HF908" s="519">
        <v>0</v>
      </c>
      <c r="HG908" s="519">
        <v>0</v>
      </c>
      <c r="HH908" s="519">
        <v>0</v>
      </c>
      <c r="HI908" s="519">
        <v>0</v>
      </c>
      <c r="HJ908" s="519">
        <v>0</v>
      </c>
      <c r="HK908" s="519">
        <v>0</v>
      </c>
      <c r="HL908" s="519">
        <v>0</v>
      </c>
      <c r="HM908" s="519">
        <v>0</v>
      </c>
      <c r="HN908" s="519">
        <v>0</v>
      </c>
      <c r="HO908" s="519">
        <v>0</v>
      </c>
      <c r="HP908" s="519">
        <v>0</v>
      </c>
      <c r="HQ908" s="519">
        <v>0</v>
      </c>
      <c r="HR908" s="519">
        <v>0</v>
      </c>
      <c r="HS908" s="519">
        <v>0</v>
      </c>
      <c r="HT908" s="519">
        <v>0</v>
      </c>
      <c r="HU908" s="519">
        <v>0</v>
      </c>
      <c r="HV908" s="519">
        <v>0</v>
      </c>
      <c r="HW908" s="519">
        <v>0</v>
      </c>
      <c r="HX908" s="519">
        <v>0</v>
      </c>
      <c r="HY908" s="519">
        <v>0</v>
      </c>
      <c r="HZ908" s="519">
        <v>0</v>
      </c>
      <c r="IA908" s="519">
        <v>0</v>
      </c>
      <c r="IB908" s="519">
        <v>0</v>
      </c>
      <c r="IC908" s="519">
        <v>0</v>
      </c>
      <c r="ID908" s="519">
        <v>0</v>
      </c>
      <c r="IE908" s="519">
        <v>0</v>
      </c>
      <c r="IF908" s="519">
        <v>0</v>
      </c>
      <c r="IG908" s="519">
        <v>0</v>
      </c>
      <c r="IH908" s="519">
        <v>0</v>
      </c>
      <c r="II908" s="519">
        <v>0</v>
      </c>
      <c r="IJ908" s="519">
        <v>0</v>
      </c>
      <c r="IK908" s="519">
        <v>0</v>
      </c>
    </row>
    <row r="909" spans="2:245" hidden="1">
      <c r="B909" s="519" t="s">
        <v>1058</v>
      </c>
      <c r="C909" s="519"/>
      <c r="D909" s="519"/>
      <c r="E909" s="519"/>
      <c r="F909" s="519">
        <v>2</v>
      </c>
      <c r="G909" s="519"/>
      <c r="H909" s="519">
        <v>29</v>
      </c>
      <c r="I909" s="519">
        <v>7</v>
      </c>
      <c r="J909" s="519" t="str">
        <f t="shared" si="45"/>
        <v>SDN10022907</v>
      </c>
      <c r="K909" s="519">
        <v>788</v>
      </c>
      <c r="M909" s="337" t="s">
        <v>631</v>
      </c>
      <c r="N909" s="519" t="s">
        <v>1058</v>
      </c>
      <c r="O909" s="519" t="s">
        <v>1059</v>
      </c>
      <c r="P909" s="519">
        <v>59</v>
      </c>
      <c r="Q909" s="521" t="str">
        <f t="shared" si="43"/>
        <v>SDN100159</v>
      </c>
      <c r="R909" s="519">
        <v>2713.6</v>
      </c>
      <c r="S909" s="519">
        <v>5427.2</v>
      </c>
      <c r="T909" s="519">
        <v>8140.8</v>
      </c>
      <c r="U909" s="519">
        <v>10854.4</v>
      </c>
      <c r="V909" s="519">
        <v>13568</v>
      </c>
      <c r="W909" s="519">
        <v>15738.9</v>
      </c>
      <c r="X909" s="519">
        <v>17909.8</v>
      </c>
      <c r="Y909" s="519">
        <v>20080.599999999999</v>
      </c>
      <c r="Z909" s="519">
        <v>22251.5</v>
      </c>
      <c r="AA909" s="519">
        <v>24422.400000000001</v>
      </c>
      <c r="AB909" s="519">
        <v>24422.400000000001</v>
      </c>
      <c r="AC909" s="519">
        <v>24422.400000000001</v>
      </c>
      <c r="AD909" s="519">
        <v>24422.400000000001</v>
      </c>
      <c r="AE909" s="519">
        <v>24422.400000000001</v>
      </c>
      <c r="AF909" s="519">
        <v>24422.400000000001</v>
      </c>
      <c r="AG909" s="519">
        <v>24422.400000000001</v>
      </c>
      <c r="AH909" s="519">
        <v>24422.400000000001</v>
      </c>
      <c r="AI909" s="519">
        <v>24422.400000000001</v>
      </c>
      <c r="AJ909" s="519">
        <v>24422.400000000001</v>
      </c>
      <c r="AK909" s="519">
        <v>24422.400000000001</v>
      </c>
      <c r="AL909" s="519">
        <v>24422.400000000001</v>
      </c>
      <c r="AM909" s="519">
        <v>24422.400000000001</v>
      </c>
      <c r="AN909" s="519">
        <v>24422.400000000001</v>
      </c>
      <c r="AO909" s="519">
        <v>24422.400000000001</v>
      </c>
      <c r="AP909" s="519">
        <v>24422.400000000001</v>
      </c>
      <c r="AQ909" s="519">
        <v>0</v>
      </c>
      <c r="AR909" s="519">
        <v>0</v>
      </c>
      <c r="AS909" s="519">
        <v>0</v>
      </c>
      <c r="AT909" s="519">
        <v>0</v>
      </c>
      <c r="AU909" s="519">
        <v>0</v>
      </c>
      <c r="AV909" s="519">
        <v>0</v>
      </c>
      <c r="AW909" s="519">
        <v>0</v>
      </c>
      <c r="AX909" s="519">
        <v>0</v>
      </c>
      <c r="AY909" s="519">
        <v>0</v>
      </c>
      <c r="AZ909" s="519">
        <v>0</v>
      </c>
      <c r="BA909" s="519">
        <v>0</v>
      </c>
      <c r="BB909" s="519">
        <v>0</v>
      </c>
      <c r="BC909" s="519">
        <v>0</v>
      </c>
      <c r="BD909" s="519">
        <v>0</v>
      </c>
      <c r="BE909" s="519">
        <v>0</v>
      </c>
      <c r="BF909" s="519">
        <v>0</v>
      </c>
      <c r="BG909" s="519">
        <v>0</v>
      </c>
      <c r="BH909" s="519">
        <v>0</v>
      </c>
      <c r="BI909" s="519">
        <v>0</v>
      </c>
      <c r="BJ909" s="519">
        <v>0</v>
      </c>
      <c r="BK909" s="519">
        <v>0</v>
      </c>
      <c r="BL909" s="519">
        <v>0</v>
      </c>
      <c r="BM909" s="519">
        <v>0</v>
      </c>
      <c r="BN909" s="519">
        <v>0</v>
      </c>
      <c r="BO909" s="519">
        <v>0</v>
      </c>
      <c r="BP909" s="519">
        <v>0</v>
      </c>
      <c r="BQ909" s="519">
        <v>0</v>
      </c>
      <c r="BR909" s="519">
        <v>0</v>
      </c>
      <c r="BS909" s="519">
        <v>0</v>
      </c>
      <c r="BT909" s="519">
        <v>0</v>
      </c>
      <c r="BU909" s="519">
        <v>0</v>
      </c>
      <c r="BV909" s="519">
        <v>0</v>
      </c>
      <c r="BW909" s="519">
        <v>0</v>
      </c>
      <c r="BX909" s="519">
        <v>0</v>
      </c>
      <c r="BY909" s="519">
        <v>0</v>
      </c>
      <c r="BZ909" s="519">
        <v>0</v>
      </c>
      <c r="CA909" s="519">
        <v>0</v>
      </c>
      <c r="CB909" s="519">
        <v>0</v>
      </c>
      <c r="CC909" s="519">
        <v>0</v>
      </c>
      <c r="CD909" s="519">
        <v>0</v>
      </c>
      <c r="CE909" s="519">
        <v>0</v>
      </c>
      <c r="CF909" s="519">
        <v>0</v>
      </c>
      <c r="CG909" s="519">
        <v>0</v>
      </c>
      <c r="CH909" s="519">
        <v>0</v>
      </c>
      <c r="CI909" s="519">
        <v>0</v>
      </c>
      <c r="CJ909" s="519">
        <v>0</v>
      </c>
      <c r="CK909" s="519">
        <v>0</v>
      </c>
      <c r="CL909" s="519">
        <v>0</v>
      </c>
      <c r="CM909" s="519">
        <v>0</v>
      </c>
      <c r="CN909" s="519">
        <v>0</v>
      </c>
      <c r="CO909" s="519">
        <v>0</v>
      </c>
      <c r="CP909" s="519">
        <v>0</v>
      </c>
      <c r="CQ909" s="519">
        <v>0</v>
      </c>
      <c r="CR909" s="519">
        <v>0</v>
      </c>
      <c r="CS909" s="519">
        <v>0</v>
      </c>
      <c r="CT909" s="519">
        <v>0</v>
      </c>
      <c r="CU909" s="519">
        <v>0</v>
      </c>
      <c r="CV909" s="519">
        <v>0</v>
      </c>
      <c r="CW909" s="519">
        <v>0</v>
      </c>
      <c r="CX909" s="519">
        <v>0</v>
      </c>
      <c r="CY909" s="519">
        <v>0</v>
      </c>
      <c r="CZ909" s="519">
        <v>0</v>
      </c>
      <c r="DA909" s="519">
        <v>0</v>
      </c>
      <c r="DB909" s="519">
        <v>0</v>
      </c>
      <c r="DC909" s="519">
        <v>0</v>
      </c>
      <c r="DD909" s="519">
        <v>0</v>
      </c>
      <c r="DE909" s="519">
        <v>0</v>
      </c>
      <c r="DF909" s="519">
        <v>0</v>
      </c>
      <c r="DG909" s="519">
        <v>0</v>
      </c>
      <c r="DH909" s="519">
        <v>0</v>
      </c>
      <c r="DI909" s="519">
        <v>0</v>
      </c>
      <c r="DJ909" s="519">
        <v>0</v>
      </c>
      <c r="DK909" s="519">
        <v>0</v>
      </c>
      <c r="DL909" s="519">
        <v>0</v>
      </c>
      <c r="DM909" s="519">
        <v>0</v>
      </c>
      <c r="DN909" s="519">
        <v>0</v>
      </c>
      <c r="DO909" s="519">
        <v>0</v>
      </c>
      <c r="DP909" s="519">
        <v>0</v>
      </c>
      <c r="DQ909" s="519">
        <v>0</v>
      </c>
      <c r="DR909" s="519">
        <v>0</v>
      </c>
      <c r="DS909" s="519">
        <v>0</v>
      </c>
      <c r="DT909" s="519">
        <v>0</v>
      </c>
      <c r="DU909" s="519">
        <v>0</v>
      </c>
      <c r="DV909" s="519">
        <v>0</v>
      </c>
      <c r="DW909" s="519">
        <v>0</v>
      </c>
      <c r="DX909" s="519">
        <v>0</v>
      </c>
      <c r="DZ909" s="337" t="s">
        <v>631</v>
      </c>
      <c r="EA909" s="519" t="s">
        <v>1058</v>
      </c>
      <c r="EB909" s="519" t="s">
        <v>1059</v>
      </c>
      <c r="EC909" s="519">
        <v>59</v>
      </c>
      <c r="ED909" s="183" t="str">
        <f t="shared" si="44"/>
        <v>SDN100159</v>
      </c>
      <c r="EE909" s="519">
        <v>2713.6</v>
      </c>
      <c r="EF909" s="519">
        <v>10000</v>
      </c>
      <c r="EG909" s="519">
        <v>10000</v>
      </c>
      <c r="EH909" s="519">
        <v>10854.4</v>
      </c>
      <c r="EI909" s="519">
        <v>13568</v>
      </c>
      <c r="EJ909" s="519">
        <v>15738.9</v>
      </c>
      <c r="EK909" s="519">
        <v>17909.8</v>
      </c>
      <c r="EL909" s="519">
        <v>20080.599999999999</v>
      </c>
      <c r="EM909" s="519">
        <v>22251.5</v>
      </c>
      <c r="EN909" s="519">
        <v>24422.400000000001</v>
      </c>
      <c r="EO909" s="519">
        <v>24422.400000000001</v>
      </c>
      <c r="EP909" s="519">
        <v>24422.400000000001</v>
      </c>
      <c r="EQ909" s="519">
        <v>24422.400000000001</v>
      </c>
      <c r="ER909" s="519">
        <v>24422.400000000001</v>
      </c>
      <c r="ES909" s="519">
        <v>24422.400000000001</v>
      </c>
      <c r="ET909" s="519">
        <v>24422.400000000001</v>
      </c>
      <c r="EU909" s="519">
        <v>24422.400000000001</v>
      </c>
      <c r="EV909" s="519">
        <v>24422.400000000001</v>
      </c>
      <c r="EW909" s="519">
        <v>24422.400000000001</v>
      </c>
      <c r="EX909" s="519">
        <v>24422.400000000001</v>
      </c>
      <c r="EY909" s="519">
        <v>24422.400000000001</v>
      </c>
      <c r="EZ909" s="519">
        <v>24422.400000000001</v>
      </c>
      <c r="FA909" s="519">
        <v>24422.400000000001</v>
      </c>
      <c r="FB909" s="519">
        <v>24422.400000000001</v>
      </c>
      <c r="FC909" s="519">
        <v>24422.400000000001</v>
      </c>
      <c r="FD909" s="519">
        <v>0</v>
      </c>
      <c r="FE909" s="519">
        <v>0</v>
      </c>
      <c r="FF909" s="519">
        <v>0</v>
      </c>
      <c r="FG909" s="519">
        <v>0</v>
      </c>
      <c r="FH909" s="519">
        <v>0</v>
      </c>
      <c r="FI909" s="519">
        <v>0</v>
      </c>
      <c r="FJ909" s="519">
        <v>0</v>
      </c>
      <c r="FK909" s="519">
        <v>0</v>
      </c>
      <c r="FL909" s="519">
        <v>0</v>
      </c>
      <c r="FM909" s="519">
        <v>0</v>
      </c>
      <c r="FN909" s="519">
        <v>0</v>
      </c>
      <c r="FO909" s="519">
        <v>0</v>
      </c>
      <c r="FP909" s="519">
        <v>0</v>
      </c>
      <c r="FQ909" s="519">
        <v>0</v>
      </c>
      <c r="FR909" s="519">
        <v>0</v>
      </c>
      <c r="FS909" s="519">
        <v>0</v>
      </c>
      <c r="FT909" s="519">
        <v>0</v>
      </c>
      <c r="FU909" s="519">
        <v>0</v>
      </c>
      <c r="FV909" s="519">
        <v>0</v>
      </c>
      <c r="FW909" s="519">
        <v>0</v>
      </c>
      <c r="FX909" s="519">
        <v>0</v>
      </c>
      <c r="FY909" s="519">
        <v>0</v>
      </c>
      <c r="FZ909" s="519">
        <v>0</v>
      </c>
      <c r="GA909" s="519">
        <v>0</v>
      </c>
      <c r="GB909" s="519">
        <v>0</v>
      </c>
      <c r="GC909" s="519">
        <v>0</v>
      </c>
      <c r="GD909" s="519">
        <v>0</v>
      </c>
      <c r="GE909" s="519">
        <v>0</v>
      </c>
      <c r="GF909" s="519">
        <v>0</v>
      </c>
      <c r="GG909" s="519">
        <v>0</v>
      </c>
      <c r="GH909" s="519">
        <v>0</v>
      </c>
      <c r="GI909" s="519">
        <v>0</v>
      </c>
      <c r="GJ909" s="519">
        <v>0</v>
      </c>
      <c r="GK909" s="519">
        <v>0</v>
      </c>
      <c r="GL909" s="519">
        <v>0</v>
      </c>
      <c r="GM909" s="519">
        <v>0</v>
      </c>
      <c r="GN909" s="519">
        <v>0</v>
      </c>
      <c r="GO909" s="519">
        <v>0</v>
      </c>
      <c r="GP909" s="519">
        <v>0</v>
      </c>
      <c r="GQ909" s="519">
        <v>0</v>
      </c>
      <c r="GR909" s="519">
        <v>0</v>
      </c>
      <c r="GS909" s="519">
        <v>0</v>
      </c>
      <c r="GT909" s="519">
        <v>0</v>
      </c>
      <c r="GU909" s="519">
        <v>0</v>
      </c>
      <c r="GV909" s="519">
        <v>0</v>
      </c>
      <c r="GW909" s="519">
        <v>0</v>
      </c>
      <c r="GX909" s="519">
        <v>0</v>
      </c>
      <c r="GY909" s="519">
        <v>0</v>
      </c>
      <c r="GZ909" s="519">
        <v>0</v>
      </c>
      <c r="HA909" s="519">
        <v>0</v>
      </c>
      <c r="HB909" s="519">
        <v>0</v>
      </c>
      <c r="HC909" s="519">
        <v>0</v>
      </c>
      <c r="HD909" s="519">
        <v>0</v>
      </c>
      <c r="HE909" s="519">
        <v>0</v>
      </c>
      <c r="HF909" s="519">
        <v>0</v>
      </c>
      <c r="HG909" s="519">
        <v>0</v>
      </c>
      <c r="HH909" s="519">
        <v>0</v>
      </c>
      <c r="HI909" s="519">
        <v>0</v>
      </c>
      <c r="HJ909" s="519">
        <v>0</v>
      </c>
      <c r="HK909" s="519">
        <v>0</v>
      </c>
      <c r="HL909" s="519">
        <v>0</v>
      </c>
      <c r="HM909" s="519">
        <v>0</v>
      </c>
      <c r="HN909" s="519">
        <v>0</v>
      </c>
      <c r="HO909" s="519">
        <v>0</v>
      </c>
      <c r="HP909" s="519">
        <v>0</v>
      </c>
      <c r="HQ909" s="519">
        <v>0</v>
      </c>
      <c r="HR909" s="519">
        <v>0</v>
      </c>
      <c r="HS909" s="519">
        <v>0</v>
      </c>
      <c r="HT909" s="519">
        <v>0</v>
      </c>
      <c r="HU909" s="519">
        <v>0</v>
      </c>
      <c r="HV909" s="519">
        <v>0</v>
      </c>
      <c r="HW909" s="519">
        <v>0</v>
      </c>
      <c r="HX909" s="519">
        <v>0</v>
      </c>
      <c r="HY909" s="519">
        <v>0</v>
      </c>
      <c r="HZ909" s="519">
        <v>0</v>
      </c>
      <c r="IA909" s="519">
        <v>0</v>
      </c>
      <c r="IB909" s="519">
        <v>0</v>
      </c>
      <c r="IC909" s="519">
        <v>0</v>
      </c>
      <c r="ID909" s="519">
        <v>0</v>
      </c>
      <c r="IE909" s="519">
        <v>0</v>
      </c>
      <c r="IF909" s="519">
        <v>0</v>
      </c>
      <c r="IG909" s="519">
        <v>0</v>
      </c>
      <c r="IH909" s="519">
        <v>0</v>
      </c>
      <c r="II909" s="519">
        <v>0</v>
      </c>
      <c r="IJ909" s="519">
        <v>0</v>
      </c>
      <c r="IK909" s="519">
        <v>0</v>
      </c>
    </row>
    <row r="910" spans="2:245" hidden="1">
      <c r="B910" s="519" t="s">
        <v>1058</v>
      </c>
      <c r="C910" s="519"/>
      <c r="D910" s="519"/>
      <c r="E910" s="519"/>
      <c r="F910" s="519">
        <v>2</v>
      </c>
      <c r="G910" s="519"/>
      <c r="H910" s="519">
        <v>29</v>
      </c>
      <c r="I910" s="519">
        <v>8</v>
      </c>
      <c r="J910" s="519" t="str">
        <f t="shared" si="45"/>
        <v>SDN10022908</v>
      </c>
      <c r="K910" s="519">
        <v>788</v>
      </c>
      <c r="M910" s="337" t="s">
        <v>631</v>
      </c>
      <c r="N910" s="519" t="s">
        <v>1058</v>
      </c>
      <c r="O910" s="519" t="s">
        <v>1059</v>
      </c>
      <c r="P910" s="519">
        <v>60</v>
      </c>
      <c r="Q910" s="521" t="str">
        <f t="shared" si="43"/>
        <v>SDN100160</v>
      </c>
      <c r="R910" s="519">
        <v>2946.8</v>
      </c>
      <c r="S910" s="519">
        <v>5893.6</v>
      </c>
      <c r="T910" s="519">
        <v>8840.4</v>
      </c>
      <c r="U910" s="519">
        <v>11787.2</v>
      </c>
      <c r="V910" s="519">
        <v>14734</v>
      </c>
      <c r="W910" s="519">
        <v>17091.400000000001</v>
      </c>
      <c r="X910" s="519">
        <v>19448.900000000001</v>
      </c>
      <c r="Y910" s="519">
        <v>21806.3</v>
      </c>
      <c r="Z910" s="519">
        <v>24163.8</v>
      </c>
      <c r="AA910" s="519">
        <v>26521.200000000001</v>
      </c>
      <c r="AB910" s="519">
        <v>26521.200000000001</v>
      </c>
      <c r="AC910" s="519">
        <v>26521.200000000001</v>
      </c>
      <c r="AD910" s="519">
        <v>26521.200000000001</v>
      </c>
      <c r="AE910" s="519">
        <v>26521.200000000001</v>
      </c>
      <c r="AF910" s="519">
        <v>26521.200000000001</v>
      </c>
      <c r="AG910" s="519">
        <v>26521.200000000001</v>
      </c>
      <c r="AH910" s="519">
        <v>26521.200000000001</v>
      </c>
      <c r="AI910" s="519">
        <v>26521.200000000001</v>
      </c>
      <c r="AJ910" s="519">
        <v>26521.200000000001</v>
      </c>
      <c r="AK910" s="519">
        <v>26521.200000000001</v>
      </c>
      <c r="AL910" s="519">
        <v>26521.200000000001</v>
      </c>
      <c r="AM910" s="519">
        <v>26521.200000000001</v>
      </c>
      <c r="AN910" s="519">
        <v>26521.200000000001</v>
      </c>
      <c r="AO910" s="519">
        <v>26521.200000000001</v>
      </c>
      <c r="AP910" s="519">
        <v>26521.200000000001</v>
      </c>
      <c r="AQ910" s="519">
        <v>0</v>
      </c>
      <c r="AR910" s="519">
        <v>0</v>
      </c>
      <c r="AS910" s="519">
        <v>0</v>
      </c>
      <c r="AT910" s="519">
        <v>0</v>
      </c>
      <c r="AU910" s="519">
        <v>0</v>
      </c>
      <c r="AV910" s="519">
        <v>0</v>
      </c>
      <c r="AW910" s="519">
        <v>0</v>
      </c>
      <c r="AX910" s="519">
        <v>0</v>
      </c>
      <c r="AY910" s="519">
        <v>0</v>
      </c>
      <c r="AZ910" s="519">
        <v>0</v>
      </c>
      <c r="BA910" s="519">
        <v>0</v>
      </c>
      <c r="BB910" s="519">
        <v>0</v>
      </c>
      <c r="BC910" s="519">
        <v>0</v>
      </c>
      <c r="BD910" s="519">
        <v>0</v>
      </c>
      <c r="BE910" s="519">
        <v>0</v>
      </c>
      <c r="BF910" s="519">
        <v>0</v>
      </c>
      <c r="BG910" s="519">
        <v>0</v>
      </c>
      <c r="BH910" s="519">
        <v>0</v>
      </c>
      <c r="BI910" s="519">
        <v>0</v>
      </c>
      <c r="BJ910" s="519">
        <v>0</v>
      </c>
      <c r="BK910" s="519">
        <v>0</v>
      </c>
      <c r="BL910" s="519">
        <v>0</v>
      </c>
      <c r="BM910" s="519">
        <v>0</v>
      </c>
      <c r="BN910" s="519">
        <v>0</v>
      </c>
      <c r="BO910" s="519">
        <v>0</v>
      </c>
      <c r="BP910" s="519">
        <v>0</v>
      </c>
      <c r="BQ910" s="519">
        <v>0</v>
      </c>
      <c r="BR910" s="519">
        <v>0</v>
      </c>
      <c r="BS910" s="519">
        <v>0</v>
      </c>
      <c r="BT910" s="519">
        <v>0</v>
      </c>
      <c r="BU910" s="519">
        <v>0</v>
      </c>
      <c r="BV910" s="519">
        <v>0</v>
      </c>
      <c r="BW910" s="519">
        <v>0</v>
      </c>
      <c r="BX910" s="519">
        <v>0</v>
      </c>
      <c r="BY910" s="519">
        <v>0</v>
      </c>
      <c r="BZ910" s="519">
        <v>0</v>
      </c>
      <c r="CA910" s="519">
        <v>0</v>
      </c>
      <c r="CB910" s="519">
        <v>0</v>
      </c>
      <c r="CC910" s="519">
        <v>0</v>
      </c>
      <c r="CD910" s="519">
        <v>0</v>
      </c>
      <c r="CE910" s="519">
        <v>0</v>
      </c>
      <c r="CF910" s="519">
        <v>0</v>
      </c>
      <c r="CG910" s="519">
        <v>0</v>
      </c>
      <c r="CH910" s="519">
        <v>0</v>
      </c>
      <c r="CI910" s="519">
        <v>0</v>
      </c>
      <c r="CJ910" s="519">
        <v>0</v>
      </c>
      <c r="CK910" s="519">
        <v>0</v>
      </c>
      <c r="CL910" s="519">
        <v>0</v>
      </c>
      <c r="CM910" s="519">
        <v>0</v>
      </c>
      <c r="CN910" s="519">
        <v>0</v>
      </c>
      <c r="CO910" s="519">
        <v>0</v>
      </c>
      <c r="CP910" s="519">
        <v>0</v>
      </c>
      <c r="CQ910" s="519">
        <v>0</v>
      </c>
      <c r="CR910" s="519">
        <v>0</v>
      </c>
      <c r="CS910" s="519">
        <v>0</v>
      </c>
      <c r="CT910" s="519">
        <v>0</v>
      </c>
      <c r="CU910" s="519">
        <v>0</v>
      </c>
      <c r="CV910" s="519">
        <v>0</v>
      </c>
      <c r="CW910" s="519">
        <v>0</v>
      </c>
      <c r="CX910" s="519">
        <v>0</v>
      </c>
      <c r="CY910" s="519">
        <v>0</v>
      </c>
      <c r="CZ910" s="519">
        <v>0</v>
      </c>
      <c r="DA910" s="519">
        <v>0</v>
      </c>
      <c r="DB910" s="519">
        <v>0</v>
      </c>
      <c r="DC910" s="519">
        <v>0</v>
      </c>
      <c r="DD910" s="519">
        <v>0</v>
      </c>
      <c r="DE910" s="519">
        <v>0</v>
      </c>
      <c r="DF910" s="519">
        <v>0</v>
      </c>
      <c r="DG910" s="519">
        <v>0</v>
      </c>
      <c r="DH910" s="519">
        <v>0</v>
      </c>
      <c r="DI910" s="519">
        <v>0</v>
      </c>
      <c r="DJ910" s="519">
        <v>0</v>
      </c>
      <c r="DK910" s="519">
        <v>0</v>
      </c>
      <c r="DL910" s="519">
        <v>0</v>
      </c>
      <c r="DM910" s="519">
        <v>0</v>
      </c>
      <c r="DN910" s="519">
        <v>0</v>
      </c>
      <c r="DO910" s="519">
        <v>0</v>
      </c>
      <c r="DP910" s="519">
        <v>0</v>
      </c>
      <c r="DQ910" s="519">
        <v>0</v>
      </c>
      <c r="DR910" s="519">
        <v>0</v>
      </c>
      <c r="DS910" s="519">
        <v>0</v>
      </c>
      <c r="DT910" s="519">
        <v>0</v>
      </c>
      <c r="DU910" s="519">
        <v>0</v>
      </c>
      <c r="DV910" s="519">
        <v>0</v>
      </c>
      <c r="DW910" s="519">
        <v>0</v>
      </c>
      <c r="DX910" s="519">
        <v>0</v>
      </c>
      <c r="DZ910" s="337" t="s">
        <v>631</v>
      </c>
      <c r="EA910" s="519" t="s">
        <v>1058</v>
      </c>
      <c r="EB910" s="519" t="s">
        <v>1059</v>
      </c>
      <c r="EC910" s="519">
        <v>60</v>
      </c>
      <c r="ED910" s="183" t="str">
        <f t="shared" si="44"/>
        <v>SDN100160</v>
      </c>
      <c r="EE910" s="519">
        <v>2946.8</v>
      </c>
      <c r="EF910" s="519">
        <v>10000</v>
      </c>
      <c r="EG910" s="519">
        <v>10000</v>
      </c>
      <c r="EH910" s="519">
        <v>11787.2</v>
      </c>
      <c r="EI910" s="519">
        <v>14734</v>
      </c>
      <c r="EJ910" s="519">
        <v>17091.400000000001</v>
      </c>
      <c r="EK910" s="519">
        <v>19448.900000000001</v>
      </c>
      <c r="EL910" s="519">
        <v>21806.3</v>
      </c>
      <c r="EM910" s="519">
        <v>24163.8</v>
      </c>
      <c r="EN910" s="519">
        <v>26521.200000000001</v>
      </c>
      <c r="EO910" s="519">
        <v>26521.200000000001</v>
      </c>
      <c r="EP910" s="519">
        <v>26521.200000000001</v>
      </c>
      <c r="EQ910" s="519">
        <v>26521.200000000001</v>
      </c>
      <c r="ER910" s="519">
        <v>26521.200000000001</v>
      </c>
      <c r="ES910" s="519">
        <v>26521.200000000001</v>
      </c>
      <c r="ET910" s="519">
        <v>26521.200000000001</v>
      </c>
      <c r="EU910" s="519">
        <v>26521.200000000001</v>
      </c>
      <c r="EV910" s="519">
        <v>26521.200000000001</v>
      </c>
      <c r="EW910" s="519">
        <v>26521.200000000001</v>
      </c>
      <c r="EX910" s="519">
        <v>26521.200000000001</v>
      </c>
      <c r="EY910" s="519">
        <v>26521.200000000001</v>
      </c>
      <c r="EZ910" s="519">
        <v>26521.200000000001</v>
      </c>
      <c r="FA910" s="519">
        <v>26521.200000000001</v>
      </c>
      <c r="FB910" s="519">
        <v>26521.200000000001</v>
      </c>
      <c r="FC910" s="519">
        <v>26521.200000000001</v>
      </c>
      <c r="FD910" s="519">
        <v>0</v>
      </c>
      <c r="FE910" s="519">
        <v>0</v>
      </c>
      <c r="FF910" s="519">
        <v>0</v>
      </c>
      <c r="FG910" s="519">
        <v>0</v>
      </c>
      <c r="FH910" s="519">
        <v>0</v>
      </c>
      <c r="FI910" s="519">
        <v>0</v>
      </c>
      <c r="FJ910" s="519">
        <v>0</v>
      </c>
      <c r="FK910" s="519">
        <v>0</v>
      </c>
      <c r="FL910" s="519">
        <v>0</v>
      </c>
      <c r="FM910" s="519">
        <v>0</v>
      </c>
      <c r="FN910" s="519">
        <v>0</v>
      </c>
      <c r="FO910" s="519">
        <v>0</v>
      </c>
      <c r="FP910" s="519">
        <v>0</v>
      </c>
      <c r="FQ910" s="519">
        <v>0</v>
      </c>
      <c r="FR910" s="519">
        <v>0</v>
      </c>
      <c r="FS910" s="519">
        <v>0</v>
      </c>
      <c r="FT910" s="519">
        <v>0</v>
      </c>
      <c r="FU910" s="519">
        <v>0</v>
      </c>
      <c r="FV910" s="519">
        <v>0</v>
      </c>
      <c r="FW910" s="519">
        <v>0</v>
      </c>
      <c r="FX910" s="519">
        <v>0</v>
      </c>
      <c r="FY910" s="519">
        <v>0</v>
      </c>
      <c r="FZ910" s="519">
        <v>0</v>
      </c>
      <c r="GA910" s="519">
        <v>0</v>
      </c>
      <c r="GB910" s="519">
        <v>0</v>
      </c>
      <c r="GC910" s="519">
        <v>0</v>
      </c>
      <c r="GD910" s="519">
        <v>0</v>
      </c>
      <c r="GE910" s="519">
        <v>0</v>
      </c>
      <c r="GF910" s="519">
        <v>0</v>
      </c>
      <c r="GG910" s="519">
        <v>0</v>
      </c>
      <c r="GH910" s="519">
        <v>0</v>
      </c>
      <c r="GI910" s="519">
        <v>0</v>
      </c>
      <c r="GJ910" s="519">
        <v>0</v>
      </c>
      <c r="GK910" s="519">
        <v>0</v>
      </c>
      <c r="GL910" s="519">
        <v>0</v>
      </c>
      <c r="GM910" s="519">
        <v>0</v>
      </c>
      <c r="GN910" s="519">
        <v>0</v>
      </c>
      <c r="GO910" s="519">
        <v>0</v>
      </c>
      <c r="GP910" s="519">
        <v>0</v>
      </c>
      <c r="GQ910" s="519">
        <v>0</v>
      </c>
      <c r="GR910" s="519">
        <v>0</v>
      </c>
      <c r="GS910" s="519">
        <v>0</v>
      </c>
      <c r="GT910" s="519">
        <v>0</v>
      </c>
      <c r="GU910" s="519">
        <v>0</v>
      </c>
      <c r="GV910" s="519">
        <v>0</v>
      </c>
      <c r="GW910" s="519">
        <v>0</v>
      </c>
      <c r="GX910" s="519">
        <v>0</v>
      </c>
      <c r="GY910" s="519">
        <v>0</v>
      </c>
      <c r="GZ910" s="519">
        <v>0</v>
      </c>
      <c r="HA910" s="519">
        <v>0</v>
      </c>
      <c r="HB910" s="519">
        <v>0</v>
      </c>
      <c r="HC910" s="519">
        <v>0</v>
      </c>
      <c r="HD910" s="519">
        <v>0</v>
      </c>
      <c r="HE910" s="519">
        <v>0</v>
      </c>
      <c r="HF910" s="519">
        <v>0</v>
      </c>
      <c r="HG910" s="519">
        <v>0</v>
      </c>
      <c r="HH910" s="519">
        <v>0</v>
      </c>
      <c r="HI910" s="519">
        <v>0</v>
      </c>
      <c r="HJ910" s="519">
        <v>0</v>
      </c>
      <c r="HK910" s="519">
        <v>0</v>
      </c>
      <c r="HL910" s="519">
        <v>0</v>
      </c>
      <c r="HM910" s="519">
        <v>0</v>
      </c>
      <c r="HN910" s="519">
        <v>0</v>
      </c>
      <c r="HO910" s="519">
        <v>0</v>
      </c>
      <c r="HP910" s="519">
        <v>0</v>
      </c>
      <c r="HQ910" s="519">
        <v>0</v>
      </c>
      <c r="HR910" s="519">
        <v>0</v>
      </c>
      <c r="HS910" s="519">
        <v>0</v>
      </c>
      <c r="HT910" s="519">
        <v>0</v>
      </c>
      <c r="HU910" s="519">
        <v>0</v>
      </c>
      <c r="HV910" s="519">
        <v>0</v>
      </c>
      <c r="HW910" s="519">
        <v>0</v>
      </c>
      <c r="HX910" s="519">
        <v>0</v>
      </c>
      <c r="HY910" s="519">
        <v>0</v>
      </c>
      <c r="HZ910" s="519">
        <v>0</v>
      </c>
      <c r="IA910" s="519">
        <v>0</v>
      </c>
      <c r="IB910" s="519">
        <v>0</v>
      </c>
      <c r="IC910" s="519">
        <v>0</v>
      </c>
      <c r="ID910" s="519">
        <v>0</v>
      </c>
      <c r="IE910" s="519">
        <v>0</v>
      </c>
      <c r="IF910" s="519">
        <v>0</v>
      </c>
      <c r="IG910" s="519">
        <v>0</v>
      </c>
      <c r="IH910" s="519">
        <v>0</v>
      </c>
      <c r="II910" s="519">
        <v>0</v>
      </c>
      <c r="IJ910" s="519">
        <v>0</v>
      </c>
      <c r="IK910" s="519">
        <v>0</v>
      </c>
    </row>
    <row r="911" spans="2:245" hidden="1">
      <c r="B911" s="519" t="s">
        <v>1058</v>
      </c>
      <c r="C911" s="519"/>
      <c r="D911" s="519"/>
      <c r="E911" s="519"/>
      <c r="F911" s="519">
        <v>2</v>
      </c>
      <c r="G911" s="519"/>
      <c r="H911" s="519">
        <v>29</v>
      </c>
      <c r="I911" s="519">
        <v>9</v>
      </c>
      <c r="J911" s="519" t="str">
        <f t="shared" si="45"/>
        <v>SDN10022909</v>
      </c>
      <c r="K911" s="519">
        <v>788</v>
      </c>
      <c r="M911" s="337" t="s">
        <v>631</v>
      </c>
      <c r="N911" s="519" t="s">
        <v>1058</v>
      </c>
      <c r="O911" s="519" t="s">
        <v>1060</v>
      </c>
      <c r="P911" s="519">
        <v>0</v>
      </c>
      <c r="Q911" s="521" t="str">
        <f t="shared" si="43"/>
        <v>SDN100200</v>
      </c>
      <c r="R911" s="519">
        <v>1017.6</v>
      </c>
      <c r="S911" s="519">
        <v>2035.2</v>
      </c>
      <c r="T911" s="519">
        <v>3052.8</v>
      </c>
      <c r="U911" s="519">
        <v>4070.4</v>
      </c>
      <c r="V911" s="519">
        <v>5088</v>
      </c>
      <c r="W911" s="519">
        <v>5902.1</v>
      </c>
      <c r="X911" s="519">
        <v>6716.2</v>
      </c>
      <c r="Y911" s="519">
        <v>7530.2</v>
      </c>
      <c r="Z911" s="519">
        <v>8344.2999999999993</v>
      </c>
      <c r="AA911" s="519">
        <v>9158.4</v>
      </c>
      <c r="AB911" s="519">
        <v>9158.4</v>
      </c>
      <c r="AC911" s="519">
        <v>9158.4</v>
      </c>
      <c r="AD911" s="519">
        <v>9158.4</v>
      </c>
      <c r="AE911" s="519">
        <v>9158.4</v>
      </c>
      <c r="AF911" s="519">
        <v>9158.4</v>
      </c>
      <c r="AG911" s="519">
        <v>9158.4</v>
      </c>
      <c r="AH911" s="519">
        <v>9158.4</v>
      </c>
      <c r="AI911" s="519">
        <v>9158.4</v>
      </c>
      <c r="AJ911" s="519">
        <v>9158.4</v>
      </c>
      <c r="AK911" s="519">
        <v>9158.4</v>
      </c>
      <c r="AL911" s="519">
        <v>9158.4</v>
      </c>
      <c r="AM911" s="519">
        <v>9158.4</v>
      </c>
      <c r="AN911" s="519">
        <v>9158.4</v>
      </c>
      <c r="AO911" s="519">
        <v>9158.4</v>
      </c>
      <c r="AP911" s="519">
        <v>9158.4</v>
      </c>
      <c r="AQ911" s="519">
        <v>0</v>
      </c>
      <c r="AR911" s="519">
        <v>0</v>
      </c>
      <c r="AS911" s="519">
        <v>0</v>
      </c>
      <c r="AT911" s="519">
        <v>0</v>
      </c>
      <c r="AU911" s="519">
        <v>0</v>
      </c>
      <c r="AV911" s="519">
        <v>0</v>
      </c>
      <c r="AW911" s="519">
        <v>0</v>
      </c>
      <c r="AX911" s="519">
        <v>0</v>
      </c>
      <c r="AY911" s="519">
        <v>0</v>
      </c>
      <c r="AZ911" s="519">
        <v>0</v>
      </c>
      <c r="BA911" s="519">
        <v>0</v>
      </c>
      <c r="BB911" s="519">
        <v>0</v>
      </c>
      <c r="BC911" s="519">
        <v>0</v>
      </c>
      <c r="BD911" s="519">
        <v>0</v>
      </c>
      <c r="BE911" s="519">
        <v>0</v>
      </c>
      <c r="BF911" s="519">
        <v>0</v>
      </c>
      <c r="BG911" s="519">
        <v>0</v>
      </c>
      <c r="BH911" s="519">
        <v>0</v>
      </c>
      <c r="BI911" s="519">
        <v>0</v>
      </c>
      <c r="BJ911" s="519">
        <v>0</v>
      </c>
      <c r="BK911" s="519">
        <v>0</v>
      </c>
      <c r="BL911" s="519">
        <v>0</v>
      </c>
      <c r="BM911" s="519">
        <v>0</v>
      </c>
      <c r="BN911" s="519">
        <v>0</v>
      </c>
      <c r="BO911" s="519">
        <v>0</v>
      </c>
      <c r="BP911" s="519">
        <v>0</v>
      </c>
      <c r="BQ911" s="519">
        <v>0</v>
      </c>
      <c r="BR911" s="519">
        <v>0</v>
      </c>
      <c r="BS911" s="519">
        <v>0</v>
      </c>
      <c r="BT911" s="519">
        <v>0</v>
      </c>
      <c r="BU911" s="519">
        <v>0</v>
      </c>
      <c r="BV911" s="519">
        <v>0</v>
      </c>
      <c r="BW911" s="519">
        <v>0</v>
      </c>
      <c r="BX911" s="519">
        <v>0</v>
      </c>
      <c r="BY911" s="519">
        <v>0</v>
      </c>
      <c r="BZ911" s="519">
        <v>0</v>
      </c>
      <c r="CA911" s="519">
        <v>0</v>
      </c>
      <c r="CB911" s="519">
        <v>0</v>
      </c>
      <c r="CC911" s="519">
        <v>0</v>
      </c>
      <c r="CD911" s="519">
        <v>0</v>
      </c>
      <c r="CE911" s="519">
        <v>0</v>
      </c>
      <c r="CF911" s="519">
        <v>0</v>
      </c>
      <c r="CG911" s="519">
        <v>0</v>
      </c>
      <c r="CH911" s="519">
        <v>0</v>
      </c>
      <c r="CI911" s="519">
        <v>0</v>
      </c>
      <c r="CJ911" s="519">
        <v>0</v>
      </c>
      <c r="CK911" s="519">
        <v>0</v>
      </c>
      <c r="CL911" s="519">
        <v>0</v>
      </c>
      <c r="CM911" s="519">
        <v>0</v>
      </c>
      <c r="CN911" s="519">
        <v>0</v>
      </c>
      <c r="CO911" s="519">
        <v>0</v>
      </c>
      <c r="CP911" s="519">
        <v>0</v>
      </c>
      <c r="CQ911" s="519">
        <v>0</v>
      </c>
      <c r="CR911" s="519">
        <v>0</v>
      </c>
      <c r="CS911" s="519">
        <v>0</v>
      </c>
      <c r="CT911" s="519">
        <v>0</v>
      </c>
      <c r="CU911" s="519">
        <v>0</v>
      </c>
      <c r="CV911" s="519">
        <v>0</v>
      </c>
      <c r="CW911" s="519">
        <v>0</v>
      </c>
      <c r="CX911" s="519">
        <v>0</v>
      </c>
      <c r="CY911" s="519">
        <v>0</v>
      </c>
      <c r="CZ911" s="519">
        <v>0</v>
      </c>
      <c r="DA911" s="519">
        <v>0</v>
      </c>
      <c r="DB911" s="519">
        <v>0</v>
      </c>
      <c r="DC911" s="519">
        <v>0</v>
      </c>
      <c r="DD911" s="519">
        <v>0</v>
      </c>
      <c r="DE911" s="519">
        <v>0</v>
      </c>
      <c r="DF911" s="519">
        <v>0</v>
      </c>
      <c r="DG911" s="519">
        <v>0</v>
      </c>
      <c r="DH911" s="519">
        <v>0</v>
      </c>
      <c r="DI911" s="519">
        <v>0</v>
      </c>
      <c r="DJ911" s="519">
        <v>0</v>
      </c>
      <c r="DK911" s="519">
        <v>0</v>
      </c>
      <c r="DL911" s="519">
        <v>0</v>
      </c>
      <c r="DM911" s="519">
        <v>0</v>
      </c>
      <c r="DN911" s="519">
        <v>0</v>
      </c>
      <c r="DO911" s="519">
        <v>0</v>
      </c>
      <c r="DP911" s="519">
        <v>0</v>
      </c>
      <c r="DQ911" s="519">
        <v>0</v>
      </c>
      <c r="DR911" s="519">
        <v>0</v>
      </c>
      <c r="DS911" s="519">
        <v>0</v>
      </c>
      <c r="DT911" s="519">
        <v>0</v>
      </c>
      <c r="DU911" s="519">
        <v>0</v>
      </c>
      <c r="DV911" s="519">
        <v>0</v>
      </c>
      <c r="DW911" s="519">
        <v>0</v>
      </c>
      <c r="DX911" s="519">
        <v>0</v>
      </c>
      <c r="DZ911" s="337" t="s">
        <v>631</v>
      </c>
      <c r="EA911" s="519" t="s">
        <v>1058</v>
      </c>
      <c r="EB911" s="519" t="s">
        <v>1060</v>
      </c>
      <c r="EC911" s="520">
        <v>0</v>
      </c>
      <c r="ED911" s="183" t="str">
        <f t="shared" si="44"/>
        <v>SDN100200</v>
      </c>
      <c r="EE911" s="519">
        <v>1017.6</v>
      </c>
      <c r="EF911" s="519">
        <v>10000</v>
      </c>
      <c r="EG911" s="519">
        <v>10000</v>
      </c>
      <c r="EH911" s="519">
        <v>10000</v>
      </c>
      <c r="EI911" s="519">
        <v>10000</v>
      </c>
      <c r="EJ911" s="519">
        <v>10000</v>
      </c>
      <c r="EK911" s="519">
        <v>10000</v>
      </c>
      <c r="EL911" s="519">
        <v>10000</v>
      </c>
      <c r="EM911" s="519">
        <v>10000</v>
      </c>
      <c r="EN911" s="519">
        <v>10000</v>
      </c>
      <c r="EO911" s="519">
        <v>10000</v>
      </c>
      <c r="EP911" s="519">
        <v>10000</v>
      </c>
      <c r="EQ911" s="519">
        <v>10000</v>
      </c>
      <c r="ER911" s="519">
        <v>10000</v>
      </c>
      <c r="ES911" s="519">
        <v>10000</v>
      </c>
      <c r="ET911" s="519">
        <v>10000</v>
      </c>
      <c r="EU911" s="519">
        <v>10000</v>
      </c>
      <c r="EV911" s="519">
        <v>10000</v>
      </c>
      <c r="EW911" s="519">
        <v>10000</v>
      </c>
      <c r="EX911" s="519">
        <v>10000</v>
      </c>
      <c r="EY911" s="519">
        <v>10000</v>
      </c>
      <c r="EZ911" s="519">
        <v>10000</v>
      </c>
      <c r="FA911" s="519">
        <v>10000</v>
      </c>
      <c r="FB911" s="519">
        <v>10000</v>
      </c>
      <c r="FC911" s="519">
        <v>10000</v>
      </c>
      <c r="FD911" s="519">
        <v>0</v>
      </c>
      <c r="FE911" s="519">
        <v>0</v>
      </c>
      <c r="FF911" s="519">
        <v>0</v>
      </c>
      <c r="FG911" s="519">
        <v>0</v>
      </c>
      <c r="FH911" s="519">
        <v>0</v>
      </c>
      <c r="FI911" s="519">
        <v>0</v>
      </c>
      <c r="FJ911" s="519">
        <v>0</v>
      </c>
      <c r="FK911" s="519">
        <v>0</v>
      </c>
      <c r="FL911" s="519">
        <v>0</v>
      </c>
      <c r="FM911" s="519">
        <v>0</v>
      </c>
      <c r="FN911" s="519">
        <v>0</v>
      </c>
      <c r="FO911" s="519">
        <v>0</v>
      </c>
      <c r="FP911" s="519">
        <v>0</v>
      </c>
      <c r="FQ911" s="519">
        <v>0</v>
      </c>
      <c r="FR911" s="519">
        <v>0</v>
      </c>
      <c r="FS911" s="519">
        <v>0</v>
      </c>
      <c r="FT911" s="519">
        <v>0</v>
      </c>
      <c r="FU911" s="519">
        <v>0</v>
      </c>
      <c r="FV911" s="519">
        <v>0</v>
      </c>
      <c r="FW911" s="519">
        <v>0</v>
      </c>
      <c r="FX911" s="519">
        <v>0</v>
      </c>
      <c r="FY911" s="519">
        <v>0</v>
      </c>
      <c r="FZ911" s="519">
        <v>0</v>
      </c>
      <c r="GA911" s="519">
        <v>0</v>
      </c>
      <c r="GB911" s="519">
        <v>0</v>
      </c>
      <c r="GC911" s="519">
        <v>0</v>
      </c>
      <c r="GD911" s="519">
        <v>0</v>
      </c>
      <c r="GE911" s="519">
        <v>0</v>
      </c>
      <c r="GF911" s="519">
        <v>0</v>
      </c>
      <c r="GG911" s="519">
        <v>0</v>
      </c>
      <c r="GH911" s="519">
        <v>0</v>
      </c>
      <c r="GI911" s="519">
        <v>0</v>
      </c>
      <c r="GJ911" s="519">
        <v>0</v>
      </c>
      <c r="GK911" s="519">
        <v>0</v>
      </c>
      <c r="GL911" s="519">
        <v>0</v>
      </c>
      <c r="GM911" s="519">
        <v>0</v>
      </c>
      <c r="GN911" s="519">
        <v>0</v>
      </c>
      <c r="GO911" s="519">
        <v>0</v>
      </c>
      <c r="GP911" s="519">
        <v>0</v>
      </c>
      <c r="GQ911" s="519">
        <v>0</v>
      </c>
      <c r="GR911" s="519">
        <v>0</v>
      </c>
      <c r="GS911" s="519">
        <v>0</v>
      </c>
      <c r="GT911" s="519">
        <v>0</v>
      </c>
      <c r="GU911" s="519">
        <v>0</v>
      </c>
      <c r="GV911" s="519">
        <v>0</v>
      </c>
      <c r="GW911" s="519">
        <v>0</v>
      </c>
      <c r="GX911" s="519">
        <v>0</v>
      </c>
      <c r="GY911" s="519">
        <v>0</v>
      </c>
      <c r="GZ911" s="519">
        <v>0</v>
      </c>
      <c r="HA911" s="519">
        <v>0</v>
      </c>
      <c r="HB911" s="519">
        <v>0</v>
      </c>
      <c r="HC911" s="519">
        <v>0</v>
      </c>
      <c r="HD911" s="519">
        <v>0</v>
      </c>
      <c r="HE911" s="519">
        <v>0</v>
      </c>
      <c r="HF911" s="519">
        <v>0</v>
      </c>
      <c r="HG911" s="519">
        <v>0</v>
      </c>
      <c r="HH911" s="519">
        <v>0</v>
      </c>
      <c r="HI911" s="519">
        <v>0</v>
      </c>
      <c r="HJ911" s="519">
        <v>0</v>
      </c>
      <c r="HK911" s="519">
        <v>0</v>
      </c>
      <c r="HL911" s="519">
        <v>0</v>
      </c>
      <c r="HM911" s="519">
        <v>0</v>
      </c>
      <c r="HN911" s="519">
        <v>0</v>
      </c>
      <c r="HO911" s="519">
        <v>0</v>
      </c>
      <c r="HP911" s="519">
        <v>0</v>
      </c>
      <c r="HQ911" s="519">
        <v>0</v>
      </c>
      <c r="HR911" s="519">
        <v>0</v>
      </c>
      <c r="HS911" s="519">
        <v>0</v>
      </c>
      <c r="HT911" s="519">
        <v>0</v>
      </c>
      <c r="HU911" s="519">
        <v>0</v>
      </c>
      <c r="HV911" s="519">
        <v>0</v>
      </c>
      <c r="HW911" s="519">
        <v>0</v>
      </c>
      <c r="HX911" s="519">
        <v>0</v>
      </c>
      <c r="HY911" s="519">
        <v>0</v>
      </c>
      <c r="HZ911" s="519">
        <v>0</v>
      </c>
      <c r="IA911" s="519">
        <v>0</v>
      </c>
      <c r="IB911" s="519">
        <v>0</v>
      </c>
      <c r="IC911" s="519">
        <v>0</v>
      </c>
      <c r="ID911" s="519">
        <v>0</v>
      </c>
      <c r="IE911" s="519">
        <v>0</v>
      </c>
      <c r="IF911" s="519">
        <v>0</v>
      </c>
      <c r="IG911" s="519">
        <v>0</v>
      </c>
      <c r="IH911" s="519">
        <v>0</v>
      </c>
      <c r="II911" s="519">
        <v>0</v>
      </c>
      <c r="IJ911" s="519">
        <v>0</v>
      </c>
      <c r="IK911" s="519">
        <v>0</v>
      </c>
    </row>
    <row r="912" spans="2:245" hidden="1">
      <c r="B912" s="519" t="s">
        <v>1058</v>
      </c>
      <c r="C912" s="519"/>
      <c r="D912" s="519"/>
      <c r="E912" s="519"/>
      <c r="F912" s="519">
        <v>2</v>
      </c>
      <c r="G912" s="519"/>
      <c r="H912" s="519">
        <v>29</v>
      </c>
      <c r="I912" s="519">
        <v>10</v>
      </c>
      <c r="J912" s="519" t="str">
        <f t="shared" si="45"/>
        <v>SDN10022910</v>
      </c>
      <c r="K912" s="519">
        <v>788</v>
      </c>
      <c r="M912" s="337" t="s">
        <v>631</v>
      </c>
      <c r="N912" s="519" t="s">
        <v>1058</v>
      </c>
      <c r="O912" s="519" t="s">
        <v>1060</v>
      </c>
      <c r="P912" s="519">
        <v>1</v>
      </c>
      <c r="Q912" s="521" t="str">
        <f t="shared" ref="Q912:Q975" si="46">N912&amp;TEXT(O912,"00")&amp;TEXT(P912,"00")</f>
        <v>SDN100201</v>
      </c>
      <c r="R912" s="519">
        <v>1017.6</v>
      </c>
      <c r="S912" s="519">
        <v>2035.2</v>
      </c>
      <c r="T912" s="519">
        <v>3052.8</v>
      </c>
      <c r="U912" s="519">
        <v>4070.4</v>
      </c>
      <c r="V912" s="519">
        <v>5088</v>
      </c>
      <c r="W912" s="519">
        <v>5902.1</v>
      </c>
      <c r="X912" s="519">
        <v>6716.2</v>
      </c>
      <c r="Y912" s="519">
        <v>7530.2</v>
      </c>
      <c r="Z912" s="519">
        <v>8344.2999999999993</v>
      </c>
      <c r="AA912" s="519">
        <v>9158.4</v>
      </c>
      <c r="AB912" s="519">
        <v>9158.4</v>
      </c>
      <c r="AC912" s="519">
        <v>9158.4</v>
      </c>
      <c r="AD912" s="519">
        <v>9158.4</v>
      </c>
      <c r="AE912" s="519">
        <v>9158.4</v>
      </c>
      <c r="AF912" s="519">
        <v>9158.4</v>
      </c>
      <c r="AG912" s="519">
        <v>9158.4</v>
      </c>
      <c r="AH912" s="519">
        <v>9158.4</v>
      </c>
      <c r="AI912" s="519">
        <v>9158.4</v>
      </c>
      <c r="AJ912" s="519">
        <v>9158.4</v>
      </c>
      <c r="AK912" s="519">
        <v>9158.4</v>
      </c>
      <c r="AL912" s="519">
        <v>9158.4</v>
      </c>
      <c r="AM912" s="519">
        <v>9158.4</v>
      </c>
      <c r="AN912" s="519">
        <v>9158.4</v>
      </c>
      <c r="AO912" s="519">
        <v>9158.4</v>
      </c>
      <c r="AP912" s="519">
        <v>9158.4</v>
      </c>
      <c r="AQ912" s="519">
        <v>0</v>
      </c>
      <c r="AR912" s="519">
        <v>0</v>
      </c>
      <c r="AS912" s="519">
        <v>0</v>
      </c>
      <c r="AT912" s="519">
        <v>0</v>
      </c>
      <c r="AU912" s="519">
        <v>0</v>
      </c>
      <c r="AV912" s="519">
        <v>0</v>
      </c>
      <c r="AW912" s="519">
        <v>0</v>
      </c>
      <c r="AX912" s="519">
        <v>0</v>
      </c>
      <c r="AY912" s="519">
        <v>0</v>
      </c>
      <c r="AZ912" s="519">
        <v>0</v>
      </c>
      <c r="BA912" s="519">
        <v>0</v>
      </c>
      <c r="BB912" s="519">
        <v>0</v>
      </c>
      <c r="BC912" s="519">
        <v>0</v>
      </c>
      <c r="BD912" s="519">
        <v>0</v>
      </c>
      <c r="BE912" s="519">
        <v>0</v>
      </c>
      <c r="BF912" s="519">
        <v>0</v>
      </c>
      <c r="BG912" s="519">
        <v>0</v>
      </c>
      <c r="BH912" s="519">
        <v>0</v>
      </c>
      <c r="BI912" s="519">
        <v>0</v>
      </c>
      <c r="BJ912" s="519">
        <v>0</v>
      </c>
      <c r="BK912" s="519">
        <v>0</v>
      </c>
      <c r="BL912" s="519">
        <v>0</v>
      </c>
      <c r="BM912" s="519">
        <v>0</v>
      </c>
      <c r="BN912" s="519">
        <v>0</v>
      </c>
      <c r="BO912" s="519">
        <v>0</v>
      </c>
      <c r="BP912" s="519">
        <v>0</v>
      </c>
      <c r="BQ912" s="519">
        <v>0</v>
      </c>
      <c r="BR912" s="519">
        <v>0</v>
      </c>
      <c r="BS912" s="519">
        <v>0</v>
      </c>
      <c r="BT912" s="519">
        <v>0</v>
      </c>
      <c r="BU912" s="519">
        <v>0</v>
      </c>
      <c r="BV912" s="519">
        <v>0</v>
      </c>
      <c r="BW912" s="519">
        <v>0</v>
      </c>
      <c r="BX912" s="519">
        <v>0</v>
      </c>
      <c r="BY912" s="519">
        <v>0</v>
      </c>
      <c r="BZ912" s="519">
        <v>0</v>
      </c>
      <c r="CA912" s="519">
        <v>0</v>
      </c>
      <c r="CB912" s="519">
        <v>0</v>
      </c>
      <c r="CC912" s="519">
        <v>0</v>
      </c>
      <c r="CD912" s="519">
        <v>0</v>
      </c>
      <c r="CE912" s="519">
        <v>0</v>
      </c>
      <c r="CF912" s="519">
        <v>0</v>
      </c>
      <c r="CG912" s="519">
        <v>0</v>
      </c>
      <c r="CH912" s="519">
        <v>0</v>
      </c>
      <c r="CI912" s="519">
        <v>0</v>
      </c>
      <c r="CJ912" s="519">
        <v>0</v>
      </c>
      <c r="CK912" s="519">
        <v>0</v>
      </c>
      <c r="CL912" s="519">
        <v>0</v>
      </c>
      <c r="CM912" s="519">
        <v>0</v>
      </c>
      <c r="CN912" s="519">
        <v>0</v>
      </c>
      <c r="CO912" s="519">
        <v>0</v>
      </c>
      <c r="CP912" s="519">
        <v>0</v>
      </c>
      <c r="CQ912" s="519">
        <v>0</v>
      </c>
      <c r="CR912" s="519">
        <v>0</v>
      </c>
      <c r="CS912" s="519">
        <v>0</v>
      </c>
      <c r="CT912" s="519">
        <v>0</v>
      </c>
      <c r="CU912" s="519">
        <v>0</v>
      </c>
      <c r="CV912" s="519">
        <v>0</v>
      </c>
      <c r="CW912" s="519">
        <v>0</v>
      </c>
      <c r="CX912" s="519">
        <v>0</v>
      </c>
      <c r="CY912" s="519">
        <v>0</v>
      </c>
      <c r="CZ912" s="519">
        <v>0</v>
      </c>
      <c r="DA912" s="519">
        <v>0</v>
      </c>
      <c r="DB912" s="519">
        <v>0</v>
      </c>
      <c r="DC912" s="519">
        <v>0</v>
      </c>
      <c r="DD912" s="519">
        <v>0</v>
      </c>
      <c r="DE912" s="519">
        <v>0</v>
      </c>
      <c r="DF912" s="519">
        <v>0</v>
      </c>
      <c r="DG912" s="519">
        <v>0</v>
      </c>
      <c r="DH912" s="519">
        <v>0</v>
      </c>
      <c r="DI912" s="519">
        <v>0</v>
      </c>
      <c r="DJ912" s="519">
        <v>0</v>
      </c>
      <c r="DK912" s="519">
        <v>0</v>
      </c>
      <c r="DL912" s="519">
        <v>0</v>
      </c>
      <c r="DM912" s="519">
        <v>0</v>
      </c>
      <c r="DN912" s="519">
        <v>0</v>
      </c>
      <c r="DO912" s="519">
        <v>0</v>
      </c>
      <c r="DP912" s="519">
        <v>0</v>
      </c>
      <c r="DQ912" s="519">
        <v>0</v>
      </c>
      <c r="DR912" s="519">
        <v>0</v>
      </c>
      <c r="DS912" s="519">
        <v>0</v>
      </c>
      <c r="DT912" s="519">
        <v>0</v>
      </c>
      <c r="DU912" s="519">
        <v>0</v>
      </c>
      <c r="DV912" s="519">
        <v>0</v>
      </c>
      <c r="DW912" s="519">
        <v>0</v>
      </c>
      <c r="DX912" s="519">
        <v>0</v>
      </c>
      <c r="DZ912" s="337" t="s">
        <v>631</v>
      </c>
      <c r="EA912" s="519" t="s">
        <v>1058</v>
      </c>
      <c r="EB912" s="519" t="s">
        <v>1060</v>
      </c>
      <c r="EC912" s="519">
        <v>1</v>
      </c>
      <c r="ED912" s="183" t="str">
        <f t="shared" si="44"/>
        <v>SDN100201</v>
      </c>
      <c r="EE912" s="519">
        <v>1017.6</v>
      </c>
      <c r="EF912" s="519">
        <v>10000</v>
      </c>
      <c r="EG912" s="519">
        <v>10000</v>
      </c>
      <c r="EH912" s="519">
        <v>10000</v>
      </c>
      <c r="EI912" s="519">
        <v>10000</v>
      </c>
      <c r="EJ912" s="519">
        <v>10000</v>
      </c>
      <c r="EK912" s="519">
        <v>10000</v>
      </c>
      <c r="EL912" s="519">
        <v>10000</v>
      </c>
      <c r="EM912" s="519">
        <v>10000</v>
      </c>
      <c r="EN912" s="519">
        <v>10000</v>
      </c>
      <c r="EO912" s="519">
        <v>10000</v>
      </c>
      <c r="EP912" s="519">
        <v>10000</v>
      </c>
      <c r="EQ912" s="519">
        <v>10000</v>
      </c>
      <c r="ER912" s="519">
        <v>10000</v>
      </c>
      <c r="ES912" s="519">
        <v>10000</v>
      </c>
      <c r="ET912" s="519">
        <v>10000</v>
      </c>
      <c r="EU912" s="519">
        <v>10000</v>
      </c>
      <c r="EV912" s="519">
        <v>10000</v>
      </c>
      <c r="EW912" s="519">
        <v>10000</v>
      </c>
      <c r="EX912" s="519">
        <v>10000</v>
      </c>
      <c r="EY912" s="519">
        <v>10000</v>
      </c>
      <c r="EZ912" s="519">
        <v>10000</v>
      </c>
      <c r="FA912" s="519">
        <v>10000</v>
      </c>
      <c r="FB912" s="519">
        <v>10000</v>
      </c>
      <c r="FC912" s="519">
        <v>10000</v>
      </c>
      <c r="FD912" s="519">
        <v>0</v>
      </c>
      <c r="FE912" s="519">
        <v>0</v>
      </c>
      <c r="FF912" s="519">
        <v>0</v>
      </c>
      <c r="FG912" s="519">
        <v>0</v>
      </c>
      <c r="FH912" s="519">
        <v>0</v>
      </c>
      <c r="FI912" s="519">
        <v>0</v>
      </c>
      <c r="FJ912" s="519">
        <v>0</v>
      </c>
      <c r="FK912" s="519">
        <v>0</v>
      </c>
      <c r="FL912" s="519">
        <v>0</v>
      </c>
      <c r="FM912" s="519">
        <v>0</v>
      </c>
      <c r="FN912" s="519">
        <v>0</v>
      </c>
      <c r="FO912" s="519">
        <v>0</v>
      </c>
      <c r="FP912" s="519">
        <v>0</v>
      </c>
      <c r="FQ912" s="519">
        <v>0</v>
      </c>
      <c r="FR912" s="519">
        <v>0</v>
      </c>
      <c r="FS912" s="519">
        <v>0</v>
      </c>
      <c r="FT912" s="519">
        <v>0</v>
      </c>
      <c r="FU912" s="519">
        <v>0</v>
      </c>
      <c r="FV912" s="519">
        <v>0</v>
      </c>
      <c r="FW912" s="519">
        <v>0</v>
      </c>
      <c r="FX912" s="519">
        <v>0</v>
      </c>
      <c r="FY912" s="519">
        <v>0</v>
      </c>
      <c r="FZ912" s="519">
        <v>0</v>
      </c>
      <c r="GA912" s="519">
        <v>0</v>
      </c>
      <c r="GB912" s="519">
        <v>0</v>
      </c>
      <c r="GC912" s="519">
        <v>0</v>
      </c>
      <c r="GD912" s="519">
        <v>0</v>
      </c>
      <c r="GE912" s="519">
        <v>0</v>
      </c>
      <c r="GF912" s="519">
        <v>0</v>
      </c>
      <c r="GG912" s="519">
        <v>0</v>
      </c>
      <c r="GH912" s="519">
        <v>0</v>
      </c>
      <c r="GI912" s="519">
        <v>0</v>
      </c>
      <c r="GJ912" s="519">
        <v>0</v>
      </c>
      <c r="GK912" s="519">
        <v>0</v>
      </c>
      <c r="GL912" s="519">
        <v>0</v>
      </c>
      <c r="GM912" s="519">
        <v>0</v>
      </c>
      <c r="GN912" s="519">
        <v>0</v>
      </c>
      <c r="GO912" s="519">
        <v>0</v>
      </c>
      <c r="GP912" s="519">
        <v>0</v>
      </c>
      <c r="GQ912" s="519">
        <v>0</v>
      </c>
      <c r="GR912" s="519">
        <v>0</v>
      </c>
      <c r="GS912" s="519">
        <v>0</v>
      </c>
      <c r="GT912" s="519">
        <v>0</v>
      </c>
      <c r="GU912" s="519">
        <v>0</v>
      </c>
      <c r="GV912" s="519">
        <v>0</v>
      </c>
      <c r="GW912" s="519">
        <v>0</v>
      </c>
      <c r="GX912" s="519">
        <v>0</v>
      </c>
      <c r="GY912" s="519">
        <v>0</v>
      </c>
      <c r="GZ912" s="519">
        <v>0</v>
      </c>
      <c r="HA912" s="519">
        <v>0</v>
      </c>
      <c r="HB912" s="519">
        <v>0</v>
      </c>
      <c r="HC912" s="519">
        <v>0</v>
      </c>
      <c r="HD912" s="519">
        <v>0</v>
      </c>
      <c r="HE912" s="519">
        <v>0</v>
      </c>
      <c r="HF912" s="519">
        <v>0</v>
      </c>
      <c r="HG912" s="519">
        <v>0</v>
      </c>
      <c r="HH912" s="519">
        <v>0</v>
      </c>
      <c r="HI912" s="519">
        <v>0</v>
      </c>
      <c r="HJ912" s="519">
        <v>0</v>
      </c>
      <c r="HK912" s="519">
        <v>0</v>
      </c>
      <c r="HL912" s="519">
        <v>0</v>
      </c>
      <c r="HM912" s="519">
        <v>0</v>
      </c>
      <c r="HN912" s="519">
        <v>0</v>
      </c>
      <c r="HO912" s="519">
        <v>0</v>
      </c>
      <c r="HP912" s="519">
        <v>0</v>
      </c>
      <c r="HQ912" s="519">
        <v>0</v>
      </c>
      <c r="HR912" s="519">
        <v>0</v>
      </c>
      <c r="HS912" s="519">
        <v>0</v>
      </c>
      <c r="HT912" s="519">
        <v>0</v>
      </c>
      <c r="HU912" s="519">
        <v>0</v>
      </c>
      <c r="HV912" s="519">
        <v>0</v>
      </c>
      <c r="HW912" s="519">
        <v>0</v>
      </c>
      <c r="HX912" s="519">
        <v>0</v>
      </c>
      <c r="HY912" s="519">
        <v>0</v>
      </c>
      <c r="HZ912" s="519">
        <v>0</v>
      </c>
      <c r="IA912" s="519">
        <v>0</v>
      </c>
      <c r="IB912" s="519">
        <v>0</v>
      </c>
      <c r="IC912" s="519">
        <v>0</v>
      </c>
      <c r="ID912" s="519">
        <v>0</v>
      </c>
      <c r="IE912" s="519">
        <v>0</v>
      </c>
      <c r="IF912" s="519">
        <v>0</v>
      </c>
      <c r="IG912" s="519">
        <v>0</v>
      </c>
      <c r="IH912" s="519">
        <v>0</v>
      </c>
      <c r="II912" s="519">
        <v>0</v>
      </c>
      <c r="IJ912" s="519">
        <v>0</v>
      </c>
      <c r="IK912" s="519">
        <v>0</v>
      </c>
    </row>
    <row r="913" spans="2:245" hidden="1">
      <c r="B913" s="519" t="s">
        <v>1058</v>
      </c>
      <c r="C913" s="519"/>
      <c r="D913" s="519"/>
      <c r="E913" s="519"/>
      <c r="F913" s="519">
        <v>2</v>
      </c>
      <c r="G913" s="519"/>
      <c r="H913" s="519">
        <v>30</v>
      </c>
      <c r="I913" s="519">
        <v>1</v>
      </c>
      <c r="J913" s="519" t="str">
        <f t="shared" si="45"/>
        <v>SDN10023001</v>
      </c>
      <c r="K913" s="519">
        <v>985</v>
      </c>
      <c r="M913" s="337" t="s">
        <v>631</v>
      </c>
      <c r="N913" s="519" t="s">
        <v>1058</v>
      </c>
      <c r="O913" s="519" t="s">
        <v>1060</v>
      </c>
      <c r="P913" s="519">
        <v>2</v>
      </c>
      <c r="Q913" s="521" t="str">
        <f t="shared" si="46"/>
        <v>SDN100202</v>
      </c>
      <c r="R913" s="519">
        <v>1017.6</v>
      </c>
      <c r="S913" s="519">
        <v>2035.2</v>
      </c>
      <c r="T913" s="519">
        <v>3052.8</v>
      </c>
      <c r="U913" s="519">
        <v>4070.4</v>
      </c>
      <c r="V913" s="519">
        <v>5088</v>
      </c>
      <c r="W913" s="519">
        <v>5902.1</v>
      </c>
      <c r="X913" s="519">
        <v>6716.2</v>
      </c>
      <c r="Y913" s="519">
        <v>7530.2</v>
      </c>
      <c r="Z913" s="519">
        <v>8344.2999999999993</v>
      </c>
      <c r="AA913" s="519">
        <v>9158.4</v>
      </c>
      <c r="AB913" s="519">
        <v>9158.4</v>
      </c>
      <c r="AC913" s="519">
        <v>9158.4</v>
      </c>
      <c r="AD913" s="519">
        <v>9158.4</v>
      </c>
      <c r="AE913" s="519">
        <v>9158.4</v>
      </c>
      <c r="AF913" s="519">
        <v>9158.4</v>
      </c>
      <c r="AG913" s="519">
        <v>9158.4</v>
      </c>
      <c r="AH913" s="519">
        <v>9158.4</v>
      </c>
      <c r="AI913" s="519">
        <v>9158.4</v>
      </c>
      <c r="AJ913" s="519">
        <v>9158.4</v>
      </c>
      <c r="AK913" s="519">
        <v>9158.4</v>
      </c>
      <c r="AL913" s="519">
        <v>9158.4</v>
      </c>
      <c r="AM913" s="519">
        <v>9158.4</v>
      </c>
      <c r="AN913" s="519">
        <v>9158.4</v>
      </c>
      <c r="AO913" s="519">
        <v>9158.4</v>
      </c>
      <c r="AP913" s="519">
        <v>9158.4</v>
      </c>
      <c r="AQ913" s="519">
        <v>0</v>
      </c>
      <c r="AR913" s="519">
        <v>0</v>
      </c>
      <c r="AS913" s="519">
        <v>0</v>
      </c>
      <c r="AT913" s="519">
        <v>0</v>
      </c>
      <c r="AU913" s="519">
        <v>0</v>
      </c>
      <c r="AV913" s="519">
        <v>0</v>
      </c>
      <c r="AW913" s="519">
        <v>0</v>
      </c>
      <c r="AX913" s="519">
        <v>0</v>
      </c>
      <c r="AY913" s="519">
        <v>0</v>
      </c>
      <c r="AZ913" s="519">
        <v>0</v>
      </c>
      <c r="BA913" s="519">
        <v>0</v>
      </c>
      <c r="BB913" s="519">
        <v>0</v>
      </c>
      <c r="BC913" s="519">
        <v>0</v>
      </c>
      <c r="BD913" s="519">
        <v>0</v>
      </c>
      <c r="BE913" s="519">
        <v>0</v>
      </c>
      <c r="BF913" s="519">
        <v>0</v>
      </c>
      <c r="BG913" s="519">
        <v>0</v>
      </c>
      <c r="BH913" s="519">
        <v>0</v>
      </c>
      <c r="BI913" s="519">
        <v>0</v>
      </c>
      <c r="BJ913" s="519">
        <v>0</v>
      </c>
      <c r="BK913" s="519">
        <v>0</v>
      </c>
      <c r="BL913" s="519">
        <v>0</v>
      </c>
      <c r="BM913" s="519">
        <v>0</v>
      </c>
      <c r="BN913" s="519">
        <v>0</v>
      </c>
      <c r="BO913" s="519">
        <v>0</v>
      </c>
      <c r="BP913" s="519">
        <v>0</v>
      </c>
      <c r="BQ913" s="519">
        <v>0</v>
      </c>
      <c r="BR913" s="519">
        <v>0</v>
      </c>
      <c r="BS913" s="519">
        <v>0</v>
      </c>
      <c r="BT913" s="519">
        <v>0</v>
      </c>
      <c r="BU913" s="519">
        <v>0</v>
      </c>
      <c r="BV913" s="519">
        <v>0</v>
      </c>
      <c r="BW913" s="519">
        <v>0</v>
      </c>
      <c r="BX913" s="519">
        <v>0</v>
      </c>
      <c r="BY913" s="519">
        <v>0</v>
      </c>
      <c r="BZ913" s="519">
        <v>0</v>
      </c>
      <c r="CA913" s="519">
        <v>0</v>
      </c>
      <c r="CB913" s="519">
        <v>0</v>
      </c>
      <c r="CC913" s="519">
        <v>0</v>
      </c>
      <c r="CD913" s="519">
        <v>0</v>
      </c>
      <c r="CE913" s="519">
        <v>0</v>
      </c>
      <c r="CF913" s="519">
        <v>0</v>
      </c>
      <c r="CG913" s="519">
        <v>0</v>
      </c>
      <c r="CH913" s="519">
        <v>0</v>
      </c>
      <c r="CI913" s="519">
        <v>0</v>
      </c>
      <c r="CJ913" s="519">
        <v>0</v>
      </c>
      <c r="CK913" s="519">
        <v>0</v>
      </c>
      <c r="CL913" s="519">
        <v>0</v>
      </c>
      <c r="CM913" s="519">
        <v>0</v>
      </c>
      <c r="CN913" s="519">
        <v>0</v>
      </c>
      <c r="CO913" s="519">
        <v>0</v>
      </c>
      <c r="CP913" s="519">
        <v>0</v>
      </c>
      <c r="CQ913" s="519">
        <v>0</v>
      </c>
      <c r="CR913" s="519">
        <v>0</v>
      </c>
      <c r="CS913" s="519">
        <v>0</v>
      </c>
      <c r="CT913" s="519">
        <v>0</v>
      </c>
      <c r="CU913" s="519">
        <v>0</v>
      </c>
      <c r="CV913" s="519">
        <v>0</v>
      </c>
      <c r="CW913" s="519">
        <v>0</v>
      </c>
      <c r="CX913" s="519">
        <v>0</v>
      </c>
      <c r="CY913" s="519">
        <v>0</v>
      </c>
      <c r="CZ913" s="519">
        <v>0</v>
      </c>
      <c r="DA913" s="519">
        <v>0</v>
      </c>
      <c r="DB913" s="519">
        <v>0</v>
      </c>
      <c r="DC913" s="519">
        <v>0</v>
      </c>
      <c r="DD913" s="519">
        <v>0</v>
      </c>
      <c r="DE913" s="519">
        <v>0</v>
      </c>
      <c r="DF913" s="519">
        <v>0</v>
      </c>
      <c r="DG913" s="519">
        <v>0</v>
      </c>
      <c r="DH913" s="519">
        <v>0</v>
      </c>
      <c r="DI913" s="519">
        <v>0</v>
      </c>
      <c r="DJ913" s="519">
        <v>0</v>
      </c>
      <c r="DK913" s="519">
        <v>0</v>
      </c>
      <c r="DL913" s="519">
        <v>0</v>
      </c>
      <c r="DM913" s="519">
        <v>0</v>
      </c>
      <c r="DN913" s="519">
        <v>0</v>
      </c>
      <c r="DO913" s="519">
        <v>0</v>
      </c>
      <c r="DP913" s="519">
        <v>0</v>
      </c>
      <c r="DQ913" s="519">
        <v>0</v>
      </c>
      <c r="DR913" s="519">
        <v>0</v>
      </c>
      <c r="DS913" s="519">
        <v>0</v>
      </c>
      <c r="DT913" s="519">
        <v>0</v>
      </c>
      <c r="DU913" s="519">
        <v>0</v>
      </c>
      <c r="DV913" s="519">
        <v>0</v>
      </c>
      <c r="DW913" s="519">
        <v>0</v>
      </c>
      <c r="DX913" s="519">
        <v>0</v>
      </c>
      <c r="DZ913" s="337" t="s">
        <v>631</v>
      </c>
      <c r="EA913" s="519" t="s">
        <v>1058</v>
      </c>
      <c r="EB913" s="519" t="s">
        <v>1060</v>
      </c>
      <c r="EC913" s="519">
        <v>2</v>
      </c>
      <c r="ED913" s="183" t="str">
        <f t="shared" ref="ED913:ED976" si="47">EA913&amp;TEXT(EB913,"00")&amp;TEXT(EC913,"00")</f>
        <v>SDN100202</v>
      </c>
      <c r="EE913" s="519">
        <v>1017.6</v>
      </c>
      <c r="EF913" s="519">
        <v>10000</v>
      </c>
      <c r="EG913" s="519">
        <v>10000</v>
      </c>
      <c r="EH913" s="519">
        <v>10000</v>
      </c>
      <c r="EI913" s="519">
        <v>10000</v>
      </c>
      <c r="EJ913" s="519">
        <v>10000</v>
      </c>
      <c r="EK913" s="519">
        <v>10000</v>
      </c>
      <c r="EL913" s="519">
        <v>10000</v>
      </c>
      <c r="EM913" s="519">
        <v>10000</v>
      </c>
      <c r="EN913" s="519">
        <v>10000</v>
      </c>
      <c r="EO913" s="519">
        <v>10000</v>
      </c>
      <c r="EP913" s="519">
        <v>10000</v>
      </c>
      <c r="EQ913" s="519">
        <v>10000</v>
      </c>
      <c r="ER913" s="519">
        <v>10000</v>
      </c>
      <c r="ES913" s="519">
        <v>10000</v>
      </c>
      <c r="ET913" s="519">
        <v>10000</v>
      </c>
      <c r="EU913" s="519">
        <v>10000</v>
      </c>
      <c r="EV913" s="519">
        <v>10000</v>
      </c>
      <c r="EW913" s="519">
        <v>10000</v>
      </c>
      <c r="EX913" s="519">
        <v>10000</v>
      </c>
      <c r="EY913" s="519">
        <v>10000</v>
      </c>
      <c r="EZ913" s="519">
        <v>10000</v>
      </c>
      <c r="FA913" s="519">
        <v>10000</v>
      </c>
      <c r="FB913" s="519">
        <v>10000</v>
      </c>
      <c r="FC913" s="519">
        <v>10000</v>
      </c>
      <c r="FD913" s="519">
        <v>0</v>
      </c>
      <c r="FE913" s="519">
        <v>0</v>
      </c>
      <c r="FF913" s="519">
        <v>0</v>
      </c>
      <c r="FG913" s="519">
        <v>0</v>
      </c>
      <c r="FH913" s="519">
        <v>0</v>
      </c>
      <c r="FI913" s="519">
        <v>0</v>
      </c>
      <c r="FJ913" s="519">
        <v>0</v>
      </c>
      <c r="FK913" s="519">
        <v>0</v>
      </c>
      <c r="FL913" s="519">
        <v>0</v>
      </c>
      <c r="FM913" s="519">
        <v>0</v>
      </c>
      <c r="FN913" s="519">
        <v>0</v>
      </c>
      <c r="FO913" s="519">
        <v>0</v>
      </c>
      <c r="FP913" s="519">
        <v>0</v>
      </c>
      <c r="FQ913" s="519">
        <v>0</v>
      </c>
      <c r="FR913" s="519">
        <v>0</v>
      </c>
      <c r="FS913" s="519">
        <v>0</v>
      </c>
      <c r="FT913" s="519">
        <v>0</v>
      </c>
      <c r="FU913" s="519">
        <v>0</v>
      </c>
      <c r="FV913" s="519">
        <v>0</v>
      </c>
      <c r="FW913" s="519">
        <v>0</v>
      </c>
      <c r="FX913" s="519">
        <v>0</v>
      </c>
      <c r="FY913" s="519">
        <v>0</v>
      </c>
      <c r="FZ913" s="519">
        <v>0</v>
      </c>
      <c r="GA913" s="519">
        <v>0</v>
      </c>
      <c r="GB913" s="519">
        <v>0</v>
      </c>
      <c r="GC913" s="519">
        <v>0</v>
      </c>
      <c r="GD913" s="519">
        <v>0</v>
      </c>
      <c r="GE913" s="519">
        <v>0</v>
      </c>
      <c r="GF913" s="519">
        <v>0</v>
      </c>
      <c r="GG913" s="519">
        <v>0</v>
      </c>
      <c r="GH913" s="519">
        <v>0</v>
      </c>
      <c r="GI913" s="519">
        <v>0</v>
      </c>
      <c r="GJ913" s="519">
        <v>0</v>
      </c>
      <c r="GK913" s="519">
        <v>0</v>
      </c>
      <c r="GL913" s="519">
        <v>0</v>
      </c>
      <c r="GM913" s="519">
        <v>0</v>
      </c>
      <c r="GN913" s="519">
        <v>0</v>
      </c>
      <c r="GO913" s="519">
        <v>0</v>
      </c>
      <c r="GP913" s="519">
        <v>0</v>
      </c>
      <c r="GQ913" s="519">
        <v>0</v>
      </c>
      <c r="GR913" s="519">
        <v>0</v>
      </c>
      <c r="GS913" s="519">
        <v>0</v>
      </c>
      <c r="GT913" s="519">
        <v>0</v>
      </c>
      <c r="GU913" s="519">
        <v>0</v>
      </c>
      <c r="GV913" s="519">
        <v>0</v>
      </c>
      <c r="GW913" s="519">
        <v>0</v>
      </c>
      <c r="GX913" s="519">
        <v>0</v>
      </c>
      <c r="GY913" s="519">
        <v>0</v>
      </c>
      <c r="GZ913" s="519">
        <v>0</v>
      </c>
      <c r="HA913" s="519">
        <v>0</v>
      </c>
      <c r="HB913" s="519">
        <v>0</v>
      </c>
      <c r="HC913" s="519">
        <v>0</v>
      </c>
      <c r="HD913" s="519">
        <v>0</v>
      </c>
      <c r="HE913" s="519">
        <v>0</v>
      </c>
      <c r="HF913" s="519">
        <v>0</v>
      </c>
      <c r="HG913" s="519">
        <v>0</v>
      </c>
      <c r="HH913" s="519">
        <v>0</v>
      </c>
      <c r="HI913" s="519">
        <v>0</v>
      </c>
      <c r="HJ913" s="519">
        <v>0</v>
      </c>
      <c r="HK913" s="519">
        <v>0</v>
      </c>
      <c r="HL913" s="519">
        <v>0</v>
      </c>
      <c r="HM913" s="519">
        <v>0</v>
      </c>
      <c r="HN913" s="519">
        <v>0</v>
      </c>
      <c r="HO913" s="519">
        <v>0</v>
      </c>
      <c r="HP913" s="519">
        <v>0</v>
      </c>
      <c r="HQ913" s="519">
        <v>0</v>
      </c>
      <c r="HR913" s="519">
        <v>0</v>
      </c>
      <c r="HS913" s="519">
        <v>0</v>
      </c>
      <c r="HT913" s="519">
        <v>0</v>
      </c>
      <c r="HU913" s="519">
        <v>0</v>
      </c>
      <c r="HV913" s="519">
        <v>0</v>
      </c>
      <c r="HW913" s="519">
        <v>0</v>
      </c>
      <c r="HX913" s="519">
        <v>0</v>
      </c>
      <c r="HY913" s="519">
        <v>0</v>
      </c>
      <c r="HZ913" s="519">
        <v>0</v>
      </c>
      <c r="IA913" s="519">
        <v>0</v>
      </c>
      <c r="IB913" s="519">
        <v>0</v>
      </c>
      <c r="IC913" s="519">
        <v>0</v>
      </c>
      <c r="ID913" s="519">
        <v>0</v>
      </c>
      <c r="IE913" s="519">
        <v>0</v>
      </c>
      <c r="IF913" s="519">
        <v>0</v>
      </c>
      <c r="IG913" s="519">
        <v>0</v>
      </c>
      <c r="IH913" s="519">
        <v>0</v>
      </c>
      <c r="II913" s="519">
        <v>0</v>
      </c>
      <c r="IJ913" s="519">
        <v>0</v>
      </c>
      <c r="IK913" s="519">
        <v>0</v>
      </c>
    </row>
    <row r="914" spans="2:245" hidden="1">
      <c r="B914" s="519" t="s">
        <v>1058</v>
      </c>
      <c r="C914" s="519"/>
      <c r="D914" s="519"/>
      <c r="E914" s="519"/>
      <c r="F914" s="519">
        <v>2</v>
      </c>
      <c r="G914" s="519"/>
      <c r="H914" s="519">
        <v>30</v>
      </c>
      <c r="I914" s="519">
        <v>2</v>
      </c>
      <c r="J914" s="519" t="str">
        <f t="shared" si="45"/>
        <v>SDN10023002</v>
      </c>
      <c r="K914" s="519">
        <v>985</v>
      </c>
      <c r="M914" s="337" t="s">
        <v>631</v>
      </c>
      <c r="N914" s="519" t="s">
        <v>1058</v>
      </c>
      <c r="O914" s="519" t="s">
        <v>1060</v>
      </c>
      <c r="P914" s="519">
        <v>3</v>
      </c>
      <c r="Q914" s="521" t="str">
        <f t="shared" si="46"/>
        <v>SDN100203</v>
      </c>
      <c r="R914" s="519">
        <v>1017.6</v>
      </c>
      <c r="S914" s="519">
        <v>2035.2</v>
      </c>
      <c r="T914" s="519">
        <v>3052.8</v>
      </c>
      <c r="U914" s="519">
        <v>4070.4</v>
      </c>
      <c r="V914" s="519">
        <v>5088</v>
      </c>
      <c r="W914" s="519">
        <v>5902.1</v>
      </c>
      <c r="X914" s="519">
        <v>6716.2</v>
      </c>
      <c r="Y914" s="519">
        <v>7530.2</v>
      </c>
      <c r="Z914" s="519">
        <v>8344.2999999999993</v>
      </c>
      <c r="AA914" s="519">
        <v>9158.4</v>
      </c>
      <c r="AB914" s="519">
        <v>9158.4</v>
      </c>
      <c r="AC914" s="519">
        <v>9158.4</v>
      </c>
      <c r="AD914" s="519">
        <v>9158.4</v>
      </c>
      <c r="AE914" s="519">
        <v>9158.4</v>
      </c>
      <c r="AF914" s="519">
        <v>9158.4</v>
      </c>
      <c r="AG914" s="519">
        <v>9158.4</v>
      </c>
      <c r="AH914" s="519">
        <v>9158.4</v>
      </c>
      <c r="AI914" s="519">
        <v>9158.4</v>
      </c>
      <c r="AJ914" s="519">
        <v>9158.4</v>
      </c>
      <c r="AK914" s="519">
        <v>9158.4</v>
      </c>
      <c r="AL914" s="519">
        <v>9158.4</v>
      </c>
      <c r="AM914" s="519">
        <v>9158.4</v>
      </c>
      <c r="AN914" s="519">
        <v>9158.4</v>
      </c>
      <c r="AO914" s="519">
        <v>9158.4</v>
      </c>
      <c r="AP914" s="519">
        <v>9158.4</v>
      </c>
      <c r="AQ914" s="519">
        <v>0</v>
      </c>
      <c r="AR914" s="519">
        <v>0</v>
      </c>
      <c r="AS914" s="519">
        <v>0</v>
      </c>
      <c r="AT914" s="519">
        <v>0</v>
      </c>
      <c r="AU914" s="519">
        <v>0</v>
      </c>
      <c r="AV914" s="519">
        <v>0</v>
      </c>
      <c r="AW914" s="519">
        <v>0</v>
      </c>
      <c r="AX914" s="519">
        <v>0</v>
      </c>
      <c r="AY914" s="519">
        <v>0</v>
      </c>
      <c r="AZ914" s="519">
        <v>0</v>
      </c>
      <c r="BA914" s="519">
        <v>0</v>
      </c>
      <c r="BB914" s="519">
        <v>0</v>
      </c>
      <c r="BC914" s="519">
        <v>0</v>
      </c>
      <c r="BD914" s="519">
        <v>0</v>
      </c>
      <c r="BE914" s="519">
        <v>0</v>
      </c>
      <c r="BF914" s="519">
        <v>0</v>
      </c>
      <c r="BG914" s="519">
        <v>0</v>
      </c>
      <c r="BH914" s="519">
        <v>0</v>
      </c>
      <c r="BI914" s="519">
        <v>0</v>
      </c>
      <c r="BJ914" s="519">
        <v>0</v>
      </c>
      <c r="BK914" s="519">
        <v>0</v>
      </c>
      <c r="BL914" s="519">
        <v>0</v>
      </c>
      <c r="BM914" s="519">
        <v>0</v>
      </c>
      <c r="BN914" s="519">
        <v>0</v>
      </c>
      <c r="BO914" s="519">
        <v>0</v>
      </c>
      <c r="BP914" s="519">
        <v>0</v>
      </c>
      <c r="BQ914" s="519">
        <v>0</v>
      </c>
      <c r="BR914" s="519">
        <v>0</v>
      </c>
      <c r="BS914" s="519">
        <v>0</v>
      </c>
      <c r="BT914" s="519">
        <v>0</v>
      </c>
      <c r="BU914" s="519">
        <v>0</v>
      </c>
      <c r="BV914" s="519">
        <v>0</v>
      </c>
      <c r="BW914" s="519">
        <v>0</v>
      </c>
      <c r="BX914" s="519">
        <v>0</v>
      </c>
      <c r="BY914" s="519">
        <v>0</v>
      </c>
      <c r="BZ914" s="519">
        <v>0</v>
      </c>
      <c r="CA914" s="519">
        <v>0</v>
      </c>
      <c r="CB914" s="519">
        <v>0</v>
      </c>
      <c r="CC914" s="519">
        <v>0</v>
      </c>
      <c r="CD914" s="519">
        <v>0</v>
      </c>
      <c r="CE914" s="519">
        <v>0</v>
      </c>
      <c r="CF914" s="519">
        <v>0</v>
      </c>
      <c r="CG914" s="519">
        <v>0</v>
      </c>
      <c r="CH914" s="519">
        <v>0</v>
      </c>
      <c r="CI914" s="519">
        <v>0</v>
      </c>
      <c r="CJ914" s="519">
        <v>0</v>
      </c>
      <c r="CK914" s="519">
        <v>0</v>
      </c>
      <c r="CL914" s="519">
        <v>0</v>
      </c>
      <c r="CM914" s="519">
        <v>0</v>
      </c>
      <c r="CN914" s="519">
        <v>0</v>
      </c>
      <c r="CO914" s="519">
        <v>0</v>
      </c>
      <c r="CP914" s="519">
        <v>0</v>
      </c>
      <c r="CQ914" s="519">
        <v>0</v>
      </c>
      <c r="CR914" s="519">
        <v>0</v>
      </c>
      <c r="CS914" s="519">
        <v>0</v>
      </c>
      <c r="CT914" s="519">
        <v>0</v>
      </c>
      <c r="CU914" s="519">
        <v>0</v>
      </c>
      <c r="CV914" s="519">
        <v>0</v>
      </c>
      <c r="CW914" s="519">
        <v>0</v>
      </c>
      <c r="CX914" s="519">
        <v>0</v>
      </c>
      <c r="CY914" s="519">
        <v>0</v>
      </c>
      <c r="CZ914" s="519">
        <v>0</v>
      </c>
      <c r="DA914" s="519">
        <v>0</v>
      </c>
      <c r="DB914" s="519">
        <v>0</v>
      </c>
      <c r="DC914" s="519">
        <v>0</v>
      </c>
      <c r="DD914" s="519">
        <v>0</v>
      </c>
      <c r="DE914" s="519">
        <v>0</v>
      </c>
      <c r="DF914" s="519">
        <v>0</v>
      </c>
      <c r="DG914" s="519">
        <v>0</v>
      </c>
      <c r="DH914" s="519">
        <v>0</v>
      </c>
      <c r="DI914" s="519">
        <v>0</v>
      </c>
      <c r="DJ914" s="519">
        <v>0</v>
      </c>
      <c r="DK914" s="519">
        <v>0</v>
      </c>
      <c r="DL914" s="519">
        <v>0</v>
      </c>
      <c r="DM914" s="519">
        <v>0</v>
      </c>
      <c r="DN914" s="519">
        <v>0</v>
      </c>
      <c r="DO914" s="519">
        <v>0</v>
      </c>
      <c r="DP914" s="519">
        <v>0</v>
      </c>
      <c r="DQ914" s="519">
        <v>0</v>
      </c>
      <c r="DR914" s="519">
        <v>0</v>
      </c>
      <c r="DS914" s="519">
        <v>0</v>
      </c>
      <c r="DT914" s="519">
        <v>0</v>
      </c>
      <c r="DU914" s="519">
        <v>0</v>
      </c>
      <c r="DV914" s="519">
        <v>0</v>
      </c>
      <c r="DW914" s="519">
        <v>0</v>
      </c>
      <c r="DX914" s="519">
        <v>0</v>
      </c>
      <c r="DZ914" s="337" t="s">
        <v>631</v>
      </c>
      <c r="EA914" s="519" t="s">
        <v>1058</v>
      </c>
      <c r="EB914" s="519" t="s">
        <v>1060</v>
      </c>
      <c r="EC914" s="519">
        <v>3</v>
      </c>
      <c r="ED914" s="183" t="str">
        <f t="shared" si="47"/>
        <v>SDN100203</v>
      </c>
      <c r="EE914" s="519">
        <v>1017.6</v>
      </c>
      <c r="EF914" s="519">
        <v>10000</v>
      </c>
      <c r="EG914" s="519">
        <v>10000</v>
      </c>
      <c r="EH914" s="519">
        <v>10000</v>
      </c>
      <c r="EI914" s="519">
        <v>10000</v>
      </c>
      <c r="EJ914" s="519">
        <v>10000</v>
      </c>
      <c r="EK914" s="519">
        <v>10000</v>
      </c>
      <c r="EL914" s="519">
        <v>10000</v>
      </c>
      <c r="EM914" s="519">
        <v>10000</v>
      </c>
      <c r="EN914" s="519">
        <v>10000</v>
      </c>
      <c r="EO914" s="519">
        <v>10000</v>
      </c>
      <c r="EP914" s="519">
        <v>10000</v>
      </c>
      <c r="EQ914" s="519">
        <v>10000</v>
      </c>
      <c r="ER914" s="519">
        <v>10000</v>
      </c>
      <c r="ES914" s="519">
        <v>10000</v>
      </c>
      <c r="ET914" s="519">
        <v>10000</v>
      </c>
      <c r="EU914" s="519">
        <v>10000</v>
      </c>
      <c r="EV914" s="519">
        <v>10000</v>
      </c>
      <c r="EW914" s="519">
        <v>10000</v>
      </c>
      <c r="EX914" s="519">
        <v>10000</v>
      </c>
      <c r="EY914" s="519">
        <v>10000</v>
      </c>
      <c r="EZ914" s="519">
        <v>10000</v>
      </c>
      <c r="FA914" s="519">
        <v>10000</v>
      </c>
      <c r="FB914" s="519">
        <v>10000</v>
      </c>
      <c r="FC914" s="519">
        <v>10000</v>
      </c>
      <c r="FD914" s="519">
        <v>0</v>
      </c>
      <c r="FE914" s="519">
        <v>0</v>
      </c>
      <c r="FF914" s="519">
        <v>0</v>
      </c>
      <c r="FG914" s="519">
        <v>0</v>
      </c>
      <c r="FH914" s="519">
        <v>0</v>
      </c>
      <c r="FI914" s="519">
        <v>0</v>
      </c>
      <c r="FJ914" s="519">
        <v>0</v>
      </c>
      <c r="FK914" s="519">
        <v>0</v>
      </c>
      <c r="FL914" s="519">
        <v>0</v>
      </c>
      <c r="FM914" s="519">
        <v>0</v>
      </c>
      <c r="FN914" s="519">
        <v>0</v>
      </c>
      <c r="FO914" s="519">
        <v>0</v>
      </c>
      <c r="FP914" s="519">
        <v>0</v>
      </c>
      <c r="FQ914" s="519">
        <v>0</v>
      </c>
      <c r="FR914" s="519">
        <v>0</v>
      </c>
      <c r="FS914" s="519">
        <v>0</v>
      </c>
      <c r="FT914" s="519">
        <v>0</v>
      </c>
      <c r="FU914" s="519">
        <v>0</v>
      </c>
      <c r="FV914" s="519">
        <v>0</v>
      </c>
      <c r="FW914" s="519">
        <v>0</v>
      </c>
      <c r="FX914" s="519">
        <v>0</v>
      </c>
      <c r="FY914" s="519">
        <v>0</v>
      </c>
      <c r="FZ914" s="519">
        <v>0</v>
      </c>
      <c r="GA914" s="519">
        <v>0</v>
      </c>
      <c r="GB914" s="519">
        <v>0</v>
      </c>
      <c r="GC914" s="519">
        <v>0</v>
      </c>
      <c r="GD914" s="519">
        <v>0</v>
      </c>
      <c r="GE914" s="519">
        <v>0</v>
      </c>
      <c r="GF914" s="519">
        <v>0</v>
      </c>
      <c r="GG914" s="519">
        <v>0</v>
      </c>
      <c r="GH914" s="519">
        <v>0</v>
      </c>
      <c r="GI914" s="519">
        <v>0</v>
      </c>
      <c r="GJ914" s="519">
        <v>0</v>
      </c>
      <c r="GK914" s="519">
        <v>0</v>
      </c>
      <c r="GL914" s="519">
        <v>0</v>
      </c>
      <c r="GM914" s="519">
        <v>0</v>
      </c>
      <c r="GN914" s="519">
        <v>0</v>
      </c>
      <c r="GO914" s="519">
        <v>0</v>
      </c>
      <c r="GP914" s="519">
        <v>0</v>
      </c>
      <c r="GQ914" s="519">
        <v>0</v>
      </c>
      <c r="GR914" s="519">
        <v>0</v>
      </c>
      <c r="GS914" s="519">
        <v>0</v>
      </c>
      <c r="GT914" s="519">
        <v>0</v>
      </c>
      <c r="GU914" s="519">
        <v>0</v>
      </c>
      <c r="GV914" s="519">
        <v>0</v>
      </c>
      <c r="GW914" s="519">
        <v>0</v>
      </c>
      <c r="GX914" s="519">
        <v>0</v>
      </c>
      <c r="GY914" s="519">
        <v>0</v>
      </c>
      <c r="GZ914" s="519">
        <v>0</v>
      </c>
      <c r="HA914" s="519">
        <v>0</v>
      </c>
      <c r="HB914" s="519">
        <v>0</v>
      </c>
      <c r="HC914" s="519">
        <v>0</v>
      </c>
      <c r="HD914" s="519">
        <v>0</v>
      </c>
      <c r="HE914" s="519">
        <v>0</v>
      </c>
      <c r="HF914" s="519">
        <v>0</v>
      </c>
      <c r="HG914" s="519">
        <v>0</v>
      </c>
      <c r="HH914" s="519">
        <v>0</v>
      </c>
      <c r="HI914" s="519">
        <v>0</v>
      </c>
      <c r="HJ914" s="519">
        <v>0</v>
      </c>
      <c r="HK914" s="519">
        <v>0</v>
      </c>
      <c r="HL914" s="519">
        <v>0</v>
      </c>
      <c r="HM914" s="519">
        <v>0</v>
      </c>
      <c r="HN914" s="519">
        <v>0</v>
      </c>
      <c r="HO914" s="519">
        <v>0</v>
      </c>
      <c r="HP914" s="519">
        <v>0</v>
      </c>
      <c r="HQ914" s="519">
        <v>0</v>
      </c>
      <c r="HR914" s="519">
        <v>0</v>
      </c>
      <c r="HS914" s="519">
        <v>0</v>
      </c>
      <c r="HT914" s="519">
        <v>0</v>
      </c>
      <c r="HU914" s="519">
        <v>0</v>
      </c>
      <c r="HV914" s="519">
        <v>0</v>
      </c>
      <c r="HW914" s="519">
        <v>0</v>
      </c>
      <c r="HX914" s="519">
        <v>0</v>
      </c>
      <c r="HY914" s="519">
        <v>0</v>
      </c>
      <c r="HZ914" s="519">
        <v>0</v>
      </c>
      <c r="IA914" s="519">
        <v>0</v>
      </c>
      <c r="IB914" s="519">
        <v>0</v>
      </c>
      <c r="IC914" s="519">
        <v>0</v>
      </c>
      <c r="ID914" s="519">
        <v>0</v>
      </c>
      <c r="IE914" s="519">
        <v>0</v>
      </c>
      <c r="IF914" s="519">
        <v>0</v>
      </c>
      <c r="IG914" s="519">
        <v>0</v>
      </c>
      <c r="IH914" s="519">
        <v>0</v>
      </c>
      <c r="II914" s="519">
        <v>0</v>
      </c>
      <c r="IJ914" s="519">
        <v>0</v>
      </c>
      <c r="IK914" s="519">
        <v>0</v>
      </c>
    </row>
    <row r="915" spans="2:245" hidden="1">
      <c r="B915" s="519" t="s">
        <v>1058</v>
      </c>
      <c r="C915" s="519"/>
      <c r="D915" s="519"/>
      <c r="E915" s="519"/>
      <c r="F915" s="519">
        <v>2</v>
      </c>
      <c r="G915" s="519"/>
      <c r="H915" s="519">
        <v>30</v>
      </c>
      <c r="I915" s="519">
        <v>3</v>
      </c>
      <c r="J915" s="519" t="str">
        <f t="shared" si="45"/>
        <v>SDN10023003</v>
      </c>
      <c r="K915" s="519">
        <v>985</v>
      </c>
      <c r="M915" s="337" t="s">
        <v>631</v>
      </c>
      <c r="N915" s="519" t="s">
        <v>1058</v>
      </c>
      <c r="O915" s="519" t="s">
        <v>1060</v>
      </c>
      <c r="P915" s="519">
        <v>4</v>
      </c>
      <c r="Q915" s="521" t="str">
        <f t="shared" si="46"/>
        <v>SDN100204</v>
      </c>
      <c r="R915" s="519">
        <v>1017.6</v>
      </c>
      <c r="S915" s="519">
        <v>2035.2</v>
      </c>
      <c r="T915" s="519">
        <v>3052.8</v>
      </c>
      <c r="U915" s="519">
        <v>4070.4</v>
      </c>
      <c r="V915" s="519">
        <v>5088</v>
      </c>
      <c r="W915" s="519">
        <v>5902.1</v>
      </c>
      <c r="X915" s="519">
        <v>6716.2</v>
      </c>
      <c r="Y915" s="519">
        <v>7530.2</v>
      </c>
      <c r="Z915" s="519">
        <v>8344.2999999999993</v>
      </c>
      <c r="AA915" s="519">
        <v>9158.4</v>
      </c>
      <c r="AB915" s="519">
        <v>9158.4</v>
      </c>
      <c r="AC915" s="519">
        <v>9158.4</v>
      </c>
      <c r="AD915" s="519">
        <v>9158.4</v>
      </c>
      <c r="AE915" s="519">
        <v>9158.4</v>
      </c>
      <c r="AF915" s="519">
        <v>9158.4</v>
      </c>
      <c r="AG915" s="519">
        <v>9158.4</v>
      </c>
      <c r="AH915" s="519">
        <v>9158.4</v>
      </c>
      <c r="AI915" s="519">
        <v>9158.4</v>
      </c>
      <c r="AJ915" s="519">
        <v>9158.4</v>
      </c>
      <c r="AK915" s="519">
        <v>9158.4</v>
      </c>
      <c r="AL915" s="519">
        <v>9158.4</v>
      </c>
      <c r="AM915" s="519">
        <v>9158.4</v>
      </c>
      <c r="AN915" s="519">
        <v>9158.4</v>
      </c>
      <c r="AO915" s="519">
        <v>9158.4</v>
      </c>
      <c r="AP915" s="519">
        <v>9158.4</v>
      </c>
      <c r="AQ915" s="519">
        <v>0</v>
      </c>
      <c r="AR915" s="519">
        <v>0</v>
      </c>
      <c r="AS915" s="519">
        <v>0</v>
      </c>
      <c r="AT915" s="519">
        <v>0</v>
      </c>
      <c r="AU915" s="519">
        <v>0</v>
      </c>
      <c r="AV915" s="519">
        <v>0</v>
      </c>
      <c r="AW915" s="519">
        <v>0</v>
      </c>
      <c r="AX915" s="519">
        <v>0</v>
      </c>
      <c r="AY915" s="519">
        <v>0</v>
      </c>
      <c r="AZ915" s="519">
        <v>0</v>
      </c>
      <c r="BA915" s="519">
        <v>0</v>
      </c>
      <c r="BB915" s="519">
        <v>0</v>
      </c>
      <c r="BC915" s="519">
        <v>0</v>
      </c>
      <c r="BD915" s="519">
        <v>0</v>
      </c>
      <c r="BE915" s="519">
        <v>0</v>
      </c>
      <c r="BF915" s="519">
        <v>0</v>
      </c>
      <c r="BG915" s="519">
        <v>0</v>
      </c>
      <c r="BH915" s="519">
        <v>0</v>
      </c>
      <c r="BI915" s="519">
        <v>0</v>
      </c>
      <c r="BJ915" s="519">
        <v>0</v>
      </c>
      <c r="BK915" s="519">
        <v>0</v>
      </c>
      <c r="BL915" s="519">
        <v>0</v>
      </c>
      <c r="BM915" s="519">
        <v>0</v>
      </c>
      <c r="BN915" s="519">
        <v>0</v>
      </c>
      <c r="BO915" s="519">
        <v>0</v>
      </c>
      <c r="BP915" s="519">
        <v>0</v>
      </c>
      <c r="BQ915" s="519">
        <v>0</v>
      </c>
      <c r="BR915" s="519">
        <v>0</v>
      </c>
      <c r="BS915" s="519">
        <v>0</v>
      </c>
      <c r="BT915" s="519">
        <v>0</v>
      </c>
      <c r="BU915" s="519">
        <v>0</v>
      </c>
      <c r="BV915" s="519">
        <v>0</v>
      </c>
      <c r="BW915" s="519">
        <v>0</v>
      </c>
      <c r="BX915" s="519">
        <v>0</v>
      </c>
      <c r="BY915" s="519">
        <v>0</v>
      </c>
      <c r="BZ915" s="519">
        <v>0</v>
      </c>
      <c r="CA915" s="519">
        <v>0</v>
      </c>
      <c r="CB915" s="519">
        <v>0</v>
      </c>
      <c r="CC915" s="519">
        <v>0</v>
      </c>
      <c r="CD915" s="519">
        <v>0</v>
      </c>
      <c r="CE915" s="519">
        <v>0</v>
      </c>
      <c r="CF915" s="519">
        <v>0</v>
      </c>
      <c r="CG915" s="519">
        <v>0</v>
      </c>
      <c r="CH915" s="519">
        <v>0</v>
      </c>
      <c r="CI915" s="519">
        <v>0</v>
      </c>
      <c r="CJ915" s="519">
        <v>0</v>
      </c>
      <c r="CK915" s="519">
        <v>0</v>
      </c>
      <c r="CL915" s="519">
        <v>0</v>
      </c>
      <c r="CM915" s="519">
        <v>0</v>
      </c>
      <c r="CN915" s="519">
        <v>0</v>
      </c>
      <c r="CO915" s="519">
        <v>0</v>
      </c>
      <c r="CP915" s="519">
        <v>0</v>
      </c>
      <c r="CQ915" s="519">
        <v>0</v>
      </c>
      <c r="CR915" s="519">
        <v>0</v>
      </c>
      <c r="CS915" s="519">
        <v>0</v>
      </c>
      <c r="CT915" s="519">
        <v>0</v>
      </c>
      <c r="CU915" s="519">
        <v>0</v>
      </c>
      <c r="CV915" s="519">
        <v>0</v>
      </c>
      <c r="CW915" s="519">
        <v>0</v>
      </c>
      <c r="CX915" s="519">
        <v>0</v>
      </c>
      <c r="CY915" s="519">
        <v>0</v>
      </c>
      <c r="CZ915" s="519">
        <v>0</v>
      </c>
      <c r="DA915" s="519">
        <v>0</v>
      </c>
      <c r="DB915" s="519">
        <v>0</v>
      </c>
      <c r="DC915" s="519">
        <v>0</v>
      </c>
      <c r="DD915" s="519">
        <v>0</v>
      </c>
      <c r="DE915" s="519">
        <v>0</v>
      </c>
      <c r="DF915" s="519">
        <v>0</v>
      </c>
      <c r="DG915" s="519">
        <v>0</v>
      </c>
      <c r="DH915" s="519">
        <v>0</v>
      </c>
      <c r="DI915" s="519">
        <v>0</v>
      </c>
      <c r="DJ915" s="519">
        <v>0</v>
      </c>
      <c r="DK915" s="519">
        <v>0</v>
      </c>
      <c r="DL915" s="519">
        <v>0</v>
      </c>
      <c r="DM915" s="519">
        <v>0</v>
      </c>
      <c r="DN915" s="519">
        <v>0</v>
      </c>
      <c r="DO915" s="519">
        <v>0</v>
      </c>
      <c r="DP915" s="519">
        <v>0</v>
      </c>
      <c r="DQ915" s="519">
        <v>0</v>
      </c>
      <c r="DR915" s="519">
        <v>0</v>
      </c>
      <c r="DS915" s="519">
        <v>0</v>
      </c>
      <c r="DT915" s="519">
        <v>0</v>
      </c>
      <c r="DU915" s="519">
        <v>0</v>
      </c>
      <c r="DV915" s="519">
        <v>0</v>
      </c>
      <c r="DW915" s="519">
        <v>0</v>
      </c>
      <c r="DX915" s="519">
        <v>0</v>
      </c>
      <c r="DZ915" s="337" t="s">
        <v>631</v>
      </c>
      <c r="EA915" s="519" t="s">
        <v>1058</v>
      </c>
      <c r="EB915" s="519" t="s">
        <v>1060</v>
      </c>
      <c r="EC915" s="519">
        <v>4</v>
      </c>
      <c r="ED915" s="183" t="str">
        <f t="shared" si="47"/>
        <v>SDN100204</v>
      </c>
      <c r="EE915" s="519">
        <v>1017.6</v>
      </c>
      <c r="EF915" s="519">
        <v>10000</v>
      </c>
      <c r="EG915" s="519">
        <v>10000</v>
      </c>
      <c r="EH915" s="519">
        <v>10000</v>
      </c>
      <c r="EI915" s="519">
        <v>10000</v>
      </c>
      <c r="EJ915" s="519">
        <v>10000</v>
      </c>
      <c r="EK915" s="519">
        <v>10000</v>
      </c>
      <c r="EL915" s="519">
        <v>10000</v>
      </c>
      <c r="EM915" s="519">
        <v>10000</v>
      </c>
      <c r="EN915" s="519">
        <v>10000</v>
      </c>
      <c r="EO915" s="519">
        <v>10000</v>
      </c>
      <c r="EP915" s="519">
        <v>10000</v>
      </c>
      <c r="EQ915" s="519">
        <v>10000</v>
      </c>
      <c r="ER915" s="519">
        <v>10000</v>
      </c>
      <c r="ES915" s="519">
        <v>10000</v>
      </c>
      <c r="ET915" s="519">
        <v>10000</v>
      </c>
      <c r="EU915" s="519">
        <v>10000</v>
      </c>
      <c r="EV915" s="519">
        <v>10000</v>
      </c>
      <c r="EW915" s="519">
        <v>10000</v>
      </c>
      <c r="EX915" s="519">
        <v>10000</v>
      </c>
      <c r="EY915" s="519">
        <v>10000</v>
      </c>
      <c r="EZ915" s="519">
        <v>10000</v>
      </c>
      <c r="FA915" s="519">
        <v>10000</v>
      </c>
      <c r="FB915" s="519">
        <v>10000</v>
      </c>
      <c r="FC915" s="519">
        <v>10000</v>
      </c>
      <c r="FD915" s="519">
        <v>0</v>
      </c>
      <c r="FE915" s="519">
        <v>0</v>
      </c>
      <c r="FF915" s="519">
        <v>0</v>
      </c>
      <c r="FG915" s="519">
        <v>0</v>
      </c>
      <c r="FH915" s="519">
        <v>0</v>
      </c>
      <c r="FI915" s="519">
        <v>0</v>
      </c>
      <c r="FJ915" s="519">
        <v>0</v>
      </c>
      <c r="FK915" s="519">
        <v>0</v>
      </c>
      <c r="FL915" s="519">
        <v>0</v>
      </c>
      <c r="FM915" s="519">
        <v>0</v>
      </c>
      <c r="FN915" s="519">
        <v>0</v>
      </c>
      <c r="FO915" s="519">
        <v>0</v>
      </c>
      <c r="FP915" s="519">
        <v>0</v>
      </c>
      <c r="FQ915" s="519">
        <v>0</v>
      </c>
      <c r="FR915" s="519">
        <v>0</v>
      </c>
      <c r="FS915" s="519">
        <v>0</v>
      </c>
      <c r="FT915" s="519">
        <v>0</v>
      </c>
      <c r="FU915" s="519">
        <v>0</v>
      </c>
      <c r="FV915" s="519">
        <v>0</v>
      </c>
      <c r="FW915" s="519">
        <v>0</v>
      </c>
      <c r="FX915" s="519">
        <v>0</v>
      </c>
      <c r="FY915" s="519">
        <v>0</v>
      </c>
      <c r="FZ915" s="519">
        <v>0</v>
      </c>
      <c r="GA915" s="519">
        <v>0</v>
      </c>
      <c r="GB915" s="519">
        <v>0</v>
      </c>
      <c r="GC915" s="519">
        <v>0</v>
      </c>
      <c r="GD915" s="519">
        <v>0</v>
      </c>
      <c r="GE915" s="519">
        <v>0</v>
      </c>
      <c r="GF915" s="519">
        <v>0</v>
      </c>
      <c r="GG915" s="519">
        <v>0</v>
      </c>
      <c r="GH915" s="519">
        <v>0</v>
      </c>
      <c r="GI915" s="519">
        <v>0</v>
      </c>
      <c r="GJ915" s="519">
        <v>0</v>
      </c>
      <c r="GK915" s="519">
        <v>0</v>
      </c>
      <c r="GL915" s="519">
        <v>0</v>
      </c>
      <c r="GM915" s="519">
        <v>0</v>
      </c>
      <c r="GN915" s="519">
        <v>0</v>
      </c>
      <c r="GO915" s="519">
        <v>0</v>
      </c>
      <c r="GP915" s="519">
        <v>0</v>
      </c>
      <c r="GQ915" s="519">
        <v>0</v>
      </c>
      <c r="GR915" s="519">
        <v>0</v>
      </c>
      <c r="GS915" s="519">
        <v>0</v>
      </c>
      <c r="GT915" s="519">
        <v>0</v>
      </c>
      <c r="GU915" s="519">
        <v>0</v>
      </c>
      <c r="GV915" s="519">
        <v>0</v>
      </c>
      <c r="GW915" s="519">
        <v>0</v>
      </c>
      <c r="GX915" s="519">
        <v>0</v>
      </c>
      <c r="GY915" s="519">
        <v>0</v>
      </c>
      <c r="GZ915" s="519">
        <v>0</v>
      </c>
      <c r="HA915" s="519">
        <v>0</v>
      </c>
      <c r="HB915" s="519">
        <v>0</v>
      </c>
      <c r="HC915" s="519">
        <v>0</v>
      </c>
      <c r="HD915" s="519">
        <v>0</v>
      </c>
      <c r="HE915" s="519">
        <v>0</v>
      </c>
      <c r="HF915" s="519">
        <v>0</v>
      </c>
      <c r="HG915" s="519">
        <v>0</v>
      </c>
      <c r="HH915" s="519">
        <v>0</v>
      </c>
      <c r="HI915" s="519">
        <v>0</v>
      </c>
      <c r="HJ915" s="519">
        <v>0</v>
      </c>
      <c r="HK915" s="519">
        <v>0</v>
      </c>
      <c r="HL915" s="519">
        <v>0</v>
      </c>
      <c r="HM915" s="519">
        <v>0</v>
      </c>
      <c r="HN915" s="519">
        <v>0</v>
      </c>
      <c r="HO915" s="519">
        <v>0</v>
      </c>
      <c r="HP915" s="519">
        <v>0</v>
      </c>
      <c r="HQ915" s="519">
        <v>0</v>
      </c>
      <c r="HR915" s="519">
        <v>0</v>
      </c>
      <c r="HS915" s="519">
        <v>0</v>
      </c>
      <c r="HT915" s="519">
        <v>0</v>
      </c>
      <c r="HU915" s="519">
        <v>0</v>
      </c>
      <c r="HV915" s="519">
        <v>0</v>
      </c>
      <c r="HW915" s="519">
        <v>0</v>
      </c>
      <c r="HX915" s="519">
        <v>0</v>
      </c>
      <c r="HY915" s="519">
        <v>0</v>
      </c>
      <c r="HZ915" s="519">
        <v>0</v>
      </c>
      <c r="IA915" s="519">
        <v>0</v>
      </c>
      <c r="IB915" s="519">
        <v>0</v>
      </c>
      <c r="IC915" s="519">
        <v>0</v>
      </c>
      <c r="ID915" s="519">
        <v>0</v>
      </c>
      <c r="IE915" s="519">
        <v>0</v>
      </c>
      <c r="IF915" s="519">
        <v>0</v>
      </c>
      <c r="IG915" s="519">
        <v>0</v>
      </c>
      <c r="IH915" s="519">
        <v>0</v>
      </c>
      <c r="II915" s="519">
        <v>0</v>
      </c>
      <c r="IJ915" s="519">
        <v>0</v>
      </c>
      <c r="IK915" s="519">
        <v>0</v>
      </c>
    </row>
    <row r="916" spans="2:245" hidden="1">
      <c r="B916" s="519" t="s">
        <v>1058</v>
      </c>
      <c r="C916" s="519"/>
      <c r="D916" s="519"/>
      <c r="E916" s="519"/>
      <c r="F916" s="519">
        <v>2</v>
      </c>
      <c r="G916" s="519"/>
      <c r="H916" s="519">
        <v>30</v>
      </c>
      <c r="I916" s="519">
        <v>4</v>
      </c>
      <c r="J916" s="519" t="str">
        <f t="shared" si="45"/>
        <v>SDN10023004</v>
      </c>
      <c r="K916" s="519">
        <v>985</v>
      </c>
      <c r="M916" s="337" t="s">
        <v>631</v>
      </c>
      <c r="N916" s="519" t="s">
        <v>1058</v>
      </c>
      <c r="O916" s="519" t="s">
        <v>1060</v>
      </c>
      <c r="P916" s="519">
        <v>5</v>
      </c>
      <c r="Q916" s="521" t="str">
        <f t="shared" si="46"/>
        <v>SDN100205</v>
      </c>
      <c r="R916" s="519">
        <v>1017.6</v>
      </c>
      <c r="S916" s="519">
        <v>2035.2</v>
      </c>
      <c r="T916" s="519">
        <v>3052.8</v>
      </c>
      <c r="U916" s="519">
        <v>4070.4</v>
      </c>
      <c r="V916" s="519">
        <v>5088</v>
      </c>
      <c r="W916" s="519">
        <v>5902.1</v>
      </c>
      <c r="X916" s="519">
        <v>6716.2</v>
      </c>
      <c r="Y916" s="519">
        <v>7530.2</v>
      </c>
      <c r="Z916" s="519">
        <v>8344.2999999999993</v>
      </c>
      <c r="AA916" s="519">
        <v>9158.4</v>
      </c>
      <c r="AB916" s="519">
        <v>9158.4</v>
      </c>
      <c r="AC916" s="519">
        <v>9158.4</v>
      </c>
      <c r="AD916" s="519">
        <v>9158.4</v>
      </c>
      <c r="AE916" s="519">
        <v>9158.4</v>
      </c>
      <c r="AF916" s="519">
        <v>9158.4</v>
      </c>
      <c r="AG916" s="519">
        <v>9158.4</v>
      </c>
      <c r="AH916" s="519">
        <v>9158.4</v>
      </c>
      <c r="AI916" s="519">
        <v>9158.4</v>
      </c>
      <c r="AJ916" s="519">
        <v>9158.4</v>
      </c>
      <c r="AK916" s="519">
        <v>9158.4</v>
      </c>
      <c r="AL916" s="519">
        <v>9158.4</v>
      </c>
      <c r="AM916" s="519">
        <v>9158.4</v>
      </c>
      <c r="AN916" s="519">
        <v>9158.4</v>
      </c>
      <c r="AO916" s="519">
        <v>9158.4</v>
      </c>
      <c r="AP916" s="519">
        <v>9158.4</v>
      </c>
      <c r="AQ916" s="519">
        <v>0</v>
      </c>
      <c r="AR916" s="519">
        <v>0</v>
      </c>
      <c r="AS916" s="519">
        <v>0</v>
      </c>
      <c r="AT916" s="519">
        <v>0</v>
      </c>
      <c r="AU916" s="519">
        <v>0</v>
      </c>
      <c r="AV916" s="519">
        <v>0</v>
      </c>
      <c r="AW916" s="519">
        <v>0</v>
      </c>
      <c r="AX916" s="519">
        <v>0</v>
      </c>
      <c r="AY916" s="519">
        <v>0</v>
      </c>
      <c r="AZ916" s="519">
        <v>0</v>
      </c>
      <c r="BA916" s="519">
        <v>0</v>
      </c>
      <c r="BB916" s="519">
        <v>0</v>
      </c>
      <c r="BC916" s="519">
        <v>0</v>
      </c>
      <c r="BD916" s="519">
        <v>0</v>
      </c>
      <c r="BE916" s="519">
        <v>0</v>
      </c>
      <c r="BF916" s="519">
        <v>0</v>
      </c>
      <c r="BG916" s="519">
        <v>0</v>
      </c>
      <c r="BH916" s="519">
        <v>0</v>
      </c>
      <c r="BI916" s="519">
        <v>0</v>
      </c>
      <c r="BJ916" s="519">
        <v>0</v>
      </c>
      <c r="BK916" s="519">
        <v>0</v>
      </c>
      <c r="BL916" s="519">
        <v>0</v>
      </c>
      <c r="BM916" s="519">
        <v>0</v>
      </c>
      <c r="BN916" s="519">
        <v>0</v>
      </c>
      <c r="BO916" s="519">
        <v>0</v>
      </c>
      <c r="BP916" s="519">
        <v>0</v>
      </c>
      <c r="BQ916" s="519">
        <v>0</v>
      </c>
      <c r="BR916" s="519">
        <v>0</v>
      </c>
      <c r="BS916" s="519">
        <v>0</v>
      </c>
      <c r="BT916" s="519">
        <v>0</v>
      </c>
      <c r="BU916" s="519">
        <v>0</v>
      </c>
      <c r="BV916" s="519">
        <v>0</v>
      </c>
      <c r="BW916" s="519">
        <v>0</v>
      </c>
      <c r="BX916" s="519">
        <v>0</v>
      </c>
      <c r="BY916" s="519">
        <v>0</v>
      </c>
      <c r="BZ916" s="519">
        <v>0</v>
      </c>
      <c r="CA916" s="519">
        <v>0</v>
      </c>
      <c r="CB916" s="519">
        <v>0</v>
      </c>
      <c r="CC916" s="519">
        <v>0</v>
      </c>
      <c r="CD916" s="519">
        <v>0</v>
      </c>
      <c r="CE916" s="519">
        <v>0</v>
      </c>
      <c r="CF916" s="519">
        <v>0</v>
      </c>
      <c r="CG916" s="519">
        <v>0</v>
      </c>
      <c r="CH916" s="519">
        <v>0</v>
      </c>
      <c r="CI916" s="519">
        <v>0</v>
      </c>
      <c r="CJ916" s="519">
        <v>0</v>
      </c>
      <c r="CK916" s="519">
        <v>0</v>
      </c>
      <c r="CL916" s="519">
        <v>0</v>
      </c>
      <c r="CM916" s="519">
        <v>0</v>
      </c>
      <c r="CN916" s="519">
        <v>0</v>
      </c>
      <c r="CO916" s="519">
        <v>0</v>
      </c>
      <c r="CP916" s="519">
        <v>0</v>
      </c>
      <c r="CQ916" s="519">
        <v>0</v>
      </c>
      <c r="CR916" s="519">
        <v>0</v>
      </c>
      <c r="CS916" s="519">
        <v>0</v>
      </c>
      <c r="CT916" s="519">
        <v>0</v>
      </c>
      <c r="CU916" s="519">
        <v>0</v>
      </c>
      <c r="CV916" s="519">
        <v>0</v>
      </c>
      <c r="CW916" s="519">
        <v>0</v>
      </c>
      <c r="CX916" s="519">
        <v>0</v>
      </c>
      <c r="CY916" s="519">
        <v>0</v>
      </c>
      <c r="CZ916" s="519">
        <v>0</v>
      </c>
      <c r="DA916" s="519">
        <v>0</v>
      </c>
      <c r="DB916" s="519">
        <v>0</v>
      </c>
      <c r="DC916" s="519">
        <v>0</v>
      </c>
      <c r="DD916" s="519">
        <v>0</v>
      </c>
      <c r="DE916" s="519">
        <v>0</v>
      </c>
      <c r="DF916" s="519">
        <v>0</v>
      </c>
      <c r="DG916" s="519">
        <v>0</v>
      </c>
      <c r="DH916" s="519">
        <v>0</v>
      </c>
      <c r="DI916" s="519">
        <v>0</v>
      </c>
      <c r="DJ916" s="519">
        <v>0</v>
      </c>
      <c r="DK916" s="519">
        <v>0</v>
      </c>
      <c r="DL916" s="519">
        <v>0</v>
      </c>
      <c r="DM916" s="519">
        <v>0</v>
      </c>
      <c r="DN916" s="519">
        <v>0</v>
      </c>
      <c r="DO916" s="519">
        <v>0</v>
      </c>
      <c r="DP916" s="519">
        <v>0</v>
      </c>
      <c r="DQ916" s="519">
        <v>0</v>
      </c>
      <c r="DR916" s="519">
        <v>0</v>
      </c>
      <c r="DS916" s="519">
        <v>0</v>
      </c>
      <c r="DT916" s="519">
        <v>0</v>
      </c>
      <c r="DU916" s="519">
        <v>0</v>
      </c>
      <c r="DV916" s="519">
        <v>0</v>
      </c>
      <c r="DW916" s="519">
        <v>0</v>
      </c>
      <c r="DX916" s="519">
        <v>0</v>
      </c>
      <c r="DZ916" s="337" t="s">
        <v>631</v>
      </c>
      <c r="EA916" s="519" t="s">
        <v>1058</v>
      </c>
      <c r="EB916" s="519" t="s">
        <v>1060</v>
      </c>
      <c r="EC916" s="519">
        <v>5</v>
      </c>
      <c r="ED916" s="183" t="str">
        <f t="shared" si="47"/>
        <v>SDN100205</v>
      </c>
      <c r="EE916" s="519">
        <v>1017.6</v>
      </c>
      <c r="EF916" s="519">
        <v>10000</v>
      </c>
      <c r="EG916" s="519">
        <v>10000</v>
      </c>
      <c r="EH916" s="519">
        <v>10000</v>
      </c>
      <c r="EI916" s="519">
        <v>10000</v>
      </c>
      <c r="EJ916" s="519">
        <v>10000</v>
      </c>
      <c r="EK916" s="519">
        <v>10000</v>
      </c>
      <c r="EL916" s="519">
        <v>10000</v>
      </c>
      <c r="EM916" s="519">
        <v>10000</v>
      </c>
      <c r="EN916" s="519">
        <v>10000</v>
      </c>
      <c r="EO916" s="519">
        <v>10000</v>
      </c>
      <c r="EP916" s="519">
        <v>10000</v>
      </c>
      <c r="EQ916" s="519">
        <v>10000</v>
      </c>
      <c r="ER916" s="519">
        <v>10000</v>
      </c>
      <c r="ES916" s="519">
        <v>10000</v>
      </c>
      <c r="ET916" s="519">
        <v>10000</v>
      </c>
      <c r="EU916" s="519">
        <v>10000</v>
      </c>
      <c r="EV916" s="519">
        <v>10000</v>
      </c>
      <c r="EW916" s="519">
        <v>10000</v>
      </c>
      <c r="EX916" s="519">
        <v>10000</v>
      </c>
      <c r="EY916" s="519">
        <v>10000</v>
      </c>
      <c r="EZ916" s="519">
        <v>10000</v>
      </c>
      <c r="FA916" s="519">
        <v>10000</v>
      </c>
      <c r="FB916" s="519">
        <v>10000</v>
      </c>
      <c r="FC916" s="519">
        <v>10000</v>
      </c>
      <c r="FD916" s="519">
        <v>0</v>
      </c>
      <c r="FE916" s="519">
        <v>0</v>
      </c>
      <c r="FF916" s="519">
        <v>0</v>
      </c>
      <c r="FG916" s="519">
        <v>0</v>
      </c>
      <c r="FH916" s="519">
        <v>0</v>
      </c>
      <c r="FI916" s="519">
        <v>0</v>
      </c>
      <c r="FJ916" s="519">
        <v>0</v>
      </c>
      <c r="FK916" s="519">
        <v>0</v>
      </c>
      <c r="FL916" s="519">
        <v>0</v>
      </c>
      <c r="FM916" s="519">
        <v>0</v>
      </c>
      <c r="FN916" s="519">
        <v>0</v>
      </c>
      <c r="FO916" s="519">
        <v>0</v>
      </c>
      <c r="FP916" s="519">
        <v>0</v>
      </c>
      <c r="FQ916" s="519">
        <v>0</v>
      </c>
      <c r="FR916" s="519">
        <v>0</v>
      </c>
      <c r="FS916" s="519">
        <v>0</v>
      </c>
      <c r="FT916" s="519">
        <v>0</v>
      </c>
      <c r="FU916" s="519">
        <v>0</v>
      </c>
      <c r="FV916" s="519">
        <v>0</v>
      </c>
      <c r="FW916" s="519">
        <v>0</v>
      </c>
      <c r="FX916" s="519">
        <v>0</v>
      </c>
      <c r="FY916" s="519">
        <v>0</v>
      </c>
      <c r="FZ916" s="519">
        <v>0</v>
      </c>
      <c r="GA916" s="519">
        <v>0</v>
      </c>
      <c r="GB916" s="519">
        <v>0</v>
      </c>
      <c r="GC916" s="519">
        <v>0</v>
      </c>
      <c r="GD916" s="519">
        <v>0</v>
      </c>
      <c r="GE916" s="519">
        <v>0</v>
      </c>
      <c r="GF916" s="519">
        <v>0</v>
      </c>
      <c r="GG916" s="519">
        <v>0</v>
      </c>
      <c r="GH916" s="519">
        <v>0</v>
      </c>
      <c r="GI916" s="519">
        <v>0</v>
      </c>
      <c r="GJ916" s="519">
        <v>0</v>
      </c>
      <c r="GK916" s="519">
        <v>0</v>
      </c>
      <c r="GL916" s="519">
        <v>0</v>
      </c>
      <c r="GM916" s="519">
        <v>0</v>
      </c>
      <c r="GN916" s="519">
        <v>0</v>
      </c>
      <c r="GO916" s="519">
        <v>0</v>
      </c>
      <c r="GP916" s="519">
        <v>0</v>
      </c>
      <c r="GQ916" s="519">
        <v>0</v>
      </c>
      <c r="GR916" s="519">
        <v>0</v>
      </c>
      <c r="GS916" s="519">
        <v>0</v>
      </c>
      <c r="GT916" s="519">
        <v>0</v>
      </c>
      <c r="GU916" s="519">
        <v>0</v>
      </c>
      <c r="GV916" s="519">
        <v>0</v>
      </c>
      <c r="GW916" s="519">
        <v>0</v>
      </c>
      <c r="GX916" s="519">
        <v>0</v>
      </c>
      <c r="GY916" s="519">
        <v>0</v>
      </c>
      <c r="GZ916" s="519">
        <v>0</v>
      </c>
      <c r="HA916" s="519">
        <v>0</v>
      </c>
      <c r="HB916" s="519">
        <v>0</v>
      </c>
      <c r="HC916" s="519">
        <v>0</v>
      </c>
      <c r="HD916" s="519">
        <v>0</v>
      </c>
      <c r="HE916" s="519">
        <v>0</v>
      </c>
      <c r="HF916" s="519">
        <v>0</v>
      </c>
      <c r="HG916" s="519">
        <v>0</v>
      </c>
      <c r="HH916" s="519">
        <v>0</v>
      </c>
      <c r="HI916" s="519">
        <v>0</v>
      </c>
      <c r="HJ916" s="519">
        <v>0</v>
      </c>
      <c r="HK916" s="519">
        <v>0</v>
      </c>
      <c r="HL916" s="519">
        <v>0</v>
      </c>
      <c r="HM916" s="519">
        <v>0</v>
      </c>
      <c r="HN916" s="519">
        <v>0</v>
      </c>
      <c r="HO916" s="519">
        <v>0</v>
      </c>
      <c r="HP916" s="519">
        <v>0</v>
      </c>
      <c r="HQ916" s="519">
        <v>0</v>
      </c>
      <c r="HR916" s="519">
        <v>0</v>
      </c>
      <c r="HS916" s="519">
        <v>0</v>
      </c>
      <c r="HT916" s="519">
        <v>0</v>
      </c>
      <c r="HU916" s="519">
        <v>0</v>
      </c>
      <c r="HV916" s="519">
        <v>0</v>
      </c>
      <c r="HW916" s="519">
        <v>0</v>
      </c>
      <c r="HX916" s="519">
        <v>0</v>
      </c>
      <c r="HY916" s="519">
        <v>0</v>
      </c>
      <c r="HZ916" s="519">
        <v>0</v>
      </c>
      <c r="IA916" s="519">
        <v>0</v>
      </c>
      <c r="IB916" s="519">
        <v>0</v>
      </c>
      <c r="IC916" s="519">
        <v>0</v>
      </c>
      <c r="ID916" s="519">
        <v>0</v>
      </c>
      <c r="IE916" s="519">
        <v>0</v>
      </c>
      <c r="IF916" s="519">
        <v>0</v>
      </c>
      <c r="IG916" s="519">
        <v>0</v>
      </c>
      <c r="IH916" s="519">
        <v>0</v>
      </c>
      <c r="II916" s="519">
        <v>0</v>
      </c>
      <c r="IJ916" s="519">
        <v>0</v>
      </c>
      <c r="IK916" s="519">
        <v>0</v>
      </c>
    </row>
    <row r="917" spans="2:245" hidden="1">
      <c r="B917" s="519" t="s">
        <v>1058</v>
      </c>
      <c r="C917" s="519"/>
      <c r="D917" s="519"/>
      <c r="E917" s="519"/>
      <c r="F917" s="519">
        <v>2</v>
      </c>
      <c r="G917" s="519"/>
      <c r="H917" s="519">
        <v>30</v>
      </c>
      <c r="I917" s="519">
        <v>5</v>
      </c>
      <c r="J917" s="519" t="str">
        <f t="shared" si="45"/>
        <v>SDN10023005</v>
      </c>
      <c r="K917" s="519">
        <v>985</v>
      </c>
      <c r="M917" s="337" t="s">
        <v>631</v>
      </c>
      <c r="N917" s="519" t="s">
        <v>1058</v>
      </c>
      <c r="O917" s="519" t="s">
        <v>1060</v>
      </c>
      <c r="P917" s="519">
        <v>6</v>
      </c>
      <c r="Q917" s="521" t="str">
        <f t="shared" si="46"/>
        <v>SDN100206</v>
      </c>
      <c r="R917" s="519">
        <v>1017.6</v>
      </c>
      <c r="S917" s="519">
        <v>2035.2</v>
      </c>
      <c r="T917" s="519">
        <v>3052.8</v>
      </c>
      <c r="U917" s="519">
        <v>4070.4</v>
      </c>
      <c r="V917" s="519">
        <v>5088</v>
      </c>
      <c r="W917" s="519">
        <v>5902.1</v>
      </c>
      <c r="X917" s="519">
        <v>6716.2</v>
      </c>
      <c r="Y917" s="519">
        <v>7530.2</v>
      </c>
      <c r="Z917" s="519">
        <v>8344.2999999999993</v>
      </c>
      <c r="AA917" s="519">
        <v>9158.4</v>
      </c>
      <c r="AB917" s="519">
        <v>9158.4</v>
      </c>
      <c r="AC917" s="519">
        <v>9158.4</v>
      </c>
      <c r="AD917" s="519">
        <v>9158.4</v>
      </c>
      <c r="AE917" s="519">
        <v>9158.4</v>
      </c>
      <c r="AF917" s="519">
        <v>9158.4</v>
      </c>
      <c r="AG917" s="519">
        <v>9158.4</v>
      </c>
      <c r="AH917" s="519">
        <v>9158.4</v>
      </c>
      <c r="AI917" s="519">
        <v>9158.4</v>
      </c>
      <c r="AJ917" s="519">
        <v>9158.4</v>
      </c>
      <c r="AK917" s="519">
        <v>9158.4</v>
      </c>
      <c r="AL917" s="519">
        <v>9158.4</v>
      </c>
      <c r="AM917" s="519">
        <v>9158.4</v>
      </c>
      <c r="AN917" s="519">
        <v>9158.4</v>
      </c>
      <c r="AO917" s="519">
        <v>9158.4</v>
      </c>
      <c r="AP917" s="519">
        <v>9158.4</v>
      </c>
      <c r="AQ917" s="519">
        <v>0</v>
      </c>
      <c r="AR917" s="519">
        <v>0</v>
      </c>
      <c r="AS917" s="519">
        <v>0</v>
      </c>
      <c r="AT917" s="519">
        <v>0</v>
      </c>
      <c r="AU917" s="519">
        <v>0</v>
      </c>
      <c r="AV917" s="519">
        <v>0</v>
      </c>
      <c r="AW917" s="519">
        <v>0</v>
      </c>
      <c r="AX917" s="519">
        <v>0</v>
      </c>
      <c r="AY917" s="519">
        <v>0</v>
      </c>
      <c r="AZ917" s="519">
        <v>0</v>
      </c>
      <c r="BA917" s="519">
        <v>0</v>
      </c>
      <c r="BB917" s="519">
        <v>0</v>
      </c>
      <c r="BC917" s="519">
        <v>0</v>
      </c>
      <c r="BD917" s="519">
        <v>0</v>
      </c>
      <c r="BE917" s="519">
        <v>0</v>
      </c>
      <c r="BF917" s="519">
        <v>0</v>
      </c>
      <c r="BG917" s="519">
        <v>0</v>
      </c>
      <c r="BH917" s="519">
        <v>0</v>
      </c>
      <c r="BI917" s="519">
        <v>0</v>
      </c>
      <c r="BJ917" s="519">
        <v>0</v>
      </c>
      <c r="BK917" s="519">
        <v>0</v>
      </c>
      <c r="BL917" s="519">
        <v>0</v>
      </c>
      <c r="BM917" s="519">
        <v>0</v>
      </c>
      <c r="BN917" s="519">
        <v>0</v>
      </c>
      <c r="BO917" s="519">
        <v>0</v>
      </c>
      <c r="BP917" s="519">
        <v>0</v>
      </c>
      <c r="BQ917" s="519">
        <v>0</v>
      </c>
      <c r="BR917" s="519">
        <v>0</v>
      </c>
      <c r="BS917" s="519">
        <v>0</v>
      </c>
      <c r="BT917" s="519">
        <v>0</v>
      </c>
      <c r="BU917" s="519">
        <v>0</v>
      </c>
      <c r="BV917" s="519">
        <v>0</v>
      </c>
      <c r="BW917" s="519">
        <v>0</v>
      </c>
      <c r="BX917" s="519">
        <v>0</v>
      </c>
      <c r="BY917" s="519">
        <v>0</v>
      </c>
      <c r="BZ917" s="519">
        <v>0</v>
      </c>
      <c r="CA917" s="519">
        <v>0</v>
      </c>
      <c r="CB917" s="519">
        <v>0</v>
      </c>
      <c r="CC917" s="519">
        <v>0</v>
      </c>
      <c r="CD917" s="519">
        <v>0</v>
      </c>
      <c r="CE917" s="519">
        <v>0</v>
      </c>
      <c r="CF917" s="519">
        <v>0</v>
      </c>
      <c r="CG917" s="519">
        <v>0</v>
      </c>
      <c r="CH917" s="519">
        <v>0</v>
      </c>
      <c r="CI917" s="519">
        <v>0</v>
      </c>
      <c r="CJ917" s="519">
        <v>0</v>
      </c>
      <c r="CK917" s="519">
        <v>0</v>
      </c>
      <c r="CL917" s="519">
        <v>0</v>
      </c>
      <c r="CM917" s="519">
        <v>0</v>
      </c>
      <c r="CN917" s="519">
        <v>0</v>
      </c>
      <c r="CO917" s="519">
        <v>0</v>
      </c>
      <c r="CP917" s="519">
        <v>0</v>
      </c>
      <c r="CQ917" s="519">
        <v>0</v>
      </c>
      <c r="CR917" s="519">
        <v>0</v>
      </c>
      <c r="CS917" s="519">
        <v>0</v>
      </c>
      <c r="CT917" s="519">
        <v>0</v>
      </c>
      <c r="CU917" s="519">
        <v>0</v>
      </c>
      <c r="CV917" s="519">
        <v>0</v>
      </c>
      <c r="CW917" s="519">
        <v>0</v>
      </c>
      <c r="CX917" s="519">
        <v>0</v>
      </c>
      <c r="CY917" s="519">
        <v>0</v>
      </c>
      <c r="CZ917" s="519">
        <v>0</v>
      </c>
      <c r="DA917" s="519">
        <v>0</v>
      </c>
      <c r="DB917" s="519">
        <v>0</v>
      </c>
      <c r="DC917" s="519">
        <v>0</v>
      </c>
      <c r="DD917" s="519">
        <v>0</v>
      </c>
      <c r="DE917" s="519">
        <v>0</v>
      </c>
      <c r="DF917" s="519">
        <v>0</v>
      </c>
      <c r="DG917" s="519">
        <v>0</v>
      </c>
      <c r="DH917" s="519">
        <v>0</v>
      </c>
      <c r="DI917" s="519">
        <v>0</v>
      </c>
      <c r="DJ917" s="519">
        <v>0</v>
      </c>
      <c r="DK917" s="519">
        <v>0</v>
      </c>
      <c r="DL917" s="519">
        <v>0</v>
      </c>
      <c r="DM917" s="519">
        <v>0</v>
      </c>
      <c r="DN917" s="519">
        <v>0</v>
      </c>
      <c r="DO917" s="519">
        <v>0</v>
      </c>
      <c r="DP917" s="519">
        <v>0</v>
      </c>
      <c r="DQ917" s="519">
        <v>0</v>
      </c>
      <c r="DR917" s="519">
        <v>0</v>
      </c>
      <c r="DS917" s="519">
        <v>0</v>
      </c>
      <c r="DT917" s="519">
        <v>0</v>
      </c>
      <c r="DU917" s="519">
        <v>0</v>
      </c>
      <c r="DV917" s="519">
        <v>0</v>
      </c>
      <c r="DW917" s="519">
        <v>0</v>
      </c>
      <c r="DX917" s="519">
        <v>0</v>
      </c>
      <c r="DZ917" s="337" t="s">
        <v>631</v>
      </c>
      <c r="EA917" s="519" t="s">
        <v>1058</v>
      </c>
      <c r="EB917" s="519" t="s">
        <v>1060</v>
      </c>
      <c r="EC917" s="519">
        <v>6</v>
      </c>
      <c r="ED917" s="183" t="str">
        <f t="shared" si="47"/>
        <v>SDN100206</v>
      </c>
      <c r="EE917" s="519">
        <v>1017.6</v>
      </c>
      <c r="EF917" s="519">
        <v>10000</v>
      </c>
      <c r="EG917" s="519">
        <v>10000</v>
      </c>
      <c r="EH917" s="519">
        <v>10000</v>
      </c>
      <c r="EI917" s="519">
        <v>10000</v>
      </c>
      <c r="EJ917" s="519">
        <v>10000</v>
      </c>
      <c r="EK917" s="519">
        <v>10000</v>
      </c>
      <c r="EL917" s="519">
        <v>10000</v>
      </c>
      <c r="EM917" s="519">
        <v>10000</v>
      </c>
      <c r="EN917" s="519">
        <v>10000</v>
      </c>
      <c r="EO917" s="519">
        <v>10000</v>
      </c>
      <c r="EP917" s="519">
        <v>10000</v>
      </c>
      <c r="EQ917" s="519">
        <v>10000</v>
      </c>
      <c r="ER917" s="519">
        <v>10000</v>
      </c>
      <c r="ES917" s="519">
        <v>10000</v>
      </c>
      <c r="ET917" s="519">
        <v>10000</v>
      </c>
      <c r="EU917" s="519">
        <v>10000</v>
      </c>
      <c r="EV917" s="519">
        <v>10000</v>
      </c>
      <c r="EW917" s="519">
        <v>10000</v>
      </c>
      <c r="EX917" s="519">
        <v>10000</v>
      </c>
      <c r="EY917" s="519">
        <v>10000</v>
      </c>
      <c r="EZ917" s="519">
        <v>10000</v>
      </c>
      <c r="FA917" s="519">
        <v>10000</v>
      </c>
      <c r="FB917" s="519">
        <v>10000</v>
      </c>
      <c r="FC917" s="519">
        <v>10000</v>
      </c>
      <c r="FD917" s="519">
        <v>0</v>
      </c>
      <c r="FE917" s="519">
        <v>0</v>
      </c>
      <c r="FF917" s="519">
        <v>0</v>
      </c>
      <c r="FG917" s="519">
        <v>0</v>
      </c>
      <c r="FH917" s="519">
        <v>0</v>
      </c>
      <c r="FI917" s="519">
        <v>0</v>
      </c>
      <c r="FJ917" s="519">
        <v>0</v>
      </c>
      <c r="FK917" s="519">
        <v>0</v>
      </c>
      <c r="FL917" s="519">
        <v>0</v>
      </c>
      <c r="FM917" s="519">
        <v>0</v>
      </c>
      <c r="FN917" s="519">
        <v>0</v>
      </c>
      <c r="FO917" s="519">
        <v>0</v>
      </c>
      <c r="FP917" s="519">
        <v>0</v>
      </c>
      <c r="FQ917" s="519">
        <v>0</v>
      </c>
      <c r="FR917" s="519">
        <v>0</v>
      </c>
      <c r="FS917" s="519">
        <v>0</v>
      </c>
      <c r="FT917" s="519">
        <v>0</v>
      </c>
      <c r="FU917" s="519">
        <v>0</v>
      </c>
      <c r="FV917" s="519">
        <v>0</v>
      </c>
      <c r="FW917" s="519">
        <v>0</v>
      </c>
      <c r="FX917" s="519">
        <v>0</v>
      </c>
      <c r="FY917" s="519">
        <v>0</v>
      </c>
      <c r="FZ917" s="519">
        <v>0</v>
      </c>
      <c r="GA917" s="519">
        <v>0</v>
      </c>
      <c r="GB917" s="519">
        <v>0</v>
      </c>
      <c r="GC917" s="519">
        <v>0</v>
      </c>
      <c r="GD917" s="519">
        <v>0</v>
      </c>
      <c r="GE917" s="519">
        <v>0</v>
      </c>
      <c r="GF917" s="519">
        <v>0</v>
      </c>
      <c r="GG917" s="519">
        <v>0</v>
      </c>
      <c r="GH917" s="519">
        <v>0</v>
      </c>
      <c r="GI917" s="519">
        <v>0</v>
      </c>
      <c r="GJ917" s="519">
        <v>0</v>
      </c>
      <c r="GK917" s="519">
        <v>0</v>
      </c>
      <c r="GL917" s="519">
        <v>0</v>
      </c>
      <c r="GM917" s="519">
        <v>0</v>
      </c>
      <c r="GN917" s="519">
        <v>0</v>
      </c>
      <c r="GO917" s="519">
        <v>0</v>
      </c>
      <c r="GP917" s="519">
        <v>0</v>
      </c>
      <c r="GQ917" s="519">
        <v>0</v>
      </c>
      <c r="GR917" s="519">
        <v>0</v>
      </c>
      <c r="GS917" s="519">
        <v>0</v>
      </c>
      <c r="GT917" s="519">
        <v>0</v>
      </c>
      <c r="GU917" s="519">
        <v>0</v>
      </c>
      <c r="GV917" s="519">
        <v>0</v>
      </c>
      <c r="GW917" s="519">
        <v>0</v>
      </c>
      <c r="GX917" s="519">
        <v>0</v>
      </c>
      <c r="GY917" s="519">
        <v>0</v>
      </c>
      <c r="GZ917" s="519">
        <v>0</v>
      </c>
      <c r="HA917" s="519">
        <v>0</v>
      </c>
      <c r="HB917" s="519">
        <v>0</v>
      </c>
      <c r="HC917" s="519">
        <v>0</v>
      </c>
      <c r="HD917" s="519">
        <v>0</v>
      </c>
      <c r="HE917" s="519">
        <v>0</v>
      </c>
      <c r="HF917" s="519">
        <v>0</v>
      </c>
      <c r="HG917" s="519">
        <v>0</v>
      </c>
      <c r="HH917" s="519">
        <v>0</v>
      </c>
      <c r="HI917" s="519">
        <v>0</v>
      </c>
      <c r="HJ917" s="519">
        <v>0</v>
      </c>
      <c r="HK917" s="519">
        <v>0</v>
      </c>
      <c r="HL917" s="519">
        <v>0</v>
      </c>
      <c r="HM917" s="519">
        <v>0</v>
      </c>
      <c r="HN917" s="519">
        <v>0</v>
      </c>
      <c r="HO917" s="519">
        <v>0</v>
      </c>
      <c r="HP917" s="519">
        <v>0</v>
      </c>
      <c r="HQ917" s="519">
        <v>0</v>
      </c>
      <c r="HR917" s="519">
        <v>0</v>
      </c>
      <c r="HS917" s="519">
        <v>0</v>
      </c>
      <c r="HT917" s="519">
        <v>0</v>
      </c>
      <c r="HU917" s="519">
        <v>0</v>
      </c>
      <c r="HV917" s="519">
        <v>0</v>
      </c>
      <c r="HW917" s="519">
        <v>0</v>
      </c>
      <c r="HX917" s="519">
        <v>0</v>
      </c>
      <c r="HY917" s="519">
        <v>0</v>
      </c>
      <c r="HZ917" s="519">
        <v>0</v>
      </c>
      <c r="IA917" s="519">
        <v>0</v>
      </c>
      <c r="IB917" s="519">
        <v>0</v>
      </c>
      <c r="IC917" s="519">
        <v>0</v>
      </c>
      <c r="ID917" s="519">
        <v>0</v>
      </c>
      <c r="IE917" s="519">
        <v>0</v>
      </c>
      <c r="IF917" s="519">
        <v>0</v>
      </c>
      <c r="IG917" s="519">
        <v>0</v>
      </c>
      <c r="IH917" s="519">
        <v>0</v>
      </c>
      <c r="II917" s="519">
        <v>0</v>
      </c>
      <c r="IJ917" s="519">
        <v>0</v>
      </c>
      <c r="IK917" s="519">
        <v>0</v>
      </c>
    </row>
    <row r="918" spans="2:245" hidden="1">
      <c r="B918" s="519" t="s">
        <v>1058</v>
      </c>
      <c r="C918" s="519"/>
      <c r="D918" s="519"/>
      <c r="E918" s="519"/>
      <c r="F918" s="519">
        <v>2</v>
      </c>
      <c r="G918" s="519"/>
      <c r="H918" s="519">
        <v>30</v>
      </c>
      <c r="I918" s="519">
        <v>6</v>
      </c>
      <c r="J918" s="519" t="str">
        <f t="shared" si="45"/>
        <v>SDN10023006</v>
      </c>
      <c r="K918" s="519">
        <v>788</v>
      </c>
      <c r="M918" s="337" t="s">
        <v>631</v>
      </c>
      <c r="N918" s="519" t="s">
        <v>1058</v>
      </c>
      <c r="O918" s="519" t="s">
        <v>1060</v>
      </c>
      <c r="P918" s="519">
        <v>7</v>
      </c>
      <c r="Q918" s="521" t="str">
        <f t="shared" si="46"/>
        <v>SDN100207</v>
      </c>
      <c r="R918" s="519">
        <v>1017.6</v>
      </c>
      <c r="S918" s="519">
        <v>2035.2</v>
      </c>
      <c r="T918" s="519">
        <v>3052.8</v>
      </c>
      <c r="U918" s="519">
        <v>4070.4</v>
      </c>
      <c r="V918" s="519">
        <v>5088</v>
      </c>
      <c r="W918" s="519">
        <v>5902.1</v>
      </c>
      <c r="X918" s="519">
        <v>6716.2</v>
      </c>
      <c r="Y918" s="519">
        <v>7530.2</v>
      </c>
      <c r="Z918" s="519">
        <v>8344.2999999999993</v>
      </c>
      <c r="AA918" s="519">
        <v>9158.4</v>
      </c>
      <c r="AB918" s="519">
        <v>9158.4</v>
      </c>
      <c r="AC918" s="519">
        <v>9158.4</v>
      </c>
      <c r="AD918" s="519">
        <v>9158.4</v>
      </c>
      <c r="AE918" s="519">
        <v>9158.4</v>
      </c>
      <c r="AF918" s="519">
        <v>9158.4</v>
      </c>
      <c r="AG918" s="519">
        <v>9158.4</v>
      </c>
      <c r="AH918" s="519">
        <v>9158.4</v>
      </c>
      <c r="AI918" s="519">
        <v>9158.4</v>
      </c>
      <c r="AJ918" s="519">
        <v>9158.4</v>
      </c>
      <c r="AK918" s="519">
        <v>9158.4</v>
      </c>
      <c r="AL918" s="519">
        <v>9158.4</v>
      </c>
      <c r="AM918" s="519">
        <v>9158.4</v>
      </c>
      <c r="AN918" s="519">
        <v>9158.4</v>
      </c>
      <c r="AO918" s="519">
        <v>9158.4</v>
      </c>
      <c r="AP918" s="519">
        <v>9158.4</v>
      </c>
      <c r="AQ918" s="519">
        <v>0</v>
      </c>
      <c r="AR918" s="519">
        <v>0</v>
      </c>
      <c r="AS918" s="519">
        <v>0</v>
      </c>
      <c r="AT918" s="519">
        <v>0</v>
      </c>
      <c r="AU918" s="519">
        <v>0</v>
      </c>
      <c r="AV918" s="519">
        <v>0</v>
      </c>
      <c r="AW918" s="519">
        <v>0</v>
      </c>
      <c r="AX918" s="519">
        <v>0</v>
      </c>
      <c r="AY918" s="519">
        <v>0</v>
      </c>
      <c r="AZ918" s="519">
        <v>0</v>
      </c>
      <c r="BA918" s="519">
        <v>0</v>
      </c>
      <c r="BB918" s="519">
        <v>0</v>
      </c>
      <c r="BC918" s="519">
        <v>0</v>
      </c>
      <c r="BD918" s="519">
        <v>0</v>
      </c>
      <c r="BE918" s="519">
        <v>0</v>
      </c>
      <c r="BF918" s="519">
        <v>0</v>
      </c>
      <c r="BG918" s="519">
        <v>0</v>
      </c>
      <c r="BH918" s="519">
        <v>0</v>
      </c>
      <c r="BI918" s="519">
        <v>0</v>
      </c>
      <c r="BJ918" s="519">
        <v>0</v>
      </c>
      <c r="BK918" s="519">
        <v>0</v>
      </c>
      <c r="BL918" s="519">
        <v>0</v>
      </c>
      <c r="BM918" s="519">
        <v>0</v>
      </c>
      <c r="BN918" s="519">
        <v>0</v>
      </c>
      <c r="BO918" s="519">
        <v>0</v>
      </c>
      <c r="BP918" s="519">
        <v>0</v>
      </c>
      <c r="BQ918" s="519">
        <v>0</v>
      </c>
      <c r="BR918" s="519">
        <v>0</v>
      </c>
      <c r="BS918" s="519">
        <v>0</v>
      </c>
      <c r="BT918" s="519">
        <v>0</v>
      </c>
      <c r="BU918" s="519">
        <v>0</v>
      </c>
      <c r="BV918" s="519">
        <v>0</v>
      </c>
      <c r="BW918" s="519">
        <v>0</v>
      </c>
      <c r="BX918" s="519">
        <v>0</v>
      </c>
      <c r="BY918" s="519">
        <v>0</v>
      </c>
      <c r="BZ918" s="519">
        <v>0</v>
      </c>
      <c r="CA918" s="519">
        <v>0</v>
      </c>
      <c r="CB918" s="519">
        <v>0</v>
      </c>
      <c r="CC918" s="519">
        <v>0</v>
      </c>
      <c r="CD918" s="519">
        <v>0</v>
      </c>
      <c r="CE918" s="519">
        <v>0</v>
      </c>
      <c r="CF918" s="519">
        <v>0</v>
      </c>
      <c r="CG918" s="519">
        <v>0</v>
      </c>
      <c r="CH918" s="519">
        <v>0</v>
      </c>
      <c r="CI918" s="519">
        <v>0</v>
      </c>
      <c r="CJ918" s="519">
        <v>0</v>
      </c>
      <c r="CK918" s="519">
        <v>0</v>
      </c>
      <c r="CL918" s="519">
        <v>0</v>
      </c>
      <c r="CM918" s="519">
        <v>0</v>
      </c>
      <c r="CN918" s="519">
        <v>0</v>
      </c>
      <c r="CO918" s="519">
        <v>0</v>
      </c>
      <c r="CP918" s="519">
        <v>0</v>
      </c>
      <c r="CQ918" s="519">
        <v>0</v>
      </c>
      <c r="CR918" s="519">
        <v>0</v>
      </c>
      <c r="CS918" s="519">
        <v>0</v>
      </c>
      <c r="CT918" s="519">
        <v>0</v>
      </c>
      <c r="CU918" s="519">
        <v>0</v>
      </c>
      <c r="CV918" s="519">
        <v>0</v>
      </c>
      <c r="CW918" s="519">
        <v>0</v>
      </c>
      <c r="CX918" s="519">
        <v>0</v>
      </c>
      <c r="CY918" s="519">
        <v>0</v>
      </c>
      <c r="CZ918" s="519">
        <v>0</v>
      </c>
      <c r="DA918" s="519">
        <v>0</v>
      </c>
      <c r="DB918" s="519">
        <v>0</v>
      </c>
      <c r="DC918" s="519">
        <v>0</v>
      </c>
      <c r="DD918" s="519">
        <v>0</v>
      </c>
      <c r="DE918" s="519">
        <v>0</v>
      </c>
      <c r="DF918" s="519">
        <v>0</v>
      </c>
      <c r="DG918" s="519">
        <v>0</v>
      </c>
      <c r="DH918" s="519">
        <v>0</v>
      </c>
      <c r="DI918" s="519">
        <v>0</v>
      </c>
      <c r="DJ918" s="519">
        <v>0</v>
      </c>
      <c r="DK918" s="519">
        <v>0</v>
      </c>
      <c r="DL918" s="519">
        <v>0</v>
      </c>
      <c r="DM918" s="519">
        <v>0</v>
      </c>
      <c r="DN918" s="519">
        <v>0</v>
      </c>
      <c r="DO918" s="519">
        <v>0</v>
      </c>
      <c r="DP918" s="519">
        <v>0</v>
      </c>
      <c r="DQ918" s="519">
        <v>0</v>
      </c>
      <c r="DR918" s="519">
        <v>0</v>
      </c>
      <c r="DS918" s="519">
        <v>0</v>
      </c>
      <c r="DT918" s="519">
        <v>0</v>
      </c>
      <c r="DU918" s="519">
        <v>0</v>
      </c>
      <c r="DV918" s="519">
        <v>0</v>
      </c>
      <c r="DW918" s="519">
        <v>0</v>
      </c>
      <c r="DX918" s="519">
        <v>0</v>
      </c>
      <c r="DZ918" s="337" t="s">
        <v>631</v>
      </c>
      <c r="EA918" s="519" t="s">
        <v>1058</v>
      </c>
      <c r="EB918" s="519" t="s">
        <v>1060</v>
      </c>
      <c r="EC918" s="519">
        <v>7</v>
      </c>
      <c r="ED918" s="183" t="str">
        <f t="shared" si="47"/>
        <v>SDN100207</v>
      </c>
      <c r="EE918" s="519">
        <v>1017.6</v>
      </c>
      <c r="EF918" s="519">
        <v>10000</v>
      </c>
      <c r="EG918" s="519">
        <v>10000</v>
      </c>
      <c r="EH918" s="519">
        <v>10000</v>
      </c>
      <c r="EI918" s="519">
        <v>10000</v>
      </c>
      <c r="EJ918" s="519">
        <v>10000</v>
      </c>
      <c r="EK918" s="519">
        <v>10000</v>
      </c>
      <c r="EL918" s="519">
        <v>10000</v>
      </c>
      <c r="EM918" s="519">
        <v>10000</v>
      </c>
      <c r="EN918" s="519">
        <v>10000</v>
      </c>
      <c r="EO918" s="519">
        <v>10000</v>
      </c>
      <c r="EP918" s="519">
        <v>10000</v>
      </c>
      <c r="EQ918" s="519">
        <v>10000</v>
      </c>
      <c r="ER918" s="519">
        <v>10000</v>
      </c>
      <c r="ES918" s="519">
        <v>10000</v>
      </c>
      <c r="ET918" s="519">
        <v>10000</v>
      </c>
      <c r="EU918" s="519">
        <v>10000</v>
      </c>
      <c r="EV918" s="519">
        <v>10000</v>
      </c>
      <c r="EW918" s="519">
        <v>10000</v>
      </c>
      <c r="EX918" s="519">
        <v>10000</v>
      </c>
      <c r="EY918" s="519">
        <v>10000</v>
      </c>
      <c r="EZ918" s="519">
        <v>10000</v>
      </c>
      <c r="FA918" s="519">
        <v>10000</v>
      </c>
      <c r="FB918" s="519">
        <v>10000</v>
      </c>
      <c r="FC918" s="519">
        <v>10000</v>
      </c>
      <c r="FD918" s="519">
        <v>0</v>
      </c>
      <c r="FE918" s="519">
        <v>0</v>
      </c>
      <c r="FF918" s="519">
        <v>0</v>
      </c>
      <c r="FG918" s="519">
        <v>0</v>
      </c>
      <c r="FH918" s="519">
        <v>0</v>
      </c>
      <c r="FI918" s="519">
        <v>0</v>
      </c>
      <c r="FJ918" s="519">
        <v>0</v>
      </c>
      <c r="FK918" s="519">
        <v>0</v>
      </c>
      <c r="FL918" s="519">
        <v>0</v>
      </c>
      <c r="FM918" s="519">
        <v>0</v>
      </c>
      <c r="FN918" s="519">
        <v>0</v>
      </c>
      <c r="FO918" s="519">
        <v>0</v>
      </c>
      <c r="FP918" s="519">
        <v>0</v>
      </c>
      <c r="FQ918" s="519">
        <v>0</v>
      </c>
      <c r="FR918" s="519">
        <v>0</v>
      </c>
      <c r="FS918" s="519">
        <v>0</v>
      </c>
      <c r="FT918" s="519">
        <v>0</v>
      </c>
      <c r="FU918" s="519">
        <v>0</v>
      </c>
      <c r="FV918" s="519">
        <v>0</v>
      </c>
      <c r="FW918" s="519">
        <v>0</v>
      </c>
      <c r="FX918" s="519">
        <v>0</v>
      </c>
      <c r="FY918" s="519">
        <v>0</v>
      </c>
      <c r="FZ918" s="519">
        <v>0</v>
      </c>
      <c r="GA918" s="519">
        <v>0</v>
      </c>
      <c r="GB918" s="519">
        <v>0</v>
      </c>
      <c r="GC918" s="519">
        <v>0</v>
      </c>
      <c r="GD918" s="519">
        <v>0</v>
      </c>
      <c r="GE918" s="519">
        <v>0</v>
      </c>
      <c r="GF918" s="519">
        <v>0</v>
      </c>
      <c r="GG918" s="519">
        <v>0</v>
      </c>
      <c r="GH918" s="519">
        <v>0</v>
      </c>
      <c r="GI918" s="519">
        <v>0</v>
      </c>
      <c r="GJ918" s="519">
        <v>0</v>
      </c>
      <c r="GK918" s="519">
        <v>0</v>
      </c>
      <c r="GL918" s="519">
        <v>0</v>
      </c>
      <c r="GM918" s="519">
        <v>0</v>
      </c>
      <c r="GN918" s="519">
        <v>0</v>
      </c>
      <c r="GO918" s="519">
        <v>0</v>
      </c>
      <c r="GP918" s="519">
        <v>0</v>
      </c>
      <c r="GQ918" s="519">
        <v>0</v>
      </c>
      <c r="GR918" s="519">
        <v>0</v>
      </c>
      <c r="GS918" s="519">
        <v>0</v>
      </c>
      <c r="GT918" s="519">
        <v>0</v>
      </c>
      <c r="GU918" s="519">
        <v>0</v>
      </c>
      <c r="GV918" s="519">
        <v>0</v>
      </c>
      <c r="GW918" s="519">
        <v>0</v>
      </c>
      <c r="GX918" s="519">
        <v>0</v>
      </c>
      <c r="GY918" s="519">
        <v>0</v>
      </c>
      <c r="GZ918" s="519">
        <v>0</v>
      </c>
      <c r="HA918" s="519">
        <v>0</v>
      </c>
      <c r="HB918" s="519">
        <v>0</v>
      </c>
      <c r="HC918" s="519">
        <v>0</v>
      </c>
      <c r="HD918" s="519">
        <v>0</v>
      </c>
      <c r="HE918" s="519">
        <v>0</v>
      </c>
      <c r="HF918" s="519">
        <v>0</v>
      </c>
      <c r="HG918" s="519">
        <v>0</v>
      </c>
      <c r="HH918" s="519">
        <v>0</v>
      </c>
      <c r="HI918" s="519">
        <v>0</v>
      </c>
      <c r="HJ918" s="519">
        <v>0</v>
      </c>
      <c r="HK918" s="519">
        <v>0</v>
      </c>
      <c r="HL918" s="519">
        <v>0</v>
      </c>
      <c r="HM918" s="519">
        <v>0</v>
      </c>
      <c r="HN918" s="519">
        <v>0</v>
      </c>
      <c r="HO918" s="519">
        <v>0</v>
      </c>
      <c r="HP918" s="519">
        <v>0</v>
      </c>
      <c r="HQ918" s="519">
        <v>0</v>
      </c>
      <c r="HR918" s="519">
        <v>0</v>
      </c>
      <c r="HS918" s="519">
        <v>0</v>
      </c>
      <c r="HT918" s="519">
        <v>0</v>
      </c>
      <c r="HU918" s="519">
        <v>0</v>
      </c>
      <c r="HV918" s="519">
        <v>0</v>
      </c>
      <c r="HW918" s="519">
        <v>0</v>
      </c>
      <c r="HX918" s="519">
        <v>0</v>
      </c>
      <c r="HY918" s="519">
        <v>0</v>
      </c>
      <c r="HZ918" s="519">
        <v>0</v>
      </c>
      <c r="IA918" s="519">
        <v>0</v>
      </c>
      <c r="IB918" s="519">
        <v>0</v>
      </c>
      <c r="IC918" s="519">
        <v>0</v>
      </c>
      <c r="ID918" s="519">
        <v>0</v>
      </c>
      <c r="IE918" s="519">
        <v>0</v>
      </c>
      <c r="IF918" s="519">
        <v>0</v>
      </c>
      <c r="IG918" s="519">
        <v>0</v>
      </c>
      <c r="IH918" s="519">
        <v>0</v>
      </c>
      <c r="II918" s="519">
        <v>0</v>
      </c>
      <c r="IJ918" s="519">
        <v>0</v>
      </c>
      <c r="IK918" s="519">
        <v>0</v>
      </c>
    </row>
    <row r="919" spans="2:245" hidden="1">
      <c r="B919" s="519" t="s">
        <v>1058</v>
      </c>
      <c r="C919" s="519"/>
      <c r="D919" s="519"/>
      <c r="E919" s="519"/>
      <c r="F919" s="519">
        <v>2</v>
      </c>
      <c r="G919" s="519"/>
      <c r="H919" s="519">
        <v>30</v>
      </c>
      <c r="I919" s="519">
        <v>7</v>
      </c>
      <c r="J919" s="519" t="str">
        <f t="shared" si="45"/>
        <v>SDN10023007</v>
      </c>
      <c r="K919" s="519">
        <v>788</v>
      </c>
      <c r="M919" s="337" t="s">
        <v>631</v>
      </c>
      <c r="N919" s="519" t="s">
        <v>1058</v>
      </c>
      <c r="O919" s="519" t="s">
        <v>1060</v>
      </c>
      <c r="P919" s="519">
        <v>8</v>
      </c>
      <c r="Q919" s="521" t="str">
        <f t="shared" si="46"/>
        <v>SDN100208</v>
      </c>
      <c r="R919" s="519">
        <v>1017.6</v>
      </c>
      <c r="S919" s="519">
        <v>2035.2</v>
      </c>
      <c r="T919" s="519">
        <v>3052.8</v>
      </c>
      <c r="U919" s="519">
        <v>4070.4</v>
      </c>
      <c r="V919" s="519">
        <v>5088</v>
      </c>
      <c r="W919" s="519">
        <v>5902.1</v>
      </c>
      <c r="X919" s="519">
        <v>6716.2</v>
      </c>
      <c r="Y919" s="519">
        <v>7530.2</v>
      </c>
      <c r="Z919" s="519">
        <v>8344.2999999999993</v>
      </c>
      <c r="AA919" s="519">
        <v>9158.4</v>
      </c>
      <c r="AB919" s="519">
        <v>9158.4</v>
      </c>
      <c r="AC919" s="519">
        <v>9158.4</v>
      </c>
      <c r="AD919" s="519">
        <v>9158.4</v>
      </c>
      <c r="AE919" s="519">
        <v>9158.4</v>
      </c>
      <c r="AF919" s="519">
        <v>9158.4</v>
      </c>
      <c r="AG919" s="519">
        <v>9158.4</v>
      </c>
      <c r="AH919" s="519">
        <v>9158.4</v>
      </c>
      <c r="AI919" s="519">
        <v>9158.4</v>
      </c>
      <c r="AJ919" s="519">
        <v>9158.4</v>
      </c>
      <c r="AK919" s="519">
        <v>9158.4</v>
      </c>
      <c r="AL919" s="519">
        <v>9158.4</v>
      </c>
      <c r="AM919" s="519">
        <v>9158.4</v>
      </c>
      <c r="AN919" s="519">
        <v>9158.4</v>
      </c>
      <c r="AO919" s="519">
        <v>9158.4</v>
      </c>
      <c r="AP919" s="519">
        <v>9158.4</v>
      </c>
      <c r="AQ919" s="519">
        <v>0</v>
      </c>
      <c r="AR919" s="519">
        <v>0</v>
      </c>
      <c r="AS919" s="519">
        <v>0</v>
      </c>
      <c r="AT919" s="519">
        <v>0</v>
      </c>
      <c r="AU919" s="519">
        <v>0</v>
      </c>
      <c r="AV919" s="519">
        <v>0</v>
      </c>
      <c r="AW919" s="519">
        <v>0</v>
      </c>
      <c r="AX919" s="519">
        <v>0</v>
      </c>
      <c r="AY919" s="519">
        <v>0</v>
      </c>
      <c r="AZ919" s="519">
        <v>0</v>
      </c>
      <c r="BA919" s="519">
        <v>0</v>
      </c>
      <c r="BB919" s="519">
        <v>0</v>
      </c>
      <c r="BC919" s="519">
        <v>0</v>
      </c>
      <c r="BD919" s="519">
        <v>0</v>
      </c>
      <c r="BE919" s="519">
        <v>0</v>
      </c>
      <c r="BF919" s="519">
        <v>0</v>
      </c>
      <c r="BG919" s="519">
        <v>0</v>
      </c>
      <c r="BH919" s="519">
        <v>0</v>
      </c>
      <c r="BI919" s="519">
        <v>0</v>
      </c>
      <c r="BJ919" s="519">
        <v>0</v>
      </c>
      <c r="BK919" s="519">
        <v>0</v>
      </c>
      <c r="BL919" s="519">
        <v>0</v>
      </c>
      <c r="BM919" s="519">
        <v>0</v>
      </c>
      <c r="BN919" s="519">
        <v>0</v>
      </c>
      <c r="BO919" s="519">
        <v>0</v>
      </c>
      <c r="BP919" s="519">
        <v>0</v>
      </c>
      <c r="BQ919" s="519">
        <v>0</v>
      </c>
      <c r="BR919" s="519">
        <v>0</v>
      </c>
      <c r="BS919" s="519">
        <v>0</v>
      </c>
      <c r="BT919" s="519">
        <v>0</v>
      </c>
      <c r="BU919" s="519">
        <v>0</v>
      </c>
      <c r="BV919" s="519">
        <v>0</v>
      </c>
      <c r="BW919" s="519">
        <v>0</v>
      </c>
      <c r="BX919" s="519">
        <v>0</v>
      </c>
      <c r="BY919" s="519">
        <v>0</v>
      </c>
      <c r="BZ919" s="519">
        <v>0</v>
      </c>
      <c r="CA919" s="519">
        <v>0</v>
      </c>
      <c r="CB919" s="519">
        <v>0</v>
      </c>
      <c r="CC919" s="519">
        <v>0</v>
      </c>
      <c r="CD919" s="519">
        <v>0</v>
      </c>
      <c r="CE919" s="519">
        <v>0</v>
      </c>
      <c r="CF919" s="519">
        <v>0</v>
      </c>
      <c r="CG919" s="519">
        <v>0</v>
      </c>
      <c r="CH919" s="519">
        <v>0</v>
      </c>
      <c r="CI919" s="519">
        <v>0</v>
      </c>
      <c r="CJ919" s="519">
        <v>0</v>
      </c>
      <c r="CK919" s="519">
        <v>0</v>
      </c>
      <c r="CL919" s="519">
        <v>0</v>
      </c>
      <c r="CM919" s="519">
        <v>0</v>
      </c>
      <c r="CN919" s="519">
        <v>0</v>
      </c>
      <c r="CO919" s="519">
        <v>0</v>
      </c>
      <c r="CP919" s="519">
        <v>0</v>
      </c>
      <c r="CQ919" s="519">
        <v>0</v>
      </c>
      <c r="CR919" s="519">
        <v>0</v>
      </c>
      <c r="CS919" s="519">
        <v>0</v>
      </c>
      <c r="CT919" s="519">
        <v>0</v>
      </c>
      <c r="CU919" s="519">
        <v>0</v>
      </c>
      <c r="CV919" s="519">
        <v>0</v>
      </c>
      <c r="CW919" s="519">
        <v>0</v>
      </c>
      <c r="CX919" s="519">
        <v>0</v>
      </c>
      <c r="CY919" s="519">
        <v>0</v>
      </c>
      <c r="CZ919" s="519">
        <v>0</v>
      </c>
      <c r="DA919" s="519">
        <v>0</v>
      </c>
      <c r="DB919" s="519">
        <v>0</v>
      </c>
      <c r="DC919" s="519">
        <v>0</v>
      </c>
      <c r="DD919" s="519">
        <v>0</v>
      </c>
      <c r="DE919" s="519">
        <v>0</v>
      </c>
      <c r="DF919" s="519">
        <v>0</v>
      </c>
      <c r="DG919" s="519">
        <v>0</v>
      </c>
      <c r="DH919" s="519">
        <v>0</v>
      </c>
      <c r="DI919" s="519">
        <v>0</v>
      </c>
      <c r="DJ919" s="519">
        <v>0</v>
      </c>
      <c r="DK919" s="519">
        <v>0</v>
      </c>
      <c r="DL919" s="519">
        <v>0</v>
      </c>
      <c r="DM919" s="519">
        <v>0</v>
      </c>
      <c r="DN919" s="519">
        <v>0</v>
      </c>
      <c r="DO919" s="519">
        <v>0</v>
      </c>
      <c r="DP919" s="519">
        <v>0</v>
      </c>
      <c r="DQ919" s="519">
        <v>0</v>
      </c>
      <c r="DR919" s="519">
        <v>0</v>
      </c>
      <c r="DS919" s="519">
        <v>0</v>
      </c>
      <c r="DT919" s="519">
        <v>0</v>
      </c>
      <c r="DU919" s="519">
        <v>0</v>
      </c>
      <c r="DV919" s="519">
        <v>0</v>
      </c>
      <c r="DW919" s="519">
        <v>0</v>
      </c>
      <c r="DX919" s="519">
        <v>0</v>
      </c>
      <c r="DZ919" s="337" t="s">
        <v>631</v>
      </c>
      <c r="EA919" s="519" t="s">
        <v>1058</v>
      </c>
      <c r="EB919" s="519" t="s">
        <v>1060</v>
      </c>
      <c r="EC919" s="519">
        <v>8</v>
      </c>
      <c r="ED919" s="183" t="str">
        <f t="shared" si="47"/>
        <v>SDN100208</v>
      </c>
      <c r="EE919" s="519">
        <v>1017.6</v>
      </c>
      <c r="EF919" s="519">
        <v>10000</v>
      </c>
      <c r="EG919" s="519">
        <v>10000</v>
      </c>
      <c r="EH919" s="519">
        <v>10000</v>
      </c>
      <c r="EI919" s="519">
        <v>10000</v>
      </c>
      <c r="EJ919" s="519">
        <v>10000</v>
      </c>
      <c r="EK919" s="519">
        <v>10000</v>
      </c>
      <c r="EL919" s="519">
        <v>10000</v>
      </c>
      <c r="EM919" s="519">
        <v>10000</v>
      </c>
      <c r="EN919" s="519">
        <v>10000</v>
      </c>
      <c r="EO919" s="519">
        <v>10000</v>
      </c>
      <c r="EP919" s="519">
        <v>10000</v>
      </c>
      <c r="EQ919" s="519">
        <v>10000</v>
      </c>
      <c r="ER919" s="519">
        <v>10000</v>
      </c>
      <c r="ES919" s="519">
        <v>10000</v>
      </c>
      <c r="ET919" s="519">
        <v>10000</v>
      </c>
      <c r="EU919" s="519">
        <v>10000</v>
      </c>
      <c r="EV919" s="519">
        <v>10000</v>
      </c>
      <c r="EW919" s="519">
        <v>10000</v>
      </c>
      <c r="EX919" s="519">
        <v>10000</v>
      </c>
      <c r="EY919" s="519">
        <v>10000</v>
      </c>
      <c r="EZ919" s="519">
        <v>10000</v>
      </c>
      <c r="FA919" s="519">
        <v>10000</v>
      </c>
      <c r="FB919" s="519">
        <v>10000</v>
      </c>
      <c r="FC919" s="519">
        <v>10000</v>
      </c>
      <c r="FD919" s="519">
        <v>0</v>
      </c>
      <c r="FE919" s="519">
        <v>0</v>
      </c>
      <c r="FF919" s="519">
        <v>0</v>
      </c>
      <c r="FG919" s="519">
        <v>0</v>
      </c>
      <c r="FH919" s="519">
        <v>0</v>
      </c>
      <c r="FI919" s="519">
        <v>0</v>
      </c>
      <c r="FJ919" s="519">
        <v>0</v>
      </c>
      <c r="FK919" s="519">
        <v>0</v>
      </c>
      <c r="FL919" s="519">
        <v>0</v>
      </c>
      <c r="FM919" s="519">
        <v>0</v>
      </c>
      <c r="FN919" s="519">
        <v>0</v>
      </c>
      <c r="FO919" s="519">
        <v>0</v>
      </c>
      <c r="FP919" s="519">
        <v>0</v>
      </c>
      <c r="FQ919" s="519">
        <v>0</v>
      </c>
      <c r="FR919" s="519">
        <v>0</v>
      </c>
      <c r="FS919" s="519">
        <v>0</v>
      </c>
      <c r="FT919" s="519">
        <v>0</v>
      </c>
      <c r="FU919" s="519">
        <v>0</v>
      </c>
      <c r="FV919" s="519">
        <v>0</v>
      </c>
      <c r="FW919" s="519">
        <v>0</v>
      </c>
      <c r="FX919" s="519">
        <v>0</v>
      </c>
      <c r="FY919" s="519">
        <v>0</v>
      </c>
      <c r="FZ919" s="519">
        <v>0</v>
      </c>
      <c r="GA919" s="519">
        <v>0</v>
      </c>
      <c r="GB919" s="519">
        <v>0</v>
      </c>
      <c r="GC919" s="519">
        <v>0</v>
      </c>
      <c r="GD919" s="519">
        <v>0</v>
      </c>
      <c r="GE919" s="519">
        <v>0</v>
      </c>
      <c r="GF919" s="519">
        <v>0</v>
      </c>
      <c r="GG919" s="519">
        <v>0</v>
      </c>
      <c r="GH919" s="519">
        <v>0</v>
      </c>
      <c r="GI919" s="519">
        <v>0</v>
      </c>
      <c r="GJ919" s="519">
        <v>0</v>
      </c>
      <c r="GK919" s="519">
        <v>0</v>
      </c>
      <c r="GL919" s="519">
        <v>0</v>
      </c>
      <c r="GM919" s="519">
        <v>0</v>
      </c>
      <c r="GN919" s="519">
        <v>0</v>
      </c>
      <c r="GO919" s="519">
        <v>0</v>
      </c>
      <c r="GP919" s="519">
        <v>0</v>
      </c>
      <c r="GQ919" s="519">
        <v>0</v>
      </c>
      <c r="GR919" s="519">
        <v>0</v>
      </c>
      <c r="GS919" s="519">
        <v>0</v>
      </c>
      <c r="GT919" s="519">
        <v>0</v>
      </c>
      <c r="GU919" s="519">
        <v>0</v>
      </c>
      <c r="GV919" s="519">
        <v>0</v>
      </c>
      <c r="GW919" s="519">
        <v>0</v>
      </c>
      <c r="GX919" s="519">
        <v>0</v>
      </c>
      <c r="GY919" s="519">
        <v>0</v>
      </c>
      <c r="GZ919" s="519">
        <v>0</v>
      </c>
      <c r="HA919" s="519">
        <v>0</v>
      </c>
      <c r="HB919" s="519">
        <v>0</v>
      </c>
      <c r="HC919" s="519">
        <v>0</v>
      </c>
      <c r="HD919" s="519">
        <v>0</v>
      </c>
      <c r="HE919" s="519">
        <v>0</v>
      </c>
      <c r="HF919" s="519">
        <v>0</v>
      </c>
      <c r="HG919" s="519">
        <v>0</v>
      </c>
      <c r="HH919" s="519">
        <v>0</v>
      </c>
      <c r="HI919" s="519">
        <v>0</v>
      </c>
      <c r="HJ919" s="519">
        <v>0</v>
      </c>
      <c r="HK919" s="519">
        <v>0</v>
      </c>
      <c r="HL919" s="519">
        <v>0</v>
      </c>
      <c r="HM919" s="519">
        <v>0</v>
      </c>
      <c r="HN919" s="519">
        <v>0</v>
      </c>
      <c r="HO919" s="519">
        <v>0</v>
      </c>
      <c r="HP919" s="519">
        <v>0</v>
      </c>
      <c r="HQ919" s="519">
        <v>0</v>
      </c>
      <c r="HR919" s="519">
        <v>0</v>
      </c>
      <c r="HS919" s="519">
        <v>0</v>
      </c>
      <c r="HT919" s="519">
        <v>0</v>
      </c>
      <c r="HU919" s="519">
        <v>0</v>
      </c>
      <c r="HV919" s="519">
        <v>0</v>
      </c>
      <c r="HW919" s="519">
        <v>0</v>
      </c>
      <c r="HX919" s="519">
        <v>0</v>
      </c>
      <c r="HY919" s="519">
        <v>0</v>
      </c>
      <c r="HZ919" s="519">
        <v>0</v>
      </c>
      <c r="IA919" s="519">
        <v>0</v>
      </c>
      <c r="IB919" s="519">
        <v>0</v>
      </c>
      <c r="IC919" s="519">
        <v>0</v>
      </c>
      <c r="ID919" s="519">
        <v>0</v>
      </c>
      <c r="IE919" s="519">
        <v>0</v>
      </c>
      <c r="IF919" s="519">
        <v>0</v>
      </c>
      <c r="IG919" s="519">
        <v>0</v>
      </c>
      <c r="IH919" s="519">
        <v>0</v>
      </c>
      <c r="II919" s="519">
        <v>0</v>
      </c>
      <c r="IJ919" s="519">
        <v>0</v>
      </c>
      <c r="IK919" s="519">
        <v>0</v>
      </c>
    </row>
    <row r="920" spans="2:245" hidden="1">
      <c r="B920" s="519" t="s">
        <v>1058</v>
      </c>
      <c r="C920" s="519"/>
      <c r="D920" s="519"/>
      <c r="E920" s="519"/>
      <c r="F920" s="519">
        <v>2</v>
      </c>
      <c r="G920" s="519"/>
      <c r="H920" s="519">
        <v>30</v>
      </c>
      <c r="I920" s="519">
        <v>8</v>
      </c>
      <c r="J920" s="519" t="str">
        <f t="shared" si="45"/>
        <v>SDN10023008</v>
      </c>
      <c r="K920" s="519">
        <v>788</v>
      </c>
      <c r="M920" s="337" t="s">
        <v>631</v>
      </c>
      <c r="N920" s="519" t="s">
        <v>1058</v>
      </c>
      <c r="O920" s="519" t="s">
        <v>1060</v>
      </c>
      <c r="P920" s="519">
        <v>9</v>
      </c>
      <c r="Q920" s="521" t="str">
        <f t="shared" si="46"/>
        <v>SDN100209</v>
      </c>
      <c r="R920" s="519">
        <v>1017.6</v>
      </c>
      <c r="S920" s="519">
        <v>2035.2</v>
      </c>
      <c r="T920" s="519">
        <v>3052.8</v>
      </c>
      <c r="U920" s="519">
        <v>4070.4</v>
      </c>
      <c r="V920" s="519">
        <v>5088</v>
      </c>
      <c r="W920" s="519">
        <v>5902.1</v>
      </c>
      <c r="X920" s="519">
        <v>6716.2</v>
      </c>
      <c r="Y920" s="519">
        <v>7530.2</v>
      </c>
      <c r="Z920" s="519">
        <v>8344.2999999999993</v>
      </c>
      <c r="AA920" s="519">
        <v>9158.4</v>
      </c>
      <c r="AB920" s="519">
        <v>9158.4</v>
      </c>
      <c r="AC920" s="519">
        <v>9158.4</v>
      </c>
      <c r="AD920" s="519">
        <v>9158.4</v>
      </c>
      <c r="AE920" s="519">
        <v>9158.4</v>
      </c>
      <c r="AF920" s="519">
        <v>9158.4</v>
      </c>
      <c r="AG920" s="519">
        <v>9158.4</v>
      </c>
      <c r="AH920" s="519">
        <v>9158.4</v>
      </c>
      <c r="AI920" s="519">
        <v>9158.4</v>
      </c>
      <c r="AJ920" s="519">
        <v>9158.4</v>
      </c>
      <c r="AK920" s="519">
        <v>9158.4</v>
      </c>
      <c r="AL920" s="519">
        <v>9158.4</v>
      </c>
      <c r="AM920" s="519">
        <v>9158.4</v>
      </c>
      <c r="AN920" s="519">
        <v>9158.4</v>
      </c>
      <c r="AO920" s="519">
        <v>9158.4</v>
      </c>
      <c r="AP920" s="519">
        <v>9158.4</v>
      </c>
      <c r="AQ920" s="519">
        <v>0</v>
      </c>
      <c r="AR920" s="519">
        <v>0</v>
      </c>
      <c r="AS920" s="519">
        <v>0</v>
      </c>
      <c r="AT920" s="519">
        <v>0</v>
      </c>
      <c r="AU920" s="519">
        <v>0</v>
      </c>
      <c r="AV920" s="519">
        <v>0</v>
      </c>
      <c r="AW920" s="519">
        <v>0</v>
      </c>
      <c r="AX920" s="519">
        <v>0</v>
      </c>
      <c r="AY920" s="519">
        <v>0</v>
      </c>
      <c r="AZ920" s="519">
        <v>0</v>
      </c>
      <c r="BA920" s="519">
        <v>0</v>
      </c>
      <c r="BB920" s="519">
        <v>0</v>
      </c>
      <c r="BC920" s="519">
        <v>0</v>
      </c>
      <c r="BD920" s="519">
        <v>0</v>
      </c>
      <c r="BE920" s="519">
        <v>0</v>
      </c>
      <c r="BF920" s="519">
        <v>0</v>
      </c>
      <c r="BG920" s="519">
        <v>0</v>
      </c>
      <c r="BH920" s="519">
        <v>0</v>
      </c>
      <c r="BI920" s="519">
        <v>0</v>
      </c>
      <c r="BJ920" s="519">
        <v>0</v>
      </c>
      <c r="BK920" s="519">
        <v>0</v>
      </c>
      <c r="BL920" s="519">
        <v>0</v>
      </c>
      <c r="BM920" s="519">
        <v>0</v>
      </c>
      <c r="BN920" s="519">
        <v>0</v>
      </c>
      <c r="BO920" s="519">
        <v>0</v>
      </c>
      <c r="BP920" s="519">
        <v>0</v>
      </c>
      <c r="BQ920" s="519">
        <v>0</v>
      </c>
      <c r="BR920" s="519">
        <v>0</v>
      </c>
      <c r="BS920" s="519">
        <v>0</v>
      </c>
      <c r="BT920" s="519">
        <v>0</v>
      </c>
      <c r="BU920" s="519">
        <v>0</v>
      </c>
      <c r="BV920" s="519">
        <v>0</v>
      </c>
      <c r="BW920" s="519">
        <v>0</v>
      </c>
      <c r="BX920" s="519">
        <v>0</v>
      </c>
      <c r="BY920" s="519">
        <v>0</v>
      </c>
      <c r="BZ920" s="519">
        <v>0</v>
      </c>
      <c r="CA920" s="519">
        <v>0</v>
      </c>
      <c r="CB920" s="519">
        <v>0</v>
      </c>
      <c r="CC920" s="519">
        <v>0</v>
      </c>
      <c r="CD920" s="519">
        <v>0</v>
      </c>
      <c r="CE920" s="519">
        <v>0</v>
      </c>
      <c r="CF920" s="519">
        <v>0</v>
      </c>
      <c r="CG920" s="519">
        <v>0</v>
      </c>
      <c r="CH920" s="519">
        <v>0</v>
      </c>
      <c r="CI920" s="519">
        <v>0</v>
      </c>
      <c r="CJ920" s="519">
        <v>0</v>
      </c>
      <c r="CK920" s="519">
        <v>0</v>
      </c>
      <c r="CL920" s="519">
        <v>0</v>
      </c>
      <c r="CM920" s="519">
        <v>0</v>
      </c>
      <c r="CN920" s="519">
        <v>0</v>
      </c>
      <c r="CO920" s="519">
        <v>0</v>
      </c>
      <c r="CP920" s="519">
        <v>0</v>
      </c>
      <c r="CQ920" s="519">
        <v>0</v>
      </c>
      <c r="CR920" s="519">
        <v>0</v>
      </c>
      <c r="CS920" s="519">
        <v>0</v>
      </c>
      <c r="CT920" s="519">
        <v>0</v>
      </c>
      <c r="CU920" s="519">
        <v>0</v>
      </c>
      <c r="CV920" s="519">
        <v>0</v>
      </c>
      <c r="CW920" s="519">
        <v>0</v>
      </c>
      <c r="CX920" s="519">
        <v>0</v>
      </c>
      <c r="CY920" s="519">
        <v>0</v>
      </c>
      <c r="CZ920" s="519">
        <v>0</v>
      </c>
      <c r="DA920" s="519">
        <v>0</v>
      </c>
      <c r="DB920" s="519">
        <v>0</v>
      </c>
      <c r="DC920" s="519">
        <v>0</v>
      </c>
      <c r="DD920" s="519">
        <v>0</v>
      </c>
      <c r="DE920" s="519">
        <v>0</v>
      </c>
      <c r="DF920" s="519">
        <v>0</v>
      </c>
      <c r="DG920" s="519">
        <v>0</v>
      </c>
      <c r="DH920" s="519">
        <v>0</v>
      </c>
      <c r="DI920" s="519">
        <v>0</v>
      </c>
      <c r="DJ920" s="519">
        <v>0</v>
      </c>
      <c r="DK920" s="519">
        <v>0</v>
      </c>
      <c r="DL920" s="519">
        <v>0</v>
      </c>
      <c r="DM920" s="519">
        <v>0</v>
      </c>
      <c r="DN920" s="519">
        <v>0</v>
      </c>
      <c r="DO920" s="519">
        <v>0</v>
      </c>
      <c r="DP920" s="519">
        <v>0</v>
      </c>
      <c r="DQ920" s="519">
        <v>0</v>
      </c>
      <c r="DR920" s="519">
        <v>0</v>
      </c>
      <c r="DS920" s="519">
        <v>0</v>
      </c>
      <c r="DT920" s="519">
        <v>0</v>
      </c>
      <c r="DU920" s="519">
        <v>0</v>
      </c>
      <c r="DV920" s="519">
        <v>0</v>
      </c>
      <c r="DW920" s="519">
        <v>0</v>
      </c>
      <c r="DX920" s="519">
        <v>0</v>
      </c>
      <c r="DZ920" s="337" t="s">
        <v>631</v>
      </c>
      <c r="EA920" s="519" t="s">
        <v>1058</v>
      </c>
      <c r="EB920" s="519" t="s">
        <v>1060</v>
      </c>
      <c r="EC920" s="519">
        <v>9</v>
      </c>
      <c r="ED920" s="183" t="str">
        <f t="shared" si="47"/>
        <v>SDN100209</v>
      </c>
      <c r="EE920" s="519">
        <v>1017.6</v>
      </c>
      <c r="EF920" s="519">
        <v>10000</v>
      </c>
      <c r="EG920" s="519">
        <v>10000</v>
      </c>
      <c r="EH920" s="519">
        <v>10000</v>
      </c>
      <c r="EI920" s="519">
        <v>10000</v>
      </c>
      <c r="EJ920" s="519">
        <v>10000</v>
      </c>
      <c r="EK920" s="519">
        <v>10000</v>
      </c>
      <c r="EL920" s="519">
        <v>10000</v>
      </c>
      <c r="EM920" s="519">
        <v>10000</v>
      </c>
      <c r="EN920" s="519">
        <v>10000</v>
      </c>
      <c r="EO920" s="519">
        <v>10000</v>
      </c>
      <c r="EP920" s="519">
        <v>10000</v>
      </c>
      <c r="EQ920" s="519">
        <v>10000</v>
      </c>
      <c r="ER920" s="519">
        <v>10000</v>
      </c>
      <c r="ES920" s="519">
        <v>10000</v>
      </c>
      <c r="ET920" s="519">
        <v>10000</v>
      </c>
      <c r="EU920" s="519">
        <v>10000</v>
      </c>
      <c r="EV920" s="519">
        <v>10000</v>
      </c>
      <c r="EW920" s="519">
        <v>10000</v>
      </c>
      <c r="EX920" s="519">
        <v>10000</v>
      </c>
      <c r="EY920" s="519">
        <v>10000</v>
      </c>
      <c r="EZ920" s="519">
        <v>10000</v>
      </c>
      <c r="FA920" s="519">
        <v>10000</v>
      </c>
      <c r="FB920" s="519">
        <v>10000</v>
      </c>
      <c r="FC920" s="519">
        <v>10000</v>
      </c>
      <c r="FD920" s="519">
        <v>0</v>
      </c>
      <c r="FE920" s="519">
        <v>0</v>
      </c>
      <c r="FF920" s="519">
        <v>0</v>
      </c>
      <c r="FG920" s="519">
        <v>0</v>
      </c>
      <c r="FH920" s="519">
        <v>0</v>
      </c>
      <c r="FI920" s="519">
        <v>0</v>
      </c>
      <c r="FJ920" s="519">
        <v>0</v>
      </c>
      <c r="FK920" s="519">
        <v>0</v>
      </c>
      <c r="FL920" s="519">
        <v>0</v>
      </c>
      <c r="FM920" s="519">
        <v>0</v>
      </c>
      <c r="FN920" s="519">
        <v>0</v>
      </c>
      <c r="FO920" s="519">
        <v>0</v>
      </c>
      <c r="FP920" s="519">
        <v>0</v>
      </c>
      <c r="FQ920" s="519">
        <v>0</v>
      </c>
      <c r="FR920" s="519">
        <v>0</v>
      </c>
      <c r="FS920" s="519">
        <v>0</v>
      </c>
      <c r="FT920" s="519">
        <v>0</v>
      </c>
      <c r="FU920" s="519">
        <v>0</v>
      </c>
      <c r="FV920" s="519">
        <v>0</v>
      </c>
      <c r="FW920" s="519">
        <v>0</v>
      </c>
      <c r="FX920" s="519">
        <v>0</v>
      </c>
      <c r="FY920" s="519">
        <v>0</v>
      </c>
      <c r="FZ920" s="519">
        <v>0</v>
      </c>
      <c r="GA920" s="519">
        <v>0</v>
      </c>
      <c r="GB920" s="519">
        <v>0</v>
      </c>
      <c r="GC920" s="519">
        <v>0</v>
      </c>
      <c r="GD920" s="519">
        <v>0</v>
      </c>
      <c r="GE920" s="519">
        <v>0</v>
      </c>
      <c r="GF920" s="519">
        <v>0</v>
      </c>
      <c r="GG920" s="519">
        <v>0</v>
      </c>
      <c r="GH920" s="519">
        <v>0</v>
      </c>
      <c r="GI920" s="519">
        <v>0</v>
      </c>
      <c r="GJ920" s="519">
        <v>0</v>
      </c>
      <c r="GK920" s="519">
        <v>0</v>
      </c>
      <c r="GL920" s="519">
        <v>0</v>
      </c>
      <c r="GM920" s="519">
        <v>0</v>
      </c>
      <c r="GN920" s="519">
        <v>0</v>
      </c>
      <c r="GO920" s="519">
        <v>0</v>
      </c>
      <c r="GP920" s="519">
        <v>0</v>
      </c>
      <c r="GQ920" s="519">
        <v>0</v>
      </c>
      <c r="GR920" s="519">
        <v>0</v>
      </c>
      <c r="GS920" s="519">
        <v>0</v>
      </c>
      <c r="GT920" s="519">
        <v>0</v>
      </c>
      <c r="GU920" s="519">
        <v>0</v>
      </c>
      <c r="GV920" s="519">
        <v>0</v>
      </c>
      <c r="GW920" s="519">
        <v>0</v>
      </c>
      <c r="GX920" s="519">
        <v>0</v>
      </c>
      <c r="GY920" s="519">
        <v>0</v>
      </c>
      <c r="GZ920" s="519">
        <v>0</v>
      </c>
      <c r="HA920" s="519">
        <v>0</v>
      </c>
      <c r="HB920" s="519">
        <v>0</v>
      </c>
      <c r="HC920" s="519">
        <v>0</v>
      </c>
      <c r="HD920" s="519">
        <v>0</v>
      </c>
      <c r="HE920" s="519">
        <v>0</v>
      </c>
      <c r="HF920" s="519">
        <v>0</v>
      </c>
      <c r="HG920" s="519">
        <v>0</v>
      </c>
      <c r="HH920" s="519">
        <v>0</v>
      </c>
      <c r="HI920" s="519">
        <v>0</v>
      </c>
      <c r="HJ920" s="519">
        <v>0</v>
      </c>
      <c r="HK920" s="519">
        <v>0</v>
      </c>
      <c r="HL920" s="519">
        <v>0</v>
      </c>
      <c r="HM920" s="519">
        <v>0</v>
      </c>
      <c r="HN920" s="519">
        <v>0</v>
      </c>
      <c r="HO920" s="519">
        <v>0</v>
      </c>
      <c r="HP920" s="519">
        <v>0</v>
      </c>
      <c r="HQ920" s="519">
        <v>0</v>
      </c>
      <c r="HR920" s="519">
        <v>0</v>
      </c>
      <c r="HS920" s="519">
        <v>0</v>
      </c>
      <c r="HT920" s="519">
        <v>0</v>
      </c>
      <c r="HU920" s="519">
        <v>0</v>
      </c>
      <c r="HV920" s="519">
        <v>0</v>
      </c>
      <c r="HW920" s="519">
        <v>0</v>
      </c>
      <c r="HX920" s="519">
        <v>0</v>
      </c>
      <c r="HY920" s="519">
        <v>0</v>
      </c>
      <c r="HZ920" s="519">
        <v>0</v>
      </c>
      <c r="IA920" s="519">
        <v>0</v>
      </c>
      <c r="IB920" s="519">
        <v>0</v>
      </c>
      <c r="IC920" s="519">
        <v>0</v>
      </c>
      <c r="ID920" s="519">
        <v>0</v>
      </c>
      <c r="IE920" s="519">
        <v>0</v>
      </c>
      <c r="IF920" s="519">
        <v>0</v>
      </c>
      <c r="IG920" s="519">
        <v>0</v>
      </c>
      <c r="IH920" s="519">
        <v>0</v>
      </c>
      <c r="II920" s="519">
        <v>0</v>
      </c>
      <c r="IJ920" s="519">
        <v>0</v>
      </c>
      <c r="IK920" s="519">
        <v>0</v>
      </c>
    </row>
    <row r="921" spans="2:245" hidden="1">
      <c r="B921" s="519" t="s">
        <v>1058</v>
      </c>
      <c r="C921" s="519"/>
      <c r="D921" s="519"/>
      <c r="E921" s="519"/>
      <c r="F921" s="519">
        <v>2</v>
      </c>
      <c r="G921" s="519"/>
      <c r="H921" s="519">
        <v>30</v>
      </c>
      <c r="I921" s="519">
        <v>9</v>
      </c>
      <c r="J921" s="519" t="str">
        <f t="shared" si="45"/>
        <v>SDN10023009</v>
      </c>
      <c r="K921" s="519">
        <v>788</v>
      </c>
      <c r="M921" s="337" t="s">
        <v>631</v>
      </c>
      <c r="N921" s="519" t="s">
        <v>1058</v>
      </c>
      <c r="O921" s="519" t="s">
        <v>1060</v>
      </c>
      <c r="P921" s="519">
        <v>10</v>
      </c>
      <c r="Q921" s="521" t="str">
        <f t="shared" si="46"/>
        <v>SDN100210</v>
      </c>
      <c r="R921" s="519">
        <v>1017.6</v>
      </c>
      <c r="S921" s="519">
        <v>2035.2</v>
      </c>
      <c r="T921" s="519">
        <v>3052.8</v>
      </c>
      <c r="U921" s="519">
        <v>4070.4</v>
      </c>
      <c r="V921" s="519">
        <v>5088</v>
      </c>
      <c r="W921" s="519">
        <v>5902.1</v>
      </c>
      <c r="X921" s="519">
        <v>6716.2</v>
      </c>
      <c r="Y921" s="519">
        <v>7530.2</v>
      </c>
      <c r="Z921" s="519">
        <v>8344.2999999999993</v>
      </c>
      <c r="AA921" s="519">
        <v>9158.4</v>
      </c>
      <c r="AB921" s="519">
        <v>9158.4</v>
      </c>
      <c r="AC921" s="519">
        <v>9158.4</v>
      </c>
      <c r="AD921" s="519">
        <v>9158.4</v>
      </c>
      <c r="AE921" s="519">
        <v>9158.4</v>
      </c>
      <c r="AF921" s="519">
        <v>9158.4</v>
      </c>
      <c r="AG921" s="519">
        <v>9158.4</v>
      </c>
      <c r="AH921" s="519">
        <v>9158.4</v>
      </c>
      <c r="AI921" s="519">
        <v>9158.4</v>
      </c>
      <c r="AJ921" s="519">
        <v>9158.4</v>
      </c>
      <c r="AK921" s="519">
        <v>9158.4</v>
      </c>
      <c r="AL921" s="519">
        <v>9158.4</v>
      </c>
      <c r="AM921" s="519">
        <v>9158.4</v>
      </c>
      <c r="AN921" s="519">
        <v>9158.4</v>
      </c>
      <c r="AO921" s="519">
        <v>9158.4</v>
      </c>
      <c r="AP921" s="519">
        <v>9158.4</v>
      </c>
      <c r="AQ921" s="519">
        <v>0</v>
      </c>
      <c r="AR921" s="519">
        <v>0</v>
      </c>
      <c r="AS921" s="519">
        <v>0</v>
      </c>
      <c r="AT921" s="519">
        <v>0</v>
      </c>
      <c r="AU921" s="519">
        <v>0</v>
      </c>
      <c r="AV921" s="519">
        <v>0</v>
      </c>
      <c r="AW921" s="519">
        <v>0</v>
      </c>
      <c r="AX921" s="519">
        <v>0</v>
      </c>
      <c r="AY921" s="519">
        <v>0</v>
      </c>
      <c r="AZ921" s="519">
        <v>0</v>
      </c>
      <c r="BA921" s="519">
        <v>0</v>
      </c>
      <c r="BB921" s="519">
        <v>0</v>
      </c>
      <c r="BC921" s="519">
        <v>0</v>
      </c>
      <c r="BD921" s="519">
        <v>0</v>
      </c>
      <c r="BE921" s="519">
        <v>0</v>
      </c>
      <c r="BF921" s="519">
        <v>0</v>
      </c>
      <c r="BG921" s="519">
        <v>0</v>
      </c>
      <c r="BH921" s="519">
        <v>0</v>
      </c>
      <c r="BI921" s="519">
        <v>0</v>
      </c>
      <c r="BJ921" s="519">
        <v>0</v>
      </c>
      <c r="BK921" s="519">
        <v>0</v>
      </c>
      <c r="BL921" s="519">
        <v>0</v>
      </c>
      <c r="BM921" s="519">
        <v>0</v>
      </c>
      <c r="BN921" s="519">
        <v>0</v>
      </c>
      <c r="BO921" s="519">
        <v>0</v>
      </c>
      <c r="BP921" s="519">
        <v>0</v>
      </c>
      <c r="BQ921" s="519">
        <v>0</v>
      </c>
      <c r="BR921" s="519">
        <v>0</v>
      </c>
      <c r="BS921" s="519">
        <v>0</v>
      </c>
      <c r="BT921" s="519">
        <v>0</v>
      </c>
      <c r="BU921" s="519">
        <v>0</v>
      </c>
      <c r="BV921" s="519">
        <v>0</v>
      </c>
      <c r="BW921" s="519">
        <v>0</v>
      </c>
      <c r="BX921" s="519">
        <v>0</v>
      </c>
      <c r="BY921" s="519">
        <v>0</v>
      </c>
      <c r="BZ921" s="519">
        <v>0</v>
      </c>
      <c r="CA921" s="519">
        <v>0</v>
      </c>
      <c r="CB921" s="519">
        <v>0</v>
      </c>
      <c r="CC921" s="519">
        <v>0</v>
      </c>
      <c r="CD921" s="519">
        <v>0</v>
      </c>
      <c r="CE921" s="519">
        <v>0</v>
      </c>
      <c r="CF921" s="519">
        <v>0</v>
      </c>
      <c r="CG921" s="519">
        <v>0</v>
      </c>
      <c r="CH921" s="519">
        <v>0</v>
      </c>
      <c r="CI921" s="519">
        <v>0</v>
      </c>
      <c r="CJ921" s="519">
        <v>0</v>
      </c>
      <c r="CK921" s="519">
        <v>0</v>
      </c>
      <c r="CL921" s="519">
        <v>0</v>
      </c>
      <c r="CM921" s="519">
        <v>0</v>
      </c>
      <c r="CN921" s="519">
        <v>0</v>
      </c>
      <c r="CO921" s="519">
        <v>0</v>
      </c>
      <c r="CP921" s="519">
        <v>0</v>
      </c>
      <c r="CQ921" s="519">
        <v>0</v>
      </c>
      <c r="CR921" s="519">
        <v>0</v>
      </c>
      <c r="CS921" s="519">
        <v>0</v>
      </c>
      <c r="CT921" s="519">
        <v>0</v>
      </c>
      <c r="CU921" s="519">
        <v>0</v>
      </c>
      <c r="CV921" s="519">
        <v>0</v>
      </c>
      <c r="CW921" s="519">
        <v>0</v>
      </c>
      <c r="CX921" s="519">
        <v>0</v>
      </c>
      <c r="CY921" s="519">
        <v>0</v>
      </c>
      <c r="CZ921" s="519">
        <v>0</v>
      </c>
      <c r="DA921" s="519">
        <v>0</v>
      </c>
      <c r="DB921" s="519">
        <v>0</v>
      </c>
      <c r="DC921" s="519">
        <v>0</v>
      </c>
      <c r="DD921" s="519">
        <v>0</v>
      </c>
      <c r="DE921" s="519">
        <v>0</v>
      </c>
      <c r="DF921" s="519">
        <v>0</v>
      </c>
      <c r="DG921" s="519">
        <v>0</v>
      </c>
      <c r="DH921" s="519">
        <v>0</v>
      </c>
      <c r="DI921" s="519">
        <v>0</v>
      </c>
      <c r="DJ921" s="519">
        <v>0</v>
      </c>
      <c r="DK921" s="519">
        <v>0</v>
      </c>
      <c r="DL921" s="519">
        <v>0</v>
      </c>
      <c r="DM921" s="519">
        <v>0</v>
      </c>
      <c r="DN921" s="519">
        <v>0</v>
      </c>
      <c r="DO921" s="519">
        <v>0</v>
      </c>
      <c r="DP921" s="519">
        <v>0</v>
      </c>
      <c r="DQ921" s="519">
        <v>0</v>
      </c>
      <c r="DR921" s="519">
        <v>0</v>
      </c>
      <c r="DS921" s="519">
        <v>0</v>
      </c>
      <c r="DT921" s="519">
        <v>0</v>
      </c>
      <c r="DU921" s="519">
        <v>0</v>
      </c>
      <c r="DV921" s="519">
        <v>0</v>
      </c>
      <c r="DW921" s="519">
        <v>0</v>
      </c>
      <c r="DX921" s="519">
        <v>0</v>
      </c>
      <c r="DZ921" s="337" t="s">
        <v>631</v>
      </c>
      <c r="EA921" s="519" t="s">
        <v>1058</v>
      </c>
      <c r="EB921" s="519" t="s">
        <v>1060</v>
      </c>
      <c r="EC921" s="519">
        <v>10</v>
      </c>
      <c r="ED921" s="183" t="str">
        <f t="shared" si="47"/>
        <v>SDN100210</v>
      </c>
      <c r="EE921" s="519">
        <v>1017.6</v>
      </c>
      <c r="EF921" s="519">
        <v>10000</v>
      </c>
      <c r="EG921" s="519">
        <v>10000</v>
      </c>
      <c r="EH921" s="519">
        <v>10000</v>
      </c>
      <c r="EI921" s="519">
        <v>10000</v>
      </c>
      <c r="EJ921" s="519">
        <v>10000</v>
      </c>
      <c r="EK921" s="519">
        <v>10000</v>
      </c>
      <c r="EL921" s="519">
        <v>10000</v>
      </c>
      <c r="EM921" s="519">
        <v>10000</v>
      </c>
      <c r="EN921" s="519">
        <v>10000</v>
      </c>
      <c r="EO921" s="519">
        <v>10000</v>
      </c>
      <c r="EP921" s="519">
        <v>10000</v>
      </c>
      <c r="EQ921" s="519">
        <v>10000</v>
      </c>
      <c r="ER921" s="519">
        <v>10000</v>
      </c>
      <c r="ES921" s="519">
        <v>10000</v>
      </c>
      <c r="ET921" s="519">
        <v>10000</v>
      </c>
      <c r="EU921" s="519">
        <v>10000</v>
      </c>
      <c r="EV921" s="519">
        <v>10000</v>
      </c>
      <c r="EW921" s="519">
        <v>10000</v>
      </c>
      <c r="EX921" s="519">
        <v>10000</v>
      </c>
      <c r="EY921" s="519">
        <v>10000</v>
      </c>
      <c r="EZ921" s="519">
        <v>10000</v>
      </c>
      <c r="FA921" s="519">
        <v>10000</v>
      </c>
      <c r="FB921" s="519">
        <v>10000</v>
      </c>
      <c r="FC921" s="519">
        <v>10000</v>
      </c>
      <c r="FD921" s="519">
        <v>0</v>
      </c>
      <c r="FE921" s="519">
        <v>0</v>
      </c>
      <c r="FF921" s="519">
        <v>0</v>
      </c>
      <c r="FG921" s="519">
        <v>0</v>
      </c>
      <c r="FH921" s="519">
        <v>0</v>
      </c>
      <c r="FI921" s="519">
        <v>0</v>
      </c>
      <c r="FJ921" s="519">
        <v>0</v>
      </c>
      <c r="FK921" s="519">
        <v>0</v>
      </c>
      <c r="FL921" s="519">
        <v>0</v>
      </c>
      <c r="FM921" s="519">
        <v>0</v>
      </c>
      <c r="FN921" s="519">
        <v>0</v>
      </c>
      <c r="FO921" s="519">
        <v>0</v>
      </c>
      <c r="FP921" s="519">
        <v>0</v>
      </c>
      <c r="FQ921" s="519">
        <v>0</v>
      </c>
      <c r="FR921" s="519">
        <v>0</v>
      </c>
      <c r="FS921" s="519">
        <v>0</v>
      </c>
      <c r="FT921" s="519">
        <v>0</v>
      </c>
      <c r="FU921" s="519">
        <v>0</v>
      </c>
      <c r="FV921" s="519">
        <v>0</v>
      </c>
      <c r="FW921" s="519">
        <v>0</v>
      </c>
      <c r="FX921" s="519">
        <v>0</v>
      </c>
      <c r="FY921" s="519">
        <v>0</v>
      </c>
      <c r="FZ921" s="519">
        <v>0</v>
      </c>
      <c r="GA921" s="519">
        <v>0</v>
      </c>
      <c r="GB921" s="519">
        <v>0</v>
      </c>
      <c r="GC921" s="519">
        <v>0</v>
      </c>
      <c r="GD921" s="519">
        <v>0</v>
      </c>
      <c r="GE921" s="519">
        <v>0</v>
      </c>
      <c r="GF921" s="519">
        <v>0</v>
      </c>
      <c r="GG921" s="519">
        <v>0</v>
      </c>
      <c r="GH921" s="519">
        <v>0</v>
      </c>
      <c r="GI921" s="519">
        <v>0</v>
      </c>
      <c r="GJ921" s="519">
        <v>0</v>
      </c>
      <c r="GK921" s="519">
        <v>0</v>
      </c>
      <c r="GL921" s="519">
        <v>0</v>
      </c>
      <c r="GM921" s="519">
        <v>0</v>
      </c>
      <c r="GN921" s="519">
        <v>0</v>
      </c>
      <c r="GO921" s="519">
        <v>0</v>
      </c>
      <c r="GP921" s="519">
        <v>0</v>
      </c>
      <c r="GQ921" s="519">
        <v>0</v>
      </c>
      <c r="GR921" s="519">
        <v>0</v>
      </c>
      <c r="GS921" s="519">
        <v>0</v>
      </c>
      <c r="GT921" s="519">
        <v>0</v>
      </c>
      <c r="GU921" s="519">
        <v>0</v>
      </c>
      <c r="GV921" s="519">
        <v>0</v>
      </c>
      <c r="GW921" s="519">
        <v>0</v>
      </c>
      <c r="GX921" s="519">
        <v>0</v>
      </c>
      <c r="GY921" s="519">
        <v>0</v>
      </c>
      <c r="GZ921" s="519">
        <v>0</v>
      </c>
      <c r="HA921" s="519">
        <v>0</v>
      </c>
      <c r="HB921" s="519">
        <v>0</v>
      </c>
      <c r="HC921" s="519">
        <v>0</v>
      </c>
      <c r="HD921" s="519">
        <v>0</v>
      </c>
      <c r="HE921" s="519">
        <v>0</v>
      </c>
      <c r="HF921" s="519">
        <v>0</v>
      </c>
      <c r="HG921" s="519">
        <v>0</v>
      </c>
      <c r="HH921" s="519">
        <v>0</v>
      </c>
      <c r="HI921" s="519">
        <v>0</v>
      </c>
      <c r="HJ921" s="519">
        <v>0</v>
      </c>
      <c r="HK921" s="519">
        <v>0</v>
      </c>
      <c r="HL921" s="519">
        <v>0</v>
      </c>
      <c r="HM921" s="519">
        <v>0</v>
      </c>
      <c r="HN921" s="519">
        <v>0</v>
      </c>
      <c r="HO921" s="519">
        <v>0</v>
      </c>
      <c r="HP921" s="519">
        <v>0</v>
      </c>
      <c r="HQ921" s="519">
        <v>0</v>
      </c>
      <c r="HR921" s="519">
        <v>0</v>
      </c>
      <c r="HS921" s="519">
        <v>0</v>
      </c>
      <c r="HT921" s="519">
        <v>0</v>
      </c>
      <c r="HU921" s="519">
        <v>0</v>
      </c>
      <c r="HV921" s="519">
        <v>0</v>
      </c>
      <c r="HW921" s="519">
        <v>0</v>
      </c>
      <c r="HX921" s="519">
        <v>0</v>
      </c>
      <c r="HY921" s="519">
        <v>0</v>
      </c>
      <c r="HZ921" s="519">
        <v>0</v>
      </c>
      <c r="IA921" s="519">
        <v>0</v>
      </c>
      <c r="IB921" s="519">
        <v>0</v>
      </c>
      <c r="IC921" s="519">
        <v>0</v>
      </c>
      <c r="ID921" s="519">
        <v>0</v>
      </c>
      <c r="IE921" s="519">
        <v>0</v>
      </c>
      <c r="IF921" s="519">
        <v>0</v>
      </c>
      <c r="IG921" s="519">
        <v>0</v>
      </c>
      <c r="IH921" s="519">
        <v>0</v>
      </c>
      <c r="II921" s="519">
        <v>0</v>
      </c>
      <c r="IJ921" s="519">
        <v>0</v>
      </c>
      <c r="IK921" s="519">
        <v>0</v>
      </c>
    </row>
    <row r="922" spans="2:245" hidden="1">
      <c r="B922" s="519" t="s">
        <v>1058</v>
      </c>
      <c r="C922" s="519"/>
      <c r="D922" s="519"/>
      <c r="E922" s="519"/>
      <c r="F922" s="519">
        <v>2</v>
      </c>
      <c r="G922" s="519"/>
      <c r="H922" s="519">
        <v>30</v>
      </c>
      <c r="I922" s="519">
        <v>10</v>
      </c>
      <c r="J922" s="519" t="str">
        <f t="shared" si="45"/>
        <v>SDN10023010</v>
      </c>
      <c r="K922" s="519">
        <v>788</v>
      </c>
      <c r="M922" s="337" t="s">
        <v>631</v>
      </c>
      <c r="N922" s="519" t="s">
        <v>1058</v>
      </c>
      <c r="O922" s="519" t="s">
        <v>1060</v>
      </c>
      <c r="P922" s="519">
        <v>11</v>
      </c>
      <c r="Q922" s="521" t="str">
        <f t="shared" si="46"/>
        <v>SDN100211</v>
      </c>
      <c r="R922" s="519">
        <v>1017.6</v>
      </c>
      <c r="S922" s="519">
        <v>2035.2</v>
      </c>
      <c r="T922" s="519">
        <v>3052.8</v>
      </c>
      <c r="U922" s="519">
        <v>4070.4</v>
      </c>
      <c r="V922" s="519">
        <v>5088</v>
      </c>
      <c r="W922" s="519">
        <v>5902.1</v>
      </c>
      <c r="X922" s="519">
        <v>6716.2</v>
      </c>
      <c r="Y922" s="519">
        <v>7530.2</v>
      </c>
      <c r="Z922" s="519">
        <v>8344.2999999999993</v>
      </c>
      <c r="AA922" s="519">
        <v>9158.4</v>
      </c>
      <c r="AB922" s="519">
        <v>9158.4</v>
      </c>
      <c r="AC922" s="519">
        <v>9158.4</v>
      </c>
      <c r="AD922" s="519">
        <v>9158.4</v>
      </c>
      <c r="AE922" s="519">
        <v>9158.4</v>
      </c>
      <c r="AF922" s="519">
        <v>9158.4</v>
      </c>
      <c r="AG922" s="519">
        <v>9158.4</v>
      </c>
      <c r="AH922" s="519">
        <v>9158.4</v>
      </c>
      <c r="AI922" s="519">
        <v>9158.4</v>
      </c>
      <c r="AJ922" s="519">
        <v>9158.4</v>
      </c>
      <c r="AK922" s="519">
        <v>9158.4</v>
      </c>
      <c r="AL922" s="519">
        <v>9158.4</v>
      </c>
      <c r="AM922" s="519">
        <v>9158.4</v>
      </c>
      <c r="AN922" s="519">
        <v>9158.4</v>
      </c>
      <c r="AO922" s="519">
        <v>9158.4</v>
      </c>
      <c r="AP922" s="519">
        <v>9158.4</v>
      </c>
      <c r="AQ922" s="519">
        <v>0</v>
      </c>
      <c r="AR922" s="519">
        <v>0</v>
      </c>
      <c r="AS922" s="519">
        <v>0</v>
      </c>
      <c r="AT922" s="519">
        <v>0</v>
      </c>
      <c r="AU922" s="519">
        <v>0</v>
      </c>
      <c r="AV922" s="519">
        <v>0</v>
      </c>
      <c r="AW922" s="519">
        <v>0</v>
      </c>
      <c r="AX922" s="519">
        <v>0</v>
      </c>
      <c r="AY922" s="519">
        <v>0</v>
      </c>
      <c r="AZ922" s="519">
        <v>0</v>
      </c>
      <c r="BA922" s="519">
        <v>0</v>
      </c>
      <c r="BB922" s="519">
        <v>0</v>
      </c>
      <c r="BC922" s="519">
        <v>0</v>
      </c>
      <c r="BD922" s="519">
        <v>0</v>
      </c>
      <c r="BE922" s="519">
        <v>0</v>
      </c>
      <c r="BF922" s="519">
        <v>0</v>
      </c>
      <c r="BG922" s="519">
        <v>0</v>
      </c>
      <c r="BH922" s="519">
        <v>0</v>
      </c>
      <c r="BI922" s="519">
        <v>0</v>
      </c>
      <c r="BJ922" s="519">
        <v>0</v>
      </c>
      <c r="BK922" s="519">
        <v>0</v>
      </c>
      <c r="BL922" s="519">
        <v>0</v>
      </c>
      <c r="BM922" s="519">
        <v>0</v>
      </c>
      <c r="BN922" s="519">
        <v>0</v>
      </c>
      <c r="BO922" s="519">
        <v>0</v>
      </c>
      <c r="BP922" s="519">
        <v>0</v>
      </c>
      <c r="BQ922" s="519">
        <v>0</v>
      </c>
      <c r="BR922" s="519">
        <v>0</v>
      </c>
      <c r="BS922" s="519">
        <v>0</v>
      </c>
      <c r="BT922" s="519">
        <v>0</v>
      </c>
      <c r="BU922" s="519">
        <v>0</v>
      </c>
      <c r="BV922" s="519">
        <v>0</v>
      </c>
      <c r="BW922" s="519">
        <v>0</v>
      </c>
      <c r="BX922" s="519">
        <v>0</v>
      </c>
      <c r="BY922" s="519">
        <v>0</v>
      </c>
      <c r="BZ922" s="519">
        <v>0</v>
      </c>
      <c r="CA922" s="519">
        <v>0</v>
      </c>
      <c r="CB922" s="519">
        <v>0</v>
      </c>
      <c r="CC922" s="519">
        <v>0</v>
      </c>
      <c r="CD922" s="519">
        <v>0</v>
      </c>
      <c r="CE922" s="519">
        <v>0</v>
      </c>
      <c r="CF922" s="519">
        <v>0</v>
      </c>
      <c r="CG922" s="519">
        <v>0</v>
      </c>
      <c r="CH922" s="519">
        <v>0</v>
      </c>
      <c r="CI922" s="519">
        <v>0</v>
      </c>
      <c r="CJ922" s="519">
        <v>0</v>
      </c>
      <c r="CK922" s="519">
        <v>0</v>
      </c>
      <c r="CL922" s="519">
        <v>0</v>
      </c>
      <c r="CM922" s="519">
        <v>0</v>
      </c>
      <c r="CN922" s="519">
        <v>0</v>
      </c>
      <c r="CO922" s="519">
        <v>0</v>
      </c>
      <c r="CP922" s="519">
        <v>0</v>
      </c>
      <c r="CQ922" s="519">
        <v>0</v>
      </c>
      <c r="CR922" s="519">
        <v>0</v>
      </c>
      <c r="CS922" s="519">
        <v>0</v>
      </c>
      <c r="CT922" s="519">
        <v>0</v>
      </c>
      <c r="CU922" s="519">
        <v>0</v>
      </c>
      <c r="CV922" s="519">
        <v>0</v>
      </c>
      <c r="CW922" s="519">
        <v>0</v>
      </c>
      <c r="CX922" s="519">
        <v>0</v>
      </c>
      <c r="CY922" s="519">
        <v>0</v>
      </c>
      <c r="CZ922" s="519">
        <v>0</v>
      </c>
      <c r="DA922" s="519">
        <v>0</v>
      </c>
      <c r="DB922" s="519">
        <v>0</v>
      </c>
      <c r="DC922" s="519">
        <v>0</v>
      </c>
      <c r="DD922" s="519">
        <v>0</v>
      </c>
      <c r="DE922" s="519">
        <v>0</v>
      </c>
      <c r="DF922" s="519">
        <v>0</v>
      </c>
      <c r="DG922" s="519">
        <v>0</v>
      </c>
      <c r="DH922" s="519">
        <v>0</v>
      </c>
      <c r="DI922" s="519">
        <v>0</v>
      </c>
      <c r="DJ922" s="519">
        <v>0</v>
      </c>
      <c r="DK922" s="519">
        <v>0</v>
      </c>
      <c r="DL922" s="519">
        <v>0</v>
      </c>
      <c r="DM922" s="519">
        <v>0</v>
      </c>
      <c r="DN922" s="519">
        <v>0</v>
      </c>
      <c r="DO922" s="519">
        <v>0</v>
      </c>
      <c r="DP922" s="519">
        <v>0</v>
      </c>
      <c r="DQ922" s="519">
        <v>0</v>
      </c>
      <c r="DR922" s="519">
        <v>0</v>
      </c>
      <c r="DS922" s="519">
        <v>0</v>
      </c>
      <c r="DT922" s="519">
        <v>0</v>
      </c>
      <c r="DU922" s="519">
        <v>0</v>
      </c>
      <c r="DV922" s="519">
        <v>0</v>
      </c>
      <c r="DW922" s="519">
        <v>0</v>
      </c>
      <c r="DX922" s="519">
        <v>0</v>
      </c>
      <c r="DZ922" s="337" t="s">
        <v>631</v>
      </c>
      <c r="EA922" s="519" t="s">
        <v>1058</v>
      </c>
      <c r="EB922" s="519" t="s">
        <v>1060</v>
      </c>
      <c r="EC922" s="519">
        <v>11</v>
      </c>
      <c r="ED922" s="183" t="str">
        <f t="shared" si="47"/>
        <v>SDN100211</v>
      </c>
      <c r="EE922" s="519">
        <v>1017.6</v>
      </c>
      <c r="EF922" s="519">
        <v>10000</v>
      </c>
      <c r="EG922" s="519">
        <v>10000</v>
      </c>
      <c r="EH922" s="519">
        <v>10000</v>
      </c>
      <c r="EI922" s="519">
        <v>10000</v>
      </c>
      <c r="EJ922" s="519">
        <v>10000</v>
      </c>
      <c r="EK922" s="519">
        <v>10000</v>
      </c>
      <c r="EL922" s="519">
        <v>10000</v>
      </c>
      <c r="EM922" s="519">
        <v>10000</v>
      </c>
      <c r="EN922" s="519">
        <v>10000</v>
      </c>
      <c r="EO922" s="519">
        <v>10000</v>
      </c>
      <c r="EP922" s="519">
        <v>10000</v>
      </c>
      <c r="EQ922" s="519">
        <v>10000</v>
      </c>
      <c r="ER922" s="519">
        <v>10000</v>
      </c>
      <c r="ES922" s="519">
        <v>10000</v>
      </c>
      <c r="ET922" s="519">
        <v>10000</v>
      </c>
      <c r="EU922" s="519">
        <v>10000</v>
      </c>
      <c r="EV922" s="519">
        <v>10000</v>
      </c>
      <c r="EW922" s="519">
        <v>10000</v>
      </c>
      <c r="EX922" s="519">
        <v>10000</v>
      </c>
      <c r="EY922" s="519">
        <v>10000</v>
      </c>
      <c r="EZ922" s="519">
        <v>10000</v>
      </c>
      <c r="FA922" s="519">
        <v>10000</v>
      </c>
      <c r="FB922" s="519">
        <v>10000</v>
      </c>
      <c r="FC922" s="519">
        <v>10000</v>
      </c>
      <c r="FD922" s="519">
        <v>0</v>
      </c>
      <c r="FE922" s="519">
        <v>0</v>
      </c>
      <c r="FF922" s="519">
        <v>0</v>
      </c>
      <c r="FG922" s="519">
        <v>0</v>
      </c>
      <c r="FH922" s="519">
        <v>0</v>
      </c>
      <c r="FI922" s="519">
        <v>0</v>
      </c>
      <c r="FJ922" s="519">
        <v>0</v>
      </c>
      <c r="FK922" s="519">
        <v>0</v>
      </c>
      <c r="FL922" s="519">
        <v>0</v>
      </c>
      <c r="FM922" s="519">
        <v>0</v>
      </c>
      <c r="FN922" s="519">
        <v>0</v>
      </c>
      <c r="FO922" s="519">
        <v>0</v>
      </c>
      <c r="FP922" s="519">
        <v>0</v>
      </c>
      <c r="FQ922" s="519">
        <v>0</v>
      </c>
      <c r="FR922" s="519">
        <v>0</v>
      </c>
      <c r="FS922" s="519">
        <v>0</v>
      </c>
      <c r="FT922" s="519">
        <v>0</v>
      </c>
      <c r="FU922" s="519">
        <v>0</v>
      </c>
      <c r="FV922" s="519">
        <v>0</v>
      </c>
      <c r="FW922" s="519">
        <v>0</v>
      </c>
      <c r="FX922" s="519">
        <v>0</v>
      </c>
      <c r="FY922" s="519">
        <v>0</v>
      </c>
      <c r="FZ922" s="519">
        <v>0</v>
      </c>
      <c r="GA922" s="519">
        <v>0</v>
      </c>
      <c r="GB922" s="519">
        <v>0</v>
      </c>
      <c r="GC922" s="519">
        <v>0</v>
      </c>
      <c r="GD922" s="519">
        <v>0</v>
      </c>
      <c r="GE922" s="519">
        <v>0</v>
      </c>
      <c r="GF922" s="519">
        <v>0</v>
      </c>
      <c r="GG922" s="519">
        <v>0</v>
      </c>
      <c r="GH922" s="519">
        <v>0</v>
      </c>
      <c r="GI922" s="519">
        <v>0</v>
      </c>
      <c r="GJ922" s="519">
        <v>0</v>
      </c>
      <c r="GK922" s="519">
        <v>0</v>
      </c>
      <c r="GL922" s="519">
        <v>0</v>
      </c>
      <c r="GM922" s="519">
        <v>0</v>
      </c>
      <c r="GN922" s="519">
        <v>0</v>
      </c>
      <c r="GO922" s="519">
        <v>0</v>
      </c>
      <c r="GP922" s="519">
        <v>0</v>
      </c>
      <c r="GQ922" s="519">
        <v>0</v>
      </c>
      <c r="GR922" s="519">
        <v>0</v>
      </c>
      <c r="GS922" s="519">
        <v>0</v>
      </c>
      <c r="GT922" s="519">
        <v>0</v>
      </c>
      <c r="GU922" s="519">
        <v>0</v>
      </c>
      <c r="GV922" s="519">
        <v>0</v>
      </c>
      <c r="GW922" s="519">
        <v>0</v>
      </c>
      <c r="GX922" s="519">
        <v>0</v>
      </c>
      <c r="GY922" s="519">
        <v>0</v>
      </c>
      <c r="GZ922" s="519">
        <v>0</v>
      </c>
      <c r="HA922" s="519">
        <v>0</v>
      </c>
      <c r="HB922" s="519">
        <v>0</v>
      </c>
      <c r="HC922" s="519">
        <v>0</v>
      </c>
      <c r="HD922" s="519">
        <v>0</v>
      </c>
      <c r="HE922" s="519">
        <v>0</v>
      </c>
      <c r="HF922" s="519">
        <v>0</v>
      </c>
      <c r="HG922" s="519">
        <v>0</v>
      </c>
      <c r="HH922" s="519">
        <v>0</v>
      </c>
      <c r="HI922" s="519">
        <v>0</v>
      </c>
      <c r="HJ922" s="519">
        <v>0</v>
      </c>
      <c r="HK922" s="519">
        <v>0</v>
      </c>
      <c r="HL922" s="519">
        <v>0</v>
      </c>
      <c r="HM922" s="519">
        <v>0</v>
      </c>
      <c r="HN922" s="519">
        <v>0</v>
      </c>
      <c r="HO922" s="519">
        <v>0</v>
      </c>
      <c r="HP922" s="519">
        <v>0</v>
      </c>
      <c r="HQ922" s="519">
        <v>0</v>
      </c>
      <c r="HR922" s="519">
        <v>0</v>
      </c>
      <c r="HS922" s="519">
        <v>0</v>
      </c>
      <c r="HT922" s="519">
        <v>0</v>
      </c>
      <c r="HU922" s="519">
        <v>0</v>
      </c>
      <c r="HV922" s="519">
        <v>0</v>
      </c>
      <c r="HW922" s="519">
        <v>0</v>
      </c>
      <c r="HX922" s="519">
        <v>0</v>
      </c>
      <c r="HY922" s="519">
        <v>0</v>
      </c>
      <c r="HZ922" s="519">
        <v>0</v>
      </c>
      <c r="IA922" s="519">
        <v>0</v>
      </c>
      <c r="IB922" s="519">
        <v>0</v>
      </c>
      <c r="IC922" s="519">
        <v>0</v>
      </c>
      <c r="ID922" s="519">
        <v>0</v>
      </c>
      <c r="IE922" s="519">
        <v>0</v>
      </c>
      <c r="IF922" s="519">
        <v>0</v>
      </c>
      <c r="IG922" s="519">
        <v>0</v>
      </c>
      <c r="IH922" s="519">
        <v>0</v>
      </c>
      <c r="II922" s="519">
        <v>0</v>
      </c>
      <c r="IJ922" s="519">
        <v>0</v>
      </c>
      <c r="IK922" s="519">
        <v>0</v>
      </c>
    </row>
    <row r="923" spans="2:245" hidden="1">
      <c r="B923" s="519" t="s">
        <v>1058</v>
      </c>
      <c r="C923" s="519"/>
      <c r="D923" s="519"/>
      <c r="E923" s="519"/>
      <c r="F923" s="519">
        <v>2</v>
      </c>
      <c r="G923" s="519"/>
      <c r="H923" s="519">
        <v>31</v>
      </c>
      <c r="I923" s="519">
        <v>1</v>
      </c>
      <c r="J923" s="519" t="str">
        <f t="shared" si="45"/>
        <v>SDN10023101</v>
      </c>
      <c r="K923" s="519">
        <v>990</v>
      </c>
      <c r="M923" s="337" t="s">
        <v>631</v>
      </c>
      <c r="N923" s="519" t="s">
        <v>1058</v>
      </c>
      <c r="O923" s="519" t="s">
        <v>1060</v>
      </c>
      <c r="P923" s="519">
        <v>12</v>
      </c>
      <c r="Q923" s="521" t="str">
        <f t="shared" si="46"/>
        <v>SDN100212</v>
      </c>
      <c r="R923" s="519">
        <v>1017.6</v>
      </c>
      <c r="S923" s="519">
        <v>2035.2</v>
      </c>
      <c r="T923" s="519">
        <v>3052.8</v>
      </c>
      <c r="U923" s="519">
        <v>4070.4</v>
      </c>
      <c r="V923" s="519">
        <v>5088</v>
      </c>
      <c r="W923" s="519">
        <v>5902.1</v>
      </c>
      <c r="X923" s="519">
        <v>6716.2</v>
      </c>
      <c r="Y923" s="519">
        <v>7530.2</v>
      </c>
      <c r="Z923" s="519">
        <v>8344.2999999999993</v>
      </c>
      <c r="AA923" s="519">
        <v>9158.4</v>
      </c>
      <c r="AB923" s="519">
        <v>9158.4</v>
      </c>
      <c r="AC923" s="519">
        <v>9158.4</v>
      </c>
      <c r="AD923" s="519">
        <v>9158.4</v>
      </c>
      <c r="AE923" s="519">
        <v>9158.4</v>
      </c>
      <c r="AF923" s="519">
        <v>9158.4</v>
      </c>
      <c r="AG923" s="519">
        <v>9158.4</v>
      </c>
      <c r="AH923" s="519">
        <v>9158.4</v>
      </c>
      <c r="AI923" s="519">
        <v>9158.4</v>
      </c>
      <c r="AJ923" s="519">
        <v>9158.4</v>
      </c>
      <c r="AK923" s="519">
        <v>9158.4</v>
      </c>
      <c r="AL923" s="519">
        <v>9158.4</v>
      </c>
      <c r="AM923" s="519">
        <v>9158.4</v>
      </c>
      <c r="AN923" s="519">
        <v>9158.4</v>
      </c>
      <c r="AO923" s="519">
        <v>9158.4</v>
      </c>
      <c r="AP923" s="519">
        <v>9158.4</v>
      </c>
      <c r="AQ923" s="519">
        <v>0</v>
      </c>
      <c r="AR923" s="519">
        <v>0</v>
      </c>
      <c r="AS923" s="519">
        <v>0</v>
      </c>
      <c r="AT923" s="519">
        <v>0</v>
      </c>
      <c r="AU923" s="519">
        <v>0</v>
      </c>
      <c r="AV923" s="519">
        <v>0</v>
      </c>
      <c r="AW923" s="519">
        <v>0</v>
      </c>
      <c r="AX923" s="519">
        <v>0</v>
      </c>
      <c r="AY923" s="519">
        <v>0</v>
      </c>
      <c r="AZ923" s="519">
        <v>0</v>
      </c>
      <c r="BA923" s="519">
        <v>0</v>
      </c>
      <c r="BB923" s="519">
        <v>0</v>
      </c>
      <c r="BC923" s="519">
        <v>0</v>
      </c>
      <c r="BD923" s="519">
        <v>0</v>
      </c>
      <c r="BE923" s="519">
        <v>0</v>
      </c>
      <c r="BF923" s="519">
        <v>0</v>
      </c>
      <c r="BG923" s="519">
        <v>0</v>
      </c>
      <c r="BH923" s="519">
        <v>0</v>
      </c>
      <c r="BI923" s="519">
        <v>0</v>
      </c>
      <c r="BJ923" s="519">
        <v>0</v>
      </c>
      <c r="BK923" s="519">
        <v>0</v>
      </c>
      <c r="BL923" s="519">
        <v>0</v>
      </c>
      <c r="BM923" s="519">
        <v>0</v>
      </c>
      <c r="BN923" s="519">
        <v>0</v>
      </c>
      <c r="BO923" s="519">
        <v>0</v>
      </c>
      <c r="BP923" s="519">
        <v>0</v>
      </c>
      <c r="BQ923" s="519">
        <v>0</v>
      </c>
      <c r="BR923" s="519">
        <v>0</v>
      </c>
      <c r="BS923" s="519">
        <v>0</v>
      </c>
      <c r="BT923" s="519">
        <v>0</v>
      </c>
      <c r="BU923" s="519">
        <v>0</v>
      </c>
      <c r="BV923" s="519">
        <v>0</v>
      </c>
      <c r="BW923" s="519">
        <v>0</v>
      </c>
      <c r="BX923" s="519">
        <v>0</v>
      </c>
      <c r="BY923" s="519">
        <v>0</v>
      </c>
      <c r="BZ923" s="519">
        <v>0</v>
      </c>
      <c r="CA923" s="519">
        <v>0</v>
      </c>
      <c r="CB923" s="519">
        <v>0</v>
      </c>
      <c r="CC923" s="519">
        <v>0</v>
      </c>
      <c r="CD923" s="519">
        <v>0</v>
      </c>
      <c r="CE923" s="519">
        <v>0</v>
      </c>
      <c r="CF923" s="519">
        <v>0</v>
      </c>
      <c r="CG923" s="519">
        <v>0</v>
      </c>
      <c r="CH923" s="519">
        <v>0</v>
      </c>
      <c r="CI923" s="519">
        <v>0</v>
      </c>
      <c r="CJ923" s="519">
        <v>0</v>
      </c>
      <c r="CK923" s="519">
        <v>0</v>
      </c>
      <c r="CL923" s="519">
        <v>0</v>
      </c>
      <c r="CM923" s="519">
        <v>0</v>
      </c>
      <c r="CN923" s="519">
        <v>0</v>
      </c>
      <c r="CO923" s="519">
        <v>0</v>
      </c>
      <c r="CP923" s="519">
        <v>0</v>
      </c>
      <c r="CQ923" s="519">
        <v>0</v>
      </c>
      <c r="CR923" s="519">
        <v>0</v>
      </c>
      <c r="CS923" s="519">
        <v>0</v>
      </c>
      <c r="CT923" s="519">
        <v>0</v>
      </c>
      <c r="CU923" s="519">
        <v>0</v>
      </c>
      <c r="CV923" s="519">
        <v>0</v>
      </c>
      <c r="CW923" s="519">
        <v>0</v>
      </c>
      <c r="CX923" s="519">
        <v>0</v>
      </c>
      <c r="CY923" s="519">
        <v>0</v>
      </c>
      <c r="CZ923" s="519">
        <v>0</v>
      </c>
      <c r="DA923" s="519">
        <v>0</v>
      </c>
      <c r="DB923" s="519">
        <v>0</v>
      </c>
      <c r="DC923" s="519">
        <v>0</v>
      </c>
      <c r="DD923" s="519">
        <v>0</v>
      </c>
      <c r="DE923" s="519">
        <v>0</v>
      </c>
      <c r="DF923" s="519">
        <v>0</v>
      </c>
      <c r="DG923" s="519">
        <v>0</v>
      </c>
      <c r="DH923" s="519">
        <v>0</v>
      </c>
      <c r="DI923" s="519">
        <v>0</v>
      </c>
      <c r="DJ923" s="519">
        <v>0</v>
      </c>
      <c r="DK923" s="519">
        <v>0</v>
      </c>
      <c r="DL923" s="519">
        <v>0</v>
      </c>
      <c r="DM923" s="519">
        <v>0</v>
      </c>
      <c r="DN923" s="519">
        <v>0</v>
      </c>
      <c r="DO923" s="519">
        <v>0</v>
      </c>
      <c r="DP923" s="519">
        <v>0</v>
      </c>
      <c r="DQ923" s="519">
        <v>0</v>
      </c>
      <c r="DR923" s="519">
        <v>0</v>
      </c>
      <c r="DS923" s="519">
        <v>0</v>
      </c>
      <c r="DT923" s="519">
        <v>0</v>
      </c>
      <c r="DU923" s="519">
        <v>0</v>
      </c>
      <c r="DV923" s="519">
        <v>0</v>
      </c>
      <c r="DW923" s="519">
        <v>0</v>
      </c>
      <c r="DX923" s="519">
        <v>0</v>
      </c>
      <c r="DZ923" s="337" t="s">
        <v>631</v>
      </c>
      <c r="EA923" s="519" t="s">
        <v>1058</v>
      </c>
      <c r="EB923" s="519" t="s">
        <v>1060</v>
      </c>
      <c r="EC923" s="519">
        <v>12</v>
      </c>
      <c r="ED923" s="183" t="str">
        <f t="shared" si="47"/>
        <v>SDN100212</v>
      </c>
      <c r="EE923" s="519">
        <v>1017.6</v>
      </c>
      <c r="EF923" s="519">
        <v>10000</v>
      </c>
      <c r="EG923" s="519">
        <v>10000</v>
      </c>
      <c r="EH923" s="519">
        <v>10000</v>
      </c>
      <c r="EI923" s="519">
        <v>10000</v>
      </c>
      <c r="EJ923" s="519">
        <v>10000</v>
      </c>
      <c r="EK923" s="519">
        <v>10000</v>
      </c>
      <c r="EL923" s="519">
        <v>10000</v>
      </c>
      <c r="EM923" s="519">
        <v>10000</v>
      </c>
      <c r="EN923" s="519">
        <v>10000</v>
      </c>
      <c r="EO923" s="519">
        <v>10000</v>
      </c>
      <c r="EP923" s="519">
        <v>10000</v>
      </c>
      <c r="EQ923" s="519">
        <v>10000</v>
      </c>
      <c r="ER923" s="519">
        <v>10000</v>
      </c>
      <c r="ES923" s="519">
        <v>10000</v>
      </c>
      <c r="ET923" s="519">
        <v>10000</v>
      </c>
      <c r="EU923" s="519">
        <v>10000</v>
      </c>
      <c r="EV923" s="519">
        <v>10000</v>
      </c>
      <c r="EW923" s="519">
        <v>10000</v>
      </c>
      <c r="EX923" s="519">
        <v>10000</v>
      </c>
      <c r="EY923" s="519">
        <v>10000</v>
      </c>
      <c r="EZ923" s="519">
        <v>10000</v>
      </c>
      <c r="FA923" s="519">
        <v>10000</v>
      </c>
      <c r="FB923" s="519">
        <v>10000</v>
      </c>
      <c r="FC923" s="519">
        <v>10000</v>
      </c>
      <c r="FD923" s="519">
        <v>0</v>
      </c>
      <c r="FE923" s="519">
        <v>0</v>
      </c>
      <c r="FF923" s="519">
        <v>0</v>
      </c>
      <c r="FG923" s="519">
        <v>0</v>
      </c>
      <c r="FH923" s="519">
        <v>0</v>
      </c>
      <c r="FI923" s="519">
        <v>0</v>
      </c>
      <c r="FJ923" s="519">
        <v>0</v>
      </c>
      <c r="FK923" s="519">
        <v>0</v>
      </c>
      <c r="FL923" s="519">
        <v>0</v>
      </c>
      <c r="FM923" s="519">
        <v>0</v>
      </c>
      <c r="FN923" s="519">
        <v>0</v>
      </c>
      <c r="FO923" s="519">
        <v>0</v>
      </c>
      <c r="FP923" s="519">
        <v>0</v>
      </c>
      <c r="FQ923" s="519">
        <v>0</v>
      </c>
      <c r="FR923" s="519">
        <v>0</v>
      </c>
      <c r="FS923" s="519">
        <v>0</v>
      </c>
      <c r="FT923" s="519">
        <v>0</v>
      </c>
      <c r="FU923" s="519">
        <v>0</v>
      </c>
      <c r="FV923" s="519">
        <v>0</v>
      </c>
      <c r="FW923" s="519">
        <v>0</v>
      </c>
      <c r="FX923" s="519">
        <v>0</v>
      </c>
      <c r="FY923" s="519">
        <v>0</v>
      </c>
      <c r="FZ923" s="519">
        <v>0</v>
      </c>
      <c r="GA923" s="519">
        <v>0</v>
      </c>
      <c r="GB923" s="519">
        <v>0</v>
      </c>
      <c r="GC923" s="519">
        <v>0</v>
      </c>
      <c r="GD923" s="519">
        <v>0</v>
      </c>
      <c r="GE923" s="519">
        <v>0</v>
      </c>
      <c r="GF923" s="519">
        <v>0</v>
      </c>
      <c r="GG923" s="519">
        <v>0</v>
      </c>
      <c r="GH923" s="519">
        <v>0</v>
      </c>
      <c r="GI923" s="519">
        <v>0</v>
      </c>
      <c r="GJ923" s="519">
        <v>0</v>
      </c>
      <c r="GK923" s="519">
        <v>0</v>
      </c>
      <c r="GL923" s="519">
        <v>0</v>
      </c>
      <c r="GM923" s="519">
        <v>0</v>
      </c>
      <c r="GN923" s="519">
        <v>0</v>
      </c>
      <c r="GO923" s="519">
        <v>0</v>
      </c>
      <c r="GP923" s="519">
        <v>0</v>
      </c>
      <c r="GQ923" s="519">
        <v>0</v>
      </c>
      <c r="GR923" s="519">
        <v>0</v>
      </c>
      <c r="GS923" s="519">
        <v>0</v>
      </c>
      <c r="GT923" s="519">
        <v>0</v>
      </c>
      <c r="GU923" s="519">
        <v>0</v>
      </c>
      <c r="GV923" s="519">
        <v>0</v>
      </c>
      <c r="GW923" s="519">
        <v>0</v>
      </c>
      <c r="GX923" s="519">
        <v>0</v>
      </c>
      <c r="GY923" s="519">
        <v>0</v>
      </c>
      <c r="GZ923" s="519">
        <v>0</v>
      </c>
      <c r="HA923" s="519">
        <v>0</v>
      </c>
      <c r="HB923" s="519">
        <v>0</v>
      </c>
      <c r="HC923" s="519">
        <v>0</v>
      </c>
      <c r="HD923" s="519">
        <v>0</v>
      </c>
      <c r="HE923" s="519">
        <v>0</v>
      </c>
      <c r="HF923" s="519">
        <v>0</v>
      </c>
      <c r="HG923" s="519">
        <v>0</v>
      </c>
      <c r="HH923" s="519">
        <v>0</v>
      </c>
      <c r="HI923" s="519">
        <v>0</v>
      </c>
      <c r="HJ923" s="519">
        <v>0</v>
      </c>
      <c r="HK923" s="519">
        <v>0</v>
      </c>
      <c r="HL923" s="519">
        <v>0</v>
      </c>
      <c r="HM923" s="519">
        <v>0</v>
      </c>
      <c r="HN923" s="519">
        <v>0</v>
      </c>
      <c r="HO923" s="519">
        <v>0</v>
      </c>
      <c r="HP923" s="519">
        <v>0</v>
      </c>
      <c r="HQ923" s="519">
        <v>0</v>
      </c>
      <c r="HR923" s="519">
        <v>0</v>
      </c>
      <c r="HS923" s="519">
        <v>0</v>
      </c>
      <c r="HT923" s="519">
        <v>0</v>
      </c>
      <c r="HU923" s="519">
        <v>0</v>
      </c>
      <c r="HV923" s="519">
        <v>0</v>
      </c>
      <c r="HW923" s="519">
        <v>0</v>
      </c>
      <c r="HX923" s="519">
        <v>0</v>
      </c>
      <c r="HY923" s="519">
        <v>0</v>
      </c>
      <c r="HZ923" s="519">
        <v>0</v>
      </c>
      <c r="IA923" s="519">
        <v>0</v>
      </c>
      <c r="IB923" s="519">
        <v>0</v>
      </c>
      <c r="IC923" s="519">
        <v>0</v>
      </c>
      <c r="ID923" s="519">
        <v>0</v>
      </c>
      <c r="IE923" s="519">
        <v>0</v>
      </c>
      <c r="IF923" s="519">
        <v>0</v>
      </c>
      <c r="IG923" s="519">
        <v>0</v>
      </c>
      <c r="IH923" s="519">
        <v>0</v>
      </c>
      <c r="II923" s="519">
        <v>0</v>
      </c>
      <c r="IJ923" s="519">
        <v>0</v>
      </c>
      <c r="IK923" s="519">
        <v>0</v>
      </c>
    </row>
    <row r="924" spans="2:245" hidden="1">
      <c r="B924" s="519" t="s">
        <v>1058</v>
      </c>
      <c r="C924" s="519"/>
      <c r="D924" s="519"/>
      <c r="E924" s="519"/>
      <c r="F924" s="519">
        <v>2</v>
      </c>
      <c r="G924" s="519"/>
      <c r="H924" s="519">
        <v>31</v>
      </c>
      <c r="I924" s="519">
        <v>2</v>
      </c>
      <c r="J924" s="519" t="str">
        <f t="shared" si="45"/>
        <v>SDN10023102</v>
      </c>
      <c r="K924" s="519">
        <v>990</v>
      </c>
      <c r="M924" s="337" t="s">
        <v>631</v>
      </c>
      <c r="N924" s="519" t="s">
        <v>1058</v>
      </c>
      <c r="O924" s="519" t="s">
        <v>1060</v>
      </c>
      <c r="P924" s="519">
        <v>13</v>
      </c>
      <c r="Q924" s="521" t="str">
        <f t="shared" si="46"/>
        <v>SDN100213</v>
      </c>
      <c r="R924" s="519">
        <v>1017.6</v>
      </c>
      <c r="S924" s="519">
        <v>2035.2</v>
      </c>
      <c r="T924" s="519">
        <v>3052.8</v>
      </c>
      <c r="U924" s="519">
        <v>4070.4</v>
      </c>
      <c r="V924" s="519">
        <v>5088</v>
      </c>
      <c r="W924" s="519">
        <v>5902.1</v>
      </c>
      <c r="X924" s="519">
        <v>6716.2</v>
      </c>
      <c r="Y924" s="519">
        <v>7530.2</v>
      </c>
      <c r="Z924" s="519">
        <v>8344.2999999999993</v>
      </c>
      <c r="AA924" s="519">
        <v>9158.4</v>
      </c>
      <c r="AB924" s="519">
        <v>9158.4</v>
      </c>
      <c r="AC924" s="519">
        <v>9158.4</v>
      </c>
      <c r="AD924" s="519">
        <v>9158.4</v>
      </c>
      <c r="AE924" s="519">
        <v>9158.4</v>
      </c>
      <c r="AF924" s="519">
        <v>9158.4</v>
      </c>
      <c r="AG924" s="519">
        <v>9158.4</v>
      </c>
      <c r="AH924" s="519">
        <v>9158.4</v>
      </c>
      <c r="AI924" s="519">
        <v>9158.4</v>
      </c>
      <c r="AJ924" s="519">
        <v>9158.4</v>
      </c>
      <c r="AK924" s="519">
        <v>9158.4</v>
      </c>
      <c r="AL924" s="519">
        <v>9158.4</v>
      </c>
      <c r="AM924" s="519">
        <v>9158.4</v>
      </c>
      <c r="AN924" s="519">
        <v>9158.4</v>
      </c>
      <c r="AO924" s="519">
        <v>9158.4</v>
      </c>
      <c r="AP924" s="519">
        <v>9158.4</v>
      </c>
      <c r="AQ924" s="519">
        <v>0</v>
      </c>
      <c r="AR924" s="519">
        <v>0</v>
      </c>
      <c r="AS924" s="519">
        <v>0</v>
      </c>
      <c r="AT924" s="519">
        <v>0</v>
      </c>
      <c r="AU924" s="519">
        <v>0</v>
      </c>
      <c r="AV924" s="519">
        <v>0</v>
      </c>
      <c r="AW924" s="519">
        <v>0</v>
      </c>
      <c r="AX924" s="519">
        <v>0</v>
      </c>
      <c r="AY924" s="519">
        <v>0</v>
      </c>
      <c r="AZ924" s="519">
        <v>0</v>
      </c>
      <c r="BA924" s="519">
        <v>0</v>
      </c>
      <c r="BB924" s="519">
        <v>0</v>
      </c>
      <c r="BC924" s="519">
        <v>0</v>
      </c>
      <c r="BD924" s="519">
        <v>0</v>
      </c>
      <c r="BE924" s="519">
        <v>0</v>
      </c>
      <c r="BF924" s="519">
        <v>0</v>
      </c>
      <c r="BG924" s="519">
        <v>0</v>
      </c>
      <c r="BH924" s="519">
        <v>0</v>
      </c>
      <c r="BI924" s="519">
        <v>0</v>
      </c>
      <c r="BJ924" s="519">
        <v>0</v>
      </c>
      <c r="BK924" s="519">
        <v>0</v>
      </c>
      <c r="BL924" s="519">
        <v>0</v>
      </c>
      <c r="BM924" s="519">
        <v>0</v>
      </c>
      <c r="BN924" s="519">
        <v>0</v>
      </c>
      <c r="BO924" s="519">
        <v>0</v>
      </c>
      <c r="BP924" s="519">
        <v>0</v>
      </c>
      <c r="BQ924" s="519">
        <v>0</v>
      </c>
      <c r="BR924" s="519">
        <v>0</v>
      </c>
      <c r="BS924" s="519">
        <v>0</v>
      </c>
      <c r="BT924" s="519">
        <v>0</v>
      </c>
      <c r="BU924" s="519">
        <v>0</v>
      </c>
      <c r="BV924" s="519">
        <v>0</v>
      </c>
      <c r="BW924" s="519">
        <v>0</v>
      </c>
      <c r="BX924" s="519">
        <v>0</v>
      </c>
      <c r="BY924" s="519">
        <v>0</v>
      </c>
      <c r="BZ924" s="519">
        <v>0</v>
      </c>
      <c r="CA924" s="519">
        <v>0</v>
      </c>
      <c r="CB924" s="519">
        <v>0</v>
      </c>
      <c r="CC924" s="519">
        <v>0</v>
      </c>
      <c r="CD924" s="519">
        <v>0</v>
      </c>
      <c r="CE924" s="519">
        <v>0</v>
      </c>
      <c r="CF924" s="519">
        <v>0</v>
      </c>
      <c r="CG924" s="519">
        <v>0</v>
      </c>
      <c r="CH924" s="519">
        <v>0</v>
      </c>
      <c r="CI924" s="519">
        <v>0</v>
      </c>
      <c r="CJ924" s="519">
        <v>0</v>
      </c>
      <c r="CK924" s="519">
        <v>0</v>
      </c>
      <c r="CL924" s="519">
        <v>0</v>
      </c>
      <c r="CM924" s="519">
        <v>0</v>
      </c>
      <c r="CN924" s="519">
        <v>0</v>
      </c>
      <c r="CO924" s="519">
        <v>0</v>
      </c>
      <c r="CP924" s="519">
        <v>0</v>
      </c>
      <c r="CQ924" s="519">
        <v>0</v>
      </c>
      <c r="CR924" s="519">
        <v>0</v>
      </c>
      <c r="CS924" s="519">
        <v>0</v>
      </c>
      <c r="CT924" s="519">
        <v>0</v>
      </c>
      <c r="CU924" s="519">
        <v>0</v>
      </c>
      <c r="CV924" s="519">
        <v>0</v>
      </c>
      <c r="CW924" s="519">
        <v>0</v>
      </c>
      <c r="CX924" s="519">
        <v>0</v>
      </c>
      <c r="CY924" s="519">
        <v>0</v>
      </c>
      <c r="CZ924" s="519">
        <v>0</v>
      </c>
      <c r="DA924" s="519">
        <v>0</v>
      </c>
      <c r="DB924" s="519">
        <v>0</v>
      </c>
      <c r="DC924" s="519">
        <v>0</v>
      </c>
      <c r="DD924" s="519">
        <v>0</v>
      </c>
      <c r="DE924" s="519">
        <v>0</v>
      </c>
      <c r="DF924" s="519">
        <v>0</v>
      </c>
      <c r="DG924" s="519">
        <v>0</v>
      </c>
      <c r="DH924" s="519">
        <v>0</v>
      </c>
      <c r="DI924" s="519">
        <v>0</v>
      </c>
      <c r="DJ924" s="519">
        <v>0</v>
      </c>
      <c r="DK924" s="519">
        <v>0</v>
      </c>
      <c r="DL924" s="519">
        <v>0</v>
      </c>
      <c r="DM924" s="519">
        <v>0</v>
      </c>
      <c r="DN924" s="519">
        <v>0</v>
      </c>
      <c r="DO924" s="519">
        <v>0</v>
      </c>
      <c r="DP924" s="519">
        <v>0</v>
      </c>
      <c r="DQ924" s="519">
        <v>0</v>
      </c>
      <c r="DR924" s="519">
        <v>0</v>
      </c>
      <c r="DS924" s="519">
        <v>0</v>
      </c>
      <c r="DT924" s="519">
        <v>0</v>
      </c>
      <c r="DU924" s="519">
        <v>0</v>
      </c>
      <c r="DV924" s="519">
        <v>0</v>
      </c>
      <c r="DW924" s="519">
        <v>0</v>
      </c>
      <c r="DX924" s="519">
        <v>0</v>
      </c>
      <c r="DZ924" s="337" t="s">
        <v>631</v>
      </c>
      <c r="EA924" s="519" t="s">
        <v>1058</v>
      </c>
      <c r="EB924" s="519" t="s">
        <v>1060</v>
      </c>
      <c r="EC924" s="519">
        <v>13</v>
      </c>
      <c r="ED924" s="183" t="str">
        <f t="shared" si="47"/>
        <v>SDN100213</v>
      </c>
      <c r="EE924" s="519">
        <v>1017.6</v>
      </c>
      <c r="EF924" s="519">
        <v>10000</v>
      </c>
      <c r="EG924" s="519">
        <v>10000</v>
      </c>
      <c r="EH924" s="519">
        <v>10000</v>
      </c>
      <c r="EI924" s="519">
        <v>10000</v>
      </c>
      <c r="EJ924" s="519">
        <v>10000</v>
      </c>
      <c r="EK924" s="519">
        <v>10000</v>
      </c>
      <c r="EL924" s="519">
        <v>10000</v>
      </c>
      <c r="EM924" s="519">
        <v>10000</v>
      </c>
      <c r="EN924" s="519">
        <v>10000</v>
      </c>
      <c r="EO924" s="519">
        <v>10000</v>
      </c>
      <c r="EP924" s="519">
        <v>10000</v>
      </c>
      <c r="EQ924" s="519">
        <v>10000</v>
      </c>
      <c r="ER924" s="519">
        <v>10000</v>
      </c>
      <c r="ES924" s="519">
        <v>10000</v>
      </c>
      <c r="ET924" s="519">
        <v>10000</v>
      </c>
      <c r="EU924" s="519">
        <v>10000</v>
      </c>
      <c r="EV924" s="519">
        <v>10000</v>
      </c>
      <c r="EW924" s="519">
        <v>10000</v>
      </c>
      <c r="EX924" s="519">
        <v>10000</v>
      </c>
      <c r="EY924" s="519">
        <v>10000</v>
      </c>
      <c r="EZ924" s="519">
        <v>10000</v>
      </c>
      <c r="FA924" s="519">
        <v>10000</v>
      </c>
      <c r="FB924" s="519">
        <v>10000</v>
      </c>
      <c r="FC924" s="519">
        <v>10000</v>
      </c>
      <c r="FD924" s="519">
        <v>0</v>
      </c>
      <c r="FE924" s="519">
        <v>0</v>
      </c>
      <c r="FF924" s="519">
        <v>0</v>
      </c>
      <c r="FG924" s="519">
        <v>0</v>
      </c>
      <c r="FH924" s="519">
        <v>0</v>
      </c>
      <c r="FI924" s="519">
        <v>0</v>
      </c>
      <c r="FJ924" s="519">
        <v>0</v>
      </c>
      <c r="FK924" s="519">
        <v>0</v>
      </c>
      <c r="FL924" s="519">
        <v>0</v>
      </c>
      <c r="FM924" s="519">
        <v>0</v>
      </c>
      <c r="FN924" s="519">
        <v>0</v>
      </c>
      <c r="FO924" s="519">
        <v>0</v>
      </c>
      <c r="FP924" s="519">
        <v>0</v>
      </c>
      <c r="FQ924" s="519">
        <v>0</v>
      </c>
      <c r="FR924" s="519">
        <v>0</v>
      </c>
      <c r="FS924" s="519">
        <v>0</v>
      </c>
      <c r="FT924" s="519">
        <v>0</v>
      </c>
      <c r="FU924" s="519">
        <v>0</v>
      </c>
      <c r="FV924" s="519">
        <v>0</v>
      </c>
      <c r="FW924" s="519">
        <v>0</v>
      </c>
      <c r="FX924" s="519">
        <v>0</v>
      </c>
      <c r="FY924" s="519">
        <v>0</v>
      </c>
      <c r="FZ924" s="519">
        <v>0</v>
      </c>
      <c r="GA924" s="519">
        <v>0</v>
      </c>
      <c r="GB924" s="519">
        <v>0</v>
      </c>
      <c r="GC924" s="519">
        <v>0</v>
      </c>
      <c r="GD924" s="519">
        <v>0</v>
      </c>
      <c r="GE924" s="519">
        <v>0</v>
      </c>
      <c r="GF924" s="519">
        <v>0</v>
      </c>
      <c r="GG924" s="519">
        <v>0</v>
      </c>
      <c r="GH924" s="519">
        <v>0</v>
      </c>
      <c r="GI924" s="519">
        <v>0</v>
      </c>
      <c r="GJ924" s="519">
        <v>0</v>
      </c>
      <c r="GK924" s="519">
        <v>0</v>
      </c>
      <c r="GL924" s="519">
        <v>0</v>
      </c>
      <c r="GM924" s="519">
        <v>0</v>
      </c>
      <c r="GN924" s="519">
        <v>0</v>
      </c>
      <c r="GO924" s="519">
        <v>0</v>
      </c>
      <c r="GP924" s="519">
        <v>0</v>
      </c>
      <c r="GQ924" s="519">
        <v>0</v>
      </c>
      <c r="GR924" s="519">
        <v>0</v>
      </c>
      <c r="GS924" s="519">
        <v>0</v>
      </c>
      <c r="GT924" s="519">
        <v>0</v>
      </c>
      <c r="GU924" s="519">
        <v>0</v>
      </c>
      <c r="GV924" s="519">
        <v>0</v>
      </c>
      <c r="GW924" s="519">
        <v>0</v>
      </c>
      <c r="GX924" s="519">
        <v>0</v>
      </c>
      <c r="GY924" s="519">
        <v>0</v>
      </c>
      <c r="GZ924" s="519">
        <v>0</v>
      </c>
      <c r="HA924" s="519">
        <v>0</v>
      </c>
      <c r="HB924" s="519">
        <v>0</v>
      </c>
      <c r="HC924" s="519">
        <v>0</v>
      </c>
      <c r="HD924" s="519">
        <v>0</v>
      </c>
      <c r="HE924" s="519">
        <v>0</v>
      </c>
      <c r="HF924" s="519">
        <v>0</v>
      </c>
      <c r="HG924" s="519">
        <v>0</v>
      </c>
      <c r="HH924" s="519">
        <v>0</v>
      </c>
      <c r="HI924" s="519">
        <v>0</v>
      </c>
      <c r="HJ924" s="519">
        <v>0</v>
      </c>
      <c r="HK924" s="519">
        <v>0</v>
      </c>
      <c r="HL924" s="519">
        <v>0</v>
      </c>
      <c r="HM924" s="519">
        <v>0</v>
      </c>
      <c r="HN924" s="519">
        <v>0</v>
      </c>
      <c r="HO924" s="519">
        <v>0</v>
      </c>
      <c r="HP924" s="519">
        <v>0</v>
      </c>
      <c r="HQ924" s="519">
        <v>0</v>
      </c>
      <c r="HR924" s="519">
        <v>0</v>
      </c>
      <c r="HS924" s="519">
        <v>0</v>
      </c>
      <c r="HT924" s="519">
        <v>0</v>
      </c>
      <c r="HU924" s="519">
        <v>0</v>
      </c>
      <c r="HV924" s="519">
        <v>0</v>
      </c>
      <c r="HW924" s="519">
        <v>0</v>
      </c>
      <c r="HX924" s="519">
        <v>0</v>
      </c>
      <c r="HY924" s="519">
        <v>0</v>
      </c>
      <c r="HZ924" s="519">
        <v>0</v>
      </c>
      <c r="IA924" s="519">
        <v>0</v>
      </c>
      <c r="IB924" s="519">
        <v>0</v>
      </c>
      <c r="IC924" s="519">
        <v>0</v>
      </c>
      <c r="ID924" s="519">
        <v>0</v>
      </c>
      <c r="IE924" s="519">
        <v>0</v>
      </c>
      <c r="IF924" s="519">
        <v>0</v>
      </c>
      <c r="IG924" s="519">
        <v>0</v>
      </c>
      <c r="IH924" s="519">
        <v>0</v>
      </c>
      <c r="II924" s="519">
        <v>0</v>
      </c>
      <c r="IJ924" s="519">
        <v>0</v>
      </c>
      <c r="IK924" s="519">
        <v>0</v>
      </c>
    </row>
    <row r="925" spans="2:245" hidden="1">
      <c r="B925" s="519" t="s">
        <v>1058</v>
      </c>
      <c r="C925" s="519"/>
      <c r="D925" s="519"/>
      <c r="E925" s="519"/>
      <c r="F925" s="519">
        <v>2</v>
      </c>
      <c r="G925" s="519"/>
      <c r="H925" s="519">
        <v>31</v>
      </c>
      <c r="I925" s="519">
        <v>3</v>
      </c>
      <c r="J925" s="519" t="str">
        <f t="shared" si="45"/>
        <v>SDN10023103</v>
      </c>
      <c r="K925" s="519">
        <v>990</v>
      </c>
      <c r="M925" s="337" t="s">
        <v>631</v>
      </c>
      <c r="N925" s="519" t="s">
        <v>1058</v>
      </c>
      <c r="O925" s="519" t="s">
        <v>1060</v>
      </c>
      <c r="P925" s="519">
        <v>14</v>
      </c>
      <c r="Q925" s="521" t="str">
        <f t="shared" si="46"/>
        <v>SDN100214</v>
      </c>
      <c r="R925" s="519">
        <v>1022.9</v>
      </c>
      <c r="S925" s="519">
        <v>2045.8</v>
      </c>
      <c r="T925" s="519">
        <v>3068.7</v>
      </c>
      <c r="U925" s="519">
        <v>4091.6</v>
      </c>
      <c r="V925" s="519">
        <v>5114.5</v>
      </c>
      <c r="W925" s="519">
        <v>5932.8</v>
      </c>
      <c r="X925" s="519">
        <v>6751.1</v>
      </c>
      <c r="Y925" s="519">
        <v>7569.5</v>
      </c>
      <c r="Z925" s="519">
        <v>8387.7999999999993</v>
      </c>
      <c r="AA925" s="519">
        <v>9206.1</v>
      </c>
      <c r="AB925" s="519">
        <v>9206.1</v>
      </c>
      <c r="AC925" s="519">
        <v>9206.1</v>
      </c>
      <c r="AD925" s="519">
        <v>9206.1</v>
      </c>
      <c r="AE925" s="519">
        <v>9206.1</v>
      </c>
      <c r="AF925" s="519">
        <v>9206.1</v>
      </c>
      <c r="AG925" s="519">
        <v>9206.1</v>
      </c>
      <c r="AH925" s="519">
        <v>9206.1</v>
      </c>
      <c r="AI925" s="519">
        <v>9206.1</v>
      </c>
      <c r="AJ925" s="519">
        <v>9206.1</v>
      </c>
      <c r="AK925" s="519">
        <v>9206.1</v>
      </c>
      <c r="AL925" s="519">
        <v>9206.1</v>
      </c>
      <c r="AM925" s="519">
        <v>9206.1</v>
      </c>
      <c r="AN925" s="519">
        <v>9206.1</v>
      </c>
      <c r="AO925" s="519">
        <v>9206.1</v>
      </c>
      <c r="AP925" s="519">
        <v>9206.1</v>
      </c>
      <c r="AQ925" s="519">
        <v>0</v>
      </c>
      <c r="AR925" s="519">
        <v>0</v>
      </c>
      <c r="AS925" s="519">
        <v>0</v>
      </c>
      <c r="AT925" s="519">
        <v>0</v>
      </c>
      <c r="AU925" s="519">
        <v>0</v>
      </c>
      <c r="AV925" s="519">
        <v>0</v>
      </c>
      <c r="AW925" s="519">
        <v>0</v>
      </c>
      <c r="AX925" s="519">
        <v>0</v>
      </c>
      <c r="AY925" s="519">
        <v>0</v>
      </c>
      <c r="AZ925" s="519">
        <v>0</v>
      </c>
      <c r="BA925" s="519">
        <v>0</v>
      </c>
      <c r="BB925" s="519">
        <v>0</v>
      </c>
      <c r="BC925" s="519">
        <v>0</v>
      </c>
      <c r="BD925" s="519">
        <v>0</v>
      </c>
      <c r="BE925" s="519">
        <v>0</v>
      </c>
      <c r="BF925" s="519">
        <v>0</v>
      </c>
      <c r="BG925" s="519">
        <v>0</v>
      </c>
      <c r="BH925" s="519">
        <v>0</v>
      </c>
      <c r="BI925" s="519">
        <v>0</v>
      </c>
      <c r="BJ925" s="519">
        <v>0</v>
      </c>
      <c r="BK925" s="519">
        <v>0</v>
      </c>
      <c r="BL925" s="519">
        <v>0</v>
      </c>
      <c r="BM925" s="519">
        <v>0</v>
      </c>
      <c r="BN925" s="519">
        <v>0</v>
      </c>
      <c r="BO925" s="519">
        <v>0</v>
      </c>
      <c r="BP925" s="519">
        <v>0</v>
      </c>
      <c r="BQ925" s="519">
        <v>0</v>
      </c>
      <c r="BR925" s="519">
        <v>0</v>
      </c>
      <c r="BS925" s="519">
        <v>0</v>
      </c>
      <c r="BT925" s="519">
        <v>0</v>
      </c>
      <c r="BU925" s="519">
        <v>0</v>
      </c>
      <c r="BV925" s="519">
        <v>0</v>
      </c>
      <c r="BW925" s="519">
        <v>0</v>
      </c>
      <c r="BX925" s="519">
        <v>0</v>
      </c>
      <c r="BY925" s="519">
        <v>0</v>
      </c>
      <c r="BZ925" s="519">
        <v>0</v>
      </c>
      <c r="CA925" s="519">
        <v>0</v>
      </c>
      <c r="CB925" s="519">
        <v>0</v>
      </c>
      <c r="CC925" s="519">
        <v>0</v>
      </c>
      <c r="CD925" s="519">
        <v>0</v>
      </c>
      <c r="CE925" s="519">
        <v>0</v>
      </c>
      <c r="CF925" s="519">
        <v>0</v>
      </c>
      <c r="CG925" s="519">
        <v>0</v>
      </c>
      <c r="CH925" s="519">
        <v>0</v>
      </c>
      <c r="CI925" s="519">
        <v>0</v>
      </c>
      <c r="CJ925" s="519">
        <v>0</v>
      </c>
      <c r="CK925" s="519">
        <v>0</v>
      </c>
      <c r="CL925" s="519">
        <v>0</v>
      </c>
      <c r="CM925" s="519">
        <v>0</v>
      </c>
      <c r="CN925" s="519">
        <v>0</v>
      </c>
      <c r="CO925" s="519">
        <v>0</v>
      </c>
      <c r="CP925" s="519">
        <v>0</v>
      </c>
      <c r="CQ925" s="519">
        <v>0</v>
      </c>
      <c r="CR925" s="519">
        <v>0</v>
      </c>
      <c r="CS925" s="519">
        <v>0</v>
      </c>
      <c r="CT925" s="519">
        <v>0</v>
      </c>
      <c r="CU925" s="519">
        <v>0</v>
      </c>
      <c r="CV925" s="519">
        <v>0</v>
      </c>
      <c r="CW925" s="519">
        <v>0</v>
      </c>
      <c r="CX925" s="519">
        <v>0</v>
      </c>
      <c r="CY925" s="519">
        <v>0</v>
      </c>
      <c r="CZ925" s="519">
        <v>0</v>
      </c>
      <c r="DA925" s="519">
        <v>0</v>
      </c>
      <c r="DB925" s="519">
        <v>0</v>
      </c>
      <c r="DC925" s="519">
        <v>0</v>
      </c>
      <c r="DD925" s="519">
        <v>0</v>
      </c>
      <c r="DE925" s="519">
        <v>0</v>
      </c>
      <c r="DF925" s="519">
        <v>0</v>
      </c>
      <c r="DG925" s="519">
        <v>0</v>
      </c>
      <c r="DH925" s="519">
        <v>0</v>
      </c>
      <c r="DI925" s="519">
        <v>0</v>
      </c>
      <c r="DJ925" s="519">
        <v>0</v>
      </c>
      <c r="DK925" s="519">
        <v>0</v>
      </c>
      <c r="DL925" s="519">
        <v>0</v>
      </c>
      <c r="DM925" s="519">
        <v>0</v>
      </c>
      <c r="DN925" s="519">
        <v>0</v>
      </c>
      <c r="DO925" s="519">
        <v>0</v>
      </c>
      <c r="DP925" s="519">
        <v>0</v>
      </c>
      <c r="DQ925" s="519">
        <v>0</v>
      </c>
      <c r="DR925" s="519">
        <v>0</v>
      </c>
      <c r="DS925" s="519">
        <v>0</v>
      </c>
      <c r="DT925" s="519">
        <v>0</v>
      </c>
      <c r="DU925" s="519">
        <v>0</v>
      </c>
      <c r="DV925" s="519">
        <v>0</v>
      </c>
      <c r="DW925" s="519">
        <v>0</v>
      </c>
      <c r="DX925" s="519">
        <v>0</v>
      </c>
      <c r="DZ925" s="337" t="s">
        <v>631</v>
      </c>
      <c r="EA925" s="519" t="s">
        <v>1058</v>
      </c>
      <c r="EB925" s="519" t="s">
        <v>1060</v>
      </c>
      <c r="EC925" s="519">
        <v>14</v>
      </c>
      <c r="ED925" s="183" t="str">
        <f t="shared" si="47"/>
        <v>SDN100214</v>
      </c>
      <c r="EE925" s="519">
        <v>1022.9</v>
      </c>
      <c r="EF925" s="519">
        <v>10000</v>
      </c>
      <c r="EG925" s="519">
        <v>10000</v>
      </c>
      <c r="EH925" s="519">
        <v>10000</v>
      </c>
      <c r="EI925" s="519">
        <v>10000</v>
      </c>
      <c r="EJ925" s="519">
        <v>10000</v>
      </c>
      <c r="EK925" s="519">
        <v>10000</v>
      </c>
      <c r="EL925" s="519">
        <v>10000</v>
      </c>
      <c r="EM925" s="519">
        <v>10000</v>
      </c>
      <c r="EN925" s="519">
        <v>10000</v>
      </c>
      <c r="EO925" s="519">
        <v>10000</v>
      </c>
      <c r="EP925" s="519">
        <v>10000</v>
      </c>
      <c r="EQ925" s="519">
        <v>10000</v>
      </c>
      <c r="ER925" s="519">
        <v>10000</v>
      </c>
      <c r="ES925" s="519">
        <v>10000</v>
      </c>
      <c r="ET925" s="519">
        <v>10000</v>
      </c>
      <c r="EU925" s="519">
        <v>10000</v>
      </c>
      <c r="EV925" s="519">
        <v>10000</v>
      </c>
      <c r="EW925" s="519">
        <v>10000</v>
      </c>
      <c r="EX925" s="519">
        <v>10000</v>
      </c>
      <c r="EY925" s="519">
        <v>10000</v>
      </c>
      <c r="EZ925" s="519">
        <v>10000</v>
      </c>
      <c r="FA925" s="519">
        <v>10000</v>
      </c>
      <c r="FB925" s="519">
        <v>10000</v>
      </c>
      <c r="FC925" s="519">
        <v>10000</v>
      </c>
      <c r="FD925" s="519">
        <v>0</v>
      </c>
      <c r="FE925" s="519">
        <v>0</v>
      </c>
      <c r="FF925" s="519">
        <v>0</v>
      </c>
      <c r="FG925" s="519">
        <v>0</v>
      </c>
      <c r="FH925" s="519">
        <v>0</v>
      </c>
      <c r="FI925" s="519">
        <v>0</v>
      </c>
      <c r="FJ925" s="519">
        <v>0</v>
      </c>
      <c r="FK925" s="519">
        <v>0</v>
      </c>
      <c r="FL925" s="519">
        <v>0</v>
      </c>
      <c r="FM925" s="519">
        <v>0</v>
      </c>
      <c r="FN925" s="519">
        <v>0</v>
      </c>
      <c r="FO925" s="519">
        <v>0</v>
      </c>
      <c r="FP925" s="519">
        <v>0</v>
      </c>
      <c r="FQ925" s="519">
        <v>0</v>
      </c>
      <c r="FR925" s="519">
        <v>0</v>
      </c>
      <c r="FS925" s="519">
        <v>0</v>
      </c>
      <c r="FT925" s="519">
        <v>0</v>
      </c>
      <c r="FU925" s="519">
        <v>0</v>
      </c>
      <c r="FV925" s="519">
        <v>0</v>
      </c>
      <c r="FW925" s="519">
        <v>0</v>
      </c>
      <c r="FX925" s="519">
        <v>0</v>
      </c>
      <c r="FY925" s="519">
        <v>0</v>
      </c>
      <c r="FZ925" s="519">
        <v>0</v>
      </c>
      <c r="GA925" s="519">
        <v>0</v>
      </c>
      <c r="GB925" s="519">
        <v>0</v>
      </c>
      <c r="GC925" s="519">
        <v>0</v>
      </c>
      <c r="GD925" s="519">
        <v>0</v>
      </c>
      <c r="GE925" s="519">
        <v>0</v>
      </c>
      <c r="GF925" s="519">
        <v>0</v>
      </c>
      <c r="GG925" s="519">
        <v>0</v>
      </c>
      <c r="GH925" s="519">
        <v>0</v>
      </c>
      <c r="GI925" s="519">
        <v>0</v>
      </c>
      <c r="GJ925" s="519">
        <v>0</v>
      </c>
      <c r="GK925" s="519">
        <v>0</v>
      </c>
      <c r="GL925" s="519">
        <v>0</v>
      </c>
      <c r="GM925" s="519">
        <v>0</v>
      </c>
      <c r="GN925" s="519">
        <v>0</v>
      </c>
      <c r="GO925" s="519">
        <v>0</v>
      </c>
      <c r="GP925" s="519">
        <v>0</v>
      </c>
      <c r="GQ925" s="519">
        <v>0</v>
      </c>
      <c r="GR925" s="519">
        <v>0</v>
      </c>
      <c r="GS925" s="519">
        <v>0</v>
      </c>
      <c r="GT925" s="519">
        <v>0</v>
      </c>
      <c r="GU925" s="519">
        <v>0</v>
      </c>
      <c r="GV925" s="519">
        <v>0</v>
      </c>
      <c r="GW925" s="519">
        <v>0</v>
      </c>
      <c r="GX925" s="519">
        <v>0</v>
      </c>
      <c r="GY925" s="519">
        <v>0</v>
      </c>
      <c r="GZ925" s="519">
        <v>0</v>
      </c>
      <c r="HA925" s="519">
        <v>0</v>
      </c>
      <c r="HB925" s="519">
        <v>0</v>
      </c>
      <c r="HC925" s="519">
        <v>0</v>
      </c>
      <c r="HD925" s="519">
        <v>0</v>
      </c>
      <c r="HE925" s="519">
        <v>0</v>
      </c>
      <c r="HF925" s="519">
        <v>0</v>
      </c>
      <c r="HG925" s="519">
        <v>0</v>
      </c>
      <c r="HH925" s="519">
        <v>0</v>
      </c>
      <c r="HI925" s="519">
        <v>0</v>
      </c>
      <c r="HJ925" s="519">
        <v>0</v>
      </c>
      <c r="HK925" s="519">
        <v>0</v>
      </c>
      <c r="HL925" s="519">
        <v>0</v>
      </c>
      <c r="HM925" s="519">
        <v>0</v>
      </c>
      <c r="HN925" s="519">
        <v>0</v>
      </c>
      <c r="HO925" s="519">
        <v>0</v>
      </c>
      <c r="HP925" s="519">
        <v>0</v>
      </c>
      <c r="HQ925" s="519">
        <v>0</v>
      </c>
      <c r="HR925" s="519">
        <v>0</v>
      </c>
      <c r="HS925" s="519">
        <v>0</v>
      </c>
      <c r="HT925" s="519">
        <v>0</v>
      </c>
      <c r="HU925" s="519">
        <v>0</v>
      </c>
      <c r="HV925" s="519">
        <v>0</v>
      </c>
      <c r="HW925" s="519">
        <v>0</v>
      </c>
      <c r="HX925" s="519">
        <v>0</v>
      </c>
      <c r="HY925" s="519">
        <v>0</v>
      </c>
      <c r="HZ925" s="519">
        <v>0</v>
      </c>
      <c r="IA925" s="519">
        <v>0</v>
      </c>
      <c r="IB925" s="519">
        <v>0</v>
      </c>
      <c r="IC925" s="519">
        <v>0</v>
      </c>
      <c r="ID925" s="519">
        <v>0</v>
      </c>
      <c r="IE925" s="519">
        <v>0</v>
      </c>
      <c r="IF925" s="519">
        <v>0</v>
      </c>
      <c r="IG925" s="519">
        <v>0</v>
      </c>
      <c r="IH925" s="519">
        <v>0</v>
      </c>
      <c r="II925" s="519">
        <v>0</v>
      </c>
      <c r="IJ925" s="519">
        <v>0</v>
      </c>
      <c r="IK925" s="519">
        <v>0</v>
      </c>
    </row>
    <row r="926" spans="2:245" hidden="1">
      <c r="B926" s="519" t="s">
        <v>1058</v>
      </c>
      <c r="C926" s="519"/>
      <c r="D926" s="519"/>
      <c r="E926" s="519"/>
      <c r="F926" s="519">
        <v>2</v>
      </c>
      <c r="G926" s="519"/>
      <c r="H926" s="519">
        <v>31</v>
      </c>
      <c r="I926" s="519">
        <v>4</v>
      </c>
      <c r="J926" s="519" t="str">
        <f t="shared" si="45"/>
        <v>SDN10023104</v>
      </c>
      <c r="K926" s="519">
        <v>990</v>
      </c>
      <c r="M926" s="337" t="s">
        <v>631</v>
      </c>
      <c r="N926" s="519" t="s">
        <v>1058</v>
      </c>
      <c r="O926" s="519" t="s">
        <v>1060</v>
      </c>
      <c r="P926" s="519">
        <v>15</v>
      </c>
      <c r="Q926" s="521" t="str">
        <f t="shared" si="46"/>
        <v>SDN100215</v>
      </c>
      <c r="R926" s="519">
        <v>1022.9</v>
      </c>
      <c r="S926" s="519">
        <v>2045.8</v>
      </c>
      <c r="T926" s="519">
        <v>3068.7</v>
      </c>
      <c r="U926" s="519">
        <v>4091.6</v>
      </c>
      <c r="V926" s="519">
        <v>5114.5</v>
      </c>
      <c r="W926" s="519">
        <v>5932.8</v>
      </c>
      <c r="X926" s="519">
        <v>6751.1</v>
      </c>
      <c r="Y926" s="519">
        <v>7569.5</v>
      </c>
      <c r="Z926" s="519">
        <v>8387.7999999999993</v>
      </c>
      <c r="AA926" s="519">
        <v>9206.1</v>
      </c>
      <c r="AB926" s="519">
        <v>9206.1</v>
      </c>
      <c r="AC926" s="519">
        <v>9206.1</v>
      </c>
      <c r="AD926" s="519">
        <v>9206.1</v>
      </c>
      <c r="AE926" s="519">
        <v>9206.1</v>
      </c>
      <c r="AF926" s="519">
        <v>9206.1</v>
      </c>
      <c r="AG926" s="519">
        <v>9206.1</v>
      </c>
      <c r="AH926" s="519">
        <v>9206.1</v>
      </c>
      <c r="AI926" s="519">
        <v>9206.1</v>
      </c>
      <c r="AJ926" s="519">
        <v>9206.1</v>
      </c>
      <c r="AK926" s="519">
        <v>9206.1</v>
      </c>
      <c r="AL926" s="519">
        <v>9206.1</v>
      </c>
      <c r="AM926" s="519">
        <v>9206.1</v>
      </c>
      <c r="AN926" s="519">
        <v>9206.1</v>
      </c>
      <c r="AO926" s="519">
        <v>9206.1</v>
      </c>
      <c r="AP926" s="519">
        <v>9206.1</v>
      </c>
      <c r="AQ926" s="519">
        <v>0</v>
      </c>
      <c r="AR926" s="519">
        <v>0</v>
      </c>
      <c r="AS926" s="519">
        <v>0</v>
      </c>
      <c r="AT926" s="519">
        <v>0</v>
      </c>
      <c r="AU926" s="519">
        <v>0</v>
      </c>
      <c r="AV926" s="519">
        <v>0</v>
      </c>
      <c r="AW926" s="519">
        <v>0</v>
      </c>
      <c r="AX926" s="519">
        <v>0</v>
      </c>
      <c r="AY926" s="519">
        <v>0</v>
      </c>
      <c r="AZ926" s="519">
        <v>0</v>
      </c>
      <c r="BA926" s="519">
        <v>0</v>
      </c>
      <c r="BB926" s="519">
        <v>0</v>
      </c>
      <c r="BC926" s="519">
        <v>0</v>
      </c>
      <c r="BD926" s="519">
        <v>0</v>
      </c>
      <c r="BE926" s="519">
        <v>0</v>
      </c>
      <c r="BF926" s="519">
        <v>0</v>
      </c>
      <c r="BG926" s="519">
        <v>0</v>
      </c>
      <c r="BH926" s="519">
        <v>0</v>
      </c>
      <c r="BI926" s="519">
        <v>0</v>
      </c>
      <c r="BJ926" s="519">
        <v>0</v>
      </c>
      <c r="BK926" s="519">
        <v>0</v>
      </c>
      <c r="BL926" s="519">
        <v>0</v>
      </c>
      <c r="BM926" s="519">
        <v>0</v>
      </c>
      <c r="BN926" s="519">
        <v>0</v>
      </c>
      <c r="BO926" s="519">
        <v>0</v>
      </c>
      <c r="BP926" s="519">
        <v>0</v>
      </c>
      <c r="BQ926" s="519">
        <v>0</v>
      </c>
      <c r="BR926" s="519">
        <v>0</v>
      </c>
      <c r="BS926" s="519">
        <v>0</v>
      </c>
      <c r="BT926" s="519">
        <v>0</v>
      </c>
      <c r="BU926" s="519">
        <v>0</v>
      </c>
      <c r="BV926" s="519">
        <v>0</v>
      </c>
      <c r="BW926" s="519">
        <v>0</v>
      </c>
      <c r="BX926" s="519">
        <v>0</v>
      </c>
      <c r="BY926" s="519">
        <v>0</v>
      </c>
      <c r="BZ926" s="519">
        <v>0</v>
      </c>
      <c r="CA926" s="519">
        <v>0</v>
      </c>
      <c r="CB926" s="519">
        <v>0</v>
      </c>
      <c r="CC926" s="519">
        <v>0</v>
      </c>
      <c r="CD926" s="519">
        <v>0</v>
      </c>
      <c r="CE926" s="519">
        <v>0</v>
      </c>
      <c r="CF926" s="519">
        <v>0</v>
      </c>
      <c r="CG926" s="519">
        <v>0</v>
      </c>
      <c r="CH926" s="519">
        <v>0</v>
      </c>
      <c r="CI926" s="519">
        <v>0</v>
      </c>
      <c r="CJ926" s="519">
        <v>0</v>
      </c>
      <c r="CK926" s="519">
        <v>0</v>
      </c>
      <c r="CL926" s="519">
        <v>0</v>
      </c>
      <c r="CM926" s="519">
        <v>0</v>
      </c>
      <c r="CN926" s="519">
        <v>0</v>
      </c>
      <c r="CO926" s="519">
        <v>0</v>
      </c>
      <c r="CP926" s="519">
        <v>0</v>
      </c>
      <c r="CQ926" s="519">
        <v>0</v>
      </c>
      <c r="CR926" s="519">
        <v>0</v>
      </c>
      <c r="CS926" s="519">
        <v>0</v>
      </c>
      <c r="CT926" s="519">
        <v>0</v>
      </c>
      <c r="CU926" s="519">
        <v>0</v>
      </c>
      <c r="CV926" s="519">
        <v>0</v>
      </c>
      <c r="CW926" s="519">
        <v>0</v>
      </c>
      <c r="CX926" s="519">
        <v>0</v>
      </c>
      <c r="CY926" s="519">
        <v>0</v>
      </c>
      <c r="CZ926" s="519">
        <v>0</v>
      </c>
      <c r="DA926" s="519">
        <v>0</v>
      </c>
      <c r="DB926" s="519">
        <v>0</v>
      </c>
      <c r="DC926" s="519">
        <v>0</v>
      </c>
      <c r="DD926" s="519">
        <v>0</v>
      </c>
      <c r="DE926" s="519">
        <v>0</v>
      </c>
      <c r="DF926" s="519">
        <v>0</v>
      </c>
      <c r="DG926" s="519">
        <v>0</v>
      </c>
      <c r="DH926" s="519">
        <v>0</v>
      </c>
      <c r="DI926" s="519">
        <v>0</v>
      </c>
      <c r="DJ926" s="519">
        <v>0</v>
      </c>
      <c r="DK926" s="519">
        <v>0</v>
      </c>
      <c r="DL926" s="519">
        <v>0</v>
      </c>
      <c r="DM926" s="519">
        <v>0</v>
      </c>
      <c r="DN926" s="519">
        <v>0</v>
      </c>
      <c r="DO926" s="519">
        <v>0</v>
      </c>
      <c r="DP926" s="519">
        <v>0</v>
      </c>
      <c r="DQ926" s="519">
        <v>0</v>
      </c>
      <c r="DR926" s="519">
        <v>0</v>
      </c>
      <c r="DS926" s="519">
        <v>0</v>
      </c>
      <c r="DT926" s="519">
        <v>0</v>
      </c>
      <c r="DU926" s="519">
        <v>0</v>
      </c>
      <c r="DV926" s="519">
        <v>0</v>
      </c>
      <c r="DW926" s="519">
        <v>0</v>
      </c>
      <c r="DX926" s="519">
        <v>0</v>
      </c>
      <c r="DZ926" s="337" t="s">
        <v>631</v>
      </c>
      <c r="EA926" s="519" t="s">
        <v>1058</v>
      </c>
      <c r="EB926" s="519" t="s">
        <v>1060</v>
      </c>
      <c r="EC926" s="519">
        <v>15</v>
      </c>
      <c r="ED926" s="183" t="str">
        <f t="shared" si="47"/>
        <v>SDN100215</v>
      </c>
      <c r="EE926" s="519">
        <v>1022.9</v>
      </c>
      <c r="EF926" s="519">
        <v>10000</v>
      </c>
      <c r="EG926" s="519">
        <v>10000</v>
      </c>
      <c r="EH926" s="519">
        <v>10000</v>
      </c>
      <c r="EI926" s="519">
        <v>10000</v>
      </c>
      <c r="EJ926" s="519">
        <v>10000</v>
      </c>
      <c r="EK926" s="519">
        <v>10000</v>
      </c>
      <c r="EL926" s="519">
        <v>10000</v>
      </c>
      <c r="EM926" s="519">
        <v>10000</v>
      </c>
      <c r="EN926" s="519">
        <v>10000</v>
      </c>
      <c r="EO926" s="519">
        <v>10000</v>
      </c>
      <c r="EP926" s="519">
        <v>10000</v>
      </c>
      <c r="EQ926" s="519">
        <v>10000</v>
      </c>
      <c r="ER926" s="519">
        <v>10000</v>
      </c>
      <c r="ES926" s="519">
        <v>10000</v>
      </c>
      <c r="ET926" s="519">
        <v>10000</v>
      </c>
      <c r="EU926" s="519">
        <v>10000</v>
      </c>
      <c r="EV926" s="519">
        <v>10000</v>
      </c>
      <c r="EW926" s="519">
        <v>10000</v>
      </c>
      <c r="EX926" s="519">
        <v>10000</v>
      </c>
      <c r="EY926" s="519">
        <v>10000</v>
      </c>
      <c r="EZ926" s="519">
        <v>10000</v>
      </c>
      <c r="FA926" s="519">
        <v>10000</v>
      </c>
      <c r="FB926" s="519">
        <v>10000</v>
      </c>
      <c r="FC926" s="519">
        <v>10000</v>
      </c>
      <c r="FD926" s="519">
        <v>0</v>
      </c>
      <c r="FE926" s="519">
        <v>0</v>
      </c>
      <c r="FF926" s="519">
        <v>0</v>
      </c>
      <c r="FG926" s="519">
        <v>0</v>
      </c>
      <c r="FH926" s="519">
        <v>0</v>
      </c>
      <c r="FI926" s="519">
        <v>0</v>
      </c>
      <c r="FJ926" s="519">
        <v>0</v>
      </c>
      <c r="FK926" s="519">
        <v>0</v>
      </c>
      <c r="FL926" s="519">
        <v>0</v>
      </c>
      <c r="FM926" s="519">
        <v>0</v>
      </c>
      <c r="FN926" s="519">
        <v>0</v>
      </c>
      <c r="FO926" s="519">
        <v>0</v>
      </c>
      <c r="FP926" s="519">
        <v>0</v>
      </c>
      <c r="FQ926" s="519">
        <v>0</v>
      </c>
      <c r="FR926" s="519">
        <v>0</v>
      </c>
      <c r="FS926" s="519">
        <v>0</v>
      </c>
      <c r="FT926" s="519">
        <v>0</v>
      </c>
      <c r="FU926" s="519">
        <v>0</v>
      </c>
      <c r="FV926" s="519">
        <v>0</v>
      </c>
      <c r="FW926" s="519">
        <v>0</v>
      </c>
      <c r="FX926" s="519">
        <v>0</v>
      </c>
      <c r="FY926" s="519">
        <v>0</v>
      </c>
      <c r="FZ926" s="519">
        <v>0</v>
      </c>
      <c r="GA926" s="519">
        <v>0</v>
      </c>
      <c r="GB926" s="519">
        <v>0</v>
      </c>
      <c r="GC926" s="519">
        <v>0</v>
      </c>
      <c r="GD926" s="519">
        <v>0</v>
      </c>
      <c r="GE926" s="519">
        <v>0</v>
      </c>
      <c r="GF926" s="519">
        <v>0</v>
      </c>
      <c r="GG926" s="519">
        <v>0</v>
      </c>
      <c r="GH926" s="519">
        <v>0</v>
      </c>
      <c r="GI926" s="519">
        <v>0</v>
      </c>
      <c r="GJ926" s="519">
        <v>0</v>
      </c>
      <c r="GK926" s="519">
        <v>0</v>
      </c>
      <c r="GL926" s="519">
        <v>0</v>
      </c>
      <c r="GM926" s="519">
        <v>0</v>
      </c>
      <c r="GN926" s="519">
        <v>0</v>
      </c>
      <c r="GO926" s="519">
        <v>0</v>
      </c>
      <c r="GP926" s="519">
        <v>0</v>
      </c>
      <c r="GQ926" s="519">
        <v>0</v>
      </c>
      <c r="GR926" s="519">
        <v>0</v>
      </c>
      <c r="GS926" s="519">
        <v>0</v>
      </c>
      <c r="GT926" s="519">
        <v>0</v>
      </c>
      <c r="GU926" s="519">
        <v>0</v>
      </c>
      <c r="GV926" s="519">
        <v>0</v>
      </c>
      <c r="GW926" s="519">
        <v>0</v>
      </c>
      <c r="GX926" s="519">
        <v>0</v>
      </c>
      <c r="GY926" s="519">
        <v>0</v>
      </c>
      <c r="GZ926" s="519">
        <v>0</v>
      </c>
      <c r="HA926" s="519">
        <v>0</v>
      </c>
      <c r="HB926" s="519">
        <v>0</v>
      </c>
      <c r="HC926" s="519">
        <v>0</v>
      </c>
      <c r="HD926" s="519">
        <v>0</v>
      </c>
      <c r="HE926" s="519">
        <v>0</v>
      </c>
      <c r="HF926" s="519">
        <v>0</v>
      </c>
      <c r="HG926" s="519">
        <v>0</v>
      </c>
      <c r="HH926" s="519">
        <v>0</v>
      </c>
      <c r="HI926" s="519">
        <v>0</v>
      </c>
      <c r="HJ926" s="519">
        <v>0</v>
      </c>
      <c r="HK926" s="519">
        <v>0</v>
      </c>
      <c r="HL926" s="519">
        <v>0</v>
      </c>
      <c r="HM926" s="519">
        <v>0</v>
      </c>
      <c r="HN926" s="519">
        <v>0</v>
      </c>
      <c r="HO926" s="519">
        <v>0</v>
      </c>
      <c r="HP926" s="519">
        <v>0</v>
      </c>
      <c r="HQ926" s="519">
        <v>0</v>
      </c>
      <c r="HR926" s="519">
        <v>0</v>
      </c>
      <c r="HS926" s="519">
        <v>0</v>
      </c>
      <c r="HT926" s="519">
        <v>0</v>
      </c>
      <c r="HU926" s="519">
        <v>0</v>
      </c>
      <c r="HV926" s="519">
        <v>0</v>
      </c>
      <c r="HW926" s="519">
        <v>0</v>
      </c>
      <c r="HX926" s="519">
        <v>0</v>
      </c>
      <c r="HY926" s="519">
        <v>0</v>
      </c>
      <c r="HZ926" s="519">
        <v>0</v>
      </c>
      <c r="IA926" s="519">
        <v>0</v>
      </c>
      <c r="IB926" s="519">
        <v>0</v>
      </c>
      <c r="IC926" s="519">
        <v>0</v>
      </c>
      <c r="ID926" s="519">
        <v>0</v>
      </c>
      <c r="IE926" s="519">
        <v>0</v>
      </c>
      <c r="IF926" s="519">
        <v>0</v>
      </c>
      <c r="IG926" s="519">
        <v>0</v>
      </c>
      <c r="IH926" s="519">
        <v>0</v>
      </c>
      <c r="II926" s="519">
        <v>0</v>
      </c>
      <c r="IJ926" s="519">
        <v>0</v>
      </c>
      <c r="IK926" s="519">
        <v>0</v>
      </c>
    </row>
    <row r="927" spans="2:245" hidden="1">
      <c r="B927" s="519" t="s">
        <v>1058</v>
      </c>
      <c r="C927" s="519"/>
      <c r="D927" s="519"/>
      <c r="E927" s="519"/>
      <c r="F927" s="519">
        <v>2</v>
      </c>
      <c r="G927" s="519"/>
      <c r="H927" s="519">
        <v>31</v>
      </c>
      <c r="I927" s="519">
        <v>5</v>
      </c>
      <c r="J927" s="519" t="str">
        <f t="shared" si="45"/>
        <v>SDN10023105</v>
      </c>
      <c r="K927" s="519">
        <v>990</v>
      </c>
      <c r="M927" s="337" t="s">
        <v>631</v>
      </c>
      <c r="N927" s="519" t="s">
        <v>1058</v>
      </c>
      <c r="O927" s="519" t="s">
        <v>1060</v>
      </c>
      <c r="P927" s="519">
        <v>16</v>
      </c>
      <c r="Q927" s="521" t="str">
        <f t="shared" si="46"/>
        <v>SDN100216</v>
      </c>
      <c r="R927" s="519">
        <v>1022.9</v>
      </c>
      <c r="S927" s="519">
        <v>2045.8</v>
      </c>
      <c r="T927" s="519">
        <v>3068.7</v>
      </c>
      <c r="U927" s="519">
        <v>4091.6</v>
      </c>
      <c r="V927" s="519">
        <v>5114.5</v>
      </c>
      <c r="W927" s="519">
        <v>5932.8</v>
      </c>
      <c r="X927" s="519">
        <v>6751.1</v>
      </c>
      <c r="Y927" s="519">
        <v>7569.5</v>
      </c>
      <c r="Z927" s="519">
        <v>8387.7999999999993</v>
      </c>
      <c r="AA927" s="519">
        <v>9206.1</v>
      </c>
      <c r="AB927" s="519">
        <v>9206.1</v>
      </c>
      <c r="AC927" s="519">
        <v>9206.1</v>
      </c>
      <c r="AD927" s="519">
        <v>9206.1</v>
      </c>
      <c r="AE927" s="519">
        <v>9206.1</v>
      </c>
      <c r="AF927" s="519">
        <v>9206.1</v>
      </c>
      <c r="AG927" s="519">
        <v>9206.1</v>
      </c>
      <c r="AH927" s="519">
        <v>9206.1</v>
      </c>
      <c r="AI927" s="519">
        <v>9206.1</v>
      </c>
      <c r="AJ927" s="519">
        <v>9206.1</v>
      </c>
      <c r="AK927" s="519">
        <v>9206.1</v>
      </c>
      <c r="AL927" s="519">
        <v>9206.1</v>
      </c>
      <c r="AM927" s="519">
        <v>9206.1</v>
      </c>
      <c r="AN927" s="519">
        <v>9206.1</v>
      </c>
      <c r="AO927" s="519">
        <v>9206.1</v>
      </c>
      <c r="AP927" s="519">
        <v>9206.1</v>
      </c>
      <c r="AQ927" s="519">
        <v>0</v>
      </c>
      <c r="AR927" s="519">
        <v>0</v>
      </c>
      <c r="AS927" s="519">
        <v>0</v>
      </c>
      <c r="AT927" s="519">
        <v>0</v>
      </c>
      <c r="AU927" s="519">
        <v>0</v>
      </c>
      <c r="AV927" s="519">
        <v>0</v>
      </c>
      <c r="AW927" s="519">
        <v>0</v>
      </c>
      <c r="AX927" s="519">
        <v>0</v>
      </c>
      <c r="AY927" s="519">
        <v>0</v>
      </c>
      <c r="AZ927" s="519">
        <v>0</v>
      </c>
      <c r="BA927" s="519">
        <v>0</v>
      </c>
      <c r="BB927" s="519">
        <v>0</v>
      </c>
      <c r="BC927" s="519">
        <v>0</v>
      </c>
      <c r="BD927" s="519">
        <v>0</v>
      </c>
      <c r="BE927" s="519">
        <v>0</v>
      </c>
      <c r="BF927" s="519">
        <v>0</v>
      </c>
      <c r="BG927" s="519">
        <v>0</v>
      </c>
      <c r="BH927" s="519">
        <v>0</v>
      </c>
      <c r="BI927" s="519">
        <v>0</v>
      </c>
      <c r="BJ927" s="519">
        <v>0</v>
      </c>
      <c r="BK927" s="519">
        <v>0</v>
      </c>
      <c r="BL927" s="519">
        <v>0</v>
      </c>
      <c r="BM927" s="519">
        <v>0</v>
      </c>
      <c r="BN927" s="519">
        <v>0</v>
      </c>
      <c r="BO927" s="519">
        <v>0</v>
      </c>
      <c r="BP927" s="519">
        <v>0</v>
      </c>
      <c r="BQ927" s="519">
        <v>0</v>
      </c>
      <c r="BR927" s="519">
        <v>0</v>
      </c>
      <c r="BS927" s="519">
        <v>0</v>
      </c>
      <c r="BT927" s="519">
        <v>0</v>
      </c>
      <c r="BU927" s="519">
        <v>0</v>
      </c>
      <c r="BV927" s="519">
        <v>0</v>
      </c>
      <c r="BW927" s="519">
        <v>0</v>
      </c>
      <c r="BX927" s="519">
        <v>0</v>
      </c>
      <c r="BY927" s="519">
        <v>0</v>
      </c>
      <c r="BZ927" s="519">
        <v>0</v>
      </c>
      <c r="CA927" s="519">
        <v>0</v>
      </c>
      <c r="CB927" s="519">
        <v>0</v>
      </c>
      <c r="CC927" s="519">
        <v>0</v>
      </c>
      <c r="CD927" s="519">
        <v>0</v>
      </c>
      <c r="CE927" s="519">
        <v>0</v>
      </c>
      <c r="CF927" s="519">
        <v>0</v>
      </c>
      <c r="CG927" s="519">
        <v>0</v>
      </c>
      <c r="CH927" s="519">
        <v>0</v>
      </c>
      <c r="CI927" s="519">
        <v>0</v>
      </c>
      <c r="CJ927" s="519">
        <v>0</v>
      </c>
      <c r="CK927" s="519">
        <v>0</v>
      </c>
      <c r="CL927" s="519">
        <v>0</v>
      </c>
      <c r="CM927" s="519">
        <v>0</v>
      </c>
      <c r="CN927" s="519">
        <v>0</v>
      </c>
      <c r="CO927" s="519">
        <v>0</v>
      </c>
      <c r="CP927" s="519">
        <v>0</v>
      </c>
      <c r="CQ927" s="519">
        <v>0</v>
      </c>
      <c r="CR927" s="519">
        <v>0</v>
      </c>
      <c r="CS927" s="519">
        <v>0</v>
      </c>
      <c r="CT927" s="519">
        <v>0</v>
      </c>
      <c r="CU927" s="519">
        <v>0</v>
      </c>
      <c r="CV927" s="519">
        <v>0</v>
      </c>
      <c r="CW927" s="519">
        <v>0</v>
      </c>
      <c r="CX927" s="519">
        <v>0</v>
      </c>
      <c r="CY927" s="519">
        <v>0</v>
      </c>
      <c r="CZ927" s="519">
        <v>0</v>
      </c>
      <c r="DA927" s="519">
        <v>0</v>
      </c>
      <c r="DB927" s="519">
        <v>0</v>
      </c>
      <c r="DC927" s="519">
        <v>0</v>
      </c>
      <c r="DD927" s="519">
        <v>0</v>
      </c>
      <c r="DE927" s="519">
        <v>0</v>
      </c>
      <c r="DF927" s="519">
        <v>0</v>
      </c>
      <c r="DG927" s="519">
        <v>0</v>
      </c>
      <c r="DH927" s="519">
        <v>0</v>
      </c>
      <c r="DI927" s="519">
        <v>0</v>
      </c>
      <c r="DJ927" s="519">
        <v>0</v>
      </c>
      <c r="DK927" s="519">
        <v>0</v>
      </c>
      <c r="DL927" s="519">
        <v>0</v>
      </c>
      <c r="DM927" s="519">
        <v>0</v>
      </c>
      <c r="DN927" s="519">
        <v>0</v>
      </c>
      <c r="DO927" s="519">
        <v>0</v>
      </c>
      <c r="DP927" s="519">
        <v>0</v>
      </c>
      <c r="DQ927" s="519">
        <v>0</v>
      </c>
      <c r="DR927" s="519">
        <v>0</v>
      </c>
      <c r="DS927" s="519">
        <v>0</v>
      </c>
      <c r="DT927" s="519">
        <v>0</v>
      </c>
      <c r="DU927" s="519">
        <v>0</v>
      </c>
      <c r="DV927" s="519">
        <v>0</v>
      </c>
      <c r="DW927" s="519">
        <v>0</v>
      </c>
      <c r="DX927" s="519">
        <v>0</v>
      </c>
      <c r="DZ927" s="337" t="s">
        <v>631</v>
      </c>
      <c r="EA927" s="519" t="s">
        <v>1058</v>
      </c>
      <c r="EB927" s="519" t="s">
        <v>1060</v>
      </c>
      <c r="EC927" s="519">
        <v>16</v>
      </c>
      <c r="ED927" s="183" t="str">
        <f t="shared" si="47"/>
        <v>SDN100216</v>
      </c>
      <c r="EE927" s="519">
        <v>1022.9</v>
      </c>
      <c r="EF927" s="519">
        <v>10000</v>
      </c>
      <c r="EG927" s="519">
        <v>10000</v>
      </c>
      <c r="EH927" s="519">
        <v>10000</v>
      </c>
      <c r="EI927" s="519">
        <v>10000</v>
      </c>
      <c r="EJ927" s="519">
        <v>10000</v>
      </c>
      <c r="EK927" s="519">
        <v>10000</v>
      </c>
      <c r="EL927" s="519">
        <v>10000</v>
      </c>
      <c r="EM927" s="519">
        <v>10000</v>
      </c>
      <c r="EN927" s="519">
        <v>10000</v>
      </c>
      <c r="EO927" s="519">
        <v>10000</v>
      </c>
      <c r="EP927" s="519">
        <v>10000</v>
      </c>
      <c r="EQ927" s="519">
        <v>10000</v>
      </c>
      <c r="ER927" s="519">
        <v>10000</v>
      </c>
      <c r="ES927" s="519">
        <v>10000</v>
      </c>
      <c r="ET927" s="519">
        <v>10000</v>
      </c>
      <c r="EU927" s="519">
        <v>10000</v>
      </c>
      <c r="EV927" s="519">
        <v>10000</v>
      </c>
      <c r="EW927" s="519">
        <v>10000</v>
      </c>
      <c r="EX927" s="519">
        <v>10000</v>
      </c>
      <c r="EY927" s="519">
        <v>10000</v>
      </c>
      <c r="EZ927" s="519">
        <v>10000</v>
      </c>
      <c r="FA927" s="519">
        <v>10000</v>
      </c>
      <c r="FB927" s="519">
        <v>10000</v>
      </c>
      <c r="FC927" s="519">
        <v>10000</v>
      </c>
      <c r="FD927" s="519">
        <v>0</v>
      </c>
      <c r="FE927" s="519">
        <v>0</v>
      </c>
      <c r="FF927" s="519">
        <v>0</v>
      </c>
      <c r="FG927" s="519">
        <v>0</v>
      </c>
      <c r="FH927" s="519">
        <v>0</v>
      </c>
      <c r="FI927" s="519">
        <v>0</v>
      </c>
      <c r="FJ927" s="519">
        <v>0</v>
      </c>
      <c r="FK927" s="519">
        <v>0</v>
      </c>
      <c r="FL927" s="519">
        <v>0</v>
      </c>
      <c r="FM927" s="519">
        <v>0</v>
      </c>
      <c r="FN927" s="519">
        <v>0</v>
      </c>
      <c r="FO927" s="519">
        <v>0</v>
      </c>
      <c r="FP927" s="519">
        <v>0</v>
      </c>
      <c r="FQ927" s="519">
        <v>0</v>
      </c>
      <c r="FR927" s="519">
        <v>0</v>
      </c>
      <c r="FS927" s="519">
        <v>0</v>
      </c>
      <c r="FT927" s="519">
        <v>0</v>
      </c>
      <c r="FU927" s="519">
        <v>0</v>
      </c>
      <c r="FV927" s="519">
        <v>0</v>
      </c>
      <c r="FW927" s="519">
        <v>0</v>
      </c>
      <c r="FX927" s="519">
        <v>0</v>
      </c>
      <c r="FY927" s="519">
        <v>0</v>
      </c>
      <c r="FZ927" s="519">
        <v>0</v>
      </c>
      <c r="GA927" s="519">
        <v>0</v>
      </c>
      <c r="GB927" s="519">
        <v>0</v>
      </c>
      <c r="GC927" s="519">
        <v>0</v>
      </c>
      <c r="GD927" s="519">
        <v>0</v>
      </c>
      <c r="GE927" s="519">
        <v>0</v>
      </c>
      <c r="GF927" s="519">
        <v>0</v>
      </c>
      <c r="GG927" s="519">
        <v>0</v>
      </c>
      <c r="GH927" s="519">
        <v>0</v>
      </c>
      <c r="GI927" s="519">
        <v>0</v>
      </c>
      <c r="GJ927" s="519">
        <v>0</v>
      </c>
      <c r="GK927" s="519">
        <v>0</v>
      </c>
      <c r="GL927" s="519">
        <v>0</v>
      </c>
      <c r="GM927" s="519">
        <v>0</v>
      </c>
      <c r="GN927" s="519">
        <v>0</v>
      </c>
      <c r="GO927" s="519">
        <v>0</v>
      </c>
      <c r="GP927" s="519">
        <v>0</v>
      </c>
      <c r="GQ927" s="519">
        <v>0</v>
      </c>
      <c r="GR927" s="519">
        <v>0</v>
      </c>
      <c r="GS927" s="519">
        <v>0</v>
      </c>
      <c r="GT927" s="519">
        <v>0</v>
      </c>
      <c r="GU927" s="519">
        <v>0</v>
      </c>
      <c r="GV927" s="519">
        <v>0</v>
      </c>
      <c r="GW927" s="519">
        <v>0</v>
      </c>
      <c r="GX927" s="519">
        <v>0</v>
      </c>
      <c r="GY927" s="519">
        <v>0</v>
      </c>
      <c r="GZ927" s="519">
        <v>0</v>
      </c>
      <c r="HA927" s="519">
        <v>0</v>
      </c>
      <c r="HB927" s="519">
        <v>0</v>
      </c>
      <c r="HC927" s="519">
        <v>0</v>
      </c>
      <c r="HD927" s="519">
        <v>0</v>
      </c>
      <c r="HE927" s="519">
        <v>0</v>
      </c>
      <c r="HF927" s="519">
        <v>0</v>
      </c>
      <c r="HG927" s="519">
        <v>0</v>
      </c>
      <c r="HH927" s="519">
        <v>0</v>
      </c>
      <c r="HI927" s="519">
        <v>0</v>
      </c>
      <c r="HJ927" s="519">
        <v>0</v>
      </c>
      <c r="HK927" s="519">
        <v>0</v>
      </c>
      <c r="HL927" s="519">
        <v>0</v>
      </c>
      <c r="HM927" s="519">
        <v>0</v>
      </c>
      <c r="HN927" s="519">
        <v>0</v>
      </c>
      <c r="HO927" s="519">
        <v>0</v>
      </c>
      <c r="HP927" s="519">
        <v>0</v>
      </c>
      <c r="HQ927" s="519">
        <v>0</v>
      </c>
      <c r="HR927" s="519">
        <v>0</v>
      </c>
      <c r="HS927" s="519">
        <v>0</v>
      </c>
      <c r="HT927" s="519">
        <v>0</v>
      </c>
      <c r="HU927" s="519">
        <v>0</v>
      </c>
      <c r="HV927" s="519">
        <v>0</v>
      </c>
      <c r="HW927" s="519">
        <v>0</v>
      </c>
      <c r="HX927" s="519">
        <v>0</v>
      </c>
      <c r="HY927" s="519">
        <v>0</v>
      </c>
      <c r="HZ927" s="519">
        <v>0</v>
      </c>
      <c r="IA927" s="519">
        <v>0</v>
      </c>
      <c r="IB927" s="519">
        <v>0</v>
      </c>
      <c r="IC927" s="519">
        <v>0</v>
      </c>
      <c r="ID927" s="519">
        <v>0</v>
      </c>
      <c r="IE927" s="519">
        <v>0</v>
      </c>
      <c r="IF927" s="519">
        <v>0</v>
      </c>
      <c r="IG927" s="519">
        <v>0</v>
      </c>
      <c r="IH927" s="519">
        <v>0</v>
      </c>
      <c r="II927" s="519">
        <v>0</v>
      </c>
      <c r="IJ927" s="519">
        <v>0</v>
      </c>
      <c r="IK927" s="519">
        <v>0</v>
      </c>
    </row>
    <row r="928" spans="2:245" hidden="1">
      <c r="B928" s="519" t="s">
        <v>1058</v>
      </c>
      <c r="C928" s="519"/>
      <c r="D928" s="519"/>
      <c r="E928" s="519"/>
      <c r="F928" s="519">
        <v>2</v>
      </c>
      <c r="G928" s="519"/>
      <c r="H928" s="519">
        <v>31</v>
      </c>
      <c r="I928" s="519">
        <v>6</v>
      </c>
      <c r="J928" s="519" t="str">
        <f t="shared" si="45"/>
        <v>SDN10023106</v>
      </c>
      <c r="K928" s="519">
        <v>792</v>
      </c>
      <c r="M928" s="337" t="s">
        <v>631</v>
      </c>
      <c r="N928" s="519" t="s">
        <v>1058</v>
      </c>
      <c r="O928" s="519" t="s">
        <v>1060</v>
      </c>
      <c r="P928" s="519">
        <v>17</v>
      </c>
      <c r="Q928" s="521" t="str">
        <f t="shared" si="46"/>
        <v>SDN100217</v>
      </c>
      <c r="R928" s="519">
        <v>1022.9</v>
      </c>
      <c r="S928" s="519">
        <v>2045.8</v>
      </c>
      <c r="T928" s="519">
        <v>3068.7</v>
      </c>
      <c r="U928" s="519">
        <v>4091.6</v>
      </c>
      <c r="V928" s="519">
        <v>5114.5</v>
      </c>
      <c r="W928" s="519">
        <v>5932.8</v>
      </c>
      <c r="X928" s="519">
        <v>6751.1</v>
      </c>
      <c r="Y928" s="519">
        <v>7569.5</v>
      </c>
      <c r="Z928" s="519">
        <v>8387.7999999999993</v>
      </c>
      <c r="AA928" s="519">
        <v>9206.1</v>
      </c>
      <c r="AB928" s="519">
        <v>9206.1</v>
      </c>
      <c r="AC928" s="519">
        <v>9206.1</v>
      </c>
      <c r="AD928" s="519">
        <v>9206.1</v>
      </c>
      <c r="AE928" s="519">
        <v>9206.1</v>
      </c>
      <c r="AF928" s="519">
        <v>9206.1</v>
      </c>
      <c r="AG928" s="519">
        <v>9206.1</v>
      </c>
      <c r="AH928" s="519">
        <v>9206.1</v>
      </c>
      <c r="AI928" s="519">
        <v>9206.1</v>
      </c>
      <c r="AJ928" s="519">
        <v>9206.1</v>
      </c>
      <c r="AK928" s="519">
        <v>9206.1</v>
      </c>
      <c r="AL928" s="519">
        <v>9206.1</v>
      </c>
      <c r="AM928" s="519">
        <v>9206.1</v>
      </c>
      <c r="AN928" s="519">
        <v>9206.1</v>
      </c>
      <c r="AO928" s="519">
        <v>9206.1</v>
      </c>
      <c r="AP928" s="519">
        <v>9206.1</v>
      </c>
      <c r="AQ928" s="519">
        <v>0</v>
      </c>
      <c r="AR928" s="519">
        <v>0</v>
      </c>
      <c r="AS928" s="519">
        <v>0</v>
      </c>
      <c r="AT928" s="519">
        <v>0</v>
      </c>
      <c r="AU928" s="519">
        <v>0</v>
      </c>
      <c r="AV928" s="519">
        <v>0</v>
      </c>
      <c r="AW928" s="519">
        <v>0</v>
      </c>
      <c r="AX928" s="519">
        <v>0</v>
      </c>
      <c r="AY928" s="519">
        <v>0</v>
      </c>
      <c r="AZ928" s="519">
        <v>0</v>
      </c>
      <c r="BA928" s="519">
        <v>0</v>
      </c>
      <c r="BB928" s="519">
        <v>0</v>
      </c>
      <c r="BC928" s="519">
        <v>0</v>
      </c>
      <c r="BD928" s="519">
        <v>0</v>
      </c>
      <c r="BE928" s="519">
        <v>0</v>
      </c>
      <c r="BF928" s="519">
        <v>0</v>
      </c>
      <c r="BG928" s="519">
        <v>0</v>
      </c>
      <c r="BH928" s="519">
        <v>0</v>
      </c>
      <c r="BI928" s="519">
        <v>0</v>
      </c>
      <c r="BJ928" s="519">
        <v>0</v>
      </c>
      <c r="BK928" s="519">
        <v>0</v>
      </c>
      <c r="BL928" s="519">
        <v>0</v>
      </c>
      <c r="BM928" s="519">
        <v>0</v>
      </c>
      <c r="BN928" s="519">
        <v>0</v>
      </c>
      <c r="BO928" s="519">
        <v>0</v>
      </c>
      <c r="BP928" s="519">
        <v>0</v>
      </c>
      <c r="BQ928" s="519">
        <v>0</v>
      </c>
      <c r="BR928" s="519">
        <v>0</v>
      </c>
      <c r="BS928" s="519">
        <v>0</v>
      </c>
      <c r="BT928" s="519">
        <v>0</v>
      </c>
      <c r="BU928" s="519">
        <v>0</v>
      </c>
      <c r="BV928" s="519">
        <v>0</v>
      </c>
      <c r="BW928" s="519">
        <v>0</v>
      </c>
      <c r="BX928" s="519">
        <v>0</v>
      </c>
      <c r="BY928" s="519">
        <v>0</v>
      </c>
      <c r="BZ928" s="519">
        <v>0</v>
      </c>
      <c r="CA928" s="519">
        <v>0</v>
      </c>
      <c r="CB928" s="519">
        <v>0</v>
      </c>
      <c r="CC928" s="519">
        <v>0</v>
      </c>
      <c r="CD928" s="519">
        <v>0</v>
      </c>
      <c r="CE928" s="519">
        <v>0</v>
      </c>
      <c r="CF928" s="519">
        <v>0</v>
      </c>
      <c r="CG928" s="519">
        <v>0</v>
      </c>
      <c r="CH928" s="519">
        <v>0</v>
      </c>
      <c r="CI928" s="519">
        <v>0</v>
      </c>
      <c r="CJ928" s="519">
        <v>0</v>
      </c>
      <c r="CK928" s="519">
        <v>0</v>
      </c>
      <c r="CL928" s="519">
        <v>0</v>
      </c>
      <c r="CM928" s="519">
        <v>0</v>
      </c>
      <c r="CN928" s="519">
        <v>0</v>
      </c>
      <c r="CO928" s="519">
        <v>0</v>
      </c>
      <c r="CP928" s="519">
        <v>0</v>
      </c>
      <c r="CQ928" s="519">
        <v>0</v>
      </c>
      <c r="CR928" s="519">
        <v>0</v>
      </c>
      <c r="CS928" s="519">
        <v>0</v>
      </c>
      <c r="CT928" s="519">
        <v>0</v>
      </c>
      <c r="CU928" s="519">
        <v>0</v>
      </c>
      <c r="CV928" s="519">
        <v>0</v>
      </c>
      <c r="CW928" s="519">
        <v>0</v>
      </c>
      <c r="CX928" s="519">
        <v>0</v>
      </c>
      <c r="CY928" s="519">
        <v>0</v>
      </c>
      <c r="CZ928" s="519">
        <v>0</v>
      </c>
      <c r="DA928" s="519">
        <v>0</v>
      </c>
      <c r="DB928" s="519">
        <v>0</v>
      </c>
      <c r="DC928" s="519">
        <v>0</v>
      </c>
      <c r="DD928" s="519">
        <v>0</v>
      </c>
      <c r="DE928" s="519">
        <v>0</v>
      </c>
      <c r="DF928" s="519">
        <v>0</v>
      </c>
      <c r="DG928" s="519">
        <v>0</v>
      </c>
      <c r="DH928" s="519">
        <v>0</v>
      </c>
      <c r="DI928" s="519">
        <v>0</v>
      </c>
      <c r="DJ928" s="519">
        <v>0</v>
      </c>
      <c r="DK928" s="519">
        <v>0</v>
      </c>
      <c r="DL928" s="519">
        <v>0</v>
      </c>
      <c r="DM928" s="519">
        <v>0</v>
      </c>
      <c r="DN928" s="519">
        <v>0</v>
      </c>
      <c r="DO928" s="519">
        <v>0</v>
      </c>
      <c r="DP928" s="519">
        <v>0</v>
      </c>
      <c r="DQ928" s="519">
        <v>0</v>
      </c>
      <c r="DR928" s="519">
        <v>0</v>
      </c>
      <c r="DS928" s="519">
        <v>0</v>
      </c>
      <c r="DT928" s="519">
        <v>0</v>
      </c>
      <c r="DU928" s="519">
        <v>0</v>
      </c>
      <c r="DV928" s="519">
        <v>0</v>
      </c>
      <c r="DW928" s="519">
        <v>0</v>
      </c>
      <c r="DX928" s="519">
        <v>0</v>
      </c>
      <c r="DZ928" s="337" t="s">
        <v>631</v>
      </c>
      <c r="EA928" s="519" t="s">
        <v>1058</v>
      </c>
      <c r="EB928" s="519" t="s">
        <v>1060</v>
      </c>
      <c r="EC928" s="519">
        <v>17</v>
      </c>
      <c r="ED928" s="183" t="str">
        <f t="shared" si="47"/>
        <v>SDN100217</v>
      </c>
      <c r="EE928" s="519">
        <v>1022.9</v>
      </c>
      <c r="EF928" s="519">
        <v>10000</v>
      </c>
      <c r="EG928" s="519">
        <v>10000</v>
      </c>
      <c r="EH928" s="519">
        <v>10000</v>
      </c>
      <c r="EI928" s="519">
        <v>10000</v>
      </c>
      <c r="EJ928" s="519">
        <v>10000</v>
      </c>
      <c r="EK928" s="519">
        <v>10000</v>
      </c>
      <c r="EL928" s="519">
        <v>10000</v>
      </c>
      <c r="EM928" s="519">
        <v>10000</v>
      </c>
      <c r="EN928" s="519">
        <v>10000</v>
      </c>
      <c r="EO928" s="519">
        <v>10000</v>
      </c>
      <c r="EP928" s="519">
        <v>10000</v>
      </c>
      <c r="EQ928" s="519">
        <v>10000</v>
      </c>
      <c r="ER928" s="519">
        <v>10000</v>
      </c>
      <c r="ES928" s="519">
        <v>10000</v>
      </c>
      <c r="ET928" s="519">
        <v>10000</v>
      </c>
      <c r="EU928" s="519">
        <v>10000</v>
      </c>
      <c r="EV928" s="519">
        <v>10000</v>
      </c>
      <c r="EW928" s="519">
        <v>10000</v>
      </c>
      <c r="EX928" s="519">
        <v>10000</v>
      </c>
      <c r="EY928" s="519">
        <v>10000</v>
      </c>
      <c r="EZ928" s="519">
        <v>10000</v>
      </c>
      <c r="FA928" s="519">
        <v>10000</v>
      </c>
      <c r="FB928" s="519">
        <v>10000</v>
      </c>
      <c r="FC928" s="519">
        <v>10000</v>
      </c>
      <c r="FD928" s="519">
        <v>0</v>
      </c>
      <c r="FE928" s="519">
        <v>0</v>
      </c>
      <c r="FF928" s="519">
        <v>0</v>
      </c>
      <c r="FG928" s="519">
        <v>0</v>
      </c>
      <c r="FH928" s="519">
        <v>0</v>
      </c>
      <c r="FI928" s="519">
        <v>0</v>
      </c>
      <c r="FJ928" s="519">
        <v>0</v>
      </c>
      <c r="FK928" s="519">
        <v>0</v>
      </c>
      <c r="FL928" s="519">
        <v>0</v>
      </c>
      <c r="FM928" s="519">
        <v>0</v>
      </c>
      <c r="FN928" s="519">
        <v>0</v>
      </c>
      <c r="FO928" s="519">
        <v>0</v>
      </c>
      <c r="FP928" s="519">
        <v>0</v>
      </c>
      <c r="FQ928" s="519">
        <v>0</v>
      </c>
      <c r="FR928" s="519">
        <v>0</v>
      </c>
      <c r="FS928" s="519">
        <v>0</v>
      </c>
      <c r="FT928" s="519">
        <v>0</v>
      </c>
      <c r="FU928" s="519">
        <v>0</v>
      </c>
      <c r="FV928" s="519">
        <v>0</v>
      </c>
      <c r="FW928" s="519">
        <v>0</v>
      </c>
      <c r="FX928" s="519">
        <v>0</v>
      </c>
      <c r="FY928" s="519">
        <v>0</v>
      </c>
      <c r="FZ928" s="519">
        <v>0</v>
      </c>
      <c r="GA928" s="519">
        <v>0</v>
      </c>
      <c r="GB928" s="519">
        <v>0</v>
      </c>
      <c r="GC928" s="519">
        <v>0</v>
      </c>
      <c r="GD928" s="519">
        <v>0</v>
      </c>
      <c r="GE928" s="519">
        <v>0</v>
      </c>
      <c r="GF928" s="519">
        <v>0</v>
      </c>
      <c r="GG928" s="519">
        <v>0</v>
      </c>
      <c r="GH928" s="519">
        <v>0</v>
      </c>
      <c r="GI928" s="519">
        <v>0</v>
      </c>
      <c r="GJ928" s="519">
        <v>0</v>
      </c>
      <c r="GK928" s="519">
        <v>0</v>
      </c>
      <c r="GL928" s="519">
        <v>0</v>
      </c>
      <c r="GM928" s="519">
        <v>0</v>
      </c>
      <c r="GN928" s="519">
        <v>0</v>
      </c>
      <c r="GO928" s="519">
        <v>0</v>
      </c>
      <c r="GP928" s="519">
        <v>0</v>
      </c>
      <c r="GQ928" s="519">
        <v>0</v>
      </c>
      <c r="GR928" s="519">
        <v>0</v>
      </c>
      <c r="GS928" s="519">
        <v>0</v>
      </c>
      <c r="GT928" s="519">
        <v>0</v>
      </c>
      <c r="GU928" s="519">
        <v>0</v>
      </c>
      <c r="GV928" s="519">
        <v>0</v>
      </c>
      <c r="GW928" s="519">
        <v>0</v>
      </c>
      <c r="GX928" s="519">
        <v>0</v>
      </c>
      <c r="GY928" s="519">
        <v>0</v>
      </c>
      <c r="GZ928" s="519">
        <v>0</v>
      </c>
      <c r="HA928" s="519">
        <v>0</v>
      </c>
      <c r="HB928" s="519">
        <v>0</v>
      </c>
      <c r="HC928" s="519">
        <v>0</v>
      </c>
      <c r="HD928" s="519">
        <v>0</v>
      </c>
      <c r="HE928" s="519">
        <v>0</v>
      </c>
      <c r="HF928" s="519">
        <v>0</v>
      </c>
      <c r="HG928" s="519">
        <v>0</v>
      </c>
      <c r="HH928" s="519">
        <v>0</v>
      </c>
      <c r="HI928" s="519">
        <v>0</v>
      </c>
      <c r="HJ928" s="519">
        <v>0</v>
      </c>
      <c r="HK928" s="519">
        <v>0</v>
      </c>
      <c r="HL928" s="519">
        <v>0</v>
      </c>
      <c r="HM928" s="519">
        <v>0</v>
      </c>
      <c r="HN928" s="519">
        <v>0</v>
      </c>
      <c r="HO928" s="519">
        <v>0</v>
      </c>
      <c r="HP928" s="519">
        <v>0</v>
      </c>
      <c r="HQ928" s="519">
        <v>0</v>
      </c>
      <c r="HR928" s="519">
        <v>0</v>
      </c>
      <c r="HS928" s="519">
        <v>0</v>
      </c>
      <c r="HT928" s="519">
        <v>0</v>
      </c>
      <c r="HU928" s="519">
        <v>0</v>
      </c>
      <c r="HV928" s="519">
        <v>0</v>
      </c>
      <c r="HW928" s="519">
        <v>0</v>
      </c>
      <c r="HX928" s="519">
        <v>0</v>
      </c>
      <c r="HY928" s="519">
        <v>0</v>
      </c>
      <c r="HZ928" s="519">
        <v>0</v>
      </c>
      <c r="IA928" s="519">
        <v>0</v>
      </c>
      <c r="IB928" s="519">
        <v>0</v>
      </c>
      <c r="IC928" s="519">
        <v>0</v>
      </c>
      <c r="ID928" s="519">
        <v>0</v>
      </c>
      <c r="IE928" s="519">
        <v>0</v>
      </c>
      <c r="IF928" s="519">
        <v>0</v>
      </c>
      <c r="IG928" s="519">
        <v>0</v>
      </c>
      <c r="IH928" s="519">
        <v>0</v>
      </c>
      <c r="II928" s="519">
        <v>0</v>
      </c>
      <c r="IJ928" s="519">
        <v>0</v>
      </c>
      <c r="IK928" s="519">
        <v>0</v>
      </c>
    </row>
    <row r="929" spans="2:245" hidden="1">
      <c r="B929" s="519" t="s">
        <v>1058</v>
      </c>
      <c r="C929" s="519"/>
      <c r="D929" s="519"/>
      <c r="E929" s="519"/>
      <c r="F929" s="519">
        <v>2</v>
      </c>
      <c r="G929" s="519"/>
      <c r="H929" s="519">
        <v>31</v>
      </c>
      <c r="I929" s="519">
        <v>7</v>
      </c>
      <c r="J929" s="519" t="str">
        <f t="shared" si="45"/>
        <v>SDN10023107</v>
      </c>
      <c r="K929" s="519">
        <v>792</v>
      </c>
      <c r="M929" s="337" t="s">
        <v>631</v>
      </c>
      <c r="N929" s="519" t="s">
        <v>1058</v>
      </c>
      <c r="O929" s="519" t="s">
        <v>1060</v>
      </c>
      <c r="P929" s="519">
        <v>18</v>
      </c>
      <c r="Q929" s="521" t="str">
        <f t="shared" si="46"/>
        <v>SDN100218</v>
      </c>
      <c r="R929" s="519">
        <v>1022.9</v>
      </c>
      <c r="S929" s="519">
        <v>2045.8</v>
      </c>
      <c r="T929" s="519">
        <v>3068.7</v>
      </c>
      <c r="U929" s="519">
        <v>4091.6</v>
      </c>
      <c r="V929" s="519">
        <v>5114.5</v>
      </c>
      <c r="W929" s="519">
        <v>5932.8</v>
      </c>
      <c r="X929" s="519">
        <v>6751.1</v>
      </c>
      <c r="Y929" s="519">
        <v>7569.5</v>
      </c>
      <c r="Z929" s="519">
        <v>8387.7999999999993</v>
      </c>
      <c r="AA929" s="519">
        <v>9206.1</v>
      </c>
      <c r="AB929" s="519">
        <v>9206.1</v>
      </c>
      <c r="AC929" s="519">
        <v>9206.1</v>
      </c>
      <c r="AD929" s="519">
        <v>9206.1</v>
      </c>
      <c r="AE929" s="519">
        <v>9206.1</v>
      </c>
      <c r="AF929" s="519">
        <v>9206.1</v>
      </c>
      <c r="AG929" s="519">
        <v>9206.1</v>
      </c>
      <c r="AH929" s="519">
        <v>9206.1</v>
      </c>
      <c r="AI929" s="519">
        <v>9206.1</v>
      </c>
      <c r="AJ929" s="519">
        <v>9206.1</v>
      </c>
      <c r="AK929" s="519">
        <v>9206.1</v>
      </c>
      <c r="AL929" s="519">
        <v>9206.1</v>
      </c>
      <c r="AM929" s="519">
        <v>9206.1</v>
      </c>
      <c r="AN929" s="519">
        <v>9206.1</v>
      </c>
      <c r="AO929" s="519">
        <v>9206.1</v>
      </c>
      <c r="AP929" s="519">
        <v>9206.1</v>
      </c>
      <c r="AQ929" s="519">
        <v>0</v>
      </c>
      <c r="AR929" s="519">
        <v>0</v>
      </c>
      <c r="AS929" s="519">
        <v>0</v>
      </c>
      <c r="AT929" s="519">
        <v>0</v>
      </c>
      <c r="AU929" s="519">
        <v>0</v>
      </c>
      <c r="AV929" s="519">
        <v>0</v>
      </c>
      <c r="AW929" s="519">
        <v>0</v>
      </c>
      <c r="AX929" s="519">
        <v>0</v>
      </c>
      <c r="AY929" s="519">
        <v>0</v>
      </c>
      <c r="AZ929" s="519">
        <v>0</v>
      </c>
      <c r="BA929" s="519">
        <v>0</v>
      </c>
      <c r="BB929" s="519">
        <v>0</v>
      </c>
      <c r="BC929" s="519">
        <v>0</v>
      </c>
      <c r="BD929" s="519">
        <v>0</v>
      </c>
      <c r="BE929" s="519">
        <v>0</v>
      </c>
      <c r="BF929" s="519">
        <v>0</v>
      </c>
      <c r="BG929" s="519">
        <v>0</v>
      </c>
      <c r="BH929" s="519">
        <v>0</v>
      </c>
      <c r="BI929" s="519">
        <v>0</v>
      </c>
      <c r="BJ929" s="519">
        <v>0</v>
      </c>
      <c r="BK929" s="519">
        <v>0</v>
      </c>
      <c r="BL929" s="519">
        <v>0</v>
      </c>
      <c r="BM929" s="519">
        <v>0</v>
      </c>
      <c r="BN929" s="519">
        <v>0</v>
      </c>
      <c r="BO929" s="519">
        <v>0</v>
      </c>
      <c r="BP929" s="519">
        <v>0</v>
      </c>
      <c r="BQ929" s="519">
        <v>0</v>
      </c>
      <c r="BR929" s="519">
        <v>0</v>
      </c>
      <c r="BS929" s="519">
        <v>0</v>
      </c>
      <c r="BT929" s="519">
        <v>0</v>
      </c>
      <c r="BU929" s="519">
        <v>0</v>
      </c>
      <c r="BV929" s="519">
        <v>0</v>
      </c>
      <c r="BW929" s="519">
        <v>0</v>
      </c>
      <c r="BX929" s="519">
        <v>0</v>
      </c>
      <c r="BY929" s="519">
        <v>0</v>
      </c>
      <c r="BZ929" s="519">
        <v>0</v>
      </c>
      <c r="CA929" s="519">
        <v>0</v>
      </c>
      <c r="CB929" s="519">
        <v>0</v>
      </c>
      <c r="CC929" s="519">
        <v>0</v>
      </c>
      <c r="CD929" s="519">
        <v>0</v>
      </c>
      <c r="CE929" s="519">
        <v>0</v>
      </c>
      <c r="CF929" s="519">
        <v>0</v>
      </c>
      <c r="CG929" s="519">
        <v>0</v>
      </c>
      <c r="CH929" s="519">
        <v>0</v>
      </c>
      <c r="CI929" s="519">
        <v>0</v>
      </c>
      <c r="CJ929" s="519">
        <v>0</v>
      </c>
      <c r="CK929" s="519">
        <v>0</v>
      </c>
      <c r="CL929" s="519">
        <v>0</v>
      </c>
      <c r="CM929" s="519">
        <v>0</v>
      </c>
      <c r="CN929" s="519">
        <v>0</v>
      </c>
      <c r="CO929" s="519">
        <v>0</v>
      </c>
      <c r="CP929" s="519">
        <v>0</v>
      </c>
      <c r="CQ929" s="519">
        <v>0</v>
      </c>
      <c r="CR929" s="519">
        <v>0</v>
      </c>
      <c r="CS929" s="519">
        <v>0</v>
      </c>
      <c r="CT929" s="519">
        <v>0</v>
      </c>
      <c r="CU929" s="519">
        <v>0</v>
      </c>
      <c r="CV929" s="519">
        <v>0</v>
      </c>
      <c r="CW929" s="519">
        <v>0</v>
      </c>
      <c r="CX929" s="519">
        <v>0</v>
      </c>
      <c r="CY929" s="519">
        <v>0</v>
      </c>
      <c r="CZ929" s="519">
        <v>0</v>
      </c>
      <c r="DA929" s="519">
        <v>0</v>
      </c>
      <c r="DB929" s="519">
        <v>0</v>
      </c>
      <c r="DC929" s="519">
        <v>0</v>
      </c>
      <c r="DD929" s="519">
        <v>0</v>
      </c>
      <c r="DE929" s="519">
        <v>0</v>
      </c>
      <c r="DF929" s="519">
        <v>0</v>
      </c>
      <c r="DG929" s="519">
        <v>0</v>
      </c>
      <c r="DH929" s="519">
        <v>0</v>
      </c>
      <c r="DI929" s="519">
        <v>0</v>
      </c>
      <c r="DJ929" s="519">
        <v>0</v>
      </c>
      <c r="DK929" s="519">
        <v>0</v>
      </c>
      <c r="DL929" s="519">
        <v>0</v>
      </c>
      <c r="DM929" s="519">
        <v>0</v>
      </c>
      <c r="DN929" s="519">
        <v>0</v>
      </c>
      <c r="DO929" s="519">
        <v>0</v>
      </c>
      <c r="DP929" s="519">
        <v>0</v>
      </c>
      <c r="DQ929" s="519">
        <v>0</v>
      </c>
      <c r="DR929" s="519">
        <v>0</v>
      </c>
      <c r="DS929" s="519">
        <v>0</v>
      </c>
      <c r="DT929" s="519">
        <v>0</v>
      </c>
      <c r="DU929" s="519">
        <v>0</v>
      </c>
      <c r="DV929" s="519">
        <v>0</v>
      </c>
      <c r="DW929" s="519">
        <v>0</v>
      </c>
      <c r="DX929" s="519">
        <v>0</v>
      </c>
      <c r="DZ929" s="337" t="s">
        <v>631</v>
      </c>
      <c r="EA929" s="519" t="s">
        <v>1058</v>
      </c>
      <c r="EB929" s="519" t="s">
        <v>1060</v>
      </c>
      <c r="EC929" s="519">
        <v>18</v>
      </c>
      <c r="ED929" s="183" t="str">
        <f t="shared" si="47"/>
        <v>SDN100218</v>
      </c>
      <c r="EE929" s="519">
        <v>1022.9</v>
      </c>
      <c r="EF929" s="519">
        <v>10000</v>
      </c>
      <c r="EG929" s="519">
        <v>10000</v>
      </c>
      <c r="EH929" s="519">
        <v>10000</v>
      </c>
      <c r="EI929" s="519">
        <v>10000</v>
      </c>
      <c r="EJ929" s="519">
        <v>10000</v>
      </c>
      <c r="EK929" s="519">
        <v>10000</v>
      </c>
      <c r="EL929" s="519">
        <v>10000</v>
      </c>
      <c r="EM929" s="519">
        <v>10000</v>
      </c>
      <c r="EN929" s="519">
        <v>10000</v>
      </c>
      <c r="EO929" s="519">
        <v>10000</v>
      </c>
      <c r="EP929" s="519">
        <v>10000</v>
      </c>
      <c r="EQ929" s="519">
        <v>10000</v>
      </c>
      <c r="ER929" s="519">
        <v>10000</v>
      </c>
      <c r="ES929" s="519">
        <v>10000</v>
      </c>
      <c r="ET929" s="519">
        <v>10000</v>
      </c>
      <c r="EU929" s="519">
        <v>10000</v>
      </c>
      <c r="EV929" s="519">
        <v>10000</v>
      </c>
      <c r="EW929" s="519">
        <v>10000</v>
      </c>
      <c r="EX929" s="519">
        <v>10000</v>
      </c>
      <c r="EY929" s="519">
        <v>10000</v>
      </c>
      <c r="EZ929" s="519">
        <v>10000</v>
      </c>
      <c r="FA929" s="519">
        <v>10000</v>
      </c>
      <c r="FB929" s="519">
        <v>10000</v>
      </c>
      <c r="FC929" s="519">
        <v>10000</v>
      </c>
      <c r="FD929" s="519">
        <v>0</v>
      </c>
      <c r="FE929" s="519">
        <v>0</v>
      </c>
      <c r="FF929" s="519">
        <v>0</v>
      </c>
      <c r="FG929" s="519">
        <v>0</v>
      </c>
      <c r="FH929" s="519">
        <v>0</v>
      </c>
      <c r="FI929" s="519">
        <v>0</v>
      </c>
      <c r="FJ929" s="519">
        <v>0</v>
      </c>
      <c r="FK929" s="519">
        <v>0</v>
      </c>
      <c r="FL929" s="519">
        <v>0</v>
      </c>
      <c r="FM929" s="519">
        <v>0</v>
      </c>
      <c r="FN929" s="519">
        <v>0</v>
      </c>
      <c r="FO929" s="519">
        <v>0</v>
      </c>
      <c r="FP929" s="519">
        <v>0</v>
      </c>
      <c r="FQ929" s="519">
        <v>0</v>
      </c>
      <c r="FR929" s="519">
        <v>0</v>
      </c>
      <c r="FS929" s="519">
        <v>0</v>
      </c>
      <c r="FT929" s="519">
        <v>0</v>
      </c>
      <c r="FU929" s="519">
        <v>0</v>
      </c>
      <c r="FV929" s="519">
        <v>0</v>
      </c>
      <c r="FW929" s="519">
        <v>0</v>
      </c>
      <c r="FX929" s="519">
        <v>0</v>
      </c>
      <c r="FY929" s="519">
        <v>0</v>
      </c>
      <c r="FZ929" s="519">
        <v>0</v>
      </c>
      <c r="GA929" s="519">
        <v>0</v>
      </c>
      <c r="GB929" s="519">
        <v>0</v>
      </c>
      <c r="GC929" s="519">
        <v>0</v>
      </c>
      <c r="GD929" s="519">
        <v>0</v>
      </c>
      <c r="GE929" s="519">
        <v>0</v>
      </c>
      <c r="GF929" s="519">
        <v>0</v>
      </c>
      <c r="GG929" s="519">
        <v>0</v>
      </c>
      <c r="GH929" s="519">
        <v>0</v>
      </c>
      <c r="GI929" s="519">
        <v>0</v>
      </c>
      <c r="GJ929" s="519">
        <v>0</v>
      </c>
      <c r="GK929" s="519">
        <v>0</v>
      </c>
      <c r="GL929" s="519">
        <v>0</v>
      </c>
      <c r="GM929" s="519">
        <v>0</v>
      </c>
      <c r="GN929" s="519">
        <v>0</v>
      </c>
      <c r="GO929" s="519">
        <v>0</v>
      </c>
      <c r="GP929" s="519">
        <v>0</v>
      </c>
      <c r="GQ929" s="519">
        <v>0</v>
      </c>
      <c r="GR929" s="519">
        <v>0</v>
      </c>
      <c r="GS929" s="519">
        <v>0</v>
      </c>
      <c r="GT929" s="519">
        <v>0</v>
      </c>
      <c r="GU929" s="519">
        <v>0</v>
      </c>
      <c r="GV929" s="519">
        <v>0</v>
      </c>
      <c r="GW929" s="519">
        <v>0</v>
      </c>
      <c r="GX929" s="519">
        <v>0</v>
      </c>
      <c r="GY929" s="519">
        <v>0</v>
      </c>
      <c r="GZ929" s="519">
        <v>0</v>
      </c>
      <c r="HA929" s="519">
        <v>0</v>
      </c>
      <c r="HB929" s="519">
        <v>0</v>
      </c>
      <c r="HC929" s="519">
        <v>0</v>
      </c>
      <c r="HD929" s="519">
        <v>0</v>
      </c>
      <c r="HE929" s="519">
        <v>0</v>
      </c>
      <c r="HF929" s="519">
        <v>0</v>
      </c>
      <c r="HG929" s="519">
        <v>0</v>
      </c>
      <c r="HH929" s="519">
        <v>0</v>
      </c>
      <c r="HI929" s="519">
        <v>0</v>
      </c>
      <c r="HJ929" s="519">
        <v>0</v>
      </c>
      <c r="HK929" s="519">
        <v>0</v>
      </c>
      <c r="HL929" s="519">
        <v>0</v>
      </c>
      <c r="HM929" s="519">
        <v>0</v>
      </c>
      <c r="HN929" s="519">
        <v>0</v>
      </c>
      <c r="HO929" s="519">
        <v>0</v>
      </c>
      <c r="HP929" s="519">
        <v>0</v>
      </c>
      <c r="HQ929" s="519">
        <v>0</v>
      </c>
      <c r="HR929" s="519">
        <v>0</v>
      </c>
      <c r="HS929" s="519">
        <v>0</v>
      </c>
      <c r="HT929" s="519">
        <v>0</v>
      </c>
      <c r="HU929" s="519">
        <v>0</v>
      </c>
      <c r="HV929" s="519">
        <v>0</v>
      </c>
      <c r="HW929" s="519">
        <v>0</v>
      </c>
      <c r="HX929" s="519">
        <v>0</v>
      </c>
      <c r="HY929" s="519">
        <v>0</v>
      </c>
      <c r="HZ929" s="519">
        <v>0</v>
      </c>
      <c r="IA929" s="519">
        <v>0</v>
      </c>
      <c r="IB929" s="519">
        <v>0</v>
      </c>
      <c r="IC929" s="519">
        <v>0</v>
      </c>
      <c r="ID929" s="519">
        <v>0</v>
      </c>
      <c r="IE929" s="519">
        <v>0</v>
      </c>
      <c r="IF929" s="519">
        <v>0</v>
      </c>
      <c r="IG929" s="519">
        <v>0</v>
      </c>
      <c r="IH929" s="519">
        <v>0</v>
      </c>
      <c r="II929" s="519">
        <v>0</v>
      </c>
      <c r="IJ929" s="519">
        <v>0</v>
      </c>
      <c r="IK929" s="519">
        <v>0</v>
      </c>
    </row>
    <row r="930" spans="2:245" hidden="1">
      <c r="B930" s="519" t="s">
        <v>1058</v>
      </c>
      <c r="C930" s="519"/>
      <c r="D930" s="519"/>
      <c r="E930" s="519"/>
      <c r="F930" s="519">
        <v>2</v>
      </c>
      <c r="G930" s="519"/>
      <c r="H930" s="519">
        <v>31</v>
      </c>
      <c r="I930" s="519">
        <v>8</v>
      </c>
      <c r="J930" s="519" t="str">
        <f t="shared" si="45"/>
        <v>SDN10023108</v>
      </c>
      <c r="K930" s="519">
        <v>792</v>
      </c>
      <c r="M930" s="337" t="s">
        <v>631</v>
      </c>
      <c r="N930" s="519" t="s">
        <v>1058</v>
      </c>
      <c r="O930" s="519" t="s">
        <v>1060</v>
      </c>
      <c r="P930" s="519">
        <v>19</v>
      </c>
      <c r="Q930" s="521" t="str">
        <f t="shared" si="46"/>
        <v>SDN100219</v>
      </c>
      <c r="R930" s="519">
        <v>1022.9</v>
      </c>
      <c r="S930" s="519">
        <v>2045.8</v>
      </c>
      <c r="T930" s="519">
        <v>3068.7</v>
      </c>
      <c r="U930" s="519">
        <v>4091.6</v>
      </c>
      <c r="V930" s="519">
        <v>5114.5</v>
      </c>
      <c r="W930" s="519">
        <v>5932.8</v>
      </c>
      <c r="X930" s="519">
        <v>6751.1</v>
      </c>
      <c r="Y930" s="519">
        <v>7569.5</v>
      </c>
      <c r="Z930" s="519">
        <v>8387.7999999999993</v>
      </c>
      <c r="AA930" s="519">
        <v>9206.1</v>
      </c>
      <c r="AB930" s="519">
        <v>9206.1</v>
      </c>
      <c r="AC930" s="519">
        <v>9206.1</v>
      </c>
      <c r="AD930" s="519">
        <v>9206.1</v>
      </c>
      <c r="AE930" s="519">
        <v>9206.1</v>
      </c>
      <c r="AF930" s="519">
        <v>9206.1</v>
      </c>
      <c r="AG930" s="519">
        <v>9206.1</v>
      </c>
      <c r="AH930" s="519">
        <v>9206.1</v>
      </c>
      <c r="AI930" s="519">
        <v>9206.1</v>
      </c>
      <c r="AJ930" s="519">
        <v>9206.1</v>
      </c>
      <c r="AK930" s="519">
        <v>9206.1</v>
      </c>
      <c r="AL930" s="519">
        <v>9206.1</v>
      </c>
      <c r="AM930" s="519">
        <v>9206.1</v>
      </c>
      <c r="AN930" s="519">
        <v>9206.1</v>
      </c>
      <c r="AO930" s="519">
        <v>9206.1</v>
      </c>
      <c r="AP930" s="519">
        <v>9206.1</v>
      </c>
      <c r="AQ930" s="519">
        <v>0</v>
      </c>
      <c r="AR930" s="519">
        <v>0</v>
      </c>
      <c r="AS930" s="519">
        <v>0</v>
      </c>
      <c r="AT930" s="519">
        <v>0</v>
      </c>
      <c r="AU930" s="519">
        <v>0</v>
      </c>
      <c r="AV930" s="519">
        <v>0</v>
      </c>
      <c r="AW930" s="519">
        <v>0</v>
      </c>
      <c r="AX930" s="519">
        <v>0</v>
      </c>
      <c r="AY930" s="519">
        <v>0</v>
      </c>
      <c r="AZ930" s="519">
        <v>0</v>
      </c>
      <c r="BA930" s="519">
        <v>0</v>
      </c>
      <c r="BB930" s="519">
        <v>0</v>
      </c>
      <c r="BC930" s="519">
        <v>0</v>
      </c>
      <c r="BD930" s="519">
        <v>0</v>
      </c>
      <c r="BE930" s="519">
        <v>0</v>
      </c>
      <c r="BF930" s="519">
        <v>0</v>
      </c>
      <c r="BG930" s="519">
        <v>0</v>
      </c>
      <c r="BH930" s="519">
        <v>0</v>
      </c>
      <c r="BI930" s="519">
        <v>0</v>
      </c>
      <c r="BJ930" s="519">
        <v>0</v>
      </c>
      <c r="BK930" s="519">
        <v>0</v>
      </c>
      <c r="BL930" s="519">
        <v>0</v>
      </c>
      <c r="BM930" s="519">
        <v>0</v>
      </c>
      <c r="BN930" s="519">
        <v>0</v>
      </c>
      <c r="BO930" s="519">
        <v>0</v>
      </c>
      <c r="BP930" s="519">
        <v>0</v>
      </c>
      <c r="BQ930" s="519">
        <v>0</v>
      </c>
      <c r="BR930" s="519">
        <v>0</v>
      </c>
      <c r="BS930" s="519">
        <v>0</v>
      </c>
      <c r="BT930" s="519">
        <v>0</v>
      </c>
      <c r="BU930" s="519">
        <v>0</v>
      </c>
      <c r="BV930" s="519">
        <v>0</v>
      </c>
      <c r="BW930" s="519">
        <v>0</v>
      </c>
      <c r="BX930" s="519">
        <v>0</v>
      </c>
      <c r="BY930" s="519">
        <v>0</v>
      </c>
      <c r="BZ930" s="519">
        <v>0</v>
      </c>
      <c r="CA930" s="519">
        <v>0</v>
      </c>
      <c r="CB930" s="519">
        <v>0</v>
      </c>
      <c r="CC930" s="519">
        <v>0</v>
      </c>
      <c r="CD930" s="519">
        <v>0</v>
      </c>
      <c r="CE930" s="519">
        <v>0</v>
      </c>
      <c r="CF930" s="519">
        <v>0</v>
      </c>
      <c r="CG930" s="519">
        <v>0</v>
      </c>
      <c r="CH930" s="519">
        <v>0</v>
      </c>
      <c r="CI930" s="519">
        <v>0</v>
      </c>
      <c r="CJ930" s="519">
        <v>0</v>
      </c>
      <c r="CK930" s="519">
        <v>0</v>
      </c>
      <c r="CL930" s="519">
        <v>0</v>
      </c>
      <c r="CM930" s="519">
        <v>0</v>
      </c>
      <c r="CN930" s="519">
        <v>0</v>
      </c>
      <c r="CO930" s="519">
        <v>0</v>
      </c>
      <c r="CP930" s="519">
        <v>0</v>
      </c>
      <c r="CQ930" s="519">
        <v>0</v>
      </c>
      <c r="CR930" s="519">
        <v>0</v>
      </c>
      <c r="CS930" s="519">
        <v>0</v>
      </c>
      <c r="CT930" s="519">
        <v>0</v>
      </c>
      <c r="CU930" s="519">
        <v>0</v>
      </c>
      <c r="CV930" s="519">
        <v>0</v>
      </c>
      <c r="CW930" s="519">
        <v>0</v>
      </c>
      <c r="CX930" s="519">
        <v>0</v>
      </c>
      <c r="CY930" s="519">
        <v>0</v>
      </c>
      <c r="CZ930" s="519">
        <v>0</v>
      </c>
      <c r="DA930" s="519">
        <v>0</v>
      </c>
      <c r="DB930" s="519">
        <v>0</v>
      </c>
      <c r="DC930" s="519">
        <v>0</v>
      </c>
      <c r="DD930" s="519">
        <v>0</v>
      </c>
      <c r="DE930" s="519">
        <v>0</v>
      </c>
      <c r="DF930" s="519">
        <v>0</v>
      </c>
      <c r="DG930" s="519">
        <v>0</v>
      </c>
      <c r="DH930" s="519">
        <v>0</v>
      </c>
      <c r="DI930" s="519">
        <v>0</v>
      </c>
      <c r="DJ930" s="519">
        <v>0</v>
      </c>
      <c r="DK930" s="519">
        <v>0</v>
      </c>
      <c r="DL930" s="519">
        <v>0</v>
      </c>
      <c r="DM930" s="519">
        <v>0</v>
      </c>
      <c r="DN930" s="519">
        <v>0</v>
      </c>
      <c r="DO930" s="519">
        <v>0</v>
      </c>
      <c r="DP930" s="519">
        <v>0</v>
      </c>
      <c r="DQ930" s="519">
        <v>0</v>
      </c>
      <c r="DR930" s="519">
        <v>0</v>
      </c>
      <c r="DS930" s="519">
        <v>0</v>
      </c>
      <c r="DT930" s="519">
        <v>0</v>
      </c>
      <c r="DU930" s="519">
        <v>0</v>
      </c>
      <c r="DV930" s="519">
        <v>0</v>
      </c>
      <c r="DW930" s="519">
        <v>0</v>
      </c>
      <c r="DX930" s="519">
        <v>0</v>
      </c>
      <c r="DZ930" s="337" t="s">
        <v>631</v>
      </c>
      <c r="EA930" s="519" t="s">
        <v>1058</v>
      </c>
      <c r="EB930" s="519" t="s">
        <v>1060</v>
      </c>
      <c r="EC930" s="519">
        <v>19</v>
      </c>
      <c r="ED930" s="183" t="str">
        <f t="shared" si="47"/>
        <v>SDN100219</v>
      </c>
      <c r="EE930" s="519">
        <v>1022.9</v>
      </c>
      <c r="EF930" s="519">
        <v>10000</v>
      </c>
      <c r="EG930" s="519">
        <v>10000</v>
      </c>
      <c r="EH930" s="519">
        <v>10000</v>
      </c>
      <c r="EI930" s="519">
        <v>10000</v>
      </c>
      <c r="EJ930" s="519">
        <v>10000</v>
      </c>
      <c r="EK930" s="519">
        <v>10000</v>
      </c>
      <c r="EL930" s="519">
        <v>10000</v>
      </c>
      <c r="EM930" s="519">
        <v>10000</v>
      </c>
      <c r="EN930" s="519">
        <v>10000</v>
      </c>
      <c r="EO930" s="519">
        <v>10000</v>
      </c>
      <c r="EP930" s="519">
        <v>10000</v>
      </c>
      <c r="EQ930" s="519">
        <v>10000</v>
      </c>
      <c r="ER930" s="519">
        <v>10000</v>
      </c>
      <c r="ES930" s="519">
        <v>10000</v>
      </c>
      <c r="ET930" s="519">
        <v>10000</v>
      </c>
      <c r="EU930" s="519">
        <v>10000</v>
      </c>
      <c r="EV930" s="519">
        <v>10000</v>
      </c>
      <c r="EW930" s="519">
        <v>10000</v>
      </c>
      <c r="EX930" s="519">
        <v>10000</v>
      </c>
      <c r="EY930" s="519">
        <v>10000</v>
      </c>
      <c r="EZ930" s="519">
        <v>10000</v>
      </c>
      <c r="FA930" s="519">
        <v>10000</v>
      </c>
      <c r="FB930" s="519">
        <v>10000</v>
      </c>
      <c r="FC930" s="519">
        <v>10000</v>
      </c>
      <c r="FD930" s="519">
        <v>0</v>
      </c>
      <c r="FE930" s="519">
        <v>0</v>
      </c>
      <c r="FF930" s="519">
        <v>0</v>
      </c>
      <c r="FG930" s="519">
        <v>0</v>
      </c>
      <c r="FH930" s="519">
        <v>0</v>
      </c>
      <c r="FI930" s="519">
        <v>0</v>
      </c>
      <c r="FJ930" s="519">
        <v>0</v>
      </c>
      <c r="FK930" s="519">
        <v>0</v>
      </c>
      <c r="FL930" s="519">
        <v>0</v>
      </c>
      <c r="FM930" s="519">
        <v>0</v>
      </c>
      <c r="FN930" s="519">
        <v>0</v>
      </c>
      <c r="FO930" s="519">
        <v>0</v>
      </c>
      <c r="FP930" s="519">
        <v>0</v>
      </c>
      <c r="FQ930" s="519">
        <v>0</v>
      </c>
      <c r="FR930" s="519">
        <v>0</v>
      </c>
      <c r="FS930" s="519">
        <v>0</v>
      </c>
      <c r="FT930" s="519">
        <v>0</v>
      </c>
      <c r="FU930" s="519">
        <v>0</v>
      </c>
      <c r="FV930" s="519">
        <v>0</v>
      </c>
      <c r="FW930" s="519">
        <v>0</v>
      </c>
      <c r="FX930" s="519">
        <v>0</v>
      </c>
      <c r="FY930" s="519">
        <v>0</v>
      </c>
      <c r="FZ930" s="519">
        <v>0</v>
      </c>
      <c r="GA930" s="519">
        <v>0</v>
      </c>
      <c r="GB930" s="519">
        <v>0</v>
      </c>
      <c r="GC930" s="519">
        <v>0</v>
      </c>
      <c r="GD930" s="519">
        <v>0</v>
      </c>
      <c r="GE930" s="519">
        <v>0</v>
      </c>
      <c r="GF930" s="519">
        <v>0</v>
      </c>
      <c r="GG930" s="519">
        <v>0</v>
      </c>
      <c r="GH930" s="519">
        <v>0</v>
      </c>
      <c r="GI930" s="519">
        <v>0</v>
      </c>
      <c r="GJ930" s="519">
        <v>0</v>
      </c>
      <c r="GK930" s="519">
        <v>0</v>
      </c>
      <c r="GL930" s="519">
        <v>0</v>
      </c>
      <c r="GM930" s="519">
        <v>0</v>
      </c>
      <c r="GN930" s="519">
        <v>0</v>
      </c>
      <c r="GO930" s="519">
        <v>0</v>
      </c>
      <c r="GP930" s="519">
        <v>0</v>
      </c>
      <c r="GQ930" s="519">
        <v>0</v>
      </c>
      <c r="GR930" s="519">
        <v>0</v>
      </c>
      <c r="GS930" s="519">
        <v>0</v>
      </c>
      <c r="GT930" s="519">
        <v>0</v>
      </c>
      <c r="GU930" s="519">
        <v>0</v>
      </c>
      <c r="GV930" s="519">
        <v>0</v>
      </c>
      <c r="GW930" s="519">
        <v>0</v>
      </c>
      <c r="GX930" s="519">
        <v>0</v>
      </c>
      <c r="GY930" s="519">
        <v>0</v>
      </c>
      <c r="GZ930" s="519">
        <v>0</v>
      </c>
      <c r="HA930" s="519">
        <v>0</v>
      </c>
      <c r="HB930" s="519">
        <v>0</v>
      </c>
      <c r="HC930" s="519">
        <v>0</v>
      </c>
      <c r="HD930" s="519">
        <v>0</v>
      </c>
      <c r="HE930" s="519">
        <v>0</v>
      </c>
      <c r="HF930" s="519">
        <v>0</v>
      </c>
      <c r="HG930" s="519">
        <v>0</v>
      </c>
      <c r="HH930" s="519">
        <v>0</v>
      </c>
      <c r="HI930" s="519">
        <v>0</v>
      </c>
      <c r="HJ930" s="519">
        <v>0</v>
      </c>
      <c r="HK930" s="519">
        <v>0</v>
      </c>
      <c r="HL930" s="519">
        <v>0</v>
      </c>
      <c r="HM930" s="519">
        <v>0</v>
      </c>
      <c r="HN930" s="519">
        <v>0</v>
      </c>
      <c r="HO930" s="519">
        <v>0</v>
      </c>
      <c r="HP930" s="519">
        <v>0</v>
      </c>
      <c r="HQ930" s="519">
        <v>0</v>
      </c>
      <c r="HR930" s="519">
        <v>0</v>
      </c>
      <c r="HS930" s="519">
        <v>0</v>
      </c>
      <c r="HT930" s="519">
        <v>0</v>
      </c>
      <c r="HU930" s="519">
        <v>0</v>
      </c>
      <c r="HV930" s="519">
        <v>0</v>
      </c>
      <c r="HW930" s="519">
        <v>0</v>
      </c>
      <c r="HX930" s="519">
        <v>0</v>
      </c>
      <c r="HY930" s="519">
        <v>0</v>
      </c>
      <c r="HZ930" s="519">
        <v>0</v>
      </c>
      <c r="IA930" s="519">
        <v>0</v>
      </c>
      <c r="IB930" s="519">
        <v>0</v>
      </c>
      <c r="IC930" s="519">
        <v>0</v>
      </c>
      <c r="ID930" s="519">
        <v>0</v>
      </c>
      <c r="IE930" s="519">
        <v>0</v>
      </c>
      <c r="IF930" s="519">
        <v>0</v>
      </c>
      <c r="IG930" s="519">
        <v>0</v>
      </c>
      <c r="IH930" s="519">
        <v>0</v>
      </c>
      <c r="II930" s="519">
        <v>0</v>
      </c>
      <c r="IJ930" s="519">
        <v>0</v>
      </c>
      <c r="IK930" s="519">
        <v>0</v>
      </c>
    </row>
    <row r="931" spans="2:245" hidden="1">
      <c r="B931" s="519" t="s">
        <v>1058</v>
      </c>
      <c r="C931" s="519"/>
      <c r="D931" s="519"/>
      <c r="E931" s="519"/>
      <c r="F931" s="519">
        <v>2</v>
      </c>
      <c r="G931" s="519"/>
      <c r="H931" s="519">
        <v>31</v>
      </c>
      <c r="I931" s="519">
        <v>9</v>
      </c>
      <c r="J931" s="519" t="str">
        <f t="shared" si="45"/>
        <v>SDN10023109</v>
      </c>
      <c r="K931" s="519">
        <v>792</v>
      </c>
      <c r="M931" s="337" t="s">
        <v>631</v>
      </c>
      <c r="N931" s="519" t="s">
        <v>1058</v>
      </c>
      <c r="O931" s="519" t="s">
        <v>1060</v>
      </c>
      <c r="P931" s="519">
        <v>20</v>
      </c>
      <c r="Q931" s="521" t="str">
        <f t="shared" si="46"/>
        <v>SDN100220</v>
      </c>
      <c r="R931" s="519">
        <v>1022.9</v>
      </c>
      <c r="S931" s="519">
        <v>2045.8</v>
      </c>
      <c r="T931" s="519">
        <v>3068.7</v>
      </c>
      <c r="U931" s="519">
        <v>4091.6</v>
      </c>
      <c r="V931" s="519">
        <v>5114.5</v>
      </c>
      <c r="W931" s="519">
        <v>5932.8</v>
      </c>
      <c r="X931" s="519">
        <v>6751.1</v>
      </c>
      <c r="Y931" s="519">
        <v>7569.5</v>
      </c>
      <c r="Z931" s="519">
        <v>8387.7999999999993</v>
      </c>
      <c r="AA931" s="519">
        <v>9206.1</v>
      </c>
      <c r="AB931" s="519">
        <v>9206.1</v>
      </c>
      <c r="AC931" s="519">
        <v>9206.1</v>
      </c>
      <c r="AD931" s="519">
        <v>9206.1</v>
      </c>
      <c r="AE931" s="519">
        <v>9206.1</v>
      </c>
      <c r="AF931" s="519">
        <v>9206.1</v>
      </c>
      <c r="AG931" s="519">
        <v>9206.1</v>
      </c>
      <c r="AH931" s="519">
        <v>9206.1</v>
      </c>
      <c r="AI931" s="519">
        <v>9206.1</v>
      </c>
      <c r="AJ931" s="519">
        <v>9206.1</v>
      </c>
      <c r="AK931" s="519">
        <v>9206.1</v>
      </c>
      <c r="AL931" s="519">
        <v>9206.1</v>
      </c>
      <c r="AM931" s="519">
        <v>9206.1</v>
      </c>
      <c r="AN931" s="519">
        <v>9206.1</v>
      </c>
      <c r="AO931" s="519">
        <v>9206.1</v>
      </c>
      <c r="AP931" s="519">
        <v>9206.1</v>
      </c>
      <c r="AQ931" s="519">
        <v>0</v>
      </c>
      <c r="AR931" s="519">
        <v>0</v>
      </c>
      <c r="AS931" s="519">
        <v>0</v>
      </c>
      <c r="AT931" s="519">
        <v>0</v>
      </c>
      <c r="AU931" s="519">
        <v>0</v>
      </c>
      <c r="AV931" s="519">
        <v>0</v>
      </c>
      <c r="AW931" s="519">
        <v>0</v>
      </c>
      <c r="AX931" s="519">
        <v>0</v>
      </c>
      <c r="AY931" s="519">
        <v>0</v>
      </c>
      <c r="AZ931" s="519">
        <v>0</v>
      </c>
      <c r="BA931" s="519">
        <v>0</v>
      </c>
      <c r="BB931" s="519">
        <v>0</v>
      </c>
      <c r="BC931" s="519">
        <v>0</v>
      </c>
      <c r="BD931" s="519">
        <v>0</v>
      </c>
      <c r="BE931" s="519">
        <v>0</v>
      </c>
      <c r="BF931" s="519">
        <v>0</v>
      </c>
      <c r="BG931" s="519">
        <v>0</v>
      </c>
      <c r="BH931" s="519">
        <v>0</v>
      </c>
      <c r="BI931" s="519">
        <v>0</v>
      </c>
      <c r="BJ931" s="519">
        <v>0</v>
      </c>
      <c r="BK931" s="519">
        <v>0</v>
      </c>
      <c r="BL931" s="519">
        <v>0</v>
      </c>
      <c r="BM931" s="519">
        <v>0</v>
      </c>
      <c r="BN931" s="519">
        <v>0</v>
      </c>
      <c r="BO931" s="519">
        <v>0</v>
      </c>
      <c r="BP931" s="519">
        <v>0</v>
      </c>
      <c r="BQ931" s="519">
        <v>0</v>
      </c>
      <c r="BR931" s="519">
        <v>0</v>
      </c>
      <c r="BS931" s="519">
        <v>0</v>
      </c>
      <c r="BT931" s="519">
        <v>0</v>
      </c>
      <c r="BU931" s="519">
        <v>0</v>
      </c>
      <c r="BV931" s="519">
        <v>0</v>
      </c>
      <c r="BW931" s="519">
        <v>0</v>
      </c>
      <c r="BX931" s="519">
        <v>0</v>
      </c>
      <c r="BY931" s="519">
        <v>0</v>
      </c>
      <c r="BZ931" s="519">
        <v>0</v>
      </c>
      <c r="CA931" s="519">
        <v>0</v>
      </c>
      <c r="CB931" s="519">
        <v>0</v>
      </c>
      <c r="CC931" s="519">
        <v>0</v>
      </c>
      <c r="CD931" s="519">
        <v>0</v>
      </c>
      <c r="CE931" s="519">
        <v>0</v>
      </c>
      <c r="CF931" s="519">
        <v>0</v>
      </c>
      <c r="CG931" s="519">
        <v>0</v>
      </c>
      <c r="CH931" s="519">
        <v>0</v>
      </c>
      <c r="CI931" s="519">
        <v>0</v>
      </c>
      <c r="CJ931" s="519">
        <v>0</v>
      </c>
      <c r="CK931" s="519">
        <v>0</v>
      </c>
      <c r="CL931" s="519">
        <v>0</v>
      </c>
      <c r="CM931" s="519">
        <v>0</v>
      </c>
      <c r="CN931" s="519">
        <v>0</v>
      </c>
      <c r="CO931" s="519">
        <v>0</v>
      </c>
      <c r="CP931" s="519">
        <v>0</v>
      </c>
      <c r="CQ931" s="519">
        <v>0</v>
      </c>
      <c r="CR931" s="519">
        <v>0</v>
      </c>
      <c r="CS931" s="519">
        <v>0</v>
      </c>
      <c r="CT931" s="519">
        <v>0</v>
      </c>
      <c r="CU931" s="519">
        <v>0</v>
      </c>
      <c r="CV931" s="519">
        <v>0</v>
      </c>
      <c r="CW931" s="519">
        <v>0</v>
      </c>
      <c r="CX931" s="519">
        <v>0</v>
      </c>
      <c r="CY931" s="519">
        <v>0</v>
      </c>
      <c r="CZ931" s="519">
        <v>0</v>
      </c>
      <c r="DA931" s="519">
        <v>0</v>
      </c>
      <c r="DB931" s="519">
        <v>0</v>
      </c>
      <c r="DC931" s="519">
        <v>0</v>
      </c>
      <c r="DD931" s="519">
        <v>0</v>
      </c>
      <c r="DE931" s="519">
        <v>0</v>
      </c>
      <c r="DF931" s="519">
        <v>0</v>
      </c>
      <c r="DG931" s="519">
        <v>0</v>
      </c>
      <c r="DH931" s="519">
        <v>0</v>
      </c>
      <c r="DI931" s="519">
        <v>0</v>
      </c>
      <c r="DJ931" s="519">
        <v>0</v>
      </c>
      <c r="DK931" s="519">
        <v>0</v>
      </c>
      <c r="DL931" s="519">
        <v>0</v>
      </c>
      <c r="DM931" s="519">
        <v>0</v>
      </c>
      <c r="DN931" s="519">
        <v>0</v>
      </c>
      <c r="DO931" s="519">
        <v>0</v>
      </c>
      <c r="DP931" s="519">
        <v>0</v>
      </c>
      <c r="DQ931" s="519">
        <v>0</v>
      </c>
      <c r="DR931" s="519">
        <v>0</v>
      </c>
      <c r="DS931" s="519">
        <v>0</v>
      </c>
      <c r="DT931" s="519">
        <v>0</v>
      </c>
      <c r="DU931" s="519">
        <v>0</v>
      </c>
      <c r="DV931" s="519">
        <v>0</v>
      </c>
      <c r="DW931" s="519">
        <v>0</v>
      </c>
      <c r="DX931" s="519">
        <v>0</v>
      </c>
      <c r="DZ931" s="337" t="s">
        <v>631</v>
      </c>
      <c r="EA931" s="519" t="s">
        <v>1058</v>
      </c>
      <c r="EB931" s="519" t="s">
        <v>1060</v>
      </c>
      <c r="EC931" s="519">
        <v>20</v>
      </c>
      <c r="ED931" s="183" t="str">
        <f t="shared" si="47"/>
        <v>SDN100220</v>
      </c>
      <c r="EE931" s="519">
        <v>1022.9</v>
      </c>
      <c r="EF931" s="519">
        <v>10000</v>
      </c>
      <c r="EG931" s="519">
        <v>10000</v>
      </c>
      <c r="EH931" s="519">
        <v>10000</v>
      </c>
      <c r="EI931" s="519">
        <v>10000</v>
      </c>
      <c r="EJ931" s="519">
        <v>10000</v>
      </c>
      <c r="EK931" s="519">
        <v>10000</v>
      </c>
      <c r="EL931" s="519">
        <v>10000</v>
      </c>
      <c r="EM931" s="519">
        <v>10000</v>
      </c>
      <c r="EN931" s="519">
        <v>10000</v>
      </c>
      <c r="EO931" s="519">
        <v>10000</v>
      </c>
      <c r="EP931" s="519">
        <v>10000</v>
      </c>
      <c r="EQ931" s="519">
        <v>10000</v>
      </c>
      <c r="ER931" s="519">
        <v>10000</v>
      </c>
      <c r="ES931" s="519">
        <v>10000</v>
      </c>
      <c r="ET931" s="519">
        <v>10000</v>
      </c>
      <c r="EU931" s="519">
        <v>10000</v>
      </c>
      <c r="EV931" s="519">
        <v>10000</v>
      </c>
      <c r="EW931" s="519">
        <v>10000</v>
      </c>
      <c r="EX931" s="519">
        <v>10000</v>
      </c>
      <c r="EY931" s="519">
        <v>10000</v>
      </c>
      <c r="EZ931" s="519">
        <v>10000</v>
      </c>
      <c r="FA931" s="519">
        <v>10000</v>
      </c>
      <c r="FB931" s="519">
        <v>10000</v>
      </c>
      <c r="FC931" s="519">
        <v>10000</v>
      </c>
      <c r="FD931" s="519">
        <v>0</v>
      </c>
      <c r="FE931" s="519">
        <v>0</v>
      </c>
      <c r="FF931" s="519">
        <v>0</v>
      </c>
      <c r="FG931" s="519">
        <v>0</v>
      </c>
      <c r="FH931" s="519">
        <v>0</v>
      </c>
      <c r="FI931" s="519">
        <v>0</v>
      </c>
      <c r="FJ931" s="519">
        <v>0</v>
      </c>
      <c r="FK931" s="519">
        <v>0</v>
      </c>
      <c r="FL931" s="519">
        <v>0</v>
      </c>
      <c r="FM931" s="519">
        <v>0</v>
      </c>
      <c r="FN931" s="519">
        <v>0</v>
      </c>
      <c r="FO931" s="519">
        <v>0</v>
      </c>
      <c r="FP931" s="519">
        <v>0</v>
      </c>
      <c r="FQ931" s="519">
        <v>0</v>
      </c>
      <c r="FR931" s="519">
        <v>0</v>
      </c>
      <c r="FS931" s="519">
        <v>0</v>
      </c>
      <c r="FT931" s="519">
        <v>0</v>
      </c>
      <c r="FU931" s="519">
        <v>0</v>
      </c>
      <c r="FV931" s="519">
        <v>0</v>
      </c>
      <c r="FW931" s="519">
        <v>0</v>
      </c>
      <c r="FX931" s="519">
        <v>0</v>
      </c>
      <c r="FY931" s="519">
        <v>0</v>
      </c>
      <c r="FZ931" s="519">
        <v>0</v>
      </c>
      <c r="GA931" s="519">
        <v>0</v>
      </c>
      <c r="GB931" s="519">
        <v>0</v>
      </c>
      <c r="GC931" s="519">
        <v>0</v>
      </c>
      <c r="GD931" s="519">
        <v>0</v>
      </c>
      <c r="GE931" s="519">
        <v>0</v>
      </c>
      <c r="GF931" s="519">
        <v>0</v>
      </c>
      <c r="GG931" s="519">
        <v>0</v>
      </c>
      <c r="GH931" s="519">
        <v>0</v>
      </c>
      <c r="GI931" s="519">
        <v>0</v>
      </c>
      <c r="GJ931" s="519">
        <v>0</v>
      </c>
      <c r="GK931" s="519">
        <v>0</v>
      </c>
      <c r="GL931" s="519">
        <v>0</v>
      </c>
      <c r="GM931" s="519">
        <v>0</v>
      </c>
      <c r="GN931" s="519">
        <v>0</v>
      </c>
      <c r="GO931" s="519">
        <v>0</v>
      </c>
      <c r="GP931" s="519">
        <v>0</v>
      </c>
      <c r="GQ931" s="519">
        <v>0</v>
      </c>
      <c r="GR931" s="519">
        <v>0</v>
      </c>
      <c r="GS931" s="519">
        <v>0</v>
      </c>
      <c r="GT931" s="519">
        <v>0</v>
      </c>
      <c r="GU931" s="519">
        <v>0</v>
      </c>
      <c r="GV931" s="519">
        <v>0</v>
      </c>
      <c r="GW931" s="519">
        <v>0</v>
      </c>
      <c r="GX931" s="519">
        <v>0</v>
      </c>
      <c r="GY931" s="519">
        <v>0</v>
      </c>
      <c r="GZ931" s="519">
        <v>0</v>
      </c>
      <c r="HA931" s="519">
        <v>0</v>
      </c>
      <c r="HB931" s="519">
        <v>0</v>
      </c>
      <c r="HC931" s="519">
        <v>0</v>
      </c>
      <c r="HD931" s="519">
        <v>0</v>
      </c>
      <c r="HE931" s="519">
        <v>0</v>
      </c>
      <c r="HF931" s="519">
        <v>0</v>
      </c>
      <c r="HG931" s="519">
        <v>0</v>
      </c>
      <c r="HH931" s="519">
        <v>0</v>
      </c>
      <c r="HI931" s="519">
        <v>0</v>
      </c>
      <c r="HJ931" s="519">
        <v>0</v>
      </c>
      <c r="HK931" s="519">
        <v>0</v>
      </c>
      <c r="HL931" s="519">
        <v>0</v>
      </c>
      <c r="HM931" s="519">
        <v>0</v>
      </c>
      <c r="HN931" s="519">
        <v>0</v>
      </c>
      <c r="HO931" s="519">
        <v>0</v>
      </c>
      <c r="HP931" s="519">
        <v>0</v>
      </c>
      <c r="HQ931" s="519">
        <v>0</v>
      </c>
      <c r="HR931" s="519">
        <v>0</v>
      </c>
      <c r="HS931" s="519">
        <v>0</v>
      </c>
      <c r="HT931" s="519">
        <v>0</v>
      </c>
      <c r="HU931" s="519">
        <v>0</v>
      </c>
      <c r="HV931" s="519">
        <v>0</v>
      </c>
      <c r="HW931" s="519">
        <v>0</v>
      </c>
      <c r="HX931" s="519">
        <v>0</v>
      </c>
      <c r="HY931" s="519">
        <v>0</v>
      </c>
      <c r="HZ931" s="519">
        <v>0</v>
      </c>
      <c r="IA931" s="519">
        <v>0</v>
      </c>
      <c r="IB931" s="519">
        <v>0</v>
      </c>
      <c r="IC931" s="519">
        <v>0</v>
      </c>
      <c r="ID931" s="519">
        <v>0</v>
      </c>
      <c r="IE931" s="519">
        <v>0</v>
      </c>
      <c r="IF931" s="519">
        <v>0</v>
      </c>
      <c r="IG931" s="519">
        <v>0</v>
      </c>
      <c r="IH931" s="519">
        <v>0</v>
      </c>
      <c r="II931" s="519">
        <v>0</v>
      </c>
      <c r="IJ931" s="519">
        <v>0</v>
      </c>
      <c r="IK931" s="519">
        <v>0</v>
      </c>
    </row>
    <row r="932" spans="2:245" hidden="1">
      <c r="B932" s="519" t="s">
        <v>1058</v>
      </c>
      <c r="C932" s="519"/>
      <c r="D932" s="519"/>
      <c r="E932" s="519"/>
      <c r="F932" s="519">
        <v>2</v>
      </c>
      <c r="G932" s="519"/>
      <c r="H932" s="519">
        <v>31</v>
      </c>
      <c r="I932" s="519">
        <v>10</v>
      </c>
      <c r="J932" s="519" t="str">
        <f t="shared" si="45"/>
        <v>SDN10023110</v>
      </c>
      <c r="K932" s="519">
        <v>792</v>
      </c>
      <c r="M932" s="337" t="s">
        <v>631</v>
      </c>
      <c r="N932" s="519" t="s">
        <v>1058</v>
      </c>
      <c r="O932" s="519" t="s">
        <v>1060</v>
      </c>
      <c r="P932" s="519">
        <v>21</v>
      </c>
      <c r="Q932" s="521" t="str">
        <f t="shared" si="46"/>
        <v>SDN100221</v>
      </c>
      <c r="R932" s="519">
        <v>1022.9</v>
      </c>
      <c r="S932" s="519">
        <v>2045.8</v>
      </c>
      <c r="T932" s="519">
        <v>3068.7</v>
      </c>
      <c r="U932" s="519">
        <v>4091.6</v>
      </c>
      <c r="V932" s="519">
        <v>5114.5</v>
      </c>
      <c r="W932" s="519">
        <v>5932.8</v>
      </c>
      <c r="X932" s="519">
        <v>6751.1</v>
      </c>
      <c r="Y932" s="519">
        <v>7569.5</v>
      </c>
      <c r="Z932" s="519">
        <v>8387.7999999999993</v>
      </c>
      <c r="AA932" s="519">
        <v>9206.1</v>
      </c>
      <c r="AB932" s="519">
        <v>9206.1</v>
      </c>
      <c r="AC932" s="519">
        <v>9206.1</v>
      </c>
      <c r="AD932" s="519">
        <v>9206.1</v>
      </c>
      <c r="AE932" s="519">
        <v>9206.1</v>
      </c>
      <c r="AF932" s="519">
        <v>9206.1</v>
      </c>
      <c r="AG932" s="519">
        <v>9206.1</v>
      </c>
      <c r="AH932" s="519">
        <v>9206.1</v>
      </c>
      <c r="AI932" s="519">
        <v>9206.1</v>
      </c>
      <c r="AJ932" s="519">
        <v>9206.1</v>
      </c>
      <c r="AK932" s="519">
        <v>9206.1</v>
      </c>
      <c r="AL932" s="519">
        <v>9206.1</v>
      </c>
      <c r="AM932" s="519">
        <v>9206.1</v>
      </c>
      <c r="AN932" s="519">
        <v>9206.1</v>
      </c>
      <c r="AO932" s="519">
        <v>9206.1</v>
      </c>
      <c r="AP932" s="519">
        <v>9206.1</v>
      </c>
      <c r="AQ932" s="519">
        <v>0</v>
      </c>
      <c r="AR932" s="519">
        <v>0</v>
      </c>
      <c r="AS932" s="519">
        <v>0</v>
      </c>
      <c r="AT932" s="519">
        <v>0</v>
      </c>
      <c r="AU932" s="519">
        <v>0</v>
      </c>
      <c r="AV932" s="519">
        <v>0</v>
      </c>
      <c r="AW932" s="519">
        <v>0</v>
      </c>
      <c r="AX932" s="519">
        <v>0</v>
      </c>
      <c r="AY932" s="519">
        <v>0</v>
      </c>
      <c r="AZ932" s="519">
        <v>0</v>
      </c>
      <c r="BA932" s="519">
        <v>0</v>
      </c>
      <c r="BB932" s="519">
        <v>0</v>
      </c>
      <c r="BC932" s="519">
        <v>0</v>
      </c>
      <c r="BD932" s="519">
        <v>0</v>
      </c>
      <c r="BE932" s="519">
        <v>0</v>
      </c>
      <c r="BF932" s="519">
        <v>0</v>
      </c>
      <c r="BG932" s="519">
        <v>0</v>
      </c>
      <c r="BH932" s="519">
        <v>0</v>
      </c>
      <c r="BI932" s="519">
        <v>0</v>
      </c>
      <c r="BJ932" s="519">
        <v>0</v>
      </c>
      <c r="BK932" s="519">
        <v>0</v>
      </c>
      <c r="BL932" s="519">
        <v>0</v>
      </c>
      <c r="BM932" s="519">
        <v>0</v>
      </c>
      <c r="BN932" s="519">
        <v>0</v>
      </c>
      <c r="BO932" s="519">
        <v>0</v>
      </c>
      <c r="BP932" s="519">
        <v>0</v>
      </c>
      <c r="BQ932" s="519">
        <v>0</v>
      </c>
      <c r="BR932" s="519">
        <v>0</v>
      </c>
      <c r="BS932" s="519">
        <v>0</v>
      </c>
      <c r="BT932" s="519">
        <v>0</v>
      </c>
      <c r="BU932" s="519">
        <v>0</v>
      </c>
      <c r="BV932" s="519">
        <v>0</v>
      </c>
      <c r="BW932" s="519">
        <v>0</v>
      </c>
      <c r="BX932" s="519">
        <v>0</v>
      </c>
      <c r="BY932" s="519">
        <v>0</v>
      </c>
      <c r="BZ932" s="519">
        <v>0</v>
      </c>
      <c r="CA932" s="519">
        <v>0</v>
      </c>
      <c r="CB932" s="519">
        <v>0</v>
      </c>
      <c r="CC932" s="519">
        <v>0</v>
      </c>
      <c r="CD932" s="519">
        <v>0</v>
      </c>
      <c r="CE932" s="519">
        <v>0</v>
      </c>
      <c r="CF932" s="519">
        <v>0</v>
      </c>
      <c r="CG932" s="519">
        <v>0</v>
      </c>
      <c r="CH932" s="519">
        <v>0</v>
      </c>
      <c r="CI932" s="519">
        <v>0</v>
      </c>
      <c r="CJ932" s="519">
        <v>0</v>
      </c>
      <c r="CK932" s="519">
        <v>0</v>
      </c>
      <c r="CL932" s="519">
        <v>0</v>
      </c>
      <c r="CM932" s="519">
        <v>0</v>
      </c>
      <c r="CN932" s="519">
        <v>0</v>
      </c>
      <c r="CO932" s="519">
        <v>0</v>
      </c>
      <c r="CP932" s="519">
        <v>0</v>
      </c>
      <c r="CQ932" s="519">
        <v>0</v>
      </c>
      <c r="CR932" s="519">
        <v>0</v>
      </c>
      <c r="CS932" s="519">
        <v>0</v>
      </c>
      <c r="CT932" s="519">
        <v>0</v>
      </c>
      <c r="CU932" s="519">
        <v>0</v>
      </c>
      <c r="CV932" s="519">
        <v>0</v>
      </c>
      <c r="CW932" s="519">
        <v>0</v>
      </c>
      <c r="CX932" s="519">
        <v>0</v>
      </c>
      <c r="CY932" s="519">
        <v>0</v>
      </c>
      <c r="CZ932" s="519">
        <v>0</v>
      </c>
      <c r="DA932" s="519">
        <v>0</v>
      </c>
      <c r="DB932" s="519">
        <v>0</v>
      </c>
      <c r="DC932" s="519">
        <v>0</v>
      </c>
      <c r="DD932" s="519">
        <v>0</v>
      </c>
      <c r="DE932" s="519">
        <v>0</v>
      </c>
      <c r="DF932" s="519">
        <v>0</v>
      </c>
      <c r="DG932" s="519">
        <v>0</v>
      </c>
      <c r="DH932" s="519">
        <v>0</v>
      </c>
      <c r="DI932" s="519">
        <v>0</v>
      </c>
      <c r="DJ932" s="519">
        <v>0</v>
      </c>
      <c r="DK932" s="519">
        <v>0</v>
      </c>
      <c r="DL932" s="519">
        <v>0</v>
      </c>
      <c r="DM932" s="519">
        <v>0</v>
      </c>
      <c r="DN932" s="519">
        <v>0</v>
      </c>
      <c r="DO932" s="519">
        <v>0</v>
      </c>
      <c r="DP932" s="519">
        <v>0</v>
      </c>
      <c r="DQ932" s="519">
        <v>0</v>
      </c>
      <c r="DR932" s="519">
        <v>0</v>
      </c>
      <c r="DS932" s="519">
        <v>0</v>
      </c>
      <c r="DT932" s="519">
        <v>0</v>
      </c>
      <c r="DU932" s="519">
        <v>0</v>
      </c>
      <c r="DV932" s="519">
        <v>0</v>
      </c>
      <c r="DW932" s="519">
        <v>0</v>
      </c>
      <c r="DX932" s="519">
        <v>0</v>
      </c>
      <c r="DZ932" s="337" t="s">
        <v>631</v>
      </c>
      <c r="EA932" s="519" t="s">
        <v>1058</v>
      </c>
      <c r="EB932" s="519" t="s">
        <v>1060</v>
      </c>
      <c r="EC932" s="519">
        <v>21</v>
      </c>
      <c r="ED932" s="183" t="str">
        <f t="shared" si="47"/>
        <v>SDN100221</v>
      </c>
      <c r="EE932" s="519">
        <v>1022.9</v>
      </c>
      <c r="EF932" s="519">
        <v>10000</v>
      </c>
      <c r="EG932" s="519">
        <v>10000</v>
      </c>
      <c r="EH932" s="519">
        <v>10000</v>
      </c>
      <c r="EI932" s="519">
        <v>10000</v>
      </c>
      <c r="EJ932" s="519">
        <v>10000</v>
      </c>
      <c r="EK932" s="519">
        <v>10000</v>
      </c>
      <c r="EL932" s="519">
        <v>10000</v>
      </c>
      <c r="EM932" s="519">
        <v>10000</v>
      </c>
      <c r="EN932" s="519">
        <v>10000</v>
      </c>
      <c r="EO932" s="519">
        <v>10000</v>
      </c>
      <c r="EP932" s="519">
        <v>10000</v>
      </c>
      <c r="EQ932" s="519">
        <v>10000</v>
      </c>
      <c r="ER932" s="519">
        <v>10000</v>
      </c>
      <c r="ES932" s="519">
        <v>10000</v>
      </c>
      <c r="ET932" s="519">
        <v>10000</v>
      </c>
      <c r="EU932" s="519">
        <v>10000</v>
      </c>
      <c r="EV932" s="519">
        <v>10000</v>
      </c>
      <c r="EW932" s="519">
        <v>10000</v>
      </c>
      <c r="EX932" s="519">
        <v>10000</v>
      </c>
      <c r="EY932" s="519">
        <v>10000</v>
      </c>
      <c r="EZ932" s="519">
        <v>10000</v>
      </c>
      <c r="FA932" s="519">
        <v>10000</v>
      </c>
      <c r="FB932" s="519">
        <v>10000</v>
      </c>
      <c r="FC932" s="519">
        <v>10000</v>
      </c>
      <c r="FD932" s="519">
        <v>0</v>
      </c>
      <c r="FE932" s="519">
        <v>0</v>
      </c>
      <c r="FF932" s="519">
        <v>0</v>
      </c>
      <c r="FG932" s="519">
        <v>0</v>
      </c>
      <c r="FH932" s="519">
        <v>0</v>
      </c>
      <c r="FI932" s="519">
        <v>0</v>
      </c>
      <c r="FJ932" s="519">
        <v>0</v>
      </c>
      <c r="FK932" s="519">
        <v>0</v>
      </c>
      <c r="FL932" s="519">
        <v>0</v>
      </c>
      <c r="FM932" s="519">
        <v>0</v>
      </c>
      <c r="FN932" s="519">
        <v>0</v>
      </c>
      <c r="FO932" s="519">
        <v>0</v>
      </c>
      <c r="FP932" s="519">
        <v>0</v>
      </c>
      <c r="FQ932" s="519">
        <v>0</v>
      </c>
      <c r="FR932" s="519">
        <v>0</v>
      </c>
      <c r="FS932" s="519">
        <v>0</v>
      </c>
      <c r="FT932" s="519">
        <v>0</v>
      </c>
      <c r="FU932" s="519">
        <v>0</v>
      </c>
      <c r="FV932" s="519">
        <v>0</v>
      </c>
      <c r="FW932" s="519">
        <v>0</v>
      </c>
      <c r="FX932" s="519">
        <v>0</v>
      </c>
      <c r="FY932" s="519">
        <v>0</v>
      </c>
      <c r="FZ932" s="519">
        <v>0</v>
      </c>
      <c r="GA932" s="519">
        <v>0</v>
      </c>
      <c r="GB932" s="519">
        <v>0</v>
      </c>
      <c r="GC932" s="519">
        <v>0</v>
      </c>
      <c r="GD932" s="519">
        <v>0</v>
      </c>
      <c r="GE932" s="519">
        <v>0</v>
      </c>
      <c r="GF932" s="519">
        <v>0</v>
      </c>
      <c r="GG932" s="519">
        <v>0</v>
      </c>
      <c r="GH932" s="519">
        <v>0</v>
      </c>
      <c r="GI932" s="519">
        <v>0</v>
      </c>
      <c r="GJ932" s="519">
        <v>0</v>
      </c>
      <c r="GK932" s="519">
        <v>0</v>
      </c>
      <c r="GL932" s="519">
        <v>0</v>
      </c>
      <c r="GM932" s="519">
        <v>0</v>
      </c>
      <c r="GN932" s="519">
        <v>0</v>
      </c>
      <c r="GO932" s="519">
        <v>0</v>
      </c>
      <c r="GP932" s="519">
        <v>0</v>
      </c>
      <c r="GQ932" s="519">
        <v>0</v>
      </c>
      <c r="GR932" s="519">
        <v>0</v>
      </c>
      <c r="GS932" s="519">
        <v>0</v>
      </c>
      <c r="GT932" s="519">
        <v>0</v>
      </c>
      <c r="GU932" s="519">
        <v>0</v>
      </c>
      <c r="GV932" s="519">
        <v>0</v>
      </c>
      <c r="GW932" s="519">
        <v>0</v>
      </c>
      <c r="GX932" s="519">
        <v>0</v>
      </c>
      <c r="GY932" s="519">
        <v>0</v>
      </c>
      <c r="GZ932" s="519">
        <v>0</v>
      </c>
      <c r="HA932" s="519">
        <v>0</v>
      </c>
      <c r="HB932" s="519">
        <v>0</v>
      </c>
      <c r="HC932" s="519">
        <v>0</v>
      </c>
      <c r="HD932" s="519">
        <v>0</v>
      </c>
      <c r="HE932" s="519">
        <v>0</v>
      </c>
      <c r="HF932" s="519">
        <v>0</v>
      </c>
      <c r="HG932" s="519">
        <v>0</v>
      </c>
      <c r="HH932" s="519">
        <v>0</v>
      </c>
      <c r="HI932" s="519">
        <v>0</v>
      </c>
      <c r="HJ932" s="519">
        <v>0</v>
      </c>
      <c r="HK932" s="519">
        <v>0</v>
      </c>
      <c r="HL932" s="519">
        <v>0</v>
      </c>
      <c r="HM932" s="519">
        <v>0</v>
      </c>
      <c r="HN932" s="519">
        <v>0</v>
      </c>
      <c r="HO932" s="519">
        <v>0</v>
      </c>
      <c r="HP932" s="519">
        <v>0</v>
      </c>
      <c r="HQ932" s="519">
        <v>0</v>
      </c>
      <c r="HR932" s="519">
        <v>0</v>
      </c>
      <c r="HS932" s="519">
        <v>0</v>
      </c>
      <c r="HT932" s="519">
        <v>0</v>
      </c>
      <c r="HU932" s="519">
        <v>0</v>
      </c>
      <c r="HV932" s="519">
        <v>0</v>
      </c>
      <c r="HW932" s="519">
        <v>0</v>
      </c>
      <c r="HX932" s="519">
        <v>0</v>
      </c>
      <c r="HY932" s="519">
        <v>0</v>
      </c>
      <c r="HZ932" s="519">
        <v>0</v>
      </c>
      <c r="IA932" s="519">
        <v>0</v>
      </c>
      <c r="IB932" s="519">
        <v>0</v>
      </c>
      <c r="IC932" s="519">
        <v>0</v>
      </c>
      <c r="ID932" s="519">
        <v>0</v>
      </c>
      <c r="IE932" s="519">
        <v>0</v>
      </c>
      <c r="IF932" s="519">
        <v>0</v>
      </c>
      <c r="IG932" s="519">
        <v>0</v>
      </c>
      <c r="IH932" s="519">
        <v>0</v>
      </c>
      <c r="II932" s="519">
        <v>0</v>
      </c>
      <c r="IJ932" s="519">
        <v>0</v>
      </c>
      <c r="IK932" s="519">
        <v>0</v>
      </c>
    </row>
    <row r="933" spans="2:245" hidden="1">
      <c r="B933" s="519" t="s">
        <v>1058</v>
      </c>
      <c r="C933" s="519"/>
      <c r="D933" s="519"/>
      <c r="E933" s="519"/>
      <c r="F933" s="519">
        <v>2</v>
      </c>
      <c r="G933" s="519"/>
      <c r="H933" s="519">
        <v>32</v>
      </c>
      <c r="I933" s="519">
        <v>1</v>
      </c>
      <c r="J933" s="519" t="str">
        <f t="shared" si="45"/>
        <v>SDN10023201</v>
      </c>
      <c r="K933" s="519">
        <v>990</v>
      </c>
      <c r="M933" s="337" t="s">
        <v>631</v>
      </c>
      <c r="N933" s="519" t="s">
        <v>1058</v>
      </c>
      <c r="O933" s="519" t="s">
        <v>1060</v>
      </c>
      <c r="P933" s="519">
        <v>22</v>
      </c>
      <c r="Q933" s="521" t="str">
        <f t="shared" si="46"/>
        <v>SDN100222</v>
      </c>
      <c r="R933" s="519">
        <v>1022.9</v>
      </c>
      <c r="S933" s="519">
        <v>2045.8</v>
      </c>
      <c r="T933" s="519">
        <v>3068.7</v>
      </c>
      <c r="U933" s="519">
        <v>4091.6</v>
      </c>
      <c r="V933" s="519">
        <v>5114.5</v>
      </c>
      <c r="W933" s="519">
        <v>5932.8</v>
      </c>
      <c r="X933" s="519">
        <v>6751.1</v>
      </c>
      <c r="Y933" s="519">
        <v>7569.5</v>
      </c>
      <c r="Z933" s="519">
        <v>8387.7999999999993</v>
      </c>
      <c r="AA933" s="519">
        <v>9206.1</v>
      </c>
      <c r="AB933" s="519">
        <v>9206.1</v>
      </c>
      <c r="AC933" s="519">
        <v>9206.1</v>
      </c>
      <c r="AD933" s="519">
        <v>9206.1</v>
      </c>
      <c r="AE933" s="519">
        <v>9206.1</v>
      </c>
      <c r="AF933" s="519">
        <v>9206.1</v>
      </c>
      <c r="AG933" s="519">
        <v>9206.1</v>
      </c>
      <c r="AH933" s="519">
        <v>9206.1</v>
      </c>
      <c r="AI933" s="519">
        <v>9206.1</v>
      </c>
      <c r="AJ933" s="519">
        <v>9206.1</v>
      </c>
      <c r="AK933" s="519">
        <v>9206.1</v>
      </c>
      <c r="AL933" s="519">
        <v>9206.1</v>
      </c>
      <c r="AM933" s="519">
        <v>9206.1</v>
      </c>
      <c r="AN933" s="519">
        <v>9206.1</v>
      </c>
      <c r="AO933" s="519">
        <v>9206.1</v>
      </c>
      <c r="AP933" s="519">
        <v>9206.1</v>
      </c>
      <c r="AQ933" s="519">
        <v>0</v>
      </c>
      <c r="AR933" s="519">
        <v>0</v>
      </c>
      <c r="AS933" s="519">
        <v>0</v>
      </c>
      <c r="AT933" s="519">
        <v>0</v>
      </c>
      <c r="AU933" s="519">
        <v>0</v>
      </c>
      <c r="AV933" s="519">
        <v>0</v>
      </c>
      <c r="AW933" s="519">
        <v>0</v>
      </c>
      <c r="AX933" s="519">
        <v>0</v>
      </c>
      <c r="AY933" s="519">
        <v>0</v>
      </c>
      <c r="AZ933" s="519">
        <v>0</v>
      </c>
      <c r="BA933" s="519">
        <v>0</v>
      </c>
      <c r="BB933" s="519">
        <v>0</v>
      </c>
      <c r="BC933" s="519">
        <v>0</v>
      </c>
      <c r="BD933" s="519">
        <v>0</v>
      </c>
      <c r="BE933" s="519">
        <v>0</v>
      </c>
      <c r="BF933" s="519">
        <v>0</v>
      </c>
      <c r="BG933" s="519">
        <v>0</v>
      </c>
      <c r="BH933" s="519">
        <v>0</v>
      </c>
      <c r="BI933" s="519">
        <v>0</v>
      </c>
      <c r="BJ933" s="519">
        <v>0</v>
      </c>
      <c r="BK933" s="519">
        <v>0</v>
      </c>
      <c r="BL933" s="519">
        <v>0</v>
      </c>
      <c r="BM933" s="519">
        <v>0</v>
      </c>
      <c r="BN933" s="519">
        <v>0</v>
      </c>
      <c r="BO933" s="519">
        <v>0</v>
      </c>
      <c r="BP933" s="519">
        <v>0</v>
      </c>
      <c r="BQ933" s="519">
        <v>0</v>
      </c>
      <c r="BR933" s="519">
        <v>0</v>
      </c>
      <c r="BS933" s="519">
        <v>0</v>
      </c>
      <c r="BT933" s="519">
        <v>0</v>
      </c>
      <c r="BU933" s="519">
        <v>0</v>
      </c>
      <c r="BV933" s="519">
        <v>0</v>
      </c>
      <c r="BW933" s="519">
        <v>0</v>
      </c>
      <c r="BX933" s="519">
        <v>0</v>
      </c>
      <c r="BY933" s="519">
        <v>0</v>
      </c>
      <c r="BZ933" s="519">
        <v>0</v>
      </c>
      <c r="CA933" s="519">
        <v>0</v>
      </c>
      <c r="CB933" s="519">
        <v>0</v>
      </c>
      <c r="CC933" s="519">
        <v>0</v>
      </c>
      <c r="CD933" s="519">
        <v>0</v>
      </c>
      <c r="CE933" s="519">
        <v>0</v>
      </c>
      <c r="CF933" s="519">
        <v>0</v>
      </c>
      <c r="CG933" s="519">
        <v>0</v>
      </c>
      <c r="CH933" s="519">
        <v>0</v>
      </c>
      <c r="CI933" s="519">
        <v>0</v>
      </c>
      <c r="CJ933" s="519">
        <v>0</v>
      </c>
      <c r="CK933" s="519">
        <v>0</v>
      </c>
      <c r="CL933" s="519">
        <v>0</v>
      </c>
      <c r="CM933" s="519">
        <v>0</v>
      </c>
      <c r="CN933" s="519">
        <v>0</v>
      </c>
      <c r="CO933" s="519">
        <v>0</v>
      </c>
      <c r="CP933" s="519">
        <v>0</v>
      </c>
      <c r="CQ933" s="519">
        <v>0</v>
      </c>
      <c r="CR933" s="519">
        <v>0</v>
      </c>
      <c r="CS933" s="519">
        <v>0</v>
      </c>
      <c r="CT933" s="519">
        <v>0</v>
      </c>
      <c r="CU933" s="519">
        <v>0</v>
      </c>
      <c r="CV933" s="519">
        <v>0</v>
      </c>
      <c r="CW933" s="519">
        <v>0</v>
      </c>
      <c r="CX933" s="519">
        <v>0</v>
      </c>
      <c r="CY933" s="519">
        <v>0</v>
      </c>
      <c r="CZ933" s="519">
        <v>0</v>
      </c>
      <c r="DA933" s="519">
        <v>0</v>
      </c>
      <c r="DB933" s="519">
        <v>0</v>
      </c>
      <c r="DC933" s="519">
        <v>0</v>
      </c>
      <c r="DD933" s="519">
        <v>0</v>
      </c>
      <c r="DE933" s="519">
        <v>0</v>
      </c>
      <c r="DF933" s="519">
        <v>0</v>
      </c>
      <c r="DG933" s="519">
        <v>0</v>
      </c>
      <c r="DH933" s="519">
        <v>0</v>
      </c>
      <c r="DI933" s="519">
        <v>0</v>
      </c>
      <c r="DJ933" s="519">
        <v>0</v>
      </c>
      <c r="DK933" s="519">
        <v>0</v>
      </c>
      <c r="DL933" s="519">
        <v>0</v>
      </c>
      <c r="DM933" s="519">
        <v>0</v>
      </c>
      <c r="DN933" s="519">
        <v>0</v>
      </c>
      <c r="DO933" s="519">
        <v>0</v>
      </c>
      <c r="DP933" s="519">
        <v>0</v>
      </c>
      <c r="DQ933" s="519">
        <v>0</v>
      </c>
      <c r="DR933" s="519">
        <v>0</v>
      </c>
      <c r="DS933" s="519">
        <v>0</v>
      </c>
      <c r="DT933" s="519">
        <v>0</v>
      </c>
      <c r="DU933" s="519">
        <v>0</v>
      </c>
      <c r="DV933" s="519">
        <v>0</v>
      </c>
      <c r="DW933" s="519">
        <v>0</v>
      </c>
      <c r="DX933" s="519">
        <v>0</v>
      </c>
      <c r="DZ933" s="337" t="s">
        <v>631</v>
      </c>
      <c r="EA933" s="519" t="s">
        <v>1058</v>
      </c>
      <c r="EB933" s="519" t="s">
        <v>1060</v>
      </c>
      <c r="EC933" s="519">
        <v>22</v>
      </c>
      <c r="ED933" s="183" t="str">
        <f t="shared" si="47"/>
        <v>SDN100222</v>
      </c>
      <c r="EE933" s="519">
        <v>1022.9</v>
      </c>
      <c r="EF933" s="519">
        <v>10000</v>
      </c>
      <c r="EG933" s="519">
        <v>10000</v>
      </c>
      <c r="EH933" s="519">
        <v>10000</v>
      </c>
      <c r="EI933" s="519">
        <v>10000</v>
      </c>
      <c r="EJ933" s="519">
        <v>10000</v>
      </c>
      <c r="EK933" s="519">
        <v>10000</v>
      </c>
      <c r="EL933" s="519">
        <v>10000</v>
      </c>
      <c r="EM933" s="519">
        <v>10000</v>
      </c>
      <c r="EN933" s="519">
        <v>10000</v>
      </c>
      <c r="EO933" s="519">
        <v>10000</v>
      </c>
      <c r="EP933" s="519">
        <v>10000</v>
      </c>
      <c r="EQ933" s="519">
        <v>10000</v>
      </c>
      <c r="ER933" s="519">
        <v>10000</v>
      </c>
      <c r="ES933" s="519">
        <v>10000</v>
      </c>
      <c r="ET933" s="519">
        <v>10000</v>
      </c>
      <c r="EU933" s="519">
        <v>10000</v>
      </c>
      <c r="EV933" s="519">
        <v>10000</v>
      </c>
      <c r="EW933" s="519">
        <v>10000</v>
      </c>
      <c r="EX933" s="519">
        <v>10000</v>
      </c>
      <c r="EY933" s="519">
        <v>10000</v>
      </c>
      <c r="EZ933" s="519">
        <v>10000</v>
      </c>
      <c r="FA933" s="519">
        <v>10000</v>
      </c>
      <c r="FB933" s="519">
        <v>10000</v>
      </c>
      <c r="FC933" s="519">
        <v>10000</v>
      </c>
      <c r="FD933" s="519">
        <v>0</v>
      </c>
      <c r="FE933" s="519">
        <v>0</v>
      </c>
      <c r="FF933" s="519">
        <v>0</v>
      </c>
      <c r="FG933" s="519">
        <v>0</v>
      </c>
      <c r="FH933" s="519">
        <v>0</v>
      </c>
      <c r="FI933" s="519">
        <v>0</v>
      </c>
      <c r="FJ933" s="519">
        <v>0</v>
      </c>
      <c r="FK933" s="519">
        <v>0</v>
      </c>
      <c r="FL933" s="519">
        <v>0</v>
      </c>
      <c r="FM933" s="519">
        <v>0</v>
      </c>
      <c r="FN933" s="519">
        <v>0</v>
      </c>
      <c r="FO933" s="519">
        <v>0</v>
      </c>
      <c r="FP933" s="519">
        <v>0</v>
      </c>
      <c r="FQ933" s="519">
        <v>0</v>
      </c>
      <c r="FR933" s="519">
        <v>0</v>
      </c>
      <c r="FS933" s="519">
        <v>0</v>
      </c>
      <c r="FT933" s="519">
        <v>0</v>
      </c>
      <c r="FU933" s="519">
        <v>0</v>
      </c>
      <c r="FV933" s="519">
        <v>0</v>
      </c>
      <c r="FW933" s="519">
        <v>0</v>
      </c>
      <c r="FX933" s="519">
        <v>0</v>
      </c>
      <c r="FY933" s="519">
        <v>0</v>
      </c>
      <c r="FZ933" s="519">
        <v>0</v>
      </c>
      <c r="GA933" s="519">
        <v>0</v>
      </c>
      <c r="GB933" s="519">
        <v>0</v>
      </c>
      <c r="GC933" s="519">
        <v>0</v>
      </c>
      <c r="GD933" s="519">
        <v>0</v>
      </c>
      <c r="GE933" s="519">
        <v>0</v>
      </c>
      <c r="GF933" s="519">
        <v>0</v>
      </c>
      <c r="GG933" s="519">
        <v>0</v>
      </c>
      <c r="GH933" s="519">
        <v>0</v>
      </c>
      <c r="GI933" s="519">
        <v>0</v>
      </c>
      <c r="GJ933" s="519">
        <v>0</v>
      </c>
      <c r="GK933" s="519">
        <v>0</v>
      </c>
      <c r="GL933" s="519">
        <v>0</v>
      </c>
      <c r="GM933" s="519">
        <v>0</v>
      </c>
      <c r="GN933" s="519">
        <v>0</v>
      </c>
      <c r="GO933" s="519">
        <v>0</v>
      </c>
      <c r="GP933" s="519">
        <v>0</v>
      </c>
      <c r="GQ933" s="519">
        <v>0</v>
      </c>
      <c r="GR933" s="519">
        <v>0</v>
      </c>
      <c r="GS933" s="519">
        <v>0</v>
      </c>
      <c r="GT933" s="519">
        <v>0</v>
      </c>
      <c r="GU933" s="519">
        <v>0</v>
      </c>
      <c r="GV933" s="519">
        <v>0</v>
      </c>
      <c r="GW933" s="519">
        <v>0</v>
      </c>
      <c r="GX933" s="519">
        <v>0</v>
      </c>
      <c r="GY933" s="519">
        <v>0</v>
      </c>
      <c r="GZ933" s="519">
        <v>0</v>
      </c>
      <c r="HA933" s="519">
        <v>0</v>
      </c>
      <c r="HB933" s="519">
        <v>0</v>
      </c>
      <c r="HC933" s="519">
        <v>0</v>
      </c>
      <c r="HD933" s="519">
        <v>0</v>
      </c>
      <c r="HE933" s="519">
        <v>0</v>
      </c>
      <c r="HF933" s="519">
        <v>0</v>
      </c>
      <c r="HG933" s="519">
        <v>0</v>
      </c>
      <c r="HH933" s="519">
        <v>0</v>
      </c>
      <c r="HI933" s="519">
        <v>0</v>
      </c>
      <c r="HJ933" s="519">
        <v>0</v>
      </c>
      <c r="HK933" s="519">
        <v>0</v>
      </c>
      <c r="HL933" s="519">
        <v>0</v>
      </c>
      <c r="HM933" s="519">
        <v>0</v>
      </c>
      <c r="HN933" s="519">
        <v>0</v>
      </c>
      <c r="HO933" s="519">
        <v>0</v>
      </c>
      <c r="HP933" s="519">
        <v>0</v>
      </c>
      <c r="HQ933" s="519">
        <v>0</v>
      </c>
      <c r="HR933" s="519">
        <v>0</v>
      </c>
      <c r="HS933" s="519">
        <v>0</v>
      </c>
      <c r="HT933" s="519">
        <v>0</v>
      </c>
      <c r="HU933" s="519">
        <v>0</v>
      </c>
      <c r="HV933" s="519">
        <v>0</v>
      </c>
      <c r="HW933" s="519">
        <v>0</v>
      </c>
      <c r="HX933" s="519">
        <v>0</v>
      </c>
      <c r="HY933" s="519">
        <v>0</v>
      </c>
      <c r="HZ933" s="519">
        <v>0</v>
      </c>
      <c r="IA933" s="519">
        <v>0</v>
      </c>
      <c r="IB933" s="519">
        <v>0</v>
      </c>
      <c r="IC933" s="519">
        <v>0</v>
      </c>
      <c r="ID933" s="519">
        <v>0</v>
      </c>
      <c r="IE933" s="519">
        <v>0</v>
      </c>
      <c r="IF933" s="519">
        <v>0</v>
      </c>
      <c r="IG933" s="519">
        <v>0</v>
      </c>
      <c r="IH933" s="519">
        <v>0</v>
      </c>
      <c r="II933" s="519">
        <v>0</v>
      </c>
      <c r="IJ933" s="519">
        <v>0</v>
      </c>
      <c r="IK933" s="519">
        <v>0</v>
      </c>
    </row>
    <row r="934" spans="2:245" hidden="1">
      <c r="B934" s="519" t="s">
        <v>1058</v>
      </c>
      <c r="C934" s="519"/>
      <c r="D934" s="519"/>
      <c r="E934" s="519"/>
      <c r="F934" s="519">
        <v>2</v>
      </c>
      <c r="G934" s="519"/>
      <c r="H934" s="519">
        <v>32</v>
      </c>
      <c r="I934" s="519">
        <v>2</v>
      </c>
      <c r="J934" s="519" t="str">
        <f t="shared" si="45"/>
        <v>SDN10023202</v>
      </c>
      <c r="K934" s="519">
        <v>990</v>
      </c>
      <c r="M934" s="337" t="s">
        <v>631</v>
      </c>
      <c r="N934" s="519" t="s">
        <v>1058</v>
      </c>
      <c r="O934" s="519" t="s">
        <v>1060</v>
      </c>
      <c r="P934" s="519">
        <v>23</v>
      </c>
      <c r="Q934" s="521" t="str">
        <f t="shared" si="46"/>
        <v>SDN100223</v>
      </c>
      <c r="R934" s="519">
        <v>1022.9</v>
      </c>
      <c r="S934" s="519">
        <v>2045.8</v>
      </c>
      <c r="T934" s="519">
        <v>3068.7</v>
      </c>
      <c r="U934" s="519">
        <v>4091.6</v>
      </c>
      <c r="V934" s="519">
        <v>5114.5</v>
      </c>
      <c r="W934" s="519">
        <v>5932.8</v>
      </c>
      <c r="X934" s="519">
        <v>6751.1</v>
      </c>
      <c r="Y934" s="519">
        <v>7569.5</v>
      </c>
      <c r="Z934" s="519">
        <v>8387.7999999999993</v>
      </c>
      <c r="AA934" s="519">
        <v>9206.1</v>
      </c>
      <c r="AB934" s="519">
        <v>9206.1</v>
      </c>
      <c r="AC934" s="519">
        <v>9206.1</v>
      </c>
      <c r="AD934" s="519">
        <v>9206.1</v>
      </c>
      <c r="AE934" s="519">
        <v>9206.1</v>
      </c>
      <c r="AF934" s="519">
        <v>9206.1</v>
      </c>
      <c r="AG934" s="519">
        <v>9206.1</v>
      </c>
      <c r="AH934" s="519">
        <v>9206.1</v>
      </c>
      <c r="AI934" s="519">
        <v>9206.1</v>
      </c>
      <c r="AJ934" s="519">
        <v>9206.1</v>
      </c>
      <c r="AK934" s="519">
        <v>9206.1</v>
      </c>
      <c r="AL934" s="519">
        <v>9206.1</v>
      </c>
      <c r="AM934" s="519">
        <v>9206.1</v>
      </c>
      <c r="AN934" s="519">
        <v>9206.1</v>
      </c>
      <c r="AO934" s="519">
        <v>9206.1</v>
      </c>
      <c r="AP934" s="519">
        <v>9206.1</v>
      </c>
      <c r="AQ934" s="519">
        <v>0</v>
      </c>
      <c r="AR934" s="519">
        <v>0</v>
      </c>
      <c r="AS934" s="519">
        <v>0</v>
      </c>
      <c r="AT934" s="519">
        <v>0</v>
      </c>
      <c r="AU934" s="519">
        <v>0</v>
      </c>
      <c r="AV934" s="519">
        <v>0</v>
      </c>
      <c r="AW934" s="519">
        <v>0</v>
      </c>
      <c r="AX934" s="519">
        <v>0</v>
      </c>
      <c r="AY934" s="519">
        <v>0</v>
      </c>
      <c r="AZ934" s="519">
        <v>0</v>
      </c>
      <c r="BA934" s="519">
        <v>0</v>
      </c>
      <c r="BB934" s="519">
        <v>0</v>
      </c>
      <c r="BC934" s="519">
        <v>0</v>
      </c>
      <c r="BD934" s="519">
        <v>0</v>
      </c>
      <c r="BE934" s="519">
        <v>0</v>
      </c>
      <c r="BF934" s="519">
        <v>0</v>
      </c>
      <c r="BG934" s="519">
        <v>0</v>
      </c>
      <c r="BH934" s="519">
        <v>0</v>
      </c>
      <c r="BI934" s="519">
        <v>0</v>
      </c>
      <c r="BJ934" s="519">
        <v>0</v>
      </c>
      <c r="BK934" s="519">
        <v>0</v>
      </c>
      <c r="BL934" s="519">
        <v>0</v>
      </c>
      <c r="BM934" s="519">
        <v>0</v>
      </c>
      <c r="BN934" s="519">
        <v>0</v>
      </c>
      <c r="BO934" s="519">
        <v>0</v>
      </c>
      <c r="BP934" s="519">
        <v>0</v>
      </c>
      <c r="BQ934" s="519">
        <v>0</v>
      </c>
      <c r="BR934" s="519">
        <v>0</v>
      </c>
      <c r="BS934" s="519">
        <v>0</v>
      </c>
      <c r="BT934" s="519">
        <v>0</v>
      </c>
      <c r="BU934" s="519">
        <v>0</v>
      </c>
      <c r="BV934" s="519">
        <v>0</v>
      </c>
      <c r="BW934" s="519">
        <v>0</v>
      </c>
      <c r="BX934" s="519">
        <v>0</v>
      </c>
      <c r="BY934" s="519">
        <v>0</v>
      </c>
      <c r="BZ934" s="519">
        <v>0</v>
      </c>
      <c r="CA934" s="519">
        <v>0</v>
      </c>
      <c r="CB934" s="519">
        <v>0</v>
      </c>
      <c r="CC934" s="519">
        <v>0</v>
      </c>
      <c r="CD934" s="519">
        <v>0</v>
      </c>
      <c r="CE934" s="519">
        <v>0</v>
      </c>
      <c r="CF934" s="519">
        <v>0</v>
      </c>
      <c r="CG934" s="519">
        <v>0</v>
      </c>
      <c r="CH934" s="519">
        <v>0</v>
      </c>
      <c r="CI934" s="519">
        <v>0</v>
      </c>
      <c r="CJ934" s="519">
        <v>0</v>
      </c>
      <c r="CK934" s="519">
        <v>0</v>
      </c>
      <c r="CL934" s="519">
        <v>0</v>
      </c>
      <c r="CM934" s="519">
        <v>0</v>
      </c>
      <c r="CN934" s="519">
        <v>0</v>
      </c>
      <c r="CO934" s="519">
        <v>0</v>
      </c>
      <c r="CP934" s="519">
        <v>0</v>
      </c>
      <c r="CQ934" s="519">
        <v>0</v>
      </c>
      <c r="CR934" s="519">
        <v>0</v>
      </c>
      <c r="CS934" s="519">
        <v>0</v>
      </c>
      <c r="CT934" s="519">
        <v>0</v>
      </c>
      <c r="CU934" s="519">
        <v>0</v>
      </c>
      <c r="CV934" s="519">
        <v>0</v>
      </c>
      <c r="CW934" s="519">
        <v>0</v>
      </c>
      <c r="CX934" s="519">
        <v>0</v>
      </c>
      <c r="CY934" s="519">
        <v>0</v>
      </c>
      <c r="CZ934" s="519">
        <v>0</v>
      </c>
      <c r="DA934" s="519">
        <v>0</v>
      </c>
      <c r="DB934" s="519">
        <v>0</v>
      </c>
      <c r="DC934" s="519">
        <v>0</v>
      </c>
      <c r="DD934" s="519">
        <v>0</v>
      </c>
      <c r="DE934" s="519">
        <v>0</v>
      </c>
      <c r="DF934" s="519">
        <v>0</v>
      </c>
      <c r="DG934" s="519">
        <v>0</v>
      </c>
      <c r="DH934" s="519">
        <v>0</v>
      </c>
      <c r="DI934" s="519">
        <v>0</v>
      </c>
      <c r="DJ934" s="519">
        <v>0</v>
      </c>
      <c r="DK934" s="519">
        <v>0</v>
      </c>
      <c r="DL934" s="519">
        <v>0</v>
      </c>
      <c r="DM934" s="519">
        <v>0</v>
      </c>
      <c r="DN934" s="519">
        <v>0</v>
      </c>
      <c r="DO934" s="519">
        <v>0</v>
      </c>
      <c r="DP934" s="519">
        <v>0</v>
      </c>
      <c r="DQ934" s="519">
        <v>0</v>
      </c>
      <c r="DR934" s="519">
        <v>0</v>
      </c>
      <c r="DS934" s="519">
        <v>0</v>
      </c>
      <c r="DT934" s="519">
        <v>0</v>
      </c>
      <c r="DU934" s="519">
        <v>0</v>
      </c>
      <c r="DV934" s="519">
        <v>0</v>
      </c>
      <c r="DW934" s="519">
        <v>0</v>
      </c>
      <c r="DX934" s="519">
        <v>0</v>
      </c>
      <c r="DZ934" s="337" t="s">
        <v>631</v>
      </c>
      <c r="EA934" s="519" t="s">
        <v>1058</v>
      </c>
      <c r="EB934" s="519" t="s">
        <v>1060</v>
      </c>
      <c r="EC934" s="519">
        <v>23</v>
      </c>
      <c r="ED934" s="183" t="str">
        <f t="shared" si="47"/>
        <v>SDN100223</v>
      </c>
      <c r="EE934" s="519">
        <v>1022.9</v>
      </c>
      <c r="EF934" s="519">
        <v>10000</v>
      </c>
      <c r="EG934" s="519">
        <v>10000</v>
      </c>
      <c r="EH934" s="519">
        <v>10000</v>
      </c>
      <c r="EI934" s="519">
        <v>10000</v>
      </c>
      <c r="EJ934" s="519">
        <v>10000</v>
      </c>
      <c r="EK934" s="519">
        <v>10000</v>
      </c>
      <c r="EL934" s="519">
        <v>10000</v>
      </c>
      <c r="EM934" s="519">
        <v>10000</v>
      </c>
      <c r="EN934" s="519">
        <v>10000</v>
      </c>
      <c r="EO934" s="519">
        <v>10000</v>
      </c>
      <c r="EP934" s="519">
        <v>10000</v>
      </c>
      <c r="EQ934" s="519">
        <v>10000</v>
      </c>
      <c r="ER934" s="519">
        <v>10000</v>
      </c>
      <c r="ES934" s="519">
        <v>10000</v>
      </c>
      <c r="ET934" s="519">
        <v>10000</v>
      </c>
      <c r="EU934" s="519">
        <v>10000</v>
      </c>
      <c r="EV934" s="519">
        <v>10000</v>
      </c>
      <c r="EW934" s="519">
        <v>10000</v>
      </c>
      <c r="EX934" s="519">
        <v>10000</v>
      </c>
      <c r="EY934" s="519">
        <v>10000</v>
      </c>
      <c r="EZ934" s="519">
        <v>10000</v>
      </c>
      <c r="FA934" s="519">
        <v>10000</v>
      </c>
      <c r="FB934" s="519">
        <v>10000</v>
      </c>
      <c r="FC934" s="519">
        <v>10000</v>
      </c>
      <c r="FD934" s="519">
        <v>0</v>
      </c>
      <c r="FE934" s="519">
        <v>0</v>
      </c>
      <c r="FF934" s="519">
        <v>0</v>
      </c>
      <c r="FG934" s="519">
        <v>0</v>
      </c>
      <c r="FH934" s="519">
        <v>0</v>
      </c>
      <c r="FI934" s="519">
        <v>0</v>
      </c>
      <c r="FJ934" s="519">
        <v>0</v>
      </c>
      <c r="FK934" s="519">
        <v>0</v>
      </c>
      <c r="FL934" s="519">
        <v>0</v>
      </c>
      <c r="FM934" s="519">
        <v>0</v>
      </c>
      <c r="FN934" s="519">
        <v>0</v>
      </c>
      <c r="FO934" s="519">
        <v>0</v>
      </c>
      <c r="FP934" s="519">
        <v>0</v>
      </c>
      <c r="FQ934" s="519">
        <v>0</v>
      </c>
      <c r="FR934" s="519">
        <v>0</v>
      </c>
      <c r="FS934" s="519">
        <v>0</v>
      </c>
      <c r="FT934" s="519">
        <v>0</v>
      </c>
      <c r="FU934" s="519">
        <v>0</v>
      </c>
      <c r="FV934" s="519">
        <v>0</v>
      </c>
      <c r="FW934" s="519">
        <v>0</v>
      </c>
      <c r="FX934" s="519">
        <v>0</v>
      </c>
      <c r="FY934" s="519">
        <v>0</v>
      </c>
      <c r="FZ934" s="519">
        <v>0</v>
      </c>
      <c r="GA934" s="519">
        <v>0</v>
      </c>
      <c r="GB934" s="519">
        <v>0</v>
      </c>
      <c r="GC934" s="519">
        <v>0</v>
      </c>
      <c r="GD934" s="519">
        <v>0</v>
      </c>
      <c r="GE934" s="519">
        <v>0</v>
      </c>
      <c r="GF934" s="519">
        <v>0</v>
      </c>
      <c r="GG934" s="519">
        <v>0</v>
      </c>
      <c r="GH934" s="519">
        <v>0</v>
      </c>
      <c r="GI934" s="519">
        <v>0</v>
      </c>
      <c r="GJ934" s="519">
        <v>0</v>
      </c>
      <c r="GK934" s="519">
        <v>0</v>
      </c>
      <c r="GL934" s="519">
        <v>0</v>
      </c>
      <c r="GM934" s="519">
        <v>0</v>
      </c>
      <c r="GN934" s="519">
        <v>0</v>
      </c>
      <c r="GO934" s="519">
        <v>0</v>
      </c>
      <c r="GP934" s="519">
        <v>0</v>
      </c>
      <c r="GQ934" s="519">
        <v>0</v>
      </c>
      <c r="GR934" s="519">
        <v>0</v>
      </c>
      <c r="GS934" s="519">
        <v>0</v>
      </c>
      <c r="GT934" s="519">
        <v>0</v>
      </c>
      <c r="GU934" s="519">
        <v>0</v>
      </c>
      <c r="GV934" s="519">
        <v>0</v>
      </c>
      <c r="GW934" s="519">
        <v>0</v>
      </c>
      <c r="GX934" s="519">
        <v>0</v>
      </c>
      <c r="GY934" s="519">
        <v>0</v>
      </c>
      <c r="GZ934" s="519">
        <v>0</v>
      </c>
      <c r="HA934" s="519">
        <v>0</v>
      </c>
      <c r="HB934" s="519">
        <v>0</v>
      </c>
      <c r="HC934" s="519">
        <v>0</v>
      </c>
      <c r="HD934" s="519">
        <v>0</v>
      </c>
      <c r="HE934" s="519">
        <v>0</v>
      </c>
      <c r="HF934" s="519">
        <v>0</v>
      </c>
      <c r="HG934" s="519">
        <v>0</v>
      </c>
      <c r="HH934" s="519">
        <v>0</v>
      </c>
      <c r="HI934" s="519">
        <v>0</v>
      </c>
      <c r="HJ934" s="519">
        <v>0</v>
      </c>
      <c r="HK934" s="519">
        <v>0</v>
      </c>
      <c r="HL934" s="519">
        <v>0</v>
      </c>
      <c r="HM934" s="519">
        <v>0</v>
      </c>
      <c r="HN934" s="519">
        <v>0</v>
      </c>
      <c r="HO934" s="519">
        <v>0</v>
      </c>
      <c r="HP934" s="519">
        <v>0</v>
      </c>
      <c r="HQ934" s="519">
        <v>0</v>
      </c>
      <c r="HR934" s="519">
        <v>0</v>
      </c>
      <c r="HS934" s="519">
        <v>0</v>
      </c>
      <c r="HT934" s="519">
        <v>0</v>
      </c>
      <c r="HU934" s="519">
        <v>0</v>
      </c>
      <c r="HV934" s="519">
        <v>0</v>
      </c>
      <c r="HW934" s="519">
        <v>0</v>
      </c>
      <c r="HX934" s="519">
        <v>0</v>
      </c>
      <c r="HY934" s="519">
        <v>0</v>
      </c>
      <c r="HZ934" s="519">
        <v>0</v>
      </c>
      <c r="IA934" s="519">
        <v>0</v>
      </c>
      <c r="IB934" s="519">
        <v>0</v>
      </c>
      <c r="IC934" s="519">
        <v>0</v>
      </c>
      <c r="ID934" s="519">
        <v>0</v>
      </c>
      <c r="IE934" s="519">
        <v>0</v>
      </c>
      <c r="IF934" s="519">
        <v>0</v>
      </c>
      <c r="IG934" s="519">
        <v>0</v>
      </c>
      <c r="IH934" s="519">
        <v>0</v>
      </c>
      <c r="II934" s="519">
        <v>0</v>
      </c>
      <c r="IJ934" s="519">
        <v>0</v>
      </c>
      <c r="IK934" s="519">
        <v>0</v>
      </c>
    </row>
    <row r="935" spans="2:245" hidden="1">
      <c r="B935" s="519" t="s">
        <v>1058</v>
      </c>
      <c r="C935" s="519"/>
      <c r="D935" s="519"/>
      <c r="E935" s="519"/>
      <c r="F935" s="519">
        <v>2</v>
      </c>
      <c r="G935" s="519"/>
      <c r="H935" s="519">
        <v>32</v>
      </c>
      <c r="I935" s="519">
        <v>3</v>
      </c>
      <c r="J935" s="519" t="str">
        <f t="shared" si="45"/>
        <v>SDN10023203</v>
      </c>
      <c r="K935" s="519">
        <v>990</v>
      </c>
      <c r="M935" s="337" t="s">
        <v>631</v>
      </c>
      <c r="N935" s="519" t="s">
        <v>1058</v>
      </c>
      <c r="O935" s="519" t="s">
        <v>1060</v>
      </c>
      <c r="P935" s="519">
        <v>24</v>
      </c>
      <c r="Q935" s="521" t="str">
        <f t="shared" si="46"/>
        <v>SDN100224</v>
      </c>
      <c r="R935" s="519">
        <v>1022.9</v>
      </c>
      <c r="S935" s="519">
        <v>2045.8</v>
      </c>
      <c r="T935" s="519">
        <v>3068.7</v>
      </c>
      <c r="U935" s="519">
        <v>4091.6</v>
      </c>
      <c r="V935" s="519">
        <v>5114.5</v>
      </c>
      <c r="W935" s="519">
        <v>5932.8</v>
      </c>
      <c r="X935" s="519">
        <v>6751.1</v>
      </c>
      <c r="Y935" s="519">
        <v>7569.5</v>
      </c>
      <c r="Z935" s="519">
        <v>8387.7999999999993</v>
      </c>
      <c r="AA935" s="519">
        <v>9206.1</v>
      </c>
      <c r="AB935" s="519">
        <v>9206.1</v>
      </c>
      <c r="AC935" s="519">
        <v>9206.1</v>
      </c>
      <c r="AD935" s="519">
        <v>9206.1</v>
      </c>
      <c r="AE935" s="519">
        <v>9206.1</v>
      </c>
      <c r="AF935" s="519">
        <v>9206.1</v>
      </c>
      <c r="AG935" s="519">
        <v>9206.1</v>
      </c>
      <c r="AH935" s="519">
        <v>9206.1</v>
      </c>
      <c r="AI935" s="519">
        <v>9206.1</v>
      </c>
      <c r="AJ935" s="519">
        <v>9206.1</v>
      </c>
      <c r="AK935" s="519">
        <v>9206.1</v>
      </c>
      <c r="AL935" s="519">
        <v>9206.1</v>
      </c>
      <c r="AM935" s="519">
        <v>9206.1</v>
      </c>
      <c r="AN935" s="519">
        <v>9206.1</v>
      </c>
      <c r="AO935" s="519">
        <v>9206.1</v>
      </c>
      <c r="AP935" s="519">
        <v>9206.1</v>
      </c>
      <c r="AQ935" s="519">
        <v>0</v>
      </c>
      <c r="AR935" s="519">
        <v>0</v>
      </c>
      <c r="AS935" s="519">
        <v>0</v>
      </c>
      <c r="AT935" s="519">
        <v>0</v>
      </c>
      <c r="AU935" s="519">
        <v>0</v>
      </c>
      <c r="AV935" s="519">
        <v>0</v>
      </c>
      <c r="AW935" s="519">
        <v>0</v>
      </c>
      <c r="AX935" s="519">
        <v>0</v>
      </c>
      <c r="AY935" s="519">
        <v>0</v>
      </c>
      <c r="AZ935" s="519">
        <v>0</v>
      </c>
      <c r="BA935" s="519">
        <v>0</v>
      </c>
      <c r="BB935" s="519">
        <v>0</v>
      </c>
      <c r="BC935" s="519">
        <v>0</v>
      </c>
      <c r="BD935" s="519">
        <v>0</v>
      </c>
      <c r="BE935" s="519">
        <v>0</v>
      </c>
      <c r="BF935" s="519">
        <v>0</v>
      </c>
      <c r="BG935" s="519">
        <v>0</v>
      </c>
      <c r="BH935" s="519">
        <v>0</v>
      </c>
      <c r="BI935" s="519">
        <v>0</v>
      </c>
      <c r="BJ935" s="519">
        <v>0</v>
      </c>
      <c r="BK935" s="519">
        <v>0</v>
      </c>
      <c r="BL935" s="519">
        <v>0</v>
      </c>
      <c r="BM935" s="519">
        <v>0</v>
      </c>
      <c r="BN935" s="519">
        <v>0</v>
      </c>
      <c r="BO935" s="519">
        <v>0</v>
      </c>
      <c r="BP935" s="519">
        <v>0</v>
      </c>
      <c r="BQ935" s="519">
        <v>0</v>
      </c>
      <c r="BR935" s="519">
        <v>0</v>
      </c>
      <c r="BS935" s="519">
        <v>0</v>
      </c>
      <c r="BT935" s="519">
        <v>0</v>
      </c>
      <c r="BU935" s="519">
        <v>0</v>
      </c>
      <c r="BV935" s="519">
        <v>0</v>
      </c>
      <c r="BW935" s="519">
        <v>0</v>
      </c>
      <c r="BX935" s="519">
        <v>0</v>
      </c>
      <c r="BY935" s="519">
        <v>0</v>
      </c>
      <c r="BZ935" s="519">
        <v>0</v>
      </c>
      <c r="CA935" s="519">
        <v>0</v>
      </c>
      <c r="CB935" s="519">
        <v>0</v>
      </c>
      <c r="CC935" s="519">
        <v>0</v>
      </c>
      <c r="CD935" s="519">
        <v>0</v>
      </c>
      <c r="CE935" s="519">
        <v>0</v>
      </c>
      <c r="CF935" s="519">
        <v>0</v>
      </c>
      <c r="CG935" s="519">
        <v>0</v>
      </c>
      <c r="CH935" s="519">
        <v>0</v>
      </c>
      <c r="CI935" s="519">
        <v>0</v>
      </c>
      <c r="CJ935" s="519">
        <v>0</v>
      </c>
      <c r="CK935" s="519">
        <v>0</v>
      </c>
      <c r="CL935" s="519">
        <v>0</v>
      </c>
      <c r="CM935" s="519">
        <v>0</v>
      </c>
      <c r="CN935" s="519">
        <v>0</v>
      </c>
      <c r="CO935" s="519">
        <v>0</v>
      </c>
      <c r="CP935" s="519">
        <v>0</v>
      </c>
      <c r="CQ935" s="519">
        <v>0</v>
      </c>
      <c r="CR935" s="519">
        <v>0</v>
      </c>
      <c r="CS935" s="519">
        <v>0</v>
      </c>
      <c r="CT935" s="519">
        <v>0</v>
      </c>
      <c r="CU935" s="519">
        <v>0</v>
      </c>
      <c r="CV935" s="519">
        <v>0</v>
      </c>
      <c r="CW935" s="519">
        <v>0</v>
      </c>
      <c r="CX935" s="519">
        <v>0</v>
      </c>
      <c r="CY935" s="519">
        <v>0</v>
      </c>
      <c r="CZ935" s="519">
        <v>0</v>
      </c>
      <c r="DA935" s="519">
        <v>0</v>
      </c>
      <c r="DB935" s="519">
        <v>0</v>
      </c>
      <c r="DC935" s="519">
        <v>0</v>
      </c>
      <c r="DD935" s="519">
        <v>0</v>
      </c>
      <c r="DE935" s="519">
        <v>0</v>
      </c>
      <c r="DF935" s="519">
        <v>0</v>
      </c>
      <c r="DG935" s="519">
        <v>0</v>
      </c>
      <c r="DH935" s="519">
        <v>0</v>
      </c>
      <c r="DI935" s="519">
        <v>0</v>
      </c>
      <c r="DJ935" s="519">
        <v>0</v>
      </c>
      <c r="DK935" s="519">
        <v>0</v>
      </c>
      <c r="DL935" s="519">
        <v>0</v>
      </c>
      <c r="DM935" s="519">
        <v>0</v>
      </c>
      <c r="DN935" s="519">
        <v>0</v>
      </c>
      <c r="DO935" s="519">
        <v>0</v>
      </c>
      <c r="DP935" s="519">
        <v>0</v>
      </c>
      <c r="DQ935" s="519">
        <v>0</v>
      </c>
      <c r="DR935" s="519">
        <v>0</v>
      </c>
      <c r="DS935" s="519">
        <v>0</v>
      </c>
      <c r="DT935" s="519">
        <v>0</v>
      </c>
      <c r="DU935" s="519">
        <v>0</v>
      </c>
      <c r="DV935" s="519">
        <v>0</v>
      </c>
      <c r="DW935" s="519">
        <v>0</v>
      </c>
      <c r="DX935" s="519">
        <v>0</v>
      </c>
      <c r="DZ935" s="337" t="s">
        <v>631</v>
      </c>
      <c r="EA935" s="519" t="s">
        <v>1058</v>
      </c>
      <c r="EB935" s="519" t="s">
        <v>1060</v>
      </c>
      <c r="EC935" s="519">
        <v>24</v>
      </c>
      <c r="ED935" s="183" t="str">
        <f t="shared" si="47"/>
        <v>SDN100224</v>
      </c>
      <c r="EE935" s="519">
        <v>1022.9</v>
      </c>
      <c r="EF935" s="519">
        <v>10000</v>
      </c>
      <c r="EG935" s="519">
        <v>10000</v>
      </c>
      <c r="EH935" s="519">
        <v>10000</v>
      </c>
      <c r="EI935" s="519">
        <v>10000</v>
      </c>
      <c r="EJ935" s="519">
        <v>10000</v>
      </c>
      <c r="EK935" s="519">
        <v>10000</v>
      </c>
      <c r="EL935" s="519">
        <v>10000</v>
      </c>
      <c r="EM935" s="519">
        <v>10000</v>
      </c>
      <c r="EN935" s="519">
        <v>10000</v>
      </c>
      <c r="EO935" s="519">
        <v>10000</v>
      </c>
      <c r="EP935" s="519">
        <v>10000</v>
      </c>
      <c r="EQ935" s="519">
        <v>10000</v>
      </c>
      <c r="ER935" s="519">
        <v>10000</v>
      </c>
      <c r="ES935" s="519">
        <v>10000</v>
      </c>
      <c r="ET935" s="519">
        <v>10000</v>
      </c>
      <c r="EU935" s="519">
        <v>10000</v>
      </c>
      <c r="EV935" s="519">
        <v>10000</v>
      </c>
      <c r="EW935" s="519">
        <v>10000</v>
      </c>
      <c r="EX935" s="519">
        <v>10000</v>
      </c>
      <c r="EY935" s="519">
        <v>10000</v>
      </c>
      <c r="EZ935" s="519">
        <v>10000</v>
      </c>
      <c r="FA935" s="519">
        <v>10000</v>
      </c>
      <c r="FB935" s="519">
        <v>10000</v>
      </c>
      <c r="FC935" s="519">
        <v>10000</v>
      </c>
      <c r="FD935" s="519">
        <v>0</v>
      </c>
      <c r="FE935" s="519">
        <v>0</v>
      </c>
      <c r="FF935" s="519">
        <v>0</v>
      </c>
      <c r="FG935" s="519">
        <v>0</v>
      </c>
      <c r="FH935" s="519">
        <v>0</v>
      </c>
      <c r="FI935" s="519">
        <v>0</v>
      </c>
      <c r="FJ935" s="519">
        <v>0</v>
      </c>
      <c r="FK935" s="519">
        <v>0</v>
      </c>
      <c r="FL935" s="519">
        <v>0</v>
      </c>
      <c r="FM935" s="519">
        <v>0</v>
      </c>
      <c r="FN935" s="519">
        <v>0</v>
      </c>
      <c r="FO935" s="519">
        <v>0</v>
      </c>
      <c r="FP935" s="519">
        <v>0</v>
      </c>
      <c r="FQ935" s="519">
        <v>0</v>
      </c>
      <c r="FR935" s="519">
        <v>0</v>
      </c>
      <c r="FS935" s="519">
        <v>0</v>
      </c>
      <c r="FT935" s="519">
        <v>0</v>
      </c>
      <c r="FU935" s="519">
        <v>0</v>
      </c>
      <c r="FV935" s="519">
        <v>0</v>
      </c>
      <c r="FW935" s="519">
        <v>0</v>
      </c>
      <c r="FX935" s="519">
        <v>0</v>
      </c>
      <c r="FY935" s="519">
        <v>0</v>
      </c>
      <c r="FZ935" s="519">
        <v>0</v>
      </c>
      <c r="GA935" s="519">
        <v>0</v>
      </c>
      <c r="GB935" s="519">
        <v>0</v>
      </c>
      <c r="GC935" s="519">
        <v>0</v>
      </c>
      <c r="GD935" s="519">
        <v>0</v>
      </c>
      <c r="GE935" s="519">
        <v>0</v>
      </c>
      <c r="GF935" s="519">
        <v>0</v>
      </c>
      <c r="GG935" s="519">
        <v>0</v>
      </c>
      <c r="GH935" s="519">
        <v>0</v>
      </c>
      <c r="GI935" s="519">
        <v>0</v>
      </c>
      <c r="GJ935" s="519">
        <v>0</v>
      </c>
      <c r="GK935" s="519">
        <v>0</v>
      </c>
      <c r="GL935" s="519">
        <v>0</v>
      </c>
      <c r="GM935" s="519">
        <v>0</v>
      </c>
      <c r="GN935" s="519">
        <v>0</v>
      </c>
      <c r="GO935" s="519">
        <v>0</v>
      </c>
      <c r="GP935" s="519">
        <v>0</v>
      </c>
      <c r="GQ935" s="519">
        <v>0</v>
      </c>
      <c r="GR935" s="519">
        <v>0</v>
      </c>
      <c r="GS935" s="519">
        <v>0</v>
      </c>
      <c r="GT935" s="519">
        <v>0</v>
      </c>
      <c r="GU935" s="519">
        <v>0</v>
      </c>
      <c r="GV935" s="519">
        <v>0</v>
      </c>
      <c r="GW935" s="519">
        <v>0</v>
      </c>
      <c r="GX935" s="519">
        <v>0</v>
      </c>
      <c r="GY935" s="519">
        <v>0</v>
      </c>
      <c r="GZ935" s="519">
        <v>0</v>
      </c>
      <c r="HA935" s="519">
        <v>0</v>
      </c>
      <c r="HB935" s="519">
        <v>0</v>
      </c>
      <c r="HC935" s="519">
        <v>0</v>
      </c>
      <c r="HD935" s="519">
        <v>0</v>
      </c>
      <c r="HE935" s="519">
        <v>0</v>
      </c>
      <c r="HF935" s="519">
        <v>0</v>
      </c>
      <c r="HG935" s="519">
        <v>0</v>
      </c>
      <c r="HH935" s="519">
        <v>0</v>
      </c>
      <c r="HI935" s="519">
        <v>0</v>
      </c>
      <c r="HJ935" s="519">
        <v>0</v>
      </c>
      <c r="HK935" s="519">
        <v>0</v>
      </c>
      <c r="HL935" s="519">
        <v>0</v>
      </c>
      <c r="HM935" s="519">
        <v>0</v>
      </c>
      <c r="HN935" s="519">
        <v>0</v>
      </c>
      <c r="HO935" s="519">
        <v>0</v>
      </c>
      <c r="HP935" s="519">
        <v>0</v>
      </c>
      <c r="HQ935" s="519">
        <v>0</v>
      </c>
      <c r="HR935" s="519">
        <v>0</v>
      </c>
      <c r="HS935" s="519">
        <v>0</v>
      </c>
      <c r="HT935" s="519">
        <v>0</v>
      </c>
      <c r="HU935" s="519">
        <v>0</v>
      </c>
      <c r="HV935" s="519">
        <v>0</v>
      </c>
      <c r="HW935" s="519">
        <v>0</v>
      </c>
      <c r="HX935" s="519">
        <v>0</v>
      </c>
      <c r="HY935" s="519">
        <v>0</v>
      </c>
      <c r="HZ935" s="519">
        <v>0</v>
      </c>
      <c r="IA935" s="519">
        <v>0</v>
      </c>
      <c r="IB935" s="519">
        <v>0</v>
      </c>
      <c r="IC935" s="519">
        <v>0</v>
      </c>
      <c r="ID935" s="519">
        <v>0</v>
      </c>
      <c r="IE935" s="519">
        <v>0</v>
      </c>
      <c r="IF935" s="519">
        <v>0</v>
      </c>
      <c r="IG935" s="519">
        <v>0</v>
      </c>
      <c r="IH935" s="519">
        <v>0</v>
      </c>
      <c r="II935" s="519">
        <v>0</v>
      </c>
      <c r="IJ935" s="519">
        <v>0</v>
      </c>
      <c r="IK935" s="519">
        <v>0</v>
      </c>
    </row>
    <row r="936" spans="2:245" hidden="1">
      <c r="B936" s="519" t="s">
        <v>1058</v>
      </c>
      <c r="C936" s="519"/>
      <c r="D936" s="519"/>
      <c r="E936" s="519"/>
      <c r="F936" s="519">
        <v>2</v>
      </c>
      <c r="G936" s="519"/>
      <c r="H936" s="519">
        <v>32</v>
      </c>
      <c r="I936" s="519">
        <v>4</v>
      </c>
      <c r="J936" s="519" t="str">
        <f t="shared" si="45"/>
        <v>SDN10023204</v>
      </c>
      <c r="K936" s="519">
        <v>990</v>
      </c>
      <c r="M936" s="337" t="s">
        <v>631</v>
      </c>
      <c r="N936" s="519" t="s">
        <v>1058</v>
      </c>
      <c r="O936" s="519" t="s">
        <v>1060</v>
      </c>
      <c r="P936" s="519">
        <v>25</v>
      </c>
      <c r="Q936" s="521" t="str">
        <f t="shared" si="46"/>
        <v>SDN100225</v>
      </c>
      <c r="R936" s="519">
        <v>1028.2</v>
      </c>
      <c r="S936" s="519">
        <v>2056.4</v>
      </c>
      <c r="T936" s="519">
        <v>3084.6</v>
      </c>
      <c r="U936" s="519">
        <v>4112.8</v>
      </c>
      <c r="V936" s="519">
        <v>5141</v>
      </c>
      <c r="W936" s="519">
        <v>5963.6</v>
      </c>
      <c r="X936" s="519">
        <v>6786.1</v>
      </c>
      <c r="Y936" s="519">
        <v>7608.7</v>
      </c>
      <c r="Z936" s="519">
        <v>8431.2000000000007</v>
      </c>
      <c r="AA936" s="519">
        <v>9253.7999999999993</v>
      </c>
      <c r="AB936" s="519">
        <v>9253.7999999999993</v>
      </c>
      <c r="AC936" s="519">
        <v>9253.7999999999993</v>
      </c>
      <c r="AD936" s="519">
        <v>9253.7999999999993</v>
      </c>
      <c r="AE936" s="519">
        <v>9253.7999999999993</v>
      </c>
      <c r="AF936" s="519">
        <v>9253.7999999999993</v>
      </c>
      <c r="AG936" s="519">
        <v>9253.7999999999993</v>
      </c>
      <c r="AH936" s="519">
        <v>9253.7999999999993</v>
      </c>
      <c r="AI936" s="519">
        <v>9253.7999999999993</v>
      </c>
      <c r="AJ936" s="519">
        <v>9253.7999999999993</v>
      </c>
      <c r="AK936" s="519">
        <v>9253.7999999999993</v>
      </c>
      <c r="AL936" s="519">
        <v>9253.7999999999993</v>
      </c>
      <c r="AM936" s="519">
        <v>9253.7999999999993</v>
      </c>
      <c r="AN936" s="519">
        <v>9253.7999999999993</v>
      </c>
      <c r="AO936" s="519">
        <v>9253.7999999999993</v>
      </c>
      <c r="AP936" s="519">
        <v>9253.7999999999993</v>
      </c>
      <c r="AQ936" s="519">
        <v>0</v>
      </c>
      <c r="AR936" s="519">
        <v>0</v>
      </c>
      <c r="AS936" s="519">
        <v>0</v>
      </c>
      <c r="AT936" s="519">
        <v>0</v>
      </c>
      <c r="AU936" s="519">
        <v>0</v>
      </c>
      <c r="AV936" s="519">
        <v>0</v>
      </c>
      <c r="AW936" s="519">
        <v>0</v>
      </c>
      <c r="AX936" s="519">
        <v>0</v>
      </c>
      <c r="AY936" s="519">
        <v>0</v>
      </c>
      <c r="AZ936" s="519">
        <v>0</v>
      </c>
      <c r="BA936" s="519">
        <v>0</v>
      </c>
      <c r="BB936" s="519">
        <v>0</v>
      </c>
      <c r="BC936" s="519">
        <v>0</v>
      </c>
      <c r="BD936" s="519">
        <v>0</v>
      </c>
      <c r="BE936" s="519">
        <v>0</v>
      </c>
      <c r="BF936" s="519">
        <v>0</v>
      </c>
      <c r="BG936" s="519">
        <v>0</v>
      </c>
      <c r="BH936" s="519">
        <v>0</v>
      </c>
      <c r="BI936" s="519">
        <v>0</v>
      </c>
      <c r="BJ936" s="519">
        <v>0</v>
      </c>
      <c r="BK936" s="519">
        <v>0</v>
      </c>
      <c r="BL936" s="519">
        <v>0</v>
      </c>
      <c r="BM936" s="519">
        <v>0</v>
      </c>
      <c r="BN936" s="519">
        <v>0</v>
      </c>
      <c r="BO936" s="519">
        <v>0</v>
      </c>
      <c r="BP936" s="519">
        <v>0</v>
      </c>
      <c r="BQ936" s="519">
        <v>0</v>
      </c>
      <c r="BR936" s="519">
        <v>0</v>
      </c>
      <c r="BS936" s="519">
        <v>0</v>
      </c>
      <c r="BT936" s="519">
        <v>0</v>
      </c>
      <c r="BU936" s="519">
        <v>0</v>
      </c>
      <c r="BV936" s="519">
        <v>0</v>
      </c>
      <c r="BW936" s="519">
        <v>0</v>
      </c>
      <c r="BX936" s="519">
        <v>0</v>
      </c>
      <c r="BY936" s="519">
        <v>0</v>
      </c>
      <c r="BZ936" s="519">
        <v>0</v>
      </c>
      <c r="CA936" s="519">
        <v>0</v>
      </c>
      <c r="CB936" s="519">
        <v>0</v>
      </c>
      <c r="CC936" s="519">
        <v>0</v>
      </c>
      <c r="CD936" s="519">
        <v>0</v>
      </c>
      <c r="CE936" s="519">
        <v>0</v>
      </c>
      <c r="CF936" s="519">
        <v>0</v>
      </c>
      <c r="CG936" s="519">
        <v>0</v>
      </c>
      <c r="CH936" s="519">
        <v>0</v>
      </c>
      <c r="CI936" s="519">
        <v>0</v>
      </c>
      <c r="CJ936" s="519">
        <v>0</v>
      </c>
      <c r="CK936" s="519">
        <v>0</v>
      </c>
      <c r="CL936" s="519">
        <v>0</v>
      </c>
      <c r="CM936" s="519">
        <v>0</v>
      </c>
      <c r="CN936" s="519">
        <v>0</v>
      </c>
      <c r="CO936" s="519">
        <v>0</v>
      </c>
      <c r="CP936" s="519">
        <v>0</v>
      </c>
      <c r="CQ936" s="519">
        <v>0</v>
      </c>
      <c r="CR936" s="519">
        <v>0</v>
      </c>
      <c r="CS936" s="519">
        <v>0</v>
      </c>
      <c r="CT936" s="519">
        <v>0</v>
      </c>
      <c r="CU936" s="519">
        <v>0</v>
      </c>
      <c r="CV936" s="519">
        <v>0</v>
      </c>
      <c r="CW936" s="519">
        <v>0</v>
      </c>
      <c r="CX936" s="519">
        <v>0</v>
      </c>
      <c r="CY936" s="519">
        <v>0</v>
      </c>
      <c r="CZ936" s="519">
        <v>0</v>
      </c>
      <c r="DA936" s="519">
        <v>0</v>
      </c>
      <c r="DB936" s="519">
        <v>0</v>
      </c>
      <c r="DC936" s="519">
        <v>0</v>
      </c>
      <c r="DD936" s="519">
        <v>0</v>
      </c>
      <c r="DE936" s="519">
        <v>0</v>
      </c>
      <c r="DF936" s="519">
        <v>0</v>
      </c>
      <c r="DG936" s="519">
        <v>0</v>
      </c>
      <c r="DH936" s="519">
        <v>0</v>
      </c>
      <c r="DI936" s="519">
        <v>0</v>
      </c>
      <c r="DJ936" s="519">
        <v>0</v>
      </c>
      <c r="DK936" s="519">
        <v>0</v>
      </c>
      <c r="DL936" s="519">
        <v>0</v>
      </c>
      <c r="DM936" s="519">
        <v>0</v>
      </c>
      <c r="DN936" s="519">
        <v>0</v>
      </c>
      <c r="DO936" s="519">
        <v>0</v>
      </c>
      <c r="DP936" s="519">
        <v>0</v>
      </c>
      <c r="DQ936" s="519">
        <v>0</v>
      </c>
      <c r="DR936" s="519">
        <v>0</v>
      </c>
      <c r="DS936" s="519">
        <v>0</v>
      </c>
      <c r="DT936" s="519">
        <v>0</v>
      </c>
      <c r="DU936" s="519">
        <v>0</v>
      </c>
      <c r="DV936" s="519">
        <v>0</v>
      </c>
      <c r="DW936" s="519">
        <v>0</v>
      </c>
      <c r="DX936" s="519">
        <v>0</v>
      </c>
      <c r="DZ936" s="337" t="s">
        <v>631</v>
      </c>
      <c r="EA936" s="519" t="s">
        <v>1058</v>
      </c>
      <c r="EB936" s="519" t="s">
        <v>1060</v>
      </c>
      <c r="EC936" s="519">
        <v>25</v>
      </c>
      <c r="ED936" s="183" t="str">
        <f t="shared" si="47"/>
        <v>SDN100225</v>
      </c>
      <c r="EE936" s="519">
        <v>1028.2</v>
      </c>
      <c r="EF936" s="519">
        <v>10000</v>
      </c>
      <c r="EG936" s="519">
        <v>10000</v>
      </c>
      <c r="EH936" s="519">
        <v>10000</v>
      </c>
      <c r="EI936" s="519">
        <v>10000</v>
      </c>
      <c r="EJ936" s="519">
        <v>10000</v>
      </c>
      <c r="EK936" s="519">
        <v>10000</v>
      </c>
      <c r="EL936" s="519">
        <v>10000</v>
      </c>
      <c r="EM936" s="519">
        <v>10000</v>
      </c>
      <c r="EN936" s="519">
        <v>10000</v>
      </c>
      <c r="EO936" s="519">
        <v>10000</v>
      </c>
      <c r="EP936" s="519">
        <v>10000</v>
      </c>
      <c r="EQ936" s="519">
        <v>10000</v>
      </c>
      <c r="ER936" s="519">
        <v>10000</v>
      </c>
      <c r="ES936" s="519">
        <v>10000</v>
      </c>
      <c r="ET936" s="519">
        <v>10000</v>
      </c>
      <c r="EU936" s="519">
        <v>10000</v>
      </c>
      <c r="EV936" s="519">
        <v>10000</v>
      </c>
      <c r="EW936" s="519">
        <v>10000</v>
      </c>
      <c r="EX936" s="519">
        <v>10000</v>
      </c>
      <c r="EY936" s="519">
        <v>10000</v>
      </c>
      <c r="EZ936" s="519">
        <v>10000</v>
      </c>
      <c r="FA936" s="519">
        <v>10000</v>
      </c>
      <c r="FB936" s="519">
        <v>10000</v>
      </c>
      <c r="FC936" s="519">
        <v>10000</v>
      </c>
      <c r="FD936" s="519">
        <v>0</v>
      </c>
      <c r="FE936" s="519">
        <v>0</v>
      </c>
      <c r="FF936" s="519">
        <v>0</v>
      </c>
      <c r="FG936" s="519">
        <v>0</v>
      </c>
      <c r="FH936" s="519">
        <v>0</v>
      </c>
      <c r="FI936" s="519">
        <v>0</v>
      </c>
      <c r="FJ936" s="519">
        <v>0</v>
      </c>
      <c r="FK936" s="519">
        <v>0</v>
      </c>
      <c r="FL936" s="519">
        <v>0</v>
      </c>
      <c r="FM936" s="519">
        <v>0</v>
      </c>
      <c r="FN936" s="519">
        <v>0</v>
      </c>
      <c r="FO936" s="519">
        <v>0</v>
      </c>
      <c r="FP936" s="519">
        <v>0</v>
      </c>
      <c r="FQ936" s="519">
        <v>0</v>
      </c>
      <c r="FR936" s="519">
        <v>0</v>
      </c>
      <c r="FS936" s="519">
        <v>0</v>
      </c>
      <c r="FT936" s="519">
        <v>0</v>
      </c>
      <c r="FU936" s="519">
        <v>0</v>
      </c>
      <c r="FV936" s="519">
        <v>0</v>
      </c>
      <c r="FW936" s="519">
        <v>0</v>
      </c>
      <c r="FX936" s="519">
        <v>0</v>
      </c>
      <c r="FY936" s="519">
        <v>0</v>
      </c>
      <c r="FZ936" s="519">
        <v>0</v>
      </c>
      <c r="GA936" s="519">
        <v>0</v>
      </c>
      <c r="GB936" s="519">
        <v>0</v>
      </c>
      <c r="GC936" s="519">
        <v>0</v>
      </c>
      <c r="GD936" s="519">
        <v>0</v>
      </c>
      <c r="GE936" s="519">
        <v>0</v>
      </c>
      <c r="GF936" s="519">
        <v>0</v>
      </c>
      <c r="GG936" s="519">
        <v>0</v>
      </c>
      <c r="GH936" s="519">
        <v>0</v>
      </c>
      <c r="GI936" s="519">
        <v>0</v>
      </c>
      <c r="GJ936" s="519">
        <v>0</v>
      </c>
      <c r="GK936" s="519">
        <v>0</v>
      </c>
      <c r="GL936" s="519">
        <v>0</v>
      </c>
      <c r="GM936" s="519">
        <v>0</v>
      </c>
      <c r="GN936" s="519">
        <v>0</v>
      </c>
      <c r="GO936" s="519">
        <v>0</v>
      </c>
      <c r="GP936" s="519">
        <v>0</v>
      </c>
      <c r="GQ936" s="519">
        <v>0</v>
      </c>
      <c r="GR936" s="519">
        <v>0</v>
      </c>
      <c r="GS936" s="519">
        <v>0</v>
      </c>
      <c r="GT936" s="519">
        <v>0</v>
      </c>
      <c r="GU936" s="519">
        <v>0</v>
      </c>
      <c r="GV936" s="519">
        <v>0</v>
      </c>
      <c r="GW936" s="519">
        <v>0</v>
      </c>
      <c r="GX936" s="519">
        <v>0</v>
      </c>
      <c r="GY936" s="519">
        <v>0</v>
      </c>
      <c r="GZ936" s="519">
        <v>0</v>
      </c>
      <c r="HA936" s="519">
        <v>0</v>
      </c>
      <c r="HB936" s="519">
        <v>0</v>
      </c>
      <c r="HC936" s="519">
        <v>0</v>
      </c>
      <c r="HD936" s="519">
        <v>0</v>
      </c>
      <c r="HE936" s="519">
        <v>0</v>
      </c>
      <c r="HF936" s="519">
        <v>0</v>
      </c>
      <c r="HG936" s="519">
        <v>0</v>
      </c>
      <c r="HH936" s="519">
        <v>0</v>
      </c>
      <c r="HI936" s="519">
        <v>0</v>
      </c>
      <c r="HJ936" s="519">
        <v>0</v>
      </c>
      <c r="HK936" s="519">
        <v>0</v>
      </c>
      <c r="HL936" s="519">
        <v>0</v>
      </c>
      <c r="HM936" s="519">
        <v>0</v>
      </c>
      <c r="HN936" s="519">
        <v>0</v>
      </c>
      <c r="HO936" s="519">
        <v>0</v>
      </c>
      <c r="HP936" s="519">
        <v>0</v>
      </c>
      <c r="HQ936" s="519">
        <v>0</v>
      </c>
      <c r="HR936" s="519">
        <v>0</v>
      </c>
      <c r="HS936" s="519">
        <v>0</v>
      </c>
      <c r="HT936" s="519">
        <v>0</v>
      </c>
      <c r="HU936" s="519">
        <v>0</v>
      </c>
      <c r="HV936" s="519">
        <v>0</v>
      </c>
      <c r="HW936" s="519">
        <v>0</v>
      </c>
      <c r="HX936" s="519">
        <v>0</v>
      </c>
      <c r="HY936" s="519">
        <v>0</v>
      </c>
      <c r="HZ936" s="519">
        <v>0</v>
      </c>
      <c r="IA936" s="519">
        <v>0</v>
      </c>
      <c r="IB936" s="519">
        <v>0</v>
      </c>
      <c r="IC936" s="519">
        <v>0</v>
      </c>
      <c r="ID936" s="519">
        <v>0</v>
      </c>
      <c r="IE936" s="519">
        <v>0</v>
      </c>
      <c r="IF936" s="519">
        <v>0</v>
      </c>
      <c r="IG936" s="519">
        <v>0</v>
      </c>
      <c r="IH936" s="519">
        <v>0</v>
      </c>
      <c r="II936" s="519">
        <v>0</v>
      </c>
      <c r="IJ936" s="519">
        <v>0</v>
      </c>
      <c r="IK936" s="519">
        <v>0</v>
      </c>
    </row>
    <row r="937" spans="2:245" hidden="1">
      <c r="B937" s="519" t="s">
        <v>1058</v>
      </c>
      <c r="C937" s="519"/>
      <c r="D937" s="519"/>
      <c r="E937" s="519"/>
      <c r="F937" s="519">
        <v>2</v>
      </c>
      <c r="G937" s="519"/>
      <c r="H937" s="519">
        <v>32</v>
      </c>
      <c r="I937" s="519">
        <v>5</v>
      </c>
      <c r="J937" s="519" t="str">
        <f t="shared" si="45"/>
        <v>SDN10023205</v>
      </c>
      <c r="K937" s="519">
        <v>990</v>
      </c>
      <c r="M937" s="337" t="s">
        <v>631</v>
      </c>
      <c r="N937" s="519" t="s">
        <v>1058</v>
      </c>
      <c r="O937" s="519" t="s">
        <v>1060</v>
      </c>
      <c r="P937" s="519">
        <v>26</v>
      </c>
      <c r="Q937" s="521" t="str">
        <f t="shared" si="46"/>
        <v>SDN100226</v>
      </c>
      <c r="R937" s="519">
        <v>1028.2</v>
      </c>
      <c r="S937" s="519">
        <v>2056.4</v>
      </c>
      <c r="T937" s="519">
        <v>3084.6</v>
      </c>
      <c r="U937" s="519">
        <v>4112.8</v>
      </c>
      <c r="V937" s="519">
        <v>5141</v>
      </c>
      <c r="W937" s="519">
        <v>5963.6</v>
      </c>
      <c r="X937" s="519">
        <v>6786.1</v>
      </c>
      <c r="Y937" s="519">
        <v>7608.7</v>
      </c>
      <c r="Z937" s="519">
        <v>8431.2000000000007</v>
      </c>
      <c r="AA937" s="519">
        <v>9253.7999999999993</v>
      </c>
      <c r="AB937" s="519">
        <v>9253.7999999999993</v>
      </c>
      <c r="AC937" s="519">
        <v>9253.7999999999993</v>
      </c>
      <c r="AD937" s="519">
        <v>9253.7999999999993</v>
      </c>
      <c r="AE937" s="519">
        <v>9253.7999999999993</v>
      </c>
      <c r="AF937" s="519">
        <v>9253.7999999999993</v>
      </c>
      <c r="AG937" s="519">
        <v>9253.7999999999993</v>
      </c>
      <c r="AH937" s="519">
        <v>9253.7999999999993</v>
      </c>
      <c r="AI937" s="519">
        <v>9253.7999999999993</v>
      </c>
      <c r="AJ937" s="519">
        <v>9253.7999999999993</v>
      </c>
      <c r="AK937" s="519">
        <v>9253.7999999999993</v>
      </c>
      <c r="AL937" s="519">
        <v>9253.7999999999993</v>
      </c>
      <c r="AM937" s="519">
        <v>9253.7999999999993</v>
      </c>
      <c r="AN937" s="519">
        <v>9253.7999999999993</v>
      </c>
      <c r="AO937" s="519">
        <v>9253.7999999999993</v>
      </c>
      <c r="AP937" s="519">
        <v>9253.7999999999993</v>
      </c>
      <c r="AQ937" s="519">
        <v>0</v>
      </c>
      <c r="AR937" s="519">
        <v>0</v>
      </c>
      <c r="AS937" s="519">
        <v>0</v>
      </c>
      <c r="AT937" s="519">
        <v>0</v>
      </c>
      <c r="AU937" s="519">
        <v>0</v>
      </c>
      <c r="AV937" s="519">
        <v>0</v>
      </c>
      <c r="AW937" s="519">
        <v>0</v>
      </c>
      <c r="AX937" s="519">
        <v>0</v>
      </c>
      <c r="AY937" s="519">
        <v>0</v>
      </c>
      <c r="AZ937" s="519">
        <v>0</v>
      </c>
      <c r="BA937" s="519">
        <v>0</v>
      </c>
      <c r="BB937" s="519">
        <v>0</v>
      </c>
      <c r="BC937" s="519">
        <v>0</v>
      </c>
      <c r="BD937" s="519">
        <v>0</v>
      </c>
      <c r="BE937" s="519">
        <v>0</v>
      </c>
      <c r="BF937" s="519">
        <v>0</v>
      </c>
      <c r="BG937" s="519">
        <v>0</v>
      </c>
      <c r="BH937" s="519">
        <v>0</v>
      </c>
      <c r="BI937" s="519">
        <v>0</v>
      </c>
      <c r="BJ937" s="519">
        <v>0</v>
      </c>
      <c r="BK937" s="519">
        <v>0</v>
      </c>
      <c r="BL937" s="519">
        <v>0</v>
      </c>
      <c r="BM937" s="519">
        <v>0</v>
      </c>
      <c r="BN937" s="519">
        <v>0</v>
      </c>
      <c r="BO937" s="519">
        <v>0</v>
      </c>
      <c r="BP937" s="519">
        <v>0</v>
      </c>
      <c r="BQ937" s="519">
        <v>0</v>
      </c>
      <c r="BR937" s="519">
        <v>0</v>
      </c>
      <c r="BS937" s="519">
        <v>0</v>
      </c>
      <c r="BT937" s="519">
        <v>0</v>
      </c>
      <c r="BU937" s="519">
        <v>0</v>
      </c>
      <c r="BV937" s="519">
        <v>0</v>
      </c>
      <c r="BW937" s="519">
        <v>0</v>
      </c>
      <c r="BX937" s="519">
        <v>0</v>
      </c>
      <c r="BY937" s="519">
        <v>0</v>
      </c>
      <c r="BZ937" s="519">
        <v>0</v>
      </c>
      <c r="CA937" s="519">
        <v>0</v>
      </c>
      <c r="CB937" s="519">
        <v>0</v>
      </c>
      <c r="CC937" s="519">
        <v>0</v>
      </c>
      <c r="CD937" s="519">
        <v>0</v>
      </c>
      <c r="CE937" s="519">
        <v>0</v>
      </c>
      <c r="CF937" s="519">
        <v>0</v>
      </c>
      <c r="CG937" s="519">
        <v>0</v>
      </c>
      <c r="CH937" s="519">
        <v>0</v>
      </c>
      <c r="CI937" s="519">
        <v>0</v>
      </c>
      <c r="CJ937" s="519">
        <v>0</v>
      </c>
      <c r="CK937" s="519">
        <v>0</v>
      </c>
      <c r="CL937" s="519">
        <v>0</v>
      </c>
      <c r="CM937" s="519">
        <v>0</v>
      </c>
      <c r="CN937" s="519">
        <v>0</v>
      </c>
      <c r="CO937" s="519">
        <v>0</v>
      </c>
      <c r="CP937" s="519">
        <v>0</v>
      </c>
      <c r="CQ937" s="519">
        <v>0</v>
      </c>
      <c r="CR937" s="519">
        <v>0</v>
      </c>
      <c r="CS937" s="519">
        <v>0</v>
      </c>
      <c r="CT937" s="519">
        <v>0</v>
      </c>
      <c r="CU937" s="519">
        <v>0</v>
      </c>
      <c r="CV937" s="519">
        <v>0</v>
      </c>
      <c r="CW937" s="519">
        <v>0</v>
      </c>
      <c r="CX937" s="519">
        <v>0</v>
      </c>
      <c r="CY937" s="519">
        <v>0</v>
      </c>
      <c r="CZ937" s="519">
        <v>0</v>
      </c>
      <c r="DA937" s="519">
        <v>0</v>
      </c>
      <c r="DB937" s="519">
        <v>0</v>
      </c>
      <c r="DC937" s="519">
        <v>0</v>
      </c>
      <c r="DD937" s="519">
        <v>0</v>
      </c>
      <c r="DE937" s="519">
        <v>0</v>
      </c>
      <c r="DF937" s="519">
        <v>0</v>
      </c>
      <c r="DG937" s="519">
        <v>0</v>
      </c>
      <c r="DH937" s="519">
        <v>0</v>
      </c>
      <c r="DI937" s="519">
        <v>0</v>
      </c>
      <c r="DJ937" s="519">
        <v>0</v>
      </c>
      <c r="DK937" s="519">
        <v>0</v>
      </c>
      <c r="DL937" s="519">
        <v>0</v>
      </c>
      <c r="DM937" s="519">
        <v>0</v>
      </c>
      <c r="DN937" s="519">
        <v>0</v>
      </c>
      <c r="DO937" s="519">
        <v>0</v>
      </c>
      <c r="DP937" s="519">
        <v>0</v>
      </c>
      <c r="DQ937" s="519">
        <v>0</v>
      </c>
      <c r="DR937" s="519">
        <v>0</v>
      </c>
      <c r="DS937" s="519">
        <v>0</v>
      </c>
      <c r="DT937" s="519">
        <v>0</v>
      </c>
      <c r="DU937" s="519">
        <v>0</v>
      </c>
      <c r="DV937" s="519">
        <v>0</v>
      </c>
      <c r="DW937" s="519">
        <v>0</v>
      </c>
      <c r="DX937" s="519">
        <v>0</v>
      </c>
      <c r="DZ937" s="337" t="s">
        <v>631</v>
      </c>
      <c r="EA937" s="519" t="s">
        <v>1058</v>
      </c>
      <c r="EB937" s="519" t="s">
        <v>1060</v>
      </c>
      <c r="EC937" s="519">
        <v>26</v>
      </c>
      <c r="ED937" s="183" t="str">
        <f t="shared" si="47"/>
        <v>SDN100226</v>
      </c>
      <c r="EE937" s="519">
        <v>1028.2</v>
      </c>
      <c r="EF937" s="519">
        <v>10000</v>
      </c>
      <c r="EG937" s="519">
        <v>10000</v>
      </c>
      <c r="EH937" s="519">
        <v>10000</v>
      </c>
      <c r="EI937" s="519">
        <v>10000</v>
      </c>
      <c r="EJ937" s="519">
        <v>10000</v>
      </c>
      <c r="EK937" s="519">
        <v>10000</v>
      </c>
      <c r="EL937" s="519">
        <v>10000</v>
      </c>
      <c r="EM937" s="519">
        <v>10000</v>
      </c>
      <c r="EN937" s="519">
        <v>10000</v>
      </c>
      <c r="EO937" s="519">
        <v>10000</v>
      </c>
      <c r="EP937" s="519">
        <v>10000</v>
      </c>
      <c r="EQ937" s="519">
        <v>10000</v>
      </c>
      <c r="ER937" s="519">
        <v>10000</v>
      </c>
      <c r="ES937" s="519">
        <v>10000</v>
      </c>
      <c r="ET937" s="519">
        <v>10000</v>
      </c>
      <c r="EU937" s="519">
        <v>10000</v>
      </c>
      <c r="EV937" s="519">
        <v>10000</v>
      </c>
      <c r="EW937" s="519">
        <v>10000</v>
      </c>
      <c r="EX937" s="519">
        <v>10000</v>
      </c>
      <c r="EY937" s="519">
        <v>10000</v>
      </c>
      <c r="EZ937" s="519">
        <v>10000</v>
      </c>
      <c r="FA937" s="519">
        <v>10000</v>
      </c>
      <c r="FB937" s="519">
        <v>10000</v>
      </c>
      <c r="FC937" s="519">
        <v>10000</v>
      </c>
      <c r="FD937" s="519">
        <v>0</v>
      </c>
      <c r="FE937" s="519">
        <v>0</v>
      </c>
      <c r="FF937" s="519">
        <v>0</v>
      </c>
      <c r="FG937" s="519">
        <v>0</v>
      </c>
      <c r="FH937" s="519">
        <v>0</v>
      </c>
      <c r="FI937" s="519">
        <v>0</v>
      </c>
      <c r="FJ937" s="519">
        <v>0</v>
      </c>
      <c r="FK937" s="519">
        <v>0</v>
      </c>
      <c r="FL937" s="519">
        <v>0</v>
      </c>
      <c r="FM937" s="519">
        <v>0</v>
      </c>
      <c r="FN937" s="519">
        <v>0</v>
      </c>
      <c r="FO937" s="519">
        <v>0</v>
      </c>
      <c r="FP937" s="519">
        <v>0</v>
      </c>
      <c r="FQ937" s="519">
        <v>0</v>
      </c>
      <c r="FR937" s="519">
        <v>0</v>
      </c>
      <c r="FS937" s="519">
        <v>0</v>
      </c>
      <c r="FT937" s="519">
        <v>0</v>
      </c>
      <c r="FU937" s="519">
        <v>0</v>
      </c>
      <c r="FV937" s="519">
        <v>0</v>
      </c>
      <c r="FW937" s="519">
        <v>0</v>
      </c>
      <c r="FX937" s="519">
        <v>0</v>
      </c>
      <c r="FY937" s="519">
        <v>0</v>
      </c>
      <c r="FZ937" s="519">
        <v>0</v>
      </c>
      <c r="GA937" s="519">
        <v>0</v>
      </c>
      <c r="GB937" s="519">
        <v>0</v>
      </c>
      <c r="GC937" s="519">
        <v>0</v>
      </c>
      <c r="GD937" s="519">
        <v>0</v>
      </c>
      <c r="GE937" s="519">
        <v>0</v>
      </c>
      <c r="GF937" s="519">
        <v>0</v>
      </c>
      <c r="GG937" s="519">
        <v>0</v>
      </c>
      <c r="GH937" s="519">
        <v>0</v>
      </c>
      <c r="GI937" s="519">
        <v>0</v>
      </c>
      <c r="GJ937" s="519">
        <v>0</v>
      </c>
      <c r="GK937" s="519">
        <v>0</v>
      </c>
      <c r="GL937" s="519">
        <v>0</v>
      </c>
      <c r="GM937" s="519">
        <v>0</v>
      </c>
      <c r="GN937" s="519">
        <v>0</v>
      </c>
      <c r="GO937" s="519">
        <v>0</v>
      </c>
      <c r="GP937" s="519">
        <v>0</v>
      </c>
      <c r="GQ937" s="519">
        <v>0</v>
      </c>
      <c r="GR937" s="519">
        <v>0</v>
      </c>
      <c r="GS937" s="519">
        <v>0</v>
      </c>
      <c r="GT937" s="519">
        <v>0</v>
      </c>
      <c r="GU937" s="519">
        <v>0</v>
      </c>
      <c r="GV937" s="519">
        <v>0</v>
      </c>
      <c r="GW937" s="519">
        <v>0</v>
      </c>
      <c r="GX937" s="519">
        <v>0</v>
      </c>
      <c r="GY937" s="519">
        <v>0</v>
      </c>
      <c r="GZ937" s="519">
        <v>0</v>
      </c>
      <c r="HA937" s="519">
        <v>0</v>
      </c>
      <c r="HB937" s="519">
        <v>0</v>
      </c>
      <c r="HC937" s="519">
        <v>0</v>
      </c>
      <c r="HD937" s="519">
        <v>0</v>
      </c>
      <c r="HE937" s="519">
        <v>0</v>
      </c>
      <c r="HF937" s="519">
        <v>0</v>
      </c>
      <c r="HG937" s="519">
        <v>0</v>
      </c>
      <c r="HH937" s="519">
        <v>0</v>
      </c>
      <c r="HI937" s="519">
        <v>0</v>
      </c>
      <c r="HJ937" s="519">
        <v>0</v>
      </c>
      <c r="HK937" s="519">
        <v>0</v>
      </c>
      <c r="HL937" s="519">
        <v>0</v>
      </c>
      <c r="HM937" s="519">
        <v>0</v>
      </c>
      <c r="HN937" s="519">
        <v>0</v>
      </c>
      <c r="HO937" s="519">
        <v>0</v>
      </c>
      <c r="HP937" s="519">
        <v>0</v>
      </c>
      <c r="HQ937" s="519">
        <v>0</v>
      </c>
      <c r="HR937" s="519">
        <v>0</v>
      </c>
      <c r="HS937" s="519">
        <v>0</v>
      </c>
      <c r="HT937" s="519">
        <v>0</v>
      </c>
      <c r="HU937" s="519">
        <v>0</v>
      </c>
      <c r="HV937" s="519">
        <v>0</v>
      </c>
      <c r="HW937" s="519">
        <v>0</v>
      </c>
      <c r="HX937" s="519">
        <v>0</v>
      </c>
      <c r="HY937" s="519">
        <v>0</v>
      </c>
      <c r="HZ937" s="519">
        <v>0</v>
      </c>
      <c r="IA937" s="519">
        <v>0</v>
      </c>
      <c r="IB937" s="519">
        <v>0</v>
      </c>
      <c r="IC937" s="519">
        <v>0</v>
      </c>
      <c r="ID937" s="519">
        <v>0</v>
      </c>
      <c r="IE937" s="519">
        <v>0</v>
      </c>
      <c r="IF937" s="519">
        <v>0</v>
      </c>
      <c r="IG937" s="519">
        <v>0</v>
      </c>
      <c r="IH937" s="519">
        <v>0</v>
      </c>
      <c r="II937" s="519">
        <v>0</v>
      </c>
      <c r="IJ937" s="519">
        <v>0</v>
      </c>
      <c r="IK937" s="519">
        <v>0</v>
      </c>
    </row>
    <row r="938" spans="2:245" hidden="1">
      <c r="B938" s="519" t="s">
        <v>1058</v>
      </c>
      <c r="C938" s="519"/>
      <c r="D938" s="519"/>
      <c r="E938" s="519"/>
      <c r="F938" s="519">
        <v>2</v>
      </c>
      <c r="G938" s="519"/>
      <c r="H938" s="519">
        <v>32</v>
      </c>
      <c r="I938" s="519">
        <v>6</v>
      </c>
      <c r="J938" s="519" t="str">
        <f t="shared" si="45"/>
        <v>SDN10023206</v>
      </c>
      <c r="K938" s="519">
        <v>792</v>
      </c>
      <c r="M938" s="337" t="s">
        <v>631</v>
      </c>
      <c r="N938" s="519" t="s">
        <v>1058</v>
      </c>
      <c r="O938" s="519" t="s">
        <v>1060</v>
      </c>
      <c r="P938" s="519">
        <v>27</v>
      </c>
      <c r="Q938" s="521" t="str">
        <f t="shared" si="46"/>
        <v>SDN100227</v>
      </c>
      <c r="R938" s="519">
        <v>1033.5</v>
      </c>
      <c r="S938" s="519">
        <v>2067</v>
      </c>
      <c r="T938" s="519">
        <v>3100.5</v>
      </c>
      <c r="U938" s="519">
        <v>4134</v>
      </c>
      <c r="V938" s="519">
        <v>5167.5</v>
      </c>
      <c r="W938" s="519">
        <v>5994.3</v>
      </c>
      <c r="X938" s="519">
        <v>6821.1</v>
      </c>
      <c r="Y938" s="519">
        <v>7647.9</v>
      </c>
      <c r="Z938" s="519">
        <v>8474.7000000000007</v>
      </c>
      <c r="AA938" s="519">
        <v>9301.5</v>
      </c>
      <c r="AB938" s="519">
        <v>9301.5</v>
      </c>
      <c r="AC938" s="519">
        <v>9301.5</v>
      </c>
      <c r="AD938" s="519">
        <v>9301.5</v>
      </c>
      <c r="AE938" s="519">
        <v>9301.5</v>
      </c>
      <c r="AF938" s="519">
        <v>9301.5</v>
      </c>
      <c r="AG938" s="519">
        <v>9301.5</v>
      </c>
      <c r="AH938" s="519">
        <v>9301.5</v>
      </c>
      <c r="AI938" s="519">
        <v>9301.5</v>
      </c>
      <c r="AJ938" s="519">
        <v>9301.5</v>
      </c>
      <c r="AK938" s="519">
        <v>9301.5</v>
      </c>
      <c r="AL938" s="519">
        <v>9301.5</v>
      </c>
      <c r="AM938" s="519">
        <v>9301.5</v>
      </c>
      <c r="AN938" s="519">
        <v>9301.5</v>
      </c>
      <c r="AO938" s="519">
        <v>9301.5</v>
      </c>
      <c r="AP938" s="519">
        <v>9301.5</v>
      </c>
      <c r="AQ938" s="519">
        <v>0</v>
      </c>
      <c r="AR938" s="519">
        <v>0</v>
      </c>
      <c r="AS938" s="519">
        <v>0</v>
      </c>
      <c r="AT938" s="519">
        <v>0</v>
      </c>
      <c r="AU938" s="519">
        <v>0</v>
      </c>
      <c r="AV938" s="519">
        <v>0</v>
      </c>
      <c r="AW938" s="519">
        <v>0</v>
      </c>
      <c r="AX938" s="519">
        <v>0</v>
      </c>
      <c r="AY938" s="519">
        <v>0</v>
      </c>
      <c r="AZ938" s="519">
        <v>0</v>
      </c>
      <c r="BA938" s="519">
        <v>0</v>
      </c>
      <c r="BB938" s="519">
        <v>0</v>
      </c>
      <c r="BC938" s="519">
        <v>0</v>
      </c>
      <c r="BD938" s="519">
        <v>0</v>
      </c>
      <c r="BE938" s="519">
        <v>0</v>
      </c>
      <c r="BF938" s="519">
        <v>0</v>
      </c>
      <c r="BG938" s="519">
        <v>0</v>
      </c>
      <c r="BH938" s="519">
        <v>0</v>
      </c>
      <c r="BI938" s="519">
        <v>0</v>
      </c>
      <c r="BJ938" s="519">
        <v>0</v>
      </c>
      <c r="BK938" s="519">
        <v>0</v>
      </c>
      <c r="BL938" s="519">
        <v>0</v>
      </c>
      <c r="BM938" s="519">
        <v>0</v>
      </c>
      <c r="BN938" s="519">
        <v>0</v>
      </c>
      <c r="BO938" s="519">
        <v>0</v>
      </c>
      <c r="BP938" s="519">
        <v>0</v>
      </c>
      <c r="BQ938" s="519">
        <v>0</v>
      </c>
      <c r="BR938" s="519">
        <v>0</v>
      </c>
      <c r="BS938" s="519">
        <v>0</v>
      </c>
      <c r="BT938" s="519">
        <v>0</v>
      </c>
      <c r="BU938" s="519">
        <v>0</v>
      </c>
      <c r="BV938" s="519">
        <v>0</v>
      </c>
      <c r="BW938" s="519">
        <v>0</v>
      </c>
      <c r="BX938" s="519">
        <v>0</v>
      </c>
      <c r="BY938" s="519">
        <v>0</v>
      </c>
      <c r="BZ938" s="519">
        <v>0</v>
      </c>
      <c r="CA938" s="519">
        <v>0</v>
      </c>
      <c r="CB938" s="519">
        <v>0</v>
      </c>
      <c r="CC938" s="519">
        <v>0</v>
      </c>
      <c r="CD938" s="519">
        <v>0</v>
      </c>
      <c r="CE938" s="519">
        <v>0</v>
      </c>
      <c r="CF938" s="519">
        <v>0</v>
      </c>
      <c r="CG938" s="519">
        <v>0</v>
      </c>
      <c r="CH938" s="519">
        <v>0</v>
      </c>
      <c r="CI938" s="519">
        <v>0</v>
      </c>
      <c r="CJ938" s="519">
        <v>0</v>
      </c>
      <c r="CK938" s="519">
        <v>0</v>
      </c>
      <c r="CL938" s="519">
        <v>0</v>
      </c>
      <c r="CM938" s="519">
        <v>0</v>
      </c>
      <c r="CN938" s="519">
        <v>0</v>
      </c>
      <c r="CO938" s="519">
        <v>0</v>
      </c>
      <c r="CP938" s="519">
        <v>0</v>
      </c>
      <c r="CQ938" s="519">
        <v>0</v>
      </c>
      <c r="CR938" s="519">
        <v>0</v>
      </c>
      <c r="CS938" s="519">
        <v>0</v>
      </c>
      <c r="CT938" s="519">
        <v>0</v>
      </c>
      <c r="CU938" s="519">
        <v>0</v>
      </c>
      <c r="CV938" s="519">
        <v>0</v>
      </c>
      <c r="CW938" s="519">
        <v>0</v>
      </c>
      <c r="CX938" s="519">
        <v>0</v>
      </c>
      <c r="CY938" s="519">
        <v>0</v>
      </c>
      <c r="CZ938" s="519">
        <v>0</v>
      </c>
      <c r="DA938" s="519">
        <v>0</v>
      </c>
      <c r="DB938" s="519">
        <v>0</v>
      </c>
      <c r="DC938" s="519">
        <v>0</v>
      </c>
      <c r="DD938" s="519">
        <v>0</v>
      </c>
      <c r="DE938" s="519">
        <v>0</v>
      </c>
      <c r="DF938" s="519">
        <v>0</v>
      </c>
      <c r="DG938" s="519">
        <v>0</v>
      </c>
      <c r="DH938" s="519">
        <v>0</v>
      </c>
      <c r="DI938" s="519">
        <v>0</v>
      </c>
      <c r="DJ938" s="519">
        <v>0</v>
      </c>
      <c r="DK938" s="519">
        <v>0</v>
      </c>
      <c r="DL938" s="519">
        <v>0</v>
      </c>
      <c r="DM938" s="519">
        <v>0</v>
      </c>
      <c r="DN938" s="519">
        <v>0</v>
      </c>
      <c r="DO938" s="519">
        <v>0</v>
      </c>
      <c r="DP938" s="519">
        <v>0</v>
      </c>
      <c r="DQ938" s="519">
        <v>0</v>
      </c>
      <c r="DR938" s="519">
        <v>0</v>
      </c>
      <c r="DS938" s="519">
        <v>0</v>
      </c>
      <c r="DT938" s="519">
        <v>0</v>
      </c>
      <c r="DU938" s="519">
        <v>0</v>
      </c>
      <c r="DV938" s="519">
        <v>0</v>
      </c>
      <c r="DW938" s="519">
        <v>0</v>
      </c>
      <c r="DX938" s="519">
        <v>0</v>
      </c>
      <c r="DZ938" s="337" t="s">
        <v>631</v>
      </c>
      <c r="EA938" s="519" t="s">
        <v>1058</v>
      </c>
      <c r="EB938" s="519" t="s">
        <v>1060</v>
      </c>
      <c r="EC938" s="519">
        <v>27</v>
      </c>
      <c r="ED938" s="183" t="str">
        <f t="shared" si="47"/>
        <v>SDN100227</v>
      </c>
      <c r="EE938" s="519">
        <v>1033.5</v>
      </c>
      <c r="EF938" s="519">
        <v>10000</v>
      </c>
      <c r="EG938" s="519">
        <v>10000</v>
      </c>
      <c r="EH938" s="519">
        <v>10000</v>
      </c>
      <c r="EI938" s="519">
        <v>10000</v>
      </c>
      <c r="EJ938" s="519">
        <v>10000</v>
      </c>
      <c r="EK938" s="519">
        <v>10000</v>
      </c>
      <c r="EL938" s="519">
        <v>10000</v>
      </c>
      <c r="EM938" s="519">
        <v>10000</v>
      </c>
      <c r="EN938" s="519">
        <v>10000</v>
      </c>
      <c r="EO938" s="519">
        <v>10000</v>
      </c>
      <c r="EP938" s="519">
        <v>10000</v>
      </c>
      <c r="EQ938" s="519">
        <v>10000</v>
      </c>
      <c r="ER938" s="519">
        <v>10000</v>
      </c>
      <c r="ES938" s="519">
        <v>10000</v>
      </c>
      <c r="ET938" s="519">
        <v>10000</v>
      </c>
      <c r="EU938" s="519">
        <v>10000</v>
      </c>
      <c r="EV938" s="519">
        <v>10000</v>
      </c>
      <c r="EW938" s="519">
        <v>10000</v>
      </c>
      <c r="EX938" s="519">
        <v>10000</v>
      </c>
      <c r="EY938" s="519">
        <v>10000</v>
      </c>
      <c r="EZ938" s="519">
        <v>10000</v>
      </c>
      <c r="FA938" s="519">
        <v>10000</v>
      </c>
      <c r="FB938" s="519">
        <v>10000</v>
      </c>
      <c r="FC938" s="519">
        <v>10000</v>
      </c>
      <c r="FD938" s="519">
        <v>0</v>
      </c>
      <c r="FE938" s="519">
        <v>0</v>
      </c>
      <c r="FF938" s="519">
        <v>0</v>
      </c>
      <c r="FG938" s="519">
        <v>0</v>
      </c>
      <c r="FH938" s="519">
        <v>0</v>
      </c>
      <c r="FI938" s="519">
        <v>0</v>
      </c>
      <c r="FJ938" s="519">
        <v>0</v>
      </c>
      <c r="FK938" s="519">
        <v>0</v>
      </c>
      <c r="FL938" s="519">
        <v>0</v>
      </c>
      <c r="FM938" s="519">
        <v>0</v>
      </c>
      <c r="FN938" s="519">
        <v>0</v>
      </c>
      <c r="FO938" s="519">
        <v>0</v>
      </c>
      <c r="FP938" s="519">
        <v>0</v>
      </c>
      <c r="FQ938" s="519">
        <v>0</v>
      </c>
      <c r="FR938" s="519">
        <v>0</v>
      </c>
      <c r="FS938" s="519">
        <v>0</v>
      </c>
      <c r="FT938" s="519">
        <v>0</v>
      </c>
      <c r="FU938" s="519">
        <v>0</v>
      </c>
      <c r="FV938" s="519">
        <v>0</v>
      </c>
      <c r="FW938" s="519">
        <v>0</v>
      </c>
      <c r="FX938" s="519">
        <v>0</v>
      </c>
      <c r="FY938" s="519">
        <v>0</v>
      </c>
      <c r="FZ938" s="519">
        <v>0</v>
      </c>
      <c r="GA938" s="519">
        <v>0</v>
      </c>
      <c r="GB938" s="519">
        <v>0</v>
      </c>
      <c r="GC938" s="519">
        <v>0</v>
      </c>
      <c r="GD938" s="519">
        <v>0</v>
      </c>
      <c r="GE938" s="519">
        <v>0</v>
      </c>
      <c r="GF938" s="519">
        <v>0</v>
      </c>
      <c r="GG938" s="519">
        <v>0</v>
      </c>
      <c r="GH938" s="519">
        <v>0</v>
      </c>
      <c r="GI938" s="519">
        <v>0</v>
      </c>
      <c r="GJ938" s="519">
        <v>0</v>
      </c>
      <c r="GK938" s="519">
        <v>0</v>
      </c>
      <c r="GL938" s="519">
        <v>0</v>
      </c>
      <c r="GM938" s="519">
        <v>0</v>
      </c>
      <c r="GN938" s="519">
        <v>0</v>
      </c>
      <c r="GO938" s="519">
        <v>0</v>
      </c>
      <c r="GP938" s="519">
        <v>0</v>
      </c>
      <c r="GQ938" s="519">
        <v>0</v>
      </c>
      <c r="GR938" s="519">
        <v>0</v>
      </c>
      <c r="GS938" s="519">
        <v>0</v>
      </c>
      <c r="GT938" s="519">
        <v>0</v>
      </c>
      <c r="GU938" s="519">
        <v>0</v>
      </c>
      <c r="GV938" s="519">
        <v>0</v>
      </c>
      <c r="GW938" s="519">
        <v>0</v>
      </c>
      <c r="GX938" s="519">
        <v>0</v>
      </c>
      <c r="GY938" s="519">
        <v>0</v>
      </c>
      <c r="GZ938" s="519">
        <v>0</v>
      </c>
      <c r="HA938" s="519">
        <v>0</v>
      </c>
      <c r="HB938" s="519">
        <v>0</v>
      </c>
      <c r="HC938" s="519">
        <v>0</v>
      </c>
      <c r="HD938" s="519">
        <v>0</v>
      </c>
      <c r="HE938" s="519">
        <v>0</v>
      </c>
      <c r="HF938" s="519">
        <v>0</v>
      </c>
      <c r="HG938" s="519">
        <v>0</v>
      </c>
      <c r="HH938" s="519">
        <v>0</v>
      </c>
      <c r="HI938" s="519">
        <v>0</v>
      </c>
      <c r="HJ938" s="519">
        <v>0</v>
      </c>
      <c r="HK938" s="519">
        <v>0</v>
      </c>
      <c r="HL938" s="519">
        <v>0</v>
      </c>
      <c r="HM938" s="519">
        <v>0</v>
      </c>
      <c r="HN938" s="519">
        <v>0</v>
      </c>
      <c r="HO938" s="519">
        <v>0</v>
      </c>
      <c r="HP938" s="519">
        <v>0</v>
      </c>
      <c r="HQ938" s="519">
        <v>0</v>
      </c>
      <c r="HR938" s="519">
        <v>0</v>
      </c>
      <c r="HS938" s="519">
        <v>0</v>
      </c>
      <c r="HT938" s="519">
        <v>0</v>
      </c>
      <c r="HU938" s="519">
        <v>0</v>
      </c>
      <c r="HV938" s="519">
        <v>0</v>
      </c>
      <c r="HW938" s="519">
        <v>0</v>
      </c>
      <c r="HX938" s="519">
        <v>0</v>
      </c>
      <c r="HY938" s="519">
        <v>0</v>
      </c>
      <c r="HZ938" s="519">
        <v>0</v>
      </c>
      <c r="IA938" s="519">
        <v>0</v>
      </c>
      <c r="IB938" s="519">
        <v>0</v>
      </c>
      <c r="IC938" s="519">
        <v>0</v>
      </c>
      <c r="ID938" s="519">
        <v>0</v>
      </c>
      <c r="IE938" s="519">
        <v>0</v>
      </c>
      <c r="IF938" s="519">
        <v>0</v>
      </c>
      <c r="IG938" s="519">
        <v>0</v>
      </c>
      <c r="IH938" s="519">
        <v>0</v>
      </c>
      <c r="II938" s="519">
        <v>0</v>
      </c>
      <c r="IJ938" s="519">
        <v>0</v>
      </c>
      <c r="IK938" s="519">
        <v>0</v>
      </c>
    </row>
    <row r="939" spans="2:245" hidden="1">
      <c r="B939" s="519" t="s">
        <v>1058</v>
      </c>
      <c r="C939" s="519"/>
      <c r="D939" s="519"/>
      <c r="E939" s="519"/>
      <c r="F939" s="519">
        <v>2</v>
      </c>
      <c r="G939" s="519"/>
      <c r="H939" s="519">
        <v>32</v>
      </c>
      <c r="I939" s="519">
        <v>7</v>
      </c>
      <c r="J939" s="519" t="str">
        <f t="shared" si="45"/>
        <v>SDN10023207</v>
      </c>
      <c r="K939" s="519">
        <v>792</v>
      </c>
      <c r="M939" s="337" t="s">
        <v>631</v>
      </c>
      <c r="N939" s="519" t="s">
        <v>1058</v>
      </c>
      <c r="O939" s="519" t="s">
        <v>1060</v>
      </c>
      <c r="P939" s="519">
        <v>28</v>
      </c>
      <c r="Q939" s="521" t="str">
        <f t="shared" si="46"/>
        <v>SDN100228</v>
      </c>
      <c r="R939" s="519">
        <v>1033.5</v>
      </c>
      <c r="S939" s="519">
        <v>2067</v>
      </c>
      <c r="T939" s="519">
        <v>3100.5</v>
      </c>
      <c r="U939" s="519">
        <v>4134</v>
      </c>
      <c r="V939" s="519">
        <v>5167.5</v>
      </c>
      <c r="W939" s="519">
        <v>5994.3</v>
      </c>
      <c r="X939" s="519">
        <v>6821.1</v>
      </c>
      <c r="Y939" s="519">
        <v>7647.9</v>
      </c>
      <c r="Z939" s="519">
        <v>8474.7000000000007</v>
      </c>
      <c r="AA939" s="519">
        <v>9301.5</v>
      </c>
      <c r="AB939" s="519">
        <v>9301.5</v>
      </c>
      <c r="AC939" s="519">
        <v>9301.5</v>
      </c>
      <c r="AD939" s="519">
        <v>9301.5</v>
      </c>
      <c r="AE939" s="519">
        <v>9301.5</v>
      </c>
      <c r="AF939" s="519">
        <v>9301.5</v>
      </c>
      <c r="AG939" s="519">
        <v>9301.5</v>
      </c>
      <c r="AH939" s="519">
        <v>9301.5</v>
      </c>
      <c r="AI939" s="519">
        <v>9301.5</v>
      </c>
      <c r="AJ939" s="519">
        <v>9301.5</v>
      </c>
      <c r="AK939" s="519">
        <v>9301.5</v>
      </c>
      <c r="AL939" s="519">
        <v>9301.5</v>
      </c>
      <c r="AM939" s="519">
        <v>9301.5</v>
      </c>
      <c r="AN939" s="519">
        <v>9301.5</v>
      </c>
      <c r="AO939" s="519">
        <v>9301.5</v>
      </c>
      <c r="AP939" s="519">
        <v>9301.5</v>
      </c>
      <c r="AQ939" s="519">
        <v>0</v>
      </c>
      <c r="AR939" s="519">
        <v>0</v>
      </c>
      <c r="AS939" s="519">
        <v>0</v>
      </c>
      <c r="AT939" s="519">
        <v>0</v>
      </c>
      <c r="AU939" s="519">
        <v>0</v>
      </c>
      <c r="AV939" s="519">
        <v>0</v>
      </c>
      <c r="AW939" s="519">
        <v>0</v>
      </c>
      <c r="AX939" s="519">
        <v>0</v>
      </c>
      <c r="AY939" s="519">
        <v>0</v>
      </c>
      <c r="AZ939" s="519">
        <v>0</v>
      </c>
      <c r="BA939" s="519">
        <v>0</v>
      </c>
      <c r="BB939" s="519">
        <v>0</v>
      </c>
      <c r="BC939" s="519">
        <v>0</v>
      </c>
      <c r="BD939" s="519">
        <v>0</v>
      </c>
      <c r="BE939" s="519">
        <v>0</v>
      </c>
      <c r="BF939" s="519">
        <v>0</v>
      </c>
      <c r="BG939" s="519">
        <v>0</v>
      </c>
      <c r="BH939" s="519">
        <v>0</v>
      </c>
      <c r="BI939" s="519">
        <v>0</v>
      </c>
      <c r="BJ939" s="519">
        <v>0</v>
      </c>
      <c r="BK939" s="519">
        <v>0</v>
      </c>
      <c r="BL939" s="519">
        <v>0</v>
      </c>
      <c r="BM939" s="519">
        <v>0</v>
      </c>
      <c r="BN939" s="519">
        <v>0</v>
      </c>
      <c r="BO939" s="519">
        <v>0</v>
      </c>
      <c r="BP939" s="519">
        <v>0</v>
      </c>
      <c r="BQ939" s="519">
        <v>0</v>
      </c>
      <c r="BR939" s="519">
        <v>0</v>
      </c>
      <c r="BS939" s="519">
        <v>0</v>
      </c>
      <c r="BT939" s="519">
        <v>0</v>
      </c>
      <c r="BU939" s="519">
        <v>0</v>
      </c>
      <c r="BV939" s="519">
        <v>0</v>
      </c>
      <c r="BW939" s="519">
        <v>0</v>
      </c>
      <c r="BX939" s="519">
        <v>0</v>
      </c>
      <c r="BY939" s="519">
        <v>0</v>
      </c>
      <c r="BZ939" s="519">
        <v>0</v>
      </c>
      <c r="CA939" s="519">
        <v>0</v>
      </c>
      <c r="CB939" s="519">
        <v>0</v>
      </c>
      <c r="CC939" s="519">
        <v>0</v>
      </c>
      <c r="CD939" s="519">
        <v>0</v>
      </c>
      <c r="CE939" s="519">
        <v>0</v>
      </c>
      <c r="CF939" s="519">
        <v>0</v>
      </c>
      <c r="CG939" s="519">
        <v>0</v>
      </c>
      <c r="CH939" s="519">
        <v>0</v>
      </c>
      <c r="CI939" s="519">
        <v>0</v>
      </c>
      <c r="CJ939" s="519">
        <v>0</v>
      </c>
      <c r="CK939" s="519">
        <v>0</v>
      </c>
      <c r="CL939" s="519">
        <v>0</v>
      </c>
      <c r="CM939" s="519">
        <v>0</v>
      </c>
      <c r="CN939" s="519">
        <v>0</v>
      </c>
      <c r="CO939" s="519">
        <v>0</v>
      </c>
      <c r="CP939" s="519">
        <v>0</v>
      </c>
      <c r="CQ939" s="519">
        <v>0</v>
      </c>
      <c r="CR939" s="519">
        <v>0</v>
      </c>
      <c r="CS939" s="519">
        <v>0</v>
      </c>
      <c r="CT939" s="519">
        <v>0</v>
      </c>
      <c r="CU939" s="519">
        <v>0</v>
      </c>
      <c r="CV939" s="519">
        <v>0</v>
      </c>
      <c r="CW939" s="519">
        <v>0</v>
      </c>
      <c r="CX939" s="519">
        <v>0</v>
      </c>
      <c r="CY939" s="519">
        <v>0</v>
      </c>
      <c r="CZ939" s="519">
        <v>0</v>
      </c>
      <c r="DA939" s="519">
        <v>0</v>
      </c>
      <c r="DB939" s="519">
        <v>0</v>
      </c>
      <c r="DC939" s="519">
        <v>0</v>
      </c>
      <c r="DD939" s="519">
        <v>0</v>
      </c>
      <c r="DE939" s="519">
        <v>0</v>
      </c>
      <c r="DF939" s="519">
        <v>0</v>
      </c>
      <c r="DG939" s="519">
        <v>0</v>
      </c>
      <c r="DH939" s="519">
        <v>0</v>
      </c>
      <c r="DI939" s="519">
        <v>0</v>
      </c>
      <c r="DJ939" s="519">
        <v>0</v>
      </c>
      <c r="DK939" s="519">
        <v>0</v>
      </c>
      <c r="DL939" s="519">
        <v>0</v>
      </c>
      <c r="DM939" s="519">
        <v>0</v>
      </c>
      <c r="DN939" s="519">
        <v>0</v>
      </c>
      <c r="DO939" s="519">
        <v>0</v>
      </c>
      <c r="DP939" s="519">
        <v>0</v>
      </c>
      <c r="DQ939" s="519">
        <v>0</v>
      </c>
      <c r="DR939" s="519">
        <v>0</v>
      </c>
      <c r="DS939" s="519">
        <v>0</v>
      </c>
      <c r="DT939" s="519">
        <v>0</v>
      </c>
      <c r="DU939" s="519">
        <v>0</v>
      </c>
      <c r="DV939" s="519">
        <v>0</v>
      </c>
      <c r="DW939" s="519">
        <v>0</v>
      </c>
      <c r="DX939" s="519">
        <v>0</v>
      </c>
      <c r="DZ939" s="337" t="s">
        <v>631</v>
      </c>
      <c r="EA939" s="519" t="s">
        <v>1058</v>
      </c>
      <c r="EB939" s="519" t="s">
        <v>1060</v>
      </c>
      <c r="EC939" s="519">
        <v>28</v>
      </c>
      <c r="ED939" s="183" t="str">
        <f t="shared" si="47"/>
        <v>SDN100228</v>
      </c>
      <c r="EE939" s="519">
        <v>1033.5</v>
      </c>
      <c r="EF939" s="519">
        <v>10000</v>
      </c>
      <c r="EG939" s="519">
        <v>10000</v>
      </c>
      <c r="EH939" s="519">
        <v>10000</v>
      </c>
      <c r="EI939" s="519">
        <v>10000</v>
      </c>
      <c r="EJ939" s="519">
        <v>10000</v>
      </c>
      <c r="EK939" s="519">
        <v>10000</v>
      </c>
      <c r="EL939" s="519">
        <v>10000</v>
      </c>
      <c r="EM939" s="519">
        <v>10000</v>
      </c>
      <c r="EN939" s="519">
        <v>10000</v>
      </c>
      <c r="EO939" s="519">
        <v>10000</v>
      </c>
      <c r="EP939" s="519">
        <v>10000</v>
      </c>
      <c r="EQ939" s="519">
        <v>10000</v>
      </c>
      <c r="ER939" s="519">
        <v>10000</v>
      </c>
      <c r="ES939" s="519">
        <v>10000</v>
      </c>
      <c r="ET939" s="519">
        <v>10000</v>
      </c>
      <c r="EU939" s="519">
        <v>10000</v>
      </c>
      <c r="EV939" s="519">
        <v>10000</v>
      </c>
      <c r="EW939" s="519">
        <v>10000</v>
      </c>
      <c r="EX939" s="519">
        <v>10000</v>
      </c>
      <c r="EY939" s="519">
        <v>10000</v>
      </c>
      <c r="EZ939" s="519">
        <v>10000</v>
      </c>
      <c r="FA939" s="519">
        <v>10000</v>
      </c>
      <c r="FB939" s="519">
        <v>10000</v>
      </c>
      <c r="FC939" s="519">
        <v>10000</v>
      </c>
      <c r="FD939" s="519">
        <v>0</v>
      </c>
      <c r="FE939" s="519">
        <v>0</v>
      </c>
      <c r="FF939" s="519">
        <v>0</v>
      </c>
      <c r="FG939" s="519">
        <v>0</v>
      </c>
      <c r="FH939" s="519">
        <v>0</v>
      </c>
      <c r="FI939" s="519">
        <v>0</v>
      </c>
      <c r="FJ939" s="519">
        <v>0</v>
      </c>
      <c r="FK939" s="519">
        <v>0</v>
      </c>
      <c r="FL939" s="519">
        <v>0</v>
      </c>
      <c r="FM939" s="519">
        <v>0</v>
      </c>
      <c r="FN939" s="519">
        <v>0</v>
      </c>
      <c r="FO939" s="519">
        <v>0</v>
      </c>
      <c r="FP939" s="519">
        <v>0</v>
      </c>
      <c r="FQ939" s="519">
        <v>0</v>
      </c>
      <c r="FR939" s="519">
        <v>0</v>
      </c>
      <c r="FS939" s="519">
        <v>0</v>
      </c>
      <c r="FT939" s="519">
        <v>0</v>
      </c>
      <c r="FU939" s="519">
        <v>0</v>
      </c>
      <c r="FV939" s="519">
        <v>0</v>
      </c>
      <c r="FW939" s="519">
        <v>0</v>
      </c>
      <c r="FX939" s="519">
        <v>0</v>
      </c>
      <c r="FY939" s="519">
        <v>0</v>
      </c>
      <c r="FZ939" s="519">
        <v>0</v>
      </c>
      <c r="GA939" s="519">
        <v>0</v>
      </c>
      <c r="GB939" s="519">
        <v>0</v>
      </c>
      <c r="GC939" s="519">
        <v>0</v>
      </c>
      <c r="GD939" s="519">
        <v>0</v>
      </c>
      <c r="GE939" s="519">
        <v>0</v>
      </c>
      <c r="GF939" s="519">
        <v>0</v>
      </c>
      <c r="GG939" s="519">
        <v>0</v>
      </c>
      <c r="GH939" s="519">
        <v>0</v>
      </c>
      <c r="GI939" s="519">
        <v>0</v>
      </c>
      <c r="GJ939" s="519">
        <v>0</v>
      </c>
      <c r="GK939" s="519">
        <v>0</v>
      </c>
      <c r="GL939" s="519">
        <v>0</v>
      </c>
      <c r="GM939" s="519">
        <v>0</v>
      </c>
      <c r="GN939" s="519">
        <v>0</v>
      </c>
      <c r="GO939" s="519">
        <v>0</v>
      </c>
      <c r="GP939" s="519">
        <v>0</v>
      </c>
      <c r="GQ939" s="519">
        <v>0</v>
      </c>
      <c r="GR939" s="519">
        <v>0</v>
      </c>
      <c r="GS939" s="519">
        <v>0</v>
      </c>
      <c r="GT939" s="519">
        <v>0</v>
      </c>
      <c r="GU939" s="519">
        <v>0</v>
      </c>
      <c r="GV939" s="519">
        <v>0</v>
      </c>
      <c r="GW939" s="519">
        <v>0</v>
      </c>
      <c r="GX939" s="519">
        <v>0</v>
      </c>
      <c r="GY939" s="519">
        <v>0</v>
      </c>
      <c r="GZ939" s="519">
        <v>0</v>
      </c>
      <c r="HA939" s="519">
        <v>0</v>
      </c>
      <c r="HB939" s="519">
        <v>0</v>
      </c>
      <c r="HC939" s="519">
        <v>0</v>
      </c>
      <c r="HD939" s="519">
        <v>0</v>
      </c>
      <c r="HE939" s="519">
        <v>0</v>
      </c>
      <c r="HF939" s="519">
        <v>0</v>
      </c>
      <c r="HG939" s="519">
        <v>0</v>
      </c>
      <c r="HH939" s="519">
        <v>0</v>
      </c>
      <c r="HI939" s="519">
        <v>0</v>
      </c>
      <c r="HJ939" s="519">
        <v>0</v>
      </c>
      <c r="HK939" s="519">
        <v>0</v>
      </c>
      <c r="HL939" s="519">
        <v>0</v>
      </c>
      <c r="HM939" s="519">
        <v>0</v>
      </c>
      <c r="HN939" s="519">
        <v>0</v>
      </c>
      <c r="HO939" s="519">
        <v>0</v>
      </c>
      <c r="HP939" s="519">
        <v>0</v>
      </c>
      <c r="HQ939" s="519">
        <v>0</v>
      </c>
      <c r="HR939" s="519">
        <v>0</v>
      </c>
      <c r="HS939" s="519">
        <v>0</v>
      </c>
      <c r="HT939" s="519">
        <v>0</v>
      </c>
      <c r="HU939" s="519">
        <v>0</v>
      </c>
      <c r="HV939" s="519">
        <v>0</v>
      </c>
      <c r="HW939" s="519">
        <v>0</v>
      </c>
      <c r="HX939" s="519">
        <v>0</v>
      </c>
      <c r="HY939" s="519">
        <v>0</v>
      </c>
      <c r="HZ939" s="519">
        <v>0</v>
      </c>
      <c r="IA939" s="519">
        <v>0</v>
      </c>
      <c r="IB939" s="519">
        <v>0</v>
      </c>
      <c r="IC939" s="519">
        <v>0</v>
      </c>
      <c r="ID939" s="519">
        <v>0</v>
      </c>
      <c r="IE939" s="519">
        <v>0</v>
      </c>
      <c r="IF939" s="519">
        <v>0</v>
      </c>
      <c r="IG939" s="519">
        <v>0</v>
      </c>
      <c r="IH939" s="519">
        <v>0</v>
      </c>
      <c r="II939" s="519">
        <v>0</v>
      </c>
      <c r="IJ939" s="519">
        <v>0</v>
      </c>
      <c r="IK939" s="519">
        <v>0</v>
      </c>
    </row>
    <row r="940" spans="2:245" hidden="1">
      <c r="B940" s="519" t="s">
        <v>1058</v>
      </c>
      <c r="C940" s="519"/>
      <c r="D940" s="519"/>
      <c r="E940" s="519"/>
      <c r="F940" s="519">
        <v>2</v>
      </c>
      <c r="G940" s="519"/>
      <c r="H940" s="519">
        <v>32</v>
      </c>
      <c r="I940" s="519">
        <v>8</v>
      </c>
      <c r="J940" s="519" t="str">
        <f t="shared" si="45"/>
        <v>SDN10023208</v>
      </c>
      <c r="K940" s="519">
        <v>792</v>
      </c>
      <c r="M940" s="337" t="s">
        <v>631</v>
      </c>
      <c r="N940" s="519" t="s">
        <v>1058</v>
      </c>
      <c r="O940" s="519" t="s">
        <v>1060</v>
      </c>
      <c r="P940" s="519">
        <v>29</v>
      </c>
      <c r="Q940" s="521" t="str">
        <f t="shared" si="46"/>
        <v>SDN100229</v>
      </c>
      <c r="R940" s="519">
        <v>1044.0999999999999</v>
      </c>
      <c r="S940" s="519">
        <v>2088.1999999999998</v>
      </c>
      <c r="T940" s="519">
        <v>3132.3</v>
      </c>
      <c r="U940" s="519">
        <v>4176.3999999999996</v>
      </c>
      <c r="V940" s="519">
        <v>5220.5</v>
      </c>
      <c r="W940" s="519">
        <v>6055.8</v>
      </c>
      <c r="X940" s="519">
        <v>6891.1</v>
      </c>
      <c r="Y940" s="519">
        <v>7726.3</v>
      </c>
      <c r="Z940" s="519">
        <v>8561.6</v>
      </c>
      <c r="AA940" s="519">
        <v>9396.9</v>
      </c>
      <c r="AB940" s="519">
        <v>9396.9</v>
      </c>
      <c r="AC940" s="519">
        <v>9396.9</v>
      </c>
      <c r="AD940" s="519">
        <v>9396.9</v>
      </c>
      <c r="AE940" s="519">
        <v>9396.9</v>
      </c>
      <c r="AF940" s="519">
        <v>9396.9</v>
      </c>
      <c r="AG940" s="519">
        <v>9396.9</v>
      </c>
      <c r="AH940" s="519">
        <v>9396.9</v>
      </c>
      <c r="AI940" s="519">
        <v>9396.9</v>
      </c>
      <c r="AJ940" s="519">
        <v>9396.9</v>
      </c>
      <c r="AK940" s="519">
        <v>9396.9</v>
      </c>
      <c r="AL940" s="519">
        <v>9396.9</v>
      </c>
      <c r="AM940" s="519">
        <v>9396.9</v>
      </c>
      <c r="AN940" s="519">
        <v>9396.9</v>
      </c>
      <c r="AO940" s="519">
        <v>9396.9</v>
      </c>
      <c r="AP940" s="519">
        <v>9396.9</v>
      </c>
      <c r="AQ940" s="519">
        <v>0</v>
      </c>
      <c r="AR940" s="519">
        <v>0</v>
      </c>
      <c r="AS940" s="519">
        <v>0</v>
      </c>
      <c r="AT940" s="519">
        <v>0</v>
      </c>
      <c r="AU940" s="519">
        <v>0</v>
      </c>
      <c r="AV940" s="519">
        <v>0</v>
      </c>
      <c r="AW940" s="519">
        <v>0</v>
      </c>
      <c r="AX940" s="519">
        <v>0</v>
      </c>
      <c r="AY940" s="519">
        <v>0</v>
      </c>
      <c r="AZ940" s="519">
        <v>0</v>
      </c>
      <c r="BA940" s="519">
        <v>0</v>
      </c>
      <c r="BB940" s="519">
        <v>0</v>
      </c>
      <c r="BC940" s="519">
        <v>0</v>
      </c>
      <c r="BD940" s="519">
        <v>0</v>
      </c>
      <c r="BE940" s="519">
        <v>0</v>
      </c>
      <c r="BF940" s="519">
        <v>0</v>
      </c>
      <c r="BG940" s="519">
        <v>0</v>
      </c>
      <c r="BH940" s="519">
        <v>0</v>
      </c>
      <c r="BI940" s="519">
        <v>0</v>
      </c>
      <c r="BJ940" s="519">
        <v>0</v>
      </c>
      <c r="BK940" s="519">
        <v>0</v>
      </c>
      <c r="BL940" s="519">
        <v>0</v>
      </c>
      <c r="BM940" s="519">
        <v>0</v>
      </c>
      <c r="BN940" s="519">
        <v>0</v>
      </c>
      <c r="BO940" s="519">
        <v>0</v>
      </c>
      <c r="BP940" s="519">
        <v>0</v>
      </c>
      <c r="BQ940" s="519">
        <v>0</v>
      </c>
      <c r="BR940" s="519">
        <v>0</v>
      </c>
      <c r="BS940" s="519">
        <v>0</v>
      </c>
      <c r="BT940" s="519">
        <v>0</v>
      </c>
      <c r="BU940" s="519">
        <v>0</v>
      </c>
      <c r="BV940" s="519">
        <v>0</v>
      </c>
      <c r="BW940" s="519">
        <v>0</v>
      </c>
      <c r="BX940" s="519">
        <v>0</v>
      </c>
      <c r="BY940" s="519">
        <v>0</v>
      </c>
      <c r="BZ940" s="519">
        <v>0</v>
      </c>
      <c r="CA940" s="519">
        <v>0</v>
      </c>
      <c r="CB940" s="519">
        <v>0</v>
      </c>
      <c r="CC940" s="519">
        <v>0</v>
      </c>
      <c r="CD940" s="519">
        <v>0</v>
      </c>
      <c r="CE940" s="519">
        <v>0</v>
      </c>
      <c r="CF940" s="519">
        <v>0</v>
      </c>
      <c r="CG940" s="519">
        <v>0</v>
      </c>
      <c r="CH940" s="519">
        <v>0</v>
      </c>
      <c r="CI940" s="519">
        <v>0</v>
      </c>
      <c r="CJ940" s="519">
        <v>0</v>
      </c>
      <c r="CK940" s="519">
        <v>0</v>
      </c>
      <c r="CL940" s="519">
        <v>0</v>
      </c>
      <c r="CM940" s="519">
        <v>0</v>
      </c>
      <c r="CN940" s="519">
        <v>0</v>
      </c>
      <c r="CO940" s="519">
        <v>0</v>
      </c>
      <c r="CP940" s="519">
        <v>0</v>
      </c>
      <c r="CQ940" s="519">
        <v>0</v>
      </c>
      <c r="CR940" s="519">
        <v>0</v>
      </c>
      <c r="CS940" s="519">
        <v>0</v>
      </c>
      <c r="CT940" s="519">
        <v>0</v>
      </c>
      <c r="CU940" s="519">
        <v>0</v>
      </c>
      <c r="CV940" s="519">
        <v>0</v>
      </c>
      <c r="CW940" s="519">
        <v>0</v>
      </c>
      <c r="CX940" s="519">
        <v>0</v>
      </c>
      <c r="CY940" s="519">
        <v>0</v>
      </c>
      <c r="CZ940" s="519">
        <v>0</v>
      </c>
      <c r="DA940" s="519">
        <v>0</v>
      </c>
      <c r="DB940" s="519">
        <v>0</v>
      </c>
      <c r="DC940" s="519">
        <v>0</v>
      </c>
      <c r="DD940" s="519">
        <v>0</v>
      </c>
      <c r="DE940" s="519">
        <v>0</v>
      </c>
      <c r="DF940" s="519">
        <v>0</v>
      </c>
      <c r="DG940" s="519">
        <v>0</v>
      </c>
      <c r="DH940" s="519">
        <v>0</v>
      </c>
      <c r="DI940" s="519">
        <v>0</v>
      </c>
      <c r="DJ940" s="519">
        <v>0</v>
      </c>
      <c r="DK940" s="519">
        <v>0</v>
      </c>
      <c r="DL940" s="519">
        <v>0</v>
      </c>
      <c r="DM940" s="519">
        <v>0</v>
      </c>
      <c r="DN940" s="519">
        <v>0</v>
      </c>
      <c r="DO940" s="519">
        <v>0</v>
      </c>
      <c r="DP940" s="519">
        <v>0</v>
      </c>
      <c r="DQ940" s="519">
        <v>0</v>
      </c>
      <c r="DR940" s="519">
        <v>0</v>
      </c>
      <c r="DS940" s="519">
        <v>0</v>
      </c>
      <c r="DT940" s="519">
        <v>0</v>
      </c>
      <c r="DU940" s="519">
        <v>0</v>
      </c>
      <c r="DV940" s="519">
        <v>0</v>
      </c>
      <c r="DW940" s="519">
        <v>0</v>
      </c>
      <c r="DX940" s="519">
        <v>0</v>
      </c>
      <c r="DZ940" s="337" t="s">
        <v>631</v>
      </c>
      <c r="EA940" s="519" t="s">
        <v>1058</v>
      </c>
      <c r="EB940" s="519" t="s">
        <v>1060</v>
      </c>
      <c r="EC940" s="519">
        <v>29</v>
      </c>
      <c r="ED940" s="183" t="str">
        <f t="shared" si="47"/>
        <v>SDN100229</v>
      </c>
      <c r="EE940" s="519">
        <v>1044.0999999999999</v>
      </c>
      <c r="EF940" s="519">
        <v>10000</v>
      </c>
      <c r="EG940" s="519">
        <v>10000</v>
      </c>
      <c r="EH940" s="519">
        <v>10000</v>
      </c>
      <c r="EI940" s="519">
        <v>10000</v>
      </c>
      <c r="EJ940" s="519">
        <v>10000</v>
      </c>
      <c r="EK940" s="519">
        <v>10000</v>
      </c>
      <c r="EL940" s="519">
        <v>10000</v>
      </c>
      <c r="EM940" s="519">
        <v>10000</v>
      </c>
      <c r="EN940" s="519">
        <v>10000</v>
      </c>
      <c r="EO940" s="519">
        <v>10000</v>
      </c>
      <c r="EP940" s="519">
        <v>10000</v>
      </c>
      <c r="EQ940" s="519">
        <v>10000</v>
      </c>
      <c r="ER940" s="519">
        <v>10000</v>
      </c>
      <c r="ES940" s="519">
        <v>10000</v>
      </c>
      <c r="ET940" s="519">
        <v>10000</v>
      </c>
      <c r="EU940" s="519">
        <v>10000</v>
      </c>
      <c r="EV940" s="519">
        <v>10000</v>
      </c>
      <c r="EW940" s="519">
        <v>10000</v>
      </c>
      <c r="EX940" s="519">
        <v>10000</v>
      </c>
      <c r="EY940" s="519">
        <v>10000</v>
      </c>
      <c r="EZ940" s="519">
        <v>10000</v>
      </c>
      <c r="FA940" s="519">
        <v>10000</v>
      </c>
      <c r="FB940" s="519">
        <v>10000</v>
      </c>
      <c r="FC940" s="519">
        <v>10000</v>
      </c>
      <c r="FD940" s="519">
        <v>0</v>
      </c>
      <c r="FE940" s="519">
        <v>0</v>
      </c>
      <c r="FF940" s="519">
        <v>0</v>
      </c>
      <c r="FG940" s="519">
        <v>0</v>
      </c>
      <c r="FH940" s="519">
        <v>0</v>
      </c>
      <c r="FI940" s="519">
        <v>0</v>
      </c>
      <c r="FJ940" s="519">
        <v>0</v>
      </c>
      <c r="FK940" s="519">
        <v>0</v>
      </c>
      <c r="FL940" s="519">
        <v>0</v>
      </c>
      <c r="FM940" s="519">
        <v>0</v>
      </c>
      <c r="FN940" s="519">
        <v>0</v>
      </c>
      <c r="FO940" s="519">
        <v>0</v>
      </c>
      <c r="FP940" s="519">
        <v>0</v>
      </c>
      <c r="FQ940" s="519">
        <v>0</v>
      </c>
      <c r="FR940" s="519">
        <v>0</v>
      </c>
      <c r="FS940" s="519">
        <v>0</v>
      </c>
      <c r="FT940" s="519">
        <v>0</v>
      </c>
      <c r="FU940" s="519">
        <v>0</v>
      </c>
      <c r="FV940" s="519">
        <v>0</v>
      </c>
      <c r="FW940" s="519">
        <v>0</v>
      </c>
      <c r="FX940" s="519">
        <v>0</v>
      </c>
      <c r="FY940" s="519">
        <v>0</v>
      </c>
      <c r="FZ940" s="519">
        <v>0</v>
      </c>
      <c r="GA940" s="519">
        <v>0</v>
      </c>
      <c r="GB940" s="519">
        <v>0</v>
      </c>
      <c r="GC940" s="519">
        <v>0</v>
      </c>
      <c r="GD940" s="519">
        <v>0</v>
      </c>
      <c r="GE940" s="519">
        <v>0</v>
      </c>
      <c r="GF940" s="519">
        <v>0</v>
      </c>
      <c r="GG940" s="519">
        <v>0</v>
      </c>
      <c r="GH940" s="519">
        <v>0</v>
      </c>
      <c r="GI940" s="519">
        <v>0</v>
      </c>
      <c r="GJ940" s="519">
        <v>0</v>
      </c>
      <c r="GK940" s="519">
        <v>0</v>
      </c>
      <c r="GL940" s="519">
        <v>0</v>
      </c>
      <c r="GM940" s="519">
        <v>0</v>
      </c>
      <c r="GN940" s="519">
        <v>0</v>
      </c>
      <c r="GO940" s="519">
        <v>0</v>
      </c>
      <c r="GP940" s="519">
        <v>0</v>
      </c>
      <c r="GQ940" s="519">
        <v>0</v>
      </c>
      <c r="GR940" s="519">
        <v>0</v>
      </c>
      <c r="GS940" s="519">
        <v>0</v>
      </c>
      <c r="GT940" s="519">
        <v>0</v>
      </c>
      <c r="GU940" s="519">
        <v>0</v>
      </c>
      <c r="GV940" s="519">
        <v>0</v>
      </c>
      <c r="GW940" s="519">
        <v>0</v>
      </c>
      <c r="GX940" s="519">
        <v>0</v>
      </c>
      <c r="GY940" s="519">
        <v>0</v>
      </c>
      <c r="GZ940" s="519">
        <v>0</v>
      </c>
      <c r="HA940" s="519">
        <v>0</v>
      </c>
      <c r="HB940" s="519">
        <v>0</v>
      </c>
      <c r="HC940" s="519">
        <v>0</v>
      </c>
      <c r="HD940" s="519">
        <v>0</v>
      </c>
      <c r="HE940" s="519">
        <v>0</v>
      </c>
      <c r="HF940" s="519">
        <v>0</v>
      </c>
      <c r="HG940" s="519">
        <v>0</v>
      </c>
      <c r="HH940" s="519">
        <v>0</v>
      </c>
      <c r="HI940" s="519">
        <v>0</v>
      </c>
      <c r="HJ940" s="519">
        <v>0</v>
      </c>
      <c r="HK940" s="519">
        <v>0</v>
      </c>
      <c r="HL940" s="519">
        <v>0</v>
      </c>
      <c r="HM940" s="519">
        <v>0</v>
      </c>
      <c r="HN940" s="519">
        <v>0</v>
      </c>
      <c r="HO940" s="519">
        <v>0</v>
      </c>
      <c r="HP940" s="519">
        <v>0</v>
      </c>
      <c r="HQ940" s="519">
        <v>0</v>
      </c>
      <c r="HR940" s="519">
        <v>0</v>
      </c>
      <c r="HS940" s="519">
        <v>0</v>
      </c>
      <c r="HT940" s="519">
        <v>0</v>
      </c>
      <c r="HU940" s="519">
        <v>0</v>
      </c>
      <c r="HV940" s="519">
        <v>0</v>
      </c>
      <c r="HW940" s="519">
        <v>0</v>
      </c>
      <c r="HX940" s="519">
        <v>0</v>
      </c>
      <c r="HY940" s="519">
        <v>0</v>
      </c>
      <c r="HZ940" s="519">
        <v>0</v>
      </c>
      <c r="IA940" s="519">
        <v>0</v>
      </c>
      <c r="IB940" s="519">
        <v>0</v>
      </c>
      <c r="IC940" s="519">
        <v>0</v>
      </c>
      <c r="ID940" s="519">
        <v>0</v>
      </c>
      <c r="IE940" s="519">
        <v>0</v>
      </c>
      <c r="IF940" s="519">
        <v>0</v>
      </c>
      <c r="IG940" s="519">
        <v>0</v>
      </c>
      <c r="IH940" s="519">
        <v>0</v>
      </c>
      <c r="II940" s="519">
        <v>0</v>
      </c>
      <c r="IJ940" s="519">
        <v>0</v>
      </c>
      <c r="IK940" s="519">
        <v>0</v>
      </c>
    </row>
    <row r="941" spans="2:245" hidden="1">
      <c r="B941" s="519" t="s">
        <v>1058</v>
      </c>
      <c r="C941" s="519"/>
      <c r="D941" s="519"/>
      <c r="E941" s="519"/>
      <c r="F941" s="519">
        <v>2</v>
      </c>
      <c r="G941" s="519"/>
      <c r="H941" s="519">
        <v>32</v>
      </c>
      <c r="I941" s="519">
        <v>9</v>
      </c>
      <c r="J941" s="519" t="str">
        <f t="shared" si="45"/>
        <v>SDN10023209</v>
      </c>
      <c r="K941" s="519">
        <v>792</v>
      </c>
      <c r="M941" s="337" t="s">
        <v>631</v>
      </c>
      <c r="N941" s="519" t="s">
        <v>1058</v>
      </c>
      <c r="O941" s="519" t="s">
        <v>1060</v>
      </c>
      <c r="P941" s="519">
        <v>30</v>
      </c>
      <c r="Q941" s="521" t="str">
        <f t="shared" si="46"/>
        <v>SDN100230</v>
      </c>
      <c r="R941" s="519">
        <v>1044.0999999999999</v>
      </c>
      <c r="S941" s="519">
        <v>2088.1999999999998</v>
      </c>
      <c r="T941" s="519">
        <v>3132.3</v>
      </c>
      <c r="U941" s="519">
        <v>4176.3999999999996</v>
      </c>
      <c r="V941" s="519">
        <v>5220.5</v>
      </c>
      <c r="W941" s="519">
        <v>6055.8</v>
      </c>
      <c r="X941" s="519">
        <v>6891.1</v>
      </c>
      <c r="Y941" s="519">
        <v>7726.3</v>
      </c>
      <c r="Z941" s="519">
        <v>8561.6</v>
      </c>
      <c r="AA941" s="519">
        <v>9396.9</v>
      </c>
      <c r="AB941" s="519">
        <v>9396.9</v>
      </c>
      <c r="AC941" s="519">
        <v>9396.9</v>
      </c>
      <c r="AD941" s="519">
        <v>9396.9</v>
      </c>
      <c r="AE941" s="519">
        <v>9396.9</v>
      </c>
      <c r="AF941" s="519">
        <v>9396.9</v>
      </c>
      <c r="AG941" s="519">
        <v>9396.9</v>
      </c>
      <c r="AH941" s="519">
        <v>9396.9</v>
      </c>
      <c r="AI941" s="519">
        <v>9396.9</v>
      </c>
      <c r="AJ941" s="519">
        <v>9396.9</v>
      </c>
      <c r="AK941" s="519">
        <v>9396.9</v>
      </c>
      <c r="AL941" s="519">
        <v>9396.9</v>
      </c>
      <c r="AM941" s="519">
        <v>9396.9</v>
      </c>
      <c r="AN941" s="519">
        <v>9396.9</v>
      </c>
      <c r="AO941" s="519">
        <v>9396.9</v>
      </c>
      <c r="AP941" s="519">
        <v>9396.9</v>
      </c>
      <c r="AQ941" s="519">
        <v>0</v>
      </c>
      <c r="AR941" s="519">
        <v>0</v>
      </c>
      <c r="AS941" s="519">
        <v>0</v>
      </c>
      <c r="AT941" s="519">
        <v>0</v>
      </c>
      <c r="AU941" s="519">
        <v>0</v>
      </c>
      <c r="AV941" s="519">
        <v>0</v>
      </c>
      <c r="AW941" s="519">
        <v>0</v>
      </c>
      <c r="AX941" s="519">
        <v>0</v>
      </c>
      <c r="AY941" s="519">
        <v>0</v>
      </c>
      <c r="AZ941" s="519">
        <v>0</v>
      </c>
      <c r="BA941" s="519">
        <v>0</v>
      </c>
      <c r="BB941" s="519">
        <v>0</v>
      </c>
      <c r="BC941" s="519">
        <v>0</v>
      </c>
      <c r="BD941" s="519">
        <v>0</v>
      </c>
      <c r="BE941" s="519">
        <v>0</v>
      </c>
      <c r="BF941" s="519">
        <v>0</v>
      </c>
      <c r="BG941" s="519">
        <v>0</v>
      </c>
      <c r="BH941" s="519">
        <v>0</v>
      </c>
      <c r="BI941" s="519">
        <v>0</v>
      </c>
      <c r="BJ941" s="519">
        <v>0</v>
      </c>
      <c r="BK941" s="519">
        <v>0</v>
      </c>
      <c r="BL941" s="519">
        <v>0</v>
      </c>
      <c r="BM941" s="519">
        <v>0</v>
      </c>
      <c r="BN941" s="519">
        <v>0</v>
      </c>
      <c r="BO941" s="519">
        <v>0</v>
      </c>
      <c r="BP941" s="519">
        <v>0</v>
      </c>
      <c r="BQ941" s="519">
        <v>0</v>
      </c>
      <c r="BR941" s="519">
        <v>0</v>
      </c>
      <c r="BS941" s="519">
        <v>0</v>
      </c>
      <c r="BT941" s="519">
        <v>0</v>
      </c>
      <c r="BU941" s="519">
        <v>0</v>
      </c>
      <c r="BV941" s="519">
        <v>0</v>
      </c>
      <c r="BW941" s="519">
        <v>0</v>
      </c>
      <c r="BX941" s="519">
        <v>0</v>
      </c>
      <c r="BY941" s="519">
        <v>0</v>
      </c>
      <c r="BZ941" s="519">
        <v>0</v>
      </c>
      <c r="CA941" s="519">
        <v>0</v>
      </c>
      <c r="CB941" s="519">
        <v>0</v>
      </c>
      <c r="CC941" s="519">
        <v>0</v>
      </c>
      <c r="CD941" s="519">
        <v>0</v>
      </c>
      <c r="CE941" s="519">
        <v>0</v>
      </c>
      <c r="CF941" s="519">
        <v>0</v>
      </c>
      <c r="CG941" s="519">
        <v>0</v>
      </c>
      <c r="CH941" s="519">
        <v>0</v>
      </c>
      <c r="CI941" s="519">
        <v>0</v>
      </c>
      <c r="CJ941" s="519">
        <v>0</v>
      </c>
      <c r="CK941" s="519">
        <v>0</v>
      </c>
      <c r="CL941" s="519">
        <v>0</v>
      </c>
      <c r="CM941" s="519">
        <v>0</v>
      </c>
      <c r="CN941" s="519">
        <v>0</v>
      </c>
      <c r="CO941" s="519">
        <v>0</v>
      </c>
      <c r="CP941" s="519">
        <v>0</v>
      </c>
      <c r="CQ941" s="519">
        <v>0</v>
      </c>
      <c r="CR941" s="519">
        <v>0</v>
      </c>
      <c r="CS941" s="519">
        <v>0</v>
      </c>
      <c r="CT941" s="519">
        <v>0</v>
      </c>
      <c r="CU941" s="519">
        <v>0</v>
      </c>
      <c r="CV941" s="519">
        <v>0</v>
      </c>
      <c r="CW941" s="519">
        <v>0</v>
      </c>
      <c r="CX941" s="519">
        <v>0</v>
      </c>
      <c r="CY941" s="519">
        <v>0</v>
      </c>
      <c r="CZ941" s="519">
        <v>0</v>
      </c>
      <c r="DA941" s="519">
        <v>0</v>
      </c>
      <c r="DB941" s="519">
        <v>0</v>
      </c>
      <c r="DC941" s="519">
        <v>0</v>
      </c>
      <c r="DD941" s="519">
        <v>0</v>
      </c>
      <c r="DE941" s="519">
        <v>0</v>
      </c>
      <c r="DF941" s="519">
        <v>0</v>
      </c>
      <c r="DG941" s="519">
        <v>0</v>
      </c>
      <c r="DH941" s="519">
        <v>0</v>
      </c>
      <c r="DI941" s="519">
        <v>0</v>
      </c>
      <c r="DJ941" s="519">
        <v>0</v>
      </c>
      <c r="DK941" s="519">
        <v>0</v>
      </c>
      <c r="DL941" s="519">
        <v>0</v>
      </c>
      <c r="DM941" s="519">
        <v>0</v>
      </c>
      <c r="DN941" s="519">
        <v>0</v>
      </c>
      <c r="DO941" s="519">
        <v>0</v>
      </c>
      <c r="DP941" s="519">
        <v>0</v>
      </c>
      <c r="DQ941" s="519">
        <v>0</v>
      </c>
      <c r="DR941" s="519">
        <v>0</v>
      </c>
      <c r="DS941" s="519">
        <v>0</v>
      </c>
      <c r="DT941" s="519">
        <v>0</v>
      </c>
      <c r="DU941" s="519">
        <v>0</v>
      </c>
      <c r="DV941" s="519">
        <v>0</v>
      </c>
      <c r="DW941" s="519">
        <v>0</v>
      </c>
      <c r="DX941" s="519">
        <v>0</v>
      </c>
      <c r="DZ941" s="337" t="s">
        <v>631</v>
      </c>
      <c r="EA941" s="519" t="s">
        <v>1058</v>
      </c>
      <c r="EB941" s="519" t="s">
        <v>1060</v>
      </c>
      <c r="EC941" s="519">
        <v>30</v>
      </c>
      <c r="ED941" s="183" t="str">
        <f t="shared" si="47"/>
        <v>SDN100230</v>
      </c>
      <c r="EE941" s="519">
        <v>1044.0999999999999</v>
      </c>
      <c r="EF941" s="519">
        <v>10000</v>
      </c>
      <c r="EG941" s="519">
        <v>10000</v>
      </c>
      <c r="EH941" s="519">
        <v>10000</v>
      </c>
      <c r="EI941" s="519">
        <v>10000</v>
      </c>
      <c r="EJ941" s="519">
        <v>10000</v>
      </c>
      <c r="EK941" s="519">
        <v>10000</v>
      </c>
      <c r="EL941" s="519">
        <v>10000</v>
      </c>
      <c r="EM941" s="519">
        <v>10000</v>
      </c>
      <c r="EN941" s="519">
        <v>10000</v>
      </c>
      <c r="EO941" s="519">
        <v>10000</v>
      </c>
      <c r="EP941" s="519">
        <v>10000</v>
      </c>
      <c r="EQ941" s="519">
        <v>10000</v>
      </c>
      <c r="ER941" s="519">
        <v>10000</v>
      </c>
      <c r="ES941" s="519">
        <v>10000</v>
      </c>
      <c r="ET941" s="519">
        <v>10000</v>
      </c>
      <c r="EU941" s="519">
        <v>10000</v>
      </c>
      <c r="EV941" s="519">
        <v>10000</v>
      </c>
      <c r="EW941" s="519">
        <v>10000</v>
      </c>
      <c r="EX941" s="519">
        <v>10000</v>
      </c>
      <c r="EY941" s="519">
        <v>10000</v>
      </c>
      <c r="EZ941" s="519">
        <v>10000</v>
      </c>
      <c r="FA941" s="519">
        <v>10000</v>
      </c>
      <c r="FB941" s="519">
        <v>10000</v>
      </c>
      <c r="FC941" s="519">
        <v>10000</v>
      </c>
      <c r="FD941" s="519">
        <v>0</v>
      </c>
      <c r="FE941" s="519">
        <v>0</v>
      </c>
      <c r="FF941" s="519">
        <v>0</v>
      </c>
      <c r="FG941" s="519">
        <v>0</v>
      </c>
      <c r="FH941" s="519">
        <v>0</v>
      </c>
      <c r="FI941" s="519">
        <v>0</v>
      </c>
      <c r="FJ941" s="519">
        <v>0</v>
      </c>
      <c r="FK941" s="519">
        <v>0</v>
      </c>
      <c r="FL941" s="519">
        <v>0</v>
      </c>
      <c r="FM941" s="519">
        <v>0</v>
      </c>
      <c r="FN941" s="519">
        <v>0</v>
      </c>
      <c r="FO941" s="519">
        <v>0</v>
      </c>
      <c r="FP941" s="519">
        <v>0</v>
      </c>
      <c r="FQ941" s="519">
        <v>0</v>
      </c>
      <c r="FR941" s="519">
        <v>0</v>
      </c>
      <c r="FS941" s="519">
        <v>0</v>
      </c>
      <c r="FT941" s="519">
        <v>0</v>
      </c>
      <c r="FU941" s="519">
        <v>0</v>
      </c>
      <c r="FV941" s="519">
        <v>0</v>
      </c>
      <c r="FW941" s="519">
        <v>0</v>
      </c>
      <c r="FX941" s="519">
        <v>0</v>
      </c>
      <c r="FY941" s="519">
        <v>0</v>
      </c>
      <c r="FZ941" s="519">
        <v>0</v>
      </c>
      <c r="GA941" s="519">
        <v>0</v>
      </c>
      <c r="GB941" s="519">
        <v>0</v>
      </c>
      <c r="GC941" s="519">
        <v>0</v>
      </c>
      <c r="GD941" s="519">
        <v>0</v>
      </c>
      <c r="GE941" s="519">
        <v>0</v>
      </c>
      <c r="GF941" s="519">
        <v>0</v>
      </c>
      <c r="GG941" s="519">
        <v>0</v>
      </c>
      <c r="GH941" s="519">
        <v>0</v>
      </c>
      <c r="GI941" s="519">
        <v>0</v>
      </c>
      <c r="GJ941" s="519">
        <v>0</v>
      </c>
      <c r="GK941" s="519">
        <v>0</v>
      </c>
      <c r="GL941" s="519">
        <v>0</v>
      </c>
      <c r="GM941" s="519">
        <v>0</v>
      </c>
      <c r="GN941" s="519">
        <v>0</v>
      </c>
      <c r="GO941" s="519">
        <v>0</v>
      </c>
      <c r="GP941" s="519">
        <v>0</v>
      </c>
      <c r="GQ941" s="519">
        <v>0</v>
      </c>
      <c r="GR941" s="519">
        <v>0</v>
      </c>
      <c r="GS941" s="519">
        <v>0</v>
      </c>
      <c r="GT941" s="519">
        <v>0</v>
      </c>
      <c r="GU941" s="519">
        <v>0</v>
      </c>
      <c r="GV941" s="519">
        <v>0</v>
      </c>
      <c r="GW941" s="519">
        <v>0</v>
      </c>
      <c r="GX941" s="519">
        <v>0</v>
      </c>
      <c r="GY941" s="519">
        <v>0</v>
      </c>
      <c r="GZ941" s="519">
        <v>0</v>
      </c>
      <c r="HA941" s="519">
        <v>0</v>
      </c>
      <c r="HB941" s="519">
        <v>0</v>
      </c>
      <c r="HC941" s="519">
        <v>0</v>
      </c>
      <c r="HD941" s="519">
        <v>0</v>
      </c>
      <c r="HE941" s="519">
        <v>0</v>
      </c>
      <c r="HF941" s="519">
        <v>0</v>
      </c>
      <c r="HG941" s="519">
        <v>0</v>
      </c>
      <c r="HH941" s="519">
        <v>0</v>
      </c>
      <c r="HI941" s="519">
        <v>0</v>
      </c>
      <c r="HJ941" s="519">
        <v>0</v>
      </c>
      <c r="HK941" s="519">
        <v>0</v>
      </c>
      <c r="HL941" s="519">
        <v>0</v>
      </c>
      <c r="HM941" s="519">
        <v>0</v>
      </c>
      <c r="HN941" s="519">
        <v>0</v>
      </c>
      <c r="HO941" s="519">
        <v>0</v>
      </c>
      <c r="HP941" s="519">
        <v>0</v>
      </c>
      <c r="HQ941" s="519">
        <v>0</v>
      </c>
      <c r="HR941" s="519">
        <v>0</v>
      </c>
      <c r="HS941" s="519">
        <v>0</v>
      </c>
      <c r="HT941" s="519">
        <v>0</v>
      </c>
      <c r="HU941" s="519">
        <v>0</v>
      </c>
      <c r="HV941" s="519">
        <v>0</v>
      </c>
      <c r="HW941" s="519">
        <v>0</v>
      </c>
      <c r="HX941" s="519">
        <v>0</v>
      </c>
      <c r="HY941" s="519">
        <v>0</v>
      </c>
      <c r="HZ941" s="519">
        <v>0</v>
      </c>
      <c r="IA941" s="519">
        <v>0</v>
      </c>
      <c r="IB941" s="519">
        <v>0</v>
      </c>
      <c r="IC941" s="519">
        <v>0</v>
      </c>
      <c r="ID941" s="519">
        <v>0</v>
      </c>
      <c r="IE941" s="519">
        <v>0</v>
      </c>
      <c r="IF941" s="519">
        <v>0</v>
      </c>
      <c r="IG941" s="519">
        <v>0</v>
      </c>
      <c r="IH941" s="519">
        <v>0</v>
      </c>
      <c r="II941" s="519">
        <v>0</v>
      </c>
      <c r="IJ941" s="519">
        <v>0</v>
      </c>
      <c r="IK941" s="519">
        <v>0</v>
      </c>
    </row>
    <row r="942" spans="2:245" hidden="1">
      <c r="B942" s="519" t="s">
        <v>1058</v>
      </c>
      <c r="C942" s="519"/>
      <c r="D942" s="519"/>
      <c r="E942" s="519"/>
      <c r="F942" s="519">
        <v>2</v>
      </c>
      <c r="G942" s="519"/>
      <c r="H942" s="519">
        <v>32</v>
      </c>
      <c r="I942" s="519">
        <v>10</v>
      </c>
      <c r="J942" s="519" t="str">
        <f t="shared" si="45"/>
        <v>SDN10023210</v>
      </c>
      <c r="K942" s="519">
        <v>792</v>
      </c>
      <c r="M942" s="337" t="s">
        <v>631</v>
      </c>
      <c r="N942" s="519" t="s">
        <v>1058</v>
      </c>
      <c r="O942" s="519" t="s">
        <v>1060</v>
      </c>
      <c r="P942" s="519">
        <v>31</v>
      </c>
      <c r="Q942" s="521" t="str">
        <f t="shared" si="46"/>
        <v>SDN100231</v>
      </c>
      <c r="R942" s="519">
        <v>1049.4000000000001</v>
      </c>
      <c r="S942" s="519">
        <v>2098.8000000000002</v>
      </c>
      <c r="T942" s="519">
        <v>3148.2</v>
      </c>
      <c r="U942" s="519">
        <v>4197.6000000000004</v>
      </c>
      <c r="V942" s="519">
        <v>5247</v>
      </c>
      <c r="W942" s="519">
        <v>6086.5</v>
      </c>
      <c r="X942" s="519">
        <v>6926</v>
      </c>
      <c r="Y942" s="519">
        <v>7765.6</v>
      </c>
      <c r="Z942" s="519">
        <v>8605.1</v>
      </c>
      <c r="AA942" s="519">
        <v>9444.6</v>
      </c>
      <c r="AB942" s="519">
        <v>9444.6</v>
      </c>
      <c r="AC942" s="519">
        <v>9444.6</v>
      </c>
      <c r="AD942" s="519">
        <v>9444.6</v>
      </c>
      <c r="AE942" s="519">
        <v>9444.6</v>
      </c>
      <c r="AF942" s="519">
        <v>9444.6</v>
      </c>
      <c r="AG942" s="519">
        <v>9444.6</v>
      </c>
      <c r="AH942" s="519">
        <v>9444.6</v>
      </c>
      <c r="AI942" s="519">
        <v>9444.6</v>
      </c>
      <c r="AJ942" s="519">
        <v>9444.6</v>
      </c>
      <c r="AK942" s="519">
        <v>9444.6</v>
      </c>
      <c r="AL942" s="519">
        <v>9444.6</v>
      </c>
      <c r="AM942" s="519">
        <v>9444.6</v>
      </c>
      <c r="AN942" s="519">
        <v>9444.6</v>
      </c>
      <c r="AO942" s="519">
        <v>9444.6</v>
      </c>
      <c r="AP942" s="519">
        <v>9444.6</v>
      </c>
      <c r="AQ942" s="519">
        <v>0</v>
      </c>
      <c r="AR942" s="519">
        <v>0</v>
      </c>
      <c r="AS942" s="519">
        <v>0</v>
      </c>
      <c r="AT942" s="519">
        <v>0</v>
      </c>
      <c r="AU942" s="519">
        <v>0</v>
      </c>
      <c r="AV942" s="519">
        <v>0</v>
      </c>
      <c r="AW942" s="519">
        <v>0</v>
      </c>
      <c r="AX942" s="519">
        <v>0</v>
      </c>
      <c r="AY942" s="519">
        <v>0</v>
      </c>
      <c r="AZ942" s="519">
        <v>0</v>
      </c>
      <c r="BA942" s="519">
        <v>0</v>
      </c>
      <c r="BB942" s="519">
        <v>0</v>
      </c>
      <c r="BC942" s="519">
        <v>0</v>
      </c>
      <c r="BD942" s="519">
        <v>0</v>
      </c>
      <c r="BE942" s="519">
        <v>0</v>
      </c>
      <c r="BF942" s="519">
        <v>0</v>
      </c>
      <c r="BG942" s="519">
        <v>0</v>
      </c>
      <c r="BH942" s="519">
        <v>0</v>
      </c>
      <c r="BI942" s="519">
        <v>0</v>
      </c>
      <c r="BJ942" s="519">
        <v>0</v>
      </c>
      <c r="BK942" s="519">
        <v>0</v>
      </c>
      <c r="BL942" s="519">
        <v>0</v>
      </c>
      <c r="BM942" s="519">
        <v>0</v>
      </c>
      <c r="BN942" s="519">
        <v>0</v>
      </c>
      <c r="BO942" s="519">
        <v>0</v>
      </c>
      <c r="BP942" s="519">
        <v>0</v>
      </c>
      <c r="BQ942" s="519">
        <v>0</v>
      </c>
      <c r="BR942" s="519">
        <v>0</v>
      </c>
      <c r="BS942" s="519">
        <v>0</v>
      </c>
      <c r="BT942" s="519">
        <v>0</v>
      </c>
      <c r="BU942" s="519">
        <v>0</v>
      </c>
      <c r="BV942" s="519">
        <v>0</v>
      </c>
      <c r="BW942" s="519">
        <v>0</v>
      </c>
      <c r="BX942" s="519">
        <v>0</v>
      </c>
      <c r="BY942" s="519">
        <v>0</v>
      </c>
      <c r="BZ942" s="519">
        <v>0</v>
      </c>
      <c r="CA942" s="519">
        <v>0</v>
      </c>
      <c r="CB942" s="519">
        <v>0</v>
      </c>
      <c r="CC942" s="519">
        <v>0</v>
      </c>
      <c r="CD942" s="519">
        <v>0</v>
      </c>
      <c r="CE942" s="519">
        <v>0</v>
      </c>
      <c r="CF942" s="519">
        <v>0</v>
      </c>
      <c r="CG942" s="519">
        <v>0</v>
      </c>
      <c r="CH942" s="519">
        <v>0</v>
      </c>
      <c r="CI942" s="519">
        <v>0</v>
      </c>
      <c r="CJ942" s="519">
        <v>0</v>
      </c>
      <c r="CK942" s="519">
        <v>0</v>
      </c>
      <c r="CL942" s="519">
        <v>0</v>
      </c>
      <c r="CM942" s="519">
        <v>0</v>
      </c>
      <c r="CN942" s="519">
        <v>0</v>
      </c>
      <c r="CO942" s="519">
        <v>0</v>
      </c>
      <c r="CP942" s="519">
        <v>0</v>
      </c>
      <c r="CQ942" s="519">
        <v>0</v>
      </c>
      <c r="CR942" s="519">
        <v>0</v>
      </c>
      <c r="CS942" s="519">
        <v>0</v>
      </c>
      <c r="CT942" s="519">
        <v>0</v>
      </c>
      <c r="CU942" s="519">
        <v>0</v>
      </c>
      <c r="CV942" s="519">
        <v>0</v>
      </c>
      <c r="CW942" s="519">
        <v>0</v>
      </c>
      <c r="CX942" s="519">
        <v>0</v>
      </c>
      <c r="CY942" s="519">
        <v>0</v>
      </c>
      <c r="CZ942" s="519">
        <v>0</v>
      </c>
      <c r="DA942" s="519">
        <v>0</v>
      </c>
      <c r="DB942" s="519">
        <v>0</v>
      </c>
      <c r="DC942" s="519">
        <v>0</v>
      </c>
      <c r="DD942" s="519">
        <v>0</v>
      </c>
      <c r="DE942" s="519">
        <v>0</v>
      </c>
      <c r="DF942" s="519">
        <v>0</v>
      </c>
      <c r="DG942" s="519">
        <v>0</v>
      </c>
      <c r="DH942" s="519">
        <v>0</v>
      </c>
      <c r="DI942" s="519">
        <v>0</v>
      </c>
      <c r="DJ942" s="519">
        <v>0</v>
      </c>
      <c r="DK942" s="519">
        <v>0</v>
      </c>
      <c r="DL942" s="519">
        <v>0</v>
      </c>
      <c r="DM942" s="519">
        <v>0</v>
      </c>
      <c r="DN942" s="519">
        <v>0</v>
      </c>
      <c r="DO942" s="519">
        <v>0</v>
      </c>
      <c r="DP942" s="519">
        <v>0</v>
      </c>
      <c r="DQ942" s="519">
        <v>0</v>
      </c>
      <c r="DR942" s="519">
        <v>0</v>
      </c>
      <c r="DS942" s="519">
        <v>0</v>
      </c>
      <c r="DT942" s="519">
        <v>0</v>
      </c>
      <c r="DU942" s="519">
        <v>0</v>
      </c>
      <c r="DV942" s="519">
        <v>0</v>
      </c>
      <c r="DW942" s="519">
        <v>0</v>
      </c>
      <c r="DX942" s="519">
        <v>0</v>
      </c>
      <c r="DZ942" s="337" t="s">
        <v>631</v>
      </c>
      <c r="EA942" s="519" t="s">
        <v>1058</v>
      </c>
      <c r="EB942" s="519" t="s">
        <v>1060</v>
      </c>
      <c r="EC942" s="519">
        <v>31</v>
      </c>
      <c r="ED942" s="183" t="str">
        <f t="shared" si="47"/>
        <v>SDN100231</v>
      </c>
      <c r="EE942" s="519">
        <v>1049.4000000000001</v>
      </c>
      <c r="EF942" s="519">
        <v>10000</v>
      </c>
      <c r="EG942" s="519">
        <v>10000</v>
      </c>
      <c r="EH942" s="519">
        <v>10000</v>
      </c>
      <c r="EI942" s="519">
        <v>10000</v>
      </c>
      <c r="EJ942" s="519">
        <v>10000</v>
      </c>
      <c r="EK942" s="519">
        <v>10000</v>
      </c>
      <c r="EL942" s="519">
        <v>10000</v>
      </c>
      <c r="EM942" s="519">
        <v>10000</v>
      </c>
      <c r="EN942" s="519">
        <v>10000</v>
      </c>
      <c r="EO942" s="519">
        <v>10000</v>
      </c>
      <c r="EP942" s="519">
        <v>10000</v>
      </c>
      <c r="EQ942" s="519">
        <v>10000</v>
      </c>
      <c r="ER942" s="519">
        <v>10000</v>
      </c>
      <c r="ES942" s="519">
        <v>10000</v>
      </c>
      <c r="ET942" s="519">
        <v>10000</v>
      </c>
      <c r="EU942" s="519">
        <v>10000</v>
      </c>
      <c r="EV942" s="519">
        <v>10000</v>
      </c>
      <c r="EW942" s="519">
        <v>10000</v>
      </c>
      <c r="EX942" s="519">
        <v>10000</v>
      </c>
      <c r="EY942" s="519">
        <v>10000</v>
      </c>
      <c r="EZ942" s="519">
        <v>10000</v>
      </c>
      <c r="FA942" s="519">
        <v>10000</v>
      </c>
      <c r="FB942" s="519">
        <v>10000</v>
      </c>
      <c r="FC942" s="519">
        <v>10000</v>
      </c>
      <c r="FD942" s="519">
        <v>0</v>
      </c>
      <c r="FE942" s="519">
        <v>0</v>
      </c>
      <c r="FF942" s="519">
        <v>0</v>
      </c>
      <c r="FG942" s="519">
        <v>0</v>
      </c>
      <c r="FH942" s="519">
        <v>0</v>
      </c>
      <c r="FI942" s="519">
        <v>0</v>
      </c>
      <c r="FJ942" s="519">
        <v>0</v>
      </c>
      <c r="FK942" s="519">
        <v>0</v>
      </c>
      <c r="FL942" s="519">
        <v>0</v>
      </c>
      <c r="FM942" s="519">
        <v>0</v>
      </c>
      <c r="FN942" s="519">
        <v>0</v>
      </c>
      <c r="FO942" s="519">
        <v>0</v>
      </c>
      <c r="FP942" s="519">
        <v>0</v>
      </c>
      <c r="FQ942" s="519">
        <v>0</v>
      </c>
      <c r="FR942" s="519">
        <v>0</v>
      </c>
      <c r="FS942" s="519">
        <v>0</v>
      </c>
      <c r="FT942" s="519">
        <v>0</v>
      </c>
      <c r="FU942" s="519">
        <v>0</v>
      </c>
      <c r="FV942" s="519">
        <v>0</v>
      </c>
      <c r="FW942" s="519">
        <v>0</v>
      </c>
      <c r="FX942" s="519">
        <v>0</v>
      </c>
      <c r="FY942" s="519">
        <v>0</v>
      </c>
      <c r="FZ942" s="519">
        <v>0</v>
      </c>
      <c r="GA942" s="519">
        <v>0</v>
      </c>
      <c r="GB942" s="519">
        <v>0</v>
      </c>
      <c r="GC942" s="519">
        <v>0</v>
      </c>
      <c r="GD942" s="519">
        <v>0</v>
      </c>
      <c r="GE942" s="519">
        <v>0</v>
      </c>
      <c r="GF942" s="519">
        <v>0</v>
      </c>
      <c r="GG942" s="519">
        <v>0</v>
      </c>
      <c r="GH942" s="519">
        <v>0</v>
      </c>
      <c r="GI942" s="519">
        <v>0</v>
      </c>
      <c r="GJ942" s="519">
        <v>0</v>
      </c>
      <c r="GK942" s="519">
        <v>0</v>
      </c>
      <c r="GL942" s="519">
        <v>0</v>
      </c>
      <c r="GM942" s="519">
        <v>0</v>
      </c>
      <c r="GN942" s="519">
        <v>0</v>
      </c>
      <c r="GO942" s="519">
        <v>0</v>
      </c>
      <c r="GP942" s="519">
        <v>0</v>
      </c>
      <c r="GQ942" s="519">
        <v>0</v>
      </c>
      <c r="GR942" s="519">
        <v>0</v>
      </c>
      <c r="GS942" s="519">
        <v>0</v>
      </c>
      <c r="GT942" s="519">
        <v>0</v>
      </c>
      <c r="GU942" s="519">
        <v>0</v>
      </c>
      <c r="GV942" s="519">
        <v>0</v>
      </c>
      <c r="GW942" s="519">
        <v>0</v>
      </c>
      <c r="GX942" s="519">
        <v>0</v>
      </c>
      <c r="GY942" s="519">
        <v>0</v>
      </c>
      <c r="GZ942" s="519">
        <v>0</v>
      </c>
      <c r="HA942" s="519">
        <v>0</v>
      </c>
      <c r="HB942" s="519">
        <v>0</v>
      </c>
      <c r="HC942" s="519">
        <v>0</v>
      </c>
      <c r="HD942" s="519">
        <v>0</v>
      </c>
      <c r="HE942" s="519">
        <v>0</v>
      </c>
      <c r="HF942" s="519">
        <v>0</v>
      </c>
      <c r="HG942" s="519">
        <v>0</v>
      </c>
      <c r="HH942" s="519">
        <v>0</v>
      </c>
      <c r="HI942" s="519">
        <v>0</v>
      </c>
      <c r="HJ942" s="519">
        <v>0</v>
      </c>
      <c r="HK942" s="519">
        <v>0</v>
      </c>
      <c r="HL942" s="519">
        <v>0</v>
      </c>
      <c r="HM942" s="519">
        <v>0</v>
      </c>
      <c r="HN942" s="519">
        <v>0</v>
      </c>
      <c r="HO942" s="519">
        <v>0</v>
      </c>
      <c r="HP942" s="519">
        <v>0</v>
      </c>
      <c r="HQ942" s="519">
        <v>0</v>
      </c>
      <c r="HR942" s="519">
        <v>0</v>
      </c>
      <c r="HS942" s="519">
        <v>0</v>
      </c>
      <c r="HT942" s="519">
        <v>0</v>
      </c>
      <c r="HU942" s="519">
        <v>0</v>
      </c>
      <c r="HV942" s="519">
        <v>0</v>
      </c>
      <c r="HW942" s="519">
        <v>0</v>
      </c>
      <c r="HX942" s="519">
        <v>0</v>
      </c>
      <c r="HY942" s="519">
        <v>0</v>
      </c>
      <c r="HZ942" s="519">
        <v>0</v>
      </c>
      <c r="IA942" s="519">
        <v>0</v>
      </c>
      <c r="IB942" s="519">
        <v>0</v>
      </c>
      <c r="IC942" s="519">
        <v>0</v>
      </c>
      <c r="ID942" s="519">
        <v>0</v>
      </c>
      <c r="IE942" s="519">
        <v>0</v>
      </c>
      <c r="IF942" s="519">
        <v>0</v>
      </c>
      <c r="IG942" s="519">
        <v>0</v>
      </c>
      <c r="IH942" s="519">
        <v>0</v>
      </c>
      <c r="II942" s="519">
        <v>0</v>
      </c>
      <c r="IJ942" s="519">
        <v>0</v>
      </c>
      <c r="IK942" s="519">
        <v>0</v>
      </c>
    </row>
    <row r="943" spans="2:245" hidden="1">
      <c r="B943" s="519" t="s">
        <v>1058</v>
      </c>
      <c r="C943" s="519"/>
      <c r="D943" s="519"/>
      <c r="E943" s="519"/>
      <c r="F943" s="519">
        <v>2</v>
      </c>
      <c r="G943" s="519"/>
      <c r="H943" s="519">
        <v>33</v>
      </c>
      <c r="I943" s="519">
        <v>1</v>
      </c>
      <c r="J943" s="519" t="str">
        <f t="shared" si="45"/>
        <v>SDN10023301</v>
      </c>
      <c r="K943" s="519">
        <v>995</v>
      </c>
      <c r="M943" s="337" t="s">
        <v>631</v>
      </c>
      <c r="N943" s="519" t="s">
        <v>1058</v>
      </c>
      <c r="O943" s="519" t="s">
        <v>1060</v>
      </c>
      <c r="P943" s="519">
        <v>32</v>
      </c>
      <c r="Q943" s="521" t="str">
        <f t="shared" si="46"/>
        <v>SDN100232</v>
      </c>
      <c r="R943" s="519">
        <v>1049.4000000000001</v>
      </c>
      <c r="S943" s="519">
        <v>2098.8000000000002</v>
      </c>
      <c r="T943" s="519">
        <v>3148.2</v>
      </c>
      <c r="U943" s="519">
        <v>4197.6000000000004</v>
      </c>
      <c r="V943" s="519">
        <v>5247</v>
      </c>
      <c r="W943" s="519">
        <v>6086.5</v>
      </c>
      <c r="X943" s="519">
        <v>6926</v>
      </c>
      <c r="Y943" s="519">
        <v>7765.6</v>
      </c>
      <c r="Z943" s="519">
        <v>8605.1</v>
      </c>
      <c r="AA943" s="519">
        <v>9444.6</v>
      </c>
      <c r="AB943" s="519">
        <v>9444.6</v>
      </c>
      <c r="AC943" s="519">
        <v>9444.6</v>
      </c>
      <c r="AD943" s="519">
        <v>9444.6</v>
      </c>
      <c r="AE943" s="519">
        <v>9444.6</v>
      </c>
      <c r="AF943" s="519">
        <v>9444.6</v>
      </c>
      <c r="AG943" s="519">
        <v>9444.6</v>
      </c>
      <c r="AH943" s="519">
        <v>9444.6</v>
      </c>
      <c r="AI943" s="519">
        <v>9444.6</v>
      </c>
      <c r="AJ943" s="519">
        <v>9444.6</v>
      </c>
      <c r="AK943" s="519">
        <v>9444.6</v>
      </c>
      <c r="AL943" s="519">
        <v>9444.6</v>
      </c>
      <c r="AM943" s="519">
        <v>9444.6</v>
      </c>
      <c r="AN943" s="519">
        <v>9444.6</v>
      </c>
      <c r="AO943" s="519">
        <v>9444.6</v>
      </c>
      <c r="AP943" s="519">
        <v>9444.6</v>
      </c>
      <c r="AQ943" s="519">
        <v>0</v>
      </c>
      <c r="AR943" s="519">
        <v>0</v>
      </c>
      <c r="AS943" s="519">
        <v>0</v>
      </c>
      <c r="AT943" s="519">
        <v>0</v>
      </c>
      <c r="AU943" s="519">
        <v>0</v>
      </c>
      <c r="AV943" s="519">
        <v>0</v>
      </c>
      <c r="AW943" s="519">
        <v>0</v>
      </c>
      <c r="AX943" s="519">
        <v>0</v>
      </c>
      <c r="AY943" s="519">
        <v>0</v>
      </c>
      <c r="AZ943" s="519">
        <v>0</v>
      </c>
      <c r="BA943" s="519">
        <v>0</v>
      </c>
      <c r="BB943" s="519">
        <v>0</v>
      </c>
      <c r="BC943" s="519">
        <v>0</v>
      </c>
      <c r="BD943" s="519">
        <v>0</v>
      </c>
      <c r="BE943" s="519">
        <v>0</v>
      </c>
      <c r="BF943" s="519">
        <v>0</v>
      </c>
      <c r="BG943" s="519">
        <v>0</v>
      </c>
      <c r="BH943" s="519">
        <v>0</v>
      </c>
      <c r="BI943" s="519">
        <v>0</v>
      </c>
      <c r="BJ943" s="519">
        <v>0</v>
      </c>
      <c r="BK943" s="519">
        <v>0</v>
      </c>
      <c r="BL943" s="519">
        <v>0</v>
      </c>
      <c r="BM943" s="519">
        <v>0</v>
      </c>
      <c r="BN943" s="519">
        <v>0</v>
      </c>
      <c r="BO943" s="519">
        <v>0</v>
      </c>
      <c r="BP943" s="519">
        <v>0</v>
      </c>
      <c r="BQ943" s="519">
        <v>0</v>
      </c>
      <c r="BR943" s="519">
        <v>0</v>
      </c>
      <c r="BS943" s="519">
        <v>0</v>
      </c>
      <c r="BT943" s="519">
        <v>0</v>
      </c>
      <c r="BU943" s="519">
        <v>0</v>
      </c>
      <c r="BV943" s="519">
        <v>0</v>
      </c>
      <c r="BW943" s="519">
        <v>0</v>
      </c>
      <c r="BX943" s="519">
        <v>0</v>
      </c>
      <c r="BY943" s="519">
        <v>0</v>
      </c>
      <c r="BZ943" s="519">
        <v>0</v>
      </c>
      <c r="CA943" s="519">
        <v>0</v>
      </c>
      <c r="CB943" s="519">
        <v>0</v>
      </c>
      <c r="CC943" s="519">
        <v>0</v>
      </c>
      <c r="CD943" s="519">
        <v>0</v>
      </c>
      <c r="CE943" s="519">
        <v>0</v>
      </c>
      <c r="CF943" s="519">
        <v>0</v>
      </c>
      <c r="CG943" s="519">
        <v>0</v>
      </c>
      <c r="CH943" s="519">
        <v>0</v>
      </c>
      <c r="CI943" s="519">
        <v>0</v>
      </c>
      <c r="CJ943" s="519">
        <v>0</v>
      </c>
      <c r="CK943" s="519">
        <v>0</v>
      </c>
      <c r="CL943" s="519">
        <v>0</v>
      </c>
      <c r="CM943" s="519">
        <v>0</v>
      </c>
      <c r="CN943" s="519">
        <v>0</v>
      </c>
      <c r="CO943" s="519">
        <v>0</v>
      </c>
      <c r="CP943" s="519">
        <v>0</v>
      </c>
      <c r="CQ943" s="519">
        <v>0</v>
      </c>
      <c r="CR943" s="519">
        <v>0</v>
      </c>
      <c r="CS943" s="519">
        <v>0</v>
      </c>
      <c r="CT943" s="519">
        <v>0</v>
      </c>
      <c r="CU943" s="519">
        <v>0</v>
      </c>
      <c r="CV943" s="519">
        <v>0</v>
      </c>
      <c r="CW943" s="519">
        <v>0</v>
      </c>
      <c r="CX943" s="519">
        <v>0</v>
      </c>
      <c r="CY943" s="519">
        <v>0</v>
      </c>
      <c r="CZ943" s="519">
        <v>0</v>
      </c>
      <c r="DA943" s="519">
        <v>0</v>
      </c>
      <c r="DB943" s="519">
        <v>0</v>
      </c>
      <c r="DC943" s="519">
        <v>0</v>
      </c>
      <c r="DD943" s="519">
        <v>0</v>
      </c>
      <c r="DE943" s="519">
        <v>0</v>
      </c>
      <c r="DF943" s="519">
        <v>0</v>
      </c>
      <c r="DG943" s="519">
        <v>0</v>
      </c>
      <c r="DH943" s="519">
        <v>0</v>
      </c>
      <c r="DI943" s="519">
        <v>0</v>
      </c>
      <c r="DJ943" s="519">
        <v>0</v>
      </c>
      <c r="DK943" s="519">
        <v>0</v>
      </c>
      <c r="DL943" s="519">
        <v>0</v>
      </c>
      <c r="DM943" s="519">
        <v>0</v>
      </c>
      <c r="DN943" s="519">
        <v>0</v>
      </c>
      <c r="DO943" s="519">
        <v>0</v>
      </c>
      <c r="DP943" s="519">
        <v>0</v>
      </c>
      <c r="DQ943" s="519">
        <v>0</v>
      </c>
      <c r="DR943" s="519">
        <v>0</v>
      </c>
      <c r="DS943" s="519">
        <v>0</v>
      </c>
      <c r="DT943" s="519">
        <v>0</v>
      </c>
      <c r="DU943" s="519">
        <v>0</v>
      </c>
      <c r="DV943" s="519">
        <v>0</v>
      </c>
      <c r="DW943" s="519">
        <v>0</v>
      </c>
      <c r="DX943" s="519">
        <v>0</v>
      </c>
      <c r="DZ943" s="337" t="s">
        <v>631</v>
      </c>
      <c r="EA943" s="519" t="s">
        <v>1058</v>
      </c>
      <c r="EB943" s="519" t="s">
        <v>1060</v>
      </c>
      <c r="EC943" s="519">
        <v>32</v>
      </c>
      <c r="ED943" s="183" t="str">
        <f t="shared" si="47"/>
        <v>SDN100232</v>
      </c>
      <c r="EE943" s="519">
        <v>1049.4000000000001</v>
      </c>
      <c r="EF943" s="519">
        <v>10000</v>
      </c>
      <c r="EG943" s="519">
        <v>10000</v>
      </c>
      <c r="EH943" s="519">
        <v>10000</v>
      </c>
      <c r="EI943" s="519">
        <v>10000</v>
      </c>
      <c r="EJ943" s="519">
        <v>10000</v>
      </c>
      <c r="EK943" s="519">
        <v>10000</v>
      </c>
      <c r="EL943" s="519">
        <v>10000</v>
      </c>
      <c r="EM943" s="519">
        <v>10000</v>
      </c>
      <c r="EN943" s="519">
        <v>10000</v>
      </c>
      <c r="EO943" s="519">
        <v>10000</v>
      </c>
      <c r="EP943" s="519">
        <v>10000</v>
      </c>
      <c r="EQ943" s="519">
        <v>10000</v>
      </c>
      <c r="ER943" s="519">
        <v>10000</v>
      </c>
      <c r="ES943" s="519">
        <v>10000</v>
      </c>
      <c r="ET943" s="519">
        <v>10000</v>
      </c>
      <c r="EU943" s="519">
        <v>10000</v>
      </c>
      <c r="EV943" s="519">
        <v>10000</v>
      </c>
      <c r="EW943" s="519">
        <v>10000</v>
      </c>
      <c r="EX943" s="519">
        <v>10000</v>
      </c>
      <c r="EY943" s="519">
        <v>10000</v>
      </c>
      <c r="EZ943" s="519">
        <v>10000</v>
      </c>
      <c r="FA943" s="519">
        <v>10000</v>
      </c>
      <c r="FB943" s="519">
        <v>10000</v>
      </c>
      <c r="FC943" s="519">
        <v>10000</v>
      </c>
      <c r="FD943" s="519">
        <v>0</v>
      </c>
      <c r="FE943" s="519">
        <v>0</v>
      </c>
      <c r="FF943" s="519">
        <v>0</v>
      </c>
      <c r="FG943" s="519">
        <v>0</v>
      </c>
      <c r="FH943" s="519">
        <v>0</v>
      </c>
      <c r="FI943" s="519">
        <v>0</v>
      </c>
      <c r="FJ943" s="519">
        <v>0</v>
      </c>
      <c r="FK943" s="519">
        <v>0</v>
      </c>
      <c r="FL943" s="519">
        <v>0</v>
      </c>
      <c r="FM943" s="519">
        <v>0</v>
      </c>
      <c r="FN943" s="519">
        <v>0</v>
      </c>
      <c r="FO943" s="519">
        <v>0</v>
      </c>
      <c r="FP943" s="519">
        <v>0</v>
      </c>
      <c r="FQ943" s="519">
        <v>0</v>
      </c>
      <c r="FR943" s="519">
        <v>0</v>
      </c>
      <c r="FS943" s="519">
        <v>0</v>
      </c>
      <c r="FT943" s="519">
        <v>0</v>
      </c>
      <c r="FU943" s="519">
        <v>0</v>
      </c>
      <c r="FV943" s="519">
        <v>0</v>
      </c>
      <c r="FW943" s="519">
        <v>0</v>
      </c>
      <c r="FX943" s="519">
        <v>0</v>
      </c>
      <c r="FY943" s="519">
        <v>0</v>
      </c>
      <c r="FZ943" s="519">
        <v>0</v>
      </c>
      <c r="GA943" s="519">
        <v>0</v>
      </c>
      <c r="GB943" s="519">
        <v>0</v>
      </c>
      <c r="GC943" s="519">
        <v>0</v>
      </c>
      <c r="GD943" s="519">
        <v>0</v>
      </c>
      <c r="GE943" s="519">
        <v>0</v>
      </c>
      <c r="GF943" s="519">
        <v>0</v>
      </c>
      <c r="GG943" s="519">
        <v>0</v>
      </c>
      <c r="GH943" s="519">
        <v>0</v>
      </c>
      <c r="GI943" s="519">
        <v>0</v>
      </c>
      <c r="GJ943" s="519">
        <v>0</v>
      </c>
      <c r="GK943" s="519">
        <v>0</v>
      </c>
      <c r="GL943" s="519">
        <v>0</v>
      </c>
      <c r="GM943" s="519">
        <v>0</v>
      </c>
      <c r="GN943" s="519">
        <v>0</v>
      </c>
      <c r="GO943" s="519">
        <v>0</v>
      </c>
      <c r="GP943" s="519">
        <v>0</v>
      </c>
      <c r="GQ943" s="519">
        <v>0</v>
      </c>
      <c r="GR943" s="519">
        <v>0</v>
      </c>
      <c r="GS943" s="519">
        <v>0</v>
      </c>
      <c r="GT943" s="519">
        <v>0</v>
      </c>
      <c r="GU943" s="519">
        <v>0</v>
      </c>
      <c r="GV943" s="519">
        <v>0</v>
      </c>
      <c r="GW943" s="519">
        <v>0</v>
      </c>
      <c r="GX943" s="519">
        <v>0</v>
      </c>
      <c r="GY943" s="519">
        <v>0</v>
      </c>
      <c r="GZ943" s="519">
        <v>0</v>
      </c>
      <c r="HA943" s="519">
        <v>0</v>
      </c>
      <c r="HB943" s="519">
        <v>0</v>
      </c>
      <c r="HC943" s="519">
        <v>0</v>
      </c>
      <c r="HD943" s="519">
        <v>0</v>
      </c>
      <c r="HE943" s="519">
        <v>0</v>
      </c>
      <c r="HF943" s="519">
        <v>0</v>
      </c>
      <c r="HG943" s="519">
        <v>0</v>
      </c>
      <c r="HH943" s="519">
        <v>0</v>
      </c>
      <c r="HI943" s="519">
        <v>0</v>
      </c>
      <c r="HJ943" s="519">
        <v>0</v>
      </c>
      <c r="HK943" s="519">
        <v>0</v>
      </c>
      <c r="HL943" s="519">
        <v>0</v>
      </c>
      <c r="HM943" s="519">
        <v>0</v>
      </c>
      <c r="HN943" s="519">
        <v>0</v>
      </c>
      <c r="HO943" s="519">
        <v>0</v>
      </c>
      <c r="HP943" s="519">
        <v>0</v>
      </c>
      <c r="HQ943" s="519">
        <v>0</v>
      </c>
      <c r="HR943" s="519">
        <v>0</v>
      </c>
      <c r="HS943" s="519">
        <v>0</v>
      </c>
      <c r="HT943" s="519">
        <v>0</v>
      </c>
      <c r="HU943" s="519">
        <v>0</v>
      </c>
      <c r="HV943" s="519">
        <v>0</v>
      </c>
      <c r="HW943" s="519">
        <v>0</v>
      </c>
      <c r="HX943" s="519">
        <v>0</v>
      </c>
      <c r="HY943" s="519">
        <v>0</v>
      </c>
      <c r="HZ943" s="519">
        <v>0</v>
      </c>
      <c r="IA943" s="519">
        <v>0</v>
      </c>
      <c r="IB943" s="519">
        <v>0</v>
      </c>
      <c r="IC943" s="519">
        <v>0</v>
      </c>
      <c r="ID943" s="519">
        <v>0</v>
      </c>
      <c r="IE943" s="519">
        <v>0</v>
      </c>
      <c r="IF943" s="519">
        <v>0</v>
      </c>
      <c r="IG943" s="519">
        <v>0</v>
      </c>
      <c r="IH943" s="519">
        <v>0</v>
      </c>
      <c r="II943" s="519">
        <v>0</v>
      </c>
      <c r="IJ943" s="519">
        <v>0</v>
      </c>
      <c r="IK943" s="519">
        <v>0</v>
      </c>
    </row>
    <row r="944" spans="2:245" hidden="1">
      <c r="B944" s="519" t="s">
        <v>1058</v>
      </c>
      <c r="C944" s="519"/>
      <c r="D944" s="519"/>
      <c r="E944" s="519"/>
      <c r="F944" s="519">
        <v>2</v>
      </c>
      <c r="G944" s="519"/>
      <c r="H944" s="519">
        <v>33</v>
      </c>
      <c r="I944" s="519">
        <v>2</v>
      </c>
      <c r="J944" s="519" t="str">
        <f t="shared" si="45"/>
        <v>SDN10023302</v>
      </c>
      <c r="K944" s="519">
        <v>995</v>
      </c>
      <c r="M944" s="337" t="s">
        <v>631</v>
      </c>
      <c r="N944" s="519" t="s">
        <v>1058</v>
      </c>
      <c r="O944" s="519" t="s">
        <v>1060</v>
      </c>
      <c r="P944" s="519">
        <v>33</v>
      </c>
      <c r="Q944" s="521" t="str">
        <f t="shared" si="46"/>
        <v>SDN100233</v>
      </c>
      <c r="R944" s="519">
        <v>1054.7</v>
      </c>
      <c r="S944" s="519">
        <v>2109.4</v>
      </c>
      <c r="T944" s="519">
        <v>3164.1</v>
      </c>
      <c r="U944" s="519">
        <v>4218.8</v>
      </c>
      <c r="V944" s="519">
        <v>5273.5</v>
      </c>
      <c r="W944" s="519">
        <v>6117.3</v>
      </c>
      <c r="X944" s="519">
        <v>6961</v>
      </c>
      <c r="Y944" s="519">
        <v>7804.8</v>
      </c>
      <c r="Z944" s="519">
        <v>8648.5</v>
      </c>
      <c r="AA944" s="519">
        <v>9492.2999999999993</v>
      </c>
      <c r="AB944" s="519">
        <v>9492.2999999999993</v>
      </c>
      <c r="AC944" s="519">
        <v>9492.2999999999993</v>
      </c>
      <c r="AD944" s="519">
        <v>9492.2999999999993</v>
      </c>
      <c r="AE944" s="519">
        <v>9492.2999999999993</v>
      </c>
      <c r="AF944" s="519">
        <v>9492.2999999999993</v>
      </c>
      <c r="AG944" s="519">
        <v>9492.2999999999993</v>
      </c>
      <c r="AH944" s="519">
        <v>9492.2999999999993</v>
      </c>
      <c r="AI944" s="519">
        <v>9492.2999999999993</v>
      </c>
      <c r="AJ944" s="519">
        <v>9492.2999999999993</v>
      </c>
      <c r="AK944" s="519">
        <v>9492.2999999999993</v>
      </c>
      <c r="AL944" s="519">
        <v>9492.2999999999993</v>
      </c>
      <c r="AM944" s="519">
        <v>9492.2999999999993</v>
      </c>
      <c r="AN944" s="519">
        <v>9492.2999999999993</v>
      </c>
      <c r="AO944" s="519">
        <v>9492.2999999999993</v>
      </c>
      <c r="AP944" s="519">
        <v>9492.2999999999993</v>
      </c>
      <c r="AQ944" s="519">
        <v>0</v>
      </c>
      <c r="AR944" s="519">
        <v>0</v>
      </c>
      <c r="AS944" s="519">
        <v>0</v>
      </c>
      <c r="AT944" s="519">
        <v>0</v>
      </c>
      <c r="AU944" s="519">
        <v>0</v>
      </c>
      <c r="AV944" s="519">
        <v>0</v>
      </c>
      <c r="AW944" s="519">
        <v>0</v>
      </c>
      <c r="AX944" s="519">
        <v>0</v>
      </c>
      <c r="AY944" s="519">
        <v>0</v>
      </c>
      <c r="AZ944" s="519">
        <v>0</v>
      </c>
      <c r="BA944" s="519">
        <v>0</v>
      </c>
      <c r="BB944" s="519">
        <v>0</v>
      </c>
      <c r="BC944" s="519">
        <v>0</v>
      </c>
      <c r="BD944" s="519">
        <v>0</v>
      </c>
      <c r="BE944" s="519">
        <v>0</v>
      </c>
      <c r="BF944" s="519">
        <v>0</v>
      </c>
      <c r="BG944" s="519">
        <v>0</v>
      </c>
      <c r="BH944" s="519">
        <v>0</v>
      </c>
      <c r="BI944" s="519">
        <v>0</v>
      </c>
      <c r="BJ944" s="519">
        <v>0</v>
      </c>
      <c r="BK944" s="519">
        <v>0</v>
      </c>
      <c r="BL944" s="519">
        <v>0</v>
      </c>
      <c r="BM944" s="519">
        <v>0</v>
      </c>
      <c r="BN944" s="519">
        <v>0</v>
      </c>
      <c r="BO944" s="519">
        <v>0</v>
      </c>
      <c r="BP944" s="519">
        <v>0</v>
      </c>
      <c r="BQ944" s="519">
        <v>0</v>
      </c>
      <c r="BR944" s="519">
        <v>0</v>
      </c>
      <c r="BS944" s="519">
        <v>0</v>
      </c>
      <c r="BT944" s="519">
        <v>0</v>
      </c>
      <c r="BU944" s="519">
        <v>0</v>
      </c>
      <c r="BV944" s="519">
        <v>0</v>
      </c>
      <c r="BW944" s="519">
        <v>0</v>
      </c>
      <c r="BX944" s="519">
        <v>0</v>
      </c>
      <c r="BY944" s="519">
        <v>0</v>
      </c>
      <c r="BZ944" s="519">
        <v>0</v>
      </c>
      <c r="CA944" s="519">
        <v>0</v>
      </c>
      <c r="CB944" s="519">
        <v>0</v>
      </c>
      <c r="CC944" s="519">
        <v>0</v>
      </c>
      <c r="CD944" s="519">
        <v>0</v>
      </c>
      <c r="CE944" s="519">
        <v>0</v>
      </c>
      <c r="CF944" s="519">
        <v>0</v>
      </c>
      <c r="CG944" s="519">
        <v>0</v>
      </c>
      <c r="CH944" s="519">
        <v>0</v>
      </c>
      <c r="CI944" s="519">
        <v>0</v>
      </c>
      <c r="CJ944" s="519">
        <v>0</v>
      </c>
      <c r="CK944" s="519">
        <v>0</v>
      </c>
      <c r="CL944" s="519">
        <v>0</v>
      </c>
      <c r="CM944" s="519">
        <v>0</v>
      </c>
      <c r="CN944" s="519">
        <v>0</v>
      </c>
      <c r="CO944" s="519">
        <v>0</v>
      </c>
      <c r="CP944" s="519">
        <v>0</v>
      </c>
      <c r="CQ944" s="519">
        <v>0</v>
      </c>
      <c r="CR944" s="519">
        <v>0</v>
      </c>
      <c r="CS944" s="519">
        <v>0</v>
      </c>
      <c r="CT944" s="519">
        <v>0</v>
      </c>
      <c r="CU944" s="519">
        <v>0</v>
      </c>
      <c r="CV944" s="519">
        <v>0</v>
      </c>
      <c r="CW944" s="519">
        <v>0</v>
      </c>
      <c r="CX944" s="519">
        <v>0</v>
      </c>
      <c r="CY944" s="519">
        <v>0</v>
      </c>
      <c r="CZ944" s="519">
        <v>0</v>
      </c>
      <c r="DA944" s="519">
        <v>0</v>
      </c>
      <c r="DB944" s="519">
        <v>0</v>
      </c>
      <c r="DC944" s="519">
        <v>0</v>
      </c>
      <c r="DD944" s="519">
        <v>0</v>
      </c>
      <c r="DE944" s="519">
        <v>0</v>
      </c>
      <c r="DF944" s="519">
        <v>0</v>
      </c>
      <c r="DG944" s="519">
        <v>0</v>
      </c>
      <c r="DH944" s="519">
        <v>0</v>
      </c>
      <c r="DI944" s="519">
        <v>0</v>
      </c>
      <c r="DJ944" s="519">
        <v>0</v>
      </c>
      <c r="DK944" s="519">
        <v>0</v>
      </c>
      <c r="DL944" s="519">
        <v>0</v>
      </c>
      <c r="DM944" s="519">
        <v>0</v>
      </c>
      <c r="DN944" s="519">
        <v>0</v>
      </c>
      <c r="DO944" s="519">
        <v>0</v>
      </c>
      <c r="DP944" s="519">
        <v>0</v>
      </c>
      <c r="DQ944" s="519">
        <v>0</v>
      </c>
      <c r="DR944" s="519">
        <v>0</v>
      </c>
      <c r="DS944" s="519">
        <v>0</v>
      </c>
      <c r="DT944" s="519">
        <v>0</v>
      </c>
      <c r="DU944" s="519">
        <v>0</v>
      </c>
      <c r="DV944" s="519">
        <v>0</v>
      </c>
      <c r="DW944" s="519">
        <v>0</v>
      </c>
      <c r="DX944" s="519">
        <v>0</v>
      </c>
      <c r="DZ944" s="337" t="s">
        <v>631</v>
      </c>
      <c r="EA944" s="519" t="s">
        <v>1058</v>
      </c>
      <c r="EB944" s="519" t="s">
        <v>1060</v>
      </c>
      <c r="EC944" s="519">
        <v>33</v>
      </c>
      <c r="ED944" s="183" t="str">
        <f t="shared" si="47"/>
        <v>SDN100233</v>
      </c>
      <c r="EE944" s="519">
        <v>1054.7</v>
      </c>
      <c r="EF944" s="519">
        <v>10000</v>
      </c>
      <c r="EG944" s="519">
        <v>10000</v>
      </c>
      <c r="EH944" s="519">
        <v>10000</v>
      </c>
      <c r="EI944" s="519">
        <v>10000</v>
      </c>
      <c r="EJ944" s="519">
        <v>10000</v>
      </c>
      <c r="EK944" s="519">
        <v>10000</v>
      </c>
      <c r="EL944" s="519">
        <v>10000</v>
      </c>
      <c r="EM944" s="519">
        <v>10000</v>
      </c>
      <c r="EN944" s="519">
        <v>10000</v>
      </c>
      <c r="EO944" s="519">
        <v>10000</v>
      </c>
      <c r="EP944" s="519">
        <v>10000</v>
      </c>
      <c r="EQ944" s="519">
        <v>10000</v>
      </c>
      <c r="ER944" s="519">
        <v>10000</v>
      </c>
      <c r="ES944" s="519">
        <v>10000</v>
      </c>
      <c r="ET944" s="519">
        <v>10000</v>
      </c>
      <c r="EU944" s="519">
        <v>10000</v>
      </c>
      <c r="EV944" s="519">
        <v>10000</v>
      </c>
      <c r="EW944" s="519">
        <v>10000</v>
      </c>
      <c r="EX944" s="519">
        <v>10000</v>
      </c>
      <c r="EY944" s="519">
        <v>10000</v>
      </c>
      <c r="EZ944" s="519">
        <v>10000</v>
      </c>
      <c r="FA944" s="519">
        <v>10000</v>
      </c>
      <c r="FB944" s="519">
        <v>10000</v>
      </c>
      <c r="FC944" s="519">
        <v>10000</v>
      </c>
      <c r="FD944" s="519">
        <v>0</v>
      </c>
      <c r="FE944" s="519">
        <v>0</v>
      </c>
      <c r="FF944" s="519">
        <v>0</v>
      </c>
      <c r="FG944" s="519">
        <v>0</v>
      </c>
      <c r="FH944" s="519">
        <v>0</v>
      </c>
      <c r="FI944" s="519">
        <v>0</v>
      </c>
      <c r="FJ944" s="519">
        <v>0</v>
      </c>
      <c r="FK944" s="519">
        <v>0</v>
      </c>
      <c r="FL944" s="519">
        <v>0</v>
      </c>
      <c r="FM944" s="519">
        <v>0</v>
      </c>
      <c r="FN944" s="519">
        <v>0</v>
      </c>
      <c r="FO944" s="519">
        <v>0</v>
      </c>
      <c r="FP944" s="519">
        <v>0</v>
      </c>
      <c r="FQ944" s="519">
        <v>0</v>
      </c>
      <c r="FR944" s="519">
        <v>0</v>
      </c>
      <c r="FS944" s="519">
        <v>0</v>
      </c>
      <c r="FT944" s="519">
        <v>0</v>
      </c>
      <c r="FU944" s="519">
        <v>0</v>
      </c>
      <c r="FV944" s="519">
        <v>0</v>
      </c>
      <c r="FW944" s="519">
        <v>0</v>
      </c>
      <c r="FX944" s="519">
        <v>0</v>
      </c>
      <c r="FY944" s="519">
        <v>0</v>
      </c>
      <c r="FZ944" s="519">
        <v>0</v>
      </c>
      <c r="GA944" s="519">
        <v>0</v>
      </c>
      <c r="GB944" s="519">
        <v>0</v>
      </c>
      <c r="GC944" s="519">
        <v>0</v>
      </c>
      <c r="GD944" s="519">
        <v>0</v>
      </c>
      <c r="GE944" s="519">
        <v>0</v>
      </c>
      <c r="GF944" s="519">
        <v>0</v>
      </c>
      <c r="GG944" s="519">
        <v>0</v>
      </c>
      <c r="GH944" s="519">
        <v>0</v>
      </c>
      <c r="GI944" s="519">
        <v>0</v>
      </c>
      <c r="GJ944" s="519">
        <v>0</v>
      </c>
      <c r="GK944" s="519">
        <v>0</v>
      </c>
      <c r="GL944" s="519">
        <v>0</v>
      </c>
      <c r="GM944" s="519">
        <v>0</v>
      </c>
      <c r="GN944" s="519">
        <v>0</v>
      </c>
      <c r="GO944" s="519">
        <v>0</v>
      </c>
      <c r="GP944" s="519">
        <v>0</v>
      </c>
      <c r="GQ944" s="519">
        <v>0</v>
      </c>
      <c r="GR944" s="519">
        <v>0</v>
      </c>
      <c r="GS944" s="519">
        <v>0</v>
      </c>
      <c r="GT944" s="519">
        <v>0</v>
      </c>
      <c r="GU944" s="519">
        <v>0</v>
      </c>
      <c r="GV944" s="519">
        <v>0</v>
      </c>
      <c r="GW944" s="519">
        <v>0</v>
      </c>
      <c r="GX944" s="519">
        <v>0</v>
      </c>
      <c r="GY944" s="519">
        <v>0</v>
      </c>
      <c r="GZ944" s="519">
        <v>0</v>
      </c>
      <c r="HA944" s="519">
        <v>0</v>
      </c>
      <c r="HB944" s="519">
        <v>0</v>
      </c>
      <c r="HC944" s="519">
        <v>0</v>
      </c>
      <c r="HD944" s="519">
        <v>0</v>
      </c>
      <c r="HE944" s="519">
        <v>0</v>
      </c>
      <c r="HF944" s="519">
        <v>0</v>
      </c>
      <c r="HG944" s="519">
        <v>0</v>
      </c>
      <c r="HH944" s="519">
        <v>0</v>
      </c>
      <c r="HI944" s="519">
        <v>0</v>
      </c>
      <c r="HJ944" s="519">
        <v>0</v>
      </c>
      <c r="HK944" s="519">
        <v>0</v>
      </c>
      <c r="HL944" s="519">
        <v>0</v>
      </c>
      <c r="HM944" s="519">
        <v>0</v>
      </c>
      <c r="HN944" s="519">
        <v>0</v>
      </c>
      <c r="HO944" s="519">
        <v>0</v>
      </c>
      <c r="HP944" s="519">
        <v>0</v>
      </c>
      <c r="HQ944" s="519">
        <v>0</v>
      </c>
      <c r="HR944" s="519">
        <v>0</v>
      </c>
      <c r="HS944" s="519">
        <v>0</v>
      </c>
      <c r="HT944" s="519">
        <v>0</v>
      </c>
      <c r="HU944" s="519">
        <v>0</v>
      </c>
      <c r="HV944" s="519">
        <v>0</v>
      </c>
      <c r="HW944" s="519">
        <v>0</v>
      </c>
      <c r="HX944" s="519">
        <v>0</v>
      </c>
      <c r="HY944" s="519">
        <v>0</v>
      </c>
      <c r="HZ944" s="519">
        <v>0</v>
      </c>
      <c r="IA944" s="519">
        <v>0</v>
      </c>
      <c r="IB944" s="519">
        <v>0</v>
      </c>
      <c r="IC944" s="519">
        <v>0</v>
      </c>
      <c r="ID944" s="519">
        <v>0</v>
      </c>
      <c r="IE944" s="519">
        <v>0</v>
      </c>
      <c r="IF944" s="519">
        <v>0</v>
      </c>
      <c r="IG944" s="519">
        <v>0</v>
      </c>
      <c r="IH944" s="519">
        <v>0</v>
      </c>
      <c r="II944" s="519">
        <v>0</v>
      </c>
      <c r="IJ944" s="519">
        <v>0</v>
      </c>
      <c r="IK944" s="519">
        <v>0</v>
      </c>
    </row>
    <row r="945" spans="2:245" hidden="1">
      <c r="B945" s="519" t="s">
        <v>1058</v>
      </c>
      <c r="C945" s="519"/>
      <c r="D945" s="519"/>
      <c r="E945" s="519"/>
      <c r="F945" s="519">
        <v>2</v>
      </c>
      <c r="G945" s="519"/>
      <c r="H945" s="519">
        <v>33</v>
      </c>
      <c r="I945" s="519">
        <v>3</v>
      </c>
      <c r="J945" s="519" t="str">
        <f t="shared" si="45"/>
        <v>SDN10023303</v>
      </c>
      <c r="K945" s="519">
        <v>995</v>
      </c>
      <c r="M945" s="337" t="s">
        <v>631</v>
      </c>
      <c r="N945" s="519" t="s">
        <v>1058</v>
      </c>
      <c r="O945" s="519" t="s">
        <v>1060</v>
      </c>
      <c r="P945" s="519">
        <v>34</v>
      </c>
      <c r="Q945" s="521" t="str">
        <f t="shared" si="46"/>
        <v>SDN100234</v>
      </c>
      <c r="R945" s="519">
        <v>1054.7</v>
      </c>
      <c r="S945" s="519">
        <v>2109.4</v>
      </c>
      <c r="T945" s="519">
        <v>3164.1</v>
      </c>
      <c r="U945" s="519">
        <v>4218.8</v>
      </c>
      <c r="V945" s="519">
        <v>5273.5</v>
      </c>
      <c r="W945" s="519">
        <v>6117.3</v>
      </c>
      <c r="X945" s="519">
        <v>6961</v>
      </c>
      <c r="Y945" s="519">
        <v>7804.8</v>
      </c>
      <c r="Z945" s="519">
        <v>8648.5</v>
      </c>
      <c r="AA945" s="519">
        <v>9492.2999999999993</v>
      </c>
      <c r="AB945" s="519">
        <v>9492.2999999999993</v>
      </c>
      <c r="AC945" s="519">
        <v>9492.2999999999993</v>
      </c>
      <c r="AD945" s="519">
        <v>9492.2999999999993</v>
      </c>
      <c r="AE945" s="519">
        <v>9492.2999999999993</v>
      </c>
      <c r="AF945" s="519">
        <v>9492.2999999999993</v>
      </c>
      <c r="AG945" s="519">
        <v>9492.2999999999993</v>
      </c>
      <c r="AH945" s="519">
        <v>9492.2999999999993</v>
      </c>
      <c r="AI945" s="519">
        <v>9492.2999999999993</v>
      </c>
      <c r="AJ945" s="519">
        <v>9492.2999999999993</v>
      </c>
      <c r="AK945" s="519">
        <v>9492.2999999999993</v>
      </c>
      <c r="AL945" s="519">
        <v>9492.2999999999993</v>
      </c>
      <c r="AM945" s="519">
        <v>9492.2999999999993</v>
      </c>
      <c r="AN945" s="519">
        <v>9492.2999999999993</v>
      </c>
      <c r="AO945" s="519">
        <v>9492.2999999999993</v>
      </c>
      <c r="AP945" s="519">
        <v>9492.2999999999993</v>
      </c>
      <c r="AQ945" s="519">
        <v>0</v>
      </c>
      <c r="AR945" s="519">
        <v>0</v>
      </c>
      <c r="AS945" s="519">
        <v>0</v>
      </c>
      <c r="AT945" s="519">
        <v>0</v>
      </c>
      <c r="AU945" s="519">
        <v>0</v>
      </c>
      <c r="AV945" s="519">
        <v>0</v>
      </c>
      <c r="AW945" s="519">
        <v>0</v>
      </c>
      <c r="AX945" s="519">
        <v>0</v>
      </c>
      <c r="AY945" s="519">
        <v>0</v>
      </c>
      <c r="AZ945" s="519">
        <v>0</v>
      </c>
      <c r="BA945" s="519">
        <v>0</v>
      </c>
      <c r="BB945" s="519">
        <v>0</v>
      </c>
      <c r="BC945" s="519">
        <v>0</v>
      </c>
      <c r="BD945" s="519">
        <v>0</v>
      </c>
      <c r="BE945" s="519">
        <v>0</v>
      </c>
      <c r="BF945" s="519">
        <v>0</v>
      </c>
      <c r="BG945" s="519">
        <v>0</v>
      </c>
      <c r="BH945" s="519">
        <v>0</v>
      </c>
      <c r="BI945" s="519">
        <v>0</v>
      </c>
      <c r="BJ945" s="519">
        <v>0</v>
      </c>
      <c r="BK945" s="519">
        <v>0</v>
      </c>
      <c r="BL945" s="519">
        <v>0</v>
      </c>
      <c r="BM945" s="519">
        <v>0</v>
      </c>
      <c r="BN945" s="519">
        <v>0</v>
      </c>
      <c r="BO945" s="519">
        <v>0</v>
      </c>
      <c r="BP945" s="519">
        <v>0</v>
      </c>
      <c r="BQ945" s="519">
        <v>0</v>
      </c>
      <c r="BR945" s="519">
        <v>0</v>
      </c>
      <c r="BS945" s="519">
        <v>0</v>
      </c>
      <c r="BT945" s="519">
        <v>0</v>
      </c>
      <c r="BU945" s="519">
        <v>0</v>
      </c>
      <c r="BV945" s="519">
        <v>0</v>
      </c>
      <c r="BW945" s="519">
        <v>0</v>
      </c>
      <c r="BX945" s="519">
        <v>0</v>
      </c>
      <c r="BY945" s="519">
        <v>0</v>
      </c>
      <c r="BZ945" s="519">
        <v>0</v>
      </c>
      <c r="CA945" s="519">
        <v>0</v>
      </c>
      <c r="CB945" s="519">
        <v>0</v>
      </c>
      <c r="CC945" s="519">
        <v>0</v>
      </c>
      <c r="CD945" s="519">
        <v>0</v>
      </c>
      <c r="CE945" s="519">
        <v>0</v>
      </c>
      <c r="CF945" s="519">
        <v>0</v>
      </c>
      <c r="CG945" s="519">
        <v>0</v>
      </c>
      <c r="CH945" s="519">
        <v>0</v>
      </c>
      <c r="CI945" s="519">
        <v>0</v>
      </c>
      <c r="CJ945" s="519">
        <v>0</v>
      </c>
      <c r="CK945" s="519">
        <v>0</v>
      </c>
      <c r="CL945" s="519">
        <v>0</v>
      </c>
      <c r="CM945" s="519">
        <v>0</v>
      </c>
      <c r="CN945" s="519">
        <v>0</v>
      </c>
      <c r="CO945" s="519">
        <v>0</v>
      </c>
      <c r="CP945" s="519">
        <v>0</v>
      </c>
      <c r="CQ945" s="519">
        <v>0</v>
      </c>
      <c r="CR945" s="519">
        <v>0</v>
      </c>
      <c r="CS945" s="519">
        <v>0</v>
      </c>
      <c r="CT945" s="519">
        <v>0</v>
      </c>
      <c r="CU945" s="519">
        <v>0</v>
      </c>
      <c r="CV945" s="519">
        <v>0</v>
      </c>
      <c r="CW945" s="519">
        <v>0</v>
      </c>
      <c r="CX945" s="519">
        <v>0</v>
      </c>
      <c r="CY945" s="519">
        <v>0</v>
      </c>
      <c r="CZ945" s="519">
        <v>0</v>
      </c>
      <c r="DA945" s="519">
        <v>0</v>
      </c>
      <c r="DB945" s="519">
        <v>0</v>
      </c>
      <c r="DC945" s="519">
        <v>0</v>
      </c>
      <c r="DD945" s="519">
        <v>0</v>
      </c>
      <c r="DE945" s="519">
        <v>0</v>
      </c>
      <c r="DF945" s="519">
        <v>0</v>
      </c>
      <c r="DG945" s="519">
        <v>0</v>
      </c>
      <c r="DH945" s="519">
        <v>0</v>
      </c>
      <c r="DI945" s="519">
        <v>0</v>
      </c>
      <c r="DJ945" s="519">
        <v>0</v>
      </c>
      <c r="DK945" s="519">
        <v>0</v>
      </c>
      <c r="DL945" s="519">
        <v>0</v>
      </c>
      <c r="DM945" s="519">
        <v>0</v>
      </c>
      <c r="DN945" s="519">
        <v>0</v>
      </c>
      <c r="DO945" s="519">
        <v>0</v>
      </c>
      <c r="DP945" s="519">
        <v>0</v>
      </c>
      <c r="DQ945" s="519">
        <v>0</v>
      </c>
      <c r="DR945" s="519">
        <v>0</v>
      </c>
      <c r="DS945" s="519">
        <v>0</v>
      </c>
      <c r="DT945" s="519">
        <v>0</v>
      </c>
      <c r="DU945" s="519">
        <v>0</v>
      </c>
      <c r="DV945" s="519">
        <v>0</v>
      </c>
      <c r="DW945" s="519">
        <v>0</v>
      </c>
      <c r="DX945" s="519">
        <v>0</v>
      </c>
      <c r="DZ945" s="337" t="s">
        <v>631</v>
      </c>
      <c r="EA945" s="519" t="s">
        <v>1058</v>
      </c>
      <c r="EB945" s="519" t="s">
        <v>1060</v>
      </c>
      <c r="EC945" s="519">
        <v>34</v>
      </c>
      <c r="ED945" s="183" t="str">
        <f t="shared" si="47"/>
        <v>SDN100234</v>
      </c>
      <c r="EE945" s="519">
        <v>1054.7</v>
      </c>
      <c r="EF945" s="519">
        <v>10000</v>
      </c>
      <c r="EG945" s="519">
        <v>10000</v>
      </c>
      <c r="EH945" s="519">
        <v>10000</v>
      </c>
      <c r="EI945" s="519">
        <v>10000</v>
      </c>
      <c r="EJ945" s="519">
        <v>10000</v>
      </c>
      <c r="EK945" s="519">
        <v>10000</v>
      </c>
      <c r="EL945" s="519">
        <v>10000</v>
      </c>
      <c r="EM945" s="519">
        <v>10000</v>
      </c>
      <c r="EN945" s="519">
        <v>10000</v>
      </c>
      <c r="EO945" s="519">
        <v>10000</v>
      </c>
      <c r="EP945" s="519">
        <v>10000</v>
      </c>
      <c r="EQ945" s="519">
        <v>10000</v>
      </c>
      <c r="ER945" s="519">
        <v>10000</v>
      </c>
      <c r="ES945" s="519">
        <v>10000</v>
      </c>
      <c r="ET945" s="519">
        <v>10000</v>
      </c>
      <c r="EU945" s="519">
        <v>10000</v>
      </c>
      <c r="EV945" s="519">
        <v>10000</v>
      </c>
      <c r="EW945" s="519">
        <v>10000</v>
      </c>
      <c r="EX945" s="519">
        <v>10000</v>
      </c>
      <c r="EY945" s="519">
        <v>10000</v>
      </c>
      <c r="EZ945" s="519">
        <v>10000</v>
      </c>
      <c r="FA945" s="519">
        <v>10000</v>
      </c>
      <c r="FB945" s="519">
        <v>10000</v>
      </c>
      <c r="FC945" s="519">
        <v>10000</v>
      </c>
      <c r="FD945" s="519">
        <v>0</v>
      </c>
      <c r="FE945" s="519">
        <v>0</v>
      </c>
      <c r="FF945" s="519">
        <v>0</v>
      </c>
      <c r="FG945" s="519">
        <v>0</v>
      </c>
      <c r="FH945" s="519">
        <v>0</v>
      </c>
      <c r="FI945" s="519">
        <v>0</v>
      </c>
      <c r="FJ945" s="519">
        <v>0</v>
      </c>
      <c r="FK945" s="519">
        <v>0</v>
      </c>
      <c r="FL945" s="519">
        <v>0</v>
      </c>
      <c r="FM945" s="519">
        <v>0</v>
      </c>
      <c r="FN945" s="519">
        <v>0</v>
      </c>
      <c r="FO945" s="519">
        <v>0</v>
      </c>
      <c r="FP945" s="519">
        <v>0</v>
      </c>
      <c r="FQ945" s="519">
        <v>0</v>
      </c>
      <c r="FR945" s="519">
        <v>0</v>
      </c>
      <c r="FS945" s="519">
        <v>0</v>
      </c>
      <c r="FT945" s="519">
        <v>0</v>
      </c>
      <c r="FU945" s="519">
        <v>0</v>
      </c>
      <c r="FV945" s="519">
        <v>0</v>
      </c>
      <c r="FW945" s="519">
        <v>0</v>
      </c>
      <c r="FX945" s="519">
        <v>0</v>
      </c>
      <c r="FY945" s="519">
        <v>0</v>
      </c>
      <c r="FZ945" s="519">
        <v>0</v>
      </c>
      <c r="GA945" s="519">
        <v>0</v>
      </c>
      <c r="GB945" s="519">
        <v>0</v>
      </c>
      <c r="GC945" s="519">
        <v>0</v>
      </c>
      <c r="GD945" s="519">
        <v>0</v>
      </c>
      <c r="GE945" s="519">
        <v>0</v>
      </c>
      <c r="GF945" s="519">
        <v>0</v>
      </c>
      <c r="GG945" s="519">
        <v>0</v>
      </c>
      <c r="GH945" s="519">
        <v>0</v>
      </c>
      <c r="GI945" s="519">
        <v>0</v>
      </c>
      <c r="GJ945" s="519">
        <v>0</v>
      </c>
      <c r="GK945" s="519">
        <v>0</v>
      </c>
      <c r="GL945" s="519">
        <v>0</v>
      </c>
      <c r="GM945" s="519">
        <v>0</v>
      </c>
      <c r="GN945" s="519">
        <v>0</v>
      </c>
      <c r="GO945" s="519">
        <v>0</v>
      </c>
      <c r="GP945" s="519">
        <v>0</v>
      </c>
      <c r="GQ945" s="519">
        <v>0</v>
      </c>
      <c r="GR945" s="519">
        <v>0</v>
      </c>
      <c r="GS945" s="519">
        <v>0</v>
      </c>
      <c r="GT945" s="519">
        <v>0</v>
      </c>
      <c r="GU945" s="519">
        <v>0</v>
      </c>
      <c r="GV945" s="519">
        <v>0</v>
      </c>
      <c r="GW945" s="519">
        <v>0</v>
      </c>
      <c r="GX945" s="519">
        <v>0</v>
      </c>
      <c r="GY945" s="519">
        <v>0</v>
      </c>
      <c r="GZ945" s="519">
        <v>0</v>
      </c>
      <c r="HA945" s="519">
        <v>0</v>
      </c>
      <c r="HB945" s="519">
        <v>0</v>
      </c>
      <c r="HC945" s="519">
        <v>0</v>
      </c>
      <c r="HD945" s="519">
        <v>0</v>
      </c>
      <c r="HE945" s="519">
        <v>0</v>
      </c>
      <c r="HF945" s="519">
        <v>0</v>
      </c>
      <c r="HG945" s="519">
        <v>0</v>
      </c>
      <c r="HH945" s="519">
        <v>0</v>
      </c>
      <c r="HI945" s="519">
        <v>0</v>
      </c>
      <c r="HJ945" s="519">
        <v>0</v>
      </c>
      <c r="HK945" s="519">
        <v>0</v>
      </c>
      <c r="HL945" s="519">
        <v>0</v>
      </c>
      <c r="HM945" s="519">
        <v>0</v>
      </c>
      <c r="HN945" s="519">
        <v>0</v>
      </c>
      <c r="HO945" s="519">
        <v>0</v>
      </c>
      <c r="HP945" s="519">
        <v>0</v>
      </c>
      <c r="HQ945" s="519">
        <v>0</v>
      </c>
      <c r="HR945" s="519">
        <v>0</v>
      </c>
      <c r="HS945" s="519">
        <v>0</v>
      </c>
      <c r="HT945" s="519">
        <v>0</v>
      </c>
      <c r="HU945" s="519">
        <v>0</v>
      </c>
      <c r="HV945" s="519">
        <v>0</v>
      </c>
      <c r="HW945" s="519">
        <v>0</v>
      </c>
      <c r="HX945" s="519">
        <v>0</v>
      </c>
      <c r="HY945" s="519">
        <v>0</v>
      </c>
      <c r="HZ945" s="519">
        <v>0</v>
      </c>
      <c r="IA945" s="519">
        <v>0</v>
      </c>
      <c r="IB945" s="519">
        <v>0</v>
      </c>
      <c r="IC945" s="519">
        <v>0</v>
      </c>
      <c r="ID945" s="519">
        <v>0</v>
      </c>
      <c r="IE945" s="519">
        <v>0</v>
      </c>
      <c r="IF945" s="519">
        <v>0</v>
      </c>
      <c r="IG945" s="519">
        <v>0</v>
      </c>
      <c r="IH945" s="519">
        <v>0</v>
      </c>
      <c r="II945" s="519">
        <v>0</v>
      </c>
      <c r="IJ945" s="519">
        <v>0</v>
      </c>
      <c r="IK945" s="519">
        <v>0</v>
      </c>
    </row>
    <row r="946" spans="2:245" hidden="1">
      <c r="B946" s="519" t="s">
        <v>1058</v>
      </c>
      <c r="C946" s="519"/>
      <c r="D946" s="519"/>
      <c r="E946" s="519"/>
      <c r="F946" s="519">
        <v>2</v>
      </c>
      <c r="G946" s="519"/>
      <c r="H946" s="519">
        <v>33</v>
      </c>
      <c r="I946" s="519">
        <v>4</v>
      </c>
      <c r="J946" s="519" t="str">
        <f t="shared" si="45"/>
        <v>SDN10023304</v>
      </c>
      <c r="K946" s="519">
        <v>995</v>
      </c>
      <c r="M946" s="337" t="s">
        <v>631</v>
      </c>
      <c r="N946" s="519" t="s">
        <v>1058</v>
      </c>
      <c r="O946" s="519" t="s">
        <v>1060</v>
      </c>
      <c r="P946" s="519">
        <v>35</v>
      </c>
      <c r="Q946" s="521" t="str">
        <f t="shared" si="46"/>
        <v>SDN100235</v>
      </c>
      <c r="R946" s="519">
        <v>1060</v>
      </c>
      <c r="S946" s="519">
        <v>2120</v>
      </c>
      <c r="T946" s="519">
        <v>3180</v>
      </c>
      <c r="U946" s="519">
        <v>4240</v>
      </c>
      <c r="V946" s="519">
        <v>5300</v>
      </c>
      <c r="W946" s="519">
        <v>6148</v>
      </c>
      <c r="X946" s="519">
        <v>6996</v>
      </c>
      <c r="Y946" s="519">
        <v>7844</v>
      </c>
      <c r="Z946" s="519">
        <v>8692</v>
      </c>
      <c r="AA946" s="519">
        <v>9540</v>
      </c>
      <c r="AB946" s="519">
        <v>9540</v>
      </c>
      <c r="AC946" s="519">
        <v>9540</v>
      </c>
      <c r="AD946" s="519">
        <v>9540</v>
      </c>
      <c r="AE946" s="519">
        <v>9540</v>
      </c>
      <c r="AF946" s="519">
        <v>9540</v>
      </c>
      <c r="AG946" s="519">
        <v>9540</v>
      </c>
      <c r="AH946" s="519">
        <v>9540</v>
      </c>
      <c r="AI946" s="519">
        <v>9540</v>
      </c>
      <c r="AJ946" s="519">
        <v>9540</v>
      </c>
      <c r="AK946" s="519">
        <v>9540</v>
      </c>
      <c r="AL946" s="519">
        <v>9540</v>
      </c>
      <c r="AM946" s="519">
        <v>9540</v>
      </c>
      <c r="AN946" s="519">
        <v>9540</v>
      </c>
      <c r="AO946" s="519">
        <v>9540</v>
      </c>
      <c r="AP946" s="519">
        <v>9540</v>
      </c>
      <c r="AQ946" s="519">
        <v>0</v>
      </c>
      <c r="AR946" s="519">
        <v>0</v>
      </c>
      <c r="AS946" s="519">
        <v>0</v>
      </c>
      <c r="AT946" s="519">
        <v>0</v>
      </c>
      <c r="AU946" s="519">
        <v>0</v>
      </c>
      <c r="AV946" s="519">
        <v>0</v>
      </c>
      <c r="AW946" s="519">
        <v>0</v>
      </c>
      <c r="AX946" s="519">
        <v>0</v>
      </c>
      <c r="AY946" s="519">
        <v>0</v>
      </c>
      <c r="AZ946" s="519">
        <v>0</v>
      </c>
      <c r="BA946" s="519">
        <v>0</v>
      </c>
      <c r="BB946" s="519">
        <v>0</v>
      </c>
      <c r="BC946" s="519">
        <v>0</v>
      </c>
      <c r="BD946" s="519">
        <v>0</v>
      </c>
      <c r="BE946" s="519">
        <v>0</v>
      </c>
      <c r="BF946" s="519">
        <v>0</v>
      </c>
      <c r="BG946" s="519">
        <v>0</v>
      </c>
      <c r="BH946" s="519">
        <v>0</v>
      </c>
      <c r="BI946" s="519">
        <v>0</v>
      </c>
      <c r="BJ946" s="519">
        <v>0</v>
      </c>
      <c r="BK946" s="519">
        <v>0</v>
      </c>
      <c r="BL946" s="519">
        <v>0</v>
      </c>
      <c r="BM946" s="519">
        <v>0</v>
      </c>
      <c r="BN946" s="519">
        <v>0</v>
      </c>
      <c r="BO946" s="519">
        <v>0</v>
      </c>
      <c r="BP946" s="519">
        <v>0</v>
      </c>
      <c r="BQ946" s="519">
        <v>0</v>
      </c>
      <c r="BR946" s="519">
        <v>0</v>
      </c>
      <c r="BS946" s="519">
        <v>0</v>
      </c>
      <c r="BT946" s="519">
        <v>0</v>
      </c>
      <c r="BU946" s="519">
        <v>0</v>
      </c>
      <c r="BV946" s="519">
        <v>0</v>
      </c>
      <c r="BW946" s="519">
        <v>0</v>
      </c>
      <c r="BX946" s="519">
        <v>0</v>
      </c>
      <c r="BY946" s="519">
        <v>0</v>
      </c>
      <c r="BZ946" s="519">
        <v>0</v>
      </c>
      <c r="CA946" s="519">
        <v>0</v>
      </c>
      <c r="CB946" s="519">
        <v>0</v>
      </c>
      <c r="CC946" s="519">
        <v>0</v>
      </c>
      <c r="CD946" s="519">
        <v>0</v>
      </c>
      <c r="CE946" s="519">
        <v>0</v>
      </c>
      <c r="CF946" s="519">
        <v>0</v>
      </c>
      <c r="CG946" s="519">
        <v>0</v>
      </c>
      <c r="CH946" s="519">
        <v>0</v>
      </c>
      <c r="CI946" s="519">
        <v>0</v>
      </c>
      <c r="CJ946" s="519">
        <v>0</v>
      </c>
      <c r="CK946" s="519">
        <v>0</v>
      </c>
      <c r="CL946" s="519">
        <v>0</v>
      </c>
      <c r="CM946" s="519">
        <v>0</v>
      </c>
      <c r="CN946" s="519">
        <v>0</v>
      </c>
      <c r="CO946" s="519">
        <v>0</v>
      </c>
      <c r="CP946" s="519">
        <v>0</v>
      </c>
      <c r="CQ946" s="519">
        <v>0</v>
      </c>
      <c r="CR946" s="519">
        <v>0</v>
      </c>
      <c r="CS946" s="519">
        <v>0</v>
      </c>
      <c r="CT946" s="519">
        <v>0</v>
      </c>
      <c r="CU946" s="519">
        <v>0</v>
      </c>
      <c r="CV946" s="519">
        <v>0</v>
      </c>
      <c r="CW946" s="519">
        <v>0</v>
      </c>
      <c r="CX946" s="519">
        <v>0</v>
      </c>
      <c r="CY946" s="519">
        <v>0</v>
      </c>
      <c r="CZ946" s="519">
        <v>0</v>
      </c>
      <c r="DA946" s="519">
        <v>0</v>
      </c>
      <c r="DB946" s="519">
        <v>0</v>
      </c>
      <c r="DC946" s="519">
        <v>0</v>
      </c>
      <c r="DD946" s="519">
        <v>0</v>
      </c>
      <c r="DE946" s="519">
        <v>0</v>
      </c>
      <c r="DF946" s="519">
        <v>0</v>
      </c>
      <c r="DG946" s="519">
        <v>0</v>
      </c>
      <c r="DH946" s="519">
        <v>0</v>
      </c>
      <c r="DI946" s="519">
        <v>0</v>
      </c>
      <c r="DJ946" s="519">
        <v>0</v>
      </c>
      <c r="DK946" s="519">
        <v>0</v>
      </c>
      <c r="DL946" s="519">
        <v>0</v>
      </c>
      <c r="DM946" s="519">
        <v>0</v>
      </c>
      <c r="DN946" s="519">
        <v>0</v>
      </c>
      <c r="DO946" s="519">
        <v>0</v>
      </c>
      <c r="DP946" s="519">
        <v>0</v>
      </c>
      <c r="DQ946" s="519">
        <v>0</v>
      </c>
      <c r="DR946" s="519">
        <v>0</v>
      </c>
      <c r="DS946" s="519">
        <v>0</v>
      </c>
      <c r="DT946" s="519">
        <v>0</v>
      </c>
      <c r="DU946" s="519">
        <v>0</v>
      </c>
      <c r="DV946" s="519">
        <v>0</v>
      </c>
      <c r="DW946" s="519">
        <v>0</v>
      </c>
      <c r="DX946" s="519">
        <v>0</v>
      </c>
      <c r="DZ946" s="337" t="s">
        <v>631</v>
      </c>
      <c r="EA946" s="519" t="s">
        <v>1058</v>
      </c>
      <c r="EB946" s="519" t="s">
        <v>1060</v>
      </c>
      <c r="EC946" s="519">
        <v>35</v>
      </c>
      <c r="ED946" s="183" t="str">
        <f t="shared" si="47"/>
        <v>SDN100235</v>
      </c>
      <c r="EE946" s="519">
        <v>1060</v>
      </c>
      <c r="EF946" s="519">
        <v>10000</v>
      </c>
      <c r="EG946" s="519">
        <v>10000</v>
      </c>
      <c r="EH946" s="519">
        <v>10000</v>
      </c>
      <c r="EI946" s="519">
        <v>10000</v>
      </c>
      <c r="EJ946" s="519">
        <v>10000</v>
      </c>
      <c r="EK946" s="519">
        <v>10000</v>
      </c>
      <c r="EL946" s="519">
        <v>10000</v>
      </c>
      <c r="EM946" s="519">
        <v>10000</v>
      </c>
      <c r="EN946" s="519">
        <v>10000</v>
      </c>
      <c r="EO946" s="519">
        <v>10000</v>
      </c>
      <c r="EP946" s="519">
        <v>10000</v>
      </c>
      <c r="EQ946" s="519">
        <v>10000</v>
      </c>
      <c r="ER946" s="519">
        <v>10000</v>
      </c>
      <c r="ES946" s="519">
        <v>10000</v>
      </c>
      <c r="ET946" s="519">
        <v>10000</v>
      </c>
      <c r="EU946" s="519">
        <v>10000</v>
      </c>
      <c r="EV946" s="519">
        <v>10000</v>
      </c>
      <c r="EW946" s="519">
        <v>10000</v>
      </c>
      <c r="EX946" s="519">
        <v>10000</v>
      </c>
      <c r="EY946" s="519">
        <v>10000</v>
      </c>
      <c r="EZ946" s="519">
        <v>10000</v>
      </c>
      <c r="FA946" s="519">
        <v>10000</v>
      </c>
      <c r="FB946" s="519">
        <v>10000</v>
      </c>
      <c r="FC946" s="519">
        <v>10000</v>
      </c>
      <c r="FD946" s="519">
        <v>0</v>
      </c>
      <c r="FE946" s="519">
        <v>0</v>
      </c>
      <c r="FF946" s="519">
        <v>0</v>
      </c>
      <c r="FG946" s="519">
        <v>0</v>
      </c>
      <c r="FH946" s="519">
        <v>0</v>
      </c>
      <c r="FI946" s="519">
        <v>0</v>
      </c>
      <c r="FJ946" s="519">
        <v>0</v>
      </c>
      <c r="FK946" s="519">
        <v>0</v>
      </c>
      <c r="FL946" s="519">
        <v>0</v>
      </c>
      <c r="FM946" s="519">
        <v>0</v>
      </c>
      <c r="FN946" s="519">
        <v>0</v>
      </c>
      <c r="FO946" s="519">
        <v>0</v>
      </c>
      <c r="FP946" s="519">
        <v>0</v>
      </c>
      <c r="FQ946" s="519">
        <v>0</v>
      </c>
      <c r="FR946" s="519">
        <v>0</v>
      </c>
      <c r="FS946" s="519">
        <v>0</v>
      </c>
      <c r="FT946" s="519">
        <v>0</v>
      </c>
      <c r="FU946" s="519">
        <v>0</v>
      </c>
      <c r="FV946" s="519">
        <v>0</v>
      </c>
      <c r="FW946" s="519">
        <v>0</v>
      </c>
      <c r="FX946" s="519">
        <v>0</v>
      </c>
      <c r="FY946" s="519">
        <v>0</v>
      </c>
      <c r="FZ946" s="519">
        <v>0</v>
      </c>
      <c r="GA946" s="519">
        <v>0</v>
      </c>
      <c r="GB946" s="519">
        <v>0</v>
      </c>
      <c r="GC946" s="519">
        <v>0</v>
      </c>
      <c r="GD946" s="519">
        <v>0</v>
      </c>
      <c r="GE946" s="519">
        <v>0</v>
      </c>
      <c r="GF946" s="519">
        <v>0</v>
      </c>
      <c r="GG946" s="519">
        <v>0</v>
      </c>
      <c r="GH946" s="519">
        <v>0</v>
      </c>
      <c r="GI946" s="519">
        <v>0</v>
      </c>
      <c r="GJ946" s="519">
        <v>0</v>
      </c>
      <c r="GK946" s="519">
        <v>0</v>
      </c>
      <c r="GL946" s="519">
        <v>0</v>
      </c>
      <c r="GM946" s="519">
        <v>0</v>
      </c>
      <c r="GN946" s="519">
        <v>0</v>
      </c>
      <c r="GO946" s="519">
        <v>0</v>
      </c>
      <c r="GP946" s="519">
        <v>0</v>
      </c>
      <c r="GQ946" s="519">
        <v>0</v>
      </c>
      <c r="GR946" s="519">
        <v>0</v>
      </c>
      <c r="GS946" s="519">
        <v>0</v>
      </c>
      <c r="GT946" s="519">
        <v>0</v>
      </c>
      <c r="GU946" s="519">
        <v>0</v>
      </c>
      <c r="GV946" s="519">
        <v>0</v>
      </c>
      <c r="GW946" s="519">
        <v>0</v>
      </c>
      <c r="GX946" s="519">
        <v>0</v>
      </c>
      <c r="GY946" s="519">
        <v>0</v>
      </c>
      <c r="GZ946" s="519">
        <v>0</v>
      </c>
      <c r="HA946" s="519">
        <v>0</v>
      </c>
      <c r="HB946" s="519">
        <v>0</v>
      </c>
      <c r="HC946" s="519">
        <v>0</v>
      </c>
      <c r="HD946" s="519">
        <v>0</v>
      </c>
      <c r="HE946" s="519">
        <v>0</v>
      </c>
      <c r="HF946" s="519">
        <v>0</v>
      </c>
      <c r="HG946" s="519">
        <v>0</v>
      </c>
      <c r="HH946" s="519">
        <v>0</v>
      </c>
      <c r="HI946" s="519">
        <v>0</v>
      </c>
      <c r="HJ946" s="519">
        <v>0</v>
      </c>
      <c r="HK946" s="519">
        <v>0</v>
      </c>
      <c r="HL946" s="519">
        <v>0</v>
      </c>
      <c r="HM946" s="519">
        <v>0</v>
      </c>
      <c r="HN946" s="519">
        <v>0</v>
      </c>
      <c r="HO946" s="519">
        <v>0</v>
      </c>
      <c r="HP946" s="519">
        <v>0</v>
      </c>
      <c r="HQ946" s="519">
        <v>0</v>
      </c>
      <c r="HR946" s="519">
        <v>0</v>
      </c>
      <c r="HS946" s="519">
        <v>0</v>
      </c>
      <c r="HT946" s="519">
        <v>0</v>
      </c>
      <c r="HU946" s="519">
        <v>0</v>
      </c>
      <c r="HV946" s="519">
        <v>0</v>
      </c>
      <c r="HW946" s="519">
        <v>0</v>
      </c>
      <c r="HX946" s="519">
        <v>0</v>
      </c>
      <c r="HY946" s="519">
        <v>0</v>
      </c>
      <c r="HZ946" s="519">
        <v>0</v>
      </c>
      <c r="IA946" s="519">
        <v>0</v>
      </c>
      <c r="IB946" s="519">
        <v>0</v>
      </c>
      <c r="IC946" s="519">
        <v>0</v>
      </c>
      <c r="ID946" s="519">
        <v>0</v>
      </c>
      <c r="IE946" s="519">
        <v>0</v>
      </c>
      <c r="IF946" s="519">
        <v>0</v>
      </c>
      <c r="IG946" s="519">
        <v>0</v>
      </c>
      <c r="IH946" s="519">
        <v>0</v>
      </c>
      <c r="II946" s="519">
        <v>0</v>
      </c>
      <c r="IJ946" s="519">
        <v>0</v>
      </c>
      <c r="IK946" s="519">
        <v>0</v>
      </c>
    </row>
    <row r="947" spans="2:245" hidden="1">
      <c r="B947" s="519" t="s">
        <v>1058</v>
      </c>
      <c r="C947" s="519"/>
      <c r="D947" s="519"/>
      <c r="E947" s="519"/>
      <c r="F947" s="519">
        <v>2</v>
      </c>
      <c r="G947" s="519"/>
      <c r="H947" s="519">
        <v>33</v>
      </c>
      <c r="I947" s="519">
        <v>5</v>
      </c>
      <c r="J947" s="519" t="str">
        <f t="shared" si="45"/>
        <v>SDN10023305</v>
      </c>
      <c r="K947" s="519">
        <v>995</v>
      </c>
      <c r="M947" s="337" t="s">
        <v>631</v>
      </c>
      <c r="N947" s="519" t="s">
        <v>1058</v>
      </c>
      <c r="O947" s="519" t="s">
        <v>1060</v>
      </c>
      <c r="P947" s="519">
        <v>36</v>
      </c>
      <c r="Q947" s="521" t="str">
        <f t="shared" si="46"/>
        <v>SDN100236</v>
      </c>
      <c r="R947" s="519">
        <v>1065.3</v>
      </c>
      <c r="S947" s="519">
        <v>2130.6</v>
      </c>
      <c r="T947" s="519">
        <v>3195.9</v>
      </c>
      <c r="U947" s="519">
        <v>4261.2</v>
      </c>
      <c r="V947" s="519">
        <v>5326.5</v>
      </c>
      <c r="W947" s="519">
        <v>6178.7</v>
      </c>
      <c r="X947" s="519">
        <v>7031</v>
      </c>
      <c r="Y947" s="519">
        <v>7883.2</v>
      </c>
      <c r="Z947" s="519">
        <v>8735.5</v>
      </c>
      <c r="AA947" s="519">
        <v>9587.7000000000007</v>
      </c>
      <c r="AB947" s="519">
        <v>9587.7000000000007</v>
      </c>
      <c r="AC947" s="519">
        <v>9587.7000000000007</v>
      </c>
      <c r="AD947" s="519">
        <v>9587.7000000000007</v>
      </c>
      <c r="AE947" s="519">
        <v>9587.7000000000007</v>
      </c>
      <c r="AF947" s="519">
        <v>9587.7000000000007</v>
      </c>
      <c r="AG947" s="519">
        <v>9587.7000000000007</v>
      </c>
      <c r="AH947" s="519">
        <v>9587.7000000000007</v>
      </c>
      <c r="AI947" s="519">
        <v>9587.7000000000007</v>
      </c>
      <c r="AJ947" s="519">
        <v>9587.7000000000007</v>
      </c>
      <c r="AK947" s="519">
        <v>9587.7000000000007</v>
      </c>
      <c r="AL947" s="519">
        <v>9587.7000000000007</v>
      </c>
      <c r="AM947" s="519">
        <v>9587.7000000000007</v>
      </c>
      <c r="AN947" s="519">
        <v>9587.7000000000007</v>
      </c>
      <c r="AO947" s="519">
        <v>9587.7000000000007</v>
      </c>
      <c r="AP947" s="519">
        <v>9587.7000000000007</v>
      </c>
      <c r="AQ947" s="519">
        <v>0</v>
      </c>
      <c r="AR947" s="519">
        <v>0</v>
      </c>
      <c r="AS947" s="519">
        <v>0</v>
      </c>
      <c r="AT947" s="519">
        <v>0</v>
      </c>
      <c r="AU947" s="519">
        <v>0</v>
      </c>
      <c r="AV947" s="519">
        <v>0</v>
      </c>
      <c r="AW947" s="519">
        <v>0</v>
      </c>
      <c r="AX947" s="519">
        <v>0</v>
      </c>
      <c r="AY947" s="519">
        <v>0</v>
      </c>
      <c r="AZ947" s="519">
        <v>0</v>
      </c>
      <c r="BA947" s="519">
        <v>0</v>
      </c>
      <c r="BB947" s="519">
        <v>0</v>
      </c>
      <c r="BC947" s="519">
        <v>0</v>
      </c>
      <c r="BD947" s="519">
        <v>0</v>
      </c>
      <c r="BE947" s="519">
        <v>0</v>
      </c>
      <c r="BF947" s="519">
        <v>0</v>
      </c>
      <c r="BG947" s="519">
        <v>0</v>
      </c>
      <c r="BH947" s="519">
        <v>0</v>
      </c>
      <c r="BI947" s="519">
        <v>0</v>
      </c>
      <c r="BJ947" s="519">
        <v>0</v>
      </c>
      <c r="BK947" s="519">
        <v>0</v>
      </c>
      <c r="BL947" s="519">
        <v>0</v>
      </c>
      <c r="BM947" s="519">
        <v>0</v>
      </c>
      <c r="BN947" s="519">
        <v>0</v>
      </c>
      <c r="BO947" s="519">
        <v>0</v>
      </c>
      <c r="BP947" s="519">
        <v>0</v>
      </c>
      <c r="BQ947" s="519">
        <v>0</v>
      </c>
      <c r="BR947" s="519">
        <v>0</v>
      </c>
      <c r="BS947" s="519">
        <v>0</v>
      </c>
      <c r="BT947" s="519">
        <v>0</v>
      </c>
      <c r="BU947" s="519">
        <v>0</v>
      </c>
      <c r="BV947" s="519">
        <v>0</v>
      </c>
      <c r="BW947" s="519">
        <v>0</v>
      </c>
      <c r="BX947" s="519">
        <v>0</v>
      </c>
      <c r="BY947" s="519">
        <v>0</v>
      </c>
      <c r="BZ947" s="519">
        <v>0</v>
      </c>
      <c r="CA947" s="519">
        <v>0</v>
      </c>
      <c r="CB947" s="519">
        <v>0</v>
      </c>
      <c r="CC947" s="519">
        <v>0</v>
      </c>
      <c r="CD947" s="519">
        <v>0</v>
      </c>
      <c r="CE947" s="519">
        <v>0</v>
      </c>
      <c r="CF947" s="519">
        <v>0</v>
      </c>
      <c r="CG947" s="519">
        <v>0</v>
      </c>
      <c r="CH947" s="519">
        <v>0</v>
      </c>
      <c r="CI947" s="519">
        <v>0</v>
      </c>
      <c r="CJ947" s="519">
        <v>0</v>
      </c>
      <c r="CK947" s="519">
        <v>0</v>
      </c>
      <c r="CL947" s="519">
        <v>0</v>
      </c>
      <c r="CM947" s="519">
        <v>0</v>
      </c>
      <c r="CN947" s="519">
        <v>0</v>
      </c>
      <c r="CO947" s="519">
        <v>0</v>
      </c>
      <c r="CP947" s="519">
        <v>0</v>
      </c>
      <c r="CQ947" s="519">
        <v>0</v>
      </c>
      <c r="CR947" s="519">
        <v>0</v>
      </c>
      <c r="CS947" s="519">
        <v>0</v>
      </c>
      <c r="CT947" s="519">
        <v>0</v>
      </c>
      <c r="CU947" s="519">
        <v>0</v>
      </c>
      <c r="CV947" s="519">
        <v>0</v>
      </c>
      <c r="CW947" s="519">
        <v>0</v>
      </c>
      <c r="CX947" s="519">
        <v>0</v>
      </c>
      <c r="CY947" s="519">
        <v>0</v>
      </c>
      <c r="CZ947" s="519">
        <v>0</v>
      </c>
      <c r="DA947" s="519">
        <v>0</v>
      </c>
      <c r="DB947" s="519">
        <v>0</v>
      </c>
      <c r="DC947" s="519">
        <v>0</v>
      </c>
      <c r="DD947" s="519">
        <v>0</v>
      </c>
      <c r="DE947" s="519">
        <v>0</v>
      </c>
      <c r="DF947" s="519">
        <v>0</v>
      </c>
      <c r="DG947" s="519">
        <v>0</v>
      </c>
      <c r="DH947" s="519">
        <v>0</v>
      </c>
      <c r="DI947" s="519">
        <v>0</v>
      </c>
      <c r="DJ947" s="519">
        <v>0</v>
      </c>
      <c r="DK947" s="519">
        <v>0</v>
      </c>
      <c r="DL947" s="519">
        <v>0</v>
      </c>
      <c r="DM947" s="519">
        <v>0</v>
      </c>
      <c r="DN947" s="519">
        <v>0</v>
      </c>
      <c r="DO947" s="519">
        <v>0</v>
      </c>
      <c r="DP947" s="519">
        <v>0</v>
      </c>
      <c r="DQ947" s="519">
        <v>0</v>
      </c>
      <c r="DR947" s="519">
        <v>0</v>
      </c>
      <c r="DS947" s="519">
        <v>0</v>
      </c>
      <c r="DT947" s="519">
        <v>0</v>
      </c>
      <c r="DU947" s="519">
        <v>0</v>
      </c>
      <c r="DV947" s="519">
        <v>0</v>
      </c>
      <c r="DW947" s="519">
        <v>0</v>
      </c>
      <c r="DX947" s="519">
        <v>0</v>
      </c>
      <c r="DZ947" s="337" t="s">
        <v>631</v>
      </c>
      <c r="EA947" s="519" t="s">
        <v>1058</v>
      </c>
      <c r="EB947" s="519" t="s">
        <v>1060</v>
      </c>
      <c r="EC947" s="519">
        <v>36</v>
      </c>
      <c r="ED947" s="183" t="str">
        <f t="shared" si="47"/>
        <v>SDN100236</v>
      </c>
      <c r="EE947" s="519">
        <v>1065.3</v>
      </c>
      <c r="EF947" s="519">
        <v>10000</v>
      </c>
      <c r="EG947" s="519">
        <v>10000</v>
      </c>
      <c r="EH947" s="519">
        <v>10000</v>
      </c>
      <c r="EI947" s="519">
        <v>10000</v>
      </c>
      <c r="EJ947" s="519">
        <v>10000</v>
      </c>
      <c r="EK947" s="519">
        <v>10000</v>
      </c>
      <c r="EL947" s="519">
        <v>10000</v>
      </c>
      <c r="EM947" s="519">
        <v>10000</v>
      </c>
      <c r="EN947" s="519">
        <v>10000</v>
      </c>
      <c r="EO947" s="519">
        <v>10000</v>
      </c>
      <c r="EP947" s="519">
        <v>10000</v>
      </c>
      <c r="EQ947" s="519">
        <v>10000</v>
      </c>
      <c r="ER947" s="519">
        <v>10000</v>
      </c>
      <c r="ES947" s="519">
        <v>10000</v>
      </c>
      <c r="ET947" s="519">
        <v>10000</v>
      </c>
      <c r="EU947" s="519">
        <v>10000</v>
      </c>
      <c r="EV947" s="519">
        <v>10000</v>
      </c>
      <c r="EW947" s="519">
        <v>10000</v>
      </c>
      <c r="EX947" s="519">
        <v>10000</v>
      </c>
      <c r="EY947" s="519">
        <v>10000</v>
      </c>
      <c r="EZ947" s="519">
        <v>10000</v>
      </c>
      <c r="FA947" s="519">
        <v>10000</v>
      </c>
      <c r="FB947" s="519">
        <v>10000</v>
      </c>
      <c r="FC947" s="519">
        <v>10000</v>
      </c>
      <c r="FD947" s="519">
        <v>0</v>
      </c>
      <c r="FE947" s="519">
        <v>0</v>
      </c>
      <c r="FF947" s="519">
        <v>0</v>
      </c>
      <c r="FG947" s="519">
        <v>0</v>
      </c>
      <c r="FH947" s="519">
        <v>0</v>
      </c>
      <c r="FI947" s="519">
        <v>0</v>
      </c>
      <c r="FJ947" s="519">
        <v>0</v>
      </c>
      <c r="FK947" s="519">
        <v>0</v>
      </c>
      <c r="FL947" s="519">
        <v>0</v>
      </c>
      <c r="FM947" s="519">
        <v>0</v>
      </c>
      <c r="FN947" s="519">
        <v>0</v>
      </c>
      <c r="FO947" s="519">
        <v>0</v>
      </c>
      <c r="FP947" s="519">
        <v>0</v>
      </c>
      <c r="FQ947" s="519">
        <v>0</v>
      </c>
      <c r="FR947" s="519">
        <v>0</v>
      </c>
      <c r="FS947" s="519">
        <v>0</v>
      </c>
      <c r="FT947" s="519">
        <v>0</v>
      </c>
      <c r="FU947" s="519">
        <v>0</v>
      </c>
      <c r="FV947" s="519">
        <v>0</v>
      </c>
      <c r="FW947" s="519">
        <v>0</v>
      </c>
      <c r="FX947" s="519">
        <v>0</v>
      </c>
      <c r="FY947" s="519">
        <v>0</v>
      </c>
      <c r="FZ947" s="519">
        <v>0</v>
      </c>
      <c r="GA947" s="519">
        <v>0</v>
      </c>
      <c r="GB947" s="519">
        <v>0</v>
      </c>
      <c r="GC947" s="519">
        <v>0</v>
      </c>
      <c r="GD947" s="519">
        <v>0</v>
      </c>
      <c r="GE947" s="519">
        <v>0</v>
      </c>
      <c r="GF947" s="519">
        <v>0</v>
      </c>
      <c r="GG947" s="519">
        <v>0</v>
      </c>
      <c r="GH947" s="519">
        <v>0</v>
      </c>
      <c r="GI947" s="519">
        <v>0</v>
      </c>
      <c r="GJ947" s="519">
        <v>0</v>
      </c>
      <c r="GK947" s="519">
        <v>0</v>
      </c>
      <c r="GL947" s="519">
        <v>0</v>
      </c>
      <c r="GM947" s="519">
        <v>0</v>
      </c>
      <c r="GN947" s="519">
        <v>0</v>
      </c>
      <c r="GO947" s="519">
        <v>0</v>
      </c>
      <c r="GP947" s="519">
        <v>0</v>
      </c>
      <c r="GQ947" s="519">
        <v>0</v>
      </c>
      <c r="GR947" s="519">
        <v>0</v>
      </c>
      <c r="GS947" s="519">
        <v>0</v>
      </c>
      <c r="GT947" s="519">
        <v>0</v>
      </c>
      <c r="GU947" s="519">
        <v>0</v>
      </c>
      <c r="GV947" s="519">
        <v>0</v>
      </c>
      <c r="GW947" s="519">
        <v>0</v>
      </c>
      <c r="GX947" s="519">
        <v>0</v>
      </c>
      <c r="GY947" s="519">
        <v>0</v>
      </c>
      <c r="GZ947" s="519">
        <v>0</v>
      </c>
      <c r="HA947" s="519">
        <v>0</v>
      </c>
      <c r="HB947" s="519">
        <v>0</v>
      </c>
      <c r="HC947" s="519">
        <v>0</v>
      </c>
      <c r="HD947" s="519">
        <v>0</v>
      </c>
      <c r="HE947" s="519">
        <v>0</v>
      </c>
      <c r="HF947" s="519">
        <v>0</v>
      </c>
      <c r="HG947" s="519">
        <v>0</v>
      </c>
      <c r="HH947" s="519">
        <v>0</v>
      </c>
      <c r="HI947" s="519">
        <v>0</v>
      </c>
      <c r="HJ947" s="519">
        <v>0</v>
      </c>
      <c r="HK947" s="519">
        <v>0</v>
      </c>
      <c r="HL947" s="519">
        <v>0</v>
      </c>
      <c r="HM947" s="519">
        <v>0</v>
      </c>
      <c r="HN947" s="519">
        <v>0</v>
      </c>
      <c r="HO947" s="519">
        <v>0</v>
      </c>
      <c r="HP947" s="519">
        <v>0</v>
      </c>
      <c r="HQ947" s="519">
        <v>0</v>
      </c>
      <c r="HR947" s="519">
        <v>0</v>
      </c>
      <c r="HS947" s="519">
        <v>0</v>
      </c>
      <c r="HT947" s="519">
        <v>0</v>
      </c>
      <c r="HU947" s="519">
        <v>0</v>
      </c>
      <c r="HV947" s="519">
        <v>0</v>
      </c>
      <c r="HW947" s="519">
        <v>0</v>
      </c>
      <c r="HX947" s="519">
        <v>0</v>
      </c>
      <c r="HY947" s="519">
        <v>0</v>
      </c>
      <c r="HZ947" s="519">
        <v>0</v>
      </c>
      <c r="IA947" s="519">
        <v>0</v>
      </c>
      <c r="IB947" s="519">
        <v>0</v>
      </c>
      <c r="IC947" s="519">
        <v>0</v>
      </c>
      <c r="ID947" s="519">
        <v>0</v>
      </c>
      <c r="IE947" s="519">
        <v>0</v>
      </c>
      <c r="IF947" s="519">
        <v>0</v>
      </c>
      <c r="IG947" s="519">
        <v>0</v>
      </c>
      <c r="IH947" s="519">
        <v>0</v>
      </c>
      <c r="II947" s="519">
        <v>0</v>
      </c>
      <c r="IJ947" s="519">
        <v>0</v>
      </c>
      <c r="IK947" s="519">
        <v>0</v>
      </c>
    </row>
    <row r="948" spans="2:245" hidden="1">
      <c r="B948" s="519" t="s">
        <v>1058</v>
      </c>
      <c r="C948" s="519"/>
      <c r="D948" s="519"/>
      <c r="E948" s="519"/>
      <c r="F948" s="519">
        <v>2</v>
      </c>
      <c r="G948" s="519"/>
      <c r="H948" s="519">
        <v>33</v>
      </c>
      <c r="I948" s="519">
        <v>6</v>
      </c>
      <c r="J948" s="519" t="str">
        <f t="shared" si="45"/>
        <v>SDN10023306</v>
      </c>
      <c r="K948" s="519">
        <v>796</v>
      </c>
      <c r="M948" s="337" t="s">
        <v>631</v>
      </c>
      <c r="N948" s="519" t="s">
        <v>1058</v>
      </c>
      <c r="O948" s="519" t="s">
        <v>1060</v>
      </c>
      <c r="P948" s="519">
        <v>37</v>
      </c>
      <c r="Q948" s="521" t="str">
        <f t="shared" si="46"/>
        <v>SDN100237</v>
      </c>
      <c r="R948" s="519">
        <v>1065.3</v>
      </c>
      <c r="S948" s="519">
        <v>2130.6</v>
      </c>
      <c r="T948" s="519">
        <v>3195.9</v>
      </c>
      <c r="U948" s="519">
        <v>4261.2</v>
      </c>
      <c r="V948" s="519">
        <v>5326.5</v>
      </c>
      <c r="W948" s="519">
        <v>6178.7</v>
      </c>
      <c r="X948" s="519">
        <v>7031</v>
      </c>
      <c r="Y948" s="519">
        <v>7883.2</v>
      </c>
      <c r="Z948" s="519">
        <v>8735.5</v>
      </c>
      <c r="AA948" s="519">
        <v>9587.7000000000007</v>
      </c>
      <c r="AB948" s="519">
        <v>9587.7000000000007</v>
      </c>
      <c r="AC948" s="519">
        <v>9587.7000000000007</v>
      </c>
      <c r="AD948" s="519">
        <v>9587.7000000000007</v>
      </c>
      <c r="AE948" s="519">
        <v>9587.7000000000007</v>
      </c>
      <c r="AF948" s="519">
        <v>9587.7000000000007</v>
      </c>
      <c r="AG948" s="519">
        <v>9587.7000000000007</v>
      </c>
      <c r="AH948" s="519">
        <v>9587.7000000000007</v>
      </c>
      <c r="AI948" s="519">
        <v>9587.7000000000007</v>
      </c>
      <c r="AJ948" s="519">
        <v>9587.7000000000007</v>
      </c>
      <c r="AK948" s="519">
        <v>9587.7000000000007</v>
      </c>
      <c r="AL948" s="519">
        <v>9587.7000000000007</v>
      </c>
      <c r="AM948" s="519">
        <v>9587.7000000000007</v>
      </c>
      <c r="AN948" s="519">
        <v>9587.7000000000007</v>
      </c>
      <c r="AO948" s="519">
        <v>9587.7000000000007</v>
      </c>
      <c r="AP948" s="519">
        <v>9587.7000000000007</v>
      </c>
      <c r="AQ948" s="519">
        <v>0</v>
      </c>
      <c r="AR948" s="519">
        <v>0</v>
      </c>
      <c r="AS948" s="519">
        <v>0</v>
      </c>
      <c r="AT948" s="519">
        <v>0</v>
      </c>
      <c r="AU948" s="519">
        <v>0</v>
      </c>
      <c r="AV948" s="519">
        <v>0</v>
      </c>
      <c r="AW948" s="519">
        <v>0</v>
      </c>
      <c r="AX948" s="519">
        <v>0</v>
      </c>
      <c r="AY948" s="519">
        <v>0</v>
      </c>
      <c r="AZ948" s="519">
        <v>0</v>
      </c>
      <c r="BA948" s="519">
        <v>0</v>
      </c>
      <c r="BB948" s="519">
        <v>0</v>
      </c>
      <c r="BC948" s="519">
        <v>0</v>
      </c>
      <c r="BD948" s="519">
        <v>0</v>
      </c>
      <c r="BE948" s="519">
        <v>0</v>
      </c>
      <c r="BF948" s="519">
        <v>0</v>
      </c>
      <c r="BG948" s="519">
        <v>0</v>
      </c>
      <c r="BH948" s="519">
        <v>0</v>
      </c>
      <c r="BI948" s="519">
        <v>0</v>
      </c>
      <c r="BJ948" s="519">
        <v>0</v>
      </c>
      <c r="BK948" s="519">
        <v>0</v>
      </c>
      <c r="BL948" s="519">
        <v>0</v>
      </c>
      <c r="BM948" s="519">
        <v>0</v>
      </c>
      <c r="BN948" s="519">
        <v>0</v>
      </c>
      <c r="BO948" s="519">
        <v>0</v>
      </c>
      <c r="BP948" s="519">
        <v>0</v>
      </c>
      <c r="BQ948" s="519">
        <v>0</v>
      </c>
      <c r="BR948" s="519">
        <v>0</v>
      </c>
      <c r="BS948" s="519">
        <v>0</v>
      </c>
      <c r="BT948" s="519">
        <v>0</v>
      </c>
      <c r="BU948" s="519">
        <v>0</v>
      </c>
      <c r="BV948" s="519">
        <v>0</v>
      </c>
      <c r="BW948" s="519">
        <v>0</v>
      </c>
      <c r="BX948" s="519">
        <v>0</v>
      </c>
      <c r="BY948" s="519">
        <v>0</v>
      </c>
      <c r="BZ948" s="519">
        <v>0</v>
      </c>
      <c r="CA948" s="519">
        <v>0</v>
      </c>
      <c r="CB948" s="519">
        <v>0</v>
      </c>
      <c r="CC948" s="519">
        <v>0</v>
      </c>
      <c r="CD948" s="519">
        <v>0</v>
      </c>
      <c r="CE948" s="519">
        <v>0</v>
      </c>
      <c r="CF948" s="519">
        <v>0</v>
      </c>
      <c r="CG948" s="519">
        <v>0</v>
      </c>
      <c r="CH948" s="519">
        <v>0</v>
      </c>
      <c r="CI948" s="519">
        <v>0</v>
      </c>
      <c r="CJ948" s="519">
        <v>0</v>
      </c>
      <c r="CK948" s="519">
        <v>0</v>
      </c>
      <c r="CL948" s="519">
        <v>0</v>
      </c>
      <c r="CM948" s="519">
        <v>0</v>
      </c>
      <c r="CN948" s="519">
        <v>0</v>
      </c>
      <c r="CO948" s="519">
        <v>0</v>
      </c>
      <c r="CP948" s="519">
        <v>0</v>
      </c>
      <c r="CQ948" s="519">
        <v>0</v>
      </c>
      <c r="CR948" s="519">
        <v>0</v>
      </c>
      <c r="CS948" s="519">
        <v>0</v>
      </c>
      <c r="CT948" s="519">
        <v>0</v>
      </c>
      <c r="CU948" s="519">
        <v>0</v>
      </c>
      <c r="CV948" s="519">
        <v>0</v>
      </c>
      <c r="CW948" s="519">
        <v>0</v>
      </c>
      <c r="CX948" s="519">
        <v>0</v>
      </c>
      <c r="CY948" s="519">
        <v>0</v>
      </c>
      <c r="CZ948" s="519">
        <v>0</v>
      </c>
      <c r="DA948" s="519">
        <v>0</v>
      </c>
      <c r="DB948" s="519">
        <v>0</v>
      </c>
      <c r="DC948" s="519">
        <v>0</v>
      </c>
      <c r="DD948" s="519">
        <v>0</v>
      </c>
      <c r="DE948" s="519">
        <v>0</v>
      </c>
      <c r="DF948" s="519">
        <v>0</v>
      </c>
      <c r="DG948" s="519">
        <v>0</v>
      </c>
      <c r="DH948" s="519">
        <v>0</v>
      </c>
      <c r="DI948" s="519">
        <v>0</v>
      </c>
      <c r="DJ948" s="519">
        <v>0</v>
      </c>
      <c r="DK948" s="519">
        <v>0</v>
      </c>
      <c r="DL948" s="519">
        <v>0</v>
      </c>
      <c r="DM948" s="519">
        <v>0</v>
      </c>
      <c r="DN948" s="519">
        <v>0</v>
      </c>
      <c r="DO948" s="519">
        <v>0</v>
      </c>
      <c r="DP948" s="519">
        <v>0</v>
      </c>
      <c r="DQ948" s="519">
        <v>0</v>
      </c>
      <c r="DR948" s="519">
        <v>0</v>
      </c>
      <c r="DS948" s="519">
        <v>0</v>
      </c>
      <c r="DT948" s="519">
        <v>0</v>
      </c>
      <c r="DU948" s="519">
        <v>0</v>
      </c>
      <c r="DV948" s="519">
        <v>0</v>
      </c>
      <c r="DW948" s="519">
        <v>0</v>
      </c>
      <c r="DX948" s="519">
        <v>0</v>
      </c>
      <c r="DZ948" s="337" t="s">
        <v>631</v>
      </c>
      <c r="EA948" s="519" t="s">
        <v>1058</v>
      </c>
      <c r="EB948" s="519" t="s">
        <v>1060</v>
      </c>
      <c r="EC948" s="519">
        <v>37</v>
      </c>
      <c r="ED948" s="183" t="str">
        <f t="shared" si="47"/>
        <v>SDN100237</v>
      </c>
      <c r="EE948" s="519">
        <v>1065.3</v>
      </c>
      <c r="EF948" s="519">
        <v>10000</v>
      </c>
      <c r="EG948" s="519">
        <v>10000</v>
      </c>
      <c r="EH948" s="519">
        <v>10000</v>
      </c>
      <c r="EI948" s="519">
        <v>10000</v>
      </c>
      <c r="EJ948" s="519">
        <v>10000</v>
      </c>
      <c r="EK948" s="519">
        <v>10000</v>
      </c>
      <c r="EL948" s="519">
        <v>10000</v>
      </c>
      <c r="EM948" s="519">
        <v>10000</v>
      </c>
      <c r="EN948" s="519">
        <v>10000</v>
      </c>
      <c r="EO948" s="519">
        <v>10000</v>
      </c>
      <c r="EP948" s="519">
        <v>10000</v>
      </c>
      <c r="EQ948" s="519">
        <v>10000</v>
      </c>
      <c r="ER948" s="519">
        <v>10000</v>
      </c>
      <c r="ES948" s="519">
        <v>10000</v>
      </c>
      <c r="ET948" s="519">
        <v>10000</v>
      </c>
      <c r="EU948" s="519">
        <v>10000</v>
      </c>
      <c r="EV948" s="519">
        <v>10000</v>
      </c>
      <c r="EW948" s="519">
        <v>10000</v>
      </c>
      <c r="EX948" s="519">
        <v>10000</v>
      </c>
      <c r="EY948" s="519">
        <v>10000</v>
      </c>
      <c r="EZ948" s="519">
        <v>10000</v>
      </c>
      <c r="FA948" s="519">
        <v>10000</v>
      </c>
      <c r="FB948" s="519">
        <v>10000</v>
      </c>
      <c r="FC948" s="519">
        <v>10000</v>
      </c>
      <c r="FD948" s="519">
        <v>0</v>
      </c>
      <c r="FE948" s="519">
        <v>0</v>
      </c>
      <c r="FF948" s="519">
        <v>0</v>
      </c>
      <c r="FG948" s="519">
        <v>0</v>
      </c>
      <c r="FH948" s="519">
        <v>0</v>
      </c>
      <c r="FI948" s="519">
        <v>0</v>
      </c>
      <c r="FJ948" s="519">
        <v>0</v>
      </c>
      <c r="FK948" s="519">
        <v>0</v>
      </c>
      <c r="FL948" s="519">
        <v>0</v>
      </c>
      <c r="FM948" s="519">
        <v>0</v>
      </c>
      <c r="FN948" s="519">
        <v>0</v>
      </c>
      <c r="FO948" s="519">
        <v>0</v>
      </c>
      <c r="FP948" s="519">
        <v>0</v>
      </c>
      <c r="FQ948" s="519">
        <v>0</v>
      </c>
      <c r="FR948" s="519">
        <v>0</v>
      </c>
      <c r="FS948" s="519">
        <v>0</v>
      </c>
      <c r="FT948" s="519">
        <v>0</v>
      </c>
      <c r="FU948" s="519">
        <v>0</v>
      </c>
      <c r="FV948" s="519">
        <v>0</v>
      </c>
      <c r="FW948" s="519">
        <v>0</v>
      </c>
      <c r="FX948" s="519">
        <v>0</v>
      </c>
      <c r="FY948" s="519">
        <v>0</v>
      </c>
      <c r="FZ948" s="519">
        <v>0</v>
      </c>
      <c r="GA948" s="519">
        <v>0</v>
      </c>
      <c r="GB948" s="519">
        <v>0</v>
      </c>
      <c r="GC948" s="519">
        <v>0</v>
      </c>
      <c r="GD948" s="519">
        <v>0</v>
      </c>
      <c r="GE948" s="519">
        <v>0</v>
      </c>
      <c r="GF948" s="519">
        <v>0</v>
      </c>
      <c r="GG948" s="519">
        <v>0</v>
      </c>
      <c r="GH948" s="519">
        <v>0</v>
      </c>
      <c r="GI948" s="519">
        <v>0</v>
      </c>
      <c r="GJ948" s="519">
        <v>0</v>
      </c>
      <c r="GK948" s="519">
        <v>0</v>
      </c>
      <c r="GL948" s="519">
        <v>0</v>
      </c>
      <c r="GM948" s="519">
        <v>0</v>
      </c>
      <c r="GN948" s="519">
        <v>0</v>
      </c>
      <c r="GO948" s="519">
        <v>0</v>
      </c>
      <c r="GP948" s="519">
        <v>0</v>
      </c>
      <c r="GQ948" s="519">
        <v>0</v>
      </c>
      <c r="GR948" s="519">
        <v>0</v>
      </c>
      <c r="GS948" s="519">
        <v>0</v>
      </c>
      <c r="GT948" s="519">
        <v>0</v>
      </c>
      <c r="GU948" s="519">
        <v>0</v>
      </c>
      <c r="GV948" s="519">
        <v>0</v>
      </c>
      <c r="GW948" s="519">
        <v>0</v>
      </c>
      <c r="GX948" s="519">
        <v>0</v>
      </c>
      <c r="GY948" s="519">
        <v>0</v>
      </c>
      <c r="GZ948" s="519">
        <v>0</v>
      </c>
      <c r="HA948" s="519">
        <v>0</v>
      </c>
      <c r="HB948" s="519">
        <v>0</v>
      </c>
      <c r="HC948" s="519">
        <v>0</v>
      </c>
      <c r="HD948" s="519">
        <v>0</v>
      </c>
      <c r="HE948" s="519">
        <v>0</v>
      </c>
      <c r="HF948" s="519">
        <v>0</v>
      </c>
      <c r="HG948" s="519">
        <v>0</v>
      </c>
      <c r="HH948" s="519">
        <v>0</v>
      </c>
      <c r="HI948" s="519">
        <v>0</v>
      </c>
      <c r="HJ948" s="519">
        <v>0</v>
      </c>
      <c r="HK948" s="519">
        <v>0</v>
      </c>
      <c r="HL948" s="519">
        <v>0</v>
      </c>
      <c r="HM948" s="519">
        <v>0</v>
      </c>
      <c r="HN948" s="519">
        <v>0</v>
      </c>
      <c r="HO948" s="519">
        <v>0</v>
      </c>
      <c r="HP948" s="519">
        <v>0</v>
      </c>
      <c r="HQ948" s="519">
        <v>0</v>
      </c>
      <c r="HR948" s="519">
        <v>0</v>
      </c>
      <c r="HS948" s="519">
        <v>0</v>
      </c>
      <c r="HT948" s="519">
        <v>0</v>
      </c>
      <c r="HU948" s="519">
        <v>0</v>
      </c>
      <c r="HV948" s="519">
        <v>0</v>
      </c>
      <c r="HW948" s="519">
        <v>0</v>
      </c>
      <c r="HX948" s="519">
        <v>0</v>
      </c>
      <c r="HY948" s="519">
        <v>0</v>
      </c>
      <c r="HZ948" s="519">
        <v>0</v>
      </c>
      <c r="IA948" s="519">
        <v>0</v>
      </c>
      <c r="IB948" s="519">
        <v>0</v>
      </c>
      <c r="IC948" s="519">
        <v>0</v>
      </c>
      <c r="ID948" s="519">
        <v>0</v>
      </c>
      <c r="IE948" s="519">
        <v>0</v>
      </c>
      <c r="IF948" s="519">
        <v>0</v>
      </c>
      <c r="IG948" s="519">
        <v>0</v>
      </c>
      <c r="IH948" s="519">
        <v>0</v>
      </c>
      <c r="II948" s="519">
        <v>0</v>
      </c>
      <c r="IJ948" s="519">
        <v>0</v>
      </c>
      <c r="IK948" s="519">
        <v>0</v>
      </c>
    </row>
    <row r="949" spans="2:245" hidden="1">
      <c r="B949" s="519" t="s">
        <v>1058</v>
      </c>
      <c r="C949" s="519"/>
      <c r="D949" s="519"/>
      <c r="E949" s="519"/>
      <c r="F949" s="519">
        <v>2</v>
      </c>
      <c r="G949" s="519"/>
      <c r="H949" s="519">
        <v>33</v>
      </c>
      <c r="I949" s="519">
        <v>7</v>
      </c>
      <c r="J949" s="519" t="str">
        <f t="shared" si="45"/>
        <v>SDN10023307</v>
      </c>
      <c r="K949" s="519">
        <v>796</v>
      </c>
      <c r="M949" s="337" t="s">
        <v>631</v>
      </c>
      <c r="N949" s="519" t="s">
        <v>1058</v>
      </c>
      <c r="O949" s="519" t="s">
        <v>1060</v>
      </c>
      <c r="P949" s="519">
        <v>38</v>
      </c>
      <c r="Q949" s="521" t="str">
        <f t="shared" si="46"/>
        <v>SDN100238</v>
      </c>
      <c r="R949" s="519">
        <v>1065.3</v>
      </c>
      <c r="S949" s="519">
        <v>2130.6</v>
      </c>
      <c r="T949" s="519">
        <v>3195.9</v>
      </c>
      <c r="U949" s="519">
        <v>4261.2</v>
      </c>
      <c r="V949" s="519">
        <v>5326.5</v>
      </c>
      <c r="W949" s="519">
        <v>6178.7</v>
      </c>
      <c r="X949" s="519">
        <v>7031</v>
      </c>
      <c r="Y949" s="519">
        <v>7883.2</v>
      </c>
      <c r="Z949" s="519">
        <v>8735.5</v>
      </c>
      <c r="AA949" s="519">
        <v>9587.7000000000007</v>
      </c>
      <c r="AB949" s="519">
        <v>9587.7000000000007</v>
      </c>
      <c r="AC949" s="519">
        <v>9587.7000000000007</v>
      </c>
      <c r="AD949" s="519">
        <v>9587.7000000000007</v>
      </c>
      <c r="AE949" s="519">
        <v>9587.7000000000007</v>
      </c>
      <c r="AF949" s="519">
        <v>9587.7000000000007</v>
      </c>
      <c r="AG949" s="519">
        <v>9587.7000000000007</v>
      </c>
      <c r="AH949" s="519">
        <v>9587.7000000000007</v>
      </c>
      <c r="AI949" s="519">
        <v>9587.7000000000007</v>
      </c>
      <c r="AJ949" s="519">
        <v>9587.7000000000007</v>
      </c>
      <c r="AK949" s="519">
        <v>9587.7000000000007</v>
      </c>
      <c r="AL949" s="519">
        <v>9587.7000000000007</v>
      </c>
      <c r="AM949" s="519">
        <v>9587.7000000000007</v>
      </c>
      <c r="AN949" s="519">
        <v>9587.7000000000007</v>
      </c>
      <c r="AO949" s="519">
        <v>9587.7000000000007</v>
      </c>
      <c r="AP949" s="519">
        <v>9587.7000000000007</v>
      </c>
      <c r="AQ949" s="519">
        <v>0</v>
      </c>
      <c r="AR949" s="519">
        <v>0</v>
      </c>
      <c r="AS949" s="519">
        <v>0</v>
      </c>
      <c r="AT949" s="519">
        <v>0</v>
      </c>
      <c r="AU949" s="519">
        <v>0</v>
      </c>
      <c r="AV949" s="519">
        <v>0</v>
      </c>
      <c r="AW949" s="519">
        <v>0</v>
      </c>
      <c r="AX949" s="519">
        <v>0</v>
      </c>
      <c r="AY949" s="519">
        <v>0</v>
      </c>
      <c r="AZ949" s="519">
        <v>0</v>
      </c>
      <c r="BA949" s="519">
        <v>0</v>
      </c>
      <c r="BB949" s="519">
        <v>0</v>
      </c>
      <c r="BC949" s="519">
        <v>0</v>
      </c>
      <c r="BD949" s="519">
        <v>0</v>
      </c>
      <c r="BE949" s="519">
        <v>0</v>
      </c>
      <c r="BF949" s="519">
        <v>0</v>
      </c>
      <c r="BG949" s="519">
        <v>0</v>
      </c>
      <c r="BH949" s="519">
        <v>0</v>
      </c>
      <c r="BI949" s="519">
        <v>0</v>
      </c>
      <c r="BJ949" s="519">
        <v>0</v>
      </c>
      <c r="BK949" s="519">
        <v>0</v>
      </c>
      <c r="BL949" s="519">
        <v>0</v>
      </c>
      <c r="BM949" s="519">
        <v>0</v>
      </c>
      <c r="BN949" s="519">
        <v>0</v>
      </c>
      <c r="BO949" s="519">
        <v>0</v>
      </c>
      <c r="BP949" s="519">
        <v>0</v>
      </c>
      <c r="BQ949" s="519">
        <v>0</v>
      </c>
      <c r="BR949" s="519">
        <v>0</v>
      </c>
      <c r="BS949" s="519">
        <v>0</v>
      </c>
      <c r="BT949" s="519">
        <v>0</v>
      </c>
      <c r="BU949" s="519">
        <v>0</v>
      </c>
      <c r="BV949" s="519">
        <v>0</v>
      </c>
      <c r="BW949" s="519">
        <v>0</v>
      </c>
      <c r="BX949" s="519">
        <v>0</v>
      </c>
      <c r="BY949" s="519">
        <v>0</v>
      </c>
      <c r="BZ949" s="519">
        <v>0</v>
      </c>
      <c r="CA949" s="519">
        <v>0</v>
      </c>
      <c r="CB949" s="519">
        <v>0</v>
      </c>
      <c r="CC949" s="519">
        <v>0</v>
      </c>
      <c r="CD949" s="519">
        <v>0</v>
      </c>
      <c r="CE949" s="519">
        <v>0</v>
      </c>
      <c r="CF949" s="519">
        <v>0</v>
      </c>
      <c r="CG949" s="519">
        <v>0</v>
      </c>
      <c r="CH949" s="519">
        <v>0</v>
      </c>
      <c r="CI949" s="519">
        <v>0</v>
      </c>
      <c r="CJ949" s="519">
        <v>0</v>
      </c>
      <c r="CK949" s="519">
        <v>0</v>
      </c>
      <c r="CL949" s="519">
        <v>0</v>
      </c>
      <c r="CM949" s="519">
        <v>0</v>
      </c>
      <c r="CN949" s="519">
        <v>0</v>
      </c>
      <c r="CO949" s="519">
        <v>0</v>
      </c>
      <c r="CP949" s="519">
        <v>0</v>
      </c>
      <c r="CQ949" s="519">
        <v>0</v>
      </c>
      <c r="CR949" s="519">
        <v>0</v>
      </c>
      <c r="CS949" s="519">
        <v>0</v>
      </c>
      <c r="CT949" s="519">
        <v>0</v>
      </c>
      <c r="CU949" s="519">
        <v>0</v>
      </c>
      <c r="CV949" s="519">
        <v>0</v>
      </c>
      <c r="CW949" s="519">
        <v>0</v>
      </c>
      <c r="CX949" s="519">
        <v>0</v>
      </c>
      <c r="CY949" s="519">
        <v>0</v>
      </c>
      <c r="CZ949" s="519">
        <v>0</v>
      </c>
      <c r="DA949" s="519">
        <v>0</v>
      </c>
      <c r="DB949" s="519">
        <v>0</v>
      </c>
      <c r="DC949" s="519">
        <v>0</v>
      </c>
      <c r="DD949" s="519">
        <v>0</v>
      </c>
      <c r="DE949" s="519">
        <v>0</v>
      </c>
      <c r="DF949" s="519">
        <v>0</v>
      </c>
      <c r="DG949" s="519">
        <v>0</v>
      </c>
      <c r="DH949" s="519">
        <v>0</v>
      </c>
      <c r="DI949" s="519">
        <v>0</v>
      </c>
      <c r="DJ949" s="519">
        <v>0</v>
      </c>
      <c r="DK949" s="519">
        <v>0</v>
      </c>
      <c r="DL949" s="519">
        <v>0</v>
      </c>
      <c r="DM949" s="519">
        <v>0</v>
      </c>
      <c r="DN949" s="519">
        <v>0</v>
      </c>
      <c r="DO949" s="519">
        <v>0</v>
      </c>
      <c r="DP949" s="519">
        <v>0</v>
      </c>
      <c r="DQ949" s="519">
        <v>0</v>
      </c>
      <c r="DR949" s="519">
        <v>0</v>
      </c>
      <c r="DS949" s="519">
        <v>0</v>
      </c>
      <c r="DT949" s="519">
        <v>0</v>
      </c>
      <c r="DU949" s="519">
        <v>0</v>
      </c>
      <c r="DV949" s="519">
        <v>0</v>
      </c>
      <c r="DW949" s="519">
        <v>0</v>
      </c>
      <c r="DX949" s="519">
        <v>0</v>
      </c>
      <c r="DZ949" s="337" t="s">
        <v>631</v>
      </c>
      <c r="EA949" s="519" t="s">
        <v>1058</v>
      </c>
      <c r="EB949" s="519" t="s">
        <v>1060</v>
      </c>
      <c r="EC949" s="519">
        <v>38</v>
      </c>
      <c r="ED949" s="183" t="str">
        <f t="shared" si="47"/>
        <v>SDN100238</v>
      </c>
      <c r="EE949" s="519">
        <v>1065.3</v>
      </c>
      <c r="EF949" s="519">
        <v>10000</v>
      </c>
      <c r="EG949" s="519">
        <v>10000</v>
      </c>
      <c r="EH949" s="519">
        <v>10000</v>
      </c>
      <c r="EI949" s="519">
        <v>10000</v>
      </c>
      <c r="EJ949" s="519">
        <v>10000</v>
      </c>
      <c r="EK949" s="519">
        <v>10000</v>
      </c>
      <c r="EL949" s="519">
        <v>10000</v>
      </c>
      <c r="EM949" s="519">
        <v>10000</v>
      </c>
      <c r="EN949" s="519">
        <v>10000</v>
      </c>
      <c r="EO949" s="519">
        <v>10000</v>
      </c>
      <c r="EP949" s="519">
        <v>10000</v>
      </c>
      <c r="EQ949" s="519">
        <v>10000</v>
      </c>
      <c r="ER949" s="519">
        <v>10000</v>
      </c>
      <c r="ES949" s="519">
        <v>10000</v>
      </c>
      <c r="ET949" s="519">
        <v>10000</v>
      </c>
      <c r="EU949" s="519">
        <v>10000</v>
      </c>
      <c r="EV949" s="519">
        <v>10000</v>
      </c>
      <c r="EW949" s="519">
        <v>10000</v>
      </c>
      <c r="EX949" s="519">
        <v>10000</v>
      </c>
      <c r="EY949" s="519">
        <v>10000</v>
      </c>
      <c r="EZ949" s="519">
        <v>10000</v>
      </c>
      <c r="FA949" s="519">
        <v>10000</v>
      </c>
      <c r="FB949" s="519">
        <v>10000</v>
      </c>
      <c r="FC949" s="519">
        <v>10000</v>
      </c>
      <c r="FD949" s="519">
        <v>0</v>
      </c>
      <c r="FE949" s="519">
        <v>0</v>
      </c>
      <c r="FF949" s="519">
        <v>0</v>
      </c>
      <c r="FG949" s="519">
        <v>0</v>
      </c>
      <c r="FH949" s="519">
        <v>0</v>
      </c>
      <c r="FI949" s="519">
        <v>0</v>
      </c>
      <c r="FJ949" s="519">
        <v>0</v>
      </c>
      <c r="FK949" s="519">
        <v>0</v>
      </c>
      <c r="FL949" s="519">
        <v>0</v>
      </c>
      <c r="FM949" s="519">
        <v>0</v>
      </c>
      <c r="FN949" s="519">
        <v>0</v>
      </c>
      <c r="FO949" s="519">
        <v>0</v>
      </c>
      <c r="FP949" s="519">
        <v>0</v>
      </c>
      <c r="FQ949" s="519">
        <v>0</v>
      </c>
      <c r="FR949" s="519">
        <v>0</v>
      </c>
      <c r="FS949" s="519">
        <v>0</v>
      </c>
      <c r="FT949" s="519">
        <v>0</v>
      </c>
      <c r="FU949" s="519">
        <v>0</v>
      </c>
      <c r="FV949" s="519">
        <v>0</v>
      </c>
      <c r="FW949" s="519">
        <v>0</v>
      </c>
      <c r="FX949" s="519">
        <v>0</v>
      </c>
      <c r="FY949" s="519">
        <v>0</v>
      </c>
      <c r="FZ949" s="519">
        <v>0</v>
      </c>
      <c r="GA949" s="519">
        <v>0</v>
      </c>
      <c r="GB949" s="519">
        <v>0</v>
      </c>
      <c r="GC949" s="519">
        <v>0</v>
      </c>
      <c r="GD949" s="519">
        <v>0</v>
      </c>
      <c r="GE949" s="519">
        <v>0</v>
      </c>
      <c r="GF949" s="519">
        <v>0</v>
      </c>
      <c r="GG949" s="519">
        <v>0</v>
      </c>
      <c r="GH949" s="519">
        <v>0</v>
      </c>
      <c r="GI949" s="519">
        <v>0</v>
      </c>
      <c r="GJ949" s="519">
        <v>0</v>
      </c>
      <c r="GK949" s="519">
        <v>0</v>
      </c>
      <c r="GL949" s="519">
        <v>0</v>
      </c>
      <c r="GM949" s="519">
        <v>0</v>
      </c>
      <c r="GN949" s="519">
        <v>0</v>
      </c>
      <c r="GO949" s="519">
        <v>0</v>
      </c>
      <c r="GP949" s="519">
        <v>0</v>
      </c>
      <c r="GQ949" s="519">
        <v>0</v>
      </c>
      <c r="GR949" s="519">
        <v>0</v>
      </c>
      <c r="GS949" s="519">
        <v>0</v>
      </c>
      <c r="GT949" s="519">
        <v>0</v>
      </c>
      <c r="GU949" s="519">
        <v>0</v>
      </c>
      <c r="GV949" s="519">
        <v>0</v>
      </c>
      <c r="GW949" s="519">
        <v>0</v>
      </c>
      <c r="GX949" s="519">
        <v>0</v>
      </c>
      <c r="GY949" s="519">
        <v>0</v>
      </c>
      <c r="GZ949" s="519">
        <v>0</v>
      </c>
      <c r="HA949" s="519">
        <v>0</v>
      </c>
      <c r="HB949" s="519">
        <v>0</v>
      </c>
      <c r="HC949" s="519">
        <v>0</v>
      </c>
      <c r="HD949" s="519">
        <v>0</v>
      </c>
      <c r="HE949" s="519">
        <v>0</v>
      </c>
      <c r="HF949" s="519">
        <v>0</v>
      </c>
      <c r="HG949" s="519">
        <v>0</v>
      </c>
      <c r="HH949" s="519">
        <v>0</v>
      </c>
      <c r="HI949" s="519">
        <v>0</v>
      </c>
      <c r="HJ949" s="519">
        <v>0</v>
      </c>
      <c r="HK949" s="519">
        <v>0</v>
      </c>
      <c r="HL949" s="519">
        <v>0</v>
      </c>
      <c r="HM949" s="519">
        <v>0</v>
      </c>
      <c r="HN949" s="519">
        <v>0</v>
      </c>
      <c r="HO949" s="519">
        <v>0</v>
      </c>
      <c r="HP949" s="519">
        <v>0</v>
      </c>
      <c r="HQ949" s="519">
        <v>0</v>
      </c>
      <c r="HR949" s="519">
        <v>0</v>
      </c>
      <c r="HS949" s="519">
        <v>0</v>
      </c>
      <c r="HT949" s="519">
        <v>0</v>
      </c>
      <c r="HU949" s="519">
        <v>0</v>
      </c>
      <c r="HV949" s="519">
        <v>0</v>
      </c>
      <c r="HW949" s="519">
        <v>0</v>
      </c>
      <c r="HX949" s="519">
        <v>0</v>
      </c>
      <c r="HY949" s="519">
        <v>0</v>
      </c>
      <c r="HZ949" s="519">
        <v>0</v>
      </c>
      <c r="IA949" s="519">
        <v>0</v>
      </c>
      <c r="IB949" s="519">
        <v>0</v>
      </c>
      <c r="IC949" s="519">
        <v>0</v>
      </c>
      <c r="ID949" s="519">
        <v>0</v>
      </c>
      <c r="IE949" s="519">
        <v>0</v>
      </c>
      <c r="IF949" s="519">
        <v>0</v>
      </c>
      <c r="IG949" s="519">
        <v>0</v>
      </c>
      <c r="IH949" s="519">
        <v>0</v>
      </c>
      <c r="II949" s="519">
        <v>0</v>
      </c>
      <c r="IJ949" s="519">
        <v>0</v>
      </c>
      <c r="IK949" s="519">
        <v>0</v>
      </c>
    </row>
    <row r="950" spans="2:245" hidden="1">
      <c r="B950" s="519" t="s">
        <v>1058</v>
      </c>
      <c r="C950" s="519"/>
      <c r="D950" s="519"/>
      <c r="E950" s="519"/>
      <c r="F950" s="519">
        <v>2</v>
      </c>
      <c r="G950" s="519"/>
      <c r="H950" s="519">
        <v>33</v>
      </c>
      <c r="I950" s="519">
        <v>8</v>
      </c>
      <c r="J950" s="519" t="str">
        <f t="shared" si="45"/>
        <v>SDN10023308</v>
      </c>
      <c r="K950" s="519">
        <v>796</v>
      </c>
      <c r="M950" s="337" t="s">
        <v>631</v>
      </c>
      <c r="N950" s="519" t="s">
        <v>1058</v>
      </c>
      <c r="O950" s="519" t="s">
        <v>1060</v>
      </c>
      <c r="P950" s="519">
        <v>39</v>
      </c>
      <c r="Q950" s="521" t="str">
        <f t="shared" si="46"/>
        <v>SDN100239</v>
      </c>
      <c r="R950" s="519">
        <v>1065.3</v>
      </c>
      <c r="S950" s="519">
        <v>2130.6</v>
      </c>
      <c r="T950" s="519">
        <v>3195.9</v>
      </c>
      <c r="U950" s="519">
        <v>4261.2</v>
      </c>
      <c r="V950" s="519">
        <v>5326.5</v>
      </c>
      <c r="W950" s="519">
        <v>6178.7</v>
      </c>
      <c r="X950" s="519">
        <v>7031</v>
      </c>
      <c r="Y950" s="519">
        <v>7883.2</v>
      </c>
      <c r="Z950" s="519">
        <v>8735.5</v>
      </c>
      <c r="AA950" s="519">
        <v>9587.7000000000007</v>
      </c>
      <c r="AB950" s="519">
        <v>9587.7000000000007</v>
      </c>
      <c r="AC950" s="519">
        <v>9587.7000000000007</v>
      </c>
      <c r="AD950" s="519">
        <v>9587.7000000000007</v>
      </c>
      <c r="AE950" s="519">
        <v>9587.7000000000007</v>
      </c>
      <c r="AF950" s="519">
        <v>9587.7000000000007</v>
      </c>
      <c r="AG950" s="519">
        <v>9587.7000000000007</v>
      </c>
      <c r="AH950" s="519">
        <v>9587.7000000000007</v>
      </c>
      <c r="AI950" s="519">
        <v>9587.7000000000007</v>
      </c>
      <c r="AJ950" s="519">
        <v>9587.7000000000007</v>
      </c>
      <c r="AK950" s="519">
        <v>9587.7000000000007</v>
      </c>
      <c r="AL950" s="519">
        <v>9587.7000000000007</v>
      </c>
      <c r="AM950" s="519">
        <v>9587.7000000000007</v>
      </c>
      <c r="AN950" s="519">
        <v>9587.7000000000007</v>
      </c>
      <c r="AO950" s="519">
        <v>9587.7000000000007</v>
      </c>
      <c r="AP950" s="519">
        <v>9587.7000000000007</v>
      </c>
      <c r="AQ950" s="519">
        <v>0</v>
      </c>
      <c r="AR950" s="519">
        <v>0</v>
      </c>
      <c r="AS950" s="519">
        <v>0</v>
      </c>
      <c r="AT950" s="519">
        <v>0</v>
      </c>
      <c r="AU950" s="519">
        <v>0</v>
      </c>
      <c r="AV950" s="519">
        <v>0</v>
      </c>
      <c r="AW950" s="519">
        <v>0</v>
      </c>
      <c r="AX950" s="519">
        <v>0</v>
      </c>
      <c r="AY950" s="519">
        <v>0</v>
      </c>
      <c r="AZ950" s="519">
        <v>0</v>
      </c>
      <c r="BA950" s="519">
        <v>0</v>
      </c>
      <c r="BB950" s="519">
        <v>0</v>
      </c>
      <c r="BC950" s="519">
        <v>0</v>
      </c>
      <c r="BD950" s="519">
        <v>0</v>
      </c>
      <c r="BE950" s="519">
        <v>0</v>
      </c>
      <c r="BF950" s="519">
        <v>0</v>
      </c>
      <c r="BG950" s="519">
        <v>0</v>
      </c>
      <c r="BH950" s="519">
        <v>0</v>
      </c>
      <c r="BI950" s="519">
        <v>0</v>
      </c>
      <c r="BJ950" s="519">
        <v>0</v>
      </c>
      <c r="BK950" s="519">
        <v>0</v>
      </c>
      <c r="BL950" s="519">
        <v>0</v>
      </c>
      <c r="BM950" s="519">
        <v>0</v>
      </c>
      <c r="BN950" s="519">
        <v>0</v>
      </c>
      <c r="BO950" s="519">
        <v>0</v>
      </c>
      <c r="BP950" s="519">
        <v>0</v>
      </c>
      <c r="BQ950" s="519">
        <v>0</v>
      </c>
      <c r="BR950" s="519">
        <v>0</v>
      </c>
      <c r="BS950" s="519">
        <v>0</v>
      </c>
      <c r="BT950" s="519">
        <v>0</v>
      </c>
      <c r="BU950" s="519">
        <v>0</v>
      </c>
      <c r="BV950" s="519">
        <v>0</v>
      </c>
      <c r="BW950" s="519">
        <v>0</v>
      </c>
      <c r="BX950" s="519">
        <v>0</v>
      </c>
      <c r="BY950" s="519">
        <v>0</v>
      </c>
      <c r="BZ950" s="519">
        <v>0</v>
      </c>
      <c r="CA950" s="519">
        <v>0</v>
      </c>
      <c r="CB950" s="519">
        <v>0</v>
      </c>
      <c r="CC950" s="519">
        <v>0</v>
      </c>
      <c r="CD950" s="519">
        <v>0</v>
      </c>
      <c r="CE950" s="519">
        <v>0</v>
      </c>
      <c r="CF950" s="519">
        <v>0</v>
      </c>
      <c r="CG950" s="519">
        <v>0</v>
      </c>
      <c r="CH950" s="519">
        <v>0</v>
      </c>
      <c r="CI950" s="519">
        <v>0</v>
      </c>
      <c r="CJ950" s="519">
        <v>0</v>
      </c>
      <c r="CK950" s="519">
        <v>0</v>
      </c>
      <c r="CL950" s="519">
        <v>0</v>
      </c>
      <c r="CM950" s="519">
        <v>0</v>
      </c>
      <c r="CN950" s="519">
        <v>0</v>
      </c>
      <c r="CO950" s="519">
        <v>0</v>
      </c>
      <c r="CP950" s="519">
        <v>0</v>
      </c>
      <c r="CQ950" s="519">
        <v>0</v>
      </c>
      <c r="CR950" s="519">
        <v>0</v>
      </c>
      <c r="CS950" s="519">
        <v>0</v>
      </c>
      <c r="CT950" s="519">
        <v>0</v>
      </c>
      <c r="CU950" s="519">
        <v>0</v>
      </c>
      <c r="CV950" s="519">
        <v>0</v>
      </c>
      <c r="CW950" s="519">
        <v>0</v>
      </c>
      <c r="CX950" s="519">
        <v>0</v>
      </c>
      <c r="CY950" s="519">
        <v>0</v>
      </c>
      <c r="CZ950" s="519">
        <v>0</v>
      </c>
      <c r="DA950" s="519">
        <v>0</v>
      </c>
      <c r="DB950" s="519">
        <v>0</v>
      </c>
      <c r="DC950" s="519">
        <v>0</v>
      </c>
      <c r="DD950" s="519">
        <v>0</v>
      </c>
      <c r="DE950" s="519">
        <v>0</v>
      </c>
      <c r="DF950" s="519">
        <v>0</v>
      </c>
      <c r="DG950" s="519">
        <v>0</v>
      </c>
      <c r="DH950" s="519">
        <v>0</v>
      </c>
      <c r="DI950" s="519">
        <v>0</v>
      </c>
      <c r="DJ950" s="519">
        <v>0</v>
      </c>
      <c r="DK950" s="519">
        <v>0</v>
      </c>
      <c r="DL950" s="519">
        <v>0</v>
      </c>
      <c r="DM950" s="519">
        <v>0</v>
      </c>
      <c r="DN950" s="519">
        <v>0</v>
      </c>
      <c r="DO950" s="519">
        <v>0</v>
      </c>
      <c r="DP950" s="519">
        <v>0</v>
      </c>
      <c r="DQ950" s="519">
        <v>0</v>
      </c>
      <c r="DR950" s="519">
        <v>0</v>
      </c>
      <c r="DS950" s="519">
        <v>0</v>
      </c>
      <c r="DT950" s="519">
        <v>0</v>
      </c>
      <c r="DU950" s="519">
        <v>0</v>
      </c>
      <c r="DV950" s="519">
        <v>0</v>
      </c>
      <c r="DW950" s="519">
        <v>0</v>
      </c>
      <c r="DX950" s="519">
        <v>0</v>
      </c>
      <c r="DZ950" s="337" t="s">
        <v>631</v>
      </c>
      <c r="EA950" s="519" t="s">
        <v>1058</v>
      </c>
      <c r="EB950" s="519" t="s">
        <v>1060</v>
      </c>
      <c r="EC950" s="519">
        <v>39</v>
      </c>
      <c r="ED950" s="183" t="str">
        <f t="shared" si="47"/>
        <v>SDN100239</v>
      </c>
      <c r="EE950" s="519">
        <v>1065.3</v>
      </c>
      <c r="EF950" s="519">
        <v>10000</v>
      </c>
      <c r="EG950" s="519">
        <v>10000</v>
      </c>
      <c r="EH950" s="519">
        <v>10000</v>
      </c>
      <c r="EI950" s="519">
        <v>10000</v>
      </c>
      <c r="EJ950" s="519">
        <v>10000</v>
      </c>
      <c r="EK950" s="519">
        <v>10000</v>
      </c>
      <c r="EL950" s="519">
        <v>10000</v>
      </c>
      <c r="EM950" s="519">
        <v>10000</v>
      </c>
      <c r="EN950" s="519">
        <v>10000</v>
      </c>
      <c r="EO950" s="519">
        <v>10000</v>
      </c>
      <c r="EP950" s="519">
        <v>10000</v>
      </c>
      <c r="EQ950" s="519">
        <v>10000</v>
      </c>
      <c r="ER950" s="519">
        <v>10000</v>
      </c>
      <c r="ES950" s="519">
        <v>10000</v>
      </c>
      <c r="ET950" s="519">
        <v>10000</v>
      </c>
      <c r="EU950" s="519">
        <v>10000</v>
      </c>
      <c r="EV950" s="519">
        <v>10000</v>
      </c>
      <c r="EW950" s="519">
        <v>10000</v>
      </c>
      <c r="EX950" s="519">
        <v>10000</v>
      </c>
      <c r="EY950" s="519">
        <v>10000</v>
      </c>
      <c r="EZ950" s="519">
        <v>10000</v>
      </c>
      <c r="FA950" s="519">
        <v>10000</v>
      </c>
      <c r="FB950" s="519">
        <v>10000</v>
      </c>
      <c r="FC950" s="519">
        <v>10000</v>
      </c>
      <c r="FD950" s="519">
        <v>0</v>
      </c>
      <c r="FE950" s="519">
        <v>0</v>
      </c>
      <c r="FF950" s="519">
        <v>0</v>
      </c>
      <c r="FG950" s="519">
        <v>0</v>
      </c>
      <c r="FH950" s="519">
        <v>0</v>
      </c>
      <c r="FI950" s="519">
        <v>0</v>
      </c>
      <c r="FJ950" s="519">
        <v>0</v>
      </c>
      <c r="FK950" s="519">
        <v>0</v>
      </c>
      <c r="FL950" s="519">
        <v>0</v>
      </c>
      <c r="FM950" s="519">
        <v>0</v>
      </c>
      <c r="FN950" s="519">
        <v>0</v>
      </c>
      <c r="FO950" s="519">
        <v>0</v>
      </c>
      <c r="FP950" s="519">
        <v>0</v>
      </c>
      <c r="FQ950" s="519">
        <v>0</v>
      </c>
      <c r="FR950" s="519">
        <v>0</v>
      </c>
      <c r="FS950" s="519">
        <v>0</v>
      </c>
      <c r="FT950" s="519">
        <v>0</v>
      </c>
      <c r="FU950" s="519">
        <v>0</v>
      </c>
      <c r="FV950" s="519">
        <v>0</v>
      </c>
      <c r="FW950" s="519">
        <v>0</v>
      </c>
      <c r="FX950" s="519">
        <v>0</v>
      </c>
      <c r="FY950" s="519">
        <v>0</v>
      </c>
      <c r="FZ950" s="519">
        <v>0</v>
      </c>
      <c r="GA950" s="519">
        <v>0</v>
      </c>
      <c r="GB950" s="519">
        <v>0</v>
      </c>
      <c r="GC950" s="519">
        <v>0</v>
      </c>
      <c r="GD950" s="519">
        <v>0</v>
      </c>
      <c r="GE950" s="519">
        <v>0</v>
      </c>
      <c r="GF950" s="519">
        <v>0</v>
      </c>
      <c r="GG950" s="519">
        <v>0</v>
      </c>
      <c r="GH950" s="519">
        <v>0</v>
      </c>
      <c r="GI950" s="519">
        <v>0</v>
      </c>
      <c r="GJ950" s="519">
        <v>0</v>
      </c>
      <c r="GK950" s="519">
        <v>0</v>
      </c>
      <c r="GL950" s="519">
        <v>0</v>
      </c>
      <c r="GM950" s="519">
        <v>0</v>
      </c>
      <c r="GN950" s="519">
        <v>0</v>
      </c>
      <c r="GO950" s="519">
        <v>0</v>
      </c>
      <c r="GP950" s="519">
        <v>0</v>
      </c>
      <c r="GQ950" s="519">
        <v>0</v>
      </c>
      <c r="GR950" s="519">
        <v>0</v>
      </c>
      <c r="GS950" s="519">
        <v>0</v>
      </c>
      <c r="GT950" s="519">
        <v>0</v>
      </c>
      <c r="GU950" s="519">
        <v>0</v>
      </c>
      <c r="GV950" s="519">
        <v>0</v>
      </c>
      <c r="GW950" s="519">
        <v>0</v>
      </c>
      <c r="GX950" s="519">
        <v>0</v>
      </c>
      <c r="GY950" s="519">
        <v>0</v>
      </c>
      <c r="GZ950" s="519">
        <v>0</v>
      </c>
      <c r="HA950" s="519">
        <v>0</v>
      </c>
      <c r="HB950" s="519">
        <v>0</v>
      </c>
      <c r="HC950" s="519">
        <v>0</v>
      </c>
      <c r="HD950" s="519">
        <v>0</v>
      </c>
      <c r="HE950" s="519">
        <v>0</v>
      </c>
      <c r="HF950" s="519">
        <v>0</v>
      </c>
      <c r="HG950" s="519">
        <v>0</v>
      </c>
      <c r="HH950" s="519">
        <v>0</v>
      </c>
      <c r="HI950" s="519">
        <v>0</v>
      </c>
      <c r="HJ950" s="519">
        <v>0</v>
      </c>
      <c r="HK950" s="519">
        <v>0</v>
      </c>
      <c r="HL950" s="519">
        <v>0</v>
      </c>
      <c r="HM950" s="519">
        <v>0</v>
      </c>
      <c r="HN950" s="519">
        <v>0</v>
      </c>
      <c r="HO950" s="519">
        <v>0</v>
      </c>
      <c r="HP950" s="519">
        <v>0</v>
      </c>
      <c r="HQ950" s="519">
        <v>0</v>
      </c>
      <c r="HR950" s="519">
        <v>0</v>
      </c>
      <c r="HS950" s="519">
        <v>0</v>
      </c>
      <c r="HT950" s="519">
        <v>0</v>
      </c>
      <c r="HU950" s="519">
        <v>0</v>
      </c>
      <c r="HV950" s="519">
        <v>0</v>
      </c>
      <c r="HW950" s="519">
        <v>0</v>
      </c>
      <c r="HX950" s="519">
        <v>0</v>
      </c>
      <c r="HY950" s="519">
        <v>0</v>
      </c>
      <c r="HZ950" s="519">
        <v>0</v>
      </c>
      <c r="IA950" s="519">
        <v>0</v>
      </c>
      <c r="IB950" s="519">
        <v>0</v>
      </c>
      <c r="IC950" s="519">
        <v>0</v>
      </c>
      <c r="ID950" s="519">
        <v>0</v>
      </c>
      <c r="IE950" s="519">
        <v>0</v>
      </c>
      <c r="IF950" s="519">
        <v>0</v>
      </c>
      <c r="IG950" s="519">
        <v>0</v>
      </c>
      <c r="IH950" s="519">
        <v>0</v>
      </c>
      <c r="II950" s="519">
        <v>0</v>
      </c>
      <c r="IJ950" s="519">
        <v>0</v>
      </c>
      <c r="IK950" s="519">
        <v>0</v>
      </c>
    </row>
    <row r="951" spans="2:245" hidden="1">
      <c r="B951" s="519" t="s">
        <v>1058</v>
      </c>
      <c r="C951" s="519"/>
      <c r="D951" s="519"/>
      <c r="E951" s="519"/>
      <c r="F951" s="519">
        <v>2</v>
      </c>
      <c r="G951" s="519"/>
      <c r="H951" s="519">
        <v>33</v>
      </c>
      <c r="I951" s="519">
        <v>9</v>
      </c>
      <c r="J951" s="519" t="str">
        <f t="shared" si="45"/>
        <v>SDN10023309</v>
      </c>
      <c r="K951" s="519">
        <v>796</v>
      </c>
      <c r="M951" s="337"/>
      <c r="N951" s="519" t="s">
        <v>1058</v>
      </c>
      <c r="O951" s="519" t="s">
        <v>1060</v>
      </c>
      <c r="P951" s="519">
        <v>40</v>
      </c>
      <c r="Q951" s="521" t="str">
        <f t="shared" si="46"/>
        <v>SDN100240</v>
      </c>
      <c r="R951" s="519">
        <v>1070.5999999999999</v>
      </c>
      <c r="S951" s="519">
        <v>2141.1999999999998</v>
      </c>
      <c r="T951" s="519">
        <v>3211.8</v>
      </c>
      <c r="U951" s="519">
        <v>4282.3999999999996</v>
      </c>
      <c r="V951" s="519">
        <v>5353</v>
      </c>
      <c r="W951" s="519">
        <v>6209.5</v>
      </c>
      <c r="X951" s="519">
        <v>7066</v>
      </c>
      <c r="Y951" s="519">
        <v>7922.4</v>
      </c>
      <c r="Z951" s="519">
        <v>8778.9</v>
      </c>
      <c r="AA951" s="519">
        <v>9635.4</v>
      </c>
      <c r="AB951" s="519">
        <v>9635.4</v>
      </c>
      <c r="AC951" s="519">
        <v>9635.4</v>
      </c>
      <c r="AD951" s="519">
        <v>9635.4</v>
      </c>
      <c r="AE951" s="519">
        <v>9635.4</v>
      </c>
      <c r="AF951" s="519">
        <v>9635.4</v>
      </c>
      <c r="AG951" s="519">
        <v>9635.4</v>
      </c>
      <c r="AH951" s="519">
        <v>9635.4</v>
      </c>
      <c r="AI951" s="519">
        <v>9635.4</v>
      </c>
      <c r="AJ951" s="519">
        <v>9635.4</v>
      </c>
      <c r="AK951" s="519">
        <v>9635.4</v>
      </c>
      <c r="AL951" s="519">
        <v>9635.4</v>
      </c>
      <c r="AM951" s="519">
        <v>9635.4</v>
      </c>
      <c r="AN951" s="519">
        <v>9635.4</v>
      </c>
      <c r="AO951" s="519">
        <v>9635.4</v>
      </c>
      <c r="AP951" s="519">
        <v>9635.4</v>
      </c>
      <c r="AQ951" s="519">
        <v>0</v>
      </c>
      <c r="AR951" s="519">
        <v>0</v>
      </c>
      <c r="AS951" s="519">
        <v>0</v>
      </c>
      <c r="AT951" s="519">
        <v>0</v>
      </c>
      <c r="AU951" s="519">
        <v>0</v>
      </c>
      <c r="AV951" s="519">
        <v>0</v>
      </c>
      <c r="AW951" s="519">
        <v>0</v>
      </c>
      <c r="AX951" s="519">
        <v>0</v>
      </c>
      <c r="AY951" s="519">
        <v>0</v>
      </c>
      <c r="AZ951" s="519">
        <v>0</v>
      </c>
      <c r="BA951" s="519">
        <v>0</v>
      </c>
      <c r="BB951" s="519">
        <v>0</v>
      </c>
      <c r="BC951" s="519">
        <v>0</v>
      </c>
      <c r="BD951" s="519">
        <v>0</v>
      </c>
      <c r="BE951" s="519">
        <v>0</v>
      </c>
      <c r="BF951" s="519">
        <v>0</v>
      </c>
      <c r="BG951" s="519">
        <v>0</v>
      </c>
      <c r="BH951" s="519">
        <v>0</v>
      </c>
      <c r="BI951" s="519">
        <v>0</v>
      </c>
      <c r="BJ951" s="519">
        <v>0</v>
      </c>
      <c r="BK951" s="519">
        <v>0</v>
      </c>
      <c r="BL951" s="519">
        <v>0</v>
      </c>
      <c r="BM951" s="519">
        <v>0</v>
      </c>
      <c r="BN951" s="519">
        <v>0</v>
      </c>
      <c r="BO951" s="519">
        <v>0</v>
      </c>
      <c r="BP951" s="519">
        <v>0</v>
      </c>
      <c r="BQ951" s="519">
        <v>0</v>
      </c>
      <c r="BR951" s="519">
        <v>0</v>
      </c>
      <c r="BS951" s="519">
        <v>0</v>
      </c>
      <c r="BT951" s="519">
        <v>0</v>
      </c>
      <c r="BU951" s="519">
        <v>0</v>
      </c>
      <c r="BV951" s="519">
        <v>0</v>
      </c>
      <c r="BW951" s="519">
        <v>0</v>
      </c>
      <c r="BX951" s="519">
        <v>0</v>
      </c>
      <c r="BY951" s="519">
        <v>0</v>
      </c>
      <c r="BZ951" s="519">
        <v>0</v>
      </c>
      <c r="CA951" s="519">
        <v>0</v>
      </c>
      <c r="CB951" s="519">
        <v>0</v>
      </c>
      <c r="CC951" s="519">
        <v>0</v>
      </c>
      <c r="CD951" s="519">
        <v>0</v>
      </c>
      <c r="CE951" s="519">
        <v>0</v>
      </c>
      <c r="CF951" s="519">
        <v>0</v>
      </c>
      <c r="CG951" s="519">
        <v>0</v>
      </c>
      <c r="CH951" s="519">
        <v>0</v>
      </c>
      <c r="CI951" s="519">
        <v>0</v>
      </c>
      <c r="CJ951" s="519">
        <v>0</v>
      </c>
      <c r="CK951" s="519">
        <v>0</v>
      </c>
      <c r="CL951" s="519">
        <v>0</v>
      </c>
      <c r="CM951" s="519">
        <v>0</v>
      </c>
      <c r="CN951" s="519">
        <v>0</v>
      </c>
      <c r="CO951" s="519">
        <v>0</v>
      </c>
      <c r="CP951" s="519">
        <v>0</v>
      </c>
      <c r="CQ951" s="519">
        <v>0</v>
      </c>
      <c r="CR951" s="519">
        <v>0</v>
      </c>
      <c r="CS951" s="519">
        <v>0</v>
      </c>
      <c r="CT951" s="519">
        <v>0</v>
      </c>
      <c r="CU951" s="519">
        <v>0</v>
      </c>
      <c r="CV951" s="519">
        <v>0</v>
      </c>
      <c r="CW951" s="519">
        <v>0</v>
      </c>
      <c r="CX951" s="519">
        <v>0</v>
      </c>
      <c r="CY951" s="519">
        <v>0</v>
      </c>
      <c r="CZ951" s="519">
        <v>0</v>
      </c>
      <c r="DA951" s="519">
        <v>0</v>
      </c>
      <c r="DB951" s="519">
        <v>0</v>
      </c>
      <c r="DC951" s="519">
        <v>0</v>
      </c>
      <c r="DD951" s="519">
        <v>0</v>
      </c>
      <c r="DE951" s="519">
        <v>0</v>
      </c>
      <c r="DF951" s="519">
        <v>0</v>
      </c>
      <c r="DG951" s="519">
        <v>0</v>
      </c>
      <c r="DH951" s="519">
        <v>0</v>
      </c>
      <c r="DI951" s="519">
        <v>0</v>
      </c>
      <c r="DJ951" s="519">
        <v>0</v>
      </c>
      <c r="DK951" s="519">
        <v>0</v>
      </c>
      <c r="DL951" s="519">
        <v>0</v>
      </c>
      <c r="DM951" s="519">
        <v>0</v>
      </c>
      <c r="DN951" s="519">
        <v>0</v>
      </c>
      <c r="DO951" s="519">
        <v>0</v>
      </c>
      <c r="DP951" s="519">
        <v>0</v>
      </c>
      <c r="DQ951" s="519">
        <v>0</v>
      </c>
      <c r="DR951" s="519">
        <v>0</v>
      </c>
      <c r="DS951" s="519">
        <v>0</v>
      </c>
      <c r="DT951" s="519">
        <v>0</v>
      </c>
      <c r="DU951" s="519">
        <v>0</v>
      </c>
      <c r="DV951" s="519">
        <v>0</v>
      </c>
      <c r="DW951" s="519">
        <v>0</v>
      </c>
      <c r="DX951" s="519">
        <v>0</v>
      </c>
      <c r="DZ951" s="337"/>
      <c r="EA951" s="519" t="s">
        <v>1058</v>
      </c>
      <c r="EB951" s="519" t="s">
        <v>1060</v>
      </c>
      <c r="EC951" s="519">
        <v>40</v>
      </c>
      <c r="ED951" s="183" t="str">
        <f t="shared" si="47"/>
        <v>SDN100240</v>
      </c>
      <c r="EE951" s="519">
        <v>1070.5999999999999</v>
      </c>
      <c r="EF951" s="519">
        <v>10000</v>
      </c>
      <c r="EG951" s="519">
        <v>10000</v>
      </c>
      <c r="EH951" s="519">
        <v>10000</v>
      </c>
      <c r="EI951" s="519">
        <v>10000</v>
      </c>
      <c r="EJ951" s="519">
        <v>10000</v>
      </c>
      <c r="EK951" s="519">
        <v>10000</v>
      </c>
      <c r="EL951" s="519">
        <v>10000</v>
      </c>
      <c r="EM951" s="519">
        <v>10000</v>
      </c>
      <c r="EN951" s="519">
        <v>10000</v>
      </c>
      <c r="EO951" s="519">
        <v>10000</v>
      </c>
      <c r="EP951" s="519">
        <v>10000</v>
      </c>
      <c r="EQ951" s="519">
        <v>10000</v>
      </c>
      <c r="ER951" s="519">
        <v>10000</v>
      </c>
      <c r="ES951" s="519">
        <v>10000</v>
      </c>
      <c r="ET951" s="519">
        <v>10000</v>
      </c>
      <c r="EU951" s="519">
        <v>10000</v>
      </c>
      <c r="EV951" s="519">
        <v>10000</v>
      </c>
      <c r="EW951" s="519">
        <v>10000</v>
      </c>
      <c r="EX951" s="519">
        <v>10000</v>
      </c>
      <c r="EY951" s="519">
        <v>10000</v>
      </c>
      <c r="EZ951" s="519">
        <v>10000</v>
      </c>
      <c r="FA951" s="519">
        <v>10000</v>
      </c>
      <c r="FB951" s="519">
        <v>10000</v>
      </c>
      <c r="FC951" s="519">
        <v>10000</v>
      </c>
      <c r="FD951" s="519">
        <v>0</v>
      </c>
      <c r="FE951" s="519">
        <v>0</v>
      </c>
      <c r="FF951" s="519">
        <v>0</v>
      </c>
      <c r="FG951" s="519">
        <v>0</v>
      </c>
      <c r="FH951" s="519">
        <v>0</v>
      </c>
      <c r="FI951" s="519">
        <v>0</v>
      </c>
      <c r="FJ951" s="519">
        <v>0</v>
      </c>
      <c r="FK951" s="519">
        <v>0</v>
      </c>
      <c r="FL951" s="519">
        <v>0</v>
      </c>
      <c r="FM951" s="519">
        <v>0</v>
      </c>
      <c r="FN951" s="519">
        <v>0</v>
      </c>
      <c r="FO951" s="519">
        <v>0</v>
      </c>
      <c r="FP951" s="519">
        <v>0</v>
      </c>
      <c r="FQ951" s="519">
        <v>0</v>
      </c>
      <c r="FR951" s="519">
        <v>0</v>
      </c>
      <c r="FS951" s="519">
        <v>0</v>
      </c>
      <c r="FT951" s="519">
        <v>0</v>
      </c>
      <c r="FU951" s="519">
        <v>0</v>
      </c>
      <c r="FV951" s="519">
        <v>0</v>
      </c>
      <c r="FW951" s="519">
        <v>0</v>
      </c>
      <c r="FX951" s="519">
        <v>0</v>
      </c>
      <c r="FY951" s="519">
        <v>0</v>
      </c>
      <c r="FZ951" s="519">
        <v>0</v>
      </c>
      <c r="GA951" s="519">
        <v>0</v>
      </c>
      <c r="GB951" s="519">
        <v>0</v>
      </c>
      <c r="GC951" s="519">
        <v>0</v>
      </c>
      <c r="GD951" s="519">
        <v>0</v>
      </c>
      <c r="GE951" s="519">
        <v>0</v>
      </c>
      <c r="GF951" s="519">
        <v>0</v>
      </c>
      <c r="GG951" s="519">
        <v>0</v>
      </c>
      <c r="GH951" s="519">
        <v>0</v>
      </c>
      <c r="GI951" s="519">
        <v>0</v>
      </c>
      <c r="GJ951" s="519">
        <v>0</v>
      </c>
      <c r="GK951" s="519">
        <v>0</v>
      </c>
      <c r="GL951" s="519">
        <v>0</v>
      </c>
      <c r="GM951" s="519">
        <v>0</v>
      </c>
      <c r="GN951" s="519">
        <v>0</v>
      </c>
      <c r="GO951" s="519">
        <v>0</v>
      </c>
      <c r="GP951" s="519">
        <v>0</v>
      </c>
      <c r="GQ951" s="519">
        <v>0</v>
      </c>
      <c r="GR951" s="519">
        <v>0</v>
      </c>
      <c r="GS951" s="519">
        <v>0</v>
      </c>
      <c r="GT951" s="519">
        <v>0</v>
      </c>
      <c r="GU951" s="519">
        <v>0</v>
      </c>
      <c r="GV951" s="519">
        <v>0</v>
      </c>
      <c r="GW951" s="519">
        <v>0</v>
      </c>
      <c r="GX951" s="519">
        <v>0</v>
      </c>
      <c r="GY951" s="519">
        <v>0</v>
      </c>
      <c r="GZ951" s="519">
        <v>0</v>
      </c>
      <c r="HA951" s="519">
        <v>0</v>
      </c>
      <c r="HB951" s="519">
        <v>0</v>
      </c>
      <c r="HC951" s="519">
        <v>0</v>
      </c>
      <c r="HD951" s="519">
        <v>0</v>
      </c>
      <c r="HE951" s="519">
        <v>0</v>
      </c>
      <c r="HF951" s="519">
        <v>0</v>
      </c>
      <c r="HG951" s="519">
        <v>0</v>
      </c>
      <c r="HH951" s="519">
        <v>0</v>
      </c>
      <c r="HI951" s="519">
        <v>0</v>
      </c>
      <c r="HJ951" s="519">
        <v>0</v>
      </c>
      <c r="HK951" s="519">
        <v>0</v>
      </c>
      <c r="HL951" s="519">
        <v>0</v>
      </c>
      <c r="HM951" s="519">
        <v>0</v>
      </c>
      <c r="HN951" s="519">
        <v>0</v>
      </c>
      <c r="HO951" s="519">
        <v>0</v>
      </c>
      <c r="HP951" s="519">
        <v>0</v>
      </c>
      <c r="HQ951" s="519">
        <v>0</v>
      </c>
      <c r="HR951" s="519">
        <v>0</v>
      </c>
      <c r="HS951" s="519">
        <v>0</v>
      </c>
      <c r="HT951" s="519">
        <v>0</v>
      </c>
      <c r="HU951" s="519">
        <v>0</v>
      </c>
      <c r="HV951" s="519">
        <v>0</v>
      </c>
      <c r="HW951" s="519">
        <v>0</v>
      </c>
      <c r="HX951" s="519">
        <v>0</v>
      </c>
      <c r="HY951" s="519">
        <v>0</v>
      </c>
      <c r="HZ951" s="519">
        <v>0</v>
      </c>
      <c r="IA951" s="519">
        <v>0</v>
      </c>
      <c r="IB951" s="519">
        <v>0</v>
      </c>
      <c r="IC951" s="519">
        <v>0</v>
      </c>
      <c r="ID951" s="519">
        <v>0</v>
      </c>
      <c r="IE951" s="519">
        <v>0</v>
      </c>
      <c r="IF951" s="519">
        <v>0</v>
      </c>
      <c r="IG951" s="519">
        <v>0</v>
      </c>
      <c r="IH951" s="519">
        <v>0</v>
      </c>
      <c r="II951" s="519">
        <v>0</v>
      </c>
      <c r="IJ951" s="519">
        <v>0</v>
      </c>
      <c r="IK951" s="519">
        <v>0</v>
      </c>
    </row>
    <row r="952" spans="2:245" hidden="1">
      <c r="B952" s="519" t="s">
        <v>1058</v>
      </c>
      <c r="C952" s="519"/>
      <c r="D952" s="519"/>
      <c r="E952" s="519"/>
      <c r="F952" s="519">
        <v>2</v>
      </c>
      <c r="G952" s="519"/>
      <c r="H952" s="519">
        <v>33</v>
      </c>
      <c r="I952" s="519">
        <v>10</v>
      </c>
      <c r="J952" s="519" t="str">
        <f t="shared" si="45"/>
        <v>SDN10023310</v>
      </c>
      <c r="K952" s="519">
        <v>796</v>
      </c>
      <c r="M952" s="337"/>
      <c r="N952" s="519" t="s">
        <v>1058</v>
      </c>
      <c r="O952" s="519" t="s">
        <v>1060</v>
      </c>
      <c r="P952" s="519">
        <v>41</v>
      </c>
      <c r="Q952" s="521" t="str">
        <f t="shared" si="46"/>
        <v>SDN100241</v>
      </c>
      <c r="R952" s="519">
        <v>1081.2</v>
      </c>
      <c r="S952" s="519">
        <v>2162.4</v>
      </c>
      <c r="T952" s="519">
        <v>3243.6</v>
      </c>
      <c r="U952" s="519">
        <v>4324.8</v>
      </c>
      <c r="V952" s="519">
        <v>5406</v>
      </c>
      <c r="W952" s="519">
        <v>6271</v>
      </c>
      <c r="X952" s="519">
        <v>7135.9</v>
      </c>
      <c r="Y952" s="519">
        <v>8000.9</v>
      </c>
      <c r="Z952" s="519">
        <v>8865.7999999999993</v>
      </c>
      <c r="AA952" s="519">
        <v>9730.7999999999993</v>
      </c>
      <c r="AB952" s="519">
        <v>9730.7999999999993</v>
      </c>
      <c r="AC952" s="519">
        <v>9730.7999999999993</v>
      </c>
      <c r="AD952" s="519">
        <v>9730.7999999999993</v>
      </c>
      <c r="AE952" s="519">
        <v>9730.7999999999993</v>
      </c>
      <c r="AF952" s="519">
        <v>9730.7999999999993</v>
      </c>
      <c r="AG952" s="519">
        <v>9730.7999999999993</v>
      </c>
      <c r="AH952" s="519">
        <v>9730.7999999999993</v>
      </c>
      <c r="AI952" s="519">
        <v>9730.7999999999993</v>
      </c>
      <c r="AJ952" s="519">
        <v>9730.7999999999993</v>
      </c>
      <c r="AK952" s="519">
        <v>9730.7999999999993</v>
      </c>
      <c r="AL952" s="519">
        <v>9730.7999999999993</v>
      </c>
      <c r="AM952" s="519">
        <v>9730.7999999999993</v>
      </c>
      <c r="AN952" s="519">
        <v>9730.7999999999993</v>
      </c>
      <c r="AO952" s="519">
        <v>9730.7999999999993</v>
      </c>
      <c r="AP952" s="519">
        <v>9730.7999999999993</v>
      </c>
      <c r="AQ952" s="519">
        <v>0</v>
      </c>
      <c r="AR952" s="519">
        <v>0</v>
      </c>
      <c r="AS952" s="519">
        <v>0</v>
      </c>
      <c r="AT952" s="519">
        <v>0</v>
      </c>
      <c r="AU952" s="519">
        <v>0</v>
      </c>
      <c r="AV952" s="519">
        <v>0</v>
      </c>
      <c r="AW952" s="519">
        <v>0</v>
      </c>
      <c r="AX952" s="519">
        <v>0</v>
      </c>
      <c r="AY952" s="519">
        <v>0</v>
      </c>
      <c r="AZ952" s="519">
        <v>0</v>
      </c>
      <c r="BA952" s="519">
        <v>0</v>
      </c>
      <c r="BB952" s="519">
        <v>0</v>
      </c>
      <c r="BC952" s="519">
        <v>0</v>
      </c>
      <c r="BD952" s="519">
        <v>0</v>
      </c>
      <c r="BE952" s="519">
        <v>0</v>
      </c>
      <c r="BF952" s="519">
        <v>0</v>
      </c>
      <c r="BG952" s="519">
        <v>0</v>
      </c>
      <c r="BH952" s="519">
        <v>0</v>
      </c>
      <c r="BI952" s="519">
        <v>0</v>
      </c>
      <c r="BJ952" s="519">
        <v>0</v>
      </c>
      <c r="BK952" s="519">
        <v>0</v>
      </c>
      <c r="BL952" s="519">
        <v>0</v>
      </c>
      <c r="BM952" s="519">
        <v>0</v>
      </c>
      <c r="BN952" s="519">
        <v>0</v>
      </c>
      <c r="BO952" s="519">
        <v>0</v>
      </c>
      <c r="BP952" s="519">
        <v>0</v>
      </c>
      <c r="BQ952" s="519">
        <v>0</v>
      </c>
      <c r="BR952" s="519">
        <v>0</v>
      </c>
      <c r="BS952" s="519">
        <v>0</v>
      </c>
      <c r="BT952" s="519">
        <v>0</v>
      </c>
      <c r="BU952" s="519">
        <v>0</v>
      </c>
      <c r="BV952" s="519">
        <v>0</v>
      </c>
      <c r="BW952" s="519">
        <v>0</v>
      </c>
      <c r="BX952" s="519">
        <v>0</v>
      </c>
      <c r="BY952" s="519">
        <v>0</v>
      </c>
      <c r="BZ952" s="519">
        <v>0</v>
      </c>
      <c r="CA952" s="519">
        <v>0</v>
      </c>
      <c r="CB952" s="519">
        <v>0</v>
      </c>
      <c r="CC952" s="519">
        <v>0</v>
      </c>
      <c r="CD952" s="519">
        <v>0</v>
      </c>
      <c r="CE952" s="519">
        <v>0</v>
      </c>
      <c r="CF952" s="519">
        <v>0</v>
      </c>
      <c r="CG952" s="519">
        <v>0</v>
      </c>
      <c r="CH952" s="519">
        <v>0</v>
      </c>
      <c r="CI952" s="519">
        <v>0</v>
      </c>
      <c r="CJ952" s="519">
        <v>0</v>
      </c>
      <c r="CK952" s="519">
        <v>0</v>
      </c>
      <c r="CL952" s="519">
        <v>0</v>
      </c>
      <c r="CM952" s="519">
        <v>0</v>
      </c>
      <c r="CN952" s="519">
        <v>0</v>
      </c>
      <c r="CO952" s="519">
        <v>0</v>
      </c>
      <c r="CP952" s="519">
        <v>0</v>
      </c>
      <c r="CQ952" s="519">
        <v>0</v>
      </c>
      <c r="CR952" s="519">
        <v>0</v>
      </c>
      <c r="CS952" s="519">
        <v>0</v>
      </c>
      <c r="CT952" s="519">
        <v>0</v>
      </c>
      <c r="CU952" s="519">
        <v>0</v>
      </c>
      <c r="CV952" s="519">
        <v>0</v>
      </c>
      <c r="CW952" s="519">
        <v>0</v>
      </c>
      <c r="CX952" s="519">
        <v>0</v>
      </c>
      <c r="CY952" s="519">
        <v>0</v>
      </c>
      <c r="CZ952" s="519">
        <v>0</v>
      </c>
      <c r="DA952" s="519">
        <v>0</v>
      </c>
      <c r="DB952" s="519">
        <v>0</v>
      </c>
      <c r="DC952" s="519">
        <v>0</v>
      </c>
      <c r="DD952" s="519">
        <v>0</v>
      </c>
      <c r="DE952" s="519">
        <v>0</v>
      </c>
      <c r="DF952" s="519">
        <v>0</v>
      </c>
      <c r="DG952" s="519">
        <v>0</v>
      </c>
      <c r="DH952" s="519">
        <v>0</v>
      </c>
      <c r="DI952" s="519">
        <v>0</v>
      </c>
      <c r="DJ952" s="519">
        <v>0</v>
      </c>
      <c r="DK952" s="519">
        <v>0</v>
      </c>
      <c r="DL952" s="519">
        <v>0</v>
      </c>
      <c r="DM952" s="519">
        <v>0</v>
      </c>
      <c r="DN952" s="519">
        <v>0</v>
      </c>
      <c r="DO952" s="519">
        <v>0</v>
      </c>
      <c r="DP952" s="519">
        <v>0</v>
      </c>
      <c r="DQ952" s="519">
        <v>0</v>
      </c>
      <c r="DR952" s="519">
        <v>0</v>
      </c>
      <c r="DS952" s="519">
        <v>0</v>
      </c>
      <c r="DT952" s="519">
        <v>0</v>
      </c>
      <c r="DU952" s="519">
        <v>0</v>
      </c>
      <c r="DV952" s="519">
        <v>0</v>
      </c>
      <c r="DW952" s="519">
        <v>0</v>
      </c>
      <c r="DX952" s="519">
        <v>0</v>
      </c>
      <c r="DZ952" s="337"/>
      <c r="EA952" s="519" t="s">
        <v>1058</v>
      </c>
      <c r="EB952" s="519" t="s">
        <v>1060</v>
      </c>
      <c r="EC952" s="519">
        <v>41</v>
      </c>
      <c r="ED952" s="183" t="str">
        <f t="shared" si="47"/>
        <v>SDN100241</v>
      </c>
      <c r="EE952" s="519">
        <v>1081.2</v>
      </c>
      <c r="EF952" s="519">
        <v>10000</v>
      </c>
      <c r="EG952" s="519">
        <v>10000</v>
      </c>
      <c r="EH952" s="519">
        <v>10000</v>
      </c>
      <c r="EI952" s="519">
        <v>10000</v>
      </c>
      <c r="EJ952" s="519">
        <v>10000</v>
      </c>
      <c r="EK952" s="519">
        <v>10000</v>
      </c>
      <c r="EL952" s="519">
        <v>10000</v>
      </c>
      <c r="EM952" s="519">
        <v>10000</v>
      </c>
      <c r="EN952" s="519">
        <v>10000</v>
      </c>
      <c r="EO952" s="519">
        <v>10000</v>
      </c>
      <c r="EP952" s="519">
        <v>10000</v>
      </c>
      <c r="EQ952" s="519">
        <v>10000</v>
      </c>
      <c r="ER952" s="519">
        <v>10000</v>
      </c>
      <c r="ES952" s="519">
        <v>10000</v>
      </c>
      <c r="ET952" s="519">
        <v>10000</v>
      </c>
      <c r="EU952" s="519">
        <v>10000</v>
      </c>
      <c r="EV952" s="519">
        <v>10000</v>
      </c>
      <c r="EW952" s="519">
        <v>10000</v>
      </c>
      <c r="EX952" s="519">
        <v>10000</v>
      </c>
      <c r="EY952" s="519">
        <v>10000</v>
      </c>
      <c r="EZ952" s="519">
        <v>10000</v>
      </c>
      <c r="FA952" s="519">
        <v>10000</v>
      </c>
      <c r="FB952" s="519">
        <v>10000</v>
      </c>
      <c r="FC952" s="519">
        <v>10000</v>
      </c>
      <c r="FD952" s="519">
        <v>0</v>
      </c>
      <c r="FE952" s="519">
        <v>0</v>
      </c>
      <c r="FF952" s="519">
        <v>0</v>
      </c>
      <c r="FG952" s="519">
        <v>0</v>
      </c>
      <c r="FH952" s="519">
        <v>0</v>
      </c>
      <c r="FI952" s="519">
        <v>0</v>
      </c>
      <c r="FJ952" s="519">
        <v>0</v>
      </c>
      <c r="FK952" s="519">
        <v>0</v>
      </c>
      <c r="FL952" s="519">
        <v>0</v>
      </c>
      <c r="FM952" s="519">
        <v>0</v>
      </c>
      <c r="FN952" s="519">
        <v>0</v>
      </c>
      <c r="FO952" s="519">
        <v>0</v>
      </c>
      <c r="FP952" s="519">
        <v>0</v>
      </c>
      <c r="FQ952" s="519">
        <v>0</v>
      </c>
      <c r="FR952" s="519">
        <v>0</v>
      </c>
      <c r="FS952" s="519">
        <v>0</v>
      </c>
      <c r="FT952" s="519">
        <v>0</v>
      </c>
      <c r="FU952" s="519">
        <v>0</v>
      </c>
      <c r="FV952" s="519">
        <v>0</v>
      </c>
      <c r="FW952" s="519">
        <v>0</v>
      </c>
      <c r="FX952" s="519">
        <v>0</v>
      </c>
      <c r="FY952" s="519">
        <v>0</v>
      </c>
      <c r="FZ952" s="519">
        <v>0</v>
      </c>
      <c r="GA952" s="519">
        <v>0</v>
      </c>
      <c r="GB952" s="519">
        <v>0</v>
      </c>
      <c r="GC952" s="519">
        <v>0</v>
      </c>
      <c r="GD952" s="519">
        <v>0</v>
      </c>
      <c r="GE952" s="519">
        <v>0</v>
      </c>
      <c r="GF952" s="519">
        <v>0</v>
      </c>
      <c r="GG952" s="519">
        <v>0</v>
      </c>
      <c r="GH952" s="519">
        <v>0</v>
      </c>
      <c r="GI952" s="519">
        <v>0</v>
      </c>
      <c r="GJ952" s="519">
        <v>0</v>
      </c>
      <c r="GK952" s="519">
        <v>0</v>
      </c>
      <c r="GL952" s="519">
        <v>0</v>
      </c>
      <c r="GM952" s="519">
        <v>0</v>
      </c>
      <c r="GN952" s="519">
        <v>0</v>
      </c>
      <c r="GO952" s="519">
        <v>0</v>
      </c>
      <c r="GP952" s="519">
        <v>0</v>
      </c>
      <c r="GQ952" s="519">
        <v>0</v>
      </c>
      <c r="GR952" s="519">
        <v>0</v>
      </c>
      <c r="GS952" s="519">
        <v>0</v>
      </c>
      <c r="GT952" s="519">
        <v>0</v>
      </c>
      <c r="GU952" s="519">
        <v>0</v>
      </c>
      <c r="GV952" s="519">
        <v>0</v>
      </c>
      <c r="GW952" s="519">
        <v>0</v>
      </c>
      <c r="GX952" s="519">
        <v>0</v>
      </c>
      <c r="GY952" s="519">
        <v>0</v>
      </c>
      <c r="GZ952" s="519">
        <v>0</v>
      </c>
      <c r="HA952" s="519">
        <v>0</v>
      </c>
      <c r="HB952" s="519">
        <v>0</v>
      </c>
      <c r="HC952" s="519">
        <v>0</v>
      </c>
      <c r="HD952" s="519">
        <v>0</v>
      </c>
      <c r="HE952" s="519">
        <v>0</v>
      </c>
      <c r="HF952" s="519">
        <v>0</v>
      </c>
      <c r="HG952" s="519">
        <v>0</v>
      </c>
      <c r="HH952" s="519">
        <v>0</v>
      </c>
      <c r="HI952" s="519">
        <v>0</v>
      </c>
      <c r="HJ952" s="519">
        <v>0</v>
      </c>
      <c r="HK952" s="519">
        <v>0</v>
      </c>
      <c r="HL952" s="519">
        <v>0</v>
      </c>
      <c r="HM952" s="519">
        <v>0</v>
      </c>
      <c r="HN952" s="519">
        <v>0</v>
      </c>
      <c r="HO952" s="519">
        <v>0</v>
      </c>
      <c r="HP952" s="519">
        <v>0</v>
      </c>
      <c r="HQ952" s="519">
        <v>0</v>
      </c>
      <c r="HR952" s="519">
        <v>0</v>
      </c>
      <c r="HS952" s="519">
        <v>0</v>
      </c>
      <c r="HT952" s="519">
        <v>0</v>
      </c>
      <c r="HU952" s="519">
        <v>0</v>
      </c>
      <c r="HV952" s="519">
        <v>0</v>
      </c>
      <c r="HW952" s="519">
        <v>0</v>
      </c>
      <c r="HX952" s="519">
        <v>0</v>
      </c>
      <c r="HY952" s="519">
        <v>0</v>
      </c>
      <c r="HZ952" s="519">
        <v>0</v>
      </c>
      <c r="IA952" s="519">
        <v>0</v>
      </c>
      <c r="IB952" s="519">
        <v>0</v>
      </c>
      <c r="IC952" s="519">
        <v>0</v>
      </c>
      <c r="ID952" s="519">
        <v>0</v>
      </c>
      <c r="IE952" s="519">
        <v>0</v>
      </c>
      <c r="IF952" s="519">
        <v>0</v>
      </c>
      <c r="IG952" s="519">
        <v>0</v>
      </c>
      <c r="IH952" s="519">
        <v>0</v>
      </c>
      <c r="II952" s="519">
        <v>0</v>
      </c>
      <c r="IJ952" s="519">
        <v>0</v>
      </c>
      <c r="IK952" s="519">
        <v>0</v>
      </c>
    </row>
    <row r="953" spans="2:245" hidden="1">
      <c r="B953" s="519" t="s">
        <v>1058</v>
      </c>
      <c r="C953" s="519"/>
      <c r="D953" s="519"/>
      <c r="E953" s="519"/>
      <c r="F953" s="519">
        <v>2</v>
      </c>
      <c r="G953" s="519"/>
      <c r="H953" s="519">
        <v>34</v>
      </c>
      <c r="I953" s="519">
        <v>1</v>
      </c>
      <c r="J953" s="519" t="str">
        <f t="shared" si="45"/>
        <v>SDN10023401</v>
      </c>
      <c r="K953" s="519">
        <v>995</v>
      </c>
      <c r="M953" s="337"/>
      <c r="N953" s="519" t="s">
        <v>1058</v>
      </c>
      <c r="O953" s="519" t="s">
        <v>1060</v>
      </c>
      <c r="P953" s="519">
        <v>42</v>
      </c>
      <c r="Q953" s="521" t="str">
        <f t="shared" si="46"/>
        <v>SDN100242</v>
      </c>
      <c r="R953" s="519">
        <v>1113</v>
      </c>
      <c r="S953" s="519">
        <v>2226</v>
      </c>
      <c r="T953" s="519">
        <v>3339</v>
      </c>
      <c r="U953" s="519">
        <v>4452</v>
      </c>
      <c r="V953" s="519">
        <v>5565</v>
      </c>
      <c r="W953" s="519">
        <v>6455.4</v>
      </c>
      <c r="X953" s="519">
        <v>7345.8</v>
      </c>
      <c r="Y953" s="519">
        <v>8236.2000000000007</v>
      </c>
      <c r="Z953" s="519">
        <v>9126.6</v>
      </c>
      <c r="AA953" s="519">
        <v>10017</v>
      </c>
      <c r="AB953" s="519">
        <v>10017</v>
      </c>
      <c r="AC953" s="519">
        <v>10017</v>
      </c>
      <c r="AD953" s="519">
        <v>10017</v>
      </c>
      <c r="AE953" s="519">
        <v>10017</v>
      </c>
      <c r="AF953" s="519">
        <v>10017</v>
      </c>
      <c r="AG953" s="519">
        <v>10017</v>
      </c>
      <c r="AH953" s="519">
        <v>10017</v>
      </c>
      <c r="AI953" s="519">
        <v>10017</v>
      </c>
      <c r="AJ953" s="519">
        <v>10017</v>
      </c>
      <c r="AK953" s="519">
        <v>10017</v>
      </c>
      <c r="AL953" s="519">
        <v>10017</v>
      </c>
      <c r="AM953" s="519">
        <v>10017</v>
      </c>
      <c r="AN953" s="519">
        <v>10017</v>
      </c>
      <c r="AO953" s="519">
        <v>10017</v>
      </c>
      <c r="AP953" s="519">
        <v>10017</v>
      </c>
      <c r="AQ953" s="519">
        <v>0</v>
      </c>
      <c r="AR953" s="519">
        <v>0</v>
      </c>
      <c r="AS953" s="519">
        <v>0</v>
      </c>
      <c r="AT953" s="519">
        <v>0</v>
      </c>
      <c r="AU953" s="519">
        <v>0</v>
      </c>
      <c r="AV953" s="519">
        <v>0</v>
      </c>
      <c r="AW953" s="519">
        <v>0</v>
      </c>
      <c r="AX953" s="519">
        <v>0</v>
      </c>
      <c r="AY953" s="519">
        <v>0</v>
      </c>
      <c r="AZ953" s="519">
        <v>0</v>
      </c>
      <c r="BA953" s="519">
        <v>0</v>
      </c>
      <c r="BB953" s="519">
        <v>0</v>
      </c>
      <c r="BC953" s="519">
        <v>0</v>
      </c>
      <c r="BD953" s="519">
        <v>0</v>
      </c>
      <c r="BE953" s="519">
        <v>0</v>
      </c>
      <c r="BF953" s="519">
        <v>0</v>
      </c>
      <c r="BG953" s="519">
        <v>0</v>
      </c>
      <c r="BH953" s="519">
        <v>0</v>
      </c>
      <c r="BI953" s="519">
        <v>0</v>
      </c>
      <c r="BJ953" s="519">
        <v>0</v>
      </c>
      <c r="BK953" s="519">
        <v>0</v>
      </c>
      <c r="BL953" s="519">
        <v>0</v>
      </c>
      <c r="BM953" s="519">
        <v>0</v>
      </c>
      <c r="BN953" s="519">
        <v>0</v>
      </c>
      <c r="BO953" s="519">
        <v>0</v>
      </c>
      <c r="BP953" s="519">
        <v>0</v>
      </c>
      <c r="BQ953" s="519">
        <v>0</v>
      </c>
      <c r="BR953" s="519">
        <v>0</v>
      </c>
      <c r="BS953" s="519">
        <v>0</v>
      </c>
      <c r="BT953" s="519">
        <v>0</v>
      </c>
      <c r="BU953" s="519">
        <v>0</v>
      </c>
      <c r="BV953" s="519">
        <v>0</v>
      </c>
      <c r="BW953" s="519">
        <v>0</v>
      </c>
      <c r="BX953" s="519">
        <v>0</v>
      </c>
      <c r="BY953" s="519">
        <v>0</v>
      </c>
      <c r="BZ953" s="519">
        <v>0</v>
      </c>
      <c r="CA953" s="519">
        <v>0</v>
      </c>
      <c r="CB953" s="519">
        <v>0</v>
      </c>
      <c r="CC953" s="519">
        <v>0</v>
      </c>
      <c r="CD953" s="519">
        <v>0</v>
      </c>
      <c r="CE953" s="519">
        <v>0</v>
      </c>
      <c r="CF953" s="519">
        <v>0</v>
      </c>
      <c r="CG953" s="519">
        <v>0</v>
      </c>
      <c r="CH953" s="519">
        <v>0</v>
      </c>
      <c r="CI953" s="519">
        <v>0</v>
      </c>
      <c r="CJ953" s="519">
        <v>0</v>
      </c>
      <c r="CK953" s="519">
        <v>0</v>
      </c>
      <c r="CL953" s="519">
        <v>0</v>
      </c>
      <c r="CM953" s="519">
        <v>0</v>
      </c>
      <c r="CN953" s="519">
        <v>0</v>
      </c>
      <c r="CO953" s="519">
        <v>0</v>
      </c>
      <c r="CP953" s="519">
        <v>0</v>
      </c>
      <c r="CQ953" s="519">
        <v>0</v>
      </c>
      <c r="CR953" s="519">
        <v>0</v>
      </c>
      <c r="CS953" s="519">
        <v>0</v>
      </c>
      <c r="CT953" s="519">
        <v>0</v>
      </c>
      <c r="CU953" s="519">
        <v>0</v>
      </c>
      <c r="CV953" s="519">
        <v>0</v>
      </c>
      <c r="CW953" s="519">
        <v>0</v>
      </c>
      <c r="CX953" s="519">
        <v>0</v>
      </c>
      <c r="CY953" s="519">
        <v>0</v>
      </c>
      <c r="CZ953" s="519">
        <v>0</v>
      </c>
      <c r="DA953" s="519">
        <v>0</v>
      </c>
      <c r="DB953" s="519">
        <v>0</v>
      </c>
      <c r="DC953" s="519">
        <v>0</v>
      </c>
      <c r="DD953" s="519">
        <v>0</v>
      </c>
      <c r="DE953" s="519">
        <v>0</v>
      </c>
      <c r="DF953" s="519">
        <v>0</v>
      </c>
      <c r="DG953" s="519">
        <v>0</v>
      </c>
      <c r="DH953" s="519">
        <v>0</v>
      </c>
      <c r="DI953" s="519">
        <v>0</v>
      </c>
      <c r="DJ953" s="519">
        <v>0</v>
      </c>
      <c r="DK953" s="519">
        <v>0</v>
      </c>
      <c r="DL953" s="519">
        <v>0</v>
      </c>
      <c r="DM953" s="519">
        <v>0</v>
      </c>
      <c r="DN953" s="519">
        <v>0</v>
      </c>
      <c r="DO953" s="519">
        <v>0</v>
      </c>
      <c r="DP953" s="519">
        <v>0</v>
      </c>
      <c r="DQ953" s="519">
        <v>0</v>
      </c>
      <c r="DR953" s="519">
        <v>0</v>
      </c>
      <c r="DS953" s="519">
        <v>0</v>
      </c>
      <c r="DT953" s="519">
        <v>0</v>
      </c>
      <c r="DU953" s="519">
        <v>0</v>
      </c>
      <c r="DV953" s="519">
        <v>0</v>
      </c>
      <c r="DW953" s="519">
        <v>0</v>
      </c>
      <c r="DX953" s="519">
        <v>0</v>
      </c>
      <c r="DZ953" s="337"/>
      <c r="EA953" s="519" t="s">
        <v>1058</v>
      </c>
      <c r="EB953" s="519" t="s">
        <v>1060</v>
      </c>
      <c r="EC953" s="519">
        <v>42</v>
      </c>
      <c r="ED953" s="183" t="str">
        <f t="shared" si="47"/>
        <v>SDN100242</v>
      </c>
      <c r="EE953" s="519">
        <v>1113</v>
      </c>
      <c r="EF953" s="519">
        <v>10000</v>
      </c>
      <c r="EG953" s="519">
        <v>10000</v>
      </c>
      <c r="EH953" s="519">
        <v>10000</v>
      </c>
      <c r="EI953" s="519">
        <v>10000</v>
      </c>
      <c r="EJ953" s="519">
        <v>10000</v>
      </c>
      <c r="EK953" s="519">
        <v>10000</v>
      </c>
      <c r="EL953" s="519">
        <v>10000</v>
      </c>
      <c r="EM953" s="519">
        <v>10000</v>
      </c>
      <c r="EN953" s="519">
        <v>10017</v>
      </c>
      <c r="EO953" s="519">
        <v>10017</v>
      </c>
      <c r="EP953" s="519">
        <v>10017</v>
      </c>
      <c r="EQ953" s="519">
        <v>10017</v>
      </c>
      <c r="ER953" s="519">
        <v>10017</v>
      </c>
      <c r="ES953" s="519">
        <v>10017</v>
      </c>
      <c r="ET953" s="519">
        <v>10017</v>
      </c>
      <c r="EU953" s="519">
        <v>10017</v>
      </c>
      <c r="EV953" s="519">
        <v>10017</v>
      </c>
      <c r="EW953" s="519">
        <v>10017</v>
      </c>
      <c r="EX953" s="519">
        <v>10017</v>
      </c>
      <c r="EY953" s="519">
        <v>10017</v>
      </c>
      <c r="EZ953" s="519">
        <v>10017</v>
      </c>
      <c r="FA953" s="519">
        <v>10017</v>
      </c>
      <c r="FB953" s="519">
        <v>10017</v>
      </c>
      <c r="FC953" s="519">
        <v>10017</v>
      </c>
      <c r="FD953" s="519">
        <v>0</v>
      </c>
      <c r="FE953" s="519">
        <v>0</v>
      </c>
      <c r="FF953" s="519">
        <v>0</v>
      </c>
      <c r="FG953" s="519">
        <v>0</v>
      </c>
      <c r="FH953" s="519">
        <v>0</v>
      </c>
      <c r="FI953" s="519">
        <v>0</v>
      </c>
      <c r="FJ953" s="519">
        <v>0</v>
      </c>
      <c r="FK953" s="519">
        <v>0</v>
      </c>
      <c r="FL953" s="519">
        <v>0</v>
      </c>
      <c r="FM953" s="519">
        <v>0</v>
      </c>
      <c r="FN953" s="519">
        <v>0</v>
      </c>
      <c r="FO953" s="519">
        <v>0</v>
      </c>
      <c r="FP953" s="519">
        <v>0</v>
      </c>
      <c r="FQ953" s="519">
        <v>0</v>
      </c>
      <c r="FR953" s="519">
        <v>0</v>
      </c>
      <c r="FS953" s="519">
        <v>0</v>
      </c>
      <c r="FT953" s="519">
        <v>0</v>
      </c>
      <c r="FU953" s="519">
        <v>0</v>
      </c>
      <c r="FV953" s="519">
        <v>0</v>
      </c>
      <c r="FW953" s="519">
        <v>0</v>
      </c>
      <c r="FX953" s="519">
        <v>0</v>
      </c>
      <c r="FY953" s="519">
        <v>0</v>
      </c>
      <c r="FZ953" s="519">
        <v>0</v>
      </c>
      <c r="GA953" s="519">
        <v>0</v>
      </c>
      <c r="GB953" s="519">
        <v>0</v>
      </c>
      <c r="GC953" s="519">
        <v>0</v>
      </c>
      <c r="GD953" s="519">
        <v>0</v>
      </c>
      <c r="GE953" s="519">
        <v>0</v>
      </c>
      <c r="GF953" s="519">
        <v>0</v>
      </c>
      <c r="GG953" s="519">
        <v>0</v>
      </c>
      <c r="GH953" s="519">
        <v>0</v>
      </c>
      <c r="GI953" s="519">
        <v>0</v>
      </c>
      <c r="GJ953" s="519">
        <v>0</v>
      </c>
      <c r="GK953" s="519">
        <v>0</v>
      </c>
      <c r="GL953" s="519">
        <v>0</v>
      </c>
      <c r="GM953" s="519">
        <v>0</v>
      </c>
      <c r="GN953" s="519">
        <v>0</v>
      </c>
      <c r="GO953" s="519">
        <v>0</v>
      </c>
      <c r="GP953" s="519">
        <v>0</v>
      </c>
      <c r="GQ953" s="519">
        <v>0</v>
      </c>
      <c r="GR953" s="519">
        <v>0</v>
      </c>
      <c r="GS953" s="519">
        <v>0</v>
      </c>
      <c r="GT953" s="519">
        <v>0</v>
      </c>
      <c r="GU953" s="519">
        <v>0</v>
      </c>
      <c r="GV953" s="519">
        <v>0</v>
      </c>
      <c r="GW953" s="519">
        <v>0</v>
      </c>
      <c r="GX953" s="519">
        <v>0</v>
      </c>
      <c r="GY953" s="519">
        <v>0</v>
      </c>
      <c r="GZ953" s="519">
        <v>0</v>
      </c>
      <c r="HA953" s="519">
        <v>0</v>
      </c>
      <c r="HB953" s="519">
        <v>0</v>
      </c>
      <c r="HC953" s="519">
        <v>0</v>
      </c>
      <c r="HD953" s="519">
        <v>0</v>
      </c>
      <c r="HE953" s="519">
        <v>0</v>
      </c>
      <c r="HF953" s="519">
        <v>0</v>
      </c>
      <c r="HG953" s="519">
        <v>0</v>
      </c>
      <c r="HH953" s="519">
        <v>0</v>
      </c>
      <c r="HI953" s="519">
        <v>0</v>
      </c>
      <c r="HJ953" s="519">
        <v>0</v>
      </c>
      <c r="HK953" s="519">
        <v>0</v>
      </c>
      <c r="HL953" s="519">
        <v>0</v>
      </c>
      <c r="HM953" s="519">
        <v>0</v>
      </c>
      <c r="HN953" s="519">
        <v>0</v>
      </c>
      <c r="HO953" s="519">
        <v>0</v>
      </c>
      <c r="HP953" s="519">
        <v>0</v>
      </c>
      <c r="HQ953" s="519">
        <v>0</v>
      </c>
      <c r="HR953" s="519">
        <v>0</v>
      </c>
      <c r="HS953" s="519">
        <v>0</v>
      </c>
      <c r="HT953" s="519">
        <v>0</v>
      </c>
      <c r="HU953" s="519">
        <v>0</v>
      </c>
      <c r="HV953" s="519">
        <v>0</v>
      </c>
      <c r="HW953" s="519">
        <v>0</v>
      </c>
      <c r="HX953" s="519">
        <v>0</v>
      </c>
      <c r="HY953" s="519">
        <v>0</v>
      </c>
      <c r="HZ953" s="519">
        <v>0</v>
      </c>
      <c r="IA953" s="519">
        <v>0</v>
      </c>
      <c r="IB953" s="519">
        <v>0</v>
      </c>
      <c r="IC953" s="519">
        <v>0</v>
      </c>
      <c r="ID953" s="519">
        <v>0</v>
      </c>
      <c r="IE953" s="519">
        <v>0</v>
      </c>
      <c r="IF953" s="519">
        <v>0</v>
      </c>
      <c r="IG953" s="519">
        <v>0</v>
      </c>
      <c r="IH953" s="519">
        <v>0</v>
      </c>
      <c r="II953" s="519">
        <v>0</v>
      </c>
      <c r="IJ953" s="519">
        <v>0</v>
      </c>
      <c r="IK953" s="519">
        <v>0</v>
      </c>
    </row>
    <row r="954" spans="2:245" hidden="1">
      <c r="B954" s="519" t="s">
        <v>1058</v>
      </c>
      <c r="C954" s="519"/>
      <c r="D954" s="519"/>
      <c r="E954" s="519"/>
      <c r="F954" s="519">
        <v>2</v>
      </c>
      <c r="G954" s="519"/>
      <c r="H954" s="519">
        <v>34</v>
      </c>
      <c r="I954" s="519">
        <v>2</v>
      </c>
      <c r="J954" s="519" t="str">
        <f t="shared" si="45"/>
        <v>SDN10023402</v>
      </c>
      <c r="K954" s="519">
        <v>995</v>
      </c>
      <c r="M954" s="337"/>
      <c r="N954" s="519" t="s">
        <v>1058</v>
      </c>
      <c r="O954" s="519" t="s">
        <v>1060</v>
      </c>
      <c r="P954" s="519">
        <v>43</v>
      </c>
      <c r="Q954" s="521" t="str">
        <f t="shared" si="46"/>
        <v>SDN100243</v>
      </c>
      <c r="R954" s="519">
        <v>1128.9000000000001</v>
      </c>
      <c r="S954" s="519">
        <v>2257.8000000000002</v>
      </c>
      <c r="T954" s="519">
        <v>3386.7</v>
      </c>
      <c r="U954" s="519">
        <v>4515.6000000000004</v>
      </c>
      <c r="V954" s="519">
        <v>5644.5</v>
      </c>
      <c r="W954" s="519">
        <v>6547.6</v>
      </c>
      <c r="X954" s="519">
        <v>7450.7</v>
      </c>
      <c r="Y954" s="519">
        <v>8353.9</v>
      </c>
      <c r="Z954" s="519">
        <v>9257</v>
      </c>
      <c r="AA954" s="519">
        <v>10160.1</v>
      </c>
      <c r="AB954" s="519">
        <v>10160.1</v>
      </c>
      <c r="AC954" s="519">
        <v>10160.1</v>
      </c>
      <c r="AD954" s="519">
        <v>10160.1</v>
      </c>
      <c r="AE954" s="519">
        <v>10160.1</v>
      </c>
      <c r="AF954" s="519">
        <v>10160.1</v>
      </c>
      <c r="AG954" s="519">
        <v>10160.1</v>
      </c>
      <c r="AH954" s="519">
        <v>10160.1</v>
      </c>
      <c r="AI954" s="519">
        <v>10160.1</v>
      </c>
      <c r="AJ954" s="519">
        <v>10160.1</v>
      </c>
      <c r="AK954" s="519">
        <v>10160.1</v>
      </c>
      <c r="AL954" s="519">
        <v>10160.1</v>
      </c>
      <c r="AM954" s="519">
        <v>10160.1</v>
      </c>
      <c r="AN954" s="519">
        <v>10160.1</v>
      </c>
      <c r="AO954" s="519">
        <v>10160.1</v>
      </c>
      <c r="AP954" s="519">
        <v>10160.1</v>
      </c>
      <c r="AQ954" s="519">
        <v>0</v>
      </c>
      <c r="AR954" s="519">
        <v>0</v>
      </c>
      <c r="AS954" s="519">
        <v>0</v>
      </c>
      <c r="AT954" s="519">
        <v>0</v>
      </c>
      <c r="AU954" s="519">
        <v>0</v>
      </c>
      <c r="AV954" s="519">
        <v>0</v>
      </c>
      <c r="AW954" s="519">
        <v>0</v>
      </c>
      <c r="AX954" s="519">
        <v>0</v>
      </c>
      <c r="AY954" s="519">
        <v>0</v>
      </c>
      <c r="AZ954" s="519">
        <v>0</v>
      </c>
      <c r="BA954" s="519">
        <v>0</v>
      </c>
      <c r="BB954" s="519">
        <v>0</v>
      </c>
      <c r="BC954" s="519">
        <v>0</v>
      </c>
      <c r="BD954" s="519">
        <v>0</v>
      </c>
      <c r="BE954" s="519">
        <v>0</v>
      </c>
      <c r="BF954" s="519">
        <v>0</v>
      </c>
      <c r="BG954" s="519">
        <v>0</v>
      </c>
      <c r="BH954" s="519">
        <v>0</v>
      </c>
      <c r="BI954" s="519">
        <v>0</v>
      </c>
      <c r="BJ954" s="519">
        <v>0</v>
      </c>
      <c r="BK954" s="519">
        <v>0</v>
      </c>
      <c r="BL954" s="519">
        <v>0</v>
      </c>
      <c r="BM954" s="519">
        <v>0</v>
      </c>
      <c r="BN954" s="519">
        <v>0</v>
      </c>
      <c r="BO954" s="519">
        <v>0</v>
      </c>
      <c r="BP954" s="519">
        <v>0</v>
      </c>
      <c r="BQ954" s="519">
        <v>0</v>
      </c>
      <c r="BR954" s="519">
        <v>0</v>
      </c>
      <c r="BS954" s="519">
        <v>0</v>
      </c>
      <c r="BT954" s="519">
        <v>0</v>
      </c>
      <c r="BU954" s="519">
        <v>0</v>
      </c>
      <c r="BV954" s="519">
        <v>0</v>
      </c>
      <c r="BW954" s="519">
        <v>0</v>
      </c>
      <c r="BX954" s="519">
        <v>0</v>
      </c>
      <c r="BY954" s="519">
        <v>0</v>
      </c>
      <c r="BZ954" s="519">
        <v>0</v>
      </c>
      <c r="CA954" s="519">
        <v>0</v>
      </c>
      <c r="CB954" s="519">
        <v>0</v>
      </c>
      <c r="CC954" s="519">
        <v>0</v>
      </c>
      <c r="CD954" s="519">
        <v>0</v>
      </c>
      <c r="CE954" s="519">
        <v>0</v>
      </c>
      <c r="CF954" s="519">
        <v>0</v>
      </c>
      <c r="CG954" s="519">
        <v>0</v>
      </c>
      <c r="CH954" s="519">
        <v>0</v>
      </c>
      <c r="CI954" s="519">
        <v>0</v>
      </c>
      <c r="CJ954" s="519">
        <v>0</v>
      </c>
      <c r="CK954" s="519">
        <v>0</v>
      </c>
      <c r="CL954" s="519">
        <v>0</v>
      </c>
      <c r="CM954" s="519">
        <v>0</v>
      </c>
      <c r="CN954" s="519">
        <v>0</v>
      </c>
      <c r="CO954" s="519">
        <v>0</v>
      </c>
      <c r="CP954" s="519">
        <v>0</v>
      </c>
      <c r="CQ954" s="519">
        <v>0</v>
      </c>
      <c r="CR954" s="519">
        <v>0</v>
      </c>
      <c r="CS954" s="519">
        <v>0</v>
      </c>
      <c r="CT954" s="519">
        <v>0</v>
      </c>
      <c r="CU954" s="519">
        <v>0</v>
      </c>
      <c r="CV954" s="519">
        <v>0</v>
      </c>
      <c r="CW954" s="519">
        <v>0</v>
      </c>
      <c r="CX954" s="519">
        <v>0</v>
      </c>
      <c r="CY954" s="519">
        <v>0</v>
      </c>
      <c r="CZ954" s="519">
        <v>0</v>
      </c>
      <c r="DA954" s="519">
        <v>0</v>
      </c>
      <c r="DB954" s="519">
        <v>0</v>
      </c>
      <c r="DC954" s="519">
        <v>0</v>
      </c>
      <c r="DD954" s="519">
        <v>0</v>
      </c>
      <c r="DE954" s="519">
        <v>0</v>
      </c>
      <c r="DF954" s="519">
        <v>0</v>
      </c>
      <c r="DG954" s="519">
        <v>0</v>
      </c>
      <c r="DH954" s="519">
        <v>0</v>
      </c>
      <c r="DI954" s="519">
        <v>0</v>
      </c>
      <c r="DJ954" s="519">
        <v>0</v>
      </c>
      <c r="DK954" s="519">
        <v>0</v>
      </c>
      <c r="DL954" s="519">
        <v>0</v>
      </c>
      <c r="DM954" s="519">
        <v>0</v>
      </c>
      <c r="DN954" s="519">
        <v>0</v>
      </c>
      <c r="DO954" s="519">
        <v>0</v>
      </c>
      <c r="DP954" s="519">
        <v>0</v>
      </c>
      <c r="DQ954" s="519">
        <v>0</v>
      </c>
      <c r="DR954" s="519">
        <v>0</v>
      </c>
      <c r="DS954" s="519">
        <v>0</v>
      </c>
      <c r="DT954" s="519">
        <v>0</v>
      </c>
      <c r="DU954" s="519">
        <v>0</v>
      </c>
      <c r="DV954" s="519">
        <v>0</v>
      </c>
      <c r="DW954" s="519">
        <v>0</v>
      </c>
      <c r="DX954" s="519">
        <v>0</v>
      </c>
      <c r="DZ954" s="337"/>
      <c r="EA954" s="519" t="s">
        <v>1058</v>
      </c>
      <c r="EB954" s="519" t="s">
        <v>1060</v>
      </c>
      <c r="EC954" s="519">
        <v>43</v>
      </c>
      <c r="ED954" s="183" t="str">
        <f t="shared" si="47"/>
        <v>SDN100243</v>
      </c>
      <c r="EE954" s="519">
        <v>1128.9000000000001</v>
      </c>
      <c r="EF954" s="519">
        <v>10000</v>
      </c>
      <c r="EG954" s="519">
        <v>10000</v>
      </c>
      <c r="EH954" s="519">
        <v>10000</v>
      </c>
      <c r="EI954" s="519">
        <v>10000</v>
      </c>
      <c r="EJ954" s="519">
        <v>10000</v>
      </c>
      <c r="EK954" s="519">
        <v>10000</v>
      </c>
      <c r="EL954" s="519">
        <v>10000</v>
      </c>
      <c r="EM954" s="519">
        <v>10000</v>
      </c>
      <c r="EN954" s="519">
        <v>10160.1</v>
      </c>
      <c r="EO954" s="519">
        <v>10160.1</v>
      </c>
      <c r="EP954" s="519">
        <v>10160.1</v>
      </c>
      <c r="EQ954" s="519">
        <v>10160.1</v>
      </c>
      <c r="ER954" s="519">
        <v>10160.1</v>
      </c>
      <c r="ES954" s="519">
        <v>10160.1</v>
      </c>
      <c r="ET954" s="519">
        <v>10160.1</v>
      </c>
      <c r="EU954" s="519">
        <v>10160.1</v>
      </c>
      <c r="EV954" s="519">
        <v>10160.1</v>
      </c>
      <c r="EW954" s="519">
        <v>10160.1</v>
      </c>
      <c r="EX954" s="519">
        <v>10160.1</v>
      </c>
      <c r="EY954" s="519">
        <v>10160.1</v>
      </c>
      <c r="EZ954" s="519">
        <v>10160.1</v>
      </c>
      <c r="FA954" s="519">
        <v>10160.1</v>
      </c>
      <c r="FB954" s="519">
        <v>10160.1</v>
      </c>
      <c r="FC954" s="519">
        <v>10160.1</v>
      </c>
      <c r="FD954" s="519">
        <v>0</v>
      </c>
      <c r="FE954" s="519">
        <v>0</v>
      </c>
      <c r="FF954" s="519">
        <v>0</v>
      </c>
      <c r="FG954" s="519">
        <v>0</v>
      </c>
      <c r="FH954" s="519">
        <v>0</v>
      </c>
      <c r="FI954" s="519">
        <v>0</v>
      </c>
      <c r="FJ954" s="519">
        <v>0</v>
      </c>
      <c r="FK954" s="519">
        <v>0</v>
      </c>
      <c r="FL954" s="519">
        <v>0</v>
      </c>
      <c r="FM954" s="519">
        <v>0</v>
      </c>
      <c r="FN954" s="519">
        <v>0</v>
      </c>
      <c r="FO954" s="519">
        <v>0</v>
      </c>
      <c r="FP954" s="519">
        <v>0</v>
      </c>
      <c r="FQ954" s="519">
        <v>0</v>
      </c>
      <c r="FR954" s="519">
        <v>0</v>
      </c>
      <c r="FS954" s="519">
        <v>0</v>
      </c>
      <c r="FT954" s="519">
        <v>0</v>
      </c>
      <c r="FU954" s="519">
        <v>0</v>
      </c>
      <c r="FV954" s="519">
        <v>0</v>
      </c>
      <c r="FW954" s="519">
        <v>0</v>
      </c>
      <c r="FX954" s="519">
        <v>0</v>
      </c>
      <c r="FY954" s="519">
        <v>0</v>
      </c>
      <c r="FZ954" s="519">
        <v>0</v>
      </c>
      <c r="GA954" s="519">
        <v>0</v>
      </c>
      <c r="GB954" s="519">
        <v>0</v>
      </c>
      <c r="GC954" s="519">
        <v>0</v>
      </c>
      <c r="GD954" s="519">
        <v>0</v>
      </c>
      <c r="GE954" s="519">
        <v>0</v>
      </c>
      <c r="GF954" s="519">
        <v>0</v>
      </c>
      <c r="GG954" s="519">
        <v>0</v>
      </c>
      <c r="GH954" s="519">
        <v>0</v>
      </c>
      <c r="GI954" s="519">
        <v>0</v>
      </c>
      <c r="GJ954" s="519">
        <v>0</v>
      </c>
      <c r="GK954" s="519">
        <v>0</v>
      </c>
      <c r="GL954" s="519">
        <v>0</v>
      </c>
      <c r="GM954" s="519">
        <v>0</v>
      </c>
      <c r="GN954" s="519">
        <v>0</v>
      </c>
      <c r="GO954" s="519">
        <v>0</v>
      </c>
      <c r="GP954" s="519">
        <v>0</v>
      </c>
      <c r="GQ954" s="519">
        <v>0</v>
      </c>
      <c r="GR954" s="519">
        <v>0</v>
      </c>
      <c r="GS954" s="519">
        <v>0</v>
      </c>
      <c r="GT954" s="519">
        <v>0</v>
      </c>
      <c r="GU954" s="519">
        <v>0</v>
      </c>
      <c r="GV954" s="519">
        <v>0</v>
      </c>
      <c r="GW954" s="519">
        <v>0</v>
      </c>
      <c r="GX954" s="519">
        <v>0</v>
      </c>
      <c r="GY954" s="519">
        <v>0</v>
      </c>
      <c r="GZ954" s="519">
        <v>0</v>
      </c>
      <c r="HA954" s="519">
        <v>0</v>
      </c>
      <c r="HB954" s="519">
        <v>0</v>
      </c>
      <c r="HC954" s="519">
        <v>0</v>
      </c>
      <c r="HD954" s="519">
        <v>0</v>
      </c>
      <c r="HE954" s="519">
        <v>0</v>
      </c>
      <c r="HF954" s="519">
        <v>0</v>
      </c>
      <c r="HG954" s="519">
        <v>0</v>
      </c>
      <c r="HH954" s="519">
        <v>0</v>
      </c>
      <c r="HI954" s="519">
        <v>0</v>
      </c>
      <c r="HJ954" s="519">
        <v>0</v>
      </c>
      <c r="HK954" s="519">
        <v>0</v>
      </c>
      <c r="HL954" s="519">
        <v>0</v>
      </c>
      <c r="HM954" s="519">
        <v>0</v>
      </c>
      <c r="HN954" s="519">
        <v>0</v>
      </c>
      <c r="HO954" s="519">
        <v>0</v>
      </c>
      <c r="HP954" s="519">
        <v>0</v>
      </c>
      <c r="HQ954" s="519">
        <v>0</v>
      </c>
      <c r="HR954" s="519">
        <v>0</v>
      </c>
      <c r="HS954" s="519">
        <v>0</v>
      </c>
      <c r="HT954" s="519">
        <v>0</v>
      </c>
      <c r="HU954" s="519">
        <v>0</v>
      </c>
      <c r="HV954" s="519">
        <v>0</v>
      </c>
      <c r="HW954" s="519">
        <v>0</v>
      </c>
      <c r="HX954" s="519">
        <v>0</v>
      </c>
      <c r="HY954" s="519">
        <v>0</v>
      </c>
      <c r="HZ954" s="519">
        <v>0</v>
      </c>
      <c r="IA954" s="519">
        <v>0</v>
      </c>
      <c r="IB954" s="519">
        <v>0</v>
      </c>
      <c r="IC954" s="519">
        <v>0</v>
      </c>
      <c r="ID954" s="519">
        <v>0</v>
      </c>
      <c r="IE954" s="519">
        <v>0</v>
      </c>
      <c r="IF954" s="519">
        <v>0</v>
      </c>
      <c r="IG954" s="519">
        <v>0</v>
      </c>
      <c r="IH954" s="519">
        <v>0</v>
      </c>
      <c r="II954" s="519">
        <v>0</v>
      </c>
      <c r="IJ954" s="519">
        <v>0</v>
      </c>
      <c r="IK954" s="519">
        <v>0</v>
      </c>
    </row>
    <row r="955" spans="2:245" hidden="1">
      <c r="B955" s="519" t="s">
        <v>1058</v>
      </c>
      <c r="C955" s="519"/>
      <c r="D955" s="519"/>
      <c r="E955" s="519"/>
      <c r="F955" s="519">
        <v>2</v>
      </c>
      <c r="G955" s="519"/>
      <c r="H955" s="519">
        <v>34</v>
      </c>
      <c r="I955" s="519">
        <v>3</v>
      </c>
      <c r="J955" s="519" t="str">
        <f t="shared" si="45"/>
        <v>SDN10023403</v>
      </c>
      <c r="K955" s="519">
        <v>995</v>
      </c>
      <c r="M955" s="337"/>
      <c r="N955" s="519" t="s">
        <v>1058</v>
      </c>
      <c r="O955" s="519" t="s">
        <v>1060</v>
      </c>
      <c r="P955" s="519">
        <v>44</v>
      </c>
      <c r="Q955" s="521" t="str">
        <f t="shared" si="46"/>
        <v>SDN100244</v>
      </c>
      <c r="R955" s="519">
        <v>1155.4000000000001</v>
      </c>
      <c r="S955" s="519">
        <v>2310.8000000000002</v>
      </c>
      <c r="T955" s="519">
        <v>3466.2</v>
      </c>
      <c r="U955" s="519">
        <v>4621.6000000000004</v>
      </c>
      <c r="V955" s="519">
        <v>5777</v>
      </c>
      <c r="W955" s="519">
        <v>6701.3</v>
      </c>
      <c r="X955" s="519">
        <v>7625.6</v>
      </c>
      <c r="Y955" s="519">
        <v>8550</v>
      </c>
      <c r="Z955" s="519">
        <v>9474.2999999999993</v>
      </c>
      <c r="AA955" s="519">
        <v>10398.6</v>
      </c>
      <c r="AB955" s="519">
        <v>10398.6</v>
      </c>
      <c r="AC955" s="519">
        <v>10398.6</v>
      </c>
      <c r="AD955" s="519">
        <v>10398.6</v>
      </c>
      <c r="AE955" s="519">
        <v>10398.6</v>
      </c>
      <c r="AF955" s="519">
        <v>10398.6</v>
      </c>
      <c r="AG955" s="519">
        <v>10398.6</v>
      </c>
      <c r="AH955" s="519">
        <v>10398.6</v>
      </c>
      <c r="AI955" s="519">
        <v>10398.6</v>
      </c>
      <c r="AJ955" s="519">
        <v>10398.6</v>
      </c>
      <c r="AK955" s="519">
        <v>10398.6</v>
      </c>
      <c r="AL955" s="519">
        <v>10398.6</v>
      </c>
      <c r="AM955" s="519">
        <v>10398.6</v>
      </c>
      <c r="AN955" s="519">
        <v>10398.6</v>
      </c>
      <c r="AO955" s="519">
        <v>10398.6</v>
      </c>
      <c r="AP955" s="519">
        <v>10398.6</v>
      </c>
      <c r="AQ955" s="519">
        <v>0</v>
      </c>
      <c r="AR955" s="519">
        <v>0</v>
      </c>
      <c r="AS955" s="519">
        <v>0</v>
      </c>
      <c r="AT955" s="519">
        <v>0</v>
      </c>
      <c r="AU955" s="519">
        <v>0</v>
      </c>
      <c r="AV955" s="519">
        <v>0</v>
      </c>
      <c r="AW955" s="519">
        <v>0</v>
      </c>
      <c r="AX955" s="519">
        <v>0</v>
      </c>
      <c r="AY955" s="519">
        <v>0</v>
      </c>
      <c r="AZ955" s="519">
        <v>0</v>
      </c>
      <c r="BA955" s="519">
        <v>0</v>
      </c>
      <c r="BB955" s="519">
        <v>0</v>
      </c>
      <c r="BC955" s="519">
        <v>0</v>
      </c>
      <c r="BD955" s="519">
        <v>0</v>
      </c>
      <c r="BE955" s="519">
        <v>0</v>
      </c>
      <c r="BF955" s="519">
        <v>0</v>
      </c>
      <c r="BG955" s="519">
        <v>0</v>
      </c>
      <c r="BH955" s="519">
        <v>0</v>
      </c>
      <c r="BI955" s="519">
        <v>0</v>
      </c>
      <c r="BJ955" s="519">
        <v>0</v>
      </c>
      <c r="BK955" s="519">
        <v>0</v>
      </c>
      <c r="BL955" s="519">
        <v>0</v>
      </c>
      <c r="BM955" s="519">
        <v>0</v>
      </c>
      <c r="BN955" s="519">
        <v>0</v>
      </c>
      <c r="BO955" s="519">
        <v>0</v>
      </c>
      <c r="BP955" s="519">
        <v>0</v>
      </c>
      <c r="BQ955" s="519">
        <v>0</v>
      </c>
      <c r="BR955" s="519">
        <v>0</v>
      </c>
      <c r="BS955" s="519">
        <v>0</v>
      </c>
      <c r="BT955" s="519">
        <v>0</v>
      </c>
      <c r="BU955" s="519">
        <v>0</v>
      </c>
      <c r="BV955" s="519">
        <v>0</v>
      </c>
      <c r="BW955" s="519">
        <v>0</v>
      </c>
      <c r="BX955" s="519">
        <v>0</v>
      </c>
      <c r="BY955" s="519">
        <v>0</v>
      </c>
      <c r="BZ955" s="519">
        <v>0</v>
      </c>
      <c r="CA955" s="519">
        <v>0</v>
      </c>
      <c r="CB955" s="519">
        <v>0</v>
      </c>
      <c r="CC955" s="519">
        <v>0</v>
      </c>
      <c r="CD955" s="519">
        <v>0</v>
      </c>
      <c r="CE955" s="519">
        <v>0</v>
      </c>
      <c r="CF955" s="519">
        <v>0</v>
      </c>
      <c r="CG955" s="519">
        <v>0</v>
      </c>
      <c r="CH955" s="519">
        <v>0</v>
      </c>
      <c r="CI955" s="519">
        <v>0</v>
      </c>
      <c r="CJ955" s="519">
        <v>0</v>
      </c>
      <c r="CK955" s="519">
        <v>0</v>
      </c>
      <c r="CL955" s="519">
        <v>0</v>
      </c>
      <c r="CM955" s="519">
        <v>0</v>
      </c>
      <c r="CN955" s="519">
        <v>0</v>
      </c>
      <c r="CO955" s="519">
        <v>0</v>
      </c>
      <c r="CP955" s="519">
        <v>0</v>
      </c>
      <c r="CQ955" s="519">
        <v>0</v>
      </c>
      <c r="CR955" s="519">
        <v>0</v>
      </c>
      <c r="CS955" s="519">
        <v>0</v>
      </c>
      <c r="CT955" s="519">
        <v>0</v>
      </c>
      <c r="CU955" s="519">
        <v>0</v>
      </c>
      <c r="CV955" s="519">
        <v>0</v>
      </c>
      <c r="CW955" s="519">
        <v>0</v>
      </c>
      <c r="CX955" s="519">
        <v>0</v>
      </c>
      <c r="CY955" s="519">
        <v>0</v>
      </c>
      <c r="CZ955" s="519">
        <v>0</v>
      </c>
      <c r="DA955" s="519">
        <v>0</v>
      </c>
      <c r="DB955" s="519">
        <v>0</v>
      </c>
      <c r="DC955" s="519">
        <v>0</v>
      </c>
      <c r="DD955" s="519">
        <v>0</v>
      </c>
      <c r="DE955" s="519">
        <v>0</v>
      </c>
      <c r="DF955" s="519">
        <v>0</v>
      </c>
      <c r="DG955" s="519">
        <v>0</v>
      </c>
      <c r="DH955" s="519">
        <v>0</v>
      </c>
      <c r="DI955" s="519">
        <v>0</v>
      </c>
      <c r="DJ955" s="519">
        <v>0</v>
      </c>
      <c r="DK955" s="519">
        <v>0</v>
      </c>
      <c r="DL955" s="519">
        <v>0</v>
      </c>
      <c r="DM955" s="519">
        <v>0</v>
      </c>
      <c r="DN955" s="519">
        <v>0</v>
      </c>
      <c r="DO955" s="519">
        <v>0</v>
      </c>
      <c r="DP955" s="519">
        <v>0</v>
      </c>
      <c r="DQ955" s="519">
        <v>0</v>
      </c>
      <c r="DR955" s="519">
        <v>0</v>
      </c>
      <c r="DS955" s="519">
        <v>0</v>
      </c>
      <c r="DT955" s="519">
        <v>0</v>
      </c>
      <c r="DU955" s="519">
        <v>0</v>
      </c>
      <c r="DV955" s="519">
        <v>0</v>
      </c>
      <c r="DW955" s="519">
        <v>0</v>
      </c>
      <c r="DX955" s="519">
        <v>0</v>
      </c>
      <c r="DZ955" s="337"/>
      <c r="EA955" s="519" t="s">
        <v>1058</v>
      </c>
      <c r="EB955" s="519" t="s">
        <v>1060</v>
      </c>
      <c r="EC955" s="519">
        <v>44</v>
      </c>
      <c r="ED955" s="183" t="str">
        <f t="shared" si="47"/>
        <v>SDN100244</v>
      </c>
      <c r="EE955" s="519">
        <v>1155.4000000000001</v>
      </c>
      <c r="EF955" s="519">
        <v>10000</v>
      </c>
      <c r="EG955" s="519">
        <v>10000</v>
      </c>
      <c r="EH955" s="519">
        <v>10000</v>
      </c>
      <c r="EI955" s="519">
        <v>10000</v>
      </c>
      <c r="EJ955" s="519">
        <v>10000</v>
      </c>
      <c r="EK955" s="519">
        <v>10000</v>
      </c>
      <c r="EL955" s="519">
        <v>10000</v>
      </c>
      <c r="EM955" s="519">
        <v>10000</v>
      </c>
      <c r="EN955" s="519">
        <v>10398.6</v>
      </c>
      <c r="EO955" s="519">
        <v>10398.6</v>
      </c>
      <c r="EP955" s="519">
        <v>10398.6</v>
      </c>
      <c r="EQ955" s="519">
        <v>10398.6</v>
      </c>
      <c r="ER955" s="519">
        <v>10398.6</v>
      </c>
      <c r="ES955" s="519">
        <v>10398.6</v>
      </c>
      <c r="ET955" s="519">
        <v>10398.6</v>
      </c>
      <c r="EU955" s="519">
        <v>10398.6</v>
      </c>
      <c r="EV955" s="519">
        <v>10398.6</v>
      </c>
      <c r="EW955" s="519">
        <v>10398.6</v>
      </c>
      <c r="EX955" s="519">
        <v>10398.6</v>
      </c>
      <c r="EY955" s="519">
        <v>10398.6</v>
      </c>
      <c r="EZ955" s="519">
        <v>10398.6</v>
      </c>
      <c r="FA955" s="519">
        <v>10398.6</v>
      </c>
      <c r="FB955" s="519">
        <v>10398.6</v>
      </c>
      <c r="FC955" s="519">
        <v>10398.6</v>
      </c>
      <c r="FD955" s="519">
        <v>0</v>
      </c>
      <c r="FE955" s="519">
        <v>0</v>
      </c>
      <c r="FF955" s="519">
        <v>0</v>
      </c>
      <c r="FG955" s="519">
        <v>0</v>
      </c>
      <c r="FH955" s="519">
        <v>0</v>
      </c>
      <c r="FI955" s="519">
        <v>0</v>
      </c>
      <c r="FJ955" s="519">
        <v>0</v>
      </c>
      <c r="FK955" s="519">
        <v>0</v>
      </c>
      <c r="FL955" s="519">
        <v>0</v>
      </c>
      <c r="FM955" s="519">
        <v>0</v>
      </c>
      <c r="FN955" s="519">
        <v>0</v>
      </c>
      <c r="FO955" s="519">
        <v>0</v>
      </c>
      <c r="FP955" s="519">
        <v>0</v>
      </c>
      <c r="FQ955" s="519">
        <v>0</v>
      </c>
      <c r="FR955" s="519">
        <v>0</v>
      </c>
      <c r="FS955" s="519">
        <v>0</v>
      </c>
      <c r="FT955" s="519">
        <v>0</v>
      </c>
      <c r="FU955" s="519">
        <v>0</v>
      </c>
      <c r="FV955" s="519">
        <v>0</v>
      </c>
      <c r="FW955" s="519">
        <v>0</v>
      </c>
      <c r="FX955" s="519">
        <v>0</v>
      </c>
      <c r="FY955" s="519">
        <v>0</v>
      </c>
      <c r="FZ955" s="519">
        <v>0</v>
      </c>
      <c r="GA955" s="519">
        <v>0</v>
      </c>
      <c r="GB955" s="519">
        <v>0</v>
      </c>
      <c r="GC955" s="519">
        <v>0</v>
      </c>
      <c r="GD955" s="519">
        <v>0</v>
      </c>
      <c r="GE955" s="519">
        <v>0</v>
      </c>
      <c r="GF955" s="519">
        <v>0</v>
      </c>
      <c r="GG955" s="519">
        <v>0</v>
      </c>
      <c r="GH955" s="519">
        <v>0</v>
      </c>
      <c r="GI955" s="519">
        <v>0</v>
      </c>
      <c r="GJ955" s="519">
        <v>0</v>
      </c>
      <c r="GK955" s="519">
        <v>0</v>
      </c>
      <c r="GL955" s="519">
        <v>0</v>
      </c>
      <c r="GM955" s="519">
        <v>0</v>
      </c>
      <c r="GN955" s="519">
        <v>0</v>
      </c>
      <c r="GO955" s="519">
        <v>0</v>
      </c>
      <c r="GP955" s="519">
        <v>0</v>
      </c>
      <c r="GQ955" s="519">
        <v>0</v>
      </c>
      <c r="GR955" s="519">
        <v>0</v>
      </c>
      <c r="GS955" s="519">
        <v>0</v>
      </c>
      <c r="GT955" s="519">
        <v>0</v>
      </c>
      <c r="GU955" s="519">
        <v>0</v>
      </c>
      <c r="GV955" s="519">
        <v>0</v>
      </c>
      <c r="GW955" s="519">
        <v>0</v>
      </c>
      <c r="GX955" s="519">
        <v>0</v>
      </c>
      <c r="GY955" s="519">
        <v>0</v>
      </c>
      <c r="GZ955" s="519">
        <v>0</v>
      </c>
      <c r="HA955" s="519">
        <v>0</v>
      </c>
      <c r="HB955" s="519">
        <v>0</v>
      </c>
      <c r="HC955" s="519">
        <v>0</v>
      </c>
      <c r="HD955" s="519">
        <v>0</v>
      </c>
      <c r="HE955" s="519">
        <v>0</v>
      </c>
      <c r="HF955" s="519">
        <v>0</v>
      </c>
      <c r="HG955" s="519">
        <v>0</v>
      </c>
      <c r="HH955" s="519">
        <v>0</v>
      </c>
      <c r="HI955" s="519">
        <v>0</v>
      </c>
      <c r="HJ955" s="519">
        <v>0</v>
      </c>
      <c r="HK955" s="519">
        <v>0</v>
      </c>
      <c r="HL955" s="519">
        <v>0</v>
      </c>
      <c r="HM955" s="519">
        <v>0</v>
      </c>
      <c r="HN955" s="519">
        <v>0</v>
      </c>
      <c r="HO955" s="519">
        <v>0</v>
      </c>
      <c r="HP955" s="519">
        <v>0</v>
      </c>
      <c r="HQ955" s="519">
        <v>0</v>
      </c>
      <c r="HR955" s="519">
        <v>0</v>
      </c>
      <c r="HS955" s="519">
        <v>0</v>
      </c>
      <c r="HT955" s="519">
        <v>0</v>
      </c>
      <c r="HU955" s="519">
        <v>0</v>
      </c>
      <c r="HV955" s="519">
        <v>0</v>
      </c>
      <c r="HW955" s="519">
        <v>0</v>
      </c>
      <c r="HX955" s="519">
        <v>0</v>
      </c>
      <c r="HY955" s="519">
        <v>0</v>
      </c>
      <c r="HZ955" s="519">
        <v>0</v>
      </c>
      <c r="IA955" s="519">
        <v>0</v>
      </c>
      <c r="IB955" s="519">
        <v>0</v>
      </c>
      <c r="IC955" s="519">
        <v>0</v>
      </c>
      <c r="ID955" s="519">
        <v>0</v>
      </c>
      <c r="IE955" s="519">
        <v>0</v>
      </c>
      <c r="IF955" s="519">
        <v>0</v>
      </c>
      <c r="IG955" s="519">
        <v>0</v>
      </c>
      <c r="IH955" s="519">
        <v>0</v>
      </c>
      <c r="II955" s="519">
        <v>0</v>
      </c>
      <c r="IJ955" s="519">
        <v>0</v>
      </c>
      <c r="IK955" s="519">
        <v>0</v>
      </c>
    </row>
    <row r="956" spans="2:245" hidden="1">
      <c r="B956" s="519" t="s">
        <v>1058</v>
      </c>
      <c r="C956" s="519"/>
      <c r="D956" s="519"/>
      <c r="E956" s="519"/>
      <c r="F956" s="519">
        <v>2</v>
      </c>
      <c r="G956" s="519"/>
      <c r="H956" s="519">
        <v>34</v>
      </c>
      <c r="I956" s="519">
        <v>4</v>
      </c>
      <c r="J956" s="519" t="str">
        <f t="shared" si="45"/>
        <v>SDN10023404</v>
      </c>
      <c r="K956" s="519">
        <v>995</v>
      </c>
      <c r="M956" s="337"/>
      <c r="N956" s="519" t="s">
        <v>1058</v>
      </c>
      <c r="O956" s="519" t="s">
        <v>1060</v>
      </c>
      <c r="P956" s="519">
        <v>45</v>
      </c>
      <c r="Q956" s="521" t="str">
        <f t="shared" si="46"/>
        <v>SDN100245</v>
      </c>
      <c r="R956" s="519">
        <v>1197.8</v>
      </c>
      <c r="S956" s="519">
        <v>2395.6</v>
      </c>
      <c r="T956" s="519">
        <v>3593.4</v>
      </c>
      <c r="U956" s="519">
        <v>4791.2</v>
      </c>
      <c r="V956" s="519">
        <v>5989</v>
      </c>
      <c r="W956" s="519">
        <v>6947.2</v>
      </c>
      <c r="X956" s="519">
        <v>7905.5</v>
      </c>
      <c r="Y956" s="519">
        <v>8863.7000000000007</v>
      </c>
      <c r="Z956" s="519">
        <v>9822</v>
      </c>
      <c r="AA956" s="519">
        <v>10780.2</v>
      </c>
      <c r="AB956" s="519">
        <v>10780.2</v>
      </c>
      <c r="AC956" s="519">
        <v>10780.2</v>
      </c>
      <c r="AD956" s="519">
        <v>10780.2</v>
      </c>
      <c r="AE956" s="519">
        <v>10780.2</v>
      </c>
      <c r="AF956" s="519">
        <v>10780.2</v>
      </c>
      <c r="AG956" s="519">
        <v>10780.2</v>
      </c>
      <c r="AH956" s="519">
        <v>10780.2</v>
      </c>
      <c r="AI956" s="519">
        <v>10780.2</v>
      </c>
      <c r="AJ956" s="519">
        <v>10780.2</v>
      </c>
      <c r="AK956" s="519">
        <v>10780.2</v>
      </c>
      <c r="AL956" s="519">
        <v>10780.2</v>
      </c>
      <c r="AM956" s="519">
        <v>10780.2</v>
      </c>
      <c r="AN956" s="519">
        <v>10780.2</v>
      </c>
      <c r="AO956" s="519">
        <v>10780.2</v>
      </c>
      <c r="AP956" s="519">
        <v>10780.2</v>
      </c>
      <c r="AQ956" s="519">
        <v>0</v>
      </c>
      <c r="AR956" s="519">
        <v>0</v>
      </c>
      <c r="AS956" s="519">
        <v>0</v>
      </c>
      <c r="AT956" s="519">
        <v>0</v>
      </c>
      <c r="AU956" s="519">
        <v>0</v>
      </c>
      <c r="AV956" s="519">
        <v>0</v>
      </c>
      <c r="AW956" s="519">
        <v>0</v>
      </c>
      <c r="AX956" s="519">
        <v>0</v>
      </c>
      <c r="AY956" s="519">
        <v>0</v>
      </c>
      <c r="AZ956" s="519">
        <v>0</v>
      </c>
      <c r="BA956" s="519">
        <v>0</v>
      </c>
      <c r="BB956" s="519">
        <v>0</v>
      </c>
      <c r="BC956" s="519">
        <v>0</v>
      </c>
      <c r="BD956" s="519">
        <v>0</v>
      </c>
      <c r="BE956" s="519">
        <v>0</v>
      </c>
      <c r="BF956" s="519">
        <v>0</v>
      </c>
      <c r="BG956" s="519">
        <v>0</v>
      </c>
      <c r="BH956" s="519">
        <v>0</v>
      </c>
      <c r="BI956" s="519">
        <v>0</v>
      </c>
      <c r="BJ956" s="519">
        <v>0</v>
      </c>
      <c r="BK956" s="519">
        <v>0</v>
      </c>
      <c r="BL956" s="519">
        <v>0</v>
      </c>
      <c r="BM956" s="519">
        <v>0</v>
      </c>
      <c r="BN956" s="519">
        <v>0</v>
      </c>
      <c r="BO956" s="519">
        <v>0</v>
      </c>
      <c r="BP956" s="519">
        <v>0</v>
      </c>
      <c r="BQ956" s="519">
        <v>0</v>
      </c>
      <c r="BR956" s="519">
        <v>0</v>
      </c>
      <c r="BS956" s="519">
        <v>0</v>
      </c>
      <c r="BT956" s="519">
        <v>0</v>
      </c>
      <c r="BU956" s="519">
        <v>0</v>
      </c>
      <c r="BV956" s="519">
        <v>0</v>
      </c>
      <c r="BW956" s="519">
        <v>0</v>
      </c>
      <c r="BX956" s="519">
        <v>0</v>
      </c>
      <c r="BY956" s="519">
        <v>0</v>
      </c>
      <c r="BZ956" s="519">
        <v>0</v>
      </c>
      <c r="CA956" s="519">
        <v>0</v>
      </c>
      <c r="CB956" s="519">
        <v>0</v>
      </c>
      <c r="CC956" s="519">
        <v>0</v>
      </c>
      <c r="CD956" s="519">
        <v>0</v>
      </c>
      <c r="CE956" s="519">
        <v>0</v>
      </c>
      <c r="CF956" s="519">
        <v>0</v>
      </c>
      <c r="CG956" s="519">
        <v>0</v>
      </c>
      <c r="CH956" s="519">
        <v>0</v>
      </c>
      <c r="CI956" s="519">
        <v>0</v>
      </c>
      <c r="CJ956" s="519">
        <v>0</v>
      </c>
      <c r="CK956" s="519">
        <v>0</v>
      </c>
      <c r="CL956" s="519">
        <v>0</v>
      </c>
      <c r="CM956" s="519">
        <v>0</v>
      </c>
      <c r="CN956" s="519">
        <v>0</v>
      </c>
      <c r="CO956" s="519">
        <v>0</v>
      </c>
      <c r="CP956" s="519">
        <v>0</v>
      </c>
      <c r="CQ956" s="519">
        <v>0</v>
      </c>
      <c r="CR956" s="519">
        <v>0</v>
      </c>
      <c r="CS956" s="519">
        <v>0</v>
      </c>
      <c r="CT956" s="519">
        <v>0</v>
      </c>
      <c r="CU956" s="519">
        <v>0</v>
      </c>
      <c r="CV956" s="519">
        <v>0</v>
      </c>
      <c r="CW956" s="519">
        <v>0</v>
      </c>
      <c r="CX956" s="519">
        <v>0</v>
      </c>
      <c r="CY956" s="519">
        <v>0</v>
      </c>
      <c r="CZ956" s="519">
        <v>0</v>
      </c>
      <c r="DA956" s="519">
        <v>0</v>
      </c>
      <c r="DB956" s="519">
        <v>0</v>
      </c>
      <c r="DC956" s="519">
        <v>0</v>
      </c>
      <c r="DD956" s="519">
        <v>0</v>
      </c>
      <c r="DE956" s="519">
        <v>0</v>
      </c>
      <c r="DF956" s="519">
        <v>0</v>
      </c>
      <c r="DG956" s="519">
        <v>0</v>
      </c>
      <c r="DH956" s="519">
        <v>0</v>
      </c>
      <c r="DI956" s="519">
        <v>0</v>
      </c>
      <c r="DJ956" s="519">
        <v>0</v>
      </c>
      <c r="DK956" s="519">
        <v>0</v>
      </c>
      <c r="DL956" s="519">
        <v>0</v>
      </c>
      <c r="DM956" s="519">
        <v>0</v>
      </c>
      <c r="DN956" s="519">
        <v>0</v>
      </c>
      <c r="DO956" s="519">
        <v>0</v>
      </c>
      <c r="DP956" s="519">
        <v>0</v>
      </c>
      <c r="DQ956" s="519">
        <v>0</v>
      </c>
      <c r="DR956" s="519">
        <v>0</v>
      </c>
      <c r="DS956" s="519">
        <v>0</v>
      </c>
      <c r="DT956" s="519">
        <v>0</v>
      </c>
      <c r="DU956" s="519">
        <v>0</v>
      </c>
      <c r="DV956" s="519">
        <v>0</v>
      </c>
      <c r="DW956" s="519">
        <v>0</v>
      </c>
      <c r="DX956" s="519">
        <v>0</v>
      </c>
      <c r="DZ956" s="337"/>
      <c r="EA956" s="519" t="s">
        <v>1058</v>
      </c>
      <c r="EB956" s="519" t="s">
        <v>1060</v>
      </c>
      <c r="EC956" s="519">
        <v>45</v>
      </c>
      <c r="ED956" s="183" t="str">
        <f t="shared" si="47"/>
        <v>SDN100245</v>
      </c>
      <c r="EE956" s="519">
        <v>1197.8</v>
      </c>
      <c r="EF956" s="519">
        <v>10000</v>
      </c>
      <c r="EG956" s="519">
        <v>10000</v>
      </c>
      <c r="EH956" s="519">
        <v>10000</v>
      </c>
      <c r="EI956" s="519">
        <v>10000</v>
      </c>
      <c r="EJ956" s="519">
        <v>10000</v>
      </c>
      <c r="EK956" s="519">
        <v>10000</v>
      </c>
      <c r="EL956" s="519">
        <v>10000</v>
      </c>
      <c r="EM956" s="519">
        <v>10000</v>
      </c>
      <c r="EN956" s="519">
        <v>10780.2</v>
      </c>
      <c r="EO956" s="519">
        <v>10780.2</v>
      </c>
      <c r="EP956" s="519">
        <v>10780.2</v>
      </c>
      <c r="EQ956" s="519">
        <v>10780.2</v>
      </c>
      <c r="ER956" s="519">
        <v>10780.2</v>
      </c>
      <c r="ES956" s="519">
        <v>10780.2</v>
      </c>
      <c r="ET956" s="519">
        <v>10780.2</v>
      </c>
      <c r="EU956" s="519">
        <v>10780.2</v>
      </c>
      <c r="EV956" s="519">
        <v>10780.2</v>
      </c>
      <c r="EW956" s="519">
        <v>10780.2</v>
      </c>
      <c r="EX956" s="519">
        <v>10780.2</v>
      </c>
      <c r="EY956" s="519">
        <v>10780.2</v>
      </c>
      <c r="EZ956" s="519">
        <v>10780.2</v>
      </c>
      <c r="FA956" s="519">
        <v>10780.2</v>
      </c>
      <c r="FB956" s="519">
        <v>10780.2</v>
      </c>
      <c r="FC956" s="519">
        <v>10780.2</v>
      </c>
      <c r="FD956" s="519">
        <v>0</v>
      </c>
      <c r="FE956" s="519">
        <v>0</v>
      </c>
      <c r="FF956" s="519">
        <v>0</v>
      </c>
      <c r="FG956" s="519">
        <v>0</v>
      </c>
      <c r="FH956" s="519">
        <v>0</v>
      </c>
      <c r="FI956" s="519">
        <v>0</v>
      </c>
      <c r="FJ956" s="519">
        <v>0</v>
      </c>
      <c r="FK956" s="519">
        <v>0</v>
      </c>
      <c r="FL956" s="519">
        <v>0</v>
      </c>
      <c r="FM956" s="519">
        <v>0</v>
      </c>
      <c r="FN956" s="519">
        <v>0</v>
      </c>
      <c r="FO956" s="519">
        <v>0</v>
      </c>
      <c r="FP956" s="519">
        <v>0</v>
      </c>
      <c r="FQ956" s="519">
        <v>0</v>
      </c>
      <c r="FR956" s="519">
        <v>0</v>
      </c>
      <c r="FS956" s="519">
        <v>0</v>
      </c>
      <c r="FT956" s="519">
        <v>0</v>
      </c>
      <c r="FU956" s="519">
        <v>0</v>
      </c>
      <c r="FV956" s="519">
        <v>0</v>
      </c>
      <c r="FW956" s="519">
        <v>0</v>
      </c>
      <c r="FX956" s="519">
        <v>0</v>
      </c>
      <c r="FY956" s="519">
        <v>0</v>
      </c>
      <c r="FZ956" s="519">
        <v>0</v>
      </c>
      <c r="GA956" s="519">
        <v>0</v>
      </c>
      <c r="GB956" s="519">
        <v>0</v>
      </c>
      <c r="GC956" s="519">
        <v>0</v>
      </c>
      <c r="GD956" s="519">
        <v>0</v>
      </c>
      <c r="GE956" s="519">
        <v>0</v>
      </c>
      <c r="GF956" s="519">
        <v>0</v>
      </c>
      <c r="GG956" s="519">
        <v>0</v>
      </c>
      <c r="GH956" s="519">
        <v>0</v>
      </c>
      <c r="GI956" s="519">
        <v>0</v>
      </c>
      <c r="GJ956" s="519">
        <v>0</v>
      </c>
      <c r="GK956" s="519">
        <v>0</v>
      </c>
      <c r="GL956" s="519">
        <v>0</v>
      </c>
      <c r="GM956" s="519">
        <v>0</v>
      </c>
      <c r="GN956" s="519">
        <v>0</v>
      </c>
      <c r="GO956" s="519">
        <v>0</v>
      </c>
      <c r="GP956" s="519">
        <v>0</v>
      </c>
      <c r="GQ956" s="519">
        <v>0</v>
      </c>
      <c r="GR956" s="519">
        <v>0</v>
      </c>
      <c r="GS956" s="519">
        <v>0</v>
      </c>
      <c r="GT956" s="519">
        <v>0</v>
      </c>
      <c r="GU956" s="519">
        <v>0</v>
      </c>
      <c r="GV956" s="519">
        <v>0</v>
      </c>
      <c r="GW956" s="519">
        <v>0</v>
      </c>
      <c r="GX956" s="519">
        <v>0</v>
      </c>
      <c r="GY956" s="519">
        <v>0</v>
      </c>
      <c r="GZ956" s="519">
        <v>0</v>
      </c>
      <c r="HA956" s="519">
        <v>0</v>
      </c>
      <c r="HB956" s="519">
        <v>0</v>
      </c>
      <c r="HC956" s="519">
        <v>0</v>
      </c>
      <c r="HD956" s="519">
        <v>0</v>
      </c>
      <c r="HE956" s="519">
        <v>0</v>
      </c>
      <c r="HF956" s="519">
        <v>0</v>
      </c>
      <c r="HG956" s="519">
        <v>0</v>
      </c>
      <c r="HH956" s="519">
        <v>0</v>
      </c>
      <c r="HI956" s="519">
        <v>0</v>
      </c>
      <c r="HJ956" s="519">
        <v>0</v>
      </c>
      <c r="HK956" s="519">
        <v>0</v>
      </c>
      <c r="HL956" s="519">
        <v>0</v>
      </c>
      <c r="HM956" s="519">
        <v>0</v>
      </c>
      <c r="HN956" s="519">
        <v>0</v>
      </c>
      <c r="HO956" s="519">
        <v>0</v>
      </c>
      <c r="HP956" s="519">
        <v>0</v>
      </c>
      <c r="HQ956" s="519">
        <v>0</v>
      </c>
      <c r="HR956" s="519">
        <v>0</v>
      </c>
      <c r="HS956" s="519">
        <v>0</v>
      </c>
      <c r="HT956" s="519">
        <v>0</v>
      </c>
      <c r="HU956" s="519">
        <v>0</v>
      </c>
      <c r="HV956" s="519">
        <v>0</v>
      </c>
      <c r="HW956" s="519">
        <v>0</v>
      </c>
      <c r="HX956" s="519">
        <v>0</v>
      </c>
      <c r="HY956" s="519">
        <v>0</v>
      </c>
      <c r="HZ956" s="519">
        <v>0</v>
      </c>
      <c r="IA956" s="519">
        <v>0</v>
      </c>
      <c r="IB956" s="519">
        <v>0</v>
      </c>
      <c r="IC956" s="519">
        <v>0</v>
      </c>
      <c r="ID956" s="519">
        <v>0</v>
      </c>
      <c r="IE956" s="519">
        <v>0</v>
      </c>
      <c r="IF956" s="519">
        <v>0</v>
      </c>
      <c r="IG956" s="519">
        <v>0</v>
      </c>
      <c r="IH956" s="519">
        <v>0</v>
      </c>
      <c r="II956" s="519">
        <v>0</v>
      </c>
      <c r="IJ956" s="519">
        <v>0</v>
      </c>
      <c r="IK956" s="519">
        <v>0</v>
      </c>
    </row>
    <row r="957" spans="2:245" hidden="1">
      <c r="B957" s="519" t="s">
        <v>1058</v>
      </c>
      <c r="C957" s="519"/>
      <c r="D957" s="519"/>
      <c r="E957" s="519"/>
      <c r="F957" s="519">
        <v>2</v>
      </c>
      <c r="G957" s="519"/>
      <c r="H957" s="519">
        <v>34</v>
      </c>
      <c r="I957" s="519">
        <v>5</v>
      </c>
      <c r="J957" s="519" t="str">
        <f t="shared" si="45"/>
        <v>SDN10023405</v>
      </c>
      <c r="K957" s="519">
        <v>995</v>
      </c>
      <c r="M957" s="337"/>
      <c r="N957" s="519" t="s">
        <v>1058</v>
      </c>
      <c r="O957" s="519" t="s">
        <v>1060</v>
      </c>
      <c r="P957" s="519">
        <v>46</v>
      </c>
      <c r="Q957" s="521" t="str">
        <f t="shared" si="46"/>
        <v>SDN100246</v>
      </c>
      <c r="R957" s="519">
        <v>1224.3</v>
      </c>
      <c r="S957" s="519">
        <v>2448.6</v>
      </c>
      <c r="T957" s="519">
        <v>3672.9</v>
      </c>
      <c r="U957" s="519">
        <v>4897.2</v>
      </c>
      <c r="V957" s="519">
        <v>6121.5</v>
      </c>
      <c r="W957" s="519">
        <v>7100.9</v>
      </c>
      <c r="X957" s="519">
        <v>8080.4</v>
      </c>
      <c r="Y957" s="519">
        <v>9059.7999999999993</v>
      </c>
      <c r="Z957" s="519">
        <v>10039.299999999999</v>
      </c>
      <c r="AA957" s="519">
        <v>11018.7</v>
      </c>
      <c r="AB957" s="519">
        <v>11018.7</v>
      </c>
      <c r="AC957" s="519">
        <v>11018.7</v>
      </c>
      <c r="AD957" s="519">
        <v>11018.7</v>
      </c>
      <c r="AE957" s="519">
        <v>11018.7</v>
      </c>
      <c r="AF957" s="519">
        <v>11018.7</v>
      </c>
      <c r="AG957" s="519">
        <v>11018.7</v>
      </c>
      <c r="AH957" s="519">
        <v>11018.7</v>
      </c>
      <c r="AI957" s="519">
        <v>11018.7</v>
      </c>
      <c r="AJ957" s="519">
        <v>11018.7</v>
      </c>
      <c r="AK957" s="519">
        <v>11018.7</v>
      </c>
      <c r="AL957" s="519">
        <v>11018.7</v>
      </c>
      <c r="AM957" s="519">
        <v>11018.7</v>
      </c>
      <c r="AN957" s="519">
        <v>11018.7</v>
      </c>
      <c r="AO957" s="519">
        <v>11018.7</v>
      </c>
      <c r="AP957" s="519">
        <v>11018.7</v>
      </c>
      <c r="AQ957" s="519">
        <v>0</v>
      </c>
      <c r="AR957" s="519">
        <v>0</v>
      </c>
      <c r="AS957" s="519">
        <v>0</v>
      </c>
      <c r="AT957" s="519">
        <v>0</v>
      </c>
      <c r="AU957" s="519">
        <v>0</v>
      </c>
      <c r="AV957" s="519">
        <v>0</v>
      </c>
      <c r="AW957" s="519">
        <v>0</v>
      </c>
      <c r="AX957" s="519">
        <v>0</v>
      </c>
      <c r="AY957" s="519">
        <v>0</v>
      </c>
      <c r="AZ957" s="519">
        <v>0</v>
      </c>
      <c r="BA957" s="519">
        <v>0</v>
      </c>
      <c r="BB957" s="519">
        <v>0</v>
      </c>
      <c r="BC957" s="519">
        <v>0</v>
      </c>
      <c r="BD957" s="519">
        <v>0</v>
      </c>
      <c r="BE957" s="519">
        <v>0</v>
      </c>
      <c r="BF957" s="519">
        <v>0</v>
      </c>
      <c r="BG957" s="519">
        <v>0</v>
      </c>
      <c r="BH957" s="519">
        <v>0</v>
      </c>
      <c r="BI957" s="519">
        <v>0</v>
      </c>
      <c r="BJ957" s="519">
        <v>0</v>
      </c>
      <c r="BK957" s="519">
        <v>0</v>
      </c>
      <c r="BL957" s="519">
        <v>0</v>
      </c>
      <c r="BM957" s="519">
        <v>0</v>
      </c>
      <c r="BN957" s="519">
        <v>0</v>
      </c>
      <c r="BO957" s="519">
        <v>0</v>
      </c>
      <c r="BP957" s="519">
        <v>0</v>
      </c>
      <c r="BQ957" s="519">
        <v>0</v>
      </c>
      <c r="BR957" s="519">
        <v>0</v>
      </c>
      <c r="BS957" s="519">
        <v>0</v>
      </c>
      <c r="BT957" s="519">
        <v>0</v>
      </c>
      <c r="BU957" s="519">
        <v>0</v>
      </c>
      <c r="BV957" s="519">
        <v>0</v>
      </c>
      <c r="BW957" s="519">
        <v>0</v>
      </c>
      <c r="BX957" s="519">
        <v>0</v>
      </c>
      <c r="BY957" s="519">
        <v>0</v>
      </c>
      <c r="BZ957" s="519">
        <v>0</v>
      </c>
      <c r="CA957" s="519">
        <v>0</v>
      </c>
      <c r="CB957" s="519">
        <v>0</v>
      </c>
      <c r="CC957" s="519">
        <v>0</v>
      </c>
      <c r="CD957" s="519">
        <v>0</v>
      </c>
      <c r="CE957" s="519">
        <v>0</v>
      </c>
      <c r="CF957" s="519">
        <v>0</v>
      </c>
      <c r="CG957" s="519">
        <v>0</v>
      </c>
      <c r="CH957" s="519">
        <v>0</v>
      </c>
      <c r="CI957" s="519">
        <v>0</v>
      </c>
      <c r="CJ957" s="519">
        <v>0</v>
      </c>
      <c r="CK957" s="519">
        <v>0</v>
      </c>
      <c r="CL957" s="519">
        <v>0</v>
      </c>
      <c r="CM957" s="519">
        <v>0</v>
      </c>
      <c r="CN957" s="519">
        <v>0</v>
      </c>
      <c r="CO957" s="519">
        <v>0</v>
      </c>
      <c r="CP957" s="519">
        <v>0</v>
      </c>
      <c r="CQ957" s="519">
        <v>0</v>
      </c>
      <c r="CR957" s="519">
        <v>0</v>
      </c>
      <c r="CS957" s="519">
        <v>0</v>
      </c>
      <c r="CT957" s="519">
        <v>0</v>
      </c>
      <c r="CU957" s="519">
        <v>0</v>
      </c>
      <c r="CV957" s="519">
        <v>0</v>
      </c>
      <c r="CW957" s="519">
        <v>0</v>
      </c>
      <c r="CX957" s="519">
        <v>0</v>
      </c>
      <c r="CY957" s="519">
        <v>0</v>
      </c>
      <c r="CZ957" s="519">
        <v>0</v>
      </c>
      <c r="DA957" s="519">
        <v>0</v>
      </c>
      <c r="DB957" s="519">
        <v>0</v>
      </c>
      <c r="DC957" s="519">
        <v>0</v>
      </c>
      <c r="DD957" s="519">
        <v>0</v>
      </c>
      <c r="DE957" s="519">
        <v>0</v>
      </c>
      <c r="DF957" s="519">
        <v>0</v>
      </c>
      <c r="DG957" s="519">
        <v>0</v>
      </c>
      <c r="DH957" s="519">
        <v>0</v>
      </c>
      <c r="DI957" s="519">
        <v>0</v>
      </c>
      <c r="DJ957" s="519">
        <v>0</v>
      </c>
      <c r="DK957" s="519">
        <v>0</v>
      </c>
      <c r="DL957" s="519">
        <v>0</v>
      </c>
      <c r="DM957" s="519">
        <v>0</v>
      </c>
      <c r="DN957" s="519">
        <v>0</v>
      </c>
      <c r="DO957" s="519">
        <v>0</v>
      </c>
      <c r="DP957" s="519">
        <v>0</v>
      </c>
      <c r="DQ957" s="519">
        <v>0</v>
      </c>
      <c r="DR957" s="519">
        <v>0</v>
      </c>
      <c r="DS957" s="519">
        <v>0</v>
      </c>
      <c r="DT957" s="519">
        <v>0</v>
      </c>
      <c r="DU957" s="519">
        <v>0</v>
      </c>
      <c r="DV957" s="519">
        <v>0</v>
      </c>
      <c r="DW957" s="519">
        <v>0</v>
      </c>
      <c r="DX957" s="519">
        <v>0</v>
      </c>
      <c r="DZ957" s="337"/>
      <c r="EA957" s="519" t="s">
        <v>1058</v>
      </c>
      <c r="EB957" s="519" t="s">
        <v>1060</v>
      </c>
      <c r="EC957" s="519">
        <v>46</v>
      </c>
      <c r="ED957" s="183" t="str">
        <f t="shared" si="47"/>
        <v>SDN100246</v>
      </c>
      <c r="EE957" s="519">
        <v>1224.3</v>
      </c>
      <c r="EF957" s="519">
        <v>10000</v>
      </c>
      <c r="EG957" s="519">
        <v>10000</v>
      </c>
      <c r="EH957" s="519">
        <v>10000</v>
      </c>
      <c r="EI957" s="519">
        <v>10000</v>
      </c>
      <c r="EJ957" s="519">
        <v>10000</v>
      </c>
      <c r="EK957" s="519">
        <v>10000</v>
      </c>
      <c r="EL957" s="519">
        <v>10000</v>
      </c>
      <c r="EM957" s="519">
        <v>10039.299999999999</v>
      </c>
      <c r="EN957" s="519">
        <v>11018.7</v>
      </c>
      <c r="EO957" s="519">
        <v>11018.7</v>
      </c>
      <c r="EP957" s="519">
        <v>11018.7</v>
      </c>
      <c r="EQ957" s="519">
        <v>11018.7</v>
      </c>
      <c r="ER957" s="519">
        <v>11018.7</v>
      </c>
      <c r="ES957" s="519">
        <v>11018.7</v>
      </c>
      <c r="ET957" s="519">
        <v>11018.7</v>
      </c>
      <c r="EU957" s="519">
        <v>11018.7</v>
      </c>
      <c r="EV957" s="519">
        <v>11018.7</v>
      </c>
      <c r="EW957" s="519">
        <v>11018.7</v>
      </c>
      <c r="EX957" s="519">
        <v>11018.7</v>
      </c>
      <c r="EY957" s="519">
        <v>11018.7</v>
      </c>
      <c r="EZ957" s="519">
        <v>11018.7</v>
      </c>
      <c r="FA957" s="519">
        <v>11018.7</v>
      </c>
      <c r="FB957" s="519">
        <v>11018.7</v>
      </c>
      <c r="FC957" s="519">
        <v>11018.7</v>
      </c>
      <c r="FD957" s="519">
        <v>0</v>
      </c>
      <c r="FE957" s="519">
        <v>0</v>
      </c>
      <c r="FF957" s="519">
        <v>0</v>
      </c>
      <c r="FG957" s="519">
        <v>0</v>
      </c>
      <c r="FH957" s="519">
        <v>0</v>
      </c>
      <c r="FI957" s="519">
        <v>0</v>
      </c>
      <c r="FJ957" s="519">
        <v>0</v>
      </c>
      <c r="FK957" s="519">
        <v>0</v>
      </c>
      <c r="FL957" s="519">
        <v>0</v>
      </c>
      <c r="FM957" s="519">
        <v>0</v>
      </c>
      <c r="FN957" s="519">
        <v>0</v>
      </c>
      <c r="FO957" s="519">
        <v>0</v>
      </c>
      <c r="FP957" s="519">
        <v>0</v>
      </c>
      <c r="FQ957" s="519">
        <v>0</v>
      </c>
      <c r="FR957" s="519">
        <v>0</v>
      </c>
      <c r="FS957" s="519">
        <v>0</v>
      </c>
      <c r="FT957" s="519">
        <v>0</v>
      </c>
      <c r="FU957" s="519">
        <v>0</v>
      </c>
      <c r="FV957" s="519">
        <v>0</v>
      </c>
      <c r="FW957" s="519">
        <v>0</v>
      </c>
      <c r="FX957" s="519">
        <v>0</v>
      </c>
      <c r="FY957" s="519">
        <v>0</v>
      </c>
      <c r="FZ957" s="519">
        <v>0</v>
      </c>
      <c r="GA957" s="519">
        <v>0</v>
      </c>
      <c r="GB957" s="519">
        <v>0</v>
      </c>
      <c r="GC957" s="519">
        <v>0</v>
      </c>
      <c r="GD957" s="519">
        <v>0</v>
      </c>
      <c r="GE957" s="519">
        <v>0</v>
      </c>
      <c r="GF957" s="519">
        <v>0</v>
      </c>
      <c r="GG957" s="519">
        <v>0</v>
      </c>
      <c r="GH957" s="519">
        <v>0</v>
      </c>
      <c r="GI957" s="519">
        <v>0</v>
      </c>
      <c r="GJ957" s="519">
        <v>0</v>
      </c>
      <c r="GK957" s="519">
        <v>0</v>
      </c>
      <c r="GL957" s="519">
        <v>0</v>
      </c>
      <c r="GM957" s="519">
        <v>0</v>
      </c>
      <c r="GN957" s="519">
        <v>0</v>
      </c>
      <c r="GO957" s="519">
        <v>0</v>
      </c>
      <c r="GP957" s="519">
        <v>0</v>
      </c>
      <c r="GQ957" s="519">
        <v>0</v>
      </c>
      <c r="GR957" s="519">
        <v>0</v>
      </c>
      <c r="GS957" s="519">
        <v>0</v>
      </c>
      <c r="GT957" s="519">
        <v>0</v>
      </c>
      <c r="GU957" s="519">
        <v>0</v>
      </c>
      <c r="GV957" s="519">
        <v>0</v>
      </c>
      <c r="GW957" s="519">
        <v>0</v>
      </c>
      <c r="GX957" s="519">
        <v>0</v>
      </c>
      <c r="GY957" s="519">
        <v>0</v>
      </c>
      <c r="GZ957" s="519">
        <v>0</v>
      </c>
      <c r="HA957" s="519">
        <v>0</v>
      </c>
      <c r="HB957" s="519">
        <v>0</v>
      </c>
      <c r="HC957" s="519">
        <v>0</v>
      </c>
      <c r="HD957" s="519">
        <v>0</v>
      </c>
      <c r="HE957" s="519">
        <v>0</v>
      </c>
      <c r="HF957" s="519">
        <v>0</v>
      </c>
      <c r="HG957" s="519">
        <v>0</v>
      </c>
      <c r="HH957" s="519">
        <v>0</v>
      </c>
      <c r="HI957" s="519">
        <v>0</v>
      </c>
      <c r="HJ957" s="519">
        <v>0</v>
      </c>
      <c r="HK957" s="519">
        <v>0</v>
      </c>
      <c r="HL957" s="519">
        <v>0</v>
      </c>
      <c r="HM957" s="519">
        <v>0</v>
      </c>
      <c r="HN957" s="519">
        <v>0</v>
      </c>
      <c r="HO957" s="519">
        <v>0</v>
      </c>
      <c r="HP957" s="519">
        <v>0</v>
      </c>
      <c r="HQ957" s="519">
        <v>0</v>
      </c>
      <c r="HR957" s="519">
        <v>0</v>
      </c>
      <c r="HS957" s="519">
        <v>0</v>
      </c>
      <c r="HT957" s="519">
        <v>0</v>
      </c>
      <c r="HU957" s="519">
        <v>0</v>
      </c>
      <c r="HV957" s="519">
        <v>0</v>
      </c>
      <c r="HW957" s="519">
        <v>0</v>
      </c>
      <c r="HX957" s="519">
        <v>0</v>
      </c>
      <c r="HY957" s="519">
        <v>0</v>
      </c>
      <c r="HZ957" s="519">
        <v>0</v>
      </c>
      <c r="IA957" s="519">
        <v>0</v>
      </c>
      <c r="IB957" s="519">
        <v>0</v>
      </c>
      <c r="IC957" s="519">
        <v>0</v>
      </c>
      <c r="ID957" s="519">
        <v>0</v>
      </c>
      <c r="IE957" s="519">
        <v>0</v>
      </c>
      <c r="IF957" s="519">
        <v>0</v>
      </c>
      <c r="IG957" s="519">
        <v>0</v>
      </c>
      <c r="IH957" s="519">
        <v>0</v>
      </c>
      <c r="II957" s="519">
        <v>0</v>
      </c>
      <c r="IJ957" s="519">
        <v>0</v>
      </c>
      <c r="IK957" s="519">
        <v>0</v>
      </c>
    </row>
    <row r="958" spans="2:245" hidden="1">
      <c r="B958" s="519" t="s">
        <v>1058</v>
      </c>
      <c r="C958" s="519"/>
      <c r="D958" s="519"/>
      <c r="E958" s="519"/>
      <c r="F958" s="519">
        <v>2</v>
      </c>
      <c r="G958" s="519"/>
      <c r="H958" s="519">
        <v>34</v>
      </c>
      <c r="I958" s="519">
        <v>6</v>
      </c>
      <c r="J958" s="519" t="str">
        <f t="shared" si="45"/>
        <v>SDN10023406</v>
      </c>
      <c r="K958" s="519">
        <v>796</v>
      </c>
      <c r="M958" s="337"/>
      <c r="N958" s="519" t="s">
        <v>1058</v>
      </c>
      <c r="O958" s="519" t="s">
        <v>1060</v>
      </c>
      <c r="P958" s="519">
        <v>47</v>
      </c>
      <c r="Q958" s="521" t="str">
        <f t="shared" si="46"/>
        <v>SDN100247</v>
      </c>
      <c r="R958" s="519">
        <v>1250.8</v>
      </c>
      <c r="S958" s="519">
        <v>2501.6</v>
      </c>
      <c r="T958" s="519">
        <v>3752.4</v>
      </c>
      <c r="U958" s="519">
        <v>5003.2</v>
      </c>
      <c r="V958" s="519">
        <v>6254</v>
      </c>
      <c r="W958" s="519">
        <v>7254.6</v>
      </c>
      <c r="X958" s="519">
        <v>8255.2999999999993</v>
      </c>
      <c r="Y958" s="519">
        <v>9255.9</v>
      </c>
      <c r="Z958" s="519">
        <v>10256.6</v>
      </c>
      <c r="AA958" s="519">
        <v>11257.2</v>
      </c>
      <c r="AB958" s="519">
        <v>11257.2</v>
      </c>
      <c r="AC958" s="519">
        <v>11257.2</v>
      </c>
      <c r="AD958" s="519">
        <v>11257.2</v>
      </c>
      <c r="AE958" s="519">
        <v>11257.2</v>
      </c>
      <c r="AF958" s="519">
        <v>11257.2</v>
      </c>
      <c r="AG958" s="519">
        <v>11257.2</v>
      </c>
      <c r="AH958" s="519">
        <v>11257.2</v>
      </c>
      <c r="AI958" s="519">
        <v>11257.2</v>
      </c>
      <c r="AJ958" s="519">
        <v>11257.2</v>
      </c>
      <c r="AK958" s="519">
        <v>11257.2</v>
      </c>
      <c r="AL958" s="519">
        <v>11257.2</v>
      </c>
      <c r="AM958" s="519">
        <v>11257.2</v>
      </c>
      <c r="AN958" s="519">
        <v>11257.2</v>
      </c>
      <c r="AO958" s="519">
        <v>11257.2</v>
      </c>
      <c r="AP958" s="519">
        <v>11257.2</v>
      </c>
      <c r="AQ958" s="519">
        <v>0</v>
      </c>
      <c r="AR958" s="519">
        <v>0</v>
      </c>
      <c r="AS958" s="519">
        <v>0</v>
      </c>
      <c r="AT958" s="519">
        <v>0</v>
      </c>
      <c r="AU958" s="519">
        <v>0</v>
      </c>
      <c r="AV958" s="519">
        <v>0</v>
      </c>
      <c r="AW958" s="519">
        <v>0</v>
      </c>
      <c r="AX958" s="519">
        <v>0</v>
      </c>
      <c r="AY958" s="519">
        <v>0</v>
      </c>
      <c r="AZ958" s="519">
        <v>0</v>
      </c>
      <c r="BA958" s="519">
        <v>0</v>
      </c>
      <c r="BB958" s="519">
        <v>0</v>
      </c>
      <c r="BC958" s="519">
        <v>0</v>
      </c>
      <c r="BD958" s="519">
        <v>0</v>
      </c>
      <c r="BE958" s="519">
        <v>0</v>
      </c>
      <c r="BF958" s="519">
        <v>0</v>
      </c>
      <c r="BG958" s="519">
        <v>0</v>
      </c>
      <c r="BH958" s="519">
        <v>0</v>
      </c>
      <c r="BI958" s="519">
        <v>0</v>
      </c>
      <c r="BJ958" s="519">
        <v>0</v>
      </c>
      <c r="BK958" s="519">
        <v>0</v>
      </c>
      <c r="BL958" s="519">
        <v>0</v>
      </c>
      <c r="BM958" s="519">
        <v>0</v>
      </c>
      <c r="BN958" s="519">
        <v>0</v>
      </c>
      <c r="BO958" s="519">
        <v>0</v>
      </c>
      <c r="BP958" s="519">
        <v>0</v>
      </c>
      <c r="BQ958" s="519">
        <v>0</v>
      </c>
      <c r="BR958" s="519">
        <v>0</v>
      </c>
      <c r="BS958" s="519">
        <v>0</v>
      </c>
      <c r="BT958" s="519">
        <v>0</v>
      </c>
      <c r="BU958" s="519">
        <v>0</v>
      </c>
      <c r="BV958" s="519">
        <v>0</v>
      </c>
      <c r="BW958" s="519">
        <v>0</v>
      </c>
      <c r="BX958" s="519">
        <v>0</v>
      </c>
      <c r="BY958" s="519">
        <v>0</v>
      </c>
      <c r="BZ958" s="519">
        <v>0</v>
      </c>
      <c r="CA958" s="519">
        <v>0</v>
      </c>
      <c r="CB958" s="519">
        <v>0</v>
      </c>
      <c r="CC958" s="519">
        <v>0</v>
      </c>
      <c r="CD958" s="519">
        <v>0</v>
      </c>
      <c r="CE958" s="519">
        <v>0</v>
      </c>
      <c r="CF958" s="519">
        <v>0</v>
      </c>
      <c r="CG958" s="519">
        <v>0</v>
      </c>
      <c r="CH958" s="519">
        <v>0</v>
      </c>
      <c r="CI958" s="519">
        <v>0</v>
      </c>
      <c r="CJ958" s="519">
        <v>0</v>
      </c>
      <c r="CK958" s="519">
        <v>0</v>
      </c>
      <c r="CL958" s="519">
        <v>0</v>
      </c>
      <c r="CM958" s="519">
        <v>0</v>
      </c>
      <c r="CN958" s="519">
        <v>0</v>
      </c>
      <c r="CO958" s="519">
        <v>0</v>
      </c>
      <c r="CP958" s="519">
        <v>0</v>
      </c>
      <c r="CQ958" s="519">
        <v>0</v>
      </c>
      <c r="CR958" s="519">
        <v>0</v>
      </c>
      <c r="CS958" s="519">
        <v>0</v>
      </c>
      <c r="CT958" s="519">
        <v>0</v>
      </c>
      <c r="CU958" s="519">
        <v>0</v>
      </c>
      <c r="CV958" s="519">
        <v>0</v>
      </c>
      <c r="CW958" s="519">
        <v>0</v>
      </c>
      <c r="CX958" s="519">
        <v>0</v>
      </c>
      <c r="CY958" s="519">
        <v>0</v>
      </c>
      <c r="CZ958" s="519">
        <v>0</v>
      </c>
      <c r="DA958" s="519">
        <v>0</v>
      </c>
      <c r="DB958" s="519">
        <v>0</v>
      </c>
      <c r="DC958" s="519">
        <v>0</v>
      </c>
      <c r="DD958" s="519">
        <v>0</v>
      </c>
      <c r="DE958" s="519">
        <v>0</v>
      </c>
      <c r="DF958" s="519">
        <v>0</v>
      </c>
      <c r="DG958" s="519">
        <v>0</v>
      </c>
      <c r="DH958" s="519">
        <v>0</v>
      </c>
      <c r="DI958" s="519">
        <v>0</v>
      </c>
      <c r="DJ958" s="519">
        <v>0</v>
      </c>
      <c r="DK958" s="519">
        <v>0</v>
      </c>
      <c r="DL958" s="519">
        <v>0</v>
      </c>
      <c r="DM958" s="519">
        <v>0</v>
      </c>
      <c r="DN958" s="519">
        <v>0</v>
      </c>
      <c r="DO958" s="519">
        <v>0</v>
      </c>
      <c r="DP958" s="519">
        <v>0</v>
      </c>
      <c r="DQ958" s="519">
        <v>0</v>
      </c>
      <c r="DR958" s="519">
        <v>0</v>
      </c>
      <c r="DS958" s="519">
        <v>0</v>
      </c>
      <c r="DT958" s="519">
        <v>0</v>
      </c>
      <c r="DU958" s="519">
        <v>0</v>
      </c>
      <c r="DV958" s="519">
        <v>0</v>
      </c>
      <c r="DW958" s="519">
        <v>0</v>
      </c>
      <c r="DX958" s="519">
        <v>0</v>
      </c>
      <c r="DZ958" s="337"/>
      <c r="EA958" s="519" t="s">
        <v>1058</v>
      </c>
      <c r="EB958" s="519" t="s">
        <v>1060</v>
      </c>
      <c r="EC958" s="519">
        <v>47</v>
      </c>
      <c r="ED958" s="183" t="str">
        <f t="shared" si="47"/>
        <v>SDN100247</v>
      </c>
      <c r="EE958" s="519">
        <v>1250.8</v>
      </c>
      <c r="EF958" s="519">
        <v>10000</v>
      </c>
      <c r="EG958" s="519">
        <v>10000</v>
      </c>
      <c r="EH958" s="519">
        <v>10000</v>
      </c>
      <c r="EI958" s="519">
        <v>10000</v>
      </c>
      <c r="EJ958" s="519">
        <v>10000</v>
      </c>
      <c r="EK958" s="519">
        <v>10000</v>
      </c>
      <c r="EL958" s="519">
        <v>10000</v>
      </c>
      <c r="EM958" s="519">
        <v>10256.6</v>
      </c>
      <c r="EN958" s="519">
        <v>11257.2</v>
      </c>
      <c r="EO958" s="519">
        <v>11257.2</v>
      </c>
      <c r="EP958" s="519">
        <v>11257.2</v>
      </c>
      <c r="EQ958" s="519">
        <v>11257.2</v>
      </c>
      <c r="ER958" s="519">
        <v>11257.2</v>
      </c>
      <c r="ES958" s="519">
        <v>11257.2</v>
      </c>
      <c r="ET958" s="519">
        <v>11257.2</v>
      </c>
      <c r="EU958" s="519">
        <v>11257.2</v>
      </c>
      <c r="EV958" s="519">
        <v>11257.2</v>
      </c>
      <c r="EW958" s="519">
        <v>11257.2</v>
      </c>
      <c r="EX958" s="519">
        <v>11257.2</v>
      </c>
      <c r="EY958" s="519">
        <v>11257.2</v>
      </c>
      <c r="EZ958" s="519">
        <v>11257.2</v>
      </c>
      <c r="FA958" s="519">
        <v>11257.2</v>
      </c>
      <c r="FB958" s="519">
        <v>11257.2</v>
      </c>
      <c r="FC958" s="519">
        <v>11257.2</v>
      </c>
      <c r="FD958" s="519">
        <v>0</v>
      </c>
      <c r="FE958" s="519">
        <v>0</v>
      </c>
      <c r="FF958" s="519">
        <v>0</v>
      </c>
      <c r="FG958" s="519">
        <v>0</v>
      </c>
      <c r="FH958" s="519">
        <v>0</v>
      </c>
      <c r="FI958" s="519">
        <v>0</v>
      </c>
      <c r="FJ958" s="519">
        <v>0</v>
      </c>
      <c r="FK958" s="519">
        <v>0</v>
      </c>
      <c r="FL958" s="519">
        <v>0</v>
      </c>
      <c r="FM958" s="519">
        <v>0</v>
      </c>
      <c r="FN958" s="519">
        <v>0</v>
      </c>
      <c r="FO958" s="519">
        <v>0</v>
      </c>
      <c r="FP958" s="519">
        <v>0</v>
      </c>
      <c r="FQ958" s="519">
        <v>0</v>
      </c>
      <c r="FR958" s="519">
        <v>0</v>
      </c>
      <c r="FS958" s="519">
        <v>0</v>
      </c>
      <c r="FT958" s="519">
        <v>0</v>
      </c>
      <c r="FU958" s="519">
        <v>0</v>
      </c>
      <c r="FV958" s="519">
        <v>0</v>
      </c>
      <c r="FW958" s="519">
        <v>0</v>
      </c>
      <c r="FX958" s="519">
        <v>0</v>
      </c>
      <c r="FY958" s="519">
        <v>0</v>
      </c>
      <c r="FZ958" s="519">
        <v>0</v>
      </c>
      <c r="GA958" s="519">
        <v>0</v>
      </c>
      <c r="GB958" s="519">
        <v>0</v>
      </c>
      <c r="GC958" s="519">
        <v>0</v>
      </c>
      <c r="GD958" s="519">
        <v>0</v>
      </c>
      <c r="GE958" s="519">
        <v>0</v>
      </c>
      <c r="GF958" s="519">
        <v>0</v>
      </c>
      <c r="GG958" s="519">
        <v>0</v>
      </c>
      <c r="GH958" s="519">
        <v>0</v>
      </c>
      <c r="GI958" s="519">
        <v>0</v>
      </c>
      <c r="GJ958" s="519">
        <v>0</v>
      </c>
      <c r="GK958" s="519">
        <v>0</v>
      </c>
      <c r="GL958" s="519">
        <v>0</v>
      </c>
      <c r="GM958" s="519">
        <v>0</v>
      </c>
      <c r="GN958" s="519">
        <v>0</v>
      </c>
      <c r="GO958" s="519">
        <v>0</v>
      </c>
      <c r="GP958" s="519">
        <v>0</v>
      </c>
      <c r="GQ958" s="519">
        <v>0</v>
      </c>
      <c r="GR958" s="519">
        <v>0</v>
      </c>
      <c r="GS958" s="519">
        <v>0</v>
      </c>
      <c r="GT958" s="519">
        <v>0</v>
      </c>
      <c r="GU958" s="519">
        <v>0</v>
      </c>
      <c r="GV958" s="519">
        <v>0</v>
      </c>
      <c r="GW958" s="519">
        <v>0</v>
      </c>
      <c r="GX958" s="519">
        <v>0</v>
      </c>
      <c r="GY958" s="519">
        <v>0</v>
      </c>
      <c r="GZ958" s="519">
        <v>0</v>
      </c>
      <c r="HA958" s="519">
        <v>0</v>
      </c>
      <c r="HB958" s="519">
        <v>0</v>
      </c>
      <c r="HC958" s="519">
        <v>0</v>
      </c>
      <c r="HD958" s="519">
        <v>0</v>
      </c>
      <c r="HE958" s="519">
        <v>0</v>
      </c>
      <c r="HF958" s="519">
        <v>0</v>
      </c>
      <c r="HG958" s="519">
        <v>0</v>
      </c>
      <c r="HH958" s="519">
        <v>0</v>
      </c>
      <c r="HI958" s="519">
        <v>0</v>
      </c>
      <c r="HJ958" s="519">
        <v>0</v>
      </c>
      <c r="HK958" s="519">
        <v>0</v>
      </c>
      <c r="HL958" s="519">
        <v>0</v>
      </c>
      <c r="HM958" s="519">
        <v>0</v>
      </c>
      <c r="HN958" s="519">
        <v>0</v>
      </c>
      <c r="HO958" s="519">
        <v>0</v>
      </c>
      <c r="HP958" s="519">
        <v>0</v>
      </c>
      <c r="HQ958" s="519">
        <v>0</v>
      </c>
      <c r="HR958" s="519">
        <v>0</v>
      </c>
      <c r="HS958" s="519">
        <v>0</v>
      </c>
      <c r="HT958" s="519">
        <v>0</v>
      </c>
      <c r="HU958" s="519">
        <v>0</v>
      </c>
      <c r="HV958" s="519">
        <v>0</v>
      </c>
      <c r="HW958" s="519">
        <v>0</v>
      </c>
      <c r="HX958" s="519">
        <v>0</v>
      </c>
      <c r="HY958" s="519">
        <v>0</v>
      </c>
      <c r="HZ958" s="519">
        <v>0</v>
      </c>
      <c r="IA958" s="519">
        <v>0</v>
      </c>
      <c r="IB958" s="519">
        <v>0</v>
      </c>
      <c r="IC958" s="519">
        <v>0</v>
      </c>
      <c r="ID958" s="519">
        <v>0</v>
      </c>
      <c r="IE958" s="519">
        <v>0</v>
      </c>
      <c r="IF958" s="519">
        <v>0</v>
      </c>
      <c r="IG958" s="519">
        <v>0</v>
      </c>
      <c r="IH958" s="519">
        <v>0</v>
      </c>
      <c r="II958" s="519">
        <v>0</v>
      </c>
      <c r="IJ958" s="519">
        <v>0</v>
      </c>
      <c r="IK958" s="519">
        <v>0</v>
      </c>
    </row>
    <row r="959" spans="2:245" hidden="1">
      <c r="B959" s="519" t="s">
        <v>1058</v>
      </c>
      <c r="C959" s="519"/>
      <c r="D959" s="519"/>
      <c r="E959" s="519"/>
      <c r="F959" s="519">
        <v>2</v>
      </c>
      <c r="G959" s="519"/>
      <c r="H959" s="519">
        <v>34</v>
      </c>
      <c r="I959" s="519">
        <v>7</v>
      </c>
      <c r="J959" s="519" t="str">
        <f t="shared" si="45"/>
        <v>SDN10023407</v>
      </c>
      <c r="K959" s="519">
        <v>796</v>
      </c>
      <c r="M959" s="337"/>
      <c r="N959" s="519" t="s">
        <v>1058</v>
      </c>
      <c r="O959" s="519" t="s">
        <v>1060</v>
      </c>
      <c r="P959" s="519">
        <v>48</v>
      </c>
      <c r="Q959" s="521" t="str">
        <f t="shared" si="46"/>
        <v>SDN100248</v>
      </c>
      <c r="R959" s="519">
        <v>1287.9000000000001</v>
      </c>
      <c r="S959" s="519">
        <v>2575.8000000000002</v>
      </c>
      <c r="T959" s="519">
        <v>3863.7</v>
      </c>
      <c r="U959" s="519">
        <v>5151.6000000000004</v>
      </c>
      <c r="V959" s="519">
        <v>6439.5</v>
      </c>
      <c r="W959" s="519">
        <v>7469.8</v>
      </c>
      <c r="X959" s="519">
        <v>8500.1</v>
      </c>
      <c r="Y959" s="519">
        <v>9530.5</v>
      </c>
      <c r="Z959" s="519">
        <v>10560.8</v>
      </c>
      <c r="AA959" s="519">
        <v>11591.1</v>
      </c>
      <c r="AB959" s="519">
        <v>11591.1</v>
      </c>
      <c r="AC959" s="519">
        <v>11591.1</v>
      </c>
      <c r="AD959" s="519">
        <v>11591.1</v>
      </c>
      <c r="AE959" s="519">
        <v>11591.1</v>
      </c>
      <c r="AF959" s="519">
        <v>11591.1</v>
      </c>
      <c r="AG959" s="519">
        <v>11591.1</v>
      </c>
      <c r="AH959" s="519">
        <v>11591.1</v>
      </c>
      <c r="AI959" s="519">
        <v>11591.1</v>
      </c>
      <c r="AJ959" s="519">
        <v>11591.1</v>
      </c>
      <c r="AK959" s="519">
        <v>11591.1</v>
      </c>
      <c r="AL959" s="519">
        <v>11591.1</v>
      </c>
      <c r="AM959" s="519">
        <v>11591.1</v>
      </c>
      <c r="AN959" s="519">
        <v>11591.1</v>
      </c>
      <c r="AO959" s="519">
        <v>11591.1</v>
      </c>
      <c r="AP959" s="519">
        <v>11591.1</v>
      </c>
      <c r="AQ959" s="519">
        <v>0</v>
      </c>
      <c r="AR959" s="519">
        <v>0</v>
      </c>
      <c r="AS959" s="519">
        <v>0</v>
      </c>
      <c r="AT959" s="519">
        <v>0</v>
      </c>
      <c r="AU959" s="519">
        <v>0</v>
      </c>
      <c r="AV959" s="519">
        <v>0</v>
      </c>
      <c r="AW959" s="519">
        <v>0</v>
      </c>
      <c r="AX959" s="519">
        <v>0</v>
      </c>
      <c r="AY959" s="519">
        <v>0</v>
      </c>
      <c r="AZ959" s="519">
        <v>0</v>
      </c>
      <c r="BA959" s="519">
        <v>0</v>
      </c>
      <c r="BB959" s="519">
        <v>0</v>
      </c>
      <c r="BC959" s="519">
        <v>0</v>
      </c>
      <c r="BD959" s="519">
        <v>0</v>
      </c>
      <c r="BE959" s="519">
        <v>0</v>
      </c>
      <c r="BF959" s="519">
        <v>0</v>
      </c>
      <c r="BG959" s="519">
        <v>0</v>
      </c>
      <c r="BH959" s="519">
        <v>0</v>
      </c>
      <c r="BI959" s="519">
        <v>0</v>
      </c>
      <c r="BJ959" s="519">
        <v>0</v>
      </c>
      <c r="BK959" s="519">
        <v>0</v>
      </c>
      <c r="BL959" s="519">
        <v>0</v>
      </c>
      <c r="BM959" s="519">
        <v>0</v>
      </c>
      <c r="BN959" s="519">
        <v>0</v>
      </c>
      <c r="BO959" s="519">
        <v>0</v>
      </c>
      <c r="BP959" s="519">
        <v>0</v>
      </c>
      <c r="BQ959" s="519">
        <v>0</v>
      </c>
      <c r="BR959" s="519">
        <v>0</v>
      </c>
      <c r="BS959" s="519">
        <v>0</v>
      </c>
      <c r="BT959" s="519">
        <v>0</v>
      </c>
      <c r="BU959" s="519">
        <v>0</v>
      </c>
      <c r="BV959" s="519">
        <v>0</v>
      </c>
      <c r="BW959" s="519">
        <v>0</v>
      </c>
      <c r="BX959" s="519">
        <v>0</v>
      </c>
      <c r="BY959" s="519">
        <v>0</v>
      </c>
      <c r="BZ959" s="519">
        <v>0</v>
      </c>
      <c r="CA959" s="519">
        <v>0</v>
      </c>
      <c r="CB959" s="519">
        <v>0</v>
      </c>
      <c r="CC959" s="519">
        <v>0</v>
      </c>
      <c r="CD959" s="519">
        <v>0</v>
      </c>
      <c r="CE959" s="519">
        <v>0</v>
      </c>
      <c r="CF959" s="519">
        <v>0</v>
      </c>
      <c r="CG959" s="519">
        <v>0</v>
      </c>
      <c r="CH959" s="519">
        <v>0</v>
      </c>
      <c r="CI959" s="519">
        <v>0</v>
      </c>
      <c r="CJ959" s="519">
        <v>0</v>
      </c>
      <c r="CK959" s="519">
        <v>0</v>
      </c>
      <c r="CL959" s="519">
        <v>0</v>
      </c>
      <c r="CM959" s="519">
        <v>0</v>
      </c>
      <c r="CN959" s="519">
        <v>0</v>
      </c>
      <c r="CO959" s="519">
        <v>0</v>
      </c>
      <c r="CP959" s="519">
        <v>0</v>
      </c>
      <c r="CQ959" s="519">
        <v>0</v>
      </c>
      <c r="CR959" s="519">
        <v>0</v>
      </c>
      <c r="CS959" s="519">
        <v>0</v>
      </c>
      <c r="CT959" s="519">
        <v>0</v>
      </c>
      <c r="CU959" s="519">
        <v>0</v>
      </c>
      <c r="CV959" s="519">
        <v>0</v>
      </c>
      <c r="CW959" s="519">
        <v>0</v>
      </c>
      <c r="CX959" s="519">
        <v>0</v>
      </c>
      <c r="CY959" s="519">
        <v>0</v>
      </c>
      <c r="CZ959" s="519">
        <v>0</v>
      </c>
      <c r="DA959" s="519">
        <v>0</v>
      </c>
      <c r="DB959" s="519">
        <v>0</v>
      </c>
      <c r="DC959" s="519">
        <v>0</v>
      </c>
      <c r="DD959" s="519">
        <v>0</v>
      </c>
      <c r="DE959" s="519">
        <v>0</v>
      </c>
      <c r="DF959" s="519">
        <v>0</v>
      </c>
      <c r="DG959" s="519">
        <v>0</v>
      </c>
      <c r="DH959" s="519">
        <v>0</v>
      </c>
      <c r="DI959" s="519">
        <v>0</v>
      </c>
      <c r="DJ959" s="519">
        <v>0</v>
      </c>
      <c r="DK959" s="519">
        <v>0</v>
      </c>
      <c r="DL959" s="519">
        <v>0</v>
      </c>
      <c r="DM959" s="519">
        <v>0</v>
      </c>
      <c r="DN959" s="519">
        <v>0</v>
      </c>
      <c r="DO959" s="519">
        <v>0</v>
      </c>
      <c r="DP959" s="519">
        <v>0</v>
      </c>
      <c r="DQ959" s="519">
        <v>0</v>
      </c>
      <c r="DR959" s="519">
        <v>0</v>
      </c>
      <c r="DS959" s="519">
        <v>0</v>
      </c>
      <c r="DT959" s="519">
        <v>0</v>
      </c>
      <c r="DU959" s="519">
        <v>0</v>
      </c>
      <c r="DV959" s="519">
        <v>0</v>
      </c>
      <c r="DW959" s="519">
        <v>0</v>
      </c>
      <c r="DX959" s="519">
        <v>0</v>
      </c>
      <c r="DZ959" s="337"/>
      <c r="EA959" s="519" t="s">
        <v>1058</v>
      </c>
      <c r="EB959" s="519" t="s">
        <v>1060</v>
      </c>
      <c r="EC959" s="519">
        <v>48</v>
      </c>
      <c r="ED959" s="183" t="str">
        <f t="shared" si="47"/>
        <v>SDN100248</v>
      </c>
      <c r="EE959" s="519">
        <v>1287.9000000000001</v>
      </c>
      <c r="EF959" s="519">
        <v>10000</v>
      </c>
      <c r="EG959" s="519">
        <v>10000</v>
      </c>
      <c r="EH959" s="519">
        <v>10000</v>
      </c>
      <c r="EI959" s="519">
        <v>10000</v>
      </c>
      <c r="EJ959" s="519">
        <v>10000</v>
      </c>
      <c r="EK959" s="519">
        <v>10000</v>
      </c>
      <c r="EL959" s="519">
        <v>10000</v>
      </c>
      <c r="EM959" s="519">
        <v>10560.8</v>
      </c>
      <c r="EN959" s="519">
        <v>11591.1</v>
      </c>
      <c r="EO959" s="519">
        <v>11591.1</v>
      </c>
      <c r="EP959" s="519">
        <v>11591.1</v>
      </c>
      <c r="EQ959" s="519">
        <v>11591.1</v>
      </c>
      <c r="ER959" s="519">
        <v>11591.1</v>
      </c>
      <c r="ES959" s="519">
        <v>11591.1</v>
      </c>
      <c r="ET959" s="519">
        <v>11591.1</v>
      </c>
      <c r="EU959" s="519">
        <v>11591.1</v>
      </c>
      <c r="EV959" s="519">
        <v>11591.1</v>
      </c>
      <c r="EW959" s="519">
        <v>11591.1</v>
      </c>
      <c r="EX959" s="519">
        <v>11591.1</v>
      </c>
      <c r="EY959" s="519">
        <v>11591.1</v>
      </c>
      <c r="EZ959" s="519">
        <v>11591.1</v>
      </c>
      <c r="FA959" s="519">
        <v>11591.1</v>
      </c>
      <c r="FB959" s="519">
        <v>11591.1</v>
      </c>
      <c r="FC959" s="519">
        <v>11591.1</v>
      </c>
      <c r="FD959" s="519">
        <v>0</v>
      </c>
      <c r="FE959" s="519">
        <v>0</v>
      </c>
      <c r="FF959" s="519">
        <v>0</v>
      </c>
      <c r="FG959" s="519">
        <v>0</v>
      </c>
      <c r="FH959" s="519">
        <v>0</v>
      </c>
      <c r="FI959" s="519">
        <v>0</v>
      </c>
      <c r="FJ959" s="519">
        <v>0</v>
      </c>
      <c r="FK959" s="519">
        <v>0</v>
      </c>
      <c r="FL959" s="519">
        <v>0</v>
      </c>
      <c r="FM959" s="519">
        <v>0</v>
      </c>
      <c r="FN959" s="519">
        <v>0</v>
      </c>
      <c r="FO959" s="519">
        <v>0</v>
      </c>
      <c r="FP959" s="519">
        <v>0</v>
      </c>
      <c r="FQ959" s="519">
        <v>0</v>
      </c>
      <c r="FR959" s="519">
        <v>0</v>
      </c>
      <c r="FS959" s="519">
        <v>0</v>
      </c>
      <c r="FT959" s="519">
        <v>0</v>
      </c>
      <c r="FU959" s="519">
        <v>0</v>
      </c>
      <c r="FV959" s="519">
        <v>0</v>
      </c>
      <c r="FW959" s="519">
        <v>0</v>
      </c>
      <c r="FX959" s="519">
        <v>0</v>
      </c>
      <c r="FY959" s="519">
        <v>0</v>
      </c>
      <c r="FZ959" s="519">
        <v>0</v>
      </c>
      <c r="GA959" s="519">
        <v>0</v>
      </c>
      <c r="GB959" s="519">
        <v>0</v>
      </c>
      <c r="GC959" s="519">
        <v>0</v>
      </c>
      <c r="GD959" s="519">
        <v>0</v>
      </c>
      <c r="GE959" s="519">
        <v>0</v>
      </c>
      <c r="GF959" s="519">
        <v>0</v>
      </c>
      <c r="GG959" s="519">
        <v>0</v>
      </c>
      <c r="GH959" s="519">
        <v>0</v>
      </c>
      <c r="GI959" s="519">
        <v>0</v>
      </c>
      <c r="GJ959" s="519">
        <v>0</v>
      </c>
      <c r="GK959" s="519">
        <v>0</v>
      </c>
      <c r="GL959" s="519">
        <v>0</v>
      </c>
      <c r="GM959" s="519">
        <v>0</v>
      </c>
      <c r="GN959" s="519">
        <v>0</v>
      </c>
      <c r="GO959" s="519">
        <v>0</v>
      </c>
      <c r="GP959" s="519">
        <v>0</v>
      </c>
      <c r="GQ959" s="519">
        <v>0</v>
      </c>
      <c r="GR959" s="519">
        <v>0</v>
      </c>
      <c r="GS959" s="519">
        <v>0</v>
      </c>
      <c r="GT959" s="519">
        <v>0</v>
      </c>
      <c r="GU959" s="519">
        <v>0</v>
      </c>
      <c r="GV959" s="519">
        <v>0</v>
      </c>
      <c r="GW959" s="519">
        <v>0</v>
      </c>
      <c r="GX959" s="519">
        <v>0</v>
      </c>
      <c r="GY959" s="519">
        <v>0</v>
      </c>
      <c r="GZ959" s="519">
        <v>0</v>
      </c>
      <c r="HA959" s="519">
        <v>0</v>
      </c>
      <c r="HB959" s="519">
        <v>0</v>
      </c>
      <c r="HC959" s="519">
        <v>0</v>
      </c>
      <c r="HD959" s="519">
        <v>0</v>
      </c>
      <c r="HE959" s="519">
        <v>0</v>
      </c>
      <c r="HF959" s="519">
        <v>0</v>
      </c>
      <c r="HG959" s="519">
        <v>0</v>
      </c>
      <c r="HH959" s="519">
        <v>0</v>
      </c>
      <c r="HI959" s="519">
        <v>0</v>
      </c>
      <c r="HJ959" s="519">
        <v>0</v>
      </c>
      <c r="HK959" s="519">
        <v>0</v>
      </c>
      <c r="HL959" s="519">
        <v>0</v>
      </c>
      <c r="HM959" s="519">
        <v>0</v>
      </c>
      <c r="HN959" s="519">
        <v>0</v>
      </c>
      <c r="HO959" s="519">
        <v>0</v>
      </c>
      <c r="HP959" s="519">
        <v>0</v>
      </c>
      <c r="HQ959" s="519">
        <v>0</v>
      </c>
      <c r="HR959" s="519">
        <v>0</v>
      </c>
      <c r="HS959" s="519">
        <v>0</v>
      </c>
      <c r="HT959" s="519">
        <v>0</v>
      </c>
      <c r="HU959" s="519">
        <v>0</v>
      </c>
      <c r="HV959" s="519">
        <v>0</v>
      </c>
      <c r="HW959" s="519">
        <v>0</v>
      </c>
      <c r="HX959" s="519">
        <v>0</v>
      </c>
      <c r="HY959" s="519">
        <v>0</v>
      </c>
      <c r="HZ959" s="519">
        <v>0</v>
      </c>
      <c r="IA959" s="519">
        <v>0</v>
      </c>
      <c r="IB959" s="519">
        <v>0</v>
      </c>
      <c r="IC959" s="519">
        <v>0</v>
      </c>
      <c r="ID959" s="519">
        <v>0</v>
      </c>
      <c r="IE959" s="519">
        <v>0</v>
      </c>
      <c r="IF959" s="519">
        <v>0</v>
      </c>
      <c r="IG959" s="519">
        <v>0</v>
      </c>
      <c r="IH959" s="519">
        <v>0</v>
      </c>
      <c r="II959" s="519">
        <v>0</v>
      </c>
      <c r="IJ959" s="519">
        <v>0</v>
      </c>
      <c r="IK959" s="519">
        <v>0</v>
      </c>
    </row>
    <row r="960" spans="2:245" hidden="1">
      <c r="B960" s="519" t="s">
        <v>1058</v>
      </c>
      <c r="C960" s="519"/>
      <c r="D960" s="519"/>
      <c r="E960" s="519"/>
      <c r="F960" s="519">
        <v>2</v>
      </c>
      <c r="G960" s="519"/>
      <c r="H960" s="519">
        <v>34</v>
      </c>
      <c r="I960" s="519">
        <v>8</v>
      </c>
      <c r="J960" s="519" t="str">
        <f t="shared" si="45"/>
        <v>SDN10023408</v>
      </c>
      <c r="K960" s="519">
        <v>796</v>
      </c>
      <c r="M960" s="337"/>
      <c r="N960" s="519" t="s">
        <v>1058</v>
      </c>
      <c r="O960" s="519" t="s">
        <v>1060</v>
      </c>
      <c r="P960" s="519">
        <v>49</v>
      </c>
      <c r="Q960" s="521" t="str">
        <f t="shared" si="46"/>
        <v>SDN100249</v>
      </c>
      <c r="R960" s="519">
        <v>1319.7</v>
      </c>
      <c r="S960" s="519">
        <v>2639.4</v>
      </c>
      <c r="T960" s="519">
        <v>3959.1</v>
      </c>
      <c r="U960" s="519">
        <v>5278.8</v>
      </c>
      <c r="V960" s="519">
        <v>6598.5</v>
      </c>
      <c r="W960" s="519">
        <v>7654.3</v>
      </c>
      <c r="X960" s="519">
        <v>8710</v>
      </c>
      <c r="Y960" s="519">
        <v>9765.7999999999993</v>
      </c>
      <c r="Z960" s="519">
        <v>10821.5</v>
      </c>
      <c r="AA960" s="519">
        <v>11877.3</v>
      </c>
      <c r="AB960" s="519">
        <v>11877.3</v>
      </c>
      <c r="AC960" s="519">
        <v>11877.3</v>
      </c>
      <c r="AD960" s="519">
        <v>11877.3</v>
      </c>
      <c r="AE960" s="519">
        <v>11877.3</v>
      </c>
      <c r="AF960" s="519">
        <v>11877.3</v>
      </c>
      <c r="AG960" s="519">
        <v>11877.3</v>
      </c>
      <c r="AH960" s="519">
        <v>11877.3</v>
      </c>
      <c r="AI960" s="519">
        <v>11877.3</v>
      </c>
      <c r="AJ960" s="519">
        <v>11877.3</v>
      </c>
      <c r="AK960" s="519">
        <v>11877.3</v>
      </c>
      <c r="AL960" s="519">
        <v>11877.3</v>
      </c>
      <c r="AM960" s="519">
        <v>11877.3</v>
      </c>
      <c r="AN960" s="519">
        <v>11877.3</v>
      </c>
      <c r="AO960" s="519">
        <v>11877.3</v>
      </c>
      <c r="AP960" s="519">
        <v>11877.3</v>
      </c>
      <c r="AQ960" s="519">
        <v>0</v>
      </c>
      <c r="AR960" s="519">
        <v>0</v>
      </c>
      <c r="AS960" s="519">
        <v>0</v>
      </c>
      <c r="AT960" s="519">
        <v>0</v>
      </c>
      <c r="AU960" s="519">
        <v>0</v>
      </c>
      <c r="AV960" s="519">
        <v>0</v>
      </c>
      <c r="AW960" s="519">
        <v>0</v>
      </c>
      <c r="AX960" s="519">
        <v>0</v>
      </c>
      <c r="AY960" s="519">
        <v>0</v>
      </c>
      <c r="AZ960" s="519">
        <v>0</v>
      </c>
      <c r="BA960" s="519">
        <v>0</v>
      </c>
      <c r="BB960" s="519">
        <v>0</v>
      </c>
      <c r="BC960" s="519">
        <v>0</v>
      </c>
      <c r="BD960" s="519">
        <v>0</v>
      </c>
      <c r="BE960" s="519">
        <v>0</v>
      </c>
      <c r="BF960" s="519">
        <v>0</v>
      </c>
      <c r="BG960" s="519">
        <v>0</v>
      </c>
      <c r="BH960" s="519">
        <v>0</v>
      </c>
      <c r="BI960" s="519">
        <v>0</v>
      </c>
      <c r="BJ960" s="519">
        <v>0</v>
      </c>
      <c r="BK960" s="519">
        <v>0</v>
      </c>
      <c r="BL960" s="519">
        <v>0</v>
      </c>
      <c r="BM960" s="519">
        <v>0</v>
      </c>
      <c r="BN960" s="519">
        <v>0</v>
      </c>
      <c r="BO960" s="519">
        <v>0</v>
      </c>
      <c r="BP960" s="519">
        <v>0</v>
      </c>
      <c r="BQ960" s="519">
        <v>0</v>
      </c>
      <c r="BR960" s="519">
        <v>0</v>
      </c>
      <c r="BS960" s="519">
        <v>0</v>
      </c>
      <c r="BT960" s="519">
        <v>0</v>
      </c>
      <c r="BU960" s="519">
        <v>0</v>
      </c>
      <c r="BV960" s="519">
        <v>0</v>
      </c>
      <c r="BW960" s="519">
        <v>0</v>
      </c>
      <c r="BX960" s="519">
        <v>0</v>
      </c>
      <c r="BY960" s="519">
        <v>0</v>
      </c>
      <c r="BZ960" s="519">
        <v>0</v>
      </c>
      <c r="CA960" s="519">
        <v>0</v>
      </c>
      <c r="CB960" s="519">
        <v>0</v>
      </c>
      <c r="CC960" s="519">
        <v>0</v>
      </c>
      <c r="CD960" s="519">
        <v>0</v>
      </c>
      <c r="CE960" s="519">
        <v>0</v>
      </c>
      <c r="CF960" s="519">
        <v>0</v>
      </c>
      <c r="CG960" s="519">
        <v>0</v>
      </c>
      <c r="CH960" s="519">
        <v>0</v>
      </c>
      <c r="CI960" s="519">
        <v>0</v>
      </c>
      <c r="CJ960" s="519">
        <v>0</v>
      </c>
      <c r="CK960" s="519">
        <v>0</v>
      </c>
      <c r="CL960" s="519">
        <v>0</v>
      </c>
      <c r="CM960" s="519">
        <v>0</v>
      </c>
      <c r="CN960" s="519">
        <v>0</v>
      </c>
      <c r="CO960" s="519">
        <v>0</v>
      </c>
      <c r="CP960" s="519">
        <v>0</v>
      </c>
      <c r="CQ960" s="519">
        <v>0</v>
      </c>
      <c r="CR960" s="519">
        <v>0</v>
      </c>
      <c r="CS960" s="519">
        <v>0</v>
      </c>
      <c r="CT960" s="519">
        <v>0</v>
      </c>
      <c r="CU960" s="519">
        <v>0</v>
      </c>
      <c r="CV960" s="519">
        <v>0</v>
      </c>
      <c r="CW960" s="519">
        <v>0</v>
      </c>
      <c r="CX960" s="519">
        <v>0</v>
      </c>
      <c r="CY960" s="519">
        <v>0</v>
      </c>
      <c r="CZ960" s="519">
        <v>0</v>
      </c>
      <c r="DA960" s="519">
        <v>0</v>
      </c>
      <c r="DB960" s="519">
        <v>0</v>
      </c>
      <c r="DC960" s="519">
        <v>0</v>
      </c>
      <c r="DD960" s="519">
        <v>0</v>
      </c>
      <c r="DE960" s="519">
        <v>0</v>
      </c>
      <c r="DF960" s="519">
        <v>0</v>
      </c>
      <c r="DG960" s="519">
        <v>0</v>
      </c>
      <c r="DH960" s="519">
        <v>0</v>
      </c>
      <c r="DI960" s="519">
        <v>0</v>
      </c>
      <c r="DJ960" s="519">
        <v>0</v>
      </c>
      <c r="DK960" s="519">
        <v>0</v>
      </c>
      <c r="DL960" s="519">
        <v>0</v>
      </c>
      <c r="DM960" s="519">
        <v>0</v>
      </c>
      <c r="DN960" s="519">
        <v>0</v>
      </c>
      <c r="DO960" s="519">
        <v>0</v>
      </c>
      <c r="DP960" s="519">
        <v>0</v>
      </c>
      <c r="DQ960" s="519">
        <v>0</v>
      </c>
      <c r="DR960" s="519">
        <v>0</v>
      </c>
      <c r="DS960" s="519">
        <v>0</v>
      </c>
      <c r="DT960" s="519">
        <v>0</v>
      </c>
      <c r="DU960" s="519">
        <v>0</v>
      </c>
      <c r="DV960" s="519">
        <v>0</v>
      </c>
      <c r="DW960" s="519">
        <v>0</v>
      </c>
      <c r="DX960" s="519">
        <v>0</v>
      </c>
      <c r="DZ960" s="337"/>
      <c r="EA960" s="519" t="s">
        <v>1058</v>
      </c>
      <c r="EB960" s="519" t="s">
        <v>1060</v>
      </c>
      <c r="EC960" s="519">
        <v>49</v>
      </c>
      <c r="ED960" s="183" t="str">
        <f t="shared" si="47"/>
        <v>SDN100249</v>
      </c>
      <c r="EE960" s="519">
        <v>1319.7</v>
      </c>
      <c r="EF960" s="519">
        <v>10000</v>
      </c>
      <c r="EG960" s="519">
        <v>10000</v>
      </c>
      <c r="EH960" s="519">
        <v>10000</v>
      </c>
      <c r="EI960" s="519">
        <v>10000</v>
      </c>
      <c r="EJ960" s="519">
        <v>10000</v>
      </c>
      <c r="EK960" s="519">
        <v>10000</v>
      </c>
      <c r="EL960" s="519">
        <v>10000</v>
      </c>
      <c r="EM960" s="519">
        <v>10821.5</v>
      </c>
      <c r="EN960" s="519">
        <v>11877.3</v>
      </c>
      <c r="EO960" s="519">
        <v>11877.3</v>
      </c>
      <c r="EP960" s="519">
        <v>11877.3</v>
      </c>
      <c r="EQ960" s="519">
        <v>11877.3</v>
      </c>
      <c r="ER960" s="519">
        <v>11877.3</v>
      </c>
      <c r="ES960" s="519">
        <v>11877.3</v>
      </c>
      <c r="ET960" s="519">
        <v>11877.3</v>
      </c>
      <c r="EU960" s="519">
        <v>11877.3</v>
      </c>
      <c r="EV960" s="519">
        <v>11877.3</v>
      </c>
      <c r="EW960" s="519">
        <v>11877.3</v>
      </c>
      <c r="EX960" s="519">
        <v>11877.3</v>
      </c>
      <c r="EY960" s="519">
        <v>11877.3</v>
      </c>
      <c r="EZ960" s="519">
        <v>11877.3</v>
      </c>
      <c r="FA960" s="519">
        <v>11877.3</v>
      </c>
      <c r="FB960" s="519">
        <v>11877.3</v>
      </c>
      <c r="FC960" s="519">
        <v>11877.3</v>
      </c>
      <c r="FD960" s="519">
        <v>0</v>
      </c>
      <c r="FE960" s="519">
        <v>0</v>
      </c>
      <c r="FF960" s="519">
        <v>0</v>
      </c>
      <c r="FG960" s="519">
        <v>0</v>
      </c>
      <c r="FH960" s="519">
        <v>0</v>
      </c>
      <c r="FI960" s="519">
        <v>0</v>
      </c>
      <c r="FJ960" s="519">
        <v>0</v>
      </c>
      <c r="FK960" s="519">
        <v>0</v>
      </c>
      <c r="FL960" s="519">
        <v>0</v>
      </c>
      <c r="FM960" s="519">
        <v>0</v>
      </c>
      <c r="FN960" s="519">
        <v>0</v>
      </c>
      <c r="FO960" s="519">
        <v>0</v>
      </c>
      <c r="FP960" s="519">
        <v>0</v>
      </c>
      <c r="FQ960" s="519">
        <v>0</v>
      </c>
      <c r="FR960" s="519">
        <v>0</v>
      </c>
      <c r="FS960" s="519">
        <v>0</v>
      </c>
      <c r="FT960" s="519">
        <v>0</v>
      </c>
      <c r="FU960" s="519">
        <v>0</v>
      </c>
      <c r="FV960" s="519">
        <v>0</v>
      </c>
      <c r="FW960" s="519">
        <v>0</v>
      </c>
      <c r="FX960" s="519">
        <v>0</v>
      </c>
      <c r="FY960" s="519">
        <v>0</v>
      </c>
      <c r="FZ960" s="519">
        <v>0</v>
      </c>
      <c r="GA960" s="519">
        <v>0</v>
      </c>
      <c r="GB960" s="519">
        <v>0</v>
      </c>
      <c r="GC960" s="519">
        <v>0</v>
      </c>
      <c r="GD960" s="519">
        <v>0</v>
      </c>
      <c r="GE960" s="519">
        <v>0</v>
      </c>
      <c r="GF960" s="519">
        <v>0</v>
      </c>
      <c r="GG960" s="519">
        <v>0</v>
      </c>
      <c r="GH960" s="519">
        <v>0</v>
      </c>
      <c r="GI960" s="519">
        <v>0</v>
      </c>
      <c r="GJ960" s="519">
        <v>0</v>
      </c>
      <c r="GK960" s="519">
        <v>0</v>
      </c>
      <c r="GL960" s="519">
        <v>0</v>
      </c>
      <c r="GM960" s="519">
        <v>0</v>
      </c>
      <c r="GN960" s="519">
        <v>0</v>
      </c>
      <c r="GO960" s="519">
        <v>0</v>
      </c>
      <c r="GP960" s="519">
        <v>0</v>
      </c>
      <c r="GQ960" s="519">
        <v>0</v>
      </c>
      <c r="GR960" s="519">
        <v>0</v>
      </c>
      <c r="GS960" s="519">
        <v>0</v>
      </c>
      <c r="GT960" s="519">
        <v>0</v>
      </c>
      <c r="GU960" s="519">
        <v>0</v>
      </c>
      <c r="GV960" s="519">
        <v>0</v>
      </c>
      <c r="GW960" s="519">
        <v>0</v>
      </c>
      <c r="GX960" s="519">
        <v>0</v>
      </c>
      <c r="GY960" s="519">
        <v>0</v>
      </c>
      <c r="GZ960" s="519">
        <v>0</v>
      </c>
      <c r="HA960" s="519">
        <v>0</v>
      </c>
      <c r="HB960" s="519">
        <v>0</v>
      </c>
      <c r="HC960" s="519">
        <v>0</v>
      </c>
      <c r="HD960" s="519">
        <v>0</v>
      </c>
      <c r="HE960" s="519">
        <v>0</v>
      </c>
      <c r="HF960" s="519">
        <v>0</v>
      </c>
      <c r="HG960" s="519">
        <v>0</v>
      </c>
      <c r="HH960" s="519">
        <v>0</v>
      </c>
      <c r="HI960" s="519">
        <v>0</v>
      </c>
      <c r="HJ960" s="519">
        <v>0</v>
      </c>
      <c r="HK960" s="519">
        <v>0</v>
      </c>
      <c r="HL960" s="519">
        <v>0</v>
      </c>
      <c r="HM960" s="519">
        <v>0</v>
      </c>
      <c r="HN960" s="519">
        <v>0</v>
      </c>
      <c r="HO960" s="519">
        <v>0</v>
      </c>
      <c r="HP960" s="519">
        <v>0</v>
      </c>
      <c r="HQ960" s="519">
        <v>0</v>
      </c>
      <c r="HR960" s="519">
        <v>0</v>
      </c>
      <c r="HS960" s="519">
        <v>0</v>
      </c>
      <c r="HT960" s="519">
        <v>0</v>
      </c>
      <c r="HU960" s="519">
        <v>0</v>
      </c>
      <c r="HV960" s="519">
        <v>0</v>
      </c>
      <c r="HW960" s="519">
        <v>0</v>
      </c>
      <c r="HX960" s="519">
        <v>0</v>
      </c>
      <c r="HY960" s="519">
        <v>0</v>
      </c>
      <c r="HZ960" s="519">
        <v>0</v>
      </c>
      <c r="IA960" s="519">
        <v>0</v>
      </c>
      <c r="IB960" s="519">
        <v>0</v>
      </c>
      <c r="IC960" s="519">
        <v>0</v>
      </c>
      <c r="ID960" s="519">
        <v>0</v>
      </c>
      <c r="IE960" s="519">
        <v>0</v>
      </c>
      <c r="IF960" s="519">
        <v>0</v>
      </c>
      <c r="IG960" s="519">
        <v>0</v>
      </c>
      <c r="IH960" s="519">
        <v>0</v>
      </c>
      <c r="II960" s="519">
        <v>0</v>
      </c>
      <c r="IJ960" s="519">
        <v>0</v>
      </c>
      <c r="IK960" s="519">
        <v>0</v>
      </c>
    </row>
    <row r="961" spans="2:245" hidden="1">
      <c r="B961" s="519" t="s">
        <v>1058</v>
      </c>
      <c r="C961" s="519"/>
      <c r="D961" s="519"/>
      <c r="E961" s="519"/>
      <c r="F961" s="519">
        <v>2</v>
      </c>
      <c r="G961" s="519"/>
      <c r="H961" s="519">
        <v>34</v>
      </c>
      <c r="I961" s="519">
        <v>9</v>
      </c>
      <c r="J961" s="519" t="str">
        <f t="shared" si="45"/>
        <v>SDN10023409</v>
      </c>
      <c r="K961" s="519">
        <v>796</v>
      </c>
      <c r="M961" s="337"/>
      <c r="N961" s="519" t="s">
        <v>1058</v>
      </c>
      <c r="O961" s="519" t="s">
        <v>1060</v>
      </c>
      <c r="P961" s="519">
        <v>50</v>
      </c>
      <c r="Q961" s="521" t="str">
        <f t="shared" si="46"/>
        <v>SDN100250</v>
      </c>
      <c r="R961" s="519">
        <v>1356.8</v>
      </c>
      <c r="S961" s="519">
        <v>2713.6</v>
      </c>
      <c r="T961" s="519">
        <v>4070.4</v>
      </c>
      <c r="U961" s="519">
        <v>5427.2</v>
      </c>
      <c r="V961" s="519">
        <v>6784</v>
      </c>
      <c r="W961" s="519">
        <v>7869.4</v>
      </c>
      <c r="X961" s="519">
        <v>8954.9</v>
      </c>
      <c r="Y961" s="519">
        <v>10040.299999999999</v>
      </c>
      <c r="Z961" s="519">
        <v>11125.8</v>
      </c>
      <c r="AA961" s="519">
        <v>12211.2</v>
      </c>
      <c r="AB961" s="519">
        <v>12211.2</v>
      </c>
      <c r="AC961" s="519">
        <v>12211.2</v>
      </c>
      <c r="AD961" s="519">
        <v>12211.2</v>
      </c>
      <c r="AE961" s="519">
        <v>12211.2</v>
      </c>
      <c r="AF961" s="519">
        <v>12211.2</v>
      </c>
      <c r="AG961" s="519">
        <v>12211.2</v>
      </c>
      <c r="AH961" s="519">
        <v>12211.2</v>
      </c>
      <c r="AI961" s="519">
        <v>12211.2</v>
      </c>
      <c r="AJ961" s="519">
        <v>12211.2</v>
      </c>
      <c r="AK961" s="519">
        <v>12211.2</v>
      </c>
      <c r="AL961" s="519">
        <v>12211.2</v>
      </c>
      <c r="AM961" s="519">
        <v>12211.2</v>
      </c>
      <c r="AN961" s="519">
        <v>12211.2</v>
      </c>
      <c r="AO961" s="519">
        <v>12211.2</v>
      </c>
      <c r="AP961" s="519">
        <v>12211.2</v>
      </c>
      <c r="AQ961" s="519">
        <v>0</v>
      </c>
      <c r="AR961" s="519">
        <v>0</v>
      </c>
      <c r="AS961" s="519">
        <v>0</v>
      </c>
      <c r="AT961" s="519">
        <v>0</v>
      </c>
      <c r="AU961" s="519">
        <v>0</v>
      </c>
      <c r="AV961" s="519">
        <v>0</v>
      </c>
      <c r="AW961" s="519">
        <v>0</v>
      </c>
      <c r="AX961" s="519">
        <v>0</v>
      </c>
      <c r="AY961" s="519">
        <v>0</v>
      </c>
      <c r="AZ961" s="519">
        <v>0</v>
      </c>
      <c r="BA961" s="519">
        <v>0</v>
      </c>
      <c r="BB961" s="519">
        <v>0</v>
      </c>
      <c r="BC961" s="519">
        <v>0</v>
      </c>
      <c r="BD961" s="519">
        <v>0</v>
      </c>
      <c r="BE961" s="519">
        <v>0</v>
      </c>
      <c r="BF961" s="519">
        <v>0</v>
      </c>
      <c r="BG961" s="519">
        <v>0</v>
      </c>
      <c r="BH961" s="519">
        <v>0</v>
      </c>
      <c r="BI961" s="519">
        <v>0</v>
      </c>
      <c r="BJ961" s="519">
        <v>0</v>
      </c>
      <c r="BK961" s="519">
        <v>0</v>
      </c>
      <c r="BL961" s="519">
        <v>0</v>
      </c>
      <c r="BM961" s="519">
        <v>0</v>
      </c>
      <c r="BN961" s="519">
        <v>0</v>
      </c>
      <c r="BO961" s="519">
        <v>0</v>
      </c>
      <c r="BP961" s="519">
        <v>0</v>
      </c>
      <c r="BQ961" s="519">
        <v>0</v>
      </c>
      <c r="BR961" s="519">
        <v>0</v>
      </c>
      <c r="BS961" s="519">
        <v>0</v>
      </c>
      <c r="BT961" s="519">
        <v>0</v>
      </c>
      <c r="BU961" s="519">
        <v>0</v>
      </c>
      <c r="BV961" s="519">
        <v>0</v>
      </c>
      <c r="BW961" s="519">
        <v>0</v>
      </c>
      <c r="BX961" s="519">
        <v>0</v>
      </c>
      <c r="BY961" s="519">
        <v>0</v>
      </c>
      <c r="BZ961" s="519">
        <v>0</v>
      </c>
      <c r="CA961" s="519">
        <v>0</v>
      </c>
      <c r="CB961" s="519">
        <v>0</v>
      </c>
      <c r="CC961" s="519">
        <v>0</v>
      </c>
      <c r="CD961" s="519">
        <v>0</v>
      </c>
      <c r="CE961" s="519">
        <v>0</v>
      </c>
      <c r="CF961" s="519">
        <v>0</v>
      </c>
      <c r="CG961" s="519">
        <v>0</v>
      </c>
      <c r="CH961" s="519">
        <v>0</v>
      </c>
      <c r="CI961" s="519">
        <v>0</v>
      </c>
      <c r="CJ961" s="519">
        <v>0</v>
      </c>
      <c r="CK961" s="519">
        <v>0</v>
      </c>
      <c r="CL961" s="519">
        <v>0</v>
      </c>
      <c r="CM961" s="519">
        <v>0</v>
      </c>
      <c r="CN961" s="519">
        <v>0</v>
      </c>
      <c r="CO961" s="519">
        <v>0</v>
      </c>
      <c r="CP961" s="519">
        <v>0</v>
      </c>
      <c r="CQ961" s="519">
        <v>0</v>
      </c>
      <c r="CR961" s="519">
        <v>0</v>
      </c>
      <c r="CS961" s="519">
        <v>0</v>
      </c>
      <c r="CT961" s="519">
        <v>0</v>
      </c>
      <c r="CU961" s="519">
        <v>0</v>
      </c>
      <c r="CV961" s="519">
        <v>0</v>
      </c>
      <c r="CW961" s="519">
        <v>0</v>
      </c>
      <c r="CX961" s="519">
        <v>0</v>
      </c>
      <c r="CY961" s="519">
        <v>0</v>
      </c>
      <c r="CZ961" s="519">
        <v>0</v>
      </c>
      <c r="DA961" s="519">
        <v>0</v>
      </c>
      <c r="DB961" s="519">
        <v>0</v>
      </c>
      <c r="DC961" s="519">
        <v>0</v>
      </c>
      <c r="DD961" s="519">
        <v>0</v>
      </c>
      <c r="DE961" s="519">
        <v>0</v>
      </c>
      <c r="DF961" s="519">
        <v>0</v>
      </c>
      <c r="DG961" s="519">
        <v>0</v>
      </c>
      <c r="DH961" s="519">
        <v>0</v>
      </c>
      <c r="DI961" s="519">
        <v>0</v>
      </c>
      <c r="DJ961" s="519">
        <v>0</v>
      </c>
      <c r="DK961" s="519">
        <v>0</v>
      </c>
      <c r="DL961" s="519">
        <v>0</v>
      </c>
      <c r="DM961" s="519">
        <v>0</v>
      </c>
      <c r="DN961" s="519">
        <v>0</v>
      </c>
      <c r="DO961" s="519">
        <v>0</v>
      </c>
      <c r="DP961" s="519">
        <v>0</v>
      </c>
      <c r="DQ961" s="519">
        <v>0</v>
      </c>
      <c r="DR961" s="519">
        <v>0</v>
      </c>
      <c r="DS961" s="519">
        <v>0</v>
      </c>
      <c r="DT961" s="519">
        <v>0</v>
      </c>
      <c r="DU961" s="519">
        <v>0</v>
      </c>
      <c r="DV961" s="519">
        <v>0</v>
      </c>
      <c r="DW961" s="519">
        <v>0</v>
      </c>
      <c r="DX961" s="519">
        <v>0</v>
      </c>
      <c r="DZ961" s="337"/>
      <c r="EA961" s="519" t="s">
        <v>1058</v>
      </c>
      <c r="EB961" s="519" t="s">
        <v>1060</v>
      </c>
      <c r="EC961" s="519">
        <v>50</v>
      </c>
      <c r="ED961" s="183" t="str">
        <f t="shared" si="47"/>
        <v>SDN100250</v>
      </c>
      <c r="EE961" s="519">
        <v>1356.8</v>
      </c>
      <c r="EF961" s="519">
        <v>10000</v>
      </c>
      <c r="EG961" s="519">
        <v>10000</v>
      </c>
      <c r="EH961" s="519">
        <v>10000</v>
      </c>
      <c r="EI961" s="519">
        <v>10000</v>
      </c>
      <c r="EJ961" s="519">
        <v>10000</v>
      </c>
      <c r="EK961" s="519">
        <v>10000</v>
      </c>
      <c r="EL961" s="519">
        <v>10040.299999999999</v>
      </c>
      <c r="EM961" s="519">
        <v>11125.8</v>
      </c>
      <c r="EN961" s="519">
        <v>12211.2</v>
      </c>
      <c r="EO961" s="519">
        <v>12211.2</v>
      </c>
      <c r="EP961" s="519">
        <v>12211.2</v>
      </c>
      <c r="EQ961" s="519">
        <v>12211.2</v>
      </c>
      <c r="ER961" s="519">
        <v>12211.2</v>
      </c>
      <c r="ES961" s="519">
        <v>12211.2</v>
      </c>
      <c r="ET961" s="519">
        <v>12211.2</v>
      </c>
      <c r="EU961" s="519">
        <v>12211.2</v>
      </c>
      <c r="EV961" s="519">
        <v>12211.2</v>
      </c>
      <c r="EW961" s="519">
        <v>12211.2</v>
      </c>
      <c r="EX961" s="519">
        <v>12211.2</v>
      </c>
      <c r="EY961" s="519">
        <v>12211.2</v>
      </c>
      <c r="EZ961" s="519">
        <v>12211.2</v>
      </c>
      <c r="FA961" s="519">
        <v>12211.2</v>
      </c>
      <c r="FB961" s="519">
        <v>12211.2</v>
      </c>
      <c r="FC961" s="519">
        <v>12211.2</v>
      </c>
      <c r="FD961" s="519">
        <v>0</v>
      </c>
      <c r="FE961" s="519">
        <v>0</v>
      </c>
      <c r="FF961" s="519">
        <v>0</v>
      </c>
      <c r="FG961" s="519">
        <v>0</v>
      </c>
      <c r="FH961" s="519">
        <v>0</v>
      </c>
      <c r="FI961" s="519">
        <v>0</v>
      </c>
      <c r="FJ961" s="519">
        <v>0</v>
      </c>
      <c r="FK961" s="519">
        <v>0</v>
      </c>
      <c r="FL961" s="519">
        <v>0</v>
      </c>
      <c r="FM961" s="519">
        <v>0</v>
      </c>
      <c r="FN961" s="519">
        <v>0</v>
      </c>
      <c r="FO961" s="519">
        <v>0</v>
      </c>
      <c r="FP961" s="519">
        <v>0</v>
      </c>
      <c r="FQ961" s="519">
        <v>0</v>
      </c>
      <c r="FR961" s="519">
        <v>0</v>
      </c>
      <c r="FS961" s="519">
        <v>0</v>
      </c>
      <c r="FT961" s="519">
        <v>0</v>
      </c>
      <c r="FU961" s="519">
        <v>0</v>
      </c>
      <c r="FV961" s="519">
        <v>0</v>
      </c>
      <c r="FW961" s="519">
        <v>0</v>
      </c>
      <c r="FX961" s="519">
        <v>0</v>
      </c>
      <c r="FY961" s="519">
        <v>0</v>
      </c>
      <c r="FZ961" s="519">
        <v>0</v>
      </c>
      <c r="GA961" s="519">
        <v>0</v>
      </c>
      <c r="GB961" s="519">
        <v>0</v>
      </c>
      <c r="GC961" s="519">
        <v>0</v>
      </c>
      <c r="GD961" s="519">
        <v>0</v>
      </c>
      <c r="GE961" s="519">
        <v>0</v>
      </c>
      <c r="GF961" s="519">
        <v>0</v>
      </c>
      <c r="GG961" s="519">
        <v>0</v>
      </c>
      <c r="GH961" s="519">
        <v>0</v>
      </c>
      <c r="GI961" s="519">
        <v>0</v>
      </c>
      <c r="GJ961" s="519">
        <v>0</v>
      </c>
      <c r="GK961" s="519">
        <v>0</v>
      </c>
      <c r="GL961" s="519">
        <v>0</v>
      </c>
      <c r="GM961" s="519">
        <v>0</v>
      </c>
      <c r="GN961" s="519">
        <v>0</v>
      </c>
      <c r="GO961" s="519">
        <v>0</v>
      </c>
      <c r="GP961" s="519">
        <v>0</v>
      </c>
      <c r="GQ961" s="519">
        <v>0</v>
      </c>
      <c r="GR961" s="519">
        <v>0</v>
      </c>
      <c r="GS961" s="519">
        <v>0</v>
      </c>
      <c r="GT961" s="519">
        <v>0</v>
      </c>
      <c r="GU961" s="519">
        <v>0</v>
      </c>
      <c r="GV961" s="519">
        <v>0</v>
      </c>
      <c r="GW961" s="519">
        <v>0</v>
      </c>
      <c r="GX961" s="519">
        <v>0</v>
      </c>
      <c r="GY961" s="519">
        <v>0</v>
      </c>
      <c r="GZ961" s="519">
        <v>0</v>
      </c>
      <c r="HA961" s="519">
        <v>0</v>
      </c>
      <c r="HB961" s="519">
        <v>0</v>
      </c>
      <c r="HC961" s="519">
        <v>0</v>
      </c>
      <c r="HD961" s="519">
        <v>0</v>
      </c>
      <c r="HE961" s="519">
        <v>0</v>
      </c>
      <c r="HF961" s="519">
        <v>0</v>
      </c>
      <c r="HG961" s="519">
        <v>0</v>
      </c>
      <c r="HH961" s="519">
        <v>0</v>
      </c>
      <c r="HI961" s="519">
        <v>0</v>
      </c>
      <c r="HJ961" s="519">
        <v>0</v>
      </c>
      <c r="HK961" s="519">
        <v>0</v>
      </c>
      <c r="HL961" s="519">
        <v>0</v>
      </c>
      <c r="HM961" s="519">
        <v>0</v>
      </c>
      <c r="HN961" s="519">
        <v>0</v>
      </c>
      <c r="HO961" s="519">
        <v>0</v>
      </c>
      <c r="HP961" s="519">
        <v>0</v>
      </c>
      <c r="HQ961" s="519">
        <v>0</v>
      </c>
      <c r="HR961" s="519">
        <v>0</v>
      </c>
      <c r="HS961" s="519">
        <v>0</v>
      </c>
      <c r="HT961" s="519">
        <v>0</v>
      </c>
      <c r="HU961" s="519">
        <v>0</v>
      </c>
      <c r="HV961" s="519">
        <v>0</v>
      </c>
      <c r="HW961" s="519">
        <v>0</v>
      </c>
      <c r="HX961" s="519">
        <v>0</v>
      </c>
      <c r="HY961" s="519">
        <v>0</v>
      </c>
      <c r="HZ961" s="519">
        <v>0</v>
      </c>
      <c r="IA961" s="519">
        <v>0</v>
      </c>
      <c r="IB961" s="519">
        <v>0</v>
      </c>
      <c r="IC961" s="519">
        <v>0</v>
      </c>
      <c r="ID961" s="519">
        <v>0</v>
      </c>
      <c r="IE961" s="519">
        <v>0</v>
      </c>
      <c r="IF961" s="519">
        <v>0</v>
      </c>
      <c r="IG961" s="519">
        <v>0</v>
      </c>
      <c r="IH961" s="519">
        <v>0</v>
      </c>
      <c r="II961" s="519">
        <v>0</v>
      </c>
      <c r="IJ961" s="519">
        <v>0</v>
      </c>
      <c r="IK961" s="519">
        <v>0</v>
      </c>
    </row>
    <row r="962" spans="2:245" hidden="1">
      <c r="B962" s="519" t="s">
        <v>1058</v>
      </c>
      <c r="C962" s="519"/>
      <c r="D962" s="519"/>
      <c r="E962" s="519"/>
      <c r="F962" s="519">
        <v>2</v>
      </c>
      <c r="G962" s="519"/>
      <c r="H962" s="519">
        <v>34</v>
      </c>
      <c r="I962" s="519">
        <v>10</v>
      </c>
      <c r="J962" s="519" t="str">
        <f t="shared" si="45"/>
        <v>SDN10023410</v>
      </c>
      <c r="K962" s="519">
        <v>796</v>
      </c>
      <c r="M962" s="337"/>
      <c r="N962" s="519" t="s">
        <v>1058</v>
      </c>
      <c r="O962" s="519" t="s">
        <v>1060</v>
      </c>
      <c r="P962" s="519">
        <v>51</v>
      </c>
      <c r="Q962" s="521" t="str">
        <f t="shared" si="46"/>
        <v>SDN100251</v>
      </c>
      <c r="R962" s="519">
        <v>1393.9</v>
      </c>
      <c r="S962" s="519">
        <v>2787.8</v>
      </c>
      <c r="T962" s="519">
        <v>4181.7</v>
      </c>
      <c r="U962" s="519">
        <v>5575.6</v>
      </c>
      <c r="V962" s="519">
        <v>6969.5</v>
      </c>
      <c r="W962" s="519">
        <v>8084.6</v>
      </c>
      <c r="X962" s="519">
        <v>9199.7000000000007</v>
      </c>
      <c r="Y962" s="519">
        <v>10314.9</v>
      </c>
      <c r="Z962" s="519">
        <v>11430</v>
      </c>
      <c r="AA962" s="519">
        <v>12545.1</v>
      </c>
      <c r="AB962" s="519">
        <v>12545.1</v>
      </c>
      <c r="AC962" s="519">
        <v>12545.1</v>
      </c>
      <c r="AD962" s="519">
        <v>12545.1</v>
      </c>
      <c r="AE962" s="519">
        <v>12545.1</v>
      </c>
      <c r="AF962" s="519">
        <v>12545.1</v>
      </c>
      <c r="AG962" s="519">
        <v>12545.1</v>
      </c>
      <c r="AH962" s="519">
        <v>12545.1</v>
      </c>
      <c r="AI962" s="519">
        <v>12545.1</v>
      </c>
      <c r="AJ962" s="519">
        <v>12545.1</v>
      </c>
      <c r="AK962" s="519">
        <v>12545.1</v>
      </c>
      <c r="AL962" s="519">
        <v>12545.1</v>
      </c>
      <c r="AM962" s="519">
        <v>12545.1</v>
      </c>
      <c r="AN962" s="519">
        <v>12545.1</v>
      </c>
      <c r="AO962" s="519">
        <v>12545.1</v>
      </c>
      <c r="AP962" s="519">
        <v>12545.1</v>
      </c>
      <c r="AQ962" s="519">
        <v>0</v>
      </c>
      <c r="AR962" s="519">
        <v>0</v>
      </c>
      <c r="AS962" s="519">
        <v>0</v>
      </c>
      <c r="AT962" s="519">
        <v>0</v>
      </c>
      <c r="AU962" s="519">
        <v>0</v>
      </c>
      <c r="AV962" s="519">
        <v>0</v>
      </c>
      <c r="AW962" s="519">
        <v>0</v>
      </c>
      <c r="AX962" s="519">
        <v>0</v>
      </c>
      <c r="AY962" s="519">
        <v>0</v>
      </c>
      <c r="AZ962" s="519">
        <v>0</v>
      </c>
      <c r="BA962" s="519">
        <v>0</v>
      </c>
      <c r="BB962" s="519">
        <v>0</v>
      </c>
      <c r="BC962" s="519">
        <v>0</v>
      </c>
      <c r="BD962" s="519">
        <v>0</v>
      </c>
      <c r="BE962" s="519">
        <v>0</v>
      </c>
      <c r="BF962" s="519">
        <v>0</v>
      </c>
      <c r="BG962" s="519">
        <v>0</v>
      </c>
      <c r="BH962" s="519">
        <v>0</v>
      </c>
      <c r="BI962" s="519">
        <v>0</v>
      </c>
      <c r="BJ962" s="519">
        <v>0</v>
      </c>
      <c r="BK962" s="519">
        <v>0</v>
      </c>
      <c r="BL962" s="519">
        <v>0</v>
      </c>
      <c r="BM962" s="519">
        <v>0</v>
      </c>
      <c r="BN962" s="519">
        <v>0</v>
      </c>
      <c r="BO962" s="519">
        <v>0</v>
      </c>
      <c r="BP962" s="519">
        <v>0</v>
      </c>
      <c r="BQ962" s="519">
        <v>0</v>
      </c>
      <c r="BR962" s="519">
        <v>0</v>
      </c>
      <c r="BS962" s="519">
        <v>0</v>
      </c>
      <c r="BT962" s="519">
        <v>0</v>
      </c>
      <c r="BU962" s="519">
        <v>0</v>
      </c>
      <c r="BV962" s="519">
        <v>0</v>
      </c>
      <c r="BW962" s="519">
        <v>0</v>
      </c>
      <c r="BX962" s="519">
        <v>0</v>
      </c>
      <c r="BY962" s="519">
        <v>0</v>
      </c>
      <c r="BZ962" s="519">
        <v>0</v>
      </c>
      <c r="CA962" s="519">
        <v>0</v>
      </c>
      <c r="CB962" s="519">
        <v>0</v>
      </c>
      <c r="CC962" s="519">
        <v>0</v>
      </c>
      <c r="CD962" s="519">
        <v>0</v>
      </c>
      <c r="CE962" s="519">
        <v>0</v>
      </c>
      <c r="CF962" s="519">
        <v>0</v>
      </c>
      <c r="CG962" s="519">
        <v>0</v>
      </c>
      <c r="CH962" s="519">
        <v>0</v>
      </c>
      <c r="CI962" s="519">
        <v>0</v>
      </c>
      <c r="CJ962" s="519">
        <v>0</v>
      </c>
      <c r="CK962" s="519">
        <v>0</v>
      </c>
      <c r="CL962" s="519">
        <v>0</v>
      </c>
      <c r="CM962" s="519">
        <v>0</v>
      </c>
      <c r="CN962" s="519">
        <v>0</v>
      </c>
      <c r="CO962" s="519">
        <v>0</v>
      </c>
      <c r="CP962" s="519">
        <v>0</v>
      </c>
      <c r="CQ962" s="519">
        <v>0</v>
      </c>
      <c r="CR962" s="519">
        <v>0</v>
      </c>
      <c r="CS962" s="519">
        <v>0</v>
      </c>
      <c r="CT962" s="519">
        <v>0</v>
      </c>
      <c r="CU962" s="519">
        <v>0</v>
      </c>
      <c r="CV962" s="519">
        <v>0</v>
      </c>
      <c r="CW962" s="519">
        <v>0</v>
      </c>
      <c r="CX962" s="519">
        <v>0</v>
      </c>
      <c r="CY962" s="519">
        <v>0</v>
      </c>
      <c r="CZ962" s="519">
        <v>0</v>
      </c>
      <c r="DA962" s="519">
        <v>0</v>
      </c>
      <c r="DB962" s="519">
        <v>0</v>
      </c>
      <c r="DC962" s="519">
        <v>0</v>
      </c>
      <c r="DD962" s="519">
        <v>0</v>
      </c>
      <c r="DE962" s="519">
        <v>0</v>
      </c>
      <c r="DF962" s="519">
        <v>0</v>
      </c>
      <c r="DG962" s="519">
        <v>0</v>
      </c>
      <c r="DH962" s="519">
        <v>0</v>
      </c>
      <c r="DI962" s="519">
        <v>0</v>
      </c>
      <c r="DJ962" s="519">
        <v>0</v>
      </c>
      <c r="DK962" s="519">
        <v>0</v>
      </c>
      <c r="DL962" s="519">
        <v>0</v>
      </c>
      <c r="DM962" s="519">
        <v>0</v>
      </c>
      <c r="DN962" s="519">
        <v>0</v>
      </c>
      <c r="DO962" s="519">
        <v>0</v>
      </c>
      <c r="DP962" s="519">
        <v>0</v>
      </c>
      <c r="DQ962" s="519">
        <v>0</v>
      </c>
      <c r="DR962" s="519">
        <v>0</v>
      </c>
      <c r="DS962" s="519">
        <v>0</v>
      </c>
      <c r="DT962" s="519">
        <v>0</v>
      </c>
      <c r="DU962" s="519">
        <v>0</v>
      </c>
      <c r="DV962" s="519">
        <v>0</v>
      </c>
      <c r="DW962" s="519">
        <v>0</v>
      </c>
      <c r="DX962" s="519">
        <v>0</v>
      </c>
      <c r="DZ962" s="337"/>
      <c r="EA962" s="519" t="s">
        <v>1058</v>
      </c>
      <c r="EB962" s="519" t="s">
        <v>1060</v>
      </c>
      <c r="EC962" s="519">
        <v>51</v>
      </c>
      <c r="ED962" s="183" t="str">
        <f t="shared" si="47"/>
        <v>SDN100251</v>
      </c>
      <c r="EE962" s="519">
        <v>1393.9</v>
      </c>
      <c r="EF962" s="519">
        <v>10000</v>
      </c>
      <c r="EG962" s="519">
        <v>10000</v>
      </c>
      <c r="EH962" s="519">
        <v>10000</v>
      </c>
      <c r="EI962" s="519">
        <v>10000</v>
      </c>
      <c r="EJ962" s="519">
        <v>10000</v>
      </c>
      <c r="EK962" s="519">
        <v>10000</v>
      </c>
      <c r="EL962" s="519">
        <v>10314.9</v>
      </c>
      <c r="EM962" s="519">
        <v>11430</v>
      </c>
      <c r="EN962" s="519">
        <v>12545.1</v>
      </c>
      <c r="EO962" s="519">
        <v>12545.1</v>
      </c>
      <c r="EP962" s="519">
        <v>12545.1</v>
      </c>
      <c r="EQ962" s="519">
        <v>12545.1</v>
      </c>
      <c r="ER962" s="519">
        <v>12545.1</v>
      </c>
      <c r="ES962" s="519">
        <v>12545.1</v>
      </c>
      <c r="ET962" s="519">
        <v>12545.1</v>
      </c>
      <c r="EU962" s="519">
        <v>12545.1</v>
      </c>
      <c r="EV962" s="519">
        <v>12545.1</v>
      </c>
      <c r="EW962" s="519">
        <v>12545.1</v>
      </c>
      <c r="EX962" s="519">
        <v>12545.1</v>
      </c>
      <c r="EY962" s="519">
        <v>12545.1</v>
      </c>
      <c r="EZ962" s="519">
        <v>12545.1</v>
      </c>
      <c r="FA962" s="519">
        <v>12545.1</v>
      </c>
      <c r="FB962" s="519">
        <v>12545.1</v>
      </c>
      <c r="FC962" s="519">
        <v>12545.1</v>
      </c>
      <c r="FD962" s="519">
        <v>0</v>
      </c>
      <c r="FE962" s="519">
        <v>0</v>
      </c>
      <c r="FF962" s="519">
        <v>0</v>
      </c>
      <c r="FG962" s="519">
        <v>0</v>
      </c>
      <c r="FH962" s="519">
        <v>0</v>
      </c>
      <c r="FI962" s="519">
        <v>0</v>
      </c>
      <c r="FJ962" s="519">
        <v>0</v>
      </c>
      <c r="FK962" s="519">
        <v>0</v>
      </c>
      <c r="FL962" s="519">
        <v>0</v>
      </c>
      <c r="FM962" s="519">
        <v>0</v>
      </c>
      <c r="FN962" s="519">
        <v>0</v>
      </c>
      <c r="FO962" s="519">
        <v>0</v>
      </c>
      <c r="FP962" s="519">
        <v>0</v>
      </c>
      <c r="FQ962" s="519">
        <v>0</v>
      </c>
      <c r="FR962" s="519">
        <v>0</v>
      </c>
      <c r="FS962" s="519">
        <v>0</v>
      </c>
      <c r="FT962" s="519">
        <v>0</v>
      </c>
      <c r="FU962" s="519">
        <v>0</v>
      </c>
      <c r="FV962" s="519">
        <v>0</v>
      </c>
      <c r="FW962" s="519">
        <v>0</v>
      </c>
      <c r="FX962" s="519">
        <v>0</v>
      </c>
      <c r="FY962" s="519">
        <v>0</v>
      </c>
      <c r="FZ962" s="519">
        <v>0</v>
      </c>
      <c r="GA962" s="519">
        <v>0</v>
      </c>
      <c r="GB962" s="519">
        <v>0</v>
      </c>
      <c r="GC962" s="519">
        <v>0</v>
      </c>
      <c r="GD962" s="519">
        <v>0</v>
      </c>
      <c r="GE962" s="519">
        <v>0</v>
      </c>
      <c r="GF962" s="519">
        <v>0</v>
      </c>
      <c r="GG962" s="519">
        <v>0</v>
      </c>
      <c r="GH962" s="519">
        <v>0</v>
      </c>
      <c r="GI962" s="519">
        <v>0</v>
      </c>
      <c r="GJ962" s="519">
        <v>0</v>
      </c>
      <c r="GK962" s="519">
        <v>0</v>
      </c>
      <c r="GL962" s="519">
        <v>0</v>
      </c>
      <c r="GM962" s="519">
        <v>0</v>
      </c>
      <c r="GN962" s="519">
        <v>0</v>
      </c>
      <c r="GO962" s="519">
        <v>0</v>
      </c>
      <c r="GP962" s="519">
        <v>0</v>
      </c>
      <c r="GQ962" s="519">
        <v>0</v>
      </c>
      <c r="GR962" s="519">
        <v>0</v>
      </c>
      <c r="GS962" s="519">
        <v>0</v>
      </c>
      <c r="GT962" s="519">
        <v>0</v>
      </c>
      <c r="GU962" s="519">
        <v>0</v>
      </c>
      <c r="GV962" s="519">
        <v>0</v>
      </c>
      <c r="GW962" s="519">
        <v>0</v>
      </c>
      <c r="GX962" s="519">
        <v>0</v>
      </c>
      <c r="GY962" s="519">
        <v>0</v>
      </c>
      <c r="GZ962" s="519">
        <v>0</v>
      </c>
      <c r="HA962" s="519">
        <v>0</v>
      </c>
      <c r="HB962" s="519">
        <v>0</v>
      </c>
      <c r="HC962" s="519">
        <v>0</v>
      </c>
      <c r="HD962" s="519">
        <v>0</v>
      </c>
      <c r="HE962" s="519">
        <v>0</v>
      </c>
      <c r="HF962" s="519">
        <v>0</v>
      </c>
      <c r="HG962" s="519">
        <v>0</v>
      </c>
      <c r="HH962" s="519">
        <v>0</v>
      </c>
      <c r="HI962" s="519">
        <v>0</v>
      </c>
      <c r="HJ962" s="519">
        <v>0</v>
      </c>
      <c r="HK962" s="519">
        <v>0</v>
      </c>
      <c r="HL962" s="519">
        <v>0</v>
      </c>
      <c r="HM962" s="519">
        <v>0</v>
      </c>
      <c r="HN962" s="519">
        <v>0</v>
      </c>
      <c r="HO962" s="519">
        <v>0</v>
      </c>
      <c r="HP962" s="519">
        <v>0</v>
      </c>
      <c r="HQ962" s="519">
        <v>0</v>
      </c>
      <c r="HR962" s="519">
        <v>0</v>
      </c>
      <c r="HS962" s="519">
        <v>0</v>
      </c>
      <c r="HT962" s="519">
        <v>0</v>
      </c>
      <c r="HU962" s="519">
        <v>0</v>
      </c>
      <c r="HV962" s="519">
        <v>0</v>
      </c>
      <c r="HW962" s="519">
        <v>0</v>
      </c>
      <c r="HX962" s="519">
        <v>0</v>
      </c>
      <c r="HY962" s="519">
        <v>0</v>
      </c>
      <c r="HZ962" s="519">
        <v>0</v>
      </c>
      <c r="IA962" s="519">
        <v>0</v>
      </c>
      <c r="IB962" s="519">
        <v>0</v>
      </c>
      <c r="IC962" s="519">
        <v>0</v>
      </c>
      <c r="ID962" s="519">
        <v>0</v>
      </c>
      <c r="IE962" s="519">
        <v>0</v>
      </c>
      <c r="IF962" s="519">
        <v>0</v>
      </c>
      <c r="IG962" s="519">
        <v>0</v>
      </c>
      <c r="IH962" s="519">
        <v>0</v>
      </c>
      <c r="II962" s="519">
        <v>0</v>
      </c>
      <c r="IJ962" s="519">
        <v>0</v>
      </c>
      <c r="IK962" s="519">
        <v>0</v>
      </c>
    </row>
    <row r="963" spans="2:245" hidden="1">
      <c r="B963" s="519" t="s">
        <v>1058</v>
      </c>
      <c r="C963" s="519"/>
      <c r="D963" s="519"/>
      <c r="E963" s="519"/>
      <c r="F963" s="519">
        <v>2</v>
      </c>
      <c r="G963" s="519"/>
      <c r="H963" s="519">
        <v>35</v>
      </c>
      <c r="I963" s="519">
        <v>1</v>
      </c>
      <c r="J963" s="519" t="str">
        <f t="shared" si="45"/>
        <v>SDN10023501</v>
      </c>
      <c r="K963" s="519">
        <v>1000</v>
      </c>
      <c r="M963" s="337"/>
      <c r="N963" s="519" t="s">
        <v>1058</v>
      </c>
      <c r="O963" s="519" t="s">
        <v>1060</v>
      </c>
      <c r="P963" s="519">
        <v>52</v>
      </c>
      <c r="Q963" s="521" t="str">
        <f t="shared" si="46"/>
        <v>SDN100252</v>
      </c>
      <c r="R963" s="519">
        <v>1441.6</v>
      </c>
      <c r="S963" s="519">
        <v>2883.2</v>
      </c>
      <c r="T963" s="519">
        <v>4324.8</v>
      </c>
      <c r="U963" s="519">
        <v>5766.4</v>
      </c>
      <c r="V963" s="519">
        <v>7208</v>
      </c>
      <c r="W963" s="519">
        <v>8361.2999999999993</v>
      </c>
      <c r="X963" s="519">
        <v>9514.6</v>
      </c>
      <c r="Y963" s="519">
        <v>10667.8</v>
      </c>
      <c r="Z963" s="519">
        <v>11821.1</v>
      </c>
      <c r="AA963" s="519">
        <v>12974.4</v>
      </c>
      <c r="AB963" s="519">
        <v>12974.4</v>
      </c>
      <c r="AC963" s="519">
        <v>12974.4</v>
      </c>
      <c r="AD963" s="519">
        <v>12974.4</v>
      </c>
      <c r="AE963" s="519">
        <v>12974.4</v>
      </c>
      <c r="AF963" s="519">
        <v>12974.4</v>
      </c>
      <c r="AG963" s="519">
        <v>12974.4</v>
      </c>
      <c r="AH963" s="519">
        <v>12974.4</v>
      </c>
      <c r="AI963" s="519">
        <v>12974.4</v>
      </c>
      <c r="AJ963" s="519">
        <v>12974.4</v>
      </c>
      <c r="AK963" s="519">
        <v>12974.4</v>
      </c>
      <c r="AL963" s="519">
        <v>12974.4</v>
      </c>
      <c r="AM963" s="519">
        <v>12974.4</v>
      </c>
      <c r="AN963" s="519">
        <v>12974.4</v>
      </c>
      <c r="AO963" s="519">
        <v>12974.4</v>
      </c>
      <c r="AP963" s="519">
        <v>12974.4</v>
      </c>
      <c r="AQ963" s="519">
        <v>0</v>
      </c>
      <c r="AR963" s="519">
        <v>0</v>
      </c>
      <c r="AS963" s="519">
        <v>0</v>
      </c>
      <c r="AT963" s="519">
        <v>0</v>
      </c>
      <c r="AU963" s="519">
        <v>0</v>
      </c>
      <c r="AV963" s="519">
        <v>0</v>
      </c>
      <c r="AW963" s="519">
        <v>0</v>
      </c>
      <c r="AX963" s="519">
        <v>0</v>
      </c>
      <c r="AY963" s="519">
        <v>0</v>
      </c>
      <c r="AZ963" s="519">
        <v>0</v>
      </c>
      <c r="BA963" s="519">
        <v>0</v>
      </c>
      <c r="BB963" s="519">
        <v>0</v>
      </c>
      <c r="BC963" s="519">
        <v>0</v>
      </c>
      <c r="BD963" s="519">
        <v>0</v>
      </c>
      <c r="BE963" s="519">
        <v>0</v>
      </c>
      <c r="BF963" s="519">
        <v>0</v>
      </c>
      <c r="BG963" s="519">
        <v>0</v>
      </c>
      <c r="BH963" s="519">
        <v>0</v>
      </c>
      <c r="BI963" s="519">
        <v>0</v>
      </c>
      <c r="BJ963" s="519">
        <v>0</v>
      </c>
      <c r="BK963" s="519">
        <v>0</v>
      </c>
      <c r="BL963" s="519">
        <v>0</v>
      </c>
      <c r="BM963" s="519">
        <v>0</v>
      </c>
      <c r="BN963" s="519">
        <v>0</v>
      </c>
      <c r="BO963" s="519">
        <v>0</v>
      </c>
      <c r="BP963" s="519">
        <v>0</v>
      </c>
      <c r="BQ963" s="519">
        <v>0</v>
      </c>
      <c r="BR963" s="519">
        <v>0</v>
      </c>
      <c r="BS963" s="519">
        <v>0</v>
      </c>
      <c r="BT963" s="519">
        <v>0</v>
      </c>
      <c r="BU963" s="519">
        <v>0</v>
      </c>
      <c r="BV963" s="519">
        <v>0</v>
      </c>
      <c r="BW963" s="519">
        <v>0</v>
      </c>
      <c r="BX963" s="519">
        <v>0</v>
      </c>
      <c r="BY963" s="519">
        <v>0</v>
      </c>
      <c r="BZ963" s="519">
        <v>0</v>
      </c>
      <c r="CA963" s="519">
        <v>0</v>
      </c>
      <c r="CB963" s="519">
        <v>0</v>
      </c>
      <c r="CC963" s="519">
        <v>0</v>
      </c>
      <c r="CD963" s="519">
        <v>0</v>
      </c>
      <c r="CE963" s="519">
        <v>0</v>
      </c>
      <c r="CF963" s="519">
        <v>0</v>
      </c>
      <c r="CG963" s="519">
        <v>0</v>
      </c>
      <c r="CH963" s="519">
        <v>0</v>
      </c>
      <c r="CI963" s="519">
        <v>0</v>
      </c>
      <c r="CJ963" s="519">
        <v>0</v>
      </c>
      <c r="CK963" s="519">
        <v>0</v>
      </c>
      <c r="CL963" s="519">
        <v>0</v>
      </c>
      <c r="CM963" s="519">
        <v>0</v>
      </c>
      <c r="CN963" s="519">
        <v>0</v>
      </c>
      <c r="CO963" s="519">
        <v>0</v>
      </c>
      <c r="CP963" s="519">
        <v>0</v>
      </c>
      <c r="CQ963" s="519">
        <v>0</v>
      </c>
      <c r="CR963" s="519">
        <v>0</v>
      </c>
      <c r="CS963" s="519">
        <v>0</v>
      </c>
      <c r="CT963" s="519">
        <v>0</v>
      </c>
      <c r="CU963" s="519">
        <v>0</v>
      </c>
      <c r="CV963" s="519">
        <v>0</v>
      </c>
      <c r="CW963" s="519">
        <v>0</v>
      </c>
      <c r="CX963" s="519">
        <v>0</v>
      </c>
      <c r="CY963" s="519">
        <v>0</v>
      </c>
      <c r="CZ963" s="519">
        <v>0</v>
      </c>
      <c r="DA963" s="519">
        <v>0</v>
      </c>
      <c r="DB963" s="519">
        <v>0</v>
      </c>
      <c r="DC963" s="519">
        <v>0</v>
      </c>
      <c r="DD963" s="519">
        <v>0</v>
      </c>
      <c r="DE963" s="519">
        <v>0</v>
      </c>
      <c r="DF963" s="519">
        <v>0</v>
      </c>
      <c r="DG963" s="519">
        <v>0</v>
      </c>
      <c r="DH963" s="519">
        <v>0</v>
      </c>
      <c r="DI963" s="519">
        <v>0</v>
      </c>
      <c r="DJ963" s="519">
        <v>0</v>
      </c>
      <c r="DK963" s="519">
        <v>0</v>
      </c>
      <c r="DL963" s="519">
        <v>0</v>
      </c>
      <c r="DM963" s="519">
        <v>0</v>
      </c>
      <c r="DN963" s="519">
        <v>0</v>
      </c>
      <c r="DO963" s="519">
        <v>0</v>
      </c>
      <c r="DP963" s="519">
        <v>0</v>
      </c>
      <c r="DQ963" s="519">
        <v>0</v>
      </c>
      <c r="DR963" s="519">
        <v>0</v>
      </c>
      <c r="DS963" s="519">
        <v>0</v>
      </c>
      <c r="DT963" s="519">
        <v>0</v>
      </c>
      <c r="DU963" s="519">
        <v>0</v>
      </c>
      <c r="DV963" s="519">
        <v>0</v>
      </c>
      <c r="DW963" s="519">
        <v>0</v>
      </c>
      <c r="DX963" s="519">
        <v>0</v>
      </c>
      <c r="DZ963" s="337"/>
      <c r="EA963" s="519" t="s">
        <v>1058</v>
      </c>
      <c r="EB963" s="519" t="s">
        <v>1060</v>
      </c>
      <c r="EC963" s="519">
        <v>52</v>
      </c>
      <c r="ED963" s="183" t="str">
        <f t="shared" si="47"/>
        <v>SDN100252</v>
      </c>
      <c r="EE963" s="519">
        <v>1441.6</v>
      </c>
      <c r="EF963" s="519">
        <v>10000</v>
      </c>
      <c r="EG963" s="519">
        <v>10000</v>
      </c>
      <c r="EH963" s="519">
        <v>10000</v>
      </c>
      <c r="EI963" s="519">
        <v>10000</v>
      </c>
      <c r="EJ963" s="519">
        <v>10000</v>
      </c>
      <c r="EK963" s="519">
        <v>10000</v>
      </c>
      <c r="EL963" s="519">
        <v>10667.8</v>
      </c>
      <c r="EM963" s="519">
        <v>11821.1</v>
      </c>
      <c r="EN963" s="519">
        <v>12974.4</v>
      </c>
      <c r="EO963" s="519">
        <v>12974.4</v>
      </c>
      <c r="EP963" s="519">
        <v>12974.4</v>
      </c>
      <c r="EQ963" s="519">
        <v>12974.4</v>
      </c>
      <c r="ER963" s="519">
        <v>12974.4</v>
      </c>
      <c r="ES963" s="519">
        <v>12974.4</v>
      </c>
      <c r="ET963" s="519">
        <v>12974.4</v>
      </c>
      <c r="EU963" s="519">
        <v>12974.4</v>
      </c>
      <c r="EV963" s="519">
        <v>12974.4</v>
      </c>
      <c r="EW963" s="519">
        <v>12974.4</v>
      </c>
      <c r="EX963" s="519">
        <v>12974.4</v>
      </c>
      <c r="EY963" s="519">
        <v>12974.4</v>
      </c>
      <c r="EZ963" s="519">
        <v>12974.4</v>
      </c>
      <c r="FA963" s="519">
        <v>12974.4</v>
      </c>
      <c r="FB963" s="519">
        <v>12974.4</v>
      </c>
      <c r="FC963" s="519">
        <v>12974.4</v>
      </c>
      <c r="FD963" s="519">
        <v>0</v>
      </c>
      <c r="FE963" s="519">
        <v>0</v>
      </c>
      <c r="FF963" s="519">
        <v>0</v>
      </c>
      <c r="FG963" s="519">
        <v>0</v>
      </c>
      <c r="FH963" s="519">
        <v>0</v>
      </c>
      <c r="FI963" s="519">
        <v>0</v>
      </c>
      <c r="FJ963" s="519">
        <v>0</v>
      </c>
      <c r="FK963" s="519">
        <v>0</v>
      </c>
      <c r="FL963" s="519">
        <v>0</v>
      </c>
      <c r="FM963" s="519">
        <v>0</v>
      </c>
      <c r="FN963" s="519">
        <v>0</v>
      </c>
      <c r="FO963" s="519">
        <v>0</v>
      </c>
      <c r="FP963" s="519">
        <v>0</v>
      </c>
      <c r="FQ963" s="519">
        <v>0</v>
      </c>
      <c r="FR963" s="519">
        <v>0</v>
      </c>
      <c r="FS963" s="519">
        <v>0</v>
      </c>
      <c r="FT963" s="519">
        <v>0</v>
      </c>
      <c r="FU963" s="519">
        <v>0</v>
      </c>
      <c r="FV963" s="519">
        <v>0</v>
      </c>
      <c r="FW963" s="519">
        <v>0</v>
      </c>
      <c r="FX963" s="519">
        <v>0</v>
      </c>
      <c r="FY963" s="519">
        <v>0</v>
      </c>
      <c r="FZ963" s="519">
        <v>0</v>
      </c>
      <c r="GA963" s="519">
        <v>0</v>
      </c>
      <c r="GB963" s="519">
        <v>0</v>
      </c>
      <c r="GC963" s="519">
        <v>0</v>
      </c>
      <c r="GD963" s="519">
        <v>0</v>
      </c>
      <c r="GE963" s="519">
        <v>0</v>
      </c>
      <c r="GF963" s="519">
        <v>0</v>
      </c>
      <c r="GG963" s="519">
        <v>0</v>
      </c>
      <c r="GH963" s="519">
        <v>0</v>
      </c>
      <c r="GI963" s="519">
        <v>0</v>
      </c>
      <c r="GJ963" s="519">
        <v>0</v>
      </c>
      <c r="GK963" s="519">
        <v>0</v>
      </c>
      <c r="GL963" s="519">
        <v>0</v>
      </c>
      <c r="GM963" s="519">
        <v>0</v>
      </c>
      <c r="GN963" s="519">
        <v>0</v>
      </c>
      <c r="GO963" s="519">
        <v>0</v>
      </c>
      <c r="GP963" s="519">
        <v>0</v>
      </c>
      <c r="GQ963" s="519">
        <v>0</v>
      </c>
      <c r="GR963" s="519">
        <v>0</v>
      </c>
      <c r="GS963" s="519">
        <v>0</v>
      </c>
      <c r="GT963" s="519">
        <v>0</v>
      </c>
      <c r="GU963" s="519">
        <v>0</v>
      </c>
      <c r="GV963" s="519">
        <v>0</v>
      </c>
      <c r="GW963" s="519">
        <v>0</v>
      </c>
      <c r="GX963" s="519">
        <v>0</v>
      </c>
      <c r="GY963" s="519">
        <v>0</v>
      </c>
      <c r="GZ963" s="519">
        <v>0</v>
      </c>
      <c r="HA963" s="519">
        <v>0</v>
      </c>
      <c r="HB963" s="519">
        <v>0</v>
      </c>
      <c r="HC963" s="519">
        <v>0</v>
      </c>
      <c r="HD963" s="519">
        <v>0</v>
      </c>
      <c r="HE963" s="519">
        <v>0</v>
      </c>
      <c r="HF963" s="519">
        <v>0</v>
      </c>
      <c r="HG963" s="519">
        <v>0</v>
      </c>
      <c r="HH963" s="519">
        <v>0</v>
      </c>
      <c r="HI963" s="519">
        <v>0</v>
      </c>
      <c r="HJ963" s="519">
        <v>0</v>
      </c>
      <c r="HK963" s="519">
        <v>0</v>
      </c>
      <c r="HL963" s="519">
        <v>0</v>
      </c>
      <c r="HM963" s="519">
        <v>0</v>
      </c>
      <c r="HN963" s="519">
        <v>0</v>
      </c>
      <c r="HO963" s="519">
        <v>0</v>
      </c>
      <c r="HP963" s="519">
        <v>0</v>
      </c>
      <c r="HQ963" s="519">
        <v>0</v>
      </c>
      <c r="HR963" s="519">
        <v>0</v>
      </c>
      <c r="HS963" s="519">
        <v>0</v>
      </c>
      <c r="HT963" s="519">
        <v>0</v>
      </c>
      <c r="HU963" s="519">
        <v>0</v>
      </c>
      <c r="HV963" s="519">
        <v>0</v>
      </c>
      <c r="HW963" s="519">
        <v>0</v>
      </c>
      <c r="HX963" s="519">
        <v>0</v>
      </c>
      <c r="HY963" s="519">
        <v>0</v>
      </c>
      <c r="HZ963" s="519">
        <v>0</v>
      </c>
      <c r="IA963" s="519">
        <v>0</v>
      </c>
      <c r="IB963" s="519">
        <v>0</v>
      </c>
      <c r="IC963" s="519">
        <v>0</v>
      </c>
      <c r="ID963" s="519">
        <v>0</v>
      </c>
      <c r="IE963" s="519">
        <v>0</v>
      </c>
      <c r="IF963" s="519">
        <v>0</v>
      </c>
      <c r="IG963" s="519">
        <v>0</v>
      </c>
      <c r="IH963" s="519">
        <v>0</v>
      </c>
      <c r="II963" s="519">
        <v>0</v>
      </c>
      <c r="IJ963" s="519">
        <v>0</v>
      </c>
      <c r="IK963" s="519">
        <v>0</v>
      </c>
    </row>
    <row r="964" spans="2:245" hidden="1">
      <c r="B964" s="519" t="s">
        <v>1058</v>
      </c>
      <c r="C964" s="519"/>
      <c r="D964" s="519"/>
      <c r="E964" s="519"/>
      <c r="F964" s="519">
        <v>2</v>
      </c>
      <c r="G964" s="519"/>
      <c r="H964" s="519">
        <v>35</v>
      </c>
      <c r="I964" s="519">
        <v>2</v>
      </c>
      <c r="J964" s="519" t="str">
        <f t="shared" ref="J964:J1027" si="48">B964&amp;TEXT(F964,"00")&amp;TEXT(H964,"00")&amp;TEXT(I964,"00")</f>
        <v>SDN10023502</v>
      </c>
      <c r="K964" s="519">
        <v>1000</v>
      </c>
      <c r="M964" s="337"/>
      <c r="N964" s="519" t="s">
        <v>1058</v>
      </c>
      <c r="O964" s="519" t="s">
        <v>1060</v>
      </c>
      <c r="P964" s="519">
        <v>53</v>
      </c>
      <c r="Q964" s="521" t="str">
        <f t="shared" si="46"/>
        <v>SDN100253</v>
      </c>
      <c r="R964" s="519">
        <v>1484</v>
      </c>
      <c r="S964" s="519">
        <v>2968</v>
      </c>
      <c r="T964" s="519">
        <v>4452</v>
      </c>
      <c r="U964" s="519">
        <v>5936</v>
      </c>
      <c r="V964" s="519">
        <v>7420</v>
      </c>
      <c r="W964" s="519">
        <v>8607.2000000000007</v>
      </c>
      <c r="X964" s="519">
        <v>9794.4</v>
      </c>
      <c r="Y964" s="519">
        <v>10981.6</v>
      </c>
      <c r="Z964" s="519">
        <v>12168.8</v>
      </c>
      <c r="AA964" s="519">
        <v>13356</v>
      </c>
      <c r="AB964" s="519">
        <v>13356</v>
      </c>
      <c r="AC964" s="519">
        <v>13356</v>
      </c>
      <c r="AD964" s="519">
        <v>13356</v>
      </c>
      <c r="AE964" s="519">
        <v>13356</v>
      </c>
      <c r="AF964" s="519">
        <v>13356</v>
      </c>
      <c r="AG964" s="519">
        <v>13356</v>
      </c>
      <c r="AH964" s="519">
        <v>13356</v>
      </c>
      <c r="AI964" s="519">
        <v>13356</v>
      </c>
      <c r="AJ964" s="519">
        <v>13356</v>
      </c>
      <c r="AK964" s="519">
        <v>13356</v>
      </c>
      <c r="AL964" s="519">
        <v>13356</v>
      </c>
      <c r="AM964" s="519">
        <v>13356</v>
      </c>
      <c r="AN964" s="519">
        <v>13356</v>
      </c>
      <c r="AO964" s="519">
        <v>13356</v>
      </c>
      <c r="AP964" s="519">
        <v>13356</v>
      </c>
      <c r="AQ964" s="519">
        <v>0</v>
      </c>
      <c r="AR964" s="519">
        <v>0</v>
      </c>
      <c r="AS964" s="519">
        <v>0</v>
      </c>
      <c r="AT964" s="519">
        <v>0</v>
      </c>
      <c r="AU964" s="519">
        <v>0</v>
      </c>
      <c r="AV964" s="519">
        <v>0</v>
      </c>
      <c r="AW964" s="519">
        <v>0</v>
      </c>
      <c r="AX964" s="519">
        <v>0</v>
      </c>
      <c r="AY964" s="519">
        <v>0</v>
      </c>
      <c r="AZ964" s="519">
        <v>0</v>
      </c>
      <c r="BA964" s="519">
        <v>0</v>
      </c>
      <c r="BB964" s="519">
        <v>0</v>
      </c>
      <c r="BC964" s="519">
        <v>0</v>
      </c>
      <c r="BD964" s="519">
        <v>0</v>
      </c>
      <c r="BE964" s="519">
        <v>0</v>
      </c>
      <c r="BF964" s="519">
        <v>0</v>
      </c>
      <c r="BG964" s="519">
        <v>0</v>
      </c>
      <c r="BH964" s="519">
        <v>0</v>
      </c>
      <c r="BI964" s="519">
        <v>0</v>
      </c>
      <c r="BJ964" s="519">
        <v>0</v>
      </c>
      <c r="BK964" s="519">
        <v>0</v>
      </c>
      <c r="BL964" s="519">
        <v>0</v>
      </c>
      <c r="BM964" s="519">
        <v>0</v>
      </c>
      <c r="BN964" s="519">
        <v>0</v>
      </c>
      <c r="BO964" s="519">
        <v>0</v>
      </c>
      <c r="BP964" s="519">
        <v>0</v>
      </c>
      <c r="BQ964" s="519">
        <v>0</v>
      </c>
      <c r="BR964" s="519">
        <v>0</v>
      </c>
      <c r="BS964" s="519">
        <v>0</v>
      </c>
      <c r="BT964" s="519">
        <v>0</v>
      </c>
      <c r="BU964" s="519">
        <v>0</v>
      </c>
      <c r="BV964" s="519">
        <v>0</v>
      </c>
      <c r="BW964" s="519">
        <v>0</v>
      </c>
      <c r="BX964" s="519">
        <v>0</v>
      </c>
      <c r="BY964" s="519">
        <v>0</v>
      </c>
      <c r="BZ964" s="519">
        <v>0</v>
      </c>
      <c r="CA964" s="519">
        <v>0</v>
      </c>
      <c r="CB964" s="519">
        <v>0</v>
      </c>
      <c r="CC964" s="519">
        <v>0</v>
      </c>
      <c r="CD964" s="519">
        <v>0</v>
      </c>
      <c r="CE964" s="519">
        <v>0</v>
      </c>
      <c r="CF964" s="519">
        <v>0</v>
      </c>
      <c r="CG964" s="519">
        <v>0</v>
      </c>
      <c r="CH964" s="519">
        <v>0</v>
      </c>
      <c r="CI964" s="519">
        <v>0</v>
      </c>
      <c r="CJ964" s="519">
        <v>0</v>
      </c>
      <c r="CK964" s="519">
        <v>0</v>
      </c>
      <c r="CL964" s="519">
        <v>0</v>
      </c>
      <c r="CM964" s="519">
        <v>0</v>
      </c>
      <c r="CN964" s="519">
        <v>0</v>
      </c>
      <c r="CO964" s="519">
        <v>0</v>
      </c>
      <c r="CP964" s="519">
        <v>0</v>
      </c>
      <c r="CQ964" s="519">
        <v>0</v>
      </c>
      <c r="CR964" s="519">
        <v>0</v>
      </c>
      <c r="CS964" s="519">
        <v>0</v>
      </c>
      <c r="CT964" s="519">
        <v>0</v>
      </c>
      <c r="CU964" s="519">
        <v>0</v>
      </c>
      <c r="CV964" s="519">
        <v>0</v>
      </c>
      <c r="CW964" s="519">
        <v>0</v>
      </c>
      <c r="CX964" s="519">
        <v>0</v>
      </c>
      <c r="CY964" s="519">
        <v>0</v>
      </c>
      <c r="CZ964" s="519">
        <v>0</v>
      </c>
      <c r="DA964" s="519">
        <v>0</v>
      </c>
      <c r="DB964" s="519">
        <v>0</v>
      </c>
      <c r="DC964" s="519">
        <v>0</v>
      </c>
      <c r="DD964" s="519">
        <v>0</v>
      </c>
      <c r="DE964" s="519">
        <v>0</v>
      </c>
      <c r="DF964" s="519">
        <v>0</v>
      </c>
      <c r="DG964" s="519">
        <v>0</v>
      </c>
      <c r="DH964" s="519">
        <v>0</v>
      </c>
      <c r="DI964" s="519">
        <v>0</v>
      </c>
      <c r="DJ964" s="519">
        <v>0</v>
      </c>
      <c r="DK964" s="519">
        <v>0</v>
      </c>
      <c r="DL964" s="519">
        <v>0</v>
      </c>
      <c r="DM964" s="519">
        <v>0</v>
      </c>
      <c r="DN964" s="519">
        <v>0</v>
      </c>
      <c r="DO964" s="519">
        <v>0</v>
      </c>
      <c r="DP964" s="519">
        <v>0</v>
      </c>
      <c r="DQ964" s="519">
        <v>0</v>
      </c>
      <c r="DR964" s="519">
        <v>0</v>
      </c>
      <c r="DS964" s="519">
        <v>0</v>
      </c>
      <c r="DT964" s="519">
        <v>0</v>
      </c>
      <c r="DU964" s="519">
        <v>0</v>
      </c>
      <c r="DV964" s="519">
        <v>0</v>
      </c>
      <c r="DW964" s="519">
        <v>0</v>
      </c>
      <c r="DX964" s="519">
        <v>0</v>
      </c>
      <c r="DZ964" s="337"/>
      <c r="EA964" s="519" t="s">
        <v>1058</v>
      </c>
      <c r="EB964" s="519" t="s">
        <v>1060</v>
      </c>
      <c r="EC964" s="519">
        <v>53</v>
      </c>
      <c r="ED964" s="183" t="str">
        <f t="shared" si="47"/>
        <v>SDN100253</v>
      </c>
      <c r="EE964" s="519">
        <v>1484</v>
      </c>
      <c r="EF964" s="519">
        <v>10000</v>
      </c>
      <c r="EG964" s="519">
        <v>10000</v>
      </c>
      <c r="EH964" s="519">
        <v>10000</v>
      </c>
      <c r="EI964" s="519">
        <v>10000</v>
      </c>
      <c r="EJ964" s="519">
        <v>10000</v>
      </c>
      <c r="EK964" s="519">
        <v>10000</v>
      </c>
      <c r="EL964" s="519">
        <v>10981.6</v>
      </c>
      <c r="EM964" s="519">
        <v>12168.8</v>
      </c>
      <c r="EN964" s="519">
        <v>13356</v>
      </c>
      <c r="EO964" s="519">
        <v>13356</v>
      </c>
      <c r="EP964" s="519">
        <v>13356</v>
      </c>
      <c r="EQ964" s="519">
        <v>13356</v>
      </c>
      <c r="ER964" s="519">
        <v>13356</v>
      </c>
      <c r="ES964" s="519">
        <v>13356</v>
      </c>
      <c r="ET964" s="519">
        <v>13356</v>
      </c>
      <c r="EU964" s="519">
        <v>13356</v>
      </c>
      <c r="EV964" s="519">
        <v>13356</v>
      </c>
      <c r="EW964" s="519">
        <v>13356</v>
      </c>
      <c r="EX964" s="519">
        <v>13356</v>
      </c>
      <c r="EY964" s="519">
        <v>13356</v>
      </c>
      <c r="EZ964" s="519">
        <v>13356</v>
      </c>
      <c r="FA964" s="519">
        <v>13356</v>
      </c>
      <c r="FB964" s="519">
        <v>13356</v>
      </c>
      <c r="FC964" s="519">
        <v>13356</v>
      </c>
      <c r="FD964" s="519">
        <v>0</v>
      </c>
      <c r="FE964" s="519">
        <v>0</v>
      </c>
      <c r="FF964" s="519">
        <v>0</v>
      </c>
      <c r="FG964" s="519">
        <v>0</v>
      </c>
      <c r="FH964" s="519">
        <v>0</v>
      </c>
      <c r="FI964" s="519">
        <v>0</v>
      </c>
      <c r="FJ964" s="519">
        <v>0</v>
      </c>
      <c r="FK964" s="519">
        <v>0</v>
      </c>
      <c r="FL964" s="519">
        <v>0</v>
      </c>
      <c r="FM964" s="519">
        <v>0</v>
      </c>
      <c r="FN964" s="519">
        <v>0</v>
      </c>
      <c r="FO964" s="519">
        <v>0</v>
      </c>
      <c r="FP964" s="519">
        <v>0</v>
      </c>
      <c r="FQ964" s="519">
        <v>0</v>
      </c>
      <c r="FR964" s="519">
        <v>0</v>
      </c>
      <c r="FS964" s="519">
        <v>0</v>
      </c>
      <c r="FT964" s="519">
        <v>0</v>
      </c>
      <c r="FU964" s="519">
        <v>0</v>
      </c>
      <c r="FV964" s="519">
        <v>0</v>
      </c>
      <c r="FW964" s="519">
        <v>0</v>
      </c>
      <c r="FX964" s="519">
        <v>0</v>
      </c>
      <c r="FY964" s="519">
        <v>0</v>
      </c>
      <c r="FZ964" s="519">
        <v>0</v>
      </c>
      <c r="GA964" s="519">
        <v>0</v>
      </c>
      <c r="GB964" s="519">
        <v>0</v>
      </c>
      <c r="GC964" s="519">
        <v>0</v>
      </c>
      <c r="GD964" s="519">
        <v>0</v>
      </c>
      <c r="GE964" s="519">
        <v>0</v>
      </c>
      <c r="GF964" s="519">
        <v>0</v>
      </c>
      <c r="GG964" s="519">
        <v>0</v>
      </c>
      <c r="GH964" s="519">
        <v>0</v>
      </c>
      <c r="GI964" s="519">
        <v>0</v>
      </c>
      <c r="GJ964" s="519">
        <v>0</v>
      </c>
      <c r="GK964" s="519">
        <v>0</v>
      </c>
      <c r="GL964" s="519">
        <v>0</v>
      </c>
      <c r="GM964" s="519">
        <v>0</v>
      </c>
      <c r="GN964" s="519">
        <v>0</v>
      </c>
      <c r="GO964" s="519">
        <v>0</v>
      </c>
      <c r="GP964" s="519">
        <v>0</v>
      </c>
      <c r="GQ964" s="519">
        <v>0</v>
      </c>
      <c r="GR964" s="519">
        <v>0</v>
      </c>
      <c r="GS964" s="519">
        <v>0</v>
      </c>
      <c r="GT964" s="519">
        <v>0</v>
      </c>
      <c r="GU964" s="519">
        <v>0</v>
      </c>
      <c r="GV964" s="519">
        <v>0</v>
      </c>
      <c r="GW964" s="519">
        <v>0</v>
      </c>
      <c r="GX964" s="519">
        <v>0</v>
      </c>
      <c r="GY964" s="519">
        <v>0</v>
      </c>
      <c r="GZ964" s="519">
        <v>0</v>
      </c>
      <c r="HA964" s="519">
        <v>0</v>
      </c>
      <c r="HB964" s="519">
        <v>0</v>
      </c>
      <c r="HC964" s="519">
        <v>0</v>
      </c>
      <c r="HD964" s="519">
        <v>0</v>
      </c>
      <c r="HE964" s="519">
        <v>0</v>
      </c>
      <c r="HF964" s="519">
        <v>0</v>
      </c>
      <c r="HG964" s="519">
        <v>0</v>
      </c>
      <c r="HH964" s="519">
        <v>0</v>
      </c>
      <c r="HI964" s="519">
        <v>0</v>
      </c>
      <c r="HJ964" s="519">
        <v>0</v>
      </c>
      <c r="HK964" s="519">
        <v>0</v>
      </c>
      <c r="HL964" s="519">
        <v>0</v>
      </c>
      <c r="HM964" s="519">
        <v>0</v>
      </c>
      <c r="HN964" s="519">
        <v>0</v>
      </c>
      <c r="HO964" s="519">
        <v>0</v>
      </c>
      <c r="HP964" s="519">
        <v>0</v>
      </c>
      <c r="HQ964" s="519">
        <v>0</v>
      </c>
      <c r="HR964" s="519">
        <v>0</v>
      </c>
      <c r="HS964" s="519">
        <v>0</v>
      </c>
      <c r="HT964" s="519">
        <v>0</v>
      </c>
      <c r="HU964" s="519">
        <v>0</v>
      </c>
      <c r="HV964" s="519">
        <v>0</v>
      </c>
      <c r="HW964" s="519">
        <v>0</v>
      </c>
      <c r="HX964" s="519">
        <v>0</v>
      </c>
      <c r="HY964" s="519">
        <v>0</v>
      </c>
      <c r="HZ964" s="519">
        <v>0</v>
      </c>
      <c r="IA964" s="519">
        <v>0</v>
      </c>
      <c r="IB964" s="519">
        <v>0</v>
      </c>
      <c r="IC964" s="519">
        <v>0</v>
      </c>
      <c r="ID964" s="519">
        <v>0</v>
      </c>
      <c r="IE964" s="519">
        <v>0</v>
      </c>
      <c r="IF964" s="519">
        <v>0</v>
      </c>
      <c r="IG964" s="519">
        <v>0</v>
      </c>
      <c r="IH964" s="519">
        <v>0</v>
      </c>
      <c r="II964" s="519">
        <v>0</v>
      </c>
      <c r="IJ964" s="519">
        <v>0</v>
      </c>
      <c r="IK964" s="519">
        <v>0</v>
      </c>
    </row>
    <row r="965" spans="2:245" hidden="1">
      <c r="B965" s="519" t="s">
        <v>1058</v>
      </c>
      <c r="C965" s="519"/>
      <c r="D965" s="519"/>
      <c r="E965" s="519"/>
      <c r="F965" s="519">
        <v>2</v>
      </c>
      <c r="G965" s="519"/>
      <c r="H965" s="519">
        <v>35</v>
      </c>
      <c r="I965" s="519">
        <v>3</v>
      </c>
      <c r="J965" s="519" t="str">
        <f t="shared" si="48"/>
        <v>SDN10023503</v>
      </c>
      <c r="K965" s="519">
        <v>1000</v>
      </c>
      <c r="M965" s="337"/>
      <c r="N965" s="519" t="s">
        <v>1058</v>
      </c>
      <c r="O965" s="519" t="s">
        <v>1060</v>
      </c>
      <c r="P965" s="519">
        <v>54</v>
      </c>
      <c r="Q965" s="521" t="str">
        <f t="shared" si="46"/>
        <v>SDN100254</v>
      </c>
      <c r="R965" s="519">
        <v>1531.7</v>
      </c>
      <c r="S965" s="519">
        <v>3063.4</v>
      </c>
      <c r="T965" s="519">
        <v>4595.1000000000004</v>
      </c>
      <c r="U965" s="519">
        <v>6126.8</v>
      </c>
      <c r="V965" s="519">
        <v>7658.5</v>
      </c>
      <c r="W965" s="519">
        <v>8883.9</v>
      </c>
      <c r="X965" s="519">
        <v>10109.200000000001</v>
      </c>
      <c r="Y965" s="519">
        <v>11334.6</v>
      </c>
      <c r="Z965" s="519">
        <v>12559.9</v>
      </c>
      <c r="AA965" s="519">
        <v>13785.3</v>
      </c>
      <c r="AB965" s="519">
        <v>13785.3</v>
      </c>
      <c r="AC965" s="519">
        <v>13785.3</v>
      </c>
      <c r="AD965" s="519">
        <v>13785.3</v>
      </c>
      <c r="AE965" s="519">
        <v>13785.3</v>
      </c>
      <c r="AF965" s="519">
        <v>13785.3</v>
      </c>
      <c r="AG965" s="519">
        <v>13785.3</v>
      </c>
      <c r="AH965" s="519">
        <v>13785.3</v>
      </c>
      <c r="AI965" s="519">
        <v>13785.3</v>
      </c>
      <c r="AJ965" s="519">
        <v>13785.3</v>
      </c>
      <c r="AK965" s="519">
        <v>13785.3</v>
      </c>
      <c r="AL965" s="519">
        <v>13785.3</v>
      </c>
      <c r="AM965" s="519">
        <v>13785.3</v>
      </c>
      <c r="AN965" s="519">
        <v>13785.3</v>
      </c>
      <c r="AO965" s="519">
        <v>13785.3</v>
      </c>
      <c r="AP965" s="519">
        <v>13785.3</v>
      </c>
      <c r="AQ965" s="519">
        <v>0</v>
      </c>
      <c r="AR965" s="519">
        <v>0</v>
      </c>
      <c r="AS965" s="519">
        <v>0</v>
      </c>
      <c r="AT965" s="519">
        <v>0</v>
      </c>
      <c r="AU965" s="519">
        <v>0</v>
      </c>
      <c r="AV965" s="519">
        <v>0</v>
      </c>
      <c r="AW965" s="519">
        <v>0</v>
      </c>
      <c r="AX965" s="519">
        <v>0</v>
      </c>
      <c r="AY965" s="519">
        <v>0</v>
      </c>
      <c r="AZ965" s="519">
        <v>0</v>
      </c>
      <c r="BA965" s="519">
        <v>0</v>
      </c>
      <c r="BB965" s="519">
        <v>0</v>
      </c>
      <c r="BC965" s="519">
        <v>0</v>
      </c>
      <c r="BD965" s="519">
        <v>0</v>
      </c>
      <c r="BE965" s="519">
        <v>0</v>
      </c>
      <c r="BF965" s="519">
        <v>0</v>
      </c>
      <c r="BG965" s="519">
        <v>0</v>
      </c>
      <c r="BH965" s="519">
        <v>0</v>
      </c>
      <c r="BI965" s="519">
        <v>0</v>
      </c>
      <c r="BJ965" s="519">
        <v>0</v>
      </c>
      <c r="BK965" s="519">
        <v>0</v>
      </c>
      <c r="BL965" s="519">
        <v>0</v>
      </c>
      <c r="BM965" s="519">
        <v>0</v>
      </c>
      <c r="BN965" s="519">
        <v>0</v>
      </c>
      <c r="BO965" s="519">
        <v>0</v>
      </c>
      <c r="BP965" s="519">
        <v>0</v>
      </c>
      <c r="BQ965" s="519">
        <v>0</v>
      </c>
      <c r="BR965" s="519">
        <v>0</v>
      </c>
      <c r="BS965" s="519">
        <v>0</v>
      </c>
      <c r="BT965" s="519">
        <v>0</v>
      </c>
      <c r="BU965" s="519">
        <v>0</v>
      </c>
      <c r="BV965" s="519">
        <v>0</v>
      </c>
      <c r="BW965" s="519">
        <v>0</v>
      </c>
      <c r="BX965" s="519">
        <v>0</v>
      </c>
      <c r="BY965" s="519">
        <v>0</v>
      </c>
      <c r="BZ965" s="519">
        <v>0</v>
      </c>
      <c r="CA965" s="519">
        <v>0</v>
      </c>
      <c r="CB965" s="519">
        <v>0</v>
      </c>
      <c r="CC965" s="519">
        <v>0</v>
      </c>
      <c r="CD965" s="519">
        <v>0</v>
      </c>
      <c r="CE965" s="519">
        <v>0</v>
      </c>
      <c r="CF965" s="519">
        <v>0</v>
      </c>
      <c r="CG965" s="519">
        <v>0</v>
      </c>
      <c r="CH965" s="519">
        <v>0</v>
      </c>
      <c r="CI965" s="519">
        <v>0</v>
      </c>
      <c r="CJ965" s="519">
        <v>0</v>
      </c>
      <c r="CK965" s="519">
        <v>0</v>
      </c>
      <c r="CL965" s="519">
        <v>0</v>
      </c>
      <c r="CM965" s="519">
        <v>0</v>
      </c>
      <c r="CN965" s="519">
        <v>0</v>
      </c>
      <c r="CO965" s="519">
        <v>0</v>
      </c>
      <c r="CP965" s="519">
        <v>0</v>
      </c>
      <c r="CQ965" s="519">
        <v>0</v>
      </c>
      <c r="CR965" s="519">
        <v>0</v>
      </c>
      <c r="CS965" s="519">
        <v>0</v>
      </c>
      <c r="CT965" s="519">
        <v>0</v>
      </c>
      <c r="CU965" s="519">
        <v>0</v>
      </c>
      <c r="CV965" s="519">
        <v>0</v>
      </c>
      <c r="CW965" s="519">
        <v>0</v>
      </c>
      <c r="CX965" s="519">
        <v>0</v>
      </c>
      <c r="CY965" s="519">
        <v>0</v>
      </c>
      <c r="CZ965" s="519">
        <v>0</v>
      </c>
      <c r="DA965" s="519">
        <v>0</v>
      </c>
      <c r="DB965" s="519">
        <v>0</v>
      </c>
      <c r="DC965" s="519">
        <v>0</v>
      </c>
      <c r="DD965" s="519">
        <v>0</v>
      </c>
      <c r="DE965" s="519">
        <v>0</v>
      </c>
      <c r="DF965" s="519">
        <v>0</v>
      </c>
      <c r="DG965" s="519">
        <v>0</v>
      </c>
      <c r="DH965" s="519">
        <v>0</v>
      </c>
      <c r="DI965" s="519">
        <v>0</v>
      </c>
      <c r="DJ965" s="519">
        <v>0</v>
      </c>
      <c r="DK965" s="519">
        <v>0</v>
      </c>
      <c r="DL965" s="519">
        <v>0</v>
      </c>
      <c r="DM965" s="519">
        <v>0</v>
      </c>
      <c r="DN965" s="519">
        <v>0</v>
      </c>
      <c r="DO965" s="519">
        <v>0</v>
      </c>
      <c r="DP965" s="519">
        <v>0</v>
      </c>
      <c r="DQ965" s="519">
        <v>0</v>
      </c>
      <c r="DR965" s="519">
        <v>0</v>
      </c>
      <c r="DS965" s="519">
        <v>0</v>
      </c>
      <c r="DT965" s="519">
        <v>0</v>
      </c>
      <c r="DU965" s="519">
        <v>0</v>
      </c>
      <c r="DV965" s="519">
        <v>0</v>
      </c>
      <c r="DW965" s="519">
        <v>0</v>
      </c>
      <c r="DX965" s="519">
        <v>0</v>
      </c>
      <c r="DZ965" s="337"/>
      <c r="EA965" s="519" t="s">
        <v>1058</v>
      </c>
      <c r="EB965" s="519" t="s">
        <v>1060</v>
      </c>
      <c r="EC965" s="519">
        <v>54</v>
      </c>
      <c r="ED965" s="183" t="str">
        <f t="shared" si="47"/>
        <v>SDN100254</v>
      </c>
      <c r="EE965" s="519">
        <v>1531.7</v>
      </c>
      <c r="EF965" s="519">
        <v>10000</v>
      </c>
      <c r="EG965" s="519">
        <v>10000</v>
      </c>
      <c r="EH965" s="519">
        <v>10000</v>
      </c>
      <c r="EI965" s="519">
        <v>10000</v>
      </c>
      <c r="EJ965" s="519">
        <v>10000</v>
      </c>
      <c r="EK965" s="519">
        <v>10109.200000000001</v>
      </c>
      <c r="EL965" s="519">
        <v>11334.6</v>
      </c>
      <c r="EM965" s="519">
        <v>12559.9</v>
      </c>
      <c r="EN965" s="519">
        <v>13785.3</v>
      </c>
      <c r="EO965" s="519">
        <v>13785.3</v>
      </c>
      <c r="EP965" s="519">
        <v>13785.3</v>
      </c>
      <c r="EQ965" s="519">
        <v>13785.3</v>
      </c>
      <c r="ER965" s="519">
        <v>13785.3</v>
      </c>
      <c r="ES965" s="519">
        <v>13785.3</v>
      </c>
      <c r="ET965" s="519">
        <v>13785.3</v>
      </c>
      <c r="EU965" s="519">
        <v>13785.3</v>
      </c>
      <c r="EV965" s="519">
        <v>13785.3</v>
      </c>
      <c r="EW965" s="519">
        <v>13785.3</v>
      </c>
      <c r="EX965" s="519">
        <v>13785.3</v>
      </c>
      <c r="EY965" s="519">
        <v>13785.3</v>
      </c>
      <c r="EZ965" s="519">
        <v>13785.3</v>
      </c>
      <c r="FA965" s="519">
        <v>13785.3</v>
      </c>
      <c r="FB965" s="519">
        <v>13785.3</v>
      </c>
      <c r="FC965" s="519">
        <v>13785.3</v>
      </c>
      <c r="FD965" s="519">
        <v>0</v>
      </c>
      <c r="FE965" s="519">
        <v>0</v>
      </c>
      <c r="FF965" s="519">
        <v>0</v>
      </c>
      <c r="FG965" s="519">
        <v>0</v>
      </c>
      <c r="FH965" s="519">
        <v>0</v>
      </c>
      <c r="FI965" s="519">
        <v>0</v>
      </c>
      <c r="FJ965" s="519">
        <v>0</v>
      </c>
      <c r="FK965" s="519">
        <v>0</v>
      </c>
      <c r="FL965" s="519">
        <v>0</v>
      </c>
      <c r="FM965" s="519">
        <v>0</v>
      </c>
      <c r="FN965" s="519">
        <v>0</v>
      </c>
      <c r="FO965" s="519">
        <v>0</v>
      </c>
      <c r="FP965" s="519">
        <v>0</v>
      </c>
      <c r="FQ965" s="519">
        <v>0</v>
      </c>
      <c r="FR965" s="519">
        <v>0</v>
      </c>
      <c r="FS965" s="519">
        <v>0</v>
      </c>
      <c r="FT965" s="519">
        <v>0</v>
      </c>
      <c r="FU965" s="519">
        <v>0</v>
      </c>
      <c r="FV965" s="519">
        <v>0</v>
      </c>
      <c r="FW965" s="519">
        <v>0</v>
      </c>
      <c r="FX965" s="519">
        <v>0</v>
      </c>
      <c r="FY965" s="519">
        <v>0</v>
      </c>
      <c r="FZ965" s="519">
        <v>0</v>
      </c>
      <c r="GA965" s="519">
        <v>0</v>
      </c>
      <c r="GB965" s="519">
        <v>0</v>
      </c>
      <c r="GC965" s="519">
        <v>0</v>
      </c>
      <c r="GD965" s="519">
        <v>0</v>
      </c>
      <c r="GE965" s="519">
        <v>0</v>
      </c>
      <c r="GF965" s="519">
        <v>0</v>
      </c>
      <c r="GG965" s="519">
        <v>0</v>
      </c>
      <c r="GH965" s="519">
        <v>0</v>
      </c>
      <c r="GI965" s="519">
        <v>0</v>
      </c>
      <c r="GJ965" s="519">
        <v>0</v>
      </c>
      <c r="GK965" s="519">
        <v>0</v>
      </c>
      <c r="GL965" s="519">
        <v>0</v>
      </c>
      <c r="GM965" s="519">
        <v>0</v>
      </c>
      <c r="GN965" s="519">
        <v>0</v>
      </c>
      <c r="GO965" s="519">
        <v>0</v>
      </c>
      <c r="GP965" s="519">
        <v>0</v>
      </c>
      <c r="GQ965" s="519">
        <v>0</v>
      </c>
      <c r="GR965" s="519">
        <v>0</v>
      </c>
      <c r="GS965" s="519">
        <v>0</v>
      </c>
      <c r="GT965" s="519">
        <v>0</v>
      </c>
      <c r="GU965" s="519">
        <v>0</v>
      </c>
      <c r="GV965" s="519">
        <v>0</v>
      </c>
      <c r="GW965" s="519">
        <v>0</v>
      </c>
      <c r="GX965" s="519">
        <v>0</v>
      </c>
      <c r="GY965" s="519">
        <v>0</v>
      </c>
      <c r="GZ965" s="519">
        <v>0</v>
      </c>
      <c r="HA965" s="519">
        <v>0</v>
      </c>
      <c r="HB965" s="519">
        <v>0</v>
      </c>
      <c r="HC965" s="519">
        <v>0</v>
      </c>
      <c r="HD965" s="519">
        <v>0</v>
      </c>
      <c r="HE965" s="519">
        <v>0</v>
      </c>
      <c r="HF965" s="519">
        <v>0</v>
      </c>
      <c r="HG965" s="519">
        <v>0</v>
      </c>
      <c r="HH965" s="519">
        <v>0</v>
      </c>
      <c r="HI965" s="519">
        <v>0</v>
      </c>
      <c r="HJ965" s="519">
        <v>0</v>
      </c>
      <c r="HK965" s="519">
        <v>0</v>
      </c>
      <c r="HL965" s="519">
        <v>0</v>
      </c>
      <c r="HM965" s="519">
        <v>0</v>
      </c>
      <c r="HN965" s="519">
        <v>0</v>
      </c>
      <c r="HO965" s="519">
        <v>0</v>
      </c>
      <c r="HP965" s="519">
        <v>0</v>
      </c>
      <c r="HQ965" s="519">
        <v>0</v>
      </c>
      <c r="HR965" s="519">
        <v>0</v>
      </c>
      <c r="HS965" s="519">
        <v>0</v>
      </c>
      <c r="HT965" s="519">
        <v>0</v>
      </c>
      <c r="HU965" s="519">
        <v>0</v>
      </c>
      <c r="HV965" s="519">
        <v>0</v>
      </c>
      <c r="HW965" s="519">
        <v>0</v>
      </c>
      <c r="HX965" s="519">
        <v>0</v>
      </c>
      <c r="HY965" s="519">
        <v>0</v>
      </c>
      <c r="HZ965" s="519">
        <v>0</v>
      </c>
      <c r="IA965" s="519">
        <v>0</v>
      </c>
      <c r="IB965" s="519">
        <v>0</v>
      </c>
      <c r="IC965" s="519">
        <v>0</v>
      </c>
      <c r="ID965" s="519">
        <v>0</v>
      </c>
      <c r="IE965" s="519">
        <v>0</v>
      </c>
      <c r="IF965" s="519">
        <v>0</v>
      </c>
      <c r="IG965" s="519">
        <v>0</v>
      </c>
      <c r="IH965" s="519">
        <v>0</v>
      </c>
      <c r="II965" s="519">
        <v>0</v>
      </c>
      <c r="IJ965" s="519">
        <v>0</v>
      </c>
      <c r="IK965" s="519">
        <v>0</v>
      </c>
    </row>
    <row r="966" spans="2:245" hidden="1">
      <c r="B966" s="519" t="s">
        <v>1058</v>
      </c>
      <c r="C966" s="519"/>
      <c r="D966" s="519"/>
      <c r="E966" s="519"/>
      <c r="F966" s="519">
        <v>2</v>
      </c>
      <c r="G966" s="519"/>
      <c r="H966" s="519">
        <v>35</v>
      </c>
      <c r="I966" s="519">
        <v>4</v>
      </c>
      <c r="J966" s="519" t="str">
        <f t="shared" si="48"/>
        <v>SDN10023504</v>
      </c>
      <c r="K966" s="519">
        <v>1000</v>
      </c>
      <c r="M966" s="337"/>
      <c r="N966" s="519" t="s">
        <v>1058</v>
      </c>
      <c r="O966" s="519" t="s">
        <v>1060</v>
      </c>
      <c r="P966" s="519">
        <v>55</v>
      </c>
      <c r="Q966" s="521" t="str">
        <f t="shared" si="46"/>
        <v>SDN100255</v>
      </c>
      <c r="R966" s="519">
        <v>1590</v>
      </c>
      <c r="S966" s="519">
        <v>3180</v>
      </c>
      <c r="T966" s="519">
        <v>4770</v>
      </c>
      <c r="U966" s="519">
        <v>6360</v>
      </c>
      <c r="V966" s="519">
        <v>7950</v>
      </c>
      <c r="W966" s="519">
        <v>9222</v>
      </c>
      <c r="X966" s="519">
        <v>10494</v>
      </c>
      <c r="Y966" s="519">
        <v>11766</v>
      </c>
      <c r="Z966" s="519">
        <v>13038</v>
      </c>
      <c r="AA966" s="519">
        <v>14310</v>
      </c>
      <c r="AB966" s="519">
        <v>14310</v>
      </c>
      <c r="AC966" s="519">
        <v>14310</v>
      </c>
      <c r="AD966" s="519">
        <v>14310</v>
      </c>
      <c r="AE966" s="519">
        <v>14310</v>
      </c>
      <c r="AF966" s="519">
        <v>14310</v>
      </c>
      <c r="AG966" s="519">
        <v>14310</v>
      </c>
      <c r="AH966" s="519">
        <v>14310</v>
      </c>
      <c r="AI966" s="519">
        <v>14310</v>
      </c>
      <c r="AJ966" s="519">
        <v>14310</v>
      </c>
      <c r="AK966" s="519">
        <v>14310</v>
      </c>
      <c r="AL966" s="519">
        <v>14310</v>
      </c>
      <c r="AM966" s="519">
        <v>14310</v>
      </c>
      <c r="AN966" s="519">
        <v>14310</v>
      </c>
      <c r="AO966" s="519">
        <v>14310</v>
      </c>
      <c r="AP966" s="519">
        <v>14310</v>
      </c>
      <c r="AQ966" s="519">
        <v>0</v>
      </c>
      <c r="AR966" s="519">
        <v>0</v>
      </c>
      <c r="AS966" s="519">
        <v>0</v>
      </c>
      <c r="AT966" s="519">
        <v>0</v>
      </c>
      <c r="AU966" s="519">
        <v>0</v>
      </c>
      <c r="AV966" s="519">
        <v>0</v>
      </c>
      <c r="AW966" s="519">
        <v>0</v>
      </c>
      <c r="AX966" s="519">
        <v>0</v>
      </c>
      <c r="AY966" s="519">
        <v>0</v>
      </c>
      <c r="AZ966" s="519">
        <v>0</v>
      </c>
      <c r="BA966" s="519">
        <v>0</v>
      </c>
      <c r="BB966" s="519">
        <v>0</v>
      </c>
      <c r="BC966" s="519">
        <v>0</v>
      </c>
      <c r="BD966" s="519">
        <v>0</v>
      </c>
      <c r="BE966" s="519">
        <v>0</v>
      </c>
      <c r="BF966" s="519">
        <v>0</v>
      </c>
      <c r="BG966" s="519">
        <v>0</v>
      </c>
      <c r="BH966" s="519">
        <v>0</v>
      </c>
      <c r="BI966" s="519">
        <v>0</v>
      </c>
      <c r="BJ966" s="519">
        <v>0</v>
      </c>
      <c r="BK966" s="519">
        <v>0</v>
      </c>
      <c r="BL966" s="519">
        <v>0</v>
      </c>
      <c r="BM966" s="519">
        <v>0</v>
      </c>
      <c r="BN966" s="519">
        <v>0</v>
      </c>
      <c r="BO966" s="519">
        <v>0</v>
      </c>
      <c r="BP966" s="519">
        <v>0</v>
      </c>
      <c r="BQ966" s="519">
        <v>0</v>
      </c>
      <c r="BR966" s="519">
        <v>0</v>
      </c>
      <c r="BS966" s="519">
        <v>0</v>
      </c>
      <c r="BT966" s="519">
        <v>0</v>
      </c>
      <c r="BU966" s="519">
        <v>0</v>
      </c>
      <c r="BV966" s="519">
        <v>0</v>
      </c>
      <c r="BW966" s="519">
        <v>0</v>
      </c>
      <c r="BX966" s="519">
        <v>0</v>
      </c>
      <c r="BY966" s="519">
        <v>0</v>
      </c>
      <c r="BZ966" s="519">
        <v>0</v>
      </c>
      <c r="CA966" s="519">
        <v>0</v>
      </c>
      <c r="CB966" s="519">
        <v>0</v>
      </c>
      <c r="CC966" s="519">
        <v>0</v>
      </c>
      <c r="CD966" s="519">
        <v>0</v>
      </c>
      <c r="CE966" s="519">
        <v>0</v>
      </c>
      <c r="CF966" s="519">
        <v>0</v>
      </c>
      <c r="CG966" s="519">
        <v>0</v>
      </c>
      <c r="CH966" s="519">
        <v>0</v>
      </c>
      <c r="CI966" s="519">
        <v>0</v>
      </c>
      <c r="CJ966" s="519">
        <v>0</v>
      </c>
      <c r="CK966" s="519">
        <v>0</v>
      </c>
      <c r="CL966" s="519">
        <v>0</v>
      </c>
      <c r="CM966" s="519">
        <v>0</v>
      </c>
      <c r="CN966" s="519">
        <v>0</v>
      </c>
      <c r="CO966" s="519">
        <v>0</v>
      </c>
      <c r="CP966" s="519">
        <v>0</v>
      </c>
      <c r="CQ966" s="519">
        <v>0</v>
      </c>
      <c r="CR966" s="519">
        <v>0</v>
      </c>
      <c r="CS966" s="519">
        <v>0</v>
      </c>
      <c r="CT966" s="519">
        <v>0</v>
      </c>
      <c r="CU966" s="519">
        <v>0</v>
      </c>
      <c r="CV966" s="519">
        <v>0</v>
      </c>
      <c r="CW966" s="519">
        <v>0</v>
      </c>
      <c r="CX966" s="519">
        <v>0</v>
      </c>
      <c r="CY966" s="519">
        <v>0</v>
      </c>
      <c r="CZ966" s="519">
        <v>0</v>
      </c>
      <c r="DA966" s="519">
        <v>0</v>
      </c>
      <c r="DB966" s="519">
        <v>0</v>
      </c>
      <c r="DC966" s="519">
        <v>0</v>
      </c>
      <c r="DD966" s="519">
        <v>0</v>
      </c>
      <c r="DE966" s="519">
        <v>0</v>
      </c>
      <c r="DF966" s="519">
        <v>0</v>
      </c>
      <c r="DG966" s="519">
        <v>0</v>
      </c>
      <c r="DH966" s="519">
        <v>0</v>
      </c>
      <c r="DI966" s="519">
        <v>0</v>
      </c>
      <c r="DJ966" s="519">
        <v>0</v>
      </c>
      <c r="DK966" s="519">
        <v>0</v>
      </c>
      <c r="DL966" s="519">
        <v>0</v>
      </c>
      <c r="DM966" s="519">
        <v>0</v>
      </c>
      <c r="DN966" s="519">
        <v>0</v>
      </c>
      <c r="DO966" s="519">
        <v>0</v>
      </c>
      <c r="DP966" s="519">
        <v>0</v>
      </c>
      <c r="DQ966" s="519">
        <v>0</v>
      </c>
      <c r="DR966" s="519">
        <v>0</v>
      </c>
      <c r="DS966" s="519">
        <v>0</v>
      </c>
      <c r="DT966" s="519">
        <v>0</v>
      </c>
      <c r="DU966" s="519">
        <v>0</v>
      </c>
      <c r="DV966" s="519">
        <v>0</v>
      </c>
      <c r="DW966" s="519">
        <v>0</v>
      </c>
      <c r="DX966" s="519">
        <v>0</v>
      </c>
      <c r="DZ966" s="337"/>
      <c r="EA966" s="519" t="s">
        <v>1058</v>
      </c>
      <c r="EB966" s="519" t="s">
        <v>1060</v>
      </c>
      <c r="EC966" s="519">
        <v>55</v>
      </c>
      <c r="ED966" s="183" t="str">
        <f t="shared" si="47"/>
        <v>SDN100255</v>
      </c>
      <c r="EE966" s="519">
        <v>1590</v>
      </c>
      <c r="EF966" s="519">
        <v>10000</v>
      </c>
      <c r="EG966" s="519">
        <v>10000</v>
      </c>
      <c r="EH966" s="519">
        <v>10000</v>
      </c>
      <c r="EI966" s="519">
        <v>10000</v>
      </c>
      <c r="EJ966" s="519">
        <v>10000</v>
      </c>
      <c r="EK966" s="519">
        <v>10494</v>
      </c>
      <c r="EL966" s="519">
        <v>11766</v>
      </c>
      <c r="EM966" s="519">
        <v>13038</v>
      </c>
      <c r="EN966" s="519">
        <v>14310</v>
      </c>
      <c r="EO966" s="519">
        <v>14310</v>
      </c>
      <c r="EP966" s="519">
        <v>14310</v>
      </c>
      <c r="EQ966" s="519">
        <v>14310</v>
      </c>
      <c r="ER966" s="519">
        <v>14310</v>
      </c>
      <c r="ES966" s="519">
        <v>14310</v>
      </c>
      <c r="ET966" s="519">
        <v>14310</v>
      </c>
      <c r="EU966" s="519">
        <v>14310</v>
      </c>
      <c r="EV966" s="519">
        <v>14310</v>
      </c>
      <c r="EW966" s="519">
        <v>14310</v>
      </c>
      <c r="EX966" s="519">
        <v>14310</v>
      </c>
      <c r="EY966" s="519">
        <v>14310</v>
      </c>
      <c r="EZ966" s="519">
        <v>14310</v>
      </c>
      <c r="FA966" s="519">
        <v>14310</v>
      </c>
      <c r="FB966" s="519">
        <v>14310</v>
      </c>
      <c r="FC966" s="519">
        <v>14310</v>
      </c>
      <c r="FD966" s="519">
        <v>0</v>
      </c>
      <c r="FE966" s="519">
        <v>0</v>
      </c>
      <c r="FF966" s="519">
        <v>0</v>
      </c>
      <c r="FG966" s="519">
        <v>0</v>
      </c>
      <c r="FH966" s="519">
        <v>0</v>
      </c>
      <c r="FI966" s="519">
        <v>0</v>
      </c>
      <c r="FJ966" s="519">
        <v>0</v>
      </c>
      <c r="FK966" s="519">
        <v>0</v>
      </c>
      <c r="FL966" s="519">
        <v>0</v>
      </c>
      <c r="FM966" s="519">
        <v>0</v>
      </c>
      <c r="FN966" s="519">
        <v>0</v>
      </c>
      <c r="FO966" s="519">
        <v>0</v>
      </c>
      <c r="FP966" s="519">
        <v>0</v>
      </c>
      <c r="FQ966" s="519">
        <v>0</v>
      </c>
      <c r="FR966" s="519">
        <v>0</v>
      </c>
      <c r="FS966" s="519">
        <v>0</v>
      </c>
      <c r="FT966" s="519">
        <v>0</v>
      </c>
      <c r="FU966" s="519">
        <v>0</v>
      </c>
      <c r="FV966" s="519">
        <v>0</v>
      </c>
      <c r="FW966" s="519">
        <v>0</v>
      </c>
      <c r="FX966" s="519">
        <v>0</v>
      </c>
      <c r="FY966" s="519">
        <v>0</v>
      </c>
      <c r="FZ966" s="519">
        <v>0</v>
      </c>
      <c r="GA966" s="519">
        <v>0</v>
      </c>
      <c r="GB966" s="519">
        <v>0</v>
      </c>
      <c r="GC966" s="519">
        <v>0</v>
      </c>
      <c r="GD966" s="519">
        <v>0</v>
      </c>
      <c r="GE966" s="519">
        <v>0</v>
      </c>
      <c r="GF966" s="519">
        <v>0</v>
      </c>
      <c r="GG966" s="519">
        <v>0</v>
      </c>
      <c r="GH966" s="519">
        <v>0</v>
      </c>
      <c r="GI966" s="519">
        <v>0</v>
      </c>
      <c r="GJ966" s="519">
        <v>0</v>
      </c>
      <c r="GK966" s="519">
        <v>0</v>
      </c>
      <c r="GL966" s="519">
        <v>0</v>
      </c>
      <c r="GM966" s="519">
        <v>0</v>
      </c>
      <c r="GN966" s="519">
        <v>0</v>
      </c>
      <c r="GO966" s="519">
        <v>0</v>
      </c>
      <c r="GP966" s="519">
        <v>0</v>
      </c>
      <c r="GQ966" s="519">
        <v>0</v>
      </c>
      <c r="GR966" s="519">
        <v>0</v>
      </c>
      <c r="GS966" s="519">
        <v>0</v>
      </c>
      <c r="GT966" s="519">
        <v>0</v>
      </c>
      <c r="GU966" s="519">
        <v>0</v>
      </c>
      <c r="GV966" s="519">
        <v>0</v>
      </c>
      <c r="GW966" s="519">
        <v>0</v>
      </c>
      <c r="GX966" s="519">
        <v>0</v>
      </c>
      <c r="GY966" s="519">
        <v>0</v>
      </c>
      <c r="GZ966" s="519">
        <v>0</v>
      </c>
      <c r="HA966" s="519">
        <v>0</v>
      </c>
      <c r="HB966" s="519">
        <v>0</v>
      </c>
      <c r="HC966" s="519">
        <v>0</v>
      </c>
      <c r="HD966" s="519">
        <v>0</v>
      </c>
      <c r="HE966" s="519">
        <v>0</v>
      </c>
      <c r="HF966" s="519">
        <v>0</v>
      </c>
      <c r="HG966" s="519">
        <v>0</v>
      </c>
      <c r="HH966" s="519">
        <v>0</v>
      </c>
      <c r="HI966" s="519">
        <v>0</v>
      </c>
      <c r="HJ966" s="519">
        <v>0</v>
      </c>
      <c r="HK966" s="519">
        <v>0</v>
      </c>
      <c r="HL966" s="519">
        <v>0</v>
      </c>
      <c r="HM966" s="519">
        <v>0</v>
      </c>
      <c r="HN966" s="519">
        <v>0</v>
      </c>
      <c r="HO966" s="519">
        <v>0</v>
      </c>
      <c r="HP966" s="519">
        <v>0</v>
      </c>
      <c r="HQ966" s="519">
        <v>0</v>
      </c>
      <c r="HR966" s="519">
        <v>0</v>
      </c>
      <c r="HS966" s="519">
        <v>0</v>
      </c>
      <c r="HT966" s="519">
        <v>0</v>
      </c>
      <c r="HU966" s="519">
        <v>0</v>
      </c>
      <c r="HV966" s="519">
        <v>0</v>
      </c>
      <c r="HW966" s="519">
        <v>0</v>
      </c>
      <c r="HX966" s="519">
        <v>0</v>
      </c>
      <c r="HY966" s="519">
        <v>0</v>
      </c>
      <c r="HZ966" s="519">
        <v>0</v>
      </c>
      <c r="IA966" s="519">
        <v>0</v>
      </c>
      <c r="IB966" s="519">
        <v>0</v>
      </c>
      <c r="IC966" s="519">
        <v>0</v>
      </c>
      <c r="ID966" s="519">
        <v>0</v>
      </c>
      <c r="IE966" s="519">
        <v>0</v>
      </c>
      <c r="IF966" s="519">
        <v>0</v>
      </c>
      <c r="IG966" s="519">
        <v>0</v>
      </c>
      <c r="IH966" s="519">
        <v>0</v>
      </c>
      <c r="II966" s="519">
        <v>0</v>
      </c>
      <c r="IJ966" s="519">
        <v>0</v>
      </c>
      <c r="IK966" s="519">
        <v>0</v>
      </c>
    </row>
    <row r="967" spans="2:245" hidden="1">
      <c r="B967" s="519" t="s">
        <v>1058</v>
      </c>
      <c r="C967" s="519"/>
      <c r="D967" s="519"/>
      <c r="E967" s="519"/>
      <c r="F967" s="519">
        <v>2</v>
      </c>
      <c r="G967" s="519"/>
      <c r="H967" s="519">
        <v>35</v>
      </c>
      <c r="I967" s="519">
        <v>5</v>
      </c>
      <c r="J967" s="519" t="str">
        <f t="shared" si="48"/>
        <v>SDN10023505</v>
      </c>
      <c r="K967" s="519">
        <v>1000</v>
      </c>
      <c r="M967" s="337"/>
      <c r="N967" s="519" t="s">
        <v>1058</v>
      </c>
      <c r="O967" s="519" t="s">
        <v>1060</v>
      </c>
      <c r="P967" s="519">
        <v>56</v>
      </c>
      <c r="Q967" s="521" t="str">
        <f t="shared" si="46"/>
        <v>SDN100256</v>
      </c>
      <c r="R967" s="519">
        <v>1648.3</v>
      </c>
      <c r="S967" s="519">
        <v>3296.6</v>
      </c>
      <c r="T967" s="519">
        <v>4944.8999999999996</v>
      </c>
      <c r="U967" s="519">
        <v>6593.2</v>
      </c>
      <c r="V967" s="519">
        <v>8241.5</v>
      </c>
      <c r="W967" s="519">
        <v>9560.1</v>
      </c>
      <c r="X967" s="519">
        <v>10878.8</v>
      </c>
      <c r="Y967" s="519">
        <v>12197.4</v>
      </c>
      <c r="Z967" s="519">
        <v>13516.1</v>
      </c>
      <c r="AA967" s="519">
        <v>14834.7</v>
      </c>
      <c r="AB967" s="519">
        <v>14834.7</v>
      </c>
      <c r="AC967" s="519">
        <v>14834.7</v>
      </c>
      <c r="AD967" s="519">
        <v>14834.7</v>
      </c>
      <c r="AE967" s="519">
        <v>14834.7</v>
      </c>
      <c r="AF967" s="519">
        <v>14834.7</v>
      </c>
      <c r="AG967" s="519">
        <v>14834.7</v>
      </c>
      <c r="AH967" s="519">
        <v>14834.7</v>
      </c>
      <c r="AI967" s="519">
        <v>14834.7</v>
      </c>
      <c r="AJ967" s="519">
        <v>14834.7</v>
      </c>
      <c r="AK967" s="519">
        <v>14834.7</v>
      </c>
      <c r="AL967" s="519">
        <v>14834.7</v>
      </c>
      <c r="AM967" s="519">
        <v>14834.7</v>
      </c>
      <c r="AN967" s="519">
        <v>14834.7</v>
      </c>
      <c r="AO967" s="519">
        <v>14834.7</v>
      </c>
      <c r="AP967" s="519">
        <v>14834.7</v>
      </c>
      <c r="AQ967" s="519">
        <v>0</v>
      </c>
      <c r="AR967" s="519">
        <v>0</v>
      </c>
      <c r="AS967" s="519">
        <v>0</v>
      </c>
      <c r="AT967" s="519">
        <v>0</v>
      </c>
      <c r="AU967" s="519">
        <v>0</v>
      </c>
      <c r="AV967" s="519">
        <v>0</v>
      </c>
      <c r="AW967" s="519">
        <v>0</v>
      </c>
      <c r="AX967" s="519">
        <v>0</v>
      </c>
      <c r="AY967" s="519">
        <v>0</v>
      </c>
      <c r="AZ967" s="519">
        <v>0</v>
      </c>
      <c r="BA967" s="519">
        <v>0</v>
      </c>
      <c r="BB967" s="519">
        <v>0</v>
      </c>
      <c r="BC967" s="519">
        <v>0</v>
      </c>
      <c r="BD967" s="519">
        <v>0</v>
      </c>
      <c r="BE967" s="519">
        <v>0</v>
      </c>
      <c r="BF967" s="519">
        <v>0</v>
      </c>
      <c r="BG967" s="519">
        <v>0</v>
      </c>
      <c r="BH967" s="519">
        <v>0</v>
      </c>
      <c r="BI967" s="519">
        <v>0</v>
      </c>
      <c r="BJ967" s="519">
        <v>0</v>
      </c>
      <c r="BK967" s="519">
        <v>0</v>
      </c>
      <c r="BL967" s="519">
        <v>0</v>
      </c>
      <c r="BM967" s="519">
        <v>0</v>
      </c>
      <c r="BN967" s="519">
        <v>0</v>
      </c>
      <c r="BO967" s="519">
        <v>0</v>
      </c>
      <c r="BP967" s="519">
        <v>0</v>
      </c>
      <c r="BQ967" s="519">
        <v>0</v>
      </c>
      <c r="BR967" s="519">
        <v>0</v>
      </c>
      <c r="BS967" s="519">
        <v>0</v>
      </c>
      <c r="BT967" s="519">
        <v>0</v>
      </c>
      <c r="BU967" s="519">
        <v>0</v>
      </c>
      <c r="BV967" s="519">
        <v>0</v>
      </c>
      <c r="BW967" s="519">
        <v>0</v>
      </c>
      <c r="BX967" s="519">
        <v>0</v>
      </c>
      <c r="BY967" s="519">
        <v>0</v>
      </c>
      <c r="BZ967" s="519">
        <v>0</v>
      </c>
      <c r="CA967" s="519">
        <v>0</v>
      </c>
      <c r="CB967" s="519">
        <v>0</v>
      </c>
      <c r="CC967" s="519">
        <v>0</v>
      </c>
      <c r="CD967" s="519">
        <v>0</v>
      </c>
      <c r="CE967" s="519">
        <v>0</v>
      </c>
      <c r="CF967" s="519">
        <v>0</v>
      </c>
      <c r="CG967" s="519">
        <v>0</v>
      </c>
      <c r="CH967" s="519">
        <v>0</v>
      </c>
      <c r="CI967" s="519">
        <v>0</v>
      </c>
      <c r="CJ967" s="519">
        <v>0</v>
      </c>
      <c r="CK967" s="519">
        <v>0</v>
      </c>
      <c r="CL967" s="519">
        <v>0</v>
      </c>
      <c r="CM967" s="519">
        <v>0</v>
      </c>
      <c r="CN967" s="519">
        <v>0</v>
      </c>
      <c r="CO967" s="519">
        <v>0</v>
      </c>
      <c r="CP967" s="519">
        <v>0</v>
      </c>
      <c r="CQ967" s="519">
        <v>0</v>
      </c>
      <c r="CR967" s="519">
        <v>0</v>
      </c>
      <c r="CS967" s="519">
        <v>0</v>
      </c>
      <c r="CT967" s="519">
        <v>0</v>
      </c>
      <c r="CU967" s="519">
        <v>0</v>
      </c>
      <c r="CV967" s="519">
        <v>0</v>
      </c>
      <c r="CW967" s="519">
        <v>0</v>
      </c>
      <c r="CX967" s="519">
        <v>0</v>
      </c>
      <c r="CY967" s="519">
        <v>0</v>
      </c>
      <c r="CZ967" s="519">
        <v>0</v>
      </c>
      <c r="DA967" s="519">
        <v>0</v>
      </c>
      <c r="DB967" s="519">
        <v>0</v>
      </c>
      <c r="DC967" s="519">
        <v>0</v>
      </c>
      <c r="DD967" s="519">
        <v>0</v>
      </c>
      <c r="DE967" s="519">
        <v>0</v>
      </c>
      <c r="DF967" s="519">
        <v>0</v>
      </c>
      <c r="DG967" s="519">
        <v>0</v>
      </c>
      <c r="DH967" s="519">
        <v>0</v>
      </c>
      <c r="DI967" s="519">
        <v>0</v>
      </c>
      <c r="DJ967" s="519">
        <v>0</v>
      </c>
      <c r="DK967" s="519">
        <v>0</v>
      </c>
      <c r="DL967" s="519">
        <v>0</v>
      </c>
      <c r="DM967" s="519">
        <v>0</v>
      </c>
      <c r="DN967" s="519">
        <v>0</v>
      </c>
      <c r="DO967" s="519">
        <v>0</v>
      </c>
      <c r="DP967" s="519">
        <v>0</v>
      </c>
      <c r="DQ967" s="519">
        <v>0</v>
      </c>
      <c r="DR967" s="519">
        <v>0</v>
      </c>
      <c r="DS967" s="519">
        <v>0</v>
      </c>
      <c r="DT967" s="519">
        <v>0</v>
      </c>
      <c r="DU967" s="519">
        <v>0</v>
      </c>
      <c r="DV967" s="519">
        <v>0</v>
      </c>
      <c r="DW967" s="519">
        <v>0</v>
      </c>
      <c r="DX967" s="519">
        <v>0</v>
      </c>
      <c r="DZ967" s="337"/>
      <c r="EA967" s="519" t="s">
        <v>1058</v>
      </c>
      <c r="EB967" s="519" t="s">
        <v>1060</v>
      </c>
      <c r="EC967" s="519">
        <v>56</v>
      </c>
      <c r="ED967" s="183" t="str">
        <f t="shared" si="47"/>
        <v>SDN100256</v>
      </c>
      <c r="EE967" s="519">
        <v>1648.3</v>
      </c>
      <c r="EF967" s="519">
        <v>10000</v>
      </c>
      <c r="EG967" s="519">
        <v>10000</v>
      </c>
      <c r="EH967" s="519">
        <v>10000</v>
      </c>
      <c r="EI967" s="519">
        <v>10000</v>
      </c>
      <c r="EJ967" s="519">
        <v>10000</v>
      </c>
      <c r="EK967" s="519">
        <v>10878.8</v>
      </c>
      <c r="EL967" s="519">
        <v>12197.4</v>
      </c>
      <c r="EM967" s="519">
        <v>13516.1</v>
      </c>
      <c r="EN967" s="519">
        <v>14834.7</v>
      </c>
      <c r="EO967" s="519">
        <v>14834.7</v>
      </c>
      <c r="EP967" s="519">
        <v>14834.7</v>
      </c>
      <c r="EQ967" s="519">
        <v>14834.7</v>
      </c>
      <c r="ER967" s="519">
        <v>14834.7</v>
      </c>
      <c r="ES967" s="519">
        <v>14834.7</v>
      </c>
      <c r="ET967" s="519">
        <v>14834.7</v>
      </c>
      <c r="EU967" s="519">
        <v>14834.7</v>
      </c>
      <c r="EV967" s="519">
        <v>14834.7</v>
      </c>
      <c r="EW967" s="519">
        <v>14834.7</v>
      </c>
      <c r="EX967" s="519">
        <v>14834.7</v>
      </c>
      <c r="EY967" s="519">
        <v>14834.7</v>
      </c>
      <c r="EZ967" s="519">
        <v>14834.7</v>
      </c>
      <c r="FA967" s="519">
        <v>14834.7</v>
      </c>
      <c r="FB967" s="519">
        <v>14834.7</v>
      </c>
      <c r="FC967" s="519">
        <v>14834.7</v>
      </c>
      <c r="FD967" s="519">
        <v>0</v>
      </c>
      <c r="FE967" s="519">
        <v>0</v>
      </c>
      <c r="FF967" s="519">
        <v>0</v>
      </c>
      <c r="FG967" s="519">
        <v>0</v>
      </c>
      <c r="FH967" s="519">
        <v>0</v>
      </c>
      <c r="FI967" s="519">
        <v>0</v>
      </c>
      <c r="FJ967" s="519">
        <v>0</v>
      </c>
      <c r="FK967" s="519">
        <v>0</v>
      </c>
      <c r="FL967" s="519">
        <v>0</v>
      </c>
      <c r="FM967" s="519">
        <v>0</v>
      </c>
      <c r="FN967" s="519">
        <v>0</v>
      </c>
      <c r="FO967" s="519">
        <v>0</v>
      </c>
      <c r="FP967" s="519">
        <v>0</v>
      </c>
      <c r="FQ967" s="519">
        <v>0</v>
      </c>
      <c r="FR967" s="519">
        <v>0</v>
      </c>
      <c r="FS967" s="519">
        <v>0</v>
      </c>
      <c r="FT967" s="519">
        <v>0</v>
      </c>
      <c r="FU967" s="519">
        <v>0</v>
      </c>
      <c r="FV967" s="519">
        <v>0</v>
      </c>
      <c r="FW967" s="519">
        <v>0</v>
      </c>
      <c r="FX967" s="519">
        <v>0</v>
      </c>
      <c r="FY967" s="519">
        <v>0</v>
      </c>
      <c r="FZ967" s="519">
        <v>0</v>
      </c>
      <c r="GA967" s="519">
        <v>0</v>
      </c>
      <c r="GB967" s="519">
        <v>0</v>
      </c>
      <c r="GC967" s="519">
        <v>0</v>
      </c>
      <c r="GD967" s="519">
        <v>0</v>
      </c>
      <c r="GE967" s="519">
        <v>0</v>
      </c>
      <c r="GF967" s="519">
        <v>0</v>
      </c>
      <c r="GG967" s="519">
        <v>0</v>
      </c>
      <c r="GH967" s="519">
        <v>0</v>
      </c>
      <c r="GI967" s="519">
        <v>0</v>
      </c>
      <c r="GJ967" s="519">
        <v>0</v>
      </c>
      <c r="GK967" s="519">
        <v>0</v>
      </c>
      <c r="GL967" s="519">
        <v>0</v>
      </c>
      <c r="GM967" s="519">
        <v>0</v>
      </c>
      <c r="GN967" s="519">
        <v>0</v>
      </c>
      <c r="GO967" s="519">
        <v>0</v>
      </c>
      <c r="GP967" s="519">
        <v>0</v>
      </c>
      <c r="GQ967" s="519">
        <v>0</v>
      </c>
      <c r="GR967" s="519">
        <v>0</v>
      </c>
      <c r="GS967" s="519">
        <v>0</v>
      </c>
      <c r="GT967" s="519">
        <v>0</v>
      </c>
      <c r="GU967" s="519">
        <v>0</v>
      </c>
      <c r="GV967" s="519">
        <v>0</v>
      </c>
      <c r="GW967" s="519">
        <v>0</v>
      </c>
      <c r="GX967" s="519">
        <v>0</v>
      </c>
      <c r="GY967" s="519">
        <v>0</v>
      </c>
      <c r="GZ967" s="519">
        <v>0</v>
      </c>
      <c r="HA967" s="519">
        <v>0</v>
      </c>
      <c r="HB967" s="519">
        <v>0</v>
      </c>
      <c r="HC967" s="519">
        <v>0</v>
      </c>
      <c r="HD967" s="519">
        <v>0</v>
      </c>
      <c r="HE967" s="519">
        <v>0</v>
      </c>
      <c r="HF967" s="519">
        <v>0</v>
      </c>
      <c r="HG967" s="519">
        <v>0</v>
      </c>
      <c r="HH967" s="519">
        <v>0</v>
      </c>
      <c r="HI967" s="519">
        <v>0</v>
      </c>
      <c r="HJ967" s="519">
        <v>0</v>
      </c>
      <c r="HK967" s="519">
        <v>0</v>
      </c>
      <c r="HL967" s="519">
        <v>0</v>
      </c>
      <c r="HM967" s="519">
        <v>0</v>
      </c>
      <c r="HN967" s="519">
        <v>0</v>
      </c>
      <c r="HO967" s="519">
        <v>0</v>
      </c>
      <c r="HP967" s="519">
        <v>0</v>
      </c>
      <c r="HQ967" s="519">
        <v>0</v>
      </c>
      <c r="HR967" s="519">
        <v>0</v>
      </c>
      <c r="HS967" s="519">
        <v>0</v>
      </c>
      <c r="HT967" s="519">
        <v>0</v>
      </c>
      <c r="HU967" s="519">
        <v>0</v>
      </c>
      <c r="HV967" s="519">
        <v>0</v>
      </c>
      <c r="HW967" s="519">
        <v>0</v>
      </c>
      <c r="HX967" s="519">
        <v>0</v>
      </c>
      <c r="HY967" s="519">
        <v>0</v>
      </c>
      <c r="HZ967" s="519">
        <v>0</v>
      </c>
      <c r="IA967" s="519">
        <v>0</v>
      </c>
      <c r="IB967" s="519">
        <v>0</v>
      </c>
      <c r="IC967" s="519">
        <v>0</v>
      </c>
      <c r="ID967" s="519">
        <v>0</v>
      </c>
      <c r="IE967" s="519">
        <v>0</v>
      </c>
      <c r="IF967" s="519">
        <v>0</v>
      </c>
      <c r="IG967" s="519">
        <v>0</v>
      </c>
      <c r="IH967" s="519">
        <v>0</v>
      </c>
      <c r="II967" s="519">
        <v>0</v>
      </c>
      <c r="IJ967" s="519">
        <v>0</v>
      </c>
      <c r="IK967" s="519">
        <v>0</v>
      </c>
    </row>
    <row r="968" spans="2:245" hidden="1">
      <c r="B968" s="519" t="s">
        <v>1058</v>
      </c>
      <c r="C968" s="519"/>
      <c r="D968" s="519"/>
      <c r="E968" s="519"/>
      <c r="F968" s="519">
        <v>2</v>
      </c>
      <c r="G968" s="519"/>
      <c r="H968" s="519">
        <v>35</v>
      </c>
      <c r="I968" s="519">
        <v>6</v>
      </c>
      <c r="J968" s="519" t="str">
        <f t="shared" si="48"/>
        <v>SDN10023506</v>
      </c>
      <c r="K968" s="519">
        <v>800</v>
      </c>
      <c r="M968" s="337"/>
      <c r="N968" s="519" t="s">
        <v>1058</v>
      </c>
      <c r="O968" s="519" t="s">
        <v>1060</v>
      </c>
      <c r="P968" s="519">
        <v>57</v>
      </c>
      <c r="Q968" s="521" t="str">
        <f t="shared" si="46"/>
        <v>SDN100257</v>
      </c>
      <c r="R968" s="519">
        <v>1727.8</v>
      </c>
      <c r="S968" s="519">
        <v>3455.6</v>
      </c>
      <c r="T968" s="519">
        <v>5183.3999999999996</v>
      </c>
      <c r="U968" s="519">
        <v>6911.2</v>
      </c>
      <c r="V968" s="519">
        <v>8639</v>
      </c>
      <c r="W968" s="519">
        <v>10021.200000000001</v>
      </c>
      <c r="X968" s="519">
        <v>11403.5</v>
      </c>
      <c r="Y968" s="519">
        <v>12785.7</v>
      </c>
      <c r="Z968" s="519">
        <v>14168</v>
      </c>
      <c r="AA968" s="519">
        <v>15550.2</v>
      </c>
      <c r="AB968" s="519">
        <v>15550.2</v>
      </c>
      <c r="AC968" s="519">
        <v>15550.2</v>
      </c>
      <c r="AD968" s="519">
        <v>15550.2</v>
      </c>
      <c r="AE968" s="519">
        <v>15550.2</v>
      </c>
      <c r="AF968" s="519">
        <v>15550.2</v>
      </c>
      <c r="AG968" s="519">
        <v>15550.2</v>
      </c>
      <c r="AH968" s="519">
        <v>15550.2</v>
      </c>
      <c r="AI968" s="519">
        <v>15550.2</v>
      </c>
      <c r="AJ968" s="519">
        <v>15550.2</v>
      </c>
      <c r="AK968" s="519">
        <v>15550.2</v>
      </c>
      <c r="AL968" s="519">
        <v>15550.2</v>
      </c>
      <c r="AM968" s="519">
        <v>15550.2</v>
      </c>
      <c r="AN968" s="519">
        <v>15550.2</v>
      </c>
      <c r="AO968" s="519">
        <v>15550.2</v>
      </c>
      <c r="AP968" s="519">
        <v>15550.2</v>
      </c>
      <c r="AQ968" s="519">
        <v>0</v>
      </c>
      <c r="AR968" s="519">
        <v>0</v>
      </c>
      <c r="AS968" s="519">
        <v>0</v>
      </c>
      <c r="AT968" s="519">
        <v>0</v>
      </c>
      <c r="AU968" s="519">
        <v>0</v>
      </c>
      <c r="AV968" s="519">
        <v>0</v>
      </c>
      <c r="AW968" s="519">
        <v>0</v>
      </c>
      <c r="AX968" s="519">
        <v>0</v>
      </c>
      <c r="AY968" s="519">
        <v>0</v>
      </c>
      <c r="AZ968" s="519">
        <v>0</v>
      </c>
      <c r="BA968" s="519">
        <v>0</v>
      </c>
      <c r="BB968" s="519">
        <v>0</v>
      </c>
      <c r="BC968" s="519">
        <v>0</v>
      </c>
      <c r="BD968" s="519">
        <v>0</v>
      </c>
      <c r="BE968" s="519">
        <v>0</v>
      </c>
      <c r="BF968" s="519">
        <v>0</v>
      </c>
      <c r="BG968" s="519">
        <v>0</v>
      </c>
      <c r="BH968" s="519">
        <v>0</v>
      </c>
      <c r="BI968" s="519">
        <v>0</v>
      </c>
      <c r="BJ968" s="519">
        <v>0</v>
      </c>
      <c r="BK968" s="519">
        <v>0</v>
      </c>
      <c r="BL968" s="519">
        <v>0</v>
      </c>
      <c r="BM968" s="519">
        <v>0</v>
      </c>
      <c r="BN968" s="519">
        <v>0</v>
      </c>
      <c r="BO968" s="519">
        <v>0</v>
      </c>
      <c r="BP968" s="519">
        <v>0</v>
      </c>
      <c r="BQ968" s="519">
        <v>0</v>
      </c>
      <c r="BR968" s="519">
        <v>0</v>
      </c>
      <c r="BS968" s="519">
        <v>0</v>
      </c>
      <c r="BT968" s="519">
        <v>0</v>
      </c>
      <c r="BU968" s="519">
        <v>0</v>
      </c>
      <c r="BV968" s="519">
        <v>0</v>
      </c>
      <c r="BW968" s="519">
        <v>0</v>
      </c>
      <c r="BX968" s="519">
        <v>0</v>
      </c>
      <c r="BY968" s="519">
        <v>0</v>
      </c>
      <c r="BZ968" s="519">
        <v>0</v>
      </c>
      <c r="CA968" s="519">
        <v>0</v>
      </c>
      <c r="CB968" s="519">
        <v>0</v>
      </c>
      <c r="CC968" s="519">
        <v>0</v>
      </c>
      <c r="CD968" s="519">
        <v>0</v>
      </c>
      <c r="CE968" s="519">
        <v>0</v>
      </c>
      <c r="CF968" s="519">
        <v>0</v>
      </c>
      <c r="CG968" s="519">
        <v>0</v>
      </c>
      <c r="CH968" s="519">
        <v>0</v>
      </c>
      <c r="CI968" s="519">
        <v>0</v>
      </c>
      <c r="CJ968" s="519">
        <v>0</v>
      </c>
      <c r="CK968" s="519">
        <v>0</v>
      </c>
      <c r="CL968" s="519">
        <v>0</v>
      </c>
      <c r="CM968" s="519">
        <v>0</v>
      </c>
      <c r="CN968" s="519">
        <v>0</v>
      </c>
      <c r="CO968" s="519">
        <v>0</v>
      </c>
      <c r="CP968" s="519">
        <v>0</v>
      </c>
      <c r="CQ968" s="519">
        <v>0</v>
      </c>
      <c r="CR968" s="519">
        <v>0</v>
      </c>
      <c r="CS968" s="519">
        <v>0</v>
      </c>
      <c r="CT968" s="519">
        <v>0</v>
      </c>
      <c r="CU968" s="519">
        <v>0</v>
      </c>
      <c r="CV968" s="519">
        <v>0</v>
      </c>
      <c r="CW968" s="519">
        <v>0</v>
      </c>
      <c r="CX968" s="519">
        <v>0</v>
      </c>
      <c r="CY968" s="519">
        <v>0</v>
      </c>
      <c r="CZ968" s="519">
        <v>0</v>
      </c>
      <c r="DA968" s="519">
        <v>0</v>
      </c>
      <c r="DB968" s="519">
        <v>0</v>
      </c>
      <c r="DC968" s="519">
        <v>0</v>
      </c>
      <c r="DD968" s="519">
        <v>0</v>
      </c>
      <c r="DE968" s="519">
        <v>0</v>
      </c>
      <c r="DF968" s="519">
        <v>0</v>
      </c>
      <c r="DG968" s="519">
        <v>0</v>
      </c>
      <c r="DH968" s="519">
        <v>0</v>
      </c>
      <c r="DI968" s="519">
        <v>0</v>
      </c>
      <c r="DJ968" s="519">
        <v>0</v>
      </c>
      <c r="DK968" s="519">
        <v>0</v>
      </c>
      <c r="DL968" s="519">
        <v>0</v>
      </c>
      <c r="DM968" s="519">
        <v>0</v>
      </c>
      <c r="DN968" s="519">
        <v>0</v>
      </c>
      <c r="DO968" s="519">
        <v>0</v>
      </c>
      <c r="DP968" s="519">
        <v>0</v>
      </c>
      <c r="DQ968" s="519">
        <v>0</v>
      </c>
      <c r="DR968" s="519">
        <v>0</v>
      </c>
      <c r="DS968" s="519">
        <v>0</v>
      </c>
      <c r="DT968" s="519">
        <v>0</v>
      </c>
      <c r="DU968" s="519">
        <v>0</v>
      </c>
      <c r="DV968" s="519">
        <v>0</v>
      </c>
      <c r="DW968" s="519">
        <v>0</v>
      </c>
      <c r="DX968" s="519">
        <v>0</v>
      </c>
      <c r="DZ968" s="337"/>
      <c r="EA968" s="519" t="s">
        <v>1058</v>
      </c>
      <c r="EB968" s="519" t="s">
        <v>1060</v>
      </c>
      <c r="EC968" s="519">
        <v>57</v>
      </c>
      <c r="ED968" s="183" t="str">
        <f t="shared" si="47"/>
        <v>SDN100257</v>
      </c>
      <c r="EE968" s="519">
        <v>1727.8</v>
      </c>
      <c r="EF968" s="519">
        <v>10000</v>
      </c>
      <c r="EG968" s="519">
        <v>10000</v>
      </c>
      <c r="EH968" s="519">
        <v>10000</v>
      </c>
      <c r="EI968" s="519">
        <v>10000</v>
      </c>
      <c r="EJ968" s="519">
        <v>10021.200000000001</v>
      </c>
      <c r="EK968" s="519">
        <v>11403.5</v>
      </c>
      <c r="EL968" s="519">
        <v>12785.7</v>
      </c>
      <c r="EM968" s="519">
        <v>14168</v>
      </c>
      <c r="EN968" s="519">
        <v>15550.2</v>
      </c>
      <c r="EO968" s="519">
        <v>15550.2</v>
      </c>
      <c r="EP968" s="519">
        <v>15550.2</v>
      </c>
      <c r="EQ968" s="519">
        <v>15550.2</v>
      </c>
      <c r="ER968" s="519">
        <v>15550.2</v>
      </c>
      <c r="ES968" s="519">
        <v>15550.2</v>
      </c>
      <c r="ET968" s="519">
        <v>15550.2</v>
      </c>
      <c r="EU968" s="519">
        <v>15550.2</v>
      </c>
      <c r="EV968" s="519">
        <v>15550.2</v>
      </c>
      <c r="EW968" s="519">
        <v>15550.2</v>
      </c>
      <c r="EX968" s="519">
        <v>15550.2</v>
      </c>
      <c r="EY968" s="519">
        <v>15550.2</v>
      </c>
      <c r="EZ968" s="519">
        <v>15550.2</v>
      </c>
      <c r="FA968" s="519">
        <v>15550.2</v>
      </c>
      <c r="FB968" s="519">
        <v>15550.2</v>
      </c>
      <c r="FC968" s="519">
        <v>15550.2</v>
      </c>
      <c r="FD968" s="519">
        <v>0</v>
      </c>
      <c r="FE968" s="519">
        <v>0</v>
      </c>
      <c r="FF968" s="519">
        <v>0</v>
      </c>
      <c r="FG968" s="519">
        <v>0</v>
      </c>
      <c r="FH968" s="519">
        <v>0</v>
      </c>
      <c r="FI968" s="519">
        <v>0</v>
      </c>
      <c r="FJ968" s="519">
        <v>0</v>
      </c>
      <c r="FK968" s="519">
        <v>0</v>
      </c>
      <c r="FL968" s="519">
        <v>0</v>
      </c>
      <c r="FM968" s="519">
        <v>0</v>
      </c>
      <c r="FN968" s="519">
        <v>0</v>
      </c>
      <c r="FO968" s="519">
        <v>0</v>
      </c>
      <c r="FP968" s="519">
        <v>0</v>
      </c>
      <c r="FQ968" s="519">
        <v>0</v>
      </c>
      <c r="FR968" s="519">
        <v>0</v>
      </c>
      <c r="FS968" s="519">
        <v>0</v>
      </c>
      <c r="FT968" s="519">
        <v>0</v>
      </c>
      <c r="FU968" s="519">
        <v>0</v>
      </c>
      <c r="FV968" s="519">
        <v>0</v>
      </c>
      <c r="FW968" s="519">
        <v>0</v>
      </c>
      <c r="FX968" s="519">
        <v>0</v>
      </c>
      <c r="FY968" s="519">
        <v>0</v>
      </c>
      <c r="FZ968" s="519">
        <v>0</v>
      </c>
      <c r="GA968" s="519">
        <v>0</v>
      </c>
      <c r="GB968" s="519">
        <v>0</v>
      </c>
      <c r="GC968" s="519">
        <v>0</v>
      </c>
      <c r="GD968" s="519">
        <v>0</v>
      </c>
      <c r="GE968" s="519">
        <v>0</v>
      </c>
      <c r="GF968" s="519">
        <v>0</v>
      </c>
      <c r="GG968" s="519">
        <v>0</v>
      </c>
      <c r="GH968" s="519">
        <v>0</v>
      </c>
      <c r="GI968" s="519">
        <v>0</v>
      </c>
      <c r="GJ968" s="519">
        <v>0</v>
      </c>
      <c r="GK968" s="519">
        <v>0</v>
      </c>
      <c r="GL968" s="519">
        <v>0</v>
      </c>
      <c r="GM968" s="519">
        <v>0</v>
      </c>
      <c r="GN968" s="519">
        <v>0</v>
      </c>
      <c r="GO968" s="519">
        <v>0</v>
      </c>
      <c r="GP968" s="519">
        <v>0</v>
      </c>
      <c r="GQ968" s="519">
        <v>0</v>
      </c>
      <c r="GR968" s="519">
        <v>0</v>
      </c>
      <c r="GS968" s="519">
        <v>0</v>
      </c>
      <c r="GT968" s="519">
        <v>0</v>
      </c>
      <c r="GU968" s="519">
        <v>0</v>
      </c>
      <c r="GV968" s="519">
        <v>0</v>
      </c>
      <c r="GW968" s="519">
        <v>0</v>
      </c>
      <c r="GX968" s="519">
        <v>0</v>
      </c>
      <c r="GY968" s="519">
        <v>0</v>
      </c>
      <c r="GZ968" s="519">
        <v>0</v>
      </c>
      <c r="HA968" s="519">
        <v>0</v>
      </c>
      <c r="HB968" s="519">
        <v>0</v>
      </c>
      <c r="HC968" s="519">
        <v>0</v>
      </c>
      <c r="HD968" s="519">
        <v>0</v>
      </c>
      <c r="HE968" s="519">
        <v>0</v>
      </c>
      <c r="HF968" s="519">
        <v>0</v>
      </c>
      <c r="HG968" s="519">
        <v>0</v>
      </c>
      <c r="HH968" s="519">
        <v>0</v>
      </c>
      <c r="HI968" s="519">
        <v>0</v>
      </c>
      <c r="HJ968" s="519">
        <v>0</v>
      </c>
      <c r="HK968" s="519">
        <v>0</v>
      </c>
      <c r="HL968" s="519">
        <v>0</v>
      </c>
      <c r="HM968" s="519">
        <v>0</v>
      </c>
      <c r="HN968" s="519">
        <v>0</v>
      </c>
      <c r="HO968" s="519">
        <v>0</v>
      </c>
      <c r="HP968" s="519">
        <v>0</v>
      </c>
      <c r="HQ968" s="519">
        <v>0</v>
      </c>
      <c r="HR968" s="519">
        <v>0</v>
      </c>
      <c r="HS968" s="519">
        <v>0</v>
      </c>
      <c r="HT968" s="519">
        <v>0</v>
      </c>
      <c r="HU968" s="519">
        <v>0</v>
      </c>
      <c r="HV968" s="519">
        <v>0</v>
      </c>
      <c r="HW968" s="519">
        <v>0</v>
      </c>
      <c r="HX968" s="519">
        <v>0</v>
      </c>
      <c r="HY968" s="519">
        <v>0</v>
      </c>
      <c r="HZ968" s="519">
        <v>0</v>
      </c>
      <c r="IA968" s="519">
        <v>0</v>
      </c>
      <c r="IB968" s="519">
        <v>0</v>
      </c>
      <c r="IC968" s="519">
        <v>0</v>
      </c>
      <c r="ID968" s="519">
        <v>0</v>
      </c>
      <c r="IE968" s="519">
        <v>0</v>
      </c>
      <c r="IF968" s="519">
        <v>0</v>
      </c>
      <c r="IG968" s="519">
        <v>0</v>
      </c>
      <c r="IH968" s="519">
        <v>0</v>
      </c>
      <c r="II968" s="519">
        <v>0</v>
      </c>
      <c r="IJ968" s="519">
        <v>0</v>
      </c>
      <c r="IK968" s="519">
        <v>0</v>
      </c>
    </row>
    <row r="969" spans="2:245" hidden="1">
      <c r="B969" s="519" t="s">
        <v>1058</v>
      </c>
      <c r="C969" s="519"/>
      <c r="D969" s="519"/>
      <c r="E969" s="519"/>
      <c r="F969" s="519">
        <v>2</v>
      </c>
      <c r="G969" s="519"/>
      <c r="H969" s="519">
        <v>35</v>
      </c>
      <c r="I969" s="519">
        <v>7</v>
      </c>
      <c r="J969" s="519" t="str">
        <f t="shared" si="48"/>
        <v>SDN10023507</v>
      </c>
      <c r="K969" s="519">
        <v>800</v>
      </c>
      <c r="M969" s="337"/>
      <c r="N969" s="519" t="s">
        <v>1058</v>
      </c>
      <c r="O969" s="519" t="s">
        <v>1060</v>
      </c>
      <c r="P969" s="519">
        <v>58</v>
      </c>
      <c r="Q969" s="521" t="str">
        <f t="shared" si="46"/>
        <v>SDN100258</v>
      </c>
      <c r="R969" s="519">
        <v>1849.7</v>
      </c>
      <c r="S969" s="519">
        <v>3699.4</v>
      </c>
      <c r="T969" s="519">
        <v>5549.1</v>
      </c>
      <c r="U969" s="519">
        <v>7398.8</v>
      </c>
      <c r="V969" s="519">
        <v>9248.5</v>
      </c>
      <c r="W969" s="519">
        <v>10728.3</v>
      </c>
      <c r="X969" s="519">
        <v>12208</v>
      </c>
      <c r="Y969" s="519">
        <v>13687.8</v>
      </c>
      <c r="Z969" s="519">
        <v>15167.5</v>
      </c>
      <c r="AA969" s="519">
        <v>16647.3</v>
      </c>
      <c r="AB969" s="519">
        <v>16647.3</v>
      </c>
      <c r="AC969" s="519">
        <v>16647.3</v>
      </c>
      <c r="AD969" s="519">
        <v>16647.3</v>
      </c>
      <c r="AE969" s="519">
        <v>16647.3</v>
      </c>
      <c r="AF969" s="519">
        <v>16647.3</v>
      </c>
      <c r="AG969" s="519">
        <v>16647.3</v>
      </c>
      <c r="AH969" s="519">
        <v>16647.3</v>
      </c>
      <c r="AI969" s="519">
        <v>16647.3</v>
      </c>
      <c r="AJ969" s="519">
        <v>16647.3</v>
      </c>
      <c r="AK969" s="519">
        <v>16647.3</v>
      </c>
      <c r="AL969" s="519">
        <v>16647.3</v>
      </c>
      <c r="AM969" s="519">
        <v>16647.3</v>
      </c>
      <c r="AN969" s="519">
        <v>16647.3</v>
      </c>
      <c r="AO969" s="519">
        <v>16647.3</v>
      </c>
      <c r="AP969" s="519">
        <v>16647.3</v>
      </c>
      <c r="AQ969" s="519">
        <v>0</v>
      </c>
      <c r="AR969" s="519">
        <v>0</v>
      </c>
      <c r="AS969" s="519">
        <v>0</v>
      </c>
      <c r="AT969" s="519">
        <v>0</v>
      </c>
      <c r="AU969" s="519">
        <v>0</v>
      </c>
      <c r="AV969" s="519">
        <v>0</v>
      </c>
      <c r="AW969" s="519">
        <v>0</v>
      </c>
      <c r="AX969" s="519">
        <v>0</v>
      </c>
      <c r="AY969" s="519">
        <v>0</v>
      </c>
      <c r="AZ969" s="519">
        <v>0</v>
      </c>
      <c r="BA969" s="519">
        <v>0</v>
      </c>
      <c r="BB969" s="519">
        <v>0</v>
      </c>
      <c r="BC969" s="519">
        <v>0</v>
      </c>
      <c r="BD969" s="519">
        <v>0</v>
      </c>
      <c r="BE969" s="519">
        <v>0</v>
      </c>
      <c r="BF969" s="519">
        <v>0</v>
      </c>
      <c r="BG969" s="519">
        <v>0</v>
      </c>
      <c r="BH969" s="519">
        <v>0</v>
      </c>
      <c r="BI969" s="519">
        <v>0</v>
      </c>
      <c r="BJ969" s="519">
        <v>0</v>
      </c>
      <c r="BK969" s="519">
        <v>0</v>
      </c>
      <c r="BL969" s="519">
        <v>0</v>
      </c>
      <c r="BM969" s="519">
        <v>0</v>
      </c>
      <c r="BN969" s="519">
        <v>0</v>
      </c>
      <c r="BO969" s="519">
        <v>0</v>
      </c>
      <c r="BP969" s="519">
        <v>0</v>
      </c>
      <c r="BQ969" s="519">
        <v>0</v>
      </c>
      <c r="BR969" s="519">
        <v>0</v>
      </c>
      <c r="BS969" s="519">
        <v>0</v>
      </c>
      <c r="BT969" s="519">
        <v>0</v>
      </c>
      <c r="BU969" s="519">
        <v>0</v>
      </c>
      <c r="BV969" s="519">
        <v>0</v>
      </c>
      <c r="BW969" s="519">
        <v>0</v>
      </c>
      <c r="BX969" s="519">
        <v>0</v>
      </c>
      <c r="BY969" s="519">
        <v>0</v>
      </c>
      <c r="BZ969" s="519">
        <v>0</v>
      </c>
      <c r="CA969" s="519">
        <v>0</v>
      </c>
      <c r="CB969" s="519">
        <v>0</v>
      </c>
      <c r="CC969" s="519">
        <v>0</v>
      </c>
      <c r="CD969" s="519">
        <v>0</v>
      </c>
      <c r="CE969" s="519">
        <v>0</v>
      </c>
      <c r="CF969" s="519">
        <v>0</v>
      </c>
      <c r="CG969" s="519">
        <v>0</v>
      </c>
      <c r="CH969" s="519">
        <v>0</v>
      </c>
      <c r="CI969" s="519">
        <v>0</v>
      </c>
      <c r="CJ969" s="519">
        <v>0</v>
      </c>
      <c r="CK969" s="519">
        <v>0</v>
      </c>
      <c r="CL969" s="519">
        <v>0</v>
      </c>
      <c r="CM969" s="519">
        <v>0</v>
      </c>
      <c r="CN969" s="519">
        <v>0</v>
      </c>
      <c r="CO969" s="519">
        <v>0</v>
      </c>
      <c r="CP969" s="519">
        <v>0</v>
      </c>
      <c r="CQ969" s="519">
        <v>0</v>
      </c>
      <c r="CR969" s="519">
        <v>0</v>
      </c>
      <c r="CS969" s="519">
        <v>0</v>
      </c>
      <c r="CT969" s="519">
        <v>0</v>
      </c>
      <c r="CU969" s="519">
        <v>0</v>
      </c>
      <c r="CV969" s="519">
        <v>0</v>
      </c>
      <c r="CW969" s="519">
        <v>0</v>
      </c>
      <c r="CX969" s="519">
        <v>0</v>
      </c>
      <c r="CY969" s="519">
        <v>0</v>
      </c>
      <c r="CZ969" s="519">
        <v>0</v>
      </c>
      <c r="DA969" s="519">
        <v>0</v>
      </c>
      <c r="DB969" s="519">
        <v>0</v>
      </c>
      <c r="DC969" s="519">
        <v>0</v>
      </c>
      <c r="DD969" s="519">
        <v>0</v>
      </c>
      <c r="DE969" s="519">
        <v>0</v>
      </c>
      <c r="DF969" s="519">
        <v>0</v>
      </c>
      <c r="DG969" s="519">
        <v>0</v>
      </c>
      <c r="DH969" s="519">
        <v>0</v>
      </c>
      <c r="DI969" s="519">
        <v>0</v>
      </c>
      <c r="DJ969" s="519">
        <v>0</v>
      </c>
      <c r="DK969" s="519">
        <v>0</v>
      </c>
      <c r="DL969" s="519">
        <v>0</v>
      </c>
      <c r="DM969" s="519">
        <v>0</v>
      </c>
      <c r="DN969" s="519">
        <v>0</v>
      </c>
      <c r="DO969" s="519">
        <v>0</v>
      </c>
      <c r="DP969" s="519">
        <v>0</v>
      </c>
      <c r="DQ969" s="519">
        <v>0</v>
      </c>
      <c r="DR969" s="519">
        <v>0</v>
      </c>
      <c r="DS969" s="519">
        <v>0</v>
      </c>
      <c r="DT969" s="519">
        <v>0</v>
      </c>
      <c r="DU969" s="519">
        <v>0</v>
      </c>
      <c r="DV969" s="519">
        <v>0</v>
      </c>
      <c r="DW969" s="519">
        <v>0</v>
      </c>
      <c r="DX969" s="519">
        <v>0</v>
      </c>
      <c r="DZ969" s="337"/>
      <c r="EA969" s="519" t="s">
        <v>1058</v>
      </c>
      <c r="EB969" s="519" t="s">
        <v>1060</v>
      </c>
      <c r="EC969" s="519">
        <v>58</v>
      </c>
      <c r="ED969" s="183" t="str">
        <f t="shared" si="47"/>
        <v>SDN100258</v>
      </c>
      <c r="EE969" s="519">
        <v>1849.7</v>
      </c>
      <c r="EF969" s="519">
        <v>10000</v>
      </c>
      <c r="EG969" s="519">
        <v>10000</v>
      </c>
      <c r="EH969" s="519">
        <v>10000</v>
      </c>
      <c r="EI969" s="519">
        <v>10000</v>
      </c>
      <c r="EJ969" s="519">
        <v>10728.3</v>
      </c>
      <c r="EK969" s="519">
        <v>12208</v>
      </c>
      <c r="EL969" s="519">
        <v>13687.8</v>
      </c>
      <c r="EM969" s="519">
        <v>15167.5</v>
      </c>
      <c r="EN969" s="519">
        <v>16647.3</v>
      </c>
      <c r="EO969" s="519">
        <v>16647.3</v>
      </c>
      <c r="EP969" s="519">
        <v>16647.3</v>
      </c>
      <c r="EQ969" s="519">
        <v>16647.3</v>
      </c>
      <c r="ER969" s="519">
        <v>16647.3</v>
      </c>
      <c r="ES969" s="519">
        <v>16647.3</v>
      </c>
      <c r="ET969" s="519">
        <v>16647.3</v>
      </c>
      <c r="EU969" s="519">
        <v>16647.3</v>
      </c>
      <c r="EV969" s="519">
        <v>16647.3</v>
      </c>
      <c r="EW969" s="519">
        <v>16647.3</v>
      </c>
      <c r="EX969" s="519">
        <v>16647.3</v>
      </c>
      <c r="EY969" s="519">
        <v>16647.3</v>
      </c>
      <c r="EZ969" s="519">
        <v>16647.3</v>
      </c>
      <c r="FA969" s="519">
        <v>16647.3</v>
      </c>
      <c r="FB969" s="519">
        <v>16647.3</v>
      </c>
      <c r="FC969" s="519">
        <v>16647.3</v>
      </c>
      <c r="FD969" s="519">
        <v>0</v>
      </c>
      <c r="FE969" s="519">
        <v>0</v>
      </c>
      <c r="FF969" s="519">
        <v>0</v>
      </c>
      <c r="FG969" s="519">
        <v>0</v>
      </c>
      <c r="FH969" s="519">
        <v>0</v>
      </c>
      <c r="FI969" s="519">
        <v>0</v>
      </c>
      <c r="FJ969" s="519">
        <v>0</v>
      </c>
      <c r="FK969" s="519">
        <v>0</v>
      </c>
      <c r="FL969" s="519">
        <v>0</v>
      </c>
      <c r="FM969" s="519">
        <v>0</v>
      </c>
      <c r="FN969" s="519">
        <v>0</v>
      </c>
      <c r="FO969" s="519">
        <v>0</v>
      </c>
      <c r="FP969" s="519">
        <v>0</v>
      </c>
      <c r="FQ969" s="519">
        <v>0</v>
      </c>
      <c r="FR969" s="519">
        <v>0</v>
      </c>
      <c r="FS969" s="519">
        <v>0</v>
      </c>
      <c r="FT969" s="519">
        <v>0</v>
      </c>
      <c r="FU969" s="519">
        <v>0</v>
      </c>
      <c r="FV969" s="519">
        <v>0</v>
      </c>
      <c r="FW969" s="519">
        <v>0</v>
      </c>
      <c r="FX969" s="519">
        <v>0</v>
      </c>
      <c r="FY969" s="519">
        <v>0</v>
      </c>
      <c r="FZ969" s="519">
        <v>0</v>
      </c>
      <c r="GA969" s="519">
        <v>0</v>
      </c>
      <c r="GB969" s="519">
        <v>0</v>
      </c>
      <c r="GC969" s="519">
        <v>0</v>
      </c>
      <c r="GD969" s="519">
        <v>0</v>
      </c>
      <c r="GE969" s="519">
        <v>0</v>
      </c>
      <c r="GF969" s="519">
        <v>0</v>
      </c>
      <c r="GG969" s="519">
        <v>0</v>
      </c>
      <c r="GH969" s="519">
        <v>0</v>
      </c>
      <c r="GI969" s="519">
        <v>0</v>
      </c>
      <c r="GJ969" s="519">
        <v>0</v>
      </c>
      <c r="GK969" s="519">
        <v>0</v>
      </c>
      <c r="GL969" s="519">
        <v>0</v>
      </c>
      <c r="GM969" s="519">
        <v>0</v>
      </c>
      <c r="GN969" s="519">
        <v>0</v>
      </c>
      <c r="GO969" s="519">
        <v>0</v>
      </c>
      <c r="GP969" s="519">
        <v>0</v>
      </c>
      <c r="GQ969" s="519">
        <v>0</v>
      </c>
      <c r="GR969" s="519">
        <v>0</v>
      </c>
      <c r="GS969" s="519">
        <v>0</v>
      </c>
      <c r="GT969" s="519">
        <v>0</v>
      </c>
      <c r="GU969" s="519">
        <v>0</v>
      </c>
      <c r="GV969" s="519">
        <v>0</v>
      </c>
      <c r="GW969" s="519">
        <v>0</v>
      </c>
      <c r="GX969" s="519">
        <v>0</v>
      </c>
      <c r="GY969" s="519">
        <v>0</v>
      </c>
      <c r="GZ969" s="519">
        <v>0</v>
      </c>
      <c r="HA969" s="519">
        <v>0</v>
      </c>
      <c r="HB969" s="519">
        <v>0</v>
      </c>
      <c r="HC969" s="519">
        <v>0</v>
      </c>
      <c r="HD969" s="519">
        <v>0</v>
      </c>
      <c r="HE969" s="519">
        <v>0</v>
      </c>
      <c r="HF969" s="519">
        <v>0</v>
      </c>
      <c r="HG969" s="519">
        <v>0</v>
      </c>
      <c r="HH969" s="519">
        <v>0</v>
      </c>
      <c r="HI969" s="519">
        <v>0</v>
      </c>
      <c r="HJ969" s="519">
        <v>0</v>
      </c>
      <c r="HK969" s="519">
        <v>0</v>
      </c>
      <c r="HL969" s="519">
        <v>0</v>
      </c>
      <c r="HM969" s="519">
        <v>0</v>
      </c>
      <c r="HN969" s="519">
        <v>0</v>
      </c>
      <c r="HO969" s="519">
        <v>0</v>
      </c>
      <c r="HP969" s="519">
        <v>0</v>
      </c>
      <c r="HQ969" s="519">
        <v>0</v>
      </c>
      <c r="HR969" s="519">
        <v>0</v>
      </c>
      <c r="HS969" s="519">
        <v>0</v>
      </c>
      <c r="HT969" s="519">
        <v>0</v>
      </c>
      <c r="HU969" s="519">
        <v>0</v>
      </c>
      <c r="HV969" s="519">
        <v>0</v>
      </c>
      <c r="HW969" s="519">
        <v>0</v>
      </c>
      <c r="HX969" s="519">
        <v>0</v>
      </c>
      <c r="HY969" s="519">
        <v>0</v>
      </c>
      <c r="HZ969" s="519">
        <v>0</v>
      </c>
      <c r="IA969" s="519">
        <v>0</v>
      </c>
      <c r="IB969" s="519">
        <v>0</v>
      </c>
      <c r="IC969" s="519">
        <v>0</v>
      </c>
      <c r="ID969" s="519">
        <v>0</v>
      </c>
      <c r="IE969" s="519">
        <v>0</v>
      </c>
      <c r="IF969" s="519">
        <v>0</v>
      </c>
      <c r="IG969" s="519">
        <v>0</v>
      </c>
      <c r="IH969" s="519">
        <v>0</v>
      </c>
      <c r="II969" s="519">
        <v>0</v>
      </c>
      <c r="IJ969" s="519">
        <v>0</v>
      </c>
      <c r="IK969" s="519">
        <v>0</v>
      </c>
    </row>
    <row r="970" spans="2:245" hidden="1">
      <c r="B970" s="519" t="s">
        <v>1058</v>
      </c>
      <c r="C970" s="519"/>
      <c r="D970" s="519"/>
      <c r="E970" s="519"/>
      <c r="F970" s="519">
        <v>2</v>
      </c>
      <c r="G970" s="519"/>
      <c r="H970" s="519">
        <v>35</v>
      </c>
      <c r="I970" s="519">
        <v>8</v>
      </c>
      <c r="J970" s="519" t="str">
        <f t="shared" si="48"/>
        <v>SDN10023508</v>
      </c>
      <c r="K970" s="519">
        <v>800</v>
      </c>
      <c r="M970" s="337"/>
      <c r="N970" s="519" t="s">
        <v>1058</v>
      </c>
      <c r="O970" s="519" t="s">
        <v>1060</v>
      </c>
      <c r="P970" s="519">
        <v>59</v>
      </c>
      <c r="Q970" s="521" t="str">
        <f t="shared" si="46"/>
        <v>SDN100259</v>
      </c>
      <c r="R970" s="519">
        <v>2008.7</v>
      </c>
      <c r="S970" s="519">
        <v>4017.4</v>
      </c>
      <c r="T970" s="519">
        <v>6026.1</v>
      </c>
      <c r="U970" s="519">
        <v>8034.8</v>
      </c>
      <c r="V970" s="519">
        <v>10043.5</v>
      </c>
      <c r="W970" s="519">
        <v>11650.5</v>
      </c>
      <c r="X970" s="519">
        <v>13257.4</v>
      </c>
      <c r="Y970" s="519">
        <v>14864.4</v>
      </c>
      <c r="Z970" s="519">
        <v>16471.3</v>
      </c>
      <c r="AA970" s="519">
        <v>18078.3</v>
      </c>
      <c r="AB970" s="519">
        <v>18078.3</v>
      </c>
      <c r="AC970" s="519">
        <v>18078.3</v>
      </c>
      <c r="AD970" s="519">
        <v>18078.3</v>
      </c>
      <c r="AE970" s="519">
        <v>18078.3</v>
      </c>
      <c r="AF970" s="519">
        <v>18078.3</v>
      </c>
      <c r="AG970" s="519">
        <v>18078.3</v>
      </c>
      <c r="AH970" s="519">
        <v>18078.3</v>
      </c>
      <c r="AI970" s="519">
        <v>18078.3</v>
      </c>
      <c r="AJ970" s="519">
        <v>18078.3</v>
      </c>
      <c r="AK970" s="519">
        <v>18078.3</v>
      </c>
      <c r="AL970" s="519">
        <v>18078.3</v>
      </c>
      <c r="AM970" s="519">
        <v>18078.3</v>
      </c>
      <c r="AN970" s="519">
        <v>18078.3</v>
      </c>
      <c r="AO970" s="519">
        <v>18078.3</v>
      </c>
      <c r="AP970" s="519">
        <v>18078.3</v>
      </c>
      <c r="AQ970" s="519">
        <v>0</v>
      </c>
      <c r="AR970" s="519">
        <v>0</v>
      </c>
      <c r="AS970" s="519">
        <v>0</v>
      </c>
      <c r="AT970" s="519">
        <v>0</v>
      </c>
      <c r="AU970" s="519">
        <v>0</v>
      </c>
      <c r="AV970" s="519">
        <v>0</v>
      </c>
      <c r="AW970" s="519">
        <v>0</v>
      </c>
      <c r="AX970" s="519">
        <v>0</v>
      </c>
      <c r="AY970" s="519">
        <v>0</v>
      </c>
      <c r="AZ970" s="519">
        <v>0</v>
      </c>
      <c r="BA970" s="519">
        <v>0</v>
      </c>
      <c r="BB970" s="519">
        <v>0</v>
      </c>
      <c r="BC970" s="519">
        <v>0</v>
      </c>
      <c r="BD970" s="519">
        <v>0</v>
      </c>
      <c r="BE970" s="519">
        <v>0</v>
      </c>
      <c r="BF970" s="519">
        <v>0</v>
      </c>
      <c r="BG970" s="519">
        <v>0</v>
      </c>
      <c r="BH970" s="519">
        <v>0</v>
      </c>
      <c r="BI970" s="519">
        <v>0</v>
      </c>
      <c r="BJ970" s="519">
        <v>0</v>
      </c>
      <c r="BK970" s="519">
        <v>0</v>
      </c>
      <c r="BL970" s="519">
        <v>0</v>
      </c>
      <c r="BM970" s="519">
        <v>0</v>
      </c>
      <c r="BN970" s="519">
        <v>0</v>
      </c>
      <c r="BO970" s="519">
        <v>0</v>
      </c>
      <c r="BP970" s="519">
        <v>0</v>
      </c>
      <c r="BQ970" s="519">
        <v>0</v>
      </c>
      <c r="BR970" s="519">
        <v>0</v>
      </c>
      <c r="BS970" s="519">
        <v>0</v>
      </c>
      <c r="BT970" s="519">
        <v>0</v>
      </c>
      <c r="BU970" s="519">
        <v>0</v>
      </c>
      <c r="BV970" s="519">
        <v>0</v>
      </c>
      <c r="BW970" s="519">
        <v>0</v>
      </c>
      <c r="BX970" s="519">
        <v>0</v>
      </c>
      <c r="BY970" s="519">
        <v>0</v>
      </c>
      <c r="BZ970" s="519">
        <v>0</v>
      </c>
      <c r="CA970" s="519">
        <v>0</v>
      </c>
      <c r="CB970" s="519">
        <v>0</v>
      </c>
      <c r="CC970" s="519">
        <v>0</v>
      </c>
      <c r="CD970" s="519">
        <v>0</v>
      </c>
      <c r="CE970" s="519">
        <v>0</v>
      </c>
      <c r="CF970" s="519">
        <v>0</v>
      </c>
      <c r="CG970" s="519">
        <v>0</v>
      </c>
      <c r="CH970" s="519">
        <v>0</v>
      </c>
      <c r="CI970" s="519">
        <v>0</v>
      </c>
      <c r="CJ970" s="519">
        <v>0</v>
      </c>
      <c r="CK970" s="519">
        <v>0</v>
      </c>
      <c r="CL970" s="519">
        <v>0</v>
      </c>
      <c r="CM970" s="519">
        <v>0</v>
      </c>
      <c r="CN970" s="519">
        <v>0</v>
      </c>
      <c r="CO970" s="519">
        <v>0</v>
      </c>
      <c r="CP970" s="519">
        <v>0</v>
      </c>
      <c r="CQ970" s="519">
        <v>0</v>
      </c>
      <c r="CR970" s="519">
        <v>0</v>
      </c>
      <c r="CS970" s="519">
        <v>0</v>
      </c>
      <c r="CT970" s="519">
        <v>0</v>
      </c>
      <c r="CU970" s="519">
        <v>0</v>
      </c>
      <c r="CV970" s="519">
        <v>0</v>
      </c>
      <c r="CW970" s="519">
        <v>0</v>
      </c>
      <c r="CX970" s="519">
        <v>0</v>
      </c>
      <c r="CY970" s="519">
        <v>0</v>
      </c>
      <c r="CZ970" s="519">
        <v>0</v>
      </c>
      <c r="DA970" s="519">
        <v>0</v>
      </c>
      <c r="DB970" s="519">
        <v>0</v>
      </c>
      <c r="DC970" s="519">
        <v>0</v>
      </c>
      <c r="DD970" s="519">
        <v>0</v>
      </c>
      <c r="DE970" s="519">
        <v>0</v>
      </c>
      <c r="DF970" s="519">
        <v>0</v>
      </c>
      <c r="DG970" s="519">
        <v>0</v>
      </c>
      <c r="DH970" s="519">
        <v>0</v>
      </c>
      <c r="DI970" s="519">
        <v>0</v>
      </c>
      <c r="DJ970" s="519">
        <v>0</v>
      </c>
      <c r="DK970" s="519">
        <v>0</v>
      </c>
      <c r="DL970" s="519">
        <v>0</v>
      </c>
      <c r="DM970" s="519">
        <v>0</v>
      </c>
      <c r="DN970" s="519">
        <v>0</v>
      </c>
      <c r="DO970" s="519">
        <v>0</v>
      </c>
      <c r="DP970" s="519">
        <v>0</v>
      </c>
      <c r="DQ970" s="519">
        <v>0</v>
      </c>
      <c r="DR970" s="519">
        <v>0</v>
      </c>
      <c r="DS970" s="519">
        <v>0</v>
      </c>
      <c r="DT970" s="519">
        <v>0</v>
      </c>
      <c r="DU970" s="519">
        <v>0</v>
      </c>
      <c r="DV970" s="519">
        <v>0</v>
      </c>
      <c r="DW970" s="519">
        <v>0</v>
      </c>
      <c r="DX970" s="519">
        <v>0</v>
      </c>
      <c r="DZ970" s="337"/>
      <c r="EA970" s="519" t="s">
        <v>1058</v>
      </c>
      <c r="EB970" s="519" t="s">
        <v>1060</v>
      </c>
      <c r="EC970" s="519">
        <v>59</v>
      </c>
      <c r="ED970" s="183" t="str">
        <f t="shared" si="47"/>
        <v>SDN100259</v>
      </c>
      <c r="EE970" s="519">
        <v>2008.7</v>
      </c>
      <c r="EF970" s="519">
        <v>10000</v>
      </c>
      <c r="EG970" s="519">
        <v>10000</v>
      </c>
      <c r="EH970" s="519">
        <v>10000</v>
      </c>
      <c r="EI970" s="519">
        <v>10043.5</v>
      </c>
      <c r="EJ970" s="519">
        <v>11650.5</v>
      </c>
      <c r="EK970" s="519">
        <v>13257.4</v>
      </c>
      <c r="EL970" s="519">
        <v>14864.4</v>
      </c>
      <c r="EM970" s="519">
        <v>16471.3</v>
      </c>
      <c r="EN970" s="519">
        <v>18078.3</v>
      </c>
      <c r="EO970" s="519">
        <v>18078.3</v>
      </c>
      <c r="EP970" s="519">
        <v>18078.3</v>
      </c>
      <c r="EQ970" s="519">
        <v>18078.3</v>
      </c>
      <c r="ER970" s="519">
        <v>18078.3</v>
      </c>
      <c r="ES970" s="519">
        <v>18078.3</v>
      </c>
      <c r="ET970" s="519">
        <v>18078.3</v>
      </c>
      <c r="EU970" s="519">
        <v>18078.3</v>
      </c>
      <c r="EV970" s="519">
        <v>18078.3</v>
      </c>
      <c r="EW970" s="519">
        <v>18078.3</v>
      </c>
      <c r="EX970" s="519">
        <v>18078.3</v>
      </c>
      <c r="EY970" s="519">
        <v>18078.3</v>
      </c>
      <c r="EZ970" s="519">
        <v>18078.3</v>
      </c>
      <c r="FA970" s="519">
        <v>18078.3</v>
      </c>
      <c r="FB970" s="519">
        <v>18078.3</v>
      </c>
      <c r="FC970" s="519">
        <v>18078.3</v>
      </c>
      <c r="FD970" s="519">
        <v>0</v>
      </c>
      <c r="FE970" s="519">
        <v>0</v>
      </c>
      <c r="FF970" s="519">
        <v>0</v>
      </c>
      <c r="FG970" s="519">
        <v>0</v>
      </c>
      <c r="FH970" s="519">
        <v>0</v>
      </c>
      <c r="FI970" s="519">
        <v>0</v>
      </c>
      <c r="FJ970" s="519">
        <v>0</v>
      </c>
      <c r="FK970" s="519">
        <v>0</v>
      </c>
      <c r="FL970" s="519">
        <v>0</v>
      </c>
      <c r="FM970" s="519">
        <v>0</v>
      </c>
      <c r="FN970" s="519">
        <v>0</v>
      </c>
      <c r="FO970" s="519">
        <v>0</v>
      </c>
      <c r="FP970" s="519">
        <v>0</v>
      </c>
      <c r="FQ970" s="519">
        <v>0</v>
      </c>
      <c r="FR970" s="519">
        <v>0</v>
      </c>
      <c r="FS970" s="519">
        <v>0</v>
      </c>
      <c r="FT970" s="519">
        <v>0</v>
      </c>
      <c r="FU970" s="519">
        <v>0</v>
      </c>
      <c r="FV970" s="519">
        <v>0</v>
      </c>
      <c r="FW970" s="519">
        <v>0</v>
      </c>
      <c r="FX970" s="519">
        <v>0</v>
      </c>
      <c r="FY970" s="519">
        <v>0</v>
      </c>
      <c r="FZ970" s="519">
        <v>0</v>
      </c>
      <c r="GA970" s="519">
        <v>0</v>
      </c>
      <c r="GB970" s="519">
        <v>0</v>
      </c>
      <c r="GC970" s="519">
        <v>0</v>
      </c>
      <c r="GD970" s="519">
        <v>0</v>
      </c>
      <c r="GE970" s="519">
        <v>0</v>
      </c>
      <c r="GF970" s="519">
        <v>0</v>
      </c>
      <c r="GG970" s="519">
        <v>0</v>
      </c>
      <c r="GH970" s="519">
        <v>0</v>
      </c>
      <c r="GI970" s="519">
        <v>0</v>
      </c>
      <c r="GJ970" s="519">
        <v>0</v>
      </c>
      <c r="GK970" s="519">
        <v>0</v>
      </c>
      <c r="GL970" s="519">
        <v>0</v>
      </c>
      <c r="GM970" s="519">
        <v>0</v>
      </c>
      <c r="GN970" s="519">
        <v>0</v>
      </c>
      <c r="GO970" s="519">
        <v>0</v>
      </c>
      <c r="GP970" s="519">
        <v>0</v>
      </c>
      <c r="GQ970" s="519">
        <v>0</v>
      </c>
      <c r="GR970" s="519">
        <v>0</v>
      </c>
      <c r="GS970" s="519">
        <v>0</v>
      </c>
      <c r="GT970" s="519">
        <v>0</v>
      </c>
      <c r="GU970" s="519">
        <v>0</v>
      </c>
      <c r="GV970" s="519">
        <v>0</v>
      </c>
      <c r="GW970" s="519">
        <v>0</v>
      </c>
      <c r="GX970" s="519">
        <v>0</v>
      </c>
      <c r="GY970" s="519">
        <v>0</v>
      </c>
      <c r="GZ970" s="519">
        <v>0</v>
      </c>
      <c r="HA970" s="519">
        <v>0</v>
      </c>
      <c r="HB970" s="519">
        <v>0</v>
      </c>
      <c r="HC970" s="519">
        <v>0</v>
      </c>
      <c r="HD970" s="519">
        <v>0</v>
      </c>
      <c r="HE970" s="519">
        <v>0</v>
      </c>
      <c r="HF970" s="519">
        <v>0</v>
      </c>
      <c r="HG970" s="519">
        <v>0</v>
      </c>
      <c r="HH970" s="519">
        <v>0</v>
      </c>
      <c r="HI970" s="519">
        <v>0</v>
      </c>
      <c r="HJ970" s="519">
        <v>0</v>
      </c>
      <c r="HK970" s="519">
        <v>0</v>
      </c>
      <c r="HL970" s="519">
        <v>0</v>
      </c>
      <c r="HM970" s="519">
        <v>0</v>
      </c>
      <c r="HN970" s="519">
        <v>0</v>
      </c>
      <c r="HO970" s="519">
        <v>0</v>
      </c>
      <c r="HP970" s="519">
        <v>0</v>
      </c>
      <c r="HQ970" s="519">
        <v>0</v>
      </c>
      <c r="HR970" s="519">
        <v>0</v>
      </c>
      <c r="HS970" s="519">
        <v>0</v>
      </c>
      <c r="HT970" s="519">
        <v>0</v>
      </c>
      <c r="HU970" s="519">
        <v>0</v>
      </c>
      <c r="HV970" s="519">
        <v>0</v>
      </c>
      <c r="HW970" s="519">
        <v>0</v>
      </c>
      <c r="HX970" s="519">
        <v>0</v>
      </c>
      <c r="HY970" s="519">
        <v>0</v>
      </c>
      <c r="HZ970" s="519">
        <v>0</v>
      </c>
      <c r="IA970" s="519">
        <v>0</v>
      </c>
      <c r="IB970" s="519">
        <v>0</v>
      </c>
      <c r="IC970" s="519">
        <v>0</v>
      </c>
      <c r="ID970" s="519">
        <v>0</v>
      </c>
      <c r="IE970" s="519">
        <v>0</v>
      </c>
      <c r="IF970" s="519">
        <v>0</v>
      </c>
      <c r="IG970" s="519">
        <v>0</v>
      </c>
      <c r="IH970" s="519">
        <v>0</v>
      </c>
      <c r="II970" s="519">
        <v>0</v>
      </c>
      <c r="IJ970" s="519">
        <v>0</v>
      </c>
      <c r="IK970" s="519">
        <v>0</v>
      </c>
    </row>
    <row r="971" spans="2:245" hidden="1">
      <c r="B971" s="519" t="s">
        <v>1058</v>
      </c>
      <c r="C971" s="519"/>
      <c r="D971" s="519"/>
      <c r="E971" s="519"/>
      <c r="F971" s="519">
        <v>2</v>
      </c>
      <c r="G971" s="519"/>
      <c r="H971" s="519">
        <v>35</v>
      </c>
      <c r="I971" s="519">
        <v>9</v>
      </c>
      <c r="J971" s="519" t="str">
        <f t="shared" si="48"/>
        <v>SDN10023509</v>
      </c>
      <c r="K971" s="519">
        <v>800</v>
      </c>
      <c r="M971" s="337"/>
      <c r="N971" s="519" t="s">
        <v>1058</v>
      </c>
      <c r="O971" s="519" t="s">
        <v>1060</v>
      </c>
      <c r="P971" s="519">
        <v>60</v>
      </c>
      <c r="Q971" s="521" t="str">
        <f t="shared" si="46"/>
        <v>SDN100260</v>
      </c>
      <c r="R971" s="519">
        <v>2188.9</v>
      </c>
      <c r="S971" s="519">
        <v>4377.8</v>
      </c>
      <c r="T971" s="519">
        <v>6566.7</v>
      </c>
      <c r="U971" s="519">
        <v>8755.6</v>
      </c>
      <c r="V971" s="519">
        <v>10944.5</v>
      </c>
      <c r="W971" s="519">
        <v>12695.6</v>
      </c>
      <c r="X971" s="519">
        <v>14446.7</v>
      </c>
      <c r="Y971" s="519">
        <v>16197.9</v>
      </c>
      <c r="Z971" s="519">
        <v>17949</v>
      </c>
      <c r="AA971" s="519">
        <v>19700.099999999999</v>
      </c>
      <c r="AB971" s="519">
        <v>19700.099999999999</v>
      </c>
      <c r="AC971" s="519">
        <v>19700.099999999999</v>
      </c>
      <c r="AD971" s="519">
        <v>19700.099999999999</v>
      </c>
      <c r="AE971" s="519">
        <v>19700.099999999999</v>
      </c>
      <c r="AF971" s="519">
        <v>19700.099999999999</v>
      </c>
      <c r="AG971" s="519">
        <v>19700.099999999999</v>
      </c>
      <c r="AH971" s="519">
        <v>19700.099999999999</v>
      </c>
      <c r="AI971" s="519">
        <v>19700.099999999999</v>
      </c>
      <c r="AJ971" s="519">
        <v>19700.099999999999</v>
      </c>
      <c r="AK971" s="519">
        <v>19700.099999999999</v>
      </c>
      <c r="AL971" s="519">
        <v>19700.099999999999</v>
      </c>
      <c r="AM971" s="519">
        <v>19700.099999999999</v>
      </c>
      <c r="AN971" s="519">
        <v>19700.099999999999</v>
      </c>
      <c r="AO971" s="519">
        <v>19700.099999999999</v>
      </c>
      <c r="AP971" s="519">
        <v>19700.099999999999</v>
      </c>
      <c r="AQ971" s="519">
        <v>0</v>
      </c>
      <c r="AR971" s="519">
        <v>0</v>
      </c>
      <c r="AS971" s="519">
        <v>0</v>
      </c>
      <c r="AT971" s="519">
        <v>0</v>
      </c>
      <c r="AU971" s="519">
        <v>0</v>
      </c>
      <c r="AV971" s="519">
        <v>0</v>
      </c>
      <c r="AW971" s="519">
        <v>0</v>
      </c>
      <c r="AX971" s="519">
        <v>0</v>
      </c>
      <c r="AY971" s="519">
        <v>0</v>
      </c>
      <c r="AZ971" s="519">
        <v>0</v>
      </c>
      <c r="BA971" s="519">
        <v>0</v>
      </c>
      <c r="BB971" s="519">
        <v>0</v>
      </c>
      <c r="BC971" s="519">
        <v>0</v>
      </c>
      <c r="BD971" s="519">
        <v>0</v>
      </c>
      <c r="BE971" s="519">
        <v>0</v>
      </c>
      <c r="BF971" s="519">
        <v>0</v>
      </c>
      <c r="BG971" s="519">
        <v>0</v>
      </c>
      <c r="BH971" s="519">
        <v>0</v>
      </c>
      <c r="BI971" s="519">
        <v>0</v>
      </c>
      <c r="BJ971" s="519">
        <v>0</v>
      </c>
      <c r="BK971" s="519">
        <v>0</v>
      </c>
      <c r="BL971" s="519">
        <v>0</v>
      </c>
      <c r="BM971" s="519">
        <v>0</v>
      </c>
      <c r="BN971" s="519">
        <v>0</v>
      </c>
      <c r="BO971" s="519">
        <v>0</v>
      </c>
      <c r="BP971" s="519">
        <v>0</v>
      </c>
      <c r="BQ971" s="519">
        <v>0</v>
      </c>
      <c r="BR971" s="519">
        <v>0</v>
      </c>
      <c r="BS971" s="519">
        <v>0</v>
      </c>
      <c r="BT971" s="519">
        <v>0</v>
      </c>
      <c r="BU971" s="519">
        <v>0</v>
      </c>
      <c r="BV971" s="519">
        <v>0</v>
      </c>
      <c r="BW971" s="519">
        <v>0</v>
      </c>
      <c r="BX971" s="519">
        <v>0</v>
      </c>
      <c r="BY971" s="519">
        <v>0</v>
      </c>
      <c r="BZ971" s="519">
        <v>0</v>
      </c>
      <c r="CA971" s="519">
        <v>0</v>
      </c>
      <c r="CB971" s="519">
        <v>0</v>
      </c>
      <c r="CC971" s="519">
        <v>0</v>
      </c>
      <c r="CD971" s="519">
        <v>0</v>
      </c>
      <c r="CE971" s="519">
        <v>0</v>
      </c>
      <c r="CF971" s="519">
        <v>0</v>
      </c>
      <c r="CG971" s="519">
        <v>0</v>
      </c>
      <c r="CH971" s="519">
        <v>0</v>
      </c>
      <c r="CI971" s="519">
        <v>0</v>
      </c>
      <c r="CJ971" s="519">
        <v>0</v>
      </c>
      <c r="CK971" s="519">
        <v>0</v>
      </c>
      <c r="CL971" s="519">
        <v>0</v>
      </c>
      <c r="CM971" s="519">
        <v>0</v>
      </c>
      <c r="CN971" s="519">
        <v>0</v>
      </c>
      <c r="CO971" s="519">
        <v>0</v>
      </c>
      <c r="CP971" s="519">
        <v>0</v>
      </c>
      <c r="CQ971" s="519">
        <v>0</v>
      </c>
      <c r="CR971" s="519">
        <v>0</v>
      </c>
      <c r="CS971" s="519">
        <v>0</v>
      </c>
      <c r="CT971" s="519">
        <v>0</v>
      </c>
      <c r="CU971" s="519">
        <v>0</v>
      </c>
      <c r="CV971" s="519">
        <v>0</v>
      </c>
      <c r="CW971" s="519">
        <v>0</v>
      </c>
      <c r="CX971" s="519">
        <v>0</v>
      </c>
      <c r="CY971" s="519">
        <v>0</v>
      </c>
      <c r="CZ971" s="519">
        <v>0</v>
      </c>
      <c r="DA971" s="519">
        <v>0</v>
      </c>
      <c r="DB971" s="519">
        <v>0</v>
      </c>
      <c r="DC971" s="519">
        <v>0</v>
      </c>
      <c r="DD971" s="519">
        <v>0</v>
      </c>
      <c r="DE971" s="519">
        <v>0</v>
      </c>
      <c r="DF971" s="519">
        <v>0</v>
      </c>
      <c r="DG971" s="519">
        <v>0</v>
      </c>
      <c r="DH971" s="519">
        <v>0</v>
      </c>
      <c r="DI971" s="519">
        <v>0</v>
      </c>
      <c r="DJ971" s="519">
        <v>0</v>
      </c>
      <c r="DK971" s="519">
        <v>0</v>
      </c>
      <c r="DL971" s="519">
        <v>0</v>
      </c>
      <c r="DM971" s="519">
        <v>0</v>
      </c>
      <c r="DN971" s="519">
        <v>0</v>
      </c>
      <c r="DO971" s="519">
        <v>0</v>
      </c>
      <c r="DP971" s="519">
        <v>0</v>
      </c>
      <c r="DQ971" s="519">
        <v>0</v>
      </c>
      <c r="DR971" s="519">
        <v>0</v>
      </c>
      <c r="DS971" s="519">
        <v>0</v>
      </c>
      <c r="DT971" s="519">
        <v>0</v>
      </c>
      <c r="DU971" s="519">
        <v>0</v>
      </c>
      <c r="DV971" s="519">
        <v>0</v>
      </c>
      <c r="DW971" s="519">
        <v>0</v>
      </c>
      <c r="DX971" s="519">
        <v>0</v>
      </c>
      <c r="DZ971" s="337"/>
      <c r="EA971" s="519" t="s">
        <v>1058</v>
      </c>
      <c r="EB971" s="519" t="s">
        <v>1060</v>
      </c>
      <c r="EC971" s="519">
        <v>60</v>
      </c>
      <c r="ED971" s="183" t="str">
        <f t="shared" si="47"/>
        <v>SDN100260</v>
      </c>
      <c r="EE971" s="519">
        <v>2188.9</v>
      </c>
      <c r="EF971" s="519">
        <v>10000</v>
      </c>
      <c r="EG971" s="519">
        <v>10000</v>
      </c>
      <c r="EH971" s="519">
        <v>10000</v>
      </c>
      <c r="EI971" s="519">
        <v>10944.5</v>
      </c>
      <c r="EJ971" s="519">
        <v>12695.6</v>
      </c>
      <c r="EK971" s="519">
        <v>14446.7</v>
      </c>
      <c r="EL971" s="519">
        <v>16197.9</v>
      </c>
      <c r="EM971" s="519">
        <v>17949</v>
      </c>
      <c r="EN971" s="519">
        <v>19700.099999999999</v>
      </c>
      <c r="EO971" s="519">
        <v>19700.099999999999</v>
      </c>
      <c r="EP971" s="519">
        <v>19700.099999999999</v>
      </c>
      <c r="EQ971" s="519">
        <v>19700.099999999999</v>
      </c>
      <c r="ER971" s="519">
        <v>19700.099999999999</v>
      </c>
      <c r="ES971" s="519">
        <v>19700.099999999999</v>
      </c>
      <c r="ET971" s="519">
        <v>19700.099999999999</v>
      </c>
      <c r="EU971" s="519">
        <v>19700.099999999999</v>
      </c>
      <c r="EV971" s="519">
        <v>19700.099999999999</v>
      </c>
      <c r="EW971" s="519">
        <v>19700.099999999999</v>
      </c>
      <c r="EX971" s="519">
        <v>19700.099999999999</v>
      </c>
      <c r="EY971" s="519">
        <v>19700.099999999999</v>
      </c>
      <c r="EZ971" s="519">
        <v>19700.099999999999</v>
      </c>
      <c r="FA971" s="519">
        <v>19700.099999999999</v>
      </c>
      <c r="FB971" s="519">
        <v>19700.099999999999</v>
      </c>
      <c r="FC971" s="519">
        <v>19700.099999999999</v>
      </c>
      <c r="FD971" s="519">
        <v>0</v>
      </c>
      <c r="FE971" s="519">
        <v>0</v>
      </c>
      <c r="FF971" s="519">
        <v>0</v>
      </c>
      <c r="FG971" s="519">
        <v>0</v>
      </c>
      <c r="FH971" s="519">
        <v>0</v>
      </c>
      <c r="FI971" s="519">
        <v>0</v>
      </c>
      <c r="FJ971" s="519">
        <v>0</v>
      </c>
      <c r="FK971" s="519">
        <v>0</v>
      </c>
      <c r="FL971" s="519">
        <v>0</v>
      </c>
      <c r="FM971" s="519">
        <v>0</v>
      </c>
      <c r="FN971" s="519">
        <v>0</v>
      </c>
      <c r="FO971" s="519">
        <v>0</v>
      </c>
      <c r="FP971" s="519">
        <v>0</v>
      </c>
      <c r="FQ971" s="519">
        <v>0</v>
      </c>
      <c r="FR971" s="519">
        <v>0</v>
      </c>
      <c r="FS971" s="519">
        <v>0</v>
      </c>
      <c r="FT971" s="519">
        <v>0</v>
      </c>
      <c r="FU971" s="519">
        <v>0</v>
      </c>
      <c r="FV971" s="519">
        <v>0</v>
      </c>
      <c r="FW971" s="519">
        <v>0</v>
      </c>
      <c r="FX971" s="519">
        <v>0</v>
      </c>
      <c r="FY971" s="519">
        <v>0</v>
      </c>
      <c r="FZ971" s="519">
        <v>0</v>
      </c>
      <c r="GA971" s="519">
        <v>0</v>
      </c>
      <c r="GB971" s="519">
        <v>0</v>
      </c>
      <c r="GC971" s="519">
        <v>0</v>
      </c>
      <c r="GD971" s="519">
        <v>0</v>
      </c>
      <c r="GE971" s="519">
        <v>0</v>
      </c>
      <c r="GF971" s="519">
        <v>0</v>
      </c>
      <c r="GG971" s="519">
        <v>0</v>
      </c>
      <c r="GH971" s="519">
        <v>0</v>
      </c>
      <c r="GI971" s="519">
        <v>0</v>
      </c>
      <c r="GJ971" s="519">
        <v>0</v>
      </c>
      <c r="GK971" s="519">
        <v>0</v>
      </c>
      <c r="GL971" s="519">
        <v>0</v>
      </c>
      <c r="GM971" s="519">
        <v>0</v>
      </c>
      <c r="GN971" s="519">
        <v>0</v>
      </c>
      <c r="GO971" s="519">
        <v>0</v>
      </c>
      <c r="GP971" s="519">
        <v>0</v>
      </c>
      <c r="GQ971" s="519">
        <v>0</v>
      </c>
      <c r="GR971" s="519">
        <v>0</v>
      </c>
      <c r="GS971" s="519">
        <v>0</v>
      </c>
      <c r="GT971" s="519">
        <v>0</v>
      </c>
      <c r="GU971" s="519">
        <v>0</v>
      </c>
      <c r="GV971" s="519">
        <v>0</v>
      </c>
      <c r="GW971" s="519">
        <v>0</v>
      </c>
      <c r="GX971" s="519">
        <v>0</v>
      </c>
      <c r="GY971" s="519">
        <v>0</v>
      </c>
      <c r="GZ971" s="519">
        <v>0</v>
      </c>
      <c r="HA971" s="519">
        <v>0</v>
      </c>
      <c r="HB971" s="519">
        <v>0</v>
      </c>
      <c r="HC971" s="519">
        <v>0</v>
      </c>
      <c r="HD971" s="519">
        <v>0</v>
      </c>
      <c r="HE971" s="519">
        <v>0</v>
      </c>
      <c r="HF971" s="519">
        <v>0</v>
      </c>
      <c r="HG971" s="519">
        <v>0</v>
      </c>
      <c r="HH971" s="519">
        <v>0</v>
      </c>
      <c r="HI971" s="519">
        <v>0</v>
      </c>
      <c r="HJ971" s="519">
        <v>0</v>
      </c>
      <c r="HK971" s="519">
        <v>0</v>
      </c>
      <c r="HL971" s="519">
        <v>0</v>
      </c>
      <c r="HM971" s="519">
        <v>0</v>
      </c>
      <c r="HN971" s="519">
        <v>0</v>
      </c>
      <c r="HO971" s="519">
        <v>0</v>
      </c>
      <c r="HP971" s="519">
        <v>0</v>
      </c>
      <c r="HQ971" s="519">
        <v>0</v>
      </c>
      <c r="HR971" s="519">
        <v>0</v>
      </c>
      <c r="HS971" s="519">
        <v>0</v>
      </c>
      <c r="HT971" s="519">
        <v>0</v>
      </c>
      <c r="HU971" s="519">
        <v>0</v>
      </c>
      <c r="HV971" s="519">
        <v>0</v>
      </c>
      <c r="HW971" s="519">
        <v>0</v>
      </c>
      <c r="HX971" s="519">
        <v>0</v>
      </c>
      <c r="HY971" s="519">
        <v>0</v>
      </c>
      <c r="HZ971" s="519">
        <v>0</v>
      </c>
      <c r="IA971" s="519">
        <v>0</v>
      </c>
      <c r="IB971" s="519">
        <v>0</v>
      </c>
      <c r="IC971" s="519">
        <v>0</v>
      </c>
      <c r="ID971" s="519">
        <v>0</v>
      </c>
      <c r="IE971" s="519">
        <v>0</v>
      </c>
      <c r="IF971" s="519">
        <v>0</v>
      </c>
      <c r="IG971" s="519">
        <v>0</v>
      </c>
      <c r="IH971" s="519">
        <v>0</v>
      </c>
      <c r="II971" s="519">
        <v>0</v>
      </c>
      <c r="IJ971" s="519">
        <v>0</v>
      </c>
      <c r="IK971" s="519">
        <v>0</v>
      </c>
    </row>
    <row r="972" spans="2:245" hidden="1">
      <c r="B972" s="519" t="s">
        <v>1058</v>
      </c>
      <c r="C972" s="519"/>
      <c r="D972" s="519"/>
      <c r="E972" s="519"/>
      <c r="F972" s="519">
        <v>2</v>
      </c>
      <c r="G972" s="519"/>
      <c r="H972" s="519">
        <v>35</v>
      </c>
      <c r="I972" s="519">
        <v>10</v>
      </c>
      <c r="J972" s="519" t="str">
        <f t="shared" si="48"/>
        <v>SDN10023510</v>
      </c>
      <c r="K972" s="519">
        <v>800</v>
      </c>
      <c r="M972" s="337"/>
      <c r="N972" s="519" t="s">
        <v>1061</v>
      </c>
      <c r="O972" s="519" t="s">
        <v>1059</v>
      </c>
      <c r="P972" s="519">
        <v>0</v>
      </c>
      <c r="Q972" s="521" t="str">
        <f t="shared" si="46"/>
        <v>SDN150100</v>
      </c>
      <c r="R972" s="519">
        <v>667.8</v>
      </c>
      <c r="S972" s="519">
        <v>2000</v>
      </c>
      <c r="T972" s="519">
        <v>2003.4</v>
      </c>
      <c r="U972" s="519">
        <v>2671.2</v>
      </c>
      <c r="V972" s="519">
        <v>3339</v>
      </c>
      <c r="W972" s="519">
        <v>4006.8</v>
      </c>
      <c r="X972" s="519">
        <v>4674.6000000000004</v>
      </c>
      <c r="Y972" s="519">
        <v>5208.8</v>
      </c>
      <c r="Z972" s="519">
        <v>5743.1</v>
      </c>
      <c r="AA972" s="519">
        <v>6277.3</v>
      </c>
      <c r="AB972" s="519">
        <v>6811.6</v>
      </c>
      <c r="AC972" s="519">
        <v>7345.8</v>
      </c>
      <c r="AD972" s="519">
        <v>7880</v>
      </c>
      <c r="AE972" s="519">
        <v>8414.2999999999993</v>
      </c>
      <c r="AF972" s="519">
        <v>8948.5</v>
      </c>
      <c r="AG972" s="519">
        <v>8948.5</v>
      </c>
      <c r="AH972" s="519">
        <v>8948.5</v>
      </c>
      <c r="AI972" s="519">
        <v>8948.5</v>
      </c>
      <c r="AJ972" s="519">
        <v>8948.5</v>
      </c>
      <c r="AK972" s="519">
        <v>8948.5</v>
      </c>
      <c r="AL972" s="519">
        <v>8948.5</v>
      </c>
      <c r="AM972" s="519">
        <v>8948.5</v>
      </c>
      <c r="AN972" s="519">
        <v>8948.5</v>
      </c>
      <c r="AO972" s="519">
        <v>8948.5</v>
      </c>
      <c r="AP972" s="519">
        <v>8948.5</v>
      </c>
      <c r="AQ972" s="519">
        <v>8948.5</v>
      </c>
      <c r="AR972" s="519">
        <v>8948.5</v>
      </c>
      <c r="AS972" s="519">
        <v>8948.5</v>
      </c>
      <c r="AT972" s="519">
        <v>8948.5</v>
      </c>
      <c r="AU972" s="519">
        <v>8948.5</v>
      </c>
      <c r="AV972" s="519">
        <v>0</v>
      </c>
      <c r="AW972" s="519">
        <v>0</v>
      </c>
      <c r="AX972" s="519">
        <v>0</v>
      </c>
      <c r="AY972" s="519">
        <v>0</v>
      </c>
      <c r="AZ972" s="519">
        <v>0</v>
      </c>
      <c r="BA972" s="519">
        <v>0</v>
      </c>
      <c r="BB972" s="519">
        <v>0</v>
      </c>
      <c r="BC972" s="519">
        <v>0</v>
      </c>
      <c r="BD972" s="519">
        <v>0</v>
      </c>
      <c r="BE972" s="519">
        <v>0</v>
      </c>
      <c r="BF972" s="519">
        <v>0</v>
      </c>
      <c r="BG972" s="519">
        <v>0</v>
      </c>
      <c r="BH972" s="519">
        <v>0</v>
      </c>
      <c r="BI972" s="519">
        <v>0</v>
      </c>
      <c r="BJ972" s="519">
        <v>0</v>
      </c>
      <c r="BK972" s="519">
        <v>0</v>
      </c>
      <c r="BL972" s="519">
        <v>0</v>
      </c>
      <c r="BM972" s="519">
        <v>0</v>
      </c>
      <c r="BN972" s="519">
        <v>0</v>
      </c>
      <c r="BO972" s="519">
        <v>0</v>
      </c>
      <c r="BP972" s="519">
        <v>0</v>
      </c>
      <c r="BQ972" s="519">
        <v>0</v>
      </c>
      <c r="BR972" s="519">
        <v>0</v>
      </c>
      <c r="BS972" s="519">
        <v>0</v>
      </c>
      <c r="BT972" s="519">
        <v>0</v>
      </c>
      <c r="BU972" s="519">
        <v>0</v>
      </c>
      <c r="BV972" s="519">
        <v>0</v>
      </c>
      <c r="BW972" s="519">
        <v>0</v>
      </c>
      <c r="BX972" s="519">
        <v>0</v>
      </c>
      <c r="BY972" s="519">
        <v>0</v>
      </c>
      <c r="BZ972" s="519">
        <v>0</v>
      </c>
      <c r="CA972" s="519">
        <v>0</v>
      </c>
      <c r="CB972" s="519">
        <v>0</v>
      </c>
      <c r="CC972" s="519">
        <v>0</v>
      </c>
      <c r="CD972" s="519">
        <v>0</v>
      </c>
      <c r="CE972" s="519">
        <v>0</v>
      </c>
      <c r="CF972" s="519">
        <v>0</v>
      </c>
      <c r="CG972" s="519">
        <v>0</v>
      </c>
      <c r="CH972" s="519">
        <v>0</v>
      </c>
      <c r="CI972" s="519">
        <v>0</v>
      </c>
      <c r="CJ972" s="519">
        <v>0</v>
      </c>
      <c r="CK972" s="519">
        <v>0</v>
      </c>
      <c r="CL972" s="519">
        <v>0</v>
      </c>
      <c r="CM972" s="519">
        <v>0</v>
      </c>
      <c r="CN972" s="519">
        <v>0</v>
      </c>
      <c r="CO972" s="519">
        <v>0</v>
      </c>
      <c r="CP972" s="519">
        <v>0</v>
      </c>
      <c r="CQ972" s="519">
        <v>0</v>
      </c>
      <c r="CR972" s="519">
        <v>0</v>
      </c>
      <c r="CS972" s="519">
        <v>0</v>
      </c>
      <c r="CT972" s="519">
        <v>0</v>
      </c>
      <c r="CU972" s="519">
        <v>0</v>
      </c>
      <c r="CV972" s="519">
        <v>0</v>
      </c>
      <c r="CW972" s="519">
        <v>0</v>
      </c>
      <c r="CX972" s="519">
        <v>0</v>
      </c>
      <c r="CY972" s="519">
        <v>0</v>
      </c>
      <c r="CZ972" s="519">
        <v>0</v>
      </c>
      <c r="DA972" s="519">
        <v>0</v>
      </c>
      <c r="DB972" s="519">
        <v>0</v>
      </c>
      <c r="DC972" s="519">
        <v>0</v>
      </c>
      <c r="DD972" s="519">
        <v>0</v>
      </c>
      <c r="DE972" s="519">
        <v>0</v>
      </c>
      <c r="DF972" s="519">
        <v>0</v>
      </c>
      <c r="DG972" s="519">
        <v>0</v>
      </c>
      <c r="DH972" s="519">
        <v>0</v>
      </c>
      <c r="DI972" s="519">
        <v>0</v>
      </c>
      <c r="DJ972" s="519">
        <v>0</v>
      </c>
      <c r="DK972" s="519">
        <v>0</v>
      </c>
      <c r="DL972" s="519">
        <v>0</v>
      </c>
      <c r="DM972" s="519">
        <v>0</v>
      </c>
      <c r="DN972" s="519">
        <v>0</v>
      </c>
      <c r="DO972" s="519">
        <v>0</v>
      </c>
      <c r="DP972" s="519">
        <v>0</v>
      </c>
      <c r="DQ972" s="519">
        <v>0</v>
      </c>
      <c r="DR972" s="519">
        <v>0</v>
      </c>
      <c r="DS972" s="519">
        <v>0</v>
      </c>
      <c r="DT972" s="519">
        <v>0</v>
      </c>
      <c r="DU972" s="519">
        <v>0</v>
      </c>
      <c r="DV972" s="519">
        <v>0</v>
      </c>
      <c r="DW972" s="519">
        <v>0</v>
      </c>
      <c r="DX972" s="519">
        <v>0</v>
      </c>
      <c r="DZ972" s="337"/>
      <c r="EA972" s="519" t="s">
        <v>1061</v>
      </c>
      <c r="EB972" s="519" t="s">
        <v>1059</v>
      </c>
      <c r="EC972" s="519">
        <v>0</v>
      </c>
      <c r="ED972" s="183" t="str">
        <f t="shared" si="47"/>
        <v>SDN150100</v>
      </c>
      <c r="EE972" s="519">
        <v>667.8</v>
      </c>
      <c r="EF972" s="519">
        <v>10000</v>
      </c>
      <c r="EG972" s="519">
        <v>10000</v>
      </c>
      <c r="EH972" s="519">
        <v>10000</v>
      </c>
      <c r="EI972" s="519">
        <v>10000</v>
      </c>
      <c r="EJ972" s="519">
        <v>10000</v>
      </c>
      <c r="EK972" s="519">
        <v>10000</v>
      </c>
      <c r="EL972" s="519">
        <v>10000</v>
      </c>
      <c r="EM972" s="519">
        <v>10000</v>
      </c>
      <c r="EN972" s="519">
        <v>10000</v>
      </c>
      <c r="EO972" s="519">
        <v>10000</v>
      </c>
      <c r="EP972" s="519">
        <v>10000</v>
      </c>
      <c r="EQ972" s="519">
        <v>10000</v>
      </c>
      <c r="ER972" s="519">
        <v>10000</v>
      </c>
      <c r="ES972" s="519">
        <v>10000</v>
      </c>
      <c r="ET972" s="519">
        <v>10000</v>
      </c>
      <c r="EU972" s="519">
        <v>10000</v>
      </c>
      <c r="EV972" s="519">
        <v>10000</v>
      </c>
      <c r="EW972" s="519">
        <v>10000</v>
      </c>
      <c r="EX972" s="519">
        <v>10000</v>
      </c>
      <c r="EY972" s="519">
        <v>10000</v>
      </c>
      <c r="EZ972" s="519">
        <v>10000</v>
      </c>
      <c r="FA972" s="519">
        <v>10000</v>
      </c>
      <c r="FB972" s="519">
        <v>10000</v>
      </c>
      <c r="FC972" s="519">
        <v>10000</v>
      </c>
      <c r="FD972" s="519">
        <v>10000</v>
      </c>
      <c r="FE972" s="519">
        <v>10000</v>
      </c>
      <c r="FF972" s="519">
        <v>10000</v>
      </c>
      <c r="FG972" s="519">
        <v>10000</v>
      </c>
      <c r="FH972" s="519">
        <v>10000</v>
      </c>
      <c r="FI972" s="519">
        <v>0</v>
      </c>
      <c r="FJ972" s="519">
        <v>0</v>
      </c>
      <c r="FK972" s="519">
        <v>0</v>
      </c>
      <c r="FL972" s="519">
        <v>0</v>
      </c>
      <c r="FM972" s="519">
        <v>0</v>
      </c>
      <c r="FN972" s="519">
        <v>0</v>
      </c>
      <c r="FO972" s="519">
        <v>0</v>
      </c>
      <c r="FP972" s="519">
        <v>0</v>
      </c>
      <c r="FQ972" s="519">
        <v>0</v>
      </c>
      <c r="FR972" s="519">
        <v>0</v>
      </c>
      <c r="FS972" s="519">
        <v>0</v>
      </c>
      <c r="FT972" s="519">
        <v>0</v>
      </c>
      <c r="FU972" s="519">
        <v>0</v>
      </c>
      <c r="FV972" s="519">
        <v>0</v>
      </c>
      <c r="FW972" s="519">
        <v>0</v>
      </c>
      <c r="FX972" s="519">
        <v>0</v>
      </c>
      <c r="FY972" s="519">
        <v>0</v>
      </c>
      <c r="FZ972" s="519">
        <v>0</v>
      </c>
      <c r="GA972" s="519">
        <v>0</v>
      </c>
      <c r="GB972" s="519">
        <v>0</v>
      </c>
      <c r="GC972" s="519">
        <v>0</v>
      </c>
      <c r="GD972" s="519">
        <v>0</v>
      </c>
      <c r="GE972" s="519">
        <v>0</v>
      </c>
      <c r="GF972" s="519">
        <v>0</v>
      </c>
      <c r="GG972" s="519">
        <v>0</v>
      </c>
      <c r="GH972" s="519">
        <v>0</v>
      </c>
      <c r="GI972" s="519">
        <v>0</v>
      </c>
      <c r="GJ972" s="519">
        <v>0</v>
      </c>
      <c r="GK972" s="519">
        <v>0</v>
      </c>
      <c r="GL972" s="519">
        <v>0</v>
      </c>
      <c r="GM972" s="519">
        <v>0</v>
      </c>
      <c r="GN972" s="519">
        <v>0</v>
      </c>
      <c r="GO972" s="519">
        <v>0</v>
      </c>
      <c r="GP972" s="519">
        <v>0</v>
      </c>
      <c r="GQ972" s="519">
        <v>0</v>
      </c>
      <c r="GR972" s="519">
        <v>0</v>
      </c>
      <c r="GS972" s="519">
        <v>0</v>
      </c>
      <c r="GT972" s="519">
        <v>0</v>
      </c>
      <c r="GU972" s="519">
        <v>0</v>
      </c>
      <c r="GV972" s="519">
        <v>0</v>
      </c>
      <c r="GW972" s="519">
        <v>0</v>
      </c>
      <c r="GX972" s="519">
        <v>0</v>
      </c>
      <c r="GY972" s="519">
        <v>0</v>
      </c>
      <c r="GZ972" s="519">
        <v>0</v>
      </c>
      <c r="HA972" s="519">
        <v>0</v>
      </c>
      <c r="HB972" s="519">
        <v>0</v>
      </c>
      <c r="HC972" s="519">
        <v>0</v>
      </c>
      <c r="HD972" s="519">
        <v>0</v>
      </c>
      <c r="HE972" s="519">
        <v>0</v>
      </c>
      <c r="HF972" s="519">
        <v>0</v>
      </c>
      <c r="HG972" s="519">
        <v>0</v>
      </c>
      <c r="HH972" s="519">
        <v>0</v>
      </c>
      <c r="HI972" s="519">
        <v>0</v>
      </c>
      <c r="HJ972" s="519">
        <v>0</v>
      </c>
      <c r="HK972" s="519">
        <v>0</v>
      </c>
      <c r="HL972" s="519">
        <v>0</v>
      </c>
      <c r="HM972" s="519">
        <v>0</v>
      </c>
      <c r="HN972" s="519">
        <v>0</v>
      </c>
      <c r="HO972" s="519">
        <v>0</v>
      </c>
      <c r="HP972" s="519">
        <v>0</v>
      </c>
      <c r="HQ972" s="519">
        <v>0</v>
      </c>
      <c r="HR972" s="519">
        <v>0</v>
      </c>
      <c r="HS972" s="519">
        <v>0</v>
      </c>
      <c r="HT972" s="519">
        <v>0</v>
      </c>
      <c r="HU972" s="519">
        <v>0</v>
      </c>
      <c r="HV972" s="519">
        <v>0</v>
      </c>
      <c r="HW972" s="519">
        <v>0</v>
      </c>
      <c r="HX972" s="519">
        <v>0</v>
      </c>
      <c r="HY972" s="519">
        <v>0</v>
      </c>
      <c r="HZ972" s="519">
        <v>0</v>
      </c>
      <c r="IA972" s="519">
        <v>0</v>
      </c>
      <c r="IB972" s="519">
        <v>0</v>
      </c>
      <c r="IC972" s="519">
        <v>0</v>
      </c>
      <c r="ID972" s="519">
        <v>0</v>
      </c>
      <c r="IE972" s="519">
        <v>0</v>
      </c>
      <c r="IF972" s="519">
        <v>0</v>
      </c>
      <c r="IG972" s="519">
        <v>0</v>
      </c>
      <c r="IH972" s="519">
        <v>0</v>
      </c>
      <c r="II972" s="519">
        <v>0</v>
      </c>
      <c r="IJ972" s="519">
        <v>0</v>
      </c>
      <c r="IK972" s="519">
        <v>0</v>
      </c>
    </row>
    <row r="973" spans="2:245" hidden="1">
      <c r="B973" s="519" t="s">
        <v>1058</v>
      </c>
      <c r="C973" s="519"/>
      <c r="D973" s="519"/>
      <c r="E973" s="519"/>
      <c r="F973" s="519">
        <v>2</v>
      </c>
      <c r="G973" s="519"/>
      <c r="H973" s="519">
        <v>36</v>
      </c>
      <c r="I973" s="519">
        <v>1</v>
      </c>
      <c r="J973" s="519" t="str">
        <f t="shared" si="48"/>
        <v>SDN10023601</v>
      </c>
      <c r="K973" s="519">
        <v>1005</v>
      </c>
      <c r="M973" s="337"/>
      <c r="N973" s="519" t="s">
        <v>1061</v>
      </c>
      <c r="O973" s="519" t="s">
        <v>1059</v>
      </c>
      <c r="P973" s="519">
        <v>1</v>
      </c>
      <c r="Q973" s="521" t="str">
        <f t="shared" si="46"/>
        <v>SDN150101</v>
      </c>
      <c r="R973" s="519">
        <v>667.8</v>
      </c>
      <c r="S973" s="519">
        <v>2000</v>
      </c>
      <c r="T973" s="519">
        <v>2003.4</v>
      </c>
      <c r="U973" s="519">
        <v>2671.2</v>
      </c>
      <c r="V973" s="519">
        <v>3339</v>
      </c>
      <c r="W973" s="519">
        <v>4006.8</v>
      </c>
      <c r="X973" s="519">
        <v>4674.6000000000004</v>
      </c>
      <c r="Y973" s="519">
        <v>5208.8</v>
      </c>
      <c r="Z973" s="519">
        <v>5743.1</v>
      </c>
      <c r="AA973" s="519">
        <v>6277.3</v>
      </c>
      <c r="AB973" s="519">
        <v>6811.6</v>
      </c>
      <c r="AC973" s="519">
        <v>7345.8</v>
      </c>
      <c r="AD973" s="519">
        <v>7880</v>
      </c>
      <c r="AE973" s="519">
        <v>8414.2999999999993</v>
      </c>
      <c r="AF973" s="519">
        <v>8948.5</v>
      </c>
      <c r="AG973" s="519">
        <v>8948.5</v>
      </c>
      <c r="AH973" s="519">
        <v>8948.5</v>
      </c>
      <c r="AI973" s="519">
        <v>8948.5</v>
      </c>
      <c r="AJ973" s="519">
        <v>8948.5</v>
      </c>
      <c r="AK973" s="519">
        <v>8948.5</v>
      </c>
      <c r="AL973" s="519">
        <v>8948.5</v>
      </c>
      <c r="AM973" s="519">
        <v>8948.5</v>
      </c>
      <c r="AN973" s="519">
        <v>8948.5</v>
      </c>
      <c r="AO973" s="519">
        <v>8948.5</v>
      </c>
      <c r="AP973" s="519">
        <v>8948.5</v>
      </c>
      <c r="AQ973" s="519">
        <v>8948.5</v>
      </c>
      <c r="AR973" s="519">
        <v>8948.5</v>
      </c>
      <c r="AS973" s="519">
        <v>8948.5</v>
      </c>
      <c r="AT973" s="519">
        <v>8948.5</v>
      </c>
      <c r="AU973" s="519">
        <v>8948.5</v>
      </c>
      <c r="AV973" s="519">
        <v>0</v>
      </c>
      <c r="AW973" s="519">
        <v>0</v>
      </c>
      <c r="AX973" s="519">
        <v>0</v>
      </c>
      <c r="AY973" s="519">
        <v>0</v>
      </c>
      <c r="AZ973" s="519">
        <v>0</v>
      </c>
      <c r="BA973" s="519">
        <v>0</v>
      </c>
      <c r="BB973" s="519">
        <v>0</v>
      </c>
      <c r="BC973" s="519">
        <v>0</v>
      </c>
      <c r="BD973" s="519">
        <v>0</v>
      </c>
      <c r="BE973" s="519">
        <v>0</v>
      </c>
      <c r="BF973" s="519">
        <v>0</v>
      </c>
      <c r="BG973" s="519">
        <v>0</v>
      </c>
      <c r="BH973" s="519">
        <v>0</v>
      </c>
      <c r="BI973" s="519">
        <v>0</v>
      </c>
      <c r="BJ973" s="519">
        <v>0</v>
      </c>
      <c r="BK973" s="519">
        <v>0</v>
      </c>
      <c r="BL973" s="519">
        <v>0</v>
      </c>
      <c r="BM973" s="519">
        <v>0</v>
      </c>
      <c r="BN973" s="519">
        <v>0</v>
      </c>
      <c r="BO973" s="519">
        <v>0</v>
      </c>
      <c r="BP973" s="519">
        <v>0</v>
      </c>
      <c r="BQ973" s="519">
        <v>0</v>
      </c>
      <c r="BR973" s="519">
        <v>0</v>
      </c>
      <c r="BS973" s="519">
        <v>0</v>
      </c>
      <c r="BT973" s="519">
        <v>0</v>
      </c>
      <c r="BU973" s="519">
        <v>0</v>
      </c>
      <c r="BV973" s="519">
        <v>0</v>
      </c>
      <c r="BW973" s="519">
        <v>0</v>
      </c>
      <c r="BX973" s="519">
        <v>0</v>
      </c>
      <c r="BY973" s="519">
        <v>0</v>
      </c>
      <c r="BZ973" s="519">
        <v>0</v>
      </c>
      <c r="CA973" s="519">
        <v>0</v>
      </c>
      <c r="CB973" s="519">
        <v>0</v>
      </c>
      <c r="CC973" s="519">
        <v>0</v>
      </c>
      <c r="CD973" s="519">
        <v>0</v>
      </c>
      <c r="CE973" s="519">
        <v>0</v>
      </c>
      <c r="CF973" s="519">
        <v>0</v>
      </c>
      <c r="CG973" s="519">
        <v>0</v>
      </c>
      <c r="CH973" s="519">
        <v>0</v>
      </c>
      <c r="CI973" s="519">
        <v>0</v>
      </c>
      <c r="CJ973" s="519">
        <v>0</v>
      </c>
      <c r="CK973" s="519">
        <v>0</v>
      </c>
      <c r="CL973" s="519">
        <v>0</v>
      </c>
      <c r="CM973" s="519">
        <v>0</v>
      </c>
      <c r="CN973" s="519">
        <v>0</v>
      </c>
      <c r="CO973" s="519">
        <v>0</v>
      </c>
      <c r="CP973" s="519">
        <v>0</v>
      </c>
      <c r="CQ973" s="519">
        <v>0</v>
      </c>
      <c r="CR973" s="519">
        <v>0</v>
      </c>
      <c r="CS973" s="519">
        <v>0</v>
      </c>
      <c r="CT973" s="519">
        <v>0</v>
      </c>
      <c r="CU973" s="519">
        <v>0</v>
      </c>
      <c r="CV973" s="519">
        <v>0</v>
      </c>
      <c r="CW973" s="519">
        <v>0</v>
      </c>
      <c r="CX973" s="519">
        <v>0</v>
      </c>
      <c r="CY973" s="519">
        <v>0</v>
      </c>
      <c r="CZ973" s="519">
        <v>0</v>
      </c>
      <c r="DA973" s="519">
        <v>0</v>
      </c>
      <c r="DB973" s="519">
        <v>0</v>
      </c>
      <c r="DC973" s="519">
        <v>0</v>
      </c>
      <c r="DD973" s="519">
        <v>0</v>
      </c>
      <c r="DE973" s="519">
        <v>0</v>
      </c>
      <c r="DF973" s="519">
        <v>0</v>
      </c>
      <c r="DG973" s="519">
        <v>0</v>
      </c>
      <c r="DH973" s="519">
        <v>0</v>
      </c>
      <c r="DI973" s="519">
        <v>0</v>
      </c>
      <c r="DJ973" s="519">
        <v>0</v>
      </c>
      <c r="DK973" s="519">
        <v>0</v>
      </c>
      <c r="DL973" s="519">
        <v>0</v>
      </c>
      <c r="DM973" s="519">
        <v>0</v>
      </c>
      <c r="DN973" s="519">
        <v>0</v>
      </c>
      <c r="DO973" s="519">
        <v>0</v>
      </c>
      <c r="DP973" s="519">
        <v>0</v>
      </c>
      <c r="DQ973" s="519">
        <v>0</v>
      </c>
      <c r="DR973" s="519">
        <v>0</v>
      </c>
      <c r="DS973" s="519">
        <v>0</v>
      </c>
      <c r="DT973" s="519">
        <v>0</v>
      </c>
      <c r="DU973" s="519">
        <v>0</v>
      </c>
      <c r="DV973" s="519">
        <v>0</v>
      </c>
      <c r="DW973" s="519">
        <v>0</v>
      </c>
      <c r="DX973" s="519">
        <v>0</v>
      </c>
      <c r="DZ973" s="337"/>
      <c r="EA973" s="519" t="s">
        <v>1061</v>
      </c>
      <c r="EB973" s="519" t="s">
        <v>1059</v>
      </c>
      <c r="EC973" s="519">
        <v>1</v>
      </c>
      <c r="ED973" s="183" t="str">
        <f t="shared" si="47"/>
        <v>SDN150101</v>
      </c>
      <c r="EE973" s="519">
        <v>667.8</v>
      </c>
      <c r="EF973" s="519">
        <v>10000</v>
      </c>
      <c r="EG973" s="519">
        <v>10000</v>
      </c>
      <c r="EH973" s="519">
        <v>10000</v>
      </c>
      <c r="EI973" s="519">
        <v>10000</v>
      </c>
      <c r="EJ973" s="519">
        <v>10000</v>
      </c>
      <c r="EK973" s="519">
        <v>10000</v>
      </c>
      <c r="EL973" s="519">
        <v>10000</v>
      </c>
      <c r="EM973" s="519">
        <v>10000</v>
      </c>
      <c r="EN973" s="519">
        <v>10000</v>
      </c>
      <c r="EO973" s="519">
        <v>10000</v>
      </c>
      <c r="EP973" s="519">
        <v>10000</v>
      </c>
      <c r="EQ973" s="519">
        <v>10000</v>
      </c>
      <c r="ER973" s="519">
        <v>10000</v>
      </c>
      <c r="ES973" s="519">
        <v>10000</v>
      </c>
      <c r="ET973" s="519">
        <v>10000</v>
      </c>
      <c r="EU973" s="519">
        <v>10000</v>
      </c>
      <c r="EV973" s="519">
        <v>10000</v>
      </c>
      <c r="EW973" s="519">
        <v>10000</v>
      </c>
      <c r="EX973" s="519">
        <v>10000</v>
      </c>
      <c r="EY973" s="519">
        <v>10000</v>
      </c>
      <c r="EZ973" s="519">
        <v>10000</v>
      </c>
      <c r="FA973" s="519">
        <v>10000</v>
      </c>
      <c r="FB973" s="519">
        <v>10000</v>
      </c>
      <c r="FC973" s="519">
        <v>10000</v>
      </c>
      <c r="FD973" s="519">
        <v>10000</v>
      </c>
      <c r="FE973" s="519">
        <v>10000</v>
      </c>
      <c r="FF973" s="519">
        <v>10000</v>
      </c>
      <c r="FG973" s="519">
        <v>10000</v>
      </c>
      <c r="FH973" s="519">
        <v>10000</v>
      </c>
      <c r="FI973" s="519">
        <v>0</v>
      </c>
      <c r="FJ973" s="519">
        <v>0</v>
      </c>
      <c r="FK973" s="519">
        <v>0</v>
      </c>
      <c r="FL973" s="519">
        <v>0</v>
      </c>
      <c r="FM973" s="519">
        <v>0</v>
      </c>
      <c r="FN973" s="519">
        <v>0</v>
      </c>
      <c r="FO973" s="519">
        <v>0</v>
      </c>
      <c r="FP973" s="519">
        <v>0</v>
      </c>
      <c r="FQ973" s="519">
        <v>0</v>
      </c>
      <c r="FR973" s="519">
        <v>0</v>
      </c>
      <c r="FS973" s="519">
        <v>0</v>
      </c>
      <c r="FT973" s="519">
        <v>0</v>
      </c>
      <c r="FU973" s="519">
        <v>0</v>
      </c>
      <c r="FV973" s="519">
        <v>0</v>
      </c>
      <c r="FW973" s="519">
        <v>0</v>
      </c>
      <c r="FX973" s="519">
        <v>0</v>
      </c>
      <c r="FY973" s="519">
        <v>0</v>
      </c>
      <c r="FZ973" s="519">
        <v>0</v>
      </c>
      <c r="GA973" s="519">
        <v>0</v>
      </c>
      <c r="GB973" s="519">
        <v>0</v>
      </c>
      <c r="GC973" s="519">
        <v>0</v>
      </c>
      <c r="GD973" s="519">
        <v>0</v>
      </c>
      <c r="GE973" s="519">
        <v>0</v>
      </c>
      <c r="GF973" s="519">
        <v>0</v>
      </c>
      <c r="GG973" s="519">
        <v>0</v>
      </c>
      <c r="GH973" s="519">
        <v>0</v>
      </c>
      <c r="GI973" s="519">
        <v>0</v>
      </c>
      <c r="GJ973" s="519">
        <v>0</v>
      </c>
      <c r="GK973" s="519">
        <v>0</v>
      </c>
      <c r="GL973" s="519">
        <v>0</v>
      </c>
      <c r="GM973" s="519">
        <v>0</v>
      </c>
      <c r="GN973" s="519">
        <v>0</v>
      </c>
      <c r="GO973" s="519">
        <v>0</v>
      </c>
      <c r="GP973" s="519">
        <v>0</v>
      </c>
      <c r="GQ973" s="519">
        <v>0</v>
      </c>
      <c r="GR973" s="519">
        <v>0</v>
      </c>
      <c r="GS973" s="519">
        <v>0</v>
      </c>
      <c r="GT973" s="519">
        <v>0</v>
      </c>
      <c r="GU973" s="519">
        <v>0</v>
      </c>
      <c r="GV973" s="519">
        <v>0</v>
      </c>
      <c r="GW973" s="519">
        <v>0</v>
      </c>
      <c r="GX973" s="519">
        <v>0</v>
      </c>
      <c r="GY973" s="519">
        <v>0</v>
      </c>
      <c r="GZ973" s="519">
        <v>0</v>
      </c>
      <c r="HA973" s="519">
        <v>0</v>
      </c>
      <c r="HB973" s="519">
        <v>0</v>
      </c>
      <c r="HC973" s="519">
        <v>0</v>
      </c>
      <c r="HD973" s="519">
        <v>0</v>
      </c>
      <c r="HE973" s="519">
        <v>0</v>
      </c>
      <c r="HF973" s="519">
        <v>0</v>
      </c>
      <c r="HG973" s="519">
        <v>0</v>
      </c>
      <c r="HH973" s="519">
        <v>0</v>
      </c>
      <c r="HI973" s="519">
        <v>0</v>
      </c>
      <c r="HJ973" s="519">
        <v>0</v>
      </c>
      <c r="HK973" s="519">
        <v>0</v>
      </c>
      <c r="HL973" s="519">
        <v>0</v>
      </c>
      <c r="HM973" s="519">
        <v>0</v>
      </c>
      <c r="HN973" s="519">
        <v>0</v>
      </c>
      <c r="HO973" s="519">
        <v>0</v>
      </c>
      <c r="HP973" s="519">
        <v>0</v>
      </c>
      <c r="HQ973" s="519">
        <v>0</v>
      </c>
      <c r="HR973" s="519">
        <v>0</v>
      </c>
      <c r="HS973" s="519">
        <v>0</v>
      </c>
      <c r="HT973" s="519">
        <v>0</v>
      </c>
      <c r="HU973" s="519">
        <v>0</v>
      </c>
      <c r="HV973" s="519">
        <v>0</v>
      </c>
      <c r="HW973" s="519">
        <v>0</v>
      </c>
      <c r="HX973" s="519">
        <v>0</v>
      </c>
      <c r="HY973" s="519">
        <v>0</v>
      </c>
      <c r="HZ973" s="519">
        <v>0</v>
      </c>
      <c r="IA973" s="519">
        <v>0</v>
      </c>
      <c r="IB973" s="519">
        <v>0</v>
      </c>
      <c r="IC973" s="519">
        <v>0</v>
      </c>
      <c r="ID973" s="519">
        <v>0</v>
      </c>
      <c r="IE973" s="519">
        <v>0</v>
      </c>
      <c r="IF973" s="519">
        <v>0</v>
      </c>
      <c r="IG973" s="519">
        <v>0</v>
      </c>
      <c r="IH973" s="519">
        <v>0</v>
      </c>
      <c r="II973" s="519">
        <v>0</v>
      </c>
      <c r="IJ973" s="519">
        <v>0</v>
      </c>
      <c r="IK973" s="519">
        <v>0</v>
      </c>
    </row>
    <row r="974" spans="2:245" hidden="1">
      <c r="B974" s="519" t="s">
        <v>1058</v>
      </c>
      <c r="C974" s="519"/>
      <c r="D974" s="519"/>
      <c r="E974" s="519"/>
      <c r="F974" s="519">
        <v>2</v>
      </c>
      <c r="G974" s="519"/>
      <c r="H974" s="519">
        <v>36</v>
      </c>
      <c r="I974" s="519">
        <v>2</v>
      </c>
      <c r="J974" s="519" t="str">
        <f t="shared" si="48"/>
        <v>SDN10023602</v>
      </c>
      <c r="K974" s="519">
        <v>1005</v>
      </c>
      <c r="M974" s="337"/>
      <c r="N974" s="519" t="s">
        <v>1061</v>
      </c>
      <c r="O974" s="519" t="s">
        <v>1059</v>
      </c>
      <c r="P974" s="519">
        <v>2</v>
      </c>
      <c r="Q974" s="521" t="str">
        <f t="shared" si="46"/>
        <v>SDN150102</v>
      </c>
      <c r="R974" s="519">
        <v>667.8</v>
      </c>
      <c r="S974" s="519">
        <v>2000</v>
      </c>
      <c r="T974" s="519">
        <v>2003.4</v>
      </c>
      <c r="U974" s="519">
        <v>2671.2</v>
      </c>
      <c r="V974" s="519">
        <v>3339</v>
      </c>
      <c r="W974" s="519">
        <v>4006.8</v>
      </c>
      <c r="X974" s="519">
        <v>4674.6000000000004</v>
      </c>
      <c r="Y974" s="519">
        <v>5208.8</v>
      </c>
      <c r="Z974" s="519">
        <v>5743.1</v>
      </c>
      <c r="AA974" s="519">
        <v>6277.3</v>
      </c>
      <c r="AB974" s="519">
        <v>6811.6</v>
      </c>
      <c r="AC974" s="519">
        <v>7345.8</v>
      </c>
      <c r="AD974" s="519">
        <v>7880</v>
      </c>
      <c r="AE974" s="519">
        <v>8414.2999999999993</v>
      </c>
      <c r="AF974" s="519">
        <v>8948.5</v>
      </c>
      <c r="AG974" s="519">
        <v>8948.5</v>
      </c>
      <c r="AH974" s="519">
        <v>8948.5</v>
      </c>
      <c r="AI974" s="519">
        <v>8948.5</v>
      </c>
      <c r="AJ974" s="519">
        <v>8948.5</v>
      </c>
      <c r="AK974" s="519">
        <v>8948.5</v>
      </c>
      <c r="AL974" s="519">
        <v>8948.5</v>
      </c>
      <c r="AM974" s="519">
        <v>8948.5</v>
      </c>
      <c r="AN974" s="519">
        <v>8948.5</v>
      </c>
      <c r="AO974" s="519">
        <v>8948.5</v>
      </c>
      <c r="AP974" s="519">
        <v>8948.5</v>
      </c>
      <c r="AQ974" s="519">
        <v>8948.5</v>
      </c>
      <c r="AR974" s="519">
        <v>8948.5</v>
      </c>
      <c r="AS974" s="519">
        <v>8948.5</v>
      </c>
      <c r="AT974" s="519">
        <v>8948.5</v>
      </c>
      <c r="AU974" s="519">
        <v>8948.5</v>
      </c>
      <c r="AV974" s="519">
        <v>0</v>
      </c>
      <c r="AW974" s="519">
        <v>0</v>
      </c>
      <c r="AX974" s="519">
        <v>0</v>
      </c>
      <c r="AY974" s="519">
        <v>0</v>
      </c>
      <c r="AZ974" s="519">
        <v>0</v>
      </c>
      <c r="BA974" s="519">
        <v>0</v>
      </c>
      <c r="BB974" s="519">
        <v>0</v>
      </c>
      <c r="BC974" s="519">
        <v>0</v>
      </c>
      <c r="BD974" s="519">
        <v>0</v>
      </c>
      <c r="BE974" s="519">
        <v>0</v>
      </c>
      <c r="BF974" s="519">
        <v>0</v>
      </c>
      <c r="BG974" s="519">
        <v>0</v>
      </c>
      <c r="BH974" s="519">
        <v>0</v>
      </c>
      <c r="BI974" s="519">
        <v>0</v>
      </c>
      <c r="BJ974" s="519">
        <v>0</v>
      </c>
      <c r="BK974" s="519">
        <v>0</v>
      </c>
      <c r="BL974" s="519">
        <v>0</v>
      </c>
      <c r="BM974" s="519">
        <v>0</v>
      </c>
      <c r="BN974" s="519">
        <v>0</v>
      </c>
      <c r="BO974" s="519">
        <v>0</v>
      </c>
      <c r="BP974" s="519">
        <v>0</v>
      </c>
      <c r="BQ974" s="519">
        <v>0</v>
      </c>
      <c r="BR974" s="519">
        <v>0</v>
      </c>
      <c r="BS974" s="519">
        <v>0</v>
      </c>
      <c r="BT974" s="519">
        <v>0</v>
      </c>
      <c r="BU974" s="519">
        <v>0</v>
      </c>
      <c r="BV974" s="519">
        <v>0</v>
      </c>
      <c r="BW974" s="519">
        <v>0</v>
      </c>
      <c r="BX974" s="519">
        <v>0</v>
      </c>
      <c r="BY974" s="519">
        <v>0</v>
      </c>
      <c r="BZ974" s="519">
        <v>0</v>
      </c>
      <c r="CA974" s="519">
        <v>0</v>
      </c>
      <c r="CB974" s="519">
        <v>0</v>
      </c>
      <c r="CC974" s="519">
        <v>0</v>
      </c>
      <c r="CD974" s="519">
        <v>0</v>
      </c>
      <c r="CE974" s="519">
        <v>0</v>
      </c>
      <c r="CF974" s="519">
        <v>0</v>
      </c>
      <c r="CG974" s="519">
        <v>0</v>
      </c>
      <c r="CH974" s="519">
        <v>0</v>
      </c>
      <c r="CI974" s="519">
        <v>0</v>
      </c>
      <c r="CJ974" s="519">
        <v>0</v>
      </c>
      <c r="CK974" s="519">
        <v>0</v>
      </c>
      <c r="CL974" s="519">
        <v>0</v>
      </c>
      <c r="CM974" s="519">
        <v>0</v>
      </c>
      <c r="CN974" s="519">
        <v>0</v>
      </c>
      <c r="CO974" s="519">
        <v>0</v>
      </c>
      <c r="CP974" s="519">
        <v>0</v>
      </c>
      <c r="CQ974" s="519">
        <v>0</v>
      </c>
      <c r="CR974" s="519">
        <v>0</v>
      </c>
      <c r="CS974" s="519">
        <v>0</v>
      </c>
      <c r="CT974" s="519">
        <v>0</v>
      </c>
      <c r="CU974" s="519">
        <v>0</v>
      </c>
      <c r="CV974" s="519">
        <v>0</v>
      </c>
      <c r="CW974" s="519">
        <v>0</v>
      </c>
      <c r="CX974" s="519">
        <v>0</v>
      </c>
      <c r="CY974" s="519">
        <v>0</v>
      </c>
      <c r="CZ974" s="519">
        <v>0</v>
      </c>
      <c r="DA974" s="519">
        <v>0</v>
      </c>
      <c r="DB974" s="519">
        <v>0</v>
      </c>
      <c r="DC974" s="519">
        <v>0</v>
      </c>
      <c r="DD974" s="519">
        <v>0</v>
      </c>
      <c r="DE974" s="519">
        <v>0</v>
      </c>
      <c r="DF974" s="519">
        <v>0</v>
      </c>
      <c r="DG974" s="519">
        <v>0</v>
      </c>
      <c r="DH974" s="519">
        <v>0</v>
      </c>
      <c r="DI974" s="519">
        <v>0</v>
      </c>
      <c r="DJ974" s="519">
        <v>0</v>
      </c>
      <c r="DK974" s="519">
        <v>0</v>
      </c>
      <c r="DL974" s="519">
        <v>0</v>
      </c>
      <c r="DM974" s="519">
        <v>0</v>
      </c>
      <c r="DN974" s="519">
        <v>0</v>
      </c>
      <c r="DO974" s="519">
        <v>0</v>
      </c>
      <c r="DP974" s="519">
        <v>0</v>
      </c>
      <c r="DQ974" s="519">
        <v>0</v>
      </c>
      <c r="DR974" s="519">
        <v>0</v>
      </c>
      <c r="DS974" s="519">
        <v>0</v>
      </c>
      <c r="DT974" s="519">
        <v>0</v>
      </c>
      <c r="DU974" s="519">
        <v>0</v>
      </c>
      <c r="DV974" s="519">
        <v>0</v>
      </c>
      <c r="DW974" s="519">
        <v>0</v>
      </c>
      <c r="DX974" s="519">
        <v>0</v>
      </c>
      <c r="DZ974" s="337"/>
      <c r="EA974" s="519" t="s">
        <v>1061</v>
      </c>
      <c r="EB974" s="519" t="s">
        <v>1059</v>
      </c>
      <c r="EC974" s="519">
        <v>2</v>
      </c>
      <c r="ED974" s="183" t="str">
        <f t="shared" si="47"/>
        <v>SDN150102</v>
      </c>
      <c r="EE974" s="519">
        <v>667.8</v>
      </c>
      <c r="EF974" s="519">
        <v>10000</v>
      </c>
      <c r="EG974" s="519">
        <v>10000</v>
      </c>
      <c r="EH974" s="519">
        <v>10000</v>
      </c>
      <c r="EI974" s="519">
        <v>10000</v>
      </c>
      <c r="EJ974" s="519">
        <v>10000</v>
      </c>
      <c r="EK974" s="519">
        <v>10000</v>
      </c>
      <c r="EL974" s="519">
        <v>10000</v>
      </c>
      <c r="EM974" s="519">
        <v>10000</v>
      </c>
      <c r="EN974" s="519">
        <v>10000</v>
      </c>
      <c r="EO974" s="519">
        <v>10000</v>
      </c>
      <c r="EP974" s="519">
        <v>10000</v>
      </c>
      <c r="EQ974" s="519">
        <v>10000</v>
      </c>
      <c r="ER974" s="519">
        <v>10000</v>
      </c>
      <c r="ES974" s="519">
        <v>10000</v>
      </c>
      <c r="ET974" s="519">
        <v>10000</v>
      </c>
      <c r="EU974" s="519">
        <v>10000</v>
      </c>
      <c r="EV974" s="519">
        <v>10000</v>
      </c>
      <c r="EW974" s="519">
        <v>10000</v>
      </c>
      <c r="EX974" s="519">
        <v>10000</v>
      </c>
      <c r="EY974" s="519">
        <v>10000</v>
      </c>
      <c r="EZ974" s="519">
        <v>10000</v>
      </c>
      <c r="FA974" s="519">
        <v>10000</v>
      </c>
      <c r="FB974" s="519">
        <v>10000</v>
      </c>
      <c r="FC974" s="519">
        <v>10000</v>
      </c>
      <c r="FD974" s="519">
        <v>10000</v>
      </c>
      <c r="FE974" s="519">
        <v>10000</v>
      </c>
      <c r="FF974" s="519">
        <v>10000</v>
      </c>
      <c r="FG974" s="519">
        <v>10000</v>
      </c>
      <c r="FH974" s="519">
        <v>10000</v>
      </c>
      <c r="FI974" s="519">
        <v>0</v>
      </c>
      <c r="FJ974" s="519">
        <v>0</v>
      </c>
      <c r="FK974" s="519">
        <v>0</v>
      </c>
      <c r="FL974" s="519">
        <v>0</v>
      </c>
      <c r="FM974" s="519">
        <v>0</v>
      </c>
      <c r="FN974" s="519">
        <v>0</v>
      </c>
      <c r="FO974" s="519">
        <v>0</v>
      </c>
      <c r="FP974" s="519">
        <v>0</v>
      </c>
      <c r="FQ974" s="519">
        <v>0</v>
      </c>
      <c r="FR974" s="519">
        <v>0</v>
      </c>
      <c r="FS974" s="519">
        <v>0</v>
      </c>
      <c r="FT974" s="519">
        <v>0</v>
      </c>
      <c r="FU974" s="519">
        <v>0</v>
      </c>
      <c r="FV974" s="519">
        <v>0</v>
      </c>
      <c r="FW974" s="519">
        <v>0</v>
      </c>
      <c r="FX974" s="519">
        <v>0</v>
      </c>
      <c r="FY974" s="519">
        <v>0</v>
      </c>
      <c r="FZ974" s="519">
        <v>0</v>
      </c>
      <c r="GA974" s="519">
        <v>0</v>
      </c>
      <c r="GB974" s="519">
        <v>0</v>
      </c>
      <c r="GC974" s="519">
        <v>0</v>
      </c>
      <c r="GD974" s="519">
        <v>0</v>
      </c>
      <c r="GE974" s="519">
        <v>0</v>
      </c>
      <c r="GF974" s="519">
        <v>0</v>
      </c>
      <c r="GG974" s="519">
        <v>0</v>
      </c>
      <c r="GH974" s="519">
        <v>0</v>
      </c>
      <c r="GI974" s="519">
        <v>0</v>
      </c>
      <c r="GJ974" s="519">
        <v>0</v>
      </c>
      <c r="GK974" s="519">
        <v>0</v>
      </c>
      <c r="GL974" s="519">
        <v>0</v>
      </c>
      <c r="GM974" s="519">
        <v>0</v>
      </c>
      <c r="GN974" s="519">
        <v>0</v>
      </c>
      <c r="GO974" s="519">
        <v>0</v>
      </c>
      <c r="GP974" s="519">
        <v>0</v>
      </c>
      <c r="GQ974" s="519">
        <v>0</v>
      </c>
      <c r="GR974" s="519">
        <v>0</v>
      </c>
      <c r="GS974" s="519">
        <v>0</v>
      </c>
      <c r="GT974" s="519">
        <v>0</v>
      </c>
      <c r="GU974" s="519">
        <v>0</v>
      </c>
      <c r="GV974" s="519">
        <v>0</v>
      </c>
      <c r="GW974" s="519">
        <v>0</v>
      </c>
      <c r="GX974" s="519">
        <v>0</v>
      </c>
      <c r="GY974" s="519">
        <v>0</v>
      </c>
      <c r="GZ974" s="519">
        <v>0</v>
      </c>
      <c r="HA974" s="519">
        <v>0</v>
      </c>
      <c r="HB974" s="519">
        <v>0</v>
      </c>
      <c r="HC974" s="519">
        <v>0</v>
      </c>
      <c r="HD974" s="519">
        <v>0</v>
      </c>
      <c r="HE974" s="519">
        <v>0</v>
      </c>
      <c r="HF974" s="519">
        <v>0</v>
      </c>
      <c r="HG974" s="519">
        <v>0</v>
      </c>
      <c r="HH974" s="519">
        <v>0</v>
      </c>
      <c r="HI974" s="519">
        <v>0</v>
      </c>
      <c r="HJ974" s="519">
        <v>0</v>
      </c>
      <c r="HK974" s="519">
        <v>0</v>
      </c>
      <c r="HL974" s="519">
        <v>0</v>
      </c>
      <c r="HM974" s="519">
        <v>0</v>
      </c>
      <c r="HN974" s="519">
        <v>0</v>
      </c>
      <c r="HO974" s="519">
        <v>0</v>
      </c>
      <c r="HP974" s="519">
        <v>0</v>
      </c>
      <c r="HQ974" s="519">
        <v>0</v>
      </c>
      <c r="HR974" s="519">
        <v>0</v>
      </c>
      <c r="HS974" s="519">
        <v>0</v>
      </c>
      <c r="HT974" s="519">
        <v>0</v>
      </c>
      <c r="HU974" s="519">
        <v>0</v>
      </c>
      <c r="HV974" s="519">
        <v>0</v>
      </c>
      <c r="HW974" s="519">
        <v>0</v>
      </c>
      <c r="HX974" s="519">
        <v>0</v>
      </c>
      <c r="HY974" s="519">
        <v>0</v>
      </c>
      <c r="HZ974" s="519">
        <v>0</v>
      </c>
      <c r="IA974" s="519">
        <v>0</v>
      </c>
      <c r="IB974" s="519">
        <v>0</v>
      </c>
      <c r="IC974" s="519">
        <v>0</v>
      </c>
      <c r="ID974" s="519">
        <v>0</v>
      </c>
      <c r="IE974" s="519">
        <v>0</v>
      </c>
      <c r="IF974" s="519">
        <v>0</v>
      </c>
      <c r="IG974" s="519">
        <v>0</v>
      </c>
      <c r="IH974" s="519">
        <v>0</v>
      </c>
      <c r="II974" s="519">
        <v>0</v>
      </c>
      <c r="IJ974" s="519">
        <v>0</v>
      </c>
      <c r="IK974" s="519">
        <v>0</v>
      </c>
    </row>
    <row r="975" spans="2:245" hidden="1">
      <c r="B975" s="519" t="s">
        <v>1058</v>
      </c>
      <c r="C975" s="519"/>
      <c r="D975" s="519"/>
      <c r="E975" s="519"/>
      <c r="F975" s="519">
        <v>2</v>
      </c>
      <c r="G975" s="519"/>
      <c r="H975" s="519">
        <v>36</v>
      </c>
      <c r="I975" s="519">
        <v>3</v>
      </c>
      <c r="J975" s="519" t="str">
        <f t="shared" si="48"/>
        <v>SDN10023603</v>
      </c>
      <c r="K975" s="519">
        <v>1005</v>
      </c>
      <c r="M975" s="337"/>
      <c r="N975" s="519" t="s">
        <v>1061</v>
      </c>
      <c r="O975" s="519" t="s">
        <v>1059</v>
      </c>
      <c r="P975" s="519">
        <v>3</v>
      </c>
      <c r="Q975" s="521" t="str">
        <f t="shared" si="46"/>
        <v>SDN150103</v>
      </c>
      <c r="R975" s="519">
        <v>667.8</v>
      </c>
      <c r="S975" s="519">
        <v>2000</v>
      </c>
      <c r="T975" s="519">
        <v>2003.4</v>
      </c>
      <c r="U975" s="519">
        <v>2671.2</v>
      </c>
      <c r="V975" s="519">
        <v>3339</v>
      </c>
      <c r="W975" s="519">
        <v>4006.8</v>
      </c>
      <c r="X975" s="519">
        <v>4674.6000000000004</v>
      </c>
      <c r="Y975" s="519">
        <v>5208.8</v>
      </c>
      <c r="Z975" s="519">
        <v>5743.1</v>
      </c>
      <c r="AA975" s="519">
        <v>6277.3</v>
      </c>
      <c r="AB975" s="519">
        <v>6811.6</v>
      </c>
      <c r="AC975" s="519">
        <v>7345.8</v>
      </c>
      <c r="AD975" s="519">
        <v>7880</v>
      </c>
      <c r="AE975" s="519">
        <v>8414.2999999999993</v>
      </c>
      <c r="AF975" s="519">
        <v>8948.5</v>
      </c>
      <c r="AG975" s="519">
        <v>8948.5</v>
      </c>
      <c r="AH975" s="519">
        <v>8948.5</v>
      </c>
      <c r="AI975" s="519">
        <v>8948.5</v>
      </c>
      <c r="AJ975" s="519">
        <v>8948.5</v>
      </c>
      <c r="AK975" s="519">
        <v>8948.5</v>
      </c>
      <c r="AL975" s="519">
        <v>8948.5</v>
      </c>
      <c r="AM975" s="519">
        <v>8948.5</v>
      </c>
      <c r="AN975" s="519">
        <v>8948.5</v>
      </c>
      <c r="AO975" s="519">
        <v>8948.5</v>
      </c>
      <c r="AP975" s="519">
        <v>8948.5</v>
      </c>
      <c r="AQ975" s="519">
        <v>8948.5</v>
      </c>
      <c r="AR975" s="519">
        <v>8948.5</v>
      </c>
      <c r="AS975" s="519">
        <v>8948.5</v>
      </c>
      <c r="AT975" s="519">
        <v>8948.5</v>
      </c>
      <c r="AU975" s="519">
        <v>8948.5</v>
      </c>
      <c r="AV975" s="519">
        <v>0</v>
      </c>
      <c r="AW975" s="519">
        <v>0</v>
      </c>
      <c r="AX975" s="519">
        <v>0</v>
      </c>
      <c r="AY975" s="519">
        <v>0</v>
      </c>
      <c r="AZ975" s="519">
        <v>0</v>
      </c>
      <c r="BA975" s="519">
        <v>0</v>
      </c>
      <c r="BB975" s="519">
        <v>0</v>
      </c>
      <c r="BC975" s="519">
        <v>0</v>
      </c>
      <c r="BD975" s="519">
        <v>0</v>
      </c>
      <c r="BE975" s="519">
        <v>0</v>
      </c>
      <c r="BF975" s="519">
        <v>0</v>
      </c>
      <c r="BG975" s="519">
        <v>0</v>
      </c>
      <c r="BH975" s="519">
        <v>0</v>
      </c>
      <c r="BI975" s="519">
        <v>0</v>
      </c>
      <c r="BJ975" s="519">
        <v>0</v>
      </c>
      <c r="BK975" s="519">
        <v>0</v>
      </c>
      <c r="BL975" s="519">
        <v>0</v>
      </c>
      <c r="BM975" s="519">
        <v>0</v>
      </c>
      <c r="BN975" s="519">
        <v>0</v>
      </c>
      <c r="BO975" s="519">
        <v>0</v>
      </c>
      <c r="BP975" s="519">
        <v>0</v>
      </c>
      <c r="BQ975" s="519">
        <v>0</v>
      </c>
      <c r="BR975" s="519">
        <v>0</v>
      </c>
      <c r="BS975" s="519">
        <v>0</v>
      </c>
      <c r="BT975" s="519">
        <v>0</v>
      </c>
      <c r="BU975" s="519">
        <v>0</v>
      </c>
      <c r="BV975" s="519">
        <v>0</v>
      </c>
      <c r="BW975" s="519">
        <v>0</v>
      </c>
      <c r="BX975" s="519">
        <v>0</v>
      </c>
      <c r="BY975" s="519">
        <v>0</v>
      </c>
      <c r="BZ975" s="519">
        <v>0</v>
      </c>
      <c r="CA975" s="519">
        <v>0</v>
      </c>
      <c r="CB975" s="519">
        <v>0</v>
      </c>
      <c r="CC975" s="519">
        <v>0</v>
      </c>
      <c r="CD975" s="519">
        <v>0</v>
      </c>
      <c r="CE975" s="519">
        <v>0</v>
      </c>
      <c r="CF975" s="519">
        <v>0</v>
      </c>
      <c r="CG975" s="519">
        <v>0</v>
      </c>
      <c r="CH975" s="519">
        <v>0</v>
      </c>
      <c r="CI975" s="519">
        <v>0</v>
      </c>
      <c r="CJ975" s="519">
        <v>0</v>
      </c>
      <c r="CK975" s="519">
        <v>0</v>
      </c>
      <c r="CL975" s="519">
        <v>0</v>
      </c>
      <c r="CM975" s="519">
        <v>0</v>
      </c>
      <c r="CN975" s="519">
        <v>0</v>
      </c>
      <c r="CO975" s="519">
        <v>0</v>
      </c>
      <c r="CP975" s="519">
        <v>0</v>
      </c>
      <c r="CQ975" s="519">
        <v>0</v>
      </c>
      <c r="CR975" s="519">
        <v>0</v>
      </c>
      <c r="CS975" s="519">
        <v>0</v>
      </c>
      <c r="CT975" s="519">
        <v>0</v>
      </c>
      <c r="CU975" s="519">
        <v>0</v>
      </c>
      <c r="CV975" s="519">
        <v>0</v>
      </c>
      <c r="CW975" s="519">
        <v>0</v>
      </c>
      <c r="CX975" s="519">
        <v>0</v>
      </c>
      <c r="CY975" s="519">
        <v>0</v>
      </c>
      <c r="CZ975" s="519">
        <v>0</v>
      </c>
      <c r="DA975" s="519">
        <v>0</v>
      </c>
      <c r="DB975" s="519">
        <v>0</v>
      </c>
      <c r="DC975" s="519">
        <v>0</v>
      </c>
      <c r="DD975" s="519">
        <v>0</v>
      </c>
      <c r="DE975" s="519">
        <v>0</v>
      </c>
      <c r="DF975" s="519">
        <v>0</v>
      </c>
      <c r="DG975" s="519">
        <v>0</v>
      </c>
      <c r="DH975" s="519">
        <v>0</v>
      </c>
      <c r="DI975" s="519">
        <v>0</v>
      </c>
      <c r="DJ975" s="519">
        <v>0</v>
      </c>
      <c r="DK975" s="519">
        <v>0</v>
      </c>
      <c r="DL975" s="519">
        <v>0</v>
      </c>
      <c r="DM975" s="519">
        <v>0</v>
      </c>
      <c r="DN975" s="519">
        <v>0</v>
      </c>
      <c r="DO975" s="519">
        <v>0</v>
      </c>
      <c r="DP975" s="519">
        <v>0</v>
      </c>
      <c r="DQ975" s="519">
        <v>0</v>
      </c>
      <c r="DR975" s="519">
        <v>0</v>
      </c>
      <c r="DS975" s="519">
        <v>0</v>
      </c>
      <c r="DT975" s="519">
        <v>0</v>
      </c>
      <c r="DU975" s="519">
        <v>0</v>
      </c>
      <c r="DV975" s="519">
        <v>0</v>
      </c>
      <c r="DW975" s="519">
        <v>0</v>
      </c>
      <c r="DX975" s="519">
        <v>0</v>
      </c>
      <c r="DZ975" s="337"/>
      <c r="EA975" s="519" t="s">
        <v>1061</v>
      </c>
      <c r="EB975" s="519" t="s">
        <v>1059</v>
      </c>
      <c r="EC975" s="519">
        <v>3</v>
      </c>
      <c r="ED975" s="183" t="str">
        <f t="shared" si="47"/>
        <v>SDN150103</v>
      </c>
      <c r="EE975" s="519">
        <v>667.8</v>
      </c>
      <c r="EF975" s="519">
        <v>10000</v>
      </c>
      <c r="EG975" s="519">
        <v>10000</v>
      </c>
      <c r="EH975" s="519">
        <v>10000</v>
      </c>
      <c r="EI975" s="519">
        <v>10000</v>
      </c>
      <c r="EJ975" s="519">
        <v>10000</v>
      </c>
      <c r="EK975" s="519">
        <v>10000</v>
      </c>
      <c r="EL975" s="519">
        <v>10000</v>
      </c>
      <c r="EM975" s="519">
        <v>10000</v>
      </c>
      <c r="EN975" s="519">
        <v>10000</v>
      </c>
      <c r="EO975" s="519">
        <v>10000</v>
      </c>
      <c r="EP975" s="519">
        <v>10000</v>
      </c>
      <c r="EQ975" s="519">
        <v>10000</v>
      </c>
      <c r="ER975" s="519">
        <v>10000</v>
      </c>
      <c r="ES975" s="519">
        <v>10000</v>
      </c>
      <c r="ET975" s="519">
        <v>10000</v>
      </c>
      <c r="EU975" s="519">
        <v>10000</v>
      </c>
      <c r="EV975" s="519">
        <v>10000</v>
      </c>
      <c r="EW975" s="519">
        <v>10000</v>
      </c>
      <c r="EX975" s="519">
        <v>10000</v>
      </c>
      <c r="EY975" s="519">
        <v>10000</v>
      </c>
      <c r="EZ975" s="519">
        <v>10000</v>
      </c>
      <c r="FA975" s="519">
        <v>10000</v>
      </c>
      <c r="FB975" s="519">
        <v>10000</v>
      </c>
      <c r="FC975" s="519">
        <v>10000</v>
      </c>
      <c r="FD975" s="519">
        <v>10000</v>
      </c>
      <c r="FE975" s="519">
        <v>10000</v>
      </c>
      <c r="FF975" s="519">
        <v>10000</v>
      </c>
      <c r="FG975" s="519">
        <v>10000</v>
      </c>
      <c r="FH975" s="519">
        <v>10000</v>
      </c>
      <c r="FI975" s="519">
        <v>0</v>
      </c>
      <c r="FJ975" s="519">
        <v>0</v>
      </c>
      <c r="FK975" s="519">
        <v>0</v>
      </c>
      <c r="FL975" s="519">
        <v>0</v>
      </c>
      <c r="FM975" s="519">
        <v>0</v>
      </c>
      <c r="FN975" s="519">
        <v>0</v>
      </c>
      <c r="FO975" s="519">
        <v>0</v>
      </c>
      <c r="FP975" s="519">
        <v>0</v>
      </c>
      <c r="FQ975" s="519">
        <v>0</v>
      </c>
      <c r="FR975" s="519">
        <v>0</v>
      </c>
      <c r="FS975" s="519">
        <v>0</v>
      </c>
      <c r="FT975" s="519">
        <v>0</v>
      </c>
      <c r="FU975" s="519">
        <v>0</v>
      </c>
      <c r="FV975" s="519">
        <v>0</v>
      </c>
      <c r="FW975" s="519">
        <v>0</v>
      </c>
      <c r="FX975" s="519">
        <v>0</v>
      </c>
      <c r="FY975" s="519">
        <v>0</v>
      </c>
      <c r="FZ975" s="519">
        <v>0</v>
      </c>
      <c r="GA975" s="519">
        <v>0</v>
      </c>
      <c r="GB975" s="519">
        <v>0</v>
      </c>
      <c r="GC975" s="519">
        <v>0</v>
      </c>
      <c r="GD975" s="519">
        <v>0</v>
      </c>
      <c r="GE975" s="519">
        <v>0</v>
      </c>
      <c r="GF975" s="519">
        <v>0</v>
      </c>
      <c r="GG975" s="519">
        <v>0</v>
      </c>
      <c r="GH975" s="519">
        <v>0</v>
      </c>
      <c r="GI975" s="519">
        <v>0</v>
      </c>
      <c r="GJ975" s="519">
        <v>0</v>
      </c>
      <c r="GK975" s="519">
        <v>0</v>
      </c>
      <c r="GL975" s="519">
        <v>0</v>
      </c>
      <c r="GM975" s="519">
        <v>0</v>
      </c>
      <c r="GN975" s="519">
        <v>0</v>
      </c>
      <c r="GO975" s="519">
        <v>0</v>
      </c>
      <c r="GP975" s="519">
        <v>0</v>
      </c>
      <c r="GQ975" s="519">
        <v>0</v>
      </c>
      <c r="GR975" s="519">
        <v>0</v>
      </c>
      <c r="GS975" s="519">
        <v>0</v>
      </c>
      <c r="GT975" s="519">
        <v>0</v>
      </c>
      <c r="GU975" s="519">
        <v>0</v>
      </c>
      <c r="GV975" s="519">
        <v>0</v>
      </c>
      <c r="GW975" s="519">
        <v>0</v>
      </c>
      <c r="GX975" s="519">
        <v>0</v>
      </c>
      <c r="GY975" s="519">
        <v>0</v>
      </c>
      <c r="GZ975" s="519">
        <v>0</v>
      </c>
      <c r="HA975" s="519">
        <v>0</v>
      </c>
      <c r="HB975" s="519">
        <v>0</v>
      </c>
      <c r="HC975" s="519">
        <v>0</v>
      </c>
      <c r="HD975" s="519">
        <v>0</v>
      </c>
      <c r="HE975" s="519">
        <v>0</v>
      </c>
      <c r="HF975" s="519">
        <v>0</v>
      </c>
      <c r="HG975" s="519">
        <v>0</v>
      </c>
      <c r="HH975" s="519">
        <v>0</v>
      </c>
      <c r="HI975" s="519">
        <v>0</v>
      </c>
      <c r="HJ975" s="519">
        <v>0</v>
      </c>
      <c r="HK975" s="519">
        <v>0</v>
      </c>
      <c r="HL975" s="519">
        <v>0</v>
      </c>
      <c r="HM975" s="519">
        <v>0</v>
      </c>
      <c r="HN975" s="519">
        <v>0</v>
      </c>
      <c r="HO975" s="519">
        <v>0</v>
      </c>
      <c r="HP975" s="519">
        <v>0</v>
      </c>
      <c r="HQ975" s="519">
        <v>0</v>
      </c>
      <c r="HR975" s="519">
        <v>0</v>
      </c>
      <c r="HS975" s="519">
        <v>0</v>
      </c>
      <c r="HT975" s="519">
        <v>0</v>
      </c>
      <c r="HU975" s="519">
        <v>0</v>
      </c>
      <c r="HV975" s="519">
        <v>0</v>
      </c>
      <c r="HW975" s="519">
        <v>0</v>
      </c>
      <c r="HX975" s="519">
        <v>0</v>
      </c>
      <c r="HY975" s="519">
        <v>0</v>
      </c>
      <c r="HZ975" s="519">
        <v>0</v>
      </c>
      <c r="IA975" s="519">
        <v>0</v>
      </c>
      <c r="IB975" s="519">
        <v>0</v>
      </c>
      <c r="IC975" s="519">
        <v>0</v>
      </c>
      <c r="ID975" s="519">
        <v>0</v>
      </c>
      <c r="IE975" s="519">
        <v>0</v>
      </c>
      <c r="IF975" s="519">
        <v>0</v>
      </c>
      <c r="IG975" s="519">
        <v>0</v>
      </c>
      <c r="IH975" s="519">
        <v>0</v>
      </c>
      <c r="II975" s="519">
        <v>0</v>
      </c>
      <c r="IJ975" s="519">
        <v>0</v>
      </c>
      <c r="IK975" s="519">
        <v>0</v>
      </c>
    </row>
    <row r="976" spans="2:245" hidden="1">
      <c r="B976" s="519" t="s">
        <v>1058</v>
      </c>
      <c r="C976" s="519"/>
      <c r="D976" s="519"/>
      <c r="E976" s="519"/>
      <c r="F976" s="519">
        <v>2</v>
      </c>
      <c r="G976" s="519"/>
      <c r="H976" s="519">
        <v>36</v>
      </c>
      <c r="I976" s="519">
        <v>4</v>
      </c>
      <c r="J976" s="519" t="str">
        <f t="shared" si="48"/>
        <v>SDN10023604</v>
      </c>
      <c r="K976" s="519">
        <v>1005</v>
      </c>
      <c r="M976" s="337"/>
      <c r="N976" s="519" t="s">
        <v>1061</v>
      </c>
      <c r="O976" s="519" t="s">
        <v>1059</v>
      </c>
      <c r="P976" s="519">
        <v>4</v>
      </c>
      <c r="Q976" s="521" t="str">
        <f t="shared" ref="Q976:Q1039" si="49">N976&amp;TEXT(O976,"00")&amp;TEXT(P976,"00")</f>
        <v>SDN150104</v>
      </c>
      <c r="R976" s="519">
        <v>667.8</v>
      </c>
      <c r="S976" s="519">
        <v>2000</v>
      </c>
      <c r="T976" s="519">
        <v>2003.4</v>
      </c>
      <c r="U976" s="519">
        <v>2671.2</v>
      </c>
      <c r="V976" s="519">
        <v>3339</v>
      </c>
      <c r="W976" s="519">
        <v>4006.8</v>
      </c>
      <c r="X976" s="519">
        <v>4674.6000000000004</v>
      </c>
      <c r="Y976" s="519">
        <v>5208.8</v>
      </c>
      <c r="Z976" s="519">
        <v>5743.1</v>
      </c>
      <c r="AA976" s="519">
        <v>6277.3</v>
      </c>
      <c r="AB976" s="519">
        <v>6811.6</v>
      </c>
      <c r="AC976" s="519">
        <v>7345.8</v>
      </c>
      <c r="AD976" s="519">
        <v>7880</v>
      </c>
      <c r="AE976" s="519">
        <v>8414.2999999999993</v>
      </c>
      <c r="AF976" s="519">
        <v>8948.5</v>
      </c>
      <c r="AG976" s="519">
        <v>8948.5</v>
      </c>
      <c r="AH976" s="519">
        <v>8948.5</v>
      </c>
      <c r="AI976" s="519">
        <v>8948.5</v>
      </c>
      <c r="AJ976" s="519">
        <v>8948.5</v>
      </c>
      <c r="AK976" s="519">
        <v>8948.5</v>
      </c>
      <c r="AL976" s="519">
        <v>8948.5</v>
      </c>
      <c r="AM976" s="519">
        <v>8948.5</v>
      </c>
      <c r="AN976" s="519">
        <v>8948.5</v>
      </c>
      <c r="AO976" s="519">
        <v>8948.5</v>
      </c>
      <c r="AP976" s="519">
        <v>8948.5</v>
      </c>
      <c r="AQ976" s="519">
        <v>8948.5</v>
      </c>
      <c r="AR976" s="519">
        <v>8948.5</v>
      </c>
      <c r="AS976" s="519">
        <v>8948.5</v>
      </c>
      <c r="AT976" s="519">
        <v>8948.5</v>
      </c>
      <c r="AU976" s="519">
        <v>8948.5</v>
      </c>
      <c r="AV976" s="519">
        <v>0</v>
      </c>
      <c r="AW976" s="519">
        <v>0</v>
      </c>
      <c r="AX976" s="519">
        <v>0</v>
      </c>
      <c r="AY976" s="519">
        <v>0</v>
      </c>
      <c r="AZ976" s="519">
        <v>0</v>
      </c>
      <c r="BA976" s="519">
        <v>0</v>
      </c>
      <c r="BB976" s="519">
        <v>0</v>
      </c>
      <c r="BC976" s="519">
        <v>0</v>
      </c>
      <c r="BD976" s="519">
        <v>0</v>
      </c>
      <c r="BE976" s="519">
        <v>0</v>
      </c>
      <c r="BF976" s="519">
        <v>0</v>
      </c>
      <c r="BG976" s="519">
        <v>0</v>
      </c>
      <c r="BH976" s="519">
        <v>0</v>
      </c>
      <c r="BI976" s="519">
        <v>0</v>
      </c>
      <c r="BJ976" s="519">
        <v>0</v>
      </c>
      <c r="BK976" s="519">
        <v>0</v>
      </c>
      <c r="BL976" s="519">
        <v>0</v>
      </c>
      <c r="BM976" s="519">
        <v>0</v>
      </c>
      <c r="BN976" s="519">
        <v>0</v>
      </c>
      <c r="BO976" s="519">
        <v>0</v>
      </c>
      <c r="BP976" s="519">
        <v>0</v>
      </c>
      <c r="BQ976" s="519">
        <v>0</v>
      </c>
      <c r="BR976" s="519">
        <v>0</v>
      </c>
      <c r="BS976" s="519">
        <v>0</v>
      </c>
      <c r="BT976" s="519">
        <v>0</v>
      </c>
      <c r="BU976" s="519">
        <v>0</v>
      </c>
      <c r="BV976" s="519">
        <v>0</v>
      </c>
      <c r="BW976" s="519">
        <v>0</v>
      </c>
      <c r="BX976" s="519">
        <v>0</v>
      </c>
      <c r="BY976" s="519">
        <v>0</v>
      </c>
      <c r="BZ976" s="519">
        <v>0</v>
      </c>
      <c r="CA976" s="519">
        <v>0</v>
      </c>
      <c r="CB976" s="519">
        <v>0</v>
      </c>
      <c r="CC976" s="519">
        <v>0</v>
      </c>
      <c r="CD976" s="519">
        <v>0</v>
      </c>
      <c r="CE976" s="519">
        <v>0</v>
      </c>
      <c r="CF976" s="519">
        <v>0</v>
      </c>
      <c r="CG976" s="519">
        <v>0</v>
      </c>
      <c r="CH976" s="519">
        <v>0</v>
      </c>
      <c r="CI976" s="519">
        <v>0</v>
      </c>
      <c r="CJ976" s="519">
        <v>0</v>
      </c>
      <c r="CK976" s="519">
        <v>0</v>
      </c>
      <c r="CL976" s="519">
        <v>0</v>
      </c>
      <c r="CM976" s="519">
        <v>0</v>
      </c>
      <c r="CN976" s="519">
        <v>0</v>
      </c>
      <c r="CO976" s="519">
        <v>0</v>
      </c>
      <c r="CP976" s="519">
        <v>0</v>
      </c>
      <c r="CQ976" s="519">
        <v>0</v>
      </c>
      <c r="CR976" s="519">
        <v>0</v>
      </c>
      <c r="CS976" s="519">
        <v>0</v>
      </c>
      <c r="CT976" s="519">
        <v>0</v>
      </c>
      <c r="CU976" s="519">
        <v>0</v>
      </c>
      <c r="CV976" s="519">
        <v>0</v>
      </c>
      <c r="CW976" s="519">
        <v>0</v>
      </c>
      <c r="CX976" s="519">
        <v>0</v>
      </c>
      <c r="CY976" s="519">
        <v>0</v>
      </c>
      <c r="CZ976" s="519">
        <v>0</v>
      </c>
      <c r="DA976" s="519">
        <v>0</v>
      </c>
      <c r="DB976" s="519">
        <v>0</v>
      </c>
      <c r="DC976" s="519">
        <v>0</v>
      </c>
      <c r="DD976" s="519">
        <v>0</v>
      </c>
      <c r="DE976" s="519">
        <v>0</v>
      </c>
      <c r="DF976" s="519">
        <v>0</v>
      </c>
      <c r="DG976" s="519">
        <v>0</v>
      </c>
      <c r="DH976" s="519">
        <v>0</v>
      </c>
      <c r="DI976" s="519">
        <v>0</v>
      </c>
      <c r="DJ976" s="519">
        <v>0</v>
      </c>
      <c r="DK976" s="519">
        <v>0</v>
      </c>
      <c r="DL976" s="519">
        <v>0</v>
      </c>
      <c r="DM976" s="519">
        <v>0</v>
      </c>
      <c r="DN976" s="519">
        <v>0</v>
      </c>
      <c r="DO976" s="519">
        <v>0</v>
      </c>
      <c r="DP976" s="519">
        <v>0</v>
      </c>
      <c r="DQ976" s="519">
        <v>0</v>
      </c>
      <c r="DR976" s="519">
        <v>0</v>
      </c>
      <c r="DS976" s="519">
        <v>0</v>
      </c>
      <c r="DT976" s="519">
        <v>0</v>
      </c>
      <c r="DU976" s="519">
        <v>0</v>
      </c>
      <c r="DV976" s="519">
        <v>0</v>
      </c>
      <c r="DW976" s="519">
        <v>0</v>
      </c>
      <c r="DX976" s="519">
        <v>0</v>
      </c>
      <c r="DZ976" s="337"/>
      <c r="EA976" s="519" t="s">
        <v>1061</v>
      </c>
      <c r="EB976" s="519" t="s">
        <v>1059</v>
      </c>
      <c r="EC976" s="519">
        <v>4</v>
      </c>
      <c r="ED976" s="183" t="str">
        <f t="shared" si="47"/>
        <v>SDN150104</v>
      </c>
      <c r="EE976" s="519">
        <v>667.8</v>
      </c>
      <c r="EF976" s="519">
        <v>10000</v>
      </c>
      <c r="EG976" s="519">
        <v>10000</v>
      </c>
      <c r="EH976" s="519">
        <v>10000</v>
      </c>
      <c r="EI976" s="519">
        <v>10000</v>
      </c>
      <c r="EJ976" s="519">
        <v>10000</v>
      </c>
      <c r="EK976" s="519">
        <v>10000</v>
      </c>
      <c r="EL976" s="519">
        <v>10000</v>
      </c>
      <c r="EM976" s="519">
        <v>10000</v>
      </c>
      <c r="EN976" s="519">
        <v>10000</v>
      </c>
      <c r="EO976" s="519">
        <v>10000</v>
      </c>
      <c r="EP976" s="519">
        <v>10000</v>
      </c>
      <c r="EQ976" s="519">
        <v>10000</v>
      </c>
      <c r="ER976" s="519">
        <v>10000</v>
      </c>
      <c r="ES976" s="519">
        <v>10000</v>
      </c>
      <c r="ET976" s="519">
        <v>10000</v>
      </c>
      <c r="EU976" s="519">
        <v>10000</v>
      </c>
      <c r="EV976" s="519">
        <v>10000</v>
      </c>
      <c r="EW976" s="519">
        <v>10000</v>
      </c>
      <c r="EX976" s="519">
        <v>10000</v>
      </c>
      <c r="EY976" s="519">
        <v>10000</v>
      </c>
      <c r="EZ976" s="519">
        <v>10000</v>
      </c>
      <c r="FA976" s="519">
        <v>10000</v>
      </c>
      <c r="FB976" s="519">
        <v>10000</v>
      </c>
      <c r="FC976" s="519">
        <v>10000</v>
      </c>
      <c r="FD976" s="519">
        <v>10000</v>
      </c>
      <c r="FE976" s="519">
        <v>10000</v>
      </c>
      <c r="FF976" s="519">
        <v>10000</v>
      </c>
      <c r="FG976" s="519">
        <v>10000</v>
      </c>
      <c r="FH976" s="519">
        <v>10000</v>
      </c>
      <c r="FI976" s="519">
        <v>0</v>
      </c>
      <c r="FJ976" s="519">
        <v>0</v>
      </c>
      <c r="FK976" s="519">
        <v>0</v>
      </c>
      <c r="FL976" s="519">
        <v>0</v>
      </c>
      <c r="FM976" s="519">
        <v>0</v>
      </c>
      <c r="FN976" s="519">
        <v>0</v>
      </c>
      <c r="FO976" s="519">
        <v>0</v>
      </c>
      <c r="FP976" s="519">
        <v>0</v>
      </c>
      <c r="FQ976" s="519">
        <v>0</v>
      </c>
      <c r="FR976" s="519">
        <v>0</v>
      </c>
      <c r="FS976" s="519">
        <v>0</v>
      </c>
      <c r="FT976" s="519">
        <v>0</v>
      </c>
      <c r="FU976" s="519">
        <v>0</v>
      </c>
      <c r="FV976" s="519">
        <v>0</v>
      </c>
      <c r="FW976" s="519">
        <v>0</v>
      </c>
      <c r="FX976" s="519">
        <v>0</v>
      </c>
      <c r="FY976" s="519">
        <v>0</v>
      </c>
      <c r="FZ976" s="519">
        <v>0</v>
      </c>
      <c r="GA976" s="519">
        <v>0</v>
      </c>
      <c r="GB976" s="519">
        <v>0</v>
      </c>
      <c r="GC976" s="519">
        <v>0</v>
      </c>
      <c r="GD976" s="519">
        <v>0</v>
      </c>
      <c r="GE976" s="519">
        <v>0</v>
      </c>
      <c r="GF976" s="519">
        <v>0</v>
      </c>
      <c r="GG976" s="519">
        <v>0</v>
      </c>
      <c r="GH976" s="519">
        <v>0</v>
      </c>
      <c r="GI976" s="519">
        <v>0</v>
      </c>
      <c r="GJ976" s="519">
        <v>0</v>
      </c>
      <c r="GK976" s="519">
        <v>0</v>
      </c>
      <c r="GL976" s="519">
        <v>0</v>
      </c>
      <c r="GM976" s="519">
        <v>0</v>
      </c>
      <c r="GN976" s="519">
        <v>0</v>
      </c>
      <c r="GO976" s="519">
        <v>0</v>
      </c>
      <c r="GP976" s="519">
        <v>0</v>
      </c>
      <c r="GQ976" s="519">
        <v>0</v>
      </c>
      <c r="GR976" s="519">
        <v>0</v>
      </c>
      <c r="GS976" s="519">
        <v>0</v>
      </c>
      <c r="GT976" s="519">
        <v>0</v>
      </c>
      <c r="GU976" s="519">
        <v>0</v>
      </c>
      <c r="GV976" s="519">
        <v>0</v>
      </c>
      <c r="GW976" s="519">
        <v>0</v>
      </c>
      <c r="GX976" s="519">
        <v>0</v>
      </c>
      <c r="GY976" s="519">
        <v>0</v>
      </c>
      <c r="GZ976" s="519">
        <v>0</v>
      </c>
      <c r="HA976" s="519">
        <v>0</v>
      </c>
      <c r="HB976" s="519">
        <v>0</v>
      </c>
      <c r="HC976" s="519">
        <v>0</v>
      </c>
      <c r="HD976" s="519">
        <v>0</v>
      </c>
      <c r="HE976" s="519">
        <v>0</v>
      </c>
      <c r="HF976" s="519">
        <v>0</v>
      </c>
      <c r="HG976" s="519">
        <v>0</v>
      </c>
      <c r="HH976" s="519">
        <v>0</v>
      </c>
      <c r="HI976" s="519">
        <v>0</v>
      </c>
      <c r="HJ976" s="519">
        <v>0</v>
      </c>
      <c r="HK976" s="519">
        <v>0</v>
      </c>
      <c r="HL976" s="519">
        <v>0</v>
      </c>
      <c r="HM976" s="519">
        <v>0</v>
      </c>
      <c r="HN976" s="519">
        <v>0</v>
      </c>
      <c r="HO976" s="519">
        <v>0</v>
      </c>
      <c r="HP976" s="519">
        <v>0</v>
      </c>
      <c r="HQ976" s="519">
        <v>0</v>
      </c>
      <c r="HR976" s="519">
        <v>0</v>
      </c>
      <c r="HS976" s="519">
        <v>0</v>
      </c>
      <c r="HT976" s="519">
        <v>0</v>
      </c>
      <c r="HU976" s="519">
        <v>0</v>
      </c>
      <c r="HV976" s="519">
        <v>0</v>
      </c>
      <c r="HW976" s="519">
        <v>0</v>
      </c>
      <c r="HX976" s="519">
        <v>0</v>
      </c>
      <c r="HY976" s="519">
        <v>0</v>
      </c>
      <c r="HZ976" s="519">
        <v>0</v>
      </c>
      <c r="IA976" s="519">
        <v>0</v>
      </c>
      <c r="IB976" s="519">
        <v>0</v>
      </c>
      <c r="IC976" s="519">
        <v>0</v>
      </c>
      <c r="ID976" s="519">
        <v>0</v>
      </c>
      <c r="IE976" s="519">
        <v>0</v>
      </c>
      <c r="IF976" s="519">
        <v>0</v>
      </c>
      <c r="IG976" s="519">
        <v>0</v>
      </c>
      <c r="IH976" s="519">
        <v>0</v>
      </c>
      <c r="II976" s="519">
        <v>0</v>
      </c>
      <c r="IJ976" s="519">
        <v>0</v>
      </c>
      <c r="IK976" s="519">
        <v>0</v>
      </c>
    </row>
    <row r="977" spans="2:245" hidden="1">
      <c r="B977" s="519" t="s">
        <v>1058</v>
      </c>
      <c r="C977" s="519"/>
      <c r="D977" s="519"/>
      <c r="E977" s="519"/>
      <c r="F977" s="519">
        <v>2</v>
      </c>
      <c r="G977" s="519"/>
      <c r="H977" s="519">
        <v>36</v>
      </c>
      <c r="I977" s="519">
        <v>5</v>
      </c>
      <c r="J977" s="519" t="str">
        <f t="shared" si="48"/>
        <v>SDN10023605</v>
      </c>
      <c r="K977" s="519">
        <v>1005</v>
      </c>
      <c r="M977" s="337"/>
      <c r="N977" s="519" t="s">
        <v>1061</v>
      </c>
      <c r="O977" s="519" t="s">
        <v>1059</v>
      </c>
      <c r="P977" s="519">
        <v>5</v>
      </c>
      <c r="Q977" s="521" t="str">
        <f t="shared" si="49"/>
        <v>SDN150105</v>
      </c>
      <c r="R977" s="519">
        <v>667.8</v>
      </c>
      <c r="S977" s="519">
        <v>2000</v>
      </c>
      <c r="T977" s="519">
        <v>2003.4</v>
      </c>
      <c r="U977" s="519">
        <v>2671.2</v>
      </c>
      <c r="V977" s="519">
        <v>3339</v>
      </c>
      <c r="W977" s="519">
        <v>4006.8</v>
      </c>
      <c r="X977" s="519">
        <v>4674.6000000000004</v>
      </c>
      <c r="Y977" s="519">
        <v>5208.8</v>
      </c>
      <c r="Z977" s="519">
        <v>5743.1</v>
      </c>
      <c r="AA977" s="519">
        <v>6277.3</v>
      </c>
      <c r="AB977" s="519">
        <v>6811.6</v>
      </c>
      <c r="AC977" s="519">
        <v>7345.8</v>
      </c>
      <c r="AD977" s="519">
        <v>7880</v>
      </c>
      <c r="AE977" s="519">
        <v>8414.2999999999993</v>
      </c>
      <c r="AF977" s="519">
        <v>8948.5</v>
      </c>
      <c r="AG977" s="519">
        <v>8948.5</v>
      </c>
      <c r="AH977" s="519">
        <v>8948.5</v>
      </c>
      <c r="AI977" s="519">
        <v>8948.5</v>
      </c>
      <c r="AJ977" s="519">
        <v>8948.5</v>
      </c>
      <c r="AK977" s="519">
        <v>8948.5</v>
      </c>
      <c r="AL977" s="519">
        <v>8948.5</v>
      </c>
      <c r="AM977" s="519">
        <v>8948.5</v>
      </c>
      <c r="AN977" s="519">
        <v>8948.5</v>
      </c>
      <c r="AO977" s="519">
        <v>8948.5</v>
      </c>
      <c r="AP977" s="519">
        <v>8948.5</v>
      </c>
      <c r="AQ977" s="519">
        <v>8948.5</v>
      </c>
      <c r="AR977" s="519">
        <v>8948.5</v>
      </c>
      <c r="AS977" s="519">
        <v>8948.5</v>
      </c>
      <c r="AT977" s="519">
        <v>8948.5</v>
      </c>
      <c r="AU977" s="519">
        <v>8948.5</v>
      </c>
      <c r="AV977" s="519">
        <v>0</v>
      </c>
      <c r="AW977" s="519">
        <v>0</v>
      </c>
      <c r="AX977" s="519">
        <v>0</v>
      </c>
      <c r="AY977" s="519">
        <v>0</v>
      </c>
      <c r="AZ977" s="519">
        <v>0</v>
      </c>
      <c r="BA977" s="519">
        <v>0</v>
      </c>
      <c r="BB977" s="519">
        <v>0</v>
      </c>
      <c r="BC977" s="519">
        <v>0</v>
      </c>
      <c r="BD977" s="519">
        <v>0</v>
      </c>
      <c r="BE977" s="519">
        <v>0</v>
      </c>
      <c r="BF977" s="519">
        <v>0</v>
      </c>
      <c r="BG977" s="519">
        <v>0</v>
      </c>
      <c r="BH977" s="519">
        <v>0</v>
      </c>
      <c r="BI977" s="519">
        <v>0</v>
      </c>
      <c r="BJ977" s="519">
        <v>0</v>
      </c>
      <c r="BK977" s="519">
        <v>0</v>
      </c>
      <c r="BL977" s="519">
        <v>0</v>
      </c>
      <c r="BM977" s="519">
        <v>0</v>
      </c>
      <c r="BN977" s="519">
        <v>0</v>
      </c>
      <c r="BO977" s="519">
        <v>0</v>
      </c>
      <c r="BP977" s="519">
        <v>0</v>
      </c>
      <c r="BQ977" s="519">
        <v>0</v>
      </c>
      <c r="BR977" s="519">
        <v>0</v>
      </c>
      <c r="BS977" s="519">
        <v>0</v>
      </c>
      <c r="BT977" s="519">
        <v>0</v>
      </c>
      <c r="BU977" s="519">
        <v>0</v>
      </c>
      <c r="BV977" s="519">
        <v>0</v>
      </c>
      <c r="BW977" s="519">
        <v>0</v>
      </c>
      <c r="BX977" s="519">
        <v>0</v>
      </c>
      <c r="BY977" s="519">
        <v>0</v>
      </c>
      <c r="BZ977" s="519">
        <v>0</v>
      </c>
      <c r="CA977" s="519">
        <v>0</v>
      </c>
      <c r="CB977" s="519">
        <v>0</v>
      </c>
      <c r="CC977" s="519">
        <v>0</v>
      </c>
      <c r="CD977" s="519">
        <v>0</v>
      </c>
      <c r="CE977" s="519">
        <v>0</v>
      </c>
      <c r="CF977" s="519">
        <v>0</v>
      </c>
      <c r="CG977" s="519">
        <v>0</v>
      </c>
      <c r="CH977" s="519">
        <v>0</v>
      </c>
      <c r="CI977" s="519">
        <v>0</v>
      </c>
      <c r="CJ977" s="519">
        <v>0</v>
      </c>
      <c r="CK977" s="519">
        <v>0</v>
      </c>
      <c r="CL977" s="519">
        <v>0</v>
      </c>
      <c r="CM977" s="519">
        <v>0</v>
      </c>
      <c r="CN977" s="519">
        <v>0</v>
      </c>
      <c r="CO977" s="519">
        <v>0</v>
      </c>
      <c r="CP977" s="519">
        <v>0</v>
      </c>
      <c r="CQ977" s="519">
        <v>0</v>
      </c>
      <c r="CR977" s="519">
        <v>0</v>
      </c>
      <c r="CS977" s="519">
        <v>0</v>
      </c>
      <c r="CT977" s="519">
        <v>0</v>
      </c>
      <c r="CU977" s="519">
        <v>0</v>
      </c>
      <c r="CV977" s="519">
        <v>0</v>
      </c>
      <c r="CW977" s="519">
        <v>0</v>
      </c>
      <c r="CX977" s="519">
        <v>0</v>
      </c>
      <c r="CY977" s="519">
        <v>0</v>
      </c>
      <c r="CZ977" s="519">
        <v>0</v>
      </c>
      <c r="DA977" s="519">
        <v>0</v>
      </c>
      <c r="DB977" s="519">
        <v>0</v>
      </c>
      <c r="DC977" s="519">
        <v>0</v>
      </c>
      <c r="DD977" s="519">
        <v>0</v>
      </c>
      <c r="DE977" s="519">
        <v>0</v>
      </c>
      <c r="DF977" s="519">
        <v>0</v>
      </c>
      <c r="DG977" s="519">
        <v>0</v>
      </c>
      <c r="DH977" s="519">
        <v>0</v>
      </c>
      <c r="DI977" s="519">
        <v>0</v>
      </c>
      <c r="DJ977" s="519">
        <v>0</v>
      </c>
      <c r="DK977" s="519">
        <v>0</v>
      </c>
      <c r="DL977" s="519">
        <v>0</v>
      </c>
      <c r="DM977" s="519">
        <v>0</v>
      </c>
      <c r="DN977" s="519">
        <v>0</v>
      </c>
      <c r="DO977" s="519">
        <v>0</v>
      </c>
      <c r="DP977" s="519">
        <v>0</v>
      </c>
      <c r="DQ977" s="519">
        <v>0</v>
      </c>
      <c r="DR977" s="519">
        <v>0</v>
      </c>
      <c r="DS977" s="519">
        <v>0</v>
      </c>
      <c r="DT977" s="519">
        <v>0</v>
      </c>
      <c r="DU977" s="519">
        <v>0</v>
      </c>
      <c r="DV977" s="519">
        <v>0</v>
      </c>
      <c r="DW977" s="519">
        <v>0</v>
      </c>
      <c r="DX977" s="519">
        <v>0</v>
      </c>
      <c r="DZ977" s="337"/>
      <c r="EA977" s="519" t="s">
        <v>1061</v>
      </c>
      <c r="EB977" s="519" t="s">
        <v>1059</v>
      </c>
      <c r="EC977" s="519">
        <v>5</v>
      </c>
      <c r="ED977" s="183" t="str">
        <f t="shared" ref="ED977:ED1040" si="50">EA977&amp;TEXT(EB977,"00")&amp;TEXT(EC977,"00")</f>
        <v>SDN150105</v>
      </c>
      <c r="EE977" s="519">
        <v>667.8</v>
      </c>
      <c r="EF977" s="519">
        <v>10000</v>
      </c>
      <c r="EG977" s="519">
        <v>10000</v>
      </c>
      <c r="EH977" s="519">
        <v>10000</v>
      </c>
      <c r="EI977" s="519">
        <v>10000</v>
      </c>
      <c r="EJ977" s="519">
        <v>10000</v>
      </c>
      <c r="EK977" s="519">
        <v>10000</v>
      </c>
      <c r="EL977" s="519">
        <v>10000</v>
      </c>
      <c r="EM977" s="519">
        <v>10000</v>
      </c>
      <c r="EN977" s="519">
        <v>10000</v>
      </c>
      <c r="EO977" s="519">
        <v>10000</v>
      </c>
      <c r="EP977" s="519">
        <v>10000</v>
      </c>
      <c r="EQ977" s="519">
        <v>10000</v>
      </c>
      <c r="ER977" s="519">
        <v>10000</v>
      </c>
      <c r="ES977" s="519">
        <v>10000</v>
      </c>
      <c r="ET977" s="519">
        <v>10000</v>
      </c>
      <c r="EU977" s="519">
        <v>10000</v>
      </c>
      <c r="EV977" s="519">
        <v>10000</v>
      </c>
      <c r="EW977" s="519">
        <v>10000</v>
      </c>
      <c r="EX977" s="519">
        <v>10000</v>
      </c>
      <c r="EY977" s="519">
        <v>10000</v>
      </c>
      <c r="EZ977" s="519">
        <v>10000</v>
      </c>
      <c r="FA977" s="519">
        <v>10000</v>
      </c>
      <c r="FB977" s="519">
        <v>10000</v>
      </c>
      <c r="FC977" s="519">
        <v>10000</v>
      </c>
      <c r="FD977" s="519">
        <v>10000</v>
      </c>
      <c r="FE977" s="519">
        <v>10000</v>
      </c>
      <c r="FF977" s="519">
        <v>10000</v>
      </c>
      <c r="FG977" s="519">
        <v>10000</v>
      </c>
      <c r="FH977" s="519">
        <v>10000</v>
      </c>
      <c r="FI977" s="519">
        <v>0</v>
      </c>
      <c r="FJ977" s="519">
        <v>0</v>
      </c>
      <c r="FK977" s="519">
        <v>0</v>
      </c>
      <c r="FL977" s="519">
        <v>0</v>
      </c>
      <c r="FM977" s="519">
        <v>0</v>
      </c>
      <c r="FN977" s="519">
        <v>0</v>
      </c>
      <c r="FO977" s="519">
        <v>0</v>
      </c>
      <c r="FP977" s="519">
        <v>0</v>
      </c>
      <c r="FQ977" s="519">
        <v>0</v>
      </c>
      <c r="FR977" s="519">
        <v>0</v>
      </c>
      <c r="FS977" s="519">
        <v>0</v>
      </c>
      <c r="FT977" s="519">
        <v>0</v>
      </c>
      <c r="FU977" s="519">
        <v>0</v>
      </c>
      <c r="FV977" s="519">
        <v>0</v>
      </c>
      <c r="FW977" s="519">
        <v>0</v>
      </c>
      <c r="FX977" s="519">
        <v>0</v>
      </c>
      <c r="FY977" s="519">
        <v>0</v>
      </c>
      <c r="FZ977" s="519">
        <v>0</v>
      </c>
      <c r="GA977" s="519">
        <v>0</v>
      </c>
      <c r="GB977" s="519">
        <v>0</v>
      </c>
      <c r="GC977" s="519">
        <v>0</v>
      </c>
      <c r="GD977" s="519">
        <v>0</v>
      </c>
      <c r="GE977" s="519">
        <v>0</v>
      </c>
      <c r="GF977" s="519">
        <v>0</v>
      </c>
      <c r="GG977" s="519">
        <v>0</v>
      </c>
      <c r="GH977" s="519">
        <v>0</v>
      </c>
      <c r="GI977" s="519">
        <v>0</v>
      </c>
      <c r="GJ977" s="519">
        <v>0</v>
      </c>
      <c r="GK977" s="519">
        <v>0</v>
      </c>
      <c r="GL977" s="519">
        <v>0</v>
      </c>
      <c r="GM977" s="519">
        <v>0</v>
      </c>
      <c r="GN977" s="519">
        <v>0</v>
      </c>
      <c r="GO977" s="519">
        <v>0</v>
      </c>
      <c r="GP977" s="519">
        <v>0</v>
      </c>
      <c r="GQ977" s="519">
        <v>0</v>
      </c>
      <c r="GR977" s="519">
        <v>0</v>
      </c>
      <c r="GS977" s="519">
        <v>0</v>
      </c>
      <c r="GT977" s="519">
        <v>0</v>
      </c>
      <c r="GU977" s="519">
        <v>0</v>
      </c>
      <c r="GV977" s="519">
        <v>0</v>
      </c>
      <c r="GW977" s="519">
        <v>0</v>
      </c>
      <c r="GX977" s="519">
        <v>0</v>
      </c>
      <c r="GY977" s="519">
        <v>0</v>
      </c>
      <c r="GZ977" s="519">
        <v>0</v>
      </c>
      <c r="HA977" s="519">
        <v>0</v>
      </c>
      <c r="HB977" s="519">
        <v>0</v>
      </c>
      <c r="HC977" s="519">
        <v>0</v>
      </c>
      <c r="HD977" s="519">
        <v>0</v>
      </c>
      <c r="HE977" s="519">
        <v>0</v>
      </c>
      <c r="HF977" s="519">
        <v>0</v>
      </c>
      <c r="HG977" s="519">
        <v>0</v>
      </c>
      <c r="HH977" s="519">
        <v>0</v>
      </c>
      <c r="HI977" s="519">
        <v>0</v>
      </c>
      <c r="HJ977" s="519">
        <v>0</v>
      </c>
      <c r="HK977" s="519">
        <v>0</v>
      </c>
      <c r="HL977" s="519">
        <v>0</v>
      </c>
      <c r="HM977" s="519">
        <v>0</v>
      </c>
      <c r="HN977" s="519">
        <v>0</v>
      </c>
      <c r="HO977" s="519">
        <v>0</v>
      </c>
      <c r="HP977" s="519">
        <v>0</v>
      </c>
      <c r="HQ977" s="519">
        <v>0</v>
      </c>
      <c r="HR977" s="519">
        <v>0</v>
      </c>
      <c r="HS977" s="519">
        <v>0</v>
      </c>
      <c r="HT977" s="519">
        <v>0</v>
      </c>
      <c r="HU977" s="519">
        <v>0</v>
      </c>
      <c r="HV977" s="519">
        <v>0</v>
      </c>
      <c r="HW977" s="519">
        <v>0</v>
      </c>
      <c r="HX977" s="519">
        <v>0</v>
      </c>
      <c r="HY977" s="519">
        <v>0</v>
      </c>
      <c r="HZ977" s="519">
        <v>0</v>
      </c>
      <c r="IA977" s="519">
        <v>0</v>
      </c>
      <c r="IB977" s="519">
        <v>0</v>
      </c>
      <c r="IC977" s="519">
        <v>0</v>
      </c>
      <c r="ID977" s="519">
        <v>0</v>
      </c>
      <c r="IE977" s="519">
        <v>0</v>
      </c>
      <c r="IF977" s="519">
        <v>0</v>
      </c>
      <c r="IG977" s="519">
        <v>0</v>
      </c>
      <c r="IH977" s="519">
        <v>0</v>
      </c>
      <c r="II977" s="519">
        <v>0</v>
      </c>
      <c r="IJ977" s="519">
        <v>0</v>
      </c>
      <c r="IK977" s="519">
        <v>0</v>
      </c>
    </row>
    <row r="978" spans="2:245" hidden="1">
      <c r="B978" s="519" t="s">
        <v>1058</v>
      </c>
      <c r="C978" s="519"/>
      <c r="D978" s="519"/>
      <c r="E978" s="519"/>
      <c r="F978" s="519">
        <v>2</v>
      </c>
      <c r="G978" s="519"/>
      <c r="H978" s="519">
        <v>36</v>
      </c>
      <c r="I978" s="519">
        <v>6</v>
      </c>
      <c r="J978" s="519" t="str">
        <f t="shared" si="48"/>
        <v>SDN10023606</v>
      </c>
      <c r="K978" s="519">
        <v>804</v>
      </c>
      <c r="M978" s="337"/>
      <c r="N978" s="519" t="s">
        <v>1061</v>
      </c>
      <c r="O978" s="519" t="s">
        <v>1059</v>
      </c>
      <c r="P978" s="519">
        <v>6</v>
      </c>
      <c r="Q978" s="521" t="str">
        <f t="shared" si="49"/>
        <v>SDN150106</v>
      </c>
      <c r="R978" s="519">
        <v>667.8</v>
      </c>
      <c r="S978" s="519">
        <v>2000</v>
      </c>
      <c r="T978" s="519">
        <v>2003.4</v>
      </c>
      <c r="U978" s="519">
        <v>2671.2</v>
      </c>
      <c r="V978" s="519">
        <v>3339</v>
      </c>
      <c r="W978" s="519">
        <v>4006.8</v>
      </c>
      <c r="X978" s="519">
        <v>4674.6000000000004</v>
      </c>
      <c r="Y978" s="519">
        <v>5208.8</v>
      </c>
      <c r="Z978" s="519">
        <v>5743.1</v>
      </c>
      <c r="AA978" s="519">
        <v>6277.3</v>
      </c>
      <c r="AB978" s="519">
        <v>6811.6</v>
      </c>
      <c r="AC978" s="519">
        <v>7345.8</v>
      </c>
      <c r="AD978" s="519">
        <v>7880</v>
      </c>
      <c r="AE978" s="519">
        <v>8414.2999999999993</v>
      </c>
      <c r="AF978" s="519">
        <v>8948.5</v>
      </c>
      <c r="AG978" s="519">
        <v>8948.5</v>
      </c>
      <c r="AH978" s="519">
        <v>8948.5</v>
      </c>
      <c r="AI978" s="519">
        <v>8948.5</v>
      </c>
      <c r="AJ978" s="519">
        <v>8948.5</v>
      </c>
      <c r="AK978" s="519">
        <v>8948.5</v>
      </c>
      <c r="AL978" s="519">
        <v>8948.5</v>
      </c>
      <c r="AM978" s="519">
        <v>8948.5</v>
      </c>
      <c r="AN978" s="519">
        <v>8948.5</v>
      </c>
      <c r="AO978" s="519">
        <v>8948.5</v>
      </c>
      <c r="AP978" s="519">
        <v>8948.5</v>
      </c>
      <c r="AQ978" s="519">
        <v>8948.5</v>
      </c>
      <c r="AR978" s="519">
        <v>8948.5</v>
      </c>
      <c r="AS978" s="519">
        <v>8948.5</v>
      </c>
      <c r="AT978" s="519">
        <v>8948.5</v>
      </c>
      <c r="AU978" s="519">
        <v>8948.5</v>
      </c>
      <c r="AV978" s="519">
        <v>0</v>
      </c>
      <c r="AW978" s="519">
        <v>0</v>
      </c>
      <c r="AX978" s="519">
        <v>0</v>
      </c>
      <c r="AY978" s="519">
        <v>0</v>
      </c>
      <c r="AZ978" s="519">
        <v>0</v>
      </c>
      <c r="BA978" s="519">
        <v>0</v>
      </c>
      <c r="BB978" s="519">
        <v>0</v>
      </c>
      <c r="BC978" s="519">
        <v>0</v>
      </c>
      <c r="BD978" s="519">
        <v>0</v>
      </c>
      <c r="BE978" s="519">
        <v>0</v>
      </c>
      <c r="BF978" s="519">
        <v>0</v>
      </c>
      <c r="BG978" s="519">
        <v>0</v>
      </c>
      <c r="BH978" s="519">
        <v>0</v>
      </c>
      <c r="BI978" s="519">
        <v>0</v>
      </c>
      <c r="BJ978" s="519">
        <v>0</v>
      </c>
      <c r="BK978" s="519">
        <v>0</v>
      </c>
      <c r="BL978" s="519">
        <v>0</v>
      </c>
      <c r="BM978" s="519">
        <v>0</v>
      </c>
      <c r="BN978" s="519">
        <v>0</v>
      </c>
      <c r="BO978" s="519">
        <v>0</v>
      </c>
      <c r="BP978" s="519">
        <v>0</v>
      </c>
      <c r="BQ978" s="519">
        <v>0</v>
      </c>
      <c r="BR978" s="519">
        <v>0</v>
      </c>
      <c r="BS978" s="519">
        <v>0</v>
      </c>
      <c r="BT978" s="519">
        <v>0</v>
      </c>
      <c r="BU978" s="519">
        <v>0</v>
      </c>
      <c r="BV978" s="519">
        <v>0</v>
      </c>
      <c r="BW978" s="519">
        <v>0</v>
      </c>
      <c r="BX978" s="519">
        <v>0</v>
      </c>
      <c r="BY978" s="519">
        <v>0</v>
      </c>
      <c r="BZ978" s="519">
        <v>0</v>
      </c>
      <c r="CA978" s="519">
        <v>0</v>
      </c>
      <c r="CB978" s="519">
        <v>0</v>
      </c>
      <c r="CC978" s="519">
        <v>0</v>
      </c>
      <c r="CD978" s="519">
        <v>0</v>
      </c>
      <c r="CE978" s="519">
        <v>0</v>
      </c>
      <c r="CF978" s="519">
        <v>0</v>
      </c>
      <c r="CG978" s="519">
        <v>0</v>
      </c>
      <c r="CH978" s="519">
        <v>0</v>
      </c>
      <c r="CI978" s="519">
        <v>0</v>
      </c>
      <c r="CJ978" s="519">
        <v>0</v>
      </c>
      <c r="CK978" s="519">
        <v>0</v>
      </c>
      <c r="CL978" s="519">
        <v>0</v>
      </c>
      <c r="CM978" s="519">
        <v>0</v>
      </c>
      <c r="CN978" s="519">
        <v>0</v>
      </c>
      <c r="CO978" s="519">
        <v>0</v>
      </c>
      <c r="CP978" s="519">
        <v>0</v>
      </c>
      <c r="CQ978" s="519">
        <v>0</v>
      </c>
      <c r="CR978" s="519">
        <v>0</v>
      </c>
      <c r="CS978" s="519">
        <v>0</v>
      </c>
      <c r="CT978" s="519">
        <v>0</v>
      </c>
      <c r="CU978" s="519">
        <v>0</v>
      </c>
      <c r="CV978" s="519">
        <v>0</v>
      </c>
      <c r="CW978" s="519">
        <v>0</v>
      </c>
      <c r="CX978" s="519">
        <v>0</v>
      </c>
      <c r="CY978" s="519">
        <v>0</v>
      </c>
      <c r="CZ978" s="519">
        <v>0</v>
      </c>
      <c r="DA978" s="519">
        <v>0</v>
      </c>
      <c r="DB978" s="519">
        <v>0</v>
      </c>
      <c r="DC978" s="519">
        <v>0</v>
      </c>
      <c r="DD978" s="519">
        <v>0</v>
      </c>
      <c r="DE978" s="519">
        <v>0</v>
      </c>
      <c r="DF978" s="519">
        <v>0</v>
      </c>
      <c r="DG978" s="519">
        <v>0</v>
      </c>
      <c r="DH978" s="519">
        <v>0</v>
      </c>
      <c r="DI978" s="519">
        <v>0</v>
      </c>
      <c r="DJ978" s="519">
        <v>0</v>
      </c>
      <c r="DK978" s="519">
        <v>0</v>
      </c>
      <c r="DL978" s="519">
        <v>0</v>
      </c>
      <c r="DM978" s="519">
        <v>0</v>
      </c>
      <c r="DN978" s="519">
        <v>0</v>
      </c>
      <c r="DO978" s="519">
        <v>0</v>
      </c>
      <c r="DP978" s="519">
        <v>0</v>
      </c>
      <c r="DQ978" s="519">
        <v>0</v>
      </c>
      <c r="DR978" s="519">
        <v>0</v>
      </c>
      <c r="DS978" s="519">
        <v>0</v>
      </c>
      <c r="DT978" s="519">
        <v>0</v>
      </c>
      <c r="DU978" s="519">
        <v>0</v>
      </c>
      <c r="DV978" s="519">
        <v>0</v>
      </c>
      <c r="DW978" s="519">
        <v>0</v>
      </c>
      <c r="DX978" s="519">
        <v>0</v>
      </c>
      <c r="DZ978" s="337"/>
      <c r="EA978" s="519" t="s">
        <v>1061</v>
      </c>
      <c r="EB978" s="519" t="s">
        <v>1059</v>
      </c>
      <c r="EC978" s="519">
        <v>6</v>
      </c>
      <c r="ED978" s="183" t="str">
        <f t="shared" si="50"/>
        <v>SDN150106</v>
      </c>
      <c r="EE978" s="519">
        <v>667.8</v>
      </c>
      <c r="EF978" s="519">
        <v>10000</v>
      </c>
      <c r="EG978" s="519">
        <v>10000</v>
      </c>
      <c r="EH978" s="519">
        <v>10000</v>
      </c>
      <c r="EI978" s="519">
        <v>10000</v>
      </c>
      <c r="EJ978" s="519">
        <v>10000</v>
      </c>
      <c r="EK978" s="519">
        <v>10000</v>
      </c>
      <c r="EL978" s="519">
        <v>10000</v>
      </c>
      <c r="EM978" s="519">
        <v>10000</v>
      </c>
      <c r="EN978" s="519">
        <v>10000</v>
      </c>
      <c r="EO978" s="519">
        <v>10000</v>
      </c>
      <c r="EP978" s="519">
        <v>10000</v>
      </c>
      <c r="EQ978" s="519">
        <v>10000</v>
      </c>
      <c r="ER978" s="519">
        <v>10000</v>
      </c>
      <c r="ES978" s="519">
        <v>10000</v>
      </c>
      <c r="ET978" s="519">
        <v>10000</v>
      </c>
      <c r="EU978" s="519">
        <v>10000</v>
      </c>
      <c r="EV978" s="519">
        <v>10000</v>
      </c>
      <c r="EW978" s="519">
        <v>10000</v>
      </c>
      <c r="EX978" s="519">
        <v>10000</v>
      </c>
      <c r="EY978" s="519">
        <v>10000</v>
      </c>
      <c r="EZ978" s="519">
        <v>10000</v>
      </c>
      <c r="FA978" s="519">
        <v>10000</v>
      </c>
      <c r="FB978" s="519">
        <v>10000</v>
      </c>
      <c r="FC978" s="519">
        <v>10000</v>
      </c>
      <c r="FD978" s="519">
        <v>10000</v>
      </c>
      <c r="FE978" s="519">
        <v>10000</v>
      </c>
      <c r="FF978" s="519">
        <v>10000</v>
      </c>
      <c r="FG978" s="519">
        <v>10000</v>
      </c>
      <c r="FH978" s="519">
        <v>10000</v>
      </c>
      <c r="FI978" s="519">
        <v>0</v>
      </c>
      <c r="FJ978" s="519">
        <v>0</v>
      </c>
      <c r="FK978" s="519">
        <v>0</v>
      </c>
      <c r="FL978" s="519">
        <v>0</v>
      </c>
      <c r="FM978" s="519">
        <v>0</v>
      </c>
      <c r="FN978" s="519">
        <v>0</v>
      </c>
      <c r="FO978" s="519">
        <v>0</v>
      </c>
      <c r="FP978" s="519">
        <v>0</v>
      </c>
      <c r="FQ978" s="519">
        <v>0</v>
      </c>
      <c r="FR978" s="519">
        <v>0</v>
      </c>
      <c r="FS978" s="519">
        <v>0</v>
      </c>
      <c r="FT978" s="519">
        <v>0</v>
      </c>
      <c r="FU978" s="519">
        <v>0</v>
      </c>
      <c r="FV978" s="519">
        <v>0</v>
      </c>
      <c r="FW978" s="519">
        <v>0</v>
      </c>
      <c r="FX978" s="519">
        <v>0</v>
      </c>
      <c r="FY978" s="519">
        <v>0</v>
      </c>
      <c r="FZ978" s="519">
        <v>0</v>
      </c>
      <c r="GA978" s="519">
        <v>0</v>
      </c>
      <c r="GB978" s="519">
        <v>0</v>
      </c>
      <c r="GC978" s="519">
        <v>0</v>
      </c>
      <c r="GD978" s="519">
        <v>0</v>
      </c>
      <c r="GE978" s="519">
        <v>0</v>
      </c>
      <c r="GF978" s="519">
        <v>0</v>
      </c>
      <c r="GG978" s="519">
        <v>0</v>
      </c>
      <c r="GH978" s="519">
        <v>0</v>
      </c>
      <c r="GI978" s="519">
        <v>0</v>
      </c>
      <c r="GJ978" s="519">
        <v>0</v>
      </c>
      <c r="GK978" s="519">
        <v>0</v>
      </c>
      <c r="GL978" s="519">
        <v>0</v>
      </c>
      <c r="GM978" s="519">
        <v>0</v>
      </c>
      <c r="GN978" s="519">
        <v>0</v>
      </c>
      <c r="GO978" s="519">
        <v>0</v>
      </c>
      <c r="GP978" s="519">
        <v>0</v>
      </c>
      <c r="GQ978" s="519">
        <v>0</v>
      </c>
      <c r="GR978" s="519">
        <v>0</v>
      </c>
      <c r="GS978" s="519">
        <v>0</v>
      </c>
      <c r="GT978" s="519">
        <v>0</v>
      </c>
      <c r="GU978" s="519">
        <v>0</v>
      </c>
      <c r="GV978" s="519">
        <v>0</v>
      </c>
      <c r="GW978" s="519">
        <v>0</v>
      </c>
      <c r="GX978" s="519">
        <v>0</v>
      </c>
      <c r="GY978" s="519">
        <v>0</v>
      </c>
      <c r="GZ978" s="519">
        <v>0</v>
      </c>
      <c r="HA978" s="519">
        <v>0</v>
      </c>
      <c r="HB978" s="519">
        <v>0</v>
      </c>
      <c r="HC978" s="519">
        <v>0</v>
      </c>
      <c r="HD978" s="519">
        <v>0</v>
      </c>
      <c r="HE978" s="519">
        <v>0</v>
      </c>
      <c r="HF978" s="519">
        <v>0</v>
      </c>
      <c r="HG978" s="519">
        <v>0</v>
      </c>
      <c r="HH978" s="519">
        <v>0</v>
      </c>
      <c r="HI978" s="519">
        <v>0</v>
      </c>
      <c r="HJ978" s="519">
        <v>0</v>
      </c>
      <c r="HK978" s="519">
        <v>0</v>
      </c>
      <c r="HL978" s="519">
        <v>0</v>
      </c>
      <c r="HM978" s="519">
        <v>0</v>
      </c>
      <c r="HN978" s="519">
        <v>0</v>
      </c>
      <c r="HO978" s="519">
        <v>0</v>
      </c>
      <c r="HP978" s="519">
        <v>0</v>
      </c>
      <c r="HQ978" s="519">
        <v>0</v>
      </c>
      <c r="HR978" s="519">
        <v>0</v>
      </c>
      <c r="HS978" s="519">
        <v>0</v>
      </c>
      <c r="HT978" s="519">
        <v>0</v>
      </c>
      <c r="HU978" s="519">
        <v>0</v>
      </c>
      <c r="HV978" s="519">
        <v>0</v>
      </c>
      <c r="HW978" s="519">
        <v>0</v>
      </c>
      <c r="HX978" s="519">
        <v>0</v>
      </c>
      <c r="HY978" s="519">
        <v>0</v>
      </c>
      <c r="HZ978" s="519">
        <v>0</v>
      </c>
      <c r="IA978" s="519">
        <v>0</v>
      </c>
      <c r="IB978" s="519">
        <v>0</v>
      </c>
      <c r="IC978" s="519">
        <v>0</v>
      </c>
      <c r="ID978" s="519">
        <v>0</v>
      </c>
      <c r="IE978" s="519">
        <v>0</v>
      </c>
      <c r="IF978" s="519">
        <v>0</v>
      </c>
      <c r="IG978" s="519">
        <v>0</v>
      </c>
      <c r="IH978" s="519">
        <v>0</v>
      </c>
      <c r="II978" s="519">
        <v>0</v>
      </c>
      <c r="IJ978" s="519">
        <v>0</v>
      </c>
      <c r="IK978" s="519">
        <v>0</v>
      </c>
    </row>
    <row r="979" spans="2:245" hidden="1">
      <c r="B979" s="519" t="s">
        <v>1058</v>
      </c>
      <c r="C979" s="519"/>
      <c r="D979" s="519"/>
      <c r="E979" s="519"/>
      <c r="F979" s="519">
        <v>2</v>
      </c>
      <c r="G979" s="519"/>
      <c r="H979" s="519">
        <v>36</v>
      </c>
      <c r="I979" s="519">
        <v>7</v>
      </c>
      <c r="J979" s="519" t="str">
        <f t="shared" si="48"/>
        <v>SDN10023607</v>
      </c>
      <c r="K979" s="519">
        <v>804</v>
      </c>
      <c r="M979" s="337"/>
      <c r="N979" s="519" t="s">
        <v>1061</v>
      </c>
      <c r="O979" s="519" t="s">
        <v>1059</v>
      </c>
      <c r="P979" s="519">
        <v>7</v>
      </c>
      <c r="Q979" s="521" t="str">
        <f t="shared" si="49"/>
        <v>SDN150107</v>
      </c>
      <c r="R979" s="519">
        <v>667.8</v>
      </c>
      <c r="S979" s="519">
        <v>2000</v>
      </c>
      <c r="T979" s="519">
        <v>2003.4</v>
      </c>
      <c r="U979" s="519">
        <v>2671.2</v>
      </c>
      <c r="V979" s="519">
        <v>3339</v>
      </c>
      <c r="W979" s="519">
        <v>4006.8</v>
      </c>
      <c r="X979" s="519">
        <v>4674.6000000000004</v>
      </c>
      <c r="Y979" s="519">
        <v>5208.8</v>
      </c>
      <c r="Z979" s="519">
        <v>5743.1</v>
      </c>
      <c r="AA979" s="519">
        <v>6277.3</v>
      </c>
      <c r="AB979" s="519">
        <v>6811.6</v>
      </c>
      <c r="AC979" s="519">
        <v>7345.8</v>
      </c>
      <c r="AD979" s="519">
        <v>7880</v>
      </c>
      <c r="AE979" s="519">
        <v>8414.2999999999993</v>
      </c>
      <c r="AF979" s="519">
        <v>8948.5</v>
      </c>
      <c r="AG979" s="519">
        <v>8948.5</v>
      </c>
      <c r="AH979" s="519">
        <v>8948.5</v>
      </c>
      <c r="AI979" s="519">
        <v>8948.5</v>
      </c>
      <c r="AJ979" s="519">
        <v>8948.5</v>
      </c>
      <c r="AK979" s="519">
        <v>8948.5</v>
      </c>
      <c r="AL979" s="519">
        <v>8948.5</v>
      </c>
      <c r="AM979" s="519">
        <v>8948.5</v>
      </c>
      <c r="AN979" s="519">
        <v>8948.5</v>
      </c>
      <c r="AO979" s="519">
        <v>8948.5</v>
      </c>
      <c r="AP979" s="519">
        <v>8948.5</v>
      </c>
      <c r="AQ979" s="519">
        <v>8948.5</v>
      </c>
      <c r="AR979" s="519">
        <v>8948.5</v>
      </c>
      <c r="AS979" s="519">
        <v>8948.5</v>
      </c>
      <c r="AT979" s="519">
        <v>8948.5</v>
      </c>
      <c r="AU979" s="519">
        <v>8948.5</v>
      </c>
      <c r="AV979" s="519">
        <v>0</v>
      </c>
      <c r="AW979" s="519">
        <v>0</v>
      </c>
      <c r="AX979" s="519">
        <v>0</v>
      </c>
      <c r="AY979" s="519">
        <v>0</v>
      </c>
      <c r="AZ979" s="519">
        <v>0</v>
      </c>
      <c r="BA979" s="519">
        <v>0</v>
      </c>
      <c r="BB979" s="519">
        <v>0</v>
      </c>
      <c r="BC979" s="519">
        <v>0</v>
      </c>
      <c r="BD979" s="519">
        <v>0</v>
      </c>
      <c r="BE979" s="519">
        <v>0</v>
      </c>
      <c r="BF979" s="519">
        <v>0</v>
      </c>
      <c r="BG979" s="519">
        <v>0</v>
      </c>
      <c r="BH979" s="519">
        <v>0</v>
      </c>
      <c r="BI979" s="519">
        <v>0</v>
      </c>
      <c r="BJ979" s="519">
        <v>0</v>
      </c>
      <c r="BK979" s="519">
        <v>0</v>
      </c>
      <c r="BL979" s="519">
        <v>0</v>
      </c>
      <c r="BM979" s="519">
        <v>0</v>
      </c>
      <c r="BN979" s="519">
        <v>0</v>
      </c>
      <c r="BO979" s="519">
        <v>0</v>
      </c>
      <c r="BP979" s="519">
        <v>0</v>
      </c>
      <c r="BQ979" s="519">
        <v>0</v>
      </c>
      <c r="BR979" s="519">
        <v>0</v>
      </c>
      <c r="BS979" s="519">
        <v>0</v>
      </c>
      <c r="BT979" s="519">
        <v>0</v>
      </c>
      <c r="BU979" s="519">
        <v>0</v>
      </c>
      <c r="BV979" s="519">
        <v>0</v>
      </c>
      <c r="BW979" s="519">
        <v>0</v>
      </c>
      <c r="BX979" s="519">
        <v>0</v>
      </c>
      <c r="BY979" s="519">
        <v>0</v>
      </c>
      <c r="BZ979" s="519">
        <v>0</v>
      </c>
      <c r="CA979" s="519">
        <v>0</v>
      </c>
      <c r="CB979" s="519">
        <v>0</v>
      </c>
      <c r="CC979" s="519">
        <v>0</v>
      </c>
      <c r="CD979" s="519">
        <v>0</v>
      </c>
      <c r="CE979" s="519">
        <v>0</v>
      </c>
      <c r="CF979" s="519">
        <v>0</v>
      </c>
      <c r="CG979" s="519">
        <v>0</v>
      </c>
      <c r="CH979" s="519">
        <v>0</v>
      </c>
      <c r="CI979" s="519">
        <v>0</v>
      </c>
      <c r="CJ979" s="519">
        <v>0</v>
      </c>
      <c r="CK979" s="519">
        <v>0</v>
      </c>
      <c r="CL979" s="519">
        <v>0</v>
      </c>
      <c r="CM979" s="519">
        <v>0</v>
      </c>
      <c r="CN979" s="519">
        <v>0</v>
      </c>
      <c r="CO979" s="519">
        <v>0</v>
      </c>
      <c r="CP979" s="519">
        <v>0</v>
      </c>
      <c r="CQ979" s="519">
        <v>0</v>
      </c>
      <c r="CR979" s="519">
        <v>0</v>
      </c>
      <c r="CS979" s="519">
        <v>0</v>
      </c>
      <c r="CT979" s="519">
        <v>0</v>
      </c>
      <c r="CU979" s="519">
        <v>0</v>
      </c>
      <c r="CV979" s="519">
        <v>0</v>
      </c>
      <c r="CW979" s="519">
        <v>0</v>
      </c>
      <c r="CX979" s="519">
        <v>0</v>
      </c>
      <c r="CY979" s="519">
        <v>0</v>
      </c>
      <c r="CZ979" s="519">
        <v>0</v>
      </c>
      <c r="DA979" s="519">
        <v>0</v>
      </c>
      <c r="DB979" s="519">
        <v>0</v>
      </c>
      <c r="DC979" s="519">
        <v>0</v>
      </c>
      <c r="DD979" s="519">
        <v>0</v>
      </c>
      <c r="DE979" s="519">
        <v>0</v>
      </c>
      <c r="DF979" s="519">
        <v>0</v>
      </c>
      <c r="DG979" s="519">
        <v>0</v>
      </c>
      <c r="DH979" s="519">
        <v>0</v>
      </c>
      <c r="DI979" s="519">
        <v>0</v>
      </c>
      <c r="DJ979" s="519">
        <v>0</v>
      </c>
      <c r="DK979" s="519">
        <v>0</v>
      </c>
      <c r="DL979" s="519">
        <v>0</v>
      </c>
      <c r="DM979" s="519">
        <v>0</v>
      </c>
      <c r="DN979" s="519">
        <v>0</v>
      </c>
      <c r="DO979" s="519">
        <v>0</v>
      </c>
      <c r="DP979" s="519">
        <v>0</v>
      </c>
      <c r="DQ979" s="519">
        <v>0</v>
      </c>
      <c r="DR979" s="519">
        <v>0</v>
      </c>
      <c r="DS979" s="519">
        <v>0</v>
      </c>
      <c r="DT979" s="519">
        <v>0</v>
      </c>
      <c r="DU979" s="519">
        <v>0</v>
      </c>
      <c r="DV979" s="519">
        <v>0</v>
      </c>
      <c r="DW979" s="519">
        <v>0</v>
      </c>
      <c r="DX979" s="519">
        <v>0</v>
      </c>
      <c r="DZ979" s="337"/>
      <c r="EA979" s="519" t="s">
        <v>1061</v>
      </c>
      <c r="EB979" s="519" t="s">
        <v>1059</v>
      </c>
      <c r="EC979" s="519">
        <v>7</v>
      </c>
      <c r="ED979" s="183" t="str">
        <f t="shared" si="50"/>
        <v>SDN150107</v>
      </c>
      <c r="EE979" s="519">
        <v>667.8</v>
      </c>
      <c r="EF979" s="519">
        <v>10000</v>
      </c>
      <c r="EG979" s="519">
        <v>10000</v>
      </c>
      <c r="EH979" s="519">
        <v>10000</v>
      </c>
      <c r="EI979" s="519">
        <v>10000</v>
      </c>
      <c r="EJ979" s="519">
        <v>10000</v>
      </c>
      <c r="EK979" s="519">
        <v>10000</v>
      </c>
      <c r="EL979" s="519">
        <v>10000</v>
      </c>
      <c r="EM979" s="519">
        <v>10000</v>
      </c>
      <c r="EN979" s="519">
        <v>10000</v>
      </c>
      <c r="EO979" s="519">
        <v>10000</v>
      </c>
      <c r="EP979" s="519">
        <v>10000</v>
      </c>
      <c r="EQ979" s="519">
        <v>10000</v>
      </c>
      <c r="ER979" s="519">
        <v>10000</v>
      </c>
      <c r="ES979" s="519">
        <v>10000</v>
      </c>
      <c r="ET979" s="519">
        <v>10000</v>
      </c>
      <c r="EU979" s="519">
        <v>10000</v>
      </c>
      <c r="EV979" s="519">
        <v>10000</v>
      </c>
      <c r="EW979" s="519">
        <v>10000</v>
      </c>
      <c r="EX979" s="519">
        <v>10000</v>
      </c>
      <c r="EY979" s="519">
        <v>10000</v>
      </c>
      <c r="EZ979" s="519">
        <v>10000</v>
      </c>
      <c r="FA979" s="519">
        <v>10000</v>
      </c>
      <c r="FB979" s="519">
        <v>10000</v>
      </c>
      <c r="FC979" s="519">
        <v>10000</v>
      </c>
      <c r="FD979" s="519">
        <v>10000</v>
      </c>
      <c r="FE979" s="519">
        <v>10000</v>
      </c>
      <c r="FF979" s="519">
        <v>10000</v>
      </c>
      <c r="FG979" s="519">
        <v>10000</v>
      </c>
      <c r="FH979" s="519">
        <v>10000</v>
      </c>
      <c r="FI979" s="519">
        <v>0</v>
      </c>
      <c r="FJ979" s="519">
        <v>0</v>
      </c>
      <c r="FK979" s="519">
        <v>0</v>
      </c>
      <c r="FL979" s="519">
        <v>0</v>
      </c>
      <c r="FM979" s="519">
        <v>0</v>
      </c>
      <c r="FN979" s="519">
        <v>0</v>
      </c>
      <c r="FO979" s="519">
        <v>0</v>
      </c>
      <c r="FP979" s="519">
        <v>0</v>
      </c>
      <c r="FQ979" s="519">
        <v>0</v>
      </c>
      <c r="FR979" s="519">
        <v>0</v>
      </c>
      <c r="FS979" s="519">
        <v>0</v>
      </c>
      <c r="FT979" s="519">
        <v>0</v>
      </c>
      <c r="FU979" s="519">
        <v>0</v>
      </c>
      <c r="FV979" s="519">
        <v>0</v>
      </c>
      <c r="FW979" s="519">
        <v>0</v>
      </c>
      <c r="FX979" s="519">
        <v>0</v>
      </c>
      <c r="FY979" s="519">
        <v>0</v>
      </c>
      <c r="FZ979" s="519">
        <v>0</v>
      </c>
      <c r="GA979" s="519">
        <v>0</v>
      </c>
      <c r="GB979" s="519">
        <v>0</v>
      </c>
      <c r="GC979" s="519">
        <v>0</v>
      </c>
      <c r="GD979" s="519">
        <v>0</v>
      </c>
      <c r="GE979" s="519">
        <v>0</v>
      </c>
      <c r="GF979" s="519">
        <v>0</v>
      </c>
      <c r="GG979" s="519">
        <v>0</v>
      </c>
      <c r="GH979" s="519">
        <v>0</v>
      </c>
      <c r="GI979" s="519">
        <v>0</v>
      </c>
      <c r="GJ979" s="519">
        <v>0</v>
      </c>
      <c r="GK979" s="519">
        <v>0</v>
      </c>
      <c r="GL979" s="519">
        <v>0</v>
      </c>
      <c r="GM979" s="519">
        <v>0</v>
      </c>
      <c r="GN979" s="519">
        <v>0</v>
      </c>
      <c r="GO979" s="519">
        <v>0</v>
      </c>
      <c r="GP979" s="519">
        <v>0</v>
      </c>
      <c r="GQ979" s="519">
        <v>0</v>
      </c>
      <c r="GR979" s="519">
        <v>0</v>
      </c>
      <c r="GS979" s="519">
        <v>0</v>
      </c>
      <c r="GT979" s="519">
        <v>0</v>
      </c>
      <c r="GU979" s="519">
        <v>0</v>
      </c>
      <c r="GV979" s="519">
        <v>0</v>
      </c>
      <c r="GW979" s="519">
        <v>0</v>
      </c>
      <c r="GX979" s="519">
        <v>0</v>
      </c>
      <c r="GY979" s="519">
        <v>0</v>
      </c>
      <c r="GZ979" s="519">
        <v>0</v>
      </c>
      <c r="HA979" s="519">
        <v>0</v>
      </c>
      <c r="HB979" s="519">
        <v>0</v>
      </c>
      <c r="HC979" s="519">
        <v>0</v>
      </c>
      <c r="HD979" s="519">
        <v>0</v>
      </c>
      <c r="HE979" s="519">
        <v>0</v>
      </c>
      <c r="HF979" s="519">
        <v>0</v>
      </c>
      <c r="HG979" s="519">
        <v>0</v>
      </c>
      <c r="HH979" s="519">
        <v>0</v>
      </c>
      <c r="HI979" s="519">
        <v>0</v>
      </c>
      <c r="HJ979" s="519">
        <v>0</v>
      </c>
      <c r="HK979" s="519">
        <v>0</v>
      </c>
      <c r="HL979" s="519">
        <v>0</v>
      </c>
      <c r="HM979" s="519">
        <v>0</v>
      </c>
      <c r="HN979" s="519">
        <v>0</v>
      </c>
      <c r="HO979" s="519">
        <v>0</v>
      </c>
      <c r="HP979" s="519">
        <v>0</v>
      </c>
      <c r="HQ979" s="519">
        <v>0</v>
      </c>
      <c r="HR979" s="519">
        <v>0</v>
      </c>
      <c r="HS979" s="519">
        <v>0</v>
      </c>
      <c r="HT979" s="519">
        <v>0</v>
      </c>
      <c r="HU979" s="519">
        <v>0</v>
      </c>
      <c r="HV979" s="519">
        <v>0</v>
      </c>
      <c r="HW979" s="519">
        <v>0</v>
      </c>
      <c r="HX979" s="519">
        <v>0</v>
      </c>
      <c r="HY979" s="519">
        <v>0</v>
      </c>
      <c r="HZ979" s="519">
        <v>0</v>
      </c>
      <c r="IA979" s="519">
        <v>0</v>
      </c>
      <c r="IB979" s="519">
        <v>0</v>
      </c>
      <c r="IC979" s="519">
        <v>0</v>
      </c>
      <c r="ID979" s="519">
        <v>0</v>
      </c>
      <c r="IE979" s="519">
        <v>0</v>
      </c>
      <c r="IF979" s="519">
        <v>0</v>
      </c>
      <c r="IG979" s="519">
        <v>0</v>
      </c>
      <c r="IH979" s="519">
        <v>0</v>
      </c>
      <c r="II979" s="519">
        <v>0</v>
      </c>
      <c r="IJ979" s="519">
        <v>0</v>
      </c>
      <c r="IK979" s="519">
        <v>0</v>
      </c>
    </row>
    <row r="980" spans="2:245" hidden="1">
      <c r="B980" s="519" t="s">
        <v>1058</v>
      </c>
      <c r="C980" s="519"/>
      <c r="D980" s="519"/>
      <c r="E980" s="519"/>
      <c r="F980" s="519">
        <v>2</v>
      </c>
      <c r="G980" s="519"/>
      <c r="H980" s="519">
        <v>36</v>
      </c>
      <c r="I980" s="519">
        <v>8</v>
      </c>
      <c r="J980" s="519" t="str">
        <f t="shared" si="48"/>
        <v>SDN10023608</v>
      </c>
      <c r="K980" s="519">
        <v>804</v>
      </c>
      <c r="M980" s="337"/>
      <c r="N980" s="519" t="s">
        <v>1061</v>
      </c>
      <c r="O980" s="519" t="s">
        <v>1059</v>
      </c>
      <c r="P980" s="519">
        <v>8</v>
      </c>
      <c r="Q980" s="521" t="str">
        <f t="shared" si="49"/>
        <v>SDN150108</v>
      </c>
      <c r="R980" s="519">
        <v>667.8</v>
      </c>
      <c r="S980" s="519">
        <v>2000</v>
      </c>
      <c r="T980" s="519">
        <v>2003.4</v>
      </c>
      <c r="U980" s="519">
        <v>2671.2</v>
      </c>
      <c r="V980" s="519">
        <v>3339</v>
      </c>
      <c r="W980" s="519">
        <v>4006.8</v>
      </c>
      <c r="X980" s="519">
        <v>4674.6000000000004</v>
      </c>
      <c r="Y980" s="519">
        <v>5208.8</v>
      </c>
      <c r="Z980" s="519">
        <v>5743.1</v>
      </c>
      <c r="AA980" s="519">
        <v>6277.3</v>
      </c>
      <c r="AB980" s="519">
        <v>6811.6</v>
      </c>
      <c r="AC980" s="519">
        <v>7345.8</v>
      </c>
      <c r="AD980" s="519">
        <v>7880</v>
      </c>
      <c r="AE980" s="519">
        <v>8414.2999999999993</v>
      </c>
      <c r="AF980" s="519">
        <v>8948.5</v>
      </c>
      <c r="AG980" s="519">
        <v>8948.5</v>
      </c>
      <c r="AH980" s="519">
        <v>8948.5</v>
      </c>
      <c r="AI980" s="519">
        <v>8948.5</v>
      </c>
      <c r="AJ980" s="519">
        <v>8948.5</v>
      </c>
      <c r="AK980" s="519">
        <v>8948.5</v>
      </c>
      <c r="AL980" s="519">
        <v>8948.5</v>
      </c>
      <c r="AM980" s="519">
        <v>8948.5</v>
      </c>
      <c r="AN980" s="519">
        <v>8948.5</v>
      </c>
      <c r="AO980" s="519">
        <v>8948.5</v>
      </c>
      <c r="AP980" s="519">
        <v>8948.5</v>
      </c>
      <c r="AQ980" s="519">
        <v>8948.5</v>
      </c>
      <c r="AR980" s="519">
        <v>8948.5</v>
      </c>
      <c r="AS980" s="519">
        <v>8948.5</v>
      </c>
      <c r="AT980" s="519">
        <v>8948.5</v>
      </c>
      <c r="AU980" s="519">
        <v>8948.5</v>
      </c>
      <c r="AV980" s="519">
        <v>0</v>
      </c>
      <c r="AW980" s="519">
        <v>0</v>
      </c>
      <c r="AX980" s="519">
        <v>0</v>
      </c>
      <c r="AY980" s="519">
        <v>0</v>
      </c>
      <c r="AZ980" s="519">
        <v>0</v>
      </c>
      <c r="BA980" s="519">
        <v>0</v>
      </c>
      <c r="BB980" s="519">
        <v>0</v>
      </c>
      <c r="BC980" s="519">
        <v>0</v>
      </c>
      <c r="BD980" s="519">
        <v>0</v>
      </c>
      <c r="BE980" s="519">
        <v>0</v>
      </c>
      <c r="BF980" s="519">
        <v>0</v>
      </c>
      <c r="BG980" s="519">
        <v>0</v>
      </c>
      <c r="BH980" s="519">
        <v>0</v>
      </c>
      <c r="BI980" s="519">
        <v>0</v>
      </c>
      <c r="BJ980" s="519">
        <v>0</v>
      </c>
      <c r="BK980" s="519">
        <v>0</v>
      </c>
      <c r="BL980" s="519">
        <v>0</v>
      </c>
      <c r="BM980" s="519">
        <v>0</v>
      </c>
      <c r="BN980" s="519">
        <v>0</v>
      </c>
      <c r="BO980" s="519">
        <v>0</v>
      </c>
      <c r="BP980" s="519">
        <v>0</v>
      </c>
      <c r="BQ980" s="519">
        <v>0</v>
      </c>
      <c r="BR980" s="519">
        <v>0</v>
      </c>
      <c r="BS980" s="519">
        <v>0</v>
      </c>
      <c r="BT980" s="519">
        <v>0</v>
      </c>
      <c r="BU980" s="519">
        <v>0</v>
      </c>
      <c r="BV980" s="519">
        <v>0</v>
      </c>
      <c r="BW980" s="519">
        <v>0</v>
      </c>
      <c r="BX980" s="519">
        <v>0</v>
      </c>
      <c r="BY980" s="519">
        <v>0</v>
      </c>
      <c r="BZ980" s="519">
        <v>0</v>
      </c>
      <c r="CA980" s="519">
        <v>0</v>
      </c>
      <c r="CB980" s="519">
        <v>0</v>
      </c>
      <c r="CC980" s="519">
        <v>0</v>
      </c>
      <c r="CD980" s="519">
        <v>0</v>
      </c>
      <c r="CE980" s="519">
        <v>0</v>
      </c>
      <c r="CF980" s="519">
        <v>0</v>
      </c>
      <c r="CG980" s="519">
        <v>0</v>
      </c>
      <c r="CH980" s="519">
        <v>0</v>
      </c>
      <c r="CI980" s="519">
        <v>0</v>
      </c>
      <c r="CJ980" s="519">
        <v>0</v>
      </c>
      <c r="CK980" s="519">
        <v>0</v>
      </c>
      <c r="CL980" s="519">
        <v>0</v>
      </c>
      <c r="CM980" s="519">
        <v>0</v>
      </c>
      <c r="CN980" s="519">
        <v>0</v>
      </c>
      <c r="CO980" s="519">
        <v>0</v>
      </c>
      <c r="CP980" s="519">
        <v>0</v>
      </c>
      <c r="CQ980" s="519">
        <v>0</v>
      </c>
      <c r="CR980" s="519">
        <v>0</v>
      </c>
      <c r="CS980" s="519">
        <v>0</v>
      </c>
      <c r="CT980" s="519">
        <v>0</v>
      </c>
      <c r="CU980" s="519">
        <v>0</v>
      </c>
      <c r="CV980" s="519">
        <v>0</v>
      </c>
      <c r="CW980" s="519">
        <v>0</v>
      </c>
      <c r="CX980" s="519">
        <v>0</v>
      </c>
      <c r="CY980" s="519">
        <v>0</v>
      </c>
      <c r="CZ980" s="519">
        <v>0</v>
      </c>
      <c r="DA980" s="519">
        <v>0</v>
      </c>
      <c r="DB980" s="519">
        <v>0</v>
      </c>
      <c r="DC980" s="519">
        <v>0</v>
      </c>
      <c r="DD980" s="519">
        <v>0</v>
      </c>
      <c r="DE980" s="519">
        <v>0</v>
      </c>
      <c r="DF980" s="519">
        <v>0</v>
      </c>
      <c r="DG980" s="519">
        <v>0</v>
      </c>
      <c r="DH980" s="519">
        <v>0</v>
      </c>
      <c r="DI980" s="519">
        <v>0</v>
      </c>
      <c r="DJ980" s="519">
        <v>0</v>
      </c>
      <c r="DK980" s="519">
        <v>0</v>
      </c>
      <c r="DL980" s="519">
        <v>0</v>
      </c>
      <c r="DM980" s="519">
        <v>0</v>
      </c>
      <c r="DN980" s="519">
        <v>0</v>
      </c>
      <c r="DO980" s="519">
        <v>0</v>
      </c>
      <c r="DP980" s="519">
        <v>0</v>
      </c>
      <c r="DQ980" s="519">
        <v>0</v>
      </c>
      <c r="DR980" s="519">
        <v>0</v>
      </c>
      <c r="DS980" s="519">
        <v>0</v>
      </c>
      <c r="DT980" s="519">
        <v>0</v>
      </c>
      <c r="DU980" s="519">
        <v>0</v>
      </c>
      <c r="DV980" s="519">
        <v>0</v>
      </c>
      <c r="DW980" s="519">
        <v>0</v>
      </c>
      <c r="DX980" s="519">
        <v>0</v>
      </c>
      <c r="DZ980" s="337"/>
      <c r="EA980" s="519" t="s">
        <v>1061</v>
      </c>
      <c r="EB980" s="519" t="s">
        <v>1059</v>
      </c>
      <c r="EC980" s="519">
        <v>8</v>
      </c>
      <c r="ED980" s="183" t="str">
        <f t="shared" si="50"/>
        <v>SDN150108</v>
      </c>
      <c r="EE980" s="519">
        <v>667.8</v>
      </c>
      <c r="EF980" s="519">
        <v>10000</v>
      </c>
      <c r="EG980" s="519">
        <v>10000</v>
      </c>
      <c r="EH980" s="519">
        <v>10000</v>
      </c>
      <c r="EI980" s="519">
        <v>10000</v>
      </c>
      <c r="EJ980" s="519">
        <v>10000</v>
      </c>
      <c r="EK980" s="519">
        <v>10000</v>
      </c>
      <c r="EL980" s="519">
        <v>10000</v>
      </c>
      <c r="EM980" s="519">
        <v>10000</v>
      </c>
      <c r="EN980" s="519">
        <v>10000</v>
      </c>
      <c r="EO980" s="519">
        <v>10000</v>
      </c>
      <c r="EP980" s="519">
        <v>10000</v>
      </c>
      <c r="EQ980" s="519">
        <v>10000</v>
      </c>
      <c r="ER980" s="519">
        <v>10000</v>
      </c>
      <c r="ES980" s="519">
        <v>10000</v>
      </c>
      <c r="ET980" s="519">
        <v>10000</v>
      </c>
      <c r="EU980" s="519">
        <v>10000</v>
      </c>
      <c r="EV980" s="519">
        <v>10000</v>
      </c>
      <c r="EW980" s="519">
        <v>10000</v>
      </c>
      <c r="EX980" s="519">
        <v>10000</v>
      </c>
      <c r="EY980" s="519">
        <v>10000</v>
      </c>
      <c r="EZ980" s="519">
        <v>10000</v>
      </c>
      <c r="FA980" s="519">
        <v>10000</v>
      </c>
      <c r="FB980" s="519">
        <v>10000</v>
      </c>
      <c r="FC980" s="519">
        <v>10000</v>
      </c>
      <c r="FD980" s="519">
        <v>10000</v>
      </c>
      <c r="FE980" s="519">
        <v>10000</v>
      </c>
      <c r="FF980" s="519">
        <v>10000</v>
      </c>
      <c r="FG980" s="519">
        <v>10000</v>
      </c>
      <c r="FH980" s="519">
        <v>10000</v>
      </c>
      <c r="FI980" s="519">
        <v>0</v>
      </c>
      <c r="FJ980" s="519">
        <v>0</v>
      </c>
      <c r="FK980" s="519">
        <v>0</v>
      </c>
      <c r="FL980" s="519">
        <v>0</v>
      </c>
      <c r="FM980" s="519">
        <v>0</v>
      </c>
      <c r="FN980" s="519">
        <v>0</v>
      </c>
      <c r="FO980" s="519">
        <v>0</v>
      </c>
      <c r="FP980" s="519">
        <v>0</v>
      </c>
      <c r="FQ980" s="519">
        <v>0</v>
      </c>
      <c r="FR980" s="519">
        <v>0</v>
      </c>
      <c r="FS980" s="519">
        <v>0</v>
      </c>
      <c r="FT980" s="519">
        <v>0</v>
      </c>
      <c r="FU980" s="519">
        <v>0</v>
      </c>
      <c r="FV980" s="519">
        <v>0</v>
      </c>
      <c r="FW980" s="519">
        <v>0</v>
      </c>
      <c r="FX980" s="519">
        <v>0</v>
      </c>
      <c r="FY980" s="519">
        <v>0</v>
      </c>
      <c r="FZ980" s="519">
        <v>0</v>
      </c>
      <c r="GA980" s="519">
        <v>0</v>
      </c>
      <c r="GB980" s="519">
        <v>0</v>
      </c>
      <c r="GC980" s="519">
        <v>0</v>
      </c>
      <c r="GD980" s="519">
        <v>0</v>
      </c>
      <c r="GE980" s="519">
        <v>0</v>
      </c>
      <c r="GF980" s="519">
        <v>0</v>
      </c>
      <c r="GG980" s="519">
        <v>0</v>
      </c>
      <c r="GH980" s="519">
        <v>0</v>
      </c>
      <c r="GI980" s="519">
        <v>0</v>
      </c>
      <c r="GJ980" s="519">
        <v>0</v>
      </c>
      <c r="GK980" s="519">
        <v>0</v>
      </c>
      <c r="GL980" s="519">
        <v>0</v>
      </c>
      <c r="GM980" s="519">
        <v>0</v>
      </c>
      <c r="GN980" s="519">
        <v>0</v>
      </c>
      <c r="GO980" s="519">
        <v>0</v>
      </c>
      <c r="GP980" s="519">
        <v>0</v>
      </c>
      <c r="GQ980" s="519">
        <v>0</v>
      </c>
      <c r="GR980" s="519">
        <v>0</v>
      </c>
      <c r="GS980" s="519">
        <v>0</v>
      </c>
      <c r="GT980" s="519">
        <v>0</v>
      </c>
      <c r="GU980" s="519">
        <v>0</v>
      </c>
      <c r="GV980" s="519">
        <v>0</v>
      </c>
      <c r="GW980" s="519">
        <v>0</v>
      </c>
      <c r="GX980" s="519">
        <v>0</v>
      </c>
      <c r="GY980" s="519">
        <v>0</v>
      </c>
      <c r="GZ980" s="519">
        <v>0</v>
      </c>
      <c r="HA980" s="519">
        <v>0</v>
      </c>
      <c r="HB980" s="519">
        <v>0</v>
      </c>
      <c r="HC980" s="519">
        <v>0</v>
      </c>
      <c r="HD980" s="519">
        <v>0</v>
      </c>
      <c r="HE980" s="519">
        <v>0</v>
      </c>
      <c r="HF980" s="519">
        <v>0</v>
      </c>
      <c r="HG980" s="519">
        <v>0</v>
      </c>
      <c r="HH980" s="519">
        <v>0</v>
      </c>
      <c r="HI980" s="519">
        <v>0</v>
      </c>
      <c r="HJ980" s="519">
        <v>0</v>
      </c>
      <c r="HK980" s="519">
        <v>0</v>
      </c>
      <c r="HL980" s="519">
        <v>0</v>
      </c>
      <c r="HM980" s="519">
        <v>0</v>
      </c>
      <c r="HN980" s="519">
        <v>0</v>
      </c>
      <c r="HO980" s="519">
        <v>0</v>
      </c>
      <c r="HP980" s="519">
        <v>0</v>
      </c>
      <c r="HQ980" s="519">
        <v>0</v>
      </c>
      <c r="HR980" s="519">
        <v>0</v>
      </c>
      <c r="HS980" s="519">
        <v>0</v>
      </c>
      <c r="HT980" s="519">
        <v>0</v>
      </c>
      <c r="HU980" s="519">
        <v>0</v>
      </c>
      <c r="HV980" s="519">
        <v>0</v>
      </c>
      <c r="HW980" s="519">
        <v>0</v>
      </c>
      <c r="HX980" s="519">
        <v>0</v>
      </c>
      <c r="HY980" s="519">
        <v>0</v>
      </c>
      <c r="HZ980" s="519">
        <v>0</v>
      </c>
      <c r="IA980" s="519">
        <v>0</v>
      </c>
      <c r="IB980" s="519">
        <v>0</v>
      </c>
      <c r="IC980" s="519">
        <v>0</v>
      </c>
      <c r="ID980" s="519">
        <v>0</v>
      </c>
      <c r="IE980" s="519">
        <v>0</v>
      </c>
      <c r="IF980" s="519">
        <v>0</v>
      </c>
      <c r="IG980" s="519">
        <v>0</v>
      </c>
      <c r="IH980" s="519">
        <v>0</v>
      </c>
      <c r="II980" s="519">
        <v>0</v>
      </c>
      <c r="IJ980" s="519">
        <v>0</v>
      </c>
      <c r="IK980" s="519">
        <v>0</v>
      </c>
    </row>
    <row r="981" spans="2:245" hidden="1">
      <c r="B981" s="519" t="s">
        <v>1058</v>
      </c>
      <c r="C981" s="519"/>
      <c r="D981" s="519"/>
      <c r="E981" s="519"/>
      <c r="F981" s="519">
        <v>2</v>
      </c>
      <c r="G981" s="519"/>
      <c r="H981" s="519">
        <v>36</v>
      </c>
      <c r="I981" s="519">
        <v>9</v>
      </c>
      <c r="J981" s="519" t="str">
        <f t="shared" si="48"/>
        <v>SDN10023609</v>
      </c>
      <c r="K981" s="519">
        <v>804</v>
      </c>
      <c r="M981" s="337"/>
      <c r="N981" s="519" t="s">
        <v>1061</v>
      </c>
      <c r="O981" s="519" t="s">
        <v>1059</v>
      </c>
      <c r="P981" s="519">
        <v>9</v>
      </c>
      <c r="Q981" s="521" t="str">
        <f t="shared" si="49"/>
        <v>SDN150109</v>
      </c>
      <c r="R981" s="519">
        <v>667.8</v>
      </c>
      <c r="S981" s="519">
        <v>2000</v>
      </c>
      <c r="T981" s="519">
        <v>2003.4</v>
      </c>
      <c r="U981" s="519">
        <v>2671.2</v>
      </c>
      <c r="V981" s="519">
        <v>3339</v>
      </c>
      <c r="W981" s="519">
        <v>4006.8</v>
      </c>
      <c r="X981" s="519">
        <v>4674.6000000000004</v>
      </c>
      <c r="Y981" s="519">
        <v>5208.8</v>
      </c>
      <c r="Z981" s="519">
        <v>5743.1</v>
      </c>
      <c r="AA981" s="519">
        <v>6277.3</v>
      </c>
      <c r="AB981" s="519">
        <v>6811.6</v>
      </c>
      <c r="AC981" s="519">
        <v>7345.8</v>
      </c>
      <c r="AD981" s="519">
        <v>7880</v>
      </c>
      <c r="AE981" s="519">
        <v>8414.2999999999993</v>
      </c>
      <c r="AF981" s="519">
        <v>8948.5</v>
      </c>
      <c r="AG981" s="519">
        <v>8948.5</v>
      </c>
      <c r="AH981" s="519">
        <v>8948.5</v>
      </c>
      <c r="AI981" s="519">
        <v>8948.5</v>
      </c>
      <c r="AJ981" s="519">
        <v>8948.5</v>
      </c>
      <c r="AK981" s="519">
        <v>8948.5</v>
      </c>
      <c r="AL981" s="519">
        <v>8948.5</v>
      </c>
      <c r="AM981" s="519">
        <v>8948.5</v>
      </c>
      <c r="AN981" s="519">
        <v>8948.5</v>
      </c>
      <c r="AO981" s="519">
        <v>8948.5</v>
      </c>
      <c r="AP981" s="519">
        <v>8948.5</v>
      </c>
      <c r="AQ981" s="519">
        <v>8948.5</v>
      </c>
      <c r="AR981" s="519">
        <v>8948.5</v>
      </c>
      <c r="AS981" s="519">
        <v>8948.5</v>
      </c>
      <c r="AT981" s="519">
        <v>8948.5</v>
      </c>
      <c r="AU981" s="519">
        <v>8948.5</v>
      </c>
      <c r="AV981" s="519">
        <v>0</v>
      </c>
      <c r="AW981" s="519">
        <v>0</v>
      </c>
      <c r="AX981" s="519">
        <v>0</v>
      </c>
      <c r="AY981" s="519">
        <v>0</v>
      </c>
      <c r="AZ981" s="519">
        <v>0</v>
      </c>
      <c r="BA981" s="519">
        <v>0</v>
      </c>
      <c r="BB981" s="519">
        <v>0</v>
      </c>
      <c r="BC981" s="519">
        <v>0</v>
      </c>
      <c r="BD981" s="519">
        <v>0</v>
      </c>
      <c r="BE981" s="519">
        <v>0</v>
      </c>
      <c r="BF981" s="519">
        <v>0</v>
      </c>
      <c r="BG981" s="519">
        <v>0</v>
      </c>
      <c r="BH981" s="519">
        <v>0</v>
      </c>
      <c r="BI981" s="519">
        <v>0</v>
      </c>
      <c r="BJ981" s="519">
        <v>0</v>
      </c>
      <c r="BK981" s="519">
        <v>0</v>
      </c>
      <c r="BL981" s="519">
        <v>0</v>
      </c>
      <c r="BM981" s="519">
        <v>0</v>
      </c>
      <c r="BN981" s="519">
        <v>0</v>
      </c>
      <c r="BO981" s="519">
        <v>0</v>
      </c>
      <c r="BP981" s="519">
        <v>0</v>
      </c>
      <c r="BQ981" s="519">
        <v>0</v>
      </c>
      <c r="BR981" s="519">
        <v>0</v>
      </c>
      <c r="BS981" s="519">
        <v>0</v>
      </c>
      <c r="BT981" s="519">
        <v>0</v>
      </c>
      <c r="BU981" s="519">
        <v>0</v>
      </c>
      <c r="BV981" s="519">
        <v>0</v>
      </c>
      <c r="BW981" s="519">
        <v>0</v>
      </c>
      <c r="BX981" s="519">
        <v>0</v>
      </c>
      <c r="BY981" s="519">
        <v>0</v>
      </c>
      <c r="BZ981" s="519">
        <v>0</v>
      </c>
      <c r="CA981" s="519">
        <v>0</v>
      </c>
      <c r="CB981" s="519">
        <v>0</v>
      </c>
      <c r="CC981" s="519">
        <v>0</v>
      </c>
      <c r="CD981" s="519">
        <v>0</v>
      </c>
      <c r="CE981" s="519">
        <v>0</v>
      </c>
      <c r="CF981" s="519">
        <v>0</v>
      </c>
      <c r="CG981" s="519">
        <v>0</v>
      </c>
      <c r="CH981" s="519">
        <v>0</v>
      </c>
      <c r="CI981" s="519">
        <v>0</v>
      </c>
      <c r="CJ981" s="519">
        <v>0</v>
      </c>
      <c r="CK981" s="519">
        <v>0</v>
      </c>
      <c r="CL981" s="519">
        <v>0</v>
      </c>
      <c r="CM981" s="519">
        <v>0</v>
      </c>
      <c r="CN981" s="519">
        <v>0</v>
      </c>
      <c r="CO981" s="519">
        <v>0</v>
      </c>
      <c r="CP981" s="519">
        <v>0</v>
      </c>
      <c r="CQ981" s="519">
        <v>0</v>
      </c>
      <c r="CR981" s="519">
        <v>0</v>
      </c>
      <c r="CS981" s="519">
        <v>0</v>
      </c>
      <c r="CT981" s="519">
        <v>0</v>
      </c>
      <c r="CU981" s="519">
        <v>0</v>
      </c>
      <c r="CV981" s="519">
        <v>0</v>
      </c>
      <c r="CW981" s="519">
        <v>0</v>
      </c>
      <c r="CX981" s="519">
        <v>0</v>
      </c>
      <c r="CY981" s="519">
        <v>0</v>
      </c>
      <c r="CZ981" s="519">
        <v>0</v>
      </c>
      <c r="DA981" s="519">
        <v>0</v>
      </c>
      <c r="DB981" s="519">
        <v>0</v>
      </c>
      <c r="DC981" s="519">
        <v>0</v>
      </c>
      <c r="DD981" s="519">
        <v>0</v>
      </c>
      <c r="DE981" s="519">
        <v>0</v>
      </c>
      <c r="DF981" s="519">
        <v>0</v>
      </c>
      <c r="DG981" s="519">
        <v>0</v>
      </c>
      <c r="DH981" s="519">
        <v>0</v>
      </c>
      <c r="DI981" s="519">
        <v>0</v>
      </c>
      <c r="DJ981" s="519">
        <v>0</v>
      </c>
      <c r="DK981" s="519">
        <v>0</v>
      </c>
      <c r="DL981" s="519">
        <v>0</v>
      </c>
      <c r="DM981" s="519">
        <v>0</v>
      </c>
      <c r="DN981" s="519">
        <v>0</v>
      </c>
      <c r="DO981" s="519">
        <v>0</v>
      </c>
      <c r="DP981" s="519">
        <v>0</v>
      </c>
      <c r="DQ981" s="519">
        <v>0</v>
      </c>
      <c r="DR981" s="519">
        <v>0</v>
      </c>
      <c r="DS981" s="519">
        <v>0</v>
      </c>
      <c r="DT981" s="519">
        <v>0</v>
      </c>
      <c r="DU981" s="519">
        <v>0</v>
      </c>
      <c r="DV981" s="519">
        <v>0</v>
      </c>
      <c r="DW981" s="519">
        <v>0</v>
      </c>
      <c r="DX981" s="519">
        <v>0</v>
      </c>
      <c r="DZ981" s="337"/>
      <c r="EA981" s="519" t="s">
        <v>1061</v>
      </c>
      <c r="EB981" s="519" t="s">
        <v>1059</v>
      </c>
      <c r="EC981" s="519">
        <v>9</v>
      </c>
      <c r="ED981" s="183" t="str">
        <f t="shared" si="50"/>
        <v>SDN150109</v>
      </c>
      <c r="EE981" s="519">
        <v>667.8</v>
      </c>
      <c r="EF981" s="519">
        <v>10000</v>
      </c>
      <c r="EG981" s="519">
        <v>10000</v>
      </c>
      <c r="EH981" s="519">
        <v>10000</v>
      </c>
      <c r="EI981" s="519">
        <v>10000</v>
      </c>
      <c r="EJ981" s="519">
        <v>10000</v>
      </c>
      <c r="EK981" s="519">
        <v>10000</v>
      </c>
      <c r="EL981" s="519">
        <v>10000</v>
      </c>
      <c r="EM981" s="519">
        <v>10000</v>
      </c>
      <c r="EN981" s="519">
        <v>10000</v>
      </c>
      <c r="EO981" s="519">
        <v>10000</v>
      </c>
      <c r="EP981" s="519">
        <v>10000</v>
      </c>
      <c r="EQ981" s="519">
        <v>10000</v>
      </c>
      <c r="ER981" s="519">
        <v>10000</v>
      </c>
      <c r="ES981" s="519">
        <v>10000</v>
      </c>
      <c r="ET981" s="519">
        <v>10000</v>
      </c>
      <c r="EU981" s="519">
        <v>10000</v>
      </c>
      <c r="EV981" s="519">
        <v>10000</v>
      </c>
      <c r="EW981" s="519">
        <v>10000</v>
      </c>
      <c r="EX981" s="519">
        <v>10000</v>
      </c>
      <c r="EY981" s="519">
        <v>10000</v>
      </c>
      <c r="EZ981" s="519">
        <v>10000</v>
      </c>
      <c r="FA981" s="519">
        <v>10000</v>
      </c>
      <c r="FB981" s="519">
        <v>10000</v>
      </c>
      <c r="FC981" s="519">
        <v>10000</v>
      </c>
      <c r="FD981" s="519">
        <v>10000</v>
      </c>
      <c r="FE981" s="519">
        <v>10000</v>
      </c>
      <c r="FF981" s="519">
        <v>10000</v>
      </c>
      <c r="FG981" s="519">
        <v>10000</v>
      </c>
      <c r="FH981" s="519">
        <v>10000</v>
      </c>
      <c r="FI981" s="519">
        <v>0</v>
      </c>
      <c r="FJ981" s="519">
        <v>0</v>
      </c>
      <c r="FK981" s="519">
        <v>0</v>
      </c>
      <c r="FL981" s="519">
        <v>0</v>
      </c>
      <c r="FM981" s="519">
        <v>0</v>
      </c>
      <c r="FN981" s="519">
        <v>0</v>
      </c>
      <c r="FO981" s="519">
        <v>0</v>
      </c>
      <c r="FP981" s="519">
        <v>0</v>
      </c>
      <c r="FQ981" s="519">
        <v>0</v>
      </c>
      <c r="FR981" s="519">
        <v>0</v>
      </c>
      <c r="FS981" s="519">
        <v>0</v>
      </c>
      <c r="FT981" s="519">
        <v>0</v>
      </c>
      <c r="FU981" s="519">
        <v>0</v>
      </c>
      <c r="FV981" s="519">
        <v>0</v>
      </c>
      <c r="FW981" s="519">
        <v>0</v>
      </c>
      <c r="FX981" s="519">
        <v>0</v>
      </c>
      <c r="FY981" s="519">
        <v>0</v>
      </c>
      <c r="FZ981" s="519">
        <v>0</v>
      </c>
      <c r="GA981" s="519">
        <v>0</v>
      </c>
      <c r="GB981" s="519">
        <v>0</v>
      </c>
      <c r="GC981" s="519">
        <v>0</v>
      </c>
      <c r="GD981" s="519">
        <v>0</v>
      </c>
      <c r="GE981" s="519">
        <v>0</v>
      </c>
      <c r="GF981" s="519">
        <v>0</v>
      </c>
      <c r="GG981" s="519">
        <v>0</v>
      </c>
      <c r="GH981" s="519">
        <v>0</v>
      </c>
      <c r="GI981" s="519">
        <v>0</v>
      </c>
      <c r="GJ981" s="519">
        <v>0</v>
      </c>
      <c r="GK981" s="519">
        <v>0</v>
      </c>
      <c r="GL981" s="519">
        <v>0</v>
      </c>
      <c r="GM981" s="519">
        <v>0</v>
      </c>
      <c r="GN981" s="519">
        <v>0</v>
      </c>
      <c r="GO981" s="519">
        <v>0</v>
      </c>
      <c r="GP981" s="519">
        <v>0</v>
      </c>
      <c r="GQ981" s="519">
        <v>0</v>
      </c>
      <c r="GR981" s="519">
        <v>0</v>
      </c>
      <c r="GS981" s="519">
        <v>0</v>
      </c>
      <c r="GT981" s="519">
        <v>0</v>
      </c>
      <c r="GU981" s="519">
        <v>0</v>
      </c>
      <c r="GV981" s="519">
        <v>0</v>
      </c>
      <c r="GW981" s="519">
        <v>0</v>
      </c>
      <c r="GX981" s="519">
        <v>0</v>
      </c>
      <c r="GY981" s="519">
        <v>0</v>
      </c>
      <c r="GZ981" s="519">
        <v>0</v>
      </c>
      <c r="HA981" s="519">
        <v>0</v>
      </c>
      <c r="HB981" s="519">
        <v>0</v>
      </c>
      <c r="HC981" s="519">
        <v>0</v>
      </c>
      <c r="HD981" s="519">
        <v>0</v>
      </c>
      <c r="HE981" s="519">
        <v>0</v>
      </c>
      <c r="HF981" s="519">
        <v>0</v>
      </c>
      <c r="HG981" s="519">
        <v>0</v>
      </c>
      <c r="HH981" s="519">
        <v>0</v>
      </c>
      <c r="HI981" s="519">
        <v>0</v>
      </c>
      <c r="HJ981" s="519">
        <v>0</v>
      </c>
      <c r="HK981" s="519">
        <v>0</v>
      </c>
      <c r="HL981" s="519">
        <v>0</v>
      </c>
      <c r="HM981" s="519">
        <v>0</v>
      </c>
      <c r="HN981" s="519">
        <v>0</v>
      </c>
      <c r="HO981" s="519">
        <v>0</v>
      </c>
      <c r="HP981" s="519">
        <v>0</v>
      </c>
      <c r="HQ981" s="519">
        <v>0</v>
      </c>
      <c r="HR981" s="519">
        <v>0</v>
      </c>
      <c r="HS981" s="519">
        <v>0</v>
      </c>
      <c r="HT981" s="519">
        <v>0</v>
      </c>
      <c r="HU981" s="519">
        <v>0</v>
      </c>
      <c r="HV981" s="519">
        <v>0</v>
      </c>
      <c r="HW981" s="519">
        <v>0</v>
      </c>
      <c r="HX981" s="519">
        <v>0</v>
      </c>
      <c r="HY981" s="519">
        <v>0</v>
      </c>
      <c r="HZ981" s="519">
        <v>0</v>
      </c>
      <c r="IA981" s="519">
        <v>0</v>
      </c>
      <c r="IB981" s="519">
        <v>0</v>
      </c>
      <c r="IC981" s="519">
        <v>0</v>
      </c>
      <c r="ID981" s="519">
        <v>0</v>
      </c>
      <c r="IE981" s="519">
        <v>0</v>
      </c>
      <c r="IF981" s="519">
        <v>0</v>
      </c>
      <c r="IG981" s="519">
        <v>0</v>
      </c>
      <c r="IH981" s="519">
        <v>0</v>
      </c>
      <c r="II981" s="519">
        <v>0</v>
      </c>
      <c r="IJ981" s="519">
        <v>0</v>
      </c>
      <c r="IK981" s="519">
        <v>0</v>
      </c>
    </row>
    <row r="982" spans="2:245" hidden="1">
      <c r="B982" s="519" t="s">
        <v>1058</v>
      </c>
      <c r="C982" s="519"/>
      <c r="D982" s="519"/>
      <c r="E982" s="519"/>
      <c r="F982" s="519">
        <v>2</v>
      </c>
      <c r="G982" s="519"/>
      <c r="H982" s="519">
        <v>36</v>
      </c>
      <c r="I982" s="519">
        <v>10</v>
      </c>
      <c r="J982" s="519" t="str">
        <f t="shared" si="48"/>
        <v>SDN10023610</v>
      </c>
      <c r="K982" s="519">
        <v>804</v>
      </c>
      <c r="M982" s="337"/>
      <c r="N982" s="519" t="s">
        <v>1061</v>
      </c>
      <c r="O982" s="519" t="s">
        <v>1059</v>
      </c>
      <c r="P982" s="519">
        <v>10</v>
      </c>
      <c r="Q982" s="521" t="str">
        <f t="shared" si="49"/>
        <v>SDN150110</v>
      </c>
      <c r="R982" s="519">
        <v>667.8</v>
      </c>
      <c r="S982" s="519">
        <v>2000</v>
      </c>
      <c r="T982" s="519">
        <v>2003.4</v>
      </c>
      <c r="U982" s="519">
        <v>2671.2</v>
      </c>
      <c r="V982" s="519">
        <v>3339</v>
      </c>
      <c r="W982" s="519">
        <v>4006.8</v>
      </c>
      <c r="X982" s="519">
        <v>4674.6000000000004</v>
      </c>
      <c r="Y982" s="519">
        <v>5208.8</v>
      </c>
      <c r="Z982" s="519">
        <v>5743.1</v>
      </c>
      <c r="AA982" s="519">
        <v>6277.3</v>
      </c>
      <c r="AB982" s="519">
        <v>6811.6</v>
      </c>
      <c r="AC982" s="519">
        <v>7345.8</v>
      </c>
      <c r="AD982" s="519">
        <v>7880</v>
      </c>
      <c r="AE982" s="519">
        <v>8414.2999999999993</v>
      </c>
      <c r="AF982" s="519">
        <v>8948.5</v>
      </c>
      <c r="AG982" s="519">
        <v>8948.5</v>
      </c>
      <c r="AH982" s="519">
        <v>8948.5</v>
      </c>
      <c r="AI982" s="519">
        <v>8948.5</v>
      </c>
      <c r="AJ982" s="519">
        <v>8948.5</v>
      </c>
      <c r="AK982" s="519">
        <v>8948.5</v>
      </c>
      <c r="AL982" s="519">
        <v>8948.5</v>
      </c>
      <c r="AM982" s="519">
        <v>8948.5</v>
      </c>
      <c r="AN982" s="519">
        <v>8948.5</v>
      </c>
      <c r="AO982" s="519">
        <v>8948.5</v>
      </c>
      <c r="AP982" s="519">
        <v>8948.5</v>
      </c>
      <c r="AQ982" s="519">
        <v>8948.5</v>
      </c>
      <c r="AR982" s="519">
        <v>8948.5</v>
      </c>
      <c r="AS982" s="519">
        <v>8948.5</v>
      </c>
      <c r="AT982" s="519">
        <v>8948.5</v>
      </c>
      <c r="AU982" s="519">
        <v>8948.5</v>
      </c>
      <c r="AV982" s="519">
        <v>0</v>
      </c>
      <c r="AW982" s="519">
        <v>0</v>
      </c>
      <c r="AX982" s="519">
        <v>0</v>
      </c>
      <c r="AY982" s="519">
        <v>0</v>
      </c>
      <c r="AZ982" s="519">
        <v>0</v>
      </c>
      <c r="BA982" s="519">
        <v>0</v>
      </c>
      <c r="BB982" s="519">
        <v>0</v>
      </c>
      <c r="BC982" s="519">
        <v>0</v>
      </c>
      <c r="BD982" s="519">
        <v>0</v>
      </c>
      <c r="BE982" s="519">
        <v>0</v>
      </c>
      <c r="BF982" s="519">
        <v>0</v>
      </c>
      <c r="BG982" s="519">
        <v>0</v>
      </c>
      <c r="BH982" s="519">
        <v>0</v>
      </c>
      <c r="BI982" s="519">
        <v>0</v>
      </c>
      <c r="BJ982" s="519">
        <v>0</v>
      </c>
      <c r="BK982" s="519">
        <v>0</v>
      </c>
      <c r="BL982" s="519">
        <v>0</v>
      </c>
      <c r="BM982" s="519">
        <v>0</v>
      </c>
      <c r="BN982" s="519">
        <v>0</v>
      </c>
      <c r="BO982" s="519">
        <v>0</v>
      </c>
      <c r="BP982" s="519">
        <v>0</v>
      </c>
      <c r="BQ982" s="519">
        <v>0</v>
      </c>
      <c r="BR982" s="519">
        <v>0</v>
      </c>
      <c r="BS982" s="519">
        <v>0</v>
      </c>
      <c r="BT982" s="519">
        <v>0</v>
      </c>
      <c r="BU982" s="519">
        <v>0</v>
      </c>
      <c r="BV982" s="519">
        <v>0</v>
      </c>
      <c r="BW982" s="519">
        <v>0</v>
      </c>
      <c r="BX982" s="519">
        <v>0</v>
      </c>
      <c r="BY982" s="519">
        <v>0</v>
      </c>
      <c r="BZ982" s="519">
        <v>0</v>
      </c>
      <c r="CA982" s="519">
        <v>0</v>
      </c>
      <c r="CB982" s="519">
        <v>0</v>
      </c>
      <c r="CC982" s="519">
        <v>0</v>
      </c>
      <c r="CD982" s="519">
        <v>0</v>
      </c>
      <c r="CE982" s="519">
        <v>0</v>
      </c>
      <c r="CF982" s="519">
        <v>0</v>
      </c>
      <c r="CG982" s="519">
        <v>0</v>
      </c>
      <c r="CH982" s="519">
        <v>0</v>
      </c>
      <c r="CI982" s="519">
        <v>0</v>
      </c>
      <c r="CJ982" s="519">
        <v>0</v>
      </c>
      <c r="CK982" s="519">
        <v>0</v>
      </c>
      <c r="CL982" s="519">
        <v>0</v>
      </c>
      <c r="CM982" s="519">
        <v>0</v>
      </c>
      <c r="CN982" s="519">
        <v>0</v>
      </c>
      <c r="CO982" s="519">
        <v>0</v>
      </c>
      <c r="CP982" s="519">
        <v>0</v>
      </c>
      <c r="CQ982" s="519">
        <v>0</v>
      </c>
      <c r="CR982" s="519">
        <v>0</v>
      </c>
      <c r="CS982" s="519">
        <v>0</v>
      </c>
      <c r="CT982" s="519">
        <v>0</v>
      </c>
      <c r="CU982" s="519">
        <v>0</v>
      </c>
      <c r="CV982" s="519">
        <v>0</v>
      </c>
      <c r="CW982" s="519">
        <v>0</v>
      </c>
      <c r="CX982" s="519">
        <v>0</v>
      </c>
      <c r="CY982" s="519">
        <v>0</v>
      </c>
      <c r="CZ982" s="519">
        <v>0</v>
      </c>
      <c r="DA982" s="519">
        <v>0</v>
      </c>
      <c r="DB982" s="519">
        <v>0</v>
      </c>
      <c r="DC982" s="519">
        <v>0</v>
      </c>
      <c r="DD982" s="519">
        <v>0</v>
      </c>
      <c r="DE982" s="519">
        <v>0</v>
      </c>
      <c r="DF982" s="519">
        <v>0</v>
      </c>
      <c r="DG982" s="519">
        <v>0</v>
      </c>
      <c r="DH982" s="519">
        <v>0</v>
      </c>
      <c r="DI982" s="519">
        <v>0</v>
      </c>
      <c r="DJ982" s="519">
        <v>0</v>
      </c>
      <c r="DK982" s="519">
        <v>0</v>
      </c>
      <c r="DL982" s="519">
        <v>0</v>
      </c>
      <c r="DM982" s="519">
        <v>0</v>
      </c>
      <c r="DN982" s="519">
        <v>0</v>
      </c>
      <c r="DO982" s="519">
        <v>0</v>
      </c>
      <c r="DP982" s="519">
        <v>0</v>
      </c>
      <c r="DQ982" s="519">
        <v>0</v>
      </c>
      <c r="DR982" s="519">
        <v>0</v>
      </c>
      <c r="DS982" s="519">
        <v>0</v>
      </c>
      <c r="DT982" s="519">
        <v>0</v>
      </c>
      <c r="DU982" s="519">
        <v>0</v>
      </c>
      <c r="DV982" s="519">
        <v>0</v>
      </c>
      <c r="DW982" s="519">
        <v>0</v>
      </c>
      <c r="DX982" s="519">
        <v>0</v>
      </c>
      <c r="DZ982" s="337"/>
      <c r="EA982" s="519" t="s">
        <v>1061</v>
      </c>
      <c r="EB982" s="519" t="s">
        <v>1059</v>
      </c>
      <c r="EC982" s="519">
        <v>10</v>
      </c>
      <c r="ED982" s="183" t="str">
        <f t="shared" si="50"/>
        <v>SDN150110</v>
      </c>
      <c r="EE982" s="519">
        <v>667.8</v>
      </c>
      <c r="EF982" s="519">
        <v>10000</v>
      </c>
      <c r="EG982" s="519">
        <v>10000</v>
      </c>
      <c r="EH982" s="519">
        <v>10000</v>
      </c>
      <c r="EI982" s="519">
        <v>10000</v>
      </c>
      <c r="EJ982" s="519">
        <v>10000</v>
      </c>
      <c r="EK982" s="519">
        <v>10000</v>
      </c>
      <c r="EL982" s="519">
        <v>10000</v>
      </c>
      <c r="EM982" s="519">
        <v>10000</v>
      </c>
      <c r="EN982" s="519">
        <v>10000</v>
      </c>
      <c r="EO982" s="519">
        <v>10000</v>
      </c>
      <c r="EP982" s="519">
        <v>10000</v>
      </c>
      <c r="EQ982" s="519">
        <v>10000</v>
      </c>
      <c r="ER982" s="519">
        <v>10000</v>
      </c>
      <c r="ES982" s="519">
        <v>10000</v>
      </c>
      <c r="ET982" s="519">
        <v>10000</v>
      </c>
      <c r="EU982" s="519">
        <v>10000</v>
      </c>
      <c r="EV982" s="519">
        <v>10000</v>
      </c>
      <c r="EW982" s="519">
        <v>10000</v>
      </c>
      <c r="EX982" s="519">
        <v>10000</v>
      </c>
      <c r="EY982" s="519">
        <v>10000</v>
      </c>
      <c r="EZ982" s="519">
        <v>10000</v>
      </c>
      <c r="FA982" s="519">
        <v>10000</v>
      </c>
      <c r="FB982" s="519">
        <v>10000</v>
      </c>
      <c r="FC982" s="519">
        <v>10000</v>
      </c>
      <c r="FD982" s="519">
        <v>10000</v>
      </c>
      <c r="FE982" s="519">
        <v>10000</v>
      </c>
      <c r="FF982" s="519">
        <v>10000</v>
      </c>
      <c r="FG982" s="519">
        <v>10000</v>
      </c>
      <c r="FH982" s="519">
        <v>10000</v>
      </c>
      <c r="FI982" s="519">
        <v>0</v>
      </c>
      <c r="FJ982" s="519">
        <v>0</v>
      </c>
      <c r="FK982" s="519">
        <v>0</v>
      </c>
      <c r="FL982" s="519">
        <v>0</v>
      </c>
      <c r="FM982" s="519">
        <v>0</v>
      </c>
      <c r="FN982" s="519">
        <v>0</v>
      </c>
      <c r="FO982" s="519">
        <v>0</v>
      </c>
      <c r="FP982" s="519">
        <v>0</v>
      </c>
      <c r="FQ982" s="519">
        <v>0</v>
      </c>
      <c r="FR982" s="519">
        <v>0</v>
      </c>
      <c r="FS982" s="519">
        <v>0</v>
      </c>
      <c r="FT982" s="519">
        <v>0</v>
      </c>
      <c r="FU982" s="519">
        <v>0</v>
      </c>
      <c r="FV982" s="519">
        <v>0</v>
      </c>
      <c r="FW982" s="519">
        <v>0</v>
      </c>
      <c r="FX982" s="519">
        <v>0</v>
      </c>
      <c r="FY982" s="519">
        <v>0</v>
      </c>
      <c r="FZ982" s="519">
        <v>0</v>
      </c>
      <c r="GA982" s="519">
        <v>0</v>
      </c>
      <c r="GB982" s="519">
        <v>0</v>
      </c>
      <c r="GC982" s="519">
        <v>0</v>
      </c>
      <c r="GD982" s="519">
        <v>0</v>
      </c>
      <c r="GE982" s="519">
        <v>0</v>
      </c>
      <c r="GF982" s="519">
        <v>0</v>
      </c>
      <c r="GG982" s="519">
        <v>0</v>
      </c>
      <c r="GH982" s="519">
        <v>0</v>
      </c>
      <c r="GI982" s="519">
        <v>0</v>
      </c>
      <c r="GJ982" s="519">
        <v>0</v>
      </c>
      <c r="GK982" s="519">
        <v>0</v>
      </c>
      <c r="GL982" s="519">
        <v>0</v>
      </c>
      <c r="GM982" s="519">
        <v>0</v>
      </c>
      <c r="GN982" s="519">
        <v>0</v>
      </c>
      <c r="GO982" s="519">
        <v>0</v>
      </c>
      <c r="GP982" s="519">
        <v>0</v>
      </c>
      <c r="GQ982" s="519">
        <v>0</v>
      </c>
      <c r="GR982" s="519">
        <v>0</v>
      </c>
      <c r="GS982" s="519">
        <v>0</v>
      </c>
      <c r="GT982" s="519">
        <v>0</v>
      </c>
      <c r="GU982" s="519">
        <v>0</v>
      </c>
      <c r="GV982" s="519">
        <v>0</v>
      </c>
      <c r="GW982" s="519">
        <v>0</v>
      </c>
      <c r="GX982" s="519">
        <v>0</v>
      </c>
      <c r="GY982" s="519">
        <v>0</v>
      </c>
      <c r="GZ982" s="519">
        <v>0</v>
      </c>
      <c r="HA982" s="519">
        <v>0</v>
      </c>
      <c r="HB982" s="519">
        <v>0</v>
      </c>
      <c r="HC982" s="519">
        <v>0</v>
      </c>
      <c r="HD982" s="519">
        <v>0</v>
      </c>
      <c r="HE982" s="519">
        <v>0</v>
      </c>
      <c r="HF982" s="519">
        <v>0</v>
      </c>
      <c r="HG982" s="519">
        <v>0</v>
      </c>
      <c r="HH982" s="519">
        <v>0</v>
      </c>
      <c r="HI982" s="519">
        <v>0</v>
      </c>
      <c r="HJ982" s="519">
        <v>0</v>
      </c>
      <c r="HK982" s="519">
        <v>0</v>
      </c>
      <c r="HL982" s="519">
        <v>0</v>
      </c>
      <c r="HM982" s="519">
        <v>0</v>
      </c>
      <c r="HN982" s="519">
        <v>0</v>
      </c>
      <c r="HO982" s="519">
        <v>0</v>
      </c>
      <c r="HP982" s="519">
        <v>0</v>
      </c>
      <c r="HQ982" s="519">
        <v>0</v>
      </c>
      <c r="HR982" s="519">
        <v>0</v>
      </c>
      <c r="HS982" s="519">
        <v>0</v>
      </c>
      <c r="HT982" s="519">
        <v>0</v>
      </c>
      <c r="HU982" s="519">
        <v>0</v>
      </c>
      <c r="HV982" s="519">
        <v>0</v>
      </c>
      <c r="HW982" s="519">
        <v>0</v>
      </c>
      <c r="HX982" s="519">
        <v>0</v>
      </c>
      <c r="HY982" s="519">
        <v>0</v>
      </c>
      <c r="HZ982" s="519">
        <v>0</v>
      </c>
      <c r="IA982" s="519">
        <v>0</v>
      </c>
      <c r="IB982" s="519">
        <v>0</v>
      </c>
      <c r="IC982" s="519">
        <v>0</v>
      </c>
      <c r="ID982" s="519">
        <v>0</v>
      </c>
      <c r="IE982" s="519">
        <v>0</v>
      </c>
      <c r="IF982" s="519">
        <v>0</v>
      </c>
      <c r="IG982" s="519">
        <v>0</v>
      </c>
      <c r="IH982" s="519">
        <v>0</v>
      </c>
      <c r="II982" s="519">
        <v>0</v>
      </c>
      <c r="IJ982" s="519">
        <v>0</v>
      </c>
      <c r="IK982" s="519">
        <v>0</v>
      </c>
    </row>
    <row r="983" spans="2:245" hidden="1">
      <c r="B983" s="519" t="s">
        <v>1058</v>
      </c>
      <c r="C983" s="519"/>
      <c r="D983" s="519"/>
      <c r="E983" s="519"/>
      <c r="F983" s="519">
        <v>2</v>
      </c>
      <c r="G983" s="519"/>
      <c r="H983" s="519">
        <v>37</v>
      </c>
      <c r="I983" s="519">
        <v>1</v>
      </c>
      <c r="J983" s="519" t="str">
        <f t="shared" si="48"/>
        <v>SDN10023701</v>
      </c>
      <c r="K983" s="519">
        <v>1005</v>
      </c>
      <c r="M983" s="337"/>
      <c r="N983" s="519" t="s">
        <v>1061</v>
      </c>
      <c r="O983" s="519" t="s">
        <v>1059</v>
      </c>
      <c r="P983" s="519">
        <v>11</v>
      </c>
      <c r="Q983" s="521" t="str">
        <f t="shared" si="49"/>
        <v>SDN150111</v>
      </c>
      <c r="R983" s="519">
        <v>667.8</v>
      </c>
      <c r="S983" s="519">
        <v>2000</v>
      </c>
      <c r="T983" s="519">
        <v>2003.4</v>
      </c>
      <c r="U983" s="519">
        <v>2671.2</v>
      </c>
      <c r="V983" s="519">
        <v>3339</v>
      </c>
      <c r="W983" s="519">
        <v>4006.8</v>
      </c>
      <c r="X983" s="519">
        <v>4674.6000000000004</v>
      </c>
      <c r="Y983" s="519">
        <v>5208.8</v>
      </c>
      <c r="Z983" s="519">
        <v>5743.1</v>
      </c>
      <c r="AA983" s="519">
        <v>6277.3</v>
      </c>
      <c r="AB983" s="519">
        <v>6811.6</v>
      </c>
      <c r="AC983" s="519">
        <v>7345.8</v>
      </c>
      <c r="AD983" s="519">
        <v>7880</v>
      </c>
      <c r="AE983" s="519">
        <v>8414.2999999999993</v>
      </c>
      <c r="AF983" s="519">
        <v>8948.5</v>
      </c>
      <c r="AG983" s="519">
        <v>8948.5</v>
      </c>
      <c r="AH983" s="519">
        <v>8948.5</v>
      </c>
      <c r="AI983" s="519">
        <v>8948.5</v>
      </c>
      <c r="AJ983" s="519">
        <v>8948.5</v>
      </c>
      <c r="AK983" s="519">
        <v>8948.5</v>
      </c>
      <c r="AL983" s="519">
        <v>8948.5</v>
      </c>
      <c r="AM983" s="519">
        <v>8948.5</v>
      </c>
      <c r="AN983" s="519">
        <v>8948.5</v>
      </c>
      <c r="AO983" s="519">
        <v>8948.5</v>
      </c>
      <c r="AP983" s="519">
        <v>8948.5</v>
      </c>
      <c r="AQ983" s="519">
        <v>8948.5</v>
      </c>
      <c r="AR983" s="519">
        <v>8948.5</v>
      </c>
      <c r="AS983" s="519">
        <v>8948.5</v>
      </c>
      <c r="AT983" s="519">
        <v>8948.5</v>
      </c>
      <c r="AU983" s="519">
        <v>8948.5</v>
      </c>
      <c r="AV983" s="519">
        <v>0</v>
      </c>
      <c r="AW983" s="519">
        <v>0</v>
      </c>
      <c r="AX983" s="519">
        <v>0</v>
      </c>
      <c r="AY983" s="519">
        <v>0</v>
      </c>
      <c r="AZ983" s="519">
        <v>0</v>
      </c>
      <c r="BA983" s="519">
        <v>0</v>
      </c>
      <c r="BB983" s="519">
        <v>0</v>
      </c>
      <c r="BC983" s="519">
        <v>0</v>
      </c>
      <c r="BD983" s="519">
        <v>0</v>
      </c>
      <c r="BE983" s="519">
        <v>0</v>
      </c>
      <c r="BF983" s="519">
        <v>0</v>
      </c>
      <c r="BG983" s="519">
        <v>0</v>
      </c>
      <c r="BH983" s="519">
        <v>0</v>
      </c>
      <c r="BI983" s="519">
        <v>0</v>
      </c>
      <c r="BJ983" s="519">
        <v>0</v>
      </c>
      <c r="BK983" s="519">
        <v>0</v>
      </c>
      <c r="BL983" s="519">
        <v>0</v>
      </c>
      <c r="BM983" s="519">
        <v>0</v>
      </c>
      <c r="BN983" s="519">
        <v>0</v>
      </c>
      <c r="BO983" s="519">
        <v>0</v>
      </c>
      <c r="BP983" s="519">
        <v>0</v>
      </c>
      <c r="BQ983" s="519">
        <v>0</v>
      </c>
      <c r="BR983" s="519">
        <v>0</v>
      </c>
      <c r="BS983" s="519">
        <v>0</v>
      </c>
      <c r="BT983" s="519">
        <v>0</v>
      </c>
      <c r="BU983" s="519">
        <v>0</v>
      </c>
      <c r="BV983" s="519">
        <v>0</v>
      </c>
      <c r="BW983" s="519">
        <v>0</v>
      </c>
      <c r="BX983" s="519">
        <v>0</v>
      </c>
      <c r="BY983" s="519">
        <v>0</v>
      </c>
      <c r="BZ983" s="519">
        <v>0</v>
      </c>
      <c r="CA983" s="519">
        <v>0</v>
      </c>
      <c r="CB983" s="519">
        <v>0</v>
      </c>
      <c r="CC983" s="519">
        <v>0</v>
      </c>
      <c r="CD983" s="519">
        <v>0</v>
      </c>
      <c r="CE983" s="519">
        <v>0</v>
      </c>
      <c r="CF983" s="519">
        <v>0</v>
      </c>
      <c r="CG983" s="519">
        <v>0</v>
      </c>
      <c r="CH983" s="519">
        <v>0</v>
      </c>
      <c r="CI983" s="519">
        <v>0</v>
      </c>
      <c r="CJ983" s="519">
        <v>0</v>
      </c>
      <c r="CK983" s="519">
        <v>0</v>
      </c>
      <c r="CL983" s="519">
        <v>0</v>
      </c>
      <c r="CM983" s="519">
        <v>0</v>
      </c>
      <c r="CN983" s="519">
        <v>0</v>
      </c>
      <c r="CO983" s="519">
        <v>0</v>
      </c>
      <c r="CP983" s="519">
        <v>0</v>
      </c>
      <c r="CQ983" s="519">
        <v>0</v>
      </c>
      <c r="CR983" s="519">
        <v>0</v>
      </c>
      <c r="CS983" s="519">
        <v>0</v>
      </c>
      <c r="CT983" s="519">
        <v>0</v>
      </c>
      <c r="CU983" s="519">
        <v>0</v>
      </c>
      <c r="CV983" s="519">
        <v>0</v>
      </c>
      <c r="CW983" s="519">
        <v>0</v>
      </c>
      <c r="CX983" s="519">
        <v>0</v>
      </c>
      <c r="CY983" s="519">
        <v>0</v>
      </c>
      <c r="CZ983" s="519">
        <v>0</v>
      </c>
      <c r="DA983" s="519">
        <v>0</v>
      </c>
      <c r="DB983" s="519">
        <v>0</v>
      </c>
      <c r="DC983" s="519">
        <v>0</v>
      </c>
      <c r="DD983" s="519">
        <v>0</v>
      </c>
      <c r="DE983" s="519">
        <v>0</v>
      </c>
      <c r="DF983" s="519">
        <v>0</v>
      </c>
      <c r="DG983" s="519">
        <v>0</v>
      </c>
      <c r="DH983" s="519">
        <v>0</v>
      </c>
      <c r="DI983" s="519">
        <v>0</v>
      </c>
      <c r="DJ983" s="519">
        <v>0</v>
      </c>
      <c r="DK983" s="519">
        <v>0</v>
      </c>
      <c r="DL983" s="519">
        <v>0</v>
      </c>
      <c r="DM983" s="519">
        <v>0</v>
      </c>
      <c r="DN983" s="519">
        <v>0</v>
      </c>
      <c r="DO983" s="519">
        <v>0</v>
      </c>
      <c r="DP983" s="519">
        <v>0</v>
      </c>
      <c r="DQ983" s="519">
        <v>0</v>
      </c>
      <c r="DR983" s="519">
        <v>0</v>
      </c>
      <c r="DS983" s="519">
        <v>0</v>
      </c>
      <c r="DT983" s="519">
        <v>0</v>
      </c>
      <c r="DU983" s="519">
        <v>0</v>
      </c>
      <c r="DV983" s="519">
        <v>0</v>
      </c>
      <c r="DW983" s="519">
        <v>0</v>
      </c>
      <c r="DX983" s="519">
        <v>0</v>
      </c>
      <c r="DZ983" s="337"/>
      <c r="EA983" s="519" t="s">
        <v>1061</v>
      </c>
      <c r="EB983" s="519" t="s">
        <v>1059</v>
      </c>
      <c r="EC983" s="519">
        <v>11</v>
      </c>
      <c r="ED983" s="183" t="str">
        <f t="shared" si="50"/>
        <v>SDN150111</v>
      </c>
      <c r="EE983" s="519">
        <v>667.8</v>
      </c>
      <c r="EF983" s="519">
        <v>10000</v>
      </c>
      <c r="EG983" s="519">
        <v>10000</v>
      </c>
      <c r="EH983" s="519">
        <v>10000</v>
      </c>
      <c r="EI983" s="519">
        <v>10000</v>
      </c>
      <c r="EJ983" s="519">
        <v>10000</v>
      </c>
      <c r="EK983" s="519">
        <v>10000</v>
      </c>
      <c r="EL983" s="519">
        <v>10000</v>
      </c>
      <c r="EM983" s="519">
        <v>10000</v>
      </c>
      <c r="EN983" s="519">
        <v>10000</v>
      </c>
      <c r="EO983" s="519">
        <v>10000</v>
      </c>
      <c r="EP983" s="519">
        <v>10000</v>
      </c>
      <c r="EQ983" s="519">
        <v>10000</v>
      </c>
      <c r="ER983" s="519">
        <v>10000</v>
      </c>
      <c r="ES983" s="519">
        <v>10000</v>
      </c>
      <c r="ET983" s="519">
        <v>10000</v>
      </c>
      <c r="EU983" s="519">
        <v>10000</v>
      </c>
      <c r="EV983" s="519">
        <v>10000</v>
      </c>
      <c r="EW983" s="519">
        <v>10000</v>
      </c>
      <c r="EX983" s="519">
        <v>10000</v>
      </c>
      <c r="EY983" s="519">
        <v>10000</v>
      </c>
      <c r="EZ983" s="519">
        <v>10000</v>
      </c>
      <c r="FA983" s="519">
        <v>10000</v>
      </c>
      <c r="FB983" s="519">
        <v>10000</v>
      </c>
      <c r="FC983" s="519">
        <v>10000</v>
      </c>
      <c r="FD983" s="519">
        <v>10000</v>
      </c>
      <c r="FE983" s="519">
        <v>10000</v>
      </c>
      <c r="FF983" s="519">
        <v>10000</v>
      </c>
      <c r="FG983" s="519">
        <v>10000</v>
      </c>
      <c r="FH983" s="519">
        <v>10000</v>
      </c>
      <c r="FI983" s="519">
        <v>0</v>
      </c>
      <c r="FJ983" s="519">
        <v>0</v>
      </c>
      <c r="FK983" s="519">
        <v>0</v>
      </c>
      <c r="FL983" s="519">
        <v>0</v>
      </c>
      <c r="FM983" s="519">
        <v>0</v>
      </c>
      <c r="FN983" s="519">
        <v>0</v>
      </c>
      <c r="FO983" s="519">
        <v>0</v>
      </c>
      <c r="FP983" s="519">
        <v>0</v>
      </c>
      <c r="FQ983" s="519">
        <v>0</v>
      </c>
      <c r="FR983" s="519">
        <v>0</v>
      </c>
      <c r="FS983" s="519">
        <v>0</v>
      </c>
      <c r="FT983" s="519">
        <v>0</v>
      </c>
      <c r="FU983" s="519">
        <v>0</v>
      </c>
      <c r="FV983" s="519">
        <v>0</v>
      </c>
      <c r="FW983" s="519">
        <v>0</v>
      </c>
      <c r="FX983" s="519">
        <v>0</v>
      </c>
      <c r="FY983" s="519">
        <v>0</v>
      </c>
      <c r="FZ983" s="519">
        <v>0</v>
      </c>
      <c r="GA983" s="519">
        <v>0</v>
      </c>
      <c r="GB983" s="519">
        <v>0</v>
      </c>
      <c r="GC983" s="519">
        <v>0</v>
      </c>
      <c r="GD983" s="519">
        <v>0</v>
      </c>
      <c r="GE983" s="519">
        <v>0</v>
      </c>
      <c r="GF983" s="519">
        <v>0</v>
      </c>
      <c r="GG983" s="519">
        <v>0</v>
      </c>
      <c r="GH983" s="519">
        <v>0</v>
      </c>
      <c r="GI983" s="519">
        <v>0</v>
      </c>
      <c r="GJ983" s="519">
        <v>0</v>
      </c>
      <c r="GK983" s="519">
        <v>0</v>
      </c>
      <c r="GL983" s="519">
        <v>0</v>
      </c>
      <c r="GM983" s="519">
        <v>0</v>
      </c>
      <c r="GN983" s="519">
        <v>0</v>
      </c>
      <c r="GO983" s="519">
        <v>0</v>
      </c>
      <c r="GP983" s="519">
        <v>0</v>
      </c>
      <c r="GQ983" s="519">
        <v>0</v>
      </c>
      <c r="GR983" s="519">
        <v>0</v>
      </c>
      <c r="GS983" s="519">
        <v>0</v>
      </c>
      <c r="GT983" s="519">
        <v>0</v>
      </c>
      <c r="GU983" s="519">
        <v>0</v>
      </c>
      <c r="GV983" s="519">
        <v>0</v>
      </c>
      <c r="GW983" s="519">
        <v>0</v>
      </c>
      <c r="GX983" s="519">
        <v>0</v>
      </c>
      <c r="GY983" s="519">
        <v>0</v>
      </c>
      <c r="GZ983" s="519">
        <v>0</v>
      </c>
      <c r="HA983" s="519">
        <v>0</v>
      </c>
      <c r="HB983" s="519">
        <v>0</v>
      </c>
      <c r="HC983" s="519">
        <v>0</v>
      </c>
      <c r="HD983" s="519">
        <v>0</v>
      </c>
      <c r="HE983" s="519">
        <v>0</v>
      </c>
      <c r="HF983" s="519">
        <v>0</v>
      </c>
      <c r="HG983" s="519">
        <v>0</v>
      </c>
      <c r="HH983" s="519">
        <v>0</v>
      </c>
      <c r="HI983" s="519">
        <v>0</v>
      </c>
      <c r="HJ983" s="519">
        <v>0</v>
      </c>
      <c r="HK983" s="519">
        <v>0</v>
      </c>
      <c r="HL983" s="519">
        <v>0</v>
      </c>
      <c r="HM983" s="519">
        <v>0</v>
      </c>
      <c r="HN983" s="519">
        <v>0</v>
      </c>
      <c r="HO983" s="519">
        <v>0</v>
      </c>
      <c r="HP983" s="519">
        <v>0</v>
      </c>
      <c r="HQ983" s="519">
        <v>0</v>
      </c>
      <c r="HR983" s="519">
        <v>0</v>
      </c>
      <c r="HS983" s="519">
        <v>0</v>
      </c>
      <c r="HT983" s="519">
        <v>0</v>
      </c>
      <c r="HU983" s="519">
        <v>0</v>
      </c>
      <c r="HV983" s="519">
        <v>0</v>
      </c>
      <c r="HW983" s="519">
        <v>0</v>
      </c>
      <c r="HX983" s="519">
        <v>0</v>
      </c>
      <c r="HY983" s="519">
        <v>0</v>
      </c>
      <c r="HZ983" s="519">
        <v>0</v>
      </c>
      <c r="IA983" s="519">
        <v>0</v>
      </c>
      <c r="IB983" s="519">
        <v>0</v>
      </c>
      <c r="IC983" s="519">
        <v>0</v>
      </c>
      <c r="ID983" s="519">
        <v>0</v>
      </c>
      <c r="IE983" s="519">
        <v>0</v>
      </c>
      <c r="IF983" s="519">
        <v>0</v>
      </c>
      <c r="IG983" s="519">
        <v>0</v>
      </c>
      <c r="IH983" s="519">
        <v>0</v>
      </c>
      <c r="II983" s="519">
        <v>0</v>
      </c>
      <c r="IJ983" s="519">
        <v>0</v>
      </c>
      <c r="IK983" s="519">
        <v>0</v>
      </c>
    </row>
    <row r="984" spans="2:245" hidden="1">
      <c r="B984" s="519" t="s">
        <v>1058</v>
      </c>
      <c r="C984" s="519"/>
      <c r="D984" s="519"/>
      <c r="E984" s="519"/>
      <c r="F984" s="519">
        <v>2</v>
      </c>
      <c r="G984" s="519"/>
      <c r="H984" s="519">
        <v>37</v>
      </c>
      <c r="I984" s="519">
        <v>2</v>
      </c>
      <c r="J984" s="519" t="str">
        <f t="shared" si="48"/>
        <v>SDN10023702</v>
      </c>
      <c r="K984" s="519">
        <v>1005</v>
      </c>
      <c r="M984" s="337"/>
      <c r="N984" s="519" t="s">
        <v>1061</v>
      </c>
      <c r="O984" s="519" t="s">
        <v>1059</v>
      </c>
      <c r="P984" s="519">
        <v>12</v>
      </c>
      <c r="Q984" s="521" t="str">
        <f t="shared" si="49"/>
        <v>SDN150112</v>
      </c>
      <c r="R984" s="519">
        <v>667.8</v>
      </c>
      <c r="S984" s="519">
        <v>2000</v>
      </c>
      <c r="T984" s="519">
        <v>2003.4</v>
      </c>
      <c r="U984" s="519">
        <v>2671.2</v>
      </c>
      <c r="V984" s="519">
        <v>3339</v>
      </c>
      <c r="W984" s="519">
        <v>4006.8</v>
      </c>
      <c r="X984" s="519">
        <v>4674.6000000000004</v>
      </c>
      <c r="Y984" s="519">
        <v>5208.8</v>
      </c>
      <c r="Z984" s="519">
        <v>5743.1</v>
      </c>
      <c r="AA984" s="519">
        <v>6277.3</v>
      </c>
      <c r="AB984" s="519">
        <v>6811.6</v>
      </c>
      <c r="AC984" s="519">
        <v>7345.8</v>
      </c>
      <c r="AD984" s="519">
        <v>7880</v>
      </c>
      <c r="AE984" s="519">
        <v>8414.2999999999993</v>
      </c>
      <c r="AF984" s="519">
        <v>8948.5</v>
      </c>
      <c r="AG984" s="519">
        <v>8948.5</v>
      </c>
      <c r="AH984" s="519">
        <v>8948.5</v>
      </c>
      <c r="AI984" s="519">
        <v>8948.5</v>
      </c>
      <c r="AJ984" s="519">
        <v>8948.5</v>
      </c>
      <c r="AK984" s="519">
        <v>8948.5</v>
      </c>
      <c r="AL984" s="519">
        <v>8948.5</v>
      </c>
      <c r="AM984" s="519">
        <v>8948.5</v>
      </c>
      <c r="AN984" s="519">
        <v>8948.5</v>
      </c>
      <c r="AO984" s="519">
        <v>8948.5</v>
      </c>
      <c r="AP984" s="519">
        <v>8948.5</v>
      </c>
      <c r="AQ984" s="519">
        <v>8948.5</v>
      </c>
      <c r="AR984" s="519">
        <v>8948.5</v>
      </c>
      <c r="AS984" s="519">
        <v>8948.5</v>
      </c>
      <c r="AT984" s="519">
        <v>8948.5</v>
      </c>
      <c r="AU984" s="519">
        <v>8948.5</v>
      </c>
      <c r="AV984" s="519">
        <v>0</v>
      </c>
      <c r="AW984" s="519">
        <v>0</v>
      </c>
      <c r="AX984" s="519">
        <v>0</v>
      </c>
      <c r="AY984" s="519">
        <v>0</v>
      </c>
      <c r="AZ984" s="519">
        <v>0</v>
      </c>
      <c r="BA984" s="519">
        <v>0</v>
      </c>
      <c r="BB984" s="519">
        <v>0</v>
      </c>
      <c r="BC984" s="519">
        <v>0</v>
      </c>
      <c r="BD984" s="519">
        <v>0</v>
      </c>
      <c r="BE984" s="519">
        <v>0</v>
      </c>
      <c r="BF984" s="519">
        <v>0</v>
      </c>
      <c r="BG984" s="519">
        <v>0</v>
      </c>
      <c r="BH984" s="519">
        <v>0</v>
      </c>
      <c r="BI984" s="519">
        <v>0</v>
      </c>
      <c r="BJ984" s="519">
        <v>0</v>
      </c>
      <c r="BK984" s="519">
        <v>0</v>
      </c>
      <c r="BL984" s="519">
        <v>0</v>
      </c>
      <c r="BM984" s="519">
        <v>0</v>
      </c>
      <c r="BN984" s="519">
        <v>0</v>
      </c>
      <c r="BO984" s="519">
        <v>0</v>
      </c>
      <c r="BP984" s="519">
        <v>0</v>
      </c>
      <c r="BQ984" s="519">
        <v>0</v>
      </c>
      <c r="BR984" s="519">
        <v>0</v>
      </c>
      <c r="BS984" s="519">
        <v>0</v>
      </c>
      <c r="BT984" s="519">
        <v>0</v>
      </c>
      <c r="BU984" s="519">
        <v>0</v>
      </c>
      <c r="BV984" s="519">
        <v>0</v>
      </c>
      <c r="BW984" s="519">
        <v>0</v>
      </c>
      <c r="BX984" s="519">
        <v>0</v>
      </c>
      <c r="BY984" s="519">
        <v>0</v>
      </c>
      <c r="BZ984" s="519">
        <v>0</v>
      </c>
      <c r="CA984" s="519">
        <v>0</v>
      </c>
      <c r="CB984" s="519">
        <v>0</v>
      </c>
      <c r="CC984" s="519">
        <v>0</v>
      </c>
      <c r="CD984" s="519">
        <v>0</v>
      </c>
      <c r="CE984" s="519">
        <v>0</v>
      </c>
      <c r="CF984" s="519">
        <v>0</v>
      </c>
      <c r="CG984" s="519">
        <v>0</v>
      </c>
      <c r="CH984" s="519">
        <v>0</v>
      </c>
      <c r="CI984" s="519">
        <v>0</v>
      </c>
      <c r="CJ984" s="519">
        <v>0</v>
      </c>
      <c r="CK984" s="519">
        <v>0</v>
      </c>
      <c r="CL984" s="519">
        <v>0</v>
      </c>
      <c r="CM984" s="519">
        <v>0</v>
      </c>
      <c r="CN984" s="519">
        <v>0</v>
      </c>
      <c r="CO984" s="519">
        <v>0</v>
      </c>
      <c r="CP984" s="519">
        <v>0</v>
      </c>
      <c r="CQ984" s="519">
        <v>0</v>
      </c>
      <c r="CR984" s="519">
        <v>0</v>
      </c>
      <c r="CS984" s="519">
        <v>0</v>
      </c>
      <c r="CT984" s="519">
        <v>0</v>
      </c>
      <c r="CU984" s="519">
        <v>0</v>
      </c>
      <c r="CV984" s="519">
        <v>0</v>
      </c>
      <c r="CW984" s="519">
        <v>0</v>
      </c>
      <c r="CX984" s="519">
        <v>0</v>
      </c>
      <c r="CY984" s="519">
        <v>0</v>
      </c>
      <c r="CZ984" s="519">
        <v>0</v>
      </c>
      <c r="DA984" s="519">
        <v>0</v>
      </c>
      <c r="DB984" s="519">
        <v>0</v>
      </c>
      <c r="DC984" s="519">
        <v>0</v>
      </c>
      <c r="DD984" s="519">
        <v>0</v>
      </c>
      <c r="DE984" s="519">
        <v>0</v>
      </c>
      <c r="DF984" s="519">
        <v>0</v>
      </c>
      <c r="DG984" s="519">
        <v>0</v>
      </c>
      <c r="DH984" s="519">
        <v>0</v>
      </c>
      <c r="DI984" s="519">
        <v>0</v>
      </c>
      <c r="DJ984" s="519">
        <v>0</v>
      </c>
      <c r="DK984" s="519">
        <v>0</v>
      </c>
      <c r="DL984" s="519">
        <v>0</v>
      </c>
      <c r="DM984" s="519">
        <v>0</v>
      </c>
      <c r="DN984" s="519">
        <v>0</v>
      </c>
      <c r="DO984" s="519">
        <v>0</v>
      </c>
      <c r="DP984" s="519">
        <v>0</v>
      </c>
      <c r="DQ984" s="519">
        <v>0</v>
      </c>
      <c r="DR984" s="519">
        <v>0</v>
      </c>
      <c r="DS984" s="519">
        <v>0</v>
      </c>
      <c r="DT984" s="519">
        <v>0</v>
      </c>
      <c r="DU984" s="519">
        <v>0</v>
      </c>
      <c r="DV984" s="519">
        <v>0</v>
      </c>
      <c r="DW984" s="519">
        <v>0</v>
      </c>
      <c r="DX984" s="519">
        <v>0</v>
      </c>
      <c r="DZ984" s="337"/>
      <c r="EA984" s="519" t="s">
        <v>1061</v>
      </c>
      <c r="EB984" s="519" t="s">
        <v>1059</v>
      </c>
      <c r="EC984" s="519">
        <v>12</v>
      </c>
      <c r="ED984" s="183" t="str">
        <f t="shared" si="50"/>
        <v>SDN150112</v>
      </c>
      <c r="EE984" s="519">
        <v>667.8</v>
      </c>
      <c r="EF984" s="519">
        <v>10000</v>
      </c>
      <c r="EG984" s="519">
        <v>10000</v>
      </c>
      <c r="EH984" s="519">
        <v>10000</v>
      </c>
      <c r="EI984" s="519">
        <v>10000</v>
      </c>
      <c r="EJ984" s="519">
        <v>10000</v>
      </c>
      <c r="EK984" s="519">
        <v>10000</v>
      </c>
      <c r="EL984" s="519">
        <v>10000</v>
      </c>
      <c r="EM984" s="519">
        <v>10000</v>
      </c>
      <c r="EN984" s="519">
        <v>10000</v>
      </c>
      <c r="EO984" s="519">
        <v>10000</v>
      </c>
      <c r="EP984" s="519">
        <v>10000</v>
      </c>
      <c r="EQ984" s="519">
        <v>10000</v>
      </c>
      <c r="ER984" s="519">
        <v>10000</v>
      </c>
      <c r="ES984" s="519">
        <v>10000</v>
      </c>
      <c r="ET984" s="519">
        <v>10000</v>
      </c>
      <c r="EU984" s="519">
        <v>10000</v>
      </c>
      <c r="EV984" s="519">
        <v>10000</v>
      </c>
      <c r="EW984" s="519">
        <v>10000</v>
      </c>
      <c r="EX984" s="519">
        <v>10000</v>
      </c>
      <c r="EY984" s="519">
        <v>10000</v>
      </c>
      <c r="EZ984" s="519">
        <v>10000</v>
      </c>
      <c r="FA984" s="519">
        <v>10000</v>
      </c>
      <c r="FB984" s="519">
        <v>10000</v>
      </c>
      <c r="FC984" s="519">
        <v>10000</v>
      </c>
      <c r="FD984" s="519">
        <v>10000</v>
      </c>
      <c r="FE984" s="519">
        <v>10000</v>
      </c>
      <c r="FF984" s="519">
        <v>10000</v>
      </c>
      <c r="FG984" s="519">
        <v>10000</v>
      </c>
      <c r="FH984" s="519">
        <v>10000</v>
      </c>
      <c r="FI984" s="519">
        <v>0</v>
      </c>
      <c r="FJ984" s="519">
        <v>0</v>
      </c>
      <c r="FK984" s="519">
        <v>0</v>
      </c>
      <c r="FL984" s="519">
        <v>0</v>
      </c>
      <c r="FM984" s="519">
        <v>0</v>
      </c>
      <c r="FN984" s="519">
        <v>0</v>
      </c>
      <c r="FO984" s="519">
        <v>0</v>
      </c>
      <c r="FP984" s="519">
        <v>0</v>
      </c>
      <c r="FQ984" s="519">
        <v>0</v>
      </c>
      <c r="FR984" s="519">
        <v>0</v>
      </c>
      <c r="FS984" s="519">
        <v>0</v>
      </c>
      <c r="FT984" s="519">
        <v>0</v>
      </c>
      <c r="FU984" s="519">
        <v>0</v>
      </c>
      <c r="FV984" s="519">
        <v>0</v>
      </c>
      <c r="FW984" s="519">
        <v>0</v>
      </c>
      <c r="FX984" s="519">
        <v>0</v>
      </c>
      <c r="FY984" s="519">
        <v>0</v>
      </c>
      <c r="FZ984" s="519">
        <v>0</v>
      </c>
      <c r="GA984" s="519">
        <v>0</v>
      </c>
      <c r="GB984" s="519">
        <v>0</v>
      </c>
      <c r="GC984" s="519">
        <v>0</v>
      </c>
      <c r="GD984" s="519">
        <v>0</v>
      </c>
      <c r="GE984" s="519">
        <v>0</v>
      </c>
      <c r="GF984" s="519">
        <v>0</v>
      </c>
      <c r="GG984" s="519">
        <v>0</v>
      </c>
      <c r="GH984" s="519">
        <v>0</v>
      </c>
      <c r="GI984" s="519">
        <v>0</v>
      </c>
      <c r="GJ984" s="519">
        <v>0</v>
      </c>
      <c r="GK984" s="519">
        <v>0</v>
      </c>
      <c r="GL984" s="519">
        <v>0</v>
      </c>
      <c r="GM984" s="519">
        <v>0</v>
      </c>
      <c r="GN984" s="519">
        <v>0</v>
      </c>
      <c r="GO984" s="519">
        <v>0</v>
      </c>
      <c r="GP984" s="519">
        <v>0</v>
      </c>
      <c r="GQ984" s="519">
        <v>0</v>
      </c>
      <c r="GR984" s="519">
        <v>0</v>
      </c>
      <c r="GS984" s="519">
        <v>0</v>
      </c>
      <c r="GT984" s="519">
        <v>0</v>
      </c>
      <c r="GU984" s="519">
        <v>0</v>
      </c>
      <c r="GV984" s="519">
        <v>0</v>
      </c>
      <c r="GW984" s="519">
        <v>0</v>
      </c>
      <c r="GX984" s="519">
        <v>0</v>
      </c>
      <c r="GY984" s="519">
        <v>0</v>
      </c>
      <c r="GZ984" s="519">
        <v>0</v>
      </c>
      <c r="HA984" s="519">
        <v>0</v>
      </c>
      <c r="HB984" s="519">
        <v>0</v>
      </c>
      <c r="HC984" s="519">
        <v>0</v>
      </c>
      <c r="HD984" s="519">
        <v>0</v>
      </c>
      <c r="HE984" s="519">
        <v>0</v>
      </c>
      <c r="HF984" s="519">
        <v>0</v>
      </c>
      <c r="HG984" s="519">
        <v>0</v>
      </c>
      <c r="HH984" s="519">
        <v>0</v>
      </c>
      <c r="HI984" s="519">
        <v>0</v>
      </c>
      <c r="HJ984" s="519">
        <v>0</v>
      </c>
      <c r="HK984" s="519">
        <v>0</v>
      </c>
      <c r="HL984" s="519">
        <v>0</v>
      </c>
      <c r="HM984" s="519">
        <v>0</v>
      </c>
      <c r="HN984" s="519">
        <v>0</v>
      </c>
      <c r="HO984" s="519">
        <v>0</v>
      </c>
      <c r="HP984" s="519">
        <v>0</v>
      </c>
      <c r="HQ984" s="519">
        <v>0</v>
      </c>
      <c r="HR984" s="519">
        <v>0</v>
      </c>
      <c r="HS984" s="519">
        <v>0</v>
      </c>
      <c r="HT984" s="519">
        <v>0</v>
      </c>
      <c r="HU984" s="519">
        <v>0</v>
      </c>
      <c r="HV984" s="519">
        <v>0</v>
      </c>
      <c r="HW984" s="519">
        <v>0</v>
      </c>
      <c r="HX984" s="519">
        <v>0</v>
      </c>
      <c r="HY984" s="519">
        <v>0</v>
      </c>
      <c r="HZ984" s="519">
        <v>0</v>
      </c>
      <c r="IA984" s="519">
        <v>0</v>
      </c>
      <c r="IB984" s="519">
        <v>0</v>
      </c>
      <c r="IC984" s="519">
        <v>0</v>
      </c>
      <c r="ID984" s="519">
        <v>0</v>
      </c>
      <c r="IE984" s="519">
        <v>0</v>
      </c>
      <c r="IF984" s="519">
        <v>0</v>
      </c>
      <c r="IG984" s="519">
        <v>0</v>
      </c>
      <c r="IH984" s="519">
        <v>0</v>
      </c>
      <c r="II984" s="519">
        <v>0</v>
      </c>
      <c r="IJ984" s="519">
        <v>0</v>
      </c>
      <c r="IK984" s="519">
        <v>0</v>
      </c>
    </row>
    <row r="985" spans="2:245" hidden="1">
      <c r="B985" s="519" t="s">
        <v>1058</v>
      </c>
      <c r="C985" s="519"/>
      <c r="D985" s="519"/>
      <c r="E985" s="519"/>
      <c r="F985" s="519">
        <v>2</v>
      </c>
      <c r="G985" s="519"/>
      <c r="H985" s="519">
        <v>37</v>
      </c>
      <c r="I985" s="519">
        <v>3</v>
      </c>
      <c r="J985" s="519" t="str">
        <f t="shared" si="48"/>
        <v>SDN10023703</v>
      </c>
      <c r="K985" s="519">
        <v>1005</v>
      </c>
      <c r="M985" s="337"/>
      <c r="N985" s="519" t="s">
        <v>1061</v>
      </c>
      <c r="O985" s="519" t="s">
        <v>1059</v>
      </c>
      <c r="P985" s="519">
        <v>13</v>
      </c>
      <c r="Q985" s="521" t="str">
        <f t="shared" si="49"/>
        <v>SDN150113</v>
      </c>
      <c r="R985" s="519">
        <v>673.1</v>
      </c>
      <c r="S985" s="519">
        <v>2000</v>
      </c>
      <c r="T985" s="519">
        <v>2019.3</v>
      </c>
      <c r="U985" s="519">
        <v>2692.4</v>
      </c>
      <c r="V985" s="519">
        <v>3365.5</v>
      </c>
      <c r="W985" s="519">
        <v>4038.6</v>
      </c>
      <c r="X985" s="519">
        <v>4711.7</v>
      </c>
      <c r="Y985" s="519">
        <v>5250.2</v>
      </c>
      <c r="Z985" s="519">
        <v>5788.7</v>
      </c>
      <c r="AA985" s="519">
        <v>6327.1</v>
      </c>
      <c r="AB985" s="519">
        <v>6865.6</v>
      </c>
      <c r="AC985" s="519">
        <v>7404.1</v>
      </c>
      <c r="AD985" s="519">
        <v>7942.6</v>
      </c>
      <c r="AE985" s="519">
        <v>8481.1</v>
      </c>
      <c r="AF985" s="519">
        <v>9019.5</v>
      </c>
      <c r="AG985" s="519">
        <v>9019.5</v>
      </c>
      <c r="AH985" s="519">
        <v>9019.5</v>
      </c>
      <c r="AI985" s="519">
        <v>9019.5</v>
      </c>
      <c r="AJ985" s="519">
        <v>9019.5</v>
      </c>
      <c r="AK985" s="519">
        <v>9019.5</v>
      </c>
      <c r="AL985" s="519">
        <v>9019.5</v>
      </c>
      <c r="AM985" s="519">
        <v>9019.5</v>
      </c>
      <c r="AN985" s="519">
        <v>9019.5</v>
      </c>
      <c r="AO985" s="519">
        <v>9019.5</v>
      </c>
      <c r="AP985" s="519">
        <v>9019.5</v>
      </c>
      <c r="AQ985" s="519">
        <v>9019.5</v>
      </c>
      <c r="AR985" s="519">
        <v>9019.5</v>
      </c>
      <c r="AS985" s="519">
        <v>9019.5</v>
      </c>
      <c r="AT985" s="519">
        <v>9019.5</v>
      </c>
      <c r="AU985" s="519">
        <v>9019.5</v>
      </c>
      <c r="AV985" s="519">
        <v>0</v>
      </c>
      <c r="AW985" s="519">
        <v>0</v>
      </c>
      <c r="AX985" s="519">
        <v>0</v>
      </c>
      <c r="AY985" s="519">
        <v>0</v>
      </c>
      <c r="AZ985" s="519">
        <v>0</v>
      </c>
      <c r="BA985" s="519">
        <v>0</v>
      </c>
      <c r="BB985" s="519">
        <v>0</v>
      </c>
      <c r="BC985" s="519">
        <v>0</v>
      </c>
      <c r="BD985" s="519">
        <v>0</v>
      </c>
      <c r="BE985" s="519">
        <v>0</v>
      </c>
      <c r="BF985" s="519">
        <v>0</v>
      </c>
      <c r="BG985" s="519">
        <v>0</v>
      </c>
      <c r="BH985" s="519">
        <v>0</v>
      </c>
      <c r="BI985" s="519">
        <v>0</v>
      </c>
      <c r="BJ985" s="519">
        <v>0</v>
      </c>
      <c r="BK985" s="519">
        <v>0</v>
      </c>
      <c r="BL985" s="519">
        <v>0</v>
      </c>
      <c r="BM985" s="519">
        <v>0</v>
      </c>
      <c r="BN985" s="519">
        <v>0</v>
      </c>
      <c r="BO985" s="519">
        <v>0</v>
      </c>
      <c r="BP985" s="519">
        <v>0</v>
      </c>
      <c r="BQ985" s="519">
        <v>0</v>
      </c>
      <c r="BR985" s="519">
        <v>0</v>
      </c>
      <c r="BS985" s="519">
        <v>0</v>
      </c>
      <c r="BT985" s="519">
        <v>0</v>
      </c>
      <c r="BU985" s="519">
        <v>0</v>
      </c>
      <c r="BV985" s="519">
        <v>0</v>
      </c>
      <c r="BW985" s="519">
        <v>0</v>
      </c>
      <c r="BX985" s="519">
        <v>0</v>
      </c>
      <c r="BY985" s="519">
        <v>0</v>
      </c>
      <c r="BZ985" s="519">
        <v>0</v>
      </c>
      <c r="CA985" s="519">
        <v>0</v>
      </c>
      <c r="CB985" s="519">
        <v>0</v>
      </c>
      <c r="CC985" s="519">
        <v>0</v>
      </c>
      <c r="CD985" s="519">
        <v>0</v>
      </c>
      <c r="CE985" s="519">
        <v>0</v>
      </c>
      <c r="CF985" s="519">
        <v>0</v>
      </c>
      <c r="CG985" s="519">
        <v>0</v>
      </c>
      <c r="CH985" s="519">
        <v>0</v>
      </c>
      <c r="CI985" s="519">
        <v>0</v>
      </c>
      <c r="CJ985" s="519">
        <v>0</v>
      </c>
      <c r="CK985" s="519">
        <v>0</v>
      </c>
      <c r="CL985" s="519">
        <v>0</v>
      </c>
      <c r="CM985" s="519">
        <v>0</v>
      </c>
      <c r="CN985" s="519">
        <v>0</v>
      </c>
      <c r="CO985" s="519">
        <v>0</v>
      </c>
      <c r="CP985" s="519">
        <v>0</v>
      </c>
      <c r="CQ985" s="519">
        <v>0</v>
      </c>
      <c r="CR985" s="519">
        <v>0</v>
      </c>
      <c r="CS985" s="519">
        <v>0</v>
      </c>
      <c r="CT985" s="519">
        <v>0</v>
      </c>
      <c r="CU985" s="519">
        <v>0</v>
      </c>
      <c r="CV985" s="519">
        <v>0</v>
      </c>
      <c r="CW985" s="519">
        <v>0</v>
      </c>
      <c r="CX985" s="519">
        <v>0</v>
      </c>
      <c r="CY985" s="519">
        <v>0</v>
      </c>
      <c r="CZ985" s="519">
        <v>0</v>
      </c>
      <c r="DA985" s="519">
        <v>0</v>
      </c>
      <c r="DB985" s="519">
        <v>0</v>
      </c>
      <c r="DC985" s="519">
        <v>0</v>
      </c>
      <c r="DD985" s="519">
        <v>0</v>
      </c>
      <c r="DE985" s="519">
        <v>0</v>
      </c>
      <c r="DF985" s="519">
        <v>0</v>
      </c>
      <c r="DG985" s="519">
        <v>0</v>
      </c>
      <c r="DH985" s="519">
        <v>0</v>
      </c>
      <c r="DI985" s="519">
        <v>0</v>
      </c>
      <c r="DJ985" s="519">
        <v>0</v>
      </c>
      <c r="DK985" s="519">
        <v>0</v>
      </c>
      <c r="DL985" s="519">
        <v>0</v>
      </c>
      <c r="DM985" s="519">
        <v>0</v>
      </c>
      <c r="DN985" s="519">
        <v>0</v>
      </c>
      <c r="DO985" s="519">
        <v>0</v>
      </c>
      <c r="DP985" s="519">
        <v>0</v>
      </c>
      <c r="DQ985" s="519">
        <v>0</v>
      </c>
      <c r="DR985" s="519">
        <v>0</v>
      </c>
      <c r="DS985" s="519">
        <v>0</v>
      </c>
      <c r="DT985" s="519">
        <v>0</v>
      </c>
      <c r="DU985" s="519">
        <v>0</v>
      </c>
      <c r="DV985" s="519">
        <v>0</v>
      </c>
      <c r="DW985" s="519">
        <v>0</v>
      </c>
      <c r="DX985" s="519">
        <v>0</v>
      </c>
      <c r="DZ985" s="337"/>
      <c r="EA985" s="519" t="s">
        <v>1061</v>
      </c>
      <c r="EB985" s="519" t="s">
        <v>1059</v>
      </c>
      <c r="EC985" s="519">
        <v>13</v>
      </c>
      <c r="ED985" s="183" t="str">
        <f t="shared" si="50"/>
        <v>SDN150113</v>
      </c>
      <c r="EE985" s="519">
        <v>673.1</v>
      </c>
      <c r="EF985" s="519">
        <v>10000</v>
      </c>
      <c r="EG985" s="519">
        <v>10000</v>
      </c>
      <c r="EH985" s="519">
        <v>10000</v>
      </c>
      <c r="EI985" s="519">
        <v>10000</v>
      </c>
      <c r="EJ985" s="519">
        <v>10000</v>
      </c>
      <c r="EK985" s="519">
        <v>10000</v>
      </c>
      <c r="EL985" s="519">
        <v>10000</v>
      </c>
      <c r="EM985" s="519">
        <v>10000</v>
      </c>
      <c r="EN985" s="519">
        <v>10000</v>
      </c>
      <c r="EO985" s="519">
        <v>10000</v>
      </c>
      <c r="EP985" s="519">
        <v>10000</v>
      </c>
      <c r="EQ985" s="519">
        <v>10000</v>
      </c>
      <c r="ER985" s="519">
        <v>10000</v>
      </c>
      <c r="ES985" s="519">
        <v>10000</v>
      </c>
      <c r="ET985" s="519">
        <v>10000</v>
      </c>
      <c r="EU985" s="519">
        <v>10000</v>
      </c>
      <c r="EV985" s="519">
        <v>10000</v>
      </c>
      <c r="EW985" s="519">
        <v>10000</v>
      </c>
      <c r="EX985" s="519">
        <v>10000</v>
      </c>
      <c r="EY985" s="519">
        <v>10000</v>
      </c>
      <c r="EZ985" s="519">
        <v>10000</v>
      </c>
      <c r="FA985" s="519">
        <v>10000</v>
      </c>
      <c r="FB985" s="519">
        <v>10000</v>
      </c>
      <c r="FC985" s="519">
        <v>10000</v>
      </c>
      <c r="FD985" s="519">
        <v>10000</v>
      </c>
      <c r="FE985" s="519">
        <v>10000</v>
      </c>
      <c r="FF985" s="519">
        <v>10000</v>
      </c>
      <c r="FG985" s="519">
        <v>10000</v>
      </c>
      <c r="FH985" s="519">
        <v>10000</v>
      </c>
      <c r="FI985" s="519">
        <v>0</v>
      </c>
      <c r="FJ985" s="519">
        <v>0</v>
      </c>
      <c r="FK985" s="519">
        <v>0</v>
      </c>
      <c r="FL985" s="519">
        <v>0</v>
      </c>
      <c r="FM985" s="519">
        <v>0</v>
      </c>
      <c r="FN985" s="519">
        <v>0</v>
      </c>
      <c r="FO985" s="519">
        <v>0</v>
      </c>
      <c r="FP985" s="519">
        <v>0</v>
      </c>
      <c r="FQ985" s="519">
        <v>0</v>
      </c>
      <c r="FR985" s="519">
        <v>0</v>
      </c>
      <c r="FS985" s="519">
        <v>0</v>
      </c>
      <c r="FT985" s="519">
        <v>0</v>
      </c>
      <c r="FU985" s="519">
        <v>0</v>
      </c>
      <c r="FV985" s="519">
        <v>0</v>
      </c>
      <c r="FW985" s="519">
        <v>0</v>
      </c>
      <c r="FX985" s="519">
        <v>0</v>
      </c>
      <c r="FY985" s="519">
        <v>0</v>
      </c>
      <c r="FZ985" s="519">
        <v>0</v>
      </c>
      <c r="GA985" s="519">
        <v>0</v>
      </c>
      <c r="GB985" s="519">
        <v>0</v>
      </c>
      <c r="GC985" s="519">
        <v>0</v>
      </c>
      <c r="GD985" s="519">
        <v>0</v>
      </c>
      <c r="GE985" s="519">
        <v>0</v>
      </c>
      <c r="GF985" s="519">
        <v>0</v>
      </c>
      <c r="GG985" s="519">
        <v>0</v>
      </c>
      <c r="GH985" s="519">
        <v>0</v>
      </c>
      <c r="GI985" s="519">
        <v>0</v>
      </c>
      <c r="GJ985" s="519">
        <v>0</v>
      </c>
      <c r="GK985" s="519">
        <v>0</v>
      </c>
      <c r="GL985" s="519">
        <v>0</v>
      </c>
      <c r="GM985" s="519">
        <v>0</v>
      </c>
      <c r="GN985" s="519">
        <v>0</v>
      </c>
      <c r="GO985" s="519">
        <v>0</v>
      </c>
      <c r="GP985" s="519">
        <v>0</v>
      </c>
      <c r="GQ985" s="519">
        <v>0</v>
      </c>
      <c r="GR985" s="519">
        <v>0</v>
      </c>
      <c r="GS985" s="519">
        <v>0</v>
      </c>
      <c r="GT985" s="519">
        <v>0</v>
      </c>
      <c r="GU985" s="519">
        <v>0</v>
      </c>
      <c r="GV985" s="519">
        <v>0</v>
      </c>
      <c r="GW985" s="519">
        <v>0</v>
      </c>
      <c r="GX985" s="519">
        <v>0</v>
      </c>
      <c r="GY985" s="519">
        <v>0</v>
      </c>
      <c r="GZ985" s="519">
        <v>0</v>
      </c>
      <c r="HA985" s="519">
        <v>0</v>
      </c>
      <c r="HB985" s="519">
        <v>0</v>
      </c>
      <c r="HC985" s="519">
        <v>0</v>
      </c>
      <c r="HD985" s="519">
        <v>0</v>
      </c>
      <c r="HE985" s="519">
        <v>0</v>
      </c>
      <c r="HF985" s="519">
        <v>0</v>
      </c>
      <c r="HG985" s="519">
        <v>0</v>
      </c>
      <c r="HH985" s="519">
        <v>0</v>
      </c>
      <c r="HI985" s="519">
        <v>0</v>
      </c>
      <c r="HJ985" s="519">
        <v>0</v>
      </c>
      <c r="HK985" s="519">
        <v>0</v>
      </c>
      <c r="HL985" s="519">
        <v>0</v>
      </c>
      <c r="HM985" s="519">
        <v>0</v>
      </c>
      <c r="HN985" s="519">
        <v>0</v>
      </c>
      <c r="HO985" s="519">
        <v>0</v>
      </c>
      <c r="HP985" s="519">
        <v>0</v>
      </c>
      <c r="HQ985" s="519">
        <v>0</v>
      </c>
      <c r="HR985" s="519">
        <v>0</v>
      </c>
      <c r="HS985" s="519">
        <v>0</v>
      </c>
      <c r="HT985" s="519">
        <v>0</v>
      </c>
      <c r="HU985" s="519">
        <v>0</v>
      </c>
      <c r="HV985" s="519">
        <v>0</v>
      </c>
      <c r="HW985" s="519">
        <v>0</v>
      </c>
      <c r="HX985" s="519">
        <v>0</v>
      </c>
      <c r="HY985" s="519">
        <v>0</v>
      </c>
      <c r="HZ985" s="519">
        <v>0</v>
      </c>
      <c r="IA985" s="519">
        <v>0</v>
      </c>
      <c r="IB985" s="519">
        <v>0</v>
      </c>
      <c r="IC985" s="519">
        <v>0</v>
      </c>
      <c r="ID985" s="519">
        <v>0</v>
      </c>
      <c r="IE985" s="519">
        <v>0</v>
      </c>
      <c r="IF985" s="519">
        <v>0</v>
      </c>
      <c r="IG985" s="519">
        <v>0</v>
      </c>
      <c r="IH985" s="519">
        <v>0</v>
      </c>
      <c r="II985" s="519">
        <v>0</v>
      </c>
      <c r="IJ985" s="519">
        <v>0</v>
      </c>
      <c r="IK985" s="519">
        <v>0</v>
      </c>
    </row>
    <row r="986" spans="2:245" hidden="1">
      <c r="B986" s="519" t="s">
        <v>1058</v>
      </c>
      <c r="C986" s="519"/>
      <c r="D986" s="519"/>
      <c r="E986" s="519"/>
      <c r="F986" s="519">
        <v>2</v>
      </c>
      <c r="G986" s="519"/>
      <c r="H986" s="519">
        <v>37</v>
      </c>
      <c r="I986" s="519">
        <v>4</v>
      </c>
      <c r="J986" s="519" t="str">
        <f t="shared" si="48"/>
        <v>SDN10023704</v>
      </c>
      <c r="K986" s="519">
        <v>1005</v>
      </c>
      <c r="M986" s="337"/>
      <c r="N986" s="519" t="s">
        <v>1061</v>
      </c>
      <c r="O986" s="519" t="s">
        <v>1059</v>
      </c>
      <c r="P986" s="519">
        <v>14</v>
      </c>
      <c r="Q986" s="521" t="str">
        <f t="shared" si="49"/>
        <v>SDN150114</v>
      </c>
      <c r="R986" s="519">
        <v>673.1</v>
      </c>
      <c r="S986" s="519">
        <v>2000</v>
      </c>
      <c r="T986" s="519">
        <v>2019.3</v>
      </c>
      <c r="U986" s="519">
        <v>2692.4</v>
      </c>
      <c r="V986" s="519">
        <v>3365.5</v>
      </c>
      <c r="W986" s="519">
        <v>4038.6</v>
      </c>
      <c r="X986" s="519">
        <v>4711.7</v>
      </c>
      <c r="Y986" s="519">
        <v>5250.2</v>
      </c>
      <c r="Z986" s="519">
        <v>5788.7</v>
      </c>
      <c r="AA986" s="519">
        <v>6327.1</v>
      </c>
      <c r="AB986" s="519">
        <v>6865.6</v>
      </c>
      <c r="AC986" s="519">
        <v>7404.1</v>
      </c>
      <c r="AD986" s="519">
        <v>7942.6</v>
      </c>
      <c r="AE986" s="519">
        <v>8481.1</v>
      </c>
      <c r="AF986" s="519">
        <v>9019.5</v>
      </c>
      <c r="AG986" s="519">
        <v>9019.5</v>
      </c>
      <c r="AH986" s="519">
        <v>9019.5</v>
      </c>
      <c r="AI986" s="519">
        <v>9019.5</v>
      </c>
      <c r="AJ986" s="519">
        <v>9019.5</v>
      </c>
      <c r="AK986" s="519">
        <v>9019.5</v>
      </c>
      <c r="AL986" s="519">
        <v>9019.5</v>
      </c>
      <c r="AM986" s="519">
        <v>9019.5</v>
      </c>
      <c r="AN986" s="519">
        <v>9019.5</v>
      </c>
      <c r="AO986" s="519">
        <v>9019.5</v>
      </c>
      <c r="AP986" s="519">
        <v>9019.5</v>
      </c>
      <c r="AQ986" s="519">
        <v>9019.5</v>
      </c>
      <c r="AR986" s="519">
        <v>9019.5</v>
      </c>
      <c r="AS986" s="519">
        <v>9019.5</v>
      </c>
      <c r="AT986" s="519">
        <v>9019.5</v>
      </c>
      <c r="AU986" s="519">
        <v>9019.5</v>
      </c>
      <c r="AV986" s="519">
        <v>0</v>
      </c>
      <c r="AW986" s="519">
        <v>0</v>
      </c>
      <c r="AX986" s="519">
        <v>0</v>
      </c>
      <c r="AY986" s="519">
        <v>0</v>
      </c>
      <c r="AZ986" s="519">
        <v>0</v>
      </c>
      <c r="BA986" s="519">
        <v>0</v>
      </c>
      <c r="BB986" s="519">
        <v>0</v>
      </c>
      <c r="BC986" s="519">
        <v>0</v>
      </c>
      <c r="BD986" s="519">
        <v>0</v>
      </c>
      <c r="BE986" s="519">
        <v>0</v>
      </c>
      <c r="BF986" s="519">
        <v>0</v>
      </c>
      <c r="BG986" s="519">
        <v>0</v>
      </c>
      <c r="BH986" s="519">
        <v>0</v>
      </c>
      <c r="BI986" s="519">
        <v>0</v>
      </c>
      <c r="BJ986" s="519">
        <v>0</v>
      </c>
      <c r="BK986" s="519">
        <v>0</v>
      </c>
      <c r="BL986" s="519">
        <v>0</v>
      </c>
      <c r="BM986" s="519">
        <v>0</v>
      </c>
      <c r="BN986" s="519">
        <v>0</v>
      </c>
      <c r="BO986" s="519">
        <v>0</v>
      </c>
      <c r="BP986" s="519">
        <v>0</v>
      </c>
      <c r="BQ986" s="519">
        <v>0</v>
      </c>
      <c r="BR986" s="519">
        <v>0</v>
      </c>
      <c r="BS986" s="519">
        <v>0</v>
      </c>
      <c r="BT986" s="519">
        <v>0</v>
      </c>
      <c r="BU986" s="519">
        <v>0</v>
      </c>
      <c r="BV986" s="519">
        <v>0</v>
      </c>
      <c r="BW986" s="519">
        <v>0</v>
      </c>
      <c r="BX986" s="519">
        <v>0</v>
      </c>
      <c r="BY986" s="519">
        <v>0</v>
      </c>
      <c r="BZ986" s="519">
        <v>0</v>
      </c>
      <c r="CA986" s="519">
        <v>0</v>
      </c>
      <c r="CB986" s="519">
        <v>0</v>
      </c>
      <c r="CC986" s="519">
        <v>0</v>
      </c>
      <c r="CD986" s="519">
        <v>0</v>
      </c>
      <c r="CE986" s="519">
        <v>0</v>
      </c>
      <c r="CF986" s="519">
        <v>0</v>
      </c>
      <c r="CG986" s="519">
        <v>0</v>
      </c>
      <c r="CH986" s="519">
        <v>0</v>
      </c>
      <c r="CI986" s="519">
        <v>0</v>
      </c>
      <c r="CJ986" s="519">
        <v>0</v>
      </c>
      <c r="CK986" s="519">
        <v>0</v>
      </c>
      <c r="CL986" s="519">
        <v>0</v>
      </c>
      <c r="CM986" s="519">
        <v>0</v>
      </c>
      <c r="CN986" s="519">
        <v>0</v>
      </c>
      <c r="CO986" s="519">
        <v>0</v>
      </c>
      <c r="CP986" s="519">
        <v>0</v>
      </c>
      <c r="CQ986" s="519">
        <v>0</v>
      </c>
      <c r="CR986" s="519">
        <v>0</v>
      </c>
      <c r="CS986" s="519">
        <v>0</v>
      </c>
      <c r="CT986" s="519">
        <v>0</v>
      </c>
      <c r="CU986" s="519">
        <v>0</v>
      </c>
      <c r="CV986" s="519">
        <v>0</v>
      </c>
      <c r="CW986" s="519">
        <v>0</v>
      </c>
      <c r="CX986" s="519">
        <v>0</v>
      </c>
      <c r="CY986" s="519">
        <v>0</v>
      </c>
      <c r="CZ986" s="519">
        <v>0</v>
      </c>
      <c r="DA986" s="519">
        <v>0</v>
      </c>
      <c r="DB986" s="519">
        <v>0</v>
      </c>
      <c r="DC986" s="519">
        <v>0</v>
      </c>
      <c r="DD986" s="519">
        <v>0</v>
      </c>
      <c r="DE986" s="519">
        <v>0</v>
      </c>
      <c r="DF986" s="519">
        <v>0</v>
      </c>
      <c r="DG986" s="519">
        <v>0</v>
      </c>
      <c r="DH986" s="519">
        <v>0</v>
      </c>
      <c r="DI986" s="519">
        <v>0</v>
      </c>
      <c r="DJ986" s="519">
        <v>0</v>
      </c>
      <c r="DK986" s="519">
        <v>0</v>
      </c>
      <c r="DL986" s="519">
        <v>0</v>
      </c>
      <c r="DM986" s="519">
        <v>0</v>
      </c>
      <c r="DN986" s="519">
        <v>0</v>
      </c>
      <c r="DO986" s="519">
        <v>0</v>
      </c>
      <c r="DP986" s="519">
        <v>0</v>
      </c>
      <c r="DQ986" s="519">
        <v>0</v>
      </c>
      <c r="DR986" s="519">
        <v>0</v>
      </c>
      <c r="DS986" s="519">
        <v>0</v>
      </c>
      <c r="DT986" s="519">
        <v>0</v>
      </c>
      <c r="DU986" s="519">
        <v>0</v>
      </c>
      <c r="DV986" s="519">
        <v>0</v>
      </c>
      <c r="DW986" s="519">
        <v>0</v>
      </c>
      <c r="DX986" s="519">
        <v>0</v>
      </c>
      <c r="DZ986" s="337"/>
      <c r="EA986" s="519" t="s">
        <v>1061</v>
      </c>
      <c r="EB986" s="519" t="s">
        <v>1059</v>
      </c>
      <c r="EC986" s="519">
        <v>14</v>
      </c>
      <c r="ED986" s="183" t="str">
        <f t="shared" si="50"/>
        <v>SDN150114</v>
      </c>
      <c r="EE986" s="519">
        <v>673.1</v>
      </c>
      <c r="EF986" s="519">
        <v>10000</v>
      </c>
      <c r="EG986" s="519">
        <v>10000</v>
      </c>
      <c r="EH986" s="519">
        <v>10000</v>
      </c>
      <c r="EI986" s="519">
        <v>10000</v>
      </c>
      <c r="EJ986" s="519">
        <v>10000</v>
      </c>
      <c r="EK986" s="519">
        <v>10000</v>
      </c>
      <c r="EL986" s="519">
        <v>10000</v>
      </c>
      <c r="EM986" s="519">
        <v>10000</v>
      </c>
      <c r="EN986" s="519">
        <v>10000</v>
      </c>
      <c r="EO986" s="519">
        <v>10000</v>
      </c>
      <c r="EP986" s="519">
        <v>10000</v>
      </c>
      <c r="EQ986" s="519">
        <v>10000</v>
      </c>
      <c r="ER986" s="519">
        <v>10000</v>
      </c>
      <c r="ES986" s="519">
        <v>10000</v>
      </c>
      <c r="ET986" s="519">
        <v>10000</v>
      </c>
      <c r="EU986" s="519">
        <v>10000</v>
      </c>
      <c r="EV986" s="519">
        <v>10000</v>
      </c>
      <c r="EW986" s="519">
        <v>10000</v>
      </c>
      <c r="EX986" s="519">
        <v>10000</v>
      </c>
      <c r="EY986" s="519">
        <v>10000</v>
      </c>
      <c r="EZ986" s="519">
        <v>10000</v>
      </c>
      <c r="FA986" s="519">
        <v>10000</v>
      </c>
      <c r="FB986" s="519">
        <v>10000</v>
      </c>
      <c r="FC986" s="519">
        <v>10000</v>
      </c>
      <c r="FD986" s="519">
        <v>10000</v>
      </c>
      <c r="FE986" s="519">
        <v>10000</v>
      </c>
      <c r="FF986" s="519">
        <v>10000</v>
      </c>
      <c r="FG986" s="519">
        <v>10000</v>
      </c>
      <c r="FH986" s="519">
        <v>10000</v>
      </c>
      <c r="FI986" s="519">
        <v>0</v>
      </c>
      <c r="FJ986" s="519">
        <v>0</v>
      </c>
      <c r="FK986" s="519">
        <v>0</v>
      </c>
      <c r="FL986" s="519">
        <v>0</v>
      </c>
      <c r="FM986" s="519">
        <v>0</v>
      </c>
      <c r="FN986" s="519">
        <v>0</v>
      </c>
      <c r="FO986" s="519">
        <v>0</v>
      </c>
      <c r="FP986" s="519">
        <v>0</v>
      </c>
      <c r="FQ986" s="519">
        <v>0</v>
      </c>
      <c r="FR986" s="519">
        <v>0</v>
      </c>
      <c r="FS986" s="519">
        <v>0</v>
      </c>
      <c r="FT986" s="519">
        <v>0</v>
      </c>
      <c r="FU986" s="519">
        <v>0</v>
      </c>
      <c r="FV986" s="519">
        <v>0</v>
      </c>
      <c r="FW986" s="519">
        <v>0</v>
      </c>
      <c r="FX986" s="519">
        <v>0</v>
      </c>
      <c r="FY986" s="519">
        <v>0</v>
      </c>
      <c r="FZ986" s="519">
        <v>0</v>
      </c>
      <c r="GA986" s="519">
        <v>0</v>
      </c>
      <c r="GB986" s="519">
        <v>0</v>
      </c>
      <c r="GC986" s="519">
        <v>0</v>
      </c>
      <c r="GD986" s="519">
        <v>0</v>
      </c>
      <c r="GE986" s="519">
        <v>0</v>
      </c>
      <c r="GF986" s="519">
        <v>0</v>
      </c>
      <c r="GG986" s="519">
        <v>0</v>
      </c>
      <c r="GH986" s="519">
        <v>0</v>
      </c>
      <c r="GI986" s="519">
        <v>0</v>
      </c>
      <c r="GJ986" s="519">
        <v>0</v>
      </c>
      <c r="GK986" s="519">
        <v>0</v>
      </c>
      <c r="GL986" s="519">
        <v>0</v>
      </c>
      <c r="GM986" s="519">
        <v>0</v>
      </c>
      <c r="GN986" s="519">
        <v>0</v>
      </c>
      <c r="GO986" s="519">
        <v>0</v>
      </c>
      <c r="GP986" s="519">
        <v>0</v>
      </c>
      <c r="GQ986" s="519">
        <v>0</v>
      </c>
      <c r="GR986" s="519">
        <v>0</v>
      </c>
      <c r="GS986" s="519">
        <v>0</v>
      </c>
      <c r="GT986" s="519">
        <v>0</v>
      </c>
      <c r="GU986" s="519">
        <v>0</v>
      </c>
      <c r="GV986" s="519">
        <v>0</v>
      </c>
      <c r="GW986" s="519">
        <v>0</v>
      </c>
      <c r="GX986" s="519">
        <v>0</v>
      </c>
      <c r="GY986" s="519">
        <v>0</v>
      </c>
      <c r="GZ986" s="519">
        <v>0</v>
      </c>
      <c r="HA986" s="519">
        <v>0</v>
      </c>
      <c r="HB986" s="519">
        <v>0</v>
      </c>
      <c r="HC986" s="519">
        <v>0</v>
      </c>
      <c r="HD986" s="519">
        <v>0</v>
      </c>
      <c r="HE986" s="519">
        <v>0</v>
      </c>
      <c r="HF986" s="519">
        <v>0</v>
      </c>
      <c r="HG986" s="519">
        <v>0</v>
      </c>
      <c r="HH986" s="519">
        <v>0</v>
      </c>
      <c r="HI986" s="519">
        <v>0</v>
      </c>
      <c r="HJ986" s="519">
        <v>0</v>
      </c>
      <c r="HK986" s="519">
        <v>0</v>
      </c>
      <c r="HL986" s="519">
        <v>0</v>
      </c>
      <c r="HM986" s="519">
        <v>0</v>
      </c>
      <c r="HN986" s="519">
        <v>0</v>
      </c>
      <c r="HO986" s="519">
        <v>0</v>
      </c>
      <c r="HP986" s="519">
        <v>0</v>
      </c>
      <c r="HQ986" s="519">
        <v>0</v>
      </c>
      <c r="HR986" s="519">
        <v>0</v>
      </c>
      <c r="HS986" s="519">
        <v>0</v>
      </c>
      <c r="HT986" s="519">
        <v>0</v>
      </c>
      <c r="HU986" s="519">
        <v>0</v>
      </c>
      <c r="HV986" s="519">
        <v>0</v>
      </c>
      <c r="HW986" s="519">
        <v>0</v>
      </c>
      <c r="HX986" s="519">
        <v>0</v>
      </c>
      <c r="HY986" s="519">
        <v>0</v>
      </c>
      <c r="HZ986" s="519">
        <v>0</v>
      </c>
      <c r="IA986" s="519">
        <v>0</v>
      </c>
      <c r="IB986" s="519">
        <v>0</v>
      </c>
      <c r="IC986" s="519">
        <v>0</v>
      </c>
      <c r="ID986" s="519">
        <v>0</v>
      </c>
      <c r="IE986" s="519">
        <v>0</v>
      </c>
      <c r="IF986" s="519">
        <v>0</v>
      </c>
      <c r="IG986" s="519">
        <v>0</v>
      </c>
      <c r="IH986" s="519">
        <v>0</v>
      </c>
      <c r="II986" s="519">
        <v>0</v>
      </c>
      <c r="IJ986" s="519">
        <v>0</v>
      </c>
      <c r="IK986" s="519">
        <v>0</v>
      </c>
    </row>
    <row r="987" spans="2:245" hidden="1">
      <c r="B987" s="519" t="s">
        <v>1058</v>
      </c>
      <c r="C987" s="519"/>
      <c r="D987" s="519"/>
      <c r="E987" s="519"/>
      <c r="F987" s="519">
        <v>2</v>
      </c>
      <c r="G987" s="519"/>
      <c r="H987" s="519">
        <v>37</v>
      </c>
      <c r="I987" s="519">
        <v>5</v>
      </c>
      <c r="J987" s="519" t="str">
        <f t="shared" si="48"/>
        <v>SDN10023705</v>
      </c>
      <c r="K987" s="519">
        <v>1005</v>
      </c>
      <c r="M987" s="337"/>
      <c r="N987" s="519" t="s">
        <v>1061</v>
      </c>
      <c r="O987" s="519" t="s">
        <v>1059</v>
      </c>
      <c r="P987" s="519">
        <v>15</v>
      </c>
      <c r="Q987" s="521" t="str">
        <f t="shared" si="49"/>
        <v>SDN150115</v>
      </c>
      <c r="R987" s="519">
        <v>673.1</v>
      </c>
      <c r="S987" s="519">
        <v>2000</v>
      </c>
      <c r="T987" s="519">
        <v>2019.3</v>
      </c>
      <c r="U987" s="519">
        <v>2692.4</v>
      </c>
      <c r="V987" s="519">
        <v>3365.5</v>
      </c>
      <c r="W987" s="519">
        <v>4038.6</v>
      </c>
      <c r="X987" s="519">
        <v>4711.7</v>
      </c>
      <c r="Y987" s="519">
        <v>5250.2</v>
      </c>
      <c r="Z987" s="519">
        <v>5788.7</v>
      </c>
      <c r="AA987" s="519">
        <v>6327.1</v>
      </c>
      <c r="AB987" s="519">
        <v>6865.6</v>
      </c>
      <c r="AC987" s="519">
        <v>7404.1</v>
      </c>
      <c r="AD987" s="519">
        <v>7942.6</v>
      </c>
      <c r="AE987" s="519">
        <v>8481.1</v>
      </c>
      <c r="AF987" s="519">
        <v>9019.5</v>
      </c>
      <c r="AG987" s="519">
        <v>9019.5</v>
      </c>
      <c r="AH987" s="519">
        <v>9019.5</v>
      </c>
      <c r="AI987" s="519">
        <v>9019.5</v>
      </c>
      <c r="AJ987" s="519">
        <v>9019.5</v>
      </c>
      <c r="AK987" s="519">
        <v>9019.5</v>
      </c>
      <c r="AL987" s="519">
        <v>9019.5</v>
      </c>
      <c r="AM987" s="519">
        <v>9019.5</v>
      </c>
      <c r="AN987" s="519">
        <v>9019.5</v>
      </c>
      <c r="AO987" s="519">
        <v>9019.5</v>
      </c>
      <c r="AP987" s="519">
        <v>9019.5</v>
      </c>
      <c r="AQ987" s="519">
        <v>9019.5</v>
      </c>
      <c r="AR987" s="519">
        <v>9019.5</v>
      </c>
      <c r="AS987" s="519">
        <v>9019.5</v>
      </c>
      <c r="AT987" s="519">
        <v>9019.5</v>
      </c>
      <c r="AU987" s="519">
        <v>9019.5</v>
      </c>
      <c r="AV987" s="519">
        <v>0</v>
      </c>
      <c r="AW987" s="519">
        <v>0</v>
      </c>
      <c r="AX987" s="519">
        <v>0</v>
      </c>
      <c r="AY987" s="519">
        <v>0</v>
      </c>
      <c r="AZ987" s="519">
        <v>0</v>
      </c>
      <c r="BA987" s="519">
        <v>0</v>
      </c>
      <c r="BB987" s="519">
        <v>0</v>
      </c>
      <c r="BC987" s="519">
        <v>0</v>
      </c>
      <c r="BD987" s="519">
        <v>0</v>
      </c>
      <c r="BE987" s="519">
        <v>0</v>
      </c>
      <c r="BF987" s="519">
        <v>0</v>
      </c>
      <c r="BG987" s="519">
        <v>0</v>
      </c>
      <c r="BH987" s="519">
        <v>0</v>
      </c>
      <c r="BI987" s="519">
        <v>0</v>
      </c>
      <c r="BJ987" s="519">
        <v>0</v>
      </c>
      <c r="BK987" s="519">
        <v>0</v>
      </c>
      <c r="BL987" s="519">
        <v>0</v>
      </c>
      <c r="BM987" s="519">
        <v>0</v>
      </c>
      <c r="BN987" s="519">
        <v>0</v>
      </c>
      <c r="BO987" s="519">
        <v>0</v>
      </c>
      <c r="BP987" s="519">
        <v>0</v>
      </c>
      <c r="BQ987" s="519">
        <v>0</v>
      </c>
      <c r="BR987" s="519">
        <v>0</v>
      </c>
      <c r="BS987" s="519">
        <v>0</v>
      </c>
      <c r="BT987" s="519">
        <v>0</v>
      </c>
      <c r="BU987" s="519">
        <v>0</v>
      </c>
      <c r="BV987" s="519">
        <v>0</v>
      </c>
      <c r="BW987" s="519">
        <v>0</v>
      </c>
      <c r="BX987" s="519">
        <v>0</v>
      </c>
      <c r="BY987" s="519">
        <v>0</v>
      </c>
      <c r="BZ987" s="519">
        <v>0</v>
      </c>
      <c r="CA987" s="519">
        <v>0</v>
      </c>
      <c r="CB987" s="519">
        <v>0</v>
      </c>
      <c r="CC987" s="519">
        <v>0</v>
      </c>
      <c r="CD987" s="519">
        <v>0</v>
      </c>
      <c r="CE987" s="519">
        <v>0</v>
      </c>
      <c r="CF987" s="519">
        <v>0</v>
      </c>
      <c r="CG987" s="519">
        <v>0</v>
      </c>
      <c r="CH987" s="519">
        <v>0</v>
      </c>
      <c r="CI987" s="519">
        <v>0</v>
      </c>
      <c r="CJ987" s="519">
        <v>0</v>
      </c>
      <c r="CK987" s="519">
        <v>0</v>
      </c>
      <c r="CL987" s="519">
        <v>0</v>
      </c>
      <c r="CM987" s="519">
        <v>0</v>
      </c>
      <c r="CN987" s="519">
        <v>0</v>
      </c>
      <c r="CO987" s="519">
        <v>0</v>
      </c>
      <c r="CP987" s="519">
        <v>0</v>
      </c>
      <c r="CQ987" s="519">
        <v>0</v>
      </c>
      <c r="CR987" s="519">
        <v>0</v>
      </c>
      <c r="CS987" s="519">
        <v>0</v>
      </c>
      <c r="CT987" s="519">
        <v>0</v>
      </c>
      <c r="CU987" s="519">
        <v>0</v>
      </c>
      <c r="CV987" s="519">
        <v>0</v>
      </c>
      <c r="CW987" s="519">
        <v>0</v>
      </c>
      <c r="CX987" s="519">
        <v>0</v>
      </c>
      <c r="CY987" s="519">
        <v>0</v>
      </c>
      <c r="CZ987" s="519">
        <v>0</v>
      </c>
      <c r="DA987" s="519">
        <v>0</v>
      </c>
      <c r="DB987" s="519">
        <v>0</v>
      </c>
      <c r="DC987" s="519">
        <v>0</v>
      </c>
      <c r="DD987" s="519">
        <v>0</v>
      </c>
      <c r="DE987" s="519">
        <v>0</v>
      </c>
      <c r="DF987" s="519">
        <v>0</v>
      </c>
      <c r="DG987" s="519">
        <v>0</v>
      </c>
      <c r="DH987" s="519">
        <v>0</v>
      </c>
      <c r="DI987" s="519">
        <v>0</v>
      </c>
      <c r="DJ987" s="519">
        <v>0</v>
      </c>
      <c r="DK987" s="519">
        <v>0</v>
      </c>
      <c r="DL987" s="519">
        <v>0</v>
      </c>
      <c r="DM987" s="519">
        <v>0</v>
      </c>
      <c r="DN987" s="519">
        <v>0</v>
      </c>
      <c r="DO987" s="519">
        <v>0</v>
      </c>
      <c r="DP987" s="519">
        <v>0</v>
      </c>
      <c r="DQ987" s="519">
        <v>0</v>
      </c>
      <c r="DR987" s="519">
        <v>0</v>
      </c>
      <c r="DS987" s="519">
        <v>0</v>
      </c>
      <c r="DT987" s="519">
        <v>0</v>
      </c>
      <c r="DU987" s="519">
        <v>0</v>
      </c>
      <c r="DV987" s="519">
        <v>0</v>
      </c>
      <c r="DW987" s="519">
        <v>0</v>
      </c>
      <c r="DX987" s="519">
        <v>0</v>
      </c>
      <c r="DZ987" s="337"/>
      <c r="EA987" s="519" t="s">
        <v>1061</v>
      </c>
      <c r="EB987" s="519" t="s">
        <v>1059</v>
      </c>
      <c r="EC987" s="519">
        <v>15</v>
      </c>
      <c r="ED987" s="183" t="str">
        <f t="shared" si="50"/>
        <v>SDN150115</v>
      </c>
      <c r="EE987" s="519">
        <v>673.1</v>
      </c>
      <c r="EF987" s="519">
        <v>10000</v>
      </c>
      <c r="EG987" s="519">
        <v>10000</v>
      </c>
      <c r="EH987" s="519">
        <v>10000</v>
      </c>
      <c r="EI987" s="519">
        <v>10000</v>
      </c>
      <c r="EJ987" s="519">
        <v>10000</v>
      </c>
      <c r="EK987" s="519">
        <v>10000</v>
      </c>
      <c r="EL987" s="519">
        <v>10000</v>
      </c>
      <c r="EM987" s="519">
        <v>10000</v>
      </c>
      <c r="EN987" s="519">
        <v>10000</v>
      </c>
      <c r="EO987" s="519">
        <v>10000</v>
      </c>
      <c r="EP987" s="519">
        <v>10000</v>
      </c>
      <c r="EQ987" s="519">
        <v>10000</v>
      </c>
      <c r="ER987" s="519">
        <v>10000</v>
      </c>
      <c r="ES987" s="519">
        <v>10000</v>
      </c>
      <c r="ET987" s="519">
        <v>10000</v>
      </c>
      <c r="EU987" s="519">
        <v>10000</v>
      </c>
      <c r="EV987" s="519">
        <v>10000</v>
      </c>
      <c r="EW987" s="519">
        <v>10000</v>
      </c>
      <c r="EX987" s="519">
        <v>10000</v>
      </c>
      <c r="EY987" s="519">
        <v>10000</v>
      </c>
      <c r="EZ987" s="519">
        <v>10000</v>
      </c>
      <c r="FA987" s="519">
        <v>10000</v>
      </c>
      <c r="FB987" s="519">
        <v>10000</v>
      </c>
      <c r="FC987" s="519">
        <v>10000</v>
      </c>
      <c r="FD987" s="519">
        <v>10000</v>
      </c>
      <c r="FE987" s="519">
        <v>10000</v>
      </c>
      <c r="FF987" s="519">
        <v>10000</v>
      </c>
      <c r="FG987" s="519">
        <v>10000</v>
      </c>
      <c r="FH987" s="519">
        <v>10000</v>
      </c>
      <c r="FI987" s="519">
        <v>0</v>
      </c>
      <c r="FJ987" s="519">
        <v>0</v>
      </c>
      <c r="FK987" s="519">
        <v>0</v>
      </c>
      <c r="FL987" s="519">
        <v>0</v>
      </c>
      <c r="FM987" s="519">
        <v>0</v>
      </c>
      <c r="FN987" s="519">
        <v>0</v>
      </c>
      <c r="FO987" s="519">
        <v>0</v>
      </c>
      <c r="FP987" s="519">
        <v>0</v>
      </c>
      <c r="FQ987" s="519">
        <v>0</v>
      </c>
      <c r="FR987" s="519">
        <v>0</v>
      </c>
      <c r="FS987" s="519">
        <v>0</v>
      </c>
      <c r="FT987" s="519">
        <v>0</v>
      </c>
      <c r="FU987" s="519">
        <v>0</v>
      </c>
      <c r="FV987" s="519">
        <v>0</v>
      </c>
      <c r="FW987" s="519">
        <v>0</v>
      </c>
      <c r="FX987" s="519">
        <v>0</v>
      </c>
      <c r="FY987" s="519">
        <v>0</v>
      </c>
      <c r="FZ987" s="519">
        <v>0</v>
      </c>
      <c r="GA987" s="519">
        <v>0</v>
      </c>
      <c r="GB987" s="519">
        <v>0</v>
      </c>
      <c r="GC987" s="519">
        <v>0</v>
      </c>
      <c r="GD987" s="519">
        <v>0</v>
      </c>
      <c r="GE987" s="519">
        <v>0</v>
      </c>
      <c r="GF987" s="519">
        <v>0</v>
      </c>
      <c r="GG987" s="519">
        <v>0</v>
      </c>
      <c r="GH987" s="519">
        <v>0</v>
      </c>
      <c r="GI987" s="519">
        <v>0</v>
      </c>
      <c r="GJ987" s="519">
        <v>0</v>
      </c>
      <c r="GK987" s="519">
        <v>0</v>
      </c>
      <c r="GL987" s="519">
        <v>0</v>
      </c>
      <c r="GM987" s="519">
        <v>0</v>
      </c>
      <c r="GN987" s="519">
        <v>0</v>
      </c>
      <c r="GO987" s="519">
        <v>0</v>
      </c>
      <c r="GP987" s="519">
        <v>0</v>
      </c>
      <c r="GQ987" s="519">
        <v>0</v>
      </c>
      <c r="GR987" s="519">
        <v>0</v>
      </c>
      <c r="GS987" s="519">
        <v>0</v>
      </c>
      <c r="GT987" s="519">
        <v>0</v>
      </c>
      <c r="GU987" s="519">
        <v>0</v>
      </c>
      <c r="GV987" s="519">
        <v>0</v>
      </c>
      <c r="GW987" s="519">
        <v>0</v>
      </c>
      <c r="GX987" s="519">
        <v>0</v>
      </c>
      <c r="GY987" s="519">
        <v>0</v>
      </c>
      <c r="GZ987" s="519">
        <v>0</v>
      </c>
      <c r="HA987" s="519">
        <v>0</v>
      </c>
      <c r="HB987" s="519">
        <v>0</v>
      </c>
      <c r="HC987" s="519">
        <v>0</v>
      </c>
      <c r="HD987" s="519">
        <v>0</v>
      </c>
      <c r="HE987" s="519">
        <v>0</v>
      </c>
      <c r="HF987" s="519">
        <v>0</v>
      </c>
      <c r="HG987" s="519">
        <v>0</v>
      </c>
      <c r="HH987" s="519">
        <v>0</v>
      </c>
      <c r="HI987" s="519">
        <v>0</v>
      </c>
      <c r="HJ987" s="519">
        <v>0</v>
      </c>
      <c r="HK987" s="519">
        <v>0</v>
      </c>
      <c r="HL987" s="519">
        <v>0</v>
      </c>
      <c r="HM987" s="519">
        <v>0</v>
      </c>
      <c r="HN987" s="519">
        <v>0</v>
      </c>
      <c r="HO987" s="519">
        <v>0</v>
      </c>
      <c r="HP987" s="519">
        <v>0</v>
      </c>
      <c r="HQ987" s="519">
        <v>0</v>
      </c>
      <c r="HR987" s="519">
        <v>0</v>
      </c>
      <c r="HS987" s="519">
        <v>0</v>
      </c>
      <c r="HT987" s="519">
        <v>0</v>
      </c>
      <c r="HU987" s="519">
        <v>0</v>
      </c>
      <c r="HV987" s="519">
        <v>0</v>
      </c>
      <c r="HW987" s="519">
        <v>0</v>
      </c>
      <c r="HX987" s="519">
        <v>0</v>
      </c>
      <c r="HY987" s="519">
        <v>0</v>
      </c>
      <c r="HZ987" s="519">
        <v>0</v>
      </c>
      <c r="IA987" s="519">
        <v>0</v>
      </c>
      <c r="IB987" s="519">
        <v>0</v>
      </c>
      <c r="IC987" s="519">
        <v>0</v>
      </c>
      <c r="ID987" s="519">
        <v>0</v>
      </c>
      <c r="IE987" s="519">
        <v>0</v>
      </c>
      <c r="IF987" s="519">
        <v>0</v>
      </c>
      <c r="IG987" s="519">
        <v>0</v>
      </c>
      <c r="IH987" s="519">
        <v>0</v>
      </c>
      <c r="II987" s="519">
        <v>0</v>
      </c>
      <c r="IJ987" s="519">
        <v>0</v>
      </c>
      <c r="IK987" s="519">
        <v>0</v>
      </c>
    </row>
    <row r="988" spans="2:245" hidden="1">
      <c r="B988" s="519" t="s">
        <v>1058</v>
      </c>
      <c r="C988" s="519"/>
      <c r="D988" s="519"/>
      <c r="E988" s="519"/>
      <c r="F988" s="519">
        <v>2</v>
      </c>
      <c r="G988" s="519"/>
      <c r="H988" s="519">
        <v>37</v>
      </c>
      <c r="I988" s="519">
        <v>6</v>
      </c>
      <c r="J988" s="519" t="str">
        <f t="shared" si="48"/>
        <v>SDN10023706</v>
      </c>
      <c r="K988" s="519">
        <v>804</v>
      </c>
      <c r="M988" s="337"/>
      <c r="N988" s="519" t="s">
        <v>1061</v>
      </c>
      <c r="O988" s="519" t="s">
        <v>1059</v>
      </c>
      <c r="P988" s="519">
        <v>16</v>
      </c>
      <c r="Q988" s="521" t="str">
        <f t="shared" si="49"/>
        <v>SDN150116</v>
      </c>
      <c r="R988" s="519">
        <v>673.1</v>
      </c>
      <c r="S988" s="519">
        <v>2000</v>
      </c>
      <c r="T988" s="519">
        <v>2019.3</v>
      </c>
      <c r="U988" s="519">
        <v>2692.4</v>
      </c>
      <c r="V988" s="519">
        <v>3365.5</v>
      </c>
      <c r="W988" s="519">
        <v>4038.6</v>
      </c>
      <c r="X988" s="519">
        <v>4711.7</v>
      </c>
      <c r="Y988" s="519">
        <v>5250.2</v>
      </c>
      <c r="Z988" s="519">
        <v>5788.7</v>
      </c>
      <c r="AA988" s="519">
        <v>6327.1</v>
      </c>
      <c r="AB988" s="519">
        <v>6865.6</v>
      </c>
      <c r="AC988" s="519">
        <v>7404.1</v>
      </c>
      <c r="AD988" s="519">
        <v>7942.6</v>
      </c>
      <c r="AE988" s="519">
        <v>8481.1</v>
      </c>
      <c r="AF988" s="519">
        <v>9019.5</v>
      </c>
      <c r="AG988" s="519">
        <v>9019.5</v>
      </c>
      <c r="AH988" s="519">
        <v>9019.5</v>
      </c>
      <c r="AI988" s="519">
        <v>9019.5</v>
      </c>
      <c r="AJ988" s="519">
        <v>9019.5</v>
      </c>
      <c r="AK988" s="519">
        <v>9019.5</v>
      </c>
      <c r="AL988" s="519">
        <v>9019.5</v>
      </c>
      <c r="AM988" s="519">
        <v>9019.5</v>
      </c>
      <c r="AN988" s="519">
        <v>9019.5</v>
      </c>
      <c r="AO988" s="519">
        <v>9019.5</v>
      </c>
      <c r="AP988" s="519">
        <v>9019.5</v>
      </c>
      <c r="AQ988" s="519">
        <v>9019.5</v>
      </c>
      <c r="AR988" s="519">
        <v>9019.5</v>
      </c>
      <c r="AS988" s="519">
        <v>9019.5</v>
      </c>
      <c r="AT988" s="519">
        <v>9019.5</v>
      </c>
      <c r="AU988" s="519">
        <v>9019.5</v>
      </c>
      <c r="AV988" s="519">
        <v>0</v>
      </c>
      <c r="AW988" s="519">
        <v>0</v>
      </c>
      <c r="AX988" s="519">
        <v>0</v>
      </c>
      <c r="AY988" s="519">
        <v>0</v>
      </c>
      <c r="AZ988" s="519">
        <v>0</v>
      </c>
      <c r="BA988" s="519">
        <v>0</v>
      </c>
      <c r="BB988" s="519">
        <v>0</v>
      </c>
      <c r="BC988" s="519">
        <v>0</v>
      </c>
      <c r="BD988" s="519">
        <v>0</v>
      </c>
      <c r="BE988" s="519">
        <v>0</v>
      </c>
      <c r="BF988" s="519">
        <v>0</v>
      </c>
      <c r="BG988" s="519">
        <v>0</v>
      </c>
      <c r="BH988" s="519">
        <v>0</v>
      </c>
      <c r="BI988" s="519">
        <v>0</v>
      </c>
      <c r="BJ988" s="519">
        <v>0</v>
      </c>
      <c r="BK988" s="519">
        <v>0</v>
      </c>
      <c r="BL988" s="519">
        <v>0</v>
      </c>
      <c r="BM988" s="519">
        <v>0</v>
      </c>
      <c r="BN988" s="519">
        <v>0</v>
      </c>
      <c r="BO988" s="519">
        <v>0</v>
      </c>
      <c r="BP988" s="519">
        <v>0</v>
      </c>
      <c r="BQ988" s="519">
        <v>0</v>
      </c>
      <c r="BR988" s="519">
        <v>0</v>
      </c>
      <c r="BS988" s="519">
        <v>0</v>
      </c>
      <c r="BT988" s="519">
        <v>0</v>
      </c>
      <c r="BU988" s="519">
        <v>0</v>
      </c>
      <c r="BV988" s="519">
        <v>0</v>
      </c>
      <c r="BW988" s="519">
        <v>0</v>
      </c>
      <c r="BX988" s="519">
        <v>0</v>
      </c>
      <c r="BY988" s="519">
        <v>0</v>
      </c>
      <c r="BZ988" s="519">
        <v>0</v>
      </c>
      <c r="CA988" s="519">
        <v>0</v>
      </c>
      <c r="CB988" s="519">
        <v>0</v>
      </c>
      <c r="CC988" s="519">
        <v>0</v>
      </c>
      <c r="CD988" s="519">
        <v>0</v>
      </c>
      <c r="CE988" s="519">
        <v>0</v>
      </c>
      <c r="CF988" s="519">
        <v>0</v>
      </c>
      <c r="CG988" s="519">
        <v>0</v>
      </c>
      <c r="CH988" s="519">
        <v>0</v>
      </c>
      <c r="CI988" s="519">
        <v>0</v>
      </c>
      <c r="CJ988" s="519">
        <v>0</v>
      </c>
      <c r="CK988" s="519">
        <v>0</v>
      </c>
      <c r="CL988" s="519">
        <v>0</v>
      </c>
      <c r="CM988" s="519">
        <v>0</v>
      </c>
      <c r="CN988" s="519">
        <v>0</v>
      </c>
      <c r="CO988" s="519">
        <v>0</v>
      </c>
      <c r="CP988" s="519">
        <v>0</v>
      </c>
      <c r="CQ988" s="519">
        <v>0</v>
      </c>
      <c r="CR988" s="519">
        <v>0</v>
      </c>
      <c r="CS988" s="519">
        <v>0</v>
      </c>
      <c r="CT988" s="519">
        <v>0</v>
      </c>
      <c r="CU988" s="519">
        <v>0</v>
      </c>
      <c r="CV988" s="519">
        <v>0</v>
      </c>
      <c r="CW988" s="519">
        <v>0</v>
      </c>
      <c r="CX988" s="519">
        <v>0</v>
      </c>
      <c r="CY988" s="519">
        <v>0</v>
      </c>
      <c r="CZ988" s="519">
        <v>0</v>
      </c>
      <c r="DA988" s="519">
        <v>0</v>
      </c>
      <c r="DB988" s="519">
        <v>0</v>
      </c>
      <c r="DC988" s="519">
        <v>0</v>
      </c>
      <c r="DD988" s="519">
        <v>0</v>
      </c>
      <c r="DE988" s="519">
        <v>0</v>
      </c>
      <c r="DF988" s="519">
        <v>0</v>
      </c>
      <c r="DG988" s="519">
        <v>0</v>
      </c>
      <c r="DH988" s="519">
        <v>0</v>
      </c>
      <c r="DI988" s="519">
        <v>0</v>
      </c>
      <c r="DJ988" s="519">
        <v>0</v>
      </c>
      <c r="DK988" s="519">
        <v>0</v>
      </c>
      <c r="DL988" s="519">
        <v>0</v>
      </c>
      <c r="DM988" s="519">
        <v>0</v>
      </c>
      <c r="DN988" s="519">
        <v>0</v>
      </c>
      <c r="DO988" s="519">
        <v>0</v>
      </c>
      <c r="DP988" s="519">
        <v>0</v>
      </c>
      <c r="DQ988" s="519">
        <v>0</v>
      </c>
      <c r="DR988" s="519">
        <v>0</v>
      </c>
      <c r="DS988" s="519">
        <v>0</v>
      </c>
      <c r="DT988" s="519">
        <v>0</v>
      </c>
      <c r="DU988" s="519">
        <v>0</v>
      </c>
      <c r="DV988" s="519">
        <v>0</v>
      </c>
      <c r="DW988" s="519">
        <v>0</v>
      </c>
      <c r="DX988" s="519">
        <v>0</v>
      </c>
      <c r="DZ988" s="337"/>
      <c r="EA988" s="519" t="s">
        <v>1061</v>
      </c>
      <c r="EB988" s="519" t="s">
        <v>1059</v>
      </c>
      <c r="EC988" s="519">
        <v>16</v>
      </c>
      <c r="ED988" s="183" t="str">
        <f t="shared" si="50"/>
        <v>SDN150116</v>
      </c>
      <c r="EE988" s="519">
        <v>673.1</v>
      </c>
      <c r="EF988" s="519">
        <v>10000</v>
      </c>
      <c r="EG988" s="519">
        <v>10000</v>
      </c>
      <c r="EH988" s="519">
        <v>10000</v>
      </c>
      <c r="EI988" s="519">
        <v>10000</v>
      </c>
      <c r="EJ988" s="519">
        <v>10000</v>
      </c>
      <c r="EK988" s="519">
        <v>10000</v>
      </c>
      <c r="EL988" s="519">
        <v>10000</v>
      </c>
      <c r="EM988" s="519">
        <v>10000</v>
      </c>
      <c r="EN988" s="519">
        <v>10000</v>
      </c>
      <c r="EO988" s="519">
        <v>10000</v>
      </c>
      <c r="EP988" s="519">
        <v>10000</v>
      </c>
      <c r="EQ988" s="519">
        <v>10000</v>
      </c>
      <c r="ER988" s="519">
        <v>10000</v>
      </c>
      <c r="ES988" s="519">
        <v>10000</v>
      </c>
      <c r="ET988" s="519">
        <v>10000</v>
      </c>
      <c r="EU988" s="519">
        <v>10000</v>
      </c>
      <c r="EV988" s="519">
        <v>10000</v>
      </c>
      <c r="EW988" s="519">
        <v>10000</v>
      </c>
      <c r="EX988" s="519">
        <v>10000</v>
      </c>
      <c r="EY988" s="519">
        <v>10000</v>
      </c>
      <c r="EZ988" s="519">
        <v>10000</v>
      </c>
      <c r="FA988" s="519">
        <v>10000</v>
      </c>
      <c r="FB988" s="519">
        <v>10000</v>
      </c>
      <c r="FC988" s="519">
        <v>10000</v>
      </c>
      <c r="FD988" s="519">
        <v>10000</v>
      </c>
      <c r="FE988" s="519">
        <v>10000</v>
      </c>
      <c r="FF988" s="519">
        <v>10000</v>
      </c>
      <c r="FG988" s="519">
        <v>10000</v>
      </c>
      <c r="FH988" s="519">
        <v>10000</v>
      </c>
      <c r="FI988" s="519">
        <v>0</v>
      </c>
      <c r="FJ988" s="519">
        <v>0</v>
      </c>
      <c r="FK988" s="519">
        <v>0</v>
      </c>
      <c r="FL988" s="519">
        <v>0</v>
      </c>
      <c r="FM988" s="519">
        <v>0</v>
      </c>
      <c r="FN988" s="519">
        <v>0</v>
      </c>
      <c r="FO988" s="519">
        <v>0</v>
      </c>
      <c r="FP988" s="519">
        <v>0</v>
      </c>
      <c r="FQ988" s="519">
        <v>0</v>
      </c>
      <c r="FR988" s="519">
        <v>0</v>
      </c>
      <c r="FS988" s="519">
        <v>0</v>
      </c>
      <c r="FT988" s="519">
        <v>0</v>
      </c>
      <c r="FU988" s="519">
        <v>0</v>
      </c>
      <c r="FV988" s="519">
        <v>0</v>
      </c>
      <c r="FW988" s="519">
        <v>0</v>
      </c>
      <c r="FX988" s="519">
        <v>0</v>
      </c>
      <c r="FY988" s="519">
        <v>0</v>
      </c>
      <c r="FZ988" s="519">
        <v>0</v>
      </c>
      <c r="GA988" s="519">
        <v>0</v>
      </c>
      <c r="GB988" s="519">
        <v>0</v>
      </c>
      <c r="GC988" s="519">
        <v>0</v>
      </c>
      <c r="GD988" s="519">
        <v>0</v>
      </c>
      <c r="GE988" s="519">
        <v>0</v>
      </c>
      <c r="GF988" s="519">
        <v>0</v>
      </c>
      <c r="GG988" s="519">
        <v>0</v>
      </c>
      <c r="GH988" s="519">
        <v>0</v>
      </c>
      <c r="GI988" s="519">
        <v>0</v>
      </c>
      <c r="GJ988" s="519">
        <v>0</v>
      </c>
      <c r="GK988" s="519">
        <v>0</v>
      </c>
      <c r="GL988" s="519">
        <v>0</v>
      </c>
      <c r="GM988" s="519">
        <v>0</v>
      </c>
      <c r="GN988" s="519">
        <v>0</v>
      </c>
      <c r="GO988" s="519">
        <v>0</v>
      </c>
      <c r="GP988" s="519">
        <v>0</v>
      </c>
      <c r="GQ988" s="519">
        <v>0</v>
      </c>
      <c r="GR988" s="519">
        <v>0</v>
      </c>
      <c r="GS988" s="519">
        <v>0</v>
      </c>
      <c r="GT988" s="519">
        <v>0</v>
      </c>
      <c r="GU988" s="519">
        <v>0</v>
      </c>
      <c r="GV988" s="519">
        <v>0</v>
      </c>
      <c r="GW988" s="519">
        <v>0</v>
      </c>
      <c r="GX988" s="519">
        <v>0</v>
      </c>
      <c r="GY988" s="519">
        <v>0</v>
      </c>
      <c r="GZ988" s="519">
        <v>0</v>
      </c>
      <c r="HA988" s="519">
        <v>0</v>
      </c>
      <c r="HB988" s="519">
        <v>0</v>
      </c>
      <c r="HC988" s="519">
        <v>0</v>
      </c>
      <c r="HD988" s="519">
        <v>0</v>
      </c>
      <c r="HE988" s="519">
        <v>0</v>
      </c>
      <c r="HF988" s="519">
        <v>0</v>
      </c>
      <c r="HG988" s="519">
        <v>0</v>
      </c>
      <c r="HH988" s="519">
        <v>0</v>
      </c>
      <c r="HI988" s="519">
        <v>0</v>
      </c>
      <c r="HJ988" s="519">
        <v>0</v>
      </c>
      <c r="HK988" s="519">
        <v>0</v>
      </c>
      <c r="HL988" s="519">
        <v>0</v>
      </c>
      <c r="HM988" s="519">
        <v>0</v>
      </c>
      <c r="HN988" s="519">
        <v>0</v>
      </c>
      <c r="HO988" s="519">
        <v>0</v>
      </c>
      <c r="HP988" s="519">
        <v>0</v>
      </c>
      <c r="HQ988" s="519">
        <v>0</v>
      </c>
      <c r="HR988" s="519">
        <v>0</v>
      </c>
      <c r="HS988" s="519">
        <v>0</v>
      </c>
      <c r="HT988" s="519">
        <v>0</v>
      </c>
      <c r="HU988" s="519">
        <v>0</v>
      </c>
      <c r="HV988" s="519">
        <v>0</v>
      </c>
      <c r="HW988" s="519">
        <v>0</v>
      </c>
      <c r="HX988" s="519">
        <v>0</v>
      </c>
      <c r="HY988" s="519">
        <v>0</v>
      </c>
      <c r="HZ988" s="519">
        <v>0</v>
      </c>
      <c r="IA988" s="519">
        <v>0</v>
      </c>
      <c r="IB988" s="519">
        <v>0</v>
      </c>
      <c r="IC988" s="519">
        <v>0</v>
      </c>
      <c r="ID988" s="519">
        <v>0</v>
      </c>
      <c r="IE988" s="519">
        <v>0</v>
      </c>
      <c r="IF988" s="519">
        <v>0</v>
      </c>
      <c r="IG988" s="519">
        <v>0</v>
      </c>
      <c r="IH988" s="519">
        <v>0</v>
      </c>
      <c r="II988" s="519">
        <v>0</v>
      </c>
      <c r="IJ988" s="519">
        <v>0</v>
      </c>
      <c r="IK988" s="519">
        <v>0</v>
      </c>
    </row>
    <row r="989" spans="2:245" hidden="1">
      <c r="B989" s="519" t="s">
        <v>1058</v>
      </c>
      <c r="C989" s="519"/>
      <c r="D989" s="519"/>
      <c r="E989" s="519"/>
      <c r="F989" s="519">
        <v>2</v>
      </c>
      <c r="G989" s="519"/>
      <c r="H989" s="519">
        <v>37</v>
      </c>
      <c r="I989" s="519">
        <v>7</v>
      </c>
      <c r="J989" s="519" t="str">
        <f t="shared" si="48"/>
        <v>SDN10023707</v>
      </c>
      <c r="K989" s="519">
        <v>804</v>
      </c>
      <c r="M989" s="337"/>
      <c r="N989" s="519" t="s">
        <v>1061</v>
      </c>
      <c r="O989" s="519" t="s">
        <v>1059</v>
      </c>
      <c r="P989" s="519">
        <v>17</v>
      </c>
      <c r="Q989" s="521" t="str">
        <f t="shared" si="49"/>
        <v>SDN150117</v>
      </c>
      <c r="R989" s="519">
        <v>673.1</v>
      </c>
      <c r="S989" s="519">
        <v>2000</v>
      </c>
      <c r="T989" s="519">
        <v>2019.3</v>
      </c>
      <c r="U989" s="519">
        <v>2692.4</v>
      </c>
      <c r="V989" s="519">
        <v>3365.5</v>
      </c>
      <c r="W989" s="519">
        <v>4038.6</v>
      </c>
      <c r="X989" s="519">
        <v>4711.7</v>
      </c>
      <c r="Y989" s="519">
        <v>5250.2</v>
      </c>
      <c r="Z989" s="519">
        <v>5788.7</v>
      </c>
      <c r="AA989" s="519">
        <v>6327.1</v>
      </c>
      <c r="AB989" s="519">
        <v>6865.6</v>
      </c>
      <c r="AC989" s="519">
        <v>7404.1</v>
      </c>
      <c r="AD989" s="519">
        <v>7942.6</v>
      </c>
      <c r="AE989" s="519">
        <v>8481.1</v>
      </c>
      <c r="AF989" s="519">
        <v>9019.5</v>
      </c>
      <c r="AG989" s="519">
        <v>9019.5</v>
      </c>
      <c r="AH989" s="519">
        <v>9019.5</v>
      </c>
      <c r="AI989" s="519">
        <v>9019.5</v>
      </c>
      <c r="AJ989" s="519">
        <v>9019.5</v>
      </c>
      <c r="AK989" s="519">
        <v>9019.5</v>
      </c>
      <c r="AL989" s="519">
        <v>9019.5</v>
      </c>
      <c r="AM989" s="519">
        <v>9019.5</v>
      </c>
      <c r="AN989" s="519">
        <v>9019.5</v>
      </c>
      <c r="AO989" s="519">
        <v>9019.5</v>
      </c>
      <c r="AP989" s="519">
        <v>9019.5</v>
      </c>
      <c r="AQ989" s="519">
        <v>9019.5</v>
      </c>
      <c r="AR989" s="519">
        <v>9019.5</v>
      </c>
      <c r="AS989" s="519">
        <v>9019.5</v>
      </c>
      <c r="AT989" s="519">
        <v>9019.5</v>
      </c>
      <c r="AU989" s="519">
        <v>9019.5</v>
      </c>
      <c r="AV989" s="519">
        <v>0</v>
      </c>
      <c r="AW989" s="519">
        <v>0</v>
      </c>
      <c r="AX989" s="519">
        <v>0</v>
      </c>
      <c r="AY989" s="519">
        <v>0</v>
      </c>
      <c r="AZ989" s="519">
        <v>0</v>
      </c>
      <c r="BA989" s="519">
        <v>0</v>
      </c>
      <c r="BB989" s="519">
        <v>0</v>
      </c>
      <c r="BC989" s="519">
        <v>0</v>
      </c>
      <c r="BD989" s="519">
        <v>0</v>
      </c>
      <c r="BE989" s="519">
        <v>0</v>
      </c>
      <c r="BF989" s="519">
        <v>0</v>
      </c>
      <c r="BG989" s="519">
        <v>0</v>
      </c>
      <c r="BH989" s="519">
        <v>0</v>
      </c>
      <c r="BI989" s="519">
        <v>0</v>
      </c>
      <c r="BJ989" s="519">
        <v>0</v>
      </c>
      <c r="BK989" s="519">
        <v>0</v>
      </c>
      <c r="BL989" s="519">
        <v>0</v>
      </c>
      <c r="BM989" s="519">
        <v>0</v>
      </c>
      <c r="BN989" s="519">
        <v>0</v>
      </c>
      <c r="BO989" s="519">
        <v>0</v>
      </c>
      <c r="BP989" s="519">
        <v>0</v>
      </c>
      <c r="BQ989" s="519">
        <v>0</v>
      </c>
      <c r="BR989" s="519">
        <v>0</v>
      </c>
      <c r="BS989" s="519">
        <v>0</v>
      </c>
      <c r="BT989" s="519">
        <v>0</v>
      </c>
      <c r="BU989" s="519">
        <v>0</v>
      </c>
      <c r="BV989" s="519">
        <v>0</v>
      </c>
      <c r="BW989" s="519">
        <v>0</v>
      </c>
      <c r="BX989" s="519">
        <v>0</v>
      </c>
      <c r="BY989" s="519">
        <v>0</v>
      </c>
      <c r="BZ989" s="519">
        <v>0</v>
      </c>
      <c r="CA989" s="519">
        <v>0</v>
      </c>
      <c r="CB989" s="519">
        <v>0</v>
      </c>
      <c r="CC989" s="519">
        <v>0</v>
      </c>
      <c r="CD989" s="519">
        <v>0</v>
      </c>
      <c r="CE989" s="519">
        <v>0</v>
      </c>
      <c r="CF989" s="519">
        <v>0</v>
      </c>
      <c r="CG989" s="519">
        <v>0</v>
      </c>
      <c r="CH989" s="519">
        <v>0</v>
      </c>
      <c r="CI989" s="519">
        <v>0</v>
      </c>
      <c r="CJ989" s="519">
        <v>0</v>
      </c>
      <c r="CK989" s="519">
        <v>0</v>
      </c>
      <c r="CL989" s="519">
        <v>0</v>
      </c>
      <c r="CM989" s="519">
        <v>0</v>
      </c>
      <c r="CN989" s="519">
        <v>0</v>
      </c>
      <c r="CO989" s="519">
        <v>0</v>
      </c>
      <c r="CP989" s="519">
        <v>0</v>
      </c>
      <c r="CQ989" s="519">
        <v>0</v>
      </c>
      <c r="CR989" s="519">
        <v>0</v>
      </c>
      <c r="CS989" s="519">
        <v>0</v>
      </c>
      <c r="CT989" s="519">
        <v>0</v>
      </c>
      <c r="CU989" s="519">
        <v>0</v>
      </c>
      <c r="CV989" s="519">
        <v>0</v>
      </c>
      <c r="CW989" s="519">
        <v>0</v>
      </c>
      <c r="CX989" s="519">
        <v>0</v>
      </c>
      <c r="CY989" s="519">
        <v>0</v>
      </c>
      <c r="CZ989" s="519">
        <v>0</v>
      </c>
      <c r="DA989" s="519">
        <v>0</v>
      </c>
      <c r="DB989" s="519">
        <v>0</v>
      </c>
      <c r="DC989" s="519">
        <v>0</v>
      </c>
      <c r="DD989" s="519">
        <v>0</v>
      </c>
      <c r="DE989" s="519">
        <v>0</v>
      </c>
      <c r="DF989" s="519">
        <v>0</v>
      </c>
      <c r="DG989" s="519">
        <v>0</v>
      </c>
      <c r="DH989" s="519">
        <v>0</v>
      </c>
      <c r="DI989" s="519">
        <v>0</v>
      </c>
      <c r="DJ989" s="519">
        <v>0</v>
      </c>
      <c r="DK989" s="519">
        <v>0</v>
      </c>
      <c r="DL989" s="519">
        <v>0</v>
      </c>
      <c r="DM989" s="519">
        <v>0</v>
      </c>
      <c r="DN989" s="519">
        <v>0</v>
      </c>
      <c r="DO989" s="519">
        <v>0</v>
      </c>
      <c r="DP989" s="519">
        <v>0</v>
      </c>
      <c r="DQ989" s="519">
        <v>0</v>
      </c>
      <c r="DR989" s="519">
        <v>0</v>
      </c>
      <c r="DS989" s="519">
        <v>0</v>
      </c>
      <c r="DT989" s="519">
        <v>0</v>
      </c>
      <c r="DU989" s="519">
        <v>0</v>
      </c>
      <c r="DV989" s="519">
        <v>0</v>
      </c>
      <c r="DW989" s="519">
        <v>0</v>
      </c>
      <c r="DX989" s="519">
        <v>0</v>
      </c>
      <c r="DZ989" s="337"/>
      <c r="EA989" s="519" t="s">
        <v>1061</v>
      </c>
      <c r="EB989" s="519" t="s">
        <v>1059</v>
      </c>
      <c r="EC989" s="519">
        <v>17</v>
      </c>
      <c r="ED989" s="183" t="str">
        <f t="shared" si="50"/>
        <v>SDN150117</v>
      </c>
      <c r="EE989" s="519">
        <v>673.1</v>
      </c>
      <c r="EF989" s="519">
        <v>10000</v>
      </c>
      <c r="EG989" s="519">
        <v>10000</v>
      </c>
      <c r="EH989" s="519">
        <v>10000</v>
      </c>
      <c r="EI989" s="519">
        <v>10000</v>
      </c>
      <c r="EJ989" s="519">
        <v>10000</v>
      </c>
      <c r="EK989" s="519">
        <v>10000</v>
      </c>
      <c r="EL989" s="519">
        <v>10000</v>
      </c>
      <c r="EM989" s="519">
        <v>10000</v>
      </c>
      <c r="EN989" s="519">
        <v>10000</v>
      </c>
      <c r="EO989" s="519">
        <v>10000</v>
      </c>
      <c r="EP989" s="519">
        <v>10000</v>
      </c>
      <c r="EQ989" s="519">
        <v>10000</v>
      </c>
      <c r="ER989" s="519">
        <v>10000</v>
      </c>
      <c r="ES989" s="519">
        <v>10000</v>
      </c>
      <c r="ET989" s="519">
        <v>10000</v>
      </c>
      <c r="EU989" s="519">
        <v>10000</v>
      </c>
      <c r="EV989" s="519">
        <v>10000</v>
      </c>
      <c r="EW989" s="519">
        <v>10000</v>
      </c>
      <c r="EX989" s="519">
        <v>10000</v>
      </c>
      <c r="EY989" s="519">
        <v>10000</v>
      </c>
      <c r="EZ989" s="519">
        <v>10000</v>
      </c>
      <c r="FA989" s="519">
        <v>10000</v>
      </c>
      <c r="FB989" s="519">
        <v>10000</v>
      </c>
      <c r="FC989" s="519">
        <v>10000</v>
      </c>
      <c r="FD989" s="519">
        <v>10000</v>
      </c>
      <c r="FE989" s="519">
        <v>10000</v>
      </c>
      <c r="FF989" s="519">
        <v>10000</v>
      </c>
      <c r="FG989" s="519">
        <v>10000</v>
      </c>
      <c r="FH989" s="519">
        <v>10000</v>
      </c>
      <c r="FI989" s="519">
        <v>0</v>
      </c>
      <c r="FJ989" s="519">
        <v>0</v>
      </c>
      <c r="FK989" s="519">
        <v>0</v>
      </c>
      <c r="FL989" s="519">
        <v>0</v>
      </c>
      <c r="FM989" s="519">
        <v>0</v>
      </c>
      <c r="FN989" s="519">
        <v>0</v>
      </c>
      <c r="FO989" s="519">
        <v>0</v>
      </c>
      <c r="FP989" s="519">
        <v>0</v>
      </c>
      <c r="FQ989" s="519">
        <v>0</v>
      </c>
      <c r="FR989" s="519">
        <v>0</v>
      </c>
      <c r="FS989" s="519">
        <v>0</v>
      </c>
      <c r="FT989" s="519">
        <v>0</v>
      </c>
      <c r="FU989" s="519">
        <v>0</v>
      </c>
      <c r="FV989" s="519">
        <v>0</v>
      </c>
      <c r="FW989" s="519">
        <v>0</v>
      </c>
      <c r="FX989" s="519">
        <v>0</v>
      </c>
      <c r="FY989" s="519">
        <v>0</v>
      </c>
      <c r="FZ989" s="519">
        <v>0</v>
      </c>
      <c r="GA989" s="519">
        <v>0</v>
      </c>
      <c r="GB989" s="519">
        <v>0</v>
      </c>
      <c r="GC989" s="519">
        <v>0</v>
      </c>
      <c r="GD989" s="519">
        <v>0</v>
      </c>
      <c r="GE989" s="519">
        <v>0</v>
      </c>
      <c r="GF989" s="519">
        <v>0</v>
      </c>
      <c r="GG989" s="519">
        <v>0</v>
      </c>
      <c r="GH989" s="519">
        <v>0</v>
      </c>
      <c r="GI989" s="519">
        <v>0</v>
      </c>
      <c r="GJ989" s="519">
        <v>0</v>
      </c>
      <c r="GK989" s="519">
        <v>0</v>
      </c>
      <c r="GL989" s="519">
        <v>0</v>
      </c>
      <c r="GM989" s="519">
        <v>0</v>
      </c>
      <c r="GN989" s="519">
        <v>0</v>
      </c>
      <c r="GO989" s="519">
        <v>0</v>
      </c>
      <c r="GP989" s="519">
        <v>0</v>
      </c>
      <c r="GQ989" s="519">
        <v>0</v>
      </c>
      <c r="GR989" s="519">
        <v>0</v>
      </c>
      <c r="GS989" s="519">
        <v>0</v>
      </c>
      <c r="GT989" s="519">
        <v>0</v>
      </c>
      <c r="GU989" s="519">
        <v>0</v>
      </c>
      <c r="GV989" s="519">
        <v>0</v>
      </c>
      <c r="GW989" s="519">
        <v>0</v>
      </c>
      <c r="GX989" s="519">
        <v>0</v>
      </c>
      <c r="GY989" s="519">
        <v>0</v>
      </c>
      <c r="GZ989" s="519">
        <v>0</v>
      </c>
      <c r="HA989" s="519">
        <v>0</v>
      </c>
      <c r="HB989" s="519">
        <v>0</v>
      </c>
      <c r="HC989" s="519">
        <v>0</v>
      </c>
      <c r="HD989" s="519">
        <v>0</v>
      </c>
      <c r="HE989" s="519">
        <v>0</v>
      </c>
      <c r="HF989" s="519">
        <v>0</v>
      </c>
      <c r="HG989" s="519">
        <v>0</v>
      </c>
      <c r="HH989" s="519">
        <v>0</v>
      </c>
      <c r="HI989" s="519">
        <v>0</v>
      </c>
      <c r="HJ989" s="519">
        <v>0</v>
      </c>
      <c r="HK989" s="519">
        <v>0</v>
      </c>
      <c r="HL989" s="519">
        <v>0</v>
      </c>
      <c r="HM989" s="519">
        <v>0</v>
      </c>
      <c r="HN989" s="519">
        <v>0</v>
      </c>
      <c r="HO989" s="519">
        <v>0</v>
      </c>
      <c r="HP989" s="519">
        <v>0</v>
      </c>
      <c r="HQ989" s="519">
        <v>0</v>
      </c>
      <c r="HR989" s="519">
        <v>0</v>
      </c>
      <c r="HS989" s="519">
        <v>0</v>
      </c>
      <c r="HT989" s="519">
        <v>0</v>
      </c>
      <c r="HU989" s="519">
        <v>0</v>
      </c>
      <c r="HV989" s="519">
        <v>0</v>
      </c>
      <c r="HW989" s="519">
        <v>0</v>
      </c>
      <c r="HX989" s="519">
        <v>0</v>
      </c>
      <c r="HY989" s="519">
        <v>0</v>
      </c>
      <c r="HZ989" s="519">
        <v>0</v>
      </c>
      <c r="IA989" s="519">
        <v>0</v>
      </c>
      <c r="IB989" s="519">
        <v>0</v>
      </c>
      <c r="IC989" s="519">
        <v>0</v>
      </c>
      <c r="ID989" s="519">
        <v>0</v>
      </c>
      <c r="IE989" s="519">
        <v>0</v>
      </c>
      <c r="IF989" s="519">
        <v>0</v>
      </c>
      <c r="IG989" s="519">
        <v>0</v>
      </c>
      <c r="IH989" s="519">
        <v>0</v>
      </c>
      <c r="II989" s="519">
        <v>0</v>
      </c>
      <c r="IJ989" s="519">
        <v>0</v>
      </c>
      <c r="IK989" s="519">
        <v>0</v>
      </c>
    </row>
    <row r="990" spans="2:245" hidden="1">
      <c r="B990" s="519" t="s">
        <v>1058</v>
      </c>
      <c r="C990" s="519"/>
      <c r="D990" s="519"/>
      <c r="E990" s="519"/>
      <c r="F990" s="519">
        <v>2</v>
      </c>
      <c r="G990" s="519"/>
      <c r="H990" s="519">
        <v>37</v>
      </c>
      <c r="I990" s="519">
        <v>8</v>
      </c>
      <c r="J990" s="519" t="str">
        <f t="shared" si="48"/>
        <v>SDN10023708</v>
      </c>
      <c r="K990" s="519">
        <v>804</v>
      </c>
      <c r="M990" s="337"/>
      <c r="N990" s="519" t="s">
        <v>1061</v>
      </c>
      <c r="O990" s="519" t="s">
        <v>1059</v>
      </c>
      <c r="P990" s="519">
        <v>18</v>
      </c>
      <c r="Q990" s="521" t="str">
        <f t="shared" si="49"/>
        <v>SDN150118</v>
      </c>
      <c r="R990" s="519">
        <v>673.1</v>
      </c>
      <c r="S990" s="519">
        <v>2000</v>
      </c>
      <c r="T990" s="519">
        <v>2019.3</v>
      </c>
      <c r="U990" s="519">
        <v>2692.4</v>
      </c>
      <c r="V990" s="519">
        <v>3365.5</v>
      </c>
      <c r="W990" s="519">
        <v>4038.6</v>
      </c>
      <c r="X990" s="519">
        <v>4711.7</v>
      </c>
      <c r="Y990" s="519">
        <v>5250.2</v>
      </c>
      <c r="Z990" s="519">
        <v>5788.7</v>
      </c>
      <c r="AA990" s="519">
        <v>6327.1</v>
      </c>
      <c r="AB990" s="519">
        <v>6865.6</v>
      </c>
      <c r="AC990" s="519">
        <v>7404.1</v>
      </c>
      <c r="AD990" s="519">
        <v>7942.6</v>
      </c>
      <c r="AE990" s="519">
        <v>8481.1</v>
      </c>
      <c r="AF990" s="519">
        <v>9019.5</v>
      </c>
      <c r="AG990" s="519">
        <v>9019.5</v>
      </c>
      <c r="AH990" s="519">
        <v>9019.5</v>
      </c>
      <c r="AI990" s="519">
        <v>9019.5</v>
      </c>
      <c r="AJ990" s="519">
        <v>9019.5</v>
      </c>
      <c r="AK990" s="519">
        <v>9019.5</v>
      </c>
      <c r="AL990" s="519">
        <v>9019.5</v>
      </c>
      <c r="AM990" s="519">
        <v>9019.5</v>
      </c>
      <c r="AN990" s="519">
        <v>9019.5</v>
      </c>
      <c r="AO990" s="519">
        <v>9019.5</v>
      </c>
      <c r="AP990" s="519">
        <v>9019.5</v>
      </c>
      <c r="AQ990" s="519">
        <v>9019.5</v>
      </c>
      <c r="AR990" s="519">
        <v>9019.5</v>
      </c>
      <c r="AS990" s="519">
        <v>9019.5</v>
      </c>
      <c r="AT990" s="519">
        <v>9019.5</v>
      </c>
      <c r="AU990" s="519">
        <v>9019.5</v>
      </c>
      <c r="AV990" s="519">
        <v>0</v>
      </c>
      <c r="AW990" s="519">
        <v>0</v>
      </c>
      <c r="AX990" s="519">
        <v>0</v>
      </c>
      <c r="AY990" s="519">
        <v>0</v>
      </c>
      <c r="AZ990" s="519">
        <v>0</v>
      </c>
      <c r="BA990" s="519">
        <v>0</v>
      </c>
      <c r="BB990" s="519">
        <v>0</v>
      </c>
      <c r="BC990" s="519">
        <v>0</v>
      </c>
      <c r="BD990" s="519">
        <v>0</v>
      </c>
      <c r="BE990" s="519">
        <v>0</v>
      </c>
      <c r="BF990" s="519">
        <v>0</v>
      </c>
      <c r="BG990" s="519">
        <v>0</v>
      </c>
      <c r="BH990" s="519">
        <v>0</v>
      </c>
      <c r="BI990" s="519">
        <v>0</v>
      </c>
      <c r="BJ990" s="519">
        <v>0</v>
      </c>
      <c r="BK990" s="519">
        <v>0</v>
      </c>
      <c r="BL990" s="519">
        <v>0</v>
      </c>
      <c r="BM990" s="519">
        <v>0</v>
      </c>
      <c r="BN990" s="519">
        <v>0</v>
      </c>
      <c r="BO990" s="519">
        <v>0</v>
      </c>
      <c r="BP990" s="519">
        <v>0</v>
      </c>
      <c r="BQ990" s="519">
        <v>0</v>
      </c>
      <c r="BR990" s="519">
        <v>0</v>
      </c>
      <c r="BS990" s="519">
        <v>0</v>
      </c>
      <c r="BT990" s="519">
        <v>0</v>
      </c>
      <c r="BU990" s="519">
        <v>0</v>
      </c>
      <c r="BV990" s="519">
        <v>0</v>
      </c>
      <c r="BW990" s="519">
        <v>0</v>
      </c>
      <c r="BX990" s="519">
        <v>0</v>
      </c>
      <c r="BY990" s="519">
        <v>0</v>
      </c>
      <c r="BZ990" s="519">
        <v>0</v>
      </c>
      <c r="CA990" s="519">
        <v>0</v>
      </c>
      <c r="CB990" s="519">
        <v>0</v>
      </c>
      <c r="CC990" s="519">
        <v>0</v>
      </c>
      <c r="CD990" s="519">
        <v>0</v>
      </c>
      <c r="CE990" s="519">
        <v>0</v>
      </c>
      <c r="CF990" s="519">
        <v>0</v>
      </c>
      <c r="CG990" s="519">
        <v>0</v>
      </c>
      <c r="CH990" s="519">
        <v>0</v>
      </c>
      <c r="CI990" s="519">
        <v>0</v>
      </c>
      <c r="CJ990" s="519">
        <v>0</v>
      </c>
      <c r="CK990" s="519">
        <v>0</v>
      </c>
      <c r="CL990" s="519">
        <v>0</v>
      </c>
      <c r="CM990" s="519">
        <v>0</v>
      </c>
      <c r="CN990" s="519">
        <v>0</v>
      </c>
      <c r="CO990" s="519">
        <v>0</v>
      </c>
      <c r="CP990" s="519">
        <v>0</v>
      </c>
      <c r="CQ990" s="519">
        <v>0</v>
      </c>
      <c r="CR990" s="519">
        <v>0</v>
      </c>
      <c r="CS990" s="519">
        <v>0</v>
      </c>
      <c r="CT990" s="519">
        <v>0</v>
      </c>
      <c r="CU990" s="519">
        <v>0</v>
      </c>
      <c r="CV990" s="519">
        <v>0</v>
      </c>
      <c r="CW990" s="519">
        <v>0</v>
      </c>
      <c r="CX990" s="519">
        <v>0</v>
      </c>
      <c r="CY990" s="519">
        <v>0</v>
      </c>
      <c r="CZ990" s="519">
        <v>0</v>
      </c>
      <c r="DA990" s="519">
        <v>0</v>
      </c>
      <c r="DB990" s="519">
        <v>0</v>
      </c>
      <c r="DC990" s="519">
        <v>0</v>
      </c>
      <c r="DD990" s="519">
        <v>0</v>
      </c>
      <c r="DE990" s="519">
        <v>0</v>
      </c>
      <c r="DF990" s="519">
        <v>0</v>
      </c>
      <c r="DG990" s="519">
        <v>0</v>
      </c>
      <c r="DH990" s="519">
        <v>0</v>
      </c>
      <c r="DI990" s="519">
        <v>0</v>
      </c>
      <c r="DJ990" s="519">
        <v>0</v>
      </c>
      <c r="DK990" s="519">
        <v>0</v>
      </c>
      <c r="DL990" s="519">
        <v>0</v>
      </c>
      <c r="DM990" s="519">
        <v>0</v>
      </c>
      <c r="DN990" s="519">
        <v>0</v>
      </c>
      <c r="DO990" s="519">
        <v>0</v>
      </c>
      <c r="DP990" s="519">
        <v>0</v>
      </c>
      <c r="DQ990" s="519">
        <v>0</v>
      </c>
      <c r="DR990" s="519">
        <v>0</v>
      </c>
      <c r="DS990" s="519">
        <v>0</v>
      </c>
      <c r="DT990" s="519">
        <v>0</v>
      </c>
      <c r="DU990" s="519">
        <v>0</v>
      </c>
      <c r="DV990" s="519">
        <v>0</v>
      </c>
      <c r="DW990" s="519">
        <v>0</v>
      </c>
      <c r="DX990" s="519">
        <v>0</v>
      </c>
      <c r="DZ990" s="337"/>
      <c r="EA990" s="519" t="s">
        <v>1061</v>
      </c>
      <c r="EB990" s="519" t="s">
        <v>1059</v>
      </c>
      <c r="EC990" s="519">
        <v>18</v>
      </c>
      <c r="ED990" s="183" t="str">
        <f t="shared" si="50"/>
        <v>SDN150118</v>
      </c>
      <c r="EE990" s="519">
        <v>673.1</v>
      </c>
      <c r="EF990" s="519">
        <v>10000</v>
      </c>
      <c r="EG990" s="519">
        <v>10000</v>
      </c>
      <c r="EH990" s="519">
        <v>10000</v>
      </c>
      <c r="EI990" s="519">
        <v>10000</v>
      </c>
      <c r="EJ990" s="519">
        <v>10000</v>
      </c>
      <c r="EK990" s="519">
        <v>10000</v>
      </c>
      <c r="EL990" s="519">
        <v>10000</v>
      </c>
      <c r="EM990" s="519">
        <v>10000</v>
      </c>
      <c r="EN990" s="519">
        <v>10000</v>
      </c>
      <c r="EO990" s="519">
        <v>10000</v>
      </c>
      <c r="EP990" s="519">
        <v>10000</v>
      </c>
      <c r="EQ990" s="519">
        <v>10000</v>
      </c>
      <c r="ER990" s="519">
        <v>10000</v>
      </c>
      <c r="ES990" s="519">
        <v>10000</v>
      </c>
      <c r="ET990" s="519">
        <v>10000</v>
      </c>
      <c r="EU990" s="519">
        <v>10000</v>
      </c>
      <c r="EV990" s="519">
        <v>10000</v>
      </c>
      <c r="EW990" s="519">
        <v>10000</v>
      </c>
      <c r="EX990" s="519">
        <v>10000</v>
      </c>
      <c r="EY990" s="519">
        <v>10000</v>
      </c>
      <c r="EZ990" s="519">
        <v>10000</v>
      </c>
      <c r="FA990" s="519">
        <v>10000</v>
      </c>
      <c r="FB990" s="519">
        <v>10000</v>
      </c>
      <c r="FC990" s="519">
        <v>10000</v>
      </c>
      <c r="FD990" s="519">
        <v>10000</v>
      </c>
      <c r="FE990" s="519">
        <v>10000</v>
      </c>
      <c r="FF990" s="519">
        <v>10000</v>
      </c>
      <c r="FG990" s="519">
        <v>10000</v>
      </c>
      <c r="FH990" s="519">
        <v>10000</v>
      </c>
      <c r="FI990" s="519">
        <v>0</v>
      </c>
      <c r="FJ990" s="519">
        <v>0</v>
      </c>
      <c r="FK990" s="519">
        <v>0</v>
      </c>
      <c r="FL990" s="519">
        <v>0</v>
      </c>
      <c r="FM990" s="519">
        <v>0</v>
      </c>
      <c r="FN990" s="519">
        <v>0</v>
      </c>
      <c r="FO990" s="519">
        <v>0</v>
      </c>
      <c r="FP990" s="519">
        <v>0</v>
      </c>
      <c r="FQ990" s="519">
        <v>0</v>
      </c>
      <c r="FR990" s="519">
        <v>0</v>
      </c>
      <c r="FS990" s="519">
        <v>0</v>
      </c>
      <c r="FT990" s="519">
        <v>0</v>
      </c>
      <c r="FU990" s="519">
        <v>0</v>
      </c>
      <c r="FV990" s="519">
        <v>0</v>
      </c>
      <c r="FW990" s="519">
        <v>0</v>
      </c>
      <c r="FX990" s="519">
        <v>0</v>
      </c>
      <c r="FY990" s="519">
        <v>0</v>
      </c>
      <c r="FZ990" s="519">
        <v>0</v>
      </c>
      <c r="GA990" s="519">
        <v>0</v>
      </c>
      <c r="GB990" s="519">
        <v>0</v>
      </c>
      <c r="GC990" s="519">
        <v>0</v>
      </c>
      <c r="GD990" s="519">
        <v>0</v>
      </c>
      <c r="GE990" s="519">
        <v>0</v>
      </c>
      <c r="GF990" s="519">
        <v>0</v>
      </c>
      <c r="GG990" s="519">
        <v>0</v>
      </c>
      <c r="GH990" s="519">
        <v>0</v>
      </c>
      <c r="GI990" s="519">
        <v>0</v>
      </c>
      <c r="GJ990" s="519">
        <v>0</v>
      </c>
      <c r="GK990" s="519">
        <v>0</v>
      </c>
      <c r="GL990" s="519">
        <v>0</v>
      </c>
      <c r="GM990" s="519">
        <v>0</v>
      </c>
      <c r="GN990" s="519">
        <v>0</v>
      </c>
      <c r="GO990" s="519">
        <v>0</v>
      </c>
      <c r="GP990" s="519">
        <v>0</v>
      </c>
      <c r="GQ990" s="519">
        <v>0</v>
      </c>
      <c r="GR990" s="519">
        <v>0</v>
      </c>
      <c r="GS990" s="519">
        <v>0</v>
      </c>
      <c r="GT990" s="519">
        <v>0</v>
      </c>
      <c r="GU990" s="519">
        <v>0</v>
      </c>
      <c r="GV990" s="519">
        <v>0</v>
      </c>
      <c r="GW990" s="519">
        <v>0</v>
      </c>
      <c r="GX990" s="519">
        <v>0</v>
      </c>
      <c r="GY990" s="519">
        <v>0</v>
      </c>
      <c r="GZ990" s="519">
        <v>0</v>
      </c>
      <c r="HA990" s="519">
        <v>0</v>
      </c>
      <c r="HB990" s="519">
        <v>0</v>
      </c>
      <c r="HC990" s="519">
        <v>0</v>
      </c>
      <c r="HD990" s="519">
        <v>0</v>
      </c>
      <c r="HE990" s="519">
        <v>0</v>
      </c>
      <c r="HF990" s="519">
        <v>0</v>
      </c>
      <c r="HG990" s="519">
        <v>0</v>
      </c>
      <c r="HH990" s="519">
        <v>0</v>
      </c>
      <c r="HI990" s="519">
        <v>0</v>
      </c>
      <c r="HJ990" s="519">
        <v>0</v>
      </c>
      <c r="HK990" s="519">
        <v>0</v>
      </c>
      <c r="HL990" s="519">
        <v>0</v>
      </c>
      <c r="HM990" s="519">
        <v>0</v>
      </c>
      <c r="HN990" s="519">
        <v>0</v>
      </c>
      <c r="HO990" s="519">
        <v>0</v>
      </c>
      <c r="HP990" s="519">
        <v>0</v>
      </c>
      <c r="HQ990" s="519">
        <v>0</v>
      </c>
      <c r="HR990" s="519">
        <v>0</v>
      </c>
      <c r="HS990" s="519">
        <v>0</v>
      </c>
      <c r="HT990" s="519">
        <v>0</v>
      </c>
      <c r="HU990" s="519">
        <v>0</v>
      </c>
      <c r="HV990" s="519">
        <v>0</v>
      </c>
      <c r="HW990" s="519">
        <v>0</v>
      </c>
      <c r="HX990" s="519">
        <v>0</v>
      </c>
      <c r="HY990" s="519">
        <v>0</v>
      </c>
      <c r="HZ990" s="519">
        <v>0</v>
      </c>
      <c r="IA990" s="519">
        <v>0</v>
      </c>
      <c r="IB990" s="519">
        <v>0</v>
      </c>
      <c r="IC990" s="519">
        <v>0</v>
      </c>
      <c r="ID990" s="519">
        <v>0</v>
      </c>
      <c r="IE990" s="519">
        <v>0</v>
      </c>
      <c r="IF990" s="519">
        <v>0</v>
      </c>
      <c r="IG990" s="519">
        <v>0</v>
      </c>
      <c r="IH990" s="519">
        <v>0</v>
      </c>
      <c r="II990" s="519">
        <v>0</v>
      </c>
      <c r="IJ990" s="519">
        <v>0</v>
      </c>
      <c r="IK990" s="519">
        <v>0</v>
      </c>
    </row>
    <row r="991" spans="2:245" hidden="1">
      <c r="B991" s="519" t="s">
        <v>1058</v>
      </c>
      <c r="C991" s="519"/>
      <c r="D991" s="519"/>
      <c r="E991" s="519"/>
      <c r="F991" s="519">
        <v>2</v>
      </c>
      <c r="G991" s="519"/>
      <c r="H991" s="519">
        <v>37</v>
      </c>
      <c r="I991" s="519">
        <v>9</v>
      </c>
      <c r="J991" s="519" t="str">
        <f t="shared" si="48"/>
        <v>SDN10023709</v>
      </c>
      <c r="K991" s="519">
        <v>804</v>
      </c>
      <c r="M991" s="337"/>
      <c r="N991" s="519" t="s">
        <v>1061</v>
      </c>
      <c r="O991" s="519" t="s">
        <v>1059</v>
      </c>
      <c r="P991" s="519">
        <v>19</v>
      </c>
      <c r="Q991" s="521" t="str">
        <f t="shared" si="49"/>
        <v>SDN150119</v>
      </c>
      <c r="R991" s="519">
        <v>673.1</v>
      </c>
      <c r="S991" s="519">
        <v>2000</v>
      </c>
      <c r="T991" s="519">
        <v>2019.3</v>
      </c>
      <c r="U991" s="519">
        <v>2692.4</v>
      </c>
      <c r="V991" s="519">
        <v>3365.5</v>
      </c>
      <c r="W991" s="519">
        <v>4038.6</v>
      </c>
      <c r="X991" s="519">
        <v>4711.7</v>
      </c>
      <c r="Y991" s="519">
        <v>5250.2</v>
      </c>
      <c r="Z991" s="519">
        <v>5788.7</v>
      </c>
      <c r="AA991" s="519">
        <v>6327.1</v>
      </c>
      <c r="AB991" s="519">
        <v>6865.6</v>
      </c>
      <c r="AC991" s="519">
        <v>7404.1</v>
      </c>
      <c r="AD991" s="519">
        <v>7942.6</v>
      </c>
      <c r="AE991" s="519">
        <v>8481.1</v>
      </c>
      <c r="AF991" s="519">
        <v>9019.5</v>
      </c>
      <c r="AG991" s="519">
        <v>9019.5</v>
      </c>
      <c r="AH991" s="519">
        <v>9019.5</v>
      </c>
      <c r="AI991" s="519">
        <v>9019.5</v>
      </c>
      <c r="AJ991" s="519">
        <v>9019.5</v>
      </c>
      <c r="AK991" s="519">
        <v>9019.5</v>
      </c>
      <c r="AL991" s="519">
        <v>9019.5</v>
      </c>
      <c r="AM991" s="519">
        <v>9019.5</v>
      </c>
      <c r="AN991" s="519">
        <v>9019.5</v>
      </c>
      <c r="AO991" s="519">
        <v>9019.5</v>
      </c>
      <c r="AP991" s="519">
        <v>9019.5</v>
      </c>
      <c r="AQ991" s="519">
        <v>9019.5</v>
      </c>
      <c r="AR991" s="519">
        <v>9019.5</v>
      </c>
      <c r="AS991" s="519">
        <v>9019.5</v>
      </c>
      <c r="AT991" s="519">
        <v>9019.5</v>
      </c>
      <c r="AU991" s="519">
        <v>9019.5</v>
      </c>
      <c r="AV991" s="519">
        <v>0</v>
      </c>
      <c r="AW991" s="519">
        <v>0</v>
      </c>
      <c r="AX991" s="519">
        <v>0</v>
      </c>
      <c r="AY991" s="519">
        <v>0</v>
      </c>
      <c r="AZ991" s="519">
        <v>0</v>
      </c>
      <c r="BA991" s="519">
        <v>0</v>
      </c>
      <c r="BB991" s="519">
        <v>0</v>
      </c>
      <c r="BC991" s="519">
        <v>0</v>
      </c>
      <c r="BD991" s="519">
        <v>0</v>
      </c>
      <c r="BE991" s="519">
        <v>0</v>
      </c>
      <c r="BF991" s="519">
        <v>0</v>
      </c>
      <c r="BG991" s="519">
        <v>0</v>
      </c>
      <c r="BH991" s="519">
        <v>0</v>
      </c>
      <c r="BI991" s="519">
        <v>0</v>
      </c>
      <c r="BJ991" s="519">
        <v>0</v>
      </c>
      <c r="BK991" s="519">
        <v>0</v>
      </c>
      <c r="BL991" s="519">
        <v>0</v>
      </c>
      <c r="BM991" s="519">
        <v>0</v>
      </c>
      <c r="BN991" s="519">
        <v>0</v>
      </c>
      <c r="BO991" s="519">
        <v>0</v>
      </c>
      <c r="BP991" s="519">
        <v>0</v>
      </c>
      <c r="BQ991" s="519">
        <v>0</v>
      </c>
      <c r="BR991" s="519">
        <v>0</v>
      </c>
      <c r="BS991" s="519">
        <v>0</v>
      </c>
      <c r="BT991" s="519">
        <v>0</v>
      </c>
      <c r="BU991" s="519">
        <v>0</v>
      </c>
      <c r="BV991" s="519">
        <v>0</v>
      </c>
      <c r="BW991" s="519">
        <v>0</v>
      </c>
      <c r="BX991" s="519">
        <v>0</v>
      </c>
      <c r="BY991" s="519">
        <v>0</v>
      </c>
      <c r="BZ991" s="519">
        <v>0</v>
      </c>
      <c r="CA991" s="519">
        <v>0</v>
      </c>
      <c r="CB991" s="519">
        <v>0</v>
      </c>
      <c r="CC991" s="519">
        <v>0</v>
      </c>
      <c r="CD991" s="519">
        <v>0</v>
      </c>
      <c r="CE991" s="519">
        <v>0</v>
      </c>
      <c r="CF991" s="519">
        <v>0</v>
      </c>
      <c r="CG991" s="519">
        <v>0</v>
      </c>
      <c r="CH991" s="519">
        <v>0</v>
      </c>
      <c r="CI991" s="519">
        <v>0</v>
      </c>
      <c r="CJ991" s="519">
        <v>0</v>
      </c>
      <c r="CK991" s="519">
        <v>0</v>
      </c>
      <c r="CL991" s="519">
        <v>0</v>
      </c>
      <c r="CM991" s="519">
        <v>0</v>
      </c>
      <c r="CN991" s="519">
        <v>0</v>
      </c>
      <c r="CO991" s="519">
        <v>0</v>
      </c>
      <c r="CP991" s="519">
        <v>0</v>
      </c>
      <c r="CQ991" s="519">
        <v>0</v>
      </c>
      <c r="CR991" s="519">
        <v>0</v>
      </c>
      <c r="CS991" s="519">
        <v>0</v>
      </c>
      <c r="CT991" s="519">
        <v>0</v>
      </c>
      <c r="CU991" s="519">
        <v>0</v>
      </c>
      <c r="CV991" s="519">
        <v>0</v>
      </c>
      <c r="CW991" s="519">
        <v>0</v>
      </c>
      <c r="CX991" s="519">
        <v>0</v>
      </c>
      <c r="CY991" s="519">
        <v>0</v>
      </c>
      <c r="CZ991" s="519">
        <v>0</v>
      </c>
      <c r="DA991" s="519">
        <v>0</v>
      </c>
      <c r="DB991" s="519">
        <v>0</v>
      </c>
      <c r="DC991" s="519">
        <v>0</v>
      </c>
      <c r="DD991" s="519">
        <v>0</v>
      </c>
      <c r="DE991" s="519">
        <v>0</v>
      </c>
      <c r="DF991" s="519">
        <v>0</v>
      </c>
      <c r="DG991" s="519">
        <v>0</v>
      </c>
      <c r="DH991" s="519">
        <v>0</v>
      </c>
      <c r="DI991" s="519">
        <v>0</v>
      </c>
      <c r="DJ991" s="519">
        <v>0</v>
      </c>
      <c r="DK991" s="519">
        <v>0</v>
      </c>
      <c r="DL991" s="519">
        <v>0</v>
      </c>
      <c r="DM991" s="519">
        <v>0</v>
      </c>
      <c r="DN991" s="519">
        <v>0</v>
      </c>
      <c r="DO991" s="519">
        <v>0</v>
      </c>
      <c r="DP991" s="519">
        <v>0</v>
      </c>
      <c r="DQ991" s="519">
        <v>0</v>
      </c>
      <c r="DR991" s="519">
        <v>0</v>
      </c>
      <c r="DS991" s="519">
        <v>0</v>
      </c>
      <c r="DT991" s="519">
        <v>0</v>
      </c>
      <c r="DU991" s="519">
        <v>0</v>
      </c>
      <c r="DV991" s="519">
        <v>0</v>
      </c>
      <c r="DW991" s="519">
        <v>0</v>
      </c>
      <c r="DX991" s="519">
        <v>0</v>
      </c>
      <c r="DZ991" s="337"/>
      <c r="EA991" s="519" t="s">
        <v>1061</v>
      </c>
      <c r="EB991" s="519" t="s">
        <v>1059</v>
      </c>
      <c r="EC991" s="519">
        <v>19</v>
      </c>
      <c r="ED991" s="183" t="str">
        <f t="shared" si="50"/>
        <v>SDN150119</v>
      </c>
      <c r="EE991" s="519">
        <v>673.1</v>
      </c>
      <c r="EF991" s="519">
        <v>10000</v>
      </c>
      <c r="EG991" s="519">
        <v>10000</v>
      </c>
      <c r="EH991" s="519">
        <v>10000</v>
      </c>
      <c r="EI991" s="519">
        <v>10000</v>
      </c>
      <c r="EJ991" s="519">
        <v>10000</v>
      </c>
      <c r="EK991" s="519">
        <v>10000</v>
      </c>
      <c r="EL991" s="519">
        <v>10000</v>
      </c>
      <c r="EM991" s="519">
        <v>10000</v>
      </c>
      <c r="EN991" s="519">
        <v>10000</v>
      </c>
      <c r="EO991" s="519">
        <v>10000</v>
      </c>
      <c r="EP991" s="519">
        <v>10000</v>
      </c>
      <c r="EQ991" s="519">
        <v>10000</v>
      </c>
      <c r="ER991" s="519">
        <v>10000</v>
      </c>
      <c r="ES991" s="519">
        <v>10000</v>
      </c>
      <c r="ET991" s="519">
        <v>10000</v>
      </c>
      <c r="EU991" s="519">
        <v>10000</v>
      </c>
      <c r="EV991" s="519">
        <v>10000</v>
      </c>
      <c r="EW991" s="519">
        <v>10000</v>
      </c>
      <c r="EX991" s="519">
        <v>10000</v>
      </c>
      <c r="EY991" s="519">
        <v>10000</v>
      </c>
      <c r="EZ991" s="519">
        <v>10000</v>
      </c>
      <c r="FA991" s="519">
        <v>10000</v>
      </c>
      <c r="FB991" s="519">
        <v>10000</v>
      </c>
      <c r="FC991" s="519">
        <v>10000</v>
      </c>
      <c r="FD991" s="519">
        <v>10000</v>
      </c>
      <c r="FE991" s="519">
        <v>10000</v>
      </c>
      <c r="FF991" s="519">
        <v>10000</v>
      </c>
      <c r="FG991" s="519">
        <v>10000</v>
      </c>
      <c r="FH991" s="519">
        <v>10000</v>
      </c>
      <c r="FI991" s="519">
        <v>0</v>
      </c>
      <c r="FJ991" s="519">
        <v>0</v>
      </c>
      <c r="FK991" s="519">
        <v>0</v>
      </c>
      <c r="FL991" s="519">
        <v>0</v>
      </c>
      <c r="FM991" s="519">
        <v>0</v>
      </c>
      <c r="FN991" s="519">
        <v>0</v>
      </c>
      <c r="FO991" s="519">
        <v>0</v>
      </c>
      <c r="FP991" s="519">
        <v>0</v>
      </c>
      <c r="FQ991" s="519">
        <v>0</v>
      </c>
      <c r="FR991" s="519">
        <v>0</v>
      </c>
      <c r="FS991" s="519">
        <v>0</v>
      </c>
      <c r="FT991" s="519">
        <v>0</v>
      </c>
      <c r="FU991" s="519">
        <v>0</v>
      </c>
      <c r="FV991" s="519">
        <v>0</v>
      </c>
      <c r="FW991" s="519">
        <v>0</v>
      </c>
      <c r="FX991" s="519">
        <v>0</v>
      </c>
      <c r="FY991" s="519">
        <v>0</v>
      </c>
      <c r="FZ991" s="519">
        <v>0</v>
      </c>
      <c r="GA991" s="519">
        <v>0</v>
      </c>
      <c r="GB991" s="519">
        <v>0</v>
      </c>
      <c r="GC991" s="519">
        <v>0</v>
      </c>
      <c r="GD991" s="519">
        <v>0</v>
      </c>
      <c r="GE991" s="519">
        <v>0</v>
      </c>
      <c r="GF991" s="519">
        <v>0</v>
      </c>
      <c r="GG991" s="519">
        <v>0</v>
      </c>
      <c r="GH991" s="519">
        <v>0</v>
      </c>
      <c r="GI991" s="519">
        <v>0</v>
      </c>
      <c r="GJ991" s="519">
        <v>0</v>
      </c>
      <c r="GK991" s="519">
        <v>0</v>
      </c>
      <c r="GL991" s="519">
        <v>0</v>
      </c>
      <c r="GM991" s="519">
        <v>0</v>
      </c>
      <c r="GN991" s="519">
        <v>0</v>
      </c>
      <c r="GO991" s="519">
        <v>0</v>
      </c>
      <c r="GP991" s="519">
        <v>0</v>
      </c>
      <c r="GQ991" s="519">
        <v>0</v>
      </c>
      <c r="GR991" s="519">
        <v>0</v>
      </c>
      <c r="GS991" s="519">
        <v>0</v>
      </c>
      <c r="GT991" s="519">
        <v>0</v>
      </c>
      <c r="GU991" s="519">
        <v>0</v>
      </c>
      <c r="GV991" s="519">
        <v>0</v>
      </c>
      <c r="GW991" s="519">
        <v>0</v>
      </c>
      <c r="GX991" s="519">
        <v>0</v>
      </c>
      <c r="GY991" s="519">
        <v>0</v>
      </c>
      <c r="GZ991" s="519">
        <v>0</v>
      </c>
      <c r="HA991" s="519">
        <v>0</v>
      </c>
      <c r="HB991" s="519">
        <v>0</v>
      </c>
      <c r="HC991" s="519">
        <v>0</v>
      </c>
      <c r="HD991" s="519">
        <v>0</v>
      </c>
      <c r="HE991" s="519">
        <v>0</v>
      </c>
      <c r="HF991" s="519">
        <v>0</v>
      </c>
      <c r="HG991" s="519">
        <v>0</v>
      </c>
      <c r="HH991" s="519">
        <v>0</v>
      </c>
      <c r="HI991" s="519">
        <v>0</v>
      </c>
      <c r="HJ991" s="519">
        <v>0</v>
      </c>
      <c r="HK991" s="519">
        <v>0</v>
      </c>
      <c r="HL991" s="519">
        <v>0</v>
      </c>
      <c r="HM991" s="519">
        <v>0</v>
      </c>
      <c r="HN991" s="519">
        <v>0</v>
      </c>
      <c r="HO991" s="519">
        <v>0</v>
      </c>
      <c r="HP991" s="519">
        <v>0</v>
      </c>
      <c r="HQ991" s="519">
        <v>0</v>
      </c>
      <c r="HR991" s="519">
        <v>0</v>
      </c>
      <c r="HS991" s="519">
        <v>0</v>
      </c>
      <c r="HT991" s="519">
        <v>0</v>
      </c>
      <c r="HU991" s="519">
        <v>0</v>
      </c>
      <c r="HV991" s="519">
        <v>0</v>
      </c>
      <c r="HW991" s="519">
        <v>0</v>
      </c>
      <c r="HX991" s="519">
        <v>0</v>
      </c>
      <c r="HY991" s="519">
        <v>0</v>
      </c>
      <c r="HZ991" s="519">
        <v>0</v>
      </c>
      <c r="IA991" s="519">
        <v>0</v>
      </c>
      <c r="IB991" s="519">
        <v>0</v>
      </c>
      <c r="IC991" s="519">
        <v>0</v>
      </c>
      <c r="ID991" s="519">
        <v>0</v>
      </c>
      <c r="IE991" s="519">
        <v>0</v>
      </c>
      <c r="IF991" s="519">
        <v>0</v>
      </c>
      <c r="IG991" s="519">
        <v>0</v>
      </c>
      <c r="IH991" s="519">
        <v>0</v>
      </c>
      <c r="II991" s="519">
        <v>0</v>
      </c>
      <c r="IJ991" s="519">
        <v>0</v>
      </c>
      <c r="IK991" s="519">
        <v>0</v>
      </c>
    </row>
    <row r="992" spans="2:245" hidden="1">
      <c r="B992" s="519" t="s">
        <v>1058</v>
      </c>
      <c r="C992" s="519"/>
      <c r="D992" s="519"/>
      <c r="E992" s="519"/>
      <c r="F992" s="519">
        <v>2</v>
      </c>
      <c r="G992" s="519"/>
      <c r="H992" s="519">
        <v>37</v>
      </c>
      <c r="I992" s="519">
        <v>10</v>
      </c>
      <c r="J992" s="519" t="str">
        <f t="shared" si="48"/>
        <v>SDN10023710</v>
      </c>
      <c r="K992" s="519">
        <v>804</v>
      </c>
      <c r="M992" s="337"/>
      <c r="N992" s="519" t="s">
        <v>1061</v>
      </c>
      <c r="O992" s="519" t="s">
        <v>1059</v>
      </c>
      <c r="P992" s="519">
        <v>20</v>
      </c>
      <c r="Q992" s="521" t="str">
        <f t="shared" si="49"/>
        <v>SDN150120</v>
      </c>
      <c r="R992" s="519">
        <v>678.4</v>
      </c>
      <c r="S992" s="519">
        <v>2000</v>
      </c>
      <c r="T992" s="519">
        <v>2035.2</v>
      </c>
      <c r="U992" s="519">
        <v>2713.6</v>
      </c>
      <c r="V992" s="519">
        <v>3392</v>
      </c>
      <c r="W992" s="519">
        <v>4070.4</v>
      </c>
      <c r="X992" s="519">
        <v>4748.8</v>
      </c>
      <c r="Y992" s="519">
        <v>5291.5</v>
      </c>
      <c r="Z992" s="519">
        <v>5834.2</v>
      </c>
      <c r="AA992" s="519">
        <v>6377</v>
      </c>
      <c r="AB992" s="519">
        <v>6919.7</v>
      </c>
      <c r="AC992" s="519">
        <v>7462.4</v>
      </c>
      <c r="AD992" s="519">
        <v>8005.1</v>
      </c>
      <c r="AE992" s="519">
        <v>8547.7999999999993</v>
      </c>
      <c r="AF992" s="519">
        <v>9090.6</v>
      </c>
      <c r="AG992" s="519">
        <v>9090.6</v>
      </c>
      <c r="AH992" s="519">
        <v>9090.6</v>
      </c>
      <c r="AI992" s="519">
        <v>9090.6</v>
      </c>
      <c r="AJ992" s="519">
        <v>9090.6</v>
      </c>
      <c r="AK992" s="519">
        <v>9090.6</v>
      </c>
      <c r="AL992" s="519">
        <v>9090.6</v>
      </c>
      <c r="AM992" s="519">
        <v>9090.6</v>
      </c>
      <c r="AN992" s="519">
        <v>9090.6</v>
      </c>
      <c r="AO992" s="519">
        <v>9090.6</v>
      </c>
      <c r="AP992" s="519">
        <v>9090.6</v>
      </c>
      <c r="AQ992" s="519">
        <v>9090.6</v>
      </c>
      <c r="AR992" s="519">
        <v>9090.6</v>
      </c>
      <c r="AS992" s="519">
        <v>9090.6</v>
      </c>
      <c r="AT992" s="519">
        <v>9090.6</v>
      </c>
      <c r="AU992" s="519">
        <v>9090.6</v>
      </c>
      <c r="AV992" s="519">
        <v>0</v>
      </c>
      <c r="AW992" s="519">
        <v>0</v>
      </c>
      <c r="AX992" s="519">
        <v>0</v>
      </c>
      <c r="AY992" s="519">
        <v>0</v>
      </c>
      <c r="AZ992" s="519">
        <v>0</v>
      </c>
      <c r="BA992" s="519">
        <v>0</v>
      </c>
      <c r="BB992" s="519">
        <v>0</v>
      </c>
      <c r="BC992" s="519">
        <v>0</v>
      </c>
      <c r="BD992" s="519">
        <v>0</v>
      </c>
      <c r="BE992" s="519">
        <v>0</v>
      </c>
      <c r="BF992" s="519">
        <v>0</v>
      </c>
      <c r="BG992" s="519">
        <v>0</v>
      </c>
      <c r="BH992" s="519">
        <v>0</v>
      </c>
      <c r="BI992" s="519">
        <v>0</v>
      </c>
      <c r="BJ992" s="519">
        <v>0</v>
      </c>
      <c r="BK992" s="519">
        <v>0</v>
      </c>
      <c r="BL992" s="519">
        <v>0</v>
      </c>
      <c r="BM992" s="519">
        <v>0</v>
      </c>
      <c r="BN992" s="519">
        <v>0</v>
      </c>
      <c r="BO992" s="519">
        <v>0</v>
      </c>
      <c r="BP992" s="519">
        <v>0</v>
      </c>
      <c r="BQ992" s="519">
        <v>0</v>
      </c>
      <c r="BR992" s="519">
        <v>0</v>
      </c>
      <c r="BS992" s="519">
        <v>0</v>
      </c>
      <c r="BT992" s="519">
        <v>0</v>
      </c>
      <c r="BU992" s="519">
        <v>0</v>
      </c>
      <c r="BV992" s="519">
        <v>0</v>
      </c>
      <c r="BW992" s="519">
        <v>0</v>
      </c>
      <c r="BX992" s="519">
        <v>0</v>
      </c>
      <c r="BY992" s="519">
        <v>0</v>
      </c>
      <c r="BZ992" s="519">
        <v>0</v>
      </c>
      <c r="CA992" s="519">
        <v>0</v>
      </c>
      <c r="CB992" s="519">
        <v>0</v>
      </c>
      <c r="CC992" s="519">
        <v>0</v>
      </c>
      <c r="CD992" s="519">
        <v>0</v>
      </c>
      <c r="CE992" s="519">
        <v>0</v>
      </c>
      <c r="CF992" s="519">
        <v>0</v>
      </c>
      <c r="CG992" s="519">
        <v>0</v>
      </c>
      <c r="CH992" s="519">
        <v>0</v>
      </c>
      <c r="CI992" s="519">
        <v>0</v>
      </c>
      <c r="CJ992" s="519">
        <v>0</v>
      </c>
      <c r="CK992" s="519">
        <v>0</v>
      </c>
      <c r="CL992" s="519">
        <v>0</v>
      </c>
      <c r="CM992" s="519">
        <v>0</v>
      </c>
      <c r="CN992" s="519">
        <v>0</v>
      </c>
      <c r="CO992" s="519">
        <v>0</v>
      </c>
      <c r="CP992" s="519">
        <v>0</v>
      </c>
      <c r="CQ992" s="519">
        <v>0</v>
      </c>
      <c r="CR992" s="519">
        <v>0</v>
      </c>
      <c r="CS992" s="519">
        <v>0</v>
      </c>
      <c r="CT992" s="519">
        <v>0</v>
      </c>
      <c r="CU992" s="519">
        <v>0</v>
      </c>
      <c r="CV992" s="519">
        <v>0</v>
      </c>
      <c r="CW992" s="519">
        <v>0</v>
      </c>
      <c r="CX992" s="519">
        <v>0</v>
      </c>
      <c r="CY992" s="519">
        <v>0</v>
      </c>
      <c r="CZ992" s="519">
        <v>0</v>
      </c>
      <c r="DA992" s="519">
        <v>0</v>
      </c>
      <c r="DB992" s="519">
        <v>0</v>
      </c>
      <c r="DC992" s="519">
        <v>0</v>
      </c>
      <c r="DD992" s="519">
        <v>0</v>
      </c>
      <c r="DE992" s="519">
        <v>0</v>
      </c>
      <c r="DF992" s="519">
        <v>0</v>
      </c>
      <c r="DG992" s="519">
        <v>0</v>
      </c>
      <c r="DH992" s="519">
        <v>0</v>
      </c>
      <c r="DI992" s="519">
        <v>0</v>
      </c>
      <c r="DJ992" s="519">
        <v>0</v>
      </c>
      <c r="DK992" s="519">
        <v>0</v>
      </c>
      <c r="DL992" s="519">
        <v>0</v>
      </c>
      <c r="DM992" s="519">
        <v>0</v>
      </c>
      <c r="DN992" s="519">
        <v>0</v>
      </c>
      <c r="DO992" s="519">
        <v>0</v>
      </c>
      <c r="DP992" s="519">
        <v>0</v>
      </c>
      <c r="DQ992" s="519">
        <v>0</v>
      </c>
      <c r="DR992" s="519">
        <v>0</v>
      </c>
      <c r="DS992" s="519">
        <v>0</v>
      </c>
      <c r="DT992" s="519">
        <v>0</v>
      </c>
      <c r="DU992" s="519">
        <v>0</v>
      </c>
      <c r="DV992" s="519">
        <v>0</v>
      </c>
      <c r="DW992" s="519">
        <v>0</v>
      </c>
      <c r="DX992" s="519">
        <v>0</v>
      </c>
      <c r="DZ992" s="337"/>
      <c r="EA992" s="519" t="s">
        <v>1061</v>
      </c>
      <c r="EB992" s="519" t="s">
        <v>1059</v>
      </c>
      <c r="EC992" s="519">
        <v>20</v>
      </c>
      <c r="ED992" s="183" t="str">
        <f t="shared" si="50"/>
        <v>SDN150120</v>
      </c>
      <c r="EE992" s="519">
        <v>678.4</v>
      </c>
      <c r="EF992" s="519">
        <v>10000</v>
      </c>
      <c r="EG992" s="519">
        <v>10000</v>
      </c>
      <c r="EH992" s="519">
        <v>10000</v>
      </c>
      <c r="EI992" s="519">
        <v>10000</v>
      </c>
      <c r="EJ992" s="519">
        <v>10000</v>
      </c>
      <c r="EK992" s="519">
        <v>10000</v>
      </c>
      <c r="EL992" s="519">
        <v>10000</v>
      </c>
      <c r="EM992" s="519">
        <v>10000</v>
      </c>
      <c r="EN992" s="519">
        <v>10000</v>
      </c>
      <c r="EO992" s="519">
        <v>10000</v>
      </c>
      <c r="EP992" s="519">
        <v>10000</v>
      </c>
      <c r="EQ992" s="519">
        <v>10000</v>
      </c>
      <c r="ER992" s="519">
        <v>10000</v>
      </c>
      <c r="ES992" s="519">
        <v>10000</v>
      </c>
      <c r="ET992" s="519">
        <v>10000</v>
      </c>
      <c r="EU992" s="519">
        <v>10000</v>
      </c>
      <c r="EV992" s="519">
        <v>10000</v>
      </c>
      <c r="EW992" s="519">
        <v>10000</v>
      </c>
      <c r="EX992" s="519">
        <v>10000</v>
      </c>
      <c r="EY992" s="519">
        <v>10000</v>
      </c>
      <c r="EZ992" s="519">
        <v>10000</v>
      </c>
      <c r="FA992" s="519">
        <v>10000</v>
      </c>
      <c r="FB992" s="519">
        <v>10000</v>
      </c>
      <c r="FC992" s="519">
        <v>10000</v>
      </c>
      <c r="FD992" s="519">
        <v>10000</v>
      </c>
      <c r="FE992" s="519">
        <v>10000</v>
      </c>
      <c r="FF992" s="519">
        <v>10000</v>
      </c>
      <c r="FG992" s="519">
        <v>10000</v>
      </c>
      <c r="FH992" s="519">
        <v>10000</v>
      </c>
      <c r="FI992" s="519">
        <v>0</v>
      </c>
      <c r="FJ992" s="519">
        <v>0</v>
      </c>
      <c r="FK992" s="519">
        <v>0</v>
      </c>
      <c r="FL992" s="519">
        <v>0</v>
      </c>
      <c r="FM992" s="519">
        <v>0</v>
      </c>
      <c r="FN992" s="519">
        <v>0</v>
      </c>
      <c r="FO992" s="519">
        <v>0</v>
      </c>
      <c r="FP992" s="519">
        <v>0</v>
      </c>
      <c r="FQ992" s="519">
        <v>0</v>
      </c>
      <c r="FR992" s="519">
        <v>0</v>
      </c>
      <c r="FS992" s="519">
        <v>0</v>
      </c>
      <c r="FT992" s="519">
        <v>0</v>
      </c>
      <c r="FU992" s="519">
        <v>0</v>
      </c>
      <c r="FV992" s="519">
        <v>0</v>
      </c>
      <c r="FW992" s="519">
        <v>0</v>
      </c>
      <c r="FX992" s="519">
        <v>0</v>
      </c>
      <c r="FY992" s="519">
        <v>0</v>
      </c>
      <c r="FZ992" s="519">
        <v>0</v>
      </c>
      <c r="GA992" s="519">
        <v>0</v>
      </c>
      <c r="GB992" s="519">
        <v>0</v>
      </c>
      <c r="GC992" s="519">
        <v>0</v>
      </c>
      <c r="GD992" s="519">
        <v>0</v>
      </c>
      <c r="GE992" s="519">
        <v>0</v>
      </c>
      <c r="GF992" s="519">
        <v>0</v>
      </c>
      <c r="GG992" s="519">
        <v>0</v>
      </c>
      <c r="GH992" s="519">
        <v>0</v>
      </c>
      <c r="GI992" s="519">
        <v>0</v>
      </c>
      <c r="GJ992" s="519">
        <v>0</v>
      </c>
      <c r="GK992" s="519">
        <v>0</v>
      </c>
      <c r="GL992" s="519">
        <v>0</v>
      </c>
      <c r="GM992" s="519">
        <v>0</v>
      </c>
      <c r="GN992" s="519">
        <v>0</v>
      </c>
      <c r="GO992" s="519">
        <v>0</v>
      </c>
      <c r="GP992" s="519">
        <v>0</v>
      </c>
      <c r="GQ992" s="519">
        <v>0</v>
      </c>
      <c r="GR992" s="519">
        <v>0</v>
      </c>
      <c r="GS992" s="519">
        <v>0</v>
      </c>
      <c r="GT992" s="519">
        <v>0</v>
      </c>
      <c r="GU992" s="519">
        <v>0</v>
      </c>
      <c r="GV992" s="519">
        <v>0</v>
      </c>
      <c r="GW992" s="519">
        <v>0</v>
      </c>
      <c r="GX992" s="519">
        <v>0</v>
      </c>
      <c r="GY992" s="519">
        <v>0</v>
      </c>
      <c r="GZ992" s="519">
        <v>0</v>
      </c>
      <c r="HA992" s="519">
        <v>0</v>
      </c>
      <c r="HB992" s="519">
        <v>0</v>
      </c>
      <c r="HC992" s="519">
        <v>0</v>
      </c>
      <c r="HD992" s="519">
        <v>0</v>
      </c>
      <c r="HE992" s="519">
        <v>0</v>
      </c>
      <c r="HF992" s="519">
        <v>0</v>
      </c>
      <c r="HG992" s="519">
        <v>0</v>
      </c>
      <c r="HH992" s="519">
        <v>0</v>
      </c>
      <c r="HI992" s="519">
        <v>0</v>
      </c>
      <c r="HJ992" s="519">
        <v>0</v>
      </c>
      <c r="HK992" s="519">
        <v>0</v>
      </c>
      <c r="HL992" s="519">
        <v>0</v>
      </c>
      <c r="HM992" s="519">
        <v>0</v>
      </c>
      <c r="HN992" s="519">
        <v>0</v>
      </c>
      <c r="HO992" s="519">
        <v>0</v>
      </c>
      <c r="HP992" s="519">
        <v>0</v>
      </c>
      <c r="HQ992" s="519">
        <v>0</v>
      </c>
      <c r="HR992" s="519">
        <v>0</v>
      </c>
      <c r="HS992" s="519">
        <v>0</v>
      </c>
      <c r="HT992" s="519">
        <v>0</v>
      </c>
      <c r="HU992" s="519">
        <v>0</v>
      </c>
      <c r="HV992" s="519">
        <v>0</v>
      </c>
      <c r="HW992" s="519">
        <v>0</v>
      </c>
      <c r="HX992" s="519">
        <v>0</v>
      </c>
      <c r="HY992" s="519">
        <v>0</v>
      </c>
      <c r="HZ992" s="519">
        <v>0</v>
      </c>
      <c r="IA992" s="519">
        <v>0</v>
      </c>
      <c r="IB992" s="519">
        <v>0</v>
      </c>
      <c r="IC992" s="519">
        <v>0</v>
      </c>
      <c r="ID992" s="519">
        <v>0</v>
      </c>
      <c r="IE992" s="519">
        <v>0</v>
      </c>
      <c r="IF992" s="519">
        <v>0</v>
      </c>
      <c r="IG992" s="519">
        <v>0</v>
      </c>
      <c r="IH992" s="519">
        <v>0</v>
      </c>
      <c r="II992" s="519">
        <v>0</v>
      </c>
      <c r="IJ992" s="519">
        <v>0</v>
      </c>
      <c r="IK992" s="519">
        <v>0</v>
      </c>
    </row>
    <row r="993" spans="2:245" hidden="1">
      <c r="B993" s="519" t="s">
        <v>1058</v>
      </c>
      <c r="C993" s="519"/>
      <c r="D993" s="519"/>
      <c r="E993" s="519"/>
      <c r="F993" s="519">
        <v>2</v>
      </c>
      <c r="G993" s="519"/>
      <c r="H993" s="519">
        <v>38</v>
      </c>
      <c r="I993" s="519">
        <v>1</v>
      </c>
      <c r="J993" s="519" t="str">
        <f t="shared" si="48"/>
        <v>SDN10023801</v>
      </c>
      <c r="K993" s="519">
        <v>1005</v>
      </c>
      <c r="M993" s="337"/>
      <c r="N993" s="519" t="s">
        <v>1061</v>
      </c>
      <c r="O993" s="519" t="s">
        <v>1059</v>
      </c>
      <c r="P993" s="519">
        <v>21</v>
      </c>
      <c r="Q993" s="521" t="str">
        <f t="shared" si="49"/>
        <v>SDN150121</v>
      </c>
      <c r="R993" s="519">
        <v>678.4</v>
      </c>
      <c r="S993" s="519">
        <v>2000</v>
      </c>
      <c r="T993" s="519">
        <v>2035.2</v>
      </c>
      <c r="U993" s="519">
        <v>2713.6</v>
      </c>
      <c r="V993" s="519">
        <v>3392</v>
      </c>
      <c r="W993" s="519">
        <v>4070.4</v>
      </c>
      <c r="X993" s="519">
        <v>4748.8</v>
      </c>
      <c r="Y993" s="519">
        <v>5291.5</v>
      </c>
      <c r="Z993" s="519">
        <v>5834.2</v>
      </c>
      <c r="AA993" s="519">
        <v>6377</v>
      </c>
      <c r="AB993" s="519">
        <v>6919.7</v>
      </c>
      <c r="AC993" s="519">
        <v>7462.4</v>
      </c>
      <c r="AD993" s="519">
        <v>8005.1</v>
      </c>
      <c r="AE993" s="519">
        <v>8547.7999999999993</v>
      </c>
      <c r="AF993" s="519">
        <v>9090.6</v>
      </c>
      <c r="AG993" s="519">
        <v>9090.6</v>
      </c>
      <c r="AH993" s="519">
        <v>9090.6</v>
      </c>
      <c r="AI993" s="519">
        <v>9090.6</v>
      </c>
      <c r="AJ993" s="519">
        <v>9090.6</v>
      </c>
      <c r="AK993" s="519">
        <v>9090.6</v>
      </c>
      <c r="AL993" s="519">
        <v>9090.6</v>
      </c>
      <c r="AM993" s="519">
        <v>9090.6</v>
      </c>
      <c r="AN993" s="519">
        <v>9090.6</v>
      </c>
      <c r="AO993" s="519">
        <v>9090.6</v>
      </c>
      <c r="AP993" s="519">
        <v>9090.6</v>
      </c>
      <c r="AQ993" s="519">
        <v>9090.6</v>
      </c>
      <c r="AR993" s="519">
        <v>9090.6</v>
      </c>
      <c r="AS993" s="519">
        <v>9090.6</v>
      </c>
      <c r="AT993" s="519">
        <v>9090.6</v>
      </c>
      <c r="AU993" s="519">
        <v>9090.6</v>
      </c>
      <c r="AV993" s="519">
        <v>0</v>
      </c>
      <c r="AW993" s="519">
        <v>0</v>
      </c>
      <c r="AX993" s="519">
        <v>0</v>
      </c>
      <c r="AY993" s="519">
        <v>0</v>
      </c>
      <c r="AZ993" s="519">
        <v>0</v>
      </c>
      <c r="BA993" s="519">
        <v>0</v>
      </c>
      <c r="BB993" s="519">
        <v>0</v>
      </c>
      <c r="BC993" s="519">
        <v>0</v>
      </c>
      <c r="BD993" s="519">
        <v>0</v>
      </c>
      <c r="BE993" s="519">
        <v>0</v>
      </c>
      <c r="BF993" s="519">
        <v>0</v>
      </c>
      <c r="BG993" s="519">
        <v>0</v>
      </c>
      <c r="BH993" s="519">
        <v>0</v>
      </c>
      <c r="BI993" s="519">
        <v>0</v>
      </c>
      <c r="BJ993" s="519">
        <v>0</v>
      </c>
      <c r="BK993" s="519">
        <v>0</v>
      </c>
      <c r="BL993" s="519">
        <v>0</v>
      </c>
      <c r="BM993" s="519">
        <v>0</v>
      </c>
      <c r="BN993" s="519">
        <v>0</v>
      </c>
      <c r="BO993" s="519">
        <v>0</v>
      </c>
      <c r="BP993" s="519">
        <v>0</v>
      </c>
      <c r="BQ993" s="519">
        <v>0</v>
      </c>
      <c r="BR993" s="519">
        <v>0</v>
      </c>
      <c r="BS993" s="519">
        <v>0</v>
      </c>
      <c r="BT993" s="519">
        <v>0</v>
      </c>
      <c r="BU993" s="519">
        <v>0</v>
      </c>
      <c r="BV993" s="519">
        <v>0</v>
      </c>
      <c r="BW993" s="519">
        <v>0</v>
      </c>
      <c r="BX993" s="519">
        <v>0</v>
      </c>
      <c r="BY993" s="519">
        <v>0</v>
      </c>
      <c r="BZ993" s="519">
        <v>0</v>
      </c>
      <c r="CA993" s="519">
        <v>0</v>
      </c>
      <c r="CB993" s="519">
        <v>0</v>
      </c>
      <c r="CC993" s="519">
        <v>0</v>
      </c>
      <c r="CD993" s="519">
        <v>0</v>
      </c>
      <c r="CE993" s="519">
        <v>0</v>
      </c>
      <c r="CF993" s="519">
        <v>0</v>
      </c>
      <c r="CG993" s="519">
        <v>0</v>
      </c>
      <c r="CH993" s="519">
        <v>0</v>
      </c>
      <c r="CI993" s="519">
        <v>0</v>
      </c>
      <c r="CJ993" s="519">
        <v>0</v>
      </c>
      <c r="CK993" s="519">
        <v>0</v>
      </c>
      <c r="CL993" s="519">
        <v>0</v>
      </c>
      <c r="CM993" s="519">
        <v>0</v>
      </c>
      <c r="CN993" s="519">
        <v>0</v>
      </c>
      <c r="CO993" s="519">
        <v>0</v>
      </c>
      <c r="CP993" s="519">
        <v>0</v>
      </c>
      <c r="CQ993" s="519">
        <v>0</v>
      </c>
      <c r="CR993" s="519">
        <v>0</v>
      </c>
      <c r="CS993" s="519">
        <v>0</v>
      </c>
      <c r="CT993" s="519">
        <v>0</v>
      </c>
      <c r="CU993" s="519">
        <v>0</v>
      </c>
      <c r="CV993" s="519">
        <v>0</v>
      </c>
      <c r="CW993" s="519">
        <v>0</v>
      </c>
      <c r="CX993" s="519">
        <v>0</v>
      </c>
      <c r="CY993" s="519">
        <v>0</v>
      </c>
      <c r="CZ993" s="519">
        <v>0</v>
      </c>
      <c r="DA993" s="519">
        <v>0</v>
      </c>
      <c r="DB993" s="519">
        <v>0</v>
      </c>
      <c r="DC993" s="519">
        <v>0</v>
      </c>
      <c r="DD993" s="519">
        <v>0</v>
      </c>
      <c r="DE993" s="519">
        <v>0</v>
      </c>
      <c r="DF993" s="519">
        <v>0</v>
      </c>
      <c r="DG993" s="519">
        <v>0</v>
      </c>
      <c r="DH993" s="519">
        <v>0</v>
      </c>
      <c r="DI993" s="519">
        <v>0</v>
      </c>
      <c r="DJ993" s="519">
        <v>0</v>
      </c>
      <c r="DK993" s="519">
        <v>0</v>
      </c>
      <c r="DL993" s="519">
        <v>0</v>
      </c>
      <c r="DM993" s="519">
        <v>0</v>
      </c>
      <c r="DN993" s="519">
        <v>0</v>
      </c>
      <c r="DO993" s="519">
        <v>0</v>
      </c>
      <c r="DP993" s="519">
        <v>0</v>
      </c>
      <c r="DQ993" s="519">
        <v>0</v>
      </c>
      <c r="DR993" s="519">
        <v>0</v>
      </c>
      <c r="DS993" s="519">
        <v>0</v>
      </c>
      <c r="DT993" s="519">
        <v>0</v>
      </c>
      <c r="DU993" s="519">
        <v>0</v>
      </c>
      <c r="DV993" s="519">
        <v>0</v>
      </c>
      <c r="DW993" s="519">
        <v>0</v>
      </c>
      <c r="DX993" s="519">
        <v>0</v>
      </c>
      <c r="DZ993" s="337"/>
      <c r="EA993" s="519" t="s">
        <v>1061</v>
      </c>
      <c r="EB993" s="519" t="s">
        <v>1059</v>
      </c>
      <c r="EC993" s="519">
        <v>21</v>
      </c>
      <c r="ED993" s="183" t="str">
        <f t="shared" si="50"/>
        <v>SDN150121</v>
      </c>
      <c r="EE993" s="519">
        <v>678.4</v>
      </c>
      <c r="EF993" s="519">
        <v>10000</v>
      </c>
      <c r="EG993" s="519">
        <v>10000</v>
      </c>
      <c r="EH993" s="519">
        <v>10000</v>
      </c>
      <c r="EI993" s="519">
        <v>10000</v>
      </c>
      <c r="EJ993" s="519">
        <v>10000</v>
      </c>
      <c r="EK993" s="519">
        <v>10000</v>
      </c>
      <c r="EL993" s="519">
        <v>10000</v>
      </c>
      <c r="EM993" s="519">
        <v>10000</v>
      </c>
      <c r="EN993" s="519">
        <v>10000</v>
      </c>
      <c r="EO993" s="519">
        <v>10000</v>
      </c>
      <c r="EP993" s="519">
        <v>10000</v>
      </c>
      <c r="EQ993" s="519">
        <v>10000</v>
      </c>
      <c r="ER993" s="519">
        <v>10000</v>
      </c>
      <c r="ES993" s="519">
        <v>10000</v>
      </c>
      <c r="ET993" s="519">
        <v>10000</v>
      </c>
      <c r="EU993" s="519">
        <v>10000</v>
      </c>
      <c r="EV993" s="519">
        <v>10000</v>
      </c>
      <c r="EW993" s="519">
        <v>10000</v>
      </c>
      <c r="EX993" s="519">
        <v>10000</v>
      </c>
      <c r="EY993" s="519">
        <v>10000</v>
      </c>
      <c r="EZ993" s="519">
        <v>10000</v>
      </c>
      <c r="FA993" s="519">
        <v>10000</v>
      </c>
      <c r="FB993" s="519">
        <v>10000</v>
      </c>
      <c r="FC993" s="519">
        <v>10000</v>
      </c>
      <c r="FD993" s="519">
        <v>10000</v>
      </c>
      <c r="FE993" s="519">
        <v>10000</v>
      </c>
      <c r="FF993" s="519">
        <v>10000</v>
      </c>
      <c r="FG993" s="519">
        <v>10000</v>
      </c>
      <c r="FH993" s="519">
        <v>10000</v>
      </c>
      <c r="FI993" s="519">
        <v>0</v>
      </c>
      <c r="FJ993" s="519">
        <v>0</v>
      </c>
      <c r="FK993" s="519">
        <v>0</v>
      </c>
      <c r="FL993" s="519">
        <v>0</v>
      </c>
      <c r="FM993" s="519">
        <v>0</v>
      </c>
      <c r="FN993" s="519">
        <v>0</v>
      </c>
      <c r="FO993" s="519">
        <v>0</v>
      </c>
      <c r="FP993" s="519">
        <v>0</v>
      </c>
      <c r="FQ993" s="519">
        <v>0</v>
      </c>
      <c r="FR993" s="519">
        <v>0</v>
      </c>
      <c r="FS993" s="519">
        <v>0</v>
      </c>
      <c r="FT993" s="519">
        <v>0</v>
      </c>
      <c r="FU993" s="519">
        <v>0</v>
      </c>
      <c r="FV993" s="519">
        <v>0</v>
      </c>
      <c r="FW993" s="519">
        <v>0</v>
      </c>
      <c r="FX993" s="519">
        <v>0</v>
      </c>
      <c r="FY993" s="519">
        <v>0</v>
      </c>
      <c r="FZ993" s="519">
        <v>0</v>
      </c>
      <c r="GA993" s="519">
        <v>0</v>
      </c>
      <c r="GB993" s="519">
        <v>0</v>
      </c>
      <c r="GC993" s="519">
        <v>0</v>
      </c>
      <c r="GD993" s="519">
        <v>0</v>
      </c>
      <c r="GE993" s="519">
        <v>0</v>
      </c>
      <c r="GF993" s="519">
        <v>0</v>
      </c>
      <c r="GG993" s="519">
        <v>0</v>
      </c>
      <c r="GH993" s="519">
        <v>0</v>
      </c>
      <c r="GI993" s="519">
        <v>0</v>
      </c>
      <c r="GJ993" s="519">
        <v>0</v>
      </c>
      <c r="GK993" s="519">
        <v>0</v>
      </c>
      <c r="GL993" s="519">
        <v>0</v>
      </c>
      <c r="GM993" s="519">
        <v>0</v>
      </c>
      <c r="GN993" s="519">
        <v>0</v>
      </c>
      <c r="GO993" s="519">
        <v>0</v>
      </c>
      <c r="GP993" s="519">
        <v>0</v>
      </c>
      <c r="GQ993" s="519">
        <v>0</v>
      </c>
      <c r="GR993" s="519">
        <v>0</v>
      </c>
      <c r="GS993" s="519">
        <v>0</v>
      </c>
      <c r="GT993" s="519">
        <v>0</v>
      </c>
      <c r="GU993" s="519">
        <v>0</v>
      </c>
      <c r="GV993" s="519">
        <v>0</v>
      </c>
      <c r="GW993" s="519">
        <v>0</v>
      </c>
      <c r="GX993" s="519">
        <v>0</v>
      </c>
      <c r="GY993" s="519">
        <v>0</v>
      </c>
      <c r="GZ993" s="519">
        <v>0</v>
      </c>
      <c r="HA993" s="519">
        <v>0</v>
      </c>
      <c r="HB993" s="519">
        <v>0</v>
      </c>
      <c r="HC993" s="519">
        <v>0</v>
      </c>
      <c r="HD993" s="519">
        <v>0</v>
      </c>
      <c r="HE993" s="519">
        <v>0</v>
      </c>
      <c r="HF993" s="519">
        <v>0</v>
      </c>
      <c r="HG993" s="519">
        <v>0</v>
      </c>
      <c r="HH993" s="519">
        <v>0</v>
      </c>
      <c r="HI993" s="519">
        <v>0</v>
      </c>
      <c r="HJ993" s="519">
        <v>0</v>
      </c>
      <c r="HK993" s="519">
        <v>0</v>
      </c>
      <c r="HL993" s="519">
        <v>0</v>
      </c>
      <c r="HM993" s="519">
        <v>0</v>
      </c>
      <c r="HN993" s="519">
        <v>0</v>
      </c>
      <c r="HO993" s="519">
        <v>0</v>
      </c>
      <c r="HP993" s="519">
        <v>0</v>
      </c>
      <c r="HQ993" s="519">
        <v>0</v>
      </c>
      <c r="HR993" s="519">
        <v>0</v>
      </c>
      <c r="HS993" s="519">
        <v>0</v>
      </c>
      <c r="HT993" s="519">
        <v>0</v>
      </c>
      <c r="HU993" s="519">
        <v>0</v>
      </c>
      <c r="HV993" s="519">
        <v>0</v>
      </c>
      <c r="HW993" s="519">
        <v>0</v>
      </c>
      <c r="HX993" s="519">
        <v>0</v>
      </c>
      <c r="HY993" s="519">
        <v>0</v>
      </c>
      <c r="HZ993" s="519">
        <v>0</v>
      </c>
      <c r="IA993" s="519">
        <v>0</v>
      </c>
      <c r="IB993" s="519">
        <v>0</v>
      </c>
      <c r="IC993" s="519">
        <v>0</v>
      </c>
      <c r="ID993" s="519">
        <v>0</v>
      </c>
      <c r="IE993" s="519">
        <v>0</v>
      </c>
      <c r="IF993" s="519">
        <v>0</v>
      </c>
      <c r="IG993" s="519">
        <v>0</v>
      </c>
      <c r="IH993" s="519">
        <v>0</v>
      </c>
      <c r="II993" s="519">
        <v>0</v>
      </c>
      <c r="IJ993" s="519">
        <v>0</v>
      </c>
      <c r="IK993" s="519">
        <v>0</v>
      </c>
    </row>
    <row r="994" spans="2:245" hidden="1">
      <c r="B994" s="519" t="s">
        <v>1058</v>
      </c>
      <c r="C994" s="519"/>
      <c r="D994" s="519"/>
      <c r="E994" s="519"/>
      <c r="F994" s="519">
        <v>2</v>
      </c>
      <c r="G994" s="519"/>
      <c r="H994" s="519">
        <v>38</v>
      </c>
      <c r="I994" s="519">
        <v>2</v>
      </c>
      <c r="J994" s="519" t="str">
        <f t="shared" si="48"/>
        <v>SDN10023802</v>
      </c>
      <c r="K994" s="519">
        <v>1005</v>
      </c>
      <c r="M994" s="337"/>
      <c r="N994" s="519" t="s">
        <v>1061</v>
      </c>
      <c r="O994" s="519" t="s">
        <v>1059</v>
      </c>
      <c r="P994" s="519">
        <v>22</v>
      </c>
      <c r="Q994" s="521" t="str">
        <f t="shared" si="49"/>
        <v>SDN150122</v>
      </c>
      <c r="R994" s="519">
        <v>678.4</v>
      </c>
      <c r="S994" s="519">
        <v>2000</v>
      </c>
      <c r="T994" s="519">
        <v>2035.2</v>
      </c>
      <c r="U994" s="519">
        <v>2713.6</v>
      </c>
      <c r="V994" s="519">
        <v>3392</v>
      </c>
      <c r="W994" s="519">
        <v>4070.4</v>
      </c>
      <c r="X994" s="519">
        <v>4748.8</v>
      </c>
      <c r="Y994" s="519">
        <v>5291.5</v>
      </c>
      <c r="Z994" s="519">
        <v>5834.2</v>
      </c>
      <c r="AA994" s="519">
        <v>6377</v>
      </c>
      <c r="AB994" s="519">
        <v>6919.7</v>
      </c>
      <c r="AC994" s="519">
        <v>7462.4</v>
      </c>
      <c r="AD994" s="519">
        <v>8005.1</v>
      </c>
      <c r="AE994" s="519">
        <v>8547.7999999999993</v>
      </c>
      <c r="AF994" s="519">
        <v>9090.6</v>
      </c>
      <c r="AG994" s="519">
        <v>9090.6</v>
      </c>
      <c r="AH994" s="519">
        <v>9090.6</v>
      </c>
      <c r="AI994" s="519">
        <v>9090.6</v>
      </c>
      <c r="AJ994" s="519">
        <v>9090.6</v>
      </c>
      <c r="AK994" s="519">
        <v>9090.6</v>
      </c>
      <c r="AL994" s="519">
        <v>9090.6</v>
      </c>
      <c r="AM994" s="519">
        <v>9090.6</v>
      </c>
      <c r="AN994" s="519">
        <v>9090.6</v>
      </c>
      <c r="AO994" s="519">
        <v>9090.6</v>
      </c>
      <c r="AP994" s="519">
        <v>9090.6</v>
      </c>
      <c r="AQ994" s="519">
        <v>9090.6</v>
      </c>
      <c r="AR994" s="519">
        <v>9090.6</v>
      </c>
      <c r="AS994" s="519">
        <v>9090.6</v>
      </c>
      <c r="AT994" s="519">
        <v>9090.6</v>
      </c>
      <c r="AU994" s="519">
        <v>9090.6</v>
      </c>
      <c r="AV994" s="519">
        <v>0</v>
      </c>
      <c r="AW994" s="519">
        <v>0</v>
      </c>
      <c r="AX994" s="519">
        <v>0</v>
      </c>
      <c r="AY994" s="519">
        <v>0</v>
      </c>
      <c r="AZ994" s="519">
        <v>0</v>
      </c>
      <c r="BA994" s="519">
        <v>0</v>
      </c>
      <c r="BB994" s="519">
        <v>0</v>
      </c>
      <c r="BC994" s="519">
        <v>0</v>
      </c>
      <c r="BD994" s="519">
        <v>0</v>
      </c>
      <c r="BE994" s="519">
        <v>0</v>
      </c>
      <c r="BF994" s="519">
        <v>0</v>
      </c>
      <c r="BG994" s="519">
        <v>0</v>
      </c>
      <c r="BH994" s="519">
        <v>0</v>
      </c>
      <c r="BI994" s="519">
        <v>0</v>
      </c>
      <c r="BJ994" s="519">
        <v>0</v>
      </c>
      <c r="BK994" s="519">
        <v>0</v>
      </c>
      <c r="BL994" s="519">
        <v>0</v>
      </c>
      <c r="BM994" s="519">
        <v>0</v>
      </c>
      <c r="BN994" s="519">
        <v>0</v>
      </c>
      <c r="BO994" s="519">
        <v>0</v>
      </c>
      <c r="BP994" s="519">
        <v>0</v>
      </c>
      <c r="BQ994" s="519">
        <v>0</v>
      </c>
      <c r="BR994" s="519">
        <v>0</v>
      </c>
      <c r="BS994" s="519">
        <v>0</v>
      </c>
      <c r="BT994" s="519">
        <v>0</v>
      </c>
      <c r="BU994" s="519">
        <v>0</v>
      </c>
      <c r="BV994" s="519">
        <v>0</v>
      </c>
      <c r="BW994" s="519">
        <v>0</v>
      </c>
      <c r="BX994" s="519">
        <v>0</v>
      </c>
      <c r="BY994" s="519">
        <v>0</v>
      </c>
      <c r="BZ994" s="519">
        <v>0</v>
      </c>
      <c r="CA994" s="519">
        <v>0</v>
      </c>
      <c r="CB994" s="519">
        <v>0</v>
      </c>
      <c r="CC994" s="519">
        <v>0</v>
      </c>
      <c r="CD994" s="519">
        <v>0</v>
      </c>
      <c r="CE994" s="519">
        <v>0</v>
      </c>
      <c r="CF994" s="519">
        <v>0</v>
      </c>
      <c r="CG994" s="519">
        <v>0</v>
      </c>
      <c r="CH994" s="519">
        <v>0</v>
      </c>
      <c r="CI994" s="519">
        <v>0</v>
      </c>
      <c r="CJ994" s="519">
        <v>0</v>
      </c>
      <c r="CK994" s="519">
        <v>0</v>
      </c>
      <c r="CL994" s="519">
        <v>0</v>
      </c>
      <c r="CM994" s="519">
        <v>0</v>
      </c>
      <c r="CN994" s="519">
        <v>0</v>
      </c>
      <c r="CO994" s="519">
        <v>0</v>
      </c>
      <c r="CP994" s="519">
        <v>0</v>
      </c>
      <c r="CQ994" s="519">
        <v>0</v>
      </c>
      <c r="CR994" s="519">
        <v>0</v>
      </c>
      <c r="CS994" s="519">
        <v>0</v>
      </c>
      <c r="CT994" s="519">
        <v>0</v>
      </c>
      <c r="CU994" s="519">
        <v>0</v>
      </c>
      <c r="CV994" s="519">
        <v>0</v>
      </c>
      <c r="CW994" s="519">
        <v>0</v>
      </c>
      <c r="CX994" s="519">
        <v>0</v>
      </c>
      <c r="CY994" s="519">
        <v>0</v>
      </c>
      <c r="CZ994" s="519">
        <v>0</v>
      </c>
      <c r="DA994" s="519">
        <v>0</v>
      </c>
      <c r="DB994" s="519">
        <v>0</v>
      </c>
      <c r="DC994" s="519">
        <v>0</v>
      </c>
      <c r="DD994" s="519">
        <v>0</v>
      </c>
      <c r="DE994" s="519">
        <v>0</v>
      </c>
      <c r="DF994" s="519">
        <v>0</v>
      </c>
      <c r="DG994" s="519">
        <v>0</v>
      </c>
      <c r="DH994" s="519">
        <v>0</v>
      </c>
      <c r="DI994" s="519">
        <v>0</v>
      </c>
      <c r="DJ994" s="519">
        <v>0</v>
      </c>
      <c r="DK994" s="519">
        <v>0</v>
      </c>
      <c r="DL994" s="519">
        <v>0</v>
      </c>
      <c r="DM994" s="519">
        <v>0</v>
      </c>
      <c r="DN994" s="519">
        <v>0</v>
      </c>
      <c r="DO994" s="519">
        <v>0</v>
      </c>
      <c r="DP994" s="519">
        <v>0</v>
      </c>
      <c r="DQ994" s="519">
        <v>0</v>
      </c>
      <c r="DR994" s="519">
        <v>0</v>
      </c>
      <c r="DS994" s="519">
        <v>0</v>
      </c>
      <c r="DT994" s="519">
        <v>0</v>
      </c>
      <c r="DU994" s="519">
        <v>0</v>
      </c>
      <c r="DV994" s="519">
        <v>0</v>
      </c>
      <c r="DW994" s="519">
        <v>0</v>
      </c>
      <c r="DX994" s="519">
        <v>0</v>
      </c>
      <c r="DZ994" s="337"/>
      <c r="EA994" s="519" t="s">
        <v>1061</v>
      </c>
      <c r="EB994" s="519" t="s">
        <v>1059</v>
      </c>
      <c r="EC994" s="519">
        <v>22</v>
      </c>
      <c r="ED994" s="183" t="str">
        <f t="shared" si="50"/>
        <v>SDN150122</v>
      </c>
      <c r="EE994" s="519">
        <v>678.4</v>
      </c>
      <c r="EF994" s="519">
        <v>10000</v>
      </c>
      <c r="EG994" s="519">
        <v>10000</v>
      </c>
      <c r="EH994" s="519">
        <v>10000</v>
      </c>
      <c r="EI994" s="519">
        <v>10000</v>
      </c>
      <c r="EJ994" s="519">
        <v>10000</v>
      </c>
      <c r="EK994" s="519">
        <v>10000</v>
      </c>
      <c r="EL994" s="519">
        <v>10000</v>
      </c>
      <c r="EM994" s="519">
        <v>10000</v>
      </c>
      <c r="EN994" s="519">
        <v>10000</v>
      </c>
      <c r="EO994" s="519">
        <v>10000</v>
      </c>
      <c r="EP994" s="519">
        <v>10000</v>
      </c>
      <c r="EQ994" s="519">
        <v>10000</v>
      </c>
      <c r="ER994" s="519">
        <v>10000</v>
      </c>
      <c r="ES994" s="519">
        <v>10000</v>
      </c>
      <c r="ET994" s="519">
        <v>10000</v>
      </c>
      <c r="EU994" s="519">
        <v>10000</v>
      </c>
      <c r="EV994" s="519">
        <v>10000</v>
      </c>
      <c r="EW994" s="519">
        <v>10000</v>
      </c>
      <c r="EX994" s="519">
        <v>10000</v>
      </c>
      <c r="EY994" s="519">
        <v>10000</v>
      </c>
      <c r="EZ994" s="519">
        <v>10000</v>
      </c>
      <c r="FA994" s="519">
        <v>10000</v>
      </c>
      <c r="FB994" s="519">
        <v>10000</v>
      </c>
      <c r="FC994" s="519">
        <v>10000</v>
      </c>
      <c r="FD994" s="519">
        <v>10000</v>
      </c>
      <c r="FE994" s="519">
        <v>10000</v>
      </c>
      <c r="FF994" s="519">
        <v>10000</v>
      </c>
      <c r="FG994" s="519">
        <v>10000</v>
      </c>
      <c r="FH994" s="519">
        <v>10000</v>
      </c>
      <c r="FI994" s="519">
        <v>0</v>
      </c>
      <c r="FJ994" s="519">
        <v>0</v>
      </c>
      <c r="FK994" s="519">
        <v>0</v>
      </c>
      <c r="FL994" s="519">
        <v>0</v>
      </c>
      <c r="FM994" s="519">
        <v>0</v>
      </c>
      <c r="FN994" s="519">
        <v>0</v>
      </c>
      <c r="FO994" s="519">
        <v>0</v>
      </c>
      <c r="FP994" s="519">
        <v>0</v>
      </c>
      <c r="FQ994" s="519">
        <v>0</v>
      </c>
      <c r="FR994" s="519">
        <v>0</v>
      </c>
      <c r="FS994" s="519">
        <v>0</v>
      </c>
      <c r="FT994" s="519">
        <v>0</v>
      </c>
      <c r="FU994" s="519">
        <v>0</v>
      </c>
      <c r="FV994" s="519">
        <v>0</v>
      </c>
      <c r="FW994" s="519">
        <v>0</v>
      </c>
      <c r="FX994" s="519">
        <v>0</v>
      </c>
      <c r="FY994" s="519">
        <v>0</v>
      </c>
      <c r="FZ994" s="519">
        <v>0</v>
      </c>
      <c r="GA994" s="519">
        <v>0</v>
      </c>
      <c r="GB994" s="519">
        <v>0</v>
      </c>
      <c r="GC994" s="519">
        <v>0</v>
      </c>
      <c r="GD994" s="519">
        <v>0</v>
      </c>
      <c r="GE994" s="519">
        <v>0</v>
      </c>
      <c r="GF994" s="519">
        <v>0</v>
      </c>
      <c r="GG994" s="519">
        <v>0</v>
      </c>
      <c r="GH994" s="519">
        <v>0</v>
      </c>
      <c r="GI994" s="519">
        <v>0</v>
      </c>
      <c r="GJ994" s="519">
        <v>0</v>
      </c>
      <c r="GK994" s="519">
        <v>0</v>
      </c>
      <c r="GL994" s="519">
        <v>0</v>
      </c>
      <c r="GM994" s="519">
        <v>0</v>
      </c>
      <c r="GN994" s="519">
        <v>0</v>
      </c>
      <c r="GO994" s="519">
        <v>0</v>
      </c>
      <c r="GP994" s="519">
        <v>0</v>
      </c>
      <c r="GQ994" s="519">
        <v>0</v>
      </c>
      <c r="GR994" s="519">
        <v>0</v>
      </c>
      <c r="GS994" s="519">
        <v>0</v>
      </c>
      <c r="GT994" s="519">
        <v>0</v>
      </c>
      <c r="GU994" s="519">
        <v>0</v>
      </c>
      <c r="GV994" s="519">
        <v>0</v>
      </c>
      <c r="GW994" s="519">
        <v>0</v>
      </c>
      <c r="GX994" s="519">
        <v>0</v>
      </c>
      <c r="GY994" s="519">
        <v>0</v>
      </c>
      <c r="GZ994" s="519">
        <v>0</v>
      </c>
      <c r="HA994" s="519">
        <v>0</v>
      </c>
      <c r="HB994" s="519">
        <v>0</v>
      </c>
      <c r="HC994" s="519">
        <v>0</v>
      </c>
      <c r="HD994" s="519">
        <v>0</v>
      </c>
      <c r="HE994" s="519">
        <v>0</v>
      </c>
      <c r="HF994" s="519">
        <v>0</v>
      </c>
      <c r="HG994" s="519">
        <v>0</v>
      </c>
      <c r="HH994" s="519">
        <v>0</v>
      </c>
      <c r="HI994" s="519">
        <v>0</v>
      </c>
      <c r="HJ994" s="519">
        <v>0</v>
      </c>
      <c r="HK994" s="519">
        <v>0</v>
      </c>
      <c r="HL994" s="519">
        <v>0</v>
      </c>
      <c r="HM994" s="519">
        <v>0</v>
      </c>
      <c r="HN994" s="519">
        <v>0</v>
      </c>
      <c r="HO994" s="519">
        <v>0</v>
      </c>
      <c r="HP994" s="519">
        <v>0</v>
      </c>
      <c r="HQ994" s="519">
        <v>0</v>
      </c>
      <c r="HR994" s="519">
        <v>0</v>
      </c>
      <c r="HS994" s="519">
        <v>0</v>
      </c>
      <c r="HT994" s="519">
        <v>0</v>
      </c>
      <c r="HU994" s="519">
        <v>0</v>
      </c>
      <c r="HV994" s="519">
        <v>0</v>
      </c>
      <c r="HW994" s="519">
        <v>0</v>
      </c>
      <c r="HX994" s="519">
        <v>0</v>
      </c>
      <c r="HY994" s="519">
        <v>0</v>
      </c>
      <c r="HZ994" s="519">
        <v>0</v>
      </c>
      <c r="IA994" s="519">
        <v>0</v>
      </c>
      <c r="IB994" s="519">
        <v>0</v>
      </c>
      <c r="IC994" s="519">
        <v>0</v>
      </c>
      <c r="ID994" s="519">
        <v>0</v>
      </c>
      <c r="IE994" s="519">
        <v>0</v>
      </c>
      <c r="IF994" s="519">
        <v>0</v>
      </c>
      <c r="IG994" s="519">
        <v>0</v>
      </c>
      <c r="IH994" s="519">
        <v>0</v>
      </c>
      <c r="II994" s="519">
        <v>0</v>
      </c>
      <c r="IJ994" s="519">
        <v>0</v>
      </c>
      <c r="IK994" s="519">
        <v>0</v>
      </c>
    </row>
    <row r="995" spans="2:245" hidden="1">
      <c r="B995" s="519" t="s">
        <v>1058</v>
      </c>
      <c r="C995" s="519"/>
      <c r="D995" s="519"/>
      <c r="E995" s="519"/>
      <c r="F995" s="519">
        <v>2</v>
      </c>
      <c r="G995" s="519"/>
      <c r="H995" s="519">
        <v>38</v>
      </c>
      <c r="I995" s="519">
        <v>3</v>
      </c>
      <c r="J995" s="519" t="str">
        <f t="shared" si="48"/>
        <v>SDN10023803</v>
      </c>
      <c r="K995" s="519">
        <v>1005</v>
      </c>
      <c r="M995" s="337"/>
      <c r="N995" s="519" t="s">
        <v>1061</v>
      </c>
      <c r="O995" s="519" t="s">
        <v>1059</v>
      </c>
      <c r="P995" s="519">
        <v>23</v>
      </c>
      <c r="Q995" s="521" t="str">
        <f t="shared" si="49"/>
        <v>SDN150123</v>
      </c>
      <c r="R995" s="519">
        <v>678.4</v>
      </c>
      <c r="S995" s="519">
        <v>2000</v>
      </c>
      <c r="T995" s="519">
        <v>2035.2</v>
      </c>
      <c r="U995" s="519">
        <v>2713.6</v>
      </c>
      <c r="V995" s="519">
        <v>3392</v>
      </c>
      <c r="W995" s="519">
        <v>4070.4</v>
      </c>
      <c r="X995" s="519">
        <v>4748.8</v>
      </c>
      <c r="Y995" s="519">
        <v>5291.5</v>
      </c>
      <c r="Z995" s="519">
        <v>5834.2</v>
      </c>
      <c r="AA995" s="519">
        <v>6377</v>
      </c>
      <c r="AB995" s="519">
        <v>6919.7</v>
      </c>
      <c r="AC995" s="519">
        <v>7462.4</v>
      </c>
      <c r="AD995" s="519">
        <v>8005.1</v>
      </c>
      <c r="AE995" s="519">
        <v>8547.7999999999993</v>
      </c>
      <c r="AF995" s="519">
        <v>9090.6</v>
      </c>
      <c r="AG995" s="519">
        <v>9090.6</v>
      </c>
      <c r="AH995" s="519">
        <v>9090.6</v>
      </c>
      <c r="AI995" s="519">
        <v>9090.6</v>
      </c>
      <c r="AJ995" s="519">
        <v>9090.6</v>
      </c>
      <c r="AK995" s="519">
        <v>9090.6</v>
      </c>
      <c r="AL995" s="519">
        <v>9090.6</v>
      </c>
      <c r="AM995" s="519">
        <v>9090.6</v>
      </c>
      <c r="AN995" s="519">
        <v>9090.6</v>
      </c>
      <c r="AO995" s="519">
        <v>9090.6</v>
      </c>
      <c r="AP995" s="519">
        <v>9090.6</v>
      </c>
      <c r="AQ995" s="519">
        <v>9090.6</v>
      </c>
      <c r="AR995" s="519">
        <v>9090.6</v>
      </c>
      <c r="AS995" s="519">
        <v>9090.6</v>
      </c>
      <c r="AT995" s="519">
        <v>9090.6</v>
      </c>
      <c r="AU995" s="519">
        <v>9090.6</v>
      </c>
      <c r="AV995" s="519">
        <v>0</v>
      </c>
      <c r="AW995" s="519">
        <v>0</v>
      </c>
      <c r="AX995" s="519">
        <v>0</v>
      </c>
      <c r="AY995" s="519">
        <v>0</v>
      </c>
      <c r="AZ995" s="519">
        <v>0</v>
      </c>
      <c r="BA995" s="519">
        <v>0</v>
      </c>
      <c r="BB995" s="519">
        <v>0</v>
      </c>
      <c r="BC995" s="519">
        <v>0</v>
      </c>
      <c r="BD995" s="519">
        <v>0</v>
      </c>
      <c r="BE995" s="519">
        <v>0</v>
      </c>
      <c r="BF995" s="519">
        <v>0</v>
      </c>
      <c r="BG995" s="519">
        <v>0</v>
      </c>
      <c r="BH995" s="519">
        <v>0</v>
      </c>
      <c r="BI995" s="519">
        <v>0</v>
      </c>
      <c r="BJ995" s="519">
        <v>0</v>
      </c>
      <c r="BK995" s="519">
        <v>0</v>
      </c>
      <c r="BL995" s="519">
        <v>0</v>
      </c>
      <c r="BM995" s="519">
        <v>0</v>
      </c>
      <c r="BN995" s="519">
        <v>0</v>
      </c>
      <c r="BO995" s="519">
        <v>0</v>
      </c>
      <c r="BP995" s="519">
        <v>0</v>
      </c>
      <c r="BQ995" s="519">
        <v>0</v>
      </c>
      <c r="BR995" s="519">
        <v>0</v>
      </c>
      <c r="BS995" s="519">
        <v>0</v>
      </c>
      <c r="BT995" s="519">
        <v>0</v>
      </c>
      <c r="BU995" s="519">
        <v>0</v>
      </c>
      <c r="BV995" s="519">
        <v>0</v>
      </c>
      <c r="BW995" s="519">
        <v>0</v>
      </c>
      <c r="BX995" s="519">
        <v>0</v>
      </c>
      <c r="BY995" s="519">
        <v>0</v>
      </c>
      <c r="BZ995" s="519">
        <v>0</v>
      </c>
      <c r="CA995" s="519">
        <v>0</v>
      </c>
      <c r="CB995" s="519">
        <v>0</v>
      </c>
      <c r="CC995" s="519">
        <v>0</v>
      </c>
      <c r="CD995" s="519">
        <v>0</v>
      </c>
      <c r="CE995" s="519">
        <v>0</v>
      </c>
      <c r="CF995" s="519">
        <v>0</v>
      </c>
      <c r="CG995" s="519">
        <v>0</v>
      </c>
      <c r="CH995" s="519">
        <v>0</v>
      </c>
      <c r="CI995" s="519">
        <v>0</v>
      </c>
      <c r="CJ995" s="519">
        <v>0</v>
      </c>
      <c r="CK995" s="519">
        <v>0</v>
      </c>
      <c r="CL995" s="519">
        <v>0</v>
      </c>
      <c r="CM995" s="519">
        <v>0</v>
      </c>
      <c r="CN995" s="519">
        <v>0</v>
      </c>
      <c r="CO995" s="519">
        <v>0</v>
      </c>
      <c r="CP995" s="519">
        <v>0</v>
      </c>
      <c r="CQ995" s="519">
        <v>0</v>
      </c>
      <c r="CR995" s="519">
        <v>0</v>
      </c>
      <c r="CS995" s="519">
        <v>0</v>
      </c>
      <c r="CT995" s="519">
        <v>0</v>
      </c>
      <c r="CU995" s="519">
        <v>0</v>
      </c>
      <c r="CV995" s="519">
        <v>0</v>
      </c>
      <c r="CW995" s="519">
        <v>0</v>
      </c>
      <c r="CX995" s="519">
        <v>0</v>
      </c>
      <c r="CY995" s="519">
        <v>0</v>
      </c>
      <c r="CZ995" s="519">
        <v>0</v>
      </c>
      <c r="DA995" s="519">
        <v>0</v>
      </c>
      <c r="DB995" s="519">
        <v>0</v>
      </c>
      <c r="DC995" s="519">
        <v>0</v>
      </c>
      <c r="DD995" s="519">
        <v>0</v>
      </c>
      <c r="DE995" s="519">
        <v>0</v>
      </c>
      <c r="DF995" s="519">
        <v>0</v>
      </c>
      <c r="DG995" s="519">
        <v>0</v>
      </c>
      <c r="DH995" s="519">
        <v>0</v>
      </c>
      <c r="DI995" s="519">
        <v>0</v>
      </c>
      <c r="DJ995" s="519">
        <v>0</v>
      </c>
      <c r="DK995" s="519">
        <v>0</v>
      </c>
      <c r="DL995" s="519">
        <v>0</v>
      </c>
      <c r="DM995" s="519">
        <v>0</v>
      </c>
      <c r="DN995" s="519">
        <v>0</v>
      </c>
      <c r="DO995" s="519">
        <v>0</v>
      </c>
      <c r="DP995" s="519">
        <v>0</v>
      </c>
      <c r="DQ995" s="519">
        <v>0</v>
      </c>
      <c r="DR995" s="519">
        <v>0</v>
      </c>
      <c r="DS995" s="519">
        <v>0</v>
      </c>
      <c r="DT995" s="519">
        <v>0</v>
      </c>
      <c r="DU995" s="519">
        <v>0</v>
      </c>
      <c r="DV995" s="519">
        <v>0</v>
      </c>
      <c r="DW995" s="519">
        <v>0</v>
      </c>
      <c r="DX995" s="519">
        <v>0</v>
      </c>
      <c r="DZ995" s="337"/>
      <c r="EA995" s="519" t="s">
        <v>1061</v>
      </c>
      <c r="EB995" s="519" t="s">
        <v>1059</v>
      </c>
      <c r="EC995" s="519">
        <v>23</v>
      </c>
      <c r="ED995" s="183" t="str">
        <f t="shared" si="50"/>
        <v>SDN150123</v>
      </c>
      <c r="EE995" s="519">
        <v>678.4</v>
      </c>
      <c r="EF995" s="519">
        <v>10000</v>
      </c>
      <c r="EG995" s="519">
        <v>10000</v>
      </c>
      <c r="EH995" s="519">
        <v>10000</v>
      </c>
      <c r="EI995" s="519">
        <v>10000</v>
      </c>
      <c r="EJ995" s="519">
        <v>10000</v>
      </c>
      <c r="EK995" s="519">
        <v>10000</v>
      </c>
      <c r="EL995" s="519">
        <v>10000</v>
      </c>
      <c r="EM995" s="519">
        <v>10000</v>
      </c>
      <c r="EN995" s="519">
        <v>10000</v>
      </c>
      <c r="EO995" s="519">
        <v>10000</v>
      </c>
      <c r="EP995" s="519">
        <v>10000</v>
      </c>
      <c r="EQ995" s="519">
        <v>10000</v>
      </c>
      <c r="ER995" s="519">
        <v>10000</v>
      </c>
      <c r="ES995" s="519">
        <v>10000</v>
      </c>
      <c r="ET995" s="519">
        <v>10000</v>
      </c>
      <c r="EU995" s="519">
        <v>10000</v>
      </c>
      <c r="EV995" s="519">
        <v>10000</v>
      </c>
      <c r="EW995" s="519">
        <v>10000</v>
      </c>
      <c r="EX995" s="519">
        <v>10000</v>
      </c>
      <c r="EY995" s="519">
        <v>10000</v>
      </c>
      <c r="EZ995" s="519">
        <v>10000</v>
      </c>
      <c r="FA995" s="519">
        <v>10000</v>
      </c>
      <c r="FB995" s="519">
        <v>10000</v>
      </c>
      <c r="FC995" s="519">
        <v>10000</v>
      </c>
      <c r="FD995" s="519">
        <v>10000</v>
      </c>
      <c r="FE995" s="519">
        <v>10000</v>
      </c>
      <c r="FF995" s="519">
        <v>10000</v>
      </c>
      <c r="FG995" s="519">
        <v>10000</v>
      </c>
      <c r="FH995" s="519">
        <v>10000</v>
      </c>
      <c r="FI995" s="519">
        <v>0</v>
      </c>
      <c r="FJ995" s="519">
        <v>0</v>
      </c>
      <c r="FK995" s="519">
        <v>0</v>
      </c>
      <c r="FL995" s="519">
        <v>0</v>
      </c>
      <c r="FM995" s="519">
        <v>0</v>
      </c>
      <c r="FN995" s="519">
        <v>0</v>
      </c>
      <c r="FO995" s="519">
        <v>0</v>
      </c>
      <c r="FP995" s="519">
        <v>0</v>
      </c>
      <c r="FQ995" s="519">
        <v>0</v>
      </c>
      <c r="FR995" s="519">
        <v>0</v>
      </c>
      <c r="FS995" s="519">
        <v>0</v>
      </c>
      <c r="FT995" s="519">
        <v>0</v>
      </c>
      <c r="FU995" s="519">
        <v>0</v>
      </c>
      <c r="FV995" s="519">
        <v>0</v>
      </c>
      <c r="FW995" s="519">
        <v>0</v>
      </c>
      <c r="FX995" s="519">
        <v>0</v>
      </c>
      <c r="FY995" s="519">
        <v>0</v>
      </c>
      <c r="FZ995" s="519">
        <v>0</v>
      </c>
      <c r="GA995" s="519">
        <v>0</v>
      </c>
      <c r="GB995" s="519">
        <v>0</v>
      </c>
      <c r="GC995" s="519">
        <v>0</v>
      </c>
      <c r="GD995" s="519">
        <v>0</v>
      </c>
      <c r="GE995" s="519">
        <v>0</v>
      </c>
      <c r="GF995" s="519">
        <v>0</v>
      </c>
      <c r="GG995" s="519">
        <v>0</v>
      </c>
      <c r="GH995" s="519">
        <v>0</v>
      </c>
      <c r="GI995" s="519">
        <v>0</v>
      </c>
      <c r="GJ995" s="519">
        <v>0</v>
      </c>
      <c r="GK995" s="519">
        <v>0</v>
      </c>
      <c r="GL995" s="519">
        <v>0</v>
      </c>
      <c r="GM995" s="519">
        <v>0</v>
      </c>
      <c r="GN995" s="519">
        <v>0</v>
      </c>
      <c r="GO995" s="519">
        <v>0</v>
      </c>
      <c r="GP995" s="519">
        <v>0</v>
      </c>
      <c r="GQ995" s="519">
        <v>0</v>
      </c>
      <c r="GR995" s="519">
        <v>0</v>
      </c>
      <c r="GS995" s="519">
        <v>0</v>
      </c>
      <c r="GT995" s="519">
        <v>0</v>
      </c>
      <c r="GU995" s="519">
        <v>0</v>
      </c>
      <c r="GV995" s="519">
        <v>0</v>
      </c>
      <c r="GW995" s="519">
        <v>0</v>
      </c>
      <c r="GX995" s="519">
        <v>0</v>
      </c>
      <c r="GY995" s="519">
        <v>0</v>
      </c>
      <c r="GZ995" s="519">
        <v>0</v>
      </c>
      <c r="HA995" s="519">
        <v>0</v>
      </c>
      <c r="HB995" s="519">
        <v>0</v>
      </c>
      <c r="HC995" s="519">
        <v>0</v>
      </c>
      <c r="HD995" s="519">
        <v>0</v>
      </c>
      <c r="HE995" s="519">
        <v>0</v>
      </c>
      <c r="HF995" s="519">
        <v>0</v>
      </c>
      <c r="HG995" s="519">
        <v>0</v>
      </c>
      <c r="HH995" s="519">
        <v>0</v>
      </c>
      <c r="HI995" s="519">
        <v>0</v>
      </c>
      <c r="HJ995" s="519">
        <v>0</v>
      </c>
      <c r="HK995" s="519">
        <v>0</v>
      </c>
      <c r="HL995" s="519">
        <v>0</v>
      </c>
      <c r="HM995" s="519">
        <v>0</v>
      </c>
      <c r="HN995" s="519">
        <v>0</v>
      </c>
      <c r="HO995" s="519">
        <v>0</v>
      </c>
      <c r="HP995" s="519">
        <v>0</v>
      </c>
      <c r="HQ995" s="519">
        <v>0</v>
      </c>
      <c r="HR995" s="519">
        <v>0</v>
      </c>
      <c r="HS995" s="519">
        <v>0</v>
      </c>
      <c r="HT995" s="519">
        <v>0</v>
      </c>
      <c r="HU995" s="519">
        <v>0</v>
      </c>
      <c r="HV995" s="519">
        <v>0</v>
      </c>
      <c r="HW995" s="519">
        <v>0</v>
      </c>
      <c r="HX995" s="519">
        <v>0</v>
      </c>
      <c r="HY995" s="519">
        <v>0</v>
      </c>
      <c r="HZ995" s="519">
        <v>0</v>
      </c>
      <c r="IA995" s="519">
        <v>0</v>
      </c>
      <c r="IB995" s="519">
        <v>0</v>
      </c>
      <c r="IC995" s="519">
        <v>0</v>
      </c>
      <c r="ID995" s="519">
        <v>0</v>
      </c>
      <c r="IE995" s="519">
        <v>0</v>
      </c>
      <c r="IF995" s="519">
        <v>0</v>
      </c>
      <c r="IG995" s="519">
        <v>0</v>
      </c>
      <c r="IH995" s="519">
        <v>0</v>
      </c>
      <c r="II995" s="519">
        <v>0</v>
      </c>
      <c r="IJ995" s="519">
        <v>0</v>
      </c>
      <c r="IK995" s="519">
        <v>0</v>
      </c>
    </row>
    <row r="996" spans="2:245" hidden="1">
      <c r="B996" s="519" t="s">
        <v>1058</v>
      </c>
      <c r="C996" s="519"/>
      <c r="D996" s="519"/>
      <c r="E996" s="519"/>
      <c r="F996" s="519">
        <v>2</v>
      </c>
      <c r="G996" s="519"/>
      <c r="H996" s="519">
        <v>38</v>
      </c>
      <c r="I996" s="519">
        <v>4</v>
      </c>
      <c r="J996" s="519" t="str">
        <f t="shared" si="48"/>
        <v>SDN10023804</v>
      </c>
      <c r="K996" s="519">
        <v>1005</v>
      </c>
      <c r="M996" s="337"/>
      <c r="N996" s="519" t="s">
        <v>1061</v>
      </c>
      <c r="O996" s="519" t="s">
        <v>1059</v>
      </c>
      <c r="P996" s="519">
        <v>24</v>
      </c>
      <c r="Q996" s="521" t="str">
        <f t="shared" si="49"/>
        <v>SDN150124</v>
      </c>
      <c r="R996" s="519">
        <v>678.4</v>
      </c>
      <c r="S996" s="519">
        <v>2000</v>
      </c>
      <c r="T996" s="519">
        <v>2035.2</v>
      </c>
      <c r="U996" s="519">
        <v>2713.6</v>
      </c>
      <c r="V996" s="519">
        <v>3392</v>
      </c>
      <c r="W996" s="519">
        <v>4070.4</v>
      </c>
      <c r="X996" s="519">
        <v>4748.8</v>
      </c>
      <c r="Y996" s="519">
        <v>5291.5</v>
      </c>
      <c r="Z996" s="519">
        <v>5834.2</v>
      </c>
      <c r="AA996" s="519">
        <v>6377</v>
      </c>
      <c r="AB996" s="519">
        <v>6919.7</v>
      </c>
      <c r="AC996" s="519">
        <v>7462.4</v>
      </c>
      <c r="AD996" s="519">
        <v>8005.1</v>
      </c>
      <c r="AE996" s="519">
        <v>8547.7999999999993</v>
      </c>
      <c r="AF996" s="519">
        <v>9090.6</v>
      </c>
      <c r="AG996" s="519">
        <v>9090.6</v>
      </c>
      <c r="AH996" s="519">
        <v>9090.6</v>
      </c>
      <c r="AI996" s="519">
        <v>9090.6</v>
      </c>
      <c r="AJ996" s="519">
        <v>9090.6</v>
      </c>
      <c r="AK996" s="519">
        <v>9090.6</v>
      </c>
      <c r="AL996" s="519">
        <v>9090.6</v>
      </c>
      <c r="AM996" s="519">
        <v>9090.6</v>
      </c>
      <c r="AN996" s="519">
        <v>9090.6</v>
      </c>
      <c r="AO996" s="519">
        <v>9090.6</v>
      </c>
      <c r="AP996" s="519">
        <v>9090.6</v>
      </c>
      <c r="AQ996" s="519">
        <v>9090.6</v>
      </c>
      <c r="AR996" s="519">
        <v>9090.6</v>
      </c>
      <c r="AS996" s="519">
        <v>9090.6</v>
      </c>
      <c r="AT996" s="519">
        <v>9090.6</v>
      </c>
      <c r="AU996" s="519">
        <v>9090.6</v>
      </c>
      <c r="AV996" s="519">
        <v>0</v>
      </c>
      <c r="AW996" s="519">
        <v>0</v>
      </c>
      <c r="AX996" s="519">
        <v>0</v>
      </c>
      <c r="AY996" s="519">
        <v>0</v>
      </c>
      <c r="AZ996" s="519">
        <v>0</v>
      </c>
      <c r="BA996" s="519">
        <v>0</v>
      </c>
      <c r="BB996" s="519">
        <v>0</v>
      </c>
      <c r="BC996" s="519">
        <v>0</v>
      </c>
      <c r="BD996" s="519">
        <v>0</v>
      </c>
      <c r="BE996" s="519">
        <v>0</v>
      </c>
      <c r="BF996" s="519">
        <v>0</v>
      </c>
      <c r="BG996" s="519">
        <v>0</v>
      </c>
      <c r="BH996" s="519">
        <v>0</v>
      </c>
      <c r="BI996" s="519">
        <v>0</v>
      </c>
      <c r="BJ996" s="519">
        <v>0</v>
      </c>
      <c r="BK996" s="519">
        <v>0</v>
      </c>
      <c r="BL996" s="519">
        <v>0</v>
      </c>
      <c r="BM996" s="519">
        <v>0</v>
      </c>
      <c r="BN996" s="519">
        <v>0</v>
      </c>
      <c r="BO996" s="519">
        <v>0</v>
      </c>
      <c r="BP996" s="519">
        <v>0</v>
      </c>
      <c r="BQ996" s="519">
        <v>0</v>
      </c>
      <c r="BR996" s="519">
        <v>0</v>
      </c>
      <c r="BS996" s="519">
        <v>0</v>
      </c>
      <c r="BT996" s="519">
        <v>0</v>
      </c>
      <c r="BU996" s="519">
        <v>0</v>
      </c>
      <c r="BV996" s="519">
        <v>0</v>
      </c>
      <c r="BW996" s="519">
        <v>0</v>
      </c>
      <c r="BX996" s="519">
        <v>0</v>
      </c>
      <c r="BY996" s="519">
        <v>0</v>
      </c>
      <c r="BZ996" s="519">
        <v>0</v>
      </c>
      <c r="CA996" s="519">
        <v>0</v>
      </c>
      <c r="CB996" s="519">
        <v>0</v>
      </c>
      <c r="CC996" s="519">
        <v>0</v>
      </c>
      <c r="CD996" s="519">
        <v>0</v>
      </c>
      <c r="CE996" s="519">
        <v>0</v>
      </c>
      <c r="CF996" s="519">
        <v>0</v>
      </c>
      <c r="CG996" s="519">
        <v>0</v>
      </c>
      <c r="CH996" s="519">
        <v>0</v>
      </c>
      <c r="CI996" s="519">
        <v>0</v>
      </c>
      <c r="CJ996" s="519">
        <v>0</v>
      </c>
      <c r="CK996" s="519">
        <v>0</v>
      </c>
      <c r="CL996" s="519">
        <v>0</v>
      </c>
      <c r="CM996" s="519">
        <v>0</v>
      </c>
      <c r="CN996" s="519">
        <v>0</v>
      </c>
      <c r="CO996" s="519">
        <v>0</v>
      </c>
      <c r="CP996" s="519">
        <v>0</v>
      </c>
      <c r="CQ996" s="519">
        <v>0</v>
      </c>
      <c r="CR996" s="519">
        <v>0</v>
      </c>
      <c r="CS996" s="519">
        <v>0</v>
      </c>
      <c r="CT996" s="519">
        <v>0</v>
      </c>
      <c r="CU996" s="519">
        <v>0</v>
      </c>
      <c r="CV996" s="519">
        <v>0</v>
      </c>
      <c r="CW996" s="519">
        <v>0</v>
      </c>
      <c r="CX996" s="519">
        <v>0</v>
      </c>
      <c r="CY996" s="519">
        <v>0</v>
      </c>
      <c r="CZ996" s="519">
        <v>0</v>
      </c>
      <c r="DA996" s="519">
        <v>0</v>
      </c>
      <c r="DB996" s="519">
        <v>0</v>
      </c>
      <c r="DC996" s="519">
        <v>0</v>
      </c>
      <c r="DD996" s="519">
        <v>0</v>
      </c>
      <c r="DE996" s="519">
        <v>0</v>
      </c>
      <c r="DF996" s="519">
        <v>0</v>
      </c>
      <c r="DG996" s="519">
        <v>0</v>
      </c>
      <c r="DH996" s="519">
        <v>0</v>
      </c>
      <c r="DI996" s="519">
        <v>0</v>
      </c>
      <c r="DJ996" s="519">
        <v>0</v>
      </c>
      <c r="DK996" s="519">
        <v>0</v>
      </c>
      <c r="DL996" s="519">
        <v>0</v>
      </c>
      <c r="DM996" s="519">
        <v>0</v>
      </c>
      <c r="DN996" s="519">
        <v>0</v>
      </c>
      <c r="DO996" s="519">
        <v>0</v>
      </c>
      <c r="DP996" s="519">
        <v>0</v>
      </c>
      <c r="DQ996" s="519">
        <v>0</v>
      </c>
      <c r="DR996" s="519">
        <v>0</v>
      </c>
      <c r="DS996" s="519">
        <v>0</v>
      </c>
      <c r="DT996" s="519">
        <v>0</v>
      </c>
      <c r="DU996" s="519">
        <v>0</v>
      </c>
      <c r="DV996" s="519">
        <v>0</v>
      </c>
      <c r="DW996" s="519">
        <v>0</v>
      </c>
      <c r="DX996" s="519">
        <v>0</v>
      </c>
      <c r="DZ996" s="337"/>
      <c r="EA996" s="519" t="s">
        <v>1061</v>
      </c>
      <c r="EB996" s="519" t="s">
        <v>1059</v>
      </c>
      <c r="EC996" s="519">
        <v>24</v>
      </c>
      <c r="ED996" s="183" t="str">
        <f t="shared" si="50"/>
        <v>SDN150124</v>
      </c>
      <c r="EE996" s="519">
        <v>678.4</v>
      </c>
      <c r="EF996" s="519">
        <v>10000</v>
      </c>
      <c r="EG996" s="519">
        <v>10000</v>
      </c>
      <c r="EH996" s="519">
        <v>10000</v>
      </c>
      <c r="EI996" s="519">
        <v>10000</v>
      </c>
      <c r="EJ996" s="519">
        <v>10000</v>
      </c>
      <c r="EK996" s="519">
        <v>10000</v>
      </c>
      <c r="EL996" s="519">
        <v>10000</v>
      </c>
      <c r="EM996" s="519">
        <v>10000</v>
      </c>
      <c r="EN996" s="519">
        <v>10000</v>
      </c>
      <c r="EO996" s="519">
        <v>10000</v>
      </c>
      <c r="EP996" s="519">
        <v>10000</v>
      </c>
      <c r="EQ996" s="519">
        <v>10000</v>
      </c>
      <c r="ER996" s="519">
        <v>10000</v>
      </c>
      <c r="ES996" s="519">
        <v>10000</v>
      </c>
      <c r="ET996" s="519">
        <v>10000</v>
      </c>
      <c r="EU996" s="519">
        <v>10000</v>
      </c>
      <c r="EV996" s="519">
        <v>10000</v>
      </c>
      <c r="EW996" s="519">
        <v>10000</v>
      </c>
      <c r="EX996" s="519">
        <v>10000</v>
      </c>
      <c r="EY996" s="519">
        <v>10000</v>
      </c>
      <c r="EZ996" s="519">
        <v>10000</v>
      </c>
      <c r="FA996" s="519">
        <v>10000</v>
      </c>
      <c r="FB996" s="519">
        <v>10000</v>
      </c>
      <c r="FC996" s="519">
        <v>10000</v>
      </c>
      <c r="FD996" s="519">
        <v>10000</v>
      </c>
      <c r="FE996" s="519">
        <v>10000</v>
      </c>
      <c r="FF996" s="519">
        <v>10000</v>
      </c>
      <c r="FG996" s="519">
        <v>10000</v>
      </c>
      <c r="FH996" s="519">
        <v>10000</v>
      </c>
      <c r="FI996" s="519">
        <v>0</v>
      </c>
      <c r="FJ996" s="519">
        <v>0</v>
      </c>
      <c r="FK996" s="519">
        <v>0</v>
      </c>
      <c r="FL996" s="519">
        <v>0</v>
      </c>
      <c r="FM996" s="519">
        <v>0</v>
      </c>
      <c r="FN996" s="519">
        <v>0</v>
      </c>
      <c r="FO996" s="519">
        <v>0</v>
      </c>
      <c r="FP996" s="519">
        <v>0</v>
      </c>
      <c r="FQ996" s="519">
        <v>0</v>
      </c>
      <c r="FR996" s="519">
        <v>0</v>
      </c>
      <c r="FS996" s="519">
        <v>0</v>
      </c>
      <c r="FT996" s="519">
        <v>0</v>
      </c>
      <c r="FU996" s="519">
        <v>0</v>
      </c>
      <c r="FV996" s="519">
        <v>0</v>
      </c>
      <c r="FW996" s="519">
        <v>0</v>
      </c>
      <c r="FX996" s="519">
        <v>0</v>
      </c>
      <c r="FY996" s="519">
        <v>0</v>
      </c>
      <c r="FZ996" s="519">
        <v>0</v>
      </c>
      <c r="GA996" s="519">
        <v>0</v>
      </c>
      <c r="GB996" s="519">
        <v>0</v>
      </c>
      <c r="GC996" s="519">
        <v>0</v>
      </c>
      <c r="GD996" s="519">
        <v>0</v>
      </c>
      <c r="GE996" s="519">
        <v>0</v>
      </c>
      <c r="GF996" s="519">
        <v>0</v>
      </c>
      <c r="GG996" s="519">
        <v>0</v>
      </c>
      <c r="GH996" s="519">
        <v>0</v>
      </c>
      <c r="GI996" s="519">
        <v>0</v>
      </c>
      <c r="GJ996" s="519">
        <v>0</v>
      </c>
      <c r="GK996" s="519">
        <v>0</v>
      </c>
      <c r="GL996" s="519">
        <v>0</v>
      </c>
      <c r="GM996" s="519">
        <v>0</v>
      </c>
      <c r="GN996" s="519">
        <v>0</v>
      </c>
      <c r="GO996" s="519">
        <v>0</v>
      </c>
      <c r="GP996" s="519">
        <v>0</v>
      </c>
      <c r="GQ996" s="519">
        <v>0</v>
      </c>
      <c r="GR996" s="519">
        <v>0</v>
      </c>
      <c r="GS996" s="519">
        <v>0</v>
      </c>
      <c r="GT996" s="519">
        <v>0</v>
      </c>
      <c r="GU996" s="519">
        <v>0</v>
      </c>
      <c r="GV996" s="519">
        <v>0</v>
      </c>
      <c r="GW996" s="519">
        <v>0</v>
      </c>
      <c r="GX996" s="519">
        <v>0</v>
      </c>
      <c r="GY996" s="519">
        <v>0</v>
      </c>
      <c r="GZ996" s="519">
        <v>0</v>
      </c>
      <c r="HA996" s="519">
        <v>0</v>
      </c>
      <c r="HB996" s="519">
        <v>0</v>
      </c>
      <c r="HC996" s="519">
        <v>0</v>
      </c>
      <c r="HD996" s="519">
        <v>0</v>
      </c>
      <c r="HE996" s="519">
        <v>0</v>
      </c>
      <c r="HF996" s="519">
        <v>0</v>
      </c>
      <c r="HG996" s="519">
        <v>0</v>
      </c>
      <c r="HH996" s="519">
        <v>0</v>
      </c>
      <c r="HI996" s="519">
        <v>0</v>
      </c>
      <c r="HJ996" s="519">
        <v>0</v>
      </c>
      <c r="HK996" s="519">
        <v>0</v>
      </c>
      <c r="HL996" s="519">
        <v>0</v>
      </c>
      <c r="HM996" s="519">
        <v>0</v>
      </c>
      <c r="HN996" s="519">
        <v>0</v>
      </c>
      <c r="HO996" s="519">
        <v>0</v>
      </c>
      <c r="HP996" s="519">
        <v>0</v>
      </c>
      <c r="HQ996" s="519">
        <v>0</v>
      </c>
      <c r="HR996" s="519">
        <v>0</v>
      </c>
      <c r="HS996" s="519">
        <v>0</v>
      </c>
      <c r="HT996" s="519">
        <v>0</v>
      </c>
      <c r="HU996" s="519">
        <v>0</v>
      </c>
      <c r="HV996" s="519">
        <v>0</v>
      </c>
      <c r="HW996" s="519">
        <v>0</v>
      </c>
      <c r="HX996" s="519">
        <v>0</v>
      </c>
      <c r="HY996" s="519">
        <v>0</v>
      </c>
      <c r="HZ996" s="519">
        <v>0</v>
      </c>
      <c r="IA996" s="519">
        <v>0</v>
      </c>
      <c r="IB996" s="519">
        <v>0</v>
      </c>
      <c r="IC996" s="519">
        <v>0</v>
      </c>
      <c r="ID996" s="519">
        <v>0</v>
      </c>
      <c r="IE996" s="519">
        <v>0</v>
      </c>
      <c r="IF996" s="519">
        <v>0</v>
      </c>
      <c r="IG996" s="519">
        <v>0</v>
      </c>
      <c r="IH996" s="519">
        <v>0</v>
      </c>
      <c r="II996" s="519">
        <v>0</v>
      </c>
      <c r="IJ996" s="519">
        <v>0</v>
      </c>
      <c r="IK996" s="519">
        <v>0</v>
      </c>
    </row>
    <row r="997" spans="2:245" hidden="1">
      <c r="B997" s="519" t="s">
        <v>1058</v>
      </c>
      <c r="C997" s="519"/>
      <c r="D997" s="519"/>
      <c r="E997" s="519"/>
      <c r="F997" s="519">
        <v>2</v>
      </c>
      <c r="G997" s="519"/>
      <c r="H997" s="519">
        <v>38</v>
      </c>
      <c r="I997" s="519">
        <v>5</v>
      </c>
      <c r="J997" s="519" t="str">
        <f t="shared" si="48"/>
        <v>SDN10023805</v>
      </c>
      <c r="K997" s="519">
        <v>1005</v>
      </c>
      <c r="M997" s="337"/>
      <c r="N997" s="519" t="s">
        <v>1061</v>
      </c>
      <c r="O997" s="519" t="s">
        <v>1059</v>
      </c>
      <c r="P997" s="519">
        <v>25</v>
      </c>
      <c r="Q997" s="521" t="str">
        <f t="shared" si="49"/>
        <v>SDN150125</v>
      </c>
      <c r="R997" s="519">
        <v>683.7</v>
      </c>
      <c r="S997" s="519">
        <v>2000</v>
      </c>
      <c r="T997" s="519">
        <v>2051.1</v>
      </c>
      <c r="U997" s="519">
        <v>2734.8</v>
      </c>
      <c r="V997" s="519">
        <v>3418.5</v>
      </c>
      <c r="W997" s="519">
        <v>4102.2</v>
      </c>
      <c r="X997" s="519">
        <v>4785.8999999999996</v>
      </c>
      <c r="Y997" s="519">
        <v>5332.9</v>
      </c>
      <c r="Z997" s="519">
        <v>5879.8</v>
      </c>
      <c r="AA997" s="519">
        <v>6426.8</v>
      </c>
      <c r="AB997" s="519">
        <v>6973.7</v>
      </c>
      <c r="AC997" s="519">
        <v>7520.7</v>
      </c>
      <c r="AD997" s="519">
        <v>8067.7</v>
      </c>
      <c r="AE997" s="519">
        <v>8614.6</v>
      </c>
      <c r="AF997" s="519">
        <v>9161.6</v>
      </c>
      <c r="AG997" s="519">
        <v>9161.6</v>
      </c>
      <c r="AH997" s="519">
        <v>9161.6</v>
      </c>
      <c r="AI997" s="519">
        <v>9161.6</v>
      </c>
      <c r="AJ997" s="519">
        <v>9161.6</v>
      </c>
      <c r="AK997" s="519">
        <v>9161.6</v>
      </c>
      <c r="AL997" s="519">
        <v>9161.6</v>
      </c>
      <c r="AM997" s="519">
        <v>9161.6</v>
      </c>
      <c r="AN997" s="519">
        <v>9161.6</v>
      </c>
      <c r="AO997" s="519">
        <v>9161.6</v>
      </c>
      <c r="AP997" s="519">
        <v>9161.6</v>
      </c>
      <c r="AQ997" s="519">
        <v>9161.6</v>
      </c>
      <c r="AR997" s="519">
        <v>9161.6</v>
      </c>
      <c r="AS997" s="519">
        <v>9161.6</v>
      </c>
      <c r="AT997" s="519">
        <v>9161.6</v>
      </c>
      <c r="AU997" s="519">
        <v>9161.6</v>
      </c>
      <c r="AV997" s="519">
        <v>0</v>
      </c>
      <c r="AW997" s="519">
        <v>0</v>
      </c>
      <c r="AX997" s="519">
        <v>0</v>
      </c>
      <c r="AY997" s="519">
        <v>0</v>
      </c>
      <c r="AZ997" s="519">
        <v>0</v>
      </c>
      <c r="BA997" s="519">
        <v>0</v>
      </c>
      <c r="BB997" s="519">
        <v>0</v>
      </c>
      <c r="BC997" s="519">
        <v>0</v>
      </c>
      <c r="BD997" s="519">
        <v>0</v>
      </c>
      <c r="BE997" s="519">
        <v>0</v>
      </c>
      <c r="BF997" s="519">
        <v>0</v>
      </c>
      <c r="BG997" s="519">
        <v>0</v>
      </c>
      <c r="BH997" s="519">
        <v>0</v>
      </c>
      <c r="BI997" s="519">
        <v>0</v>
      </c>
      <c r="BJ997" s="519">
        <v>0</v>
      </c>
      <c r="BK997" s="519">
        <v>0</v>
      </c>
      <c r="BL997" s="519">
        <v>0</v>
      </c>
      <c r="BM997" s="519">
        <v>0</v>
      </c>
      <c r="BN997" s="519">
        <v>0</v>
      </c>
      <c r="BO997" s="519">
        <v>0</v>
      </c>
      <c r="BP997" s="519">
        <v>0</v>
      </c>
      <c r="BQ997" s="519">
        <v>0</v>
      </c>
      <c r="BR997" s="519">
        <v>0</v>
      </c>
      <c r="BS997" s="519">
        <v>0</v>
      </c>
      <c r="BT997" s="519">
        <v>0</v>
      </c>
      <c r="BU997" s="519">
        <v>0</v>
      </c>
      <c r="BV997" s="519">
        <v>0</v>
      </c>
      <c r="BW997" s="519">
        <v>0</v>
      </c>
      <c r="BX997" s="519">
        <v>0</v>
      </c>
      <c r="BY997" s="519">
        <v>0</v>
      </c>
      <c r="BZ997" s="519">
        <v>0</v>
      </c>
      <c r="CA997" s="519">
        <v>0</v>
      </c>
      <c r="CB997" s="519">
        <v>0</v>
      </c>
      <c r="CC997" s="519">
        <v>0</v>
      </c>
      <c r="CD997" s="519">
        <v>0</v>
      </c>
      <c r="CE997" s="519">
        <v>0</v>
      </c>
      <c r="CF997" s="519">
        <v>0</v>
      </c>
      <c r="CG997" s="519">
        <v>0</v>
      </c>
      <c r="CH997" s="519">
        <v>0</v>
      </c>
      <c r="CI997" s="519">
        <v>0</v>
      </c>
      <c r="CJ997" s="519">
        <v>0</v>
      </c>
      <c r="CK997" s="519">
        <v>0</v>
      </c>
      <c r="CL997" s="519">
        <v>0</v>
      </c>
      <c r="CM997" s="519">
        <v>0</v>
      </c>
      <c r="CN997" s="519">
        <v>0</v>
      </c>
      <c r="CO997" s="519">
        <v>0</v>
      </c>
      <c r="CP997" s="519">
        <v>0</v>
      </c>
      <c r="CQ997" s="519">
        <v>0</v>
      </c>
      <c r="CR997" s="519">
        <v>0</v>
      </c>
      <c r="CS997" s="519">
        <v>0</v>
      </c>
      <c r="CT997" s="519">
        <v>0</v>
      </c>
      <c r="CU997" s="519">
        <v>0</v>
      </c>
      <c r="CV997" s="519">
        <v>0</v>
      </c>
      <c r="CW997" s="519">
        <v>0</v>
      </c>
      <c r="CX997" s="519">
        <v>0</v>
      </c>
      <c r="CY997" s="519">
        <v>0</v>
      </c>
      <c r="CZ997" s="519">
        <v>0</v>
      </c>
      <c r="DA997" s="519">
        <v>0</v>
      </c>
      <c r="DB997" s="519">
        <v>0</v>
      </c>
      <c r="DC997" s="519">
        <v>0</v>
      </c>
      <c r="DD997" s="519">
        <v>0</v>
      </c>
      <c r="DE997" s="519">
        <v>0</v>
      </c>
      <c r="DF997" s="519">
        <v>0</v>
      </c>
      <c r="DG997" s="519">
        <v>0</v>
      </c>
      <c r="DH997" s="519">
        <v>0</v>
      </c>
      <c r="DI997" s="519">
        <v>0</v>
      </c>
      <c r="DJ997" s="519">
        <v>0</v>
      </c>
      <c r="DK997" s="519">
        <v>0</v>
      </c>
      <c r="DL997" s="519">
        <v>0</v>
      </c>
      <c r="DM997" s="519">
        <v>0</v>
      </c>
      <c r="DN997" s="519">
        <v>0</v>
      </c>
      <c r="DO997" s="519">
        <v>0</v>
      </c>
      <c r="DP997" s="519">
        <v>0</v>
      </c>
      <c r="DQ997" s="519">
        <v>0</v>
      </c>
      <c r="DR997" s="519">
        <v>0</v>
      </c>
      <c r="DS997" s="519">
        <v>0</v>
      </c>
      <c r="DT997" s="519">
        <v>0</v>
      </c>
      <c r="DU997" s="519">
        <v>0</v>
      </c>
      <c r="DV997" s="519">
        <v>0</v>
      </c>
      <c r="DW997" s="519">
        <v>0</v>
      </c>
      <c r="DX997" s="519">
        <v>0</v>
      </c>
      <c r="DZ997" s="337"/>
      <c r="EA997" s="519" t="s">
        <v>1061</v>
      </c>
      <c r="EB997" s="519" t="s">
        <v>1059</v>
      </c>
      <c r="EC997" s="519">
        <v>25</v>
      </c>
      <c r="ED997" s="183" t="str">
        <f t="shared" si="50"/>
        <v>SDN150125</v>
      </c>
      <c r="EE997" s="519">
        <v>683.7</v>
      </c>
      <c r="EF997" s="519">
        <v>10000</v>
      </c>
      <c r="EG997" s="519">
        <v>10000</v>
      </c>
      <c r="EH997" s="519">
        <v>10000</v>
      </c>
      <c r="EI997" s="519">
        <v>10000</v>
      </c>
      <c r="EJ997" s="519">
        <v>10000</v>
      </c>
      <c r="EK997" s="519">
        <v>10000</v>
      </c>
      <c r="EL997" s="519">
        <v>10000</v>
      </c>
      <c r="EM997" s="519">
        <v>10000</v>
      </c>
      <c r="EN997" s="519">
        <v>10000</v>
      </c>
      <c r="EO997" s="519">
        <v>10000</v>
      </c>
      <c r="EP997" s="519">
        <v>10000</v>
      </c>
      <c r="EQ997" s="519">
        <v>10000</v>
      </c>
      <c r="ER997" s="519">
        <v>10000</v>
      </c>
      <c r="ES997" s="519">
        <v>10000</v>
      </c>
      <c r="ET997" s="519">
        <v>10000</v>
      </c>
      <c r="EU997" s="519">
        <v>10000</v>
      </c>
      <c r="EV997" s="519">
        <v>10000</v>
      </c>
      <c r="EW997" s="519">
        <v>10000</v>
      </c>
      <c r="EX997" s="519">
        <v>10000</v>
      </c>
      <c r="EY997" s="519">
        <v>10000</v>
      </c>
      <c r="EZ997" s="519">
        <v>10000</v>
      </c>
      <c r="FA997" s="519">
        <v>10000</v>
      </c>
      <c r="FB997" s="519">
        <v>10000</v>
      </c>
      <c r="FC997" s="519">
        <v>10000</v>
      </c>
      <c r="FD997" s="519">
        <v>10000</v>
      </c>
      <c r="FE997" s="519">
        <v>10000</v>
      </c>
      <c r="FF997" s="519">
        <v>10000</v>
      </c>
      <c r="FG997" s="519">
        <v>10000</v>
      </c>
      <c r="FH997" s="519">
        <v>10000</v>
      </c>
      <c r="FI997" s="519">
        <v>0</v>
      </c>
      <c r="FJ997" s="519">
        <v>0</v>
      </c>
      <c r="FK997" s="519">
        <v>0</v>
      </c>
      <c r="FL997" s="519">
        <v>0</v>
      </c>
      <c r="FM997" s="519">
        <v>0</v>
      </c>
      <c r="FN997" s="519">
        <v>0</v>
      </c>
      <c r="FO997" s="519">
        <v>0</v>
      </c>
      <c r="FP997" s="519">
        <v>0</v>
      </c>
      <c r="FQ997" s="519">
        <v>0</v>
      </c>
      <c r="FR997" s="519">
        <v>0</v>
      </c>
      <c r="FS997" s="519">
        <v>0</v>
      </c>
      <c r="FT997" s="519">
        <v>0</v>
      </c>
      <c r="FU997" s="519">
        <v>0</v>
      </c>
      <c r="FV997" s="519">
        <v>0</v>
      </c>
      <c r="FW997" s="519">
        <v>0</v>
      </c>
      <c r="FX997" s="519">
        <v>0</v>
      </c>
      <c r="FY997" s="519">
        <v>0</v>
      </c>
      <c r="FZ997" s="519">
        <v>0</v>
      </c>
      <c r="GA997" s="519">
        <v>0</v>
      </c>
      <c r="GB997" s="519">
        <v>0</v>
      </c>
      <c r="GC997" s="519">
        <v>0</v>
      </c>
      <c r="GD997" s="519">
        <v>0</v>
      </c>
      <c r="GE997" s="519">
        <v>0</v>
      </c>
      <c r="GF997" s="519">
        <v>0</v>
      </c>
      <c r="GG997" s="519">
        <v>0</v>
      </c>
      <c r="GH997" s="519">
        <v>0</v>
      </c>
      <c r="GI997" s="519">
        <v>0</v>
      </c>
      <c r="GJ997" s="519">
        <v>0</v>
      </c>
      <c r="GK997" s="519">
        <v>0</v>
      </c>
      <c r="GL997" s="519">
        <v>0</v>
      </c>
      <c r="GM997" s="519">
        <v>0</v>
      </c>
      <c r="GN997" s="519">
        <v>0</v>
      </c>
      <c r="GO997" s="519">
        <v>0</v>
      </c>
      <c r="GP997" s="519">
        <v>0</v>
      </c>
      <c r="GQ997" s="519">
        <v>0</v>
      </c>
      <c r="GR997" s="519">
        <v>0</v>
      </c>
      <c r="GS997" s="519">
        <v>0</v>
      </c>
      <c r="GT997" s="519">
        <v>0</v>
      </c>
      <c r="GU997" s="519">
        <v>0</v>
      </c>
      <c r="GV997" s="519">
        <v>0</v>
      </c>
      <c r="GW997" s="519">
        <v>0</v>
      </c>
      <c r="GX997" s="519">
        <v>0</v>
      </c>
      <c r="GY997" s="519">
        <v>0</v>
      </c>
      <c r="GZ997" s="519">
        <v>0</v>
      </c>
      <c r="HA997" s="519">
        <v>0</v>
      </c>
      <c r="HB997" s="519">
        <v>0</v>
      </c>
      <c r="HC997" s="519">
        <v>0</v>
      </c>
      <c r="HD997" s="519">
        <v>0</v>
      </c>
      <c r="HE997" s="519">
        <v>0</v>
      </c>
      <c r="HF997" s="519">
        <v>0</v>
      </c>
      <c r="HG997" s="519">
        <v>0</v>
      </c>
      <c r="HH997" s="519">
        <v>0</v>
      </c>
      <c r="HI997" s="519">
        <v>0</v>
      </c>
      <c r="HJ997" s="519">
        <v>0</v>
      </c>
      <c r="HK997" s="519">
        <v>0</v>
      </c>
      <c r="HL997" s="519">
        <v>0</v>
      </c>
      <c r="HM997" s="519">
        <v>0</v>
      </c>
      <c r="HN997" s="519">
        <v>0</v>
      </c>
      <c r="HO997" s="519">
        <v>0</v>
      </c>
      <c r="HP997" s="519">
        <v>0</v>
      </c>
      <c r="HQ997" s="519">
        <v>0</v>
      </c>
      <c r="HR997" s="519">
        <v>0</v>
      </c>
      <c r="HS997" s="519">
        <v>0</v>
      </c>
      <c r="HT997" s="519">
        <v>0</v>
      </c>
      <c r="HU997" s="519">
        <v>0</v>
      </c>
      <c r="HV997" s="519">
        <v>0</v>
      </c>
      <c r="HW997" s="519">
        <v>0</v>
      </c>
      <c r="HX997" s="519">
        <v>0</v>
      </c>
      <c r="HY997" s="519">
        <v>0</v>
      </c>
      <c r="HZ997" s="519">
        <v>0</v>
      </c>
      <c r="IA997" s="519">
        <v>0</v>
      </c>
      <c r="IB997" s="519">
        <v>0</v>
      </c>
      <c r="IC997" s="519">
        <v>0</v>
      </c>
      <c r="ID997" s="519">
        <v>0</v>
      </c>
      <c r="IE997" s="519">
        <v>0</v>
      </c>
      <c r="IF997" s="519">
        <v>0</v>
      </c>
      <c r="IG997" s="519">
        <v>0</v>
      </c>
      <c r="IH997" s="519">
        <v>0</v>
      </c>
      <c r="II997" s="519">
        <v>0</v>
      </c>
      <c r="IJ997" s="519">
        <v>0</v>
      </c>
      <c r="IK997" s="519">
        <v>0</v>
      </c>
    </row>
    <row r="998" spans="2:245" hidden="1">
      <c r="B998" s="519" t="s">
        <v>1058</v>
      </c>
      <c r="C998" s="519"/>
      <c r="D998" s="519"/>
      <c r="E998" s="519"/>
      <c r="F998" s="519">
        <v>2</v>
      </c>
      <c r="G998" s="519"/>
      <c r="H998" s="519">
        <v>38</v>
      </c>
      <c r="I998" s="519">
        <v>6</v>
      </c>
      <c r="J998" s="519" t="str">
        <f t="shared" si="48"/>
        <v>SDN10023806</v>
      </c>
      <c r="K998" s="519">
        <v>804</v>
      </c>
      <c r="M998" s="337"/>
      <c r="N998" s="519" t="s">
        <v>1061</v>
      </c>
      <c r="O998" s="519" t="s">
        <v>1059</v>
      </c>
      <c r="P998" s="519">
        <v>26</v>
      </c>
      <c r="Q998" s="521" t="str">
        <f t="shared" si="49"/>
        <v>SDN150126</v>
      </c>
      <c r="R998" s="519">
        <v>683.7</v>
      </c>
      <c r="S998" s="519">
        <v>2000</v>
      </c>
      <c r="T998" s="519">
        <v>2051.1</v>
      </c>
      <c r="U998" s="519">
        <v>2734.8</v>
      </c>
      <c r="V998" s="519">
        <v>3418.5</v>
      </c>
      <c r="W998" s="519">
        <v>4102.2</v>
      </c>
      <c r="X998" s="519">
        <v>4785.8999999999996</v>
      </c>
      <c r="Y998" s="519">
        <v>5332.9</v>
      </c>
      <c r="Z998" s="519">
        <v>5879.8</v>
      </c>
      <c r="AA998" s="519">
        <v>6426.8</v>
      </c>
      <c r="AB998" s="519">
        <v>6973.7</v>
      </c>
      <c r="AC998" s="519">
        <v>7520.7</v>
      </c>
      <c r="AD998" s="519">
        <v>8067.7</v>
      </c>
      <c r="AE998" s="519">
        <v>8614.6</v>
      </c>
      <c r="AF998" s="519">
        <v>9161.6</v>
      </c>
      <c r="AG998" s="519">
        <v>9161.6</v>
      </c>
      <c r="AH998" s="519">
        <v>9161.6</v>
      </c>
      <c r="AI998" s="519">
        <v>9161.6</v>
      </c>
      <c r="AJ998" s="519">
        <v>9161.6</v>
      </c>
      <c r="AK998" s="519">
        <v>9161.6</v>
      </c>
      <c r="AL998" s="519">
        <v>9161.6</v>
      </c>
      <c r="AM998" s="519">
        <v>9161.6</v>
      </c>
      <c r="AN998" s="519">
        <v>9161.6</v>
      </c>
      <c r="AO998" s="519">
        <v>9161.6</v>
      </c>
      <c r="AP998" s="519">
        <v>9161.6</v>
      </c>
      <c r="AQ998" s="519">
        <v>9161.6</v>
      </c>
      <c r="AR998" s="519">
        <v>9161.6</v>
      </c>
      <c r="AS998" s="519">
        <v>9161.6</v>
      </c>
      <c r="AT998" s="519">
        <v>9161.6</v>
      </c>
      <c r="AU998" s="519">
        <v>9161.6</v>
      </c>
      <c r="AV998" s="519">
        <v>0</v>
      </c>
      <c r="AW998" s="519">
        <v>0</v>
      </c>
      <c r="AX998" s="519">
        <v>0</v>
      </c>
      <c r="AY998" s="519">
        <v>0</v>
      </c>
      <c r="AZ998" s="519">
        <v>0</v>
      </c>
      <c r="BA998" s="519">
        <v>0</v>
      </c>
      <c r="BB998" s="519">
        <v>0</v>
      </c>
      <c r="BC998" s="519">
        <v>0</v>
      </c>
      <c r="BD998" s="519">
        <v>0</v>
      </c>
      <c r="BE998" s="519">
        <v>0</v>
      </c>
      <c r="BF998" s="519">
        <v>0</v>
      </c>
      <c r="BG998" s="519">
        <v>0</v>
      </c>
      <c r="BH998" s="519">
        <v>0</v>
      </c>
      <c r="BI998" s="519">
        <v>0</v>
      </c>
      <c r="BJ998" s="519">
        <v>0</v>
      </c>
      <c r="BK998" s="519">
        <v>0</v>
      </c>
      <c r="BL998" s="519">
        <v>0</v>
      </c>
      <c r="BM998" s="519">
        <v>0</v>
      </c>
      <c r="BN998" s="519">
        <v>0</v>
      </c>
      <c r="BO998" s="519">
        <v>0</v>
      </c>
      <c r="BP998" s="519">
        <v>0</v>
      </c>
      <c r="BQ998" s="519">
        <v>0</v>
      </c>
      <c r="BR998" s="519">
        <v>0</v>
      </c>
      <c r="BS998" s="519">
        <v>0</v>
      </c>
      <c r="BT998" s="519">
        <v>0</v>
      </c>
      <c r="BU998" s="519">
        <v>0</v>
      </c>
      <c r="BV998" s="519">
        <v>0</v>
      </c>
      <c r="BW998" s="519">
        <v>0</v>
      </c>
      <c r="BX998" s="519">
        <v>0</v>
      </c>
      <c r="BY998" s="519">
        <v>0</v>
      </c>
      <c r="BZ998" s="519">
        <v>0</v>
      </c>
      <c r="CA998" s="519">
        <v>0</v>
      </c>
      <c r="CB998" s="519">
        <v>0</v>
      </c>
      <c r="CC998" s="519">
        <v>0</v>
      </c>
      <c r="CD998" s="519">
        <v>0</v>
      </c>
      <c r="CE998" s="519">
        <v>0</v>
      </c>
      <c r="CF998" s="519">
        <v>0</v>
      </c>
      <c r="CG998" s="519">
        <v>0</v>
      </c>
      <c r="CH998" s="519">
        <v>0</v>
      </c>
      <c r="CI998" s="519">
        <v>0</v>
      </c>
      <c r="CJ998" s="519">
        <v>0</v>
      </c>
      <c r="CK998" s="519">
        <v>0</v>
      </c>
      <c r="CL998" s="519">
        <v>0</v>
      </c>
      <c r="CM998" s="519">
        <v>0</v>
      </c>
      <c r="CN998" s="519">
        <v>0</v>
      </c>
      <c r="CO998" s="519">
        <v>0</v>
      </c>
      <c r="CP998" s="519">
        <v>0</v>
      </c>
      <c r="CQ998" s="519">
        <v>0</v>
      </c>
      <c r="CR998" s="519">
        <v>0</v>
      </c>
      <c r="CS998" s="519">
        <v>0</v>
      </c>
      <c r="CT998" s="519">
        <v>0</v>
      </c>
      <c r="CU998" s="519">
        <v>0</v>
      </c>
      <c r="CV998" s="519">
        <v>0</v>
      </c>
      <c r="CW998" s="519">
        <v>0</v>
      </c>
      <c r="CX998" s="519">
        <v>0</v>
      </c>
      <c r="CY998" s="519">
        <v>0</v>
      </c>
      <c r="CZ998" s="519">
        <v>0</v>
      </c>
      <c r="DA998" s="519">
        <v>0</v>
      </c>
      <c r="DB998" s="519">
        <v>0</v>
      </c>
      <c r="DC998" s="519">
        <v>0</v>
      </c>
      <c r="DD998" s="519">
        <v>0</v>
      </c>
      <c r="DE998" s="519">
        <v>0</v>
      </c>
      <c r="DF998" s="519">
        <v>0</v>
      </c>
      <c r="DG998" s="519">
        <v>0</v>
      </c>
      <c r="DH998" s="519">
        <v>0</v>
      </c>
      <c r="DI998" s="519">
        <v>0</v>
      </c>
      <c r="DJ998" s="519">
        <v>0</v>
      </c>
      <c r="DK998" s="519">
        <v>0</v>
      </c>
      <c r="DL998" s="519">
        <v>0</v>
      </c>
      <c r="DM998" s="519">
        <v>0</v>
      </c>
      <c r="DN998" s="519">
        <v>0</v>
      </c>
      <c r="DO998" s="519">
        <v>0</v>
      </c>
      <c r="DP998" s="519">
        <v>0</v>
      </c>
      <c r="DQ998" s="519">
        <v>0</v>
      </c>
      <c r="DR998" s="519">
        <v>0</v>
      </c>
      <c r="DS998" s="519">
        <v>0</v>
      </c>
      <c r="DT998" s="519">
        <v>0</v>
      </c>
      <c r="DU998" s="519">
        <v>0</v>
      </c>
      <c r="DV998" s="519">
        <v>0</v>
      </c>
      <c r="DW998" s="519">
        <v>0</v>
      </c>
      <c r="DX998" s="519">
        <v>0</v>
      </c>
      <c r="DZ998" s="337"/>
      <c r="EA998" s="519" t="s">
        <v>1061</v>
      </c>
      <c r="EB998" s="519" t="s">
        <v>1059</v>
      </c>
      <c r="EC998" s="519">
        <v>26</v>
      </c>
      <c r="ED998" s="183" t="str">
        <f t="shared" si="50"/>
        <v>SDN150126</v>
      </c>
      <c r="EE998" s="519">
        <v>683.7</v>
      </c>
      <c r="EF998" s="519">
        <v>10000</v>
      </c>
      <c r="EG998" s="519">
        <v>10000</v>
      </c>
      <c r="EH998" s="519">
        <v>10000</v>
      </c>
      <c r="EI998" s="519">
        <v>10000</v>
      </c>
      <c r="EJ998" s="519">
        <v>10000</v>
      </c>
      <c r="EK998" s="519">
        <v>10000</v>
      </c>
      <c r="EL998" s="519">
        <v>10000</v>
      </c>
      <c r="EM998" s="519">
        <v>10000</v>
      </c>
      <c r="EN998" s="519">
        <v>10000</v>
      </c>
      <c r="EO998" s="519">
        <v>10000</v>
      </c>
      <c r="EP998" s="519">
        <v>10000</v>
      </c>
      <c r="EQ998" s="519">
        <v>10000</v>
      </c>
      <c r="ER998" s="519">
        <v>10000</v>
      </c>
      <c r="ES998" s="519">
        <v>10000</v>
      </c>
      <c r="ET998" s="519">
        <v>10000</v>
      </c>
      <c r="EU998" s="519">
        <v>10000</v>
      </c>
      <c r="EV998" s="519">
        <v>10000</v>
      </c>
      <c r="EW998" s="519">
        <v>10000</v>
      </c>
      <c r="EX998" s="519">
        <v>10000</v>
      </c>
      <c r="EY998" s="519">
        <v>10000</v>
      </c>
      <c r="EZ998" s="519">
        <v>10000</v>
      </c>
      <c r="FA998" s="519">
        <v>10000</v>
      </c>
      <c r="FB998" s="519">
        <v>10000</v>
      </c>
      <c r="FC998" s="519">
        <v>10000</v>
      </c>
      <c r="FD998" s="519">
        <v>10000</v>
      </c>
      <c r="FE998" s="519">
        <v>10000</v>
      </c>
      <c r="FF998" s="519">
        <v>10000</v>
      </c>
      <c r="FG998" s="519">
        <v>10000</v>
      </c>
      <c r="FH998" s="519">
        <v>10000</v>
      </c>
      <c r="FI998" s="519">
        <v>0</v>
      </c>
      <c r="FJ998" s="519">
        <v>0</v>
      </c>
      <c r="FK998" s="519">
        <v>0</v>
      </c>
      <c r="FL998" s="519">
        <v>0</v>
      </c>
      <c r="FM998" s="519">
        <v>0</v>
      </c>
      <c r="FN998" s="519">
        <v>0</v>
      </c>
      <c r="FO998" s="519">
        <v>0</v>
      </c>
      <c r="FP998" s="519">
        <v>0</v>
      </c>
      <c r="FQ998" s="519">
        <v>0</v>
      </c>
      <c r="FR998" s="519">
        <v>0</v>
      </c>
      <c r="FS998" s="519">
        <v>0</v>
      </c>
      <c r="FT998" s="519">
        <v>0</v>
      </c>
      <c r="FU998" s="519">
        <v>0</v>
      </c>
      <c r="FV998" s="519">
        <v>0</v>
      </c>
      <c r="FW998" s="519">
        <v>0</v>
      </c>
      <c r="FX998" s="519">
        <v>0</v>
      </c>
      <c r="FY998" s="519">
        <v>0</v>
      </c>
      <c r="FZ998" s="519">
        <v>0</v>
      </c>
      <c r="GA998" s="519">
        <v>0</v>
      </c>
      <c r="GB998" s="519">
        <v>0</v>
      </c>
      <c r="GC998" s="519">
        <v>0</v>
      </c>
      <c r="GD998" s="519">
        <v>0</v>
      </c>
      <c r="GE998" s="519">
        <v>0</v>
      </c>
      <c r="GF998" s="519">
        <v>0</v>
      </c>
      <c r="GG998" s="519">
        <v>0</v>
      </c>
      <c r="GH998" s="519">
        <v>0</v>
      </c>
      <c r="GI998" s="519">
        <v>0</v>
      </c>
      <c r="GJ998" s="519">
        <v>0</v>
      </c>
      <c r="GK998" s="519">
        <v>0</v>
      </c>
      <c r="GL998" s="519">
        <v>0</v>
      </c>
      <c r="GM998" s="519">
        <v>0</v>
      </c>
      <c r="GN998" s="519">
        <v>0</v>
      </c>
      <c r="GO998" s="519">
        <v>0</v>
      </c>
      <c r="GP998" s="519">
        <v>0</v>
      </c>
      <c r="GQ998" s="519">
        <v>0</v>
      </c>
      <c r="GR998" s="519">
        <v>0</v>
      </c>
      <c r="GS998" s="519">
        <v>0</v>
      </c>
      <c r="GT998" s="519">
        <v>0</v>
      </c>
      <c r="GU998" s="519">
        <v>0</v>
      </c>
      <c r="GV998" s="519">
        <v>0</v>
      </c>
      <c r="GW998" s="519">
        <v>0</v>
      </c>
      <c r="GX998" s="519">
        <v>0</v>
      </c>
      <c r="GY998" s="519">
        <v>0</v>
      </c>
      <c r="GZ998" s="519">
        <v>0</v>
      </c>
      <c r="HA998" s="519">
        <v>0</v>
      </c>
      <c r="HB998" s="519">
        <v>0</v>
      </c>
      <c r="HC998" s="519">
        <v>0</v>
      </c>
      <c r="HD998" s="519">
        <v>0</v>
      </c>
      <c r="HE998" s="519">
        <v>0</v>
      </c>
      <c r="HF998" s="519">
        <v>0</v>
      </c>
      <c r="HG998" s="519">
        <v>0</v>
      </c>
      <c r="HH998" s="519">
        <v>0</v>
      </c>
      <c r="HI998" s="519">
        <v>0</v>
      </c>
      <c r="HJ998" s="519">
        <v>0</v>
      </c>
      <c r="HK998" s="519">
        <v>0</v>
      </c>
      <c r="HL998" s="519">
        <v>0</v>
      </c>
      <c r="HM998" s="519">
        <v>0</v>
      </c>
      <c r="HN998" s="519">
        <v>0</v>
      </c>
      <c r="HO998" s="519">
        <v>0</v>
      </c>
      <c r="HP998" s="519">
        <v>0</v>
      </c>
      <c r="HQ998" s="519">
        <v>0</v>
      </c>
      <c r="HR998" s="519">
        <v>0</v>
      </c>
      <c r="HS998" s="519">
        <v>0</v>
      </c>
      <c r="HT998" s="519">
        <v>0</v>
      </c>
      <c r="HU998" s="519">
        <v>0</v>
      </c>
      <c r="HV998" s="519">
        <v>0</v>
      </c>
      <c r="HW998" s="519">
        <v>0</v>
      </c>
      <c r="HX998" s="519">
        <v>0</v>
      </c>
      <c r="HY998" s="519">
        <v>0</v>
      </c>
      <c r="HZ998" s="519">
        <v>0</v>
      </c>
      <c r="IA998" s="519">
        <v>0</v>
      </c>
      <c r="IB998" s="519">
        <v>0</v>
      </c>
      <c r="IC998" s="519">
        <v>0</v>
      </c>
      <c r="ID998" s="519">
        <v>0</v>
      </c>
      <c r="IE998" s="519">
        <v>0</v>
      </c>
      <c r="IF998" s="519">
        <v>0</v>
      </c>
      <c r="IG998" s="519">
        <v>0</v>
      </c>
      <c r="IH998" s="519">
        <v>0</v>
      </c>
      <c r="II998" s="519">
        <v>0</v>
      </c>
      <c r="IJ998" s="519">
        <v>0</v>
      </c>
      <c r="IK998" s="519">
        <v>0</v>
      </c>
    </row>
    <row r="999" spans="2:245" hidden="1">
      <c r="B999" s="519" t="s">
        <v>1058</v>
      </c>
      <c r="C999" s="519"/>
      <c r="D999" s="519"/>
      <c r="E999" s="519"/>
      <c r="F999" s="519">
        <v>2</v>
      </c>
      <c r="G999" s="519"/>
      <c r="H999" s="519">
        <v>38</v>
      </c>
      <c r="I999" s="519">
        <v>7</v>
      </c>
      <c r="J999" s="519" t="str">
        <f t="shared" si="48"/>
        <v>SDN10023807</v>
      </c>
      <c r="K999" s="519">
        <v>804</v>
      </c>
      <c r="M999" s="337"/>
      <c r="N999" s="519" t="s">
        <v>1061</v>
      </c>
      <c r="O999" s="519" t="s">
        <v>1059</v>
      </c>
      <c r="P999" s="519">
        <v>27</v>
      </c>
      <c r="Q999" s="521" t="str">
        <f t="shared" si="49"/>
        <v>SDN150127</v>
      </c>
      <c r="R999" s="519">
        <v>683.7</v>
      </c>
      <c r="S999" s="519">
        <v>2000</v>
      </c>
      <c r="T999" s="519">
        <v>2051.1</v>
      </c>
      <c r="U999" s="519">
        <v>2734.8</v>
      </c>
      <c r="V999" s="519">
        <v>3418.5</v>
      </c>
      <c r="W999" s="519">
        <v>4102.2</v>
      </c>
      <c r="X999" s="519">
        <v>4785.8999999999996</v>
      </c>
      <c r="Y999" s="519">
        <v>5332.9</v>
      </c>
      <c r="Z999" s="519">
        <v>5879.8</v>
      </c>
      <c r="AA999" s="519">
        <v>6426.8</v>
      </c>
      <c r="AB999" s="519">
        <v>6973.7</v>
      </c>
      <c r="AC999" s="519">
        <v>7520.7</v>
      </c>
      <c r="AD999" s="519">
        <v>8067.7</v>
      </c>
      <c r="AE999" s="519">
        <v>8614.6</v>
      </c>
      <c r="AF999" s="519">
        <v>9161.6</v>
      </c>
      <c r="AG999" s="519">
        <v>9161.6</v>
      </c>
      <c r="AH999" s="519">
        <v>9161.6</v>
      </c>
      <c r="AI999" s="519">
        <v>9161.6</v>
      </c>
      <c r="AJ999" s="519">
        <v>9161.6</v>
      </c>
      <c r="AK999" s="519">
        <v>9161.6</v>
      </c>
      <c r="AL999" s="519">
        <v>9161.6</v>
      </c>
      <c r="AM999" s="519">
        <v>9161.6</v>
      </c>
      <c r="AN999" s="519">
        <v>9161.6</v>
      </c>
      <c r="AO999" s="519">
        <v>9161.6</v>
      </c>
      <c r="AP999" s="519">
        <v>9161.6</v>
      </c>
      <c r="AQ999" s="519">
        <v>9161.6</v>
      </c>
      <c r="AR999" s="519">
        <v>9161.6</v>
      </c>
      <c r="AS999" s="519">
        <v>9161.6</v>
      </c>
      <c r="AT999" s="519">
        <v>9161.6</v>
      </c>
      <c r="AU999" s="519">
        <v>9161.6</v>
      </c>
      <c r="AV999" s="519">
        <v>0</v>
      </c>
      <c r="AW999" s="519">
        <v>0</v>
      </c>
      <c r="AX999" s="519">
        <v>0</v>
      </c>
      <c r="AY999" s="519">
        <v>0</v>
      </c>
      <c r="AZ999" s="519">
        <v>0</v>
      </c>
      <c r="BA999" s="519">
        <v>0</v>
      </c>
      <c r="BB999" s="519">
        <v>0</v>
      </c>
      <c r="BC999" s="519">
        <v>0</v>
      </c>
      <c r="BD999" s="519">
        <v>0</v>
      </c>
      <c r="BE999" s="519">
        <v>0</v>
      </c>
      <c r="BF999" s="519">
        <v>0</v>
      </c>
      <c r="BG999" s="519">
        <v>0</v>
      </c>
      <c r="BH999" s="519">
        <v>0</v>
      </c>
      <c r="BI999" s="519">
        <v>0</v>
      </c>
      <c r="BJ999" s="519">
        <v>0</v>
      </c>
      <c r="BK999" s="519">
        <v>0</v>
      </c>
      <c r="BL999" s="519">
        <v>0</v>
      </c>
      <c r="BM999" s="519">
        <v>0</v>
      </c>
      <c r="BN999" s="519">
        <v>0</v>
      </c>
      <c r="BO999" s="519">
        <v>0</v>
      </c>
      <c r="BP999" s="519">
        <v>0</v>
      </c>
      <c r="BQ999" s="519">
        <v>0</v>
      </c>
      <c r="BR999" s="519">
        <v>0</v>
      </c>
      <c r="BS999" s="519">
        <v>0</v>
      </c>
      <c r="BT999" s="519">
        <v>0</v>
      </c>
      <c r="BU999" s="519">
        <v>0</v>
      </c>
      <c r="BV999" s="519">
        <v>0</v>
      </c>
      <c r="BW999" s="519">
        <v>0</v>
      </c>
      <c r="BX999" s="519">
        <v>0</v>
      </c>
      <c r="BY999" s="519">
        <v>0</v>
      </c>
      <c r="BZ999" s="519">
        <v>0</v>
      </c>
      <c r="CA999" s="519">
        <v>0</v>
      </c>
      <c r="CB999" s="519">
        <v>0</v>
      </c>
      <c r="CC999" s="519">
        <v>0</v>
      </c>
      <c r="CD999" s="519">
        <v>0</v>
      </c>
      <c r="CE999" s="519">
        <v>0</v>
      </c>
      <c r="CF999" s="519">
        <v>0</v>
      </c>
      <c r="CG999" s="519">
        <v>0</v>
      </c>
      <c r="CH999" s="519">
        <v>0</v>
      </c>
      <c r="CI999" s="519">
        <v>0</v>
      </c>
      <c r="CJ999" s="519">
        <v>0</v>
      </c>
      <c r="CK999" s="519">
        <v>0</v>
      </c>
      <c r="CL999" s="519">
        <v>0</v>
      </c>
      <c r="CM999" s="519">
        <v>0</v>
      </c>
      <c r="CN999" s="519">
        <v>0</v>
      </c>
      <c r="CO999" s="519">
        <v>0</v>
      </c>
      <c r="CP999" s="519">
        <v>0</v>
      </c>
      <c r="CQ999" s="519">
        <v>0</v>
      </c>
      <c r="CR999" s="519">
        <v>0</v>
      </c>
      <c r="CS999" s="519">
        <v>0</v>
      </c>
      <c r="CT999" s="519">
        <v>0</v>
      </c>
      <c r="CU999" s="519">
        <v>0</v>
      </c>
      <c r="CV999" s="519">
        <v>0</v>
      </c>
      <c r="CW999" s="519">
        <v>0</v>
      </c>
      <c r="CX999" s="519">
        <v>0</v>
      </c>
      <c r="CY999" s="519">
        <v>0</v>
      </c>
      <c r="CZ999" s="519">
        <v>0</v>
      </c>
      <c r="DA999" s="519">
        <v>0</v>
      </c>
      <c r="DB999" s="519">
        <v>0</v>
      </c>
      <c r="DC999" s="519">
        <v>0</v>
      </c>
      <c r="DD999" s="519">
        <v>0</v>
      </c>
      <c r="DE999" s="519">
        <v>0</v>
      </c>
      <c r="DF999" s="519">
        <v>0</v>
      </c>
      <c r="DG999" s="519">
        <v>0</v>
      </c>
      <c r="DH999" s="519">
        <v>0</v>
      </c>
      <c r="DI999" s="519">
        <v>0</v>
      </c>
      <c r="DJ999" s="519">
        <v>0</v>
      </c>
      <c r="DK999" s="519">
        <v>0</v>
      </c>
      <c r="DL999" s="519">
        <v>0</v>
      </c>
      <c r="DM999" s="519">
        <v>0</v>
      </c>
      <c r="DN999" s="519">
        <v>0</v>
      </c>
      <c r="DO999" s="519">
        <v>0</v>
      </c>
      <c r="DP999" s="519">
        <v>0</v>
      </c>
      <c r="DQ999" s="519">
        <v>0</v>
      </c>
      <c r="DR999" s="519">
        <v>0</v>
      </c>
      <c r="DS999" s="519">
        <v>0</v>
      </c>
      <c r="DT999" s="519">
        <v>0</v>
      </c>
      <c r="DU999" s="519">
        <v>0</v>
      </c>
      <c r="DV999" s="519">
        <v>0</v>
      </c>
      <c r="DW999" s="519">
        <v>0</v>
      </c>
      <c r="DX999" s="519">
        <v>0</v>
      </c>
      <c r="DZ999" s="337"/>
      <c r="EA999" s="519" t="s">
        <v>1061</v>
      </c>
      <c r="EB999" s="519" t="s">
        <v>1059</v>
      </c>
      <c r="EC999" s="519">
        <v>27</v>
      </c>
      <c r="ED999" s="183" t="str">
        <f t="shared" si="50"/>
        <v>SDN150127</v>
      </c>
      <c r="EE999" s="519">
        <v>683.7</v>
      </c>
      <c r="EF999" s="519">
        <v>10000</v>
      </c>
      <c r="EG999" s="519">
        <v>10000</v>
      </c>
      <c r="EH999" s="519">
        <v>10000</v>
      </c>
      <c r="EI999" s="519">
        <v>10000</v>
      </c>
      <c r="EJ999" s="519">
        <v>10000</v>
      </c>
      <c r="EK999" s="519">
        <v>10000</v>
      </c>
      <c r="EL999" s="519">
        <v>10000</v>
      </c>
      <c r="EM999" s="519">
        <v>10000</v>
      </c>
      <c r="EN999" s="519">
        <v>10000</v>
      </c>
      <c r="EO999" s="519">
        <v>10000</v>
      </c>
      <c r="EP999" s="519">
        <v>10000</v>
      </c>
      <c r="EQ999" s="519">
        <v>10000</v>
      </c>
      <c r="ER999" s="519">
        <v>10000</v>
      </c>
      <c r="ES999" s="519">
        <v>10000</v>
      </c>
      <c r="ET999" s="519">
        <v>10000</v>
      </c>
      <c r="EU999" s="519">
        <v>10000</v>
      </c>
      <c r="EV999" s="519">
        <v>10000</v>
      </c>
      <c r="EW999" s="519">
        <v>10000</v>
      </c>
      <c r="EX999" s="519">
        <v>10000</v>
      </c>
      <c r="EY999" s="519">
        <v>10000</v>
      </c>
      <c r="EZ999" s="519">
        <v>10000</v>
      </c>
      <c r="FA999" s="519">
        <v>10000</v>
      </c>
      <c r="FB999" s="519">
        <v>10000</v>
      </c>
      <c r="FC999" s="519">
        <v>10000</v>
      </c>
      <c r="FD999" s="519">
        <v>10000</v>
      </c>
      <c r="FE999" s="519">
        <v>10000</v>
      </c>
      <c r="FF999" s="519">
        <v>10000</v>
      </c>
      <c r="FG999" s="519">
        <v>10000</v>
      </c>
      <c r="FH999" s="519">
        <v>10000</v>
      </c>
      <c r="FI999" s="519">
        <v>0</v>
      </c>
      <c r="FJ999" s="519">
        <v>0</v>
      </c>
      <c r="FK999" s="519">
        <v>0</v>
      </c>
      <c r="FL999" s="519">
        <v>0</v>
      </c>
      <c r="FM999" s="519">
        <v>0</v>
      </c>
      <c r="FN999" s="519">
        <v>0</v>
      </c>
      <c r="FO999" s="519">
        <v>0</v>
      </c>
      <c r="FP999" s="519">
        <v>0</v>
      </c>
      <c r="FQ999" s="519">
        <v>0</v>
      </c>
      <c r="FR999" s="519">
        <v>0</v>
      </c>
      <c r="FS999" s="519">
        <v>0</v>
      </c>
      <c r="FT999" s="519">
        <v>0</v>
      </c>
      <c r="FU999" s="519">
        <v>0</v>
      </c>
      <c r="FV999" s="519">
        <v>0</v>
      </c>
      <c r="FW999" s="519">
        <v>0</v>
      </c>
      <c r="FX999" s="519">
        <v>0</v>
      </c>
      <c r="FY999" s="519">
        <v>0</v>
      </c>
      <c r="FZ999" s="519">
        <v>0</v>
      </c>
      <c r="GA999" s="519">
        <v>0</v>
      </c>
      <c r="GB999" s="519">
        <v>0</v>
      </c>
      <c r="GC999" s="519">
        <v>0</v>
      </c>
      <c r="GD999" s="519">
        <v>0</v>
      </c>
      <c r="GE999" s="519">
        <v>0</v>
      </c>
      <c r="GF999" s="519">
        <v>0</v>
      </c>
      <c r="GG999" s="519">
        <v>0</v>
      </c>
      <c r="GH999" s="519">
        <v>0</v>
      </c>
      <c r="GI999" s="519">
        <v>0</v>
      </c>
      <c r="GJ999" s="519">
        <v>0</v>
      </c>
      <c r="GK999" s="519">
        <v>0</v>
      </c>
      <c r="GL999" s="519">
        <v>0</v>
      </c>
      <c r="GM999" s="519">
        <v>0</v>
      </c>
      <c r="GN999" s="519">
        <v>0</v>
      </c>
      <c r="GO999" s="519">
        <v>0</v>
      </c>
      <c r="GP999" s="519">
        <v>0</v>
      </c>
      <c r="GQ999" s="519">
        <v>0</v>
      </c>
      <c r="GR999" s="519">
        <v>0</v>
      </c>
      <c r="GS999" s="519">
        <v>0</v>
      </c>
      <c r="GT999" s="519">
        <v>0</v>
      </c>
      <c r="GU999" s="519">
        <v>0</v>
      </c>
      <c r="GV999" s="519">
        <v>0</v>
      </c>
      <c r="GW999" s="519">
        <v>0</v>
      </c>
      <c r="GX999" s="519">
        <v>0</v>
      </c>
      <c r="GY999" s="519">
        <v>0</v>
      </c>
      <c r="GZ999" s="519">
        <v>0</v>
      </c>
      <c r="HA999" s="519">
        <v>0</v>
      </c>
      <c r="HB999" s="519">
        <v>0</v>
      </c>
      <c r="HC999" s="519">
        <v>0</v>
      </c>
      <c r="HD999" s="519">
        <v>0</v>
      </c>
      <c r="HE999" s="519">
        <v>0</v>
      </c>
      <c r="HF999" s="519">
        <v>0</v>
      </c>
      <c r="HG999" s="519">
        <v>0</v>
      </c>
      <c r="HH999" s="519">
        <v>0</v>
      </c>
      <c r="HI999" s="519">
        <v>0</v>
      </c>
      <c r="HJ999" s="519">
        <v>0</v>
      </c>
      <c r="HK999" s="519">
        <v>0</v>
      </c>
      <c r="HL999" s="519">
        <v>0</v>
      </c>
      <c r="HM999" s="519">
        <v>0</v>
      </c>
      <c r="HN999" s="519">
        <v>0</v>
      </c>
      <c r="HO999" s="519">
        <v>0</v>
      </c>
      <c r="HP999" s="519">
        <v>0</v>
      </c>
      <c r="HQ999" s="519">
        <v>0</v>
      </c>
      <c r="HR999" s="519">
        <v>0</v>
      </c>
      <c r="HS999" s="519">
        <v>0</v>
      </c>
      <c r="HT999" s="519">
        <v>0</v>
      </c>
      <c r="HU999" s="519">
        <v>0</v>
      </c>
      <c r="HV999" s="519">
        <v>0</v>
      </c>
      <c r="HW999" s="519">
        <v>0</v>
      </c>
      <c r="HX999" s="519">
        <v>0</v>
      </c>
      <c r="HY999" s="519">
        <v>0</v>
      </c>
      <c r="HZ999" s="519">
        <v>0</v>
      </c>
      <c r="IA999" s="519">
        <v>0</v>
      </c>
      <c r="IB999" s="519">
        <v>0</v>
      </c>
      <c r="IC999" s="519">
        <v>0</v>
      </c>
      <c r="ID999" s="519">
        <v>0</v>
      </c>
      <c r="IE999" s="519">
        <v>0</v>
      </c>
      <c r="IF999" s="519">
        <v>0</v>
      </c>
      <c r="IG999" s="519">
        <v>0</v>
      </c>
      <c r="IH999" s="519">
        <v>0</v>
      </c>
      <c r="II999" s="519">
        <v>0</v>
      </c>
      <c r="IJ999" s="519">
        <v>0</v>
      </c>
      <c r="IK999" s="519">
        <v>0</v>
      </c>
    </row>
    <row r="1000" spans="2:245" hidden="1">
      <c r="B1000" s="519" t="s">
        <v>1058</v>
      </c>
      <c r="C1000" s="519"/>
      <c r="D1000" s="519"/>
      <c r="E1000" s="519"/>
      <c r="F1000" s="519">
        <v>2</v>
      </c>
      <c r="G1000" s="519"/>
      <c r="H1000" s="519">
        <v>38</v>
      </c>
      <c r="I1000" s="519">
        <v>8</v>
      </c>
      <c r="J1000" s="519" t="str">
        <f t="shared" si="48"/>
        <v>SDN10023808</v>
      </c>
      <c r="K1000" s="519">
        <v>804</v>
      </c>
      <c r="M1000" s="337"/>
      <c r="N1000" s="519" t="s">
        <v>1061</v>
      </c>
      <c r="O1000" s="519" t="s">
        <v>1059</v>
      </c>
      <c r="P1000" s="519">
        <v>28</v>
      </c>
      <c r="Q1000" s="521" t="str">
        <f t="shared" si="49"/>
        <v>SDN150128</v>
      </c>
      <c r="R1000" s="519">
        <v>683.7</v>
      </c>
      <c r="S1000" s="519">
        <v>2000</v>
      </c>
      <c r="T1000" s="519">
        <v>2051.1</v>
      </c>
      <c r="U1000" s="519">
        <v>2734.8</v>
      </c>
      <c r="V1000" s="519">
        <v>3418.5</v>
      </c>
      <c r="W1000" s="519">
        <v>4102.2</v>
      </c>
      <c r="X1000" s="519">
        <v>4785.8999999999996</v>
      </c>
      <c r="Y1000" s="519">
        <v>5332.9</v>
      </c>
      <c r="Z1000" s="519">
        <v>5879.8</v>
      </c>
      <c r="AA1000" s="519">
        <v>6426.8</v>
      </c>
      <c r="AB1000" s="519">
        <v>6973.7</v>
      </c>
      <c r="AC1000" s="519">
        <v>7520.7</v>
      </c>
      <c r="AD1000" s="519">
        <v>8067.7</v>
      </c>
      <c r="AE1000" s="519">
        <v>8614.6</v>
      </c>
      <c r="AF1000" s="519">
        <v>9161.6</v>
      </c>
      <c r="AG1000" s="519">
        <v>9161.6</v>
      </c>
      <c r="AH1000" s="519">
        <v>9161.6</v>
      </c>
      <c r="AI1000" s="519">
        <v>9161.6</v>
      </c>
      <c r="AJ1000" s="519">
        <v>9161.6</v>
      </c>
      <c r="AK1000" s="519">
        <v>9161.6</v>
      </c>
      <c r="AL1000" s="519">
        <v>9161.6</v>
      </c>
      <c r="AM1000" s="519">
        <v>9161.6</v>
      </c>
      <c r="AN1000" s="519">
        <v>9161.6</v>
      </c>
      <c r="AO1000" s="519">
        <v>9161.6</v>
      </c>
      <c r="AP1000" s="519">
        <v>9161.6</v>
      </c>
      <c r="AQ1000" s="519">
        <v>9161.6</v>
      </c>
      <c r="AR1000" s="519">
        <v>9161.6</v>
      </c>
      <c r="AS1000" s="519">
        <v>9161.6</v>
      </c>
      <c r="AT1000" s="519">
        <v>9161.6</v>
      </c>
      <c r="AU1000" s="519">
        <v>9161.6</v>
      </c>
      <c r="AV1000" s="519">
        <v>0</v>
      </c>
      <c r="AW1000" s="519">
        <v>0</v>
      </c>
      <c r="AX1000" s="519">
        <v>0</v>
      </c>
      <c r="AY1000" s="519">
        <v>0</v>
      </c>
      <c r="AZ1000" s="519">
        <v>0</v>
      </c>
      <c r="BA1000" s="519">
        <v>0</v>
      </c>
      <c r="BB1000" s="519">
        <v>0</v>
      </c>
      <c r="BC1000" s="519">
        <v>0</v>
      </c>
      <c r="BD1000" s="519">
        <v>0</v>
      </c>
      <c r="BE1000" s="519">
        <v>0</v>
      </c>
      <c r="BF1000" s="519">
        <v>0</v>
      </c>
      <c r="BG1000" s="519">
        <v>0</v>
      </c>
      <c r="BH1000" s="519">
        <v>0</v>
      </c>
      <c r="BI1000" s="519">
        <v>0</v>
      </c>
      <c r="BJ1000" s="519">
        <v>0</v>
      </c>
      <c r="BK1000" s="519">
        <v>0</v>
      </c>
      <c r="BL1000" s="519">
        <v>0</v>
      </c>
      <c r="BM1000" s="519">
        <v>0</v>
      </c>
      <c r="BN1000" s="519">
        <v>0</v>
      </c>
      <c r="BO1000" s="519">
        <v>0</v>
      </c>
      <c r="BP1000" s="519">
        <v>0</v>
      </c>
      <c r="BQ1000" s="519">
        <v>0</v>
      </c>
      <c r="BR1000" s="519">
        <v>0</v>
      </c>
      <c r="BS1000" s="519">
        <v>0</v>
      </c>
      <c r="BT1000" s="519">
        <v>0</v>
      </c>
      <c r="BU1000" s="519">
        <v>0</v>
      </c>
      <c r="BV1000" s="519">
        <v>0</v>
      </c>
      <c r="BW1000" s="519">
        <v>0</v>
      </c>
      <c r="BX1000" s="519">
        <v>0</v>
      </c>
      <c r="BY1000" s="519">
        <v>0</v>
      </c>
      <c r="BZ1000" s="519">
        <v>0</v>
      </c>
      <c r="CA1000" s="519">
        <v>0</v>
      </c>
      <c r="CB1000" s="519">
        <v>0</v>
      </c>
      <c r="CC1000" s="519">
        <v>0</v>
      </c>
      <c r="CD1000" s="519">
        <v>0</v>
      </c>
      <c r="CE1000" s="519">
        <v>0</v>
      </c>
      <c r="CF1000" s="519">
        <v>0</v>
      </c>
      <c r="CG1000" s="519">
        <v>0</v>
      </c>
      <c r="CH1000" s="519">
        <v>0</v>
      </c>
      <c r="CI1000" s="519">
        <v>0</v>
      </c>
      <c r="CJ1000" s="519">
        <v>0</v>
      </c>
      <c r="CK1000" s="519">
        <v>0</v>
      </c>
      <c r="CL1000" s="519">
        <v>0</v>
      </c>
      <c r="CM1000" s="519">
        <v>0</v>
      </c>
      <c r="CN1000" s="519">
        <v>0</v>
      </c>
      <c r="CO1000" s="519">
        <v>0</v>
      </c>
      <c r="CP1000" s="519">
        <v>0</v>
      </c>
      <c r="CQ1000" s="519">
        <v>0</v>
      </c>
      <c r="CR1000" s="519">
        <v>0</v>
      </c>
      <c r="CS1000" s="519">
        <v>0</v>
      </c>
      <c r="CT1000" s="519">
        <v>0</v>
      </c>
      <c r="CU1000" s="519">
        <v>0</v>
      </c>
      <c r="CV1000" s="519">
        <v>0</v>
      </c>
      <c r="CW1000" s="519">
        <v>0</v>
      </c>
      <c r="CX1000" s="519">
        <v>0</v>
      </c>
      <c r="CY1000" s="519">
        <v>0</v>
      </c>
      <c r="CZ1000" s="519">
        <v>0</v>
      </c>
      <c r="DA1000" s="519">
        <v>0</v>
      </c>
      <c r="DB1000" s="519">
        <v>0</v>
      </c>
      <c r="DC1000" s="519">
        <v>0</v>
      </c>
      <c r="DD1000" s="519">
        <v>0</v>
      </c>
      <c r="DE1000" s="519">
        <v>0</v>
      </c>
      <c r="DF1000" s="519">
        <v>0</v>
      </c>
      <c r="DG1000" s="519">
        <v>0</v>
      </c>
      <c r="DH1000" s="519">
        <v>0</v>
      </c>
      <c r="DI1000" s="519">
        <v>0</v>
      </c>
      <c r="DJ1000" s="519">
        <v>0</v>
      </c>
      <c r="DK1000" s="519">
        <v>0</v>
      </c>
      <c r="DL1000" s="519">
        <v>0</v>
      </c>
      <c r="DM1000" s="519">
        <v>0</v>
      </c>
      <c r="DN1000" s="519">
        <v>0</v>
      </c>
      <c r="DO1000" s="519">
        <v>0</v>
      </c>
      <c r="DP1000" s="519">
        <v>0</v>
      </c>
      <c r="DQ1000" s="519">
        <v>0</v>
      </c>
      <c r="DR1000" s="519">
        <v>0</v>
      </c>
      <c r="DS1000" s="519">
        <v>0</v>
      </c>
      <c r="DT1000" s="519">
        <v>0</v>
      </c>
      <c r="DU1000" s="519">
        <v>0</v>
      </c>
      <c r="DV1000" s="519">
        <v>0</v>
      </c>
      <c r="DW1000" s="519">
        <v>0</v>
      </c>
      <c r="DX1000" s="519">
        <v>0</v>
      </c>
      <c r="DZ1000" s="337"/>
      <c r="EA1000" s="519" t="s">
        <v>1061</v>
      </c>
      <c r="EB1000" s="519" t="s">
        <v>1059</v>
      </c>
      <c r="EC1000" s="519">
        <v>28</v>
      </c>
      <c r="ED1000" s="183" t="str">
        <f t="shared" si="50"/>
        <v>SDN150128</v>
      </c>
      <c r="EE1000" s="519">
        <v>683.7</v>
      </c>
      <c r="EF1000" s="519">
        <v>10000</v>
      </c>
      <c r="EG1000" s="519">
        <v>10000</v>
      </c>
      <c r="EH1000" s="519">
        <v>10000</v>
      </c>
      <c r="EI1000" s="519">
        <v>10000</v>
      </c>
      <c r="EJ1000" s="519">
        <v>10000</v>
      </c>
      <c r="EK1000" s="519">
        <v>10000</v>
      </c>
      <c r="EL1000" s="519">
        <v>10000</v>
      </c>
      <c r="EM1000" s="519">
        <v>10000</v>
      </c>
      <c r="EN1000" s="519">
        <v>10000</v>
      </c>
      <c r="EO1000" s="519">
        <v>10000</v>
      </c>
      <c r="EP1000" s="519">
        <v>10000</v>
      </c>
      <c r="EQ1000" s="519">
        <v>10000</v>
      </c>
      <c r="ER1000" s="519">
        <v>10000</v>
      </c>
      <c r="ES1000" s="519">
        <v>10000</v>
      </c>
      <c r="ET1000" s="519">
        <v>10000</v>
      </c>
      <c r="EU1000" s="519">
        <v>10000</v>
      </c>
      <c r="EV1000" s="519">
        <v>10000</v>
      </c>
      <c r="EW1000" s="519">
        <v>10000</v>
      </c>
      <c r="EX1000" s="519">
        <v>10000</v>
      </c>
      <c r="EY1000" s="519">
        <v>10000</v>
      </c>
      <c r="EZ1000" s="519">
        <v>10000</v>
      </c>
      <c r="FA1000" s="519">
        <v>10000</v>
      </c>
      <c r="FB1000" s="519">
        <v>10000</v>
      </c>
      <c r="FC1000" s="519">
        <v>10000</v>
      </c>
      <c r="FD1000" s="519">
        <v>10000</v>
      </c>
      <c r="FE1000" s="519">
        <v>10000</v>
      </c>
      <c r="FF1000" s="519">
        <v>10000</v>
      </c>
      <c r="FG1000" s="519">
        <v>10000</v>
      </c>
      <c r="FH1000" s="519">
        <v>10000</v>
      </c>
      <c r="FI1000" s="519">
        <v>0</v>
      </c>
      <c r="FJ1000" s="519">
        <v>0</v>
      </c>
      <c r="FK1000" s="519">
        <v>0</v>
      </c>
      <c r="FL1000" s="519">
        <v>0</v>
      </c>
      <c r="FM1000" s="519">
        <v>0</v>
      </c>
      <c r="FN1000" s="519">
        <v>0</v>
      </c>
      <c r="FO1000" s="519">
        <v>0</v>
      </c>
      <c r="FP1000" s="519">
        <v>0</v>
      </c>
      <c r="FQ1000" s="519">
        <v>0</v>
      </c>
      <c r="FR1000" s="519">
        <v>0</v>
      </c>
      <c r="FS1000" s="519">
        <v>0</v>
      </c>
      <c r="FT1000" s="519">
        <v>0</v>
      </c>
      <c r="FU1000" s="519">
        <v>0</v>
      </c>
      <c r="FV1000" s="519">
        <v>0</v>
      </c>
      <c r="FW1000" s="519">
        <v>0</v>
      </c>
      <c r="FX1000" s="519">
        <v>0</v>
      </c>
      <c r="FY1000" s="519">
        <v>0</v>
      </c>
      <c r="FZ1000" s="519">
        <v>0</v>
      </c>
      <c r="GA1000" s="519">
        <v>0</v>
      </c>
      <c r="GB1000" s="519">
        <v>0</v>
      </c>
      <c r="GC1000" s="519">
        <v>0</v>
      </c>
      <c r="GD1000" s="519">
        <v>0</v>
      </c>
      <c r="GE1000" s="519">
        <v>0</v>
      </c>
      <c r="GF1000" s="519">
        <v>0</v>
      </c>
      <c r="GG1000" s="519">
        <v>0</v>
      </c>
      <c r="GH1000" s="519">
        <v>0</v>
      </c>
      <c r="GI1000" s="519">
        <v>0</v>
      </c>
      <c r="GJ1000" s="519">
        <v>0</v>
      </c>
      <c r="GK1000" s="519">
        <v>0</v>
      </c>
      <c r="GL1000" s="519">
        <v>0</v>
      </c>
      <c r="GM1000" s="519">
        <v>0</v>
      </c>
      <c r="GN1000" s="519">
        <v>0</v>
      </c>
      <c r="GO1000" s="519">
        <v>0</v>
      </c>
      <c r="GP1000" s="519">
        <v>0</v>
      </c>
      <c r="GQ1000" s="519">
        <v>0</v>
      </c>
      <c r="GR1000" s="519">
        <v>0</v>
      </c>
      <c r="GS1000" s="519">
        <v>0</v>
      </c>
      <c r="GT1000" s="519">
        <v>0</v>
      </c>
      <c r="GU1000" s="519">
        <v>0</v>
      </c>
      <c r="GV1000" s="519">
        <v>0</v>
      </c>
      <c r="GW1000" s="519">
        <v>0</v>
      </c>
      <c r="GX1000" s="519">
        <v>0</v>
      </c>
      <c r="GY1000" s="519">
        <v>0</v>
      </c>
      <c r="GZ1000" s="519">
        <v>0</v>
      </c>
      <c r="HA1000" s="519">
        <v>0</v>
      </c>
      <c r="HB1000" s="519">
        <v>0</v>
      </c>
      <c r="HC1000" s="519">
        <v>0</v>
      </c>
      <c r="HD1000" s="519">
        <v>0</v>
      </c>
      <c r="HE1000" s="519">
        <v>0</v>
      </c>
      <c r="HF1000" s="519">
        <v>0</v>
      </c>
      <c r="HG1000" s="519">
        <v>0</v>
      </c>
      <c r="HH1000" s="519">
        <v>0</v>
      </c>
      <c r="HI1000" s="519">
        <v>0</v>
      </c>
      <c r="HJ1000" s="519">
        <v>0</v>
      </c>
      <c r="HK1000" s="519">
        <v>0</v>
      </c>
      <c r="HL1000" s="519">
        <v>0</v>
      </c>
      <c r="HM1000" s="519">
        <v>0</v>
      </c>
      <c r="HN1000" s="519">
        <v>0</v>
      </c>
      <c r="HO1000" s="519">
        <v>0</v>
      </c>
      <c r="HP1000" s="519">
        <v>0</v>
      </c>
      <c r="HQ1000" s="519">
        <v>0</v>
      </c>
      <c r="HR1000" s="519">
        <v>0</v>
      </c>
      <c r="HS1000" s="519">
        <v>0</v>
      </c>
      <c r="HT1000" s="519">
        <v>0</v>
      </c>
      <c r="HU1000" s="519">
        <v>0</v>
      </c>
      <c r="HV1000" s="519">
        <v>0</v>
      </c>
      <c r="HW1000" s="519">
        <v>0</v>
      </c>
      <c r="HX1000" s="519">
        <v>0</v>
      </c>
      <c r="HY1000" s="519">
        <v>0</v>
      </c>
      <c r="HZ1000" s="519">
        <v>0</v>
      </c>
      <c r="IA1000" s="519">
        <v>0</v>
      </c>
      <c r="IB1000" s="519">
        <v>0</v>
      </c>
      <c r="IC1000" s="519">
        <v>0</v>
      </c>
      <c r="ID1000" s="519">
        <v>0</v>
      </c>
      <c r="IE1000" s="519">
        <v>0</v>
      </c>
      <c r="IF1000" s="519">
        <v>0</v>
      </c>
      <c r="IG1000" s="519">
        <v>0</v>
      </c>
      <c r="IH1000" s="519">
        <v>0</v>
      </c>
      <c r="II1000" s="519">
        <v>0</v>
      </c>
      <c r="IJ1000" s="519">
        <v>0</v>
      </c>
      <c r="IK1000" s="519">
        <v>0</v>
      </c>
    </row>
    <row r="1001" spans="2:245" hidden="1">
      <c r="B1001" s="519" t="s">
        <v>1058</v>
      </c>
      <c r="C1001" s="519"/>
      <c r="D1001" s="519"/>
      <c r="E1001" s="519"/>
      <c r="F1001" s="519">
        <v>2</v>
      </c>
      <c r="G1001" s="519"/>
      <c r="H1001" s="519">
        <v>38</v>
      </c>
      <c r="I1001" s="519">
        <v>9</v>
      </c>
      <c r="J1001" s="519" t="str">
        <f t="shared" si="48"/>
        <v>SDN10023809</v>
      </c>
      <c r="K1001" s="519">
        <v>804</v>
      </c>
      <c r="M1001" s="337"/>
      <c r="N1001" s="519" t="s">
        <v>1061</v>
      </c>
      <c r="O1001" s="519" t="s">
        <v>1059</v>
      </c>
      <c r="P1001" s="519">
        <v>29</v>
      </c>
      <c r="Q1001" s="521" t="str">
        <f t="shared" si="49"/>
        <v>SDN150129</v>
      </c>
      <c r="R1001" s="519">
        <v>694.3</v>
      </c>
      <c r="S1001" s="519">
        <v>2000</v>
      </c>
      <c r="T1001" s="519">
        <v>2082.9</v>
      </c>
      <c r="U1001" s="519">
        <v>2777.2</v>
      </c>
      <c r="V1001" s="519">
        <v>3471.5</v>
      </c>
      <c r="W1001" s="519">
        <v>4165.8</v>
      </c>
      <c r="X1001" s="519">
        <v>4860.1000000000004</v>
      </c>
      <c r="Y1001" s="519">
        <v>5415.5</v>
      </c>
      <c r="Z1001" s="519">
        <v>5971</v>
      </c>
      <c r="AA1001" s="519">
        <v>6526.4</v>
      </c>
      <c r="AB1001" s="519">
        <v>7081.9</v>
      </c>
      <c r="AC1001" s="519">
        <v>7637.3</v>
      </c>
      <c r="AD1001" s="519">
        <v>8192.7000000000007</v>
      </c>
      <c r="AE1001" s="519">
        <v>8748.2000000000007</v>
      </c>
      <c r="AF1001" s="519">
        <v>9303.6</v>
      </c>
      <c r="AG1001" s="519">
        <v>9303.6</v>
      </c>
      <c r="AH1001" s="519">
        <v>9303.6</v>
      </c>
      <c r="AI1001" s="519">
        <v>9303.6</v>
      </c>
      <c r="AJ1001" s="519">
        <v>9303.6</v>
      </c>
      <c r="AK1001" s="519">
        <v>9303.6</v>
      </c>
      <c r="AL1001" s="519">
        <v>9303.6</v>
      </c>
      <c r="AM1001" s="519">
        <v>9303.6</v>
      </c>
      <c r="AN1001" s="519">
        <v>9303.6</v>
      </c>
      <c r="AO1001" s="519">
        <v>9303.6</v>
      </c>
      <c r="AP1001" s="519">
        <v>9303.6</v>
      </c>
      <c r="AQ1001" s="519">
        <v>9303.6</v>
      </c>
      <c r="AR1001" s="519">
        <v>9303.6</v>
      </c>
      <c r="AS1001" s="519">
        <v>9303.6</v>
      </c>
      <c r="AT1001" s="519">
        <v>9303.6</v>
      </c>
      <c r="AU1001" s="519">
        <v>9303.6</v>
      </c>
      <c r="AV1001" s="519">
        <v>0</v>
      </c>
      <c r="AW1001" s="519">
        <v>0</v>
      </c>
      <c r="AX1001" s="519">
        <v>0</v>
      </c>
      <c r="AY1001" s="519">
        <v>0</v>
      </c>
      <c r="AZ1001" s="519">
        <v>0</v>
      </c>
      <c r="BA1001" s="519">
        <v>0</v>
      </c>
      <c r="BB1001" s="519">
        <v>0</v>
      </c>
      <c r="BC1001" s="519">
        <v>0</v>
      </c>
      <c r="BD1001" s="519">
        <v>0</v>
      </c>
      <c r="BE1001" s="519">
        <v>0</v>
      </c>
      <c r="BF1001" s="519">
        <v>0</v>
      </c>
      <c r="BG1001" s="519">
        <v>0</v>
      </c>
      <c r="BH1001" s="519">
        <v>0</v>
      </c>
      <c r="BI1001" s="519">
        <v>0</v>
      </c>
      <c r="BJ1001" s="519">
        <v>0</v>
      </c>
      <c r="BK1001" s="519">
        <v>0</v>
      </c>
      <c r="BL1001" s="519">
        <v>0</v>
      </c>
      <c r="BM1001" s="519">
        <v>0</v>
      </c>
      <c r="BN1001" s="519">
        <v>0</v>
      </c>
      <c r="BO1001" s="519">
        <v>0</v>
      </c>
      <c r="BP1001" s="519">
        <v>0</v>
      </c>
      <c r="BQ1001" s="519">
        <v>0</v>
      </c>
      <c r="BR1001" s="519">
        <v>0</v>
      </c>
      <c r="BS1001" s="519">
        <v>0</v>
      </c>
      <c r="BT1001" s="519">
        <v>0</v>
      </c>
      <c r="BU1001" s="519">
        <v>0</v>
      </c>
      <c r="BV1001" s="519">
        <v>0</v>
      </c>
      <c r="BW1001" s="519">
        <v>0</v>
      </c>
      <c r="BX1001" s="519">
        <v>0</v>
      </c>
      <c r="BY1001" s="519">
        <v>0</v>
      </c>
      <c r="BZ1001" s="519">
        <v>0</v>
      </c>
      <c r="CA1001" s="519">
        <v>0</v>
      </c>
      <c r="CB1001" s="519">
        <v>0</v>
      </c>
      <c r="CC1001" s="519">
        <v>0</v>
      </c>
      <c r="CD1001" s="519">
        <v>0</v>
      </c>
      <c r="CE1001" s="519">
        <v>0</v>
      </c>
      <c r="CF1001" s="519">
        <v>0</v>
      </c>
      <c r="CG1001" s="519">
        <v>0</v>
      </c>
      <c r="CH1001" s="519">
        <v>0</v>
      </c>
      <c r="CI1001" s="519">
        <v>0</v>
      </c>
      <c r="CJ1001" s="519">
        <v>0</v>
      </c>
      <c r="CK1001" s="519">
        <v>0</v>
      </c>
      <c r="CL1001" s="519">
        <v>0</v>
      </c>
      <c r="CM1001" s="519">
        <v>0</v>
      </c>
      <c r="CN1001" s="519">
        <v>0</v>
      </c>
      <c r="CO1001" s="519">
        <v>0</v>
      </c>
      <c r="CP1001" s="519">
        <v>0</v>
      </c>
      <c r="CQ1001" s="519">
        <v>0</v>
      </c>
      <c r="CR1001" s="519">
        <v>0</v>
      </c>
      <c r="CS1001" s="519">
        <v>0</v>
      </c>
      <c r="CT1001" s="519">
        <v>0</v>
      </c>
      <c r="CU1001" s="519">
        <v>0</v>
      </c>
      <c r="CV1001" s="519">
        <v>0</v>
      </c>
      <c r="CW1001" s="519">
        <v>0</v>
      </c>
      <c r="CX1001" s="519">
        <v>0</v>
      </c>
      <c r="CY1001" s="519">
        <v>0</v>
      </c>
      <c r="CZ1001" s="519">
        <v>0</v>
      </c>
      <c r="DA1001" s="519">
        <v>0</v>
      </c>
      <c r="DB1001" s="519">
        <v>0</v>
      </c>
      <c r="DC1001" s="519">
        <v>0</v>
      </c>
      <c r="DD1001" s="519">
        <v>0</v>
      </c>
      <c r="DE1001" s="519">
        <v>0</v>
      </c>
      <c r="DF1001" s="519">
        <v>0</v>
      </c>
      <c r="DG1001" s="519">
        <v>0</v>
      </c>
      <c r="DH1001" s="519">
        <v>0</v>
      </c>
      <c r="DI1001" s="519">
        <v>0</v>
      </c>
      <c r="DJ1001" s="519">
        <v>0</v>
      </c>
      <c r="DK1001" s="519">
        <v>0</v>
      </c>
      <c r="DL1001" s="519">
        <v>0</v>
      </c>
      <c r="DM1001" s="519">
        <v>0</v>
      </c>
      <c r="DN1001" s="519">
        <v>0</v>
      </c>
      <c r="DO1001" s="519">
        <v>0</v>
      </c>
      <c r="DP1001" s="519">
        <v>0</v>
      </c>
      <c r="DQ1001" s="519">
        <v>0</v>
      </c>
      <c r="DR1001" s="519">
        <v>0</v>
      </c>
      <c r="DS1001" s="519">
        <v>0</v>
      </c>
      <c r="DT1001" s="519">
        <v>0</v>
      </c>
      <c r="DU1001" s="519">
        <v>0</v>
      </c>
      <c r="DV1001" s="519">
        <v>0</v>
      </c>
      <c r="DW1001" s="519">
        <v>0</v>
      </c>
      <c r="DX1001" s="519">
        <v>0</v>
      </c>
      <c r="DZ1001" s="337"/>
      <c r="EA1001" s="519" t="s">
        <v>1061</v>
      </c>
      <c r="EB1001" s="519" t="s">
        <v>1059</v>
      </c>
      <c r="EC1001" s="519">
        <v>29</v>
      </c>
      <c r="ED1001" s="183" t="str">
        <f t="shared" si="50"/>
        <v>SDN150129</v>
      </c>
      <c r="EE1001" s="519">
        <v>694.3</v>
      </c>
      <c r="EF1001" s="519">
        <v>10000</v>
      </c>
      <c r="EG1001" s="519">
        <v>10000</v>
      </c>
      <c r="EH1001" s="519">
        <v>10000</v>
      </c>
      <c r="EI1001" s="519">
        <v>10000</v>
      </c>
      <c r="EJ1001" s="519">
        <v>10000</v>
      </c>
      <c r="EK1001" s="519">
        <v>10000</v>
      </c>
      <c r="EL1001" s="519">
        <v>10000</v>
      </c>
      <c r="EM1001" s="519">
        <v>10000</v>
      </c>
      <c r="EN1001" s="519">
        <v>10000</v>
      </c>
      <c r="EO1001" s="519">
        <v>10000</v>
      </c>
      <c r="EP1001" s="519">
        <v>10000</v>
      </c>
      <c r="EQ1001" s="519">
        <v>10000</v>
      </c>
      <c r="ER1001" s="519">
        <v>10000</v>
      </c>
      <c r="ES1001" s="519">
        <v>10000</v>
      </c>
      <c r="ET1001" s="519">
        <v>10000</v>
      </c>
      <c r="EU1001" s="519">
        <v>10000</v>
      </c>
      <c r="EV1001" s="519">
        <v>10000</v>
      </c>
      <c r="EW1001" s="519">
        <v>10000</v>
      </c>
      <c r="EX1001" s="519">
        <v>10000</v>
      </c>
      <c r="EY1001" s="519">
        <v>10000</v>
      </c>
      <c r="EZ1001" s="519">
        <v>10000</v>
      </c>
      <c r="FA1001" s="519">
        <v>10000</v>
      </c>
      <c r="FB1001" s="519">
        <v>10000</v>
      </c>
      <c r="FC1001" s="519">
        <v>10000</v>
      </c>
      <c r="FD1001" s="519">
        <v>10000</v>
      </c>
      <c r="FE1001" s="519">
        <v>10000</v>
      </c>
      <c r="FF1001" s="519">
        <v>10000</v>
      </c>
      <c r="FG1001" s="519">
        <v>10000</v>
      </c>
      <c r="FH1001" s="519">
        <v>10000</v>
      </c>
      <c r="FI1001" s="519">
        <v>0</v>
      </c>
      <c r="FJ1001" s="519">
        <v>0</v>
      </c>
      <c r="FK1001" s="519">
        <v>0</v>
      </c>
      <c r="FL1001" s="519">
        <v>0</v>
      </c>
      <c r="FM1001" s="519">
        <v>0</v>
      </c>
      <c r="FN1001" s="519">
        <v>0</v>
      </c>
      <c r="FO1001" s="519">
        <v>0</v>
      </c>
      <c r="FP1001" s="519">
        <v>0</v>
      </c>
      <c r="FQ1001" s="519">
        <v>0</v>
      </c>
      <c r="FR1001" s="519">
        <v>0</v>
      </c>
      <c r="FS1001" s="519">
        <v>0</v>
      </c>
      <c r="FT1001" s="519">
        <v>0</v>
      </c>
      <c r="FU1001" s="519">
        <v>0</v>
      </c>
      <c r="FV1001" s="519">
        <v>0</v>
      </c>
      <c r="FW1001" s="519">
        <v>0</v>
      </c>
      <c r="FX1001" s="519">
        <v>0</v>
      </c>
      <c r="FY1001" s="519">
        <v>0</v>
      </c>
      <c r="FZ1001" s="519">
        <v>0</v>
      </c>
      <c r="GA1001" s="519">
        <v>0</v>
      </c>
      <c r="GB1001" s="519">
        <v>0</v>
      </c>
      <c r="GC1001" s="519">
        <v>0</v>
      </c>
      <c r="GD1001" s="519">
        <v>0</v>
      </c>
      <c r="GE1001" s="519">
        <v>0</v>
      </c>
      <c r="GF1001" s="519">
        <v>0</v>
      </c>
      <c r="GG1001" s="519">
        <v>0</v>
      </c>
      <c r="GH1001" s="519">
        <v>0</v>
      </c>
      <c r="GI1001" s="519">
        <v>0</v>
      </c>
      <c r="GJ1001" s="519">
        <v>0</v>
      </c>
      <c r="GK1001" s="519">
        <v>0</v>
      </c>
      <c r="GL1001" s="519">
        <v>0</v>
      </c>
      <c r="GM1001" s="519">
        <v>0</v>
      </c>
      <c r="GN1001" s="519">
        <v>0</v>
      </c>
      <c r="GO1001" s="519">
        <v>0</v>
      </c>
      <c r="GP1001" s="519">
        <v>0</v>
      </c>
      <c r="GQ1001" s="519">
        <v>0</v>
      </c>
      <c r="GR1001" s="519">
        <v>0</v>
      </c>
      <c r="GS1001" s="519">
        <v>0</v>
      </c>
      <c r="GT1001" s="519">
        <v>0</v>
      </c>
      <c r="GU1001" s="519">
        <v>0</v>
      </c>
      <c r="GV1001" s="519">
        <v>0</v>
      </c>
      <c r="GW1001" s="519">
        <v>0</v>
      </c>
      <c r="GX1001" s="519">
        <v>0</v>
      </c>
      <c r="GY1001" s="519">
        <v>0</v>
      </c>
      <c r="GZ1001" s="519">
        <v>0</v>
      </c>
      <c r="HA1001" s="519">
        <v>0</v>
      </c>
      <c r="HB1001" s="519">
        <v>0</v>
      </c>
      <c r="HC1001" s="519">
        <v>0</v>
      </c>
      <c r="HD1001" s="519">
        <v>0</v>
      </c>
      <c r="HE1001" s="519">
        <v>0</v>
      </c>
      <c r="HF1001" s="519">
        <v>0</v>
      </c>
      <c r="HG1001" s="519">
        <v>0</v>
      </c>
      <c r="HH1001" s="519">
        <v>0</v>
      </c>
      <c r="HI1001" s="519">
        <v>0</v>
      </c>
      <c r="HJ1001" s="519">
        <v>0</v>
      </c>
      <c r="HK1001" s="519">
        <v>0</v>
      </c>
      <c r="HL1001" s="519">
        <v>0</v>
      </c>
      <c r="HM1001" s="519">
        <v>0</v>
      </c>
      <c r="HN1001" s="519">
        <v>0</v>
      </c>
      <c r="HO1001" s="519">
        <v>0</v>
      </c>
      <c r="HP1001" s="519">
        <v>0</v>
      </c>
      <c r="HQ1001" s="519">
        <v>0</v>
      </c>
      <c r="HR1001" s="519">
        <v>0</v>
      </c>
      <c r="HS1001" s="519">
        <v>0</v>
      </c>
      <c r="HT1001" s="519">
        <v>0</v>
      </c>
      <c r="HU1001" s="519">
        <v>0</v>
      </c>
      <c r="HV1001" s="519">
        <v>0</v>
      </c>
      <c r="HW1001" s="519">
        <v>0</v>
      </c>
      <c r="HX1001" s="519">
        <v>0</v>
      </c>
      <c r="HY1001" s="519">
        <v>0</v>
      </c>
      <c r="HZ1001" s="519">
        <v>0</v>
      </c>
      <c r="IA1001" s="519">
        <v>0</v>
      </c>
      <c r="IB1001" s="519">
        <v>0</v>
      </c>
      <c r="IC1001" s="519">
        <v>0</v>
      </c>
      <c r="ID1001" s="519">
        <v>0</v>
      </c>
      <c r="IE1001" s="519">
        <v>0</v>
      </c>
      <c r="IF1001" s="519">
        <v>0</v>
      </c>
      <c r="IG1001" s="519">
        <v>0</v>
      </c>
      <c r="IH1001" s="519">
        <v>0</v>
      </c>
      <c r="II1001" s="519">
        <v>0</v>
      </c>
      <c r="IJ1001" s="519">
        <v>0</v>
      </c>
      <c r="IK1001" s="519">
        <v>0</v>
      </c>
    </row>
    <row r="1002" spans="2:245" hidden="1">
      <c r="B1002" s="519" t="s">
        <v>1058</v>
      </c>
      <c r="C1002" s="519"/>
      <c r="D1002" s="519"/>
      <c r="E1002" s="519"/>
      <c r="F1002" s="519">
        <v>2</v>
      </c>
      <c r="G1002" s="519"/>
      <c r="H1002" s="519">
        <v>38</v>
      </c>
      <c r="I1002" s="519">
        <v>10</v>
      </c>
      <c r="J1002" s="519" t="str">
        <f t="shared" si="48"/>
        <v>SDN10023810</v>
      </c>
      <c r="K1002" s="519">
        <v>804</v>
      </c>
      <c r="M1002" s="337"/>
      <c r="N1002" s="519" t="s">
        <v>1061</v>
      </c>
      <c r="O1002" s="519" t="s">
        <v>1059</v>
      </c>
      <c r="P1002" s="519">
        <v>30</v>
      </c>
      <c r="Q1002" s="521" t="str">
        <f t="shared" si="49"/>
        <v>SDN150130</v>
      </c>
      <c r="R1002" s="519">
        <v>699.6</v>
      </c>
      <c r="S1002" s="519">
        <v>2000</v>
      </c>
      <c r="T1002" s="519">
        <v>2098.8000000000002</v>
      </c>
      <c r="U1002" s="519">
        <v>2798.4</v>
      </c>
      <c r="V1002" s="519">
        <v>3498</v>
      </c>
      <c r="W1002" s="519">
        <v>4197.6000000000004</v>
      </c>
      <c r="X1002" s="519">
        <v>4897.2</v>
      </c>
      <c r="Y1002" s="519">
        <v>5456.9</v>
      </c>
      <c r="Z1002" s="519">
        <v>6016.6</v>
      </c>
      <c r="AA1002" s="519">
        <v>6576.2</v>
      </c>
      <c r="AB1002" s="519">
        <v>7135.9</v>
      </c>
      <c r="AC1002" s="519">
        <v>7695.6</v>
      </c>
      <c r="AD1002" s="519">
        <v>8255.2999999999993</v>
      </c>
      <c r="AE1002" s="519">
        <v>8815</v>
      </c>
      <c r="AF1002" s="519">
        <v>9374.6</v>
      </c>
      <c r="AG1002" s="519">
        <v>9374.6</v>
      </c>
      <c r="AH1002" s="519">
        <v>9374.6</v>
      </c>
      <c r="AI1002" s="519">
        <v>9374.6</v>
      </c>
      <c r="AJ1002" s="519">
        <v>9374.6</v>
      </c>
      <c r="AK1002" s="519">
        <v>9374.6</v>
      </c>
      <c r="AL1002" s="519">
        <v>9374.6</v>
      </c>
      <c r="AM1002" s="519">
        <v>9374.6</v>
      </c>
      <c r="AN1002" s="519">
        <v>9374.6</v>
      </c>
      <c r="AO1002" s="519">
        <v>9374.6</v>
      </c>
      <c r="AP1002" s="519">
        <v>9374.6</v>
      </c>
      <c r="AQ1002" s="519">
        <v>9374.6</v>
      </c>
      <c r="AR1002" s="519">
        <v>9374.6</v>
      </c>
      <c r="AS1002" s="519">
        <v>9374.6</v>
      </c>
      <c r="AT1002" s="519">
        <v>9374.6</v>
      </c>
      <c r="AU1002" s="519">
        <v>9374.6</v>
      </c>
      <c r="AV1002" s="519">
        <v>0</v>
      </c>
      <c r="AW1002" s="519">
        <v>0</v>
      </c>
      <c r="AX1002" s="519">
        <v>0</v>
      </c>
      <c r="AY1002" s="519">
        <v>0</v>
      </c>
      <c r="AZ1002" s="519">
        <v>0</v>
      </c>
      <c r="BA1002" s="519">
        <v>0</v>
      </c>
      <c r="BB1002" s="519">
        <v>0</v>
      </c>
      <c r="BC1002" s="519">
        <v>0</v>
      </c>
      <c r="BD1002" s="519">
        <v>0</v>
      </c>
      <c r="BE1002" s="519">
        <v>0</v>
      </c>
      <c r="BF1002" s="519">
        <v>0</v>
      </c>
      <c r="BG1002" s="519">
        <v>0</v>
      </c>
      <c r="BH1002" s="519">
        <v>0</v>
      </c>
      <c r="BI1002" s="519">
        <v>0</v>
      </c>
      <c r="BJ1002" s="519">
        <v>0</v>
      </c>
      <c r="BK1002" s="519">
        <v>0</v>
      </c>
      <c r="BL1002" s="519">
        <v>0</v>
      </c>
      <c r="BM1002" s="519">
        <v>0</v>
      </c>
      <c r="BN1002" s="519">
        <v>0</v>
      </c>
      <c r="BO1002" s="519">
        <v>0</v>
      </c>
      <c r="BP1002" s="519">
        <v>0</v>
      </c>
      <c r="BQ1002" s="519">
        <v>0</v>
      </c>
      <c r="BR1002" s="519">
        <v>0</v>
      </c>
      <c r="BS1002" s="519">
        <v>0</v>
      </c>
      <c r="BT1002" s="519">
        <v>0</v>
      </c>
      <c r="BU1002" s="519">
        <v>0</v>
      </c>
      <c r="BV1002" s="519">
        <v>0</v>
      </c>
      <c r="BW1002" s="519">
        <v>0</v>
      </c>
      <c r="BX1002" s="519">
        <v>0</v>
      </c>
      <c r="BY1002" s="519">
        <v>0</v>
      </c>
      <c r="BZ1002" s="519">
        <v>0</v>
      </c>
      <c r="CA1002" s="519">
        <v>0</v>
      </c>
      <c r="CB1002" s="519">
        <v>0</v>
      </c>
      <c r="CC1002" s="519">
        <v>0</v>
      </c>
      <c r="CD1002" s="519">
        <v>0</v>
      </c>
      <c r="CE1002" s="519">
        <v>0</v>
      </c>
      <c r="CF1002" s="519">
        <v>0</v>
      </c>
      <c r="CG1002" s="519">
        <v>0</v>
      </c>
      <c r="CH1002" s="519">
        <v>0</v>
      </c>
      <c r="CI1002" s="519">
        <v>0</v>
      </c>
      <c r="CJ1002" s="519">
        <v>0</v>
      </c>
      <c r="CK1002" s="519">
        <v>0</v>
      </c>
      <c r="CL1002" s="519">
        <v>0</v>
      </c>
      <c r="CM1002" s="519">
        <v>0</v>
      </c>
      <c r="CN1002" s="519">
        <v>0</v>
      </c>
      <c r="CO1002" s="519">
        <v>0</v>
      </c>
      <c r="CP1002" s="519">
        <v>0</v>
      </c>
      <c r="CQ1002" s="519">
        <v>0</v>
      </c>
      <c r="CR1002" s="519">
        <v>0</v>
      </c>
      <c r="CS1002" s="519">
        <v>0</v>
      </c>
      <c r="CT1002" s="519">
        <v>0</v>
      </c>
      <c r="CU1002" s="519">
        <v>0</v>
      </c>
      <c r="CV1002" s="519">
        <v>0</v>
      </c>
      <c r="CW1002" s="519">
        <v>0</v>
      </c>
      <c r="CX1002" s="519">
        <v>0</v>
      </c>
      <c r="CY1002" s="519">
        <v>0</v>
      </c>
      <c r="CZ1002" s="519">
        <v>0</v>
      </c>
      <c r="DA1002" s="519">
        <v>0</v>
      </c>
      <c r="DB1002" s="519">
        <v>0</v>
      </c>
      <c r="DC1002" s="519">
        <v>0</v>
      </c>
      <c r="DD1002" s="519">
        <v>0</v>
      </c>
      <c r="DE1002" s="519">
        <v>0</v>
      </c>
      <c r="DF1002" s="519">
        <v>0</v>
      </c>
      <c r="DG1002" s="519">
        <v>0</v>
      </c>
      <c r="DH1002" s="519">
        <v>0</v>
      </c>
      <c r="DI1002" s="519">
        <v>0</v>
      </c>
      <c r="DJ1002" s="519">
        <v>0</v>
      </c>
      <c r="DK1002" s="519">
        <v>0</v>
      </c>
      <c r="DL1002" s="519">
        <v>0</v>
      </c>
      <c r="DM1002" s="519">
        <v>0</v>
      </c>
      <c r="DN1002" s="519">
        <v>0</v>
      </c>
      <c r="DO1002" s="519">
        <v>0</v>
      </c>
      <c r="DP1002" s="519">
        <v>0</v>
      </c>
      <c r="DQ1002" s="519">
        <v>0</v>
      </c>
      <c r="DR1002" s="519">
        <v>0</v>
      </c>
      <c r="DS1002" s="519">
        <v>0</v>
      </c>
      <c r="DT1002" s="519">
        <v>0</v>
      </c>
      <c r="DU1002" s="519">
        <v>0</v>
      </c>
      <c r="DV1002" s="519">
        <v>0</v>
      </c>
      <c r="DW1002" s="519">
        <v>0</v>
      </c>
      <c r="DX1002" s="519">
        <v>0</v>
      </c>
      <c r="DZ1002" s="337"/>
      <c r="EA1002" s="519" t="s">
        <v>1061</v>
      </c>
      <c r="EB1002" s="519" t="s">
        <v>1059</v>
      </c>
      <c r="EC1002" s="519">
        <v>30</v>
      </c>
      <c r="ED1002" s="183" t="str">
        <f t="shared" si="50"/>
        <v>SDN150130</v>
      </c>
      <c r="EE1002" s="519">
        <v>699.6</v>
      </c>
      <c r="EF1002" s="519">
        <v>10000</v>
      </c>
      <c r="EG1002" s="519">
        <v>10000</v>
      </c>
      <c r="EH1002" s="519">
        <v>10000</v>
      </c>
      <c r="EI1002" s="519">
        <v>10000</v>
      </c>
      <c r="EJ1002" s="519">
        <v>10000</v>
      </c>
      <c r="EK1002" s="519">
        <v>10000</v>
      </c>
      <c r="EL1002" s="519">
        <v>10000</v>
      </c>
      <c r="EM1002" s="519">
        <v>10000</v>
      </c>
      <c r="EN1002" s="519">
        <v>10000</v>
      </c>
      <c r="EO1002" s="519">
        <v>10000</v>
      </c>
      <c r="EP1002" s="519">
        <v>10000</v>
      </c>
      <c r="EQ1002" s="519">
        <v>10000</v>
      </c>
      <c r="ER1002" s="519">
        <v>10000</v>
      </c>
      <c r="ES1002" s="519">
        <v>10000</v>
      </c>
      <c r="ET1002" s="519">
        <v>10000</v>
      </c>
      <c r="EU1002" s="519">
        <v>10000</v>
      </c>
      <c r="EV1002" s="519">
        <v>10000</v>
      </c>
      <c r="EW1002" s="519">
        <v>10000</v>
      </c>
      <c r="EX1002" s="519">
        <v>10000</v>
      </c>
      <c r="EY1002" s="519">
        <v>10000</v>
      </c>
      <c r="EZ1002" s="519">
        <v>10000</v>
      </c>
      <c r="FA1002" s="519">
        <v>10000</v>
      </c>
      <c r="FB1002" s="519">
        <v>10000</v>
      </c>
      <c r="FC1002" s="519">
        <v>10000</v>
      </c>
      <c r="FD1002" s="519">
        <v>10000</v>
      </c>
      <c r="FE1002" s="519">
        <v>10000</v>
      </c>
      <c r="FF1002" s="519">
        <v>10000</v>
      </c>
      <c r="FG1002" s="519">
        <v>10000</v>
      </c>
      <c r="FH1002" s="519">
        <v>10000</v>
      </c>
      <c r="FI1002" s="519">
        <v>0</v>
      </c>
      <c r="FJ1002" s="519">
        <v>0</v>
      </c>
      <c r="FK1002" s="519">
        <v>0</v>
      </c>
      <c r="FL1002" s="519">
        <v>0</v>
      </c>
      <c r="FM1002" s="519">
        <v>0</v>
      </c>
      <c r="FN1002" s="519">
        <v>0</v>
      </c>
      <c r="FO1002" s="519">
        <v>0</v>
      </c>
      <c r="FP1002" s="519">
        <v>0</v>
      </c>
      <c r="FQ1002" s="519">
        <v>0</v>
      </c>
      <c r="FR1002" s="519">
        <v>0</v>
      </c>
      <c r="FS1002" s="519">
        <v>0</v>
      </c>
      <c r="FT1002" s="519">
        <v>0</v>
      </c>
      <c r="FU1002" s="519">
        <v>0</v>
      </c>
      <c r="FV1002" s="519">
        <v>0</v>
      </c>
      <c r="FW1002" s="519">
        <v>0</v>
      </c>
      <c r="FX1002" s="519">
        <v>0</v>
      </c>
      <c r="FY1002" s="519">
        <v>0</v>
      </c>
      <c r="FZ1002" s="519">
        <v>0</v>
      </c>
      <c r="GA1002" s="519">
        <v>0</v>
      </c>
      <c r="GB1002" s="519">
        <v>0</v>
      </c>
      <c r="GC1002" s="519">
        <v>0</v>
      </c>
      <c r="GD1002" s="519">
        <v>0</v>
      </c>
      <c r="GE1002" s="519">
        <v>0</v>
      </c>
      <c r="GF1002" s="519">
        <v>0</v>
      </c>
      <c r="GG1002" s="519">
        <v>0</v>
      </c>
      <c r="GH1002" s="519">
        <v>0</v>
      </c>
      <c r="GI1002" s="519">
        <v>0</v>
      </c>
      <c r="GJ1002" s="519">
        <v>0</v>
      </c>
      <c r="GK1002" s="519">
        <v>0</v>
      </c>
      <c r="GL1002" s="519">
        <v>0</v>
      </c>
      <c r="GM1002" s="519">
        <v>0</v>
      </c>
      <c r="GN1002" s="519">
        <v>0</v>
      </c>
      <c r="GO1002" s="519">
        <v>0</v>
      </c>
      <c r="GP1002" s="519">
        <v>0</v>
      </c>
      <c r="GQ1002" s="519">
        <v>0</v>
      </c>
      <c r="GR1002" s="519">
        <v>0</v>
      </c>
      <c r="GS1002" s="519">
        <v>0</v>
      </c>
      <c r="GT1002" s="519">
        <v>0</v>
      </c>
      <c r="GU1002" s="519">
        <v>0</v>
      </c>
      <c r="GV1002" s="519">
        <v>0</v>
      </c>
      <c r="GW1002" s="519">
        <v>0</v>
      </c>
      <c r="GX1002" s="519">
        <v>0</v>
      </c>
      <c r="GY1002" s="519">
        <v>0</v>
      </c>
      <c r="GZ1002" s="519">
        <v>0</v>
      </c>
      <c r="HA1002" s="519">
        <v>0</v>
      </c>
      <c r="HB1002" s="519">
        <v>0</v>
      </c>
      <c r="HC1002" s="519">
        <v>0</v>
      </c>
      <c r="HD1002" s="519">
        <v>0</v>
      </c>
      <c r="HE1002" s="519">
        <v>0</v>
      </c>
      <c r="HF1002" s="519">
        <v>0</v>
      </c>
      <c r="HG1002" s="519">
        <v>0</v>
      </c>
      <c r="HH1002" s="519">
        <v>0</v>
      </c>
      <c r="HI1002" s="519">
        <v>0</v>
      </c>
      <c r="HJ1002" s="519">
        <v>0</v>
      </c>
      <c r="HK1002" s="519">
        <v>0</v>
      </c>
      <c r="HL1002" s="519">
        <v>0</v>
      </c>
      <c r="HM1002" s="519">
        <v>0</v>
      </c>
      <c r="HN1002" s="519">
        <v>0</v>
      </c>
      <c r="HO1002" s="519">
        <v>0</v>
      </c>
      <c r="HP1002" s="519">
        <v>0</v>
      </c>
      <c r="HQ1002" s="519">
        <v>0</v>
      </c>
      <c r="HR1002" s="519">
        <v>0</v>
      </c>
      <c r="HS1002" s="519">
        <v>0</v>
      </c>
      <c r="HT1002" s="519">
        <v>0</v>
      </c>
      <c r="HU1002" s="519">
        <v>0</v>
      </c>
      <c r="HV1002" s="519">
        <v>0</v>
      </c>
      <c r="HW1002" s="519">
        <v>0</v>
      </c>
      <c r="HX1002" s="519">
        <v>0</v>
      </c>
      <c r="HY1002" s="519">
        <v>0</v>
      </c>
      <c r="HZ1002" s="519">
        <v>0</v>
      </c>
      <c r="IA1002" s="519">
        <v>0</v>
      </c>
      <c r="IB1002" s="519">
        <v>0</v>
      </c>
      <c r="IC1002" s="519">
        <v>0</v>
      </c>
      <c r="ID1002" s="519">
        <v>0</v>
      </c>
      <c r="IE1002" s="519">
        <v>0</v>
      </c>
      <c r="IF1002" s="519">
        <v>0</v>
      </c>
      <c r="IG1002" s="519">
        <v>0</v>
      </c>
      <c r="IH1002" s="519">
        <v>0</v>
      </c>
      <c r="II1002" s="519">
        <v>0</v>
      </c>
      <c r="IJ1002" s="519">
        <v>0</v>
      </c>
      <c r="IK1002" s="519">
        <v>0</v>
      </c>
    </row>
    <row r="1003" spans="2:245" hidden="1">
      <c r="B1003" s="519" t="s">
        <v>1058</v>
      </c>
      <c r="C1003" s="519"/>
      <c r="D1003" s="519"/>
      <c r="E1003" s="519"/>
      <c r="F1003" s="519">
        <v>2</v>
      </c>
      <c r="G1003" s="519"/>
      <c r="H1003" s="519">
        <v>39</v>
      </c>
      <c r="I1003" s="519">
        <v>1</v>
      </c>
      <c r="J1003" s="519" t="str">
        <f t="shared" si="48"/>
        <v>SDN10023901</v>
      </c>
      <c r="K1003" s="519">
        <v>1005</v>
      </c>
      <c r="M1003" s="337"/>
      <c r="N1003" s="519" t="s">
        <v>1061</v>
      </c>
      <c r="O1003" s="519" t="s">
        <v>1059</v>
      </c>
      <c r="P1003" s="519">
        <v>31</v>
      </c>
      <c r="Q1003" s="521" t="str">
        <f t="shared" si="49"/>
        <v>SDN150131</v>
      </c>
      <c r="R1003" s="519">
        <v>704.9</v>
      </c>
      <c r="S1003" s="519">
        <v>2000</v>
      </c>
      <c r="T1003" s="519">
        <v>2114.6999999999998</v>
      </c>
      <c r="U1003" s="519">
        <v>2819.6</v>
      </c>
      <c r="V1003" s="519">
        <v>3524.5</v>
      </c>
      <c r="W1003" s="519">
        <v>4229.3999999999996</v>
      </c>
      <c r="X1003" s="519">
        <v>4934.3</v>
      </c>
      <c r="Y1003" s="519">
        <v>5498.2</v>
      </c>
      <c r="Z1003" s="519">
        <v>6062.1</v>
      </c>
      <c r="AA1003" s="519">
        <v>6626.1</v>
      </c>
      <c r="AB1003" s="519">
        <v>7190</v>
      </c>
      <c r="AC1003" s="519">
        <v>7753.9</v>
      </c>
      <c r="AD1003" s="519">
        <v>8317.7999999999993</v>
      </c>
      <c r="AE1003" s="519">
        <v>8881.7000000000007</v>
      </c>
      <c r="AF1003" s="519">
        <v>9445.7000000000007</v>
      </c>
      <c r="AG1003" s="519">
        <v>9445.7000000000007</v>
      </c>
      <c r="AH1003" s="519">
        <v>9445.7000000000007</v>
      </c>
      <c r="AI1003" s="519">
        <v>9445.7000000000007</v>
      </c>
      <c r="AJ1003" s="519">
        <v>9445.7000000000007</v>
      </c>
      <c r="AK1003" s="519">
        <v>9445.7000000000007</v>
      </c>
      <c r="AL1003" s="519">
        <v>9445.7000000000007</v>
      </c>
      <c r="AM1003" s="519">
        <v>9445.7000000000007</v>
      </c>
      <c r="AN1003" s="519">
        <v>9445.7000000000007</v>
      </c>
      <c r="AO1003" s="519">
        <v>9445.7000000000007</v>
      </c>
      <c r="AP1003" s="519">
        <v>9445.7000000000007</v>
      </c>
      <c r="AQ1003" s="519">
        <v>9445.7000000000007</v>
      </c>
      <c r="AR1003" s="519">
        <v>9445.7000000000007</v>
      </c>
      <c r="AS1003" s="519">
        <v>9445.7000000000007</v>
      </c>
      <c r="AT1003" s="519">
        <v>9445.7000000000007</v>
      </c>
      <c r="AU1003" s="519">
        <v>9445.7000000000007</v>
      </c>
      <c r="AV1003" s="519">
        <v>0</v>
      </c>
      <c r="AW1003" s="519">
        <v>0</v>
      </c>
      <c r="AX1003" s="519">
        <v>0</v>
      </c>
      <c r="AY1003" s="519">
        <v>0</v>
      </c>
      <c r="AZ1003" s="519">
        <v>0</v>
      </c>
      <c r="BA1003" s="519">
        <v>0</v>
      </c>
      <c r="BB1003" s="519">
        <v>0</v>
      </c>
      <c r="BC1003" s="519">
        <v>0</v>
      </c>
      <c r="BD1003" s="519">
        <v>0</v>
      </c>
      <c r="BE1003" s="519">
        <v>0</v>
      </c>
      <c r="BF1003" s="519">
        <v>0</v>
      </c>
      <c r="BG1003" s="519">
        <v>0</v>
      </c>
      <c r="BH1003" s="519">
        <v>0</v>
      </c>
      <c r="BI1003" s="519">
        <v>0</v>
      </c>
      <c r="BJ1003" s="519">
        <v>0</v>
      </c>
      <c r="BK1003" s="519">
        <v>0</v>
      </c>
      <c r="BL1003" s="519">
        <v>0</v>
      </c>
      <c r="BM1003" s="519">
        <v>0</v>
      </c>
      <c r="BN1003" s="519">
        <v>0</v>
      </c>
      <c r="BO1003" s="519">
        <v>0</v>
      </c>
      <c r="BP1003" s="519">
        <v>0</v>
      </c>
      <c r="BQ1003" s="519">
        <v>0</v>
      </c>
      <c r="BR1003" s="519">
        <v>0</v>
      </c>
      <c r="BS1003" s="519">
        <v>0</v>
      </c>
      <c r="BT1003" s="519">
        <v>0</v>
      </c>
      <c r="BU1003" s="519">
        <v>0</v>
      </c>
      <c r="BV1003" s="519">
        <v>0</v>
      </c>
      <c r="BW1003" s="519">
        <v>0</v>
      </c>
      <c r="BX1003" s="519">
        <v>0</v>
      </c>
      <c r="BY1003" s="519">
        <v>0</v>
      </c>
      <c r="BZ1003" s="519">
        <v>0</v>
      </c>
      <c r="CA1003" s="519">
        <v>0</v>
      </c>
      <c r="CB1003" s="519">
        <v>0</v>
      </c>
      <c r="CC1003" s="519">
        <v>0</v>
      </c>
      <c r="CD1003" s="519">
        <v>0</v>
      </c>
      <c r="CE1003" s="519">
        <v>0</v>
      </c>
      <c r="CF1003" s="519">
        <v>0</v>
      </c>
      <c r="CG1003" s="519">
        <v>0</v>
      </c>
      <c r="CH1003" s="519">
        <v>0</v>
      </c>
      <c r="CI1003" s="519">
        <v>0</v>
      </c>
      <c r="CJ1003" s="519">
        <v>0</v>
      </c>
      <c r="CK1003" s="519">
        <v>0</v>
      </c>
      <c r="CL1003" s="519">
        <v>0</v>
      </c>
      <c r="CM1003" s="519">
        <v>0</v>
      </c>
      <c r="CN1003" s="519">
        <v>0</v>
      </c>
      <c r="CO1003" s="519">
        <v>0</v>
      </c>
      <c r="CP1003" s="519">
        <v>0</v>
      </c>
      <c r="CQ1003" s="519">
        <v>0</v>
      </c>
      <c r="CR1003" s="519">
        <v>0</v>
      </c>
      <c r="CS1003" s="519">
        <v>0</v>
      </c>
      <c r="CT1003" s="519">
        <v>0</v>
      </c>
      <c r="CU1003" s="519">
        <v>0</v>
      </c>
      <c r="CV1003" s="519">
        <v>0</v>
      </c>
      <c r="CW1003" s="519">
        <v>0</v>
      </c>
      <c r="CX1003" s="519">
        <v>0</v>
      </c>
      <c r="CY1003" s="519">
        <v>0</v>
      </c>
      <c r="CZ1003" s="519">
        <v>0</v>
      </c>
      <c r="DA1003" s="519">
        <v>0</v>
      </c>
      <c r="DB1003" s="519">
        <v>0</v>
      </c>
      <c r="DC1003" s="519">
        <v>0</v>
      </c>
      <c r="DD1003" s="519">
        <v>0</v>
      </c>
      <c r="DE1003" s="519">
        <v>0</v>
      </c>
      <c r="DF1003" s="519">
        <v>0</v>
      </c>
      <c r="DG1003" s="519">
        <v>0</v>
      </c>
      <c r="DH1003" s="519">
        <v>0</v>
      </c>
      <c r="DI1003" s="519">
        <v>0</v>
      </c>
      <c r="DJ1003" s="519">
        <v>0</v>
      </c>
      <c r="DK1003" s="519">
        <v>0</v>
      </c>
      <c r="DL1003" s="519">
        <v>0</v>
      </c>
      <c r="DM1003" s="519">
        <v>0</v>
      </c>
      <c r="DN1003" s="519">
        <v>0</v>
      </c>
      <c r="DO1003" s="519">
        <v>0</v>
      </c>
      <c r="DP1003" s="519">
        <v>0</v>
      </c>
      <c r="DQ1003" s="519">
        <v>0</v>
      </c>
      <c r="DR1003" s="519">
        <v>0</v>
      </c>
      <c r="DS1003" s="519">
        <v>0</v>
      </c>
      <c r="DT1003" s="519">
        <v>0</v>
      </c>
      <c r="DU1003" s="519">
        <v>0</v>
      </c>
      <c r="DV1003" s="519">
        <v>0</v>
      </c>
      <c r="DW1003" s="519">
        <v>0</v>
      </c>
      <c r="DX1003" s="519">
        <v>0</v>
      </c>
      <c r="DZ1003" s="337"/>
      <c r="EA1003" s="519" t="s">
        <v>1061</v>
      </c>
      <c r="EB1003" s="519" t="s">
        <v>1059</v>
      </c>
      <c r="EC1003" s="519">
        <v>31</v>
      </c>
      <c r="ED1003" s="183" t="str">
        <f t="shared" si="50"/>
        <v>SDN150131</v>
      </c>
      <c r="EE1003" s="519">
        <v>704.9</v>
      </c>
      <c r="EF1003" s="519">
        <v>10000</v>
      </c>
      <c r="EG1003" s="519">
        <v>10000</v>
      </c>
      <c r="EH1003" s="519">
        <v>10000</v>
      </c>
      <c r="EI1003" s="519">
        <v>10000</v>
      </c>
      <c r="EJ1003" s="519">
        <v>10000</v>
      </c>
      <c r="EK1003" s="519">
        <v>10000</v>
      </c>
      <c r="EL1003" s="519">
        <v>10000</v>
      </c>
      <c r="EM1003" s="519">
        <v>10000</v>
      </c>
      <c r="EN1003" s="519">
        <v>10000</v>
      </c>
      <c r="EO1003" s="519">
        <v>10000</v>
      </c>
      <c r="EP1003" s="519">
        <v>10000</v>
      </c>
      <c r="EQ1003" s="519">
        <v>10000</v>
      </c>
      <c r="ER1003" s="519">
        <v>10000</v>
      </c>
      <c r="ES1003" s="519">
        <v>10000</v>
      </c>
      <c r="ET1003" s="519">
        <v>10000</v>
      </c>
      <c r="EU1003" s="519">
        <v>10000</v>
      </c>
      <c r="EV1003" s="519">
        <v>10000</v>
      </c>
      <c r="EW1003" s="519">
        <v>10000</v>
      </c>
      <c r="EX1003" s="519">
        <v>10000</v>
      </c>
      <c r="EY1003" s="519">
        <v>10000</v>
      </c>
      <c r="EZ1003" s="519">
        <v>10000</v>
      </c>
      <c r="FA1003" s="519">
        <v>10000</v>
      </c>
      <c r="FB1003" s="519">
        <v>10000</v>
      </c>
      <c r="FC1003" s="519">
        <v>10000</v>
      </c>
      <c r="FD1003" s="519">
        <v>10000</v>
      </c>
      <c r="FE1003" s="519">
        <v>10000</v>
      </c>
      <c r="FF1003" s="519">
        <v>10000</v>
      </c>
      <c r="FG1003" s="519">
        <v>10000</v>
      </c>
      <c r="FH1003" s="519">
        <v>10000</v>
      </c>
      <c r="FI1003" s="519">
        <v>0</v>
      </c>
      <c r="FJ1003" s="519">
        <v>0</v>
      </c>
      <c r="FK1003" s="519">
        <v>0</v>
      </c>
      <c r="FL1003" s="519">
        <v>0</v>
      </c>
      <c r="FM1003" s="519">
        <v>0</v>
      </c>
      <c r="FN1003" s="519">
        <v>0</v>
      </c>
      <c r="FO1003" s="519">
        <v>0</v>
      </c>
      <c r="FP1003" s="519">
        <v>0</v>
      </c>
      <c r="FQ1003" s="519">
        <v>0</v>
      </c>
      <c r="FR1003" s="519">
        <v>0</v>
      </c>
      <c r="FS1003" s="519">
        <v>0</v>
      </c>
      <c r="FT1003" s="519">
        <v>0</v>
      </c>
      <c r="FU1003" s="519">
        <v>0</v>
      </c>
      <c r="FV1003" s="519">
        <v>0</v>
      </c>
      <c r="FW1003" s="519">
        <v>0</v>
      </c>
      <c r="FX1003" s="519">
        <v>0</v>
      </c>
      <c r="FY1003" s="519">
        <v>0</v>
      </c>
      <c r="FZ1003" s="519">
        <v>0</v>
      </c>
      <c r="GA1003" s="519">
        <v>0</v>
      </c>
      <c r="GB1003" s="519">
        <v>0</v>
      </c>
      <c r="GC1003" s="519">
        <v>0</v>
      </c>
      <c r="GD1003" s="519">
        <v>0</v>
      </c>
      <c r="GE1003" s="519">
        <v>0</v>
      </c>
      <c r="GF1003" s="519">
        <v>0</v>
      </c>
      <c r="GG1003" s="519">
        <v>0</v>
      </c>
      <c r="GH1003" s="519">
        <v>0</v>
      </c>
      <c r="GI1003" s="519">
        <v>0</v>
      </c>
      <c r="GJ1003" s="519">
        <v>0</v>
      </c>
      <c r="GK1003" s="519">
        <v>0</v>
      </c>
      <c r="GL1003" s="519">
        <v>0</v>
      </c>
      <c r="GM1003" s="519">
        <v>0</v>
      </c>
      <c r="GN1003" s="519">
        <v>0</v>
      </c>
      <c r="GO1003" s="519">
        <v>0</v>
      </c>
      <c r="GP1003" s="519">
        <v>0</v>
      </c>
      <c r="GQ1003" s="519">
        <v>0</v>
      </c>
      <c r="GR1003" s="519">
        <v>0</v>
      </c>
      <c r="GS1003" s="519">
        <v>0</v>
      </c>
      <c r="GT1003" s="519">
        <v>0</v>
      </c>
      <c r="GU1003" s="519">
        <v>0</v>
      </c>
      <c r="GV1003" s="519">
        <v>0</v>
      </c>
      <c r="GW1003" s="519">
        <v>0</v>
      </c>
      <c r="GX1003" s="519">
        <v>0</v>
      </c>
      <c r="GY1003" s="519">
        <v>0</v>
      </c>
      <c r="GZ1003" s="519">
        <v>0</v>
      </c>
      <c r="HA1003" s="519">
        <v>0</v>
      </c>
      <c r="HB1003" s="519">
        <v>0</v>
      </c>
      <c r="HC1003" s="519">
        <v>0</v>
      </c>
      <c r="HD1003" s="519">
        <v>0</v>
      </c>
      <c r="HE1003" s="519">
        <v>0</v>
      </c>
      <c r="HF1003" s="519">
        <v>0</v>
      </c>
      <c r="HG1003" s="519">
        <v>0</v>
      </c>
      <c r="HH1003" s="519">
        <v>0</v>
      </c>
      <c r="HI1003" s="519">
        <v>0</v>
      </c>
      <c r="HJ1003" s="519">
        <v>0</v>
      </c>
      <c r="HK1003" s="519">
        <v>0</v>
      </c>
      <c r="HL1003" s="519">
        <v>0</v>
      </c>
      <c r="HM1003" s="519">
        <v>0</v>
      </c>
      <c r="HN1003" s="519">
        <v>0</v>
      </c>
      <c r="HO1003" s="519">
        <v>0</v>
      </c>
      <c r="HP1003" s="519">
        <v>0</v>
      </c>
      <c r="HQ1003" s="519">
        <v>0</v>
      </c>
      <c r="HR1003" s="519">
        <v>0</v>
      </c>
      <c r="HS1003" s="519">
        <v>0</v>
      </c>
      <c r="HT1003" s="519">
        <v>0</v>
      </c>
      <c r="HU1003" s="519">
        <v>0</v>
      </c>
      <c r="HV1003" s="519">
        <v>0</v>
      </c>
      <c r="HW1003" s="519">
        <v>0</v>
      </c>
      <c r="HX1003" s="519">
        <v>0</v>
      </c>
      <c r="HY1003" s="519">
        <v>0</v>
      </c>
      <c r="HZ1003" s="519">
        <v>0</v>
      </c>
      <c r="IA1003" s="519">
        <v>0</v>
      </c>
      <c r="IB1003" s="519">
        <v>0</v>
      </c>
      <c r="IC1003" s="519">
        <v>0</v>
      </c>
      <c r="ID1003" s="519">
        <v>0</v>
      </c>
      <c r="IE1003" s="519">
        <v>0</v>
      </c>
      <c r="IF1003" s="519">
        <v>0</v>
      </c>
      <c r="IG1003" s="519">
        <v>0</v>
      </c>
      <c r="IH1003" s="519">
        <v>0</v>
      </c>
      <c r="II1003" s="519">
        <v>0</v>
      </c>
      <c r="IJ1003" s="519">
        <v>0</v>
      </c>
      <c r="IK1003" s="519">
        <v>0</v>
      </c>
    </row>
    <row r="1004" spans="2:245" hidden="1">
      <c r="B1004" s="519" t="s">
        <v>1058</v>
      </c>
      <c r="C1004" s="519"/>
      <c r="D1004" s="519"/>
      <c r="E1004" s="519"/>
      <c r="F1004" s="519">
        <v>2</v>
      </c>
      <c r="G1004" s="519"/>
      <c r="H1004" s="519">
        <v>39</v>
      </c>
      <c r="I1004" s="519">
        <v>2</v>
      </c>
      <c r="J1004" s="519" t="str">
        <f t="shared" si="48"/>
        <v>SDN10023902</v>
      </c>
      <c r="K1004" s="519">
        <v>1005</v>
      </c>
      <c r="M1004" s="337"/>
      <c r="N1004" s="519" t="s">
        <v>1061</v>
      </c>
      <c r="O1004" s="519" t="s">
        <v>1059</v>
      </c>
      <c r="P1004" s="519">
        <v>32</v>
      </c>
      <c r="Q1004" s="521" t="str">
        <f t="shared" si="49"/>
        <v>SDN150132</v>
      </c>
      <c r="R1004" s="519">
        <v>704.9</v>
      </c>
      <c r="S1004" s="519">
        <v>2000</v>
      </c>
      <c r="T1004" s="519">
        <v>2114.6999999999998</v>
      </c>
      <c r="U1004" s="519">
        <v>2819.6</v>
      </c>
      <c r="V1004" s="519">
        <v>3524.5</v>
      </c>
      <c r="W1004" s="519">
        <v>4229.3999999999996</v>
      </c>
      <c r="X1004" s="519">
        <v>4934.3</v>
      </c>
      <c r="Y1004" s="519">
        <v>5498.2</v>
      </c>
      <c r="Z1004" s="519">
        <v>6062.1</v>
      </c>
      <c r="AA1004" s="519">
        <v>6626.1</v>
      </c>
      <c r="AB1004" s="519">
        <v>7190</v>
      </c>
      <c r="AC1004" s="519">
        <v>7753.9</v>
      </c>
      <c r="AD1004" s="519">
        <v>8317.7999999999993</v>
      </c>
      <c r="AE1004" s="519">
        <v>8881.7000000000007</v>
      </c>
      <c r="AF1004" s="519">
        <v>9445.7000000000007</v>
      </c>
      <c r="AG1004" s="519">
        <v>9445.7000000000007</v>
      </c>
      <c r="AH1004" s="519">
        <v>9445.7000000000007</v>
      </c>
      <c r="AI1004" s="519">
        <v>9445.7000000000007</v>
      </c>
      <c r="AJ1004" s="519">
        <v>9445.7000000000007</v>
      </c>
      <c r="AK1004" s="519">
        <v>9445.7000000000007</v>
      </c>
      <c r="AL1004" s="519">
        <v>9445.7000000000007</v>
      </c>
      <c r="AM1004" s="519">
        <v>9445.7000000000007</v>
      </c>
      <c r="AN1004" s="519">
        <v>9445.7000000000007</v>
      </c>
      <c r="AO1004" s="519">
        <v>9445.7000000000007</v>
      </c>
      <c r="AP1004" s="519">
        <v>9445.7000000000007</v>
      </c>
      <c r="AQ1004" s="519">
        <v>9445.7000000000007</v>
      </c>
      <c r="AR1004" s="519">
        <v>9445.7000000000007</v>
      </c>
      <c r="AS1004" s="519">
        <v>9445.7000000000007</v>
      </c>
      <c r="AT1004" s="519">
        <v>9445.7000000000007</v>
      </c>
      <c r="AU1004" s="519">
        <v>9445.7000000000007</v>
      </c>
      <c r="AV1004" s="519">
        <v>0</v>
      </c>
      <c r="AW1004" s="519">
        <v>0</v>
      </c>
      <c r="AX1004" s="519">
        <v>0</v>
      </c>
      <c r="AY1004" s="519">
        <v>0</v>
      </c>
      <c r="AZ1004" s="519">
        <v>0</v>
      </c>
      <c r="BA1004" s="519">
        <v>0</v>
      </c>
      <c r="BB1004" s="519">
        <v>0</v>
      </c>
      <c r="BC1004" s="519">
        <v>0</v>
      </c>
      <c r="BD1004" s="519">
        <v>0</v>
      </c>
      <c r="BE1004" s="519">
        <v>0</v>
      </c>
      <c r="BF1004" s="519">
        <v>0</v>
      </c>
      <c r="BG1004" s="519">
        <v>0</v>
      </c>
      <c r="BH1004" s="519">
        <v>0</v>
      </c>
      <c r="BI1004" s="519">
        <v>0</v>
      </c>
      <c r="BJ1004" s="519">
        <v>0</v>
      </c>
      <c r="BK1004" s="519">
        <v>0</v>
      </c>
      <c r="BL1004" s="519">
        <v>0</v>
      </c>
      <c r="BM1004" s="519">
        <v>0</v>
      </c>
      <c r="BN1004" s="519">
        <v>0</v>
      </c>
      <c r="BO1004" s="519">
        <v>0</v>
      </c>
      <c r="BP1004" s="519">
        <v>0</v>
      </c>
      <c r="BQ1004" s="519">
        <v>0</v>
      </c>
      <c r="BR1004" s="519">
        <v>0</v>
      </c>
      <c r="BS1004" s="519">
        <v>0</v>
      </c>
      <c r="BT1004" s="519">
        <v>0</v>
      </c>
      <c r="BU1004" s="519">
        <v>0</v>
      </c>
      <c r="BV1004" s="519">
        <v>0</v>
      </c>
      <c r="BW1004" s="519">
        <v>0</v>
      </c>
      <c r="BX1004" s="519">
        <v>0</v>
      </c>
      <c r="BY1004" s="519">
        <v>0</v>
      </c>
      <c r="BZ1004" s="519">
        <v>0</v>
      </c>
      <c r="CA1004" s="519">
        <v>0</v>
      </c>
      <c r="CB1004" s="519">
        <v>0</v>
      </c>
      <c r="CC1004" s="519">
        <v>0</v>
      </c>
      <c r="CD1004" s="519">
        <v>0</v>
      </c>
      <c r="CE1004" s="519">
        <v>0</v>
      </c>
      <c r="CF1004" s="519">
        <v>0</v>
      </c>
      <c r="CG1004" s="519">
        <v>0</v>
      </c>
      <c r="CH1004" s="519">
        <v>0</v>
      </c>
      <c r="CI1004" s="519">
        <v>0</v>
      </c>
      <c r="CJ1004" s="519">
        <v>0</v>
      </c>
      <c r="CK1004" s="519">
        <v>0</v>
      </c>
      <c r="CL1004" s="519">
        <v>0</v>
      </c>
      <c r="CM1004" s="519">
        <v>0</v>
      </c>
      <c r="CN1004" s="519">
        <v>0</v>
      </c>
      <c r="CO1004" s="519">
        <v>0</v>
      </c>
      <c r="CP1004" s="519">
        <v>0</v>
      </c>
      <c r="CQ1004" s="519">
        <v>0</v>
      </c>
      <c r="CR1004" s="519">
        <v>0</v>
      </c>
      <c r="CS1004" s="519">
        <v>0</v>
      </c>
      <c r="CT1004" s="519">
        <v>0</v>
      </c>
      <c r="CU1004" s="519">
        <v>0</v>
      </c>
      <c r="CV1004" s="519">
        <v>0</v>
      </c>
      <c r="CW1004" s="519">
        <v>0</v>
      </c>
      <c r="CX1004" s="519">
        <v>0</v>
      </c>
      <c r="CY1004" s="519">
        <v>0</v>
      </c>
      <c r="CZ1004" s="519">
        <v>0</v>
      </c>
      <c r="DA1004" s="519">
        <v>0</v>
      </c>
      <c r="DB1004" s="519">
        <v>0</v>
      </c>
      <c r="DC1004" s="519">
        <v>0</v>
      </c>
      <c r="DD1004" s="519">
        <v>0</v>
      </c>
      <c r="DE1004" s="519">
        <v>0</v>
      </c>
      <c r="DF1004" s="519">
        <v>0</v>
      </c>
      <c r="DG1004" s="519">
        <v>0</v>
      </c>
      <c r="DH1004" s="519">
        <v>0</v>
      </c>
      <c r="DI1004" s="519">
        <v>0</v>
      </c>
      <c r="DJ1004" s="519">
        <v>0</v>
      </c>
      <c r="DK1004" s="519">
        <v>0</v>
      </c>
      <c r="DL1004" s="519">
        <v>0</v>
      </c>
      <c r="DM1004" s="519">
        <v>0</v>
      </c>
      <c r="DN1004" s="519">
        <v>0</v>
      </c>
      <c r="DO1004" s="519">
        <v>0</v>
      </c>
      <c r="DP1004" s="519">
        <v>0</v>
      </c>
      <c r="DQ1004" s="519">
        <v>0</v>
      </c>
      <c r="DR1004" s="519">
        <v>0</v>
      </c>
      <c r="DS1004" s="519">
        <v>0</v>
      </c>
      <c r="DT1004" s="519">
        <v>0</v>
      </c>
      <c r="DU1004" s="519">
        <v>0</v>
      </c>
      <c r="DV1004" s="519">
        <v>0</v>
      </c>
      <c r="DW1004" s="519">
        <v>0</v>
      </c>
      <c r="DX1004" s="519">
        <v>0</v>
      </c>
      <c r="DZ1004" s="337"/>
      <c r="EA1004" s="519" t="s">
        <v>1061</v>
      </c>
      <c r="EB1004" s="519" t="s">
        <v>1059</v>
      </c>
      <c r="EC1004" s="519">
        <v>32</v>
      </c>
      <c r="ED1004" s="183" t="str">
        <f t="shared" si="50"/>
        <v>SDN150132</v>
      </c>
      <c r="EE1004" s="519">
        <v>704.9</v>
      </c>
      <c r="EF1004" s="519">
        <v>10000</v>
      </c>
      <c r="EG1004" s="519">
        <v>10000</v>
      </c>
      <c r="EH1004" s="519">
        <v>10000</v>
      </c>
      <c r="EI1004" s="519">
        <v>10000</v>
      </c>
      <c r="EJ1004" s="519">
        <v>10000</v>
      </c>
      <c r="EK1004" s="519">
        <v>10000</v>
      </c>
      <c r="EL1004" s="519">
        <v>10000</v>
      </c>
      <c r="EM1004" s="519">
        <v>10000</v>
      </c>
      <c r="EN1004" s="519">
        <v>10000</v>
      </c>
      <c r="EO1004" s="519">
        <v>10000</v>
      </c>
      <c r="EP1004" s="519">
        <v>10000</v>
      </c>
      <c r="EQ1004" s="519">
        <v>10000</v>
      </c>
      <c r="ER1004" s="519">
        <v>10000</v>
      </c>
      <c r="ES1004" s="519">
        <v>10000</v>
      </c>
      <c r="ET1004" s="519">
        <v>10000</v>
      </c>
      <c r="EU1004" s="519">
        <v>10000</v>
      </c>
      <c r="EV1004" s="519">
        <v>10000</v>
      </c>
      <c r="EW1004" s="519">
        <v>10000</v>
      </c>
      <c r="EX1004" s="519">
        <v>10000</v>
      </c>
      <c r="EY1004" s="519">
        <v>10000</v>
      </c>
      <c r="EZ1004" s="519">
        <v>10000</v>
      </c>
      <c r="FA1004" s="519">
        <v>10000</v>
      </c>
      <c r="FB1004" s="519">
        <v>10000</v>
      </c>
      <c r="FC1004" s="519">
        <v>10000</v>
      </c>
      <c r="FD1004" s="519">
        <v>10000</v>
      </c>
      <c r="FE1004" s="519">
        <v>10000</v>
      </c>
      <c r="FF1004" s="519">
        <v>10000</v>
      </c>
      <c r="FG1004" s="519">
        <v>10000</v>
      </c>
      <c r="FH1004" s="519">
        <v>10000</v>
      </c>
      <c r="FI1004" s="519">
        <v>0</v>
      </c>
      <c r="FJ1004" s="519">
        <v>0</v>
      </c>
      <c r="FK1004" s="519">
        <v>0</v>
      </c>
      <c r="FL1004" s="519">
        <v>0</v>
      </c>
      <c r="FM1004" s="519">
        <v>0</v>
      </c>
      <c r="FN1004" s="519">
        <v>0</v>
      </c>
      <c r="FO1004" s="519">
        <v>0</v>
      </c>
      <c r="FP1004" s="519">
        <v>0</v>
      </c>
      <c r="FQ1004" s="519">
        <v>0</v>
      </c>
      <c r="FR1004" s="519">
        <v>0</v>
      </c>
      <c r="FS1004" s="519">
        <v>0</v>
      </c>
      <c r="FT1004" s="519">
        <v>0</v>
      </c>
      <c r="FU1004" s="519">
        <v>0</v>
      </c>
      <c r="FV1004" s="519">
        <v>0</v>
      </c>
      <c r="FW1004" s="519">
        <v>0</v>
      </c>
      <c r="FX1004" s="519">
        <v>0</v>
      </c>
      <c r="FY1004" s="519">
        <v>0</v>
      </c>
      <c r="FZ1004" s="519">
        <v>0</v>
      </c>
      <c r="GA1004" s="519">
        <v>0</v>
      </c>
      <c r="GB1004" s="519">
        <v>0</v>
      </c>
      <c r="GC1004" s="519">
        <v>0</v>
      </c>
      <c r="GD1004" s="519">
        <v>0</v>
      </c>
      <c r="GE1004" s="519">
        <v>0</v>
      </c>
      <c r="GF1004" s="519">
        <v>0</v>
      </c>
      <c r="GG1004" s="519">
        <v>0</v>
      </c>
      <c r="GH1004" s="519">
        <v>0</v>
      </c>
      <c r="GI1004" s="519">
        <v>0</v>
      </c>
      <c r="GJ1004" s="519">
        <v>0</v>
      </c>
      <c r="GK1004" s="519">
        <v>0</v>
      </c>
      <c r="GL1004" s="519">
        <v>0</v>
      </c>
      <c r="GM1004" s="519">
        <v>0</v>
      </c>
      <c r="GN1004" s="519">
        <v>0</v>
      </c>
      <c r="GO1004" s="519">
        <v>0</v>
      </c>
      <c r="GP1004" s="519">
        <v>0</v>
      </c>
      <c r="GQ1004" s="519">
        <v>0</v>
      </c>
      <c r="GR1004" s="519">
        <v>0</v>
      </c>
      <c r="GS1004" s="519">
        <v>0</v>
      </c>
      <c r="GT1004" s="519">
        <v>0</v>
      </c>
      <c r="GU1004" s="519">
        <v>0</v>
      </c>
      <c r="GV1004" s="519">
        <v>0</v>
      </c>
      <c r="GW1004" s="519">
        <v>0</v>
      </c>
      <c r="GX1004" s="519">
        <v>0</v>
      </c>
      <c r="GY1004" s="519">
        <v>0</v>
      </c>
      <c r="GZ1004" s="519">
        <v>0</v>
      </c>
      <c r="HA1004" s="519">
        <v>0</v>
      </c>
      <c r="HB1004" s="519">
        <v>0</v>
      </c>
      <c r="HC1004" s="519">
        <v>0</v>
      </c>
      <c r="HD1004" s="519">
        <v>0</v>
      </c>
      <c r="HE1004" s="519">
        <v>0</v>
      </c>
      <c r="HF1004" s="519">
        <v>0</v>
      </c>
      <c r="HG1004" s="519">
        <v>0</v>
      </c>
      <c r="HH1004" s="519">
        <v>0</v>
      </c>
      <c r="HI1004" s="519">
        <v>0</v>
      </c>
      <c r="HJ1004" s="519">
        <v>0</v>
      </c>
      <c r="HK1004" s="519">
        <v>0</v>
      </c>
      <c r="HL1004" s="519">
        <v>0</v>
      </c>
      <c r="HM1004" s="519">
        <v>0</v>
      </c>
      <c r="HN1004" s="519">
        <v>0</v>
      </c>
      <c r="HO1004" s="519">
        <v>0</v>
      </c>
      <c r="HP1004" s="519">
        <v>0</v>
      </c>
      <c r="HQ1004" s="519">
        <v>0</v>
      </c>
      <c r="HR1004" s="519">
        <v>0</v>
      </c>
      <c r="HS1004" s="519">
        <v>0</v>
      </c>
      <c r="HT1004" s="519">
        <v>0</v>
      </c>
      <c r="HU1004" s="519">
        <v>0</v>
      </c>
      <c r="HV1004" s="519">
        <v>0</v>
      </c>
      <c r="HW1004" s="519">
        <v>0</v>
      </c>
      <c r="HX1004" s="519">
        <v>0</v>
      </c>
      <c r="HY1004" s="519">
        <v>0</v>
      </c>
      <c r="HZ1004" s="519">
        <v>0</v>
      </c>
      <c r="IA1004" s="519">
        <v>0</v>
      </c>
      <c r="IB1004" s="519">
        <v>0</v>
      </c>
      <c r="IC1004" s="519">
        <v>0</v>
      </c>
      <c r="ID1004" s="519">
        <v>0</v>
      </c>
      <c r="IE1004" s="519">
        <v>0</v>
      </c>
      <c r="IF1004" s="519">
        <v>0</v>
      </c>
      <c r="IG1004" s="519">
        <v>0</v>
      </c>
      <c r="IH1004" s="519">
        <v>0</v>
      </c>
      <c r="II1004" s="519">
        <v>0</v>
      </c>
      <c r="IJ1004" s="519">
        <v>0</v>
      </c>
      <c r="IK1004" s="519">
        <v>0</v>
      </c>
    </row>
    <row r="1005" spans="2:245" hidden="1">
      <c r="B1005" s="519" t="s">
        <v>1058</v>
      </c>
      <c r="C1005" s="519"/>
      <c r="D1005" s="519"/>
      <c r="E1005" s="519"/>
      <c r="F1005" s="519">
        <v>2</v>
      </c>
      <c r="G1005" s="519"/>
      <c r="H1005" s="519">
        <v>39</v>
      </c>
      <c r="I1005" s="519">
        <v>3</v>
      </c>
      <c r="J1005" s="519" t="str">
        <f t="shared" si="48"/>
        <v>SDN10023903</v>
      </c>
      <c r="K1005" s="519">
        <v>1005</v>
      </c>
      <c r="M1005" s="337"/>
      <c r="N1005" s="519" t="s">
        <v>1061</v>
      </c>
      <c r="O1005" s="519" t="s">
        <v>1059</v>
      </c>
      <c r="P1005" s="519">
        <v>33</v>
      </c>
      <c r="Q1005" s="521" t="str">
        <f t="shared" si="49"/>
        <v>SDN150133</v>
      </c>
      <c r="R1005" s="519">
        <v>715.5</v>
      </c>
      <c r="S1005" s="519">
        <v>2000</v>
      </c>
      <c r="T1005" s="519">
        <v>2146.5</v>
      </c>
      <c r="U1005" s="519">
        <v>2862</v>
      </c>
      <c r="V1005" s="519">
        <v>3577.5</v>
      </c>
      <c r="W1005" s="519">
        <v>4293</v>
      </c>
      <c r="X1005" s="519">
        <v>5008.5</v>
      </c>
      <c r="Y1005" s="519">
        <v>5580.9</v>
      </c>
      <c r="Z1005" s="519">
        <v>6153.3</v>
      </c>
      <c r="AA1005" s="519">
        <v>6725.7</v>
      </c>
      <c r="AB1005" s="519">
        <v>7298.1</v>
      </c>
      <c r="AC1005" s="519">
        <v>7870.5</v>
      </c>
      <c r="AD1005" s="519">
        <v>8442.9</v>
      </c>
      <c r="AE1005" s="519">
        <v>9015.2999999999993</v>
      </c>
      <c r="AF1005" s="519">
        <v>9587.7000000000007</v>
      </c>
      <c r="AG1005" s="519">
        <v>9587.7000000000007</v>
      </c>
      <c r="AH1005" s="519">
        <v>9587.7000000000007</v>
      </c>
      <c r="AI1005" s="519">
        <v>9587.7000000000007</v>
      </c>
      <c r="AJ1005" s="519">
        <v>9587.7000000000007</v>
      </c>
      <c r="AK1005" s="519">
        <v>9587.7000000000007</v>
      </c>
      <c r="AL1005" s="519">
        <v>9587.7000000000007</v>
      </c>
      <c r="AM1005" s="519">
        <v>9587.7000000000007</v>
      </c>
      <c r="AN1005" s="519">
        <v>9587.7000000000007</v>
      </c>
      <c r="AO1005" s="519">
        <v>9587.7000000000007</v>
      </c>
      <c r="AP1005" s="519">
        <v>9587.7000000000007</v>
      </c>
      <c r="AQ1005" s="519">
        <v>9587.7000000000007</v>
      </c>
      <c r="AR1005" s="519">
        <v>9587.7000000000007</v>
      </c>
      <c r="AS1005" s="519">
        <v>9587.7000000000007</v>
      </c>
      <c r="AT1005" s="519">
        <v>9587.7000000000007</v>
      </c>
      <c r="AU1005" s="519">
        <v>9587.7000000000007</v>
      </c>
      <c r="AV1005" s="519">
        <v>0</v>
      </c>
      <c r="AW1005" s="519">
        <v>0</v>
      </c>
      <c r="AX1005" s="519">
        <v>0</v>
      </c>
      <c r="AY1005" s="519">
        <v>0</v>
      </c>
      <c r="AZ1005" s="519">
        <v>0</v>
      </c>
      <c r="BA1005" s="519">
        <v>0</v>
      </c>
      <c r="BB1005" s="519">
        <v>0</v>
      </c>
      <c r="BC1005" s="519">
        <v>0</v>
      </c>
      <c r="BD1005" s="519">
        <v>0</v>
      </c>
      <c r="BE1005" s="519">
        <v>0</v>
      </c>
      <c r="BF1005" s="519">
        <v>0</v>
      </c>
      <c r="BG1005" s="519">
        <v>0</v>
      </c>
      <c r="BH1005" s="519">
        <v>0</v>
      </c>
      <c r="BI1005" s="519">
        <v>0</v>
      </c>
      <c r="BJ1005" s="519">
        <v>0</v>
      </c>
      <c r="BK1005" s="519">
        <v>0</v>
      </c>
      <c r="BL1005" s="519">
        <v>0</v>
      </c>
      <c r="BM1005" s="519">
        <v>0</v>
      </c>
      <c r="BN1005" s="519">
        <v>0</v>
      </c>
      <c r="BO1005" s="519">
        <v>0</v>
      </c>
      <c r="BP1005" s="519">
        <v>0</v>
      </c>
      <c r="BQ1005" s="519">
        <v>0</v>
      </c>
      <c r="BR1005" s="519">
        <v>0</v>
      </c>
      <c r="BS1005" s="519">
        <v>0</v>
      </c>
      <c r="BT1005" s="519">
        <v>0</v>
      </c>
      <c r="BU1005" s="519">
        <v>0</v>
      </c>
      <c r="BV1005" s="519">
        <v>0</v>
      </c>
      <c r="BW1005" s="519">
        <v>0</v>
      </c>
      <c r="BX1005" s="519">
        <v>0</v>
      </c>
      <c r="BY1005" s="519">
        <v>0</v>
      </c>
      <c r="BZ1005" s="519">
        <v>0</v>
      </c>
      <c r="CA1005" s="519">
        <v>0</v>
      </c>
      <c r="CB1005" s="519">
        <v>0</v>
      </c>
      <c r="CC1005" s="519">
        <v>0</v>
      </c>
      <c r="CD1005" s="519">
        <v>0</v>
      </c>
      <c r="CE1005" s="519">
        <v>0</v>
      </c>
      <c r="CF1005" s="519">
        <v>0</v>
      </c>
      <c r="CG1005" s="519">
        <v>0</v>
      </c>
      <c r="CH1005" s="519">
        <v>0</v>
      </c>
      <c r="CI1005" s="519">
        <v>0</v>
      </c>
      <c r="CJ1005" s="519">
        <v>0</v>
      </c>
      <c r="CK1005" s="519">
        <v>0</v>
      </c>
      <c r="CL1005" s="519">
        <v>0</v>
      </c>
      <c r="CM1005" s="519">
        <v>0</v>
      </c>
      <c r="CN1005" s="519">
        <v>0</v>
      </c>
      <c r="CO1005" s="519">
        <v>0</v>
      </c>
      <c r="CP1005" s="519">
        <v>0</v>
      </c>
      <c r="CQ1005" s="519">
        <v>0</v>
      </c>
      <c r="CR1005" s="519">
        <v>0</v>
      </c>
      <c r="CS1005" s="519">
        <v>0</v>
      </c>
      <c r="CT1005" s="519">
        <v>0</v>
      </c>
      <c r="CU1005" s="519">
        <v>0</v>
      </c>
      <c r="CV1005" s="519">
        <v>0</v>
      </c>
      <c r="CW1005" s="519">
        <v>0</v>
      </c>
      <c r="CX1005" s="519">
        <v>0</v>
      </c>
      <c r="CY1005" s="519">
        <v>0</v>
      </c>
      <c r="CZ1005" s="519">
        <v>0</v>
      </c>
      <c r="DA1005" s="519">
        <v>0</v>
      </c>
      <c r="DB1005" s="519">
        <v>0</v>
      </c>
      <c r="DC1005" s="519">
        <v>0</v>
      </c>
      <c r="DD1005" s="519">
        <v>0</v>
      </c>
      <c r="DE1005" s="519">
        <v>0</v>
      </c>
      <c r="DF1005" s="519">
        <v>0</v>
      </c>
      <c r="DG1005" s="519">
        <v>0</v>
      </c>
      <c r="DH1005" s="519">
        <v>0</v>
      </c>
      <c r="DI1005" s="519">
        <v>0</v>
      </c>
      <c r="DJ1005" s="519">
        <v>0</v>
      </c>
      <c r="DK1005" s="519">
        <v>0</v>
      </c>
      <c r="DL1005" s="519">
        <v>0</v>
      </c>
      <c r="DM1005" s="519">
        <v>0</v>
      </c>
      <c r="DN1005" s="519">
        <v>0</v>
      </c>
      <c r="DO1005" s="519">
        <v>0</v>
      </c>
      <c r="DP1005" s="519">
        <v>0</v>
      </c>
      <c r="DQ1005" s="519">
        <v>0</v>
      </c>
      <c r="DR1005" s="519">
        <v>0</v>
      </c>
      <c r="DS1005" s="519">
        <v>0</v>
      </c>
      <c r="DT1005" s="519">
        <v>0</v>
      </c>
      <c r="DU1005" s="519">
        <v>0</v>
      </c>
      <c r="DV1005" s="519">
        <v>0</v>
      </c>
      <c r="DW1005" s="519">
        <v>0</v>
      </c>
      <c r="DX1005" s="519">
        <v>0</v>
      </c>
      <c r="DZ1005" s="337"/>
      <c r="EA1005" s="519" t="s">
        <v>1061</v>
      </c>
      <c r="EB1005" s="519" t="s">
        <v>1059</v>
      </c>
      <c r="EC1005" s="519">
        <v>33</v>
      </c>
      <c r="ED1005" s="183" t="str">
        <f t="shared" si="50"/>
        <v>SDN150133</v>
      </c>
      <c r="EE1005" s="519">
        <v>715.5</v>
      </c>
      <c r="EF1005" s="519">
        <v>10000</v>
      </c>
      <c r="EG1005" s="519">
        <v>10000</v>
      </c>
      <c r="EH1005" s="519">
        <v>10000</v>
      </c>
      <c r="EI1005" s="519">
        <v>10000</v>
      </c>
      <c r="EJ1005" s="519">
        <v>10000</v>
      </c>
      <c r="EK1005" s="519">
        <v>10000</v>
      </c>
      <c r="EL1005" s="519">
        <v>10000</v>
      </c>
      <c r="EM1005" s="519">
        <v>10000</v>
      </c>
      <c r="EN1005" s="519">
        <v>10000</v>
      </c>
      <c r="EO1005" s="519">
        <v>10000</v>
      </c>
      <c r="EP1005" s="519">
        <v>10000</v>
      </c>
      <c r="EQ1005" s="519">
        <v>10000</v>
      </c>
      <c r="ER1005" s="519">
        <v>10000</v>
      </c>
      <c r="ES1005" s="519">
        <v>10000</v>
      </c>
      <c r="ET1005" s="519">
        <v>10000</v>
      </c>
      <c r="EU1005" s="519">
        <v>10000</v>
      </c>
      <c r="EV1005" s="519">
        <v>10000</v>
      </c>
      <c r="EW1005" s="519">
        <v>10000</v>
      </c>
      <c r="EX1005" s="519">
        <v>10000</v>
      </c>
      <c r="EY1005" s="519">
        <v>10000</v>
      </c>
      <c r="EZ1005" s="519">
        <v>10000</v>
      </c>
      <c r="FA1005" s="519">
        <v>10000</v>
      </c>
      <c r="FB1005" s="519">
        <v>10000</v>
      </c>
      <c r="FC1005" s="519">
        <v>10000</v>
      </c>
      <c r="FD1005" s="519">
        <v>10000</v>
      </c>
      <c r="FE1005" s="519">
        <v>10000</v>
      </c>
      <c r="FF1005" s="519">
        <v>10000</v>
      </c>
      <c r="FG1005" s="519">
        <v>10000</v>
      </c>
      <c r="FH1005" s="519">
        <v>10000</v>
      </c>
      <c r="FI1005" s="519">
        <v>0</v>
      </c>
      <c r="FJ1005" s="519">
        <v>0</v>
      </c>
      <c r="FK1005" s="519">
        <v>0</v>
      </c>
      <c r="FL1005" s="519">
        <v>0</v>
      </c>
      <c r="FM1005" s="519">
        <v>0</v>
      </c>
      <c r="FN1005" s="519">
        <v>0</v>
      </c>
      <c r="FO1005" s="519">
        <v>0</v>
      </c>
      <c r="FP1005" s="519">
        <v>0</v>
      </c>
      <c r="FQ1005" s="519">
        <v>0</v>
      </c>
      <c r="FR1005" s="519">
        <v>0</v>
      </c>
      <c r="FS1005" s="519">
        <v>0</v>
      </c>
      <c r="FT1005" s="519">
        <v>0</v>
      </c>
      <c r="FU1005" s="519">
        <v>0</v>
      </c>
      <c r="FV1005" s="519">
        <v>0</v>
      </c>
      <c r="FW1005" s="519">
        <v>0</v>
      </c>
      <c r="FX1005" s="519">
        <v>0</v>
      </c>
      <c r="FY1005" s="519">
        <v>0</v>
      </c>
      <c r="FZ1005" s="519">
        <v>0</v>
      </c>
      <c r="GA1005" s="519">
        <v>0</v>
      </c>
      <c r="GB1005" s="519">
        <v>0</v>
      </c>
      <c r="GC1005" s="519">
        <v>0</v>
      </c>
      <c r="GD1005" s="519">
        <v>0</v>
      </c>
      <c r="GE1005" s="519">
        <v>0</v>
      </c>
      <c r="GF1005" s="519">
        <v>0</v>
      </c>
      <c r="GG1005" s="519">
        <v>0</v>
      </c>
      <c r="GH1005" s="519">
        <v>0</v>
      </c>
      <c r="GI1005" s="519">
        <v>0</v>
      </c>
      <c r="GJ1005" s="519">
        <v>0</v>
      </c>
      <c r="GK1005" s="519">
        <v>0</v>
      </c>
      <c r="GL1005" s="519">
        <v>0</v>
      </c>
      <c r="GM1005" s="519">
        <v>0</v>
      </c>
      <c r="GN1005" s="519">
        <v>0</v>
      </c>
      <c r="GO1005" s="519">
        <v>0</v>
      </c>
      <c r="GP1005" s="519">
        <v>0</v>
      </c>
      <c r="GQ1005" s="519">
        <v>0</v>
      </c>
      <c r="GR1005" s="519">
        <v>0</v>
      </c>
      <c r="GS1005" s="519">
        <v>0</v>
      </c>
      <c r="GT1005" s="519">
        <v>0</v>
      </c>
      <c r="GU1005" s="519">
        <v>0</v>
      </c>
      <c r="GV1005" s="519">
        <v>0</v>
      </c>
      <c r="GW1005" s="519">
        <v>0</v>
      </c>
      <c r="GX1005" s="519">
        <v>0</v>
      </c>
      <c r="GY1005" s="519">
        <v>0</v>
      </c>
      <c r="GZ1005" s="519">
        <v>0</v>
      </c>
      <c r="HA1005" s="519">
        <v>0</v>
      </c>
      <c r="HB1005" s="519">
        <v>0</v>
      </c>
      <c r="HC1005" s="519">
        <v>0</v>
      </c>
      <c r="HD1005" s="519">
        <v>0</v>
      </c>
      <c r="HE1005" s="519">
        <v>0</v>
      </c>
      <c r="HF1005" s="519">
        <v>0</v>
      </c>
      <c r="HG1005" s="519">
        <v>0</v>
      </c>
      <c r="HH1005" s="519">
        <v>0</v>
      </c>
      <c r="HI1005" s="519">
        <v>0</v>
      </c>
      <c r="HJ1005" s="519">
        <v>0</v>
      </c>
      <c r="HK1005" s="519">
        <v>0</v>
      </c>
      <c r="HL1005" s="519">
        <v>0</v>
      </c>
      <c r="HM1005" s="519">
        <v>0</v>
      </c>
      <c r="HN1005" s="519">
        <v>0</v>
      </c>
      <c r="HO1005" s="519">
        <v>0</v>
      </c>
      <c r="HP1005" s="519">
        <v>0</v>
      </c>
      <c r="HQ1005" s="519">
        <v>0</v>
      </c>
      <c r="HR1005" s="519">
        <v>0</v>
      </c>
      <c r="HS1005" s="519">
        <v>0</v>
      </c>
      <c r="HT1005" s="519">
        <v>0</v>
      </c>
      <c r="HU1005" s="519">
        <v>0</v>
      </c>
      <c r="HV1005" s="519">
        <v>0</v>
      </c>
      <c r="HW1005" s="519">
        <v>0</v>
      </c>
      <c r="HX1005" s="519">
        <v>0</v>
      </c>
      <c r="HY1005" s="519">
        <v>0</v>
      </c>
      <c r="HZ1005" s="519">
        <v>0</v>
      </c>
      <c r="IA1005" s="519">
        <v>0</v>
      </c>
      <c r="IB1005" s="519">
        <v>0</v>
      </c>
      <c r="IC1005" s="519">
        <v>0</v>
      </c>
      <c r="ID1005" s="519">
        <v>0</v>
      </c>
      <c r="IE1005" s="519">
        <v>0</v>
      </c>
      <c r="IF1005" s="519">
        <v>0</v>
      </c>
      <c r="IG1005" s="519">
        <v>0</v>
      </c>
      <c r="IH1005" s="519">
        <v>0</v>
      </c>
      <c r="II1005" s="519">
        <v>0</v>
      </c>
      <c r="IJ1005" s="519">
        <v>0</v>
      </c>
      <c r="IK1005" s="519">
        <v>0</v>
      </c>
    </row>
    <row r="1006" spans="2:245" hidden="1">
      <c r="B1006" s="519" t="s">
        <v>1058</v>
      </c>
      <c r="C1006" s="519"/>
      <c r="D1006" s="519"/>
      <c r="E1006" s="519"/>
      <c r="F1006" s="519">
        <v>2</v>
      </c>
      <c r="G1006" s="519"/>
      <c r="H1006" s="519">
        <v>39</v>
      </c>
      <c r="I1006" s="519">
        <v>4</v>
      </c>
      <c r="J1006" s="519" t="str">
        <f t="shared" si="48"/>
        <v>SDN10023904</v>
      </c>
      <c r="K1006" s="519">
        <v>1005</v>
      </c>
      <c r="M1006" s="337"/>
      <c r="N1006" s="519" t="s">
        <v>1061</v>
      </c>
      <c r="O1006" s="519" t="s">
        <v>1059</v>
      </c>
      <c r="P1006" s="519">
        <v>34</v>
      </c>
      <c r="Q1006" s="521" t="str">
        <f t="shared" si="49"/>
        <v>SDN150134</v>
      </c>
      <c r="R1006" s="519">
        <v>715.5</v>
      </c>
      <c r="S1006" s="519">
        <v>2000</v>
      </c>
      <c r="T1006" s="519">
        <v>2146.5</v>
      </c>
      <c r="U1006" s="519">
        <v>2862</v>
      </c>
      <c r="V1006" s="519">
        <v>3577.5</v>
      </c>
      <c r="W1006" s="519">
        <v>4293</v>
      </c>
      <c r="X1006" s="519">
        <v>5008.5</v>
      </c>
      <c r="Y1006" s="519">
        <v>5580.9</v>
      </c>
      <c r="Z1006" s="519">
        <v>6153.3</v>
      </c>
      <c r="AA1006" s="519">
        <v>6725.7</v>
      </c>
      <c r="AB1006" s="519">
        <v>7298.1</v>
      </c>
      <c r="AC1006" s="519">
        <v>7870.5</v>
      </c>
      <c r="AD1006" s="519">
        <v>8442.9</v>
      </c>
      <c r="AE1006" s="519">
        <v>9015.2999999999993</v>
      </c>
      <c r="AF1006" s="519">
        <v>9587.7000000000007</v>
      </c>
      <c r="AG1006" s="519">
        <v>9587.7000000000007</v>
      </c>
      <c r="AH1006" s="519">
        <v>9587.7000000000007</v>
      </c>
      <c r="AI1006" s="519">
        <v>9587.7000000000007</v>
      </c>
      <c r="AJ1006" s="519">
        <v>9587.7000000000007</v>
      </c>
      <c r="AK1006" s="519">
        <v>9587.7000000000007</v>
      </c>
      <c r="AL1006" s="519">
        <v>9587.7000000000007</v>
      </c>
      <c r="AM1006" s="519">
        <v>9587.7000000000007</v>
      </c>
      <c r="AN1006" s="519">
        <v>9587.7000000000007</v>
      </c>
      <c r="AO1006" s="519">
        <v>9587.7000000000007</v>
      </c>
      <c r="AP1006" s="519">
        <v>9587.7000000000007</v>
      </c>
      <c r="AQ1006" s="519">
        <v>9587.7000000000007</v>
      </c>
      <c r="AR1006" s="519">
        <v>9587.7000000000007</v>
      </c>
      <c r="AS1006" s="519">
        <v>9587.7000000000007</v>
      </c>
      <c r="AT1006" s="519">
        <v>9587.7000000000007</v>
      </c>
      <c r="AU1006" s="519">
        <v>9587.7000000000007</v>
      </c>
      <c r="AV1006" s="519">
        <v>0</v>
      </c>
      <c r="AW1006" s="519">
        <v>0</v>
      </c>
      <c r="AX1006" s="519">
        <v>0</v>
      </c>
      <c r="AY1006" s="519">
        <v>0</v>
      </c>
      <c r="AZ1006" s="519">
        <v>0</v>
      </c>
      <c r="BA1006" s="519">
        <v>0</v>
      </c>
      <c r="BB1006" s="519">
        <v>0</v>
      </c>
      <c r="BC1006" s="519">
        <v>0</v>
      </c>
      <c r="BD1006" s="519">
        <v>0</v>
      </c>
      <c r="BE1006" s="519">
        <v>0</v>
      </c>
      <c r="BF1006" s="519">
        <v>0</v>
      </c>
      <c r="BG1006" s="519">
        <v>0</v>
      </c>
      <c r="BH1006" s="519">
        <v>0</v>
      </c>
      <c r="BI1006" s="519">
        <v>0</v>
      </c>
      <c r="BJ1006" s="519">
        <v>0</v>
      </c>
      <c r="BK1006" s="519">
        <v>0</v>
      </c>
      <c r="BL1006" s="519">
        <v>0</v>
      </c>
      <c r="BM1006" s="519">
        <v>0</v>
      </c>
      <c r="BN1006" s="519">
        <v>0</v>
      </c>
      <c r="BO1006" s="519">
        <v>0</v>
      </c>
      <c r="BP1006" s="519">
        <v>0</v>
      </c>
      <c r="BQ1006" s="519">
        <v>0</v>
      </c>
      <c r="BR1006" s="519">
        <v>0</v>
      </c>
      <c r="BS1006" s="519">
        <v>0</v>
      </c>
      <c r="BT1006" s="519">
        <v>0</v>
      </c>
      <c r="BU1006" s="519">
        <v>0</v>
      </c>
      <c r="BV1006" s="519">
        <v>0</v>
      </c>
      <c r="BW1006" s="519">
        <v>0</v>
      </c>
      <c r="BX1006" s="519">
        <v>0</v>
      </c>
      <c r="BY1006" s="519">
        <v>0</v>
      </c>
      <c r="BZ1006" s="519">
        <v>0</v>
      </c>
      <c r="CA1006" s="519">
        <v>0</v>
      </c>
      <c r="CB1006" s="519">
        <v>0</v>
      </c>
      <c r="CC1006" s="519">
        <v>0</v>
      </c>
      <c r="CD1006" s="519">
        <v>0</v>
      </c>
      <c r="CE1006" s="519">
        <v>0</v>
      </c>
      <c r="CF1006" s="519">
        <v>0</v>
      </c>
      <c r="CG1006" s="519">
        <v>0</v>
      </c>
      <c r="CH1006" s="519">
        <v>0</v>
      </c>
      <c r="CI1006" s="519">
        <v>0</v>
      </c>
      <c r="CJ1006" s="519">
        <v>0</v>
      </c>
      <c r="CK1006" s="519">
        <v>0</v>
      </c>
      <c r="CL1006" s="519">
        <v>0</v>
      </c>
      <c r="CM1006" s="519">
        <v>0</v>
      </c>
      <c r="CN1006" s="519">
        <v>0</v>
      </c>
      <c r="CO1006" s="519">
        <v>0</v>
      </c>
      <c r="CP1006" s="519">
        <v>0</v>
      </c>
      <c r="CQ1006" s="519">
        <v>0</v>
      </c>
      <c r="CR1006" s="519">
        <v>0</v>
      </c>
      <c r="CS1006" s="519">
        <v>0</v>
      </c>
      <c r="CT1006" s="519">
        <v>0</v>
      </c>
      <c r="CU1006" s="519">
        <v>0</v>
      </c>
      <c r="CV1006" s="519">
        <v>0</v>
      </c>
      <c r="CW1006" s="519">
        <v>0</v>
      </c>
      <c r="CX1006" s="519">
        <v>0</v>
      </c>
      <c r="CY1006" s="519">
        <v>0</v>
      </c>
      <c r="CZ1006" s="519">
        <v>0</v>
      </c>
      <c r="DA1006" s="519">
        <v>0</v>
      </c>
      <c r="DB1006" s="519">
        <v>0</v>
      </c>
      <c r="DC1006" s="519">
        <v>0</v>
      </c>
      <c r="DD1006" s="519">
        <v>0</v>
      </c>
      <c r="DE1006" s="519">
        <v>0</v>
      </c>
      <c r="DF1006" s="519">
        <v>0</v>
      </c>
      <c r="DG1006" s="519">
        <v>0</v>
      </c>
      <c r="DH1006" s="519">
        <v>0</v>
      </c>
      <c r="DI1006" s="519">
        <v>0</v>
      </c>
      <c r="DJ1006" s="519">
        <v>0</v>
      </c>
      <c r="DK1006" s="519">
        <v>0</v>
      </c>
      <c r="DL1006" s="519">
        <v>0</v>
      </c>
      <c r="DM1006" s="519">
        <v>0</v>
      </c>
      <c r="DN1006" s="519">
        <v>0</v>
      </c>
      <c r="DO1006" s="519">
        <v>0</v>
      </c>
      <c r="DP1006" s="519">
        <v>0</v>
      </c>
      <c r="DQ1006" s="519">
        <v>0</v>
      </c>
      <c r="DR1006" s="519">
        <v>0</v>
      </c>
      <c r="DS1006" s="519">
        <v>0</v>
      </c>
      <c r="DT1006" s="519">
        <v>0</v>
      </c>
      <c r="DU1006" s="519">
        <v>0</v>
      </c>
      <c r="DV1006" s="519">
        <v>0</v>
      </c>
      <c r="DW1006" s="519">
        <v>0</v>
      </c>
      <c r="DX1006" s="519">
        <v>0</v>
      </c>
      <c r="DZ1006" s="337"/>
      <c r="EA1006" s="519" t="s">
        <v>1061</v>
      </c>
      <c r="EB1006" s="519" t="s">
        <v>1059</v>
      </c>
      <c r="EC1006" s="519">
        <v>34</v>
      </c>
      <c r="ED1006" s="183" t="str">
        <f t="shared" si="50"/>
        <v>SDN150134</v>
      </c>
      <c r="EE1006" s="519">
        <v>715.5</v>
      </c>
      <c r="EF1006" s="519">
        <v>10000</v>
      </c>
      <c r="EG1006" s="519">
        <v>10000</v>
      </c>
      <c r="EH1006" s="519">
        <v>10000</v>
      </c>
      <c r="EI1006" s="519">
        <v>10000</v>
      </c>
      <c r="EJ1006" s="519">
        <v>10000</v>
      </c>
      <c r="EK1006" s="519">
        <v>10000</v>
      </c>
      <c r="EL1006" s="519">
        <v>10000</v>
      </c>
      <c r="EM1006" s="519">
        <v>10000</v>
      </c>
      <c r="EN1006" s="519">
        <v>10000</v>
      </c>
      <c r="EO1006" s="519">
        <v>10000</v>
      </c>
      <c r="EP1006" s="519">
        <v>10000</v>
      </c>
      <c r="EQ1006" s="519">
        <v>10000</v>
      </c>
      <c r="ER1006" s="519">
        <v>10000</v>
      </c>
      <c r="ES1006" s="519">
        <v>10000</v>
      </c>
      <c r="ET1006" s="519">
        <v>10000</v>
      </c>
      <c r="EU1006" s="519">
        <v>10000</v>
      </c>
      <c r="EV1006" s="519">
        <v>10000</v>
      </c>
      <c r="EW1006" s="519">
        <v>10000</v>
      </c>
      <c r="EX1006" s="519">
        <v>10000</v>
      </c>
      <c r="EY1006" s="519">
        <v>10000</v>
      </c>
      <c r="EZ1006" s="519">
        <v>10000</v>
      </c>
      <c r="FA1006" s="519">
        <v>10000</v>
      </c>
      <c r="FB1006" s="519">
        <v>10000</v>
      </c>
      <c r="FC1006" s="519">
        <v>10000</v>
      </c>
      <c r="FD1006" s="519">
        <v>10000</v>
      </c>
      <c r="FE1006" s="519">
        <v>10000</v>
      </c>
      <c r="FF1006" s="519">
        <v>10000</v>
      </c>
      <c r="FG1006" s="519">
        <v>10000</v>
      </c>
      <c r="FH1006" s="519">
        <v>10000</v>
      </c>
      <c r="FI1006" s="519">
        <v>0</v>
      </c>
      <c r="FJ1006" s="519">
        <v>0</v>
      </c>
      <c r="FK1006" s="519">
        <v>0</v>
      </c>
      <c r="FL1006" s="519">
        <v>0</v>
      </c>
      <c r="FM1006" s="519">
        <v>0</v>
      </c>
      <c r="FN1006" s="519">
        <v>0</v>
      </c>
      <c r="FO1006" s="519">
        <v>0</v>
      </c>
      <c r="FP1006" s="519">
        <v>0</v>
      </c>
      <c r="FQ1006" s="519">
        <v>0</v>
      </c>
      <c r="FR1006" s="519">
        <v>0</v>
      </c>
      <c r="FS1006" s="519">
        <v>0</v>
      </c>
      <c r="FT1006" s="519">
        <v>0</v>
      </c>
      <c r="FU1006" s="519">
        <v>0</v>
      </c>
      <c r="FV1006" s="519">
        <v>0</v>
      </c>
      <c r="FW1006" s="519">
        <v>0</v>
      </c>
      <c r="FX1006" s="519">
        <v>0</v>
      </c>
      <c r="FY1006" s="519">
        <v>0</v>
      </c>
      <c r="FZ1006" s="519">
        <v>0</v>
      </c>
      <c r="GA1006" s="519">
        <v>0</v>
      </c>
      <c r="GB1006" s="519">
        <v>0</v>
      </c>
      <c r="GC1006" s="519">
        <v>0</v>
      </c>
      <c r="GD1006" s="519">
        <v>0</v>
      </c>
      <c r="GE1006" s="519">
        <v>0</v>
      </c>
      <c r="GF1006" s="519">
        <v>0</v>
      </c>
      <c r="GG1006" s="519">
        <v>0</v>
      </c>
      <c r="GH1006" s="519">
        <v>0</v>
      </c>
      <c r="GI1006" s="519">
        <v>0</v>
      </c>
      <c r="GJ1006" s="519">
        <v>0</v>
      </c>
      <c r="GK1006" s="519">
        <v>0</v>
      </c>
      <c r="GL1006" s="519">
        <v>0</v>
      </c>
      <c r="GM1006" s="519">
        <v>0</v>
      </c>
      <c r="GN1006" s="519">
        <v>0</v>
      </c>
      <c r="GO1006" s="519">
        <v>0</v>
      </c>
      <c r="GP1006" s="519">
        <v>0</v>
      </c>
      <c r="GQ1006" s="519">
        <v>0</v>
      </c>
      <c r="GR1006" s="519">
        <v>0</v>
      </c>
      <c r="GS1006" s="519">
        <v>0</v>
      </c>
      <c r="GT1006" s="519">
        <v>0</v>
      </c>
      <c r="GU1006" s="519">
        <v>0</v>
      </c>
      <c r="GV1006" s="519">
        <v>0</v>
      </c>
      <c r="GW1006" s="519">
        <v>0</v>
      </c>
      <c r="GX1006" s="519">
        <v>0</v>
      </c>
      <c r="GY1006" s="519">
        <v>0</v>
      </c>
      <c r="GZ1006" s="519">
        <v>0</v>
      </c>
      <c r="HA1006" s="519">
        <v>0</v>
      </c>
      <c r="HB1006" s="519">
        <v>0</v>
      </c>
      <c r="HC1006" s="519">
        <v>0</v>
      </c>
      <c r="HD1006" s="519">
        <v>0</v>
      </c>
      <c r="HE1006" s="519">
        <v>0</v>
      </c>
      <c r="HF1006" s="519">
        <v>0</v>
      </c>
      <c r="HG1006" s="519">
        <v>0</v>
      </c>
      <c r="HH1006" s="519">
        <v>0</v>
      </c>
      <c r="HI1006" s="519">
        <v>0</v>
      </c>
      <c r="HJ1006" s="519">
        <v>0</v>
      </c>
      <c r="HK1006" s="519">
        <v>0</v>
      </c>
      <c r="HL1006" s="519">
        <v>0</v>
      </c>
      <c r="HM1006" s="519">
        <v>0</v>
      </c>
      <c r="HN1006" s="519">
        <v>0</v>
      </c>
      <c r="HO1006" s="519">
        <v>0</v>
      </c>
      <c r="HP1006" s="519">
        <v>0</v>
      </c>
      <c r="HQ1006" s="519">
        <v>0</v>
      </c>
      <c r="HR1006" s="519">
        <v>0</v>
      </c>
      <c r="HS1006" s="519">
        <v>0</v>
      </c>
      <c r="HT1006" s="519">
        <v>0</v>
      </c>
      <c r="HU1006" s="519">
        <v>0</v>
      </c>
      <c r="HV1006" s="519">
        <v>0</v>
      </c>
      <c r="HW1006" s="519">
        <v>0</v>
      </c>
      <c r="HX1006" s="519">
        <v>0</v>
      </c>
      <c r="HY1006" s="519">
        <v>0</v>
      </c>
      <c r="HZ1006" s="519">
        <v>0</v>
      </c>
      <c r="IA1006" s="519">
        <v>0</v>
      </c>
      <c r="IB1006" s="519">
        <v>0</v>
      </c>
      <c r="IC1006" s="519">
        <v>0</v>
      </c>
      <c r="ID1006" s="519">
        <v>0</v>
      </c>
      <c r="IE1006" s="519">
        <v>0</v>
      </c>
      <c r="IF1006" s="519">
        <v>0</v>
      </c>
      <c r="IG1006" s="519">
        <v>0</v>
      </c>
      <c r="IH1006" s="519">
        <v>0</v>
      </c>
      <c r="II1006" s="519">
        <v>0</v>
      </c>
      <c r="IJ1006" s="519">
        <v>0</v>
      </c>
      <c r="IK1006" s="519">
        <v>0</v>
      </c>
    </row>
    <row r="1007" spans="2:245" hidden="1">
      <c r="B1007" s="519" t="s">
        <v>1058</v>
      </c>
      <c r="C1007" s="519"/>
      <c r="D1007" s="519"/>
      <c r="E1007" s="519"/>
      <c r="F1007" s="519">
        <v>2</v>
      </c>
      <c r="G1007" s="519"/>
      <c r="H1007" s="519">
        <v>39</v>
      </c>
      <c r="I1007" s="519">
        <v>5</v>
      </c>
      <c r="J1007" s="519" t="str">
        <f t="shared" si="48"/>
        <v>SDN10023905</v>
      </c>
      <c r="K1007" s="519">
        <v>1005</v>
      </c>
      <c r="M1007" s="337"/>
      <c r="N1007" s="519" t="s">
        <v>1061</v>
      </c>
      <c r="O1007" s="519" t="s">
        <v>1059</v>
      </c>
      <c r="P1007" s="519">
        <v>35</v>
      </c>
      <c r="Q1007" s="521" t="str">
        <f t="shared" si="49"/>
        <v>SDN150135</v>
      </c>
      <c r="R1007" s="519">
        <v>720.8</v>
      </c>
      <c r="S1007" s="519">
        <v>2000</v>
      </c>
      <c r="T1007" s="519">
        <v>2162.4</v>
      </c>
      <c r="U1007" s="519">
        <v>2883.2</v>
      </c>
      <c r="V1007" s="519">
        <v>3604</v>
      </c>
      <c r="W1007" s="519">
        <v>4324.8</v>
      </c>
      <c r="X1007" s="519">
        <v>5045.6000000000004</v>
      </c>
      <c r="Y1007" s="519">
        <v>5622.2</v>
      </c>
      <c r="Z1007" s="519">
        <v>6198.9</v>
      </c>
      <c r="AA1007" s="519">
        <v>6775.5</v>
      </c>
      <c r="AB1007" s="519">
        <v>7352.2</v>
      </c>
      <c r="AC1007" s="519">
        <v>7928.8</v>
      </c>
      <c r="AD1007" s="519">
        <v>8505.4</v>
      </c>
      <c r="AE1007" s="519">
        <v>9082.1</v>
      </c>
      <c r="AF1007" s="519">
        <v>9658.7000000000007</v>
      </c>
      <c r="AG1007" s="519">
        <v>9658.7000000000007</v>
      </c>
      <c r="AH1007" s="519">
        <v>9658.7000000000007</v>
      </c>
      <c r="AI1007" s="519">
        <v>9658.7000000000007</v>
      </c>
      <c r="AJ1007" s="519">
        <v>9658.7000000000007</v>
      </c>
      <c r="AK1007" s="519">
        <v>9658.7000000000007</v>
      </c>
      <c r="AL1007" s="519">
        <v>9658.7000000000007</v>
      </c>
      <c r="AM1007" s="519">
        <v>9658.7000000000007</v>
      </c>
      <c r="AN1007" s="519">
        <v>9658.7000000000007</v>
      </c>
      <c r="AO1007" s="519">
        <v>9658.7000000000007</v>
      </c>
      <c r="AP1007" s="519">
        <v>9658.7000000000007</v>
      </c>
      <c r="AQ1007" s="519">
        <v>9658.7000000000007</v>
      </c>
      <c r="AR1007" s="519">
        <v>9658.7000000000007</v>
      </c>
      <c r="AS1007" s="519">
        <v>9658.7000000000007</v>
      </c>
      <c r="AT1007" s="519">
        <v>9658.7000000000007</v>
      </c>
      <c r="AU1007" s="519">
        <v>9658.7000000000007</v>
      </c>
      <c r="AV1007" s="519">
        <v>0</v>
      </c>
      <c r="AW1007" s="519">
        <v>0</v>
      </c>
      <c r="AX1007" s="519">
        <v>0</v>
      </c>
      <c r="AY1007" s="519">
        <v>0</v>
      </c>
      <c r="AZ1007" s="519">
        <v>0</v>
      </c>
      <c r="BA1007" s="519">
        <v>0</v>
      </c>
      <c r="BB1007" s="519">
        <v>0</v>
      </c>
      <c r="BC1007" s="519">
        <v>0</v>
      </c>
      <c r="BD1007" s="519">
        <v>0</v>
      </c>
      <c r="BE1007" s="519">
        <v>0</v>
      </c>
      <c r="BF1007" s="519">
        <v>0</v>
      </c>
      <c r="BG1007" s="519">
        <v>0</v>
      </c>
      <c r="BH1007" s="519">
        <v>0</v>
      </c>
      <c r="BI1007" s="519">
        <v>0</v>
      </c>
      <c r="BJ1007" s="519">
        <v>0</v>
      </c>
      <c r="BK1007" s="519">
        <v>0</v>
      </c>
      <c r="BL1007" s="519">
        <v>0</v>
      </c>
      <c r="BM1007" s="519">
        <v>0</v>
      </c>
      <c r="BN1007" s="519">
        <v>0</v>
      </c>
      <c r="BO1007" s="519">
        <v>0</v>
      </c>
      <c r="BP1007" s="519">
        <v>0</v>
      </c>
      <c r="BQ1007" s="519">
        <v>0</v>
      </c>
      <c r="BR1007" s="519">
        <v>0</v>
      </c>
      <c r="BS1007" s="519">
        <v>0</v>
      </c>
      <c r="BT1007" s="519">
        <v>0</v>
      </c>
      <c r="BU1007" s="519">
        <v>0</v>
      </c>
      <c r="BV1007" s="519">
        <v>0</v>
      </c>
      <c r="BW1007" s="519">
        <v>0</v>
      </c>
      <c r="BX1007" s="519">
        <v>0</v>
      </c>
      <c r="BY1007" s="519">
        <v>0</v>
      </c>
      <c r="BZ1007" s="519">
        <v>0</v>
      </c>
      <c r="CA1007" s="519">
        <v>0</v>
      </c>
      <c r="CB1007" s="519">
        <v>0</v>
      </c>
      <c r="CC1007" s="519">
        <v>0</v>
      </c>
      <c r="CD1007" s="519">
        <v>0</v>
      </c>
      <c r="CE1007" s="519">
        <v>0</v>
      </c>
      <c r="CF1007" s="519">
        <v>0</v>
      </c>
      <c r="CG1007" s="519">
        <v>0</v>
      </c>
      <c r="CH1007" s="519">
        <v>0</v>
      </c>
      <c r="CI1007" s="519">
        <v>0</v>
      </c>
      <c r="CJ1007" s="519">
        <v>0</v>
      </c>
      <c r="CK1007" s="519">
        <v>0</v>
      </c>
      <c r="CL1007" s="519">
        <v>0</v>
      </c>
      <c r="CM1007" s="519">
        <v>0</v>
      </c>
      <c r="CN1007" s="519">
        <v>0</v>
      </c>
      <c r="CO1007" s="519">
        <v>0</v>
      </c>
      <c r="CP1007" s="519">
        <v>0</v>
      </c>
      <c r="CQ1007" s="519">
        <v>0</v>
      </c>
      <c r="CR1007" s="519">
        <v>0</v>
      </c>
      <c r="CS1007" s="519">
        <v>0</v>
      </c>
      <c r="CT1007" s="519">
        <v>0</v>
      </c>
      <c r="CU1007" s="519">
        <v>0</v>
      </c>
      <c r="CV1007" s="519">
        <v>0</v>
      </c>
      <c r="CW1007" s="519">
        <v>0</v>
      </c>
      <c r="CX1007" s="519">
        <v>0</v>
      </c>
      <c r="CY1007" s="519">
        <v>0</v>
      </c>
      <c r="CZ1007" s="519">
        <v>0</v>
      </c>
      <c r="DA1007" s="519">
        <v>0</v>
      </c>
      <c r="DB1007" s="519">
        <v>0</v>
      </c>
      <c r="DC1007" s="519">
        <v>0</v>
      </c>
      <c r="DD1007" s="519">
        <v>0</v>
      </c>
      <c r="DE1007" s="519">
        <v>0</v>
      </c>
      <c r="DF1007" s="519">
        <v>0</v>
      </c>
      <c r="DG1007" s="519">
        <v>0</v>
      </c>
      <c r="DH1007" s="519">
        <v>0</v>
      </c>
      <c r="DI1007" s="519">
        <v>0</v>
      </c>
      <c r="DJ1007" s="519">
        <v>0</v>
      </c>
      <c r="DK1007" s="519">
        <v>0</v>
      </c>
      <c r="DL1007" s="519">
        <v>0</v>
      </c>
      <c r="DM1007" s="519">
        <v>0</v>
      </c>
      <c r="DN1007" s="519">
        <v>0</v>
      </c>
      <c r="DO1007" s="519">
        <v>0</v>
      </c>
      <c r="DP1007" s="519">
        <v>0</v>
      </c>
      <c r="DQ1007" s="519">
        <v>0</v>
      </c>
      <c r="DR1007" s="519">
        <v>0</v>
      </c>
      <c r="DS1007" s="519">
        <v>0</v>
      </c>
      <c r="DT1007" s="519">
        <v>0</v>
      </c>
      <c r="DU1007" s="519">
        <v>0</v>
      </c>
      <c r="DV1007" s="519">
        <v>0</v>
      </c>
      <c r="DW1007" s="519">
        <v>0</v>
      </c>
      <c r="DX1007" s="519">
        <v>0</v>
      </c>
      <c r="DZ1007" s="337"/>
      <c r="EA1007" s="519" t="s">
        <v>1061</v>
      </c>
      <c r="EB1007" s="519" t="s">
        <v>1059</v>
      </c>
      <c r="EC1007" s="519">
        <v>35</v>
      </c>
      <c r="ED1007" s="183" t="str">
        <f t="shared" si="50"/>
        <v>SDN150135</v>
      </c>
      <c r="EE1007" s="519">
        <v>720.8</v>
      </c>
      <c r="EF1007" s="519">
        <v>10000</v>
      </c>
      <c r="EG1007" s="519">
        <v>10000</v>
      </c>
      <c r="EH1007" s="519">
        <v>10000</v>
      </c>
      <c r="EI1007" s="519">
        <v>10000</v>
      </c>
      <c r="EJ1007" s="519">
        <v>10000</v>
      </c>
      <c r="EK1007" s="519">
        <v>10000</v>
      </c>
      <c r="EL1007" s="519">
        <v>10000</v>
      </c>
      <c r="EM1007" s="519">
        <v>10000</v>
      </c>
      <c r="EN1007" s="519">
        <v>10000</v>
      </c>
      <c r="EO1007" s="519">
        <v>10000</v>
      </c>
      <c r="EP1007" s="519">
        <v>10000</v>
      </c>
      <c r="EQ1007" s="519">
        <v>10000</v>
      </c>
      <c r="ER1007" s="519">
        <v>10000</v>
      </c>
      <c r="ES1007" s="519">
        <v>10000</v>
      </c>
      <c r="ET1007" s="519">
        <v>10000</v>
      </c>
      <c r="EU1007" s="519">
        <v>10000</v>
      </c>
      <c r="EV1007" s="519">
        <v>10000</v>
      </c>
      <c r="EW1007" s="519">
        <v>10000</v>
      </c>
      <c r="EX1007" s="519">
        <v>10000</v>
      </c>
      <c r="EY1007" s="519">
        <v>10000</v>
      </c>
      <c r="EZ1007" s="519">
        <v>10000</v>
      </c>
      <c r="FA1007" s="519">
        <v>10000</v>
      </c>
      <c r="FB1007" s="519">
        <v>10000</v>
      </c>
      <c r="FC1007" s="519">
        <v>10000</v>
      </c>
      <c r="FD1007" s="519">
        <v>10000</v>
      </c>
      <c r="FE1007" s="519">
        <v>10000</v>
      </c>
      <c r="FF1007" s="519">
        <v>10000</v>
      </c>
      <c r="FG1007" s="519">
        <v>10000</v>
      </c>
      <c r="FH1007" s="519">
        <v>10000</v>
      </c>
      <c r="FI1007" s="519">
        <v>0</v>
      </c>
      <c r="FJ1007" s="519">
        <v>0</v>
      </c>
      <c r="FK1007" s="519">
        <v>0</v>
      </c>
      <c r="FL1007" s="519">
        <v>0</v>
      </c>
      <c r="FM1007" s="519">
        <v>0</v>
      </c>
      <c r="FN1007" s="519">
        <v>0</v>
      </c>
      <c r="FO1007" s="519">
        <v>0</v>
      </c>
      <c r="FP1007" s="519">
        <v>0</v>
      </c>
      <c r="FQ1007" s="519">
        <v>0</v>
      </c>
      <c r="FR1007" s="519">
        <v>0</v>
      </c>
      <c r="FS1007" s="519">
        <v>0</v>
      </c>
      <c r="FT1007" s="519">
        <v>0</v>
      </c>
      <c r="FU1007" s="519">
        <v>0</v>
      </c>
      <c r="FV1007" s="519">
        <v>0</v>
      </c>
      <c r="FW1007" s="519">
        <v>0</v>
      </c>
      <c r="FX1007" s="519">
        <v>0</v>
      </c>
      <c r="FY1007" s="519">
        <v>0</v>
      </c>
      <c r="FZ1007" s="519">
        <v>0</v>
      </c>
      <c r="GA1007" s="519">
        <v>0</v>
      </c>
      <c r="GB1007" s="519">
        <v>0</v>
      </c>
      <c r="GC1007" s="519">
        <v>0</v>
      </c>
      <c r="GD1007" s="519">
        <v>0</v>
      </c>
      <c r="GE1007" s="519">
        <v>0</v>
      </c>
      <c r="GF1007" s="519">
        <v>0</v>
      </c>
      <c r="GG1007" s="519">
        <v>0</v>
      </c>
      <c r="GH1007" s="519">
        <v>0</v>
      </c>
      <c r="GI1007" s="519">
        <v>0</v>
      </c>
      <c r="GJ1007" s="519">
        <v>0</v>
      </c>
      <c r="GK1007" s="519">
        <v>0</v>
      </c>
      <c r="GL1007" s="519">
        <v>0</v>
      </c>
      <c r="GM1007" s="519">
        <v>0</v>
      </c>
      <c r="GN1007" s="519">
        <v>0</v>
      </c>
      <c r="GO1007" s="519">
        <v>0</v>
      </c>
      <c r="GP1007" s="519">
        <v>0</v>
      </c>
      <c r="GQ1007" s="519">
        <v>0</v>
      </c>
      <c r="GR1007" s="519">
        <v>0</v>
      </c>
      <c r="GS1007" s="519">
        <v>0</v>
      </c>
      <c r="GT1007" s="519">
        <v>0</v>
      </c>
      <c r="GU1007" s="519">
        <v>0</v>
      </c>
      <c r="GV1007" s="519">
        <v>0</v>
      </c>
      <c r="GW1007" s="519">
        <v>0</v>
      </c>
      <c r="GX1007" s="519">
        <v>0</v>
      </c>
      <c r="GY1007" s="519">
        <v>0</v>
      </c>
      <c r="GZ1007" s="519">
        <v>0</v>
      </c>
      <c r="HA1007" s="519">
        <v>0</v>
      </c>
      <c r="HB1007" s="519">
        <v>0</v>
      </c>
      <c r="HC1007" s="519">
        <v>0</v>
      </c>
      <c r="HD1007" s="519">
        <v>0</v>
      </c>
      <c r="HE1007" s="519">
        <v>0</v>
      </c>
      <c r="HF1007" s="519">
        <v>0</v>
      </c>
      <c r="HG1007" s="519">
        <v>0</v>
      </c>
      <c r="HH1007" s="519">
        <v>0</v>
      </c>
      <c r="HI1007" s="519">
        <v>0</v>
      </c>
      <c r="HJ1007" s="519">
        <v>0</v>
      </c>
      <c r="HK1007" s="519">
        <v>0</v>
      </c>
      <c r="HL1007" s="519">
        <v>0</v>
      </c>
      <c r="HM1007" s="519">
        <v>0</v>
      </c>
      <c r="HN1007" s="519">
        <v>0</v>
      </c>
      <c r="HO1007" s="519">
        <v>0</v>
      </c>
      <c r="HP1007" s="519">
        <v>0</v>
      </c>
      <c r="HQ1007" s="519">
        <v>0</v>
      </c>
      <c r="HR1007" s="519">
        <v>0</v>
      </c>
      <c r="HS1007" s="519">
        <v>0</v>
      </c>
      <c r="HT1007" s="519">
        <v>0</v>
      </c>
      <c r="HU1007" s="519">
        <v>0</v>
      </c>
      <c r="HV1007" s="519">
        <v>0</v>
      </c>
      <c r="HW1007" s="519">
        <v>0</v>
      </c>
      <c r="HX1007" s="519">
        <v>0</v>
      </c>
      <c r="HY1007" s="519">
        <v>0</v>
      </c>
      <c r="HZ1007" s="519">
        <v>0</v>
      </c>
      <c r="IA1007" s="519">
        <v>0</v>
      </c>
      <c r="IB1007" s="519">
        <v>0</v>
      </c>
      <c r="IC1007" s="519">
        <v>0</v>
      </c>
      <c r="ID1007" s="519">
        <v>0</v>
      </c>
      <c r="IE1007" s="519">
        <v>0</v>
      </c>
      <c r="IF1007" s="519">
        <v>0</v>
      </c>
      <c r="IG1007" s="519">
        <v>0</v>
      </c>
      <c r="IH1007" s="519">
        <v>0</v>
      </c>
      <c r="II1007" s="519">
        <v>0</v>
      </c>
      <c r="IJ1007" s="519">
        <v>0</v>
      </c>
      <c r="IK1007" s="519">
        <v>0</v>
      </c>
    </row>
    <row r="1008" spans="2:245" hidden="1">
      <c r="B1008" s="519" t="s">
        <v>1058</v>
      </c>
      <c r="C1008" s="519"/>
      <c r="D1008" s="519"/>
      <c r="E1008" s="519"/>
      <c r="F1008" s="519">
        <v>2</v>
      </c>
      <c r="G1008" s="519"/>
      <c r="H1008" s="519">
        <v>39</v>
      </c>
      <c r="I1008" s="519">
        <v>6</v>
      </c>
      <c r="J1008" s="519" t="str">
        <f t="shared" si="48"/>
        <v>SDN10023906</v>
      </c>
      <c r="K1008" s="519">
        <v>804</v>
      </c>
      <c r="M1008" s="337"/>
      <c r="N1008" s="519" t="s">
        <v>1061</v>
      </c>
      <c r="O1008" s="519" t="s">
        <v>1059</v>
      </c>
      <c r="P1008" s="519">
        <v>36</v>
      </c>
      <c r="Q1008" s="521" t="str">
        <f t="shared" si="49"/>
        <v>SDN150136</v>
      </c>
      <c r="R1008" s="519">
        <v>720.8</v>
      </c>
      <c r="S1008" s="519">
        <v>2000</v>
      </c>
      <c r="T1008" s="519">
        <v>2162.4</v>
      </c>
      <c r="U1008" s="519">
        <v>2883.2</v>
      </c>
      <c r="V1008" s="519">
        <v>3604</v>
      </c>
      <c r="W1008" s="519">
        <v>4324.8</v>
      </c>
      <c r="X1008" s="519">
        <v>5045.6000000000004</v>
      </c>
      <c r="Y1008" s="519">
        <v>5622.2</v>
      </c>
      <c r="Z1008" s="519">
        <v>6198.9</v>
      </c>
      <c r="AA1008" s="519">
        <v>6775.5</v>
      </c>
      <c r="AB1008" s="519">
        <v>7352.2</v>
      </c>
      <c r="AC1008" s="519">
        <v>7928.8</v>
      </c>
      <c r="AD1008" s="519">
        <v>8505.4</v>
      </c>
      <c r="AE1008" s="519">
        <v>9082.1</v>
      </c>
      <c r="AF1008" s="519">
        <v>9658.7000000000007</v>
      </c>
      <c r="AG1008" s="519">
        <v>9658.7000000000007</v>
      </c>
      <c r="AH1008" s="519">
        <v>9658.7000000000007</v>
      </c>
      <c r="AI1008" s="519">
        <v>9658.7000000000007</v>
      </c>
      <c r="AJ1008" s="519">
        <v>9658.7000000000007</v>
      </c>
      <c r="AK1008" s="519">
        <v>9658.7000000000007</v>
      </c>
      <c r="AL1008" s="519">
        <v>9658.7000000000007</v>
      </c>
      <c r="AM1008" s="519">
        <v>9658.7000000000007</v>
      </c>
      <c r="AN1008" s="519">
        <v>9658.7000000000007</v>
      </c>
      <c r="AO1008" s="519">
        <v>9658.7000000000007</v>
      </c>
      <c r="AP1008" s="519">
        <v>9658.7000000000007</v>
      </c>
      <c r="AQ1008" s="519">
        <v>9658.7000000000007</v>
      </c>
      <c r="AR1008" s="519">
        <v>9658.7000000000007</v>
      </c>
      <c r="AS1008" s="519">
        <v>9658.7000000000007</v>
      </c>
      <c r="AT1008" s="519">
        <v>9658.7000000000007</v>
      </c>
      <c r="AU1008" s="519">
        <v>9658.7000000000007</v>
      </c>
      <c r="AV1008" s="519">
        <v>0</v>
      </c>
      <c r="AW1008" s="519">
        <v>0</v>
      </c>
      <c r="AX1008" s="519">
        <v>0</v>
      </c>
      <c r="AY1008" s="519">
        <v>0</v>
      </c>
      <c r="AZ1008" s="519">
        <v>0</v>
      </c>
      <c r="BA1008" s="519">
        <v>0</v>
      </c>
      <c r="BB1008" s="519">
        <v>0</v>
      </c>
      <c r="BC1008" s="519">
        <v>0</v>
      </c>
      <c r="BD1008" s="519">
        <v>0</v>
      </c>
      <c r="BE1008" s="519">
        <v>0</v>
      </c>
      <c r="BF1008" s="519">
        <v>0</v>
      </c>
      <c r="BG1008" s="519">
        <v>0</v>
      </c>
      <c r="BH1008" s="519">
        <v>0</v>
      </c>
      <c r="BI1008" s="519">
        <v>0</v>
      </c>
      <c r="BJ1008" s="519">
        <v>0</v>
      </c>
      <c r="BK1008" s="519">
        <v>0</v>
      </c>
      <c r="BL1008" s="519">
        <v>0</v>
      </c>
      <c r="BM1008" s="519">
        <v>0</v>
      </c>
      <c r="BN1008" s="519">
        <v>0</v>
      </c>
      <c r="BO1008" s="519">
        <v>0</v>
      </c>
      <c r="BP1008" s="519">
        <v>0</v>
      </c>
      <c r="BQ1008" s="519">
        <v>0</v>
      </c>
      <c r="BR1008" s="519">
        <v>0</v>
      </c>
      <c r="BS1008" s="519">
        <v>0</v>
      </c>
      <c r="BT1008" s="519">
        <v>0</v>
      </c>
      <c r="BU1008" s="519">
        <v>0</v>
      </c>
      <c r="BV1008" s="519">
        <v>0</v>
      </c>
      <c r="BW1008" s="519">
        <v>0</v>
      </c>
      <c r="BX1008" s="519">
        <v>0</v>
      </c>
      <c r="BY1008" s="519">
        <v>0</v>
      </c>
      <c r="BZ1008" s="519">
        <v>0</v>
      </c>
      <c r="CA1008" s="519">
        <v>0</v>
      </c>
      <c r="CB1008" s="519">
        <v>0</v>
      </c>
      <c r="CC1008" s="519">
        <v>0</v>
      </c>
      <c r="CD1008" s="519">
        <v>0</v>
      </c>
      <c r="CE1008" s="519">
        <v>0</v>
      </c>
      <c r="CF1008" s="519">
        <v>0</v>
      </c>
      <c r="CG1008" s="519">
        <v>0</v>
      </c>
      <c r="CH1008" s="519">
        <v>0</v>
      </c>
      <c r="CI1008" s="519">
        <v>0</v>
      </c>
      <c r="CJ1008" s="519">
        <v>0</v>
      </c>
      <c r="CK1008" s="519">
        <v>0</v>
      </c>
      <c r="CL1008" s="519">
        <v>0</v>
      </c>
      <c r="CM1008" s="519">
        <v>0</v>
      </c>
      <c r="CN1008" s="519">
        <v>0</v>
      </c>
      <c r="CO1008" s="519">
        <v>0</v>
      </c>
      <c r="CP1008" s="519">
        <v>0</v>
      </c>
      <c r="CQ1008" s="519">
        <v>0</v>
      </c>
      <c r="CR1008" s="519">
        <v>0</v>
      </c>
      <c r="CS1008" s="519">
        <v>0</v>
      </c>
      <c r="CT1008" s="519">
        <v>0</v>
      </c>
      <c r="CU1008" s="519">
        <v>0</v>
      </c>
      <c r="CV1008" s="519">
        <v>0</v>
      </c>
      <c r="CW1008" s="519">
        <v>0</v>
      </c>
      <c r="CX1008" s="519">
        <v>0</v>
      </c>
      <c r="CY1008" s="519">
        <v>0</v>
      </c>
      <c r="CZ1008" s="519">
        <v>0</v>
      </c>
      <c r="DA1008" s="519">
        <v>0</v>
      </c>
      <c r="DB1008" s="519">
        <v>0</v>
      </c>
      <c r="DC1008" s="519">
        <v>0</v>
      </c>
      <c r="DD1008" s="519">
        <v>0</v>
      </c>
      <c r="DE1008" s="519">
        <v>0</v>
      </c>
      <c r="DF1008" s="519">
        <v>0</v>
      </c>
      <c r="DG1008" s="519">
        <v>0</v>
      </c>
      <c r="DH1008" s="519">
        <v>0</v>
      </c>
      <c r="DI1008" s="519">
        <v>0</v>
      </c>
      <c r="DJ1008" s="519">
        <v>0</v>
      </c>
      <c r="DK1008" s="519">
        <v>0</v>
      </c>
      <c r="DL1008" s="519">
        <v>0</v>
      </c>
      <c r="DM1008" s="519">
        <v>0</v>
      </c>
      <c r="DN1008" s="519">
        <v>0</v>
      </c>
      <c r="DO1008" s="519">
        <v>0</v>
      </c>
      <c r="DP1008" s="519">
        <v>0</v>
      </c>
      <c r="DQ1008" s="519">
        <v>0</v>
      </c>
      <c r="DR1008" s="519">
        <v>0</v>
      </c>
      <c r="DS1008" s="519">
        <v>0</v>
      </c>
      <c r="DT1008" s="519">
        <v>0</v>
      </c>
      <c r="DU1008" s="519">
        <v>0</v>
      </c>
      <c r="DV1008" s="519">
        <v>0</v>
      </c>
      <c r="DW1008" s="519">
        <v>0</v>
      </c>
      <c r="DX1008" s="519">
        <v>0</v>
      </c>
      <c r="DZ1008" s="337"/>
      <c r="EA1008" s="519" t="s">
        <v>1061</v>
      </c>
      <c r="EB1008" s="519" t="s">
        <v>1059</v>
      </c>
      <c r="EC1008" s="519">
        <v>36</v>
      </c>
      <c r="ED1008" s="183" t="str">
        <f t="shared" si="50"/>
        <v>SDN150136</v>
      </c>
      <c r="EE1008" s="519">
        <v>720.8</v>
      </c>
      <c r="EF1008" s="519">
        <v>10000</v>
      </c>
      <c r="EG1008" s="519">
        <v>10000</v>
      </c>
      <c r="EH1008" s="519">
        <v>10000</v>
      </c>
      <c r="EI1008" s="519">
        <v>10000</v>
      </c>
      <c r="EJ1008" s="519">
        <v>10000</v>
      </c>
      <c r="EK1008" s="519">
        <v>10000</v>
      </c>
      <c r="EL1008" s="519">
        <v>10000</v>
      </c>
      <c r="EM1008" s="519">
        <v>10000</v>
      </c>
      <c r="EN1008" s="519">
        <v>10000</v>
      </c>
      <c r="EO1008" s="519">
        <v>10000</v>
      </c>
      <c r="EP1008" s="519">
        <v>10000</v>
      </c>
      <c r="EQ1008" s="519">
        <v>10000</v>
      </c>
      <c r="ER1008" s="519">
        <v>10000</v>
      </c>
      <c r="ES1008" s="519">
        <v>10000</v>
      </c>
      <c r="ET1008" s="519">
        <v>10000</v>
      </c>
      <c r="EU1008" s="519">
        <v>10000</v>
      </c>
      <c r="EV1008" s="519">
        <v>10000</v>
      </c>
      <c r="EW1008" s="519">
        <v>10000</v>
      </c>
      <c r="EX1008" s="519">
        <v>10000</v>
      </c>
      <c r="EY1008" s="519">
        <v>10000</v>
      </c>
      <c r="EZ1008" s="519">
        <v>10000</v>
      </c>
      <c r="FA1008" s="519">
        <v>10000</v>
      </c>
      <c r="FB1008" s="519">
        <v>10000</v>
      </c>
      <c r="FC1008" s="519">
        <v>10000</v>
      </c>
      <c r="FD1008" s="519">
        <v>10000</v>
      </c>
      <c r="FE1008" s="519">
        <v>10000</v>
      </c>
      <c r="FF1008" s="519">
        <v>10000</v>
      </c>
      <c r="FG1008" s="519">
        <v>10000</v>
      </c>
      <c r="FH1008" s="519">
        <v>10000</v>
      </c>
      <c r="FI1008" s="519">
        <v>0</v>
      </c>
      <c r="FJ1008" s="519">
        <v>0</v>
      </c>
      <c r="FK1008" s="519">
        <v>0</v>
      </c>
      <c r="FL1008" s="519">
        <v>0</v>
      </c>
      <c r="FM1008" s="519">
        <v>0</v>
      </c>
      <c r="FN1008" s="519">
        <v>0</v>
      </c>
      <c r="FO1008" s="519">
        <v>0</v>
      </c>
      <c r="FP1008" s="519">
        <v>0</v>
      </c>
      <c r="FQ1008" s="519">
        <v>0</v>
      </c>
      <c r="FR1008" s="519">
        <v>0</v>
      </c>
      <c r="FS1008" s="519">
        <v>0</v>
      </c>
      <c r="FT1008" s="519">
        <v>0</v>
      </c>
      <c r="FU1008" s="519">
        <v>0</v>
      </c>
      <c r="FV1008" s="519">
        <v>0</v>
      </c>
      <c r="FW1008" s="519">
        <v>0</v>
      </c>
      <c r="FX1008" s="519">
        <v>0</v>
      </c>
      <c r="FY1008" s="519">
        <v>0</v>
      </c>
      <c r="FZ1008" s="519">
        <v>0</v>
      </c>
      <c r="GA1008" s="519">
        <v>0</v>
      </c>
      <c r="GB1008" s="519">
        <v>0</v>
      </c>
      <c r="GC1008" s="519">
        <v>0</v>
      </c>
      <c r="GD1008" s="519">
        <v>0</v>
      </c>
      <c r="GE1008" s="519">
        <v>0</v>
      </c>
      <c r="GF1008" s="519">
        <v>0</v>
      </c>
      <c r="GG1008" s="519">
        <v>0</v>
      </c>
      <c r="GH1008" s="519">
        <v>0</v>
      </c>
      <c r="GI1008" s="519">
        <v>0</v>
      </c>
      <c r="GJ1008" s="519">
        <v>0</v>
      </c>
      <c r="GK1008" s="519">
        <v>0</v>
      </c>
      <c r="GL1008" s="519">
        <v>0</v>
      </c>
      <c r="GM1008" s="519">
        <v>0</v>
      </c>
      <c r="GN1008" s="519">
        <v>0</v>
      </c>
      <c r="GO1008" s="519">
        <v>0</v>
      </c>
      <c r="GP1008" s="519">
        <v>0</v>
      </c>
      <c r="GQ1008" s="519">
        <v>0</v>
      </c>
      <c r="GR1008" s="519">
        <v>0</v>
      </c>
      <c r="GS1008" s="519">
        <v>0</v>
      </c>
      <c r="GT1008" s="519">
        <v>0</v>
      </c>
      <c r="GU1008" s="519">
        <v>0</v>
      </c>
      <c r="GV1008" s="519">
        <v>0</v>
      </c>
      <c r="GW1008" s="519">
        <v>0</v>
      </c>
      <c r="GX1008" s="519">
        <v>0</v>
      </c>
      <c r="GY1008" s="519">
        <v>0</v>
      </c>
      <c r="GZ1008" s="519">
        <v>0</v>
      </c>
      <c r="HA1008" s="519">
        <v>0</v>
      </c>
      <c r="HB1008" s="519">
        <v>0</v>
      </c>
      <c r="HC1008" s="519">
        <v>0</v>
      </c>
      <c r="HD1008" s="519">
        <v>0</v>
      </c>
      <c r="HE1008" s="519">
        <v>0</v>
      </c>
      <c r="HF1008" s="519">
        <v>0</v>
      </c>
      <c r="HG1008" s="519">
        <v>0</v>
      </c>
      <c r="HH1008" s="519">
        <v>0</v>
      </c>
      <c r="HI1008" s="519">
        <v>0</v>
      </c>
      <c r="HJ1008" s="519">
        <v>0</v>
      </c>
      <c r="HK1008" s="519">
        <v>0</v>
      </c>
      <c r="HL1008" s="519">
        <v>0</v>
      </c>
      <c r="HM1008" s="519">
        <v>0</v>
      </c>
      <c r="HN1008" s="519">
        <v>0</v>
      </c>
      <c r="HO1008" s="519">
        <v>0</v>
      </c>
      <c r="HP1008" s="519">
        <v>0</v>
      </c>
      <c r="HQ1008" s="519">
        <v>0</v>
      </c>
      <c r="HR1008" s="519">
        <v>0</v>
      </c>
      <c r="HS1008" s="519">
        <v>0</v>
      </c>
      <c r="HT1008" s="519">
        <v>0</v>
      </c>
      <c r="HU1008" s="519">
        <v>0</v>
      </c>
      <c r="HV1008" s="519">
        <v>0</v>
      </c>
      <c r="HW1008" s="519">
        <v>0</v>
      </c>
      <c r="HX1008" s="519">
        <v>0</v>
      </c>
      <c r="HY1008" s="519">
        <v>0</v>
      </c>
      <c r="HZ1008" s="519">
        <v>0</v>
      </c>
      <c r="IA1008" s="519">
        <v>0</v>
      </c>
      <c r="IB1008" s="519">
        <v>0</v>
      </c>
      <c r="IC1008" s="519">
        <v>0</v>
      </c>
      <c r="ID1008" s="519">
        <v>0</v>
      </c>
      <c r="IE1008" s="519">
        <v>0</v>
      </c>
      <c r="IF1008" s="519">
        <v>0</v>
      </c>
      <c r="IG1008" s="519">
        <v>0</v>
      </c>
      <c r="IH1008" s="519">
        <v>0</v>
      </c>
      <c r="II1008" s="519">
        <v>0</v>
      </c>
      <c r="IJ1008" s="519">
        <v>0</v>
      </c>
      <c r="IK1008" s="519">
        <v>0</v>
      </c>
    </row>
    <row r="1009" spans="2:245" hidden="1">
      <c r="B1009" s="519" t="s">
        <v>1058</v>
      </c>
      <c r="C1009" s="519"/>
      <c r="D1009" s="519"/>
      <c r="E1009" s="519"/>
      <c r="F1009" s="519">
        <v>2</v>
      </c>
      <c r="G1009" s="519"/>
      <c r="H1009" s="519">
        <v>39</v>
      </c>
      <c r="I1009" s="519">
        <v>7</v>
      </c>
      <c r="J1009" s="519" t="str">
        <f t="shared" si="48"/>
        <v>SDN10023907</v>
      </c>
      <c r="K1009" s="519">
        <v>804</v>
      </c>
      <c r="M1009" s="337"/>
      <c r="N1009" s="519" t="s">
        <v>1061</v>
      </c>
      <c r="O1009" s="519" t="s">
        <v>1059</v>
      </c>
      <c r="P1009" s="519">
        <v>37</v>
      </c>
      <c r="Q1009" s="521" t="str">
        <f t="shared" si="49"/>
        <v>SDN150137</v>
      </c>
      <c r="R1009" s="519">
        <v>726.1</v>
      </c>
      <c r="S1009" s="519">
        <v>2000</v>
      </c>
      <c r="T1009" s="519">
        <v>2178.3000000000002</v>
      </c>
      <c r="U1009" s="519">
        <v>2904.4</v>
      </c>
      <c r="V1009" s="519">
        <v>3630.5</v>
      </c>
      <c r="W1009" s="519">
        <v>4356.6000000000004</v>
      </c>
      <c r="X1009" s="519">
        <v>5082.7</v>
      </c>
      <c r="Y1009" s="519">
        <v>5663.6</v>
      </c>
      <c r="Z1009" s="519">
        <v>6244.5</v>
      </c>
      <c r="AA1009" s="519">
        <v>6825.3</v>
      </c>
      <c r="AB1009" s="519">
        <v>7406.2</v>
      </c>
      <c r="AC1009" s="519">
        <v>7987.1</v>
      </c>
      <c r="AD1009" s="519">
        <v>8568</v>
      </c>
      <c r="AE1009" s="519">
        <v>9148.9</v>
      </c>
      <c r="AF1009" s="519">
        <v>9729.7000000000007</v>
      </c>
      <c r="AG1009" s="519">
        <v>9729.7000000000007</v>
      </c>
      <c r="AH1009" s="519">
        <v>9729.7000000000007</v>
      </c>
      <c r="AI1009" s="519">
        <v>9729.7000000000007</v>
      </c>
      <c r="AJ1009" s="519">
        <v>9729.7000000000007</v>
      </c>
      <c r="AK1009" s="519">
        <v>9729.7000000000007</v>
      </c>
      <c r="AL1009" s="519">
        <v>9729.7000000000007</v>
      </c>
      <c r="AM1009" s="519">
        <v>9729.7000000000007</v>
      </c>
      <c r="AN1009" s="519">
        <v>9729.7000000000007</v>
      </c>
      <c r="AO1009" s="519">
        <v>9729.7000000000007</v>
      </c>
      <c r="AP1009" s="519">
        <v>9729.7000000000007</v>
      </c>
      <c r="AQ1009" s="519">
        <v>9729.7000000000007</v>
      </c>
      <c r="AR1009" s="519">
        <v>9729.7000000000007</v>
      </c>
      <c r="AS1009" s="519">
        <v>9729.7000000000007</v>
      </c>
      <c r="AT1009" s="519">
        <v>9729.7000000000007</v>
      </c>
      <c r="AU1009" s="519">
        <v>9729.7000000000007</v>
      </c>
      <c r="AV1009" s="519">
        <v>0</v>
      </c>
      <c r="AW1009" s="519">
        <v>0</v>
      </c>
      <c r="AX1009" s="519">
        <v>0</v>
      </c>
      <c r="AY1009" s="519">
        <v>0</v>
      </c>
      <c r="AZ1009" s="519">
        <v>0</v>
      </c>
      <c r="BA1009" s="519">
        <v>0</v>
      </c>
      <c r="BB1009" s="519">
        <v>0</v>
      </c>
      <c r="BC1009" s="519">
        <v>0</v>
      </c>
      <c r="BD1009" s="519">
        <v>0</v>
      </c>
      <c r="BE1009" s="519">
        <v>0</v>
      </c>
      <c r="BF1009" s="519">
        <v>0</v>
      </c>
      <c r="BG1009" s="519">
        <v>0</v>
      </c>
      <c r="BH1009" s="519">
        <v>0</v>
      </c>
      <c r="BI1009" s="519">
        <v>0</v>
      </c>
      <c r="BJ1009" s="519">
        <v>0</v>
      </c>
      <c r="BK1009" s="519">
        <v>0</v>
      </c>
      <c r="BL1009" s="519">
        <v>0</v>
      </c>
      <c r="BM1009" s="519">
        <v>0</v>
      </c>
      <c r="BN1009" s="519">
        <v>0</v>
      </c>
      <c r="BO1009" s="519">
        <v>0</v>
      </c>
      <c r="BP1009" s="519">
        <v>0</v>
      </c>
      <c r="BQ1009" s="519">
        <v>0</v>
      </c>
      <c r="BR1009" s="519">
        <v>0</v>
      </c>
      <c r="BS1009" s="519">
        <v>0</v>
      </c>
      <c r="BT1009" s="519">
        <v>0</v>
      </c>
      <c r="BU1009" s="519">
        <v>0</v>
      </c>
      <c r="BV1009" s="519">
        <v>0</v>
      </c>
      <c r="BW1009" s="519">
        <v>0</v>
      </c>
      <c r="BX1009" s="519">
        <v>0</v>
      </c>
      <c r="BY1009" s="519">
        <v>0</v>
      </c>
      <c r="BZ1009" s="519">
        <v>0</v>
      </c>
      <c r="CA1009" s="519">
        <v>0</v>
      </c>
      <c r="CB1009" s="519">
        <v>0</v>
      </c>
      <c r="CC1009" s="519">
        <v>0</v>
      </c>
      <c r="CD1009" s="519">
        <v>0</v>
      </c>
      <c r="CE1009" s="519">
        <v>0</v>
      </c>
      <c r="CF1009" s="519">
        <v>0</v>
      </c>
      <c r="CG1009" s="519">
        <v>0</v>
      </c>
      <c r="CH1009" s="519">
        <v>0</v>
      </c>
      <c r="CI1009" s="519">
        <v>0</v>
      </c>
      <c r="CJ1009" s="519">
        <v>0</v>
      </c>
      <c r="CK1009" s="519">
        <v>0</v>
      </c>
      <c r="CL1009" s="519">
        <v>0</v>
      </c>
      <c r="CM1009" s="519">
        <v>0</v>
      </c>
      <c r="CN1009" s="519">
        <v>0</v>
      </c>
      <c r="CO1009" s="519">
        <v>0</v>
      </c>
      <c r="CP1009" s="519">
        <v>0</v>
      </c>
      <c r="CQ1009" s="519">
        <v>0</v>
      </c>
      <c r="CR1009" s="519">
        <v>0</v>
      </c>
      <c r="CS1009" s="519">
        <v>0</v>
      </c>
      <c r="CT1009" s="519">
        <v>0</v>
      </c>
      <c r="CU1009" s="519">
        <v>0</v>
      </c>
      <c r="CV1009" s="519">
        <v>0</v>
      </c>
      <c r="CW1009" s="519">
        <v>0</v>
      </c>
      <c r="CX1009" s="519">
        <v>0</v>
      </c>
      <c r="CY1009" s="519">
        <v>0</v>
      </c>
      <c r="CZ1009" s="519">
        <v>0</v>
      </c>
      <c r="DA1009" s="519">
        <v>0</v>
      </c>
      <c r="DB1009" s="519">
        <v>0</v>
      </c>
      <c r="DC1009" s="519">
        <v>0</v>
      </c>
      <c r="DD1009" s="519">
        <v>0</v>
      </c>
      <c r="DE1009" s="519">
        <v>0</v>
      </c>
      <c r="DF1009" s="519">
        <v>0</v>
      </c>
      <c r="DG1009" s="519">
        <v>0</v>
      </c>
      <c r="DH1009" s="519">
        <v>0</v>
      </c>
      <c r="DI1009" s="519">
        <v>0</v>
      </c>
      <c r="DJ1009" s="519">
        <v>0</v>
      </c>
      <c r="DK1009" s="519">
        <v>0</v>
      </c>
      <c r="DL1009" s="519">
        <v>0</v>
      </c>
      <c r="DM1009" s="519">
        <v>0</v>
      </c>
      <c r="DN1009" s="519">
        <v>0</v>
      </c>
      <c r="DO1009" s="519">
        <v>0</v>
      </c>
      <c r="DP1009" s="519">
        <v>0</v>
      </c>
      <c r="DQ1009" s="519">
        <v>0</v>
      </c>
      <c r="DR1009" s="519">
        <v>0</v>
      </c>
      <c r="DS1009" s="519">
        <v>0</v>
      </c>
      <c r="DT1009" s="519">
        <v>0</v>
      </c>
      <c r="DU1009" s="519">
        <v>0</v>
      </c>
      <c r="DV1009" s="519">
        <v>0</v>
      </c>
      <c r="DW1009" s="519">
        <v>0</v>
      </c>
      <c r="DX1009" s="519">
        <v>0</v>
      </c>
      <c r="DZ1009" s="337"/>
      <c r="EA1009" s="519" t="s">
        <v>1061</v>
      </c>
      <c r="EB1009" s="519" t="s">
        <v>1059</v>
      </c>
      <c r="EC1009" s="519">
        <v>37</v>
      </c>
      <c r="ED1009" s="183" t="str">
        <f t="shared" si="50"/>
        <v>SDN150137</v>
      </c>
      <c r="EE1009" s="519">
        <v>726.1</v>
      </c>
      <c r="EF1009" s="519">
        <v>10000</v>
      </c>
      <c r="EG1009" s="519">
        <v>10000</v>
      </c>
      <c r="EH1009" s="519">
        <v>10000</v>
      </c>
      <c r="EI1009" s="519">
        <v>10000</v>
      </c>
      <c r="EJ1009" s="519">
        <v>10000</v>
      </c>
      <c r="EK1009" s="519">
        <v>10000</v>
      </c>
      <c r="EL1009" s="519">
        <v>10000</v>
      </c>
      <c r="EM1009" s="519">
        <v>10000</v>
      </c>
      <c r="EN1009" s="519">
        <v>10000</v>
      </c>
      <c r="EO1009" s="519">
        <v>10000</v>
      </c>
      <c r="EP1009" s="519">
        <v>10000</v>
      </c>
      <c r="EQ1009" s="519">
        <v>10000</v>
      </c>
      <c r="ER1009" s="519">
        <v>10000</v>
      </c>
      <c r="ES1009" s="519">
        <v>10000</v>
      </c>
      <c r="ET1009" s="519">
        <v>10000</v>
      </c>
      <c r="EU1009" s="519">
        <v>10000</v>
      </c>
      <c r="EV1009" s="519">
        <v>10000</v>
      </c>
      <c r="EW1009" s="519">
        <v>10000</v>
      </c>
      <c r="EX1009" s="519">
        <v>10000</v>
      </c>
      <c r="EY1009" s="519">
        <v>10000</v>
      </c>
      <c r="EZ1009" s="519">
        <v>10000</v>
      </c>
      <c r="FA1009" s="519">
        <v>10000</v>
      </c>
      <c r="FB1009" s="519">
        <v>10000</v>
      </c>
      <c r="FC1009" s="519">
        <v>10000</v>
      </c>
      <c r="FD1009" s="519">
        <v>10000</v>
      </c>
      <c r="FE1009" s="519">
        <v>10000</v>
      </c>
      <c r="FF1009" s="519">
        <v>10000</v>
      </c>
      <c r="FG1009" s="519">
        <v>10000</v>
      </c>
      <c r="FH1009" s="519">
        <v>10000</v>
      </c>
      <c r="FI1009" s="519">
        <v>0</v>
      </c>
      <c r="FJ1009" s="519">
        <v>0</v>
      </c>
      <c r="FK1009" s="519">
        <v>0</v>
      </c>
      <c r="FL1009" s="519">
        <v>0</v>
      </c>
      <c r="FM1009" s="519">
        <v>0</v>
      </c>
      <c r="FN1009" s="519">
        <v>0</v>
      </c>
      <c r="FO1009" s="519">
        <v>0</v>
      </c>
      <c r="FP1009" s="519">
        <v>0</v>
      </c>
      <c r="FQ1009" s="519">
        <v>0</v>
      </c>
      <c r="FR1009" s="519">
        <v>0</v>
      </c>
      <c r="FS1009" s="519">
        <v>0</v>
      </c>
      <c r="FT1009" s="519">
        <v>0</v>
      </c>
      <c r="FU1009" s="519">
        <v>0</v>
      </c>
      <c r="FV1009" s="519">
        <v>0</v>
      </c>
      <c r="FW1009" s="519">
        <v>0</v>
      </c>
      <c r="FX1009" s="519">
        <v>0</v>
      </c>
      <c r="FY1009" s="519">
        <v>0</v>
      </c>
      <c r="FZ1009" s="519">
        <v>0</v>
      </c>
      <c r="GA1009" s="519">
        <v>0</v>
      </c>
      <c r="GB1009" s="519">
        <v>0</v>
      </c>
      <c r="GC1009" s="519">
        <v>0</v>
      </c>
      <c r="GD1009" s="519">
        <v>0</v>
      </c>
      <c r="GE1009" s="519">
        <v>0</v>
      </c>
      <c r="GF1009" s="519">
        <v>0</v>
      </c>
      <c r="GG1009" s="519">
        <v>0</v>
      </c>
      <c r="GH1009" s="519">
        <v>0</v>
      </c>
      <c r="GI1009" s="519">
        <v>0</v>
      </c>
      <c r="GJ1009" s="519">
        <v>0</v>
      </c>
      <c r="GK1009" s="519">
        <v>0</v>
      </c>
      <c r="GL1009" s="519">
        <v>0</v>
      </c>
      <c r="GM1009" s="519">
        <v>0</v>
      </c>
      <c r="GN1009" s="519">
        <v>0</v>
      </c>
      <c r="GO1009" s="519">
        <v>0</v>
      </c>
      <c r="GP1009" s="519">
        <v>0</v>
      </c>
      <c r="GQ1009" s="519">
        <v>0</v>
      </c>
      <c r="GR1009" s="519">
        <v>0</v>
      </c>
      <c r="GS1009" s="519">
        <v>0</v>
      </c>
      <c r="GT1009" s="519">
        <v>0</v>
      </c>
      <c r="GU1009" s="519">
        <v>0</v>
      </c>
      <c r="GV1009" s="519">
        <v>0</v>
      </c>
      <c r="GW1009" s="519">
        <v>0</v>
      </c>
      <c r="GX1009" s="519">
        <v>0</v>
      </c>
      <c r="GY1009" s="519">
        <v>0</v>
      </c>
      <c r="GZ1009" s="519">
        <v>0</v>
      </c>
      <c r="HA1009" s="519">
        <v>0</v>
      </c>
      <c r="HB1009" s="519">
        <v>0</v>
      </c>
      <c r="HC1009" s="519">
        <v>0</v>
      </c>
      <c r="HD1009" s="519">
        <v>0</v>
      </c>
      <c r="HE1009" s="519">
        <v>0</v>
      </c>
      <c r="HF1009" s="519">
        <v>0</v>
      </c>
      <c r="HG1009" s="519">
        <v>0</v>
      </c>
      <c r="HH1009" s="519">
        <v>0</v>
      </c>
      <c r="HI1009" s="519">
        <v>0</v>
      </c>
      <c r="HJ1009" s="519">
        <v>0</v>
      </c>
      <c r="HK1009" s="519">
        <v>0</v>
      </c>
      <c r="HL1009" s="519">
        <v>0</v>
      </c>
      <c r="HM1009" s="519">
        <v>0</v>
      </c>
      <c r="HN1009" s="519">
        <v>0</v>
      </c>
      <c r="HO1009" s="519">
        <v>0</v>
      </c>
      <c r="HP1009" s="519">
        <v>0</v>
      </c>
      <c r="HQ1009" s="519">
        <v>0</v>
      </c>
      <c r="HR1009" s="519">
        <v>0</v>
      </c>
      <c r="HS1009" s="519">
        <v>0</v>
      </c>
      <c r="HT1009" s="519">
        <v>0</v>
      </c>
      <c r="HU1009" s="519">
        <v>0</v>
      </c>
      <c r="HV1009" s="519">
        <v>0</v>
      </c>
      <c r="HW1009" s="519">
        <v>0</v>
      </c>
      <c r="HX1009" s="519">
        <v>0</v>
      </c>
      <c r="HY1009" s="519">
        <v>0</v>
      </c>
      <c r="HZ1009" s="519">
        <v>0</v>
      </c>
      <c r="IA1009" s="519">
        <v>0</v>
      </c>
      <c r="IB1009" s="519">
        <v>0</v>
      </c>
      <c r="IC1009" s="519">
        <v>0</v>
      </c>
      <c r="ID1009" s="519">
        <v>0</v>
      </c>
      <c r="IE1009" s="519">
        <v>0</v>
      </c>
      <c r="IF1009" s="519">
        <v>0</v>
      </c>
      <c r="IG1009" s="519">
        <v>0</v>
      </c>
      <c r="IH1009" s="519">
        <v>0</v>
      </c>
      <c r="II1009" s="519">
        <v>0</v>
      </c>
      <c r="IJ1009" s="519">
        <v>0</v>
      </c>
      <c r="IK1009" s="519">
        <v>0</v>
      </c>
    </row>
    <row r="1010" spans="2:245" hidden="1">
      <c r="B1010" s="519" t="s">
        <v>1058</v>
      </c>
      <c r="C1010" s="519"/>
      <c r="D1010" s="519"/>
      <c r="E1010" s="519"/>
      <c r="F1010" s="519">
        <v>2</v>
      </c>
      <c r="G1010" s="519"/>
      <c r="H1010" s="519">
        <v>39</v>
      </c>
      <c r="I1010" s="519">
        <v>8</v>
      </c>
      <c r="J1010" s="519" t="str">
        <f t="shared" si="48"/>
        <v>SDN10023908</v>
      </c>
      <c r="K1010" s="519">
        <v>804</v>
      </c>
      <c r="M1010" s="337"/>
      <c r="N1010" s="519" t="s">
        <v>1061</v>
      </c>
      <c r="O1010" s="519" t="s">
        <v>1059</v>
      </c>
      <c r="P1010" s="519">
        <v>38</v>
      </c>
      <c r="Q1010" s="521" t="str">
        <f t="shared" si="49"/>
        <v>SDN150138</v>
      </c>
      <c r="R1010" s="519">
        <v>731.4</v>
      </c>
      <c r="S1010" s="519">
        <v>2000</v>
      </c>
      <c r="T1010" s="519">
        <v>2194.1999999999998</v>
      </c>
      <c r="U1010" s="519">
        <v>2925.6</v>
      </c>
      <c r="V1010" s="519">
        <v>3657</v>
      </c>
      <c r="W1010" s="519">
        <v>4388.3999999999996</v>
      </c>
      <c r="X1010" s="519">
        <v>5119.8</v>
      </c>
      <c r="Y1010" s="519">
        <v>5704.9</v>
      </c>
      <c r="Z1010" s="519">
        <v>6290</v>
      </c>
      <c r="AA1010" s="519">
        <v>6875.2</v>
      </c>
      <c r="AB1010" s="519">
        <v>7460.3</v>
      </c>
      <c r="AC1010" s="519">
        <v>8045.4</v>
      </c>
      <c r="AD1010" s="519">
        <v>8630.5</v>
      </c>
      <c r="AE1010" s="519">
        <v>9215.6</v>
      </c>
      <c r="AF1010" s="519">
        <v>9800.7999999999993</v>
      </c>
      <c r="AG1010" s="519">
        <v>9800.7999999999993</v>
      </c>
      <c r="AH1010" s="519">
        <v>9800.7999999999993</v>
      </c>
      <c r="AI1010" s="519">
        <v>9800.7999999999993</v>
      </c>
      <c r="AJ1010" s="519">
        <v>9800.7999999999993</v>
      </c>
      <c r="AK1010" s="519">
        <v>9800.7999999999993</v>
      </c>
      <c r="AL1010" s="519">
        <v>9800.7999999999993</v>
      </c>
      <c r="AM1010" s="519">
        <v>9800.7999999999993</v>
      </c>
      <c r="AN1010" s="519">
        <v>9800.7999999999993</v>
      </c>
      <c r="AO1010" s="519">
        <v>9800.7999999999993</v>
      </c>
      <c r="AP1010" s="519">
        <v>9800.7999999999993</v>
      </c>
      <c r="AQ1010" s="519">
        <v>9800.7999999999993</v>
      </c>
      <c r="AR1010" s="519">
        <v>9800.7999999999993</v>
      </c>
      <c r="AS1010" s="519">
        <v>9800.7999999999993</v>
      </c>
      <c r="AT1010" s="519">
        <v>9800.7999999999993</v>
      </c>
      <c r="AU1010" s="519">
        <v>9800.7999999999993</v>
      </c>
      <c r="AV1010" s="519">
        <v>0</v>
      </c>
      <c r="AW1010" s="519">
        <v>0</v>
      </c>
      <c r="AX1010" s="519">
        <v>0</v>
      </c>
      <c r="AY1010" s="519">
        <v>0</v>
      </c>
      <c r="AZ1010" s="519">
        <v>0</v>
      </c>
      <c r="BA1010" s="519">
        <v>0</v>
      </c>
      <c r="BB1010" s="519">
        <v>0</v>
      </c>
      <c r="BC1010" s="519">
        <v>0</v>
      </c>
      <c r="BD1010" s="519">
        <v>0</v>
      </c>
      <c r="BE1010" s="519">
        <v>0</v>
      </c>
      <c r="BF1010" s="519">
        <v>0</v>
      </c>
      <c r="BG1010" s="519">
        <v>0</v>
      </c>
      <c r="BH1010" s="519">
        <v>0</v>
      </c>
      <c r="BI1010" s="519">
        <v>0</v>
      </c>
      <c r="BJ1010" s="519">
        <v>0</v>
      </c>
      <c r="BK1010" s="519">
        <v>0</v>
      </c>
      <c r="BL1010" s="519">
        <v>0</v>
      </c>
      <c r="BM1010" s="519">
        <v>0</v>
      </c>
      <c r="BN1010" s="519">
        <v>0</v>
      </c>
      <c r="BO1010" s="519">
        <v>0</v>
      </c>
      <c r="BP1010" s="519">
        <v>0</v>
      </c>
      <c r="BQ1010" s="519">
        <v>0</v>
      </c>
      <c r="BR1010" s="519">
        <v>0</v>
      </c>
      <c r="BS1010" s="519">
        <v>0</v>
      </c>
      <c r="BT1010" s="519">
        <v>0</v>
      </c>
      <c r="BU1010" s="519">
        <v>0</v>
      </c>
      <c r="BV1010" s="519">
        <v>0</v>
      </c>
      <c r="BW1010" s="519">
        <v>0</v>
      </c>
      <c r="BX1010" s="519">
        <v>0</v>
      </c>
      <c r="BY1010" s="519">
        <v>0</v>
      </c>
      <c r="BZ1010" s="519">
        <v>0</v>
      </c>
      <c r="CA1010" s="519">
        <v>0</v>
      </c>
      <c r="CB1010" s="519">
        <v>0</v>
      </c>
      <c r="CC1010" s="519">
        <v>0</v>
      </c>
      <c r="CD1010" s="519">
        <v>0</v>
      </c>
      <c r="CE1010" s="519">
        <v>0</v>
      </c>
      <c r="CF1010" s="519">
        <v>0</v>
      </c>
      <c r="CG1010" s="519">
        <v>0</v>
      </c>
      <c r="CH1010" s="519">
        <v>0</v>
      </c>
      <c r="CI1010" s="519">
        <v>0</v>
      </c>
      <c r="CJ1010" s="519">
        <v>0</v>
      </c>
      <c r="CK1010" s="519">
        <v>0</v>
      </c>
      <c r="CL1010" s="519">
        <v>0</v>
      </c>
      <c r="CM1010" s="519">
        <v>0</v>
      </c>
      <c r="CN1010" s="519">
        <v>0</v>
      </c>
      <c r="CO1010" s="519">
        <v>0</v>
      </c>
      <c r="CP1010" s="519">
        <v>0</v>
      </c>
      <c r="CQ1010" s="519">
        <v>0</v>
      </c>
      <c r="CR1010" s="519">
        <v>0</v>
      </c>
      <c r="CS1010" s="519">
        <v>0</v>
      </c>
      <c r="CT1010" s="519">
        <v>0</v>
      </c>
      <c r="CU1010" s="519">
        <v>0</v>
      </c>
      <c r="CV1010" s="519">
        <v>0</v>
      </c>
      <c r="CW1010" s="519">
        <v>0</v>
      </c>
      <c r="CX1010" s="519">
        <v>0</v>
      </c>
      <c r="CY1010" s="519">
        <v>0</v>
      </c>
      <c r="CZ1010" s="519">
        <v>0</v>
      </c>
      <c r="DA1010" s="519">
        <v>0</v>
      </c>
      <c r="DB1010" s="519">
        <v>0</v>
      </c>
      <c r="DC1010" s="519">
        <v>0</v>
      </c>
      <c r="DD1010" s="519">
        <v>0</v>
      </c>
      <c r="DE1010" s="519">
        <v>0</v>
      </c>
      <c r="DF1010" s="519">
        <v>0</v>
      </c>
      <c r="DG1010" s="519">
        <v>0</v>
      </c>
      <c r="DH1010" s="519">
        <v>0</v>
      </c>
      <c r="DI1010" s="519">
        <v>0</v>
      </c>
      <c r="DJ1010" s="519">
        <v>0</v>
      </c>
      <c r="DK1010" s="519">
        <v>0</v>
      </c>
      <c r="DL1010" s="519">
        <v>0</v>
      </c>
      <c r="DM1010" s="519">
        <v>0</v>
      </c>
      <c r="DN1010" s="519">
        <v>0</v>
      </c>
      <c r="DO1010" s="519">
        <v>0</v>
      </c>
      <c r="DP1010" s="519">
        <v>0</v>
      </c>
      <c r="DQ1010" s="519">
        <v>0</v>
      </c>
      <c r="DR1010" s="519">
        <v>0</v>
      </c>
      <c r="DS1010" s="519">
        <v>0</v>
      </c>
      <c r="DT1010" s="519">
        <v>0</v>
      </c>
      <c r="DU1010" s="519">
        <v>0</v>
      </c>
      <c r="DV1010" s="519">
        <v>0</v>
      </c>
      <c r="DW1010" s="519">
        <v>0</v>
      </c>
      <c r="DX1010" s="519">
        <v>0</v>
      </c>
      <c r="DZ1010" s="337"/>
      <c r="EA1010" s="519" t="s">
        <v>1061</v>
      </c>
      <c r="EB1010" s="519" t="s">
        <v>1059</v>
      </c>
      <c r="EC1010" s="519">
        <v>38</v>
      </c>
      <c r="ED1010" s="183" t="str">
        <f t="shared" si="50"/>
        <v>SDN150138</v>
      </c>
      <c r="EE1010" s="519">
        <v>731.4</v>
      </c>
      <c r="EF1010" s="519">
        <v>10000</v>
      </c>
      <c r="EG1010" s="519">
        <v>10000</v>
      </c>
      <c r="EH1010" s="519">
        <v>10000</v>
      </c>
      <c r="EI1010" s="519">
        <v>10000</v>
      </c>
      <c r="EJ1010" s="519">
        <v>10000</v>
      </c>
      <c r="EK1010" s="519">
        <v>10000</v>
      </c>
      <c r="EL1010" s="519">
        <v>10000</v>
      </c>
      <c r="EM1010" s="519">
        <v>10000</v>
      </c>
      <c r="EN1010" s="519">
        <v>10000</v>
      </c>
      <c r="EO1010" s="519">
        <v>10000</v>
      </c>
      <c r="EP1010" s="519">
        <v>10000</v>
      </c>
      <c r="EQ1010" s="519">
        <v>10000</v>
      </c>
      <c r="ER1010" s="519">
        <v>10000</v>
      </c>
      <c r="ES1010" s="519">
        <v>10000</v>
      </c>
      <c r="ET1010" s="519">
        <v>10000</v>
      </c>
      <c r="EU1010" s="519">
        <v>10000</v>
      </c>
      <c r="EV1010" s="519">
        <v>10000</v>
      </c>
      <c r="EW1010" s="519">
        <v>10000</v>
      </c>
      <c r="EX1010" s="519">
        <v>10000</v>
      </c>
      <c r="EY1010" s="519">
        <v>10000</v>
      </c>
      <c r="EZ1010" s="519">
        <v>10000</v>
      </c>
      <c r="FA1010" s="519">
        <v>10000</v>
      </c>
      <c r="FB1010" s="519">
        <v>10000</v>
      </c>
      <c r="FC1010" s="519">
        <v>10000</v>
      </c>
      <c r="FD1010" s="519">
        <v>10000</v>
      </c>
      <c r="FE1010" s="519">
        <v>10000</v>
      </c>
      <c r="FF1010" s="519">
        <v>10000</v>
      </c>
      <c r="FG1010" s="519">
        <v>10000</v>
      </c>
      <c r="FH1010" s="519">
        <v>10000</v>
      </c>
      <c r="FI1010" s="519">
        <v>0</v>
      </c>
      <c r="FJ1010" s="519">
        <v>0</v>
      </c>
      <c r="FK1010" s="519">
        <v>0</v>
      </c>
      <c r="FL1010" s="519">
        <v>0</v>
      </c>
      <c r="FM1010" s="519">
        <v>0</v>
      </c>
      <c r="FN1010" s="519">
        <v>0</v>
      </c>
      <c r="FO1010" s="519">
        <v>0</v>
      </c>
      <c r="FP1010" s="519">
        <v>0</v>
      </c>
      <c r="FQ1010" s="519">
        <v>0</v>
      </c>
      <c r="FR1010" s="519">
        <v>0</v>
      </c>
      <c r="FS1010" s="519">
        <v>0</v>
      </c>
      <c r="FT1010" s="519">
        <v>0</v>
      </c>
      <c r="FU1010" s="519">
        <v>0</v>
      </c>
      <c r="FV1010" s="519">
        <v>0</v>
      </c>
      <c r="FW1010" s="519">
        <v>0</v>
      </c>
      <c r="FX1010" s="519">
        <v>0</v>
      </c>
      <c r="FY1010" s="519">
        <v>0</v>
      </c>
      <c r="FZ1010" s="519">
        <v>0</v>
      </c>
      <c r="GA1010" s="519">
        <v>0</v>
      </c>
      <c r="GB1010" s="519">
        <v>0</v>
      </c>
      <c r="GC1010" s="519">
        <v>0</v>
      </c>
      <c r="GD1010" s="519">
        <v>0</v>
      </c>
      <c r="GE1010" s="519">
        <v>0</v>
      </c>
      <c r="GF1010" s="519">
        <v>0</v>
      </c>
      <c r="GG1010" s="519">
        <v>0</v>
      </c>
      <c r="GH1010" s="519">
        <v>0</v>
      </c>
      <c r="GI1010" s="519">
        <v>0</v>
      </c>
      <c r="GJ1010" s="519">
        <v>0</v>
      </c>
      <c r="GK1010" s="519">
        <v>0</v>
      </c>
      <c r="GL1010" s="519">
        <v>0</v>
      </c>
      <c r="GM1010" s="519">
        <v>0</v>
      </c>
      <c r="GN1010" s="519">
        <v>0</v>
      </c>
      <c r="GO1010" s="519">
        <v>0</v>
      </c>
      <c r="GP1010" s="519">
        <v>0</v>
      </c>
      <c r="GQ1010" s="519">
        <v>0</v>
      </c>
      <c r="GR1010" s="519">
        <v>0</v>
      </c>
      <c r="GS1010" s="519">
        <v>0</v>
      </c>
      <c r="GT1010" s="519">
        <v>0</v>
      </c>
      <c r="GU1010" s="519">
        <v>0</v>
      </c>
      <c r="GV1010" s="519">
        <v>0</v>
      </c>
      <c r="GW1010" s="519">
        <v>0</v>
      </c>
      <c r="GX1010" s="519">
        <v>0</v>
      </c>
      <c r="GY1010" s="519">
        <v>0</v>
      </c>
      <c r="GZ1010" s="519">
        <v>0</v>
      </c>
      <c r="HA1010" s="519">
        <v>0</v>
      </c>
      <c r="HB1010" s="519">
        <v>0</v>
      </c>
      <c r="HC1010" s="519">
        <v>0</v>
      </c>
      <c r="HD1010" s="519">
        <v>0</v>
      </c>
      <c r="HE1010" s="519">
        <v>0</v>
      </c>
      <c r="HF1010" s="519">
        <v>0</v>
      </c>
      <c r="HG1010" s="519">
        <v>0</v>
      </c>
      <c r="HH1010" s="519">
        <v>0</v>
      </c>
      <c r="HI1010" s="519">
        <v>0</v>
      </c>
      <c r="HJ1010" s="519">
        <v>0</v>
      </c>
      <c r="HK1010" s="519">
        <v>0</v>
      </c>
      <c r="HL1010" s="519">
        <v>0</v>
      </c>
      <c r="HM1010" s="519">
        <v>0</v>
      </c>
      <c r="HN1010" s="519">
        <v>0</v>
      </c>
      <c r="HO1010" s="519">
        <v>0</v>
      </c>
      <c r="HP1010" s="519">
        <v>0</v>
      </c>
      <c r="HQ1010" s="519">
        <v>0</v>
      </c>
      <c r="HR1010" s="519">
        <v>0</v>
      </c>
      <c r="HS1010" s="519">
        <v>0</v>
      </c>
      <c r="HT1010" s="519">
        <v>0</v>
      </c>
      <c r="HU1010" s="519">
        <v>0</v>
      </c>
      <c r="HV1010" s="519">
        <v>0</v>
      </c>
      <c r="HW1010" s="519">
        <v>0</v>
      </c>
      <c r="HX1010" s="519">
        <v>0</v>
      </c>
      <c r="HY1010" s="519">
        <v>0</v>
      </c>
      <c r="HZ1010" s="519">
        <v>0</v>
      </c>
      <c r="IA1010" s="519">
        <v>0</v>
      </c>
      <c r="IB1010" s="519">
        <v>0</v>
      </c>
      <c r="IC1010" s="519">
        <v>0</v>
      </c>
      <c r="ID1010" s="519">
        <v>0</v>
      </c>
      <c r="IE1010" s="519">
        <v>0</v>
      </c>
      <c r="IF1010" s="519">
        <v>0</v>
      </c>
      <c r="IG1010" s="519">
        <v>0</v>
      </c>
      <c r="IH1010" s="519">
        <v>0</v>
      </c>
      <c r="II1010" s="519">
        <v>0</v>
      </c>
      <c r="IJ1010" s="519">
        <v>0</v>
      </c>
      <c r="IK1010" s="519">
        <v>0</v>
      </c>
    </row>
    <row r="1011" spans="2:245" hidden="1">
      <c r="B1011" s="519" t="s">
        <v>1058</v>
      </c>
      <c r="C1011" s="519"/>
      <c r="D1011" s="519"/>
      <c r="E1011" s="519"/>
      <c r="F1011" s="519">
        <v>2</v>
      </c>
      <c r="G1011" s="519"/>
      <c r="H1011" s="519">
        <v>39</v>
      </c>
      <c r="I1011" s="519">
        <v>9</v>
      </c>
      <c r="J1011" s="519" t="str">
        <f t="shared" si="48"/>
        <v>SDN10023909</v>
      </c>
      <c r="K1011" s="519">
        <v>804</v>
      </c>
      <c r="M1011" s="337"/>
      <c r="N1011" s="519" t="s">
        <v>1061</v>
      </c>
      <c r="O1011" s="519" t="s">
        <v>1059</v>
      </c>
      <c r="P1011" s="519">
        <v>39</v>
      </c>
      <c r="Q1011" s="521" t="str">
        <f t="shared" si="49"/>
        <v>SDN150139</v>
      </c>
      <c r="R1011" s="519">
        <v>731.4</v>
      </c>
      <c r="S1011" s="519">
        <v>2000</v>
      </c>
      <c r="T1011" s="519">
        <v>2194.1999999999998</v>
      </c>
      <c r="U1011" s="519">
        <v>2925.6</v>
      </c>
      <c r="V1011" s="519">
        <v>3657</v>
      </c>
      <c r="W1011" s="519">
        <v>4388.3999999999996</v>
      </c>
      <c r="X1011" s="519">
        <v>5119.8</v>
      </c>
      <c r="Y1011" s="519">
        <v>5704.9</v>
      </c>
      <c r="Z1011" s="519">
        <v>6290</v>
      </c>
      <c r="AA1011" s="519">
        <v>6875.2</v>
      </c>
      <c r="AB1011" s="519">
        <v>7460.3</v>
      </c>
      <c r="AC1011" s="519">
        <v>8045.4</v>
      </c>
      <c r="AD1011" s="519">
        <v>8630.5</v>
      </c>
      <c r="AE1011" s="519">
        <v>9215.6</v>
      </c>
      <c r="AF1011" s="519">
        <v>9800.7999999999993</v>
      </c>
      <c r="AG1011" s="519">
        <v>9800.7999999999993</v>
      </c>
      <c r="AH1011" s="519">
        <v>9800.7999999999993</v>
      </c>
      <c r="AI1011" s="519">
        <v>9800.7999999999993</v>
      </c>
      <c r="AJ1011" s="519">
        <v>9800.7999999999993</v>
      </c>
      <c r="AK1011" s="519">
        <v>9800.7999999999993</v>
      </c>
      <c r="AL1011" s="519">
        <v>9800.7999999999993</v>
      </c>
      <c r="AM1011" s="519">
        <v>9800.7999999999993</v>
      </c>
      <c r="AN1011" s="519">
        <v>9800.7999999999993</v>
      </c>
      <c r="AO1011" s="519">
        <v>9800.7999999999993</v>
      </c>
      <c r="AP1011" s="519">
        <v>9800.7999999999993</v>
      </c>
      <c r="AQ1011" s="519">
        <v>9800.7999999999993</v>
      </c>
      <c r="AR1011" s="519">
        <v>9800.7999999999993</v>
      </c>
      <c r="AS1011" s="519">
        <v>9800.7999999999993</v>
      </c>
      <c r="AT1011" s="519">
        <v>9800.7999999999993</v>
      </c>
      <c r="AU1011" s="519">
        <v>9800.7999999999993</v>
      </c>
      <c r="AV1011" s="519">
        <v>0</v>
      </c>
      <c r="AW1011" s="519">
        <v>0</v>
      </c>
      <c r="AX1011" s="519">
        <v>0</v>
      </c>
      <c r="AY1011" s="519">
        <v>0</v>
      </c>
      <c r="AZ1011" s="519">
        <v>0</v>
      </c>
      <c r="BA1011" s="519">
        <v>0</v>
      </c>
      <c r="BB1011" s="519">
        <v>0</v>
      </c>
      <c r="BC1011" s="519">
        <v>0</v>
      </c>
      <c r="BD1011" s="519">
        <v>0</v>
      </c>
      <c r="BE1011" s="519">
        <v>0</v>
      </c>
      <c r="BF1011" s="519">
        <v>0</v>
      </c>
      <c r="BG1011" s="519">
        <v>0</v>
      </c>
      <c r="BH1011" s="519">
        <v>0</v>
      </c>
      <c r="BI1011" s="519">
        <v>0</v>
      </c>
      <c r="BJ1011" s="519">
        <v>0</v>
      </c>
      <c r="BK1011" s="519">
        <v>0</v>
      </c>
      <c r="BL1011" s="519">
        <v>0</v>
      </c>
      <c r="BM1011" s="519">
        <v>0</v>
      </c>
      <c r="BN1011" s="519">
        <v>0</v>
      </c>
      <c r="BO1011" s="519">
        <v>0</v>
      </c>
      <c r="BP1011" s="519">
        <v>0</v>
      </c>
      <c r="BQ1011" s="519">
        <v>0</v>
      </c>
      <c r="BR1011" s="519">
        <v>0</v>
      </c>
      <c r="BS1011" s="519">
        <v>0</v>
      </c>
      <c r="BT1011" s="519">
        <v>0</v>
      </c>
      <c r="BU1011" s="519">
        <v>0</v>
      </c>
      <c r="BV1011" s="519">
        <v>0</v>
      </c>
      <c r="BW1011" s="519">
        <v>0</v>
      </c>
      <c r="BX1011" s="519">
        <v>0</v>
      </c>
      <c r="BY1011" s="519">
        <v>0</v>
      </c>
      <c r="BZ1011" s="519">
        <v>0</v>
      </c>
      <c r="CA1011" s="519">
        <v>0</v>
      </c>
      <c r="CB1011" s="519">
        <v>0</v>
      </c>
      <c r="CC1011" s="519">
        <v>0</v>
      </c>
      <c r="CD1011" s="519">
        <v>0</v>
      </c>
      <c r="CE1011" s="519">
        <v>0</v>
      </c>
      <c r="CF1011" s="519">
        <v>0</v>
      </c>
      <c r="CG1011" s="519">
        <v>0</v>
      </c>
      <c r="CH1011" s="519">
        <v>0</v>
      </c>
      <c r="CI1011" s="519">
        <v>0</v>
      </c>
      <c r="CJ1011" s="519">
        <v>0</v>
      </c>
      <c r="CK1011" s="519">
        <v>0</v>
      </c>
      <c r="CL1011" s="519">
        <v>0</v>
      </c>
      <c r="CM1011" s="519">
        <v>0</v>
      </c>
      <c r="CN1011" s="519">
        <v>0</v>
      </c>
      <c r="CO1011" s="519">
        <v>0</v>
      </c>
      <c r="CP1011" s="519">
        <v>0</v>
      </c>
      <c r="CQ1011" s="519">
        <v>0</v>
      </c>
      <c r="CR1011" s="519">
        <v>0</v>
      </c>
      <c r="CS1011" s="519">
        <v>0</v>
      </c>
      <c r="CT1011" s="519">
        <v>0</v>
      </c>
      <c r="CU1011" s="519">
        <v>0</v>
      </c>
      <c r="CV1011" s="519">
        <v>0</v>
      </c>
      <c r="CW1011" s="519">
        <v>0</v>
      </c>
      <c r="CX1011" s="519">
        <v>0</v>
      </c>
      <c r="CY1011" s="519">
        <v>0</v>
      </c>
      <c r="CZ1011" s="519">
        <v>0</v>
      </c>
      <c r="DA1011" s="519">
        <v>0</v>
      </c>
      <c r="DB1011" s="519">
        <v>0</v>
      </c>
      <c r="DC1011" s="519">
        <v>0</v>
      </c>
      <c r="DD1011" s="519">
        <v>0</v>
      </c>
      <c r="DE1011" s="519">
        <v>0</v>
      </c>
      <c r="DF1011" s="519">
        <v>0</v>
      </c>
      <c r="DG1011" s="519">
        <v>0</v>
      </c>
      <c r="DH1011" s="519">
        <v>0</v>
      </c>
      <c r="DI1011" s="519">
        <v>0</v>
      </c>
      <c r="DJ1011" s="519">
        <v>0</v>
      </c>
      <c r="DK1011" s="519">
        <v>0</v>
      </c>
      <c r="DL1011" s="519">
        <v>0</v>
      </c>
      <c r="DM1011" s="519">
        <v>0</v>
      </c>
      <c r="DN1011" s="519">
        <v>0</v>
      </c>
      <c r="DO1011" s="519">
        <v>0</v>
      </c>
      <c r="DP1011" s="519">
        <v>0</v>
      </c>
      <c r="DQ1011" s="519">
        <v>0</v>
      </c>
      <c r="DR1011" s="519">
        <v>0</v>
      </c>
      <c r="DS1011" s="519">
        <v>0</v>
      </c>
      <c r="DT1011" s="519">
        <v>0</v>
      </c>
      <c r="DU1011" s="519">
        <v>0</v>
      </c>
      <c r="DV1011" s="519">
        <v>0</v>
      </c>
      <c r="DW1011" s="519">
        <v>0</v>
      </c>
      <c r="DX1011" s="519">
        <v>0</v>
      </c>
      <c r="DZ1011" s="337"/>
      <c r="EA1011" s="519" t="s">
        <v>1061</v>
      </c>
      <c r="EB1011" s="519" t="s">
        <v>1059</v>
      </c>
      <c r="EC1011" s="519">
        <v>39</v>
      </c>
      <c r="ED1011" s="183" t="str">
        <f t="shared" si="50"/>
        <v>SDN150139</v>
      </c>
      <c r="EE1011" s="519">
        <v>731.4</v>
      </c>
      <c r="EF1011" s="519">
        <v>10000</v>
      </c>
      <c r="EG1011" s="519">
        <v>10000</v>
      </c>
      <c r="EH1011" s="519">
        <v>10000</v>
      </c>
      <c r="EI1011" s="519">
        <v>10000</v>
      </c>
      <c r="EJ1011" s="519">
        <v>10000</v>
      </c>
      <c r="EK1011" s="519">
        <v>10000</v>
      </c>
      <c r="EL1011" s="519">
        <v>10000</v>
      </c>
      <c r="EM1011" s="519">
        <v>10000</v>
      </c>
      <c r="EN1011" s="519">
        <v>10000</v>
      </c>
      <c r="EO1011" s="519">
        <v>10000</v>
      </c>
      <c r="EP1011" s="519">
        <v>10000</v>
      </c>
      <c r="EQ1011" s="519">
        <v>10000</v>
      </c>
      <c r="ER1011" s="519">
        <v>10000</v>
      </c>
      <c r="ES1011" s="519">
        <v>10000</v>
      </c>
      <c r="ET1011" s="519">
        <v>10000</v>
      </c>
      <c r="EU1011" s="519">
        <v>10000</v>
      </c>
      <c r="EV1011" s="519">
        <v>10000</v>
      </c>
      <c r="EW1011" s="519">
        <v>10000</v>
      </c>
      <c r="EX1011" s="519">
        <v>10000</v>
      </c>
      <c r="EY1011" s="519">
        <v>10000</v>
      </c>
      <c r="EZ1011" s="519">
        <v>10000</v>
      </c>
      <c r="FA1011" s="519">
        <v>10000</v>
      </c>
      <c r="FB1011" s="519">
        <v>10000</v>
      </c>
      <c r="FC1011" s="519">
        <v>10000</v>
      </c>
      <c r="FD1011" s="519">
        <v>10000</v>
      </c>
      <c r="FE1011" s="519">
        <v>10000</v>
      </c>
      <c r="FF1011" s="519">
        <v>10000</v>
      </c>
      <c r="FG1011" s="519">
        <v>10000</v>
      </c>
      <c r="FH1011" s="519">
        <v>10000</v>
      </c>
      <c r="FI1011" s="519">
        <v>0</v>
      </c>
      <c r="FJ1011" s="519">
        <v>0</v>
      </c>
      <c r="FK1011" s="519">
        <v>0</v>
      </c>
      <c r="FL1011" s="519">
        <v>0</v>
      </c>
      <c r="FM1011" s="519">
        <v>0</v>
      </c>
      <c r="FN1011" s="519">
        <v>0</v>
      </c>
      <c r="FO1011" s="519">
        <v>0</v>
      </c>
      <c r="FP1011" s="519">
        <v>0</v>
      </c>
      <c r="FQ1011" s="519">
        <v>0</v>
      </c>
      <c r="FR1011" s="519">
        <v>0</v>
      </c>
      <c r="FS1011" s="519">
        <v>0</v>
      </c>
      <c r="FT1011" s="519">
        <v>0</v>
      </c>
      <c r="FU1011" s="519">
        <v>0</v>
      </c>
      <c r="FV1011" s="519">
        <v>0</v>
      </c>
      <c r="FW1011" s="519">
        <v>0</v>
      </c>
      <c r="FX1011" s="519">
        <v>0</v>
      </c>
      <c r="FY1011" s="519">
        <v>0</v>
      </c>
      <c r="FZ1011" s="519">
        <v>0</v>
      </c>
      <c r="GA1011" s="519">
        <v>0</v>
      </c>
      <c r="GB1011" s="519">
        <v>0</v>
      </c>
      <c r="GC1011" s="519">
        <v>0</v>
      </c>
      <c r="GD1011" s="519">
        <v>0</v>
      </c>
      <c r="GE1011" s="519">
        <v>0</v>
      </c>
      <c r="GF1011" s="519">
        <v>0</v>
      </c>
      <c r="GG1011" s="519">
        <v>0</v>
      </c>
      <c r="GH1011" s="519">
        <v>0</v>
      </c>
      <c r="GI1011" s="519">
        <v>0</v>
      </c>
      <c r="GJ1011" s="519">
        <v>0</v>
      </c>
      <c r="GK1011" s="519">
        <v>0</v>
      </c>
      <c r="GL1011" s="519">
        <v>0</v>
      </c>
      <c r="GM1011" s="519">
        <v>0</v>
      </c>
      <c r="GN1011" s="519">
        <v>0</v>
      </c>
      <c r="GO1011" s="519">
        <v>0</v>
      </c>
      <c r="GP1011" s="519">
        <v>0</v>
      </c>
      <c r="GQ1011" s="519">
        <v>0</v>
      </c>
      <c r="GR1011" s="519">
        <v>0</v>
      </c>
      <c r="GS1011" s="519">
        <v>0</v>
      </c>
      <c r="GT1011" s="519">
        <v>0</v>
      </c>
      <c r="GU1011" s="519">
        <v>0</v>
      </c>
      <c r="GV1011" s="519">
        <v>0</v>
      </c>
      <c r="GW1011" s="519">
        <v>0</v>
      </c>
      <c r="GX1011" s="519">
        <v>0</v>
      </c>
      <c r="GY1011" s="519">
        <v>0</v>
      </c>
      <c r="GZ1011" s="519">
        <v>0</v>
      </c>
      <c r="HA1011" s="519">
        <v>0</v>
      </c>
      <c r="HB1011" s="519">
        <v>0</v>
      </c>
      <c r="HC1011" s="519">
        <v>0</v>
      </c>
      <c r="HD1011" s="519">
        <v>0</v>
      </c>
      <c r="HE1011" s="519">
        <v>0</v>
      </c>
      <c r="HF1011" s="519">
        <v>0</v>
      </c>
      <c r="HG1011" s="519">
        <v>0</v>
      </c>
      <c r="HH1011" s="519">
        <v>0</v>
      </c>
      <c r="HI1011" s="519">
        <v>0</v>
      </c>
      <c r="HJ1011" s="519">
        <v>0</v>
      </c>
      <c r="HK1011" s="519">
        <v>0</v>
      </c>
      <c r="HL1011" s="519">
        <v>0</v>
      </c>
      <c r="HM1011" s="519">
        <v>0</v>
      </c>
      <c r="HN1011" s="519">
        <v>0</v>
      </c>
      <c r="HO1011" s="519">
        <v>0</v>
      </c>
      <c r="HP1011" s="519">
        <v>0</v>
      </c>
      <c r="HQ1011" s="519">
        <v>0</v>
      </c>
      <c r="HR1011" s="519">
        <v>0</v>
      </c>
      <c r="HS1011" s="519">
        <v>0</v>
      </c>
      <c r="HT1011" s="519">
        <v>0</v>
      </c>
      <c r="HU1011" s="519">
        <v>0</v>
      </c>
      <c r="HV1011" s="519">
        <v>0</v>
      </c>
      <c r="HW1011" s="519">
        <v>0</v>
      </c>
      <c r="HX1011" s="519">
        <v>0</v>
      </c>
      <c r="HY1011" s="519">
        <v>0</v>
      </c>
      <c r="HZ1011" s="519">
        <v>0</v>
      </c>
      <c r="IA1011" s="519">
        <v>0</v>
      </c>
      <c r="IB1011" s="519">
        <v>0</v>
      </c>
      <c r="IC1011" s="519">
        <v>0</v>
      </c>
      <c r="ID1011" s="519">
        <v>0</v>
      </c>
      <c r="IE1011" s="519">
        <v>0</v>
      </c>
      <c r="IF1011" s="519">
        <v>0</v>
      </c>
      <c r="IG1011" s="519">
        <v>0</v>
      </c>
      <c r="IH1011" s="519">
        <v>0</v>
      </c>
      <c r="II1011" s="519">
        <v>0</v>
      </c>
      <c r="IJ1011" s="519">
        <v>0</v>
      </c>
      <c r="IK1011" s="519">
        <v>0</v>
      </c>
    </row>
    <row r="1012" spans="2:245" hidden="1">
      <c r="B1012" s="519" t="s">
        <v>1058</v>
      </c>
      <c r="C1012" s="519"/>
      <c r="D1012" s="519"/>
      <c r="E1012" s="519"/>
      <c r="F1012" s="519">
        <v>2</v>
      </c>
      <c r="G1012" s="519"/>
      <c r="H1012" s="519">
        <v>39</v>
      </c>
      <c r="I1012" s="519">
        <v>10</v>
      </c>
      <c r="J1012" s="519" t="str">
        <f t="shared" si="48"/>
        <v>SDN10023910</v>
      </c>
      <c r="K1012" s="519">
        <v>804</v>
      </c>
      <c r="M1012" s="337"/>
      <c r="N1012" s="519" t="s">
        <v>1061</v>
      </c>
      <c r="O1012" s="519" t="s">
        <v>1059</v>
      </c>
      <c r="P1012" s="519">
        <v>40</v>
      </c>
      <c r="Q1012" s="521" t="str">
        <f t="shared" si="49"/>
        <v>SDN150140</v>
      </c>
      <c r="R1012" s="519">
        <v>736.7</v>
      </c>
      <c r="S1012" s="519">
        <v>2000</v>
      </c>
      <c r="T1012" s="519">
        <v>2210.1</v>
      </c>
      <c r="U1012" s="519">
        <v>2946.8</v>
      </c>
      <c r="V1012" s="519">
        <v>3683.5</v>
      </c>
      <c r="W1012" s="519">
        <v>4420.2</v>
      </c>
      <c r="X1012" s="519">
        <v>5156.8999999999996</v>
      </c>
      <c r="Y1012" s="519">
        <v>5746.3</v>
      </c>
      <c r="Z1012" s="519">
        <v>6335.6</v>
      </c>
      <c r="AA1012" s="519">
        <v>6925</v>
      </c>
      <c r="AB1012" s="519">
        <v>7514.3</v>
      </c>
      <c r="AC1012" s="519">
        <v>8103.7</v>
      </c>
      <c r="AD1012" s="519">
        <v>8693.1</v>
      </c>
      <c r="AE1012" s="519">
        <v>9282.4</v>
      </c>
      <c r="AF1012" s="519">
        <v>9871.7999999999993</v>
      </c>
      <c r="AG1012" s="519">
        <v>9871.7999999999993</v>
      </c>
      <c r="AH1012" s="519">
        <v>9871.7999999999993</v>
      </c>
      <c r="AI1012" s="519">
        <v>9871.7999999999993</v>
      </c>
      <c r="AJ1012" s="519">
        <v>9871.7999999999993</v>
      </c>
      <c r="AK1012" s="519">
        <v>9871.7999999999993</v>
      </c>
      <c r="AL1012" s="519">
        <v>9871.7999999999993</v>
      </c>
      <c r="AM1012" s="519">
        <v>9871.7999999999993</v>
      </c>
      <c r="AN1012" s="519">
        <v>9871.7999999999993</v>
      </c>
      <c r="AO1012" s="519">
        <v>9871.7999999999993</v>
      </c>
      <c r="AP1012" s="519">
        <v>9871.7999999999993</v>
      </c>
      <c r="AQ1012" s="519">
        <v>9871.7999999999993</v>
      </c>
      <c r="AR1012" s="519">
        <v>9871.7999999999993</v>
      </c>
      <c r="AS1012" s="519">
        <v>9871.7999999999993</v>
      </c>
      <c r="AT1012" s="519">
        <v>9871.7999999999993</v>
      </c>
      <c r="AU1012" s="519">
        <v>9871.7999999999993</v>
      </c>
      <c r="AV1012" s="519">
        <v>0</v>
      </c>
      <c r="AW1012" s="519">
        <v>0</v>
      </c>
      <c r="AX1012" s="519">
        <v>0</v>
      </c>
      <c r="AY1012" s="519">
        <v>0</v>
      </c>
      <c r="AZ1012" s="519">
        <v>0</v>
      </c>
      <c r="BA1012" s="519">
        <v>0</v>
      </c>
      <c r="BB1012" s="519">
        <v>0</v>
      </c>
      <c r="BC1012" s="519">
        <v>0</v>
      </c>
      <c r="BD1012" s="519">
        <v>0</v>
      </c>
      <c r="BE1012" s="519">
        <v>0</v>
      </c>
      <c r="BF1012" s="519">
        <v>0</v>
      </c>
      <c r="BG1012" s="519">
        <v>0</v>
      </c>
      <c r="BH1012" s="519">
        <v>0</v>
      </c>
      <c r="BI1012" s="519">
        <v>0</v>
      </c>
      <c r="BJ1012" s="519">
        <v>0</v>
      </c>
      <c r="BK1012" s="519">
        <v>0</v>
      </c>
      <c r="BL1012" s="519">
        <v>0</v>
      </c>
      <c r="BM1012" s="519">
        <v>0</v>
      </c>
      <c r="BN1012" s="519">
        <v>0</v>
      </c>
      <c r="BO1012" s="519">
        <v>0</v>
      </c>
      <c r="BP1012" s="519">
        <v>0</v>
      </c>
      <c r="BQ1012" s="519">
        <v>0</v>
      </c>
      <c r="BR1012" s="519">
        <v>0</v>
      </c>
      <c r="BS1012" s="519">
        <v>0</v>
      </c>
      <c r="BT1012" s="519">
        <v>0</v>
      </c>
      <c r="BU1012" s="519">
        <v>0</v>
      </c>
      <c r="BV1012" s="519">
        <v>0</v>
      </c>
      <c r="BW1012" s="519">
        <v>0</v>
      </c>
      <c r="BX1012" s="519">
        <v>0</v>
      </c>
      <c r="BY1012" s="519">
        <v>0</v>
      </c>
      <c r="BZ1012" s="519">
        <v>0</v>
      </c>
      <c r="CA1012" s="519">
        <v>0</v>
      </c>
      <c r="CB1012" s="519">
        <v>0</v>
      </c>
      <c r="CC1012" s="519">
        <v>0</v>
      </c>
      <c r="CD1012" s="519">
        <v>0</v>
      </c>
      <c r="CE1012" s="519">
        <v>0</v>
      </c>
      <c r="CF1012" s="519">
        <v>0</v>
      </c>
      <c r="CG1012" s="519">
        <v>0</v>
      </c>
      <c r="CH1012" s="519">
        <v>0</v>
      </c>
      <c r="CI1012" s="519">
        <v>0</v>
      </c>
      <c r="CJ1012" s="519">
        <v>0</v>
      </c>
      <c r="CK1012" s="519">
        <v>0</v>
      </c>
      <c r="CL1012" s="519">
        <v>0</v>
      </c>
      <c r="CM1012" s="519">
        <v>0</v>
      </c>
      <c r="CN1012" s="519">
        <v>0</v>
      </c>
      <c r="CO1012" s="519">
        <v>0</v>
      </c>
      <c r="CP1012" s="519">
        <v>0</v>
      </c>
      <c r="CQ1012" s="519">
        <v>0</v>
      </c>
      <c r="CR1012" s="519">
        <v>0</v>
      </c>
      <c r="CS1012" s="519">
        <v>0</v>
      </c>
      <c r="CT1012" s="519">
        <v>0</v>
      </c>
      <c r="CU1012" s="519">
        <v>0</v>
      </c>
      <c r="CV1012" s="519">
        <v>0</v>
      </c>
      <c r="CW1012" s="519">
        <v>0</v>
      </c>
      <c r="CX1012" s="519">
        <v>0</v>
      </c>
      <c r="CY1012" s="519">
        <v>0</v>
      </c>
      <c r="CZ1012" s="519">
        <v>0</v>
      </c>
      <c r="DA1012" s="519">
        <v>0</v>
      </c>
      <c r="DB1012" s="519">
        <v>0</v>
      </c>
      <c r="DC1012" s="519">
        <v>0</v>
      </c>
      <c r="DD1012" s="519">
        <v>0</v>
      </c>
      <c r="DE1012" s="519">
        <v>0</v>
      </c>
      <c r="DF1012" s="519">
        <v>0</v>
      </c>
      <c r="DG1012" s="519">
        <v>0</v>
      </c>
      <c r="DH1012" s="519">
        <v>0</v>
      </c>
      <c r="DI1012" s="519">
        <v>0</v>
      </c>
      <c r="DJ1012" s="519">
        <v>0</v>
      </c>
      <c r="DK1012" s="519">
        <v>0</v>
      </c>
      <c r="DL1012" s="519">
        <v>0</v>
      </c>
      <c r="DM1012" s="519">
        <v>0</v>
      </c>
      <c r="DN1012" s="519">
        <v>0</v>
      </c>
      <c r="DO1012" s="519">
        <v>0</v>
      </c>
      <c r="DP1012" s="519">
        <v>0</v>
      </c>
      <c r="DQ1012" s="519">
        <v>0</v>
      </c>
      <c r="DR1012" s="519">
        <v>0</v>
      </c>
      <c r="DS1012" s="519">
        <v>0</v>
      </c>
      <c r="DT1012" s="519">
        <v>0</v>
      </c>
      <c r="DU1012" s="519">
        <v>0</v>
      </c>
      <c r="DV1012" s="519">
        <v>0</v>
      </c>
      <c r="DW1012" s="519">
        <v>0</v>
      </c>
      <c r="DX1012" s="519">
        <v>0</v>
      </c>
      <c r="DZ1012" s="337"/>
      <c r="EA1012" s="519" t="s">
        <v>1061</v>
      </c>
      <c r="EB1012" s="519" t="s">
        <v>1059</v>
      </c>
      <c r="EC1012" s="519">
        <v>40</v>
      </c>
      <c r="ED1012" s="183" t="str">
        <f t="shared" si="50"/>
        <v>SDN150140</v>
      </c>
      <c r="EE1012" s="519">
        <v>736.7</v>
      </c>
      <c r="EF1012" s="519">
        <v>10000</v>
      </c>
      <c r="EG1012" s="519">
        <v>10000</v>
      </c>
      <c r="EH1012" s="519">
        <v>10000</v>
      </c>
      <c r="EI1012" s="519">
        <v>10000</v>
      </c>
      <c r="EJ1012" s="519">
        <v>10000</v>
      </c>
      <c r="EK1012" s="519">
        <v>10000</v>
      </c>
      <c r="EL1012" s="519">
        <v>10000</v>
      </c>
      <c r="EM1012" s="519">
        <v>10000</v>
      </c>
      <c r="EN1012" s="519">
        <v>10000</v>
      </c>
      <c r="EO1012" s="519">
        <v>10000</v>
      </c>
      <c r="EP1012" s="519">
        <v>10000</v>
      </c>
      <c r="EQ1012" s="519">
        <v>10000</v>
      </c>
      <c r="ER1012" s="519">
        <v>10000</v>
      </c>
      <c r="ES1012" s="519">
        <v>10000</v>
      </c>
      <c r="ET1012" s="519">
        <v>10000</v>
      </c>
      <c r="EU1012" s="519">
        <v>10000</v>
      </c>
      <c r="EV1012" s="519">
        <v>10000</v>
      </c>
      <c r="EW1012" s="519">
        <v>10000</v>
      </c>
      <c r="EX1012" s="519">
        <v>10000</v>
      </c>
      <c r="EY1012" s="519">
        <v>10000</v>
      </c>
      <c r="EZ1012" s="519">
        <v>10000</v>
      </c>
      <c r="FA1012" s="519">
        <v>10000</v>
      </c>
      <c r="FB1012" s="519">
        <v>10000</v>
      </c>
      <c r="FC1012" s="519">
        <v>10000</v>
      </c>
      <c r="FD1012" s="519">
        <v>10000</v>
      </c>
      <c r="FE1012" s="519">
        <v>10000</v>
      </c>
      <c r="FF1012" s="519">
        <v>10000</v>
      </c>
      <c r="FG1012" s="519">
        <v>10000</v>
      </c>
      <c r="FH1012" s="519">
        <v>10000</v>
      </c>
      <c r="FI1012" s="519">
        <v>0</v>
      </c>
      <c r="FJ1012" s="519">
        <v>0</v>
      </c>
      <c r="FK1012" s="519">
        <v>0</v>
      </c>
      <c r="FL1012" s="519">
        <v>0</v>
      </c>
      <c r="FM1012" s="519">
        <v>0</v>
      </c>
      <c r="FN1012" s="519">
        <v>0</v>
      </c>
      <c r="FO1012" s="519">
        <v>0</v>
      </c>
      <c r="FP1012" s="519">
        <v>0</v>
      </c>
      <c r="FQ1012" s="519">
        <v>0</v>
      </c>
      <c r="FR1012" s="519">
        <v>0</v>
      </c>
      <c r="FS1012" s="519">
        <v>0</v>
      </c>
      <c r="FT1012" s="519">
        <v>0</v>
      </c>
      <c r="FU1012" s="519">
        <v>0</v>
      </c>
      <c r="FV1012" s="519">
        <v>0</v>
      </c>
      <c r="FW1012" s="519">
        <v>0</v>
      </c>
      <c r="FX1012" s="519">
        <v>0</v>
      </c>
      <c r="FY1012" s="519">
        <v>0</v>
      </c>
      <c r="FZ1012" s="519">
        <v>0</v>
      </c>
      <c r="GA1012" s="519">
        <v>0</v>
      </c>
      <c r="GB1012" s="519">
        <v>0</v>
      </c>
      <c r="GC1012" s="519">
        <v>0</v>
      </c>
      <c r="GD1012" s="519">
        <v>0</v>
      </c>
      <c r="GE1012" s="519">
        <v>0</v>
      </c>
      <c r="GF1012" s="519">
        <v>0</v>
      </c>
      <c r="GG1012" s="519">
        <v>0</v>
      </c>
      <c r="GH1012" s="519">
        <v>0</v>
      </c>
      <c r="GI1012" s="519">
        <v>0</v>
      </c>
      <c r="GJ1012" s="519">
        <v>0</v>
      </c>
      <c r="GK1012" s="519">
        <v>0</v>
      </c>
      <c r="GL1012" s="519">
        <v>0</v>
      </c>
      <c r="GM1012" s="519">
        <v>0</v>
      </c>
      <c r="GN1012" s="519">
        <v>0</v>
      </c>
      <c r="GO1012" s="519">
        <v>0</v>
      </c>
      <c r="GP1012" s="519">
        <v>0</v>
      </c>
      <c r="GQ1012" s="519">
        <v>0</v>
      </c>
      <c r="GR1012" s="519">
        <v>0</v>
      </c>
      <c r="GS1012" s="519">
        <v>0</v>
      </c>
      <c r="GT1012" s="519">
        <v>0</v>
      </c>
      <c r="GU1012" s="519">
        <v>0</v>
      </c>
      <c r="GV1012" s="519">
        <v>0</v>
      </c>
      <c r="GW1012" s="519">
        <v>0</v>
      </c>
      <c r="GX1012" s="519">
        <v>0</v>
      </c>
      <c r="GY1012" s="519">
        <v>0</v>
      </c>
      <c r="GZ1012" s="519">
        <v>0</v>
      </c>
      <c r="HA1012" s="519">
        <v>0</v>
      </c>
      <c r="HB1012" s="519">
        <v>0</v>
      </c>
      <c r="HC1012" s="519">
        <v>0</v>
      </c>
      <c r="HD1012" s="519">
        <v>0</v>
      </c>
      <c r="HE1012" s="519">
        <v>0</v>
      </c>
      <c r="HF1012" s="519">
        <v>0</v>
      </c>
      <c r="HG1012" s="519">
        <v>0</v>
      </c>
      <c r="HH1012" s="519">
        <v>0</v>
      </c>
      <c r="HI1012" s="519">
        <v>0</v>
      </c>
      <c r="HJ1012" s="519">
        <v>0</v>
      </c>
      <c r="HK1012" s="519">
        <v>0</v>
      </c>
      <c r="HL1012" s="519">
        <v>0</v>
      </c>
      <c r="HM1012" s="519">
        <v>0</v>
      </c>
      <c r="HN1012" s="519">
        <v>0</v>
      </c>
      <c r="HO1012" s="519">
        <v>0</v>
      </c>
      <c r="HP1012" s="519">
        <v>0</v>
      </c>
      <c r="HQ1012" s="519">
        <v>0</v>
      </c>
      <c r="HR1012" s="519">
        <v>0</v>
      </c>
      <c r="HS1012" s="519">
        <v>0</v>
      </c>
      <c r="HT1012" s="519">
        <v>0</v>
      </c>
      <c r="HU1012" s="519">
        <v>0</v>
      </c>
      <c r="HV1012" s="519">
        <v>0</v>
      </c>
      <c r="HW1012" s="519">
        <v>0</v>
      </c>
      <c r="HX1012" s="519">
        <v>0</v>
      </c>
      <c r="HY1012" s="519">
        <v>0</v>
      </c>
      <c r="HZ1012" s="519">
        <v>0</v>
      </c>
      <c r="IA1012" s="519">
        <v>0</v>
      </c>
      <c r="IB1012" s="519">
        <v>0</v>
      </c>
      <c r="IC1012" s="519">
        <v>0</v>
      </c>
      <c r="ID1012" s="519">
        <v>0</v>
      </c>
      <c r="IE1012" s="519">
        <v>0</v>
      </c>
      <c r="IF1012" s="519">
        <v>0</v>
      </c>
      <c r="IG1012" s="519">
        <v>0</v>
      </c>
      <c r="IH1012" s="519">
        <v>0</v>
      </c>
      <c r="II1012" s="519">
        <v>0</v>
      </c>
      <c r="IJ1012" s="519">
        <v>0</v>
      </c>
      <c r="IK1012" s="519">
        <v>0</v>
      </c>
    </row>
    <row r="1013" spans="2:245" hidden="1">
      <c r="B1013" s="519" t="s">
        <v>1058</v>
      </c>
      <c r="C1013" s="519"/>
      <c r="D1013" s="519"/>
      <c r="E1013" s="519"/>
      <c r="F1013" s="519">
        <v>2</v>
      </c>
      <c r="G1013" s="519"/>
      <c r="H1013" s="519">
        <v>40</v>
      </c>
      <c r="I1013" s="519">
        <v>1</v>
      </c>
      <c r="J1013" s="519" t="str">
        <f t="shared" si="48"/>
        <v>SDN10024001</v>
      </c>
      <c r="K1013" s="519">
        <v>1010</v>
      </c>
      <c r="M1013" s="337"/>
      <c r="N1013" s="519" t="s">
        <v>1061</v>
      </c>
      <c r="O1013" s="519" t="s">
        <v>1059</v>
      </c>
      <c r="P1013" s="519">
        <v>41</v>
      </c>
      <c r="Q1013" s="521" t="str">
        <f t="shared" si="49"/>
        <v>SDN150141</v>
      </c>
      <c r="R1013" s="519">
        <v>752.6</v>
      </c>
      <c r="S1013" s="519">
        <v>2000</v>
      </c>
      <c r="T1013" s="519">
        <v>2257.8000000000002</v>
      </c>
      <c r="U1013" s="519">
        <v>3010.4</v>
      </c>
      <c r="V1013" s="519">
        <v>3763</v>
      </c>
      <c r="W1013" s="519">
        <v>4515.6000000000004</v>
      </c>
      <c r="X1013" s="519">
        <v>5268.2</v>
      </c>
      <c r="Y1013" s="519">
        <v>5870.3</v>
      </c>
      <c r="Z1013" s="519">
        <v>6472.4</v>
      </c>
      <c r="AA1013" s="519">
        <v>7074.4</v>
      </c>
      <c r="AB1013" s="519">
        <v>7676.5</v>
      </c>
      <c r="AC1013" s="519">
        <v>8278.6</v>
      </c>
      <c r="AD1013" s="519">
        <v>8880.7000000000007</v>
      </c>
      <c r="AE1013" s="519">
        <v>9482.7999999999993</v>
      </c>
      <c r="AF1013" s="519">
        <v>10084.799999999999</v>
      </c>
      <c r="AG1013" s="519">
        <v>10084.799999999999</v>
      </c>
      <c r="AH1013" s="519">
        <v>10084.799999999999</v>
      </c>
      <c r="AI1013" s="519">
        <v>10084.799999999999</v>
      </c>
      <c r="AJ1013" s="519">
        <v>10084.799999999999</v>
      </c>
      <c r="AK1013" s="519">
        <v>10084.799999999999</v>
      </c>
      <c r="AL1013" s="519">
        <v>10084.799999999999</v>
      </c>
      <c r="AM1013" s="519">
        <v>10084.799999999999</v>
      </c>
      <c r="AN1013" s="519">
        <v>10084.799999999999</v>
      </c>
      <c r="AO1013" s="519">
        <v>10084.799999999999</v>
      </c>
      <c r="AP1013" s="519">
        <v>10084.799999999999</v>
      </c>
      <c r="AQ1013" s="519">
        <v>10084.799999999999</v>
      </c>
      <c r="AR1013" s="519">
        <v>10084.799999999999</v>
      </c>
      <c r="AS1013" s="519">
        <v>10084.799999999999</v>
      </c>
      <c r="AT1013" s="519">
        <v>10084.799999999999</v>
      </c>
      <c r="AU1013" s="519">
        <v>10084.799999999999</v>
      </c>
      <c r="AV1013" s="519">
        <v>0</v>
      </c>
      <c r="AW1013" s="519">
        <v>0</v>
      </c>
      <c r="AX1013" s="519">
        <v>0</v>
      </c>
      <c r="AY1013" s="519">
        <v>0</v>
      </c>
      <c r="AZ1013" s="519">
        <v>0</v>
      </c>
      <c r="BA1013" s="519">
        <v>0</v>
      </c>
      <c r="BB1013" s="519">
        <v>0</v>
      </c>
      <c r="BC1013" s="519">
        <v>0</v>
      </c>
      <c r="BD1013" s="519">
        <v>0</v>
      </c>
      <c r="BE1013" s="519">
        <v>0</v>
      </c>
      <c r="BF1013" s="519">
        <v>0</v>
      </c>
      <c r="BG1013" s="519">
        <v>0</v>
      </c>
      <c r="BH1013" s="519">
        <v>0</v>
      </c>
      <c r="BI1013" s="519">
        <v>0</v>
      </c>
      <c r="BJ1013" s="519">
        <v>0</v>
      </c>
      <c r="BK1013" s="519">
        <v>0</v>
      </c>
      <c r="BL1013" s="519">
        <v>0</v>
      </c>
      <c r="BM1013" s="519">
        <v>0</v>
      </c>
      <c r="BN1013" s="519">
        <v>0</v>
      </c>
      <c r="BO1013" s="519">
        <v>0</v>
      </c>
      <c r="BP1013" s="519">
        <v>0</v>
      </c>
      <c r="BQ1013" s="519">
        <v>0</v>
      </c>
      <c r="BR1013" s="519">
        <v>0</v>
      </c>
      <c r="BS1013" s="519">
        <v>0</v>
      </c>
      <c r="BT1013" s="519">
        <v>0</v>
      </c>
      <c r="BU1013" s="519">
        <v>0</v>
      </c>
      <c r="BV1013" s="519">
        <v>0</v>
      </c>
      <c r="BW1013" s="519">
        <v>0</v>
      </c>
      <c r="BX1013" s="519">
        <v>0</v>
      </c>
      <c r="BY1013" s="519">
        <v>0</v>
      </c>
      <c r="BZ1013" s="519">
        <v>0</v>
      </c>
      <c r="CA1013" s="519">
        <v>0</v>
      </c>
      <c r="CB1013" s="519">
        <v>0</v>
      </c>
      <c r="CC1013" s="519">
        <v>0</v>
      </c>
      <c r="CD1013" s="519">
        <v>0</v>
      </c>
      <c r="CE1013" s="519">
        <v>0</v>
      </c>
      <c r="CF1013" s="519">
        <v>0</v>
      </c>
      <c r="CG1013" s="519">
        <v>0</v>
      </c>
      <c r="CH1013" s="519">
        <v>0</v>
      </c>
      <c r="CI1013" s="519">
        <v>0</v>
      </c>
      <c r="CJ1013" s="519">
        <v>0</v>
      </c>
      <c r="CK1013" s="519">
        <v>0</v>
      </c>
      <c r="CL1013" s="519">
        <v>0</v>
      </c>
      <c r="CM1013" s="519">
        <v>0</v>
      </c>
      <c r="CN1013" s="519">
        <v>0</v>
      </c>
      <c r="CO1013" s="519">
        <v>0</v>
      </c>
      <c r="CP1013" s="519">
        <v>0</v>
      </c>
      <c r="CQ1013" s="519">
        <v>0</v>
      </c>
      <c r="CR1013" s="519">
        <v>0</v>
      </c>
      <c r="CS1013" s="519">
        <v>0</v>
      </c>
      <c r="CT1013" s="519">
        <v>0</v>
      </c>
      <c r="CU1013" s="519">
        <v>0</v>
      </c>
      <c r="CV1013" s="519">
        <v>0</v>
      </c>
      <c r="CW1013" s="519">
        <v>0</v>
      </c>
      <c r="CX1013" s="519">
        <v>0</v>
      </c>
      <c r="CY1013" s="519">
        <v>0</v>
      </c>
      <c r="CZ1013" s="519">
        <v>0</v>
      </c>
      <c r="DA1013" s="519">
        <v>0</v>
      </c>
      <c r="DB1013" s="519">
        <v>0</v>
      </c>
      <c r="DC1013" s="519">
        <v>0</v>
      </c>
      <c r="DD1013" s="519">
        <v>0</v>
      </c>
      <c r="DE1013" s="519">
        <v>0</v>
      </c>
      <c r="DF1013" s="519">
        <v>0</v>
      </c>
      <c r="DG1013" s="519">
        <v>0</v>
      </c>
      <c r="DH1013" s="519">
        <v>0</v>
      </c>
      <c r="DI1013" s="519">
        <v>0</v>
      </c>
      <c r="DJ1013" s="519">
        <v>0</v>
      </c>
      <c r="DK1013" s="519">
        <v>0</v>
      </c>
      <c r="DL1013" s="519">
        <v>0</v>
      </c>
      <c r="DM1013" s="519">
        <v>0</v>
      </c>
      <c r="DN1013" s="519">
        <v>0</v>
      </c>
      <c r="DO1013" s="519">
        <v>0</v>
      </c>
      <c r="DP1013" s="519">
        <v>0</v>
      </c>
      <c r="DQ1013" s="519">
        <v>0</v>
      </c>
      <c r="DR1013" s="519">
        <v>0</v>
      </c>
      <c r="DS1013" s="519">
        <v>0</v>
      </c>
      <c r="DT1013" s="519">
        <v>0</v>
      </c>
      <c r="DU1013" s="519">
        <v>0</v>
      </c>
      <c r="DV1013" s="519">
        <v>0</v>
      </c>
      <c r="DW1013" s="519">
        <v>0</v>
      </c>
      <c r="DX1013" s="519">
        <v>0</v>
      </c>
      <c r="DZ1013" s="337"/>
      <c r="EA1013" s="519" t="s">
        <v>1061</v>
      </c>
      <c r="EB1013" s="519" t="s">
        <v>1059</v>
      </c>
      <c r="EC1013" s="519">
        <v>41</v>
      </c>
      <c r="ED1013" s="183" t="str">
        <f t="shared" si="50"/>
        <v>SDN150141</v>
      </c>
      <c r="EE1013" s="519">
        <v>752.6</v>
      </c>
      <c r="EF1013" s="519">
        <v>10000</v>
      </c>
      <c r="EG1013" s="519">
        <v>10000</v>
      </c>
      <c r="EH1013" s="519">
        <v>10000</v>
      </c>
      <c r="EI1013" s="519">
        <v>10000</v>
      </c>
      <c r="EJ1013" s="519">
        <v>10000</v>
      </c>
      <c r="EK1013" s="519">
        <v>10000</v>
      </c>
      <c r="EL1013" s="519">
        <v>10000</v>
      </c>
      <c r="EM1013" s="519">
        <v>10000</v>
      </c>
      <c r="EN1013" s="519">
        <v>10000</v>
      </c>
      <c r="EO1013" s="519">
        <v>10000</v>
      </c>
      <c r="EP1013" s="519">
        <v>10000</v>
      </c>
      <c r="EQ1013" s="519">
        <v>10000</v>
      </c>
      <c r="ER1013" s="519">
        <v>10000</v>
      </c>
      <c r="ES1013" s="519">
        <v>10084.799999999999</v>
      </c>
      <c r="ET1013" s="519">
        <v>10084.799999999999</v>
      </c>
      <c r="EU1013" s="519">
        <v>10084.799999999999</v>
      </c>
      <c r="EV1013" s="519">
        <v>10084.799999999999</v>
      </c>
      <c r="EW1013" s="519">
        <v>10084.799999999999</v>
      </c>
      <c r="EX1013" s="519">
        <v>10084.799999999999</v>
      </c>
      <c r="EY1013" s="519">
        <v>10084.799999999999</v>
      </c>
      <c r="EZ1013" s="519">
        <v>10084.799999999999</v>
      </c>
      <c r="FA1013" s="519">
        <v>10084.799999999999</v>
      </c>
      <c r="FB1013" s="519">
        <v>10084.799999999999</v>
      </c>
      <c r="FC1013" s="519">
        <v>10084.799999999999</v>
      </c>
      <c r="FD1013" s="519">
        <v>10084.799999999999</v>
      </c>
      <c r="FE1013" s="519">
        <v>10084.799999999999</v>
      </c>
      <c r="FF1013" s="519">
        <v>10084.799999999999</v>
      </c>
      <c r="FG1013" s="519">
        <v>10084.799999999999</v>
      </c>
      <c r="FH1013" s="519">
        <v>10084.799999999999</v>
      </c>
      <c r="FI1013" s="519">
        <v>0</v>
      </c>
      <c r="FJ1013" s="519">
        <v>0</v>
      </c>
      <c r="FK1013" s="519">
        <v>0</v>
      </c>
      <c r="FL1013" s="519">
        <v>0</v>
      </c>
      <c r="FM1013" s="519">
        <v>0</v>
      </c>
      <c r="FN1013" s="519">
        <v>0</v>
      </c>
      <c r="FO1013" s="519">
        <v>0</v>
      </c>
      <c r="FP1013" s="519">
        <v>0</v>
      </c>
      <c r="FQ1013" s="519">
        <v>0</v>
      </c>
      <c r="FR1013" s="519">
        <v>0</v>
      </c>
      <c r="FS1013" s="519">
        <v>0</v>
      </c>
      <c r="FT1013" s="519">
        <v>0</v>
      </c>
      <c r="FU1013" s="519">
        <v>0</v>
      </c>
      <c r="FV1013" s="519">
        <v>0</v>
      </c>
      <c r="FW1013" s="519">
        <v>0</v>
      </c>
      <c r="FX1013" s="519">
        <v>0</v>
      </c>
      <c r="FY1013" s="519">
        <v>0</v>
      </c>
      <c r="FZ1013" s="519">
        <v>0</v>
      </c>
      <c r="GA1013" s="519">
        <v>0</v>
      </c>
      <c r="GB1013" s="519">
        <v>0</v>
      </c>
      <c r="GC1013" s="519">
        <v>0</v>
      </c>
      <c r="GD1013" s="519">
        <v>0</v>
      </c>
      <c r="GE1013" s="519">
        <v>0</v>
      </c>
      <c r="GF1013" s="519">
        <v>0</v>
      </c>
      <c r="GG1013" s="519">
        <v>0</v>
      </c>
      <c r="GH1013" s="519">
        <v>0</v>
      </c>
      <c r="GI1013" s="519">
        <v>0</v>
      </c>
      <c r="GJ1013" s="519">
        <v>0</v>
      </c>
      <c r="GK1013" s="519">
        <v>0</v>
      </c>
      <c r="GL1013" s="519">
        <v>0</v>
      </c>
      <c r="GM1013" s="519">
        <v>0</v>
      </c>
      <c r="GN1013" s="519">
        <v>0</v>
      </c>
      <c r="GO1013" s="519">
        <v>0</v>
      </c>
      <c r="GP1013" s="519">
        <v>0</v>
      </c>
      <c r="GQ1013" s="519">
        <v>0</v>
      </c>
      <c r="GR1013" s="519">
        <v>0</v>
      </c>
      <c r="GS1013" s="519">
        <v>0</v>
      </c>
      <c r="GT1013" s="519">
        <v>0</v>
      </c>
      <c r="GU1013" s="519">
        <v>0</v>
      </c>
      <c r="GV1013" s="519">
        <v>0</v>
      </c>
      <c r="GW1013" s="519">
        <v>0</v>
      </c>
      <c r="GX1013" s="519">
        <v>0</v>
      </c>
      <c r="GY1013" s="519">
        <v>0</v>
      </c>
      <c r="GZ1013" s="519">
        <v>0</v>
      </c>
      <c r="HA1013" s="519">
        <v>0</v>
      </c>
      <c r="HB1013" s="519">
        <v>0</v>
      </c>
      <c r="HC1013" s="519">
        <v>0</v>
      </c>
      <c r="HD1013" s="519">
        <v>0</v>
      </c>
      <c r="HE1013" s="519">
        <v>0</v>
      </c>
      <c r="HF1013" s="519">
        <v>0</v>
      </c>
      <c r="HG1013" s="519">
        <v>0</v>
      </c>
      <c r="HH1013" s="519">
        <v>0</v>
      </c>
      <c r="HI1013" s="519">
        <v>0</v>
      </c>
      <c r="HJ1013" s="519">
        <v>0</v>
      </c>
      <c r="HK1013" s="519">
        <v>0</v>
      </c>
      <c r="HL1013" s="519">
        <v>0</v>
      </c>
      <c r="HM1013" s="519">
        <v>0</v>
      </c>
      <c r="HN1013" s="519">
        <v>0</v>
      </c>
      <c r="HO1013" s="519">
        <v>0</v>
      </c>
      <c r="HP1013" s="519">
        <v>0</v>
      </c>
      <c r="HQ1013" s="519">
        <v>0</v>
      </c>
      <c r="HR1013" s="519">
        <v>0</v>
      </c>
      <c r="HS1013" s="519">
        <v>0</v>
      </c>
      <c r="HT1013" s="519">
        <v>0</v>
      </c>
      <c r="HU1013" s="519">
        <v>0</v>
      </c>
      <c r="HV1013" s="519">
        <v>0</v>
      </c>
      <c r="HW1013" s="519">
        <v>0</v>
      </c>
      <c r="HX1013" s="519">
        <v>0</v>
      </c>
      <c r="HY1013" s="519">
        <v>0</v>
      </c>
      <c r="HZ1013" s="519">
        <v>0</v>
      </c>
      <c r="IA1013" s="519">
        <v>0</v>
      </c>
      <c r="IB1013" s="519">
        <v>0</v>
      </c>
      <c r="IC1013" s="519">
        <v>0</v>
      </c>
      <c r="ID1013" s="519">
        <v>0</v>
      </c>
      <c r="IE1013" s="519">
        <v>0</v>
      </c>
      <c r="IF1013" s="519">
        <v>0</v>
      </c>
      <c r="IG1013" s="519">
        <v>0</v>
      </c>
      <c r="IH1013" s="519">
        <v>0</v>
      </c>
      <c r="II1013" s="519">
        <v>0</v>
      </c>
      <c r="IJ1013" s="519">
        <v>0</v>
      </c>
      <c r="IK1013" s="519">
        <v>0</v>
      </c>
    </row>
    <row r="1014" spans="2:245" hidden="1">
      <c r="B1014" s="519" t="s">
        <v>1058</v>
      </c>
      <c r="C1014" s="519"/>
      <c r="D1014" s="519"/>
      <c r="E1014" s="519"/>
      <c r="F1014" s="519">
        <v>2</v>
      </c>
      <c r="G1014" s="519"/>
      <c r="H1014" s="519">
        <v>40</v>
      </c>
      <c r="I1014" s="519">
        <v>2</v>
      </c>
      <c r="J1014" s="519" t="str">
        <f t="shared" si="48"/>
        <v>SDN10024002</v>
      </c>
      <c r="K1014" s="519">
        <v>1010</v>
      </c>
      <c r="M1014" s="337"/>
      <c r="N1014" s="519" t="s">
        <v>1061</v>
      </c>
      <c r="O1014" s="519" t="s">
        <v>1059</v>
      </c>
      <c r="P1014" s="519">
        <v>42</v>
      </c>
      <c r="Q1014" s="521" t="str">
        <f t="shared" si="49"/>
        <v>SDN150142</v>
      </c>
      <c r="R1014" s="519">
        <v>789.7</v>
      </c>
      <c r="S1014" s="519">
        <v>2000</v>
      </c>
      <c r="T1014" s="519">
        <v>2369.1</v>
      </c>
      <c r="U1014" s="519">
        <v>3158.8</v>
      </c>
      <c r="V1014" s="519">
        <v>3948.5</v>
      </c>
      <c r="W1014" s="519">
        <v>4738.2</v>
      </c>
      <c r="X1014" s="519">
        <v>5527.9</v>
      </c>
      <c r="Y1014" s="519">
        <v>6159.7</v>
      </c>
      <c r="Z1014" s="519">
        <v>6791.4</v>
      </c>
      <c r="AA1014" s="519">
        <v>7423.2</v>
      </c>
      <c r="AB1014" s="519">
        <v>8054.9</v>
      </c>
      <c r="AC1014" s="519">
        <v>8686.7000000000007</v>
      </c>
      <c r="AD1014" s="519">
        <v>9318.5</v>
      </c>
      <c r="AE1014" s="519">
        <v>9950.2000000000007</v>
      </c>
      <c r="AF1014" s="519">
        <v>10582</v>
      </c>
      <c r="AG1014" s="519">
        <v>10582</v>
      </c>
      <c r="AH1014" s="519">
        <v>10582</v>
      </c>
      <c r="AI1014" s="519">
        <v>10582</v>
      </c>
      <c r="AJ1014" s="519">
        <v>10582</v>
      </c>
      <c r="AK1014" s="519">
        <v>10582</v>
      </c>
      <c r="AL1014" s="519">
        <v>10582</v>
      </c>
      <c r="AM1014" s="519">
        <v>10582</v>
      </c>
      <c r="AN1014" s="519">
        <v>10582</v>
      </c>
      <c r="AO1014" s="519">
        <v>10582</v>
      </c>
      <c r="AP1014" s="519">
        <v>10582</v>
      </c>
      <c r="AQ1014" s="519">
        <v>10582</v>
      </c>
      <c r="AR1014" s="519">
        <v>10582</v>
      </c>
      <c r="AS1014" s="519">
        <v>10582</v>
      </c>
      <c r="AT1014" s="519">
        <v>10582</v>
      </c>
      <c r="AU1014" s="519">
        <v>10582</v>
      </c>
      <c r="AV1014" s="519">
        <v>0</v>
      </c>
      <c r="AW1014" s="519">
        <v>0</v>
      </c>
      <c r="AX1014" s="519">
        <v>0</v>
      </c>
      <c r="AY1014" s="519">
        <v>0</v>
      </c>
      <c r="AZ1014" s="519">
        <v>0</v>
      </c>
      <c r="BA1014" s="519">
        <v>0</v>
      </c>
      <c r="BB1014" s="519">
        <v>0</v>
      </c>
      <c r="BC1014" s="519">
        <v>0</v>
      </c>
      <c r="BD1014" s="519">
        <v>0</v>
      </c>
      <c r="BE1014" s="519">
        <v>0</v>
      </c>
      <c r="BF1014" s="519">
        <v>0</v>
      </c>
      <c r="BG1014" s="519">
        <v>0</v>
      </c>
      <c r="BH1014" s="519">
        <v>0</v>
      </c>
      <c r="BI1014" s="519">
        <v>0</v>
      </c>
      <c r="BJ1014" s="519">
        <v>0</v>
      </c>
      <c r="BK1014" s="519">
        <v>0</v>
      </c>
      <c r="BL1014" s="519">
        <v>0</v>
      </c>
      <c r="BM1014" s="519">
        <v>0</v>
      </c>
      <c r="BN1014" s="519">
        <v>0</v>
      </c>
      <c r="BO1014" s="519">
        <v>0</v>
      </c>
      <c r="BP1014" s="519">
        <v>0</v>
      </c>
      <c r="BQ1014" s="519">
        <v>0</v>
      </c>
      <c r="BR1014" s="519">
        <v>0</v>
      </c>
      <c r="BS1014" s="519">
        <v>0</v>
      </c>
      <c r="BT1014" s="519">
        <v>0</v>
      </c>
      <c r="BU1014" s="519">
        <v>0</v>
      </c>
      <c r="BV1014" s="519">
        <v>0</v>
      </c>
      <c r="BW1014" s="519">
        <v>0</v>
      </c>
      <c r="BX1014" s="519">
        <v>0</v>
      </c>
      <c r="BY1014" s="519">
        <v>0</v>
      </c>
      <c r="BZ1014" s="519">
        <v>0</v>
      </c>
      <c r="CA1014" s="519">
        <v>0</v>
      </c>
      <c r="CB1014" s="519">
        <v>0</v>
      </c>
      <c r="CC1014" s="519">
        <v>0</v>
      </c>
      <c r="CD1014" s="519">
        <v>0</v>
      </c>
      <c r="CE1014" s="519">
        <v>0</v>
      </c>
      <c r="CF1014" s="519">
        <v>0</v>
      </c>
      <c r="CG1014" s="519">
        <v>0</v>
      </c>
      <c r="CH1014" s="519">
        <v>0</v>
      </c>
      <c r="CI1014" s="519">
        <v>0</v>
      </c>
      <c r="CJ1014" s="519">
        <v>0</v>
      </c>
      <c r="CK1014" s="519">
        <v>0</v>
      </c>
      <c r="CL1014" s="519">
        <v>0</v>
      </c>
      <c r="CM1014" s="519">
        <v>0</v>
      </c>
      <c r="CN1014" s="519">
        <v>0</v>
      </c>
      <c r="CO1014" s="519">
        <v>0</v>
      </c>
      <c r="CP1014" s="519">
        <v>0</v>
      </c>
      <c r="CQ1014" s="519">
        <v>0</v>
      </c>
      <c r="CR1014" s="519">
        <v>0</v>
      </c>
      <c r="CS1014" s="519">
        <v>0</v>
      </c>
      <c r="CT1014" s="519">
        <v>0</v>
      </c>
      <c r="CU1014" s="519">
        <v>0</v>
      </c>
      <c r="CV1014" s="519">
        <v>0</v>
      </c>
      <c r="CW1014" s="519">
        <v>0</v>
      </c>
      <c r="CX1014" s="519">
        <v>0</v>
      </c>
      <c r="CY1014" s="519">
        <v>0</v>
      </c>
      <c r="CZ1014" s="519">
        <v>0</v>
      </c>
      <c r="DA1014" s="519">
        <v>0</v>
      </c>
      <c r="DB1014" s="519">
        <v>0</v>
      </c>
      <c r="DC1014" s="519">
        <v>0</v>
      </c>
      <c r="DD1014" s="519">
        <v>0</v>
      </c>
      <c r="DE1014" s="519">
        <v>0</v>
      </c>
      <c r="DF1014" s="519">
        <v>0</v>
      </c>
      <c r="DG1014" s="519">
        <v>0</v>
      </c>
      <c r="DH1014" s="519">
        <v>0</v>
      </c>
      <c r="DI1014" s="519">
        <v>0</v>
      </c>
      <c r="DJ1014" s="519">
        <v>0</v>
      </c>
      <c r="DK1014" s="519">
        <v>0</v>
      </c>
      <c r="DL1014" s="519">
        <v>0</v>
      </c>
      <c r="DM1014" s="519">
        <v>0</v>
      </c>
      <c r="DN1014" s="519">
        <v>0</v>
      </c>
      <c r="DO1014" s="519">
        <v>0</v>
      </c>
      <c r="DP1014" s="519">
        <v>0</v>
      </c>
      <c r="DQ1014" s="519">
        <v>0</v>
      </c>
      <c r="DR1014" s="519">
        <v>0</v>
      </c>
      <c r="DS1014" s="519">
        <v>0</v>
      </c>
      <c r="DT1014" s="519">
        <v>0</v>
      </c>
      <c r="DU1014" s="519">
        <v>0</v>
      </c>
      <c r="DV1014" s="519">
        <v>0</v>
      </c>
      <c r="DW1014" s="519">
        <v>0</v>
      </c>
      <c r="DX1014" s="519">
        <v>0</v>
      </c>
      <c r="DZ1014" s="337"/>
      <c r="EA1014" s="519" t="s">
        <v>1061</v>
      </c>
      <c r="EB1014" s="519" t="s">
        <v>1059</v>
      </c>
      <c r="EC1014" s="519">
        <v>42</v>
      </c>
      <c r="ED1014" s="183" t="str">
        <f t="shared" si="50"/>
        <v>SDN150142</v>
      </c>
      <c r="EE1014" s="519">
        <v>789.7</v>
      </c>
      <c r="EF1014" s="519">
        <v>10000</v>
      </c>
      <c r="EG1014" s="519">
        <v>10000</v>
      </c>
      <c r="EH1014" s="519">
        <v>10000</v>
      </c>
      <c r="EI1014" s="519">
        <v>10000</v>
      </c>
      <c r="EJ1014" s="519">
        <v>10000</v>
      </c>
      <c r="EK1014" s="519">
        <v>10000</v>
      </c>
      <c r="EL1014" s="519">
        <v>10000</v>
      </c>
      <c r="EM1014" s="519">
        <v>10000</v>
      </c>
      <c r="EN1014" s="519">
        <v>10000</v>
      </c>
      <c r="EO1014" s="519">
        <v>10000</v>
      </c>
      <c r="EP1014" s="519">
        <v>10000</v>
      </c>
      <c r="EQ1014" s="519">
        <v>10000</v>
      </c>
      <c r="ER1014" s="519">
        <v>10000</v>
      </c>
      <c r="ES1014" s="519">
        <v>10582</v>
      </c>
      <c r="ET1014" s="519">
        <v>10582</v>
      </c>
      <c r="EU1014" s="519">
        <v>10582</v>
      </c>
      <c r="EV1014" s="519">
        <v>10582</v>
      </c>
      <c r="EW1014" s="519">
        <v>10582</v>
      </c>
      <c r="EX1014" s="519">
        <v>10582</v>
      </c>
      <c r="EY1014" s="519">
        <v>10582</v>
      </c>
      <c r="EZ1014" s="519">
        <v>10582</v>
      </c>
      <c r="FA1014" s="519">
        <v>10582</v>
      </c>
      <c r="FB1014" s="519">
        <v>10582</v>
      </c>
      <c r="FC1014" s="519">
        <v>10582</v>
      </c>
      <c r="FD1014" s="519">
        <v>10582</v>
      </c>
      <c r="FE1014" s="519">
        <v>10582</v>
      </c>
      <c r="FF1014" s="519">
        <v>10582</v>
      </c>
      <c r="FG1014" s="519">
        <v>10582</v>
      </c>
      <c r="FH1014" s="519">
        <v>10582</v>
      </c>
      <c r="FI1014" s="519">
        <v>0</v>
      </c>
      <c r="FJ1014" s="519">
        <v>0</v>
      </c>
      <c r="FK1014" s="519">
        <v>0</v>
      </c>
      <c r="FL1014" s="519">
        <v>0</v>
      </c>
      <c r="FM1014" s="519">
        <v>0</v>
      </c>
      <c r="FN1014" s="519">
        <v>0</v>
      </c>
      <c r="FO1014" s="519">
        <v>0</v>
      </c>
      <c r="FP1014" s="519">
        <v>0</v>
      </c>
      <c r="FQ1014" s="519">
        <v>0</v>
      </c>
      <c r="FR1014" s="519">
        <v>0</v>
      </c>
      <c r="FS1014" s="519">
        <v>0</v>
      </c>
      <c r="FT1014" s="519">
        <v>0</v>
      </c>
      <c r="FU1014" s="519">
        <v>0</v>
      </c>
      <c r="FV1014" s="519">
        <v>0</v>
      </c>
      <c r="FW1014" s="519">
        <v>0</v>
      </c>
      <c r="FX1014" s="519">
        <v>0</v>
      </c>
      <c r="FY1014" s="519">
        <v>0</v>
      </c>
      <c r="FZ1014" s="519">
        <v>0</v>
      </c>
      <c r="GA1014" s="519">
        <v>0</v>
      </c>
      <c r="GB1014" s="519">
        <v>0</v>
      </c>
      <c r="GC1014" s="519">
        <v>0</v>
      </c>
      <c r="GD1014" s="519">
        <v>0</v>
      </c>
      <c r="GE1014" s="519">
        <v>0</v>
      </c>
      <c r="GF1014" s="519">
        <v>0</v>
      </c>
      <c r="GG1014" s="519">
        <v>0</v>
      </c>
      <c r="GH1014" s="519">
        <v>0</v>
      </c>
      <c r="GI1014" s="519">
        <v>0</v>
      </c>
      <c r="GJ1014" s="519">
        <v>0</v>
      </c>
      <c r="GK1014" s="519">
        <v>0</v>
      </c>
      <c r="GL1014" s="519">
        <v>0</v>
      </c>
      <c r="GM1014" s="519">
        <v>0</v>
      </c>
      <c r="GN1014" s="519">
        <v>0</v>
      </c>
      <c r="GO1014" s="519">
        <v>0</v>
      </c>
      <c r="GP1014" s="519">
        <v>0</v>
      </c>
      <c r="GQ1014" s="519">
        <v>0</v>
      </c>
      <c r="GR1014" s="519">
        <v>0</v>
      </c>
      <c r="GS1014" s="519">
        <v>0</v>
      </c>
      <c r="GT1014" s="519">
        <v>0</v>
      </c>
      <c r="GU1014" s="519">
        <v>0</v>
      </c>
      <c r="GV1014" s="519">
        <v>0</v>
      </c>
      <c r="GW1014" s="519">
        <v>0</v>
      </c>
      <c r="GX1014" s="519">
        <v>0</v>
      </c>
      <c r="GY1014" s="519">
        <v>0</v>
      </c>
      <c r="GZ1014" s="519">
        <v>0</v>
      </c>
      <c r="HA1014" s="519">
        <v>0</v>
      </c>
      <c r="HB1014" s="519">
        <v>0</v>
      </c>
      <c r="HC1014" s="519">
        <v>0</v>
      </c>
      <c r="HD1014" s="519">
        <v>0</v>
      </c>
      <c r="HE1014" s="519">
        <v>0</v>
      </c>
      <c r="HF1014" s="519">
        <v>0</v>
      </c>
      <c r="HG1014" s="519">
        <v>0</v>
      </c>
      <c r="HH1014" s="519">
        <v>0</v>
      </c>
      <c r="HI1014" s="519">
        <v>0</v>
      </c>
      <c r="HJ1014" s="519">
        <v>0</v>
      </c>
      <c r="HK1014" s="519">
        <v>0</v>
      </c>
      <c r="HL1014" s="519">
        <v>0</v>
      </c>
      <c r="HM1014" s="519">
        <v>0</v>
      </c>
      <c r="HN1014" s="519">
        <v>0</v>
      </c>
      <c r="HO1014" s="519">
        <v>0</v>
      </c>
      <c r="HP1014" s="519">
        <v>0</v>
      </c>
      <c r="HQ1014" s="519">
        <v>0</v>
      </c>
      <c r="HR1014" s="519">
        <v>0</v>
      </c>
      <c r="HS1014" s="519">
        <v>0</v>
      </c>
      <c r="HT1014" s="519">
        <v>0</v>
      </c>
      <c r="HU1014" s="519">
        <v>0</v>
      </c>
      <c r="HV1014" s="519">
        <v>0</v>
      </c>
      <c r="HW1014" s="519">
        <v>0</v>
      </c>
      <c r="HX1014" s="519">
        <v>0</v>
      </c>
      <c r="HY1014" s="519">
        <v>0</v>
      </c>
      <c r="HZ1014" s="519">
        <v>0</v>
      </c>
      <c r="IA1014" s="519">
        <v>0</v>
      </c>
      <c r="IB1014" s="519">
        <v>0</v>
      </c>
      <c r="IC1014" s="519">
        <v>0</v>
      </c>
      <c r="ID1014" s="519">
        <v>0</v>
      </c>
      <c r="IE1014" s="519">
        <v>0</v>
      </c>
      <c r="IF1014" s="519">
        <v>0</v>
      </c>
      <c r="IG1014" s="519">
        <v>0</v>
      </c>
      <c r="IH1014" s="519">
        <v>0</v>
      </c>
      <c r="II1014" s="519">
        <v>0</v>
      </c>
      <c r="IJ1014" s="519">
        <v>0</v>
      </c>
      <c r="IK1014" s="519">
        <v>0</v>
      </c>
    </row>
    <row r="1015" spans="2:245" hidden="1">
      <c r="B1015" s="519" t="s">
        <v>1058</v>
      </c>
      <c r="C1015" s="519"/>
      <c r="D1015" s="519"/>
      <c r="E1015" s="519"/>
      <c r="F1015" s="519">
        <v>2</v>
      </c>
      <c r="G1015" s="519"/>
      <c r="H1015" s="519">
        <v>40</v>
      </c>
      <c r="I1015" s="519">
        <v>3</v>
      </c>
      <c r="J1015" s="519" t="str">
        <f t="shared" si="48"/>
        <v>SDN10024003</v>
      </c>
      <c r="K1015" s="519">
        <v>1010</v>
      </c>
      <c r="M1015" s="337"/>
      <c r="N1015" s="519" t="s">
        <v>1061</v>
      </c>
      <c r="O1015" s="519" t="s">
        <v>1059</v>
      </c>
      <c r="P1015" s="519">
        <v>43</v>
      </c>
      <c r="Q1015" s="521" t="str">
        <f t="shared" si="49"/>
        <v>SDN150143</v>
      </c>
      <c r="R1015" s="519">
        <v>842.7</v>
      </c>
      <c r="S1015" s="519">
        <v>2000</v>
      </c>
      <c r="T1015" s="519">
        <v>2528.1</v>
      </c>
      <c r="U1015" s="519">
        <v>3370.8</v>
      </c>
      <c r="V1015" s="519">
        <v>4213.5</v>
      </c>
      <c r="W1015" s="519">
        <v>5056.2</v>
      </c>
      <c r="X1015" s="519">
        <v>5898.9</v>
      </c>
      <c r="Y1015" s="519">
        <v>6573.1</v>
      </c>
      <c r="Z1015" s="519">
        <v>7247.2</v>
      </c>
      <c r="AA1015" s="519">
        <v>7921.4</v>
      </c>
      <c r="AB1015" s="519">
        <v>8595.5</v>
      </c>
      <c r="AC1015" s="519">
        <v>9269.7000000000007</v>
      </c>
      <c r="AD1015" s="519">
        <v>9943.9</v>
      </c>
      <c r="AE1015" s="519">
        <v>10618</v>
      </c>
      <c r="AF1015" s="519">
        <v>11292.2</v>
      </c>
      <c r="AG1015" s="519">
        <v>11292.2</v>
      </c>
      <c r="AH1015" s="519">
        <v>11292.2</v>
      </c>
      <c r="AI1015" s="519">
        <v>11292.2</v>
      </c>
      <c r="AJ1015" s="519">
        <v>11292.2</v>
      </c>
      <c r="AK1015" s="519">
        <v>11292.2</v>
      </c>
      <c r="AL1015" s="519">
        <v>11292.2</v>
      </c>
      <c r="AM1015" s="519">
        <v>11292.2</v>
      </c>
      <c r="AN1015" s="519">
        <v>11292.2</v>
      </c>
      <c r="AO1015" s="519">
        <v>11292.2</v>
      </c>
      <c r="AP1015" s="519">
        <v>11292.2</v>
      </c>
      <c r="AQ1015" s="519">
        <v>11292.2</v>
      </c>
      <c r="AR1015" s="519">
        <v>11292.2</v>
      </c>
      <c r="AS1015" s="519">
        <v>11292.2</v>
      </c>
      <c r="AT1015" s="519">
        <v>11292.2</v>
      </c>
      <c r="AU1015" s="519">
        <v>11292.2</v>
      </c>
      <c r="AV1015" s="519">
        <v>0</v>
      </c>
      <c r="AW1015" s="519">
        <v>0</v>
      </c>
      <c r="AX1015" s="519">
        <v>0</v>
      </c>
      <c r="AY1015" s="519">
        <v>0</v>
      </c>
      <c r="AZ1015" s="519">
        <v>0</v>
      </c>
      <c r="BA1015" s="519">
        <v>0</v>
      </c>
      <c r="BB1015" s="519">
        <v>0</v>
      </c>
      <c r="BC1015" s="519">
        <v>0</v>
      </c>
      <c r="BD1015" s="519">
        <v>0</v>
      </c>
      <c r="BE1015" s="519">
        <v>0</v>
      </c>
      <c r="BF1015" s="519">
        <v>0</v>
      </c>
      <c r="BG1015" s="519">
        <v>0</v>
      </c>
      <c r="BH1015" s="519">
        <v>0</v>
      </c>
      <c r="BI1015" s="519">
        <v>0</v>
      </c>
      <c r="BJ1015" s="519">
        <v>0</v>
      </c>
      <c r="BK1015" s="519">
        <v>0</v>
      </c>
      <c r="BL1015" s="519">
        <v>0</v>
      </c>
      <c r="BM1015" s="519">
        <v>0</v>
      </c>
      <c r="BN1015" s="519">
        <v>0</v>
      </c>
      <c r="BO1015" s="519">
        <v>0</v>
      </c>
      <c r="BP1015" s="519">
        <v>0</v>
      </c>
      <c r="BQ1015" s="519">
        <v>0</v>
      </c>
      <c r="BR1015" s="519">
        <v>0</v>
      </c>
      <c r="BS1015" s="519">
        <v>0</v>
      </c>
      <c r="BT1015" s="519">
        <v>0</v>
      </c>
      <c r="BU1015" s="519">
        <v>0</v>
      </c>
      <c r="BV1015" s="519">
        <v>0</v>
      </c>
      <c r="BW1015" s="519">
        <v>0</v>
      </c>
      <c r="BX1015" s="519">
        <v>0</v>
      </c>
      <c r="BY1015" s="519">
        <v>0</v>
      </c>
      <c r="BZ1015" s="519">
        <v>0</v>
      </c>
      <c r="CA1015" s="519">
        <v>0</v>
      </c>
      <c r="CB1015" s="519">
        <v>0</v>
      </c>
      <c r="CC1015" s="519">
        <v>0</v>
      </c>
      <c r="CD1015" s="519">
        <v>0</v>
      </c>
      <c r="CE1015" s="519">
        <v>0</v>
      </c>
      <c r="CF1015" s="519">
        <v>0</v>
      </c>
      <c r="CG1015" s="519">
        <v>0</v>
      </c>
      <c r="CH1015" s="519">
        <v>0</v>
      </c>
      <c r="CI1015" s="519">
        <v>0</v>
      </c>
      <c r="CJ1015" s="519">
        <v>0</v>
      </c>
      <c r="CK1015" s="519">
        <v>0</v>
      </c>
      <c r="CL1015" s="519">
        <v>0</v>
      </c>
      <c r="CM1015" s="519">
        <v>0</v>
      </c>
      <c r="CN1015" s="519">
        <v>0</v>
      </c>
      <c r="CO1015" s="519">
        <v>0</v>
      </c>
      <c r="CP1015" s="519">
        <v>0</v>
      </c>
      <c r="CQ1015" s="519">
        <v>0</v>
      </c>
      <c r="CR1015" s="519">
        <v>0</v>
      </c>
      <c r="CS1015" s="519">
        <v>0</v>
      </c>
      <c r="CT1015" s="519">
        <v>0</v>
      </c>
      <c r="CU1015" s="519">
        <v>0</v>
      </c>
      <c r="CV1015" s="519">
        <v>0</v>
      </c>
      <c r="CW1015" s="519">
        <v>0</v>
      </c>
      <c r="CX1015" s="519">
        <v>0</v>
      </c>
      <c r="CY1015" s="519">
        <v>0</v>
      </c>
      <c r="CZ1015" s="519">
        <v>0</v>
      </c>
      <c r="DA1015" s="519">
        <v>0</v>
      </c>
      <c r="DB1015" s="519">
        <v>0</v>
      </c>
      <c r="DC1015" s="519">
        <v>0</v>
      </c>
      <c r="DD1015" s="519">
        <v>0</v>
      </c>
      <c r="DE1015" s="519">
        <v>0</v>
      </c>
      <c r="DF1015" s="519">
        <v>0</v>
      </c>
      <c r="DG1015" s="519">
        <v>0</v>
      </c>
      <c r="DH1015" s="519">
        <v>0</v>
      </c>
      <c r="DI1015" s="519">
        <v>0</v>
      </c>
      <c r="DJ1015" s="519">
        <v>0</v>
      </c>
      <c r="DK1015" s="519">
        <v>0</v>
      </c>
      <c r="DL1015" s="519">
        <v>0</v>
      </c>
      <c r="DM1015" s="519">
        <v>0</v>
      </c>
      <c r="DN1015" s="519">
        <v>0</v>
      </c>
      <c r="DO1015" s="519">
        <v>0</v>
      </c>
      <c r="DP1015" s="519">
        <v>0</v>
      </c>
      <c r="DQ1015" s="519">
        <v>0</v>
      </c>
      <c r="DR1015" s="519">
        <v>0</v>
      </c>
      <c r="DS1015" s="519">
        <v>0</v>
      </c>
      <c r="DT1015" s="519">
        <v>0</v>
      </c>
      <c r="DU1015" s="519">
        <v>0</v>
      </c>
      <c r="DV1015" s="519">
        <v>0</v>
      </c>
      <c r="DW1015" s="519">
        <v>0</v>
      </c>
      <c r="DX1015" s="519">
        <v>0</v>
      </c>
      <c r="DZ1015" s="337"/>
      <c r="EA1015" s="519" t="s">
        <v>1061</v>
      </c>
      <c r="EB1015" s="519" t="s">
        <v>1059</v>
      </c>
      <c r="EC1015" s="519">
        <v>43</v>
      </c>
      <c r="ED1015" s="183" t="str">
        <f t="shared" si="50"/>
        <v>SDN150143</v>
      </c>
      <c r="EE1015" s="519">
        <v>842.7</v>
      </c>
      <c r="EF1015" s="519">
        <v>10000</v>
      </c>
      <c r="EG1015" s="519">
        <v>10000</v>
      </c>
      <c r="EH1015" s="519">
        <v>10000</v>
      </c>
      <c r="EI1015" s="519">
        <v>10000</v>
      </c>
      <c r="EJ1015" s="519">
        <v>10000</v>
      </c>
      <c r="EK1015" s="519">
        <v>10000</v>
      </c>
      <c r="EL1015" s="519">
        <v>10000</v>
      </c>
      <c r="EM1015" s="519">
        <v>10000</v>
      </c>
      <c r="EN1015" s="519">
        <v>10000</v>
      </c>
      <c r="EO1015" s="519">
        <v>10000</v>
      </c>
      <c r="EP1015" s="519">
        <v>10000</v>
      </c>
      <c r="EQ1015" s="519">
        <v>10000</v>
      </c>
      <c r="ER1015" s="519">
        <v>10618</v>
      </c>
      <c r="ES1015" s="519">
        <v>11292.2</v>
      </c>
      <c r="ET1015" s="519">
        <v>11292.2</v>
      </c>
      <c r="EU1015" s="519">
        <v>11292.2</v>
      </c>
      <c r="EV1015" s="519">
        <v>11292.2</v>
      </c>
      <c r="EW1015" s="519">
        <v>11292.2</v>
      </c>
      <c r="EX1015" s="519">
        <v>11292.2</v>
      </c>
      <c r="EY1015" s="519">
        <v>11292.2</v>
      </c>
      <c r="EZ1015" s="519">
        <v>11292.2</v>
      </c>
      <c r="FA1015" s="519">
        <v>11292.2</v>
      </c>
      <c r="FB1015" s="519">
        <v>11292.2</v>
      </c>
      <c r="FC1015" s="519">
        <v>11292.2</v>
      </c>
      <c r="FD1015" s="519">
        <v>11292.2</v>
      </c>
      <c r="FE1015" s="519">
        <v>11292.2</v>
      </c>
      <c r="FF1015" s="519">
        <v>11292.2</v>
      </c>
      <c r="FG1015" s="519">
        <v>11292.2</v>
      </c>
      <c r="FH1015" s="519">
        <v>11292.2</v>
      </c>
      <c r="FI1015" s="519">
        <v>0</v>
      </c>
      <c r="FJ1015" s="519">
        <v>0</v>
      </c>
      <c r="FK1015" s="519">
        <v>0</v>
      </c>
      <c r="FL1015" s="519">
        <v>0</v>
      </c>
      <c r="FM1015" s="519">
        <v>0</v>
      </c>
      <c r="FN1015" s="519">
        <v>0</v>
      </c>
      <c r="FO1015" s="519">
        <v>0</v>
      </c>
      <c r="FP1015" s="519">
        <v>0</v>
      </c>
      <c r="FQ1015" s="519">
        <v>0</v>
      </c>
      <c r="FR1015" s="519">
        <v>0</v>
      </c>
      <c r="FS1015" s="519">
        <v>0</v>
      </c>
      <c r="FT1015" s="519">
        <v>0</v>
      </c>
      <c r="FU1015" s="519">
        <v>0</v>
      </c>
      <c r="FV1015" s="519">
        <v>0</v>
      </c>
      <c r="FW1015" s="519">
        <v>0</v>
      </c>
      <c r="FX1015" s="519">
        <v>0</v>
      </c>
      <c r="FY1015" s="519">
        <v>0</v>
      </c>
      <c r="FZ1015" s="519">
        <v>0</v>
      </c>
      <c r="GA1015" s="519">
        <v>0</v>
      </c>
      <c r="GB1015" s="519">
        <v>0</v>
      </c>
      <c r="GC1015" s="519">
        <v>0</v>
      </c>
      <c r="GD1015" s="519">
        <v>0</v>
      </c>
      <c r="GE1015" s="519">
        <v>0</v>
      </c>
      <c r="GF1015" s="519">
        <v>0</v>
      </c>
      <c r="GG1015" s="519">
        <v>0</v>
      </c>
      <c r="GH1015" s="519">
        <v>0</v>
      </c>
      <c r="GI1015" s="519">
        <v>0</v>
      </c>
      <c r="GJ1015" s="519">
        <v>0</v>
      </c>
      <c r="GK1015" s="519">
        <v>0</v>
      </c>
      <c r="GL1015" s="519">
        <v>0</v>
      </c>
      <c r="GM1015" s="519">
        <v>0</v>
      </c>
      <c r="GN1015" s="519">
        <v>0</v>
      </c>
      <c r="GO1015" s="519">
        <v>0</v>
      </c>
      <c r="GP1015" s="519">
        <v>0</v>
      </c>
      <c r="GQ1015" s="519">
        <v>0</v>
      </c>
      <c r="GR1015" s="519">
        <v>0</v>
      </c>
      <c r="GS1015" s="519">
        <v>0</v>
      </c>
      <c r="GT1015" s="519">
        <v>0</v>
      </c>
      <c r="GU1015" s="519">
        <v>0</v>
      </c>
      <c r="GV1015" s="519">
        <v>0</v>
      </c>
      <c r="GW1015" s="519">
        <v>0</v>
      </c>
      <c r="GX1015" s="519">
        <v>0</v>
      </c>
      <c r="GY1015" s="519">
        <v>0</v>
      </c>
      <c r="GZ1015" s="519">
        <v>0</v>
      </c>
      <c r="HA1015" s="519">
        <v>0</v>
      </c>
      <c r="HB1015" s="519">
        <v>0</v>
      </c>
      <c r="HC1015" s="519">
        <v>0</v>
      </c>
      <c r="HD1015" s="519">
        <v>0</v>
      </c>
      <c r="HE1015" s="519">
        <v>0</v>
      </c>
      <c r="HF1015" s="519">
        <v>0</v>
      </c>
      <c r="HG1015" s="519">
        <v>0</v>
      </c>
      <c r="HH1015" s="519">
        <v>0</v>
      </c>
      <c r="HI1015" s="519">
        <v>0</v>
      </c>
      <c r="HJ1015" s="519">
        <v>0</v>
      </c>
      <c r="HK1015" s="519">
        <v>0</v>
      </c>
      <c r="HL1015" s="519">
        <v>0</v>
      </c>
      <c r="HM1015" s="519">
        <v>0</v>
      </c>
      <c r="HN1015" s="519">
        <v>0</v>
      </c>
      <c r="HO1015" s="519">
        <v>0</v>
      </c>
      <c r="HP1015" s="519">
        <v>0</v>
      </c>
      <c r="HQ1015" s="519">
        <v>0</v>
      </c>
      <c r="HR1015" s="519">
        <v>0</v>
      </c>
      <c r="HS1015" s="519">
        <v>0</v>
      </c>
      <c r="HT1015" s="519">
        <v>0</v>
      </c>
      <c r="HU1015" s="519">
        <v>0</v>
      </c>
      <c r="HV1015" s="519">
        <v>0</v>
      </c>
      <c r="HW1015" s="519">
        <v>0</v>
      </c>
      <c r="HX1015" s="519">
        <v>0</v>
      </c>
      <c r="HY1015" s="519">
        <v>0</v>
      </c>
      <c r="HZ1015" s="519">
        <v>0</v>
      </c>
      <c r="IA1015" s="519">
        <v>0</v>
      </c>
      <c r="IB1015" s="519">
        <v>0</v>
      </c>
      <c r="IC1015" s="519">
        <v>0</v>
      </c>
      <c r="ID1015" s="519">
        <v>0</v>
      </c>
      <c r="IE1015" s="519">
        <v>0</v>
      </c>
      <c r="IF1015" s="519">
        <v>0</v>
      </c>
      <c r="IG1015" s="519">
        <v>0</v>
      </c>
      <c r="IH1015" s="519">
        <v>0</v>
      </c>
      <c r="II1015" s="519">
        <v>0</v>
      </c>
      <c r="IJ1015" s="519">
        <v>0</v>
      </c>
      <c r="IK1015" s="519">
        <v>0</v>
      </c>
    </row>
    <row r="1016" spans="2:245" hidden="1">
      <c r="B1016" s="519" t="s">
        <v>1058</v>
      </c>
      <c r="C1016" s="519"/>
      <c r="D1016" s="519"/>
      <c r="E1016" s="519"/>
      <c r="F1016" s="519">
        <v>2</v>
      </c>
      <c r="G1016" s="519"/>
      <c r="H1016" s="519">
        <v>40</v>
      </c>
      <c r="I1016" s="519">
        <v>4</v>
      </c>
      <c r="J1016" s="519" t="str">
        <f t="shared" si="48"/>
        <v>SDN10024004</v>
      </c>
      <c r="K1016" s="519">
        <v>1010</v>
      </c>
      <c r="M1016" s="337"/>
      <c r="N1016" s="519" t="s">
        <v>1061</v>
      </c>
      <c r="O1016" s="519" t="s">
        <v>1059</v>
      </c>
      <c r="P1016" s="519">
        <v>44</v>
      </c>
      <c r="Q1016" s="521" t="str">
        <f t="shared" si="49"/>
        <v>SDN150144</v>
      </c>
      <c r="R1016" s="519">
        <v>890.4</v>
      </c>
      <c r="S1016" s="519">
        <v>2000</v>
      </c>
      <c r="T1016" s="519">
        <v>2671.2</v>
      </c>
      <c r="U1016" s="519">
        <v>3561.6</v>
      </c>
      <c r="V1016" s="519">
        <v>4452</v>
      </c>
      <c r="W1016" s="519">
        <v>5342.4</v>
      </c>
      <c r="X1016" s="519">
        <v>6232.8</v>
      </c>
      <c r="Y1016" s="519">
        <v>6945.1</v>
      </c>
      <c r="Z1016" s="519">
        <v>7657.4</v>
      </c>
      <c r="AA1016" s="519">
        <v>8369.7999999999993</v>
      </c>
      <c r="AB1016" s="519">
        <v>9082.1</v>
      </c>
      <c r="AC1016" s="519">
        <v>9794.4</v>
      </c>
      <c r="AD1016" s="519">
        <v>10506.7</v>
      </c>
      <c r="AE1016" s="519">
        <v>11219</v>
      </c>
      <c r="AF1016" s="519">
        <v>11931.4</v>
      </c>
      <c r="AG1016" s="519">
        <v>11931.4</v>
      </c>
      <c r="AH1016" s="519">
        <v>11931.4</v>
      </c>
      <c r="AI1016" s="519">
        <v>11931.4</v>
      </c>
      <c r="AJ1016" s="519">
        <v>11931.4</v>
      </c>
      <c r="AK1016" s="519">
        <v>11931.4</v>
      </c>
      <c r="AL1016" s="519">
        <v>11931.4</v>
      </c>
      <c r="AM1016" s="519">
        <v>11931.4</v>
      </c>
      <c r="AN1016" s="519">
        <v>11931.4</v>
      </c>
      <c r="AO1016" s="519">
        <v>11931.4</v>
      </c>
      <c r="AP1016" s="519">
        <v>11931.4</v>
      </c>
      <c r="AQ1016" s="519">
        <v>11931.4</v>
      </c>
      <c r="AR1016" s="519">
        <v>11931.4</v>
      </c>
      <c r="AS1016" s="519">
        <v>11931.4</v>
      </c>
      <c r="AT1016" s="519">
        <v>11931.4</v>
      </c>
      <c r="AU1016" s="519">
        <v>11931.4</v>
      </c>
      <c r="AV1016" s="519">
        <v>0</v>
      </c>
      <c r="AW1016" s="519">
        <v>0</v>
      </c>
      <c r="AX1016" s="519">
        <v>0</v>
      </c>
      <c r="AY1016" s="519">
        <v>0</v>
      </c>
      <c r="AZ1016" s="519">
        <v>0</v>
      </c>
      <c r="BA1016" s="519">
        <v>0</v>
      </c>
      <c r="BB1016" s="519">
        <v>0</v>
      </c>
      <c r="BC1016" s="519">
        <v>0</v>
      </c>
      <c r="BD1016" s="519">
        <v>0</v>
      </c>
      <c r="BE1016" s="519">
        <v>0</v>
      </c>
      <c r="BF1016" s="519">
        <v>0</v>
      </c>
      <c r="BG1016" s="519">
        <v>0</v>
      </c>
      <c r="BH1016" s="519">
        <v>0</v>
      </c>
      <c r="BI1016" s="519">
        <v>0</v>
      </c>
      <c r="BJ1016" s="519">
        <v>0</v>
      </c>
      <c r="BK1016" s="519">
        <v>0</v>
      </c>
      <c r="BL1016" s="519">
        <v>0</v>
      </c>
      <c r="BM1016" s="519">
        <v>0</v>
      </c>
      <c r="BN1016" s="519">
        <v>0</v>
      </c>
      <c r="BO1016" s="519">
        <v>0</v>
      </c>
      <c r="BP1016" s="519">
        <v>0</v>
      </c>
      <c r="BQ1016" s="519">
        <v>0</v>
      </c>
      <c r="BR1016" s="519">
        <v>0</v>
      </c>
      <c r="BS1016" s="519">
        <v>0</v>
      </c>
      <c r="BT1016" s="519">
        <v>0</v>
      </c>
      <c r="BU1016" s="519">
        <v>0</v>
      </c>
      <c r="BV1016" s="519">
        <v>0</v>
      </c>
      <c r="BW1016" s="519">
        <v>0</v>
      </c>
      <c r="BX1016" s="519">
        <v>0</v>
      </c>
      <c r="BY1016" s="519">
        <v>0</v>
      </c>
      <c r="BZ1016" s="519">
        <v>0</v>
      </c>
      <c r="CA1016" s="519">
        <v>0</v>
      </c>
      <c r="CB1016" s="519">
        <v>0</v>
      </c>
      <c r="CC1016" s="519">
        <v>0</v>
      </c>
      <c r="CD1016" s="519">
        <v>0</v>
      </c>
      <c r="CE1016" s="519">
        <v>0</v>
      </c>
      <c r="CF1016" s="519">
        <v>0</v>
      </c>
      <c r="CG1016" s="519">
        <v>0</v>
      </c>
      <c r="CH1016" s="519">
        <v>0</v>
      </c>
      <c r="CI1016" s="519">
        <v>0</v>
      </c>
      <c r="CJ1016" s="519">
        <v>0</v>
      </c>
      <c r="CK1016" s="519">
        <v>0</v>
      </c>
      <c r="CL1016" s="519">
        <v>0</v>
      </c>
      <c r="CM1016" s="519">
        <v>0</v>
      </c>
      <c r="CN1016" s="519">
        <v>0</v>
      </c>
      <c r="CO1016" s="519">
        <v>0</v>
      </c>
      <c r="CP1016" s="519">
        <v>0</v>
      </c>
      <c r="CQ1016" s="519">
        <v>0</v>
      </c>
      <c r="CR1016" s="519">
        <v>0</v>
      </c>
      <c r="CS1016" s="519">
        <v>0</v>
      </c>
      <c r="CT1016" s="519">
        <v>0</v>
      </c>
      <c r="CU1016" s="519">
        <v>0</v>
      </c>
      <c r="CV1016" s="519">
        <v>0</v>
      </c>
      <c r="CW1016" s="519">
        <v>0</v>
      </c>
      <c r="CX1016" s="519">
        <v>0</v>
      </c>
      <c r="CY1016" s="519">
        <v>0</v>
      </c>
      <c r="CZ1016" s="519">
        <v>0</v>
      </c>
      <c r="DA1016" s="519">
        <v>0</v>
      </c>
      <c r="DB1016" s="519">
        <v>0</v>
      </c>
      <c r="DC1016" s="519">
        <v>0</v>
      </c>
      <c r="DD1016" s="519">
        <v>0</v>
      </c>
      <c r="DE1016" s="519">
        <v>0</v>
      </c>
      <c r="DF1016" s="519">
        <v>0</v>
      </c>
      <c r="DG1016" s="519">
        <v>0</v>
      </c>
      <c r="DH1016" s="519">
        <v>0</v>
      </c>
      <c r="DI1016" s="519">
        <v>0</v>
      </c>
      <c r="DJ1016" s="519">
        <v>0</v>
      </c>
      <c r="DK1016" s="519">
        <v>0</v>
      </c>
      <c r="DL1016" s="519">
        <v>0</v>
      </c>
      <c r="DM1016" s="519">
        <v>0</v>
      </c>
      <c r="DN1016" s="519">
        <v>0</v>
      </c>
      <c r="DO1016" s="519">
        <v>0</v>
      </c>
      <c r="DP1016" s="519">
        <v>0</v>
      </c>
      <c r="DQ1016" s="519">
        <v>0</v>
      </c>
      <c r="DR1016" s="519">
        <v>0</v>
      </c>
      <c r="DS1016" s="519">
        <v>0</v>
      </c>
      <c r="DT1016" s="519">
        <v>0</v>
      </c>
      <c r="DU1016" s="519">
        <v>0</v>
      </c>
      <c r="DV1016" s="519">
        <v>0</v>
      </c>
      <c r="DW1016" s="519">
        <v>0</v>
      </c>
      <c r="DX1016" s="519">
        <v>0</v>
      </c>
      <c r="DZ1016" s="337"/>
      <c r="EA1016" s="519" t="s">
        <v>1061</v>
      </c>
      <c r="EB1016" s="519" t="s">
        <v>1059</v>
      </c>
      <c r="EC1016" s="519">
        <v>44</v>
      </c>
      <c r="ED1016" s="183" t="str">
        <f t="shared" si="50"/>
        <v>SDN150144</v>
      </c>
      <c r="EE1016" s="519">
        <v>890.4</v>
      </c>
      <c r="EF1016" s="519">
        <v>10000</v>
      </c>
      <c r="EG1016" s="519">
        <v>10000</v>
      </c>
      <c r="EH1016" s="519">
        <v>10000</v>
      </c>
      <c r="EI1016" s="519">
        <v>10000</v>
      </c>
      <c r="EJ1016" s="519">
        <v>10000</v>
      </c>
      <c r="EK1016" s="519">
        <v>10000</v>
      </c>
      <c r="EL1016" s="519">
        <v>10000</v>
      </c>
      <c r="EM1016" s="519">
        <v>10000</v>
      </c>
      <c r="EN1016" s="519">
        <v>10000</v>
      </c>
      <c r="EO1016" s="519">
        <v>10000</v>
      </c>
      <c r="EP1016" s="519">
        <v>10000</v>
      </c>
      <c r="EQ1016" s="519">
        <v>10506.7</v>
      </c>
      <c r="ER1016" s="519">
        <v>11219</v>
      </c>
      <c r="ES1016" s="519">
        <v>11931.4</v>
      </c>
      <c r="ET1016" s="519">
        <v>11931.4</v>
      </c>
      <c r="EU1016" s="519">
        <v>11931.4</v>
      </c>
      <c r="EV1016" s="519">
        <v>11931.4</v>
      </c>
      <c r="EW1016" s="519">
        <v>11931.4</v>
      </c>
      <c r="EX1016" s="519">
        <v>11931.4</v>
      </c>
      <c r="EY1016" s="519">
        <v>11931.4</v>
      </c>
      <c r="EZ1016" s="519">
        <v>11931.4</v>
      </c>
      <c r="FA1016" s="519">
        <v>11931.4</v>
      </c>
      <c r="FB1016" s="519">
        <v>11931.4</v>
      </c>
      <c r="FC1016" s="519">
        <v>11931.4</v>
      </c>
      <c r="FD1016" s="519">
        <v>11931.4</v>
      </c>
      <c r="FE1016" s="519">
        <v>11931.4</v>
      </c>
      <c r="FF1016" s="519">
        <v>11931.4</v>
      </c>
      <c r="FG1016" s="519">
        <v>11931.4</v>
      </c>
      <c r="FH1016" s="519">
        <v>11931.4</v>
      </c>
      <c r="FI1016" s="519">
        <v>0</v>
      </c>
      <c r="FJ1016" s="519">
        <v>0</v>
      </c>
      <c r="FK1016" s="519">
        <v>0</v>
      </c>
      <c r="FL1016" s="519">
        <v>0</v>
      </c>
      <c r="FM1016" s="519">
        <v>0</v>
      </c>
      <c r="FN1016" s="519">
        <v>0</v>
      </c>
      <c r="FO1016" s="519">
        <v>0</v>
      </c>
      <c r="FP1016" s="519">
        <v>0</v>
      </c>
      <c r="FQ1016" s="519">
        <v>0</v>
      </c>
      <c r="FR1016" s="519">
        <v>0</v>
      </c>
      <c r="FS1016" s="519">
        <v>0</v>
      </c>
      <c r="FT1016" s="519">
        <v>0</v>
      </c>
      <c r="FU1016" s="519">
        <v>0</v>
      </c>
      <c r="FV1016" s="519">
        <v>0</v>
      </c>
      <c r="FW1016" s="519">
        <v>0</v>
      </c>
      <c r="FX1016" s="519">
        <v>0</v>
      </c>
      <c r="FY1016" s="519">
        <v>0</v>
      </c>
      <c r="FZ1016" s="519">
        <v>0</v>
      </c>
      <c r="GA1016" s="519">
        <v>0</v>
      </c>
      <c r="GB1016" s="519">
        <v>0</v>
      </c>
      <c r="GC1016" s="519">
        <v>0</v>
      </c>
      <c r="GD1016" s="519">
        <v>0</v>
      </c>
      <c r="GE1016" s="519">
        <v>0</v>
      </c>
      <c r="GF1016" s="519">
        <v>0</v>
      </c>
      <c r="GG1016" s="519">
        <v>0</v>
      </c>
      <c r="GH1016" s="519">
        <v>0</v>
      </c>
      <c r="GI1016" s="519">
        <v>0</v>
      </c>
      <c r="GJ1016" s="519">
        <v>0</v>
      </c>
      <c r="GK1016" s="519">
        <v>0</v>
      </c>
      <c r="GL1016" s="519">
        <v>0</v>
      </c>
      <c r="GM1016" s="519">
        <v>0</v>
      </c>
      <c r="GN1016" s="519">
        <v>0</v>
      </c>
      <c r="GO1016" s="519">
        <v>0</v>
      </c>
      <c r="GP1016" s="519">
        <v>0</v>
      </c>
      <c r="GQ1016" s="519">
        <v>0</v>
      </c>
      <c r="GR1016" s="519">
        <v>0</v>
      </c>
      <c r="GS1016" s="519">
        <v>0</v>
      </c>
      <c r="GT1016" s="519">
        <v>0</v>
      </c>
      <c r="GU1016" s="519">
        <v>0</v>
      </c>
      <c r="GV1016" s="519">
        <v>0</v>
      </c>
      <c r="GW1016" s="519">
        <v>0</v>
      </c>
      <c r="GX1016" s="519">
        <v>0</v>
      </c>
      <c r="GY1016" s="519">
        <v>0</v>
      </c>
      <c r="GZ1016" s="519">
        <v>0</v>
      </c>
      <c r="HA1016" s="519">
        <v>0</v>
      </c>
      <c r="HB1016" s="519">
        <v>0</v>
      </c>
      <c r="HC1016" s="519">
        <v>0</v>
      </c>
      <c r="HD1016" s="519">
        <v>0</v>
      </c>
      <c r="HE1016" s="519">
        <v>0</v>
      </c>
      <c r="HF1016" s="519">
        <v>0</v>
      </c>
      <c r="HG1016" s="519">
        <v>0</v>
      </c>
      <c r="HH1016" s="519">
        <v>0</v>
      </c>
      <c r="HI1016" s="519">
        <v>0</v>
      </c>
      <c r="HJ1016" s="519">
        <v>0</v>
      </c>
      <c r="HK1016" s="519">
        <v>0</v>
      </c>
      <c r="HL1016" s="519">
        <v>0</v>
      </c>
      <c r="HM1016" s="519">
        <v>0</v>
      </c>
      <c r="HN1016" s="519">
        <v>0</v>
      </c>
      <c r="HO1016" s="519">
        <v>0</v>
      </c>
      <c r="HP1016" s="519">
        <v>0</v>
      </c>
      <c r="HQ1016" s="519">
        <v>0</v>
      </c>
      <c r="HR1016" s="519">
        <v>0</v>
      </c>
      <c r="HS1016" s="519">
        <v>0</v>
      </c>
      <c r="HT1016" s="519">
        <v>0</v>
      </c>
      <c r="HU1016" s="519">
        <v>0</v>
      </c>
      <c r="HV1016" s="519">
        <v>0</v>
      </c>
      <c r="HW1016" s="519">
        <v>0</v>
      </c>
      <c r="HX1016" s="519">
        <v>0</v>
      </c>
      <c r="HY1016" s="519">
        <v>0</v>
      </c>
      <c r="HZ1016" s="519">
        <v>0</v>
      </c>
      <c r="IA1016" s="519">
        <v>0</v>
      </c>
      <c r="IB1016" s="519">
        <v>0</v>
      </c>
      <c r="IC1016" s="519">
        <v>0</v>
      </c>
      <c r="ID1016" s="519">
        <v>0</v>
      </c>
      <c r="IE1016" s="519">
        <v>0</v>
      </c>
      <c r="IF1016" s="519">
        <v>0</v>
      </c>
      <c r="IG1016" s="519">
        <v>0</v>
      </c>
      <c r="IH1016" s="519">
        <v>0</v>
      </c>
      <c r="II1016" s="519">
        <v>0</v>
      </c>
      <c r="IJ1016" s="519">
        <v>0</v>
      </c>
      <c r="IK1016" s="519">
        <v>0</v>
      </c>
    </row>
    <row r="1017" spans="2:245" hidden="1">
      <c r="B1017" s="519" t="s">
        <v>1058</v>
      </c>
      <c r="C1017" s="519"/>
      <c r="D1017" s="519"/>
      <c r="E1017" s="519"/>
      <c r="F1017" s="519">
        <v>2</v>
      </c>
      <c r="G1017" s="519"/>
      <c r="H1017" s="519">
        <v>40</v>
      </c>
      <c r="I1017" s="519">
        <v>5</v>
      </c>
      <c r="J1017" s="519" t="str">
        <f t="shared" si="48"/>
        <v>SDN10024005</v>
      </c>
      <c r="K1017" s="519">
        <v>1010</v>
      </c>
      <c r="M1017" s="337"/>
      <c r="N1017" s="519" t="s">
        <v>1061</v>
      </c>
      <c r="O1017" s="519" t="s">
        <v>1059</v>
      </c>
      <c r="P1017" s="519">
        <v>45</v>
      </c>
      <c r="Q1017" s="521" t="str">
        <f t="shared" si="49"/>
        <v>SDN150145</v>
      </c>
      <c r="R1017" s="519">
        <v>938.1</v>
      </c>
      <c r="S1017" s="519">
        <v>2000</v>
      </c>
      <c r="T1017" s="519">
        <v>2814.3</v>
      </c>
      <c r="U1017" s="519">
        <v>3752.4</v>
      </c>
      <c r="V1017" s="519">
        <v>4690.5</v>
      </c>
      <c r="W1017" s="519">
        <v>5628.6</v>
      </c>
      <c r="X1017" s="519">
        <v>6566.7</v>
      </c>
      <c r="Y1017" s="519">
        <v>7317.2</v>
      </c>
      <c r="Z1017" s="519">
        <v>8067.7</v>
      </c>
      <c r="AA1017" s="519">
        <v>8818.1</v>
      </c>
      <c r="AB1017" s="519">
        <v>9568.6</v>
      </c>
      <c r="AC1017" s="519">
        <v>10319.1</v>
      </c>
      <c r="AD1017" s="519">
        <v>11069.6</v>
      </c>
      <c r="AE1017" s="519">
        <v>11820.1</v>
      </c>
      <c r="AF1017" s="519">
        <v>12570.5</v>
      </c>
      <c r="AG1017" s="519">
        <v>12570.5</v>
      </c>
      <c r="AH1017" s="519">
        <v>12570.5</v>
      </c>
      <c r="AI1017" s="519">
        <v>12570.5</v>
      </c>
      <c r="AJ1017" s="519">
        <v>12570.5</v>
      </c>
      <c r="AK1017" s="519">
        <v>12570.5</v>
      </c>
      <c r="AL1017" s="519">
        <v>12570.5</v>
      </c>
      <c r="AM1017" s="519">
        <v>12570.5</v>
      </c>
      <c r="AN1017" s="519">
        <v>12570.5</v>
      </c>
      <c r="AO1017" s="519">
        <v>12570.5</v>
      </c>
      <c r="AP1017" s="519">
        <v>12570.5</v>
      </c>
      <c r="AQ1017" s="519">
        <v>12570.5</v>
      </c>
      <c r="AR1017" s="519">
        <v>12570.5</v>
      </c>
      <c r="AS1017" s="519">
        <v>12570.5</v>
      </c>
      <c r="AT1017" s="519">
        <v>12570.5</v>
      </c>
      <c r="AU1017" s="519">
        <v>12570.5</v>
      </c>
      <c r="AV1017" s="519">
        <v>0</v>
      </c>
      <c r="AW1017" s="519">
        <v>0</v>
      </c>
      <c r="AX1017" s="519">
        <v>0</v>
      </c>
      <c r="AY1017" s="519">
        <v>0</v>
      </c>
      <c r="AZ1017" s="519">
        <v>0</v>
      </c>
      <c r="BA1017" s="519">
        <v>0</v>
      </c>
      <c r="BB1017" s="519">
        <v>0</v>
      </c>
      <c r="BC1017" s="519">
        <v>0</v>
      </c>
      <c r="BD1017" s="519">
        <v>0</v>
      </c>
      <c r="BE1017" s="519">
        <v>0</v>
      </c>
      <c r="BF1017" s="519">
        <v>0</v>
      </c>
      <c r="BG1017" s="519">
        <v>0</v>
      </c>
      <c r="BH1017" s="519">
        <v>0</v>
      </c>
      <c r="BI1017" s="519">
        <v>0</v>
      </c>
      <c r="BJ1017" s="519">
        <v>0</v>
      </c>
      <c r="BK1017" s="519">
        <v>0</v>
      </c>
      <c r="BL1017" s="519">
        <v>0</v>
      </c>
      <c r="BM1017" s="519">
        <v>0</v>
      </c>
      <c r="BN1017" s="519">
        <v>0</v>
      </c>
      <c r="BO1017" s="519">
        <v>0</v>
      </c>
      <c r="BP1017" s="519">
        <v>0</v>
      </c>
      <c r="BQ1017" s="519">
        <v>0</v>
      </c>
      <c r="BR1017" s="519">
        <v>0</v>
      </c>
      <c r="BS1017" s="519">
        <v>0</v>
      </c>
      <c r="BT1017" s="519">
        <v>0</v>
      </c>
      <c r="BU1017" s="519">
        <v>0</v>
      </c>
      <c r="BV1017" s="519">
        <v>0</v>
      </c>
      <c r="BW1017" s="519">
        <v>0</v>
      </c>
      <c r="BX1017" s="519">
        <v>0</v>
      </c>
      <c r="BY1017" s="519">
        <v>0</v>
      </c>
      <c r="BZ1017" s="519">
        <v>0</v>
      </c>
      <c r="CA1017" s="519">
        <v>0</v>
      </c>
      <c r="CB1017" s="519">
        <v>0</v>
      </c>
      <c r="CC1017" s="519">
        <v>0</v>
      </c>
      <c r="CD1017" s="519">
        <v>0</v>
      </c>
      <c r="CE1017" s="519">
        <v>0</v>
      </c>
      <c r="CF1017" s="519">
        <v>0</v>
      </c>
      <c r="CG1017" s="519">
        <v>0</v>
      </c>
      <c r="CH1017" s="519">
        <v>0</v>
      </c>
      <c r="CI1017" s="519">
        <v>0</v>
      </c>
      <c r="CJ1017" s="519">
        <v>0</v>
      </c>
      <c r="CK1017" s="519">
        <v>0</v>
      </c>
      <c r="CL1017" s="519">
        <v>0</v>
      </c>
      <c r="CM1017" s="519">
        <v>0</v>
      </c>
      <c r="CN1017" s="519">
        <v>0</v>
      </c>
      <c r="CO1017" s="519">
        <v>0</v>
      </c>
      <c r="CP1017" s="519">
        <v>0</v>
      </c>
      <c r="CQ1017" s="519">
        <v>0</v>
      </c>
      <c r="CR1017" s="519">
        <v>0</v>
      </c>
      <c r="CS1017" s="519">
        <v>0</v>
      </c>
      <c r="CT1017" s="519">
        <v>0</v>
      </c>
      <c r="CU1017" s="519">
        <v>0</v>
      </c>
      <c r="CV1017" s="519">
        <v>0</v>
      </c>
      <c r="CW1017" s="519">
        <v>0</v>
      </c>
      <c r="CX1017" s="519">
        <v>0</v>
      </c>
      <c r="CY1017" s="519">
        <v>0</v>
      </c>
      <c r="CZ1017" s="519">
        <v>0</v>
      </c>
      <c r="DA1017" s="519">
        <v>0</v>
      </c>
      <c r="DB1017" s="519">
        <v>0</v>
      </c>
      <c r="DC1017" s="519">
        <v>0</v>
      </c>
      <c r="DD1017" s="519">
        <v>0</v>
      </c>
      <c r="DE1017" s="519">
        <v>0</v>
      </c>
      <c r="DF1017" s="519">
        <v>0</v>
      </c>
      <c r="DG1017" s="519">
        <v>0</v>
      </c>
      <c r="DH1017" s="519">
        <v>0</v>
      </c>
      <c r="DI1017" s="519">
        <v>0</v>
      </c>
      <c r="DJ1017" s="519">
        <v>0</v>
      </c>
      <c r="DK1017" s="519">
        <v>0</v>
      </c>
      <c r="DL1017" s="519">
        <v>0</v>
      </c>
      <c r="DM1017" s="519">
        <v>0</v>
      </c>
      <c r="DN1017" s="519">
        <v>0</v>
      </c>
      <c r="DO1017" s="519">
        <v>0</v>
      </c>
      <c r="DP1017" s="519">
        <v>0</v>
      </c>
      <c r="DQ1017" s="519">
        <v>0</v>
      </c>
      <c r="DR1017" s="519">
        <v>0</v>
      </c>
      <c r="DS1017" s="519">
        <v>0</v>
      </c>
      <c r="DT1017" s="519">
        <v>0</v>
      </c>
      <c r="DU1017" s="519">
        <v>0</v>
      </c>
      <c r="DV1017" s="519">
        <v>0</v>
      </c>
      <c r="DW1017" s="519">
        <v>0</v>
      </c>
      <c r="DX1017" s="519">
        <v>0</v>
      </c>
      <c r="DZ1017" s="337"/>
      <c r="EA1017" s="519" t="s">
        <v>1061</v>
      </c>
      <c r="EB1017" s="519" t="s">
        <v>1059</v>
      </c>
      <c r="EC1017" s="519">
        <v>45</v>
      </c>
      <c r="ED1017" s="183" t="str">
        <f t="shared" si="50"/>
        <v>SDN150145</v>
      </c>
      <c r="EE1017" s="519">
        <v>938.1</v>
      </c>
      <c r="EF1017" s="519">
        <v>10000</v>
      </c>
      <c r="EG1017" s="519">
        <v>10000</v>
      </c>
      <c r="EH1017" s="519">
        <v>10000</v>
      </c>
      <c r="EI1017" s="519">
        <v>10000</v>
      </c>
      <c r="EJ1017" s="519">
        <v>10000</v>
      </c>
      <c r="EK1017" s="519">
        <v>10000</v>
      </c>
      <c r="EL1017" s="519">
        <v>10000</v>
      </c>
      <c r="EM1017" s="519">
        <v>10000</v>
      </c>
      <c r="EN1017" s="519">
        <v>10000</v>
      </c>
      <c r="EO1017" s="519">
        <v>10000</v>
      </c>
      <c r="EP1017" s="519">
        <v>10319.1</v>
      </c>
      <c r="EQ1017" s="519">
        <v>11069.6</v>
      </c>
      <c r="ER1017" s="519">
        <v>11820.1</v>
      </c>
      <c r="ES1017" s="519">
        <v>12570.5</v>
      </c>
      <c r="ET1017" s="519">
        <v>12570.5</v>
      </c>
      <c r="EU1017" s="519">
        <v>12570.5</v>
      </c>
      <c r="EV1017" s="519">
        <v>12570.5</v>
      </c>
      <c r="EW1017" s="519">
        <v>12570.5</v>
      </c>
      <c r="EX1017" s="519">
        <v>12570.5</v>
      </c>
      <c r="EY1017" s="519">
        <v>12570.5</v>
      </c>
      <c r="EZ1017" s="519">
        <v>12570.5</v>
      </c>
      <c r="FA1017" s="519">
        <v>12570.5</v>
      </c>
      <c r="FB1017" s="519">
        <v>12570.5</v>
      </c>
      <c r="FC1017" s="519">
        <v>12570.5</v>
      </c>
      <c r="FD1017" s="519">
        <v>12570.5</v>
      </c>
      <c r="FE1017" s="519">
        <v>12570.5</v>
      </c>
      <c r="FF1017" s="519">
        <v>12570.5</v>
      </c>
      <c r="FG1017" s="519">
        <v>12570.5</v>
      </c>
      <c r="FH1017" s="519">
        <v>12570.5</v>
      </c>
      <c r="FI1017" s="519">
        <v>0</v>
      </c>
      <c r="FJ1017" s="519">
        <v>0</v>
      </c>
      <c r="FK1017" s="519">
        <v>0</v>
      </c>
      <c r="FL1017" s="519">
        <v>0</v>
      </c>
      <c r="FM1017" s="519">
        <v>0</v>
      </c>
      <c r="FN1017" s="519">
        <v>0</v>
      </c>
      <c r="FO1017" s="519">
        <v>0</v>
      </c>
      <c r="FP1017" s="519">
        <v>0</v>
      </c>
      <c r="FQ1017" s="519">
        <v>0</v>
      </c>
      <c r="FR1017" s="519">
        <v>0</v>
      </c>
      <c r="FS1017" s="519">
        <v>0</v>
      </c>
      <c r="FT1017" s="519">
        <v>0</v>
      </c>
      <c r="FU1017" s="519">
        <v>0</v>
      </c>
      <c r="FV1017" s="519">
        <v>0</v>
      </c>
      <c r="FW1017" s="519">
        <v>0</v>
      </c>
      <c r="FX1017" s="519">
        <v>0</v>
      </c>
      <c r="FY1017" s="519">
        <v>0</v>
      </c>
      <c r="FZ1017" s="519">
        <v>0</v>
      </c>
      <c r="GA1017" s="519">
        <v>0</v>
      </c>
      <c r="GB1017" s="519">
        <v>0</v>
      </c>
      <c r="GC1017" s="519">
        <v>0</v>
      </c>
      <c r="GD1017" s="519">
        <v>0</v>
      </c>
      <c r="GE1017" s="519">
        <v>0</v>
      </c>
      <c r="GF1017" s="519">
        <v>0</v>
      </c>
      <c r="GG1017" s="519">
        <v>0</v>
      </c>
      <c r="GH1017" s="519">
        <v>0</v>
      </c>
      <c r="GI1017" s="519">
        <v>0</v>
      </c>
      <c r="GJ1017" s="519">
        <v>0</v>
      </c>
      <c r="GK1017" s="519">
        <v>0</v>
      </c>
      <c r="GL1017" s="519">
        <v>0</v>
      </c>
      <c r="GM1017" s="519">
        <v>0</v>
      </c>
      <c r="GN1017" s="519">
        <v>0</v>
      </c>
      <c r="GO1017" s="519">
        <v>0</v>
      </c>
      <c r="GP1017" s="519">
        <v>0</v>
      </c>
      <c r="GQ1017" s="519">
        <v>0</v>
      </c>
      <c r="GR1017" s="519">
        <v>0</v>
      </c>
      <c r="GS1017" s="519">
        <v>0</v>
      </c>
      <c r="GT1017" s="519">
        <v>0</v>
      </c>
      <c r="GU1017" s="519">
        <v>0</v>
      </c>
      <c r="GV1017" s="519">
        <v>0</v>
      </c>
      <c r="GW1017" s="519">
        <v>0</v>
      </c>
      <c r="GX1017" s="519">
        <v>0</v>
      </c>
      <c r="GY1017" s="519">
        <v>0</v>
      </c>
      <c r="GZ1017" s="519">
        <v>0</v>
      </c>
      <c r="HA1017" s="519">
        <v>0</v>
      </c>
      <c r="HB1017" s="519">
        <v>0</v>
      </c>
      <c r="HC1017" s="519">
        <v>0</v>
      </c>
      <c r="HD1017" s="519">
        <v>0</v>
      </c>
      <c r="HE1017" s="519">
        <v>0</v>
      </c>
      <c r="HF1017" s="519">
        <v>0</v>
      </c>
      <c r="HG1017" s="519">
        <v>0</v>
      </c>
      <c r="HH1017" s="519">
        <v>0</v>
      </c>
      <c r="HI1017" s="519">
        <v>0</v>
      </c>
      <c r="HJ1017" s="519">
        <v>0</v>
      </c>
      <c r="HK1017" s="519">
        <v>0</v>
      </c>
      <c r="HL1017" s="519">
        <v>0</v>
      </c>
      <c r="HM1017" s="519">
        <v>0</v>
      </c>
      <c r="HN1017" s="519">
        <v>0</v>
      </c>
      <c r="HO1017" s="519">
        <v>0</v>
      </c>
      <c r="HP1017" s="519">
        <v>0</v>
      </c>
      <c r="HQ1017" s="519">
        <v>0</v>
      </c>
      <c r="HR1017" s="519">
        <v>0</v>
      </c>
      <c r="HS1017" s="519">
        <v>0</v>
      </c>
      <c r="HT1017" s="519">
        <v>0</v>
      </c>
      <c r="HU1017" s="519">
        <v>0</v>
      </c>
      <c r="HV1017" s="519">
        <v>0</v>
      </c>
      <c r="HW1017" s="519">
        <v>0</v>
      </c>
      <c r="HX1017" s="519">
        <v>0</v>
      </c>
      <c r="HY1017" s="519">
        <v>0</v>
      </c>
      <c r="HZ1017" s="519">
        <v>0</v>
      </c>
      <c r="IA1017" s="519">
        <v>0</v>
      </c>
      <c r="IB1017" s="519">
        <v>0</v>
      </c>
      <c r="IC1017" s="519">
        <v>0</v>
      </c>
      <c r="ID1017" s="519">
        <v>0</v>
      </c>
      <c r="IE1017" s="519">
        <v>0</v>
      </c>
      <c r="IF1017" s="519">
        <v>0</v>
      </c>
      <c r="IG1017" s="519">
        <v>0</v>
      </c>
      <c r="IH1017" s="519">
        <v>0</v>
      </c>
      <c r="II1017" s="519">
        <v>0</v>
      </c>
      <c r="IJ1017" s="519">
        <v>0</v>
      </c>
      <c r="IK1017" s="519">
        <v>0</v>
      </c>
    </row>
    <row r="1018" spans="2:245" hidden="1">
      <c r="B1018" s="519" t="s">
        <v>1058</v>
      </c>
      <c r="C1018" s="519"/>
      <c r="D1018" s="519"/>
      <c r="E1018" s="519"/>
      <c r="F1018" s="519">
        <v>2</v>
      </c>
      <c r="G1018" s="519"/>
      <c r="H1018" s="519">
        <v>40</v>
      </c>
      <c r="I1018" s="519">
        <v>6</v>
      </c>
      <c r="J1018" s="519" t="str">
        <f t="shared" si="48"/>
        <v>SDN10024006</v>
      </c>
      <c r="K1018" s="519">
        <v>808</v>
      </c>
      <c r="M1018" s="337"/>
      <c r="N1018" s="519" t="s">
        <v>1061</v>
      </c>
      <c r="O1018" s="519" t="s">
        <v>1059</v>
      </c>
      <c r="P1018" s="519">
        <v>46</v>
      </c>
      <c r="Q1018" s="521" t="str">
        <f t="shared" si="49"/>
        <v>SDN150146</v>
      </c>
      <c r="R1018" s="519">
        <v>996.4</v>
      </c>
      <c r="S1018" s="519">
        <v>2000</v>
      </c>
      <c r="T1018" s="519">
        <v>2989.2</v>
      </c>
      <c r="U1018" s="519">
        <v>3985.6</v>
      </c>
      <c r="V1018" s="519">
        <v>4982</v>
      </c>
      <c r="W1018" s="519">
        <v>5978.4</v>
      </c>
      <c r="X1018" s="519">
        <v>6974.8</v>
      </c>
      <c r="Y1018" s="519">
        <v>7771.9</v>
      </c>
      <c r="Z1018" s="519">
        <v>8569</v>
      </c>
      <c r="AA1018" s="519">
        <v>9366.2000000000007</v>
      </c>
      <c r="AB1018" s="519">
        <v>10163.299999999999</v>
      </c>
      <c r="AC1018" s="519">
        <v>10960.4</v>
      </c>
      <c r="AD1018" s="519">
        <v>11757.5</v>
      </c>
      <c r="AE1018" s="519">
        <v>12554.6</v>
      </c>
      <c r="AF1018" s="519">
        <v>13351.8</v>
      </c>
      <c r="AG1018" s="519">
        <v>13351.8</v>
      </c>
      <c r="AH1018" s="519">
        <v>13351.8</v>
      </c>
      <c r="AI1018" s="519">
        <v>13351.8</v>
      </c>
      <c r="AJ1018" s="519">
        <v>13351.8</v>
      </c>
      <c r="AK1018" s="519">
        <v>13351.8</v>
      </c>
      <c r="AL1018" s="519">
        <v>13351.8</v>
      </c>
      <c r="AM1018" s="519">
        <v>13351.8</v>
      </c>
      <c r="AN1018" s="519">
        <v>13351.8</v>
      </c>
      <c r="AO1018" s="519">
        <v>13351.8</v>
      </c>
      <c r="AP1018" s="519">
        <v>13351.8</v>
      </c>
      <c r="AQ1018" s="519">
        <v>13351.8</v>
      </c>
      <c r="AR1018" s="519">
        <v>13351.8</v>
      </c>
      <c r="AS1018" s="519">
        <v>13351.8</v>
      </c>
      <c r="AT1018" s="519">
        <v>13351.8</v>
      </c>
      <c r="AU1018" s="519">
        <v>13351.8</v>
      </c>
      <c r="AV1018" s="519">
        <v>0</v>
      </c>
      <c r="AW1018" s="519">
        <v>0</v>
      </c>
      <c r="AX1018" s="519">
        <v>0</v>
      </c>
      <c r="AY1018" s="519">
        <v>0</v>
      </c>
      <c r="AZ1018" s="519">
        <v>0</v>
      </c>
      <c r="BA1018" s="519">
        <v>0</v>
      </c>
      <c r="BB1018" s="519">
        <v>0</v>
      </c>
      <c r="BC1018" s="519">
        <v>0</v>
      </c>
      <c r="BD1018" s="519">
        <v>0</v>
      </c>
      <c r="BE1018" s="519">
        <v>0</v>
      </c>
      <c r="BF1018" s="519">
        <v>0</v>
      </c>
      <c r="BG1018" s="519">
        <v>0</v>
      </c>
      <c r="BH1018" s="519">
        <v>0</v>
      </c>
      <c r="BI1018" s="519">
        <v>0</v>
      </c>
      <c r="BJ1018" s="519">
        <v>0</v>
      </c>
      <c r="BK1018" s="519">
        <v>0</v>
      </c>
      <c r="BL1018" s="519">
        <v>0</v>
      </c>
      <c r="BM1018" s="519">
        <v>0</v>
      </c>
      <c r="BN1018" s="519">
        <v>0</v>
      </c>
      <c r="BO1018" s="519">
        <v>0</v>
      </c>
      <c r="BP1018" s="519">
        <v>0</v>
      </c>
      <c r="BQ1018" s="519">
        <v>0</v>
      </c>
      <c r="BR1018" s="519">
        <v>0</v>
      </c>
      <c r="BS1018" s="519">
        <v>0</v>
      </c>
      <c r="BT1018" s="519">
        <v>0</v>
      </c>
      <c r="BU1018" s="519">
        <v>0</v>
      </c>
      <c r="BV1018" s="519">
        <v>0</v>
      </c>
      <c r="BW1018" s="519">
        <v>0</v>
      </c>
      <c r="BX1018" s="519">
        <v>0</v>
      </c>
      <c r="BY1018" s="519">
        <v>0</v>
      </c>
      <c r="BZ1018" s="519">
        <v>0</v>
      </c>
      <c r="CA1018" s="519">
        <v>0</v>
      </c>
      <c r="CB1018" s="519">
        <v>0</v>
      </c>
      <c r="CC1018" s="519">
        <v>0</v>
      </c>
      <c r="CD1018" s="519">
        <v>0</v>
      </c>
      <c r="CE1018" s="519">
        <v>0</v>
      </c>
      <c r="CF1018" s="519">
        <v>0</v>
      </c>
      <c r="CG1018" s="519">
        <v>0</v>
      </c>
      <c r="CH1018" s="519">
        <v>0</v>
      </c>
      <c r="CI1018" s="519">
        <v>0</v>
      </c>
      <c r="CJ1018" s="519">
        <v>0</v>
      </c>
      <c r="CK1018" s="519">
        <v>0</v>
      </c>
      <c r="CL1018" s="519">
        <v>0</v>
      </c>
      <c r="CM1018" s="519">
        <v>0</v>
      </c>
      <c r="CN1018" s="519">
        <v>0</v>
      </c>
      <c r="CO1018" s="519">
        <v>0</v>
      </c>
      <c r="CP1018" s="519">
        <v>0</v>
      </c>
      <c r="CQ1018" s="519">
        <v>0</v>
      </c>
      <c r="CR1018" s="519">
        <v>0</v>
      </c>
      <c r="CS1018" s="519">
        <v>0</v>
      </c>
      <c r="CT1018" s="519">
        <v>0</v>
      </c>
      <c r="CU1018" s="519">
        <v>0</v>
      </c>
      <c r="CV1018" s="519">
        <v>0</v>
      </c>
      <c r="CW1018" s="519">
        <v>0</v>
      </c>
      <c r="CX1018" s="519">
        <v>0</v>
      </c>
      <c r="CY1018" s="519">
        <v>0</v>
      </c>
      <c r="CZ1018" s="519">
        <v>0</v>
      </c>
      <c r="DA1018" s="519">
        <v>0</v>
      </c>
      <c r="DB1018" s="519">
        <v>0</v>
      </c>
      <c r="DC1018" s="519">
        <v>0</v>
      </c>
      <c r="DD1018" s="519">
        <v>0</v>
      </c>
      <c r="DE1018" s="519">
        <v>0</v>
      </c>
      <c r="DF1018" s="519">
        <v>0</v>
      </c>
      <c r="DG1018" s="519">
        <v>0</v>
      </c>
      <c r="DH1018" s="519">
        <v>0</v>
      </c>
      <c r="DI1018" s="519">
        <v>0</v>
      </c>
      <c r="DJ1018" s="519">
        <v>0</v>
      </c>
      <c r="DK1018" s="519">
        <v>0</v>
      </c>
      <c r="DL1018" s="519">
        <v>0</v>
      </c>
      <c r="DM1018" s="519">
        <v>0</v>
      </c>
      <c r="DN1018" s="519">
        <v>0</v>
      </c>
      <c r="DO1018" s="519">
        <v>0</v>
      </c>
      <c r="DP1018" s="519">
        <v>0</v>
      </c>
      <c r="DQ1018" s="519">
        <v>0</v>
      </c>
      <c r="DR1018" s="519">
        <v>0</v>
      </c>
      <c r="DS1018" s="519">
        <v>0</v>
      </c>
      <c r="DT1018" s="519">
        <v>0</v>
      </c>
      <c r="DU1018" s="519">
        <v>0</v>
      </c>
      <c r="DV1018" s="519">
        <v>0</v>
      </c>
      <c r="DW1018" s="519">
        <v>0</v>
      </c>
      <c r="DX1018" s="519">
        <v>0</v>
      </c>
      <c r="DZ1018" s="337"/>
      <c r="EA1018" s="519" t="s">
        <v>1061</v>
      </c>
      <c r="EB1018" s="519" t="s">
        <v>1059</v>
      </c>
      <c r="EC1018" s="519">
        <v>46</v>
      </c>
      <c r="ED1018" s="183" t="str">
        <f t="shared" si="50"/>
        <v>SDN150146</v>
      </c>
      <c r="EE1018" s="519">
        <v>996.4</v>
      </c>
      <c r="EF1018" s="519">
        <v>10000</v>
      </c>
      <c r="EG1018" s="519">
        <v>10000</v>
      </c>
      <c r="EH1018" s="519">
        <v>10000</v>
      </c>
      <c r="EI1018" s="519">
        <v>10000</v>
      </c>
      <c r="EJ1018" s="519">
        <v>10000</v>
      </c>
      <c r="EK1018" s="519">
        <v>10000</v>
      </c>
      <c r="EL1018" s="519">
        <v>10000</v>
      </c>
      <c r="EM1018" s="519">
        <v>10000</v>
      </c>
      <c r="EN1018" s="519">
        <v>10000</v>
      </c>
      <c r="EO1018" s="519">
        <v>10163.299999999999</v>
      </c>
      <c r="EP1018" s="519">
        <v>10960.4</v>
      </c>
      <c r="EQ1018" s="519">
        <v>11757.5</v>
      </c>
      <c r="ER1018" s="519">
        <v>12554.6</v>
      </c>
      <c r="ES1018" s="519">
        <v>13351.8</v>
      </c>
      <c r="ET1018" s="519">
        <v>13351.8</v>
      </c>
      <c r="EU1018" s="519">
        <v>13351.8</v>
      </c>
      <c r="EV1018" s="519">
        <v>13351.8</v>
      </c>
      <c r="EW1018" s="519">
        <v>13351.8</v>
      </c>
      <c r="EX1018" s="519">
        <v>13351.8</v>
      </c>
      <c r="EY1018" s="519">
        <v>13351.8</v>
      </c>
      <c r="EZ1018" s="519">
        <v>13351.8</v>
      </c>
      <c r="FA1018" s="519">
        <v>13351.8</v>
      </c>
      <c r="FB1018" s="519">
        <v>13351.8</v>
      </c>
      <c r="FC1018" s="519">
        <v>13351.8</v>
      </c>
      <c r="FD1018" s="519">
        <v>13351.8</v>
      </c>
      <c r="FE1018" s="519">
        <v>13351.8</v>
      </c>
      <c r="FF1018" s="519">
        <v>13351.8</v>
      </c>
      <c r="FG1018" s="519">
        <v>13351.8</v>
      </c>
      <c r="FH1018" s="519">
        <v>13351.8</v>
      </c>
      <c r="FI1018" s="519">
        <v>0</v>
      </c>
      <c r="FJ1018" s="519">
        <v>0</v>
      </c>
      <c r="FK1018" s="519">
        <v>0</v>
      </c>
      <c r="FL1018" s="519">
        <v>0</v>
      </c>
      <c r="FM1018" s="519">
        <v>0</v>
      </c>
      <c r="FN1018" s="519">
        <v>0</v>
      </c>
      <c r="FO1018" s="519">
        <v>0</v>
      </c>
      <c r="FP1018" s="519">
        <v>0</v>
      </c>
      <c r="FQ1018" s="519">
        <v>0</v>
      </c>
      <c r="FR1018" s="519">
        <v>0</v>
      </c>
      <c r="FS1018" s="519">
        <v>0</v>
      </c>
      <c r="FT1018" s="519">
        <v>0</v>
      </c>
      <c r="FU1018" s="519">
        <v>0</v>
      </c>
      <c r="FV1018" s="519">
        <v>0</v>
      </c>
      <c r="FW1018" s="519">
        <v>0</v>
      </c>
      <c r="FX1018" s="519">
        <v>0</v>
      </c>
      <c r="FY1018" s="519">
        <v>0</v>
      </c>
      <c r="FZ1018" s="519">
        <v>0</v>
      </c>
      <c r="GA1018" s="519">
        <v>0</v>
      </c>
      <c r="GB1018" s="519">
        <v>0</v>
      </c>
      <c r="GC1018" s="519">
        <v>0</v>
      </c>
      <c r="GD1018" s="519">
        <v>0</v>
      </c>
      <c r="GE1018" s="519">
        <v>0</v>
      </c>
      <c r="GF1018" s="519">
        <v>0</v>
      </c>
      <c r="GG1018" s="519">
        <v>0</v>
      </c>
      <c r="GH1018" s="519">
        <v>0</v>
      </c>
      <c r="GI1018" s="519">
        <v>0</v>
      </c>
      <c r="GJ1018" s="519">
        <v>0</v>
      </c>
      <c r="GK1018" s="519">
        <v>0</v>
      </c>
      <c r="GL1018" s="519">
        <v>0</v>
      </c>
      <c r="GM1018" s="519">
        <v>0</v>
      </c>
      <c r="GN1018" s="519">
        <v>0</v>
      </c>
      <c r="GO1018" s="519">
        <v>0</v>
      </c>
      <c r="GP1018" s="519">
        <v>0</v>
      </c>
      <c r="GQ1018" s="519">
        <v>0</v>
      </c>
      <c r="GR1018" s="519">
        <v>0</v>
      </c>
      <c r="GS1018" s="519">
        <v>0</v>
      </c>
      <c r="GT1018" s="519">
        <v>0</v>
      </c>
      <c r="GU1018" s="519">
        <v>0</v>
      </c>
      <c r="GV1018" s="519">
        <v>0</v>
      </c>
      <c r="GW1018" s="519">
        <v>0</v>
      </c>
      <c r="GX1018" s="519">
        <v>0</v>
      </c>
      <c r="GY1018" s="519">
        <v>0</v>
      </c>
      <c r="GZ1018" s="519">
        <v>0</v>
      </c>
      <c r="HA1018" s="519">
        <v>0</v>
      </c>
      <c r="HB1018" s="519">
        <v>0</v>
      </c>
      <c r="HC1018" s="519">
        <v>0</v>
      </c>
      <c r="HD1018" s="519">
        <v>0</v>
      </c>
      <c r="HE1018" s="519">
        <v>0</v>
      </c>
      <c r="HF1018" s="519">
        <v>0</v>
      </c>
      <c r="HG1018" s="519">
        <v>0</v>
      </c>
      <c r="HH1018" s="519">
        <v>0</v>
      </c>
      <c r="HI1018" s="519">
        <v>0</v>
      </c>
      <c r="HJ1018" s="519">
        <v>0</v>
      </c>
      <c r="HK1018" s="519">
        <v>0</v>
      </c>
      <c r="HL1018" s="519">
        <v>0</v>
      </c>
      <c r="HM1018" s="519">
        <v>0</v>
      </c>
      <c r="HN1018" s="519">
        <v>0</v>
      </c>
      <c r="HO1018" s="519">
        <v>0</v>
      </c>
      <c r="HP1018" s="519">
        <v>0</v>
      </c>
      <c r="HQ1018" s="519">
        <v>0</v>
      </c>
      <c r="HR1018" s="519">
        <v>0</v>
      </c>
      <c r="HS1018" s="519">
        <v>0</v>
      </c>
      <c r="HT1018" s="519">
        <v>0</v>
      </c>
      <c r="HU1018" s="519">
        <v>0</v>
      </c>
      <c r="HV1018" s="519">
        <v>0</v>
      </c>
      <c r="HW1018" s="519">
        <v>0</v>
      </c>
      <c r="HX1018" s="519">
        <v>0</v>
      </c>
      <c r="HY1018" s="519">
        <v>0</v>
      </c>
      <c r="HZ1018" s="519">
        <v>0</v>
      </c>
      <c r="IA1018" s="519">
        <v>0</v>
      </c>
      <c r="IB1018" s="519">
        <v>0</v>
      </c>
      <c r="IC1018" s="519">
        <v>0</v>
      </c>
      <c r="ID1018" s="519">
        <v>0</v>
      </c>
      <c r="IE1018" s="519">
        <v>0</v>
      </c>
      <c r="IF1018" s="519">
        <v>0</v>
      </c>
      <c r="IG1018" s="519">
        <v>0</v>
      </c>
      <c r="IH1018" s="519">
        <v>0</v>
      </c>
      <c r="II1018" s="519">
        <v>0</v>
      </c>
      <c r="IJ1018" s="519">
        <v>0</v>
      </c>
      <c r="IK1018" s="519">
        <v>0</v>
      </c>
    </row>
    <row r="1019" spans="2:245" hidden="1">
      <c r="B1019" s="519" t="s">
        <v>1058</v>
      </c>
      <c r="C1019" s="519"/>
      <c r="D1019" s="519"/>
      <c r="E1019" s="519"/>
      <c r="F1019" s="519">
        <v>2</v>
      </c>
      <c r="G1019" s="519"/>
      <c r="H1019" s="519">
        <v>40</v>
      </c>
      <c r="I1019" s="519">
        <v>7</v>
      </c>
      <c r="J1019" s="519" t="str">
        <f t="shared" si="48"/>
        <v>SDN10024007</v>
      </c>
      <c r="K1019" s="519">
        <v>808</v>
      </c>
      <c r="M1019" s="337"/>
      <c r="N1019" s="519" t="s">
        <v>1061</v>
      </c>
      <c r="O1019" s="519" t="s">
        <v>1059</v>
      </c>
      <c r="P1019" s="519">
        <v>47</v>
      </c>
      <c r="Q1019" s="521" t="str">
        <f t="shared" si="49"/>
        <v>SDN150147</v>
      </c>
      <c r="R1019" s="519">
        <v>1060</v>
      </c>
      <c r="S1019" s="519">
        <v>2120</v>
      </c>
      <c r="T1019" s="519">
        <v>3180</v>
      </c>
      <c r="U1019" s="519">
        <v>4240</v>
      </c>
      <c r="V1019" s="519">
        <v>5300</v>
      </c>
      <c r="W1019" s="519">
        <v>6360</v>
      </c>
      <c r="X1019" s="519">
        <v>7420</v>
      </c>
      <c r="Y1019" s="519">
        <v>8268</v>
      </c>
      <c r="Z1019" s="519">
        <v>9116</v>
      </c>
      <c r="AA1019" s="519">
        <v>9964</v>
      </c>
      <c r="AB1019" s="519">
        <v>10812</v>
      </c>
      <c r="AC1019" s="519">
        <v>11660</v>
      </c>
      <c r="AD1019" s="519">
        <v>12508</v>
      </c>
      <c r="AE1019" s="519">
        <v>13356</v>
      </c>
      <c r="AF1019" s="519">
        <v>14204</v>
      </c>
      <c r="AG1019" s="519">
        <v>14204</v>
      </c>
      <c r="AH1019" s="519">
        <v>14204</v>
      </c>
      <c r="AI1019" s="519">
        <v>14204</v>
      </c>
      <c r="AJ1019" s="519">
        <v>14204</v>
      </c>
      <c r="AK1019" s="519">
        <v>14204</v>
      </c>
      <c r="AL1019" s="519">
        <v>14204</v>
      </c>
      <c r="AM1019" s="519">
        <v>14204</v>
      </c>
      <c r="AN1019" s="519">
        <v>14204</v>
      </c>
      <c r="AO1019" s="519">
        <v>14204</v>
      </c>
      <c r="AP1019" s="519">
        <v>14204</v>
      </c>
      <c r="AQ1019" s="519">
        <v>14204</v>
      </c>
      <c r="AR1019" s="519">
        <v>14204</v>
      </c>
      <c r="AS1019" s="519">
        <v>14204</v>
      </c>
      <c r="AT1019" s="519">
        <v>14204</v>
      </c>
      <c r="AU1019" s="519">
        <v>14204</v>
      </c>
      <c r="AV1019" s="519">
        <v>0</v>
      </c>
      <c r="AW1019" s="519">
        <v>0</v>
      </c>
      <c r="AX1019" s="519">
        <v>0</v>
      </c>
      <c r="AY1019" s="519">
        <v>0</v>
      </c>
      <c r="AZ1019" s="519">
        <v>0</v>
      </c>
      <c r="BA1019" s="519">
        <v>0</v>
      </c>
      <c r="BB1019" s="519">
        <v>0</v>
      </c>
      <c r="BC1019" s="519">
        <v>0</v>
      </c>
      <c r="BD1019" s="519">
        <v>0</v>
      </c>
      <c r="BE1019" s="519">
        <v>0</v>
      </c>
      <c r="BF1019" s="519">
        <v>0</v>
      </c>
      <c r="BG1019" s="519">
        <v>0</v>
      </c>
      <c r="BH1019" s="519">
        <v>0</v>
      </c>
      <c r="BI1019" s="519">
        <v>0</v>
      </c>
      <c r="BJ1019" s="519">
        <v>0</v>
      </c>
      <c r="BK1019" s="519">
        <v>0</v>
      </c>
      <c r="BL1019" s="519">
        <v>0</v>
      </c>
      <c r="BM1019" s="519">
        <v>0</v>
      </c>
      <c r="BN1019" s="519">
        <v>0</v>
      </c>
      <c r="BO1019" s="519">
        <v>0</v>
      </c>
      <c r="BP1019" s="519">
        <v>0</v>
      </c>
      <c r="BQ1019" s="519">
        <v>0</v>
      </c>
      <c r="BR1019" s="519">
        <v>0</v>
      </c>
      <c r="BS1019" s="519">
        <v>0</v>
      </c>
      <c r="BT1019" s="519">
        <v>0</v>
      </c>
      <c r="BU1019" s="519">
        <v>0</v>
      </c>
      <c r="BV1019" s="519">
        <v>0</v>
      </c>
      <c r="BW1019" s="519">
        <v>0</v>
      </c>
      <c r="BX1019" s="519">
        <v>0</v>
      </c>
      <c r="BY1019" s="519">
        <v>0</v>
      </c>
      <c r="BZ1019" s="519">
        <v>0</v>
      </c>
      <c r="CA1019" s="519">
        <v>0</v>
      </c>
      <c r="CB1019" s="519">
        <v>0</v>
      </c>
      <c r="CC1019" s="519">
        <v>0</v>
      </c>
      <c r="CD1019" s="519">
        <v>0</v>
      </c>
      <c r="CE1019" s="519">
        <v>0</v>
      </c>
      <c r="CF1019" s="519">
        <v>0</v>
      </c>
      <c r="CG1019" s="519">
        <v>0</v>
      </c>
      <c r="CH1019" s="519">
        <v>0</v>
      </c>
      <c r="CI1019" s="519">
        <v>0</v>
      </c>
      <c r="CJ1019" s="519">
        <v>0</v>
      </c>
      <c r="CK1019" s="519">
        <v>0</v>
      </c>
      <c r="CL1019" s="519">
        <v>0</v>
      </c>
      <c r="CM1019" s="519">
        <v>0</v>
      </c>
      <c r="CN1019" s="519">
        <v>0</v>
      </c>
      <c r="CO1019" s="519">
        <v>0</v>
      </c>
      <c r="CP1019" s="519">
        <v>0</v>
      </c>
      <c r="CQ1019" s="519">
        <v>0</v>
      </c>
      <c r="CR1019" s="519">
        <v>0</v>
      </c>
      <c r="CS1019" s="519">
        <v>0</v>
      </c>
      <c r="CT1019" s="519">
        <v>0</v>
      </c>
      <c r="CU1019" s="519">
        <v>0</v>
      </c>
      <c r="CV1019" s="519">
        <v>0</v>
      </c>
      <c r="CW1019" s="519">
        <v>0</v>
      </c>
      <c r="CX1019" s="519">
        <v>0</v>
      </c>
      <c r="CY1019" s="519">
        <v>0</v>
      </c>
      <c r="CZ1019" s="519">
        <v>0</v>
      </c>
      <c r="DA1019" s="519">
        <v>0</v>
      </c>
      <c r="DB1019" s="519">
        <v>0</v>
      </c>
      <c r="DC1019" s="519">
        <v>0</v>
      </c>
      <c r="DD1019" s="519">
        <v>0</v>
      </c>
      <c r="DE1019" s="519">
        <v>0</v>
      </c>
      <c r="DF1019" s="519">
        <v>0</v>
      </c>
      <c r="DG1019" s="519">
        <v>0</v>
      </c>
      <c r="DH1019" s="519">
        <v>0</v>
      </c>
      <c r="DI1019" s="519">
        <v>0</v>
      </c>
      <c r="DJ1019" s="519">
        <v>0</v>
      </c>
      <c r="DK1019" s="519">
        <v>0</v>
      </c>
      <c r="DL1019" s="519">
        <v>0</v>
      </c>
      <c r="DM1019" s="519">
        <v>0</v>
      </c>
      <c r="DN1019" s="519">
        <v>0</v>
      </c>
      <c r="DO1019" s="519">
        <v>0</v>
      </c>
      <c r="DP1019" s="519">
        <v>0</v>
      </c>
      <c r="DQ1019" s="519">
        <v>0</v>
      </c>
      <c r="DR1019" s="519">
        <v>0</v>
      </c>
      <c r="DS1019" s="519">
        <v>0</v>
      </c>
      <c r="DT1019" s="519">
        <v>0</v>
      </c>
      <c r="DU1019" s="519">
        <v>0</v>
      </c>
      <c r="DV1019" s="519">
        <v>0</v>
      </c>
      <c r="DW1019" s="519">
        <v>0</v>
      </c>
      <c r="DX1019" s="519">
        <v>0</v>
      </c>
      <c r="DZ1019" s="337"/>
      <c r="EA1019" s="519" t="s">
        <v>1061</v>
      </c>
      <c r="EB1019" s="519" t="s">
        <v>1059</v>
      </c>
      <c r="EC1019" s="519">
        <v>47</v>
      </c>
      <c r="ED1019" s="183" t="str">
        <f t="shared" si="50"/>
        <v>SDN150147</v>
      </c>
      <c r="EE1019" s="519">
        <v>1060</v>
      </c>
      <c r="EF1019" s="519">
        <v>10000</v>
      </c>
      <c r="EG1019" s="519">
        <v>10000</v>
      </c>
      <c r="EH1019" s="519">
        <v>10000</v>
      </c>
      <c r="EI1019" s="519">
        <v>10000</v>
      </c>
      <c r="EJ1019" s="519">
        <v>10000</v>
      </c>
      <c r="EK1019" s="519">
        <v>10000</v>
      </c>
      <c r="EL1019" s="519">
        <v>10000</v>
      </c>
      <c r="EM1019" s="519">
        <v>10000</v>
      </c>
      <c r="EN1019" s="519">
        <v>10000</v>
      </c>
      <c r="EO1019" s="519">
        <v>10812</v>
      </c>
      <c r="EP1019" s="519">
        <v>11660</v>
      </c>
      <c r="EQ1019" s="519">
        <v>12508</v>
      </c>
      <c r="ER1019" s="519">
        <v>13356</v>
      </c>
      <c r="ES1019" s="519">
        <v>14204</v>
      </c>
      <c r="ET1019" s="519">
        <v>14204</v>
      </c>
      <c r="EU1019" s="519">
        <v>14204</v>
      </c>
      <c r="EV1019" s="519">
        <v>14204</v>
      </c>
      <c r="EW1019" s="519">
        <v>14204</v>
      </c>
      <c r="EX1019" s="519">
        <v>14204</v>
      </c>
      <c r="EY1019" s="519">
        <v>14204</v>
      </c>
      <c r="EZ1019" s="519">
        <v>14204</v>
      </c>
      <c r="FA1019" s="519">
        <v>14204</v>
      </c>
      <c r="FB1019" s="519">
        <v>14204</v>
      </c>
      <c r="FC1019" s="519">
        <v>14204</v>
      </c>
      <c r="FD1019" s="519">
        <v>14204</v>
      </c>
      <c r="FE1019" s="519">
        <v>14204</v>
      </c>
      <c r="FF1019" s="519">
        <v>14204</v>
      </c>
      <c r="FG1019" s="519">
        <v>14204</v>
      </c>
      <c r="FH1019" s="519">
        <v>14204</v>
      </c>
      <c r="FI1019" s="519">
        <v>0</v>
      </c>
      <c r="FJ1019" s="519">
        <v>0</v>
      </c>
      <c r="FK1019" s="519">
        <v>0</v>
      </c>
      <c r="FL1019" s="519">
        <v>0</v>
      </c>
      <c r="FM1019" s="519">
        <v>0</v>
      </c>
      <c r="FN1019" s="519">
        <v>0</v>
      </c>
      <c r="FO1019" s="519">
        <v>0</v>
      </c>
      <c r="FP1019" s="519">
        <v>0</v>
      </c>
      <c r="FQ1019" s="519">
        <v>0</v>
      </c>
      <c r="FR1019" s="519">
        <v>0</v>
      </c>
      <c r="FS1019" s="519">
        <v>0</v>
      </c>
      <c r="FT1019" s="519">
        <v>0</v>
      </c>
      <c r="FU1019" s="519">
        <v>0</v>
      </c>
      <c r="FV1019" s="519">
        <v>0</v>
      </c>
      <c r="FW1019" s="519">
        <v>0</v>
      </c>
      <c r="FX1019" s="519">
        <v>0</v>
      </c>
      <c r="FY1019" s="519">
        <v>0</v>
      </c>
      <c r="FZ1019" s="519">
        <v>0</v>
      </c>
      <c r="GA1019" s="519">
        <v>0</v>
      </c>
      <c r="GB1019" s="519">
        <v>0</v>
      </c>
      <c r="GC1019" s="519">
        <v>0</v>
      </c>
      <c r="GD1019" s="519">
        <v>0</v>
      </c>
      <c r="GE1019" s="519">
        <v>0</v>
      </c>
      <c r="GF1019" s="519">
        <v>0</v>
      </c>
      <c r="GG1019" s="519">
        <v>0</v>
      </c>
      <c r="GH1019" s="519">
        <v>0</v>
      </c>
      <c r="GI1019" s="519">
        <v>0</v>
      </c>
      <c r="GJ1019" s="519">
        <v>0</v>
      </c>
      <c r="GK1019" s="519">
        <v>0</v>
      </c>
      <c r="GL1019" s="519">
        <v>0</v>
      </c>
      <c r="GM1019" s="519">
        <v>0</v>
      </c>
      <c r="GN1019" s="519">
        <v>0</v>
      </c>
      <c r="GO1019" s="519">
        <v>0</v>
      </c>
      <c r="GP1019" s="519">
        <v>0</v>
      </c>
      <c r="GQ1019" s="519">
        <v>0</v>
      </c>
      <c r="GR1019" s="519">
        <v>0</v>
      </c>
      <c r="GS1019" s="519">
        <v>0</v>
      </c>
      <c r="GT1019" s="519">
        <v>0</v>
      </c>
      <c r="GU1019" s="519">
        <v>0</v>
      </c>
      <c r="GV1019" s="519">
        <v>0</v>
      </c>
      <c r="GW1019" s="519">
        <v>0</v>
      </c>
      <c r="GX1019" s="519">
        <v>0</v>
      </c>
      <c r="GY1019" s="519">
        <v>0</v>
      </c>
      <c r="GZ1019" s="519">
        <v>0</v>
      </c>
      <c r="HA1019" s="519">
        <v>0</v>
      </c>
      <c r="HB1019" s="519">
        <v>0</v>
      </c>
      <c r="HC1019" s="519">
        <v>0</v>
      </c>
      <c r="HD1019" s="519">
        <v>0</v>
      </c>
      <c r="HE1019" s="519">
        <v>0</v>
      </c>
      <c r="HF1019" s="519">
        <v>0</v>
      </c>
      <c r="HG1019" s="519">
        <v>0</v>
      </c>
      <c r="HH1019" s="519">
        <v>0</v>
      </c>
      <c r="HI1019" s="519">
        <v>0</v>
      </c>
      <c r="HJ1019" s="519">
        <v>0</v>
      </c>
      <c r="HK1019" s="519">
        <v>0</v>
      </c>
      <c r="HL1019" s="519">
        <v>0</v>
      </c>
      <c r="HM1019" s="519">
        <v>0</v>
      </c>
      <c r="HN1019" s="519">
        <v>0</v>
      </c>
      <c r="HO1019" s="519">
        <v>0</v>
      </c>
      <c r="HP1019" s="519">
        <v>0</v>
      </c>
      <c r="HQ1019" s="519">
        <v>0</v>
      </c>
      <c r="HR1019" s="519">
        <v>0</v>
      </c>
      <c r="HS1019" s="519">
        <v>0</v>
      </c>
      <c r="HT1019" s="519">
        <v>0</v>
      </c>
      <c r="HU1019" s="519">
        <v>0</v>
      </c>
      <c r="HV1019" s="519">
        <v>0</v>
      </c>
      <c r="HW1019" s="519">
        <v>0</v>
      </c>
      <c r="HX1019" s="519">
        <v>0</v>
      </c>
      <c r="HY1019" s="519">
        <v>0</v>
      </c>
      <c r="HZ1019" s="519">
        <v>0</v>
      </c>
      <c r="IA1019" s="519">
        <v>0</v>
      </c>
      <c r="IB1019" s="519">
        <v>0</v>
      </c>
      <c r="IC1019" s="519">
        <v>0</v>
      </c>
      <c r="ID1019" s="519">
        <v>0</v>
      </c>
      <c r="IE1019" s="519">
        <v>0</v>
      </c>
      <c r="IF1019" s="519">
        <v>0</v>
      </c>
      <c r="IG1019" s="519">
        <v>0</v>
      </c>
      <c r="IH1019" s="519">
        <v>0</v>
      </c>
      <c r="II1019" s="519">
        <v>0</v>
      </c>
      <c r="IJ1019" s="519">
        <v>0</v>
      </c>
      <c r="IK1019" s="519">
        <v>0</v>
      </c>
    </row>
    <row r="1020" spans="2:245" hidden="1">
      <c r="B1020" s="519" t="s">
        <v>1058</v>
      </c>
      <c r="C1020" s="519"/>
      <c r="D1020" s="519"/>
      <c r="E1020" s="519"/>
      <c r="F1020" s="519">
        <v>2</v>
      </c>
      <c r="G1020" s="519"/>
      <c r="H1020" s="519">
        <v>40</v>
      </c>
      <c r="I1020" s="519">
        <v>8</v>
      </c>
      <c r="J1020" s="519" t="str">
        <f t="shared" si="48"/>
        <v>SDN10024008</v>
      </c>
      <c r="K1020" s="519">
        <v>808</v>
      </c>
      <c r="M1020" s="337"/>
      <c r="N1020" s="519" t="s">
        <v>1061</v>
      </c>
      <c r="O1020" s="519" t="s">
        <v>1059</v>
      </c>
      <c r="P1020" s="519">
        <v>48</v>
      </c>
      <c r="Q1020" s="521" t="str">
        <f t="shared" si="49"/>
        <v>SDN150148</v>
      </c>
      <c r="R1020" s="519">
        <v>1128.9000000000001</v>
      </c>
      <c r="S1020" s="519">
        <v>2257.8000000000002</v>
      </c>
      <c r="T1020" s="519">
        <v>3386.7</v>
      </c>
      <c r="U1020" s="519">
        <v>4515.6000000000004</v>
      </c>
      <c r="V1020" s="519">
        <v>5644.5</v>
      </c>
      <c r="W1020" s="519">
        <v>6773.4</v>
      </c>
      <c r="X1020" s="519">
        <v>7902.3</v>
      </c>
      <c r="Y1020" s="519">
        <v>8805.4</v>
      </c>
      <c r="Z1020" s="519">
        <v>9708.5</v>
      </c>
      <c r="AA1020" s="519">
        <v>10611.7</v>
      </c>
      <c r="AB1020" s="519">
        <v>11514.8</v>
      </c>
      <c r="AC1020" s="519">
        <v>12417.9</v>
      </c>
      <c r="AD1020" s="519">
        <v>13321</v>
      </c>
      <c r="AE1020" s="519">
        <v>14224.1</v>
      </c>
      <c r="AF1020" s="519">
        <v>15127.3</v>
      </c>
      <c r="AG1020" s="519">
        <v>15127.3</v>
      </c>
      <c r="AH1020" s="519">
        <v>15127.3</v>
      </c>
      <c r="AI1020" s="519">
        <v>15127.3</v>
      </c>
      <c r="AJ1020" s="519">
        <v>15127.3</v>
      </c>
      <c r="AK1020" s="519">
        <v>15127.3</v>
      </c>
      <c r="AL1020" s="519">
        <v>15127.3</v>
      </c>
      <c r="AM1020" s="519">
        <v>15127.3</v>
      </c>
      <c r="AN1020" s="519">
        <v>15127.3</v>
      </c>
      <c r="AO1020" s="519">
        <v>15127.3</v>
      </c>
      <c r="AP1020" s="519">
        <v>15127.3</v>
      </c>
      <c r="AQ1020" s="519">
        <v>15127.3</v>
      </c>
      <c r="AR1020" s="519">
        <v>15127.3</v>
      </c>
      <c r="AS1020" s="519">
        <v>15127.3</v>
      </c>
      <c r="AT1020" s="519">
        <v>15127.3</v>
      </c>
      <c r="AU1020" s="519">
        <v>15127.3</v>
      </c>
      <c r="AV1020" s="519">
        <v>0</v>
      </c>
      <c r="AW1020" s="519">
        <v>0</v>
      </c>
      <c r="AX1020" s="519">
        <v>0</v>
      </c>
      <c r="AY1020" s="519">
        <v>0</v>
      </c>
      <c r="AZ1020" s="519">
        <v>0</v>
      </c>
      <c r="BA1020" s="519">
        <v>0</v>
      </c>
      <c r="BB1020" s="519">
        <v>0</v>
      </c>
      <c r="BC1020" s="519">
        <v>0</v>
      </c>
      <c r="BD1020" s="519">
        <v>0</v>
      </c>
      <c r="BE1020" s="519">
        <v>0</v>
      </c>
      <c r="BF1020" s="519">
        <v>0</v>
      </c>
      <c r="BG1020" s="519">
        <v>0</v>
      </c>
      <c r="BH1020" s="519">
        <v>0</v>
      </c>
      <c r="BI1020" s="519">
        <v>0</v>
      </c>
      <c r="BJ1020" s="519">
        <v>0</v>
      </c>
      <c r="BK1020" s="519">
        <v>0</v>
      </c>
      <c r="BL1020" s="519">
        <v>0</v>
      </c>
      <c r="BM1020" s="519">
        <v>0</v>
      </c>
      <c r="BN1020" s="519">
        <v>0</v>
      </c>
      <c r="BO1020" s="519">
        <v>0</v>
      </c>
      <c r="BP1020" s="519">
        <v>0</v>
      </c>
      <c r="BQ1020" s="519">
        <v>0</v>
      </c>
      <c r="BR1020" s="519">
        <v>0</v>
      </c>
      <c r="BS1020" s="519">
        <v>0</v>
      </c>
      <c r="BT1020" s="519">
        <v>0</v>
      </c>
      <c r="BU1020" s="519">
        <v>0</v>
      </c>
      <c r="BV1020" s="519">
        <v>0</v>
      </c>
      <c r="BW1020" s="519">
        <v>0</v>
      </c>
      <c r="BX1020" s="519">
        <v>0</v>
      </c>
      <c r="BY1020" s="519">
        <v>0</v>
      </c>
      <c r="BZ1020" s="519">
        <v>0</v>
      </c>
      <c r="CA1020" s="519">
        <v>0</v>
      </c>
      <c r="CB1020" s="519">
        <v>0</v>
      </c>
      <c r="CC1020" s="519">
        <v>0</v>
      </c>
      <c r="CD1020" s="519">
        <v>0</v>
      </c>
      <c r="CE1020" s="519">
        <v>0</v>
      </c>
      <c r="CF1020" s="519">
        <v>0</v>
      </c>
      <c r="CG1020" s="519">
        <v>0</v>
      </c>
      <c r="CH1020" s="519">
        <v>0</v>
      </c>
      <c r="CI1020" s="519">
        <v>0</v>
      </c>
      <c r="CJ1020" s="519">
        <v>0</v>
      </c>
      <c r="CK1020" s="519">
        <v>0</v>
      </c>
      <c r="CL1020" s="519">
        <v>0</v>
      </c>
      <c r="CM1020" s="519">
        <v>0</v>
      </c>
      <c r="CN1020" s="519">
        <v>0</v>
      </c>
      <c r="CO1020" s="519">
        <v>0</v>
      </c>
      <c r="CP1020" s="519">
        <v>0</v>
      </c>
      <c r="CQ1020" s="519">
        <v>0</v>
      </c>
      <c r="CR1020" s="519">
        <v>0</v>
      </c>
      <c r="CS1020" s="519">
        <v>0</v>
      </c>
      <c r="CT1020" s="519">
        <v>0</v>
      </c>
      <c r="CU1020" s="519">
        <v>0</v>
      </c>
      <c r="CV1020" s="519">
        <v>0</v>
      </c>
      <c r="CW1020" s="519">
        <v>0</v>
      </c>
      <c r="CX1020" s="519">
        <v>0</v>
      </c>
      <c r="CY1020" s="519">
        <v>0</v>
      </c>
      <c r="CZ1020" s="519">
        <v>0</v>
      </c>
      <c r="DA1020" s="519">
        <v>0</v>
      </c>
      <c r="DB1020" s="519">
        <v>0</v>
      </c>
      <c r="DC1020" s="519">
        <v>0</v>
      </c>
      <c r="DD1020" s="519">
        <v>0</v>
      </c>
      <c r="DE1020" s="519">
        <v>0</v>
      </c>
      <c r="DF1020" s="519">
        <v>0</v>
      </c>
      <c r="DG1020" s="519">
        <v>0</v>
      </c>
      <c r="DH1020" s="519">
        <v>0</v>
      </c>
      <c r="DI1020" s="519">
        <v>0</v>
      </c>
      <c r="DJ1020" s="519">
        <v>0</v>
      </c>
      <c r="DK1020" s="519">
        <v>0</v>
      </c>
      <c r="DL1020" s="519">
        <v>0</v>
      </c>
      <c r="DM1020" s="519">
        <v>0</v>
      </c>
      <c r="DN1020" s="519">
        <v>0</v>
      </c>
      <c r="DO1020" s="519">
        <v>0</v>
      </c>
      <c r="DP1020" s="519">
        <v>0</v>
      </c>
      <c r="DQ1020" s="519">
        <v>0</v>
      </c>
      <c r="DR1020" s="519">
        <v>0</v>
      </c>
      <c r="DS1020" s="519">
        <v>0</v>
      </c>
      <c r="DT1020" s="519">
        <v>0</v>
      </c>
      <c r="DU1020" s="519">
        <v>0</v>
      </c>
      <c r="DV1020" s="519">
        <v>0</v>
      </c>
      <c r="DW1020" s="519">
        <v>0</v>
      </c>
      <c r="DX1020" s="519">
        <v>0</v>
      </c>
      <c r="DZ1020" s="337"/>
      <c r="EA1020" s="519" t="s">
        <v>1061</v>
      </c>
      <c r="EB1020" s="519" t="s">
        <v>1059</v>
      </c>
      <c r="EC1020" s="519">
        <v>48</v>
      </c>
      <c r="ED1020" s="183" t="str">
        <f t="shared" si="50"/>
        <v>SDN150148</v>
      </c>
      <c r="EE1020" s="519">
        <v>1128.9000000000001</v>
      </c>
      <c r="EF1020" s="519">
        <v>10000</v>
      </c>
      <c r="EG1020" s="519">
        <v>10000</v>
      </c>
      <c r="EH1020" s="519">
        <v>10000</v>
      </c>
      <c r="EI1020" s="519">
        <v>10000</v>
      </c>
      <c r="EJ1020" s="519">
        <v>10000</v>
      </c>
      <c r="EK1020" s="519">
        <v>10000</v>
      </c>
      <c r="EL1020" s="519">
        <v>10000</v>
      </c>
      <c r="EM1020" s="519">
        <v>10000</v>
      </c>
      <c r="EN1020" s="519">
        <v>10611.7</v>
      </c>
      <c r="EO1020" s="519">
        <v>11514.8</v>
      </c>
      <c r="EP1020" s="519">
        <v>12417.9</v>
      </c>
      <c r="EQ1020" s="519">
        <v>13321</v>
      </c>
      <c r="ER1020" s="519">
        <v>14224.1</v>
      </c>
      <c r="ES1020" s="519">
        <v>15127.3</v>
      </c>
      <c r="ET1020" s="519">
        <v>15127.3</v>
      </c>
      <c r="EU1020" s="519">
        <v>15127.3</v>
      </c>
      <c r="EV1020" s="519">
        <v>15127.3</v>
      </c>
      <c r="EW1020" s="519">
        <v>15127.3</v>
      </c>
      <c r="EX1020" s="519">
        <v>15127.3</v>
      </c>
      <c r="EY1020" s="519">
        <v>15127.3</v>
      </c>
      <c r="EZ1020" s="519">
        <v>15127.3</v>
      </c>
      <c r="FA1020" s="519">
        <v>15127.3</v>
      </c>
      <c r="FB1020" s="519">
        <v>15127.3</v>
      </c>
      <c r="FC1020" s="519">
        <v>15127.3</v>
      </c>
      <c r="FD1020" s="519">
        <v>15127.3</v>
      </c>
      <c r="FE1020" s="519">
        <v>15127.3</v>
      </c>
      <c r="FF1020" s="519">
        <v>15127.3</v>
      </c>
      <c r="FG1020" s="519">
        <v>15127.3</v>
      </c>
      <c r="FH1020" s="519">
        <v>15127.3</v>
      </c>
      <c r="FI1020" s="519">
        <v>0</v>
      </c>
      <c r="FJ1020" s="519">
        <v>0</v>
      </c>
      <c r="FK1020" s="519">
        <v>0</v>
      </c>
      <c r="FL1020" s="519">
        <v>0</v>
      </c>
      <c r="FM1020" s="519">
        <v>0</v>
      </c>
      <c r="FN1020" s="519">
        <v>0</v>
      </c>
      <c r="FO1020" s="519">
        <v>0</v>
      </c>
      <c r="FP1020" s="519">
        <v>0</v>
      </c>
      <c r="FQ1020" s="519">
        <v>0</v>
      </c>
      <c r="FR1020" s="519">
        <v>0</v>
      </c>
      <c r="FS1020" s="519">
        <v>0</v>
      </c>
      <c r="FT1020" s="519">
        <v>0</v>
      </c>
      <c r="FU1020" s="519">
        <v>0</v>
      </c>
      <c r="FV1020" s="519">
        <v>0</v>
      </c>
      <c r="FW1020" s="519">
        <v>0</v>
      </c>
      <c r="FX1020" s="519">
        <v>0</v>
      </c>
      <c r="FY1020" s="519">
        <v>0</v>
      </c>
      <c r="FZ1020" s="519">
        <v>0</v>
      </c>
      <c r="GA1020" s="519">
        <v>0</v>
      </c>
      <c r="GB1020" s="519">
        <v>0</v>
      </c>
      <c r="GC1020" s="519">
        <v>0</v>
      </c>
      <c r="GD1020" s="519">
        <v>0</v>
      </c>
      <c r="GE1020" s="519">
        <v>0</v>
      </c>
      <c r="GF1020" s="519">
        <v>0</v>
      </c>
      <c r="GG1020" s="519">
        <v>0</v>
      </c>
      <c r="GH1020" s="519">
        <v>0</v>
      </c>
      <c r="GI1020" s="519">
        <v>0</v>
      </c>
      <c r="GJ1020" s="519">
        <v>0</v>
      </c>
      <c r="GK1020" s="519">
        <v>0</v>
      </c>
      <c r="GL1020" s="519">
        <v>0</v>
      </c>
      <c r="GM1020" s="519">
        <v>0</v>
      </c>
      <c r="GN1020" s="519">
        <v>0</v>
      </c>
      <c r="GO1020" s="519">
        <v>0</v>
      </c>
      <c r="GP1020" s="519">
        <v>0</v>
      </c>
      <c r="GQ1020" s="519">
        <v>0</v>
      </c>
      <c r="GR1020" s="519">
        <v>0</v>
      </c>
      <c r="GS1020" s="519">
        <v>0</v>
      </c>
      <c r="GT1020" s="519">
        <v>0</v>
      </c>
      <c r="GU1020" s="519">
        <v>0</v>
      </c>
      <c r="GV1020" s="519">
        <v>0</v>
      </c>
      <c r="GW1020" s="519">
        <v>0</v>
      </c>
      <c r="GX1020" s="519">
        <v>0</v>
      </c>
      <c r="GY1020" s="519">
        <v>0</v>
      </c>
      <c r="GZ1020" s="519">
        <v>0</v>
      </c>
      <c r="HA1020" s="519">
        <v>0</v>
      </c>
      <c r="HB1020" s="519">
        <v>0</v>
      </c>
      <c r="HC1020" s="519">
        <v>0</v>
      </c>
      <c r="HD1020" s="519">
        <v>0</v>
      </c>
      <c r="HE1020" s="519">
        <v>0</v>
      </c>
      <c r="HF1020" s="519">
        <v>0</v>
      </c>
      <c r="HG1020" s="519">
        <v>0</v>
      </c>
      <c r="HH1020" s="519">
        <v>0</v>
      </c>
      <c r="HI1020" s="519">
        <v>0</v>
      </c>
      <c r="HJ1020" s="519">
        <v>0</v>
      </c>
      <c r="HK1020" s="519">
        <v>0</v>
      </c>
      <c r="HL1020" s="519">
        <v>0</v>
      </c>
      <c r="HM1020" s="519">
        <v>0</v>
      </c>
      <c r="HN1020" s="519">
        <v>0</v>
      </c>
      <c r="HO1020" s="519">
        <v>0</v>
      </c>
      <c r="HP1020" s="519">
        <v>0</v>
      </c>
      <c r="HQ1020" s="519">
        <v>0</v>
      </c>
      <c r="HR1020" s="519">
        <v>0</v>
      </c>
      <c r="HS1020" s="519">
        <v>0</v>
      </c>
      <c r="HT1020" s="519">
        <v>0</v>
      </c>
      <c r="HU1020" s="519">
        <v>0</v>
      </c>
      <c r="HV1020" s="519">
        <v>0</v>
      </c>
      <c r="HW1020" s="519">
        <v>0</v>
      </c>
      <c r="HX1020" s="519">
        <v>0</v>
      </c>
      <c r="HY1020" s="519">
        <v>0</v>
      </c>
      <c r="HZ1020" s="519">
        <v>0</v>
      </c>
      <c r="IA1020" s="519">
        <v>0</v>
      </c>
      <c r="IB1020" s="519">
        <v>0</v>
      </c>
      <c r="IC1020" s="519">
        <v>0</v>
      </c>
      <c r="ID1020" s="519">
        <v>0</v>
      </c>
      <c r="IE1020" s="519">
        <v>0</v>
      </c>
      <c r="IF1020" s="519">
        <v>0</v>
      </c>
      <c r="IG1020" s="519">
        <v>0</v>
      </c>
      <c r="IH1020" s="519">
        <v>0</v>
      </c>
      <c r="II1020" s="519">
        <v>0</v>
      </c>
      <c r="IJ1020" s="519">
        <v>0</v>
      </c>
      <c r="IK1020" s="519">
        <v>0</v>
      </c>
    </row>
    <row r="1021" spans="2:245" hidden="1">
      <c r="B1021" s="519" t="s">
        <v>1058</v>
      </c>
      <c r="C1021" s="519"/>
      <c r="D1021" s="519"/>
      <c r="E1021" s="519"/>
      <c r="F1021" s="519">
        <v>2</v>
      </c>
      <c r="G1021" s="519"/>
      <c r="H1021" s="519">
        <v>40</v>
      </c>
      <c r="I1021" s="519">
        <v>9</v>
      </c>
      <c r="J1021" s="519" t="str">
        <f t="shared" si="48"/>
        <v>SDN10024009</v>
      </c>
      <c r="K1021" s="519">
        <v>808</v>
      </c>
      <c r="M1021" s="337"/>
      <c r="N1021" s="519" t="s">
        <v>1061</v>
      </c>
      <c r="O1021" s="519" t="s">
        <v>1059</v>
      </c>
      <c r="P1021" s="519">
        <v>49</v>
      </c>
      <c r="Q1021" s="521" t="str">
        <f t="shared" si="49"/>
        <v>SDN150149</v>
      </c>
      <c r="R1021" s="519">
        <v>1203.0999999999999</v>
      </c>
      <c r="S1021" s="519">
        <v>2406.1999999999998</v>
      </c>
      <c r="T1021" s="519">
        <v>3609.3</v>
      </c>
      <c r="U1021" s="519">
        <v>4812.3999999999996</v>
      </c>
      <c r="V1021" s="519">
        <v>6015.5</v>
      </c>
      <c r="W1021" s="519">
        <v>7218.6</v>
      </c>
      <c r="X1021" s="519">
        <v>8421.7000000000007</v>
      </c>
      <c r="Y1021" s="519">
        <v>9384.2000000000007</v>
      </c>
      <c r="Z1021" s="519">
        <v>10346.700000000001</v>
      </c>
      <c r="AA1021" s="519">
        <v>11309.1</v>
      </c>
      <c r="AB1021" s="519">
        <v>12271.6</v>
      </c>
      <c r="AC1021" s="519">
        <v>13234.1</v>
      </c>
      <c r="AD1021" s="519">
        <v>14196.6</v>
      </c>
      <c r="AE1021" s="519">
        <v>15159.1</v>
      </c>
      <c r="AF1021" s="519">
        <v>16121.5</v>
      </c>
      <c r="AG1021" s="519">
        <v>16121.5</v>
      </c>
      <c r="AH1021" s="519">
        <v>16121.5</v>
      </c>
      <c r="AI1021" s="519">
        <v>16121.5</v>
      </c>
      <c r="AJ1021" s="519">
        <v>16121.5</v>
      </c>
      <c r="AK1021" s="519">
        <v>16121.5</v>
      </c>
      <c r="AL1021" s="519">
        <v>16121.5</v>
      </c>
      <c r="AM1021" s="519">
        <v>16121.5</v>
      </c>
      <c r="AN1021" s="519">
        <v>16121.5</v>
      </c>
      <c r="AO1021" s="519">
        <v>16121.5</v>
      </c>
      <c r="AP1021" s="519">
        <v>16121.5</v>
      </c>
      <c r="AQ1021" s="519">
        <v>16121.5</v>
      </c>
      <c r="AR1021" s="519">
        <v>16121.5</v>
      </c>
      <c r="AS1021" s="519">
        <v>16121.5</v>
      </c>
      <c r="AT1021" s="519">
        <v>16121.5</v>
      </c>
      <c r="AU1021" s="519">
        <v>16121.5</v>
      </c>
      <c r="AV1021" s="519">
        <v>0</v>
      </c>
      <c r="AW1021" s="519">
        <v>0</v>
      </c>
      <c r="AX1021" s="519">
        <v>0</v>
      </c>
      <c r="AY1021" s="519">
        <v>0</v>
      </c>
      <c r="AZ1021" s="519">
        <v>0</v>
      </c>
      <c r="BA1021" s="519">
        <v>0</v>
      </c>
      <c r="BB1021" s="519">
        <v>0</v>
      </c>
      <c r="BC1021" s="519">
        <v>0</v>
      </c>
      <c r="BD1021" s="519">
        <v>0</v>
      </c>
      <c r="BE1021" s="519">
        <v>0</v>
      </c>
      <c r="BF1021" s="519">
        <v>0</v>
      </c>
      <c r="BG1021" s="519">
        <v>0</v>
      </c>
      <c r="BH1021" s="519">
        <v>0</v>
      </c>
      <c r="BI1021" s="519">
        <v>0</v>
      </c>
      <c r="BJ1021" s="519">
        <v>0</v>
      </c>
      <c r="BK1021" s="519">
        <v>0</v>
      </c>
      <c r="BL1021" s="519">
        <v>0</v>
      </c>
      <c r="BM1021" s="519">
        <v>0</v>
      </c>
      <c r="BN1021" s="519">
        <v>0</v>
      </c>
      <c r="BO1021" s="519">
        <v>0</v>
      </c>
      <c r="BP1021" s="519">
        <v>0</v>
      </c>
      <c r="BQ1021" s="519">
        <v>0</v>
      </c>
      <c r="BR1021" s="519">
        <v>0</v>
      </c>
      <c r="BS1021" s="519">
        <v>0</v>
      </c>
      <c r="BT1021" s="519">
        <v>0</v>
      </c>
      <c r="BU1021" s="519">
        <v>0</v>
      </c>
      <c r="BV1021" s="519">
        <v>0</v>
      </c>
      <c r="BW1021" s="519">
        <v>0</v>
      </c>
      <c r="BX1021" s="519">
        <v>0</v>
      </c>
      <c r="BY1021" s="519">
        <v>0</v>
      </c>
      <c r="BZ1021" s="519">
        <v>0</v>
      </c>
      <c r="CA1021" s="519">
        <v>0</v>
      </c>
      <c r="CB1021" s="519">
        <v>0</v>
      </c>
      <c r="CC1021" s="519">
        <v>0</v>
      </c>
      <c r="CD1021" s="519">
        <v>0</v>
      </c>
      <c r="CE1021" s="519">
        <v>0</v>
      </c>
      <c r="CF1021" s="519">
        <v>0</v>
      </c>
      <c r="CG1021" s="519">
        <v>0</v>
      </c>
      <c r="CH1021" s="519">
        <v>0</v>
      </c>
      <c r="CI1021" s="519">
        <v>0</v>
      </c>
      <c r="CJ1021" s="519">
        <v>0</v>
      </c>
      <c r="CK1021" s="519">
        <v>0</v>
      </c>
      <c r="CL1021" s="519">
        <v>0</v>
      </c>
      <c r="CM1021" s="519">
        <v>0</v>
      </c>
      <c r="CN1021" s="519">
        <v>0</v>
      </c>
      <c r="CO1021" s="519">
        <v>0</v>
      </c>
      <c r="CP1021" s="519">
        <v>0</v>
      </c>
      <c r="CQ1021" s="519">
        <v>0</v>
      </c>
      <c r="CR1021" s="519">
        <v>0</v>
      </c>
      <c r="CS1021" s="519">
        <v>0</v>
      </c>
      <c r="CT1021" s="519">
        <v>0</v>
      </c>
      <c r="CU1021" s="519">
        <v>0</v>
      </c>
      <c r="CV1021" s="519">
        <v>0</v>
      </c>
      <c r="CW1021" s="519">
        <v>0</v>
      </c>
      <c r="CX1021" s="519">
        <v>0</v>
      </c>
      <c r="CY1021" s="519">
        <v>0</v>
      </c>
      <c r="CZ1021" s="519">
        <v>0</v>
      </c>
      <c r="DA1021" s="519">
        <v>0</v>
      </c>
      <c r="DB1021" s="519">
        <v>0</v>
      </c>
      <c r="DC1021" s="519">
        <v>0</v>
      </c>
      <c r="DD1021" s="519">
        <v>0</v>
      </c>
      <c r="DE1021" s="519">
        <v>0</v>
      </c>
      <c r="DF1021" s="519">
        <v>0</v>
      </c>
      <c r="DG1021" s="519">
        <v>0</v>
      </c>
      <c r="DH1021" s="519">
        <v>0</v>
      </c>
      <c r="DI1021" s="519">
        <v>0</v>
      </c>
      <c r="DJ1021" s="519">
        <v>0</v>
      </c>
      <c r="DK1021" s="519">
        <v>0</v>
      </c>
      <c r="DL1021" s="519">
        <v>0</v>
      </c>
      <c r="DM1021" s="519">
        <v>0</v>
      </c>
      <c r="DN1021" s="519">
        <v>0</v>
      </c>
      <c r="DO1021" s="519">
        <v>0</v>
      </c>
      <c r="DP1021" s="519">
        <v>0</v>
      </c>
      <c r="DQ1021" s="519">
        <v>0</v>
      </c>
      <c r="DR1021" s="519">
        <v>0</v>
      </c>
      <c r="DS1021" s="519">
        <v>0</v>
      </c>
      <c r="DT1021" s="519">
        <v>0</v>
      </c>
      <c r="DU1021" s="519">
        <v>0</v>
      </c>
      <c r="DV1021" s="519">
        <v>0</v>
      </c>
      <c r="DW1021" s="519">
        <v>0</v>
      </c>
      <c r="DX1021" s="519">
        <v>0</v>
      </c>
      <c r="DZ1021" s="337"/>
      <c r="EA1021" s="519" t="s">
        <v>1061</v>
      </c>
      <c r="EB1021" s="519" t="s">
        <v>1059</v>
      </c>
      <c r="EC1021" s="519">
        <v>49</v>
      </c>
      <c r="ED1021" s="183" t="str">
        <f t="shared" si="50"/>
        <v>SDN150149</v>
      </c>
      <c r="EE1021" s="519">
        <v>1203.0999999999999</v>
      </c>
      <c r="EF1021" s="519">
        <v>10000</v>
      </c>
      <c r="EG1021" s="519">
        <v>10000</v>
      </c>
      <c r="EH1021" s="519">
        <v>10000</v>
      </c>
      <c r="EI1021" s="519">
        <v>10000</v>
      </c>
      <c r="EJ1021" s="519">
        <v>10000</v>
      </c>
      <c r="EK1021" s="519">
        <v>10000</v>
      </c>
      <c r="EL1021" s="519">
        <v>10000</v>
      </c>
      <c r="EM1021" s="519">
        <v>10346.700000000001</v>
      </c>
      <c r="EN1021" s="519">
        <v>11309.1</v>
      </c>
      <c r="EO1021" s="519">
        <v>12271.6</v>
      </c>
      <c r="EP1021" s="519">
        <v>13234.1</v>
      </c>
      <c r="EQ1021" s="519">
        <v>14196.6</v>
      </c>
      <c r="ER1021" s="519">
        <v>15159.1</v>
      </c>
      <c r="ES1021" s="519">
        <v>16121.5</v>
      </c>
      <c r="ET1021" s="519">
        <v>16121.5</v>
      </c>
      <c r="EU1021" s="519">
        <v>16121.5</v>
      </c>
      <c r="EV1021" s="519">
        <v>16121.5</v>
      </c>
      <c r="EW1021" s="519">
        <v>16121.5</v>
      </c>
      <c r="EX1021" s="519">
        <v>16121.5</v>
      </c>
      <c r="EY1021" s="519">
        <v>16121.5</v>
      </c>
      <c r="EZ1021" s="519">
        <v>16121.5</v>
      </c>
      <c r="FA1021" s="519">
        <v>16121.5</v>
      </c>
      <c r="FB1021" s="519">
        <v>16121.5</v>
      </c>
      <c r="FC1021" s="519">
        <v>16121.5</v>
      </c>
      <c r="FD1021" s="519">
        <v>16121.5</v>
      </c>
      <c r="FE1021" s="519">
        <v>16121.5</v>
      </c>
      <c r="FF1021" s="519">
        <v>16121.5</v>
      </c>
      <c r="FG1021" s="519">
        <v>16121.5</v>
      </c>
      <c r="FH1021" s="519">
        <v>16121.5</v>
      </c>
      <c r="FI1021" s="519">
        <v>0</v>
      </c>
      <c r="FJ1021" s="519">
        <v>0</v>
      </c>
      <c r="FK1021" s="519">
        <v>0</v>
      </c>
      <c r="FL1021" s="519">
        <v>0</v>
      </c>
      <c r="FM1021" s="519">
        <v>0</v>
      </c>
      <c r="FN1021" s="519">
        <v>0</v>
      </c>
      <c r="FO1021" s="519">
        <v>0</v>
      </c>
      <c r="FP1021" s="519">
        <v>0</v>
      </c>
      <c r="FQ1021" s="519">
        <v>0</v>
      </c>
      <c r="FR1021" s="519">
        <v>0</v>
      </c>
      <c r="FS1021" s="519">
        <v>0</v>
      </c>
      <c r="FT1021" s="519">
        <v>0</v>
      </c>
      <c r="FU1021" s="519">
        <v>0</v>
      </c>
      <c r="FV1021" s="519">
        <v>0</v>
      </c>
      <c r="FW1021" s="519">
        <v>0</v>
      </c>
      <c r="FX1021" s="519">
        <v>0</v>
      </c>
      <c r="FY1021" s="519">
        <v>0</v>
      </c>
      <c r="FZ1021" s="519">
        <v>0</v>
      </c>
      <c r="GA1021" s="519">
        <v>0</v>
      </c>
      <c r="GB1021" s="519">
        <v>0</v>
      </c>
      <c r="GC1021" s="519">
        <v>0</v>
      </c>
      <c r="GD1021" s="519">
        <v>0</v>
      </c>
      <c r="GE1021" s="519">
        <v>0</v>
      </c>
      <c r="GF1021" s="519">
        <v>0</v>
      </c>
      <c r="GG1021" s="519">
        <v>0</v>
      </c>
      <c r="GH1021" s="519">
        <v>0</v>
      </c>
      <c r="GI1021" s="519">
        <v>0</v>
      </c>
      <c r="GJ1021" s="519">
        <v>0</v>
      </c>
      <c r="GK1021" s="519">
        <v>0</v>
      </c>
      <c r="GL1021" s="519">
        <v>0</v>
      </c>
      <c r="GM1021" s="519">
        <v>0</v>
      </c>
      <c r="GN1021" s="519">
        <v>0</v>
      </c>
      <c r="GO1021" s="519">
        <v>0</v>
      </c>
      <c r="GP1021" s="519">
        <v>0</v>
      </c>
      <c r="GQ1021" s="519">
        <v>0</v>
      </c>
      <c r="GR1021" s="519">
        <v>0</v>
      </c>
      <c r="GS1021" s="519">
        <v>0</v>
      </c>
      <c r="GT1021" s="519">
        <v>0</v>
      </c>
      <c r="GU1021" s="519">
        <v>0</v>
      </c>
      <c r="GV1021" s="519">
        <v>0</v>
      </c>
      <c r="GW1021" s="519">
        <v>0</v>
      </c>
      <c r="GX1021" s="519">
        <v>0</v>
      </c>
      <c r="GY1021" s="519">
        <v>0</v>
      </c>
      <c r="GZ1021" s="519">
        <v>0</v>
      </c>
      <c r="HA1021" s="519">
        <v>0</v>
      </c>
      <c r="HB1021" s="519">
        <v>0</v>
      </c>
      <c r="HC1021" s="519">
        <v>0</v>
      </c>
      <c r="HD1021" s="519">
        <v>0</v>
      </c>
      <c r="HE1021" s="519">
        <v>0</v>
      </c>
      <c r="HF1021" s="519">
        <v>0</v>
      </c>
      <c r="HG1021" s="519">
        <v>0</v>
      </c>
      <c r="HH1021" s="519">
        <v>0</v>
      </c>
      <c r="HI1021" s="519">
        <v>0</v>
      </c>
      <c r="HJ1021" s="519">
        <v>0</v>
      </c>
      <c r="HK1021" s="519">
        <v>0</v>
      </c>
      <c r="HL1021" s="519">
        <v>0</v>
      </c>
      <c r="HM1021" s="519">
        <v>0</v>
      </c>
      <c r="HN1021" s="519">
        <v>0</v>
      </c>
      <c r="HO1021" s="519">
        <v>0</v>
      </c>
      <c r="HP1021" s="519">
        <v>0</v>
      </c>
      <c r="HQ1021" s="519">
        <v>0</v>
      </c>
      <c r="HR1021" s="519">
        <v>0</v>
      </c>
      <c r="HS1021" s="519">
        <v>0</v>
      </c>
      <c r="HT1021" s="519">
        <v>0</v>
      </c>
      <c r="HU1021" s="519">
        <v>0</v>
      </c>
      <c r="HV1021" s="519">
        <v>0</v>
      </c>
      <c r="HW1021" s="519">
        <v>0</v>
      </c>
      <c r="HX1021" s="519">
        <v>0</v>
      </c>
      <c r="HY1021" s="519">
        <v>0</v>
      </c>
      <c r="HZ1021" s="519">
        <v>0</v>
      </c>
      <c r="IA1021" s="519">
        <v>0</v>
      </c>
      <c r="IB1021" s="519">
        <v>0</v>
      </c>
      <c r="IC1021" s="519">
        <v>0</v>
      </c>
      <c r="ID1021" s="519">
        <v>0</v>
      </c>
      <c r="IE1021" s="519">
        <v>0</v>
      </c>
      <c r="IF1021" s="519">
        <v>0</v>
      </c>
      <c r="IG1021" s="519">
        <v>0</v>
      </c>
      <c r="IH1021" s="519">
        <v>0</v>
      </c>
      <c r="II1021" s="519">
        <v>0</v>
      </c>
      <c r="IJ1021" s="519">
        <v>0</v>
      </c>
      <c r="IK1021" s="519">
        <v>0</v>
      </c>
    </row>
    <row r="1022" spans="2:245" hidden="1">
      <c r="B1022" s="519" t="s">
        <v>1058</v>
      </c>
      <c r="C1022" s="519"/>
      <c r="D1022" s="519"/>
      <c r="E1022" s="519"/>
      <c r="F1022" s="519">
        <v>2</v>
      </c>
      <c r="G1022" s="519"/>
      <c r="H1022" s="519">
        <v>40</v>
      </c>
      <c r="I1022" s="519">
        <v>10</v>
      </c>
      <c r="J1022" s="519" t="str">
        <f t="shared" si="48"/>
        <v>SDN10024010</v>
      </c>
      <c r="K1022" s="519">
        <v>808</v>
      </c>
      <c r="M1022" s="337"/>
      <c r="N1022" s="519" t="s">
        <v>1061</v>
      </c>
      <c r="O1022" s="519" t="s">
        <v>1059</v>
      </c>
      <c r="P1022" s="519">
        <v>50</v>
      </c>
      <c r="Q1022" s="521" t="str">
        <f t="shared" si="49"/>
        <v>SDN150150</v>
      </c>
      <c r="R1022" s="519">
        <v>1256.0999999999999</v>
      </c>
      <c r="S1022" s="519">
        <v>2512.1999999999998</v>
      </c>
      <c r="T1022" s="519">
        <v>3768.3</v>
      </c>
      <c r="U1022" s="519">
        <v>5024.3999999999996</v>
      </c>
      <c r="V1022" s="519">
        <v>6280.5</v>
      </c>
      <c r="W1022" s="519">
        <v>7536.6</v>
      </c>
      <c r="X1022" s="519">
        <v>8792.7000000000007</v>
      </c>
      <c r="Y1022" s="519">
        <v>9797.6</v>
      </c>
      <c r="Z1022" s="519">
        <v>10802.5</v>
      </c>
      <c r="AA1022" s="519">
        <v>11807.3</v>
      </c>
      <c r="AB1022" s="519">
        <v>12812.2</v>
      </c>
      <c r="AC1022" s="519">
        <v>13817.1</v>
      </c>
      <c r="AD1022" s="519">
        <v>14822</v>
      </c>
      <c r="AE1022" s="519">
        <v>15826.9</v>
      </c>
      <c r="AF1022" s="519">
        <v>16831.7</v>
      </c>
      <c r="AG1022" s="519">
        <v>16831.7</v>
      </c>
      <c r="AH1022" s="519">
        <v>16831.7</v>
      </c>
      <c r="AI1022" s="519">
        <v>16831.7</v>
      </c>
      <c r="AJ1022" s="519">
        <v>16831.7</v>
      </c>
      <c r="AK1022" s="519">
        <v>16831.7</v>
      </c>
      <c r="AL1022" s="519">
        <v>16831.7</v>
      </c>
      <c r="AM1022" s="519">
        <v>16831.7</v>
      </c>
      <c r="AN1022" s="519">
        <v>16831.7</v>
      </c>
      <c r="AO1022" s="519">
        <v>16831.7</v>
      </c>
      <c r="AP1022" s="519">
        <v>16831.7</v>
      </c>
      <c r="AQ1022" s="519">
        <v>16831.7</v>
      </c>
      <c r="AR1022" s="519">
        <v>16831.7</v>
      </c>
      <c r="AS1022" s="519">
        <v>16831.7</v>
      </c>
      <c r="AT1022" s="519">
        <v>16831.7</v>
      </c>
      <c r="AU1022" s="519">
        <v>16831.7</v>
      </c>
      <c r="AV1022" s="519">
        <v>0</v>
      </c>
      <c r="AW1022" s="519">
        <v>0</v>
      </c>
      <c r="AX1022" s="519">
        <v>0</v>
      </c>
      <c r="AY1022" s="519">
        <v>0</v>
      </c>
      <c r="AZ1022" s="519">
        <v>0</v>
      </c>
      <c r="BA1022" s="519">
        <v>0</v>
      </c>
      <c r="BB1022" s="519">
        <v>0</v>
      </c>
      <c r="BC1022" s="519">
        <v>0</v>
      </c>
      <c r="BD1022" s="519">
        <v>0</v>
      </c>
      <c r="BE1022" s="519">
        <v>0</v>
      </c>
      <c r="BF1022" s="519">
        <v>0</v>
      </c>
      <c r="BG1022" s="519">
        <v>0</v>
      </c>
      <c r="BH1022" s="519">
        <v>0</v>
      </c>
      <c r="BI1022" s="519">
        <v>0</v>
      </c>
      <c r="BJ1022" s="519">
        <v>0</v>
      </c>
      <c r="BK1022" s="519">
        <v>0</v>
      </c>
      <c r="BL1022" s="519">
        <v>0</v>
      </c>
      <c r="BM1022" s="519">
        <v>0</v>
      </c>
      <c r="BN1022" s="519">
        <v>0</v>
      </c>
      <c r="BO1022" s="519">
        <v>0</v>
      </c>
      <c r="BP1022" s="519">
        <v>0</v>
      </c>
      <c r="BQ1022" s="519">
        <v>0</v>
      </c>
      <c r="BR1022" s="519">
        <v>0</v>
      </c>
      <c r="BS1022" s="519">
        <v>0</v>
      </c>
      <c r="BT1022" s="519">
        <v>0</v>
      </c>
      <c r="BU1022" s="519">
        <v>0</v>
      </c>
      <c r="BV1022" s="519">
        <v>0</v>
      </c>
      <c r="BW1022" s="519">
        <v>0</v>
      </c>
      <c r="BX1022" s="519">
        <v>0</v>
      </c>
      <c r="BY1022" s="519">
        <v>0</v>
      </c>
      <c r="BZ1022" s="519">
        <v>0</v>
      </c>
      <c r="CA1022" s="519">
        <v>0</v>
      </c>
      <c r="CB1022" s="519">
        <v>0</v>
      </c>
      <c r="CC1022" s="519">
        <v>0</v>
      </c>
      <c r="CD1022" s="519">
        <v>0</v>
      </c>
      <c r="CE1022" s="519">
        <v>0</v>
      </c>
      <c r="CF1022" s="519">
        <v>0</v>
      </c>
      <c r="CG1022" s="519">
        <v>0</v>
      </c>
      <c r="CH1022" s="519">
        <v>0</v>
      </c>
      <c r="CI1022" s="519">
        <v>0</v>
      </c>
      <c r="CJ1022" s="519">
        <v>0</v>
      </c>
      <c r="CK1022" s="519">
        <v>0</v>
      </c>
      <c r="CL1022" s="519">
        <v>0</v>
      </c>
      <c r="CM1022" s="519">
        <v>0</v>
      </c>
      <c r="CN1022" s="519">
        <v>0</v>
      </c>
      <c r="CO1022" s="519">
        <v>0</v>
      </c>
      <c r="CP1022" s="519">
        <v>0</v>
      </c>
      <c r="CQ1022" s="519">
        <v>0</v>
      </c>
      <c r="CR1022" s="519">
        <v>0</v>
      </c>
      <c r="CS1022" s="519">
        <v>0</v>
      </c>
      <c r="CT1022" s="519">
        <v>0</v>
      </c>
      <c r="CU1022" s="519">
        <v>0</v>
      </c>
      <c r="CV1022" s="519">
        <v>0</v>
      </c>
      <c r="CW1022" s="519">
        <v>0</v>
      </c>
      <c r="CX1022" s="519">
        <v>0</v>
      </c>
      <c r="CY1022" s="519">
        <v>0</v>
      </c>
      <c r="CZ1022" s="519">
        <v>0</v>
      </c>
      <c r="DA1022" s="519">
        <v>0</v>
      </c>
      <c r="DB1022" s="519">
        <v>0</v>
      </c>
      <c r="DC1022" s="519">
        <v>0</v>
      </c>
      <c r="DD1022" s="519">
        <v>0</v>
      </c>
      <c r="DE1022" s="519">
        <v>0</v>
      </c>
      <c r="DF1022" s="519">
        <v>0</v>
      </c>
      <c r="DG1022" s="519">
        <v>0</v>
      </c>
      <c r="DH1022" s="519">
        <v>0</v>
      </c>
      <c r="DI1022" s="519">
        <v>0</v>
      </c>
      <c r="DJ1022" s="519">
        <v>0</v>
      </c>
      <c r="DK1022" s="519">
        <v>0</v>
      </c>
      <c r="DL1022" s="519">
        <v>0</v>
      </c>
      <c r="DM1022" s="519">
        <v>0</v>
      </c>
      <c r="DN1022" s="519">
        <v>0</v>
      </c>
      <c r="DO1022" s="519">
        <v>0</v>
      </c>
      <c r="DP1022" s="519">
        <v>0</v>
      </c>
      <c r="DQ1022" s="519">
        <v>0</v>
      </c>
      <c r="DR1022" s="519">
        <v>0</v>
      </c>
      <c r="DS1022" s="519">
        <v>0</v>
      </c>
      <c r="DT1022" s="519">
        <v>0</v>
      </c>
      <c r="DU1022" s="519">
        <v>0</v>
      </c>
      <c r="DV1022" s="519">
        <v>0</v>
      </c>
      <c r="DW1022" s="519">
        <v>0</v>
      </c>
      <c r="DX1022" s="519">
        <v>0</v>
      </c>
      <c r="DZ1022" s="337"/>
      <c r="EA1022" s="519" t="s">
        <v>1061</v>
      </c>
      <c r="EB1022" s="519" t="s">
        <v>1059</v>
      </c>
      <c r="EC1022" s="519">
        <v>50</v>
      </c>
      <c r="ED1022" s="183" t="str">
        <f t="shared" si="50"/>
        <v>SDN150150</v>
      </c>
      <c r="EE1022" s="519">
        <v>1256.0999999999999</v>
      </c>
      <c r="EF1022" s="519">
        <v>10000</v>
      </c>
      <c r="EG1022" s="519">
        <v>10000</v>
      </c>
      <c r="EH1022" s="519">
        <v>10000</v>
      </c>
      <c r="EI1022" s="519">
        <v>10000</v>
      </c>
      <c r="EJ1022" s="519">
        <v>10000</v>
      </c>
      <c r="EK1022" s="519">
        <v>10000</v>
      </c>
      <c r="EL1022" s="519">
        <v>10000</v>
      </c>
      <c r="EM1022" s="519">
        <v>10802.5</v>
      </c>
      <c r="EN1022" s="519">
        <v>11807.3</v>
      </c>
      <c r="EO1022" s="519">
        <v>12812.2</v>
      </c>
      <c r="EP1022" s="519">
        <v>13817.1</v>
      </c>
      <c r="EQ1022" s="519">
        <v>14822</v>
      </c>
      <c r="ER1022" s="519">
        <v>15826.9</v>
      </c>
      <c r="ES1022" s="519">
        <v>16831.7</v>
      </c>
      <c r="ET1022" s="519">
        <v>16831.7</v>
      </c>
      <c r="EU1022" s="519">
        <v>16831.7</v>
      </c>
      <c r="EV1022" s="519">
        <v>16831.7</v>
      </c>
      <c r="EW1022" s="519">
        <v>16831.7</v>
      </c>
      <c r="EX1022" s="519">
        <v>16831.7</v>
      </c>
      <c r="EY1022" s="519">
        <v>16831.7</v>
      </c>
      <c r="EZ1022" s="519">
        <v>16831.7</v>
      </c>
      <c r="FA1022" s="519">
        <v>16831.7</v>
      </c>
      <c r="FB1022" s="519">
        <v>16831.7</v>
      </c>
      <c r="FC1022" s="519">
        <v>16831.7</v>
      </c>
      <c r="FD1022" s="519">
        <v>16831.7</v>
      </c>
      <c r="FE1022" s="519">
        <v>16831.7</v>
      </c>
      <c r="FF1022" s="519">
        <v>16831.7</v>
      </c>
      <c r="FG1022" s="519">
        <v>16831.7</v>
      </c>
      <c r="FH1022" s="519">
        <v>16831.7</v>
      </c>
      <c r="FI1022" s="519">
        <v>0</v>
      </c>
      <c r="FJ1022" s="519">
        <v>0</v>
      </c>
      <c r="FK1022" s="519">
        <v>0</v>
      </c>
      <c r="FL1022" s="519">
        <v>0</v>
      </c>
      <c r="FM1022" s="519">
        <v>0</v>
      </c>
      <c r="FN1022" s="519">
        <v>0</v>
      </c>
      <c r="FO1022" s="519">
        <v>0</v>
      </c>
      <c r="FP1022" s="519">
        <v>0</v>
      </c>
      <c r="FQ1022" s="519">
        <v>0</v>
      </c>
      <c r="FR1022" s="519">
        <v>0</v>
      </c>
      <c r="FS1022" s="519">
        <v>0</v>
      </c>
      <c r="FT1022" s="519">
        <v>0</v>
      </c>
      <c r="FU1022" s="519">
        <v>0</v>
      </c>
      <c r="FV1022" s="519">
        <v>0</v>
      </c>
      <c r="FW1022" s="519">
        <v>0</v>
      </c>
      <c r="FX1022" s="519">
        <v>0</v>
      </c>
      <c r="FY1022" s="519">
        <v>0</v>
      </c>
      <c r="FZ1022" s="519">
        <v>0</v>
      </c>
      <c r="GA1022" s="519">
        <v>0</v>
      </c>
      <c r="GB1022" s="519">
        <v>0</v>
      </c>
      <c r="GC1022" s="519">
        <v>0</v>
      </c>
      <c r="GD1022" s="519">
        <v>0</v>
      </c>
      <c r="GE1022" s="519">
        <v>0</v>
      </c>
      <c r="GF1022" s="519">
        <v>0</v>
      </c>
      <c r="GG1022" s="519">
        <v>0</v>
      </c>
      <c r="GH1022" s="519">
        <v>0</v>
      </c>
      <c r="GI1022" s="519">
        <v>0</v>
      </c>
      <c r="GJ1022" s="519">
        <v>0</v>
      </c>
      <c r="GK1022" s="519">
        <v>0</v>
      </c>
      <c r="GL1022" s="519">
        <v>0</v>
      </c>
      <c r="GM1022" s="519">
        <v>0</v>
      </c>
      <c r="GN1022" s="519">
        <v>0</v>
      </c>
      <c r="GO1022" s="519">
        <v>0</v>
      </c>
      <c r="GP1022" s="519">
        <v>0</v>
      </c>
      <c r="GQ1022" s="519">
        <v>0</v>
      </c>
      <c r="GR1022" s="519">
        <v>0</v>
      </c>
      <c r="GS1022" s="519">
        <v>0</v>
      </c>
      <c r="GT1022" s="519">
        <v>0</v>
      </c>
      <c r="GU1022" s="519">
        <v>0</v>
      </c>
      <c r="GV1022" s="519">
        <v>0</v>
      </c>
      <c r="GW1022" s="519">
        <v>0</v>
      </c>
      <c r="GX1022" s="519">
        <v>0</v>
      </c>
      <c r="GY1022" s="519">
        <v>0</v>
      </c>
      <c r="GZ1022" s="519">
        <v>0</v>
      </c>
      <c r="HA1022" s="519">
        <v>0</v>
      </c>
      <c r="HB1022" s="519">
        <v>0</v>
      </c>
      <c r="HC1022" s="519">
        <v>0</v>
      </c>
      <c r="HD1022" s="519">
        <v>0</v>
      </c>
      <c r="HE1022" s="519">
        <v>0</v>
      </c>
      <c r="HF1022" s="519">
        <v>0</v>
      </c>
      <c r="HG1022" s="519">
        <v>0</v>
      </c>
      <c r="HH1022" s="519">
        <v>0</v>
      </c>
      <c r="HI1022" s="519">
        <v>0</v>
      </c>
      <c r="HJ1022" s="519">
        <v>0</v>
      </c>
      <c r="HK1022" s="519">
        <v>0</v>
      </c>
      <c r="HL1022" s="519">
        <v>0</v>
      </c>
      <c r="HM1022" s="519">
        <v>0</v>
      </c>
      <c r="HN1022" s="519">
        <v>0</v>
      </c>
      <c r="HO1022" s="519">
        <v>0</v>
      </c>
      <c r="HP1022" s="519">
        <v>0</v>
      </c>
      <c r="HQ1022" s="519">
        <v>0</v>
      </c>
      <c r="HR1022" s="519">
        <v>0</v>
      </c>
      <c r="HS1022" s="519">
        <v>0</v>
      </c>
      <c r="HT1022" s="519">
        <v>0</v>
      </c>
      <c r="HU1022" s="519">
        <v>0</v>
      </c>
      <c r="HV1022" s="519">
        <v>0</v>
      </c>
      <c r="HW1022" s="519">
        <v>0</v>
      </c>
      <c r="HX1022" s="519">
        <v>0</v>
      </c>
      <c r="HY1022" s="519">
        <v>0</v>
      </c>
      <c r="HZ1022" s="519">
        <v>0</v>
      </c>
      <c r="IA1022" s="519">
        <v>0</v>
      </c>
      <c r="IB1022" s="519">
        <v>0</v>
      </c>
      <c r="IC1022" s="519">
        <v>0</v>
      </c>
      <c r="ID1022" s="519">
        <v>0</v>
      </c>
      <c r="IE1022" s="519">
        <v>0</v>
      </c>
      <c r="IF1022" s="519">
        <v>0</v>
      </c>
      <c r="IG1022" s="519">
        <v>0</v>
      </c>
      <c r="IH1022" s="519">
        <v>0</v>
      </c>
      <c r="II1022" s="519">
        <v>0</v>
      </c>
      <c r="IJ1022" s="519">
        <v>0</v>
      </c>
      <c r="IK1022" s="519">
        <v>0</v>
      </c>
    </row>
    <row r="1023" spans="2:245" hidden="1">
      <c r="B1023" s="519" t="s">
        <v>1058</v>
      </c>
      <c r="C1023" s="519"/>
      <c r="D1023" s="519"/>
      <c r="E1023" s="519"/>
      <c r="F1023" s="519">
        <v>2</v>
      </c>
      <c r="G1023" s="519"/>
      <c r="H1023" s="519">
        <v>41</v>
      </c>
      <c r="I1023" s="519">
        <v>1</v>
      </c>
      <c r="J1023" s="519" t="str">
        <f t="shared" si="48"/>
        <v>SDN10024101</v>
      </c>
      <c r="K1023" s="519">
        <v>1020</v>
      </c>
      <c r="M1023" s="337"/>
      <c r="N1023" s="519" t="s">
        <v>1061</v>
      </c>
      <c r="O1023" s="519" t="s">
        <v>1059</v>
      </c>
      <c r="P1023" s="519">
        <v>51</v>
      </c>
      <c r="Q1023" s="521" t="str">
        <f t="shared" si="49"/>
        <v>SDN150151</v>
      </c>
      <c r="R1023" s="519">
        <v>1319.7</v>
      </c>
      <c r="S1023" s="519">
        <v>2639.4</v>
      </c>
      <c r="T1023" s="519">
        <v>3959.1</v>
      </c>
      <c r="U1023" s="519">
        <v>5278.8</v>
      </c>
      <c r="V1023" s="519">
        <v>6598.5</v>
      </c>
      <c r="W1023" s="519">
        <v>7918.2</v>
      </c>
      <c r="X1023" s="519">
        <v>9237.9</v>
      </c>
      <c r="Y1023" s="519">
        <v>10293.700000000001</v>
      </c>
      <c r="Z1023" s="519">
        <v>11349.4</v>
      </c>
      <c r="AA1023" s="519">
        <v>12405.2</v>
      </c>
      <c r="AB1023" s="519">
        <v>13460.9</v>
      </c>
      <c r="AC1023" s="519">
        <v>14516.7</v>
      </c>
      <c r="AD1023" s="519">
        <v>15572.5</v>
      </c>
      <c r="AE1023" s="519">
        <v>16628.2</v>
      </c>
      <c r="AF1023" s="519">
        <v>17684</v>
      </c>
      <c r="AG1023" s="519">
        <v>17684</v>
      </c>
      <c r="AH1023" s="519">
        <v>17684</v>
      </c>
      <c r="AI1023" s="519">
        <v>17684</v>
      </c>
      <c r="AJ1023" s="519">
        <v>17684</v>
      </c>
      <c r="AK1023" s="519">
        <v>17684</v>
      </c>
      <c r="AL1023" s="519">
        <v>17684</v>
      </c>
      <c r="AM1023" s="519">
        <v>17684</v>
      </c>
      <c r="AN1023" s="519">
        <v>17684</v>
      </c>
      <c r="AO1023" s="519">
        <v>17684</v>
      </c>
      <c r="AP1023" s="519">
        <v>17684</v>
      </c>
      <c r="AQ1023" s="519">
        <v>17684</v>
      </c>
      <c r="AR1023" s="519">
        <v>17684</v>
      </c>
      <c r="AS1023" s="519">
        <v>17684</v>
      </c>
      <c r="AT1023" s="519">
        <v>17684</v>
      </c>
      <c r="AU1023" s="519">
        <v>17684</v>
      </c>
      <c r="AV1023" s="519">
        <v>0</v>
      </c>
      <c r="AW1023" s="519">
        <v>0</v>
      </c>
      <c r="AX1023" s="519">
        <v>0</v>
      </c>
      <c r="AY1023" s="519">
        <v>0</v>
      </c>
      <c r="AZ1023" s="519">
        <v>0</v>
      </c>
      <c r="BA1023" s="519">
        <v>0</v>
      </c>
      <c r="BB1023" s="519">
        <v>0</v>
      </c>
      <c r="BC1023" s="519">
        <v>0</v>
      </c>
      <c r="BD1023" s="519">
        <v>0</v>
      </c>
      <c r="BE1023" s="519">
        <v>0</v>
      </c>
      <c r="BF1023" s="519">
        <v>0</v>
      </c>
      <c r="BG1023" s="519">
        <v>0</v>
      </c>
      <c r="BH1023" s="519">
        <v>0</v>
      </c>
      <c r="BI1023" s="519">
        <v>0</v>
      </c>
      <c r="BJ1023" s="519">
        <v>0</v>
      </c>
      <c r="BK1023" s="519">
        <v>0</v>
      </c>
      <c r="BL1023" s="519">
        <v>0</v>
      </c>
      <c r="BM1023" s="519">
        <v>0</v>
      </c>
      <c r="BN1023" s="519">
        <v>0</v>
      </c>
      <c r="BO1023" s="519">
        <v>0</v>
      </c>
      <c r="BP1023" s="519">
        <v>0</v>
      </c>
      <c r="BQ1023" s="519">
        <v>0</v>
      </c>
      <c r="BR1023" s="519">
        <v>0</v>
      </c>
      <c r="BS1023" s="519">
        <v>0</v>
      </c>
      <c r="BT1023" s="519">
        <v>0</v>
      </c>
      <c r="BU1023" s="519">
        <v>0</v>
      </c>
      <c r="BV1023" s="519">
        <v>0</v>
      </c>
      <c r="BW1023" s="519">
        <v>0</v>
      </c>
      <c r="BX1023" s="519">
        <v>0</v>
      </c>
      <c r="BY1023" s="519">
        <v>0</v>
      </c>
      <c r="BZ1023" s="519">
        <v>0</v>
      </c>
      <c r="CA1023" s="519">
        <v>0</v>
      </c>
      <c r="CB1023" s="519">
        <v>0</v>
      </c>
      <c r="CC1023" s="519">
        <v>0</v>
      </c>
      <c r="CD1023" s="519">
        <v>0</v>
      </c>
      <c r="CE1023" s="519">
        <v>0</v>
      </c>
      <c r="CF1023" s="519">
        <v>0</v>
      </c>
      <c r="CG1023" s="519">
        <v>0</v>
      </c>
      <c r="CH1023" s="519">
        <v>0</v>
      </c>
      <c r="CI1023" s="519">
        <v>0</v>
      </c>
      <c r="CJ1023" s="519">
        <v>0</v>
      </c>
      <c r="CK1023" s="519">
        <v>0</v>
      </c>
      <c r="CL1023" s="519">
        <v>0</v>
      </c>
      <c r="CM1023" s="519">
        <v>0</v>
      </c>
      <c r="CN1023" s="519">
        <v>0</v>
      </c>
      <c r="CO1023" s="519">
        <v>0</v>
      </c>
      <c r="CP1023" s="519">
        <v>0</v>
      </c>
      <c r="CQ1023" s="519">
        <v>0</v>
      </c>
      <c r="CR1023" s="519">
        <v>0</v>
      </c>
      <c r="CS1023" s="519">
        <v>0</v>
      </c>
      <c r="CT1023" s="519">
        <v>0</v>
      </c>
      <c r="CU1023" s="519">
        <v>0</v>
      </c>
      <c r="CV1023" s="519">
        <v>0</v>
      </c>
      <c r="CW1023" s="519">
        <v>0</v>
      </c>
      <c r="CX1023" s="519">
        <v>0</v>
      </c>
      <c r="CY1023" s="519">
        <v>0</v>
      </c>
      <c r="CZ1023" s="519">
        <v>0</v>
      </c>
      <c r="DA1023" s="519">
        <v>0</v>
      </c>
      <c r="DB1023" s="519">
        <v>0</v>
      </c>
      <c r="DC1023" s="519">
        <v>0</v>
      </c>
      <c r="DD1023" s="519">
        <v>0</v>
      </c>
      <c r="DE1023" s="519">
        <v>0</v>
      </c>
      <c r="DF1023" s="519">
        <v>0</v>
      </c>
      <c r="DG1023" s="519">
        <v>0</v>
      </c>
      <c r="DH1023" s="519">
        <v>0</v>
      </c>
      <c r="DI1023" s="519">
        <v>0</v>
      </c>
      <c r="DJ1023" s="519">
        <v>0</v>
      </c>
      <c r="DK1023" s="519">
        <v>0</v>
      </c>
      <c r="DL1023" s="519">
        <v>0</v>
      </c>
      <c r="DM1023" s="519">
        <v>0</v>
      </c>
      <c r="DN1023" s="519">
        <v>0</v>
      </c>
      <c r="DO1023" s="519">
        <v>0</v>
      </c>
      <c r="DP1023" s="519">
        <v>0</v>
      </c>
      <c r="DQ1023" s="519">
        <v>0</v>
      </c>
      <c r="DR1023" s="519">
        <v>0</v>
      </c>
      <c r="DS1023" s="519">
        <v>0</v>
      </c>
      <c r="DT1023" s="519">
        <v>0</v>
      </c>
      <c r="DU1023" s="519">
        <v>0</v>
      </c>
      <c r="DV1023" s="519">
        <v>0</v>
      </c>
      <c r="DW1023" s="519">
        <v>0</v>
      </c>
      <c r="DX1023" s="519">
        <v>0</v>
      </c>
      <c r="DZ1023" s="337"/>
      <c r="EA1023" s="519" t="s">
        <v>1061</v>
      </c>
      <c r="EB1023" s="519" t="s">
        <v>1059</v>
      </c>
      <c r="EC1023" s="519">
        <v>51</v>
      </c>
      <c r="ED1023" s="183" t="str">
        <f t="shared" si="50"/>
        <v>SDN150151</v>
      </c>
      <c r="EE1023" s="519">
        <v>1319.7</v>
      </c>
      <c r="EF1023" s="519">
        <v>10000</v>
      </c>
      <c r="EG1023" s="519">
        <v>10000</v>
      </c>
      <c r="EH1023" s="519">
        <v>10000</v>
      </c>
      <c r="EI1023" s="519">
        <v>10000</v>
      </c>
      <c r="EJ1023" s="519">
        <v>10000</v>
      </c>
      <c r="EK1023" s="519">
        <v>10000</v>
      </c>
      <c r="EL1023" s="519">
        <v>10293.700000000001</v>
      </c>
      <c r="EM1023" s="519">
        <v>11349.4</v>
      </c>
      <c r="EN1023" s="519">
        <v>12405.2</v>
      </c>
      <c r="EO1023" s="519">
        <v>13460.9</v>
      </c>
      <c r="EP1023" s="519">
        <v>14516.7</v>
      </c>
      <c r="EQ1023" s="519">
        <v>15572.5</v>
      </c>
      <c r="ER1023" s="519">
        <v>16628.2</v>
      </c>
      <c r="ES1023" s="519">
        <v>17684</v>
      </c>
      <c r="ET1023" s="519">
        <v>17684</v>
      </c>
      <c r="EU1023" s="519">
        <v>17684</v>
      </c>
      <c r="EV1023" s="519">
        <v>17684</v>
      </c>
      <c r="EW1023" s="519">
        <v>17684</v>
      </c>
      <c r="EX1023" s="519">
        <v>17684</v>
      </c>
      <c r="EY1023" s="519">
        <v>17684</v>
      </c>
      <c r="EZ1023" s="519">
        <v>17684</v>
      </c>
      <c r="FA1023" s="519">
        <v>17684</v>
      </c>
      <c r="FB1023" s="519">
        <v>17684</v>
      </c>
      <c r="FC1023" s="519">
        <v>17684</v>
      </c>
      <c r="FD1023" s="519">
        <v>17684</v>
      </c>
      <c r="FE1023" s="519">
        <v>17684</v>
      </c>
      <c r="FF1023" s="519">
        <v>17684</v>
      </c>
      <c r="FG1023" s="519">
        <v>17684</v>
      </c>
      <c r="FH1023" s="519">
        <v>17684</v>
      </c>
      <c r="FI1023" s="519">
        <v>0</v>
      </c>
      <c r="FJ1023" s="519">
        <v>0</v>
      </c>
      <c r="FK1023" s="519">
        <v>0</v>
      </c>
      <c r="FL1023" s="519">
        <v>0</v>
      </c>
      <c r="FM1023" s="519">
        <v>0</v>
      </c>
      <c r="FN1023" s="519">
        <v>0</v>
      </c>
      <c r="FO1023" s="519">
        <v>0</v>
      </c>
      <c r="FP1023" s="519">
        <v>0</v>
      </c>
      <c r="FQ1023" s="519">
        <v>0</v>
      </c>
      <c r="FR1023" s="519">
        <v>0</v>
      </c>
      <c r="FS1023" s="519">
        <v>0</v>
      </c>
      <c r="FT1023" s="519">
        <v>0</v>
      </c>
      <c r="FU1023" s="519">
        <v>0</v>
      </c>
      <c r="FV1023" s="519">
        <v>0</v>
      </c>
      <c r="FW1023" s="519">
        <v>0</v>
      </c>
      <c r="FX1023" s="519">
        <v>0</v>
      </c>
      <c r="FY1023" s="519">
        <v>0</v>
      </c>
      <c r="FZ1023" s="519">
        <v>0</v>
      </c>
      <c r="GA1023" s="519">
        <v>0</v>
      </c>
      <c r="GB1023" s="519">
        <v>0</v>
      </c>
      <c r="GC1023" s="519">
        <v>0</v>
      </c>
      <c r="GD1023" s="519">
        <v>0</v>
      </c>
      <c r="GE1023" s="519">
        <v>0</v>
      </c>
      <c r="GF1023" s="519">
        <v>0</v>
      </c>
      <c r="GG1023" s="519">
        <v>0</v>
      </c>
      <c r="GH1023" s="519">
        <v>0</v>
      </c>
      <c r="GI1023" s="519">
        <v>0</v>
      </c>
      <c r="GJ1023" s="519">
        <v>0</v>
      </c>
      <c r="GK1023" s="519">
        <v>0</v>
      </c>
      <c r="GL1023" s="519">
        <v>0</v>
      </c>
      <c r="GM1023" s="519">
        <v>0</v>
      </c>
      <c r="GN1023" s="519">
        <v>0</v>
      </c>
      <c r="GO1023" s="519">
        <v>0</v>
      </c>
      <c r="GP1023" s="519">
        <v>0</v>
      </c>
      <c r="GQ1023" s="519">
        <v>0</v>
      </c>
      <c r="GR1023" s="519">
        <v>0</v>
      </c>
      <c r="GS1023" s="519">
        <v>0</v>
      </c>
      <c r="GT1023" s="519">
        <v>0</v>
      </c>
      <c r="GU1023" s="519">
        <v>0</v>
      </c>
      <c r="GV1023" s="519">
        <v>0</v>
      </c>
      <c r="GW1023" s="519">
        <v>0</v>
      </c>
      <c r="GX1023" s="519">
        <v>0</v>
      </c>
      <c r="GY1023" s="519">
        <v>0</v>
      </c>
      <c r="GZ1023" s="519">
        <v>0</v>
      </c>
      <c r="HA1023" s="519">
        <v>0</v>
      </c>
      <c r="HB1023" s="519">
        <v>0</v>
      </c>
      <c r="HC1023" s="519">
        <v>0</v>
      </c>
      <c r="HD1023" s="519">
        <v>0</v>
      </c>
      <c r="HE1023" s="519">
        <v>0</v>
      </c>
      <c r="HF1023" s="519">
        <v>0</v>
      </c>
      <c r="HG1023" s="519">
        <v>0</v>
      </c>
      <c r="HH1023" s="519">
        <v>0</v>
      </c>
      <c r="HI1023" s="519">
        <v>0</v>
      </c>
      <c r="HJ1023" s="519">
        <v>0</v>
      </c>
      <c r="HK1023" s="519">
        <v>0</v>
      </c>
      <c r="HL1023" s="519">
        <v>0</v>
      </c>
      <c r="HM1023" s="519">
        <v>0</v>
      </c>
      <c r="HN1023" s="519">
        <v>0</v>
      </c>
      <c r="HO1023" s="519">
        <v>0</v>
      </c>
      <c r="HP1023" s="519">
        <v>0</v>
      </c>
      <c r="HQ1023" s="519">
        <v>0</v>
      </c>
      <c r="HR1023" s="519">
        <v>0</v>
      </c>
      <c r="HS1023" s="519">
        <v>0</v>
      </c>
      <c r="HT1023" s="519">
        <v>0</v>
      </c>
      <c r="HU1023" s="519">
        <v>0</v>
      </c>
      <c r="HV1023" s="519">
        <v>0</v>
      </c>
      <c r="HW1023" s="519">
        <v>0</v>
      </c>
      <c r="HX1023" s="519">
        <v>0</v>
      </c>
      <c r="HY1023" s="519">
        <v>0</v>
      </c>
      <c r="HZ1023" s="519">
        <v>0</v>
      </c>
      <c r="IA1023" s="519">
        <v>0</v>
      </c>
      <c r="IB1023" s="519">
        <v>0</v>
      </c>
      <c r="IC1023" s="519">
        <v>0</v>
      </c>
      <c r="ID1023" s="519">
        <v>0</v>
      </c>
      <c r="IE1023" s="519">
        <v>0</v>
      </c>
      <c r="IF1023" s="519">
        <v>0</v>
      </c>
      <c r="IG1023" s="519">
        <v>0</v>
      </c>
      <c r="IH1023" s="519">
        <v>0</v>
      </c>
      <c r="II1023" s="519">
        <v>0</v>
      </c>
      <c r="IJ1023" s="519">
        <v>0</v>
      </c>
      <c r="IK1023" s="519">
        <v>0</v>
      </c>
    </row>
    <row r="1024" spans="2:245" hidden="1">
      <c r="B1024" s="519" t="s">
        <v>1058</v>
      </c>
      <c r="C1024" s="519"/>
      <c r="D1024" s="519"/>
      <c r="E1024" s="519"/>
      <c r="F1024" s="519">
        <v>2</v>
      </c>
      <c r="G1024" s="519"/>
      <c r="H1024" s="519">
        <v>41</v>
      </c>
      <c r="I1024" s="519">
        <v>2</v>
      </c>
      <c r="J1024" s="519" t="str">
        <f t="shared" si="48"/>
        <v>SDN10024102</v>
      </c>
      <c r="K1024" s="519">
        <v>1020</v>
      </c>
      <c r="M1024" s="337"/>
      <c r="N1024" s="519" t="s">
        <v>1061</v>
      </c>
      <c r="O1024" s="519" t="s">
        <v>1059</v>
      </c>
      <c r="P1024" s="519">
        <v>52</v>
      </c>
      <c r="Q1024" s="521" t="str">
        <f t="shared" si="49"/>
        <v>SDN150152</v>
      </c>
      <c r="R1024" s="519">
        <v>1404.5</v>
      </c>
      <c r="S1024" s="519">
        <v>2809</v>
      </c>
      <c r="T1024" s="519">
        <v>4213.5</v>
      </c>
      <c r="U1024" s="519">
        <v>5618</v>
      </c>
      <c r="V1024" s="519">
        <v>7022.5</v>
      </c>
      <c r="W1024" s="519">
        <v>8427</v>
      </c>
      <c r="X1024" s="519">
        <v>9831.5</v>
      </c>
      <c r="Y1024" s="519">
        <v>10955.1</v>
      </c>
      <c r="Z1024" s="519">
        <v>12078.7</v>
      </c>
      <c r="AA1024" s="519">
        <v>13202.3</v>
      </c>
      <c r="AB1024" s="519">
        <v>14325.9</v>
      </c>
      <c r="AC1024" s="519">
        <v>15449.5</v>
      </c>
      <c r="AD1024" s="519">
        <v>16573.099999999999</v>
      </c>
      <c r="AE1024" s="519">
        <v>17696.7</v>
      </c>
      <c r="AF1024" s="519">
        <v>18820.3</v>
      </c>
      <c r="AG1024" s="519">
        <v>18820.3</v>
      </c>
      <c r="AH1024" s="519">
        <v>18820.3</v>
      </c>
      <c r="AI1024" s="519">
        <v>18820.3</v>
      </c>
      <c r="AJ1024" s="519">
        <v>18820.3</v>
      </c>
      <c r="AK1024" s="519">
        <v>18820.3</v>
      </c>
      <c r="AL1024" s="519">
        <v>18820.3</v>
      </c>
      <c r="AM1024" s="519">
        <v>18820.3</v>
      </c>
      <c r="AN1024" s="519">
        <v>18820.3</v>
      </c>
      <c r="AO1024" s="519">
        <v>18820.3</v>
      </c>
      <c r="AP1024" s="519">
        <v>18820.3</v>
      </c>
      <c r="AQ1024" s="519">
        <v>18820.3</v>
      </c>
      <c r="AR1024" s="519">
        <v>18820.3</v>
      </c>
      <c r="AS1024" s="519">
        <v>18820.3</v>
      </c>
      <c r="AT1024" s="519">
        <v>18820.3</v>
      </c>
      <c r="AU1024" s="519">
        <v>18820.3</v>
      </c>
      <c r="AV1024" s="519">
        <v>0</v>
      </c>
      <c r="AW1024" s="519">
        <v>0</v>
      </c>
      <c r="AX1024" s="519">
        <v>0</v>
      </c>
      <c r="AY1024" s="519">
        <v>0</v>
      </c>
      <c r="AZ1024" s="519">
        <v>0</v>
      </c>
      <c r="BA1024" s="519">
        <v>0</v>
      </c>
      <c r="BB1024" s="519">
        <v>0</v>
      </c>
      <c r="BC1024" s="519">
        <v>0</v>
      </c>
      <c r="BD1024" s="519">
        <v>0</v>
      </c>
      <c r="BE1024" s="519">
        <v>0</v>
      </c>
      <c r="BF1024" s="519">
        <v>0</v>
      </c>
      <c r="BG1024" s="519">
        <v>0</v>
      </c>
      <c r="BH1024" s="519">
        <v>0</v>
      </c>
      <c r="BI1024" s="519">
        <v>0</v>
      </c>
      <c r="BJ1024" s="519">
        <v>0</v>
      </c>
      <c r="BK1024" s="519">
        <v>0</v>
      </c>
      <c r="BL1024" s="519">
        <v>0</v>
      </c>
      <c r="BM1024" s="519">
        <v>0</v>
      </c>
      <c r="BN1024" s="519">
        <v>0</v>
      </c>
      <c r="BO1024" s="519">
        <v>0</v>
      </c>
      <c r="BP1024" s="519">
        <v>0</v>
      </c>
      <c r="BQ1024" s="519">
        <v>0</v>
      </c>
      <c r="BR1024" s="519">
        <v>0</v>
      </c>
      <c r="BS1024" s="519">
        <v>0</v>
      </c>
      <c r="BT1024" s="519">
        <v>0</v>
      </c>
      <c r="BU1024" s="519">
        <v>0</v>
      </c>
      <c r="BV1024" s="519">
        <v>0</v>
      </c>
      <c r="BW1024" s="519">
        <v>0</v>
      </c>
      <c r="BX1024" s="519">
        <v>0</v>
      </c>
      <c r="BY1024" s="519">
        <v>0</v>
      </c>
      <c r="BZ1024" s="519">
        <v>0</v>
      </c>
      <c r="CA1024" s="519">
        <v>0</v>
      </c>
      <c r="CB1024" s="519">
        <v>0</v>
      </c>
      <c r="CC1024" s="519">
        <v>0</v>
      </c>
      <c r="CD1024" s="519">
        <v>0</v>
      </c>
      <c r="CE1024" s="519">
        <v>0</v>
      </c>
      <c r="CF1024" s="519">
        <v>0</v>
      </c>
      <c r="CG1024" s="519">
        <v>0</v>
      </c>
      <c r="CH1024" s="519">
        <v>0</v>
      </c>
      <c r="CI1024" s="519">
        <v>0</v>
      </c>
      <c r="CJ1024" s="519">
        <v>0</v>
      </c>
      <c r="CK1024" s="519">
        <v>0</v>
      </c>
      <c r="CL1024" s="519">
        <v>0</v>
      </c>
      <c r="CM1024" s="519">
        <v>0</v>
      </c>
      <c r="CN1024" s="519">
        <v>0</v>
      </c>
      <c r="CO1024" s="519">
        <v>0</v>
      </c>
      <c r="CP1024" s="519">
        <v>0</v>
      </c>
      <c r="CQ1024" s="519">
        <v>0</v>
      </c>
      <c r="CR1024" s="519">
        <v>0</v>
      </c>
      <c r="CS1024" s="519">
        <v>0</v>
      </c>
      <c r="CT1024" s="519">
        <v>0</v>
      </c>
      <c r="CU1024" s="519">
        <v>0</v>
      </c>
      <c r="CV1024" s="519">
        <v>0</v>
      </c>
      <c r="CW1024" s="519">
        <v>0</v>
      </c>
      <c r="CX1024" s="519">
        <v>0</v>
      </c>
      <c r="CY1024" s="519">
        <v>0</v>
      </c>
      <c r="CZ1024" s="519">
        <v>0</v>
      </c>
      <c r="DA1024" s="519">
        <v>0</v>
      </c>
      <c r="DB1024" s="519">
        <v>0</v>
      </c>
      <c r="DC1024" s="519">
        <v>0</v>
      </c>
      <c r="DD1024" s="519">
        <v>0</v>
      </c>
      <c r="DE1024" s="519">
        <v>0</v>
      </c>
      <c r="DF1024" s="519">
        <v>0</v>
      </c>
      <c r="DG1024" s="519">
        <v>0</v>
      </c>
      <c r="DH1024" s="519">
        <v>0</v>
      </c>
      <c r="DI1024" s="519">
        <v>0</v>
      </c>
      <c r="DJ1024" s="519">
        <v>0</v>
      </c>
      <c r="DK1024" s="519">
        <v>0</v>
      </c>
      <c r="DL1024" s="519">
        <v>0</v>
      </c>
      <c r="DM1024" s="519">
        <v>0</v>
      </c>
      <c r="DN1024" s="519">
        <v>0</v>
      </c>
      <c r="DO1024" s="519">
        <v>0</v>
      </c>
      <c r="DP1024" s="519">
        <v>0</v>
      </c>
      <c r="DQ1024" s="519">
        <v>0</v>
      </c>
      <c r="DR1024" s="519">
        <v>0</v>
      </c>
      <c r="DS1024" s="519">
        <v>0</v>
      </c>
      <c r="DT1024" s="519">
        <v>0</v>
      </c>
      <c r="DU1024" s="519">
        <v>0</v>
      </c>
      <c r="DV1024" s="519">
        <v>0</v>
      </c>
      <c r="DW1024" s="519">
        <v>0</v>
      </c>
      <c r="DX1024" s="519">
        <v>0</v>
      </c>
      <c r="DZ1024" s="337"/>
      <c r="EA1024" s="519" t="s">
        <v>1061</v>
      </c>
      <c r="EB1024" s="519" t="s">
        <v>1059</v>
      </c>
      <c r="EC1024" s="519">
        <v>52</v>
      </c>
      <c r="ED1024" s="183" t="str">
        <f t="shared" si="50"/>
        <v>SDN150152</v>
      </c>
      <c r="EE1024" s="519">
        <v>1404.5</v>
      </c>
      <c r="EF1024" s="519">
        <v>10000</v>
      </c>
      <c r="EG1024" s="519">
        <v>10000</v>
      </c>
      <c r="EH1024" s="519">
        <v>10000</v>
      </c>
      <c r="EI1024" s="519">
        <v>10000</v>
      </c>
      <c r="EJ1024" s="519">
        <v>10000</v>
      </c>
      <c r="EK1024" s="519">
        <v>10000</v>
      </c>
      <c r="EL1024" s="519">
        <v>10955.1</v>
      </c>
      <c r="EM1024" s="519">
        <v>12078.7</v>
      </c>
      <c r="EN1024" s="519">
        <v>13202.3</v>
      </c>
      <c r="EO1024" s="519">
        <v>14325.9</v>
      </c>
      <c r="EP1024" s="519">
        <v>15449.5</v>
      </c>
      <c r="EQ1024" s="519">
        <v>16573.099999999999</v>
      </c>
      <c r="ER1024" s="519">
        <v>17696.7</v>
      </c>
      <c r="ES1024" s="519">
        <v>18820.3</v>
      </c>
      <c r="ET1024" s="519">
        <v>18820.3</v>
      </c>
      <c r="EU1024" s="519">
        <v>18820.3</v>
      </c>
      <c r="EV1024" s="519">
        <v>18820.3</v>
      </c>
      <c r="EW1024" s="519">
        <v>18820.3</v>
      </c>
      <c r="EX1024" s="519">
        <v>18820.3</v>
      </c>
      <c r="EY1024" s="519">
        <v>18820.3</v>
      </c>
      <c r="EZ1024" s="519">
        <v>18820.3</v>
      </c>
      <c r="FA1024" s="519">
        <v>18820.3</v>
      </c>
      <c r="FB1024" s="519">
        <v>18820.3</v>
      </c>
      <c r="FC1024" s="519">
        <v>18820.3</v>
      </c>
      <c r="FD1024" s="519">
        <v>18820.3</v>
      </c>
      <c r="FE1024" s="519">
        <v>18820.3</v>
      </c>
      <c r="FF1024" s="519">
        <v>18820.3</v>
      </c>
      <c r="FG1024" s="519">
        <v>18820.3</v>
      </c>
      <c r="FH1024" s="519">
        <v>18820.3</v>
      </c>
      <c r="FI1024" s="519">
        <v>0</v>
      </c>
      <c r="FJ1024" s="519">
        <v>0</v>
      </c>
      <c r="FK1024" s="519">
        <v>0</v>
      </c>
      <c r="FL1024" s="519">
        <v>0</v>
      </c>
      <c r="FM1024" s="519">
        <v>0</v>
      </c>
      <c r="FN1024" s="519">
        <v>0</v>
      </c>
      <c r="FO1024" s="519">
        <v>0</v>
      </c>
      <c r="FP1024" s="519">
        <v>0</v>
      </c>
      <c r="FQ1024" s="519">
        <v>0</v>
      </c>
      <c r="FR1024" s="519">
        <v>0</v>
      </c>
      <c r="FS1024" s="519">
        <v>0</v>
      </c>
      <c r="FT1024" s="519">
        <v>0</v>
      </c>
      <c r="FU1024" s="519">
        <v>0</v>
      </c>
      <c r="FV1024" s="519">
        <v>0</v>
      </c>
      <c r="FW1024" s="519">
        <v>0</v>
      </c>
      <c r="FX1024" s="519">
        <v>0</v>
      </c>
      <c r="FY1024" s="519">
        <v>0</v>
      </c>
      <c r="FZ1024" s="519">
        <v>0</v>
      </c>
      <c r="GA1024" s="519">
        <v>0</v>
      </c>
      <c r="GB1024" s="519">
        <v>0</v>
      </c>
      <c r="GC1024" s="519">
        <v>0</v>
      </c>
      <c r="GD1024" s="519">
        <v>0</v>
      </c>
      <c r="GE1024" s="519">
        <v>0</v>
      </c>
      <c r="GF1024" s="519">
        <v>0</v>
      </c>
      <c r="GG1024" s="519">
        <v>0</v>
      </c>
      <c r="GH1024" s="519">
        <v>0</v>
      </c>
      <c r="GI1024" s="519">
        <v>0</v>
      </c>
      <c r="GJ1024" s="519">
        <v>0</v>
      </c>
      <c r="GK1024" s="519">
        <v>0</v>
      </c>
      <c r="GL1024" s="519">
        <v>0</v>
      </c>
      <c r="GM1024" s="519">
        <v>0</v>
      </c>
      <c r="GN1024" s="519">
        <v>0</v>
      </c>
      <c r="GO1024" s="519">
        <v>0</v>
      </c>
      <c r="GP1024" s="519">
        <v>0</v>
      </c>
      <c r="GQ1024" s="519">
        <v>0</v>
      </c>
      <c r="GR1024" s="519">
        <v>0</v>
      </c>
      <c r="GS1024" s="519">
        <v>0</v>
      </c>
      <c r="GT1024" s="519">
        <v>0</v>
      </c>
      <c r="GU1024" s="519">
        <v>0</v>
      </c>
      <c r="GV1024" s="519">
        <v>0</v>
      </c>
      <c r="GW1024" s="519">
        <v>0</v>
      </c>
      <c r="GX1024" s="519">
        <v>0</v>
      </c>
      <c r="GY1024" s="519">
        <v>0</v>
      </c>
      <c r="GZ1024" s="519">
        <v>0</v>
      </c>
      <c r="HA1024" s="519">
        <v>0</v>
      </c>
      <c r="HB1024" s="519">
        <v>0</v>
      </c>
      <c r="HC1024" s="519">
        <v>0</v>
      </c>
      <c r="HD1024" s="519">
        <v>0</v>
      </c>
      <c r="HE1024" s="519">
        <v>0</v>
      </c>
      <c r="HF1024" s="519">
        <v>0</v>
      </c>
      <c r="HG1024" s="519">
        <v>0</v>
      </c>
      <c r="HH1024" s="519">
        <v>0</v>
      </c>
      <c r="HI1024" s="519">
        <v>0</v>
      </c>
      <c r="HJ1024" s="519">
        <v>0</v>
      </c>
      <c r="HK1024" s="519">
        <v>0</v>
      </c>
      <c r="HL1024" s="519">
        <v>0</v>
      </c>
      <c r="HM1024" s="519">
        <v>0</v>
      </c>
      <c r="HN1024" s="519">
        <v>0</v>
      </c>
      <c r="HO1024" s="519">
        <v>0</v>
      </c>
      <c r="HP1024" s="519">
        <v>0</v>
      </c>
      <c r="HQ1024" s="519">
        <v>0</v>
      </c>
      <c r="HR1024" s="519">
        <v>0</v>
      </c>
      <c r="HS1024" s="519">
        <v>0</v>
      </c>
      <c r="HT1024" s="519">
        <v>0</v>
      </c>
      <c r="HU1024" s="519">
        <v>0</v>
      </c>
      <c r="HV1024" s="519">
        <v>0</v>
      </c>
      <c r="HW1024" s="519">
        <v>0</v>
      </c>
      <c r="HX1024" s="519">
        <v>0</v>
      </c>
      <c r="HY1024" s="519">
        <v>0</v>
      </c>
      <c r="HZ1024" s="519">
        <v>0</v>
      </c>
      <c r="IA1024" s="519">
        <v>0</v>
      </c>
      <c r="IB1024" s="519">
        <v>0</v>
      </c>
      <c r="IC1024" s="519">
        <v>0</v>
      </c>
      <c r="ID1024" s="519">
        <v>0</v>
      </c>
      <c r="IE1024" s="519">
        <v>0</v>
      </c>
      <c r="IF1024" s="519">
        <v>0</v>
      </c>
      <c r="IG1024" s="519">
        <v>0</v>
      </c>
      <c r="IH1024" s="519">
        <v>0</v>
      </c>
      <c r="II1024" s="519">
        <v>0</v>
      </c>
      <c r="IJ1024" s="519">
        <v>0</v>
      </c>
      <c r="IK1024" s="519">
        <v>0</v>
      </c>
    </row>
    <row r="1025" spans="2:245" hidden="1">
      <c r="B1025" s="519" t="s">
        <v>1058</v>
      </c>
      <c r="C1025" s="519"/>
      <c r="D1025" s="519"/>
      <c r="E1025" s="519"/>
      <c r="F1025" s="519">
        <v>2</v>
      </c>
      <c r="G1025" s="519"/>
      <c r="H1025" s="519">
        <v>41</v>
      </c>
      <c r="I1025" s="519">
        <v>3</v>
      </c>
      <c r="J1025" s="519" t="str">
        <f t="shared" si="48"/>
        <v>SDN10024103</v>
      </c>
      <c r="K1025" s="519">
        <v>1020</v>
      </c>
      <c r="M1025" s="337"/>
      <c r="N1025" s="519" t="s">
        <v>1061</v>
      </c>
      <c r="O1025" s="519" t="s">
        <v>1059</v>
      </c>
      <c r="P1025" s="519">
        <v>53</v>
      </c>
      <c r="Q1025" s="521" t="str">
        <f t="shared" si="49"/>
        <v>SDN150153</v>
      </c>
      <c r="R1025" s="519">
        <v>1489.3</v>
      </c>
      <c r="S1025" s="519">
        <v>2978.6</v>
      </c>
      <c r="T1025" s="519">
        <v>4467.8999999999996</v>
      </c>
      <c r="U1025" s="519">
        <v>5957.2</v>
      </c>
      <c r="V1025" s="519">
        <v>7446.5</v>
      </c>
      <c r="W1025" s="519">
        <v>8935.7999999999993</v>
      </c>
      <c r="X1025" s="519">
        <v>10425.1</v>
      </c>
      <c r="Y1025" s="519">
        <v>11616.5</v>
      </c>
      <c r="Z1025" s="519">
        <v>12808</v>
      </c>
      <c r="AA1025" s="519">
        <v>13999.4</v>
      </c>
      <c r="AB1025" s="519">
        <v>15190.9</v>
      </c>
      <c r="AC1025" s="519">
        <v>16382.3</v>
      </c>
      <c r="AD1025" s="519">
        <v>17573.7</v>
      </c>
      <c r="AE1025" s="519">
        <v>18765.2</v>
      </c>
      <c r="AF1025" s="519">
        <v>19956.599999999999</v>
      </c>
      <c r="AG1025" s="519">
        <v>19956.599999999999</v>
      </c>
      <c r="AH1025" s="519">
        <v>19956.599999999999</v>
      </c>
      <c r="AI1025" s="519">
        <v>19956.599999999999</v>
      </c>
      <c r="AJ1025" s="519">
        <v>19956.599999999999</v>
      </c>
      <c r="AK1025" s="519">
        <v>19956.599999999999</v>
      </c>
      <c r="AL1025" s="519">
        <v>19956.599999999999</v>
      </c>
      <c r="AM1025" s="519">
        <v>19956.599999999999</v>
      </c>
      <c r="AN1025" s="519">
        <v>19956.599999999999</v>
      </c>
      <c r="AO1025" s="519">
        <v>19956.599999999999</v>
      </c>
      <c r="AP1025" s="519">
        <v>19956.599999999999</v>
      </c>
      <c r="AQ1025" s="519">
        <v>19956.599999999999</v>
      </c>
      <c r="AR1025" s="519">
        <v>19956.599999999999</v>
      </c>
      <c r="AS1025" s="519">
        <v>19956.599999999999</v>
      </c>
      <c r="AT1025" s="519">
        <v>19956.599999999999</v>
      </c>
      <c r="AU1025" s="519">
        <v>19956.599999999999</v>
      </c>
      <c r="AV1025" s="519">
        <v>0</v>
      </c>
      <c r="AW1025" s="519">
        <v>0</v>
      </c>
      <c r="AX1025" s="519">
        <v>0</v>
      </c>
      <c r="AY1025" s="519">
        <v>0</v>
      </c>
      <c r="AZ1025" s="519">
        <v>0</v>
      </c>
      <c r="BA1025" s="519">
        <v>0</v>
      </c>
      <c r="BB1025" s="519">
        <v>0</v>
      </c>
      <c r="BC1025" s="519">
        <v>0</v>
      </c>
      <c r="BD1025" s="519">
        <v>0</v>
      </c>
      <c r="BE1025" s="519">
        <v>0</v>
      </c>
      <c r="BF1025" s="519">
        <v>0</v>
      </c>
      <c r="BG1025" s="519">
        <v>0</v>
      </c>
      <c r="BH1025" s="519">
        <v>0</v>
      </c>
      <c r="BI1025" s="519">
        <v>0</v>
      </c>
      <c r="BJ1025" s="519">
        <v>0</v>
      </c>
      <c r="BK1025" s="519">
        <v>0</v>
      </c>
      <c r="BL1025" s="519">
        <v>0</v>
      </c>
      <c r="BM1025" s="519">
        <v>0</v>
      </c>
      <c r="BN1025" s="519">
        <v>0</v>
      </c>
      <c r="BO1025" s="519">
        <v>0</v>
      </c>
      <c r="BP1025" s="519">
        <v>0</v>
      </c>
      <c r="BQ1025" s="519">
        <v>0</v>
      </c>
      <c r="BR1025" s="519">
        <v>0</v>
      </c>
      <c r="BS1025" s="519">
        <v>0</v>
      </c>
      <c r="BT1025" s="519">
        <v>0</v>
      </c>
      <c r="BU1025" s="519">
        <v>0</v>
      </c>
      <c r="BV1025" s="519">
        <v>0</v>
      </c>
      <c r="BW1025" s="519">
        <v>0</v>
      </c>
      <c r="BX1025" s="519">
        <v>0</v>
      </c>
      <c r="BY1025" s="519">
        <v>0</v>
      </c>
      <c r="BZ1025" s="519">
        <v>0</v>
      </c>
      <c r="CA1025" s="519">
        <v>0</v>
      </c>
      <c r="CB1025" s="519">
        <v>0</v>
      </c>
      <c r="CC1025" s="519">
        <v>0</v>
      </c>
      <c r="CD1025" s="519">
        <v>0</v>
      </c>
      <c r="CE1025" s="519">
        <v>0</v>
      </c>
      <c r="CF1025" s="519">
        <v>0</v>
      </c>
      <c r="CG1025" s="519">
        <v>0</v>
      </c>
      <c r="CH1025" s="519">
        <v>0</v>
      </c>
      <c r="CI1025" s="519">
        <v>0</v>
      </c>
      <c r="CJ1025" s="519">
        <v>0</v>
      </c>
      <c r="CK1025" s="519">
        <v>0</v>
      </c>
      <c r="CL1025" s="519">
        <v>0</v>
      </c>
      <c r="CM1025" s="519">
        <v>0</v>
      </c>
      <c r="CN1025" s="519">
        <v>0</v>
      </c>
      <c r="CO1025" s="519">
        <v>0</v>
      </c>
      <c r="CP1025" s="519">
        <v>0</v>
      </c>
      <c r="CQ1025" s="519">
        <v>0</v>
      </c>
      <c r="CR1025" s="519">
        <v>0</v>
      </c>
      <c r="CS1025" s="519">
        <v>0</v>
      </c>
      <c r="CT1025" s="519">
        <v>0</v>
      </c>
      <c r="CU1025" s="519">
        <v>0</v>
      </c>
      <c r="CV1025" s="519">
        <v>0</v>
      </c>
      <c r="CW1025" s="519">
        <v>0</v>
      </c>
      <c r="CX1025" s="519">
        <v>0</v>
      </c>
      <c r="CY1025" s="519">
        <v>0</v>
      </c>
      <c r="CZ1025" s="519">
        <v>0</v>
      </c>
      <c r="DA1025" s="519">
        <v>0</v>
      </c>
      <c r="DB1025" s="519">
        <v>0</v>
      </c>
      <c r="DC1025" s="519">
        <v>0</v>
      </c>
      <c r="DD1025" s="519">
        <v>0</v>
      </c>
      <c r="DE1025" s="519">
        <v>0</v>
      </c>
      <c r="DF1025" s="519">
        <v>0</v>
      </c>
      <c r="DG1025" s="519">
        <v>0</v>
      </c>
      <c r="DH1025" s="519">
        <v>0</v>
      </c>
      <c r="DI1025" s="519">
        <v>0</v>
      </c>
      <c r="DJ1025" s="519">
        <v>0</v>
      </c>
      <c r="DK1025" s="519">
        <v>0</v>
      </c>
      <c r="DL1025" s="519">
        <v>0</v>
      </c>
      <c r="DM1025" s="519">
        <v>0</v>
      </c>
      <c r="DN1025" s="519">
        <v>0</v>
      </c>
      <c r="DO1025" s="519">
        <v>0</v>
      </c>
      <c r="DP1025" s="519">
        <v>0</v>
      </c>
      <c r="DQ1025" s="519">
        <v>0</v>
      </c>
      <c r="DR1025" s="519">
        <v>0</v>
      </c>
      <c r="DS1025" s="519">
        <v>0</v>
      </c>
      <c r="DT1025" s="519">
        <v>0</v>
      </c>
      <c r="DU1025" s="519">
        <v>0</v>
      </c>
      <c r="DV1025" s="519">
        <v>0</v>
      </c>
      <c r="DW1025" s="519">
        <v>0</v>
      </c>
      <c r="DX1025" s="519">
        <v>0</v>
      </c>
      <c r="DZ1025" s="337"/>
      <c r="EA1025" s="519" t="s">
        <v>1061</v>
      </c>
      <c r="EB1025" s="519" t="s">
        <v>1059</v>
      </c>
      <c r="EC1025" s="519">
        <v>53</v>
      </c>
      <c r="ED1025" s="183" t="str">
        <f t="shared" si="50"/>
        <v>SDN150153</v>
      </c>
      <c r="EE1025" s="519">
        <v>1489.3</v>
      </c>
      <c r="EF1025" s="519">
        <v>10000</v>
      </c>
      <c r="EG1025" s="519">
        <v>10000</v>
      </c>
      <c r="EH1025" s="519">
        <v>10000</v>
      </c>
      <c r="EI1025" s="519">
        <v>10000</v>
      </c>
      <c r="EJ1025" s="519">
        <v>10000</v>
      </c>
      <c r="EK1025" s="519">
        <v>10425.1</v>
      </c>
      <c r="EL1025" s="519">
        <v>11616.5</v>
      </c>
      <c r="EM1025" s="519">
        <v>12808</v>
      </c>
      <c r="EN1025" s="519">
        <v>13999.4</v>
      </c>
      <c r="EO1025" s="519">
        <v>15190.9</v>
      </c>
      <c r="EP1025" s="519">
        <v>16382.3</v>
      </c>
      <c r="EQ1025" s="519">
        <v>17573.7</v>
      </c>
      <c r="ER1025" s="519">
        <v>18765.2</v>
      </c>
      <c r="ES1025" s="519">
        <v>19956.599999999999</v>
      </c>
      <c r="ET1025" s="519">
        <v>19956.599999999999</v>
      </c>
      <c r="EU1025" s="519">
        <v>19956.599999999999</v>
      </c>
      <c r="EV1025" s="519">
        <v>19956.599999999999</v>
      </c>
      <c r="EW1025" s="519">
        <v>19956.599999999999</v>
      </c>
      <c r="EX1025" s="519">
        <v>19956.599999999999</v>
      </c>
      <c r="EY1025" s="519">
        <v>19956.599999999999</v>
      </c>
      <c r="EZ1025" s="519">
        <v>19956.599999999999</v>
      </c>
      <c r="FA1025" s="519">
        <v>19956.599999999999</v>
      </c>
      <c r="FB1025" s="519">
        <v>19956.599999999999</v>
      </c>
      <c r="FC1025" s="519">
        <v>19956.599999999999</v>
      </c>
      <c r="FD1025" s="519">
        <v>19956.599999999999</v>
      </c>
      <c r="FE1025" s="519">
        <v>19956.599999999999</v>
      </c>
      <c r="FF1025" s="519">
        <v>19956.599999999999</v>
      </c>
      <c r="FG1025" s="519">
        <v>19956.599999999999</v>
      </c>
      <c r="FH1025" s="519">
        <v>19956.599999999999</v>
      </c>
      <c r="FI1025" s="519">
        <v>0</v>
      </c>
      <c r="FJ1025" s="519">
        <v>0</v>
      </c>
      <c r="FK1025" s="519">
        <v>0</v>
      </c>
      <c r="FL1025" s="519">
        <v>0</v>
      </c>
      <c r="FM1025" s="519">
        <v>0</v>
      </c>
      <c r="FN1025" s="519">
        <v>0</v>
      </c>
      <c r="FO1025" s="519">
        <v>0</v>
      </c>
      <c r="FP1025" s="519">
        <v>0</v>
      </c>
      <c r="FQ1025" s="519">
        <v>0</v>
      </c>
      <c r="FR1025" s="519">
        <v>0</v>
      </c>
      <c r="FS1025" s="519">
        <v>0</v>
      </c>
      <c r="FT1025" s="519">
        <v>0</v>
      </c>
      <c r="FU1025" s="519">
        <v>0</v>
      </c>
      <c r="FV1025" s="519">
        <v>0</v>
      </c>
      <c r="FW1025" s="519">
        <v>0</v>
      </c>
      <c r="FX1025" s="519">
        <v>0</v>
      </c>
      <c r="FY1025" s="519">
        <v>0</v>
      </c>
      <c r="FZ1025" s="519">
        <v>0</v>
      </c>
      <c r="GA1025" s="519">
        <v>0</v>
      </c>
      <c r="GB1025" s="519">
        <v>0</v>
      </c>
      <c r="GC1025" s="519">
        <v>0</v>
      </c>
      <c r="GD1025" s="519">
        <v>0</v>
      </c>
      <c r="GE1025" s="519">
        <v>0</v>
      </c>
      <c r="GF1025" s="519">
        <v>0</v>
      </c>
      <c r="GG1025" s="519">
        <v>0</v>
      </c>
      <c r="GH1025" s="519">
        <v>0</v>
      </c>
      <c r="GI1025" s="519">
        <v>0</v>
      </c>
      <c r="GJ1025" s="519">
        <v>0</v>
      </c>
      <c r="GK1025" s="519">
        <v>0</v>
      </c>
      <c r="GL1025" s="519">
        <v>0</v>
      </c>
      <c r="GM1025" s="519">
        <v>0</v>
      </c>
      <c r="GN1025" s="519">
        <v>0</v>
      </c>
      <c r="GO1025" s="519">
        <v>0</v>
      </c>
      <c r="GP1025" s="519">
        <v>0</v>
      </c>
      <c r="GQ1025" s="519">
        <v>0</v>
      </c>
      <c r="GR1025" s="519">
        <v>0</v>
      </c>
      <c r="GS1025" s="519">
        <v>0</v>
      </c>
      <c r="GT1025" s="519">
        <v>0</v>
      </c>
      <c r="GU1025" s="519">
        <v>0</v>
      </c>
      <c r="GV1025" s="519">
        <v>0</v>
      </c>
      <c r="GW1025" s="519">
        <v>0</v>
      </c>
      <c r="GX1025" s="519">
        <v>0</v>
      </c>
      <c r="GY1025" s="519">
        <v>0</v>
      </c>
      <c r="GZ1025" s="519">
        <v>0</v>
      </c>
      <c r="HA1025" s="519">
        <v>0</v>
      </c>
      <c r="HB1025" s="519">
        <v>0</v>
      </c>
      <c r="HC1025" s="519">
        <v>0</v>
      </c>
      <c r="HD1025" s="519">
        <v>0</v>
      </c>
      <c r="HE1025" s="519">
        <v>0</v>
      </c>
      <c r="HF1025" s="519">
        <v>0</v>
      </c>
      <c r="HG1025" s="519">
        <v>0</v>
      </c>
      <c r="HH1025" s="519">
        <v>0</v>
      </c>
      <c r="HI1025" s="519">
        <v>0</v>
      </c>
      <c r="HJ1025" s="519">
        <v>0</v>
      </c>
      <c r="HK1025" s="519">
        <v>0</v>
      </c>
      <c r="HL1025" s="519">
        <v>0</v>
      </c>
      <c r="HM1025" s="519">
        <v>0</v>
      </c>
      <c r="HN1025" s="519">
        <v>0</v>
      </c>
      <c r="HO1025" s="519">
        <v>0</v>
      </c>
      <c r="HP1025" s="519">
        <v>0</v>
      </c>
      <c r="HQ1025" s="519">
        <v>0</v>
      </c>
      <c r="HR1025" s="519">
        <v>0</v>
      </c>
      <c r="HS1025" s="519">
        <v>0</v>
      </c>
      <c r="HT1025" s="519">
        <v>0</v>
      </c>
      <c r="HU1025" s="519">
        <v>0</v>
      </c>
      <c r="HV1025" s="519">
        <v>0</v>
      </c>
      <c r="HW1025" s="519">
        <v>0</v>
      </c>
      <c r="HX1025" s="519">
        <v>0</v>
      </c>
      <c r="HY1025" s="519">
        <v>0</v>
      </c>
      <c r="HZ1025" s="519">
        <v>0</v>
      </c>
      <c r="IA1025" s="519">
        <v>0</v>
      </c>
      <c r="IB1025" s="519">
        <v>0</v>
      </c>
      <c r="IC1025" s="519">
        <v>0</v>
      </c>
      <c r="ID1025" s="519">
        <v>0</v>
      </c>
      <c r="IE1025" s="519">
        <v>0</v>
      </c>
      <c r="IF1025" s="519">
        <v>0</v>
      </c>
      <c r="IG1025" s="519">
        <v>0</v>
      </c>
      <c r="IH1025" s="519">
        <v>0</v>
      </c>
      <c r="II1025" s="519">
        <v>0</v>
      </c>
      <c r="IJ1025" s="519">
        <v>0</v>
      </c>
      <c r="IK1025" s="519">
        <v>0</v>
      </c>
    </row>
    <row r="1026" spans="2:245" hidden="1">
      <c r="B1026" s="519" t="s">
        <v>1058</v>
      </c>
      <c r="C1026" s="519"/>
      <c r="D1026" s="519"/>
      <c r="E1026" s="519"/>
      <c r="F1026" s="519">
        <v>2</v>
      </c>
      <c r="G1026" s="519"/>
      <c r="H1026" s="519">
        <v>41</v>
      </c>
      <c r="I1026" s="519">
        <v>4</v>
      </c>
      <c r="J1026" s="519" t="str">
        <f t="shared" si="48"/>
        <v>SDN10024104</v>
      </c>
      <c r="K1026" s="519">
        <v>1020</v>
      </c>
      <c r="M1026" s="337"/>
      <c r="N1026" s="519" t="s">
        <v>1061</v>
      </c>
      <c r="O1026" s="519" t="s">
        <v>1059</v>
      </c>
      <c r="P1026" s="519">
        <v>54</v>
      </c>
      <c r="Q1026" s="521" t="str">
        <f t="shared" si="49"/>
        <v>SDN150154</v>
      </c>
      <c r="R1026" s="519">
        <v>1590</v>
      </c>
      <c r="S1026" s="519">
        <v>3180</v>
      </c>
      <c r="T1026" s="519">
        <v>4770</v>
      </c>
      <c r="U1026" s="519">
        <v>6360</v>
      </c>
      <c r="V1026" s="519">
        <v>7950</v>
      </c>
      <c r="W1026" s="519">
        <v>9540</v>
      </c>
      <c r="X1026" s="519">
        <v>11130</v>
      </c>
      <c r="Y1026" s="519">
        <v>12402</v>
      </c>
      <c r="Z1026" s="519">
        <v>13674</v>
      </c>
      <c r="AA1026" s="519">
        <v>14946</v>
      </c>
      <c r="AB1026" s="519">
        <v>16218</v>
      </c>
      <c r="AC1026" s="519">
        <v>17490</v>
      </c>
      <c r="AD1026" s="519">
        <v>18762</v>
      </c>
      <c r="AE1026" s="519">
        <v>20034</v>
      </c>
      <c r="AF1026" s="519">
        <v>21306</v>
      </c>
      <c r="AG1026" s="519">
        <v>21306</v>
      </c>
      <c r="AH1026" s="519">
        <v>21306</v>
      </c>
      <c r="AI1026" s="519">
        <v>21306</v>
      </c>
      <c r="AJ1026" s="519">
        <v>21306</v>
      </c>
      <c r="AK1026" s="519">
        <v>21306</v>
      </c>
      <c r="AL1026" s="519">
        <v>21306</v>
      </c>
      <c r="AM1026" s="519">
        <v>21306</v>
      </c>
      <c r="AN1026" s="519">
        <v>21306</v>
      </c>
      <c r="AO1026" s="519">
        <v>21306</v>
      </c>
      <c r="AP1026" s="519">
        <v>21306</v>
      </c>
      <c r="AQ1026" s="519">
        <v>21306</v>
      </c>
      <c r="AR1026" s="519">
        <v>21306</v>
      </c>
      <c r="AS1026" s="519">
        <v>21306</v>
      </c>
      <c r="AT1026" s="519">
        <v>21306</v>
      </c>
      <c r="AU1026" s="519">
        <v>21306</v>
      </c>
      <c r="AV1026" s="519">
        <v>0</v>
      </c>
      <c r="AW1026" s="519">
        <v>0</v>
      </c>
      <c r="AX1026" s="519">
        <v>0</v>
      </c>
      <c r="AY1026" s="519">
        <v>0</v>
      </c>
      <c r="AZ1026" s="519">
        <v>0</v>
      </c>
      <c r="BA1026" s="519">
        <v>0</v>
      </c>
      <c r="BB1026" s="519">
        <v>0</v>
      </c>
      <c r="BC1026" s="519">
        <v>0</v>
      </c>
      <c r="BD1026" s="519">
        <v>0</v>
      </c>
      <c r="BE1026" s="519">
        <v>0</v>
      </c>
      <c r="BF1026" s="519">
        <v>0</v>
      </c>
      <c r="BG1026" s="519">
        <v>0</v>
      </c>
      <c r="BH1026" s="519">
        <v>0</v>
      </c>
      <c r="BI1026" s="519">
        <v>0</v>
      </c>
      <c r="BJ1026" s="519">
        <v>0</v>
      </c>
      <c r="BK1026" s="519">
        <v>0</v>
      </c>
      <c r="BL1026" s="519">
        <v>0</v>
      </c>
      <c r="BM1026" s="519">
        <v>0</v>
      </c>
      <c r="BN1026" s="519">
        <v>0</v>
      </c>
      <c r="BO1026" s="519">
        <v>0</v>
      </c>
      <c r="BP1026" s="519">
        <v>0</v>
      </c>
      <c r="BQ1026" s="519">
        <v>0</v>
      </c>
      <c r="BR1026" s="519">
        <v>0</v>
      </c>
      <c r="BS1026" s="519">
        <v>0</v>
      </c>
      <c r="BT1026" s="519">
        <v>0</v>
      </c>
      <c r="BU1026" s="519">
        <v>0</v>
      </c>
      <c r="BV1026" s="519">
        <v>0</v>
      </c>
      <c r="BW1026" s="519">
        <v>0</v>
      </c>
      <c r="BX1026" s="519">
        <v>0</v>
      </c>
      <c r="BY1026" s="519">
        <v>0</v>
      </c>
      <c r="BZ1026" s="519">
        <v>0</v>
      </c>
      <c r="CA1026" s="519">
        <v>0</v>
      </c>
      <c r="CB1026" s="519">
        <v>0</v>
      </c>
      <c r="CC1026" s="519">
        <v>0</v>
      </c>
      <c r="CD1026" s="519">
        <v>0</v>
      </c>
      <c r="CE1026" s="519">
        <v>0</v>
      </c>
      <c r="CF1026" s="519">
        <v>0</v>
      </c>
      <c r="CG1026" s="519">
        <v>0</v>
      </c>
      <c r="CH1026" s="519">
        <v>0</v>
      </c>
      <c r="CI1026" s="519">
        <v>0</v>
      </c>
      <c r="CJ1026" s="519">
        <v>0</v>
      </c>
      <c r="CK1026" s="519">
        <v>0</v>
      </c>
      <c r="CL1026" s="519">
        <v>0</v>
      </c>
      <c r="CM1026" s="519">
        <v>0</v>
      </c>
      <c r="CN1026" s="519">
        <v>0</v>
      </c>
      <c r="CO1026" s="519">
        <v>0</v>
      </c>
      <c r="CP1026" s="519">
        <v>0</v>
      </c>
      <c r="CQ1026" s="519">
        <v>0</v>
      </c>
      <c r="CR1026" s="519">
        <v>0</v>
      </c>
      <c r="CS1026" s="519">
        <v>0</v>
      </c>
      <c r="CT1026" s="519">
        <v>0</v>
      </c>
      <c r="CU1026" s="519">
        <v>0</v>
      </c>
      <c r="CV1026" s="519">
        <v>0</v>
      </c>
      <c r="CW1026" s="519">
        <v>0</v>
      </c>
      <c r="CX1026" s="519">
        <v>0</v>
      </c>
      <c r="CY1026" s="519">
        <v>0</v>
      </c>
      <c r="CZ1026" s="519">
        <v>0</v>
      </c>
      <c r="DA1026" s="519">
        <v>0</v>
      </c>
      <c r="DB1026" s="519">
        <v>0</v>
      </c>
      <c r="DC1026" s="519">
        <v>0</v>
      </c>
      <c r="DD1026" s="519">
        <v>0</v>
      </c>
      <c r="DE1026" s="519">
        <v>0</v>
      </c>
      <c r="DF1026" s="519">
        <v>0</v>
      </c>
      <c r="DG1026" s="519">
        <v>0</v>
      </c>
      <c r="DH1026" s="519">
        <v>0</v>
      </c>
      <c r="DI1026" s="519">
        <v>0</v>
      </c>
      <c r="DJ1026" s="519">
        <v>0</v>
      </c>
      <c r="DK1026" s="519">
        <v>0</v>
      </c>
      <c r="DL1026" s="519">
        <v>0</v>
      </c>
      <c r="DM1026" s="519">
        <v>0</v>
      </c>
      <c r="DN1026" s="519">
        <v>0</v>
      </c>
      <c r="DO1026" s="519">
        <v>0</v>
      </c>
      <c r="DP1026" s="519">
        <v>0</v>
      </c>
      <c r="DQ1026" s="519">
        <v>0</v>
      </c>
      <c r="DR1026" s="519">
        <v>0</v>
      </c>
      <c r="DS1026" s="519">
        <v>0</v>
      </c>
      <c r="DT1026" s="519">
        <v>0</v>
      </c>
      <c r="DU1026" s="519">
        <v>0</v>
      </c>
      <c r="DV1026" s="519">
        <v>0</v>
      </c>
      <c r="DW1026" s="519">
        <v>0</v>
      </c>
      <c r="DX1026" s="519">
        <v>0</v>
      </c>
      <c r="DZ1026" s="337"/>
      <c r="EA1026" s="519" t="s">
        <v>1061</v>
      </c>
      <c r="EB1026" s="519" t="s">
        <v>1059</v>
      </c>
      <c r="EC1026" s="519">
        <v>54</v>
      </c>
      <c r="ED1026" s="183" t="str">
        <f t="shared" si="50"/>
        <v>SDN150154</v>
      </c>
      <c r="EE1026" s="519">
        <v>1590</v>
      </c>
      <c r="EF1026" s="519">
        <v>10000</v>
      </c>
      <c r="EG1026" s="519">
        <v>10000</v>
      </c>
      <c r="EH1026" s="519">
        <v>10000</v>
      </c>
      <c r="EI1026" s="519">
        <v>10000</v>
      </c>
      <c r="EJ1026" s="519">
        <v>10000</v>
      </c>
      <c r="EK1026" s="519">
        <v>11130</v>
      </c>
      <c r="EL1026" s="519">
        <v>12402</v>
      </c>
      <c r="EM1026" s="519">
        <v>13674</v>
      </c>
      <c r="EN1026" s="519">
        <v>14946</v>
      </c>
      <c r="EO1026" s="519">
        <v>16218</v>
      </c>
      <c r="EP1026" s="519">
        <v>17490</v>
      </c>
      <c r="EQ1026" s="519">
        <v>18762</v>
      </c>
      <c r="ER1026" s="519">
        <v>20034</v>
      </c>
      <c r="ES1026" s="519">
        <v>21306</v>
      </c>
      <c r="ET1026" s="519">
        <v>21306</v>
      </c>
      <c r="EU1026" s="519">
        <v>21306</v>
      </c>
      <c r="EV1026" s="519">
        <v>21306</v>
      </c>
      <c r="EW1026" s="519">
        <v>21306</v>
      </c>
      <c r="EX1026" s="519">
        <v>21306</v>
      </c>
      <c r="EY1026" s="519">
        <v>21306</v>
      </c>
      <c r="EZ1026" s="519">
        <v>21306</v>
      </c>
      <c r="FA1026" s="519">
        <v>21306</v>
      </c>
      <c r="FB1026" s="519">
        <v>21306</v>
      </c>
      <c r="FC1026" s="519">
        <v>21306</v>
      </c>
      <c r="FD1026" s="519">
        <v>21306</v>
      </c>
      <c r="FE1026" s="519">
        <v>21306</v>
      </c>
      <c r="FF1026" s="519">
        <v>21306</v>
      </c>
      <c r="FG1026" s="519">
        <v>21306</v>
      </c>
      <c r="FH1026" s="519">
        <v>21306</v>
      </c>
      <c r="FI1026" s="519">
        <v>0</v>
      </c>
      <c r="FJ1026" s="519">
        <v>0</v>
      </c>
      <c r="FK1026" s="519">
        <v>0</v>
      </c>
      <c r="FL1026" s="519">
        <v>0</v>
      </c>
      <c r="FM1026" s="519">
        <v>0</v>
      </c>
      <c r="FN1026" s="519">
        <v>0</v>
      </c>
      <c r="FO1026" s="519">
        <v>0</v>
      </c>
      <c r="FP1026" s="519">
        <v>0</v>
      </c>
      <c r="FQ1026" s="519">
        <v>0</v>
      </c>
      <c r="FR1026" s="519">
        <v>0</v>
      </c>
      <c r="FS1026" s="519">
        <v>0</v>
      </c>
      <c r="FT1026" s="519">
        <v>0</v>
      </c>
      <c r="FU1026" s="519">
        <v>0</v>
      </c>
      <c r="FV1026" s="519">
        <v>0</v>
      </c>
      <c r="FW1026" s="519">
        <v>0</v>
      </c>
      <c r="FX1026" s="519">
        <v>0</v>
      </c>
      <c r="FY1026" s="519">
        <v>0</v>
      </c>
      <c r="FZ1026" s="519">
        <v>0</v>
      </c>
      <c r="GA1026" s="519">
        <v>0</v>
      </c>
      <c r="GB1026" s="519">
        <v>0</v>
      </c>
      <c r="GC1026" s="519">
        <v>0</v>
      </c>
      <c r="GD1026" s="519">
        <v>0</v>
      </c>
      <c r="GE1026" s="519">
        <v>0</v>
      </c>
      <c r="GF1026" s="519">
        <v>0</v>
      </c>
      <c r="GG1026" s="519">
        <v>0</v>
      </c>
      <c r="GH1026" s="519">
        <v>0</v>
      </c>
      <c r="GI1026" s="519">
        <v>0</v>
      </c>
      <c r="GJ1026" s="519">
        <v>0</v>
      </c>
      <c r="GK1026" s="519">
        <v>0</v>
      </c>
      <c r="GL1026" s="519">
        <v>0</v>
      </c>
      <c r="GM1026" s="519">
        <v>0</v>
      </c>
      <c r="GN1026" s="519">
        <v>0</v>
      </c>
      <c r="GO1026" s="519">
        <v>0</v>
      </c>
      <c r="GP1026" s="519">
        <v>0</v>
      </c>
      <c r="GQ1026" s="519">
        <v>0</v>
      </c>
      <c r="GR1026" s="519">
        <v>0</v>
      </c>
      <c r="GS1026" s="519">
        <v>0</v>
      </c>
      <c r="GT1026" s="519">
        <v>0</v>
      </c>
      <c r="GU1026" s="519">
        <v>0</v>
      </c>
      <c r="GV1026" s="519">
        <v>0</v>
      </c>
      <c r="GW1026" s="519">
        <v>0</v>
      </c>
      <c r="GX1026" s="519">
        <v>0</v>
      </c>
      <c r="GY1026" s="519">
        <v>0</v>
      </c>
      <c r="GZ1026" s="519">
        <v>0</v>
      </c>
      <c r="HA1026" s="519">
        <v>0</v>
      </c>
      <c r="HB1026" s="519">
        <v>0</v>
      </c>
      <c r="HC1026" s="519">
        <v>0</v>
      </c>
      <c r="HD1026" s="519">
        <v>0</v>
      </c>
      <c r="HE1026" s="519">
        <v>0</v>
      </c>
      <c r="HF1026" s="519">
        <v>0</v>
      </c>
      <c r="HG1026" s="519">
        <v>0</v>
      </c>
      <c r="HH1026" s="519">
        <v>0</v>
      </c>
      <c r="HI1026" s="519">
        <v>0</v>
      </c>
      <c r="HJ1026" s="519">
        <v>0</v>
      </c>
      <c r="HK1026" s="519">
        <v>0</v>
      </c>
      <c r="HL1026" s="519">
        <v>0</v>
      </c>
      <c r="HM1026" s="519">
        <v>0</v>
      </c>
      <c r="HN1026" s="519">
        <v>0</v>
      </c>
      <c r="HO1026" s="519">
        <v>0</v>
      </c>
      <c r="HP1026" s="519">
        <v>0</v>
      </c>
      <c r="HQ1026" s="519">
        <v>0</v>
      </c>
      <c r="HR1026" s="519">
        <v>0</v>
      </c>
      <c r="HS1026" s="519">
        <v>0</v>
      </c>
      <c r="HT1026" s="519">
        <v>0</v>
      </c>
      <c r="HU1026" s="519">
        <v>0</v>
      </c>
      <c r="HV1026" s="519">
        <v>0</v>
      </c>
      <c r="HW1026" s="519">
        <v>0</v>
      </c>
      <c r="HX1026" s="519">
        <v>0</v>
      </c>
      <c r="HY1026" s="519">
        <v>0</v>
      </c>
      <c r="HZ1026" s="519">
        <v>0</v>
      </c>
      <c r="IA1026" s="519">
        <v>0</v>
      </c>
      <c r="IB1026" s="519">
        <v>0</v>
      </c>
      <c r="IC1026" s="519">
        <v>0</v>
      </c>
      <c r="ID1026" s="519">
        <v>0</v>
      </c>
      <c r="IE1026" s="519">
        <v>0</v>
      </c>
      <c r="IF1026" s="519">
        <v>0</v>
      </c>
      <c r="IG1026" s="519">
        <v>0</v>
      </c>
      <c r="IH1026" s="519">
        <v>0</v>
      </c>
      <c r="II1026" s="519">
        <v>0</v>
      </c>
      <c r="IJ1026" s="519">
        <v>0</v>
      </c>
      <c r="IK1026" s="519">
        <v>0</v>
      </c>
    </row>
    <row r="1027" spans="2:245" hidden="1">
      <c r="B1027" s="519" t="s">
        <v>1058</v>
      </c>
      <c r="C1027" s="519"/>
      <c r="D1027" s="519"/>
      <c r="E1027" s="519"/>
      <c r="F1027" s="519">
        <v>2</v>
      </c>
      <c r="G1027" s="519"/>
      <c r="H1027" s="519">
        <v>41</v>
      </c>
      <c r="I1027" s="519">
        <v>5</v>
      </c>
      <c r="J1027" s="519" t="str">
        <f t="shared" si="48"/>
        <v>SDN10024105</v>
      </c>
      <c r="K1027" s="519">
        <v>1020</v>
      </c>
      <c r="M1027" s="337"/>
      <c r="N1027" s="519" t="s">
        <v>1061</v>
      </c>
      <c r="O1027" s="519" t="s">
        <v>1059</v>
      </c>
      <c r="P1027" s="519">
        <v>55</v>
      </c>
      <c r="Q1027" s="521" t="str">
        <f t="shared" si="49"/>
        <v>SDN150155</v>
      </c>
      <c r="R1027" s="519">
        <v>1685.4</v>
      </c>
      <c r="S1027" s="519">
        <v>3370.8</v>
      </c>
      <c r="T1027" s="519">
        <v>5056.2</v>
      </c>
      <c r="U1027" s="519">
        <v>6741.6</v>
      </c>
      <c r="V1027" s="519">
        <v>8427</v>
      </c>
      <c r="W1027" s="519">
        <v>10112.4</v>
      </c>
      <c r="X1027" s="519">
        <v>11797.8</v>
      </c>
      <c r="Y1027" s="519">
        <v>13146.1</v>
      </c>
      <c r="Z1027" s="519">
        <v>14494.4</v>
      </c>
      <c r="AA1027" s="519">
        <v>15842.8</v>
      </c>
      <c r="AB1027" s="519">
        <v>17191.099999999999</v>
      </c>
      <c r="AC1027" s="519">
        <v>18539.400000000001</v>
      </c>
      <c r="AD1027" s="519">
        <v>19887.7</v>
      </c>
      <c r="AE1027" s="519">
        <v>21236</v>
      </c>
      <c r="AF1027" s="519">
        <v>22584.400000000001</v>
      </c>
      <c r="AG1027" s="519">
        <v>22584.400000000001</v>
      </c>
      <c r="AH1027" s="519">
        <v>22584.400000000001</v>
      </c>
      <c r="AI1027" s="519">
        <v>22584.400000000001</v>
      </c>
      <c r="AJ1027" s="519">
        <v>22584.400000000001</v>
      </c>
      <c r="AK1027" s="519">
        <v>22584.400000000001</v>
      </c>
      <c r="AL1027" s="519">
        <v>22584.400000000001</v>
      </c>
      <c r="AM1027" s="519">
        <v>22584.400000000001</v>
      </c>
      <c r="AN1027" s="519">
        <v>22584.400000000001</v>
      </c>
      <c r="AO1027" s="519">
        <v>22584.400000000001</v>
      </c>
      <c r="AP1027" s="519">
        <v>22584.400000000001</v>
      </c>
      <c r="AQ1027" s="519">
        <v>22584.400000000001</v>
      </c>
      <c r="AR1027" s="519">
        <v>22584.400000000001</v>
      </c>
      <c r="AS1027" s="519">
        <v>22584.400000000001</v>
      </c>
      <c r="AT1027" s="519">
        <v>22584.400000000001</v>
      </c>
      <c r="AU1027" s="519">
        <v>22584.400000000001</v>
      </c>
      <c r="AV1027" s="519">
        <v>0</v>
      </c>
      <c r="AW1027" s="519">
        <v>0</v>
      </c>
      <c r="AX1027" s="519">
        <v>0</v>
      </c>
      <c r="AY1027" s="519">
        <v>0</v>
      </c>
      <c r="AZ1027" s="519">
        <v>0</v>
      </c>
      <c r="BA1027" s="519">
        <v>0</v>
      </c>
      <c r="BB1027" s="519">
        <v>0</v>
      </c>
      <c r="BC1027" s="519">
        <v>0</v>
      </c>
      <c r="BD1027" s="519">
        <v>0</v>
      </c>
      <c r="BE1027" s="519">
        <v>0</v>
      </c>
      <c r="BF1027" s="519">
        <v>0</v>
      </c>
      <c r="BG1027" s="519">
        <v>0</v>
      </c>
      <c r="BH1027" s="519">
        <v>0</v>
      </c>
      <c r="BI1027" s="519">
        <v>0</v>
      </c>
      <c r="BJ1027" s="519">
        <v>0</v>
      </c>
      <c r="BK1027" s="519">
        <v>0</v>
      </c>
      <c r="BL1027" s="519">
        <v>0</v>
      </c>
      <c r="BM1027" s="519">
        <v>0</v>
      </c>
      <c r="BN1027" s="519">
        <v>0</v>
      </c>
      <c r="BO1027" s="519">
        <v>0</v>
      </c>
      <c r="BP1027" s="519">
        <v>0</v>
      </c>
      <c r="BQ1027" s="519">
        <v>0</v>
      </c>
      <c r="BR1027" s="519">
        <v>0</v>
      </c>
      <c r="BS1027" s="519">
        <v>0</v>
      </c>
      <c r="BT1027" s="519">
        <v>0</v>
      </c>
      <c r="BU1027" s="519">
        <v>0</v>
      </c>
      <c r="BV1027" s="519">
        <v>0</v>
      </c>
      <c r="BW1027" s="519">
        <v>0</v>
      </c>
      <c r="BX1027" s="519">
        <v>0</v>
      </c>
      <c r="BY1027" s="519">
        <v>0</v>
      </c>
      <c r="BZ1027" s="519">
        <v>0</v>
      </c>
      <c r="CA1027" s="519">
        <v>0</v>
      </c>
      <c r="CB1027" s="519">
        <v>0</v>
      </c>
      <c r="CC1027" s="519">
        <v>0</v>
      </c>
      <c r="CD1027" s="519">
        <v>0</v>
      </c>
      <c r="CE1027" s="519">
        <v>0</v>
      </c>
      <c r="CF1027" s="519">
        <v>0</v>
      </c>
      <c r="CG1027" s="519">
        <v>0</v>
      </c>
      <c r="CH1027" s="519">
        <v>0</v>
      </c>
      <c r="CI1027" s="519">
        <v>0</v>
      </c>
      <c r="CJ1027" s="519">
        <v>0</v>
      </c>
      <c r="CK1027" s="519">
        <v>0</v>
      </c>
      <c r="CL1027" s="519">
        <v>0</v>
      </c>
      <c r="CM1027" s="519">
        <v>0</v>
      </c>
      <c r="CN1027" s="519">
        <v>0</v>
      </c>
      <c r="CO1027" s="519">
        <v>0</v>
      </c>
      <c r="CP1027" s="519">
        <v>0</v>
      </c>
      <c r="CQ1027" s="519">
        <v>0</v>
      </c>
      <c r="CR1027" s="519">
        <v>0</v>
      </c>
      <c r="CS1027" s="519">
        <v>0</v>
      </c>
      <c r="CT1027" s="519">
        <v>0</v>
      </c>
      <c r="CU1027" s="519">
        <v>0</v>
      </c>
      <c r="CV1027" s="519">
        <v>0</v>
      </c>
      <c r="CW1027" s="519">
        <v>0</v>
      </c>
      <c r="CX1027" s="519">
        <v>0</v>
      </c>
      <c r="CY1027" s="519">
        <v>0</v>
      </c>
      <c r="CZ1027" s="519">
        <v>0</v>
      </c>
      <c r="DA1027" s="519">
        <v>0</v>
      </c>
      <c r="DB1027" s="519">
        <v>0</v>
      </c>
      <c r="DC1027" s="519">
        <v>0</v>
      </c>
      <c r="DD1027" s="519">
        <v>0</v>
      </c>
      <c r="DE1027" s="519">
        <v>0</v>
      </c>
      <c r="DF1027" s="519">
        <v>0</v>
      </c>
      <c r="DG1027" s="519">
        <v>0</v>
      </c>
      <c r="DH1027" s="519">
        <v>0</v>
      </c>
      <c r="DI1027" s="519">
        <v>0</v>
      </c>
      <c r="DJ1027" s="519">
        <v>0</v>
      </c>
      <c r="DK1027" s="519">
        <v>0</v>
      </c>
      <c r="DL1027" s="519">
        <v>0</v>
      </c>
      <c r="DM1027" s="519">
        <v>0</v>
      </c>
      <c r="DN1027" s="519">
        <v>0</v>
      </c>
      <c r="DO1027" s="519">
        <v>0</v>
      </c>
      <c r="DP1027" s="519">
        <v>0</v>
      </c>
      <c r="DQ1027" s="519">
        <v>0</v>
      </c>
      <c r="DR1027" s="519">
        <v>0</v>
      </c>
      <c r="DS1027" s="519">
        <v>0</v>
      </c>
      <c r="DT1027" s="519">
        <v>0</v>
      </c>
      <c r="DU1027" s="519">
        <v>0</v>
      </c>
      <c r="DV1027" s="519">
        <v>0</v>
      </c>
      <c r="DW1027" s="519">
        <v>0</v>
      </c>
      <c r="DX1027" s="519">
        <v>0</v>
      </c>
      <c r="DZ1027" s="337"/>
      <c r="EA1027" s="519" t="s">
        <v>1061</v>
      </c>
      <c r="EB1027" s="519" t="s">
        <v>1059</v>
      </c>
      <c r="EC1027" s="519">
        <v>55</v>
      </c>
      <c r="ED1027" s="183" t="str">
        <f t="shared" si="50"/>
        <v>SDN150155</v>
      </c>
      <c r="EE1027" s="519">
        <v>1685.4</v>
      </c>
      <c r="EF1027" s="519">
        <v>10000</v>
      </c>
      <c r="EG1027" s="519">
        <v>10000</v>
      </c>
      <c r="EH1027" s="519">
        <v>10000</v>
      </c>
      <c r="EI1027" s="519">
        <v>10000</v>
      </c>
      <c r="EJ1027" s="519">
        <v>10112.4</v>
      </c>
      <c r="EK1027" s="519">
        <v>11797.8</v>
      </c>
      <c r="EL1027" s="519">
        <v>13146.1</v>
      </c>
      <c r="EM1027" s="519">
        <v>14494.4</v>
      </c>
      <c r="EN1027" s="519">
        <v>15842.8</v>
      </c>
      <c r="EO1027" s="519">
        <v>17191.099999999999</v>
      </c>
      <c r="EP1027" s="519">
        <v>18539.400000000001</v>
      </c>
      <c r="EQ1027" s="519">
        <v>19887.7</v>
      </c>
      <c r="ER1027" s="519">
        <v>21236</v>
      </c>
      <c r="ES1027" s="519">
        <v>22584.400000000001</v>
      </c>
      <c r="ET1027" s="519">
        <v>22584.400000000001</v>
      </c>
      <c r="EU1027" s="519">
        <v>22584.400000000001</v>
      </c>
      <c r="EV1027" s="519">
        <v>22584.400000000001</v>
      </c>
      <c r="EW1027" s="519">
        <v>22584.400000000001</v>
      </c>
      <c r="EX1027" s="519">
        <v>22584.400000000001</v>
      </c>
      <c r="EY1027" s="519">
        <v>22584.400000000001</v>
      </c>
      <c r="EZ1027" s="519">
        <v>22584.400000000001</v>
      </c>
      <c r="FA1027" s="519">
        <v>22584.400000000001</v>
      </c>
      <c r="FB1027" s="519">
        <v>22584.400000000001</v>
      </c>
      <c r="FC1027" s="519">
        <v>22584.400000000001</v>
      </c>
      <c r="FD1027" s="519">
        <v>22584.400000000001</v>
      </c>
      <c r="FE1027" s="519">
        <v>22584.400000000001</v>
      </c>
      <c r="FF1027" s="519">
        <v>22584.400000000001</v>
      </c>
      <c r="FG1027" s="519">
        <v>22584.400000000001</v>
      </c>
      <c r="FH1027" s="519">
        <v>22584.400000000001</v>
      </c>
      <c r="FI1027" s="519">
        <v>0</v>
      </c>
      <c r="FJ1027" s="519">
        <v>0</v>
      </c>
      <c r="FK1027" s="519">
        <v>0</v>
      </c>
      <c r="FL1027" s="519">
        <v>0</v>
      </c>
      <c r="FM1027" s="519">
        <v>0</v>
      </c>
      <c r="FN1027" s="519">
        <v>0</v>
      </c>
      <c r="FO1027" s="519">
        <v>0</v>
      </c>
      <c r="FP1027" s="519">
        <v>0</v>
      </c>
      <c r="FQ1027" s="519">
        <v>0</v>
      </c>
      <c r="FR1027" s="519">
        <v>0</v>
      </c>
      <c r="FS1027" s="519">
        <v>0</v>
      </c>
      <c r="FT1027" s="519">
        <v>0</v>
      </c>
      <c r="FU1027" s="519">
        <v>0</v>
      </c>
      <c r="FV1027" s="519">
        <v>0</v>
      </c>
      <c r="FW1027" s="519">
        <v>0</v>
      </c>
      <c r="FX1027" s="519">
        <v>0</v>
      </c>
      <c r="FY1027" s="519">
        <v>0</v>
      </c>
      <c r="FZ1027" s="519">
        <v>0</v>
      </c>
      <c r="GA1027" s="519">
        <v>0</v>
      </c>
      <c r="GB1027" s="519">
        <v>0</v>
      </c>
      <c r="GC1027" s="519">
        <v>0</v>
      </c>
      <c r="GD1027" s="519">
        <v>0</v>
      </c>
      <c r="GE1027" s="519">
        <v>0</v>
      </c>
      <c r="GF1027" s="519">
        <v>0</v>
      </c>
      <c r="GG1027" s="519">
        <v>0</v>
      </c>
      <c r="GH1027" s="519">
        <v>0</v>
      </c>
      <c r="GI1027" s="519">
        <v>0</v>
      </c>
      <c r="GJ1027" s="519">
        <v>0</v>
      </c>
      <c r="GK1027" s="519">
        <v>0</v>
      </c>
      <c r="GL1027" s="519">
        <v>0</v>
      </c>
      <c r="GM1027" s="519">
        <v>0</v>
      </c>
      <c r="GN1027" s="519">
        <v>0</v>
      </c>
      <c r="GO1027" s="519">
        <v>0</v>
      </c>
      <c r="GP1027" s="519">
        <v>0</v>
      </c>
      <c r="GQ1027" s="519">
        <v>0</v>
      </c>
      <c r="GR1027" s="519">
        <v>0</v>
      </c>
      <c r="GS1027" s="519">
        <v>0</v>
      </c>
      <c r="GT1027" s="519">
        <v>0</v>
      </c>
      <c r="GU1027" s="519">
        <v>0</v>
      </c>
      <c r="GV1027" s="519">
        <v>0</v>
      </c>
      <c r="GW1027" s="519">
        <v>0</v>
      </c>
      <c r="GX1027" s="519">
        <v>0</v>
      </c>
      <c r="GY1027" s="519">
        <v>0</v>
      </c>
      <c r="GZ1027" s="519">
        <v>0</v>
      </c>
      <c r="HA1027" s="519">
        <v>0</v>
      </c>
      <c r="HB1027" s="519">
        <v>0</v>
      </c>
      <c r="HC1027" s="519">
        <v>0</v>
      </c>
      <c r="HD1027" s="519">
        <v>0</v>
      </c>
      <c r="HE1027" s="519">
        <v>0</v>
      </c>
      <c r="HF1027" s="519">
        <v>0</v>
      </c>
      <c r="HG1027" s="519">
        <v>0</v>
      </c>
      <c r="HH1027" s="519">
        <v>0</v>
      </c>
      <c r="HI1027" s="519">
        <v>0</v>
      </c>
      <c r="HJ1027" s="519">
        <v>0</v>
      </c>
      <c r="HK1027" s="519">
        <v>0</v>
      </c>
      <c r="HL1027" s="519">
        <v>0</v>
      </c>
      <c r="HM1027" s="519">
        <v>0</v>
      </c>
      <c r="HN1027" s="519">
        <v>0</v>
      </c>
      <c r="HO1027" s="519">
        <v>0</v>
      </c>
      <c r="HP1027" s="519">
        <v>0</v>
      </c>
      <c r="HQ1027" s="519">
        <v>0</v>
      </c>
      <c r="HR1027" s="519">
        <v>0</v>
      </c>
      <c r="HS1027" s="519">
        <v>0</v>
      </c>
      <c r="HT1027" s="519">
        <v>0</v>
      </c>
      <c r="HU1027" s="519">
        <v>0</v>
      </c>
      <c r="HV1027" s="519">
        <v>0</v>
      </c>
      <c r="HW1027" s="519">
        <v>0</v>
      </c>
      <c r="HX1027" s="519">
        <v>0</v>
      </c>
      <c r="HY1027" s="519">
        <v>0</v>
      </c>
      <c r="HZ1027" s="519">
        <v>0</v>
      </c>
      <c r="IA1027" s="519">
        <v>0</v>
      </c>
      <c r="IB1027" s="519">
        <v>0</v>
      </c>
      <c r="IC1027" s="519">
        <v>0</v>
      </c>
      <c r="ID1027" s="519">
        <v>0</v>
      </c>
      <c r="IE1027" s="519">
        <v>0</v>
      </c>
      <c r="IF1027" s="519">
        <v>0</v>
      </c>
      <c r="IG1027" s="519">
        <v>0</v>
      </c>
      <c r="IH1027" s="519">
        <v>0</v>
      </c>
      <c r="II1027" s="519">
        <v>0</v>
      </c>
      <c r="IJ1027" s="519">
        <v>0</v>
      </c>
      <c r="IK1027" s="519">
        <v>0</v>
      </c>
    </row>
    <row r="1028" spans="2:245" hidden="1">
      <c r="B1028" s="519" t="s">
        <v>1058</v>
      </c>
      <c r="C1028" s="519"/>
      <c r="D1028" s="519"/>
      <c r="E1028" s="519"/>
      <c r="F1028" s="519">
        <v>2</v>
      </c>
      <c r="G1028" s="519"/>
      <c r="H1028" s="519">
        <v>41</v>
      </c>
      <c r="I1028" s="519">
        <v>6</v>
      </c>
      <c r="J1028" s="519" t="str">
        <f t="shared" ref="J1028:J1091" si="51">B1028&amp;TEXT(F1028,"00")&amp;TEXT(H1028,"00")&amp;TEXT(I1028,"00")</f>
        <v>SDN10024106</v>
      </c>
      <c r="K1028" s="519">
        <v>816</v>
      </c>
      <c r="M1028" s="337"/>
      <c r="N1028" s="519" t="s">
        <v>1061</v>
      </c>
      <c r="O1028" s="519" t="s">
        <v>1060</v>
      </c>
      <c r="P1028" s="519">
        <v>0</v>
      </c>
      <c r="Q1028" s="521" t="str">
        <f t="shared" si="49"/>
        <v>SDN150200</v>
      </c>
      <c r="R1028" s="519">
        <v>667.8</v>
      </c>
      <c r="S1028" s="519">
        <v>2000</v>
      </c>
      <c r="T1028" s="519">
        <v>2003.4</v>
      </c>
      <c r="U1028" s="519">
        <v>2671.2</v>
      </c>
      <c r="V1028" s="519">
        <v>3339</v>
      </c>
      <c r="W1028" s="519">
        <v>4006.8</v>
      </c>
      <c r="X1028" s="519">
        <v>4674.6000000000004</v>
      </c>
      <c r="Y1028" s="519">
        <v>5208.8</v>
      </c>
      <c r="Z1028" s="519">
        <v>5743.1</v>
      </c>
      <c r="AA1028" s="519">
        <v>6277.3</v>
      </c>
      <c r="AB1028" s="519">
        <v>6811.6</v>
      </c>
      <c r="AC1028" s="519">
        <v>7345.8</v>
      </c>
      <c r="AD1028" s="519">
        <v>7880</v>
      </c>
      <c r="AE1028" s="519">
        <v>8414.2999999999993</v>
      </c>
      <c r="AF1028" s="519">
        <v>8948.5</v>
      </c>
      <c r="AG1028" s="519">
        <v>8948.5</v>
      </c>
      <c r="AH1028" s="519">
        <v>8948.5</v>
      </c>
      <c r="AI1028" s="519">
        <v>8948.5</v>
      </c>
      <c r="AJ1028" s="519">
        <v>8948.5</v>
      </c>
      <c r="AK1028" s="519">
        <v>8948.5</v>
      </c>
      <c r="AL1028" s="519">
        <v>8948.5</v>
      </c>
      <c r="AM1028" s="519">
        <v>8948.5</v>
      </c>
      <c r="AN1028" s="519">
        <v>8948.5</v>
      </c>
      <c r="AO1028" s="519">
        <v>8948.5</v>
      </c>
      <c r="AP1028" s="519">
        <v>8948.5</v>
      </c>
      <c r="AQ1028" s="519">
        <v>8948.5</v>
      </c>
      <c r="AR1028" s="519">
        <v>8948.5</v>
      </c>
      <c r="AS1028" s="519">
        <v>8948.5</v>
      </c>
      <c r="AT1028" s="519">
        <v>8948.5</v>
      </c>
      <c r="AU1028" s="519">
        <v>8948.5</v>
      </c>
      <c r="AV1028" s="519">
        <v>0</v>
      </c>
      <c r="AW1028" s="519">
        <v>0</v>
      </c>
      <c r="AX1028" s="519">
        <v>0</v>
      </c>
      <c r="AY1028" s="519">
        <v>0</v>
      </c>
      <c r="AZ1028" s="519">
        <v>0</v>
      </c>
      <c r="BA1028" s="519">
        <v>0</v>
      </c>
      <c r="BB1028" s="519">
        <v>0</v>
      </c>
      <c r="BC1028" s="519">
        <v>0</v>
      </c>
      <c r="BD1028" s="519">
        <v>0</v>
      </c>
      <c r="BE1028" s="519">
        <v>0</v>
      </c>
      <c r="BF1028" s="519">
        <v>0</v>
      </c>
      <c r="BG1028" s="519">
        <v>0</v>
      </c>
      <c r="BH1028" s="519">
        <v>0</v>
      </c>
      <c r="BI1028" s="519">
        <v>0</v>
      </c>
      <c r="BJ1028" s="519">
        <v>0</v>
      </c>
      <c r="BK1028" s="519">
        <v>0</v>
      </c>
      <c r="BL1028" s="519">
        <v>0</v>
      </c>
      <c r="BM1028" s="519">
        <v>0</v>
      </c>
      <c r="BN1028" s="519">
        <v>0</v>
      </c>
      <c r="BO1028" s="519">
        <v>0</v>
      </c>
      <c r="BP1028" s="519">
        <v>0</v>
      </c>
      <c r="BQ1028" s="519">
        <v>0</v>
      </c>
      <c r="BR1028" s="519">
        <v>0</v>
      </c>
      <c r="BS1028" s="519">
        <v>0</v>
      </c>
      <c r="BT1028" s="519">
        <v>0</v>
      </c>
      <c r="BU1028" s="519">
        <v>0</v>
      </c>
      <c r="BV1028" s="519">
        <v>0</v>
      </c>
      <c r="BW1028" s="519">
        <v>0</v>
      </c>
      <c r="BX1028" s="519">
        <v>0</v>
      </c>
      <c r="BY1028" s="519">
        <v>0</v>
      </c>
      <c r="BZ1028" s="519">
        <v>0</v>
      </c>
      <c r="CA1028" s="519">
        <v>0</v>
      </c>
      <c r="CB1028" s="519">
        <v>0</v>
      </c>
      <c r="CC1028" s="519">
        <v>0</v>
      </c>
      <c r="CD1028" s="519">
        <v>0</v>
      </c>
      <c r="CE1028" s="519">
        <v>0</v>
      </c>
      <c r="CF1028" s="519">
        <v>0</v>
      </c>
      <c r="CG1028" s="519">
        <v>0</v>
      </c>
      <c r="CH1028" s="519">
        <v>0</v>
      </c>
      <c r="CI1028" s="519">
        <v>0</v>
      </c>
      <c r="CJ1028" s="519">
        <v>0</v>
      </c>
      <c r="CK1028" s="519">
        <v>0</v>
      </c>
      <c r="CL1028" s="519">
        <v>0</v>
      </c>
      <c r="CM1028" s="519">
        <v>0</v>
      </c>
      <c r="CN1028" s="519">
        <v>0</v>
      </c>
      <c r="CO1028" s="519">
        <v>0</v>
      </c>
      <c r="CP1028" s="519">
        <v>0</v>
      </c>
      <c r="CQ1028" s="519">
        <v>0</v>
      </c>
      <c r="CR1028" s="519">
        <v>0</v>
      </c>
      <c r="CS1028" s="519">
        <v>0</v>
      </c>
      <c r="CT1028" s="519">
        <v>0</v>
      </c>
      <c r="CU1028" s="519">
        <v>0</v>
      </c>
      <c r="CV1028" s="519">
        <v>0</v>
      </c>
      <c r="CW1028" s="519">
        <v>0</v>
      </c>
      <c r="CX1028" s="519">
        <v>0</v>
      </c>
      <c r="CY1028" s="519">
        <v>0</v>
      </c>
      <c r="CZ1028" s="519">
        <v>0</v>
      </c>
      <c r="DA1028" s="519">
        <v>0</v>
      </c>
      <c r="DB1028" s="519">
        <v>0</v>
      </c>
      <c r="DC1028" s="519">
        <v>0</v>
      </c>
      <c r="DD1028" s="519">
        <v>0</v>
      </c>
      <c r="DE1028" s="519">
        <v>0</v>
      </c>
      <c r="DF1028" s="519">
        <v>0</v>
      </c>
      <c r="DG1028" s="519">
        <v>0</v>
      </c>
      <c r="DH1028" s="519">
        <v>0</v>
      </c>
      <c r="DI1028" s="519">
        <v>0</v>
      </c>
      <c r="DJ1028" s="519">
        <v>0</v>
      </c>
      <c r="DK1028" s="519">
        <v>0</v>
      </c>
      <c r="DL1028" s="519">
        <v>0</v>
      </c>
      <c r="DM1028" s="519">
        <v>0</v>
      </c>
      <c r="DN1028" s="519">
        <v>0</v>
      </c>
      <c r="DO1028" s="519">
        <v>0</v>
      </c>
      <c r="DP1028" s="519">
        <v>0</v>
      </c>
      <c r="DQ1028" s="519">
        <v>0</v>
      </c>
      <c r="DR1028" s="519">
        <v>0</v>
      </c>
      <c r="DS1028" s="519">
        <v>0</v>
      </c>
      <c r="DT1028" s="519">
        <v>0</v>
      </c>
      <c r="DU1028" s="519">
        <v>0</v>
      </c>
      <c r="DV1028" s="519">
        <v>0</v>
      </c>
      <c r="DW1028" s="519">
        <v>0</v>
      </c>
      <c r="DX1028" s="519">
        <v>0</v>
      </c>
      <c r="DZ1028" s="337"/>
      <c r="EA1028" s="519" t="s">
        <v>1061</v>
      </c>
      <c r="EB1028" s="519" t="s">
        <v>1060</v>
      </c>
      <c r="EC1028" s="519">
        <v>0</v>
      </c>
      <c r="ED1028" s="183" t="str">
        <f t="shared" si="50"/>
        <v>SDN150200</v>
      </c>
      <c r="EE1028" s="519">
        <v>667.8</v>
      </c>
      <c r="EF1028" s="519">
        <v>10000</v>
      </c>
      <c r="EG1028" s="519">
        <v>10000</v>
      </c>
      <c r="EH1028" s="519">
        <v>10000</v>
      </c>
      <c r="EI1028" s="519">
        <v>10000</v>
      </c>
      <c r="EJ1028" s="519">
        <v>10000</v>
      </c>
      <c r="EK1028" s="519">
        <v>10000</v>
      </c>
      <c r="EL1028" s="519">
        <v>10000</v>
      </c>
      <c r="EM1028" s="519">
        <v>10000</v>
      </c>
      <c r="EN1028" s="519">
        <v>10000</v>
      </c>
      <c r="EO1028" s="519">
        <v>10000</v>
      </c>
      <c r="EP1028" s="519">
        <v>10000</v>
      </c>
      <c r="EQ1028" s="519">
        <v>10000</v>
      </c>
      <c r="ER1028" s="519">
        <v>10000</v>
      </c>
      <c r="ES1028" s="519">
        <v>10000</v>
      </c>
      <c r="ET1028" s="519">
        <v>10000</v>
      </c>
      <c r="EU1028" s="519">
        <v>10000</v>
      </c>
      <c r="EV1028" s="519">
        <v>10000</v>
      </c>
      <c r="EW1028" s="519">
        <v>10000</v>
      </c>
      <c r="EX1028" s="519">
        <v>10000</v>
      </c>
      <c r="EY1028" s="519">
        <v>10000</v>
      </c>
      <c r="EZ1028" s="519">
        <v>10000</v>
      </c>
      <c r="FA1028" s="519">
        <v>10000</v>
      </c>
      <c r="FB1028" s="519">
        <v>10000</v>
      </c>
      <c r="FC1028" s="519">
        <v>10000</v>
      </c>
      <c r="FD1028" s="519">
        <v>10000</v>
      </c>
      <c r="FE1028" s="519">
        <v>10000</v>
      </c>
      <c r="FF1028" s="519">
        <v>10000</v>
      </c>
      <c r="FG1028" s="519">
        <v>10000</v>
      </c>
      <c r="FH1028" s="519">
        <v>10000</v>
      </c>
      <c r="FI1028" s="519">
        <v>0</v>
      </c>
      <c r="FJ1028" s="519">
        <v>0</v>
      </c>
      <c r="FK1028" s="519">
        <v>0</v>
      </c>
      <c r="FL1028" s="519">
        <v>0</v>
      </c>
      <c r="FM1028" s="519">
        <v>0</v>
      </c>
      <c r="FN1028" s="519">
        <v>0</v>
      </c>
      <c r="FO1028" s="519">
        <v>0</v>
      </c>
      <c r="FP1028" s="519">
        <v>0</v>
      </c>
      <c r="FQ1028" s="519">
        <v>0</v>
      </c>
      <c r="FR1028" s="519">
        <v>0</v>
      </c>
      <c r="FS1028" s="519">
        <v>0</v>
      </c>
      <c r="FT1028" s="519">
        <v>0</v>
      </c>
      <c r="FU1028" s="519">
        <v>0</v>
      </c>
      <c r="FV1028" s="519">
        <v>0</v>
      </c>
      <c r="FW1028" s="519">
        <v>0</v>
      </c>
      <c r="FX1028" s="519">
        <v>0</v>
      </c>
      <c r="FY1028" s="519">
        <v>0</v>
      </c>
      <c r="FZ1028" s="519">
        <v>0</v>
      </c>
      <c r="GA1028" s="519">
        <v>0</v>
      </c>
      <c r="GB1028" s="519">
        <v>0</v>
      </c>
      <c r="GC1028" s="519">
        <v>0</v>
      </c>
      <c r="GD1028" s="519">
        <v>0</v>
      </c>
      <c r="GE1028" s="519">
        <v>0</v>
      </c>
      <c r="GF1028" s="519">
        <v>0</v>
      </c>
      <c r="GG1028" s="519">
        <v>0</v>
      </c>
      <c r="GH1028" s="519">
        <v>0</v>
      </c>
      <c r="GI1028" s="519">
        <v>0</v>
      </c>
      <c r="GJ1028" s="519">
        <v>0</v>
      </c>
      <c r="GK1028" s="519">
        <v>0</v>
      </c>
      <c r="GL1028" s="519">
        <v>0</v>
      </c>
      <c r="GM1028" s="519">
        <v>0</v>
      </c>
      <c r="GN1028" s="519">
        <v>0</v>
      </c>
      <c r="GO1028" s="519">
        <v>0</v>
      </c>
      <c r="GP1028" s="519">
        <v>0</v>
      </c>
      <c r="GQ1028" s="519">
        <v>0</v>
      </c>
      <c r="GR1028" s="519">
        <v>0</v>
      </c>
      <c r="GS1028" s="519">
        <v>0</v>
      </c>
      <c r="GT1028" s="519">
        <v>0</v>
      </c>
      <c r="GU1028" s="519">
        <v>0</v>
      </c>
      <c r="GV1028" s="519">
        <v>0</v>
      </c>
      <c r="GW1028" s="519">
        <v>0</v>
      </c>
      <c r="GX1028" s="519">
        <v>0</v>
      </c>
      <c r="GY1028" s="519">
        <v>0</v>
      </c>
      <c r="GZ1028" s="519">
        <v>0</v>
      </c>
      <c r="HA1028" s="519">
        <v>0</v>
      </c>
      <c r="HB1028" s="519">
        <v>0</v>
      </c>
      <c r="HC1028" s="519">
        <v>0</v>
      </c>
      <c r="HD1028" s="519">
        <v>0</v>
      </c>
      <c r="HE1028" s="519">
        <v>0</v>
      </c>
      <c r="HF1028" s="519">
        <v>0</v>
      </c>
      <c r="HG1028" s="519">
        <v>0</v>
      </c>
      <c r="HH1028" s="519">
        <v>0</v>
      </c>
      <c r="HI1028" s="519">
        <v>0</v>
      </c>
      <c r="HJ1028" s="519">
        <v>0</v>
      </c>
      <c r="HK1028" s="519">
        <v>0</v>
      </c>
      <c r="HL1028" s="519">
        <v>0</v>
      </c>
      <c r="HM1028" s="519">
        <v>0</v>
      </c>
      <c r="HN1028" s="519">
        <v>0</v>
      </c>
      <c r="HO1028" s="519">
        <v>0</v>
      </c>
      <c r="HP1028" s="519">
        <v>0</v>
      </c>
      <c r="HQ1028" s="519">
        <v>0</v>
      </c>
      <c r="HR1028" s="519">
        <v>0</v>
      </c>
      <c r="HS1028" s="519">
        <v>0</v>
      </c>
      <c r="HT1028" s="519">
        <v>0</v>
      </c>
      <c r="HU1028" s="519">
        <v>0</v>
      </c>
      <c r="HV1028" s="519">
        <v>0</v>
      </c>
      <c r="HW1028" s="519">
        <v>0</v>
      </c>
      <c r="HX1028" s="519">
        <v>0</v>
      </c>
      <c r="HY1028" s="519">
        <v>0</v>
      </c>
      <c r="HZ1028" s="519">
        <v>0</v>
      </c>
      <c r="IA1028" s="519">
        <v>0</v>
      </c>
      <c r="IB1028" s="519">
        <v>0</v>
      </c>
      <c r="IC1028" s="519">
        <v>0</v>
      </c>
      <c r="ID1028" s="519">
        <v>0</v>
      </c>
      <c r="IE1028" s="519">
        <v>0</v>
      </c>
      <c r="IF1028" s="519">
        <v>0</v>
      </c>
      <c r="IG1028" s="519">
        <v>0</v>
      </c>
      <c r="IH1028" s="519">
        <v>0</v>
      </c>
      <c r="II1028" s="519">
        <v>0</v>
      </c>
      <c r="IJ1028" s="519">
        <v>0</v>
      </c>
      <c r="IK1028" s="519">
        <v>0</v>
      </c>
    </row>
    <row r="1029" spans="2:245" hidden="1">
      <c r="B1029" s="519" t="s">
        <v>1058</v>
      </c>
      <c r="C1029" s="519"/>
      <c r="D1029" s="519"/>
      <c r="E1029" s="519"/>
      <c r="F1029" s="519">
        <v>2</v>
      </c>
      <c r="G1029" s="519"/>
      <c r="H1029" s="519">
        <v>41</v>
      </c>
      <c r="I1029" s="519">
        <v>7</v>
      </c>
      <c r="J1029" s="519" t="str">
        <f t="shared" si="51"/>
        <v>SDN10024107</v>
      </c>
      <c r="K1029" s="519">
        <v>816</v>
      </c>
      <c r="M1029" s="337"/>
      <c r="N1029" s="519" t="s">
        <v>1061</v>
      </c>
      <c r="O1029" s="519" t="s">
        <v>1060</v>
      </c>
      <c r="P1029" s="519">
        <v>1</v>
      </c>
      <c r="Q1029" s="521" t="str">
        <f t="shared" si="49"/>
        <v>SDN150201</v>
      </c>
      <c r="R1029" s="519">
        <v>667.8</v>
      </c>
      <c r="S1029" s="519">
        <v>2000</v>
      </c>
      <c r="T1029" s="519">
        <v>2003.4</v>
      </c>
      <c r="U1029" s="519">
        <v>2671.2</v>
      </c>
      <c r="V1029" s="519">
        <v>3339</v>
      </c>
      <c r="W1029" s="519">
        <v>4006.8</v>
      </c>
      <c r="X1029" s="519">
        <v>4674.6000000000004</v>
      </c>
      <c r="Y1029" s="519">
        <v>5208.8</v>
      </c>
      <c r="Z1029" s="519">
        <v>5743.1</v>
      </c>
      <c r="AA1029" s="519">
        <v>6277.3</v>
      </c>
      <c r="AB1029" s="519">
        <v>6811.6</v>
      </c>
      <c r="AC1029" s="519">
        <v>7345.8</v>
      </c>
      <c r="AD1029" s="519">
        <v>7880</v>
      </c>
      <c r="AE1029" s="519">
        <v>8414.2999999999993</v>
      </c>
      <c r="AF1029" s="519">
        <v>8948.5</v>
      </c>
      <c r="AG1029" s="519">
        <v>8948.5</v>
      </c>
      <c r="AH1029" s="519">
        <v>8948.5</v>
      </c>
      <c r="AI1029" s="519">
        <v>8948.5</v>
      </c>
      <c r="AJ1029" s="519">
        <v>8948.5</v>
      </c>
      <c r="AK1029" s="519">
        <v>8948.5</v>
      </c>
      <c r="AL1029" s="519">
        <v>8948.5</v>
      </c>
      <c r="AM1029" s="519">
        <v>8948.5</v>
      </c>
      <c r="AN1029" s="519">
        <v>8948.5</v>
      </c>
      <c r="AO1029" s="519">
        <v>8948.5</v>
      </c>
      <c r="AP1029" s="519">
        <v>8948.5</v>
      </c>
      <c r="AQ1029" s="519">
        <v>8948.5</v>
      </c>
      <c r="AR1029" s="519">
        <v>8948.5</v>
      </c>
      <c r="AS1029" s="519">
        <v>8948.5</v>
      </c>
      <c r="AT1029" s="519">
        <v>8948.5</v>
      </c>
      <c r="AU1029" s="519">
        <v>8948.5</v>
      </c>
      <c r="AV1029" s="519">
        <v>0</v>
      </c>
      <c r="AW1029" s="519">
        <v>0</v>
      </c>
      <c r="AX1029" s="519">
        <v>0</v>
      </c>
      <c r="AY1029" s="519">
        <v>0</v>
      </c>
      <c r="AZ1029" s="519">
        <v>0</v>
      </c>
      <c r="BA1029" s="519">
        <v>0</v>
      </c>
      <c r="BB1029" s="519">
        <v>0</v>
      </c>
      <c r="BC1029" s="519">
        <v>0</v>
      </c>
      <c r="BD1029" s="519">
        <v>0</v>
      </c>
      <c r="BE1029" s="519">
        <v>0</v>
      </c>
      <c r="BF1029" s="519">
        <v>0</v>
      </c>
      <c r="BG1029" s="519">
        <v>0</v>
      </c>
      <c r="BH1029" s="519">
        <v>0</v>
      </c>
      <c r="BI1029" s="519">
        <v>0</v>
      </c>
      <c r="BJ1029" s="519">
        <v>0</v>
      </c>
      <c r="BK1029" s="519">
        <v>0</v>
      </c>
      <c r="BL1029" s="519">
        <v>0</v>
      </c>
      <c r="BM1029" s="519">
        <v>0</v>
      </c>
      <c r="BN1029" s="519">
        <v>0</v>
      </c>
      <c r="BO1029" s="519">
        <v>0</v>
      </c>
      <c r="BP1029" s="519">
        <v>0</v>
      </c>
      <c r="BQ1029" s="519">
        <v>0</v>
      </c>
      <c r="BR1029" s="519">
        <v>0</v>
      </c>
      <c r="BS1029" s="519">
        <v>0</v>
      </c>
      <c r="BT1029" s="519">
        <v>0</v>
      </c>
      <c r="BU1029" s="519">
        <v>0</v>
      </c>
      <c r="BV1029" s="519">
        <v>0</v>
      </c>
      <c r="BW1029" s="519">
        <v>0</v>
      </c>
      <c r="BX1029" s="519">
        <v>0</v>
      </c>
      <c r="BY1029" s="519">
        <v>0</v>
      </c>
      <c r="BZ1029" s="519">
        <v>0</v>
      </c>
      <c r="CA1029" s="519">
        <v>0</v>
      </c>
      <c r="CB1029" s="519">
        <v>0</v>
      </c>
      <c r="CC1029" s="519">
        <v>0</v>
      </c>
      <c r="CD1029" s="519">
        <v>0</v>
      </c>
      <c r="CE1029" s="519">
        <v>0</v>
      </c>
      <c r="CF1029" s="519">
        <v>0</v>
      </c>
      <c r="CG1029" s="519">
        <v>0</v>
      </c>
      <c r="CH1029" s="519">
        <v>0</v>
      </c>
      <c r="CI1029" s="519">
        <v>0</v>
      </c>
      <c r="CJ1029" s="519">
        <v>0</v>
      </c>
      <c r="CK1029" s="519">
        <v>0</v>
      </c>
      <c r="CL1029" s="519">
        <v>0</v>
      </c>
      <c r="CM1029" s="519">
        <v>0</v>
      </c>
      <c r="CN1029" s="519">
        <v>0</v>
      </c>
      <c r="CO1029" s="519">
        <v>0</v>
      </c>
      <c r="CP1029" s="519">
        <v>0</v>
      </c>
      <c r="CQ1029" s="519">
        <v>0</v>
      </c>
      <c r="CR1029" s="519">
        <v>0</v>
      </c>
      <c r="CS1029" s="519">
        <v>0</v>
      </c>
      <c r="CT1029" s="519">
        <v>0</v>
      </c>
      <c r="CU1029" s="519">
        <v>0</v>
      </c>
      <c r="CV1029" s="519">
        <v>0</v>
      </c>
      <c r="CW1029" s="519">
        <v>0</v>
      </c>
      <c r="CX1029" s="519">
        <v>0</v>
      </c>
      <c r="CY1029" s="519">
        <v>0</v>
      </c>
      <c r="CZ1029" s="519">
        <v>0</v>
      </c>
      <c r="DA1029" s="519">
        <v>0</v>
      </c>
      <c r="DB1029" s="519">
        <v>0</v>
      </c>
      <c r="DC1029" s="519">
        <v>0</v>
      </c>
      <c r="DD1029" s="519">
        <v>0</v>
      </c>
      <c r="DE1029" s="519">
        <v>0</v>
      </c>
      <c r="DF1029" s="519">
        <v>0</v>
      </c>
      <c r="DG1029" s="519">
        <v>0</v>
      </c>
      <c r="DH1029" s="519">
        <v>0</v>
      </c>
      <c r="DI1029" s="519">
        <v>0</v>
      </c>
      <c r="DJ1029" s="519">
        <v>0</v>
      </c>
      <c r="DK1029" s="519">
        <v>0</v>
      </c>
      <c r="DL1029" s="519">
        <v>0</v>
      </c>
      <c r="DM1029" s="519">
        <v>0</v>
      </c>
      <c r="DN1029" s="519">
        <v>0</v>
      </c>
      <c r="DO1029" s="519">
        <v>0</v>
      </c>
      <c r="DP1029" s="519">
        <v>0</v>
      </c>
      <c r="DQ1029" s="519">
        <v>0</v>
      </c>
      <c r="DR1029" s="519">
        <v>0</v>
      </c>
      <c r="DS1029" s="519">
        <v>0</v>
      </c>
      <c r="DT1029" s="519">
        <v>0</v>
      </c>
      <c r="DU1029" s="519">
        <v>0</v>
      </c>
      <c r="DV1029" s="519">
        <v>0</v>
      </c>
      <c r="DW1029" s="519">
        <v>0</v>
      </c>
      <c r="DX1029" s="519">
        <v>0</v>
      </c>
      <c r="DZ1029" s="337"/>
      <c r="EA1029" s="519" t="s">
        <v>1061</v>
      </c>
      <c r="EB1029" s="519" t="s">
        <v>1060</v>
      </c>
      <c r="EC1029" s="519">
        <v>1</v>
      </c>
      <c r="ED1029" s="183" t="str">
        <f t="shared" si="50"/>
        <v>SDN150201</v>
      </c>
      <c r="EE1029" s="519">
        <v>667.8</v>
      </c>
      <c r="EF1029" s="519">
        <v>10000</v>
      </c>
      <c r="EG1029" s="519">
        <v>10000</v>
      </c>
      <c r="EH1029" s="519">
        <v>10000</v>
      </c>
      <c r="EI1029" s="519">
        <v>10000</v>
      </c>
      <c r="EJ1029" s="519">
        <v>10000</v>
      </c>
      <c r="EK1029" s="519">
        <v>10000</v>
      </c>
      <c r="EL1029" s="519">
        <v>10000</v>
      </c>
      <c r="EM1029" s="519">
        <v>10000</v>
      </c>
      <c r="EN1029" s="519">
        <v>10000</v>
      </c>
      <c r="EO1029" s="519">
        <v>10000</v>
      </c>
      <c r="EP1029" s="519">
        <v>10000</v>
      </c>
      <c r="EQ1029" s="519">
        <v>10000</v>
      </c>
      <c r="ER1029" s="519">
        <v>10000</v>
      </c>
      <c r="ES1029" s="519">
        <v>10000</v>
      </c>
      <c r="ET1029" s="519">
        <v>10000</v>
      </c>
      <c r="EU1029" s="519">
        <v>10000</v>
      </c>
      <c r="EV1029" s="519">
        <v>10000</v>
      </c>
      <c r="EW1029" s="519">
        <v>10000</v>
      </c>
      <c r="EX1029" s="519">
        <v>10000</v>
      </c>
      <c r="EY1029" s="519">
        <v>10000</v>
      </c>
      <c r="EZ1029" s="519">
        <v>10000</v>
      </c>
      <c r="FA1029" s="519">
        <v>10000</v>
      </c>
      <c r="FB1029" s="519">
        <v>10000</v>
      </c>
      <c r="FC1029" s="519">
        <v>10000</v>
      </c>
      <c r="FD1029" s="519">
        <v>10000</v>
      </c>
      <c r="FE1029" s="519">
        <v>10000</v>
      </c>
      <c r="FF1029" s="519">
        <v>10000</v>
      </c>
      <c r="FG1029" s="519">
        <v>10000</v>
      </c>
      <c r="FH1029" s="519">
        <v>10000</v>
      </c>
      <c r="FI1029" s="519">
        <v>0</v>
      </c>
      <c r="FJ1029" s="519">
        <v>0</v>
      </c>
      <c r="FK1029" s="519">
        <v>0</v>
      </c>
      <c r="FL1029" s="519">
        <v>0</v>
      </c>
      <c r="FM1029" s="519">
        <v>0</v>
      </c>
      <c r="FN1029" s="519">
        <v>0</v>
      </c>
      <c r="FO1029" s="519">
        <v>0</v>
      </c>
      <c r="FP1029" s="519">
        <v>0</v>
      </c>
      <c r="FQ1029" s="519">
        <v>0</v>
      </c>
      <c r="FR1029" s="519">
        <v>0</v>
      </c>
      <c r="FS1029" s="519">
        <v>0</v>
      </c>
      <c r="FT1029" s="519">
        <v>0</v>
      </c>
      <c r="FU1029" s="519">
        <v>0</v>
      </c>
      <c r="FV1029" s="519">
        <v>0</v>
      </c>
      <c r="FW1029" s="519">
        <v>0</v>
      </c>
      <c r="FX1029" s="519">
        <v>0</v>
      </c>
      <c r="FY1029" s="519">
        <v>0</v>
      </c>
      <c r="FZ1029" s="519">
        <v>0</v>
      </c>
      <c r="GA1029" s="519">
        <v>0</v>
      </c>
      <c r="GB1029" s="519">
        <v>0</v>
      </c>
      <c r="GC1029" s="519">
        <v>0</v>
      </c>
      <c r="GD1029" s="519">
        <v>0</v>
      </c>
      <c r="GE1029" s="519">
        <v>0</v>
      </c>
      <c r="GF1029" s="519">
        <v>0</v>
      </c>
      <c r="GG1029" s="519">
        <v>0</v>
      </c>
      <c r="GH1029" s="519">
        <v>0</v>
      </c>
      <c r="GI1029" s="519">
        <v>0</v>
      </c>
      <c r="GJ1029" s="519">
        <v>0</v>
      </c>
      <c r="GK1029" s="519">
        <v>0</v>
      </c>
      <c r="GL1029" s="519">
        <v>0</v>
      </c>
      <c r="GM1029" s="519">
        <v>0</v>
      </c>
      <c r="GN1029" s="519">
        <v>0</v>
      </c>
      <c r="GO1029" s="519">
        <v>0</v>
      </c>
      <c r="GP1029" s="519">
        <v>0</v>
      </c>
      <c r="GQ1029" s="519">
        <v>0</v>
      </c>
      <c r="GR1029" s="519">
        <v>0</v>
      </c>
      <c r="GS1029" s="519">
        <v>0</v>
      </c>
      <c r="GT1029" s="519">
        <v>0</v>
      </c>
      <c r="GU1029" s="519">
        <v>0</v>
      </c>
      <c r="GV1029" s="519">
        <v>0</v>
      </c>
      <c r="GW1029" s="519">
        <v>0</v>
      </c>
      <c r="GX1029" s="519">
        <v>0</v>
      </c>
      <c r="GY1029" s="519">
        <v>0</v>
      </c>
      <c r="GZ1029" s="519">
        <v>0</v>
      </c>
      <c r="HA1029" s="519">
        <v>0</v>
      </c>
      <c r="HB1029" s="519">
        <v>0</v>
      </c>
      <c r="HC1029" s="519">
        <v>0</v>
      </c>
      <c r="HD1029" s="519">
        <v>0</v>
      </c>
      <c r="HE1029" s="519">
        <v>0</v>
      </c>
      <c r="HF1029" s="519">
        <v>0</v>
      </c>
      <c r="HG1029" s="519">
        <v>0</v>
      </c>
      <c r="HH1029" s="519">
        <v>0</v>
      </c>
      <c r="HI1029" s="519">
        <v>0</v>
      </c>
      <c r="HJ1029" s="519">
        <v>0</v>
      </c>
      <c r="HK1029" s="519">
        <v>0</v>
      </c>
      <c r="HL1029" s="519">
        <v>0</v>
      </c>
      <c r="HM1029" s="519">
        <v>0</v>
      </c>
      <c r="HN1029" s="519">
        <v>0</v>
      </c>
      <c r="HO1029" s="519">
        <v>0</v>
      </c>
      <c r="HP1029" s="519">
        <v>0</v>
      </c>
      <c r="HQ1029" s="519">
        <v>0</v>
      </c>
      <c r="HR1029" s="519">
        <v>0</v>
      </c>
      <c r="HS1029" s="519">
        <v>0</v>
      </c>
      <c r="HT1029" s="519">
        <v>0</v>
      </c>
      <c r="HU1029" s="519">
        <v>0</v>
      </c>
      <c r="HV1029" s="519">
        <v>0</v>
      </c>
      <c r="HW1029" s="519">
        <v>0</v>
      </c>
      <c r="HX1029" s="519">
        <v>0</v>
      </c>
      <c r="HY1029" s="519">
        <v>0</v>
      </c>
      <c r="HZ1029" s="519">
        <v>0</v>
      </c>
      <c r="IA1029" s="519">
        <v>0</v>
      </c>
      <c r="IB1029" s="519">
        <v>0</v>
      </c>
      <c r="IC1029" s="519">
        <v>0</v>
      </c>
      <c r="ID1029" s="519">
        <v>0</v>
      </c>
      <c r="IE1029" s="519">
        <v>0</v>
      </c>
      <c r="IF1029" s="519">
        <v>0</v>
      </c>
      <c r="IG1029" s="519">
        <v>0</v>
      </c>
      <c r="IH1029" s="519">
        <v>0</v>
      </c>
      <c r="II1029" s="519">
        <v>0</v>
      </c>
      <c r="IJ1029" s="519">
        <v>0</v>
      </c>
      <c r="IK1029" s="519">
        <v>0</v>
      </c>
    </row>
    <row r="1030" spans="2:245" hidden="1">
      <c r="B1030" s="519" t="s">
        <v>1058</v>
      </c>
      <c r="C1030" s="519"/>
      <c r="D1030" s="519"/>
      <c r="E1030" s="519"/>
      <c r="F1030" s="519">
        <v>2</v>
      </c>
      <c r="G1030" s="519"/>
      <c r="H1030" s="519">
        <v>41</v>
      </c>
      <c r="I1030" s="519">
        <v>8</v>
      </c>
      <c r="J1030" s="519" t="str">
        <f t="shared" si="51"/>
        <v>SDN10024108</v>
      </c>
      <c r="K1030" s="519">
        <v>816</v>
      </c>
      <c r="M1030" s="337"/>
      <c r="N1030" s="519" t="s">
        <v>1061</v>
      </c>
      <c r="O1030" s="519" t="s">
        <v>1060</v>
      </c>
      <c r="P1030" s="519">
        <v>2</v>
      </c>
      <c r="Q1030" s="521" t="str">
        <f t="shared" si="49"/>
        <v>SDN150202</v>
      </c>
      <c r="R1030" s="519">
        <v>667.8</v>
      </c>
      <c r="S1030" s="519">
        <v>2000</v>
      </c>
      <c r="T1030" s="519">
        <v>2003.4</v>
      </c>
      <c r="U1030" s="519">
        <v>2671.2</v>
      </c>
      <c r="V1030" s="519">
        <v>3339</v>
      </c>
      <c r="W1030" s="519">
        <v>4006.8</v>
      </c>
      <c r="X1030" s="519">
        <v>4674.6000000000004</v>
      </c>
      <c r="Y1030" s="519">
        <v>5208.8</v>
      </c>
      <c r="Z1030" s="519">
        <v>5743.1</v>
      </c>
      <c r="AA1030" s="519">
        <v>6277.3</v>
      </c>
      <c r="AB1030" s="519">
        <v>6811.6</v>
      </c>
      <c r="AC1030" s="519">
        <v>7345.8</v>
      </c>
      <c r="AD1030" s="519">
        <v>7880</v>
      </c>
      <c r="AE1030" s="519">
        <v>8414.2999999999993</v>
      </c>
      <c r="AF1030" s="519">
        <v>8948.5</v>
      </c>
      <c r="AG1030" s="519">
        <v>8948.5</v>
      </c>
      <c r="AH1030" s="519">
        <v>8948.5</v>
      </c>
      <c r="AI1030" s="519">
        <v>8948.5</v>
      </c>
      <c r="AJ1030" s="519">
        <v>8948.5</v>
      </c>
      <c r="AK1030" s="519">
        <v>8948.5</v>
      </c>
      <c r="AL1030" s="519">
        <v>8948.5</v>
      </c>
      <c r="AM1030" s="519">
        <v>8948.5</v>
      </c>
      <c r="AN1030" s="519">
        <v>8948.5</v>
      </c>
      <c r="AO1030" s="519">
        <v>8948.5</v>
      </c>
      <c r="AP1030" s="519">
        <v>8948.5</v>
      </c>
      <c r="AQ1030" s="519">
        <v>8948.5</v>
      </c>
      <c r="AR1030" s="519">
        <v>8948.5</v>
      </c>
      <c r="AS1030" s="519">
        <v>8948.5</v>
      </c>
      <c r="AT1030" s="519">
        <v>8948.5</v>
      </c>
      <c r="AU1030" s="519">
        <v>8948.5</v>
      </c>
      <c r="AV1030" s="519">
        <v>0</v>
      </c>
      <c r="AW1030" s="519">
        <v>0</v>
      </c>
      <c r="AX1030" s="519">
        <v>0</v>
      </c>
      <c r="AY1030" s="519">
        <v>0</v>
      </c>
      <c r="AZ1030" s="519">
        <v>0</v>
      </c>
      <c r="BA1030" s="519">
        <v>0</v>
      </c>
      <c r="BB1030" s="519">
        <v>0</v>
      </c>
      <c r="BC1030" s="519">
        <v>0</v>
      </c>
      <c r="BD1030" s="519">
        <v>0</v>
      </c>
      <c r="BE1030" s="519">
        <v>0</v>
      </c>
      <c r="BF1030" s="519">
        <v>0</v>
      </c>
      <c r="BG1030" s="519">
        <v>0</v>
      </c>
      <c r="BH1030" s="519">
        <v>0</v>
      </c>
      <c r="BI1030" s="519">
        <v>0</v>
      </c>
      <c r="BJ1030" s="519">
        <v>0</v>
      </c>
      <c r="BK1030" s="519">
        <v>0</v>
      </c>
      <c r="BL1030" s="519">
        <v>0</v>
      </c>
      <c r="BM1030" s="519">
        <v>0</v>
      </c>
      <c r="BN1030" s="519">
        <v>0</v>
      </c>
      <c r="BO1030" s="519">
        <v>0</v>
      </c>
      <c r="BP1030" s="519">
        <v>0</v>
      </c>
      <c r="BQ1030" s="519">
        <v>0</v>
      </c>
      <c r="BR1030" s="519">
        <v>0</v>
      </c>
      <c r="BS1030" s="519">
        <v>0</v>
      </c>
      <c r="BT1030" s="519">
        <v>0</v>
      </c>
      <c r="BU1030" s="519">
        <v>0</v>
      </c>
      <c r="BV1030" s="519">
        <v>0</v>
      </c>
      <c r="BW1030" s="519">
        <v>0</v>
      </c>
      <c r="BX1030" s="519">
        <v>0</v>
      </c>
      <c r="BY1030" s="519">
        <v>0</v>
      </c>
      <c r="BZ1030" s="519">
        <v>0</v>
      </c>
      <c r="CA1030" s="519">
        <v>0</v>
      </c>
      <c r="CB1030" s="519">
        <v>0</v>
      </c>
      <c r="CC1030" s="519">
        <v>0</v>
      </c>
      <c r="CD1030" s="519">
        <v>0</v>
      </c>
      <c r="CE1030" s="519">
        <v>0</v>
      </c>
      <c r="CF1030" s="519">
        <v>0</v>
      </c>
      <c r="CG1030" s="519">
        <v>0</v>
      </c>
      <c r="CH1030" s="519">
        <v>0</v>
      </c>
      <c r="CI1030" s="519">
        <v>0</v>
      </c>
      <c r="CJ1030" s="519">
        <v>0</v>
      </c>
      <c r="CK1030" s="519">
        <v>0</v>
      </c>
      <c r="CL1030" s="519">
        <v>0</v>
      </c>
      <c r="CM1030" s="519">
        <v>0</v>
      </c>
      <c r="CN1030" s="519">
        <v>0</v>
      </c>
      <c r="CO1030" s="519">
        <v>0</v>
      </c>
      <c r="CP1030" s="519">
        <v>0</v>
      </c>
      <c r="CQ1030" s="519">
        <v>0</v>
      </c>
      <c r="CR1030" s="519">
        <v>0</v>
      </c>
      <c r="CS1030" s="519">
        <v>0</v>
      </c>
      <c r="CT1030" s="519">
        <v>0</v>
      </c>
      <c r="CU1030" s="519">
        <v>0</v>
      </c>
      <c r="CV1030" s="519">
        <v>0</v>
      </c>
      <c r="CW1030" s="519">
        <v>0</v>
      </c>
      <c r="CX1030" s="519">
        <v>0</v>
      </c>
      <c r="CY1030" s="519">
        <v>0</v>
      </c>
      <c r="CZ1030" s="519">
        <v>0</v>
      </c>
      <c r="DA1030" s="519">
        <v>0</v>
      </c>
      <c r="DB1030" s="519">
        <v>0</v>
      </c>
      <c r="DC1030" s="519">
        <v>0</v>
      </c>
      <c r="DD1030" s="519">
        <v>0</v>
      </c>
      <c r="DE1030" s="519">
        <v>0</v>
      </c>
      <c r="DF1030" s="519">
        <v>0</v>
      </c>
      <c r="DG1030" s="519">
        <v>0</v>
      </c>
      <c r="DH1030" s="519">
        <v>0</v>
      </c>
      <c r="DI1030" s="519">
        <v>0</v>
      </c>
      <c r="DJ1030" s="519">
        <v>0</v>
      </c>
      <c r="DK1030" s="519">
        <v>0</v>
      </c>
      <c r="DL1030" s="519">
        <v>0</v>
      </c>
      <c r="DM1030" s="519">
        <v>0</v>
      </c>
      <c r="DN1030" s="519">
        <v>0</v>
      </c>
      <c r="DO1030" s="519">
        <v>0</v>
      </c>
      <c r="DP1030" s="519">
        <v>0</v>
      </c>
      <c r="DQ1030" s="519">
        <v>0</v>
      </c>
      <c r="DR1030" s="519">
        <v>0</v>
      </c>
      <c r="DS1030" s="519">
        <v>0</v>
      </c>
      <c r="DT1030" s="519">
        <v>0</v>
      </c>
      <c r="DU1030" s="519">
        <v>0</v>
      </c>
      <c r="DV1030" s="519">
        <v>0</v>
      </c>
      <c r="DW1030" s="519">
        <v>0</v>
      </c>
      <c r="DX1030" s="519">
        <v>0</v>
      </c>
      <c r="DZ1030" s="337"/>
      <c r="EA1030" s="519" t="s">
        <v>1061</v>
      </c>
      <c r="EB1030" s="519" t="s">
        <v>1060</v>
      </c>
      <c r="EC1030" s="519">
        <v>2</v>
      </c>
      <c r="ED1030" s="183" t="str">
        <f t="shared" si="50"/>
        <v>SDN150202</v>
      </c>
      <c r="EE1030" s="519">
        <v>667.8</v>
      </c>
      <c r="EF1030" s="519">
        <v>10000</v>
      </c>
      <c r="EG1030" s="519">
        <v>10000</v>
      </c>
      <c r="EH1030" s="519">
        <v>10000</v>
      </c>
      <c r="EI1030" s="519">
        <v>10000</v>
      </c>
      <c r="EJ1030" s="519">
        <v>10000</v>
      </c>
      <c r="EK1030" s="519">
        <v>10000</v>
      </c>
      <c r="EL1030" s="519">
        <v>10000</v>
      </c>
      <c r="EM1030" s="519">
        <v>10000</v>
      </c>
      <c r="EN1030" s="519">
        <v>10000</v>
      </c>
      <c r="EO1030" s="519">
        <v>10000</v>
      </c>
      <c r="EP1030" s="519">
        <v>10000</v>
      </c>
      <c r="EQ1030" s="519">
        <v>10000</v>
      </c>
      <c r="ER1030" s="519">
        <v>10000</v>
      </c>
      <c r="ES1030" s="519">
        <v>10000</v>
      </c>
      <c r="ET1030" s="519">
        <v>10000</v>
      </c>
      <c r="EU1030" s="519">
        <v>10000</v>
      </c>
      <c r="EV1030" s="519">
        <v>10000</v>
      </c>
      <c r="EW1030" s="519">
        <v>10000</v>
      </c>
      <c r="EX1030" s="519">
        <v>10000</v>
      </c>
      <c r="EY1030" s="519">
        <v>10000</v>
      </c>
      <c r="EZ1030" s="519">
        <v>10000</v>
      </c>
      <c r="FA1030" s="519">
        <v>10000</v>
      </c>
      <c r="FB1030" s="519">
        <v>10000</v>
      </c>
      <c r="FC1030" s="519">
        <v>10000</v>
      </c>
      <c r="FD1030" s="519">
        <v>10000</v>
      </c>
      <c r="FE1030" s="519">
        <v>10000</v>
      </c>
      <c r="FF1030" s="519">
        <v>10000</v>
      </c>
      <c r="FG1030" s="519">
        <v>10000</v>
      </c>
      <c r="FH1030" s="519">
        <v>10000</v>
      </c>
      <c r="FI1030" s="519">
        <v>0</v>
      </c>
      <c r="FJ1030" s="519">
        <v>0</v>
      </c>
      <c r="FK1030" s="519">
        <v>0</v>
      </c>
      <c r="FL1030" s="519">
        <v>0</v>
      </c>
      <c r="FM1030" s="519">
        <v>0</v>
      </c>
      <c r="FN1030" s="519">
        <v>0</v>
      </c>
      <c r="FO1030" s="519">
        <v>0</v>
      </c>
      <c r="FP1030" s="519">
        <v>0</v>
      </c>
      <c r="FQ1030" s="519">
        <v>0</v>
      </c>
      <c r="FR1030" s="519">
        <v>0</v>
      </c>
      <c r="FS1030" s="519">
        <v>0</v>
      </c>
      <c r="FT1030" s="519">
        <v>0</v>
      </c>
      <c r="FU1030" s="519">
        <v>0</v>
      </c>
      <c r="FV1030" s="519">
        <v>0</v>
      </c>
      <c r="FW1030" s="519">
        <v>0</v>
      </c>
      <c r="FX1030" s="519">
        <v>0</v>
      </c>
      <c r="FY1030" s="519">
        <v>0</v>
      </c>
      <c r="FZ1030" s="519">
        <v>0</v>
      </c>
      <c r="GA1030" s="519">
        <v>0</v>
      </c>
      <c r="GB1030" s="519">
        <v>0</v>
      </c>
      <c r="GC1030" s="519">
        <v>0</v>
      </c>
      <c r="GD1030" s="519">
        <v>0</v>
      </c>
      <c r="GE1030" s="519">
        <v>0</v>
      </c>
      <c r="GF1030" s="519">
        <v>0</v>
      </c>
      <c r="GG1030" s="519">
        <v>0</v>
      </c>
      <c r="GH1030" s="519">
        <v>0</v>
      </c>
      <c r="GI1030" s="519">
        <v>0</v>
      </c>
      <c r="GJ1030" s="519">
        <v>0</v>
      </c>
      <c r="GK1030" s="519">
        <v>0</v>
      </c>
      <c r="GL1030" s="519">
        <v>0</v>
      </c>
      <c r="GM1030" s="519">
        <v>0</v>
      </c>
      <c r="GN1030" s="519">
        <v>0</v>
      </c>
      <c r="GO1030" s="519">
        <v>0</v>
      </c>
      <c r="GP1030" s="519">
        <v>0</v>
      </c>
      <c r="GQ1030" s="519">
        <v>0</v>
      </c>
      <c r="GR1030" s="519">
        <v>0</v>
      </c>
      <c r="GS1030" s="519">
        <v>0</v>
      </c>
      <c r="GT1030" s="519">
        <v>0</v>
      </c>
      <c r="GU1030" s="519">
        <v>0</v>
      </c>
      <c r="GV1030" s="519">
        <v>0</v>
      </c>
      <c r="GW1030" s="519">
        <v>0</v>
      </c>
      <c r="GX1030" s="519">
        <v>0</v>
      </c>
      <c r="GY1030" s="519">
        <v>0</v>
      </c>
      <c r="GZ1030" s="519">
        <v>0</v>
      </c>
      <c r="HA1030" s="519">
        <v>0</v>
      </c>
      <c r="HB1030" s="519">
        <v>0</v>
      </c>
      <c r="HC1030" s="519">
        <v>0</v>
      </c>
      <c r="HD1030" s="519">
        <v>0</v>
      </c>
      <c r="HE1030" s="519">
        <v>0</v>
      </c>
      <c r="HF1030" s="519">
        <v>0</v>
      </c>
      <c r="HG1030" s="519">
        <v>0</v>
      </c>
      <c r="HH1030" s="519">
        <v>0</v>
      </c>
      <c r="HI1030" s="519">
        <v>0</v>
      </c>
      <c r="HJ1030" s="519">
        <v>0</v>
      </c>
      <c r="HK1030" s="519">
        <v>0</v>
      </c>
      <c r="HL1030" s="519">
        <v>0</v>
      </c>
      <c r="HM1030" s="519">
        <v>0</v>
      </c>
      <c r="HN1030" s="519">
        <v>0</v>
      </c>
      <c r="HO1030" s="519">
        <v>0</v>
      </c>
      <c r="HP1030" s="519">
        <v>0</v>
      </c>
      <c r="HQ1030" s="519">
        <v>0</v>
      </c>
      <c r="HR1030" s="519">
        <v>0</v>
      </c>
      <c r="HS1030" s="519">
        <v>0</v>
      </c>
      <c r="HT1030" s="519">
        <v>0</v>
      </c>
      <c r="HU1030" s="519">
        <v>0</v>
      </c>
      <c r="HV1030" s="519">
        <v>0</v>
      </c>
      <c r="HW1030" s="519">
        <v>0</v>
      </c>
      <c r="HX1030" s="519">
        <v>0</v>
      </c>
      <c r="HY1030" s="519">
        <v>0</v>
      </c>
      <c r="HZ1030" s="519">
        <v>0</v>
      </c>
      <c r="IA1030" s="519">
        <v>0</v>
      </c>
      <c r="IB1030" s="519">
        <v>0</v>
      </c>
      <c r="IC1030" s="519">
        <v>0</v>
      </c>
      <c r="ID1030" s="519">
        <v>0</v>
      </c>
      <c r="IE1030" s="519">
        <v>0</v>
      </c>
      <c r="IF1030" s="519">
        <v>0</v>
      </c>
      <c r="IG1030" s="519">
        <v>0</v>
      </c>
      <c r="IH1030" s="519">
        <v>0</v>
      </c>
      <c r="II1030" s="519">
        <v>0</v>
      </c>
      <c r="IJ1030" s="519">
        <v>0</v>
      </c>
      <c r="IK1030" s="519">
        <v>0</v>
      </c>
    </row>
    <row r="1031" spans="2:245" hidden="1">
      <c r="B1031" s="519" t="s">
        <v>1058</v>
      </c>
      <c r="C1031" s="519"/>
      <c r="D1031" s="519"/>
      <c r="E1031" s="519"/>
      <c r="F1031" s="519">
        <v>2</v>
      </c>
      <c r="G1031" s="519"/>
      <c r="H1031" s="519">
        <v>41</v>
      </c>
      <c r="I1031" s="519">
        <v>9</v>
      </c>
      <c r="J1031" s="519" t="str">
        <f t="shared" si="51"/>
        <v>SDN10024109</v>
      </c>
      <c r="K1031" s="519">
        <v>816</v>
      </c>
      <c r="M1031" s="337"/>
      <c r="N1031" s="519" t="s">
        <v>1061</v>
      </c>
      <c r="O1031" s="519" t="s">
        <v>1060</v>
      </c>
      <c r="P1031" s="519">
        <v>3</v>
      </c>
      <c r="Q1031" s="521" t="str">
        <f t="shared" si="49"/>
        <v>SDN150203</v>
      </c>
      <c r="R1031" s="519">
        <v>667.8</v>
      </c>
      <c r="S1031" s="519">
        <v>2000</v>
      </c>
      <c r="T1031" s="519">
        <v>2003.4</v>
      </c>
      <c r="U1031" s="519">
        <v>2671.2</v>
      </c>
      <c r="V1031" s="519">
        <v>3339</v>
      </c>
      <c r="W1031" s="519">
        <v>4006.8</v>
      </c>
      <c r="X1031" s="519">
        <v>4674.6000000000004</v>
      </c>
      <c r="Y1031" s="519">
        <v>5208.8</v>
      </c>
      <c r="Z1031" s="519">
        <v>5743.1</v>
      </c>
      <c r="AA1031" s="519">
        <v>6277.3</v>
      </c>
      <c r="AB1031" s="519">
        <v>6811.6</v>
      </c>
      <c r="AC1031" s="519">
        <v>7345.8</v>
      </c>
      <c r="AD1031" s="519">
        <v>7880</v>
      </c>
      <c r="AE1031" s="519">
        <v>8414.2999999999993</v>
      </c>
      <c r="AF1031" s="519">
        <v>8948.5</v>
      </c>
      <c r="AG1031" s="519">
        <v>8948.5</v>
      </c>
      <c r="AH1031" s="519">
        <v>8948.5</v>
      </c>
      <c r="AI1031" s="519">
        <v>8948.5</v>
      </c>
      <c r="AJ1031" s="519">
        <v>8948.5</v>
      </c>
      <c r="AK1031" s="519">
        <v>8948.5</v>
      </c>
      <c r="AL1031" s="519">
        <v>8948.5</v>
      </c>
      <c r="AM1031" s="519">
        <v>8948.5</v>
      </c>
      <c r="AN1031" s="519">
        <v>8948.5</v>
      </c>
      <c r="AO1031" s="519">
        <v>8948.5</v>
      </c>
      <c r="AP1031" s="519">
        <v>8948.5</v>
      </c>
      <c r="AQ1031" s="519">
        <v>8948.5</v>
      </c>
      <c r="AR1031" s="519">
        <v>8948.5</v>
      </c>
      <c r="AS1031" s="519">
        <v>8948.5</v>
      </c>
      <c r="AT1031" s="519">
        <v>8948.5</v>
      </c>
      <c r="AU1031" s="519">
        <v>8948.5</v>
      </c>
      <c r="AV1031" s="519">
        <v>0</v>
      </c>
      <c r="AW1031" s="519">
        <v>0</v>
      </c>
      <c r="AX1031" s="519">
        <v>0</v>
      </c>
      <c r="AY1031" s="519">
        <v>0</v>
      </c>
      <c r="AZ1031" s="519">
        <v>0</v>
      </c>
      <c r="BA1031" s="519">
        <v>0</v>
      </c>
      <c r="BB1031" s="519">
        <v>0</v>
      </c>
      <c r="BC1031" s="519">
        <v>0</v>
      </c>
      <c r="BD1031" s="519">
        <v>0</v>
      </c>
      <c r="BE1031" s="519">
        <v>0</v>
      </c>
      <c r="BF1031" s="519">
        <v>0</v>
      </c>
      <c r="BG1031" s="519">
        <v>0</v>
      </c>
      <c r="BH1031" s="519">
        <v>0</v>
      </c>
      <c r="BI1031" s="519">
        <v>0</v>
      </c>
      <c r="BJ1031" s="519">
        <v>0</v>
      </c>
      <c r="BK1031" s="519">
        <v>0</v>
      </c>
      <c r="BL1031" s="519">
        <v>0</v>
      </c>
      <c r="BM1031" s="519">
        <v>0</v>
      </c>
      <c r="BN1031" s="519">
        <v>0</v>
      </c>
      <c r="BO1031" s="519">
        <v>0</v>
      </c>
      <c r="BP1031" s="519">
        <v>0</v>
      </c>
      <c r="BQ1031" s="519">
        <v>0</v>
      </c>
      <c r="BR1031" s="519">
        <v>0</v>
      </c>
      <c r="BS1031" s="519">
        <v>0</v>
      </c>
      <c r="BT1031" s="519">
        <v>0</v>
      </c>
      <c r="BU1031" s="519">
        <v>0</v>
      </c>
      <c r="BV1031" s="519">
        <v>0</v>
      </c>
      <c r="BW1031" s="519">
        <v>0</v>
      </c>
      <c r="BX1031" s="519">
        <v>0</v>
      </c>
      <c r="BY1031" s="519">
        <v>0</v>
      </c>
      <c r="BZ1031" s="519">
        <v>0</v>
      </c>
      <c r="CA1031" s="519">
        <v>0</v>
      </c>
      <c r="CB1031" s="519">
        <v>0</v>
      </c>
      <c r="CC1031" s="519">
        <v>0</v>
      </c>
      <c r="CD1031" s="519">
        <v>0</v>
      </c>
      <c r="CE1031" s="519">
        <v>0</v>
      </c>
      <c r="CF1031" s="519">
        <v>0</v>
      </c>
      <c r="CG1031" s="519">
        <v>0</v>
      </c>
      <c r="CH1031" s="519">
        <v>0</v>
      </c>
      <c r="CI1031" s="519">
        <v>0</v>
      </c>
      <c r="CJ1031" s="519">
        <v>0</v>
      </c>
      <c r="CK1031" s="519">
        <v>0</v>
      </c>
      <c r="CL1031" s="519">
        <v>0</v>
      </c>
      <c r="CM1031" s="519">
        <v>0</v>
      </c>
      <c r="CN1031" s="519">
        <v>0</v>
      </c>
      <c r="CO1031" s="519">
        <v>0</v>
      </c>
      <c r="CP1031" s="519">
        <v>0</v>
      </c>
      <c r="CQ1031" s="519">
        <v>0</v>
      </c>
      <c r="CR1031" s="519">
        <v>0</v>
      </c>
      <c r="CS1031" s="519">
        <v>0</v>
      </c>
      <c r="CT1031" s="519">
        <v>0</v>
      </c>
      <c r="CU1031" s="519">
        <v>0</v>
      </c>
      <c r="CV1031" s="519">
        <v>0</v>
      </c>
      <c r="CW1031" s="519">
        <v>0</v>
      </c>
      <c r="CX1031" s="519">
        <v>0</v>
      </c>
      <c r="CY1031" s="519">
        <v>0</v>
      </c>
      <c r="CZ1031" s="519">
        <v>0</v>
      </c>
      <c r="DA1031" s="519">
        <v>0</v>
      </c>
      <c r="DB1031" s="519">
        <v>0</v>
      </c>
      <c r="DC1031" s="519">
        <v>0</v>
      </c>
      <c r="DD1031" s="519">
        <v>0</v>
      </c>
      <c r="DE1031" s="519">
        <v>0</v>
      </c>
      <c r="DF1031" s="519">
        <v>0</v>
      </c>
      <c r="DG1031" s="519">
        <v>0</v>
      </c>
      <c r="DH1031" s="519">
        <v>0</v>
      </c>
      <c r="DI1031" s="519">
        <v>0</v>
      </c>
      <c r="DJ1031" s="519">
        <v>0</v>
      </c>
      <c r="DK1031" s="519">
        <v>0</v>
      </c>
      <c r="DL1031" s="519">
        <v>0</v>
      </c>
      <c r="DM1031" s="519">
        <v>0</v>
      </c>
      <c r="DN1031" s="519">
        <v>0</v>
      </c>
      <c r="DO1031" s="519">
        <v>0</v>
      </c>
      <c r="DP1031" s="519">
        <v>0</v>
      </c>
      <c r="DQ1031" s="519">
        <v>0</v>
      </c>
      <c r="DR1031" s="519">
        <v>0</v>
      </c>
      <c r="DS1031" s="519">
        <v>0</v>
      </c>
      <c r="DT1031" s="519">
        <v>0</v>
      </c>
      <c r="DU1031" s="519">
        <v>0</v>
      </c>
      <c r="DV1031" s="519">
        <v>0</v>
      </c>
      <c r="DW1031" s="519">
        <v>0</v>
      </c>
      <c r="DX1031" s="519">
        <v>0</v>
      </c>
      <c r="DZ1031" s="337"/>
      <c r="EA1031" s="519" t="s">
        <v>1061</v>
      </c>
      <c r="EB1031" s="519" t="s">
        <v>1060</v>
      </c>
      <c r="EC1031" s="519">
        <v>3</v>
      </c>
      <c r="ED1031" s="183" t="str">
        <f t="shared" si="50"/>
        <v>SDN150203</v>
      </c>
      <c r="EE1031" s="519">
        <v>667.8</v>
      </c>
      <c r="EF1031" s="519">
        <v>10000</v>
      </c>
      <c r="EG1031" s="519">
        <v>10000</v>
      </c>
      <c r="EH1031" s="519">
        <v>10000</v>
      </c>
      <c r="EI1031" s="519">
        <v>10000</v>
      </c>
      <c r="EJ1031" s="519">
        <v>10000</v>
      </c>
      <c r="EK1031" s="519">
        <v>10000</v>
      </c>
      <c r="EL1031" s="519">
        <v>10000</v>
      </c>
      <c r="EM1031" s="519">
        <v>10000</v>
      </c>
      <c r="EN1031" s="519">
        <v>10000</v>
      </c>
      <c r="EO1031" s="519">
        <v>10000</v>
      </c>
      <c r="EP1031" s="519">
        <v>10000</v>
      </c>
      <c r="EQ1031" s="519">
        <v>10000</v>
      </c>
      <c r="ER1031" s="519">
        <v>10000</v>
      </c>
      <c r="ES1031" s="519">
        <v>10000</v>
      </c>
      <c r="ET1031" s="519">
        <v>10000</v>
      </c>
      <c r="EU1031" s="519">
        <v>10000</v>
      </c>
      <c r="EV1031" s="519">
        <v>10000</v>
      </c>
      <c r="EW1031" s="519">
        <v>10000</v>
      </c>
      <c r="EX1031" s="519">
        <v>10000</v>
      </c>
      <c r="EY1031" s="519">
        <v>10000</v>
      </c>
      <c r="EZ1031" s="519">
        <v>10000</v>
      </c>
      <c r="FA1031" s="519">
        <v>10000</v>
      </c>
      <c r="FB1031" s="519">
        <v>10000</v>
      </c>
      <c r="FC1031" s="519">
        <v>10000</v>
      </c>
      <c r="FD1031" s="519">
        <v>10000</v>
      </c>
      <c r="FE1031" s="519">
        <v>10000</v>
      </c>
      <c r="FF1031" s="519">
        <v>10000</v>
      </c>
      <c r="FG1031" s="519">
        <v>10000</v>
      </c>
      <c r="FH1031" s="519">
        <v>10000</v>
      </c>
      <c r="FI1031" s="519">
        <v>0</v>
      </c>
      <c r="FJ1031" s="519">
        <v>0</v>
      </c>
      <c r="FK1031" s="519">
        <v>0</v>
      </c>
      <c r="FL1031" s="519">
        <v>0</v>
      </c>
      <c r="FM1031" s="519">
        <v>0</v>
      </c>
      <c r="FN1031" s="519">
        <v>0</v>
      </c>
      <c r="FO1031" s="519">
        <v>0</v>
      </c>
      <c r="FP1031" s="519">
        <v>0</v>
      </c>
      <c r="FQ1031" s="519">
        <v>0</v>
      </c>
      <c r="FR1031" s="519">
        <v>0</v>
      </c>
      <c r="FS1031" s="519">
        <v>0</v>
      </c>
      <c r="FT1031" s="519">
        <v>0</v>
      </c>
      <c r="FU1031" s="519">
        <v>0</v>
      </c>
      <c r="FV1031" s="519">
        <v>0</v>
      </c>
      <c r="FW1031" s="519">
        <v>0</v>
      </c>
      <c r="FX1031" s="519">
        <v>0</v>
      </c>
      <c r="FY1031" s="519">
        <v>0</v>
      </c>
      <c r="FZ1031" s="519">
        <v>0</v>
      </c>
      <c r="GA1031" s="519">
        <v>0</v>
      </c>
      <c r="GB1031" s="519">
        <v>0</v>
      </c>
      <c r="GC1031" s="519">
        <v>0</v>
      </c>
      <c r="GD1031" s="519">
        <v>0</v>
      </c>
      <c r="GE1031" s="519">
        <v>0</v>
      </c>
      <c r="GF1031" s="519">
        <v>0</v>
      </c>
      <c r="GG1031" s="519">
        <v>0</v>
      </c>
      <c r="GH1031" s="519">
        <v>0</v>
      </c>
      <c r="GI1031" s="519">
        <v>0</v>
      </c>
      <c r="GJ1031" s="519">
        <v>0</v>
      </c>
      <c r="GK1031" s="519">
        <v>0</v>
      </c>
      <c r="GL1031" s="519">
        <v>0</v>
      </c>
      <c r="GM1031" s="519">
        <v>0</v>
      </c>
      <c r="GN1031" s="519">
        <v>0</v>
      </c>
      <c r="GO1031" s="519">
        <v>0</v>
      </c>
      <c r="GP1031" s="519">
        <v>0</v>
      </c>
      <c r="GQ1031" s="519">
        <v>0</v>
      </c>
      <c r="GR1031" s="519">
        <v>0</v>
      </c>
      <c r="GS1031" s="519">
        <v>0</v>
      </c>
      <c r="GT1031" s="519">
        <v>0</v>
      </c>
      <c r="GU1031" s="519">
        <v>0</v>
      </c>
      <c r="GV1031" s="519">
        <v>0</v>
      </c>
      <c r="GW1031" s="519">
        <v>0</v>
      </c>
      <c r="GX1031" s="519">
        <v>0</v>
      </c>
      <c r="GY1031" s="519">
        <v>0</v>
      </c>
      <c r="GZ1031" s="519">
        <v>0</v>
      </c>
      <c r="HA1031" s="519">
        <v>0</v>
      </c>
      <c r="HB1031" s="519">
        <v>0</v>
      </c>
      <c r="HC1031" s="519">
        <v>0</v>
      </c>
      <c r="HD1031" s="519">
        <v>0</v>
      </c>
      <c r="HE1031" s="519">
        <v>0</v>
      </c>
      <c r="HF1031" s="519">
        <v>0</v>
      </c>
      <c r="HG1031" s="519">
        <v>0</v>
      </c>
      <c r="HH1031" s="519">
        <v>0</v>
      </c>
      <c r="HI1031" s="519">
        <v>0</v>
      </c>
      <c r="HJ1031" s="519">
        <v>0</v>
      </c>
      <c r="HK1031" s="519">
        <v>0</v>
      </c>
      <c r="HL1031" s="519">
        <v>0</v>
      </c>
      <c r="HM1031" s="519">
        <v>0</v>
      </c>
      <c r="HN1031" s="519">
        <v>0</v>
      </c>
      <c r="HO1031" s="519">
        <v>0</v>
      </c>
      <c r="HP1031" s="519">
        <v>0</v>
      </c>
      <c r="HQ1031" s="519">
        <v>0</v>
      </c>
      <c r="HR1031" s="519">
        <v>0</v>
      </c>
      <c r="HS1031" s="519">
        <v>0</v>
      </c>
      <c r="HT1031" s="519">
        <v>0</v>
      </c>
      <c r="HU1031" s="519">
        <v>0</v>
      </c>
      <c r="HV1031" s="519">
        <v>0</v>
      </c>
      <c r="HW1031" s="519">
        <v>0</v>
      </c>
      <c r="HX1031" s="519">
        <v>0</v>
      </c>
      <c r="HY1031" s="519">
        <v>0</v>
      </c>
      <c r="HZ1031" s="519">
        <v>0</v>
      </c>
      <c r="IA1031" s="519">
        <v>0</v>
      </c>
      <c r="IB1031" s="519">
        <v>0</v>
      </c>
      <c r="IC1031" s="519">
        <v>0</v>
      </c>
      <c r="ID1031" s="519">
        <v>0</v>
      </c>
      <c r="IE1031" s="519">
        <v>0</v>
      </c>
      <c r="IF1031" s="519">
        <v>0</v>
      </c>
      <c r="IG1031" s="519">
        <v>0</v>
      </c>
      <c r="IH1031" s="519">
        <v>0</v>
      </c>
      <c r="II1031" s="519">
        <v>0</v>
      </c>
      <c r="IJ1031" s="519">
        <v>0</v>
      </c>
      <c r="IK1031" s="519">
        <v>0</v>
      </c>
    </row>
    <row r="1032" spans="2:245" hidden="1">
      <c r="B1032" s="519" t="s">
        <v>1058</v>
      </c>
      <c r="C1032" s="519"/>
      <c r="D1032" s="519"/>
      <c r="E1032" s="519"/>
      <c r="F1032" s="519">
        <v>2</v>
      </c>
      <c r="G1032" s="519"/>
      <c r="H1032" s="519">
        <v>41</v>
      </c>
      <c r="I1032" s="519">
        <v>10</v>
      </c>
      <c r="J1032" s="519" t="str">
        <f t="shared" si="51"/>
        <v>SDN10024110</v>
      </c>
      <c r="K1032" s="519">
        <v>816</v>
      </c>
      <c r="M1032" s="337"/>
      <c r="N1032" s="519" t="s">
        <v>1061</v>
      </c>
      <c r="O1032" s="519" t="s">
        <v>1060</v>
      </c>
      <c r="P1032" s="519">
        <v>4</v>
      </c>
      <c r="Q1032" s="521" t="str">
        <f t="shared" si="49"/>
        <v>SDN150204</v>
      </c>
      <c r="R1032" s="519">
        <v>667.8</v>
      </c>
      <c r="S1032" s="519">
        <v>2000</v>
      </c>
      <c r="T1032" s="519">
        <v>2003.4</v>
      </c>
      <c r="U1032" s="519">
        <v>2671.2</v>
      </c>
      <c r="V1032" s="519">
        <v>3339</v>
      </c>
      <c r="W1032" s="519">
        <v>4006.8</v>
      </c>
      <c r="X1032" s="519">
        <v>4674.6000000000004</v>
      </c>
      <c r="Y1032" s="519">
        <v>5208.8</v>
      </c>
      <c r="Z1032" s="519">
        <v>5743.1</v>
      </c>
      <c r="AA1032" s="519">
        <v>6277.3</v>
      </c>
      <c r="AB1032" s="519">
        <v>6811.6</v>
      </c>
      <c r="AC1032" s="519">
        <v>7345.8</v>
      </c>
      <c r="AD1032" s="519">
        <v>7880</v>
      </c>
      <c r="AE1032" s="519">
        <v>8414.2999999999993</v>
      </c>
      <c r="AF1032" s="519">
        <v>8948.5</v>
      </c>
      <c r="AG1032" s="519">
        <v>8948.5</v>
      </c>
      <c r="AH1032" s="519">
        <v>8948.5</v>
      </c>
      <c r="AI1032" s="519">
        <v>8948.5</v>
      </c>
      <c r="AJ1032" s="519">
        <v>8948.5</v>
      </c>
      <c r="AK1032" s="519">
        <v>8948.5</v>
      </c>
      <c r="AL1032" s="519">
        <v>8948.5</v>
      </c>
      <c r="AM1032" s="519">
        <v>8948.5</v>
      </c>
      <c r="AN1032" s="519">
        <v>8948.5</v>
      </c>
      <c r="AO1032" s="519">
        <v>8948.5</v>
      </c>
      <c r="AP1032" s="519">
        <v>8948.5</v>
      </c>
      <c r="AQ1032" s="519">
        <v>8948.5</v>
      </c>
      <c r="AR1032" s="519">
        <v>8948.5</v>
      </c>
      <c r="AS1032" s="519">
        <v>8948.5</v>
      </c>
      <c r="AT1032" s="519">
        <v>8948.5</v>
      </c>
      <c r="AU1032" s="519">
        <v>8948.5</v>
      </c>
      <c r="AV1032" s="519">
        <v>0</v>
      </c>
      <c r="AW1032" s="519">
        <v>0</v>
      </c>
      <c r="AX1032" s="519">
        <v>0</v>
      </c>
      <c r="AY1032" s="519">
        <v>0</v>
      </c>
      <c r="AZ1032" s="519">
        <v>0</v>
      </c>
      <c r="BA1032" s="519">
        <v>0</v>
      </c>
      <c r="BB1032" s="519">
        <v>0</v>
      </c>
      <c r="BC1032" s="519">
        <v>0</v>
      </c>
      <c r="BD1032" s="519">
        <v>0</v>
      </c>
      <c r="BE1032" s="519">
        <v>0</v>
      </c>
      <c r="BF1032" s="519">
        <v>0</v>
      </c>
      <c r="BG1032" s="519">
        <v>0</v>
      </c>
      <c r="BH1032" s="519">
        <v>0</v>
      </c>
      <c r="BI1032" s="519">
        <v>0</v>
      </c>
      <c r="BJ1032" s="519">
        <v>0</v>
      </c>
      <c r="BK1032" s="519">
        <v>0</v>
      </c>
      <c r="BL1032" s="519">
        <v>0</v>
      </c>
      <c r="BM1032" s="519">
        <v>0</v>
      </c>
      <c r="BN1032" s="519">
        <v>0</v>
      </c>
      <c r="BO1032" s="519">
        <v>0</v>
      </c>
      <c r="BP1032" s="519">
        <v>0</v>
      </c>
      <c r="BQ1032" s="519">
        <v>0</v>
      </c>
      <c r="BR1032" s="519">
        <v>0</v>
      </c>
      <c r="BS1032" s="519">
        <v>0</v>
      </c>
      <c r="BT1032" s="519">
        <v>0</v>
      </c>
      <c r="BU1032" s="519">
        <v>0</v>
      </c>
      <c r="BV1032" s="519">
        <v>0</v>
      </c>
      <c r="BW1032" s="519">
        <v>0</v>
      </c>
      <c r="BX1032" s="519">
        <v>0</v>
      </c>
      <c r="BY1032" s="519">
        <v>0</v>
      </c>
      <c r="BZ1032" s="519">
        <v>0</v>
      </c>
      <c r="CA1032" s="519">
        <v>0</v>
      </c>
      <c r="CB1032" s="519">
        <v>0</v>
      </c>
      <c r="CC1032" s="519">
        <v>0</v>
      </c>
      <c r="CD1032" s="519">
        <v>0</v>
      </c>
      <c r="CE1032" s="519">
        <v>0</v>
      </c>
      <c r="CF1032" s="519">
        <v>0</v>
      </c>
      <c r="CG1032" s="519">
        <v>0</v>
      </c>
      <c r="CH1032" s="519">
        <v>0</v>
      </c>
      <c r="CI1032" s="519">
        <v>0</v>
      </c>
      <c r="CJ1032" s="519">
        <v>0</v>
      </c>
      <c r="CK1032" s="519">
        <v>0</v>
      </c>
      <c r="CL1032" s="519">
        <v>0</v>
      </c>
      <c r="CM1032" s="519">
        <v>0</v>
      </c>
      <c r="CN1032" s="519">
        <v>0</v>
      </c>
      <c r="CO1032" s="519">
        <v>0</v>
      </c>
      <c r="CP1032" s="519">
        <v>0</v>
      </c>
      <c r="CQ1032" s="519">
        <v>0</v>
      </c>
      <c r="CR1032" s="519">
        <v>0</v>
      </c>
      <c r="CS1032" s="519">
        <v>0</v>
      </c>
      <c r="CT1032" s="519">
        <v>0</v>
      </c>
      <c r="CU1032" s="519">
        <v>0</v>
      </c>
      <c r="CV1032" s="519">
        <v>0</v>
      </c>
      <c r="CW1032" s="519">
        <v>0</v>
      </c>
      <c r="CX1032" s="519">
        <v>0</v>
      </c>
      <c r="CY1032" s="519">
        <v>0</v>
      </c>
      <c r="CZ1032" s="519">
        <v>0</v>
      </c>
      <c r="DA1032" s="519">
        <v>0</v>
      </c>
      <c r="DB1032" s="519">
        <v>0</v>
      </c>
      <c r="DC1032" s="519">
        <v>0</v>
      </c>
      <c r="DD1032" s="519">
        <v>0</v>
      </c>
      <c r="DE1032" s="519">
        <v>0</v>
      </c>
      <c r="DF1032" s="519">
        <v>0</v>
      </c>
      <c r="DG1032" s="519">
        <v>0</v>
      </c>
      <c r="DH1032" s="519">
        <v>0</v>
      </c>
      <c r="DI1032" s="519">
        <v>0</v>
      </c>
      <c r="DJ1032" s="519">
        <v>0</v>
      </c>
      <c r="DK1032" s="519">
        <v>0</v>
      </c>
      <c r="DL1032" s="519">
        <v>0</v>
      </c>
      <c r="DM1032" s="519">
        <v>0</v>
      </c>
      <c r="DN1032" s="519">
        <v>0</v>
      </c>
      <c r="DO1032" s="519">
        <v>0</v>
      </c>
      <c r="DP1032" s="519">
        <v>0</v>
      </c>
      <c r="DQ1032" s="519">
        <v>0</v>
      </c>
      <c r="DR1032" s="519">
        <v>0</v>
      </c>
      <c r="DS1032" s="519">
        <v>0</v>
      </c>
      <c r="DT1032" s="519">
        <v>0</v>
      </c>
      <c r="DU1032" s="519">
        <v>0</v>
      </c>
      <c r="DV1032" s="519">
        <v>0</v>
      </c>
      <c r="DW1032" s="519">
        <v>0</v>
      </c>
      <c r="DX1032" s="519">
        <v>0</v>
      </c>
      <c r="DZ1032" s="337"/>
      <c r="EA1032" s="519" t="s">
        <v>1061</v>
      </c>
      <c r="EB1032" s="519" t="s">
        <v>1060</v>
      </c>
      <c r="EC1032" s="519">
        <v>4</v>
      </c>
      <c r="ED1032" s="183" t="str">
        <f t="shared" si="50"/>
        <v>SDN150204</v>
      </c>
      <c r="EE1032" s="519">
        <v>667.8</v>
      </c>
      <c r="EF1032" s="519">
        <v>10000</v>
      </c>
      <c r="EG1032" s="519">
        <v>10000</v>
      </c>
      <c r="EH1032" s="519">
        <v>10000</v>
      </c>
      <c r="EI1032" s="519">
        <v>10000</v>
      </c>
      <c r="EJ1032" s="519">
        <v>10000</v>
      </c>
      <c r="EK1032" s="519">
        <v>10000</v>
      </c>
      <c r="EL1032" s="519">
        <v>10000</v>
      </c>
      <c r="EM1032" s="519">
        <v>10000</v>
      </c>
      <c r="EN1032" s="519">
        <v>10000</v>
      </c>
      <c r="EO1032" s="519">
        <v>10000</v>
      </c>
      <c r="EP1032" s="519">
        <v>10000</v>
      </c>
      <c r="EQ1032" s="519">
        <v>10000</v>
      </c>
      <c r="ER1032" s="519">
        <v>10000</v>
      </c>
      <c r="ES1032" s="519">
        <v>10000</v>
      </c>
      <c r="ET1032" s="519">
        <v>10000</v>
      </c>
      <c r="EU1032" s="519">
        <v>10000</v>
      </c>
      <c r="EV1032" s="519">
        <v>10000</v>
      </c>
      <c r="EW1032" s="519">
        <v>10000</v>
      </c>
      <c r="EX1032" s="519">
        <v>10000</v>
      </c>
      <c r="EY1032" s="519">
        <v>10000</v>
      </c>
      <c r="EZ1032" s="519">
        <v>10000</v>
      </c>
      <c r="FA1032" s="519">
        <v>10000</v>
      </c>
      <c r="FB1032" s="519">
        <v>10000</v>
      </c>
      <c r="FC1032" s="519">
        <v>10000</v>
      </c>
      <c r="FD1032" s="519">
        <v>10000</v>
      </c>
      <c r="FE1032" s="519">
        <v>10000</v>
      </c>
      <c r="FF1032" s="519">
        <v>10000</v>
      </c>
      <c r="FG1032" s="519">
        <v>10000</v>
      </c>
      <c r="FH1032" s="519">
        <v>10000</v>
      </c>
      <c r="FI1032" s="519">
        <v>0</v>
      </c>
      <c r="FJ1032" s="519">
        <v>0</v>
      </c>
      <c r="FK1032" s="519">
        <v>0</v>
      </c>
      <c r="FL1032" s="519">
        <v>0</v>
      </c>
      <c r="FM1032" s="519">
        <v>0</v>
      </c>
      <c r="FN1032" s="519">
        <v>0</v>
      </c>
      <c r="FO1032" s="519">
        <v>0</v>
      </c>
      <c r="FP1032" s="519">
        <v>0</v>
      </c>
      <c r="FQ1032" s="519">
        <v>0</v>
      </c>
      <c r="FR1032" s="519">
        <v>0</v>
      </c>
      <c r="FS1032" s="519">
        <v>0</v>
      </c>
      <c r="FT1032" s="519">
        <v>0</v>
      </c>
      <c r="FU1032" s="519">
        <v>0</v>
      </c>
      <c r="FV1032" s="519">
        <v>0</v>
      </c>
      <c r="FW1032" s="519">
        <v>0</v>
      </c>
      <c r="FX1032" s="519">
        <v>0</v>
      </c>
      <c r="FY1032" s="519">
        <v>0</v>
      </c>
      <c r="FZ1032" s="519">
        <v>0</v>
      </c>
      <c r="GA1032" s="519">
        <v>0</v>
      </c>
      <c r="GB1032" s="519">
        <v>0</v>
      </c>
      <c r="GC1032" s="519">
        <v>0</v>
      </c>
      <c r="GD1032" s="519">
        <v>0</v>
      </c>
      <c r="GE1032" s="519">
        <v>0</v>
      </c>
      <c r="GF1032" s="519">
        <v>0</v>
      </c>
      <c r="GG1032" s="519">
        <v>0</v>
      </c>
      <c r="GH1032" s="519">
        <v>0</v>
      </c>
      <c r="GI1032" s="519">
        <v>0</v>
      </c>
      <c r="GJ1032" s="519">
        <v>0</v>
      </c>
      <c r="GK1032" s="519">
        <v>0</v>
      </c>
      <c r="GL1032" s="519">
        <v>0</v>
      </c>
      <c r="GM1032" s="519">
        <v>0</v>
      </c>
      <c r="GN1032" s="519">
        <v>0</v>
      </c>
      <c r="GO1032" s="519">
        <v>0</v>
      </c>
      <c r="GP1032" s="519">
        <v>0</v>
      </c>
      <c r="GQ1032" s="519">
        <v>0</v>
      </c>
      <c r="GR1032" s="519">
        <v>0</v>
      </c>
      <c r="GS1032" s="519">
        <v>0</v>
      </c>
      <c r="GT1032" s="519">
        <v>0</v>
      </c>
      <c r="GU1032" s="519">
        <v>0</v>
      </c>
      <c r="GV1032" s="519">
        <v>0</v>
      </c>
      <c r="GW1032" s="519">
        <v>0</v>
      </c>
      <c r="GX1032" s="519">
        <v>0</v>
      </c>
      <c r="GY1032" s="519">
        <v>0</v>
      </c>
      <c r="GZ1032" s="519">
        <v>0</v>
      </c>
      <c r="HA1032" s="519">
        <v>0</v>
      </c>
      <c r="HB1032" s="519">
        <v>0</v>
      </c>
      <c r="HC1032" s="519">
        <v>0</v>
      </c>
      <c r="HD1032" s="519">
        <v>0</v>
      </c>
      <c r="HE1032" s="519">
        <v>0</v>
      </c>
      <c r="HF1032" s="519">
        <v>0</v>
      </c>
      <c r="HG1032" s="519">
        <v>0</v>
      </c>
      <c r="HH1032" s="519">
        <v>0</v>
      </c>
      <c r="HI1032" s="519">
        <v>0</v>
      </c>
      <c r="HJ1032" s="519">
        <v>0</v>
      </c>
      <c r="HK1032" s="519">
        <v>0</v>
      </c>
      <c r="HL1032" s="519">
        <v>0</v>
      </c>
      <c r="HM1032" s="519">
        <v>0</v>
      </c>
      <c r="HN1032" s="519">
        <v>0</v>
      </c>
      <c r="HO1032" s="519">
        <v>0</v>
      </c>
      <c r="HP1032" s="519">
        <v>0</v>
      </c>
      <c r="HQ1032" s="519">
        <v>0</v>
      </c>
      <c r="HR1032" s="519">
        <v>0</v>
      </c>
      <c r="HS1032" s="519">
        <v>0</v>
      </c>
      <c r="HT1032" s="519">
        <v>0</v>
      </c>
      <c r="HU1032" s="519">
        <v>0</v>
      </c>
      <c r="HV1032" s="519">
        <v>0</v>
      </c>
      <c r="HW1032" s="519">
        <v>0</v>
      </c>
      <c r="HX1032" s="519">
        <v>0</v>
      </c>
      <c r="HY1032" s="519">
        <v>0</v>
      </c>
      <c r="HZ1032" s="519">
        <v>0</v>
      </c>
      <c r="IA1032" s="519">
        <v>0</v>
      </c>
      <c r="IB1032" s="519">
        <v>0</v>
      </c>
      <c r="IC1032" s="519">
        <v>0</v>
      </c>
      <c r="ID1032" s="519">
        <v>0</v>
      </c>
      <c r="IE1032" s="519">
        <v>0</v>
      </c>
      <c r="IF1032" s="519">
        <v>0</v>
      </c>
      <c r="IG1032" s="519">
        <v>0</v>
      </c>
      <c r="IH1032" s="519">
        <v>0</v>
      </c>
      <c r="II1032" s="519">
        <v>0</v>
      </c>
      <c r="IJ1032" s="519">
        <v>0</v>
      </c>
      <c r="IK1032" s="519">
        <v>0</v>
      </c>
    </row>
    <row r="1033" spans="2:245" hidden="1">
      <c r="B1033" s="519" t="s">
        <v>1058</v>
      </c>
      <c r="C1033" s="519"/>
      <c r="D1033" s="519"/>
      <c r="E1033" s="519"/>
      <c r="F1033" s="519">
        <v>2</v>
      </c>
      <c r="G1033" s="519"/>
      <c r="H1033" s="519">
        <v>42</v>
      </c>
      <c r="I1033" s="519">
        <v>1</v>
      </c>
      <c r="J1033" s="519" t="str">
        <f t="shared" si="51"/>
        <v>SDN10024201</v>
      </c>
      <c r="K1033" s="519">
        <v>1050</v>
      </c>
      <c r="M1033" s="337"/>
      <c r="N1033" s="519" t="s">
        <v>1061</v>
      </c>
      <c r="O1033" s="519" t="s">
        <v>1060</v>
      </c>
      <c r="P1033" s="519">
        <v>5</v>
      </c>
      <c r="Q1033" s="521" t="str">
        <f t="shared" si="49"/>
        <v>SDN150205</v>
      </c>
      <c r="R1033" s="519">
        <v>667.8</v>
      </c>
      <c r="S1033" s="519">
        <v>2000</v>
      </c>
      <c r="T1033" s="519">
        <v>2003.4</v>
      </c>
      <c r="U1033" s="519">
        <v>2671.2</v>
      </c>
      <c r="V1033" s="519">
        <v>3339</v>
      </c>
      <c r="W1033" s="519">
        <v>4006.8</v>
      </c>
      <c r="X1033" s="519">
        <v>4674.6000000000004</v>
      </c>
      <c r="Y1033" s="519">
        <v>5208.8</v>
      </c>
      <c r="Z1033" s="519">
        <v>5743.1</v>
      </c>
      <c r="AA1033" s="519">
        <v>6277.3</v>
      </c>
      <c r="AB1033" s="519">
        <v>6811.6</v>
      </c>
      <c r="AC1033" s="519">
        <v>7345.8</v>
      </c>
      <c r="AD1033" s="519">
        <v>7880</v>
      </c>
      <c r="AE1033" s="519">
        <v>8414.2999999999993</v>
      </c>
      <c r="AF1033" s="519">
        <v>8948.5</v>
      </c>
      <c r="AG1033" s="519">
        <v>8948.5</v>
      </c>
      <c r="AH1033" s="519">
        <v>8948.5</v>
      </c>
      <c r="AI1033" s="519">
        <v>8948.5</v>
      </c>
      <c r="AJ1033" s="519">
        <v>8948.5</v>
      </c>
      <c r="AK1033" s="519">
        <v>8948.5</v>
      </c>
      <c r="AL1033" s="519">
        <v>8948.5</v>
      </c>
      <c r="AM1033" s="519">
        <v>8948.5</v>
      </c>
      <c r="AN1033" s="519">
        <v>8948.5</v>
      </c>
      <c r="AO1033" s="519">
        <v>8948.5</v>
      </c>
      <c r="AP1033" s="519">
        <v>8948.5</v>
      </c>
      <c r="AQ1033" s="519">
        <v>8948.5</v>
      </c>
      <c r="AR1033" s="519">
        <v>8948.5</v>
      </c>
      <c r="AS1033" s="519">
        <v>8948.5</v>
      </c>
      <c r="AT1033" s="519">
        <v>8948.5</v>
      </c>
      <c r="AU1033" s="519">
        <v>8948.5</v>
      </c>
      <c r="AV1033" s="519">
        <v>0</v>
      </c>
      <c r="AW1033" s="519">
        <v>0</v>
      </c>
      <c r="AX1033" s="519">
        <v>0</v>
      </c>
      <c r="AY1033" s="519">
        <v>0</v>
      </c>
      <c r="AZ1033" s="519">
        <v>0</v>
      </c>
      <c r="BA1033" s="519">
        <v>0</v>
      </c>
      <c r="BB1033" s="519">
        <v>0</v>
      </c>
      <c r="BC1033" s="519">
        <v>0</v>
      </c>
      <c r="BD1033" s="519">
        <v>0</v>
      </c>
      <c r="BE1033" s="519">
        <v>0</v>
      </c>
      <c r="BF1033" s="519">
        <v>0</v>
      </c>
      <c r="BG1033" s="519">
        <v>0</v>
      </c>
      <c r="BH1033" s="519">
        <v>0</v>
      </c>
      <c r="BI1033" s="519">
        <v>0</v>
      </c>
      <c r="BJ1033" s="519">
        <v>0</v>
      </c>
      <c r="BK1033" s="519">
        <v>0</v>
      </c>
      <c r="BL1033" s="519">
        <v>0</v>
      </c>
      <c r="BM1033" s="519">
        <v>0</v>
      </c>
      <c r="BN1033" s="519">
        <v>0</v>
      </c>
      <c r="BO1033" s="519">
        <v>0</v>
      </c>
      <c r="BP1033" s="519">
        <v>0</v>
      </c>
      <c r="BQ1033" s="519">
        <v>0</v>
      </c>
      <c r="BR1033" s="519">
        <v>0</v>
      </c>
      <c r="BS1033" s="519">
        <v>0</v>
      </c>
      <c r="BT1033" s="519">
        <v>0</v>
      </c>
      <c r="BU1033" s="519">
        <v>0</v>
      </c>
      <c r="BV1033" s="519">
        <v>0</v>
      </c>
      <c r="BW1033" s="519">
        <v>0</v>
      </c>
      <c r="BX1033" s="519">
        <v>0</v>
      </c>
      <c r="BY1033" s="519">
        <v>0</v>
      </c>
      <c r="BZ1033" s="519">
        <v>0</v>
      </c>
      <c r="CA1033" s="519">
        <v>0</v>
      </c>
      <c r="CB1033" s="519">
        <v>0</v>
      </c>
      <c r="CC1033" s="519">
        <v>0</v>
      </c>
      <c r="CD1033" s="519">
        <v>0</v>
      </c>
      <c r="CE1033" s="519">
        <v>0</v>
      </c>
      <c r="CF1033" s="519">
        <v>0</v>
      </c>
      <c r="CG1033" s="519">
        <v>0</v>
      </c>
      <c r="CH1033" s="519">
        <v>0</v>
      </c>
      <c r="CI1033" s="519">
        <v>0</v>
      </c>
      <c r="CJ1033" s="519">
        <v>0</v>
      </c>
      <c r="CK1033" s="519">
        <v>0</v>
      </c>
      <c r="CL1033" s="519">
        <v>0</v>
      </c>
      <c r="CM1033" s="519">
        <v>0</v>
      </c>
      <c r="CN1033" s="519">
        <v>0</v>
      </c>
      <c r="CO1033" s="519">
        <v>0</v>
      </c>
      <c r="CP1033" s="519">
        <v>0</v>
      </c>
      <c r="CQ1033" s="519">
        <v>0</v>
      </c>
      <c r="CR1033" s="519">
        <v>0</v>
      </c>
      <c r="CS1033" s="519">
        <v>0</v>
      </c>
      <c r="CT1033" s="519">
        <v>0</v>
      </c>
      <c r="CU1033" s="519">
        <v>0</v>
      </c>
      <c r="CV1033" s="519">
        <v>0</v>
      </c>
      <c r="CW1033" s="519">
        <v>0</v>
      </c>
      <c r="CX1033" s="519">
        <v>0</v>
      </c>
      <c r="CY1033" s="519">
        <v>0</v>
      </c>
      <c r="CZ1033" s="519">
        <v>0</v>
      </c>
      <c r="DA1033" s="519">
        <v>0</v>
      </c>
      <c r="DB1033" s="519">
        <v>0</v>
      </c>
      <c r="DC1033" s="519">
        <v>0</v>
      </c>
      <c r="DD1033" s="519">
        <v>0</v>
      </c>
      <c r="DE1033" s="519">
        <v>0</v>
      </c>
      <c r="DF1033" s="519">
        <v>0</v>
      </c>
      <c r="DG1033" s="519">
        <v>0</v>
      </c>
      <c r="DH1033" s="519">
        <v>0</v>
      </c>
      <c r="DI1033" s="519">
        <v>0</v>
      </c>
      <c r="DJ1033" s="519">
        <v>0</v>
      </c>
      <c r="DK1033" s="519">
        <v>0</v>
      </c>
      <c r="DL1033" s="519">
        <v>0</v>
      </c>
      <c r="DM1033" s="519">
        <v>0</v>
      </c>
      <c r="DN1033" s="519">
        <v>0</v>
      </c>
      <c r="DO1033" s="519">
        <v>0</v>
      </c>
      <c r="DP1033" s="519">
        <v>0</v>
      </c>
      <c r="DQ1033" s="519">
        <v>0</v>
      </c>
      <c r="DR1033" s="519">
        <v>0</v>
      </c>
      <c r="DS1033" s="519">
        <v>0</v>
      </c>
      <c r="DT1033" s="519">
        <v>0</v>
      </c>
      <c r="DU1033" s="519">
        <v>0</v>
      </c>
      <c r="DV1033" s="519">
        <v>0</v>
      </c>
      <c r="DW1033" s="519">
        <v>0</v>
      </c>
      <c r="DX1033" s="519">
        <v>0</v>
      </c>
      <c r="DZ1033" s="337"/>
      <c r="EA1033" s="519" t="s">
        <v>1061</v>
      </c>
      <c r="EB1033" s="519" t="s">
        <v>1060</v>
      </c>
      <c r="EC1033" s="519">
        <v>5</v>
      </c>
      <c r="ED1033" s="183" t="str">
        <f t="shared" si="50"/>
        <v>SDN150205</v>
      </c>
      <c r="EE1033" s="519">
        <v>667.8</v>
      </c>
      <c r="EF1033" s="519">
        <v>10000</v>
      </c>
      <c r="EG1033" s="519">
        <v>10000</v>
      </c>
      <c r="EH1033" s="519">
        <v>10000</v>
      </c>
      <c r="EI1033" s="519">
        <v>10000</v>
      </c>
      <c r="EJ1033" s="519">
        <v>10000</v>
      </c>
      <c r="EK1033" s="519">
        <v>10000</v>
      </c>
      <c r="EL1033" s="519">
        <v>10000</v>
      </c>
      <c r="EM1033" s="519">
        <v>10000</v>
      </c>
      <c r="EN1033" s="519">
        <v>10000</v>
      </c>
      <c r="EO1033" s="519">
        <v>10000</v>
      </c>
      <c r="EP1033" s="519">
        <v>10000</v>
      </c>
      <c r="EQ1033" s="519">
        <v>10000</v>
      </c>
      <c r="ER1033" s="519">
        <v>10000</v>
      </c>
      <c r="ES1033" s="519">
        <v>10000</v>
      </c>
      <c r="ET1033" s="519">
        <v>10000</v>
      </c>
      <c r="EU1033" s="519">
        <v>10000</v>
      </c>
      <c r="EV1033" s="519">
        <v>10000</v>
      </c>
      <c r="EW1033" s="519">
        <v>10000</v>
      </c>
      <c r="EX1033" s="519">
        <v>10000</v>
      </c>
      <c r="EY1033" s="519">
        <v>10000</v>
      </c>
      <c r="EZ1033" s="519">
        <v>10000</v>
      </c>
      <c r="FA1033" s="519">
        <v>10000</v>
      </c>
      <c r="FB1033" s="519">
        <v>10000</v>
      </c>
      <c r="FC1033" s="519">
        <v>10000</v>
      </c>
      <c r="FD1033" s="519">
        <v>10000</v>
      </c>
      <c r="FE1033" s="519">
        <v>10000</v>
      </c>
      <c r="FF1033" s="519">
        <v>10000</v>
      </c>
      <c r="FG1033" s="519">
        <v>10000</v>
      </c>
      <c r="FH1033" s="519">
        <v>10000</v>
      </c>
      <c r="FI1033" s="519">
        <v>0</v>
      </c>
      <c r="FJ1033" s="519">
        <v>0</v>
      </c>
      <c r="FK1033" s="519">
        <v>0</v>
      </c>
      <c r="FL1033" s="519">
        <v>0</v>
      </c>
      <c r="FM1033" s="519">
        <v>0</v>
      </c>
      <c r="FN1033" s="519">
        <v>0</v>
      </c>
      <c r="FO1033" s="519">
        <v>0</v>
      </c>
      <c r="FP1033" s="519">
        <v>0</v>
      </c>
      <c r="FQ1033" s="519">
        <v>0</v>
      </c>
      <c r="FR1033" s="519">
        <v>0</v>
      </c>
      <c r="FS1033" s="519">
        <v>0</v>
      </c>
      <c r="FT1033" s="519">
        <v>0</v>
      </c>
      <c r="FU1033" s="519">
        <v>0</v>
      </c>
      <c r="FV1033" s="519">
        <v>0</v>
      </c>
      <c r="FW1033" s="519">
        <v>0</v>
      </c>
      <c r="FX1033" s="519">
        <v>0</v>
      </c>
      <c r="FY1033" s="519">
        <v>0</v>
      </c>
      <c r="FZ1033" s="519">
        <v>0</v>
      </c>
      <c r="GA1033" s="519">
        <v>0</v>
      </c>
      <c r="GB1033" s="519">
        <v>0</v>
      </c>
      <c r="GC1033" s="519">
        <v>0</v>
      </c>
      <c r="GD1033" s="519">
        <v>0</v>
      </c>
      <c r="GE1033" s="519">
        <v>0</v>
      </c>
      <c r="GF1033" s="519">
        <v>0</v>
      </c>
      <c r="GG1033" s="519">
        <v>0</v>
      </c>
      <c r="GH1033" s="519">
        <v>0</v>
      </c>
      <c r="GI1033" s="519">
        <v>0</v>
      </c>
      <c r="GJ1033" s="519">
        <v>0</v>
      </c>
      <c r="GK1033" s="519">
        <v>0</v>
      </c>
      <c r="GL1033" s="519">
        <v>0</v>
      </c>
      <c r="GM1033" s="519">
        <v>0</v>
      </c>
      <c r="GN1033" s="519">
        <v>0</v>
      </c>
      <c r="GO1033" s="519">
        <v>0</v>
      </c>
      <c r="GP1033" s="519">
        <v>0</v>
      </c>
      <c r="GQ1033" s="519">
        <v>0</v>
      </c>
      <c r="GR1033" s="519">
        <v>0</v>
      </c>
      <c r="GS1033" s="519">
        <v>0</v>
      </c>
      <c r="GT1033" s="519">
        <v>0</v>
      </c>
      <c r="GU1033" s="519">
        <v>0</v>
      </c>
      <c r="GV1033" s="519">
        <v>0</v>
      </c>
      <c r="GW1033" s="519">
        <v>0</v>
      </c>
      <c r="GX1033" s="519">
        <v>0</v>
      </c>
      <c r="GY1033" s="519">
        <v>0</v>
      </c>
      <c r="GZ1033" s="519">
        <v>0</v>
      </c>
      <c r="HA1033" s="519">
        <v>0</v>
      </c>
      <c r="HB1033" s="519">
        <v>0</v>
      </c>
      <c r="HC1033" s="519">
        <v>0</v>
      </c>
      <c r="HD1033" s="519">
        <v>0</v>
      </c>
      <c r="HE1033" s="519">
        <v>0</v>
      </c>
      <c r="HF1033" s="519">
        <v>0</v>
      </c>
      <c r="HG1033" s="519">
        <v>0</v>
      </c>
      <c r="HH1033" s="519">
        <v>0</v>
      </c>
      <c r="HI1033" s="519">
        <v>0</v>
      </c>
      <c r="HJ1033" s="519">
        <v>0</v>
      </c>
      <c r="HK1033" s="519">
        <v>0</v>
      </c>
      <c r="HL1033" s="519">
        <v>0</v>
      </c>
      <c r="HM1033" s="519">
        <v>0</v>
      </c>
      <c r="HN1033" s="519">
        <v>0</v>
      </c>
      <c r="HO1033" s="519">
        <v>0</v>
      </c>
      <c r="HP1033" s="519">
        <v>0</v>
      </c>
      <c r="HQ1033" s="519">
        <v>0</v>
      </c>
      <c r="HR1033" s="519">
        <v>0</v>
      </c>
      <c r="HS1033" s="519">
        <v>0</v>
      </c>
      <c r="HT1033" s="519">
        <v>0</v>
      </c>
      <c r="HU1033" s="519">
        <v>0</v>
      </c>
      <c r="HV1033" s="519">
        <v>0</v>
      </c>
      <c r="HW1033" s="519">
        <v>0</v>
      </c>
      <c r="HX1033" s="519">
        <v>0</v>
      </c>
      <c r="HY1033" s="519">
        <v>0</v>
      </c>
      <c r="HZ1033" s="519">
        <v>0</v>
      </c>
      <c r="IA1033" s="519">
        <v>0</v>
      </c>
      <c r="IB1033" s="519">
        <v>0</v>
      </c>
      <c r="IC1033" s="519">
        <v>0</v>
      </c>
      <c r="ID1033" s="519">
        <v>0</v>
      </c>
      <c r="IE1033" s="519">
        <v>0</v>
      </c>
      <c r="IF1033" s="519">
        <v>0</v>
      </c>
      <c r="IG1033" s="519">
        <v>0</v>
      </c>
      <c r="IH1033" s="519">
        <v>0</v>
      </c>
      <c r="II1033" s="519">
        <v>0</v>
      </c>
      <c r="IJ1033" s="519">
        <v>0</v>
      </c>
      <c r="IK1033" s="519">
        <v>0</v>
      </c>
    </row>
    <row r="1034" spans="2:245" hidden="1">
      <c r="B1034" s="519" t="s">
        <v>1058</v>
      </c>
      <c r="C1034" s="519"/>
      <c r="D1034" s="519"/>
      <c r="E1034" s="519"/>
      <c r="F1034" s="519">
        <v>2</v>
      </c>
      <c r="G1034" s="519"/>
      <c r="H1034" s="519">
        <v>42</v>
      </c>
      <c r="I1034" s="519">
        <v>2</v>
      </c>
      <c r="J1034" s="519" t="str">
        <f t="shared" si="51"/>
        <v>SDN10024202</v>
      </c>
      <c r="K1034" s="519">
        <v>1050</v>
      </c>
      <c r="M1034" s="337"/>
      <c r="N1034" s="519" t="s">
        <v>1061</v>
      </c>
      <c r="O1034" s="519" t="s">
        <v>1060</v>
      </c>
      <c r="P1034" s="519">
        <v>6</v>
      </c>
      <c r="Q1034" s="521" t="str">
        <f t="shared" si="49"/>
        <v>SDN150206</v>
      </c>
      <c r="R1034" s="519">
        <v>667.8</v>
      </c>
      <c r="S1034" s="519">
        <v>2000</v>
      </c>
      <c r="T1034" s="519">
        <v>2003.4</v>
      </c>
      <c r="U1034" s="519">
        <v>2671.2</v>
      </c>
      <c r="V1034" s="519">
        <v>3339</v>
      </c>
      <c r="W1034" s="519">
        <v>4006.8</v>
      </c>
      <c r="X1034" s="519">
        <v>4674.6000000000004</v>
      </c>
      <c r="Y1034" s="519">
        <v>5208.8</v>
      </c>
      <c r="Z1034" s="519">
        <v>5743.1</v>
      </c>
      <c r="AA1034" s="519">
        <v>6277.3</v>
      </c>
      <c r="AB1034" s="519">
        <v>6811.6</v>
      </c>
      <c r="AC1034" s="519">
        <v>7345.8</v>
      </c>
      <c r="AD1034" s="519">
        <v>7880</v>
      </c>
      <c r="AE1034" s="519">
        <v>8414.2999999999993</v>
      </c>
      <c r="AF1034" s="519">
        <v>8948.5</v>
      </c>
      <c r="AG1034" s="519">
        <v>8948.5</v>
      </c>
      <c r="AH1034" s="519">
        <v>8948.5</v>
      </c>
      <c r="AI1034" s="519">
        <v>8948.5</v>
      </c>
      <c r="AJ1034" s="519">
        <v>8948.5</v>
      </c>
      <c r="AK1034" s="519">
        <v>8948.5</v>
      </c>
      <c r="AL1034" s="519">
        <v>8948.5</v>
      </c>
      <c r="AM1034" s="519">
        <v>8948.5</v>
      </c>
      <c r="AN1034" s="519">
        <v>8948.5</v>
      </c>
      <c r="AO1034" s="519">
        <v>8948.5</v>
      </c>
      <c r="AP1034" s="519">
        <v>8948.5</v>
      </c>
      <c r="AQ1034" s="519">
        <v>8948.5</v>
      </c>
      <c r="AR1034" s="519">
        <v>8948.5</v>
      </c>
      <c r="AS1034" s="519">
        <v>8948.5</v>
      </c>
      <c r="AT1034" s="519">
        <v>8948.5</v>
      </c>
      <c r="AU1034" s="519">
        <v>8948.5</v>
      </c>
      <c r="AV1034" s="519">
        <v>0</v>
      </c>
      <c r="AW1034" s="519">
        <v>0</v>
      </c>
      <c r="AX1034" s="519">
        <v>0</v>
      </c>
      <c r="AY1034" s="519">
        <v>0</v>
      </c>
      <c r="AZ1034" s="519">
        <v>0</v>
      </c>
      <c r="BA1034" s="519">
        <v>0</v>
      </c>
      <c r="BB1034" s="519">
        <v>0</v>
      </c>
      <c r="BC1034" s="519">
        <v>0</v>
      </c>
      <c r="BD1034" s="519">
        <v>0</v>
      </c>
      <c r="BE1034" s="519">
        <v>0</v>
      </c>
      <c r="BF1034" s="519">
        <v>0</v>
      </c>
      <c r="BG1034" s="519">
        <v>0</v>
      </c>
      <c r="BH1034" s="519">
        <v>0</v>
      </c>
      <c r="BI1034" s="519">
        <v>0</v>
      </c>
      <c r="BJ1034" s="519">
        <v>0</v>
      </c>
      <c r="BK1034" s="519">
        <v>0</v>
      </c>
      <c r="BL1034" s="519">
        <v>0</v>
      </c>
      <c r="BM1034" s="519">
        <v>0</v>
      </c>
      <c r="BN1034" s="519">
        <v>0</v>
      </c>
      <c r="BO1034" s="519">
        <v>0</v>
      </c>
      <c r="BP1034" s="519">
        <v>0</v>
      </c>
      <c r="BQ1034" s="519">
        <v>0</v>
      </c>
      <c r="BR1034" s="519">
        <v>0</v>
      </c>
      <c r="BS1034" s="519">
        <v>0</v>
      </c>
      <c r="BT1034" s="519">
        <v>0</v>
      </c>
      <c r="BU1034" s="519">
        <v>0</v>
      </c>
      <c r="BV1034" s="519">
        <v>0</v>
      </c>
      <c r="BW1034" s="519">
        <v>0</v>
      </c>
      <c r="BX1034" s="519">
        <v>0</v>
      </c>
      <c r="BY1034" s="519">
        <v>0</v>
      </c>
      <c r="BZ1034" s="519">
        <v>0</v>
      </c>
      <c r="CA1034" s="519">
        <v>0</v>
      </c>
      <c r="CB1034" s="519">
        <v>0</v>
      </c>
      <c r="CC1034" s="519">
        <v>0</v>
      </c>
      <c r="CD1034" s="519">
        <v>0</v>
      </c>
      <c r="CE1034" s="519">
        <v>0</v>
      </c>
      <c r="CF1034" s="519">
        <v>0</v>
      </c>
      <c r="CG1034" s="519">
        <v>0</v>
      </c>
      <c r="CH1034" s="519">
        <v>0</v>
      </c>
      <c r="CI1034" s="519">
        <v>0</v>
      </c>
      <c r="CJ1034" s="519">
        <v>0</v>
      </c>
      <c r="CK1034" s="519">
        <v>0</v>
      </c>
      <c r="CL1034" s="519">
        <v>0</v>
      </c>
      <c r="CM1034" s="519">
        <v>0</v>
      </c>
      <c r="CN1034" s="519">
        <v>0</v>
      </c>
      <c r="CO1034" s="519">
        <v>0</v>
      </c>
      <c r="CP1034" s="519">
        <v>0</v>
      </c>
      <c r="CQ1034" s="519">
        <v>0</v>
      </c>
      <c r="CR1034" s="519">
        <v>0</v>
      </c>
      <c r="CS1034" s="519">
        <v>0</v>
      </c>
      <c r="CT1034" s="519">
        <v>0</v>
      </c>
      <c r="CU1034" s="519">
        <v>0</v>
      </c>
      <c r="CV1034" s="519">
        <v>0</v>
      </c>
      <c r="CW1034" s="519">
        <v>0</v>
      </c>
      <c r="CX1034" s="519">
        <v>0</v>
      </c>
      <c r="CY1034" s="519">
        <v>0</v>
      </c>
      <c r="CZ1034" s="519">
        <v>0</v>
      </c>
      <c r="DA1034" s="519">
        <v>0</v>
      </c>
      <c r="DB1034" s="519">
        <v>0</v>
      </c>
      <c r="DC1034" s="519">
        <v>0</v>
      </c>
      <c r="DD1034" s="519">
        <v>0</v>
      </c>
      <c r="DE1034" s="519">
        <v>0</v>
      </c>
      <c r="DF1034" s="519">
        <v>0</v>
      </c>
      <c r="DG1034" s="519">
        <v>0</v>
      </c>
      <c r="DH1034" s="519">
        <v>0</v>
      </c>
      <c r="DI1034" s="519">
        <v>0</v>
      </c>
      <c r="DJ1034" s="519">
        <v>0</v>
      </c>
      <c r="DK1034" s="519">
        <v>0</v>
      </c>
      <c r="DL1034" s="519">
        <v>0</v>
      </c>
      <c r="DM1034" s="519">
        <v>0</v>
      </c>
      <c r="DN1034" s="519">
        <v>0</v>
      </c>
      <c r="DO1034" s="519">
        <v>0</v>
      </c>
      <c r="DP1034" s="519">
        <v>0</v>
      </c>
      <c r="DQ1034" s="519">
        <v>0</v>
      </c>
      <c r="DR1034" s="519">
        <v>0</v>
      </c>
      <c r="DS1034" s="519">
        <v>0</v>
      </c>
      <c r="DT1034" s="519">
        <v>0</v>
      </c>
      <c r="DU1034" s="519">
        <v>0</v>
      </c>
      <c r="DV1034" s="519">
        <v>0</v>
      </c>
      <c r="DW1034" s="519">
        <v>0</v>
      </c>
      <c r="DX1034" s="519">
        <v>0</v>
      </c>
      <c r="DZ1034" s="337"/>
      <c r="EA1034" s="519" t="s">
        <v>1061</v>
      </c>
      <c r="EB1034" s="519" t="s">
        <v>1060</v>
      </c>
      <c r="EC1034" s="519">
        <v>6</v>
      </c>
      <c r="ED1034" s="183" t="str">
        <f t="shared" si="50"/>
        <v>SDN150206</v>
      </c>
      <c r="EE1034" s="519">
        <v>667.8</v>
      </c>
      <c r="EF1034" s="519">
        <v>10000</v>
      </c>
      <c r="EG1034" s="519">
        <v>10000</v>
      </c>
      <c r="EH1034" s="519">
        <v>10000</v>
      </c>
      <c r="EI1034" s="519">
        <v>10000</v>
      </c>
      <c r="EJ1034" s="519">
        <v>10000</v>
      </c>
      <c r="EK1034" s="519">
        <v>10000</v>
      </c>
      <c r="EL1034" s="519">
        <v>10000</v>
      </c>
      <c r="EM1034" s="519">
        <v>10000</v>
      </c>
      <c r="EN1034" s="519">
        <v>10000</v>
      </c>
      <c r="EO1034" s="519">
        <v>10000</v>
      </c>
      <c r="EP1034" s="519">
        <v>10000</v>
      </c>
      <c r="EQ1034" s="519">
        <v>10000</v>
      </c>
      <c r="ER1034" s="519">
        <v>10000</v>
      </c>
      <c r="ES1034" s="519">
        <v>10000</v>
      </c>
      <c r="ET1034" s="519">
        <v>10000</v>
      </c>
      <c r="EU1034" s="519">
        <v>10000</v>
      </c>
      <c r="EV1034" s="519">
        <v>10000</v>
      </c>
      <c r="EW1034" s="519">
        <v>10000</v>
      </c>
      <c r="EX1034" s="519">
        <v>10000</v>
      </c>
      <c r="EY1034" s="519">
        <v>10000</v>
      </c>
      <c r="EZ1034" s="519">
        <v>10000</v>
      </c>
      <c r="FA1034" s="519">
        <v>10000</v>
      </c>
      <c r="FB1034" s="519">
        <v>10000</v>
      </c>
      <c r="FC1034" s="519">
        <v>10000</v>
      </c>
      <c r="FD1034" s="519">
        <v>10000</v>
      </c>
      <c r="FE1034" s="519">
        <v>10000</v>
      </c>
      <c r="FF1034" s="519">
        <v>10000</v>
      </c>
      <c r="FG1034" s="519">
        <v>10000</v>
      </c>
      <c r="FH1034" s="519">
        <v>10000</v>
      </c>
      <c r="FI1034" s="519">
        <v>0</v>
      </c>
      <c r="FJ1034" s="519">
        <v>0</v>
      </c>
      <c r="FK1034" s="519">
        <v>0</v>
      </c>
      <c r="FL1034" s="519">
        <v>0</v>
      </c>
      <c r="FM1034" s="519">
        <v>0</v>
      </c>
      <c r="FN1034" s="519">
        <v>0</v>
      </c>
      <c r="FO1034" s="519">
        <v>0</v>
      </c>
      <c r="FP1034" s="519">
        <v>0</v>
      </c>
      <c r="FQ1034" s="519">
        <v>0</v>
      </c>
      <c r="FR1034" s="519">
        <v>0</v>
      </c>
      <c r="FS1034" s="519">
        <v>0</v>
      </c>
      <c r="FT1034" s="519">
        <v>0</v>
      </c>
      <c r="FU1034" s="519">
        <v>0</v>
      </c>
      <c r="FV1034" s="519">
        <v>0</v>
      </c>
      <c r="FW1034" s="519">
        <v>0</v>
      </c>
      <c r="FX1034" s="519">
        <v>0</v>
      </c>
      <c r="FY1034" s="519">
        <v>0</v>
      </c>
      <c r="FZ1034" s="519">
        <v>0</v>
      </c>
      <c r="GA1034" s="519">
        <v>0</v>
      </c>
      <c r="GB1034" s="519">
        <v>0</v>
      </c>
      <c r="GC1034" s="519">
        <v>0</v>
      </c>
      <c r="GD1034" s="519">
        <v>0</v>
      </c>
      <c r="GE1034" s="519">
        <v>0</v>
      </c>
      <c r="GF1034" s="519">
        <v>0</v>
      </c>
      <c r="GG1034" s="519">
        <v>0</v>
      </c>
      <c r="GH1034" s="519">
        <v>0</v>
      </c>
      <c r="GI1034" s="519">
        <v>0</v>
      </c>
      <c r="GJ1034" s="519">
        <v>0</v>
      </c>
      <c r="GK1034" s="519">
        <v>0</v>
      </c>
      <c r="GL1034" s="519">
        <v>0</v>
      </c>
      <c r="GM1034" s="519">
        <v>0</v>
      </c>
      <c r="GN1034" s="519">
        <v>0</v>
      </c>
      <c r="GO1034" s="519">
        <v>0</v>
      </c>
      <c r="GP1034" s="519">
        <v>0</v>
      </c>
      <c r="GQ1034" s="519">
        <v>0</v>
      </c>
      <c r="GR1034" s="519">
        <v>0</v>
      </c>
      <c r="GS1034" s="519">
        <v>0</v>
      </c>
      <c r="GT1034" s="519">
        <v>0</v>
      </c>
      <c r="GU1034" s="519">
        <v>0</v>
      </c>
      <c r="GV1034" s="519">
        <v>0</v>
      </c>
      <c r="GW1034" s="519">
        <v>0</v>
      </c>
      <c r="GX1034" s="519">
        <v>0</v>
      </c>
      <c r="GY1034" s="519">
        <v>0</v>
      </c>
      <c r="GZ1034" s="519">
        <v>0</v>
      </c>
      <c r="HA1034" s="519">
        <v>0</v>
      </c>
      <c r="HB1034" s="519">
        <v>0</v>
      </c>
      <c r="HC1034" s="519">
        <v>0</v>
      </c>
      <c r="HD1034" s="519">
        <v>0</v>
      </c>
      <c r="HE1034" s="519">
        <v>0</v>
      </c>
      <c r="HF1034" s="519">
        <v>0</v>
      </c>
      <c r="HG1034" s="519">
        <v>0</v>
      </c>
      <c r="HH1034" s="519">
        <v>0</v>
      </c>
      <c r="HI1034" s="519">
        <v>0</v>
      </c>
      <c r="HJ1034" s="519">
        <v>0</v>
      </c>
      <c r="HK1034" s="519">
        <v>0</v>
      </c>
      <c r="HL1034" s="519">
        <v>0</v>
      </c>
      <c r="HM1034" s="519">
        <v>0</v>
      </c>
      <c r="HN1034" s="519">
        <v>0</v>
      </c>
      <c r="HO1034" s="519">
        <v>0</v>
      </c>
      <c r="HP1034" s="519">
        <v>0</v>
      </c>
      <c r="HQ1034" s="519">
        <v>0</v>
      </c>
      <c r="HR1034" s="519">
        <v>0</v>
      </c>
      <c r="HS1034" s="519">
        <v>0</v>
      </c>
      <c r="HT1034" s="519">
        <v>0</v>
      </c>
      <c r="HU1034" s="519">
        <v>0</v>
      </c>
      <c r="HV1034" s="519">
        <v>0</v>
      </c>
      <c r="HW1034" s="519">
        <v>0</v>
      </c>
      <c r="HX1034" s="519">
        <v>0</v>
      </c>
      <c r="HY1034" s="519">
        <v>0</v>
      </c>
      <c r="HZ1034" s="519">
        <v>0</v>
      </c>
      <c r="IA1034" s="519">
        <v>0</v>
      </c>
      <c r="IB1034" s="519">
        <v>0</v>
      </c>
      <c r="IC1034" s="519">
        <v>0</v>
      </c>
      <c r="ID1034" s="519">
        <v>0</v>
      </c>
      <c r="IE1034" s="519">
        <v>0</v>
      </c>
      <c r="IF1034" s="519">
        <v>0</v>
      </c>
      <c r="IG1034" s="519">
        <v>0</v>
      </c>
      <c r="IH1034" s="519">
        <v>0</v>
      </c>
      <c r="II1034" s="519">
        <v>0</v>
      </c>
      <c r="IJ1034" s="519">
        <v>0</v>
      </c>
      <c r="IK1034" s="519">
        <v>0</v>
      </c>
    </row>
    <row r="1035" spans="2:245" hidden="1">
      <c r="B1035" s="519" t="s">
        <v>1058</v>
      </c>
      <c r="C1035" s="519"/>
      <c r="D1035" s="519"/>
      <c r="E1035" s="519"/>
      <c r="F1035" s="519">
        <v>2</v>
      </c>
      <c r="G1035" s="519"/>
      <c r="H1035" s="519">
        <v>42</v>
      </c>
      <c r="I1035" s="519">
        <v>3</v>
      </c>
      <c r="J1035" s="519" t="str">
        <f t="shared" si="51"/>
        <v>SDN10024203</v>
      </c>
      <c r="K1035" s="519">
        <v>1050</v>
      </c>
      <c r="M1035" s="337"/>
      <c r="N1035" s="519" t="s">
        <v>1061</v>
      </c>
      <c r="O1035" s="519" t="s">
        <v>1060</v>
      </c>
      <c r="P1035" s="519">
        <v>7</v>
      </c>
      <c r="Q1035" s="521" t="str">
        <f t="shared" si="49"/>
        <v>SDN150207</v>
      </c>
      <c r="R1035" s="519">
        <v>667.8</v>
      </c>
      <c r="S1035" s="519">
        <v>2000</v>
      </c>
      <c r="T1035" s="519">
        <v>2003.4</v>
      </c>
      <c r="U1035" s="519">
        <v>2671.2</v>
      </c>
      <c r="V1035" s="519">
        <v>3339</v>
      </c>
      <c r="W1035" s="519">
        <v>4006.8</v>
      </c>
      <c r="X1035" s="519">
        <v>4674.6000000000004</v>
      </c>
      <c r="Y1035" s="519">
        <v>5208.8</v>
      </c>
      <c r="Z1035" s="519">
        <v>5743.1</v>
      </c>
      <c r="AA1035" s="519">
        <v>6277.3</v>
      </c>
      <c r="AB1035" s="519">
        <v>6811.6</v>
      </c>
      <c r="AC1035" s="519">
        <v>7345.8</v>
      </c>
      <c r="AD1035" s="519">
        <v>7880</v>
      </c>
      <c r="AE1035" s="519">
        <v>8414.2999999999993</v>
      </c>
      <c r="AF1035" s="519">
        <v>8948.5</v>
      </c>
      <c r="AG1035" s="519">
        <v>8948.5</v>
      </c>
      <c r="AH1035" s="519">
        <v>8948.5</v>
      </c>
      <c r="AI1035" s="519">
        <v>8948.5</v>
      </c>
      <c r="AJ1035" s="519">
        <v>8948.5</v>
      </c>
      <c r="AK1035" s="519">
        <v>8948.5</v>
      </c>
      <c r="AL1035" s="519">
        <v>8948.5</v>
      </c>
      <c r="AM1035" s="519">
        <v>8948.5</v>
      </c>
      <c r="AN1035" s="519">
        <v>8948.5</v>
      </c>
      <c r="AO1035" s="519">
        <v>8948.5</v>
      </c>
      <c r="AP1035" s="519">
        <v>8948.5</v>
      </c>
      <c r="AQ1035" s="519">
        <v>8948.5</v>
      </c>
      <c r="AR1035" s="519">
        <v>8948.5</v>
      </c>
      <c r="AS1035" s="519">
        <v>8948.5</v>
      </c>
      <c r="AT1035" s="519">
        <v>8948.5</v>
      </c>
      <c r="AU1035" s="519">
        <v>8948.5</v>
      </c>
      <c r="AV1035" s="519">
        <v>0</v>
      </c>
      <c r="AW1035" s="519">
        <v>0</v>
      </c>
      <c r="AX1035" s="519">
        <v>0</v>
      </c>
      <c r="AY1035" s="519">
        <v>0</v>
      </c>
      <c r="AZ1035" s="519">
        <v>0</v>
      </c>
      <c r="BA1035" s="519">
        <v>0</v>
      </c>
      <c r="BB1035" s="519">
        <v>0</v>
      </c>
      <c r="BC1035" s="519">
        <v>0</v>
      </c>
      <c r="BD1035" s="519">
        <v>0</v>
      </c>
      <c r="BE1035" s="519">
        <v>0</v>
      </c>
      <c r="BF1035" s="519">
        <v>0</v>
      </c>
      <c r="BG1035" s="519">
        <v>0</v>
      </c>
      <c r="BH1035" s="519">
        <v>0</v>
      </c>
      <c r="BI1035" s="519">
        <v>0</v>
      </c>
      <c r="BJ1035" s="519">
        <v>0</v>
      </c>
      <c r="BK1035" s="519">
        <v>0</v>
      </c>
      <c r="BL1035" s="519">
        <v>0</v>
      </c>
      <c r="BM1035" s="519">
        <v>0</v>
      </c>
      <c r="BN1035" s="519">
        <v>0</v>
      </c>
      <c r="BO1035" s="519">
        <v>0</v>
      </c>
      <c r="BP1035" s="519">
        <v>0</v>
      </c>
      <c r="BQ1035" s="519">
        <v>0</v>
      </c>
      <c r="BR1035" s="519">
        <v>0</v>
      </c>
      <c r="BS1035" s="519">
        <v>0</v>
      </c>
      <c r="BT1035" s="519">
        <v>0</v>
      </c>
      <c r="BU1035" s="519">
        <v>0</v>
      </c>
      <c r="BV1035" s="519">
        <v>0</v>
      </c>
      <c r="BW1035" s="519">
        <v>0</v>
      </c>
      <c r="BX1035" s="519">
        <v>0</v>
      </c>
      <c r="BY1035" s="519">
        <v>0</v>
      </c>
      <c r="BZ1035" s="519">
        <v>0</v>
      </c>
      <c r="CA1035" s="519">
        <v>0</v>
      </c>
      <c r="CB1035" s="519">
        <v>0</v>
      </c>
      <c r="CC1035" s="519">
        <v>0</v>
      </c>
      <c r="CD1035" s="519">
        <v>0</v>
      </c>
      <c r="CE1035" s="519">
        <v>0</v>
      </c>
      <c r="CF1035" s="519">
        <v>0</v>
      </c>
      <c r="CG1035" s="519">
        <v>0</v>
      </c>
      <c r="CH1035" s="519">
        <v>0</v>
      </c>
      <c r="CI1035" s="519">
        <v>0</v>
      </c>
      <c r="CJ1035" s="519">
        <v>0</v>
      </c>
      <c r="CK1035" s="519">
        <v>0</v>
      </c>
      <c r="CL1035" s="519">
        <v>0</v>
      </c>
      <c r="CM1035" s="519">
        <v>0</v>
      </c>
      <c r="CN1035" s="519">
        <v>0</v>
      </c>
      <c r="CO1035" s="519">
        <v>0</v>
      </c>
      <c r="CP1035" s="519">
        <v>0</v>
      </c>
      <c r="CQ1035" s="519">
        <v>0</v>
      </c>
      <c r="CR1035" s="519">
        <v>0</v>
      </c>
      <c r="CS1035" s="519">
        <v>0</v>
      </c>
      <c r="CT1035" s="519">
        <v>0</v>
      </c>
      <c r="CU1035" s="519">
        <v>0</v>
      </c>
      <c r="CV1035" s="519">
        <v>0</v>
      </c>
      <c r="CW1035" s="519">
        <v>0</v>
      </c>
      <c r="CX1035" s="519">
        <v>0</v>
      </c>
      <c r="CY1035" s="519">
        <v>0</v>
      </c>
      <c r="CZ1035" s="519">
        <v>0</v>
      </c>
      <c r="DA1035" s="519">
        <v>0</v>
      </c>
      <c r="DB1035" s="519">
        <v>0</v>
      </c>
      <c r="DC1035" s="519">
        <v>0</v>
      </c>
      <c r="DD1035" s="519">
        <v>0</v>
      </c>
      <c r="DE1035" s="519">
        <v>0</v>
      </c>
      <c r="DF1035" s="519">
        <v>0</v>
      </c>
      <c r="DG1035" s="519">
        <v>0</v>
      </c>
      <c r="DH1035" s="519">
        <v>0</v>
      </c>
      <c r="DI1035" s="519">
        <v>0</v>
      </c>
      <c r="DJ1035" s="519">
        <v>0</v>
      </c>
      <c r="DK1035" s="519">
        <v>0</v>
      </c>
      <c r="DL1035" s="519">
        <v>0</v>
      </c>
      <c r="DM1035" s="519">
        <v>0</v>
      </c>
      <c r="DN1035" s="519">
        <v>0</v>
      </c>
      <c r="DO1035" s="519">
        <v>0</v>
      </c>
      <c r="DP1035" s="519">
        <v>0</v>
      </c>
      <c r="DQ1035" s="519">
        <v>0</v>
      </c>
      <c r="DR1035" s="519">
        <v>0</v>
      </c>
      <c r="DS1035" s="519">
        <v>0</v>
      </c>
      <c r="DT1035" s="519">
        <v>0</v>
      </c>
      <c r="DU1035" s="519">
        <v>0</v>
      </c>
      <c r="DV1035" s="519">
        <v>0</v>
      </c>
      <c r="DW1035" s="519">
        <v>0</v>
      </c>
      <c r="DX1035" s="519">
        <v>0</v>
      </c>
      <c r="DZ1035" s="337"/>
      <c r="EA1035" s="519" t="s">
        <v>1061</v>
      </c>
      <c r="EB1035" s="519" t="s">
        <v>1060</v>
      </c>
      <c r="EC1035" s="519">
        <v>7</v>
      </c>
      <c r="ED1035" s="183" t="str">
        <f t="shared" si="50"/>
        <v>SDN150207</v>
      </c>
      <c r="EE1035" s="519">
        <v>667.8</v>
      </c>
      <c r="EF1035" s="519">
        <v>10000</v>
      </c>
      <c r="EG1035" s="519">
        <v>10000</v>
      </c>
      <c r="EH1035" s="519">
        <v>10000</v>
      </c>
      <c r="EI1035" s="519">
        <v>10000</v>
      </c>
      <c r="EJ1035" s="519">
        <v>10000</v>
      </c>
      <c r="EK1035" s="519">
        <v>10000</v>
      </c>
      <c r="EL1035" s="519">
        <v>10000</v>
      </c>
      <c r="EM1035" s="519">
        <v>10000</v>
      </c>
      <c r="EN1035" s="519">
        <v>10000</v>
      </c>
      <c r="EO1035" s="519">
        <v>10000</v>
      </c>
      <c r="EP1035" s="519">
        <v>10000</v>
      </c>
      <c r="EQ1035" s="519">
        <v>10000</v>
      </c>
      <c r="ER1035" s="519">
        <v>10000</v>
      </c>
      <c r="ES1035" s="519">
        <v>10000</v>
      </c>
      <c r="ET1035" s="519">
        <v>10000</v>
      </c>
      <c r="EU1035" s="519">
        <v>10000</v>
      </c>
      <c r="EV1035" s="519">
        <v>10000</v>
      </c>
      <c r="EW1035" s="519">
        <v>10000</v>
      </c>
      <c r="EX1035" s="519">
        <v>10000</v>
      </c>
      <c r="EY1035" s="519">
        <v>10000</v>
      </c>
      <c r="EZ1035" s="519">
        <v>10000</v>
      </c>
      <c r="FA1035" s="519">
        <v>10000</v>
      </c>
      <c r="FB1035" s="519">
        <v>10000</v>
      </c>
      <c r="FC1035" s="519">
        <v>10000</v>
      </c>
      <c r="FD1035" s="519">
        <v>10000</v>
      </c>
      <c r="FE1035" s="519">
        <v>10000</v>
      </c>
      <c r="FF1035" s="519">
        <v>10000</v>
      </c>
      <c r="FG1035" s="519">
        <v>10000</v>
      </c>
      <c r="FH1035" s="519">
        <v>10000</v>
      </c>
      <c r="FI1035" s="519">
        <v>0</v>
      </c>
      <c r="FJ1035" s="519">
        <v>0</v>
      </c>
      <c r="FK1035" s="519">
        <v>0</v>
      </c>
      <c r="FL1035" s="519">
        <v>0</v>
      </c>
      <c r="FM1035" s="519">
        <v>0</v>
      </c>
      <c r="FN1035" s="519">
        <v>0</v>
      </c>
      <c r="FO1035" s="519">
        <v>0</v>
      </c>
      <c r="FP1035" s="519">
        <v>0</v>
      </c>
      <c r="FQ1035" s="519">
        <v>0</v>
      </c>
      <c r="FR1035" s="519">
        <v>0</v>
      </c>
      <c r="FS1035" s="519">
        <v>0</v>
      </c>
      <c r="FT1035" s="519">
        <v>0</v>
      </c>
      <c r="FU1035" s="519">
        <v>0</v>
      </c>
      <c r="FV1035" s="519">
        <v>0</v>
      </c>
      <c r="FW1035" s="519">
        <v>0</v>
      </c>
      <c r="FX1035" s="519">
        <v>0</v>
      </c>
      <c r="FY1035" s="519">
        <v>0</v>
      </c>
      <c r="FZ1035" s="519">
        <v>0</v>
      </c>
      <c r="GA1035" s="519">
        <v>0</v>
      </c>
      <c r="GB1035" s="519">
        <v>0</v>
      </c>
      <c r="GC1035" s="519">
        <v>0</v>
      </c>
      <c r="GD1035" s="519">
        <v>0</v>
      </c>
      <c r="GE1035" s="519">
        <v>0</v>
      </c>
      <c r="GF1035" s="519">
        <v>0</v>
      </c>
      <c r="GG1035" s="519">
        <v>0</v>
      </c>
      <c r="GH1035" s="519">
        <v>0</v>
      </c>
      <c r="GI1035" s="519">
        <v>0</v>
      </c>
      <c r="GJ1035" s="519">
        <v>0</v>
      </c>
      <c r="GK1035" s="519">
        <v>0</v>
      </c>
      <c r="GL1035" s="519">
        <v>0</v>
      </c>
      <c r="GM1035" s="519">
        <v>0</v>
      </c>
      <c r="GN1035" s="519">
        <v>0</v>
      </c>
      <c r="GO1035" s="519">
        <v>0</v>
      </c>
      <c r="GP1035" s="519">
        <v>0</v>
      </c>
      <c r="GQ1035" s="519">
        <v>0</v>
      </c>
      <c r="GR1035" s="519">
        <v>0</v>
      </c>
      <c r="GS1035" s="519">
        <v>0</v>
      </c>
      <c r="GT1035" s="519">
        <v>0</v>
      </c>
      <c r="GU1035" s="519">
        <v>0</v>
      </c>
      <c r="GV1035" s="519">
        <v>0</v>
      </c>
      <c r="GW1035" s="519">
        <v>0</v>
      </c>
      <c r="GX1035" s="519">
        <v>0</v>
      </c>
      <c r="GY1035" s="519">
        <v>0</v>
      </c>
      <c r="GZ1035" s="519">
        <v>0</v>
      </c>
      <c r="HA1035" s="519">
        <v>0</v>
      </c>
      <c r="HB1035" s="519">
        <v>0</v>
      </c>
      <c r="HC1035" s="519">
        <v>0</v>
      </c>
      <c r="HD1035" s="519">
        <v>0</v>
      </c>
      <c r="HE1035" s="519">
        <v>0</v>
      </c>
      <c r="HF1035" s="519">
        <v>0</v>
      </c>
      <c r="HG1035" s="519">
        <v>0</v>
      </c>
      <c r="HH1035" s="519">
        <v>0</v>
      </c>
      <c r="HI1035" s="519">
        <v>0</v>
      </c>
      <c r="HJ1035" s="519">
        <v>0</v>
      </c>
      <c r="HK1035" s="519">
        <v>0</v>
      </c>
      <c r="HL1035" s="519">
        <v>0</v>
      </c>
      <c r="HM1035" s="519">
        <v>0</v>
      </c>
      <c r="HN1035" s="519">
        <v>0</v>
      </c>
      <c r="HO1035" s="519">
        <v>0</v>
      </c>
      <c r="HP1035" s="519">
        <v>0</v>
      </c>
      <c r="HQ1035" s="519">
        <v>0</v>
      </c>
      <c r="HR1035" s="519">
        <v>0</v>
      </c>
      <c r="HS1035" s="519">
        <v>0</v>
      </c>
      <c r="HT1035" s="519">
        <v>0</v>
      </c>
      <c r="HU1035" s="519">
        <v>0</v>
      </c>
      <c r="HV1035" s="519">
        <v>0</v>
      </c>
      <c r="HW1035" s="519">
        <v>0</v>
      </c>
      <c r="HX1035" s="519">
        <v>0</v>
      </c>
      <c r="HY1035" s="519">
        <v>0</v>
      </c>
      <c r="HZ1035" s="519">
        <v>0</v>
      </c>
      <c r="IA1035" s="519">
        <v>0</v>
      </c>
      <c r="IB1035" s="519">
        <v>0</v>
      </c>
      <c r="IC1035" s="519">
        <v>0</v>
      </c>
      <c r="ID1035" s="519">
        <v>0</v>
      </c>
      <c r="IE1035" s="519">
        <v>0</v>
      </c>
      <c r="IF1035" s="519">
        <v>0</v>
      </c>
      <c r="IG1035" s="519">
        <v>0</v>
      </c>
      <c r="IH1035" s="519">
        <v>0</v>
      </c>
      <c r="II1035" s="519">
        <v>0</v>
      </c>
      <c r="IJ1035" s="519">
        <v>0</v>
      </c>
      <c r="IK1035" s="519">
        <v>0</v>
      </c>
    </row>
    <row r="1036" spans="2:245" hidden="1">
      <c r="B1036" s="519" t="s">
        <v>1058</v>
      </c>
      <c r="C1036" s="519"/>
      <c r="D1036" s="519"/>
      <c r="E1036" s="519"/>
      <c r="F1036" s="519">
        <v>2</v>
      </c>
      <c r="G1036" s="519"/>
      <c r="H1036" s="519">
        <v>42</v>
      </c>
      <c r="I1036" s="519">
        <v>4</v>
      </c>
      <c r="J1036" s="519" t="str">
        <f t="shared" si="51"/>
        <v>SDN10024204</v>
      </c>
      <c r="K1036" s="519">
        <v>1050</v>
      </c>
      <c r="M1036" s="337"/>
      <c r="N1036" s="519" t="s">
        <v>1061</v>
      </c>
      <c r="O1036" s="519" t="s">
        <v>1060</v>
      </c>
      <c r="P1036" s="519">
        <v>8</v>
      </c>
      <c r="Q1036" s="521" t="str">
        <f t="shared" si="49"/>
        <v>SDN150208</v>
      </c>
      <c r="R1036" s="519">
        <v>667.8</v>
      </c>
      <c r="S1036" s="519">
        <v>2000</v>
      </c>
      <c r="T1036" s="519">
        <v>2003.4</v>
      </c>
      <c r="U1036" s="519">
        <v>2671.2</v>
      </c>
      <c r="V1036" s="519">
        <v>3339</v>
      </c>
      <c r="W1036" s="519">
        <v>4006.8</v>
      </c>
      <c r="X1036" s="519">
        <v>4674.6000000000004</v>
      </c>
      <c r="Y1036" s="519">
        <v>5208.8</v>
      </c>
      <c r="Z1036" s="519">
        <v>5743.1</v>
      </c>
      <c r="AA1036" s="519">
        <v>6277.3</v>
      </c>
      <c r="AB1036" s="519">
        <v>6811.6</v>
      </c>
      <c r="AC1036" s="519">
        <v>7345.8</v>
      </c>
      <c r="AD1036" s="519">
        <v>7880</v>
      </c>
      <c r="AE1036" s="519">
        <v>8414.2999999999993</v>
      </c>
      <c r="AF1036" s="519">
        <v>8948.5</v>
      </c>
      <c r="AG1036" s="519">
        <v>8948.5</v>
      </c>
      <c r="AH1036" s="519">
        <v>8948.5</v>
      </c>
      <c r="AI1036" s="519">
        <v>8948.5</v>
      </c>
      <c r="AJ1036" s="519">
        <v>8948.5</v>
      </c>
      <c r="AK1036" s="519">
        <v>8948.5</v>
      </c>
      <c r="AL1036" s="519">
        <v>8948.5</v>
      </c>
      <c r="AM1036" s="519">
        <v>8948.5</v>
      </c>
      <c r="AN1036" s="519">
        <v>8948.5</v>
      </c>
      <c r="AO1036" s="519">
        <v>8948.5</v>
      </c>
      <c r="AP1036" s="519">
        <v>8948.5</v>
      </c>
      <c r="AQ1036" s="519">
        <v>8948.5</v>
      </c>
      <c r="AR1036" s="519">
        <v>8948.5</v>
      </c>
      <c r="AS1036" s="519">
        <v>8948.5</v>
      </c>
      <c r="AT1036" s="519">
        <v>8948.5</v>
      </c>
      <c r="AU1036" s="519">
        <v>8948.5</v>
      </c>
      <c r="AV1036" s="519">
        <v>0</v>
      </c>
      <c r="AW1036" s="519">
        <v>0</v>
      </c>
      <c r="AX1036" s="519">
        <v>0</v>
      </c>
      <c r="AY1036" s="519">
        <v>0</v>
      </c>
      <c r="AZ1036" s="519">
        <v>0</v>
      </c>
      <c r="BA1036" s="519">
        <v>0</v>
      </c>
      <c r="BB1036" s="519">
        <v>0</v>
      </c>
      <c r="BC1036" s="519">
        <v>0</v>
      </c>
      <c r="BD1036" s="519">
        <v>0</v>
      </c>
      <c r="BE1036" s="519">
        <v>0</v>
      </c>
      <c r="BF1036" s="519">
        <v>0</v>
      </c>
      <c r="BG1036" s="519">
        <v>0</v>
      </c>
      <c r="BH1036" s="519">
        <v>0</v>
      </c>
      <c r="BI1036" s="519">
        <v>0</v>
      </c>
      <c r="BJ1036" s="519">
        <v>0</v>
      </c>
      <c r="BK1036" s="519">
        <v>0</v>
      </c>
      <c r="BL1036" s="519">
        <v>0</v>
      </c>
      <c r="BM1036" s="519">
        <v>0</v>
      </c>
      <c r="BN1036" s="519">
        <v>0</v>
      </c>
      <c r="BO1036" s="519">
        <v>0</v>
      </c>
      <c r="BP1036" s="519">
        <v>0</v>
      </c>
      <c r="BQ1036" s="519">
        <v>0</v>
      </c>
      <c r="BR1036" s="519">
        <v>0</v>
      </c>
      <c r="BS1036" s="519">
        <v>0</v>
      </c>
      <c r="BT1036" s="519">
        <v>0</v>
      </c>
      <c r="BU1036" s="519">
        <v>0</v>
      </c>
      <c r="BV1036" s="519">
        <v>0</v>
      </c>
      <c r="BW1036" s="519">
        <v>0</v>
      </c>
      <c r="BX1036" s="519">
        <v>0</v>
      </c>
      <c r="BY1036" s="519">
        <v>0</v>
      </c>
      <c r="BZ1036" s="519">
        <v>0</v>
      </c>
      <c r="CA1036" s="519">
        <v>0</v>
      </c>
      <c r="CB1036" s="519">
        <v>0</v>
      </c>
      <c r="CC1036" s="519">
        <v>0</v>
      </c>
      <c r="CD1036" s="519">
        <v>0</v>
      </c>
      <c r="CE1036" s="519">
        <v>0</v>
      </c>
      <c r="CF1036" s="519">
        <v>0</v>
      </c>
      <c r="CG1036" s="519">
        <v>0</v>
      </c>
      <c r="CH1036" s="519">
        <v>0</v>
      </c>
      <c r="CI1036" s="519">
        <v>0</v>
      </c>
      <c r="CJ1036" s="519">
        <v>0</v>
      </c>
      <c r="CK1036" s="519">
        <v>0</v>
      </c>
      <c r="CL1036" s="519">
        <v>0</v>
      </c>
      <c r="CM1036" s="519">
        <v>0</v>
      </c>
      <c r="CN1036" s="519">
        <v>0</v>
      </c>
      <c r="CO1036" s="519">
        <v>0</v>
      </c>
      <c r="CP1036" s="519">
        <v>0</v>
      </c>
      <c r="CQ1036" s="519">
        <v>0</v>
      </c>
      <c r="CR1036" s="519">
        <v>0</v>
      </c>
      <c r="CS1036" s="519">
        <v>0</v>
      </c>
      <c r="CT1036" s="519">
        <v>0</v>
      </c>
      <c r="CU1036" s="519">
        <v>0</v>
      </c>
      <c r="CV1036" s="519">
        <v>0</v>
      </c>
      <c r="CW1036" s="519">
        <v>0</v>
      </c>
      <c r="CX1036" s="519">
        <v>0</v>
      </c>
      <c r="CY1036" s="519">
        <v>0</v>
      </c>
      <c r="CZ1036" s="519">
        <v>0</v>
      </c>
      <c r="DA1036" s="519">
        <v>0</v>
      </c>
      <c r="DB1036" s="519">
        <v>0</v>
      </c>
      <c r="DC1036" s="519">
        <v>0</v>
      </c>
      <c r="DD1036" s="519">
        <v>0</v>
      </c>
      <c r="DE1036" s="519">
        <v>0</v>
      </c>
      <c r="DF1036" s="519">
        <v>0</v>
      </c>
      <c r="DG1036" s="519">
        <v>0</v>
      </c>
      <c r="DH1036" s="519">
        <v>0</v>
      </c>
      <c r="DI1036" s="519">
        <v>0</v>
      </c>
      <c r="DJ1036" s="519">
        <v>0</v>
      </c>
      <c r="DK1036" s="519">
        <v>0</v>
      </c>
      <c r="DL1036" s="519">
        <v>0</v>
      </c>
      <c r="DM1036" s="519">
        <v>0</v>
      </c>
      <c r="DN1036" s="519">
        <v>0</v>
      </c>
      <c r="DO1036" s="519">
        <v>0</v>
      </c>
      <c r="DP1036" s="519">
        <v>0</v>
      </c>
      <c r="DQ1036" s="519">
        <v>0</v>
      </c>
      <c r="DR1036" s="519">
        <v>0</v>
      </c>
      <c r="DS1036" s="519">
        <v>0</v>
      </c>
      <c r="DT1036" s="519">
        <v>0</v>
      </c>
      <c r="DU1036" s="519">
        <v>0</v>
      </c>
      <c r="DV1036" s="519">
        <v>0</v>
      </c>
      <c r="DW1036" s="519">
        <v>0</v>
      </c>
      <c r="DX1036" s="519">
        <v>0</v>
      </c>
      <c r="DZ1036" s="337"/>
      <c r="EA1036" s="519" t="s">
        <v>1061</v>
      </c>
      <c r="EB1036" s="519" t="s">
        <v>1060</v>
      </c>
      <c r="EC1036" s="519">
        <v>8</v>
      </c>
      <c r="ED1036" s="183" t="str">
        <f t="shared" si="50"/>
        <v>SDN150208</v>
      </c>
      <c r="EE1036" s="519">
        <v>667.8</v>
      </c>
      <c r="EF1036" s="519">
        <v>10000</v>
      </c>
      <c r="EG1036" s="519">
        <v>10000</v>
      </c>
      <c r="EH1036" s="519">
        <v>10000</v>
      </c>
      <c r="EI1036" s="519">
        <v>10000</v>
      </c>
      <c r="EJ1036" s="519">
        <v>10000</v>
      </c>
      <c r="EK1036" s="519">
        <v>10000</v>
      </c>
      <c r="EL1036" s="519">
        <v>10000</v>
      </c>
      <c r="EM1036" s="519">
        <v>10000</v>
      </c>
      <c r="EN1036" s="519">
        <v>10000</v>
      </c>
      <c r="EO1036" s="519">
        <v>10000</v>
      </c>
      <c r="EP1036" s="519">
        <v>10000</v>
      </c>
      <c r="EQ1036" s="519">
        <v>10000</v>
      </c>
      <c r="ER1036" s="519">
        <v>10000</v>
      </c>
      <c r="ES1036" s="519">
        <v>10000</v>
      </c>
      <c r="ET1036" s="519">
        <v>10000</v>
      </c>
      <c r="EU1036" s="519">
        <v>10000</v>
      </c>
      <c r="EV1036" s="519">
        <v>10000</v>
      </c>
      <c r="EW1036" s="519">
        <v>10000</v>
      </c>
      <c r="EX1036" s="519">
        <v>10000</v>
      </c>
      <c r="EY1036" s="519">
        <v>10000</v>
      </c>
      <c r="EZ1036" s="519">
        <v>10000</v>
      </c>
      <c r="FA1036" s="519">
        <v>10000</v>
      </c>
      <c r="FB1036" s="519">
        <v>10000</v>
      </c>
      <c r="FC1036" s="519">
        <v>10000</v>
      </c>
      <c r="FD1036" s="519">
        <v>10000</v>
      </c>
      <c r="FE1036" s="519">
        <v>10000</v>
      </c>
      <c r="FF1036" s="519">
        <v>10000</v>
      </c>
      <c r="FG1036" s="519">
        <v>10000</v>
      </c>
      <c r="FH1036" s="519">
        <v>10000</v>
      </c>
      <c r="FI1036" s="519">
        <v>0</v>
      </c>
      <c r="FJ1036" s="519">
        <v>0</v>
      </c>
      <c r="FK1036" s="519">
        <v>0</v>
      </c>
      <c r="FL1036" s="519">
        <v>0</v>
      </c>
      <c r="FM1036" s="519">
        <v>0</v>
      </c>
      <c r="FN1036" s="519">
        <v>0</v>
      </c>
      <c r="FO1036" s="519">
        <v>0</v>
      </c>
      <c r="FP1036" s="519">
        <v>0</v>
      </c>
      <c r="FQ1036" s="519">
        <v>0</v>
      </c>
      <c r="FR1036" s="519">
        <v>0</v>
      </c>
      <c r="FS1036" s="519">
        <v>0</v>
      </c>
      <c r="FT1036" s="519">
        <v>0</v>
      </c>
      <c r="FU1036" s="519">
        <v>0</v>
      </c>
      <c r="FV1036" s="519">
        <v>0</v>
      </c>
      <c r="FW1036" s="519">
        <v>0</v>
      </c>
      <c r="FX1036" s="519">
        <v>0</v>
      </c>
      <c r="FY1036" s="519">
        <v>0</v>
      </c>
      <c r="FZ1036" s="519">
        <v>0</v>
      </c>
      <c r="GA1036" s="519">
        <v>0</v>
      </c>
      <c r="GB1036" s="519">
        <v>0</v>
      </c>
      <c r="GC1036" s="519">
        <v>0</v>
      </c>
      <c r="GD1036" s="519">
        <v>0</v>
      </c>
      <c r="GE1036" s="519">
        <v>0</v>
      </c>
      <c r="GF1036" s="519">
        <v>0</v>
      </c>
      <c r="GG1036" s="519">
        <v>0</v>
      </c>
      <c r="GH1036" s="519">
        <v>0</v>
      </c>
      <c r="GI1036" s="519">
        <v>0</v>
      </c>
      <c r="GJ1036" s="519">
        <v>0</v>
      </c>
      <c r="GK1036" s="519">
        <v>0</v>
      </c>
      <c r="GL1036" s="519">
        <v>0</v>
      </c>
      <c r="GM1036" s="519">
        <v>0</v>
      </c>
      <c r="GN1036" s="519">
        <v>0</v>
      </c>
      <c r="GO1036" s="519">
        <v>0</v>
      </c>
      <c r="GP1036" s="519">
        <v>0</v>
      </c>
      <c r="GQ1036" s="519">
        <v>0</v>
      </c>
      <c r="GR1036" s="519">
        <v>0</v>
      </c>
      <c r="GS1036" s="519">
        <v>0</v>
      </c>
      <c r="GT1036" s="519">
        <v>0</v>
      </c>
      <c r="GU1036" s="519">
        <v>0</v>
      </c>
      <c r="GV1036" s="519">
        <v>0</v>
      </c>
      <c r="GW1036" s="519">
        <v>0</v>
      </c>
      <c r="GX1036" s="519">
        <v>0</v>
      </c>
      <c r="GY1036" s="519">
        <v>0</v>
      </c>
      <c r="GZ1036" s="519">
        <v>0</v>
      </c>
      <c r="HA1036" s="519">
        <v>0</v>
      </c>
      <c r="HB1036" s="519">
        <v>0</v>
      </c>
      <c r="HC1036" s="519">
        <v>0</v>
      </c>
      <c r="HD1036" s="519">
        <v>0</v>
      </c>
      <c r="HE1036" s="519">
        <v>0</v>
      </c>
      <c r="HF1036" s="519">
        <v>0</v>
      </c>
      <c r="HG1036" s="519">
        <v>0</v>
      </c>
      <c r="HH1036" s="519">
        <v>0</v>
      </c>
      <c r="HI1036" s="519">
        <v>0</v>
      </c>
      <c r="HJ1036" s="519">
        <v>0</v>
      </c>
      <c r="HK1036" s="519">
        <v>0</v>
      </c>
      <c r="HL1036" s="519">
        <v>0</v>
      </c>
      <c r="HM1036" s="519">
        <v>0</v>
      </c>
      <c r="HN1036" s="519">
        <v>0</v>
      </c>
      <c r="HO1036" s="519">
        <v>0</v>
      </c>
      <c r="HP1036" s="519">
        <v>0</v>
      </c>
      <c r="HQ1036" s="519">
        <v>0</v>
      </c>
      <c r="HR1036" s="519">
        <v>0</v>
      </c>
      <c r="HS1036" s="519">
        <v>0</v>
      </c>
      <c r="HT1036" s="519">
        <v>0</v>
      </c>
      <c r="HU1036" s="519">
        <v>0</v>
      </c>
      <c r="HV1036" s="519">
        <v>0</v>
      </c>
      <c r="HW1036" s="519">
        <v>0</v>
      </c>
      <c r="HX1036" s="519">
        <v>0</v>
      </c>
      <c r="HY1036" s="519">
        <v>0</v>
      </c>
      <c r="HZ1036" s="519">
        <v>0</v>
      </c>
      <c r="IA1036" s="519">
        <v>0</v>
      </c>
      <c r="IB1036" s="519">
        <v>0</v>
      </c>
      <c r="IC1036" s="519">
        <v>0</v>
      </c>
      <c r="ID1036" s="519">
        <v>0</v>
      </c>
      <c r="IE1036" s="519">
        <v>0</v>
      </c>
      <c r="IF1036" s="519">
        <v>0</v>
      </c>
      <c r="IG1036" s="519">
        <v>0</v>
      </c>
      <c r="IH1036" s="519">
        <v>0</v>
      </c>
      <c r="II1036" s="519">
        <v>0</v>
      </c>
      <c r="IJ1036" s="519">
        <v>0</v>
      </c>
      <c r="IK1036" s="519">
        <v>0</v>
      </c>
    </row>
    <row r="1037" spans="2:245" hidden="1">
      <c r="B1037" s="519" t="s">
        <v>1058</v>
      </c>
      <c r="C1037" s="519"/>
      <c r="D1037" s="519"/>
      <c r="E1037" s="519"/>
      <c r="F1037" s="519">
        <v>2</v>
      </c>
      <c r="G1037" s="519"/>
      <c r="H1037" s="519">
        <v>42</v>
      </c>
      <c r="I1037" s="519">
        <v>5</v>
      </c>
      <c r="J1037" s="519" t="str">
        <f t="shared" si="51"/>
        <v>SDN10024205</v>
      </c>
      <c r="K1037" s="519">
        <v>1050</v>
      </c>
      <c r="M1037" s="337"/>
      <c r="N1037" s="519" t="s">
        <v>1061</v>
      </c>
      <c r="O1037" s="519" t="s">
        <v>1060</v>
      </c>
      <c r="P1037" s="519">
        <v>9</v>
      </c>
      <c r="Q1037" s="521" t="str">
        <f t="shared" si="49"/>
        <v>SDN150209</v>
      </c>
      <c r="R1037" s="519">
        <v>667.8</v>
      </c>
      <c r="S1037" s="519">
        <v>2000</v>
      </c>
      <c r="T1037" s="519">
        <v>2003.4</v>
      </c>
      <c r="U1037" s="519">
        <v>2671.2</v>
      </c>
      <c r="V1037" s="519">
        <v>3339</v>
      </c>
      <c r="W1037" s="519">
        <v>4006.8</v>
      </c>
      <c r="X1037" s="519">
        <v>4674.6000000000004</v>
      </c>
      <c r="Y1037" s="519">
        <v>5208.8</v>
      </c>
      <c r="Z1037" s="519">
        <v>5743.1</v>
      </c>
      <c r="AA1037" s="519">
        <v>6277.3</v>
      </c>
      <c r="AB1037" s="519">
        <v>6811.6</v>
      </c>
      <c r="AC1037" s="519">
        <v>7345.8</v>
      </c>
      <c r="AD1037" s="519">
        <v>7880</v>
      </c>
      <c r="AE1037" s="519">
        <v>8414.2999999999993</v>
      </c>
      <c r="AF1037" s="519">
        <v>8948.5</v>
      </c>
      <c r="AG1037" s="519">
        <v>8948.5</v>
      </c>
      <c r="AH1037" s="519">
        <v>8948.5</v>
      </c>
      <c r="AI1037" s="519">
        <v>8948.5</v>
      </c>
      <c r="AJ1037" s="519">
        <v>8948.5</v>
      </c>
      <c r="AK1037" s="519">
        <v>8948.5</v>
      </c>
      <c r="AL1037" s="519">
        <v>8948.5</v>
      </c>
      <c r="AM1037" s="519">
        <v>8948.5</v>
      </c>
      <c r="AN1037" s="519">
        <v>8948.5</v>
      </c>
      <c r="AO1037" s="519">
        <v>8948.5</v>
      </c>
      <c r="AP1037" s="519">
        <v>8948.5</v>
      </c>
      <c r="AQ1037" s="519">
        <v>8948.5</v>
      </c>
      <c r="AR1037" s="519">
        <v>8948.5</v>
      </c>
      <c r="AS1037" s="519">
        <v>8948.5</v>
      </c>
      <c r="AT1037" s="519">
        <v>8948.5</v>
      </c>
      <c r="AU1037" s="519">
        <v>8948.5</v>
      </c>
      <c r="AV1037" s="519">
        <v>0</v>
      </c>
      <c r="AW1037" s="519">
        <v>0</v>
      </c>
      <c r="AX1037" s="519">
        <v>0</v>
      </c>
      <c r="AY1037" s="519">
        <v>0</v>
      </c>
      <c r="AZ1037" s="519">
        <v>0</v>
      </c>
      <c r="BA1037" s="519">
        <v>0</v>
      </c>
      <c r="BB1037" s="519">
        <v>0</v>
      </c>
      <c r="BC1037" s="519">
        <v>0</v>
      </c>
      <c r="BD1037" s="519">
        <v>0</v>
      </c>
      <c r="BE1037" s="519">
        <v>0</v>
      </c>
      <c r="BF1037" s="519">
        <v>0</v>
      </c>
      <c r="BG1037" s="519">
        <v>0</v>
      </c>
      <c r="BH1037" s="519">
        <v>0</v>
      </c>
      <c r="BI1037" s="519">
        <v>0</v>
      </c>
      <c r="BJ1037" s="519">
        <v>0</v>
      </c>
      <c r="BK1037" s="519">
        <v>0</v>
      </c>
      <c r="BL1037" s="519">
        <v>0</v>
      </c>
      <c r="BM1037" s="519">
        <v>0</v>
      </c>
      <c r="BN1037" s="519">
        <v>0</v>
      </c>
      <c r="BO1037" s="519">
        <v>0</v>
      </c>
      <c r="BP1037" s="519">
        <v>0</v>
      </c>
      <c r="BQ1037" s="519">
        <v>0</v>
      </c>
      <c r="BR1037" s="519">
        <v>0</v>
      </c>
      <c r="BS1037" s="519">
        <v>0</v>
      </c>
      <c r="BT1037" s="519">
        <v>0</v>
      </c>
      <c r="BU1037" s="519">
        <v>0</v>
      </c>
      <c r="BV1037" s="519">
        <v>0</v>
      </c>
      <c r="BW1037" s="519">
        <v>0</v>
      </c>
      <c r="BX1037" s="519">
        <v>0</v>
      </c>
      <c r="BY1037" s="519">
        <v>0</v>
      </c>
      <c r="BZ1037" s="519">
        <v>0</v>
      </c>
      <c r="CA1037" s="519">
        <v>0</v>
      </c>
      <c r="CB1037" s="519">
        <v>0</v>
      </c>
      <c r="CC1037" s="519">
        <v>0</v>
      </c>
      <c r="CD1037" s="519">
        <v>0</v>
      </c>
      <c r="CE1037" s="519">
        <v>0</v>
      </c>
      <c r="CF1037" s="519">
        <v>0</v>
      </c>
      <c r="CG1037" s="519">
        <v>0</v>
      </c>
      <c r="CH1037" s="519">
        <v>0</v>
      </c>
      <c r="CI1037" s="519">
        <v>0</v>
      </c>
      <c r="CJ1037" s="519">
        <v>0</v>
      </c>
      <c r="CK1037" s="519">
        <v>0</v>
      </c>
      <c r="CL1037" s="519">
        <v>0</v>
      </c>
      <c r="CM1037" s="519">
        <v>0</v>
      </c>
      <c r="CN1037" s="519">
        <v>0</v>
      </c>
      <c r="CO1037" s="519">
        <v>0</v>
      </c>
      <c r="CP1037" s="519">
        <v>0</v>
      </c>
      <c r="CQ1037" s="519">
        <v>0</v>
      </c>
      <c r="CR1037" s="519">
        <v>0</v>
      </c>
      <c r="CS1037" s="519">
        <v>0</v>
      </c>
      <c r="CT1037" s="519">
        <v>0</v>
      </c>
      <c r="CU1037" s="519">
        <v>0</v>
      </c>
      <c r="CV1037" s="519">
        <v>0</v>
      </c>
      <c r="CW1037" s="519">
        <v>0</v>
      </c>
      <c r="CX1037" s="519">
        <v>0</v>
      </c>
      <c r="CY1037" s="519">
        <v>0</v>
      </c>
      <c r="CZ1037" s="519">
        <v>0</v>
      </c>
      <c r="DA1037" s="519">
        <v>0</v>
      </c>
      <c r="DB1037" s="519">
        <v>0</v>
      </c>
      <c r="DC1037" s="519">
        <v>0</v>
      </c>
      <c r="DD1037" s="519">
        <v>0</v>
      </c>
      <c r="DE1037" s="519">
        <v>0</v>
      </c>
      <c r="DF1037" s="519">
        <v>0</v>
      </c>
      <c r="DG1037" s="519">
        <v>0</v>
      </c>
      <c r="DH1037" s="519">
        <v>0</v>
      </c>
      <c r="DI1037" s="519">
        <v>0</v>
      </c>
      <c r="DJ1037" s="519">
        <v>0</v>
      </c>
      <c r="DK1037" s="519">
        <v>0</v>
      </c>
      <c r="DL1037" s="519">
        <v>0</v>
      </c>
      <c r="DM1037" s="519">
        <v>0</v>
      </c>
      <c r="DN1037" s="519">
        <v>0</v>
      </c>
      <c r="DO1037" s="519">
        <v>0</v>
      </c>
      <c r="DP1037" s="519">
        <v>0</v>
      </c>
      <c r="DQ1037" s="519">
        <v>0</v>
      </c>
      <c r="DR1037" s="519">
        <v>0</v>
      </c>
      <c r="DS1037" s="519">
        <v>0</v>
      </c>
      <c r="DT1037" s="519">
        <v>0</v>
      </c>
      <c r="DU1037" s="519">
        <v>0</v>
      </c>
      <c r="DV1037" s="519">
        <v>0</v>
      </c>
      <c r="DW1037" s="519">
        <v>0</v>
      </c>
      <c r="DX1037" s="519">
        <v>0</v>
      </c>
      <c r="DZ1037" s="337"/>
      <c r="EA1037" s="519" t="s">
        <v>1061</v>
      </c>
      <c r="EB1037" s="519" t="s">
        <v>1060</v>
      </c>
      <c r="EC1037" s="519">
        <v>9</v>
      </c>
      <c r="ED1037" s="183" t="str">
        <f t="shared" si="50"/>
        <v>SDN150209</v>
      </c>
      <c r="EE1037" s="519">
        <v>667.8</v>
      </c>
      <c r="EF1037" s="519">
        <v>10000</v>
      </c>
      <c r="EG1037" s="519">
        <v>10000</v>
      </c>
      <c r="EH1037" s="519">
        <v>10000</v>
      </c>
      <c r="EI1037" s="519">
        <v>10000</v>
      </c>
      <c r="EJ1037" s="519">
        <v>10000</v>
      </c>
      <c r="EK1037" s="519">
        <v>10000</v>
      </c>
      <c r="EL1037" s="519">
        <v>10000</v>
      </c>
      <c r="EM1037" s="519">
        <v>10000</v>
      </c>
      <c r="EN1037" s="519">
        <v>10000</v>
      </c>
      <c r="EO1037" s="519">
        <v>10000</v>
      </c>
      <c r="EP1037" s="519">
        <v>10000</v>
      </c>
      <c r="EQ1037" s="519">
        <v>10000</v>
      </c>
      <c r="ER1037" s="519">
        <v>10000</v>
      </c>
      <c r="ES1037" s="519">
        <v>10000</v>
      </c>
      <c r="ET1037" s="519">
        <v>10000</v>
      </c>
      <c r="EU1037" s="519">
        <v>10000</v>
      </c>
      <c r="EV1037" s="519">
        <v>10000</v>
      </c>
      <c r="EW1037" s="519">
        <v>10000</v>
      </c>
      <c r="EX1037" s="519">
        <v>10000</v>
      </c>
      <c r="EY1037" s="519">
        <v>10000</v>
      </c>
      <c r="EZ1037" s="519">
        <v>10000</v>
      </c>
      <c r="FA1037" s="519">
        <v>10000</v>
      </c>
      <c r="FB1037" s="519">
        <v>10000</v>
      </c>
      <c r="FC1037" s="519">
        <v>10000</v>
      </c>
      <c r="FD1037" s="519">
        <v>10000</v>
      </c>
      <c r="FE1037" s="519">
        <v>10000</v>
      </c>
      <c r="FF1037" s="519">
        <v>10000</v>
      </c>
      <c r="FG1037" s="519">
        <v>10000</v>
      </c>
      <c r="FH1037" s="519">
        <v>10000</v>
      </c>
      <c r="FI1037" s="519">
        <v>0</v>
      </c>
      <c r="FJ1037" s="519">
        <v>0</v>
      </c>
      <c r="FK1037" s="519">
        <v>0</v>
      </c>
      <c r="FL1037" s="519">
        <v>0</v>
      </c>
      <c r="FM1037" s="519">
        <v>0</v>
      </c>
      <c r="FN1037" s="519">
        <v>0</v>
      </c>
      <c r="FO1037" s="519">
        <v>0</v>
      </c>
      <c r="FP1037" s="519">
        <v>0</v>
      </c>
      <c r="FQ1037" s="519">
        <v>0</v>
      </c>
      <c r="FR1037" s="519">
        <v>0</v>
      </c>
      <c r="FS1037" s="519">
        <v>0</v>
      </c>
      <c r="FT1037" s="519">
        <v>0</v>
      </c>
      <c r="FU1037" s="519">
        <v>0</v>
      </c>
      <c r="FV1037" s="519">
        <v>0</v>
      </c>
      <c r="FW1037" s="519">
        <v>0</v>
      </c>
      <c r="FX1037" s="519">
        <v>0</v>
      </c>
      <c r="FY1037" s="519">
        <v>0</v>
      </c>
      <c r="FZ1037" s="519">
        <v>0</v>
      </c>
      <c r="GA1037" s="519">
        <v>0</v>
      </c>
      <c r="GB1037" s="519">
        <v>0</v>
      </c>
      <c r="GC1037" s="519">
        <v>0</v>
      </c>
      <c r="GD1037" s="519">
        <v>0</v>
      </c>
      <c r="GE1037" s="519">
        <v>0</v>
      </c>
      <c r="GF1037" s="519">
        <v>0</v>
      </c>
      <c r="GG1037" s="519">
        <v>0</v>
      </c>
      <c r="GH1037" s="519">
        <v>0</v>
      </c>
      <c r="GI1037" s="519">
        <v>0</v>
      </c>
      <c r="GJ1037" s="519">
        <v>0</v>
      </c>
      <c r="GK1037" s="519">
        <v>0</v>
      </c>
      <c r="GL1037" s="519">
        <v>0</v>
      </c>
      <c r="GM1037" s="519">
        <v>0</v>
      </c>
      <c r="GN1037" s="519">
        <v>0</v>
      </c>
      <c r="GO1037" s="519">
        <v>0</v>
      </c>
      <c r="GP1037" s="519">
        <v>0</v>
      </c>
      <c r="GQ1037" s="519">
        <v>0</v>
      </c>
      <c r="GR1037" s="519">
        <v>0</v>
      </c>
      <c r="GS1037" s="519">
        <v>0</v>
      </c>
      <c r="GT1037" s="519">
        <v>0</v>
      </c>
      <c r="GU1037" s="519">
        <v>0</v>
      </c>
      <c r="GV1037" s="519">
        <v>0</v>
      </c>
      <c r="GW1037" s="519">
        <v>0</v>
      </c>
      <c r="GX1037" s="519">
        <v>0</v>
      </c>
      <c r="GY1037" s="519">
        <v>0</v>
      </c>
      <c r="GZ1037" s="519">
        <v>0</v>
      </c>
      <c r="HA1037" s="519">
        <v>0</v>
      </c>
      <c r="HB1037" s="519">
        <v>0</v>
      </c>
      <c r="HC1037" s="519">
        <v>0</v>
      </c>
      <c r="HD1037" s="519">
        <v>0</v>
      </c>
      <c r="HE1037" s="519">
        <v>0</v>
      </c>
      <c r="HF1037" s="519">
        <v>0</v>
      </c>
      <c r="HG1037" s="519">
        <v>0</v>
      </c>
      <c r="HH1037" s="519">
        <v>0</v>
      </c>
      <c r="HI1037" s="519">
        <v>0</v>
      </c>
      <c r="HJ1037" s="519">
        <v>0</v>
      </c>
      <c r="HK1037" s="519">
        <v>0</v>
      </c>
      <c r="HL1037" s="519">
        <v>0</v>
      </c>
      <c r="HM1037" s="519">
        <v>0</v>
      </c>
      <c r="HN1037" s="519">
        <v>0</v>
      </c>
      <c r="HO1037" s="519">
        <v>0</v>
      </c>
      <c r="HP1037" s="519">
        <v>0</v>
      </c>
      <c r="HQ1037" s="519">
        <v>0</v>
      </c>
      <c r="HR1037" s="519">
        <v>0</v>
      </c>
      <c r="HS1037" s="519">
        <v>0</v>
      </c>
      <c r="HT1037" s="519">
        <v>0</v>
      </c>
      <c r="HU1037" s="519">
        <v>0</v>
      </c>
      <c r="HV1037" s="519">
        <v>0</v>
      </c>
      <c r="HW1037" s="519">
        <v>0</v>
      </c>
      <c r="HX1037" s="519">
        <v>0</v>
      </c>
      <c r="HY1037" s="519">
        <v>0</v>
      </c>
      <c r="HZ1037" s="519">
        <v>0</v>
      </c>
      <c r="IA1037" s="519">
        <v>0</v>
      </c>
      <c r="IB1037" s="519">
        <v>0</v>
      </c>
      <c r="IC1037" s="519">
        <v>0</v>
      </c>
      <c r="ID1037" s="519">
        <v>0</v>
      </c>
      <c r="IE1037" s="519">
        <v>0</v>
      </c>
      <c r="IF1037" s="519">
        <v>0</v>
      </c>
      <c r="IG1037" s="519">
        <v>0</v>
      </c>
      <c r="IH1037" s="519">
        <v>0</v>
      </c>
      <c r="II1037" s="519">
        <v>0</v>
      </c>
      <c r="IJ1037" s="519">
        <v>0</v>
      </c>
      <c r="IK1037" s="519">
        <v>0</v>
      </c>
    </row>
    <row r="1038" spans="2:245" hidden="1">
      <c r="B1038" s="519" t="s">
        <v>1058</v>
      </c>
      <c r="C1038" s="519"/>
      <c r="D1038" s="519"/>
      <c r="E1038" s="519"/>
      <c r="F1038" s="519">
        <v>2</v>
      </c>
      <c r="G1038" s="519"/>
      <c r="H1038" s="519">
        <v>42</v>
      </c>
      <c r="I1038" s="519">
        <v>6</v>
      </c>
      <c r="J1038" s="519" t="str">
        <f t="shared" si="51"/>
        <v>SDN10024206</v>
      </c>
      <c r="K1038" s="519">
        <v>840</v>
      </c>
      <c r="M1038" s="337"/>
      <c r="N1038" s="519" t="s">
        <v>1061</v>
      </c>
      <c r="O1038" s="519" t="s">
        <v>1060</v>
      </c>
      <c r="P1038" s="519">
        <v>10</v>
      </c>
      <c r="Q1038" s="521" t="str">
        <f t="shared" si="49"/>
        <v>SDN150210</v>
      </c>
      <c r="R1038" s="519">
        <v>667.8</v>
      </c>
      <c r="S1038" s="519">
        <v>2000</v>
      </c>
      <c r="T1038" s="519">
        <v>2003.4</v>
      </c>
      <c r="U1038" s="519">
        <v>2671.2</v>
      </c>
      <c r="V1038" s="519">
        <v>3339</v>
      </c>
      <c r="W1038" s="519">
        <v>4006.8</v>
      </c>
      <c r="X1038" s="519">
        <v>4674.6000000000004</v>
      </c>
      <c r="Y1038" s="519">
        <v>5208.8</v>
      </c>
      <c r="Z1038" s="519">
        <v>5743.1</v>
      </c>
      <c r="AA1038" s="519">
        <v>6277.3</v>
      </c>
      <c r="AB1038" s="519">
        <v>6811.6</v>
      </c>
      <c r="AC1038" s="519">
        <v>7345.8</v>
      </c>
      <c r="AD1038" s="519">
        <v>7880</v>
      </c>
      <c r="AE1038" s="519">
        <v>8414.2999999999993</v>
      </c>
      <c r="AF1038" s="519">
        <v>8948.5</v>
      </c>
      <c r="AG1038" s="519">
        <v>8948.5</v>
      </c>
      <c r="AH1038" s="519">
        <v>8948.5</v>
      </c>
      <c r="AI1038" s="519">
        <v>8948.5</v>
      </c>
      <c r="AJ1038" s="519">
        <v>8948.5</v>
      </c>
      <c r="AK1038" s="519">
        <v>8948.5</v>
      </c>
      <c r="AL1038" s="519">
        <v>8948.5</v>
      </c>
      <c r="AM1038" s="519">
        <v>8948.5</v>
      </c>
      <c r="AN1038" s="519">
        <v>8948.5</v>
      </c>
      <c r="AO1038" s="519">
        <v>8948.5</v>
      </c>
      <c r="AP1038" s="519">
        <v>8948.5</v>
      </c>
      <c r="AQ1038" s="519">
        <v>8948.5</v>
      </c>
      <c r="AR1038" s="519">
        <v>8948.5</v>
      </c>
      <c r="AS1038" s="519">
        <v>8948.5</v>
      </c>
      <c r="AT1038" s="519">
        <v>8948.5</v>
      </c>
      <c r="AU1038" s="519">
        <v>8948.5</v>
      </c>
      <c r="AV1038" s="519">
        <v>0</v>
      </c>
      <c r="AW1038" s="519">
        <v>0</v>
      </c>
      <c r="AX1038" s="519">
        <v>0</v>
      </c>
      <c r="AY1038" s="519">
        <v>0</v>
      </c>
      <c r="AZ1038" s="519">
        <v>0</v>
      </c>
      <c r="BA1038" s="519">
        <v>0</v>
      </c>
      <c r="BB1038" s="519">
        <v>0</v>
      </c>
      <c r="BC1038" s="519">
        <v>0</v>
      </c>
      <c r="BD1038" s="519">
        <v>0</v>
      </c>
      <c r="BE1038" s="519">
        <v>0</v>
      </c>
      <c r="BF1038" s="519">
        <v>0</v>
      </c>
      <c r="BG1038" s="519">
        <v>0</v>
      </c>
      <c r="BH1038" s="519">
        <v>0</v>
      </c>
      <c r="BI1038" s="519">
        <v>0</v>
      </c>
      <c r="BJ1038" s="519">
        <v>0</v>
      </c>
      <c r="BK1038" s="519">
        <v>0</v>
      </c>
      <c r="BL1038" s="519">
        <v>0</v>
      </c>
      <c r="BM1038" s="519">
        <v>0</v>
      </c>
      <c r="BN1038" s="519">
        <v>0</v>
      </c>
      <c r="BO1038" s="519">
        <v>0</v>
      </c>
      <c r="BP1038" s="519">
        <v>0</v>
      </c>
      <c r="BQ1038" s="519">
        <v>0</v>
      </c>
      <c r="BR1038" s="519">
        <v>0</v>
      </c>
      <c r="BS1038" s="519">
        <v>0</v>
      </c>
      <c r="BT1038" s="519">
        <v>0</v>
      </c>
      <c r="BU1038" s="519">
        <v>0</v>
      </c>
      <c r="BV1038" s="519">
        <v>0</v>
      </c>
      <c r="BW1038" s="519">
        <v>0</v>
      </c>
      <c r="BX1038" s="519">
        <v>0</v>
      </c>
      <c r="BY1038" s="519">
        <v>0</v>
      </c>
      <c r="BZ1038" s="519">
        <v>0</v>
      </c>
      <c r="CA1038" s="519">
        <v>0</v>
      </c>
      <c r="CB1038" s="519">
        <v>0</v>
      </c>
      <c r="CC1038" s="519">
        <v>0</v>
      </c>
      <c r="CD1038" s="519">
        <v>0</v>
      </c>
      <c r="CE1038" s="519">
        <v>0</v>
      </c>
      <c r="CF1038" s="519">
        <v>0</v>
      </c>
      <c r="CG1038" s="519">
        <v>0</v>
      </c>
      <c r="CH1038" s="519">
        <v>0</v>
      </c>
      <c r="CI1038" s="519">
        <v>0</v>
      </c>
      <c r="CJ1038" s="519">
        <v>0</v>
      </c>
      <c r="CK1038" s="519">
        <v>0</v>
      </c>
      <c r="CL1038" s="519">
        <v>0</v>
      </c>
      <c r="CM1038" s="519">
        <v>0</v>
      </c>
      <c r="CN1038" s="519">
        <v>0</v>
      </c>
      <c r="CO1038" s="519">
        <v>0</v>
      </c>
      <c r="CP1038" s="519">
        <v>0</v>
      </c>
      <c r="CQ1038" s="519">
        <v>0</v>
      </c>
      <c r="CR1038" s="519">
        <v>0</v>
      </c>
      <c r="CS1038" s="519">
        <v>0</v>
      </c>
      <c r="CT1038" s="519">
        <v>0</v>
      </c>
      <c r="CU1038" s="519">
        <v>0</v>
      </c>
      <c r="CV1038" s="519">
        <v>0</v>
      </c>
      <c r="CW1038" s="519">
        <v>0</v>
      </c>
      <c r="CX1038" s="519">
        <v>0</v>
      </c>
      <c r="CY1038" s="519">
        <v>0</v>
      </c>
      <c r="CZ1038" s="519">
        <v>0</v>
      </c>
      <c r="DA1038" s="519">
        <v>0</v>
      </c>
      <c r="DB1038" s="519">
        <v>0</v>
      </c>
      <c r="DC1038" s="519">
        <v>0</v>
      </c>
      <c r="DD1038" s="519">
        <v>0</v>
      </c>
      <c r="DE1038" s="519">
        <v>0</v>
      </c>
      <c r="DF1038" s="519">
        <v>0</v>
      </c>
      <c r="DG1038" s="519">
        <v>0</v>
      </c>
      <c r="DH1038" s="519">
        <v>0</v>
      </c>
      <c r="DI1038" s="519">
        <v>0</v>
      </c>
      <c r="DJ1038" s="519">
        <v>0</v>
      </c>
      <c r="DK1038" s="519">
        <v>0</v>
      </c>
      <c r="DL1038" s="519">
        <v>0</v>
      </c>
      <c r="DM1038" s="519">
        <v>0</v>
      </c>
      <c r="DN1038" s="519">
        <v>0</v>
      </c>
      <c r="DO1038" s="519">
        <v>0</v>
      </c>
      <c r="DP1038" s="519">
        <v>0</v>
      </c>
      <c r="DQ1038" s="519">
        <v>0</v>
      </c>
      <c r="DR1038" s="519">
        <v>0</v>
      </c>
      <c r="DS1038" s="519">
        <v>0</v>
      </c>
      <c r="DT1038" s="519">
        <v>0</v>
      </c>
      <c r="DU1038" s="519">
        <v>0</v>
      </c>
      <c r="DV1038" s="519">
        <v>0</v>
      </c>
      <c r="DW1038" s="519">
        <v>0</v>
      </c>
      <c r="DX1038" s="519">
        <v>0</v>
      </c>
      <c r="DZ1038" s="337"/>
      <c r="EA1038" s="519" t="s">
        <v>1061</v>
      </c>
      <c r="EB1038" s="519" t="s">
        <v>1060</v>
      </c>
      <c r="EC1038" s="519">
        <v>10</v>
      </c>
      <c r="ED1038" s="183" t="str">
        <f t="shared" si="50"/>
        <v>SDN150210</v>
      </c>
      <c r="EE1038" s="519">
        <v>667.8</v>
      </c>
      <c r="EF1038" s="519">
        <v>10000</v>
      </c>
      <c r="EG1038" s="519">
        <v>10000</v>
      </c>
      <c r="EH1038" s="519">
        <v>10000</v>
      </c>
      <c r="EI1038" s="519">
        <v>10000</v>
      </c>
      <c r="EJ1038" s="519">
        <v>10000</v>
      </c>
      <c r="EK1038" s="519">
        <v>10000</v>
      </c>
      <c r="EL1038" s="519">
        <v>10000</v>
      </c>
      <c r="EM1038" s="519">
        <v>10000</v>
      </c>
      <c r="EN1038" s="519">
        <v>10000</v>
      </c>
      <c r="EO1038" s="519">
        <v>10000</v>
      </c>
      <c r="EP1038" s="519">
        <v>10000</v>
      </c>
      <c r="EQ1038" s="519">
        <v>10000</v>
      </c>
      <c r="ER1038" s="519">
        <v>10000</v>
      </c>
      <c r="ES1038" s="519">
        <v>10000</v>
      </c>
      <c r="ET1038" s="519">
        <v>10000</v>
      </c>
      <c r="EU1038" s="519">
        <v>10000</v>
      </c>
      <c r="EV1038" s="519">
        <v>10000</v>
      </c>
      <c r="EW1038" s="519">
        <v>10000</v>
      </c>
      <c r="EX1038" s="519">
        <v>10000</v>
      </c>
      <c r="EY1038" s="519">
        <v>10000</v>
      </c>
      <c r="EZ1038" s="519">
        <v>10000</v>
      </c>
      <c r="FA1038" s="519">
        <v>10000</v>
      </c>
      <c r="FB1038" s="519">
        <v>10000</v>
      </c>
      <c r="FC1038" s="519">
        <v>10000</v>
      </c>
      <c r="FD1038" s="519">
        <v>10000</v>
      </c>
      <c r="FE1038" s="519">
        <v>10000</v>
      </c>
      <c r="FF1038" s="519">
        <v>10000</v>
      </c>
      <c r="FG1038" s="519">
        <v>10000</v>
      </c>
      <c r="FH1038" s="519">
        <v>10000</v>
      </c>
      <c r="FI1038" s="519">
        <v>0</v>
      </c>
      <c r="FJ1038" s="519">
        <v>0</v>
      </c>
      <c r="FK1038" s="519">
        <v>0</v>
      </c>
      <c r="FL1038" s="519">
        <v>0</v>
      </c>
      <c r="FM1038" s="519">
        <v>0</v>
      </c>
      <c r="FN1038" s="519">
        <v>0</v>
      </c>
      <c r="FO1038" s="519">
        <v>0</v>
      </c>
      <c r="FP1038" s="519">
        <v>0</v>
      </c>
      <c r="FQ1038" s="519">
        <v>0</v>
      </c>
      <c r="FR1038" s="519">
        <v>0</v>
      </c>
      <c r="FS1038" s="519">
        <v>0</v>
      </c>
      <c r="FT1038" s="519">
        <v>0</v>
      </c>
      <c r="FU1038" s="519">
        <v>0</v>
      </c>
      <c r="FV1038" s="519">
        <v>0</v>
      </c>
      <c r="FW1038" s="519">
        <v>0</v>
      </c>
      <c r="FX1038" s="519">
        <v>0</v>
      </c>
      <c r="FY1038" s="519">
        <v>0</v>
      </c>
      <c r="FZ1038" s="519">
        <v>0</v>
      </c>
      <c r="GA1038" s="519">
        <v>0</v>
      </c>
      <c r="GB1038" s="519">
        <v>0</v>
      </c>
      <c r="GC1038" s="519">
        <v>0</v>
      </c>
      <c r="GD1038" s="519">
        <v>0</v>
      </c>
      <c r="GE1038" s="519">
        <v>0</v>
      </c>
      <c r="GF1038" s="519">
        <v>0</v>
      </c>
      <c r="GG1038" s="519">
        <v>0</v>
      </c>
      <c r="GH1038" s="519">
        <v>0</v>
      </c>
      <c r="GI1038" s="519">
        <v>0</v>
      </c>
      <c r="GJ1038" s="519">
        <v>0</v>
      </c>
      <c r="GK1038" s="519">
        <v>0</v>
      </c>
      <c r="GL1038" s="519">
        <v>0</v>
      </c>
      <c r="GM1038" s="519">
        <v>0</v>
      </c>
      <c r="GN1038" s="519">
        <v>0</v>
      </c>
      <c r="GO1038" s="519">
        <v>0</v>
      </c>
      <c r="GP1038" s="519">
        <v>0</v>
      </c>
      <c r="GQ1038" s="519">
        <v>0</v>
      </c>
      <c r="GR1038" s="519">
        <v>0</v>
      </c>
      <c r="GS1038" s="519">
        <v>0</v>
      </c>
      <c r="GT1038" s="519">
        <v>0</v>
      </c>
      <c r="GU1038" s="519">
        <v>0</v>
      </c>
      <c r="GV1038" s="519">
        <v>0</v>
      </c>
      <c r="GW1038" s="519">
        <v>0</v>
      </c>
      <c r="GX1038" s="519">
        <v>0</v>
      </c>
      <c r="GY1038" s="519">
        <v>0</v>
      </c>
      <c r="GZ1038" s="519">
        <v>0</v>
      </c>
      <c r="HA1038" s="519">
        <v>0</v>
      </c>
      <c r="HB1038" s="519">
        <v>0</v>
      </c>
      <c r="HC1038" s="519">
        <v>0</v>
      </c>
      <c r="HD1038" s="519">
        <v>0</v>
      </c>
      <c r="HE1038" s="519">
        <v>0</v>
      </c>
      <c r="HF1038" s="519">
        <v>0</v>
      </c>
      <c r="HG1038" s="519">
        <v>0</v>
      </c>
      <c r="HH1038" s="519">
        <v>0</v>
      </c>
      <c r="HI1038" s="519">
        <v>0</v>
      </c>
      <c r="HJ1038" s="519">
        <v>0</v>
      </c>
      <c r="HK1038" s="519">
        <v>0</v>
      </c>
      <c r="HL1038" s="519">
        <v>0</v>
      </c>
      <c r="HM1038" s="519">
        <v>0</v>
      </c>
      <c r="HN1038" s="519">
        <v>0</v>
      </c>
      <c r="HO1038" s="519">
        <v>0</v>
      </c>
      <c r="HP1038" s="519">
        <v>0</v>
      </c>
      <c r="HQ1038" s="519">
        <v>0</v>
      </c>
      <c r="HR1038" s="519">
        <v>0</v>
      </c>
      <c r="HS1038" s="519">
        <v>0</v>
      </c>
      <c r="HT1038" s="519">
        <v>0</v>
      </c>
      <c r="HU1038" s="519">
        <v>0</v>
      </c>
      <c r="HV1038" s="519">
        <v>0</v>
      </c>
      <c r="HW1038" s="519">
        <v>0</v>
      </c>
      <c r="HX1038" s="519">
        <v>0</v>
      </c>
      <c r="HY1038" s="519">
        <v>0</v>
      </c>
      <c r="HZ1038" s="519">
        <v>0</v>
      </c>
      <c r="IA1038" s="519">
        <v>0</v>
      </c>
      <c r="IB1038" s="519">
        <v>0</v>
      </c>
      <c r="IC1038" s="519">
        <v>0</v>
      </c>
      <c r="ID1038" s="519">
        <v>0</v>
      </c>
      <c r="IE1038" s="519">
        <v>0</v>
      </c>
      <c r="IF1038" s="519">
        <v>0</v>
      </c>
      <c r="IG1038" s="519">
        <v>0</v>
      </c>
      <c r="IH1038" s="519">
        <v>0</v>
      </c>
      <c r="II1038" s="519">
        <v>0</v>
      </c>
      <c r="IJ1038" s="519">
        <v>0</v>
      </c>
      <c r="IK1038" s="519">
        <v>0</v>
      </c>
    </row>
    <row r="1039" spans="2:245" hidden="1">
      <c r="B1039" s="519" t="s">
        <v>1058</v>
      </c>
      <c r="C1039" s="519"/>
      <c r="D1039" s="519"/>
      <c r="E1039" s="519"/>
      <c r="F1039" s="519">
        <v>2</v>
      </c>
      <c r="G1039" s="519"/>
      <c r="H1039" s="519">
        <v>42</v>
      </c>
      <c r="I1039" s="519">
        <v>7</v>
      </c>
      <c r="J1039" s="519" t="str">
        <f t="shared" si="51"/>
        <v>SDN10024207</v>
      </c>
      <c r="K1039" s="519">
        <v>840</v>
      </c>
      <c r="M1039" s="337"/>
      <c r="N1039" s="519" t="s">
        <v>1061</v>
      </c>
      <c r="O1039" s="519" t="s">
        <v>1060</v>
      </c>
      <c r="P1039" s="519">
        <v>11</v>
      </c>
      <c r="Q1039" s="521" t="str">
        <f t="shared" si="49"/>
        <v>SDN150211</v>
      </c>
      <c r="R1039" s="519">
        <v>667.8</v>
      </c>
      <c r="S1039" s="519">
        <v>2000</v>
      </c>
      <c r="T1039" s="519">
        <v>2003.4</v>
      </c>
      <c r="U1039" s="519">
        <v>2671.2</v>
      </c>
      <c r="V1039" s="519">
        <v>3339</v>
      </c>
      <c r="W1039" s="519">
        <v>4006.8</v>
      </c>
      <c r="X1039" s="519">
        <v>4674.6000000000004</v>
      </c>
      <c r="Y1039" s="519">
        <v>5208.8</v>
      </c>
      <c r="Z1039" s="519">
        <v>5743.1</v>
      </c>
      <c r="AA1039" s="519">
        <v>6277.3</v>
      </c>
      <c r="AB1039" s="519">
        <v>6811.6</v>
      </c>
      <c r="AC1039" s="519">
        <v>7345.8</v>
      </c>
      <c r="AD1039" s="519">
        <v>7880</v>
      </c>
      <c r="AE1039" s="519">
        <v>8414.2999999999993</v>
      </c>
      <c r="AF1039" s="519">
        <v>8948.5</v>
      </c>
      <c r="AG1039" s="519">
        <v>8948.5</v>
      </c>
      <c r="AH1039" s="519">
        <v>8948.5</v>
      </c>
      <c r="AI1039" s="519">
        <v>8948.5</v>
      </c>
      <c r="AJ1039" s="519">
        <v>8948.5</v>
      </c>
      <c r="AK1039" s="519">
        <v>8948.5</v>
      </c>
      <c r="AL1039" s="519">
        <v>8948.5</v>
      </c>
      <c r="AM1039" s="519">
        <v>8948.5</v>
      </c>
      <c r="AN1039" s="519">
        <v>8948.5</v>
      </c>
      <c r="AO1039" s="519">
        <v>8948.5</v>
      </c>
      <c r="AP1039" s="519">
        <v>8948.5</v>
      </c>
      <c r="AQ1039" s="519">
        <v>8948.5</v>
      </c>
      <c r="AR1039" s="519">
        <v>8948.5</v>
      </c>
      <c r="AS1039" s="519">
        <v>8948.5</v>
      </c>
      <c r="AT1039" s="519">
        <v>8948.5</v>
      </c>
      <c r="AU1039" s="519">
        <v>8948.5</v>
      </c>
      <c r="AV1039" s="519">
        <v>0</v>
      </c>
      <c r="AW1039" s="519">
        <v>0</v>
      </c>
      <c r="AX1039" s="519">
        <v>0</v>
      </c>
      <c r="AY1039" s="519">
        <v>0</v>
      </c>
      <c r="AZ1039" s="519">
        <v>0</v>
      </c>
      <c r="BA1039" s="519">
        <v>0</v>
      </c>
      <c r="BB1039" s="519">
        <v>0</v>
      </c>
      <c r="BC1039" s="519">
        <v>0</v>
      </c>
      <c r="BD1039" s="519">
        <v>0</v>
      </c>
      <c r="BE1039" s="519">
        <v>0</v>
      </c>
      <c r="BF1039" s="519">
        <v>0</v>
      </c>
      <c r="BG1039" s="519">
        <v>0</v>
      </c>
      <c r="BH1039" s="519">
        <v>0</v>
      </c>
      <c r="BI1039" s="519">
        <v>0</v>
      </c>
      <c r="BJ1039" s="519">
        <v>0</v>
      </c>
      <c r="BK1039" s="519">
        <v>0</v>
      </c>
      <c r="BL1039" s="519">
        <v>0</v>
      </c>
      <c r="BM1039" s="519">
        <v>0</v>
      </c>
      <c r="BN1039" s="519">
        <v>0</v>
      </c>
      <c r="BO1039" s="519">
        <v>0</v>
      </c>
      <c r="BP1039" s="519">
        <v>0</v>
      </c>
      <c r="BQ1039" s="519">
        <v>0</v>
      </c>
      <c r="BR1039" s="519">
        <v>0</v>
      </c>
      <c r="BS1039" s="519">
        <v>0</v>
      </c>
      <c r="BT1039" s="519">
        <v>0</v>
      </c>
      <c r="BU1039" s="519">
        <v>0</v>
      </c>
      <c r="BV1039" s="519">
        <v>0</v>
      </c>
      <c r="BW1039" s="519">
        <v>0</v>
      </c>
      <c r="BX1039" s="519">
        <v>0</v>
      </c>
      <c r="BY1039" s="519">
        <v>0</v>
      </c>
      <c r="BZ1039" s="519">
        <v>0</v>
      </c>
      <c r="CA1039" s="519">
        <v>0</v>
      </c>
      <c r="CB1039" s="519">
        <v>0</v>
      </c>
      <c r="CC1039" s="519">
        <v>0</v>
      </c>
      <c r="CD1039" s="519">
        <v>0</v>
      </c>
      <c r="CE1039" s="519">
        <v>0</v>
      </c>
      <c r="CF1039" s="519">
        <v>0</v>
      </c>
      <c r="CG1039" s="519">
        <v>0</v>
      </c>
      <c r="CH1039" s="519">
        <v>0</v>
      </c>
      <c r="CI1039" s="519">
        <v>0</v>
      </c>
      <c r="CJ1039" s="519">
        <v>0</v>
      </c>
      <c r="CK1039" s="519">
        <v>0</v>
      </c>
      <c r="CL1039" s="519">
        <v>0</v>
      </c>
      <c r="CM1039" s="519">
        <v>0</v>
      </c>
      <c r="CN1039" s="519">
        <v>0</v>
      </c>
      <c r="CO1039" s="519">
        <v>0</v>
      </c>
      <c r="CP1039" s="519">
        <v>0</v>
      </c>
      <c r="CQ1039" s="519">
        <v>0</v>
      </c>
      <c r="CR1039" s="519">
        <v>0</v>
      </c>
      <c r="CS1039" s="519">
        <v>0</v>
      </c>
      <c r="CT1039" s="519">
        <v>0</v>
      </c>
      <c r="CU1039" s="519">
        <v>0</v>
      </c>
      <c r="CV1039" s="519">
        <v>0</v>
      </c>
      <c r="CW1039" s="519">
        <v>0</v>
      </c>
      <c r="CX1039" s="519">
        <v>0</v>
      </c>
      <c r="CY1039" s="519">
        <v>0</v>
      </c>
      <c r="CZ1039" s="519">
        <v>0</v>
      </c>
      <c r="DA1039" s="519">
        <v>0</v>
      </c>
      <c r="DB1039" s="519">
        <v>0</v>
      </c>
      <c r="DC1039" s="519">
        <v>0</v>
      </c>
      <c r="DD1039" s="519">
        <v>0</v>
      </c>
      <c r="DE1039" s="519">
        <v>0</v>
      </c>
      <c r="DF1039" s="519">
        <v>0</v>
      </c>
      <c r="DG1039" s="519">
        <v>0</v>
      </c>
      <c r="DH1039" s="519">
        <v>0</v>
      </c>
      <c r="DI1039" s="519">
        <v>0</v>
      </c>
      <c r="DJ1039" s="519">
        <v>0</v>
      </c>
      <c r="DK1039" s="519">
        <v>0</v>
      </c>
      <c r="DL1039" s="519">
        <v>0</v>
      </c>
      <c r="DM1039" s="519">
        <v>0</v>
      </c>
      <c r="DN1039" s="519">
        <v>0</v>
      </c>
      <c r="DO1039" s="519">
        <v>0</v>
      </c>
      <c r="DP1039" s="519">
        <v>0</v>
      </c>
      <c r="DQ1039" s="519">
        <v>0</v>
      </c>
      <c r="DR1039" s="519">
        <v>0</v>
      </c>
      <c r="DS1039" s="519">
        <v>0</v>
      </c>
      <c r="DT1039" s="519">
        <v>0</v>
      </c>
      <c r="DU1039" s="519">
        <v>0</v>
      </c>
      <c r="DV1039" s="519">
        <v>0</v>
      </c>
      <c r="DW1039" s="519">
        <v>0</v>
      </c>
      <c r="DX1039" s="519">
        <v>0</v>
      </c>
      <c r="DZ1039" s="337"/>
      <c r="EA1039" s="519" t="s">
        <v>1061</v>
      </c>
      <c r="EB1039" s="519" t="s">
        <v>1060</v>
      </c>
      <c r="EC1039" s="519">
        <v>11</v>
      </c>
      <c r="ED1039" s="183" t="str">
        <f t="shared" si="50"/>
        <v>SDN150211</v>
      </c>
      <c r="EE1039" s="519">
        <v>667.8</v>
      </c>
      <c r="EF1039" s="519">
        <v>10000</v>
      </c>
      <c r="EG1039" s="519">
        <v>10000</v>
      </c>
      <c r="EH1039" s="519">
        <v>10000</v>
      </c>
      <c r="EI1039" s="519">
        <v>10000</v>
      </c>
      <c r="EJ1039" s="519">
        <v>10000</v>
      </c>
      <c r="EK1039" s="519">
        <v>10000</v>
      </c>
      <c r="EL1039" s="519">
        <v>10000</v>
      </c>
      <c r="EM1039" s="519">
        <v>10000</v>
      </c>
      <c r="EN1039" s="519">
        <v>10000</v>
      </c>
      <c r="EO1039" s="519">
        <v>10000</v>
      </c>
      <c r="EP1039" s="519">
        <v>10000</v>
      </c>
      <c r="EQ1039" s="519">
        <v>10000</v>
      </c>
      <c r="ER1039" s="519">
        <v>10000</v>
      </c>
      <c r="ES1039" s="519">
        <v>10000</v>
      </c>
      <c r="ET1039" s="519">
        <v>10000</v>
      </c>
      <c r="EU1039" s="519">
        <v>10000</v>
      </c>
      <c r="EV1039" s="519">
        <v>10000</v>
      </c>
      <c r="EW1039" s="519">
        <v>10000</v>
      </c>
      <c r="EX1039" s="519">
        <v>10000</v>
      </c>
      <c r="EY1039" s="519">
        <v>10000</v>
      </c>
      <c r="EZ1039" s="519">
        <v>10000</v>
      </c>
      <c r="FA1039" s="519">
        <v>10000</v>
      </c>
      <c r="FB1039" s="519">
        <v>10000</v>
      </c>
      <c r="FC1039" s="519">
        <v>10000</v>
      </c>
      <c r="FD1039" s="519">
        <v>10000</v>
      </c>
      <c r="FE1039" s="519">
        <v>10000</v>
      </c>
      <c r="FF1039" s="519">
        <v>10000</v>
      </c>
      <c r="FG1039" s="519">
        <v>10000</v>
      </c>
      <c r="FH1039" s="519">
        <v>10000</v>
      </c>
      <c r="FI1039" s="519">
        <v>0</v>
      </c>
      <c r="FJ1039" s="519">
        <v>0</v>
      </c>
      <c r="FK1039" s="519">
        <v>0</v>
      </c>
      <c r="FL1039" s="519">
        <v>0</v>
      </c>
      <c r="FM1039" s="519">
        <v>0</v>
      </c>
      <c r="FN1039" s="519">
        <v>0</v>
      </c>
      <c r="FO1039" s="519">
        <v>0</v>
      </c>
      <c r="FP1039" s="519">
        <v>0</v>
      </c>
      <c r="FQ1039" s="519">
        <v>0</v>
      </c>
      <c r="FR1039" s="519">
        <v>0</v>
      </c>
      <c r="FS1039" s="519">
        <v>0</v>
      </c>
      <c r="FT1039" s="519">
        <v>0</v>
      </c>
      <c r="FU1039" s="519">
        <v>0</v>
      </c>
      <c r="FV1039" s="519">
        <v>0</v>
      </c>
      <c r="FW1039" s="519">
        <v>0</v>
      </c>
      <c r="FX1039" s="519">
        <v>0</v>
      </c>
      <c r="FY1039" s="519">
        <v>0</v>
      </c>
      <c r="FZ1039" s="519">
        <v>0</v>
      </c>
      <c r="GA1039" s="519">
        <v>0</v>
      </c>
      <c r="GB1039" s="519">
        <v>0</v>
      </c>
      <c r="GC1039" s="519">
        <v>0</v>
      </c>
      <c r="GD1039" s="519">
        <v>0</v>
      </c>
      <c r="GE1039" s="519">
        <v>0</v>
      </c>
      <c r="GF1039" s="519">
        <v>0</v>
      </c>
      <c r="GG1039" s="519">
        <v>0</v>
      </c>
      <c r="GH1039" s="519">
        <v>0</v>
      </c>
      <c r="GI1039" s="519">
        <v>0</v>
      </c>
      <c r="GJ1039" s="519">
        <v>0</v>
      </c>
      <c r="GK1039" s="519">
        <v>0</v>
      </c>
      <c r="GL1039" s="519">
        <v>0</v>
      </c>
      <c r="GM1039" s="519">
        <v>0</v>
      </c>
      <c r="GN1039" s="519">
        <v>0</v>
      </c>
      <c r="GO1039" s="519">
        <v>0</v>
      </c>
      <c r="GP1039" s="519">
        <v>0</v>
      </c>
      <c r="GQ1039" s="519">
        <v>0</v>
      </c>
      <c r="GR1039" s="519">
        <v>0</v>
      </c>
      <c r="GS1039" s="519">
        <v>0</v>
      </c>
      <c r="GT1039" s="519">
        <v>0</v>
      </c>
      <c r="GU1039" s="519">
        <v>0</v>
      </c>
      <c r="GV1039" s="519">
        <v>0</v>
      </c>
      <c r="GW1039" s="519">
        <v>0</v>
      </c>
      <c r="GX1039" s="519">
        <v>0</v>
      </c>
      <c r="GY1039" s="519">
        <v>0</v>
      </c>
      <c r="GZ1039" s="519">
        <v>0</v>
      </c>
      <c r="HA1039" s="519">
        <v>0</v>
      </c>
      <c r="HB1039" s="519">
        <v>0</v>
      </c>
      <c r="HC1039" s="519">
        <v>0</v>
      </c>
      <c r="HD1039" s="519">
        <v>0</v>
      </c>
      <c r="HE1039" s="519">
        <v>0</v>
      </c>
      <c r="HF1039" s="519">
        <v>0</v>
      </c>
      <c r="HG1039" s="519">
        <v>0</v>
      </c>
      <c r="HH1039" s="519">
        <v>0</v>
      </c>
      <c r="HI1039" s="519">
        <v>0</v>
      </c>
      <c r="HJ1039" s="519">
        <v>0</v>
      </c>
      <c r="HK1039" s="519">
        <v>0</v>
      </c>
      <c r="HL1039" s="519">
        <v>0</v>
      </c>
      <c r="HM1039" s="519">
        <v>0</v>
      </c>
      <c r="HN1039" s="519">
        <v>0</v>
      </c>
      <c r="HO1039" s="519">
        <v>0</v>
      </c>
      <c r="HP1039" s="519">
        <v>0</v>
      </c>
      <c r="HQ1039" s="519">
        <v>0</v>
      </c>
      <c r="HR1039" s="519">
        <v>0</v>
      </c>
      <c r="HS1039" s="519">
        <v>0</v>
      </c>
      <c r="HT1039" s="519">
        <v>0</v>
      </c>
      <c r="HU1039" s="519">
        <v>0</v>
      </c>
      <c r="HV1039" s="519">
        <v>0</v>
      </c>
      <c r="HW1039" s="519">
        <v>0</v>
      </c>
      <c r="HX1039" s="519">
        <v>0</v>
      </c>
      <c r="HY1039" s="519">
        <v>0</v>
      </c>
      <c r="HZ1039" s="519">
        <v>0</v>
      </c>
      <c r="IA1039" s="519">
        <v>0</v>
      </c>
      <c r="IB1039" s="519">
        <v>0</v>
      </c>
      <c r="IC1039" s="519">
        <v>0</v>
      </c>
      <c r="ID1039" s="519">
        <v>0</v>
      </c>
      <c r="IE1039" s="519">
        <v>0</v>
      </c>
      <c r="IF1039" s="519">
        <v>0</v>
      </c>
      <c r="IG1039" s="519">
        <v>0</v>
      </c>
      <c r="IH1039" s="519">
        <v>0</v>
      </c>
      <c r="II1039" s="519">
        <v>0</v>
      </c>
      <c r="IJ1039" s="519">
        <v>0</v>
      </c>
      <c r="IK1039" s="519">
        <v>0</v>
      </c>
    </row>
    <row r="1040" spans="2:245" hidden="1">
      <c r="B1040" s="519" t="s">
        <v>1058</v>
      </c>
      <c r="C1040" s="519"/>
      <c r="D1040" s="519"/>
      <c r="E1040" s="519"/>
      <c r="F1040" s="519">
        <v>2</v>
      </c>
      <c r="G1040" s="519"/>
      <c r="H1040" s="519">
        <v>42</v>
      </c>
      <c r="I1040" s="519">
        <v>8</v>
      </c>
      <c r="J1040" s="519" t="str">
        <f t="shared" si="51"/>
        <v>SDN10024208</v>
      </c>
      <c r="K1040" s="519">
        <v>840</v>
      </c>
      <c r="M1040" s="337"/>
      <c r="N1040" s="519" t="s">
        <v>1061</v>
      </c>
      <c r="O1040" s="519" t="s">
        <v>1060</v>
      </c>
      <c r="P1040" s="519">
        <v>12</v>
      </c>
      <c r="Q1040" s="521" t="str">
        <f t="shared" ref="Q1040:Q1103" si="52">N1040&amp;TEXT(O1040,"00")&amp;TEXT(P1040,"00")</f>
        <v>SDN150212</v>
      </c>
      <c r="R1040" s="519">
        <v>667.8</v>
      </c>
      <c r="S1040" s="519">
        <v>2000</v>
      </c>
      <c r="T1040" s="519">
        <v>2003.4</v>
      </c>
      <c r="U1040" s="519">
        <v>2671.2</v>
      </c>
      <c r="V1040" s="519">
        <v>3339</v>
      </c>
      <c r="W1040" s="519">
        <v>4006.8</v>
      </c>
      <c r="X1040" s="519">
        <v>4674.6000000000004</v>
      </c>
      <c r="Y1040" s="519">
        <v>5208.8</v>
      </c>
      <c r="Z1040" s="519">
        <v>5743.1</v>
      </c>
      <c r="AA1040" s="519">
        <v>6277.3</v>
      </c>
      <c r="AB1040" s="519">
        <v>6811.6</v>
      </c>
      <c r="AC1040" s="519">
        <v>7345.8</v>
      </c>
      <c r="AD1040" s="519">
        <v>7880</v>
      </c>
      <c r="AE1040" s="519">
        <v>8414.2999999999993</v>
      </c>
      <c r="AF1040" s="519">
        <v>8948.5</v>
      </c>
      <c r="AG1040" s="519">
        <v>8948.5</v>
      </c>
      <c r="AH1040" s="519">
        <v>8948.5</v>
      </c>
      <c r="AI1040" s="519">
        <v>8948.5</v>
      </c>
      <c r="AJ1040" s="519">
        <v>8948.5</v>
      </c>
      <c r="AK1040" s="519">
        <v>8948.5</v>
      </c>
      <c r="AL1040" s="519">
        <v>8948.5</v>
      </c>
      <c r="AM1040" s="519">
        <v>8948.5</v>
      </c>
      <c r="AN1040" s="519">
        <v>8948.5</v>
      </c>
      <c r="AO1040" s="519">
        <v>8948.5</v>
      </c>
      <c r="AP1040" s="519">
        <v>8948.5</v>
      </c>
      <c r="AQ1040" s="519">
        <v>8948.5</v>
      </c>
      <c r="AR1040" s="519">
        <v>8948.5</v>
      </c>
      <c r="AS1040" s="519">
        <v>8948.5</v>
      </c>
      <c r="AT1040" s="519">
        <v>8948.5</v>
      </c>
      <c r="AU1040" s="519">
        <v>8948.5</v>
      </c>
      <c r="AV1040" s="519">
        <v>0</v>
      </c>
      <c r="AW1040" s="519">
        <v>0</v>
      </c>
      <c r="AX1040" s="519">
        <v>0</v>
      </c>
      <c r="AY1040" s="519">
        <v>0</v>
      </c>
      <c r="AZ1040" s="519">
        <v>0</v>
      </c>
      <c r="BA1040" s="519">
        <v>0</v>
      </c>
      <c r="BB1040" s="519">
        <v>0</v>
      </c>
      <c r="BC1040" s="519">
        <v>0</v>
      </c>
      <c r="BD1040" s="519">
        <v>0</v>
      </c>
      <c r="BE1040" s="519">
        <v>0</v>
      </c>
      <c r="BF1040" s="519">
        <v>0</v>
      </c>
      <c r="BG1040" s="519">
        <v>0</v>
      </c>
      <c r="BH1040" s="519">
        <v>0</v>
      </c>
      <c r="BI1040" s="519">
        <v>0</v>
      </c>
      <c r="BJ1040" s="519">
        <v>0</v>
      </c>
      <c r="BK1040" s="519">
        <v>0</v>
      </c>
      <c r="BL1040" s="519">
        <v>0</v>
      </c>
      <c r="BM1040" s="519">
        <v>0</v>
      </c>
      <c r="BN1040" s="519">
        <v>0</v>
      </c>
      <c r="BO1040" s="519">
        <v>0</v>
      </c>
      <c r="BP1040" s="519">
        <v>0</v>
      </c>
      <c r="BQ1040" s="519">
        <v>0</v>
      </c>
      <c r="BR1040" s="519">
        <v>0</v>
      </c>
      <c r="BS1040" s="519">
        <v>0</v>
      </c>
      <c r="BT1040" s="519">
        <v>0</v>
      </c>
      <c r="BU1040" s="519">
        <v>0</v>
      </c>
      <c r="BV1040" s="519">
        <v>0</v>
      </c>
      <c r="BW1040" s="519">
        <v>0</v>
      </c>
      <c r="BX1040" s="519">
        <v>0</v>
      </c>
      <c r="BY1040" s="519">
        <v>0</v>
      </c>
      <c r="BZ1040" s="519">
        <v>0</v>
      </c>
      <c r="CA1040" s="519">
        <v>0</v>
      </c>
      <c r="CB1040" s="519">
        <v>0</v>
      </c>
      <c r="CC1040" s="519">
        <v>0</v>
      </c>
      <c r="CD1040" s="519">
        <v>0</v>
      </c>
      <c r="CE1040" s="519">
        <v>0</v>
      </c>
      <c r="CF1040" s="519">
        <v>0</v>
      </c>
      <c r="CG1040" s="519">
        <v>0</v>
      </c>
      <c r="CH1040" s="519">
        <v>0</v>
      </c>
      <c r="CI1040" s="519">
        <v>0</v>
      </c>
      <c r="CJ1040" s="519">
        <v>0</v>
      </c>
      <c r="CK1040" s="519">
        <v>0</v>
      </c>
      <c r="CL1040" s="519">
        <v>0</v>
      </c>
      <c r="CM1040" s="519">
        <v>0</v>
      </c>
      <c r="CN1040" s="519">
        <v>0</v>
      </c>
      <c r="CO1040" s="519">
        <v>0</v>
      </c>
      <c r="CP1040" s="519">
        <v>0</v>
      </c>
      <c r="CQ1040" s="519">
        <v>0</v>
      </c>
      <c r="CR1040" s="519">
        <v>0</v>
      </c>
      <c r="CS1040" s="519">
        <v>0</v>
      </c>
      <c r="CT1040" s="519">
        <v>0</v>
      </c>
      <c r="CU1040" s="519">
        <v>0</v>
      </c>
      <c r="CV1040" s="519">
        <v>0</v>
      </c>
      <c r="CW1040" s="519">
        <v>0</v>
      </c>
      <c r="CX1040" s="519">
        <v>0</v>
      </c>
      <c r="CY1040" s="519">
        <v>0</v>
      </c>
      <c r="CZ1040" s="519">
        <v>0</v>
      </c>
      <c r="DA1040" s="519">
        <v>0</v>
      </c>
      <c r="DB1040" s="519">
        <v>0</v>
      </c>
      <c r="DC1040" s="519">
        <v>0</v>
      </c>
      <c r="DD1040" s="519">
        <v>0</v>
      </c>
      <c r="DE1040" s="519">
        <v>0</v>
      </c>
      <c r="DF1040" s="519">
        <v>0</v>
      </c>
      <c r="DG1040" s="519">
        <v>0</v>
      </c>
      <c r="DH1040" s="519">
        <v>0</v>
      </c>
      <c r="DI1040" s="519">
        <v>0</v>
      </c>
      <c r="DJ1040" s="519">
        <v>0</v>
      </c>
      <c r="DK1040" s="519">
        <v>0</v>
      </c>
      <c r="DL1040" s="519">
        <v>0</v>
      </c>
      <c r="DM1040" s="519">
        <v>0</v>
      </c>
      <c r="DN1040" s="519">
        <v>0</v>
      </c>
      <c r="DO1040" s="519">
        <v>0</v>
      </c>
      <c r="DP1040" s="519">
        <v>0</v>
      </c>
      <c r="DQ1040" s="519">
        <v>0</v>
      </c>
      <c r="DR1040" s="519">
        <v>0</v>
      </c>
      <c r="DS1040" s="519">
        <v>0</v>
      </c>
      <c r="DT1040" s="519">
        <v>0</v>
      </c>
      <c r="DU1040" s="519">
        <v>0</v>
      </c>
      <c r="DV1040" s="519">
        <v>0</v>
      </c>
      <c r="DW1040" s="519">
        <v>0</v>
      </c>
      <c r="DX1040" s="519">
        <v>0</v>
      </c>
      <c r="DZ1040" s="337"/>
      <c r="EA1040" s="519" t="s">
        <v>1061</v>
      </c>
      <c r="EB1040" s="519" t="s">
        <v>1060</v>
      </c>
      <c r="EC1040" s="519">
        <v>12</v>
      </c>
      <c r="ED1040" s="183" t="str">
        <f t="shared" si="50"/>
        <v>SDN150212</v>
      </c>
      <c r="EE1040" s="519">
        <v>667.8</v>
      </c>
      <c r="EF1040" s="519">
        <v>10000</v>
      </c>
      <c r="EG1040" s="519">
        <v>10000</v>
      </c>
      <c r="EH1040" s="519">
        <v>10000</v>
      </c>
      <c r="EI1040" s="519">
        <v>10000</v>
      </c>
      <c r="EJ1040" s="519">
        <v>10000</v>
      </c>
      <c r="EK1040" s="519">
        <v>10000</v>
      </c>
      <c r="EL1040" s="519">
        <v>10000</v>
      </c>
      <c r="EM1040" s="519">
        <v>10000</v>
      </c>
      <c r="EN1040" s="519">
        <v>10000</v>
      </c>
      <c r="EO1040" s="519">
        <v>10000</v>
      </c>
      <c r="EP1040" s="519">
        <v>10000</v>
      </c>
      <c r="EQ1040" s="519">
        <v>10000</v>
      </c>
      <c r="ER1040" s="519">
        <v>10000</v>
      </c>
      <c r="ES1040" s="519">
        <v>10000</v>
      </c>
      <c r="ET1040" s="519">
        <v>10000</v>
      </c>
      <c r="EU1040" s="519">
        <v>10000</v>
      </c>
      <c r="EV1040" s="519">
        <v>10000</v>
      </c>
      <c r="EW1040" s="519">
        <v>10000</v>
      </c>
      <c r="EX1040" s="519">
        <v>10000</v>
      </c>
      <c r="EY1040" s="519">
        <v>10000</v>
      </c>
      <c r="EZ1040" s="519">
        <v>10000</v>
      </c>
      <c r="FA1040" s="519">
        <v>10000</v>
      </c>
      <c r="FB1040" s="519">
        <v>10000</v>
      </c>
      <c r="FC1040" s="519">
        <v>10000</v>
      </c>
      <c r="FD1040" s="519">
        <v>10000</v>
      </c>
      <c r="FE1040" s="519">
        <v>10000</v>
      </c>
      <c r="FF1040" s="519">
        <v>10000</v>
      </c>
      <c r="FG1040" s="519">
        <v>10000</v>
      </c>
      <c r="FH1040" s="519">
        <v>10000</v>
      </c>
      <c r="FI1040" s="519">
        <v>0</v>
      </c>
      <c r="FJ1040" s="519">
        <v>0</v>
      </c>
      <c r="FK1040" s="519">
        <v>0</v>
      </c>
      <c r="FL1040" s="519">
        <v>0</v>
      </c>
      <c r="FM1040" s="519">
        <v>0</v>
      </c>
      <c r="FN1040" s="519">
        <v>0</v>
      </c>
      <c r="FO1040" s="519">
        <v>0</v>
      </c>
      <c r="FP1040" s="519">
        <v>0</v>
      </c>
      <c r="FQ1040" s="519">
        <v>0</v>
      </c>
      <c r="FR1040" s="519">
        <v>0</v>
      </c>
      <c r="FS1040" s="519">
        <v>0</v>
      </c>
      <c r="FT1040" s="519">
        <v>0</v>
      </c>
      <c r="FU1040" s="519">
        <v>0</v>
      </c>
      <c r="FV1040" s="519">
        <v>0</v>
      </c>
      <c r="FW1040" s="519">
        <v>0</v>
      </c>
      <c r="FX1040" s="519">
        <v>0</v>
      </c>
      <c r="FY1040" s="519">
        <v>0</v>
      </c>
      <c r="FZ1040" s="519">
        <v>0</v>
      </c>
      <c r="GA1040" s="519">
        <v>0</v>
      </c>
      <c r="GB1040" s="519">
        <v>0</v>
      </c>
      <c r="GC1040" s="519">
        <v>0</v>
      </c>
      <c r="GD1040" s="519">
        <v>0</v>
      </c>
      <c r="GE1040" s="519">
        <v>0</v>
      </c>
      <c r="GF1040" s="519">
        <v>0</v>
      </c>
      <c r="GG1040" s="519">
        <v>0</v>
      </c>
      <c r="GH1040" s="519">
        <v>0</v>
      </c>
      <c r="GI1040" s="519">
        <v>0</v>
      </c>
      <c r="GJ1040" s="519">
        <v>0</v>
      </c>
      <c r="GK1040" s="519">
        <v>0</v>
      </c>
      <c r="GL1040" s="519">
        <v>0</v>
      </c>
      <c r="GM1040" s="519">
        <v>0</v>
      </c>
      <c r="GN1040" s="519">
        <v>0</v>
      </c>
      <c r="GO1040" s="519">
        <v>0</v>
      </c>
      <c r="GP1040" s="519">
        <v>0</v>
      </c>
      <c r="GQ1040" s="519">
        <v>0</v>
      </c>
      <c r="GR1040" s="519">
        <v>0</v>
      </c>
      <c r="GS1040" s="519">
        <v>0</v>
      </c>
      <c r="GT1040" s="519">
        <v>0</v>
      </c>
      <c r="GU1040" s="519">
        <v>0</v>
      </c>
      <c r="GV1040" s="519">
        <v>0</v>
      </c>
      <c r="GW1040" s="519">
        <v>0</v>
      </c>
      <c r="GX1040" s="519">
        <v>0</v>
      </c>
      <c r="GY1040" s="519">
        <v>0</v>
      </c>
      <c r="GZ1040" s="519">
        <v>0</v>
      </c>
      <c r="HA1040" s="519">
        <v>0</v>
      </c>
      <c r="HB1040" s="519">
        <v>0</v>
      </c>
      <c r="HC1040" s="519">
        <v>0</v>
      </c>
      <c r="HD1040" s="519">
        <v>0</v>
      </c>
      <c r="HE1040" s="519">
        <v>0</v>
      </c>
      <c r="HF1040" s="519">
        <v>0</v>
      </c>
      <c r="HG1040" s="519">
        <v>0</v>
      </c>
      <c r="HH1040" s="519">
        <v>0</v>
      </c>
      <c r="HI1040" s="519">
        <v>0</v>
      </c>
      <c r="HJ1040" s="519">
        <v>0</v>
      </c>
      <c r="HK1040" s="519">
        <v>0</v>
      </c>
      <c r="HL1040" s="519">
        <v>0</v>
      </c>
      <c r="HM1040" s="519">
        <v>0</v>
      </c>
      <c r="HN1040" s="519">
        <v>0</v>
      </c>
      <c r="HO1040" s="519">
        <v>0</v>
      </c>
      <c r="HP1040" s="519">
        <v>0</v>
      </c>
      <c r="HQ1040" s="519">
        <v>0</v>
      </c>
      <c r="HR1040" s="519">
        <v>0</v>
      </c>
      <c r="HS1040" s="519">
        <v>0</v>
      </c>
      <c r="HT1040" s="519">
        <v>0</v>
      </c>
      <c r="HU1040" s="519">
        <v>0</v>
      </c>
      <c r="HV1040" s="519">
        <v>0</v>
      </c>
      <c r="HW1040" s="519">
        <v>0</v>
      </c>
      <c r="HX1040" s="519">
        <v>0</v>
      </c>
      <c r="HY1040" s="519">
        <v>0</v>
      </c>
      <c r="HZ1040" s="519">
        <v>0</v>
      </c>
      <c r="IA1040" s="519">
        <v>0</v>
      </c>
      <c r="IB1040" s="519">
        <v>0</v>
      </c>
      <c r="IC1040" s="519">
        <v>0</v>
      </c>
      <c r="ID1040" s="519">
        <v>0</v>
      </c>
      <c r="IE1040" s="519">
        <v>0</v>
      </c>
      <c r="IF1040" s="519">
        <v>0</v>
      </c>
      <c r="IG1040" s="519">
        <v>0</v>
      </c>
      <c r="IH1040" s="519">
        <v>0</v>
      </c>
      <c r="II1040" s="519">
        <v>0</v>
      </c>
      <c r="IJ1040" s="519">
        <v>0</v>
      </c>
      <c r="IK1040" s="519">
        <v>0</v>
      </c>
    </row>
    <row r="1041" spans="2:245" hidden="1">
      <c r="B1041" s="519" t="s">
        <v>1058</v>
      </c>
      <c r="C1041" s="519"/>
      <c r="D1041" s="519"/>
      <c r="E1041" s="519"/>
      <c r="F1041" s="519">
        <v>2</v>
      </c>
      <c r="G1041" s="519"/>
      <c r="H1041" s="519">
        <v>42</v>
      </c>
      <c r="I1041" s="519">
        <v>9</v>
      </c>
      <c r="J1041" s="519" t="str">
        <f t="shared" si="51"/>
        <v>SDN10024209</v>
      </c>
      <c r="K1041" s="519">
        <v>840</v>
      </c>
      <c r="M1041" s="337"/>
      <c r="N1041" s="519" t="s">
        <v>1061</v>
      </c>
      <c r="O1041" s="519" t="s">
        <v>1060</v>
      </c>
      <c r="P1041" s="519">
        <v>13</v>
      </c>
      <c r="Q1041" s="521" t="str">
        <f t="shared" si="52"/>
        <v>SDN150213</v>
      </c>
      <c r="R1041" s="519">
        <v>667.8</v>
      </c>
      <c r="S1041" s="519">
        <v>2000</v>
      </c>
      <c r="T1041" s="519">
        <v>2003.4</v>
      </c>
      <c r="U1041" s="519">
        <v>2671.2</v>
      </c>
      <c r="V1041" s="519">
        <v>3339</v>
      </c>
      <c r="W1041" s="519">
        <v>4006.8</v>
      </c>
      <c r="X1041" s="519">
        <v>4674.6000000000004</v>
      </c>
      <c r="Y1041" s="519">
        <v>5208.8</v>
      </c>
      <c r="Z1041" s="519">
        <v>5743.1</v>
      </c>
      <c r="AA1041" s="519">
        <v>6277.3</v>
      </c>
      <c r="AB1041" s="519">
        <v>6811.6</v>
      </c>
      <c r="AC1041" s="519">
        <v>7345.8</v>
      </c>
      <c r="AD1041" s="519">
        <v>7880</v>
      </c>
      <c r="AE1041" s="519">
        <v>8414.2999999999993</v>
      </c>
      <c r="AF1041" s="519">
        <v>8948.5</v>
      </c>
      <c r="AG1041" s="519">
        <v>8948.5</v>
      </c>
      <c r="AH1041" s="519">
        <v>8948.5</v>
      </c>
      <c r="AI1041" s="519">
        <v>8948.5</v>
      </c>
      <c r="AJ1041" s="519">
        <v>8948.5</v>
      </c>
      <c r="AK1041" s="519">
        <v>8948.5</v>
      </c>
      <c r="AL1041" s="519">
        <v>8948.5</v>
      </c>
      <c r="AM1041" s="519">
        <v>8948.5</v>
      </c>
      <c r="AN1041" s="519">
        <v>8948.5</v>
      </c>
      <c r="AO1041" s="519">
        <v>8948.5</v>
      </c>
      <c r="AP1041" s="519">
        <v>8948.5</v>
      </c>
      <c r="AQ1041" s="519">
        <v>8948.5</v>
      </c>
      <c r="AR1041" s="519">
        <v>8948.5</v>
      </c>
      <c r="AS1041" s="519">
        <v>8948.5</v>
      </c>
      <c r="AT1041" s="519">
        <v>8948.5</v>
      </c>
      <c r="AU1041" s="519">
        <v>8948.5</v>
      </c>
      <c r="AV1041" s="519">
        <v>0</v>
      </c>
      <c r="AW1041" s="519">
        <v>0</v>
      </c>
      <c r="AX1041" s="519">
        <v>0</v>
      </c>
      <c r="AY1041" s="519">
        <v>0</v>
      </c>
      <c r="AZ1041" s="519">
        <v>0</v>
      </c>
      <c r="BA1041" s="519">
        <v>0</v>
      </c>
      <c r="BB1041" s="519">
        <v>0</v>
      </c>
      <c r="BC1041" s="519">
        <v>0</v>
      </c>
      <c r="BD1041" s="519">
        <v>0</v>
      </c>
      <c r="BE1041" s="519">
        <v>0</v>
      </c>
      <c r="BF1041" s="519">
        <v>0</v>
      </c>
      <c r="BG1041" s="519">
        <v>0</v>
      </c>
      <c r="BH1041" s="519">
        <v>0</v>
      </c>
      <c r="BI1041" s="519">
        <v>0</v>
      </c>
      <c r="BJ1041" s="519">
        <v>0</v>
      </c>
      <c r="BK1041" s="519">
        <v>0</v>
      </c>
      <c r="BL1041" s="519">
        <v>0</v>
      </c>
      <c r="BM1041" s="519">
        <v>0</v>
      </c>
      <c r="BN1041" s="519">
        <v>0</v>
      </c>
      <c r="BO1041" s="519">
        <v>0</v>
      </c>
      <c r="BP1041" s="519">
        <v>0</v>
      </c>
      <c r="BQ1041" s="519">
        <v>0</v>
      </c>
      <c r="BR1041" s="519">
        <v>0</v>
      </c>
      <c r="BS1041" s="519">
        <v>0</v>
      </c>
      <c r="BT1041" s="519">
        <v>0</v>
      </c>
      <c r="BU1041" s="519">
        <v>0</v>
      </c>
      <c r="BV1041" s="519">
        <v>0</v>
      </c>
      <c r="BW1041" s="519">
        <v>0</v>
      </c>
      <c r="BX1041" s="519">
        <v>0</v>
      </c>
      <c r="BY1041" s="519">
        <v>0</v>
      </c>
      <c r="BZ1041" s="519">
        <v>0</v>
      </c>
      <c r="CA1041" s="519">
        <v>0</v>
      </c>
      <c r="CB1041" s="519">
        <v>0</v>
      </c>
      <c r="CC1041" s="519">
        <v>0</v>
      </c>
      <c r="CD1041" s="519">
        <v>0</v>
      </c>
      <c r="CE1041" s="519">
        <v>0</v>
      </c>
      <c r="CF1041" s="519">
        <v>0</v>
      </c>
      <c r="CG1041" s="519">
        <v>0</v>
      </c>
      <c r="CH1041" s="519">
        <v>0</v>
      </c>
      <c r="CI1041" s="519">
        <v>0</v>
      </c>
      <c r="CJ1041" s="519">
        <v>0</v>
      </c>
      <c r="CK1041" s="519">
        <v>0</v>
      </c>
      <c r="CL1041" s="519">
        <v>0</v>
      </c>
      <c r="CM1041" s="519">
        <v>0</v>
      </c>
      <c r="CN1041" s="519">
        <v>0</v>
      </c>
      <c r="CO1041" s="519">
        <v>0</v>
      </c>
      <c r="CP1041" s="519">
        <v>0</v>
      </c>
      <c r="CQ1041" s="519">
        <v>0</v>
      </c>
      <c r="CR1041" s="519">
        <v>0</v>
      </c>
      <c r="CS1041" s="519">
        <v>0</v>
      </c>
      <c r="CT1041" s="519">
        <v>0</v>
      </c>
      <c r="CU1041" s="519">
        <v>0</v>
      </c>
      <c r="CV1041" s="519">
        <v>0</v>
      </c>
      <c r="CW1041" s="519">
        <v>0</v>
      </c>
      <c r="CX1041" s="519">
        <v>0</v>
      </c>
      <c r="CY1041" s="519">
        <v>0</v>
      </c>
      <c r="CZ1041" s="519">
        <v>0</v>
      </c>
      <c r="DA1041" s="519">
        <v>0</v>
      </c>
      <c r="DB1041" s="519">
        <v>0</v>
      </c>
      <c r="DC1041" s="519">
        <v>0</v>
      </c>
      <c r="DD1041" s="519">
        <v>0</v>
      </c>
      <c r="DE1041" s="519">
        <v>0</v>
      </c>
      <c r="DF1041" s="519">
        <v>0</v>
      </c>
      <c r="DG1041" s="519">
        <v>0</v>
      </c>
      <c r="DH1041" s="519">
        <v>0</v>
      </c>
      <c r="DI1041" s="519">
        <v>0</v>
      </c>
      <c r="DJ1041" s="519">
        <v>0</v>
      </c>
      <c r="DK1041" s="519">
        <v>0</v>
      </c>
      <c r="DL1041" s="519">
        <v>0</v>
      </c>
      <c r="DM1041" s="519">
        <v>0</v>
      </c>
      <c r="DN1041" s="519">
        <v>0</v>
      </c>
      <c r="DO1041" s="519">
        <v>0</v>
      </c>
      <c r="DP1041" s="519">
        <v>0</v>
      </c>
      <c r="DQ1041" s="519">
        <v>0</v>
      </c>
      <c r="DR1041" s="519">
        <v>0</v>
      </c>
      <c r="DS1041" s="519">
        <v>0</v>
      </c>
      <c r="DT1041" s="519">
        <v>0</v>
      </c>
      <c r="DU1041" s="519">
        <v>0</v>
      </c>
      <c r="DV1041" s="519">
        <v>0</v>
      </c>
      <c r="DW1041" s="519">
        <v>0</v>
      </c>
      <c r="DX1041" s="519">
        <v>0</v>
      </c>
      <c r="DZ1041" s="337"/>
      <c r="EA1041" s="519" t="s">
        <v>1061</v>
      </c>
      <c r="EB1041" s="519" t="s">
        <v>1060</v>
      </c>
      <c r="EC1041" s="519">
        <v>13</v>
      </c>
      <c r="ED1041" s="183" t="str">
        <f t="shared" ref="ED1041:ED1104" si="53">EA1041&amp;TEXT(EB1041,"00")&amp;TEXT(EC1041,"00")</f>
        <v>SDN150213</v>
      </c>
      <c r="EE1041" s="519">
        <v>667.8</v>
      </c>
      <c r="EF1041" s="519">
        <v>10000</v>
      </c>
      <c r="EG1041" s="519">
        <v>10000</v>
      </c>
      <c r="EH1041" s="519">
        <v>10000</v>
      </c>
      <c r="EI1041" s="519">
        <v>10000</v>
      </c>
      <c r="EJ1041" s="519">
        <v>10000</v>
      </c>
      <c r="EK1041" s="519">
        <v>10000</v>
      </c>
      <c r="EL1041" s="519">
        <v>10000</v>
      </c>
      <c r="EM1041" s="519">
        <v>10000</v>
      </c>
      <c r="EN1041" s="519">
        <v>10000</v>
      </c>
      <c r="EO1041" s="519">
        <v>10000</v>
      </c>
      <c r="EP1041" s="519">
        <v>10000</v>
      </c>
      <c r="EQ1041" s="519">
        <v>10000</v>
      </c>
      <c r="ER1041" s="519">
        <v>10000</v>
      </c>
      <c r="ES1041" s="519">
        <v>10000</v>
      </c>
      <c r="ET1041" s="519">
        <v>10000</v>
      </c>
      <c r="EU1041" s="519">
        <v>10000</v>
      </c>
      <c r="EV1041" s="519">
        <v>10000</v>
      </c>
      <c r="EW1041" s="519">
        <v>10000</v>
      </c>
      <c r="EX1041" s="519">
        <v>10000</v>
      </c>
      <c r="EY1041" s="519">
        <v>10000</v>
      </c>
      <c r="EZ1041" s="519">
        <v>10000</v>
      </c>
      <c r="FA1041" s="519">
        <v>10000</v>
      </c>
      <c r="FB1041" s="519">
        <v>10000</v>
      </c>
      <c r="FC1041" s="519">
        <v>10000</v>
      </c>
      <c r="FD1041" s="519">
        <v>10000</v>
      </c>
      <c r="FE1041" s="519">
        <v>10000</v>
      </c>
      <c r="FF1041" s="519">
        <v>10000</v>
      </c>
      <c r="FG1041" s="519">
        <v>10000</v>
      </c>
      <c r="FH1041" s="519">
        <v>10000</v>
      </c>
      <c r="FI1041" s="519">
        <v>0</v>
      </c>
      <c r="FJ1041" s="519">
        <v>0</v>
      </c>
      <c r="FK1041" s="519">
        <v>0</v>
      </c>
      <c r="FL1041" s="519">
        <v>0</v>
      </c>
      <c r="FM1041" s="519">
        <v>0</v>
      </c>
      <c r="FN1041" s="519">
        <v>0</v>
      </c>
      <c r="FO1041" s="519">
        <v>0</v>
      </c>
      <c r="FP1041" s="519">
        <v>0</v>
      </c>
      <c r="FQ1041" s="519">
        <v>0</v>
      </c>
      <c r="FR1041" s="519">
        <v>0</v>
      </c>
      <c r="FS1041" s="519">
        <v>0</v>
      </c>
      <c r="FT1041" s="519">
        <v>0</v>
      </c>
      <c r="FU1041" s="519">
        <v>0</v>
      </c>
      <c r="FV1041" s="519">
        <v>0</v>
      </c>
      <c r="FW1041" s="519">
        <v>0</v>
      </c>
      <c r="FX1041" s="519">
        <v>0</v>
      </c>
      <c r="FY1041" s="519">
        <v>0</v>
      </c>
      <c r="FZ1041" s="519">
        <v>0</v>
      </c>
      <c r="GA1041" s="519">
        <v>0</v>
      </c>
      <c r="GB1041" s="519">
        <v>0</v>
      </c>
      <c r="GC1041" s="519">
        <v>0</v>
      </c>
      <c r="GD1041" s="519">
        <v>0</v>
      </c>
      <c r="GE1041" s="519">
        <v>0</v>
      </c>
      <c r="GF1041" s="519">
        <v>0</v>
      </c>
      <c r="GG1041" s="519">
        <v>0</v>
      </c>
      <c r="GH1041" s="519">
        <v>0</v>
      </c>
      <c r="GI1041" s="519">
        <v>0</v>
      </c>
      <c r="GJ1041" s="519">
        <v>0</v>
      </c>
      <c r="GK1041" s="519">
        <v>0</v>
      </c>
      <c r="GL1041" s="519">
        <v>0</v>
      </c>
      <c r="GM1041" s="519">
        <v>0</v>
      </c>
      <c r="GN1041" s="519">
        <v>0</v>
      </c>
      <c r="GO1041" s="519">
        <v>0</v>
      </c>
      <c r="GP1041" s="519">
        <v>0</v>
      </c>
      <c r="GQ1041" s="519">
        <v>0</v>
      </c>
      <c r="GR1041" s="519">
        <v>0</v>
      </c>
      <c r="GS1041" s="519">
        <v>0</v>
      </c>
      <c r="GT1041" s="519">
        <v>0</v>
      </c>
      <c r="GU1041" s="519">
        <v>0</v>
      </c>
      <c r="GV1041" s="519">
        <v>0</v>
      </c>
      <c r="GW1041" s="519">
        <v>0</v>
      </c>
      <c r="GX1041" s="519">
        <v>0</v>
      </c>
      <c r="GY1041" s="519">
        <v>0</v>
      </c>
      <c r="GZ1041" s="519">
        <v>0</v>
      </c>
      <c r="HA1041" s="519">
        <v>0</v>
      </c>
      <c r="HB1041" s="519">
        <v>0</v>
      </c>
      <c r="HC1041" s="519">
        <v>0</v>
      </c>
      <c r="HD1041" s="519">
        <v>0</v>
      </c>
      <c r="HE1041" s="519">
        <v>0</v>
      </c>
      <c r="HF1041" s="519">
        <v>0</v>
      </c>
      <c r="HG1041" s="519">
        <v>0</v>
      </c>
      <c r="HH1041" s="519">
        <v>0</v>
      </c>
      <c r="HI1041" s="519">
        <v>0</v>
      </c>
      <c r="HJ1041" s="519">
        <v>0</v>
      </c>
      <c r="HK1041" s="519">
        <v>0</v>
      </c>
      <c r="HL1041" s="519">
        <v>0</v>
      </c>
      <c r="HM1041" s="519">
        <v>0</v>
      </c>
      <c r="HN1041" s="519">
        <v>0</v>
      </c>
      <c r="HO1041" s="519">
        <v>0</v>
      </c>
      <c r="HP1041" s="519">
        <v>0</v>
      </c>
      <c r="HQ1041" s="519">
        <v>0</v>
      </c>
      <c r="HR1041" s="519">
        <v>0</v>
      </c>
      <c r="HS1041" s="519">
        <v>0</v>
      </c>
      <c r="HT1041" s="519">
        <v>0</v>
      </c>
      <c r="HU1041" s="519">
        <v>0</v>
      </c>
      <c r="HV1041" s="519">
        <v>0</v>
      </c>
      <c r="HW1041" s="519">
        <v>0</v>
      </c>
      <c r="HX1041" s="519">
        <v>0</v>
      </c>
      <c r="HY1041" s="519">
        <v>0</v>
      </c>
      <c r="HZ1041" s="519">
        <v>0</v>
      </c>
      <c r="IA1041" s="519">
        <v>0</v>
      </c>
      <c r="IB1041" s="519">
        <v>0</v>
      </c>
      <c r="IC1041" s="519">
        <v>0</v>
      </c>
      <c r="ID1041" s="519">
        <v>0</v>
      </c>
      <c r="IE1041" s="519">
        <v>0</v>
      </c>
      <c r="IF1041" s="519">
        <v>0</v>
      </c>
      <c r="IG1041" s="519">
        <v>0</v>
      </c>
      <c r="IH1041" s="519">
        <v>0</v>
      </c>
      <c r="II1041" s="519">
        <v>0</v>
      </c>
      <c r="IJ1041" s="519">
        <v>0</v>
      </c>
      <c r="IK1041" s="519">
        <v>0</v>
      </c>
    </row>
    <row r="1042" spans="2:245" hidden="1">
      <c r="B1042" s="519" t="s">
        <v>1058</v>
      </c>
      <c r="C1042" s="519"/>
      <c r="D1042" s="519"/>
      <c r="E1042" s="519"/>
      <c r="F1042" s="519">
        <v>2</v>
      </c>
      <c r="G1042" s="519"/>
      <c r="H1042" s="519">
        <v>42</v>
      </c>
      <c r="I1042" s="519">
        <v>10</v>
      </c>
      <c r="J1042" s="519" t="str">
        <f t="shared" si="51"/>
        <v>SDN10024210</v>
      </c>
      <c r="K1042" s="519">
        <v>840</v>
      </c>
      <c r="M1042" s="337"/>
      <c r="N1042" s="519" t="s">
        <v>1061</v>
      </c>
      <c r="O1042" s="519" t="s">
        <v>1060</v>
      </c>
      <c r="P1042" s="519">
        <v>14</v>
      </c>
      <c r="Q1042" s="521" t="str">
        <f t="shared" si="52"/>
        <v>SDN150214</v>
      </c>
      <c r="R1042" s="519">
        <v>667.8</v>
      </c>
      <c r="S1042" s="519">
        <v>2000</v>
      </c>
      <c r="T1042" s="519">
        <v>2003.4</v>
      </c>
      <c r="U1042" s="519">
        <v>2671.2</v>
      </c>
      <c r="V1042" s="519">
        <v>3339</v>
      </c>
      <c r="W1042" s="519">
        <v>4006.8</v>
      </c>
      <c r="X1042" s="519">
        <v>4674.6000000000004</v>
      </c>
      <c r="Y1042" s="519">
        <v>5208.8</v>
      </c>
      <c r="Z1042" s="519">
        <v>5743.1</v>
      </c>
      <c r="AA1042" s="519">
        <v>6277.3</v>
      </c>
      <c r="AB1042" s="519">
        <v>6811.6</v>
      </c>
      <c r="AC1042" s="519">
        <v>7345.8</v>
      </c>
      <c r="AD1042" s="519">
        <v>7880</v>
      </c>
      <c r="AE1042" s="519">
        <v>8414.2999999999993</v>
      </c>
      <c r="AF1042" s="519">
        <v>8948.5</v>
      </c>
      <c r="AG1042" s="519">
        <v>8948.5</v>
      </c>
      <c r="AH1042" s="519">
        <v>8948.5</v>
      </c>
      <c r="AI1042" s="519">
        <v>8948.5</v>
      </c>
      <c r="AJ1042" s="519">
        <v>8948.5</v>
      </c>
      <c r="AK1042" s="519">
        <v>8948.5</v>
      </c>
      <c r="AL1042" s="519">
        <v>8948.5</v>
      </c>
      <c r="AM1042" s="519">
        <v>8948.5</v>
      </c>
      <c r="AN1042" s="519">
        <v>8948.5</v>
      </c>
      <c r="AO1042" s="519">
        <v>8948.5</v>
      </c>
      <c r="AP1042" s="519">
        <v>8948.5</v>
      </c>
      <c r="AQ1042" s="519">
        <v>8948.5</v>
      </c>
      <c r="AR1042" s="519">
        <v>8948.5</v>
      </c>
      <c r="AS1042" s="519">
        <v>8948.5</v>
      </c>
      <c r="AT1042" s="519">
        <v>8948.5</v>
      </c>
      <c r="AU1042" s="519">
        <v>8948.5</v>
      </c>
      <c r="AV1042" s="519">
        <v>0</v>
      </c>
      <c r="AW1042" s="519">
        <v>0</v>
      </c>
      <c r="AX1042" s="519">
        <v>0</v>
      </c>
      <c r="AY1042" s="519">
        <v>0</v>
      </c>
      <c r="AZ1042" s="519">
        <v>0</v>
      </c>
      <c r="BA1042" s="519">
        <v>0</v>
      </c>
      <c r="BB1042" s="519">
        <v>0</v>
      </c>
      <c r="BC1042" s="519">
        <v>0</v>
      </c>
      <c r="BD1042" s="519">
        <v>0</v>
      </c>
      <c r="BE1042" s="519">
        <v>0</v>
      </c>
      <c r="BF1042" s="519">
        <v>0</v>
      </c>
      <c r="BG1042" s="519">
        <v>0</v>
      </c>
      <c r="BH1042" s="519">
        <v>0</v>
      </c>
      <c r="BI1042" s="519">
        <v>0</v>
      </c>
      <c r="BJ1042" s="519">
        <v>0</v>
      </c>
      <c r="BK1042" s="519">
        <v>0</v>
      </c>
      <c r="BL1042" s="519">
        <v>0</v>
      </c>
      <c r="BM1042" s="519">
        <v>0</v>
      </c>
      <c r="BN1042" s="519">
        <v>0</v>
      </c>
      <c r="BO1042" s="519">
        <v>0</v>
      </c>
      <c r="BP1042" s="519">
        <v>0</v>
      </c>
      <c r="BQ1042" s="519">
        <v>0</v>
      </c>
      <c r="BR1042" s="519">
        <v>0</v>
      </c>
      <c r="BS1042" s="519">
        <v>0</v>
      </c>
      <c r="BT1042" s="519">
        <v>0</v>
      </c>
      <c r="BU1042" s="519">
        <v>0</v>
      </c>
      <c r="BV1042" s="519">
        <v>0</v>
      </c>
      <c r="BW1042" s="519">
        <v>0</v>
      </c>
      <c r="BX1042" s="519">
        <v>0</v>
      </c>
      <c r="BY1042" s="519">
        <v>0</v>
      </c>
      <c r="BZ1042" s="519">
        <v>0</v>
      </c>
      <c r="CA1042" s="519">
        <v>0</v>
      </c>
      <c r="CB1042" s="519">
        <v>0</v>
      </c>
      <c r="CC1042" s="519">
        <v>0</v>
      </c>
      <c r="CD1042" s="519">
        <v>0</v>
      </c>
      <c r="CE1042" s="519">
        <v>0</v>
      </c>
      <c r="CF1042" s="519">
        <v>0</v>
      </c>
      <c r="CG1042" s="519">
        <v>0</v>
      </c>
      <c r="CH1042" s="519">
        <v>0</v>
      </c>
      <c r="CI1042" s="519">
        <v>0</v>
      </c>
      <c r="CJ1042" s="519">
        <v>0</v>
      </c>
      <c r="CK1042" s="519">
        <v>0</v>
      </c>
      <c r="CL1042" s="519">
        <v>0</v>
      </c>
      <c r="CM1042" s="519">
        <v>0</v>
      </c>
      <c r="CN1042" s="519">
        <v>0</v>
      </c>
      <c r="CO1042" s="519">
        <v>0</v>
      </c>
      <c r="CP1042" s="519">
        <v>0</v>
      </c>
      <c r="CQ1042" s="519">
        <v>0</v>
      </c>
      <c r="CR1042" s="519">
        <v>0</v>
      </c>
      <c r="CS1042" s="519">
        <v>0</v>
      </c>
      <c r="CT1042" s="519">
        <v>0</v>
      </c>
      <c r="CU1042" s="519">
        <v>0</v>
      </c>
      <c r="CV1042" s="519">
        <v>0</v>
      </c>
      <c r="CW1042" s="519">
        <v>0</v>
      </c>
      <c r="CX1042" s="519">
        <v>0</v>
      </c>
      <c r="CY1042" s="519">
        <v>0</v>
      </c>
      <c r="CZ1042" s="519">
        <v>0</v>
      </c>
      <c r="DA1042" s="519">
        <v>0</v>
      </c>
      <c r="DB1042" s="519">
        <v>0</v>
      </c>
      <c r="DC1042" s="519">
        <v>0</v>
      </c>
      <c r="DD1042" s="519">
        <v>0</v>
      </c>
      <c r="DE1042" s="519">
        <v>0</v>
      </c>
      <c r="DF1042" s="519">
        <v>0</v>
      </c>
      <c r="DG1042" s="519">
        <v>0</v>
      </c>
      <c r="DH1042" s="519">
        <v>0</v>
      </c>
      <c r="DI1042" s="519">
        <v>0</v>
      </c>
      <c r="DJ1042" s="519">
        <v>0</v>
      </c>
      <c r="DK1042" s="519">
        <v>0</v>
      </c>
      <c r="DL1042" s="519">
        <v>0</v>
      </c>
      <c r="DM1042" s="519">
        <v>0</v>
      </c>
      <c r="DN1042" s="519">
        <v>0</v>
      </c>
      <c r="DO1042" s="519">
        <v>0</v>
      </c>
      <c r="DP1042" s="519">
        <v>0</v>
      </c>
      <c r="DQ1042" s="519">
        <v>0</v>
      </c>
      <c r="DR1042" s="519">
        <v>0</v>
      </c>
      <c r="DS1042" s="519">
        <v>0</v>
      </c>
      <c r="DT1042" s="519">
        <v>0</v>
      </c>
      <c r="DU1042" s="519">
        <v>0</v>
      </c>
      <c r="DV1042" s="519">
        <v>0</v>
      </c>
      <c r="DW1042" s="519">
        <v>0</v>
      </c>
      <c r="DX1042" s="519">
        <v>0</v>
      </c>
      <c r="DZ1042" s="337"/>
      <c r="EA1042" s="519" t="s">
        <v>1061</v>
      </c>
      <c r="EB1042" s="519" t="s">
        <v>1060</v>
      </c>
      <c r="EC1042" s="519">
        <v>14</v>
      </c>
      <c r="ED1042" s="183" t="str">
        <f t="shared" si="53"/>
        <v>SDN150214</v>
      </c>
      <c r="EE1042" s="519">
        <v>667.8</v>
      </c>
      <c r="EF1042" s="519">
        <v>10000</v>
      </c>
      <c r="EG1042" s="519">
        <v>10000</v>
      </c>
      <c r="EH1042" s="519">
        <v>10000</v>
      </c>
      <c r="EI1042" s="519">
        <v>10000</v>
      </c>
      <c r="EJ1042" s="519">
        <v>10000</v>
      </c>
      <c r="EK1042" s="519">
        <v>10000</v>
      </c>
      <c r="EL1042" s="519">
        <v>10000</v>
      </c>
      <c r="EM1042" s="519">
        <v>10000</v>
      </c>
      <c r="EN1042" s="519">
        <v>10000</v>
      </c>
      <c r="EO1042" s="519">
        <v>10000</v>
      </c>
      <c r="EP1042" s="519">
        <v>10000</v>
      </c>
      <c r="EQ1042" s="519">
        <v>10000</v>
      </c>
      <c r="ER1042" s="519">
        <v>10000</v>
      </c>
      <c r="ES1042" s="519">
        <v>10000</v>
      </c>
      <c r="ET1042" s="519">
        <v>10000</v>
      </c>
      <c r="EU1042" s="519">
        <v>10000</v>
      </c>
      <c r="EV1042" s="519">
        <v>10000</v>
      </c>
      <c r="EW1042" s="519">
        <v>10000</v>
      </c>
      <c r="EX1042" s="519">
        <v>10000</v>
      </c>
      <c r="EY1042" s="519">
        <v>10000</v>
      </c>
      <c r="EZ1042" s="519">
        <v>10000</v>
      </c>
      <c r="FA1042" s="519">
        <v>10000</v>
      </c>
      <c r="FB1042" s="519">
        <v>10000</v>
      </c>
      <c r="FC1042" s="519">
        <v>10000</v>
      </c>
      <c r="FD1042" s="519">
        <v>10000</v>
      </c>
      <c r="FE1042" s="519">
        <v>10000</v>
      </c>
      <c r="FF1042" s="519">
        <v>10000</v>
      </c>
      <c r="FG1042" s="519">
        <v>10000</v>
      </c>
      <c r="FH1042" s="519">
        <v>10000</v>
      </c>
      <c r="FI1042" s="519">
        <v>0</v>
      </c>
      <c r="FJ1042" s="519">
        <v>0</v>
      </c>
      <c r="FK1042" s="519">
        <v>0</v>
      </c>
      <c r="FL1042" s="519">
        <v>0</v>
      </c>
      <c r="FM1042" s="519">
        <v>0</v>
      </c>
      <c r="FN1042" s="519">
        <v>0</v>
      </c>
      <c r="FO1042" s="519">
        <v>0</v>
      </c>
      <c r="FP1042" s="519">
        <v>0</v>
      </c>
      <c r="FQ1042" s="519">
        <v>0</v>
      </c>
      <c r="FR1042" s="519">
        <v>0</v>
      </c>
      <c r="FS1042" s="519">
        <v>0</v>
      </c>
      <c r="FT1042" s="519">
        <v>0</v>
      </c>
      <c r="FU1042" s="519">
        <v>0</v>
      </c>
      <c r="FV1042" s="519">
        <v>0</v>
      </c>
      <c r="FW1042" s="519">
        <v>0</v>
      </c>
      <c r="FX1042" s="519">
        <v>0</v>
      </c>
      <c r="FY1042" s="519">
        <v>0</v>
      </c>
      <c r="FZ1042" s="519">
        <v>0</v>
      </c>
      <c r="GA1042" s="519">
        <v>0</v>
      </c>
      <c r="GB1042" s="519">
        <v>0</v>
      </c>
      <c r="GC1042" s="519">
        <v>0</v>
      </c>
      <c r="GD1042" s="519">
        <v>0</v>
      </c>
      <c r="GE1042" s="519">
        <v>0</v>
      </c>
      <c r="GF1042" s="519">
        <v>0</v>
      </c>
      <c r="GG1042" s="519">
        <v>0</v>
      </c>
      <c r="GH1042" s="519">
        <v>0</v>
      </c>
      <c r="GI1042" s="519">
        <v>0</v>
      </c>
      <c r="GJ1042" s="519">
        <v>0</v>
      </c>
      <c r="GK1042" s="519">
        <v>0</v>
      </c>
      <c r="GL1042" s="519">
        <v>0</v>
      </c>
      <c r="GM1042" s="519">
        <v>0</v>
      </c>
      <c r="GN1042" s="519">
        <v>0</v>
      </c>
      <c r="GO1042" s="519">
        <v>0</v>
      </c>
      <c r="GP1042" s="519">
        <v>0</v>
      </c>
      <c r="GQ1042" s="519">
        <v>0</v>
      </c>
      <c r="GR1042" s="519">
        <v>0</v>
      </c>
      <c r="GS1042" s="519">
        <v>0</v>
      </c>
      <c r="GT1042" s="519">
        <v>0</v>
      </c>
      <c r="GU1042" s="519">
        <v>0</v>
      </c>
      <c r="GV1042" s="519">
        <v>0</v>
      </c>
      <c r="GW1042" s="519">
        <v>0</v>
      </c>
      <c r="GX1042" s="519">
        <v>0</v>
      </c>
      <c r="GY1042" s="519">
        <v>0</v>
      </c>
      <c r="GZ1042" s="519">
        <v>0</v>
      </c>
      <c r="HA1042" s="519">
        <v>0</v>
      </c>
      <c r="HB1042" s="519">
        <v>0</v>
      </c>
      <c r="HC1042" s="519">
        <v>0</v>
      </c>
      <c r="HD1042" s="519">
        <v>0</v>
      </c>
      <c r="HE1042" s="519">
        <v>0</v>
      </c>
      <c r="HF1042" s="519">
        <v>0</v>
      </c>
      <c r="HG1042" s="519">
        <v>0</v>
      </c>
      <c r="HH1042" s="519">
        <v>0</v>
      </c>
      <c r="HI1042" s="519">
        <v>0</v>
      </c>
      <c r="HJ1042" s="519">
        <v>0</v>
      </c>
      <c r="HK1042" s="519">
        <v>0</v>
      </c>
      <c r="HL1042" s="519">
        <v>0</v>
      </c>
      <c r="HM1042" s="519">
        <v>0</v>
      </c>
      <c r="HN1042" s="519">
        <v>0</v>
      </c>
      <c r="HO1042" s="519">
        <v>0</v>
      </c>
      <c r="HP1042" s="519">
        <v>0</v>
      </c>
      <c r="HQ1042" s="519">
        <v>0</v>
      </c>
      <c r="HR1042" s="519">
        <v>0</v>
      </c>
      <c r="HS1042" s="519">
        <v>0</v>
      </c>
      <c r="HT1042" s="519">
        <v>0</v>
      </c>
      <c r="HU1042" s="519">
        <v>0</v>
      </c>
      <c r="HV1042" s="519">
        <v>0</v>
      </c>
      <c r="HW1042" s="519">
        <v>0</v>
      </c>
      <c r="HX1042" s="519">
        <v>0</v>
      </c>
      <c r="HY1042" s="519">
        <v>0</v>
      </c>
      <c r="HZ1042" s="519">
        <v>0</v>
      </c>
      <c r="IA1042" s="519">
        <v>0</v>
      </c>
      <c r="IB1042" s="519">
        <v>0</v>
      </c>
      <c r="IC1042" s="519">
        <v>0</v>
      </c>
      <c r="ID1042" s="519">
        <v>0</v>
      </c>
      <c r="IE1042" s="519">
        <v>0</v>
      </c>
      <c r="IF1042" s="519">
        <v>0</v>
      </c>
      <c r="IG1042" s="519">
        <v>0</v>
      </c>
      <c r="IH1042" s="519">
        <v>0</v>
      </c>
      <c r="II1042" s="519">
        <v>0</v>
      </c>
      <c r="IJ1042" s="519">
        <v>0</v>
      </c>
      <c r="IK1042" s="519">
        <v>0</v>
      </c>
    </row>
    <row r="1043" spans="2:245" hidden="1">
      <c r="B1043" s="519" t="s">
        <v>1058</v>
      </c>
      <c r="C1043" s="519"/>
      <c r="D1043" s="519"/>
      <c r="E1043" s="519"/>
      <c r="F1043" s="519">
        <v>2</v>
      </c>
      <c r="G1043" s="519"/>
      <c r="H1043" s="519">
        <v>43</v>
      </c>
      <c r="I1043" s="519">
        <v>1</v>
      </c>
      <c r="J1043" s="519" t="str">
        <f t="shared" si="51"/>
        <v>SDN10024301</v>
      </c>
      <c r="K1043" s="519">
        <v>1065</v>
      </c>
      <c r="M1043" s="337"/>
      <c r="N1043" s="519" t="s">
        <v>1061</v>
      </c>
      <c r="O1043" s="519" t="s">
        <v>1060</v>
      </c>
      <c r="P1043" s="519">
        <v>15</v>
      </c>
      <c r="Q1043" s="521" t="str">
        <f t="shared" si="52"/>
        <v>SDN150215</v>
      </c>
      <c r="R1043" s="519">
        <v>667.8</v>
      </c>
      <c r="S1043" s="519">
        <v>2000</v>
      </c>
      <c r="T1043" s="519">
        <v>2003.4</v>
      </c>
      <c r="U1043" s="519">
        <v>2671.2</v>
      </c>
      <c r="V1043" s="519">
        <v>3339</v>
      </c>
      <c r="W1043" s="519">
        <v>4006.8</v>
      </c>
      <c r="X1043" s="519">
        <v>4674.6000000000004</v>
      </c>
      <c r="Y1043" s="519">
        <v>5208.8</v>
      </c>
      <c r="Z1043" s="519">
        <v>5743.1</v>
      </c>
      <c r="AA1043" s="519">
        <v>6277.3</v>
      </c>
      <c r="AB1043" s="519">
        <v>6811.6</v>
      </c>
      <c r="AC1043" s="519">
        <v>7345.8</v>
      </c>
      <c r="AD1043" s="519">
        <v>7880</v>
      </c>
      <c r="AE1043" s="519">
        <v>8414.2999999999993</v>
      </c>
      <c r="AF1043" s="519">
        <v>8948.5</v>
      </c>
      <c r="AG1043" s="519">
        <v>8948.5</v>
      </c>
      <c r="AH1043" s="519">
        <v>8948.5</v>
      </c>
      <c r="AI1043" s="519">
        <v>8948.5</v>
      </c>
      <c r="AJ1043" s="519">
        <v>8948.5</v>
      </c>
      <c r="AK1043" s="519">
        <v>8948.5</v>
      </c>
      <c r="AL1043" s="519">
        <v>8948.5</v>
      </c>
      <c r="AM1043" s="519">
        <v>8948.5</v>
      </c>
      <c r="AN1043" s="519">
        <v>8948.5</v>
      </c>
      <c r="AO1043" s="519">
        <v>8948.5</v>
      </c>
      <c r="AP1043" s="519">
        <v>8948.5</v>
      </c>
      <c r="AQ1043" s="519">
        <v>8948.5</v>
      </c>
      <c r="AR1043" s="519">
        <v>8948.5</v>
      </c>
      <c r="AS1043" s="519">
        <v>8948.5</v>
      </c>
      <c r="AT1043" s="519">
        <v>8948.5</v>
      </c>
      <c r="AU1043" s="519">
        <v>8948.5</v>
      </c>
      <c r="AV1043" s="519">
        <v>0</v>
      </c>
      <c r="AW1043" s="519">
        <v>0</v>
      </c>
      <c r="AX1043" s="519">
        <v>0</v>
      </c>
      <c r="AY1043" s="519">
        <v>0</v>
      </c>
      <c r="AZ1043" s="519">
        <v>0</v>
      </c>
      <c r="BA1043" s="519">
        <v>0</v>
      </c>
      <c r="BB1043" s="519">
        <v>0</v>
      </c>
      <c r="BC1043" s="519">
        <v>0</v>
      </c>
      <c r="BD1043" s="519">
        <v>0</v>
      </c>
      <c r="BE1043" s="519">
        <v>0</v>
      </c>
      <c r="BF1043" s="519">
        <v>0</v>
      </c>
      <c r="BG1043" s="519">
        <v>0</v>
      </c>
      <c r="BH1043" s="519">
        <v>0</v>
      </c>
      <c r="BI1043" s="519">
        <v>0</v>
      </c>
      <c r="BJ1043" s="519">
        <v>0</v>
      </c>
      <c r="BK1043" s="519">
        <v>0</v>
      </c>
      <c r="BL1043" s="519">
        <v>0</v>
      </c>
      <c r="BM1043" s="519">
        <v>0</v>
      </c>
      <c r="BN1043" s="519">
        <v>0</v>
      </c>
      <c r="BO1043" s="519">
        <v>0</v>
      </c>
      <c r="BP1043" s="519">
        <v>0</v>
      </c>
      <c r="BQ1043" s="519">
        <v>0</v>
      </c>
      <c r="BR1043" s="519">
        <v>0</v>
      </c>
      <c r="BS1043" s="519">
        <v>0</v>
      </c>
      <c r="BT1043" s="519">
        <v>0</v>
      </c>
      <c r="BU1043" s="519">
        <v>0</v>
      </c>
      <c r="BV1043" s="519">
        <v>0</v>
      </c>
      <c r="BW1043" s="519">
        <v>0</v>
      </c>
      <c r="BX1043" s="519">
        <v>0</v>
      </c>
      <c r="BY1043" s="519">
        <v>0</v>
      </c>
      <c r="BZ1043" s="519">
        <v>0</v>
      </c>
      <c r="CA1043" s="519">
        <v>0</v>
      </c>
      <c r="CB1043" s="519">
        <v>0</v>
      </c>
      <c r="CC1043" s="519">
        <v>0</v>
      </c>
      <c r="CD1043" s="519">
        <v>0</v>
      </c>
      <c r="CE1043" s="519">
        <v>0</v>
      </c>
      <c r="CF1043" s="519">
        <v>0</v>
      </c>
      <c r="CG1043" s="519">
        <v>0</v>
      </c>
      <c r="CH1043" s="519">
        <v>0</v>
      </c>
      <c r="CI1043" s="519">
        <v>0</v>
      </c>
      <c r="CJ1043" s="519">
        <v>0</v>
      </c>
      <c r="CK1043" s="519">
        <v>0</v>
      </c>
      <c r="CL1043" s="519">
        <v>0</v>
      </c>
      <c r="CM1043" s="519">
        <v>0</v>
      </c>
      <c r="CN1043" s="519">
        <v>0</v>
      </c>
      <c r="CO1043" s="519">
        <v>0</v>
      </c>
      <c r="CP1043" s="519">
        <v>0</v>
      </c>
      <c r="CQ1043" s="519">
        <v>0</v>
      </c>
      <c r="CR1043" s="519">
        <v>0</v>
      </c>
      <c r="CS1043" s="519">
        <v>0</v>
      </c>
      <c r="CT1043" s="519">
        <v>0</v>
      </c>
      <c r="CU1043" s="519">
        <v>0</v>
      </c>
      <c r="CV1043" s="519">
        <v>0</v>
      </c>
      <c r="CW1043" s="519">
        <v>0</v>
      </c>
      <c r="CX1043" s="519">
        <v>0</v>
      </c>
      <c r="CY1043" s="519">
        <v>0</v>
      </c>
      <c r="CZ1043" s="519">
        <v>0</v>
      </c>
      <c r="DA1043" s="519">
        <v>0</v>
      </c>
      <c r="DB1043" s="519">
        <v>0</v>
      </c>
      <c r="DC1043" s="519">
        <v>0</v>
      </c>
      <c r="DD1043" s="519">
        <v>0</v>
      </c>
      <c r="DE1043" s="519">
        <v>0</v>
      </c>
      <c r="DF1043" s="519">
        <v>0</v>
      </c>
      <c r="DG1043" s="519">
        <v>0</v>
      </c>
      <c r="DH1043" s="519">
        <v>0</v>
      </c>
      <c r="DI1043" s="519">
        <v>0</v>
      </c>
      <c r="DJ1043" s="519">
        <v>0</v>
      </c>
      <c r="DK1043" s="519">
        <v>0</v>
      </c>
      <c r="DL1043" s="519">
        <v>0</v>
      </c>
      <c r="DM1043" s="519">
        <v>0</v>
      </c>
      <c r="DN1043" s="519">
        <v>0</v>
      </c>
      <c r="DO1043" s="519">
        <v>0</v>
      </c>
      <c r="DP1043" s="519">
        <v>0</v>
      </c>
      <c r="DQ1043" s="519">
        <v>0</v>
      </c>
      <c r="DR1043" s="519">
        <v>0</v>
      </c>
      <c r="DS1043" s="519">
        <v>0</v>
      </c>
      <c r="DT1043" s="519">
        <v>0</v>
      </c>
      <c r="DU1043" s="519">
        <v>0</v>
      </c>
      <c r="DV1043" s="519">
        <v>0</v>
      </c>
      <c r="DW1043" s="519">
        <v>0</v>
      </c>
      <c r="DX1043" s="519">
        <v>0</v>
      </c>
      <c r="DZ1043" s="337"/>
      <c r="EA1043" s="519" t="s">
        <v>1061</v>
      </c>
      <c r="EB1043" s="519" t="s">
        <v>1060</v>
      </c>
      <c r="EC1043" s="519">
        <v>15</v>
      </c>
      <c r="ED1043" s="183" t="str">
        <f t="shared" si="53"/>
        <v>SDN150215</v>
      </c>
      <c r="EE1043" s="519">
        <v>667.8</v>
      </c>
      <c r="EF1043" s="519">
        <v>10000</v>
      </c>
      <c r="EG1043" s="519">
        <v>10000</v>
      </c>
      <c r="EH1043" s="519">
        <v>10000</v>
      </c>
      <c r="EI1043" s="519">
        <v>10000</v>
      </c>
      <c r="EJ1043" s="519">
        <v>10000</v>
      </c>
      <c r="EK1043" s="519">
        <v>10000</v>
      </c>
      <c r="EL1043" s="519">
        <v>10000</v>
      </c>
      <c r="EM1043" s="519">
        <v>10000</v>
      </c>
      <c r="EN1043" s="519">
        <v>10000</v>
      </c>
      <c r="EO1043" s="519">
        <v>10000</v>
      </c>
      <c r="EP1043" s="519">
        <v>10000</v>
      </c>
      <c r="EQ1043" s="519">
        <v>10000</v>
      </c>
      <c r="ER1043" s="519">
        <v>10000</v>
      </c>
      <c r="ES1043" s="519">
        <v>10000</v>
      </c>
      <c r="ET1043" s="519">
        <v>10000</v>
      </c>
      <c r="EU1043" s="519">
        <v>10000</v>
      </c>
      <c r="EV1043" s="519">
        <v>10000</v>
      </c>
      <c r="EW1043" s="519">
        <v>10000</v>
      </c>
      <c r="EX1043" s="519">
        <v>10000</v>
      </c>
      <c r="EY1043" s="519">
        <v>10000</v>
      </c>
      <c r="EZ1043" s="519">
        <v>10000</v>
      </c>
      <c r="FA1043" s="519">
        <v>10000</v>
      </c>
      <c r="FB1043" s="519">
        <v>10000</v>
      </c>
      <c r="FC1043" s="519">
        <v>10000</v>
      </c>
      <c r="FD1043" s="519">
        <v>10000</v>
      </c>
      <c r="FE1043" s="519">
        <v>10000</v>
      </c>
      <c r="FF1043" s="519">
        <v>10000</v>
      </c>
      <c r="FG1043" s="519">
        <v>10000</v>
      </c>
      <c r="FH1043" s="519">
        <v>10000</v>
      </c>
      <c r="FI1043" s="519">
        <v>0</v>
      </c>
      <c r="FJ1043" s="519">
        <v>0</v>
      </c>
      <c r="FK1043" s="519">
        <v>0</v>
      </c>
      <c r="FL1043" s="519">
        <v>0</v>
      </c>
      <c r="FM1043" s="519">
        <v>0</v>
      </c>
      <c r="FN1043" s="519">
        <v>0</v>
      </c>
      <c r="FO1043" s="519">
        <v>0</v>
      </c>
      <c r="FP1043" s="519">
        <v>0</v>
      </c>
      <c r="FQ1043" s="519">
        <v>0</v>
      </c>
      <c r="FR1043" s="519">
        <v>0</v>
      </c>
      <c r="FS1043" s="519">
        <v>0</v>
      </c>
      <c r="FT1043" s="519">
        <v>0</v>
      </c>
      <c r="FU1043" s="519">
        <v>0</v>
      </c>
      <c r="FV1043" s="519">
        <v>0</v>
      </c>
      <c r="FW1043" s="519">
        <v>0</v>
      </c>
      <c r="FX1043" s="519">
        <v>0</v>
      </c>
      <c r="FY1043" s="519">
        <v>0</v>
      </c>
      <c r="FZ1043" s="519">
        <v>0</v>
      </c>
      <c r="GA1043" s="519">
        <v>0</v>
      </c>
      <c r="GB1043" s="519">
        <v>0</v>
      </c>
      <c r="GC1043" s="519">
        <v>0</v>
      </c>
      <c r="GD1043" s="519">
        <v>0</v>
      </c>
      <c r="GE1043" s="519">
        <v>0</v>
      </c>
      <c r="GF1043" s="519">
        <v>0</v>
      </c>
      <c r="GG1043" s="519">
        <v>0</v>
      </c>
      <c r="GH1043" s="519">
        <v>0</v>
      </c>
      <c r="GI1043" s="519">
        <v>0</v>
      </c>
      <c r="GJ1043" s="519">
        <v>0</v>
      </c>
      <c r="GK1043" s="519">
        <v>0</v>
      </c>
      <c r="GL1043" s="519">
        <v>0</v>
      </c>
      <c r="GM1043" s="519">
        <v>0</v>
      </c>
      <c r="GN1043" s="519">
        <v>0</v>
      </c>
      <c r="GO1043" s="519">
        <v>0</v>
      </c>
      <c r="GP1043" s="519">
        <v>0</v>
      </c>
      <c r="GQ1043" s="519">
        <v>0</v>
      </c>
      <c r="GR1043" s="519">
        <v>0</v>
      </c>
      <c r="GS1043" s="519">
        <v>0</v>
      </c>
      <c r="GT1043" s="519">
        <v>0</v>
      </c>
      <c r="GU1043" s="519">
        <v>0</v>
      </c>
      <c r="GV1043" s="519">
        <v>0</v>
      </c>
      <c r="GW1043" s="519">
        <v>0</v>
      </c>
      <c r="GX1043" s="519">
        <v>0</v>
      </c>
      <c r="GY1043" s="519">
        <v>0</v>
      </c>
      <c r="GZ1043" s="519">
        <v>0</v>
      </c>
      <c r="HA1043" s="519">
        <v>0</v>
      </c>
      <c r="HB1043" s="519">
        <v>0</v>
      </c>
      <c r="HC1043" s="519">
        <v>0</v>
      </c>
      <c r="HD1043" s="519">
        <v>0</v>
      </c>
      <c r="HE1043" s="519">
        <v>0</v>
      </c>
      <c r="HF1043" s="519">
        <v>0</v>
      </c>
      <c r="HG1043" s="519">
        <v>0</v>
      </c>
      <c r="HH1043" s="519">
        <v>0</v>
      </c>
      <c r="HI1043" s="519">
        <v>0</v>
      </c>
      <c r="HJ1043" s="519">
        <v>0</v>
      </c>
      <c r="HK1043" s="519">
        <v>0</v>
      </c>
      <c r="HL1043" s="519">
        <v>0</v>
      </c>
      <c r="HM1043" s="519">
        <v>0</v>
      </c>
      <c r="HN1043" s="519">
        <v>0</v>
      </c>
      <c r="HO1043" s="519">
        <v>0</v>
      </c>
      <c r="HP1043" s="519">
        <v>0</v>
      </c>
      <c r="HQ1043" s="519">
        <v>0</v>
      </c>
      <c r="HR1043" s="519">
        <v>0</v>
      </c>
      <c r="HS1043" s="519">
        <v>0</v>
      </c>
      <c r="HT1043" s="519">
        <v>0</v>
      </c>
      <c r="HU1043" s="519">
        <v>0</v>
      </c>
      <c r="HV1043" s="519">
        <v>0</v>
      </c>
      <c r="HW1043" s="519">
        <v>0</v>
      </c>
      <c r="HX1043" s="519">
        <v>0</v>
      </c>
      <c r="HY1043" s="519">
        <v>0</v>
      </c>
      <c r="HZ1043" s="519">
        <v>0</v>
      </c>
      <c r="IA1043" s="519">
        <v>0</v>
      </c>
      <c r="IB1043" s="519">
        <v>0</v>
      </c>
      <c r="IC1043" s="519">
        <v>0</v>
      </c>
      <c r="ID1043" s="519">
        <v>0</v>
      </c>
      <c r="IE1043" s="519">
        <v>0</v>
      </c>
      <c r="IF1043" s="519">
        <v>0</v>
      </c>
      <c r="IG1043" s="519">
        <v>0</v>
      </c>
      <c r="IH1043" s="519">
        <v>0</v>
      </c>
      <c r="II1043" s="519">
        <v>0</v>
      </c>
      <c r="IJ1043" s="519">
        <v>0</v>
      </c>
      <c r="IK1043" s="519">
        <v>0</v>
      </c>
    </row>
    <row r="1044" spans="2:245" hidden="1">
      <c r="B1044" s="519" t="s">
        <v>1058</v>
      </c>
      <c r="C1044" s="519"/>
      <c r="D1044" s="519"/>
      <c r="E1044" s="519"/>
      <c r="F1044" s="519">
        <v>2</v>
      </c>
      <c r="G1044" s="519"/>
      <c r="H1044" s="519">
        <v>43</v>
      </c>
      <c r="I1044" s="519">
        <v>2</v>
      </c>
      <c r="J1044" s="519" t="str">
        <f t="shared" si="51"/>
        <v>SDN10024302</v>
      </c>
      <c r="K1044" s="519">
        <v>1065</v>
      </c>
      <c r="M1044" s="337"/>
      <c r="N1044" s="519" t="s">
        <v>1061</v>
      </c>
      <c r="O1044" s="519" t="s">
        <v>1060</v>
      </c>
      <c r="P1044" s="519">
        <v>16</v>
      </c>
      <c r="Q1044" s="521" t="str">
        <f t="shared" si="52"/>
        <v>SDN150216</v>
      </c>
      <c r="R1044" s="519">
        <v>667.8</v>
      </c>
      <c r="S1044" s="519">
        <v>2000</v>
      </c>
      <c r="T1044" s="519">
        <v>2003.4</v>
      </c>
      <c r="U1044" s="519">
        <v>2671.2</v>
      </c>
      <c r="V1044" s="519">
        <v>3339</v>
      </c>
      <c r="W1044" s="519">
        <v>4006.8</v>
      </c>
      <c r="X1044" s="519">
        <v>4674.6000000000004</v>
      </c>
      <c r="Y1044" s="519">
        <v>5208.8</v>
      </c>
      <c r="Z1044" s="519">
        <v>5743.1</v>
      </c>
      <c r="AA1044" s="519">
        <v>6277.3</v>
      </c>
      <c r="AB1044" s="519">
        <v>6811.6</v>
      </c>
      <c r="AC1044" s="519">
        <v>7345.8</v>
      </c>
      <c r="AD1044" s="519">
        <v>7880</v>
      </c>
      <c r="AE1044" s="519">
        <v>8414.2999999999993</v>
      </c>
      <c r="AF1044" s="519">
        <v>8948.5</v>
      </c>
      <c r="AG1044" s="519">
        <v>8948.5</v>
      </c>
      <c r="AH1044" s="519">
        <v>8948.5</v>
      </c>
      <c r="AI1044" s="519">
        <v>8948.5</v>
      </c>
      <c r="AJ1044" s="519">
        <v>8948.5</v>
      </c>
      <c r="AK1044" s="519">
        <v>8948.5</v>
      </c>
      <c r="AL1044" s="519">
        <v>8948.5</v>
      </c>
      <c r="AM1044" s="519">
        <v>8948.5</v>
      </c>
      <c r="AN1044" s="519">
        <v>8948.5</v>
      </c>
      <c r="AO1044" s="519">
        <v>8948.5</v>
      </c>
      <c r="AP1044" s="519">
        <v>8948.5</v>
      </c>
      <c r="AQ1044" s="519">
        <v>8948.5</v>
      </c>
      <c r="AR1044" s="519">
        <v>8948.5</v>
      </c>
      <c r="AS1044" s="519">
        <v>8948.5</v>
      </c>
      <c r="AT1044" s="519">
        <v>8948.5</v>
      </c>
      <c r="AU1044" s="519">
        <v>8948.5</v>
      </c>
      <c r="AV1044" s="519">
        <v>0</v>
      </c>
      <c r="AW1044" s="519">
        <v>0</v>
      </c>
      <c r="AX1044" s="519">
        <v>0</v>
      </c>
      <c r="AY1044" s="519">
        <v>0</v>
      </c>
      <c r="AZ1044" s="519">
        <v>0</v>
      </c>
      <c r="BA1044" s="519">
        <v>0</v>
      </c>
      <c r="BB1044" s="519">
        <v>0</v>
      </c>
      <c r="BC1044" s="519">
        <v>0</v>
      </c>
      <c r="BD1044" s="519">
        <v>0</v>
      </c>
      <c r="BE1044" s="519">
        <v>0</v>
      </c>
      <c r="BF1044" s="519">
        <v>0</v>
      </c>
      <c r="BG1044" s="519">
        <v>0</v>
      </c>
      <c r="BH1044" s="519">
        <v>0</v>
      </c>
      <c r="BI1044" s="519">
        <v>0</v>
      </c>
      <c r="BJ1044" s="519">
        <v>0</v>
      </c>
      <c r="BK1044" s="519">
        <v>0</v>
      </c>
      <c r="BL1044" s="519">
        <v>0</v>
      </c>
      <c r="BM1044" s="519">
        <v>0</v>
      </c>
      <c r="BN1044" s="519">
        <v>0</v>
      </c>
      <c r="BO1044" s="519">
        <v>0</v>
      </c>
      <c r="BP1044" s="519">
        <v>0</v>
      </c>
      <c r="BQ1044" s="519">
        <v>0</v>
      </c>
      <c r="BR1044" s="519">
        <v>0</v>
      </c>
      <c r="BS1044" s="519">
        <v>0</v>
      </c>
      <c r="BT1044" s="519">
        <v>0</v>
      </c>
      <c r="BU1044" s="519">
        <v>0</v>
      </c>
      <c r="BV1044" s="519">
        <v>0</v>
      </c>
      <c r="BW1044" s="519">
        <v>0</v>
      </c>
      <c r="BX1044" s="519">
        <v>0</v>
      </c>
      <c r="BY1044" s="519">
        <v>0</v>
      </c>
      <c r="BZ1044" s="519">
        <v>0</v>
      </c>
      <c r="CA1044" s="519">
        <v>0</v>
      </c>
      <c r="CB1044" s="519">
        <v>0</v>
      </c>
      <c r="CC1044" s="519">
        <v>0</v>
      </c>
      <c r="CD1044" s="519">
        <v>0</v>
      </c>
      <c r="CE1044" s="519">
        <v>0</v>
      </c>
      <c r="CF1044" s="519">
        <v>0</v>
      </c>
      <c r="CG1044" s="519">
        <v>0</v>
      </c>
      <c r="CH1044" s="519">
        <v>0</v>
      </c>
      <c r="CI1044" s="519">
        <v>0</v>
      </c>
      <c r="CJ1044" s="519">
        <v>0</v>
      </c>
      <c r="CK1044" s="519">
        <v>0</v>
      </c>
      <c r="CL1044" s="519">
        <v>0</v>
      </c>
      <c r="CM1044" s="519">
        <v>0</v>
      </c>
      <c r="CN1044" s="519">
        <v>0</v>
      </c>
      <c r="CO1044" s="519">
        <v>0</v>
      </c>
      <c r="CP1044" s="519">
        <v>0</v>
      </c>
      <c r="CQ1044" s="519">
        <v>0</v>
      </c>
      <c r="CR1044" s="519">
        <v>0</v>
      </c>
      <c r="CS1044" s="519">
        <v>0</v>
      </c>
      <c r="CT1044" s="519">
        <v>0</v>
      </c>
      <c r="CU1044" s="519">
        <v>0</v>
      </c>
      <c r="CV1044" s="519">
        <v>0</v>
      </c>
      <c r="CW1044" s="519">
        <v>0</v>
      </c>
      <c r="CX1044" s="519">
        <v>0</v>
      </c>
      <c r="CY1044" s="519">
        <v>0</v>
      </c>
      <c r="CZ1044" s="519">
        <v>0</v>
      </c>
      <c r="DA1044" s="519">
        <v>0</v>
      </c>
      <c r="DB1044" s="519">
        <v>0</v>
      </c>
      <c r="DC1044" s="519">
        <v>0</v>
      </c>
      <c r="DD1044" s="519">
        <v>0</v>
      </c>
      <c r="DE1044" s="519">
        <v>0</v>
      </c>
      <c r="DF1044" s="519">
        <v>0</v>
      </c>
      <c r="DG1044" s="519">
        <v>0</v>
      </c>
      <c r="DH1044" s="519">
        <v>0</v>
      </c>
      <c r="DI1044" s="519">
        <v>0</v>
      </c>
      <c r="DJ1044" s="519">
        <v>0</v>
      </c>
      <c r="DK1044" s="519">
        <v>0</v>
      </c>
      <c r="DL1044" s="519">
        <v>0</v>
      </c>
      <c r="DM1044" s="519">
        <v>0</v>
      </c>
      <c r="DN1044" s="519">
        <v>0</v>
      </c>
      <c r="DO1044" s="519">
        <v>0</v>
      </c>
      <c r="DP1044" s="519">
        <v>0</v>
      </c>
      <c r="DQ1044" s="519">
        <v>0</v>
      </c>
      <c r="DR1044" s="519">
        <v>0</v>
      </c>
      <c r="DS1044" s="519">
        <v>0</v>
      </c>
      <c r="DT1044" s="519">
        <v>0</v>
      </c>
      <c r="DU1044" s="519">
        <v>0</v>
      </c>
      <c r="DV1044" s="519">
        <v>0</v>
      </c>
      <c r="DW1044" s="519">
        <v>0</v>
      </c>
      <c r="DX1044" s="519">
        <v>0</v>
      </c>
      <c r="DZ1044" s="337"/>
      <c r="EA1044" s="519" t="s">
        <v>1061</v>
      </c>
      <c r="EB1044" s="519" t="s">
        <v>1060</v>
      </c>
      <c r="EC1044" s="519">
        <v>16</v>
      </c>
      <c r="ED1044" s="183" t="str">
        <f t="shared" si="53"/>
        <v>SDN150216</v>
      </c>
      <c r="EE1044" s="519">
        <v>667.8</v>
      </c>
      <c r="EF1044" s="519">
        <v>10000</v>
      </c>
      <c r="EG1044" s="519">
        <v>10000</v>
      </c>
      <c r="EH1044" s="519">
        <v>10000</v>
      </c>
      <c r="EI1044" s="519">
        <v>10000</v>
      </c>
      <c r="EJ1044" s="519">
        <v>10000</v>
      </c>
      <c r="EK1044" s="519">
        <v>10000</v>
      </c>
      <c r="EL1044" s="519">
        <v>10000</v>
      </c>
      <c r="EM1044" s="519">
        <v>10000</v>
      </c>
      <c r="EN1044" s="519">
        <v>10000</v>
      </c>
      <c r="EO1044" s="519">
        <v>10000</v>
      </c>
      <c r="EP1044" s="519">
        <v>10000</v>
      </c>
      <c r="EQ1044" s="519">
        <v>10000</v>
      </c>
      <c r="ER1044" s="519">
        <v>10000</v>
      </c>
      <c r="ES1044" s="519">
        <v>10000</v>
      </c>
      <c r="ET1044" s="519">
        <v>10000</v>
      </c>
      <c r="EU1044" s="519">
        <v>10000</v>
      </c>
      <c r="EV1044" s="519">
        <v>10000</v>
      </c>
      <c r="EW1044" s="519">
        <v>10000</v>
      </c>
      <c r="EX1044" s="519">
        <v>10000</v>
      </c>
      <c r="EY1044" s="519">
        <v>10000</v>
      </c>
      <c r="EZ1044" s="519">
        <v>10000</v>
      </c>
      <c r="FA1044" s="519">
        <v>10000</v>
      </c>
      <c r="FB1044" s="519">
        <v>10000</v>
      </c>
      <c r="FC1044" s="519">
        <v>10000</v>
      </c>
      <c r="FD1044" s="519">
        <v>10000</v>
      </c>
      <c r="FE1044" s="519">
        <v>10000</v>
      </c>
      <c r="FF1044" s="519">
        <v>10000</v>
      </c>
      <c r="FG1044" s="519">
        <v>10000</v>
      </c>
      <c r="FH1044" s="519">
        <v>10000</v>
      </c>
      <c r="FI1044" s="519">
        <v>0</v>
      </c>
      <c r="FJ1044" s="519">
        <v>0</v>
      </c>
      <c r="FK1044" s="519">
        <v>0</v>
      </c>
      <c r="FL1044" s="519">
        <v>0</v>
      </c>
      <c r="FM1044" s="519">
        <v>0</v>
      </c>
      <c r="FN1044" s="519">
        <v>0</v>
      </c>
      <c r="FO1044" s="519">
        <v>0</v>
      </c>
      <c r="FP1044" s="519">
        <v>0</v>
      </c>
      <c r="FQ1044" s="519">
        <v>0</v>
      </c>
      <c r="FR1044" s="519">
        <v>0</v>
      </c>
      <c r="FS1044" s="519">
        <v>0</v>
      </c>
      <c r="FT1044" s="519">
        <v>0</v>
      </c>
      <c r="FU1044" s="519">
        <v>0</v>
      </c>
      <c r="FV1044" s="519">
        <v>0</v>
      </c>
      <c r="FW1044" s="519">
        <v>0</v>
      </c>
      <c r="FX1044" s="519">
        <v>0</v>
      </c>
      <c r="FY1044" s="519">
        <v>0</v>
      </c>
      <c r="FZ1044" s="519">
        <v>0</v>
      </c>
      <c r="GA1044" s="519">
        <v>0</v>
      </c>
      <c r="GB1044" s="519">
        <v>0</v>
      </c>
      <c r="GC1044" s="519">
        <v>0</v>
      </c>
      <c r="GD1044" s="519">
        <v>0</v>
      </c>
      <c r="GE1044" s="519">
        <v>0</v>
      </c>
      <c r="GF1044" s="519">
        <v>0</v>
      </c>
      <c r="GG1044" s="519">
        <v>0</v>
      </c>
      <c r="GH1044" s="519">
        <v>0</v>
      </c>
      <c r="GI1044" s="519">
        <v>0</v>
      </c>
      <c r="GJ1044" s="519">
        <v>0</v>
      </c>
      <c r="GK1044" s="519">
        <v>0</v>
      </c>
      <c r="GL1044" s="519">
        <v>0</v>
      </c>
      <c r="GM1044" s="519">
        <v>0</v>
      </c>
      <c r="GN1044" s="519">
        <v>0</v>
      </c>
      <c r="GO1044" s="519">
        <v>0</v>
      </c>
      <c r="GP1044" s="519">
        <v>0</v>
      </c>
      <c r="GQ1044" s="519">
        <v>0</v>
      </c>
      <c r="GR1044" s="519">
        <v>0</v>
      </c>
      <c r="GS1044" s="519">
        <v>0</v>
      </c>
      <c r="GT1044" s="519">
        <v>0</v>
      </c>
      <c r="GU1044" s="519">
        <v>0</v>
      </c>
      <c r="GV1044" s="519">
        <v>0</v>
      </c>
      <c r="GW1044" s="519">
        <v>0</v>
      </c>
      <c r="GX1044" s="519">
        <v>0</v>
      </c>
      <c r="GY1044" s="519">
        <v>0</v>
      </c>
      <c r="GZ1044" s="519">
        <v>0</v>
      </c>
      <c r="HA1044" s="519">
        <v>0</v>
      </c>
      <c r="HB1044" s="519">
        <v>0</v>
      </c>
      <c r="HC1044" s="519">
        <v>0</v>
      </c>
      <c r="HD1044" s="519">
        <v>0</v>
      </c>
      <c r="HE1044" s="519">
        <v>0</v>
      </c>
      <c r="HF1044" s="519">
        <v>0</v>
      </c>
      <c r="HG1044" s="519">
        <v>0</v>
      </c>
      <c r="HH1044" s="519">
        <v>0</v>
      </c>
      <c r="HI1044" s="519">
        <v>0</v>
      </c>
      <c r="HJ1044" s="519">
        <v>0</v>
      </c>
      <c r="HK1044" s="519">
        <v>0</v>
      </c>
      <c r="HL1044" s="519">
        <v>0</v>
      </c>
      <c r="HM1044" s="519">
        <v>0</v>
      </c>
      <c r="HN1044" s="519">
        <v>0</v>
      </c>
      <c r="HO1044" s="519">
        <v>0</v>
      </c>
      <c r="HP1044" s="519">
        <v>0</v>
      </c>
      <c r="HQ1044" s="519">
        <v>0</v>
      </c>
      <c r="HR1044" s="519">
        <v>0</v>
      </c>
      <c r="HS1044" s="519">
        <v>0</v>
      </c>
      <c r="HT1044" s="519">
        <v>0</v>
      </c>
      <c r="HU1044" s="519">
        <v>0</v>
      </c>
      <c r="HV1044" s="519">
        <v>0</v>
      </c>
      <c r="HW1044" s="519">
        <v>0</v>
      </c>
      <c r="HX1044" s="519">
        <v>0</v>
      </c>
      <c r="HY1044" s="519">
        <v>0</v>
      </c>
      <c r="HZ1044" s="519">
        <v>0</v>
      </c>
      <c r="IA1044" s="519">
        <v>0</v>
      </c>
      <c r="IB1044" s="519">
        <v>0</v>
      </c>
      <c r="IC1044" s="519">
        <v>0</v>
      </c>
      <c r="ID1044" s="519">
        <v>0</v>
      </c>
      <c r="IE1044" s="519">
        <v>0</v>
      </c>
      <c r="IF1044" s="519">
        <v>0</v>
      </c>
      <c r="IG1044" s="519">
        <v>0</v>
      </c>
      <c r="IH1044" s="519">
        <v>0</v>
      </c>
      <c r="II1044" s="519">
        <v>0</v>
      </c>
      <c r="IJ1044" s="519">
        <v>0</v>
      </c>
      <c r="IK1044" s="519">
        <v>0</v>
      </c>
    </row>
    <row r="1045" spans="2:245" hidden="1">
      <c r="B1045" s="519" t="s">
        <v>1058</v>
      </c>
      <c r="C1045" s="519"/>
      <c r="D1045" s="519"/>
      <c r="E1045" s="519"/>
      <c r="F1045" s="519">
        <v>2</v>
      </c>
      <c r="G1045" s="519"/>
      <c r="H1045" s="519">
        <v>43</v>
      </c>
      <c r="I1045" s="519">
        <v>3</v>
      </c>
      <c r="J1045" s="519" t="str">
        <f t="shared" si="51"/>
        <v>SDN10024303</v>
      </c>
      <c r="K1045" s="519">
        <v>1065</v>
      </c>
      <c r="M1045" s="337"/>
      <c r="N1045" s="519" t="s">
        <v>1061</v>
      </c>
      <c r="O1045" s="519" t="s">
        <v>1060</v>
      </c>
      <c r="P1045" s="519">
        <v>17</v>
      </c>
      <c r="Q1045" s="521" t="str">
        <f t="shared" si="52"/>
        <v>SDN150217</v>
      </c>
      <c r="R1045" s="519">
        <v>667.8</v>
      </c>
      <c r="S1045" s="519">
        <v>2000</v>
      </c>
      <c r="T1045" s="519">
        <v>2003.4</v>
      </c>
      <c r="U1045" s="519">
        <v>2671.2</v>
      </c>
      <c r="V1045" s="519">
        <v>3339</v>
      </c>
      <c r="W1045" s="519">
        <v>4006.8</v>
      </c>
      <c r="X1045" s="519">
        <v>4674.6000000000004</v>
      </c>
      <c r="Y1045" s="519">
        <v>5208.8</v>
      </c>
      <c r="Z1045" s="519">
        <v>5743.1</v>
      </c>
      <c r="AA1045" s="519">
        <v>6277.3</v>
      </c>
      <c r="AB1045" s="519">
        <v>6811.6</v>
      </c>
      <c r="AC1045" s="519">
        <v>7345.8</v>
      </c>
      <c r="AD1045" s="519">
        <v>7880</v>
      </c>
      <c r="AE1045" s="519">
        <v>8414.2999999999993</v>
      </c>
      <c r="AF1045" s="519">
        <v>8948.5</v>
      </c>
      <c r="AG1045" s="519">
        <v>8948.5</v>
      </c>
      <c r="AH1045" s="519">
        <v>8948.5</v>
      </c>
      <c r="AI1045" s="519">
        <v>8948.5</v>
      </c>
      <c r="AJ1045" s="519">
        <v>8948.5</v>
      </c>
      <c r="AK1045" s="519">
        <v>8948.5</v>
      </c>
      <c r="AL1045" s="519">
        <v>8948.5</v>
      </c>
      <c r="AM1045" s="519">
        <v>8948.5</v>
      </c>
      <c r="AN1045" s="519">
        <v>8948.5</v>
      </c>
      <c r="AO1045" s="519">
        <v>8948.5</v>
      </c>
      <c r="AP1045" s="519">
        <v>8948.5</v>
      </c>
      <c r="AQ1045" s="519">
        <v>8948.5</v>
      </c>
      <c r="AR1045" s="519">
        <v>8948.5</v>
      </c>
      <c r="AS1045" s="519">
        <v>8948.5</v>
      </c>
      <c r="AT1045" s="519">
        <v>8948.5</v>
      </c>
      <c r="AU1045" s="519">
        <v>8948.5</v>
      </c>
      <c r="AV1045" s="519">
        <v>0</v>
      </c>
      <c r="AW1045" s="519">
        <v>0</v>
      </c>
      <c r="AX1045" s="519">
        <v>0</v>
      </c>
      <c r="AY1045" s="519">
        <v>0</v>
      </c>
      <c r="AZ1045" s="519">
        <v>0</v>
      </c>
      <c r="BA1045" s="519">
        <v>0</v>
      </c>
      <c r="BB1045" s="519">
        <v>0</v>
      </c>
      <c r="BC1045" s="519">
        <v>0</v>
      </c>
      <c r="BD1045" s="519">
        <v>0</v>
      </c>
      <c r="BE1045" s="519">
        <v>0</v>
      </c>
      <c r="BF1045" s="519">
        <v>0</v>
      </c>
      <c r="BG1045" s="519">
        <v>0</v>
      </c>
      <c r="BH1045" s="519">
        <v>0</v>
      </c>
      <c r="BI1045" s="519">
        <v>0</v>
      </c>
      <c r="BJ1045" s="519">
        <v>0</v>
      </c>
      <c r="BK1045" s="519">
        <v>0</v>
      </c>
      <c r="BL1045" s="519">
        <v>0</v>
      </c>
      <c r="BM1045" s="519">
        <v>0</v>
      </c>
      <c r="BN1045" s="519">
        <v>0</v>
      </c>
      <c r="BO1045" s="519">
        <v>0</v>
      </c>
      <c r="BP1045" s="519">
        <v>0</v>
      </c>
      <c r="BQ1045" s="519">
        <v>0</v>
      </c>
      <c r="BR1045" s="519">
        <v>0</v>
      </c>
      <c r="BS1045" s="519">
        <v>0</v>
      </c>
      <c r="BT1045" s="519">
        <v>0</v>
      </c>
      <c r="BU1045" s="519">
        <v>0</v>
      </c>
      <c r="BV1045" s="519">
        <v>0</v>
      </c>
      <c r="BW1045" s="519">
        <v>0</v>
      </c>
      <c r="BX1045" s="519">
        <v>0</v>
      </c>
      <c r="BY1045" s="519">
        <v>0</v>
      </c>
      <c r="BZ1045" s="519">
        <v>0</v>
      </c>
      <c r="CA1045" s="519">
        <v>0</v>
      </c>
      <c r="CB1045" s="519">
        <v>0</v>
      </c>
      <c r="CC1045" s="519">
        <v>0</v>
      </c>
      <c r="CD1045" s="519">
        <v>0</v>
      </c>
      <c r="CE1045" s="519">
        <v>0</v>
      </c>
      <c r="CF1045" s="519">
        <v>0</v>
      </c>
      <c r="CG1045" s="519">
        <v>0</v>
      </c>
      <c r="CH1045" s="519">
        <v>0</v>
      </c>
      <c r="CI1045" s="519">
        <v>0</v>
      </c>
      <c r="CJ1045" s="519">
        <v>0</v>
      </c>
      <c r="CK1045" s="519">
        <v>0</v>
      </c>
      <c r="CL1045" s="519">
        <v>0</v>
      </c>
      <c r="CM1045" s="519">
        <v>0</v>
      </c>
      <c r="CN1045" s="519">
        <v>0</v>
      </c>
      <c r="CO1045" s="519">
        <v>0</v>
      </c>
      <c r="CP1045" s="519">
        <v>0</v>
      </c>
      <c r="CQ1045" s="519">
        <v>0</v>
      </c>
      <c r="CR1045" s="519">
        <v>0</v>
      </c>
      <c r="CS1045" s="519">
        <v>0</v>
      </c>
      <c r="CT1045" s="519">
        <v>0</v>
      </c>
      <c r="CU1045" s="519">
        <v>0</v>
      </c>
      <c r="CV1045" s="519">
        <v>0</v>
      </c>
      <c r="CW1045" s="519">
        <v>0</v>
      </c>
      <c r="CX1045" s="519">
        <v>0</v>
      </c>
      <c r="CY1045" s="519">
        <v>0</v>
      </c>
      <c r="CZ1045" s="519">
        <v>0</v>
      </c>
      <c r="DA1045" s="519">
        <v>0</v>
      </c>
      <c r="DB1045" s="519">
        <v>0</v>
      </c>
      <c r="DC1045" s="519">
        <v>0</v>
      </c>
      <c r="DD1045" s="519">
        <v>0</v>
      </c>
      <c r="DE1045" s="519">
        <v>0</v>
      </c>
      <c r="DF1045" s="519">
        <v>0</v>
      </c>
      <c r="DG1045" s="519">
        <v>0</v>
      </c>
      <c r="DH1045" s="519">
        <v>0</v>
      </c>
      <c r="DI1045" s="519">
        <v>0</v>
      </c>
      <c r="DJ1045" s="519">
        <v>0</v>
      </c>
      <c r="DK1045" s="519">
        <v>0</v>
      </c>
      <c r="DL1045" s="519">
        <v>0</v>
      </c>
      <c r="DM1045" s="519">
        <v>0</v>
      </c>
      <c r="DN1045" s="519">
        <v>0</v>
      </c>
      <c r="DO1045" s="519">
        <v>0</v>
      </c>
      <c r="DP1045" s="519">
        <v>0</v>
      </c>
      <c r="DQ1045" s="519">
        <v>0</v>
      </c>
      <c r="DR1045" s="519">
        <v>0</v>
      </c>
      <c r="DS1045" s="519">
        <v>0</v>
      </c>
      <c r="DT1045" s="519">
        <v>0</v>
      </c>
      <c r="DU1045" s="519">
        <v>0</v>
      </c>
      <c r="DV1045" s="519">
        <v>0</v>
      </c>
      <c r="DW1045" s="519">
        <v>0</v>
      </c>
      <c r="DX1045" s="519">
        <v>0</v>
      </c>
      <c r="DZ1045" s="337"/>
      <c r="EA1045" s="519" t="s">
        <v>1061</v>
      </c>
      <c r="EB1045" s="519" t="s">
        <v>1060</v>
      </c>
      <c r="EC1045" s="519">
        <v>17</v>
      </c>
      <c r="ED1045" s="183" t="str">
        <f t="shared" si="53"/>
        <v>SDN150217</v>
      </c>
      <c r="EE1045" s="519">
        <v>667.8</v>
      </c>
      <c r="EF1045" s="519">
        <v>10000</v>
      </c>
      <c r="EG1045" s="519">
        <v>10000</v>
      </c>
      <c r="EH1045" s="519">
        <v>10000</v>
      </c>
      <c r="EI1045" s="519">
        <v>10000</v>
      </c>
      <c r="EJ1045" s="519">
        <v>10000</v>
      </c>
      <c r="EK1045" s="519">
        <v>10000</v>
      </c>
      <c r="EL1045" s="519">
        <v>10000</v>
      </c>
      <c r="EM1045" s="519">
        <v>10000</v>
      </c>
      <c r="EN1045" s="519">
        <v>10000</v>
      </c>
      <c r="EO1045" s="519">
        <v>10000</v>
      </c>
      <c r="EP1045" s="519">
        <v>10000</v>
      </c>
      <c r="EQ1045" s="519">
        <v>10000</v>
      </c>
      <c r="ER1045" s="519">
        <v>10000</v>
      </c>
      <c r="ES1045" s="519">
        <v>10000</v>
      </c>
      <c r="ET1045" s="519">
        <v>10000</v>
      </c>
      <c r="EU1045" s="519">
        <v>10000</v>
      </c>
      <c r="EV1045" s="519">
        <v>10000</v>
      </c>
      <c r="EW1045" s="519">
        <v>10000</v>
      </c>
      <c r="EX1045" s="519">
        <v>10000</v>
      </c>
      <c r="EY1045" s="519">
        <v>10000</v>
      </c>
      <c r="EZ1045" s="519">
        <v>10000</v>
      </c>
      <c r="FA1045" s="519">
        <v>10000</v>
      </c>
      <c r="FB1045" s="519">
        <v>10000</v>
      </c>
      <c r="FC1045" s="519">
        <v>10000</v>
      </c>
      <c r="FD1045" s="519">
        <v>10000</v>
      </c>
      <c r="FE1045" s="519">
        <v>10000</v>
      </c>
      <c r="FF1045" s="519">
        <v>10000</v>
      </c>
      <c r="FG1045" s="519">
        <v>10000</v>
      </c>
      <c r="FH1045" s="519">
        <v>10000</v>
      </c>
      <c r="FI1045" s="519">
        <v>0</v>
      </c>
      <c r="FJ1045" s="519">
        <v>0</v>
      </c>
      <c r="FK1045" s="519">
        <v>0</v>
      </c>
      <c r="FL1045" s="519">
        <v>0</v>
      </c>
      <c r="FM1045" s="519">
        <v>0</v>
      </c>
      <c r="FN1045" s="519">
        <v>0</v>
      </c>
      <c r="FO1045" s="519">
        <v>0</v>
      </c>
      <c r="FP1045" s="519">
        <v>0</v>
      </c>
      <c r="FQ1045" s="519">
        <v>0</v>
      </c>
      <c r="FR1045" s="519">
        <v>0</v>
      </c>
      <c r="FS1045" s="519">
        <v>0</v>
      </c>
      <c r="FT1045" s="519">
        <v>0</v>
      </c>
      <c r="FU1045" s="519">
        <v>0</v>
      </c>
      <c r="FV1045" s="519">
        <v>0</v>
      </c>
      <c r="FW1045" s="519">
        <v>0</v>
      </c>
      <c r="FX1045" s="519">
        <v>0</v>
      </c>
      <c r="FY1045" s="519">
        <v>0</v>
      </c>
      <c r="FZ1045" s="519">
        <v>0</v>
      </c>
      <c r="GA1045" s="519">
        <v>0</v>
      </c>
      <c r="GB1045" s="519">
        <v>0</v>
      </c>
      <c r="GC1045" s="519">
        <v>0</v>
      </c>
      <c r="GD1045" s="519">
        <v>0</v>
      </c>
      <c r="GE1045" s="519">
        <v>0</v>
      </c>
      <c r="GF1045" s="519">
        <v>0</v>
      </c>
      <c r="GG1045" s="519">
        <v>0</v>
      </c>
      <c r="GH1045" s="519">
        <v>0</v>
      </c>
      <c r="GI1045" s="519">
        <v>0</v>
      </c>
      <c r="GJ1045" s="519">
        <v>0</v>
      </c>
      <c r="GK1045" s="519">
        <v>0</v>
      </c>
      <c r="GL1045" s="519">
        <v>0</v>
      </c>
      <c r="GM1045" s="519">
        <v>0</v>
      </c>
      <c r="GN1045" s="519">
        <v>0</v>
      </c>
      <c r="GO1045" s="519">
        <v>0</v>
      </c>
      <c r="GP1045" s="519">
        <v>0</v>
      </c>
      <c r="GQ1045" s="519">
        <v>0</v>
      </c>
      <c r="GR1045" s="519">
        <v>0</v>
      </c>
      <c r="GS1045" s="519">
        <v>0</v>
      </c>
      <c r="GT1045" s="519">
        <v>0</v>
      </c>
      <c r="GU1045" s="519">
        <v>0</v>
      </c>
      <c r="GV1045" s="519">
        <v>0</v>
      </c>
      <c r="GW1045" s="519">
        <v>0</v>
      </c>
      <c r="GX1045" s="519">
        <v>0</v>
      </c>
      <c r="GY1045" s="519">
        <v>0</v>
      </c>
      <c r="GZ1045" s="519">
        <v>0</v>
      </c>
      <c r="HA1045" s="519">
        <v>0</v>
      </c>
      <c r="HB1045" s="519">
        <v>0</v>
      </c>
      <c r="HC1045" s="519">
        <v>0</v>
      </c>
      <c r="HD1045" s="519">
        <v>0</v>
      </c>
      <c r="HE1045" s="519">
        <v>0</v>
      </c>
      <c r="HF1045" s="519">
        <v>0</v>
      </c>
      <c r="HG1045" s="519">
        <v>0</v>
      </c>
      <c r="HH1045" s="519">
        <v>0</v>
      </c>
      <c r="HI1045" s="519">
        <v>0</v>
      </c>
      <c r="HJ1045" s="519">
        <v>0</v>
      </c>
      <c r="HK1045" s="519">
        <v>0</v>
      </c>
      <c r="HL1045" s="519">
        <v>0</v>
      </c>
      <c r="HM1045" s="519">
        <v>0</v>
      </c>
      <c r="HN1045" s="519">
        <v>0</v>
      </c>
      <c r="HO1045" s="519">
        <v>0</v>
      </c>
      <c r="HP1045" s="519">
        <v>0</v>
      </c>
      <c r="HQ1045" s="519">
        <v>0</v>
      </c>
      <c r="HR1045" s="519">
        <v>0</v>
      </c>
      <c r="HS1045" s="519">
        <v>0</v>
      </c>
      <c r="HT1045" s="519">
        <v>0</v>
      </c>
      <c r="HU1045" s="519">
        <v>0</v>
      </c>
      <c r="HV1045" s="519">
        <v>0</v>
      </c>
      <c r="HW1045" s="519">
        <v>0</v>
      </c>
      <c r="HX1045" s="519">
        <v>0</v>
      </c>
      <c r="HY1045" s="519">
        <v>0</v>
      </c>
      <c r="HZ1045" s="519">
        <v>0</v>
      </c>
      <c r="IA1045" s="519">
        <v>0</v>
      </c>
      <c r="IB1045" s="519">
        <v>0</v>
      </c>
      <c r="IC1045" s="519">
        <v>0</v>
      </c>
      <c r="ID1045" s="519">
        <v>0</v>
      </c>
      <c r="IE1045" s="519">
        <v>0</v>
      </c>
      <c r="IF1045" s="519">
        <v>0</v>
      </c>
      <c r="IG1045" s="519">
        <v>0</v>
      </c>
      <c r="IH1045" s="519">
        <v>0</v>
      </c>
      <c r="II1045" s="519">
        <v>0</v>
      </c>
      <c r="IJ1045" s="519">
        <v>0</v>
      </c>
      <c r="IK1045" s="519">
        <v>0</v>
      </c>
    </row>
    <row r="1046" spans="2:245" hidden="1">
      <c r="B1046" s="519" t="s">
        <v>1058</v>
      </c>
      <c r="C1046" s="519"/>
      <c r="D1046" s="519"/>
      <c r="E1046" s="519"/>
      <c r="F1046" s="519">
        <v>2</v>
      </c>
      <c r="G1046" s="519"/>
      <c r="H1046" s="519">
        <v>43</v>
      </c>
      <c r="I1046" s="519">
        <v>4</v>
      </c>
      <c r="J1046" s="519" t="str">
        <f t="shared" si="51"/>
        <v>SDN10024304</v>
      </c>
      <c r="K1046" s="519">
        <v>1065</v>
      </c>
      <c r="M1046" s="337"/>
      <c r="N1046" s="519" t="s">
        <v>1061</v>
      </c>
      <c r="O1046" s="519" t="s">
        <v>1060</v>
      </c>
      <c r="P1046" s="519">
        <v>18</v>
      </c>
      <c r="Q1046" s="521" t="str">
        <f t="shared" si="52"/>
        <v>SDN150218</v>
      </c>
      <c r="R1046" s="519">
        <v>667.8</v>
      </c>
      <c r="S1046" s="519">
        <v>2000</v>
      </c>
      <c r="T1046" s="519">
        <v>2003.4</v>
      </c>
      <c r="U1046" s="519">
        <v>2671.2</v>
      </c>
      <c r="V1046" s="519">
        <v>3339</v>
      </c>
      <c r="W1046" s="519">
        <v>4006.8</v>
      </c>
      <c r="X1046" s="519">
        <v>4674.6000000000004</v>
      </c>
      <c r="Y1046" s="519">
        <v>5208.8</v>
      </c>
      <c r="Z1046" s="519">
        <v>5743.1</v>
      </c>
      <c r="AA1046" s="519">
        <v>6277.3</v>
      </c>
      <c r="AB1046" s="519">
        <v>6811.6</v>
      </c>
      <c r="AC1046" s="519">
        <v>7345.8</v>
      </c>
      <c r="AD1046" s="519">
        <v>7880</v>
      </c>
      <c r="AE1046" s="519">
        <v>8414.2999999999993</v>
      </c>
      <c r="AF1046" s="519">
        <v>8948.5</v>
      </c>
      <c r="AG1046" s="519">
        <v>8948.5</v>
      </c>
      <c r="AH1046" s="519">
        <v>8948.5</v>
      </c>
      <c r="AI1046" s="519">
        <v>8948.5</v>
      </c>
      <c r="AJ1046" s="519">
        <v>8948.5</v>
      </c>
      <c r="AK1046" s="519">
        <v>8948.5</v>
      </c>
      <c r="AL1046" s="519">
        <v>8948.5</v>
      </c>
      <c r="AM1046" s="519">
        <v>8948.5</v>
      </c>
      <c r="AN1046" s="519">
        <v>8948.5</v>
      </c>
      <c r="AO1046" s="519">
        <v>8948.5</v>
      </c>
      <c r="AP1046" s="519">
        <v>8948.5</v>
      </c>
      <c r="AQ1046" s="519">
        <v>8948.5</v>
      </c>
      <c r="AR1046" s="519">
        <v>8948.5</v>
      </c>
      <c r="AS1046" s="519">
        <v>8948.5</v>
      </c>
      <c r="AT1046" s="519">
        <v>8948.5</v>
      </c>
      <c r="AU1046" s="519">
        <v>8948.5</v>
      </c>
      <c r="AV1046" s="519">
        <v>0</v>
      </c>
      <c r="AW1046" s="519">
        <v>0</v>
      </c>
      <c r="AX1046" s="519">
        <v>0</v>
      </c>
      <c r="AY1046" s="519">
        <v>0</v>
      </c>
      <c r="AZ1046" s="519">
        <v>0</v>
      </c>
      <c r="BA1046" s="519">
        <v>0</v>
      </c>
      <c r="BB1046" s="519">
        <v>0</v>
      </c>
      <c r="BC1046" s="519">
        <v>0</v>
      </c>
      <c r="BD1046" s="519">
        <v>0</v>
      </c>
      <c r="BE1046" s="519">
        <v>0</v>
      </c>
      <c r="BF1046" s="519">
        <v>0</v>
      </c>
      <c r="BG1046" s="519">
        <v>0</v>
      </c>
      <c r="BH1046" s="519">
        <v>0</v>
      </c>
      <c r="BI1046" s="519">
        <v>0</v>
      </c>
      <c r="BJ1046" s="519">
        <v>0</v>
      </c>
      <c r="BK1046" s="519">
        <v>0</v>
      </c>
      <c r="BL1046" s="519">
        <v>0</v>
      </c>
      <c r="BM1046" s="519">
        <v>0</v>
      </c>
      <c r="BN1046" s="519">
        <v>0</v>
      </c>
      <c r="BO1046" s="519">
        <v>0</v>
      </c>
      <c r="BP1046" s="519">
        <v>0</v>
      </c>
      <c r="BQ1046" s="519">
        <v>0</v>
      </c>
      <c r="BR1046" s="519">
        <v>0</v>
      </c>
      <c r="BS1046" s="519">
        <v>0</v>
      </c>
      <c r="BT1046" s="519">
        <v>0</v>
      </c>
      <c r="BU1046" s="519">
        <v>0</v>
      </c>
      <c r="BV1046" s="519">
        <v>0</v>
      </c>
      <c r="BW1046" s="519">
        <v>0</v>
      </c>
      <c r="BX1046" s="519">
        <v>0</v>
      </c>
      <c r="BY1046" s="519">
        <v>0</v>
      </c>
      <c r="BZ1046" s="519">
        <v>0</v>
      </c>
      <c r="CA1046" s="519">
        <v>0</v>
      </c>
      <c r="CB1046" s="519">
        <v>0</v>
      </c>
      <c r="CC1046" s="519">
        <v>0</v>
      </c>
      <c r="CD1046" s="519">
        <v>0</v>
      </c>
      <c r="CE1046" s="519">
        <v>0</v>
      </c>
      <c r="CF1046" s="519">
        <v>0</v>
      </c>
      <c r="CG1046" s="519">
        <v>0</v>
      </c>
      <c r="CH1046" s="519">
        <v>0</v>
      </c>
      <c r="CI1046" s="519">
        <v>0</v>
      </c>
      <c r="CJ1046" s="519">
        <v>0</v>
      </c>
      <c r="CK1046" s="519">
        <v>0</v>
      </c>
      <c r="CL1046" s="519">
        <v>0</v>
      </c>
      <c r="CM1046" s="519">
        <v>0</v>
      </c>
      <c r="CN1046" s="519">
        <v>0</v>
      </c>
      <c r="CO1046" s="519">
        <v>0</v>
      </c>
      <c r="CP1046" s="519">
        <v>0</v>
      </c>
      <c r="CQ1046" s="519">
        <v>0</v>
      </c>
      <c r="CR1046" s="519">
        <v>0</v>
      </c>
      <c r="CS1046" s="519">
        <v>0</v>
      </c>
      <c r="CT1046" s="519">
        <v>0</v>
      </c>
      <c r="CU1046" s="519">
        <v>0</v>
      </c>
      <c r="CV1046" s="519">
        <v>0</v>
      </c>
      <c r="CW1046" s="519">
        <v>0</v>
      </c>
      <c r="CX1046" s="519">
        <v>0</v>
      </c>
      <c r="CY1046" s="519">
        <v>0</v>
      </c>
      <c r="CZ1046" s="519">
        <v>0</v>
      </c>
      <c r="DA1046" s="519">
        <v>0</v>
      </c>
      <c r="DB1046" s="519">
        <v>0</v>
      </c>
      <c r="DC1046" s="519">
        <v>0</v>
      </c>
      <c r="DD1046" s="519">
        <v>0</v>
      </c>
      <c r="DE1046" s="519">
        <v>0</v>
      </c>
      <c r="DF1046" s="519">
        <v>0</v>
      </c>
      <c r="DG1046" s="519">
        <v>0</v>
      </c>
      <c r="DH1046" s="519">
        <v>0</v>
      </c>
      <c r="DI1046" s="519">
        <v>0</v>
      </c>
      <c r="DJ1046" s="519">
        <v>0</v>
      </c>
      <c r="DK1046" s="519">
        <v>0</v>
      </c>
      <c r="DL1046" s="519">
        <v>0</v>
      </c>
      <c r="DM1046" s="519">
        <v>0</v>
      </c>
      <c r="DN1046" s="519">
        <v>0</v>
      </c>
      <c r="DO1046" s="519">
        <v>0</v>
      </c>
      <c r="DP1046" s="519">
        <v>0</v>
      </c>
      <c r="DQ1046" s="519">
        <v>0</v>
      </c>
      <c r="DR1046" s="519">
        <v>0</v>
      </c>
      <c r="DS1046" s="519">
        <v>0</v>
      </c>
      <c r="DT1046" s="519">
        <v>0</v>
      </c>
      <c r="DU1046" s="519">
        <v>0</v>
      </c>
      <c r="DV1046" s="519">
        <v>0</v>
      </c>
      <c r="DW1046" s="519">
        <v>0</v>
      </c>
      <c r="DX1046" s="519">
        <v>0</v>
      </c>
      <c r="DZ1046" s="337"/>
      <c r="EA1046" s="519" t="s">
        <v>1061</v>
      </c>
      <c r="EB1046" s="519" t="s">
        <v>1060</v>
      </c>
      <c r="EC1046" s="519">
        <v>18</v>
      </c>
      <c r="ED1046" s="183" t="str">
        <f t="shared" si="53"/>
        <v>SDN150218</v>
      </c>
      <c r="EE1046" s="519">
        <v>667.8</v>
      </c>
      <c r="EF1046" s="519">
        <v>10000</v>
      </c>
      <c r="EG1046" s="519">
        <v>10000</v>
      </c>
      <c r="EH1046" s="519">
        <v>10000</v>
      </c>
      <c r="EI1046" s="519">
        <v>10000</v>
      </c>
      <c r="EJ1046" s="519">
        <v>10000</v>
      </c>
      <c r="EK1046" s="519">
        <v>10000</v>
      </c>
      <c r="EL1046" s="519">
        <v>10000</v>
      </c>
      <c r="EM1046" s="519">
        <v>10000</v>
      </c>
      <c r="EN1046" s="519">
        <v>10000</v>
      </c>
      <c r="EO1046" s="519">
        <v>10000</v>
      </c>
      <c r="EP1046" s="519">
        <v>10000</v>
      </c>
      <c r="EQ1046" s="519">
        <v>10000</v>
      </c>
      <c r="ER1046" s="519">
        <v>10000</v>
      </c>
      <c r="ES1046" s="519">
        <v>10000</v>
      </c>
      <c r="ET1046" s="519">
        <v>10000</v>
      </c>
      <c r="EU1046" s="519">
        <v>10000</v>
      </c>
      <c r="EV1046" s="519">
        <v>10000</v>
      </c>
      <c r="EW1046" s="519">
        <v>10000</v>
      </c>
      <c r="EX1046" s="519">
        <v>10000</v>
      </c>
      <c r="EY1046" s="519">
        <v>10000</v>
      </c>
      <c r="EZ1046" s="519">
        <v>10000</v>
      </c>
      <c r="FA1046" s="519">
        <v>10000</v>
      </c>
      <c r="FB1046" s="519">
        <v>10000</v>
      </c>
      <c r="FC1046" s="519">
        <v>10000</v>
      </c>
      <c r="FD1046" s="519">
        <v>10000</v>
      </c>
      <c r="FE1046" s="519">
        <v>10000</v>
      </c>
      <c r="FF1046" s="519">
        <v>10000</v>
      </c>
      <c r="FG1046" s="519">
        <v>10000</v>
      </c>
      <c r="FH1046" s="519">
        <v>10000</v>
      </c>
      <c r="FI1046" s="519">
        <v>0</v>
      </c>
      <c r="FJ1046" s="519">
        <v>0</v>
      </c>
      <c r="FK1046" s="519">
        <v>0</v>
      </c>
      <c r="FL1046" s="519">
        <v>0</v>
      </c>
      <c r="FM1046" s="519">
        <v>0</v>
      </c>
      <c r="FN1046" s="519">
        <v>0</v>
      </c>
      <c r="FO1046" s="519">
        <v>0</v>
      </c>
      <c r="FP1046" s="519">
        <v>0</v>
      </c>
      <c r="FQ1046" s="519">
        <v>0</v>
      </c>
      <c r="FR1046" s="519">
        <v>0</v>
      </c>
      <c r="FS1046" s="519">
        <v>0</v>
      </c>
      <c r="FT1046" s="519">
        <v>0</v>
      </c>
      <c r="FU1046" s="519">
        <v>0</v>
      </c>
      <c r="FV1046" s="519">
        <v>0</v>
      </c>
      <c r="FW1046" s="519">
        <v>0</v>
      </c>
      <c r="FX1046" s="519">
        <v>0</v>
      </c>
      <c r="FY1046" s="519">
        <v>0</v>
      </c>
      <c r="FZ1046" s="519">
        <v>0</v>
      </c>
      <c r="GA1046" s="519">
        <v>0</v>
      </c>
      <c r="GB1046" s="519">
        <v>0</v>
      </c>
      <c r="GC1046" s="519">
        <v>0</v>
      </c>
      <c r="GD1046" s="519">
        <v>0</v>
      </c>
      <c r="GE1046" s="519">
        <v>0</v>
      </c>
      <c r="GF1046" s="519">
        <v>0</v>
      </c>
      <c r="GG1046" s="519">
        <v>0</v>
      </c>
      <c r="GH1046" s="519">
        <v>0</v>
      </c>
      <c r="GI1046" s="519">
        <v>0</v>
      </c>
      <c r="GJ1046" s="519">
        <v>0</v>
      </c>
      <c r="GK1046" s="519">
        <v>0</v>
      </c>
      <c r="GL1046" s="519">
        <v>0</v>
      </c>
      <c r="GM1046" s="519">
        <v>0</v>
      </c>
      <c r="GN1046" s="519">
        <v>0</v>
      </c>
      <c r="GO1046" s="519">
        <v>0</v>
      </c>
      <c r="GP1046" s="519">
        <v>0</v>
      </c>
      <c r="GQ1046" s="519">
        <v>0</v>
      </c>
      <c r="GR1046" s="519">
        <v>0</v>
      </c>
      <c r="GS1046" s="519">
        <v>0</v>
      </c>
      <c r="GT1046" s="519">
        <v>0</v>
      </c>
      <c r="GU1046" s="519">
        <v>0</v>
      </c>
      <c r="GV1046" s="519">
        <v>0</v>
      </c>
      <c r="GW1046" s="519">
        <v>0</v>
      </c>
      <c r="GX1046" s="519">
        <v>0</v>
      </c>
      <c r="GY1046" s="519">
        <v>0</v>
      </c>
      <c r="GZ1046" s="519">
        <v>0</v>
      </c>
      <c r="HA1046" s="519">
        <v>0</v>
      </c>
      <c r="HB1046" s="519">
        <v>0</v>
      </c>
      <c r="HC1046" s="519">
        <v>0</v>
      </c>
      <c r="HD1046" s="519">
        <v>0</v>
      </c>
      <c r="HE1046" s="519">
        <v>0</v>
      </c>
      <c r="HF1046" s="519">
        <v>0</v>
      </c>
      <c r="HG1046" s="519">
        <v>0</v>
      </c>
      <c r="HH1046" s="519">
        <v>0</v>
      </c>
      <c r="HI1046" s="519">
        <v>0</v>
      </c>
      <c r="HJ1046" s="519">
        <v>0</v>
      </c>
      <c r="HK1046" s="519">
        <v>0</v>
      </c>
      <c r="HL1046" s="519">
        <v>0</v>
      </c>
      <c r="HM1046" s="519">
        <v>0</v>
      </c>
      <c r="HN1046" s="519">
        <v>0</v>
      </c>
      <c r="HO1046" s="519">
        <v>0</v>
      </c>
      <c r="HP1046" s="519">
        <v>0</v>
      </c>
      <c r="HQ1046" s="519">
        <v>0</v>
      </c>
      <c r="HR1046" s="519">
        <v>0</v>
      </c>
      <c r="HS1046" s="519">
        <v>0</v>
      </c>
      <c r="HT1046" s="519">
        <v>0</v>
      </c>
      <c r="HU1046" s="519">
        <v>0</v>
      </c>
      <c r="HV1046" s="519">
        <v>0</v>
      </c>
      <c r="HW1046" s="519">
        <v>0</v>
      </c>
      <c r="HX1046" s="519">
        <v>0</v>
      </c>
      <c r="HY1046" s="519">
        <v>0</v>
      </c>
      <c r="HZ1046" s="519">
        <v>0</v>
      </c>
      <c r="IA1046" s="519">
        <v>0</v>
      </c>
      <c r="IB1046" s="519">
        <v>0</v>
      </c>
      <c r="IC1046" s="519">
        <v>0</v>
      </c>
      <c r="ID1046" s="519">
        <v>0</v>
      </c>
      <c r="IE1046" s="519">
        <v>0</v>
      </c>
      <c r="IF1046" s="519">
        <v>0</v>
      </c>
      <c r="IG1046" s="519">
        <v>0</v>
      </c>
      <c r="IH1046" s="519">
        <v>0</v>
      </c>
      <c r="II1046" s="519">
        <v>0</v>
      </c>
      <c r="IJ1046" s="519">
        <v>0</v>
      </c>
      <c r="IK1046" s="519">
        <v>0</v>
      </c>
    </row>
    <row r="1047" spans="2:245" hidden="1">
      <c r="B1047" s="519" t="s">
        <v>1058</v>
      </c>
      <c r="C1047" s="519"/>
      <c r="D1047" s="519"/>
      <c r="E1047" s="519"/>
      <c r="F1047" s="519">
        <v>2</v>
      </c>
      <c r="G1047" s="519"/>
      <c r="H1047" s="519">
        <v>43</v>
      </c>
      <c r="I1047" s="519">
        <v>5</v>
      </c>
      <c r="J1047" s="519" t="str">
        <f t="shared" si="51"/>
        <v>SDN10024305</v>
      </c>
      <c r="K1047" s="519">
        <v>1065</v>
      </c>
      <c r="M1047" s="337"/>
      <c r="N1047" s="519" t="s">
        <v>1061</v>
      </c>
      <c r="O1047" s="519" t="s">
        <v>1060</v>
      </c>
      <c r="P1047" s="519">
        <v>19</v>
      </c>
      <c r="Q1047" s="521" t="str">
        <f t="shared" si="52"/>
        <v>SDN150219</v>
      </c>
      <c r="R1047" s="519">
        <v>667.8</v>
      </c>
      <c r="S1047" s="519">
        <v>2000</v>
      </c>
      <c r="T1047" s="519">
        <v>2003.4</v>
      </c>
      <c r="U1047" s="519">
        <v>2671.2</v>
      </c>
      <c r="V1047" s="519">
        <v>3339</v>
      </c>
      <c r="W1047" s="519">
        <v>4006.8</v>
      </c>
      <c r="X1047" s="519">
        <v>4674.6000000000004</v>
      </c>
      <c r="Y1047" s="519">
        <v>5208.8</v>
      </c>
      <c r="Z1047" s="519">
        <v>5743.1</v>
      </c>
      <c r="AA1047" s="519">
        <v>6277.3</v>
      </c>
      <c r="AB1047" s="519">
        <v>6811.6</v>
      </c>
      <c r="AC1047" s="519">
        <v>7345.8</v>
      </c>
      <c r="AD1047" s="519">
        <v>7880</v>
      </c>
      <c r="AE1047" s="519">
        <v>8414.2999999999993</v>
      </c>
      <c r="AF1047" s="519">
        <v>8948.5</v>
      </c>
      <c r="AG1047" s="519">
        <v>8948.5</v>
      </c>
      <c r="AH1047" s="519">
        <v>8948.5</v>
      </c>
      <c r="AI1047" s="519">
        <v>8948.5</v>
      </c>
      <c r="AJ1047" s="519">
        <v>8948.5</v>
      </c>
      <c r="AK1047" s="519">
        <v>8948.5</v>
      </c>
      <c r="AL1047" s="519">
        <v>8948.5</v>
      </c>
      <c r="AM1047" s="519">
        <v>8948.5</v>
      </c>
      <c r="AN1047" s="519">
        <v>8948.5</v>
      </c>
      <c r="AO1047" s="519">
        <v>8948.5</v>
      </c>
      <c r="AP1047" s="519">
        <v>8948.5</v>
      </c>
      <c r="AQ1047" s="519">
        <v>8948.5</v>
      </c>
      <c r="AR1047" s="519">
        <v>8948.5</v>
      </c>
      <c r="AS1047" s="519">
        <v>8948.5</v>
      </c>
      <c r="AT1047" s="519">
        <v>8948.5</v>
      </c>
      <c r="AU1047" s="519">
        <v>8948.5</v>
      </c>
      <c r="AV1047" s="519">
        <v>0</v>
      </c>
      <c r="AW1047" s="519">
        <v>0</v>
      </c>
      <c r="AX1047" s="519">
        <v>0</v>
      </c>
      <c r="AY1047" s="519">
        <v>0</v>
      </c>
      <c r="AZ1047" s="519">
        <v>0</v>
      </c>
      <c r="BA1047" s="519">
        <v>0</v>
      </c>
      <c r="BB1047" s="519">
        <v>0</v>
      </c>
      <c r="BC1047" s="519">
        <v>0</v>
      </c>
      <c r="BD1047" s="519">
        <v>0</v>
      </c>
      <c r="BE1047" s="519">
        <v>0</v>
      </c>
      <c r="BF1047" s="519">
        <v>0</v>
      </c>
      <c r="BG1047" s="519">
        <v>0</v>
      </c>
      <c r="BH1047" s="519">
        <v>0</v>
      </c>
      <c r="BI1047" s="519">
        <v>0</v>
      </c>
      <c r="BJ1047" s="519">
        <v>0</v>
      </c>
      <c r="BK1047" s="519">
        <v>0</v>
      </c>
      <c r="BL1047" s="519">
        <v>0</v>
      </c>
      <c r="BM1047" s="519">
        <v>0</v>
      </c>
      <c r="BN1047" s="519">
        <v>0</v>
      </c>
      <c r="BO1047" s="519">
        <v>0</v>
      </c>
      <c r="BP1047" s="519">
        <v>0</v>
      </c>
      <c r="BQ1047" s="519">
        <v>0</v>
      </c>
      <c r="BR1047" s="519">
        <v>0</v>
      </c>
      <c r="BS1047" s="519">
        <v>0</v>
      </c>
      <c r="BT1047" s="519">
        <v>0</v>
      </c>
      <c r="BU1047" s="519">
        <v>0</v>
      </c>
      <c r="BV1047" s="519">
        <v>0</v>
      </c>
      <c r="BW1047" s="519">
        <v>0</v>
      </c>
      <c r="BX1047" s="519">
        <v>0</v>
      </c>
      <c r="BY1047" s="519">
        <v>0</v>
      </c>
      <c r="BZ1047" s="519">
        <v>0</v>
      </c>
      <c r="CA1047" s="519">
        <v>0</v>
      </c>
      <c r="CB1047" s="519">
        <v>0</v>
      </c>
      <c r="CC1047" s="519">
        <v>0</v>
      </c>
      <c r="CD1047" s="519">
        <v>0</v>
      </c>
      <c r="CE1047" s="519">
        <v>0</v>
      </c>
      <c r="CF1047" s="519">
        <v>0</v>
      </c>
      <c r="CG1047" s="519">
        <v>0</v>
      </c>
      <c r="CH1047" s="519">
        <v>0</v>
      </c>
      <c r="CI1047" s="519">
        <v>0</v>
      </c>
      <c r="CJ1047" s="519">
        <v>0</v>
      </c>
      <c r="CK1047" s="519">
        <v>0</v>
      </c>
      <c r="CL1047" s="519">
        <v>0</v>
      </c>
      <c r="CM1047" s="519">
        <v>0</v>
      </c>
      <c r="CN1047" s="519">
        <v>0</v>
      </c>
      <c r="CO1047" s="519">
        <v>0</v>
      </c>
      <c r="CP1047" s="519">
        <v>0</v>
      </c>
      <c r="CQ1047" s="519">
        <v>0</v>
      </c>
      <c r="CR1047" s="519">
        <v>0</v>
      </c>
      <c r="CS1047" s="519">
        <v>0</v>
      </c>
      <c r="CT1047" s="519">
        <v>0</v>
      </c>
      <c r="CU1047" s="519">
        <v>0</v>
      </c>
      <c r="CV1047" s="519">
        <v>0</v>
      </c>
      <c r="CW1047" s="519">
        <v>0</v>
      </c>
      <c r="CX1047" s="519">
        <v>0</v>
      </c>
      <c r="CY1047" s="519">
        <v>0</v>
      </c>
      <c r="CZ1047" s="519">
        <v>0</v>
      </c>
      <c r="DA1047" s="519">
        <v>0</v>
      </c>
      <c r="DB1047" s="519">
        <v>0</v>
      </c>
      <c r="DC1047" s="519">
        <v>0</v>
      </c>
      <c r="DD1047" s="519">
        <v>0</v>
      </c>
      <c r="DE1047" s="519">
        <v>0</v>
      </c>
      <c r="DF1047" s="519">
        <v>0</v>
      </c>
      <c r="DG1047" s="519">
        <v>0</v>
      </c>
      <c r="DH1047" s="519">
        <v>0</v>
      </c>
      <c r="DI1047" s="519">
        <v>0</v>
      </c>
      <c r="DJ1047" s="519">
        <v>0</v>
      </c>
      <c r="DK1047" s="519">
        <v>0</v>
      </c>
      <c r="DL1047" s="519">
        <v>0</v>
      </c>
      <c r="DM1047" s="519">
        <v>0</v>
      </c>
      <c r="DN1047" s="519">
        <v>0</v>
      </c>
      <c r="DO1047" s="519">
        <v>0</v>
      </c>
      <c r="DP1047" s="519">
        <v>0</v>
      </c>
      <c r="DQ1047" s="519">
        <v>0</v>
      </c>
      <c r="DR1047" s="519">
        <v>0</v>
      </c>
      <c r="DS1047" s="519">
        <v>0</v>
      </c>
      <c r="DT1047" s="519">
        <v>0</v>
      </c>
      <c r="DU1047" s="519">
        <v>0</v>
      </c>
      <c r="DV1047" s="519">
        <v>0</v>
      </c>
      <c r="DW1047" s="519">
        <v>0</v>
      </c>
      <c r="DX1047" s="519">
        <v>0</v>
      </c>
      <c r="DZ1047" s="337"/>
      <c r="EA1047" s="519" t="s">
        <v>1061</v>
      </c>
      <c r="EB1047" s="519" t="s">
        <v>1060</v>
      </c>
      <c r="EC1047" s="519">
        <v>19</v>
      </c>
      <c r="ED1047" s="183" t="str">
        <f t="shared" si="53"/>
        <v>SDN150219</v>
      </c>
      <c r="EE1047" s="519">
        <v>667.8</v>
      </c>
      <c r="EF1047" s="519">
        <v>10000</v>
      </c>
      <c r="EG1047" s="519">
        <v>10000</v>
      </c>
      <c r="EH1047" s="519">
        <v>10000</v>
      </c>
      <c r="EI1047" s="519">
        <v>10000</v>
      </c>
      <c r="EJ1047" s="519">
        <v>10000</v>
      </c>
      <c r="EK1047" s="519">
        <v>10000</v>
      </c>
      <c r="EL1047" s="519">
        <v>10000</v>
      </c>
      <c r="EM1047" s="519">
        <v>10000</v>
      </c>
      <c r="EN1047" s="519">
        <v>10000</v>
      </c>
      <c r="EO1047" s="519">
        <v>10000</v>
      </c>
      <c r="EP1047" s="519">
        <v>10000</v>
      </c>
      <c r="EQ1047" s="519">
        <v>10000</v>
      </c>
      <c r="ER1047" s="519">
        <v>10000</v>
      </c>
      <c r="ES1047" s="519">
        <v>10000</v>
      </c>
      <c r="ET1047" s="519">
        <v>10000</v>
      </c>
      <c r="EU1047" s="519">
        <v>10000</v>
      </c>
      <c r="EV1047" s="519">
        <v>10000</v>
      </c>
      <c r="EW1047" s="519">
        <v>10000</v>
      </c>
      <c r="EX1047" s="519">
        <v>10000</v>
      </c>
      <c r="EY1047" s="519">
        <v>10000</v>
      </c>
      <c r="EZ1047" s="519">
        <v>10000</v>
      </c>
      <c r="FA1047" s="519">
        <v>10000</v>
      </c>
      <c r="FB1047" s="519">
        <v>10000</v>
      </c>
      <c r="FC1047" s="519">
        <v>10000</v>
      </c>
      <c r="FD1047" s="519">
        <v>10000</v>
      </c>
      <c r="FE1047" s="519">
        <v>10000</v>
      </c>
      <c r="FF1047" s="519">
        <v>10000</v>
      </c>
      <c r="FG1047" s="519">
        <v>10000</v>
      </c>
      <c r="FH1047" s="519">
        <v>10000</v>
      </c>
      <c r="FI1047" s="519">
        <v>0</v>
      </c>
      <c r="FJ1047" s="519">
        <v>0</v>
      </c>
      <c r="FK1047" s="519">
        <v>0</v>
      </c>
      <c r="FL1047" s="519">
        <v>0</v>
      </c>
      <c r="FM1047" s="519">
        <v>0</v>
      </c>
      <c r="FN1047" s="519">
        <v>0</v>
      </c>
      <c r="FO1047" s="519">
        <v>0</v>
      </c>
      <c r="FP1047" s="519">
        <v>0</v>
      </c>
      <c r="FQ1047" s="519">
        <v>0</v>
      </c>
      <c r="FR1047" s="519">
        <v>0</v>
      </c>
      <c r="FS1047" s="519">
        <v>0</v>
      </c>
      <c r="FT1047" s="519">
        <v>0</v>
      </c>
      <c r="FU1047" s="519">
        <v>0</v>
      </c>
      <c r="FV1047" s="519">
        <v>0</v>
      </c>
      <c r="FW1047" s="519">
        <v>0</v>
      </c>
      <c r="FX1047" s="519">
        <v>0</v>
      </c>
      <c r="FY1047" s="519">
        <v>0</v>
      </c>
      <c r="FZ1047" s="519">
        <v>0</v>
      </c>
      <c r="GA1047" s="519">
        <v>0</v>
      </c>
      <c r="GB1047" s="519">
        <v>0</v>
      </c>
      <c r="GC1047" s="519">
        <v>0</v>
      </c>
      <c r="GD1047" s="519">
        <v>0</v>
      </c>
      <c r="GE1047" s="519">
        <v>0</v>
      </c>
      <c r="GF1047" s="519">
        <v>0</v>
      </c>
      <c r="GG1047" s="519">
        <v>0</v>
      </c>
      <c r="GH1047" s="519">
        <v>0</v>
      </c>
      <c r="GI1047" s="519">
        <v>0</v>
      </c>
      <c r="GJ1047" s="519">
        <v>0</v>
      </c>
      <c r="GK1047" s="519">
        <v>0</v>
      </c>
      <c r="GL1047" s="519">
        <v>0</v>
      </c>
      <c r="GM1047" s="519">
        <v>0</v>
      </c>
      <c r="GN1047" s="519">
        <v>0</v>
      </c>
      <c r="GO1047" s="519">
        <v>0</v>
      </c>
      <c r="GP1047" s="519">
        <v>0</v>
      </c>
      <c r="GQ1047" s="519">
        <v>0</v>
      </c>
      <c r="GR1047" s="519">
        <v>0</v>
      </c>
      <c r="GS1047" s="519">
        <v>0</v>
      </c>
      <c r="GT1047" s="519">
        <v>0</v>
      </c>
      <c r="GU1047" s="519">
        <v>0</v>
      </c>
      <c r="GV1047" s="519">
        <v>0</v>
      </c>
      <c r="GW1047" s="519">
        <v>0</v>
      </c>
      <c r="GX1047" s="519">
        <v>0</v>
      </c>
      <c r="GY1047" s="519">
        <v>0</v>
      </c>
      <c r="GZ1047" s="519">
        <v>0</v>
      </c>
      <c r="HA1047" s="519">
        <v>0</v>
      </c>
      <c r="HB1047" s="519">
        <v>0</v>
      </c>
      <c r="HC1047" s="519">
        <v>0</v>
      </c>
      <c r="HD1047" s="519">
        <v>0</v>
      </c>
      <c r="HE1047" s="519">
        <v>0</v>
      </c>
      <c r="HF1047" s="519">
        <v>0</v>
      </c>
      <c r="HG1047" s="519">
        <v>0</v>
      </c>
      <c r="HH1047" s="519">
        <v>0</v>
      </c>
      <c r="HI1047" s="519">
        <v>0</v>
      </c>
      <c r="HJ1047" s="519">
        <v>0</v>
      </c>
      <c r="HK1047" s="519">
        <v>0</v>
      </c>
      <c r="HL1047" s="519">
        <v>0</v>
      </c>
      <c r="HM1047" s="519">
        <v>0</v>
      </c>
      <c r="HN1047" s="519">
        <v>0</v>
      </c>
      <c r="HO1047" s="519">
        <v>0</v>
      </c>
      <c r="HP1047" s="519">
        <v>0</v>
      </c>
      <c r="HQ1047" s="519">
        <v>0</v>
      </c>
      <c r="HR1047" s="519">
        <v>0</v>
      </c>
      <c r="HS1047" s="519">
        <v>0</v>
      </c>
      <c r="HT1047" s="519">
        <v>0</v>
      </c>
      <c r="HU1047" s="519">
        <v>0</v>
      </c>
      <c r="HV1047" s="519">
        <v>0</v>
      </c>
      <c r="HW1047" s="519">
        <v>0</v>
      </c>
      <c r="HX1047" s="519">
        <v>0</v>
      </c>
      <c r="HY1047" s="519">
        <v>0</v>
      </c>
      <c r="HZ1047" s="519">
        <v>0</v>
      </c>
      <c r="IA1047" s="519">
        <v>0</v>
      </c>
      <c r="IB1047" s="519">
        <v>0</v>
      </c>
      <c r="IC1047" s="519">
        <v>0</v>
      </c>
      <c r="ID1047" s="519">
        <v>0</v>
      </c>
      <c r="IE1047" s="519">
        <v>0</v>
      </c>
      <c r="IF1047" s="519">
        <v>0</v>
      </c>
      <c r="IG1047" s="519">
        <v>0</v>
      </c>
      <c r="IH1047" s="519">
        <v>0</v>
      </c>
      <c r="II1047" s="519">
        <v>0</v>
      </c>
      <c r="IJ1047" s="519">
        <v>0</v>
      </c>
      <c r="IK1047" s="519">
        <v>0</v>
      </c>
    </row>
    <row r="1048" spans="2:245" hidden="1">
      <c r="B1048" s="519" t="s">
        <v>1058</v>
      </c>
      <c r="C1048" s="519"/>
      <c r="D1048" s="519"/>
      <c r="E1048" s="519"/>
      <c r="F1048" s="519">
        <v>2</v>
      </c>
      <c r="G1048" s="519"/>
      <c r="H1048" s="519">
        <v>43</v>
      </c>
      <c r="I1048" s="519">
        <v>6</v>
      </c>
      <c r="J1048" s="519" t="str">
        <f t="shared" si="51"/>
        <v>SDN10024306</v>
      </c>
      <c r="K1048" s="519">
        <v>852</v>
      </c>
      <c r="M1048" s="337"/>
      <c r="N1048" s="519" t="s">
        <v>1061</v>
      </c>
      <c r="O1048" s="519" t="s">
        <v>1060</v>
      </c>
      <c r="P1048" s="519">
        <v>20</v>
      </c>
      <c r="Q1048" s="521" t="str">
        <f t="shared" si="52"/>
        <v>SDN150220</v>
      </c>
      <c r="R1048" s="519">
        <v>673.1</v>
      </c>
      <c r="S1048" s="519">
        <v>2000</v>
      </c>
      <c r="T1048" s="519">
        <v>2019.3</v>
      </c>
      <c r="U1048" s="519">
        <v>2692.4</v>
      </c>
      <c r="V1048" s="519">
        <v>3365.5</v>
      </c>
      <c r="W1048" s="519">
        <v>4038.6</v>
      </c>
      <c r="X1048" s="519">
        <v>4711.7</v>
      </c>
      <c r="Y1048" s="519">
        <v>5250.2</v>
      </c>
      <c r="Z1048" s="519">
        <v>5788.7</v>
      </c>
      <c r="AA1048" s="519">
        <v>6327.1</v>
      </c>
      <c r="AB1048" s="519">
        <v>6865.6</v>
      </c>
      <c r="AC1048" s="519">
        <v>7404.1</v>
      </c>
      <c r="AD1048" s="519">
        <v>7942.6</v>
      </c>
      <c r="AE1048" s="519">
        <v>8481.1</v>
      </c>
      <c r="AF1048" s="519">
        <v>9019.5</v>
      </c>
      <c r="AG1048" s="519">
        <v>9019.5</v>
      </c>
      <c r="AH1048" s="519">
        <v>9019.5</v>
      </c>
      <c r="AI1048" s="519">
        <v>9019.5</v>
      </c>
      <c r="AJ1048" s="519">
        <v>9019.5</v>
      </c>
      <c r="AK1048" s="519">
        <v>9019.5</v>
      </c>
      <c r="AL1048" s="519">
        <v>9019.5</v>
      </c>
      <c r="AM1048" s="519">
        <v>9019.5</v>
      </c>
      <c r="AN1048" s="519">
        <v>9019.5</v>
      </c>
      <c r="AO1048" s="519">
        <v>9019.5</v>
      </c>
      <c r="AP1048" s="519">
        <v>9019.5</v>
      </c>
      <c r="AQ1048" s="519">
        <v>9019.5</v>
      </c>
      <c r="AR1048" s="519">
        <v>9019.5</v>
      </c>
      <c r="AS1048" s="519">
        <v>9019.5</v>
      </c>
      <c r="AT1048" s="519">
        <v>9019.5</v>
      </c>
      <c r="AU1048" s="519">
        <v>9019.5</v>
      </c>
      <c r="AV1048" s="519">
        <v>0</v>
      </c>
      <c r="AW1048" s="519">
        <v>0</v>
      </c>
      <c r="AX1048" s="519">
        <v>0</v>
      </c>
      <c r="AY1048" s="519">
        <v>0</v>
      </c>
      <c r="AZ1048" s="519">
        <v>0</v>
      </c>
      <c r="BA1048" s="519">
        <v>0</v>
      </c>
      <c r="BB1048" s="519">
        <v>0</v>
      </c>
      <c r="BC1048" s="519">
        <v>0</v>
      </c>
      <c r="BD1048" s="519">
        <v>0</v>
      </c>
      <c r="BE1048" s="519">
        <v>0</v>
      </c>
      <c r="BF1048" s="519">
        <v>0</v>
      </c>
      <c r="BG1048" s="519">
        <v>0</v>
      </c>
      <c r="BH1048" s="519">
        <v>0</v>
      </c>
      <c r="BI1048" s="519">
        <v>0</v>
      </c>
      <c r="BJ1048" s="519">
        <v>0</v>
      </c>
      <c r="BK1048" s="519">
        <v>0</v>
      </c>
      <c r="BL1048" s="519">
        <v>0</v>
      </c>
      <c r="BM1048" s="519">
        <v>0</v>
      </c>
      <c r="BN1048" s="519">
        <v>0</v>
      </c>
      <c r="BO1048" s="519">
        <v>0</v>
      </c>
      <c r="BP1048" s="519">
        <v>0</v>
      </c>
      <c r="BQ1048" s="519">
        <v>0</v>
      </c>
      <c r="BR1048" s="519">
        <v>0</v>
      </c>
      <c r="BS1048" s="519">
        <v>0</v>
      </c>
      <c r="BT1048" s="519">
        <v>0</v>
      </c>
      <c r="BU1048" s="519">
        <v>0</v>
      </c>
      <c r="BV1048" s="519">
        <v>0</v>
      </c>
      <c r="BW1048" s="519">
        <v>0</v>
      </c>
      <c r="BX1048" s="519">
        <v>0</v>
      </c>
      <c r="BY1048" s="519">
        <v>0</v>
      </c>
      <c r="BZ1048" s="519">
        <v>0</v>
      </c>
      <c r="CA1048" s="519">
        <v>0</v>
      </c>
      <c r="CB1048" s="519">
        <v>0</v>
      </c>
      <c r="CC1048" s="519">
        <v>0</v>
      </c>
      <c r="CD1048" s="519">
        <v>0</v>
      </c>
      <c r="CE1048" s="519">
        <v>0</v>
      </c>
      <c r="CF1048" s="519">
        <v>0</v>
      </c>
      <c r="CG1048" s="519">
        <v>0</v>
      </c>
      <c r="CH1048" s="519">
        <v>0</v>
      </c>
      <c r="CI1048" s="519">
        <v>0</v>
      </c>
      <c r="CJ1048" s="519">
        <v>0</v>
      </c>
      <c r="CK1048" s="519">
        <v>0</v>
      </c>
      <c r="CL1048" s="519">
        <v>0</v>
      </c>
      <c r="CM1048" s="519">
        <v>0</v>
      </c>
      <c r="CN1048" s="519">
        <v>0</v>
      </c>
      <c r="CO1048" s="519">
        <v>0</v>
      </c>
      <c r="CP1048" s="519">
        <v>0</v>
      </c>
      <c r="CQ1048" s="519">
        <v>0</v>
      </c>
      <c r="CR1048" s="519">
        <v>0</v>
      </c>
      <c r="CS1048" s="519">
        <v>0</v>
      </c>
      <c r="CT1048" s="519">
        <v>0</v>
      </c>
      <c r="CU1048" s="519">
        <v>0</v>
      </c>
      <c r="CV1048" s="519">
        <v>0</v>
      </c>
      <c r="CW1048" s="519">
        <v>0</v>
      </c>
      <c r="CX1048" s="519">
        <v>0</v>
      </c>
      <c r="CY1048" s="519">
        <v>0</v>
      </c>
      <c r="CZ1048" s="519">
        <v>0</v>
      </c>
      <c r="DA1048" s="519">
        <v>0</v>
      </c>
      <c r="DB1048" s="519">
        <v>0</v>
      </c>
      <c r="DC1048" s="519">
        <v>0</v>
      </c>
      <c r="DD1048" s="519">
        <v>0</v>
      </c>
      <c r="DE1048" s="519">
        <v>0</v>
      </c>
      <c r="DF1048" s="519">
        <v>0</v>
      </c>
      <c r="DG1048" s="519">
        <v>0</v>
      </c>
      <c r="DH1048" s="519">
        <v>0</v>
      </c>
      <c r="DI1048" s="519">
        <v>0</v>
      </c>
      <c r="DJ1048" s="519">
        <v>0</v>
      </c>
      <c r="DK1048" s="519">
        <v>0</v>
      </c>
      <c r="DL1048" s="519">
        <v>0</v>
      </c>
      <c r="DM1048" s="519">
        <v>0</v>
      </c>
      <c r="DN1048" s="519">
        <v>0</v>
      </c>
      <c r="DO1048" s="519">
        <v>0</v>
      </c>
      <c r="DP1048" s="519">
        <v>0</v>
      </c>
      <c r="DQ1048" s="519">
        <v>0</v>
      </c>
      <c r="DR1048" s="519">
        <v>0</v>
      </c>
      <c r="DS1048" s="519">
        <v>0</v>
      </c>
      <c r="DT1048" s="519">
        <v>0</v>
      </c>
      <c r="DU1048" s="519">
        <v>0</v>
      </c>
      <c r="DV1048" s="519">
        <v>0</v>
      </c>
      <c r="DW1048" s="519">
        <v>0</v>
      </c>
      <c r="DX1048" s="519">
        <v>0</v>
      </c>
      <c r="DZ1048" s="337"/>
      <c r="EA1048" s="519" t="s">
        <v>1061</v>
      </c>
      <c r="EB1048" s="519" t="s">
        <v>1060</v>
      </c>
      <c r="EC1048" s="519">
        <v>20</v>
      </c>
      <c r="ED1048" s="183" t="str">
        <f t="shared" si="53"/>
        <v>SDN150220</v>
      </c>
      <c r="EE1048" s="519">
        <v>673.1</v>
      </c>
      <c r="EF1048" s="519">
        <v>10000</v>
      </c>
      <c r="EG1048" s="519">
        <v>10000</v>
      </c>
      <c r="EH1048" s="519">
        <v>10000</v>
      </c>
      <c r="EI1048" s="519">
        <v>10000</v>
      </c>
      <c r="EJ1048" s="519">
        <v>10000</v>
      </c>
      <c r="EK1048" s="519">
        <v>10000</v>
      </c>
      <c r="EL1048" s="519">
        <v>10000</v>
      </c>
      <c r="EM1048" s="519">
        <v>10000</v>
      </c>
      <c r="EN1048" s="519">
        <v>10000</v>
      </c>
      <c r="EO1048" s="519">
        <v>10000</v>
      </c>
      <c r="EP1048" s="519">
        <v>10000</v>
      </c>
      <c r="EQ1048" s="519">
        <v>10000</v>
      </c>
      <c r="ER1048" s="519">
        <v>10000</v>
      </c>
      <c r="ES1048" s="519">
        <v>10000</v>
      </c>
      <c r="ET1048" s="519">
        <v>10000</v>
      </c>
      <c r="EU1048" s="519">
        <v>10000</v>
      </c>
      <c r="EV1048" s="519">
        <v>10000</v>
      </c>
      <c r="EW1048" s="519">
        <v>10000</v>
      </c>
      <c r="EX1048" s="519">
        <v>10000</v>
      </c>
      <c r="EY1048" s="519">
        <v>10000</v>
      </c>
      <c r="EZ1048" s="519">
        <v>10000</v>
      </c>
      <c r="FA1048" s="519">
        <v>10000</v>
      </c>
      <c r="FB1048" s="519">
        <v>10000</v>
      </c>
      <c r="FC1048" s="519">
        <v>10000</v>
      </c>
      <c r="FD1048" s="519">
        <v>10000</v>
      </c>
      <c r="FE1048" s="519">
        <v>10000</v>
      </c>
      <c r="FF1048" s="519">
        <v>10000</v>
      </c>
      <c r="FG1048" s="519">
        <v>10000</v>
      </c>
      <c r="FH1048" s="519">
        <v>10000</v>
      </c>
      <c r="FI1048" s="519">
        <v>0</v>
      </c>
      <c r="FJ1048" s="519">
        <v>0</v>
      </c>
      <c r="FK1048" s="519">
        <v>0</v>
      </c>
      <c r="FL1048" s="519">
        <v>0</v>
      </c>
      <c r="FM1048" s="519">
        <v>0</v>
      </c>
      <c r="FN1048" s="519">
        <v>0</v>
      </c>
      <c r="FO1048" s="519">
        <v>0</v>
      </c>
      <c r="FP1048" s="519">
        <v>0</v>
      </c>
      <c r="FQ1048" s="519">
        <v>0</v>
      </c>
      <c r="FR1048" s="519">
        <v>0</v>
      </c>
      <c r="FS1048" s="519">
        <v>0</v>
      </c>
      <c r="FT1048" s="519">
        <v>0</v>
      </c>
      <c r="FU1048" s="519">
        <v>0</v>
      </c>
      <c r="FV1048" s="519">
        <v>0</v>
      </c>
      <c r="FW1048" s="519">
        <v>0</v>
      </c>
      <c r="FX1048" s="519">
        <v>0</v>
      </c>
      <c r="FY1048" s="519">
        <v>0</v>
      </c>
      <c r="FZ1048" s="519">
        <v>0</v>
      </c>
      <c r="GA1048" s="519">
        <v>0</v>
      </c>
      <c r="GB1048" s="519">
        <v>0</v>
      </c>
      <c r="GC1048" s="519">
        <v>0</v>
      </c>
      <c r="GD1048" s="519">
        <v>0</v>
      </c>
      <c r="GE1048" s="519">
        <v>0</v>
      </c>
      <c r="GF1048" s="519">
        <v>0</v>
      </c>
      <c r="GG1048" s="519">
        <v>0</v>
      </c>
      <c r="GH1048" s="519">
        <v>0</v>
      </c>
      <c r="GI1048" s="519">
        <v>0</v>
      </c>
      <c r="GJ1048" s="519">
        <v>0</v>
      </c>
      <c r="GK1048" s="519">
        <v>0</v>
      </c>
      <c r="GL1048" s="519">
        <v>0</v>
      </c>
      <c r="GM1048" s="519">
        <v>0</v>
      </c>
      <c r="GN1048" s="519">
        <v>0</v>
      </c>
      <c r="GO1048" s="519">
        <v>0</v>
      </c>
      <c r="GP1048" s="519">
        <v>0</v>
      </c>
      <c r="GQ1048" s="519">
        <v>0</v>
      </c>
      <c r="GR1048" s="519">
        <v>0</v>
      </c>
      <c r="GS1048" s="519">
        <v>0</v>
      </c>
      <c r="GT1048" s="519">
        <v>0</v>
      </c>
      <c r="GU1048" s="519">
        <v>0</v>
      </c>
      <c r="GV1048" s="519">
        <v>0</v>
      </c>
      <c r="GW1048" s="519">
        <v>0</v>
      </c>
      <c r="GX1048" s="519">
        <v>0</v>
      </c>
      <c r="GY1048" s="519">
        <v>0</v>
      </c>
      <c r="GZ1048" s="519">
        <v>0</v>
      </c>
      <c r="HA1048" s="519">
        <v>0</v>
      </c>
      <c r="HB1048" s="519">
        <v>0</v>
      </c>
      <c r="HC1048" s="519">
        <v>0</v>
      </c>
      <c r="HD1048" s="519">
        <v>0</v>
      </c>
      <c r="HE1048" s="519">
        <v>0</v>
      </c>
      <c r="HF1048" s="519">
        <v>0</v>
      </c>
      <c r="HG1048" s="519">
        <v>0</v>
      </c>
      <c r="HH1048" s="519">
        <v>0</v>
      </c>
      <c r="HI1048" s="519">
        <v>0</v>
      </c>
      <c r="HJ1048" s="519">
        <v>0</v>
      </c>
      <c r="HK1048" s="519">
        <v>0</v>
      </c>
      <c r="HL1048" s="519">
        <v>0</v>
      </c>
      <c r="HM1048" s="519">
        <v>0</v>
      </c>
      <c r="HN1048" s="519">
        <v>0</v>
      </c>
      <c r="HO1048" s="519">
        <v>0</v>
      </c>
      <c r="HP1048" s="519">
        <v>0</v>
      </c>
      <c r="HQ1048" s="519">
        <v>0</v>
      </c>
      <c r="HR1048" s="519">
        <v>0</v>
      </c>
      <c r="HS1048" s="519">
        <v>0</v>
      </c>
      <c r="HT1048" s="519">
        <v>0</v>
      </c>
      <c r="HU1048" s="519">
        <v>0</v>
      </c>
      <c r="HV1048" s="519">
        <v>0</v>
      </c>
      <c r="HW1048" s="519">
        <v>0</v>
      </c>
      <c r="HX1048" s="519">
        <v>0</v>
      </c>
      <c r="HY1048" s="519">
        <v>0</v>
      </c>
      <c r="HZ1048" s="519">
        <v>0</v>
      </c>
      <c r="IA1048" s="519">
        <v>0</v>
      </c>
      <c r="IB1048" s="519">
        <v>0</v>
      </c>
      <c r="IC1048" s="519">
        <v>0</v>
      </c>
      <c r="ID1048" s="519">
        <v>0</v>
      </c>
      <c r="IE1048" s="519">
        <v>0</v>
      </c>
      <c r="IF1048" s="519">
        <v>0</v>
      </c>
      <c r="IG1048" s="519">
        <v>0</v>
      </c>
      <c r="IH1048" s="519">
        <v>0</v>
      </c>
      <c r="II1048" s="519">
        <v>0</v>
      </c>
      <c r="IJ1048" s="519">
        <v>0</v>
      </c>
      <c r="IK1048" s="519">
        <v>0</v>
      </c>
    </row>
    <row r="1049" spans="2:245" hidden="1">
      <c r="B1049" s="519" t="s">
        <v>1058</v>
      </c>
      <c r="C1049" s="519"/>
      <c r="D1049" s="519"/>
      <c r="E1049" s="519"/>
      <c r="F1049" s="519">
        <v>2</v>
      </c>
      <c r="G1049" s="519"/>
      <c r="H1049" s="519">
        <v>43</v>
      </c>
      <c r="I1049" s="519">
        <v>7</v>
      </c>
      <c r="J1049" s="519" t="str">
        <f t="shared" si="51"/>
        <v>SDN10024307</v>
      </c>
      <c r="K1049" s="519">
        <v>852</v>
      </c>
      <c r="M1049" s="337"/>
      <c r="N1049" s="519" t="s">
        <v>1061</v>
      </c>
      <c r="O1049" s="519" t="s">
        <v>1060</v>
      </c>
      <c r="P1049" s="519">
        <v>21</v>
      </c>
      <c r="Q1049" s="521" t="str">
        <f t="shared" si="52"/>
        <v>SDN150221</v>
      </c>
      <c r="R1049" s="519">
        <v>673.1</v>
      </c>
      <c r="S1049" s="519">
        <v>2000</v>
      </c>
      <c r="T1049" s="519">
        <v>2019.3</v>
      </c>
      <c r="U1049" s="519">
        <v>2692.4</v>
      </c>
      <c r="V1049" s="519">
        <v>3365.5</v>
      </c>
      <c r="W1049" s="519">
        <v>4038.6</v>
      </c>
      <c r="X1049" s="519">
        <v>4711.7</v>
      </c>
      <c r="Y1049" s="519">
        <v>5250.2</v>
      </c>
      <c r="Z1049" s="519">
        <v>5788.7</v>
      </c>
      <c r="AA1049" s="519">
        <v>6327.1</v>
      </c>
      <c r="AB1049" s="519">
        <v>6865.6</v>
      </c>
      <c r="AC1049" s="519">
        <v>7404.1</v>
      </c>
      <c r="AD1049" s="519">
        <v>7942.6</v>
      </c>
      <c r="AE1049" s="519">
        <v>8481.1</v>
      </c>
      <c r="AF1049" s="519">
        <v>9019.5</v>
      </c>
      <c r="AG1049" s="519">
        <v>9019.5</v>
      </c>
      <c r="AH1049" s="519">
        <v>9019.5</v>
      </c>
      <c r="AI1049" s="519">
        <v>9019.5</v>
      </c>
      <c r="AJ1049" s="519">
        <v>9019.5</v>
      </c>
      <c r="AK1049" s="519">
        <v>9019.5</v>
      </c>
      <c r="AL1049" s="519">
        <v>9019.5</v>
      </c>
      <c r="AM1049" s="519">
        <v>9019.5</v>
      </c>
      <c r="AN1049" s="519">
        <v>9019.5</v>
      </c>
      <c r="AO1049" s="519">
        <v>9019.5</v>
      </c>
      <c r="AP1049" s="519">
        <v>9019.5</v>
      </c>
      <c r="AQ1049" s="519">
        <v>9019.5</v>
      </c>
      <c r="AR1049" s="519">
        <v>9019.5</v>
      </c>
      <c r="AS1049" s="519">
        <v>9019.5</v>
      </c>
      <c r="AT1049" s="519">
        <v>9019.5</v>
      </c>
      <c r="AU1049" s="519">
        <v>9019.5</v>
      </c>
      <c r="AV1049" s="519">
        <v>0</v>
      </c>
      <c r="AW1049" s="519">
        <v>0</v>
      </c>
      <c r="AX1049" s="519">
        <v>0</v>
      </c>
      <c r="AY1049" s="519">
        <v>0</v>
      </c>
      <c r="AZ1049" s="519">
        <v>0</v>
      </c>
      <c r="BA1049" s="519">
        <v>0</v>
      </c>
      <c r="BB1049" s="519">
        <v>0</v>
      </c>
      <c r="BC1049" s="519">
        <v>0</v>
      </c>
      <c r="BD1049" s="519">
        <v>0</v>
      </c>
      <c r="BE1049" s="519">
        <v>0</v>
      </c>
      <c r="BF1049" s="519">
        <v>0</v>
      </c>
      <c r="BG1049" s="519">
        <v>0</v>
      </c>
      <c r="BH1049" s="519">
        <v>0</v>
      </c>
      <c r="BI1049" s="519">
        <v>0</v>
      </c>
      <c r="BJ1049" s="519">
        <v>0</v>
      </c>
      <c r="BK1049" s="519">
        <v>0</v>
      </c>
      <c r="BL1049" s="519">
        <v>0</v>
      </c>
      <c r="BM1049" s="519">
        <v>0</v>
      </c>
      <c r="BN1049" s="519">
        <v>0</v>
      </c>
      <c r="BO1049" s="519">
        <v>0</v>
      </c>
      <c r="BP1049" s="519">
        <v>0</v>
      </c>
      <c r="BQ1049" s="519">
        <v>0</v>
      </c>
      <c r="BR1049" s="519">
        <v>0</v>
      </c>
      <c r="BS1049" s="519">
        <v>0</v>
      </c>
      <c r="BT1049" s="519">
        <v>0</v>
      </c>
      <c r="BU1049" s="519">
        <v>0</v>
      </c>
      <c r="BV1049" s="519">
        <v>0</v>
      </c>
      <c r="BW1049" s="519">
        <v>0</v>
      </c>
      <c r="BX1049" s="519">
        <v>0</v>
      </c>
      <c r="BY1049" s="519">
        <v>0</v>
      </c>
      <c r="BZ1049" s="519">
        <v>0</v>
      </c>
      <c r="CA1049" s="519">
        <v>0</v>
      </c>
      <c r="CB1049" s="519">
        <v>0</v>
      </c>
      <c r="CC1049" s="519">
        <v>0</v>
      </c>
      <c r="CD1049" s="519">
        <v>0</v>
      </c>
      <c r="CE1049" s="519">
        <v>0</v>
      </c>
      <c r="CF1049" s="519">
        <v>0</v>
      </c>
      <c r="CG1049" s="519">
        <v>0</v>
      </c>
      <c r="CH1049" s="519">
        <v>0</v>
      </c>
      <c r="CI1049" s="519">
        <v>0</v>
      </c>
      <c r="CJ1049" s="519">
        <v>0</v>
      </c>
      <c r="CK1049" s="519">
        <v>0</v>
      </c>
      <c r="CL1049" s="519">
        <v>0</v>
      </c>
      <c r="CM1049" s="519">
        <v>0</v>
      </c>
      <c r="CN1049" s="519">
        <v>0</v>
      </c>
      <c r="CO1049" s="519">
        <v>0</v>
      </c>
      <c r="CP1049" s="519">
        <v>0</v>
      </c>
      <c r="CQ1049" s="519">
        <v>0</v>
      </c>
      <c r="CR1049" s="519">
        <v>0</v>
      </c>
      <c r="CS1049" s="519">
        <v>0</v>
      </c>
      <c r="CT1049" s="519">
        <v>0</v>
      </c>
      <c r="CU1049" s="519">
        <v>0</v>
      </c>
      <c r="CV1049" s="519">
        <v>0</v>
      </c>
      <c r="CW1049" s="519">
        <v>0</v>
      </c>
      <c r="CX1049" s="519">
        <v>0</v>
      </c>
      <c r="CY1049" s="519">
        <v>0</v>
      </c>
      <c r="CZ1049" s="519">
        <v>0</v>
      </c>
      <c r="DA1049" s="519">
        <v>0</v>
      </c>
      <c r="DB1049" s="519">
        <v>0</v>
      </c>
      <c r="DC1049" s="519">
        <v>0</v>
      </c>
      <c r="DD1049" s="519">
        <v>0</v>
      </c>
      <c r="DE1049" s="519">
        <v>0</v>
      </c>
      <c r="DF1049" s="519">
        <v>0</v>
      </c>
      <c r="DG1049" s="519">
        <v>0</v>
      </c>
      <c r="DH1049" s="519">
        <v>0</v>
      </c>
      <c r="DI1049" s="519">
        <v>0</v>
      </c>
      <c r="DJ1049" s="519">
        <v>0</v>
      </c>
      <c r="DK1049" s="519">
        <v>0</v>
      </c>
      <c r="DL1049" s="519">
        <v>0</v>
      </c>
      <c r="DM1049" s="519">
        <v>0</v>
      </c>
      <c r="DN1049" s="519">
        <v>0</v>
      </c>
      <c r="DO1049" s="519">
        <v>0</v>
      </c>
      <c r="DP1049" s="519">
        <v>0</v>
      </c>
      <c r="DQ1049" s="519">
        <v>0</v>
      </c>
      <c r="DR1049" s="519">
        <v>0</v>
      </c>
      <c r="DS1049" s="519">
        <v>0</v>
      </c>
      <c r="DT1049" s="519">
        <v>0</v>
      </c>
      <c r="DU1049" s="519">
        <v>0</v>
      </c>
      <c r="DV1049" s="519">
        <v>0</v>
      </c>
      <c r="DW1049" s="519">
        <v>0</v>
      </c>
      <c r="DX1049" s="519">
        <v>0</v>
      </c>
      <c r="DZ1049" s="337"/>
      <c r="EA1049" s="519" t="s">
        <v>1061</v>
      </c>
      <c r="EB1049" s="519" t="s">
        <v>1060</v>
      </c>
      <c r="EC1049" s="519">
        <v>21</v>
      </c>
      <c r="ED1049" s="183" t="str">
        <f t="shared" si="53"/>
        <v>SDN150221</v>
      </c>
      <c r="EE1049" s="519">
        <v>673.1</v>
      </c>
      <c r="EF1049" s="519">
        <v>10000</v>
      </c>
      <c r="EG1049" s="519">
        <v>10000</v>
      </c>
      <c r="EH1049" s="519">
        <v>10000</v>
      </c>
      <c r="EI1049" s="519">
        <v>10000</v>
      </c>
      <c r="EJ1049" s="519">
        <v>10000</v>
      </c>
      <c r="EK1049" s="519">
        <v>10000</v>
      </c>
      <c r="EL1049" s="519">
        <v>10000</v>
      </c>
      <c r="EM1049" s="519">
        <v>10000</v>
      </c>
      <c r="EN1049" s="519">
        <v>10000</v>
      </c>
      <c r="EO1049" s="519">
        <v>10000</v>
      </c>
      <c r="EP1049" s="519">
        <v>10000</v>
      </c>
      <c r="EQ1049" s="519">
        <v>10000</v>
      </c>
      <c r="ER1049" s="519">
        <v>10000</v>
      </c>
      <c r="ES1049" s="519">
        <v>10000</v>
      </c>
      <c r="ET1049" s="519">
        <v>10000</v>
      </c>
      <c r="EU1049" s="519">
        <v>10000</v>
      </c>
      <c r="EV1049" s="519">
        <v>10000</v>
      </c>
      <c r="EW1049" s="519">
        <v>10000</v>
      </c>
      <c r="EX1049" s="519">
        <v>10000</v>
      </c>
      <c r="EY1049" s="519">
        <v>10000</v>
      </c>
      <c r="EZ1049" s="519">
        <v>10000</v>
      </c>
      <c r="FA1049" s="519">
        <v>10000</v>
      </c>
      <c r="FB1049" s="519">
        <v>10000</v>
      </c>
      <c r="FC1049" s="519">
        <v>10000</v>
      </c>
      <c r="FD1049" s="519">
        <v>10000</v>
      </c>
      <c r="FE1049" s="519">
        <v>10000</v>
      </c>
      <c r="FF1049" s="519">
        <v>10000</v>
      </c>
      <c r="FG1049" s="519">
        <v>10000</v>
      </c>
      <c r="FH1049" s="519">
        <v>10000</v>
      </c>
      <c r="FI1049" s="519">
        <v>0</v>
      </c>
      <c r="FJ1049" s="519">
        <v>0</v>
      </c>
      <c r="FK1049" s="519">
        <v>0</v>
      </c>
      <c r="FL1049" s="519">
        <v>0</v>
      </c>
      <c r="FM1049" s="519">
        <v>0</v>
      </c>
      <c r="FN1049" s="519">
        <v>0</v>
      </c>
      <c r="FO1049" s="519">
        <v>0</v>
      </c>
      <c r="FP1049" s="519">
        <v>0</v>
      </c>
      <c r="FQ1049" s="519">
        <v>0</v>
      </c>
      <c r="FR1049" s="519">
        <v>0</v>
      </c>
      <c r="FS1049" s="519">
        <v>0</v>
      </c>
      <c r="FT1049" s="519">
        <v>0</v>
      </c>
      <c r="FU1049" s="519">
        <v>0</v>
      </c>
      <c r="FV1049" s="519">
        <v>0</v>
      </c>
      <c r="FW1049" s="519">
        <v>0</v>
      </c>
      <c r="FX1049" s="519">
        <v>0</v>
      </c>
      <c r="FY1049" s="519">
        <v>0</v>
      </c>
      <c r="FZ1049" s="519">
        <v>0</v>
      </c>
      <c r="GA1049" s="519">
        <v>0</v>
      </c>
      <c r="GB1049" s="519">
        <v>0</v>
      </c>
      <c r="GC1049" s="519">
        <v>0</v>
      </c>
      <c r="GD1049" s="519">
        <v>0</v>
      </c>
      <c r="GE1049" s="519">
        <v>0</v>
      </c>
      <c r="GF1049" s="519">
        <v>0</v>
      </c>
      <c r="GG1049" s="519">
        <v>0</v>
      </c>
      <c r="GH1049" s="519">
        <v>0</v>
      </c>
      <c r="GI1049" s="519">
        <v>0</v>
      </c>
      <c r="GJ1049" s="519">
        <v>0</v>
      </c>
      <c r="GK1049" s="519">
        <v>0</v>
      </c>
      <c r="GL1049" s="519">
        <v>0</v>
      </c>
      <c r="GM1049" s="519">
        <v>0</v>
      </c>
      <c r="GN1049" s="519">
        <v>0</v>
      </c>
      <c r="GO1049" s="519">
        <v>0</v>
      </c>
      <c r="GP1049" s="519">
        <v>0</v>
      </c>
      <c r="GQ1049" s="519">
        <v>0</v>
      </c>
      <c r="GR1049" s="519">
        <v>0</v>
      </c>
      <c r="GS1049" s="519">
        <v>0</v>
      </c>
      <c r="GT1049" s="519">
        <v>0</v>
      </c>
      <c r="GU1049" s="519">
        <v>0</v>
      </c>
      <c r="GV1049" s="519">
        <v>0</v>
      </c>
      <c r="GW1049" s="519">
        <v>0</v>
      </c>
      <c r="GX1049" s="519">
        <v>0</v>
      </c>
      <c r="GY1049" s="519">
        <v>0</v>
      </c>
      <c r="GZ1049" s="519">
        <v>0</v>
      </c>
      <c r="HA1049" s="519">
        <v>0</v>
      </c>
      <c r="HB1049" s="519">
        <v>0</v>
      </c>
      <c r="HC1049" s="519">
        <v>0</v>
      </c>
      <c r="HD1049" s="519">
        <v>0</v>
      </c>
      <c r="HE1049" s="519">
        <v>0</v>
      </c>
      <c r="HF1049" s="519">
        <v>0</v>
      </c>
      <c r="HG1049" s="519">
        <v>0</v>
      </c>
      <c r="HH1049" s="519">
        <v>0</v>
      </c>
      <c r="HI1049" s="519">
        <v>0</v>
      </c>
      <c r="HJ1049" s="519">
        <v>0</v>
      </c>
      <c r="HK1049" s="519">
        <v>0</v>
      </c>
      <c r="HL1049" s="519">
        <v>0</v>
      </c>
      <c r="HM1049" s="519">
        <v>0</v>
      </c>
      <c r="HN1049" s="519">
        <v>0</v>
      </c>
      <c r="HO1049" s="519">
        <v>0</v>
      </c>
      <c r="HP1049" s="519">
        <v>0</v>
      </c>
      <c r="HQ1049" s="519">
        <v>0</v>
      </c>
      <c r="HR1049" s="519">
        <v>0</v>
      </c>
      <c r="HS1049" s="519">
        <v>0</v>
      </c>
      <c r="HT1049" s="519">
        <v>0</v>
      </c>
      <c r="HU1049" s="519">
        <v>0</v>
      </c>
      <c r="HV1049" s="519">
        <v>0</v>
      </c>
      <c r="HW1049" s="519">
        <v>0</v>
      </c>
      <c r="HX1049" s="519">
        <v>0</v>
      </c>
      <c r="HY1049" s="519">
        <v>0</v>
      </c>
      <c r="HZ1049" s="519">
        <v>0</v>
      </c>
      <c r="IA1049" s="519">
        <v>0</v>
      </c>
      <c r="IB1049" s="519">
        <v>0</v>
      </c>
      <c r="IC1049" s="519">
        <v>0</v>
      </c>
      <c r="ID1049" s="519">
        <v>0</v>
      </c>
      <c r="IE1049" s="519">
        <v>0</v>
      </c>
      <c r="IF1049" s="519">
        <v>0</v>
      </c>
      <c r="IG1049" s="519">
        <v>0</v>
      </c>
      <c r="IH1049" s="519">
        <v>0</v>
      </c>
      <c r="II1049" s="519">
        <v>0</v>
      </c>
      <c r="IJ1049" s="519">
        <v>0</v>
      </c>
      <c r="IK1049" s="519">
        <v>0</v>
      </c>
    </row>
    <row r="1050" spans="2:245" hidden="1">
      <c r="B1050" s="519" t="s">
        <v>1058</v>
      </c>
      <c r="C1050" s="519"/>
      <c r="D1050" s="519"/>
      <c r="E1050" s="519"/>
      <c r="F1050" s="519">
        <v>2</v>
      </c>
      <c r="G1050" s="519"/>
      <c r="H1050" s="519">
        <v>43</v>
      </c>
      <c r="I1050" s="519">
        <v>8</v>
      </c>
      <c r="J1050" s="519" t="str">
        <f t="shared" si="51"/>
        <v>SDN10024308</v>
      </c>
      <c r="K1050" s="519">
        <v>852</v>
      </c>
      <c r="M1050" s="337"/>
      <c r="N1050" s="519" t="s">
        <v>1061</v>
      </c>
      <c r="O1050" s="519" t="s">
        <v>1060</v>
      </c>
      <c r="P1050" s="519">
        <v>22</v>
      </c>
      <c r="Q1050" s="521" t="str">
        <f t="shared" si="52"/>
        <v>SDN150222</v>
      </c>
      <c r="R1050" s="519">
        <v>673.1</v>
      </c>
      <c r="S1050" s="519">
        <v>2000</v>
      </c>
      <c r="T1050" s="519">
        <v>2019.3</v>
      </c>
      <c r="U1050" s="519">
        <v>2692.4</v>
      </c>
      <c r="V1050" s="519">
        <v>3365.5</v>
      </c>
      <c r="W1050" s="519">
        <v>4038.6</v>
      </c>
      <c r="X1050" s="519">
        <v>4711.7</v>
      </c>
      <c r="Y1050" s="519">
        <v>5250.2</v>
      </c>
      <c r="Z1050" s="519">
        <v>5788.7</v>
      </c>
      <c r="AA1050" s="519">
        <v>6327.1</v>
      </c>
      <c r="AB1050" s="519">
        <v>6865.6</v>
      </c>
      <c r="AC1050" s="519">
        <v>7404.1</v>
      </c>
      <c r="AD1050" s="519">
        <v>7942.6</v>
      </c>
      <c r="AE1050" s="519">
        <v>8481.1</v>
      </c>
      <c r="AF1050" s="519">
        <v>9019.5</v>
      </c>
      <c r="AG1050" s="519">
        <v>9019.5</v>
      </c>
      <c r="AH1050" s="519">
        <v>9019.5</v>
      </c>
      <c r="AI1050" s="519">
        <v>9019.5</v>
      </c>
      <c r="AJ1050" s="519">
        <v>9019.5</v>
      </c>
      <c r="AK1050" s="519">
        <v>9019.5</v>
      </c>
      <c r="AL1050" s="519">
        <v>9019.5</v>
      </c>
      <c r="AM1050" s="519">
        <v>9019.5</v>
      </c>
      <c r="AN1050" s="519">
        <v>9019.5</v>
      </c>
      <c r="AO1050" s="519">
        <v>9019.5</v>
      </c>
      <c r="AP1050" s="519">
        <v>9019.5</v>
      </c>
      <c r="AQ1050" s="519">
        <v>9019.5</v>
      </c>
      <c r="AR1050" s="519">
        <v>9019.5</v>
      </c>
      <c r="AS1050" s="519">
        <v>9019.5</v>
      </c>
      <c r="AT1050" s="519">
        <v>9019.5</v>
      </c>
      <c r="AU1050" s="519">
        <v>9019.5</v>
      </c>
      <c r="AV1050" s="519">
        <v>0</v>
      </c>
      <c r="AW1050" s="519">
        <v>0</v>
      </c>
      <c r="AX1050" s="519">
        <v>0</v>
      </c>
      <c r="AY1050" s="519">
        <v>0</v>
      </c>
      <c r="AZ1050" s="519">
        <v>0</v>
      </c>
      <c r="BA1050" s="519">
        <v>0</v>
      </c>
      <c r="BB1050" s="519">
        <v>0</v>
      </c>
      <c r="BC1050" s="519">
        <v>0</v>
      </c>
      <c r="BD1050" s="519">
        <v>0</v>
      </c>
      <c r="BE1050" s="519">
        <v>0</v>
      </c>
      <c r="BF1050" s="519">
        <v>0</v>
      </c>
      <c r="BG1050" s="519">
        <v>0</v>
      </c>
      <c r="BH1050" s="519">
        <v>0</v>
      </c>
      <c r="BI1050" s="519">
        <v>0</v>
      </c>
      <c r="BJ1050" s="519">
        <v>0</v>
      </c>
      <c r="BK1050" s="519">
        <v>0</v>
      </c>
      <c r="BL1050" s="519">
        <v>0</v>
      </c>
      <c r="BM1050" s="519">
        <v>0</v>
      </c>
      <c r="BN1050" s="519">
        <v>0</v>
      </c>
      <c r="BO1050" s="519">
        <v>0</v>
      </c>
      <c r="BP1050" s="519">
        <v>0</v>
      </c>
      <c r="BQ1050" s="519">
        <v>0</v>
      </c>
      <c r="BR1050" s="519">
        <v>0</v>
      </c>
      <c r="BS1050" s="519">
        <v>0</v>
      </c>
      <c r="BT1050" s="519">
        <v>0</v>
      </c>
      <c r="BU1050" s="519">
        <v>0</v>
      </c>
      <c r="BV1050" s="519">
        <v>0</v>
      </c>
      <c r="BW1050" s="519">
        <v>0</v>
      </c>
      <c r="BX1050" s="519">
        <v>0</v>
      </c>
      <c r="BY1050" s="519">
        <v>0</v>
      </c>
      <c r="BZ1050" s="519">
        <v>0</v>
      </c>
      <c r="CA1050" s="519">
        <v>0</v>
      </c>
      <c r="CB1050" s="519">
        <v>0</v>
      </c>
      <c r="CC1050" s="519">
        <v>0</v>
      </c>
      <c r="CD1050" s="519">
        <v>0</v>
      </c>
      <c r="CE1050" s="519">
        <v>0</v>
      </c>
      <c r="CF1050" s="519">
        <v>0</v>
      </c>
      <c r="CG1050" s="519">
        <v>0</v>
      </c>
      <c r="CH1050" s="519">
        <v>0</v>
      </c>
      <c r="CI1050" s="519">
        <v>0</v>
      </c>
      <c r="CJ1050" s="519">
        <v>0</v>
      </c>
      <c r="CK1050" s="519">
        <v>0</v>
      </c>
      <c r="CL1050" s="519">
        <v>0</v>
      </c>
      <c r="CM1050" s="519">
        <v>0</v>
      </c>
      <c r="CN1050" s="519">
        <v>0</v>
      </c>
      <c r="CO1050" s="519">
        <v>0</v>
      </c>
      <c r="CP1050" s="519">
        <v>0</v>
      </c>
      <c r="CQ1050" s="519">
        <v>0</v>
      </c>
      <c r="CR1050" s="519">
        <v>0</v>
      </c>
      <c r="CS1050" s="519">
        <v>0</v>
      </c>
      <c r="CT1050" s="519">
        <v>0</v>
      </c>
      <c r="CU1050" s="519">
        <v>0</v>
      </c>
      <c r="CV1050" s="519">
        <v>0</v>
      </c>
      <c r="CW1050" s="519">
        <v>0</v>
      </c>
      <c r="CX1050" s="519">
        <v>0</v>
      </c>
      <c r="CY1050" s="519">
        <v>0</v>
      </c>
      <c r="CZ1050" s="519">
        <v>0</v>
      </c>
      <c r="DA1050" s="519">
        <v>0</v>
      </c>
      <c r="DB1050" s="519">
        <v>0</v>
      </c>
      <c r="DC1050" s="519">
        <v>0</v>
      </c>
      <c r="DD1050" s="519">
        <v>0</v>
      </c>
      <c r="DE1050" s="519">
        <v>0</v>
      </c>
      <c r="DF1050" s="519">
        <v>0</v>
      </c>
      <c r="DG1050" s="519">
        <v>0</v>
      </c>
      <c r="DH1050" s="519">
        <v>0</v>
      </c>
      <c r="DI1050" s="519">
        <v>0</v>
      </c>
      <c r="DJ1050" s="519">
        <v>0</v>
      </c>
      <c r="DK1050" s="519">
        <v>0</v>
      </c>
      <c r="DL1050" s="519">
        <v>0</v>
      </c>
      <c r="DM1050" s="519">
        <v>0</v>
      </c>
      <c r="DN1050" s="519">
        <v>0</v>
      </c>
      <c r="DO1050" s="519">
        <v>0</v>
      </c>
      <c r="DP1050" s="519">
        <v>0</v>
      </c>
      <c r="DQ1050" s="519">
        <v>0</v>
      </c>
      <c r="DR1050" s="519">
        <v>0</v>
      </c>
      <c r="DS1050" s="519">
        <v>0</v>
      </c>
      <c r="DT1050" s="519">
        <v>0</v>
      </c>
      <c r="DU1050" s="519">
        <v>0</v>
      </c>
      <c r="DV1050" s="519">
        <v>0</v>
      </c>
      <c r="DW1050" s="519">
        <v>0</v>
      </c>
      <c r="DX1050" s="519">
        <v>0</v>
      </c>
      <c r="DZ1050" s="337"/>
      <c r="EA1050" s="519" t="s">
        <v>1061</v>
      </c>
      <c r="EB1050" s="519" t="s">
        <v>1060</v>
      </c>
      <c r="EC1050" s="519">
        <v>22</v>
      </c>
      <c r="ED1050" s="183" t="str">
        <f t="shared" si="53"/>
        <v>SDN150222</v>
      </c>
      <c r="EE1050" s="519">
        <v>673.1</v>
      </c>
      <c r="EF1050" s="519">
        <v>10000</v>
      </c>
      <c r="EG1050" s="519">
        <v>10000</v>
      </c>
      <c r="EH1050" s="519">
        <v>10000</v>
      </c>
      <c r="EI1050" s="519">
        <v>10000</v>
      </c>
      <c r="EJ1050" s="519">
        <v>10000</v>
      </c>
      <c r="EK1050" s="519">
        <v>10000</v>
      </c>
      <c r="EL1050" s="519">
        <v>10000</v>
      </c>
      <c r="EM1050" s="519">
        <v>10000</v>
      </c>
      <c r="EN1050" s="519">
        <v>10000</v>
      </c>
      <c r="EO1050" s="519">
        <v>10000</v>
      </c>
      <c r="EP1050" s="519">
        <v>10000</v>
      </c>
      <c r="EQ1050" s="519">
        <v>10000</v>
      </c>
      <c r="ER1050" s="519">
        <v>10000</v>
      </c>
      <c r="ES1050" s="519">
        <v>10000</v>
      </c>
      <c r="ET1050" s="519">
        <v>10000</v>
      </c>
      <c r="EU1050" s="519">
        <v>10000</v>
      </c>
      <c r="EV1050" s="519">
        <v>10000</v>
      </c>
      <c r="EW1050" s="519">
        <v>10000</v>
      </c>
      <c r="EX1050" s="519">
        <v>10000</v>
      </c>
      <c r="EY1050" s="519">
        <v>10000</v>
      </c>
      <c r="EZ1050" s="519">
        <v>10000</v>
      </c>
      <c r="FA1050" s="519">
        <v>10000</v>
      </c>
      <c r="FB1050" s="519">
        <v>10000</v>
      </c>
      <c r="FC1050" s="519">
        <v>10000</v>
      </c>
      <c r="FD1050" s="519">
        <v>10000</v>
      </c>
      <c r="FE1050" s="519">
        <v>10000</v>
      </c>
      <c r="FF1050" s="519">
        <v>10000</v>
      </c>
      <c r="FG1050" s="519">
        <v>10000</v>
      </c>
      <c r="FH1050" s="519">
        <v>10000</v>
      </c>
      <c r="FI1050" s="519">
        <v>0</v>
      </c>
      <c r="FJ1050" s="519">
        <v>0</v>
      </c>
      <c r="FK1050" s="519">
        <v>0</v>
      </c>
      <c r="FL1050" s="519">
        <v>0</v>
      </c>
      <c r="FM1050" s="519">
        <v>0</v>
      </c>
      <c r="FN1050" s="519">
        <v>0</v>
      </c>
      <c r="FO1050" s="519">
        <v>0</v>
      </c>
      <c r="FP1050" s="519">
        <v>0</v>
      </c>
      <c r="FQ1050" s="519">
        <v>0</v>
      </c>
      <c r="FR1050" s="519">
        <v>0</v>
      </c>
      <c r="FS1050" s="519">
        <v>0</v>
      </c>
      <c r="FT1050" s="519">
        <v>0</v>
      </c>
      <c r="FU1050" s="519">
        <v>0</v>
      </c>
      <c r="FV1050" s="519">
        <v>0</v>
      </c>
      <c r="FW1050" s="519">
        <v>0</v>
      </c>
      <c r="FX1050" s="519">
        <v>0</v>
      </c>
      <c r="FY1050" s="519">
        <v>0</v>
      </c>
      <c r="FZ1050" s="519">
        <v>0</v>
      </c>
      <c r="GA1050" s="519">
        <v>0</v>
      </c>
      <c r="GB1050" s="519">
        <v>0</v>
      </c>
      <c r="GC1050" s="519">
        <v>0</v>
      </c>
      <c r="GD1050" s="519">
        <v>0</v>
      </c>
      <c r="GE1050" s="519">
        <v>0</v>
      </c>
      <c r="GF1050" s="519">
        <v>0</v>
      </c>
      <c r="GG1050" s="519">
        <v>0</v>
      </c>
      <c r="GH1050" s="519">
        <v>0</v>
      </c>
      <c r="GI1050" s="519">
        <v>0</v>
      </c>
      <c r="GJ1050" s="519">
        <v>0</v>
      </c>
      <c r="GK1050" s="519">
        <v>0</v>
      </c>
      <c r="GL1050" s="519">
        <v>0</v>
      </c>
      <c r="GM1050" s="519">
        <v>0</v>
      </c>
      <c r="GN1050" s="519">
        <v>0</v>
      </c>
      <c r="GO1050" s="519">
        <v>0</v>
      </c>
      <c r="GP1050" s="519">
        <v>0</v>
      </c>
      <c r="GQ1050" s="519">
        <v>0</v>
      </c>
      <c r="GR1050" s="519">
        <v>0</v>
      </c>
      <c r="GS1050" s="519">
        <v>0</v>
      </c>
      <c r="GT1050" s="519">
        <v>0</v>
      </c>
      <c r="GU1050" s="519">
        <v>0</v>
      </c>
      <c r="GV1050" s="519">
        <v>0</v>
      </c>
      <c r="GW1050" s="519">
        <v>0</v>
      </c>
      <c r="GX1050" s="519">
        <v>0</v>
      </c>
      <c r="GY1050" s="519">
        <v>0</v>
      </c>
      <c r="GZ1050" s="519">
        <v>0</v>
      </c>
      <c r="HA1050" s="519">
        <v>0</v>
      </c>
      <c r="HB1050" s="519">
        <v>0</v>
      </c>
      <c r="HC1050" s="519">
        <v>0</v>
      </c>
      <c r="HD1050" s="519">
        <v>0</v>
      </c>
      <c r="HE1050" s="519">
        <v>0</v>
      </c>
      <c r="HF1050" s="519">
        <v>0</v>
      </c>
      <c r="HG1050" s="519">
        <v>0</v>
      </c>
      <c r="HH1050" s="519">
        <v>0</v>
      </c>
      <c r="HI1050" s="519">
        <v>0</v>
      </c>
      <c r="HJ1050" s="519">
        <v>0</v>
      </c>
      <c r="HK1050" s="519">
        <v>0</v>
      </c>
      <c r="HL1050" s="519">
        <v>0</v>
      </c>
      <c r="HM1050" s="519">
        <v>0</v>
      </c>
      <c r="HN1050" s="519">
        <v>0</v>
      </c>
      <c r="HO1050" s="519">
        <v>0</v>
      </c>
      <c r="HP1050" s="519">
        <v>0</v>
      </c>
      <c r="HQ1050" s="519">
        <v>0</v>
      </c>
      <c r="HR1050" s="519">
        <v>0</v>
      </c>
      <c r="HS1050" s="519">
        <v>0</v>
      </c>
      <c r="HT1050" s="519">
        <v>0</v>
      </c>
      <c r="HU1050" s="519">
        <v>0</v>
      </c>
      <c r="HV1050" s="519">
        <v>0</v>
      </c>
      <c r="HW1050" s="519">
        <v>0</v>
      </c>
      <c r="HX1050" s="519">
        <v>0</v>
      </c>
      <c r="HY1050" s="519">
        <v>0</v>
      </c>
      <c r="HZ1050" s="519">
        <v>0</v>
      </c>
      <c r="IA1050" s="519">
        <v>0</v>
      </c>
      <c r="IB1050" s="519">
        <v>0</v>
      </c>
      <c r="IC1050" s="519">
        <v>0</v>
      </c>
      <c r="ID1050" s="519">
        <v>0</v>
      </c>
      <c r="IE1050" s="519">
        <v>0</v>
      </c>
      <c r="IF1050" s="519">
        <v>0</v>
      </c>
      <c r="IG1050" s="519">
        <v>0</v>
      </c>
      <c r="IH1050" s="519">
        <v>0</v>
      </c>
      <c r="II1050" s="519">
        <v>0</v>
      </c>
      <c r="IJ1050" s="519">
        <v>0</v>
      </c>
      <c r="IK1050" s="519">
        <v>0</v>
      </c>
    </row>
    <row r="1051" spans="2:245" hidden="1">
      <c r="B1051" s="519" t="s">
        <v>1058</v>
      </c>
      <c r="C1051" s="519"/>
      <c r="D1051" s="519"/>
      <c r="E1051" s="519"/>
      <c r="F1051" s="519">
        <v>2</v>
      </c>
      <c r="G1051" s="519"/>
      <c r="H1051" s="519">
        <v>43</v>
      </c>
      <c r="I1051" s="519">
        <v>9</v>
      </c>
      <c r="J1051" s="519" t="str">
        <f t="shared" si="51"/>
        <v>SDN10024309</v>
      </c>
      <c r="K1051" s="519">
        <v>852</v>
      </c>
      <c r="M1051" s="337"/>
      <c r="N1051" s="519" t="s">
        <v>1061</v>
      </c>
      <c r="O1051" s="519" t="s">
        <v>1060</v>
      </c>
      <c r="P1051" s="519">
        <v>23</v>
      </c>
      <c r="Q1051" s="521" t="str">
        <f t="shared" si="52"/>
        <v>SDN150223</v>
      </c>
      <c r="R1051" s="519">
        <v>673.1</v>
      </c>
      <c r="S1051" s="519">
        <v>2000</v>
      </c>
      <c r="T1051" s="519">
        <v>2019.3</v>
      </c>
      <c r="U1051" s="519">
        <v>2692.4</v>
      </c>
      <c r="V1051" s="519">
        <v>3365.5</v>
      </c>
      <c r="W1051" s="519">
        <v>4038.6</v>
      </c>
      <c r="X1051" s="519">
        <v>4711.7</v>
      </c>
      <c r="Y1051" s="519">
        <v>5250.2</v>
      </c>
      <c r="Z1051" s="519">
        <v>5788.7</v>
      </c>
      <c r="AA1051" s="519">
        <v>6327.1</v>
      </c>
      <c r="AB1051" s="519">
        <v>6865.6</v>
      </c>
      <c r="AC1051" s="519">
        <v>7404.1</v>
      </c>
      <c r="AD1051" s="519">
        <v>7942.6</v>
      </c>
      <c r="AE1051" s="519">
        <v>8481.1</v>
      </c>
      <c r="AF1051" s="519">
        <v>9019.5</v>
      </c>
      <c r="AG1051" s="519">
        <v>9019.5</v>
      </c>
      <c r="AH1051" s="519">
        <v>9019.5</v>
      </c>
      <c r="AI1051" s="519">
        <v>9019.5</v>
      </c>
      <c r="AJ1051" s="519">
        <v>9019.5</v>
      </c>
      <c r="AK1051" s="519">
        <v>9019.5</v>
      </c>
      <c r="AL1051" s="519">
        <v>9019.5</v>
      </c>
      <c r="AM1051" s="519">
        <v>9019.5</v>
      </c>
      <c r="AN1051" s="519">
        <v>9019.5</v>
      </c>
      <c r="AO1051" s="519">
        <v>9019.5</v>
      </c>
      <c r="AP1051" s="519">
        <v>9019.5</v>
      </c>
      <c r="AQ1051" s="519">
        <v>9019.5</v>
      </c>
      <c r="AR1051" s="519">
        <v>9019.5</v>
      </c>
      <c r="AS1051" s="519">
        <v>9019.5</v>
      </c>
      <c r="AT1051" s="519">
        <v>9019.5</v>
      </c>
      <c r="AU1051" s="519">
        <v>9019.5</v>
      </c>
      <c r="AV1051" s="519">
        <v>0</v>
      </c>
      <c r="AW1051" s="519">
        <v>0</v>
      </c>
      <c r="AX1051" s="519">
        <v>0</v>
      </c>
      <c r="AY1051" s="519">
        <v>0</v>
      </c>
      <c r="AZ1051" s="519">
        <v>0</v>
      </c>
      <c r="BA1051" s="519">
        <v>0</v>
      </c>
      <c r="BB1051" s="519">
        <v>0</v>
      </c>
      <c r="BC1051" s="519">
        <v>0</v>
      </c>
      <c r="BD1051" s="519">
        <v>0</v>
      </c>
      <c r="BE1051" s="519">
        <v>0</v>
      </c>
      <c r="BF1051" s="519">
        <v>0</v>
      </c>
      <c r="BG1051" s="519">
        <v>0</v>
      </c>
      <c r="BH1051" s="519">
        <v>0</v>
      </c>
      <c r="BI1051" s="519">
        <v>0</v>
      </c>
      <c r="BJ1051" s="519">
        <v>0</v>
      </c>
      <c r="BK1051" s="519">
        <v>0</v>
      </c>
      <c r="BL1051" s="519">
        <v>0</v>
      </c>
      <c r="BM1051" s="519">
        <v>0</v>
      </c>
      <c r="BN1051" s="519">
        <v>0</v>
      </c>
      <c r="BO1051" s="519">
        <v>0</v>
      </c>
      <c r="BP1051" s="519">
        <v>0</v>
      </c>
      <c r="BQ1051" s="519">
        <v>0</v>
      </c>
      <c r="BR1051" s="519">
        <v>0</v>
      </c>
      <c r="BS1051" s="519">
        <v>0</v>
      </c>
      <c r="BT1051" s="519">
        <v>0</v>
      </c>
      <c r="BU1051" s="519">
        <v>0</v>
      </c>
      <c r="BV1051" s="519">
        <v>0</v>
      </c>
      <c r="BW1051" s="519">
        <v>0</v>
      </c>
      <c r="BX1051" s="519">
        <v>0</v>
      </c>
      <c r="BY1051" s="519">
        <v>0</v>
      </c>
      <c r="BZ1051" s="519">
        <v>0</v>
      </c>
      <c r="CA1051" s="519">
        <v>0</v>
      </c>
      <c r="CB1051" s="519">
        <v>0</v>
      </c>
      <c r="CC1051" s="519">
        <v>0</v>
      </c>
      <c r="CD1051" s="519">
        <v>0</v>
      </c>
      <c r="CE1051" s="519">
        <v>0</v>
      </c>
      <c r="CF1051" s="519">
        <v>0</v>
      </c>
      <c r="CG1051" s="519">
        <v>0</v>
      </c>
      <c r="CH1051" s="519">
        <v>0</v>
      </c>
      <c r="CI1051" s="519">
        <v>0</v>
      </c>
      <c r="CJ1051" s="519">
        <v>0</v>
      </c>
      <c r="CK1051" s="519">
        <v>0</v>
      </c>
      <c r="CL1051" s="519">
        <v>0</v>
      </c>
      <c r="CM1051" s="519">
        <v>0</v>
      </c>
      <c r="CN1051" s="519">
        <v>0</v>
      </c>
      <c r="CO1051" s="519">
        <v>0</v>
      </c>
      <c r="CP1051" s="519">
        <v>0</v>
      </c>
      <c r="CQ1051" s="519">
        <v>0</v>
      </c>
      <c r="CR1051" s="519">
        <v>0</v>
      </c>
      <c r="CS1051" s="519">
        <v>0</v>
      </c>
      <c r="CT1051" s="519">
        <v>0</v>
      </c>
      <c r="CU1051" s="519">
        <v>0</v>
      </c>
      <c r="CV1051" s="519">
        <v>0</v>
      </c>
      <c r="CW1051" s="519">
        <v>0</v>
      </c>
      <c r="CX1051" s="519">
        <v>0</v>
      </c>
      <c r="CY1051" s="519">
        <v>0</v>
      </c>
      <c r="CZ1051" s="519">
        <v>0</v>
      </c>
      <c r="DA1051" s="519">
        <v>0</v>
      </c>
      <c r="DB1051" s="519">
        <v>0</v>
      </c>
      <c r="DC1051" s="519">
        <v>0</v>
      </c>
      <c r="DD1051" s="519">
        <v>0</v>
      </c>
      <c r="DE1051" s="519">
        <v>0</v>
      </c>
      <c r="DF1051" s="519">
        <v>0</v>
      </c>
      <c r="DG1051" s="519">
        <v>0</v>
      </c>
      <c r="DH1051" s="519">
        <v>0</v>
      </c>
      <c r="DI1051" s="519">
        <v>0</v>
      </c>
      <c r="DJ1051" s="519">
        <v>0</v>
      </c>
      <c r="DK1051" s="519">
        <v>0</v>
      </c>
      <c r="DL1051" s="519">
        <v>0</v>
      </c>
      <c r="DM1051" s="519">
        <v>0</v>
      </c>
      <c r="DN1051" s="519">
        <v>0</v>
      </c>
      <c r="DO1051" s="519">
        <v>0</v>
      </c>
      <c r="DP1051" s="519">
        <v>0</v>
      </c>
      <c r="DQ1051" s="519">
        <v>0</v>
      </c>
      <c r="DR1051" s="519">
        <v>0</v>
      </c>
      <c r="DS1051" s="519">
        <v>0</v>
      </c>
      <c r="DT1051" s="519">
        <v>0</v>
      </c>
      <c r="DU1051" s="519">
        <v>0</v>
      </c>
      <c r="DV1051" s="519">
        <v>0</v>
      </c>
      <c r="DW1051" s="519">
        <v>0</v>
      </c>
      <c r="DX1051" s="519">
        <v>0</v>
      </c>
      <c r="DZ1051" s="337"/>
      <c r="EA1051" s="519" t="s">
        <v>1061</v>
      </c>
      <c r="EB1051" s="519" t="s">
        <v>1060</v>
      </c>
      <c r="EC1051" s="519">
        <v>23</v>
      </c>
      <c r="ED1051" s="183" t="str">
        <f t="shared" si="53"/>
        <v>SDN150223</v>
      </c>
      <c r="EE1051" s="519">
        <v>673.1</v>
      </c>
      <c r="EF1051" s="519">
        <v>10000</v>
      </c>
      <c r="EG1051" s="519">
        <v>10000</v>
      </c>
      <c r="EH1051" s="519">
        <v>10000</v>
      </c>
      <c r="EI1051" s="519">
        <v>10000</v>
      </c>
      <c r="EJ1051" s="519">
        <v>10000</v>
      </c>
      <c r="EK1051" s="519">
        <v>10000</v>
      </c>
      <c r="EL1051" s="519">
        <v>10000</v>
      </c>
      <c r="EM1051" s="519">
        <v>10000</v>
      </c>
      <c r="EN1051" s="519">
        <v>10000</v>
      </c>
      <c r="EO1051" s="519">
        <v>10000</v>
      </c>
      <c r="EP1051" s="519">
        <v>10000</v>
      </c>
      <c r="EQ1051" s="519">
        <v>10000</v>
      </c>
      <c r="ER1051" s="519">
        <v>10000</v>
      </c>
      <c r="ES1051" s="519">
        <v>10000</v>
      </c>
      <c r="ET1051" s="519">
        <v>10000</v>
      </c>
      <c r="EU1051" s="519">
        <v>10000</v>
      </c>
      <c r="EV1051" s="519">
        <v>10000</v>
      </c>
      <c r="EW1051" s="519">
        <v>10000</v>
      </c>
      <c r="EX1051" s="519">
        <v>10000</v>
      </c>
      <c r="EY1051" s="519">
        <v>10000</v>
      </c>
      <c r="EZ1051" s="519">
        <v>10000</v>
      </c>
      <c r="FA1051" s="519">
        <v>10000</v>
      </c>
      <c r="FB1051" s="519">
        <v>10000</v>
      </c>
      <c r="FC1051" s="519">
        <v>10000</v>
      </c>
      <c r="FD1051" s="519">
        <v>10000</v>
      </c>
      <c r="FE1051" s="519">
        <v>10000</v>
      </c>
      <c r="FF1051" s="519">
        <v>10000</v>
      </c>
      <c r="FG1051" s="519">
        <v>10000</v>
      </c>
      <c r="FH1051" s="519">
        <v>10000</v>
      </c>
      <c r="FI1051" s="519">
        <v>0</v>
      </c>
      <c r="FJ1051" s="519">
        <v>0</v>
      </c>
      <c r="FK1051" s="519">
        <v>0</v>
      </c>
      <c r="FL1051" s="519">
        <v>0</v>
      </c>
      <c r="FM1051" s="519">
        <v>0</v>
      </c>
      <c r="FN1051" s="519">
        <v>0</v>
      </c>
      <c r="FO1051" s="519">
        <v>0</v>
      </c>
      <c r="FP1051" s="519">
        <v>0</v>
      </c>
      <c r="FQ1051" s="519">
        <v>0</v>
      </c>
      <c r="FR1051" s="519">
        <v>0</v>
      </c>
      <c r="FS1051" s="519">
        <v>0</v>
      </c>
      <c r="FT1051" s="519">
        <v>0</v>
      </c>
      <c r="FU1051" s="519">
        <v>0</v>
      </c>
      <c r="FV1051" s="519">
        <v>0</v>
      </c>
      <c r="FW1051" s="519">
        <v>0</v>
      </c>
      <c r="FX1051" s="519">
        <v>0</v>
      </c>
      <c r="FY1051" s="519">
        <v>0</v>
      </c>
      <c r="FZ1051" s="519">
        <v>0</v>
      </c>
      <c r="GA1051" s="519">
        <v>0</v>
      </c>
      <c r="GB1051" s="519">
        <v>0</v>
      </c>
      <c r="GC1051" s="519">
        <v>0</v>
      </c>
      <c r="GD1051" s="519">
        <v>0</v>
      </c>
      <c r="GE1051" s="519">
        <v>0</v>
      </c>
      <c r="GF1051" s="519">
        <v>0</v>
      </c>
      <c r="GG1051" s="519">
        <v>0</v>
      </c>
      <c r="GH1051" s="519">
        <v>0</v>
      </c>
      <c r="GI1051" s="519">
        <v>0</v>
      </c>
      <c r="GJ1051" s="519">
        <v>0</v>
      </c>
      <c r="GK1051" s="519">
        <v>0</v>
      </c>
      <c r="GL1051" s="519">
        <v>0</v>
      </c>
      <c r="GM1051" s="519">
        <v>0</v>
      </c>
      <c r="GN1051" s="519">
        <v>0</v>
      </c>
      <c r="GO1051" s="519">
        <v>0</v>
      </c>
      <c r="GP1051" s="519">
        <v>0</v>
      </c>
      <c r="GQ1051" s="519">
        <v>0</v>
      </c>
      <c r="GR1051" s="519">
        <v>0</v>
      </c>
      <c r="GS1051" s="519">
        <v>0</v>
      </c>
      <c r="GT1051" s="519">
        <v>0</v>
      </c>
      <c r="GU1051" s="519">
        <v>0</v>
      </c>
      <c r="GV1051" s="519">
        <v>0</v>
      </c>
      <c r="GW1051" s="519">
        <v>0</v>
      </c>
      <c r="GX1051" s="519">
        <v>0</v>
      </c>
      <c r="GY1051" s="519">
        <v>0</v>
      </c>
      <c r="GZ1051" s="519">
        <v>0</v>
      </c>
      <c r="HA1051" s="519">
        <v>0</v>
      </c>
      <c r="HB1051" s="519">
        <v>0</v>
      </c>
      <c r="HC1051" s="519">
        <v>0</v>
      </c>
      <c r="HD1051" s="519">
        <v>0</v>
      </c>
      <c r="HE1051" s="519">
        <v>0</v>
      </c>
      <c r="HF1051" s="519">
        <v>0</v>
      </c>
      <c r="HG1051" s="519">
        <v>0</v>
      </c>
      <c r="HH1051" s="519">
        <v>0</v>
      </c>
      <c r="HI1051" s="519">
        <v>0</v>
      </c>
      <c r="HJ1051" s="519">
        <v>0</v>
      </c>
      <c r="HK1051" s="519">
        <v>0</v>
      </c>
      <c r="HL1051" s="519">
        <v>0</v>
      </c>
      <c r="HM1051" s="519">
        <v>0</v>
      </c>
      <c r="HN1051" s="519">
        <v>0</v>
      </c>
      <c r="HO1051" s="519">
        <v>0</v>
      </c>
      <c r="HP1051" s="519">
        <v>0</v>
      </c>
      <c r="HQ1051" s="519">
        <v>0</v>
      </c>
      <c r="HR1051" s="519">
        <v>0</v>
      </c>
      <c r="HS1051" s="519">
        <v>0</v>
      </c>
      <c r="HT1051" s="519">
        <v>0</v>
      </c>
      <c r="HU1051" s="519">
        <v>0</v>
      </c>
      <c r="HV1051" s="519">
        <v>0</v>
      </c>
      <c r="HW1051" s="519">
        <v>0</v>
      </c>
      <c r="HX1051" s="519">
        <v>0</v>
      </c>
      <c r="HY1051" s="519">
        <v>0</v>
      </c>
      <c r="HZ1051" s="519">
        <v>0</v>
      </c>
      <c r="IA1051" s="519">
        <v>0</v>
      </c>
      <c r="IB1051" s="519">
        <v>0</v>
      </c>
      <c r="IC1051" s="519">
        <v>0</v>
      </c>
      <c r="ID1051" s="519">
        <v>0</v>
      </c>
      <c r="IE1051" s="519">
        <v>0</v>
      </c>
      <c r="IF1051" s="519">
        <v>0</v>
      </c>
      <c r="IG1051" s="519">
        <v>0</v>
      </c>
      <c r="IH1051" s="519">
        <v>0</v>
      </c>
      <c r="II1051" s="519">
        <v>0</v>
      </c>
      <c r="IJ1051" s="519">
        <v>0</v>
      </c>
      <c r="IK1051" s="519">
        <v>0</v>
      </c>
    </row>
    <row r="1052" spans="2:245" hidden="1">
      <c r="B1052" s="519" t="s">
        <v>1058</v>
      </c>
      <c r="C1052" s="519"/>
      <c r="D1052" s="519"/>
      <c r="E1052" s="519"/>
      <c r="F1052" s="519">
        <v>2</v>
      </c>
      <c r="G1052" s="519"/>
      <c r="H1052" s="519">
        <v>43</v>
      </c>
      <c r="I1052" s="519">
        <v>10</v>
      </c>
      <c r="J1052" s="519" t="str">
        <f t="shared" si="51"/>
        <v>SDN10024310</v>
      </c>
      <c r="K1052" s="519">
        <v>852</v>
      </c>
      <c r="M1052" s="337"/>
      <c r="N1052" s="519" t="s">
        <v>1061</v>
      </c>
      <c r="O1052" s="519" t="s">
        <v>1060</v>
      </c>
      <c r="P1052" s="519">
        <v>24</v>
      </c>
      <c r="Q1052" s="521" t="str">
        <f t="shared" si="52"/>
        <v>SDN150224</v>
      </c>
      <c r="R1052" s="519">
        <v>673.1</v>
      </c>
      <c r="S1052" s="519">
        <v>2000</v>
      </c>
      <c r="T1052" s="519">
        <v>2019.3</v>
      </c>
      <c r="U1052" s="519">
        <v>2692.4</v>
      </c>
      <c r="V1052" s="519">
        <v>3365.5</v>
      </c>
      <c r="W1052" s="519">
        <v>4038.6</v>
      </c>
      <c r="X1052" s="519">
        <v>4711.7</v>
      </c>
      <c r="Y1052" s="519">
        <v>5250.2</v>
      </c>
      <c r="Z1052" s="519">
        <v>5788.7</v>
      </c>
      <c r="AA1052" s="519">
        <v>6327.1</v>
      </c>
      <c r="AB1052" s="519">
        <v>6865.6</v>
      </c>
      <c r="AC1052" s="519">
        <v>7404.1</v>
      </c>
      <c r="AD1052" s="519">
        <v>7942.6</v>
      </c>
      <c r="AE1052" s="519">
        <v>8481.1</v>
      </c>
      <c r="AF1052" s="519">
        <v>9019.5</v>
      </c>
      <c r="AG1052" s="519">
        <v>9019.5</v>
      </c>
      <c r="AH1052" s="519">
        <v>9019.5</v>
      </c>
      <c r="AI1052" s="519">
        <v>9019.5</v>
      </c>
      <c r="AJ1052" s="519">
        <v>9019.5</v>
      </c>
      <c r="AK1052" s="519">
        <v>9019.5</v>
      </c>
      <c r="AL1052" s="519">
        <v>9019.5</v>
      </c>
      <c r="AM1052" s="519">
        <v>9019.5</v>
      </c>
      <c r="AN1052" s="519">
        <v>9019.5</v>
      </c>
      <c r="AO1052" s="519">
        <v>9019.5</v>
      </c>
      <c r="AP1052" s="519">
        <v>9019.5</v>
      </c>
      <c r="AQ1052" s="519">
        <v>9019.5</v>
      </c>
      <c r="AR1052" s="519">
        <v>9019.5</v>
      </c>
      <c r="AS1052" s="519">
        <v>9019.5</v>
      </c>
      <c r="AT1052" s="519">
        <v>9019.5</v>
      </c>
      <c r="AU1052" s="519">
        <v>9019.5</v>
      </c>
      <c r="AV1052" s="519">
        <v>0</v>
      </c>
      <c r="AW1052" s="519">
        <v>0</v>
      </c>
      <c r="AX1052" s="519">
        <v>0</v>
      </c>
      <c r="AY1052" s="519">
        <v>0</v>
      </c>
      <c r="AZ1052" s="519">
        <v>0</v>
      </c>
      <c r="BA1052" s="519">
        <v>0</v>
      </c>
      <c r="BB1052" s="519">
        <v>0</v>
      </c>
      <c r="BC1052" s="519">
        <v>0</v>
      </c>
      <c r="BD1052" s="519">
        <v>0</v>
      </c>
      <c r="BE1052" s="519">
        <v>0</v>
      </c>
      <c r="BF1052" s="519">
        <v>0</v>
      </c>
      <c r="BG1052" s="519">
        <v>0</v>
      </c>
      <c r="BH1052" s="519">
        <v>0</v>
      </c>
      <c r="BI1052" s="519">
        <v>0</v>
      </c>
      <c r="BJ1052" s="519">
        <v>0</v>
      </c>
      <c r="BK1052" s="519">
        <v>0</v>
      </c>
      <c r="BL1052" s="519">
        <v>0</v>
      </c>
      <c r="BM1052" s="519">
        <v>0</v>
      </c>
      <c r="BN1052" s="519">
        <v>0</v>
      </c>
      <c r="BO1052" s="519">
        <v>0</v>
      </c>
      <c r="BP1052" s="519">
        <v>0</v>
      </c>
      <c r="BQ1052" s="519">
        <v>0</v>
      </c>
      <c r="BR1052" s="519">
        <v>0</v>
      </c>
      <c r="BS1052" s="519">
        <v>0</v>
      </c>
      <c r="BT1052" s="519">
        <v>0</v>
      </c>
      <c r="BU1052" s="519">
        <v>0</v>
      </c>
      <c r="BV1052" s="519">
        <v>0</v>
      </c>
      <c r="BW1052" s="519">
        <v>0</v>
      </c>
      <c r="BX1052" s="519">
        <v>0</v>
      </c>
      <c r="BY1052" s="519">
        <v>0</v>
      </c>
      <c r="BZ1052" s="519">
        <v>0</v>
      </c>
      <c r="CA1052" s="519">
        <v>0</v>
      </c>
      <c r="CB1052" s="519">
        <v>0</v>
      </c>
      <c r="CC1052" s="519">
        <v>0</v>
      </c>
      <c r="CD1052" s="519">
        <v>0</v>
      </c>
      <c r="CE1052" s="519">
        <v>0</v>
      </c>
      <c r="CF1052" s="519">
        <v>0</v>
      </c>
      <c r="CG1052" s="519">
        <v>0</v>
      </c>
      <c r="CH1052" s="519">
        <v>0</v>
      </c>
      <c r="CI1052" s="519">
        <v>0</v>
      </c>
      <c r="CJ1052" s="519">
        <v>0</v>
      </c>
      <c r="CK1052" s="519">
        <v>0</v>
      </c>
      <c r="CL1052" s="519">
        <v>0</v>
      </c>
      <c r="CM1052" s="519">
        <v>0</v>
      </c>
      <c r="CN1052" s="519">
        <v>0</v>
      </c>
      <c r="CO1052" s="519">
        <v>0</v>
      </c>
      <c r="CP1052" s="519">
        <v>0</v>
      </c>
      <c r="CQ1052" s="519">
        <v>0</v>
      </c>
      <c r="CR1052" s="519">
        <v>0</v>
      </c>
      <c r="CS1052" s="519">
        <v>0</v>
      </c>
      <c r="CT1052" s="519">
        <v>0</v>
      </c>
      <c r="CU1052" s="519">
        <v>0</v>
      </c>
      <c r="CV1052" s="519">
        <v>0</v>
      </c>
      <c r="CW1052" s="519">
        <v>0</v>
      </c>
      <c r="CX1052" s="519">
        <v>0</v>
      </c>
      <c r="CY1052" s="519">
        <v>0</v>
      </c>
      <c r="CZ1052" s="519">
        <v>0</v>
      </c>
      <c r="DA1052" s="519">
        <v>0</v>
      </c>
      <c r="DB1052" s="519">
        <v>0</v>
      </c>
      <c r="DC1052" s="519">
        <v>0</v>
      </c>
      <c r="DD1052" s="519">
        <v>0</v>
      </c>
      <c r="DE1052" s="519">
        <v>0</v>
      </c>
      <c r="DF1052" s="519">
        <v>0</v>
      </c>
      <c r="DG1052" s="519">
        <v>0</v>
      </c>
      <c r="DH1052" s="519">
        <v>0</v>
      </c>
      <c r="DI1052" s="519">
        <v>0</v>
      </c>
      <c r="DJ1052" s="519">
        <v>0</v>
      </c>
      <c r="DK1052" s="519">
        <v>0</v>
      </c>
      <c r="DL1052" s="519">
        <v>0</v>
      </c>
      <c r="DM1052" s="519">
        <v>0</v>
      </c>
      <c r="DN1052" s="519">
        <v>0</v>
      </c>
      <c r="DO1052" s="519">
        <v>0</v>
      </c>
      <c r="DP1052" s="519">
        <v>0</v>
      </c>
      <c r="DQ1052" s="519">
        <v>0</v>
      </c>
      <c r="DR1052" s="519">
        <v>0</v>
      </c>
      <c r="DS1052" s="519">
        <v>0</v>
      </c>
      <c r="DT1052" s="519">
        <v>0</v>
      </c>
      <c r="DU1052" s="519">
        <v>0</v>
      </c>
      <c r="DV1052" s="519">
        <v>0</v>
      </c>
      <c r="DW1052" s="519">
        <v>0</v>
      </c>
      <c r="DX1052" s="519">
        <v>0</v>
      </c>
      <c r="DZ1052" s="337"/>
      <c r="EA1052" s="519" t="s">
        <v>1061</v>
      </c>
      <c r="EB1052" s="519" t="s">
        <v>1060</v>
      </c>
      <c r="EC1052" s="519">
        <v>24</v>
      </c>
      <c r="ED1052" s="183" t="str">
        <f t="shared" si="53"/>
        <v>SDN150224</v>
      </c>
      <c r="EE1052" s="519">
        <v>673.1</v>
      </c>
      <c r="EF1052" s="519">
        <v>10000</v>
      </c>
      <c r="EG1052" s="519">
        <v>10000</v>
      </c>
      <c r="EH1052" s="519">
        <v>10000</v>
      </c>
      <c r="EI1052" s="519">
        <v>10000</v>
      </c>
      <c r="EJ1052" s="519">
        <v>10000</v>
      </c>
      <c r="EK1052" s="519">
        <v>10000</v>
      </c>
      <c r="EL1052" s="519">
        <v>10000</v>
      </c>
      <c r="EM1052" s="519">
        <v>10000</v>
      </c>
      <c r="EN1052" s="519">
        <v>10000</v>
      </c>
      <c r="EO1052" s="519">
        <v>10000</v>
      </c>
      <c r="EP1052" s="519">
        <v>10000</v>
      </c>
      <c r="EQ1052" s="519">
        <v>10000</v>
      </c>
      <c r="ER1052" s="519">
        <v>10000</v>
      </c>
      <c r="ES1052" s="519">
        <v>10000</v>
      </c>
      <c r="ET1052" s="519">
        <v>10000</v>
      </c>
      <c r="EU1052" s="519">
        <v>10000</v>
      </c>
      <c r="EV1052" s="519">
        <v>10000</v>
      </c>
      <c r="EW1052" s="519">
        <v>10000</v>
      </c>
      <c r="EX1052" s="519">
        <v>10000</v>
      </c>
      <c r="EY1052" s="519">
        <v>10000</v>
      </c>
      <c r="EZ1052" s="519">
        <v>10000</v>
      </c>
      <c r="FA1052" s="519">
        <v>10000</v>
      </c>
      <c r="FB1052" s="519">
        <v>10000</v>
      </c>
      <c r="FC1052" s="519">
        <v>10000</v>
      </c>
      <c r="FD1052" s="519">
        <v>10000</v>
      </c>
      <c r="FE1052" s="519">
        <v>10000</v>
      </c>
      <c r="FF1052" s="519">
        <v>10000</v>
      </c>
      <c r="FG1052" s="519">
        <v>10000</v>
      </c>
      <c r="FH1052" s="519">
        <v>10000</v>
      </c>
      <c r="FI1052" s="519">
        <v>0</v>
      </c>
      <c r="FJ1052" s="519">
        <v>0</v>
      </c>
      <c r="FK1052" s="519">
        <v>0</v>
      </c>
      <c r="FL1052" s="519">
        <v>0</v>
      </c>
      <c r="FM1052" s="519">
        <v>0</v>
      </c>
      <c r="FN1052" s="519">
        <v>0</v>
      </c>
      <c r="FO1052" s="519">
        <v>0</v>
      </c>
      <c r="FP1052" s="519">
        <v>0</v>
      </c>
      <c r="FQ1052" s="519">
        <v>0</v>
      </c>
      <c r="FR1052" s="519">
        <v>0</v>
      </c>
      <c r="FS1052" s="519">
        <v>0</v>
      </c>
      <c r="FT1052" s="519">
        <v>0</v>
      </c>
      <c r="FU1052" s="519">
        <v>0</v>
      </c>
      <c r="FV1052" s="519">
        <v>0</v>
      </c>
      <c r="FW1052" s="519">
        <v>0</v>
      </c>
      <c r="FX1052" s="519">
        <v>0</v>
      </c>
      <c r="FY1052" s="519">
        <v>0</v>
      </c>
      <c r="FZ1052" s="519">
        <v>0</v>
      </c>
      <c r="GA1052" s="519">
        <v>0</v>
      </c>
      <c r="GB1052" s="519">
        <v>0</v>
      </c>
      <c r="GC1052" s="519">
        <v>0</v>
      </c>
      <c r="GD1052" s="519">
        <v>0</v>
      </c>
      <c r="GE1052" s="519">
        <v>0</v>
      </c>
      <c r="GF1052" s="519">
        <v>0</v>
      </c>
      <c r="GG1052" s="519">
        <v>0</v>
      </c>
      <c r="GH1052" s="519">
        <v>0</v>
      </c>
      <c r="GI1052" s="519">
        <v>0</v>
      </c>
      <c r="GJ1052" s="519">
        <v>0</v>
      </c>
      <c r="GK1052" s="519">
        <v>0</v>
      </c>
      <c r="GL1052" s="519">
        <v>0</v>
      </c>
      <c r="GM1052" s="519">
        <v>0</v>
      </c>
      <c r="GN1052" s="519">
        <v>0</v>
      </c>
      <c r="GO1052" s="519">
        <v>0</v>
      </c>
      <c r="GP1052" s="519">
        <v>0</v>
      </c>
      <c r="GQ1052" s="519">
        <v>0</v>
      </c>
      <c r="GR1052" s="519">
        <v>0</v>
      </c>
      <c r="GS1052" s="519">
        <v>0</v>
      </c>
      <c r="GT1052" s="519">
        <v>0</v>
      </c>
      <c r="GU1052" s="519">
        <v>0</v>
      </c>
      <c r="GV1052" s="519">
        <v>0</v>
      </c>
      <c r="GW1052" s="519">
        <v>0</v>
      </c>
      <c r="GX1052" s="519">
        <v>0</v>
      </c>
      <c r="GY1052" s="519">
        <v>0</v>
      </c>
      <c r="GZ1052" s="519">
        <v>0</v>
      </c>
      <c r="HA1052" s="519">
        <v>0</v>
      </c>
      <c r="HB1052" s="519">
        <v>0</v>
      </c>
      <c r="HC1052" s="519">
        <v>0</v>
      </c>
      <c r="HD1052" s="519">
        <v>0</v>
      </c>
      <c r="HE1052" s="519">
        <v>0</v>
      </c>
      <c r="HF1052" s="519">
        <v>0</v>
      </c>
      <c r="HG1052" s="519">
        <v>0</v>
      </c>
      <c r="HH1052" s="519">
        <v>0</v>
      </c>
      <c r="HI1052" s="519">
        <v>0</v>
      </c>
      <c r="HJ1052" s="519">
        <v>0</v>
      </c>
      <c r="HK1052" s="519">
        <v>0</v>
      </c>
      <c r="HL1052" s="519">
        <v>0</v>
      </c>
      <c r="HM1052" s="519">
        <v>0</v>
      </c>
      <c r="HN1052" s="519">
        <v>0</v>
      </c>
      <c r="HO1052" s="519">
        <v>0</v>
      </c>
      <c r="HP1052" s="519">
        <v>0</v>
      </c>
      <c r="HQ1052" s="519">
        <v>0</v>
      </c>
      <c r="HR1052" s="519">
        <v>0</v>
      </c>
      <c r="HS1052" s="519">
        <v>0</v>
      </c>
      <c r="HT1052" s="519">
        <v>0</v>
      </c>
      <c r="HU1052" s="519">
        <v>0</v>
      </c>
      <c r="HV1052" s="519">
        <v>0</v>
      </c>
      <c r="HW1052" s="519">
        <v>0</v>
      </c>
      <c r="HX1052" s="519">
        <v>0</v>
      </c>
      <c r="HY1052" s="519">
        <v>0</v>
      </c>
      <c r="HZ1052" s="519">
        <v>0</v>
      </c>
      <c r="IA1052" s="519">
        <v>0</v>
      </c>
      <c r="IB1052" s="519">
        <v>0</v>
      </c>
      <c r="IC1052" s="519">
        <v>0</v>
      </c>
      <c r="ID1052" s="519">
        <v>0</v>
      </c>
      <c r="IE1052" s="519">
        <v>0</v>
      </c>
      <c r="IF1052" s="519">
        <v>0</v>
      </c>
      <c r="IG1052" s="519">
        <v>0</v>
      </c>
      <c r="IH1052" s="519">
        <v>0</v>
      </c>
      <c r="II1052" s="519">
        <v>0</v>
      </c>
      <c r="IJ1052" s="519">
        <v>0</v>
      </c>
      <c r="IK1052" s="519">
        <v>0</v>
      </c>
    </row>
    <row r="1053" spans="2:245" hidden="1">
      <c r="B1053" s="519" t="s">
        <v>1058</v>
      </c>
      <c r="C1053" s="519"/>
      <c r="D1053" s="519"/>
      <c r="E1053" s="519"/>
      <c r="F1053" s="519">
        <v>2</v>
      </c>
      <c r="G1053" s="519"/>
      <c r="H1053" s="519">
        <v>44</v>
      </c>
      <c r="I1053" s="519">
        <v>1</v>
      </c>
      <c r="J1053" s="519" t="str">
        <f t="shared" si="51"/>
        <v>SDN10024401</v>
      </c>
      <c r="K1053" s="519">
        <v>1090</v>
      </c>
      <c r="M1053" s="337"/>
      <c r="N1053" s="519" t="s">
        <v>1061</v>
      </c>
      <c r="O1053" s="519" t="s">
        <v>1060</v>
      </c>
      <c r="P1053" s="519">
        <v>25</v>
      </c>
      <c r="Q1053" s="521" t="str">
        <f t="shared" si="52"/>
        <v>SDN150225</v>
      </c>
      <c r="R1053" s="519">
        <v>683.7</v>
      </c>
      <c r="S1053" s="519">
        <v>2000</v>
      </c>
      <c r="T1053" s="519">
        <v>2051.1</v>
      </c>
      <c r="U1053" s="519">
        <v>2734.8</v>
      </c>
      <c r="V1053" s="519">
        <v>3418.5</v>
      </c>
      <c r="W1053" s="519">
        <v>4102.2</v>
      </c>
      <c r="X1053" s="519">
        <v>4785.8999999999996</v>
      </c>
      <c r="Y1053" s="519">
        <v>5332.9</v>
      </c>
      <c r="Z1053" s="519">
        <v>5879.8</v>
      </c>
      <c r="AA1053" s="519">
        <v>6426.8</v>
      </c>
      <c r="AB1053" s="519">
        <v>6973.7</v>
      </c>
      <c r="AC1053" s="519">
        <v>7520.7</v>
      </c>
      <c r="AD1053" s="519">
        <v>8067.7</v>
      </c>
      <c r="AE1053" s="519">
        <v>8614.6</v>
      </c>
      <c r="AF1053" s="519">
        <v>9161.6</v>
      </c>
      <c r="AG1053" s="519">
        <v>9161.6</v>
      </c>
      <c r="AH1053" s="519">
        <v>9161.6</v>
      </c>
      <c r="AI1053" s="519">
        <v>9161.6</v>
      </c>
      <c r="AJ1053" s="519">
        <v>9161.6</v>
      </c>
      <c r="AK1053" s="519">
        <v>9161.6</v>
      </c>
      <c r="AL1053" s="519">
        <v>9161.6</v>
      </c>
      <c r="AM1053" s="519">
        <v>9161.6</v>
      </c>
      <c r="AN1053" s="519">
        <v>9161.6</v>
      </c>
      <c r="AO1053" s="519">
        <v>9161.6</v>
      </c>
      <c r="AP1053" s="519">
        <v>9161.6</v>
      </c>
      <c r="AQ1053" s="519">
        <v>9161.6</v>
      </c>
      <c r="AR1053" s="519">
        <v>9161.6</v>
      </c>
      <c r="AS1053" s="519">
        <v>9161.6</v>
      </c>
      <c r="AT1053" s="519">
        <v>9161.6</v>
      </c>
      <c r="AU1053" s="519">
        <v>9161.6</v>
      </c>
      <c r="AV1053" s="519">
        <v>0</v>
      </c>
      <c r="AW1053" s="519">
        <v>0</v>
      </c>
      <c r="AX1053" s="519">
        <v>0</v>
      </c>
      <c r="AY1053" s="519">
        <v>0</v>
      </c>
      <c r="AZ1053" s="519">
        <v>0</v>
      </c>
      <c r="BA1053" s="519">
        <v>0</v>
      </c>
      <c r="BB1053" s="519">
        <v>0</v>
      </c>
      <c r="BC1053" s="519">
        <v>0</v>
      </c>
      <c r="BD1053" s="519">
        <v>0</v>
      </c>
      <c r="BE1053" s="519">
        <v>0</v>
      </c>
      <c r="BF1053" s="519">
        <v>0</v>
      </c>
      <c r="BG1053" s="519">
        <v>0</v>
      </c>
      <c r="BH1053" s="519">
        <v>0</v>
      </c>
      <c r="BI1053" s="519">
        <v>0</v>
      </c>
      <c r="BJ1053" s="519">
        <v>0</v>
      </c>
      <c r="BK1053" s="519">
        <v>0</v>
      </c>
      <c r="BL1053" s="519">
        <v>0</v>
      </c>
      <c r="BM1053" s="519">
        <v>0</v>
      </c>
      <c r="BN1053" s="519">
        <v>0</v>
      </c>
      <c r="BO1053" s="519">
        <v>0</v>
      </c>
      <c r="BP1053" s="519">
        <v>0</v>
      </c>
      <c r="BQ1053" s="519">
        <v>0</v>
      </c>
      <c r="BR1053" s="519">
        <v>0</v>
      </c>
      <c r="BS1053" s="519">
        <v>0</v>
      </c>
      <c r="BT1053" s="519">
        <v>0</v>
      </c>
      <c r="BU1053" s="519">
        <v>0</v>
      </c>
      <c r="BV1053" s="519">
        <v>0</v>
      </c>
      <c r="BW1053" s="519">
        <v>0</v>
      </c>
      <c r="BX1053" s="519">
        <v>0</v>
      </c>
      <c r="BY1053" s="519">
        <v>0</v>
      </c>
      <c r="BZ1053" s="519">
        <v>0</v>
      </c>
      <c r="CA1053" s="519">
        <v>0</v>
      </c>
      <c r="CB1053" s="519">
        <v>0</v>
      </c>
      <c r="CC1053" s="519">
        <v>0</v>
      </c>
      <c r="CD1053" s="519">
        <v>0</v>
      </c>
      <c r="CE1053" s="519">
        <v>0</v>
      </c>
      <c r="CF1053" s="519">
        <v>0</v>
      </c>
      <c r="CG1053" s="519">
        <v>0</v>
      </c>
      <c r="CH1053" s="519">
        <v>0</v>
      </c>
      <c r="CI1053" s="519">
        <v>0</v>
      </c>
      <c r="CJ1053" s="519">
        <v>0</v>
      </c>
      <c r="CK1053" s="519">
        <v>0</v>
      </c>
      <c r="CL1053" s="519">
        <v>0</v>
      </c>
      <c r="CM1053" s="519">
        <v>0</v>
      </c>
      <c r="CN1053" s="519">
        <v>0</v>
      </c>
      <c r="CO1053" s="519">
        <v>0</v>
      </c>
      <c r="CP1053" s="519">
        <v>0</v>
      </c>
      <c r="CQ1053" s="519">
        <v>0</v>
      </c>
      <c r="CR1053" s="519">
        <v>0</v>
      </c>
      <c r="CS1053" s="519">
        <v>0</v>
      </c>
      <c r="CT1053" s="519">
        <v>0</v>
      </c>
      <c r="CU1053" s="519">
        <v>0</v>
      </c>
      <c r="CV1053" s="519">
        <v>0</v>
      </c>
      <c r="CW1053" s="519">
        <v>0</v>
      </c>
      <c r="CX1053" s="519">
        <v>0</v>
      </c>
      <c r="CY1053" s="519">
        <v>0</v>
      </c>
      <c r="CZ1053" s="519">
        <v>0</v>
      </c>
      <c r="DA1053" s="519">
        <v>0</v>
      </c>
      <c r="DB1053" s="519">
        <v>0</v>
      </c>
      <c r="DC1053" s="519">
        <v>0</v>
      </c>
      <c r="DD1053" s="519">
        <v>0</v>
      </c>
      <c r="DE1053" s="519">
        <v>0</v>
      </c>
      <c r="DF1053" s="519">
        <v>0</v>
      </c>
      <c r="DG1053" s="519">
        <v>0</v>
      </c>
      <c r="DH1053" s="519">
        <v>0</v>
      </c>
      <c r="DI1053" s="519">
        <v>0</v>
      </c>
      <c r="DJ1053" s="519">
        <v>0</v>
      </c>
      <c r="DK1053" s="519">
        <v>0</v>
      </c>
      <c r="DL1053" s="519">
        <v>0</v>
      </c>
      <c r="DM1053" s="519">
        <v>0</v>
      </c>
      <c r="DN1053" s="519">
        <v>0</v>
      </c>
      <c r="DO1053" s="519">
        <v>0</v>
      </c>
      <c r="DP1053" s="519">
        <v>0</v>
      </c>
      <c r="DQ1053" s="519">
        <v>0</v>
      </c>
      <c r="DR1053" s="519">
        <v>0</v>
      </c>
      <c r="DS1053" s="519">
        <v>0</v>
      </c>
      <c r="DT1053" s="519">
        <v>0</v>
      </c>
      <c r="DU1053" s="519">
        <v>0</v>
      </c>
      <c r="DV1053" s="519">
        <v>0</v>
      </c>
      <c r="DW1053" s="519">
        <v>0</v>
      </c>
      <c r="DX1053" s="519">
        <v>0</v>
      </c>
      <c r="DZ1053" s="337"/>
      <c r="EA1053" s="519" t="s">
        <v>1061</v>
      </c>
      <c r="EB1053" s="519" t="s">
        <v>1060</v>
      </c>
      <c r="EC1053" s="519">
        <v>25</v>
      </c>
      <c r="ED1053" s="183" t="str">
        <f t="shared" si="53"/>
        <v>SDN150225</v>
      </c>
      <c r="EE1053" s="519">
        <v>683.7</v>
      </c>
      <c r="EF1053" s="519">
        <v>10000</v>
      </c>
      <c r="EG1053" s="519">
        <v>10000</v>
      </c>
      <c r="EH1053" s="519">
        <v>10000</v>
      </c>
      <c r="EI1053" s="519">
        <v>10000</v>
      </c>
      <c r="EJ1053" s="519">
        <v>10000</v>
      </c>
      <c r="EK1053" s="519">
        <v>10000</v>
      </c>
      <c r="EL1053" s="519">
        <v>10000</v>
      </c>
      <c r="EM1053" s="519">
        <v>10000</v>
      </c>
      <c r="EN1053" s="519">
        <v>10000</v>
      </c>
      <c r="EO1053" s="519">
        <v>10000</v>
      </c>
      <c r="EP1053" s="519">
        <v>10000</v>
      </c>
      <c r="EQ1053" s="519">
        <v>10000</v>
      </c>
      <c r="ER1053" s="519">
        <v>10000</v>
      </c>
      <c r="ES1053" s="519">
        <v>10000</v>
      </c>
      <c r="ET1053" s="519">
        <v>10000</v>
      </c>
      <c r="EU1053" s="519">
        <v>10000</v>
      </c>
      <c r="EV1053" s="519">
        <v>10000</v>
      </c>
      <c r="EW1053" s="519">
        <v>10000</v>
      </c>
      <c r="EX1053" s="519">
        <v>10000</v>
      </c>
      <c r="EY1053" s="519">
        <v>10000</v>
      </c>
      <c r="EZ1053" s="519">
        <v>10000</v>
      </c>
      <c r="FA1053" s="519">
        <v>10000</v>
      </c>
      <c r="FB1053" s="519">
        <v>10000</v>
      </c>
      <c r="FC1053" s="519">
        <v>10000</v>
      </c>
      <c r="FD1053" s="519">
        <v>10000</v>
      </c>
      <c r="FE1053" s="519">
        <v>10000</v>
      </c>
      <c r="FF1053" s="519">
        <v>10000</v>
      </c>
      <c r="FG1053" s="519">
        <v>10000</v>
      </c>
      <c r="FH1053" s="519">
        <v>10000</v>
      </c>
      <c r="FI1053" s="519">
        <v>0</v>
      </c>
      <c r="FJ1053" s="519">
        <v>0</v>
      </c>
      <c r="FK1053" s="519">
        <v>0</v>
      </c>
      <c r="FL1053" s="519">
        <v>0</v>
      </c>
      <c r="FM1053" s="519">
        <v>0</v>
      </c>
      <c r="FN1053" s="519">
        <v>0</v>
      </c>
      <c r="FO1053" s="519">
        <v>0</v>
      </c>
      <c r="FP1053" s="519">
        <v>0</v>
      </c>
      <c r="FQ1053" s="519">
        <v>0</v>
      </c>
      <c r="FR1053" s="519">
        <v>0</v>
      </c>
      <c r="FS1053" s="519">
        <v>0</v>
      </c>
      <c r="FT1053" s="519">
        <v>0</v>
      </c>
      <c r="FU1053" s="519">
        <v>0</v>
      </c>
      <c r="FV1053" s="519">
        <v>0</v>
      </c>
      <c r="FW1053" s="519">
        <v>0</v>
      </c>
      <c r="FX1053" s="519">
        <v>0</v>
      </c>
      <c r="FY1053" s="519">
        <v>0</v>
      </c>
      <c r="FZ1053" s="519">
        <v>0</v>
      </c>
      <c r="GA1053" s="519">
        <v>0</v>
      </c>
      <c r="GB1053" s="519">
        <v>0</v>
      </c>
      <c r="GC1053" s="519">
        <v>0</v>
      </c>
      <c r="GD1053" s="519">
        <v>0</v>
      </c>
      <c r="GE1053" s="519">
        <v>0</v>
      </c>
      <c r="GF1053" s="519">
        <v>0</v>
      </c>
      <c r="GG1053" s="519">
        <v>0</v>
      </c>
      <c r="GH1053" s="519">
        <v>0</v>
      </c>
      <c r="GI1053" s="519">
        <v>0</v>
      </c>
      <c r="GJ1053" s="519">
        <v>0</v>
      </c>
      <c r="GK1053" s="519">
        <v>0</v>
      </c>
      <c r="GL1053" s="519">
        <v>0</v>
      </c>
      <c r="GM1053" s="519">
        <v>0</v>
      </c>
      <c r="GN1053" s="519">
        <v>0</v>
      </c>
      <c r="GO1053" s="519">
        <v>0</v>
      </c>
      <c r="GP1053" s="519">
        <v>0</v>
      </c>
      <c r="GQ1053" s="519">
        <v>0</v>
      </c>
      <c r="GR1053" s="519">
        <v>0</v>
      </c>
      <c r="GS1053" s="519">
        <v>0</v>
      </c>
      <c r="GT1053" s="519">
        <v>0</v>
      </c>
      <c r="GU1053" s="519">
        <v>0</v>
      </c>
      <c r="GV1053" s="519">
        <v>0</v>
      </c>
      <c r="GW1053" s="519">
        <v>0</v>
      </c>
      <c r="GX1053" s="519">
        <v>0</v>
      </c>
      <c r="GY1053" s="519">
        <v>0</v>
      </c>
      <c r="GZ1053" s="519">
        <v>0</v>
      </c>
      <c r="HA1053" s="519">
        <v>0</v>
      </c>
      <c r="HB1053" s="519">
        <v>0</v>
      </c>
      <c r="HC1053" s="519">
        <v>0</v>
      </c>
      <c r="HD1053" s="519">
        <v>0</v>
      </c>
      <c r="HE1053" s="519">
        <v>0</v>
      </c>
      <c r="HF1053" s="519">
        <v>0</v>
      </c>
      <c r="HG1053" s="519">
        <v>0</v>
      </c>
      <c r="HH1053" s="519">
        <v>0</v>
      </c>
      <c r="HI1053" s="519">
        <v>0</v>
      </c>
      <c r="HJ1053" s="519">
        <v>0</v>
      </c>
      <c r="HK1053" s="519">
        <v>0</v>
      </c>
      <c r="HL1053" s="519">
        <v>0</v>
      </c>
      <c r="HM1053" s="519">
        <v>0</v>
      </c>
      <c r="HN1053" s="519">
        <v>0</v>
      </c>
      <c r="HO1053" s="519">
        <v>0</v>
      </c>
      <c r="HP1053" s="519">
        <v>0</v>
      </c>
      <c r="HQ1053" s="519">
        <v>0</v>
      </c>
      <c r="HR1053" s="519">
        <v>0</v>
      </c>
      <c r="HS1053" s="519">
        <v>0</v>
      </c>
      <c r="HT1053" s="519">
        <v>0</v>
      </c>
      <c r="HU1053" s="519">
        <v>0</v>
      </c>
      <c r="HV1053" s="519">
        <v>0</v>
      </c>
      <c r="HW1053" s="519">
        <v>0</v>
      </c>
      <c r="HX1053" s="519">
        <v>0</v>
      </c>
      <c r="HY1053" s="519">
        <v>0</v>
      </c>
      <c r="HZ1053" s="519">
        <v>0</v>
      </c>
      <c r="IA1053" s="519">
        <v>0</v>
      </c>
      <c r="IB1053" s="519">
        <v>0</v>
      </c>
      <c r="IC1053" s="519">
        <v>0</v>
      </c>
      <c r="ID1053" s="519">
        <v>0</v>
      </c>
      <c r="IE1053" s="519">
        <v>0</v>
      </c>
      <c r="IF1053" s="519">
        <v>0</v>
      </c>
      <c r="IG1053" s="519">
        <v>0</v>
      </c>
      <c r="IH1053" s="519">
        <v>0</v>
      </c>
      <c r="II1053" s="519">
        <v>0</v>
      </c>
      <c r="IJ1053" s="519">
        <v>0</v>
      </c>
      <c r="IK1053" s="519">
        <v>0</v>
      </c>
    </row>
    <row r="1054" spans="2:245" hidden="1">
      <c r="B1054" s="519" t="s">
        <v>1058</v>
      </c>
      <c r="C1054" s="519"/>
      <c r="D1054" s="519"/>
      <c r="E1054" s="519"/>
      <c r="F1054" s="519">
        <v>2</v>
      </c>
      <c r="G1054" s="519"/>
      <c r="H1054" s="519">
        <v>44</v>
      </c>
      <c r="I1054" s="519">
        <v>2</v>
      </c>
      <c r="J1054" s="519" t="str">
        <f t="shared" si="51"/>
        <v>SDN10024402</v>
      </c>
      <c r="K1054" s="519">
        <v>1090</v>
      </c>
      <c r="M1054" s="337"/>
      <c r="N1054" s="519" t="s">
        <v>1061</v>
      </c>
      <c r="O1054" s="519" t="s">
        <v>1060</v>
      </c>
      <c r="P1054" s="519">
        <v>26</v>
      </c>
      <c r="Q1054" s="521" t="str">
        <f t="shared" si="52"/>
        <v>SDN150226</v>
      </c>
      <c r="R1054" s="519">
        <v>683.7</v>
      </c>
      <c r="S1054" s="519">
        <v>2000</v>
      </c>
      <c r="T1054" s="519">
        <v>2051.1</v>
      </c>
      <c r="U1054" s="519">
        <v>2734.8</v>
      </c>
      <c r="V1054" s="519">
        <v>3418.5</v>
      </c>
      <c r="W1054" s="519">
        <v>4102.2</v>
      </c>
      <c r="X1054" s="519">
        <v>4785.8999999999996</v>
      </c>
      <c r="Y1054" s="519">
        <v>5332.9</v>
      </c>
      <c r="Z1054" s="519">
        <v>5879.8</v>
      </c>
      <c r="AA1054" s="519">
        <v>6426.8</v>
      </c>
      <c r="AB1054" s="519">
        <v>6973.7</v>
      </c>
      <c r="AC1054" s="519">
        <v>7520.7</v>
      </c>
      <c r="AD1054" s="519">
        <v>8067.7</v>
      </c>
      <c r="AE1054" s="519">
        <v>8614.6</v>
      </c>
      <c r="AF1054" s="519">
        <v>9161.6</v>
      </c>
      <c r="AG1054" s="519">
        <v>9161.6</v>
      </c>
      <c r="AH1054" s="519">
        <v>9161.6</v>
      </c>
      <c r="AI1054" s="519">
        <v>9161.6</v>
      </c>
      <c r="AJ1054" s="519">
        <v>9161.6</v>
      </c>
      <c r="AK1054" s="519">
        <v>9161.6</v>
      </c>
      <c r="AL1054" s="519">
        <v>9161.6</v>
      </c>
      <c r="AM1054" s="519">
        <v>9161.6</v>
      </c>
      <c r="AN1054" s="519">
        <v>9161.6</v>
      </c>
      <c r="AO1054" s="519">
        <v>9161.6</v>
      </c>
      <c r="AP1054" s="519">
        <v>9161.6</v>
      </c>
      <c r="AQ1054" s="519">
        <v>9161.6</v>
      </c>
      <c r="AR1054" s="519">
        <v>9161.6</v>
      </c>
      <c r="AS1054" s="519">
        <v>9161.6</v>
      </c>
      <c r="AT1054" s="519">
        <v>9161.6</v>
      </c>
      <c r="AU1054" s="519">
        <v>9161.6</v>
      </c>
      <c r="AV1054" s="519">
        <v>0</v>
      </c>
      <c r="AW1054" s="519">
        <v>0</v>
      </c>
      <c r="AX1054" s="519">
        <v>0</v>
      </c>
      <c r="AY1054" s="519">
        <v>0</v>
      </c>
      <c r="AZ1054" s="519">
        <v>0</v>
      </c>
      <c r="BA1054" s="519">
        <v>0</v>
      </c>
      <c r="BB1054" s="519">
        <v>0</v>
      </c>
      <c r="BC1054" s="519">
        <v>0</v>
      </c>
      <c r="BD1054" s="519">
        <v>0</v>
      </c>
      <c r="BE1054" s="519">
        <v>0</v>
      </c>
      <c r="BF1054" s="519">
        <v>0</v>
      </c>
      <c r="BG1054" s="519">
        <v>0</v>
      </c>
      <c r="BH1054" s="519">
        <v>0</v>
      </c>
      <c r="BI1054" s="519">
        <v>0</v>
      </c>
      <c r="BJ1054" s="519">
        <v>0</v>
      </c>
      <c r="BK1054" s="519">
        <v>0</v>
      </c>
      <c r="BL1054" s="519">
        <v>0</v>
      </c>
      <c r="BM1054" s="519">
        <v>0</v>
      </c>
      <c r="BN1054" s="519">
        <v>0</v>
      </c>
      <c r="BO1054" s="519">
        <v>0</v>
      </c>
      <c r="BP1054" s="519">
        <v>0</v>
      </c>
      <c r="BQ1054" s="519">
        <v>0</v>
      </c>
      <c r="BR1054" s="519">
        <v>0</v>
      </c>
      <c r="BS1054" s="519">
        <v>0</v>
      </c>
      <c r="BT1054" s="519">
        <v>0</v>
      </c>
      <c r="BU1054" s="519">
        <v>0</v>
      </c>
      <c r="BV1054" s="519">
        <v>0</v>
      </c>
      <c r="BW1054" s="519">
        <v>0</v>
      </c>
      <c r="BX1054" s="519">
        <v>0</v>
      </c>
      <c r="BY1054" s="519">
        <v>0</v>
      </c>
      <c r="BZ1054" s="519">
        <v>0</v>
      </c>
      <c r="CA1054" s="519">
        <v>0</v>
      </c>
      <c r="CB1054" s="519">
        <v>0</v>
      </c>
      <c r="CC1054" s="519">
        <v>0</v>
      </c>
      <c r="CD1054" s="519">
        <v>0</v>
      </c>
      <c r="CE1054" s="519">
        <v>0</v>
      </c>
      <c r="CF1054" s="519">
        <v>0</v>
      </c>
      <c r="CG1054" s="519">
        <v>0</v>
      </c>
      <c r="CH1054" s="519">
        <v>0</v>
      </c>
      <c r="CI1054" s="519">
        <v>0</v>
      </c>
      <c r="CJ1054" s="519">
        <v>0</v>
      </c>
      <c r="CK1054" s="519">
        <v>0</v>
      </c>
      <c r="CL1054" s="519">
        <v>0</v>
      </c>
      <c r="CM1054" s="519">
        <v>0</v>
      </c>
      <c r="CN1054" s="519">
        <v>0</v>
      </c>
      <c r="CO1054" s="519">
        <v>0</v>
      </c>
      <c r="CP1054" s="519">
        <v>0</v>
      </c>
      <c r="CQ1054" s="519">
        <v>0</v>
      </c>
      <c r="CR1054" s="519">
        <v>0</v>
      </c>
      <c r="CS1054" s="519">
        <v>0</v>
      </c>
      <c r="CT1054" s="519">
        <v>0</v>
      </c>
      <c r="CU1054" s="519">
        <v>0</v>
      </c>
      <c r="CV1054" s="519">
        <v>0</v>
      </c>
      <c r="CW1054" s="519">
        <v>0</v>
      </c>
      <c r="CX1054" s="519">
        <v>0</v>
      </c>
      <c r="CY1054" s="519">
        <v>0</v>
      </c>
      <c r="CZ1054" s="519">
        <v>0</v>
      </c>
      <c r="DA1054" s="519">
        <v>0</v>
      </c>
      <c r="DB1054" s="519">
        <v>0</v>
      </c>
      <c r="DC1054" s="519">
        <v>0</v>
      </c>
      <c r="DD1054" s="519">
        <v>0</v>
      </c>
      <c r="DE1054" s="519">
        <v>0</v>
      </c>
      <c r="DF1054" s="519">
        <v>0</v>
      </c>
      <c r="DG1054" s="519">
        <v>0</v>
      </c>
      <c r="DH1054" s="519">
        <v>0</v>
      </c>
      <c r="DI1054" s="519">
        <v>0</v>
      </c>
      <c r="DJ1054" s="519">
        <v>0</v>
      </c>
      <c r="DK1054" s="519">
        <v>0</v>
      </c>
      <c r="DL1054" s="519">
        <v>0</v>
      </c>
      <c r="DM1054" s="519">
        <v>0</v>
      </c>
      <c r="DN1054" s="519">
        <v>0</v>
      </c>
      <c r="DO1054" s="519">
        <v>0</v>
      </c>
      <c r="DP1054" s="519">
        <v>0</v>
      </c>
      <c r="DQ1054" s="519">
        <v>0</v>
      </c>
      <c r="DR1054" s="519">
        <v>0</v>
      </c>
      <c r="DS1054" s="519">
        <v>0</v>
      </c>
      <c r="DT1054" s="519">
        <v>0</v>
      </c>
      <c r="DU1054" s="519">
        <v>0</v>
      </c>
      <c r="DV1054" s="519">
        <v>0</v>
      </c>
      <c r="DW1054" s="519">
        <v>0</v>
      </c>
      <c r="DX1054" s="519">
        <v>0</v>
      </c>
      <c r="DZ1054" s="337"/>
      <c r="EA1054" s="519" t="s">
        <v>1061</v>
      </c>
      <c r="EB1054" s="519" t="s">
        <v>1060</v>
      </c>
      <c r="EC1054" s="519">
        <v>26</v>
      </c>
      <c r="ED1054" s="183" t="str">
        <f t="shared" si="53"/>
        <v>SDN150226</v>
      </c>
      <c r="EE1054" s="519">
        <v>683.7</v>
      </c>
      <c r="EF1054" s="519">
        <v>10000</v>
      </c>
      <c r="EG1054" s="519">
        <v>10000</v>
      </c>
      <c r="EH1054" s="519">
        <v>10000</v>
      </c>
      <c r="EI1054" s="519">
        <v>10000</v>
      </c>
      <c r="EJ1054" s="519">
        <v>10000</v>
      </c>
      <c r="EK1054" s="519">
        <v>10000</v>
      </c>
      <c r="EL1054" s="519">
        <v>10000</v>
      </c>
      <c r="EM1054" s="519">
        <v>10000</v>
      </c>
      <c r="EN1054" s="519">
        <v>10000</v>
      </c>
      <c r="EO1054" s="519">
        <v>10000</v>
      </c>
      <c r="EP1054" s="519">
        <v>10000</v>
      </c>
      <c r="EQ1054" s="519">
        <v>10000</v>
      </c>
      <c r="ER1054" s="519">
        <v>10000</v>
      </c>
      <c r="ES1054" s="519">
        <v>10000</v>
      </c>
      <c r="ET1054" s="519">
        <v>10000</v>
      </c>
      <c r="EU1054" s="519">
        <v>10000</v>
      </c>
      <c r="EV1054" s="519">
        <v>10000</v>
      </c>
      <c r="EW1054" s="519">
        <v>10000</v>
      </c>
      <c r="EX1054" s="519">
        <v>10000</v>
      </c>
      <c r="EY1054" s="519">
        <v>10000</v>
      </c>
      <c r="EZ1054" s="519">
        <v>10000</v>
      </c>
      <c r="FA1054" s="519">
        <v>10000</v>
      </c>
      <c r="FB1054" s="519">
        <v>10000</v>
      </c>
      <c r="FC1054" s="519">
        <v>10000</v>
      </c>
      <c r="FD1054" s="519">
        <v>10000</v>
      </c>
      <c r="FE1054" s="519">
        <v>10000</v>
      </c>
      <c r="FF1054" s="519">
        <v>10000</v>
      </c>
      <c r="FG1054" s="519">
        <v>10000</v>
      </c>
      <c r="FH1054" s="519">
        <v>10000</v>
      </c>
      <c r="FI1054" s="519">
        <v>0</v>
      </c>
      <c r="FJ1054" s="519">
        <v>0</v>
      </c>
      <c r="FK1054" s="519">
        <v>0</v>
      </c>
      <c r="FL1054" s="519">
        <v>0</v>
      </c>
      <c r="FM1054" s="519">
        <v>0</v>
      </c>
      <c r="FN1054" s="519">
        <v>0</v>
      </c>
      <c r="FO1054" s="519">
        <v>0</v>
      </c>
      <c r="FP1054" s="519">
        <v>0</v>
      </c>
      <c r="FQ1054" s="519">
        <v>0</v>
      </c>
      <c r="FR1054" s="519">
        <v>0</v>
      </c>
      <c r="FS1054" s="519">
        <v>0</v>
      </c>
      <c r="FT1054" s="519">
        <v>0</v>
      </c>
      <c r="FU1054" s="519">
        <v>0</v>
      </c>
      <c r="FV1054" s="519">
        <v>0</v>
      </c>
      <c r="FW1054" s="519">
        <v>0</v>
      </c>
      <c r="FX1054" s="519">
        <v>0</v>
      </c>
      <c r="FY1054" s="519">
        <v>0</v>
      </c>
      <c r="FZ1054" s="519">
        <v>0</v>
      </c>
      <c r="GA1054" s="519">
        <v>0</v>
      </c>
      <c r="GB1054" s="519">
        <v>0</v>
      </c>
      <c r="GC1054" s="519">
        <v>0</v>
      </c>
      <c r="GD1054" s="519">
        <v>0</v>
      </c>
      <c r="GE1054" s="519">
        <v>0</v>
      </c>
      <c r="GF1054" s="519">
        <v>0</v>
      </c>
      <c r="GG1054" s="519">
        <v>0</v>
      </c>
      <c r="GH1054" s="519">
        <v>0</v>
      </c>
      <c r="GI1054" s="519">
        <v>0</v>
      </c>
      <c r="GJ1054" s="519">
        <v>0</v>
      </c>
      <c r="GK1054" s="519">
        <v>0</v>
      </c>
      <c r="GL1054" s="519">
        <v>0</v>
      </c>
      <c r="GM1054" s="519">
        <v>0</v>
      </c>
      <c r="GN1054" s="519">
        <v>0</v>
      </c>
      <c r="GO1054" s="519">
        <v>0</v>
      </c>
      <c r="GP1054" s="519">
        <v>0</v>
      </c>
      <c r="GQ1054" s="519">
        <v>0</v>
      </c>
      <c r="GR1054" s="519">
        <v>0</v>
      </c>
      <c r="GS1054" s="519">
        <v>0</v>
      </c>
      <c r="GT1054" s="519">
        <v>0</v>
      </c>
      <c r="GU1054" s="519">
        <v>0</v>
      </c>
      <c r="GV1054" s="519">
        <v>0</v>
      </c>
      <c r="GW1054" s="519">
        <v>0</v>
      </c>
      <c r="GX1054" s="519">
        <v>0</v>
      </c>
      <c r="GY1054" s="519">
        <v>0</v>
      </c>
      <c r="GZ1054" s="519">
        <v>0</v>
      </c>
      <c r="HA1054" s="519">
        <v>0</v>
      </c>
      <c r="HB1054" s="519">
        <v>0</v>
      </c>
      <c r="HC1054" s="519">
        <v>0</v>
      </c>
      <c r="HD1054" s="519">
        <v>0</v>
      </c>
      <c r="HE1054" s="519">
        <v>0</v>
      </c>
      <c r="HF1054" s="519">
        <v>0</v>
      </c>
      <c r="HG1054" s="519">
        <v>0</v>
      </c>
      <c r="HH1054" s="519">
        <v>0</v>
      </c>
      <c r="HI1054" s="519">
        <v>0</v>
      </c>
      <c r="HJ1054" s="519">
        <v>0</v>
      </c>
      <c r="HK1054" s="519">
        <v>0</v>
      </c>
      <c r="HL1054" s="519">
        <v>0</v>
      </c>
      <c r="HM1054" s="519">
        <v>0</v>
      </c>
      <c r="HN1054" s="519">
        <v>0</v>
      </c>
      <c r="HO1054" s="519">
        <v>0</v>
      </c>
      <c r="HP1054" s="519">
        <v>0</v>
      </c>
      <c r="HQ1054" s="519">
        <v>0</v>
      </c>
      <c r="HR1054" s="519">
        <v>0</v>
      </c>
      <c r="HS1054" s="519">
        <v>0</v>
      </c>
      <c r="HT1054" s="519">
        <v>0</v>
      </c>
      <c r="HU1054" s="519">
        <v>0</v>
      </c>
      <c r="HV1054" s="519">
        <v>0</v>
      </c>
      <c r="HW1054" s="519">
        <v>0</v>
      </c>
      <c r="HX1054" s="519">
        <v>0</v>
      </c>
      <c r="HY1054" s="519">
        <v>0</v>
      </c>
      <c r="HZ1054" s="519">
        <v>0</v>
      </c>
      <c r="IA1054" s="519">
        <v>0</v>
      </c>
      <c r="IB1054" s="519">
        <v>0</v>
      </c>
      <c r="IC1054" s="519">
        <v>0</v>
      </c>
      <c r="ID1054" s="519">
        <v>0</v>
      </c>
      <c r="IE1054" s="519">
        <v>0</v>
      </c>
      <c r="IF1054" s="519">
        <v>0</v>
      </c>
      <c r="IG1054" s="519">
        <v>0</v>
      </c>
      <c r="IH1054" s="519">
        <v>0</v>
      </c>
      <c r="II1054" s="519">
        <v>0</v>
      </c>
      <c r="IJ1054" s="519">
        <v>0</v>
      </c>
      <c r="IK1054" s="519">
        <v>0</v>
      </c>
    </row>
    <row r="1055" spans="2:245" hidden="1">
      <c r="B1055" s="519" t="s">
        <v>1058</v>
      </c>
      <c r="C1055" s="519"/>
      <c r="D1055" s="519"/>
      <c r="E1055" s="519"/>
      <c r="F1055" s="519">
        <v>2</v>
      </c>
      <c r="G1055" s="519"/>
      <c r="H1055" s="519">
        <v>44</v>
      </c>
      <c r="I1055" s="519">
        <v>3</v>
      </c>
      <c r="J1055" s="519" t="str">
        <f t="shared" si="51"/>
        <v>SDN10024403</v>
      </c>
      <c r="K1055" s="519">
        <v>1090</v>
      </c>
      <c r="M1055" s="337"/>
      <c r="N1055" s="519" t="s">
        <v>1061</v>
      </c>
      <c r="O1055" s="519" t="s">
        <v>1060</v>
      </c>
      <c r="P1055" s="519">
        <v>27</v>
      </c>
      <c r="Q1055" s="521" t="str">
        <f t="shared" si="52"/>
        <v>SDN150227</v>
      </c>
      <c r="R1055" s="519">
        <v>683.7</v>
      </c>
      <c r="S1055" s="519">
        <v>2000</v>
      </c>
      <c r="T1055" s="519">
        <v>2051.1</v>
      </c>
      <c r="U1055" s="519">
        <v>2734.8</v>
      </c>
      <c r="V1055" s="519">
        <v>3418.5</v>
      </c>
      <c r="W1055" s="519">
        <v>4102.2</v>
      </c>
      <c r="X1055" s="519">
        <v>4785.8999999999996</v>
      </c>
      <c r="Y1055" s="519">
        <v>5332.9</v>
      </c>
      <c r="Z1055" s="519">
        <v>5879.8</v>
      </c>
      <c r="AA1055" s="519">
        <v>6426.8</v>
      </c>
      <c r="AB1055" s="519">
        <v>6973.7</v>
      </c>
      <c r="AC1055" s="519">
        <v>7520.7</v>
      </c>
      <c r="AD1055" s="519">
        <v>8067.7</v>
      </c>
      <c r="AE1055" s="519">
        <v>8614.6</v>
      </c>
      <c r="AF1055" s="519">
        <v>9161.6</v>
      </c>
      <c r="AG1055" s="519">
        <v>9161.6</v>
      </c>
      <c r="AH1055" s="519">
        <v>9161.6</v>
      </c>
      <c r="AI1055" s="519">
        <v>9161.6</v>
      </c>
      <c r="AJ1055" s="519">
        <v>9161.6</v>
      </c>
      <c r="AK1055" s="519">
        <v>9161.6</v>
      </c>
      <c r="AL1055" s="519">
        <v>9161.6</v>
      </c>
      <c r="AM1055" s="519">
        <v>9161.6</v>
      </c>
      <c r="AN1055" s="519">
        <v>9161.6</v>
      </c>
      <c r="AO1055" s="519">
        <v>9161.6</v>
      </c>
      <c r="AP1055" s="519">
        <v>9161.6</v>
      </c>
      <c r="AQ1055" s="519">
        <v>9161.6</v>
      </c>
      <c r="AR1055" s="519">
        <v>9161.6</v>
      </c>
      <c r="AS1055" s="519">
        <v>9161.6</v>
      </c>
      <c r="AT1055" s="519">
        <v>9161.6</v>
      </c>
      <c r="AU1055" s="519">
        <v>9161.6</v>
      </c>
      <c r="AV1055" s="519">
        <v>0</v>
      </c>
      <c r="AW1055" s="519">
        <v>0</v>
      </c>
      <c r="AX1055" s="519">
        <v>0</v>
      </c>
      <c r="AY1055" s="519">
        <v>0</v>
      </c>
      <c r="AZ1055" s="519">
        <v>0</v>
      </c>
      <c r="BA1055" s="519">
        <v>0</v>
      </c>
      <c r="BB1055" s="519">
        <v>0</v>
      </c>
      <c r="BC1055" s="519">
        <v>0</v>
      </c>
      <c r="BD1055" s="519">
        <v>0</v>
      </c>
      <c r="BE1055" s="519">
        <v>0</v>
      </c>
      <c r="BF1055" s="519">
        <v>0</v>
      </c>
      <c r="BG1055" s="519">
        <v>0</v>
      </c>
      <c r="BH1055" s="519">
        <v>0</v>
      </c>
      <c r="BI1055" s="519">
        <v>0</v>
      </c>
      <c r="BJ1055" s="519">
        <v>0</v>
      </c>
      <c r="BK1055" s="519">
        <v>0</v>
      </c>
      <c r="BL1055" s="519">
        <v>0</v>
      </c>
      <c r="BM1055" s="519">
        <v>0</v>
      </c>
      <c r="BN1055" s="519">
        <v>0</v>
      </c>
      <c r="BO1055" s="519">
        <v>0</v>
      </c>
      <c r="BP1055" s="519">
        <v>0</v>
      </c>
      <c r="BQ1055" s="519">
        <v>0</v>
      </c>
      <c r="BR1055" s="519">
        <v>0</v>
      </c>
      <c r="BS1055" s="519">
        <v>0</v>
      </c>
      <c r="BT1055" s="519">
        <v>0</v>
      </c>
      <c r="BU1055" s="519">
        <v>0</v>
      </c>
      <c r="BV1055" s="519">
        <v>0</v>
      </c>
      <c r="BW1055" s="519">
        <v>0</v>
      </c>
      <c r="BX1055" s="519">
        <v>0</v>
      </c>
      <c r="BY1055" s="519">
        <v>0</v>
      </c>
      <c r="BZ1055" s="519">
        <v>0</v>
      </c>
      <c r="CA1055" s="519">
        <v>0</v>
      </c>
      <c r="CB1055" s="519">
        <v>0</v>
      </c>
      <c r="CC1055" s="519">
        <v>0</v>
      </c>
      <c r="CD1055" s="519">
        <v>0</v>
      </c>
      <c r="CE1055" s="519">
        <v>0</v>
      </c>
      <c r="CF1055" s="519">
        <v>0</v>
      </c>
      <c r="CG1055" s="519">
        <v>0</v>
      </c>
      <c r="CH1055" s="519">
        <v>0</v>
      </c>
      <c r="CI1055" s="519">
        <v>0</v>
      </c>
      <c r="CJ1055" s="519">
        <v>0</v>
      </c>
      <c r="CK1055" s="519">
        <v>0</v>
      </c>
      <c r="CL1055" s="519">
        <v>0</v>
      </c>
      <c r="CM1055" s="519">
        <v>0</v>
      </c>
      <c r="CN1055" s="519">
        <v>0</v>
      </c>
      <c r="CO1055" s="519">
        <v>0</v>
      </c>
      <c r="CP1055" s="519">
        <v>0</v>
      </c>
      <c r="CQ1055" s="519">
        <v>0</v>
      </c>
      <c r="CR1055" s="519">
        <v>0</v>
      </c>
      <c r="CS1055" s="519">
        <v>0</v>
      </c>
      <c r="CT1055" s="519">
        <v>0</v>
      </c>
      <c r="CU1055" s="519">
        <v>0</v>
      </c>
      <c r="CV1055" s="519">
        <v>0</v>
      </c>
      <c r="CW1055" s="519">
        <v>0</v>
      </c>
      <c r="CX1055" s="519">
        <v>0</v>
      </c>
      <c r="CY1055" s="519">
        <v>0</v>
      </c>
      <c r="CZ1055" s="519">
        <v>0</v>
      </c>
      <c r="DA1055" s="519">
        <v>0</v>
      </c>
      <c r="DB1055" s="519">
        <v>0</v>
      </c>
      <c r="DC1055" s="519">
        <v>0</v>
      </c>
      <c r="DD1055" s="519">
        <v>0</v>
      </c>
      <c r="DE1055" s="519">
        <v>0</v>
      </c>
      <c r="DF1055" s="519">
        <v>0</v>
      </c>
      <c r="DG1055" s="519">
        <v>0</v>
      </c>
      <c r="DH1055" s="519">
        <v>0</v>
      </c>
      <c r="DI1055" s="519">
        <v>0</v>
      </c>
      <c r="DJ1055" s="519">
        <v>0</v>
      </c>
      <c r="DK1055" s="519">
        <v>0</v>
      </c>
      <c r="DL1055" s="519">
        <v>0</v>
      </c>
      <c r="DM1055" s="519">
        <v>0</v>
      </c>
      <c r="DN1055" s="519">
        <v>0</v>
      </c>
      <c r="DO1055" s="519">
        <v>0</v>
      </c>
      <c r="DP1055" s="519">
        <v>0</v>
      </c>
      <c r="DQ1055" s="519">
        <v>0</v>
      </c>
      <c r="DR1055" s="519">
        <v>0</v>
      </c>
      <c r="DS1055" s="519">
        <v>0</v>
      </c>
      <c r="DT1055" s="519">
        <v>0</v>
      </c>
      <c r="DU1055" s="519">
        <v>0</v>
      </c>
      <c r="DV1055" s="519">
        <v>0</v>
      </c>
      <c r="DW1055" s="519">
        <v>0</v>
      </c>
      <c r="DX1055" s="519">
        <v>0</v>
      </c>
      <c r="DZ1055" s="337"/>
      <c r="EA1055" s="519" t="s">
        <v>1061</v>
      </c>
      <c r="EB1055" s="519" t="s">
        <v>1060</v>
      </c>
      <c r="EC1055" s="519">
        <v>27</v>
      </c>
      <c r="ED1055" s="183" t="str">
        <f t="shared" si="53"/>
        <v>SDN150227</v>
      </c>
      <c r="EE1055" s="519">
        <v>683.7</v>
      </c>
      <c r="EF1055" s="519">
        <v>10000</v>
      </c>
      <c r="EG1055" s="519">
        <v>10000</v>
      </c>
      <c r="EH1055" s="519">
        <v>10000</v>
      </c>
      <c r="EI1055" s="519">
        <v>10000</v>
      </c>
      <c r="EJ1055" s="519">
        <v>10000</v>
      </c>
      <c r="EK1055" s="519">
        <v>10000</v>
      </c>
      <c r="EL1055" s="519">
        <v>10000</v>
      </c>
      <c r="EM1055" s="519">
        <v>10000</v>
      </c>
      <c r="EN1055" s="519">
        <v>10000</v>
      </c>
      <c r="EO1055" s="519">
        <v>10000</v>
      </c>
      <c r="EP1055" s="519">
        <v>10000</v>
      </c>
      <c r="EQ1055" s="519">
        <v>10000</v>
      </c>
      <c r="ER1055" s="519">
        <v>10000</v>
      </c>
      <c r="ES1055" s="519">
        <v>10000</v>
      </c>
      <c r="ET1055" s="519">
        <v>10000</v>
      </c>
      <c r="EU1055" s="519">
        <v>10000</v>
      </c>
      <c r="EV1055" s="519">
        <v>10000</v>
      </c>
      <c r="EW1055" s="519">
        <v>10000</v>
      </c>
      <c r="EX1055" s="519">
        <v>10000</v>
      </c>
      <c r="EY1055" s="519">
        <v>10000</v>
      </c>
      <c r="EZ1055" s="519">
        <v>10000</v>
      </c>
      <c r="FA1055" s="519">
        <v>10000</v>
      </c>
      <c r="FB1055" s="519">
        <v>10000</v>
      </c>
      <c r="FC1055" s="519">
        <v>10000</v>
      </c>
      <c r="FD1055" s="519">
        <v>10000</v>
      </c>
      <c r="FE1055" s="519">
        <v>10000</v>
      </c>
      <c r="FF1055" s="519">
        <v>10000</v>
      </c>
      <c r="FG1055" s="519">
        <v>10000</v>
      </c>
      <c r="FH1055" s="519">
        <v>10000</v>
      </c>
      <c r="FI1055" s="519">
        <v>0</v>
      </c>
      <c r="FJ1055" s="519">
        <v>0</v>
      </c>
      <c r="FK1055" s="519">
        <v>0</v>
      </c>
      <c r="FL1055" s="519">
        <v>0</v>
      </c>
      <c r="FM1055" s="519">
        <v>0</v>
      </c>
      <c r="FN1055" s="519">
        <v>0</v>
      </c>
      <c r="FO1055" s="519">
        <v>0</v>
      </c>
      <c r="FP1055" s="519">
        <v>0</v>
      </c>
      <c r="FQ1055" s="519">
        <v>0</v>
      </c>
      <c r="FR1055" s="519">
        <v>0</v>
      </c>
      <c r="FS1055" s="519">
        <v>0</v>
      </c>
      <c r="FT1055" s="519">
        <v>0</v>
      </c>
      <c r="FU1055" s="519">
        <v>0</v>
      </c>
      <c r="FV1055" s="519">
        <v>0</v>
      </c>
      <c r="FW1055" s="519">
        <v>0</v>
      </c>
      <c r="FX1055" s="519">
        <v>0</v>
      </c>
      <c r="FY1055" s="519">
        <v>0</v>
      </c>
      <c r="FZ1055" s="519">
        <v>0</v>
      </c>
      <c r="GA1055" s="519">
        <v>0</v>
      </c>
      <c r="GB1055" s="519">
        <v>0</v>
      </c>
      <c r="GC1055" s="519">
        <v>0</v>
      </c>
      <c r="GD1055" s="519">
        <v>0</v>
      </c>
      <c r="GE1055" s="519">
        <v>0</v>
      </c>
      <c r="GF1055" s="519">
        <v>0</v>
      </c>
      <c r="GG1055" s="519">
        <v>0</v>
      </c>
      <c r="GH1055" s="519">
        <v>0</v>
      </c>
      <c r="GI1055" s="519">
        <v>0</v>
      </c>
      <c r="GJ1055" s="519">
        <v>0</v>
      </c>
      <c r="GK1055" s="519">
        <v>0</v>
      </c>
      <c r="GL1055" s="519">
        <v>0</v>
      </c>
      <c r="GM1055" s="519">
        <v>0</v>
      </c>
      <c r="GN1055" s="519">
        <v>0</v>
      </c>
      <c r="GO1055" s="519">
        <v>0</v>
      </c>
      <c r="GP1055" s="519">
        <v>0</v>
      </c>
      <c r="GQ1055" s="519">
        <v>0</v>
      </c>
      <c r="GR1055" s="519">
        <v>0</v>
      </c>
      <c r="GS1055" s="519">
        <v>0</v>
      </c>
      <c r="GT1055" s="519">
        <v>0</v>
      </c>
      <c r="GU1055" s="519">
        <v>0</v>
      </c>
      <c r="GV1055" s="519">
        <v>0</v>
      </c>
      <c r="GW1055" s="519">
        <v>0</v>
      </c>
      <c r="GX1055" s="519">
        <v>0</v>
      </c>
      <c r="GY1055" s="519">
        <v>0</v>
      </c>
      <c r="GZ1055" s="519">
        <v>0</v>
      </c>
      <c r="HA1055" s="519">
        <v>0</v>
      </c>
      <c r="HB1055" s="519">
        <v>0</v>
      </c>
      <c r="HC1055" s="519">
        <v>0</v>
      </c>
      <c r="HD1055" s="519">
        <v>0</v>
      </c>
      <c r="HE1055" s="519">
        <v>0</v>
      </c>
      <c r="HF1055" s="519">
        <v>0</v>
      </c>
      <c r="HG1055" s="519">
        <v>0</v>
      </c>
      <c r="HH1055" s="519">
        <v>0</v>
      </c>
      <c r="HI1055" s="519">
        <v>0</v>
      </c>
      <c r="HJ1055" s="519">
        <v>0</v>
      </c>
      <c r="HK1055" s="519">
        <v>0</v>
      </c>
      <c r="HL1055" s="519">
        <v>0</v>
      </c>
      <c r="HM1055" s="519">
        <v>0</v>
      </c>
      <c r="HN1055" s="519">
        <v>0</v>
      </c>
      <c r="HO1055" s="519">
        <v>0</v>
      </c>
      <c r="HP1055" s="519">
        <v>0</v>
      </c>
      <c r="HQ1055" s="519">
        <v>0</v>
      </c>
      <c r="HR1055" s="519">
        <v>0</v>
      </c>
      <c r="HS1055" s="519">
        <v>0</v>
      </c>
      <c r="HT1055" s="519">
        <v>0</v>
      </c>
      <c r="HU1055" s="519">
        <v>0</v>
      </c>
      <c r="HV1055" s="519">
        <v>0</v>
      </c>
      <c r="HW1055" s="519">
        <v>0</v>
      </c>
      <c r="HX1055" s="519">
        <v>0</v>
      </c>
      <c r="HY1055" s="519">
        <v>0</v>
      </c>
      <c r="HZ1055" s="519">
        <v>0</v>
      </c>
      <c r="IA1055" s="519">
        <v>0</v>
      </c>
      <c r="IB1055" s="519">
        <v>0</v>
      </c>
      <c r="IC1055" s="519">
        <v>0</v>
      </c>
      <c r="ID1055" s="519">
        <v>0</v>
      </c>
      <c r="IE1055" s="519">
        <v>0</v>
      </c>
      <c r="IF1055" s="519">
        <v>0</v>
      </c>
      <c r="IG1055" s="519">
        <v>0</v>
      </c>
      <c r="IH1055" s="519">
        <v>0</v>
      </c>
      <c r="II1055" s="519">
        <v>0</v>
      </c>
      <c r="IJ1055" s="519">
        <v>0</v>
      </c>
      <c r="IK1055" s="519">
        <v>0</v>
      </c>
    </row>
    <row r="1056" spans="2:245" hidden="1">
      <c r="B1056" s="519" t="s">
        <v>1058</v>
      </c>
      <c r="C1056" s="519"/>
      <c r="D1056" s="519"/>
      <c r="E1056" s="519"/>
      <c r="F1056" s="519">
        <v>2</v>
      </c>
      <c r="G1056" s="519"/>
      <c r="H1056" s="519">
        <v>44</v>
      </c>
      <c r="I1056" s="519">
        <v>4</v>
      </c>
      <c r="J1056" s="519" t="str">
        <f t="shared" si="51"/>
        <v>SDN10024404</v>
      </c>
      <c r="K1056" s="519">
        <v>1090</v>
      </c>
      <c r="M1056" s="337"/>
      <c r="N1056" s="519" t="s">
        <v>1061</v>
      </c>
      <c r="O1056" s="519" t="s">
        <v>1060</v>
      </c>
      <c r="P1056" s="519">
        <v>28</v>
      </c>
      <c r="Q1056" s="521" t="str">
        <f t="shared" si="52"/>
        <v>SDN150228</v>
      </c>
      <c r="R1056" s="519">
        <v>689</v>
      </c>
      <c r="S1056" s="519">
        <v>2000</v>
      </c>
      <c r="T1056" s="519">
        <v>2067</v>
      </c>
      <c r="U1056" s="519">
        <v>2756</v>
      </c>
      <c r="V1056" s="519">
        <v>3445</v>
      </c>
      <c r="W1056" s="519">
        <v>4134</v>
      </c>
      <c r="X1056" s="519">
        <v>4823</v>
      </c>
      <c r="Y1056" s="519">
        <v>5374.2</v>
      </c>
      <c r="Z1056" s="519">
        <v>5925.4</v>
      </c>
      <c r="AA1056" s="519">
        <v>6476.6</v>
      </c>
      <c r="AB1056" s="519">
        <v>7027.8</v>
      </c>
      <c r="AC1056" s="519">
        <v>7579</v>
      </c>
      <c r="AD1056" s="519">
        <v>8130.2</v>
      </c>
      <c r="AE1056" s="519">
        <v>8681.4</v>
      </c>
      <c r="AF1056" s="519">
        <v>9232.6</v>
      </c>
      <c r="AG1056" s="519">
        <v>9232.6</v>
      </c>
      <c r="AH1056" s="519">
        <v>9232.6</v>
      </c>
      <c r="AI1056" s="519">
        <v>9232.6</v>
      </c>
      <c r="AJ1056" s="519">
        <v>9232.6</v>
      </c>
      <c r="AK1056" s="519">
        <v>9232.6</v>
      </c>
      <c r="AL1056" s="519">
        <v>9232.6</v>
      </c>
      <c r="AM1056" s="519">
        <v>9232.6</v>
      </c>
      <c r="AN1056" s="519">
        <v>9232.6</v>
      </c>
      <c r="AO1056" s="519">
        <v>9232.6</v>
      </c>
      <c r="AP1056" s="519">
        <v>9232.6</v>
      </c>
      <c r="AQ1056" s="519">
        <v>9232.6</v>
      </c>
      <c r="AR1056" s="519">
        <v>9232.6</v>
      </c>
      <c r="AS1056" s="519">
        <v>9232.6</v>
      </c>
      <c r="AT1056" s="519">
        <v>9232.6</v>
      </c>
      <c r="AU1056" s="519">
        <v>9232.6</v>
      </c>
      <c r="AV1056" s="519">
        <v>0</v>
      </c>
      <c r="AW1056" s="519">
        <v>0</v>
      </c>
      <c r="AX1056" s="519">
        <v>0</v>
      </c>
      <c r="AY1056" s="519">
        <v>0</v>
      </c>
      <c r="AZ1056" s="519">
        <v>0</v>
      </c>
      <c r="BA1056" s="519">
        <v>0</v>
      </c>
      <c r="BB1056" s="519">
        <v>0</v>
      </c>
      <c r="BC1056" s="519">
        <v>0</v>
      </c>
      <c r="BD1056" s="519">
        <v>0</v>
      </c>
      <c r="BE1056" s="519">
        <v>0</v>
      </c>
      <c r="BF1056" s="519">
        <v>0</v>
      </c>
      <c r="BG1056" s="519">
        <v>0</v>
      </c>
      <c r="BH1056" s="519">
        <v>0</v>
      </c>
      <c r="BI1056" s="519">
        <v>0</v>
      </c>
      <c r="BJ1056" s="519">
        <v>0</v>
      </c>
      <c r="BK1056" s="519">
        <v>0</v>
      </c>
      <c r="BL1056" s="519">
        <v>0</v>
      </c>
      <c r="BM1056" s="519">
        <v>0</v>
      </c>
      <c r="BN1056" s="519">
        <v>0</v>
      </c>
      <c r="BO1056" s="519">
        <v>0</v>
      </c>
      <c r="BP1056" s="519">
        <v>0</v>
      </c>
      <c r="BQ1056" s="519">
        <v>0</v>
      </c>
      <c r="BR1056" s="519">
        <v>0</v>
      </c>
      <c r="BS1056" s="519">
        <v>0</v>
      </c>
      <c r="BT1056" s="519">
        <v>0</v>
      </c>
      <c r="BU1056" s="519">
        <v>0</v>
      </c>
      <c r="BV1056" s="519">
        <v>0</v>
      </c>
      <c r="BW1056" s="519">
        <v>0</v>
      </c>
      <c r="BX1056" s="519">
        <v>0</v>
      </c>
      <c r="BY1056" s="519">
        <v>0</v>
      </c>
      <c r="BZ1056" s="519">
        <v>0</v>
      </c>
      <c r="CA1056" s="519">
        <v>0</v>
      </c>
      <c r="CB1056" s="519">
        <v>0</v>
      </c>
      <c r="CC1056" s="519">
        <v>0</v>
      </c>
      <c r="CD1056" s="519">
        <v>0</v>
      </c>
      <c r="CE1056" s="519">
        <v>0</v>
      </c>
      <c r="CF1056" s="519">
        <v>0</v>
      </c>
      <c r="CG1056" s="519">
        <v>0</v>
      </c>
      <c r="CH1056" s="519">
        <v>0</v>
      </c>
      <c r="CI1056" s="519">
        <v>0</v>
      </c>
      <c r="CJ1056" s="519">
        <v>0</v>
      </c>
      <c r="CK1056" s="519">
        <v>0</v>
      </c>
      <c r="CL1056" s="519">
        <v>0</v>
      </c>
      <c r="CM1056" s="519">
        <v>0</v>
      </c>
      <c r="CN1056" s="519">
        <v>0</v>
      </c>
      <c r="CO1056" s="519">
        <v>0</v>
      </c>
      <c r="CP1056" s="519">
        <v>0</v>
      </c>
      <c r="CQ1056" s="519">
        <v>0</v>
      </c>
      <c r="CR1056" s="519">
        <v>0</v>
      </c>
      <c r="CS1056" s="519">
        <v>0</v>
      </c>
      <c r="CT1056" s="519">
        <v>0</v>
      </c>
      <c r="CU1056" s="519">
        <v>0</v>
      </c>
      <c r="CV1056" s="519">
        <v>0</v>
      </c>
      <c r="CW1056" s="519">
        <v>0</v>
      </c>
      <c r="CX1056" s="519">
        <v>0</v>
      </c>
      <c r="CY1056" s="519">
        <v>0</v>
      </c>
      <c r="CZ1056" s="519">
        <v>0</v>
      </c>
      <c r="DA1056" s="519">
        <v>0</v>
      </c>
      <c r="DB1056" s="519">
        <v>0</v>
      </c>
      <c r="DC1056" s="519">
        <v>0</v>
      </c>
      <c r="DD1056" s="519">
        <v>0</v>
      </c>
      <c r="DE1056" s="519">
        <v>0</v>
      </c>
      <c r="DF1056" s="519">
        <v>0</v>
      </c>
      <c r="DG1056" s="519">
        <v>0</v>
      </c>
      <c r="DH1056" s="519">
        <v>0</v>
      </c>
      <c r="DI1056" s="519">
        <v>0</v>
      </c>
      <c r="DJ1056" s="519">
        <v>0</v>
      </c>
      <c r="DK1056" s="519">
        <v>0</v>
      </c>
      <c r="DL1056" s="519">
        <v>0</v>
      </c>
      <c r="DM1056" s="519">
        <v>0</v>
      </c>
      <c r="DN1056" s="519">
        <v>0</v>
      </c>
      <c r="DO1056" s="519">
        <v>0</v>
      </c>
      <c r="DP1056" s="519">
        <v>0</v>
      </c>
      <c r="DQ1056" s="519">
        <v>0</v>
      </c>
      <c r="DR1056" s="519">
        <v>0</v>
      </c>
      <c r="DS1056" s="519">
        <v>0</v>
      </c>
      <c r="DT1056" s="519">
        <v>0</v>
      </c>
      <c r="DU1056" s="519">
        <v>0</v>
      </c>
      <c r="DV1056" s="519">
        <v>0</v>
      </c>
      <c r="DW1056" s="519">
        <v>0</v>
      </c>
      <c r="DX1056" s="519">
        <v>0</v>
      </c>
      <c r="DZ1056" s="337"/>
      <c r="EA1056" s="519" t="s">
        <v>1061</v>
      </c>
      <c r="EB1056" s="519" t="s">
        <v>1060</v>
      </c>
      <c r="EC1056" s="519">
        <v>28</v>
      </c>
      <c r="ED1056" s="183" t="str">
        <f t="shared" si="53"/>
        <v>SDN150228</v>
      </c>
      <c r="EE1056" s="519">
        <v>689</v>
      </c>
      <c r="EF1056" s="519">
        <v>10000</v>
      </c>
      <c r="EG1056" s="519">
        <v>10000</v>
      </c>
      <c r="EH1056" s="519">
        <v>10000</v>
      </c>
      <c r="EI1056" s="519">
        <v>10000</v>
      </c>
      <c r="EJ1056" s="519">
        <v>10000</v>
      </c>
      <c r="EK1056" s="519">
        <v>10000</v>
      </c>
      <c r="EL1056" s="519">
        <v>10000</v>
      </c>
      <c r="EM1056" s="519">
        <v>10000</v>
      </c>
      <c r="EN1056" s="519">
        <v>10000</v>
      </c>
      <c r="EO1056" s="519">
        <v>10000</v>
      </c>
      <c r="EP1056" s="519">
        <v>10000</v>
      </c>
      <c r="EQ1056" s="519">
        <v>10000</v>
      </c>
      <c r="ER1056" s="519">
        <v>10000</v>
      </c>
      <c r="ES1056" s="519">
        <v>10000</v>
      </c>
      <c r="ET1056" s="519">
        <v>10000</v>
      </c>
      <c r="EU1056" s="519">
        <v>10000</v>
      </c>
      <c r="EV1056" s="519">
        <v>10000</v>
      </c>
      <c r="EW1056" s="519">
        <v>10000</v>
      </c>
      <c r="EX1056" s="519">
        <v>10000</v>
      </c>
      <c r="EY1056" s="519">
        <v>10000</v>
      </c>
      <c r="EZ1056" s="519">
        <v>10000</v>
      </c>
      <c r="FA1056" s="519">
        <v>10000</v>
      </c>
      <c r="FB1056" s="519">
        <v>10000</v>
      </c>
      <c r="FC1056" s="519">
        <v>10000</v>
      </c>
      <c r="FD1056" s="519">
        <v>10000</v>
      </c>
      <c r="FE1056" s="519">
        <v>10000</v>
      </c>
      <c r="FF1056" s="519">
        <v>10000</v>
      </c>
      <c r="FG1056" s="519">
        <v>10000</v>
      </c>
      <c r="FH1056" s="519">
        <v>10000</v>
      </c>
      <c r="FI1056" s="519">
        <v>0</v>
      </c>
      <c r="FJ1056" s="519">
        <v>0</v>
      </c>
      <c r="FK1056" s="519">
        <v>0</v>
      </c>
      <c r="FL1056" s="519">
        <v>0</v>
      </c>
      <c r="FM1056" s="519">
        <v>0</v>
      </c>
      <c r="FN1056" s="519">
        <v>0</v>
      </c>
      <c r="FO1056" s="519">
        <v>0</v>
      </c>
      <c r="FP1056" s="519">
        <v>0</v>
      </c>
      <c r="FQ1056" s="519">
        <v>0</v>
      </c>
      <c r="FR1056" s="519">
        <v>0</v>
      </c>
      <c r="FS1056" s="519">
        <v>0</v>
      </c>
      <c r="FT1056" s="519">
        <v>0</v>
      </c>
      <c r="FU1056" s="519">
        <v>0</v>
      </c>
      <c r="FV1056" s="519">
        <v>0</v>
      </c>
      <c r="FW1056" s="519">
        <v>0</v>
      </c>
      <c r="FX1056" s="519">
        <v>0</v>
      </c>
      <c r="FY1056" s="519">
        <v>0</v>
      </c>
      <c r="FZ1056" s="519">
        <v>0</v>
      </c>
      <c r="GA1056" s="519">
        <v>0</v>
      </c>
      <c r="GB1056" s="519">
        <v>0</v>
      </c>
      <c r="GC1056" s="519">
        <v>0</v>
      </c>
      <c r="GD1056" s="519">
        <v>0</v>
      </c>
      <c r="GE1056" s="519">
        <v>0</v>
      </c>
      <c r="GF1056" s="519">
        <v>0</v>
      </c>
      <c r="GG1056" s="519">
        <v>0</v>
      </c>
      <c r="GH1056" s="519">
        <v>0</v>
      </c>
      <c r="GI1056" s="519">
        <v>0</v>
      </c>
      <c r="GJ1056" s="519">
        <v>0</v>
      </c>
      <c r="GK1056" s="519">
        <v>0</v>
      </c>
      <c r="GL1056" s="519">
        <v>0</v>
      </c>
      <c r="GM1056" s="519">
        <v>0</v>
      </c>
      <c r="GN1056" s="519">
        <v>0</v>
      </c>
      <c r="GO1056" s="519">
        <v>0</v>
      </c>
      <c r="GP1056" s="519">
        <v>0</v>
      </c>
      <c r="GQ1056" s="519">
        <v>0</v>
      </c>
      <c r="GR1056" s="519">
        <v>0</v>
      </c>
      <c r="GS1056" s="519">
        <v>0</v>
      </c>
      <c r="GT1056" s="519">
        <v>0</v>
      </c>
      <c r="GU1056" s="519">
        <v>0</v>
      </c>
      <c r="GV1056" s="519">
        <v>0</v>
      </c>
      <c r="GW1056" s="519">
        <v>0</v>
      </c>
      <c r="GX1056" s="519">
        <v>0</v>
      </c>
      <c r="GY1056" s="519">
        <v>0</v>
      </c>
      <c r="GZ1056" s="519">
        <v>0</v>
      </c>
      <c r="HA1056" s="519">
        <v>0</v>
      </c>
      <c r="HB1056" s="519">
        <v>0</v>
      </c>
      <c r="HC1056" s="519">
        <v>0</v>
      </c>
      <c r="HD1056" s="519">
        <v>0</v>
      </c>
      <c r="HE1056" s="519">
        <v>0</v>
      </c>
      <c r="HF1056" s="519">
        <v>0</v>
      </c>
      <c r="HG1056" s="519">
        <v>0</v>
      </c>
      <c r="HH1056" s="519">
        <v>0</v>
      </c>
      <c r="HI1056" s="519">
        <v>0</v>
      </c>
      <c r="HJ1056" s="519">
        <v>0</v>
      </c>
      <c r="HK1056" s="519">
        <v>0</v>
      </c>
      <c r="HL1056" s="519">
        <v>0</v>
      </c>
      <c r="HM1056" s="519">
        <v>0</v>
      </c>
      <c r="HN1056" s="519">
        <v>0</v>
      </c>
      <c r="HO1056" s="519">
        <v>0</v>
      </c>
      <c r="HP1056" s="519">
        <v>0</v>
      </c>
      <c r="HQ1056" s="519">
        <v>0</v>
      </c>
      <c r="HR1056" s="519">
        <v>0</v>
      </c>
      <c r="HS1056" s="519">
        <v>0</v>
      </c>
      <c r="HT1056" s="519">
        <v>0</v>
      </c>
      <c r="HU1056" s="519">
        <v>0</v>
      </c>
      <c r="HV1056" s="519">
        <v>0</v>
      </c>
      <c r="HW1056" s="519">
        <v>0</v>
      </c>
      <c r="HX1056" s="519">
        <v>0</v>
      </c>
      <c r="HY1056" s="519">
        <v>0</v>
      </c>
      <c r="HZ1056" s="519">
        <v>0</v>
      </c>
      <c r="IA1056" s="519">
        <v>0</v>
      </c>
      <c r="IB1056" s="519">
        <v>0</v>
      </c>
      <c r="IC1056" s="519">
        <v>0</v>
      </c>
      <c r="ID1056" s="519">
        <v>0</v>
      </c>
      <c r="IE1056" s="519">
        <v>0</v>
      </c>
      <c r="IF1056" s="519">
        <v>0</v>
      </c>
      <c r="IG1056" s="519">
        <v>0</v>
      </c>
      <c r="IH1056" s="519">
        <v>0</v>
      </c>
      <c r="II1056" s="519">
        <v>0</v>
      </c>
      <c r="IJ1056" s="519">
        <v>0</v>
      </c>
      <c r="IK1056" s="519">
        <v>0</v>
      </c>
    </row>
    <row r="1057" spans="2:245" hidden="1">
      <c r="B1057" s="519" t="s">
        <v>1058</v>
      </c>
      <c r="C1057" s="519"/>
      <c r="D1057" s="519"/>
      <c r="E1057" s="519"/>
      <c r="F1057" s="519">
        <v>2</v>
      </c>
      <c r="G1057" s="519"/>
      <c r="H1057" s="519">
        <v>44</v>
      </c>
      <c r="I1057" s="519">
        <v>5</v>
      </c>
      <c r="J1057" s="519" t="str">
        <f t="shared" si="51"/>
        <v>SDN10024405</v>
      </c>
      <c r="K1057" s="519">
        <v>1090</v>
      </c>
      <c r="M1057" s="337"/>
      <c r="N1057" s="519" t="s">
        <v>1061</v>
      </c>
      <c r="O1057" s="519" t="s">
        <v>1060</v>
      </c>
      <c r="P1057" s="519">
        <v>29</v>
      </c>
      <c r="Q1057" s="521" t="str">
        <f t="shared" si="52"/>
        <v>SDN150229</v>
      </c>
      <c r="R1057" s="519">
        <v>689</v>
      </c>
      <c r="S1057" s="519">
        <v>2000</v>
      </c>
      <c r="T1057" s="519">
        <v>2067</v>
      </c>
      <c r="U1057" s="519">
        <v>2756</v>
      </c>
      <c r="V1057" s="519">
        <v>3445</v>
      </c>
      <c r="W1057" s="519">
        <v>4134</v>
      </c>
      <c r="X1057" s="519">
        <v>4823</v>
      </c>
      <c r="Y1057" s="519">
        <v>5374.2</v>
      </c>
      <c r="Z1057" s="519">
        <v>5925.4</v>
      </c>
      <c r="AA1057" s="519">
        <v>6476.6</v>
      </c>
      <c r="AB1057" s="519">
        <v>7027.8</v>
      </c>
      <c r="AC1057" s="519">
        <v>7579</v>
      </c>
      <c r="AD1057" s="519">
        <v>8130.2</v>
      </c>
      <c r="AE1057" s="519">
        <v>8681.4</v>
      </c>
      <c r="AF1057" s="519">
        <v>9232.6</v>
      </c>
      <c r="AG1057" s="519">
        <v>9232.6</v>
      </c>
      <c r="AH1057" s="519">
        <v>9232.6</v>
      </c>
      <c r="AI1057" s="519">
        <v>9232.6</v>
      </c>
      <c r="AJ1057" s="519">
        <v>9232.6</v>
      </c>
      <c r="AK1057" s="519">
        <v>9232.6</v>
      </c>
      <c r="AL1057" s="519">
        <v>9232.6</v>
      </c>
      <c r="AM1057" s="519">
        <v>9232.6</v>
      </c>
      <c r="AN1057" s="519">
        <v>9232.6</v>
      </c>
      <c r="AO1057" s="519">
        <v>9232.6</v>
      </c>
      <c r="AP1057" s="519">
        <v>9232.6</v>
      </c>
      <c r="AQ1057" s="519">
        <v>9232.6</v>
      </c>
      <c r="AR1057" s="519">
        <v>9232.6</v>
      </c>
      <c r="AS1057" s="519">
        <v>9232.6</v>
      </c>
      <c r="AT1057" s="519">
        <v>9232.6</v>
      </c>
      <c r="AU1057" s="519">
        <v>9232.6</v>
      </c>
      <c r="AV1057" s="519">
        <v>0</v>
      </c>
      <c r="AW1057" s="519">
        <v>0</v>
      </c>
      <c r="AX1057" s="519">
        <v>0</v>
      </c>
      <c r="AY1057" s="519">
        <v>0</v>
      </c>
      <c r="AZ1057" s="519">
        <v>0</v>
      </c>
      <c r="BA1057" s="519">
        <v>0</v>
      </c>
      <c r="BB1057" s="519">
        <v>0</v>
      </c>
      <c r="BC1057" s="519">
        <v>0</v>
      </c>
      <c r="BD1057" s="519">
        <v>0</v>
      </c>
      <c r="BE1057" s="519">
        <v>0</v>
      </c>
      <c r="BF1057" s="519">
        <v>0</v>
      </c>
      <c r="BG1057" s="519">
        <v>0</v>
      </c>
      <c r="BH1057" s="519">
        <v>0</v>
      </c>
      <c r="BI1057" s="519">
        <v>0</v>
      </c>
      <c r="BJ1057" s="519">
        <v>0</v>
      </c>
      <c r="BK1057" s="519">
        <v>0</v>
      </c>
      <c r="BL1057" s="519">
        <v>0</v>
      </c>
      <c r="BM1057" s="519">
        <v>0</v>
      </c>
      <c r="BN1057" s="519">
        <v>0</v>
      </c>
      <c r="BO1057" s="519">
        <v>0</v>
      </c>
      <c r="BP1057" s="519">
        <v>0</v>
      </c>
      <c r="BQ1057" s="519">
        <v>0</v>
      </c>
      <c r="BR1057" s="519">
        <v>0</v>
      </c>
      <c r="BS1057" s="519">
        <v>0</v>
      </c>
      <c r="BT1057" s="519">
        <v>0</v>
      </c>
      <c r="BU1057" s="519">
        <v>0</v>
      </c>
      <c r="BV1057" s="519">
        <v>0</v>
      </c>
      <c r="BW1057" s="519">
        <v>0</v>
      </c>
      <c r="BX1057" s="519">
        <v>0</v>
      </c>
      <c r="BY1057" s="519">
        <v>0</v>
      </c>
      <c r="BZ1057" s="519">
        <v>0</v>
      </c>
      <c r="CA1057" s="519">
        <v>0</v>
      </c>
      <c r="CB1057" s="519">
        <v>0</v>
      </c>
      <c r="CC1057" s="519">
        <v>0</v>
      </c>
      <c r="CD1057" s="519">
        <v>0</v>
      </c>
      <c r="CE1057" s="519">
        <v>0</v>
      </c>
      <c r="CF1057" s="519">
        <v>0</v>
      </c>
      <c r="CG1057" s="519">
        <v>0</v>
      </c>
      <c r="CH1057" s="519">
        <v>0</v>
      </c>
      <c r="CI1057" s="519">
        <v>0</v>
      </c>
      <c r="CJ1057" s="519">
        <v>0</v>
      </c>
      <c r="CK1057" s="519">
        <v>0</v>
      </c>
      <c r="CL1057" s="519">
        <v>0</v>
      </c>
      <c r="CM1057" s="519">
        <v>0</v>
      </c>
      <c r="CN1057" s="519">
        <v>0</v>
      </c>
      <c r="CO1057" s="519">
        <v>0</v>
      </c>
      <c r="CP1057" s="519">
        <v>0</v>
      </c>
      <c r="CQ1057" s="519">
        <v>0</v>
      </c>
      <c r="CR1057" s="519">
        <v>0</v>
      </c>
      <c r="CS1057" s="519">
        <v>0</v>
      </c>
      <c r="CT1057" s="519">
        <v>0</v>
      </c>
      <c r="CU1057" s="519">
        <v>0</v>
      </c>
      <c r="CV1057" s="519">
        <v>0</v>
      </c>
      <c r="CW1057" s="519">
        <v>0</v>
      </c>
      <c r="CX1057" s="519">
        <v>0</v>
      </c>
      <c r="CY1057" s="519">
        <v>0</v>
      </c>
      <c r="CZ1057" s="519">
        <v>0</v>
      </c>
      <c r="DA1057" s="519">
        <v>0</v>
      </c>
      <c r="DB1057" s="519">
        <v>0</v>
      </c>
      <c r="DC1057" s="519">
        <v>0</v>
      </c>
      <c r="DD1057" s="519">
        <v>0</v>
      </c>
      <c r="DE1057" s="519">
        <v>0</v>
      </c>
      <c r="DF1057" s="519">
        <v>0</v>
      </c>
      <c r="DG1057" s="519">
        <v>0</v>
      </c>
      <c r="DH1057" s="519">
        <v>0</v>
      </c>
      <c r="DI1057" s="519">
        <v>0</v>
      </c>
      <c r="DJ1057" s="519">
        <v>0</v>
      </c>
      <c r="DK1057" s="519">
        <v>0</v>
      </c>
      <c r="DL1057" s="519">
        <v>0</v>
      </c>
      <c r="DM1057" s="519">
        <v>0</v>
      </c>
      <c r="DN1057" s="519">
        <v>0</v>
      </c>
      <c r="DO1057" s="519">
        <v>0</v>
      </c>
      <c r="DP1057" s="519">
        <v>0</v>
      </c>
      <c r="DQ1057" s="519">
        <v>0</v>
      </c>
      <c r="DR1057" s="519">
        <v>0</v>
      </c>
      <c r="DS1057" s="519">
        <v>0</v>
      </c>
      <c r="DT1057" s="519">
        <v>0</v>
      </c>
      <c r="DU1057" s="519">
        <v>0</v>
      </c>
      <c r="DV1057" s="519">
        <v>0</v>
      </c>
      <c r="DW1057" s="519">
        <v>0</v>
      </c>
      <c r="DX1057" s="519">
        <v>0</v>
      </c>
      <c r="DZ1057" s="337"/>
      <c r="EA1057" s="519" t="s">
        <v>1061</v>
      </c>
      <c r="EB1057" s="519" t="s">
        <v>1060</v>
      </c>
      <c r="EC1057" s="519">
        <v>29</v>
      </c>
      <c r="ED1057" s="183" t="str">
        <f t="shared" si="53"/>
        <v>SDN150229</v>
      </c>
      <c r="EE1057" s="519">
        <v>689</v>
      </c>
      <c r="EF1057" s="519">
        <v>10000</v>
      </c>
      <c r="EG1057" s="519">
        <v>10000</v>
      </c>
      <c r="EH1057" s="519">
        <v>10000</v>
      </c>
      <c r="EI1057" s="519">
        <v>10000</v>
      </c>
      <c r="EJ1057" s="519">
        <v>10000</v>
      </c>
      <c r="EK1057" s="519">
        <v>10000</v>
      </c>
      <c r="EL1057" s="519">
        <v>10000</v>
      </c>
      <c r="EM1057" s="519">
        <v>10000</v>
      </c>
      <c r="EN1057" s="519">
        <v>10000</v>
      </c>
      <c r="EO1057" s="519">
        <v>10000</v>
      </c>
      <c r="EP1057" s="519">
        <v>10000</v>
      </c>
      <c r="EQ1057" s="519">
        <v>10000</v>
      </c>
      <c r="ER1057" s="519">
        <v>10000</v>
      </c>
      <c r="ES1057" s="519">
        <v>10000</v>
      </c>
      <c r="ET1057" s="519">
        <v>10000</v>
      </c>
      <c r="EU1057" s="519">
        <v>10000</v>
      </c>
      <c r="EV1057" s="519">
        <v>10000</v>
      </c>
      <c r="EW1057" s="519">
        <v>10000</v>
      </c>
      <c r="EX1057" s="519">
        <v>10000</v>
      </c>
      <c r="EY1057" s="519">
        <v>10000</v>
      </c>
      <c r="EZ1057" s="519">
        <v>10000</v>
      </c>
      <c r="FA1057" s="519">
        <v>10000</v>
      </c>
      <c r="FB1057" s="519">
        <v>10000</v>
      </c>
      <c r="FC1057" s="519">
        <v>10000</v>
      </c>
      <c r="FD1057" s="519">
        <v>10000</v>
      </c>
      <c r="FE1057" s="519">
        <v>10000</v>
      </c>
      <c r="FF1057" s="519">
        <v>10000</v>
      </c>
      <c r="FG1057" s="519">
        <v>10000</v>
      </c>
      <c r="FH1057" s="519">
        <v>10000</v>
      </c>
      <c r="FI1057" s="519">
        <v>0</v>
      </c>
      <c r="FJ1057" s="519">
        <v>0</v>
      </c>
      <c r="FK1057" s="519">
        <v>0</v>
      </c>
      <c r="FL1057" s="519">
        <v>0</v>
      </c>
      <c r="FM1057" s="519">
        <v>0</v>
      </c>
      <c r="FN1057" s="519">
        <v>0</v>
      </c>
      <c r="FO1057" s="519">
        <v>0</v>
      </c>
      <c r="FP1057" s="519">
        <v>0</v>
      </c>
      <c r="FQ1057" s="519">
        <v>0</v>
      </c>
      <c r="FR1057" s="519">
        <v>0</v>
      </c>
      <c r="FS1057" s="519">
        <v>0</v>
      </c>
      <c r="FT1057" s="519">
        <v>0</v>
      </c>
      <c r="FU1057" s="519">
        <v>0</v>
      </c>
      <c r="FV1057" s="519">
        <v>0</v>
      </c>
      <c r="FW1057" s="519">
        <v>0</v>
      </c>
      <c r="FX1057" s="519">
        <v>0</v>
      </c>
      <c r="FY1057" s="519">
        <v>0</v>
      </c>
      <c r="FZ1057" s="519">
        <v>0</v>
      </c>
      <c r="GA1057" s="519">
        <v>0</v>
      </c>
      <c r="GB1057" s="519">
        <v>0</v>
      </c>
      <c r="GC1057" s="519">
        <v>0</v>
      </c>
      <c r="GD1057" s="519">
        <v>0</v>
      </c>
      <c r="GE1057" s="519">
        <v>0</v>
      </c>
      <c r="GF1057" s="519">
        <v>0</v>
      </c>
      <c r="GG1057" s="519">
        <v>0</v>
      </c>
      <c r="GH1057" s="519">
        <v>0</v>
      </c>
      <c r="GI1057" s="519">
        <v>0</v>
      </c>
      <c r="GJ1057" s="519">
        <v>0</v>
      </c>
      <c r="GK1057" s="519">
        <v>0</v>
      </c>
      <c r="GL1057" s="519">
        <v>0</v>
      </c>
      <c r="GM1057" s="519">
        <v>0</v>
      </c>
      <c r="GN1057" s="519">
        <v>0</v>
      </c>
      <c r="GO1057" s="519">
        <v>0</v>
      </c>
      <c r="GP1057" s="519">
        <v>0</v>
      </c>
      <c r="GQ1057" s="519">
        <v>0</v>
      </c>
      <c r="GR1057" s="519">
        <v>0</v>
      </c>
      <c r="GS1057" s="519">
        <v>0</v>
      </c>
      <c r="GT1057" s="519">
        <v>0</v>
      </c>
      <c r="GU1057" s="519">
        <v>0</v>
      </c>
      <c r="GV1057" s="519">
        <v>0</v>
      </c>
      <c r="GW1057" s="519">
        <v>0</v>
      </c>
      <c r="GX1057" s="519">
        <v>0</v>
      </c>
      <c r="GY1057" s="519">
        <v>0</v>
      </c>
      <c r="GZ1057" s="519">
        <v>0</v>
      </c>
      <c r="HA1057" s="519">
        <v>0</v>
      </c>
      <c r="HB1057" s="519">
        <v>0</v>
      </c>
      <c r="HC1057" s="519">
        <v>0</v>
      </c>
      <c r="HD1057" s="519">
        <v>0</v>
      </c>
      <c r="HE1057" s="519">
        <v>0</v>
      </c>
      <c r="HF1057" s="519">
        <v>0</v>
      </c>
      <c r="HG1057" s="519">
        <v>0</v>
      </c>
      <c r="HH1057" s="519">
        <v>0</v>
      </c>
      <c r="HI1057" s="519">
        <v>0</v>
      </c>
      <c r="HJ1057" s="519">
        <v>0</v>
      </c>
      <c r="HK1057" s="519">
        <v>0</v>
      </c>
      <c r="HL1057" s="519">
        <v>0</v>
      </c>
      <c r="HM1057" s="519">
        <v>0</v>
      </c>
      <c r="HN1057" s="519">
        <v>0</v>
      </c>
      <c r="HO1057" s="519">
        <v>0</v>
      </c>
      <c r="HP1057" s="519">
        <v>0</v>
      </c>
      <c r="HQ1057" s="519">
        <v>0</v>
      </c>
      <c r="HR1057" s="519">
        <v>0</v>
      </c>
      <c r="HS1057" s="519">
        <v>0</v>
      </c>
      <c r="HT1057" s="519">
        <v>0</v>
      </c>
      <c r="HU1057" s="519">
        <v>0</v>
      </c>
      <c r="HV1057" s="519">
        <v>0</v>
      </c>
      <c r="HW1057" s="519">
        <v>0</v>
      </c>
      <c r="HX1057" s="519">
        <v>0</v>
      </c>
      <c r="HY1057" s="519">
        <v>0</v>
      </c>
      <c r="HZ1057" s="519">
        <v>0</v>
      </c>
      <c r="IA1057" s="519">
        <v>0</v>
      </c>
      <c r="IB1057" s="519">
        <v>0</v>
      </c>
      <c r="IC1057" s="519">
        <v>0</v>
      </c>
      <c r="ID1057" s="519">
        <v>0</v>
      </c>
      <c r="IE1057" s="519">
        <v>0</v>
      </c>
      <c r="IF1057" s="519">
        <v>0</v>
      </c>
      <c r="IG1057" s="519">
        <v>0</v>
      </c>
      <c r="IH1057" s="519">
        <v>0</v>
      </c>
      <c r="II1057" s="519">
        <v>0</v>
      </c>
      <c r="IJ1057" s="519">
        <v>0</v>
      </c>
      <c r="IK1057" s="519">
        <v>0</v>
      </c>
    </row>
    <row r="1058" spans="2:245" hidden="1">
      <c r="B1058" s="519" t="s">
        <v>1058</v>
      </c>
      <c r="C1058" s="519"/>
      <c r="D1058" s="519"/>
      <c r="E1058" s="519"/>
      <c r="F1058" s="519">
        <v>2</v>
      </c>
      <c r="G1058" s="519"/>
      <c r="H1058" s="519">
        <v>44</v>
      </c>
      <c r="I1058" s="519">
        <v>6</v>
      </c>
      <c r="J1058" s="519" t="str">
        <f t="shared" si="51"/>
        <v>SDN10024406</v>
      </c>
      <c r="K1058" s="519">
        <v>872</v>
      </c>
      <c r="M1058" s="337"/>
      <c r="N1058" s="519" t="s">
        <v>1061</v>
      </c>
      <c r="O1058" s="519" t="s">
        <v>1060</v>
      </c>
      <c r="P1058" s="519">
        <v>30</v>
      </c>
      <c r="Q1058" s="521" t="str">
        <f t="shared" si="52"/>
        <v>SDN150230</v>
      </c>
      <c r="R1058" s="519">
        <v>694.3</v>
      </c>
      <c r="S1058" s="519">
        <v>2000</v>
      </c>
      <c r="T1058" s="519">
        <v>2082.9</v>
      </c>
      <c r="U1058" s="519">
        <v>2777.2</v>
      </c>
      <c r="V1058" s="519">
        <v>3471.5</v>
      </c>
      <c r="W1058" s="519">
        <v>4165.8</v>
      </c>
      <c r="X1058" s="519">
        <v>4860.1000000000004</v>
      </c>
      <c r="Y1058" s="519">
        <v>5415.5</v>
      </c>
      <c r="Z1058" s="519">
        <v>5971</v>
      </c>
      <c r="AA1058" s="519">
        <v>6526.4</v>
      </c>
      <c r="AB1058" s="519">
        <v>7081.9</v>
      </c>
      <c r="AC1058" s="519">
        <v>7637.3</v>
      </c>
      <c r="AD1058" s="519">
        <v>8192.7000000000007</v>
      </c>
      <c r="AE1058" s="519">
        <v>8748.2000000000007</v>
      </c>
      <c r="AF1058" s="519">
        <v>9303.6</v>
      </c>
      <c r="AG1058" s="519">
        <v>9303.6</v>
      </c>
      <c r="AH1058" s="519">
        <v>9303.6</v>
      </c>
      <c r="AI1058" s="519">
        <v>9303.6</v>
      </c>
      <c r="AJ1058" s="519">
        <v>9303.6</v>
      </c>
      <c r="AK1058" s="519">
        <v>9303.6</v>
      </c>
      <c r="AL1058" s="519">
        <v>9303.6</v>
      </c>
      <c r="AM1058" s="519">
        <v>9303.6</v>
      </c>
      <c r="AN1058" s="519">
        <v>9303.6</v>
      </c>
      <c r="AO1058" s="519">
        <v>9303.6</v>
      </c>
      <c r="AP1058" s="519">
        <v>9303.6</v>
      </c>
      <c r="AQ1058" s="519">
        <v>9303.6</v>
      </c>
      <c r="AR1058" s="519">
        <v>9303.6</v>
      </c>
      <c r="AS1058" s="519">
        <v>9303.6</v>
      </c>
      <c r="AT1058" s="519">
        <v>9303.6</v>
      </c>
      <c r="AU1058" s="519">
        <v>9303.6</v>
      </c>
      <c r="AV1058" s="519">
        <v>0</v>
      </c>
      <c r="AW1058" s="519">
        <v>0</v>
      </c>
      <c r="AX1058" s="519">
        <v>0</v>
      </c>
      <c r="AY1058" s="519">
        <v>0</v>
      </c>
      <c r="AZ1058" s="519">
        <v>0</v>
      </c>
      <c r="BA1058" s="519">
        <v>0</v>
      </c>
      <c r="BB1058" s="519">
        <v>0</v>
      </c>
      <c r="BC1058" s="519">
        <v>0</v>
      </c>
      <c r="BD1058" s="519">
        <v>0</v>
      </c>
      <c r="BE1058" s="519">
        <v>0</v>
      </c>
      <c r="BF1058" s="519">
        <v>0</v>
      </c>
      <c r="BG1058" s="519">
        <v>0</v>
      </c>
      <c r="BH1058" s="519">
        <v>0</v>
      </c>
      <c r="BI1058" s="519">
        <v>0</v>
      </c>
      <c r="BJ1058" s="519">
        <v>0</v>
      </c>
      <c r="BK1058" s="519">
        <v>0</v>
      </c>
      <c r="BL1058" s="519">
        <v>0</v>
      </c>
      <c r="BM1058" s="519">
        <v>0</v>
      </c>
      <c r="BN1058" s="519">
        <v>0</v>
      </c>
      <c r="BO1058" s="519">
        <v>0</v>
      </c>
      <c r="BP1058" s="519">
        <v>0</v>
      </c>
      <c r="BQ1058" s="519">
        <v>0</v>
      </c>
      <c r="BR1058" s="519">
        <v>0</v>
      </c>
      <c r="BS1058" s="519">
        <v>0</v>
      </c>
      <c r="BT1058" s="519">
        <v>0</v>
      </c>
      <c r="BU1058" s="519">
        <v>0</v>
      </c>
      <c r="BV1058" s="519">
        <v>0</v>
      </c>
      <c r="BW1058" s="519">
        <v>0</v>
      </c>
      <c r="BX1058" s="519">
        <v>0</v>
      </c>
      <c r="BY1058" s="519">
        <v>0</v>
      </c>
      <c r="BZ1058" s="519">
        <v>0</v>
      </c>
      <c r="CA1058" s="519">
        <v>0</v>
      </c>
      <c r="CB1058" s="519">
        <v>0</v>
      </c>
      <c r="CC1058" s="519">
        <v>0</v>
      </c>
      <c r="CD1058" s="519">
        <v>0</v>
      </c>
      <c r="CE1058" s="519">
        <v>0</v>
      </c>
      <c r="CF1058" s="519">
        <v>0</v>
      </c>
      <c r="CG1058" s="519">
        <v>0</v>
      </c>
      <c r="CH1058" s="519">
        <v>0</v>
      </c>
      <c r="CI1058" s="519">
        <v>0</v>
      </c>
      <c r="CJ1058" s="519">
        <v>0</v>
      </c>
      <c r="CK1058" s="519">
        <v>0</v>
      </c>
      <c r="CL1058" s="519">
        <v>0</v>
      </c>
      <c r="CM1058" s="519">
        <v>0</v>
      </c>
      <c r="CN1058" s="519">
        <v>0</v>
      </c>
      <c r="CO1058" s="519">
        <v>0</v>
      </c>
      <c r="CP1058" s="519">
        <v>0</v>
      </c>
      <c r="CQ1058" s="519">
        <v>0</v>
      </c>
      <c r="CR1058" s="519">
        <v>0</v>
      </c>
      <c r="CS1058" s="519">
        <v>0</v>
      </c>
      <c r="CT1058" s="519">
        <v>0</v>
      </c>
      <c r="CU1058" s="519">
        <v>0</v>
      </c>
      <c r="CV1058" s="519">
        <v>0</v>
      </c>
      <c r="CW1058" s="519">
        <v>0</v>
      </c>
      <c r="CX1058" s="519">
        <v>0</v>
      </c>
      <c r="CY1058" s="519">
        <v>0</v>
      </c>
      <c r="CZ1058" s="519">
        <v>0</v>
      </c>
      <c r="DA1058" s="519">
        <v>0</v>
      </c>
      <c r="DB1058" s="519">
        <v>0</v>
      </c>
      <c r="DC1058" s="519">
        <v>0</v>
      </c>
      <c r="DD1058" s="519">
        <v>0</v>
      </c>
      <c r="DE1058" s="519">
        <v>0</v>
      </c>
      <c r="DF1058" s="519">
        <v>0</v>
      </c>
      <c r="DG1058" s="519">
        <v>0</v>
      </c>
      <c r="DH1058" s="519">
        <v>0</v>
      </c>
      <c r="DI1058" s="519">
        <v>0</v>
      </c>
      <c r="DJ1058" s="519">
        <v>0</v>
      </c>
      <c r="DK1058" s="519">
        <v>0</v>
      </c>
      <c r="DL1058" s="519">
        <v>0</v>
      </c>
      <c r="DM1058" s="519">
        <v>0</v>
      </c>
      <c r="DN1058" s="519">
        <v>0</v>
      </c>
      <c r="DO1058" s="519">
        <v>0</v>
      </c>
      <c r="DP1058" s="519">
        <v>0</v>
      </c>
      <c r="DQ1058" s="519">
        <v>0</v>
      </c>
      <c r="DR1058" s="519">
        <v>0</v>
      </c>
      <c r="DS1058" s="519">
        <v>0</v>
      </c>
      <c r="DT1058" s="519">
        <v>0</v>
      </c>
      <c r="DU1058" s="519">
        <v>0</v>
      </c>
      <c r="DV1058" s="519">
        <v>0</v>
      </c>
      <c r="DW1058" s="519">
        <v>0</v>
      </c>
      <c r="DX1058" s="519">
        <v>0</v>
      </c>
      <c r="DZ1058" s="337"/>
      <c r="EA1058" s="519" t="s">
        <v>1061</v>
      </c>
      <c r="EB1058" s="519" t="s">
        <v>1060</v>
      </c>
      <c r="EC1058" s="519">
        <v>30</v>
      </c>
      <c r="ED1058" s="183" t="str">
        <f t="shared" si="53"/>
        <v>SDN150230</v>
      </c>
      <c r="EE1058" s="519">
        <v>694.3</v>
      </c>
      <c r="EF1058" s="519">
        <v>10000</v>
      </c>
      <c r="EG1058" s="519">
        <v>10000</v>
      </c>
      <c r="EH1058" s="519">
        <v>10000</v>
      </c>
      <c r="EI1058" s="519">
        <v>10000</v>
      </c>
      <c r="EJ1058" s="519">
        <v>10000</v>
      </c>
      <c r="EK1058" s="519">
        <v>10000</v>
      </c>
      <c r="EL1058" s="519">
        <v>10000</v>
      </c>
      <c r="EM1058" s="519">
        <v>10000</v>
      </c>
      <c r="EN1058" s="519">
        <v>10000</v>
      </c>
      <c r="EO1058" s="519">
        <v>10000</v>
      </c>
      <c r="EP1058" s="519">
        <v>10000</v>
      </c>
      <c r="EQ1058" s="519">
        <v>10000</v>
      </c>
      <c r="ER1058" s="519">
        <v>10000</v>
      </c>
      <c r="ES1058" s="519">
        <v>10000</v>
      </c>
      <c r="ET1058" s="519">
        <v>10000</v>
      </c>
      <c r="EU1058" s="519">
        <v>10000</v>
      </c>
      <c r="EV1058" s="519">
        <v>10000</v>
      </c>
      <c r="EW1058" s="519">
        <v>10000</v>
      </c>
      <c r="EX1058" s="519">
        <v>10000</v>
      </c>
      <c r="EY1058" s="519">
        <v>10000</v>
      </c>
      <c r="EZ1058" s="519">
        <v>10000</v>
      </c>
      <c r="FA1058" s="519">
        <v>10000</v>
      </c>
      <c r="FB1058" s="519">
        <v>10000</v>
      </c>
      <c r="FC1058" s="519">
        <v>10000</v>
      </c>
      <c r="FD1058" s="519">
        <v>10000</v>
      </c>
      <c r="FE1058" s="519">
        <v>10000</v>
      </c>
      <c r="FF1058" s="519">
        <v>10000</v>
      </c>
      <c r="FG1058" s="519">
        <v>10000</v>
      </c>
      <c r="FH1058" s="519">
        <v>10000</v>
      </c>
      <c r="FI1058" s="519">
        <v>0</v>
      </c>
      <c r="FJ1058" s="519">
        <v>0</v>
      </c>
      <c r="FK1058" s="519">
        <v>0</v>
      </c>
      <c r="FL1058" s="519">
        <v>0</v>
      </c>
      <c r="FM1058" s="519">
        <v>0</v>
      </c>
      <c r="FN1058" s="519">
        <v>0</v>
      </c>
      <c r="FO1058" s="519">
        <v>0</v>
      </c>
      <c r="FP1058" s="519">
        <v>0</v>
      </c>
      <c r="FQ1058" s="519">
        <v>0</v>
      </c>
      <c r="FR1058" s="519">
        <v>0</v>
      </c>
      <c r="FS1058" s="519">
        <v>0</v>
      </c>
      <c r="FT1058" s="519">
        <v>0</v>
      </c>
      <c r="FU1058" s="519">
        <v>0</v>
      </c>
      <c r="FV1058" s="519">
        <v>0</v>
      </c>
      <c r="FW1058" s="519">
        <v>0</v>
      </c>
      <c r="FX1058" s="519">
        <v>0</v>
      </c>
      <c r="FY1058" s="519">
        <v>0</v>
      </c>
      <c r="FZ1058" s="519">
        <v>0</v>
      </c>
      <c r="GA1058" s="519">
        <v>0</v>
      </c>
      <c r="GB1058" s="519">
        <v>0</v>
      </c>
      <c r="GC1058" s="519">
        <v>0</v>
      </c>
      <c r="GD1058" s="519">
        <v>0</v>
      </c>
      <c r="GE1058" s="519">
        <v>0</v>
      </c>
      <c r="GF1058" s="519">
        <v>0</v>
      </c>
      <c r="GG1058" s="519">
        <v>0</v>
      </c>
      <c r="GH1058" s="519">
        <v>0</v>
      </c>
      <c r="GI1058" s="519">
        <v>0</v>
      </c>
      <c r="GJ1058" s="519">
        <v>0</v>
      </c>
      <c r="GK1058" s="519">
        <v>0</v>
      </c>
      <c r="GL1058" s="519">
        <v>0</v>
      </c>
      <c r="GM1058" s="519">
        <v>0</v>
      </c>
      <c r="GN1058" s="519">
        <v>0</v>
      </c>
      <c r="GO1058" s="519">
        <v>0</v>
      </c>
      <c r="GP1058" s="519">
        <v>0</v>
      </c>
      <c r="GQ1058" s="519">
        <v>0</v>
      </c>
      <c r="GR1058" s="519">
        <v>0</v>
      </c>
      <c r="GS1058" s="519">
        <v>0</v>
      </c>
      <c r="GT1058" s="519">
        <v>0</v>
      </c>
      <c r="GU1058" s="519">
        <v>0</v>
      </c>
      <c r="GV1058" s="519">
        <v>0</v>
      </c>
      <c r="GW1058" s="519">
        <v>0</v>
      </c>
      <c r="GX1058" s="519">
        <v>0</v>
      </c>
      <c r="GY1058" s="519">
        <v>0</v>
      </c>
      <c r="GZ1058" s="519">
        <v>0</v>
      </c>
      <c r="HA1058" s="519">
        <v>0</v>
      </c>
      <c r="HB1058" s="519">
        <v>0</v>
      </c>
      <c r="HC1058" s="519">
        <v>0</v>
      </c>
      <c r="HD1058" s="519">
        <v>0</v>
      </c>
      <c r="HE1058" s="519">
        <v>0</v>
      </c>
      <c r="HF1058" s="519">
        <v>0</v>
      </c>
      <c r="HG1058" s="519">
        <v>0</v>
      </c>
      <c r="HH1058" s="519">
        <v>0</v>
      </c>
      <c r="HI1058" s="519">
        <v>0</v>
      </c>
      <c r="HJ1058" s="519">
        <v>0</v>
      </c>
      <c r="HK1058" s="519">
        <v>0</v>
      </c>
      <c r="HL1058" s="519">
        <v>0</v>
      </c>
      <c r="HM1058" s="519">
        <v>0</v>
      </c>
      <c r="HN1058" s="519">
        <v>0</v>
      </c>
      <c r="HO1058" s="519">
        <v>0</v>
      </c>
      <c r="HP1058" s="519">
        <v>0</v>
      </c>
      <c r="HQ1058" s="519">
        <v>0</v>
      </c>
      <c r="HR1058" s="519">
        <v>0</v>
      </c>
      <c r="HS1058" s="519">
        <v>0</v>
      </c>
      <c r="HT1058" s="519">
        <v>0</v>
      </c>
      <c r="HU1058" s="519">
        <v>0</v>
      </c>
      <c r="HV1058" s="519">
        <v>0</v>
      </c>
      <c r="HW1058" s="519">
        <v>0</v>
      </c>
      <c r="HX1058" s="519">
        <v>0</v>
      </c>
      <c r="HY1058" s="519">
        <v>0</v>
      </c>
      <c r="HZ1058" s="519">
        <v>0</v>
      </c>
      <c r="IA1058" s="519">
        <v>0</v>
      </c>
      <c r="IB1058" s="519">
        <v>0</v>
      </c>
      <c r="IC1058" s="519">
        <v>0</v>
      </c>
      <c r="ID1058" s="519">
        <v>0</v>
      </c>
      <c r="IE1058" s="519">
        <v>0</v>
      </c>
      <c r="IF1058" s="519">
        <v>0</v>
      </c>
      <c r="IG1058" s="519">
        <v>0</v>
      </c>
      <c r="IH1058" s="519">
        <v>0</v>
      </c>
      <c r="II1058" s="519">
        <v>0</v>
      </c>
      <c r="IJ1058" s="519">
        <v>0</v>
      </c>
      <c r="IK1058" s="519">
        <v>0</v>
      </c>
    </row>
    <row r="1059" spans="2:245" hidden="1">
      <c r="B1059" s="519" t="s">
        <v>1058</v>
      </c>
      <c r="C1059" s="519"/>
      <c r="D1059" s="519"/>
      <c r="E1059" s="519"/>
      <c r="F1059" s="519">
        <v>2</v>
      </c>
      <c r="G1059" s="519"/>
      <c r="H1059" s="519">
        <v>44</v>
      </c>
      <c r="I1059" s="519">
        <v>7</v>
      </c>
      <c r="J1059" s="519" t="str">
        <f t="shared" si="51"/>
        <v>SDN10024407</v>
      </c>
      <c r="K1059" s="519">
        <v>872</v>
      </c>
      <c r="M1059" s="337"/>
      <c r="N1059" s="519" t="s">
        <v>1061</v>
      </c>
      <c r="O1059" s="519" t="s">
        <v>1060</v>
      </c>
      <c r="P1059" s="519">
        <v>31</v>
      </c>
      <c r="Q1059" s="521" t="str">
        <f t="shared" si="52"/>
        <v>SDN150231</v>
      </c>
      <c r="R1059" s="519">
        <v>699.6</v>
      </c>
      <c r="S1059" s="519">
        <v>2000</v>
      </c>
      <c r="T1059" s="519">
        <v>2098.8000000000002</v>
      </c>
      <c r="U1059" s="519">
        <v>2798.4</v>
      </c>
      <c r="V1059" s="519">
        <v>3498</v>
      </c>
      <c r="W1059" s="519">
        <v>4197.6000000000004</v>
      </c>
      <c r="X1059" s="519">
        <v>4897.2</v>
      </c>
      <c r="Y1059" s="519">
        <v>5456.9</v>
      </c>
      <c r="Z1059" s="519">
        <v>6016.6</v>
      </c>
      <c r="AA1059" s="519">
        <v>6576.2</v>
      </c>
      <c r="AB1059" s="519">
        <v>7135.9</v>
      </c>
      <c r="AC1059" s="519">
        <v>7695.6</v>
      </c>
      <c r="AD1059" s="519">
        <v>8255.2999999999993</v>
      </c>
      <c r="AE1059" s="519">
        <v>8815</v>
      </c>
      <c r="AF1059" s="519">
        <v>9374.6</v>
      </c>
      <c r="AG1059" s="519">
        <v>9374.6</v>
      </c>
      <c r="AH1059" s="519">
        <v>9374.6</v>
      </c>
      <c r="AI1059" s="519">
        <v>9374.6</v>
      </c>
      <c r="AJ1059" s="519">
        <v>9374.6</v>
      </c>
      <c r="AK1059" s="519">
        <v>9374.6</v>
      </c>
      <c r="AL1059" s="519">
        <v>9374.6</v>
      </c>
      <c r="AM1059" s="519">
        <v>9374.6</v>
      </c>
      <c r="AN1059" s="519">
        <v>9374.6</v>
      </c>
      <c r="AO1059" s="519">
        <v>9374.6</v>
      </c>
      <c r="AP1059" s="519">
        <v>9374.6</v>
      </c>
      <c r="AQ1059" s="519">
        <v>9374.6</v>
      </c>
      <c r="AR1059" s="519">
        <v>9374.6</v>
      </c>
      <c r="AS1059" s="519">
        <v>9374.6</v>
      </c>
      <c r="AT1059" s="519">
        <v>9374.6</v>
      </c>
      <c r="AU1059" s="519">
        <v>9374.6</v>
      </c>
      <c r="AV1059" s="519">
        <v>0</v>
      </c>
      <c r="AW1059" s="519">
        <v>0</v>
      </c>
      <c r="AX1059" s="519">
        <v>0</v>
      </c>
      <c r="AY1059" s="519">
        <v>0</v>
      </c>
      <c r="AZ1059" s="519">
        <v>0</v>
      </c>
      <c r="BA1059" s="519">
        <v>0</v>
      </c>
      <c r="BB1059" s="519">
        <v>0</v>
      </c>
      <c r="BC1059" s="519">
        <v>0</v>
      </c>
      <c r="BD1059" s="519">
        <v>0</v>
      </c>
      <c r="BE1059" s="519">
        <v>0</v>
      </c>
      <c r="BF1059" s="519">
        <v>0</v>
      </c>
      <c r="BG1059" s="519">
        <v>0</v>
      </c>
      <c r="BH1059" s="519">
        <v>0</v>
      </c>
      <c r="BI1059" s="519">
        <v>0</v>
      </c>
      <c r="BJ1059" s="519">
        <v>0</v>
      </c>
      <c r="BK1059" s="519">
        <v>0</v>
      </c>
      <c r="BL1059" s="519">
        <v>0</v>
      </c>
      <c r="BM1059" s="519">
        <v>0</v>
      </c>
      <c r="BN1059" s="519">
        <v>0</v>
      </c>
      <c r="BO1059" s="519">
        <v>0</v>
      </c>
      <c r="BP1059" s="519">
        <v>0</v>
      </c>
      <c r="BQ1059" s="519">
        <v>0</v>
      </c>
      <c r="BR1059" s="519">
        <v>0</v>
      </c>
      <c r="BS1059" s="519">
        <v>0</v>
      </c>
      <c r="BT1059" s="519">
        <v>0</v>
      </c>
      <c r="BU1059" s="519">
        <v>0</v>
      </c>
      <c r="BV1059" s="519">
        <v>0</v>
      </c>
      <c r="BW1059" s="519">
        <v>0</v>
      </c>
      <c r="BX1059" s="519">
        <v>0</v>
      </c>
      <c r="BY1059" s="519">
        <v>0</v>
      </c>
      <c r="BZ1059" s="519">
        <v>0</v>
      </c>
      <c r="CA1059" s="519">
        <v>0</v>
      </c>
      <c r="CB1059" s="519">
        <v>0</v>
      </c>
      <c r="CC1059" s="519">
        <v>0</v>
      </c>
      <c r="CD1059" s="519">
        <v>0</v>
      </c>
      <c r="CE1059" s="519">
        <v>0</v>
      </c>
      <c r="CF1059" s="519">
        <v>0</v>
      </c>
      <c r="CG1059" s="519">
        <v>0</v>
      </c>
      <c r="CH1059" s="519">
        <v>0</v>
      </c>
      <c r="CI1059" s="519">
        <v>0</v>
      </c>
      <c r="CJ1059" s="519">
        <v>0</v>
      </c>
      <c r="CK1059" s="519">
        <v>0</v>
      </c>
      <c r="CL1059" s="519">
        <v>0</v>
      </c>
      <c r="CM1059" s="519">
        <v>0</v>
      </c>
      <c r="CN1059" s="519">
        <v>0</v>
      </c>
      <c r="CO1059" s="519">
        <v>0</v>
      </c>
      <c r="CP1059" s="519">
        <v>0</v>
      </c>
      <c r="CQ1059" s="519">
        <v>0</v>
      </c>
      <c r="CR1059" s="519">
        <v>0</v>
      </c>
      <c r="CS1059" s="519">
        <v>0</v>
      </c>
      <c r="CT1059" s="519">
        <v>0</v>
      </c>
      <c r="CU1059" s="519">
        <v>0</v>
      </c>
      <c r="CV1059" s="519">
        <v>0</v>
      </c>
      <c r="CW1059" s="519">
        <v>0</v>
      </c>
      <c r="CX1059" s="519">
        <v>0</v>
      </c>
      <c r="CY1059" s="519">
        <v>0</v>
      </c>
      <c r="CZ1059" s="519">
        <v>0</v>
      </c>
      <c r="DA1059" s="519">
        <v>0</v>
      </c>
      <c r="DB1059" s="519">
        <v>0</v>
      </c>
      <c r="DC1059" s="519">
        <v>0</v>
      </c>
      <c r="DD1059" s="519">
        <v>0</v>
      </c>
      <c r="DE1059" s="519">
        <v>0</v>
      </c>
      <c r="DF1059" s="519">
        <v>0</v>
      </c>
      <c r="DG1059" s="519">
        <v>0</v>
      </c>
      <c r="DH1059" s="519">
        <v>0</v>
      </c>
      <c r="DI1059" s="519">
        <v>0</v>
      </c>
      <c r="DJ1059" s="519">
        <v>0</v>
      </c>
      <c r="DK1059" s="519">
        <v>0</v>
      </c>
      <c r="DL1059" s="519">
        <v>0</v>
      </c>
      <c r="DM1059" s="519">
        <v>0</v>
      </c>
      <c r="DN1059" s="519">
        <v>0</v>
      </c>
      <c r="DO1059" s="519">
        <v>0</v>
      </c>
      <c r="DP1059" s="519">
        <v>0</v>
      </c>
      <c r="DQ1059" s="519">
        <v>0</v>
      </c>
      <c r="DR1059" s="519">
        <v>0</v>
      </c>
      <c r="DS1059" s="519">
        <v>0</v>
      </c>
      <c r="DT1059" s="519">
        <v>0</v>
      </c>
      <c r="DU1059" s="519">
        <v>0</v>
      </c>
      <c r="DV1059" s="519">
        <v>0</v>
      </c>
      <c r="DW1059" s="519">
        <v>0</v>
      </c>
      <c r="DX1059" s="519">
        <v>0</v>
      </c>
      <c r="DZ1059" s="337"/>
      <c r="EA1059" s="519" t="s">
        <v>1061</v>
      </c>
      <c r="EB1059" s="519" t="s">
        <v>1060</v>
      </c>
      <c r="EC1059" s="519">
        <v>31</v>
      </c>
      <c r="ED1059" s="183" t="str">
        <f t="shared" si="53"/>
        <v>SDN150231</v>
      </c>
      <c r="EE1059" s="519">
        <v>699.6</v>
      </c>
      <c r="EF1059" s="519">
        <v>10000</v>
      </c>
      <c r="EG1059" s="519">
        <v>10000</v>
      </c>
      <c r="EH1059" s="519">
        <v>10000</v>
      </c>
      <c r="EI1059" s="519">
        <v>10000</v>
      </c>
      <c r="EJ1059" s="519">
        <v>10000</v>
      </c>
      <c r="EK1059" s="519">
        <v>10000</v>
      </c>
      <c r="EL1059" s="519">
        <v>10000</v>
      </c>
      <c r="EM1059" s="519">
        <v>10000</v>
      </c>
      <c r="EN1059" s="519">
        <v>10000</v>
      </c>
      <c r="EO1059" s="519">
        <v>10000</v>
      </c>
      <c r="EP1059" s="519">
        <v>10000</v>
      </c>
      <c r="EQ1059" s="519">
        <v>10000</v>
      </c>
      <c r="ER1059" s="519">
        <v>10000</v>
      </c>
      <c r="ES1059" s="519">
        <v>10000</v>
      </c>
      <c r="ET1059" s="519">
        <v>10000</v>
      </c>
      <c r="EU1059" s="519">
        <v>10000</v>
      </c>
      <c r="EV1059" s="519">
        <v>10000</v>
      </c>
      <c r="EW1059" s="519">
        <v>10000</v>
      </c>
      <c r="EX1059" s="519">
        <v>10000</v>
      </c>
      <c r="EY1059" s="519">
        <v>10000</v>
      </c>
      <c r="EZ1059" s="519">
        <v>10000</v>
      </c>
      <c r="FA1059" s="519">
        <v>10000</v>
      </c>
      <c r="FB1059" s="519">
        <v>10000</v>
      </c>
      <c r="FC1059" s="519">
        <v>10000</v>
      </c>
      <c r="FD1059" s="519">
        <v>10000</v>
      </c>
      <c r="FE1059" s="519">
        <v>10000</v>
      </c>
      <c r="FF1059" s="519">
        <v>10000</v>
      </c>
      <c r="FG1059" s="519">
        <v>10000</v>
      </c>
      <c r="FH1059" s="519">
        <v>10000</v>
      </c>
      <c r="FI1059" s="519">
        <v>0</v>
      </c>
      <c r="FJ1059" s="519">
        <v>0</v>
      </c>
      <c r="FK1059" s="519">
        <v>0</v>
      </c>
      <c r="FL1059" s="519">
        <v>0</v>
      </c>
      <c r="FM1059" s="519">
        <v>0</v>
      </c>
      <c r="FN1059" s="519">
        <v>0</v>
      </c>
      <c r="FO1059" s="519">
        <v>0</v>
      </c>
      <c r="FP1059" s="519">
        <v>0</v>
      </c>
      <c r="FQ1059" s="519">
        <v>0</v>
      </c>
      <c r="FR1059" s="519">
        <v>0</v>
      </c>
      <c r="FS1059" s="519">
        <v>0</v>
      </c>
      <c r="FT1059" s="519">
        <v>0</v>
      </c>
      <c r="FU1059" s="519">
        <v>0</v>
      </c>
      <c r="FV1059" s="519">
        <v>0</v>
      </c>
      <c r="FW1059" s="519">
        <v>0</v>
      </c>
      <c r="FX1059" s="519">
        <v>0</v>
      </c>
      <c r="FY1059" s="519">
        <v>0</v>
      </c>
      <c r="FZ1059" s="519">
        <v>0</v>
      </c>
      <c r="GA1059" s="519">
        <v>0</v>
      </c>
      <c r="GB1059" s="519">
        <v>0</v>
      </c>
      <c r="GC1059" s="519">
        <v>0</v>
      </c>
      <c r="GD1059" s="519">
        <v>0</v>
      </c>
      <c r="GE1059" s="519">
        <v>0</v>
      </c>
      <c r="GF1059" s="519">
        <v>0</v>
      </c>
      <c r="GG1059" s="519">
        <v>0</v>
      </c>
      <c r="GH1059" s="519">
        <v>0</v>
      </c>
      <c r="GI1059" s="519">
        <v>0</v>
      </c>
      <c r="GJ1059" s="519">
        <v>0</v>
      </c>
      <c r="GK1059" s="519">
        <v>0</v>
      </c>
      <c r="GL1059" s="519">
        <v>0</v>
      </c>
      <c r="GM1059" s="519">
        <v>0</v>
      </c>
      <c r="GN1059" s="519">
        <v>0</v>
      </c>
      <c r="GO1059" s="519">
        <v>0</v>
      </c>
      <c r="GP1059" s="519">
        <v>0</v>
      </c>
      <c r="GQ1059" s="519">
        <v>0</v>
      </c>
      <c r="GR1059" s="519">
        <v>0</v>
      </c>
      <c r="GS1059" s="519">
        <v>0</v>
      </c>
      <c r="GT1059" s="519">
        <v>0</v>
      </c>
      <c r="GU1059" s="519">
        <v>0</v>
      </c>
      <c r="GV1059" s="519">
        <v>0</v>
      </c>
      <c r="GW1059" s="519">
        <v>0</v>
      </c>
      <c r="GX1059" s="519">
        <v>0</v>
      </c>
      <c r="GY1059" s="519">
        <v>0</v>
      </c>
      <c r="GZ1059" s="519">
        <v>0</v>
      </c>
      <c r="HA1059" s="519">
        <v>0</v>
      </c>
      <c r="HB1059" s="519">
        <v>0</v>
      </c>
      <c r="HC1059" s="519">
        <v>0</v>
      </c>
      <c r="HD1059" s="519">
        <v>0</v>
      </c>
      <c r="HE1059" s="519">
        <v>0</v>
      </c>
      <c r="HF1059" s="519">
        <v>0</v>
      </c>
      <c r="HG1059" s="519">
        <v>0</v>
      </c>
      <c r="HH1059" s="519">
        <v>0</v>
      </c>
      <c r="HI1059" s="519">
        <v>0</v>
      </c>
      <c r="HJ1059" s="519">
        <v>0</v>
      </c>
      <c r="HK1059" s="519">
        <v>0</v>
      </c>
      <c r="HL1059" s="519">
        <v>0</v>
      </c>
      <c r="HM1059" s="519">
        <v>0</v>
      </c>
      <c r="HN1059" s="519">
        <v>0</v>
      </c>
      <c r="HO1059" s="519">
        <v>0</v>
      </c>
      <c r="HP1059" s="519">
        <v>0</v>
      </c>
      <c r="HQ1059" s="519">
        <v>0</v>
      </c>
      <c r="HR1059" s="519">
        <v>0</v>
      </c>
      <c r="HS1059" s="519">
        <v>0</v>
      </c>
      <c r="HT1059" s="519">
        <v>0</v>
      </c>
      <c r="HU1059" s="519">
        <v>0</v>
      </c>
      <c r="HV1059" s="519">
        <v>0</v>
      </c>
      <c r="HW1059" s="519">
        <v>0</v>
      </c>
      <c r="HX1059" s="519">
        <v>0</v>
      </c>
      <c r="HY1059" s="519">
        <v>0</v>
      </c>
      <c r="HZ1059" s="519">
        <v>0</v>
      </c>
      <c r="IA1059" s="519">
        <v>0</v>
      </c>
      <c r="IB1059" s="519">
        <v>0</v>
      </c>
      <c r="IC1059" s="519">
        <v>0</v>
      </c>
      <c r="ID1059" s="519">
        <v>0</v>
      </c>
      <c r="IE1059" s="519">
        <v>0</v>
      </c>
      <c r="IF1059" s="519">
        <v>0</v>
      </c>
      <c r="IG1059" s="519">
        <v>0</v>
      </c>
      <c r="IH1059" s="519">
        <v>0</v>
      </c>
      <c r="II1059" s="519">
        <v>0</v>
      </c>
      <c r="IJ1059" s="519">
        <v>0</v>
      </c>
      <c r="IK1059" s="519">
        <v>0</v>
      </c>
    </row>
    <row r="1060" spans="2:245" hidden="1">
      <c r="B1060" s="519" t="s">
        <v>1058</v>
      </c>
      <c r="C1060" s="519"/>
      <c r="D1060" s="519"/>
      <c r="E1060" s="519"/>
      <c r="F1060" s="519">
        <v>2</v>
      </c>
      <c r="G1060" s="519"/>
      <c r="H1060" s="519">
        <v>44</v>
      </c>
      <c r="I1060" s="519">
        <v>8</v>
      </c>
      <c r="J1060" s="519" t="str">
        <f t="shared" si="51"/>
        <v>SDN10024408</v>
      </c>
      <c r="K1060" s="519">
        <v>872</v>
      </c>
      <c r="M1060" s="337"/>
      <c r="N1060" s="519" t="s">
        <v>1061</v>
      </c>
      <c r="O1060" s="519" t="s">
        <v>1060</v>
      </c>
      <c r="P1060" s="519">
        <v>32</v>
      </c>
      <c r="Q1060" s="521" t="str">
        <f t="shared" si="52"/>
        <v>SDN150232</v>
      </c>
      <c r="R1060" s="519">
        <v>699.6</v>
      </c>
      <c r="S1060" s="519">
        <v>2000</v>
      </c>
      <c r="T1060" s="519">
        <v>2098.8000000000002</v>
      </c>
      <c r="U1060" s="519">
        <v>2798.4</v>
      </c>
      <c r="V1060" s="519">
        <v>3498</v>
      </c>
      <c r="W1060" s="519">
        <v>4197.6000000000004</v>
      </c>
      <c r="X1060" s="519">
        <v>4897.2</v>
      </c>
      <c r="Y1060" s="519">
        <v>5456.9</v>
      </c>
      <c r="Z1060" s="519">
        <v>6016.6</v>
      </c>
      <c r="AA1060" s="519">
        <v>6576.2</v>
      </c>
      <c r="AB1060" s="519">
        <v>7135.9</v>
      </c>
      <c r="AC1060" s="519">
        <v>7695.6</v>
      </c>
      <c r="AD1060" s="519">
        <v>8255.2999999999993</v>
      </c>
      <c r="AE1060" s="519">
        <v>8815</v>
      </c>
      <c r="AF1060" s="519">
        <v>9374.6</v>
      </c>
      <c r="AG1060" s="519">
        <v>9374.6</v>
      </c>
      <c r="AH1060" s="519">
        <v>9374.6</v>
      </c>
      <c r="AI1060" s="519">
        <v>9374.6</v>
      </c>
      <c r="AJ1060" s="519">
        <v>9374.6</v>
      </c>
      <c r="AK1060" s="519">
        <v>9374.6</v>
      </c>
      <c r="AL1060" s="519">
        <v>9374.6</v>
      </c>
      <c r="AM1060" s="519">
        <v>9374.6</v>
      </c>
      <c r="AN1060" s="519">
        <v>9374.6</v>
      </c>
      <c r="AO1060" s="519">
        <v>9374.6</v>
      </c>
      <c r="AP1060" s="519">
        <v>9374.6</v>
      </c>
      <c r="AQ1060" s="519">
        <v>9374.6</v>
      </c>
      <c r="AR1060" s="519">
        <v>9374.6</v>
      </c>
      <c r="AS1060" s="519">
        <v>9374.6</v>
      </c>
      <c r="AT1060" s="519">
        <v>9374.6</v>
      </c>
      <c r="AU1060" s="519">
        <v>9374.6</v>
      </c>
      <c r="AV1060" s="519">
        <v>0</v>
      </c>
      <c r="AW1060" s="519">
        <v>0</v>
      </c>
      <c r="AX1060" s="519">
        <v>0</v>
      </c>
      <c r="AY1060" s="519">
        <v>0</v>
      </c>
      <c r="AZ1060" s="519">
        <v>0</v>
      </c>
      <c r="BA1060" s="519">
        <v>0</v>
      </c>
      <c r="BB1060" s="519">
        <v>0</v>
      </c>
      <c r="BC1060" s="519">
        <v>0</v>
      </c>
      <c r="BD1060" s="519">
        <v>0</v>
      </c>
      <c r="BE1060" s="519">
        <v>0</v>
      </c>
      <c r="BF1060" s="519">
        <v>0</v>
      </c>
      <c r="BG1060" s="519">
        <v>0</v>
      </c>
      <c r="BH1060" s="519">
        <v>0</v>
      </c>
      <c r="BI1060" s="519">
        <v>0</v>
      </c>
      <c r="BJ1060" s="519">
        <v>0</v>
      </c>
      <c r="BK1060" s="519">
        <v>0</v>
      </c>
      <c r="BL1060" s="519">
        <v>0</v>
      </c>
      <c r="BM1060" s="519">
        <v>0</v>
      </c>
      <c r="BN1060" s="519">
        <v>0</v>
      </c>
      <c r="BO1060" s="519">
        <v>0</v>
      </c>
      <c r="BP1060" s="519">
        <v>0</v>
      </c>
      <c r="BQ1060" s="519">
        <v>0</v>
      </c>
      <c r="BR1060" s="519">
        <v>0</v>
      </c>
      <c r="BS1060" s="519">
        <v>0</v>
      </c>
      <c r="BT1060" s="519">
        <v>0</v>
      </c>
      <c r="BU1060" s="519">
        <v>0</v>
      </c>
      <c r="BV1060" s="519">
        <v>0</v>
      </c>
      <c r="BW1060" s="519">
        <v>0</v>
      </c>
      <c r="BX1060" s="519">
        <v>0</v>
      </c>
      <c r="BY1060" s="519">
        <v>0</v>
      </c>
      <c r="BZ1060" s="519">
        <v>0</v>
      </c>
      <c r="CA1060" s="519">
        <v>0</v>
      </c>
      <c r="CB1060" s="519">
        <v>0</v>
      </c>
      <c r="CC1060" s="519">
        <v>0</v>
      </c>
      <c r="CD1060" s="519">
        <v>0</v>
      </c>
      <c r="CE1060" s="519">
        <v>0</v>
      </c>
      <c r="CF1060" s="519">
        <v>0</v>
      </c>
      <c r="CG1060" s="519">
        <v>0</v>
      </c>
      <c r="CH1060" s="519">
        <v>0</v>
      </c>
      <c r="CI1060" s="519">
        <v>0</v>
      </c>
      <c r="CJ1060" s="519">
        <v>0</v>
      </c>
      <c r="CK1060" s="519">
        <v>0</v>
      </c>
      <c r="CL1060" s="519">
        <v>0</v>
      </c>
      <c r="CM1060" s="519">
        <v>0</v>
      </c>
      <c r="CN1060" s="519">
        <v>0</v>
      </c>
      <c r="CO1060" s="519">
        <v>0</v>
      </c>
      <c r="CP1060" s="519">
        <v>0</v>
      </c>
      <c r="CQ1060" s="519">
        <v>0</v>
      </c>
      <c r="CR1060" s="519">
        <v>0</v>
      </c>
      <c r="CS1060" s="519">
        <v>0</v>
      </c>
      <c r="CT1060" s="519">
        <v>0</v>
      </c>
      <c r="CU1060" s="519">
        <v>0</v>
      </c>
      <c r="CV1060" s="519">
        <v>0</v>
      </c>
      <c r="CW1060" s="519">
        <v>0</v>
      </c>
      <c r="CX1060" s="519">
        <v>0</v>
      </c>
      <c r="CY1060" s="519">
        <v>0</v>
      </c>
      <c r="CZ1060" s="519">
        <v>0</v>
      </c>
      <c r="DA1060" s="519">
        <v>0</v>
      </c>
      <c r="DB1060" s="519">
        <v>0</v>
      </c>
      <c r="DC1060" s="519">
        <v>0</v>
      </c>
      <c r="DD1060" s="519">
        <v>0</v>
      </c>
      <c r="DE1060" s="519">
        <v>0</v>
      </c>
      <c r="DF1060" s="519">
        <v>0</v>
      </c>
      <c r="DG1060" s="519">
        <v>0</v>
      </c>
      <c r="DH1060" s="519">
        <v>0</v>
      </c>
      <c r="DI1060" s="519">
        <v>0</v>
      </c>
      <c r="DJ1060" s="519">
        <v>0</v>
      </c>
      <c r="DK1060" s="519">
        <v>0</v>
      </c>
      <c r="DL1060" s="519">
        <v>0</v>
      </c>
      <c r="DM1060" s="519">
        <v>0</v>
      </c>
      <c r="DN1060" s="519">
        <v>0</v>
      </c>
      <c r="DO1060" s="519">
        <v>0</v>
      </c>
      <c r="DP1060" s="519">
        <v>0</v>
      </c>
      <c r="DQ1060" s="519">
        <v>0</v>
      </c>
      <c r="DR1060" s="519">
        <v>0</v>
      </c>
      <c r="DS1060" s="519">
        <v>0</v>
      </c>
      <c r="DT1060" s="519">
        <v>0</v>
      </c>
      <c r="DU1060" s="519">
        <v>0</v>
      </c>
      <c r="DV1060" s="519">
        <v>0</v>
      </c>
      <c r="DW1060" s="519">
        <v>0</v>
      </c>
      <c r="DX1060" s="519">
        <v>0</v>
      </c>
      <c r="DZ1060" s="337"/>
      <c r="EA1060" s="519" t="s">
        <v>1061</v>
      </c>
      <c r="EB1060" s="519" t="s">
        <v>1060</v>
      </c>
      <c r="EC1060" s="519">
        <v>32</v>
      </c>
      <c r="ED1060" s="183" t="str">
        <f t="shared" si="53"/>
        <v>SDN150232</v>
      </c>
      <c r="EE1060" s="519">
        <v>699.6</v>
      </c>
      <c r="EF1060" s="519">
        <v>10000</v>
      </c>
      <c r="EG1060" s="519">
        <v>10000</v>
      </c>
      <c r="EH1060" s="519">
        <v>10000</v>
      </c>
      <c r="EI1060" s="519">
        <v>10000</v>
      </c>
      <c r="EJ1060" s="519">
        <v>10000</v>
      </c>
      <c r="EK1060" s="519">
        <v>10000</v>
      </c>
      <c r="EL1060" s="519">
        <v>10000</v>
      </c>
      <c r="EM1060" s="519">
        <v>10000</v>
      </c>
      <c r="EN1060" s="519">
        <v>10000</v>
      </c>
      <c r="EO1060" s="519">
        <v>10000</v>
      </c>
      <c r="EP1060" s="519">
        <v>10000</v>
      </c>
      <c r="EQ1060" s="519">
        <v>10000</v>
      </c>
      <c r="ER1060" s="519">
        <v>10000</v>
      </c>
      <c r="ES1060" s="519">
        <v>10000</v>
      </c>
      <c r="ET1060" s="519">
        <v>10000</v>
      </c>
      <c r="EU1060" s="519">
        <v>10000</v>
      </c>
      <c r="EV1060" s="519">
        <v>10000</v>
      </c>
      <c r="EW1060" s="519">
        <v>10000</v>
      </c>
      <c r="EX1060" s="519">
        <v>10000</v>
      </c>
      <c r="EY1060" s="519">
        <v>10000</v>
      </c>
      <c r="EZ1060" s="519">
        <v>10000</v>
      </c>
      <c r="FA1060" s="519">
        <v>10000</v>
      </c>
      <c r="FB1060" s="519">
        <v>10000</v>
      </c>
      <c r="FC1060" s="519">
        <v>10000</v>
      </c>
      <c r="FD1060" s="519">
        <v>10000</v>
      </c>
      <c r="FE1060" s="519">
        <v>10000</v>
      </c>
      <c r="FF1060" s="519">
        <v>10000</v>
      </c>
      <c r="FG1060" s="519">
        <v>10000</v>
      </c>
      <c r="FH1060" s="519">
        <v>10000</v>
      </c>
      <c r="FI1060" s="519">
        <v>0</v>
      </c>
      <c r="FJ1060" s="519">
        <v>0</v>
      </c>
      <c r="FK1060" s="519">
        <v>0</v>
      </c>
      <c r="FL1060" s="519">
        <v>0</v>
      </c>
      <c r="FM1060" s="519">
        <v>0</v>
      </c>
      <c r="FN1060" s="519">
        <v>0</v>
      </c>
      <c r="FO1060" s="519">
        <v>0</v>
      </c>
      <c r="FP1060" s="519">
        <v>0</v>
      </c>
      <c r="FQ1060" s="519">
        <v>0</v>
      </c>
      <c r="FR1060" s="519">
        <v>0</v>
      </c>
      <c r="FS1060" s="519">
        <v>0</v>
      </c>
      <c r="FT1060" s="519">
        <v>0</v>
      </c>
      <c r="FU1060" s="519">
        <v>0</v>
      </c>
      <c r="FV1060" s="519">
        <v>0</v>
      </c>
      <c r="FW1060" s="519">
        <v>0</v>
      </c>
      <c r="FX1060" s="519">
        <v>0</v>
      </c>
      <c r="FY1060" s="519">
        <v>0</v>
      </c>
      <c r="FZ1060" s="519">
        <v>0</v>
      </c>
      <c r="GA1060" s="519">
        <v>0</v>
      </c>
      <c r="GB1060" s="519">
        <v>0</v>
      </c>
      <c r="GC1060" s="519">
        <v>0</v>
      </c>
      <c r="GD1060" s="519">
        <v>0</v>
      </c>
      <c r="GE1060" s="519">
        <v>0</v>
      </c>
      <c r="GF1060" s="519">
        <v>0</v>
      </c>
      <c r="GG1060" s="519">
        <v>0</v>
      </c>
      <c r="GH1060" s="519">
        <v>0</v>
      </c>
      <c r="GI1060" s="519">
        <v>0</v>
      </c>
      <c r="GJ1060" s="519">
        <v>0</v>
      </c>
      <c r="GK1060" s="519">
        <v>0</v>
      </c>
      <c r="GL1060" s="519">
        <v>0</v>
      </c>
      <c r="GM1060" s="519">
        <v>0</v>
      </c>
      <c r="GN1060" s="519">
        <v>0</v>
      </c>
      <c r="GO1060" s="519">
        <v>0</v>
      </c>
      <c r="GP1060" s="519">
        <v>0</v>
      </c>
      <c r="GQ1060" s="519">
        <v>0</v>
      </c>
      <c r="GR1060" s="519">
        <v>0</v>
      </c>
      <c r="GS1060" s="519">
        <v>0</v>
      </c>
      <c r="GT1060" s="519">
        <v>0</v>
      </c>
      <c r="GU1060" s="519">
        <v>0</v>
      </c>
      <c r="GV1060" s="519">
        <v>0</v>
      </c>
      <c r="GW1060" s="519">
        <v>0</v>
      </c>
      <c r="GX1060" s="519">
        <v>0</v>
      </c>
      <c r="GY1060" s="519">
        <v>0</v>
      </c>
      <c r="GZ1060" s="519">
        <v>0</v>
      </c>
      <c r="HA1060" s="519">
        <v>0</v>
      </c>
      <c r="HB1060" s="519">
        <v>0</v>
      </c>
      <c r="HC1060" s="519">
        <v>0</v>
      </c>
      <c r="HD1060" s="519">
        <v>0</v>
      </c>
      <c r="HE1060" s="519">
        <v>0</v>
      </c>
      <c r="HF1060" s="519">
        <v>0</v>
      </c>
      <c r="HG1060" s="519">
        <v>0</v>
      </c>
      <c r="HH1060" s="519">
        <v>0</v>
      </c>
      <c r="HI1060" s="519">
        <v>0</v>
      </c>
      <c r="HJ1060" s="519">
        <v>0</v>
      </c>
      <c r="HK1060" s="519">
        <v>0</v>
      </c>
      <c r="HL1060" s="519">
        <v>0</v>
      </c>
      <c r="HM1060" s="519">
        <v>0</v>
      </c>
      <c r="HN1060" s="519">
        <v>0</v>
      </c>
      <c r="HO1060" s="519">
        <v>0</v>
      </c>
      <c r="HP1060" s="519">
        <v>0</v>
      </c>
      <c r="HQ1060" s="519">
        <v>0</v>
      </c>
      <c r="HR1060" s="519">
        <v>0</v>
      </c>
      <c r="HS1060" s="519">
        <v>0</v>
      </c>
      <c r="HT1060" s="519">
        <v>0</v>
      </c>
      <c r="HU1060" s="519">
        <v>0</v>
      </c>
      <c r="HV1060" s="519">
        <v>0</v>
      </c>
      <c r="HW1060" s="519">
        <v>0</v>
      </c>
      <c r="HX1060" s="519">
        <v>0</v>
      </c>
      <c r="HY1060" s="519">
        <v>0</v>
      </c>
      <c r="HZ1060" s="519">
        <v>0</v>
      </c>
      <c r="IA1060" s="519">
        <v>0</v>
      </c>
      <c r="IB1060" s="519">
        <v>0</v>
      </c>
      <c r="IC1060" s="519">
        <v>0</v>
      </c>
      <c r="ID1060" s="519">
        <v>0</v>
      </c>
      <c r="IE1060" s="519">
        <v>0</v>
      </c>
      <c r="IF1060" s="519">
        <v>0</v>
      </c>
      <c r="IG1060" s="519">
        <v>0</v>
      </c>
      <c r="IH1060" s="519">
        <v>0</v>
      </c>
      <c r="II1060" s="519">
        <v>0</v>
      </c>
      <c r="IJ1060" s="519">
        <v>0</v>
      </c>
      <c r="IK1060" s="519">
        <v>0</v>
      </c>
    </row>
    <row r="1061" spans="2:245" hidden="1">
      <c r="B1061" s="519" t="s">
        <v>1058</v>
      </c>
      <c r="C1061" s="519"/>
      <c r="D1061" s="519"/>
      <c r="E1061" s="519"/>
      <c r="F1061" s="519">
        <v>2</v>
      </c>
      <c r="G1061" s="519"/>
      <c r="H1061" s="519">
        <v>44</v>
      </c>
      <c r="I1061" s="519">
        <v>9</v>
      </c>
      <c r="J1061" s="519" t="str">
        <f t="shared" si="51"/>
        <v>SDN10024409</v>
      </c>
      <c r="K1061" s="519">
        <v>872</v>
      </c>
      <c r="M1061" s="337"/>
      <c r="N1061" s="519" t="s">
        <v>1061</v>
      </c>
      <c r="O1061" s="519" t="s">
        <v>1060</v>
      </c>
      <c r="P1061" s="519">
        <v>33</v>
      </c>
      <c r="Q1061" s="521" t="str">
        <f t="shared" si="52"/>
        <v>SDN150233</v>
      </c>
      <c r="R1061" s="519">
        <v>720.8</v>
      </c>
      <c r="S1061" s="519">
        <v>2000</v>
      </c>
      <c r="T1061" s="519">
        <v>2162.4</v>
      </c>
      <c r="U1061" s="519">
        <v>2883.2</v>
      </c>
      <c r="V1061" s="519">
        <v>3604</v>
      </c>
      <c r="W1061" s="519">
        <v>4324.8</v>
      </c>
      <c r="X1061" s="519">
        <v>5045.6000000000004</v>
      </c>
      <c r="Y1061" s="519">
        <v>5622.2</v>
      </c>
      <c r="Z1061" s="519">
        <v>6198.9</v>
      </c>
      <c r="AA1061" s="519">
        <v>6775.5</v>
      </c>
      <c r="AB1061" s="519">
        <v>7352.2</v>
      </c>
      <c r="AC1061" s="519">
        <v>7928.8</v>
      </c>
      <c r="AD1061" s="519">
        <v>8505.4</v>
      </c>
      <c r="AE1061" s="519">
        <v>9082.1</v>
      </c>
      <c r="AF1061" s="519">
        <v>9658.7000000000007</v>
      </c>
      <c r="AG1061" s="519">
        <v>9658.7000000000007</v>
      </c>
      <c r="AH1061" s="519">
        <v>9658.7000000000007</v>
      </c>
      <c r="AI1061" s="519">
        <v>9658.7000000000007</v>
      </c>
      <c r="AJ1061" s="519">
        <v>9658.7000000000007</v>
      </c>
      <c r="AK1061" s="519">
        <v>9658.7000000000007</v>
      </c>
      <c r="AL1061" s="519">
        <v>9658.7000000000007</v>
      </c>
      <c r="AM1061" s="519">
        <v>9658.7000000000007</v>
      </c>
      <c r="AN1061" s="519">
        <v>9658.7000000000007</v>
      </c>
      <c r="AO1061" s="519">
        <v>9658.7000000000007</v>
      </c>
      <c r="AP1061" s="519">
        <v>9658.7000000000007</v>
      </c>
      <c r="AQ1061" s="519">
        <v>9658.7000000000007</v>
      </c>
      <c r="AR1061" s="519">
        <v>9658.7000000000007</v>
      </c>
      <c r="AS1061" s="519">
        <v>9658.7000000000007</v>
      </c>
      <c r="AT1061" s="519">
        <v>9658.7000000000007</v>
      </c>
      <c r="AU1061" s="519">
        <v>9658.7000000000007</v>
      </c>
      <c r="AV1061" s="519">
        <v>0</v>
      </c>
      <c r="AW1061" s="519">
        <v>0</v>
      </c>
      <c r="AX1061" s="519">
        <v>0</v>
      </c>
      <c r="AY1061" s="519">
        <v>0</v>
      </c>
      <c r="AZ1061" s="519">
        <v>0</v>
      </c>
      <c r="BA1061" s="519">
        <v>0</v>
      </c>
      <c r="BB1061" s="519">
        <v>0</v>
      </c>
      <c r="BC1061" s="519">
        <v>0</v>
      </c>
      <c r="BD1061" s="519">
        <v>0</v>
      </c>
      <c r="BE1061" s="519">
        <v>0</v>
      </c>
      <c r="BF1061" s="519">
        <v>0</v>
      </c>
      <c r="BG1061" s="519">
        <v>0</v>
      </c>
      <c r="BH1061" s="519">
        <v>0</v>
      </c>
      <c r="BI1061" s="519">
        <v>0</v>
      </c>
      <c r="BJ1061" s="519">
        <v>0</v>
      </c>
      <c r="BK1061" s="519">
        <v>0</v>
      </c>
      <c r="BL1061" s="519">
        <v>0</v>
      </c>
      <c r="BM1061" s="519">
        <v>0</v>
      </c>
      <c r="BN1061" s="519">
        <v>0</v>
      </c>
      <c r="BO1061" s="519">
        <v>0</v>
      </c>
      <c r="BP1061" s="519">
        <v>0</v>
      </c>
      <c r="BQ1061" s="519">
        <v>0</v>
      </c>
      <c r="BR1061" s="519">
        <v>0</v>
      </c>
      <c r="BS1061" s="519">
        <v>0</v>
      </c>
      <c r="BT1061" s="519">
        <v>0</v>
      </c>
      <c r="BU1061" s="519">
        <v>0</v>
      </c>
      <c r="BV1061" s="519">
        <v>0</v>
      </c>
      <c r="BW1061" s="519">
        <v>0</v>
      </c>
      <c r="BX1061" s="519">
        <v>0</v>
      </c>
      <c r="BY1061" s="519">
        <v>0</v>
      </c>
      <c r="BZ1061" s="519">
        <v>0</v>
      </c>
      <c r="CA1061" s="519">
        <v>0</v>
      </c>
      <c r="CB1061" s="519">
        <v>0</v>
      </c>
      <c r="CC1061" s="519">
        <v>0</v>
      </c>
      <c r="CD1061" s="519">
        <v>0</v>
      </c>
      <c r="CE1061" s="519">
        <v>0</v>
      </c>
      <c r="CF1061" s="519">
        <v>0</v>
      </c>
      <c r="CG1061" s="519">
        <v>0</v>
      </c>
      <c r="CH1061" s="519">
        <v>0</v>
      </c>
      <c r="CI1061" s="519">
        <v>0</v>
      </c>
      <c r="CJ1061" s="519">
        <v>0</v>
      </c>
      <c r="CK1061" s="519">
        <v>0</v>
      </c>
      <c r="CL1061" s="519">
        <v>0</v>
      </c>
      <c r="CM1061" s="519">
        <v>0</v>
      </c>
      <c r="CN1061" s="519">
        <v>0</v>
      </c>
      <c r="CO1061" s="519">
        <v>0</v>
      </c>
      <c r="CP1061" s="519">
        <v>0</v>
      </c>
      <c r="CQ1061" s="519">
        <v>0</v>
      </c>
      <c r="CR1061" s="519">
        <v>0</v>
      </c>
      <c r="CS1061" s="519">
        <v>0</v>
      </c>
      <c r="CT1061" s="519">
        <v>0</v>
      </c>
      <c r="CU1061" s="519">
        <v>0</v>
      </c>
      <c r="CV1061" s="519">
        <v>0</v>
      </c>
      <c r="CW1061" s="519">
        <v>0</v>
      </c>
      <c r="CX1061" s="519">
        <v>0</v>
      </c>
      <c r="CY1061" s="519">
        <v>0</v>
      </c>
      <c r="CZ1061" s="519">
        <v>0</v>
      </c>
      <c r="DA1061" s="519">
        <v>0</v>
      </c>
      <c r="DB1061" s="519">
        <v>0</v>
      </c>
      <c r="DC1061" s="519">
        <v>0</v>
      </c>
      <c r="DD1061" s="519">
        <v>0</v>
      </c>
      <c r="DE1061" s="519">
        <v>0</v>
      </c>
      <c r="DF1061" s="519">
        <v>0</v>
      </c>
      <c r="DG1061" s="519">
        <v>0</v>
      </c>
      <c r="DH1061" s="519">
        <v>0</v>
      </c>
      <c r="DI1061" s="519">
        <v>0</v>
      </c>
      <c r="DJ1061" s="519">
        <v>0</v>
      </c>
      <c r="DK1061" s="519">
        <v>0</v>
      </c>
      <c r="DL1061" s="519">
        <v>0</v>
      </c>
      <c r="DM1061" s="519">
        <v>0</v>
      </c>
      <c r="DN1061" s="519">
        <v>0</v>
      </c>
      <c r="DO1061" s="519">
        <v>0</v>
      </c>
      <c r="DP1061" s="519">
        <v>0</v>
      </c>
      <c r="DQ1061" s="519">
        <v>0</v>
      </c>
      <c r="DR1061" s="519">
        <v>0</v>
      </c>
      <c r="DS1061" s="519">
        <v>0</v>
      </c>
      <c r="DT1061" s="519">
        <v>0</v>
      </c>
      <c r="DU1061" s="519">
        <v>0</v>
      </c>
      <c r="DV1061" s="519">
        <v>0</v>
      </c>
      <c r="DW1061" s="519">
        <v>0</v>
      </c>
      <c r="DX1061" s="519">
        <v>0</v>
      </c>
      <c r="DZ1061" s="337"/>
      <c r="EA1061" s="519" t="s">
        <v>1061</v>
      </c>
      <c r="EB1061" s="519" t="s">
        <v>1060</v>
      </c>
      <c r="EC1061" s="519">
        <v>33</v>
      </c>
      <c r="ED1061" s="183" t="str">
        <f t="shared" si="53"/>
        <v>SDN150233</v>
      </c>
      <c r="EE1061" s="519">
        <v>720.8</v>
      </c>
      <c r="EF1061" s="519">
        <v>10000</v>
      </c>
      <c r="EG1061" s="519">
        <v>10000</v>
      </c>
      <c r="EH1061" s="519">
        <v>10000</v>
      </c>
      <c r="EI1061" s="519">
        <v>10000</v>
      </c>
      <c r="EJ1061" s="519">
        <v>10000</v>
      </c>
      <c r="EK1061" s="519">
        <v>10000</v>
      </c>
      <c r="EL1061" s="519">
        <v>10000</v>
      </c>
      <c r="EM1061" s="519">
        <v>10000</v>
      </c>
      <c r="EN1061" s="519">
        <v>10000</v>
      </c>
      <c r="EO1061" s="519">
        <v>10000</v>
      </c>
      <c r="EP1061" s="519">
        <v>10000</v>
      </c>
      <c r="EQ1061" s="519">
        <v>10000</v>
      </c>
      <c r="ER1061" s="519">
        <v>10000</v>
      </c>
      <c r="ES1061" s="519">
        <v>10000</v>
      </c>
      <c r="ET1061" s="519">
        <v>10000</v>
      </c>
      <c r="EU1061" s="519">
        <v>10000</v>
      </c>
      <c r="EV1061" s="519">
        <v>10000</v>
      </c>
      <c r="EW1061" s="519">
        <v>10000</v>
      </c>
      <c r="EX1061" s="519">
        <v>10000</v>
      </c>
      <c r="EY1061" s="519">
        <v>10000</v>
      </c>
      <c r="EZ1061" s="519">
        <v>10000</v>
      </c>
      <c r="FA1061" s="519">
        <v>10000</v>
      </c>
      <c r="FB1061" s="519">
        <v>10000</v>
      </c>
      <c r="FC1061" s="519">
        <v>10000</v>
      </c>
      <c r="FD1061" s="519">
        <v>10000</v>
      </c>
      <c r="FE1061" s="519">
        <v>10000</v>
      </c>
      <c r="FF1061" s="519">
        <v>10000</v>
      </c>
      <c r="FG1061" s="519">
        <v>10000</v>
      </c>
      <c r="FH1061" s="519">
        <v>10000</v>
      </c>
      <c r="FI1061" s="519">
        <v>0</v>
      </c>
      <c r="FJ1061" s="519">
        <v>0</v>
      </c>
      <c r="FK1061" s="519">
        <v>0</v>
      </c>
      <c r="FL1061" s="519">
        <v>0</v>
      </c>
      <c r="FM1061" s="519">
        <v>0</v>
      </c>
      <c r="FN1061" s="519">
        <v>0</v>
      </c>
      <c r="FO1061" s="519">
        <v>0</v>
      </c>
      <c r="FP1061" s="519">
        <v>0</v>
      </c>
      <c r="FQ1061" s="519">
        <v>0</v>
      </c>
      <c r="FR1061" s="519">
        <v>0</v>
      </c>
      <c r="FS1061" s="519">
        <v>0</v>
      </c>
      <c r="FT1061" s="519">
        <v>0</v>
      </c>
      <c r="FU1061" s="519">
        <v>0</v>
      </c>
      <c r="FV1061" s="519">
        <v>0</v>
      </c>
      <c r="FW1061" s="519">
        <v>0</v>
      </c>
      <c r="FX1061" s="519">
        <v>0</v>
      </c>
      <c r="FY1061" s="519">
        <v>0</v>
      </c>
      <c r="FZ1061" s="519">
        <v>0</v>
      </c>
      <c r="GA1061" s="519">
        <v>0</v>
      </c>
      <c r="GB1061" s="519">
        <v>0</v>
      </c>
      <c r="GC1061" s="519">
        <v>0</v>
      </c>
      <c r="GD1061" s="519">
        <v>0</v>
      </c>
      <c r="GE1061" s="519">
        <v>0</v>
      </c>
      <c r="GF1061" s="519">
        <v>0</v>
      </c>
      <c r="GG1061" s="519">
        <v>0</v>
      </c>
      <c r="GH1061" s="519">
        <v>0</v>
      </c>
      <c r="GI1061" s="519">
        <v>0</v>
      </c>
      <c r="GJ1061" s="519">
        <v>0</v>
      </c>
      <c r="GK1061" s="519">
        <v>0</v>
      </c>
      <c r="GL1061" s="519">
        <v>0</v>
      </c>
      <c r="GM1061" s="519">
        <v>0</v>
      </c>
      <c r="GN1061" s="519">
        <v>0</v>
      </c>
      <c r="GO1061" s="519">
        <v>0</v>
      </c>
      <c r="GP1061" s="519">
        <v>0</v>
      </c>
      <c r="GQ1061" s="519">
        <v>0</v>
      </c>
      <c r="GR1061" s="519">
        <v>0</v>
      </c>
      <c r="GS1061" s="519">
        <v>0</v>
      </c>
      <c r="GT1061" s="519">
        <v>0</v>
      </c>
      <c r="GU1061" s="519">
        <v>0</v>
      </c>
      <c r="GV1061" s="519">
        <v>0</v>
      </c>
      <c r="GW1061" s="519">
        <v>0</v>
      </c>
      <c r="GX1061" s="519">
        <v>0</v>
      </c>
      <c r="GY1061" s="519">
        <v>0</v>
      </c>
      <c r="GZ1061" s="519">
        <v>0</v>
      </c>
      <c r="HA1061" s="519">
        <v>0</v>
      </c>
      <c r="HB1061" s="519">
        <v>0</v>
      </c>
      <c r="HC1061" s="519">
        <v>0</v>
      </c>
      <c r="HD1061" s="519">
        <v>0</v>
      </c>
      <c r="HE1061" s="519">
        <v>0</v>
      </c>
      <c r="HF1061" s="519">
        <v>0</v>
      </c>
      <c r="HG1061" s="519">
        <v>0</v>
      </c>
      <c r="HH1061" s="519">
        <v>0</v>
      </c>
      <c r="HI1061" s="519">
        <v>0</v>
      </c>
      <c r="HJ1061" s="519">
        <v>0</v>
      </c>
      <c r="HK1061" s="519">
        <v>0</v>
      </c>
      <c r="HL1061" s="519">
        <v>0</v>
      </c>
      <c r="HM1061" s="519">
        <v>0</v>
      </c>
      <c r="HN1061" s="519">
        <v>0</v>
      </c>
      <c r="HO1061" s="519">
        <v>0</v>
      </c>
      <c r="HP1061" s="519">
        <v>0</v>
      </c>
      <c r="HQ1061" s="519">
        <v>0</v>
      </c>
      <c r="HR1061" s="519">
        <v>0</v>
      </c>
      <c r="HS1061" s="519">
        <v>0</v>
      </c>
      <c r="HT1061" s="519">
        <v>0</v>
      </c>
      <c r="HU1061" s="519">
        <v>0</v>
      </c>
      <c r="HV1061" s="519">
        <v>0</v>
      </c>
      <c r="HW1061" s="519">
        <v>0</v>
      </c>
      <c r="HX1061" s="519">
        <v>0</v>
      </c>
      <c r="HY1061" s="519">
        <v>0</v>
      </c>
      <c r="HZ1061" s="519">
        <v>0</v>
      </c>
      <c r="IA1061" s="519">
        <v>0</v>
      </c>
      <c r="IB1061" s="519">
        <v>0</v>
      </c>
      <c r="IC1061" s="519">
        <v>0</v>
      </c>
      <c r="ID1061" s="519">
        <v>0</v>
      </c>
      <c r="IE1061" s="519">
        <v>0</v>
      </c>
      <c r="IF1061" s="519">
        <v>0</v>
      </c>
      <c r="IG1061" s="519">
        <v>0</v>
      </c>
      <c r="IH1061" s="519">
        <v>0</v>
      </c>
      <c r="II1061" s="519">
        <v>0</v>
      </c>
      <c r="IJ1061" s="519">
        <v>0</v>
      </c>
      <c r="IK1061" s="519">
        <v>0</v>
      </c>
    </row>
    <row r="1062" spans="2:245" hidden="1">
      <c r="B1062" s="519" t="s">
        <v>1058</v>
      </c>
      <c r="C1062" s="519"/>
      <c r="D1062" s="519"/>
      <c r="E1062" s="519"/>
      <c r="F1062" s="519">
        <v>2</v>
      </c>
      <c r="G1062" s="519"/>
      <c r="H1062" s="519">
        <v>44</v>
      </c>
      <c r="I1062" s="519">
        <v>10</v>
      </c>
      <c r="J1062" s="519" t="str">
        <f t="shared" si="51"/>
        <v>SDN10024410</v>
      </c>
      <c r="K1062" s="519">
        <v>872</v>
      </c>
      <c r="M1062" s="337"/>
      <c r="N1062" s="519" t="s">
        <v>1061</v>
      </c>
      <c r="O1062" s="519" t="s">
        <v>1060</v>
      </c>
      <c r="P1062" s="519">
        <v>34</v>
      </c>
      <c r="Q1062" s="521" t="str">
        <f t="shared" si="52"/>
        <v>SDN150234</v>
      </c>
      <c r="R1062" s="519">
        <v>720.8</v>
      </c>
      <c r="S1062" s="519">
        <v>2000</v>
      </c>
      <c r="T1062" s="519">
        <v>2162.4</v>
      </c>
      <c r="U1062" s="519">
        <v>2883.2</v>
      </c>
      <c r="V1062" s="519">
        <v>3604</v>
      </c>
      <c r="W1062" s="519">
        <v>4324.8</v>
      </c>
      <c r="X1062" s="519">
        <v>5045.6000000000004</v>
      </c>
      <c r="Y1062" s="519">
        <v>5622.2</v>
      </c>
      <c r="Z1062" s="519">
        <v>6198.9</v>
      </c>
      <c r="AA1062" s="519">
        <v>6775.5</v>
      </c>
      <c r="AB1062" s="519">
        <v>7352.2</v>
      </c>
      <c r="AC1062" s="519">
        <v>7928.8</v>
      </c>
      <c r="AD1062" s="519">
        <v>8505.4</v>
      </c>
      <c r="AE1062" s="519">
        <v>9082.1</v>
      </c>
      <c r="AF1062" s="519">
        <v>9658.7000000000007</v>
      </c>
      <c r="AG1062" s="519">
        <v>9658.7000000000007</v>
      </c>
      <c r="AH1062" s="519">
        <v>9658.7000000000007</v>
      </c>
      <c r="AI1062" s="519">
        <v>9658.7000000000007</v>
      </c>
      <c r="AJ1062" s="519">
        <v>9658.7000000000007</v>
      </c>
      <c r="AK1062" s="519">
        <v>9658.7000000000007</v>
      </c>
      <c r="AL1062" s="519">
        <v>9658.7000000000007</v>
      </c>
      <c r="AM1062" s="519">
        <v>9658.7000000000007</v>
      </c>
      <c r="AN1062" s="519">
        <v>9658.7000000000007</v>
      </c>
      <c r="AO1062" s="519">
        <v>9658.7000000000007</v>
      </c>
      <c r="AP1062" s="519">
        <v>9658.7000000000007</v>
      </c>
      <c r="AQ1062" s="519">
        <v>9658.7000000000007</v>
      </c>
      <c r="AR1062" s="519">
        <v>9658.7000000000007</v>
      </c>
      <c r="AS1062" s="519">
        <v>9658.7000000000007</v>
      </c>
      <c r="AT1062" s="519">
        <v>9658.7000000000007</v>
      </c>
      <c r="AU1062" s="519">
        <v>9658.7000000000007</v>
      </c>
      <c r="AV1062" s="519">
        <v>0</v>
      </c>
      <c r="AW1062" s="519">
        <v>0</v>
      </c>
      <c r="AX1062" s="519">
        <v>0</v>
      </c>
      <c r="AY1062" s="519">
        <v>0</v>
      </c>
      <c r="AZ1062" s="519">
        <v>0</v>
      </c>
      <c r="BA1062" s="519">
        <v>0</v>
      </c>
      <c r="BB1062" s="519">
        <v>0</v>
      </c>
      <c r="BC1062" s="519">
        <v>0</v>
      </c>
      <c r="BD1062" s="519">
        <v>0</v>
      </c>
      <c r="BE1062" s="519">
        <v>0</v>
      </c>
      <c r="BF1062" s="519">
        <v>0</v>
      </c>
      <c r="BG1062" s="519">
        <v>0</v>
      </c>
      <c r="BH1062" s="519">
        <v>0</v>
      </c>
      <c r="BI1062" s="519">
        <v>0</v>
      </c>
      <c r="BJ1062" s="519">
        <v>0</v>
      </c>
      <c r="BK1062" s="519">
        <v>0</v>
      </c>
      <c r="BL1062" s="519">
        <v>0</v>
      </c>
      <c r="BM1062" s="519">
        <v>0</v>
      </c>
      <c r="BN1062" s="519">
        <v>0</v>
      </c>
      <c r="BO1062" s="519">
        <v>0</v>
      </c>
      <c r="BP1062" s="519">
        <v>0</v>
      </c>
      <c r="BQ1062" s="519">
        <v>0</v>
      </c>
      <c r="BR1062" s="519">
        <v>0</v>
      </c>
      <c r="BS1062" s="519">
        <v>0</v>
      </c>
      <c r="BT1062" s="519">
        <v>0</v>
      </c>
      <c r="BU1062" s="519">
        <v>0</v>
      </c>
      <c r="BV1062" s="519">
        <v>0</v>
      </c>
      <c r="BW1062" s="519">
        <v>0</v>
      </c>
      <c r="BX1062" s="519">
        <v>0</v>
      </c>
      <c r="BY1062" s="519">
        <v>0</v>
      </c>
      <c r="BZ1062" s="519">
        <v>0</v>
      </c>
      <c r="CA1062" s="519">
        <v>0</v>
      </c>
      <c r="CB1062" s="519">
        <v>0</v>
      </c>
      <c r="CC1062" s="519">
        <v>0</v>
      </c>
      <c r="CD1062" s="519">
        <v>0</v>
      </c>
      <c r="CE1062" s="519">
        <v>0</v>
      </c>
      <c r="CF1062" s="519">
        <v>0</v>
      </c>
      <c r="CG1062" s="519">
        <v>0</v>
      </c>
      <c r="CH1062" s="519">
        <v>0</v>
      </c>
      <c r="CI1062" s="519">
        <v>0</v>
      </c>
      <c r="CJ1062" s="519">
        <v>0</v>
      </c>
      <c r="CK1062" s="519">
        <v>0</v>
      </c>
      <c r="CL1062" s="519">
        <v>0</v>
      </c>
      <c r="CM1062" s="519">
        <v>0</v>
      </c>
      <c r="CN1062" s="519">
        <v>0</v>
      </c>
      <c r="CO1062" s="519">
        <v>0</v>
      </c>
      <c r="CP1062" s="519">
        <v>0</v>
      </c>
      <c r="CQ1062" s="519">
        <v>0</v>
      </c>
      <c r="CR1062" s="519">
        <v>0</v>
      </c>
      <c r="CS1062" s="519">
        <v>0</v>
      </c>
      <c r="CT1062" s="519">
        <v>0</v>
      </c>
      <c r="CU1062" s="519">
        <v>0</v>
      </c>
      <c r="CV1062" s="519">
        <v>0</v>
      </c>
      <c r="CW1062" s="519">
        <v>0</v>
      </c>
      <c r="CX1062" s="519">
        <v>0</v>
      </c>
      <c r="CY1062" s="519">
        <v>0</v>
      </c>
      <c r="CZ1062" s="519">
        <v>0</v>
      </c>
      <c r="DA1062" s="519">
        <v>0</v>
      </c>
      <c r="DB1062" s="519">
        <v>0</v>
      </c>
      <c r="DC1062" s="519">
        <v>0</v>
      </c>
      <c r="DD1062" s="519">
        <v>0</v>
      </c>
      <c r="DE1062" s="519">
        <v>0</v>
      </c>
      <c r="DF1062" s="519">
        <v>0</v>
      </c>
      <c r="DG1062" s="519">
        <v>0</v>
      </c>
      <c r="DH1062" s="519">
        <v>0</v>
      </c>
      <c r="DI1062" s="519">
        <v>0</v>
      </c>
      <c r="DJ1062" s="519">
        <v>0</v>
      </c>
      <c r="DK1062" s="519">
        <v>0</v>
      </c>
      <c r="DL1062" s="519">
        <v>0</v>
      </c>
      <c r="DM1062" s="519">
        <v>0</v>
      </c>
      <c r="DN1062" s="519">
        <v>0</v>
      </c>
      <c r="DO1062" s="519">
        <v>0</v>
      </c>
      <c r="DP1062" s="519">
        <v>0</v>
      </c>
      <c r="DQ1062" s="519">
        <v>0</v>
      </c>
      <c r="DR1062" s="519">
        <v>0</v>
      </c>
      <c r="DS1062" s="519">
        <v>0</v>
      </c>
      <c r="DT1062" s="519">
        <v>0</v>
      </c>
      <c r="DU1062" s="519">
        <v>0</v>
      </c>
      <c r="DV1062" s="519">
        <v>0</v>
      </c>
      <c r="DW1062" s="519">
        <v>0</v>
      </c>
      <c r="DX1062" s="519">
        <v>0</v>
      </c>
      <c r="DZ1062" s="337"/>
      <c r="EA1062" s="519" t="s">
        <v>1061</v>
      </c>
      <c r="EB1062" s="519" t="s">
        <v>1060</v>
      </c>
      <c r="EC1062" s="519">
        <v>34</v>
      </c>
      <c r="ED1062" s="183" t="str">
        <f t="shared" si="53"/>
        <v>SDN150234</v>
      </c>
      <c r="EE1062" s="519">
        <v>720.8</v>
      </c>
      <c r="EF1062" s="519">
        <v>10000</v>
      </c>
      <c r="EG1062" s="519">
        <v>10000</v>
      </c>
      <c r="EH1062" s="519">
        <v>10000</v>
      </c>
      <c r="EI1062" s="519">
        <v>10000</v>
      </c>
      <c r="EJ1062" s="519">
        <v>10000</v>
      </c>
      <c r="EK1062" s="519">
        <v>10000</v>
      </c>
      <c r="EL1062" s="519">
        <v>10000</v>
      </c>
      <c r="EM1062" s="519">
        <v>10000</v>
      </c>
      <c r="EN1062" s="519">
        <v>10000</v>
      </c>
      <c r="EO1062" s="519">
        <v>10000</v>
      </c>
      <c r="EP1062" s="519">
        <v>10000</v>
      </c>
      <c r="EQ1062" s="519">
        <v>10000</v>
      </c>
      <c r="ER1062" s="519">
        <v>10000</v>
      </c>
      <c r="ES1062" s="519">
        <v>10000</v>
      </c>
      <c r="ET1062" s="519">
        <v>10000</v>
      </c>
      <c r="EU1062" s="519">
        <v>10000</v>
      </c>
      <c r="EV1062" s="519">
        <v>10000</v>
      </c>
      <c r="EW1062" s="519">
        <v>10000</v>
      </c>
      <c r="EX1062" s="519">
        <v>10000</v>
      </c>
      <c r="EY1062" s="519">
        <v>10000</v>
      </c>
      <c r="EZ1062" s="519">
        <v>10000</v>
      </c>
      <c r="FA1062" s="519">
        <v>10000</v>
      </c>
      <c r="FB1062" s="519">
        <v>10000</v>
      </c>
      <c r="FC1062" s="519">
        <v>10000</v>
      </c>
      <c r="FD1062" s="519">
        <v>10000</v>
      </c>
      <c r="FE1062" s="519">
        <v>10000</v>
      </c>
      <c r="FF1062" s="519">
        <v>10000</v>
      </c>
      <c r="FG1062" s="519">
        <v>10000</v>
      </c>
      <c r="FH1062" s="519">
        <v>10000</v>
      </c>
      <c r="FI1062" s="519">
        <v>0</v>
      </c>
      <c r="FJ1062" s="519">
        <v>0</v>
      </c>
      <c r="FK1062" s="519">
        <v>0</v>
      </c>
      <c r="FL1062" s="519">
        <v>0</v>
      </c>
      <c r="FM1062" s="519">
        <v>0</v>
      </c>
      <c r="FN1062" s="519">
        <v>0</v>
      </c>
      <c r="FO1062" s="519">
        <v>0</v>
      </c>
      <c r="FP1062" s="519">
        <v>0</v>
      </c>
      <c r="FQ1062" s="519">
        <v>0</v>
      </c>
      <c r="FR1062" s="519">
        <v>0</v>
      </c>
      <c r="FS1062" s="519">
        <v>0</v>
      </c>
      <c r="FT1062" s="519">
        <v>0</v>
      </c>
      <c r="FU1062" s="519">
        <v>0</v>
      </c>
      <c r="FV1062" s="519">
        <v>0</v>
      </c>
      <c r="FW1062" s="519">
        <v>0</v>
      </c>
      <c r="FX1062" s="519">
        <v>0</v>
      </c>
      <c r="FY1062" s="519">
        <v>0</v>
      </c>
      <c r="FZ1062" s="519">
        <v>0</v>
      </c>
      <c r="GA1062" s="519">
        <v>0</v>
      </c>
      <c r="GB1062" s="519">
        <v>0</v>
      </c>
      <c r="GC1062" s="519">
        <v>0</v>
      </c>
      <c r="GD1062" s="519">
        <v>0</v>
      </c>
      <c r="GE1062" s="519">
        <v>0</v>
      </c>
      <c r="GF1062" s="519">
        <v>0</v>
      </c>
      <c r="GG1062" s="519">
        <v>0</v>
      </c>
      <c r="GH1062" s="519">
        <v>0</v>
      </c>
      <c r="GI1062" s="519">
        <v>0</v>
      </c>
      <c r="GJ1062" s="519">
        <v>0</v>
      </c>
      <c r="GK1062" s="519">
        <v>0</v>
      </c>
      <c r="GL1062" s="519">
        <v>0</v>
      </c>
      <c r="GM1062" s="519">
        <v>0</v>
      </c>
      <c r="GN1062" s="519">
        <v>0</v>
      </c>
      <c r="GO1062" s="519">
        <v>0</v>
      </c>
      <c r="GP1062" s="519">
        <v>0</v>
      </c>
      <c r="GQ1062" s="519">
        <v>0</v>
      </c>
      <c r="GR1062" s="519">
        <v>0</v>
      </c>
      <c r="GS1062" s="519">
        <v>0</v>
      </c>
      <c r="GT1062" s="519">
        <v>0</v>
      </c>
      <c r="GU1062" s="519">
        <v>0</v>
      </c>
      <c r="GV1062" s="519">
        <v>0</v>
      </c>
      <c r="GW1062" s="519">
        <v>0</v>
      </c>
      <c r="GX1062" s="519">
        <v>0</v>
      </c>
      <c r="GY1062" s="519">
        <v>0</v>
      </c>
      <c r="GZ1062" s="519">
        <v>0</v>
      </c>
      <c r="HA1062" s="519">
        <v>0</v>
      </c>
      <c r="HB1062" s="519">
        <v>0</v>
      </c>
      <c r="HC1062" s="519">
        <v>0</v>
      </c>
      <c r="HD1062" s="519">
        <v>0</v>
      </c>
      <c r="HE1062" s="519">
        <v>0</v>
      </c>
      <c r="HF1062" s="519">
        <v>0</v>
      </c>
      <c r="HG1062" s="519">
        <v>0</v>
      </c>
      <c r="HH1062" s="519">
        <v>0</v>
      </c>
      <c r="HI1062" s="519">
        <v>0</v>
      </c>
      <c r="HJ1062" s="519">
        <v>0</v>
      </c>
      <c r="HK1062" s="519">
        <v>0</v>
      </c>
      <c r="HL1062" s="519">
        <v>0</v>
      </c>
      <c r="HM1062" s="519">
        <v>0</v>
      </c>
      <c r="HN1062" s="519">
        <v>0</v>
      </c>
      <c r="HO1062" s="519">
        <v>0</v>
      </c>
      <c r="HP1062" s="519">
        <v>0</v>
      </c>
      <c r="HQ1062" s="519">
        <v>0</v>
      </c>
      <c r="HR1062" s="519">
        <v>0</v>
      </c>
      <c r="HS1062" s="519">
        <v>0</v>
      </c>
      <c r="HT1062" s="519">
        <v>0</v>
      </c>
      <c r="HU1062" s="519">
        <v>0</v>
      </c>
      <c r="HV1062" s="519">
        <v>0</v>
      </c>
      <c r="HW1062" s="519">
        <v>0</v>
      </c>
      <c r="HX1062" s="519">
        <v>0</v>
      </c>
      <c r="HY1062" s="519">
        <v>0</v>
      </c>
      <c r="HZ1062" s="519">
        <v>0</v>
      </c>
      <c r="IA1062" s="519">
        <v>0</v>
      </c>
      <c r="IB1062" s="519">
        <v>0</v>
      </c>
      <c r="IC1062" s="519">
        <v>0</v>
      </c>
      <c r="ID1062" s="519">
        <v>0</v>
      </c>
      <c r="IE1062" s="519">
        <v>0</v>
      </c>
      <c r="IF1062" s="519">
        <v>0</v>
      </c>
      <c r="IG1062" s="519">
        <v>0</v>
      </c>
      <c r="IH1062" s="519">
        <v>0</v>
      </c>
      <c r="II1062" s="519">
        <v>0</v>
      </c>
      <c r="IJ1062" s="519">
        <v>0</v>
      </c>
      <c r="IK1062" s="519">
        <v>0</v>
      </c>
    </row>
    <row r="1063" spans="2:245" hidden="1">
      <c r="B1063" s="519" t="s">
        <v>1058</v>
      </c>
      <c r="C1063" s="519"/>
      <c r="D1063" s="519"/>
      <c r="E1063" s="519"/>
      <c r="F1063" s="519">
        <v>2</v>
      </c>
      <c r="G1063" s="519"/>
      <c r="H1063" s="519">
        <v>45</v>
      </c>
      <c r="I1063" s="519">
        <v>1</v>
      </c>
      <c r="J1063" s="519" t="str">
        <f t="shared" si="51"/>
        <v>SDN10024501</v>
      </c>
      <c r="K1063" s="519">
        <v>1130</v>
      </c>
      <c r="M1063" s="337"/>
      <c r="N1063" s="519" t="s">
        <v>1061</v>
      </c>
      <c r="O1063" s="519" t="s">
        <v>1060</v>
      </c>
      <c r="P1063" s="519">
        <v>35</v>
      </c>
      <c r="Q1063" s="521" t="str">
        <f t="shared" si="52"/>
        <v>SDN150235</v>
      </c>
      <c r="R1063" s="519">
        <v>726.1</v>
      </c>
      <c r="S1063" s="519">
        <v>2000</v>
      </c>
      <c r="T1063" s="519">
        <v>2178.3000000000002</v>
      </c>
      <c r="U1063" s="519">
        <v>2904.4</v>
      </c>
      <c r="V1063" s="519">
        <v>3630.5</v>
      </c>
      <c r="W1063" s="519">
        <v>4356.6000000000004</v>
      </c>
      <c r="X1063" s="519">
        <v>5082.7</v>
      </c>
      <c r="Y1063" s="519">
        <v>5663.6</v>
      </c>
      <c r="Z1063" s="519">
        <v>6244.5</v>
      </c>
      <c r="AA1063" s="519">
        <v>6825.3</v>
      </c>
      <c r="AB1063" s="519">
        <v>7406.2</v>
      </c>
      <c r="AC1063" s="519">
        <v>7987.1</v>
      </c>
      <c r="AD1063" s="519">
        <v>8568</v>
      </c>
      <c r="AE1063" s="519">
        <v>9148.9</v>
      </c>
      <c r="AF1063" s="519">
        <v>9729.7000000000007</v>
      </c>
      <c r="AG1063" s="519">
        <v>9729.7000000000007</v>
      </c>
      <c r="AH1063" s="519">
        <v>9729.7000000000007</v>
      </c>
      <c r="AI1063" s="519">
        <v>9729.7000000000007</v>
      </c>
      <c r="AJ1063" s="519">
        <v>9729.7000000000007</v>
      </c>
      <c r="AK1063" s="519">
        <v>9729.7000000000007</v>
      </c>
      <c r="AL1063" s="519">
        <v>9729.7000000000007</v>
      </c>
      <c r="AM1063" s="519">
        <v>9729.7000000000007</v>
      </c>
      <c r="AN1063" s="519">
        <v>9729.7000000000007</v>
      </c>
      <c r="AO1063" s="519">
        <v>9729.7000000000007</v>
      </c>
      <c r="AP1063" s="519">
        <v>9729.7000000000007</v>
      </c>
      <c r="AQ1063" s="519">
        <v>9729.7000000000007</v>
      </c>
      <c r="AR1063" s="519">
        <v>9729.7000000000007</v>
      </c>
      <c r="AS1063" s="519">
        <v>9729.7000000000007</v>
      </c>
      <c r="AT1063" s="519">
        <v>9729.7000000000007</v>
      </c>
      <c r="AU1063" s="519">
        <v>9729.7000000000007</v>
      </c>
      <c r="AV1063" s="519">
        <v>0</v>
      </c>
      <c r="AW1063" s="519">
        <v>0</v>
      </c>
      <c r="AX1063" s="519">
        <v>0</v>
      </c>
      <c r="AY1063" s="519">
        <v>0</v>
      </c>
      <c r="AZ1063" s="519">
        <v>0</v>
      </c>
      <c r="BA1063" s="519">
        <v>0</v>
      </c>
      <c r="BB1063" s="519">
        <v>0</v>
      </c>
      <c r="BC1063" s="519">
        <v>0</v>
      </c>
      <c r="BD1063" s="519">
        <v>0</v>
      </c>
      <c r="BE1063" s="519">
        <v>0</v>
      </c>
      <c r="BF1063" s="519">
        <v>0</v>
      </c>
      <c r="BG1063" s="519">
        <v>0</v>
      </c>
      <c r="BH1063" s="519">
        <v>0</v>
      </c>
      <c r="BI1063" s="519">
        <v>0</v>
      </c>
      <c r="BJ1063" s="519">
        <v>0</v>
      </c>
      <c r="BK1063" s="519">
        <v>0</v>
      </c>
      <c r="BL1063" s="519">
        <v>0</v>
      </c>
      <c r="BM1063" s="519">
        <v>0</v>
      </c>
      <c r="BN1063" s="519">
        <v>0</v>
      </c>
      <c r="BO1063" s="519">
        <v>0</v>
      </c>
      <c r="BP1063" s="519">
        <v>0</v>
      </c>
      <c r="BQ1063" s="519">
        <v>0</v>
      </c>
      <c r="BR1063" s="519">
        <v>0</v>
      </c>
      <c r="BS1063" s="519">
        <v>0</v>
      </c>
      <c r="BT1063" s="519">
        <v>0</v>
      </c>
      <c r="BU1063" s="519">
        <v>0</v>
      </c>
      <c r="BV1063" s="519">
        <v>0</v>
      </c>
      <c r="BW1063" s="519">
        <v>0</v>
      </c>
      <c r="BX1063" s="519">
        <v>0</v>
      </c>
      <c r="BY1063" s="519">
        <v>0</v>
      </c>
      <c r="BZ1063" s="519">
        <v>0</v>
      </c>
      <c r="CA1063" s="519">
        <v>0</v>
      </c>
      <c r="CB1063" s="519">
        <v>0</v>
      </c>
      <c r="CC1063" s="519">
        <v>0</v>
      </c>
      <c r="CD1063" s="519">
        <v>0</v>
      </c>
      <c r="CE1063" s="519">
        <v>0</v>
      </c>
      <c r="CF1063" s="519">
        <v>0</v>
      </c>
      <c r="CG1063" s="519">
        <v>0</v>
      </c>
      <c r="CH1063" s="519">
        <v>0</v>
      </c>
      <c r="CI1063" s="519">
        <v>0</v>
      </c>
      <c r="CJ1063" s="519">
        <v>0</v>
      </c>
      <c r="CK1063" s="519">
        <v>0</v>
      </c>
      <c r="CL1063" s="519">
        <v>0</v>
      </c>
      <c r="CM1063" s="519">
        <v>0</v>
      </c>
      <c r="CN1063" s="519">
        <v>0</v>
      </c>
      <c r="CO1063" s="519">
        <v>0</v>
      </c>
      <c r="CP1063" s="519">
        <v>0</v>
      </c>
      <c r="CQ1063" s="519">
        <v>0</v>
      </c>
      <c r="CR1063" s="519">
        <v>0</v>
      </c>
      <c r="CS1063" s="519">
        <v>0</v>
      </c>
      <c r="CT1063" s="519">
        <v>0</v>
      </c>
      <c r="CU1063" s="519">
        <v>0</v>
      </c>
      <c r="CV1063" s="519">
        <v>0</v>
      </c>
      <c r="CW1063" s="519">
        <v>0</v>
      </c>
      <c r="CX1063" s="519">
        <v>0</v>
      </c>
      <c r="CY1063" s="519">
        <v>0</v>
      </c>
      <c r="CZ1063" s="519">
        <v>0</v>
      </c>
      <c r="DA1063" s="519">
        <v>0</v>
      </c>
      <c r="DB1063" s="519">
        <v>0</v>
      </c>
      <c r="DC1063" s="519">
        <v>0</v>
      </c>
      <c r="DD1063" s="519">
        <v>0</v>
      </c>
      <c r="DE1063" s="519">
        <v>0</v>
      </c>
      <c r="DF1063" s="519">
        <v>0</v>
      </c>
      <c r="DG1063" s="519">
        <v>0</v>
      </c>
      <c r="DH1063" s="519">
        <v>0</v>
      </c>
      <c r="DI1063" s="519">
        <v>0</v>
      </c>
      <c r="DJ1063" s="519">
        <v>0</v>
      </c>
      <c r="DK1063" s="519">
        <v>0</v>
      </c>
      <c r="DL1063" s="519">
        <v>0</v>
      </c>
      <c r="DM1063" s="519">
        <v>0</v>
      </c>
      <c r="DN1063" s="519">
        <v>0</v>
      </c>
      <c r="DO1063" s="519">
        <v>0</v>
      </c>
      <c r="DP1063" s="519">
        <v>0</v>
      </c>
      <c r="DQ1063" s="519">
        <v>0</v>
      </c>
      <c r="DR1063" s="519">
        <v>0</v>
      </c>
      <c r="DS1063" s="519">
        <v>0</v>
      </c>
      <c r="DT1063" s="519">
        <v>0</v>
      </c>
      <c r="DU1063" s="519">
        <v>0</v>
      </c>
      <c r="DV1063" s="519">
        <v>0</v>
      </c>
      <c r="DW1063" s="519">
        <v>0</v>
      </c>
      <c r="DX1063" s="519">
        <v>0</v>
      </c>
      <c r="DZ1063" s="337"/>
      <c r="EA1063" s="519" t="s">
        <v>1061</v>
      </c>
      <c r="EB1063" s="519" t="s">
        <v>1060</v>
      </c>
      <c r="EC1063" s="519">
        <v>35</v>
      </c>
      <c r="ED1063" s="183" t="str">
        <f t="shared" si="53"/>
        <v>SDN150235</v>
      </c>
      <c r="EE1063" s="519">
        <v>726.1</v>
      </c>
      <c r="EF1063" s="519">
        <v>10000</v>
      </c>
      <c r="EG1063" s="519">
        <v>10000</v>
      </c>
      <c r="EH1063" s="519">
        <v>10000</v>
      </c>
      <c r="EI1063" s="519">
        <v>10000</v>
      </c>
      <c r="EJ1063" s="519">
        <v>10000</v>
      </c>
      <c r="EK1063" s="519">
        <v>10000</v>
      </c>
      <c r="EL1063" s="519">
        <v>10000</v>
      </c>
      <c r="EM1063" s="519">
        <v>10000</v>
      </c>
      <c r="EN1063" s="519">
        <v>10000</v>
      </c>
      <c r="EO1063" s="519">
        <v>10000</v>
      </c>
      <c r="EP1063" s="519">
        <v>10000</v>
      </c>
      <c r="EQ1063" s="519">
        <v>10000</v>
      </c>
      <c r="ER1063" s="519">
        <v>10000</v>
      </c>
      <c r="ES1063" s="519">
        <v>10000</v>
      </c>
      <c r="ET1063" s="519">
        <v>10000</v>
      </c>
      <c r="EU1063" s="519">
        <v>10000</v>
      </c>
      <c r="EV1063" s="519">
        <v>10000</v>
      </c>
      <c r="EW1063" s="519">
        <v>10000</v>
      </c>
      <c r="EX1063" s="519">
        <v>10000</v>
      </c>
      <c r="EY1063" s="519">
        <v>10000</v>
      </c>
      <c r="EZ1063" s="519">
        <v>10000</v>
      </c>
      <c r="FA1063" s="519">
        <v>10000</v>
      </c>
      <c r="FB1063" s="519">
        <v>10000</v>
      </c>
      <c r="FC1063" s="519">
        <v>10000</v>
      </c>
      <c r="FD1063" s="519">
        <v>10000</v>
      </c>
      <c r="FE1063" s="519">
        <v>10000</v>
      </c>
      <c r="FF1063" s="519">
        <v>10000</v>
      </c>
      <c r="FG1063" s="519">
        <v>10000</v>
      </c>
      <c r="FH1063" s="519">
        <v>10000</v>
      </c>
      <c r="FI1063" s="519">
        <v>0</v>
      </c>
      <c r="FJ1063" s="519">
        <v>0</v>
      </c>
      <c r="FK1063" s="519">
        <v>0</v>
      </c>
      <c r="FL1063" s="519">
        <v>0</v>
      </c>
      <c r="FM1063" s="519">
        <v>0</v>
      </c>
      <c r="FN1063" s="519">
        <v>0</v>
      </c>
      <c r="FO1063" s="519">
        <v>0</v>
      </c>
      <c r="FP1063" s="519">
        <v>0</v>
      </c>
      <c r="FQ1063" s="519">
        <v>0</v>
      </c>
      <c r="FR1063" s="519">
        <v>0</v>
      </c>
      <c r="FS1063" s="519">
        <v>0</v>
      </c>
      <c r="FT1063" s="519">
        <v>0</v>
      </c>
      <c r="FU1063" s="519">
        <v>0</v>
      </c>
      <c r="FV1063" s="519">
        <v>0</v>
      </c>
      <c r="FW1063" s="519">
        <v>0</v>
      </c>
      <c r="FX1063" s="519">
        <v>0</v>
      </c>
      <c r="FY1063" s="519">
        <v>0</v>
      </c>
      <c r="FZ1063" s="519">
        <v>0</v>
      </c>
      <c r="GA1063" s="519">
        <v>0</v>
      </c>
      <c r="GB1063" s="519">
        <v>0</v>
      </c>
      <c r="GC1063" s="519">
        <v>0</v>
      </c>
      <c r="GD1063" s="519">
        <v>0</v>
      </c>
      <c r="GE1063" s="519">
        <v>0</v>
      </c>
      <c r="GF1063" s="519">
        <v>0</v>
      </c>
      <c r="GG1063" s="519">
        <v>0</v>
      </c>
      <c r="GH1063" s="519">
        <v>0</v>
      </c>
      <c r="GI1063" s="519">
        <v>0</v>
      </c>
      <c r="GJ1063" s="519">
        <v>0</v>
      </c>
      <c r="GK1063" s="519">
        <v>0</v>
      </c>
      <c r="GL1063" s="519">
        <v>0</v>
      </c>
      <c r="GM1063" s="519">
        <v>0</v>
      </c>
      <c r="GN1063" s="519">
        <v>0</v>
      </c>
      <c r="GO1063" s="519">
        <v>0</v>
      </c>
      <c r="GP1063" s="519">
        <v>0</v>
      </c>
      <c r="GQ1063" s="519">
        <v>0</v>
      </c>
      <c r="GR1063" s="519">
        <v>0</v>
      </c>
      <c r="GS1063" s="519">
        <v>0</v>
      </c>
      <c r="GT1063" s="519">
        <v>0</v>
      </c>
      <c r="GU1063" s="519">
        <v>0</v>
      </c>
      <c r="GV1063" s="519">
        <v>0</v>
      </c>
      <c r="GW1063" s="519">
        <v>0</v>
      </c>
      <c r="GX1063" s="519">
        <v>0</v>
      </c>
      <c r="GY1063" s="519">
        <v>0</v>
      </c>
      <c r="GZ1063" s="519">
        <v>0</v>
      </c>
      <c r="HA1063" s="519">
        <v>0</v>
      </c>
      <c r="HB1063" s="519">
        <v>0</v>
      </c>
      <c r="HC1063" s="519">
        <v>0</v>
      </c>
      <c r="HD1063" s="519">
        <v>0</v>
      </c>
      <c r="HE1063" s="519">
        <v>0</v>
      </c>
      <c r="HF1063" s="519">
        <v>0</v>
      </c>
      <c r="HG1063" s="519">
        <v>0</v>
      </c>
      <c r="HH1063" s="519">
        <v>0</v>
      </c>
      <c r="HI1063" s="519">
        <v>0</v>
      </c>
      <c r="HJ1063" s="519">
        <v>0</v>
      </c>
      <c r="HK1063" s="519">
        <v>0</v>
      </c>
      <c r="HL1063" s="519">
        <v>0</v>
      </c>
      <c r="HM1063" s="519">
        <v>0</v>
      </c>
      <c r="HN1063" s="519">
        <v>0</v>
      </c>
      <c r="HO1063" s="519">
        <v>0</v>
      </c>
      <c r="HP1063" s="519">
        <v>0</v>
      </c>
      <c r="HQ1063" s="519">
        <v>0</v>
      </c>
      <c r="HR1063" s="519">
        <v>0</v>
      </c>
      <c r="HS1063" s="519">
        <v>0</v>
      </c>
      <c r="HT1063" s="519">
        <v>0</v>
      </c>
      <c r="HU1063" s="519">
        <v>0</v>
      </c>
      <c r="HV1063" s="519">
        <v>0</v>
      </c>
      <c r="HW1063" s="519">
        <v>0</v>
      </c>
      <c r="HX1063" s="519">
        <v>0</v>
      </c>
      <c r="HY1063" s="519">
        <v>0</v>
      </c>
      <c r="HZ1063" s="519">
        <v>0</v>
      </c>
      <c r="IA1063" s="519">
        <v>0</v>
      </c>
      <c r="IB1063" s="519">
        <v>0</v>
      </c>
      <c r="IC1063" s="519">
        <v>0</v>
      </c>
      <c r="ID1063" s="519">
        <v>0</v>
      </c>
      <c r="IE1063" s="519">
        <v>0</v>
      </c>
      <c r="IF1063" s="519">
        <v>0</v>
      </c>
      <c r="IG1063" s="519">
        <v>0</v>
      </c>
      <c r="IH1063" s="519">
        <v>0</v>
      </c>
      <c r="II1063" s="519">
        <v>0</v>
      </c>
      <c r="IJ1063" s="519">
        <v>0</v>
      </c>
      <c r="IK1063" s="519">
        <v>0</v>
      </c>
    </row>
    <row r="1064" spans="2:245" hidden="1">
      <c r="B1064" s="519" t="s">
        <v>1058</v>
      </c>
      <c r="C1064" s="519"/>
      <c r="D1064" s="519"/>
      <c r="E1064" s="519"/>
      <c r="F1064" s="519">
        <v>2</v>
      </c>
      <c r="G1064" s="519"/>
      <c r="H1064" s="519">
        <v>45</v>
      </c>
      <c r="I1064" s="519">
        <v>2</v>
      </c>
      <c r="J1064" s="519" t="str">
        <f t="shared" si="51"/>
        <v>SDN10024502</v>
      </c>
      <c r="K1064" s="519">
        <v>1130</v>
      </c>
      <c r="M1064" s="337"/>
      <c r="N1064" s="519" t="s">
        <v>1061</v>
      </c>
      <c r="O1064" s="519" t="s">
        <v>1060</v>
      </c>
      <c r="P1064" s="519">
        <v>36</v>
      </c>
      <c r="Q1064" s="521" t="str">
        <f t="shared" si="52"/>
        <v>SDN150236</v>
      </c>
      <c r="R1064" s="519">
        <v>726.1</v>
      </c>
      <c r="S1064" s="519">
        <v>2000</v>
      </c>
      <c r="T1064" s="519">
        <v>2178.3000000000002</v>
      </c>
      <c r="U1064" s="519">
        <v>2904.4</v>
      </c>
      <c r="V1064" s="519">
        <v>3630.5</v>
      </c>
      <c r="W1064" s="519">
        <v>4356.6000000000004</v>
      </c>
      <c r="X1064" s="519">
        <v>5082.7</v>
      </c>
      <c r="Y1064" s="519">
        <v>5663.6</v>
      </c>
      <c r="Z1064" s="519">
        <v>6244.5</v>
      </c>
      <c r="AA1064" s="519">
        <v>6825.3</v>
      </c>
      <c r="AB1064" s="519">
        <v>7406.2</v>
      </c>
      <c r="AC1064" s="519">
        <v>7987.1</v>
      </c>
      <c r="AD1064" s="519">
        <v>8568</v>
      </c>
      <c r="AE1064" s="519">
        <v>9148.9</v>
      </c>
      <c r="AF1064" s="519">
        <v>9729.7000000000007</v>
      </c>
      <c r="AG1064" s="519">
        <v>9729.7000000000007</v>
      </c>
      <c r="AH1064" s="519">
        <v>9729.7000000000007</v>
      </c>
      <c r="AI1064" s="519">
        <v>9729.7000000000007</v>
      </c>
      <c r="AJ1064" s="519">
        <v>9729.7000000000007</v>
      </c>
      <c r="AK1064" s="519">
        <v>9729.7000000000007</v>
      </c>
      <c r="AL1064" s="519">
        <v>9729.7000000000007</v>
      </c>
      <c r="AM1064" s="519">
        <v>9729.7000000000007</v>
      </c>
      <c r="AN1064" s="519">
        <v>9729.7000000000007</v>
      </c>
      <c r="AO1064" s="519">
        <v>9729.7000000000007</v>
      </c>
      <c r="AP1064" s="519">
        <v>9729.7000000000007</v>
      </c>
      <c r="AQ1064" s="519">
        <v>9729.7000000000007</v>
      </c>
      <c r="AR1064" s="519">
        <v>9729.7000000000007</v>
      </c>
      <c r="AS1064" s="519">
        <v>9729.7000000000007</v>
      </c>
      <c r="AT1064" s="519">
        <v>9729.7000000000007</v>
      </c>
      <c r="AU1064" s="519">
        <v>9729.7000000000007</v>
      </c>
      <c r="AV1064" s="519">
        <v>0</v>
      </c>
      <c r="AW1064" s="519">
        <v>0</v>
      </c>
      <c r="AX1064" s="519">
        <v>0</v>
      </c>
      <c r="AY1064" s="519">
        <v>0</v>
      </c>
      <c r="AZ1064" s="519">
        <v>0</v>
      </c>
      <c r="BA1064" s="519">
        <v>0</v>
      </c>
      <c r="BB1064" s="519">
        <v>0</v>
      </c>
      <c r="BC1064" s="519">
        <v>0</v>
      </c>
      <c r="BD1064" s="519">
        <v>0</v>
      </c>
      <c r="BE1064" s="519">
        <v>0</v>
      </c>
      <c r="BF1064" s="519">
        <v>0</v>
      </c>
      <c r="BG1064" s="519">
        <v>0</v>
      </c>
      <c r="BH1064" s="519">
        <v>0</v>
      </c>
      <c r="BI1064" s="519">
        <v>0</v>
      </c>
      <c r="BJ1064" s="519">
        <v>0</v>
      </c>
      <c r="BK1064" s="519">
        <v>0</v>
      </c>
      <c r="BL1064" s="519">
        <v>0</v>
      </c>
      <c r="BM1064" s="519">
        <v>0</v>
      </c>
      <c r="BN1064" s="519">
        <v>0</v>
      </c>
      <c r="BO1064" s="519">
        <v>0</v>
      </c>
      <c r="BP1064" s="519">
        <v>0</v>
      </c>
      <c r="BQ1064" s="519">
        <v>0</v>
      </c>
      <c r="BR1064" s="519">
        <v>0</v>
      </c>
      <c r="BS1064" s="519">
        <v>0</v>
      </c>
      <c r="BT1064" s="519">
        <v>0</v>
      </c>
      <c r="BU1064" s="519">
        <v>0</v>
      </c>
      <c r="BV1064" s="519">
        <v>0</v>
      </c>
      <c r="BW1064" s="519">
        <v>0</v>
      </c>
      <c r="BX1064" s="519">
        <v>0</v>
      </c>
      <c r="BY1064" s="519">
        <v>0</v>
      </c>
      <c r="BZ1064" s="519">
        <v>0</v>
      </c>
      <c r="CA1064" s="519">
        <v>0</v>
      </c>
      <c r="CB1064" s="519">
        <v>0</v>
      </c>
      <c r="CC1064" s="519">
        <v>0</v>
      </c>
      <c r="CD1064" s="519">
        <v>0</v>
      </c>
      <c r="CE1064" s="519">
        <v>0</v>
      </c>
      <c r="CF1064" s="519">
        <v>0</v>
      </c>
      <c r="CG1064" s="519">
        <v>0</v>
      </c>
      <c r="CH1064" s="519">
        <v>0</v>
      </c>
      <c r="CI1064" s="519">
        <v>0</v>
      </c>
      <c r="CJ1064" s="519">
        <v>0</v>
      </c>
      <c r="CK1064" s="519">
        <v>0</v>
      </c>
      <c r="CL1064" s="519">
        <v>0</v>
      </c>
      <c r="CM1064" s="519">
        <v>0</v>
      </c>
      <c r="CN1064" s="519">
        <v>0</v>
      </c>
      <c r="CO1064" s="519">
        <v>0</v>
      </c>
      <c r="CP1064" s="519">
        <v>0</v>
      </c>
      <c r="CQ1064" s="519">
        <v>0</v>
      </c>
      <c r="CR1064" s="519">
        <v>0</v>
      </c>
      <c r="CS1064" s="519">
        <v>0</v>
      </c>
      <c r="CT1064" s="519">
        <v>0</v>
      </c>
      <c r="CU1064" s="519">
        <v>0</v>
      </c>
      <c r="CV1064" s="519">
        <v>0</v>
      </c>
      <c r="CW1064" s="519">
        <v>0</v>
      </c>
      <c r="CX1064" s="519">
        <v>0</v>
      </c>
      <c r="CY1064" s="519">
        <v>0</v>
      </c>
      <c r="CZ1064" s="519">
        <v>0</v>
      </c>
      <c r="DA1064" s="519">
        <v>0</v>
      </c>
      <c r="DB1064" s="519">
        <v>0</v>
      </c>
      <c r="DC1064" s="519">
        <v>0</v>
      </c>
      <c r="DD1064" s="519">
        <v>0</v>
      </c>
      <c r="DE1064" s="519">
        <v>0</v>
      </c>
      <c r="DF1064" s="519">
        <v>0</v>
      </c>
      <c r="DG1064" s="519">
        <v>0</v>
      </c>
      <c r="DH1064" s="519">
        <v>0</v>
      </c>
      <c r="DI1064" s="519">
        <v>0</v>
      </c>
      <c r="DJ1064" s="519">
        <v>0</v>
      </c>
      <c r="DK1064" s="519">
        <v>0</v>
      </c>
      <c r="DL1064" s="519">
        <v>0</v>
      </c>
      <c r="DM1064" s="519">
        <v>0</v>
      </c>
      <c r="DN1064" s="519">
        <v>0</v>
      </c>
      <c r="DO1064" s="519">
        <v>0</v>
      </c>
      <c r="DP1064" s="519">
        <v>0</v>
      </c>
      <c r="DQ1064" s="519">
        <v>0</v>
      </c>
      <c r="DR1064" s="519">
        <v>0</v>
      </c>
      <c r="DS1064" s="519">
        <v>0</v>
      </c>
      <c r="DT1064" s="519">
        <v>0</v>
      </c>
      <c r="DU1064" s="519">
        <v>0</v>
      </c>
      <c r="DV1064" s="519">
        <v>0</v>
      </c>
      <c r="DW1064" s="519">
        <v>0</v>
      </c>
      <c r="DX1064" s="519">
        <v>0</v>
      </c>
      <c r="DZ1064" s="337"/>
      <c r="EA1064" s="519" t="s">
        <v>1061</v>
      </c>
      <c r="EB1064" s="519" t="s">
        <v>1060</v>
      </c>
      <c r="EC1064" s="519">
        <v>36</v>
      </c>
      <c r="ED1064" s="183" t="str">
        <f t="shared" si="53"/>
        <v>SDN150236</v>
      </c>
      <c r="EE1064" s="519">
        <v>726.1</v>
      </c>
      <c r="EF1064" s="519">
        <v>10000</v>
      </c>
      <c r="EG1064" s="519">
        <v>10000</v>
      </c>
      <c r="EH1064" s="519">
        <v>10000</v>
      </c>
      <c r="EI1064" s="519">
        <v>10000</v>
      </c>
      <c r="EJ1064" s="519">
        <v>10000</v>
      </c>
      <c r="EK1064" s="519">
        <v>10000</v>
      </c>
      <c r="EL1064" s="519">
        <v>10000</v>
      </c>
      <c r="EM1064" s="519">
        <v>10000</v>
      </c>
      <c r="EN1064" s="519">
        <v>10000</v>
      </c>
      <c r="EO1064" s="519">
        <v>10000</v>
      </c>
      <c r="EP1064" s="519">
        <v>10000</v>
      </c>
      <c r="EQ1064" s="519">
        <v>10000</v>
      </c>
      <c r="ER1064" s="519">
        <v>10000</v>
      </c>
      <c r="ES1064" s="519">
        <v>10000</v>
      </c>
      <c r="ET1064" s="519">
        <v>10000</v>
      </c>
      <c r="EU1064" s="519">
        <v>10000</v>
      </c>
      <c r="EV1064" s="519">
        <v>10000</v>
      </c>
      <c r="EW1064" s="519">
        <v>10000</v>
      </c>
      <c r="EX1064" s="519">
        <v>10000</v>
      </c>
      <c r="EY1064" s="519">
        <v>10000</v>
      </c>
      <c r="EZ1064" s="519">
        <v>10000</v>
      </c>
      <c r="FA1064" s="519">
        <v>10000</v>
      </c>
      <c r="FB1064" s="519">
        <v>10000</v>
      </c>
      <c r="FC1064" s="519">
        <v>10000</v>
      </c>
      <c r="FD1064" s="519">
        <v>10000</v>
      </c>
      <c r="FE1064" s="519">
        <v>10000</v>
      </c>
      <c r="FF1064" s="519">
        <v>10000</v>
      </c>
      <c r="FG1064" s="519">
        <v>10000</v>
      </c>
      <c r="FH1064" s="519">
        <v>10000</v>
      </c>
      <c r="FI1064" s="519">
        <v>0</v>
      </c>
      <c r="FJ1064" s="519">
        <v>0</v>
      </c>
      <c r="FK1064" s="519">
        <v>0</v>
      </c>
      <c r="FL1064" s="519">
        <v>0</v>
      </c>
      <c r="FM1064" s="519">
        <v>0</v>
      </c>
      <c r="FN1064" s="519">
        <v>0</v>
      </c>
      <c r="FO1064" s="519">
        <v>0</v>
      </c>
      <c r="FP1064" s="519">
        <v>0</v>
      </c>
      <c r="FQ1064" s="519">
        <v>0</v>
      </c>
      <c r="FR1064" s="519">
        <v>0</v>
      </c>
      <c r="FS1064" s="519">
        <v>0</v>
      </c>
      <c r="FT1064" s="519">
        <v>0</v>
      </c>
      <c r="FU1064" s="519">
        <v>0</v>
      </c>
      <c r="FV1064" s="519">
        <v>0</v>
      </c>
      <c r="FW1064" s="519">
        <v>0</v>
      </c>
      <c r="FX1064" s="519">
        <v>0</v>
      </c>
      <c r="FY1064" s="519">
        <v>0</v>
      </c>
      <c r="FZ1064" s="519">
        <v>0</v>
      </c>
      <c r="GA1064" s="519">
        <v>0</v>
      </c>
      <c r="GB1064" s="519">
        <v>0</v>
      </c>
      <c r="GC1064" s="519">
        <v>0</v>
      </c>
      <c r="GD1064" s="519">
        <v>0</v>
      </c>
      <c r="GE1064" s="519">
        <v>0</v>
      </c>
      <c r="GF1064" s="519">
        <v>0</v>
      </c>
      <c r="GG1064" s="519">
        <v>0</v>
      </c>
      <c r="GH1064" s="519">
        <v>0</v>
      </c>
      <c r="GI1064" s="519">
        <v>0</v>
      </c>
      <c r="GJ1064" s="519">
        <v>0</v>
      </c>
      <c r="GK1064" s="519">
        <v>0</v>
      </c>
      <c r="GL1064" s="519">
        <v>0</v>
      </c>
      <c r="GM1064" s="519">
        <v>0</v>
      </c>
      <c r="GN1064" s="519">
        <v>0</v>
      </c>
      <c r="GO1064" s="519">
        <v>0</v>
      </c>
      <c r="GP1064" s="519">
        <v>0</v>
      </c>
      <c r="GQ1064" s="519">
        <v>0</v>
      </c>
      <c r="GR1064" s="519">
        <v>0</v>
      </c>
      <c r="GS1064" s="519">
        <v>0</v>
      </c>
      <c r="GT1064" s="519">
        <v>0</v>
      </c>
      <c r="GU1064" s="519">
        <v>0</v>
      </c>
      <c r="GV1064" s="519">
        <v>0</v>
      </c>
      <c r="GW1064" s="519">
        <v>0</v>
      </c>
      <c r="GX1064" s="519">
        <v>0</v>
      </c>
      <c r="GY1064" s="519">
        <v>0</v>
      </c>
      <c r="GZ1064" s="519">
        <v>0</v>
      </c>
      <c r="HA1064" s="519">
        <v>0</v>
      </c>
      <c r="HB1064" s="519">
        <v>0</v>
      </c>
      <c r="HC1064" s="519">
        <v>0</v>
      </c>
      <c r="HD1064" s="519">
        <v>0</v>
      </c>
      <c r="HE1064" s="519">
        <v>0</v>
      </c>
      <c r="HF1064" s="519">
        <v>0</v>
      </c>
      <c r="HG1064" s="519">
        <v>0</v>
      </c>
      <c r="HH1064" s="519">
        <v>0</v>
      </c>
      <c r="HI1064" s="519">
        <v>0</v>
      </c>
      <c r="HJ1064" s="519">
        <v>0</v>
      </c>
      <c r="HK1064" s="519">
        <v>0</v>
      </c>
      <c r="HL1064" s="519">
        <v>0</v>
      </c>
      <c r="HM1064" s="519">
        <v>0</v>
      </c>
      <c r="HN1064" s="519">
        <v>0</v>
      </c>
      <c r="HO1064" s="519">
        <v>0</v>
      </c>
      <c r="HP1064" s="519">
        <v>0</v>
      </c>
      <c r="HQ1064" s="519">
        <v>0</v>
      </c>
      <c r="HR1064" s="519">
        <v>0</v>
      </c>
      <c r="HS1064" s="519">
        <v>0</v>
      </c>
      <c r="HT1064" s="519">
        <v>0</v>
      </c>
      <c r="HU1064" s="519">
        <v>0</v>
      </c>
      <c r="HV1064" s="519">
        <v>0</v>
      </c>
      <c r="HW1064" s="519">
        <v>0</v>
      </c>
      <c r="HX1064" s="519">
        <v>0</v>
      </c>
      <c r="HY1064" s="519">
        <v>0</v>
      </c>
      <c r="HZ1064" s="519">
        <v>0</v>
      </c>
      <c r="IA1064" s="519">
        <v>0</v>
      </c>
      <c r="IB1064" s="519">
        <v>0</v>
      </c>
      <c r="IC1064" s="519">
        <v>0</v>
      </c>
      <c r="ID1064" s="519">
        <v>0</v>
      </c>
      <c r="IE1064" s="519">
        <v>0</v>
      </c>
      <c r="IF1064" s="519">
        <v>0</v>
      </c>
      <c r="IG1064" s="519">
        <v>0</v>
      </c>
      <c r="IH1064" s="519">
        <v>0</v>
      </c>
      <c r="II1064" s="519">
        <v>0</v>
      </c>
      <c r="IJ1064" s="519">
        <v>0</v>
      </c>
      <c r="IK1064" s="519">
        <v>0</v>
      </c>
    </row>
    <row r="1065" spans="2:245" hidden="1">
      <c r="B1065" s="519" t="s">
        <v>1058</v>
      </c>
      <c r="C1065" s="519"/>
      <c r="D1065" s="519"/>
      <c r="E1065" s="519"/>
      <c r="F1065" s="519">
        <v>2</v>
      </c>
      <c r="G1065" s="519"/>
      <c r="H1065" s="519">
        <v>45</v>
      </c>
      <c r="I1065" s="519">
        <v>3</v>
      </c>
      <c r="J1065" s="519" t="str">
        <f t="shared" si="51"/>
        <v>SDN10024503</v>
      </c>
      <c r="K1065" s="519">
        <v>1130</v>
      </c>
      <c r="M1065" s="337"/>
      <c r="N1065" s="519" t="s">
        <v>1061</v>
      </c>
      <c r="O1065" s="519" t="s">
        <v>1060</v>
      </c>
      <c r="P1065" s="519">
        <v>37</v>
      </c>
      <c r="Q1065" s="521" t="str">
        <f t="shared" si="52"/>
        <v>SDN150237</v>
      </c>
      <c r="R1065" s="519">
        <v>731.4</v>
      </c>
      <c r="S1065" s="519">
        <v>2000</v>
      </c>
      <c r="T1065" s="519">
        <v>2194.1999999999998</v>
      </c>
      <c r="U1065" s="519">
        <v>2925.6</v>
      </c>
      <c r="V1065" s="519">
        <v>3657</v>
      </c>
      <c r="W1065" s="519">
        <v>4388.3999999999996</v>
      </c>
      <c r="X1065" s="519">
        <v>5119.8</v>
      </c>
      <c r="Y1065" s="519">
        <v>5704.9</v>
      </c>
      <c r="Z1065" s="519">
        <v>6290</v>
      </c>
      <c r="AA1065" s="519">
        <v>6875.2</v>
      </c>
      <c r="AB1065" s="519">
        <v>7460.3</v>
      </c>
      <c r="AC1065" s="519">
        <v>8045.4</v>
      </c>
      <c r="AD1065" s="519">
        <v>8630.5</v>
      </c>
      <c r="AE1065" s="519">
        <v>9215.6</v>
      </c>
      <c r="AF1065" s="519">
        <v>9800.7999999999993</v>
      </c>
      <c r="AG1065" s="519">
        <v>9800.7999999999993</v>
      </c>
      <c r="AH1065" s="519">
        <v>9800.7999999999993</v>
      </c>
      <c r="AI1065" s="519">
        <v>9800.7999999999993</v>
      </c>
      <c r="AJ1065" s="519">
        <v>9800.7999999999993</v>
      </c>
      <c r="AK1065" s="519">
        <v>9800.7999999999993</v>
      </c>
      <c r="AL1065" s="519">
        <v>9800.7999999999993</v>
      </c>
      <c r="AM1065" s="519">
        <v>9800.7999999999993</v>
      </c>
      <c r="AN1065" s="519">
        <v>9800.7999999999993</v>
      </c>
      <c r="AO1065" s="519">
        <v>9800.7999999999993</v>
      </c>
      <c r="AP1065" s="519">
        <v>9800.7999999999993</v>
      </c>
      <c r="AQ1065" s="519">
        <v>9800.7999999999993</v>
      </c>
      <c r="AR1065" s="519">
        <v>9800.7999999999993</v>
      </c>
      <c r="AS1065" s="519">
        <v>9800.7999999999993</v>
      </c>
      <c r="AT1065" s="519">
        <v>9800.7999999999993</v>
      </c>
      <c r="AU1065" s="519">
        <v>9800.7999999999993</v>
      </c>
      <c r="AV1065" s="519">
        <v>0</v>
      </c>
      <c r="AW1065" s="519">
        <v>0</v>
      </c>
      <c r="AX1065" s="519">
        <v>0</v>
      </c>
      <c r="AY1065" s="519">
        <v>0</v>
      </c>
      <c r="AZ1065" s="519">
        <v>0</v>
      </c>
      <c r="BA1065" s="519">
        <v>0</v>
      </c>
      <c r="BB1065" s="519">
        <v>0</v>
      </c>
      <c r="BC1065" s="519">
        <v>0</v>
      </c>
      <c r="BD1065" s="519">
        <v>0</v>
      </c>
      <c r="BE1065" s="519">
        <v>0</v>
      </c>
      <c r="BF1065" s="519">
        <v>0</v>
      </c>
      <c r="BG1065" s="519">
        <v>0</v>
      </c>
      <c r="BH1065" s="519">
        <v>0</v>
      </c>
      <c r="BI1065" s="519">
        <v>0</v>
      </c>
      <c r="BJ1065" s="519">
        <v>0</v>
      </c>
      <c r="BK1065" s="519">
        <v>0</v>
      </c>
      <c r="BL1065" s="519">
        <v>0</v>
      </c>
      <c r="BM1065" s="519">
        <v>0</v>
      </c>
      <c r="BN1065" s="519">
        <v>0</v>
      </c>
      <c r="BO1065" s="519">
        <v>0</v>
      </c>
      <c r="BP1065" s="519">
        <v>0</v>
      </c>
      <c r="BQ1065" s="519">
        <v>0</v>
      </c>
      <c r="BR1065" s="519">
        <v>0</v>
      </c>
      <c r="BS1065" s="519">
        <v>0</v>
      </c>
      <c r="BT1065" s="519">
        <v>0</v>
      </c>
      <c r="BU1065" s="519">
        <v>0</v>
      </c>
      <c r="BV1065" s="519">
        <v>0</v>
      </c>
      <c r="BW1065" s="519">
        <v>0</v>
      </c>
      <c r="BX1065" s="519">
        <v>0</v>
      </c>
      <c r="BY1065" s="519">
        <v>0</v>
      </c>
      <c r="BZ1065" s="519">
        <v>0</v>
      </c>
      <c r="CA1065" s="519">
        <v>0</v>
      </c>
      <c r="CB1065" s="519">
        <v>0</v>
      </c>
      <c r="CC1065" s="519">
        <v>0</v>
      </c>
      <c r="CD1065" s="519">
        <v>0</v>
      </c>
      <c r="CE1065" s="519">
        <v>0</v>
      </c>
      <c r="CF1065" s="519">
        <v>0</v>
      </c>
      <c r="CG1065" s="519">
        <v>0</v>
      </c>
      <c r="CH1065" s="519">
        <v>0</v>
      </c>
      <c r="CI1065" s="519">
        <v>0</v>
      </c>
      <c r="CJ1065" s="519">
        <v>0</v>
      </c>
      <c r="CK1065" s="519">
        <v>0</v>
      </c>
      <c r="CL1065" s="519">
        <v>0</v>
      </c>
      <c r="CM1065" s="519">
        <v>0</v>
      </c>
      <c r="CN1065" s="519">
        <v>0</v>
      </c>
      <c r="CO1065" s="519">
        <v>0</v>
      </c>
      <c r="CP1065" s="519">
        <v>0</v>
      </c>
      <c r="CQ1065" s="519">
        <v>0</v>
      </c>
      <c r="CR1065" s="519">
        <v>0</v>
      </c>
      <c r="CS1065" s="519">
        <v>0</v>
      </c>
      <c r="CT1065" s="519">
        <v>0</v>
      </c>
      <c r="CU1065" s="519">
        <v>0</v>
      </c>
      <c r="CV1065" s="519">
        <v>0</v>
      </c>
      <c r="CW1065" s="519">
        <v>0</v>
      </c>
      <c r="CX1065" s="519">
        <v>0</v>
      </c>
      <c r="CY1065" s="519">
        <v>0</v>
      </c>
      <c r="CZ1065" s="519">
        <v>0</v>
      </c>
      <c r="DA1065" s="519">
        <v>0</v>
      </c>
      <c r="DB1065" s="519">
        <v>0</v>
      </c>
      <c r="DC1065" s="519">
        <v>0</v>
      </c>
      <c r="DD1065" s="519">
        <v>0</v>
      </c>
      <c r="DE1065" s="519">
        <v>0</v>
      </c>
      <c r="DF1065" s="519">
        <v>0</v>
      </c>
      <c r="DG1065" s="519">
        <v>0</v>
      </c>
      <c r="DH1065" s="519">
        <v>0</v>
      </c>
      <c r="DI1065" s="519">
        <v>0</v>
      </c>
      <c r="DJ1065" s="519">
        <v>0</v>
      </c>
      <c r="DK1065" s="519">
        <v>0</v>
      </c>
      <c r="DL1065" s="519">
        <v>0</v>
      </c>
      <c r="DM1065" s="519">
        <v>0</v>
      </c>
      <c r="DN1065" s="519">
        <v>0</v>
      </c>
      <c r="DO1065" s="519">
        <v>0</v>
      </c>
      <c r="DP1065" s="519">
        <v>0</v>
      </c>
      <c r="DQ1065" s="519">
        <v>0</v>
      </c>
      <c r="DR1065" s="519">
        <v>0</v>
      </c>
      <c r="DS1065" s="519">
        <v>0</v>
      </c>
      <c r="DT1065" s="519">
        <v>0</v>
      </c>
      <c r="DU1065" s="519">
        <v>0</v>
      </c>
      <c r="DV1065" s="519">
        <v>0</v>
      </c>
      <c r="DW1065" s="519">
        <v>0</v>
      </c>
      <c r="DX1065" s="519">
        <v>0</v>
      </c>
      <c r="DZ1065" s="337"/>
      <c r="EA1065" s="519" t="s">
        <v>1061</v>
      </c>
      <c r="EB1065" s="519" t="s">
        <v>1060</v>
      </c>
      <c r="EC1065" s="519">
        <v>37</v>
      </c>
      <c r="ED1065" s="183" t="str">
        <f t="shared" si="53"/>
        <v>SDN150237</v>
      </c>
      <c r="EE1065" s="519">
        <v>731.4</v>
      </c>
      <c r="EF1065" s="519">
        <v>10000</v>
      </c>
      <c r="EG1065" s="519">
        <v>10000</v>
      </c>
      <c r="EH1065" s="519">
        <v>10000</v>
      </c>
      <c r="EI1065" s="519">
        <v>10000</v>
      </c>
      <c r="EJ1065" s="519">
        <v>10000</v>
      </c>
      <c r="EK1065" s="519">
        <v>10000</v>
      </c>
      <c r="EL1065" s="519">
        <v>10000</v>
      </c>
      <c r="EM1065" s="519">
        <v>10000</v>
      </c>
      <c r="EN1065" s="519">
        <v>10000</v>
      </c>
      <c r="EO1065" s="519">
        <v>10000</v>
      </c>
      <c r="EP1065" s="519">
        <v>10000</v>
      </c>
      <c r="EQ1065" s="519">
        <v>10000</v>
      </c>
      <c r="ER1065" s="519">
        <v>10000</v>
      </c>
      <c r="ES1065" s="519">
        <v>10000</v>
      </c>
      <c r="ET1065" s="519">
        <v>10000</v>
      </c>
      <c r="EU1065" s="519">
        <v>10000</v>
      </c>
      <c r="EV1065" s="519">
        <v>10000</v>
      </c>
      <c r="EW1065" s="519">
        <v>10000</v>
      </c>
      <c r="EX1065" s="519">
        <v>10000</v>
      </c>
      <c r="EY1065" s="519">
        <v>10000</v>
      </c>
      <c r="EZ1065" s="519">
        <v>10000</v>
      </c>
      <c r="FA1065" s="519">
        <v>10000</v>
      </c>
      <c r="FB1065" s="519">
        <v>10000</v>
      </c>
      <c r="FC1065" s="519">
        <v>10000</v>
      </c>
      <c r="FD1065" s="519">
        <v>10000</v>
      </c>
      <c r="FE1065" s="519">
        <v>10000</v>
      </c>
      <c r="FF1065" s="519">
        <v>10000</v>
      </c>
      <c r="FG1065" s="519">
        <v>10000</v>
      </c>
      <c r="FH1065" s="519">
        <v>10000</v>
      </c>
      <c r="FI1065" s="519">
        <v>0</v>
      </c>
      <c r="FJ1065" s="519">
        <v>0</v>
      </c>
      <c r="FK1065" s="519">
        <v>0</v>
      </c>
      <c r="FL1065" s="519">
        <v>0</v>
      </c>
      <c r="FM1065" s="519">
        <v>0</v>
      </c>
      <c r="FN1065" s="519">
        <v>0</v>
      </c>
      <c r="FO1065" s="519">
        <v>0</v>
      </c>
      <c r="FP1065" s="519">
        <v>0</v>
      </c>
      <c r="FQ1065" s="519">
        <v>0</v>
      </c>
      <c r="FR1065" s="519">
        <v>0</v>
      </c>
      <c r="FS1065" s="519">
        <v>0</v>
      </c>
      <c r="FT1065" s="519">
        <v>0</v>
      </c>
      <c r="FU1065" s="519">
        <v>0</v>
      </c>
      <c r="FV1065" s="519">
        <v>0</v>
      </c>
      <c r="FW1065" s="519">
        <v>0</v>
      </c>
      <c r="FX1065" s="519">
        <v>0</v>
      </c>
      <c r="FY1065" s="519">
        <v>0</v>
      </c>
      <c r="FZ1065" s="519">
        <v>0</v>
      </c>
      <c r="GA1065" s="519">
        <v>0</v>
      </c>
      <c r="GB1065" s="519">
        <v>0</v>
      </c>
      <c r="GC1065" s="519">
        <v>0</v>
      </c>
      <c r="GD1065" s="519">
        <v>0</v>
      </c>
      <c r="GE1065" s="519">
        <v>0</v>
      </c>
      <c r="GF1065" s="519">
        <v>0</v>
      </c>
      <c r="GG1065" s="519">
        <v>0</v>
      </c>
      <c r="GH1065" s="519">
        <v>0</v>
      </c>
      <c r="GI1065" s="519">
        <v>0</v>
      </c>
      <c r="GJ1065" s="519">
        <v>0</v>
      </c>
      <c r="GK1065" s="519">
        <v>0</v>
      </c>
      <c r="GL1065" s="519">
        <v>0</v>
      </c>
      <c r="GM1065" s="519">
        <v>0</v>
      </c>
      <c r="GN1065" s="519">
        <v>0</v>
      </c>
      <c r="GO1065" s="519">
        <v>0</v>
      </c>
      <c r="GP1065" s="519">
        <v>0</v>
      </c>
      <c r="GQ1065" s="519">
        <v>0</v>
      </c>
      <c r="GR1065" s="519">
        <v>0</v>
      </c>
      <c r="GS1065" s="519">
        <v>0</v>
      </c>
      <c r="GT1065" s="519">
        <v>0</v>
      </c>
      <c r="GU1065" s="519">
        <v>0</v>
      </c>
      <c r="GV1065" s="519">
        <v>0</v>
      </c>
      <c r="GW1065" s="519">
        <v>0</v>
      </c>
      <c r="GX1065" s="519">
        <v>0</v>
      </c>
      <c r="GY1065" s="519">
        <v>0</v>
      </c>
      <c r="GZ1065" s="519">
        <v>0</v>
      </c>
      <c r="HA1065" s="519">
        <v>0</v>
      </c>
      <c r="HB1065" s="519">
        <v>0</v>
      </c>
      <c r="HC1065" s="519">
        <v>0</v>
      </c>
      <c r="HD1065" s="519">
        <v>0</v>
      </c>
      <c r="HE1065" s="519">
        <v>0</v>
      </c>
      <c r="HF1065" s="519">
        <v>0</v>
      </c>
      <c r="HG1065" s="519">
        <v>0</v>
      </c>
      <c r="HH1065" s="519">
        <v>0</v>
      </c>
      <c r="HI1065" s="519">
        <v>0</v>
      </c>
      <c r="HJ1065" s="519">
        <v>0</v>
      </c>
      <c r="HK1065" s="519">
        <v>0</v>
      </c>
      <c r="HL1065" s="519">
        <v>0</v>
      </c>
      <c r="HM1065" s="519">
        <v>0</v>
      </c>
      <c r="HN1065" s="519">
        <v>0</v>
      </c>
      <c r="HO1065" s="519">
        <v>0</v>
      </c>
      <c r="HP1065" s="519">
        <v>0</v>
      </c>
      <c r="HQ1065" s="519">
        <v>0</v>
      </c>
      <c r="HR1065" s="519">
        <v>0</v>
      </c>
      <c r="HS1065" s="519">
        <v>0</v>
      </c>
      <c r="HT1065" s="519">
        <v>0</v>
      </c>
      <c r="HU1065" s="519">
        <v>0</v>
      </c>
      <c r="HV1065" s="519">
        <v>0</v>
      </c>
      <c r="HW1065" s="519">
        <v>0</v>
      </c>
      <c r="HX1065" s="519">
        <v>0</v>
      </c>
      <c r="HY1065" s="519">
        <v>0</v>
      </c>
      <c r="HZ1065" s="519">
        <v>0</v>
      </c>
      <c r="IA1065" s="519">
        <v>0</v>
      </c>
      <c r="IB1065" s="519">
        <v>0</v>
      </c>
      <c r="IC1065" s="519">
        <v>0</v>
      </c>
      <c r="ID1065" s="519">
        <v>0</v>
      </c>
      <c r="IE1065" s="519">
        <v>0</v>
      </c>
      <c r="IF1065" s="519">
        <v>0</v>
      </c>
      <c r="IG1065" s="519">
        <v>0</v>
      </c>
      <c r="IH1065" s="519">
        <v>0</v>
      </c>
      <c r="II1065" s="519">
        <v>0</v>
      </c>
      <c r="IJ1065" s="519">
        <v>0</v>
      </c>
      <c r="IK1065" s="519">
        <v>0</v>
      </c>
    </row>
    <row r="1066" spans="2:245" hidden="1">
      <c r="B1066" s="519" t="s">
        <v>1058</v>
      </c>
      <c r="C1066" s="519"/>
      <c r="D1066" s="519"/>
      <c r="E1066" s="519"/>
      <c r="F1066" s="519">
        <v>2</v>
      </c>
      <c r="G1066" s="519"/>
      <c r="H1066" s="519">
        <v>45</v>
      </c>
      <c r="I1066" s="519">
        <v>4</v>
      </c>
      <c r="J1066" s="519" t="str">
        <f t="shared" si="51"/>
        <v>SDN10024504</v>
      </c>
      <c r="K1066" s="519">
        <v>1130</v>
      </c>
      <c r="M1066" s="337"/>
      <c r="N1066" s="519" t="s">
        <v>1061</v>
      </c>
      <c r="O1066" s="519" t="s">
        <v>1060</v>
      </c>
      <c r="P1066" s="519">
        <v>38</v>
      </c>
      <c r="Q1066" s="521" t="str">
        <f t="shared" si="52"/>
        <v>SDN150238</v>
      </c>
      <c r="R1066" s="519">
        <v>731.4</v>
      </c>
      <c r="S1066" s="519">
        <v>2000</v>
      </c>
      <c r="T1066" s="519">
        <v>2194.1999999999998</v>
      </c>
      <c r="U1066" s="519">
        <v>2925.6</v>
      </c>
      <c r="V1066" s="519">
        <v>3657</v>
      </c>
      <c r="W1066" s="519">
        <v>4388.3999999999996</v>
      </c>
      <c r="X1066" s="519">
        <v>5119.8</v>
      </c>
      <c r="Y1066" s="519">
        <v>5704.9</v>
      </c>
      <c r="Z1066" s="519">
        <v>6290</v>
      </c>
      <c r="AA1066" s="519">
        <v>6875.2</v>
      </c>
      <c r="AB1066" s="519">
        <v>7460.3</v>
      </c>
      <c r="AC1066" s="519">
        <v>8045.4</v>
      </c>
      <c r="AD1066" s="519">
        <v>8630.5</v>
      </c>
      <c r="AE1066" s="519">
        <v>9215.6</v>
      </c>
      <c r="AF1066" s="519">
        <v>9800.7999999999993</v>
      </c>
      <c r="AG1066" s="519">
        <v>9800.7999999999993</v>
      </c>
      <c r="AH1066" s="519">
        <v>9800.7999999999993</v>
      </c>
      <c r="AI1066" s="519">
        <v>9800.7999999999993</v>
      </c>
      <c r="AJ1066" s="519">
        <v>9800.7999999999993</v>
      </c>
      <c r="AK1066" s="519">
        <v>9800.7999999999993</v>
      </c>
      <c r="AL1066" s="519">
        <v>9800.7999999999993</v>
      </c>
      <c r="AM1066" s="519">
        <v>9800.7999999999993</v>
      </c>
      <c r="AN1066" s="519">
        <v>9800.7999999999993</v>
      </c>
      <c r="AO1066" s="519">
        <v>9800.7999999999993</v>
      </c>
      <c r="AP1066" s="519">
        <v>9800.7999999999993</v>
      </c>
      <c r="AQ1066" s="519">
        <v>9800.7999999999993</v>
      </c>
      <c r="AR1066" s="519">
        <v>9800.7999999999993</v>
      </c>
      <c r="AS1066" s="519">
        <v>9800.7999999999993</v>
      </c>
      <c r="AT1066" s="519">
        <v>9800.7999999999993</v>
      </c>
      <c r="AU1066" s="519">
        <v>9800.7999999999993</v>
      </c>
      <c r="AV1066" s="519">
        <v>0</v>
      </c>
      <c r="AW1066" s="519">
        <v>0</v>
      </c>
      <c r="AX1066" s="519">
        <v>0</v>
      </c>
      <c r="AY1066" s="519">
        <v>0</v>
      </c>
      <c r="AZ1066" s="519">
        <v>0</v>
      </c>
      <c r="BA1066" s="519">
        <v>0</v>
      </c>
      <c r="BB1066" s="519">
        <v>0</v>
      </c>
      <c r="BC1066" s="519">
        <v>0</v>
      </c>
      <c r="BD1066" s="519">
        <v>0</v>
      </c>
      <c r="BE1066" s="519">
        <v>0</v>
      </c>
      <c r="BF1066" s="519">
        <v>0</v>
      </c>
      <c r="BG1066" s="519">
        <v>0</v>
      </c>
      <c r="BH1066" s="519">
        <v>0</v>
      </c>
      <c r="BI1066" s="519">
        <v>0</v>
      </c>
      <c r="BJ1066" s="519">
        <v>0</v>
      </c>
      <c r="BK1066" s="519">
        <v>0</v>
      </c>
      <c r="BL1066" s="519">
        <v>0</v>
      </c>
      <c r="BM1066" s="519">
        <v>0</v>
      </c>
      <c r="BN1066" s="519">
        <v>0</v>
      </c>
      <c r="BO1066" s="519">
        <v>0</v>
      </c>
      <c r="BP1066" s="519">
        <v>0</v>
      </c>
      <c r="BQ1066" s="519">
        <v>0</v>
      </c>
      <c r="BR1066" s="519">
        <v>0</v>
      </c>
      <c r="BS1066" s="519">
        <v>0</v>
      </c>
      <c r="BT1066" s="519">
        <v>0</v>
      </c>
      <c r="BU1066" s="519">
        <v>0</v>
      </c>
      <c r="BV1066" s="519">
        <v>0</v>
      </c>
      <c r="BW1066" s="519">
        <v>0</v>
      </c>
      <c r="BX1066" s="519">
        <v>0</v>
      </c>
      <c r="BY1066" s="519">
        <v>0</v>
      </c>
      <c r="BZ1066" s="519">
        <v>0</v>
      </c>
      <c r="CA1066" s="519">
        <v>0</v>
      </c>
      <c r="CB1066" s="519">
        <v>0</v>
      </c>
      <c r="CC1066" s="519">
        <v>0</v>
      </c>
      <c r="CD1066" s="519">
        <v>0</v>
      </c>
      <c r="CE1066" s="519">
        <v>0</v>
      </c>
      <c r="CF1066" s="519">
        <v>0</v>
      </c>
      <c r="CG1066" s="519">
        <v>0</v>
      </c>
      <c r="CH1066" s="519">
        <v>0</v>
      </c>
      <c r="CI1066" s="519">
        <v>0</v>
      </c>
      <c r="CJ1066" s="519">
        <v>0</v>
      </c>
      <c r="CK1066" s="519">
        <v>0</v>
      </c>
      <c r="CL1066" s="519">
        <v>0</v>
      </c>
      <c r="CM1066" s="519">
        <v>0</v>
      </c>
      <c r="CN1066" s="519">
        <v>0</v>
      </c>
      <c r="CO1066" s="519">
        <v>0</v>
      </c>
      <c r="CP1066" s="519">
        <v>0</v>
      </c>
      <c r="CQ1066" s="519">
        <v>0</v>
      </c>
      <c r="CR1066" s="519">
        <v>0</v>
      </c>
      <c r="CS1066" s="519">
        <v>0</v>
      </c>
      <c r="CT1066" s="519">
        <v>0</v>
      </c>
      <c r="CU1066" s="519">
        <v>0</v>
      </c>
      <c r="CV1066" s="519">
        <v>0</v>
      </c>
      <c r="CW1066" s="519">
        <v>0</v>
      </c>
      <c r="CX1066" s="519">
        <v>0</v>
      </c>
      <c r="CY1066" s="519">
        <v>0</v>
      </c>
      <c r="CZ1066" s="519">
        <v>0</v>
      </c>
      <c r="DA1066" s="519">
        <v>0</v>
      </c>
      <c r="DB1066" s="519">
        <v>0</v>
      </c>
      <c r="DC1066" s="519">
        <v>0</v>
      </c>
      <c r="DD1066" s="519">
        <v>0</v>
      </c>
      <c r="DE1066" s="519">
        <v>0</v>
      </c>
      <c r="DF1066" s="519">
        <v>0</v>
      </c>
      <c r="DG1066" s="519">
        <v>0</v>
      </c>
      <c r="DH1066" s="519">
        <v>0</v>
      </c>
      <c r="DI1066" s="519">
        <v>0</v>
      </c>
      <c r="DJ1066" s="519">
        <v>0</v>
      </c>
      <c r="DK1066" s="519">
        <v>0</v>
      </c>
      <c r="DL1066" s="519">
        <v>0</v>
      </c>
      <c r="DM1066" s="519">
        <v>0</v>
      </c>
      <c r="DN1066" s="519">
        <v>0</v>
      </c>
      <c r="DO1066" s="519">
        <v>0</v>
      </c>
      <c r="DP1066" s="519">
        <v>0</v>
      </c>
      <c r="DQ1066" s="519">
        <v>0</v>
      </c>
      <c r="DR1066" s="519">
        <v>0</v>
      </c>
      <c r="DS1066" s="519">
        <v>0</v>
      </c>
      <c r="DT1066" s="519">
        <v>0</v>
      </c>
      <c r="DU1066" s="519">
        <v>0</v>
      </c>
      <c r="DV1066" s="519">
        <v>0</v>
      </c>
      <c r="DW1066" s="519">
        <v>0</v>
      </c>
      <c r="DX1066" s="519">
        <v>0</v>
      </c>
      <c r="DZ1066" s="337"/>
      <c r="EA1066" s="519" t="s">
        <v>1061</v>
      </c>
      <c r="EB1066" s="519" t="s">
        <v>1060</v>
      </c>
      <c r="EC1066" s="519">
        <v>38</v>
      </c>
      <c r="ED1066" s="183" t="str">
        <f t="shared" si="53"/>
        <v>SDN150238</v>
      </c>
      <c r="EE1066" s="519">
        <v>731.4</v>
      </c>
      <c r="EF1066" s="519">
        <v>10000</v>
      </c>
      <c r="EG1066" s="519">
        <v>10000</v>
      </c>
      <c r="EH1066" s="519">
        <v>10000</v>
      </c>
      <c r="EI1066" s="519">
        <v>10000</v>
      </c>
      <c r="EJ1066" s="519">
        <v>10000</v>
      </c>
      <c r="EK1066" s="519">
        <v>10000</v>
      </c>
      <c r="EL1066" s="519">
        <v>10000</v>
      </c>
      <c r="EM1066" s="519">
        <v>10000</v>
      </c>
      <c r="EN1066" s="519">
        <v>10000</v>
      </c>
      <c r="EO1066" s="519">
        <v>10000</v>
      </c>
      <c r="EP1066" s="519">
        <v>10000</v>
      </c>
      <c r="EQ1066" s="519">
        <v>10000</v>
      </c>
      <c r="ER1066" s="519">
        <v>10000</v>
      </c>
      <c r="ES1066" s="519">
        <v>10000</v>
      </c>
      <c r="ET1066" s="519">
        <v>10000</v>
      </c>
      <c r="EU1066" s="519">
        <v>10000</v>
      </c>
      <c r="EV1066" s="519">
        <v>10000</v>
      </c>
      <c r="EW1066" s="519">
        <v>10000</v>
      </c>
      <c r="EX1066" s="519">
        <v>10000</v>
      </c>
      <c r="EY1066" s="519">
        <v>10000</v>
      </c>
      <c r="EZ1066" s="519">
        <v>10000</v>
      </c>
      <c r="FA1066" s="519">
        <v>10000</v>
      </c>
      <c r="FB1066" s="519">
        <v>10000</v>
      </c>
      <c r="FC1066" s="519">
        <v>10000</v>
      </c>
      <c r="FD1066" s="519">
        <v>10000</v>
      </c>
      <c r="FE1066" s="519">
        <v>10000</v>
      </c>
      <c r="FF1066" s="519">
        <v>10000</v>
      </c>
      <c r="FG1066" s="519">
        <v>10000</v>
      </c>
      <c r="FH1066" s="519">
        <v>10000</v>
      </c>
      <c r="FI1066" s="519">
        <v>0</v>
      </c>
      <c r="FJ1066" s="519">
        <v>0</v>
      </c>
      <c r="FK1066" s="519">
        <v>0</v>
      </c>
      <c r="FL1066" s="519">
        <v>0</v>
      </c>
      <c r="FM1066" s="519">
        <v>0</v>
      </c>
      <c r="FN1066" s="519">
        <v>0</v>
      </c>
      <c r="FO1066" s="519">
        <v>0</v>
      </c>
      <c r="FP1066" s="519">
        <v>0</v>
      </c>
      <c r="FQ1066" s="519">
        <v>0</v>
      </c>
      <c r="FR1066" s="519">
        <v>0</v>
      </c>
      <c r="FS1066" s="519">
        <v>0</v>
      </c>
      <c r="FT1066" s="519">
        <v>0</v>
      </c>
      <c r="FU1066" s="519">
        <v>0</v>
      </c>
      <c r="FV1066" s="519">
        <v>0</v>
      </c>
      <c r="FW1066" s="519">
        <v>0</v>
      </c>
      <c r="FX1066" s="519">
        <v>0</v>
      </c>
      <c r="FY1066" s="519">
        <v>0</v>
      </c>
      <c r="FZ1066" s="519">
        <v>0</v>
      </c>
      <c r="GA1066" s="519">
        <v>0</v>
      </c>
      <c r="GB1066" s="519">
        <v>0</v>
      </c>
      <c r="GC1066" s="519">
        <v>0</v>
      </c>
      <c r="GD1066" s="519">
        <v>0</v>
      </c>
      <c r="GE1066" s="519">
        <v>0</v>
      </c>
      <c r="GF1066" s="519">
        <v>0</v>
      </c>
      <c r="GG1066" s="519">
        <v>0</v>
      </c>
      <c r="GH1066" s="519">
        <v>0</v>
      </c>
      <c r="GI1066" s="519">
        <v>0</v>
      </c>
      <c r="GJ1066" s="519">
        <v>0</v>
      </c>
      <c r="GK1066" s="519">
        <v>0</v>
      </c>
      <c r="GL1066" s="519">
        <v>0</v>
      </c>
      <c r="GM1066" s="519">
        <v>0</v>
      </c>
      <c r="GN1066" s="519">
        <v>0</v>
      </c>
      <c r="GO1066" s="519">
        <v>0</v>
      </c>
      <c r="GP1066" s="519">
        <v>0</v>
      </c>
      <c r="GQ1066" s="519">
        <v>0</v>
      </c>
      <c r="GR1066" s="519">
        <v>0</v>
      </c>
      <c r="GS1066" s="519">
        <v>0</v>
      </c>
      <c r="GT1066" s="519">
        <v>0</v>
      </c>
      <c r="GU1066" s="519">
        <v>0</v>
      </c>
      <c r="GV1066" s="519">
        <v>0</v>
      </c>
      <c r="GW1066" s="519">
        <v>0</v>
      </c>
      <c r="GX1066" s="519">
        <v>0</v>
      </c>
      <c r="GY1066" s="519">
        <v>0</v>
      </c>
      <c r="GZ1066" s="519">
        <v>0</v>
      </c>
      <c r="HA1066" s="519">
        <v>0</v>
      </c>
      <c r="HB1066" s="519">
        <v>0</v>
      </c>
      <c r="HC1066" s="519">
        <v>0</v>
      </c>
      <c r="HD1066" s="519">
        <v>0</v>
      </c>
      <c r="HE1066" s="519">
        <v>0</v>
      </c>
      <c r="HF1066" s="519">
        <v>0</v>
      </c>
      <c r="HG1066" s="519">
        <v>0</v>
      </c>
      <c r="HH1066" s="519">
        <v>0</v>
      </c>
      <c r="HI1066" s="519">
        <v>0</v>
      </c>
      <c r="HJ1066" s="519">
        <v>0</v>
      </c>
      <c r="HK1066" s="519">
        <v>0</v>
      </c>
      <c r="HL1066" s="519">
        <v>0</v>
      </c>
      <c r="HM1066" s="519">
        <v>0</v>
      </c>
      <c r="HN1066" s="519">
        <v>0</v>
      </c>
      <c r="HO1066" s="519">
        <v>0</v>
      </c>
      <c r="HP1066" s="519">
        <v>0</v>
      </c>
      <c r="HQ1066" s="519">
        <v>0</v>
      </c>
      <c r="HR1066" s="519">
        <v>0</v>
      </c>
      <c r="HS1066" s="519">
        <v>0</v>
      </c>
      <c r="HT1066" s="519">
        <v>0</v>
      </c>
      <c r="HU1066" s="519">
        <v>0</v>
      </c>
      <c r="HV1066" s="519">
        <v>0</v>
      </c>
      <c r="HW1066" s="519">
        <v>0</v>
      </c>
      <c r="HX1066" s="519">
        <v>0</v>
      </c>
      <c r="HY1066" s="519">
        <v>0</v>
      </c>
      <c r="HZ1066" s="519">
        <v>0</v>
      </c>
      <c r="IA1066" s="519">
        <v>0</v>
      </c>
      <c r="IB1066" s="519">
        <v>0</v>
      </c>
      <c r="IC1066" s="519">
        <v>0</v>
      </c>
      <c r="ID1066" s="519">
        <v>0</v>
      </c>
      <c r="IE1066" s="519">
        <v>0</v>
      </c>
      <c r="IF1066" s="519">
        <v>0</v>
      </c>
      <c r="IG1066" s="519">
        <v>0</v>
      </c>
      <c r="IH1066" s="519">
        <v>0</v>
      </c>
      <c r="II1066" s="519">
        <v>0</v>
      </c>
      <c r="IJ1066" s="519">
        <v>0</v>
      </c>
      <c r="IK1066" s="519">
        <v>0</v>
      </c>
    </row>
    <row r="1067" spans="2:245" hidden="1">
      <c r="B1067" s="519" t="s">
        <v>1058</v>
      </c>
      <c r="C1067" s="519"/>
      <c r="D1067" s="519"/>
      <c r="E1067" s="519"/>
      <c r="F1067" s="519">
        <v>2</v>
      </c>
      <c r="G1067" s="519"/>
      <c r="H1067" s="519">
        <v>45</v>
      </c>
      <c r="I1067" s="519">
        <v>5</v>
      </c>
      <c r="J1067" s="519" t="str">
        <f t="shared" si="51"/>
        <v>SDN10024505</v>
      </c>
      <c r="K1067" s="519">
        <v>1130</v>
      </c>
      <c r="M1067" s="337"/>
      <c r="N1067" s="519" t="s">
        <v>1061</v>
      </c>
      <c r="O1067" s="519" t="s">
        <v>1060</v>
      </c>
      <c r="P1067" s="519">
        <v>39</v>
      </c>
      <c r="Q1067" s="521" t="str">
        <f t="shared" si="52"/>
        <v>SDN150239</v>
      </c>
      <c r="R1067" s="519">
        <v>736.7</v>
      </c>
      <c r="S1067" s="519">
        <v>2000</v>
      </c>
      <c r="T1067" s="519">
        <v>2210.1</v>
      </c>
      <c r="U1067" s="519">
        <v>2946.8</v>
      </c>
      <c r="V1067" s="519">
        <v>3683.5</v>
      </c>
      <c r="W1067" s="519">
        <v>4420.2</v>
      </c>
      <c r="X1067" s="519">
        <v>5156.8999999999996</v>
      </c>
      <c r="Y1067" s="519">
        <v>5746.3</v>
      </c>
      <c r="Z1067" s="519">
        <v>6335.6</v>
      </c>
      <c r="AA1067" s="519">
        <v>6925</v>
      </c>
      <c r="AB1067" s="519">
        <v>7514.3</v>
      </c>
      <c r="AC1067" s="519">
        <v>8103.7</v>
      </c>
      <c r="AD1067" s="519">
        <v>8693.1</v>
      </c>
      <c r="AE1067" s="519">
        <v>9282.4</v>
      </c>
      <c r="AF1067" s="519">
        <v>9871.7999999999993</v>
      </c>
      <c r="AG1067" s="519">
        <v>9871.7999999999993</v>
      </c>
      <c r="AH1067" s="519">
        <v>9871.7999999999993</v>
      </c>
      <c r="AI1067" s="519">
        <v>9871.7999999999993</v>
      </c>
      <c r="AJ1067" s="519">
        <v>9871.7999999999993</v>
      </c>
      <c r="AK1067" s="519">
        <v>9871.7999999999993</v>
      </c>
      <c r="AL1067" s="519">
        <v>9871.7999999999993</v>
      </c>
      <c r="AM1067" s="519">
        <v>9871.7999999999993</v>
      </c>
      <c r="AN1067" s="519">
        <v>9871.7999999999993</v>
      </c>
      <c r="AO1067" s="519">
        <v>9871.7999999999993</v>
      </c>
      <c r="AP1067" s="519">
        <v>9871.7999999999993</v>
      </c>
      <c r="AQ1067" s="519">
        <v>9871.7999999999993</v>
      </c>
      <c r="AR1067" s="519">
        <v>9871.7999999999993</v>
      </c>
      <c r="AS1067" s="519">
        <v>9871.7999999999993</v>
      </c>
      <c r="AT1067" s="519">
        <v>9871.7999999999993</v>
      </c>
      <c r="AU1067" s="519">
        <v>9871.7999999999993</v>
      </c>
      <c r="AV1067" s="519">
        <v>0</v>
      </c>
      <c r="AW1067" s="519">
        <v>0</v>
      </c>
      <c r="AX1067" s="519">
        <v>0</v>
      </c>
      <c r="AY1067" s="519">
        <v>0</v>
      </c>
      <c r="AZ1067" s="519">
        <v>0</v>
      </c>
      <c r="BA1067" s="519">
        <v>0</v>
      </c>
      <c r="BB1067" s="519">
        <v>0</v>
      </c>
      <c r="BC1067" s="519">
        <v>0</v>
      </c>
      <c r="BD1067" s="519">
        <v>0</v>
      </c>
      <c r="BE1067" s="519">
        <v>0</v>
      </c>
      <c r="BF1067" s="519">
        <v>0</v>
      </c>
      <c r="BG1067" s="519">
        <v>0</v>
      </c>
      <c r="BH1067" s="519">
        <v>0</v>
      </c>
      <c r="BI1067" s="519">
        <v>0</v>
      </c>
      <c r="BJ1067" s="519">
        <v>0</v>
      </c>
      <c r="BK1067" s="519">
        <v>0</v>
      </c>
      <c r="BL1067" s="519">
        <v>0</v>
      </c>
      <c r="BM1067" s="519">
        <v>0</v>
      </c>
      <c r="BN1067" s="519">
        <v>0</v>
      </c>
      <c r="BO1067" s="519">
        <v>0</v>
      </c>
      <c r="BP1067" s="519">
        <v>0</v>
      </c>
      <c r="BQ1067" s="519">
        <v>0</v>
      </c>
      <c r="BR1067" s="519">
        <v>0</v>
      </c>
      <c r="BS1067" s="519">
        <v>0</v>
      </c>
      <c r="BT1067" s="519">
        <v>0</v>
      </c>
      <c r="BU1067" s="519">
        <v>0</v>
      </c>
      <c r="BV1067" s="519">
        <v>0</v>
      </c>
      <c r="BW1067" s="519">
        <v>0</v>
      </c>
      <c r="BX1067" s="519">
        <v>0</v>
      </c>
      <c r="BY1067" s="519">
        <v>0</v>
      </c>
      <c r="BZ1067" s="519">
        <v>0</v>
      </c>
      <c r="CA1067" s="519">
        <v>0</v>
      </c>
      <c r="CB1067" s="519">
        <v>0</v>
      </c>
      <c r="CC1067" s="519">
        <v>0</v>
      </c>
      <c r="CD1067" s="519">
        <v>0</v>
      </c>
      <c r="CE1067" s="519">
        <v>0</v>
      </c>
      <c r="CF1067" s="519">
        <v>0</v>
      </c>
      <c r="CG1067" s="519">
        <v>0</v>
      </c>
      <c r="CH1067" s="519">
        <v>0</v>
      </c>
      <c r="CI1067" s="519">
        <v>0</v>
      </c>
      <c r="CJ1067" s="519">
        <v>0</v>
      </c>
      <c r="CK1067" s="519">
        <v>0</v>
      </c>
      <c r="CL1067" s="519">
        <v>0</v>
      </c>
      <c r="CM1067" s="519">
        <v>0</v>
      </c>
      <c r="CN1067" s="519">
        <v>0</v>
      </c>
      <c r="CO1067" s="519">
        <v>0</v>
      </c>
      <c r="CP1067" s="519">
        <v>0</v>
      </c>
      <c r="CQ1067" s="519">
        <v>0</v>
      </c>
      <c r="CR1067" s="519">
        <v>0</v>
      </c>
      <c r="CS1067" s="519">
        <v>0</v>
      </c>
      <c r="CT1067" s="519">
        <v>0</v>
      </c>
      <c r="CU1067" s="519">
        <v>0</v>
      </c>
      <c r="CV1067" s="519">
        <v>0</v>
      </c>
      <c r="CW1067" s="519">
        <v>0</v>
      </c>
      <c r="CX1067" s="519">
        <v>0</v>
      </c>
      <c r="CY1067" s="519">
        <v>0</v>
      </c>
      <c r="CZ1067" s="519">
        <v>0</v>
      </c>
      <c r="DA1067" s="519">
        <v>0</v>
      </c>
      <c r="DB1067" s="519">
        <v>0</v>
      </c>
      <c r="DC1067" s="519">
        <v>0</v>
      </c>
      <c r="DD1067" s="519">
        <v>0</v>
      </c>
      <c r="DE1067" s="519">
        <v>0</v>
      </c>
      <c r="DF1067" s="519">
        <v>0</v>
      </c>
      <c r="DG1067" s="519">
        <v>0</v>
      </c>
      <c r="DH1067" s="519">
        <v>0</v>
      </c>
      <c r="DI1067" s="519">
        <v>0</v>
      </c>
      <c r="DJ1067" s="519">
        <v>0</v>
      </c>
      <c r="DK1067" s="519">
        <v>0</v>
      </c>
      <c r="DL1067" s="519">
        <v>0</v>
      </c>
      <c r="DM1067" s="519">
        <v>0</v>
      </c>
      <c r="DN1067" s="519">
        <v>0</v>
      </c>
      <c r="DO1067" s="519">
        <v>0</v>
      </c>
      <c r="DP1067" s="519">
        <v>0</v>
      </c>
      <c r="DQ1067" s="519">
        <v>0</v>
      </c>
      <c r="DR1067" s="519">
        <v>0</v>
      </c>
      <c r="DS1067" s="519">
        <v>0</v>
      </c>
      <c r="DT1067" s="519">
        <v>0</v>
      </c>
      <c r="DU1067" s="519">
        <v>0</v>
      </c>
      <c r="DV1067" s="519">
        <v>0</v>
      </c>
      <c r="DW1067" s="519">
        <v>0</v>
      </c>
      <c r="DX1067" s="519">
        <v>0</v>
      </c>
      <c r="DZ1067" s="337"/>
      <c r="EA1067" s="519" t="s">
        <v>1061</v>
      </c>
      <c r="EB1067" s="519" t="s">
        <v>1060</v>
      </c>
      <c r="EC1067" s="519">
        <v>39</v>
      </c>
      <c r="ED1067" s="183" t="str">
        <f t="shared" si="53"/>
        <v>SDN150239</v>
      </c>
      <c r="EE1067" s="519">
        <v>736.7</v>
      </c>
      <c r="EF1067" s="519">
        <v>10000</v>
      </c>
      <c r="EG1067" s="519">
        <v>10000</v>
      </c>
      <c r="EH1067" s="519">
        <v>10000</v>
      </c>
      <c r="EI1067" s="519">
        <v>10000</v>
      </c>
      <c r="EJ1067" s="519">
        <v>10000</v>
      </c>
      <c r="EK1067" s="519">
        <v>10000</v>
      </c>
      <c r="EL1067" s="519">
        <v>10000</v>
      </c>
      <c r="EM1067" s="519">
        <v>10000</v>
      </c>
      <c r="EN1067" s="519">
        <v>10000</v>
      </c>
      <c r="EO1067" s="519">
        <v>10000</v>
      </c>
      <c r="EP1067" s="519">
        <v>10000</v>
      </c>
      <c r="EQ1067" s="519">
        <v>10000</v>
      </c>
      <c r="ER1067" s="519">
        <v>10000</v>
      </c>
      <c r="ES1067" s="519">
        <v>10000</v>
      </c>
      <c r="ET1067" s="519">
        <v>10000</v>
      </c>
      <c r="EU1067" s="519">
        <v>10000</v>
      </c>
      <c r="EV1067" s="519">
        <v>10000</v>
      </c>
      <c r="EW1067" s="519">
        <v>10000</v>
      </c>
      <c r="EX1067" s="519">
        <v>10000</v>
      </c>
      <c r="EY1067" s="519">
        <v>10000</v>
      </c>
      <c r="EZ1067" s="519">
        <v>10000</v>
      </c>
      <c r="FA1067" s="519">
        <v>10000</v>
      </c>
      <c r="FB1067" s="519">
        <v>10000</v>
      </c>
      <c r="FC1067" s="519">
        <v>10000</v>
      </c>
      <c r="FD1067" s="519">
        <v>10000</v>
      </c>
      <c r="FE1067" s="519">
        <v>10000</v>
      </c>
      <c r="FF1067" s="519">
        <v>10000</v>
      </c>
      <c r="FG1067" s="519">
        <v>10000</v>
      </c>
      <c r="FH1067" s="519">
        <v>10000</v>
      </c>
      <c r="FI1067" s="519">
        <v>0</v>
      </c>
      <c r="FJ1067" s="519">
        <v>0</v>
      </c>
      <c r="FK1067" s="519">
        <v>0</v>
      </c>
      <c r="FL1067" s="519">
        <v>0</v>
      </c>
      <c r="FM1067" s="519">
        <v>0</v>
      </c>
      <c r="FN1067" s="519">
        <v>0</v>
      </c>
      <c r="FO1067" s="519">
        <v>0</v>
      </c>
      <c r="FP1067" s="519">
        <v>0</v>
      </c>
      <c r="FQ1067" s="519">
        <v>0</v>
      </c>
      <c r="FR1067" s="519">
        <v>0</v>
      </c>
      <c r="FS1067" s="519">
        <v>0</v>
      </c>
      <c r="FT1067" s="519">
        <v>0</v>
      </c>
      <c r="FU1067" s="519">
        <v>0</v>
      </c>
      <c r="FV1067" s="519">
        <v>0</v>
      </c>
      <c r="FW1067" s="519">
        <v>0</v>
      </c>
      <c r="FX1067" s="519">
        <v>0</v>
      </c>
      <c r="FY1067" s="519">
        <v>0</v>
      </c>
      <c r="FZ1067" s="519">
        <v>0</v>
      </c>
      <c r="GA1067" s="519">
        <v>0</v>
      </c>
      <c r="GB1067" s="519">
        <v>0</v>
      </c>
      <c r="GC1067" s="519">
        <v>0</v>
      </c>
      <c r="GD1067" s="519">
        <v>0</v>
      </c>
      <c r="GE1067" s="519">
        <v>0</v>
      </c>
      <c r="GF1067" s="519">
        <v>0</v>
      </c>
      <c r="GG1067" s="519">
        <v>0</v>
      </c>
      <c r="GH1067" s="519">
        <v>0</v>
      </c>
      <c r="GI1067" s="519">
        <v>0</v>
      </c>
      <c r="GJ1067" s="519">
        <v>0</v>
      </c>
      <c r="GK1067" s="519">
        <v>0</v>
      </c>
      <c r="GL1067" s="519">
        <v>0</v>
      </c>
      <c r="GM1067" s="519">
        <v>0</v>
      </c>
      <c r="GN1067" s="519">
        <v>0</v>
      </c>
      <c r="GO1067" s="519">
        <v>0</v>
      </c>
      <c r="GP1067" s="519">
        <v>0</v>
      </c>
      <c r="GQ1067" s="519">
        <v>0</v>
      </c>
      <c r="GR1067" s="519">
        <v>0</v>
      </c>
      <c r="GS1067" s="519">
        <v>0</v>
      </c>
      <c r="GT1067" s="519">
        <v>0</v>
      </c>
      <c r="GU1067" s="519">
        <v>0</v>
      </c>
      <c r="GV1067" s="519">
        <v>0</v>
      </c>
      <c r="GW1067" s="519">
        <v>0</v>
      </c>
      <c r="GX1067" s="519">
        <v>0</v>
      </c>
      <c r="GY1067" s="519">
        <v>0</v>
      </c>
      <c r="GZ1067" s="519">
        <v>0</v>
      </c>
      <c r="HA1067" s="519">
        <v>0</v>
      </c>
      <c r="HB1067" s="519">
        <v>0</v>
      </c>
      <c r="HC1067" s="519">
        <v>0</v>
      </c>
      <c r="HD1067" s="519">
        <v>0</v>
      </c>
      <c r="HE1067" s="519">
        <v>0</v>
      </c>
      <c r="HF1067" s="519">
        <v>0</v>
      </c>
      <c r="HG1067" s="519">
        <v>0</v>
      </c>
      <c r="HH1067" s="519">
        <v>0</v>
      </c>
      <c r="HI1067" s="519">
        <v>0</v>
      </c>
      <c r="HJ1067" s="519">
        <v>0</v>
      </c>
      <c r="HK1067" s="519">
        <v>0</v>
      </c>
      <c r="HL1067" s="519">
        <v>0</v>
      </c>
      <c r="HM1067" s="519">
        <v>0</v>
      </c>
      <c r="HN1067" s="519">
        <v>0</v>
      </c>
      <c r="HO1067" s="519">
        <v>0</v>
      </c>
      <c r="HP1067" s="519">
        <v>0</v>
      </c>
      <c r="HQ1067" s="519">
        <v>0</v>
      </c>
      <c r="HR1067" s="519">
        <v>0</v>
      </c>
      <c r="HS1067" s="519">
        <v>0</v>
      </c>
      <c r="HT1067" s="519">
        <v>0</v>
      </c>
      <c r="HU1067" s="519">
        <v>0</v>
      </c>
      <c r="HV1067" s="519">
        <v>0</v>
      </c>
      <c r="HW1067" s="519">
        <v>0</v>
      </c>
      <c r="HX1067" s="519">
        <v>0</v>
      </c>
      <c r="HY1067" s="519">
        <v>0</v>
      </c>
      <c r="HZ1067" s="519">
        <v>0</v>
      </c>
      <c r="IA1067" s="519">
        <v>0</v>
      </c>
      <c r="IB1067" s="519">
        <v>0</v>
      </c>
      <c r="IC1067" s="519">
        <v>0</v>
      </c>
      <c r="ID1067" s="519">
        <v>0</v>
      </c>
      <c r="IE1067" s="519">
        <v>0</v>
      </c>
      <c r="IF1067" s="519">
        <v>0</v>
      </c>
      <c r="IG1067" s="519">
        <v>0</v>
      </c>
      <c r="IH1067" s="519">
        <v>0</v>
      </c>
      <c r="II1067" s="519">
        <v>0</v>
      </c>
      <c r="IJ1067" s="519">
        <v>0</v>
      </c>
      <c r="IK1067" s="519">
        <v>0</v>
      </c>
    </row>
    <row r="1068" spans="2:245" hidden="1">
      <c r="B1068" s="519" t="s">
        <v>1058</v>
      </c>
      <c r="C1068" s="519"/>
      <c r="D1068" s="519"/>
      <c r="E1068" s="519"/>
      <c r="F1068" s="519">
        <v>2</v>
      </c>
      <c r="G1068" s="519"/>
      <c r="H1068" s="519">
        <v>45</v>
      </c>
      <c r="I1068" s="519">
        <v>6</v>
      </c>
      <c r="J1068" s="519" t="str">
        <f t="shared" si="51"/>
        <v>SDN10024506</v>
      </c>
      <c r="K1068" s="519">
        <v>904</v>
      </c>
      <c r="M1068" s="337"/>
      <c r="N1068" s="519" t="s">
        <v>1061</v>
      </c>
      <c r="O1068" s="519" t="s">
        <v>1060</v>
      </c>
      <c r="P1068" s="519">
        <v>40</v>
      </c>
      <c r="Q1068" s="521" t="str">
        <f t="shared" si="52"/>
        <v>SDN150240</v>
      </c>
      <c r="R1068" s="519">
        <v>736.7</v>
      </c>
      <c r="S1068" s="519">
        <v>2000</v>
      </c>
      <c r="T1068" s="519">
        <v>2210.1</v>
      </c>
      <c r="U1068" s="519">
        <v>2946.8</v>
      </c>
      <c r="V1068" s="519">
        <v>3683.5</v>
      </c>
      <c r="W1068" s="519">
        <v>4420.2</v>
      </c>
      <c r="X1068" s="519">
        <v>5156.8999999999996</v>
      </c>
      <c r="Y1068" s="519">
        <v>5746.3</v>
      </c>
      <c r="Z1068" s="519">
        <v>6335.6</v>
      </c>
      <c r="AA1068" s="519">
        <v>6925</v>
      </c>
      <c r="AB1068" s="519">
        <v>7514.3</v>
      </c>
      <c r="AC1068" s="519">
        <v>8103.7</v>
      </c>
      <c r="AD1068" s="519">
        <v>8693.1</v>
      </c>
      <c r="AE1068" s="519">
        <v>9282.4</v>
      </c>
      <c r="AF1068" s="519">
        <v>9871.7999999999993</v>
      </c>
      <c r="AG1068" s="519">
        <v>9871.7999999999993</v>
      </c>
      <c r="AH1068" s="519">
        <v>9871.7999999999993</v>
      </c>
      <c r="AI1068" s="519">
        <v>9871.7999999999993</v>
      </c>
      <c r="AJ1068" s="519">
        <v>9871.7999999999993</v>
      </c>
      <c r="AK1068" s="519">
        <v>9871.7999999999993</v>
      </c>
      <c r="AL1068" s="519">
        <v>9871.7999999999993</v>
      </c>
      <c r="AM1068" s="519">
        <v>9871.7999999999993</v>
      </c>
      <c r="AN1068" s="519">
        <v>9871.7999999999993</v>
      </c>
      <c r="AO1068" s="519">
        <v>9871.7999999999993</v>
      </c>
      <c r="AP1068" s="519">
        <v>9871.7999999999993</v>
      </c>
      <c r="AQ1068" s="519">
        <v>9871.7999999999993</v>
      </c>
      <c r="AR1068" s="519">
        <v>9871.7999999999993</v>
      </c>
      <c r="AS1068" s="519">
        <v>9871.7999999999993</v>
      </c>
      <c r="AT1068" s="519">
        <v>9871.7999999999993</v>
      </c>
      <c r="AU1068" s="519">
        <v>9871.7999999999993</v>
      </c>
      <c r="AV1068" s="519">
        <v>0</v>
      </c>
      <c r="AW1068" s="519">
        <v>0</v>
      </c>
      <c r="AX1068" s="519">
        <v>0</v>
      </c>
      <c r="AY1068" s="519">
        <v>0</v>
      </c>
      <c r="AZ1068" s="519">
        <v>0</v>
      </c>
      <c r="BA1068" s="519">
        <v>0</v>
      </c>
      <c r="BB1068" s="519">
        <v>0</v>
      </c>
      <c r="BC1068" s="519">
        <v>0</v>
      </c>
      <c r="BD1068" s="519">
        <v>0</v>
      </c>
      <c r="BE1068" s="519">
        <v>0</v>
      </c>
      <c r="BF1068" s="519">
        <v>0</v>
      </c>
      <c r="BG1068" s="519">
        <v>0</v>
      </c>
      <c r="BH1068" s="519">
        <v>0</v>
      </c>
      <c r="BI1068" s="519">
        <v>0</v>
      </c>
      <c r="BJ1068" s="519">
        <v>0</v>
      </c>
      <c r="BK1068" s="519">
        <v>0</v>
      </c>
      <c r="BL1068" s="519">
        <v>0</v>
      </c>
      <c r="BM1068" s="519">
        <v>0</v>
      </c>
      <c r="BN1068" s="519">
        <v>0</v>
      </c>
      <c r="BO1068" s="519">
        <v>0</v>
      </c>
      <c r="BP1068" s="519">
        <v>0</v>
      </c>
      <c r="BQ1068" s="519">
        <v>0</v>
      </c>
      <c r="BR1068" s="519">
        <v>0</v>
      </c>
      <c r="BS1068" s="519">
        <v>0</v>
      </c>
      <c r="BT1068" s="519">
        <v>0</v>
      </c>
      <c r="BU1068" s="519">
        <v>0</v>
      </c>
      <c r="BV1068" s="519">
        <v>0</v>
      </c>
      <c r="BW1068" s="519">
        <v>0</v>
      </c>
      <c r="BX1068" s="519">
        <v>0</v>
      </c>
      <c r="BY1068" s="519">
        <v>0</v>
      </c>
      <c r="BZ1068" s="519">
        <v>0</v>
      </c>
      <c r="CA1068" s="519">
        <v>0</v>
      </c>
      <c r="CB1068" s="519">
        <v>0</v>
      </c>
      <c r="CC1068" s="519">
        <v>0</v>
      </c>
      <c r="CD1068" s="519">
        <v>0</v>
      </c>
      <c r="CE1068" s="519">
        <v>0</v>
      </c>
      <c r="CF1068" s="519">
        <v>0</v>
      </c>
      <c r="CG1068" s="519">
        <v>0</v>
      </c>
      <c r="CH1068" s="519">
        <v>0</v>
      </c>
      <c r="CI1068" s="519">
        <v>0</v>
      </c>
      <c r="CJ1068" s="519">
        <v>0</v>
      </c>
      <c r="CK1068" s="519">
        <v>0</v>
      </c>
      <c r="CL1068" s="519">
        <v>0</v>
      </c>
      <c r="CM1068" s="519">
        <v>0</v>
      </c>
      <c r="CN1068" s="519">
        <v>0</v>
      </c>
      <c r="CO1068" s="519">
        <v>0</v>
      </c>
      <c r="CP1068" s="519">
        <v>0</v>
      </c>
      <c r="CQ1068" s="519">
        <v>0</v>
      </c>
      <c r="CR1068" s="519">
        <v>0</v>
      </c>
      <c r="CS1068" s="519">
        <v>0</v>
      </c>
      <c r="CT1068" s="519">
        <v>0</v>
      </c>
      <c r="CU1068" s="519">
        <v>0</v>
      </c>
      <c r="CV1068" s="519">
        <v>0</v>
      </c>
      <c r="CW1068" s="519">
        <v>0</v>
      </c>
      <c r="CX1068" s="519">
        <v>0</v>
      </c>
      <c r="CY1068" s="519">
        <v>0</v>
      </c>
      <c r="CZ1068" s="519">
        <v>0</v>
      </c>
      <c r="DA1068" s="519">
        <v>0</v>
      </c>
      <c r="DB1068" s="519">
        <v>0</v>
      </c>
      <c r="DC1068" s="519">
        <v>0</v>
      </c>
      <c r="DD1068" s="519">
        <v>0</v>
      </c>
      <c r="DE1068" s="519">
        <v>0</v>
      </c>
      <c r="DF1068" s="519">
        <v>0</v>
      </c>
      <c r="DG1068" s="519">
        <v>0</v>
      </c>
      <c r="DH1068" s="519">
        <v>0</v>
      </c>
      <c r="DI1068" s="519">
        <v>0</v>
      </c>
      <c r="DJ1068" s="519">
        <v>0</v>
      </c>
      <c r="DK1068" s="519">
        <v>0</v>
      </c>
      <c r="DL1068" s="519">
        <v>0</v>
      </c>
      <c r="DM1068" s="519">
        <v>0</v>
      </c>
      <c r="DN1068" s="519">
        <v>0</v>
      </c>
      <c r="DO1068" s="519">
        <v>0</v>
      </c>
      <c r="DP1068" s="519">
        <v>0</v>
      </c>
      <c r="DQ1068" s="519">
        <v>0</v>
      </c>
      <c r="DR1068" s="519">
        <v>0</v>
      </c>
      <c r="DS1068" s="519">
        <v>0</v>
      </c>
      <c r="DT1068" s="519">
        <v>0</v>
      </c>
      <c r="DU1068" s="519">
        <v>0</v>
      </c>
      <c r="DV1068" s="519">
        <v>0</v>
      </c>
      <c r="DW1068" s="519">
        <v>0</v>
      </c>
      <c r="DX1068" s="519">
        <v>0</v>
      </c>
      <c r="DZ1068" s="337"/>
      <c r="EA1068" s="519" t="s">
        <v>1061</v>
      </c>
      <c r="EB1068" s="519" t="s">
        <v>1060</v>
      </c>
      <c r="EC1068" s="519">
        <v>40</v>
      </c>
      <c r="ED1068" s="183" t="str">
        <f t="shared" si="53"/>
        <v>SDN150240</v>
      </c>
      <c r="EE1068" s="519">
        <v>736.7</v>
      </c>
      <c r="EF1068" s="519">
        <v>10000</v>
      </c>
      <c r="EG1068" s="519">
        <v>10000</v>
      </c>
      <c r="EH1068" s="519">
        <v>10000</v>
      </c>
      <c r="EI1068" s="519">
        <v>10000</v>
      </c>
      <c r="EJ1068" s="519">
        <v>10000</v>
      </c>
      <c r="EK1068" s="519">
        <v>10000</v>
      </c>
      <c r="EL1068" s="519">
        <v>10000</v>
      </c>
      <c r="EM1068" s="519">
        <v>10000</v>
      </c>
      <c r="EN1068" s="519">
        <v>10000</v>
      </c>
      <c r="EO1068" s="519">
        <v>10000</v>
      </c>
      <c r="EP1068" s="519">
        <v>10000</v>
      </c>
      <c r="EQ1068" s="519">
        <v>10000</v>
      </c>
      <c r="ER1068" s="519">
        <v>10000</v>
      </c>
      <c r="ES1068" s="519">
        <v>10000</v>
      </c>
      <c r="ET1068" s="519">
        <v>10000</v>
      </c>
      <c r="EU1068" s="519">
        <v>10000</v>
      </c>
      <c r="EV1068" s="519">
        <v>10000</v>
      </c>
      <c r="EW1068" s="519">
        <v>10000</v>
      </c>
      <c r="EX1068" s="519">
        <v>10000</v>
      </c>
      <c r="EY1068" s="519">
        <v>10000</v>
      </c>
      <c r="EZ1068" s="519">
        <v>10000</v>
      </c>
      <c r="FA1068" s="519">
        <v>10000</v>
      </c>
      <c r="FB1068" s="519">
        <v>10000</v>
      </c>
      <c r="FC1068" s="519">
        <v>10000</v>
      </c>
      <c r="FD1068" s="519">
        <v>10000</v>
      </c>
      <c r="FE1068" s="519">
        <v>10000</v>
      </c>
      <c r="FF1068" s="519">
        <v>10000</v>
      </c>
      <c r="FG1068" s="519">
        <v>10000</v>
      </c>
      <c r="FH1068" s="519">
        <v>10000</v>
      </c>
      <c r="FI1068" s="519">
        <v>0</v>
      </c>
      <c r="FJ1068" s="519">
        <v>0</v>
      </c>
      <c r="FK1068" s="519">
        <v>0</v>
      </c>
      <c r="FL1068" s="519">
        <v>0</v>
      </c>
      <c r="FM1068" s="519">
        <v>0</v>
      </c>
      <c r="FN1068" s="519">
        <v>0</v>
      </c>
      <c r="FO1068" s="519">
        <v>0</v>
      </c>
      <c r="FP1068" s="519">
        <v>0</v>
      </c>
      <c r="FQ1068" s="519">
        <v>0</v>
      </c>
      <c r="FR1068" s="519">
        <v>0</v>
      </c>
      <c r="FS1068" s="519">
        <v>0</v>
      </c>
      <c r="FT1068" s="519">
        <v>0</v>
      </c>
      <c r="FU1068" s="519">
        <v>0</v>
      </c>
      <c r="FV1068" s="519">
        <v>0</v>
      </c>
      <c r="FW1068" s="519">
        <v>0</v>
      </c>
      <c r="FX1068" s="519">
        <v>0</v>
      </c>
      <c r="FY1068" s="519">
        <v>0</v>
      </c>
      <c r="FZ1068" s="519">
        <v>0</v>
      </c>
      <c r="GA1068" s="519">
        <v>0</v>
      </c>
      <c r="GB1068" s="519">
        <v>0</v>
      </c>
      <c r="GC1068" s="519">
        <v>0</v>
      </c>
      <c r="GD1068" s="519">
        <v>0</v>
      </c>
      <c r="GE1068" s="519">
        <v>0</v>
      </c>
      <c r="GF1068" s="519">
        <v>0</v>
      </c>
      <c r="GG1068" s="519">
        <v>0</v>
      </c>
      <c r="GH1068" s="519">
        <v>0</v>
      </c>
      <c r="GI1068" s="519">
        <v>0</v>
      </c>
      <c r="GJ1068" s="519">
        <v>0</v>
      </c>
      <c r="GK1068" s="519">
        <v>0</v>
      </c>
      <c r="GL1068" s="519">
        <v>0</v>
      </c>
      <c r="GM1068" s="519">
        <v>0</v>
      </c>
      <c r="GN1068" s="519">
        <v>0</v>
      </c>
      <c r="GO1068" s="519">
        <v>0</v>
      </c>
      <c r="GP1068" s="519">
        <v>0</v>
      </c>
      <c r="GQ1068" s="519">
        <v>0</v>
      </c>
      <c r="GR1068" s="519">
        <v>0</v>
      </c>
      <c r="GS1068" s="519">
        <v>0</v>
      </c>
      <c r="GT1068" s="519">
        <v>0</v>
      </c>
      <c r="GU1068" s="519">
        <v>0</v>
      </c>
      <c r="GV1068" s="519">
        <v>0</v>
      </c>
      <c r="GW1068" s="519">
        <v>0</v>
      </c>
      <c r="GX1068" s="519">
        <v>0</v>
      </c>
      <c r="GY1068" s="519">
        <v>0</v>
      </c>
      <c r="GZ1068" s="519">
        <v>0</v>
      </c>
      <c r="HA1068" s="519">
        <v>0</v>
      </c>
      <c r="HB1068" s="519">
        <v>0</v>
      </c>
      <c r="HC1068" s="519">
        <v>0</v>
      </c>
      <c r="HD1068" s="519">
        <v>0</v>
      </c>
      <c r="HE1068" s="519">
        <v>0</v>
      </c>
      <c r="HF1068" s="519">
        <v>0</v>
      </c>
      <c r="HG1068" s="519">
        <v>0</v>
      </c>
      <c r="HH1068" s="519">
        <v>0</v>
      </c>
      <c r="HI1068" s="519">
        <v>0</v>
      </c>
      <c r="HJ1068" s="519">
        <v>0</v>
      </c>
      <c r="HK1068" s="519">
        <v>0</v>
      </c>
      <c r="HL1068" s="519">
        <v>0</v>
      </c>
      <c r="HM1068" s="519">
        <v>0</v>
      </c>
      <c r="HN1068" s="519">
        <v>0</v>
      </c>
      <c r="HO1068" s="519">
        <v>0</v>
      </c>
      <c r="HP1068" s="519">
        <v>0</v>
      </c>
      <c r="HQ1068" s="519">
        <v>0</v>
      </c>
      <c r="HR1068" s="519">
        <v>0</v>
      </c>
      <c r="HS1068" s="519">
        <v>0</v>
      </c>
      <c r="HT1068" s="519">
        <v>0</v>
      </c>
      <c r="HU1068" s="519">
        <v>0</v>
      </c>
      <c r="HV1068" s="519">
        <v>0</v>
      </c>
      <c r="HW1068" s="519">
        <v>0</v>
      </c>
      <c r="HX1068" s="519">
        <v>0</v>
      </c>
      <c r="HY1068" s="519">
        <v>0</v>
      </c>
      <c r="HZ1068" s="519">
        <v>0</v>
      </c>
      <c r="IA1068" s="519">
        <v>0</v>
      </c>
      <c r="IB1068" s="519">
        <v>0</v>
      </c>
      <c r="IC1068" s="519">
        <v>0</v>
      </c>
      <c r="ID1068" s="519">
        <v>0</v>
      </c>
      <c r="IE1068" s="519">
        <v>0</v>
      </c>
      <c r="IF1068" s="519">
        <v>0</v>
      </c>
      <c r="IG1068" s="519">
        <v>0</v>
      </c>
      <c r="IH1068" s="519">
        <v>0</v>
      </c>
      <c r="II1068" s="519">
        <v>0</v>
      </c>
      <c r="IJ1068" s="519">
        <v>0</v>
      </c>
      <c r="IK1068" s="519">
        <v>0</v>
      </c>
    </row>
    <row r="1069" spans="2:245" hidden="1">
      <c r="B1069" s="519" t="s">
        <v>1058</v>
      </c>
      <c r="C1069" s="519"/>
      <c r="D1069" s="519"/>
      <c r="E1069" s="519"/>
      <c r="F1069" s="519">
        <v>2</v>
      </c>
      <c r="G1069" s="519"/>
      <c r="H1069" s="519">
        <v>45</v>
      </c>
      <c r="I1069" s="519">
        <v>7</v>
      </c>
      <c r="J1069" s="519" t="str">
        <f t="shared" si="51"/>
        <v>SDN10024507</v>
      </c>
      <c r="K1069" s="519">
        <v>904</v>
      </c>
      <c r="M1069" s="337"/>
      <c r="N1069" s="519" t="s">
        <v>1061</v>
      </c>
      <c r="O1069" s="519" t="s">
        <v>1060</v>
      </c>
      <c r="P1069" s="519">
        <v>41</v>
      </c>
      <c r="Q1069" s="521" t="str">
        <f t="shared" si="52"/>
        <v>SDN150241</v>
      </c>
      <c r="R1069" s="519">
        <v>742</v>
      </c>
      <c r="S1069" s="519">
        <v>2000</v>
      </c>
      <c r="T1069" s="519">
        <v>2226</v>
      </c>
      <c r="U1069" s="519">
        <v>2968</v>
      </c>
      <c r="V1069" s="519">
        <v>3710</v>
      </c>
      <c r="W1069" s="519">
        <v>4452</v>
      </c>
      <c r="X1069" s="519">
        <v>5194</v>
      </c>
      <c r="Y1069" s="519">
        <v>5787.6</v>
      </c>
      <c r="Z1069" s="519">
        <v>6381.2</v>
      </c>
      <c r="AA1069" s="519">
        <v>6974.8</v>
      </c>
      <c r="AB1069" s="519">
        <v>7568.4</v>
      </c>
      <c r="AC1069" s="519">
        <v>8162</v>
      </c>
      <c r="AD1069" s="519">
        <v>8755.6</v>
      </c>
      <c r="AE1069" s="519">
        <v>9349.2000000000007</v>
      </c>
      <c r="AF1069" s="519">
        <v>9942.7999999999993</v>
      </c>
      <c r="AG1069" s="519">
        <v>9942.7999999999993</v>
      </c>
      <c r="AH1069" s="519">
        <v>9942.7999999999993</v>
      </c>
      <c r="AI1069" s="519">
        <v>9942.7999999999993</v>
      </c>
      <c r="AJ1069" s="519">
        <v>9942.7999999999993</v>
      </c>
      <c r="AK1069" s="519">
        <v>9942.7999999999993</v>
      </c>
      <c r="AL1069" s="519">
        <v>9942.7999999999993</v>
      </c>
      <c r="AM1069" s="519">
        <v>9942.7999999999993</v>
      </c>
      <c r="AN1069" s="519">
        <v>9942.7999999999993</v>
      </c>
      <c r="AO1069" s="519">
        <v>9942.7999999999993</v>
      </c>
      <c r="AP1069" s="519">
        <v>9942.7999999999993</v>
      </c>
      <c r="AQ1069" s="519">
        <v>9942.7999999999993</v>
      </c>
      <c r="AR1069" s="519">
        <v>9942.7999999999993</v>
      </c>
      <c r="AS1069" s="519">
        <v>9942.7999999999993</v>
      </c>
      <c r="AT1069" s="519">
        <v>9942.7999999999993</v>
      </c>
      <c r="AU1069" s="519">
        <v>9942.7999999999993</v>
      </c>
      <c r="AV1069" s="519">
        <v>0</v>
      </c>
      <c r="AW1069" s="519">
        <v>0</v>
      </c>
      <c r="AX1069" s="519">
        <v>0</v>
      </c>
      <c r="AY1069" s="519">
        <v>0</v>
      </c>
      <c r="AZ1069" s="519">
        <v>0</v>
      </c>
      <c r="BA1069" s="519">
        <v>0</v>
      </c>
      <c r="BB1069" s="519">
        <v>0</v>
      </c>
      <c r="BC1069" s="519">
        <v>0</v>
      </c>
      <c r="BD1069" s="519">
        <v>0</v>
      </c>
      <c r="BE1069" s="519">
        <v>0</v>
      </c>
      <c r="BF1069" s="519">
        <v>0</v>
      </c>
      <c r="BG1069" s="519">
        <v>0</v>
      </c>
      <c r="BH1069" s="519">
        <v>0</v>
      </c>
      <c r="BI1069" s="519">
        <v>0</v>
      </c>
      <c r="BJ1069" s="519">
        <v>0</v>
      </c>
      <c r="BK1069" s="519">
        <v>0</v>
      </c>
      <c r="BL1069" s="519">
        <v>0</v>
      </c>
      <c r="BM1069" s="519">
        <v>0</v>
      </c>
      <c r="BN1069" s="519">
        <v>0</v>
      </c>
      <c r="BO1069" s="519">
        <v>0</v>
      </c>
      <c r="BP1069" s="519">
        <v>0</v>
      </c>
      <c r="BQ1069" s="519">
        <v>0</v>
      </c>
      <c r="BR1069" s="519">
        <v>0</v>
      </c>
      <c r="BS1069" s="519">
        <v>0</v>
      </c>
      <c r="BT1069" s="519">
        <v>0</v>
      </c>
      <c r="BU1069" s="519">
        <v>0</v>
      </c>
      <c r="BV1069" s="519">
        <v>0</v>
      </c>
      <c r="BW1069" s="519">
        <v>0</v>
      </c>
      <c r="BX1069" s="519">
        <v>0</v>
      </c>
      <c r="BY1069" s="519">
        <v>0</v>
      </c>
      <c r="BZ1069" s="519">
        <v>0</v>
      </c>
      <c r="CA1069" s="519">
        <v>0</v>
      </c>
      <c r="CB1069" s="519">
        <v>0</v>
      </c>
      <c r="CC1069" s="519">
        <v>0</v>
      </c>
      <c r="CD1069" s="519">
        <v>0</v>
      </c>
      <c r="CE1069" s="519">
        <v>0</v>
      </c>
      <c r="CF1069" s="519">
        <v>0</v>
      </c>
      <c r="CG1069" s="519">
        <v>0</v>
      </c>
      <c r="CH1069" s="519">
        <v>0</v>
      </c>
      <c r="CI1069" s="519">
        <v>0</v>
      </c>
      <c r="CJ1069" s="519">
        <v>0</v>
      </c>
      <c r="CK1069" s="519">
        <v>0</v>
      </c>
      <c r="CL1069" s="519">
        <v>0</v>
      </c>
      <c r="CM1069" s="519">
        <v>0</v>
      </c>
      <c r="CN1069" s="519">
        <v>0</v>
      </c>
      <c r="CO1069" s="519">
        <v>0</v>
      </c>
      <c r="CP1069" s="519">
        <v>0</v>
      </c>
      <c r="CQ1069" s="519">
        <v>0</v>
      </c>
      <c r="CR1069" s="519">
        <v>0</v>
      </c>
      <c r="CS1069" s="519">
        <v>0</v>
      </c>
      <c r="CT1069" s="519">
        <v>0</v>
      </c>
      <c r="CU1069" s="519">
        <v>0</v>
      </c>
      <c r="CV1069" s="519">
        <v>0</v>
      </c>
      <c r="CW1069" s="519">
        <v>0</v>
      </c>
      <c r="CX1069" s="519">
        <v>0</v>
      </c>
      <c r="CY1069" s="519">
        <v>0</v>
      </c>
      <c r="CZ1069" s="519">
        <v>0</v>
      </c>
      <c r="DA1069" s="519">
        <v>0</v>
      </c>
      <c r="DB1069" s="519">
        <v>0</v>
      </c>
      <c r="DC1069" s="519">
        <v>0</v>
      </c>
      <c r="DD1069" s="519">
        <v>0</v>
      </c>
      <c r="DE1069" s="519">
        <v>0</v>
      </c>
      <c r="DF1069" s="519">
        <v>0</v>
      </c>
      <c r="DG1069" s="519">
        <v>0</v>
      </c>
      <c r="DH1069" s="519">
        <v>0</v>
      </c>
      <c r="DI1069" s="519">
        <v>0</v>
      </c>
      <c r="DJ1069" s="519">
        <v>0</v>
      </c>
      <c r="DK1069" s="519">
        <v>0</v>
      </c>
      <c r="DL1069" s="519">
        <v>0</v>
      </c>
      <c r="DM1069" s="519">
        <v>0</v>
      </c>
      <c r="DN1069" s="519">
        <v>0</v>
      </c>
      <c r="DO1069" s="519">
        <v>0</v>
      </c>
      <c r="DP1069" s="519">
        <v>0</v>
      </c>
      <c r="DQ1069" s="519">
        <v>0</v>
      </c>
      <c r="DR1069" s="519">
        <v>0</v>
      </c>
      <c r="DS1069" s="519">
        <v>0</v>
      </c>
      <c r="DT1069" s="519">
        <v>0</v>
      </c>
      <c r="DU1069" s="519">
        <v>0</v>
      </c>
      <c r="DV1069" s="519">
        <v>0</v>
      </c>
      <c r="DW1069" s="519">
        <v>0</v>
      </c>
      <c r="DX1069" s="519">
        <v>0</v>
      </c>
      <c r="DZ1069" s="337"/>
      <c r="EA1069" s="519" t="s">
        <v>1061</v>
      </c>
      <c r="EB1069" s="519" t="s">
        <v>1060</v>
      </c>
      <c r="EC1069" s="519">
        <v>41</v>
      </c>
      <c r="ED1069" s="183" t="str">
        <f t="shared" si="53"/>
        <v>SDN150241</v>
      </c>
      <c r="EE1069" s="519">
        <v>742</v>
      </c>
      <c r="EF1069" s="519">
        <v>10000</v>
      </c>
      <c r="EG1069" s="519">
        <v>10000</v>
      </c>
      <c r="EH1069" s="519">
        <v>10000</v>
      </c>
      <c r="EI1069" s="519">
        <v>10000</v>
      </c>
      <c r="EJ1069" s="519">
        <v>10000</v>
      </c>
      <c r="EK1069" s="519">
        <v>10000</v>
      </c>
      <c r="EL1069" s="519">
        <v>10000</v>
      </c>
      <c r="EM1069" s="519">
        <v>10000</v>
      </c>
      <c r="EN1069" s="519">
        <v>10000</v>
      </c>
      <c r="EO1069" s="519">
        <v>10000</v>
      </c>
      <c r="EP1069" s="519">
        <v>10000</v>
      </c>
      <c r="EQ1069" s="519">
        <v>10000</v>
      </c>
      <c r="ER1069" s="519">
        <v>10000</v>
      </c>
      <c r="ES1069" s="519">
        <v>10000</v>
      </c>
      <c r="ET1069" s="519">
        <v>10000</v>
      </c>
      <c r="EU1069" s="519">
        <v>10000</v>
      </c>
      <c r="EV1069" s="519">
        <v>10000</v>
      </c>
      <c r="EW1069" s="519">
        <v>10000</v>
      </c>
      <c r="EX1069" s="519">
        <v>10000</v>
      </c>
      <c r="EY1069" s="519">
        <v>10000</v>
      </c>
      <c r="EZ1069" s="519">
        <v>10000</v>
      </c>
      <c r="FA1069" s="519">
        <v>10000</v>
      </c>
      <c r="FB1069" s="519">
        <v>10000</v>
      </c>
      <c r="FC1069" s="519">
        <v>10000</v>
      </c>
      <c r="FD1069" s="519">
        <v>10000</v>
      </c>
      <c r="FE1069" s="519">
        <v>10000</v>
      </c>
      <c r="FF1069" s="519">
        <v>10000</v>
      </c>
      <c r="FG1069" s="519">
        <v>10000</v>
      </c>
      <c r="FH1069" s="519">
        <v>10000</v>
      </c>
      <c r="FI1069" s="519">
        <v>0</v>
      </c>
      <c r="FJ1069" s="519">
        <v>0</v>
      </c>
      <c r="FK1069" s="519">
        <v>0</v>
      </c>
      <c r="FL1069" s="519">
        <v>0</v>
      </c>
      <c r="FM1069" s="519">
        <v>0</v>
      </c>
      <c r="FN1069" s="519">
        <v>0</v>
      </c>
      <c r="FO1069" s="519">
        <v>0</v>
      </c>
      <c r="FP1069" s="519">
        <v>0</v>
      </c>
      <c r="FQ1069" s="519">
        <v>0</v>
      </c>
      <c r="FR1069" s="519">
        <v>0</v>
      </c>
      <c r="FS1069" s="519">
        <v>0</v>
      </c>
      <c r="FT1069" s="519">
        <v>0</v>
      </c>
      <c r="FU1069" s="519">
        <v>0</v>
      </c>
      <c r="FV1069" s="519">
        <v>0</v>
      </c>
      <c r="FW1069" s="519">
        <v>0</v>
      </c>
      <c r="FX1069" s="519">
        <v>0</v>
      </c>
      <c r="FY1069" s="519">
        <v>0</v>
      </c>
      <c r="FZ1069" s="519">
        <v>0</v>
      </c>
      <c r="GA1069" s="519">
        <v>0</v>
      </c>
      <c r="GB1069" s="519">
        <v>0</v>
      </c>
      <c r="GC1069" s="519">
        <v>0</v>
      </c>
      <c r="GD1069" s="519">
        <v>0</v>
      </c>
      <c r="GE1069" s="519">
        <v>0</v>
      </c>
      <c r="GF1069" s="519">
        <v>0</v>
      </c>
      <c r="GG1069" s="519">
        <v>0</v>
      </c>
      <c r="GH1069" s="519">
        <v>0</v>
      </c>
      <c r="GI1069" s="519">
        <v>0</v>
      </c>
      <c r="GJ1069" s="519">
        <v>0</v>
      </c>
      <c r="GK1069" s="519">
        <v>0</v>
      </c>
      <c r="GL1069" s="519">
        <v>0</v>
      </c>
      <c r="GM1069" s="519">
        <v>0</v>
      </c>
      <c r="GN1069" s="519">
        <v>0</v>
      </c>
      <c r="GO1069" s="519">
        <v>0</v>
      </c>
      <c r="GP1069" s="519">
        <v>0</v>
      </c>
      <c r="GQ1069" s="519">
        <v>0</v>
      </c>
      <c r="GR1069" s="519">
        <v>0</v>
      </c>
      <c r="GS1069" s="519">
        <v>0</v>
      </c>
      <c r="GT1069" s="519">
        <v>0</v>
      </c>
      <c r="GU1069" s="519">
        <v>0</v>
      </c>
      <c r="GV1069" s="519">
        <v>0</v>
      </c>
      <c r="GW1069" s="519">
        <v>0</v>
      </c>
      <c r="GX1069" s="519">
        <v>0</v>
      </c>
      <c r="GY1069" s="519">
        <v>0</v>
      </c>
      <c r="GZ1069" s="519">
        <v>0</v>
      </c>
      <c r="HA1069" s="519">
        <v>0</v>
      </c>
      <c r="HB1069" s="519">
        <v>0</v>
      </c>
      <c r="HC1069" s="519">
        <v>0</v>
      </c>
      <c r="HD1069" s="519">
        <v>0</v>
      </c>
      <c r="HE1069" s="519">
        <v>0</v>
      </c>
      <c r="HF1069" s="519">
        <v>0</v>
      </c>
      <c r="HG1069" s="519">
        <v>0</v>
      </c>
      <c r="HH1069" s="519">
        <v>0</v>
      </c>
      <c r="HI1069" s="519">
        <v>0</v>
      </c>
      <c r="HJ1069" s="519">
        <v>0</v>
      </c>
      <c r="HK1069" s="519">
        <v>0</v>
      </c>
      <c r="HL1069" s="519">
        <v>0</v>
      </c>
      <c r="HM1069" s="519">
        <v>0</v>
      </c>
      <c r="HN1069" s="519">
        <v>0</v>
      </c>
      <c r="HO1069" s="519">
        <v>0</v>
      </c>
      <c r="HP1069" s="519">
        <v>0</v>
      </c>
      <c r="HQ1069" s="519">
        <v>0</v>
      </c>
      <c r="HR1069" s="519">
        <v>0</v>
      </c>
      <c r="HS1069" s="519">
        <v>0</v>
      </c>
      <c r="HT1069" s="519">
        <v>0</v>
      </c>
      <c r="HU1069" s="519">
        <v>0</v>
      </c>
      <c r="HV1069" s="519">
        <v>0</v>
      </c>
      <c r="HW1069" s="519">
        <v>0</v>
      </c>
      <c r="HX1069" s="519">
        <v>0</v>
      </c>
      <c r="HY1069" s="519">
        <v>0</v>
      </c>
      <c r="HZ1069" s="519">
        <v>0</v>
      </c>
      <c r="IA1069" s="519">
        <v>0</v>
      </c>
      <c r="IB1069" s="519">
        <v>0</v>
      </c>
      <c r="IC1069" s="519">
        <v>0</v>
      </c>
      <c r="ID1069" s="519">
        <v>0</v>
      </c>
      <c r="IE1069" s="519">
        <v>0</v>
      </c>
      <c r="IF1069" s="519">
        <v>0</v>
      </c>
      <c r="IG1069" s="519">
        <v>0</v>
      </c>
      <c r="IH1069" s="519">
        <v>0</v>
      </c>
      <c r="II1069" s="519">
        <v>0</v>
      </c>
      <c r="IJ1069" s="519">
        <v>0</v>
      </c>
      <c r="IK1069" s="519">
        <v>0</v>
      </c>
    </row>
    <row r="1070" spans="2:245" hidden="1">
      <c r="B1070" s="519" t="s">
        <v>1058</v>
      </c>
      <c r="C1070" s="519"/>
      <c r="D1070" s="519"/>
      <c r="E1070" s="519"/>
      <c r="F1070" s="519">
        <v>2</v>
      </c>
      <c r="G1070" s="519"/>
      <c r="H1070" s="519">
        <v>45</v>
      </c>
      <c r="I1070" s="519">
        <v>8</v>
      </c>
      <c r="J1070" s="519" t="str">
        <f t="shared" si="51"/>
        <v>SDN10024508</v>
      </c>
      <c r="K1070" s="519">
        <v>904</v>
      </c>
      <c r="M1070" s="337"/>
      <c r="N1070" s="519" t="s">
        <v>1061</v>
      </c>
      <c r="O1070" s="519" t="s">
        <v>1060</v>
      </c>
      <c r="P1070" s="519">
        <v>42</v>
      </c>
      <c r="Q1070" s="521" t="str">
        <f t="shared" si="52"/>
        <v>SDN150242</v>
      </c>
      <c r="R1070" s="519">
        <v>747.3</v>
      </c>
      <c r="S1070" s="519">
        <v>2000</v>
      </c>
      <c r="T1070" s="519">
        <v>2241.9</v>
      </c>
      <c r="U1070" s="519">
        <v>2989.2</v>
      </c>
      <c r="V1070" s="519">
        <v>3736.5</v>
      </c>
      <c r="W1070" s="519">
        <v>4483.8</v>
      </c>
      <c r="X1070" s="519">
        <v>5231.1000000000004</v>
      </c>
      <c r="Y1070" s="519">
        <v>5828.9</v>
      </c>
      <c r="Z1070" s="519">
        <v>6426.8</v>
      </c>
      <c r="AA1070" s="519">
        <v>7024.6</v>
      </c>
      <c r="AB1070" s="519">
        <v>7622.5</v>
      </c>
      <c r="AC1070" s="519">
        <v>8220.2999999999993</v>
      </c>
      <c r="AD1070" s="519">
        <v>8818.1</v>
      </c>
      <c r="AE1070" s="519">
        <v>9416</v>
      </c>
      <c r="AF1070" s="519">
        <v>10013.799999999999</v>
      </c>
      <c r="AG1070" s="519">
        <v>10013.799999999999</v>
      </c>
      <c r="AH1070" s="519">
        <v>10013.799999999999</v>
      </c>
      <c r="AI1070" s="519">
        <v>10013.799999999999</v>
      </c>
      <c r="AJ1070" s="519">
        <v>10013.799999999999</v>
      </c>
      <c r="AK1070" s="519">
        <v>10013.799999999999</v>
      </c>
      <c r="AL1070" s="519">
        <v>10013.799999999999</v>
      </c>
      <c r="AM1070" s="519">
        <v>10013.799999999999</v>
      </c>
      <c r="AN1070" s="519">
        <v>10013.799999999999</v>
      </c>
      <c r="AO1070" s="519">
        <v>10013.799999999999</v>
      </c>
      <c r="AP1070" s="519">
        <v>10013.799999999999</v>
      </c>
      <c r="AQ1070" s="519">
        <v>10013.799999999999</v>
      </c>
      <c r="AR1070" s="519">
        <v>10013.799999999999</v>
      </c>
      <c r="AS1070" s="519">
        <v>10013.799999999999</v>
      </c>
      <c r="AT1070" s="519">
        <v>10013.799999999999</v>
      </c>
      <c r="AU1070" s="519">
        <v>10013.799999999999</v>
      </c>
      <c r="AV1070" s="519">
        <v>0</v>
      </c>
      <c r="AW1070" s="519">
        <v>0</v>
      </c>
      <c r="AX1070" s="519">
        <v>0</v>
      </c>
      <c r="AY1070" s="519">
        <v>0</v>
      </c>
      <c r="AZ1070" s="519">
        <v>0</v>
      </c>
      <c r="BA1070" s="519">
        <v>0</v>
      </c>
      <c r="BB1070" s="519">
        <v>0</v>
      </c>
      <c r="BC1070" s="519">
        <v>0</v>
      </c>
      <c r="BD1070" s="519">
        <v>0</v>
      </c>
      <c r="BE1070" s="519">
        <v>0</v>
      </c>
      <c r="BF1070" s="519">
        <v>0</v>
      </c>
      <c r="BG1070" s="519">
        <v>0</v>
      </c>
      <c r="BH1070" s="519">
        <v>0</v>
      </c>
      <c r="BI1070" s="519">
        <v>0</v>
      </c>
      <c r="BJ1070" s="519">
        <v>0</v>
      </c>
      <c r="BK1070" s="519">
        <v>0</v>
      </c>
      <c r="BL1070" s="519">
        <v>0</v>
      </c>
      <c r="BM1070" s="519">
        <v>0</v>
      </c>
      <c r="BN1070" s="519">
        <v>0</v>
      </c>
      <c r="BO1070" s="519">
        <v>0</v>
      </c>
      <c r="BP1070" s="519">
        <v>0</v>
      </c>
      <c r="BQ1070" s="519">
        <v>0</v>
      </c>
      <c r="BR1070" s="519">
        <v>0</v>
      </c>
      <c r="BS1070" s="519">
        <v>0</v>
      </c>
      <c r="BT1070" s="519">
        <v>0</v>
      </c>
      <c r="BU1070" s="519">
        <v>0</v>
      </c>
      <c r="BV1070" s="519">
        <v>0</v>
      </c>
      <c r="BW1070" s="519">
        <v>0</v>
      </c>
      <c r="BX1070" s="519">
        <v>0</v>
      </c>
      <c r="BY1070" s="519">
        <v>0</v>
      </c>
      <c r="BZ1070" s="519">
        <v>0</v>
      </c>
      <c r="CA1070" s="519">
        <v>0</v>
      </c>
      <c r="CB1070" s="519">
        <v>0</v>
      </c>
      <c r="CC1070" s="519">
        <v>0</v>
      </c>
      <c r="CD1070" s="519">
        <v>0</v>
      </c>
      <c r="CE1070" s="519">
        <v>0</v>
      </c>
      <c r="CF1070" s="519">
        <v>0</v>
      </c>
      <c r="CG1070" s="519">
        <v>0</v>
      </c>
      <c r="CH1070" s="519">
        <v>0</v>
      </c>
      <c r="CI1070" s="519">
        <v>0</v>
      </c>
      <c r="CJ1070" s="519">
        <v>0</v>
      </c>
      <c r="CK1070" s="519">
        <v>0</v>
      </c>
      <c r="CL1070" s="519">
        <v>0</v>
      </c>
      <c r="CM1070" s="519">
        <v>0</v>
      </c>
      <c r="CN1070" s="519">
        <v>0</v>
      </c>
      <c r="CO1070" s="519">
        <v>0</v>
      </c>
      <c r="CP1070" s="519">
        <v>0</v>
      </c>
      <c r="CQ1070" s="519">
        <v>0</v>
      </c>
      <c r="CR1070" s="519">
        <v>0</v>
      </c>
      <c r="CS1070" s="519">
        <v>0</v>
      </c>
      <c r="CT1070" s="519">
        <v>0</v>
      </c>
      <c r="CU1070" s="519">
        <v>0</v>
      </c>
      <c r="CV1070" s="519">
        <v>0</v>
      </c>
      <c r="CW1070" s="519">
        <v>0</v>
      </c>
      <c r="CX1070" s="519">
        <v>0</v>
      </c>
      <c r="CY1070" s="519">
        <v>0</v>
      </c>
      <c r="CZ1070" s="519">
        <v>0</v>
      </c>
      <c r="DA1070" s="519">
        <v>0</v>
      </c>
      <c r="DB1070" s="519">
        <v>0</v>
      </c>
      <c r="DC1070" s="519">
        <v>0</v>
      </c>
      <c r="DD1070" s="519">
        <v>0</v>
      </c>
      <c r="DE1070" s="519">
        <v>0</v>
      </c>
      <c r="DF1070" s="519">
        <v>0</v>
      </c>
      <c r="DG1070" s="519">
        <v>0</v>
      </c>
      <c r="DH1070" s="519">
        <v>0</v>
      </c>
      <c r="DI1070" s="519">
        <v>0</v>
      </c>
      <c r="DJ1070" s="519">
        <v>0</v>
      </c>
      <c r="DK1070" s="519">
        <v>0</v>
      </c>
      <c r="DL1070" s="519">
        <v>0</v>
      </c>
      <c r="DM1070" s="519">
        <v>0</v>
      </c>
      <c r="DN1070" s="519">
        <v>0</v>
      </c>
      <c r="DO1070" s="519">
        <v>0</v>
      </c>
      <c r="DP1070" s="519">
        <v>0</v>
      </c>
      <c r="DQ1070" s="519">
        <v>0</v>
      </c>
      <c r="DR1070" s="519">
        <v>0</v>
      </c>
      <c r="DS1070" s="519">
        <v>0</v>
      </c>
      <c r="DT1070" s="519">
        <v>0</v>
      </c>
      <c r="DU1070" s="519">
        <v>0</v>
      </c>
      <c r="DV1070" s="519">
        <v>0</v>
      </c>
      <c r="DW1070" s="519">
        <v>0</v>
      </c>
      <c r="DX1070" s="519">
        <v>0</v>
      </c>
      <c r="DZ1070" s="337"/>
      <c r="EA1070" s="519" t="s">
        <v>1061</v>
      </c>
      <c r="EB1070" s="519" t="s">
        <v>1060</v>
      </c>
      <c r="EC1070" s="519">
        <v>42</v>
      </c>
      <c r="ED1070" s="183" t="str">
        <f t="shared" si="53"/>
        <v>SDN150242</v>
      </c>
      <c r="EE1070" s="519">
        <v>747.3</v>
      </c>
      <c r="EF1070" s="519">
        <v>10000</v>
      </c>
      <c r="EG1070" s="519">
        <v>10000</v>
      </c>
      <c r="EH1070" s="519">
        <v>10000</v>
      </c>
      <c r="EI1070" s="519">
        <v>10000</v>
      </c>
      <c r="EJ1070" s="519">
        <v>10000</v>
      </c>
      <c r="EK1070" s="519">
        <v>10000</v>
      </c>
      <c r="EL1070" s="519">
        <v>10000</v>
      </c>
      <c r="EM1070" s="519">
        <v>10000</v>
      </c>
      <c r="EN1070" s="519">
        <v>10000</v>
      </c>
      <c r="EO1070" s="519">
        <v>10000</v>
      </c>
      <c r="EP1070" s="519">
        <v>10000</v>
      </c>
      <c r="EQ1070" s="519">
        <v>10000</v>
      </c>
      <c r="ER1070" s="519">
        <v>10000</v>
      </c>
      <c r="ES1070" s="519">
        <v>10013.799999999999</v>
      </c>
      <c r="ET1070" s="519">
        <v>10013.799999999999</v>
      </c>
      <c r="EU1070" s="519">
        <v>10013.799999999999</v>
      </c>
      <c r="EV1070" s="519">
        <v>10013.799999999999</v>
      </c>
      <c r="EW1070" s="519">
        <v>10013.799999999999</v>
      </c>
      <c r="EX1070" s="519">
        <v>10013.799999999999</v>
      </c>
      <c r="EY1070" s="519">
        <v>10013.799999999999</v>
      </c>
      <c r="EZ1070" s="519">
        <v>10013.799999999999</v>
      </c>
      <c r="FA1070" s="519">
        <v>10013.799999999999</v>
      </c>
      <c r="FB1070" s="519">
        <v>10013.799999999999</v>
      </c>
      <c r="FC1070" s="519">
        <v>10013.799999999999</v>
      </c>
      <c r="FD1070" s="519">
        <v>10013.799999999999</v>
      </c>
      <c r="FE1070" s="519">
        <v>10013.799999999999</v>
      </c>
      <c r="FF1070" s="519">
        <v>10013.799999999999</v>
      </c>
      <c r="FG1070" s="519">
        <v>10013.799999999999</v>
      </c>
      <c r="FH1070" s="519">
        <v>10013.799999999999</v>
      </c>
      <c r="FI1070" s="519">
        <v>0</v>
      </c>
      <c r="FJ1070" s="519">
        <v>0</v>
      </c>
      <c r="FK1070" s="519">
        <v>0</v>
      </c>
      <c r="FL1070" s="519">
        <v>0</v>
      </c>
      <c r="FM1070" s="519">
        <v>0</v>
      </c>
      <c r="FN1070" s="519">
        <v>0</v>
      </c>
      <c r="FO1070" s="519">
        <v>0</v>
      </c>
      <c r="FP1070" s="519">
        <v>0</v>
      </c>
      <c r="FQ1070" s="519">
        <v>0</v>
      </c>
      <c r="FR1070" s="519">
        <v>0</v>
      </c>
      <c r="FS1070" s="519">
        <v>0</v>
      </c>
      <c r="FT1070" s="519">
        <v>0</v>
      </c>
      <c r="FU1070" s="519">
        <v>0</v>
      </c>
      <c r="FV1070" s="519">
        <v>0</v>
      </c>
      <c r="FW1070" s="519">
        <v>0</v>
      </c>
      <c r="FX1070" s="519">
        <v>0</v>
      </c>
      <c r="FY1070" s="519">
        <v>0</v>
      </c>
      <c r="FZ1070" s="519">
        <v>0</v>
      </c>
      <c r="GA1070" s="519">
        <v>0</v>
      </c>
      <c r="GB1070" s="519">
        <v>0</v>
      </c>
      <c r="GC1070" s="519">
        <v>0</v>
      </c>
      <c r="GD1070" s="519">
        <v>0</v>
      </c>
      <c r="GE1070" s="519">
        <v>0</v>
      </c>
      <c r="GF1070" s="519">
        <v>0</v>
      </c>
      <c r="GG1070" s="519">
        <v>0</v>
      </c>
      <c r="GH1070" s="519">
        <v>0</v>
      </c>
      <c r="GI1070" s="519">
        <v>0</v>
      </c>
      <c r="GJ1070" s="519">
        <v>0</v>
      </c>
      <c r="GK1070" s="519">
        <v>0</v>
      </c>
      <c r="GL1070" s="519">
        <v>0</v>
      </c>
      <c r="GM1070" s="519">
        <v>0</v>
      </c>
      <c r="GN1070" s="519">
        <v>0</v>
      </c>
      <c r="GO1070" s="519">
        <v>0</v>
      </c>
      <c r="GP1070" s="519">
        <v>0</v>
      </c>
      <c r="GQ1070" s="519">
        <v>0</v>
      </c>
      <c r="GR1070" s="519">
        <v>0</v>
      </c>
      <c r="GS1070" s="519">
        <v>0</v>
      </c>
      <c r="GT1070" s="519">
        <v>0</v>
      </c>
      <c r="GU1070" s="519">
        <v>0</v>
      </c>
      <c r="GV1070" s="519">
        <v>0</v>
      </c>
      <c r="GW1070" s="519">
        <v>0</v>
      </c>
      <c r="GX1070" s="519">
        <v>0</v>
      </c>
      <c r="GY1070" s="519">
        <v>0</v>
      </c>
      <c r="GZ1070" s="519">
        <v>0</v>
      </c>
      <c r="HA1070" s="519">
        <v>0</v>
      </c>
      <c r="HB1070" s="519">
        <v>0</v>
      </c>
      <c r="HC1070" s="519">
        <v>0</v>
      </c>
      <c r="HD1070" s="519">
        <v>0</v>
      </c>
      <c r="HE1070" s="519">
        <v>0</v>
      </c>
      <c r="HF1070" s="519">
        <v>0</v>
      </c>
      <c r="HG1070" s="519">
        <v>0</v>
      </c>
      <c r="HH1070" s="519">
        <v>0</v>
      </c>
      <c r="HI1070" s="519">
        <v>0</v>
      </c>
      <c r="HJ1070" s="519">
        <v>0</v>
      </c>
      <c r="HK1070" s="519">
        <v>0</v>
      </c>
      <c r="HL1070" s="519">
        <v>0</v>
      </c>
      <c r="HM1070" s="519">
        <v>0</v>
      </c>
      <c r="HN1070" s="519">
        <v>0</v>
      </c>
      <c r="HO1070" s="519">
        <v>0</v>
      </c>
      <c r="HP1070" s="519">
        <v>0</v>
      </c>
      <c r="HQ1070" s="519">
        <v>0</v>
      </c>
      <c r="HR1070" s="519">
        <v>0</v>
      </c>
      <c r="HS1070" s="519">
        <v>0</v>
      </c>
      <c r="HT1070" s="519">
        <v>0</v>
      </c>
      <c r="HU1070" s="519">
        <v>0</v>
      </c>
      <c r="HV1070" s="519">
        <v>0</v>
      </c>
      <c r="HW1070" s="519">
        <v>0</v>
      </c>
      <c r="HX1070" s="519">
        <v>0</v>
      </c>
      <c r="HY1070" s="519">
        <v>0</v>
      </c>
      <c r="HZ1070" s="519">
        <v>0</v>
      </c>
      <c r="IA1070" s="519">
        <v>0</v>
      </c>
      <c r="IB1070" s="519">
        <v>0</v>
      </c>
      <c r="IC1070" s="519">
        <v>0</v>
      </c>
      <c r="ID1070" s="519">
        <v>0</v>
      </c>
      <c r="IE1070" s="519">
        <v>0</v>
      </c>
      <c r="IF1070" s="519">
        <v>0</v>
      </c>
      <c r="IG1070" s="519">
        <v>0</v>
      </c>
      <c r="IH1070" s="519">
        <v>0</v>
      </c>
      <c r="II1070" s="519">
        <v>0</v>
      </c>
      <c r="IJ1070" s="519">
        <v>0</v>
      </c>
      <c r="IK1070" s="519">
        <v>0</v>
      </c>
    </row>
    <row r="1071" spans="2:245" hidden="1">
      <c r="B1071" s="519" t="s">
        <v>1058</v>
      </c>
      <c r="C1071" s="519"/>
      <c r="D1071" s="519"/>
      <c r="E1071" s="519"/>
      <c r="F1071" s="519">
        <v>2</v>
      </c>
      <c r="G1071" s="519"/>
      <c r="H1071" s="519">
        <v>45</v>
      </c>
      <c r="I1071" s="519">
        <v>9</v>
      </c>
      <c r="J1071" s="519" t="str">
        <f t="shared" si="51"/>
        <v>SDN10024509</v>
      </c>
      <c r="K1071" s="519">
        <v>904</v>
      </c>
      <c r="M1071" s="337"/>
      <c r="N1071" s="519" t="s">
        <v>1061</v>
      </c>
      <c r="O1071" s="519" t="s">
        <v>1060</v>
      </c>
      <c r="P1071" s="519">
        <v>43</v>
      </c>
      <c r="Q1071" s="521" t="str">
        <f t="shared" si="52"/>
        <v>SDN150243</v>
      </c>
      <c r="R1071" s="519">
        <v>757.9</v>
      </c>
      <c r="S1071" s="519">
        <v>2000</v>
      </c>
      <c r="T1071" s="519">
        <v>2273.6999999999998</v>
      </c>
      <c r="U1071" s="519">
        <v>3031.6</v>
      </c>
      <c r="V1071" s="519">
        <v>3789.5</v>
      </c>
      <c r="W1071" s="519">
        <v>4547.3999999999996</v>
      </c>
      <c r="X1071" s="519">
        <v>5305.3</v>
      </c>
      <c r="Y1071" s="519">
        <v>5911.6</v>
      </c>
      <c r="Z1071" s="519">
        <v>6517.9</v>
      </c>
      <c r="AA1071" s="519">
        <v>7124.3</v>
      </c>
      <c r="AB1071" s="519">
        <v>7730.6</v>
      </c>
      <c r="AC1071" s="519">
        <v>8336.9</v>
      </c>
      <c r="AD1071" s="519">
        <v>8943.2000000000007</v>
      </c>
      <c r="AE1071" s="519">
        <v>9549.5</v>
      </c>
      <c r="AF1071" s="519">
        <v>10155.9</v>
      </c>
      <c r="AG1071" s="519">
        <v>10155.9</v>
      </c>
      <c r="AH1071" s="519">
        <v>10155.9</v>
      </c>
      <c r="AI1071" s="519">
        <v>10155.9</v>
      </c>
      <c r="AJ1071" s="519">
        <v>10155.9</v>
      </c>
      <c r="AK1071" s="519">
        <v>10155.9</v>
      </c>
      <c r="AL1071" s="519">
        <v>10155.9</v>
      </c>
      <c r="AM1071" s="519">
        <v>10155.9</v>
      </c>
      <c r="AN1071" s="519">
        <v>10155.9</v>
      </c>
      <c r="AO1071" s="519">
        <v>10155.9</v>
      </c>
      <c r="AP1071" s="519">
        <v>10155.9</v>
      </c>
      <c r="AQ1071" s="519">
        <v>10155.9</v>
      </c>
      <c r="AR1071" s="519">
        <v>10155.9</v>
      </c>
      <c r="AS1071" s="519">
        <v>10155.9</v>
      </c>
      <c r="AT1071" s="519">
        <v>10155.9</v>
      </c>
      <c r="AU1071" s="519">
        <v>10155.9</v>
      </c>
      <c r="AV1071" s="519">
        <v>0</v>
      </c>
      <c r="AW1071" s="519">
        <v>0</v>
      </c>
      <c r="AX1071" s="519">
        <v>0</v>
      </c>
      <c r="AY1071" s="519">
        <v>0</v>
      </c>
      <c r="AZ1071" s="519">
        <v>0</v>
      </c>
      <c r="BA1071" s="519">
        <v>0</v>
      </c>
      <c r="BB1071" s="519">
        <v>0</v>
      </c>
      <c r="BC1071" s="519">
        <v>0</v>
      </c>
      <c r="BD1071" s="519">
        <v>0</v>
      </c>
      <c r="BE1071" s="519">
        <v>0</v>
      </c>
      <c r="BF1071" s="519">
        <v>0</v>
      </c>
      <c r="BG1071" s="519">
        <v>0</v>
      </c>
      <c r="BH1071" s="519">
        <v>0</v>
      </c>
      <c r="BI1071" s="519">
        <v>0</v>
      </c>
      <c r="BJ1071" s="519">
        <v>0</v>
      </c>
      <c r="BK1071" s="519">
        <v>0</v>
      </c>
      <c r="BL1071" s="519">
        <v>0</v>
      </c>
      <c r="BM1071" s="519">
        <v>0</v>
      </c>
      <c r="BN1071" s="519">
        <v>0</v>
      </c>
      <c r="BO1071" s="519">
        <v>0</v>
      </c>
      <c r="BP1071" s="519">
        <v>0</v>
      </c>
      <c r="BQ1071" s="519">
        <v>0</v>
      </c>
      <c r="BR1071" s="519">
        <v>0</v>
      </c>
      <c r="BS1071" s="519">
        <v>0</v>
      </c>
      <c r="BT1071" s="519">
        <v>0</v>
      </c>
      <c r="BU1071" s="519">
        <v>0</v>
      </c>
      <c r="BV1071" s="519">
        <v>0</v>
      </c>
      <c r="BW1071" s="519">
        <v>0</v>
      </c>
      <c r="BX1071" s="519">
        <v>0</v>
      </c>
      <c r="BY1071" s="519">
        <v>0</v>
      </c>
      <c r="BZ1071" s="519">
        <v>0</v>
      </c>
      <c r="CA1071" s="519">
        <v>0</v>
      </c>
      <c r="CB1071" s="519">
        <v>0</v>
      </c>
      <c r="CC1071" s="519">
        <v>0</v>
      </c>
      <c r="CD1071" s="519">
        <v>0</v>
      </c>
      <c r="CE1071" s="519">
        <v>0</v>
      </c>
      <c r="CF1071" s="519">
        <v>0</v>
      </c>
      <c r="CG1071" s="519">
        <v>0</v>
      </c>
      <c r="CH1071" s="519">
        <v>0</v>
      </c>
      <c r="CI1071" s="519">
        <v>0</v>
      </c>
      <c r="CJ1071" s="519">
        <v>0</v>
      </c>
      <c r="CK1071" s="519">
        <v>0</v>
      </c>
      <c r="CL1071" s="519">
        <v>0</v>
      </c>
      <c r="CM1071" s="519">
        <v>0</v>
      </c>
      <c r="CN1071" s="519">
        <v>0</v>
      </c>
      <c r="CO1071" s="519">
        <v>0</v>
      </c>
      <c r="CP1071" s="519">
        <v>0</v>
      </c>
      <c r="CQ1071" s="519">
        <v>0</v>
      </c>
      <c r="CR1071" s="519">
        <v>0</v>
      </c>
      <c r="CS1071" s="519">
        <v>0</v>
      </c>
      <c r="CT1071" s="519">
        <v>0</v>
      </c>
      <c r="CU1071" s="519">
        <v>0</v>
      </c>
      <c r="CV1071" s="519">
        <v>0</v>
      </c>
      <c r="CW1071" s="519">
        <v>0</v>
      </c>
      <c r="CX1071" s="519">
        <v>0</v>
      </c>
      <c r="CY1071" s="519">
        <v>0</v>
      </c>
      <c r="CZ1071" s="519">
        <v>0</v>
      </c>
      <c r="DA1071" s="519">
        <v>0</v>
      </c>
      <c r="DB1071" s="519">
        <v>0</v>
      </c>
      <c r="DC1071" s="519">
        <v>0</v>
      </c>
      <c r="DD1071" s="519">
        <v>0</v>
      </c>
      <c r="DE1071" s="519">
        <v>0</v>
      </c>
      <c r="DF1071" s="519">
        <v>0</v>
      </c>
      <c r="DG1071" s="519">
        <v>0</v>
      </c>
      <c r="DH1071" s="519">
        <v>0</v>
      </c>
      <c r="DI1071" s="519">
        <v>0</v>
      </c>
      <c r="DJ1071" s="519">
        <v>0</v>
      </c>
      <c r="DK1071" s="519">
        <v>0</v>
      </c>
      <c r="DL1071" s="519">
        <v>0</v>
      </c>
      <c r="DM1071" s="519">
        <v>0</v>
      </c>
      <c r="DN1071" s="519">
        <v>0</v>
      </c>
      <c r="DO1071" s="519">
        <v>0</v>
      </c>
      <c r="DP1071" s="519">
        <v>0</v>
      </c>
      <c r="DQ1071" s="519">
        <v>0</v>
      </c>
      <c r="DR1071" s="519">
        <v>0</v>
      </c>
      <c r="DS1071" s="519">
        <v>0</v>
      </c>
      <c r="DT1071" s="519">
        <v>0</v>
      </c>
      <c r="DU1071" s="519">
        <v>0</v>
      </c>
      <c r="DV1071" s="519">
        <v>0</v>
      </c>
      <c r="DW1071" s="519">
        <v>0</v>
      </c>
      <c r="DX1071" s="519">
        <v>0</v>
      </c>
      <c r="DZ1071" s="337"/>
      <c r="EA1071" s="519" t="s">
        <v>1061</v>
      </c>
      <c r="EB1071" s="519" t="s">
        <v>1060</v>
      </c>
      <c r="EC1071" s="519">
        <v>43</v>
      </c>
      <c r="ED1071" s="183" t="str">
        <f t="shared" si="53"/>
        <v>SDN150243</v>
      </c>
      <c r="EE1071" s="519">
        <v>757.9</v>
      </c>
      <c r="EF1071" s="519">
        <v>10000</v>
      </c>
      <c r="EG1071" s="519">
        <v>10000</v>
      </c>
      <c r="EH1071" s="519">
        <v>10000</v>
      </c>
      <c r="EI1071" s="519">
        <v>10000</v>
      </c>
      <c r="EJ1071" s="519">
        <v>10000</v>
      </c>
      <c r="EK1071" s="519">
        <v>10000</v>
      </c>
      <c r="EL1071" s="519">
        <v>10000</v>
      </c>
      <c r="EM1071" s="519">
        <v>10000</v>
      </c>
      <c r="EN1071" s="519">
        <v>10000</v>
      </c>
      <c r="EO1071" s="519">
        <v>10000</v>
      </c>
      <c r="EP1071" s="519">
        <v>10000</v>
      </c>
      <c r="EQ1071" s="519">
        <v>10000</v>
      </c>
      <c r="ER1071" s="519">
        <v>10000</v>
      </c>
      <c r="ES1071" s="519">
        <v>10155.9</v>
      </c>
      <c r="ET1071" s="519">
        <v>10155.9</v>
      </c>
      <c r="EU1071" s="519">
        <v>10155.9</v>
      </c>
      <c r="EV1071" s="519">
        <v>10155.9</v>
      </c>
      <c r="EW1071" s="519">
        <v>10155.9</v>
      </c>
      <c r="EX1071" s="519">
        <v>10155.9</v>
      </c>
      <c r="EY1071" s="519">
        <v>10155.9</v>
      </c>
      <c r="EZ1071" s="519">
        <v>10155.9</v>
      </c>
      <c r="FA1071" s="519">
        <v>10155.9</v>
      </c>
      <c r="FB1071" s="519">
        <v>10155.9</v>
      </c>
      <c r="FC1071" s="519">
        <v>10155.9</v>
      </c>
      <c r="FD1071" s="519">
        <v>10155.9</v>
      </c>
      <c r="FE1071" s="519">
        <v>10155.9</v>
      </c>
      <c r="FF1071" s="519">
        <v>10155.9</v>
      </c>
      <c r="FG1071" s="519">
        <v>10155.9</v>
      </c>
      <c r="FH1071" s="519">
        <v>10155.9</v>
      </c>
      <c r="FI1071" s="519">
        <v>0</v>
      </c>
      <c r="FJ1071" s="519">
        <v>0</v>
      </c>
      <c r="FK1071" s="519">
        <v>0</v>
      </c>
      <c r="FL1071" s="519">
        <v>0</v>
      </c>
      <c r="FM1071" s="519">
        <v>0</v>
      </c>
      <c r="FN1071" s="519">
        <v>0</v>
      </c>
      <c r="FO1071" s="519">
        <v>0</v>
      </c>
      <c r="FP1071" s="519">
        <v>0</v>
      </c>
      <c r="FQ1071" s="519">
        <v>0</v>
      </c>
      <c r="FR1071" s="519">
        <v>0</v>
      </c>
      <c r="FS1071" s="519">
        <v>0</v>
      </c>
      <c r="FT1071" s="519">
        <v>0</v>
      </c>
      <c r="FU1071" s="519">
        <v>0</v>
      </c>
      <c r="FV1071" s="519">
        <v>0</v>
      </c>
      <c r="FW1071" s="519">
        <v>0</v>
      </c>
      <c r="FX1071" s="519">
        <v>0</v>
      </c>
      <c r="FY1071" s="519">
        <v>0</v>
      </c>
      <c r="FZ1071" s="519">
        <v>0</v>
      </c>
      <c r="GA1071" s="519">
        <v>0</v>
      </c>
      <c r="GB1071" s="519">
        <v>0</v>
      </c>
      <c r="GC1071" s="519">
        <v>0</v>
      </c>
      <c r="GD1071" s="519">
        <v>0</v>
      </c>
      <c r="GE1071" s="519">
        <v>0</v>
      </c>
      <c r="GF1071" s="519">
        <v>0</v>
      </c>
      <c r="GG1071" s="519">
        <v>0</v>
      </c>
      <c r="GH1071" s="519">
        <v>0</v>
      </c>
      <c r="GI1071" s="519">
        <v>0</v>
      </c>
      <c r="GJ1071" s="519">
        <v>0</v>
      </c>
      <c r="GK1071" s="519">
        <v>0</v>
      </c>
      <c r="GL1071" s="519">
        <v>0</v>
      </c>
      <c r="GM1071" s="519">
        <v>0</v>
      </c>
      <c r="GN1071" s="519">
        <v>0</v>
      </c>
      <c r="GO1071" s="519">
        <v>0</v>
      </c>
      <c r="GP1071" s="519">
        <v>0</v>
      </c>
      <c r="GQ1071" s="519">
        <v>0</v>
      </c>
      <c r="GR1071" s="519">
        <v>0</v>
      </c>
      <c r="GS1071" s="519">
        <v>0</v>
      </c>
      <c r="GT1071" s="519">
        <v>0</v>
      </c>
      <c r="GU1071" s="519">
        <v>0</v>
      </c>
      <c r="GV1071" s="519">
        <v>0</v>
      </c>
      <c r="GW1071" s="519">
        <v>0</v>
      </c>
      <c r="GX1071" s="519">
        <v>0</v>
      </c>
      <c r="GY1071" s="519">
        <v>0</v>
      </c>
      <c r="GZ1071" s="519">
        <v>0</v>
      </c>
      <c r="HA1071" s="519">
        <v>0</v>
      </c>
      <c r="HB1071" s="519">
        <v>0</v>
      </c>
      <c r="HC1071" s="519">
        <v>0</v>
      </c>
      <c r="HD1071" s="519">
        <v>0</v>
      </c>
      <c r="HE1071" s="519">
        <v>0</v>
      </c>
      <c r="HF1071" s="519">
        <v>0</v>
      </c>
      <c r="HG1071" s="519">
        <v>0</v>
      </c>
      <c r="HH1071" s="519">
        <v>0</v>
      </c>
      <c r="HI1071" s="519">
        <v>0</v>
      </c>
      <c r="HJ1071" s="519">
        <v>0</v>
      </c>
      <c r="HK1071" s="519">
        <v>0</v>
      </c>
      <c r="HL1071" s="519">
        <v>0</v>
      </c>
      <c r="HM1071" s="519">
        <v>0</v>
      </c>
      <c r="HN1071" s="519">
        <v>0</v>
      </c>
      <c r="HO1071" s="519">
        <v>0</v>
      </c>
      <c r="HP1071" s="519">
        <v>0</v>
      </c>
      <c r="HQ1071" s="519">
        <v>0</v>
      </c>
      <c r="HR1071" s="519">
        <v>0</v>
      </c>
      <c r="HS1071" s="519">
        <v>0</v>
      </c>
      <c r="HT1071" s="519">
        <v>0</v>
      </c>
      <c r="HU1071" s="519">
        <v>0</v>
      </c>
      <c r="HV1071" s="519">
        <v>0</v>
      </c>
      <c r="HW1071" s="519">
        <v>0</v>
      </c>
      <c r="HX1071" s="519">
        <v>0</v>
      </c>
      <c r="HY1071" s="519">
        <v>0</v>
      </c>
      <c r="HZ1071" s="519">
        <v>0</v>
      </c>
      <c r="IA1071" s="519">
        <v>0</v>
      </c>
      <c r="IB1071" s="519">
        <v>0</v>
      </c>
      <c r="IC1071" s="519">
        <v>0</v>
      </c>
      <c r="ID1071" s="519">
        <v>0</v>
      </c>
      <c r="IE1071" s="519">
        <v>0</v>
      </c>
      <c r="IF1071" s="519">
        <v>0</v>
      </c>
      <c r="IG1071" s="519">
        <v>0</v>
      </c>
      <c r="IH1071" s="519">
        <v>0</v>
      </c>
      <c r="II1071" s="519">
        <v>0</v>
      </c>
      <c r="IJ1071" s="519">
        <v>0</v>
      </c>
      <c r="IK1071" s="519">
        <v>0</v>
      </c>
    </row>
    <row r="1072" spans="2:245" hidden="1">
      <c r="B1072" s="519" t="s">
        <v>1058</v>
      </c>
      <c r="C1072" s="519"/>
      <c r="D1072" s="519"/>
      <c r="E1072" s="519"/>
      <c r="F1072" s="519">
        <v>2</v>
      </c>
      <c r="G1072" s="519"/>
      <c r="H1072" s="519">
        <v>45</v>
      </c>
      <c r="I1072" s="519">
        <v>10</v>
      </c>
      <c r="J1072" s="519" t="str">
        <f t="shared" si="51"/>
        <v>SDN10024510</v>
      </c>
      <c r="K1072" s="519">
        <v>904</v>
      </c>
      <c r="M1072" s="337"/>
      <c r="N1072" s="519" t="s">
        <v>1061</v>
      </c>
      <c r="O1072" s="519" t="s">
        <v>1060</v>
      </c>
      <c r="P1072" s="519">
        <v>44</v>
      </c>
      <c r="Q1072" s="521" t="str">
        <f t="shared" si="52"/>
        <v>SDN150244</v>
      </c>
      <c r="R1072" s="519">
        <v>784.4</v>
      </c>
      <c r="S1072" s="519">
        <v>2000</v>
      </c>
      <c r="T1072" s="519">
        <v>2353.1999999999998</v>
      </c>
      <c r="U1072" s="519">
        <v>3137.6</v>
      </c>
      <c r="V1072" s="519">
        <v>3922</v>
      </c>
      <c r="W1072" s="519">
        <v>4706.3999999999996</v>
      </c>
      <c r="X1072" s="519">
        <v>5490.8</v>
      </c>
      <c r="Y1072" s="519">
        <v>6118.3</v>
      </c>
      <c r="Z1072" s="519">
        <v>6745.8</v>
      </c>
      <c r="AA1072" s="519">
        <v>7373.4</v>
      </c>
      <c r="AB1072" s="519">
        <v>8000.9</v>
      </c>
      <c r="AC1072" s="519">
        <v>8628.4</v>
      </c>
      <c r="AD1072" s="519">
        <v>9255.9</v>
      </c>
      <c r="AE1072" s="519">
        <v>9883.4</v>
      </c>
      <c r="AF1072" s="519">
        <v>10511</v>
      </c>
      <c r="AG1072" s="519">
        <v>10511</v>
      </c>
      <c r="AH1072" s="519">
        <v>10511</v>
      </c>
      <c r="AI1072" s="519">
        <v>10511</v>
      </c>
      <c r="AJ1072" s="519">
        <v>10511</v>
      </c>
      <c r="AK1072" s="519">
        <v>10511</v>
      </c>
      <c r="AL1072" s="519">
        <v>10511</v>
      </c>
      <c r="AM1072" s="519">
        <v>10511</v>
      </c>
      <c r="AN1072" s="519">
        <v>10511</v>
      </c>
      <c r="AO1072" s="519">
        <v>10511</v>
      </c>
      <c r="AP1072" s="519">
        <v>10511</v>
      </c>
      <c r="AQ1072" s="519">
        <v>10511</v>
      </c>
      <c r="AR1072" s="519">
        <v>10511</v>
      </c>
      <c r="AS1072" s="519">
        <v>10511</v>
      </c>
      <c r="AT1072" s="519">
        <v>10511</v>
      </c>
      <c r="AU1072" s="519">
        <v>10511</v>
      </c>
      <c r="AV1072" s="519">
        <v>0</v>
      </c>
      <c r="AW1072" s="519">
        <v>0</v>
      </c>
      <c r="AX1072" s="519">
        <v>0</v>
      </c>
      <c r="AY1072" s="519">
        <v>0</v>
      </c>
      <c r="AZ1072" s="519">
        <v>0</v>
      </c>
      <c r="BA1072" s="519">
        <v>0</v>
      </c>
      <c r="BB1072" s="519">
        <v>0</v>
      </c>
      <c r="BC1072" s="519">
        <v>0</v>
      </c>
      <c r="BD1072" s="519">
        <v>0</v>
      </c>
      <c r="BE1072" s="519">
        <v>0</v>
      </c>
      <c r="BF1072" s="519">
        <v>0</v>
      </c>
      <c r="BG1072" s="519">
        <v>0</v>
      </c>
      <c r="BH1072" s="519">
        <v>0</v>
      </c>
      <c r="BI1072" s="519">
        <v>0</v>
      </c>
      <c r="BJ1072" s="519">
        <v>0</v>
      </c>
      <c r="BK1072" s="519">
        <v>0</v>
      </c>
      <c r="BL1072" s="519">
        <v>0</v>
      </c>
      <c r="BM1072" s="519">
        <v>0</v>
      </c>
      <c r="BN1072" s="519">
        <v>0</v>
      </c>
      <c r="BO1072" s="519">
        <v>0</v>
      </c>
      <c r="BP1072" s="519">
        <v>0</v>
      </c>
      <c r="BQ1072" s="519">
        <v>0</v>
      </c>
      <c r="BR1072" s="519">
        <v>0</v>
      </c>
      <c r="BS1072" s="519">
        <v>0</v>
      </c>
      <c r="BT1072" s="519">
        <v>0</v>
      </c>
      <c r="BU1072" s="519">
        <v>0</v>
      </c>
      <c r="BV1072" s="519">
        <v>0</v>
      </c>
      <c r="BW1072" s="519">
        <v>0</v>
      </c>
      <c r="BX1072" s="519">
        <v>0</v>
      </c>
      <c r="BY1072" s="519">
        <v>0</v>
      </c>
      <c r="BZ1072" s="519">
        <v>0</v>
      </c>
      <c r="CA1072" s="519">
        <v>0</v>
      </c>
      <c r="CB1072" s="519">
        <v>0</v>
      </c>
      <c r="CC1072" s="519">
        <v>0</v>
      </c>
      <c r="CD1072" s="519">
        <v>0</v>
      </c>
      <c r="CE1072" s="519">
        <v>0</v>
      </c>
      <c r="CF1072" s="519">
        <v>0</v>
      </c>
      <c r="CG1072" s="519">
        <v>0</v>
      </c>
      <c r="CH1072" s="519">
        <v>0</v>
      </c>
      <c r="CI1072" s="519">
        <v>0</v>
      </c>
      <c r="CJ1072" s="519">
        <v>0</v>
      </c>
      <c r="CK1072" s="519">
        <v>0</v>
      </c>
      <c r="CL1072" s="519">
        <v>0</v>
      </c>
      <c r="CM1072" s="519">
        <v>0</v>
      </c>
      <c r="CN1072" s="519">
        <v>0</v>
      </c>
      <c r="CO1072" s="519">
        <v>0</v>
      </c>
      <c r="CP1072" s="519">
        <v>0</v>
      </c>
      <c r="CQ1072" s="519">
        <v>0</v>
      </c>
      <c r="CR1072" s="519">
        <v>0</v>
      </c>
      <c r="CS1072" s="519">
        <v>0</v>
      </c>
      <c r="CT1072" s="519">
        <v>0</v>
      </c>
      <c r="CU1072" s="519">
        <v>0</v>
      </c>
      <c r="CV1072" s="519">
        <v>0</v>
      </c>
      <c r="CW1072" s="519">
        <v>0</v>
      </c>
      <c r="CX1072" s="519">
        <v>0</v>
      </c>
      <c r="CY1072" s="519">
        <v>0</v>
      </c>
      <c r="CZ1072" s="519">
        <v>0</v>
      </c>
      <c r="DA1072" s="519">
        <v>0</v>
      </c>
      <c r="DB1072" s="519">
        <v>0</v>
      </c>
      <c r="DC1072" s="519">
        <v>0</v>
      </c>
      <c r="DD1072" s="519">
        <v>0</v>
      </c>
      <c r="DE1072" s="519">
        <v>0</v>
      </c>
      <c r="DF1072" s="519">
        <v>0</v>
      </c>
      <c r="DG1072" s="519">
        <v>0</v>
      </c>
      <c r="DH1072" s="519">
        <v>0</v>
      </c>
      <c r="DI1072" s="519">
        <v>0</v>
      </c>
      <c r="DJ1072" s="519">
        <v>0</v>
      </c>
      <c r="DK1072" s="519">
        <v>0</v>
      </c>
      <c r="DL1072" s="519">
        <v>0</v>
      </c>
      <c r="DM1072" s="519">
        <v>0</v>
      </c>
      <c r="DN1072" s="519">
        <v>0</v>
      </c>
      <c r="DO1072" s="519">
        <v>0</v>
      </c>
      <c r="DP1072" s="519">
        <v>0</v>
      </c>
      <c r="DQ1072" s="519">
        <v>0</v>
      </c>
      <c r="DR1072" s="519">
        <v>0</v>
      </c>
      <c r="DS1072" s="519">
        <v>0</v>
      </c>
      <c r="DT1072" s="519">
        <v>0</v>
      </c>
      <c r="DU1072" s="519">
        <v>0</v>
      </c>
      <c r="DV1072" s="519">
        <v>0</v>
      </c>
      <c r="DW1072" s="519">
        <v>0</v>
      </c>
      <c r="DX1072" s="519">
        <v>0</v>
      </c>
      <c r="DZ1072" s="337"/>
      <c r="EA1072" s="519" t="s">
        <v>1061</v>
      </c>
      <c r="EB1072" s="519" t="s">
        <v>1060</v>
      </c>
      <c r="EC1072" s="519">
        <v>44</v>
      </c>
      <c r="ED1072" s="183" t="str">
        <f t="shared" si="53"/>
        <v>SDN150244</v>
      </c>
      <c r="EE1072" s="519">
        <v>784.4</v>
      </c>
      <c r="EF1072" s="519">
        <v>10000</v>
      </c>
      <c r="EG1072" s="519">
        <v>10000</v>
      </c>
      <c r="EH1072" s="519">
        <v>10000</v>
      </c>
      <c r="EI1072" s="519">
        <v>10000</v>
      </c>
      <c r="EJ1072" s="519">
        <v>10000</v>
      </c>
      <c r="EK1072" s="519">
        <v>10000</v>
      </c>
      <c r="EL1072" s="519">
        <v>10000</v>
      </c>
      <c r="EM1072" s="519">
        <v>10000</v>
      </c>
      <c r="EN1072" s="519">
        <v>10000</v>
      </c>
      <c r="EO1072" s="519">
        <v>10000</v>
      </c>
      <c r="EP1072" s="519">
        <v>10000</v>
      </c>
      <c r="EQ1072" s="519">
        <v>10000</v>
      </c>
      <c r="ER1072" s="519">
        <v>10000</v>
      </c>
      <c r="ES1072" s="519">
        <v>10511</v>
      </c>
      <c r="ET1072" s="519">
        <v>10511</v>
      </c>
      <c r="EU1072" s="519">
        <v>10511</v>
      </c>
      <c r="EV1072" s="519">
        <v>10511</v>
      </c>
      <c r="EW1072" s="519">
        <v>10511</v>
      </c>
      <c r="EX1072" s="519">
        <v>10511</v>
      </c>
      <c r="EY1072" s="519">
        <v>10511</v>
      </c>
      <c r="EZ1072" s="519">
        <v>10511</v>
      </c>
      <c r="FA1072" s="519">
        <v>10511</v>
      </c>
      <c r="FB1072" s="519">
        <v>10511</v>
      </c>
      <c r="FC1072" s="519">
        <v>10511</v>
      </c>
      <c r="FD1072" s="519">
        <v>10511</v>
      </c>
      <c r="FE1072" s="519">
        <v>10511</v>
      </c>
      <c r="FF1072" s="519">
        <v>10511</v>
      </c>
      <c r="FG1072" s="519">
        <v>10511</v>
      </c>
      <c r="FH1072" s="519">
        <v>10511</v>
      </c>
      <c r="FI1072" s="519">
        <v>0</v>
      </c>
      <c r="FJ1072" s="519">
        <v>0</v>
      </c>
      <c r="FK1072" s="519">
        <v>0</v>
      </c>
      <c r="FL1072" s="519">
        <v>0</v>
      </c>
      <c r="FM1072" s="519">
        <v>0</v>
      </c>
      <c r="FN1072" s="519">
        <v>0</v>
      </c>
      <c r="FO1072" s="519">
        <v>0</v>
      </c>
      <c r="FP1072" s="519">
        <v>0</v>
      </c>
      <c r="FQ1072" s="519">
        <v>0</v>
      </c>
      <c r="FR1072" s="519">
        <v>0</v>
      </c>
      <c r="FS1072" s="519">
        <v>0</v>
      </c>
      <c r="FT1072" s="519">
        <v>0</v>
      </c>
      <c r="FU1072" s="519">
        <v>0</v>
      </c>
      <c r="FV1072" s="519">
        <v>0</v>
      </c>
      <c r="FW1072" s="519">
        <v>0</v>
      </c>
      <c r="FX1072" s="519">
        <v>0</v>
      </c>
      <c r="FY1072" s="519">
        <v>0</v>
      </c>
      <c r="FZ1072" s="519">
        <v>0</v>
      </c>
      <c r="GA1072" s="519">
        <v>0</v>
      </c>
      <c r="GB1072" s="519">
        <v>0</v>
      </c>
      <c r="GC1072" s="519">
        <v>0</v>
      </c>
      <c r="GD1072" s="519">
        <v>0</v>
      </c>
      <c r="GE1072" s="519">
        <v>0</v>
      </c>
      <c r="GF1072" s="519">
        <v>0</v>
      </c>
      <c r="GG1072" s="519">
        <v>0</v>
      </c>
      <c r="GH1072" s="519">
        <v>0</v>
      </c>
      <c r="GI1072" s="519">
        <v>0</v>
      </c>
      <c r="GJ1072" s="519">
        <v>0</v>
      </c>
      <c r="GK1072" s="519">
        <v>0</v>
      </c>
      <c r="GL1072" s="519">
        <v>0</v>
      </c>
      <c r="GM1072" s="519">
        <v>0</v>
      </c>
      <c r="GN1072" s="519">
        <v>0</v>
      </c>
      <c r="GO1072" s="519">
        <v>0</v>
      </c>
      <c r="GP1072" s="519">
        <v>0</v>
      </c>
      <c r="GQ1072" s="519">
        <v>0</v>
      </c>
      <c r="GR1072" s="519">
        <v>0</v>
      </c>
      <c r="GS1072" s="519">
        <v>0</v>
      </c>
      <c r="GT1072" s="519">
        <v>0</v>
      </c>
      <c r="GU1072" s="519">
        <v>0</v>
      </c>
      <c r="GV1072" s="519">
        <v>0</v>
      </c>
      <c r="GW1072" s="519">
        <v>0</v>
      </c>
      <c r="GX1072" s="519">
        <v>0</v>
      </c>
      <c r="GY1072" s="519">
        <v>0</v>
      </c>
      <c r="GZ1072" s="519">
        <v>0</v>
      </c>
      <c r="HA1072" s="519">
        <v>0</v>
      </c>
      <c r="HB1072" s="519">
        <v>0</v>
      </c>
      <c r="HC1072" s="519">
        <v>0</v>
      </c>
      <c r="HD1072" s="519">
        <v>0</v>
      </c>
      <c r="HE1072" s="519">
        <v>0</v>
      </c>
      <c r="HF1072" s="519">
        <v>0</v>
      </c>
      <c r="HG1072" s="519">
        <v>0</v>
      </c>
      <c r="HH1072" s="519">
        <v>0</v>
      </c>
      <c r="HI1072" s="519">
        <v>0</v>
      </c>
      <c r="HJ1072" s="519">
        <v>0</v>
      </c>
      <c r="HK1072" s="519">
        <v>0</v>
      </c>
      <c r="HL1072" s="519">
        <v>0</v>
      </c>
      <c r="HM1072" s="519">
        <v>0</v>
      </c>
      <c r="HN1072" s="519">
        <v>0</v>
      </c>
      <c r="HO1072" s="519">
        <v>0</v>
      </c>
      <c r="HP1072" s="519">
        <v>0</v>
      </c>
      <c r="HQ1072" s="519">
        <v>0</v>
      </c>
      <c r="HR1072" s="519">
        <v>0</v>
      </c>
      <c r="HS1072" s="519">
        <v>0</v>
      </c>
      <c r="HT1072" s="519">
        <v>0</v>
      </c>
      <c r="HU1072" s="519">
        <v>0</v>
      </c>
      <c r="HV1072" s="519">
        <v>0</v>
      </c>
      <c r="HW1072" s="519">
        <v>0</v>
      </c>
      <c r="HX1072" s="519">
        <v>0</v>
      </c>
      <c r="HY1072" s="519">
        <v>0</v>
      </c>
      <c r="HZ1072" s="519">
        <v>0</v>
      </c>
      <c r="IA1072" s="519">
        <v>0</v>
      </c>
      <c r="IB1072" s="519">
        <v>0</v>
      </c>
      <c r="IC1072" s="519">
        <v>0</v>
      </c>
      <c r="ID1072" s="519">
        <v>0</v>
      </c>
      <c r="IE1072" s="519">
        <v>0</v>
      </c>
      <c r="IF1072" s="519">
        <v>0</v>
      </c>
      <c r="IG1072" s="519">
        <v>0</v>
      </c>
      <c r="IH1072" s="519">
        <v>0</v>
      </c>
      <c r="II1072" s="519">
        <v>0</v>
      </c>
      <c r="IJ1072" s="519">
        <v>0</v>
      </c>
      <c r="IK1072" s="519">
        <v>0</v>
      </c>
    </row>
    <row r="1073" spans="2:245" hidden="1">
      <c r="B1073" s="519" t="s">
        <v>1058</v>
      </c>
      <c r="C1073" s="519"/>
      <c r="D1073" s="519"/>
      <c r="E1073" s="519"/>
      <c r="F1073" s="519">
        <v>2</v>
      </c>
      <c r="G1073" s="519"/>
      <c r="H1073" s="519">
        <v>46</v>
      </c>
      <c r="I1073" s="519">
        <v>1</v>
      </c>
      <c r="J1073" s="519" t="str">
        <f t="shared" si="51"/>
        <v>SDN10024601</v>
      </c>
      <c r="K1073" s="519">
        <v>1155</v>
      </c>
      <c r="M1073" s="337"/>
      <c r="N1073" s="519" t="s">
        <v>1061</v>
      </c>
      <c r="O1073" s="519" t="s">
        <v>1060</v>
      </c>
      <c r="P1073" s="519">
        <v>45</v>
      </c>
      <c r="Q1073" s="521" t="str">
        <f t="shared" si="52"/>
        <v>SDN150245</v>
      </c>
      <c r="R1073" s="519">
        <v>816.2</v>
      </c>
      <c r="S1073" s="519">
        <v>2000</v>
      </c>
      <c r="T1073" s="519">
        <v>2448.6</v>
      </c>
      <c r="U1073" s="519">
        <v>3264.8</v>
      </c>
      <c r="V1073" s="519">
        <v>4081</v>
      </c>
      <c r="W1073" s="519">
        <v>4897.2</v>
      </c>
      <c r="X1073" s="519">
        <v>5713.4</v>
      </c>
      <c r="Y1073" s="519">
        <v>6366.4</v>
      </c>
      <c r="Z1073" s="519">
        <v>7019.3</v>
      </c>
      <c r="AA1073" s="519">
        <v>7672.3</v>
      </c>
      <c r="AB1073" s="519">
        <v>8325.2000000000007</v>
      </c>
      <c r="AC1073" s="519">
        <v>8978.2000000000007</v>
      </c>
      <c r="AD1073" s="519">
        <v>9631.2000000000007</v>
      </c>
      <c r="AE1073" s="519">
        <v>10284.1</v>
      </c>
      <c r="AF1073" s="519">
        <v>10937.1</v>
      </c>
      <c r="AG1073" s="519">
        <v>10937.1</v>
      </c>
      <c r="AH1073" s="519">
        <v>10937.1</v>
      </c>
      <c r="AI1073" s="519">
        <v>10937.1</v>
      </c>
      <c r="AJ1073" s="519">
        <v>10937.1</v>
      </c>
      <c r="AK1073" s="519">
        <v>10937.1</v>
      </c>
      <c r="AL1073" s="519">
        <v>10937.1</v>
      </c>
      <c r="AM1073" s="519">
        <v>10937.1</v>
      </c>
      <c r="AN1073" s="519">
        <v>10937.1</v>
      </c>
      <c r="AO1073" s="519">
        <v>10937.1</v>
      </c>
      <c r="AP1073" s="519">
        <v>10937.1</v>
      </c>
      <c r="AQ1073" s="519">
        <v>10937.1</v>
      </c>
      <c r="AR1073" s="519">
        <v>10937.1</v>
      </c>
      <c r="AS1073" s="519">
        <v>10937.1</v>
      </c>
      <c r="AT1073" s="519">
        <v>10937.1</v>
      </c>
      <c r="AU1073" s="519">
        <v>10937.1</v>
      </c>
      <c r="AV1073" s="519">
        <v>0</v>
      </c>
      <c r="AW1073" s="519">
        <v>0</v>
      </c>
      <c r="AX1073" s="519">
        <v>0</v>
      </c>
      <c r="AY1073" s="519">
        <v>0</v>
      </c>
      <c r="AZ1073" s="519">
        <v>0</v>
      </c>
      <c r="BA1073" s="519">
        <v>0</v>
      </c>
      <c r="BB1073" s="519">
        <v>0</v>
      </c>
      <c r="BC1073" s="519">
        <v>0</v>
      </c>
      <c r="BD1073" s="519">
        <v>0</v>
      </c>
      <c r="BE1073" s="519">
        <v>0</v>
      </c>
      <c r="BF1073" s="519">
        <v>0</v>
      </c>
      <c r="BG1073" s="519">
        <v>0</v>
      </c>
      <c r="BH1073" s="519">
        <v>0</v>
      </c>
      <c r="BI1073" s="519">
        <v>0</v>
      </c>
      <c r="BJ1073" s="519">
        <v>0</v>
      </c>
      <c r="BK1073" s="519">
        <v>0</v>
      </c>
      <c r="BL1073" s="519">
        <v>0</v>
      </c>
      <c r="BM1073" s="519">
        <v>0</v>
      </c>
      <c r="BN1073" s="519">
        <v>0</v>
      </c>
      <c r="BO1073" s="519">
        <v>0</v>
      </c>
      <c r="BP1073" s="519">
        <v>0</v>
      </c>
      <c r="BQ1073" s="519">
        <v>0</v>
      </c>
      <c r="BR1073" s="519">
        <v>0</v>
      </c>
      <c r="BS1073" s="519">
        <v>0</v>
      </c>
      <c r="BT1073" s="519">
        <v>0</v>
      </c>
      <c r="BU1073" s="519">
        <v>0</v>
      </c>
      <c r="BV1073" s="519">
        <v>0</v>
      </c>
      <c r="BW1073" s="519">
        <v>0</v>
      </c>
      <c r="BX1073" s="519">
        <v>0</v>
      </c>
      <c r="BY1073" s="519">
        <v>0</v>
      </c>
      <c r="BZ1073" s="519">
        <v>0</v>
      </c>
      <c r="CA1073" s="519">
        <v>0</v>
      </c>
      <c r="CB1073" s="519">
        <v>0</v>
      </c>
      <c r="CC1073" s="519">
        <v>0</v>
      </c>
      <c r="CD1073" s="519">
        <v>0</v>
      </c>
      <c r="CE1073" s="519">
        <v>0</v>
      </c>
      <c r="CF1073" s="519">
        <v>0</v>
      </c>
      <c r="CG1073" s="519">
        <v>0</v>
      </c>
      <c r="CH1073" s="519">
        <v>0</v>
      </c>
      <c r="CI1073" s="519">
        <v>0</v>
      </c>
      <c r="CJ1073" s="519">
        <v>0</v>
      </c>
      <c r="CK1073" s="519">
        <v>0</v>
      </c>
      <c r="CL1073" s="519">
        <v>0</v>
      </c>
      <c r="CM1073" s="519">
        <v>0</v>
      </c>
      <c r="CN1073" s="519">
        <v>0</v>
      </c>
      <c r="CO1073" s="519">
        <v>0</v>
      </c>
      <c r="CP1073" s="519">
        <v>0</v>
      </c>
      <c r="CQ1073" s="519">
        <v>0</v>
      </c>
      <c r="CR1073" s="519">
        <v>0</v>
      </c>
      <c r="CS1073" s="519">
        <v>0</v>
      </c>
      <c r="CT1073" s="519">
        <v>0</v>
      </c>
      <c r="CU1073" s="519">
        <v>0</v>
      </c>
      <c r="CV1073" s="519">
        <v>0</v>
      </c>
      <c r="CW1073" s="519">
        <v>0</v>
      </c>
      <c r="CX1073" s="519">
        <v>0</v>
      </c>
      <c r="CY1073" s="519">
        <v>0</v>
      </c>
      <c r="CZ1073" s="519">
        <v>0</v>
      </c>
      <c r="DA1073" s="519">
        <v>0</v>
      </c>
      <c r="DB1073" s="519">
        <v>0</v>
      </c>
      <c r="DC1073" s="519">
        <v>0</v>
      </c>
      <c r="DD1073" s="519">
        <v>0</v>
      </c>
      <c r="DE1073" s="519">
        <v>0</v>
      </c>
      <c r="DF1073" s="519">
        <v>0</v>
      </c>
      <c r="DG1073" s="519">
        <v>0</v>
      </c>
      <c r="DH1073" s="519">
        <v>0</v>
      </c>
      <c r="DI1073" s="519">
        <v>0</v>
      </c>
      <c r="DJ1073" s="519">
        <v>0</v>
      </c>
      <c r="DK1073" s="519">
        <v>0</v>
      </c>
      <c r="DL1073" s="519">
        <v>0</v>
      </c>
      <c r="DM1073" s="519">
        <v>0</v>
      </c>
      <c r="DN1073" s="519">
        <v>0</v>
      </c>
      <c r="DO1073" s="519">
        <v>0</v>
      </c>
      <c r="DP1073" s="519">
        <v>0</v>
      </c>
      <c r="DQ1073" s="519">
        <v>0</v>
      </c>
      <c r="DR1073" s="519">
        <v>0</v>
      </c>
      <c r="DS1073" s="519">
        <v>0</v>
      </c>
      <c r="DT1073" s="519">
        <v>0</v>
      </c>
      <c r="DU1073" s="519">
        <v>0</v>
      </c>
      <c r="DV1073" s="519">
        <v>0</v>
      </c>
      <c r="DW1073" s="519">
        <v>0</v>
      </c>
      <c r="DX1073" s="519">
        <v>0</v>
      </c>
      <c r="DZ1073" s="337"/>
      <c r="EA1073" s="519" t="s">
        <v>1061</v>
      </c>
      <c r="EB1073" s="519" t="s">
        <v>1060</v>
      </c>
      <c r="EC1073" s="519">
        <v>45</v>
      </c>
      <c r="ED1073" s="183" t="str">
        <f t="shared" si="53"/>
        <v>SDN150245</v>
      </c>
      <c r="EE1073" s="519">
        <v>816.2</v>
      </c>
      <c r="EF1073" s="519">
        <v>10000</v>
      </c>
      <c r="EG1073" s="519">
        <v>10000</v>
      </c>
      <c r="EH1073" s="519">
        <v>10000</v>
      </c>
      <c r="EI1073" s="519">
        <v>10000</v>
      </c>
      <c r="EJ1073" s="519">
        <v>10000</v>
      </c>
      <c r="EK1073" s="519">
        <v>10000</v>
      </c>
      <c r="EL1073" s="519">
        <v>10000</v>
      </c>
      <c r="EM1073" s="519">
        <v>10000</v>
      </c>
      <c r="EN1073" s="519">
        <v>10000</v>
      </c>
      <c r="EO1073" s="519">
        <v>10000</v>
      </c>
      <c r="EP1073" s="519">
        <v>10000</v>
      </c>
      <c r="EQ1073" s="519">
        <v>10000</v>
      </c>
      <c r="ER1073" s="519">
        <v>10284.1</v>
      </c>
      <c r="ES1073" s="519">
        <v>10937.1</v>
      </c>
      <c r="ET1073" s="519">
        <v>10937.1</v>
      </c>
      <c r="EU1073" s="519">
        <v>10937.1</v>
      </c>
      <c r="EV1073" s="519">
        <v>10937.1</v>
      </c>
      <c r="EW1073" s="519">
        <v>10937.1</v>
      </c>
      <c r="EX1073" s="519">
        <v>10937.1</v>
      </c>
      <c r="EY1073" s="519">
        <v>10937.1</v>
      </c>
      <c r="EZ1073" s="519">
        <v>10937.1</v>
      </c>
      <c r="FA1073" s="519">
        <v>10937.1</v>
      </c>
      <c r="FB1073" s="519">
        <v>10937.1</v>
      </c>
      <c r="FC1073" s="519">
        <v>10937.1</v>
      </c>
      <c r="FD1073" s="519">
        <v>10937.1</v>
      </c>
      <c r="FE1073" s="519">
        <v>10937.1</v>
      </c>
      <c r="FF1073" s="519">
        <v>10937.1</v>
      </c>
      <c r="FG1073" s="519">
        <v>10937.1</v>
      </c>
      <c r="FH1073" s="519">
        <v>10937.1</v>
      </c>
      <c r="FI1073" s="519">
        <v>0</v>
      </c>
      <c r="FJ1073" s="519">
        <v>0</v>
      </c>
      <c r="FK1073" s="519">
        <v>0</v>
      </c>
      <c r="FL1073" s="519">
        <v>0</v>
      </c>
      <c r="FM1073" s="519">
        <v>0</v>
      </c>
      <c r="FN1073" s="519">
        <v>0</v>
      </c>
      <c r="FO1073" s="519">
        <v>0</v>
      </c>
      <c r="FP1073" s="519">
        <v>0</v>
      </c>
      <c r="FQ1073" s="519">
        <v>0</v>
      </c>
      <c r="FR1073" s="519">
        <v>0</v>
      </c>
      <c r="FS1073" s="519">
        <v>0</v>
      </c>
      <c r="FT1073" s="519">
        <v>0</v>
      </c>
      <c r="FU1073" s="519">
        <v>0</v>
      </c>
      <c r="FV1073" s="519">
        <v>0</v>
      </c>
      <c r="FW1073" s="519">
        <v>0</v>
      </c>
      <c r="FX1073" s="519">
        <v>0</v>
      </c>
      <c r="FY1073" s="519">
        <v>0</v>
      </c>
      <c r="FZ1073" s="519">
        <v>0</v>
      </c>
      <c r="GA1073" s="519">
        <v>0</v>
      </c>
      <c r="GB1073" s="519">
        <v>0</v>
      </c>
      <c r="GC1073" s="519">
        <v>0</v>
      </c>
      <c r="GD1073" s="519">
        <v>0</v>
      </c>
      <c r="GE1073" s="519">
        <v>0</v>
      </c>
      <c r="GF1073" s="519">
        <v>0</v>
      </c>
      <c r="GG1073" s="519">
        <v>0</v>
      </c>
      <c r="GH1073" s="519">
        <v>0</v>
      </c>
      <c r="GI1073" s="519">
        <v>0</v>
      </c>
      <c r="GJ1073" s="519">
        <v>0</v>
      </c>
      <c r="GK1073" s="519">
        <v>0</v>
      </c>
      <c r="GL1073" s="519">
        <v>0</v>
      </c>
      <c r="GM1073" s="519">
        <v>0</v>
      </c>
      <c r="GN1073" s="519">
        <v>0</v>
      </c>
      <c r="GO1073" s="519">
        <v>0</v>
      </c>
      <c r="GP1073" s="519">
        <v>0</v>
      </c>
      <c r="GQ1073" s="519">
        <v>0</v>
      </c>
      <c r="GR1073" s="519">
        <v>0</v>
      </c>
      <c r="GS1073" s="519">
        <v>0</v>
      </c>
      <c r="GT1073" s="519">
        <v>0</v>
      </c>
      <c r="GU1073" s="519">
        <v>0</v>
      </c>
      <c r="GV1073" s="519">
        <v>0</v>
      </c>
      <c r="GW1073" s="519">
        <v>0</v>
      </c>
      <c r="GX1073" s="519">
        <v>0</v>
      </c>
      <c r="GY1073" s="519">
        <v>0</v>
      </c>
      <c r="GZ1073" s="519">
        <v>0</v>
      </c>
      <c r="HA1073" s="519">
        <v>0</v>
      </c>
      <c r="HB1073" s="519">
        <v>0</v>
      </c>
      <c r="HC1073" s="519">
        <v>0</v>
      </c>
      <c r="HD1073" s="519">
        <v>0</v>
      </c>
      <c r="HE1073" s="519">
        <v>0</v>
      </c>
      <c r="HF1073" s="519">
        <v>0</v>
      </c>
      <c r="HG1073" s="519">
        <v>0</v>
      </c>
      <c r="HH1073" s="519">
        <v>0</v>
      </c>
      <c r="HI1073" s="519">
        <v>0</v>
      </c>
      <c r="HJ1073" s="519">
        <v>0</v>
      </c>
      <c r="HK1073" s="519">
        <v>0</v>
      </c>
      <c r="HL1073" s="519">
        <v>0</v>
      </c>
      <c r="HM1073" s="519">
        <v>0</v>
      </c>
      <c r="HN1073" s="519">
        <v>0</v>
      </c>
      <c r="HO1073" s="519">
        <v>0</v>
      </c>
      <c r="HP1073" s="519">
        <v>0</v>
      </c>
      <c r="HQ1073" s="519">
        <v>0</v>
      </c>
      <c r="HR1073" s="519">
        <v>0</v>
      </c>
      <c r="HS1073" s="519">
        <v>0</v>
      </c>
      <c r="HT1073" s="519">
        <v>0</v>
      </c>
      <c r="HU1073" s="519">
        <v>0</v>
      </c>
      <c r="HV1073" s="519">
        <v>0</v>
      </c>
      <c r="HW1073" s="519">
        <v>0</v>
      </c>
      <c r="HX1073" s="519">
        <v>0</v>
      </c>
      <c r="HY1073" s="519">
        <v>0</v>
      </c>
      <c r="HZ1073" s="519">
        <v>0</v>
      </c>
      <c r="IA1073" s="519">
        <v>0</v>
      </c>
      <c r="IB1073" s="519">
        <v>0</v>
      </c>
      <c r="IC1073" s="519">
        <v>0</v>
      </c>
      <c r="ID1073" s="519">
        <v>0</v>
      </c>
      <c r="IE1073" s="519">
        <v>0</v>
      </c>
      <c r="IF1073" s="519">
        <v>0</v>
      </c>
      <c r="IG1073" s="519">
        <v>0</v>
      </c>
      <c r="IH1073" s="519">
        <v>0</v>
      </c>
      <c r="II1073" s="519">
        <v>0</v>
      </c>
      <c r="IJ1073" s="519">
        <v>0</v>
      </c>
      <c r="IK1073" s="519">
        <v>0</v>
      </c>
    </row>
    <row r="1074" spans="2:245" hidden="1">
      <c r="B1074" s="519" t="s">
        <v>1058</v>
      </c>
      <c r="C1074" s="519"/>
      <c r="D1074" s="519"/>
      <c r="E1074" s="519"/>
      <c r="F1074" s="519">
        <v>2</v>
      </c>
      <c r="G1074" s="519"/>
      <c r="H1074" s="519">
        <v>46</v>
      </c>
      <c r="I1074" s="519">
        <v>2</v>
      </c>
      <c r="J1074" s="519" t="str">
        <f t="shared" si="51"/>
        <v>SDN10024602</v>
      </c>
      <c r="K1074" s="519">
        <v>1155</v>
      </c>
      <c r="M1074" s="337"/>
      <c r="N1074" s="519" t="s">
        <v>1061</v>
      </c>
      <c r="O1074" s="519" t="s">
        <v>1060</v>
      </c>
      <c r="P1074" s="519">
        <v>46</v>
      </c>
      <c r="Q1074" s="521" t="str">
        <f t="shared" si="52"/>
        <v>SDN150246</v>
      </c>
      <c r="R1074" s="519">
        <v>848</v>
      </c>
      <c r="S1074" s="519">
        <v>2000</v>
      </c>
      <c r="T1074" s="519">
        <v>2544</v>
      </c>
      <c r="U1074" s="519">
        <v>3392</v>
      </c>
      <c r="V1074" s="519">
        <v>4240</v>
      </c>
      <c r="W1074" s="519">
        <v>5088</v>
      </c>
      <c r="X1074" s="519">
        <v>5936</v>
      </c>
      <c r="Y1074" s="519">
        <v>6614.4</v>
      </c>
      <c r="Z1074" s="519">
        <v>7292.8</v>
      </c>
      <c r="AA1074" s="519">
        <v>7971.2</v>
      </c>
      <c r="AB1074" s="519">
        <v>8649.6</v>
      </c>
      <c r="AC1074" s="519">
        <v>9328</v>
      </c>
      <c r="AD1074" s="519">
        <v>10006.4</v>
      </c>
      <c r="AE1074" s="519">
        <v>10684.8</v>
      </c>
      <c r="AF1074" s="519">
        <v>11363.2</v>
      </c>
      <c r="AG1074" s="519">
        <v>11363.2</v>
      </c>
      <c r="AH1074" s="519">
        <v>11363.2</v>
      </c>
      <c r="AI1074" s="519">
        <v>11363.2</v>
      </c>
      <c r="AJ1074" s="519">
        <v>11363.2</v>
      </c>
      <c r="AK1074" s="519">
        <v>11363.2</v>
      </c>
      <c r="AL1074" s="519">
        <v>11363.2</v>
      </c>
      <c r="AM1074" s="519">
        <v>11363.2</v>
      </c>
      <c r="AN1074" s="519">
        <v>11363.2</v>
      </c>
      <c r="AO1074" s="519">
        <v>11363.2</v>
      </c>
      <c r="AP1074" s="519">
        <v>11363.2</v>
      </c>
      <c r="AQ1074" s="519">
        <v>11363.2</v>
      </c>
      <c r="AR1074" s="519">
        <v>11363.2</v>
      </c>
      <c r="AS1074" s="519">
        <v>11363.2</v>
      </c>
      <c r="AT1074" s="519">
        <v>11363.2</v>
      </c>
      <c r="AU1074" s="519">
        <v>11363.2</v>
      </c>
      <c r="AV1074" s="519">
        <v>0</v>
      </c>
      <c r="AW1074" s="519">
        <v>0</v>
      </c>
      <c r="AX1074" s="519">
        <v>0</v>
      </c>
      <c r="AY1074" s="519">
        <v>0</v>
      </c>
      <c r="AZ1074" s="519">
        <v>0</v>
      </c>
      <c r="BA1074" s="519">
        <v>0</v>
      </c>
      <c r="BB1074" s="519">
        <v>0</v>
      </c>
      <c r="BC1074" s="519">
        <v>0</v>
      </c>
      <c r="BD1074" s="519">
        <v>0</v>
      </c>
      <c r="BE1074" s="519">
        <v>0</v>
      </c>
      <c r="BF1074" s="519">
        <v>0</v>
      </c>
      <c r="BG1074" s="519">
        <v>0</v>
      </c>
      <c r="BH1074" s="519">
        <v>0</v>
      </c>
      <c r="BI1074" s="519">
        <v>0</v>
      </c>
      <c r="BJ1074" s="519">
        <v>0</v>
      </c>
      <c r="BK1074" s="519">
        <v>0</v>
      </c>
      <c r="BL1074" s="519">
        <v>0</v>
      </c>
      <c r="BM1074" s="519">
        <v>0</v>
      </c>
      <c r="BN1074" s="519">
        <v>0</v>
      </c>
      <c r="BO1074" s="519">
        <v>0</v>
      </c>
      <c r="BP1074" s="519">
        <v>0</v>
      </c>
      <c r="BQ1074" s="519">
        <v>0</v>
      </c>
      <c r="BR1074" s="519">
        <v>0</v>
      </c>
      <c r="BS1074" s="519">
        <v>0</v>
      </c>
      <c r="BT1074" s="519">
        <v>0</v>
      </c>
      <c r="BU1074" s="519">
        <v>0</v>
      </c>
      <c r="BV1074" s="519">
        <v>0</v>
      </c>
      <c r="BW1074" s="519">
        <v>0</v>
      </c>
      <c r="BX1074" s="519">
        <v>0</v>
      </c>
      <c r="BY1074" s="519">
        <v>0</v>
      </c>
      <c r="BZ1074" s="519">
        <v>0</v>
      </c>
      <c r="CA1074" s="519">
        <v>0</v>
      </c>
      <c r="CB1074" s="519">
        <v>0</v>
      </c>
      <c r="CC1074" s="519">
        <v>0</v>
      </c>
      <c r="CD1074" s="519">
        <v>0</v>
      </c>
      <c r="CE1074" s="519">
        <v>0</v>
      </c>
      <c r="CF1074" s="519">
        <v>0</v>
      </c>
      <c r="CG1074" s="519">
        <v>0</v>
      </c>
      <c r="CH1074" s="519">
        <v>0</v>
      </c>
      <c r="CI1074" s="519">
        <v>0</v>
      </c>
      <c r="CJ1074" s="519">
        <v>0</v>
      </c>
      <c r="CK1074" s="519">
        <v>0</v>
      </c>
      <c r="CL1074" s="519">
        <v>0</v>
      </c>
      <c r="CM1074" s="519">
        <v>0</v>
      </c>
      <c r="CN1074" s="519">
        <v>0</v>
      </c>
      <c r="CO1074" s="519">
        <v>0</v>
      </c>
      <c r="CP1074" s="519">
        <v>0</v>
      </c>
      <c r="CQ1074" s="519">
        <v>0</v>
      </c>
      <c r="CR1074" s="519">
        <v>0</v>
      </c>
      <c r="CS1074" s="519">
        <v>0</v>
      </c>
      <c r="CT1074" s="519">
        <v>0</v>
      </c>
      <c r="CU1074" s="519">
        <v>0</v>
      </c>
      <c r="CV1074" s="519">
        <v>0</v>
      </c>
      <c r="CW1074" s="519">
        <v>0</v>
      </c>
      <c r="CX1074" s="519">
        <v>0</v>
      </c>
      <c r="CY1074" s="519">
        <v>0</v>
      </c>
      <c r="CZ1074" s="519">
        <v>0</v>
      </c>
      <c r="DA1074" s="519">
        <v>0</v>
      </c>
      <c r="DB1074" s="519">
        <v>0</v>
      </c>
      <c r="DC1074" s="519">
        <v>0</v>
      </c>
      <c r="DD1074" s="519">
        <v>0</v>
      </c>
      <c r="DE1074" s="519">
        <v>0</v>
      </c>
      <c r="DF1074" s="519">
        <v>0</v>
      </c>
      <c r="DG1074" s="519">
        <v>0</v>
      </c>
      <c r="DH1074" s="519">
        <v>0</v>
      </c>
      <c r="DI1074" s="519">
        <v>0</v>
      </c>
      <c r="DJ1074" s="519">
        <v>0</v>
      </c>
      <c r="DK1074" s="519">
        <v>0</v>
      </c>
      <c r="DL1074" s="519">
        <v>0</v>
      </c>
      <c r="DM1074" s="519">
        <v>0</v>
      </c>
      <c r="DN1074" s="519">
        <v>0</v>
      </c>
      <c r="DO1074" s="519">
        <v>0</v>
      </c>
      <c r="DP1074" s="519">
        <v>0</v>
      </c>
      <c r="DQ1074" s="519">
        <v>0</v>
      </c>
      <c r="DR1074" s="519">
        <v>0</v>
      </c>
      <c r="DS1074" s="519">
        <v>0</v>
      </c>
      <c r="DT1074" s="519">
        <v>0</v>
      </c>
      <c r="DU1074" s="519">
        <v>0</v>
      </c>
      <c r="DV1074" s="519">
        <v>0</v>
      </c>
      <c r="DW1074" s="519">
        <v>0</v>
      </c>
      <c r="DX1074" s="519">
        <v>0</v>
      </c>
      <c r="DZ1074" s="337"/>
      <c r="EA1074" s="519" t="s">
        <v>1061</v>
      </c>
      <c r="EB1074" s="519" t="s">
        <v>1060</v>
      </c>
      <c r="EC1074" s="519">
        <v>46</v>
      </c>
      <c r="ED1074" s="183" t="str">
        <f t="shared" si="53"/>
        <v>SDN150246</v>
      </c>
      <c r="EE1074" s="519">
        <v>848</v>
      </c>
      <c r="EF1074" s="519">
        <v>10000</v>
      </c>
      <c r="EG1074" s="519">
        <v>10000</v>
      </c>
      <c r="EH1074" s="519">
        <v>10000</v>
      </c>
      <c r="EI1074" s="519">
        <v>10000</v>
      </c>
      <c r="EJ1074" s="519">
        <v>10000</v>
      </c>
      <c r="EK1074" s="519">
        <v>10000</v>
      </c>
      <c r="EL1074" s="519">
        <v>10000</v>
      </c>
      <c r="EM1074" s="519">
        <v>10000</v>
      </c>
      <c r="EN1074" s="519">
        <v>10000</v>
      </c>
      <c r="EO1074" s="519">
        <v>10000</v>
      </c>
      <c r="EP1074" s="519">
        <v>10000</v>
      </c>
      <c r="EQ1074" s="519">
        <v>10006.4</v>
      </c>
      <c r="ER1074" s="519">
        <v>10684.8</v>
      </c>
      <c r="ES1074" s="519">
        <v>11363.2</v>
      </c>
      <c r="ET1074" s="519">
        <v>11363.2</v>
      </c>
      <c r="EU1074" s="519">
        <v>11363.2</v>
      </c>
      <c r="EV1074" s="519">
        <v>11363.2</v>
      </c>
      <c r="EW1074" s="519">
        <v>11363.2</v>
      </c>
      <c r="EX1074" s="519">
        <v>11363.2</v>
      </c>
      <c r="EY1074" s="519">
        <v>11363.2</v>
      </c>
      <c r="EZ1074" s="519">
        <v>11363.2</v>
      </c>
      <c r="FA1074" s="519">
        <v>11363.2</v>
      </c>
      <c r="FB1074" s="519">
        <v>11363.2</v>
      </c>
      <c r="FC1074" s="519">
        <v>11363.2</v>
      </c>
      <c r="FD1074" s="519">
        <v>11363.2</v>
      </c>
      <c r="FE1074" s="519">
        <v>11363.2</v>
      </c>
      <c r="FF1074" s="519">
        <v>11363.2</v>
      </c>
      <c r="FG1074" s="519">
        <v>11363.2</v>
      </c>
      <c r="FH1074" s="519">
        <v>11363.2</v>
      </c>
      <c r="FI1074" s="519">
        <v>0</v>
      </c>
      <c r="FJ1074" s="519">
        <v>0</v>
      </c>
      <c r="FK1074" s="519">
        <v>0</v>
      </c>
      <c r="FL1074" s="519">
        <v>0</v>
      </c>
      <c r="FM1074" s="519">
        <v>0</v>
      </c>
      <c r="FN1074" s="519">
        <v>0</v>
      </c>
      <c r="FO1074" s="519">
        <v>0</v>
      </c>
      <c r="FP1074" s="519">
        <v>0</v>
      </c>
      <c r="FQ1074" s="519">
        <v>0</v>
      </c>
      <c r="FR1074" s="519">
        <v>0</v>
      </c>
      <c r="FS1074" s="519">
        <v>0</v>
      </c>
      <c r="FT1074" s="519">
        <v>0</v>
      </c>
      <c r="FU1074" s="519">
        <v>0</v>
      </c>
      <c r="FV1074" s="519">
        <v>0</v>
      </c>
      <c r="FW1074" s="519">
        <v>0</v>
      </c>
      <c r="FX1074" s="519">
        <v>0</v>
      </c>
      <c r="FY1074" s="519">
        <v>0</v>
      </c>
      <c r="FZ1074" s="519">
        <v>0</v>
      </c>
      <c r="GA1074" s="519">
        <v>0</v>
      </c>
      <c r="GB1074" s="519">
        <v>0</v>
      </c>
      <c r="GC1074" s="519">
        <v>0</v>
      </c>
      <c r="GD1074" s="519">
        <v>0</v>
      </c>
      <c r="GE1074" s="519">
        <v>0</v>
      </c>
      <c r="GF1074" s="519">
        <v>0</v>
      </c>
      <c r="GG1074" s="519">
        <v>0</v>
      </c>
      <c r="GH1074" s="519">
        <v>0</v>
      </c>
      <c r="GI1074" s="519">
        <v>0</v>
      </c>
      <c r="GJ1074" s="519">
        <v>0</v>
      </c>
      <c r="GK1074" s="519">
        <v>0</v>
      </c>
      <c r="GL1074" s="519">
        <v>0</v>
      </c>
      <c r="GM1074" s="519">
        <v>0</v>
      </c>
      <c r="GN1074" s="519">
        <v>0</v>
      </c>
      <c r="GO1074" s="519">
        <v>0</v>
      </c>
      <c r="GP1074" s="519">
        <v>0</v>
      </c>
      <c r="GQ1074" s="519">
        <v>0</v>
      </c>
      <c r="GR1074" s="519">
        <v>0</v>
      </c>
      <c r="GS1074" s="519">
        <v>0</v>
      </c>
      <c r="GT1074" s="519">
        <v>0</v>
      </c>
      <c r="GU1074" s="519">
        <v>0</v>
      </c>
      <c r="GV1074" s="519">
        <v>0</v>
      </c>
      <c r="GW1074" s="519">
        <v>0</v>
      </c>
      <c r="GX1074" s="519">
        <v>0</v>
      </c>
      <c r="GY1074" s="519">
        <v>0</v>
      </c>
      <c r="GZ1074" s="519">
        <v>0</v>
      </c>
      <c r="HA1074" s="519">
        <v>0</v>
      </c>
      <c r="HB1074" s="519">
        <v>0</v>
      </c>
      <c r="HC1074" s="519">
        <v>0</v>
      </c>
      <c r="HD1074" s="519">
        <v>0</v>
      </c>
      <c r="HE1074" s="519">
        <v>0</v>
      </c>
      <c r="HF1074" s="519">
        <v>0</v>
      </c>
      <c r="HG1074" s="519">
        <v>0</v>
      </c>
      <c r="HH1074" s="519">
        <v>0</v>
      </c>
      <c r="HI1074" s="519">
        <v>0</v>
      </c>
      <c r="HJ1074" s="519">
        <v>0</v>
      </c>
      <c r="HK1074" s="519">
        <v>0</v>
      </c>
      <c r="HL1074" s="519">
        <v>0</v>
      </c>
      <c r="HM1074" s="519">
        <v>0</v>
      </c>
      <c r="HN1074" s="519">
        <v>0</v>
      </c>
      <c r="HO1074" s="519">
        <v>0</v>
      </c>
      <c r="HP1074" s="519">
        <v>0</v>
      </c>
      <c r="HQ1074" s="519">
        <v>0</v>
      </c>
      <c r="HR1074" s="519">
        <v>0</v>
      </c>
      <c r="HS1074" s="519">
        <v>0</v>
      </c>
      <c r="HT1074" s="519">
        <v>0</v>
      </c>
      <c r="HU1074" s="519">
        <v>0</v>
      </c>
      <c r="HV1074" s="519">
        <v>0</v>
      </c>
      <c r="HW1074" s="519">
        <v>0</v>
      </c>
      <c r="HX1074" s="519">
        <v>0</v>
      </c>
      <c r="HY1074" s="519">
        <v>0</v>
      </c>
      <c r="HZ1074" s="519">
        <v>0</v>
      </c>
      <c r="IA1074" s="519">
        <v>0</v>
      </c>
      <c r="IB1074" s="519">
        <v>0</v>
      </c>
      <c r="IC1074" s="519">
        <v>0</v>
      </c>
      <c r="ID1074" s="519">
        <v>0</v>
      </c>
      <c r="IE1074" s="519">
        <v>0</v>
      </c>
      <c r="IF1074" s="519">
        <v>0</v>
      </c>
      <c r="IG1074" s="519">
        <v>0</v>
      </c>
      <c r="IH1074" s="519">
        <v>0</v>
      </c>
      <c r="II1074" s="519">
        <v>0</v>
      </c>
      <c r="IJ1074" s="519">
        <v>0</v>
      </c>
      <c r="IK1074" s="519">
        <v>0</v>
      </c>
    </row>
    <row r="1075" spans="2:245" hidden="1">
      <c r="B1075" s="519" t="s">
        <v>1058</v>
      </c>
      <c r="C1075" s="519"/>
      <c r="D1075" s="519"/>
      <c r="E1075" s="519"/>
      <c r="F1075" s="519">
        <v>2</v>
      </c>
      <c r="G1075" s="519"/>
      <c r="H1075" s="519">
        <v>46</v>
      </c>
      <c r="I1075" s="519">
        <v>3</v>
      </c>
      <c r="J1075" s="519" t="str">
        <f t="shared" si="51"/>
        <v>SDN10024603</v>
      </c>
      <c r="K1075" s="519">
        <v>1155</v>
      </c>
      <c r="M1075" s="337"/>
      <c r="N1075" s="519" t="s">
        <v>1061</v>
      </c>
      <c r="O1075" s="519" t="s">
        <v>1060</v>
      </c>
      <c r="P1075" s="519">
        <v>47</v>
      </c>
      <c r="Q1075" s="521" t="str">
        <f t="shared" si="52"/>
        <v>SDN150247</v>
      </c>
      <c r="R1075" s="519">
        <v>874.5</v>
      </c>
      <c r="S1075" s="519">
        <v>2000</v>
      </c>
      <c r="T1075" s="519">
        <v>2623.5</v>
      </c>
      <c r="U1075" s="519">
        <v>3498</v>
      </c>
      <c r="V1075" s="519">
        <v>4372.5</v>
      </c>
      <c r="W1075" s="519">
        <v>5247</v>
      </c>
      <c r="X1075" s="519">
        <v>6121.5</v>
      </c>
      <c r="Y1075" s="519">
        <v>6821.1</v>
      </c>
      <c r="Z1075" s="519">
        <v>7520.7</v>
      </c>
      <c r="AA1075" s="519">
        <v>8220.2999999999993</v>
      </c>
      <c r="AB1075" s="519">
        <v>8919.9</v>
      </c>
      <c r="AC1075" s="519">
        <v>9619.5</v>
      </c>
      <c r="AD1075" s="519">
        <v>10319.1</v>
      </c>
      <c r="AE1075" s="519">
        <v>11018.7</v>
      </c>
      <c r="AF1075" s="519">
        <v>11718.3</v>
      </c>
      <c r="AG1075" s="519">
        <v>11718.3</v>
      </c>
      <c r="AH1075" s="519">
        <v>11718.3</v>
      </c>
      <c r="AI1075" s="519">
        <v>11718.3</v>
      </c>
      <c r="AJ1075" s="519">
        <v>11718.3</v>
      </c>
      <c r="AK1075" s="519">
        <v>11718.3</v>
      </c>
      <c r="AL1075" s="519">
        <v>11718.3</v>
      </c>
      <c r="AM1075" s="519">
        <v>11718.3</v>
      </c>
      <c r="AN1075" s="519">
        <v>11718.3</v>
      </c>
      <c r="AO1075" s="519">
        <v>11718.3</v>
      </c>
      <c r="AP1075" s="519">
        <v>11718.3</v>
      </c>
      <c r="AQ1075" s="519">
        <v>11718.3</v>
      </c>
      <c r="AR1075" s="519">
        <v>11718.3</v>
      </c>
      <c r="AS1075" s="519">
        <v>11718.3</v>
      </c>
      <c r="AT1075" s="519">
        <v>11718.3</v>
      </c>
      <c r="AU1075" s="519">
        <v>11718.3</v>
      </c>
      <c r="AV1075" s="519">
        <v>0</v>
      </c>
      <c r="AW1075" s="519">
        <v>0</v>
      </c>
      <c r="AX1075" s="519">
        <v>0</v>
      </c>
      <c r="AY1075" s="519">
        <v>0</v>
      </c>
      <c r="AZ1075" s="519">
        <v>0</v>
      </c>
      <c r="BA1075" s="519">
        <v>0</v>
      </c>
      <c r="BB1075" s="519">
        <v>0</v>
      </c>
      <c r="BC1075" s="519">
        <v>0</v>
      </c>
      <c r="BD1075" s="519">
        <v>0</v>
      </c>
      <c r="BE1075" s="519">
        <v>0</v>
      </c>
      <c r="BF1075" s="519">
        <v>0</v>
      </c>
      <c r="BG1075" s="519">
        <v>0</v>
      </c>
      <c r="BH1075" s="519">
        <v>0</v>
      </c>
      <c r="BI1075" s="519">
        <v>0</v>
      </c>
      <c r="BJ1075" s="519">
        <v>0</v>
      </c>
      <c r="BK1075" s="519">
        <v>0</v>
      </c>
      <c r="BL1075" s="519">
        <v>0</v>
      </c>
      <c r="BM1075" s="519">
        <v>0</v>
      </c>
      <c r="BN1075" s="519">
        <v>0</v>
      </c>
      <c r="BO1075" s="519">
        <v>0</v>
      </c>
      <c r="BP1075" s="519">
        <v>0</v>
      </c>
      <c r="BQ1075" s="519">
        <v>0</v>
      </c>
      <c r="BR1075" s="519">
        <v>0</v>
      </c>
      <c r="BS1075" s="519">
        <v>0</v>
      </c>
      <c r="BT1075" s="519">
        <v>0</v>
      </c>
      <c r="BU1075" s="519">
        <v>0</v>
      </c>
      <c r="BV1075" s="519">
        <v>0</v>
      </c>
      <c r="BW1075" s="519">
        <v>0</v>
      </c>
      <c r="BX1075" s="519">
        <v>0</v>
      </c>
      <c r="BY1075" s="519">
        <v>0</v>
      </c>
      <c r="BZ1075" s="519">
        <v>0</v>
      </c>
      <c r="CA1075" s="519">
        <v>0</v>
      </c>
      <c r="CB1075" s="519">
        <v>0</v>
      </c>
      <c r="CC1075" s="519">
        <v>0</v>
      </c>
      <c r="CD1075" s="519">
        <v>0</v>
      </c>
      <c r="CE1075" s="519">
        <v>0</v>
      </c>
      <c r="CF1075" s="519">
        <v>0</v>
      </c>
      <c r="CG1075" s="519">
        <v>0</v>
      </c>
      <c r="CH1075" s="519">
        <v>0</v>
      </c>
      <c r="CI1075" s="519">
        <v>0</v>
      </c>
      <c r="CJ1075" s="519">
        <v>0</v>
      </c>
      <c r="CK1075" s="519">
        <v>0</v>
      </c>
      <c r="CL1075" s="519">
        <v>0</v>
      </c>
      <c r="CM1075" s="519">
        <v>0</v>
      </c>
      <c r="CN1075" s="519">
        <v>0</v>
      </c>
      <c r="CO1075" s="519">
        <v>0</v>
      </c>
      <c r="CP1075" s="519">
        <v>0</v>
      </c>
      <c r="CQ1075" s="519">
        <v>0</v>
      </c>
      <c r="CR1075" s="519">
        <v>0</v>
      </c>
      <c r="CS1075" s="519">
        <v>0</v>
      </c>
      <c r="CT1075" s="519">
        <v>0</v>
      </c>
      <c r="CU1075" s="519">
        <v>0</v>
      </c>
      <c r="CV1075" s="519">
        <v>0</v>
      </c>
      <c r="CW1075" s="519">
        <v>0</v>
      </c>
      <c r="CX1075" s="519">
        <v>0</v>
      </c>
      <c r="CY1075" s="519">
        <v>0</v>
      </c>
      <c r="CZ1075" s="519">
        <v>0</v>
      </c>
      <c r="DA1075" s="519">
        <v>0</v>
      </c>
      <c r="DB1075" s="519">
        <v>0</v>
      </c>
      <c r="DC1075" s="519">
        <v>0</v>
      </c>
      <c r="DD1075" s="519">
        <v>0</v>
      </c>
      <c r="DE1075" s="519">
        <v>0</v>
      </c>
      <c r="DF1075" s="519">
        <v>0</v>
      </c>
      <c r="DG1075" s="519">
        <v>0</v>
      </c>
      <c r="DH1075" s="519">
        <v>0</v>
      </c>
      <c r="DI1075" s="519">
        <v>0</v>
      </c>
      <c r="DJ1075" s="519">
        <v>0</v>
      </c>
      <c r="DK1075" s="519">
        <v>0</v>
      </c>
      <c r="DL1075" s="519">
        <v>0</v>
      </c>
      <c r="DM1075" s="519">
        <v>0</v>
      </c>
      <c r="DN1075" s="519">
        <v>0</v>
      </c>
      <c r="DO1075" s="519">
        <v>0</v>
      </c>
      <c r="DP1075" s="519">
        <v>0</v>
      </c>
      <c r="DQ1075" s="519">
        <v>0</v>
      </c>
      <c r="DR1075" s="519">
        <v>0</v>
      </c>
      <c r="DS1075" s="519">
        <v>0</v>
      </c>
      <c r="DT1075" s="519">
        <v>0</v>
      </c>
      <c r="DU1075" s="519">
        <v>0</v>
      </c>
      <c r="DV1075" s="519">
        <v>0</v>
      </c>
      <c r="DW1075" s="519">
        <v>0</v>
      </c>
      <c r="DX1075" s="519">
        <v>0</v>
      </c>
      <c r="DZ1075" s="337"/>
      <c r="EA1075" s="519" t="s">
        <v>1061</v>
      </c>
      <c r="EB1075" s="519" t="s">
        <v>1060</v>
      </c>
      <c r="EC1075" s="519">
        <v>47</v>
      </c>
      <c r="ED1075" s="183" t="str">
        <f t="shared" si="53"/>
        <v>SDN150247</v>
      </c>
      <c r="EE1075" s="519">
        <v>874.5</v>
      </c>
      <c r="EF1075" s="519">
        <v>10000</v>
      </c>
      <c r="EG1075" s="519">
        <v>10000</v>
      </c>
      <c r="EH1075" s="519">
        <v>10000</v>
      </c>
      <c r="EI1075" s="519">
        <v>10000</v>
      </c>
      <c r="EJ1075" s="519">
        <v>10000</v>
      </c>
      <c r="EK1075" s="519">
        <v>10000</v>
      </c>
      <c r="EL1075" s="519">
        <v>10000</v>
      </c>
      <c r="EM1075" s="519">
        <v>10000</v>
      </c>
      <c r="EN1075" s="519">
        <v>10000</v>
      </c>
      <c r="EO1075" s="519">
        <v>10000</v>
      </c>
      <c r="EP1075" s="519">
        <v>10000</v>
      </c>
      <c r="EQ1075" s="519">
        <v>10319.1</v>
      </c>
      <c r="ER1075" s="519">
        <v>11018.7</v>
      </c>
      <c r="ES1075" s="519">
        <v>11718.3</v>
      </c>
      <c r="ET1075" s="519">
        <v>11718.3</v>
      </c>
      <c r="EU1075" s="519">
        <v>11718.3</v>
      </c>
      <c r="EV1075" s="519">
        <v>11718.3</v>
      </c>
      <c r="EW1075" s="519">
        <v>11718.3</v>
      </c>
      <c r="EX1075" s="519">
        <v>11718.3</v>
      </c>
      <c r="EY1075" s="519">
        <v>11718.3</v>
      </c>
      <c r="EZ1075" s="519">
        <v>11718.3</v>
      </c>
      <c r="FA1075" s="519">
        <v>11718.3</v>
      </c>
      <c r="FB1075" s="519">
        <v>11718.3</v>
      </c>
      <c r="FC1075" s="519">
        <v>11718.3</v>
      </c>
      <c r="FD1075" s="519">
        <v>11718.3</v>
      </c>
      <c r="FE1075" s="519">
        <v>11718.3</v>
      </c>
      <c r="FF1075" s="519">
        <v>11718.3</v>
      </c>
      <c r="FG1075" s="519">
        <v>11718.3</v>
      </c>
      <c r="FH1075" s="519">
        <v>11718.3</v>
      </c>
      <c r="FI1075" s="519">
        <v>0</v>
      </c>
      <c r="FJ1075" s="519">
        <v>0</v>
      </c>
      <c r="FK1075" s="519">
        <v>0</v>
      </c>
      <c r="FL1075" s="519">
        <v>0</v>
      </c>
      <c r="FM1075" s="519">
        <v>0</v>
      </c>
      <c r="FN1075" s="519">
        <v>0</v>
      </c>
      <c r="FO1075" s="519">
        <v>0</v>
      </c>
      <c r="FP1075" s="519">
        <v>0</v>
      </c>
      <c r="FQ1075" s="519">
        <v>0</v>
      </c>
      <c r="FR1075" s="519">
        <v>0</v>
      </c>
      <c r="FS1075" s="519">
        <v>0</v>
      </c>
      <c r="FT1075" s="519">
        <v>0</v>
      </c>
      <c r="FU1075" s="519">
        <v>0</v>
      </c>
      <c r="FV1075" s="519">
        <v>0</v>
      </c>
      <c r="FW1075" s="519">
        <v>0</v>
      </c>
      <c r="FX1075" s="519">
        <v>0</v>
      </c>
      <c r="FY1075" s="519">
        <v>0</v>
      </c>
      <c r="FZ1075" s="519">
        <v>0</v>
      </c>
      <c r="GA1075" s="519">
        <v>0</v>
      </c>
      <c r="GB1075" s="519">
        <v>0</v>
      </c>
      <c r="GC1075" s="519">
        <v>0</v>
      </c>
      <c r="GD1075" s="519">
        <v>0</v>
      </c>
      <c r="GE1075" s="519">
        <v>0</v>
      </c>
      <c r="GF1075" s="519">
        <v>0</v>
      </c>
      <c r="GG1075" s="519">
        <v>0</v>
      </c>
      <c r="GH1075" s="519">
        <v>0</v>
      </c>
      <c r="GI1075" s="519">
        <v>0</v>
      </c>
      <c r="GJ1075" s="519">
        <v>0</v>
      </c>
      <c r="GK1075" s="519">
        <v>0</v>
      </c>
      <c r="GL1075" s="519">
        <v>0</v>
      </c>
      <c r="GM1075" s="519">
        <v>0</v>
      </c>
      <c r="GN1075" s="519">
        <v>0</v>
      </c>
      <c r="GO1075" s="519">
        <v>0</v>
      </c>
      <c r="GP1075" s="519">
        <v>0</v>
      </c>
      <c r="GQ1075" s="519">
        <v>0</v>
      </c>
      <c r="GR1075" s="519">
        <v>0</v>
      </c>
      <c r="GS1075" s="519">
        <v>0</v>
      </c>
      <c r="GT1075" s="519">
        <v>0</v>
      </c>
      <c r="GU1075" s="519">
        <v>0</v>
      </c>
      <c r="GV1075" s="519">
        <v>0</v>
      </c>
      <c r="GW1075" s="519">
        <v>0</v>
      </c>
      <c r="GX1075" s="519">
        <v>0</v>
      </c>
      <c r="GY1075" s="519">
        <v>0</v>
      </c>
      <c r="GZ1075" s="519">
        <v>0</v>
      </c>
      <c r="HA1075" s="519">
        <v>0</v>
      </c>
      <c r="HB1075" s="519">
        <v>0</v>
      </c>
      <c r="HC1075" s="519">
        <v>0</v>
      </c>
      <c r="HD1075" s="519">
        <v>0</v>
      </c>
      <c r="HE1075" s="519">
        <v>0</v>
      </c>
      <c r="HF1075" s="519">
        <v>0</v>
      </c>
      <c r="HG1075" s="519">
        <v>0</v>
      </c>
      <c r="HH1075" s="519">
        <v>0</v>
      </c>
      <c r="HI1075" s="519">
        <v>0</v>
      </c>
      <c r="HJ1075" s="519">
        <v>0</v>
      </c>
      <c r="HK1075" s="519">
        <v>0</v>
      </c>
      <c r="HL1075" s="519">
        <v>0</v>
      </c>
      <c r="HM1075" s="519">
        <v>0</v>
      </c>
      <c r="HN1075" s="519">
        <v>0</v>
      </c>
      <c r="HO1075" s="519">
        <v>0</v>
      </c>
      <c r="HP1075" s="519">
        <v>0</v>
      </c>
      <c r="HQ1075" s="519">
        <v>0</v>
      </c>
      <c r="HR1075" s="519">
        <v>0</v>
      </c>
      <c r="HS1075" s="519">
        <v>0</v>
      </c>
      <c r="HT1075" s="519">
        <v>0</v>
      </c>
      <c r="HU1075" s="519">
        <v>0</v>
      </c>
      <c r="HV1075" s="519">
        <v>0</v>
      </c>
      <c r="HW1075" s="519">
        <v>0</v>
      </c>
      <c r="HX1075" s="519">
        <v>0</v>
      </c>
      <c r="HY1075" s="519">
        <v>0</v>
      </c>
      <c r="HZ1075" s="519">
        <v>0</v>
      </c>
      <c r="IA1075" s="519">
        <v>0</v>
      </c>
      <c r="IB1075" s="519">
        <v>0</v>
      </c>
      <c r="IC1075" s="519">
        <v>0</v>
      </c>
      <c r="ID1075" s="519">
        <v>0</v>
      </c>
      <c r="IE1075" s="519">
        <v>0</v>
      </c>
      <c r="IF1075" s="519">
        <v>0</v>
      </c>
      <c r="IG1075" s="519">
        <v>0</v>
      </c>
      <c r="IH1075" s="519">
        <v>0</v>
      </c>
      <c r="II1075" s="519">
        <v>0</v>
      </c>
      <c r="IJ1075" s="519">
        <v>0</v>
      </c>
      <c r="IK1075" s="519">
        <v>0</v>
      </c>
    </row>
    <row r="1076" spans="2:245" hidden="1">
      <c r="B1076" s="519" t="s">
        <v>1058</v>
      </c>
      <c r="C1076" s="519"/>
      <c r="D1076" s="519"/>
      <c r="E1076" s="519"/>
      <c r="F1076" s="519">
        <v>2</v>
      </c>
      <c r="G1076" s="519"/>
      <c r="H1076" s="519">
        <v>46</v>
      </c>
      <c r="I1076" s="519">
        <v>4</v>
      </c>
      <c r="J1076" s="519" t="str">
        <f t="shared" si="51"/>
        <v>SDN10024604</v>
      </c>
      <c r="K1076" s="519">
        <v>1155</v>
      </c>
      <c r="M1076" s="337"/>
      <c r="N1076" s="519" t="s">
        <v>1061</v>
      </c>
      <c r="O1076" s="519" t="s">
        <v>1060</v>
      </c>
      <c r="P1076" s="519">
        <v>48</v>
      </c>
      <c r="Q1076" s="521" t="str">
        <f t="shared" si="52"/>
        <v>SDN150248</v>
      </c>
      <c r="R1076" s="519">
        <v>911.6</v>
      </c>
      <c r="S1076" s="519">
        <v>2000</v>
      </c>
      <c r="T1076" s="519">
        <v>2734.8</v>
      </c>
      <c r="U1076" s="519">
        <v>3646.4</v>
      </c>
      <c r="V1076" s="519">
        <v>4558</v>
      </c>
      <c r="W1076" s="519">
        <v>5469.6</v>
      </c>
      <c r="X1076" s="519">
        <v>6381.2</v>
      </c>
      <c r="Y1076" s="519">
        <v>7110.5</v>
      </c>
      <c r="Z1076" s="519">
        <v>7839.8</v>
      </c>
      <c r="AA1076" s="519">
        <v>8569</v>
      </c>
      <c r="AB1076" s="519">
        <v>9298.2999999999993</v>
      </c>
      <c r="AC1076" s="519">
        <v>10027.6</v>
      </c>
      <c r="AD1076" s="519">
        <v>10756.9</v>
      </c>
      <c r="AE1076" s="519">
        <v>11486.2</v>
      </c>
      <c r="AF1076" s="519">
        <v>12215.4</v>
      </c>
      <c r="AG1076" s="519">
        <v>12215.4</v>
      </c>
      <c r="AH1076" s="519">
        <v>12215.4</v>
      </c>
      <c r="AI1076" s="519">
        <v>12215.4</v>
      </c>
      <c r="AJ1076" s="519">
        <v>12215.4</v>
      </c>
      <c r="AK1076" s="519">
        <v>12215.4</v>
      </c>
      <c r="AL1076" s="519">
        <v>12215.4</v>
      </c>
      <c r="AM1076" s="519">
        <v>12215.4</v>
      </c>
      <c r="AN1076" s="519">
        <v>12215.4</v>
      </c>
      <c r="AO1076" s="519">
        <v>12215.4</v>
      </c>
      <c r="AP1076" s="519">
        <v>12215.4</v>
      </c>
      <c r="AQ1076" s="519">
        <v>12215.4</v>
      </c>
      <c r="AR1076" s="519">
        <v>12215.4</v>
      </c>
      <c r="AS1076" s="519">
        <v>12215.4</v>
      </c>
      <c r="AT1076" s="519">
        <v>12215.4</v>
      </c>
      <c r="AU1076" s="519">
        <v>12215.4</v>
      </c>
      <c r="AV1076" s="519">
        <v>0</v>
      </c>
      <c r="AW1076" s="519">
        <v>0</v>
      </c>
      <c r="AX1076" s="519">
        <v>0</v>
      </c>
      <c r="AY1076" s="519">
        <v>0</v>
      </c>
      <c r="AZ1076" s="519">
        <v>0</v>
      </c>
      <c r="BA1076" s="519">
        <v>0</v>
      </c>
      <c r="BB1076" s="519">
        <v>0</v>
      </c>
      <c r="BC1076" s="519">
        <v>0</v>
      </c>
      <c r="BD1076" s="519">
        <v>0</v>
      </c>
      <c r="BE1076" s="519">
        <v>0</v>
      </c>
      <c r="BF1076" s="519">
        <v>0</v>
      </c>
      <c r="BG1076" s="519">
        <v>0</v>
      </c>
      <c r="BH1076" s="519">
        <v>0</v>
      </c>
      <c r="BI1076" s="519">
        <v>0</v>
      </c>
      <c r="BJ1076" s="519">
        <v>0</v>
      </c>
      <c r="BK1076" s="519">
        <v>0</v>
      </c>
      <c r="BL1076" s="519">
        <v>0</v>
      </c>
      <c r="BM1076" s="519">
        <v>0</v>
      </c>
      <c r="BN1076" s="519">
        <v>0</v>
      </c>
      <c r="BO1076" s="519">
        <v>0</v>
      </c>
      <c r="BP1076" s="519">
        <v>0</v>
      </c>
      <c r="BQ1076" s="519">
        <v>0</v>
      </c>
      <c r="BR1076" s="519">
        <v>0</v>
      </c>
      <c r="BS1076" s="519">
        <v>0</v>
      </c>
      <c r="BT1076" s="519">
        <v>0</v>
      </c>
      <c r="BU1076" s="519">
        <v>0</v>
      </c>
      <c r="BV1076" s="519">
        <v>0</v>
      </c>
      <c r="BW1076" s="519">
        <v>0</v>
      </c>
      <c r="BX1076" s="519">
        <v>0</v>
      </c>
      <c r="BY1076" s="519">
        <v>0</v>
      </c>
      <c r="BZ1076" s="519">
        <v>0</v>
      </c>
      <c r="CA1076" s="519">
        <v>0</v>
      </c>
      <c r="CB1076" s="519">
        <v>0</v>
      </c>
      <c r="CC1076" s="519">
        <v>0</v>
      </c>
      <c r="CD1076" s="519">
        <v>0</v>
      </c>
      <c r="CE1076" s="519">
        <v>0</v>
      </c>
      <c r="CF1076" s="519">
        <v>0</v>
      </c>
      <c r="CG1076" s="519">
        <v>0</v>
      </c>
      <c r="CH1076" s="519">
        <v>0</v>
      </c>
      <c r="CI1076" s="519">
        <v>0</v>
      </c>
      <c r="CJ1076" s="519">
        <v>0</v>
      </c>
      <c r="CK1076" s="519">
        <v>0</v>
      </c>
      <c r="CL1076" s="519">
        <v>0</v>
      </c>
      <c r="CM1076" s="519">
        <v>0</v>
      </c>
      <c r="CN1076" s="519">
        <v>0</v>
      </c>
      <c r="CO1076" s="519">
        <v>0</v>
      </c>
      <c r="CP1076" s="519">
        <v>0</v>
      </c>
      <c r="CQ1076" s="519">
        <v>0</v>
      </c>
      <c r="CR1076" s="519">
        <v>0</v>
      </c>
      <c r="CS1076" s="519">
        <v>0</v>
      </c>
      <c r="CT1076" s="519">
        <v>0</v>
      </c>
      <c r="CU1076" s="519">
        <v>0</v>
      </c>
      <c r="CV1076" s="519">
        <v>0</v>
      </c>
      <c r="CW1076" s="519">
        <v>0</v>
      </c>
      <c r="CX1076" s="519">
        <v>0</v>
      </c>
      <c r="CY1076" s="519">
        <v>0</v>
      </c>
      <c r="CZ1076" s="519">
        <v>0</v>
      </c>
      <c r="DA1076" s="519">
        <v>0</v>
      </c>
      <c r="DB1076" s="519">
        <v>0</v>
      </c>
      <c r="DC1076" s="519">
        <v>0</v>
      </c>
      <c r="DD1076" s="519">
        <v>0</v>
      </c>
      <c r="DE1076" s="519">
        <v>0</v>
      </c>
      <c r="DF1076" s="519">
        <v>0</v>
      </c>
      <c r="DG1076" s="519">
        <v>0</v>
      </c>
      <c r="DH1076" s="519">
        <v>0</v>
      </c>
      <c r="DI1076" s="519">
        <v>0</v>
      </c>
      <c r="DJ1076" s="519">
        <v>0</v>
      </c>
      <c r="DK1076" s="519">
        <v>0</v>
      </c>
      <c r="DL1076" s="519">
        <v>0</v>
      </c>
      <c r="DM1076" s="519">
        <v>0</v>
      </c>
      <c r="DN1076" s="519">
        <v>0</v>
      </c>
      <c r="DO1076" s="519">
        <v>0</v>
      </c>
      <c r="DP1076" s="519">
        <v>0</v>
      </c>
      <c r="DQ1076" s="519">
        <v>0</v>
      </c>
      <c r="DR1076" s="519">
        <v>0</v>
      </c>
      <c r="DS1076" s="519">
        <v>0</v>
      </c>
      <c r="DT1076" s="519">
        <v>0</v>
      </c>
      <c r="DU1076" s="519">
        <v>0</v>
      </c>
      <c r="DV1076" s="519">
        <v>0</v>
      </c>
      <c r="DW1076" s="519">
        <v>0</v>
      </c>
      <c r="DX1076" s="519">
        <v>0</v>
      </c>
      <c r="DZ1076" s="337"/>
      <c r="EA1076" s="519" t="s">
        <v>1061</v>
      </c>
      <c r="EB1076" s="519" t="s">
        <v>1060</v>
      </c>
      <c r="EC1076" s="519">
        <v>48</v>
      </c>
      <c r="ED1076" s="183" t="str">
        <f t="shared" si="53"/>
        <v>SDN150248</v>
      </c>
      <c r="EE1076" s="519">
        <v>911.6</v>
      </c>
      <c r="EF1076" s="519">
        <v>10000</v>
      </c>
      <c r="EG1076" s="519">
        <v>10000</v>
      </c>
      <c r="EH1076" s="519">
        <v>10000</v>
      </c>
      <c r="EI1076" s="519">
        <v>10000</v>
      </c>
      <c r="EJ1076" s="519">
        <v>10000</v>
      </c>
      <c r="EK1076" s="519">
        <v>10000</v>
      </c>
      <c r="EL1076" s="519">
        <v>10000</v>
      </c>
      <c r="EM1076" s="519">
        <v>10000</v>
      </c>
      <c r="EN1076" s="519">
        <v>10000</v>
      </c>
      <c r="EO1076" s="519">
        <v>10000</v>
      </c>
      <c r="EP1076" s="519">
        <v>10027.6</v>
      </c>
      <c r="EQ1076" s="519">
        <v>10756.9</v>
      </c>
      <c r="ER1076" s="519">
        <v>11486.2</v>
      </c>
      <c r="ES1076" s="519">
        <v>12215.4</v>
      </c>
      <c r="ET1076" s="519">
        <v>12215.4</v>
      </c>
      <c r="EU1076" s="519">
        <v>12215.4</v>
      </c>
      <c r="EV1076" s="519">
        <v>12215.4</v>
      </c>
      <c r="EW1076" s="519">
        <v>12215.4</v>
      </c>
      <c r="EX1076" s="519">
        <v>12215.4</v>
      </c>
      <c r="EY1076" s="519">
        <v>12215.4</v>
      </c>
      <c r="EZ1076" s="519">
        <v>12215.4</v>
      </c>
      <c r="FA1076" s="519">
        <v>12215.4</v>
      </c>
      <c r="FB1076" s="519">
        <v>12215.4</v>
      </c>
      <c r="FC1076" s="519">
        <v>12215.4</v>
      </c>
      <c r="FD1076" s="519">
        <v>12215.4</v>
      </c>
      <c r="FE1076" s="519">
        <v>12215.4</v>
      </c>
      <c r="FF1076" s="519">
        <v>12215.4</v>
      </c>
      <c r="FG1076" s="519">
        <v>12215.4</v>
      </c>
      <c r="FH1076" s="519">
        <v>12215.4</v>
      </c>
      <c r="FI1076" s="519">
        <v>0</v>
      </c>
      <c r="FJ1076" s="519">
        <v>0</v>
      </c>
      <c r="FK1076" s="519">
        <v>0</v>
      </c>
      <c r="FL1076" s="519">
        <v>0</v>
      </c>
      <c r="FM1076" s="519">
        <v>0</v>
      </c>
      <c r="FN1076" s="519">
        <v>0</v>
      </c>
      <c r="FO1076" s="519">
        <v>0</v>
      </c>
      <c r="FP1076" s="519">
        <v>0</v>
      </c>
      <c r="FQ1076" s="519">
        <v>0</v>
      </c>
      <c r="FR1076" s="519">
        <v>0</v>
      </c>
      <c r="FS1076" s="519">
        <v>0</v>
      </c>
      <c r="FT1076" s="519">
        <v>0</v>
      </c>
      <c r="FU1076" s="519">
        <v>0</v>
      </c>
      <c r="FV1076" s="519">
        <v>0</v>
      </c>
      <c r="FW1076" s="519">
        <v>0</v>
      </c>
      <c r="FX1076" s="519">
        <v>0</v>
      </c>
      <c r="FY1076" s="519">
        <v>0</v>
      </c>
      <c r="FZ1076" s="519">
        <v>0</v>
      </c>
      <c r="GA1076" s="519">
        <v>0</v>
      </c>
      <c r="GB1076" s="519">
        <v>0</v>
      </c>
      <c r="GC1076" s="519">
        <v>0</v>
      </c>
      <c r="GD1076" s="519">
        <v>0</v>
      </c>
      <c r="GE1076" s="519">
        <v>0</v>
      </c>
      <c r="GF1076" s="519">
        <v>0</v>
      </c>
      <c r="GG1076" s="519">
        <v>0</v>
      </c>
      <c r="GH1076" s="519">
        <v>0</v>
      </c>
      <c r="GI1076" s="519">
        <v>0</v>
      </c>
      <c r="GJ1076" s="519">
        <v>0</v>
      </c>
      <c r="GK1076" s="519">
        <v>0</v>
      </c>
      <c r="GL1076" s="519">
        <v>0</v>
      </c>
      <c r="GM1076" s="519">
        <v>0</v>
      </c>
      <c r="GN1076" s="519">
        <v>0</v>
      </c>
      <c r="GO1076" s="519">
        <v>0</v>
      </c>
      <c r="GP1076" s="519">
        <v>0</v>
      </c>
      <c r="GQ1076" s="519">
        <v>0</v>
      </c>
      <c r="GR1076" s="519">
        <v>0</v>
      </c>
      <c r="GS1076" s="519">
        <v>0</v>
      </c>
      <c r="GT1076" s="519">
        <v>0</v>
      </c>
      <c r="GU1076" s="519">
        <v>0</v>
      </c>
      <c r="GV1076" s="519">
        <v>0</v>
      </c>
      <c r="GW1076" s="519">
        <v>0</v>
      </c>
      <c r="GX1076" s="519">
        <v>0</v>
      </c>
      <c r="GY1076" s="519">
        <v>0</v>
      </c>
      <c r="GZ1076" s="519">
        <v>0</v>
      </c>
      <c r="HA1076" s="519">
        <v>0</v>
      </c>
      <c r="HB1076" s="519">
        <v>0</v>
      </c>
      <c r="HC1076" s="519">
        <v>0</v>
      </c>
      <c r="HD1076" s="519">
        <v>0</v>
      </c>
      <c r="HE1076" s="519">
        <v>0</v>
      </c>
      <c r="HF1076" s="519">
        <v>0</v>
      </c>
      <c r="HG1076" s="519">
        <v>0</v>
      </c>
      <c r="HH1076" s="519">
        <v>0</v>
      </c>
      <c r="HI1076" s="519">
        <v>0</v>
      </c>
      <c r="HJ1076" s="519">
        <v>0</v>
      </c>
      <c r="HK1076" s="519">
        <v>0</v>
      </c>
      <c r="HL1076" s="519">
        <v>0</v>
      </c>
      <c r="HM1076" s="519">
        <v>0</v>
      </c>
      <c r="HN1076" s="519">
        <v>0</v>
      </c>
      <c r="HO1076" s="519">
        <v>0</v>
      </c>
      <c r="HP1076" s="519">
        <v>0</v>
      </c>
      <c r="HQ1076" s="519">
        <v>0</v>
      </c>
      <c r="HR1076" s="519">
        <v>0</v>
      </c>
      <c r="HS1076" s="519">
        <v>0</v>
      </c>
      <c r="HT1076" s="519">
        <v>0</v>
      </c>
      <c r="HU1076" s="519">
        <v>0</v>
      </c>
      <c r="HV1076" s="519">
        <v>0</v>
      </c>
      <c r="HW1076" s="519">
        <v>0</v>
      </c>
      <c r="HX1076" s="519">
        <v>0</v>
      </c>
      <c r="HY1076" s="519">
        <v>0</v>
      </c>
      <c r="HZ1076" s="519">
        <v>0</v>
      </c>
      <c r="IA1076" s="519">
        <v>0</v>
      </c>
      <c r="IB1076" s="519">
        <v>0</v>
      </c>
      <c r="IC1076" s="519">
        <v>0</v>
      </c>
      <c r="ID1076" s="519">
        <v>0</v>
      </c>
      <c r="IE1076" s="519">
        <v>0</v>
      </c>
      <c r="IF1076" s="519">
        <v>0</v>
      </c>
      <c r="IG1076" s="519">
        <v>0</v>
      </c>
      <c r="IH1076" s="519">
        <v>0</v>
      </c>
      <c r="II1076" s="519">
        <v>0</v>
      </c>
      <c r="IJ1076" s="519">
        <v>0</v>
      </c>
      <c r="IK1076" s="519">
        <v>0</v>
      </c>
    </row>
    <row r="1077" spans="2:245" hidden="1">
      <c r="B1077" s="519" t="s">
        <v>1058</v>
      </c>
      <c r="C1077" s="519"/>
      <c r="D1077" s="519"/>
      <c r="E1077" s="519"/>
      <c r="F1077" s="519">
        <v>2</v>
      </c>
      <c r="G1077" s="519"/>
      <c r="H1077" s="519">
        <v>46</v>
      </c>
      <c r="I1077" s="519">
        <v>5</v>
      </c>
      <c r="J1077" s="519" t="str">
        <f t="shared" si="51"/>
        <v>SDN10024605</v>
      </c>
      <c r="K1077" s="519">
        <v>1155</v>
      </c>
      <c r="M1077" s="337"/>
      <c r="N1077" s="519" t="s">
        <v>1061</v>
      </c>
      <c r="O1077" s="519" t="s">
        <v>1060</v>
      </c>
      <c r="P1077" s="519">
        <v>49</v>
      </c>
      <c r="Q1077" s="521" t="str">
        <f t="shared" si="52"/>
        <v>SDN150249</v>
      </c>
      <c r="R1077" s="519">
        <v>943.4</v>
      </c>
      <c r="S1077" s="519">
        <v>2000</v>
      </c>
      <c r="T1077" s="519">
        <v>2830.2</v>
      </c>
      <c r="U1077" s="519">
        <v>3773.6</v>
      </c>
      <c r="V1077" s="519">
        <v>4717</v>
      </c>
      <c r="W1077" s="519">
        <v>5660.4</v>
      </c>
      <c r="X1077" s="519">
        <v>6603.8</v>
      </c>
      <c r="Y1077" s="519">
        <v>7358.5</v>
      </c>
      <c r="Z1077" s="519">
        <v>8113.2</v>
      </c>
      <c r="AA1077" s="519">
        <v>8868</v>
      </c>
      <c r="AB1077" s="519">
        <v>9622.7000000000007</v>
      </c>
      <c r="AC1077" s="519">
        <v>10377.4</v>
      </c>
      <c r="AD1077" s="519">
        <v>11132.1</v>
      </c>
      <c r="AE1077" s="519">
        <v>11886.8</v>
      </c>
      <c r="AF1077" s="519">
        <v>12641.6</v>
      </c>
      <c r="AG1077" s="519">
        <v>12641.6</v>
      </c>
      <c r="AH1077" s="519">
        <v>12641.6</v>
      </c>
      <c r="AI1077" s="519">
        <v>12641.6</v>
      </c>
      <c r="AJ1077" s="519">
        <v>12641.6</v>
      </c>
      <c r="AK1077" s="519">
        <v>12641.6</v>
      </c>
      <c r="AL1077" s="519">
        <v>12641.6</v>
      </c>
      <c r="AM1077" s="519">
        <v>12641.6</v>
      </c>
      <c r="AN1077" s="519">
        <v>12641.6</v>
      </c>
      <c r="AO1077" s="519">
        <v>12641.6</v>
      </c>
      <c r="AP1077" s="519">
        <v>12641.6</v>
      </c>
      <c r="AQ1077" s="519">
        <v>12641.6</v>
      </c>
      <c r="AR1077" s="519">
        <v>12641.6</v>
      </c>
      <c r="AS1077" s="519">
        <v>12641.6</v>
      </c>
      <c r="AT1077" s="519">
        <v>12641.6</v>
      </c>
      <c r="AU1077" s="519">
        <v>12641.6</v>
      </c>
      <c r="AV1077" s="519">
        <v>0</v>
      </c>
      <c r="AW1077" s="519">
        <v>0</v>
      </c>
      <c r="AX1077" s="519">
        <v>0</v>
      </c>
      <c r="AY1077" s="519">
        <v>0</v>
      </c>
      <c r="AZ1077" s="519">
        <v>0</v>
      </c>
      <c r="BA1077" s="519">
        <v>0</v>
      </c>
      <c r="BB1077" s="519">
        <v>0</v>
      </c>
      <c r="BC1077" s="519">
        <v>0</v>
      </c>
      <c r="BD1077" s="519">
        <v>0</v>
      </c>
      <c r="BE1077" s="519">
        <v>0</v>
      </c>
      <c r="BF1077" s="519">
        <v>0</v>
      </c>
      <c r="BG1077" s="519">
        <v>0</v>
      </c>
      <c r="BH1077" s="519">
        <v>0</v>
      </c>
      <c r="BI1077" s="519">
        <v>0</v>
      </c>
      <c r="BJ1077" s="519">
        <v>0</v>
      </c>
      <c r="BK1077" s="519">
        <v>0</v>
      </c>
      <c r="BL1077" s="519">
        <v>0</v>
      </c>
      <c r="BM1077" s="519">
        <v>0</v>
      </c>
      <c r="BN1077" s="519">
        <v>0</v>
      </c>
      <c r="BO1077" s="519">
        <v>0</v>
      </c>
      <c r="BP1077" s="519">
        <v>0</v>
      </c>
      <c r="BQ1077" s="519">
        <v>0</v>
      </c>
      <c r="BR1077" s="519">
        <v>0</v>
      </c>
      <c r="BS1077" s="519">
        <v>0</v>
      </c>
      <c r="BT1077" s="519">
        <v>0</v>
      </c>
      <c r="BU1077" s="519">
        <v>0</v>
      </c>
      <c r="BV1077" s="519">
        <v>0</v>
      </c>
      <c r="BW1077" s="519">
        <v>0</v>
      </c>
      <c r="BX1077" s="519">
        <v>0</v>
      </c>
      <c r="BY1077" s="519">
        <v>0</v>
      </c>
      <c r="BZ1077" s="519">
        <v>0</v>
      </c>
      <c r="CA1077" s="519">
        <v>0</v>
      </c>
      <c r="CB1077" s="519">
        <v>0</v>
      </c>
      <c r="CC1077" s="519">
        <v>0</v>
      </c>
      <c r="CD1077" s="519">
        <v>0</v>
      </c>
      <c r="CE1077" s="519">
        <v>0</v>
      </c>
      <c r="CF1077" s="519">
        <v>0</v>
      </c>
      <c r="CG1077" s="519">
        <v>0</v>
      </c>
      <c r="CH1077" s="519">
        <v>0</v>
      </c>
      <c r="CI1077" s="519">
        <v>0</v>
      </c>
      <c r="CJ1077" s="519">
        <v>0</v>
      </c>
      <c r="CK1077" s="519">
        <v>0</v>
      </c>
      <c r="CL1077" s="519">
        <v>0</v>
      </c>
      <c r="CM1077" s="519">
        <v>0</v>
      </c>
      <c r="CN1077" s="519">
        <v>0</v>
      </c>
      <c r="CO1077" s="519">
        <v>0</v>
      </c>
      <c r="CP1077" s="519">
        <v>0</v>
      </c>
      <c r="CQ1077" s="519">
        <v>0</v>
      </c>
      <c r="CR1077" s="519">
        <v>0</v>
      </c>
      <c r="CS1077" s="519">
        <v>0</v>
      </c>
      <c r="CT1077" s="519">
        <v>0</v>
      </c>
      <c r="CU1077" s="519">
        <v>0</v>
      </c>
      <c r="CV1077" s="519">
        <v>0</v>
      </c>
      <c r="CW1077" s="519">
        <v>0</v>
      </c>
      <c r="CX1077" s="519">
        <v>0</v>
      </c>
      <c r="CY1077" s="519">
        <v>0</v>
      </c>
      <c r="CZ1077" s="519">
        <v>0</v>
      </c>
      <c r="DA1077" s="519">
        <v>0</v>
      </c>
      <c r="DB1077" s="519">
        <v>0</v>
      </c>
      <c r="DC1077" s="519">
        <v>0</v>
      </c>
      <c r="DD1077" s="519">
        <v>0</v>
      </c>
      <c r="DE1077" s="519">
        <v>0</v>
      </c>
      <c r="DF1077" s="519">
        <v>0</v>
      </c>
      <c r="DG1077" s="519">
        <v>0</v>
      </c>
      <c r="DH1077" s="519">
        <v>0</v>
      </c>
      <c r="DI1077" s="519">
        <v>0</v>
      </c>
      <c r="DJ1077" s="519">
        <v>0</v>
      </c>
      <c r="DK1077" s="519">
        <v>0</v>
      </c>
      <c r="DL1077" s="519">
        <v>0</v>
      </c>
      <c r="DM1077" s="519">
        <v>0</v>
      </c>
      <c r="DN1077" s="519">
        <v>0</v>
      </c>
      <c r="DO1077" s="519">
        <v>0</v>
      </c>
      <c r="DP1077" s="519">
        <v>0</v>
      </c>
      <c r="DQ1077" s="519">
        <v>0</v>
      </c>
      <c r="DR1077" s="519">
        <v>0</v>
      </c>
      <c r="DS1077" s="519">
        <v>0</v>
      </c>
      <c r="DT1077" s="519">
        <v>0</v>
      </c>
      <c r="DU1077" s="519">
        <v>0</v>
      </c>
      <c r="DV1077" s="519">
        <v>0</v>
      </c>
      <c r="DW1077" s="519">
        <v>0</v>
      </c>
      <c r="DX1077" s="519">
        <v>0</v>
      </c>
      <c r="DZ1077" s="337"/>
      <c r="EA1077" s="519" t="s">
        <v>1061</v>
      </c>
      <c r="EB1077" s="519" t="s">
        <v>1060</v>
      </c>
      <c r="EC1077" s="519">
        <v>49</v>
      </c>
      <c r="ED1077" s="183" t="str">
        <f t="shared" si="53"/>
        <v>SDN150249</v>
      </c>
      <c r="EE1077" s="519">
        <v>943.4</v>
      </c>
      <c r="EF1077" s="519">
        <v>10000</v>
      </c>
      <c r="EG1077" s="519">
        <v>10000</v>
      </c>
      <c r="EH1077" s="519">
        <v>10000</v>
      </c>
      <c r="EI1077" s="519">
        <v>10000</v>
      </c>
      <c r="EJ1077" s="519">
        <v>10000</v>
      </c>
      <c r="EK1077" s="519">
        <v>10000</v>
      </c>
      <c r="EL1077" s="519">
        <v>10000</v>
      </c>
      <c r="EM1077" s="519">
        <v>10000</v>
      </c>
      <c r="EN1077" s="519">
        <v>10000</v>
      </c>
      <c r="EO1077" s="519">
        <v>10000</v>
      </c>
      <c r="EP1077" s="519">
        <v>10377.4</v>
      </c>
      <c r="EQ1077" s="519">
        <v>11132.1</v>
      </c>
      <c r="ER1077" s="519">
        <v>11886.8</v>
      </c>
      <c r="ES1077" s="519">
        <v>12641.6</v>
      </c>
      <c r="ET1077" s="519">
        <v>12641.6</v>
      </c>
      <c r="EU1077" s="519">
        <v>12641.6</v>
      </c>
      <c r="EV1077" s="519">
        <v>12641.6</v>
      </c>
      <c r="EW1077" s="519">
        <v>12641.6</v>
      </c>
      <c r="EX1077" s="519">
        <v>12641.6</v>
      </c>
      <c r="EY1077" s="519">
        <v>12641.6</v>
      </c>
      <c r="EZ1077" s="519">
        <v>12641.6</v>
      </c>
      <c r="FA1077" s="519">
        <v>12641.6</v>
      </c>
      <c r="FB1077" s="519">
        <v>12641.6</v>
      </c>
      <c r="FC1077" s="519">
        <v>12641.6</v>
      </c>
      <c r="FD1077" s="519">
        <v>12641.6</v>
      </c>
      <c r="FE1077" s="519">
        <v>12641.6</v>
      </c>
      <c r="FF1077" s="519">
        <v>12641.6</v>
      </c>
      <c r="FG1077" s="519">
        <v>12641.6</v>
      </c>
      <c r="FH1077" s="519">
        <v>12641.6</v>
      </c>
      <c r="FI1077" s="519">
        <v>0</v>
      </c>
      <c r="FJ1077" s="519">
        <v>0</v>
      </c>
      <c r="FK1077" s="519">
        <v>0</v>
      </c>
      <c r="FL1077" s="519">
        <v>0</v>
      </c>
      <c r="FM1077" s="519">
        <v>0</v>
      </c>
      <c r="FN1077" s="519">
        <v>0</v>
      </c>
      <c r="FO1077" s="519">
        <v>0</v>
      </c>
      <c r="FP1077" s="519">
        <v>0</v>
      </c>
      <c r="FQ1077" s="519">
        <v>0</v>
      </c>
      <c r="FR1077" s="519">
        <v>0</v>
      </c>
      <c r="FS1077" s="519">
        <v>0</v>
      </c>
      <c r="FT1077" s="519">
        <v>0</v>
      </c>
      <c r="FU1077" s="519">
        <v>0</v>
      </c>
      <c r="FV1077" s="519">
        <v>0</v>
      </c>
      <c r="FW1077" s="519">
        <v>0</v>
      </c>
      <c r="FX1077" s="519">
        <v>0</v>
      </c>
      <c r="FY1077" s="519">
        <v>0</v>
      </c>
      <c r="FZ1077" s="519">
        <v>0</v>
      </c>
      <c r="GA1077" s="519">
        <v>0</v>
      </c>
      <c r="GB1077" s="519">
        <v>0</v>
      </c>
      <c r="GC1077" s="519">
        <v>0</v>
      </c>
      <c r="GD1077" s="519">
        <v>0</v>
      </c>
      <c r="GE1077" s="519">
        <v>0</v>
      </c>
      <c r="GF1077" s="519">
        <v>0</v>
      </c>
      <c r="GG1077" s="519">
        <v>0</v>
      </c>
      <c r="GH1077" s="519">
        <v>0</v>
      </c>
      <c r="GI1077" s="519">
        <v>0</v>
      </c>
      <c r="GJ1077" s="519">
        <v>0</v>
      </c>
      <c r="GK1077" s="519">
        <v>0</v>
      </c>
      <c r="GL1077" s="519">
        <v>0</v>
      </c>
      <c r="GM1077" s="519">
        <v>0</v>
      </c>
      <c r="GN1077" s="519">
        <v>0</v>
      </c>
      <c r="GO1077" s="519">
        <v>0</v>
      </c>
      <c r="GP1077" s="519">
        <v>0</v>
      </c>
      <c r="GQ1077" s="519">
        <v>0</v>
      </c>
      <c r="GR1077" s="519">
        <v>0</v>
      </c>
      <c r="GS1077" s="519">
        <v>0</v>
      </c>
      <c r="GT1077" s="519">
        <v>0</v>
      </c>
      <c r="GU1077" s="519">
        <v>0</v>
      </c>
      <c r="GV1077" s="519">
        <v>0</v>
      </c>
      <c r="GW1077" s="519">
        <v>0</v>
      </c>
      <c r="GX1077" s="519">
        <v>0</v>
      </c>
      <c r="GY1077" s="519">
        <v>0</v>
      </c>
      <c r="GZ1077" s="519">
        <v>0</v>
      </c>
      <c r="HA1077" s="519">
        <v>0</v>
      </c>
      <c r="HB1077" s="519">
        <v>0</v>
      </c>
      <c r="HC1077" s="519">
        <v>0</v>
      </c>
      <c r="HD1077" s="519">
        <v>0</v>
      </c>
      <c r="HE1077" s="519">
        <v>0</v>
      </c>
      <c r="HF1077" s="519">
        <v>0</v>
      </c>
      <c r="HG1077" s="519">
        <v>0</v>
      </c>
      <c r="HH1077" s="519">
        <v>0</v>
      </c>
      <c r="HI1077" s="519">
        <v>0</v>
      </c>
      <c r="HJ1077" s="519">
        <v>0</v>
      </c>
      <c r="HK1077" s="519">
        <v>0</v>
      </c>
      <c r="HL1077" s="519">
        <v>0</v>
      </c>
      <c r="HM1077" s="519">
        <v>0</v>
      </c>
      <c r="HN1077" s="519">
        <v>0</v>
      </c>
      <c r="HO1077" s="519">
        <v>0</v>
      </c>
      <c r="HP1077" s="519">
        <v>0</v>
      </c>
      <c r="HQ1077" s="519">
        <v>0</v>
      </c>
      <c r="HR1077" s="519">
        <v>0</v>
      </c>
      <c r="HS1077" s="519">
        <v>0</v>
      </c>
      <c r="HT1077" s="519">
        <v>0</v>
      </c>
      <c r="HU1077" s="519">
        <v>0</v>
      </c>
      <c r="HV1077" s="519">
        <v>0</v>
      </c>
      <c r="HW1077" s="519">
        <v>0</v>
      </c>
      <c r="HX1077" s="519">
        <v>0</v>
      </c>
      <c r="HY1077" s="519">
        <v>0</v>
      </c>
      <c r="HZ1077" s="519">
        <v>0</v>
      </c>
      <c r="IA1077" s="519">
        <v>0</v>
      </c>
      <c r="IB1077" s="519">
        <v>0</v>
      </c>
      <c r="IC1077" s="519">
        <v>0</v>
      </c>
      <c r="ID1077" s="519">
        <v>0</v>
      </c>
      <c r="IE1077" s="519">
        <v>0</v>
      </c>
      <c r="IF1077" s="519">
        <v>0</v>
      </c>
      <c r="IG1077" s="519">
        <v>0</v>
      </c>
      <c r="IH1077" s="519">
        <v>0</v>
      </c>
      <c r="II1077" s="519">
        <v>0</v>
      </c>
      <c r="IJ1077" s="519">
        <v>0</v>
      </c>
      <c r="IK1077" s="519">
        <v>0</v>
      </c>
    </row>
    <row r="1078" spans="2:245" hidden="1">
      <c r="B1078" s="519" t="s">
        <v>1058</v>
      </c>
      <c r="C1078" s="519"/>
      <c r="D1078" s="519"/>
      <c r="E1078" s="519"/>
      <c r="F1078" s="519">
        <v>2</v>
      </c>
      <c r="G1078" s="519"/>
      <c r="H1078" s="519">
        <v>46</v>
      </c>
      <c r="I1078" s="519">
        <v>6</v>
      </c>
      <c r="J1078" s="519" t="str">
        <f t="shared" si="51"/>
        <v>SDN10024606</v>
      </c>
      <c r="K1078" s="519">
        <v>924</v>
      </c>
      <c r="M1078" s="337"/>
      <c r="N1078" s="519" t="s">
        <v>1061</v>
      </c>
      <c r="O1078" s="519" t="s">
        <v>1060</v>
      </c>
      <c r="P1078" s="519">
        <v>50</v>
      </c>
      <c r="Q1078" s="521" t="str">
        <f t="shared" si="52"/>
        <v>SDN150250</v>
      </c>
      <c r="R1078" s="519">
        <v>980.5</v>
      </c>
      <c r="S1078" s="519">
        <v>2000</v>
      </c>
      <c r="T1078" s="519">
        <v>2941.5</v>
      </c>
      <c r="U1078" s="519">
        <v>3922</v>
      </c>
      <c r="V1078" s="519">
        <v>4902.5</v>
      </c>
      <c r="W1078" s="519">
        <v>5883</v>
      </c>
      <c r="X1078" s="519">
        <v>6863.5</v>
      </c>
      <c r="Y1078" s="519">
        <v>7647.9</v>
      </c>
      <c r="Z1078" s="519">
        <v>8432.2999999999993</v>
      </c>
      <c r="AA1078" s="519">
        <v>9216.7000000000007</v>
      </c>
      <c r="AB1078" s="519">
        <v>10001.1</v>
      </c>
      <c r="AC1078" s="519">
        <v>10785.5</v>
      </c>
      <c r="AD1078" s="519">
        <v>11569.9</v>
      </c>
      <c r="AE1078" s="519">
        <v>12354.3</v>
      </c>
      <c r="AF1078" s="519">
        <v>13138.7</v>
      </c>
      <c r="AG1078" s="519">
        <v>13138.7</v>
      </c>
      <c r="AH1078" s="519">
        <v>13138.7</v>
      </c>
      <c r="AI1078" s="519">
        <v>13138.7</v>
      </c>
      <c r="AJ1078" s="519">
        <v>13138.7</v>
      </c>
      <c r="AK1078" s="519">
        <v>13138.7</v>
      </c>
      <c r="AL1078" s="519">
        <v>13138.7</v>
      </c>
      <c r="AM1078" s="519">
        <v>13138.7</v>
      </c>
      <c r="AN1078" s="519">
        <v>13138.7</v>
      </c>
      <c r="AO1078" s="519">
        <v>13138.7</v>
      </c>
      <c r="AP1078" s="519">
        <v>13138.7</v>
      </c>
      <c r="AQ1078" s="519">
        <v>13138.7</v>
      </c>
      <c r="AR1078" s="519">
        <v>13138.7</v>
      </c>
      <c r="AS1078" s="519">
        <v>13138.7</v>
      </c>
      <c r="AT1078" s="519">
        <v>13138.7</v>
      </c>
      <c r="AU1078" s="519">
        <v>13138.7</v>
      </c>
      <c r="AV1078" s="519">
        <v>0</v>
      </c>
      <c r="AW1078" s="519">
        <v>0</v>
      </c>
      <c r="AX1078" s="519">
        <v>0</v>
      </c>
      <c r="AY1078" s="519">
        <v>0</v>
      </c>
      <c r="AZ1078" s="519">
        <v>0</v>
      </c>
      <c r="BA1078" s="519">
        <v>0</v>
      </c>
      <c r="BB1078" s="519">
        <v>0</v>
      </c>
      <c r="BC1078" s="519">
        <v>0</v>
      </c>
      <c r="BD1078" s="519">
        <v>0</v>
      </c>
      <c r="BE1078" s="519">
        <v>0</v>
      </c>
      <c r="BF1078" s="519">
        <v>0</v>
      </c>
      <c r="BG1078" s="519">
        <v>0</v>
      </c>
      <c r="BH1078" s="519">
        <v>0</v>
      </c>
      <c r="BI1078" s="519">
        <v>0</v>
      </c>
      <c r="BJ1078" s="519">
        <v>0</v>
      </c>
      <c r="BK1078" s="519">
        <v>0</v>
      </c>
      <c r="BL1078" s="519">
        <v>0</v>
      </c>
      <c r="BM1078" s="519">
        <v>0</v>
      </c>
      <c r="BN1078" s="519">
        <v>0</v>
      </c>
      <c r="BO1078" s="519">
        <v>0</v>
      </c>
      <c r="BP1078" s="519">
        <v>0</v>
      </c>
      <c r="BQ1078" s="519">
        <v>0</v>
      </c>
      <c r="BR1078" s="519">
        <v>0</v>
      </c>
      <c r="BS1078" s="519">
        <v>0</v>
      </c>
      <c r="BT1078" s="519">
        <v>0</v>
      </c>
      <c r="BU1078" s="519">
        <v>0</v>
      </c>
      <c r="BV1078" s="519">
        <v>0</v>
      </c>
      <c r="BW1078" s="519">
        <v>0</v>
      </c>
      <c r="BX1078" s="519">
        <v>0</v>
      </c>
      <c r="BY1078" s="519">
        <v>0</v>
      </c>
      <c r="BZ1078" s="519">
        <v>0</v>
      </c>
      <c r="CA1078" s="519">
        <v>0</v>
      </c>
      <c r="CB1078" s="519">
        <v>0</v>
      </c>
      <c r="CC1078" s="519">
        <v>0</v>
      </c>
      <c r="CD1078" s="519">
        <v>0</v>
      </c>
      <c r="CE1078" s="519">
        <v>0</v>
      </c>
      <c r="CF1078" s="519">
        <v>0</v>
      </c>
      <c r="CG1078" s="519">
        <v>0</v>
      </c>
      <c r="CH1078" s="519">
        <v>0</v>
      </c>
      <c r="CI1078" s="519">
        <v>0</v>
      </c>
      <c r="CJ1078" s="519">
        <v>0</v>
      </c>
      <c r="CK1078" s="519">
        <v>0</v>
      </c>
      <c r="CL1078" s="519">
        <v>0</v>
      </c>
      <c r="CM1078" s="519">
        <v>0</v>
      </c>
      <c r="CN1078" s="519">
        <v>0</v>
      </c>
      <c r="CO1078" s="519">
        <v>0</v>
      </c>
      <c r="CP1078" s="519">
        <v>0</v>
      </c>
      <c r="CQ1078" s="519">
        <v>0</v>
      </c>
      <c r="CR1078" s="519">
        <v>0</v>
      </c>
      <c r="CS1078" s="519">
        <v>0</v>
      </c>
      <c r="CT1078" s="519">
        <v>0</v>
      </c>
      <c r="CU1078" s="519">
        <v>0</v>
      </c>
      <c r="CV1078" s="519">
        <v>0</v>
      </c>
      <c r="CW1078" s="519">
        <v>0</v>
      </c>
      <c r="CX1078" s="519">
        <v>0</v>
      </c>
      <c r="CY1078" s="519">
        <v>0</v>
      </c>
      <c r="CZ1078" s="519">
        <v>0</v>
      </c>
      <c r="DA1078" s="519">
        <v>0</v>
      </c>
      <c r="DB1078" s="519">
        <v>0</v>
      </c>
      <c r="DC1078" s="519">
        <v>0</v>
      </c>
      <c r="DD1078" s="519">
        <v>0</v>
      </c>
      <c r="DE1078" s="519">
        <v>0</v>
      </c>
      <c r="DF1078" s="519">
        <v>0</v>
      </c>
      <c r="DG1078" s="519">
        <v>0</v>
      </c>
      <c r="DH1078" s="519">
        <v>0</v>
      </c>
      <c r="DI1078" s="519">
        <v>0</v>
      </c>
      <c r="DJ1078" s="519">
        <v>0</v>
      </c>
      <c r="DK1078" s="519">
        <v>0</v>
      </c>
      <c r="DL1078" s="519">
        <v>0</v>
      </c>
      <c r="DM1078" s="519">
        <v>0</v>
      </c>
      <c r="DN1078" s="519">
        <v>0</v>
      </c>
      <c r="DO1078" s="519">
        <v>0</v>
      </c>
      <c r="DP1078" s="519">
        <v>0</v>
      </c>
      <c r="DQ1078" s="519">
        <v>0</v>
      </c>
      <c r="DR1078" s="519">
        <v>0</v>
      </c>
      <c r="DS1078" s="519">
        <v>0</v>
      </c>
      <c r="DT1078" s="519">
        <v>0</v>
      </c>
      <c r="DU1078" s="519">
        <v>0</v>
      </c>
      <c r="DV1078" s="519">
        <v>0</v>
      </c>
      <c r="DW1078" s="519">
        <v>0</v>
      </c>
      <c r="DX1078" s="519">
        <v>0</v>
      </c>
      <c r="DZ1078" s="337"/>
      <c r="EA1078" s="519" t="s">
        <v>1061</v>
      </c>
      <c r="EB1078" s="519" t="s">
        <v>1060</v>
      </c>
      <c r="EC1078" s="519">
        <v>50</v>
      </c>
      <c r="ED1078" s="183" t="str">
        <f t="shared" si="53"/>
        <v>SDN150250</v>
      </c>
      <c r="EE1078" s="519">
        <v>980.5</v>
      </c>
      <c r="EF1078" s="519">
        <v>10000</v>
      </c>
      <c r="EG1078" s="519">
        <v>10000</v>
      </c>
      <c r="EH1078" s="519">
        <v>10000</v>
      </c>
      <c r="EI1078" s="519">
        <v>10000</v>
      </c>
      <c r="EJ1078" s="519">
        <v>10000</v>
      </c>
      <c r="EK1078" s="519">
        <v>10000</v>
      </c>
      <c r="EL1078" s="519">
        <v>10000</v>
      </c>
      <c r="EM1078" s="519">
        <v>10000</v>
      </c>
      <c r="EN1078" s="519">
        <v>10000</v>
      </c>
      <c r="EO1078" s="519">
        <v>10001.1</v>
      </c>
      <c r="EP1078" s="519">
        <v>10785.5</v>
      </c>
      <c r="EQ1078" s="519">
        <v>11569.9</v>
      </c>
      <c r="ER1078" s="519">
        <v>12354.3</v>
      </c>
      <c r="ES1078" s="519">
        <v>13138.7</v>
      </c>
      <c r="ET1078" s="519">
        <v>13138.7</v>
      </c>
      <c r="EU1078" s="519">
        <v>13138.7</v>
      </c>
      <c r="EV1078" s="519">
        <v>13138.7</v>
      </c>
      <c r="EW1078" s="519">
        <v>13138.7</v>
      </c>
      <c r="EX1078" s="519">
        <v>13138.7</v>
      </c>
      <c r="EY1078" s="519">
        <v>13138.7</v>
      </c>
      <c r="EZ1078" s="519">
        <v>13138.7</v>
      </c>
      <c r="FA1078" s="519">
        <v>13138.7</v>
      </c>
      <c r="FB1078" s="519">
        <v>13138.7</v>
      </c>
      <c r="FC1078" s="519">
        <v>13138.7</v>
      </c>
      <c r="FD1078" s="519">
        <v>13138.7</v>
      </c>
      <c r="FE1078" s="519">
        <v>13138.7</v>
      </c>
      <c r="FF1078" s="519">
        <v>13138.7</v>
      </c>
      <c r="FG1078" s="519">
        <v>13138.7</v>
      </c>
      <c r="FH1078" s="519">
        <v>13138.7</v>
      </c>
      <c r="FI1078" s="519">
        <v>0</v>
      </c>
      <c r="FJ1078" s="519">
        <v>0</v>
      </c>
      <c r="FK1078" s="519">
        <v>0</v>
      </c>
      <c r="FL1078" s="519">
        <v>0</v>
      </c>
      <c r="FM1078" s="519">
        <v>0</v>
      </c>
      <c r="FN1078" s="519">
        <v>0</v>
      </c>
      <c r="FO1078" s="519">
        <v>0</v>
      </c>
      <c r="FP1078" s="519">
        <v>0</v>
      </c>
      <c r="FQ1078" s="519">
        <v>0</v>
      </c>
      <c r="FR1078" s="519">
        <v>0</v>
      </c>
      <c r="FS1078" s="519">
        <v>0</v>
      </c>
      <c r="FT1078" s="519">
        <v>0</v>
      </c>
      <c r="FU1078" s="519">
        <v>0</v>
      </c>
      <c r="FV1078" s="519">
        <v>0</v>
      </c>
      <c r="FW1078" s="519">
        <v>0</v>
      </c>
      <c r="FX1078" s="519">
        <v>0</v>
      </c>
      <c r="FY1078" s="519">
        <v>0</v>
      </c>
      <c r="FZ1078" s="519">
        <v>0</v>
      </c>
      <c r="GA1078" s="519">
        <v>0</v>
      </c>
      <c r="GB1078" s="519">
        <v>0</v>
      </c>
      <c r="GC1078" s="519">
        <v>0</v>
      </c>
      <c r="GD1078" s="519">
        <v>0</v>
      </c>
      <c r="GE1078" s="519">
        <v>0</v>
      </c>
      <c r="GF1078" s="519">
        <v>0</v>
      </c>
      <c r="GG1078" s="519">
        <v>0</v>
      </c>
      <c r="GH1078" s="519">
        <v>0</v>
      </c>
      <c r="GI1078" s="519">
        <v>0</v>
      </c>
      <c r="GJ1078" s="519">
        <v>0</v>
      </c>
      <c r="GK1078" s="519">
        <v>0</v>
      </c>
      <c r="GL1078" s="519">
        <v>0</v>
      </c>
      <c r="GM1078" s="519">
        <v>0</v>
      </c>
      <c r="GN1078" s="519">
        <v>0</v>
      </c>
      <c r="GO1078" s="519">
        <v>0</v>
      </c>
      <c r="GP1078" s="519">
        <v>0</v>
      </c>
      <c r="GQ1078" s="519">
        <v>0</v>
      </c>
      <c r="GR1078" s="519">
        <v>0</v>
      </c>
      <c r="GS1078" s="519">
        <v>0</v>
      </c>
      <c r="GT1078" s="519">
        <v>0</v>
      </c>
      <c r="GU1078" s="519">
        <v>0</v>
      </c>
      <c r="GV1078" s="519">
        <v>0</v>
      </c>
      <c r="GW1078" s="519">
        <v>0</v>
      </c>
      <c r="GX1078" s="519">
        <v>0</v>
      </c>
      <c r="GY1078" s="519">
        <v>0</v>
      </c>
      <c r="GZ1078" s="519">
        <v>0</v>
      </c>
      <c r="HA1078" s="519">
        <v>0</v>
      </c>
      <c r="HB1078" s="519">
        <v>0</v>
      </c>
      <c r="HC1078" s="519">
        <v>0</v>
      </c>
      <c r="HD1078" s="519">
        <v>0</v>
      </c>
      <c r="HE1078" s="519">
        <v>0</v>
      </c>
      <c r="HF1078" s="519">
        <v>0</v>
      </c>
      <c r="HG1078" s="519">
        <v>0</v>
      </c>
      <c r="HH1078" s="519">
        <v>0</v>
      </c>
      <c r="HI1078" s="519">
        <v>0</v>
      </c>
      <c r="HJ1078" s="519">
        <v>0</v>
      </c>
      <c r="HK1078" s="519">
        <v>0</v>
      </c>
      <c r="HL1078" s="519">
        <v>0</v>
      </c>
      <c r="HM1078" s="519">
        <v>0</v>
      </c>
      <c r="HN1078" s="519">
        <v>0</v>
      </c>
      <c r="HO1078" s="519">
        <v>0</v>
      </c>
      <c r="HP1078" s="519">
        <v>0</v>
      </c>
      <c r="HQ1078" s="519">
        <v>0</v>
      </c>
      <c r="HR1078" s="519">
        <v>0</v>
      </c>
      <c r="HS1078" s="519">
        <v>0</v>
      </c>
      <c r="HT1078" s="519">
        <v>0</v>
      </c>
      <c r="HU1078" s="519">
        <v>0</v>
      </c>
      <c r="HV1078" s="519">
        <v>0</v>
      </c>
      <c r="HW1078" s="519">
        <v>0</v>
      </c>
      <c r="HX1078" s="519">
        <v>0</v>
      </c>
      <c r="HY1078" s="519">
        <v>0</v>
      </c>
      <c r="HZ1078" s="519">
        <v>0</v>
      </c>
      <c r="IA1078" s="519">
        <v>0</v>
      </c>
      <c r="IB1078" s="519">
        <v>0</v>
      </c>
      <c r="IC1078" s="519">
        <v>0</v>
      </c>
      <c r="ID1078" s="519">
        <v>0</v>
      </c>
      <c r="IE1078" s="519">
        <v>0</v>
      </c>
      <c r="IF1078" s="519">
        <v>0</v>
      </c>
      <c r="IG1078" s="519">
        <v>0</v>
      </c>
      <c r="IH1078" s="519">
        <v>0</v>
      </c>
      <c r="II1078" s="519">
        <v>0</v>
      </c>
      <c r="IJ1078" s="519">
        <v>0</v>
      </c>
      <c r="IK1078" s="519">
        <v>0</v>
      </c>
    </row>
    <row r="1079" spans="2:245" hidden="1">
      <c r="B1079" s="519" t="s">
        <v>1058</v>
      </c>
      <c r="C1079" s="519"/>
      <c r="D1079" s="519"/>
      <c r="E1079" s="519"/>
      <c r="F1079" s="519">
        <v>2</v>
      </c>
      <c r="G1079" s="519"/>
      <c r="H1079" s="519">
        <v>46</v>
      </c>
      <c r="I1079" s="519">
        <v>7</v>
      </c>
      <c r="J1079" s="519" t="str">
        <f t="shared" si="51"/>
        <v>SDN10024607</v>
      </c>
      <c r="K1079" s="519">
        <v>924</v>
      </c>
      <c r="M1079" s="337"/>
      <c r="N1079" s="519" t="s">
        <v>1061</v>
      </c>
      <c r="O1079" s="519" t="s">
        <v>1060</v>
      </c>
      <c r="P1079" s="519">
        <v>51</v>
      </c>
      <c r="Q1079" s="521" t="str">
        <f t="shared" si="52"/>
        <v>SDN150251</v>
      </c>
      <c r="R1079" s="519">
        <v>1033.5</v>
      </c>
      <c r="S1079" s="519">
        <v>2067</v>
      </c>
      <c r="T1079" s="519">
        <v>3100.5</v>
      </c>
      <c r="U1079" s="519">
        <v>4134</v>
      </c>
      <c r="V1079" s="519">
        <v>5167.5</v>
      </c>
      <c r="W1079" s="519">
        <v>6201</v>
      </c>
      <c r="X1079" s="519">
        <v>7234.5</v>
      </c>
      <c r="Y1079" s="519">
        <v>8061.3</v>
      </c>
      <c r="Z1079" s="519">
        <v>8888.1</v>
      </c>
      <c r="AA1079" s="519">
        <v>9714.9</v>
      </c>
      <c r="AB1079" s="519">
        <v>10541.7</v>
      </c>
      <c r="AC1079" s="519">
        <v>11368.5</v>
      </c>
      <c r="AD1079" s="519">
        <v>12195.3</v>
      </c>
      <c r="AE1079" s="519">
        <v>13022.1</v>
      </c>
      <c r="AF1079" s="519">
        <v>13848.9</v>
      </c>
      <c r="AG1079" s="519">
        <v>13848.9</v>
      </c>
      <c r="AH1079" s="519">
        <v>13848.9</v>
      </c>
      <c r="AI1079" s="519">
        <v>13848.9</v>
      </c>
      <c r="AJ1079" s="519">
        <v>13848.9</v>
      </c>
      <c r="AK1079" s="519">
        <v>13848.9</v>
      </c>
      <c r="AL1079" s="519">
        <v>13848.9</v>
      </c>
      <c r="AM1079" s="519">
        <v>13848.9</v>
      </c>
      <c r="AN1079" s="519">
        <v>13848.9</v>
      </c>
      <c r="AO1079" s="519">
        <v>13848.9</v>
      </c>
      <c r="AP1079" s="519">
        <v>13848.9</v>
      </c>
      <c r="AQ1079" s="519">
        <v>13848.9</v>
      </c>
      <c r="AR1079" s="519">
        <v>13848.9</v>
      </c>
      <c r="AS1079" s="519">
        <v>13848.9</v>
      </c>
      <c r="AT1079" s="519">
        <v>13848.9</v>
      </c>
      <c r="AU1079" s="519">
        <v>13848.9</v>
      </c>
      <c r="AV1079" s="519">
        <v>0</v>
      </c>
      <c r="AW1079" s="519">
        <v>0</v>
      </c>
      <c r="AX1079" s="519">
        <v>0</v>
      </c>
      <c r="AY1079" s="519">
        <v>0</v>
      </c>
      <c r="AZ1079" s="519">
        <v>0</v>
      </c>
      <c r="BA1079" s="519">
        <v>0</v>
      </c>
      <c r="BB1079" s="519">
        <v>0</v>
      </c>
      <c r="BC1079" s="519">
        <v>0</v>
      </c>
      <c r="BD1079" s="519">
        <v>0</v>
      </c>
      <c r="BE1079" s="519">
        <v>0</v>
      </c>
      <c r="BF1079" s="519">
        <v>0</v>
      </c>
      <c r="BG1079" s="519">
        <v>0</v>
      </c>
      <c r="BH1079" s="519">
        <v>0</v>
      </c>
      <c r="BI1079" s="519">
        <v>0</v>
      </c>
      <c r="BJ1079" s="519">
        <v>0</v>
      </c>
      <c r="BK1079" s="519">
        <v>0</v>
      </c>
      <c r="BL1079" s="519">
        <v>0</v>
      </c>
      <c r="BM1079" s="519">
        <v>0</v>
      </c>
      <c r="BN1079" s="519">
        <v>0</v>
      </c>
      <c r="BO1079" s="519">
        <v>0</v>
      </c>
      <c r="BP1079" s="519">
        <v>0</v>
      </c>
      <c r="BQ1079" s="519">
        <v>0</v>
      </c>
      <c r="BR1079" s="519">
        <v>0</v>
      </c>
      <c r="BS1079" s="519">
        <v>0</v>
      </c>
      <c r="BT1079" s="519">
        <v>0</v>
      </c>
      <c r="BU1079" s="519">
        <v>0</v>
      </c>
      <c r="BV1079" s="519">
        <v>0</v>
      </c>
      <c r="BW1079" s="519">
        <v>0</v>
      </c>
      <c r="BX1079" s="519">
        <v>0</v>
      </c>
      <c r="BY1079" s="519">
        <v>0</v>
      </c>
      <c r="BZ1079" s="519">
        <v>0</v>
      </c>
      <c r="CA1079" s="519">
        <v>0</v>
      </c>
      <c r="CB1079" s="519">
        <v>0</v>
      </c>
      <c r="CC1079" s="519">
        <v>0</v>
      </c>
      <c r="CD1079" s="519">
        <v>0</v>
      </c>
      <c r="CE1079" s="519">
        <v>0</v>
      </c>
      <c r="CF1079" s="519">
        <v>0</v>
      </c>
      <c r="CG1079" s="519">
        <v>0</v>
      </c>
      <c r="CH1079" s="519">
        <v>0</v>
      </c>
      <c r="CI1079" s="519">
        <v>0</v>
      </c>
      <c r="CJ1079" s="519">
        <v>0</v>
      </c>
      <c r="CK1079" s="519">
        <v>0</v>
      </c>
      <c r="CL1079" s="519">
        <v>0</v>
      </c>
      <c r="CM1079" s="519">
        <v>0</v>
      </c>
      <c r="CN1079" s="519">
        <v>0</v>
      </c>
      <c r="CO1079" s="519">
        <v>0</v>
      </c>
      <c r="CP1079" s="519">
        <v>0</v>
      </c>
      <c r="CQ1079" s="519">
        <v>0</v>
      </c>
      <c r="CR1079" s="519">
        <v>0</v>
      </c>
      <c r="CS1079" s="519">
        <v>0</v>
      </c>
      <c r="CT1079" s="519">
        <v>0</v>
      </c>
      <c r="CU1079" s="519">
        <v>0</v>
      </c>
      <c r="CV1079" s="519">
        <v>0</v>
      </c>
      <c r="CW1079" s="519">
        <v>0</v>
      </c>
      <c r="CX1079" s="519">
        <v>0</v>
      </c>
      <c r="CY1079" s="519">
        <v>0</v>
      </c>
      <c r="CZ1079" s="519">
        <v>0</v>
      </c>
      <c r="DA1079" s="519">
        <v>0</v>
      </c>
      <c r="DB1079" s="519">
        <v>0</v>
      </c>
      <c r="DC1079" s="519">
        <v>0</v>
      </c>
      <c r="DD1079" s="519">
        <v>0</v>
      </c>
      <c r="DE1079" s="519">
        <v>0</v>
      </c>
      <c r="DF1079" s="519">
        <v>0</v>
      </c>
      <c r="DG1079" s="519">
        <v>0</v>
      </c>
      <c r="DH1079" s="519">
        <v>0</v>
      </c>
      <c r="DI1079" s="519">
        <v>0</v>
      </c>
      <c r="DJ1079" s="519">
        <v>0</v>
      </c>
      <c r="DK1079" s="519">
        <v>0</v>
      </c>
      <c r="DL1079" s="519">
        <v>0</v>
      </c>
      <c r="DM1079" s="519">
        <v>0</v>
      </c>
      <c r="DN1079" s="519">
        <v>0</v>
      </c>
      <c r="DO1079" s="519">
        <v>0</v>
      </c>
      <c r="DP1079" s="519">
        <v>0</v>
      </c>
      <c r="DQ1079" s="519">
        <v>0</v>
      </c>
      <c r="DR1079" s="519">
        <v>0</v>
      </c>
      <c r="DS1079" s="519">
        <v>0</v>
      </c>
      <c r="DT1079" s="519">
        <v>0</v>
      </c>
      <c r="DU1079" s="519">
        <v>0</v>
      </c>
      <c r="DV1079" s="519">
        <v>0</v>
      </c>
      <c r="DW1079" s="519">
        <v>0</v>
      </c>
      <c r="DX1079" s="519">
        <v>0</v>
      </c>
      <c r="DZ1079" s="337"/>
      <c r="EA1079" s="519" t="s">
        <v>1061</v>
      </c>
      <c r="EB1079" s="519" t="s">
        <v>1060</v>
      </c>
      <c r="EC1079" s="519">
        <v>51</v>
      </c>
      <c r="ED1079" s="183" t="str">
        <f t="shared" si="53"/>
        <v>SDN150251</v>
      </c>
      <c r="EE1079" s="519">
        <v>1033.5</v>
      </c>
      <c r="EF1079" s="519">
        <v>10000</v>
      </c>
      <c r="EG1079" s="519">
        <v>10000</v>
      </c>
      <c r="EH1079" s="519">
        <v>10000</v>
      </c>
      <c r="EI1079" s="519">
        <v>10000</v>
      </c>
      <c r="EJ1079" s="519">
        <v>10000</v>
      </c>
      <c r="EK1079" s="519">
        <v>10000</v>
      </c>
      <c r="EL1079" s="519">
        <v>10000</v>
      </c>
      <c r="EM1079" s="519">
        <v>10000</v>
      </c>
      <c r="EN1079" s="519">
        <v>10000</v>
      </c>
      <c r="EO1079" s="519">
        <v>10541.7</v>
      </c>
      <c r="EP1079" s="519">
        <v>11368.5</v>
      </c>
      <c r="EQ1079" s="519">
        <v>12195.3</v>
      </c>
      <c r="ER1079" s="519">
        <v>13022.1</v>
      </c>
      <c r="ES1079" s="519">
        <v>13848.9</v>
      </c>
      <c r="ET1079" s="519">
        <v>13848.9</v>
      </c>
      <c r="EU1079" s="519">
        <v>13848.9</v>
      </c>
      <c r="EV1079" s="519">
        <v>13848.9</v>
      </c>
      <c r="EW1079" s="519">
        <v>13848.9</v>
      </c>
      <c r="EX1079" s="519">
        <v>13848.9</v>
      </c>
      <c r="EY1079" s="519">
        <v>13848.9</v>
      </c>
      <c r="EZ1079" s="519">
        <v>13848.9</v>
      </c>
      <c r="FA1079" s="519">
        <v>13848.9</v>
      </c>
      <c r="FB1079" s="519">
        <v>13848.9</v>
      </c>
      <c r="FC1079" s="519">
        <v>13848.9</v>
      </c>
      <c r="FD1079" s="519">
        <v>13848.9</v>
      </c>
      <c r="FE1079" s="519">
        <v>13848.9</v>
      </c>
      <c r="FF1079" s="519">
        <v>13848.9</v>
      </c>
      <c r="FG1079" s="519">
        <v>13848.9</v>
      </c>
      <c r="FH1079" s="519">
        <v>13848.9</v>
      </c>
      <c r="FI1079" s="519">
        <v>0</v>
      </c>
      <c r="FJ1079" s="519">
        <v>0</v>
      </c>
      <c r="FK1079" s="519">
        <v>0</v>
      </c>
      <c r="FL1079" s="519">
        <v>0</v>
      </c>
      <c r="FM1079" s="519">
        <v>0</v>
      </c>
      <c r="FN1079" s="519">
        <v>0</v>
      </c>
      <c r="FO1079" s="519">
        <v>0</v>
      </c>
      <c r="FP1079" s="519">
        <v>0</v>
      </c>
      <c r="FQ1079" s="519">
        <v>0</v>
      </c>
      <c r="FR1079" s="519">
        <v>0</v>
      </c>
      <c r="FS1079" s="519">
        <v>0</v>
      </c>
      <c r="FT1079" s="519">
        <v>0</v>
      </c>
      <c r="FU1079" s="519">
        <v>0</v>
      </c>
      <c r="FV1079" s="519">
        <v>0</v>
      </c>
      <c r="FW1079" s="519">
        <v>0</v>
      </c>
      <c r="FX1079" s="519">
        <v>0</v>
      </c>
      <c r="FY1079" s="519">
        <v>0</v>
      </c>
      <c r="FZ1079" s="519">
        <v>0</v>
      </c>
      <c r="GA1079" s="519">
        <v>0</v>
      </c>
      <c r="GB1079" s="519">
        <v>0</v>
      </c>
      <c r="GC1079" s="519">
        <v>0</v>
      </c>
      <c r="GD1079" s="519">
        <v>0</v>
      </c>
      <c r="GE1079" s="519">
        <v>0</v>
      </c>
      <c r="GF1079" s="519">
        <v>0</v>
      </c>
      <c r="GG1079" s="519">
        <v>0</v>
      </c>
      <c r="GH1079" s="519">
        <v>0</v>
      </c>
      <c r="GI1079" s="519">
        <v>0</v>
      </c>
      <c r="GJ1079" s="519">
        <v>0</v>
      </c>
      <c r="GK1079" s="519">
        <v>0</v>
      </c>
      <c r="GL1079" s="519">
        <v>0</v>
      </c>
      <c r="GM1079" s="519">
        <v>0</v>
      </c>
      <c r="GN1079" s="519">
        <v>0</v>
      </c>
      <c r="GO1079" s="519">
        <v>0</v>
      </c>
      <c r="GP1079" s="519">
        <v>0</v>
      </c>
      <c r="GQ1079" s="519">
        <v>0</v>
      </c>
      <c r="GR1079" s="519">
        <v>0</v>
      </c>
      <c r="GS1079" s="519">
        <v>0</v>
      </c>
      <c r="GT1079" s="519">
        <v>0</v>
      </c>
      <c r="GU1079" s="519">
        <v>0</v>
      </c>
      <c r="GV1079" s="519">
        <v>0</v>
      </c>
      <c r="GW1079" s="519">
        <v>0</v>
      </c>
      <c r="GX1079" s="519">
        <v>0</v>
      </c>
      <c r="GY1079" s="519">
        <v>0</v>
      </c>
      <c r="GZ1079" s="519">
        <v>0</v>
      </c>
      <c r="HA1079" s="519">
        <v>0</v>
      </c>
      <c r="HB1079" s="519">
        <v>0</v>
      </c>
      <c r="HC1079" s="519">
        <v>0</v>
      </c>
      <c r="HD1079" s="519">
        <v>0</v>
      </c>
      <c r="HE1079" s="519">
        <v>0</v>
      </c>
      <c r="HF1079" s="519">
        <v>0</v>
      </c>
      <c r="HG1079" s="519">
        <v>0</v>
      </c>
      <c r="HH1079" s="519">
        <v>0</v>
      </c>
      <c r="HI1079" s="519">
        <v>0</v>
      </c>
      <c r="HJ1079" s="519">
        <v>0</v>
      </c>
      <c r="HK1079" s="519">
        <v>0</v>
      </c>
      <c r="HL1079" s="519">
        <v>0</v>
      </c>
      <c r="HM1079" s="519">
        <v>0</v>
      </c>
      <c r="HN1079" s="519">
        <v>0</v>
      </c>
      <c r="HO1079" s="519">
        <v>0</v>
      </c>
      <c r="HP1079" s="519">
        <v>0</v>
      </c>
      <c r="HQ1079" s="519">
        <v>0</v>
      </c>
      <c r="HR1079" s="519">
        <v>0</v>
      </c>
      <c r="HS1079" s="519">
        <v>0</v>
      </c>
      <c r="HT1079" s="519">
        <v>0</v>
      </c>
      <c r="HU1079" s="519">
        <v>0</v>
      </c>
      <c r="HV1079" s="519">
        <v>0</v>
      </c>
      <c r="HW1079" s="519">
        <v>0</v>
      </c>
      <c r="HX1079" s="519">
        <v>0</v>
      </c>
      <c r="HY1079" s="519">
        <v>0</v>
      </c>
      <c r="HZ1079" s="519">
        <v>0</v>
      </c>
      <c r="IA1079" s="519">
        <v>0</v>
      </c>
      <c r="IB1079" s="519">
        <v>0</v>
      </c>
      <c r="IC1079" s="519">
        <v>0</v>
      </c>
      <c r="ID1079" s="519">
        <v>0</v>
      </c>
      <c r="IE1079" s="519">
        <v>0</v>
      </c>
      <c r="IF1079" s="519">
        <v>0</v>
      </c>
      <c r="IG1079" s="519">
        <v>0</v>
      </c>
      <c r="IH1079" s="519">
        <v>0</v>
      </c>
      <c r="II1079" s="519">
        <v>0</v>
      </c>
      <c r="IJ1079" s="519">
        <v>0</v>
      </c>
      <c r="IK1079" s="519">
        <v>0</v>
      </c>
    </row>
    <row r="1080" spans="2:245" hidden="1">
      <c r="B1080" s="519" t="s">
        <v>1058</v>
      </c>
      <c r="C1080" s="519"/>
      <c r="D1080" s="519"/>
      <c r="E1080" s="519"/>
      <c r="F1080" s="519">
        <v>2</v>
      </c>
      <c r="G1080" s="519"/>
      <c r="H1080" s="519">
        <v>46</v>
      </c>
      <c r="I1080" s="519">
        <v>8</v>
      </c>
      <c r="J1080" s="519" t="str">
        <f t="shared" si="51"/>
        <v>SDN10024608</v>
      </c>
      <c r="K1080" s="519">
        <v>924</v>
      </c>
      <c r="M1080" s="337"/>
      <c r="N1080" s="519" t="s">
        <v>1061</v>
      </c>
      <c r="O1080" s="519" t="s">
        <v>1060</v>
      </c>
      <c r="P1080" s="519">
        <v>52</v>
      </c>
      <c r="Q1080" s="521" t="str">
        <f t="shared" si="52"/>
        <v>SDN150252</v>
      </c>
      <c r="R1080" s="519">
        <v>1081.2</v>
      </c>
      <c r="S1080" s="519">
        <v>2162.4</v>
      </c>
      <c r="T1080" s="519">
        <v>3243.6</v>
      </c>
      <c r="U1080" s="519">
        <v>4324.8</v>
      </c>
      <c r="V1080" s="519">
        <v>5406</v>
      </c>
      <c r="W1080" s="519">
        <v>6487.2</v>
      </c>
      <c r="X1080" s="519">
        <v>7568.4</v>
      </c>
      <c r="Y1080" s="519">
        <v>8433.4</v>
      </c>
      <c r="Z1080" s="519">
        <v>9298.2999999999993</v>
      </c>
      <c r="AA1080" s="519">
        <v>10163.299999999999</v>
      </c>
      <c r="AB1080" s="519">
        <v>11028.2</v>
      </c>
      <c r="AC1080" s="519">
        <v>11893.2</v>
      </c>
      <c r="AD1080" s="519">
        <v>12758.2</v>
      </c>
      <c r="AE1080" s="519">
        <v>13623.1</v>
      </c>
      <c r="AF1080" s="519">
        <v>14488.1</v>
      </c>
      <c r="AG1080" s="519">
        <v>14488.1</v>
      </c>
      <c r="AH1080" s="519">
        <v>14488.1</v>
      </c>
      <c r="AI1080" s="519">
        <v>14488.1</v>
      </c>
      <c r="AJ1080" s="519">
        <v>14488.1</v>
      </c>
      <c r="AK1080" s="519">
        <v>14488.1</v>
      </c>
      <c r="AL1080" s="519">
        <v>14488.1</v>
      </c>
      <c r="AM1080" s="519">
        <v>14488.1</v>
      </c>
      <c r="AN1080" s="519">
        <v>14488.1</v>
      </c>
      <c r="AO1080" s="519">
        <v>14488.1</v>
      </c>
      <c r="AP1080" s="519">
        <v>14488.1</v>
      </c>
      <c r="AQ1080" s="519">
        <v>14488.1</v>
      </c>
      <c r="AR1080" s="519">
        <v>14488.1</v>
      </c>
      <c r="AS1080" s="519">
        <v>14488.1</v>
      </c>
      <c r="AT1080" s="519">
        <v>14488.1</v>
      </c>
      <c r="AU1080" s="519">
        <v>14488.1</v>
      </c>
      <c r="AV1080" s="519">
        <v>0</v>
      </c>
      <c r="AW1080" s="519">
        <v>0</v>
      </c>
      <c r="AX1080" s="519">
        <v>0</v>
      </c>
      <c r="AY1080" s="519">
        <v>0</v>
      </c>
      <c r="AZ1080" s="519">
        <v>0</v>
      </c>
      <c r="BA1080" s="519">
        <v>0</v>
      </c>
      <c r="BB1080" s="519">
        <v>0</v>
      </c>
      <c r="BC1080" s="519">
        <v>0</v>
      </c>
      <c r="BD1080" s="519">
        <v>0</v>
      </c>
      <c r="BE1080" s="519">
        <v>0</v>
      </c>
      <c r="BF1080" s="519">
        <v>0</v>
      </c>
      <c r="BG1080" s="519">
        <v>0</v>
      </c>
      <c r="BH1080" s="519">
        <v>0</v>
      </c>
      <c r="BI1080" s="519">
        <v>0</v>
      </c>
      <c r="BJ1080" s="519">
        <v>0</v>
      </c>
      <c r="BK1080" s="519">
        <v>0</v>
      </c>
      <c r="BL1080" s="519">
        <v>0</v>
      </c>
      <c r="BM1080" s="519">
        <v>0</v>
      </c>
      <c r="BN1080" s="519">
        <v>0</v>
      </c>
      <c r="BO1080" s="519">
        <v>0</v>
      </c>
      <c r="BP1080" s="519">
        <v>0</v>
      </c>
      <c r="BQ1080" s="519">
        <v>0</v>
      </c>
      <c r="BR1080" s="519">
        <v>0</v>
      </c>
      <c r="BS1080" s="519">
        <v>0</v>
      </c>
      <c r="BT1080" s="519">
        <v>0</v>
      </c>
      <c r="BU1080" s="519">
        <v>0</v>
      </c>
      <c r="BV1080" s="519">
        <v>0</v>
      </c>
      <c r="BW1080" s="519">
        <v>0</v>
      </c>
      <c r="BX1080" s="519">
        <v>0</v>
      </c>
      <c r="BY1080" s="519">
        <v>0</v>
      </c>
      <c r="BZ1080" s="519">
        <v>0</v>
      </c>
      <c r="CA1080" s="519">
        <v>0</v>
      </c>
      <c r="CB1080" s="519">
        <v>0</v>
      </c>
      <c r="CC1080" s="519">
        <v>0</v>
      </c>
      <c r="CD1080" s="519">
        <v>0</v>
      </c>
      <c r="CE1080" s="519">
        <v>0</v>
      </c>
      <c r="CF1080" s="519">
        <v>0</v>
      </c>
      <c r="CG1080" s="519">
        <v>0</v>
      </c>
      <c r="CH1080" s="519">
        <v>0</v>
      </c>
      <c r="CI1080" s="519">
        <v>0</v>
      </c>
      <c r="CJ1080" s="519">
        <v>0</v>
      </c>
      <c r="CK1080" s="519">
        <v>0</v>
      </c>
      <c r="CL1080" s="519">
        <v>0</v>
      </c>
      <c r="CM1080" s="519">
        <v>0</v>
      </c>
      <c r="CN1080" s="519">
        <v>0</v>
      </c>
      <c r="CO1080" s="519">
        <v>0</v>
      </c>
      <c r="CP1080" s="519">
        <v>0</v>
      </c>
      <c r="CQ1080" s="519">
        <v>0</v>
      </c>
      <c r="CR1080" s="519">
        <v>0</v>
      </c>
      <c r="CS1080" s="519">
        <v>0</v>
      </c>
      <c r="CT1080" s="519">
        <v>0</v>
      </c>
      <c r="CU1080" s="519">
        <v>0</v>
      </c>
      <c r="CV1080" s="519">
        <v>0</v>
      </c>
      <c r="CW1080" s="519">
        <v>0</v>
      </c>
      <c r="CX1080" s="519">
        <v>0</v>
      </c>
      <c r="CY1080" s="519">
        <v>0</v>
      </c>
      <c r="CZ1080" s="519">
        <v>0</v>
      </c>
      <c r="DA1080" s="519">
        <v>0</v>
      </c>
      <c r="DB1080" s="519">
        <v>0</v>
      </c>
      <c r="DC1080" s="519">
        <v>0</v>
      </c>
      <c r="DD1080" s="519">
        <v>0</v>
      </c>
      <c r="DE1080" s="519">
        <v>0</v>
      </c>
      <c r="DF1080" s="519">
        <v>0</v>
      </c>
      <c r="DG1080" s="519">
        <v>0</v>
      </c>
      <c r="DH1080" s="519">
        <v>0</v>
      </c>
      <c r="DI1080" s="519">
        <v>0</v>
      </c>
      <c r="DJ1080" s="519">
        <v>0</v>
      </c>
      <c r="DK1080" s="519">
        <v>0</v>
      </c>
      <c r="DL1080" s="519">
        <v>0</v>
      </c>
      <c r="DM1080" s="519">
        <v>0</v>
      </c>
      <c r="DN1080" s="519">
        <v>0</v>
      </c>
      <c r="DO1080" s="519">
        <v>0</v>
      </c>
      <c r="DP1080" s="519">
        <v>0</v>
      </c>
      <c r="DQ1080" s="519">
        <v>0</v>
      </c>
      <c r="DR1080" s="519">
        <v>0</v>
      </c>
      <c r="DS1080" s="519">
        <v>0</v>
      </c>
      <c r="DT1080" s="519">
        <v>0</v>
      </c>
      <c r="DU1080" s="519">
        <v>0</v>
      </c>
      <c r="DV1080" s="519">
        <v>0</v>
      </c>
      <c r="DW1080" s="519">
        <v>0</v>
      </c>
      <c r="DX1080" s="519">
        <v>0</v>
      </c>
      <c r="DZ1080" s="337"/>
      <c r="EA1080" s="519" t="s">
        <v>1061</v>
      </c>
      <c r="EB1080" s="519" t="s">
        <v>1060</v>
      </c>
      <c r="EC1080" s="519">
        <v>52</v>
      </c>
      <c r="ED1080" s="183" t="str">
        <f t="shared" si="53"/>
        <v>SDN150252</v>
      </c>
      <c r="EE1080" s="519">
        <v>1081.2</v>
      </c>
      <c r="EF1080" s="519">
        <v>10000</v>
      </c>
      <c r="EG1080" s="519">
        <v>10000</v>
      </c>
      <c r="EH1080" s="519">
        <v>10000</v>
      </c>
      <c r="EI1080" s="519">
        <v>10000</v>
      </c>
      <c r="EJ1080" s="519">
        <v>10000</v>
      </c>
      <c r="EK1080" s="519">
        <v>10000</v>
      </c>
      <c r="EL1080" s="519">
        <v>10000</v>
      </c>
      <c r="EM1080" s="519">
        <v>10000</v>
      </c>
      <c r="EN1080" s="519">
        <v>10163.299999999999</v>
      </c>
      <c r="EO1080" s="519">
        <v>11028.2</v>
      </c>
      <c r="EP1080" s="519">
        <v>11893.2</v>
      </c>
      <c r="EQ1080" s="519">
        <v>12758.2</v>
      </c>
      <c r="ER1080" s="519">
        <v>13623.1</v>
      </c>
      <c r="ES1080" s="519">
        <v>14488.1</v>
      </c>
      <c r="ET1080" s="519">
        <v>14488.1</v>
      </c>
      <c r="EU1080" s="519">
        <v>14488.1</v>
      </c>
      <c r="EV1080" s="519">
        <v>14488.1</v>
      </c>
      <c r="EW1080" s="519">
        <v>14488.1</v>
      </c>
      <c r="EX1080" s="519">
        <v>14488.1</v>
      </c>
      <c r="EY1080" s="519">
        <v>14488.1</v>
      </c>
      <c r="EZ1080" s="519">
        <v>14488.1</v>
      </c>
      <c r="FA1080" s="519">
        <v>14488.1</v>
      </c>
      <c r="FB1080" s="519">
        <v>14488.1</v>
      </c>
      <c r="FC1080" s="519">
        <v>14488.1</v>
      </c>
      <c r="FD1080" s="519">
        <v>14488.1</v>
      </c>
      <c r="FE1080" s="519">
        <v>14488.1</v>
      </c>
      <c r="FF1080" s="519">
        <v>14488.1</v>
      </c>
      <c r="FG1080" s="519">
        <v>14488.1</v>
      </c>
      <c r="FH1080" s="519">
        <v>14488.1</v>
      </c>
      <c r="FI1080" s="519">
        <v>0</v>
      </c>
      <c r="FJ1080" s="519">
        <v>0</v>
      </c>
      <c r="FK1080" s="519">
        <v>0</v>
      </c>
      <c r="FL1080" s="519">
        <v>0</v>
      </c>
      <c r="FM1080" s="519">
        <v>0</v>
      </c>
      <c r="FN1080" s="519">
        <v>0</v>
      </c>
      <c r="FO1080" s="519">
        <v>0</v>
      </c>
      <c r="FP1080" s="519">
        <v>0</v>
      </c>
      <c r="FQ1080" s="519">
        <v>0</v>
      </c>
      <c r="FR1080" s="519">
        <v>0</v>
      </c>
      <c r="FS1080" s="519">
        <v>0</v>
      </c>
      <c r="FT1080" s="519">
        <v>0</v>
      </c>
      <c r="FU1080" s="519">
        <v>0</v>
      </c>
      <c r="FV1080" s="519">
        <v>0</v>
      </c>
      <c r="FW1080" s="519">
        <v>0</v>
      </c>
      <c r="FX1080" s="519">
        <v>0</v>
      </c>
      <c r="FY1080" s="519">
        <v>0</v>
      </c>
      <c r="FZ1080" s="519">
        <v>0</v>
      </c>
      <c r="GA1080" s="519">
        <v>0</v>
      </c>
      <c r="GB1080" s="519">
        <v>0</v>
      </c>
      <c r="GC1080" s="519">
        <v>0</v>
      </c>
      <c r="GD1080" s="519">
        <v>0</v>
      </c>
      <c r="GE1080" s="519">
        <v>0</v>
      </c>
      <c r="GF1080" s="519">
        <v>0</v>
      </c>
      <c r="GG1080" s="519">
        <v>0</v>
      </c>
      <c r="GH1080" s="519">
        <v>0</v>
      </c>
      <c r="GI1080" s="519">
        <v>0</v>
      </c>
      <c r="GJ1080" s="519">
        <v>0</v>
      </c>
      <c r="GK1080" s="519">
        <v>0</v>
      </c>
      <c r="GL1080" s="519">
        <v>0</v>
      </c>
      <c r="GM1080" s="519">
        <v>0</v>
      </c>
      <c r="GN1080" s="519">
        <v>0</v>
      </c>
      <c r="GO1080" s="519">
        <v>0</v>
      </c>
      <c r="GP1080" s="519">
        <v>0</v>
      </c>
      <c r="GQ1080" s="519">
        <v>0</v>
      </c>
      <c r="GR1080" s="519">
        <v>0</v>
      </c>
      <c r="GS1080" s="519">
        <v>0</v>
      </c>
      <c r="GT1080" s="519">
        <v>0</v>
      </c>
      <c r="GU1080" s="519">
        <v>0</v>
      </c>
      <c r="GV1080" s="519">
        <v>0</v>
      </c>
      <c r="GW1080" s="519">
        <v>0</v>
      </c>
      <c r="GX1080" s="519">
        <v>0</v>
      </c>
      <c r="GY1080" s="519">
        <v>0</v>
      </c>
      <c r="GZ1080" s="519">
        <v>0</v>
      </c>
      <c r="HA1080" s="519">
        <v>0</v>
      </c>
      <c r="HB1080" s="519">
        <v>0</v>
      </c>
      <c r="HC1080" s="519">
        <v>0</v>
      </c>
      <c r="HD1080" s="519">
        <v>0</v>
      </c>
      <c r="HE1080" s="519">
        <v>0</v>
      </c>
      <c r="HF1080" s="519">
        <v>0</v>
      </c>
      <c r="HG1080" s="519">
        <v>0</v>
      </c>
      <c r="HH1080" s="519">
        <v>0</v>
      </c>
      <c r="HI1080" s="519">
        <v>0</v>
      </c>
      <c r="HJ1080" s="519">
        <v>0</v>
      </c>
      <c r="HK1080" s="519">
        <v>0</v>
      </c>
      <c r="HL1080" s="519">
        <v>0</v>
      </c>
      <c r="HM1080" s="519">
        <v>0</v>
      </c>
      <c r="HN1080" s="519">
        <v>0</v>
      </c>
      <c r="HO1080" s="519">
        <v>0</v>
      </c>
      <c r="HP1080" s="519">
        <v>0</v>
      </c>
      <c r="HQ1080" s="519">
        <v>0</v>
      </c>
      <c r="HR1080" s="519">
        <v>0</v>
      </c>
      <c r="HS1080" s="519">
        <v>0</v>
      </c>
      <c r="HT1080" s="519">
        <v>0</v>
      </c>
      <c r="HU1080" s="519">
        <v>0</v>
      </c>
      <c r="HV1080" s="519">
        <v>0</v>
      </c>
      <c r="HW1080" s="519">
        <v>0</v>
      </c>
      <c r="HX1080" s="519">
        <v>0</v>
      </c>
      <c r="HY1080" s="519">
        <v>0</v>
      </c>
      <c r="HZ1080" s="519">
        <v>0</v>
      </c>
      <c r="IA1080" s="519">
        <v>0</v>
      </c>
      <c r="IB1080" s="519">
        <v>0</v>
      </c>
      <c r="IC1080" s="519">
        <v>0</v>
      </c>
      <c r="ID1080" s="519">
        <v>0</v>
      </c>
      <c r="IE1080" s="519">
        <v>0</v>
      </c>
      <c r="IF1080" s="519">
        <v>0</v>
      </c>
      <c r="IG1080" s="519">
        <v>0</v>
      </c>
      <c r="IH1080" s="519">
        <v>0</v>
      </c>
      <c r="II1080" s="519">
        <v>0</v>
      </c>
      <c r="IJ1080" s="519">
        <v>0</v>
      </c>
      <c r="IK1080" s="519">
        <v>0</v>
      </c>
    </row>
    <row r="1081" spans="2:245" hidden="1">
      <c r="B1081" s="519" t="s">
        <v>1058</v>
      </c>
      <c r="C1081" s="519"/>
      <c r="D1081" s="519"/>
      <c r="E1081" s="519"/>
      <c r="F1081" s="519">
        <v>2</v>
      </c>
      <c r="G1081" s="519"/>
      <c r="H1081" s="519">
        <v>46</v>
      </c>
      <c r="I1081" s="519">
        <v>9</v>
      </c>
      <c r="J1081" s="519" t="str">
        <f t="shared" si="51"/>
        <v>SDN10024609</v>
      </c>
      <c r="K1081" s="519">
        <v>924</v>
      </c>
      <c r="M1081" s="337"/>
      <c r="N1081" s="519" t="s">
        <v>1061</v>
      </c>
      <c r="O1081" s="519" t="s">
        <v>1060</v>
      </c>
      <c r="P1081" s="519">
        <v>53</v>
      </c>
      <c r="Q1081" s="521" t="str">
        <f t="shared" si="52"/>
        <v>SDN150253</v>
      </c>
      <c r="R1081" s="519">
        <v>1134.2</v>
      </c>
      <c r="S1081" s="519">
        <v>2268.4</v>
      </c>
      <c r="T1081" s="519">
        <v>3402.6</v>
      </c>
      <c r="U1081" s="519">
        <v>4536.8</v>
      </c>
      <c r="V1081" s="519">
        <v>5671</v>
      </c>
      <c r="W1081" s="519">
        <v>6805.2</v>
      </c>
      <c r="X1081" s="519">
        <v>7939.4</v>
      </c>
      <c r="Y1081" s="519">
        <v>8846.7999999999993</v>
      </c>
      <c r="Z1081" s="519">
        <v>9754.1</v>
      </c>
      <c r="AA1081" s="519">
        <v>10661.5</v>
      </c>
      <c r="AB1081" s="519">
        <v>11568.8</v>
      </c>
      <c r="AC1081" s="519">
        <v>12476.2</v>
      </c>
      <c r="AD1081" s="519">
        <v>13383.6</v>
      </c>
      <c r="AE1081" s="519">
        <v>14290.9</v>
      </c>
      <c r="AF1081" s="519">
        <v>15198.3</v>
      </c>
      <c r="AG1081" s="519">
        <v>15198.3</v>
      </c>
      <c r="AH1081" s="519">
        <v>15198.3</v>
      </c>
      <c r="AI1081" s="519">
        <v>15198.3</v>
      </c>
      <c r="AJ1081" s="519">
        <v>15198.3</v>
      </c>
      <c r="AK1081" s="519">
        <v>15198.3</v>
      </c>
      <c r="AL1081" s="519">
        <v>15198.3</v>
      </c>
      <c r="AM1081" s="519">
        <v>15198.3</v>
      </c>
      <c r="AN1081" s="519">
        <v>15198.3</v>
      </c>
      <c r="AO1081" s="519">
        <v>15198.3</v>
      </c>
      <c r="AP1081" s="519">
        <v>15198.3</v>
      </c>
      <c r="AQ1081" s="519">
        <v>15198.3</v>
      </c>
      <c r="AR1081" s="519">
        <v>15198.3</v>
      </c>
      <c r="AS1081" s="519">
        <v>15198.3</v>
      </c>
      <c r="AT1081" s="519">
        <v>15198.3</v>
      </c>
      <c r="AU1081" s="519">
        <v>15198.3</v>
      </c>
      <c r="AV1081" s="519">
        <v>0</v>
      </c>
      <c r="AW1081" s="519">
        <v>0</v>
      </c>
      <c r="AX1081" s="519">
        <v>0</v>
      </c>
      <c r="AY1081" s="519">
        <v>0</v>
      </c>
      <c r="AZ1081" s="519">
        <v>0</v>
      </c>
      <c r="BA1081" s="519">
        <v>0</v>
      </c>
      <c r="BB1081" s="519">
        <v>0</v>
      </c>
      <c r="BC1081" s="519">
        <v>0</v>
      </c>
      <c r="BD1081" s="519">
        <v>0</v>
      </c>
      <c r="BE1081" s="519">
        <v>0</v>
      </c>
      <c r="BF1081" s="519">
        <v>0</v>
      </c>
      <c r="BG1081" s="519">
        <v>0</v>
      </c>
      <c r="BH1081" s="519">
        <v>0</v>
      </c>
      <c r="BI1081" s="519">
        <v>0</v>
      </c>
      <c r="BJ1081" s="519">
        <v>0</v>
      </c>
      <c r="BK1081" s="519">
        <v>0</v>
      </c>
      <c r="BL1081" s="519">
        <v>0</v>
      </c>
      <c r="BM1081" s="519">
        <v>0</v>
      </c>
      <c r="BN1081" s="519">
        <v>0</v>
      </c>
      <c r="BO1081" s="519">
        <v>0</v>
      </c>
      <c r="BP1081" s="519">
        <v>0</v>
      </c>
      <c r="BQ1081" s="519">
        <v>0</v>
      </c>
      <c r="BR1081" s="519">
        <v>0</v>
      </c>
      <c r="BS1081" s="519">
        <v>0</v>
      </c>
      <c r="BT1081" s="519">
        <v>0</v>
      </c>
      <c r="BU1081" s="519">
        <v>0</v>
      </c>
      <c r="BV1081" s="519">
        <v>0</v>
      </c>
      <c r="BW1081" s="519">
        <v>0</v>
      </c>
      <c r="BX1081" s="519">
        <v>0</v>
      </c>
      <c r="BY1081" s="519">
        <v>0</v>
      </c>
      <c r="BZ1081" s="519">
        <v>0</v>
      </c>
      <c r="CA1081" s="519">
        <v>0</v>
      </c>
      <c r="CB1081" s="519">
        <v>0</v>
      </c>
      <c r="CC1081" s="519">
        <v>0</v>
      </c>
      <c r="CD1081" s="519">
        <v>0</v>
      </c>
      <c r="CE1081" s="519">
        <v>0</v>
      </c>
      <c r="CF1081" s="519">
        <v>0</v>
      </c>
      <c r="CG1081" s="519">
        <v>0</v>
      </c>
      <c r="CH1081" s="519">
        <v>0</v>
      </c>
      <c r="CI1081" s="519">
        <v>0</v>
      </c>
      <c r="CJ1081" s="519">
        <v>0</v>
      </c>
      <c r="CK1081" s="519">
        <v>0</v>
      </c>
      <c r="CL1081" s="519">
        <v>0</v>
      </c>
      <c r="CM1081" s="519">
        <v>0</v>
      </c>
      <c r="CN1081" s="519">
        <v>0</v>
      </c>
      <c r="CO1081" s="519">
        <v>0</v>
      </c>
      <c r="CP1081" s="519">
        <v>0</v>
      </c>
      <c r="CQ1081" s="519">
        <v>0</v>
      </c>
      <c r="CR1081" s="519">
        <v>0</v>
      </c>
      <c r="CS1081" s="519">
        <v>0</v>
      </c>
      <c r="CT1081" s="519">
        <v>0</v>
      </c>
      <c r="CU1081" s="519">
        <v>0</v>
      </c>
      <c r="CV1081" s="519">
        <v>0</v>
      </c>
      <c r="CW1081" s="519">
        <v>0</v>
      </c>
      <c r="CX1081" s="519">
        <v>0</v>
      </c>
      <c r="CY1081" s="519">
        <v>0</v>
      </c>
      <c r="CZ1081" s="519">
        <v>0</v>
      </c>
      <c r="DA1081" s="519">
        <v>0</v>
      </c>
      <c r="DB1081" s="519">
        <v>0</v>
      </c>
      <c r="DC1081" s="519">
        <v>0</v>
      </c>
      <c r="DD1081" s="519">
        <v>0</v>
      </c>
      <c r="DE1081" s="519">
        <v>0</v>
      </c>
      <c r="DF1081" s="519">
        <v>0</v>
      </c>
      <c r="DG1081" s="519">
        <v>0</v>
      </c>
      <c r="DH1081" s="519">
        <v>0</v>
      </c>
      <c r="DI1081" s="519">
        <v>0</v>
      </c>
      <c r="DJ1081" s="519">
        <v>0</v>
      </c>
      <c r="DK1081" s="519">
        <v>0</v>
      </c>
      <c r="DL1081" s="519">
        <v>0</v>
      </c>
      <c r="DM1081" s="519">
        <v>0</v>
      </c>
      <c r="DN1081" s="519">
        <v>0</v>
      </c>
      <c r="DO1081" s="519">
        <v>0</v>
      </c>
      <c r="DP1081" s="519">
        <v>0</v>
      </c>
      <c r="DQ1081" s="519">
        <v>0</v>
      </c>
      <c r="DR1081" s="519">
        <v>0</v>
      </c>
      <c r="DS1081" s="519">
        <v>0</v>
      </c>
      <c r="DT1081" s="519">
        <v>0</v>
      </c>
      <c r="DU1081" s="519">
        <v>0</v>
      </c>
      <c r="DV1081" s="519">
        <v>0</v>
      </c>
      <c r="DW1081" s="519">
        <v>0</v>
      </c>
      <c r="DX1081" s="519">
        <v>0</v>
      </c>
      <c r="DZ1081" s="337"/>
      <c r="EA1081" s="519" t="s">
        <v>1061</v>
      </c>
      <c r="EB1081" s="519" t="s">
        <v>1060</v>
      </c>
      <c r="EC1081" s="519">
        <v>53</v>
      </c>
      <c r="ED1081" s="183" t="str">
        <f t="shared" si="53"/>
        <v>SDN150253</v>
      </c>
      <c r="EE1081" s="519">
        <v>1134.2</v>
      </c>
      <c r="EF1081" s="519">
        <v>10000</v>
      </c>
      <c r="EG1081" s="519">
        <v>10000</v>
      </c>
      <c r="EH1081" s="519">
        <v>10000</v>
      </c>
      <c r="EI1081" s="519">
        <v>10000</v>
      </c>
      <c r="EJ1081" s="519">
        <v>10000</v>
      </c>
      <c r="EK1081" s="519">
        <v>10000</v>
      </c>
      <c r="EL1081" s="519">
        <v>10000</v>
      </c>
      <c r="EM1081" s="519">
        <v>10000</v>
      </c>
      <c r="EN1081" s="519">
        <v>10661.5</v>
      </c>
      <c r="EO1081" s="519">
        <v>11568.8</v>
      </c>
      <c r="EP1081" s="519">
        <v>12476.2</v>
      </c>
      <c r="EQ1081" s="519">
        <v>13383.6</v>
      </c>
      <c r="ER1081" s="519">
        <v>14290.9</v>
      </c>
      <c r="ES1081" s="519">
        <v>15198.3</v>
      </c>
      <c r="ET1081" s="519">
        <v>15198.3</v>
      </c>
      <c r="EU1081" s="519">
        <v>15198.3</v>
      </c>
      <c r="EV1081" s="519">
        <v>15198.3</v>
      </c>
      <c r="EW1081" s="519">
        <v>15198.3</v>
      </c>
      <c r="EX1081" s="519">
        <v>15198.3</v>
      </c>
      <c r="EY1081" s="519">
        <v>15198.3</v>
      </c>
      <c r="EZ1081" s="519">
        <v>15198.3</v>
      </c>
      <c r="FA1081" s="519">
        <v>15198.3</v>
      </c>
      <c r="FB1081" s="519">
        <v>15198.3</v>
      </c>
      <c r="FC1081" s="519">
        <v>15198.3</v>
      </c>
      <c r="FD1081" s="519">
        <v>15198.3</v>
      </c>
      <c r="FE1081" s="519">
        <v>15198.3</v>
      </c>
      <c r="FF1081" s="519">
        <v>15198.3</v>
      </c>
      <c r="FG1081" s="519">
        <v>15198.3</v>
      </c>
      <c r="FH1081" s="519">
        <v>15198.3</v>
      </c>
      <c r="FI1081" s="519">
        <v>0</v>
      </c>
      <c r="FJ1081" s="519">
        <v>0</v>
      </c>
      <c r="FK1081" s="519">
        <v>0</v>
      </c>
      <c r="FL1081" s="519">
        <v>0</v>
      </c>
      <c r="FM1081" s="519">
        <v>0</v>
      </c>
      <c r="FN1081" s="519">
        <v>0</v>
      </c>
      <c r="FO1081" s="519">
        <v>0</v>
      </c>
      <c r="FP1081" s="519">
        <v>0</v>
      </c>
      <c r="FQ1081" s="519">
        <v>0</v>
      </c>
      <c r="FR1081" s="519">
        <v>0</v>
      </c>
      <c r="FS1081" s="519">
        <v>0</v>
      </c>
      <c r="FT1081" s="519">
        <v>0</v>
      </c>
      <c r="FU1081" s="519">
        <v>0</v>
      </c>
      <c r="FV1081" s="519">
        <v>0</v>
      </c>
      <c r="FW1081" s="519">
        <v>0</v>
      </c>
      <c r="FX1081" s="519">
        <v>0</v>
      </c>
      <c r="FY1081" s="519">
        <v>0</v>
      </c>
      <c r="FZ1081" s="519">
        <v>0</v>
      </c>
      <c r="GA1081" s="519">
        <v>0</v>
      </c>
      <c r="GB1081" s="519">
        <v>0</v>
      </c>
      <c r="GC1081" s="519">
        <v>0</v>
      </c>
      <c r="GD1081" s="519">
        <v>0</v>
      </c>
      <c r="GE1081" s="519">
        <v>0</v>
      </c>
      <c r="GF1081" s="519">
        <v>0</v>
      </c>
      <c r="GG1081" s="519">
        <v>0</v>
      </c>
      <c r="GH1081" s="519">
        <v>0</v>
      </c>
      <c r="GI1081" s="519">
        <v>0</v>
      </c>
      <c r="GJ1081" s="519">
        <v>0</v>
      </c>
      <c r="GK1081" s="519">
        <v>0</v>
      </c>
      <c r="GL1081" s="519">
        <v>0</v>
      </c>
      <c r="GM1081" s="519">
        <v>0</v>
      </c>
      <c r="GN1081" s="519">
        <v>0</v>
      </c>
      <c r="GO1081" s="519">
        <v>0</v>
      </c>
      <c r="GP1081" s="519">
        <v>0</v>
      </c>
      <c r="GQ1081" s="519">
        <v>0</v>
      </c>
      <c r="GR1081" s="519">
        <v>0</v>
      </c>
      <c r="GS1081" s="519">
        <v>0</v>
      </c>
      <c r="GT1081" s="519">
        <v>0</v>
      </c>
      <c r="GU1081" s="519">
        <v>0</v>
      </c>
      <c r="GV1081" s="519">
        <v>0</v>
      </c>
      <c r="GW1081" s="519">
        <v>0</v>
      </c>
      <c r="GX1081" s="519">
        <v>0</v>
      </c>
      <c r="GY1081" s="519">
        <v>0</v>
      </c>
      <c r="GZ1081" s="519">
        <v>0</v>
      </c>
      <c r="HA1081" s="519">
        <v>0</v>
      </c>
      <c r="HB1081" s="519">
        <v>0</v>
      </c>
      <c r="HC1081" s="519">
        <v>0</v>
      </c>
      <c r="HD1081" s="519">
        <v>0</v>
      </c>
      <c r="HE1081" s="519">
        <v>0</v>
      </c>
      <c r="HF1081" s="519">
        <v>0</v>
      </c>
      <c r="HG1081" s="519">
        <v>0</v>
      </c>
      <c r="HH1081" s="519">
        <v>0</v>
      </c>
      <c r="HI1081" s="519">
        <v>0</v>
      </c>
      <c r="HJ1081" s="519">
        <v>0</v>
      </c>
      <c r="HK1081" s="519">
        <v>0</v>
      </c>
      <c r="HL1081" s="519">
        <v>0</v>
      </c>
      <c r="HM1081" s="519">
        <v>0</v>
      </c>
      <c r="HN1081" s="519">
        <v>0</v>
      </c>
      <c r="HO1081" s="519">
        <v>0</v>
      </c>
      <c r="HP1081" s="519">
        <v>0</v>
      </c>
      <c r="HQ1081" s="519">
        <v>0</v>
      </c>
      <c r="HR1081" s="519">
        <v>0</v>
      </c>
      <c r="HS1081" s="519">
        <v>0</v>
      </c>
      <c r="HT1081" s="519">
        <v>0</v>
      </c>
      <c r="HU1081" s="519">
        <v>0</v>
      </c>
      <c r="HV1081" s="519">
        <v>0</v>
      </c>
      <c r="HW1081" s="519">
        <v>0</v>
      </c>
      <c r="HX1081" s="519">
        <v>0</v>
      </c>
      <c r="HY1081" s="519">
        <v>0</v>
      </c>
      <c r="HZ1081" s="519">
        <v>0</v>
      </c>
      <c r="IA1081" s="519">
        <v>0</v>
      </c>
      <c r="IB1081" s="519">
        <v>0</v>
      </c>
      <c r="IC1081" s="519">
        <v>0</v>
      </c>
      <c r="ID1081" s="519">
        <v>0</v>
      </c>
      <c r="IE1081" s="519">
        <v>0</v>
      </c>
      <c r="IF1081" s="519">
        <v>0</v>
      </c>
      <c r="IG1081" s="519">
        <v>0</v>
      </c>
      <c r="IH1081" s="519">
        <v>0</v>
      </c>
      <c r="II1081" s="519">
        <v>0</v>
      </c>
      <c r="IJ1081" s="519">
        <v>0</v>
      </c>
      <c r="IK1081" s="519">
        <v>0</v>
      </c>
    </row>
    <row r="1082" spans="2:245" hidden="1">
      <c r="B1082" s="519" t="s">
        <v>1058</v>
      </c>
      <c r="C1082" s="519"/>
      <c r="D1082" s="519"/>
      <c r="E1082" s="519"/>
      <c r="F1082" s="519">
        <v>2</v>
      </c>
      <c r="G1082" s="519"/>
      <c r="H1082" s="519">
        <v>46</v>
      </c>
      <c r="I1082" s="519">
        <v>10</v>
      </c>
      <c r="J1082" s="519" t="str">
        <f t="shared" si="51"/>
        <v>SDN10024610</v>
      </c>
      <c r="K1082" s="519">
        <v>924</v>
      </c>
      <c r="M1082" s="337"/>
      <c r="N1082" s="519" t="s">
        <v>1061</v>
      </c>
      <c r="O1082" s="519" t="s">
        <v>1060</v>
      </c>
      <c r="P1082" s="519">
        <v>54</v>
      </c>
      <c r="Q1082" s="521" t="str">
        <f t="shared" si="52"/>
        <v>SDN150254</v>
      </c>
      <c r="R1082" s="519">
        <v>1181.9000000000001</v>
      </c>
      <c r="S1082" s="519">
        <v>2363.8000000000002</v>
      </c>
      <c r="T1082" s="519">
        <v>3545.7</v>
      </c>
      <c r="U1082" s="519">
        <v>4727.6000000000004</v>
      </c>
      <c r="V1082" s="519">
        <v>5909.5</v>
      </c>
      <c r="W1082" s="519">
        <v>7091.4</v>
      </c>
      <c r="X1082" s="519">
        <v>8273.2999999999993</v>
      </c>
      <c r="Y1082" s="519">
        <v>9218.7999999999993</v>
      </c>
      <c r="Z1082" s="519">
        <v>10164.299999999999</v>
      </c>
      <c r="AA1082" s="519">
        <v>11109.9</v>
      </c>
      <c r="AB1082" s="519">
        <v>12055.4</v>
      </c>
      <c r="AC1082" s="519">
        <v>13000.9</v>
      </c>
      <c r="AD1082" s="519">
        <v>13946.4</v>
      </c>
      <c r="AE1082" s="519">
        <v>14891.9</v>
      </c>
      <c r="AF1082" s="519">
        <v>15837.5</v>
      </c>
      <c r="AG1082" s="519">
        <v>15837.5</v>
      </c>
      <c r="AH1082" s="519">
        <v>15837.5</v>
      </c>
      <c r="AI1082" s="519">
        <v>15837.5</v>
      </c>
      <c r="AJ1082" s="519">
        <v>15837.5</v>
      </c>
      <c r="AK1082" s="519">
        <v>15837.5</v>
      </c>
      <c r="AL1082" s="519">
        <v>15837.5</v>
      </c>
      <c r="AM1082" s="519">
        <v>15837.5</v>
      </c>
      <c r="AN1082" s="519">
        <v>15837.5</v>
      </c>
      <c r="AO1082" s="519">
        <v>15837.5</v>
      </c>
      <c r="AP1082" s="519">
        <v>15837.5</v>
      </c>
      <c r="AQ1082" s="519">
        <v>15837.5</v>
      </c>
      <c r="AR1082" s="519">
        <v>15837.5</v>
      </c>
      <c r="AS1082" s="519">
        <v>15837.5</v>
      </c>
      <c r="AT1082" s="519">
        <v>15837.5</v>
      </c>
      <c r="AU1082" s="519">
        <v>15837.5</v>
      </c>
      <c r="AV1082" s="519">
        <v>0</v>
      </c>
      <c r="AW1082" s="519">
        <v>0</v>
      </c>
      <c r="AX1082" s="519">
        <v>0</v>
      </c>
      <c r="AY1082" s="519">
        <v>0</v>
      </c>
      <c r="AZ1082" s="519">
        <v>0</v>
      </c>
      <c r="BA1082" s="519">
        <v>0</v>
      </c>
      <c r="BB1082" s="519">
        <v>0</v>
      </c>
      <c r="BC1082" s="519">
        <v>0</v>
      </c>
      <c r="BD1082" s="519">
        <v>0</v>
      </c>
      <c r="BE1082" s="519">
        <v>0</v>
      </c>
      <c r="BF1082" s="519">
        <v>0</v>
      </c>
      <c r="BG1082" s="519">
        <v>0</v>
      </c>
      <c r="BH1082" s="519">
        <v>0</v>
      </c>
      <c r="BI1082" s="519">
        <v>0</v>
      </c>
      <c r="BJ1082" s="519">
        <v>0</v>
      </c>
      <c r="BK1082" s="519">
        <v>0</v>
      </c>
      <c r="BL1082" s="519">
        <v>0</v>
      </c>
      <c r="BM1082" s="519">
        <v>0</v>
      </c>
      <c r="BN1082" s="519">
        <v>0</v>
      </c>
      <c r="BO1082" s="519">
        <v>0</v>
      </c>
      <c r="BP1082" s="519">
        <v>0</v>
      </c>
      <c r="BQ1082" s="519">
        <v>0</v>
      </c>
      <c r="BR1082" s="519">
        <v>0</v>
      </c>
      <c r="BS1082" s="519">
        <v>0</v>
      </c>
      <c r="BT1082" s="519">
        <v>0</v>
      </c>
      <c r="BU1082" s="519">
        <v>0</v>
      </c>
      <c r="BV1082" s="519">
        <v>0</v>
      </c>
      <c r="BW1082" s="519">
        <v>0</v>
      </c>
      <c r="BX1082" s="519">
        <v>0</v>
      </c>
      <c r="BY1082" s="519">
        <v>0</v>
      </c>
      <c r="BZ1082" s="519">
        <v>0</v>
      </c>
      <c r="CA1082" s="519">
        <v>0</v>
      </c>
      <c r="CB1082" s="519">
        <v>0</v>
      </c>
      <c r="CC1082" s="519">
        <v>0</v>
      </c>
      <c r="CD1082" s="519">
        <v>0</v>
      </c>
      <c r="CE1082" s="519">
        <v>0</v>
      </c>
      <c r="CF1082" s="519">
        <v>0</v>
      </c>
      <c r="CG1082" s="519">
        <v>0</v>
      </c>
      <c r="CH1082" s="519">
        <v>0</v>
      </c>
      <c r="CI1082" s="519">
        <v>0</v>
      </c>
      <c r="CJ1082" s="519">
        <v>0</v>
      </c>
      <c r="CK1082" s="519">
        <v>0</v>
      </c>
      <c r="CL1082" s="519">
        <v>0</v>
      </c>
      <c r="CM1082" s="519">
        <v>0</v>
      </c>
      <c r="CN1082" s="519">
        <v>0</v>
      </c>
      <c r="CO1082" s="519">
        <v>0</v>
      </c>
      <c r="CP1082" s="519">
        <v>0</v>
      </c>
      <c r="CQ1082" s="519">
        <v>0</v>
      </c>
      <c r="CR1082" s="519">
        <v>0</v>
      </c>
      <c r="CS1082" s="519">
        <v>0</v>
      </c>
      <c r="CT1082" s="519">
        <v>0</v>
      </c>
      <c r="CU1082" s="519">
        <v>0</v>
      </c>
      <c r="CV1082" s="519">
        <v>0</v>
      </c>
      <c r="CW1082" s="519">
        <v>0</v>
      </c>
      <c r="CX1082" s="519">
        <v>0</v>
      </c>
      <c r="CY1082" s="519">
        <v>0</v>
      </c>
      <c r="CZ1082" s="519">
        <v>0</v>
      </c>
      <c r="DA1082" s="519">
        <v>0</v>
      </c>
      <c r="DB1082" s="519">
        <v>0</v>
      </c>
      <c r="DC1082" s="519">
        <v>0</v>
      </c>
      <c r="DD1082" s="519">
        <v>0</v>
      </c>
      <c r="DE1082" s="519">
        <v>0</v>
      </c>
      <c r="DF1082" s="519">
        <v>0</v>
      </c>
      <c r="DG1082" s="519">
        <v>0</v>
      </c>
      <c r="DH1082" s="519">
        <v>0</v>
      </c>
      <c r="DI1082" s="519">
        <v>0</v>
      </c>
      <c r="DJ1082" s="519">
        <v>0</v>
      </c>
      <c r="DK1082" s="519">
        <v>0</v>
      </c>
      <c r="DL1082" s="519">
        <v>0</v>
      </c>
      <c r="DM1082" s="519">
        <v>0</v>
      </c>
      <c r="DN1082" s="519">
        <v>0</v>
      </c>
      <c r="DO1082" s="519">
        <v>0</v>
      </c>
      <c r="DP1082" s="519">
        <v>0</v>
      </c>
      <c r="DQ1082" s="519">
        <v>0</v>
      </c>
      <c r="DR1082" s="519">
        <v>0</v>
      </c>
      <c r="DS1082" s="519">
        <v>0</v>
      </c>
      <c r="DT1082" s="519">
        <v>0</v>
      </c>
      <c r="DU1082" s="519">
        <v>0</v>
      </c>
      <c r="DV1082" s="519">
        <v>0</v>
      </c>
      <c r="DW1082" s="519">
        <v>0</v>
      </c>
      <c r="DX1082" s="519">
        <v>0</v>
      </c>
      <c r="DZ1082" s="337"/>
      <c r="EA1082" s="519" t="s">
        <v>1061</v>
      </c>
      <c r="EB1082" s="519" t="s">
        <v>1060</v>
      </c>
      <c r="EC1082" s="519">
        <v>54</v>
      </c>
      <c r="ED1082" s="183" t="str">
        <f t="shared" si="53"/>
        <v>SDN150254</v>
      </c>
      <c r="EE1082" s="519">
        <v>1181.9000000000001</v>
      </c>
      <c r="EF1082" s="519">
        <v>10000</v>
      </c>
      <c r="EG1082" s="519">
        <v>10000</v>
      </c>
      <c r="EH1082" s="519">
        <v>10000</v>
      </c>
      <c r="EI1082" s="519">
        <v>10000</v>
      </c>
      <c r="EJ1082" s="519">
        <v>10000</v>
      </c>
      <c r="EK1082" s="519">
        <v>10000</v>
      </c>
      <c r="EL1082" s="519">
        <v>10000</v>
      </c>
      <c r="EM1082" s="519">
        <v>10164.299999999999</v>
      </c>
      <c r="EN1082" s="519">
        <v>11109.9</v>
      </c>
      <c r="EO1082" s="519">
        <v>12055.4</v>
      </c>
      <c r="EP1082" s="519">
        <v>13000.9</v>
      </c>
      <c r="EQ1082" s="519">
        <v>13946.4</v>
      </c>
      <c r="ER1082" s="519">
        <v>14891.9</v>
      </c>
      <c r="ES1082" s="519">
        <v>15837.5</v>
      </c>
      <c r="ET1082" s="519">
        <v>15837.5</v>
      </c>
      <c r="EU1082" s="519">
        <v>15837.5</v>
      </c>
      <c r="EV1082" s="519">
        <v>15837.5</v>
      </c>
      <c r="EW1082" s="519">
        <v>15837.5</v>
      </c>
      <c r="EX1082" s="519">
        <v>15837.5</v>
      </c>
      <c r="EY1082" s="519">
        <v>15837.5</v>
      </c>
      <c r="EZ1082" s="519">
        <v>15837.5</v>
      </c>
      <c r="FA1082" s="519">
        <v>15837.5</v>
      </c>
      <c r="FB1082" s="519">
        <v>15837.5</v>
      </c>
      <c r="FC1082" s="519">
        <v>15837.5</v>
      </c>
      <c r="FD1082" s="519">
        <v>15837.5</v>
      </c>
      <c r="FE1082" s="519">
        <v>15837.5</v>
      </c>
      <c r="FF1082" s="519">
        <v>15837.5</v>
      </c>
      <c r="FG1082" s="519">
        <v>15837.5</v>
      </c>
      <c r="FH1082" s="519">
        <v>15837.5</v>
      </c>
      <c r="FI1082" s="519">
        <v>0</v>
      </c>
      <c r="FJ1082" s="519">
        <v>0</v>
      </c>
      <c r="FK1082" s="519">
        <v>0</v>
      </c>
      <c r="FL1082" s="519">
        <v>0</v>
      </c>
      <c r="FM1082" s="519">
        <v>0</v>
      </c>
      <c r="FN1082" s="519">
        <v>0</v>
      </c>
      <c r="FO1082" s="519">
        <v>0</v>
      </c>
      <c r="FP1082" s="519">
        <v>0</v>
      </c>
      <c r="FQ1082" s="519">
        <v>0</v>
      </c>
      <c r="FR1082" s="519">
        <v>0</v>
      </c>
      <c r="FS1082" s="519">
        <v>0</v>
      </c>
      <c r="FT1082" s="519">
        <v>0</v>
      </c>
      <c r="FU1082" s="519">
        <v>0</v>
      </c>
      <c r="FV1082" s="519">
        <v>0</v>
      </c>
      <c r="FW1082" s="519">
        <v>0</v>
      </c>
      <c r="FX1082" s="519">
        <v>0</v>
      </c>
      <c r="FY1082" s="519">
        <v>0</v>
      </c>
      <c r="FZ1082" s="519">
        <v>0</v>
      </c>
      <c r="GA1082" s="519">
        <v>0</v>
      </c>
      <c r="GB1082" s="519">
        <v>0</v>
      </c>
      <c r="GC1082" s="519">
        <v>0</v>
      </c>
      <c r="GD1082" s="519">
        <v>0</v>
      </c>
      <c r="GE1082" s="519">
        <v>0</v>
      </c>
      <c r="GF1082" s="519">
        <v>0</v>
      </c>
      <c r="GG1082" s="519">
        <v>0</v>
      </c>
      <c r="GH1082" s="519">
        <v>0</v>
      </c>
      <c r="GI1082" s="519">
        <v>0</v>
      </c>
      <c r="GJ1082" s="519">
        <v>0</v>
      </c>
      <c r="GK1082" s="519">
        <v>0</v>
      </c>
      <c r="GL1082" s="519">
        <v>0</v>
      </c>
      <c r="GM1082" s="519">
        <v>0</v>
      </c>
      <c r="GN1082" s="519">
        <v>0</v>
      </c>
      <c r="GO1082" s="519">
        <v>0</v>
      </c>
      <c r="GP1082" s="519">
        <v>0</v>
      </c>
      <c r="GQ1082" s="519">
        <v>0</v>
      </c>
      <c r="GR1082" s="519">
        <v>0</v>
      </c>
      <c r="GS1082" s="519">
        <v>0</v>
      </c>
      <c r="GT1082" s="519">
        <v>0</v>
      </c>
      <c r="GU1082" s="519">
        <v>0</v>
      </c>
      <c r="GV1082" s="519">
        <v>0</v>
      </c>
      <c r="GW1082" s="519">
        <v>0</v>
      </c>
      <c r="GX1082" s="519">
        <v>0</v>
      </c>
      <c r="GY1082" s="519">
        <v>0</v>
      </c>
      <c r="GZ1082" s="519">
        <v>0</v>
      </c>
      <c r="HA1082" s="519">
        <v>0</v>
      </c>
      <c r="HB1082" s="519">
        <v>0</v>
      </c>
      <c r="HC1082" s="519">
        <v>0</v>
      </c>
      <c r="HD1082" s="519">
        <v>0</v>
      </c>
      <c r="HE1082" s="519">
        <v>0</v>
      </c>
      <c r="HF1082" s="519">
        <v>0</v>
      </c>
      <c r="HG1082" s="519">
        <v>0</v>
      </c>
      <c r="HH1082" s="519">
        <v>0</v>
      </c>
      <c r="HI1082" s="519">
        <v>0</v>
      </c>
      <c r="HJ1082" s="519">
        <v>0</v>
      </c>
      <c r="HK1082" s="519">
        <v>0</v>
      </c>
      <c r="HL1082" s="519">
        <v>0</v>
      </c>
      <c r="HM1082" s="519">
        <v>0</v>
      </c>
      <c r="HN1082" s="519">
        <v>0</v>
      </c>
      <c r="HO1082" s="519">
        <v>0</v>
      </c>
      <c r="HP1082" s="519">
        <v>0</v>
      </c>
      <c r="HQ1082" s="519">
        <v>0</v>
      </c>
      <c r="HR1082" s="519">
        <v>0</v>
      </c>
      <c r="HS1082" s="519">
        <v>0</v>
      </c>
      <c r="HT1082" s="519">
        <v>0</v>
      </c>
      <c r="HU1082" s="519">
        <v>0</v>
      </c>
      <c r="HV1082" s="519">
        <v>0</v>
      </c>
      <c r="HW1082" s="519">
        <v>0</v>
      </c>
      <c r="HX1082" s="519">
        <v>0</v>
      </c>
      <c r="HY1082" s="519">
        <v>0</v>
      </c>
      <c r="HZ1082" s="519">
        <v>0</v>
      </c>
      <c r="IA1082" s="519">
        <v>0</v>
      </c>
      <c r="IB1082" s="519">
        <v>0</v>
      </c>
      <c r="IC1082" s="519">
        <v>0</v>
      </c>
      <c r="ID1082" s="519">
        <v>0</v>
      </c>
      <c r="IE1082" s="519">
        <v>0</v>
      </c>
      <c r="IF1082" s="519">
        <v>0</v>
      </c>
      <c r="IG1082" s="519">
        <v>0</v>
      </c>
      <c r="IH1082" s="519">
        <v>0</v>
      </c>
      <c r="II1082" s="519">
        <v>0</v>
      </c>
      <c r="IJ1082" s="519">
        <v>0</v>
      </c>
      <c r="IK1082" s="519">
        <v>0</v>
      </c>
    </row>
    <row r="1083" spans="2:245" hidden="1">
      <c r="B1083" s="519" t="s">
        <v>1058</v>
      </c>
      <c r="C1083" s="519"/>
      <c r="D1083" s="519"/>
      <c r="E1083" s="519"/>
      <c r="F1083" s="519">
        <v>2</v>
      </c>
      <c r="G1083" s="519"/>
      <c r="H1083" s="519">
        <v>47</v>
      </c>
      <c r="I1083" s="519">
        <v>1</v>
      </c>
      <c r="J1083" s="519" t="str">
        <f t="shared" si="51"/>
        <v>SDN10024701</v>
      </c>
      <c r="K1083" s="519">
        <v>1180</v>
      </c>
      <c r="M1083" s="337"/>
      <c r="N1083" s="519" t="s">
        <v>1061</v>
      </c>
      <c r="O1083" s="519" t="s">
        <v>1060</v>
      </c>
      <c r="P1083" s="519">
        <v>55</v>
      </c>
      <c r="Q1083" s="521" t="str">
        <f t="shared" si="52"/>
        <v>SDN150255</v>
      </c>
      <c r="R1083" s="519">
        <v>1229.5999999999999</v>
      </c>
      <c r="S1083" s="519">
        <v>2459.1999999999998</v>
      </c>
      <c r="T1083" s="519">
        <v>3688.8</v>
      </c>
      <c r="U1083" s="519">
        <v>4918.3999999999996</v>
      </c>
      <c r="V1083" s="519">
        <v>6148</v>
      </c>
      <c r="W1083" s="519">
        <v>7377.6</v>
      </c>
      <c r="X1083" s="519">
        <v>8607.2000000000007</v>
      </c>
      <c r="Y1083" s="519">
        <v>9590.9</v>
      </c>
      <c r="Z1083" s="519">
        <v>10574.6</v>
      </c>
      <c r="AA1083" s="519">
        <v>11558.2</v>
      </c>
      <c r="AB1083" s="519">
        <v>12541.9</v>
      </c>
      <c r="AC1083" s="519">
        <v>13525.6</v>
      </c>
      <c r="AD1083" s="519">
        <v>14509.3</v>
      </c>
      <c r="AE1083" s="519">
        <v>15493</v>
      </c>
      <c r="AF1083" s="519">
        <v>16476.599999999999</v>
      </c>
      <c r="AG1083" s="519">
        <v>16476.599999999999</v>
      </c>
      <c r="AH1083" s="519">
        <v>16476.599999999999</v>
      </c>
      <c r="AI1083" s="519">
        <v>16476.599999999999</v>
      </c>
      <c r="AJ1083" s="519">
        <v>16476.599999999999</v>
      </c>
      <c r="AK1083" s="519">
        <v>16476.599999999999</v>
      </c>
      <c r="AL1083" s="519">
        <v>16476.599999999999</v>
      </c>
      <c r="AM1083" s="519">
        <v>16476.599999999999</v>
      </c>
      <c r="AN1083" s="519">
        <v>16476.599999999999</v>
      </c>
      <c r="AO1083" s="519">
        <v>16476.599999999999</v>
      </c>
      <c r="AP1083" s="519">
        <v>16476.599999999999</v>
      </c>
      <c r="AQ1083" s="519">
        <v>16476.599999999999</v>
      </c>
      <c r="AR1083" s="519">
        <v>16476.599999999999</v>
      </c>
      <c r="AS1083" s="519">
        <v>16476.599999999999</v>
      </c>
      <c r="AT1083" s="519">
        <v>16476.599999999999</v>
      </c>
      <c r="AU1083" s="519">
        <v>16476.599999999999</v>
      </c>
      <c r="AV1083" s="519">
        <v>0</v>
      </c>
      <c r="AW1083" s="519">
        <v>0</v>
      </c>
      <c r="AX1083" s="519">
        <v>0</v>
      </c>
      <c r="AY1083" s="519">
        <v>0</v>
      </c>
      <c r="AZ1083" s="519">
        <v>0</v>
      </c>
      <c r="BA1083" s="519">
        <v>0</v>
      </c>
      <c r="BB1083" s="519">
        <v>0</v>
      </c>
      <c r="BC1083" s="519">
        <v>0</v>
      </c>
      <c r="BD1083" s="519">
        <v>0</v>
      </c>
      <c r="BE1083" s="519">
        <v>0</v>
      </c>
      <c r="BF1083" s="519">
        <v>0</v>
      </c>
      <c r="BG1083" s="519">
        <v>0</v>
      </c>
      <c r="BH1083" s="519">
        <v>0</v>
      </c>
      <c r="BI1083" s="519">
        <v>0</v>
      </c>
      <c r="BJ1083" s="519">
        <v>0</v>
      </c>
      <c r="BK1083" s="519">
        <v>0</v>
      </c>
      <c r="BL1083" s="519">
        <v>0</v>
      </c>
      <c r="BM1083" s="519">
        <v>0</v>
      </c>
      <c r="BN1083" s="519">
        <v>0</v>
      </c>
      <c r="BO1083" s="519">
        <v>0</v>
      </c>
      <c r="BP1083" s="519">
        <v>0</v>
      </c>
      <c r="BQ1083" s="519">
        <v>0</v>
      </c>
      <c r="BR1083" s="519">
        <v>0</v>
      </c>
      <c r="BS1083" s="519">
        <v>0</v>
      </c>
      <c r="BT1083" s="519">
        <v>0</v>
      </c>
      <c r="BU1083" s="519">
        <v>0</v>
      </c>
      <c r="BV1083" s="519">
        <v>0</v>
      </c>
      <c r="BW1083" s="519">
        <v>0</v>
      </c>
      <c r="BX1083" s="519">
        <v>0</v>
      </c>
      <c r="BY1083" s="519">
        <v>0</v>
      </c>
      <c r="BZ1083" s="519">
        <v>0</v>
      </c>
      <c r="CA1083" s="519">
        <v>0</v>
      </c>
      <c r="CB1083" s="519">
        <v>0</v>
      </c>
      <c r="CC1083" s="519">
        <v>0</v>
      </c>
      <c r="CD1083" s="519">
        <v>0</v>
      </c>
      <c r="CE1083" s="519">
        <v>0</v>
      </c>
      <c r="CF1083" s="519">
        <v>0</v>
      </c>
      <c r="CG1083" s="519">
        <v>0</v>
      </c>
      <c r="CH1083" s="519">
        <v>0</v>
      </c>
      <c r="CI1083" s="519">
        <v>0</v>
      </c>
      <c r="CJ1083" s="519">
        <v>0</v>
      </c>
      <c r="CK1083" s="519">
        <v>0</v>
      </c>
      <c r="CL1083" s="519">
        <v>0</v>
      </c>
      <c r="CM1083" s="519">
        <v>0</v>
      </c>
      <c r="CN1083" s="519">
        <v>0</v>
      </c>
      <c r="CO1083" s="519">
        <v>0</v>
      </c>
      <c r="CP1083" s="519">
        <v>0</v>
      </c>
      <c r="CQ1083" s="519">
        <v>0</v>
      </c>
      <c r="CR1083" s="519">
        <v>0</v>
      </c>
      <c r="CS1083" s="519">
        <v>0</v>
      </c>
      <c r="CT1083" s="519">
        <v>0</v>
      </c>
      <c r="CU1083" s="519">
        <v>0</v>
      </c>
      <c r="CV1083" s="519">
        <v>0</v>
      </c>
      <c r="CW1083" s="519">
        <v>0</v>
      </c>
      <c r="CX1083" s="519">
        <v>0</v>
      </c>
      <c r="CY1083" s="519">
        <v>0</v>
      </c>
      <c r="CZ1083" s="519">
        <v>0</v>
      </c>
      <c r="DA1083" s="519">
        <v>0</v>
      </c>
      <c r="DB1083" s="519">
        <v>0</v>
      </c>
      <c r="DC1083" s="519">
        <v>0</v>
      </c>
      <c r="DD1083" s="519">
        <v>0</v>
      </c>
      <c r="DE1083" s="519">
        <v>0</v>
      </c>
      <c r="DF1083" s="519">
        <v>0</v>
      </c>
      <c r="DG1083" s="519">
        <v>0</v>
      </c>
      <c r="DH1083" s="519">
        <v>0</v>
      </c>
      <c r="DI1083" s="519">
        <v>0</v>
      </c>
      <c r="DJ1083" s="519">
        <v>0</v>
      </c>
      <c r="DK1083" s="519">
        <v>0</v>
      </c>
      <c r="DL1083" s="519">
        <v>0</v>
      </c>
      <c r="DM1083" s="519">
        <v>0</v>
      </c>
      <c r="DN1083" s="519">
        <v>0</v>
      </c>
      <c r="DO1083" s="519">
        <v>0</v>
      </c>
      <c r="DP1083" s="519">
        <v>0</v>
      </c>
      <c r="DQ1083" s="519">
        <v>0</v>
      </c>
      <c r="DR1083" s="519">
        <v>0</v>
      </c>
      <c r="DS1083" s="519">
        <v>0</v>
      </c>
      <c r="DT1083" s="519">
        <v>0</v>
      </c>
      <c r="DU1083" s="519">
        <v>0</v>
      </c>
      <c r="DV1083" s="519">
        <v>0</v>
      </c>
      <c r="DW1083" s="519">
        <v>0</v>
      </c>
      <c r="DX1083" s="519">
        <v>0</v>
      </c>
      <c r="DZ1083" s="337"/>
      <c r="EA1083" s="519" t="s">
        <v>1061</v>
      </c>
      <c r="EB1083" s="519" t="s">
        <v>1060</v>
      </c>
      <c r="EC1083" s="519">
        <v>55</v>
      </c>
      <c r="ED1083" s="183" t="str">
        <f t="shared" si="53"/>
        <v>SDN150255</v>
      </c>
      <c r="EE1083" s="519">
        <v>1229.5999999999999</v>
      </c>
      <c r="EF1083" s="519">
        <v>10000</v>
      </c>
      <c r="EG1083" s="519">
        <v>10000</v>
      </c>
      <c r="EH1083" s="519">
        <v>10000</v>
      </c>
      <c r="EI1083" s="519">
        <v>10000</v>
      </c>
      <c r="EJ1083" s="519">
        <v>10000</v>
      </c>
      <c r="EK1083" s="519">
        <v>10000</v>
      </c>
      <c r="EL1083" s="519">
        <v>10000</v>
      </c>
      <c r="EM1083" s="519">
        <v>10574.6</v>
      </c>
      <c r="EN1083" s="519">
        <v>11558.2</v>
      </c>
      <c r="EO1083" s="519">
        <v>12541.9</v>
      </c>
      <c r="EP1083" s="519">
        <v>13525.6</v>
      </c>
      <c r="EQ1083" s="519">
        <v>14509.3</v>
      </c>
      <c r="ER1083" s="519">
        <v>15493</v>
      </c>
      <c r="ES1083" s="519">
        <v>16476.599999999999</v>
      </c>
      <c r="ET1083" s="519">
        <v>16476.599999999999</v>
      </c>
      <c r="EU1083" s="519">
        <v>16476.599999999999</v>
      </c>
      <c r="EV1083" s="519">
        <v>16476.599999999999</v>
      </c>
      <c r="EW1083" s="519">
        <v>16476.599999999999</v>
      </c>
      <c r="EX1083" s="519">
        <v>16476.599999999999</v>
      </c>
      <c r="EY1083" s="519">
        <v>16476.599999999999</v>
      </c>
      <c r="EZ1083" s="519">
        <v>16476.599999999999</v>
      </c>
      <c r="FA1083" s="519">
        <v>16476.599999999999</v>
      </c>
      <c r="FB1083" s="519">
        <v>16476.599999999999</v>
      </c>
      <c r="FC1083" s="519">
        <v>16476.599999999999</v>
      </c>
      <c r="FD1083" s="519">
        <v>16476.599999999999</v>
      </c>
      <c r="FE1083" s="519">
        <v>16476.599999999999</v>
      </c>
      <c r="FF1083" s="519">
        <v>16476.599999999999</v>
      </c>
      <c r="FG1083" s="519">
        <v>16476.599999999999</v>
      </c>
      <c r="FH1083" s="519">
        <v>16476.599999999999</v>
      </c>
      <c r="FI1083" s="519">
        <v>0</v>
      </c>
      <c r="FJ1083" s="519">
        <v>0</v>
      </c>
      <c r="FK1083" s="519">
        <v>0</v>
      </c>
      <c r="FL1083" s="519">
        <v>0</v>
      </c>
      <c r="FM1083" s="519">
        <v>0</v>
      </c>
      <c r="FN1083" s="519">
        <v>0</v>
      </c>
      <c r="FO1083" s="519">
        <v>0</v>
      </c>
      <c r="FP1083" s="519">
        <v>0</v>
      </c>
      <c r="FQ1083" s="519">
        <v>0</v>
      </c>
      <c r="FR1083" s="519">
        <v>0</v>
      </c>
      <c r="FS1083" s="519">
        <v>0</v>
      </c>
      <c r="FT1083" s="519">
        <v>0</v>
      </c>
      <c r="FU1083" s="519">
        <v>0</v>
      </c>
      <c r="FV1083" s="519">
        <v>0</v>
      </c>
      <c r="FW1083" s="519">
        <v>0</v>
      </c>
      <c r="FX1083" s="519">
        <v>0</v>
      </c>
      <c r="FY1083" s="519">
        <v>0</v>
      </c>
      <c r="FZ1083" s="519">
        <v>0</v>
      </c>
      <c r="GA1083" s="519">
        <v>0</v>
      </c>
      <c r="GB1083" s="519">
        <v>0</v>
      </c>
      <c r="GC1083" s="519">
        <v>0</v>
      </c>
      <c r="GD1083" s="519">
        <v>0</v>
      </c>
      <c r="GE1083" s="519">
        <v>0</v>
      </c>
      <c r="GF1083" s="519">
        <v>0</v>
      </c>
      <c r="GG1083" s="519">
        <v>0</v>
      </c>
      <c r="GH1083" s="519">
        <v>0</v>
      </c>
      <c r="GI1083" s="519">
        <v>0</v>
      </c>
      <c r="GJ1083" s="519">
        <v>0</v>
      </c>
      <c r="GK1083" s="519">
        <v>0</v>
      </c>
      <c r="GL1083" s="519">
        <v>0</v>
      </c>
      <c r="GM1083" s="519">
        <v>0</v>
      </c>
      <c r="GN1083" s="519">
        <v>0</v>
      </c>
      <c r="GO1083" s="519">
        <v>0</v>
      </c>
      <c r="GP1083" s="519">
        <v>0</v>
      </c>
      <c r="GQ1083" s="519">
        <v>0</v>
      </c>
      <c r="GR1083" s="519">
        <v>0</v>
      </c>
      <c r="GS1083" s="519">
        <v>0</v>
      </c>
      <c r="GT1083" s="519">
        <v>0</v>
      </c>
      <c r="GU1083" s="519">
        <v>0</v>
      </c>
      <c r="GV1083" s="519">
        <v>0</v>
      </c>
      <c r="GW1083" s="519">
        <v>0</v>
      </c>
      <c r="GX1083" s="519">
        <v>0</v>
      </c>
      <c r="GY1083" s="519">
        <v>0</v>
      </c>
      <c r="GZ1083" s="519">
        <v>0</v>
      </c>
      <c r="HA1083" s="519">
        <v>0</v>
      </c>
      <c r="HB1083" s="519">
        <v>0</v>
      </c>
      <c r="HC1083" s="519">
        <v>0</v>
      </c>
      <c r="HD1083" s="519">
        <v>0</v>
      </c>
      <c r="HE1083" s="519">
        <v>0</v>
      </c>
      <c r="HF1083" s="519">
        <v>0</v>
      </c>
      <c r="HG1083" s="519">
        <v>0</v>
      </c>
      <c r="HH1083" s="519">
        <v>0</v>
      </c>
      <c r="HI1083" s="519">
        <v>0</v>
      </c>
      <c r="HJ1083" s="519">
        <v>0</v>
      </c>
      <c r="HK1083" s="519">
        <v>0</v>
      </c>
      <c r="HL1083" s="519">
        <v>0</v>
      </c>
      <c r="HM1083" s="519">
        <v>0</v>
      </c>
      <c r="HN1083" s="519">
        <v>0</v>
      </c>
      <c r="HO1083" s="519">
        <v>0</v>
      </c>
      <c r="HP1083" s="519">
        <v>0</v>
      </c>
      <c r="HQ1083" s="519">
        <v>0</v>
      </c>
      <c r="HR1083" s="519">
        <v>0</v>
      </c>
      <c r="HS1083" s="519">
        <v>0</v>
      </c>
      <c r="HT1083" s="519">
        <v>0</v>
      </c>
      <c r="HU1083" s="519">
        <v>0</v>
      </c>
      <c r="HV1083" s="519">
        <v>0</v>
      </c>
      <c r="HW1083" s="519">
        <v>0</v>
      </c>
      <c r="HX1083" s="519">
        <v>0</v>
      </c>
      <c r="HY1083" s="519">
        <v>0</v>
      </c>
      <c r="HZ1083" s="519">
        <v>0</v>
      </c>
      <c r="IA1083" s="519">
        <v>0</v>
      </c>
      <c r="IB1083" s="519">
        <v>0</v>
      </c>
      <c r="IC1083" s="519">
        <v>0</v>
      </c>
      <c r="ID1083" s="519">
        <v>0</v>
      </c>
      <c r="IE1083" s="519">
        <v>0</v>
      </c>
      <c r="IF1083" s="519">
        <v>0</v>
      </c>
      <c r="IG1083" s="519">
        <v>0</v>
      </c>
      <c r="IH1083" s="519">
        <v>0</v>
      </c>
      <c r="II1083" s="519">
        <v>0</v>
      </c>
      <c r="IJ1083" s="519">
        <v>0</v>
      </c>
      <c r="IK1083" s="519">
        <v>0</v>
      </c>
    </row>
    <row r="1084" spans="2:245" hidden="1">
      <c r="B1084" s="519" t="s">
        <v>1058</v>
      </c>
      <c r="C1084" s="519"/>
      <c r="D1084" s="519"/>
      <c r="E1084" s="519"/>
      <c r="F1084" s="519">
        <v>2</v>
      </c>
      <c r="G1084" s="519"/>
      <c r="H1084" s="519">
        <v>47</v>
      </c>
      <c r="I1084" s="519">
        <v>2</v>
      </c>
      <c r="J1084" s="519" t="str">
        <f t="shared" si="51"/>
        <v>SDN10024702</v>
      </c>
      <c r="K1084" s="519">
        <v>1180</v>
      </c>
      <c r="M1084" s="337"/>
      <c r="N1084" s="519" t="s">
        <v>1062</v>
      </c>
      <c r="O1084" s="519" t="s">
        <v>1059</v>
      </c>
      <c r="P1084" s="519">
        <v>0</v>
      </c>
      <c r="Q1084" s="521" t="str">
        <f t="shared" si="52"/>
        <v>SDN200100</v>
      </c>
      <c r="R1084" s="519">
        <v>466.4</v>
      </c>
      <c r="S1084" s="519">
        <v>2000</v>
      </c>
      <c r="T1084" s="519">
        <v>2000</v>
      </c>
      <c r="U1084" s="519">
        <v>2000</v>
      </c>
      <c r="V1084" s="519">
        <v>2332</v>
      </c>
      <c r="W1084" s="519">
        <v>2798.4</v>
      </c>
      <c r="X1084" s="519">
        <v>3264.8</v>
      </c>
      <c r="Y1084" s="519">
        <v>3731.2</v>
      </c>
      <c r="Z1084" s="519">
        <v>4197.6000000000004</v>
      </c>
      <c r="AA1084" s="519">
        <v>4664</v>
      </c>
      <c r="AB1084" s="519">
        <v>5037.1000000000004</v>
      </c>
      <c r="AC1084" s="519">
        <v>5410.2</v>
      </c>
      <c r="AD1084" s="519">
        <v>5783.4</v>
      </c>
      <c r="AE1084" s="519">
        <v>6156.5</v>
      </c>
      <c r="AF1084" s="519">
        <v>6529.6</v>
      </c>
      <c r="AG1084" s="519">
        <v>6902.7</v>
      </c>
      <c r="AH1084" s="519">
        <v>7275.8</v>
      </c>
      <c r="AI1084" s="519">
        <v>7649</v>
      </c>
      <c r="AJ1084" s="519">
        <v>8022.1</v>
      </c>
      <c r="AK1084" s="519">
        <v>8395.2000000000007</v>
      </c>
      <c r="AL1084" s="519">
        <v>8395.2000000000007</v>
      </c>
      <c r="AM1084" s="519">
        <v>8395.2000000000007</v>
      </c>
      <c r="AN1084" s="519">
        <v>8395.2000000000007</v>
      </c>
      <c r="AO1084" s="519">
        <v>8395.2000000000007</v>
      </c>
      <c r="AP1084" s="519">
        <v>8395.2000000000007</v>
      </c>
      <c r="AQ1084" s="519">
        <v>8395.2000000000007</v>
      </c>
      <c r="AR1084" s="519">
        <v>8395.2000000000007</v>
      </c>
      <c r="AS1084" s="519">
        <v>8395.2000000000007</v>
      </c>
      <c r="AT1084" s="519">
        <v>8395.2000000000007</v>
      </c>
      <c r="AU1084" s="519">
        <v>8395.2000000000007</v>
      </c>
      <c r="AV1084" s="519">
        <v>8395.2000000000007</v>
      </c>
      <c r="AW1084" s="519">
        <v>8395.2000000000007</v>
      </c>
      <c r="AX1084" s="519">
        <v>8395.2000000000007</v>
      </c>
      <c r="AY1084" s="519">
        <v>8395.2000000000007</v>
      </c>
      <c r="AZ1084" s="519">
        <v>8395.2000000000007</v>
      </c>
      <c r="BA1084" s="519">
        <v>0</v>
      </c>
      <c r="BB1084" s="519">
        <v>0</v>
      </c>
      <c r="BC1084" s="519">
        <v>0</v>
      </c>
      <c r="BD1084" s="519">
        <v>0</v>
      </c>
      <c r="BE1084" s="519">
        <v>0</v>
      </c>
      <c r="BF1084" s="519">
        <v>0</v>
      </c>
      <c r="BG1084" s="519">
        <v>0</v>
      </c>
      <c r="BH1084" s="519">
        <v>0</v>
      </c>
      <c r="BI1084" s="519">
        <v>0</v>
      </c>
      <c r="BJ1084" s="519">
        <v>0</v>
      </c>
      <c r="BK1084" s="519">
        <v>0</v>
      </c>
      <c r="BL1084" s="519">
        <v>0</v>
      </c>
      <c r="BM1084" s="519">
        <v>0</v>
      </c>
      <c r="BN1084" s="519">
        <v>0</v>
      </c>
      <c r="BO1084" s="519">
        <v>0</v>
      </c>
      <c r="BP1084" s="519">
        <v>0</v>
      </c>
      <c r="BQ1084" s="519">
        <v>0</v>
      </c>
      <c r="BR1084" s="519">
        <v>0</v>
      </c>
      <c r="BS1084" s="519">
        <v>0</v>
      </c>
      <c r="BT1084" s="519">
        <v>0</v>
      </c>
      <c r="BU1084" s="519">
        <v>0</v>
      </c>
      <c r="BV1084" s="519">
        <v>0</v>
      </c>
      <c r="BW1084" s="519">
        <v>0</v>
      </c>
      <c r="BX1084" s="519">
        <v>0</v>
      </c>
      <c r="BY1084" s="519">
        <v>0</v>
      </c>
      <c r="BZ1084" s="519">
        <v>0</v>
      </c>
      <c r="CA1084" s="519">
        <v>0</v>
      </c>
      <c r="CB1084" s="519">
        <v>0</v>
      </c>
      <c r="CC1084" s="519">
        <v>0</v>
      </c>
      <c r="CD1084" s="519">
        <v>0</v>
      </c>
      <c r="CE1084" s="519">
        <v>0</v>
      </c>
      <c r="CF1084" s="519">
        <v>0</v>
      </c>
      <c r="CG1084" s="519">
        <v>0</v>
      </c>
      <c r="CH1084" s="519">
        <v>0</v>
      </c>
      <c r="CI1084" s="519">
        <v>0</v>
      </c>
      <c r="CJ1084" s="519">
        <v>0</v>
      </c>
      <c r="CK1084" s="519">
        <v>0</v>
      </c>
      <c r="CL1084" s="519">
        <v>0</v>
      </c>
      <c r="CM1084" s="519">
        <v>0</v>
      </c>
      <c r="CN1084" s="519">
        <v>0</v>
      </c>
      <c r="CO1084" s="519">
        <v>0</v>
      </c>
      <c r="CP1084" s="519">
        <v>0</v>
      </c>
      <c r="CQ1084" s="519">
        <v>0</v>
      </c>
      <c r="CR1084" s="519">
        <v>0</v>
      </c>
      <c r="CS1084" s="519">
        <v>0</v>
      </c>
      <c r="CT1084" s="519">
        <v>0</v>
      </c>
      <c r="CU1084" s="519">
        <v>0</v>
      </c>
      <c r="CV1084" s="519">
        <v>0</v>
      </c>
      <c r="CW1084" s="519">
        <v>0</v>
      </c>
      <c r="CX1084" s="519">
        <v>0</v>
      </c>
      <c r="CY1084" s="519">
        <v>0</v>
      </c>
      <c r="CZ1084" s="519">
        <v>0</v>
      </c>
      <c r="DA1084" s="519">
        <v>0</v>
      </c>
      <c r="DB1084" s="519">
        <v>0</v>
      </c>
      <c r="DC1084" s="519">
        <v>0</v>
      </c>
      <c r="DD1084" s="519">
        <v>0</v>
      </c>
      <c r="DE1084" s="519">
        <v>0</v>
      </c>
      <c r="DF1084" s="519">
        <v>0</v>
      </c>
      <c r="DG1084" s="519">
        <v>0</v>
      </c>
      <c r="DH1084" s="519">
        <v>0</v>
      </c>
      <c r="DI1084" s="519">
        <v>0</v>
      </c>
      <c r="DJ1084" s="519">
        <v>0</v>
      </c>
      <c r="DK1084" s="519">
        <v>0</v>
      </c>
      <c r="DL1084" s="519">
        <v>0</v>
      </c>
      <c r="DM1084" s="519">
        <v>0</v>
      </c>
      <c r="DN1084" s="519">
        <v>0</v>
      </c>
      <c r="DO1084" s="519">
        <v>0</v>
      </c>
      <c r="DP1084" s="519">
        <v>0</v>
      </c>
      <c r="DQ1084" s="519">
        <v>0</v>
      </c>
      <c r="DR1084" s="519">
        <v>0</v>
      </c>
      <c r="DS1084" s="519">
        <v>0</v>
      </c>
      <c r="DT1084" s="519">
        <v>0</v>
      </c>
      <c r="DU1084" s="519">
        <v>0</v>
      </c>
      <c r="DV1084" s="519">
        <v>0</v>
      </c>
      <c r="DW1084" s="519">
        <v>0</v>
      </c>
      <c r="DX1084" s="519">
        <v>0</v>
      </c>
      <c r="DZ1084" s="337"/>
      <c r="EA1084" s="519" t="s">
        <v>1062</v>
      </c>
      <c r="EB1084" s="519" t="s">
        <v>1059</v>
      </c>
      <c r="EC1084" s="519">
        <v>0</v>
      </c>
      <c r="ED1084" s="183" t="str">
        <f t="shared" si="53"/>
        <v>SDN200100</v>
      </c>
      <c r="EE1084" s="519">
        <v>466.4</v>
      </c>
      <c r="EF1084" s="519">
        <v>10000</v>
      </c>
      <c r="EG1084" s="519">
        <v>10000</v>
      </c>
      <c r="EH1084" s="519">
        <v>10000</v>
      </c>
      <c r="EI1084" s="519">
        <v>10000</v>
      </c>
      <c r="EJ1084" s="519">
        <v>10000</v>
      </c>
      <c r="EK1084" s="519">
        <v>10000</v>
      </c>
      <c r="EL1084" s="519">
        <v>10000</v>
      </c>
      <c r="EM1084" s="519">
        <v>10000</v>
      </c>
      <c r="EN1084" s="519">
        <v>10000</v>
      </c>
      <c r="EO1084" s="519">
        <v>10000</v>
      </c>
      <c r="EP1084" s="519">
        <v>10000</v>
      </c>
      <c r="EQ1084" s="519">
        <v>10000</v>
      </c>
      <c r="ER1084" s="519">
        <v>10000</v>
      </c>
      <c r="ES1084" s="519">
        <v>10000</v>
      </c>
      <c r="ET1084" s="519">
        <v>10000</v>
      </c>
      <c r="EU1084" s="519">
        <v>10000</v>
      </c>
      <c r="EV1084" s="519">
        <v>10000</v>
      </c>
      <c r="EW1084" s="519">
        <v>10000</v>
      </c>
      <c r="EX1084" s="519">
        <v>10000</v>
      </c>
      <c r="EY1084" s="519">
        <v>10000</v>
      </c>
      <c r="EZ1084" s="519">
        <v>10000</v>
      </c>
      <c r="FA1084" s="519">
        <v>10000</v>
      </c>
      <c r="FB1084" s="519">
        <v>10000</v>
      </c>
      <c r="FC1084" s="519">
        <v>10000</v>
      </c>
      <c r="FD1084" s="519">
        <v>10000</v>
      </c>
      <c r="FE1084" s="519">
        <v>10000</v>
      </c>
      <c r="FF1084" s="519">
        <v>10000</v>
      </c>
      <c r="FG1084" s="519">
        <v>10000</v>
      </c>
      <c r="FH1084" s="519">
        <v>10000</v>
      </c>
      <c r="FI1084" s="519">
        <v>10000</v>
      </c>
      <c r="FJ1084" s="519">
        <v>10000</v>
      </c>
      <c r="FK1084" s="519">
        <v>10000</v>
      </c>
      <c r="FL1084" s="519">
        <v>10000</v>
      </c>
      <c r="FM1084" s="519">
        <v>10000</v>
      </c>
      <c r="FN1084" s="519">
        <v>0</v>
      </c>
      <c r="FO1084" s="519">
        <v>0</v>
      </c>
      <c r="FP1084" s="519">
        <v>0</v>
      </c>
      <c r="FQ1084" s="519">
        <v>0</v>
      </c>
      <c r="FR1084" s="519">
        <v>0</v>
      </c>
      <c r="FS1084" s="519">
        <v>0</v>
      </c>
      <c r="FT1084" s="519">
        <v>0</v>
      </c>
      <c r="FU1084" s="519">
        <v>0</v>
      </c>
      <c r="FV1084" s="519">
        <v>0</v>
      </c>
      <c r="FW1084" s="519">
        <v>0</v>
      </c>
      <c r="FX1084" s="519">
        <v>0</v>
      </c>
      <c r="FY1084" s="519">
        <v>0</v>
      </c>
      <c r="FZ1084" s="519">
        <v>0</v>
      </c>
      <c r="GA1084" s="519">
        <v>0</v>
      </c>
      <c r="GB1084" s="519">
        <v>0</v>
      </c>
      <c r="GC1084" s="519">
        <v>0</v>
      </c>
      <c r="GD1084" s="519">
        <v>0</v>
      </c>
      <c r="GE1084" s="519">
        <v>0</v>
      </c>
      <c r="GF1084" s="519">
        <v>0</v>
      </c>
      <c r="GG1084" s="519">
        <v>0</v>
      </c>
      <c r="GH1084" s="519">
        <v>0</v>
      </c>
      <c r="GI1084" s="519">
        <v>0</v>
      </c>
      <c r="GJ1084" s="519">
        <v>0</v>
      </c>
      <c r="GK1084" s="519">
        <v>0</v>
      </c>
      <c r="GL1084" s="519">
        <v>0</v>
      </c>
      <c r="GM1084" s="519">
        <v>0</v>
      </c>
      <c r="GN1084" s="519">
        <v>0</v>
      </c>
      <c r="GO1084" s="519">
        <v>0</v>
      </c>
      <c r="GP1084" s="519">
        <v>0</v>
      </c>
      <c r="GQ1084" s="519">
        <v>0</v>
      </c>
      <c r="GR1084" s="519">
        <v>0</v>
      </c>
      <c r="GS1084" s="519">
        <v>0</v>
      </c>
      <c r="GT1084" s="519">
        <v>0</v>
      </c>
      <c r="GU1084" s="519">
        <v>0</v>
      </c>
      <c r="GV1084" s="519">
        <v>0</v>
      </c>
      <c r="GW1084" s="519">
        <v>0</v>
      </c>
      <c r="GX1084" s="519">
        <v>0</v>
      </c>
      <c r="GY1084" s="519">
        <v>0</v>
      </c>
      <c r="GZ1084" s="519">
        <v>0</v>
      </c>
      <c r="HA1084" s="519">
        <v>0</v>
      </c>
      <c r="HB1084" s="519">
        <v>0</v>
      </c>
      <c r="HC1084" s="519">
        <v>0</v>
      </c>
      <c r="HD1084" s="519">
        <v>0</v>
      </c>
      <c r="HE1084" s="519">
        <v>0</v>
      </c>
      <c r="HF1084" s="519">
        <v>0</v>
      </c>
      <c r="HG1084" s="519">
        <v>0</v>
      </c>
      <c r="HH1084" s="519">
        <v>0</v>
      </c>
      <c r="HI1084" s="519">
        <v>0</v>
      </c>
      <c r="HJ1084" s="519">
        <v>0</v>
      </c>
      <c r="HK1084" s="519">
        <v>0</v>
      </c>
      <c r="HL1084" s="519">
        <v>0</v>
      </c>
      <c r="HM1084" s="519">
        <v>0</v>
      </c>
      <c r="HN1084" s="519">
        <v>0</v>
      </c>
      <c r="HO1084" s="519">
        <v>0</v>
      </c>
      <c r="HP1084" s="519">
        <v>0</v>
      </c>
      <c r="HQ1084" s="519">
        <v>0</v>
      </c>
      <c r="HR1084" s="519">
        <v>0</v>
      </c>
      <c r="HS1084" s="519">
        <v>0</v>
      </c>
      <c r="HT1084" s="519">
        <v>0</v>
      </c>
      <c r="HU1084" s="519">
        <v>0</v>
      </c>
      <c r="HV1084" s="519">
        <v>0</v>
      </c>
      <c r="HW1084" s="519">
        <v>0</v>
      </c>
      <c r="HX1084" s="519">
        <v>0</v>
      </c>
      <c r="HY1084" s="519">
        <v>0</v>
      </c>
      <c r="HZ1084" s="519">
        <v>0</v>
      </c>
      <c r="IA1084" s="519">
        <v>0</v>
      </c>
      <c r="IB1084" s="519">
        <v>0</v>
      </c>
      <c r="IC1084" s="519">
        <v>0</v>
      </c>
      <c r="ID1084" s="519">
        <v>0</v>
      </c>
      <c r="IE1084" s="519">
        <v>0</v>
      </c>
      <c r="IF1084" s="519">
        <v>0</v>
      </c>
      <c r="IG1084" s="519">
        <v>0</v>
      </c>
      <c r="IH1084" s="519">
        <v>0</v>
      </c>
      <c r="II1084" s="519">
        <v>0</v>
      </c>
      <c r="IJ1084" s="519">
        <v>0</v>
      </c>
      <c r="IK1084" s="519">
        <v>0</v>
      </c>
    </row>
    <row r="1085" spans="2:245" hidden="1">
      <c r="B1085" s="519" t="s">
        <v>1058</v>
      </c>
      <c r="C1085" s="519"/>
      <c r="D1085" s="519"/>
      <c r="E1085" s="519"/>
      <c r="F1085" s="519">
        <v>2</v>
      </c>
      <c r="G1085" s="519"/>
      <c r="H1085" s="519">
        <v>47</v>
      </c>
      <c r="I1085" s="519">
        <v>3</v>
      </c>
      <c r="J1085" s="519" t="str">
        <f t="shared" si="51"/>
        <v>SDN10024703</v>
      </c>
      <c r="K1085" s="519">
        <v>1180</v>
      </c>
      <c r="M1085" s="337"/>
      <c r="N1085" s="519" t="s">
        <v>1062</v>
      </c>
      <c r="O1085" s="519" t="s">
        <v>1059</v>
      </c>
      <c r="P1085" s="519">
        <v>1</v>
      </c>
      <c r="Q1085" s="521" t="str">
        <f t="shared" si="52"/>
        <v>SDN200101</v>
      </c>
      <c r="R1085" s="519">
        <v>466.4</v>
      </c>
      <c r="S1085" s="519">
        <v>2000</v>
      </c>
      <c r="T1085" s="519">
        <v>2000</v>
      </c>
      <c r="U1085" s="519">
        <v>2000</v>
      </c>
      <c r="V1085" s="519">
        <v>2332</v>
      </c>
      <c r="W1085" s="519">
        <v>2798.4</v>
      </c>
      <c r="X1085" s="519">
        <v>3264.8</v>
      </c>
      <c r="Y1085" s="519">
        <v>3731.2</v>
      </c>
      <c r="Z1085" s="519">
        <v>4197.6000000000004</v>
      </c>
      <c r="AA1085" s="519">
        <v>4664</v>
      </c>
      <c r="AB1085" s="519">
        <v>5037.1000000000004</v>
      </c>
      <c r="AC1085" s="519">
        <v>5410.2</v>
      </c>
      <c r="AD1085" s="519">
        <v>5783.4</v>
      </c>
      <c r="AE1085" s="519">
        <v>6156.5</v>
      </c>
      <c r="AF1085" s="519">
        <v>6529.6</v>
      </c>
      <c r="AG1085" s="519">
        <v>6902.7</v>
      </c>
      <c r="AH1085" s="519">
        <v>7275.8</v>
      </c>
      <c r="AI1085" s="519">
        <v>7649</v>
      </c>
      <c r="AJ1085" s="519">
        <v>8022.1</v>
      </c>
      <c r="AK1085" s="519">
        <v>8395.2000000000007</v>
      </c>
      <c r="AL1085" s="519">
        <v>8395.2000000000007</v>
      </c>
      <c r="AM1085" s="519">
        <v>8395.2000000000007</v>
      </c>
      <c r="AN1085" s="519">
        <v>8395.2000000000007</v>
      </c>
      <c r="AO1085" s="519">
        <v>8395.2000000000007</v>
      </c>
      <c r="AP1085" s="519">
        <v>8395.2000000000007</v>
      </c>
      <c r="AQ1085" s="519">
        <v>8395.2000000000007</v>
      </c>
      <c r="AR1085" s="519">
        <v>8395.2000000000007</v>
      </c>
      <c r="AS1085" s="519">
        <v>8395.2000000000007</v>
      </c>
      <c r="AT1085" s="519">
        <v>8395.2000000000007</v>
      </c>
      <c r="AU1085" s="519">
        <v>8395.2000000000007</v>
      </c>
      <c r="AV1085" s="519">
        <v>8395.2000000000007</v>
      </c>
      <c r="AW1085" s="519">
        <v>8395.2000000000007</v>
      </c>
      <c r="AX1085" s="519">
        <v>8395.2000000000007</v>
      </c>
      <c r="AY1085" s="519">
        <v>8395.2000000000007</v>
      </c>
      <c r="AZ1085" s="519">
        <v>8395.2000000000007</v>
      </c>
      <c r="BA1085" s="519">
        <v>0</v>
      </c>
      <c r="BB1085" s="519">
        <v>0</v>
      </c>
      <c r="BC1085" s="519">
        <v>0</v>
      </c>
      <c r="BD1085" s="519">
        <v>0</v>
      </c>
      <c r="BE1085" s="519">
        <v>0</v>
      </c>
      <c r="BF1085" s="519">
        <v>0</v>
      </c>
      <c r="BG1085" s="519">
        <v>0</v>
      </c>
      <c r="BH1085" s="519">
        <v>0</v>
      </c>
      <c r="BI1085" s="519">
        <v>0</v>
      </c>
      <c r="BJ1085" s="519">
        <v>0</v>
      </c>
      <c r="BK1085" s="519">
        <v>0</v>
      </c>
      <c r="BL1085" s="519">
        <v>0</v>
      </c>
      <c r="BM1085" s="519">
        <v>0</v>
      </c>
      <c r="BN1085" s="519">
        <v>0</v>
      </c>
      <c r="BO1085" s="519">
        <v>0</v>
      </c>
      <c r="BP1085" s="519">
        <v>0</v>
      </c>
      <c r="BQ1085" s="519">
        <v>0</v>
      </c>
      <c r="BR1085" s="519">
        <v>0</v>
      </c>
      <c r="BS1085" s="519">
        <v>0</v>
      </c>
      <c r="BT1085" s="519">
        <v>0</v>
      </c>
      <c r="BU1085" s="519">
        <v>0</v>
      </c>
      <c r="BV1085" s="519">
        <v>0</v>
      </c>
      <c r="BW1085" s="519">
        <v>0</v>
      </c>
      <c r="BX1085" s="519">
        <v>0</v>
      </c>
      <c r="BY1085" s="519">
        <v>0</v>
      </c>
      <c r="BZ1085" s="519">
        <v>0</v>
      </c>
      <c r="CA1085" s="519">
        <v>0</v>
      </c>
      <c r="CB1085" s="519">
        <v>0</v>
      </c>
      <c r="CC1085" s="519">
        <v>0</v>
      </c>
      <c r="CD1085" s="519">
        <v>0</v>
      </c>
      <c r="CE1085" s="519">
        <v>0</v>
      </c>
      <c r="CF1085" s="519">
        <v>0</v>
      </c>
      <c r="CG1085" s="519">
        <v>0</v>
      </c>
      <c r="CH1085" s="519">
        <v>0</v>
      </c>
      <c r="CI1085" s="519">
        <v>0</v>
      </c>
      <c r="CJ1085" s="519">
        <v>0</v>
      </c>
      <c r="CK1085" s="519">
        <v>0</v>
      </c>
      <c r="CL1085" s="519">
        <v>0</v>
      </c>
      <c r="CM1085" s="519">
        <v>0</v>
      </c>
      <c r="CN1085" s="519">
        <v>0</v>
      </c>
      <c r="CO1085" s="519">
        <v>0</v>
      </c>
      <c r="CP1085" s="519">
        <v>0</v>
      </c>
      <c r="CQ1085" s="519">
        <v>0</v>
      </c>
      <c r="CR1085" s="519">
        <v>0</v>
      </c>
      <c r="CS1085" s="519">
        <v>0</v>
      </c>
      <c r="CT1085" s="519">
        <v>0</v>
      </c>
      <c r="CU1085" s="519">
        <v>0</v>
      </c>
      <c r="CV1085" s="519">
        <v>0</v>
      </c>
      <c r="CW1085" s="519">
        <v>0</v>
      </c>
      <c r="CX1085" s="519">
        <v>0</v>
      </c>
      <c r="CY1085" s="519">
        <v>0</v>
      </c>
      <c r="CZ1085" s="519">
        <v>0</v>
      </c>
      <c r="DA1085" s="519">
        <v>0</v>
      </c>
      <c r="DB1085" s="519">
        <v>0</v>
      </c>
      <c r="DC1085" s="519">
        <v>0</v>
      </c>
      <c r="DD1085" s="519">
        <v>0</v>
      </c>
      <c r="DE1085" s="519">
        <v>0</v>
      </c>
      <c r="DF1085" s="519">
        <v>0</v>
      </c>
      <c r="DG1085" s="519">
        <v>0</v>
      </c>
      <c r="DH1085" s="519">
        <v>0</v>
      </c>
      <c r="DI1085" s="519">
        <v>0</v>
      </c>
      <c r="DJ1085" s="519">
        <v>0</v>
      </c>
      <c r="DK1085" s="519">
        <v>0</v>
      </c>
      <c r="DL1085" s="519">
        <v>0</v>
      </c>
      <c r="DM1085" s="519">
        <v>0</v>
      </c>
      <c r="DN1085" s="519">
        <v>0</v>
      </c>
      <c r="DO1085" s="519">
        <v>0</v>
      </c>
      <c r="DP1085" s="519">
        <v>0</v>
      </c>
      <c r="DQ1085" s="519">
        <v>0</v>
      </c>
      <c r="DR1085" s="519">
        <v>0</v>
      </c>
      <c r="DS1085" s="519">
        <v>0</v>
      </c>
      <c r="DT1085" s="519">
        <v>0</v>
      </c>
      <c r="DU1085" s="519">
        <v>0</v>
      </c>
      <c r="DV1085" s="519">
        <v>0</v>
      </c>
      <c r="DW1085" s="519">
        <v>0</v>
      </c>
      <c r="DX1085" s="519">
        <v>0</v>
      </c>
      <c r="DZ1085" s="337"/>
      <c r="EA1085" s="519" t="s">
        <v>1062</v>
      </c>
      <c r="EB1085" s="519" t="s">
        <v>1059</v>
      </c>
      <c r="EC1085" s="519">
        <v>1</v>
      </c>
      <c r="ED1085" s="183" t="str">
        <f t="shared" si="53"/>
        <v>SDN200101</v>
      </c>
      <c r="EE1085" s="519">
        <v>466.4</v>
      </c>
      <c r="EF1085" s="519">
        <v>10000</v>
      </c>
      <c r="EG1085" s="519">
        <v>10000</v>
      </c>
      <c r="EH1085" s="519">
        <v>10000</v>
      </c>
      <c r="EI1085" s="519">
        <v>10000</v>
      </c>
      <c r="EJ1085" s="519">
        <v>10000</v>
      </c>
      <c r="EK1085" s="519">
        <v>10000</v>
      </c>
      <c r="EL1085" s="519">
        <v>10000</v>
      </c>
      <c r="EM1085" s="519">
        <v>10000</v>
      </c>
      <c r="EN1085" s="519">
        <v>10000</v>
      </c>
      <c r="EO1085" s="519">
        <v>10000</v>
      </c>
      <c r="EP1085" s="519">
        <v>10000</v>
      </c>
      <c r="EQ1085" s="519">
        <v>10000</v>
      </c>
      <c r="ER1085" s="519">
        <v>10000</v>
      </c>
      <c r="ES1085" s="519">
        <v>10000</v>
      </c>
      <c r="ET1085" s="519">
        <v>10000</v>
      </c>
      <c r="EU1085" s="519">
        <v>10000</v>
      </c>
      <c r="EV1085" s="519">
        <v>10000</v>
      </c>
      <c r="EW1085" s="519">
        <v>10000</v>
      </c>
      <c r="EX1085" s="519">
        <v>10000</v>
      </c>
      <c r="EY1085" s="519">
        <v>10000</v>
      </c>
      <c r="EZ1085" s="519">
        <v>10000</v>
      </c>
      <c r="FA1085" s="519">
        <v>10000</v>
      </c>
      <c r="FB1085" s="519">
        <v>10000</v>
      </c>
      <c r="FC1085" s="519">
        <v>10000</v>
      </c>
      <c r="FD1085" s="519">
        <v>10000</v>
      </c>
      <c r="FE1085" s="519">
        <v>10000</v>
      </c>
      <c r="FF1085" s="519">
        <v>10000</v>
      </c>
      <c r="FG1085" s="519">
        <v>10000</v>
      </c>
      <c r="FH1085" s="519">
        <v>10000</v>
      </c>
      <c r="FI1085" s="519">
        <v>10000</v>
      </c>
      <c r="FJ1085" s="519">
        <v>10000</v>
      </c>
      <c r="FK1085" s="519">
        <v>10000</v>
      </c>
      <c r="FL1085" s="519">
        <v>10000</v>
      </c>
      <c r="FM1085" s="519">
        <v>10000</v>
      </c>
      <c r="FN1085" s="519">
        <v>0</v>
      </c>
      <c r="FO1085" s="519">
        <v>0</v>
      </c>
      <c r="FP1085" s="519">
        <v>0</v>
      </c>
      <c r="FQ1085" s="519">
        <v>0</v>
      </c>
      <c r="FR1085" s="519">
        <v>0</v>
      </c>
      <c r="FS1085" s="519">
        <v>0</v>
      </c>
      <c r="FT1085" s="519">
        <v>0</v>
      </c>
      <c r="FU1085" s="519">
        <v>0</v>
      </c>
      <c r="FV1085" s="519">
        <v>0</v>
      </c>
      <c r="FW1085" s="519">
        <v>0</v>
      </c>
      <c r="FX1085" s="519">
        <v>0</v>
      </c>
      <c r="FY1085" s="519">
        <v>0</v>
      </c>
      <c r="FZ1085" s="519">
        <v>0</v>
      </c>
      <c r="GA1085" s="519">
        <v>0</v>
      </c>
      <c r="GB1085" s="519">
        <v>0</v>
      </c>
      <c r="GC1085" s="519">
        <v>0</v>
      </c>
      <c r="GD1085" s="519">
        <v>0</v>
      </c>
      <c r="GE1085" s="519">
        <v>0</v>
      </c>
      <c r="GF1085" s="519">
        <v>0</v>
      </c>
      <c r="GG1085" s="519">
        <v>0</v>
      </c>
      <c r="GH1085" s="519">
        <v>0</v>
      </c>
      <c r="GI1085" s="519">
        <v>0</v>
      </c>
      <c r="GJ1085" s="519">
        <v>0</v>
      </c>
      <c r="GK1085" s="519">
        <v>0</v>
      </c>
      <c r="GL1085" s="519">
        <v>0</v>
      </c>
      <c r="GM1085" s="519">
        <v>0</v>
      </c>
      <c r="GN1085" s="519">
        <v>0</v>
      </c>
      <c r="GO1085" s="519">
        <v>0</v>
      </c>
      <c r="GP1085" s="519">
        <v>0</v>
      </c>
      <c r="GQ1085" s="519">
        <v>0</v>
      </c>
      <c r="GR1085" s="519">
        <v>0</v>
      </c>
      <c r="GS1085" s="519">
        <v>0</v>
      </c>
      <c r="GT1085" s="519">
        <v>0</v>
      </c>
      <c r="GU1085" s="519">
        <v>0</v>
      </c>
      <c r="GV1085" s="519">
        <v>0</v>
      </c>
      <c r="GW1085" s="519">
        <v>0</v>
      </c>
      <c r="GX1085" s="519">
        <v>0</v>
      </c>
      <c r="GY1085" s="519">
        <v>0</v>
      </c>
      <c r="GZ1085" s="519">
        <v>0</v>
      </c>
      <c r="HA1085" s="519">
        <v>0</v>
      </c>
      <c r="HB1085" s="519">
        <v>0</v>
      </c>
      <c r="HC1085" s="519">
        <v>0</v>
      </c>
      <c r="HD1085" s="519">
        <v>0</v>
      </c>
      <c r="HE1085" s="519">
        <v>0</v>
      </c>
      <c r="HF1085" s="519">
        <v>0</v>
      </c>
      <c r="HG1085" s="519">
        <v>0</v>
      </c>
      <c r="HH1085" s="519">
        <v>0</v>
      </c>
      <c r="HI1085" s="519">
        <v>0</v>
      </c>
      <c r="HJ1085" s="519">
        <v>0</v>
      </c>
      <c r="HK1085" s="519">
        <v>0</v>
      </c>
      <c r="HL1085" s="519">
        <v>0</v>
      </c>
      <c r="HM1085" s="519">
        <v>0</v>
      </c>
      <c r="HN1085" s="519">
        <v>0</v>
      </c>
      <c r="HO1085" s="519">
        <v>0</v>
      </c>
      <c r="HP1085" s="519">
        <v>0</v>
      </c>
      <c r="HQ1085" s="519">
        <v>0</v>
      </c>
      <c r="HR1085" s="519">
        <v>0</v>
      </c>
      <c r="HS1085" s="519">
        <v>0</v>
      </c>
      <c r="HT1085" s="519">
        <v>0</v>
      </c>
      <c r="HU1085" s="519">
        <v>0</v>
      </c>
      <c r="HV1085" s="519">
        <v>0</v>
      </c>
      <c r="HW1085" s="519">
        <v>0</v>
      </c>
      <c r="HX1085" s="519">
        <v>0</v>
      </c>
      <c r="HY1085" s="519">
        <v>0</v>
      </c>
      <c r="HZ1085" s="519">
        <v>0</v>
      </c>
      <c r="IA1085" s="519">
        <v>0</v>
      </c>
      <c r="IB1085" s="519">
        <v>0</v>
      </c>
      <c r="IC1085" s="519">
        <v>0</v>
      </c>
      <c r="ID1085" s="519">
        <v>0</v>
      </c>
      <c r="IE1085" s="519">
        <v>0</v>
      </c>
      <c r="IF1085" s="519">
        <v>0</v>
      </c>
      <c r="IG1085" s="519">
        <v>0</v>
      </c>
      <c r="IH1085" s="519">
        <v>0</v>
      </c>
      <c r="II1085" s="519">
        <v>0</v>
      </c>
      <c r="IJ1085" s="519">
        <v>0</v>
      </c>
      <c r="IK1085" s="519">
        <v>0</v>
      </c>
    </row>
    <row r="1086" spans="2:245" hidden="1">
      <c r="B1086" s="519" t="s">
        <v>1058</v>
      </c>
      <c r="C1086" s="519"/>
      <c r="D1086" s="519"/>
      <c r="E1086" s="519"/>
      <c r="F1086" s="519">
        <v>2</v>
      </c>
      <c r="G1086" s="519"/>
      <c r="H1086" s="519">
        <v>47</v>
      </c>
      <c r="I1086" s="519">
        <v>4</v>
      </c>
      <c r="J1086" s="519" t="str">
        <f t="shared" si="51"/>
        <v>SDN10024704</v>
      </c>
      <c r="K1086" s="519">
        <v>1180</v>
      </c>
      <c r="M1086" s="337"/>
      <c r="N1086" s="519" t="s">
        <v>1062</v>
      </c>
      <c r="O1086" s="519" t="s">
        <v>1059</v>
      </c>
      <c r="P1086" s="519">
        <v>2</v>
      </c>
      <c r="Q1086" s="521" t="str">
        <f t="shared" si="52"/>
        <v>SDN200102</v>
      </c>
      <c r="R1086" s="519">
        <v>466.4</v>
      </c>
      <c r="S1086" s="519">
        <v>2000</v>
      </c>
      <c r="T1086" s="519">
        <v>2000</v>
      </c>
      <c r="U1086" s="519">
        <v>2000</v>
      </c>
      <c r="V1086" s="519">
        <v>2332</v>
      </c>
      <c r="W1086" s="519">
        <v>2798.4</v>
      </c>
      <c r="X1086" s="519">
        <v>3264.8</v>
      </c>
      <c r="Y1086" s="519">
        <v>3731.2</v>
      </c>
      <c r="Z1086" s="519">
        <v>4197.6000000000004</v>
      </c>
      <c r="AA1086" s="519">
        <v>4664</v>
      </c>
      <c r="AB1086" s="519">
        <v>5037.1000000000004</v>
      </c>
      <c r="AC1086" s="519">
        <v>5410.2</v>
      </c>
      <c r="AD1086" s="519">
        <v>5783.4</v>
      </c>
      <c r="AE1086" s="519">
        <v>6156.5</v>
      </c>
      <c r="AF1086" s="519">
        <v>6529.6</v>
      </c>
      <c r="AG1086" s="519">
        <v>6902.7</v>
      </c>
      <c r="AH1086" s="519">
        <v>7275.8</v>
      </c>
      <c r="AI1086" s="519">
        <v>7649</v>
      </c>
      <c r="AJ1086" s="519">
        <v>8022.1</v>
      </c>
      <c r="AK1086" s="519">
        <v>8395.2000000000007</v>
      </c>
      <c r="AL1086" s="519">
        <v>8395.2000000000007</v>
      </c>
      <c r="AM1086" s="519">
        <v>8395.2000000000007</v>
      </c>
      <c r="AN1086" s="519">
        <v>8395.2000000000007</v>
      </c>
      <c r="AO1086" s="519">
        <v>8395.2000000000007</v>
      </c>
      <c r="AP1086" s="519">
        <v>8395.2000000000007</v>
      </c>
      <c r="AQ1086" s="519">
        <v>8395.2000000000007</v>
      </c>
      <c r="AR1086" s="519">
        <v>8395.2000000000007</v>
      </c>
      <c r="AS1086" s="519">
        <v>8395.2000000000007</v>
      </c>
      <c r="AT1086" s="519">
        <v>8395.2000000000007</v>
      </c>
      <c r="AU1086" s="519">
        <v>8395.2000000000007</v>
      </c>
      <c r="AV1086" s="519">
        <v>8395.2000000000007</v>
      </c>
      <c r="AW1086" s="519">
        <v>8395.2000000000007</v>
      </c>
      <c r="AX1086" s="519">
        <v>8395.2000000000007</v>
      </c>
      <c r="AY1086" s="519">
        <v>8395.2000000000007</v>
      </c>
      <c r="AZ1086" s="519">
        <v>8395.2000000000007</v>
      </c>
      <c r="BA1086" s="519">
        <v>0</v>
      </c>
      <c r="BB1086" s="519">
        <v>0</v>
      </c>
      <c r="BC1086" s="519">
        <v>0</v>
      </c>
      <c r="BD1086" s="519">
        <v>0</v>
      </c>
      <c r="BE1086" s="519">
        <v>0</v>
      </c>
      <c r="BF1086" s="519">
        <v>0</v>
      </c>
      <c r="BG1086" s="519">
        <v>0</v>
      </c>
      <c r="BH1086" s="519">
        <v>0</v>
      </c>
      <c r="BI1086" s="519">
        <v>0</v>
      </c>
      <c r="BJ1086" s="519">
        <v>0</v>
      </c>
      <c r="BK1086" s="519">
        <v>0</v>
      </c>
      <c r="BL1086" s="519">
        <v>0</v>
      </c>
      <c r="BM1086" s="519">
        <v>0</v>
      </c>
      <c r="BN1086" s="519">
        <v>0</v>
      </c>
      <c r="BO1086" s="519">
        <v>0</v>
      </c>
      <c r="BP1086" s="519">
        <v>0</v>
      </c>
      <c r="BQ1086" s="519">
        <v>0</v>
      </c>
      <c r="BR1086" s="519">
        <v>0</v>
      </c>
      <c r="BS1086" s="519">
        <v>0</v>
      </c>
      <c r="BT1086" s="519">
        <v>0</v>
      </c>
      <c r="BU1086" s="519">
        <v>0</v>
      </c>
      <c r="BV1086" s="519">
        <v>0</v>
      </c>
      <c r="BW1086" s="519">
        <v>0</v>
      </c>
      <c r="BX1086" s="519">
        <v>0</v>
      </c>
      <c r="BY1086" s="519">
        <v>0</v>
      </c>
      <c r="BZ1086" s="519">
        <v>0</v>
      </c>
      <c r="CA1086" s="519">
        <v>0</v>
      </c>
      <c r="CB1086" s="519">
        <v>0</v>
      </c>
      <c r="CC1086" s="519">
        <v>0</v>
      </c>
      <c r="CD1086" s="519">
        <v>0</v>
      </c>
      <c r="CE1086" s="519">
        <v>0</v>
      </c>
      <c r="CF1086" s="519">
        <v>0</v>
      </c>
      <c r="CG1086" s="519">
        <v>0</v>
      </c>
      <c r="CH1086" s="519">
        <v>0</v>
      </c>
      <c r="CI1086" s="519">
        <v>0</v>
      </c>
      <c r="CJ1086" s="519">
        <v>0</v>
      </c>
      <c r="CK1086" s="519">
        <v>0</v>
      </c>
      <c r="CL1086" s="519">
        <v>0</v>
      </c>
      <c r="CM1086" s="519">
        <v>0</v>
      </c>
      <c r="CN1086" s="519">
        <v>0</v>
      </c>
      <c r="CO1086" s="519">
        <v>0</v>
      </c>
      <c r="CP1086" s="519">
        <v>0</v>
      </c>
      <c r="CQ1086" s="519">
        <v>0</v>
      </c>
      <c r="CR1086" s="519">
        <v>0</v>
      </c>
      <c r="CS1086" s="519">
        <v>0</v>
      </c>
      <c r="CT1086" s="519">
        <v>0</v>
      </c>
      <c r="CU1086" s="519">
        <v>0</v>
      </c>
      <c r="CV1086" s="519">
        <v>0</v>
      </c>
      <c r="CW1086" s="519">
        <v>0</v>
      </c>
      <c r="CX1086" s="519">
        <v>0</v>
      </c>
      <c r="CY1086" s="519">
        <v>0</v>
      </c>
      <c r="CZ1086" s="519">
        <v>0</v>
      </c>
      <c r="DA1086" s="519">
        <v>0</v>
      </c>
      <c r="DB1086" s="519">
        <v>0</v>
      </c>
      <c r="DC1086" s="519">
        <v>0</v>
      </c>
      <c r="DD1086" s="519">
        <v>0</v>
      </c>
      <c r="DE1086" s="519">
        <v>0</v>
      </c>
      <c r="DF1086" s="519">
        <v>0</v>
      </c>
      <c r="DG1086" s="519">
        <v>0</v>
      </c>
      <c r="DH1086" s="519">
        <v>0</v>
      </c>
      <c r="DI1086" s="519">
        <v>0</v>
      </c>
      <c r="DJ1086" s="519">
        <v>0</v>
      </c>
      <c r="DK1086" s="519">
        <v>0</v>
      </c>
      <c r="DL1086" s="519">
        <v>0</v>
      </c>
      <c r="DM1086" s="519">
        <v>0</v>
      </c>
      <c r="DN1086" s="519">
        <v>0</v>
      </c>
      <c r="DO1086" s="519">
        <v>0</v>
      </c>
      <c r="DP1086" s="519">
        <v>0</v>
      </c>
      <c r="DQ1086" s="519">
        <v>0</v>
      </c>
      <c r="DR1086" s="519">
        <v>0</v>
      </c>
      <c r="DS1086" s="519">
        <v>0</v>
      </c>
      <c r="DT1086" s="519">
        <v>0</v>
      </c>
      <c r="DU1086" s="519">
        <v>0</v>
      </c>
      <c r="DV1086" s="519">
        <v>0</v>
      </c>
      <c r="DW1086" s="519">
        <v>0</v>
      </c>
      <c r="DX1086" s="519">
        <v>0</v>
      </c>
      <c r="DZ1086" s="337"/>
      <c r="EA1086" s="519" t="s">
        <v>1062</v>
      </c>
      <c r="EB1086" s="519" t="s">
        <v>1059</v>
      </c>
      <c r="EC1086" s="519">
        <v>2</v>
      </c>
      <c r="ED1086" s="183" t="str">
        <f t="shared" si="53"/>
        <v>SDN200102</v>
      </c>
      <c r="EE1086" s="519">
        <v>466.4</v>
      </c>
      <c r="EF1086" s="519">
        <v>10000</v>
      </c>
      <c r="EG1086" s="519">
        <v>10000</v>
      </c>
      <c r="EH1086" s="519">
        <v>10000</v>
      </c>
      <c r="EI1086" s="519">
        <v>10000</v>
      </c>
      <c r="EJ1086" s="519">
        <v>10000</v>
      </c>
      <c r="EK1086" s="519">
        <v>10000</v>
      </c>
      <c r="EL1086" s="519">
        <v>10000</v>
      </c>
      <c r="EM1086" s="519">
        <v>10000</v>
      </c>
      <c r="EN1086" s="519">
        <v>10000</v>
      </c>
      <c r="EO1086" s="519">
        <v>10000</v>
      </c>
      <c r="EP1086" s="519">
        <v>10000</v>
      </c>
      <c r="EQ1086" s="519">
        <v>10000</v>
      </c>
      <c r="ER1086" s="519">
        <v>10000</v>
      </c>
      <c r="ES1086" s="519">
        <v>10000</v>
      </c>
      <c r="ET1086" s="519">
        <v>10000</v>
      </c>
      <c r="EU1086" s="519">
        <v>10000</v>
      </c>
      <c r="EV1086" s="519">
        <v>10000</v>
      </c>
      <c r="EW1086" s="519">
        <v>10000</v>
      </c>
      <c r="EX1086" s="519">
        <v>10000</v>
      </c>
      <c r="EY1086" s="519">
        <v>10000</v>
      </c>
      <c r="EZ1086" s="519">
        <v>10000</v>
      </c>
      <c r="FA1086" s="519">
        <v>10000</v>
      </c>
      <c r="FB1086" s="519">
        <v>10000</v>
      </c>
      <c r="FC1086" s="519">
        <v>10000</v>
      </c>
      <c r="FD1086" s="519">
        <v>10000</v>
      </c>
      <c r="FE1086" s="519">
        <v>10000</v>
      </c>
      <c r="FF1086" s="519">
        <v>10000</v>
      </c>
      <c r="FG1086" s="519">
        <v>10000</v>
      </c>
      <c r="FH1086" s="519">
        <v>10000</v>
      </c>
      <c r="FI1086" s="519">
        <v>10000</v>
      </c>
      <c r="FJ1086" s="519">
        <v>10000</v>
      </c>
      <c r="FK1086" s="519">
        <v>10000</v>
      </c>
      <c r="FL1086" s="519">
        <v>10000</v>
      </c>
      <c r="FM1086" s="519">
        <v>10000</v>
      </c>
      <c r="FN1086" s="519">
        <v>0</v>
      </c>
      <c r="FO1086" s="519">
        <v>0</v>
      </c>
      <c r="FP1086" s="519">
        <v>0</v>
      </c>
      <c r="FQ1086" s="519">
        <v>0</v>
      </c>
      <c r="FR1086" s="519">
        <v>0</v>
      </c>
      <c r="FS1086" s="519">
        <v>0</v>
      </c>
      <c r="FT1086" s="519">
        <v>0</v>
      </c>
      <c r="FU1086" s="519">
        <v>0</v>
      </c>
      <c r="FV1086" s="519">
        <v>0</v>
      </c>
      <c r="FW1086" s="519">
        <v>0</v>
      </c>
      <c r="FX1086" s="519">
        <v>0</v>
      </c>
      <c r="FY1086" s="519">
        <v>0</v>
      </c>
      <c r="FZ1086" s="519">
        <v>0</v>
      </c>
      <c r="GA1086" s="519">
        <v>0</v>
      </c>
      <c r="GB1086" s="519">
        <v>0</v>
      </c>
      <c r="GC1086" s="519">
        <v>0</v>
      </c>
      <c r="GD1086" s="519">
        <v>0</v>
      </c>
      <c r="GE1086" s="519">
        <v>0</v>
      </c>
      <c r="GF1086" s="519">
        <v>0</v>
      </c>
      <c r="GG1086" s="519">
        <v>0</v>
      </c>
      <c r="GH1086" s="519">
        <v>0</v>
      </c>
      <c r="GI1086" s="519">
        <v>0</v>
      </c>
      <c r="GJ1086" s="519">
        <v>0</v>
      </c>
      <c r="GK1086" s="519">
        <v>0</v>
      </c>
      <c r="GL1086" s="519">
        <v>0</v>
      </c>
      <c r="GM1086" s="519">
        <v>0</v>
      </c>
      <c r="GN1086" s="519">
        <v>0</v>
      </c>
      <c r="GO1086" s="519">
        <v>0</v>
      </c>
      <c r="GP1086" s="519">
        <v>0</v>
      </c>
      <c r="GQ1086" s="519">
        <v>0</v>
      </c>
      <c r="GR1086" s="519">
        <v>0</v>
      </c>
      <c r="GS1086" s="519">
        <v>0</v>
      </c>
      <c r="GT1086" s="519">
        <v>0</v>
      </c>
      <c r="GU1086" s="519">
        <v>0</v>
      </c>
      <c r="GV1086" s="519">
        <v>0</v>
      </c>
      <c r="GW1086" s="519">
        <v>0</v>
      </c>
      <c r="GX1086" s="519">
        <v>0</v>
      </c>
      <c r="GY1086" s="519">
        <v>0</v>
      </c>
      <c r="GZ1086" s="519">
        <v>0</v>
      </c>
      <c r="HA1086" s="519">
        <v>0</v>
      </c>
      <c r="HB1086" s="519">
        <v>0</v>
      </c>
      <c r="HC1086" s="519">
        <v>0</v>
      </c>
      <c r="HD1086" s="519">
        <v>0</v>
      </c>
      <c r="HE1086" s="519">
        <v>0</v>
      </c>
      <c r="HF1086" s="519">
        <v>0</v>
      </c>
      <c r="HG1086" s="519">
        <v>0</v>
      </c>
      <c r="HH1086" s="519">
        <v>0</v>
      </c>
      <c r="HI1086" s="519">
        <v>0</v>
      </c>
      <c r="HJ1086" s="519">
        <v>0</v>
      </c>
      <c r="HK1086" s="519">
        <v>0</v>
      </c>
      <c r="HL1086" s="519">
        <v>0</v>
      </c>
      <c r="HM1086" s="519">
        <v>0</v>
      </c>
      <c r="HN1086" s="519">
        <v>0</v>
      </c>
      <c r="HO1086" s="519">
        <v>0</v>
      </c>
      <c r="HP1086" s="519">
        <v>0</v>
      </c>
      <c r="HQ1086" s="519">
        <v>0</v>
      </c>
      <c r="HR1086" s="519">
        <v>0</v>
      </c>
      <c r="HS1086" s="519">
        <v>0</v>
      </c>
      <c r="HT1086" s="519">
        <v>0</v>
      </c>
      <c r="HU1086" s="519">
        <v>0</v>
      </c>
      <c r="HV1086" s="519">
        <v>0</v>
      </c>
      <c r="HW1086" s="519">
        <v>0</v>
      </c>
      <c r="HX1086" s="519">
        <v>0</v>
      </c>
      <c r="HY1086" s="519">
        <v>0</v>
      </c>
      <c r="HZ1086" s="519">
        <v>0</v>
      </c>
      <c r="IA1086" s="519">
        <v>0</v>
      </c>
      <c r="IB1086" s="519">
        <v>0</v>
      </c>
      <c r="IC1086" s="519">
        <v>0</v>
      </c>
      <c r="ID1086" s="519">
        <v>0</v>
      </c>
      <c r="IE1086" s="519">
        <v>0</v>
      </c>
      <c r="IF1086" s="519">
        <v>0</v>
      </c>
      <c r="IG1086" s="519">
        <v>0</v>
      </c>
      <c r="IH1086" s="519">
        <v>0</v>
      </c>
      <c r="II1086" s="519">
        <v>0</v>
      </c>
      <c r="IJ1086" s="519">
        <v>0</v>
      </c>
      <c r="IK1086" s="519">
        <v>0</v>
      </c>
    </row>
    <row r="1087" spans="2:245" hidden="1">
      <c r="B1087" s="519" t="s">
        <v>1058</v>
      </c>
      <c r="C1087" s="519"/>
      <c r="D1087" s="519"/>
      <c r="E1087" s="519"/>
      <c r="F1087" s="519">
        <v>2</v>
      </c>
      <c r="G1087" s="519"/>
      <c r="H1087" s="519">
        <v>47</v>
      </c>
      <c r="I1087" s="519">
        <v>5</v>
      </c>
      <c r="J1087" s="519" t="str">
        <f t="shared" si="51"/>
        <v>SDN10024705</v>
      </c>
      <c r="K1087" s="519">
        <v>1180</v>
      </c>
      <c r="M1087" s="337"/>
      <c r="N1087" s="519" t="s">
        <v>1062</v>
      </c>
      <c r="O1087" s="519" t="s">
        <v>1059</v>
      </c>
      <c r="P1087" s="519">
        <v>3</v>
      </c>
      <c r="Q1087" s="521" t="str">
        <f t="shared" si="52"/>
        <v>SDN200103</v>
      </c>
      <c r="R1087" s="519">
        <v>466.4</v>
      </c>
      <c r="S1087" s="519">
        <v>2000</v>
      </c>
      <c r="T1087" s="519">
        <v>2000</v>
      </c>
      <c r="U1087" s="519">
        <v>2000</v>
      </c>
      <c r="V1087" s="519">
        <v>2332</v>
      </c>
      <c r="W1087" s="519">
        <v>2798.4</v>
      </c>
      <c r="X1087" s="519">
        <v>3264.8</v>
      </c>
      <c r="Y1087" s="519">
        <v>3731.2</v>
      </c>
      <c r="Z1087" s="519">
        <v>4197.6000000000004</v>
      </c>
      <c r="AA1087" s="519">
        <v>4664</v>
      </c>
      <c r="AB1087" s="519">
        <v>5037.1000000000004</v>
      </c>
      <c r="AC1087" s="519">
        <v>5410.2</v>
      </c>
      <c r="AD1087" s="519">
        <v>5783.4</v>
      </c>
      <c r="AE1087" s="519">
        <v>6156.5</v>
      </c>
      <c r="AF1087" s="519">
        <v>6529.6</v>
      </c>
      <c r="AG1087" s="519">
        <v>6902.7</v>
      </c>
      <c r="AH1087" s="519">
        <v>7275.8</v>
      </c>
      <c r="AI1087" s="519">
        <v>7649</v>
      </c>
      <c r="AJ1087" s="519">
        <v>8022.1</v>
      </c>
      <c r="AK1087" s="519">
        <v>8395.2000000000007</v>
      </c>
      <c r="AL1087" s="519">
        <v>8395.2000000000007</v>
      </c>
      <c r="AM1087" s="519">
        <v>8395.2000000000007</v>
      </c>
      <c r="AN1087" s="519">
        <v>8395.2000000000007</v>
      </c>
      <c r="AO1087" s="519">
        <v>8395.2000000000007</v>
      </c>
      <c r="AP1087" s="519">
        <v>8395.2000000000007</v>
      </c>
      <c r="AQ1087" s="519">
        <v>8395.2000000000007</v>
      </c>
      <c r="AR1087" s="519">
        <v>8395.2000000000007</v>
      </c>
      <c r="AS1087" s="519">
        <v>8395.2000000000007</v>
      </c>
      <c r="AT1087" s="519">
        <v>8395.2000000000007</v>
      </c>
      <c r="AU1087" s="519">
        <v>8395.2000000000007</v>
      </c>
      <c r="AV1087" s="519">
        <v>8395.2000000000007</v>
      </c>
      <c r="AW1087" s="519">
        <v>8395.2000000000007</v>
      </c>
      <c r="AX1087" s="519">
        <v>8395.2000000000007</v>
      </c>
      <c r="AY1087" s="519">
        <v>8395.2000000000007</v>
      </c>
      <c r="AZ1087" s="519">
        <v>8395.2000000000007</v>
      </c>
      <c r="BA1087" s="519">
        <v>0</v>
      </c>
      <c r="BB1087" s="519">
        <v>0</v>
      </c>
      <c r="BC1087" s="519">
        <v>0</v>
      </c>
      <c r="BD1087" s="519">
        <v>0</v>
      </c>
      <c r="BE1087" s="519">
        <v>0</v>
      </c>
      <c r="BF1087" s="519">
        <v>0</v>
      </c>
      <c r="BG1087" s="519">
        <v>0</v>
      </c>
      <c r="BH1087" s="519">
        <v>0</v>
      </c>
      <c r="BI1087" s="519">
        <v>0</v>
      </c>
      <c r="BJ1087" s="519">
        <v>0</v>
      </c>
      <c r="BK1087" s="519">
        <v>0</v>
      </c>
      <c r="BL1087" s="519">
        <v>0</v>
      </c>
      <c r="BM1087" s="519">
        <v>0</v>
      </c>
      <c r="BN1087" s="519">
        <v>0</v>
      </c>
      <c r="BO1087" s="519">
        <v>0</v>
      </c>
      <c r="BP1087" s="519">
        <v>0</v>
      </c>
      <c r="BQ1087" s="519">
        <v>0</v>
      </c>
      <c r="BR1087" s="519">
        <v>0</v>
      </c>
      <c r="BS1087" s="519">
        <v>0</v>
      </c>
      <c r="BT1087" s="519">
        <v>0</v>
      </c>
      <c r="BU1087" s="519">
        <v>0</v>
      </c>
      <c r="BV1087" s="519">
        <v>0</v>
      </c>
      <c r="BW1087" s="519">
        <v>0</v>
      </c>
      <c r="BX1087" s="519">
        <v>0</v>
      </c>
      <c r="BY1087" s="519">
        <v>0</v>
      </c>
      <c r="BZ1087" s="519">
        <v>0</v>
      </c>
      <c r="CA1087" s="519">
        <v>0</v>
      </c>
      <c r="CB1087" s="519">
        <v>0</v>
      </c>
      <c r="CC1087" s="519">
        <v>0</v>
      </c>
      <c r="CD1087" s="519">
        <v>0</v>
      </c>
      <c r="CE1087" s="519">
        <v>0</v>
      </c>
      <c r="CF1087" s="519">
        <v>0</v>
      </c>
      <c r="CG1087" s="519">
        <v>0</v>
      </c>
      <c r="CH1087" s="519">
        <v>0</v>
      </c>
      <c r="CI1087" s="519">
        <v>0</v>
      </c>
      <c r="CJ1087" s="519">
        <v>0</v>
      </c>
      <c r="CK1087" s="519">
        <v>0</v>
      </c>
      <c r="CL1087" s="519">
        <v>0</v>
      </c>
      <c r="CM1087" s="519">
        <v>0</v>
      </c>
      <c r="CN1087" s="519">
        <v>0</v>
      </c>
      <c r="CO1087" s="519">
        <v>0</v>
      </c>
      <c r="CP1087" s="519">
        <v>0</v>
      </c>
      <c r="CQ1087" s="519">
        <v>0</v>
      </c>
      <c r="CR1087" s="519">
        <v>0</v>
      </c>
      <c r="CS1087" s="519">
        <v>0</v>
      </c>
      <c r="CT1087" s="519">
        <v>0</v>
      </c>
      <c r="CU1087" s="519">
        <v>0</v>
      </c>
      <c r="CV1087" s="519">
        <v>0</v>
      </c>
      <c r="CW1087" s="519">
        <v>0</v>
      </c>
      <c r="CX1087" s="519">
        <v>0</v>
      </c>
      <c r="CY1087" s="519">
        <v>0</v>
      </c>
      <c r="CZ1087" s="519">
        <v>0</v>
      </c>
      <c r="DA1087" s="519">
        <v>0</v>
      </c>
      <c r="DB1087" s="519">
        <v>0</v>
      </c>
      <c r="DC1087" s="519">
        <v>0</v>
      </c>
      <c r="DD1087" s="519">
        <v>0</v>
      </c>
      <c r="DE1087" s="519">
        <v>0</v>
      </c>
      <c r="DF1087" s="519">
        <v>0</v>
      </c>
      <c r="DG1087" s="519">
        <v>0</v>
      </c>
      <c r="DH1087" s="519">
        <v>0</v>
      </c>
      <c r="DI1087" s="519">
        <v>0</v>
      </c>
      <c r="DJ1087" s="519">
        <v>0</v>
      </c>
      <c r="DK1087" s="519">
        <v>0</v>
      </c>
      <c r="DL1087" s="519">
        <v>0</v>
      </c>
      <c r="DM1087" s="519">
        <v>0</v>
      </c>
      <c r="DN1087" s="519">
        <v>0</v>
      </c>
      <c r="DO1087" s="519">
        <v>0</v>
      </c>
      <c r="DP1087" s="519">
        <v>0</v>
      </c>
      <c r="DQ1087" s="519">
        <v>0</v>
      </c>
      <c r="DR1087" s="519">
        <v>0</v>
      </c>
      <c r="DS1087" s="519">
        <v>0</v>
      </c>
      <c r="DT1087" s="519">
        <v>0</v>
      </c>
      <c r="DU1087" s="519">
        <v>0</v>
      </c>
      <c r="DV1087" s="519">
        <v>0</v>
      </c>
      <c r="DW1087" s="519">
        <v>0</v>
      </c>
      <c r="DX1087" s="519">
        <v>0</v>
      </c>
      <c r="DZ1087" s="337"/>
      <c r="EA1087" s="519" t="s">
        <v>1062</v>
      </c>
      <c r="EB1087" s="519" t="s">
        <v>1059</v>
      </c>
      <c r="EC1087" s="519">
        <v>3</v>
      </c>
      <c r="ED1087" s="183" t="str">
        <f t="shared" si="53"/>
        <v>SDN200103</v>
      </c>
      <c r="EE1087" s="519">
        <v>466.4</v>
      </c>
      <c r="EF1087" s="519">
        <v>10000</v>
      </c>
      <c r="EG1087" s="519">
        <v>10000</v>
      </c>
      <c r="EH1087" s="519">
        <v>10000</v>
      </c>
      <c r="EI1087" s="519">
        <v>10000</v>
      </c>
      <c r="EJ1087" s="519">
        <v>10000</v>
      </c>
      <c r="EK1087" s="519">
        <v>10000</v>
      </c>
      <c r="EL1087" s="519">
        <v>10000</v>
      </c>
      <c r="EM1087" s="519">
        <v>10000</v>
      </c>
      <c r="EN1087" s="519">
        <v>10000</v>
      </c>
      <c r="EO1087" s="519">
        <v>10000</v>
      </c>
      <c r="EP1087" s="519">
        <v>10000</v>
      </c>
      <c r="EQ1087" s="519">
        <v>10000</v>
      </c>
      <c r="ER1087" s="519">
        <v>10000</v>
      </c>
      <c r="ES1087" s="519">
        <v>10000</v>
      </c>
      <c r="ET1087" s="519">
        <v>10000</v>
      </c>
      <c r="EU1087" s="519">
        <v>10000</v>
      </c>
      <c r="EV1087" s="519">
        <v>10000</v>
      </c>
      <c r="EW1087" s="519">
        <v>10000</v>
      </c>
      <c r="EX1087" s="519">
        <v>10000</v>
      </c>
      <c r="EY1087" s="519">
        <v>10000</v>
      </c>
      <c r="EZ1087" s="519">
        <v>10000</v>
      </c>
      <c r="FA1087" s="519">
        <v>10000</v>
      </c>
      <c r="FB1087" s="519">
        <v>10000</v>
      </c>
      <c r="FC1087" s="519">
        <v>10000</v>
      </c>
      <c r="FD1087" s="519">
        <v>10000</v>
      </c>
      <c r="FE1087" s="519">
        <v>10000</v>
      </c>
      <c r="FF1087" s="519">
        <v>10000</v>
      </c>
      <c r="FG1087" s="519">
        <v>10000</v>
      </c>
      <c r="FH1087" s="519">
        <v>10000</v>
      </c>
      <c r="FI1087" s="519">
        <v>10000</v>
      </c>
      <c r="FJ1087" s="519">
        <v>10000</v>
      </c>
      <c r="FK1087" s="519">
        <v>10000</v>
      </c>
      <c r="FL1087" s="519">
        <v>10000</v>
      </c>
      <c r="FM1087" s="519">
        <v>10000</v>
      </c>
      <c r="FN1087" s="519">
        <v>0</v>
      </c>
      <c r="FO1087" s="519">
        <v>0</v>
      </c>
      <c r="FP1087" s="519">
        <v>0</v>
      </c>
      <c r="FQ1087" s="519">
        <v>0</v>
      </c>
      <c r="FR1087" s="519">
        <v>0</v>
      </c>
      <c r="FS1087" s="519">
        <v>0</v>
      </c>
      <c r="FT1087" s="519">
        <v>0</v>
      </c>
      <c r="FU1087" s="519">
        <v>0</v>
      </c>
      <c r="FV1087" s="519">
        <v>0</v>
      </c>
      <c r="FW1087" s="519">
        <v>0</v>
      </c>
      <c r="FX1087" s="519">
        <v>0</v>
      </c>
      <c r="FY1087" s="519">
        <v>0</v>
      </c>
      <c r="FZ1087" s="519">
        <v>0</v>
      </c>
      <c r="GA1087" s="519">
        <v>0</v>
      </c>
      <c r="GB1087" s="519">
        <v>0</v>
      </c>
      <c r="GC1087" s="519">
        <v>0</v>
      </c>
      <c r="GD1087" s="519">
        <v>0</v>
      </c>
      <c r="GE1087" s="519">
        <v>0</v>
      </c>
      <c r="GF1087" s="519">
        <v>0</v>
      </c>
      <c r="GG1087" s="519">
        <v>0</v>
      </c>
      <c r="GH1087" s="519">
        <v>0</v>
      </c>
      <c r="GI1087" s="519">
        <v>0</v>
      </c>
      <c r="GJ1087" s="519">
        <v>0</v>
      </c>
      <c r="GK1087" s="519">
        <v>0</v>
      </c>
      <c r="GL1087" s="519">
        <v>0</v>
      </c>
      <c r="GM1087" s="519">
        <v>0</v>
      </c>
      <c r="GN1087" s="519">
        <v>0</v>
      </c>
      <c r="GO1087" s="519">
        <v>0</v>
      </c>
      <c r="GP1087" s="519">
        <v>0</v>
      </c>
      <c r="GQ1087" s="519">
        <v>0</v>
      </c>
      <c r="GR1087" s="519">
        <v>0</v>
      </c>
      <c r="GS1087" s="519">
        <v>0</v>
      </c>
      <c r="GT1087" s="519">
        <v>0</v>
      </c>
      <c r="GU1087" s="519">
        <v>0</v>
      </c>
      <c r="GV1087" s="519">
        <v>0</v>
      </c>
      <c r="GW1087" s="519">
        <v>0</v>
      </c>
      <c r="GX1087" s="519">
        <v>0</v>
      </c>
      <c r="GY1087" s="519">
        <v>0</v>
      </c>
      <c r="GZ1087" s="519">
        <v>0</v>
      </c>
      <c r="HA1087" s="519">
        <v>0</v>
      </c>
      <c r="HB1087" s="519">
        <v>0</v>
      </c>
      <c r="HC1087" s="519">
        <v>0</v>
      </c>
      <c r="HD1087" s="519">
        <v>0</v>
      </c>
      <c r="HE1087" s="519">
        <v>0</v>
      </c>
      <c r="HF1087" s="519">
        <v>0</v>
      </c>
      <c r="HG1087" s="519">
        <v>0</v>
      </c>
      <c r="HH1087" s="519">
        <v>0</v>
      </c>
      <c r="HI1087" s="519">
        <v>0</v>
      </c>
      <c r="HJ1087" s="519">
        <v>0</v>
      </c>
      <c r="HK1087" s="519">
        <v>0</v>
      </c>
      <c r="HL1087" s="519">
        <v>0</v>
      </c>
      <c r="HM1087" s="519">
        <v>0</v>
      </c>
      <c r="HN1087" s="519">
        <v>0</v>
      </c>
      <c r="HO1087" s="519">
        <v>0</v>
      </c>
      <c r="HP1087" s="519">
        <v>0</v>
      </c>
      <c r="HQ1087" s="519">
        <v>0</v>
      </c>
      <c r="HR1087" s="519">
        <v>0</v>
      </c>
      <c r="HS1087" s="519">
        <v>0</v>
      </c>
      <c r="HT1087" s="519">
        <v>0</v>
      </c>
      <c r="HU1087" s="519">
        <v>0</v>
      </c>
      <c r="HV1087" s="519">
        <v>0</v>
      </c>
      <c r="HW1087" s="519">
        <v>0</v>
      </c>
      <c r="HX1087" s="519">
        <v>0</v>
      </c>
      <c r="HY1087" s="519">
        <v>0</v>
      </c>
      <c r="HZ1087" s="519">
        <v>0</v>
      </c>
      <c r="IA1087" s="519">
        <v>0</v>
      </c>
      <c r="IB1087" s="519">
        <v>0</v>
      </c>
      <c r="IC1087" s="519">
        <v>0</v>
      </c>
      <c r="ID1087" s="519">
        <v>0</v>
      </c>
      <c r="IE1087" s="519">
        <v>0</v>
      </c>
      <c r="IF1087" s="519">
        <v>0</v>
      </c>
      <c r="IG1087" s="519">
        <v>0</v>
      </c>
      <c r="IH1087" s="519">
        <v>0</v>
      </c>
      <c r="II1087" s="519">
        <v>0</v>
      </c>
      <c r="IJ1087" s="519">
        <v>0</v>
      </c>
      <c r="IK1087" s="519">
        <v>0</v>
      </c>
    </row>
    <row r="1088" spans="2:245" hidden="1">
      <c r="B1088" s="519" t="s">
        <v>1058</v>
      </c>
      <c r="C1088" s="519"/>
      <c r="D1088" s="519"/>
      <c r="E1088" s="519"/>
      <c r="F1088" s="519">
        <v>2</v>
      </c>
      <c r="G1088" s="519"/>
      <c r="H1088" s="519">
        <v>47</v>
      </c>
      <c r="I1088" s="519">
        <v>6</v>
      </c>
      <c r="J1088" s="519" t="str">
        <f t="shared" si="51"/>
        <v>SDN10024706</v>
      </c>
      <c r="K1088" s="519">
        <v>944</v>
      </c>
      <c r="M1088" s="337"/>
      <c r="N1088" s="519" t="s">
        <v>1062</v>
      </c>
      <c r="O1088" s="519" t="s">
        <v>1059</v>
      </c>
      <c r="P1088" s="519">
        <v>4</v>
      </c>
      <c r="Q1088" s="521" t="str">
        <f t="shared" si="52"/>
        <v>SDN200104</v>
      </c>
      <c r="R1088" s="519">
        <v>466.4</v>
      </c>
      <c r="S1088" s="519">
        <v>2000</v>
      </c>
      <c r="T1088" s="519">
        <v>2000</v>
      </c>
      <c r="U1088" s="519">
        <v>2000</v>
      </c>
      <c r="V1088" s="519">
        <v>2332</v>
      </c>
      <c r="W1088" s="519">
        <v>2798.4</v>
      </c>
      <c r="X1088" s="519">
        <v>3264.8</v>
      </c>
      <c r="Y1088" s="519">
        <v>3731.2</v>
      </c>
      <c r="Z1088" s="519">
        <v>4197.6000000000004</v>
      </c>
      <c r="AA1088" s="519">
        <v>4664</v>
      </c>
      <c r="AB1088" s="519">
        <v>5037.1000000000004</v>
      </c>
      <c r="AC1088" s="519">
        <v>5410.2</v>
      </c>
      <c r="AD1088" s="519">
        <v>5783.4</v>
      </c>
      <c r="AE1088" s="519">
        <v>6156.5</v>
      </c>
      <c r="AF1088" s="519">
        <v>6529.6</v>
      </c>
      <c r="AG1088" s="519">
        <v>6902.7</v>
      </c>
      <c r="AH1088" s="519">
        <v>7275.8</v>
      </c>
      <c r="AI1088" s="519">
        <v>7649</v>
      </c>
      <c r="AJ1088" s="519">
        <v>8022.1</v>
      </c>
      <c r="AK1088" s="519">
        <v>8395.2000000000007</v>
      </c>
      <c r="AL1088" s="519">
        <v>8395.2000000000007</v>
      </c>
      <c r="AM1088" s="519">
        <v>8395.2000000000007</v>
      </c>
      <c r="AN1088" s="519">
        <v>8395.2000000000007</v>
      </c>
      <c r="AO1088" s="519">
        <v>8395.2000000000007</v>
      </c>
      <c r="AP1088" s="519">
        <v>8395.2000000000007</v>
      </c>
      <c r="AQ1088" s="519">
        <v>8395.2000000000007</v>
      </c>
      <c r="AR1088" s="519">
        <v>8395.2000000000007</v>
      </c>
      <c r="AS1088" s="519">
        <v>8395.2000000000007</v>
      </c>
      <c r="AT1088" s="519">
        <v>8395.2000000000007</v>
      </c>
      <c r="AU1088" s="519">
        <v>8395.2000000000007</v>
      </c>
      <c r="AV1088" s="519">
        <v>8395.2000000000007</v>
      </c>
      <c r="AW1088" s="519">
        <v>8395.2000000000007</v>
      </c>
      <c r="AX1088" s="519">
        <v>8395.2000000000007</v>
      </c>
      <c r="AY1088" s="519">
        <v>8395.2000000000007</v>
      </c>
      <c r="AZ1088" s="519">
        <v>8395.2000000000007</v>
      </c>
      <c r="BA1088" s="519">
        <v>0</v>
      </c>
      <c r="BB1088" s="519">
        <v>0</v>
      </c>
      <c r="BC1088" s="519">
        <v>0</v>
      </c>
      <c r="BD1088" s="519">
        <v>0</v>
      </c>
      <c r="BE1088" s="519">
        <v>0</v>
      </c>
      <c r="BF1088" s="519">
        <v>0</v>
      </c>
      <c r="BG1088" s="519">
        <v>0</v>
      </c>
      <c r="BH1088" s="519">
        <v>0</v>
      </c>
      <c r="BI1088" s="519">
        <v>0</v>
      </c>
      <c r="BJ1088" s="519">
        <v>0</v>
      </c>
      <c r="BK1088" s="519">
        <v>0</v>
      </c>
      <c r="BL1088" s="519">
        <v>0</v>
      </c>
      <c r="BM1088" s="519">
        <v>0</v>
      </c>
      <c r="BN1088" s="519">
        <v>0</v>
      </c>
      <c r="BO1088" s="519">
        <v>0</v>
      </c>
      <c r="BP1088" s="519">
        <v>0</v>
      </c>
      <c r="BQ1088" s="519">
        <v>0</v>
      </c>
      <c r="BR1088" s="519">
        <v>0</v>
      </c>
      <c r="BS1088" s="519">
        <v>0</v>
      </c>
      <c r="BT1088" s="519">
        <v>0</v>
      </c>
      <c r="BU1088" s="519">
        <v>0</v>
      </c>
      <c r="BV1088" s="519">
        <v>0</v>
      </c>
      <c r="BW1088" s="519">
        <v>0</v>
      </c>
      <c r="BX1088" s="519">
        <v>0</v>
      </c>
      <c r="BY1088" s="519">
        <v>0</v>
      </c>
      <c r="BZ1088" s="519">
        <v>0</v>
      </c>
      <c r="CA1088" s="519">
        <v>0</v>
      </c>
      <c r="CB1088" s="519">
        <v>0</v>
      </c>
      <c r="CC1088" s="519">
        <v>0</v>
      </c>
      <c r="CD1088" s="519">
        <v>0</v>
      </c>
      <c r="CE1088" s="519">
        <v>0</v>
      </c>
      <c r="CF1088" s="519">
        <v>0</v>
      </c>
      <c r="CG1088" s="519">
        <v>0</v>
      </c>
      <c r="CH1088" s="519">
        <v>0</v>
      </c>
      <c r="CI1088" s="519">
        <v>0</v>
      </c>
      <c r="CJ1088" s="519">
        <v>0</v>
      </c>
      <c r="CK1088" s="519">
        <v>0</v>
      </c>
      <c r="CL1088" s="519">
        <v>0</v>
      </c>
      <c r="CM1088" s="519">
        <v>0</v>
      </c>
      <c r="CN1088" s="519">
        <v>0</v>
      </c>
      <c r="CO1088" s="519">
        <v>0</v>
      </c>
      <c r="CP1088" s="519">
        <v>0</v>
      </c>
      <c r="CQ1088" s="519">
        <v>0</v>
      </c>
      <c r="CR1088" s="519">
        <v>0</v>
      </c>
      <c r="CS1088" s="519">
        <v>0</v>
      </c>
      <c r="CT1088" s="519">
        <v>0</v>
      </c>
      <c r="CU1088" s="519">
        <v>0</v>
      </c>
      <c r="CV1088" s="519">
        <v>0</v>
      </c>
      <c r="CW1088" s="519">
        <v>0</v>
      </c>
      <c r="CX1088" s="519">
        <v>0</v>
      </c>
      <c r="CY1088" s="519">
        <v>0</v>
      </c>
      <c r="CZ1088" s="519">
        <v>0</v>
      </c>
      <c r="DA1088" s="519">
        <v>0</v>
      </c>
      <c r="DB1088" s="519">
        <v>0</v>
      </c>
      <c r="DC1088" s="519">
        <v>0</v>
      </c>
      <c r="DD1088" s="519">
        <v>0</v>
      </c>
      <c r="DE1088" s="519">
        <v>0</v>
      </c>
      <c r="DF1088" s="519">
        <v>0</v>
      </c>
      <c r="DG1088" s="519">
        <v>0</v>
      </c>
      <c r="DH1088" s="519">
        <v>0</v>
      </c>
      <c r="DI1088" s="519">
        <v>0</v>
      </c>
      <c r="DJ1088" s="519">
        <v>0</v>
      </c>
      <c r="DK1088" s="519">
        <v>0</v>
      </c>
      <c r="DL1088" s="519">
        <v>0</v>
      </c>
      <c r="DM1088" s="519">
        <v>0</v>
      </c>
      <c r="DN1088" s="519">
        <v>0</v>
      </c>
      <c r="DO1088" s="519">
        <v>0</v>
      </c>
      <c r="DP1088" s="519">
        <v>0</v>
      </c>
      <c r="DQ1088" s="519">
        <v>0</v>
      </c>
      <c r="DR1088" s="519">
        <v>0</v>
      </c>
      <c r="DS1088" s="519">
        <v>0</v>
      </c>
      <c r="DT1088" s="519">
        <v>0</v>
      </c>
      <c r="DU1088" s="519">
        <v>0</v>
      </c>
      <c r="DV1088" s="519">
        <v>0</v>
      </c>
      <c r="DW1088" s="519">
        <v>0</v>
      </c>
      <c r="DX1088" s="519">
        <v>0</v>
      </c>
      <c r="DZ1088" s="337"/>
      <c r="EA1088" s="519" t="s">
        <v>1062</v>
      </c>
      <c r="EB1088" s="519" t="s">
        <v>1059</v>
      </c>
      <c r="EC1088" s="519">
        <v>4</v>
      </c>
      <c r="ED1088" s="183" t="str">
        <f t="shared" si="53"/>
        <v>SDN200104</v>
      </c>
      <c r="EE1088" s="519">
        <v>466.4</v>
      </c>
      <c r="EF1088" s="519">
        <v>10000</v>
      </c>
      <c r="EG1088" s="519">
        <v>10000</v>
      </c>
      <c r="EH1088" s="519">
        <v>10000</v>
      </c>
      <c r="EI1088" s="519">
        <v>10000</v>
      </c>
      <c r="EJ1088" s="519">
        <v>10000</v>
      </c>
      <c r="EK1088" s="519">
        <v>10000</v>
      </c>
      <c r="EL1088" s="519">
        <v>10000</v>
      </c>
      <c r="EM1088" s="519">
        <v>10000</v>
      </c>
      <c r="EN1088" s="519">
        <v>10000</v>
      </c>
      <c r="EO1088" s="519">
        <v>10000</v>
      </c>
      <c r="EP1088" s="519">
        <v>10000</v>
      </c>
      <c r="EQ1088" s="519">
        <v>10000</v>
      </c>
      <c r="ER1088" s="519">
        <v>10000</v>
      </c>
      <c r="ES1088" s="519">
        <v>10000</v>
      </c>
      <c r="ET1088" s="519">
        <v>10000</v>
      </c>
      <c r="EU1088" s="519">
        <v>10000</v>
      </c>
      <c r="EV1088" s="519">
        <v>10000</v>
      </c>
      <c r="EW1088" s="519">
        <v>10000</v>
      </c>
      <c r="EX1088" s="519">
        <v>10000</v>
      </c>
      <c r="EY1088" s="519">
        <v>10000</v>
      </c>
      <c r="EZ1088" s="519">
        <v>10000</v>
      </c>
      <c r="FA1088" s="519">
        <v>10000</v>
      </c>
      <c r="FB1088" s="519">
        <v>10000</v>
      </c>
      <c r="FC1088" s="519">
        <v>10000</v>
      </c>
      <c r="FD1088" s="519">
        <v>10000</v>
      </c>
      <c r="FE1088" s="519">
        <v>10000</v>
      </c>
      <c r="FF1088" s="519">
        <v>10000</v>
      </c>
      <c r="FG1088" s="519">
        <v>10000</v>
      </c>
      <c r="FH1088" s="519">
        <v>10000</v>
      </c>
      <c r="FI1088" s="519">
        <v>10000</v>
      </c>
      <c r="FJ1088" s="519">
        <v>10000</v>
      </c>
      <c r="FK1088" s="519">
        <v>10000</v>
      </c>
      <c r="FL1088" s="519">
        <v>10000</v>
      </c>
      <c r="FM1088" s="519">
        <v>10000</v>
      </c>
      <c r="FN1088" s="519">
        <v>0</v>
      </c>
      <c r="FO1088" s="519">
        <v>0</v>
      </c>
      <c r="FP1088" s="519">
        <v>0</v>
      </c>
      <c r="FQ1088" s="519">
        <v>0</v>
      </c>
      <c r="FR1088" s="519">
        <v>0</v>
      </c>
      <c r="FS1088" s="519">
        <v>0</v>
      </c>
      <c r="FT1088" s="519">
        <v>0</v>
      </c>
      <c r="FU1088" s="519">
        <v>0</v>
      </c>
      <c r="FV1088" s="519">
        <v>0</v>
      </c>
      <c r="FW1088" s="519">
        <v>0</v>
      </c>
      <c r="FX1088" s="519">
        <v>0</v>
      </c>
      <c r="FY1088" s="519">
        <v>0</v>
      </c>
      <c r="FZ1088" s="519">
        <v>0</v>
      </c>
      <c r="GA1088" s="519">
        <v>0</v>
      </c>
      <c r="GB1088" s="519">
        <v>0</v>
      </c>
      <c r="GC1088" s="519">
        <v>0</v>
      </c>
      <c r="GD1088" s="519">
        <v>0</v>
      </c>
      <c r="GE1088" s="519">
        <v>0</v>
      </c>
      <c r="GF1088" s="519">
        <v>0</v>
      </c>
      <c r="GG1088" s="519">
        <v>0</v>
      </c>
      <c r="GH1088" s="519">
        <v>0</v>
      </c>
      <c r="GI1088" s="519">
        <v>0</v>
      </c>
      <c r="GJ1088" s="519">
        <v>0</v>
      </c>
      <c r="GK1088" s="519">
        <v>0</v>
      </c>
      <c r="GL1088" s="519">
        <v>0</v>
      </c>
      <c r="GM1088" s="519">
        <v>0</v>
      </c>
      <c r="GN1088" s="519">
        <v>0</v>
      </c>
      <c r="GO1088" s="519">
        <v>0</v>
      </c>
      <c r="GP1088" s="519">
        <v>0</v>
      </c>
      <c r="GQ1088" s="519">
        <v>0</v>
      </c>
      <c r="GR1088" s="519">
        <v>0</v>
      </c>
      <c r="GS1088" s="519">
        <v>0</v>
      </c>
      <c r="GT1088" s="519">
        <v>0</v>
      </c>
      <c r="GU1088" s="519">
        <v>0</v>
      </c>
      <c r="GV1088" s="519">
        <v>0</v>
      </c>
      <c r="GW1088" s="519">
        <v>0</v>
      </c>
      <c r="GX1088" s="519">
        <v>0</v>
      </c>
      <c r="GY1088" s="519">
        <v>0</v>
      </c>
      <c r="GZ1088" s="519">
        <v>0</v>
      </c>
      <c r="HA1088" s="519">
        <v>0</v>
      </c>
      <c r="HB1088" s="519">
        <v>0</v>
      </c>
      <c r="HC1088" s="519">
        <v>0</v>
      </c>
      <c r="HD1088" s="519">
        <v>0</v>
      </c>
      <c r="HE1088" s="519">
        <v>0</v>
      </c>
      <c r="HF1088" s="519">
        <v>0</v>
      </c>
      <c r="HG1088" s="519">
        <v>0</v>
      </c>
      <c r="HH1088" s="519">
        <v>0</v>
      </c>
      <c r="HI1088" s="519">
        <v>0</v>
      </c>
      <c r="HJ1088" s="519">
        <v>0</v>
      </c>
      <c r="HK1088" s="519">
        <v>0</v>
      </c>
      <c r="HL1088" s="519">
        <v>0</v>
      </c>
      <c r="HM1088" s="519">
        <v>0</v>
      </c>
      <c r="HN1088" s="519">
        <v>0</v>
      </c>
      <c r="HO1088" s="519">
        <v>0</v>
      </c>
      <c r="HP1088" s="519">
        <v>0</v>
      </c>
      <c r="HQ1088" s="519">
        <v>0</v>
      </c>
      <c r="HR1088" s="519">
        <v>0</v>
      </c>
      <c r="HS1088" s="519">
        <v>0</v>
      </c>
      <c r="HT1088" s="519">
        <v>0</v>
      </c>
      <c r="HU1088" s="519">
        <v>0</v>
      </c>
      <c r="HV1088" s="519">
        <v>0</v>
      </c>
      <c r="HW1088" s="519">
        <v>0</v>
      </c>
      <c r="HX1088" s="519">
        <v>0</v>
      </c>
      <c r="HY1088" s="519">
        <v>0</v>
      </c>
      <c r="HZ1088" s="519">
        <v>0</v>
      </c>
      <c r="IA1088" s="519">
        <v>0</v>
      </c>
      <c r="IB1088" s="519">
        <v>0</v>
      </c>
      <c r="IC1088" s="519">
        <v>0</v>
      </c>
      <c r="ID1088" s="519">
        <v>0</v>
      </c>
      <c r="IE1088" s="519">
        <v>0</v>
      </c>
      <c r="IF1088" s="519">
        <v>0</v>
      </c>
      <c r="IG1088" s="519">
        <v>0</v>
      </c>
      <c r="IH1088" s="519">
        <v>0</v>
      </c>
      <c r="II1088" s="519">
        <v>0</v>
      </c>
      <c r="IJ1088" s="519">
        <v>0</v>
      </c>
      <c r="IK1088" s="519">
        <v>0</v>
      </c>
    </row>
    <row r="1089" spans="2:245" hidden="1">
      <c r="B1089" s="519" t="s">
        <v>1058</v>
      </c>
      <c r="C1089" s="519"/>
      <c r="D1089" s="519"/>
      <c r="E1089" s="519"/>
      <c r="F1089" s="519">
        <v>2</v>
      </c>
      <c r="G1089" s="519"/>
      <c r="H1089" s="519">
        <v>47</v>
      </c>
      <c r="I1089" s="519">
        <v>7</v>
      </c>
      <c r="J1089" s="519" t="str">
        <f t="shared" si="51"/>
        <v>SDN10024707</v>
      </c>
      <c r="K1089" s="519">
        <v>944</v>
      </c>
      <c r="M1089" s="337"/>
      <c r="N1089" s="519" t="s">
        <v>1062</v>
      </c>
      <c r="O1089" s="519" t="s">
        <v>1059</v>
      </c>
      <c r="P1089" s="519">
        <v>5</v>
      </c>
      <c r="Q1089" s="521" t="str">
        <f t="shared" si="52"/>
        <v>SDN200105</v>
      </c>
      <c r="R1089" s="519">
        <v>466.4</v>
      </c>
      <c r="S1089" s="519">
        <v>2000</v>
      </c>
      <c r="T1089" s="519">
        <v>2000</v>
      </c>
      <c r="U1089" s="519">
        <v>2000</v>
      </c>
      <c r="V1089" s="519">
        <v>2332</v>
      </c>
      <c r="W1089" s="519">
        <v>2798.4</v>
      </c>
      <c r="X1089" s="519">
        <v>3264.8</v>
      </c>
      <c r="Y1089" s="519">
        <v>3731.2</v>
      </c>
      <c r="Z1089" s="519">
        <v>4197.6000000000004</v>
      </c>
      <c r="AA1089" s="519">
        <v>4664</v>
      </c>
      <c r="AB1089" s="519">
        <v>5037.1000000000004</v>
      </c>
      <c r="AC1089" s="519">
        <v>5410.2</v>
      </c>
      <c r="AD1089" s="519">
        <v>5783.4</v>
      </c>
      <c r="AE1089" s="519">
        <v>6156.5</v>
      </c>
      <c r="AF1089" s="519">
        <v>6529.6</v>
      </c>
      <c r="AG1089" s="519">
        <v>6902.7</v>
      </c>
      <c r="AH1089" s="519">
        <v>7275.8</v>
      </c>
      <c r="AI1089" s="519">
        <v>7649</v>
      </c>
      <c r="AJ1089" s="519">
        <v>8022.1</v>
      </c>
      <c r="AK1089" s="519">
        <v>8395.2000000000007</v>
      </c>
      <c r="AL1089" s="519">
        <v>8395.2000000000007</v>
      </c>
      <c r="AM1089" s="519">
        <v>8395.2000000000007</v>
      </c>
      <c r="AN1089" s="519">
        <v>8395.2000000000007</v>
      </c>
      <c r="AO1089" s="519">
        <v>8395.2000000000007</v>
      </c>
      <c r="AP1089" s="519">
        <v>8395.2000000000007</v>
      </c>
      <c r="AQ1089" s="519">
        <v>8395.2000000000007</v>
      </c>
      <c r="AR1089" s="519">
        <v>8395.2000000000007</v>
      </c>
      <c r="AS1089" s="519">
        <v>8395.2000000000007</v>
      </c>
      <c r="AT1089" s="519">
        <v>8395.2000000000007</v>
      </c>
      <c r="AU1089" s="519">
        <v>8395.2000000000007</v>
      </c>
      <c r="AV1089" s="519">
        <v>8395.2000000000007</v>
      </c>
      <c r="AW1089" s="519">
        <v>8395.2000000000007</v>
      </c>
      <c r="AX1089" s="519">
        <v>8395.2000000000007</v>
      </c>
      <c r="AY1089" s="519">
        <v>8395.2000000000007</v>
      </c>
      <c r="AZ1089" s="519">
        <v>8395.2000000000007</v>
      </c>
      <c r="BA1089" s="519">
        <v>0</v>
      </c>
      <c r="BB1089" s="519">
        <v>0</v>
      </c>
      <c r="BC1089" s="519">
        <v>0</v>
      </c>
      <c r="BD1089" s="519">
        <v>0</v>
      </c>
      <c r="BE1089" s="519">
        <v>0</v>
      </c>
      <c r="BF1089" s="519">
        <v>0</v>
      </c>
      <c r="BG1089" s="519">
        <v>0</v>
      </c>
      <c r="BH1089" s="519">
        <v>0</v>
      </c>
      <c r="BI1089" s="519">
        <v>0</v>
      </c>
      <c r="BJ1089" s="519">
        <v>0</v>
      </c>
      <c r="BK1089" s="519">
        <v>0</v>
      </c>
      <c r="BL1089" s="519">
        <v>0</v>
      </c>
      <c r="BM1089" s="519">
        <v>0</v>
      </c>
      <c r="BN1089" s="519">
        <v>0</v>
      </c>
      <c r="BO1089" s="519">
        <v>0</v>
      </c>
      <c r="BP1089" s="519">
        <v>0</v>
      </c>
      <c r="BQ1089" s="519">
        <v>0</v>
      </c>
      <c r="BR1089" s="519">
        <v>0</v>
      </c>
      <c r="BS1089" s="519">
        <v>0</v>
      </c>
      <c r="BT1089" s="519">
        <v>0</v>
      </c>
      <c r="BU1089" s="519">
        <v>0</v>
      </c>
      <c r="BV1089" s="519">
        <v>0</v>
      </c>
      <c r="BW1089" s="519">
        <v>0</v>
      </c>
      <c r="BX1089" s="519">
        <v>0</v>
      </c>
      <c r="BY1089" s="519">
        <v>0</v>
      </c>
      <c r="BZ1089" s="519">
        <v>0</v>
      </c>
      <c r="CA1089" s="519">
        <v>0</v>
      </c>
      <c r="CB1089" s="519">
        <v>0</v>
      </c>
      <c r="CC1089" s="519">
        <v>0</v>
      </c>
      <c r="CD1089" s="519">
        <v>0</v>
      </c>
      <c r="CE1089" s="519">
        <v>0</v>
      </c>
      <c r="CF1089" s="519">
        <v>0</v>
      </c>
      <c r="CG1089" s="519">
        <v>0</v>
      </c>
      <c r="CH1089" s="519">
        <v>0</v>
      </c>
      <c r="CI1089" s="519">
        <v>0</v>
      </c>
      <c r="CJ1089" s="519">
        <v>0</v>
      </c>
      <c r="CK1089" s="519">
        <v>0</v>
      </c>
      <c r="CL1089" s="519">
        <v>0</v>
      </c>
      <c r="CM1089" s="519">
        <v>0</v>
      </c>
      <c r="CN1089" s="519">
        <v>0</v>
      </c>
      <c r="CO1089" s="519">
        <v>0</v>
      </c>
      <c r="CP1089" s="519">
        <v>0</v>
      </c>
      <c r="CQ1089" s="519">
        <v>0</v>
      </c>
      <c r="CR1089" s="519">
        <v>0</v>
      </c>
      <c r="CS1089" s="519">
        <v>0</v>
      </c>
      <c r="CT1089" s="519">
        <v>0</v>
      </c>
      <c r="CU1089" s="519">
        <v>0</v>
      </c>
      <c r="CV1089" s="519">
        <v>0</v>
      </c>
      <c r="CW1089" s="519">
        <v>0</v>
      </c>
      <c r="CX1089" s="519">
        <v>0</v>
      </c>
      <c r="CY1089" s="519">
        <v>0</v>
      </c>
      <c r="CZ1089" s="519">
        <v>0</v>
      </c>
      <c r="DA1089" s="519">
        <v>0</v>
      </c>
      <c r="DB1089" s="519">
        <v>0</v>
      </c>
      <c r="DC1089" s="519">
        <v>0</v>
      </c>
      <c r="DD1089" s="519">
        <v>0</v>
      </c>
      <c r="DE1089" s="519">
        <v>0</v>
      </c>
      <c r="DF1089" s="519">
        <v>0</v>
      </c>
      <c r="DG1089" s="519">
        <v>0</v>
      </c>
      <c r="DH1089" s="519">
        <v>0</v>
      </c>
      <c r="DI1089" s="519">
        <v>0</v>
      </c>
      <c r="DJ1089" s="519">
        <v>0</v>
      </c>
      <c r="DK1089" s="519">
        <v>0</v>
      </c>
      <c r="DL1089" s="519">
        <v>0</v>
      </c>
      <c r="DM1089" s="519">
        <v>0</v>
      </c>
      <c r="DN1089" s="519">
        <v>0</v>
      </c>
      <c r="DO1089" s="519">
        <v>0</v>
      </c>
      <c r="DP1089" s="519">
        <v>0</v>
      </c>
      <c r="DQ1089" s="519">
        <v>0</v>
      </c>
      <c r="DR1089" s="519">
        <v>0</v>
      </c>
      <c r="DS1089" s="519">
        <v>0</v>
      </c>
      <c r="DT1089" s="519">
        <v>0</v>
      </c>
      <c r="DU1089" s="519">
        <v>0</v>
      </c>
      <c r="DV1089" s="519">
        <v>0</v>
      </c>
      <c r="DW1089" s="519">
        <v>0</v>
      </c>
      <c r="DX1089" s="519">
        <v>0</v>
      </c>
      <c r="DZ1089" s="337"/>
      <c r="EA1089" s="519" t="s">
        <v>1062</v>
      </c>
      <c r="EB1089" s="519" t="s">
        <v>1059</v>
      </c>
      <c r="EC1089" s="519">
        <v>5</v>
      </c>
      <c r="ED1089" s="183" t="str">
        <f t="shared" si="53"/>
        <v>SDN200105</v>
      </c>
      <c r="EE1089" s="519">
        <v>466.4</v>
      </c>
      <c r="EF1089" s="519">
        <v>10000</v>
      </c>
      <c r="EG1089" s="519">
        <v>10000</v>
      </c>
      <c r="EH1089" s="519">
        <v>10000</v>
      </c>
      <c r="EI1089" s="519">
        <v>10000</v>
      </c>
      <c r="EJ1089" s="519">
        <v>10000</v>
      </c>
      <c r="EK1089" s="519">
        <v>10000</v>
      </c>
      <c r="EL1089" s="519">
        <v>10000</v>
      </c>
      <c r="EM1089" s="519">
        <v>10000</v>
      </c>
      <c r="EN1089" s="519">
        <v>10000</v>
      </c>
      <c r="EO1089" s="519">
        <v>10000</v>
      </c>
      <c r="EP1089" s="519">
        <v>10000</v>
      </c>
      <c r="EQ1089" s="519">
        <v>10000</v>
      </c>
      <c r="ER1089" s="519">
        <v>10000</v>
      </c>
      <c r="ES1089" s="519">
        <v>10000</v>
      </c>
      <c r="ET1089" s="519">
        <v>10000</v>
      </c>
      <c r="EU1089" s="519">
        <v>10000</v>
      </c>
      <c r="EV1089" s="519">
        <v>10000</v>
      </c>
      <c r="EW1089" s="519">
        <v>10000</v>
      </c>
      <c r="EX1089" s="519">
        <v>10000</v>
      </c>
      <c r="EY1089" s="519">
        <v>10000</v>
      </c>
      <c r="EZ1089" s="519">
        <v>10000</v>
      </c>
      <c r="FA1089" s="519">
        <v>10000</v>
      </c>
      <c r="FB1089" s="519">
        <v>10000</v>
      </c>
      <c r="FC1089" s="519">
        <v>10000</v>
      </c>
      <c r="FD1089" s="519">
        <v>10000</v>
      </c>
      <c r="FE1089" s="519">
        <v>10000</v>
      </c>
      <c r="FF1089" s="519">
        <v>10000</v>
      </c>
      <c r="FG1089" s="519">
        <v>10000</v>
      </c>
      <c r="FH1089" s="519">
        <v>10000</v>
      </c>
      <c r="FI1089" s="519">
        <v>10000</v>
      </c>
      <c r="FJ1089" s="519">
        <v>10000</v>
      </c>
      <c r="FK1089" s="519">
        <v>10000</v>
      </c>
      <c r="FL1089" s="519">
        <v>10000</v>
      </c>
      <c r="FM1089" s="519">
        <v>10000</v>
      </c>
      <c r="FN1089" s="519">
        <v>0</v>
      </c>
      <c r="FO1089" s="519">
        <v>0</v>
      </c>
      <c r="FP1089" s="519">
        <v>0</v>
      </c>
      <c r="FQ1089" s="519">
        <v>0</v>
      </c>
      <c r="FR1089" s="519">
        <v>0</v>
      </c>
      <c r="FS1089" s="519">
        <v>0</v>
      </c>
      <c r="FT1089" s="519">
        <v>0</v>
      </c>
      <c r="FU1089" s="519">
        <v>0</v>
      </c>
      <c r="FV1089" s="519">
        <v>0</v>
      </c>
      <c r="FW1089" s="519">
        <v>0</v>
      </c>
      <c r="FX1089" s="519">
        <v>0</v>
      </c>
      <c r="FY1089" s="519">
        <v>0</v>
      </c>
      <c r="FZ1089" s="519">
        <v>0</v>
      </c>
      <c r="GA1089" s="519">
        <v>0</v>
      </c>
      <c r="GB1089" s="519">
        <v>0</v>
      </c>
      <c r="GC1089" s="519">
        <v>0</v>
      </c>
      <c r="GD1089" s="519">
        <v>0</v>
      </c>
      <c r="GE1089" s="519">
        <v>0</v>
      </c>
      <c r="GF1089" s="519">
        <v>0</v>
      </c>
      <c r="GG1089" s="519">
        <v>0</v>
      </c>
      <c r="GH1089" s="519">
        <v>0</v>
      </c>
      <c r="GI1089" s="519">
        <v>0</v>
      </c>
      <c r="GJ1089" s="519">
        <v>0</v>
      </c>
      <c r="GK1089" s="519">
        <v>0</v>
      </c>
      <c r="GL1089" s="519">
        <v>0</v>
      </c>
      <c r="GM1089" s="519">
        <v>0</v>
      </c>
      <c r="GN1089" s="519">
        <v>0</v>
      </c>
      <c r="GO1089" s="519">
        <v>0</v>
      </c>
      <c r="GP1089" s="519">
        <v>0</v>
      </c>
      <c r="GQ1089" s="519">
        <v>0</v>
      </c>
      <c r="GR1089" s="519">
        <v>0</v>
      </c>
      <c r="GS1089" s="519">
        <v>0</v>
      </c>
      <c r="GT1089" s="519">
        <v>0</v>
      </c>
      <c r="GU1089" s="519">
        <v>0</v>
      </c>
      <c r="GV1089" s="519">
        <v>0</v>
      </c>
      <c r="GW1089" s="519">
        <v>0</v>
      </c>
      <c r="GX1089" s="519">
        <v>0</v>
      </c>
      <c r="GY1089" s="519">
        <v>0</v>
      </c>
      <c r="GZ1089" s="519">
        <v>0</v>
      </c>
      <c r="HA1089" s="519">
        <v>0</v>
      </c>
      <c r="HB1089" s="519">
        <v>0</v>
      </c>
      <c r="HC1089" s="519">
        <v>0</v>
      </c>
      <c r="HD1089" s="519">
        <v>0</v>
      </c>
      <c r="HE1089" s="519">
        <v>0</v>
      </c>
      <c r="HF1089" s="519">
        <v>0</v>
      </c>
      <c r="HG1089" s="519">
        <v>0</v>
      </c>
      <c r="HH1089" s="519">
        <v>0</v>
      </c>
      <c r="HI1089" s="519">
        <v>0</v>
      </c>
      <c r="HJ1089" s="519">
        <v>0</v>
      </c>
      <c r="HK1089" s="519">
        <v>0</v>
      </c>
      <c r="HL1089" s="519">
        <v>0</v>
      </c>
      <c r="HM1089" s="519">
        <v>0</v>
      </c>
      <c r="HN1089" s="519">
        <v>0</v>
      </c>
      <c r="HO1089" s="519">
        <v>0</v>
      </c>
      <c r="HP1089" s="519">
        <v>0</v>
      </c>
      <c r="HQ1089" s="519">
        <v>0</v>
      </c>
      <c r="HR1089" s="519">
        <v>0</v>
      </c>
      <c r="HS1089" s="519">
        <v>0</v>
      </c>
      <c r="HT1089" s="519">
        <v>0</v>
      </c>
      <c r="HU1089" s="519">
        <v>0</v>
      </c>
      <c r="HV1089" s="519">
        <v>0</v>
      </c>
      <c r="HW1089" s="519">
        <v>0</v>
      </c>
      <c r="HX1089" s="519">
        <v>0</v>
      </c>
      <c r="HY1089" s="519">
        <v>0</v>
      </c>
      <c r="HZ1089" s="519">
        <v>0</v>
      </c>
      <c r="IA1089" s="519">
        <v>0</v>
      </c>
      <c r="IB1089" s="519">
        <v>0</v>
      </c>
      <c r="IC1089" s="519">
        <v>0</v>
      </c>
      <c r="ID1089" s="519">
        <v>0</v>
      </c>
      <c r="IE1089" s="519">
        <v>0</v>
      </c>
      <c r="IF1089" s="519">
        <v>0</v>
      </c>
      <c r="IG1089" s="519">
        <v>0</v>
      </c>
      <c r="IH1089" s="519">
        <v>0</v>
      </c>
      <c r="II1089" s="519">
        <v>0</v>
      </c>
      <c r="IJ1089" s="519">
        <v>0</v>
      </c>
      <c r="IK1089" s="519">
        <v>0</v>
      </c>
    </row>
    <row r="1090" spans="2:245" hidden="1">
      <c r="B1090" s="519" t="s">
        <v>1058</v>
      </c>
      <c r="C1090" s="519"/>
      <c r="D1090" s="519"/>
      <c r="E1090" s="519"/>
      <c r="F1090" s="519">
        <v>2</v>
      </c>
      <c r="G1090" s="519"/>
      <c r="H1090" s="519">
        <v>47</v>
      </c>
      <c r="I1090" s="519">
        <v>8</v>
      </c>
      <c r="J1090" s="519" t="str">
        <f t="shared" si="51"/>
        <v>SDN10024708</v>
      </c>
      <c r="K1090" s="519">
        <v>944</v>
      </c>
      <c r="M1090" s="337"/>
      <c r="N1090" s="519" t="s">
        <v>1062</v>
      </c>
      <c r="O1090" s="519" t="s">
        <v>1059</v>
      </c>
      <c r="P1090" s="519">
        <v>6</v>
      </c>
      <c r="Q1090" s="521" t="str">
        <f t="shared" si="52"/>
        <v>SDN200106</v>
      </c>
      <c r="R1090" s="519">
        <v>466.4</v>
      </c>
      <c r="S1090" s="519">
        <v>2000</v>
      </c>
      <c r="T1090" s="519">
        <v>2000</v>
      </c>
      <c r="U1090" s="519">
        <v>2000</v>
      </c>
      <c r="V1090" s="519">
        <v>2332</v>
      </c>
      <c r="W1090" s="519">
        <v>2798.4</v>
      </c>
      <c r="X1090" s="519">
        <v>3264.8</v>
      </c>
      <c r="Y1090" s="519">
        <v>3731.2</v>
      </c>
      <c r="Z1090" s="519">
        <v>4197.6000000000004</v>
      </c>
      <c r="AA1090" s="519">
        <v>4664</v>
      </c>
      <c r="AB1090" s="519">
        <v>5037.1000000000004</v>
      </c>
      <c r="AC1090" s="519">
        <v>5410.2</v>
      </c>
      <c r="AD1090" s="519">
        <v>5783.4</v>
      </c>
      <c r="AE1090" s="519">
        <v>6156.5</v>
      </c>
      <c r="AF1090" s="519">
        <v>6529.6</v>
      </c>
      <c r="AG1090" s="519">
        <v>6902.7</v>
      </c>
      <c r="AH1090" s="519">
        <v>7275.8</v>
      </c>
      <c r="AI1090" s="519">
        <v>7649</v>
      </c>
      <c r="AJ1090" s="519">
        <v>8022.1</v>
      </c>
      <c r="AK1090" s="519">
        <v>8395.2000000000007</v>
      </c>
      <c r="AL1090" s="519">
        <v>8395.2000000000007</v>
      </c>
      <c r="AM1090" s="519">
        <v>8395.2000000000007</v>
      </c>
      <c r="AN1090" s="519">
        <v>8395.2000000000007</v>
      </c>
      <c r="AO1090" s="519">
        <v>8395.2000000000007</v>
      </c>
      <c r="AP1090" s="519">
        <v>8395.2000000000007</v>
      </c>
      <c r="AQ1090" s="519">
        <v>8395.2000000000007</v>
      </c>
      <c r="AR1090" s="519">
        <v>8395.2000000000007</v>
      </c>
      <c r="AS1090" s="519">
        <v>8395.2000000000007</v>
      </c>
      <c r="AT1090" s="519">
        <v>8395.2000000000007</v>
      </c>
      <c r="AU1090" s="519">
        <v>8395.2000000000007</v>
      </c>
      <c r="AV1090" s="519">
        <v>8395.2000000000007</v>
      </c>
      <c r="AW1090" s="519">
        <v>8395.2000000000007</v>
      </c>
      <c r="AX1090" s="519">
        <v>8395.2000000000007</v>
      </c>
      <c r="AY1090" s="519">
        <v>8395.2000000000007</v>
      </c>
      <c r="AZ1090" s="519">
        <v>8395.2000000000007</v>
      </c>
      <c r="BA1090" s="519">
        <v>0</v>
      </c>
      <c r="BB1090" s="519">
        <v>0</v>
      </c>
      <c r="BC1090" s="519">
        <v>0</v>
      </c>
      <c r="BD1090" s="519">
        <v>0</v>
      </c>
      <c r="BE1090" s="519">
        <v>0</v>
      </c>
      <c r="BF1090" s="519">
        <v>0</v>
      </c>
      <c r="BG1090" s="519">
        <v>0</v>
      </c>
      <c r="BH1090" s="519">
        <v>0</v>
      </c>
      <c r="BI1090" s="519">
        <v>0</v>
      </c>
      <c r="BJ1090" s="519">
        <v>0</v>
      </c>
      <c r="BK1090" s="519">
        <v>0</v>
      </c>
      <c r="BL1090" s="519">
        <v>0</v>
      </c>
      <c r="BM1090" s="519">
        <v>0</v>
      </c>
      <c r="BN1090" s="519">
        <v>0</v>
      </c>
      <c r="BO1090" s="519">
        <v>0</v>
      </c>
      <c r="BP1090" s="519">
        <v>0</v>
      </c>
      <c r="BQ1090" s="519">
        <v>0</v>
      </c>
      <c r="BR1090" s="519">
        <v>0</v>
      </c>
      <c r="BS1090" s="519">
        <v>0</v>
      </c>
      <c r="BT1090" s="519">
        <v>0</v>
      </c>
      <c r="BU1090" s="519">
        <v>0</v>
      </c>
      <c r="BV1090" s="519">
        <v>0</v>
      </c>
      <c r="BW1090" s="519">
        <v>0</v>
      </c>
      <c r="BX1090" s="519">
        <v>0</v>
      </c>
      <c r="BY1090" s="519">
        <v>0</v>
      </c>
      <c r="BZ1090" s="519">
        <v>0</v>
      </c>
      <c r="CA1090" s="519">
        <v>0</v>
      </c>
      <c r="CB1090" s="519">
        <v>0</v>
      </c>
      <c r="CC1090" s="519">
        <v>0</v>
      </c>
      <c r="CD1090" s="519">
        <v>0</v>
      </c>
      <c r="CE1090" s="519">
        <v>0</v>
      </c>
      <c r="CF1090" s="519">
        <v>0</v>
      </c>
      <c r="CG1090" s="519">
        <v>0</v>
      </c>
      <c r="CH1090" s="519">
        <v>0</v>
      </c>
      <c r="CI1090" s="519">
        <v>0</v>
      </c>
      <c r="CJ1090" s="519">
        <v>0</v>
      </c>
      <c r="CK1090" s="519">
        <v>0</v>
      </c>
      <c r="CL1090" s="519">
        <v>0</v>
      </c>
      <c r="CM1090" s="519">
        <v>0</v>
      </c>
      <c r="CN1090" s="519">
        <v>0</v>
      </c>
      <c r="CO1090" s="519">
        <v>0</v>
      </c>
      <c r="CP1090" s="519">
        <v>0</v>
      </c>
      <c r="CQ1090" s="519">
        <v>0</v>
      </c>
      <c r="CR1090" s="519">
        <v>0</v>
      </c>
      <c r="CS1090" s="519">
        <v>0</v>
      </c>
      <c r="CT1090" s="519">
        <v>0</v>
      </c>
      <c r="CU1090" s="519">
        <v>0</v>
      </c>
      <c r="CV1090" s="519">
        <v>0</v>
      </c>
      <c r="CW1090" s="519">
        <v>0</v>
      </c>
      <c r="CX1090" s="519">
        <v>0</v>
      </c>
      <c r="CY1090" s="519">
        <v>0</v>
      </c>
      <c r="CZ1090" s="519">
        <v>0</v>
      </c>
      <c r="DA1090" s="519">
        <v>0</v>
      </c>
      <c r="DB1090" s="519">
        <v>0</v>
      </c>
      <c r="DC1090" s="519">
        <v>0</v>
      </c>
      <c r="DD1090" s="519">
        <v>0</v>
      </c>
      <c r="DE1090" s="519">
        <v>0</v>
      </c>
      <c r="DF1090" s="519">
        <v>0</v>
      </c>
      <c r="DG1090" s="519">
        <v>0</v>
      </c>
      <c r="DH1090" s="519">
        <v>0</v>
      </c>
      <c r="DI1090" s="519">
        <v>0</v>
      </c>
      <c r="DJ1090" s="519">
        <v>0</v>
      </c>
      <c r="DK1090" s="519">
        <v>0</v>
      </c>
      <c r="DL1090" s="519">
        <v>0</v>
      </c>
      <c r="DM1090" s="519">
        <v>0</v>
      </c>
      <c r="DN1090" s="519">
        <v>0</v>
      </c>
      <c r="DO1090" s="519">
        <v>0</v>
      </c>
      <c r="DP1090" s="519">
        <v>0</v>
      </c>
      <c r="DQ1090" s="519">
        <v>0</v>
      </c>
      <c r="DR1090" s="519">
        <v>0</v>
      </c>
      <c r="DS1090" s="519">
        <v>0</v>
      </c>
      <c r="DT1090" s="519">
        <v>0</v>
      </c>
      <c r="DU1090" s="519">
        <v>0</v>
      </c>
      <c r="DV1090" s="519">
        <v>0</v>
      </c>
      <c r="DW1090" s="519">
        <v>0</v>
      </c>
      <c r="DX1090" s="519">
        <v>0</v>
      </c>
      <c r="DZ1090" s="337"/>
      <c r="EA1090" s="519" t="s">
        <v>1062</v>
      </c>
      <c r="EB1090" s="519" t="s">
        <v>1059</v>
      </c>
      <c r="EC1090" s="519">
        <v>6</v>
      </c>
      <c r="ED1090" s="183" t="str">
        <f t="shared" si="53"/>
        <v>SDN200106</v>
      </c>
      <c r="EE1090" s="519">
        <v>466.4</v>
      </c>
      <c r="EF1090" s="519">
        <v>10000</v>
      </c>
      <c r="EG1090" s="519">
        <v>10000</v>
      </c>
      <c r="EH1090" s="519">
        <v>10000</v>
      </c>
      <c r="EI1090" s="519">
        <v>10000</v>
      </c>
      <c r="EJ1090" s="519">
        <v>10000</v>
      </c>
      <c r="EK1090" s="519">
        <v>10000</v>
      </c>
      <c r="EL1090" s="519">
        <v>10000</v>
      </c>
      <c r="EM1090" s="519">
        <v>10000</v>
      </c>
      <c r="EN1090" s="519">
        <v>10000</v>
      </c>
      <c r="EO1090" s="519">
        <v>10000</v>
      </c>
      <c r="EP1090" s="519">
        <v>10000</v>
      </c>
      <c r="EQ1090" s="519">
        <v>10000</v>
      </c>
      <c r="ER1090" s="519">
        <v>10000</v>
      </c>
      <c r="ES1090" s="519">
        <v>10000</v>
      </c>
      <c r="ET1090" s="519">
        <v>10000</v>
      </c>
      <c r="EU1090" s="519">
        <v>10000</v>
      </c>
      <c r="EV1090" s="519">
        <v>10000</v>
      </c>
      <c r="EW1090" s="519">
        <v>10000</v>
      </c>
      <c r="EX1090" s="519">
        <v>10000</v>
      </c>
      <c r="EY1090" s="519">
        <v>10000</v>
      </c>
      <c r="EZ1090" s="519">
        <v>10000</v>
      </c>
      <c r="FA1090" s="519">
        <v>10000</v>
      </c>
      <c r="FB1090" s="519">
        <v>10000</v>
      </c>
      <c r="FC1090" s="519">
        <v>10000</v>
      </c>
      <c r="FD1090" s="519">
        <v>10000</v>
      </c>
      <c r="FE1090" s="519">
        <v>10000</v>
      </c>
      <c r="FF1090" s="519">
        <v>10000</v>
      </c>
      <c r="FG1090" s="519">
        <v>10000</v>
      </c>
      <c r="FH1090" s="519">
        <v>10000</v>
      </c>
      <c r="FI1090" s="519">
        <v>10000</v>
      </c>
      <c r="FJ1090" s="519">
        <v>10000</v>
      </c>
      <c r="FK1090" s="519">
        <v>10000</v>
      </c>
      <c r="FL1090" s="519">
        <v>10000</v>
      </c>
      <c r="FM1090" s="519">
        <v>10000</v>
      </c>
      <c r="FN1090" s="519">
        <v>0</v>
      </c>
      <c r="FO1090" s="519">
        <v>0</v>
      </c>
      <c r="FP1090" s="519">
        <v>0</v>
      </c>
      <c r="FQ1090" s="519">
        <v>0</v>
      </c>
      <c r="FR1090" s="519">
        <v>0</v>
      </c>
      <c r="FS1090" s="519">
        <v>0</v>
      </c>
      <c r="FT1090" s="519">
        <v>0</v>
      </c>
      <c r="FU1090" s="519">
        <v>0</v>
      </c>
      <c r="FV1090" s="519">
        <v>0</v>
      </c>
      <c r="FW1090" s="519">
        <v>0</v>
      </c>
      <c r="FX1090" s="519">
        <v>0</v>
      </c>
      <c r="FY1090" s="519">
        <v>0</v>
      </c>
      <c r="FZ1090" s="519">
        <v>0</v>
      </c>
      <c r="GA1090" s="519">
        <v>0</v>
      </c>
      <c r="GB1090" s="519">
        <v>0</v>
      </c>
      <c r="GC1090" s="519">
        <v>0</v>
      </c>
      <c r="GD1090" s="519">
        <v>0</v>
      </c>
      <c r="GE1090" s="519">
        <v>0</v>
      </c>
      <c r="GF1090" s="519">
        <v>0</v>
      </c>
      <c r="GG1090" s="519">
        <v>0</v>
      </c>
      <c r="GH1090" s="519">
        <v>0</v>
      </c>
      <c r="GI1090" s="519">
        <v>0</v>
      </c>
      <c r="GJ1090" s="519">
        <v>0</v>
      </c>
      <c r="GK1090" s="519">
        <v>0</v>
      </c>
      <c r="GL1090" s="519">
        <v>0</v>
      </c>
      <c r="GM1090" s="519">
        <v>0</v>
      </c>
      <c r="GN1090" s="519">
        <v>0</v>
      </c>
      <c r="GO1090" s="519">
        <v>0</v>
      </c>
      <c r="GP1090" s="519">
        <v>0</v>
      </c>
      <c r="GQ1090" s="519">
        <v>0</v>
      </c>
      <c r="GR1090" s="519">
        <v>0</v>
      </c>
      <c r="GS1090" s="519">
        <v>0</v>
      </c>
      <c r="GT1090" s="519">
        <v>0</v>
      </c>
      <c r="GU1090" s="519">
        <v>0</v>
      </c>
      <c r="GV1090" s="519">
        <v>0</v>
      </c>
      <c r="GW1090" s="519">
        <v>0</v>
      </c>
      <c r="GX1090" s="519">
        <v>0</v>
      </c>
      <c r="GY1090" s="519">
        <v>0</v>
      </c>
      <c r="GZ1090" s="519">
        <v>0</v>
      </c>
      <c r="HA1090" s="519">
        <v>0</v>
      </c>
      <c r="HB1090" s="519">
        <v>0</v>
      </c>
      <c r="HC1090" s="519">
        <v>0</v>
      </c>
      <c r="HD1090" s="519">
        <v>0</v>
      </c>
      <c r="HE1090" s="519">
        <v>0</v>
      </c>
      <c r="HF1090" s="519">
        <v>0</v>
      </c>
      <c r="HG1090" s="519">
        <v>0</v>
      </c>
      <c r="HH1090" s="519">
        <v>0</v>
      </c>
      <c r="HI1090" s="519">
        <v>0</v>
      </c>
      <c r="HJ1090" s="519">
        <v>0</v>
      </c>
      <c r="HK1090" s="519">
        <v>0</v>
      </c>
      <c r="HL1090" s="519">
        <v>0</v>
      </c>
      <c r="HM1090" s="519">
        <v>0</v>
      </c>
      <c r="HN1090" s="519">
        <v>0</v>
      </c>
      <c r="HO1090" s="519">
        <v>0</v>
      </c>
      <c r="HP1090" s="519">
        <v>0</v>
      </c>
      <c r="HQ1090" s="519">
        <v>0</v>
      </c>
      <c r="HR1090" s="519">
        <v>0</v>
      </c>
      <c r="HS1090" s="519">
        <v>0</v>
      </c>
      <c r="HT1090" s="519">
        <v>0</v>
      </c>
      <c r="HU1090" s="519">
        <v>0</v>
      </c>
      <c r="HV1090" s="519">
        <v>0</v>
      </c>
      <c r="HW1090" s="519">
        <v>0</v>
      </c>
      <c r="HX1090" s="519">
        <v>0</v>
      </c>
      <c r="HY1090" s="519">
        <v>0</v>
      </c>
      <c r="HZ1090" s="519">
        <v>0</v>
      </c>
      <c r="IA1090" s="519">
        <v>0</v>
      </c>
      <c r="IB1090" s="519">
        <v>0</v>
      </c>
      <c r="IC1090" s="519">
        <v>0</v>
      </c>
      <c r="ID1090" s="519">
        <v>0</v>
      </c>
      <c r="IE1090" s="519">
        <v>0</v>
      </c>
      <c r="IF1090" s="519">
        <v>0</v>
      </c>
      <c r="IG1090" s="519">
        <v>0</v>
      </c>
      <c r="IH1090" s="519">
        <v>0</v>
      </c>
      <c r="II1090" s="519">
        <v>0</v>
      </c>
      <c r="IJ1090" s="519">
        <v>0</v>
      </c>
      <c r="IK1090" s="519">
        <v>0</v>
      </c>
    </row>
    <row r="1091" spans="2:245" hidden="1">
      <c r="B1091" s="519" t="s">
        <v>1058</v>
      </c>
      <c r="C1091" s="519"/>
      <c r="D1091" s="519"/>
      <c r="E1091" s="519"/>
      <c r="F1091" s="519">
        <v>2</v>
      </c>
      <c r="G1091" s="519"/>
      <c r="H1091" s="519">
        <v>47</v>
      </c>
      <c r="I1091" s="519">
        <v>9</v>
      </c>
      <c r="J1091" s="519" t="str">
        <f t="shared" si="51"/>
        <v>SDN10024709</v>
      </c>
      <c r="K1091" s="519">
        <v>944</v>
      </c>
      <c r="M1091" s="337"/>
      <c r="N1091" s="519" t="s">
        <v>1062</v>
      </c>
      <c r="O1091" s="519" t="s">
        <v>1059</v>
      </c>
      <c r="P1091" s="519">
        <v>7</v>
      </c>
      <c r="Q1091" s="521" t="str">
        <f t="shared" si="52"/>
        <v>SDN200107</v>
      </c>
      <c r="R1091" s="519">
        <v>466.4</v>
      </c>
      <c r="S1091" s="519">
        <v>2000</v>
      </c>
      <c r="T1091" s="519">
        <v>2000</v>
      </c>
      <c r="U1091" s="519">
        <v>2000</v>
      </c>
      <c r="V1091" s="519">
        <v>2332</v>
      </c>
      <c r="W1091" s="519">
        <v>2798.4</v>
      </c>
      <c r="X1091" s="519">
        <v>3264.8</v>
      </c>
      <c r="Y1091" s="519">
        <v>3731.2</v>
      </c>
      <c r="Z1091" s="519">
        <v>4197.6000000000004</v>
      </c>
      <c r="AA1091" s="519">
        <v>4664</v>
      </c>
      <c r="AB1091" s="519">
        <v>5037.1000000000004</v>
      </c>
      <c r="AC1091" s="519">
        <v>5410.2</v>
      </c>
      <c r="AD1091" s="519">
        <v>5783.4</v>
      </c>
      <c r="AE1091" s="519">
        <v>6156.5</v>
      </c>
      <c r="AF1091" s="519">
        <v>6529.6</v>
      </c>
      <c r="AG1091" s="519">
        <v>6902.7</v>
      </c>
      <c r="AH1091" s="519">
        <v>7275.8</v>
      </c>
      <c r="AI1091" s="519">
        <v>7649</v>
      </c>
      <c r="AJ1091" s="519">
        <v>8022.1</v>
      </c>
      <c r="AK1091" s="519">
        <v>8395.2000000000007</v>
      </c>
      <c r="AL1091" s="519">
        <v>8395.2000000000007</v>
      </c>
      <c r="AM1091" s="519">
        <v>8395.2000000000007</v>
      </c>
      <c r="AN1091" s="519">
        <v>8395.2000000000007</v>
      </c>
      <c r="AO1091" s="519">
        <v>8395.2000000000007</v>
      </c>
      <c r="AP1091" s="519">
        <v>8395.2000000000007</v>
      </c>
      <c r="AQ1091" s="519">
        <v>8395.2000000000007</v>
      </c>
      <c r="AR1091" s="519">
        <v>8395.2000000000007</v>
      </c>
      <c r="AS1091" s="519">
        <v>8395.2000000000007</v>
      </c>
      <c r="AT1091" s="519">
        <v>8395.2000000000007</v>
      </c>
      <c r="AU1091" s="519">
        <v>8395.2000000000007</v>
      </c>
      <c r="AV1091" s="519">
        <v>8395.2000000000007</v>
      </c>
      <c r="AW1091" s="519">
        <v>8395.2000000000007</v>
      </c>
      <c r="AX1091" s="519">
        <v>8395.2000000000007</v>
      </c>
      <c r="AY1091" s="519">
        <v>8395.2000000000007</v>
      </c>
      <c r="AZ1091" s="519">
        <v>8395.2000000000007</v>
      </c>
      <c r="BA1091" s="519">
        <v>0</v>
      </c>
      <c r="BB1091" s="519">
        <v>0</v>
      </c>
      <c r="BC1091" s="519">
        <v>0</v>
      </c>
      <c r="BD1091" s="519">
        <v>0</v>
      </c>
      <c r="BE1091" s="519">
        <v>0</v>
      </c>
      <c r="BF1091" s="519">
        <v>0</v>
      </c>
      <c r="BG1091" s="519">
        <v>0</v>
      </c>
      <c r="BH1091" s="519">
        <v>0</v>
      </c>
      <c r="BI1091" s="519">
        <v>0</v>
      </c>
      <c r="BJ1091" s="519">
        <v>0</v>
      </c>
      <c r="BK1091" s="519">
        <v>0</v>
      </c>
      <c r="BL1091" s="519">
        <v>0</v>
      </c>
      <c r="BM1091" s="519">
        <v>0</v>
      </c>
      <c r="BN1091" s="519">
        <v>0</v>
      </c>
      <c r="BO1091" s="519">
        <v>0</v>
      </c>
      <c r="BP1091" s="519">
        <v>0</v>
      </c>
      <c r="BQ1091" s="519">
        <v>0</v>
      </c>
      <c r="BR1091" s="519">
        <v>0</v>
      </c>
      <c r="BS1091" s="519">
        <v>0</v>
      </c>
      <c r="BT1091" s="519">
        <v>0</v>
      </c>
      <c r="BU1091" s="519">
        <v>0</v>
      </c>
      <c r="BV1091" s="519">
        <v>0</v>
      </c>
      <c r="BW1091" s="519">
        <v>0</v>
      </c>
      <c r="BX1091" s="519">
        <v>0</v>
      </c>
      <c r="BY1091" s="519">
        <v>0</v>
      </c>
      <c r="BZ1091" s="519">
        <v>0</v>
      </c>
      <c r="CA1091" s="519">
        <v>0</v>
      </c>
      <c r="CB1091" s="519">
        <v>0</v>
      </c>
      <c r="CC1091" s="519">
        <v>0</v>
      </c>
      <c r="CD1091" s="519">
        <v>0</v>
      </c>
      <c r="CE1091" s="519">
        <v>0</v>
      </c>
      <c r="CF1091" s="519">
        <v>0</v>
      </c>
      <c r="CG1091" s="519">
        <v>0</v>
      </c>
      <c r="CH1091" s="519">
        <v>0</v>
      </c>
      <c r="CI1091" s="519">
        <v>0</v>
      </c>
      <c r="CJ1091" s="519">
        <v>0</v>
      </c>
      <c r="CK1091" s="519">
        <v>0</v>
      </c>
      <c r="CL1091" s="519">
        <v>0</v>
      </c>
      <c r="CM1091" s="519">
        <v>0</v>
      </c>
      <c r="CN1091" s="519">
        <v>0</v>
      </c>
      <c r="CO1091" s="519">
        <v>0</v>
      </c>
      <c r="CP1091" s="519">
        <v>0</v>
      </c>
      <c r="CQ1091" s="519">
        <v>0</v>
      </c>
      <c r="CR1091" s="519">
        <v>0</v>
      </c>
      <c r="CS1091" s="519">
        <v>0</v>
      </c>
      <c r="CT1091" s="519">
        <v>0</v>
      </c>
      <c r="CU1091" s="519">
        <v>0</v>
      </c>
      <c r="CV1091" s="519">
        <v>0</v>
      </c>
      <c r="CW1091" s="519">
        <v>0</v>
      </c>
      <c r="CX1091" s="519">
        <v>0</v>
      </c>
      <c r="CY1091" s="519">
        <v>0</v>
      </c>
      <c r="CZ1091" s="519">
        <v>0</v>
      </c>
      <c r="DA1091" s="519">
        <v>0</v>
      </c>
      <c r="DB1091" s="519">
        <v>0</v>
      </c>
      <c r="DC1091" s="519">
        <v>0</v>
      </c>
      <c r="DD1091" s="519">
        <v>0</v>
      </c>
      <c r="DE1091" s="519">
        <v>0</v>
      </c>
      <c r="DF1091" s="519">
        <v>0</v>
      </c>
      <c r="DG1091" s="519">
        <v>0</v>
      </c>
      <c r="DH1091" s="519">
        <v>0</v>
      </c>
      <c r="DI1091" s="519">
        <v>0</v>
      </c>
      <c r="DJ1091" s="519">
        <v>0</v>
      </c>
      <c r="DK1091" s="519">
        <v>0</v>
      </c>
      <c r="DL1091" s="519">
        <v>0</v>
      </c>
      <c r="DM1091" s="519">
        <v>0</v>
      </c>
      <c r="DN1091" s="519">
        <v>0</v>
      </c>
      <c r="DO1091" s="519">
        <v>0</v>
      </c>
      <c r="DP1091" s="519">
        <v>0</v>
      </c>
      <c r="DQ1091" s="519">
        <v>0</v>
      </c>
      <c r="DR1091" s="519">
        <v>0</v>
      </c>
      <c r="DS1091" s="519">
        <v>0</v>
      </c>
      <c r="DT1091" s="519">
        <v>0</v>
      </c>
      <c r="DU1091" s="519">
        <v>0</v>
      </c>
      <c r="DV1091" s="519">
        <v>0</v>
      </c>
      <c r="DW1091" s="519">
        <v>0</v>
      </c>
      <c r="DX1091" s="519">
        <v>0</v>
      </c>
      <c r="DZ1091" s="337"/>
      <c r="EA1091" s="519" t="s">
        <v>1062</v>
      </c>
      <c r="EB1091" s="519" t="s">
        <v>1059</v>
      </c>
      <c r="EC1091" s="519">
        <v>7</v>
      </c>
      <c r="ED1091" s="183" t="str">
        <f t="shared" si="53"/>
        <v>SDN200107</v>
      </c>
      <c r="EE1091" s="519">
        <v>466.4</v>
      </c>
      <c r="EF1091" s="519">
        <v>10000</v>
      </c>
      <c r="EG1091" s="519">
        <v>10000</v>
      </c>
      <c r="EH1091" s="519">
        <v>10000</v>
      </c>
      <c r="EI1091" s="519">
        <v>10000</v>
      </c>
      <c r="EJ1091" s="519">
        <v>10000</v>
      </c>
      <c r="EK1091" s="519">
        <v>10000</v>
      </c>
      <c r="EL1091" s="519">
        <v>10000</v>
      </c>
      <c r="EM1091" s="519">
        <v>10000</v>
      </c>
      <c r="EN1091" s="519">
        <v>10000</v>
      </c>
      <c r="EO1091" s="519">
        <v>10000</v>
      </c>
      <c r="EP1091" s="519">
        <v>10000</v>
      </c>
      <c r="EQ1091" s="519">
        <v>10000</v>
      </c>
      <c r="ER1091" s="519">
        <v>10000</v>
      </c>
      <c r="ES1091" s="519">
        <v>10000</v>
      </c>
      <c r="ET1091" s="519">
        <v>10000</v>
      </c>
      <c r="EU1091" s="519">
        <v>10000</v>
      </c>
      <c r="EV1091" s="519">
        <v>10000</v>
      </c>
      <c r="EW1091" s="519">
        <v>10000</v>
      </c>
      <c r="EX1091" s="519">
        <v>10000</v>
      </c>
      <c r="EY1091" s="519">
        <v>10000</v>
      </c>
      <c r="EZ1091" s="519">
        <v>10000</v>
      </c>
      <c r="FA1091" s="519">
        <v>10000</v>
      </c>
      <c r="FB1091" s="519">
        <v>10000</v>
      </c>
      <c r="FC1091" s="519">
        <v>10000</v>
      </c>
      <c r="FD1091" s="519">
        <v>10000</v>
      </c>
      <c r="FE1091" s="519">
        <v>10000</v>
      </c>
      <c r="FF1091" s="519">
        <v>10000</v>
      </c>
      <c r="FG1091" s="519">
        <v>10000</v>
      </c>
      <c r="FH1091" s="519">
        <v>10000</v>
      </c>
      <c r="FI1091" s="519">
        <v>10000</v>
      </c>
      <c r="FJ1091" s="519">
        <v>10000</v>
      </c>
      <c r="FK1091" s="519">
        <v>10000</v>
      </c>
      <c r="FL1091" s="519">
        <v>10000</v>
      </c>
      <c r="FM1091" s="519">
        <v>10000</v>
      </c>
      <c r="FN1091" s="519">
        <v>0</v>
      </c>
      <c r="FO1091" s="519">
        <v>0</v>
      </c>
      <c r="FP1091" s="519">
        <v>0</v>
      </c>
      <c r="FQ1091" s="519">
        <v>0</v>
      </c>
      <c r="FR1091" s="519">
        <v>0</v>
      </c>
      <c r="FS1091" s="519">
        <v>0</v>
      </c>
      <c r="FT1091" s="519">
        <v>0</v>
      </c>
      <c r="FU1091" s="519">
        <v>0</v>
      </c>
      <c r="FV1091" s="519">
        <v>0</v>
      </c>
      <c r="FW1091" s="519">
        <v>0</v>
      </c>
      <c r="FX1091" s="519">
        <v>0</v>
      </c>
      <c r="FY1091" s="519">
        <v>0</v>
      </c>
      <c r="FZ1091" s="519">
        <v>0</v>
      </c>
      <c r="GA1091" s="519">
        <v>0</v>
      </c>
      <c r="GB1091" s="519">
        <v>0</v>
      </c>
      <c r="GC1091" s="519">
        <v>0</v>
      </c>
      <c r="GD1091" s="519">
        <v>0</v>
      </c>
      <c r="GE1091" s="519">
        <v>0</v>
      </c>
      <c r="GF1091" s="519">
        <v>0</v>
      </c>
      <c r="GG1091" s="519">
        <v>0</v>
      </c>
      <c r="GH1091" s="519">
        <v>0</v>
      </c>
      <c r="GI1091" s="519">
        <v>0</v>
      </c>
      <c r="GJ1091" s="519">
        <v>0</v>
      </c>
      <c r="GK1091" s="519">
        <v>0</v>
      </c>
      <c r="GL1091" s="519">
        <v>0</v>
      </c>
      <c r="GM1091" s="519">
        <v>0</v>
      </c>
      <c r="GN1091" s="519">
        <v>0</v>
      </c>
      <c r="GO1091" s="519">
        <v>0</v>
      </c>
      <c r="GP1091" s="519">
        <v>0</v>
      </c>
      <c r="GQ1091" s="519">
        <v>0</v>
      </c>
      <c r="GR1091" s="519">
        <v>0</v>
      </c>
      <c r="GS1091" s="519">
        <v>0</v>
      </c>
      <c r="GT1091" s="519">
        <v>0</v>
      </c>
      <c r="GU1091" s="519">
        <v>0</v>
      </c>
      <c r="GV1091" s="519">
        <v>0</v>
      </c>
      <c r="GW1091" s="519">
        <v>0</v>
      </c>
      <c r="GX1091" s="519">
        <v>0</v>
      </c>
      <c r="GY1091" s="519">
        <v>0</v>
      </c>
      <c r="GZ1091" s="519">
        <v>0</v>
      </c>
      <c r="HA1091" s="519">
        <v>0</v>
      </c>
      <c r="HB1091" s="519">
        <v>0</v>
      </c>
      <c r="HC1091" s="519">
        <v>0</v>
      </c>
      <c r="HD1091" s="519">
        <v>0</v>
      </c>
      <c r="HE1091" s="519">
        <v>0</v>
      </c>
      <c r="HF1091" s="519">
        <v>0</v>
      </c>
      <c r="HG1091" s="519">
        <v>0</v>
      </c>
      <c r="HH1091" s="519">
        <v>0</v>
      </c>
      <c r="HI1091" s="519">
        <v>0</v>
      </c>
      <c r="HJ1091" s="519">
        <v>0</v>
      </c>
      <c r="HK1091" s="519">
        <v>0</v>
      </c>
      <c r="HL1091" s="519">
        <v>0</v>
      </c>
      <c r="HM1091" s="519">
        <v>0</v>
      </c>
      <c r="HN1091" s="519">
        <v>0</v>
      </c>
      <c r="HO1091" s="519">
        <v>0</v>
      </c>
      <c r="HP1091" s="519">
        <v>0</v>
      </c>
      <c r="HQ1091" s="519">
        <v>0</v>
      </c>
      <c r="HR1091" s="519">
        <v>0</v>
      </c>
      <c r="HS1091" s="519">
        <v>0</v>
      </c>
      <c r="HT1091" s="519">
        <v>0</v>
      </c>
      <c r="HU1091" s="519">
        <v>0</v>
      </c>
      <c r="HV1091" s="519">
        <v>0</v>
      </c>
      <c r="HW1091" s="519">
        <v>0</v>
      </c>
      <c r="HX1091" s="519">
        <v>0</v>
      </c>
      <c r="HY1091" s="519">
        <v>0</v>
      </c>
      <c r="HZ1091" s="519">
        <v>0</v>
      </c>
      <c r="IA1091" s="519">
        <v>0</v>
      </c>
      <c r="IB1091" s="519">
        <v>0</v>
      </c>
      <c r="IC1091" s="519">
        <v>0</v>
      </c>
      <c r="ID1091" s="519">
        <v>0</v>
      </c>
      <c r="IE1091" s="519">
        <v>0</v>
      </c>
      <c r="IF1091" s="519">
        <v>0</v>
      </c>
      <c r="IG1091" s="519">
        <v>0</v>
      </c>
      <c r="IH1091" s="519">
        <v>0</v>
      </c>
      <c r="II1091" s="519">
        <v>0</v>
      </c>
      <c r="IJ1091" s="519">
        <v>0</v>
      </c>
      <c r="IK1091" s="519">
        <v>0</v>
      </c>
    </row>
    <row r="1092" spans="2:245" hidden="1">
      <c r="B1092" s="519" t="s">
        <v>1058</v>
      </c>
      <c r="C1092" s="519"/>
      <c r="D1092" s="519"/>
      <c r="E1092" s="519"/>
      <c r="F1092" s="519">
        <v>2</v>
      </c>
      <c r="G1092" s="519"/>
      <c r="H1092" s="519">
        <v>47</v>
      </c>
      <c r="I1092" s="519">
        <v>10</v>
      </c>
      <c r="J1092" s="519" t="str">
        <f t="shared" ref="J1092:J1155" si="54">B1092&amp;TEXT(F1092,"00")&amp;TEXT(H1092,"00")&amp;TEXT(I1092,"00")</f>
        <v>SDN10024710</v>
      </c>
      <c r="K1092" s="519">
        <v>944</v>
      </c>
      <c r="M1092" s="337"/>
      <c r="N1092" s="519" t="s">
        <v>1062</v>
      </c>
      <c r="O1092" s="519" t="s">
        <v>1059</v>
      </c>
      <c r="P1092" s="519">
        <v>8</v>
      </c>
      <c r="Q1092" s="521" t="str">
        <f t="shared" si="52"/>
        <v>SDN200108</v>
      </c>
      <c r="R1092" s="519">
        <v>466.4</v>
      </c>
      <c r="S1092" s="519">
        <v>2000</v>
      </c>
      <c r="T1092" s="519">
        <v>2000</v>
      </c>
      <c r="U1092" s="519">
        <v>2000</v>
      </c>
      <c r="V1092" s="519">
        <v>2332</v>
      </c>
      <c r="W1092" s="519">
        <v>2798.4</v>
      </c>
      <c r="X1092" s="519">
        <v>3264.8</v>
      </c>
      <c r="Y1092" s="519">
        <v>3731.2</v>
      </c>
      <c r="Z1092" s="519">
        <v>4197.6000000000004</v>
      </c>
      <c r="AA1092" s="519">
        <v>4664</v>
      </c>
      <c r="AB1092" s="519">
        <v>5037.1000000000004</v>
      </c>
      <c r="AC1092" s="519">
        <v>5410.2</v>
      </c>
      <c r="AD1092" s="519">
        <v>5783.4</v>
      </c>
      <c r="AE1092" s="519">
        <v>6156.5</v>
      </c>
      <c r="AF1092" s="519">
        <v>6529.6</v>
      </c>
      <c r="AG1092" s="519">
        <v>6902.7</v>
      </c>
      <c r="AH1092" s="519">
        <v>7275.8</v>
      </c>
      <c r="AI1092" s="519">
        <v>7649</v>
      </c>
      <c r="AJ1092" s="519">
        <v>8022.1</v>
      </c>
      <c r="AK1092" s="519">
        <v>8395.2000000000007</v>
      </c>
      <c r="AL1092" s="519">
        <v>8395.2000000000007</v>
      </c>
      <c r="AM1092" s="519">
        <v>8395.2000000000007</v>
      </c>
      <c r="AN1092" s="519">
        <v>8395.2000000000007</v>
      </c>
      <c r="AO1092" s="519">
        <v>8395.2000000000007</v>
      </c>
      <c r="AP1092" s="519">
        <v>8395.2000000000007</v>
      </c>
      <c r="AQ1092" s="519">
        <v>8395.2000000000007</v>
      </c>
      <c r="AR1092" s="519">
        <v>8395.2000000000007</v>
      </c>
      <c r="AS1092" s="519">
        <v>8395.2000000000007</v>
      </c>
      <c r="AT1092" s="519">
        <v>8395.2000000000007</v>
      </c>
      <c r="AU1092" s="519">
        <v>8395.2000000000007</v>
      </c>
      <c r="AV1092" s="519">
        <v>8395.2000000000007</v>
      </c>
      <c r="AW1092" s="519">
        <v>8395.2000000000007</v>
      </c>
      <c r="AX1092" s="519">
        <v>8395.2000000000007</v>
      </c>
      <c r="AY1092" s="519">
        <v>8395.2000000000007</v>
      </c>
      <c r="AZ1092" s="519">
        <v>8395.2000000000007</v>
      </c>
      <c r="BA1092" s="519">
        <v>0</v>
      </c>
      <c r="BB1092" s="519">
        <v>0</v>
      </c>
      <c r="BC1092" s="519">
        <v>0</v>
      </c>
      <c r="BD1092" s="519">
        <v>0</v>
      </c>
      <c r="BE1092" s="519">
        <v>0</v>
      </c>
      <c r="BF1092" s="519">
        <v>0</v>
      </c>
      <c r="BG1092" s="519">
        <v>0</v>
      </c>
      <c r="BH1092" s="519">
        <v>0</v>
      </c>
      <c r="BI1092" s="519">
        <v>0</v>
      </c>
      <c r="BJ1092" s="519">
        <v>0</v>
      </c>
      <c r="BK1092" s="519">
        <v>0</v>
      </c>
      <c r="BL1092" s="519">
        <v>0</v>
      </c>
      <c r="BM1092" s="519">
        <v>0</v>
      </c>
      <c r="BN1092" s="519">
        <v>0</v>
      </c>
      <c r="BO1092" s="519">
        <v>0</v>
      </c>
      <c r="BP1092" s="519">
        <v>0</v>
      </c>
      <c r="BQ1092" s="519">
        <v>0</v>
      </c>
      <c r="BR1092" s="519">
        <v>0</v>
      </c>
      <c r="BS1092" s="519">
        <v>0</v>
      </c>
      <c r="BT1092" s="519">
        <v>0</v>
      </c>
      <c r="BU1092" s="519">
        <v>0</v>
      </c>
      <c r="BV1092" s="519">
        <v>0</v>
      </c>
      <c r="BW1092" s="519">
        <v>0</v>
      </c>
      <c r="BX1092" s="519">
        <v>0</v>
      </c>
      <c r="BY1092" s="519">
        <v>0</v>
      </c>
      <c r="BZ1092" s="519">
        <v>0</v>
      </c>
      <c r="CA1092" s="519">
        <v>0</v>
      </c>
      <c r="CB1092" s="519">
        <v>0</v>
      </c>
      <c r="CC1092" s="519">
        <v>0</v>
      </c>
      <c r="CD1092" s="519">
        <v>0</v>
      </c>
      <c r="CE1092" s="519">
        <v>0</v>
      </c>
      <c r="CF1092" s="519">
        <v>0</v>
      </c>
      <c r="CG1092" s="519">
        <v>0</v>
      </c>
      <c r="CH1092" s="519">
        <v>0</v>
      </c>
      <c r="CI1092" s="519">
        <v>0</v>
      </c>
      <c r="CJ1092" s="519">
        <v>0</v>
      </c>
      <c r="CK1092" s="519">
        <v>0</v>
      </c>
      <c r="CL1092" s="519">
        <v>0</v>
      </c>
      <c r="CM1092" s="519">
        <v>0</v>
      </c>
      <c r="CN1092" s="519">
        <v>0</v>
      </c>
      <c r="CO1092" s="519">
        <v>0</v>
      </c>
      <c r="CP1092" s="519">
        <v>0</v>
      </c>
      <c r="CQ1092" s="519">
        <v>0</v>
      </c>
      <c r="CR1092" s="519">
        <v>0</v>
      </c>
      <c r="CS1092" s="519">
        <v>0</v>
      </c>
      <c r="CT1092" s="519">
        <v>0</v>
      </c>
      <c r="CU1092" s="519">
        <v>0</v>
      </c>
      <c r="CV1092" s="519">
        <v>0</v>
      </c>
      <c r="CW1092" s="519">
        <v>0</v>
      </c>
      <c r="CX1092" s="519">
        <v>0</v>
      </c>
      <c r="CY1092" s="519">
        <v>0</v>
      </c>
      <c r="CZ1092" s="519">
        <v>0</v>
      </c>
      <c r="DA1092" s="519">
        <v>0</v>
      </c>
      <c r="DB1092" s="519">
        <v>0</v>
      </c>
      <c r="DC1092" s="519">
        <v>0</v>
      </c>
      <c r="DD1092" s="519">
        <v>0</v>
      </c>
      <c r="DE1092" s="519">
        <v>0</v>
      </c>
      <c r="DF1092" s="519">
        <v>0</v>
      </c>
      <c r="DG1092" s="519">
        <v>0</v>
      </c>
      <c r="DH1092" s="519">
        <v>0</v>
      </c>
      <c r="DI1092" s="519">
        <v>0</v>
      </c>
      <c r="DJ1092" s="519">
        <v>0</v>
      </c>
      <c r="DK1092" s="519">
        <v>0</v>
      </c>
      <c r="DL1092" s="519">
        <v>0</v>
      </c>
      <c r="DM1092" s="519">
        <v>0</v>
      </c>
      <c r="DN1092" s="519">
        <v>0</v>
      </c>
      <c r="DO1092" s="519">
        <v>0</v>
      </c>
      <c r="DP1092" s="519">
        <v>0</v>
      </c>
      <c r="DQ1092" s="519">
        <v>0</v>
      </c>
      <c r="DR1092" s="519">
        <v>0</v>
      </c>
      <c r="DS1092" s="519">
        <v>0</v>
      </c>
      <c r="DT1092" s="519">
        <v>0</v>
      </c>
      <c r="DU1092" s="519">
        <v>0</v>
      </c>
      <c r="DV1092" s="519">
        <v>0</v>
      </c>
      <c r="DW1092" s="519">
        <v>0</v>
      </c>
      <c r="DX1092" s="519">
        <v>0</v>
      </c>
      <c r="DZ1092" s="337"/>
      <c r="EA1092" s="519" t="s">
        <v>1062</v>
      </c>
      <c r="EB1092" s="519" t="s">
        <v>1059</v>
      </c>
      <c r="EC1092" s="519">
        <v>8</v>
      </c>
      <c r="ED1092" s="183" t="str">
        <f t="shared" si="53"/>
        <v>SDN200108</v>
      </c>
      <c r="EE1092" s="519">
        <v>466.4</v>
      </c>
      <c r="EF1092" s="519">
        <v>10000</v>
      </c>
      <c r="EG1092" s="519">
        <v>10000</v>
      </c>
      <c r="EH1092" s="519">
        <v>10000</v>
      </c>
      <c r="EI1092" s="519">
        <v>10000</v>
      </c>
      <c r="EJ1092" s="519">
        <v>10000</v>
      </c>
      <c r="EK1092" s="519">
        <v>10000</v>
      </c>
      <c r="EL1092" s="519">
        <v>10000</v>
      </c>
      <c r="EM1092" s="519">
        <v>10000</v>
      </c>
      <c r="EN1092" s="519">
        <v>10000</v>
      </c>
      <c r="EO1092" s="519">
        <v>10000</v>
      </c>
      <c r="EP1092" s="519">
        <v>10000</v>
      </c>
      <c r="EQ1092" s="519">
        <v>10000</v>
      </c>
      <c r="ER1092" s="519">
        <v>10000</v>
      </c>
      <c r="ES1092" s="519">
        <v>10000</v>
      </c>
      <c r="ET1092" s="519">
        <v>10000</v>
      </c>
      <c r="EU1092" s="519">
        <v>10000</v>
      </c>
      <c r="EV1092" s="519">
        <v>10000</v>
      </c>
      <c r="EW1092" s="519">
        <v>10000</v>
      </c>
      <c r="EX1092" s="519">
        <v>10000</v>
      </c>
      <c r="EY1092" s="519">
        <v>10000</v>
      </c>
      <c r="EZ1092" s="519">
        <v>10000</v>
      </c>
      <c r="FA1092" s="519">
        <v>10000</v>
      </c>
      <c r="FB1092" s="519">
        <v>10000</v>
      </c>
      <c r="FC1092" s="519">
        <v>10000</v>
      </c>
      <c r="FD1092" s="519">
        <v>10000</v>
      </c>
      <c r="FE1092" s="519">
        <v>10000</v>
      </c>
      <c r="FF1092" s="519">
        <v>10000</v>
      </c>
      <c r="FG1092" s="519">
        <v>10000</v>
      </c>
      <c r="FH1092" s="519">
        <v>10000</v>
      </c>
      <c r="FI1092" s="519">
        <v>10000</v>
      </c>
      <c r="FJ1092" s="519">
        <v>10000</v>
      </c>
      <c r="FK1092" s="519">
        <v>10000</v>
      </c>
      <c r="FL1092" s="519">
        <v>10000</v>
      </c>
      <c r="FM1092" s="519">
        <v>10000</v>
      </c>
      <c r="FN1092" s="519">
        <v>0</v>
      </c>
      <c r="FO1092" s="519">
        <v>0</v>
      </c>
      <c r="FP1092" s="519">
        <v>0</v>
      </c>
      <c r="FQ1092" s="519">
        <v>0</v>
      </c>
      <c r="FR1092" s="519">
        <v>0</v>
      </c>
      <c r="FS1092" s="519">
        <v>0</v>
      </c>
      <c r="FT1092" s="519">
        <v>0</v>
      </c>
      <c r="FU1092" s="519">
        <v>0</v>
      </c>
      <c r="FV1092" s="519">
        <v>0</v>
      </c>
      <c r="FW1092" s="519">
        <v>0</v>
      </c>
      <c r="FX1092" s="519">
        <v>0</v>
      </c>
      <c r="FY1092" s="519">
        <v>0</v>
      </c>
      <c r="FZ1092" s="519">
        <v>0</v>
      </c>
      <c r="GA1092" s="519">
        <v>0</v>
      </c>
      <c r="GB1092" s="519">
        <v>0</v>
      </c>
      <c r="GC1092" s="519">
        <v>0</v>
      </c>
      <c r="GD1092" s="519">
        <v>0</v>
      </c>
      <c r="GE1092" s="519">
        <v>0</v>
      </c>
      <c r="GF1092" s="519">
        <v>0</v>
      </c>
      <c r="GG1092" s="519">
        <v>0</v>
      </c>
      <c r="GH1092" s="519">
        <v>0</v>
      </c>
      <c r="GI1092" s="519">
        <v>0</v>
      </c>
      <c r="GJ1092" s="519">
        <v>0</v>
      </c>
      <c r="GK1092" s="519">
        <v>0</v>
      </c>
      <c r="GL1092" s="519">
        <v>0</v>
      </c>
      <c r="GM1092" s="519">
        <v>0</v>
      </c>
      <c r="GN1092" s="519">
        <v>0</v>
      </c>
      <c r="GO1092" s="519">
        <v>0</v>
      </c>
      <c r="GP1092" s="519">
        <v>0</v>
      </c>
      <c r="GQ1092" s="519">
        <v>0</v>
      </c>
      <c r="GR1092" s="519">
        <v>0</v>
      </c>
      <c r="GS1092" s="519">
        <v>0</v>
      </c>
      <c r="GT1092" s="519">
        <v>0</v>
      </c>
      <c r="GU1092" s="519">
        <v>0</v>
      </c>
      <c r="GV1092" s="519">
        <v>0</v>
      </c>
      <c r="GW1092" s="519">
        <v>0</v>
      </c>
      <c r="GX1092" s="519">
        <v>0</v>
      </c>
      <c r="GY1092" s="519">
        <v>0</v>
      </c>
      <c r="GZ1092" s="519">
        <v>0</v>
      </c>
      <c r="HA1092" s="519">
        <v>0</v>
      </c>
      <c r="HB1092" s="519">
        <v>0</v>
      </c>
      <c r="HC1092" s="519">
        <v>0</v>
      </c>
      <c r="HD1092" s="519">
        <v>0</v>
      </c>
      <c r="HE1092" s="519">
        <v>0</v>
      </c>
      <c r="HF1092" s="519">
        <v>0</v>
      </c>
      <c r="HG1092" s="519">
        <v>0</v>
      </c>
      <c r="HH1092" s="519">
        <v>0</v>
      </c>
      <c r="HI1092" s="519">
        <v>0</v>
      </c>
      <c r="HJ1092" s="519">
        <v>0</v>
      </c>
      <c r="HK1092" s="519">
        <v>0</v>
      </c>
      <c r="HL1092" s="519">
        <v>0</v>
      </c>
      <c r="HM1092" s="519">
        <v>0</v>
      </c>
      <c r="HN1092" s="519">
        <v>0</v>
      </c>
      <c r="HO1092" s="519">
        <v>0</v>
      </c>
      <c r="HP1092" s="519">
        <v>0</v>
      </c>
      <c r="HQ1092" s="519">
        <v>0</v>
      </c>
      <c r="HR1092" s="519">
        <v>0</v>
      </c>
      <c r="HS1092" s="519">
        <v>0</v>
      </c>
      <c r="HT1092" s="519">
        <v>0</v>
      </c>
      <c r="HU1092" s="519">
        <v>0</v>
      </c>
      <c r="HV1092" s="519">
        <v>0</v>
      </c>
      <c r="HW1092" s="519">
        <v>0</v>
      </c>
      <c r="HX1092" s="519">
        <v>0</v>
      </c>
      <c r="HY1092" s="519">
        <v>0</v>
      </c>
      <c r="HZ1092" s="519">
        <v>0</v>
      </c>
      <c r="IA1092" s="519">
        <v>0</v>
      </c>
      <c r="IB1092" s="519">
        <v>0</v>
      </c>
      <c r="IC1092" s="519">
        <v>0</v>
      </c>
      <c r="ID1092" s="519">
        <v>0</v>
      </c>
      <c r="IE1092" s="519">
        <v>0</v>
      </c>
      <c r="IF1092" s="519">
        <v>0</v>
      </c>
      <c r="IG1092" s="519">
        <v>0</v>
      </c>
      <c r="IH1092" s="519">
        <v>0</v>
      </c>
      <c r="II1092" s="519">
        <v>0</v>
      </c>
      <c r="IJ1092" s="519">
        <v>0</v>
      </c>
      <c r="IK1092" s="519">
        <v>0</v>
      </c>
    </row>
    <row r="1093" spans="2:245" hidden="1">
      <c r="B1093" s="519" t="s">
        <v>1058</v>
      </c>
      <c r="C1093" s="519"/>
      <c r="D1093" s="519"/>
      <c r="E1093" s="519"/>
      <c r="F1093" s="519">
        <v>2</v>
      </c>
      <c r="G1093" s="519"/>
      <c r="H1093" s="519">
        <v>48</v>
      </c>
      <c r="I1093" s="519">
        <v>1</v>
      </c>
      <c r="J1093" s="519" t="str">
        <f t="shared" si="54"/>
        <v>SDN10024801</v>
      </c>
      <c r="K1093" s="519">
        <v>1215</v>
      </c>
      <c r="M1093" s="337"/>
      <c r="N1093" s="519" t="s">
        <v>1062</v>
      </c>
      <c r="O1093" s="519" t="s">
        <v>1059</v>
      </c>
      <c r="P1093" s="519">
        <v>9</v>
      </c>
      <c r="Q1093" s="521" t="str">
        <f t="shared" si="52"/>
        <v>SDN200109</v>
      </c>
      <c r="R1093" s="519">
        <v>466.4</v>
      </c>
      <c r="S1093" s="519">
        <v>2000</v>
      </c>
      <c r="T1093" s="519">
        <v>2000</v>
      </c>
      <c r="U1093" s="519">
        <v>2000</v>
      </c>
      <c r="V1093" s="519">
        <v>2332</v>
      </c>
      <c r="W1093" s="519">
        <v>2798.4</v>
      </c>
      <c r="X1093" s="519">
        <v>3264.8</v>
      </c>
      <c r="Y1093" s="519">
        <v>3731.2</v>
      </c>
      <c r="Z1093" s="519">
        <v>4197.6000000000004</v>
      </c>
      <c r="AA1093" s="519">
        <v>4664</v>
      </c>
      <c r="AB1093" s="519">
        <v>5037.1000000000004</v>
      </c>
      <c r="AC1093" s="519">
        <v>5410.2</v>
      </c>
      <c r="AD1093" s="519">
        <v>5783.4</v>
      </c>
      <c r="AE1093" s="519">
        <v>6156.5</v>
      </c>
      <c r="AF1093" s="519">
        <v>6529.6</v>
      </c>
      <c r="AG1093" s="519">
        <v>6902.7</v>
      </c>
      <c r="AH1093" s="519">
        <v>7275.8</v>
      </c>
      <c r="AI1093" s="519">
        <v>7649</v>
      </c>
      <c r="AJ1093" s="519">
        <v>8022.1</v>
      </c>
      <c r="AK1093" s="519">
        <v>8395.2000000000007</v>
      </c>
      <c r="AL1093" s="519">
        <v>8395.2000000000007</v>
      </c>
      <c r="AM1093" s="519">
        <v>8395.2000000000007</v>
      </c>
      <c r="AN1093" s="519">
        <v>8395.2000000000007</v>
      </c>
      <c r="AO1093" s="519">
        <v>8395.2000000000007</v>
      </c>
      <c r="AP1093" s="519">
        <v>8395.2000000000007</v>
      </c>
      <c r="AQ1093" s="519">
        <v>8395.2000000000007</v>
      </c>
      <c r="AR1093" s="519">
        <v>8395.2000000000007</v>
      </c>
      <c r="AS1093" s="519">
        <v>8395.2000000000007</v>
      </c>
      <c r="AT1093" s="519">
        <v>8395.2000000000007</v>
      </c>
      <c r="AU1093" s="519">
        <v>8395.2000000000007</v>
      </c>
      <c r="AV1093" s="519">
        <v>8395.2000000000007</v>
      </c>
      <c r="AW1093" s="519">
        <v>8395.2000000000007</v>
      </c>
      <c r="AX1093" s="519">
        <v>8395.2000000000007</v>
      </c>
      <c r="AY1093" s="519">
        <v>8395.2000000000007</v>
      </c>
      <c r="AZ1093" s="519">
        <v>8395.2000000000007</v>
      </c>
      <c r="BA1093" s="519">
        <v>0</v>
      </c>
      <c r="BB1093" s="519">
        <v>0</v>
      </c>
      <c r="BC1093" s="519">
        <v>0</v>
      </c>
      <c r="BD1093" s="519">
        <v>0</v>
      </c>
      <c r="BE1093" s="519">
        <v>0</v>
      </c>
      <c r="BF1093" s="519">
        <v>0</v>
      </c>
      <c r="BG1093" s="519">
        <v>0</v>
      </c>
      <c r="BH1093" s="519">
        <v>0</v>
      </c>
      <c r="BI1093" s="519">
        <v>0</v>
      </c>
      <c r="BJ1093" s="519">
        <v>0</v>
      </c>
      <c r="BK1093" s="519">
        <v>0</v>
      </c>
      <c r="BL1093" s="519">
        <v>0</v>
      </c>
      <c r="BM1093" s="519">
        <v>0</v>
      </c>
      <c r="BN1093" s="519">
        <v>0</v>
      </c>
      <c r="BO1093" s="519">
        <v>0</v>
      </c>
      <c r="BP1093" s="519">
        <v>0</v>
      </c>
      <c r="BQ1093" s="519">
        <v>0</v>
      </c>
      <c r="BR1093" s="519">
        <v>0</v>
      </c>
      <c r="BS1093" s="519">
        <v>0</v>
      </c>
      <c r="BT1093" s="519">
        <v>0</v>
      </c>
      <c r="BU1093" s="519">
        <v>0</v>
      </c>
      <c r="BV1093" s="519">
        <v>0</v>
      </c>
      <c r="BW1093" s="519">
        <v>0</v>
      </c>
      <c r="BX1093" s="519">
        <v>0</v>
      </c>
      <c r="BY1093" s="519">
        <v>0</v>
      </c>
      <c r="BZ1093" s="519">
        <v>0</v>
      </c>
      <c r="CA1093" s="519">
        <v>0</v>
      </c>
      <c r="CB1093" s="519">
        <v>0</v>
      </c>
      <c r="CC1093" s="519">
        <v>0</v>
      </c>
      <c r="CD1093" s="519">
        <v>0</v>
      </c>
      <c r="CE1093" s="519">
        <v>0</v>
      </c>
      <c r="CF1093" s="519">
        <v>0</v>
      </c>
      <c r="CG1093" s="519">
        <v>0</v>
      </c>
      <c r="CH1093" s="519">
        <v>0</v>
      </c>
      <c r="CI1093" s="519">
        <v>0</v>
      </c>
      <c r="CJ1093" s="519">
        <v>0</v>
      </c>
      <c r="CK1093" s="519">
        <v>0</v>
      </c>
      <c r="CL1093" s="519">
        <v>0</v>
      </c>
      <c r="CM1093" s="519">
        <v>0</v>
      </c>
      <c r="CN1093" s="519">
        <v>0</v>
      </c>
      <c r="CO1093" s="519">
        <v>0</v>
      </c>
      <c r="CP1093" s="519">
        <v>0</v>
      </c>
      <c r="CQ1093" s="519">
        <v>0</v>
      </c>
      <c r="CR1093" s="519">
        <v>0</v>
      </c>
      <c r="CS1093" s="519">
        <v>0</v>
      </c>
      <c r="CT1093" s="519">
        <v>0</v>
      </c>
      <c r="CU1093" s="519">
        <v>0</v>
      </c>
      <c r="CV1093" s="519">
        <v>0</v>
      </c>
      <c r="CW1093" s="519">
        <v>0</v>
      </c>
      <c r="CX1093" s="519">
        <v>0</v>
      </c>
      <c r="CY1093" s="519">
        <v>0</v>
      </c>
      <c r="CZ1093" s="519">
        <v>0</v>
      </c>
      <c r="DA1093" s="519">
        <v>0</v>
      </c>
      <c r="DB1093" s="519">
        <v>0</v>
      </c>
      <c r="DC1093" s="519">
        <v>0</v>
      </c>
      <c r="DD1093" s="519">
        <v>0</v>
      </c>
      <c r="DE1093" s="519">
        <v>0</v>
      </c>
      <c r="DF1093" s="519">
        <v>0</v>
      </c>
      <c r="DG1093" s="519">
        <v>0</v>
      </c>
      <c r="DH1093" s="519">
        <v>0</v>
      </c>
      <c r="DI1093" s="519">
        <v>0</v>
      </c>
      <c r="DJ1093" s="519">
        <v>0</v>
      </c>
      <c r="DK1093" s="519">
        <v>0</v>
      </c>
      <c r="DL1093" s="519">
        <v>0</v>
      </c>
      <c r="DM1093" s="519">
        <v>0</v>
      </c>
      <c r="DN1093" s="519">
        <v>0</v>
      </c>
      <c r="DO1093" s="519">
        <v>0</v>
      </c>
      <c r="DP1093" s="519">
        <v>0</v>
      </c>
      <c r="DQ1093" s="519">
        <v>0</v>
      </c>
      <c r="DR1093" s="519">
        <v>0</v>
      </c>
      <c r="DS1093" s="519">
        <v>0</v>
      </c>
      <c r="DT1093" s="519">
        <v>0</v>
      </c>
      <c r="DU1093" s="519">
        <v>0</v>
      </c>
      <c r="DV1093" s="519">
        <v>0</v>
      </c>
      <c r="DW1093" s="519">
        <v>0</v>
      </c>
      <c r="DX1093" s="519">
        <v>0</v>
      </c>
      <c r="DZ1093" s="337"/>
      <c r="EA1093" s="519" t="s">
        <v>1062</v>
      </c>
      <c r="EB1093" s="519" t="s">
        <v>1059</v>
      </c>
      <c r="EC1093" s="519">
        <v>9</v>
      </c>
      <c r="ED1093" s="183" t="str">
        <f t="shared" si="53"/>
        <v>SDN200109</v>
      </c>
      <c r="EE1093" s="519">
        <v>466.4</v>
      </c>
      <c r="EF1093" s="519">
        <v>10000</v>
      </c>
      <c r="EG1093" s="519">
        <v>10000</v>
      </c>
      <c r="EH1093" s="519">
        <v>10000</v>
      </c>
      <c r="EI1093" s="519">
        <v>10000</v>
      </c>
      <c r="EJ1093" s="519">
        <v>10000</v>
      </c>
      <c r="EK1093" s="519">
        <v>10000</v>
      </c>
      <c r="EL1093" s="519">
        <v>10000</v>
      </c>
      <c r="EM1093" s="519">
        <v>10000</v>
      </c>
      <c r="EN1093" s="519">
        <v>10000</v>
      </c>
      <c r="EO1093" s="519">
        <v>10000</v>
      </c>
      <c r="EP1093" s="519">
        <v>10000</v>
      </c>
      <c r="EQ1093" s="519">
        <v>10000</v>
      </c>
      <c r="ER1093" s="519">
        <v>10000</v>
      </c>
      <c r="ES1093" s="519">
        <v>10000</v>
      </c>
      <c r="ET1093" s="519">
        <v>10000</v>
      </c>
      <c r="EU1093" s="519">
        <v>10000</v>
      </c>
      <c r="EV1093" s="519">
        <v>10000</v>
      </c>
      <c r="EW1093" s="519">
        <v>10000</v>
      </c>
      <c r="EX1093" s="519">
        <v>10000</v>
      </c>
      <c r="EY1093" s="519">
        <v>10000</v>
      </c>
      <c r="EZ1093" s="519">
        <v>10000</v>
      </c>
      <c r="FA1093" s="519">
        <v>10000</v>
      </c>
      <c r="FB1093" s="519">
        <v>10000</v>
      </c>
      <c r="FC1093" s="519">
        <v>10000</v>
      </c>
      <c r="FD1093" s="519">
        <v>10000</v>
      </c>
      <c r="FE1093" s="519">
        <v>10000</v>
      </c>
      <c r="FF1093" s="519">
        <v>10000</v>
      </c>
      <c r="FG1093" s="519">
        <v>10000</v>
      </c>
      <c r="FH1093" s="519">
        <v>10000</v>
      </c>
      <c r="FI1093" s="519">
        <v>10000</v>
      </c>
      <c r="FJ1093" s="519">
        <v>10000</v>
      </c>
      <c r="FK1093" s="519">
        <v>10000</v>
      </c>
      <c r="FL1093" s="519">
        <v>10000</v>
      </c>
      <c r="FM1093" s="519">
        <v>10000</v>
      </c>
      <c r="FN1093" s="519">
        <v>0</v>
      </c>
      <c r="FO1093" s="519">
        <v>0</v>
      </c>
      <c r="FP1093" s="519">
        <v>0</v>
      </c>
      <c r="FQ1093" s="519">
        <v>0</v>
      </c>
      <c r="FR1093" s="519">
        <v>0</v>
      </c>
      <c r="FS1093" s="519">
        <v>0</v>
      </c>
      <c r="FT1093" s="519">
        <v>0</v>
      </c>
      <c r="FU1093" s="519">
        <v>0</v>
      </c>
      <c r="FV1093" s="519">
        <v>0</v>
      </c>
      <c r="FW1093" s="519">
        <v>0</v>
      </c>
      <c r="FX1093" s="519">
        <v>0</v>
      </c>
      <c r="FY1093" s="519">
        <v>0</v>
      </c>
      <c r="FZ1093" s="519">
        <v>0</v>
      </c>
      <c r="GA1093" s="519">
        <v>0</v>
      </c>
      <c r="GB1093" s="519">
        <v>0</v>
      </c>
      <c r="GC1093" s="519">
        <v>0</v>
      </c>
      <c r="GD1093" s="519">
        <v>0</v>
      </c>
      <c r="GE1093" s="519">
        <v>0</v>
      </c>
      <c r="GF1093" s="519">
        <v>0</v>
      </c>
      <c r="GG1093" s="519">
        <v>0</v>
      </c>
      <c r="GH1093" s="519">
        <v>0</v>
      </c>
      <c r="GI1093" s="519">
        <v>0</v>
      </c>
      <c r="GJ1093" s="519">
        <v>0</v>
      </c>
      <c r="GK1093" s="519">
        <v>0</v>
      </c>
      <c r="GL1093" s="519">
        <v>0</v>
      </c>
      <c r="GM1093" s="519">
        <v>0</v>
      </c>
      <c r="GN1093" s="519">
        <v>0</v>
      </c>
      <c r="GO1093" s="519">
        <v>0</v>
      </c>
      <c r="GP1093" s="519">
        <v>0</v>
      </c>
      <c r="GQ1093" s="519">
        <v>0</v>
      </c>
      <c r="GR1093" s="519">
        <v>0</v>
      </c>
      <c r="GS1093" s="519">
        <v>0</v>
      </c>
      <c r="GT1093" s="519">
        <v>0</v>
      </c>
      <c r="GU1093" s="519">
        <v>0</v>
      </c>
      <c r="GV1093" s="519">
        <v>0</v>
      </c>
      <c r="GW1093" s="519">
        <v>0</v>
      </c>
      <c r="GX1093" s="519">
        <v>0</v>
      </c>
      <c r="GY1093" s="519">
        <v>0</v>
      </c>
      <c r="GZ1093" s="519">
        <v>0</v>
      </c>
      <c r="HA1093" s="519">
        <v>0</v>
      </c>
      <c r="HB1093" s="519">
        <v>0</v>
      </c>
      <c r="HC1093" s="519">
        <v>0</v>
      </c>
      <c r="HD1093" s="519">
        <v>0</v>
      </c>
      <c r="HE1093" s="519">
        <v>0</v>
      </c>
      <c r="HF1093" s="519">
        <v>0</v>
      </c>
      <c r="HG1093" s="519">
        <v>0</v>
      </c>
      <c r="HH1093" s="519">
        <v>0</v>
      </c>
      <c r="HI1093" s="519">
        <v>0</v>
      </c>
      <c r="HJ1093" s="519">
        <v>0</v>
      </c>
      <c r="HK1093" s="519">
        <v>0</v>
      </c>
      <c r="HL1093" s="519">
        <v>0</v>
      </c>
      <c r="HM1093" s="519">
        <v>0</v>
      </c>
      <c r="HN1093" s="519">
        <v>0</v>
      </c>
      <c r="HO1093" s="519">
        <v>0</v>
      </c>
      <c r="HP1093" s="519">
        <v>0</v>
      </c>
      <c r="HQ1093" s="519">
        <v>0</v>
      </c>
      <c r="HR1093" s="519">
        <v>0</v>
      </c>
      <c r="HS1093" s="519">
        <v>0</v>
      </c>
      <c r="HT1093" s="519">
        <v>0</v>
      </c>
      <c r="HU1093" s="519">
        <v>0</v>
      </c>
      <c r="HV1093" s="519">
        <v>0</v>
      </c>
      <c r="HW1093" s="519">
        <v>0</v>
      </c>
      <c r="HX1093" s="519">
        <v>0</v>
      </c>
      <c r="HY1093" s="519">
        <v>0</v>
      </c>
      <c r="HZ1093" s="519">
        <v>0</v>
      </c>
      <c r="IA1093" s="519">
        <v>0</v>
      </c>
      <c r="IB1093" s="519">
        <v>0</v>
      </c>
      <c r="IC1093" s="519">
        <v>0</v>
      </c>
      <c r="ID1093" s="519">
        <v>0</v>
      </c>
      <c r="IE1093" s="519">
        <v>0</v>
      </c>
      <c r="IF1093" s="519">
        <v>0</v>
      </c>
      <c r="IG1093" s="519">
        <v>0</v>
      </c>
      <c r="IH1093" s="519">
        <v>0</v>
      </c>
      <c r="II1093" s="519">
        <v>0</v>
      </c>
      <c r="IJ1093" s="519">
        <v>0</v>
      </c>
      <c r="IK1093" s="519">
        <v>0</v>
      </c>
    </row>
    <row r="1094" spans="2:245" hidden="1">
      <c r="B1094" s="519" t="s">
        <v>1058</v>
      </c>
      <c r="C1094" s="519"/>
      <c r="D1094" s="519"/>
      <c r="E1094" s="519"/>
      <c r="F1094" s="519">
        <v>2</v>
      </c>
      <c r="G1094" s="519"/>
      <c r="H1094" s="519">
        <v>48</v>
      </c>
      <c r="I1094" s="519">
        <v>2</v>
      </c>
      <c r="J1094" s="519" t="str">
        <f t="shared" si="54"/>
        <v>SDN10024802</v>
      </c>
      <c r="K1094" s="519">
        <v>1215</v>
      </c>
      <c r="M1094" s="337"/>
      <c r="N1094" s="519" t="s">
        <v>1062</v>
      </c>
      <c r="O1094" s="519" t="s">
        <v>1059</v>
      </c>
      <c r="P1094" s="519">
        <v>10</v>
      </c>
      <c r="Q1094" s="521" t="str">
        <f t="shared" si="52"/>
        <v>SDN200110</v>
      </c>
      <c r="R1094" s="519">
        <v>466.4</v>
      </c>
      <c r="S1094" s="519">
        <v>2000</v>
      </c>
      <c r="T1094" s="519">
        <v>2000</v>
      </c>
      <c r="U1094" s="519">
        <v>2000</v>
      </c>
      <c r="V1094" s="519">
        <v>2332</v>
      </c>
      <c r="W1094" s="519">
        <v>2798.4</v>
      </c>
      <c r="X1094" s="519">
        <v>3264.8</v>
      </c>
      <c r="Y1094" s="519">
        <v>3731.2</v>
      </c>
      <c r="Z1094" s="519">
        <v>4197.6000000000004</v>
      </c>
      <c r="AA1094" s="519">
        <v>4664</v>
      </c>
      <c r="AB1094" s="519">
        <v>5037.1000000000004</v>
      </c>
      <c r="AC1094" s="519">
        <v>5410.2</v>
      </c>
      <c r="AD1094" s="519">
        <v>5783.4</v>
      </c>
      <c r="AE1094" s="519">
        <v>6156.5</v>
      </c>
      <c r="AF1094" s="519">
        <v>6529.6</v>
      </c>
      <c r="AG1094" s="519">
        <v>6902.7</v>
      </c>
      <c r="AH1094" s="519">
        <v>7275.8</v>
      </c>
      <c r="AI1094" s="519">
        <v>7649</v>
      </c>
      <c r="AJ1094" s="519">
        <v>8022.1</v>
      </c>
      <c r="AK1094" s="519">
        <v>8395.2000000000007</v>
      </c>
      <c r="AL1094" s="519">
        <v>8395.2000000000007</v>
      </c>
      <c r="AM1094" s="519">
        <v>8395.2000000000007</v>
      </c>
      <c r="AN1094" s="519">
        <v>8395.2000000000007</v>
      </c>
      <c r="AO1094" s="519">
        <v>8395.2000000000007</v>
      </c>
      <c r="AP1094" s="519">
        <v>8395.2000000000007</v>
      </c>
      <c r="AQ1094" s="519">
        <v>8395.2000000000007</v>
      </c>
      <c r="AR1094" s="519">
        <v>8395.2000000000007</v>
      </c>
      <c r="AS1094" s="519">
        <v>8395.2000000000007</v>
      </c>
      <c r="AT1094" s="519">
        <v>8395.2000000000007</v>
      </c>
      <c r="AU1094" s="519">
        <v>8395.2000000000007</v>
      </c>
      <c r="AV1094" s="519">
        <v>8395.2000000000007</v>
      </c>
      <c r="AW1094" s="519">
        <v>8395.2000000000007</v>
      </c>
      <c r="AX1094" s="519">
        <v>8395.2000000000007</v>
      </c>
      <c r="AY1094" s="519">
        <v>8395.2000000000007</v>
      </c>
      <c r="AZ1094" s="519">
        <v>8395.2000000000007</v>
      </c>
      <c r="BA1094" s="519">
        <v>0</v>
      </c>
      <c r="BB1094" s="519">
        <v>0</v>
      </c>
      <c r="BC1094" s="519">
        <v>0</v>
      </c>
      <c r="BD1094" s="519">
        <v>0</v>
      </c>
      <c r="BE1094" s="519">
        <v>0</v>
      </c>
      <c r="BF1094" s="519">
        <v>0</v>
      </c>
      <c r="BG1094" s="519">
        <v>0</v>
      </c>
      <c r="BH1094" s="519">
        <v>0</v>
      </c>
      <c r="BI1094" s="519">
        <v>0</v>
      </c>
      <c r="BJ1094" s="519">
        <v>0</v>
      </c>
      <c r="BK1094" s="519">
        <v>0</v>
      </c>
      <c r="BL1094" s="519">
        <v>0</v>
      </c>
      <c r="BM1094" s="519">
        <v>0</v>
      </c>
      <c r="BN1094" s="519">
        <v>0</v>
      </c>
      <c r="BO1094" s="519">
        <v>0</v>
      </c>
      <c r="BP1094" s="519">
        <v>0</v>
      </c>
      <c r="BQ1094" s="519">
        <v>0</v>
      </c>
      <c r="BR1094" s="519">
        <v>0</v>
      </c>
      <c r="BS1094" s="519">
        <v>0</v>
      </c>
      <c r="BT1094" s="519">
        <v>0</v>
      </c>
      <c r="BU1094" s="519">
        <v>0</v>
      </c>
      <c r="BV1094" s="519">
        <v>0</v>
      </c>
      <c r="BW1094" s="519">
        <v>0</v>
      </c>
      <c r="BX1094" s="519">
        <v>0</v>
      </c>
      <c r="BY1094" s="519">
        <v>0</v>
      </c>
      <c r="BZ1094" s="519">
        <v>0</v>
      </c>
      <c r="CA1094" s="519">
        <v>0</v>
      </c>
      <c r="CB1094" s="519">
        <v>0</v>
      </c>
      <c r="CC1094" s="519">
        <v>0</v>
      </c>
      <c r="CD1094" s="519">
        <v>0</v>
      </c>
      <c r="CE1094" s="519">
        <v>0</v>
      </c>
      <c r="CF1094" s="519">
        <v>0</v>
      </c>
      <c r="CG1094" s="519">
        <v>0</v>
      </c>
      <c r="CH1094" s="519">
        <v>0</v>
      </c>
      <c r="CI1094" s="519">
        <v>0</v>
      </c>
      <c r="CJ1094" s="519">
        <v>0</v>
      </c>
      <c r="CK1094" s="519">
        <v>0</v>
      </c>
      <c r="CL1094" s="519">
        <v>0</v>
      </c>
      <c r="CM1094" s="519">
        <v>0</v>
      </c>
      <c r="CN1094" s="519">
        <v>0</v>
      </c>
      <c r="CO1094" s="519">
        <v>0</v>
      </c>
      <c r="CP1094" s="519">
        <v>0</v>
      </c>
      <c r="CQ1094" s="519">
        <v>0</v>
      </c>
      <c r="CR1094" s="519">
        <v>0</v>
      </c>
      <c r="CS1094" s="519">
        <v>0</v>
      </c>
      <c r="CT1094" s="519">
        <v>0</v>
      </c>
      <c r="CU1094" s="519">
        <v>0</v>
      </c>
      <c r="CV1094" s="519">
        <v>0</v>
      </c>
      <c r="CW1094" s="519">
        <v>0</v>
      </c>
      <c r="CX1094" s="519">
        <v>0</v>
      </c>
      <c r="CY1094" s="519">
        <v>0</v>
      </c>
      <c r="CZ1094" s="519">
        <v>0</v>
      </c>
      <c r="DA1094" s="519">
        <v>0</v>
      </c>
      <c r="DB1094" s="519">
        <v>0</v>
      </c>
      <c r="DC1094" s="519">
        <v>0</v>
      </c>
      <c r="DD1094" s="519">
        <v>0</v>
      </c>
      <c r="DE1094" s="519">
        <v>0</v>
      </c>
      <c r="DF1094" s="519">
        <v>0</v>
      </c>
      <c r="DG1094" s="519">
        <v>0</v>
      </c>
      <c r="DH1094" s="519">
        <v>0</v>
      </c>
      <c r="DI1094" s="519">
        <v>0</v>
      </c>
      <c r="DJ1094" s="519">
        <v>0</v>
      </c>
      <c r="DK1094" s="519">
        <v>0</v>
      </c>
      <c r="DL1094" s="519">
        <v>0</v>
      </c>
      <c r="DM1094" s="519">
        <v>0</v>
      </c>
      <c r="DN1094" s="519">
        <v>0</v>
      </c>
      <c r="DO1094" s="519">
        <v>0</v>
      </c>
      <c r="DP1094" s="519">
        <v>0</v>
      </c>
      <c r="DQ1094" s="519">
        <v>0</v>
      </c>
      <c r="DR1094" s="519">
        <v>0</v>
      </c>
      <c r="DS1094" s="519">
        <v>0</v>
      </c>
      <c r="DT1094" s="519">
        <v>0</v>
      </c>
      <c r="DU1094" s="519">
        <v>0</v>
      </c>
      <c r="DV1094" s="519">
        <v>0</v>
      </c>
      <c r="DW1094" s="519">
        <v>0</v>
      </c>
      <c r="DX1094" s="519">
        <v>0</v>
      </c>
      <c r="DZ1094" s="337"/>
      <c r="EA1094" s="519" t="s">
        <v>1062</v>
      </c>
      <c r="EB1094" s="519" t="s">
        <v>1059</v>
      </c>
      <c r="EC1094" s="519">
        <v>10</v>
      </c>
      <c r="ED1094" s="183" t="str">
        <f t="shared" si="53"/>
        <v>SDN200110</v>
      </c>
      <c r="EE1094" s="519">
        <v>466.4</v>
      </c>
      <c r="EF1094" s="519">
        <v>10000</v>
      </c>
      <c r="EG1094" s="519">
        <v>10000</v>
      </c>
      <c r="EH1094" s="519">
        <v>10000</v>
      </c>
      <c r="EI1094" s="519">
        <v>10000</v>
      </c>
      <c r="EJ1094" s="519">
        <v>10000</v>
      </c>
      <c r="EK1094" s="519">
        <v>10000</v>
      </c>
      <c r="EL1094" s="519">
        <v>10000</v>
      </c>
      <c r="EM1094" s="519">
        <v>10000</v>
      </c>
      <c r="EN1094" s="519">
        <v>10000</v>
      </c>
      <c r="EO1094" s="519">
        <v>10000</v>
      </c>
      <c r="EP1094" s="519">
        <v>10000</v>
      </c>
      <c r="EQ1094" s="519">
        <v>10000</v>
      </c>
      <c r="ER1094" s="519">
        <v>10000</v>
      </c>
      <c r="ES1094" s="519">
        <v>10000</v>
      </c>
      <c r="ET1094" s="519">
        <v>10000</v>
      </c>
      <c r="EU1094" s="519">
        <v>10000</v>
      </c>
      <c r="EV1094" s="519">
        <v>10000</v>
      </c>
      <c r="EW1094" s="519">
        <v>10000</v>
      </c>
      <c r="EX1094" s="519">
        <v>10000</v>
      </c>
      <c r="EY1094" s="519">
        <v>10000</v>
      </c>
      <c r="EZ1094" s="519">
        <v>10000</v>
      </c>
      <c r="FA1094" s="519">
        <v>10000</v>
      </c>
      <c r="FB1094" s="519">
        <v>10000</v>
      </c>
      <c r="FC1094" s="519">
        <v>10000</v>
      </c>
      <c r="FD1094" s="519">
        <v>10000</v>
      </c>
      <c r="FE1094" s="519">
        <v>10000</v>
      </c>
      <c r="FF1094" s="519">
        <v>10000</v>
      </c>
      <c r="FG1094" s="519">
        <v>10000</v>
      </c>
      <c r="FH1094" s="519">
        <v>10000</v>
      </c>
      <c r="FI1094" s="519">
        <v>10000</v>
      </c>
      <c r="FJ1094" s="519">
        <v>10000</v>
      </c>
      <c r="FK1094" s="519">
        <v>10000</v>
      </c>
      <c r="FL1094" s="519">
        <v>10000</v>
      </c>
      <c r="FM1094" s="519">
        <v>10000</v>
      </c>
      <c r="FN1094" s="519">
        <v>0</v>
      </c>
      <c r="FO1094" s="519">
        <v>0</v>
      </c>
      <c r="FP1094" s="519">
        <v>0</v>
      </c>
      <c r="FQ1094" s="519">
        <v>0</v>
      </c>
      <c r="FR1094" s="519">
        <v>0</v>
      </c>
      <c r="FS1094" s="519">
        <v>0</v>
      </c>
      <c r="FT1094" s="519">
        <v>0</v>
      </c>
      <c r="FU1094" s="519">
        <v>0</v>
      </c>
      <c r="FV1094" s="519">
        <v>0</v>
      </c>
      <c r="FW1094" s="519">
        <v>0</v>
      </c>
      <c r="FX1094" s="519">
        <v>0</v>
      </c>
      <c r="FY1094" s="519">
        <v>0</v>
      </c>
      <c r="FZ1094" s="519">
        <v>0</v>
      </c>
      <c r="GA1094" s="519">
        <v>0</v>
      </c>
      <c r="GB1094" s="519">
        <v>0</v>
      </c>
      <c r="GC1094" s="519">
        <v>0</v>
      </c>
      <c r="GD1094" s="519">
        <v>0</v>
      </c>
      <c r="GE1094" s="519">
        <v>0</v>
      </c>
      <c r="GF1094" s="519">
        <v>0</v>
      </c>
      <c r="GG1094" s="519">
        <v>0</v>
      </c>
      <c r="GH1094" s="519">
        <v>0</v>
      </c>
      <c r="GI1094" s="519">
        <v>0</v>
      </c>
      <c r="GJ1094" s="519">
        <v>0</v>
      </c>
      <c r="GK1094" s="519">
        <v>0</v>
      </c>
      <c r="GL1094" s="519">
        <v>0</v>
      </c>
      <c r="GM1094" s="519">
        <v>0</v>
      </c>
      <c r="GN1094" s="519">
        <v>0</v>
      </c>
      <c r="GO1094" s="519">
        <v>0</v>
      </c>
      <c r="GP1094" s="519">
        <v>0</v>
      </c>
      <c r="GQ1094" s="519">
        <v>0</v>
      </c>
      <c r="GR1094" s="519">
        <v>0</v>
      </c>
      <c r="GS1094" s="519">
        <v>0</v>
      </c>
      <c r="GT1094" s="519">
        <v>0</v>
      </c>
      <c r="GU1094" s="519">
        <v>0</v>
      </c>
      <c r="GV1094" s="519">
        <v>0</v>
      </c>
      <c r="GW1094" s="519">
        <v>0</v>
      </c>
      <c r="GX1094" s="519">
        <v>0</v>
      </c>
      <c r="GY1094" s="519">
        <v>0</v>
      </c>
      <c r="GZ1094" s="519">
        <v>0</v>
      </c>
      <c r="HA1094" s="519">
        <v>0</v>
      </c>
      <c r="HB1094" s="519">
        <v>0</v>
      </c>
      <c r="HC1094" s="519">
        <v>0</v>
      </c>
      <c r="HD1094" s="519">
        <v>0</v>
      </c>
      <c r="HE1094" s="519">
        <v>0</v>
      </c>
      <c r="HF1094" s="519">
        <v>0</v>
      </c>
      <c r="HG1094" s="519">
        <v>0</v>
      </c>
      <c r="HH1094" s="519">
        <v>0</v>
      </c>
      <c r="HI1094" s="519">
        <v>0</v>
      </c>
      <c r="HJ1094" s="519">
        <v>0</v>
      </c>
      <c r="HK1094" s="519">
        <v>0</v>
      </c>
      <c r="HL1094" s="519">
        <v>0</v>
      </c>
      <c r="HM1094" s="519">
        <v>0</v>
      </c>
      <c r="HN1094" s="519">
        <v>0</v>
      </c>
      <c r="HO1094" s="519">
        <v>0</v>
      </c>
      <c r="HP1094" s="519">
        <v>0</v>
      </c>
      <c r="HQ1094" s="519">
        <v>0</v>
      </c>
      <c r="HR1094" s="519">
        <v>0</v>
      </c>
      <c r="HS1094" s="519">
        <v>0</v>
      </c>
      <c r="HT1094" s="519">
        <v>0</v>
      </c>
      <c r="HU1094" s="519">
        <v>0</v>
      </c>
      <c r="HV1094" s="519">
        <v>0</v>
      </c>
      <c r="HW1094" s="519">
        <v>0</v>
      </c>
      <c r="HX1094" s="519">
        <v>0</v>
      </c>
      <c r="HY1094" s="519">
        <v>0</v>
      </c>
      <c r="HZ1094" s="519">
        <v>0</v>
      </c>
      <c r="IA1094" s="519">
        <v>0</v>
      </c>
      <c r="IB1094" s="519">
        <v>0</v>
      </c>
      <c r="IC1094" s="519">
        <v>0</v>
      </c>
      <c r="ID1094" s="519">
        <v>0</v>
      </c>
      <c r="IE1094" s="519">
        <v>0</v>
      </c>
      <c r="IF1094" s="519">
        <v>0</v>
      </c>
      <c r="IG1094" s="519">
        <v>0</v>
      </c>
      <c r="IH1094" s="519">
        <v>0</v>
      </c>
      <c r="II1094" s="519">
        <v>0</v>
      </c>
      <c r="IJ1094" s="519">
        <v>0</v>
      </c>
      <c r="IK1094" s="519">
        <v>0</v>
      </c>
    </row>
    <row r="1095" spans="2:245" hidden="1">
      <c r="B1095" s="519" t="s">
        <v>1058</v>
      </c>
      <c r="C1095" s="519"/>
      <c r="D1095" s="519"/>
      <c r="E1095" s="519"/>
      <c r="F1095" s="519">
        <v>2</v>
      </c>
      <c r="G1095" s="519"/>
      <c r="H1095" s="519">
        <v>48</v>
      </c>
      <c r="I1095" s="519">
        <v>3</v>
      </c>
      <c r="J1095" s="519" t="str">
        <f t="shared" si="54"/>
        <v>SDN10024803</v>
      </c>
      <c r="K1095" s="519">
        <v>1215</v>
      </c>
      <c r="M1095" s="337"/>
      <c r="N1095" s="519" t="s">
        <v>1062</v>
      </c>
      <c r="O1095" s="519" t="s">
        <v>1059</v>
      </c>
      <c r="P1095" s="519">
        <v>11</v>
      </c>
      <c r="Q1095" s="521" t="str">
        <f t="shared" si="52"/>
        <v>SDN200111</v>
      </c>
      <c r="R1095" s="519">
        <v>466.4</v>
      </c>
      <c r="S1095" s="519">
        <v>2000</v>
      </c>
      <c r="T1095" s="519">
        <v>2000</v>
      </c>
      <c r="U1095" s="519">
        <v>2000</v>
      </c>
      <c r="V1095" s="519">
        <v>2332</v>
      </c>
      <c r="W1095" s="519">
        <v>2798.4</v>
      </c>
      <c r="X1095" s="519">
        <v>3264.8</v>
      </c>
      <c r="Y1095" s="519">
        <v>3731.2</v>
      </c>
      <c r="Z1095" s="519">
        <v>4197.6000000000004</v>
      </c>
      <c r="AA1095" s="519">
        <v>4664</v>
      </c>
      <c r="AB1095" s="519">
        <v>5037.1000000000004</v>
      </c>
      <c r="AC1095" s="519">
        <v>5410.2</v>
      </c>
      <c r="AD1095" s="519">
        <v>5783.4</v>
      </c>
      <c r="AE1095" s="519">
        <v>6156.5</v>
      </c>
      <c r="AF1095" s="519">
        <v>6529.6</v>
      </c>
      <c r="AG1095" s="519">
        <v>6902.7</v>
      </c>
      <c r="AH1095" s="519">
        <v>7275.8</v>
      </c>
      <c r="AI1095" s="519">
        <v>7649</v>
      </c>
      <c r="AJ1095" s="519">
        <v>8022.1</v>
      </c>
      <c r="AK1095" s="519">
        <v>8395.2000000000007</v>
      </c>
      <c r="AL1095" s="519">
        <v>8395.2000000000007</v>
      </c>
      <c r="AM1095" s="519">
        <v>8395.2000000000007</v>
      </c>
      <c r="AN1095" s="519">
        <v>8395.2000000000007</v>
      </c>
      <c r="AO1095" s="519">
        <v>8395.2000000000007</v>
      </c>
      <c r="AP1095" s="519">
        <v>8395.2000000000007</v>
      </c>
      <c r="AQ1095" s="519">
        <v>8395.2000000000007</v>
      </c>
      <c r="AR1095" s="519">
        <v>8395.2000000000007</v>
      </c>
      <c r="AS1095" s="519">
        <v>8395.2000000000007</v>
      </c>
      <c r="AT1095" s="519">
        <v>8395.2000000000007</v>
      </c>
      <c r="AU1095" s="519">
        <v>8395.2000000000007</v>
      </c>
      <c r="AV1095" s="519">
        <v>8395.2000000000007</v>
      </c>
      <c r="AW1095" s="519">
        <v>8395.2000000000007</v>
      </c>
      <c r="AX1095" s="519">
        <v>8395.2000000000007</v>
      </c>
      <c r="AY1095" s="519">
        <v>8395.2000000000007</v>
      </c>
      <c r="AZ1095" s="519">
        <v>8395.2000000000007</v>
      </c>
      <c r="BA1095" s="519">
        <v>0</v>
      </c>
      <c r="BB1095" s="519">
        <v>0</v>
      </c>
      <c r="BC1095" s="519">
        <v>0</v>
      </c>
      <c r="BD1095" s="519">
        <v>0</v>
      </c>
      <c r="BE1095" s="519">
        <v>0</v>
      </c>
      <c r="BF1095" s="519">
        <v>0</v>
      </c>
      <c r="BG1095" s="519">
        <v>0</v>
      </c>
      <c r="BH1095" s="519">
        <v>0</v>
      </c>
      <c r="BI1095" s="519">
        <v>0</v>
      </c>
      <c r="BJ1095" s="519">
        <v>0</v>
      </c>
      <c r="BK1095" s="519">
        <v>0</v>
      </c>
      <c r="BL1095" s="519">
        <v>0</v>
      </c>
      <c r="BM1095" s="519">
        <v>0</v>
      </c>
      <c r="BN1095" s="519">
        <v>0</v>
      </c>
      <c r="BO1095" s="519">
        <v>0</v>
      </c>
      <c r="BP1095" s="519">
        <v>0</v>
      </c>
      <c r="BQ1095" s="519">
        <v>0</v>
      </c>
      <c r="BR1095" s="519">
        <v>0</v>
      </c>
      <c r="BS1095" s="519">
        <v>0</v>
      </c>
      <c r="BT1095" s="519">
        <v>0</v>
      </c>
      <c r="BU1095" s="519">
        <v>0</v>
      </c>
      <c r="BV1095" s="519">
        <v>0</v>
      </c>
      <c r="BW1095" s="519">
        <v>0</v>
      </c>
      <c r="BX1095" s="519">
        <v>0</v>
      </c>
      <c r="BY1095" s="519">
        <v>0</v>
      </c>
      <c r="BZ1095" s="519">
        <v>0</v>
      </c>
      <c r="CA1095" s="519">
        <v>0</v>
      </c>
      <c r="CB1095" s="519">
        <v>0</v>
      </c>
      <c r="CC1095" s="519">
        <v>0</v>
      </c>
      <c r="CD1095" s="519">
        <v>0</v>
      </c>
      <c r="CE1095" s="519">
        <v>0</v>
      </c>
      <c r="CF1095" s="519">
        <v>0</v>
      </c>
      <c r="CG1095" s="519">
        <v>0</v>
      </c>
      <c r="CH1095" s="519">
        <v>0</v>
      </c>
      <c r="CI1095" s="519">
        <v>0</v>
      </c>
      <c r="CJ1095" s="519">
        <v>0</v>
      </c>
      <c r="CK1095" s="519">
        <v>0</v>
      </c>
      <c r="CL1095" s="519">
        <v>0</v>
      </c>
      <c r="CM1095" s="519">
        <v>0</v>
      </c>
      <c r="CN1095" s="519">
        <v>0</v>
      </c>
      <c r="CO1095" s="519">
        <v>0</v>
      </c>
      <c r="CP1095" s="519">
        <v>0</v>
      </c>
      <c r="CQ1095" s="519">
        <v>0</v>
      </c>
      <c r="CR1095" s="519">
        <v>0</v>
      </c>
      <c r="CS1095" s="519">
        <v>0</v>
      </c>
      <c r="CT1095" s="519">
        <v>0</v>
      </c>
      <c r="CU1095" s="519">
        <v>0</v>
      </c>
      <c r="CV1095" s="519">
        <v>0</v>
      </c>
      <c r="CW1095" s="519">
        <v>0</v>
      </c>
      <c r="CX1095" s="519">
        <v>0</v>
      </c>
      <c r="CY1095" s="519">
        <v>0</v>
      </c>
      <c r="CZ1095" s="519">
        <v>0</v>
      </c>
      <c r="DA1095" s="519">
        <v>0</v>
      </c>
      <c r="DB1095" s="519">
        <v>0</v>
      </c>
      <c r="DC1095" s="519">
        <v>0</v>
      </c>
      <c r="DD1095" s="519">
        <v>0</v>
      </c>
      <c r="DE1095" s="519">
        <v>0</v>
      </c>
      <c r="DF1095" s="519">
        <v>0</v>
      </c>
      <c r="DG1095" s="519">
        <v>0</v>
      </c>
      <c r="DH1095" s="519">
        <v>0</v>
      </c>
      <c r="DI1095" s="519">
        <v>0</v>
      </c>
      <c r="DJ1095" s="519">
        <v>0</v>
      </c>
      <c r="DK1095" s="519">
        <v>0</v>
      </c>
      <c r="DL1095" s="519">
        <v>0</v>
      </c>
      <c r="DM1095" s="519">
        <v>0</v>
      </c>
      <c r="DN1095" s="519">
        <v>0</v>
      </c>
      <c r="DO1095" s="519">
        <v>0</v>
      </c>
      <c r="DP1095" s="519">
        <v>0</v>
      </c>
      <c r="DQ1095" s="519">
        <v>0</v>
      </c>
      <c r="DR1095" s="519">
        <v>0</v>
      </c>
      <c r="DS1095" s="519">
        <v>0</v>
      </c>
      <c r="DT1095" s="519">
        <v>0</v>
      </c>
      <c r="DU1095" s="519">
        <v>0</v>
      </c>
      <c r="DV1095" s="519">
        <v>0</v>
      </c>
      <c r="DW1095" s="519">
        <v>0</v>
      </c>
      <c r="DX1095" s="519">
        <v>0</v>
      </c>
      <c r="DZ1095" s="337"/>
      <c r="EA1095" s="519" t="s">
        <v>1062</v>
      </c>
      <c r="EB1095" s="519" t="s">
        <v>1059</v>
      </c>
      <c r="EC1095" s="519">
        <v>11</v>
      </c>
      <c r="ED1095" s="183" t="str">
        <f t="shared" si="53"/>
        <v>SDN200111</v>
      </c>
      <c r="EE1095" s="519">
        <v>466.4</v>
      </c>
      <c r="EF1095" s="519">
        <v>10000</v>
      </c>
      <c r="EG1095" s="519">
        <v>10000</v>
      </c>
      <c r="EH1095" s="519">
        <v>10000</v>
      </c>
      <c r="EI1095" s="519">
        <v>10000</v>
      </c>
      <c r="EJ1095" s="519">
        <v>10000</v>
      </c>
      <c r="EK1095" s="519">
        <v>10000</v>
      </c>
      <c r="EL1095" s="519">
        <v>10000</v>
      </c>
      <c r="EM1095" s="519">
        <v>10000</v>
      </c>
      <c r="EN1095" s="519">
        <v>10000</v>
      </c>
      <c r="EO1095" s="519">
        <v>10000</v>
      </c>
      <c r="EP1095" s="519">
        <v>10000</v>
      </c>
      <c r="EQ1095" s="519">
        <v>10000</v>
      </c>
      <c r="ER1095" s="519">
        <v>10000</v>
      </c>
      <c r="ES1095" s="519">
        <v>10000</v>
      </c>
      <c r="ET1095" s="519">
        <v>10000</v>
      </c>
      <c r="EU1095" s="519">
        <v>10000</v>
      </c>
      <c r="EV1095" s="519">
        <v>10000</v>
      </c>
      <c r="EW1095" s="519">
        <v>10000</v>
      </c>
      <c r="EX1095" s="519">
        <v>10000</v>
      </c>
      <c r="EY1095" s="519">
        <v>10000</v>
      </c>
      <c r="EZ1095" s="519">
        <v>10000</v>
      </c>
      <c r="FA1095" s="519">
        <v>10000</v>
      </c>
      <c r="FB1095" s="519">
        <v>10000</v>
      </c>
      <c r="FC1095" s="519">
        <v>10000</v>
      </c>
      <c r="FD1095" s="519">
        <v>10000</v>
      </c>
      <c r="FE1095" s="519">
        <v>10000</v>
      </c>
      <c r="FF1095" s="519">
        <v>10000</v>
      </c>
      <c r="FG1095" s="519">
        <v>10000</v>
      </c>
      <c r="FH1095" s="519">
        <v>10000</v>
      </c>
      <c r="FI1095" s="519">
        <v>10000</v>
      </c>
      <c r="FJ1095" s="519">
        <v>10000</v>
      </c>
      <c r="FK1095" s="519">
        <v>10000</v>
      </c>
      <c r="FL1095" s="519">
        <v>10000</v>
      </c>
      <c r="FM1095" s="519">
        <v>10000</v>
      </c>
      <c r="FN1095" s="519">
        <v>0</v>
      </c>
      <c r="FO1095" s="519">
        <v>0</v>
      </c>
      <c r="FP1095" s="519">
        <v>0</v>
      </c>
      <c r="FQ1095" s="519">
        <v>0</v>
      </c>
      <c r="FR1095" s="519">
        <v>0</v>
      </c>
      <c r="FS1095" s="519">
        <v>0</v>
      </c>
      <c r="FT1095" s="519">
        <v>0</v>
      </c>
      <c r="FU1095" s="519">
        <v>0</v>
      </c>
      <c r="FV1095" s="519">
        <v>0</v>
      </c>
      <c r="FW1095" s="519">
        <v>0</v>
      </c>
      <c r="FX1095" s="519">
        <v>0</v>
      </c>
      <c r="FY1095" s="519">
        <v>0</v>
      </c>
      <c r="FZ1095" s="519">
        <v>0</v>
      </c>
      <c r="GA1095" s="519">
        <v>0</v>
      </c>
      <c r="GB1095" s="519">
        <v>0</v>
      </c>
      <c r="GC1095" s="519">
        <v>0</v>
      </c>
      <c r="GD1095" s="519">
        <v>0</v>
      </c>
      <c r="GE1095" s="519">
        <v>0</v>
      </c>
      <c r="GF1095" s="519">
        <v>0</v>
      </c>
      <c r="GG1095" s="519">
        <v>0</v>
      </c>
      <c r="GH1095" s="519">
        <v>0</v>
      </c>
      <c r="GI1095" s="519">
        <v>0</v>
      </c>
      <c r="GJ1095" s="519">
        <v>0</v>
      </c>
      <c r="GK1095" s="519">
        <v>0</v>
      </c>
      <c r="GL1095" s="519">
        <v>0</v>
      </c>
      <c r="GM1095" s="519">
        <v>0</v>
      </c>
      <c r="GN1095" s="519">
        <v>0</v>
      </c>
      <c r="GO1095" s="519">
        <v>0</v>
      </c>
      <c r="GP1095" s="519">
        <v>0</v>
      </c>
      <c r="GQ1095" s="519">
        <v>0</v>
      </c>
      <c r="GR1095" s="519">
        <v>0</v>
      </c>
      <c r="GS1095" s="519">
        <v>0</v>
      </c>
      <c r="GT1095" s="519">
        <v>0</v>
      </c>
      <c r="GU1095" s="519">
        <v>0</v>
      </c>
      <c r="GV1095" s="519">
        <v>0</v>
      </c>
      <c r="GW1095" s="519">
        <v>0</v>
      </c>
      <c r="GX1095" s="519">
        <v>0</v>
      </c>
      <c r="GY1095" s="519">
        <v>0</v>
      </c>
      <c r="GZ1095" s="519">
        <v>0</v>
      </c>
      <c r="HA1095" s="519">
        <v>0</v>
      </c>
      <c r="HB1095" s="519">
        <v>0</v>
      </c>
      <c r="HC1095" s="519">
        <v>0</v>
      </c>
      <c r="HD1095" s="519">
        <v>0</v>
      </c>
      <c r="HE1095" s="519">
        <v>0</v>
      </c>
      <c r="HF1095" s="519">
        <v>0</v>
      </c>
      <c r="HG1095" s="519">
        <v>0</v>
      </c>
      <c r="HH1095" s="519">
        <v>0</v>
      </c>
      <c r="HI1095" s="519">
        <v>0</v>
      </c>
      <c r="HJ1095" s="519">
        <v>0</v>
      </c>
      <c r="HK1095" s="519">
        <v>0</v>
      </c>
      <c r="HL1095" s="519">
        <v>0</v>
      </c>
      <c r="HM1095" s="519">
        <v>0</v>
      </c>
      <c r="HN1095" s="519">
        <v>0</v>
      </c>
      <c r="HO1095" s="519">
        <v>0</v>
      </c>
      <c r="HP1095" s="519">
        <v>0</v>
      </c>
      <c r="HQ1095" s="519">
        <v>0</v>
      </c>
      <c r="HR1095" s="519">
        <v>0</v>
      </c>
      <c r="HS1095" s="519">
        <v>0</v>
      </c>
      <c r="HT1095" s="519">
        <v>0</v>
      </c>
      <c r="HU1095" s="519">
        <v>0</v>
      </c>
      <c r="HV1095" s="519">
        <v>0</v>
      </c>
      <c r="HW1095" s="519">
        <v>0</v>
      </c>
      <c r="HX1095" s="519">
        <v>0</v>
      </c>
      <c r="HY1095" s="519">
        <v>0</v>
      </c>
      <c r="HZ1095" s="519">
        <v>0</v>
      </c>
      <c r="IA1095" s="519">
        <v>0</v>
      </c>
      <c r="IB1095" s="519">
        <v>0</v>
      </c>
      <c r="IC1095" s="519">
        <v>0</v>
      </c>
      <c r="ID1095" s="519">
        <v>0</v>
      </c>
      <c r="IE1095" s="519">
        <v>0</v>
      </c>
      <c r="IF1095" s="519">
        <v>0</v>
      </c>
      <c r="IG1095" s="519">
        <v>0</v>
      </c>
      <c r="IH1095" s="519">
        <v>0</v>
      </c>
      <c r="II1095" s="519">
        <v>0</v>
      </c>
      <c r="IJ1095" s="519">
        <v>0</v>
      </c>
      <c r="IK1095" s="519">
        <v>0</v>
      </c>
    </row>
    <row r="1096" spans="2:245" hidden="1">
      <c r="B1096" s="519" t="s">
        <v>1058</v>
      </c>
      <c r="C1096" s="519"/>
      <c r="D1096" s="519"/>
      <c r="E1096" s="519"/>
      <c r="F1096" s="519">
        <v>2</v>
      </c>
      <c r="G1096" s="519"/>
      <c r="H1096" s="519">
        <v>48</v>
      </c>
      <c r="I1096" s="519">
        <v>4</v>
      </c>
      <c r="J1096" s="519" t="str">
        <f t="shared" si="54"/>
        <v>SDN10024804</v>
      </c>
      <c r="K1096" s="519">
        <v>1215</v>
      </c>
      <c r="M1096" s="337"/>
      <c r="N1096" s="519" t="s">
        <v>1062</v>
      </c>
      <c r="O1096" s="519" t="s">
        <v>1059</v>
      </c>
      <c r="P1096" s="519">
        <v>12</v>
      </c>
      <c r="Q1096" s="521" t="str">
        <f t="shared" si="52"/>
        <v>SDN200112</v>
      </c>
      <c r="R1096" s="519">
        <v>466.4</v>
      </c>
      <c r="S1096" s="519">
        <v>2000</v>
      </c>
      <c r="T1096" s="519">
        <v>2000</v>
      </c>
      <c r="U1096" s="519">
        <v>2000</v>
      </c>
      <c r="V1096" s="519">
        <v>2332</v>
      </c>
      <c r="W1096" s="519">
        <v>2798.4</v>
      </c>
      <c r="X1096" s="519">
        <v>3264.8</v>
      </c>
      <c r="Y1096" s="519">
        <v>3731.2</v>
      </c>
      <c r="Z1096" s="519">
        <v>4197.6000000000004</v>
      </c>
      <c r="AA1096" s="519">
        <v>4664</v>
      </c>
      <c r="AB1096" s="519">
        <v>5037.1000000000004</v>
      </c>
      <c r="AC1096" s="519">
        <v>5410.2</v>
      </c>
      <c r="AD1096" s="519">
        <v>5783.4</v>
      </c>
      <c r="AE1096" s="519">
        <v>6156.5</v>
      </c>
      <c r="AF1096" s="519">
        <v>6529.6</v>
      </c>
      <c r="AG1096" s="519">
        <v>6902.7</v>
      </c>
      <c r="AH1096" s="519">
        <v>7275.8</v>
      </c>
      <c r="AI1096" s="519">
        <v>7649</v>
      </c>
      <c r="AJ1096" s="519">
        <v>8022.1</v>
      </c>
      <c r="AK1096" s="519">
        <v>8395.2000000000007</v>
      </c>
      <c r="AL1096" s="519">
        <v>8395.2000000000007</v>
      </c>
      <c r="AM1096" s="519">
        <v>8395.2000000000007</v>
      </c>
      <c r="AN1096" s="519">
        <v>8395.2000000000007</v>
      </c>
      <c r="AO1096" s="519">
        <v>8395.2000000000007</v>
      </c>
      <c r="AP1096" s="519">
        <v>8395.2000000000007</v>
      </c>
      <c r="AQ1096" s="519">
        <v>8395.2000000000007</v>
      </c>
      <c r="AR1096" s="519">
        <v>8395.2000000000007</v>
      </c>
      <c r="AS1096" s="519">
        <v>8395.2000000000007</v>
      </c>
      <c r="AT1096" s="519">
        <v>8395.2000000000007</v>
      </c>
      <c r="AU1096" s="519">
        <v>8395.2000000000007</v>
      </c>
      <c r="AV1096" s="519">
        <v>8395.2000000000007</v>
      </c>
      <c r="AW1096" s="519">
        <v>8395.2000000000007</v>
      </c>
      <c r="AX1096" s="519">
        <v>8395.2000000000007</v>
      </c>
      <c r="AY1096" s="519">
        <v>8395.2000000000007</v>
      </c>
      <c r="AZ1096" s="519">
        <v>8395.2000000000007</v>
      </c>
      <c r="BA1096" s="519">
        <v>0</v>
      </c>
      <c r="BB1096" s="519">
        <v>0</v>
      </c>
      <c r="BC1096" s="519">
        <v>0</v>
      </c>
      <c r="BD1096" s="519">
        <v>0</v>
      </c>
      <c r="BE1096" s="519">
        <v>0</v>
      </c>
      <c r="BF1096" s="519">
        <v>0</v>
      </c>
      <c r="BG1096" s="519">
        <v>0</v>
      </c>
      <c r="BH1096" s="519">
        <v>0</v>
      </c>
      <c r="BI1096" s="519">
        <v>0</v>
      </c>
      <c r="BJ1096" s="519">
        <v>0</v>
      </c>
      <c r="BK1096" s="519">
        <v>0</v>
      </c>
      <c r="BL1096" s="519">
        <v>0</v>
      </c>
      <c r="BM1096" s="519">
        <v>0</v>
      </c>
      <c r="BN1096" s="519">
        <v>0</v>
      </c>
      <c r="BO1096" s="519">
        <v>0</v>
      </c>
      <c r="BP1096" s="519">
        <v>0</v>
      </c>
      <c r="BQ1096" s="519">
        <v>0</v>
      </c>
      <c r="BR1096" s="519">
        <v>0</v>
      </c>
      <c r="BS1096" s="519">
        <v>0</v>
      </c>
      <c r="BT1096" s="519">
        <v>0</v>
      </c>
      <c r="BU1096" s="519">
        <v>0</v>
      </c>
      <c r="BV1096" s="519">
        <v>0</v>
      </c>
      <c r="BW1096" s="519">
        <v>0</v>
      </c>
      <c r="BX1096" s="519">
        <v>0</v>
      </c>
      <c r="BY1096" s="519">
        <v>0</v>
      </c>
      <c r="BZ1096" s="519">
        <v>0</v>
      </c>
      <c r="CA1096" s="519">
        <v>0</v>
      </c>
      <c r="CB1096" s="519">
        <v>0</v>
      </c>
      <c r="CC1096" s="519">
        <v>0</v>
      </c>
      <c r="CD1096" s="519">
        <v>0</v>
      </c>
      <c r="CE1096" s="519">
        <v>0</v>
      </c>
      <c r="CF1096" s="519">
        <v>0</v>
      </c>
      <c r="CG1096" s="519">
        <v>0</v>
      </c>
      <c r="CH1096" s="519">
        <v>0</v>
      </c>
      <c r="CI1096" s="519">
        <v>0</v>
      </c>
      <c r="CJ1096" s="519">
        <v>0</v>
      </c>
      <c r="CK1096" s="519">
        <v>0</v>
      </c>
      <c r="CL1096" s="519">
        <v>0</v>
      </c>
      <c r="CM1096" s="519">
        <v>0</v>
      </c>
      <c r="CN1096" s="519">
        <v>0</v>
      </c>
      <c r="CO1096" s="519">
        <v>0</v>
      </c>
      <c r="CP1096" s="519">
        <v>0</v>
      </c>
      <c r="CQ1096" s="519">
        <v>0</v>
      </c>
      <c r="CR1096" s="519">
        <v>0</v>
      </c>
      <c r="CS1096" s="519">
        <v>0</v>
      </c>
      <c r="CT1096" s="519">
        <v>0</v>
      </c>
      <c r="CU1096" s="519">
        <v>0</v>
      </c>
      <c r="CV1096" s="519">
        <v>0</v>
      </c>
      <c r="CW1096" s="519">
        <v>0</v>
      </c>
      <c r="CX1096" s="519">
        <v>0</v>
      </c>
      <c r="CY1096" s="519">
        <v>0</v>
      </c>
      <c r="CZ1096" s="519">
        <v>0</v>
      </c>
      <c r="DA1096" s="519">
        <v>0</v>
      </c>
      <c r="DB1096" s="519">
        <v>0</v>
      </c>
      <c r="DC1096" s="519">
        <v>0</v>
      </c>
      <c r="DD1096" s="519">
        <v>0</v>
      </c>
      <c r="DE1096" s="519">
        <v>0</v>
      </c>
      <c r="DF1096" s="519">
        <v>0</v>
      </c>
      <c r="DG1096" s="519">
        <v>0</v>
      </c>
      <c r="DH1096" s="519">
        <v>0</v>
      </c>
      <c r="DI1096" s="519">
        <v>0</v>
      </c>
      <c r="DJ1096" s="519">
        <v>0</v>
      </c>
      <c r="DK1096" s="519">
        <v>0</v>
      </c>
      <c r="DL1096" s="519">
        <v>0</v>
      </c>
      <c r="DM1096" s="519">
        <v>0</v>
      </c>
      <c r="DN1096" s="519">
        <v>0</v>
      </c>
      <c r="DO1096" s="519">
        <v>0</v>
      </c>
      <c r="DP1096" s="519">
        <v>0</v>
      </c>
      <c r="DQ1096" s="519">
        <v>0</v>
      </c>
      <c r="DR1096" s="519">
        <v>0</v>
      </c>
      <c r="DS1096" s="519">
        <v>0</v>
      </c>
      <c r="DT1096" s="519">
        <v>0</v>
      </c>
      <c r="DU1096" s="519">
        <v>0</v>
      </c>
      <c r="DV1096" s="519">
        <v>0</v>
      </c>
      <c r="DW1096" s="519">
        <v>0</v>
      </c>
      <c r="DX1096" s="519">
        <v>0</v>
      </c>
      <c r="DZ1096" s="337"/>
      <c r="EA1096" s="519" t="s">
        <v>1062</v>
      </c>
      <c r="EB1096" s="519" t="s">
        <v>1059</v>
      </c>
      <c r="EC1096" s="519">
        <v>12</v>
      </c>
      <c r="ED1096" s="183" t="str">
        <f t="shared" si="53"/>
        <v>SDN200112</v>
      </c>
      <c r="EE1096" s="519">
        <v>466.4</v>
      </c>
      <c r="EF1096" s="519">
        <v>10000</v>
      </c>
      <c r="EG1096" s="519">
        <v>10000</v>
      </c>
      <c r="EH1096" s="519">
        <v>10000</v>
      </c>
      <c r="EI1096" s="519">
        <v>10000</v>
      </c>
      <c r="EJ1096" s="519">
        <v>10000</v>
      </c>
      <c r="EK1096" s="519">
        <v>10000</v>
      </c>
      <c r="EL1096" s="519">
        <v>10000</v>
      </c>
      <c r="EM1096" s="519">
        <v>10000</v>
      </c>
      <c r="EN1096" s="519">
        <v>10000</v>
      </c>
      <c r="EO1096" s="519">
        <v>10000</v>
      </c>
      <c r="EP1096" s="519">
        <v>10000</v>
      </c>
      <c r="EQ1096" s="519">
        <v>10000</v>
      </c>
      <c r="ER1096" s="519">
        <v>10000</v>
      </c>
      <c r="ES1096" s="519">
        <v>10000</v>
      </c>
      <c r="ET1096" s="519">
        <v>10000</v>
      </c>
      <c r="EU1096" s="519">
        <v>10000</v>
      </c>
      <c r="EV1096" s="519">
        <v>10000</v>
      </c>
      <c r="EW1096" s="519">
        <v>10000</v>
      </c>
      <c r="EX1096" s="519">
        <v>10000</v>
      </c>
      <c r="EY1096" s="519">
        <v>10000</v>
      </c>
      <c r="EZ1096" s="519">
        <v>10000</v>
      </c>
      <c r="FA1096" s="519">
        <v>10000</v>
      </c>
      <c r="FB1096" s="519">
        <v>10000</v>
      </c>
      <c r="FC1096" s="519">
        <v>10000</v>
      </c>
      <c r="FD1096" s="519">
        <v>10000</v>
      </c>
      <c r="FE1096" s="519">
        <v>10000</v>
      </c>
      <c r="FF1096" s="519">
        <v>10000</v>
      </c>
      <c r="FG1096" s="519">
        <v>10000</v>
      </c>
      <c r="FH1096" s="519">
        <v>10000</v>
      </c>
      <c r="FI1096" s="519">
        <v>10000</v>
      </c>
      <c r="FJ1096" s="519">
        <v>10000</v>
      </c>
      <c r="FK1096" s="519">
        <v>10000</v>
      </c>
      <c r="FL1096" s="519">
        <v>10000</v>
      </c>
      <c r="FM1096" s="519">
        <v>10000</v>
      </c>
      <c r="FN1096" s="519">
        <v>0</v>
      </c>
      <c r="FO1096" s="519">
        <v>0</v>
      </c>
      <c r="FP1096" s="519">
        <v>0</v>
      </c>
      <c r="FQ1096" s="519">
        <v>0</v>
      </c>
      <c r="FR1096" s="519">
        <v>0</v>
      </c>
      <c r="FS1096" s="519">
        <v>0</v>
      </c>
      <c r="FT1096" s="519">
        <v>0</v>
      </c>
      <c r="FU1096" s="519">
        <v>0</v>
      </c>
      <c r="FV1096" s="519">
        <v>0</v>
      </c>
      <c r="FW1096" s="519">
        <v>0</v>
      </c>
      <c r="FX1096" s="519">
        <v>0</v>
      </c>
      <c r="FY1096" s="519">
        <v>0</v>
      </c>
      <c r="FZ1096" s="519">
        <v>0</v>
      </c>
      <c r="GA1096" s="519">
        <v>0</v>
      </c>
      <c r="GB1096" s="519">
        <v>0</v>
      </c>
      <c r="GC1096" s="519">
        <v>0</v>
      </c>
      <c r="GD1096" s="519">
        <v>0</v>
      </c>
      <c r="GE1096" s="519">
        <v>0</v>
      </c>
      <c r="GF1096" s="519">
        <v>0</v>
      </c>
      <c r="GG1096" s="519">
        <v>0</v>
      </c>
      <c r="GH1096" s="519">
        <v>0</v>
      </c>
      <c r="GI1096" s="519">
        <v>0</v>
      </c>
      <c r="GJ1096" s="519">
        <v>0</v>
      </c>
      <c r="GK1096" s="519">
        <v>0</v>
      </c>
      <c r="GL1096" s="519">
        <v>0</v>
      </c>
      <c r="GM1096" s="519">
        <v>0</v>
      </c>
      <c r="GN1096" s="519">
        <v>0</v>
      </c>
      <c r="GO1096" s="519">
        <v>0</v>
      </c>
      <c r="GP1096" s="519">
        <v>0</v>
      </c>
      <c r="GQ1096" s="519">
        <v>0</v>
      </c>
      <c r="GR1096" s="519">
        <v>0</v>
      </c>
      <c r="GS1096" s="519">
        <v>0</v>
      </c>
      <c r="GT1096" s="519">
        <v>0</v>
      </c>
      <c r="GU1096" s="519">
        <v>0</v>
      </c>
      <c r="GV1096" s="519">
        <v>0</v>
      </c>
      <c r="GW1096" s="519">
        <v>0</v>
      </c>
      <c r="GX1096" s="519">
        <v>0</v>
      </c>
      <c r="GY1096" s="519">
        <v>0</v>
      </c>
      <c r="GZ1096" s="519">
        <v>0</v>
      </c>
      <c r="HA1096" s="519">
        <v>0</v>
      </c>
      <c r="HB1096" s="519">
        <v>0</v>
      </c>
      <c r="HC1096" s="519">
        <v>0</v>
      </c>
      <c r="HD1096" s="519">
        <v>0</v>
      </c>
      <c r="HE1096" s="519">
        <v>0</v>
      </c>
      <c r="HF1096" s="519">
        <v>0</v>
      </c>
      <c r="HG1096" s="519">
        <v>0</v>
      </c>
      <c r="HH1096" s="519">
        <v>0</v>
      </c>
      <c r="HI1096" s="519">
        <v>0</v>
      </c>
      <c r="HJ1096" s="519">
        <v>0</v>
      </c>
      <c r="HK1096" s="519">
        <v>0</v>
      </c>
      <c r="HL1096" s="519">
        <v>0</v>
      </c>
      <c r="HM1096" s="519">
        <v>0</v>
      </c>
      <c r="HN1096" s="519">
        <v>0</v>
      </c>
      <c r="HO1096" s="519">
        <v>0</v>
      </c>
      <c r="HP1096" s="519">
        <v>0</v>
      </c>
      <c r="HQ1096" s="519">
        <v>0</v>
      </c>
      <c r="HR1096" s="519">
        <v>0</v>
      </c>
      <c r="HS1096" s="519">
        <v>0</v>
      </c>
      <c r="HT1096" s="519">
        <v>0</v>
      </c>
      <c r="HU1096" s="519">
        <v>0</v>
      </c>
      <c r="HV1096" s="519">
        <v>0</v>
      </c>
      <c r="HW1096" s="519">
        <v>0</v>
      </c>
      <c r="HX1096" s="519">
        <v>0</v>
      </c>
      <c r="HY1096" s="519">
        <v>0</v>
      </c>
      <c r="HZ1096" s="519">
        <v>0</v>
      </c>
      <c r="IA1096" s="519">
        <v>0</v>
      </c>
      <c r="IB1096" s="519">
        <v>0</v>
      </c>
      <c r="IC1096" s="519">
        <v>0</v>
      </c>
      <c r="ID1096" s="519">
        <v>0</v>
      </c>
      <c r="IE1096" s="519">
        <v>0</v>
      </c>
      <c r="IF1096" s="519">
        <v>0</v>
      </c>
      <c r="IG1096" s="519">
        <v>0</v>
      </c>
      <c r="IH1096" s="519">
        <v>0</v>
      </c>
      <c r="II1096" s="519">
        <v>0</v>
      </c>
      <c r="IJ1096" s="519">
        <v>0</v>
      </c>
      <c r="IK1096" s="519">
        <v>0</v>
      </c>
    </row>
    <row r="1097" spans="2:245" hidden="1">
      <c r="B1097" s="519" t="s">
        <v>1058</v>
      </c>
      <c r="C1097" s="519"/>
      <c r="D1097" s="519"/>
      <c r="E1097" s="519"/>
      <c r="F1097" s="519">
        <v>2</v>
      </c>
      <c r="G1097" s="519"/>
      <c r="H1097" s="519">
        <v>48</v>
      </c>
      <c r="I1097" s="519">
        <v>5</v>
      </c>
      <c r="J1097" s="519" t="str">
        <f t="shared" si="54"/>
        <v>SDN10024805</v>
      </c>
      <c r="K1097" s="519">
        <v>1215</v>
      </c>
      <c r="M1097" s="337"/>
      <c r="N1097" s="519" t="s">
        <v>1062</v>
      </c>
      <c r="O1097" s="519" t="s">
        <v>1059</v>
      </c>
      <c r="P1097" s="519">
        <v>13</v>
      </c>
      <c r="Q1097" s="521" t="str">
        <f t="shared" si="52"/>
        <v>SDN200113</v>
      </c>
      <c r="R1097" s="519">
        <v>466.4</v>
      </c>
      <c r="S1097" s="519">
        <v>2000</v>
      </c>
      <c r="T1097" s="519">
        <v>2000</v>
      </c>
      <c r="U1097" s="519">
        <v>2000</v>
      </c>
      <c r="V1097" s="519">
        <v>2332</v>
      </c>
      <c r="W1097" s="519">
        <v>2798.4</v>
      </c>
      <c r="X1097" s="519">
        <v>3264.8</v>
      </c>
      <c r="Y1097" s="519">
        <v>3731.2</v>
      </c>
      <c r="Z1097" s="519">
        <v>4197.6000000000004</v>
      </c>
      <c r="AA1097" s="519">
        <v>4664</v>
      </c>
      <c r="AB1097" s="519">
        <v>5037.1000000000004</v>
      </c>
      <c r="AC1097" s="519">
        <v>5410.2</v>
      </c>
      <c r="AD1097" s="519">
        <v>5783.4</v>
      </c>
      <c r="AE1097" s="519">
        <v>6156.5</v>
      </c>
      <c r="AF1097" s="519">
        <v>6529.6</v>
      </c>
      <c r="AG1097" s="519">
        <v>6902.7</v>
      </c>
      <c r="AH1097" s="519">
        <v>7275.8</v>
      </c>
      <c r="AI1097" s="519">
        <v>7649</v>
      </c>
      <c r="AJ1097" s="519">
        <v>8022.1</v>
      </c>
      <c r="AK1097" s="519">
        <v>8395.2000000000007</v>
      </c>
      <c r="AL1097" s="519">
        <v>8395.2000000000007</v>
      </c>
      <c r="AM1097" s="519">
        <v>8395.2000000000007</v>
      </c>
      <c r="AN1097" s="519">
        <v>8395.2000000000007</v>
      </c>
      <c r="AO1097" s="519">
        <v>8395.2000000000007</v>
      </c>
      <c r="AP1097" s="519">
        <v>8395.2000000000007</v>
      </c>
      <c r="AQ1097" s="519">
        <v>8395.2000000000007</v>
      </c>
      <c r="AR1097" s="519">
        <v>8395.2000000000007</v>
      </c>
      <c r="AS1097" s="519">
        <v>8395.2000000000007</v>
      </c>
      <c r="AT1097" s="519">
        <v>8395.2000000000007</v>
      </c>
      <c r="AU1097" s="519">
        <v>8395.2000000000007</v>
      </c>
      <c r="AV1097" s="519">
        <v>8395.2000000000007</v>
      </c>
      <c r="AW1097" s="519">
        <v>8395.2000000000007</v>
      </c>
      <c r="AX1097" s="519">
        <v>8395.2000000000007</v>
      </c>
      <c r="AY1097" s="519">
        <v>8395.2000000000007</v>
      </c>
      <c r="AZ1097" s="519">
        <v>8395.2000000000007</v>
      </c>
      <c r="BA1097" s="519">
        <v>0</v>
      </c>
      <c r="BB1097" s="519">
        <v>0</v>
      </c>
      <c r="BC1097" s="519">
        <v>0</v>
      </c>
      <c r="BD1097" s="519">
        <v>0</v>
      </c>
      <c r="BE1097" s="519">
        <v>0</v>
      </c>
      <c r="BF1097" s="519">
        <v>0</v>
      </c>
      <c r="BG1097" s="519">
        <v>0</v>
      </c>
      <c r="BH1097" s="519">
        <v>0</v>
      </c>
      <c r="BI1097" s="519">
        <v>0</v>
      </c>
      <c r="BJ1097" s="519">
        <v>0</v>
      </c>
      <c r="BK1097" s="519">
        <v>0</v>
      </c>
      <c r="BL1097" s="519">
        <v>0</v>
      </c>
      <c r="BM1097" s="519">
        <v>0</v>
      </c>
      <c r="BN1097" s="519">
        <v>0</v>
      </c>
      <c r="BO1097" s="519">
        <v>0</v>
      </c>
      <c r="BP1097" s="519">
        <v>0</v>
      </c>
      <c r="BQ1097" s="519">
        <v>0</v>
      </c>
      <c r="BR1097" s="519">
        <v>0</v>
      </c>
      <c r="BS1097" s="519">
        <v>0</v>
      </c>
      <c r="BT1097" s="519">
        <v>0</v>
      </c>
      <c r="BU1097" s="519">
        <v>0</v>
      </c>
      <c r="BV1097" s="519">
        <v>0</v>
      </c>
      <c r="BW1097" s="519">
        <v>0</v>
      </c>
      <c r="BX1097" s="519">
        <v>0</v>
      </c>
      <c r="BY1097" s="519">
        <v>0</v>
      </c>
      <c r="BZ1097" s="519">
        <v>0</v>
      </c>
      <c r="CA1097" s="519">
        <v>0</v>
      </c>
      <c r="CB1097" s="519">
        <v>0</v>
      </c>
      <c r="CC1097" s="519">
        <v>0</v>
      </c>
      <c r="CD1097" s="519">
        <v>0</v>
      </c>
      <c r="CE1097" s="519">
        <v>0</v>
      </c>
      <c r="CF1097" s="519">
        <v>0</v>
      </c>
      <c r="CG1097" s="519">
        <v>0</v>
      </c>
      <c r="CH1097" s="519">
        <v>0</v>
      </c>
      <c r="CI1097" s="519">
        <v>0</v>
      </c>
      <c r="CJ1097" s="519">
        <v>0</v>
      </c>
      <c r="CK1097" s="519">
        <v>0</v>
      </c>
      <c r="CL1097" s="519">
        <v>0</v>
      </c>
      <c r="CM1097" s="519">
        <v>0</v>
      </c>
      <c r="CN1097" s="519">
        <v>0</v>
      </c>
      <c r="CO1097" s="519">
        <v>0</v>
      </c>
      <c r="CP1097" s="519">
        <v>0</v>
      </c>
      <c r="CQ1097" s="519">
        <v>0</v>
      </c>
      <c r="CR1097" s="519">
        <v>0</v>
      </c>
      <c r="CS1097" s="519">
        <v>0</v>
      </c>
      <c r="CT1097" s="519">
        <v>0</v>
      </c>
      <c r="CU1097" s="519">
        <v>0</v>
      </c>
      <c r="CV1097" s="519">
        <v>0</v>
      </c>
      <c r="CW1097" s="519">
        <v>0</v>
      </c>
      <c r="CX1097" s="519">
        <v>0</v>
      </c>
      <c r="CY1097" s="519">
        <v>0</v>
      </c>
      <c r="CZ1097" s="519">
        <v>0</v>
      </c>
      <c r="DA1097" s="519">
        <v>0</v>
      </c>
      <c r="DB1097" s="519">
        <v>0</v>
      </c>
      <c r="DC1097" s="519">
        <v>0</v>
      </c>
      <c r="DD1097" s="519">
        <v>0</v>
      </c>
      <c r="DE1097" s="519">
        <v>0</v>
      </c>
      <c r="DF1097" s="519">
        <v>0</v>
      </c>
      <c r="DG1097" s="519">
        <v>0</v>
      </c>
      <c r="DH1097" s="519">
        <v>0</v>
      </c>
      <c r="DI1097" s="519">
        <v>0</v>
      </c>
      <c r="DJ1097" s="519">
        <v>0</v>
      </c>
      <c r="DK1097" s="519">
        <v>0</v>
      </c>
      <c r="DL1097" s="519">
        <v>0</v>
      </c>
      <c r="DM1097" s="519">
        <v>0</v>
      </c>
      <c r="DN1097" s="519">
        <v>0</v>
      </c>
      <c r="DO1097" s="519">
        <v>0</v>
      </c>
      <c r="DP1097" s="519">
        <v>0</v>
      </c>
      <c r="DQ1097" s="519">
        <v>0</v>
      </c>
      <c r="DR1097" s="519">
        <v>0</v>
      </c>
      <c r="DS1097" s="519">
        <v>0</v>
      </c>
      <c r="DT1097" s="519">
        <v>0</v>
      </c>
      <c r="DU1097" s="519">
        <v>0</v>
      </c>
      <c r="DV1097" s="519">
        <v>0</v>
      </c>
      <c r="DW1097" s="519">
        <v>0</v>
      </c>
      <c r="DX1097" s="519">
        <v>0</v>
      </c>
      <c r="DZ1097" s="337"/>
      <c r="EA1097" s="519" t="s">
        <v>1062</v>
      </c>
      <c r="EB1097" s="519" t="s">
        <v>1059</v>
      </c>
      <c r="EC1097" s="519">
        <v>13</v>
      </c>
      <c r="ED1097" s="183" t="str">
        <f t="shared" si="53"/>
        <v>SDN200113</v>
      </c>
      <c r="EE1097" s="519">
        <v>466.4</v>
      </c>
      <c r="EF1097" s="519">
        <v>10000</v>
      </c>
      <c r="EG1097" s="519">
        <v>10000</v>
      </c>
      <c r="EH1097" s="519">
        <v>10000</v>
      </c>
      <c r="EI1097" s="519">
        <v>10000</v>
      </c>
      <c r="EJ1097" s="519">
        <v>10000</v>
      </c>
      <c r="EK1097" s="519">
        <v>10000</v>
      </c>
      <c r="EL1097" s="519">
        <v>10000</v>
      </c>
      <c r="EM1097" s="519">
        <v>10000</v>
      </c>
      <c r="EN1097" s="519">
        <v>10000</v>
      </c>
      <c r="EO1097" s="519">
        <v>10000</v>
      </c>
      <c r="EP1097" s="519">
        <v>10000</v>
      </c>
      <c r="EQ1097" s="519">
        <v>10000</v>
      </c>
      <c r="ER1097" s="519">
        <v>10000</v>
      </c>
      <c r="ES1097" s="519">
        <v>10000</v>
      </c>
      <c r="ET1097" s="519">
        <v>10000</v>
      </c>
      <c r="EU1097" s="519">
        <v>10000</v>
      </c>
      <c r="EV1097" s="519">
        <v>10000</v>
      </c>
      <c r="EW1097" s="519">
        <v>10000</v>
      </c>
      <c r="EX1097" s="519">
        <v>10000</v>
      </c>
      <c r="EY1097" s="519">
        <v>10000</v>
      </c>
      <c r="EZ1097" s="519">
        <v>10000</v>
      </c>
      <c r="FA1097" s="519">
        <v>10000</v>
      </c>
      <c r="FB1097" s="519">
        <v>10000</v>
      </c>
      <c r="FC1097" s="519">
        <v>10000</v>
      </c>
      <c r="FD1097" s="519">
        <v>10000</v>
      </c>
      <c r="FE1097" s="519">
        <v>10000</v>
      </c>
      <c r="FF1097" s="519">
        <v>10000</v>
      </c>
      <c r="FG1097" s="519">
        <v>10000</v>
      </c>
      <c r="FH1097" s="519">
        <v>10000</v>
      </c>
      <c r="FI1097" s="519">
        <v>10000</v>
      </c>
      <c r="FJ1097" s="519">
        <v>10000</v>
      </c>
      <c r="FK1097" s="519">
        <v>10000</v>
      </c>
      <c r="FL1097" s="519">
        <v>10000</v>
      </c>
      <c r="FM1097" s="519">
        <v>10000</v>
      </c>
      <c r="FN1097" s="519">
        <v>0</v>
      </c>
      <c r="FO1097" s="519">
        <v>0</v>
      </c>
      <c r="FP1097" s="519">
        <v>0</v>
      </c>
      <c r="FQ1097" s="519">
        <v>0</v>
      </c>
      <c r="FR1097" s="519">
        <v>0</v>
      </c>
      <c r="FS1097" s="519">
        <v>0</v>
      </c>
      <c r="FT1097" s="519">
        <v>0</v>
      </c>
      <c r="FU1097" s="519">
        <v>0</v>
      </c>
      <c r="FV1097" s="519">
        <v>0</v>
      </c>
      <c r="FW1097" s="519">
        <v>0</v>
      </c>
      <c r="FX1097" s="519">
        <v>0</v>
      </c>
      <c r="FY1097" s="519">
        <v>0</v>
      </c>
      <c r="FZ1097" s="519">
        <v>0</v>
      </c>
      <c r="GA1097" s="519">
        <v>0</v>
      </c>
      <c r="GB1097" s="519">
        <v>0</v>
      </c>
      <c r="GC1097" s="519">
        <v>0</v>
      </c>
      <c r="GD1097" s="519">
        <v>0</v>
      </c>
      <c r="GE1097" s="519">
        <v>0</v>
      </c>
      <c r="GF1097" s="519">
        <v>0</v>
      </c>
      <c r="GG1097" s="519">
        <v>0</v>
      </c>
      <c r="GH1097" s="519">
        <v>0</v>
      </c>
      <c r="GI1097" s="519">
        <v>0</v>
      </c>
      <c r="GJ1097" s="519">
        <v>0</v>
      </c>
      <c r="GK1097" s="519">
        <v>0</v>
      </c>
      <c r="GL1097" s="519">
        <v>0</v>
      </c>
      <c r="GM1097" s="519">
        <v>0</v>
      </c>
      <c r="GN1097" s="519">
        <v>0</v>
      </c>
      <c r="GO1097" s="519">
        <v>0</v>
      </c>
      <c r="GP1097" s="519">
        <v>0</v>
      </c>
      <c r="GQ1097" s="519">
        <v>0</v>
      </c>
      <c r="GR1097" s="519">
        <v>0</v>
      </c>
      <c r="GS1097" s="519">
        <v>0</v>
      </c>
      <c r="GT1097" s="519">
        <v>0</v>
      </c>
      <c r="GU1097" s="519">
        <v>0</v>
      </c>
      <c r="GV1097" s="519">
        <v>0</v>
      </c>
      <c r="GW1097" s="519">
        <v>0</v>
      </c>
      <c r="GX1097" s="519">
        <v>0</v>
      </c>
      <c r="GY1097" s="519">
        <v>0</v>
      </c>
      <c r="GZ1097" s="519">
        <v>0</v>
      </c>
      <c r="HA1097" s="519">
        <v>0</v>
      </c>
      <c r="HB1097" s="519">
        <v>0</v>
      </c>
      <c r="HC1097" s="519">
        <v>0</v>
      </c>
      <c r="HD1097" s="519">
        <v>0</v>
      </c>
      <c r="HE1097" s="519">
        <v>0</v>
      </c>
      <c r="HF1097" s="519">
        <v>0</v>
      </c>
      <c r="HG1097" s="519">
        <v>0</v>
      </c>
      <c r="HH1097" s="519">
        <v>0</v>
      </c>
      <c r="HI1097" s="519">
        <v>0</v>
      </c>
      <c r="HJ1097" s="519">
        <v>0</v>
      </c>
      <c r="HK1097" s="519">
        <v>0</v>
      </c>
      <c r="HL1097" s="519">
        <v>0</v>
      </c>
      <c r="HM1097" s="519">
        <v>0</v>
      </c>
      <c r="HN1097" s="519">
        <v>0</v>
      </c>
      <c r="HO1097" s="519">
        <v>0</v>
      </c>
      <c r="HP1097" s="519">
        <v>0</v>
      </c>
      <c r="HQ1097" s="519">
        <v>0</v>
      </c>
      <c r="HR1097" s="519">
        <v>0</v>
      </c>
      <c r="HS1097" s="519">
        <v>0</v>
      </c>
      <c r="HT1097" s="519">
        <v>0</v>
      </c>
      <c r="HU1097" s="519">
        <v>0</v>
      </c>
      <c r="HV1097" s="519">
        <v>0</v>
      </c>
      <c r="HW1097" s="519">
        <v>0</v>
      </c>
      <c r="HX1097" s="519">
        <v>0</v>
      </c>
      <c r="HY1097" s="519">
        <v>0</v>
      </c>
      <c r="HZ1097" s="519">
        <v>0</v>
      </c>
      <c r="IA1097" s="519">
        <v>0</v>
      </c>
      <c r="IB1097" s="519">
        <v>0</v>
      </c>
      <c r="IC1097" s="519">
        <v>0</v>
      </c>
      <c r="ID1097" s="519">
        <v>0</v>
      </c>
      <c r="IE1097" s="519">
        <v>0</v>
      </c>
      <c r="IF1097" s="519">
        <v>0</v>
      </c>
      <c r="IG1097" s="519">
        <v>0</v>
      </c>
      <c r="IH1097" s="519">
        <v>0</v>
      </c>
      <c r="II1097" s="519">
        <v>0</v>
      </c>
      <c r="IJ1097" s="519">
        <v>0</v>
      </c>
      <c r="IK1097" s="519">
        <v>0</v>
      </c>
    </row>
    <row r="1098" spans="2:245" hidden="1">
      <c r="B1098" s="519" t="s">
        <v>1058</v>
      </c>
      <c r="C1098" s="519"/>
      <c r="D1098" s="519"/>
      <c r="E1098" s="519"/>
      <c r="F1098" s="519">
        <v>2</v>
      </c>
      <c r="G1098" s="519"/>
      <c r="H1098" s="519">
        <v>48</v>
      </c>
      <c r="I1098" s="519">
        <v>6</v>
      </c>
      <c r="J1098" s="519" t="str">
        <f t="shared" si="54"/>
        <v>SDN10024806</v>
      </c>
      <c r="K1098" s="519">
        <v>972</v>
      </c>
      <c r="M1098" s="337"/>
      <c r="N1098" s="519" t="s">
        <v>1062</v>
      </c>
      <c r="O1098" s="519" t="s">
        <v>1059</v>
      </c>
      <c r="P1098" s="519">
        <v>14</v>
      </c>
      <c r="Q1098" s="521" t="str">
        <f t="shared" si="52"/>
        <v>SDN200114</v>
      </c>
      <c r="R1098" s="519">
        <v>466.4</v>
      </c>
      <c r="S1098" s="519">
        <v>2000</v>
      </c>
      <c r="T1098" s="519">
        <v>2000</v>
      </c>
      <c r="U1098" s="519">
        <v>2000</v>
      </c>
      <c r="V1098" s="519">
        <v>2332</v>
      </c>
      <c r="W1098" s="519">
        <v>2798.4</v>
      </c>
      <c r="X1098" s="519">
        <v>3264.8</v>
      </c>
      <c r="Y1098" s="519">
        <v>3731.2</v>
      </c>
      <c r="Z1098" s="519">
        <v>4197.6000000000004</v>
      </c>
      <c r="AA1098" s="519">
        <v>4664</v>
      </c>
      <c r="AB1098" s="519">
        <v>5037.1000000000004</v>
      </c>
      <c r="AC1098" s="519">
        <v>5410.2</v>
      </c>
      <c r="AD1098" s="519">
        <v>5783.4</v>
      </c>
      <c r="AE1098" s="519">
        <v>6156.5</v>
      </c>
      <c r="AF1098" s="519">
        <v>6529.6</v>
      </c>
      <c r="AG1098" s="519">
        <v>6902.7</v>
      </c>
      <c r="AH1098" s="519">
        <v>7275.8</v>
      </c>
      <c r="AI1098" s="519">
        <v>7649</v>
      </c>
      <c r="AJ1098" s="519">
        <v>8022.1</v>
      </c>
      <c r="AK1098" s="519">
        <v>8395.2000000000007</v>
      </c>
      <c r="AL1098" s="519">
        <v>8395.2000000000007</v>
      </c>
      <c r="AM1098" s="519">
        <v>8395.2000000000007</v>
      </c>
      <c r="AN1098" s="519">
        <v>8395.2000000000007</v>
      </c>
      <c r="AO1098" s="519">
        <v>8395.2000000000007</v>
      </c>
      <c r="AP1098" s="519">
        <v>8395.2000000000007</v>
      </c>
      <c r="AQ1098" s="519">
        <v>8395.2000000000007</v>
      </c>
      <c r="AR1098" s="519">
        <v>8395.2000000000007</v>
      </c>
      <c r="AS1098" s="519">
        <v>8395.2000000000007</v>
      </c>
      <c r="AT1098" s="519">
        <v>8395.2000000000007</v>
      </c>
      <c r="AU1098" s="519">
        <v>8395.2000000000007</v>
      </c>
      <c r="AV1098" s="519">
        <v>8395.2000000000007</v>
      </c>
      <c r="AW1098" s="519">
        <v>8395.2000000000007</v>
      </c>
      <c r="AX1098" s="519">
        <v>8395.2000000000007</v>
      </c>
      <c r="AY1098" s="519">
        <v>8395.2000000000007</v>
      </c>
      <c r="AZ1098" s="519">
        <v>8395.2000000000007</v>
      </c>
      <c r="BA1098" s="519">
        <v>0</v>
      </c>
      <c r="BB1098" s="519">
        <v>0</v>
      </c>
      <c r="BC1098" s="519">
        <v>0</v>
      </c>
      <c r="BD1098" s="519">
        <v>0</v>
      </c>
      <c r="BE1098" s="519">
        <v>0</v>
      </c>
      <c r="BF1098" s="519">
        <v>0</v>
      </c>
      <c r="BG1098" s="519">
        <v>0</v>
      </c>
      <c r="BH1098" s="519">
        <v>0</v>
      </c>
      <c r="BI1098" s="519">
        <v>0</v>
      </c>
      <c r="BJ1098" s="519">
        <v>0</v>
      </c>
      <c r="BK1098" s="519">
        <v>0</v>
      </c>
      <c r="BL1098" s="519">
        <v>0</v>
      </c>
      <c r="BM1098" s="519">
        <v>0</v>
      </c>
      <c r="BN1098" s="519">
        <v>0</v>
      </c>
      <c r="BO1098" s="519">
        <v>0</v>
      </c>
      <c r="BP1098" s="519">
        <v>0</v>
      </c>
      <c r="BQ1098" s="519">
        <v>0</v>
      </c>
      <c r="BR1098" s="519">
        <v>0</v>
      </c>
      <c r="BS1098" s="519">
        <v>0</v>
      </c>
      <c r="BT1098" s="519">
        <v>0</v>
      </c>
      <c r="BU1098" s="519">
        <v>0</v>
      </c>
      <c r="BV1098" s="519">
        <v>0</v>
      </c>
      <c r="BW1098" s="519">
        <v>0</v>
      </c>
      <c r="BX1098" s="519">
        <v>0</v>
      </c>
      <c r="BY1098" s="519">
        <v>0</v>
      </c>
      <c r="BZ1098" s="519">
        <v>0</v>
      </c>
      <c r="CA1098" s="519">
        <v>0</v>
      </c>
      <c r="CB1098" s="519">
        <v>0</v>
      </c>
      <c r="CC1098" s="519">
        <v>0</v>
      </c>
      <c r="CD1098" s="519">
        <v>0</v>
      </c>
      <c r="CE1098" s="519">
        <v>0</v>
      </c>
      <c r="CF1098" s="519">
        <v>0</v>
      </c>
      <c r="CG1098" s="519">
        <v>0</v>
      </c>
      <c r="CH1098" s="519">
        <v>0</v>
      </c>
      <c r="CI1098" s="519">
        <v>0</v>
      </c>
      <c r="CJ1098" s="519">
        <v>0</v>
      </c>
      <c r="CK1098" s="519">
        <v>0</v>
      </c>
      <c r="CL1098" s="519">
        <v>0</v>
      </c>
      <c r="CM1098" s="519">
        <v>0</v>
      </c>
      <c r="CN1098" s="519">
        <v>0</v>
      </c>
      <c r="CO1098" s="519">
        <v>0</v>
      </c>
      <c r="CP1098" s="519">
        <v>0</v>
      </c>
      <c r="CQ1098" s="519">
        <v>0</v>
      </c>
      <c r="CR1098" s="519">
        <v>0</v>
      </c>
      <c r="CS1098" s="519">
        <v>0</v>
      </c>
      <c r="CT1098" s="519">
        <v>0</v>
      </c>
      <c r="CU1098" s="519">
        <v>0</v>
      </c>
      <c r="CV1098" s="519">
        <v>0</v>
      </c>
      <c r="CW1098" s="519">
        <v>0</v>
      </c>
      <c r="CX1098" s="519">
        <v>0</v>
      </c>
      <c r="CY1098" s="519">
        <v>0</v>
      </c>
      <c r="CZ1098" s="519">
        <v>0</v>
      </c>
      <c r="DA1098" s="519">
        <v>0</v>
      </c>
      <c r="DB1098" s="519">
        <v>0</v>
      </c>
      <c r="DC1098" s="519">
        <v>0</v>
      </c>
      <c r="DD1098" s="519">
        <v>0</v>
      </c>
      <c r="DE1098" s="519">
        <v>0</v>
      </c>
      <c r="DF1098" s="519">
        <v>0</v>
      </c>
      <c r="DG1098" s="519">
        <v>0</v>
      </c>
      <c r="DH1098" s="519">
        <v>0</v>
      </c>
      <c r="DI1098" s="519">
        <v>0</v>
      </c>
      <c r="DJ1098" s="519">
        <v>0</v>
      </c>
      <c r="DK1098" s="519">
        <v>0</v>
      </c>
      <c r="DL1098" s="519">
        <v>0</v>
      </c>
      <c r="DM1098" s="519">
        <v>0</v>
      </c>
      <c r="DN1098" s="519">
        <v>0</v>
      </c>
      <c r="DO1098" s="519">
        <v>0</v>
      </c>
      <c r="DP1098" s="519">
        <v>0</v>
      </c>
      <c r="DQ1098" s="519">
        <v>0</v>
      </c>
      <c r="DR1098" s="519">
        <v>0</v>
      </c>
      <c r="DS1098" s="519">
        <v>0</v>
      </c>
      <c r="DT1098" s="519">
        <v>0</v>
      </c>
      <c r="DU1098" s="519">
        <v>0</v>
      </c>
      <c r="DV1098" s="519">
        <v>0</v>
      </c>
      <c r="DW1098" s="519">
        <v>0</v>
      </c>
      <c r="DX1098" s="519">
        <v>0</v>
      </c>
      <c r="DZ1098" s="337"/>
      <c r="EA1098" s="519" t="s">
        <v>1062</v>
      </c>
      <c r="EB1098" s="519" t="s">
        <v>1059</v>
      </c>
      <c r="EC1098" s="519">
        <v>14</v>
      </c>
      <c r="ED1098" s="183" t="str">
        <f t="shared" si="53"/>
        <v>SDN200114</v>
      </c>
      <c r="EE1098" s="519">
        <v>466.4</v>
      </c>
      <c r="EF1098" s="519">
        <v>10000</v>
      </c>
      <c r="EG1098" s="519">
        <v>10000</v>
      </c>
      <c r="EH1098" s="519">
        <v>10000</v>
      </c>
      <c r="EI1098" s="519">
        <v>10000</v>
      </c>
      <c r="EJ1098" s="519">
        <v>10000</v>
      </c>
      <c r="EK1098" s="519">
        <v>10000</v>
      </c>
      <c r="EL1098" s="519">
        <v>10000</v>
      </c>
      <c r="EM1098" s="519">
        <v>10000</v>
      </c>
      <c r="EN1098" s="519">
        <v>10000</v>
      </c>
      <c r="EO1098" s="519">
        <v>10000</v>
      </c>
      <c r="EP1098" s="519">
        <v>10000</v>
      </c>
      <c r="EQ1098" s="519">
        <v>10000</v>
      </c>
      <c r="ER1098" s="519">
        <v>10000</v>
      </c>
      <c r="ES1098" s="519">
        <v>10000</v>
      </c>
      <c r="ET1098" s="519">
        <v>10000</v>
      </c>
      <c r="EU1098" s="519">
        <v>10000</v>
      </c>
      <c r="EV1098" s="519">
        <v>10000</v>
      </c>
      <c r="EW1098" s="519">
        <v>10000</v>
      </c>
      <c r="EX1098" s="519">
        <v>10000</v>
      </c>
      <c r="EY1098" s="519">
        <v>10000</v>
      </c>
      <c r="EZ1098" s="519">
        <v>10000</v>
      </c>
      <c r="FA1098" s="519">
        <v>10000</v>
      </c>
      <c r="FB1098" s="519">
        <v>10000</v>
      </c>
      <c r="FC1098" s="519">
        <v>10000</v>
      </c>
      <c r="FD1098" s="519">
        <v>10000</v>
      </c>
      <c r="FE1098" s="519">
        <v>10000</v>
      </c>
      <c r="FF1098" s="519">
        <v>10000</v>
      </c>
      <c r="FG1098" s="519">
        <v>10000</v>
      </c>
      <c r="FH1098" s="519">
        <v>10000</v>
      </c>
      <c r="FI1098" s="519">
        <v>10000</v>
      </c>
      <c r="FJ1098" s="519">
        <v>10000</v>
      </c>
      <c r="FK1098" s="519">
        <v>10000</v>
      </c>
      <c r="FL1098" s="519">
        <v>10000</v>
      </c>
      <c r="FM1098" s="519">
        <v>10000</v>
      </c>
      <c r="FN1098" s="519">
        <v>0</v>
      </c>
      <c r="FO1098" s="519">
        <v>0</v>
      </c>
      <c r="FP1098" s="519">
        <v>0</v>
      </c>
      <c r="FQ1098" s="519">
        <v>0</v>
      </c>
      <c r="FR1098" s="519">
        <v>0</v>
      </c>
      <c r="FS1098" s="519">
        <v>0</v>
      </c>
      <c r="FT1098" s="519">
        <v>0</v>
      </c>
      <c r="FU1098" s="519">
        <v>0</v>
      </c>
      <c r="FV1098" s="519">
        <v>0</v>
      </c>
      <c r="FW1098" s="519">
        <v>0</v>
      </c>
      <c r="FX1098" s="519">
        <v>0</v>
      </c>
      <c r="FY1098" s="519">
        <v>0</v>
      </c>
      <c r="FZ1098" s="519">
        <v>0</v>
      </c>
      <c r="GA1098" s="519">
        <v>0</v>
      </c>
      <c r="GB1098" s="519">
        <v>0</v>
      </c>
      <c r="GC1098" s="519">
        <v>0</v>
      </c>
      <c r="GD1098" s="519">
        <v>0</v>
      </c>
      <c r="GE1098" s="519">
        <v>0</v>
      </c>
      <c r="GF1098" s="519">
        <v>0</v>
      </c>
      <c r="GG1098" s="519">
        <v>0</v>
      </c>
      <c r="GH1098" s="519">
        <v>0</v>
      </c>
      <c r="GI1098" s="519">
        <v>0</v>
      </c>
      <c r="GJ1098" s="519">
        <v>0</v>
      </c>
      <c r="GK1098" s="519">
        <v>0</v>
      </c>
      <c r="GL1098" s="519">
        <v>0</v>
      </c>
      <c r="GM1098" s="519">
        <v>0</v>
      </c>
      <c r="GN1098" s="519">
        <v>0</v>
      </c>
      <c r="GO1098" s="519">
        <v>0</v>
      </c>
      <c r="GP1098" s="519">
        <v>0</v>
      </c>
      <c r="GQ1098" s="519">
        <v>0</v>
      </c>
      <c r="GR1098" s="519">
        <v>0</v>
      </c>
      <c r="GS1098" s="519">
        <v>0</v>
      </c>
      <c r="GT1098" s="519">
        <v>0</v>
      </c>
      <c r="GU1098" s="519">
        <v>0</v>
      </c>
      <c r="GV1098" s="519">
        <v>0</v>
      </c>
      <c r="GW1098" s="519">
        <v>0</v>
      </c>
      <c r="GX1098" s="519">
        <v>0</v>
      </c>
      <c r="GY1098" s="519">
        <v>0</v>
      </c>
      <c r="GZ1098" s="519">
        <v>0</v>
      </c>
      <c r="HA1098" s="519">
        <v>0</v>
      </c>
      <c r="HB1098" s="519">
        <v>0</v>
      </c>
      <c r="HC1098" s="519">
        <v>0</v>
      </c>
      <c r="HD1098" s="519">
        <v>0</v>
      </c>
      <c r="HE1098" s="519">
        <v>0</v>
      </c>
      <c r="HF1098" s="519">
        <v>0</v>
      </c>
      <c r="HG1098" s="519">
        <v>0</v>
      </c>
      <c r="HH1098" s="519">
        <v>0</v>
      </c>
      <c r="HI1098" s="519">
        <v>0</v>
      </c>
      <c r="HJ1098" s="519">
        <v>0</v>
      </c>
      <c r="HK1098" s="519">
        <v>0</v>
      </c>
      <c r="HL1098" s="519">
        <v>0</v>
      </c>
      <c r="HM1098" s="519">
        <v>0</v>
      </c>
      <c r="HN1098" s="519">
        <v>0</v>
      </c>
      <c r="HO1098" s="519">
        <v>0</v>
      </c>
      <c r="HP1098" s="519">
        <v>0</v>
      </c>
      <c r="HQ1098" s="519">
        <v>0</v>
      </c>
      <c r="HR1098" s="519">
        <v>0</v>
      </c>
      <c r="HS1098" s="519">
        <v>0</v>
      </c>
      <c r="HT1098" s="519">
        <v>0</v>
      </c>
      <c r="HU1098" s="519">
        <v>0</v>
      </c>
      <c r="HV1098" s="519">
        <v>0</v>
      </c>
      <c r="HW1098" s="519">
        <v>0</v>
      </c>
      <c r="HX1098" s="519">
        <v>0</v>
      </c>
      <c r="HY1098" s="519">
        <v>0</v>
      </c>
      <c r="HZ1098" s="519">
        <v>0</v>
      </c>
      <c r="IA1098" s="519">
        <v>0</v>
      </c>
      <c r="IB1098" s="519">
        <v>0</v>
      </c>
      <c r="IC1098" s="519">
        <v>0</v>
      </c>
      <c r="ID1098" s="519">
        <v>0</v>
      </c>
      <c r="IE1098" s="519">
        <v>0</v>
      </c>
      <c r="IF1098" s="519">
        <v>0</v>
      </c>
      <c r="IG1098" s="519">
        <v>0</v>
      </c>
      <c r="IH1098" s="519">
        <v>0</v>
      </c>
      <c r="II1098" s="519">
        <v>0</v>
      </c>
      <c r="IJ1098" s="519">
        <v>0</v>
      </c>
      <c r="IK1098" s="519">
        <v>0</v>
      </c>
    </row>
    <row r="1099" spans="2:245" hidden="1">
      <c r="B1099" s="519" t="s">
        <v>1058</v>
      </c>
      <c r="C1099" s="519"/>
      <c r="D1099" s="519"/>
      <c r="E1099" s="519"/>
      <c r="F1099" s="519">
        <v>2</v>
      </c>
      <c r="G1099" s="519"/>
      <c r="H1099" s="519">
        <v>48</v>
      </c>
      <c r="I1099" s="519">
        <v>7</v>
      </c>
      <c r="J1099" s="519" t="str">
        <f t="shared" si="54"/>
        <v>SDN10024807</v>
      </c>
      <c r="K1099" s="519">
        <v>972</v>
      </c>
      <c r="M1099" s="337"/>
      <c r="N1099" s="519" t="s">
        <v>1062</v>
      </c>
      <c r="O1099" s="519" t="s">
        <v>1059</v>
      </c>
      <c r="P1099" s="519">
        <v>15</v>
      </c>
      <c r="Q1099" s="521" t="str">
        <f t="shared" si="52"/>
        <v>SDN200115</v>
      </c>
      <c r="R1099" s="519">
        <v>466.4</v>
      </c>
      <c r="S1099" s="519">
        <v>2000</v>
      </c>
      <c r="T1099" s="519">
        <v>2000</v>
      </c>
      <c r="U1099" s="519">
        <v>2000</v>
      </c>
      <c r="V1099" s="519">
        <v>2332</v>
      </c>
      <c r="W1099" s="519">
        <v>2798.4</v>
      </c>
      <c r="X1099" s="519">
        <v>3264.8</v>
      </c>
      <c r="Y1099" s="519">
        <v>3731.2</v>
      </c>
      <c r="Z1099" s="519">
        <v>4197.6000000000004</v>
      </c>
      <c r="AA1099" s="519">
        <v>4664</v>
      </c>
      <c r="AB1099" s="519">
        <v>5037.1000000000004</v>
      </c>
      <c r="AC1099" s="519">
        <v>5410.2</v>
      </c>
      <c r="AD1099" s="519">
        <v>5783.4</v>
      </c>
      <c r="AE1099" s="519">
        <v>6156.5</v>
      </c>
      <c r="AF1099" s="519">
        <v>6529.6</v>
      </c>
      <c r="AG1099" s="519">
        <v>6902.7</v>
      </c>
      <c r="AH1099" s="519">
        <v>7275.8</v>
      </c>
      <c r="AI1099" s="519">
        <v>7649</v>
      </c>
      <c r="AJ1099" s="519">
        <v>8022.1</v>
      </c>
      <c r="AK1099" s="519">
        <v>8395.2000000000007</v>
      </c>
      <c r="AL1099" s="519">
        <v>8395.2000000000007</v>
      </c>
      <c r="AM1099" s="519">
        <v>8395.2000000000007</v>
      </c>
      <c r="AN1099" s="519">
        <v>8395.2000000000007</v>
      </c>
      <c r="AO1099" s="519">
        <v>8395.2000000000007</v>
      </c>
      <c r="AP1099" s="519">
        <v>8395.2000000000007</v>
      </c>
      <c r="AQ1099" s="519">
        <v>8395.2000000000007</v>
      </c>
      <c r="AR1099" s="519">
        <v>8395.2000000000007</v>
      </c>
      <c r="AS1099" s="519">
        <v>8395.2000000000007</v>
      </c>
      <c r="AT1099" s="519">
        <v>8395.2000000000007</v>
      </c>
      <c r="AU1099" s="519">
        <v>8395.2000000000007</v>
      </c>
      <c r="AV1099" s="519">
        <v>8395.2000000000007</v>
      </c>
      <c r="AW1099" s="519">
        <v>8395.2000000000007</v>
      </c>
      <c r="AX1099" s="519">
        <v>8395.2000000000007</v>
      </c>
      <c r="AY1099" s="519">
        <v>8395.2000000000007</v>
      </c>
      <c r="AZ1099" s="519">
        <v>8395.2000000000007</v>
      </c>
      <c r="BA1099" s="519">
        <v>0</v>
      </c>
      <c r="BB1099" s="519">
        <v>0</v>
      </c>
      <c r="BC1099" s="519">
        <v>0</v>
      </c>
      <c r="BD1099" s="519">
        <v>0</v>
      </c>
      <c r="BE1099" s="519">
        <v>0</v>
      </c>
      <c r="BF1099" s="519">
        <v>0</v>
      </c>
      <c r="BG1099" s="519">
        <v>0</v>
      </c>
      <c r="BH1099" s="519">
        <v>0</v>
      </c>
      <c r="BI1099" s="519">
        <v>0</v>
      </c>
      <c r="BJ1099" s="519">
        <v>0</v>
      </c>
      <c r="BK1099" s="519">
        <v>0</v>
      </c>
      <c r="BL1099" s="519">
        <v>0</v>
      </c>
      <c r="BM1099" s="519">
        <v>0</v>
      </c>
      <c r="BN1099" s="519">
        <v>0</v>
      </c>
      <c r="BO1099" s="519">
        <v>0</v>
      </c>
      <c r="BP1099" s="519">
        <v>0</v>
      </c>
      <c r="BQ1099" s="519">
        <v>0</v>
      </c>
      <c r="BR1099" s="519">
        <v>0</v>
      </c>
      <c r="BS1099" s="519">
        <v>0</v>
      </c>
      <c r="BT1099" s="519">
        <v>0</v>
      </c>
      <c r="BU1099" s="519">
        <v>0</v>
      </c>
      <c r="BV1099" s="519">
        <v>0</v>
      </c>
      <c r="BW1099" s="519">
        <v>0</v>
      </c>
      <c r="BX1099" s="519">
        <v>0</v>
      </c>
      <c r="BY1099" s="519">
        <v>0</v>
      </c>
      <c r="BZ1099" s="519">
        <v>0</v>
      </c>
      <c r="CA1099" s="519">
        <v>0</v>
      </c>
      <c r="CB1099" s="519">
        <v>0</v>
      </c>
      <c r="CC1099" s="519">
        <v>0</v>
      </c>
      <c r="CD1099" s="519">
        <v>0</v>
      </c>
      <c r="CE1099" s="519">
        <v>0</v>
      </c>
      <c r="CF1099" s="519">
        <v>0</v>
      </c>
      <c r="CG1099" s="519">
        <v>0</v>
      </c>
      <c r="CH1099" s="519">
        <v>0</v>
      </c>
      <c r="CI1099" s="519">
        <v>0</v>
      </c>
      <c r="CJ1099" s="519">
        <v>0</v>
      </c>
      <c r="CK1099" s="519">
        <v>0</v>
      </c>
      <c r="CL1099" s="519">
        <v>0</v>
      </c>
      <c r="CM1099" s="519">
        <v>0</v>
      </c>
      <c r="CN1099" s="519">
        <v>0</v>
      </c>
      <c r="CO1099" s="519">
        <v>0</v>
      </c>
      <c r="CP1099" s="519">
        <v>0</v>
      </c>
      <c r="CQ1099" s="519">
        <v>0</v>
      </c>
      <c r="CR1099" s="519">
        <v>0</v>
      </c>
      <c r="CS1099" s="519">
        <v>0</v>
      </c>
      <c r="CT1099" s="519">
        <v>0</v>
      </c>
      <c r="CU1099" s="519">
        <v>0</v>
      </c>
      <c r="CV1099" s="519">
        <v>0</v>
      </c>
      <c r="CW1099" s="519">
        <v>0</v>
      </c>
      <c r="CX1099" s="519">
        <v>0</v>
      </c>
      <c r="CY1099" s="519">
        <v>0</v>
      </c>
      <c r="CZ1099" s="519">
        <v>0</v>
      </c>
      <c r="DA1099" s="519">
        <v>0</v>
      </c>
      <c r="DB1099" s="519">
        <v>0</v>
      </c>
      <c r="DC1099" s="519">
        <v>0</v>
      </c>
      <c r="DD1099" s="519">
        <v>0</v>
      </c>
      <c r="DE1099" s="519">
        <v>0</v>
      </c>
      <c r="DF1099" s="519">
        <v>0</v>
      </c>
      <c r="DG1099" s="519">
        <v>0</v>
      </c>
      <c r="DH1099" s="519">
        <v>0</v>
      </c>
      <c r="DI1099" s="519">
        <v>0</v>
      </c>
      <c r="DJ1099" s="519">
        <v>0</v>
      </c>
      <c r="DK1099" s="519">
        <v>0</v>
      </c>
      <c r="DL1099" s="519">
        <v>0</v>
      </c>
      <c r="DM1099" s="519">
        <v>0</v>
      </c>
      <c r="DN1099" s="519">
        <v>0</v>
      </c>
      <c r="DO1099" s="519">
        <v>0</v>
      </c>
      <c r="DP1099" s="519">
        <v>0</v>
      </c>
      <c r="DQ1099" s="519">
        <v>0</v>
      </c>
      <c r="DR1099" s="519">
        <v>0</v>
      </c>
      <c r="DS1099" s="519">
        <v>0</v>
      </c>
      <c r="DT1099" s="519">
        <v>0</v>
      </c>
      <c r="DU1099" s="519">
        <v>0</v>
      </c>
      <c r="DV1099" s="519">
        <v>0</v>
      </c>
      <c r="DW1099" s="519">
        <v>0</v>
      </c>
      <c r="DX1099" s="519">
        <v>0</v>
      </c>
      <c r="DZ1099" s="337"/>
      <c r="EA1099" s="519" t="s">
        <v>1062</v>
      </c>
      <c r="EB1099" s="519" t="s">
        <v>1059</v>
      </c>
      <c r="EC1099" s="519">
        <v>15</v>
      </c>
      <c r="ED1099" s="183" t="str">
        <f t="shared" si="53"/>
        <v>SDN200115</v>
      </c>
      <c r="EE1099" s="519">
        <v>466.4</v>
      </c>
      <c r="EF1099" s="519">
        <v>10000</v>
      </c>
      <c r="EG1099" s="519">
        <v>10000</v>
      </c>
      <c r="EH1099" s="519">
        <v>10000</v>
      </c>
      <c r="EI1099" s="519">
        <v>10000</v>
      </c>
      <c r="EJ1099" s="519">
        <v>10000</v>
      </c>
      <c r="EK1099" s="519">
        <v>10000</v>
      </c>
      <c r="EL1099" s="519">
        <v>10000</v>
      </c>
      <c r="EM1099" s="519">
        <v>10000</v>
      </c>
      <c r="EN1099" s="519">
        <v>10000</v>
      </c>
      <c r="EO1099" s="519">
        <v>10000</v>
      </c>
      <c r="EP1099" s="519">
        <v>10000</v>
      </c>
      <c r="EQ1099" s="519">
        <v>10000</v>
      </c>
      <c r="ER1099" s="519">
        <v>10000</v>
      </c>
      <c r="ES1099" s="519">
        <v>10000</v>
      </c>
      <c r="ET1099" s="519">
        <v>10000</v>
      </c>
      <c r="EU1099" s="519">
        <v>10000</v>
      </c>
      <c r="EV1099" s="519">
        <v>10000</v>
      </c>
      <c r="EW1099" s="519">
        <v>10000</v>
      </c>
      <c r="EX1099" s="519">
        <v>10000</v>
      </c>
      <c r="EY1099" s="519">
        <v>10000</v>
      </c>
      <c r="EZ1099" s="519">
        <v>10000</v>
      </c>
      <c r="FA1099" s="519">
        <v>10000</v>
      </c>
      <c r="FB1099" s="519">
        <v>10000</v>
      </c>
      <c r="FC1099" s="519">
        <v>10000</v>
      </c>
      <c r="FD1099" s="519">
        <v>10000</v>
      </c>
      <c r="FE1099" s="519">
        <v>10000</v>
      </c>
      <c r="FF1099" s="519">
        <v>10000</v>
      </c>
      <c r="FG1099" s="519">
        <v>10000</v>
      </c>
      <c r="FH1099" s="519">
        <v>10000</v>
      </c>
      <c r="FI1099" s="519">
        <v>10000</v>
      </c>
      <c r="FJ1099" s="519">
        <v>10000</v>
      </c>
      <c r="FK1099" s="519">
        <v>10000</v>
      </c>
      <c r="FL1099" s="519">
        <v>10000</v>
      </c>
      <c r="FM1099" s="519">
        <v>10000</v>
      </c>
      <c r="FN1099" s="519">
        <v>0</v>
      </c>
      <c r="FO1099" s="519">
        <v>0</v>
      </c>
      <c r="FP1099" s="519">
        <v>0</v>
      </c>
      <c r="FQ1099" s="519">
        <v>0</v>
      </c>
      <c r="FR1099" s="519">
        <v>0</v>
      </c>
      <c r="FS1099" s="519">
        <v>0</v>
      </c>
      <c r="FT1099" s="519">
        <v>0</v>
      </c>
      <c r="FU1099" s="519">
        <v>0</v>
      </c>
      <c r="FV1099" s="519">
        <v>0</v>
      </c>
      <c r="FW1099" s="519">
        <v>0</v>
      </c>
      <c r="FX1099" s="519">
        <v>0</v>
      </c>
      <c r="FY1099" s="519">
        <v>0</v>
      </c>
      <c r="FZ1099" s="519">
        <v>0</v>
      </c>
      <c r="GA1099" s="519">
        <v>0</v>
      </c>
      <c r="GB1099" s="519">
        <v>0</v>
      </c>
      <c r="GC1099" s="519">
        <v>0</v>
      </c>
      <c r="GD1099" s="519">
        <v>0</v>
      </c>
      <c r="GE1099" s="519">
        <v>0</v>
      </c>
      <c r="GF1099" s="519">
        <v>0</v>
      </c>
      <c r="GG1099" s="519">
        <v>0</v>
      </c>
      <c r="GH1099" s="519">
        <v>0</v>
      </c>
      <c r="GI1099" s="519">
        <v>0</v>
      </c>
      <c r="GJ1099" s="519">
        <v>0</v>
      </c>
      <c r="GK1099" s="519">
        <v>0</v>
      </c>
      <c r="GL1099" s="519">
        <v>0</v>
      </c>
      <c r="GM1099" s="519">
        <v>0</v>
      </c>
      <c r="GN1099" s="519">
        <v>0</v>
      </c>
      <c r="GO1099" s="519">
        <v>0</v>
      </c>
      <c r="GP1099" s="519">
        <v>0</v>
      </c>
      <c r="GQ1099" s="519">
        <v>0</v>
      </c>
      <c r="GR1099" s="519">
        <v>0</v>
      </c>
      <c r="GS1099" s="519">
        <v>0</v>
      </c>
      <c r="GT1099" s="519">
        <v>0</v>
      </c>
      <c r="GU1099" s="519">
        <v>0</v>
      </c>
      <c r="GV1099" s="519">
        <v>0</v>
      </c>
      <c r="GW1099" s="519">
        <v>0</v>
      </c>
      <c r="GX1099" s="519">
        <v>0</v>
      </c>
      <c r="GY1099" s="519">
        <v>0</v>
      </c>
      <c r="GZ1099" s="519">
        <v>0</v>
      </c>
      <c r="HA1099" s="519">
        <v>0</v>
      </c>
      <c r="HB1099" s="519">
        <v>0</v>
      </c>
      <c r="HC1099" s="519">
        <v>0</v>
      </c>
      <c r="HD1099" s="519">
        <v>0</v>
      </c>
      <c r="HE1099" s="519">
        <v>0</v>
      </c>
      <c r="HF1099" s="519">
        <v>0</v>
      </c>
      <c r="HG1099" s="519">
        <v>0</v>
      </c>
      <c r="HH1099" s="519">
        <v>0</v>
      </c>
      <c r="HI1099" s="519">
        <v>0</v>
      </c>
      <c r="HJ1099" s="519">
        <v>0</v>
      </c>
      <c r="HK1099" s="519">
        <v>0</v>
      </c>
      <c r="HL1099" s="519">
        <v>0</v>
      </c>
      <c r="HM1099" s="519">
        <v>0</v>
      </c>
      <c r="HN1099" s="519">
        <v>0</v>
      </c>
      <c r="HO1099" s="519">
        <v>0</v>
      </c>
      <c r="HP1099" s="519">
        <v>0</v>
      </c>
      <c r="HQ1099" s="519">
        <v>0</v>
      </c>
      <c r="HR1099" s="519">
        <v>0</v>
      </c>
      <c r="HS1099" s="519">
        <v>0</v>
      </c>
      <c r="HT1099" s="519">
        <v>0</v>
      </c>
      <c r="HU1099" s="519">
        <v>0</v>
      </c>
      <c r="HV1099" s="519">
        <v>0</v>
      </c>
      <c r="HW1099" s="519">
        <v>0</v>
      </c>
      <c r="HX1099" s="519">
        <v>0</v>
      </c>
      <c r="HY1099" s="519">
        <v>0</v>
      </c>
      <c r="HZ1099" s="519">
        <v>0</v>
      </c>
      <c r="IA1099" s="519">
        <v>0</v>
      </c>
      <c r="IB1099" s="519">
        <v>0</v>
      </c>
      <c r="IC1099" s="519">
        <v>0</v>
      </c>
      <c r="ID1099" s="519">
        <v>0</v>
      </c>
      <c r="IE1099" s="519">
        <v>0</v>
      </c>
      <c r="IF1099" s="519">
        <v>0</v>
      </c>
      <c r="IG1099" s="519">
        <v>0</v>
      </c>
      <c r="IH1099" s="519">
        <v>0</v>
      </c>
      <c r="II1099" s="519">
        <v>0</v>
      </c>
      <c r="IJ1099" s="519">
        <v>0</v>
      </c>
      <c r="IK1099" s="519">
        <v>0</v>
      </c>
    </row>
    <row r="1100" spans="2:245" hidden="1">
      <c r="B1100" s="519" t="s">
        <v>1058</v>
      </c>
      <c r="C1100" s="519"/>
      <c r="D1100" s="519"/>
      <c r="E1100" s="519"/>
      <c r="F1100" s="519">
        <v>2</v>
      </c>
      <c r="G1100" s="519"/>
      <c r="H1100" s="519">
        <v>48</v>
      </c>
      <c r="I1100" s="519">
        <v>8</v>
      </c>
      <c r="J1100" s="519" t="str">
        <f t="shared" si="54"/>
        <v>SDN10024808</v>
      </c>
      <c r="K1100" s="519">
        <v>972</v>
      </c>
      <c r="M1100" s="337"/>
      <c r="N1100" s="519" t="s">
        <v>1062</v>
      </c>
      <c r="O1100" s="519" t="s">
        <v>1059</v>
      </c>
      <c r="P1100" s="519">
        <v>16</v>
      </c>
      <c r="Q1100" s="521" t="str">
        <f t="shared" si="52"/>
        <v>SDN200116</v>
      </c>
      <c r="R1100" s="519">
        <v>471.7</v>
      </c>
      <c r="S1100" s="519">
        <v>2000</v>
      </c>
      <c r="T1100" s="519">
        <v>2000</v>
      </c>
      <c r="U1100" s="519">
        <v>2000</v>
      </c>
      <c r="V1100" s="519">
        <v>2358.5</v>
      </c>
      <c r="W1100" s="519">
        <v>2830.2</v>
      </c>
      <c r="X1100" s="519">
        <v>3301.9</v>
      </c>
      <c r="Y1100" s="519">
        <v>3773.6</v>
      </c>
      <c r="Z1100" s="519">
        <v>4245.3</v>
      </c>
      <c r="AA1100" s="519">
        <v>4717</v>
      </c>
      <c r="AB1100" s="519">
        <v>5094.3999999999996</v>
      </c>
      <c r="AC1100" s="519">
        <v>5471.7</v>
      </c>
      <c r="AD1100" s="519">
        <v>5849.1</v>
      </c>
      <c r="AE1100" s="519">
        <v>6226.4</v>
      </c>
      <c r="AF1100" s="519">
        <v>6603.8</v>
      </c>
      <c r="AG1100" s="519">
        <v>6981.2</v>
      </c>
      <c r="AH1100" s="519">
        <v>7358.5</v>
      </c>
      <c r="AI1100" s="519">
        <v>7735.9</v>
      </c>
      <c r="AJ1100" s="519">
        <v>8113.2</v>
      </c>
      <c r="AK1100" s="519">
        <v>8490.6</v>
      </c>
      <c r="AL1100" s="519">
        <v>8490.6</v>
      </c>
      <c r="AM1100" s="519">
        <v>8490.6</v>
      </c>
      <c r="AN1100" s="519">
        <v>8490.6</v>
      </c>
      <c r="AO1100" s="519">
        <v>8490.6</v>
      </c>
      <c r="AP1100" s="519">
        <v>8490.6</v>
      </c>
      <c r="AQ1100" s="519">
        <v>8490.6</v>
      </c>
      <c r="AR1100" s="519">
        <v>8490.6</v>
      </c>
      <c r="AS1100" s="519">
        <v>8490.6</v>
      </c>
      <c r="AT1100" s="519">
        <v>8490.6</v>
      </c>
      <c r="AU1100" s="519">
        <v>8490.6</v>
      </c>
      <c r="AV1100" s="519">
        <v>8490.6</v>
      </c>
      <c r="AW1100" s="519">
        <v>8490.6</v>
      </c>
      <c r="AX1100" s="519">
        <v>8490.6</v>
      </c>
      <c r="AY1100" s="519">
        <v>8490.6</v>
      </c>
      <c r="AZ1100" s="519">
        <v>8490.6</v>
      </c>
      <c r="BA1100" s="519">
        <v>0</v>
      </c>
      <c r="BB1100" s="519">
        <v>0</v>
      </c>
      <c r="BC1100" s="519">
        <v>0</v>
      </c>
      <c r="BD1100" s="519">
        <v>0</v>
      </c>
      <c r="BE1100" s="519">
        <v>0</v>
      </c>
      <c r="BF1100" s="519">
        <v>0</v>
      </c>
      <c r="BG1100" s="519">
        <v>0</v>
      </c>
      <c r="BH1100" s="519">
        <v>0</v>
      </c>
      <c r="BI1100" s="519">
        <v>0</v>
      </c>
      <c r="BJ1100" s="519">
        <v>0</v>
      </c>
      <c r="BK1100" s="519">
        <v>0</v>
      </c>
      <c r="BL1100" s="519">
        <v>0</v>
      </c>
      <c r="BM1100" s="519">
        <v>0</v>
      </c>
      <c r="BN1100" s="519">
        <v>0</v>
      </c>
      <c r="BO1100" s="519">
        <v>0</v>
      </c>
      <c r="BP1100" s="519">
        <v>0</v>
      </c>
      <c r="BQ1100" s="519">
        <v>0</v>
      </c>
      <c r="BR1100" s="519">
        <v>0</v>
      </c>
      <c r="BS1100" s="519">
        <v>0</v>
      </c>
      <c r="BT1100" s="519">
        <v>0</v>
      </c>
      <c r="BU1100" s="519">
        <v>0</v>
      </c>
      <c r="BV1100" s="519">
        <v>0</v>
      </c>
      <c r="BW1100" s="519">
        <v>0</v>
      </c>
      <c r="BX1100" s="519">
        <v>0</v>
      </c>
      <c r="BY1100" s="519">
        <v>0</v>
      </c>
      <c r="BZ1100" s="519">
        <v>0</v>
      </c>
      <c r="CA1100" s="519">
        <v>0</v>
      </c>
      <c r="CB1100" s="519">
        <v>0</v>
      </c>
      <c r="CC1100" s="519">
        <v>0</v>
      </c>
      <c r="CD1100" s="519">
        <v>0</v>
      </c>
      <c r="CE1100" s="519">
        <v>0</v>
      </c>
      <c r="CF1100" s="519">
        <v>0</v>
      </c>
      <c r="CG1100" s="519">
        <v>0</v>
      </c>
      <c r="CH1100" s="519">
        <v>0</v>
      </c>
      <c r="CI1100" s="519">
        <v>0</v>
      </c>
      <c r="CJ1100" s="519">
        <v>0</v>
      </c>
      <c r="CK1100" s="519">
        <v>0</v>
      </c>
      <c r="CL1100" s="519">
        <v>0</v>
      </c>
      <c r="CM1100" s="519">
        <v>0</v>
      </c>
      <c r="CN1100" s="519">
        <v>0</v>
      </c>
      <c r="CO1100" s="519">
        <v>0</v>
      </c>
      <c r="CP1100" s="519">
        <v>0</v>
      </c>
      <c r="CQ1100" s="519">
        <v>0</v>
      </c>
      <c r="CR1100" s="519">
        <v>0</v>
      </c>
      <c r="CS1100" s="519">
        <v>0</v>
      </c>
      <c r="CT1100" s="519">
        <v>0</v>
      </c>
      <c r="CU1100" s="519">
        <v>0</v>
      </c>
      <c r="CV1100" s="519">
        <v>0</v>
      </c>
      <c r="CW1100" s="519">
        <v>0</v>
      </c>
      <c r="CX1100" s="519">
        <v>0</v>
      </c>
      <c r="CY1100" s="519">
        <v>0</v>
      </c>
      <c r="CZ1100" s="519">
        <v>0</v>
      </c>
      <c r="DA1100" s="519">
        <v>0</v>
      </c>
      <c r="DB1100" s="519">
        <v>0</v>
      </c>
      <c r="DC1100" s="519">
        <v>0</v>
      </c>
      <c r="DD1100" s="519">
        <v>0</v>
      </c>
      <c r="DE1100" s="519">
        <v>0</v>
      </c>
      <c r="DF1100" s="519">
        <v>0</v>
      </c>
      <c r="DG1100" s="519">
        <v>0</v>
      </c>
      <c r="DH1100" s="519">
        <v>0</v>
      </c>
      <c r="DI1100" s="519">
        <v>0</v>
      </c>
      <c r="DJ1100" s="519">
        <v>0</v>
      </c>
      <c r="DK1100" s="519">
        <v>0</v>
      </c>
      <c r="DL1100" s="519">
        <v>0</v>
      </c>
      <c r="DM1100" s="519">
        <v>0</v>
      </c>
      <c r="DN1100" s="519">
        <v>0</v>
      </c>
      <c r="DO1100" s="519">
        <v>0</v>
      </c>
      <c r="DP1100" s="519">
        <v>0</v>
      </c>
      <c r="DQ1100" s="519">
        <v>0</v>
      </c>
      <c r="DR1100" s="519">
        <v>0</v>
      </c>
      <c r="DS1100" s="519">
        <v>0</v>
      </c>
      <c r="DT1100" s="519">
        <v>0</v>
      </c>
      <c r="DU1100" s="519">
        <v>0</v>
      </c>
      <c r="DV1100" s="519">
        <v>0</v>
      </c>
      <c r="DW1100" s="519">
        <v>0</v>
      </c>
      <c r="DX1100" s="519">
        <v>0</v>
      </c>
      <c r="DZ1100" s="337"/>
      <c r="EA1100" s="519" t="s">
        <v>1062</v>
      </c>
      <c r="EB1100" s="519" t="s">
        <v>1059</v>
      </c>
      <c r="EC1100" s="519">
        <v>16</v>
      </c>
      <c r="ED1100" s="183" t="str">
        <f t="shared" si="53"/>
        <v>SDN200116</v>
      </c>
      <c r="EE1100" s="519">
        <v>471.7</v>
      </c>
      <c r="EF1100" s="519">
        <v>10000</v>
      </c>
      <c r="EG1100" s="519">
        <v>10000</v>
      </c>
      <c r="EH1100" s="519">
        <v>10000</v>
      </c>
      <c r="EI1100" s="519">
        <v>10000</v>
      </c>
      <c r="EJ1100" s="519">
        <v>10000</v>
      </c>
      <c r="EK1100" s="519">
        <v>10000</v>
      </c>
      <c r="EL1100" s="519">
        <v>10000</v>
      </c>
      <c r="EM1100" s="519">
        <v>10000</v>
      </c>
      <c r="EN1100" s="519">
        <v>10000</v>
      </c>
      <c r="EO1100" s="519">
        <v>10000</v>
      </c>
      <c r="EP1100" s="519">
        <v>10000</v>
      </c>
      <c r="EQ1100" s="519">
        <v>10000</v>
      </c>
      <c r="ER1100" s="519">
        <v>10000</v>
      </c>
      <c r="ES1100" s="519">
        <v>10000</v>
      </c>
      <c r="ET1100" s="519">
        <v>10000</v>
      </c>
      <c r="EU1100" s="519">
        <v>10000</v>
      </c>
      <c r="EV1100" s="519">
        <v>10000</v>
      </c>
      <c r="EW1100" s="519">
        <v>10000</v>
      </c>
      <c r="EX1100" s="519">
        <v>10000</v>
      </c>
      <c r="EY1100" s="519">
        <v>10000</v>
      </c>
      <c r="EZ1100" s="519">
        <v>10000</v>
      </c>
      <c r="FA1100" s="519">
        <v>10000</v>
      </c>
      <c r="FB1100" s="519">
        <v>10000</v>
      </c>
      <c r="FC1100" s="519">
        <v>10000</v>
      </c>
      <c r="FD1100" s="519">
        <v>10000</v>
      </c>
      <c r="FE1100" s="519">
        <v>10000</v>
      </c>
      <c r="FF1100" s="519">
        <v>10000</v>
      </c>
      <c r="FG1100" s="519">
        <v>10000</v>
      </c>
      <c r="FH1100" s="519">
        <v>10000</v>
      </c>
      <c r="FI1100" s="519">
        <v>10000</v>
      </c>
      <c r="FJ1100" s="519">
        <v>10000</v>
      </c>
      <c r="FK1100" s="519">
        <v>10000</v>
      </c>
      <c r="FL1100" s="519">
        <v>10000</v>
      </c>
      <c r="FM1100" s="519">
        <v>10000</v>
      </c>
      <c r="FN1100" s="519">
        <v>0</v>
      </c>
      <c r="FO1100" s="519">
        <v>0</v>
      </c>
      <c r="FP1100" s="519">
        <v>0</v>
      </c>
      <c r="FQ1100" s="519">
        <v>0</v>
      </c>
      <c r="FR1100" s="519">
        <v>0</v>
      </c>
      <c r="FS1100" s="519">
        <v>0</v>
      </c>
      <c r="FT1100" s="519">
        <v>0</v>
      </c>
      <c r="FU1100" s="519">
        <v>0</v>
      </c>
      <c r="FV1100" s="519">
        <v>0</v>
      </c>
      <c r="FW1100" s="519">
        <v>0</v>
      </c>
      <c r="FX1100" s="519">
        <v>0</v>
      </c>
      <c r="FY1100" s="519">
        <v>0</v>
      </c>
      <c r="FZ1100" s="519">
        <v>0</v>
      </c>
      <c r="GA1100" s="519">
        <v>0</v>
      </c>
      <c r="GB1100" s="519">
        <v>0</v>
      </c>
      <c r="GC1100" s="519">
        <v>0</v>
      </c>
      <c r="GD1100" s="519">
        <v>0</v>
      </c>
      <c r="GE1100" s="519">
        <v>0</v>
      </c>
      <c r="GF1100" s="519">
        <v>0</v>
      </c>
      <c r="GG1100" s="519">
        <v>0</v>
      </c>
      <c r="GH1100" s="519">
        <v>0</v>
      </c>
      <c r="GI1100" s="519">
        <v>0</v>
      </c>
      <c r="GJ1100" s="519">
        <v>0</v>
      </c>
      <c r="GK1100" s="519">
        <v>0</v>
      </c>
      <c r="GL1100" s="519">
        <v>0</v>
      </c>
      <c r="GM1100" s="519">
        <v>0</v>
      </c>
      <c r="GN1100" s="519">
        <v>0</v>
      </c>
      <c r="GO1100" s="519">
        <v>0</v>
      </c>
      <c r="GP1100" s="519">
        <v>0</v>
      </c>
      <c r="GQ1100" s="519">
        <v>0</v>
      </c>
      <c r="GR1100" s="519">
        <v>0</v>
      </c>
      <c r="GS1100" s="519">
        <v>0</v>
      </c>
      <c r="GT1100" s="519">
        <v>0</v>
      </c>
      <c r="GU1100" s="519">
        <v>0</v>
      </c>
      <c r="GV1100" s="519">
        <v>0</v>
      </c>
      <c r="GW1100" s="519">
        <v>0</v>
      </c>
      <c r="GX1100" s="519">
        <v>0</v>
      </c>
      <c r="GY1100" s="519">
        <v>0</v>
      </c>
      <c r="GZ1100" s="519">
        <v>0</v>
      </c>
      <c r="HA1100" s="519">
        <v>0</v>
      </c>
      <c r="HB1100" s="519">
        <v>0</v>
      </c>
      <c r="HC1100" s="519">
        <v>0</v>
      </c>
      <c r="HD1100" s="519">
        <v>0</v>
      </c>
      <c r="HE1100" s="519">
        <v>0</v>
      </c>
      <c r="HF1100" s="519">
        <v>0</v>
      </c>
      <c r="HG1100" s="519">
        <v>0</v>
      </c>
      <c r="HH1100" s="519">
        <v>0</v>
      </c>
      <c r="HI1100" s="519">
        <v>0</v>
      </c>
      <c r="HJ1100" s="519">
        <v>0</v>
      </c>
      <c r="HK1100" s="519">
        <v>0</v>
      </c>
      <c r="HL1100" s="519">
        <v>0</v>
      </c>
      <c r="HM1100" s="519">
        <v>0</v>
      </c>
      <c r="HN1100" s="519">
        <v>0</v>
      </c>
      <c r="HO1100" s="519">
        <v>0</v>
      </c>
      <c r="HP1100" s="519">
        <v>0</v>
      </c>
      <c r="HQ1100" s="519">
        <v>0</v>
      </c>
      <c r="HR1100" s="519">
        <v>0</v>
      </c>
      <c r="HS1100" s="519">
        <v>0</v>
      </c>
      <c r="HT1100" s="519">
        <v>0</v>
      </c>
      <c r="HU1100" s="519">
        <v>0</v>
      </c>
      <c r="HV1100" s="519">
        <v>0</v>
      </c>
      <c r="HW1100" s="519">
        <v>0</v>
      </c>
      <c r="HX1100" s="519">
        <v>0</v>
      </c>
      <c r="HY1100" s="519">
        <v>0</v>
      </c>
      <c r="HZ1100" s="519">
        <v>0</v>
      </c>
      <c r="IA1100" s="519">
        <v>0</v>
      </c>
      <c r="IB1100" s="519">
        <v>0</v>
      </c>
      <c r="IC1100" s="519">
        <v>0</v>
      </c>
      <c r="ID1100" s="519">
        <v>0</v>
      </c>
      <c r="IE1100" s="519">
        <v>0</v>
      </c>
      <c r="IF1100" s="519">
        <v>0</v>
      </c>
      <c r="IG1100" s="519">
        <v>0</v>
      </c>
      <c r="IH1100" s="519">
        <v>0</v>
      </c>
      <c r="II1100" s="519">
        <v>0</v>
      </c>
      <c r="IJ1100" s="519">
        <v>0</v>
      </c>
      <c r="IK1100" s="519">
        <v>0</v>
      </c>
    </row>
    <row r="1101" spans="2:245" hidden="1">
      <c r="B1101" s="519" t="s">
        <v>1058</v>
      </c>
      <c r="C1101" s="519"/>
      <c r="D1101" s="519"/>
      <c r="E1101" s="519"/>
      <c r="F1101" s="519">
        <v>2</v>
      </c>
      <c r="G1101" s="519"/>
      <c r="H1101" s="519">
        <v>48</v>
      </c>
      <c r="I1101" s="519">
        <v>9</v>
      </c>
      <c r="J1101" s="519" t="str">
        <f t="shared" si="54"/>
        <v>SDN10024809</v>
      </c>
      <c r="K1101" s="519">
        <v>972</v>
      </c>
      <c r="M1101" s="337"/>
      <c r="N1101" s="519" t="s">
        <v>1062</v>
      </c>
      <c r="O1101" s="519" t="s">
        <v>1059</v>
      </c>
      <c r="P1101" s="519">
        <v>17</v>
      </c>
      <c r="Q1101" s="521" t="str">
        <f t="shared" si="52"/>
        <v>SDN200117</v>
      </c>
      <c r="R1101" s="519">
        <v>471.7</v>
      </c>
      <c r="S1101" s="519">
        <v>2000</v>
      </c>
      <c r="T1101" s="519">
        <v>2000</v>
      </c>
      <c r="U1101" s="519">
        <v>2000</v>
      </c>
      <c r="V1101" s="519">
        <v>2358.5</v>
      </c>
      <c r="W1101" s="519">
        <v>2830.2</v>
      </c>
      <c r="X1101" s="519">
        <v>3301.9</v>
      </c>
      <c r="Y1101" s="519">
        <v>3773.6</v>
      </c>
      <c r="Z1101" s="519">
        <v>4245.3</v>
      </c>
      <c r="AA1101" s="519">
        <v>4717</v>
      </c>
      <c r="AB1101" s="519">
        <v>5094.3999999999996</v>
      </c>
      <c r="AC1101" s="519">
        <v>5471.7</v>
      </c>
      <c r="AD1101" s="519">
        <v>5849.1</v>
      </c>
      <c r="AE1101" s="519">
        <v>6226.4</v>
      </c>
      <c r="AF1101" s="519">
        <v>6603.8</v>
      </c>
      <c r="AG1101" s="519">
        <v>6981.2</v>
      </c>
      <c r="AH1101" s="519">
        <v>7358.5</v>
      </c>
      <c r="AI1101" s="519">
        <v>7735.9</v>
      </c>
      <c r="AJ1101" s="519">
        <v>8113.2</v>
      </c>
      <c r="AK1101" s="519">
        <v>8490.6</v>
      </c>
      <c r="AL1101" s="519">
        <v>8490.6</v>
      </c>
      <c r="AM1101" s="519">
        <v>8490.6</v>
      </c>
      <c r="AN1101" s="519">
        <v>8490.6</v>
      </c>
      <c r="AO1101" s="519">
        <v>8490.6</v>
      </c>
      <c r="AP1101" s="519">
        <v>8490.6</v>
      </c>
      <c r="AQ1101" s="519">
        <v>8490.6</v>
      </c>
      <c r="AR1101" s="519">
        <v>8490.6</v>
      </c>
      <c r="AS1101" s="519">
        <v>8490.6</v>
      </c>
      <c r="AT1101" s="519">
        <v>8490.6</v>
      </c>
      <c r="AU1101" s="519">
        <v>8490.6</v>
      </c>
      <c r="AV1101" s="519">
        <v>8490.6</v>
      </c>
      <c r="AW1101" s="519">
        <v>8490.6</v>
      </c>
      <c r="AX1101" s="519">
        <v>8490.6</v>
      </c>
      <c r="AY1101" s="519">
        <v>8490.6</v>
      </c>
      <c r="AZ1101" s="519">
        <v>8490.6</v>
      </c>
      <c r="BA1101" s="519">
        <v>0</v>
      </c>
      <c r="BB1101" s="519">
        <v>0</v>
      </c>
      <c r="BC1101" s="519">
        <v>0</v>
      </c>
      <c r="BD1101" s="519">
        <v>0</v>
      </c>
      <c r="BE1101" s="519">
        <v>0</v>
      </c>
      <c r="BF1101" s="519">
        <v>0</v>
      </c>
      <c r="BG1101" s="519">
        <v>0</v>
      </c>
      <c r="BH1101" s="519">
        <v>0</v>
      </c>
      <c r="BI1101" s="519">
        <v>0</v>
      </c>
      <c r="BJ1101" s="519">
        <v>0</v>
      </c>
      <c r="BK1101" s="519">
        <v>0</v>
      </c>
      <c r="BL1101" s="519">
        <v>0</v>
      </c>
      <c r="BM1101" s="519">
        <v>0</v>
      </c>
      <c r="BN1101" s="519">
        <v>0</v>
      </c>
      <c r="BO1101" s="519">
        <v>0</v>
      </c>
      <c r="BP1101" s="519">
        <v>0</v>
      </c>
      <c r="BQ1101" s="519">
        <v>0</v>
      </c>
      <c r="BR1101" s="519">
        <v>0</v>
      </c>
      <c r="BS1101" s="519">
        <v>0</v>
      </c>
      <c r="BT1101" s="519">
        <v>0</v>
      </c>
      <c r="BU1101" s="519">
        <v>0</v>
      </c>
      <c r="BV1101" s="519">
        <v>0</v>
      </c>
      <c r="BW1101" s="519">
        <v>0</v>
      </c>
      <c r="BX1101" s="519">
        <v>0</v>
      </c>
      <c r="BY1101" s="519">
        <v>0</v>
      </c>
      <c r="BZ1101" s="519">
        <v>0</v>
      </c>
      <c r="CA1101" s="519">
        <v>0</v>
      </c>
      <c r="CB1101" s="519">
        <v>0</v>
      </c>
      <c r="CC1101" s="519">
        <v>0</v>
      </c>
      <c r="CD1101" s="519">
        <v>0</v>
      </c>
      <c r="CE1101" s="519">
        <v>0</v>
      </c>
      <c r="CF1101" s="519">
        <v>0</v>
      </c>
      <c r="CG1101" s="519">
        <v>0</v>
      </c>
      <c r="CH1101" s="519">
        <v>0</v>
      </c>
      <c r="CI1101" s="519">
        <v>0</v>
      </c>
      <c r="CJ1101" s="519">
        <v>0</v>
      </c>
      <c r="CK1101" s="519">
        <v>0</v>
      </c>
      <c r="CL1101" s="519">
        <v>0</v>
      </c>
      <c r="CM1101" s="519">
        <v>0</v>
      </c>
      <c r="CN1101" s="519">
        <v>0</v>
      </c>
      <c r="CO1101" s="519">
        <v>0</v>
      </c>
      <c r="CP1101" s="519">
        <v>0</v>
      </c>
      <c r="CQ1101" s="519">
        <v>0</v>
      </c>
      <c r="CR1101" s="519">
        <v>0</v>
      </c>
      <c r="CS1101" s="519">
        <v>0</v>
      </c>
      <c r="CT1101" s="519">
        <v>0</v>
      </c>
      <c r="CU1101" s="519">
        <v>0</v>
      </c>
      <c r="CV1101" s="519">
        <v>0</v>
      </c>
      <c r="CW1101" s="519">
        <v>0</v>
      </c>
      <c r="CX1101" s="519">
        <v>0</v>
      </c>
      <c r="CY1101" s="519">
        <v>0</v>
      </c>
      <c r="CZ1101" s="519">
        <v>0</v>
      </c>
      <c r="DA1101" s="519">
        <v>0</v>
      </c>
      <c r="DB1101" s="519">
        <v>0</v>
      </c>
      <c r="DC1101" s="519">
        <v>0</v>
      </c>
      <c r="DD1101" s="519">
        <v>0</v>
      </c>
      <c r="DE1101" s="519">
        <v>0</v>
      </c>
      <c r="DF1101" s="519">
        <v>0</v>
      </c>
      <c r="DG1101" s="519">
        <v>0</v>
      </c>
      <c r="DH1101" s="519">
        <v>0</v>
      </c>
      <c r="DI1101" s="519">
        <v>0</v>
      </c>
      <c r="DJ1101" s="519">
        <v>0</v>
      </c>
      <c r="DK1101" s="519">
        <v>0</v>
      </c>
      <c r="DL1101" s="519">
        <v>0</v>
      </c>
      <c r="DM1101" s="519">
        <v>0</v>
      </c>
      <c r="DN1101" s="519">
        <v>0</v>
      </c>
      <c r="DO1101" s="519">
        <v>0</v>
      </c>
      <c r="DP1101" s="519">
        <v>0</v>
      </c>
      <c r="DQ1101" s="519">
        <v>0</v>
      </c>
      <c r="DR1101" s="519">
        <v>0</v>
      </c>
      <c r="DS1101" s="519">
        <v>0</v>
      </c>
      <c r="DT1101" s="519">
        <v>0</v>
      </c>
      <c r="DU1101" s="519">
        <v>0</v>
      </c>
      <c r="DV1101" s="519">
        <v>0</v>
      </c>
      <c r="DW1101" s="519">
        <v>0</v>
      </c>
      <c r="DX1101" s="519">
        <v>0</v>
      </c>
      <c r="DZ1101" s="337"/>
      <c r="EA1101" s="519" t="s">
        <v>1062</v>
      </c>
      <c r="EB1101" s="519" t="s">
        <v>1059</v>
      </c>
      <c r="EC1101" s="519">
        <v>17</v>
      </c>
      <c r="ED1101" s="183" t="str">
        <f t="shared" si="53"/>
        <v>SDN200117</v>
      </c>
      <c r="EE1101" s="519">
        <v>471.7</v>
      </c>
      <c r="EF1101" s="519">
        <v>10000</v>
      </c>
      <c r="EG1101" s="519">
        <v>10000</v>
      </c>
      <c r="EH1101" s="519">
        <v>10000</v>
      </c>
      <c r="EI1101" s="519">
        <v>10000</v>
      </c>
      <c r="EJ1101" s="519">
        <v>10000</v>
      </c>
      <c r="EK1101" s="519">
        <v>10000</v>
      </c>
      <c r="EL1101" s="519">
        <v>10000</v>
      </c>
      <c r="EM1101" s="519">
        <v>10000</v>
      </c>
      <c r="EN1101" s="519">
        <v>10000</v>
      </c>
      <c r="EO1101" s="519">
        <v>10000</v>
      </c>
      <c r="EP1101" s="519">
        <v>10000</v>
      </c>
      <c r="EQ1101" s="519">
        <v>10000</v>
      </c>
      <c r="ER1101" s="519">
        <v>10000</v>
      </c>
      <c r="ES1101" s="519">
        <v>10000</v>
      </c>
      <c r="ET1101" s="519">
        <v>10000</v>
      </c>
      <c r="EU1101" s="519">
        <v>10000</v>
      </c>
      <c r="EV1101" s="519">
        <v>10000</v>
      </c>
      <c r="EW1101" s="519">
        <v>10000</v>
      </c>
      <c r="EX1101" s="519">
        <v>10000</v>
      </c>
      <c r="EY1101" s="519">
        <v>10000</v>
      </c>
      <c r="EZ1101" s="519">
        <v>10000</v>
      </c>
      <c r="FA1101" s="519">
        <v>10000</v>
      </c>
      <c r="FB1101" s="519">
        <v>10000</v>
      </c>
      <c r="FC1101" s="519">
        <v>10000</v>
      </c>
      <c r="FD1101" s="519">
        <v>10000</v>
      </c>
      <c r="FE1101" s="519">
        <v>10000</v>
      </c>
      <c r="FF1101" s="519">
        <v>10000</v>
      </c>
      <c r="FG1101" s="519">
        <v>10000</v>
      </c>
      <c r="FH1101" s="519">
        <v>10000</v>
      </c>
      <c r="FI1101" s="519">
        <v>10000</v>
      </c>
      <c r="FJ1101" s="519">
        <v>10000</v>
      </c>
      <c r="FK1101" s="519">
        <v>10000</v>
      </c>
      <c r="FL1101" s="519">
        <v>10000</v>
      </c>
      <c r="FM1101" s="519">
        <v>10000</v>
      </c>
      <c r="FN1101" s="519">
        <v>0</v>
      </c>
      <c r="FO1101" s="519">
        <v>0</v>
      </c>
      <c r="FP1101" s="519">
        <v>0</v>
      </c>
      <c r="FQ1101" s="519">
        <v>0</v>
      </c>
      <c r="FR1101" s="519">
        <v>0</v>
      </c>
      <c r="FS1101" s="519">
        <v>0</v>
      </c>
      <c r="FT1101" s="519">
        <v>0</v>
      </c>
      <c r="FU1101" s="519">
        <v>0</v>
      </c>
      <c r="FV1101" s="519">
        <v>0</v>
      </c>
      <c r="FW1101" s="519">
        <v>0</v>
      </c>
      <c r="FX1101" s="519">
        <v>0</v>
      </c>
      <c r="FY1101" s="519">
        <v>0</v>
      </c>
      <c r="FZ1101" s="519">
        <v>0</v>
      </c>
      <c r="GA1101" s="519">
        <v>0</v>
      </c>
      <c r="GB1101" s="519">
        <v>0</v>
      </c>
      <c r="GC1101" s="519">
        <v>0</v>
      </c>
      <c r="GD1101" s="519">
        <v>0</v>
      </c>
      <c r="GE1101" s="519">
        <v>0</v>
      </c>
      <c r="GF1101" s="519">
        <v>0</v>
      </c>
      <c r="GG1101" s="519">
        <v>0</v>
      </c>
      <c r="GH1101" s="519">
        <v>0</v>
      </c>
      <c r="GI1101" s="519">
        <v>0</v>
      </c>
      <c r="GJ1101" s="519">
        <v>0</v>
      </c>
      <c r="GK1101" s="519">
        <v>0</v>
      </c>
      <c r="GL1101" s="519">
        <v>0</v>
      </c>
      <c r="GM1101" s="519">
        <v>0</v>
      </c>
      <c r="GN1101" s="519">
        <v>0</v>
      </c>
      <c r="GO1101" s="519">
        <v>0</v>
      </c>
      <c r="GP1101" s="519">
        <v>0</v>
      </c>
      <c r="GQ1101" s="519">
        <v>0</v>
      </c>
      <c r="GR1101" s="519">
        <v>0</v>
      </c>
      <c r="GS1101" s="519">
        <v>0</v>
      </c>
      <c r="GT1101" s="519">
        <v>0</v>
      </c>
      <c r="GU1101" s="519">
        <v>0</v>
      </c>
      <c r="GV1101" s="519">
        <v>0</v>
      </c>
      <c r="GW1101" s="519">
        <v>0</v>
      </c>
      <c r="GX1101" s="519">
        <v>0</v>
      </c>
      <c r="GY1101" s="519">
        <v>0</v>
      </c>
      <c r="GZ1101" s="519">
        <v>0</v>
      </c>
      <c r="HA1101" s="519">
        <v>0</v>
      </c>
      <c r="HB1101" s="519">
        <v>0</v>
      </c>
      <c r="HC1101" s="519">
        <v>0</v>
      </c>
      <c r="HD1101" s="519">
        <v>0</v>
      </c>
      <c r="HE1101" s="519">
        <v>0</v>
      </c>
      <c r="HF1101" s="519">
        <v>0</v>
      </c>
      <c r="HG1101" s="519">
        <v>0</v>
      </c>
      <c r="HH1101" s="519">
        <v>0</v>
      </c>
      <c r="HI1101" s="519">
        <v>0</v>
      </c>
      <c r="HJ1101" s="519">
        <v>0</v>
      </c>
      <c r="HK1101" s="519">
        <v>0</v>
      </c>
      <c r="HL1101" s="519">
        <v>0</v>
      </c>
      <c r="HM1101" s="519">
        <v>0</v>
      </c>
      <c r="HN1101" s="519">
        <v>0</v>
      </c>
      <c r="HO1101" s="519">
        <v>0</v>
      </c>
      <c r="HP1101" s="519">
        <v>0</v>
      </c>
      <c r="HQ1101" s="519">
        <v>0</v>
      </c>
      <c r="HR1101" s="519">
        <v>0</v>
      </c>
      <c r="HS1101" s="519">
        <v>0</v>
      </c>
      <c r="HT1101" s="519">
        <v>0</v>
      </c>
      <c r="HU1101" s="519">
        <v>0</v>
      </c>
      <c r="HV1101" s="519">
        <v>0</v>
      </c>
      <c r="HW1101" s="519">
        <v>0</v>
      </c>
      <c r="HX1101" s="519">
        <v>0</v>
      </c>
      <c r="HY1101" s="519">
        <v>0</v>
      </c>
      <c r="HZ1101" s="519">
        <v>0</v>
      </c>
      <c r="IA1101" s="519">
        <v>0</v>
      </c>
      <c r="IB1101" s="519">
        <v>0</v>
      </c>
      <c r="IC1101" s="519">
        <v>0</v>
      </c>
      <c r="ID1101" s="519">
        <v>0</v>
      </c>
      <c r="IE1101" s="519">
        <v>0</v>
      </c>
      <c r="IF1101" s="519">
        <v>0</v>
      </c>
      <c r="IG1101" s="519">
        <v>0</v>
      </c>
      <c r="IH1101" s="519">
        <v>0</v>
      </c>
      <c r="II1101" s="519">
        <v>0</v>
      </c>
      <c r="IJ1101" s="519">
        <v>0</v>
      </c>
      <c r="IK1101" s="519">
        <v>0</v>
      </c>
    </row>
    <row r="1102" spans="2:245" hidden="1">
      <c r="B1102" s="519" t="s">
        <v>1058</v>
      </c>
      <c r="C1102" s="519"/>
      <c r="D1102" s="519"/>
      <c r="E1102" s="519"/>
      <c r="F1102" s="519">
        <v>2</v>
      </c>
      <c r="G1102" s="519"/>
      <c r="H1102" s="519">
        <v>48</v>
      </c>
      <c r="I1102" s="519">
        <v>10</v>
      </c>
      <c r="J1102" s="519" t="str">
        <f t="shared" si="54"/>
        <v>SDN10024810</v>
      </c>
      <c r="K1102" s="519">
        <v>972</v>
      </c>
      <c r="M1102" s="337"/>
      <c r="N1102" s="519" t="s">
        <v>1062</v>
      </c>
      <c r="O1102" s="519" t="s">
        <v>1059</v>
      </c>
      <c r="P1102" s="519">
        <v>18</v>
      </c>
      <c r="Q1102" s="521" t="str">
        <f t="shared" si="52"/>
        <v>SDN200118</v>
      </c>
      <c r="R1102" s="519">
        <v>471.7</v>
      </c>
      <c r="S1102" s="519">
        <v>2000</v>
      </c>
      <c r="T1102" s="519">
        <v>2000</v>
      </c>
      <c r="U1102" s="519">
        <v>2000</v>
      </c>
      <c r="V1102" s="519">
        <v>2358.5</v>
      </c>
      <c r="W1102" s="519">
        <v>2830.2</v>
      </c>
      <c r="X1102" s="519">
        <v>3301.9</v>
      </c>
      <c r="Y1102" s="519">
        <v>3773.6</v>
      </c>
      <c r="Z1102" s="519">
        <v>4245.3</v>
      </c>
      <c r="AA1102" s="519">
        <v>4717</v>
      </c>
      <c r="AB1102" s="519">
        <v>5094.3999999999996</v>
      </c>
      <c r="AC1102" s="519">
        <v>5471.7</v>
      </c>
      <c r="AD1102" s="519">
        <v>5849.1</v>
      </c>
      <c r="AE1102" s="519">
        <v>6226.4</v>
      </c>
      <c r="AF1102" s="519">
        <v>6603.8</v>
      </c>
      <c r="AG1102" s="519">
        <v>6981.2</v>
      </c>
      <c r="AH1102" s="519">
        <v>7358.5</v>
      </c>
      <c r="AI1102" s="519">
        <v>7735.9</v>
      </c>
      <c r="AJ1102" s="519">
        <v>8113.2</v>
      </c>
      <c r="AK1102" s="519">
        <v>8490.6</v>
      </c>
      <c r="AL1102" s="519">
        <v>8490.6</v>
      </c>
      <c r="AM1102" s="519">
        <v>8490.6</v>
      </c>
      <c r="AN1102" s="519">
        <v>8490.6</v>
      </c>
      <c r="AO1102" s="519">
        <v>8490.6</v>
      </c>
      <c r="AP1102" s="519">
        <v>8490.6</v>
      </c>
      <c r="AQ1102" s="519">
        <v>8490.6</v>
      </c>
      <c r="AR1102" s="519">
        <v>8490.6</v>
      </c>
      <c r="AS1102" s="519">
        <v>8490.6</v>
      </c>
      <c r="AT1102" s="519">
        <v>8490.6</v>
      </c>
      <c r="AU1102" s="519">
        <v>8490.6</v>
      </c>
      <c r="AV1102" s="519">
        <v>8490.6</v>
      </c>
      <c r="AW1102" s="519">
        <v>8490.6</v>
      </c>
      <c r="AX1102" s="519">
        <v>8490.6</v>
      </c>
      <c r="AY1102" s="519">
        <v>8490.6</v>
      </c>
      <c r="AZ1102" s="519">
        <v>8490.6</v>
      </c>
      <c r="BA1102" s="519">
        <v>0</v>
      </c>
      <c r="BB1102" s="519">
        <v>0</v>
      </c>
      <c r="BC1102" s="519">
        <v>0</v>
      </c>
      <c r="BD1102" s="519">
        <v>0</v>
      </c>
      <c r="BE1102" s="519">
        <v>0</v>
      </c>
      <c r="BF1102" s="519">
        <v>0</v>
      </c>
      <c r="BG1102" s="519">
        <v>0</v>
      </c>
      <c r="BH1102" s="519">
        <v>0</v>
      </c>
      <c r="BI1102" s="519">
        <v>0</v>
      </c>
      <c r="BJ1102" s="519">
        <v>0</v>
      </c>
      <c r="BK1102" s="519">
        <v>0</v>
      </c>
      <c r="BL1102" s="519">
        <v>0</v>
      </c>
      <c r="BM1102" s="519">
        <v>0</v>
      </c>
      <c r="BN1102" s="519">
        <v>0</v>
      </c>
      <c r="BO1102" s="519">
        <v>0</v>
      </c>
      <c r="BP1102" s="519">
        <v>0</v>
      </c>
      <c r="BQ1102" s="519">
        <v>0</v>
      </c>
      <c r="BR1102" s="519">
        <v>0</v>
      </c>
      <c r="BS1102" s="519">
        <v>0</v>
      </c>
      <c r="BT1102" s="519">
        <v>0</v>
      </c>
      <c r="BU1102" s="519">
        <v>0</v>
      </c>
      <c r="BV1102" s="519">
        <v>0</v>
      </c>
      <c r="BW1102" s="519">
        <v>0</v>
      </c>
      <c r="BX1102" s="519">
        <v>0</v>
      </c>
      <c r="BY1102" s="519">
        <v>0</v>
      </c>
      <c r="BZ1102" s="519">
        <v>0</v>
      </c>
      <c r="CA1102" s="519">
        <v>0</v>
      </c>
      <c r="CB1102" s="519">
        <v>0</v>
      </c>
      <c r="CC1102" s="519">
        <v>0</v>
      </c>
      <c r="CD1102" s="519">
        <v>0</v>
      </c>
      <c r="CE1102" s="519">
        <v>0</v>
      </c>
      <c r="CF1102" s="519">
        <v>0</v>
      </c>
      <c r="CG1102" s="519">
        <v>0</v>
      </c>
      <c r="CH1102" s="519">
        <v>0</v>
      </c>
      <c r="CI1102" s="519">
        <v>0</v>
      </c>
      <c r="CJ1102" s="519">
        <v>0</v>
      </c>
      <c r="CK1102" s="519">
        <v>0</v>
      </c>
      <c r="CL1102" s="519">
        <v>0</v>
      </c>
      <c r="CM1102" s="519">
        <v>0</v>
      </c>
      <c r="CN1102" s="519">
        <v>0</v>
      </c>
      <c r="CO1102" s="519">
        <v>0</v>
      </c>
      <c r="CP1102" s="519">
        <v>0</v>
      </c>
      <c r="CQ1102" s="519">
        <v>0</v>
      </c>
      <c r="CR1102" s="519">
        <v>0</v>
      </c>
      <c r="CS1102" s="519">
        <v>0</v>
      </c>
      <c r="CT1102" s="519">
        <v>0</v>
      </c>
      <c r="CU1102" s="519">
        <v>0</v>
      </c>
      <c r="CV1102" s="519">
        <v>0</v>
      </c>
      <c r="CW1102" s="519">
        <v>0</v>
      </c>
      <c r="CX1102" s="519">
        <v>0</v>
      </c>
      <c r="CY1102" s="519">
        <v>0</v>
      </c>
      <c r="CZ1102" s="519">
        <v>0</v>
      </c>
      <c r="DA1102" s="519">
        <v>0</v>
      </c>
      <c r="DB1102" s="519">
        <v>0</v>
      </c>
      <c r="DC1102" s="519">
        <v>0</v>
      </c>
      <c r="DD1102" s="519">
        <v>0</v>
      </c>
      <c r="DE1102" s="519">
        <v>0</v>
      </c>
      <c r="DF1102" s="519">
        <v>0</v>
      </c>
      <c r="DG1102" s="519">
        <v>0</v>
      </c>
      <c r="DH1102" s="519">
        <v>0</v>
      </c>
      <c r="DI1102" s="519">
        <v>0</v>
      </c>
      <c r="DJ1102" s="519">
        <v>0</v>
      </c>
      <c r="DK1102" s="519">
        <v>0</v>
      </c>
      <c r="DL1102" s="519">
        <v>0</v>
      </c>
      <c r="DM1102" s="519">
        <v>0</v>
      </c>
      <c r="DN1102" s="519">
        <v>0</v>
      </c>
      <c r="DO1102" s="519">
        <v>0</v>
      </c>
      <c r="DP1102" s="519">
        <v>0</v>
      </c>
      <c r="DQ1102" s="519">
        <v>0</v>
      </c>
      <c r="DR1102" s="519">
        <v>0</v>
      </c>
      <c r="DS1102" s="519">
        <v>0</v>
      </c>
      <c r="DT1102" s="519">
        <v>0</v>
      </c>
      <c r="DU1102" s="519">
        <v>0</v>
      </c>
      <c r="DV1102" s="519">
        <v>0</v>
      </c>
      <c r="DW1102" s="519">
        <v>0</v>
      </c>
      <c r="DX1102" s="519">
        <v>0</v>
      </c>
      <c r="DZ1102" s="337"/>
      <c r="EA1102" s="519" t="s">
        <v>1062</v>
      </c>
      <c r="EB1102" s="519" t="s">
        <v>1059</v>
      </c>
      <c r="EC1102" s="519">
        <v>18</v>
      </c>
      <c r="ED1102" s="183" t="str">
        <f t="shared" si="53"/>
        <v>SDN200118</v>
      </c>
      <c r="EE1102" s="519">
        <v>471.7</v>
      </c>
      <c r="EF1102" s="519">
        <v>10000</v>
      </c>
      <c r="EG1102" s="519">
        <v>10000</v>
      </c>
      <c r="EH1102" s="519">
        <v>10000</v>
      </c>
      <c r="EI1102" s="519">
        <v>10000</v>
      </c>
      <c r="EJ1102" s="519">
        <v>10000</v>
      </c>
      <c r="EK1102" s="519">
        <v>10000</v>
      </c>
      <c r="EL1102" s="519">
        <v>10000</v>
      </c>
      <c r="EM1102" s="519">
        <v>10000</v>
      </c>
      <c r="EN1102" s="519">
        <v>10000</v>
      </c>
      <c r="EO1102" s="519">
        <v>10000</v>
      </c>
      <c r="EP1102" s="519">
        <v>10000</v>
      </c>
      <c r="EQ1102" s="519">
        <v>10000</v>
      </c>
      <c r="ER1102" s="519">
        <v>10000</v>
      </c>
      <c r="ES1102" s="519">
        <v>10000</v>
      </c>
      <c r="ET1102" s="519">
        <v>10000</v>
      </c>
      <c r="EU1102" s="519">
        <v>10000</v>
      </c>
      <c r="EV1102" s="519">
        <v>10000</v>
      </c>
      <c r="EW1102" s="519">
        <v>10000</v>
      </c>
      <c r="EX1102" s="519">
        <v>10000</v>
      </c>
      <c r="EY1102" s="519">
        <v>10000</v>
      </c>
      <c r="EZ1102" s="519">
        <v>10000</v>
      </c>
      <c r="FA1102" s="519">
        <v>10000</v>
      </c>
      <c r="FB1102" s="519">
        <v>10000</v>
      </c>
      <c r="FC1102" s="519">
        <v>10000</v>
      </c>
      <c r="FD1102" s="519">
        <v>10000</v>
      </c>
      <c r="FE1102" s="519">
        <v>10000</v>
      </c>
      <c r="FF1102" s="519">
        <v>10000</v>
      </c>
      <c r="FG1102" s="519">
        <v>10000</v>
      </c>
      <c r="FH1102" s="519">
        <v>10000</v>
      </c>
      <c r="FI1102" s="519">
        <v>10000</v>
      </c>
      <c r="FJ1102" s="519">
        <v>10000</v>
      </c>
      <c r="FK1102" s="519">
        <v>10000</v>
      </c>
      <c r="FL1102" s="519">
        <v>10000</v>
      </c>
      <c r="FM1102" s="519">
        <v>10000</v>
      </c>
      <c r="FN1102" s="519">
        <v>0</v>
      </c>
      <c r="FO1102" s="519">
        <v>0</v>
      </c>
      <c r="FP1102" s="519">
        <v>0</v>
      </c>
      <c r="FQ1102" s="519">
        <v>0</v>
      </c>
      <c r="FR1102" s="519">
        <v>0</v>
      </c>
      <c r="FS1102" s="519">
        <v>0</v>
      </c>
      <c r="FT1102" s="519">
        <v>0</v>
      </c>
      <c r="FU1102" s="519">
        <v>0</v>
      </c>
      <c r="FV1102" s="519">
        <v>0</v>
      </c>
      <c r="FW1102" s="519">
        <v>0</v>
      </c>
      <c r="FX1102" s="519">
        <v>0</v>
      </c>
      <c r="FY1102" s="519">
        <v>0</v>
      </c>
      <c r="FZ1102" s="519">
        <v>0</v>
      </c>
      <c r="GA1102" s="519">
        <v>0</v>
      </c>
      <c r="GB1102" s="519">
        <v>0</v>
      </c>
      <c r="GC1102" s="519">
        <v>0</v>
      </c>
      <c r="GD1102" s="519">
        <v>0</v>
      </c>
      <c r="GE1102" s="519">
        <v>0</v>
      </c>
      <c r="GF1102" s="519">
        <v>0</v>
      </c>
      <c r="GG1102" s="519">
        <v>0</v>
      </c>
      <c r="GH1102" s="519">
        <v>0</v>
      </c>
      <c r="GI1102" s="519">
        <v>0</v>
      </c>
      <c r="GJ1102" s="519">
        <v>0</v>
      </c>
      <c r="GK1102" s="519">
        <v>0</v>
      </c>
      <c r="GL1102" s="519">
        <v>0</v>
      </c>
      <c r="GM1102" s="519">
        <v>0</v>
      </c>
      <c r="GN1102" s="519">
        <v>0</v>
      </c>
      <c r="GO1102" s="519">
        <v>0</v>
      </c>
      <c r="GP1102" s="519">
        <v>0</v>
      </c>
      <c r="GQ1102" s="519">
        <v>0</v>
      </c>
      <c r="GR1102" s="519">
        <v>0</v>
      </c>
      <c r="GS1102" s="519">
        <v>0</v>
      </c>
      <c r="GT1102" s="519">
        <v>0</v>
      </c>
      <c r="GU1102" s="519">
        <v>0</v>
      </c>
      <c r="GV1102" s="519">
        <v>0</v>
      </c>
      <c r="GW1102" s="519">
        <v>0</v>
      </c>
      <c r="GX1102" s="519">
        <v>0</v>
      </c>
      <c r="GY1102" s="519">
        <v>0</v>
      </c>
      <c r="GZ1102" s="519">
        <v>0</v>
      </c>
      <c r="HA1102" s="519">
        <v>0</v>
      </c>
      <c r="HB1102" s="519">
        <v>0</v>
      </c>
      <c r="HC1102" s="519">
        <v>0</v>
      </c>
      <c r="HD1102" s="519">
        <v>0</v>
      </c>
      <c r="HE1102" s="519">
        <v>0</v>
      </c>
      <c r="HF1102" s="519">
        <v>0</v>
      </c>
      <c r="HG1102" s="519">
        <v>0</v>
      </c>
      <c r="HH1102" s="519">
        <v>0</v>
      </c>
      <c r="HI1102" s="519">
        <v>0</v>
      </c>
      <c r="HJ1102" s="519">
        <v>0</v>
      </c>
      <c r="HK1102" s="519">
        <v>0</v>
      </c>
      <c r="HL1102" s="519">
        <v>0</v>
      </c>
      <c r="HM1102" s="519">
        <v>0</v>
      </c>
      <c r="HN1102" s="519">
        <v>0</v>
      </c>
      <c r="HO1102" s="519">
        <v>0</v>
      </c>
      <c r="HP1102" s="519">
        <v>0</v>
      </c>
      <c r="HQ1102" s="519">
        <v>0</v>
      </c>
      <c r="HR1102" s="519">
        <v>0</v>
      </c>
      <c r="HS1102" s="519">
        <v>0</v>
      </c>
      <c r="HT1102" s="519">
        <v>0</v>
      </c>
      <c r="HU1102" s="519">
        <v>0</v>
      </c>
      <c r="HV1102" s="519">
        <v>0</v>
      </c>
      <c r="HW1102" s="519">
        <v>0</v>
      </c>
      <c r="HX1102" s="519">
        <v>0</v>
      </c>
      <c r="HY1102" s="519">
        <v>0</v>
      </c>
      <c r="HZ1102" s="519">
        <v>0</v>
      </c>
      <c r="IA1102" s="519">
        <v>0</v>
      </c>
      <c r="IB1102" s="519">
        <v>0</v>
      </c>
      <c r="IC1102" s="519">
        <v>0</v>
      </c>
      <c r="ID1102" s="519">
        <v>0</v>
      </c>
      <c r="IE1102" s="519">
        <v>0</v>
      </c>
      <c r="IF1102" s="519">
        <v>0</v>
      </c>
      <c r="IG1102" s="519">
        <v>0</v>
      </c>
      <c r="IH1102" s="519">
        <v>0</v>
      </c>
      <c r="II1102" s="519">
        <v>0</v>
      </c>
      <c r="IJ1102" s="519">
        <v>0</v>
      </c>
      <c r="IK1102" s="519">
        <v>0</v>
      </c>
    </row>
    <row r="1103" spans="2:245" hidden="1">
      <c r="B1103" s="519" t="s">
        <v>1058</v>
      </c>
      <c r="C1103" s="519"/>
      <c r="D1103" s="519"/>
      <c r="E1103" s="519"/>
      <c r="F1103" s="519">
        <v>2</v>
      </c>
      <c r="G1103" s="519"/>
      <c r="H1103" s="519">
        <v>49</v>
      </c>
      <c r="I1103" s="519">
        <v>1</v>
      </c>
      <c r="J1103" s="519" t="str">
        <f t="shared" si="54"/>
        <v>SDN10024901</v>
      </c>
      <c r="K1103" s="519">
        <v>1245</v>
      </c>
      <c r="M1103" s="337"/>
      <c r="N1103" s="519" t="s">
        <v>1062</v>
      </c>
      <c r="O1103" s="519" t="s">
        <v>1059</v>
      </c>
      <c r="P1103" s="519">
        <v>19</v>
      </c>
      <c r="Q1103" s="521" t="str">
        <f t="shared" si="52"/>
        <v>SDN200119</v>
      </c>
      <c r="R1103" s="519">
        <v>471.7</v>
      </c>
      <c r="S1103" s="519">
        <v>2000</v>
      </c>
      <c r="T1103" s="519">
        <v>2000</v>
      </c>
      <c r="U1103" s="519">
        <v>2000</v>
      </c>
      <c r="V1103" s="519">
        <v>2358.5</v>
      </c>
      <c r="W1103" s="519">
        <v>2830.2</v>
      </c>
      <c r="X1103" s="519">
        <v>3301.9</v>
      </c>
      <c r="Y1103" s="519">
        <v>3773.6</v>
      </c>
      <c r="Z1103" s="519">
        <v>4245.3</v>
      </c>
      <c r="AA1103" s="519">
        <v>4717</v>
      </c>
      <c r="AB1103" s="519">
        <v>5094.3999999999996</v>
      </c>
      <c r="AC1103" s="519">
        <v>5471.7</v>
      </c>
      <c r="AD1103" s="519">
        <v>5849.1</v>
      </c>
      <c r="AE1103" s="519">
        <v>6226.4</v>
      </c>
      <c r="AF1103" s="519">
        <v>6603.8</v>
      </c>
      <c r="AG1103" s="519">
        <v>6981.2</v>
      </c>
      <c r="AH1103" s="519">
        <v>7358.5</v>
      </c>
      <c r="AI1103" s="519">
        <v>7735.9</v>
      </c>
      <c r="AJ1103" s="519">
        <v>8113.2</v>
      </c>
      <c r="AK1103" s="519">
        <v>8490.6</v>
      </c>
      <c r="AL1103" s="519">
        <v>8490.6</v>
      </c>
      <c r="AM1103" s="519">
        <v>8490.6</v>
      </c>
      <c r="AN1103" s="519">
        <v>8490.6</v>
      </c>
      <c r="AO1103" s="519">
        <v>8490.6</v>
      </c>
      <c r="AP1103" s="519">
        <v>8490.6</v>
      </c>
      <c r="AQ1103" s="519">
        <v>8490.6</v>
      </c>
      <c r="AR1103" s="519">
        <v>8490.6</v>
      </c>
      <c r="AS1103" s="519">
        <v>8490.6</v>
      </c>
      <c r="AT1103" s="519">
        <v>8490.6</v>
      </c>
      <c r="AU1103" s="519">
        <v>8490.6</v>
      </c>
      <c r="AV1103" s="519">
        <v>8490.6</v>
      </c>
      <c r="AW1103" s="519">
        <v>8490.6</v>
      </c>
      <c r="AX1103" s="519">
        <v>8490.6</v>
      </c>
      <c r="AY1103" s="519">
        <v>8490.6</v>
      </c>
      <c r="AZ1103" s="519">
        <v>8490.6</v>
      </c>
      <c r="BA1103" s="519">
        <v>0</v>
      </c>
      <c r="BB1103" s="519">
        <v>0</v>
      </c>
      <c r="BC1103" s="519">
        <v>0</v>
      </c>
      <c r="BD1103" s="519">
        <v>0</v>
      </c>
      <c r="BE1103" s="519">
        <v>0</v>
      </c>
      <c r="BF1103" s="519">
        <v>0</v>
      </c>
      <c r="BG1103" s="519">
        <v>0</v>
      </c>
      <c r="BH1103" s="519">
        <v>0</v>
      </c>
      <c r="BI1103" s="519">
        <v>0</v>
      </c>
      <c r="BJ1103" s="519">
        <v>0</v>
      </c>
      <c r="BK1103" s="519">
        <v>0</v>
      </c>
      <c r="BL1103" s="519">
        <v>0</v>
      </c>
      <c r="BM1103" s="519">
        <v>0</v>
      </c>
      <c r="BN1103" s="519">
        <v>0</v>
      </c>
      <c r="BO1103" s="519">
        <v>0</v>
      </c>
      <c r="BP1103" s="519">
        <v>0</v>
      </c>
      <c r="BQ1103" s="519">
        <v>0</v>
      </c>
      <c r="BR1103" s="519">
        <v>0</v>
      </c>
      <c r="BS1103" s="519">
        <v>0</v>
      </c>
      <c r="BT1103" s="519">
        <v>0</v>
      </c>
      <c r="BU1103" s="519">
        <v>0</v>
      </c>
      <c r="BV1103" s="519">
        <v>0</v>
      </c>
      <c r="BW1103" s="519">
        <v>0</v>
      </c>
      <c r="BX1103" s="519">
        <v>0</v>
      </c>
      <c r="BY1103" s="519">
        <v>0</v>
      </c>
      <c r="BZ1103" s="519">
        <v>0</v>
      </c>
      <c r="CA1103" s="519">
        <v>0</v>
      </c>
      <c r="CB1103" s="519">
        <v>0</v>
      </c>
      <c r="CC1103" s="519">
        <v>0</v>
      </c>
      <c r="CD1103" s="519">
        <v>0</v>
      </c>
      <c r="CE1103" s="519">
        <v>0</v>
      </c>
      <c r="CF1103" s="519">
        <v>0</v>
      </c>
      <c r="CG1103" s="519">
        <v>0</v>
      </c>
      <c r="CH1103" s="519">
        <v>0</v>
      </c>
      <c r="CI1103" s="519">
        <v>0</v>
      </c>
      <c r="CJ1103" s="519">
        <v>0</v>
      </c>
      <c r="CK1103" s="519">
        <v>0</v>
      </c>
      <c r="CL1103" s="519">
        <v>0</v>
      </c>
      <c r="CM1103" s="519">
        <v>0</v>
      </c>
      <c r="CN1103" s="519">
        <v>0</v>
      </c>
      <c r="CO1103" s="519">
        <v>0</v>
      </c>
      <c r="CP1103" s="519">
        <v>0</v>
      </c>
      <c r="CQ1103" s="519">
        <v>0</v>
      </c>
      <c r="CR1103" s="519">
        <v>0</v>
      </c>
      <c r="CS1103" s="519">
        <v>0</v>
      </c>
      <c r="CT1103" s="519">
        <v>0</v>
      </c>
      <c r="CU1103" s="519">
        <v>0</v>
      </c>
      <c r="CV1103" s="519">
        <v>0</v>
      </c>
      <c r="CW1103" s="519">
        <v>0</v>
      </c>
      <c r="CX1103" s="519">
        <v>0</v>
      </c>
      <c r="CY1103" s="519">
        <v>0</v>
      </c>
      <c r="CZ1103" s="519">
        <v>0</v>
      </c>
      <c r="DA1103" s="519">
        <v>0</v>
      </c>
      <c r="DB1103" s="519">
        <v>0</v>
      </c>
      <c r="DC1103" s="519">
        <v>0</v>
      </c>
      <c r="DD1103" s="519">
        <v>0</v>
      </c>
      <c r="DE1103" s="519">
        <v>0</v>
      </c>
      <c r="DF1103" s="519">
        <v>0</v>
      </c>
      <c r="DG1103" s="519">
        <v>0</v>
      </c>
      <c r="DH1103" s="519">
        <v>0</v>
      </c>
      <c r="DI1103" s="519">
        <v>0</v>
      </c>
      <c r="DJ1103" s="519">
        <v>0</v>
      </c>
      <c r="DK1103" s="519">
        <v>0</v>
      </c>
      <c r="DL1103" s="519">
        <v>0</v>
      </c>
      <c r="DM1103" s="519">
        <v>0</v>
      </c>
      <c r="DN1103" s="519">
        <v>0</v>
      </c>
      <c r="DO1103" s="519">
        <v>0</v>
      </c>
      <c r="DP1103" s="519">
        <v>0</v>
      </c>
      <c r="DQ1103" s="519">
        <v>0</v>
      </c>
      <c r="DR1103" s="519">
        <v>0</v>
      </c>
      <c r="DS1103" s="519">
        <v>0</v>
      </c>
      <c r="DT1103" s="519">
        <v>0</v>
      </c>
      <c r="DU1103" s="519">
        <v>0</v>
      </c>
      <c r="DV1103" s="519">
        <v>0</v>
      </c>
      <c r="DW1103" s="519">
        <v>0</v>
      </c>
      <c r="DX1103" s="519">
        <v>0</v>
      </c>
      <c r="DZ1103" s="337"/>
      <c r="EA1103" s="519" t="s">
        <v>1062</v>
      </c>
      <c r="EB1103" s="519" t="s">
        <v>1059</v>
      </c>
      <c r="EC1103" s="519">
        <v>19</v>
      </c>
      <c r="ED1103" s="183" t="str">
        <f t="shared" si="53"/>
        <v>SDN200119</v>
      </c>
      <c r="EE1103" s="519">
        <v>471.7</v>
      </c>
      <c r="EF1103" s="519">
        <v>10000</v>
      </c>
      <c r="EG1103" s="519">
        <v>10000</v>
      </c>
      <c r="EH1103" s="519">
        <v>10000</v>
      </c>
      <c r="EI1103" s="519">
        <v>10000</v>
      </c>
      <c r="EJ1103" s="519">
        <v>10000</v>
      </c>
      <c r="EK1103" s="519">
        <v>10000</v>
      </c>
      <c r="EL1103" s="519">
        <v>10000</v>
      </c>
      <c r="EM1103" s="519">
        <v>10000</v>
      </c>
      <c r="EN1103" s="519">
        <v>10000</v>
      </c>
      <c r="EO1103" s="519">
        <v>10000</v>
      </c>
      <c r="EP1103" s="519">
        <v>10000</v>
      </c>
      <c r="EQ1103" s="519">
        <v>10000</v>
      </c>
      <c r="ER1103" s="519">
        <v>10000</v>
      </c>
      <c r="ES1103" s="519">
        <v>10000</v>
      </c>
      <c r="ET1103" s="519">
        <v>10000</v>
      </c>
      <c r="EU1103" s="519">
        <v>10000</v>
      </c>
      <c r="EV1103" s="519">
        <v>10000</v>
      </c>
      <c r="EW1103" s="519">
        <v>10000</v>
      </c>
      <c r="EX1103" s="519">
        <v>10000</v>
      </c>
      <c r="EY1103" s="519">
        <v>10000</v>
      </c>
      <c r="EZ1103" s="519">
        <v>10000</v>
      </c>
      <c r="FA1103" s="519">
        <v>10000</v>
      </c>
      <c r="FB1103" s="519">
        <v>10000</v>
      </c>
      <c r="FC1103" s="519">
        <v>10000</v>
      </c>
      <c r="FD1103" s="519">
        <v>10000</v>
      </c>
      <c r="FE1103" s="519">
        <v>10000</v>
      </c>
      <c r="FF1103" s="519">
        <v>10000</v>
      </c>
      <c r="FG1103" s="519">
        <v>10000</v>
      </c>
      <c r="FH1103" s="519">
        <v>10000</v>
      </c>
      <c r="FI1103" s="519">
        <v>10000</v>
      </c>
      <c r="FJ1103" s="519">
        <v>10000</v>
      </c>
      <c r="FK1103" s="519">
        <v>10000</v>
      </c>
      <c r="FL1103" s="519">
        <v>10000</v>
      </c>
      <c r="FM1103" s="519">
        <v>10000</v>
      </c>
      <c r="FN1103" s="519">
        <v>0</v>
      </c>
      <c r="FO1103" s="519">
        <v>0</v>
      </c>
      <c r="FP1103" s="519">
        <v>0</v>
      </c>
      <c r="FQ1103" s="519">
        <v>0</v>
      </c>
      <c r="FR1103" s="519">
        <v>0</v>
      </c>
      <c r="FS1103" s="519">
        <v>0</v>
      </c>
      <c r="FT1103" s="519">
        <v>0</v>
      </c>
      <c r="FU1103" s="519">
        <v>0</v>
      </c>
      <c r="FV1103" s="519">
        <v>0</v>
      </c>
      <c r="FW1103" s="519">
        <v>0</v>
      </c>
      <c r="FX1103" s="519">
        <v>0</v>
      </c>
      <c r="FY1103" s="519">
        <v>0</v>
      </c>
      <c r="FZ1103" s="519">
        <v>0</v>
      </c>
      <c r="GA1103" s="519">
        <v>0</v>
      </c>
      <c r="GB1103" s="519">
        <v>0</v>
      </c>
      <c r="GC1103" s="519">
        <v>0</v>
      </c>
      <c r="GD1103" s="519">
        <v>0</v>
      </c>
      <c r="GE1103" s="519">
        <v>0</v>
      </c>
      <c r="GF1103" s="519">
        <v>0</v>
      </c>
      <c r="GG1103" s="519">
        <v>0</v>
      </c>
      <c r="GH1103" s="519">
        <v>0</v>
      </c>
      <c r="GI1103" s="519">
        <v>0</v>
      </c>
      <c r="GJ1103" s="519">
        <v>0</v>
      </c>
      <c r="GK1103" s="519">
        <v>0</v>
      </c>
      <c r="GL1103" s="519">
        <v>0</v>
      </c>
      <c r="GM1103" s="519">
        <v>0</v>
      </c>
      <c r="GN1103" s="519">
        <v>0</v>
      </c>
      <c r="GO1103" s="519">
        <v>0</v>
      </c>
      <c r="GP1103" s="519">
        <v>0</v>
      </c>
      <c r="GQ1103" s="519">
        <v>0</v>
      </c>
      <c r="GR1103" s="519">
        <v>0</v>
      </c>
      <c r="GS1103" s="519">
        <v>0</v>
      </c>
      <c r="GT1103" s="519">
        <v>0</v>
      </c>
      <c r="GU1103" s="519">
        <v>0</v>
      </c>
      <c r="GV1103" s="519">
        <v>0</v>
      </c>
      <c r="GW1103" s="519">
        <v>0</v>
      </c>
      <c r="GX1103" s="519">
        <v>0</v>
      </c>
      <c r="GY1103" s="519">
        <v>0</v>
      </c>
      <c r="GZ1103" s="519">
        <v>0</v>
      </c>
      <c r="HA1103" s="519">
        <v>0</v>
      </c>
      <c r="HB1103" s="519">
        <v>0</v>
      </c>
      <c r="HC1103" s="519">
        <v>0</v>
      </c>
      <c r="HD1103" s="519">
        <v>0</v>
      </c>
      <c r="HE1103" s="519">
        <v>0</v>
      </c>
      <c r="HF1103" s="519">
        <v>0</v>
      </c>
      <c r="HG1103" s="519">
        <v>0</v>
      </c>
      <c r="HH1103" s="519">
        <v>0</v>
      </c>
      <c r="HI1103" s="519">
        <v>0</v>
      </c>
      <c r="HJ1103" s="519">
        <v>0</v>
      </c>
      <c r="HK1103" s="519">
        <v>0</v>
      </c>
      <c r="HL1103" s="519">
        <v>0</v>
      </c>
      <c r="HM1103" s="519">
        <v>0</v>
      </c>
      <c r="HN1103" s="519">
        <v>0</v>
      </c>
      <c r="HO1103" s="519">
        <v>0</v>
      </c>
      <c r="HP1103" s="519">
        <v>0</v>
      </c>
      <c r="HQ1103" s="519">
        <v>0</v>
      </c>
      <c r="HR1103" s="519">
        <v>0</v>
      </c>
      <c r="HS1103" s="519">
        <v>0</v>
      </c>
      <c r="HT1103" s="519">
        <v>0</v>
      </c>
      <c r="HU1103" s="519">
        <v>0</v>
      </c>
      <c r="HV1103" s="519">
        <v>0</v>
      </c>
      <c r="HW1103" s="519">
        <v>0</v>
      </c>
      <c r="HX1103" s="519">
        <v>0</v>
      </c>
      <c r="HY1103" s="519">
        <v>0</v>
      </c>
      <c r="HZ1103" s="519">
        <v>0</v>
      </c>
      <c r="IA1103" s="519">
        <v>0</v>
      </c>
      <c r="IB1103" s="519">
        <v>0</v>
      </c>
      <c r="IC1103" s="519">
        <v>0</v>
      </c>
      <c r="ID1103" s="519">
        <v>0</v>
      </c>
      <c r="IE1103" s="519">
        <v>0</v>
      </c>
      <c r="IF1103" s="519">
        <v>0</v>
      </c>
      <c r="IG1103" s="519">
        <v>0</v>
      </c>
      <c r="IH1103" s="519">
        <v>0</v>
      </c>
      <c r="II1103" s="519">
        <v>0</v>
      </c>
      <c r="IJ1103" s="519">
        <v>0</v>
      </c>
      <c r="IK1103" s="519">
        <v>0</v>
      </c>
    </row>
    <row r="1104" spans="2:245" hidden="1">
      <c r="B1104" s="519" t="s">
        <v>1058</v>
      </c>
      <c r="C1104" s="519"/>
      <c r="D1104" s="519"/>
      <c r="E1104" s="519"/>
      <c r="F1104" s="519">
        <v>2</v>
      </c>
      <c r="G1104" s="519"/>
      <c r="H1104" s="519">
        <v>49</v>
      </c>
      <c r="I1104" s="519">
        <v>2</v>
      </c>
      <c r="J1104" s="519" t="str">
        <f t="shared" si="54"/>
        <v>SDN10024902</v>
      </c>
      <c r="K1104" s="519">
        <v>1245</v>
      </c>
      <c r="M1104" s="337"/>
      <c r="N1104" s="519" t="s">
        <v>1062</v>
      </c>
      <c r="O1104" s="519" t="s">
        <v>1059</v>
      </c>
      <c r="P1104" s="519">
        <v>20</v>
      </c>
      <c r="Q1104" s="521" t="str">
        <f t="shared" ref="Q1104:Q1167" si="55">N1104&amp;TEXT(O1104,"00")&amp;TEXT(P1104,"00")</f>
        <v>SDN200120</v>
      </c>
      <c r="R1104" s="519">
        <v>471.7</v>
      </c>
      <c r="S1104" s="519">
        <v>2000</v>
      </c>
      <c r="T1104" s="519">
        <v>2000</v>
      </c>
      <c r="U1104" s="519">
        <v>2000</v>
      </c>
      <c r="V1104" s="519">
        <v>2358.5</v>
      </c>
      <c r="W1104" s="519">
        <v>2830.2</v>
      </c>
      <c r="X1104" s="519">
        <v>3301.9</v>
      </c>
      <c r="Y1104" s="519">
        <v>3773.6</v>
      </c>
      <c r="Z1104" s="519">
        <v>4245.3</v>
      </c>
      <c r="AA1104" s="519">
        <v>4717</v>
      </c>
      <c r="AB1104" s="519">
        <v>5094.3999999999996</v>
      </c>
      <c r="AC1104" s="519">
        <v>5471.7</v>
      </c>
      <c r="AD1104" s="519">
        <v>5849.1</v>
      </c>
      <c r="AE1104" s="519">
        <v>6226.4</v>
      </c>
      <c r="AF1104" s="519">
        <v>6603.8</v>
      </c>
      <c r="AG1104" s="519">
        <v>6981.2</v>
      </c>
      <c r="AH1104" s="519">
        <v>7358.5</v>
      </c>
      <c r="AI1104" s="519">
        <v>7735.9</v>
      </c>
      <c r="AJ1104" s="519">
        <v>8113.2</v>
      </c>
      <c r="AK1104" s="519">
        <v>8490.6</v>
      </c>
      <c r="AL1104" s="519">
        <v>8490.6</v>
      </c>
      <c r="AM1104" s="519">
        <v>8490.6</v>
      </c>
      <c r="AN1104" s="519">
        <v>8490.6</v>
      </c>
      <c r="AO1104" s="519">
        <v>8490.6</v>
      </c>
      <c r="AP1104" s="519">
        <v>8490.6</v>
      </c>
      <c r="AQ1104" s="519">
        <v>8490.6</v>
      </c>
      <c r="AR1104" s="519">
        <v>8490.6</v>
      </c>
      <c r="AS1104" s="519">
        <v>8490.6</v>
      </c>
      <c r="AT1104" s="519">
        <v>8490.6</v>
      </c>
      <c r="AU1104" s="519">
        <v>8490.6</v>
      </c>
      <c r="AV1104" s="519">
        <v>8490.6</v>
      </c>
      <c r="AW1104" s="519">
        <v>8490.6</v>
      </c>
      <c r="AX1104" s="519">
        <v>8490.6</v>
      </c>
      <c r="AY1104" s="519">
        <v>8490.6</v>
      </c>
      <c r="AZ1104" s="519">
        <v>8490.6</v>
      </c>
      <c r="BA1104" s="519">
        <v>0</v>
      </c>
      <c r="BB1104" s="519">
        <v>0</v>
      </c>
      <c r="BC1104" s="519">
        <v>0</v>
      </c>
      <c r="BD1104" s="519">
        <v>0</v>
      </c>
      <c r="BE1104" s="519">
        <v>0</v>
      </c>
      <c r="BF1104" s="519">
        <v>0</v>
      </c>
      <c r="BG1104" s="519">
        <v>0</v>
      </c>
      <c r="BH1104" s="519">
        <v>0</v>
      </c>
      <c r="BI1104" s="519">
        <v>0</v>
      </c>
      <c r="BJ1104" s="519">
        <v>0</v>
      </c>
      <c r="BK1104" s="519">
        <v>0</v>
      </c>
      <c r="BL1104" s="519">
        <v>0</v>
      </c>
      <c r="BM1104" s="519">
        <v>0</v>
      </c>
      <c r="BN1104" s="519">
        <v>0</v>
      </c>
      <c r="BO1104" s="519">
        <v>0</v>
      </c>
      <c r="BP1104" s="519">
        <v>0</v>
      </c>
      <c r="BQ1104" s="519">
        <v>0</v>
      </c>
      <c r="BR1104" s="519">
        <v>0</v>
      </c>
      <c r="BS1104" s="519">
        <v>0</v>
      </c>
      <c r="BT1104" s="519">
        <v>0</v>
      </c>
      <c r="BU1104" s="519">
        <v>0</v>
      </c>
      <c r="BV1104" s="519">
        <v>0</v>
      </c>
      <c r="BW1104" s="519">
        <v>0</v>
      </c>
      <c r="BX1104" s="519">
        <v>0</v>
      </c>
      <c r="BY1104" s="519">
        <v>0</v>
      </c>
      <c r="BZ1104" s="519">
        <v>0</v>
      </c>
      <c r="CA1104" s="519">
        <v>0</v>
      </c>
      <c r="CB1104" s="519">
        <v>0</v>
      </c>
      <c r="CC1104" s="519">
        <v>0</v>
      </c>
      <c r="CD1104" s="519">
        <v>0</v>
      </c>
      <c r="CE1104" s="519">
        <v>0</v>
      </c>
      <c r="CF1104" s="519">
        <v>0</v>
      </c>
      <c r="CG1104" s="519">
        <v>0</v>
      </c>
      <c r="CH1104" s="519">
        <v>0</v>
      </c>
      <c r="CI1104" s="519">
        <v>0</v>
      </c>
      <c r="CJ1104" s="519">
        <v>0</v>
      </c>
      <c r="CK1104" s="519">
        <v>0</v>
      </c>
      <c r="CL1104" s="519">
        <v>0</v>
      </c>
      <c r="CM1104" s="519">
        <v>0</v>
      </c>
      <c r="CN1104" s="519">
        <v>0</v>
      </c>
      <c r="CO1104" s="519">
        <v>0</v>
      </c>
      <c r="CP1104" s="519">
        <v>0</v>
      </c>
      <c r="CQ1104" s="519">
        <v>0</v>
      </c>
      <c r="CR1104" s="519">
        <v>0</v>
      </c>
      <c r="CS1104" s="519">
        <v>0</v>
      </c>
      <c r="CT1104" s="519">
        <v>0</v>
      </c>
      <c r="CU1104" s="519">
        <v>0</v>
      </c>
      <c r="CV1104" s="519">
        <v>0</v>
      </c>
      <c r="CW1104" s="519">
        <v>0</v>
      </c>
      <c r="CX1104" s="519">
        <v>0</v>
      </c>
      <c r="CY1104" s="519">
        <v>0</v>
      </c>
      <c r="CZ1104" s="519">
        <v>0</v>
      </c>
      <c r="DA1104" s="519">
        <v>0</v>
      </c>
      <c r="DB1104" s="519">
        <v>0</v>
      </c>
      <c r="DC1104" s="519">
        <v>0</v>
      </c>
      <c r="DD1104" s="519">
        <v>0</v>
      </c>
      <c r="DE1104" s="519">
        <v>0</v>
      </c>
      <c r="DF1104" s="519">
        <v>0</v>
      </c>
      <c r="DG1104" s="519">
        <v>0</v>
      </c>
      <c r="DH1104" s="519">
        <v>0</v>
      </c>
      <c r="DI1104" s="519">
        <v>0</v>
      </c>
      <c r="DJ1104" s="519">
        <v>0</v>
      </c>
      <c r="DK1104" s="519">
        <v>0</v>
      </c>
      <c r="DL1104" s="519">
        <v>0</v>
      </c>
      <c r="DM1104" s="519">
        <v>0</v>
      </c>
      <c r="DN1104" s="519">
        <v>0</v>
      </c>
      <c r="DO1104" s="519">
        <v>0</v>
      </c>
      <c r="DP1104" s="519">
        <v>0</v>
      </c>
      <c r="DQ1104" s="519">
        <v>0</v>
      </c>
      <c r="DR1104" s="519">
        <v>0</v>
      </c>
      <c r="DS1104" s="519">
        <v>0</v>
      </c>
      <c r="DT1104" s="519">
        <v>0</v>
      </c>
      <c r="DU1104" s="519">
        <v>0</v>
      </c>
      <c r="DV1104" s="519">
        <v>0</v>
      </c>
      <c r="DW1104" s="519">
        <v>0</v>
      </c>
      <c r="DX1104" s="519">
        <v>0</v>
      </c>
      <c r="DZ1104" s="337"/>
      <c r="EA1104" s="519" t="s">
        <v>1062</v>
      </c>
      <c r="EB1104" s="519" t="s">
        <v>1059</v>
      </c>
      <c r="EC1104" s="519">
        <v>20</v>
      </c>
      <c r="ED1104" s="183" t="str">
        <f t="shared" si="53"/>
        <v>SDN200120</v>
      </c>
      <c r="EE1104" s="519">
        <v>471.7</v>
      </c>
      <c r="EF1104" s="519">
        <v>10000</v>
      </c>
      <c r="EG1104" s="519">
        <v>10000</v>
      </c>
      <c r="EH1104" s="519">
        <v>10000</v>
      </c>
      <c r="EI1104" s="519">
        <v>10000</v>
      </c>
      <c r="EJ1104" s="519">
        <v>10000</v>
      </c>
      <c r="EK1104" s="519">
        <v>10000</v>
      </c>
      <c r="EL1104" s="519">
        <v>10000</v>
      </c>
      <c r="EM1104" s="519">
        <v>10000</v>
      </c>
      <c r="EN1104" s="519">
        <v>10000</v>
      </c>
      <c r="EO1104" s="519">
        <v>10000</v>
      </c>
      <c r="EP1104" s="519">
        <v>10000</v>
      </c>
      <c r="EQ1104" s="519">
        <v>10000</v>
      </c>
      <c r="ER1104" s="519">
        <v>10000</v>
      </c>
      <c r="ES1104" s="519">
        <v>10000</v>
      </c>
      <c r="ET1104" s="519">
        <v>10000</v>
      </c>
      <c r="EU1104" s="519">
        <v>10000</v>
      </c>
      <c r="EV1104" s="519">
        <v>10000</v>
      </c>
      <c r="EW1104" s="519">
        <v>10000</v>
      </c>
      <c r="EX1104" s="519">
        <v>10000</v>
      </c>
      <c r="EY1104" s="519">
        <v>10000</v>
      </c>
      <c r="EZ1104" s="519">
        <v>10000</v>
      </c>
      <c r="FA1104" s="519">
        <v>10000</v>
      </c>
      <c r="FB1104" s="519">
        <v>10000</v>
      </c>
      <c r="FC1104" s="519">
        <v>10000</v>
      </c>
      <c r="FD1104" s="519">
        <v>10000</v>
      </c>
      <c r="FE1104" s="519">
        <v>10000</v>
      </c>
      <c r="FF1104" s="519">
        <v>10000</v>
      </c>
      <c r="FG1104" s="519">
        <v>10000</v>
      </c>
      <c r="FH1104" s="519">
        <v>10000</v>
      </c>
      <c r="FI1104" s="519">
        <v>10000</v>
      </c>
      <c r="FJ1104" s="519">
        <v>10000</v>
      </c>
      <c r="FK1104" s="519">
        <v>10000</v>
      </c>
      <c r="FL1104" s="519">
        <v>10000</v>
      </c>
      <c r="FM1104" s="519">
        <v>10000</v>
      </c>
      <c r="FN1104" s="519">
        <v>0</v>
      </c>
      <c r="FO1104" s="519">
        <v>0</v>
      </c>
      <c r="FP1104" s="519">
        <v>0</v>
      </c>
      <c r="FQ1104" s="519">
        <v>0</v>
      </c>
      <c r="FR1104" s="519">
        <v>0</v>
      </c>
      <c r="FS1104" s="519">
        <v>0</v>
      </c>
      <c r="FT1104" s="519">
        <v>0</v>
      </c>
      <c r="FU1104" s="519">
        <v>0</v>
      </c>
      <c r="FV1104" s="519">
        <v>0</v>
      </c>
      <c r="FW1104" s="519">
        <v>0</v>
      </c>
      <c r="FX1104" s="519">
        <v>0</v>
      </c>
      <c r="FY1104" s="519">
        <v>0</v>
      </c>
      <c r="FZ1104" s="519">
        <v>0</v>
      </c>
      <c r="GA1104" s="519">
        <v>0</v>
      </c>
      <c r="GB1104" s="519">
        <v>0</v>
      </c>
      <c r="GC1104" s="519">
        <v>0</v>
      </c>
      <c r="GD1104" s="519">
        <v>0</v>
      </c>
      <c r="GE1104" s="519">
        <v>0</v>
      </c>
      <c r="GF1104" s="519">
        <v>0</v>
      </c>
      <c r="GG1104" s="519">
        <v>0</v>
      </c>
      <c r="GH1104" s="519">
        <v>0</v>
      </c>
      <c r="GI1104" s="519">
        <v>0</v>
      </c>
      <c r="GJ1104" s="519">
        <v>0</v>
      </c>
      <c r="GK1104" s="519">
        <v>0</v>
      </c>
      <c r="GL1104" s="519">
        <v>0</v>
      </c>
      <c r="GM1104" s="519">
        <v>0</v>
      </c>
      <c r="GN1104" s="519">
        <v>0</v>
      </c>
      <c r="GO1104" s="519">
        <v>0</v>
      </c>
      <c r="GP1104" s="519">
        <v>0</v>
      </c>
      <c r="GQ1104" s="519">
        <v>0</v>
      </c>
      <c r="GR1104" s="519">
        <v>0</v>
      </c>
      <c r="GS1104" s="519">
        <v>0</v>
      </c>
      <c r="GT1104" s="519">
        <v>0</v>
      </c>
      <c r="GU1104" s="519">
        <v>0</v>
      </c>
      <c r="GV1104" s="519">
        <v>0</v>
      </c>
      <c r="GW1104" s="519">
        <v>0</v>
      </c>
      <c r="GX1104" s="519">
        <v>0</v>
      </c>
      <c r="GY1104" s="519">
        <v>0</v>
      </c>
      <c r="GZ1104" s="519">
        <v>0</v>
      </c>
      <c r="HA1104" s="519">
        <v>0</v>
      </c>
      <c r="HB1104" s="519">
        <v>0</v>
      </c>
      <c r="HC1104" s="519">
        <v>0</v>
      </c>
      <c r="HD1104" s="519">
        <v>0</v>
      </c>
      <c r="HE1104" s="519">
        <v>0</v>
      </c>
      <c r="HF1104" s="519">
        <v>0</v>
      </c>
      <c r="HG1104" s="519">
        <v>0</v>
      </c>
      <c r="HH1104" s="519">
        <v>0</v>
      </c>
      <c r="HI1104" s="519">
        <v>0</v>
      </c>
      <c r="HJ1104" s="519">
        <v>0</v>
      </c>
      <c r="HK1104" s="519">
        <v>0</v>
      </c>
      <c r="HL1104" s="519">
        <v>0</v>
      </c>
      <c r="HM1104" s="519">
        <v>0</v>
      </c>
      <c r="HN1104" s="519">
        <v>0</v>
      </c>
      <c r="HO1104" s="519">
        <v>0</v>
      </c>
      <c r="HP1104" s="519">
        <v>0</v>
      </c>
      <c r="HQ1104" s="519">
        <v>0</v>
      </c>
      <c r="HR1104" s="519">
        <v>0</v>
      </c>
      <c r="HS1104" s="519">
        <v>0</v>
      </c>
      <c r="HT1104" s="519">
        <v>0</v>
      </c>
      <c r="HU1104" s="519">
        <v>0</v>
      </c>
      <c r="HV1104" s="519">
        <v>0</v>
      </c>
      <c r="HW1104" s="519">
        <v>0</v>
      </c>
      <c r="HX1104" s="519">
        <v>0</v>
      </c>
      <c r="HY1104" s="519">
        <v>0</v>
      </c>
      <c r="HZ1104" s="519">
        <v>0</v>
      </c>
      <c r="IA1104" s="519">
        <v>0</v>
      </c>
      <c r="IB1104" s="519">
        <v>0</v>
      </c>
      <c r="IC1104" s="519">
        <v>0</v>
      </c>
      <c r="ID1104" s="519">
        <v>0</v>
      </c>
      <c r="IE1104" s="519">
        <v>0</v>
      </c>
      <c r="IF1104" s="519">
        <v>0</v>
      </c>
      <c r="IG1104" s="519">
        <v>0</v>
      </c>
      <c r="IH1104" s="519">
        <v>0</v>
      </c>
      <c r="II1104" s="519">
        <v>0</v>
      </c>
      <c r="IJ1104" s="519">
        <v>0</v>
      </c>
      <c r="IK1104" s="519">
        <v>0</v>
      </c>
    </row>
    <row r="1105" spans="2:245" hidden="1">
      <c r="B1105" s="519" t="s">
        <v>1058</v>
      </c>
      <c r="C1105" s="519"/>
      <c r="D1105" s="519"/>
      <c r="E1105" s="519"/>
      <c r="F1105" s="519">
        <v>2</v>
      </c>
      <c r="G1105" s="519"/>
      <c r="H1105" s="519">
        <v>49</v>
      </c>
      <c r="I1105" s="519">
        <v>3</v>
      </c>
      <c r="J1105" s="519" t="str">
        <f t="shared" si="54"/>
        <v>SDN10024903</v>
      </c>
      <c r="K1105" s="519">
        <v>1245</v>
      </c>
      <c r="M1105" s="337"/>
      <c r="N1105" s="519" t="s">
        <v>1062</v>
      </c>
      <c r="O1105" s="519" t="s">
        <v>1059</v>
      </c>
      <c r="P1105" s="519">
        <v>21</v>
      </c>
      <c r="Q1105" s="521" t="str">
        <f t="shared" si="55"/>
        <v>SDN200121</v>
      </c>
      <c r="R1105" s="519">
        <v>477</v>
      </c>
      <c r="S1105" s="519">
        <v>2000</v>
      </c>
      <c r="T1105" s="519">
        <v>2000</v>
      </c>
      <c r="U1105" s="519">
        <v>2000</v>
      </c>
      <c r="V1105" s="519">
        <v>2385</v>
      </c>
      <c r="W1105" s="519">
        <v>2862</v>
      </c>
      <c r="X1105" s="519">
        <v>3339</v>
      </c>
      <c r="Y1105" s="519">
        <v>3816</v>
      </c>
      <c r="Z1105" s="519">
        <v>4293</v>
      </c>
      <c r="AA1105" s="519">
        <v>4770</v>
      </c>
      <c r="AB1105" s="519">
        <v>5151.6000000000004</v>
      </c>
      <c r="AC1105" s="519">
        <v>5533.2</v>
      </c>
      <c r="AD1105" s="519">
        <v>5914.8</v>
      </c>
      <c r="AE1105" s="519">
        <v>6296.4</v>
      </c>
      <c r="AF1105" s="519">
        <v>6678</v>
      </c>
      <c r="AG1105" s="519">
        <v>7059.6</v>
      </c>
      <c r="AH1105" s="519">
        <v>7441.2</v>
      </c>
      <c r="AI1105" s="519">
        <v>7822.8</v>
      </c>
      <c r="AJ1105" s="519">
        <v>8204.4</v>
      </c>
      <c r="AK1105" s="519">
        <v>8586</v>
      </c>
      <c r="AL1105" s="519">
        <v>8586</v>
      </c>
      <c r="AM1105" s="519">
        <v>8586</v>
      </c>
      <c r="AN1105" s="519">
        <v>8586</v>
      </c>
      <c r="AO1105" s="519">
        <v>8586</v>
      </c>
      <c r="AP1105" s="519">
        <v>8586</v>
      </c>
      <c r="AQ1105" s="519">
        <v>8586</v>
      </c>
      <c r="AR1105" s="519">
        <v>8586</v>
      </c>
      <c r="AS1105" s="519">
        <v>8586</v>
      </c>
      <c r="AT1105" s="519">
        <v>8586</v>
      </c>
      <c r="AU1105" s="519">
        <v>8586</v>
      </c>
      <c r="AV1105" s="519">
        <v>8586</v>
      </c>
      <c r="AW1105" s="519">
        <v>8586</v>
      </c>
      <c r="AX1105" s="519">
        <v>8586</v>
      </c>
      <c r="AY1105" s="519">
        <v>8586</v>
      </c>
      <c r="AZ1105" s="519">
        <v>8586</v>
      </c>
      <c r="BA1105" s="519">
        <v>0</v>
      </c>
      <c r="BB1105" s="519">
        <v>0</v>
      </c>
      <c r="BC1105" s="519">
        <v>0</v>
      </c>
      <c r="BD1105" s="519">
        <v>0</v>
      </c>
      <c r="BE1105" s="519">
        <v>0</v>
      </c>
      <c r="BF1105" s="519">
        <v>0</v>
      </c>
      <c r="BG1105" s="519">
        <v>0</v>
      </c>
      <c r="BH1105" s="519">
        <v>0</v>
      </c>
      <c r="BI1105" s="519">
        <v>0</v>
      </c>
      <c r="BJ1105" s="519">
        <v>0</v>
      </c>
      <c r="BK1105" s="519">
        <v>0</v>
      </c>
      <c r="BL1105" s="519">
        <v>0</v>
      </c>
      <c r="BM1105" s="519">
        <v>0</v>
      </c>
      <c r="BN1105" s="519">
        <v>0</v>
      </c>
      <c r="BO1105" s="519">
        <v>0</v>
      </c>
      <c r="BP1105" s="519">
        <v>0</v>
      </c>
      <c r="BQ1105" s="519">
        <v>0</v>
      </c>
      <c r="BR1105" s="519">
        <v>0</v>
      </c>
      <c r="BS1105" s="519">
        <v>0</v>
      </c>
      <c r="BT1105" s="519">
        <v>0</v>
      </c>
      <c r="BU1105" s="519">
        <v>0</v>
      </c>
      <c r="BV1105" s="519">
        <v>0</v>
      </c>
      <c r="BW1105" s="519">
        <v>0</v>
      </c>
      <c r="BX1105" s="519">
        <v>0</v>
      </c>
      <c r="BY1105" s="519">
        <v>0</v>
      </c>
      <c r="BZ1105" s="519">
        <v>0</v>
      </c>
      <c r="CA1105" s="519">
        <v>0</v>
      </c>
      <c r="CB1105" s="519">
        <v>0</v>
      </c>
      <c r="CC1105" s="519">
        <v>0</v>
      </c>
      <c r="CD1105" s="519">
        <v>0</v>
      </c>
      <c r="CE1105" s="519">
        <v>0</v>
      </c>
      <c r="CF1105" s="519">
        <v>0</v>
      </c>
      <c r="CG1105" s="519">
        <v>0</v>
      </c>
      <c r="CH1105" s="519">
        <v>0</v>
      </c>
      <c r="CI1105" s="519">
        <v>0</v>
      </c>
      <c r="CJ1105" s="519">
        <v>0</v>
      </c>
      <c r="CK1105" s="519">
        <v>0</v>
      </c>
      <c r="CL1105" s="519">
        <v>0</v>
      </c>
      <c r="CM1105" s="519">
        <v>0</v>
      </c>
      <c r="CN1105" s="519">
        <v>0</v>
      </c>
      <c r="CO1105" s="519">
        <v>0</v>
      </c>
      <c r="CP1105" s="519">
        <v>0</v>
      </c>
      <c r="CQ1105" s="519">
        <v>0</v>
      </c>
      <c r="CR1105" s="519">
        <v>0</v>
      </c>
      <c r="CS1105" s="519">
        <v>0</v>
      </c>
      <c r="CT1105" s="519">
        <v>0</v>
      </c>
      <c r="CU1105" s="519">
        <v>0</v>
      </c>
      <c r="CV1105" s="519">
        <v>0</v>
      </c>
      <c r="CW1105" s="519">
        <v>0</v>
      </c>
      <c r="CX1105" s="519">
        <v>0</v>
      </c>
      <c r="CY1105" s="519">
        <v>0</v>
      </c>
      <c r="CZ1105" s="519">
        <v>0</v>
      </c>
      <c r="DA1105" s="519">
        <v>0</v>
      </c>
      <c r="DB1105" s="519">
        <v>0</v>
      </c>
      <c r="DC1105" s="519">
        <v>0</v>
      </c>
      <c r="DD1105" s="519">
        <v>0</v>
      </c>
      <c r="DE1105" s="519">
        <v>0</v>
      </c>
      <c r="DF1105" s="519">
        <v>0</v>
      </c>
      <c r="DG1105" s="519">
        <v>0</v>
      </c>
      <c r="DH1105" s="519">
        <v>0</v>
      </c>
      <c r="DI1105" s="519">
        <v>0</v>
      </c>
      <c r="DJ1105" s="519">
        <v>0</v>
      </c>
      <c r="DK1105" s="519">
        <v>0</v>
      </c>
      <c r="DL1105" s="519">
        <v>0</v>
      </c>
      <c r="DM1105" s="519">
        <v>0</v>
      </c>
      <c r="DN1105" s="519">
        <v>0</v>
      </c>
      <c r="DO1105" s="519">
        <v>0</v>
      </c>
      <c r="DP1105" s="519">
        <v>0</v>
      </c>
      <c r="DQ1105" s="519">
        <v>0</v>
      </c>
      <c r="DR1105" s="519">
        <v>0</v>
      </c>
      <c r="DS1105" s="519">
        <v>0</v>
      </c>
      <c r="DT1105" s="519">
        <v>0</v>
      </c>
      <c r="DU1105" s="519">
        <v>0</v>
      </c>
      <c r="DV1105" s="519">
        <v>0</v>
      </c>
      <c r="DW1105" s="519">
        <v>0</v>
      </c>
      <c r="DX1105" s="519">
        <v>0</v>
      </c>
      <c r="DZ1105" s="337"/>
      <c r="EA1105" s="519" t="s">
        <v>1062</v>
      </c>
      <c r="EB1105" s="519" t="s">
        <v>1059</v>
      </c>
      <c r="EC1105" s="519">
        <v>21</v>
      </c>
      <c r="ED1105" s="183" t="str">
        <f t="shared" ref="ED1105:ED1168" si="56">EA1105&amp;TEXT(EB1105,"00")&amp;TEXT(EC1105,"00")</f>
        <v>SDN200121</v>
      </c>
      <c r="EE1105" s="519">
        <v>477</v>
      </c>
      <c r="EF1105" s="519">
        <v>10000</v>
      </c>
      <c r="EG1105" s="519">
        <v>10000</v>
      </c>
      <c r="EH1105" s="519">
        <v>10000</v>
      </c>
      <c r="EI1105" s="519">
        <v>10000</v>
      </c>
      <c r="EJ1105" s="519">
        <v>10000</v>
      </c>
      <c r="EK1105" s="519">
        <v>10000</v>
      </c>
      <c r="EL1105" s="519">
        <v>10000</v>
      </c>
      <c r="EM1105" s="519">
        <v>10000</v>
      </c>
      <c r="EN1105" s="519">
        <v>10000</v>
      </c>
      <c r="EO1105" s="519">
        <v>10000</v>
      </c>
      <c r="EP1105" s="519">
        <v>10000</v>
      </c>
      <c r="EQ1105" s="519">
        <v>10000</v>
      </c>
      <c r="ER1105" s="519">
        <v>10000</v>
      </c>
      <c r="ES1105" s="519">
        <v>10000</v>
      </c>
      <c r="ET1105" s="519">
        <v>10000</v>
      </c>
      <c r="EU1105" s="519">
        <v>10000</v>
      </c>
      <c r="EV1105" s="519">
        <v>10000</v>
      </c>
      <c r="EW1105" s="519">
        <v>10000</v>
      </c>
      <c r="EX1105" s="519">
        <v>10000</v>
      </c>
      <c r="EY1105" s="519">
        <v>10000</v>
      </c>
      <c r="EZ1105" s="519">
        <v>10000</v>
      </c>
      <c r="FA1105" s="519">
        <v>10000</v>
      </c>
      <c r="FB1105" s="519">
        <v>10000</v>
      </c>
      <c r="FC1105" s="519">
        <v>10000</v>
      </c>
      <c r="FD1105" s="519">
        <v>10000</v>
      </c>
      <c r="FE1105" s="519">
        <v>10000</v>
      </c>
      <c r="FF1105" s="519">
        <v>10000</v>
      </c>
      <c r="FG1105" s="519">
        <v>10000</v>
      </c>
      <c r="FH1105" s="519">
        <v>10000</v>
      </c>
      <c r="FI1105" s="519">
        <v>10000</v>
      </c>
      <c r="FJ1105" s="519">
        <v>10000</v>
      </c>
      <c r="FK1105" s="519">
        <v>10000</v>
      </c>
      <c r="FL1105" s="519">
        <v>10000</v>
      </c>
      <c r="FM1105" s="519">
        <v>10000</v>
      </c>
      <c r="FN1105" s="519">
        <v>0</v>
      </c>
      <c r="FO1105" s="519">
        <v>0</v>
      </c>
      <c r="FP1105" s="519">
        <v>0</v>
      </c>
      <c r="FQ1105" s="519">
        <v>0</v>
      </c>
      <c r="FR1105" s="519">
        <v>0</v>
      </c>
      <c r="FS1105" s="519">
        <v>0</v>
      </c>
      <c r="FT1105" s="519">
        <v>0</v>
      </c>
      <c r="FU1105" s="519">
        <v>0</v>
      </c>
      <c r="FV1105" s="519">
        <v>0</v>
      </c>
      <c r="FW1105" s="519">
        <v>0</v>
      </c>
      <c r="FX1105" s="519">
        <v>0</v>
      </c>
      <c r="FY1105" s="519">
        <v>0</v>
      </c>
      <c r="FZ1105" s="519">
        <v>0</v>
      </c>
      <c r="GA1105" s="519">
        <v>0</v>
      </c>
      <c r="GB1105" s="519">
        <v>0</v>
      </c>
      <c r="GC1105" s="519">
        <v>0</v>
      </c>
      <c r="GD1105" s="519">
        <v>0</v>
      </c>
      <c r="GE1105" s="519">
        <v>0</v>
      </c>
      <c r="GF1105" s="519">
        <v>0</v>
      </c>
      <c r="GG1105" s="519">
        <v>0</v>
      </c>
      <c r="GH1105" s="519">
        <v>0</v>
      </c>
      <c r="GI1105" s="519">
        <v>0</v>
      </c>
      <c r="GJ1105" s="519">
        <v>0</v>
      </c>
      <c r="GK1105" s="519">
        <v>0</v>
      </c>
      <c r="GL1105" s="519">
        <v>0</v>
      </c>
      <c r="GM1105" s="519">
        <v>0</v>
      </c>
      <c r="GN1105" s="519">
        <v>0</v>
      </c>
      <c r="GO1105" s="519">
        <v>0</v>
      </c>
      <c r="GP1105" s="519">
        <v>0</v>
      </c>
      <c r="GQ1105" s="519">
        <v>0</v>
      </c>
      <c r="GR1105" s="519">
        <v>0</v>
      </c>
      <c r="GS1105" s="519">
        <v>0</v>
      </c>
      <c r="GT1105" s="519">
        <v>0</v>
      </c>
      <c r="GU1105" s="519">
        <v>0</v>
      </c>
      <c r="GV1105" s="519">
        <v>0</v>
      </c>
      <c r="GW1105" s="519">
        <v>0</v>
      </c>
      <c r="GX1105" s="519">
        <v>0</v>
      </c>
      <c r="GY1105" s="519">
        <v>0</v>
      </c>
      <c r="GZ1105" s="519">
        <v>0</v>
      </c>
      <c r="HA1105" s="519">
        <v>0</v>
      </c>
      <c r="HB1105" s="519">
        <v>0</v>
      </c>
      <c r="HC1105" s="519">
        <v>0</v>
      </c>
      <c r="HD1105" s="519">
        <v>0</v>
      </c>
      <c r="HE1105" s="519">
        <v>0</v>
      </c>
      <c r="HF1105" s="519">
        <v>0</v>
      </c>
      <c r="HG1105" s="519">
        <v>0</v>
      </c>
      <c r="HH1105" s="519">
        <v>0</v>
      </c>
      <c r="HI1105" s="519">
        <v>0</v>
      </c>
      <c r="HJ1105" s="519">
        <v>0</v>
      </c>
      <c r="HK1105" s="519">
        <v>0</v>
      </c>
      <c r="HL1105" s="519">
        <v>0</v>
      </c>
      <c r="HM1105" s="519">
        <v>0</v>
      </c>
      <c r="HN1105" s="519">
        <v>0</v>
      </c>
      <c r="HO1105" s="519">
        <v>0</v>
      </c>
      <c r="HP1105" s="519">
        <v>0</v>
      </c>
      <c r="HQ1105" s="519">
        <v>0</v>
      </c>
      <c r="HR1105" s="519">
        <v>0</v>
      </c>
      <c r="HS1105" s="519">
        <v>0</v>
      </c>
      <c r="HT1105" s="519">
        <v>0</v>
      </c>
      <c r="HU1105" s="519">
        <v>0</v>
      </c>
      <c r="HV1105" s="519">
        <v>0</v>
      </c>
      <c r="HW1105" s="519">
        <v>0</v>
      </c>
      <c r="HX1105" s="519">
        <v>0</v>
      </c>
      <c r="HY1105" s="519">
        <v>0</v>
      </c>
      <c r="HZ1105" s="519">
        <v>0</v>
      </c>
      <c r="IA1105" s="519">
        <v>0</v>
      </c>
      <c r="IB1105" s="519">
        <v>0</v>
      </c>
      <c r="IC1105" s="519">
        <v>0</v>
      </c>
      <c r="ID1105" s="519">
        <v>0</v>
      </c>
      <c r="IE1105" s="519">
        <v>0</v>
      </c>
      <c r="IF1105" s="519">
        <v>0</v>
      </c>
      <c r="IG1105" s="519">
        <v>0</v>
      </c>
      <c r="IH1105" s="519">
        <v>0</v>
      </c>
      <c r="II1105" s="519">
        <v>0</v>
      </c>
      <c r="IJ1105" s="519">
        <v>0</v>
      </c>
      <c r="IK1105" s="519">
        <v>0</v>
      </c>
    </row>
    <row r="1106" spans="2:245" hidden="1">
      <c r="B1106" s="519" t="s">
        <v>1058</v>
      </c>
      <c r="C1106" s="519"/>
      <c r="D1106" s="519"/>
      <c r="E1106" s="519"/>
      <c r="F1106" s="519">
        <v>2</v>
      </c>
      <c r="G1106" s="519"/>
      <c r="H1106" s="519">
        <v>49</v>
      </c>
      <c r="I1106" s="519">
        <v>4</v>
      </c>
      <c r="J1106" s="519" t="str">
        <f t="shared" si="54"/>
        <v>SDN10024904</v>
      </c>
      <c r="K1106" s="519">
        <v>1245</v>
      </c>
      <c r="M1106" s="337"/>
      <c r="N1106" s="519" t="s">
        <v>1062</v>
      </c>
      <c r="O1106" s="519" t="s">
        <v>1059</v>
      </c>
      <c r="P1106" s="519">
        <v>22</v>
      </c>
      <c r="Q1106" s="521" t="str">
        <f t="shared" si="55"/>
        <v>SDN200122</v>
      </c>
      <c r="R1106" s="519">
        <v>477</v>
      </c>
      <c r="S1106" s="519">
        <v>2000</v>
      </c>
      <c r="T1106" s="519">
        <v>2000</v>
      </c>
      <c r="U1106" s="519">
        <v>2000</v>
      </c>
      <c r="V1106" s="519">
        <v>2385</v>
      </c>
      <c r="W1106" s="519">
        <v>2862</v>
      </c>
      <c r="X1106" s="519">
        <v>3339</v>
      </c>
      <c r="Y1106" s="519">
        <v>3816</v>
      </c>
      <c r="Z1106" s="519">
        <v>4293</v>
      </c>
      <c r="AA1106" s="519">
        <v>4770</v>
      </c>
      <c r="AB1106" s="519">
        <v>5151.6000000000004</v>
      </c>
      <c r="AC1106" s="519">
        <v>5533.2</v>
      </c>
      <c r="AD1106" s="519">
        <v>5914.8</v>
      </c>
      <c r="AE1106" s="519">
        <v>6296.4</v>
      </c>
      <c r="AF1106" s="519">
        <v>6678</v>
      </c>
      <c r="AG1106" s="519">
        <v>7059.6</v>
      </c>
      <c r="AH1106" s="519">
        <v>7441.2</v>
      </c>
      <c r="AI1106" s="519">
        <v>7822.8</v>
      </c>
      <c r="AJ1106" s="519">
        <v>8204.4</v>
      </c>
      <c r="AK1106" s="519">
        <v>8586</v>
      </c>
      <c r="AL1106" s="519">
        <v>8586</v>
      </c>
      <c r="AM1106" s="519">
        <v>8586</v>
      </c>
      <c r="AN1106" s="519">
        <v>8586</v>
      </c>
      <c r="AO1106" s="519">
        <v>8586</v>
      </c>
      <c r="AP1106" s="519">
        <v>8586</v>
      </c>
      <c r="AQ1106" s="519">
        <v>8586</v>
      </c>
      <c r="AR1106" s="519">
        <v>8586</v>
      </c>
      <c r="AS1106" s="519">
        <v>8586</v>
      </c>
      <c r="AT1106" s="519">
        <v>8586</v>
      </c>
      <c r="AU1106" s="519">
        <v>8586</v>
      </c>
      <c r="AV1106" s="519">
        <v>8586</v>
      </c>
      <c r="AW1106" s="519">
        <v>8586</v>
      </c>
      <c r="AX1106" s="519">
        <v>8586</v>
      </c>
      <c r="AY1106" s="519">
        <v>8586</v>
      </c>
      <c r="AZ1106" s="519">
        <v>8586</v>
      </c>
      <c r="BA1106" s="519">
        <v>0</v>
      </c>
      <c r="BB1106" s="519">
        <v>0</v>
      </c>
      <c r="BC1106" s="519">
        <v>0</v>
      </c>
      <c r="BD1106" s="519">
        <v>0</v>
      </c>
      <c r="BE1106" s="519">
        <v>0</v>
      </c>
      <c r="BF1106" s="519">
        <v>0</v>
      </c>
      <c r="BG1106" s="519">
        <v>0</v>
      </c>
      <c r="BH1106" s="519">
        <v>0</v>
      </c>
      <c r="BI1106" s="519">
        <v>0</v>
      </c>
      <c r="BJ1106" s="519">
        <v>0</v>
      </c>
      <c r="BK1106" s="519">
        <v>0</v>
      </c>
      <c r="BL1106" s="519">
        <v>0</v>
      </c>
      <c r="BM1106" s="519">
        <v>0</v>
      </c>
      <c r="BN1106" s="519">
        <v>0</v>
      </c>
      <c r="BO1106" s="519">
        <v>0</v>
      </c>
      <c r="BP1106" s="519">
        <v>0</v>
      </c>
      <c r="BQ1106" s="519">
        <v>0</v>
      </c>
      <c r="BR1106" s="519">
        <v>0</v>
      </c>
      <c r="BS1106" s="519">
        <v>0</v>
      </c>
      <c r="BT1106" s="519">
        <v>0</v>
      </c>
      <c r="BU1106" s="519">
        <v>0</v>
      </c>
      <c r="BV1106" s="519">
        <v>0</v>
      </c>
      <c r="BW1106" s="519">
        <v>0</v>
      </c>
      <c r="BX1106" s="519">
        <v>0</v>
      </c>
      <c r="BY1106" s="519">
        <v>0</v>
      </c>
      <c r="BZ1106" s="519">
        <v>0</v>
      </c>
      <c r="CA1106" s="519">
        <v>0</v>
      </c>
      <c r="CB1106" s="519">
        <v>0</v>
      </c>
      <c r="CC1106" s="519">
        <v>0</v>
      </c>
      <c r="CD1106" s="519">
        <v>0</v>
      </c>
      <c r="CE1106" s="519">
        <v>0</v>
      </c>
      <c r="CF1106" s="519">
        <v>0</v>
      </c>
      <c r="CG1106" s="519">
        <v>0</v>
      </c>
      <c r="CH1106" s="519">
        <v>0</v>
      </c>
      <c r="CI1106" s="519">
        <v>0</v>
      </c>
      <c r="CJ1106" s="519">
        <v>0</v>
      </c>
      <c r="CK1106" s="519">
        <v>0</v>
      </c>
      <c r="CL1106" s="519">
        <v>0</v>
      </c>
      <c r="CM1106" s="519">
        <v>0</v>
      </c>
      <c r="CN1106" s="519">
        <v>0</v>
      </c>
      <c r="CO1106" s="519">
        <v>0</v>
      </c>
      <c r="CP1106" s="519">
        <v>0</v>
      </c>
      <c r="CQ1106" s="519">
        <v>0</v>
      </c>
      <c r="CR1106" s="519">
        <v>0</v>
      </c>
      <c r="CS1106" s="519">
        <v>0</v>
      </c>
      <c r="CT1106" s="519">
        <v>0</v>
      </c>
      <c r="CU1106" s="519">
        <v>0</v>
      </c>
      <c r="CV1106" s="519">
        <v>0</v>
      </c>
      <c r="CW1106" s="519">
        <v>0</v>
      </c>
      <c r="CX1106" s="519">
        <v>0</v>
      </c>
      <c r="CY1106" s="519">
        <v>0</v>
      </c>
      <c r="CZ1106" s="519">
        <v>0</v>
      </c>
      <c r="DA1106" s="519">
        <v>0</v>
      </c>
      <c r="DB1106" s="519">
        <v>0</v>
      </c>
      <c r="DC1106" s="519">
        <v>0</v>
      </c>
      <c r="DD1106" s="519">
        <v>0</v>
      </c>
      <c r="DE1106" s="519">
        <v>0</v>
      </c>
      <c r="DF1106" s="519">
        <v>0</v>
      </c>
      <c r="DG1106" s="519">
        <v>0</v>
      </c>
      <c r="DH1106" s="519">
        <v>0</v>
      </c>
      <c r="DI1106" s="519">
        <v>0</v>
      </c>
      <c r="DJ1106" s="519">
        <v>0</v>
      </c>
      <c r="DK1106" s="519">
        <v>0</v>
      </c>
      <c r="DL1106" s="519">
        <v>0</v>
      </c>
      <c r="DM1106" s="519">
        <v>0</v>
      </c>
      <c r="DN1106" s="519">
        <v>0</v>
      </c>
      <c r="DO1106" s="519">
        <v>0</v>
      </c>
      <c r="DP1106" s="519">
        <v>0</v>
      </c>
      <c r="DQ1106" s="519">
        <v>0</v>
      </c>
      <c r="DR1106" s="519">
        <v>0</v>
      </c>
      <c r="DS1106" s="519">
        <v>0</v>
      </c>
      <c r="DT1106" s="519">
        <v>0</v>
      </c>
      <c r="DU1106" s="519">
        <v>0</v>
      </c>
      <c r="DV1106" s="519">
        <v>0</v>
      </c>
      <c r="DW1106" s="519">
        <v>0</v>
      </c>
      <c r="DX1106" s="519">
        <v>0</v>
      </c>
      <c r="DZ1106" s="337"/>
      <c r="EA1106" s="519" t="s">
        <v>1062</v>
      </c>
      <c r="EB1106" s="519" t="s">
        <v>1059</v>
      </c>
      <c r="EC1106" s="519">
        <v>22</v>
      </c>
      <c r="ED1106" s="183" t="str">
        <f t="shared" si="56"/>
        <v>SDN200122</v>
      </c>
      <c r="EE1106" s="519">
        <v>477</v>
      </c>
      <c r="EF1106" s="519">
        <v>10000</v>
      </c>
      <c r="EG1106" s="519">
        <v>10000</v>
      </c>
      <c r="EH1106" s="519">
        <v>10000</v>
      </c>
      <c r="EI1106" s="519">
        <v>10000</v>
      </c>
      <c r="EJ1106" s="519">
        <v>10000</v>
      </c>
      <c r="EK1106" s="519">
        <v>10000</v>
      </c>
      <c r="EL1106" s="519">
        <v>10000</v>
      </c>
      <c r="EM1106" s="519">
        <v>10000</v>
      </c>
      <c r="EN1106" s="519">
        <v>10000</v>
      </c>
      <c r="EO1106" s="519">
        <v>10000</v>
      </c>
      <c r="EP1106" s="519">
        <v>10000</v>
      </c>
      <c r="EQ1106" s="519">
        <v>10000</v>
      </c>
      <c r="ER1106" s="519">
        <v>10000</v>
      </c>
      <c r="ES1106" s="519">
        <v>10000</v>
      </c>
      <c r="ET1106" s="519">
        <v>10000</v>
      </c>
      <c r="EU1106" s="519">
        <v>10000</v>
      </c>
      <c r="EV1106" s="519">
        <v>10000</v>
      </c>
      <c r="EW1106" s="519">
        <v>10000</v>
      </c>
      <c r="EX1106" s="519">
        <v>10000</v>
      </c>
      <c r="EY1106" s="519">
        <v>10000</v>
      </c>
      <c r="EZ1106" s="519">
        <v>10000</v>
      </c>
      <c r="FA1106" s="519">
        <v>10000</v>
      </c>
      <c r="FB1106" s="519">
        <v>10000</v>
      </c>
      <c r="FC1106" s="519">
        <v>10000</v>
      </c>
      <c r="FD1106" s="519">
        <v>10000</v>
      </c>
      <c r="FE1106" s="519">
        <v>10000</v>
      </c>
      <c r="FF1106" s="519">
        <v>10000</v>
      </c>
      <c r="FG1106" s="519">
        <v>10000</v>
      </c>
      <c r="FH1106" s="519">
        <v>10000</v>
      </c>
      <c r="FI1106" s="519">
        <v>10000</v>
      </c>
      <c r="FJ1106" s="519">
        <v>10000</v>
      </c>
      <c r="FK1106" s="519">
        <v>10000</v>
      </c>
      <c r="FL1106" s="519">
        <v>10000</v>
      </c>
      <c r="FM1106" s="519">
        <v>10000</v>
      </c>
      <c r="FN1106" s="519">
        <v>0</v>
      </c>
      <c r="FO1106" s="519">
        <v>0</v>
      </c>
      <c r="FP1106" s="519">
        <v>0</v>
      </c>
      <c r="FQ1106" s="519">
        <v>0</v>
      </c>
      <c r="FR1106" s="519">
        <v>0</v>
      </c>
      <c r="FS1106" s="519">
        <v>0</v>
      </c>
      <c r="FT1106" s="519">
        <v>0</v>
      </c>
      <c r="FU1106" s="519">
        <v>0</v>
      </c>
      <c r="FV1106" s="519">
        <v>0</v>
      </c>
      <c r="FW1106" s="519">
        <v>0</v>
      </c>
      <c r="FX1106" s="519">
        <v>0</v>
      </c>
      <c r="FY1106" s="519">
        <v>0</v>
      </c>
      <c r="FZ1106" s="519">
        <v>0</v>
      </c>
      <c r="GA1106" s="519">
        <v>0</v>
      </c>
      <c r="GB1106" s="519">
        <v>0</v>
      </c>
      <c r="GC1106" s="519">
        <v>0</v>
      </c>
      <c r="GD1106" s="519">
        <v>0</v>
      </c>
      <c r="GE1106" s="519">
        <v>0</v>
      </c>
      <c r="GF1106" s="519">
        <v>0</v>
      </c>
      <c r="GG1106" s="519">
        <v>0</v>
      </c>
      <c r="GH1106" s="519">
        <v>0</v>
      </c>
      <c r="GI1106" s="519">
        <v>0</v>
      </c>
      <c r="GJ1106" s="519">
        <v>0</v>
      </c>
      <c r="GK1106" s="519">
        <v>0</v>
      </c>
      <c r="GL1106" s="519">
        <v>0</v>
      </c>
      <c r="GM1106" s="519">
        <v>0</v>
      </c>
      <c r="GN1106" s="519">
        <v>0</v>
      </c>
      <c r="GO1106" s="519">
        <v>0</v>
      </c>
      <c r="GP1106" s="519">
        <v>0</v>
      </c>
      <c r="GQ1106" s="519">
        <v>0</v>
      </c>
      <c r="GR1106" s="519">
        <v>0</v>
      </c>
      <c r="GS1106" s="519">
        <v>0</v>
      </c>
      <c r="GT1106" s="519">
        <v>0</v>
      </c>
      <c r="GU1106" s="519">
        <v>0</v>
      </c>
      <c r="GV1106" s="519">
        <v>0</v>
      </c>
      <c r="GW1106" s="519">
        <v>0</v>
      </c>
      <c r="GX1106" s="519">
        <v>0</v>
      </c>
      <c r="GY1106" s="519">
        <v>0</v>
      </c>
      <c r="GZ1106" s="519">
        <v>0</v>
      </c>
      <c r="HA1106" s="519">
        <v>0</v>
      </c>
      <c r="HB1106" s="519">
        <v>0</v>
      </c>
      <c r="HC1106" s="519">
        <v>0</v>
      </c>
      <c r="HD1106" s="519">
        <v>0</v>
      </c>
      <c r="HE1106" s="519">
        <v>0</v>
      </c>
      <c r="HF1106" s="519">
        <v>0</v>
      </c>
      <c r="HG1106" s="519">
        <v>0</v>
      </c>
      <c r="HH1106" s="519">
        <v>0</v>
      </c>
      <c r="HI1106" s="519">
        <v>0</v>
      </c>
      <c r="HJ1106" s="519">
        <v>0</v>
      </c>
      <c r="HK1106" s="519">
        <v>0</v>
      </c>
      <c r="HL1106" s="519">
        <v>0</v>
      </c>
      <c r="HM1106" s="519">
        <v>0</v>
      </c>
      <c r="HN1106" s="519">
        <v>0</v>
      </c>
      <c r="HO1106" s="519">
        <v>0</v>
      </c>
      <c r="HP1106" s="519">
        <v>0</v>
      </c>
      <c r="HQ1106" s="519">
        <v>0</v>
      </c>
      <c r="HR1106" s="519">
        <v>0</v>
      </c>
      <c r="HS1106" s="519">
        <v>0</v>
      </c>
      <c r="HT1106" s="519">
        <v>0</v>
      </c>
      <c r="HU1106" s="519">
        <v>0</v>
      </c>
      <c r="HV1106" s="519">
        <v>0</v>
      </c>
      <c r="HW1106" s="519">
        <v>0</v>
      </c>
      <c r="HX1106" s="519">
        <v>0</v>
      </c>
      <c r="HY1106" s="519">
        <v>0</v>
      </c>
      <c r="HZ1106" s="519">
        <v>0</v>
      </c>
      <c r="IA1106" s="519">
        <v>0</v>
      </c>
      <c r="IB1106" s="519">
        <v>0</v>
      </c>
      <c r="IC1106" s="519">
        <v>0</v>
      </c>
      <c r="ID1106" s="519">
        <v>0</v>
      </c>
      <c r="IE1106" s="519">
        <v>0</v>
      </c>
      <c r="IF1106" s="519">
        <v>0</v>
      </c>
      <c r="IG1106" s="519">
        <v>0</v>
      </c>
      <c r="IH1106" s="519">
        <v>0</v>
      </c>
      <c r="II1106" s="519">
        <v>0</v>
      </c>
      <c r="IJ1106" s="519">
        <v>0</v>
      </c>
      <c r="IK1106" s="519">
        <v>0</v>
      </c>
    </row>
    <row r="1107" spans="2:245" hidden="1">
      <c r="B1107" s="519" t="s">
        <v>1058</v>
      </c>
      <c r="C1107" s="519"/>
      <c r="D1107" s="519"/>
      <c r="E1107" s="519"/>
      <c r="F1107" s="519">
        <v>2</v>
      </c>
      <c r="G1107" s="519"/>
      <c r="H1107" s="519">
        <v>49</v>
      </c>
      <c r="I1107" s="519">
        <v>5</v>
      </c>
      <c r="J1107" s="519" t="str">
        <f t="shared" si="54"/>
        <v>SDN10024905</v>
      </c>
      <c r="K1107" s="519">
        <v>1245</v>
      </c>
      <c r="M1107" s="337"/>
      <c r="N1107" s="519" t="s">
        <v>1062</v>
      </c>
      <c r="O1107" s="519" t="s">
        <v>1059</v>
      </c>
      <c r="P1107" s="519">
        <v>23</v>
      </c>
      <c r="Q1107" s="521" t="str">
        <f t="shared" si="55"/>
        <v>SDN200123</v>
      </c>
      <c r="R1107" s="519">
        <v>477</v>
      </c>
      <c r="S1107" s="519">
        <v>2000</v>
      </c>
      <c r="T1107" s="519">
        <v>2000</v>
      </c>
      <c r="U1107" s="519">
        <v>2000</v>
      </c>
      <c r="V1107" s="519">
        <v>2385</v>
      </c>
      <c r="W1107" s="519">
        <v>2862</v>
      </c>
      <c r="X1107" s="519">
        <v>3339</v>
      </c>
      <c r="Y1107" s="519">
        <v>3816</v>
      </c>
      <c r="Z1107" s="519">
        <v>4293</v>
      </c>
      <c r="AA1107" s="519">
        <v>4770</v>
      </c>
      <c r="AB1107" s="519">
        <v>5151.6000000000004</v>
      </c>
      <c r="AC1107" s="519">
        <v>5533.2</v>
      </c>
      <c r="AD1107" s="519">
        <v>5914.8</v>
      </c>
      <c r="AE1107" s="519">
        <v>6296.4</v>
      </c>
      <c r="AF1107" s="519">
        <v>6678</v>
      </c>
      <c r="AG1107" s="519">
        <v>7059.6</v>
      </c>
      <c r="AH1107" s="519">
        <v>7441.2</v>
      </c>
      <c r="AI1107" s="519">
        <v>7822.8</v>
      </c>
      <c r="AJ1107" s="519">
        <v>8204.4</v>
      </c>
      <c r="AK1107" s="519">
        <v>8586</v>
      </c>
      <c r="AL1107" s="519">
        <v>8586</v>
      </c>
      <c r="AM1107" s="519">
        <v>8586</v>
      </c>
      <c r="AN1107" s="519">
        <v>8586</v>
      </c>
      <c r="AO1107" s="519">
        <v>8586</v>
      </c>
      <c r="AP1107" s="519">
        <v>8586</v>
      </c>
      <c r="AQ1107" s="519">
        <v>8586</v>
      </c>
      <c r="AR1107" s="519">
        <v>8586</v>
      </c>
      <c r="AS1107" s="519">
        <v>8586</v>
      </c>
      <c r="AT1107" s="519">
        <v>8586</v>
      </c>
      <c r="AU1107" s="519">
        <v>8586</v>
      </c>
      <c r="AV1107" s="519">
        <v>8586</v>
      </c>
      <c r="AW1107" s="519">
        <v>8586</v>
      </c>
      <c r="AX1107" s="519">
        <v>8586</v>
      </c>
      <c r="AY1107" s="519">
        <v>8586</v>
      </c>
      <c r="AZ1107" s="519">
        <v>8586</v>
      </c>
      <c r="BA1107" s="519">
        <v>0</v>
      </c>
      <c r="BB1107" s="519">
        <v>0</v>
      </c>
      <c r="BC1107" s="519">
        <v>0</v>
      </c>
      <c r="BD1107" s="519">
        <v>0</v>
      </c>
      <c r="BE1107" s="519">
        <v>0</v>
      </c>
      <c r="BF1107" s="519">
        <v>0</v>
      </c>
      <c r="BG1107" s="519">
        <v>0</v>
      </c>
      <c r="BH1107" s="519">
        <v>0</v>
      </c>
      <c r="BI1107" s="519">
        <v>0</v>
      </c>
      <c r="BJ1107" s="519">
        <v>0</v>
      </c>
      <c r="BK1107" s="519">
        <v>0</v>
      </c>
      <c r="BL1107" s="519">
        <v>0</v>
      </c>
      <c r="BM1107" s="519">
        <v>0</v>
      </c>
      <c r="BN1107" s="519">
        <v>0</v>
      </c>
      <c r="BO1107" s="519">
        <v>0</v>
      </c>
      <c r="BP1107" s="519">
        <v>0</v>
      </c>
      <c r="BQ1107" s="519">
        <v>0</v>
      </c>
      <c r="BR1107" s="519">
        <v>0</v>
      </c>
      <c r="BS1107" s="519">
        <v>0</v>
      </c>
      <c r="BT1107" s="519">
        <v>0</v>
      </c>
      <c r="BU1107" s="519">
        <v>0</v>
      </c>
      <c r="BV1107" s="519">
        <v>0</v>
      </c>
      <c r="BW1107" s="519">
        <v>0</v>
      </c>
      <c r="BX1107" s="519">
        <v>0</v>
      </c>
      <c r="BY1107" s="519">
        <v>0</v>
      </c>
      <c r="BZ1107" s="519">
        <v>0</v>
      </c>
      <c r="CA1107" s="519">
        <v>0</v>
      </c>
      <c r="CB1107" s="519">
        <v>0</v>
      </c>
      <c r="CC1107" s="519">
        <v>0</v>
      </c>
      <c r="CD1107" s="519">
        <v>0</v>
      </c>
      <c r="CE1107" s="519">
        <v>0</v>
      </c>
      <c r="CF1107" s="519">
        <v>0</v>
      </c>
      <c r="CG1107" s="519">
        <v>0</v>
      </c>
      <c r="CH1107" s="519">
        <v>0</v>
      </c>
      <c r="CI1107" s="519">
        <v>0</v>
      </c>
      <c r="CJ1107" s="519">
        <v>0</v>
      </c>
      <c r="CK1107" s="519">
        <v>0</v>
      </c>
      <c r="CL1107" s="519">
        <v>0</v>
      </c>
      <c r="CM1107" s="519">
        <v>0</v>
      </c>
      <c r="CN1107" s="519">
        <v>0</v>
      </c>
      <c r="CO1107" s="519">
        <v>0</v>
      </c>
      <c r="CP1107" s="519">
        <v>0</v>
      </c>
      <c r="CQ1107" s="519">
        <v>0</v>
      </c>
      <c r="CR1107" s="519">
        <v>0</v>
      </c>
      <c r="CS1107" s="519">
        <v>0</v>
      </c>
      <c r="CT1107" s="519">
        <v>0</v>
      </c>
      <c r="CU1107" s="519">
        <v>0</v>
      </c>
      <c r="CV1107" s="519">
        <v>0</v>
      </c>
      <c r="CW1107" s="519">
        <v>0</v>
      </c>
      <c r="CX1107" s="519">
        <v>0</v>
      </c>
      <c r="CY1107" s="519">
        <v>0</v>
      </c>
      <c r="CZ1107" s="519">
        <v>0</v>
      </c>
      <c r="DA1107" s="519">
        <v>0</v>
      </c>
      <c r="DB1107" s="519">
        <v>0</v>
      </c>
      <c r="DC1107" s="519">
        <v>0</v>
      </c>
      <c r="DD1107" s="519">
        <v>0</v>
      </c>
      <c r="DE1107" s="519">
        <v>0</v>
      </c>
      <c r="DF1107" s="519">
        <v>0</v>
      </c>
      <c r="DG1107" s="519">
        <v>0</v>
      </c>
      <c r="DH1107" s="519">
        <v>0</v>
      </c>
      <c r="DI1107" s="519">
        <v>0</v>
      </c>
      <c r="DJ1107" s="519">
        <v>0</v>
      </c>
      <c r="DK1107" s="519">
        <v>0</v>
      </c>
      <c r="DL1107" s="519">
        <v>0</v>
      </c>
      <c r="DM1107" s="519">
        <v>0</v>
      </c>
      <c r="DN1107" s="519">
        <v>0</v>
      </c>
      <c r="DO1107" s="519">
        <v>0</v>
      </c>
      <c r="DP1107" s="519">
        <v>0</v>
      </c>
      <c r="DQ1107" s="519">
        <v>0</v>
      </c>
      <c r="DR1107" s="519">
        <v>0</v>
      </c>
      <c r="DS1107" s="519">
        <v>0</v>
      </c>
      <c r="DT1107" s="519">
        <v>0</v>
      </c>
      <c r="DU1107" s="519">
        <v>0</v>
      </c>
      <c r="DV1107" s="519">
        <v>0</v>
      </c>
      <c r="DW1107" s="519">
        <v>0</v>
      </c>
      <c r="DX1107" s="519">
        <v>0</v>
      </c>
      <c r="DZ1107" s="337"/>
      <c r="EA1107" s="519" t="s">
        <v>1062</v>
      </c>
      <c r="EB1107" s="519" t="s">
        <v>1059</v>
      </c>
      <c r="EC1107" s="519">
        <v>23</v>
      </c>
      <c r="ED1107" s="183" t="str">
        <f t="shared" si="56"/>
        <v>SDN200123</v>
      </c>
      <c r="EE1107" s="519">
        <v>477</v>
      </c>
      <c r="EF1107" s="519">
        <v>10000</v>
      </c>
      <c r="EG1107" s="519">
        <v>10000</v>
      </c>
      <c r="EH1107" s="519">
        <v>10000</v>
      </c>
      <c r="EI1107" s="519">
        <v>10000</v>
      </c>
      <c r="EJ1107" s="519">
        <v>10000</v>
      </c>
      <c r="EK1107" s="519">
        <v>10000</v>
      </c>
      <c r="EL1107" s="519">
        <v>10000</v>
      </c>
      <c r="EM1107" s="519">
        <v>10000</v>
      </c>
      <c r="EN1107" s="519">
        <v>10000</v>
      </c>
      <c r="EO1107" s="519">
        <v>10000</v>
      </c>
      <c r="EP1107" s="519">
        <v>10000</v>
      </c>
      <c r="EQ1107" s="519">
        <v>10000</v>
      </c>
      <c r="ER1107" s="519">
        <v>10000</v>
      </c>
      <c r="ES1107" s="519">
        <v>10000</v>
      </c>
      <c r="ET1107" s="519">
        <v>10000</v>
      </c>
      <c r="EU1107" s="519">
        <v>10000</v>
      </c>
      <c r="EV1107" s="519">
        <v>10000</v>
      </c>
      <c r="EW1107" s="519">
        <v>10000</v>
      </c>
      <c r="EX1107" s="519">
        <v>10000</v>
      </c>
      <c r="EY1107" s="519">
        <v>10000</v>
      </c>
      <c r="EZ1107" s="519">
        <v>10000</v>
      </c>
      <c r="FA1107" s="519">
        <v>10000</v>
      </c>
      <c r="FB1107" s="519">
        <v>10000</v>
      </c>
      <c r="FC1107" s="519">
        <v>10000</v>
      </c>
      <c r="FD1107" s="519">
        <v>10000</v>
      </c>
      <c r="FE1107" s="519">
        <v>10000</v>
      </c>
      <c r="FF1107" s="519">
        <v>10000</v>
      </c>
      <c r="FG1107" s="519">
        <v>10000</v>
      </c>
      <c r="FH1107" s="519">
        <v>10000</v>
      </c>
      <c r="FI1107" s="519">
        <v>10000</v>
      </c>
      <c r="FJ1107" s="519">
        <v>10000</v>
      </c>
      <c r="FK1107" s="519">
        <v>10000</v>
      </c>
      <c r="FL1107" s="519">
        <v>10000</v>
      </c>
      <c r="FM1107" s="519">
        <v>10000</v>
      </c>
      <c r="FN1107" s="519">
        <v>0</v>
      </c>
      <c r="FO1107" s="519">
        <v>0</v>
      </c>
      <c r="FP1107" s="519">
        <v>0</v>
      </c>
      <c r="FQ1107" s="519">
        <v>0</v>
      </c>
      <c r="FR1107" s="519">
        <v>0</v>
      </c>
      <c r="FS1107" s="519">
        <v>0</v>
      </c>
      <c r="FT1107" s="519">
        <v>0</v>
      </c>
      <c r="FU1107" s="519">
        <v>0</v>
      </c>
      <c r="FV1107" s="519">
        <v>0</v>
      </c>
      <c r="FW1107" s="519">
        <v>0</v>
      </c>
      <c r="FX1107" s="519">
        <v>0</v>
      </c>
      <c r="FY1107" s="519">
        <v>0</v>
      </c>
      <c r="FZ1107" s="519">
        <v>0</v>
      </c>
      <c r="GA1107" s="519">
        <v>0</v>
      </c>
      <c r="GB1107" s="519">
        <v>0</v>
      </c>
      <c r="GC1107" s="519">
        <v>0</v>
      </c>
      <c r="GD1107" s="519">
        <v>0</v>
      </c>
      <c r="GE1107" s="519">
        <v>0</v>
      </c>
      <c r="GF1107" s="519">
        <v>0</v>
      </c>
      <c r="GG1107" s="519">
        <v>0</v>
      </c>
      <c r="GH1107" s="519">
        <v>0</v>
      </c>
      <c r="GI1107" s="519">
        <v>0</v>
      </c>
      <c r="GJ1107" s="519">
        <v>0</v>
      </c>
      <c r="GK1107" s="519">
        <v>0</v>
      </c>
      <c r="GL1107" s="519">
        <v>0</v>
      </c>
      <c r="GM1107" s="519">
        <v>0</v>
      </c>
      <c r="GN1107" s="519">
        <v>0</v>
      </c>
      <c r="GO1107" s="519">
        <v>0</v>
      </c>
      <c r="GP1107" s="519">
        <v>0</v>
      </c>
      <c r="GQ1107" s="519">
        <v>0</v>
      </c>
      <c r="GR1107" s="519">
        <v>0</v>
      </c>
      <c r="GS1107" s="519">
        <v>0</v>
      </c>
      <c r="GT1107" s="519">
        <v>0</v>
      </c>
      <c r="GU1107" s="519">
        <v>0</v>
      </c>
      <c r="GV1107" s="519">
        <v>0</v>
      </c>
      <c r="GW1107" s="519">
        <v>0</v>
      </c>
      <c r="GX1107" s="519">
        <v>0</v>
      </c>
      <c r="GY1107" s="519">
        <v>0</v>
      </c>
      <c r="GZ1107" s="519">
        <v>0</v>
      </c>
      <c r="HA1107" s="519">
        <v>0</v>
      </c>
      <c r="HB1107" s="519">
        <v>0</v>
      </c>
      <c r="HC1107" s="519">
        <v>0</v>
      </c>
      <c r="HD1107" s="519">
        <v>0</v>
      </c>
      <c r="HE1107" s="519">
        <v>0</v>
      </c>
      <c r="HF1107" s="519">
        <v>0</v>
      </c>
      <c r="HG1107" s="519">
        <v>0</v>
      </c>
      <c r="HH1107" s="519">
        <v>0</v>
      </c>
      <c r="HI1107" s="519">
        <v>0</v>
      </c>
      <c r="HJ1107" s="519">
        <v>0</v>
      </c>
      <c r="HK1107" s="519">
        <v>0</v>
      </c>
      <c r="HL1107" s="519">
        <v>0</v>
      </c>
      <c r="HM1107" s="519">
        <v>0</v>
      </c>
      <c r="HN1107" s="519">
        <v>0</v>
      </c>
      <c r="HO1107" s="519">
        <v>0</v>
      </c>
      <c r="HP1107" s="519">
        <v>0</v>
      </c>
      <c r="HQ1107" s="519">
        <v>0</v>
      </c>
      <c r="HR1107" s="519">
        <v>0</v>
      </c>
      <c r="HS1107" s="519">
        <v>0</v>
      </c>
      <c r="HT1107" s="519">
        <v>0</v>
      </c>
      <c r="HU1107" s="519">
        <v>0</v>
      </c>
      <c r="HV1107" s="519">
        <v>0</v>
      </c>
      <c r="HW1107" s="519">
        <v>0</v>
      </c>
      <c r="HX1107" s="519">
        <v>0</v>
      </c>
      <c r="HY1107" s="519">
        <v>0</v>
      </c>
      <c r="HZ1107" s="519">
        <v>0</v>
      </c>
      <c r="IA1107" s="519">
        <v>0</v>
      </c>
      <c r="IB1107" s="519">
        <v>0</v>
      </c>
      <c r="IC1107" s="519">
        <v>0</v>
      </c>
      <c r="ID1107" s="519">
        <v>0</v>
      </c>
      <c r="IE1107" s="519">
        <v>0</v>
      </c>
      <c r="IF1107" s="519">
        <v>0</v>
      </c>
      <c r="IG1107" s="519">
        <v>0</v>
      </c>
      <c r="IH1107" s="519">
        <v>0</v>
      </c>
      <c r="II1107" s="519">
        <v>0</v>
      </c>
      <c r="IJ1107" s="519">
        <v>0</v>
      </c>
      <c r="IK1107" s="519">
        <v>0</v>
      </c>
    </row>
    <row r="1108" spans="2:245" hidden="1">
      <c r="B1108" s="519" t="s">
        <v>1058</v>
      </c>
      <c r="C1108" s="519"/>
      <c r="D1108" s="519"/>
      <c r="E1108" s="519"/>
      <c r="F1108" s="519">
        <v>2</v>
      </c>
      <c r="G1108" s="519"/>
      <c r="H1108" s="519">
        <v>49</v>
      </c>
      <c r="I1108" s="519">
        <v>6</v>
      </c>
      <c r="J1108" s="519" t="str">
        <f t="shared" si="54"/>
        <v>SDN10024906</v>
      </c>
      <c r="K1108" s="519">
        <v>996</v>
      </c>
      <c r="M1108" s="337"/>
      <c r="N1108" s="519" t="s">
        <v>1062</v>
      </c>
      <c r="O1108" s="519" t="s">
        <v>1059</v>
      </c>
      <c r="P1108" s="519">
        <v>24</v>
      </c>
      <c r="Q1108" s="521" t="str">
        <f t="shared" si="55"/>
        <v>SDN200124</v>
      </c>
      <c r="R1108" s="519">
        <v>477</v>
      </c>
      <c r="S1108" s="519">
        <v>2000</v>
      </c>
      <c r="T1108" s="519">
        <v>2000</v>
      </c>
      <c r="U1108" s="519">
        <v>2000</v>
      </c>
      <c r="V1108" s="519">
        <v>2385</v>
      </c>
      <c r="W1108" s="519">
        <v>2862</v>
      </c>
      <c r="X1108" s="519">
        <v>3339</v>
      </c>
      <c r="Y1108" s="519">
        <v>3816</v>
      </c>
      <c r="Z1108" s="519">
        <v>4293</v>
      </c>
      <c r="AA1108" s="519">
        <v>4770</v>
      </c>
      <c r="AB1108" s="519">
        <v>5151.6000000000004</v>
      </c>
      <c r="AC1108" s="519">
        <v>5533.2</v>
      </c>
      <c r="AD1108" s="519">
        <v>5914.8</v>
      </c>
      <c r="AE1108" s="519">
        <v>6296.4</v>
      </c>
      <c r="AF1108" s="519">
        <v>6678</v>
      </c>
      <c r="AG1108" s="519">
        <v>7059.6</v>
      </c>
      <c r="AH1108" s="519">
        <v>7441.2</v>
      </c>
      <c r="AI1108" s="519">
        <v>7822.8</v>
      </c>
      <c r="AJ1108" s="519">
        <v>8204.4</v>
      </c>
      <c r="AK1108" s="519">
        <v>8586</v>
      </c>
      <c r="AL1108" s="519">
        <v>8586</v>
      </c>
      <c r="AM1108" s="519">
        <v>8586</v>
      </c>
      <c r="AN1108" s="519">
        <v>8586</v>
      </c>
      <c r="AO1108" s="519">
        <v>8586</v>
      </c>
      <c r="AP1108" s="519">
        <v>8586</v>
      </c>
      <c r="AQ1108" s="519">
        <v>8586</v>
      </c>
      <c r="AR1108" s="519">
        <v>8586</v>
      </c>
      <c r="AS1108" s="519">
        <v>8586</v>
      </c>
      <c r="AT1108" s="519">
        <v>8586</v>
      </c>
      <c r="AU1108" s="519">
        <v>8586</v>
      </c>
      <c r="AV1108" s="519">
        <v>8586</v>
      </c>
      <c r="AW1108" s="519">
        <v>8586</v>
      </c>
      <c r="AX1108" s="519">
        <v>8586</v>
      </c>
      <c r="AY1108" s="519">
        <v>8586</v>
      </c>
      <c r="AZ1108" s="519">
        <v>8586</v>
      </c>
      <c r="BA1108" s="519">
        <v>0</v>
      </c>
      <c r="BB1108" s="519">
        <v>0</v>
      </c>
      <c r="BC1108" s="519">
        <v>0</v>
      </c>
      <c r="BD1108" s="519">
        <v>0</v>
      </c>
      <c r="BE1108" s="519">
        <v>0</v>
      </c>
      <c r="BF1108" s="519">
        <v>0</v>
      </c>
      <c r="BG1108" s="519">
        <v>0</v>
      </c>
      <c r="BH1108" s="519">
        <v>0</v>
      </c>
      <c r="BI1108" s="519">
        <v>0</v>
      </c>
      <c r="BJ1108" s="519">
        <v>0</v>
      </c>
      <c r="BK1108" s="519">
        <v>0</v>
      </c>
      <c r="BL1108" s="519">
        <v>0</v>
      </c>
      <c r="BM1108" s="519">
        <v>0</v>
      </c>
      <c r="BN1108" s="519">
        <v>0</v>
      </c>
      <c r="BO1108" s="519">
        <v>0</v>
      </c>
      <c r="BP1108" s="519">
        <v>0</v>
      </c>
      <c r="BQ1108" s="519">
        <v>0</v>
      </c>
      <c r="BR1108" s="519">
        <v>0</v>
      </c>
      <c r="BS1108" s="519">
        <v>0</v>
      </c>
      <c r="BT1108" s="519">
        <v>0</v>
      </c>
      <c r="BU1108" s="519">
        <v>0</v>
      </c>
      <c r="BV1108" s="519">
        <v>0</v>
      </c>
      <c r="BW1108" s="519">
        <v>0</v>
      </c>
      <c r="BX1108" s="519">
        <v>0</v>
      </c>
      <c r="BY1108" s="519">
        <v>0</v>
      </c>
      <c r="BZ1108" s="519">
        <v>0</v>
      </c>
      <c r="CA1108" s="519">
        <v>0</v>
      </c>
      <c r="CB1108" s="519">
        <v>0</v>
      </c>
      <c r="CC1108" s="519">
        <v>0</v>
      </c>
      <c r="CD1108" s="519">
        <v>0</v>
      </c>
      <c r="CE1108" s="519">
        <v>0</v>
      </c>
      <c r="CF1108" s="519">
        <v>0</v>
      </c>
      <c r="CG1108" s="519">
        <v>0</v>
      </c>
      <c r="CH1108" s="519">
        <v>0</v>
      </c>
      <c r="CI1108" s="519">
        <v>0</v>
      </c>
      <c r="CJ1108" s="519">
        <v>0</v>
      </c>
      <c r="CK1108" s="519">
        <v>0</v>
      </c>
      <c r="CL1108" s="519">
        <v>0</v>
      </c>
      <c r="CM1108" s="519">
        <v>0</v>
      </c>
      <c r="CN1108" s="519">
        <v>0</v>
      </c>
      <c r="CO1108" s="519">
        <v>0</v>
      </c>
      <c r="CP1108" s="519">
        <v>0</v>
      </c>
      <c r="CQ1108" s="519">
        <v>0</v>
      </c>
      <c r="CR1108" s="519">
        <v>0</v>
      </c>
      <c r="CS1108" s="519">
        <v>0</v>
      </c>
      <c r="CT1108" s="519">
        <v>0</v>
      </c>
      <c r="CU1108" s="519">
        <v>0</v>
      </c>
      <c r="CV1108" s="519">
        <v>0</v>
      </c>
      <c r="CW1108" s="519">
        <v>0</v>
      </c>
      <c r="CX1108" s="519">
        <v>0</v>
      </c>
      <c r="CY1108" s="519">
        <v>0</v>
      </c>
      <c r="CZ1108" s="519">
        <v>0</v>
      </c>
      <c r="DA1108" s="519">
        <v>0</v>
      </c>
      <c r="DB1108" s="519">
        <v>0</v>
      </c>
      <c r="DC1108" s="519">
        <v>0</v>
      </c>
      <c r="DD1108" s="519">
        <v>0</v>
      </c>
      <c r="DE1108" s="519">
        <v>0</v>
      </c>
      <c r="DF1108" s="519">
        <v>0</v>
      </c>
      <c r="DG1108" s="519">
        <v>0</v>
      </c>
      <c r="DH1108" s="519">
        <v>0</v>
      </c>
      <c r="DI1108" s="519">
        <v>0</v>
      </c>
      <c r="DJ1108" s="519">
        <v>0</v>
      </c>
      <c r="DK1108" s="519">
        <v>0</v>
      </c>
      <c r="DL1108" s="519">
        <v>0</v>
      </c>
      <c r="DM1108" s="519">
        <v>0</v>
      </c>
      <c r="DN1108" s="519">
        <v>0</v>
      </c>
      <c r="DO1108" s="519">
        <v>0</v>
      </c>
      <c r="DP1108" s="519">
        <v>0</v>
      </c>
      <c r="DQ1108" s="519">
        <v>0</v>
      </c>
      <c r="DR1108" s="519">
        <v>0</v>
      </c>
      <c r="DS1108" s="519">
        <v>0</v>
      </c>
      <c r="DT1108" s="519">
        <v>0</v>
      </c>
      <c r="DU1108" s="519">
        <v>0</v>
      </c>
      <c r="DV1108" s="519">
        <v>0</v>
      </c>
      <c r="DW1108" s="519">
        <v>0</v>
      </c>
      <c r="DX1108" s="519">
        <v>0</v>
      </c>
      <c r="DZ1108" s="337"/>
      <c r="EA1108" s="519" t="s">
        <v>1062</v>
      </c>
      <c r="EB1108" s="519" t="s">
        <v>1059</v>
      </c>
      <c r="EC1108" s="519">
        <v>24</v>
      </c>
      <c r="ED1108" s="183" t="str">
        <f t="shared" si="56"/>
        <v>SDN200124</v>
      </c>
      <c r="EE1108" s="519">
        <v>477</v>
      </c>
      <c r="EF1108" s="519">
        <v>10000</v>
      </c>
      <c r="EG1108" s="519">
        <v>10000</v>
      </c>
      <c r="EH1108" s="519">
        <v>10000</v>
      </c>
      <c r="EI1108" s="519">
        <v>10000</v>
      </c>
      <c r="EJ1108" s="519">
        <v>10000</v>
      </c>
      <c r="EK1108" s="519">
        <v>10000</v>
      </c>
      <c r="EL1108" s="519">
        <v>10000</v>
      </c>
      <c r="EM1108" s="519">
        <v>10000</v>
      </c>
      <c r="EN1108" s="519">
        <v>10000</v>
      </c>
      <c r="EO1108" s="519">
        <v>10000</v>
      </c>
      <c r="EP1108" s="519">
        <v>10000</v>
      </c>
      <c r="EQ1108" s="519">
        <v>10000</v>
      </c>
      <c r="ER1108" s="519">
        <v>10000</v>
      </c>
      <c r="ES1108" s="519">
        <v>10000</v>
      </c>
      <c r="ET1108" s="519">
        <v>10000</v>
      </c>
      <c r="EU1108" s="519">
        <v>10000</v>
      </c>
      <c r="EV1108" s="519">
        <v>10000</v>
      </c>
      <c r="EW1108" s="519">
        <v>10000</v>
      </c>
      <c r="EX1108" s="519">
        <v>10000</v>
      </c>
      <c r="EY1108" s="519">
        <v>10000</v>
      </c>
      <c r="EZ1108" s="519">
        <v>10000</v>
      </c>
      <c r="FA1108" s="519">
        <v>10000</v>
      </c>
      <c r="FB1108" s="519">
        <v>10000</v>
      </c>
      <c r="FC1108" s="519">
        <v>10000</v>
      </c>
      <c r="FD1108" s="519">
        <v>10000</v>
      </c>
      <c r="FE1108" s="519">
        <v>10000</v>
      </c>
      <c r="FF1108" s="519">
        <v>10000</v>
      </c>
      <c r="FG1108" s="519">
        <v>10000</v>
      </c>
      <c r="FH1108" s="519">
        <v>10000</v>
      </c>
      <c r="FI1108" s="519">
        <v>10000</v>
      </c>
      <c r="FJ1108" s="519">
        <v>10000</v>
      </c>
      <c r="FK1108" s="519">
        <v>10000</v>
      </c>
      <c r="FL1108" s="519">
        <v>10000</v>
      </c>
      <c r="FM1108" s="519">
        <v>10000</v>
      </c>
      <c r="FN1108" s="519">
        <v>0</v>
      </c>
      <c r="FO1108" s="519">
        <v>0</v>
      </c>
      <c r="FP1108" s="519">
        <v>0</v>
      </c>
      <c r="FQ1108" s="519">
        <v>0</v>
      </c>
      <c r="FR1108" s="519">
        <v>0</v>
      </c>
      <c r="FS1108" s="519">
        <v>0</v>
      </c>
      <c r="FT1108" s="519">
        <v>0</v>
      </c>
      <c r="FU1108" s="519">
        <v>0</v>
      </c>
      <c r="FV1108" s="519">
        <v>0</v>
      </c>
      <c r="FW1108" s="519">
        <v>0</v>
      </c>
      <c r="FX1108" s="519">
        <v>0</v>
      </c>
      <c r="FY1108" s="519">
        <v>0</v>
      </c>
      <c r="FZ1108" s="519">
        <v>0</v>
      </c>
      <c r="GA1108" s="519">
        <v>0</v>
      </c>
      <c r="GB1108" s="519">
        <v>0</v>
      </c>
      <c r="GC1108" s="519">
        <v>0</v>
      </c>
      <c r="GD1108" s="519">
        <v>0</v>
      </c>
      <c r="GE1108" s="519">
        <v>0</v>
      </c>
      <c r="GF1108" s="519">
        <v>0</v>
      </c>
      <c r="GG1108" s="519">
        <v>0</v>
      </c>
      <c r="GH1108" s="519">
        <v>0</v>
      </c>
      <c r="GI1108" s="519">
        <v>0</v>
      </c>
      <c r="GJ1108" s="519">
        <v>0</v>
      </c>
      <c r="GK1108" s="519">
        <v>0</v>
      </c>
      <c r="GL1108" s="519">
        <v>0</v>
      </c>
      <c r="GM1108" s="519">
        <v>0</v>
      </c>
      <c r="GN1108" s="519">
        <v>0</v>
      </c>
      <c r="GO1108" s="519">
        <v>0</v>
      </c>
      <c r="GP1108" s="519">
        <v>0</v>
      </c>
      <c r="GQ1108" s="519">
        <v>0</v>
      </c>
      <c r="GR1108" s="519">
        <v>0</v>
      </c>
      <c r="GS1108" s="519">
        <v>0</v>
      </c>
      <c r="GT1108" s="519">
        <v>0</v>
      </c>
      <c r="GU1108" s="519">
        <v>0</v>
      </c>
      <c r="GV1108" s="519">
        <v>0</v>
      </c>
      <c r="GW1108" s="519">
        <v>0</v>
      </c>
      <c r="GX1108" s="519">
        <v>0</v>
      </c>
      <c r="GY1108" s="519">
        <v>0</v>
      </c>
      <c r="GZ1108" s="519">
        <v>0</v>
      </c>
      <c r="HA1108" s="519">
        <v>0</v>
      </c>
      <c r="HB1108" s="519">
        <v>0</v>
      </c>
      <c r="HC1108" s="519">
        <v>0</v>
      </c>
      <c r="HD1108" s="519">
        <v>0</v>
      </c>
      <c r="HE1108" s="519">
        <v>0</v>
      </c>
      <c r="HF1108" s="519">
        <v>0</v>
      </c>
      <c r="HG1108" s="519">
        <v>0</v>
      </c>
      <c r="HH1108" s="519">
        <v>0</v>
      </c>
      <c r="HI1108" s="519">
        <v>0</v>
      </c>
      <c r="HJ1108" s="519">
        <v>0</v>
      </c>
      <c r="HK1108" s="519">
        <v>0</v>
      </c>
      <c r="HL1108" s="519">
        <v>0</v>
      </c>
      <c r="HM1108" s="519">
        <v>0</v>
      </c>
      <c r="HN1108" s="519">
        <v>0</v>
      </c>
      <c r="HO1108" s="519">
        <v>0</v>
      </c>
      <c r="HP1108" s="519">
        <v>0</v>
      </c>
      <c r="HQ1108" s="519">
        <v>0</v>
      </c>
      <c r="HR1108" s="519">
        <v>0</v>
      </c>
      <c r="HS1108" s="519">
        <v>0</v>
      </c>
      <c r="HT1108" s="519">
        <v>0</v>
      </c>
      <c r="HU1108" s="519">
        <v>0</v>
      </c>
      <c r="HV1108" s="519">
        <v>0</v>
      </c>
      <c r="HW1108" s="519">
        <v>0</v>
      </c>
      <c r="HX1108" s="519">
        <v>0</v>
      </c>
      <c r="HY1108" s="519">
        <v>0</v>
      </c>
      <c r="HZ1108" s="519">
        <v>0</v>
      </c>
      <c r="IA1108" s="519">
        <v>0</v>
      </c>
      <c r="IB1108" s="519">
        <v>0</v>
      </c>
      <c r="IC1108" s="519">
        <v>0</v>
      </c>
      <c r="ID1108" s="519">
        <v>0</v>
      </c>
      <c r="IE1108" s="519">
        <v>0</v>
      </c>
      <c r="IF1108" s="519">
        <v>0</v>
      </c>
      <c r="IG1108" s="519">
        <v>0</v>
      </c>
      <c r="IH1108" s="519">
        <v>0</v>
      </c>
      <c r="II1108" s="519">
        <v>0</v>
      </c>
      <c r="IJ1108" s="519">
        <v>0</v>
      </c>
      <c r="IK1108" s="519">
        <v>0</v>
      </c>
    </row>
    <row r="1109" spans="2:245" hidden="1">
      <c r="B1109" s="519" t="s">
        <v>1058</v>
      </c>
      <c r="C1109" s="519"/>
      <c r="D1109" s="519"/>
      <c r="E1109" s="519"/>
      <c r="F1109" s="519">
        <v>2</v>
      </c>
      <c r="G1109" s="519"/>
      <c r="H1109" s="519">
        <v>49</v>
      </c>
      <c r="I1109" s="519">
        <v>7</v>
      </c>
      <c r="J1109" s="519" t="str">
        <f t="shared" si="54"/>
        <v>SDN10024907</v>
      </c>
      <c r="K1109" s="519">
        <v>996</v>
      </c>
      <c r="M1109" s="337"/>
      <c r="N1109" s="519" t="s">
        <v>1062</v>
      </c>
      <c r="O1109" s="519" t="s">
        <v>1059</v>
      </c>
      <c r="P1109" s="519">
        <v>25</v>
      </c>
      <c r="Q1109" s="521" t="str">
        <f t="shared" si="55"/>
        <v>SDN200125</v>
      </c>
      <c r="R1109" s="519">
        <v>482.3</v>
      </c>
      <c r="S1109" s="519">
        <v>2000</v>
      </c>
      <c r="T1109" s="519">
        <v>2000</v>
      </c>
      <c r="U1109" s="519">
        <v>2000</v>
      </c>
      <c r="V1109" s="519">
        <v>2411.5</v>
      </c>
      <c r="W1109" s="519">
        <v>2893.8</v>
      </c>
      <c r="X1109" s="519">
        <v>3376.1</v>
      </c>
      <c r="Y1109" s="519">
        <v>3858.4</v>
      </c>
      <c r="Z1109" s="519">
        <v>4340.7</v>
      </c>
      <c r="AA1109" s="519">
        <v>4823</v>
      </c>
      <c r="AB1109" s="519">
        <v>5208.8</v>
      </c>
      <c r="AC1109" s="519">
        <v>5594.7</v>
      </c>
      <c r="AD1109" s="519">
        <v>5980.5</v>
      </c>
      <c r="AE1109" s="519">
        <v>6366.4</v>
      </c>
      <c r="AF1109" s="519">
        <v>6752.2</v>
      </c>
      <c r="AG1109" s="519">
        <v>7138</v>
      </c>
      <c r="AH1109" s="519">
        <v>7523.9</v>
      </c>
      <c r="AI1109" s="519">
        <v>7909.7</v>
      </c>
      <c r="AJ1109" s="519">
        <v>8295.6</v>
      </c>
      <c r="AK1109" s="519">
        <v>8681.4</v>
      </c>
      <c r="AL1109" s="519">
        <v>8681.4</v>
      </c>
      <c r="AM1109" s="519">
        <v>8681.4</v>
      </c>
      <c r="AN1109" s="519">
        <v>8681.4</v>
      </c>
      <c r="AO1109" s="519">
        <v>8681.4</v>
      </c>
      <c r="AP1109" s="519">
        <v>8681.4</v>
      </c>
      <c r="AQ1109" s="519">
        <v>8681.4</v>
      </c>
      <c r="AR1109" s="519">
        <v>8681.4</v>
      </c>
      <c r="AS1109" s="519">
        <v>8681.4</v>
      </c>
      <c r="AT1109" s="519">
        <v>8681.4</v>
      </c>
      <c r="AU1109" s="519">
        <v>8681.4</v>
      </c>
      <c r="AV1109" s="519">
        <v>8681.4</v>
      </c>
      <c r="AW1109" s="519">
        <v>8681.4</v>
      </c>
      <c r="AX1109" s="519">
        <v>8681.4</v>
      </c>
      <c r="AY1109" s="519">
        <v>8681.4</v>
      </c>
      <c r="AZ1109" s="519">
        <v>8681.4</v>
      </c>
      <c r="BA1109" s="519">
        <v>0</v>
      </c>
      <c r="BB1109" s="519">
        <v>0</v>
      </c>
      <c r="BC1109" s="519">
        <v>0</v>
      </c>
      <c r="BD1109" s="519">
        <v>0</v>
      </c>
      <c r="BE1109" s="519">
        <v>0</v>
      </c>
      <c r="BF1109" s="519">
        <v>0</v>
      </c>
      <c r="BG1109" s="519">
        <v>0</v>
      </c>
      <c r="BH1109" s="519">
        <v>0</v>
      </c>
      <c r="BI1109" s="519">
        <v>0</v>
      </c>
      <c r="BJ1109" s="519">
        <v>0</v>
      </c>
      <c r="BK1109" s="519">
        <v>0</v>
      </c>
      <c r="BL1109" s="519">
        <v>0</v>
      </c>
      <c r="BM1109" s="519">
        <v>0</v>
      </c>
      <c r="BN1109" s="519">
        <v>0</v>
      </c>
      <c r="BO1109" s="519">
        <v>0</v>
      </c>
      <c r="BP1109" s="519">
        <v>0</v>
      </c>
      <c r="BQ1109" s="519">
        <v>0</v>
      </c>
      <c r="BR1109" s="519">
        <v>0</v>
      </c>
      <c r="BS1109" s="519">
        <v>0</v>
      </c>
      <c r="BT1109" s="519">
        <v>0</v>
      </c>
      <c r="BU1109" s="519">
        <v>0</v>
      </c>
      <c r="BV1109" s="519">
        <v>0</v>
      </c>
      <c r="BW1109" s="519">
        <v>0</v>
      </c>
      <c r="BX1109" s="519">
        <v>0</v>
      </c>
      <c r="BY1109" s="519">
        <v>0</v>
      </c>
      <c r="BZ1109" s="519">
        <v>0</v>
      </c>
      <c r="CA1109" s="519">
        <v>0</v>
      </c>
      <c r="CB1109" s="519">
        <v>0</v>
      </c>
      <c r="CC1109" s="519">
        <v>0</v>
      </c>
      <c r="CD1109" s="519">
        <v>0</v>
      </c>
      <c r="CE1109" s="519">
        <v>0</v>
      </c>
      <c r="CF1109" s="519">
        <v>0</v>
      </c>
      <c r="CG1109" s="519">
        <v>0</v>
      </c>
      <c r="CH1109" s="519">
        <v>0</v>
      </c>
      <c r="CI1109" s="519">
        <v>0</v>
      </c>
      <c r="CJ1109" s="519">
        <v>0</v>
      </c>
      <c r="CK1109" s="519">
        <v>0</v>
      </c>
      <c r="CL1109" s="519">
        <v>0</v>
      </c>
      <c r="CM1109" s="519">
        <v>0</v>
      </c>
      <c r="CN1109" s="519">
        <v>0</v>
      </c>
      <c r="CO1109" s="519">
        <v>0</v>
      </c>
      <c r="CP1109" s="519">
        <v>0</v>
      </c>
      <c r="CQ1109" s="519">
        <v>0</v>
      </c>
      <c r="CR1109" s="519">
        <v>0</v>
      </c>
      <c r="CS1109" s="519">
        <v>0</v>
      </c>
      <c r="CT1109" s="519">
        <v>0</v>
      </c>
      <c r="CU1109" s="519">
        <v>0</v>
      </c>
      <c r="CV1109" s="519">
        <v>0</v>
      </c>
      <c r="CW1109" s="519">
        <v>0</v>
      </c>
      <c r="CX1109" s="519">
        <v>0</v>
      </c>
      <c r="CY1109" s="519">
        <v>0</v>
      </c>
      <c r="CZ1109" s="519">
        <v>0</v>
      </c>
      <c r="DA1109" s="519">
        <v>0</v>
      </c>
      <c r="DB1109" s="519">
        <v>0</v>
      </c>
      <c r="DC1109" s="519">
        <v>0</v>
      </c>
      <c r="DD1109" s="519">
        <v>0</v>
      </c>
      <c r="DE1109" s="519">
        <v>0</v>
      </c>
      <c r="DF1109" s="519">
        <v>0</v>
      </c>
      <c r="DG1109" s="519">
        <v>0</v>
      </c>
      <c r="DH1109" s="519">
        <v>0</v>
      </c>
      <c r="DI1109" s="519">
        <v>0</v>
      </c>
      <c r="DJ1109" s="519">
        <v>0</v>
      </c>
      <c r="DK1109" s="519">
        <v>0</v>
      </c>
      <c r="DL1109" s="519">
        <v>0</v>
      </c>
      <c r="DM1109" s="519">
        <v>0</v>
      </c>
      <c r="DN1109" s="519">
        <v>0</v>
      </c>
      <c r="DO1109" s="519">
        <v>0</v>
      </c>
      <c r="DP1109" s="519">
        <v>0</v>
      </c>
      <c r="DQ1109" s="519">
        <v>0</v>
      </c>
      <c r="DR1109" s="519">
        <v>0</v>
      </c>
      <c r="DS1109" s="519">
        <v>0</v>
      </c>
      <c r="DT1109" s="519">
        <v>0</v>
      </c>
      <c r="DU1109" s="519">
        <v>0</v>
      </c>
      <c r="DV1109" s="519">
        <v>0</v>
      </c>
      <c r="DW1109" s="519">
        <v>0</v>
      </c>
      <c r="DX1109" s="519">
        <v>0</v>
      </c>
      <c r="DZ1109" s="337"/>
      <c r="EA1109" s="519" t="s">
        <v>1062</v>
      </c>
      <c r="EB1109" s="519" t="s">
        <v>1059</v>
      </c>
      <c r="EC1109" s="519">
        <v>25</v>
      </c>
      <c r="ED1109" s="183" t="str">
        <f t="shared" si="56"/>
        <v>SDN200125</v>
      </c>
      <c r="EE1109" s="519">
        <v>482.3</v>
      </c>
      <c r="EF1109" s="519">
        <v>10000</v>
      </c>
      <c r="EG1109" s="519">
        <v>10000</v>
      </c>
      <c r="EH1109" s="519">
        <v>10000</v>
      </c>
      <c r="EI1109" s="519">
        <v>10000</v>
      </c>
      <c r="EJ1109" s="519">
        <v>10000</v>
      </c>
      <c r="EK1109" s="519">
        <v>10000</v>
      </c>
      <c r="EL1109" s="519">
        <v>10000</v>
      </c>
      <c r="EM1109" s="519">
        <v>10000</v>
      </c>
      <c r="EN1109" s="519">
        <v>10000</v>
      </c>
      <c r="EO1109" s="519">
        <v>10000</v>
      </c>
      <c r="EP1109" s="519">
        <v>10000</v>
      </c>
      <c r="EQ1109" s="519">
        <v>10000</v>
      </c>
      <c r="ER1109" s="519">
        <v>10000</v>
      </c>
      <c r="ES1109" s="519">
        <v>10000</v>
      </c>
      <c r="ET1109" s="519">
        <v>10000</v>
      </c>
      <c r="EU1109" s="519">
        <v>10000</v>
      </c>
      <c r="EV1109" s="519">
        <v>10000</v>
      </c>
      <c r="EW1109" s="519">
        <v>10000</v>
      </c>
      <c r="EX1109" s="519">
        <v>10000</v>
      </c>
      <c r="EY1109" s="519">
        <v>10000</v>
      </c>
      <c r="EZ1109" s="519">
        <v>10000</v>
      </c>
      <c r="FA1109" s="519">
        <v>10000</v>
      </c>
      <c r="FB1109" s="519">
        <v>10000</v>
      </c>
      <c r="FC1109" s="519">
        <v>10000</v>
      </c>
      <c r="FD1109" s="519">
        <v>10000</v>
      </c>
      <c r="FE1109" s="519">
        <v>10000</v>
      </c>
      <c r="FF1109" s="519">
        <v>10000</v>
      </c>
      <c r="FG1109" s="519">
        <v>10000</v>
      </c>
      <c r="FH1109" s="519">
        <v>10000</v>
      </c>
      <c r="FI1109" s="519">
        <v>10000</v>
      </c>
      <c r="FJ1109" s="519">
        <v>10000</v>
      </c>
      <c r="FK1109" s="519">
        <v>10000</v>
      </c>
      <c r="FL1109" s="519">
        <v>10000</v>
      </c>
      <c r="FM1109" s="519">
        <v>10000</v>
      </c>
      <c r="FN1109" s="519">
        <v>0</v>
      </c>
      <c r="FO1109" s="519">
        <v>0</v>
      </c>
      <c r="FP1109" s="519">
        <v>0</v>
      </c>
      <c r="FQ1109" s="519">
        <v>0</v>
      </c>
      <c r="FR1109" s="519">
        <v>0</v>
      </c>
      <c r="FS1109" s="519">
        <v>0</v>
      </c>
      <c r="FT1109" s="519">
        <v>0</v>
      </c>
      <c r="FU1109" s="519">
        <v>0</v>
      </c>
      <c r="FV1109" s="519">
        <v>0</v>
      </c>
      <c r="FW1109" s="519">
        <v>0</v>
      </c>
      <c r="FX1109" s="519">
        <v>0</v>
      </c>
      <c r="FY1109" s="519">
        <v>0</v>
      </c>
      <c r="FZ1109" s="519">
        <v>0</v>
      </c>
      <c r="GA1109" s="519">
        <v>0</v>
      </c>
      <c r="GB1109" s="519">
        <v>0</v>
      </c>
      <c r="GC1109" s="519">
        <v>0</v>
      </c>
      <c r="GD1109" s="519">
        <v>0</v>
      </c>
      <c r="GE1109" s="519">
        <v>0</v>
      </c>
      <c r="GF1109" s="519">
        <v>0</v>
      </c>
      <c r="GG1109" s="519">
        <v>0</v>
      </c>
      <c r="GH1109" s="519">
        <v>0</v>
      </c>
      <c r="GI1109" s="519">
        <v>0</v>
      </c>
      <c r="GJ1109" s="519">
        <v>0</v>
      </c>
      <c r="GK1109" s="519">
        <v>0</v>
      </c>
      <c r="GL1109" s="519">
        <v>0</v>
      </c>
      <c r="GM1109" s="519">
        <v>0</v>
      </c>
      <c r="GN1109" s="519">
        <v>0</v>
      </c>
      <c r="GO1109" s="519">
        <v>0</v>
      </c>
      <c r="GP1109" s="519">
        <v>0</v>
      </c>
      <c r="GQ1109" s="519">
        <v>0</v>
      </c>
      <c r="GR1109" s="519">
        <v>0</v>
      </c>
      <c r="GS1109" s="519">
        <v>0</v>
      </c>
      <c r="GT1109" s="519">
        <v>0</v>
      </c>
      <c r="GU1109" s="519">
        <v>0</v>
      </c>
      <c r="GV1109" s="519">
        <v>0</v>
      </c>
      <c r="GW1109" s="519">
        <v>0</v>
      </c>
      <c r="GX1109" s="519">
        <v>0</v>
      </c>
      <c r="GY1109" s="519">
        <v>0</v>
      </c>
      <c r="GZ1109" s="519">
        <v>0</v>
      </c>
      <c r="HA1109" s="519">
        <v>0</v>
      </c>
      <c r="HB1109" s="519">
        <v>0</v>
      </c>
      <c r="HC1109" s="519">
        <v>0</v>
      </c>
      <c r="HD1109" s="519">
        <v>0</v>
      </c>
      <c r="HE1109" s="519">
        <v>0</v>
      </c>
      <c r="HF1109" s="519">
        <v>0</v>
      </c>
      <c r="HG1109" s="519">
        <v>0</v>
      </c>
      <c r="HH1109" s="519">
        <v>0</v>
      </c>
      <c r="HI1109" s="519">
        <v>0</v>
      </c>
      <c r="HJ1109" s="519">
        <v>0</v>
      </c>
      <c r="HK1109" s="519">
        <v>0</v>
      </c>
      <c r="HL1109" s="519">
        <v>0</v>
      </c>
      <c r="HM1109" s="519">
        <v>0</v>
      </c>
      <c r="HN1109" s="519">
        <v>0</v>
      </c>
      <c r="HO1109" s="519">
        <v>0</v>
      </c>
      <c r="HP1109" s="519">
        <v>0</v>
      </c>
      <c r="HQ1109" s="519">
        <v>0</v>
      </c>
      <c r="HR1109" s="519">
        <v>0</v>
      </c>
      <c r="HS1109" s="519">
        <v>0</v>
      </c>
      <c r="HT1109" s="519">
        <v>0</v>
      </c>
      <c r="HU1109" s="519">
        <v>0</v>
      </c>
      <c r="HV1109" s="519">
        <v>0</v>
      </c>
      <c r="HW1109" s="519">
        <v>0</v>
      </c>
      <c r="HX1109" s="519">
        <v>0</v>
      </c>
      <c r="HY1109" s="519">
        <v>0</v>
      </c>
      <c r="HZ1109" s="519">
        <v>0</v>
      </c>
      <c r="IA1109" s="519">
        <v>0</v>
      </c>
      <c r="IB1109" s="519">
        <v>0</v>
      </c>
      <c r="IC1109" s="519">
        <v>0</v>
      </c>
      <c r="ID1109" s="519">
        <v>0</v>
      </c>
      <c r="IE1109" s="519">
        <v>0</v>
      </c>
      <c r="IF1109" s="519">
        <v>0</v>
      </c>
      <c r="IG1109" s="519">
        <v>0</v>
      </c>
      <c r="IH1109" s="519">
        <v>0</v>
      </c>
      <c r="II1109" s="519">
        <v>0</v>
      </c>
      <c r="IJ1109" s="519">
        <v>0</v>
      </c>
      <c r="IK1109" s="519">
        <v>0</v>
      </c>
    </row>
    <row r="1110" spans="2:245" hidden="1">
      <c r="B1110" s="519" t="s">
        <v>1058</v>
      </c>
      <c r="C1110" s="519"/>
      <c r="D1110" s="519"/>
      <c r="E1110" s="519"/>
      <c r="F1110" s="519">
        <v>2</v>
      </c>
      <c r="G1110" s="519"/>
      <c r="H1110" s="519">
        <v>49</v>
      </c>
      <c r="I1110" s="519">
        <v>8</v>
      </c>
      <c r="J1110" s="519" t="str">
        <f t="shared" si="54"/>
        <v>SDN10024908</v>
      </c>
      <c r="K1110" s="519">
        <v>996</v>
      </c>
      <c r="M1110" s="337"/>
      <c r="N1110" s="519" t="s">
        <v>1062</v>
      </c>
      <c r="O1110" s="519" t="s">
        <v>1059</v>
      </c>
      <c r="P1110" s="519">
        <v>26</v>
      </c>
      <c r="Q1110" s="521" t="str">
        <f t="shared" si="55"/>
        <v>SDN200126</v>
      </c>
      <c r="R1110" s="519">
        <v>482.3</v>
      </c>
      <c r="S1110" s="519">
        <v>2000</v>
      </c>
      <c r="T1110" s="519">
        <v>2000</v>
      </c>
      <c r="U1110" s="519">
        <v>2000</v>
      </c>
      <c r="V1110" s="519">
        <v>2411.5</v>
      </c>
      <c r="W1110" s="519">
        <v>2893.8</v>
      </c>
      <c r="X1110" s="519">
        <v>3376.1</v>
      </c>
      <c r="Y1110" s="519">
        <v>3858.4</v>
      </c>
      <c r="Z1110" s="519">
        <v>4340.7</v>
      </c>
      <c r="AA1110" s="519">
        <v>4823</v>
      </c>
      <c r="AB1110" s="519">
        <v>5208.8</v>
      </c>
      <c r="AC1110" s="519">
        <v>5594.7</v>
      </c>
      <c r="AD1110" s="519">
        <v>5980.5</v>
      </c>
      <c r="AE1110" s="519">
        <v>6366.4</v>
      </c>
      <c r="AF1110" s="519">
        <v>6752.2</v>
      </c>
      <c r="AG1110" s="519">
        <v>7138</v>
      </c>
      <c r="AH1110" s="519">
        <v>7523.9</v>
      </c>
      <c r="AI1110" s="519">
        <v>7909.7</v>
      </c>
      <c r="AJ1110" s="519">
        <v>8295.6</v>
      </c>
      <c r="AK1110" s="519">
        <v>8681.4</v>
      </c>
      <c r="AL1110" s="519">
        <v>8681.4</v>
      </c>
      <c r="AM1110" s="519">
        <v>8681.4</v>
      </c>
      <c r="AN1110" s="519">
        <v>8681.4</v>
      </c>
      <c r="AO1110" s="519">
        <v>8681.4</v>
      </c>
      <c r="AP1110" s="519">
        <v>8681.4</v>
      </c>
      <c r="AQ1110" s="519">
        <v>8681.4</v>
      </c>
      <c r="AR1110" s="519">
        <v>8681.4</v>
      </c>
      <c r="AS1110" s="519">
        <v>8681.4</v>
      </c>
      <c r="AT1110" s="519">
        <v>8681.4</v>
      </c>
      <c r="AU1110" s="519">
        <v>8681.4</v>
      </c>
      <c r="AV1110" s="519">
        <v>8681.4</v>
      </c>
      <c r="AW1110" s="519">
        <v>8681.4</v>
      </c>
      <c r="AX1110" s="519">
        <v>8681.4</v>
      </c>
      <c r="AY1110" s="519">
        <v>8681.4</v>
      </c>
      <c r="AZ1110" s="519">
        <v>8681.4</v>
      </c>
      <c r="BA1110" s="519">
        <v>0</v>
      </c>
      <c r="BB1110" s="519">
        <v>0</v>
      </c>
      <c r="BC1110" s="519">
        <v>0</v>
      </c>
      <c r="BD1110" s="519">
        <v>0</v>
      </c>
      <c r="BE1110" s="519">
        <v>0</v>
      </c>
      <c r="BF1110" s="519">
        <v>0</v>
      </c>
      <c r="BG1110" s="519">
        <v>0</v>
      </c>
      <c r="BH1110" s="519">
        <v>0</v>
      </c>
      <c r="BI1110" s="519">
        <v>0</v>
      </c>
      <c r="BJ1110" s="519">
        <v>0</v>
      </c>
      <c r="BK1110" s="519">
        <v>0</v>
      </c>
      <c r="BL1110" s="519">
        <v>0</v>
      </c>
      <c r="BM1110" s="519">
        <v>0</v>
      </c>
      <c r="BN1110" s="519">
        <v>0</v>
      </c>
      <c r="BO1110" s="519">
        <v>0</v>
      </c>
      <c r="BP1110" s="519">
        <v>0</v>
      </c>
      <c r="BQ1110" s="519">
        <v>0</v>
      </c>
      <c r="BR1110" s="519">
        <v>0</v>
      </c>
      <c r="BS1110" s="519">
        <v>0</v>
      </c>
      <c r="BT1110" s="519">
        <v>0</v>
      </c>
      <c r="BU1110" s="519">
        <v>0</v>
      </c>
      <c r="BV1110" s="519">
        <v>0</v>
      </c>
      <c r="BW1110" s="519">
        <v>0</v>
      </c>
      <c r="BX1110" s="519">
        <v>0</v>
      </c>
      <c r="BY1110" s="519">
        <v>0</v>
      </c>
      <c r="BZ1110" s="519">
        <v>0</v>
      </c>
      <c r="CA1110" s="519">
        <v>0</v>
      </c>
      <c r="CB1110" s="519">
        <v>0</v>
      </c>
      <c r="CC1110" s="519">
        <v>0</v>
      </c>
      <c r="CD1110" s="519">
        <v>0</v>
      </c>
      <c r="CE1110" s="519">
        <v>0</v>
      </c>
      <c r="CF1110" s="519">
        <v>0</v>
      </c>
      <c r="CG1110" s="519">
        <v>0</v>
      </c>
      <c r="CH1110" s="519">
        <v>0</v>
      </c>
      <c r="CI1110" s="519">
        <v>0</v>
      </c>
      <c r="CJ1110" s="519">
        <v>0</v>
      </c>
      <c r="CK1110" s="519">
        <v>0</v>
      </c>
      <c r="CL1110" s="519">
        <v>0</v>
      </c>
      <c r="CM1110" s="519">
        <v>0</v>
      </c>
      <c r="CN1110" s="519">
        <v>0</v>
      </c>
      <c r="CO1110" s="519">
        <v>0</v>
      </c>
      <c r="CP1110" s="519">
        <v>0</v>
      </c>
      <c r="CQ1110" s="519">
        <v>0</v>
      </c>
      <c r="CR1110" s="519">
        <v>0</v>
      </c>
      <c r="CS1110" s="519">
        <v>0</v>
      </c>
      <c r="CT1110" s="519">
        <v>0</v>
      </c>
      <c r="CU1110" s="519">
        <v>0</v>
      </c>
      <c r="CV1110" s="519">
        <v>0</v>
      </c>
      <c r="CW1110" s="519">
        <v>0</v>
      </c>
      <c r="CX1110" s="519">
        <v>0</v>
      </c>
      <c r="CY1110" s="519">
        <v>0</v>
      </c>
      <c r="CZ1110" s="519">
        <v>0</v>
      </c>
      <c r="DA1110" s="519">
        <v>0</v>
      </c>
      <c r="DB1110" s="519">
        <v>0</v>
      </c>
      <c r="DC1110" s="519">
        <v>0</v>
      </c>
      <c r="DD1110" s="519">
        <v>0</v>
      </c>
      <c r="DE1110" s="519">
        <v>0</v>
      </c>
      <c r="DF1110" s="519">
        <v>0</v>
      </c>
      <c r="DG1110" s="519">
        <v>0</v>
      </c>
      <c r="DH1110" s="519">
        <v>0</v>
      </c>
      <c r="DI1110" s="519">
        <v>0</v>
      </c>
      <c r="DJ1110" s="519">
        <v>0</v>
      </c>
      <c r="DK1110" s="519">
        <v>0</v>
      </c>
      <c r="DL1110" s="519">
        <v>0</v>
      </c>
      <c r="DM1110" s="519">
        <v>0</v>
      </c>
      <c r="DN1110" s="519">
        <v>0</v>
      </c>
      <c r="DO1110" s="519">
        <v>0</v>
      </c>
      <c r="DP1110" s="519">
        <v>0</v>
      </c>
      <c r="DQ1110" s="519">
        <v>0</v>
      </c>
      <c r="DR1110" s="519">
        <v>0</v>
      </c>
      <c r="DS1110" s="519">
        <v>0</v>
      </c>
      <c r="DT1110" s="519">
        <v>0</v>
      </c>
      <c r="DU1110" s="519">
        <v>0</v>
      </c>
      <c r="DV1110" s="519">
        <v>0</v>
      </c>
      <c r="DW1110" s="519">
        <v>0</v>
      </c>
      <c r="DX1110" s="519">
        <v>0</v>
      </c>
      <c r="DZ1110" s="337"/>
      <c r="EA1110" s="519" t="s">
        <v>1062</v>
      </c>
      <c r="EB1110" s="519" t="s">
        <v>1059</v>
      </c>
      <c r="EC1110" s="519">
        <v>26</v>
      </c>
      <c r="ED1110" s="183" t="str">
        <f t="shared" si="56"/>
        <v>SDN200126</v>
      </c>
      <c r="EE1110" s="519">
        <v>482.3</v>
      </c>
      <c r="EF1110" s="519">
        <v>10000</v>
      </c>
      <c r="EG1110" s="519">
        <v>10000</v>
      </c>
      <c r="EH1110" s="519">
        <v>10000</v>
      </c>
      <c r="EI1110" s="519">
        <v>10000</v>
      </c>
      <c r="EJ1110" s="519">
        <v>10000</v>
      </c>
      <c r="EK1110" s="519">
        <v>10000</v>
      </c>
      <c r="EL1110" s="519">
        <v>10000</v>
      </c>
      <c r="EM1110" s="519">
        <v>10000</v>
      </c>
      <c r="EN1110" s="519">
        <v>10000</v>
      </c>
      <c r="EO1110" s="519">
        <v>10000</v>
      </c>
      <c r="EP1110" s="519">
        <v>10000</v>
      </c>
      <c r="EQ1110" s="519">
        <v>10000</v>
      </c>
      <c r="ER1110" s="519">
        <v>10000</v>
      </c>
      <c r="ES1110" s="519">
        <v>10000</v>
      </c>
      <c r="ET1110" s="519">
        <v>10000</v>
      </c>
      <c r="EU1110" s="519">
        <v>10000</v>
      </c>
      <c r="EV1110" s="519">
        <v>10000</v>
      </c>
      <c r="EW1110" s="519">
        <v>10000</v>
      </c>
      <c r="EX1110" s="519">
        <v>10000</v>
      </c>
      <c r="EY1110" s="519">
        <v>10000</v>
      </c>
      <c r="EZ1110" s="519">
        <v>10000</v>
      </c>
      <c r="FA1110" s="519">
        <v>10000</v>
      </c>
      <c r="FB1110" s="519">
        <v>10000</v>
      </c>
      <c r="FC1110" s="519">
        <v>10000</v>
      </c>
      <c r="FD1110" s="519">
        <v>10000</v>
      </c>
      <c r="FE1110" s="519">
        <v>10000</v>
      </c>
      <c r="FF1110" s="519">
        <v>10000</v>
      </c>
      <c r="FG1110" s="519">
        <v>10000</v>
      </c>
      <c r="FH1110" s="519">
        <v>10000</v>
      </c>
      <c r="FI1110" s="519">
        <v>10000</v>
      </c>
      <c r="FJ1110" s="519">
        <v>10000</v>
      </c>
      <c r="FK1110" s="519">
        <v>10000</v>
      </c>
      <c r="FL1110" s="519">
        <v>10000</v>
      </c>
      <c r="FM1110" s="519">
        <v>10000</v>
      </c>
      <c r="FN1110" s="519">
        <v>0</v>
      </c>
      <c r="FO1110" s="519">
        <v>0</v>
      </c>
      <c r="FP1110" s="519">
        <v>0</v>
      </c>
      <c r="FQ1110" s="519">
        <v>0</v>
      </c>
      <c r="FR1110" s="519">
        <v>0</v>
      </c>
      <c r="FS1110" s="519">
        <v>0</v>
      </c>
      <c r="FT1110" s="519">
        <v>0</v>
      </c>
      <c r="FU1110" s="519">
        <v>0</v>
      </c>
      <c r="FV1110" s="519">
        <v>0</v>
      </c>
      <c r="FW1110" s="519">
        <v>0</v>
      </c>
      <c r="FX1110" s="519">
        <v>0</v>
      </c>
      <c r="FY1110" s="519">
        <v>0</v>
      </c>
      <c r="FZ1110" s="519">
        <v>0</v>
      </c>
      <c r="GA1110" s="519">
        <v>0</v>
      </c>
      <c r="GB1110" s="519">
        <v>0</v>
      </c>
      <c r="GC1110" s="519">
        <v>0</v>
      </c>
      <c r="GD1110" s="519">
        <v>0</v>
      </c>
      <c r="GE1110" s="519">
        <v>0</v>
      </c>
      <c r="GF1110" s="519">
        <v>0</v>
      </c>
      <c r="GG1110" s="519">
        <v>0</v>
      </c>
      <c r="GH1110" s="519">
        <v>0</v>
      </c>
      <c r="GI1110" s="519">
        <v>0</v>
      </c>
      <c r="GJ1110" s="519">
        <v>0</v>
      </c>
      <c r="GK1110" s="519">
        <v>0</v>
      </c>
      <c r="GL1110" s="519">
        <v>0</v>
      </c>
      <c r="GM1110" s="519">
        <v>0</v>
      </c>
      <c r="GN1110" s="519">
        <v>0</v>
      </c>
      <c r="GO1110" s="519">
        <v>0</v>
      </c>
      <c r="GP1110" s="519">
        <v>0</v>
      </c>
      <c r="GQ1110" s="519">
        <v>0</v>
      </c>
      <c r="GR1110" s="519">
        <v>0</v>
      </c>
      <c r="GS1110" s="519">
        <v>0</v>
      </c>
      <c r="GT1110" s="519">
        <v>0</v>
      </c>
      <c r="GU1110" s="519">
        <v>0</v>
      </c>
      <c r="GV1110" s="519">
        <v>0</v>
      </c>
      <c r="GW1110" s="519">
        <v>0</v>
      </c>
      <c r="GX1110" s="519">
        <v>0</v>
      </c>
      <c r="GY1110" s="519">
        <v>0</v>
      </c>
      <c r="GZ1110" s="519">
        <v>0</v>
      </c>
      <c r="HA1110" s="519">
        <v>0</v>
      </c>
      <c r="HB1110" s="519">
        <v>0</v>
      </c>
      <c r="HC1110" s="519">
        <v>0</v>
      </c>
      <c r="HD1110" s="519">
        <v>0</v>
      </c>
      <c r="HE1110" s="519">
        <v>0</v>
      </c>
      <c r="HF1110" s="519">
        <v>0</v>
      </c>
      <c r="HG1110" s="519">
        <v>0</v>
      </c>
      <c r="HH1110" s="519">
        <v>0</v>
      </c>
      <c r="HI1110" s="519">
        <v>0</v>
      </c>
      <c r="HJ1110" s="519">
        <v>0</v>
      </c>
      <c r="HK1110" s="519">
        <v>0</v>
      </c>
      <c r="HL1110" s="519">
        <v>0</v>
      </c>
      <c r="HM1110" s="519">
        <v>0</v>
      </c>
      <c r="HN1110" s="519">
        <v>0</v>
      </c>
      <c r="HO1110" s="519">
        <v>0</v>
      </c>
      <c r="HP1110" s="519">
        <v>0</v>
      </c>
      <c r="HQ1110" s="519">
        <v>0</v>
      </c>
      <c r="HR1110" s="519">
        <v>0</v>
      </c>
      <c r="HS1110" s="519">
        <v>0</v>
      </c>
      <c r="HT1110" s="519">
        <v>0</v>
      </c>
      <c r="HU1110" s="519">
        <v>0</v>
      </c>
      <c r="HV1110" s="519">
        <v>0</v>
      </c>
      <c r="HW1110" s="519">
        <v>0</v>
      </c>
      <c r="HX1110" s="519">
        <v>0</v>
      </c>
      <c r="HY1110" s="519">
        <v>0</v>
      </c>
      <c r="HZ1110" s="519">
        <v>0</v>
      </c>
      <c r="IA1110" s="519">
        <v>0</v>
      </c>
      <c r="IB1110" s="519">
        <v>0</v>
      </c>
      <c r="IC1110" s="519">
        <v>0</v>
      </c>
      <c r="ID1110" s="519">
        <v>0</v>
      </c>
      <c r="IE1110" s="519">
        <v>0</v>
      </c>
      <c r="IF1110" s="519">
        <v>0</v>
      </c>
      <c r="IG1110" s="519">
        <v>0</v>
      </c>
      <c r="IH1110" s="519">
        <v>0</v>
      </c>
      <c r="II1110" s="519">
        <v>0</v>
      </c>
      <c r="IJ1110" s="519">
        <v>0</v>
      </c>
      <c r="IK1110" s="519">
        <v>0</v>
      </c>
    </row>
    <row r="1111" spans="2:245" hidden="1">
      <c r="B1111" s="519" t="s">
        <v>1058</v>
      </c>
      <c r="C1111" s="519"/>
      <c r="D1111" s="519"/>
      <c r="E1111" s="519"/>
      <c r="F1111" s="519">
        <v>2</v>
      </c>
      <c r="G1111" s="519"/>
      <c r="H1111" s="519">
        <v>49</v>
      </c>
      <c r="I1111" s="519">
        <v>9</v>
      </c>
      <c r="J1111" s="519" t="str">
        <f t="shared" si="54"/>
        <v>SDN10024909</v>
      </c>
      <c r="K1111" s="519">
        <v>996</v>
      </c>
      <c r="M1111" s="337"/>
      <c r="N1111" s="519" t="s">
        <v>1062</v>
      </c>
      <c r="O1111" s="519" t="s">
        <v>1059</v>
      </c>
      <c r="P1111" s="519">
        <v>27</v>
      </c>
      <c r="Q1111" s="521" t="str">
        <f t="shared" si="55"/>
        <v>SDN200127</v>
      </c>
      <c r="R1111" s="519">
        <v>487.6</v>
      </c>
      <c r="S1111" s="519">
        <v>2000</v>
      </c>
      <c r="T1111" s="519">
        <v>2000</v>
      </c>
      <c r="U1111" s="519">
        <v>2000</v>
      </c>
      <c r="V1111" s="519">
        <v>2438</v>
      </c>
      <c r="W1111" s="519">
        <v>2925.6</v>
      </c>
      <c r="X1111" s="519">
        <v>3413.2</v>
      </c>
      <c r="Y1111" s="519">
        <v>3900.8</v>
      </c>
      <c r="Z1111" s="519">
        <v>4388.3999999999996</v>
      </c>
      <c r="AA1111" s="519">
        <v>4876</v>
      </c>
      <c r="AB1111" s="519">
        <v>5266.1</v>
      </c>
      <c r="AC1111" s="519">
        <v>5656.2</v>
      </c>
      <c r="AD1111" s="519">
        <v>6046.2</v>
      </c>
      <c r="AE1111" s="519">
        <v>6436.3</v>
      </c>
      <c r="AF1111" s="519">
        <v>6826.4</v>
      </c>
      <c r="AG1111" s="519">
        <v>7216.5</v>
      </c>
      <c r="AH1111" s="519">
        <v>7606.6</v>
      </c>
      <c r="AI1111" s="519">
        <v>7996.6</v>
      </c>
      <c r="AJ1111" s="519">
        <v>8386.7000000000007</v>
      </c>
      <c r="AK1111" s="519">
        <v>8776.7999999999993</v>
      </c>
      <c r="AL1111" s="519">
        <v>8776.7999999999993</v>
      </c>
      <c r="AM1111" s="519">
        <v>8776.7999999999993</v>
      </c>
      <c r="AN1111" s="519">
        <v>8776.7999999999993</v>
      </c>
      <c r="AO1111" s="519">
        <v>8776.7999999999993</v>
      </c>
      <c r="AP1111" s="519">
        <v>8776.7999999999993</v>
      </c>
      <c r="AQ1111" s="519">
        <v>8776.7999999999993</v>
      </c>
      <c r="AR1111" s="519">
        <v>8776.7999999999993</v>
      </c>
      <c r="AS1111" s="519">
        <v>8776.7999999999993</v>
      </c>
      <c r="AT1111" s="519">
        <v>8776.7999999999993</v>
      </c>
      <c r="AU1111" s="519">
        <v>8776.7999999999993</v>
      </c>
      <c r="AV1111" s="519">
        <v>8776.7999999999993</v>
      </c>
      <c r="AW1111" s="519">
        <v>8776.7999999999993</v>
      </c>
      <c r="AX1111" s="519">
        <v>8776.7999999999993</v>
      </c>
      <c r="AY1111" s="519">
        <v>8776.7999999999993</v>
      </c>
      <c r="AZ1111" s="519">
        <v>8776.7999999999993</v>
      </c>
      <c r="BA1111" s="519">
        <v>0</v>
      </c>
      <c r="BB1111" s="519">
        <v>0</v>
      </c>
      <c r="BC1111" s="519">
        <v>0</v>
      </c>
      <c r="BD1111" s="519">
        <v>0</v>
      </c>
      <c r="BE1111" s="519">
        <v>0</v>
      </c>
      <c r="BF1111" s="519">
        <v>0</v>
      </c>
      <c r="BG1111" s="519">
        <v>0</v>
      </c>
      <c r="BH1111" s="519">
        <v>0</v>
      </c>
      <c r="BI1111" s="519">
        <v>0</v>
      </c>
      <c r="BJ1111" s="519">
        <v>0</v>
      </c>
      <c r="BK1111" s="519">
        <v>0</v>
      </c>
      <c r="BL1111" s="519">
        <v>0</v>
      </c>
      <c r="BM1111" s="519">
        <v>0</v>
      </c>
      <c r="BN1111" s="519">
        <v>0</v>
      </c>
      <c r="BO1111" s="519">
        <v>0</v>
      </c>
      <c r="BP1111" s="519">
        <v>0</v>
      </c>
      <c r="BQ1111" s="519">
        <v>0</v>
      </c>
      <c r="BR1111" s="519">
        <v>0</v>
      </c>
      <c r="BS1111" s="519">
        <v>0</v>
      </c>
      <c r="BT1111" s="519">
        <v>0</v>
      </c>
      <c r="BU1111" s="519">
        <v>0</v>
      </c>
      <c r="BV1111" s="519">
        <v>0</v>
      </c>
      <c r="BW1111" s="519">
        <v>0</v>
      </c>
      <c r="BX1111" s="519">
        <v>0</v>
      </c>
      <c r="BY1111" s="519">
        <v>0</v>
      </c>
      <c r="BZ1111" s="519">
        <v>0</v>
      </c>
      <c r="CA1111" s="519">
        <v>0</v>
      </c>
      <c r="CB1111" s="519">
        <v>0</v>
      </c>
      <c r="CC1111" s="519">
        <v>0</v>
      </c>
      <c r="CD1111" s="519">
        <v>0</v>
      </c>
      <c r="CE1111" s="519">
        <v>0</v>
      </c>
      <c r="CF1111" s="519">
        <v>0</v>
      </c>
      <c r="CG1111" s="519">
        <v>0</v>
      </c>
      <c r="CH1111" s="519">
        <v>0</v>
      </c>
      <c r="CI1111" s="519">
        <v>0</v>
      </c>
      <c r="CJ1111" s="519">
        <v>0</v>
      </c>
      <c r="CK1111" s="519">
        <v>0</v>
      </c>
      <c r="CL1111" s="519">
        <v>0</v>
      </c>
      <c r="CM1111" s="519">
        <v>0</v>
      </c>
      <c r="CN1111" s="519">
        <v>0</v>
      </c>
      <c r="CO1111" s="519">
        <v>0</v>
      </c>
      <c r="CP1111" s="519">
        <v>0</v>
      </c>
      <c r="CQ1111" s="519">
        <v>0</v>
      </c>
      <c r="CR1111" s="519">
        <v>0</v>
      </c>
      <c r="CS1111" s="519">
        <v>0</v>
      </c>
      <c r="CT1111" s="519">
        <v>0</v>
      </c>
      <c r="CU1111" s="519">
        <v>0</v>
      </c>
      <c r="CV1111" s="519">
        <v>0</v>
      </c>
      <c r="CW1111" s="519">
        <v>0</v>
      </c>
      <c r="CX1111" s="519">
        <v>0</v>
      </c>
      <c r="CY1111" s="519">
        <v>0</v>
      </c>
      <c r="CZ1111" s="519">
        <v>0</v>
      </c>
      <c r="DA1111" s="519">
        <v>0</v>
      </c>
      <c r="DB1111" s="519">
        <v>0</v>
      </c>
      <c r="DC1111" s="519">
        <v>0</v>
      </c>
      <c r="DD1111" s="519">
        <v>0</v>
      </c>
      <c r="DE1111" s="519">
        <v>0</v>
      </c>
      <c r="DF1111" s="519">
        <v>0</v>
      </c>
      <c r="DG1111" s="519">
        <v>0</v>
      </c>
      <c r="DH1111" s="519">
        <v>0</v>
      </c>
      <c r="DI1111" s="519">
        <v>0</v>
      </c>
      <c r="DJ1111" s="519">
        <v>0</v>
      </c>
      <c r="DK1111" s="519">
        <v>0</v>
      </c>
      <c r="DL1111" s="519">
        <v>0</v>
      </c>
      <c r="DM1111" s="519">
        <v>0</v>
      </c>
      <c r="DN1111" s="519">
        <v>0</v>
      </c>
      <c r="DO1111" s="519">
        <v>0</v>
      </c>
      <c r="DP1111" s="519">
        <v>0</v>
      </c>
      <c r="DQ1111" s="519">
        <v>0</v>
      </c>
      <c r="DR1111" s="519">
        <v>0</v>
      </c>
      <c r="DS1111" s="519">
        <v>0</v>
      </c>
      <c r="DT1111" s="519">
        <v>0</v>
      </c>
      <c r="DU1111" s="519">
        <v>0</v>
      </c>
      <c r="DV1111" s="519">
        <v>0</v>
      </c>
      <c r="DW1111" s="519">
        <v>0</v>
      </c>
      <c r="DX1111" s="519">
        <v>0</v>
      </c>
      <c r="DZ1111" s="337"/>
      <c r="EA1111" s="519" t="s">
        <v>1062</v>
      </c>
      <c r="EB1111" s="519" t="s">
        <v>1059</v>
      </c>
      <c r="EC1111" s="519">
        <v>27</v>
      </c>
      <c r="ED1111" s="183" t="str">
        <f t="shared" si="56"/>
        <v>SDN200127</v>
      </c>
      <c r="EE1111" s="519">
        <v>487.6</v>
      </c>
      <c r="EF1111" s="519">
        <v>10000</v>
      </c>
      <c r="EG1111" s="519">
        <v>10000</v>
      </c>
      <c r="EH1111" s="519">
        <v>10000</v>
      </c>
      <c r="EI1111" s="519">
        <v>10000</v>
      </c>
      <c r="EJ1111" s="519">
        <v>10000</v>
      </c>
      <c r="EK1111" s="519">
        <v>10000</v>
      </c>
      <c r="EL1111" s="519">
        <v>10000</v>
      </c>
      <c r="EM1111" s="519">
        <v>10000</v>
      </c>
      <c r="EN1111" s="519">
        <v>10000</v>
      </c>
      <c r="EO1111" s="519">
        <v>10000</v>
      </c>
      <c r="EP1111" s="519">
        <v>10000</v>
      </c>
      <c r="EQ1111" s="519">
        <v>10000</v>
      </c>
      <c r="ER1111" s="519">
        <v>10000</v>
      </c>
      <c r="ES1111" s="519">
        <v>10000</v>
      </c>
      <c r="ET1111" s="519">
        <v>10000</v>
      </c>
      <c r="EU1111" s="519">
        <v>10000</v>
      </c>
      <c r="EV1111" s="519">
        <v>10000</v>
      </c>
      <c r="EW1111" s="519">
        <v>10000</v>
      </c>
      <c r="EX1111" s="519">
        <v>10000</v>
      </c>
      <c r="EY1111" s="519">
        <v>10000</v>
      </c>
      <c r="EZ1111" s="519">
        <v>10000</v>
      </c>
      <c r="FA1111" s="519">
        <v>10000</v>
      </c>
      <c r="FB1111" s="519">
        <v>10000</v>
      </c>
      <c r="FC1111" s="519">
        <v>10000</v>
      </c>
      <c r="FD1111" s="519">
        <v>10000</v>
      </c>
      <c r="FE1111" s="519">
        <v>10000</v>
      </c>
      <c r="FF1111" s="519">
        <v>10000</v>
      </c>
      <c r="FG1111" s="519">
        <v>10000</v>
      </c>
      <c r="FH1111" s="519">
        <v>10000</v>
      </c>
      <c r="FI1111" s="519">
        <v>10000</v>
      </c>
      <c r="FJ1111" s="519">
        <v>10000</v>
      </c>
      <c r="FK1111" s="519">
        <v>10000</v>
      </c>
      <c r="FL1111" s="519">
        <v>10000</v>
      </c>
      <c r="FM1111" s="519">
        <v>10000</v>
      </c>
      <c r="FN1111" s="519">
        <v>0</v>
      </c>
      <c r="FO1111" s="519">
        <v>0</v>
      </c>
      <c r="FP1111" s="519">
        <v>0</v>
      </c>
      <c r="FQ1111" s="519">
        <v>0</v>
      </c>
      <c r="FR1111" s="519">
        <v>0</v>
      </c>
      <c r="FS1111" s="519">
        <v>0</v>
      </c>
      <c r="FT1111" s="519">
        <v>0</v>
      </c>
      <c r="FU1111" s="519">
        <v>0</v>
      </c>
      <c r="FV1111" s="519">
        <v>0</v>
      </c>
      <c r="FW1111" s="519">
        <v>0</v>
      </c>
      <c r="FX1111" s="519">
        <v>0</v>
      </c>
      <c r="FY1111" s="519">
        <v>0</v>
      </c>
      <c r="FZ1111" s="519">
        <v>0</v>
      </c>
      <c r="GA1111" s="519">
        <v>0</v>
      </c>
      <c r="GB1111" s="519">
        <v>0</v>
      </c>
      <c r="GC1111" s="519">
        <v>0</v>
      </c>
      <c r="GD1111" s="519">
        <v>0</v>
      </c>
      <c r="GE1111" s="519">
        <v>0</v>
      </c>
      <c r="GF1111" s="519">
        <v>0</v>
      </c>
      <c r="GG1111" s="519">
        <v>0</v>
      </c>
      <c r="GH1111" s="519">
        <v>0</v>
      </c>
      <c r="GI1111" s="519">
        <v>0</v>
      </c>
      <c r="GJ1111" s="519">
        <v>0</v>
      </c>
      <c r="GK1111" s="519">
        <v>0</v>
      </c>
      <c r="GL1111" s="519">
        <v>0</v>
      </c>
      <c r="GM1111" s="519">
        <v>0</v>
      </c>
      <c r="GN1111" s="519">
        <v>0</v>
      </c>
      <c r="GO1111" s="519">
        <v>0</v>
      </c>
      <c r="GP1111" s="519">
        <v>0</v>
      </c>
      <c r="GQ1111" s="519">
        <v>0</v>
      </c>
      <c r="GR1111" s="519">
        <v>0</v>
      </c>
      <c r="GS1111" s="519">
        <v>0</v>
      </c>
      <c r="GT1111" s="519">
        <v>0</v>
      </c>
      <c r="GU1111" s="519">
        <v>0</v>
      </c>
      <c r="GV1111" s="519">
        <v>0</v>
      </c>
      <c r="GW1111" s="519">
        <v>0</v>
      </c>
      <c r="GX1111" s="519">
        <v>0</v>
      </c>
      <c r="GY1111" s="519">
        <v>0</v>
      </c>
      <c r="GZ1111" s="519">
        <v>0</v>
      </c>
      <c r="HA1111" s="519">
        <v>0</v>
      </c>
      <c r="HB1111" s="519">
        <v>0</v>
      </c>
      <c r="HC1111" s="519">
        <v>0</v>
      </c>
      <c r="HD1111" s="519">
        <v>0</v>
      </c>
      <c r="HE1111" s="519">
        <v>0</v>
      </c>
      <c r="HF1111" s="519">
        <v>0</v>
      </c>
      <c r="HG1111" s="519">
        <v>0</v>
      </c>
      <c r="HH1111" s="519">
        <v>0</v>
      </c>
      <c r="HI1111" s="519">
        <v>0</v>
      </c>
      <c r="HJ1111" s="519">
        <v>0</v>
      </c>
      <c r="HK1111" s="519">
        <v>0</v>
      </c>
      <c r="HL1111" s="519">
        <v>0</v>
      </c>
      <c r="HM1111" s="519">
        <v>0</v>
      </c>
      <c r="HN1111" s="519">
        <v>0</v>
      </c>
      <c r="HO1111" s="519">
        <v>0</v>
      </c>
      <c r="HP1111" s="519">
        <v>0</v>
      </c>
      <c r="HQ1111" s="519">
        <v>0</v>
      </c>
      <c r="HR1111" s="519">
        <v>0</v>
      </c>
      <c r="HS1111" s="519">
        <v>0</v>
      </c>
      <c r="HT1111" s="519">
        <v>0</v>
      </c>
      <c r="HU1111" s="519">
        <v>0</v>
      </c>
      <c r="HV1111" s="519">
        <v>0</v>
      </c>
      <c r="HW1111" s="519">
        <v>0</v>
      </c>
      <c r="HX1111" s="519">
        <v>0</v>
      </c>
      <c r="HY1111" s="519">
        <v>0</v>
      </c>
      <c r="HZ1111" s="519">
        <v>0</v>
      </c>
      <c r="IA1111" s="519">
        <v>0</v>
      </c>
      <c r="IB1111" s="519">
        <v>0</v>
      </c>
      <c r="IC1111" s="519">
        <v>0</v>
      </c>
      <c r="ID1111" s="519">
        <v>0</v>
      </c>
      <c r="IE1111" s="519">
        <v>0</v>
      </c>
      <c r="IF1111" s="519">
        <v>0</v>
      </c>
      <c r="IG1111" s="519">
        <v>0</v>
      </c>
      <c r="IH1111" s="519">
        <v>0</v>
      </c>
      <c r="II1111" s="519">
        <v>0</v>
      </c>
      <c r="IJ1111" s="519">
        <v>0</v>
      </c>
      <c r="IK1111" s="519">
        <v>0</v>
      </c>
    </row>
    <row r="1112" spans="2:245" hidden="1">
      <c r="B1112" s="519" t="s">
        <v>1058</v>
      </c>
      <c r="C1112" s="519"/>
      <c r="D1112" s="519"/>
      <c r="E1112" s="519"/>
      <c r="F1112" s="519">
        <v>2</v>
      </c>
      <c r="G1112" s="519"/>
      <c r="H1112" s="519">
        <v>49</v>
      </c>
      <c r="I1112" s="519">
        <v>10</v>
      </c>
      <c r="J1112" s="519" t="str">
        <f t="shared" si="54"/>
        <v>SDN10024910</v>
      </c>
      <c r="K1112" s="519">
        <v>996</v>
      </c>
      <c r="M1112" s="337"/>
      <c r="N1112" s="519" t="s">
        <v>1062</v>
      </c>
      <c r="O1112" s="519" t="s">
        <v>1059</v>
      </c>
      <c r="P1112" s="519">
        <v>28</v>
      </c>
      <c r="Q1112" s="521" t="str">
        <f t="shared" si="55"/>
        <v>SDN200128</v>
      </c>
      <c r="R1112" s="519">
        <v>487.6</v>
      </c>
      <c r="S1112" s="519">
        <v>2000</v>
      </c>
      <c r="T1112" s="519">
        <v>2000</v>
      </c>
      <c r="U1112" s="519">
        <v>2000</v>
      </c>
      <c r="V1112" s="519">
        <v>2438</v>
      </c>
      <c r="W1112" s="519">
        <v>2925.6</v>
      </c>
      <c r="X1112" s="519">
        <v>3413.2</v>
      </c>
      <c r="Y1112" s="519">
        <v>3900.8</v>
      </c>
      <c r="Z1112" s="519">
        <v>4388.3999999999996</v>
      </c>
      <c r="AA1112" s="519">
        <v>4876</v>
      </c>
      <c r="AB1112" s="519">
        <v>5266.1</v>
      </c>
      <c r="AC1112" s="519">
        <v>5656.2</v>
      </c>
      <c r="AD1112" s="519">
        <v>6046.2</v>
      </c>
      <c r="AE1112" s="519">
        <v>6436.3</v>
      </c>
      <c r="AF1112" s="519">
        <v>6826.4</v>
      </c>
      <c r="AG1112" s="519">
        <v>7216.5</v>
      </c>
      <c r="AH1112" s="519">
        <v>7606.6</v>
      </c>
      <c r="AI1112" s="519">
        <v>7996.6</v>
      </c>
      <c r="AJ1112" s="519">
        <v>8386.7000000000007</v>
      </c>
      <c r="AK1112" s="519">
        <v>8776.7999999999993</v>
      </c>
      <c r="AL1112" s="519">
        <v>8776.7999999999993</v>
      </c>
      <c r="AM1112" s="519">
        <v>8776.7999999999993</v>
      </c>
      <c r="AN1112" s="519">
        <v>8776.7999999999993</v>
      </c>
      <c r="AO1112" s="519">
        <v>8776.7999999999993</v>
      </c>
      <c r="AP1112" s="519">
        <v>8776.7999999999993</v>
      </c>
      <c r="AQ1112" s="519">
        <v>8776.7999999999993</v>
      </c>
      <c r="AR1112" s="519">
        <v>8776.7999999999993</v>
      </c>
      <c r="AS1112" s="519">
        <v>8776.7999999999993</v>
      </c>
      <c r="AT1112" s="519">
        <v>8776.7999999999993</v>
      </c>
      <c r="AU1112" s="519">
        <v>8776.7999999999993</v>
      </c>
      <c r="AV1112" s="519">
        <v>8776.7999999999993</v>
      </c>
      <c r="AW1112" s="519">
        <v>8776.7999999999993</v>
      </c>
      <c r="AX1112" s="519">
        <v>8776.7999999999993</v>
      </c>
      <c r="AY1112" s="519">
        <v>8776.7999999999993</v>
      </c>
      <c r="AZ1112" s="519">
        <v>8776.7999999999993</v>
      </c>
      <c r="BA1112" s="519">
        <v>0</v>
      </c>
      <c r="BB1112" s="519">
        <v>0</v>
      </c>
      <c r="BC1112" s="519">
        <v>0</v>
      </c>
      <c r="BD1112" s="519">
        <v>0</v>
      </c>
      <c r="BE1112" s="519">
        <v>0</v>
      </c>
      <c r="BF1112" s="519">
        <v>0</v>
      </c>
      <c r="BG1112" s="519">
        <v>0</v>
      </c>
      <c r="BH1112" s="519">
        <v>0</v>
      </c>
      <c r="BI1112" s="519">
        <v>0</v>
      </c>
      <c r="BJ1112" s="519">
        <v>0</v>
      </c>
      <c r="BK1112" s="519">
        <v>0</v>
      </c>
      <c r="BL1112" s="519">
        <v>0</v>
      </c>
      <c r="BM1112" s="519">
        <v>0</v>
      </c>
      <c r="BN1112" s="519">
        <v>0</v>
      </c>
      <c r="BO1112" s="519">
        <v>0</v>
      </c>
      <c r="BP1112" s="519">
        <v>0</v>
      </c>
      <c r="BQ1112" s="519">
        <v>0</v>
      </c>
      <c r="BR1112" s="519">
        <v>0</v>
      </c>
      <c r="BS1112" s="519">
        <v>0</v>
      </c>
      <c r="BT1112" s="519">
        <v>0</v>
      </c>
      <c r="BU1112" s="519">
        <v>0</v>
      </c>
      <c r="BV1112" s="519">
        <v>0</v>
      </c>
      <c r="BW1112" s="519">
        <v>0</v>
      </c>
      <c r="BX1112" s="519">
        <v>0</v>
      </c>
      <c r="BY1112" s="519">
        <v>0</v>
      </c>
      <c r="BZ1112" s="519">
        <v>0</v>
      </c>
      <c r="CA1112" s="519">
        <v>0</v>
      </c>
      <c r="CB1112" s="519">
        <v>0</v>
      </c>
      <c r="CC1112" s="519">
        <v>0</v>
      </c>
      <c r="CD1112" s="519">
        <v>0</v>
      </c>
      <c r="CE1112" s="519">
        <v>0</v>
      </c>
      <c r="CF1112" s="519">
        <v>0</v>
      </c>
      <c r="CG1112" s="519">
        <v>0</v>
      </c>
      <c r="CH1112" s="519">
        <v>0</v>
      </c>
      <c r="CI1112" s="519">
        <v>0</v>
      </c>
      <c r="CJ1112" s="519">
        <v>0</v>
      </c>
      <c r="CK1112" s="519">
        <v>0</v>
      </c>
      <c r="CL1112" s="519">
        <v>0</v>
      </c>
      <c r="CM1112" s="519">
        <v>0</v>
      </c>
      <c r="CN1112" s="519">
        <v>0</v>
      </c>
      <c r="CO1112" s="519">
        <v>0</v>
      </c>
      <c r="CP1112" s="519">
        <v>0</v>
      </c>
      <c r="CQ1112" s="519">
        <v>0</v>
      </c>
      <c r="CR1112" s="519">
        <v>0</v>
      </c>
      <c r="CS1112" s="519">
        <v>0</v>
      </c>
      <c r="CT1112" s="519">
        <v>0</v>
      </c>
      <c r="CU1112" s="519">
        <v>0</v>
      </c>
      <c r="CV1112" s="519">
        <v>0</v>
      </c>
      <c r="CW1112" s="519">
        <v>0</v>
      </c>
      <c r="CX1112" s="519">
        <v>0</v>
      </c>
      <c r="CY1112" s="519">
        <v>0</v>
      </c>
      <c r="CZ1112" s="519">
        <v>0</v>
      </c>
      <c r="DA1112" s="519">
        <v>0</v>
      </c>
      <c r="DB1112" s="519">
        <v>0</v>
      </c>
      <c r="DC1112" s="519">
        <v>0</v>
      </c>
      <c r="DD1112" s="519">
        <v>0</v>
      </c>
      <c r="DE1112" s="519">
        <v>0</v>
      </c>
      <c r="DF1112" s="519">
        <v>0</v>
      </c>
      <c r="DG1112" s="519">
        <v>0</v>
      </c>
      <c r="DH1112" s="519">
        <v>0</v>
      </c>
      <c r="DI1112" s="519">
        <v>0</v>
      </c>
      <c r="DJ1112" s="519">
        <v>0</v>
      </c>
      <c r="DK1112" s="519">
        <v>0</v>
      </c>
      <c r="DL1112" s="519">
        <v>0</v>
      </c>
      <c r="DM1112" s="519">
        <v>0</v>
      </c>
      <c r="DN1112" s="519">
        <v>0</v>
      </c>
      <c r="DO1112" s="519">
        <v>0</v>
      </c>
      <c r="DP1112" s="519">
        <v>0</v>
      </c>
      <c r="DQ1112" s="519">
        <v>0</v>
      </c>
      <c r="DR1112" s="519">
        <v>0</v>
      </c>
      <c r="DS1112" s="519">
        <v>0</v>
      </c>
      <c r="DT1112" s="519">
        <v>0</v>
      </c>
      <c r="DU1112" s="519">
        <v>0</v>
      </c>
      <c r="DV1112" s="519">
        <v>0</v>
      </c>
      <c r="DW1112" s="519">
        <v>0</v>
      </c>
      <c r="DX1112" s="519">
        <v>0</v>
      </c>
      <c r="DZ1112" s="337"/>
      <c r="EA1112" s="519" t="s">
        <v>1062</v>
      </c>
      <c r="EB1112" s="519" t="s">
        <v>1059</v>
      </c>
      <c r="EC1112" s="519">
        <v>28</v>
      </c>
      <c r="ED1112" s="183" t="str">
        <f t="shared" si="56"/>
        <v>SDN200128</v>
      </c>
      <c r="EE1112" s="519">
        <v>487.6</v>
      </c>
      <c r="EF1112" s="519">
        <v>10000</v>
      </c>
      <c r="EG1112" s="519">
        <v>10000</v>
      </c>
      <c r="EH1112" s="519">
        <v>10000</v>
      </c>
      <c r="EI1112" s="519">
        <v>10000</v>
      </c>
      <c r="EJ1112" s="519">
        <v>10000</v>
      </c>
      <c r="EK1112" s="519">
        <v>10000</v>
      </c>
      <c r="EL1112" s="519">
        <v>10000</v>
      </c>
      <c r="EM1112" s="519">
        <v>10000</v>
      </c>
      <c r="EN1112" s="519">
        <v>10000</v>
      </c>
      <c r="EO1112" s="519">
        <v>10000</v>
      </c>
      <c r="EP1112" s="519">
        <v>10000</v>
      </c>
      <c r="EQ1112" s="519">
        <v>10000</v>
      </c>
      <c r="ER1112" s="519">
        <v>10000</v>
      </c>
      <c r="ES1112" s="519">
        <v>10000</v>
      </c>
      <c r="ET1112" s="519">
        <v>10000</v>
      </c>
      <c r="EU1112" s="519">
        <v>10000</v>
      </c>
      <c r="EV1112" s="519">
        <v>10000</v>
      </c>
      <c r="EW1112" s="519">
        <v>10000</v>
      </c>
      <c r="EX1112" s="519">
        <v>10000</v>
      </c>
      <c r="EY1112" s="519">
        <v>10000</v>
      </c>
      <c r="EZ1112" s="519">
        <v>10000</v>
      </c>
      <c r="FA1112" s="519">
        <v>10000</v>
      </c>
      <c r="FB1112" s="519">
        <v>10000</v>
      </c>
      <c r="FC1112" s="519">
        <v>10000</v>
      </c>
      <c r="FD1112" s="519">
        <v>10000</v>
      </c>
      <c r="FE1112" s="519">
        <v>10000</v>
      </c>
      <c r="FF1112" s="519">
        <v>10000</v>
      </c>
      <c r="FG1112" s="519">
        <v>10000</v>
      </c>
      <c r="FH1112" s="519">
        <v>10000</v>
      </c>
      <c r="FI1112" s="519">
        <v>10000</v>
      </c>
      <c r="FJ1112" s="519">
        <v>10000</v>
      </c>
      <c r="FK1112" s="519">
        <v>10000</v>
      </c>
      <c r="FL1112" s="519">
        <v>10000</v>
      </c>
      <c r="FM1112" s="519">
        <v>10000</v>
      </c>
      <c r="FN1112" s="519">
        <v>0</v>
      </c>
      <c r="FO1112" s="519">
        <v>0</v>
      </c>
      <c r="FP1112" s="519">
        <v>0</v>
      </c>
      <c r="FQ1112" s="519">
        <v>0</v>
      </c>
      <c r="FR1112" s="519">
        <v>0</v>
      </c>
      <c r="FS1112" s="519">
        <v>0</v>
      </c>
      <c r="FT1112" s="519">
        <v>0</v>
      </c>
      <c r="FU1112" s="519">
        <v>0</v>
      </c>
      <c r="FV1112" s="519">
        <v>0</v>
      </c>
      <c r="FW1112" s="519">
        <v>0</v>
      </c>
      <c r="FX1112" s="519">
        <v>0</v>
      </c>
      <c r="FY1112" s="519">
        <v>0</v>
      </c>
      <c r="FZ1112" s="519">
        <v>0</v>
      </c>
      <c r="GA1112" s="519">
        <v>0</v>
      </c>
      <c r="GB1112" s="519">
        <v>0</v>
      </c>
      <c r="GC1112" s="519">
        <v>0</v>
      </c>
      <c r="GD1112" s="519">
        <v>0</v>
      </c>
      <c r="GE1112" s="519">
        <v>0</v>
      </c>
      <c r="GF1112" s="519">
        <v>0</v>
      </c>
      <c r="GG1112" s="519">
        <v>0</v>
      </c>
      <c r="GH1112" s="519">
        <v>0</v>
      </c>
      <c r="GI1112" s="519">
        <v>0</v>
      </c>
      <c r="GJ1112" s="519">
        <v>0</v>
      </c>
      <c r="GK1112" s="519">
        <v>0</v>
      </c>
      <c r="GL1112" s="519">
        <v>0</v>
      </c>
      <c r="GM1112" s="519">
        <v>0</v>
      </c>
      <c r="GN1112" s="519">
        <v>0</v>
      </c>
      <c r="GO1112" s="519">
        <v>0</v>
      </c>
      <c r="GP1112" s="519">
        <v>0</v>
      </c>
      <c r="GQ1112" s="519">
        <v>0</v>
      </c>
      <c r="GR1112" s="519">
        <v>0</v>
      </c>
      <c r="GS1112" s="519">
        <v>0</v>
      </c>
      <c r="GT1112" s="519">
        <v>0</v>
      </c>
      <c r="GU1112" s="519">
        <v>0</v>
      </c>
      <c r="GV1112" s="519">
        <v>0</v>
      </c>
      <c r="GW1112" s="519">
        <v>0</v>
      </c>
      <c r="GX1112" s="519">
        <v>0</v>
      </c>
      <c r="GY1112" s="519">
        <v>0</v>
      </c>
      <c r="GZ1112" s="519">
        <v>0</v>
      </c>
      <c r="HA1112" s="519">
        <v>0</v>
      </c>
      <c r="HB1112" s="519">
        <v>0</v>
      </c>
      <c r="HC1112" s="519">
        <v>0</v>
      </c>
      <c r="HD1112" s="519">
        <v>0</v>
      </c>
      <c r="HE1112" s="519">
        <v>0</v>
      </c>
      <c r="HF1112" s="519">
        <v>0</v>
      </c>
      <c r="HG1112" s="519">
        <v>0</v>
      </c>
      <c r="HH1112" s="519">
        <v>0</v>
      </c>
      <c r="HI1112" s="519">
        <v>0</v>
      </c>
      <c r="HJ1112" s="519">
        <v>0</v>
      </c>
      <c r="HK1112" s="519">
        <v>0</v>
      </c>
      <c r="HL1112" s="519">
        <v>0</v>
      </c>
      <c r="HM1112" s="519">
        <v>0</v>
      </c>
      <c r="HN1112" s="519">
        <v>0</v>
      </c>
      <c r="HO1112" s="519">
        <v>0</v>
      </c>
      <c r="HP1112" s="519">
        <v>0</v>
      </c>
      <c r="HQ1112" s="519">
        <v>0</v>
      </c>
      <c r="HR1112" s="519">
        <v>0</v>
      </c>
      <c r="HS1112" s="519">
        <v>0</v>
      </c>
      <c r="HT1112" s="519">
        <v>0</v>
      </c>
      <c r="HU1112" s="519">
        <v>0</v>
      </c>
      <c r="HV1112" s="519">
        <v>0</v>
      </c>
      <c r="HW1112" s="519">
        <v>0</v>
      </c>
      <c r="HX1112" s="519">
        <v>0</v>
      </c>
      <c r="HY1112" s="519">
        <v>0</v>
      </c>
      <c r="HZ1112" s="519">
        <v>0</v>
      </c>
      <c r="IA1112" s="519">
        <v>0</v>
      </c>
      <c r="IB1112" s="519">
        <v>0</v>
      </c>
      <c r="IC1112" s="519">
        <v>0</v>
      </c>
      <c r="ID1112" s="519">
        <v>0</v>
      </c>
      <c r="IE1112" s="519">
        <v>0</v>
      </c>
      <c r="IF1112" s="519">
        <v>0</v>
      </c>
      <c r="IG1112" s="519">
        <v>0</v>
      </c>
      <c r="IH1112" s="519">
        <v>0</v>
      </c>
      <c r="II1112" s="519">
        <v>0</v>
      </c>
      <c r="IJ1112" s="519">
        <v>0</v>
      </c>
      <c r="IK1112" s="519">
        <v>0</v>
      </c>
    </row>
    <row r="1113" spans="2:245" hidden="1">
      <c r="B1113" s="519" t="s">
        <v>1058</v>
      </c>
      <c r="C1113" s="519"/>
      <c r="D1113" s="519"/>
      <c r="E1113" s="519"/>
      <c r="F1113" s="519">
        <v>2</v>
      </c>
      <c r="G1113" s="519"/>
      <c r="H1113" s="519">
        <v>50</v>
      </c>
      <c r="I1113" s="519">
        <v>1</v>
      </c>
      <c r="J1113" s="519" t="str">
        <f t="shared" si="54"/>
        <v>SDN10025001</v>
      </c>
      <c r="K1113" s="519">
        <v>1280</v>
      </c>
      <c r="M1113" s="337"/>
      <c r="N1113" s="519" t="s">
        <v>1062</v>
      </c>
      <c r="O1113" s="519" t="s">
        <v>1059</v>
      </c>
      <c r="P1113" s="519">
        <v>29</v>
      </c>
      <c r="Q1113" s="521" t="str">
        <f t="shared" si="55"/>
        <v>SDN200129</v>
      </c>
      <c r="R1113" s="519">
        <v>498.2</v>
      </c>
      <c r="S1113" s="519">
        <v>2000</v>
      </c>
      <c r="T1113" s="519">
        <v>2000</v>
      </c>
      <c r="U1113" s="519">
        <v>2000</v>
      </c>
      <c r="V1113" s="519">
        <v>2491</v>
      </c>
      <c r="W1113" s="519">
        <v>2989.2</v>
      </c>
      <c r="X1113" s="519">
        <v>3487.4</v>
      </c>
      <c r="Y1113" s="519">
        <v>3985.6</v>
      </c>
      <c r="Z1113" s="519">
        <v>4483.8</v>
      </c>
      <c r="AA1113" s="519">
        <v>4982</v>
      </c>
      <c r="AB1113" s="519">
        <v>5380.6</v>
      </c>
      <c r="AC1113" s="519">
        <v>5779.1</v>
      </c>
      <c r="AD1113" s="519">
        <v>6177.7</v>
      </c>
      <c r="AE1113" s="519">
        <v>6576.2</v>
      </c>
      <c r="AF1113" s="519">
        <v>6974.8</v>
      </c>
      <c r="AG1113" s="519">
        <v>7373.4</v>
      </c>
      <c r="AH1113" s="519">
        <v>7771.9</v>
      </c>
      <c r="AI1113" s="519">
        <v>8170.5</v>
      </c>
      <c r="AJ1113" s="519">
        <v>8569</v>
      </c>
      <c r="AK1113" s="519">
        <v>8967.6</v>
      </c>
      <c r="AL1113" s="519">
        <v>8967.6</v>
      </c>
      <c r="AM1113" s="519">
        <v>8967.6</v>
      </c>
      <c r="AN1113" s="519">
        <v>8967.6</v>
      </c>
      <c r="AO1113" s="519">
        <v>8967.6</v>
      </c>
      <c r="AP1113" s="519">
        <v>8967.6</v>
      </c>
      <c r="AQ1113" s="519">
        <v>8967.6</v>
      </c>
      <c r="AR1113" s="519">
        <v>8967.6</v>
      </c>
      <c r="AS1113" s="519">
        <v>8967.6</v>
      </c>
      <c r="AT1113" s="519">
        <v>8967.6</v>
      </c>
      <c r="AU1113" s="519">
        <v>8967.6</v>
      </c>
      <c r="AV1113" s="519">
        <v>8967.6</v>
      </c>
      <c r="AW1113" s="519">
        <v>8967.6</v>
      </c>
      <c r="AX1113" s="519">
        <v>8967.6</v>
      </c>
      <c r="AY1113" s="519">
        <v>8967.6</v>
      </c>
      <c r="AZ1113" s="519">
        <v>8967.6</v>
      </c>
      <c r="BA1113" s="519">
        <v>0</v>
      </c>
      <c r="BB1113" s="519">
        <v>0</v>
      </c>
      <c r="BC1113" s="519">
        <v>0</v>
      </c>
      <c r="BD1113" s="519">
        <v>0</v>
      </c>
      <c r="BE1113" s="519">
        <v>0</v>
      </c>
      <c r="BF1113" s="519">
        <v>0</v>
      </c>
      <c r="BG1113" s="519">
        <v>0</v>
      </c>
      <c r="BH1113" s="519">
        <v>0</v>
      </c>
      <c r="BI1113" s="519">
        <v>0</v>
      </c>
      <c r="BJ1113" s="519">
        <v>0</v>
      </c>
      <c r="BK1113" s="519">
        <v>0</v>
      </c>
      <c r="BL1113" s="519">
        <v>0</v>
      </c>
      <c r="BM1113" s="519">
        <v>0</v>
      </c>
      <c r="BN1113" s="519">
        <v>0</v>
      </c>
      <c r="BO1113" s="519">
        <v>0</v>
      </c>
      <c r="BP1113" s="519">
        <v>0</v>
      </c>
      <c r="BQ1113" s="519">
        <v>0</v>
      </c>
      <c r="BR1113" s="519">
        <v>0</v>
      </c>
      <c r="BS1113" s="519">
        <v>0</v>
      </c>
      <c r="BT1113" s="519">
        <v>0</v>
      </c>
      <c r="BU1113" s="519">
        <v>0</v>
      </c>
      <c r="BV1113" s="519">
        <v>0</v>
      </c>
      <c r="BW1113" s="519">
        <v>0</v>
      </c>
      <c r="BX1113" s="519">
        <v>0</v>
      </c>
      <c r="BY1113" s="519">
        <v>0</v>
      </c>
      <c r="BZ1113" s="519">
        <v>0</v>
      </c>
      <c r="CA1113" s="519">
        <v>0</v>
      </c>
      <c r="CB1113" s="519">
        <v>0</v>
      </c>
      <c r="CC1113" s="519">
        <v>0</v>
      </c>
      <c r="CD1113" s="519">
        <v>0</v>
      </c>
      <c r="CE1113" s="519">
        <v>0</v>
      </c>
      <c r="CF1113" s="519">
        <v>0</v>
      </c>
      <c r="CG1113" s="519">
        <v>0</v>
      </c>
      <c r="CH1113" s="519">
        <v>0</v>
      </c>
      <c r="CI1113" s="519">
        <v>0</v>
      </c>
      <c r="CJ1113" s="519">
        <v>0</v>
      </c>
      <c r="CK1113" s="519">
        <v>0</v>
      </c>
      <c r="CL1113" s="519">
        <v>0</v>
      </c>
      <c r="CM1113" s="519">
        <v>0</v>
      </c>
      <c r="CN1113" s="519">
        <v>0</v>
      </c>
      <c r="CO1113" s="519">
        <v>0</v>
      </c>
      <c r="CP1113" s="519">
        <v>0</v>
      </c>
      <c r="CQ1113" s="519">
        <v>0</v>
      </c>
      <c r="CR1113" s="519">
        <v>0</v>
      </c>
      <c r="CS1113" s="519">
        <v>0</v>
      </c>
      <c r="CT1113" s="519">
        <v>0</v>
      </c>
      <c r="CU1113" s="519">
        <v>0</v>
      </c>
      <c r="CV1113" s="519">
        <v>0</v>
      </c>
      <c r="CW1113" s="519">
        <v>0</v>
      </c>
      <c r="CX1113" s="519">
        <v>0</v>
      </c>
      <c r="CY1113" s="519">
        <v>0</v>
      </c>
      <c r="CZ1113" s="519">
        <v>0</v>
      </c>
      <c r="DA1113" s="519">
        <v>0</v>
      </c>
      <c r="DB1113" s="519">
        <v>0</v>
      </c>
      <c r="DC1113" s="519">
        <v>0</v>
      </c>
      <c r="DD1113" s="519">
        <v>0</v>
      </c>
      <c r="DE1113" s="519">
        <v>0</v>
      </c>
      <c r="DF1113" s="519">
        <v>0</v>
      </c>
      <c r="DG1113" s="519">
        <v>0</v>
      </c>
      <c r="DH1113" s="519">
        <v>0</v>
      </c>
      <c r="DI1113" s="519">
        <v>0</v>
      </c>
      <c r="DJ1113" s="519">
        <v>0</v>
      </c>
      <c r="DK1113" s="519">
        <v>0</v>
      </c>
      <c r="DL1113" s="519">
        <v>0</v>
      </c>
      <c r="DM1113" s="519">
        <v>0</v>
      </c>
      <c r="DN1113" s="519">
        <v>0</v>
      </c>
      <c r="DO1113" s="519">
        <v>0</v>
      </c>
      <c r="DP1113" s="519">
        <v>0</v>
      </c>
      <c r="DQ1113" s="519">
        <v>0</v>
      </c>
      <c r="DR1113" s="519">
        <v>0</v>
      </c>
      <c r="DS1113" s="519">
        <v>0</v>
      </c>
      <c r="DT1113" s="519">
        <v>0</v>
      </c>
      <c r="DU1113" s="519">
        <v>0</v>
      </c>
      <c r="DV1113" s="519">
        <v>0</v>
      </c>
      <c r="DW1113" s="519">
        <v>0</v>
      </c>
      <c r="DX1113" s="519">
        <v>0</v>
      </c>
      <c r="DZ1113" s="337"/>
      <c r="EA1113" s="519" t="s">
        <v>1062</v>
      </c>
      <c r="EB1113" s="519" t="s">
        <v>1059</v>
      </c>
      <c r="EC1113" s="519">
        <v>29</v>
      </c>
      <c r="ED1113" s="183" t="str">
        <f t="shared" si="56"/>
        <v>SDN200129</v>
      </c>
      <c r="EE1113" s="519">
        <v>498.2</v>
      </c>
      <c r="EF1113" s="519">
        <v>10000</v>
      </c>
      <c r="EG1113" s="519">
        <v>10000</v>
      </c>
      <c r="EH1113" s="519">
        <v>10000</v>
      </c>
      <c r="EI1113" s="519">
        <v>10000</v>
      </c>
      <c r="EJ1113" s="519">
        <v>10000</v>
      </c>
      <c r="EK1113" s="519">
        <v>10000</v>
      </c>
      <c r="EL1113" s="519">
        <v>10000</v>
      </c>
      <c r="EM1113" s="519">
        <v>10000</v>
      </c>
      <c r="EN1113" s="519">
        <v>10000</v>
      </c>
      <c r="EO1113" s="519">
        <v>10000</v>
      </c>
      <c r="EP1113" s="519">
        <v>10000</v>
      </c>
      <c r="EQ1113" s="519">
        <v>10000</v>
      </c>
      <c r="ER1113" s="519">
        <v>10000</v>
      </c>
      <c r="ES1113" s="519">
        <v>10000</v>
      </c>
      <c r="ET1113" s="519">
        <v>10000</v>
      </c>
      <c r="EU1113" s="519">
        <v>10000</v>
      </c>
      <c r="EV1113" s="519">
        <v>10000</v>
      </c>
      <c r="EW1113" s="519">
        <v>10000</v>
      </c>
      <c r="EX1113" s="519">
        <v>10000</v>
      </c>
      <c r="EY1113" s="519">
        <v>10000</v>
      </c>
      <c r="EZ1113" s="519">
        <v>10000</v>
      </c>
      <c r="FA1113" s="519">
        <v>10000</v>
      </c>
      <c r="FB1113" s="519">
        <v>10000</v>
      </c>
      <c r="FC1113" s="519">
        <v>10000</v>
      </c>
      <c r="FD1113" s="519">
        <v>10000</v>
      </c>
      <c r="FE1113" s="519">
        <v>10000</v>
      </c>
      <c r="FF1113" s="519">
        <v>10000</v>
      </c>
      <c r="FG1113" s="519">
        <v>10000</v>
      </c>
      <c r="FH1113" s="519">
        <v>10000</v>
      </c>
      <c r="FI1113" s="519">
        <v>10000</v>
      </c>
      <c r="FJ1113" s="519">
        <v>10000</v>
      </c>
      <c r="FK1113" s="519">
        <v>10000</v>
      </c>
      <c r="FL1113" s="519">
        <v>10000</v>
      </c>
      <c r="FM1113" s="519">
        <v>10000</v>
      </c>
      <c r="FN1113" s="519">
        <v>0</v>
      </c>
      <c r="FO1113" s="519">
        <v>0</v>
      </c>
      <c r="FP1113" s="519">
        <v>0</v>
      </c>
      <c r="FQ1113" s="519">
        <v>0</v>
      </c>
      <c r="FR1113" s="519">
        <v>0</v>
      </c>
      <c r="FS1113" s="519">
        <v>0</v>
      </c>
      <c r="FT1113" s="519">
        <v>0</v>
      </c>
      <c r="FU1113" s="519">
        <v>0</v>
      </c>
      <c r="FV1113" s="519">
        <v>0</v>
      </c>
      <c r="FW1113" s="519">
        <v>0</v>
      </c>
      <c r="FX1113" s="519">
        <v>0</v>
      </c>
      <c r="FY1113" s="519">
        <v>0</v>
      </c>
      <c r="FZ1113" s="519">
        <v>0</v>
      </c>
      <c r="GA1113" s="519">
        <v>0</v>
      </c>
      <c r="GB1113" s="519">
        <v>0</v>
      </c>
      <c r="GC1113" s="519">
        <v>0</v>
      </c>
      <c r="GD1113" s="519">
        <v>0</v>
      </c>
      <c r="GE1113" s="519">
        <v>0</v>
      </c>
      <c r="GF1113" s="519">
        <v>0</v>
      </c>
      <c r="GG1113" s="519">
        <v>0</v>
      </c>
      <c r="GH1113" s="519">
        <v>0</v>
      </c>
      <c r="GI1113" s="519">
        <v>0</v>
      </c>
      <c r="GJ1113" s="519">
        <v>0</v>
      </c>
      <c r="GK1113" s="519">
        <v>0</v>
      </c>
      <c r="GL1113" s="519">
        <v>0</v>
      </c>
      <c r="GM1113" s="519">
        <v>0</v>
      </c>
      <c r="GN1113" s="519">
        <v>0</v>
      </c>
      <c r="GO1113" s="519">
        <v>0</v>
      </c>
      <c r="GP1113" s="519">
        <v>0</v>
      </c>
      <c r="GQ1113" s="519">
        <v>0</v>
      </c>
      <c r="GR1113" s="519">
        <v>0</v>
      </c>
      <c r="GS1113" s="519">
        <v>0</v>
      </c>
      <c r="GT1113" s="519">
        <v>0</v>
      </c>
      <c r="GU1113" s="519">
        <v>0</v>
      </c>
      <c r="GV1113" s="519">
        <v>0</v>
      </c>
      <c r="GW1113" s="519">
        <v>0</v>
      </c>
      <c r="GX1113" s="519">
        <v>0</v>
      </c>
      <c r="GY1113" s="519">
        <v>0</v>
      </c>
      <c r="GZ1113" s="519">
        <v>0</v>
      </c>
      <c r="HA1113" s="519">
        <v>0</v>
      </c>
      <c r="HB1113" s="519">
        <v>0</v>
      </c>
      <c r="HC1113" s="519">
        <v>0</v>
      </c>
      <c r="HD1113" s="519">
        <v>0</v>
      </c>
      <c r="HE1113" s="519">
        <v>0</v>
      </c>
      <c r="HF1113" s="519">
        <v>0</v>
      </c>
      <c r="HG1113" s="519">
        <v>0</v>
      </c>
      <c r="HH1113" s="519">
        <v>0</v>
      </c>
      <c r="HI1113" s="519">
        <v>0</v>
      </c>
      <c r="HJ1113" s="519">
        <v>0</v>
      </c>
      <c r="HK1113" s="519">
        <v>0</v>
      </c>
      <c r="HL1113" s="519">
        <v>0</v>
      </c>
      <c r="HM1113" s="519">
        <v>0</v>
      </c>
      <c r="HN1113" s="519">
        <v>0</v>
      </c>
      <c r="HO1113" s="519">
        <v>0</v>
      </c>
      <c r="HP1113" s="519">
        <v>0</v>
      </c>
      <c r="HQ1113" s="519">
        <v>0</v>
      </c>
      <c r="HR1113" s="519">
        <v>0</v>
      </c>
      <c r="HS1113" s="519">
        <v>0</v>
      </c>
      <c r="HT1113" s="519">
        <v>0</v>
      </c>
      <c r="HU1113" s="519">
        <v>0</v>
      </c>
      <c r="HV1113" s="519">
        <v>0</v>
      </c>
      <c r="HW1113" s="519">
        <v>0</v>
      </c>
      <c r="HX1113" s="519">
        <v>0</v>
      </c>
      <c r="HY1113" s="519">
        <v>0</v>
      </c>
      <c r="HZ1113" s="519">
        <v>0</v>
      </c>
      <c r="IA1113" s="519">
        <v>0</v>
      </c>
      <c r="IB1113" s="519">
        <v>0</v>
      </c>
      <c r="IC1113" s="519">
        <v>0</v>
      </c>
      <c r="ID1113" s="519">
        <v>0</v>
      </c>
      <c r="IE1113" s="519">
        <v>0</v>
      </c>
      <c r="IF1113" s="519">
        <v>0</v>
      </c>
      <c r="IG1113" s="519">
        <v>0</v>
      </c>
      <c r="IH1113" s="519">
        <v>0</v>
      </c>
      <c r="II1113" s="519">
        <v>0</v>
      </c>
      <c r="IJ1113" s="519">
        <v>0</v>
      </c>
      <c r="IK1113" s="519">
        <v>0</v>
      </c>
    </row>
    <row r="1114" spans="2:245" hidden="1">
      <c r="B1114" s="519" t="s">
        <v>1058</v>
      </c>
      <c r="C1114" s="519"/>
      <c r="D1114" s="519"/>
      <c r="E1114" s="519"/>
      <c r="F1114" s="519">
        <v>2</v>
      </c>
      <c r="G1114" s="519"/>
      <c r="H1114" s="519">
        <v>50</v>
      </c>
      <c r="I1114" s="519">
        <v>2</v>
      </c>
      <c r="J1114" s="519" t="str">
        <f t="shared" si="54"/>
        <v>SDN10025002</v>
      </c>
      <c r="K1114" s="519">
        <v>1280</v>
      </c>
      <c r="M1114" s="337"/>
      <c r="N1114" s="519" t="s">
        <v>1062</v>
      </c>
      <c r="O1114" s="519" t="s">
        <v>1059</v>
      </c>
      <c r="P1114" s="519">
        <v>30</v>
      </c>
      <c r="Q1114" s="521" t="str">
        <f t="shared" si="55"/>
        <v>SDN200130</v>
      </c>
      <c r="R1114" s="519">
        <v>498.2</v>
      </c>
      <c r="S1114" s="519">
        <v>2000</v>
      </c>
      <c r="T1114" s="519">
        <v>2000</v>
      </c>
      <c r="U1114" s="519">
        <v>2000</v>
      </c>
      <c r="V1114" s="519">
        <v>2491</v>
      </c>
      <c r="W1114" s="519">
        <v>2989.2</v>
      </c>
      <c r="X1114" s="519">
        <v>3487.4</v>
      </c>
      <c r="Y1114" s="519">
        <v>3985.6</v>
      </c>
      <c r="Z1114" s="519">
        <v>4483.8</v>
      </c>
      <c r="AA1114" s="519">
        <v>4982</v>
      </c>
      <c r="AB1114" s="519">
        <v>5380.6</v>
      </c>
      <c r="AC1114" s="519">
        <v>5779.1</v>
      </c>
      <c r="AD1114" s="519">
        <v>6177.7</v>
      </c>
      <c r="AE1114" s="519">
        <v>6576.2</v>
      </c>
      <c r="AF1114" s="519">
        <v>6974.8</v>
      </c>
      <c r="AG1114" s="519">
        <v>7373.4</v>
      </c>
      <c r="AH1114" s="519">
        <v>7771.9</v>
      </c>
      <c r="AI1114" s="519">
        <v>8170.5</v>
      </c>
      <c r="AJ1114" s="519">
        <v>8569</v>
      </c>
      <c r="AK1114" s="519">
        <v>8967.6</v>
      </c>
      <c r="AL1114" s="519">
        <v>8967.6</v>
      </c>
      <c r="AM1114" s="519">
        <v>8967.6</v>
      </c>
      <c r="AN1114" s="519">
        <v>8967.6</v>
      </c>
      <c r="AO1114" s="519">
        <v>8967.6</v>
      </c>
      <c r="AP1114" s="519">
        <v>8967.6</v>
      </c>
      <c r="AQ1114" s="519">
        <v>8967.6</v>
      </c>
      <c r="AR1114" s="519">
        <v>8967.6</v>
      </c>
      <c r="AS1114" s="519">
        <v>8967.6</v>
      </c>
      <c r="AT1114" s="519">
        <v>8967.6</v>
      </c>
      <c r="AU1114" s="519">
        <v>8967.6</v>
      </c>
      <c r="AV1114" s="519">
        <v>8967.6</v>
      </c>
      <c r="AW1114" s="519">
        <v>8967.6</v>
      </c>
      <c r="AX1114" s="519">
        <v>8967.6</v>
      </c>
      <c r="AY1114" s="519">
        <v>8967.6</v>
      </c>
      <c r="AZ1114" s="519">
        <v>8967.6</v>
      </c>
      <c r="BA1114" s="519">
        <v>0</v>
      </c>
      <c r="BB1114" s="519">
        <v>0</v>
      </c>
      <c r="BC1114" s="519">
        <v>0</v>
      </c>
      <c r="BD1114" s="519">
        <v>0</v>
      </c>
      <c r="BE1114" s="519">
        <v>0</v>
      </c>
      <c r="BF1114" s="519">
        <v>0</v>
      </c>
      <c r="BG1114" s="519">
        <v>0</v>
      </c>
      <c r="BH1114" s="519">
        <v>0</v>
      </c>
      <c r="BI1114" s="519">
        <v>0</v>
      </c>
      <c r="BJ1114" s="519">
        <v>0</v>
      </c>
      <c r="BK1114" s="519">
        <v>0</v>
      </c>
      <c r="BL1114" s="519">
        <v>0</v>
      </c>
      <c r="BM1114" s="519">
        <v>0</v>
      </c>
      <c r="BN1114" s="519">
        <v>0</v>
      </c>
      <c r="BO1114" s="519">
        <v>0</v>
      </c>
      <c r="BP1114" s="519">
        <v>0</v>
      </c>
      <c r="BQ1114" s="519">
        <v>0</v>
      </c>
      <c r="BR1114" s="519">
        <v>0</v>
      </c>
      <c r="BS1114" s="519">
        <v>0</v>
      </c>
      <c r="BT1114" s="519">
        <v>0</v>
      </c>
      <c r="BU1114" s="519">
        <v>0</v>
      </c>
      <c r="BV1114" s="519">
        <v>0</v>
      </c>
      <c r="BW1114" s="519">
        <v>0</v>
      </c>
      <c r="BX1114" s="519">
        <v>0</v>
      </c>
      <c r="BY1114" s="519">
        <v>0</v>
      </c>
      <c r="BZ1114" s="519">
        <v>0</v>
      </c>
      <c r="CA1114" s="519">
        <v>0</v>
      </c>
      <c r="CB1114" s="519">
        <v>0</v>
      </c>
      <c r="CC1114" s="519">
        <v>0</v>
      </c>
      <c r="CD1114" s="519">
        <v>0</v>
      </c>
      <c r="CE1114" s="519">
        <v>0</v>
      </c>
      <c r="CF1114" s="519">
        <v>0</v>
      </c>
      <c r="CG1114" s="519">
        <v>0</v>
      </c>
      <c r="CH1114" s="519">
        <v>0</v>
      </c>
      <c r="CI1114" s="519">
        <v>0</v>
      </c>
      <c r="CJ1114" s="519">
        <v>0</v>
      </c>
      <c r="CK1114" s="519">
        <v>0</v>
      </c>
      <c r="CL1114" s="519">
        <v>0</v>
      </c>
      <c r="CM1114" s="519">
        <v>0</v>
      </c>
      <c r="CN1114" s="519">
        <v>0</v>
      </c>
      <c r="CO1114" s="519">
        <v>0</v>
      </c>
      <c r="CP1114" s="519">
        <v>0</v>
      </c>
      <c r="CQ1114" s="519">
        <v>0</v>
      </c>
      <c r="CR1114" s="519">
        <v>0</v>
      </c>
      <c r="CS1114" s="519">
        <v>0</v>
      </c>
      <c r="CT1114" s="519">
        <v>0</v>
      </c>
      <c r="CU1114" s="519">
        <v>0</v>
      </c>
      <c r="CV1114" s="519">
        <v>0</v>
      </c>
      <c r="CW1114" s="519">
        <v>0</v>
      </c>
      <c r="CX1114" s="519">
        <v>0</v>
      </c>
      <c r="CY1114" s="519">
        <v>0</v>
      </c>
      <c r="CZ1114" s="519">
        <v>0</v>
      </c>
      <c r="DA1114" s="519">
        <v>0</v>
      </c>
      <c r="DB1114" s="519">
        <v>0</v>
      </c>
      <c r="DC1114" s="519">
        <v>0</v>
      </c>
      <c r="DD1114" s="519">
        <v>0</v>
      </c>
      <c r="DE1114" s="519">
        <v>0</v>
      </c>
      <c r="DF1114" s="519">
        <v>0</v>
      </c>
      <c r="DG1114" s="519">
        <v>0</v>
      </c>
      <c r="DH1114" s="519">
        <v>0</v>
      </c>
      <c r="DI1114" s="519">
        <v>0</v>
      </c>
      <c r="DJ1114" s="519">
        <v>0</v>
      </c>
      <c r="DK1114" s="519">
        <v>0</v>
      </c>
      <c r="DL1114" s="519">
        <v>0</v>
      </c>
      <c r="DM1114" s="519">
        <v>0</v>
      </c>
      <c r="DN1114" s="519">
        <v>0</v>
      </c>
      <c r="DO1114" s="519">
        <v>0</v>
      </c>
      <c r="DP1114" s="519">
        <v>0</v>
      </c>
      <c r="DQ1114" s="519">
        <v>0</v>
      </c>
      <c r="DR1114" s="519">
        <v>0</v>
      </c>
      <c r="DS1114" s="519">
        <v>0</v>
      </c>
      <c r="DT1114" s="519">
        <v>0</v>
      </c>
      <c r="DU1114" s="519">
        <v>0</v>
      </c>
      <c r="DV1114" s="519">
        <v>0</v>
      </c>
      <c r="DW1114" s="519">
        <v>0</v>
      </c>
      <c r="DX1114" s="519">
        <v>0</v>
      </c>
      <c r="DZ1114" s="337"/>
      <c r="EA1114" s="519" t="s">
        <v>1062</v>
      </c>
      <c r="EB1114" s="519" t="s">
        <v>1059</v>
      </c>
      <c r="EC1114" s="519">
        <v>30</v>
      </c>
      <c r="ED1114" s="183" t="str">
        <f t="shared" si="56"/>
        <v>SDN200130</v>
      </c>
      <c r="EE1114" s="519">
        <v>498.2</v>
      </c>
      <c r="EF1114" s="519">
        <v>10000</v>
      </c>
      <c r="EG1114" s="519">
        <v>10000</v>
      </c>
      <c r="EH1114" s="519">
        <v>10000</v>
      </c>
      <c r="EI1114" s="519">
        <v>10000</v>
      </c>
      <c r="EJ1114" s="519">
        <v>10000</v>
      </c>
      <c r="EK1114" s="519">
        <v>10000</v>
      </c>
      <c r="EL1114" s="519">
        <v>10000</v>
      </c>
      <c r="EM1114" s="519">
        <v>10000</v>
      </c>
      <c r="EN1114" s="519">
        <v>10000</v>
      </c>
      <c r="EO1114" s="519">
        <v>10000</v>
      </c>
      <c r="EP1114" s="519">
        <v>10000</v>
      </c>
      <c r="EQ1114" s="519">
        <v>10000</v>
      </c>
      <c r="ER1114" s="519">
        <v>10000</v>
      </c>
      <c r="ES1114" s="519">
        <v>10000</v>
      </c>
      <c r="ET1114" s="519">
        <v>10000</v>
      </c>
      <c r="EU1114" s="519">
        <v>10000</v>
      </c>
      <c r="EV1114" s="519">
        <v>10000</v>
      </c>
      <c r="EW1114" s="519">
        <v>10000</v>
      </c>
      <c r="EX1114" s="519">
        <v>10000</v>
      </c>
      <c r="EY1114" s="519">
        <v>10000</v>
      </c>
      <c r="EZ1114" s="519">
        <v>10000</v>
      </c>
      <c r="FA1114" s="519">
        <v>10000</v>
      </c>
      <c r="FB1114" s="519">
        <v>10000</v>
      </c>
      <c r="FC1114" s="519">
        <v>10000</v>
      </c>
      <c r="FD1114" s="519">
        <v>10000</v>
      </c>
      <c r="FE1114" s="519">
        <v>10000</v>
      </c>
      <c r="FF1114" s="519">
        <v>10000</v>
      </c>
      <c r="FG1114" s="519">
        <v>10000</v>
      </c>
      <c r="FH1114" s="519">
        <v>10000</v>
      </c>
      <c r="FI1114" s="519">
        <v>10000</v>
      </c>
      <c r="FJ1114" s="519">
        <v>10000</v>
      </c>
      <c r="FK1114" s="519">
        <v>10000</v>
      </c>
      <c r="FL1114" s="519">
        <v>10000</v>
      </c>
      <c r="FM1114" s="519">
        <v>10000</v>
      </c>
      <c r="FN1114" s="519">
        <v>0</v>
      </c>
      <c r="FO1114" s="519">
        <v>0</v>
      </c>
      <c r="FP1114" s="519">
        <v>0</v>
      </c>
      <c r="FQ1114" s="519">
        <v>0</v>
      </c>
      <c r="FR1114" s="519">
        <v>0</v>
      </c>
      <c r="FS1114" s="519">
        <v>0</v>
      </c>
      <c r="FT1114" s="519">
        <v>0</v>
      </c>
      <c r="FU1114" s="519">
        <v>0</v>
      </c>
      <c r="FV1114" s="519">
        <v>0</v>
      </c>
      <c r="FW1114" s="519">
        <v>0</v>
      </c>
      <c r="FX1114" s="519">
        <v>0</v>
      </c>
      <c r="FY1114" s="519">
        <v>0</v>
      </c>
      <c r="FZ1114" s="519">
        <v>0</v>
      </c>
      <c r="GA1114" s="519">
        <v>0</v>
      </c>
      <c r="GB1114" s="519">
        <v>0</v>
      </c>
      <c r="GC1114" s="519">
        <v>0</v>
      </c>
      <c r="GD1114" s="519">
        <v>0</v>
      </c>
      <c r="GE1114" s="519">
        <v>0</v>
      </c>
      <c r="GF1114" s="519">
        <v>0</v>
      </c>
      <c r="GG1114" s="519">
        <v>0</v>
      </c>
      <c r="GH1114" s="519">
        <v>0</v>
      </c>
      <c r="GI1114" s="519">
        <v>0</v>
      </c>
      <c r="GJ1114" s="519">
        <v>0</v>
      </c>
      <c r="GK1114" s="519">
        <v>0</v>
      </c>
      <c r="GL1114" s="519">
        <v>0</v>
      </c>
      <c r="GM1114" s="519">
        <v>0</v>
      </c>
      <c r="GN1114" s="519">
        <v>0</v>
      </c>
      <c r="GO1114" s="519">
        <v>0</v>
      </c>
      <c r="GP1114" s="519">
        <v>0</v>
      </c>
      <c r="GQ1114" s="519">
        <v>0</v>
      </c>
      <c r="GR1114" s="519">
        <v>0</v>
      </c>
      <c r="GS1114" s="519">
        <v>0</v>
      </c>
      <c r="GT1114" s="519">
        <v>0</v>
      </c>
      <c r="GU1114" s="519">
        <v>0</v>
      </c>
      <c r="GV1114" s="519">
        <v>0</v>
      </c>
      <c r="GW1114" s="519">
        <v>0</v>
      </c>
      <c r="GX1114" s="519">
        <v>0</v>
      </c>
      <c r="GY1114" s="519">
        <v>0</v>
      </c>
      <c r="GZ1114" s="519">
        <v>0</v>
      </c>
      <c r="HA1114" s="519">
        <v>0</v>
      </c>
      <c r="HB1114" s="519">
        <v>0</v>
      </c>
      <c r="HC1114" s="519">
        <v>0</v>
      </c>
      <c r="HD1114" s="519">
        <v>0</v>
      </c>
      <c r="HE1114" s="519">
        <v>0</v>
      </c>
      <c r="HF1114" s="519">
        <v>0</v>
      </c>
      <c r="HG1114" s="519">
        <v>0</v>
      </c>
      <c r="HH1114" s="519">
        <v>0</v>
      </c>
      <c r="HI1114" s="519">
        <v>0</v>
      </c>
      <c r="HJ1114" s="519">
        <v>0</v>
      </c>
      <c r="HK1114" s="519">
        <v>0</v>
      </c>
      <c r="HL1114" s="519">
        <v>0</v>
      </c>
      <c r="HM1114" s="519">
        <v>0</v>
      </c>
      <c r="HN1114" s="519">
        <v>0</v>
      </c>
      <c r="HO1114" s="519">
        <v>0</v>
      </c>
      <c r="HP1114" s="519">
        <v>0</v>
      </c>
      <c r="HQ1114" s="519">
        <v>0</v>
      </c>
      <c r="HR1114" s="519">
        <v>0</v>
      </c>
      <c r="HS1114" s="519">
        <v>0</v>
      </c>
      <c r="HT1114" s="519">
        <v>0</v>
      </c>
      <c r="HU1114" s="519">
        <v>0</v>
      </c>
      <c r="HV1114" s="519">
        <v>0</v>
      </c>
      <c r="HW1114" s="519">
        <v>0</v>
      </c>
      <c r="HX1114" s="519">
        <v>0</v>
      </c>
      <c r="HY1114" s="519">
        <v>0</v>
      </c>
      <c r="HZ1114" s="519">
        <v>0</v>
      </c>
      <c r="IA1114" s="519">
        <v>0</v>
      </c>
      <c r="IB1114" s="519">
        <v>0</v>
      </c>
      <c r="IC1114" s="519">
        <v>0</v>
      </c>
      <c r="ID1114" s="519">
        <v>0</v>
      </c>
      <c r="IE1114" s="519">
        <v>0</v>
      </c>
      <c r="IF1114" s="519">
        <v>0</v>
      </c>
      <c r="IG1114" s="519">
        <v>0</v>
      </c>
      <c r="IH1114" s="519">
        <v>0</v>
      </c>
      <c r="II1114" s="519">
        <v>0</v>
      </c>
      <c r="IJ1114" s="519">
        <v>0</v>
      </c>
      <c r="IK1114" s="519">
        <v>0</v>
      </c>
    </row>
    <row r="1115" spans="2:245" hidden="1">
      <c r="B1115" s="519" t="s">
        <v>1058</v>
      </c>
      <c r="C1115" s="519"/>
      <c r="D1115" s="519"/>
      <c r="E1115" s="519"/>
      <c r="F1115" s="519">
        <v>2</v>
      </c>
      <c r="G1115" s="519"/>
      <c r="H1115" s="519">
        <v>50</v>
      </c>
      <c r="I1115" s="519">
        <v>3</v>
      </c>
      <c r="J1115" s="519" t="str">
        <f t="shared" si="54"/>
        <v>SDN10025003</v>
      </c>
      <c r="K1115" s="519">
        <v>1280</v>
      </c>
      <c r="M1115" s="337"/>
      <c r="N1115" s="519" t="s">
        <v>1062</v>
      </c>
      <c r="O1115" s="519" t="s">
        <v>1059</v>
      </c>
      <c r="P1115" s="519">
        <v>31</v>
      </c>
      <c r="Q1115" s="521" t="str">
        <f t="shared" si="55"/>
        <v>SDN200131</v>
      </c>
      <c r="R1115" s="519">
        <v>503.5</v>
      </c>
      <c r="S1115" s="519">
        <v>2000</v>
      </c>
      <c r="T1115" s="519">
        <v>2000</v>
      </c>
      <c r="U1115" s="519">
        <v>2014</v>
      </c>
      <c r="V1115" s="519">
        <v>2517.5</v>
      </c>
      <c r="W1115" s="519">
        <v>3021</v>
      </c>
      <c r="X1115" s="519">
        <v>3524.5</v>
      </c>
      <c r="Y1115" s="519">
        <v>4028</v>
      </c>
      <c r="Z1115" s="519">
        <v>4531.5</v>
      </c>
      <c r="AA1115" s="519">
        <v>5035</v>
      </c>
      <c r="AB1115" s="519">
        <v>5437.8</v>
      </c>
      <c r="AC1115" s="519">
        <v>5840.6</v>
      </c>
      <c r="AD1115" s="519">
        <v>6243.4</v>
      </c>
      <c r="AE1115" s="519">
        <v>6646.2</v>
      </c>
      <c r="AF1115" s="519">
        <v>7049</v>
      </c>
      <c r="AG1115" s="519">
        <v>7451.8</v>
      </c>
      <c r="AH1115" s="519">
        <v>7854.6</v>
      </c>
      <c r="AI1115" s="519">
        <v>8257.4</v>
      </c>
      <c r="AJ1115" s="519">
        <v>8660.2000000000007</v>
      </c>
      <c r="AK1115" s="519">
        <v>9063</v>
      </c>
      <c r="AL1115" s="519">
        <v>9063</v>
      </c>
      <c r="AM1115" s="519">
        <v>9063</v>
      </c>
      <c r="AN1115" s="519">
        <v>9063</v>
      </c>
      <c r="AO1115" s="519">
        <v>9063</v>
      </c>
      <c r="AP1115" s="519">
        <v>9063</v>
      </c>
      <c r="AQ1115" s="519">
        <v>9063</v>
      </c>
      <c r="AR1115" s="519">
        <v>9063</v>
      </c>
      <c r="AS1115" s="519">
        <v>9063</v>
      </c>
      <c r="AT1115" s="519">
        <v>9063</v>
      </c>
      <c r="AU1115" s="519">
        <v>9063</v>
      </c>
      <c r="AV1115" s="519">
        <v>9063</v>
      </c>
      <c r="AW1115" s="519">
        <v>9063</v>
      </c>
      <c r="AX1115" s="519">
        <v>9063</v>
      </c>
      <c r="AY1115" s="519">
        <v>9063</v>
      </c>
      <c r="AZ1115" s="519">
        <v>9063</v>
      </c>
      <c r="BA1115" s="519">
        <v>0</v>
      </c>
      <c r="BB1115" s="519">
        <v>0</v>
      </c>
      <c r="BC1115" s="519">
        <v>0</v>
      </c>
      <c r="BD1115" s="519">
        <v>0</v>
      </c>
      <c r="BE1115" s="519">
        <v>0</v>
      </c>
      <c r="BF1115" s="519">
        <v>0</v>
      </c>
      <c r="BG1115" s="519">
        <v>0</v>
      </c>
      <c r="BH1115" s="519">
        <v>0</v>
      </c>
      <c r="BI1115" s="519">
        <v>0</v>
      </c>
      <c r="BJ1115" s="519">
        <v>0</v>
      </c>
      <c r="BK1115" s="519">
        <v>0</v>
      </c>
      <c r="BL1115" s="519">
        <v>0</v>
      </c>
      <c r="BM1115" s="519">
        <v>0</v>
      </c>
      <c r="BN1115" s="519">
        <v>0</v>
      </c>
      <c r="BO1115" s="519">
        <v>0</v>
      </c>
      <c r="BP1115" s="519">
        <v>0</v>
      </c>
      <c r="BQ1115" s="519">
        <v>0</v>
      </c>
      <c r="BR1115" s="519">
        <v>0</v>
      </c>
      <c r="BS1115" s="519">
        <v>0</v>
      </c>
      <c r="BT1115" s="519">
        <v>0</v>
      </c>
      <c r="BU1115" s="519">
        <v>0</v>
      </c>
      <c r="BV1115" s="519">
        <v>0</v>
      </c>
      <c r="BW1115" s="519">
        <v>0</v>
      </c>
      <c r="BX1115" s="519">
        <v>0</v>
      </c>
      <c r="BY1115" s="519">
        <v>0</v>
      </c>
      <c r="BZ1115" s="519">
        <v>0</v>
      </c>
      <c r="CA1115" s="519">
        <v>0</v>
      </c>
      <c r="CB1115" s="519">
        <v>0</v>
      </c>
      <c r="CC1115" s="519">
        <v>0</v>
      </c>
      <c r="CD1115" s="519">
        <v>0</v>
      </c>
      <c r="CE1115" s="519">
        <v>0</v>
      </c>
      <c r="CF1115" s="519">
        <v>0</v>
      </c>
      <c r="CG1115" s="519">
        <v>0</v>
      </c>
      <c r="CH1115" s="519">
        <v>0</v>
      </c>
      <c r="CI1115" s="519">
        <v>0</v>
      </c>
      <c r="CJ1115" s="519">
        <v>0</v>
      </c>
      <c r="CK1115" s="519">
        <v>0</v>
      </c>
      <c r="CL1115" s="519">
        <v>0</v>
      </c>
      <c r="CM1115" s="519">
        <v>0</v>
      </c>
      <c r="CN1115" s="519">
        <v>0</v>
      </c>
      <c r="CO1115" s="519">
        <v>0</v>
      </c>
      <c r="CP1115" s="519">
        <v>0</v>
      </c>
      <c r="CQ1115" s="519">
        <v>0</v>
      </c>
      <c r="CR1115" s="519">
        <v>0</v>
      </c>
      <c r="CS1115" s="519">
        <v>0</v>
      </c>
      <c r="CT1115" s="519">
        <v>0</v>
      </c>
      <c r="CU1115" s="519">
        <v>0</v>
      </c>
      <c r="CV1115" s="519">
        <v>0</v>
      </c>
      <c r="CW1115" s="519">
        <v>0</v>
      </c>
      <c r="CX1115" s="519">
        <v>0</v>
      </c>
      <c r="CY1115" s="519">
        <v>0</v>
      </c>
      <c r="CZ1115" s="519">
        <v>0</v>
      </c>
      <c r="DA1115" s="519">
        <v>0</v>
      </c>
      <c r="DB1115" s="519">
        <v>0</v>
      </c>
      <c r="DC1115" s="519">
        <v>0</v>
      </c>
      <c r="DD1115" s="519">
        <v>0</v>
      </c>
      <c r="DE1115" s="519">
        <v>0</v>
      </c>
      <c r="DF1115" s="519">
        <v>0</v>
      </c>
      <c r="DG1115" s="519">
        <v>0</v>
      </c>
      <c r="DH1115" s="519">
        <v>0</v>
      </c>
      <c r="DI1115" s="519">
        <v>0</v>
      </c>
      <c r="DJ1115" s="519">
        <v>0</v>
      </c>
      <c r="DK1115" s="519">
        <v>0</v>
      </c>
      <c r="DL1115" s="519">
        <v>0</v>
      </c>
      <c r="DM1115" s="519">
        <v>0</v>
      </c>
      <c r="DN1115" s="519">
        <v>0</v>
      </c>
      <c r="DO1115" s="519">
        <v>0</v>
      </c>
      <c r="DP1115" s="519">
        <v>0</v>
      </c>
      <c r="DQ1115" s="519">
        <v>0</v>
      </c>
      <c r="DR1115" s="519">
        <v>0</v>
      </c>
      <c r="DS1115" s="519">
        <v>0</v>
      </c>
      <c r="DT1115" s="519">
        <v>0</v>
      </c>
      <c r="DU1115" s="519">
        <v>0</v>
      </c>
      <c r="DV1115" s="519">
        <v>0</v>
      </c>
      <c r="DW1115" s="519">
        <v>0</v>
      </c>
      <c r="DX1115" s="519">
        <v>0</v>
      </c>
      <c r="DZ1115" s="337"/>
      <c r="EA1115" s="519" t="s">
        <v>1062</v>
      </c>
      <c r="EB1115" s="519" t="s">
        <v>1059</v>
      </c>
      <c r="EC1115" s="519">
        <v>31</v>
      </c>
      <c r="ED1115" s="183" t="str">
        <f t="shared" si="56"/>
        <v>SDN200131</v>
      </c>
      <c r="EE1115" s="519">
        <v>503.5</v>
      </c>
      <c r="EF1115" s="519">
        <v>10000</v>
      </c>
      <c r="EG1115" s="519">
        <v>10000</v>
      </c>
      <c r="EH1115" s="519">
        <v>10000</v>
      </c>
      <c r="EI1115" s="519">
        <v>10000</v>
      </c>
      <c r="EJ1115" s="519">
        <v>10000</v>
      </c>
      <c r="EK1115" s="519">
        <v>10000</v>
      </c>
      <c r="EL1115" s="519">
        <v>10000</v>
      </c>
      <c r="EM1115" s="519">
        <v>10000</v>
      </c>
      <c r="EN1115" s="519">
        <v>10000</v>
      </c>
      <c r="EO1115" s="519">
        <v>10000</v>
      </c>
      <c r="EP1115" s="519">
        <v>10000</v>
      </c>
      <c r="EQ1115" s="519">
        <v>10000</v>
      </c>
      <c r="ER1115" s="519">
        <v>10000</v>
      </c>
      <c r="ES1115" s="519">
        <v>10000</v>
      </c>
      <c r="ET1115" s="519">
        <v>10000</v>
      </c>
      <c r="EU1115" s="519">
        <v>10000</v>
      </c>
      <c r="EV1115" s="519">
        <v>10000</v>
      </c>
      <c r="EW1115" s="519">
        <v>10000</v>
      </c>
      <c r="EX1115" s="519">
        <v>10000</v>
      </c>
      <c r="EY1115" s="519">
        <v>10000</v>
      </c>
      <c r="EZ1115" s="519">
        <v>10000</v>
      </c>
      <c r="FA1115" s="519">
        <v>10000</v>
      </c>
      <c r="FB1115" s="519">
        <v>10000</v>
      </c>
      <c r="FC1115" s="519">
        <v>10000</v>
      </c>
      <c r="FD1115" s="519">
        <v>10000</v>
      </c>
      <c r="FE1115" s="519">
        <v>10000</v>
      </c>
      <c r="FF1115" s="519">
        <v>10000</v>
      </c>
      <c r="FG1115" s="519">
        <v>10000</v>
      </c>
      <c r="FH1115" s="519">
        <v>10000</v>
      </c>
      <c r="FI1115" s="519">
        <v>10000</v>
      </c>
      <c r="FJ1115" s="519">
        <v>10000</v>
      </c>
      <c r="FK1115" s="519">
        <v>10000</v>
      </c>
      <c r="FL1115" s="519">
        <v>10000</v>
      </c>
      <c r="FM1115" s="519">
        <v>10000</v>
      </c>
      <c r="FN1115" s="519">
        <v>0</v>
      </c>
      <c r="FO1115" s="519">
        <v>0</v>
      </c>
      <c r="FP1115" s="519">
        <v>0</v>
      </c>
      <c r="FQ1115" s="519">
        <v>0</v>
      </c>
      <c r="FR1115" s="519">
        <v>0</v>
      </c>
      <c r="FS1115" s="519">
        <v>0</v>
      </c>
      <c r="FT1115" s="519">
        <v>0</v>
      </c>
      <c r="FU1115" s="519">
        <v>0</v>
      </c>
      <c r="FV1115" s="519">
        <v>0</v>
      </c>
      <c r="FW1115" s="519">
        <v>0</v>
      </c>
      <c r="FX1115" s="519">
        <v>0</v>
      </c>
      <c r="FY1115" s="519">
        <v>0</v>
      </c>
      <c r="FZ1115" s="519">
        <v>0</v>
      </c>
      <c r="GA1115" s="519">
        <v>0</v>
      </c>
      <c r="GB1115" s="519">
        <v>0</v>
      </c>
      <c r="GC1115" s="519">
        <v>0</v>
      </c>
      <c r="GD1115" s="519">
        <v>0</v>
      </c>
      <c r="GE1115" s="519">
        <v>0</v>
      </c>
      <c r="GF1115" s="519">
        <v>0</v>
      </c>
      <c r="GG1115" s="519">
        <v>0</v>
      </c>
      <c r="GH1115" s="519">
        <v>0</v>
      </c>
      <c r="GI1115" s="519">
        <v>0</v>
      </c>
      <c r="GJ1115" s="519">
        <v>0</v>
      </c>
      <c r="GK1115" s="519">
        <v>0</v>
      </c>
      <c r="GL1115" s="519">
        <v>0</v>
      </c>
      <c r="GM1115" s="519">
        <v>0</v>
      </c>
      <c r="GN1115" s="519">
        <v>0</v>
      </c>
      <c r="GO1115" s="519">
        <v>0</v>
      </c>
      <c r="GP1115" s="519">
        <v>0</v>
      </c>
      <c r="GQ1115" s="519">
        <v>0</v>
      </c>
      <c r="GR1115" s="519">
        <v>0</v>
      </c>
      <c r="GS1115" s="519">
        <v>0</v>
      </c>
      <c r="GT1115" s="519">
        <v>0</v>
      </c>
      <c r="GU1115" s="519">
        <v>0</v>
      </c>
      <c r="GV1115" s="519">
        <v>0</v>
      </c>
      <c r="GW1115" s="519">
        <v>0</v>
      </c>
      <c r="GX1115" s="519">
        <v>0</v>
      </c>
      <c r="GY1115" s="519">
        <v>0</v>
      </c>
      <c r="GZ1115" s="519">
        <v>0</v>
      </c>
      <c r="HA1115" s="519">
        <v>0</v>
      </c>
      <c r="HB1115" s="519">
        <v>0</v>
      </c>
      <c r="HC1115" s="519">
        <v>0</v>
      </c>
      <c r="HD1115" s="519">
        <v>0</v>
      </c>
      <c r="HE1115" s="519">
        <v>0</v>
      </c>
      <c r="HF1115" s="519">
        <v>0</v>
      </c>
      <c r="HG1115" s="519">
        <v>0</v>
      </c>
      <c r="HH1115" s="519">
        <v>0</v>
      </c>
      <c r="HI1115" s="519">
        <v>0</v>
      </c>
      <c r="HJ1115" s="519">
        <v>0</v>
      </c>
      <c r="HK1115" s="519">
        <v>0</v>
      </c>
      <c r="HL1115" s="519">
        <v>0</v>
      </c>
      <c r="HM1115" s="519">
        <v>0</v>
      </c>
      <c r="HN1115" s="519">
        <v>0</v>
      </c>
      <c r="HO1115" s="519">
        <v>0</v>
      </c>
      <c r="HP1115" s="519">
        <v>0</v>
      </c>
      <c r="HQ1115" s="519">
        <v>0</v>
      </c>
      <c r="HR1115" s="519">
        <v>0</v>
      </c>
      <c r="HS1115" s="519">
        <v>0</v>
      </c>
      <c r="HT1115" s="519">
        <v>0</v>
      </c>
      <c r="HU1115" s="519">
        <v>0</v>
      </c>
      <c r="HV1115" s="519">
        <v>0</v>
      </c>
      <c r="HW1115" s="519">
        <v>0</v>
      </c>
      <c r="HX1115" s="519">
        <v>0</v>
      </c>
      <c r="HY1115" s="519">
        <v>0</v>
      </c>
      <c r="HZ1115" s="519">
        <v>0</v>
      </c>
      <c r="IA1115" s="519">
        <v>0</v>
      </c>
      <c r="IB1115" s="519">
        <v>0</v>
      </c>
      <c r="IC1115" s="519">
        <v>0</v>
      </c>
      <c r="ID1115" s="519">
        <v>0</v>
      </c>
      <c r="IE1115" s="519">
        <v>0</v>
      </c>
      <c r="IF1115" s="519">
        <v>0</v>
      </c>
      <c r="IG1115" s="519">
        <v>0</v>
      </c>
      <c r="IH1115" s="519">
        <v>0</v>
      </c>
      <c r="II1115" s="519">
        <v>0</v>
      </c>
      <c r="IJ1115" s="519">
        <v>0</v>
      </c>
      <c r="IK1115" s="519">
        <v>0</v>
      </c>
    </row>
    <row r="1116" spans="2:245" hidden="1">
      <c r="B1116" s="519" t="s">
        <v>1058</v>
      </c>
      <c r="C1116" s="519"/>
      <c r="D1116" s="519"/>
      <c r="E1116" s="519"/>
      <c r="F1116" s="519">
        <v>2</v>
      </c>
      <c r="G1116" s="519"/>
      <c r="H1116" s="519">
        <v>50</v>
      </c>
      <c r="I1116" s="519">
        <v>4</v>
      </c>
      <c r="J1116" s="519" t="str">
        <f t="shared" si="54"/>
        <v>SDN10025004</v>
      </c>
      <c r="K1116" s="519">
        <v>1280</v>
      </c>
      <c r="M1116" s="337"/>
      <c r="N1116" s="519" t="s">
        <v>1062</v>
      </c>
      <c r="O1116" s="519" t="s">
        <v>1059</v>
      </c>
      <c r="P1116" s="519">
        <v>32</v>
      </c>
      <c r="Q1116" s="521" t="str">
        <f t="shared" si="55"/>
        <v>SDN200132</v>
      </c>
      <c r="R1116" s="519">
        <v>503.5</v>
      </c>
      <c r="S1116" s="519">
        <v>2000</v>
      </c>
      <c r="T1116" s="519">
        <v>2000</v>
      </c>
      <c r="U1116" s="519">
        <v>2014</v>
      </c>
      <c r="V1116" s="519">
        <v>2517.5</v>
      </c>
      <c r="W1116" s="519">
        <v>3021</v>
      </c>
      <c r="X1116" s="519">
        <v>3524.5</v>
      </c>
      <c r="Y1116" s="519">
        <v>4028</v>
      </c>
      <c r="Z1116" s="519">
        <v>4531.5</v>
      </c>
      <c r="AA1116" s="519">
        <v>5035</v>
      </c>
      <c r="AB1116" s="519">
        <v>5437.8</v>
      </c>
      <c r="AC1116" s="519">
        <v>5840.6</v>
      </c>
      <c r="AD1116" s="519">
        <v>6243.4</v>
      </c>
      <c r="AE1116" s="519">
        <v>6646.2</v>
      </c>
      <c r="AF1116" s="519">
        <v>7049</v>
      </c>
      <c r="AG1116" s="519">
        <v>7451.8</v>
      </c>
      <c r="AH1116" s="519">
        <v>7854.6</v>
      </c>
      <c r="AI1116" s="519">
        <v>8257.4</v>
      </c>
      <c r="AJ1116" s="519">
        <v>8660.2000000000007</v>
      </c>
      <c r="AK1116" s="519">
        <v>9063</v>
      </c>
      <c r="AL1116" s="519">
        <v>9063</v>
      </c>
      <c r="AM1116" s="519">
        <v>9063</v>
      </c>
      <c r="AN1116" s="519">
        <v>9063</v>
      </c>
      <c r="AO1116" s="519">
        <v>9063</v>
      </c>
      <c r="AP1116" s="519">
        <v>9063</v>
      </c>
      <c r="AQ1116" s="519">
        <v>9063</v>
      </c>
      <c r="AR1116" s="519">
        <v>9063</v>
      </c>
      <c r="AS1116" s="519">
        <v>9063</v>
      </c>
      <c r="AT1116" s="519">
        <v>9063</v>
      </c>
      <c r="AU1116" s="519">
        <v>9063</v>
      </c>
      <c r="AV1116" s="519">
        <v>9063</v>
      </c>
      <c r="AW1116" s="519">
        <v>9063</v>
      </c>
      <c r="AX1116" s="519">
        <v>9063</v>
      </c>
      <c r="AY1116" s="519">
        <v>9063</v>
      </c>
      <c r="AZ1116" s="519">
        <v>9063</v>
      </c>
      <c r="BA1116" s="519">
        <v>0</v>
      </c>
      <c r="BB1116" s="519">
        <v>0</v>
      </c>
      <c r="BC1116" s="519">
        <v>0</v>
      </c>
      <c r="BD1116" s="519">
        <v>0</v>
      </c>
      <c r="BE1116" s="519">
        <v>0</v>
      </c>
      <c r="BF1116" s="519">
        <v>0</v>
      </c>
      <c r="BG1116" s="519">
        <v>0</v>
      </c>
      <c r="BH1116" s="519">
        <v>0</v>
      </c>
      <c r="BI1116" s="519">
        <v>0</v>
      </c>
      <c r="BJ1116" s="519">
        <v>0</v>
      </c>
      <c r="BK1116" s="519">
        <v>0</v>
      </c>
      <c r="BL1116" s="519">
        <v>0</v>
      </c>
      <c r="BM1116" s="519">
        <v>0</v>
      </c>
      <c r="BN1116" s="519">
        <v>0</v>
      </c>
      <c r="BO1116" s="519">
        <v>0</v>
      </c>
      <c r="BP1116" s="519">
        <v>0</v>
      </c>
      <c r="BQ1116" s="519">
        <v>0</v>
      </c>
      <c r="BR1116" s="519">
        <v>0</v>
      </c>
      <c r="BS1116" s="519">
        <v>0</v>
      </c>
      <c r="BT1116" s="519">
        <v>0</v>
      </c>
      <c r="BU1116" s="519">
        <v>0</v>
      </c>
      <c r="BV1116" s="519">
        <v>0</v>
      </c>
      <c r="BW1116" s="519">
        <v>0</v>
      </c>
      <c r="BX1116" s="519">
        <v>0</v>
      </c>
      <c r="BY1116" s="519">
        <v>0</v>
      </c>
      <c r="BZ1116" s="519">
        <v>0</v>
      </c>
      <c r="CA1116" s="519">
        <v>0</v>
      </c>
      <c r="CB1116" s="519">
        <v>0</v>
      </c>
      <c r="CC1116" s="519">
        <v>0</v>
      </c>
      <c r="CD1116" s="519">
        <v>0</v>
      </c>
      <c r="CE1116" s="519">
        <v>0</v>
      </c>
      <c r="CF1116" s="519">
        <v>0</v>
      </c>
      <c r="CG1116" s="519">
        <v>0</v>
      </c>
      <c r="CH1116" s="519">
        <v>0</v>
      </c>
      <c r="CI1116" s="519">
        <v>0</v>
      </c>
      <c r="CJ1116" s="519">
        <v>0</v>
      </c>
      <c r="CK1116" s="519">
        <v>0</v>
      </c>
      <c r="CL1116" s="519">
        <v>0</v>
      </c>
      <c r="CM1116" s="519">
        <v>0</v>
      </c>
      <c r="CN1116" s="519">
        <v>0</v>
      </c>
      <c r="CO1116" s="519">
        <v>0</v>
      </c>
      <c r="CP1116" s="519">
        <v>0</v>
      </c>
      <c r="CQ1116" s="519">
        <v>0</v>
      </c>
      <c r="CR1116" s="519">
        <v>0</v>
      </c>
      <c r="CS1116" s="519">
        <v>0</v>
      </c>
      <c r="CT1116" s="519">
        <v>0</v>
      </c>
      <c r="CU1116" s="519">
        <v>0</v>
      </c>
      <c r="CV1116" s="519">
        <v>0</v>
      </c>
      <c r="CW1116" s="519">
        <v>0</v>
      </c>
      <c r="CX1116" s="519">
        <v>0</v>
      </c>
      <c r="CY1116" s="519">
        <v>0</v>
      </c>
      <c r="CZ1116" s="519">
        <v>0</v>
      </c>
      <c r="DA1116" s="519">
        <v>0</v>
      </c>
      <c r="DB1116" s="519">
        <v>0</v>
      </c>
      <c r="DC1116" s="519">
        <v>0</v>
      </c>
      <c r="DD1116" s="519">
        <v>0</v>
      </c>
      <c r="DE1116" s="519">
        <v>0</v>
      </c>
      <c r="DF1116" s="519">
        <v>0</v>
      </c>
      <c r="DG1116" s="519">
        <v>0</v>
      </c>
      <c r="DH1116" s="519">
        <v>0</v>
      </c>
      <c r="DI1116" s="519">
        <v>0</v>
      </c>
      <c r="DJ1116" s="519">
        <v>0</v>
      </c>
      <c r="DK1116" s="519">
        <v>0</v>
      </c>
      <c r="DL1116" s="519">
        <v>0</v>
      </c>
      <c r="DM1116" s="519">
        <v>0</v>
      </c>
      <c r="DN1116" s="519">
        <v>0</v>
      </c>
      <c r="DO1116" s="519">
        <v>0</v>
      </c>
      <c r="DP1116" s="519">
        <v>0</v>
      </c>
      <c r="DQ1116" s="519">
        <v>0</v>
      </c>
      <c r="DR1116" s="519">
        <v>0</v>
      </c>
      <c r="DS1116" s="519">
        <v>0</v>
      </c>
      <c r="DT1116" s="519">
        <v>0</v>
      </c>
      <c r="DU1116" s="519">
        <v>0</v>
      </c>
      <c r="DV1116" s="519">
        <v>0</v>
      </c>
      <c r="DW1116" s="519">
        <v>0</v>
      </c>
      <c r="DX1116" s="519">
        <v>0</v>
      </c>
      <c r="DZ1116" s="337"/>
      <c r="EA1116" s="519" t="s">
        <v>1062</v>
      </c>
      <c r="EB1116" s="519" t="s">
        <v>1059</v>
      </c>
      <c r="EC1116" s="519">
        <v>32</v>
      </c>
      <c r="ED1116" s="183" t="str">
        <f t="shared" si="56"/>
        <v>SDN200132</v>
      </c>
      <c r="EE1116" s="519">
        <v>503.5</v>
      </c>
      <c r="EF1116" s="519">
        <v>10000</v>
      </c>
      <c r="EG1116" s="519">
        <v>10000</v>
      </c>
      <c r="EH1116" s="519">
        <v>10000</v>
      </c>
      <c r="EI1116" s="519">
        <v>10000</v>
      </c>
      <c r="EJ1116" s="519">
        <v>10000</v>
      </c>
      <c r="EK1116" s="519">
        <v>10000</v>
      </c>
      <c r="EL1116" s="519">
        <v>10000</v>
      </c>
      <c r="EM1116" s="519">
        <v>10000</v>
      </c>
      <c r="EN1116" s="519">
        <v>10000</v>
      </c>
      <c r="EO1116" s="519">
        <v>10000</v>
      </c>
      <c r="EP1116" s="519">
        <v>10000</v>
      </c>
      <c r="EQ1116" s="519">
        <v>10000</v>
      </c>
      <c r="ER1116" s="519">
        <v>10000</v>
      </c>
      <c r="ES1116" s="519">
        <v>10000</v>
      </c>
      <c r="ET1116" s="519">
        <v>10000</v>
      </c>
      <c r="EU1116" s="519">
        <v>10000</v>
      </c>
      <c r="EV1116" s="519">
        <v>10000</v>
      </c>
      <c r="EW1116" s="519">
        <v>10000</v>
      </c>
      <c r="EX1116" s="519">
        <v>10000</v>
      </c>
      <c r="EY1116" s="519">
        <v>10000</v>
      </c>
      <c r="EZ1116" s="519">
        <v>10000</v>
      </c>
      <c r="FA1116" s="519">
        <v>10000</v>
      </c>
      <c r="FB1116" s="519">
        <v>10000</v>
      </c>
      <c r="FC1116" s="519">
        <v>10000</v>
      </c>
      <c r="FD1116" s="519">
        <v>10000</v>
      </c>
      <c r="FE1116" s="519">
        <v>10000</v>
      </c>
      <c r="FF1116" s="519">
        <v>10000</v>
      </c>
      <c r="FG1116" s="519">
        <v>10000</v>
      </c>
      <c r="FH1116" s="519">
        <v>10000</v>
      </c>
      <c r="FI1116" s="519">
        <v>10000</v>
      </c>
      <c r="FJ1116" s="519">
        <v>10000</v>
      </c>
      <c r="FK1116" s="519">
        <v>10000</v>
      </c>
      <c r="FL1116" s="519">
        <v>10000</v>
      </c>
      <c r="FM1116" s="519">
        <v>10000</v>
      </c>
      <c r="FN1116" s="519">
        <v>0</v>
      </c>
      <c r="FO1116" s="519">
        <v>0</v>
      </c>
      <c r="FP1116" s="519">
        <v>0</v>
      </c>
      <c r="FQ1116" s="519">
        <v>0</v>
      </c>
      <c r="FR1116" s="519">
        <v>0</v>
      </c>
      <c r="FS1116" s="519">
        <v>0</v>
      </c>
      <c r="FT1116" s="519">
        <v>0</v>
      </c>
      <c r="FU1116" s="519">
        <v>0</v>
      </c>
      <c r="FV1116" s="519">
        <v>0</v>
      </c>
      <c r="FW1116" s="519">
        <v>0</v>
      </c>
      <c r="FX1116" s="519">
        <v>0</v>
      </c>
      <c r="FY1116" s="519">
        <v>0</v>
      </c>
      <c r="FZ1116" s="519">
        <v>0</v>
      </c>
      <c r="GA1116" s="519">
        <v>0</v>
      </c>
      <c r="GB1116" s="519">
        <v>0</v>
      </c>
      <c r="GC1116" s="519">
        <v>0</v>
      </c>
      <c r="GD1116" s="519">
        <v>0</v>
      </c>
      <c r="GE1116" s="519">
        <v>0</v>
      </c>
      <c r="GF1116" s="519">
        <v>0</v>
      </c>
      <c r="GG1116" s="519">
        <v>0</v>
      </c>
      <c r="GH1116" s="519">
        <v>0</v>
      </c>
      <c r="GI1116" s="519">
        <v>0</v>
      </c>
      <c r="GJ1116" s="519">
        <v>0</v>
      </c>
      <c r="GK1116" s="519">
        <v>0</v>
      </c>
      <c r="GL1116" s="519">
        <v>0</v>
      </c>
      <c r="GM1116" s="519">
        <v>0</v>
      </c>
      <c r="GN1116" s="519">
        <v>0</v>
      </c>
      <c r="GO1116" s="519">
        <v>0</v>
      </c>
      <c r="GP1116" s="519">
        <v>0</v>
      </c>
      <c r="GQ1116" s="519">
        <v>0</v>
      </c>
      <c r="GR1116" s="519">
        <v>0</v>
      </c>
      <c r="GS1116" s="519">
        <v>0</v>
      </c>
      <c r="GT1116" s="519">
        <v>0</v>
      </c>
      <c r="GU1116" s="519">
        <v>0</v>
      </c>
      <c r="GV1116" s="519">
        <v>0</v>
      </c>
      <c r="GW1116" s="519">
        <v>0</v>
      </c>
      <c r="GX1116" s="519">
        <v>0</v>
      </c>
      <c r="GY1116" s="519">
        <v>0</v>
      </c>
      <c r="GZ1116" s="519">
        <v>0</v>
      </c>
      <c r="HA1116" s="519">
        <v>0</v>
      </c>
      <c r="HB1116" s="519">
        <v>0</v>
      </c>
      <c r="HC1116" s="519">
        <v>0</v>
      </c>
      <c r="HD1116" s="519">
        <v>0</v>
      </c>
      <c r="HE1116" s="519">
        <v>0</v>
      </c>
      <c r="HF1116" s="519">
        <v>0</v>
      </c>
      <c r="HG1116" s="519">
        <v>0</v>
      </c>
      <c r="HH1116" s="519">
        <v>0</v>
      </c>
      <c r="HI1116" s="519">
        <v>0</v>
      </c>
      <c r="HJ1116" s="519">
        <v>0</v>
      </c>
      <c r="HK1116" s="519">
        <v>0</v>
      </c>
      <c r="HL1116" s="519">
        <v>0</v>
      </c>
      <c r="HM1116" s="519">
        <v>0</v>
      </c>
      <c r="HN1116" s="519">
        <v>0</v>
      </c>
      <c r="HO1116" s="519">
        <v>0</v>
      </c>
      <c r="HP1116" s="519">
        <v>0</v>
      </c>
      <c r="HQ1116" s="519">
        <v>0</v>
      </c>
      <c r="HR1116" s="519">
        <v>0</v>
      </c>
      <c r="HS1116" s="519">
        <v>0</v>
      </c>
      <c r="HT1116" s="519">
        <v>0</v>
      </c>
      <c r="HU1116" s="519">
        <v>0</v>
      </c>
      <c r="HV1116" s="519">
        <v>0</v>
      </c>
      <c r="HW1116" s="519">
        <v>0</v>
      </c>
      <c r="HX1116" s="519">
        <v>0</v>
      </c>
      <c r="HY1116" s="519">
        <v>0</v>
      </c>
      <c r="HZ1116" s="519">
        <v>0</v>
      </c>
      <c r="IA1116" s="519">
        <v>0</v>
      </c>
      <c r="IB1116" s="519">
        <v>0</v>
      </c>
      <c r="IC1116" s="519">
        <v>0</v>
      </c>
      <c r="ID1116" s="519">
        <v>0</v>
      </c>
      <c r="IE1116" s="519">
        <v>0</v>
      </c>
      <c r="IF1116" s="519">
        <v>0</v>
      </c>
      <c r="IG1116" s="519">
        <v>0</v>
      </c>
      <c r="IH1116" s="519">
        <v>0</v>
      </c>
      <c r="II1116" s="519">
        <v>0</v>
      </c>
      <c r="IJ1116" s="519">
        <v>0</v>
      </c>
      <c r="IK1116" s="519">
        <v>0</v>
      </c>
    </row>
    <row r="1117" spans="2:245" hidden="1">
      <c r="B1117" s="519" t="s">
        <v>1058</v>
      </c>
      <c r="C1117" s="519"/>
      <c r="D1117" s="519"/>
      <c r="E1117" s="519"/>
      <c r="F1117" s="519">
        <v>2</v>
      </c>
      <c r="G1117" s="519"/>
      <c r="H1117" s="519">
        <v>50</v>
      </c>
      <c r="I1117" s="519">
        <v>5</v>
      </c>
      <c r="J1117" s="519" t="str">
        <f t="shared" si="54"/>
        <v>SDN10025005</v>
      </c>
      <c r="K1117" s="519">
        <v>1280</v>
      </c>
      <c r="M1117" s="337"/>
      <c r="N1117" s="519" t="s">
        <v>1062</v>
      </c>
      <c r="O1117" s="519" t="s">
        <v>1059</v>
      </c>
      <c r="P1117" s="519">
        <v>33</v>
      </c>
      <c r="Q1117" s="521" t="str">
        <f t="shared" si="55"/>
        <v>SDN200133</v>
      </c>
      <c r="R1117" s="519">
        <v>508.8</v>
      </c>
      <c r="S1117" s="519">
        <v>2000</v>
      </c>
      <c r="T1117" s="519">
        <v>2000</v>
      </c>
      <c r="U1117" s="519">
        <v>2035.2</v>
      </c>
      <c r="V1117" s="519">
        <v>2544</v>
      </c>
      <c r="W1117" s="519">
        <v>3052.8</v>
      </c>
      <c r="X1117" s="519">
        <v>3561.6</v>
      </c>
      <c r="Y1117" s="519">
        <v>4070.4</v>
      </c>
      <c r="Z1117" s="519">
        <v>4579.2</v>
      </c>
      <c r="AA1117" s="519">
        <v>5088</v>
      </c>
      <c r="AB1117" s="519">
        <v>5495</v>
      </c>
      <c r="AC1117" s="519">
        <v>5902.1</v>
      </c>
      <c r="AD1117" s="519">
        <v>6309.1</v>
      </c>
      <c r="AE1117" s="519">
        <v>6716.2</v>
      </c>
      <c r="AF1117" s="519">
        <v>7123.2</v>
      </c>
      <c r="AG1117" s="519">
        <v>7530.2</v>
      </c>
      <c r="AH1117" s="519">
        <v>7937.3</v>
      </c>
      <c r="AI1117" s="519">
        <v>8344.2999999999993</v>
      </c>
      <c r="AJ1117" s="519">
        <v>8751.4</v>
      </c>
      <c r="AK1117" s="519">
        <v>9158.4</v>
      </c>
      <c r="AL1117" s="519">
        <v>9158.4</v>
      </c>
      <c r="AM1117" s="519">
        <v>9158.4</v>
      </c>
      <c r="AN1117" s="519">
        <v>9158.4</v>
      </c>
      <c r="AO1117" s="519">
        <v>9158.4</v>
      </c>
      <c r="AP1117" s="519">
        <v>9158.4</v>
      </c>
      <c r="AQ1117" s="519">
        <v>9158.4</v>
      </c>
      <c r="AR1117" s="519">
        <v>9158.4</v>
      </c>
      <c r="AS1117" s="519">
        <v>9158.4</v>
      </c>
      <c r="AT1117" s="519">
        <v>9158.4</v>
      </c>
      <c r="AU1117" s="519">
        <v>9158.4</v>
      </c>
      <c r="AV1117" s="519">
        <v>9158.4</v>
      </c>
      <c r="AW1117" s="519">
        <v>9158.4</v>
      </c>
      <c r="AX1117" s="519">
        <v>9158.4</v>
      </c>
      <c r="AY1117" s="519">
        <v>9158.4</v>
      </c>
      <c r="AZ1117" s="519">
        <v>9158.4</v>
      </c>
      <c r="BA1117" s="519">
        <v>0</v>
      </c>
      <c r="BB1117" s="519">
        <v>0</v>
      </c>
      <c r="BC1117" s="519">
        <v>0</v>
      </c>
      <c r="BD1117" s="519">
        <v>0</v>
      </c>
      <c r="BE1117" s="519">
        <v>0</v>
      </c>
      <c r="BF1117" s="519">
        <v>0</v>
      </c>
      <c r="BG1117" s="519">
        <v>0</v>
      </c>
      <c r="BH1117" s="519">
        <v>0</v>
      </c>
      <c r="BI1117" s="519">
        <v>0</v>
      </c>
      <c r="BJ1117" s="519">
        <v>0</v>
      </c>
      <c r="BK1117" s="519">
        <v>0</v>
      </c>
      <c r="BL1117" s="519">
        <v>0</v>
      </c>
      <c r="BM1117" s="519">
        <v>0</v>
      </c>
      <c r="BN1117" s="519">
        <v>0</v>
      </c>
      <c r="BO1117" s="519">
        <v>0</v>
      </c>
      <c r="BP1117" s="519">
        <v>0</v>
      </c>
      <c r="BQ1117" s="519">
        <v>0</v>
      </c>
      <c r="BR1117" s="519">
        <v>0</v>
      </c>
      <c r="BS1117" s="519">
        <v>0</v>
      </c>
      <c r="BT1117" s="519">
        <v>0</v>
      </c>
      <c r="BU1117" s="519">
        <v>0</v>
      </c>
      <c r="BV1117" s="519">
        <v>0</v>
      </c>
      <c r="BW1117" s="519">
        <v>0</v>
      </c>
      <c r="BX1117" s="519">
        <v>0</v>
      </c>
      <c r="BY1117" s="519">
        <v>0</v>
      </c>
      <c r="BZ1117" s="519">
        <v>0</v>
      </c>
      <c r="CA1117" s="519">
        <v>0</v>
      </c>
      <c r="CB1117" s="519">
        <v>0</v>
      </c>
      <c r="CC1117" s="519">
        <v>0</v>
      </c>
      <c r="CD1117" s="519">
        <v>0</v>
      </c>
      <c r="CE1117" s="519">
        <v>0</v>
      </c>
      <c r="CF1117" s="519">
        <v>0</v>
      </c>
      <c r="CG1117" s="519">
        <v>0</v>
      </c>
      <c r="CH1117" s="519">
        <v>0</v>
      </c>
      <c r="CI1117" s="519">
        <v>0</v>
      </c>
      <c r="CJ1117" s="519">
        <v>0</v>
      </c>
      <c r="CK1117" s="519">
        <v>0</v>
      </c>
      <c r="CL1117" s="519">
        <v>0</v>
      </c>
      <c r="CM1117" s="519">
        <v>0</v>
      </c>
      <c r="CN1117" s="519">
        <v>0</v>
      </c>
      <c r="CO1117" s="519">
        <v>0</v>
      </c>
      <c r="CP1117" s="519">
        <v>0</v>
      </c>
      <c r="CQ1117" s="519">
        <v>0</v>
      </c>
      <c r="CR1117" s="519">
        <v>0</v>
      </c>
      <c r="CS1117" s="519">
        <v>0</v>
      </c>
      <c r="CT1117" s="519">
        <v>0</v>
      </c>
      <c r="CU1117" s="519">
        <v>0</v>
      </c>
      <c r="CV1117" s="519">
        <v>0</v>
      </c>
      <c r="CW1117" s="519">
        <v>0</v>
      </c>
      <c r="CX1117" s="519">
        <v>0</v>
      </c>
      <c r="CY1117" s="519">
        <v>0</v>
      </c>
      <c r="CZ1117" s="519">
        <v>0</v>
      </c>
      <c r="DA1117" s="519">
        <v>0</v>
      </c>
      <c r="DB1117" s="519">
        <v>0</v>
      </c>
      <c r="DC1117" s="519">
        <v>0</v>
      </c>
      <c r="DD1117" s="519">
        <v>0</v>
      </c>
      <c r="DE1117" s="519">
        <v>0</v>
      </c>
      <c r="DF1117" s="519">
        <v>0</v>
      </c>
      <c r="DG1117" s="519">
        <v>0</v>
      </c>
      <c r="DH1117" s="519">
        <v>0</v>
      </c>
      <c r="DI1117" s="519">
        <v>0</v>
      </c>
      <c r="DJ1117" s="519">
        <v>0</v>
      </c>
      <c r="DK1117" s="519">
        <v>0</v>
      </c>
      <c r="DL1117" s="519">
        <v>0</v>
      </c>
      <c r="DM1117" s="519">
        <v>0</v>
      </c>
      <c r="DN1117" s="519">
        <v>0</v>
      </c>
      <c r="DO1117" s="519">
        <v>0</v>
      </c>
      <c r="DP1117" s="519">
        <v>0</v>
      </c>
      <c r="DQ1117" s="519">
        <v>0</v>
      </c>
      <c r="DR1117" s="519">
        <v>0</v>
      </c>
      <c r="DS1117" s="519">
        <v>0</v>
      </c>
      <c r="DT1117" s="519">
        <v>0</v>
      </c>
      <c r="DU1117" s="519">
        <v>0</v>
      </c>
      <c r="DV1117" s="519">
        <v>0</v>
      </c>
      <c r="DW1117" s="519">
        <v>0</v>
      </c>
      <c r="DX1117" s="519">
        <v>0</v>
      </c>
      <c r="DZ1117" s="337"/>
      <c r="EA1117" s="519" t="s">
        <v>1062</v>
      </c>
      <c r="EB1117" s="519" t="s">
        <v>1059</v>
      </c>
      <c r="EC1117" s="519">
        <v>33</v>
      </c>
      <c r="ED1117" s="183" t="str">
        <f t="shared" si="56"/>
        <v>SDN200133</v>
      </c>
      <c r="EE1117" s="519">
        <v>508.8</v>
      </c>
      <c r="EF1117" s="519">
        <v>10000</v>
      </c>
      <c r="EG1117" s="519">
        <v>10000</v>
      </c>
      <c r="EH1117" s="519">
        <v>10000</v>
      </c>
      <c r="EI1117" s="519">
        <v>10000</v>
      </c>
      <c r="EJ1117" s="519">
        <v>10000</v>
      </c>
      <c r="EK1117" s="519">
        <v>10000</v>
      </c>
      <c r="EL1117" s="519">
        <v>10000</v>
      </c>
      <c r="EM1117" s="519">
        <v>10000</v>
      </c>
      <c r="EN1117" s="519">
        <v>10000</v>
      </c>
      <c r="EO1117" s="519">
        <v>10000</v>
      </c>
      <c r="EP1117" s="519">
        <v>10000</v>
      </c>
      <c r="EQ1117" s="519">
        <v>10000</v>
      </c>
      <c r="ER1117" s="519">
        <v>10000</v>
      </c>
      <c r="ES1117" s="519">
        <v>10000</v>
      </c>
      <c r="ET1117" s="519">
        <v>10000</v>
      </c>
      <c r="EU1117" s="519">
        <v>10000</v>
      </c>
      <c r="EV1117" s="519">
        <v>10000</v>
      </c>
      <c r="EW1117" s="519">
        <v>10000</v>
      </c>
      <c r="EX1117" s="519">
        <v>10000</v>
      </c>
      <c r="EY1117" s="519">
        <v>10000</v>
      </c>
      <c r="EZ1117" s="519">
        <v>10000</v>
      </c>
      <c r="FA1117" s="519">
        <v>10000</v>
      </c>
      <c r="FB1117" s="519">
        <v>10000</v>
      </c>
      <c r="FC1117" s="519">
        <v>10000</v>
      </c>
      <c r="FD1117" s="519">
        <v>10000</v>
      </c>
      <c r="FE1117" s="519">
        <v>10000</v>
      </c>
      <c r="FF1117" s="519">
        <v>10000</v>
      </c>
      <c r="FG1117" s="519">
        <v>10000</v>
      </c>
      <c r="FH1117" s="519">
        <v>10000</v>
      </c>
      <c r="FI1117" s="519">
        <v>10000</v>
      </c>
      <c r="FJ1117" s="519">
        <v>10000</v>
      </c>
      <c r="FK1117" s="519">
        <v>10000</v>
      </c>
      <c r="FL1117" s="519">
        <v>10000</v>
      </c>
      <c r="FM1117" s="519">
        <v>10000</v>
      </c>
      <c r="FN1117" s="519">
        <v>0</v>
      </c>
      <c r="FO1117" s="519">
        <v>0</v>
      </c>
      <c r="FP1117" s="519">
        <v>0</v>
      </c>
      <c r="FQ1117" s="519">
        <v>0</v>
      </c>
      <c r="FR1117" s="519">
        <v>0</v>
      </c>
      <c r="FS1117" s="519">
        <v>0</v>
      </c>
      <c r="FT1117" s="519">
        <v>0</v>
      </c>
      <c r="FU1117" s="519">
        <v>0</v>
      </c>
      <c r="FV1117" s="519">
        <v>0</v>
      </c>
      <c r="FW1117" s="519">
        <v>0</v>
      </c>
      <c r="FX1117" s="519">
        <v>0</v>
      </c>
      <c r="FY1117" s="519">
        <v>0</v>
      </c>
      <c r="FZ1117" s="519">
        <v>0</v>
      </c>
      <c r="GA1117" s="519">
        <v>0</v>
      </c>
      <c r="GB1117" s="519">
        <v>0</v>
      </c>
      <c r="GC1117" s="519">
        <v>0</v>
      </c>
      <c r="GD1117" s="519">
        <v>0</v>
      </c>
      <c r="GE1117" s="519">
        <v>0</v>
      </c>
      <c r="GF1117" s="519">
        <v>0</v>
      </c>
      <c r="GG1117" s="519">
        <v>0</v>
      </c>
      <c r="GH1117" s="519">
        <v>0</v>
      </c>
      <c r="GI1117" s="519">
        <v>0</v>
      </c>
      <c r="GJ1117" s="519">
        <v>0</v>
      </c>
      <c r="GK1117" s="519">
        <v>0</v>
      </c>
      <c r="GL1117" s="519">
        <v>0</v>
      </c>
      <c r="GM1117" s="519">
        <v>0</v>
      </c>
      <c r="GN1117" s="519">
        <v>0</v>
      </c>
      <c r="GO1117" s="519">
        <v>0</v>
      </c>
      <c r="GP1117" s="519">
        <v>0</v>
      </c>
      <c r="GQ1117" s="519">
        <v>0</v>
      </c>
      <c r="GR1117" s="519">
        <v>0</v>
      </c>
      <c r="GS1117" s="519">
        <v>0</v>
      </c>
      <c r="GT1117" s="519">
        <v>0</v>
      </c>
      <c r="GU1117" s="519">
        <v>0</v>
      </c>
      <c r="GV1117" s="519">
        <v>0</v>
      </c>
      <c r="GW1117" s="519">
        <v>0</v>
      </c>
      <c r="GX1117" s="519">
        <v>0</v>
      </c>
      <c r="GY1117" s="519">
        <v>0</v>
      </c>
      <c r="GZ1117" s="519">
        <v>0</v>
      </c>
      <c r="HA1117" s="519">
        <v>0</v>
      </c>
      <c r="HB1117" s="519">
        <v>0</v>
      </c>
      <c r="HC1117" s="519">
        <v>0</v>
      </c>
      <c r="HD1117" s="519">
        <v>0</v>
      </c>
      <c r="HE1117" s="519">
        <v>0</v>
      </c>
      <c r="HF1117" s="519">
        <v>0</v>
      </c>
      <c r="HG1117" s="519">
        <v>0</v>
      </c>
      <c r="HH1117" s="519">
        <v>0</v>
      </c>
      <c r="HI1117" s="519">
        <v>0</v>
      </c>
      <c r="HJ1117" s="519">
        <v>0</v>
      </c>
      <c r="HK1117" s="519">
        <v>0</v>
      </c>
      <c r="HL1117" s="519">
        <v>0</v>
      </c>
      <c r="HM1117" s="519">
        <v>0</v>
      </c>
      <c r="HN1117" s="519">
        <v>0</v>
      </c>
      <c r="HO1117" s="519">
        <v>0</v>
      </c>
      <c r="HP1117" s="519">
        <v>0</v>
      </c>
      <c r="HQ1117" s="519">
        <v>0</v>
      </c>
      <c r="HR1117" s="519">
        <v>0</v>
      </c>
      <c r="HS1117" s="519">
        <v>0</v>
      </c>
      <c r="HT1117" s="519">
        <v>0</v>
      </c>
      <c r="HU1117" s="519">
        <v>0</v>
      </c>
      <c r="HV1117" s="519">
        <v>0</v>
      </c>
      <c r="HW1117" s="519">
        <v>0</v>
      </c>
      <c r="HX1117" s="519">
        <v>0</v>
      </c>
      <c r="HY1117" s="519">
        <v>0</v>
      </c>
      <c r="HZ1117" s="519">
        <v>0</v>
      </c>
      <c r="IA1117" s="519">
        <v>0</v>
      </c>
      <c r="IB1117" s="519">
        <v>0</v>
      </c>
      <c r="IC1117" s="519">
        <v>0</v>
      </c>
      <c r="ID1117" s="519">
        <v>0</v>
      </c>
      <c r="IE1117" s="519">
        <v>0</v>
      </c>
      <c r="IF1117" s="519">
        <v>0</v>
      </c>
      <c r="IG1117" s="519">
        <v>0</v>
      </c>
      <c r="IH1117" s="519">
        <v>0</v>
      </c>
      <c r="II1117" s="519">
        <v>0</v>
      </c>
      <c r="IJ1117" s="519">
        <v>0</v>
      </c>
      <c r="IK1117" s="519">
        <v>0</v>
      </c>
    </row>
    <row r="1118" spans="2:245" hidden="1">
      <c r="B1118" s="519" t="s">
        <v>1058</v>
      </c>
      <c r="C1118" s="519"/>
      <c r="D1118" s="519"/>
      <c r="E1118" s="519"/>
      <c r="F1118" s="519">
        <v>2</v>
      </c>
      <c r="G1118" s="519"/>
      <c r="H1118" s="519">
        <v>50</v>
      </c>
      <c r="I1118" s="519">
        <v>6</v>
      </c>
      <c r="J1118" s="519" t="str">
        <f t="shared" si="54"/>
        <v>SDN10025006</v>
      </c>
      <c r="K1118" s="519">
        <v>1024</v>
      </c>
      <c r="M1118" s="337"/>
      <c r="N1118" s="519" t="s">
        <v>1062</v>
      </c>
      <c r="O1118" s="519" t="s">
        <v>1059</v>
      </c>
      <c r="P1118" s="519">
        <v>34</v>
      </c>
      <c r="Q1118" s="521" t="str">
        <f t="shared" si="55"/>
        <v>SDN200134</v>
      </c>
      <c r="R1118" s="519">
        <v>514.1</v>
      </c>
      <c r="S1118" s="519">
        <v>2000</v>
      </c>
      <c r="T1118" s="519">
        <v>2000</v>
      </c>
      <c r="U1118" s="519">
        <v>2056.4</v>
      </c>
      <c r="V1118" s="519">
        <v>2570.5</v>
      </c>
      <c r="W1118" s="519">
        <v>3084.6</v>
      </c>
      <c r="X1118" s="519">
        <v>3598.7</v>
      </c>
      <c r="Y1118" s="519">
        <v>4112.8</v>
      </c>
      <c r="Z1118" s="519">
        <v>4626.8999999999996</v>
      </c>
      <c r="AA1118" s="519">
        <v>5141</v>
      </c>
      <c r="AB1118" s="519">
        <v>5552.3</v>
      </c>
      <c r="AC1118" s="519">
        <v>5963.6</v>
      </c>
      <c r="AD1118" s="519">
        <v>6374.8</v>
      </c>
      <c r="AE1118" s="519">
        <v>6786.1</v>
      </c>
      <c r="AF1118" s="519">
        <v>7197.4</v>
      </c>
      <c r="AG1118" s="519">
        <v>7608.7</v>
      </c>
      <c r="AH1118" s="519">
        <v>8020</v>
      </c>
      <c r="AI1118" s="519">
        <v>8431.2000000000007</v>
      </c>
      <c r="AJ1118" s="519">
        <v>8842.5</v>
      </c>
      <c r="AK1118" s="519">
        <v>9253.7999999999993</v>
      </c>
      <c r="AL1118" s="519">
        <v>9253.7999999999993</v>
      </c>
      <c r="AM1118" s="519">
        <v>9253.7999999999993</v>
      </c>
      <c r="AN1118" s="519">
        <v>9253.7999999999993</v>
      </c>
      <c r="AO1118" s="519">
        <v>9253.7999999999993</v>
      </c>
      <c r="AP1118" s="519">
        <v>9253.7999999999993</v>
      </c>
      <c r="AQ1118" s="519">
        <v>9253.7999999999993</v>
      </c>
      <c r="AR1118" s="519">
        <v>9253.7999999999993</v>
      </c>
      <c r="AS1118" s="519">
        <v>9253.7999999999993</v>
      </c>
      <c r="AT1118" s="519">
        <v>9253.7999999999993</v>
      </c>
      <c r="AU1118" s="519">
        <v>9253.7999999999993</v>
      </c>
      <c r="AV1118" s="519">
        <v>9253.7999999999993</v>
      </c>
      <c r="AW1118" s="519">
        <v>9253.7999999999993</v>
      </c>
      <c r="AX1118" s="519">
        <v>9253.7999999999993</v>
      </c>
      <c r="AY1118" s="519">
        <v>9253.7999999999993</v>
      </c>
      <c r="AZ1118" s="519">
        <v>9253.7999999999993</v>
      </c>
      <c r="BA1118" s="519">
        <v>0</v>
      </c>
      <c r="BB1118" s="519">
        <v>0</v>
      </c>
      <c r="BC1118" s="519">
        <v>0</v>
      </c>
      <c r="BD1118" s="519">
        <v>0</v>
      </c>
      <c r="BE1118" s="519">
        <v>0</v>
      </c>
      <c r="BF1118" s="519">
        <v>0</v>
      </c>
      <c r="BG1118" s="519">
        <v>0</v>
      </c>
      <c r="BH1118" s="519">
        <v>0</v>
      </c>
      <c r="BI1118" s="519">
        <v>0</v>
      </c>
      <c r="BJ1118" s="519">
        <v>0</v>
      </c>
      <c r="BK1118" s="519">
        <v>0</v>
      </c>
      <c r="BL1118" s="519">
        <v>0</v>
      </c>
      <c r="BM1118" s="519">
        <v>0</v>
      </c>
      <c r="BN1118" s="519">
        <v>0</v>
      </c>
      <c r="BO1118" s="519">
        <v>0</v>
      </c>
      <c r="BP1118" s="519">
        <v>0</v>
      </c>
      <c r="BQ1118" s="519">
        <v>0</v>
      </c>
      <c r="BR1118" s="519">
        <v>0</v>
      </c>
      <c r="BS1118" s="519">
        <v>0</v>
      </c>
      <c r="BT1118" s="519">
        <v>0</v>
      </c>
      <c r="BU1118" s="519">
        <v>0</v>
      </c>
      <c r="BV1118" s="519">
        <v>0</v>
      </c>
      <c r="BW1118" s="519">
        <v>0</v>
      </c>
      <c r="BX1118" s="519">
        <v>0</v>
      </c>
      <c r="BY1118" s="519">
        <v>0</v>
      </c>
      <c r="BZ1118" s="519">
        <v>0</v>
      </c>
      <c r="CA1118" s="519">
        <v>0</v>
      </c>
      <c r="CB1118" s="519">
        <v>0</v>
      </c>
      <c r="CC1118" s="519">
        <v>0</v>
      </c>
      <c r="CD1118" s="519">
        <v>0</v>
      </c>
      <c r="CE1118" s="519">
        <v>0</v>
      </c>
      <c r="CF1118" s="519">
        <v>0</v>
      </c>
      <c r="CG1118" s="519">
        <v>0</v>
      </c>
      <c r="CH1118" s="519">
        <v>0</v>
      </c>
      <c r="CI1118" s="519">
        <v>0</v>
      </c>
      <c r="CJ1118" s="519">
        <v>0</v>
      </c>
      <c r="CK1118" s="519">
        <v>0</v>
      </c>
      <c r="CL1118" s="519">
        <v>0</v>
      </c>
      <c r="CM1118" s="519">
        <v>0</v>
      </c>
      <c r="CN1118" s="519">
        <v>0</v>
      </c>
      <c r="CO1118" s="519">
        <v>0</v>
      </c>
      <c r="CP1118" s="519">
        <v>0</v>
      </c>
      <c r="CQ1118" s="519">
        <v>0</v>
      </c>
      <c r="CR1118" s="519">
        <v>0</v>
      </c>
      <c r="CS1118" s="519">
        <v>0</v>
      </c>
      <c r="CT1118" s="519">
        <v>0</v>
      </c>
      <c r="CU1118" s="519">
        <v>0</v>
      </c>
      <c r="CV1118" s="519">
        <v>0</v>
      </c>
      <c r="CW1118" s="519">
        <v>0</v>
      </c>
      <c r="CX1118" s="519">
        <v>0</v>
      </c>
      <c r="CY1118" s="519">
        <v>0</v>
      </c>
      <c r="CZ1118" s="519">
        <v>0</v>
      </c>
      <c r="DA1118" s="519">
        <v>0</v>
      </c>
      <c r="DB1118" s="519">
        <v>0</v>
      </c>
      <c r="DC1118" s="519">
        <v>0</v>
      </c>
      <c r="DD1118" s="519">
        <v>0</v>
      </c>
      <c r="DE1118" s="519">
        <v>0</v>
      </c>
      <c r="DF1118" s="519">
        <v>0</v>
      </c>
      <c r="DG1118" s="519">
        <v>0</v>
      </c>
      <c r="DH1118" s="519">
        <v>0</v>
      </c>
      <c r="DI1118" s="519">
        <v>0</v>
      </c>
      <c r="DJ1118" s="519">
        <v>0</v>
      </c>
      <c r="DK1118" s="519">
        <v>0</v>
      </c>
      <c r="DL1118" s="519">
        <v>0</v>
      </c>
      <c r="DM1118" s="519">
        <v>0</v>
      </c>
      <c r="DN1118" s="519">
        <v>0</v>
      </c>
      <c r="DO1118" s="519">
        <v>0</v>
      </c>
      <c r="DP1118" s="519">
        <v>0</v>
      </c>
      <c r="DQ1118" s="519">
        <v>0</v>
      </c>
      <c r="DR1118" s="519">
        <v>0</v>
      </c>
      <c r="DS1118" s="519">
        <v>0</v>
      </c>
      <c r="DT1118" s="519">
        <v>0</v>
      </c>
      <c r="DU1118" s="519">
        <v>0</v>
      </c>
      <c r="DV1118" s="519">
        <v>0</v>
      </c>
      <c r="DW1118" s="519">
        <v>0</v>
      </c>
      <c r="DX1118" s="519">
        <v>0</v>
      </c>
      <c r="DZ1118" s="337"/>
      <c r="EA1118" s="519" t="s">
        <v>1062</v>
      </c>
      <c r="EB1118" s="519" t="s">
        <v>1059</v>
      </c>
      <c r="EC1118" s="519">
        <v>34</v>
      </c>
      <c r="ED1118" s="183" t="str">
        <f t="shared" si="56"/>
        <v>SDN200134</v>
      </c>
      <c r="EE1118" s="519">
        <v>514.1</v>
      </c>
      <c r="EF1118" s="519">
        <v>10000</v>
      </c>
      <c r="EG1118" s="519">
        <v>10000</v>
      </c>
      <c r="EH1118" s="519">
        <v>10000</v>
      </c>
      <c r="EI1118" s="519">
        <v>10000</v>
      </c>
      <c r="EJ1118" s="519">
        <v>10000</v>
      </c>
      <c r="EK1118" s="519">
        <v>10000</v>
      </c>
      <c r="EL1118" s="519">
        <v>10000</v>
      </c>
      <c r="EM1118" s="519">
        <v>10000</v>
      </c>
      <c r="EN1118" s="519">
        <v>10000</v>
      </c>
      <c r="EO1118" s="519">
        <v>10000</v>
      </c>
      <c r="EP1118" s="519">
        <v>10000</v>
      </c>
      <c r="EQ1118" s="519">
        <v>10000</v>
      </c>
      <c r="ER1118" s="519">
        <v>10000</v>
      </c>
      <c r="ES1118" s="519">
        <v>10000</v>
      </c>
      <c r="ET1118" s="519">
        <v>10000</v>
      </c>
      <c r="EU1118" s="519">
        <v>10000</v>
      </c>
      <c r="EV1118" s="519">
        <v>10000</v>
      </c>
      <c r="EW1118" s="519">
        <v>10000</v>
      </c>
      <c r="EX1118" s="519">
        <v>10000</v>
      </c>
      <c r="EY1118" s="519">
        <v>10000</v>
      </c>
      <c r="EZ1118" s="519">
        <v>10000</v>
      </c>
      <c r="FA1118" s="519">
        <v>10000</v>
      </c>
      <c r="FB1118" s="519">
        <v>10000</v>
      </c>
      <c r="FC1118" s="519">
        <v>10000</v>
      </c>
      <c r="FD1118" s="519">
        <v>10000</v>
      </c>
      <c r="FE1118" s="519">
        <v>10000</v>
      </c>
      <c r="FF1118" s="519">
        <v>10000</v>
      </c>
      <c r="FG1118" s="519">
        <v>10000</v>
      </c>
      <c r="FH1118" s="519">
        <v>10000</v>
      </c>
      <c r="FI1118" s="519">
        <v>10000</v>
      </c>
      <c r="FJ1118" s="519">
        <v>10000</v>
      </c>
      <c r="FK1118" s="519">
        <v>10000</v>
      </c>
      <c r="FL1118" s="519">
        <v>10000</v>
      </c>
      <c r="FM1118" s="519">
        <v>10000</v>
      </c>
      <c r="FN1118" s="519">
        <v>0</v>
      </c>
      <c r="FO1118" s="519">
        <v>0</v>
      </c>
      <c r="FP1118" s="519">
        <v>0</v>
      </c>
      <c r="FQ1118" s="519">
        <v>0</v>
      </c>
      <c r="FR1118" s="519">
        <v>0</v>
      </c>
      <c r="FS1118" s="519">
        <v>0</v>
      </c>
      <c r="FT1118" s="519">
        <v>0</v>
      </c>
      <c r="FU1118" s="519">
        <v>0</v>
      </c>
      <c r="FV1118" s="519">
        <v>0</v>
      </c>
      <c r="FW1118" s="519">
        <v>0</v>
      </c>
      <c r="FX1118" s="519">
        <v>0</v>
      </c>
      <c r="FY1118" s="519">
        <v>0</v>
      </c>
      <c r="FZ1118" s="519">
        <v>0</v>
      </c>
      <c r="GA1118" s="519">
        <v>0</v>
      </c>
      <c r="GB1118" s="519">
        <v>0</v>
      </c>
      <c r="GC1118" s="519">
        <v>0</v>
      </c>
      <c r="GD1118" s="519">
        <v>0</v>
      </c>
      <c r="GE1118" s="519">
        <v>0</v>
      </c>
      <c r="GF1118" s="519">
        <v>0</v>
      </c>
      <c r="GG1118" s="519">
        <v>0</v>
      </c>
      <c r="GH1118" s="519">
        <v>0</v>
      </c>
      <c r="GI1118" s="519">
        <v>0</v>
      </c>
      <c r="GJ1118" s="519">
        <v>0</v>
      </c>
      <c r="GK1118" s="519">
        <v>0</v>
      </c>
      <c r="GL1118" s="519">
        <v>0</v>
      </c>
      <c r="GM1118" s="519">
        <v>0</v>
      </c>
      <c r="GN1118" s="519">
        <v>0</v>
      </c>
      <c r="GO1118" s="519">
        <v>0</v>
      </c>
      <c r="GP1118" s="519">
        <v>0</v>
      </c>
      <c r="GQ1118" s="519">
        <v>0</v>
      </c>
      <c r="GR1118" s="519">
        <v>0</v>
      </c>
      <c r="GS1118" s="519">
        <v>0</v>
      </c>
      <c r="GT1118" s="519">
        <v>0</v>
      </c>
      <c r="GU1118" s="519">
        <v>0</v>
      </c>
      <c r="GV1118" s="519">
        <v>0</v>
      </c>
      <c r="GW1118" s="519">
        <v>0</v>
      </c>
      <c r="GX1118" s="519">
        <v>0</v>
      </c>
      <c r="GY1118" s="519">
        <v>0</v>
      </c>
      <c r="GZ1118" s="519">
        <v>0</v>
      </c>
      <c r="HA1118" s="519">
        <v>0</v>
      </c>
      <c r="HB1118" s="519">
        <v>0</v>
      </c>
      <c r="HC1118" s="519">
        <v>0</v>
      </c>
      <c r="HD1118" s="519">
        <v>0</v>
      </c>
      <c r="HE1118" s="519">
        <v>0</v>
      </c>
      <c r="HF1118" s="519">
        <v>0</v>
      </c>
      <c r="HG1118" s="519">
        <v>0</v>
      </c>
      <c r="HH1118" s="519">
        <v>0</v>
      </c>
      <c r="HI1118" s="519">
        <v>0</v>
      </c>
      <c r="HJ1118" s="519">
        <v>0</v>
      </c>
      <c r="HK1118" s="519">
        <v>0</v>
      </c>
      <c r="HL1118" s="519">
        <v>0</v>
      </c>
      <c r="HM1118" s="519">
        <v>0</v>
      </c>
      <c r="HN1118" s="519">
        <v>0</v>
      </c>
      <c r="HO1118" s="519">
        <v>0</v>
      </c>
      <c r="HP1118" s="519">
        <v>0</v>
      </c>
      <c r="HQ1118" s="519">
        <v>0</v>
      </c>
      <c r="HR1118" s="519">
        <v>0</v>
      </c>
      <c r="HS1118" s="519">
        <v>0</v>
      </c>
      <c r="HT1118" s="519">
        <v>0</v>
      </c>
      <c r="HU1118" s="519">
        <v>0</v>
      </c>
      <c r="HV1118" s="519">
        <v>0</v>
      </c>
      <c r="HW1118" s="519">
        <v>0</v>
      </c>
      <c r="HX1118" s="519">
        <v>0</v>
      </c>
      <c r="HY1118" s="519">
        <v>0</v>
      </c>
      <c r="HZ1118" s="519">
        <v>0</v>
      </c>
      <c r="IA1118" s="519">
        <v>0</v>
      </c>
      <c r="IB1118" s="519">
        <v>0</v>
      </c>
      <c r="IC1118" s="519">
        <v>0</v>
      </c>
      <c r="ID1118" s="519">
        <v>0</v>
      </c>
      <c r="IE1118" s="519">
        <v>0</v>
      </c>
      <c r="IF1118" s="519">
        <v>0</v>
      </c>
      <c r="IG1118" s="519">
        <v>0</v>
      </c>
      <c r="IH1118" s="519">
        <v>0</v>
      </c>
      <c r="II1118" s="519">
        <v>0</v>
      </c>
      <c r="IJ1118" s="519">
        <v>0</v>
      </c>
      <c r="IK1118" s="519">
        <v>0</v>
      </c>
    </row>
    <row r="1119" spans="2:245" hidden="1">
      <c r="B1119" s="519" t="s">
        <v>1058</v>
      </c>
      <c r="C1119" s="519"/>
      <c r="D1119" s="519"/>
      <c r="E1119" s="519"/>
      <c r="F1119" s="519">
        <v>2</v>
      </c>
      <c r="G1119" s="519"/>
      <c r="H1119" s="519">
        <v>50</v>
      </c>
      <c r="I1119" s="519">
        <v>7</v>
      </c>
      <c r="J1119" s="519" t="str">
        <f t="shared" si="54"/>
        <v>SDN10025007</v>
      </c>
      <c r="K1119" s="519">
        <v>1024</v>
      </c>
      <c r="M1119" s="337"/>
      <c r="N1119" s="519" t="s">
        <v>1062</v>
      </c>
      <c r="O1119" s="519" t="s">
        <v>1059</v>
      </c>
      <c r="P1119" s="519">
        <v>35</v>
      </c>
      <c r="Q1119" s="521" t="str">
        <f t="shared" si="55"/>
        <v>SDN200135</v>
      </c>
      <c r="R1119" s="519">
        <v>530</v>
      </c>
      <c r="S1119" s="519">
        <v>2000</v>
      </c>
      <c r="T1119" s="519">
        <v>2000</v>
      </c>
      <c r="U1119" s="519">
        <v>2120</v>
      </c>
      <c r="V1119" s="519">
        <v>2650</v>
      </c>
      <c r="W1119" s="519">
        <v>3180</v>
      </c>
      <c r="X1119" s="519">
        <v>3710</v>
      </c>
      <c r="Y1119" s="519">
        <v>4240</v>
      </c>
      <c r="Z1119" s="519">
        <v>4770</v>
      </c>
      <c r="AA1119" s="519">
        <v>5300</v>
      </c>
      <c r="AB1119" s="519">
        <v>5724</v>
      </c>
      <c r="AC1119" s="519">
        <v>6148</v>
      </c>
      <c r="AD1119" s="519">
        <v>6572</v>
      </c>
      <c r="AE1119" s="519">
        <v>6996</v>
      </c>
      <c r="AF1119" s="519">
        <v>7420</v>
      </c>
      <c r="AG1119" s="519">
        <v>7844</v>
      </c>
      <c r="AH1119" s="519">
        <v>8268</v>
      </c>
      <c r="AI1119" s="519">
        <v>8692</v>
      </c>
      <c r="AJ1119" s="519">
        <v>9116</v>
      </c>
      <c r="AK1119" s="519">
        <v>9540</v>
      </c>
      <c r="AL1119" s="519">
        <v>9540</v>
      </c>
      <c r="AM1119" s="519">
        <v>9540</v>
      </c>
      <c r="AN1119" s="519">
        <v>9540</v>
      </c>
      <c r="AO1119" s="519">
        <v>9540</v>
      </c>
      <c r="AP1119" s="519">
        <v>9540</v>
      </c>
      <c r="AQ1119" s="519">
        <v>9540</v>
      </c>
      <c r="AR1119" s="519">
        <v>9540</v>
      </c>
      <c r="AS1119" s="519">
        <v>9540</v>
      </c>
      <c r="AT1119" s="519">
        <v>9540</v>
      </c>
      <c r="AU1119" s="519">
        <v>9540</v>
      </c>
      <c r="AV1119" s="519">
        <v>9540</v>
      </c>
      <c r="AW1119" s="519">
        <v>9540</v>
      </c>
      <c r="AX1119" s="519">
        <v>9540</v>
      </c>
      <c r="AY1119" s="519">
        <v>9540</v>
      </c>
      <c r="AZ1119" s="519">
        <v>9540</v>
      </c>
      <c r="BA1119" s="519">
        <v>0</v>
      </c>
      <c r="BB1119" s="519">
        <v>0</v>
      </c>
      <c r="BC1119" s="519">
        <v>0</v>
      </c>
      <c r="BD1119" s="519">
        <v>0</v>
      </c>
      <c r="BE1119" s="519">
        <v>0</v>
      </c>
      <c r="BF1119" s="519">
        <v>0</v>
      </c>
      <c r="BG1119" s="519">
        <v>0</v>
      </c>
      <c r="BH1119" s="519">
        <v>0</v>
      </c>
      <c r="BI1119" s="519">
        <v>0</v>
      </c>
      <c r="BJ1119" s="519">
        <v>0</v>
      </c>
      <c r="BK1119" s="519">
        <v>0</v>
      </c>
      <c r="BL1119" s="519">
        <v>0</v>
      </c>
      <c r="BM1119" s="519">
        <v>0</v>
      </c>
      <c r="BN1119" s="519">
        <v>0</v>
      </c>
      <c r="BO1119" s="519">
        <v>0</v>
      </c>
      <c r="BP1119" s="519">
        <v>0</v>
      </c>
      <c r="BQ1119" s="519">
        <v>0</v>
      </c>
      <c r="BR1119" s="519">
        <v>0</v>
      </c>
      <c r="BS1119" s="519">
        <v>0</v>
      </c>
      <c r="BT1119" s="519">
        <v>0</v>
      </c>
      <c r="BU1119" s="519">
        <v>0</v>
      </c>
      <c r="BV1119" s="519">
        <v>0</v>
      </c>
      <c r="BW1119" s="519">
        <v>0</v>
      </c>
      <c r="BX1119" s="519">
        <v>0</v>
      </c>
      <c r="BY1119" s="519">
        <v>0</v>
      </c>
      <c r="BZ1119" s="519">
        <v>0</v>
      </c>
      <c r="CA1119" s="519">
        <v>0</v>
      </c>
      <c r="CB1119" s="519">
        <v>0</v>
      </c>
      <c r="CC1119" s="519">
        <v>0</v>
      </c>
      <c r="CD1119" s="519">
        <v>0</v>
      </c>
      <c r="CE1119" s="519">
        <v>0</v>
      </c>
      <c r="CF1119" s="519">
        <v>0</v>
      </c>
      <c r="CG1119" s="519">
        <v>0</v>
      </c>
      <c r="CH1119" s="519">
        <v>0</v>
      </c>
      <c r="CI1119" s="519">
        <v>0</v>
      </c>
      <c r="CJ1119" s="519">
        <v>0</v>
      </c>
      <c r="CK1119" s="519">
        <v>0</v>
      </c>
      <c r="CL1119" s="519">
        <v>0</v>
      </c>
      <c r="CM1119" s="519">
        <v>0</v>
      </c>
      <c r="CN1119" s="519">
        <v>0</v>
      </c>
      <c r="CO1119" s="519">
        <v>0</v>
      </c>
      <c r="CP1119" s="519">
        <v>0</v>
      </c>
      <c r="CQ1119" s="519">
        <v>0</v>
      </c>
      <c r="CR1119" s="519">
        <v>0</v>
      </c>
      <c r="CS1119" s="519">
        <v>0</v>
      </c>
      <c r="CT1119" s="519">
        <v>0</v>
      </c>
      <c r="CU1119" s="519">
        <v>0</v>
      </c>
      <c r="CV1119" s="519">
        <v>0</v>
      </c>
      <c r="CW1119" s="519">
        <v>0</v>
      </c>
      <c r="CX1119" s="519">
        <v>0</v>
      </c>
      <c r="CY1119" s="519">
        <v>0</v>
      </c>
      <c r="CZ1119" s="519">
        <v>0</v>
      </c>
      <c r="DA1119" s="519">
        <v>0</v>
      </c>
      <c r="DB1119" s="519">
        <v>0</v>
      </c>
      <c r="DC1119" s="519">
        <v>0</v>
      </c>
      <c r="DD1119" s="519">
        <v>0</v>
      </c>
      <c r="DE1119" s="519">
        <v>0</v>
      </c>
      <c r="DF1119" s="519">
        <v>0</v>
      </c>
      <c r="DG1119" s="519">
        <v>0</v>
      </c>
      <c r="DH1119" s="519">
        <v>0</v>
      </c>
      <c r="DI1119" s="519">
        <v>0</v>
      </c>
      <c r="DJ1119" s="519">
        <v>0</v>
      </c>
      <c r="DK1119" s="519">
        <v>0</v>
      </c>
      <c r="DL1119" s="519">
        <v>0</v>
      </c>
      <c r="DM1119" s="519">
        <v>0</v>
      </c>
      <c r="DN1119" s="519">
        <v>0</v>
      </c>
      <c r="DO1119" s="519">
        <v>0</v>
      </c>
      <c r="DP1119" s="519">
        <v>0</v>
      </c>
      <c r="DQ1119" s="519">
        <v>0</v>
      </c>
      <c r="DR1119" s="519">
        <v>0</v>
      </c>
      <c r="DS1119" s="519">
        <v>0</v>
      </c>
      <c r="DT1119" s="519">
        <v>0</v>
      </c>
      <c r="DU1119" s="519">
        <v>0</v>
      </c>
      <c r="DV1119" s="519">
        <v>0</v>
      </c>
      <c r="DW1119" s="519">
        <v>0</v>
      </c>
      <c r="DX1119" s="519">
        <v>0</v>
      </c>
      <c r="DZ1119" s="337"/>
      <c r="EA1119" s="519" t="s">
        <v>1062</v>
      </c>
      <c r="EB1119" s="519" t="s">
        <v>1059</v>
      </c>
      <c r="EC1119" s="519">
        <v>35</v>
      </c>
      <c r="ED1119" s="183" t="str">
        <f t="shared" si="56"/>
        <v>SDN200135</v>
      </c>
      <c r="EE1119" s="519">
        <v>530</v>
      </c>
      <c r="EF1119" s="519">
        <v>10000</v>
      </c>
      <c r="EG1119" s="519">
        <v>10000</v>
      </c>
      <c r="EH1119" s="519">
        <v>10000</v>
      </c>
      <c r="EI1119" s="519">
        <v>10000</v>
      </c>
      <c r="EJ1119" s="519">
        <v>10000</v>
      </c>
      <c r="EK1119" s="519">
        <v>10000</v>
      </c>
      <c r="EL1119" s="519">
        <v>10000</v>
      </c>
      <c r="EM1119" s="519">
        <v>10000</v>
      </c>
      <c r="EN1119" s="519">
        <v>10000</v>
      </c>
      <c r="EO1119" s="519">
        <v>10000</v>
      </c>
      <c r="EP1119" s="519">
        <v>10000</v>
      </c>
      <c r="EQ1119" s="519">
        <v>10000</v>
      </c>
      <c r="ER1119" s="519">
        <v>10000</v>
      </c>
      <c r="ES1119" s="519">
        <v>10000</v>
      </c>
      <c r="ET1119" s="519">
        <v>10000</v>
      </c>
      <c r="EU1119" s="519">
        <v>10000</v>
      </c>
      <c r="EV1119" s="519">
        <v>10000</v>
      </c>
      <c r="EW1119" s="519">
        <v>10000</v>
      </c>
      <c r="EX1119" s="519">
        <v>10000</v>
      </c>
      <c r="EY1119" s="519">
        <v>10000</v>
      </c>
      <c r="EZ1119" s="519">
        <v>10000</v>
      </c>
      <c r="FA1119" s="519">
        <v>10000</v>
      </c>
      <c r="FB1119" s="519">
        <v>10000</v>
      </c>
      <c r="FC1119" s="519">
        <v>10000</v>
      </c>
      <c r="FD1119" s="519">
        <v>10000</v>
      </c>
      <c r="FE1119" s="519">
        <v>10000</v>
      </c>
      <c r="FF1119" s="519">
        <v>10000</v>
      </c>
      <c r="FG1119" s="519">
        <v>10000</v>
      </c>
      <c r="FH1119" s="519">
        <v>10000</v>
      </c>
      <c r="FI1119" s="519">
        <v>10000</v>
      </c>
      <c r="FJ1119" s="519">
        <v>10000</v>
      </c>
      <c r="FK1119" s="519">
        <v>10000</v>
      </c>
      <c r="FL1119" s="519">
        <v>10000</v>
      </c>
      <c r="FM1119" s="519">
        <v>10000</v>
      </c>
      <c r="FN1119" s="519">
        <v>0</v>
      </c>
      <c r="FO1119" s="519">
        <v>0</v>
      </c>
      <c r="FP1119" s="519">
        <v>0</v>
      </c>
      <c r="FQ1119" s="519">
        <v>0</v>
      </c>
      <c r="FR1119" s="519">
        <v>0</v>
      </c>
      <c r="FS1119" s="519">
        <v>0</v>
      </c>
      <c r="FT1119" s="519">
        <v>0</v>
      </c>
      <c r="FU1119" s="519">
        <v>0</v>
      </c>
      <c r="FV1119" s="519">
        <v>0</v>
      </c>
      <c r="FW1119" s="519">
        <v>0</v>
      </c>
      <c r="FX1119" s="519">
        <v>0</v>
      </c>
      <c r="FY1119" s="519">
        <v>0</v>
      </c>
      <c r="FZ1119" s="519">
        <v>0</v>
      </c>
      <c r="GA1119" s="519">
        <v>0</v>
      </c>
      <c r="GB1119" s="519">
        <v>0</v>
      </c>
      <c r="GC1119" s="519">
        <v>0</v>
      </c>
      <c r="GD1119" s="519">
        <v>0</v>
      </c>
      <c r="GE1119" s="519">
        <v>0</v>
      </c>
      <c r="GF1119" s="519">
        <v>0</v>
      </c>
      <c r="GG1119" s="519">
        <v>0</v>
      </c>
      <c r="GH1119" s="519">
        <v>0</v>
      </c>
      <c r="GI1119" s="519">
        <v>0</v>
      </c>
      <c r="GJ1119" s="519">
        <v>0</v>
      </c>
      <c r="GK1119" s="519">
        <v>0</v>
      </c>
      <c r="GL1119" s="519">
        <v>0</v>
      </c>
      <c r="GM1119" s="519">
        <v>0</v>
      </c>
      <c r="GN1119" s="519">
        <v>0</v>
      </c>
      <c r="GO1119" s="519">
        <v>0</v>
      </c>
      <c r="GP1119" s="519">
        <v>0</v>
      </c>
      <c r="GQ1119" s="519">
        <v>0</v>
      </c>
      <c r="GR1119" s="519">
        <v>0</v>
      </c>
      <c r="GS1119" s="519">
        <v>0</v>
      </c>
      <c r="GT1119" s="519">
        <v>0</v>
      </c>
      <c r="GU1119" s="519">
        <v>0</v>
      </c>
      <c r="GV1119" s="519">
        <v>0</v>
      </c>
      <c r="GW1119" s="519">
        <v>0</v>
      </c>
      <c r="GX1119" s="519">
        <v>0</v>
      </c>
      <c r="GY1119" s="519">
        <v>0</v>
      </c>
      <c r="GZ1119" s="519">
        <v>0</v>
      </c>
      <c r="HA1119" s="519">
        <v>0</v>
      </c>
      <c r="HB1119" s="519">
        <v>0</v>
      </c>
      <c r="HC1119" s="519">
        <v>0</v>
      </c>
      <c r="HD1119" s="519">
        <v>0</v>
      </c>
      <c r="HE1119" s="519">
        <v>0</v>
      </c>
      <c r="HF1119" s="519">
        <v>0</v>
      </c>
      <c r="HG1119" s="519">
        <v>0</v>
      </c>
      <c r="HH1119" s="519">
        <v>0</v>
      </c>
      <c r="HI1119" s="519">
        <v>0</v>
      </c>
      <c r="HJ1119" s="519">
        <v>0</v>
      </c>
      <c r="HK1119" s="519">
        <v>0</v>
      </c>
      <c r="HL1119" s="519">
        <v>0</v>
      </c>
      <c r="HM1119" s="519">
        <v>0</v>
      </c>
      <c r="HN1119" s="519">
        <v>0</v>
      </c>
      <c r="HO1119" s="519">
        <v>0</v>
      </c>
      <c r="HP1119" s="519">
        <v>0</v>
      </c>
      <c r="HQ1119" s="519">
        <v>0</v>
      </c>
      <c r="HR1119" s="519">
        <v>0</v>
      </c>
      <c r="HS1119" s="519">
        <v>0</v>
      </c>
      <c r="HT1119" s="519">
        <v>0</v>
      </c>
      <c r="HU1119" s="519">
        <v>0</v>
      </c>
      <c r="HV1119" s="519">
        <v>0</v>
      </c>
      <c r="HW1119" s="519">
        <v>0</v>
      </c>
      <c r="HX1119" s="519">
        <v>0</v>
      </c>
      <c r="HY1119" s="519">
        <v>0</v>
      </c>
      <c r="HZ1119" s="519">
        <v>0</v>
      </c>
      <c r="IA1119" s="519">
        <v>0</v>
      </c>
      <c r="IB1119" s="519">
        <v>0</v>
      </c>
      <c r="IC1119" s="519">
        <v>0</v>
      </c>
      <c r="ID1119" s="519">
        <v>0</v>
      </c>
      <c r="IE1119" s="519">
        <v>0</v>
      </c>
      <c r="IF1119" s="519">
        <v>0</v>
      </c>
      <c r="IG1119" s="519">
        <v>0</v>
      </c>
      <c r="IH1119" s="519">
        <v>0</v>
      </c>
      <c r="II1119" s="519">
        <v>0</v>
      </c>
      <c r="IJ1119" s="519">
        <v>0</v>
      </c>
      <c r="IK1119" s="519">
        <v>0</v>
      </c>
    </row>
    <row r="1120" spans="2:245" hidden="1">
      <c r="B1120" s="519" t="s">
        <v>1058</v>
      </c>
      <c r="C1120" s="519"/>
      <c r="D1120" s="519"/>
      <c r="E1120" s="519"/>
      <c r="F1120" s="519">
        <v>2</v>
      </c>
      <c r="G1120" s="519"/>
      <c r="H1120" s="519">
        <v>50</v>
      </c>
      <c r="I1120" s="519">
        <v>8</v>
      </c>
      <c r="J1120" s="519" t="str">
        <f t="shared" si="54"/>
        <v>SDN10025008</v>
      </c>
      <c r="K1120" s="519">
        <v>1024</v>
      </c>
      <c r="M1120" s="337"/>
      <c r="N1120" s="519" t="s">
        <v>1062</v>
      </c>
      <c r="O1120" s="519" t="s">
        <v>1059</v>
      </c>
      <c r="P1120" s="519">
        <v>36</v>
      </c>
      <c r="Q1120" s="521" t="str">
        <f t="shared" si="55"/>
        <v>SDN200136</v>
      </c>
      <c r="R1120" s="519">
        <v>535.29999999999995</v>
      </c>
      <c r="S1120" s="519">
        <v>2000</v>
      </c>
      <c r="T1120" s="519">
        <v>2000</v>
      </c>
      <c r="U1120" s="519">
        <v>2141.1999999999998</v>
      </c>
      <c r="V1120" s="519">
        <v>2676.5</v>
      </c>
      <c r="W1120" s="519">
        <v>3211.8</v>
      </c>
      <c r="X1120" s="519">
        <v>3747.1</v>
      </c>
      <c r="Y1120" s="519">
        <v>4282.3999999999996</v>
      </c>
      <c r="Z1120" s="519">
        <v>4817.7</v>
      </c>
      <c r="AA1120" s="519">
        <v>5353</v>
      </c>
      <c r="AB1120" s="519">
        <v>5781.2</v>
      </c>
      <c r="AC1120" s="519">
        <v>6209.5</v>
      </c>
      <c r="AD1120" s="519">
        <v>6637.7</v>
      </c>
      <c r="AE1120" s="519">
        <v>7066</v>
      </c>
      <c r="AF1120" s="519">
        <v>7494.2</v>
      </c>
      <c r="AG1120" s="519">
        <v>7922.4</v>
      </c>
      <c r="AH1120" s="519">
        <v>8350.7000000000007</v>
      </c>
      <c r="AI1120" s="519">
        <v>8778.9</v>
      </c>
      <c r="AJ1120" s="519">
        <v>9207.2000000000007</v>
      </c>
      <c r="AK1120" s="519">
        <v>9635.4</v>
      </c>
      <c r="AL1120" s="519">
        <v>9635.4</v>
      </c>
      <c r="AM1120" s="519">
        <v>9635.4</v>
      </c>
      <c r="AN1120" s="519">
        <v>9635.4</v>
      </c>
      <c r="AO1120" s="519">
        <v>9635.4</v>
      </c>
      <c r="AP1120" s="519">
        <v>9635.4</v>
      </c>
      <c r="AQ1120" s="519">
        <v>9635.4</v>
      </c>
      <c r="AR1120" s="519">
        <v>9635.4</v>
      </c>
      <c r="AS1120" s="519">
        <v>9635.4</v>
      </c>
      <c r="AT1120" s="519">
        <v>9635.4</v>
      </c>
      <c r="AU1120" s="519">
        <v>9635.4</v>
      </c>
      <c r="AV1120" s="519">
        <v>9635.4</v>
      </c>
      <c r="AW1120" s="519">
        <v>9635.4</v>
      </c>
      <c r="AX1120" s="519">
        <v>9635.4</v>
      </c>
      <c r="AY1120" s="519">
        <v>9635.4</v>
      </c>
      <c r="AZ1120" s="519">
        <v>9635.4</v>
      </c>
      <c r="BA1120" s="519">
        <v>0</v>
      </c>
      <c r="BB1120" s="519">
        <v>0</v>
      </c>
      <c r="BC1120" s="519">
        <v>0</v>
      </c>
      <c r="BD1120" s="519">
        <v>0</v>
      </c>
      <c r="BE1120" s="519">
        <v>0</v>
      </c>
      <c r="BF1120" s="519">
        <v>0</v>
      </c>
      <c r="BG1120" s="519">
        <v>0</v>
      </c>
      <c r="BH1120" s="519">
        <v>0</v>
      </c>
      <c r="BI1120" s="519">
        <v>0</v>
      </c>
      <c r="BJ1120" s="519">
        <v>0</v>
      </c>
      <c r="BK1120" s="519">
        <v>0</v>
      </c>
      <c r="BL1120" s="519">
        <v>0</v>
      </c>
      <c r="BM1120" s="519">
        <v>0</v>
      </c>
      <c r="BN1120" s="519">
        <v>0</v>
      </c>
      <c r="BO1120" s="519">
        <v>0</v>
      </c>
      <c r="BP1120" s="519">
        <v>0</v>
      </c>
      <c r="BQ1120" s="519">
        <v>0</v>
      </c>
      <c r="BR1120" s="519">
        <v>0</v>
      </c>
      <c r="BS1120" s="519">
        <v>0</v>
      </c>
      <c r="BT1120" s="519">
        <v>0</v>
      </c>
      <c r="BU1120" s="519">
        <v>0</v>
      </c>
      <c r="BV1120" s="519">
        <v>0</v>
      </c>
      <c r="BW1120" s="519">
        <v>0</v>
      </c>
      <c r="BX1120" s="519">
        <v>0</v>
      </c>
      <c r="BY1120" s="519">
        <v>0</v>
      </c>
      <c r="BZ1120" s="519">
        <v>0</v>
      </c>
      <c r="CA1120" s="519">
        <v>0</v>
      </c>
      <c r="CB1120" s="519">
        <v>0</v>
      </c>
      <c r="CC1120" s="519">
        <v>0</v>
      </c>
      <c r="CD1120" s="519">
        <v>0</v>
      </c>
      <c r="CE1120" s="519">
        <v>0</v>
      </c>
      <c r="CF1120" s="519">
        <v>0</v>
      </c>
      <c r="CG1120" s="519">
        <v>0</v>
      </c>
      <c r="CH1120" s="519">
        <v>0</v>
      </c>
      <c r="CI1120" s="519">
        <v>0</v>
      </c>
      <c r="CJ1120" s="519">
        <v>0</v>
      </c>
      <c r="CK1120" s="519">
        <v>0</v>
      </c>
      <c r="CL1120" s="519">
        <v>0</v>
      </c>
      <c r="CM1120" s="519">
        <v>0</v>
      </c>
      <c r="CN1120" s="519">
        <v>0</v>
      </c>
      <c r="CO1120" s="519">
        <v>0</v>
      </c>
      <c r="CP1120" s="519">
        <v>0</v>
      </c>
      <c r="CQ1120" s="519">
        <v>0</v>
      </c>
      <c r="CR1120" s="519">
        <v>0</v>
      </c>
      <c r="CS1120" s="519">
        <v>0</v>
      </c>
      <c r="CT1120" s="519">
        <v>0</v>
      </c>
      <c r="CU1120" s="519">
        <v>0</v>
      </c>
      <c r="CV1120" s="519">
        <v>0</v>
      </c>
      <c r="CW1120" s="519">
        <v>0</v>
      </c>
      <c r="CX1120" s="519">
        <v>0</v>
      </c>
      <c r="CY1120" s="519">
        <v>0</v>
      </c>
      <c r="CZ1120" s="519">
        <v>0</v>
      </c>
      <c r="DA1120" s="519">
        <v>0</v>
      </c>
      <c r="DB1120" s="519">
        <v>0</v>
      </c>
      <c r="DC1120" s="519">
        <v>0</v>
      </c>
      <c r="DD1120" s="519">
        <v>0</v>
      </c>
      <c r="DE1120" s="519">
        <v>0</v>
      </c>
      <c r="DF1120" s="519">
        <v>0</v>
      </c>
      <c r="DG1120" s="519">
        <v>0</v>
      </c>
      <c r="DH1120" s="519">
        <v>0</v>
      </c>
      <c r="DI1120" s="519">
        <v>0</v>
      </c>
      <c r="DJ1120" s="519">
        <v>0</v>
      </c>
      <c r="DK1120" s="519">
        <v>0</v>
      </c>
      <c r="DL1120" s="519">
        <v>0</v>
      </c>
      <c r="DM1120" s="519">
        <v>0</v>
      </c>
      <c r="DN1120" s="519">
        <v>0</v>
      </c>
      <c r="DO1120" s="519">
        <v>0</v>
      </c>
      <c r="DP1120" s="519">
        <v>0</v>
      </c>
      <c r="DQ1120" s="519">
        <v>0</v>
      </c>
      <c r="DR1120" s="519">
        <v>0</v>
      </c>
      <c r="DS1120" s="519">
        <v>0</v>
      </c>
      <c r="DT1120" s="519">
        <v>0</v>
      </c>
      <c r="DU1120" s="519">
        <v>0</v>
      </c>
      <c r="DV1120" s="519">
        <v>0</v>
      </c>
      <c r="DW1120" s="519">
        <v>0</v>
      </c>
      <c r="DX1120" s="519">
        <v>0</v>
      </c>
      <c r="DZ1120" s="337"/>
      <c r="EA1120" s="519" t="s">
        <v>1062</v>
      </c>
      <c r="EB1120" s="519" t="s">
        <v>1059</v>
      </c>
      <c r="EC1120" s="519">
        <v>36</v>
      </c>
      <c r="ED1120" s="183" t="str">
        <f t="shared" si="56"/>
        <v>SDN200136</v>
      </c>
      <c r="EE1120" s="519">
        <v>535.29999999999995</v>
      </c>
      <c r="EF1120" s="519">
        <v>10000</v>
      </c>
      <c r="EG1120" s="519">
        <v>10000</v>
      </c>
      <c r="EH1120" s="519">
        <v>10000</v>
      </c>
      <c r="EI1120" s="519">
        <v>10000</v>
      </c>
      <c r="EJ1120" s="519">
        <v>10000</v>
      </c>
      <c r="EK1120" s="519">
        <v>10000</v>
      </c>
      <c r="EL1120" s="519">
        <v>10000</v>
      </c>
      <c r="EM1120" s="519">
        <v>10000</v>
      </c>
      <c r="EN1120" s="519">
        <v>10000</v>
      </c>
      <c r="EO1120" s="519">
        <v>10000</v>
      </c>
      <c r="EP1120" s="519">
        <v>10000</v>
      </c>
      <c r="EQ1120" s="519">
        <v>10000</v>
      </c>
      <c r="ER1120" s="519">
        <v>10000</v>
      </c>
      <c r="ES1120" s="519">
        <v>10000</v>
      </c>
      <c r="ET1120" s="519">
        <v>10000</v>
      </c>
      <c r="EU1120" s="519">
        <v>10000</v>
      </c>
      <c r="EV1120" s="519">
        <v>10000</v>
      </c>
      <c r="EW1120" s="519">
        <v>10000</v>
      </c>
      <c r="EX1120" s="519">
        <v>10000</v>
      </c>
      <c r="EY1120" s="519">
        <v>10000</v>
      </c>
      <c r="EZ1120" s="519">
        <v>10000</v>
      </c>
      <c r="FA1120" s="519">
        <v>10000</v>
      </c>
      <c r="FB1120" s="519">
        <v>10000</v>
      </c>
      <c r="FC1120" s="519">
        <v>10000</v>
      </c>
      <c r="FD1120" s="519">
        <v>10000</v>
      </c>
      <c r="FE1120" s="519">
        <v>10000</v>
      </c>
      <c r="FF1120" s="519">
        <v>10000</v>
      </c>
      <c r="FG1120" s="519">
        <v>10000</v>
      </c>
      <c r="FH1120" s="519">
        <v>10000</v>
      </c>
      <c r="FI1120" s="519">
        <v>10000</v>
      </c>
      <c r="FJ1120" s="519">
        <v>10000</v>
      </c>
      <c r="FK1120" s="519">
        <v>10000</v>
      </c>
      <c r="FL1120" s="519">
        <v>10000</v>
      </c>
      <c r="FM1120" s="519">
        <v>10000</v>
      </c>
      <c r="FN1120" s="519">
        <v>0</v>
      </c>
      <c r="FO1120" s="519">
        <v>0</v>
      </c>
      <c r="FP1120" s="519">
        <v>0</v>
      </c>
      <c r="FQ1120" s="519">
        <v>0</v>
      </c>
      <c r="FR1120" s="519">
        <v>0</v>
      </c>
      <c r="FS1120" s="519">
        <v>0</v>
      </c>
      <c r="FT1120" s="519">
        <v>0</v>
      </c>
      <c r="FU1120" s="519">
        <v>0</v>
      </c>
      <c r="FV1120" s="519">
        <v>0</v>
      </c>
      <c r="FW1120" s="519">
        <v>0</v>
      </c>
      <c r="FX1120" s="519">
        <v>0</v>
      </c>
      <c r="FY1120" s="519">
        <v>0</v>
      </c>
      <c r="FZ1120" s="519">
        <v>0</v>
      </c>
      <c r="GA1120" s="519">
        <v>0</v>
      </c>
      <c r="GB1120" s="519">
        <v>0</v>
      </c>
      <c r="GC1120" s="519">
        <v>0</v>
      </c>
      <c r="GD1120" s="519">
        <v>0</v>
      </c>
      <c r="GE1120" s="519">
        <v>0</v>
      </c>
      <c r="GF1120" s="519">
        <v>0</v>
      </c>
      <c r="GG1120" s="519">
        <v>0</v>
      </c>
      <c r="GH1120" s="519">
        <v>0</v>
      </c>
      <c r="GI1120" s="519">
        <v>0</v>
      </c>
      <c r="GJ1120" s="519">
        <v>0</v>
      </c>
      <c r="GK1120" s="519">
        <v>0</v>
      </c>
      <c r="GL1120" s="519">
        <v>0</v>
      </c>
      <c r="GM1120" s="519">
        <v>0</v>
      </c>
      <c r="GN1120" s="519">
        <v>0</v>
      </c>
      <c r="GO1120" s="519">
        <v>0</v>
      </c>
      <c r="GP1120" s="519">
        <v>0</v>
      </c>
      <c r="GQ1120" s="519">
        <v>0</v>
      </c>
      <c r="GR1120" s="519">
        <v>0</v>
      </c>
      <c r="GS1120" s="519">
        <v>0</v>
      </c>
      <c r="GT1120" s="519">
        <v>0</v>
      </c>
      <c r="GU1120" s="519">
        <v>0</v>
      </c>
      <c r="GV1120" s="519">
        <v>0</v>
      </c>
      <c r="GW1120" s="519">
        <v>0</v>
      </c>
      <c r="GX1120" s="519">
        <v>0</v>
      </c>
      <c r="GY1120" s="519">
        <v>0</v>
      </c>
      <c r="GZ1120" s="519">
        <v>0</v>
      </c>
      <c r="HA1120" s="519">
        <v>0</v>
      </c>
      <c r="HB1120" s="519">
        <v>0</v>
      </c>
      <c r="HC1120" s="519">
        <v>0</v>
      </c>
      <c r="HD1120" s="519">
        <v>0</v>
      </c>
      <c r="HE1120" s="519">
        <v>0</v>
      </c>
      <c r="HF1120" s="519">
        <v>0</v>
      </c>
      <c r="HG1120" s="519">
        <v>0</v>
      </c>
      <c r="HH1120" s="519">
        <v>0</v>
      </c>
      <c r="HI1120" s="519">
        <v>0</v>
      </c>
      <c r="HJ1120" s="519">
        <v>0</v>
      </c>
      <c r="HK1120" s="519">
        <v>0</v>
      </c>
      <c r="HL1120" s="519">
        <v>0</v>
      </c>
      <c r="HM1120" s="519">
        <v>0</v>
      </c>
      <c r="HN1120" s="519">
        <v>0</v>
      </c>
      <c r="HO1120" s="519">
        <v>0</v>
      </c>
      <c r="HP1120" s="519">
        <v>0</v>
      </c>
      <c r="HQ1120" s="519">
        <v>0</v>
      </c>
      <c r="HR1120" s="519">
        <v>0</v>
      </c>
      <c r="HS1120" s="519">
        <v>0</v>
      </c>
      <c r="HT1120" s="519">
        <v>0</v>
      </c>
      <c r="HU1120" s="519">
        <v>0</v>
      </c>
      <c r="HV1120" s="519">
        <v>0</v>
      </c>
      <c r="HW1120" s="519">
        <v>0</v>
      </c>
      <c r="HX1120" s="519">
        <v>0</v>
      </c>
      <c r="HY1120" s="519">
        <v>0</v>
      </c>
      <c r="HZ1120" s="519">
        <v>0</v>
      </c>
      <c r="IA1120" s="519">
        <v>0</v>
      </c>
      <c r="IB1120" s="519">
        <v>0</v>
      </c>
      <c r="IC1120" s="519">
        <v>0</v>
      </c>
      <c r="ID1120" s="519">
        <v>0</v>
      </c>
      <c r="IE1120" s="519">
        <v>0</v>
      </c>
      <c r="IF1120" s="519">
        <v>0</v>
      </c>
      <c r="IG1120" s="519">
        <v>0</v>
      </c>
      <c r="IH1120" s="519">
        <v>0</v>
      </c>
      <c r="II1120" s="519">
        <v>0</v>
      </c>
      <c r="IJ1120" s="519">
        <v>0</v>
      </c>
      <c r="IK1120" s="519">
        <v>0</v>
      </c>
    </row>
    <row r="1121" spans="2:245" hidden="1">
      <c r="B1121" s="519" t="s">
        <v>1058</v>
      </c>
      <c r="C1121" s="519"/>
      <c r="D1121" s="519"/>
      <c r="E1121" s="519"/>
      <c r="F1121" s="519">
        <v>2</v>
      </c>
      <c r="G1121" s="519"/>
      <c r="H1121" s="519">
        <v>50</v>
      </c>
      <c r="I1121" s="519">
        <v>9</v>
      </c>
      <c r="J1121" s="519" t="str">
        <f t="shared" si="54"/>
        <v>SDN10025009</v>
      </c>
      <c r="K1121" s="519">
        <v>1024</v>
      </c>
      <c r="M1121" s="337"/>
      <c r="N1121" s="519" t="s">
        <v>1062</v>
      </c>
      <c r="O1121" s="519" t="s">
        <v>1059</v>
      </c>
      <c r="P1121" s="519">
        <v>37</v>
      </c>
      <c r="Q1121" s="521" t="str">
        <f t="shared" si="55"/>
        <v>SDN200137</v>
      </c>
      <c r="R1121" s="519">
        <v>535.29999999999995</v>
      </c>
      <c r="S1121" s="519">
        <v>2000</v>
      </c>
      <c r="T1121" s="519">
        <v>2000</v>
      </c>
      <c r="U1121" s="519">
        <v>2141.1999999999998</v>
      </c>
      <c r="V1121" s="519">
        <v>2676.5</v>
      </c>
      <c r="W1121" s="519">
        <v>3211.8</v>
      </c>
      <c r="X1121" s="519">
        <v>3747.1</v>
      </c>
      <c r="Y1121" s="519">
        <v>4282.3999999999996</v>
      </c>
      <c r="Z1121" s="519">
        <v>4817.7</v>
      </c>
      <c r="AA1121" s="519">
        <v>5353</v>
      </c>
      <c r="AB1121" s="519">
        <v>5781.2</v>
      </c>
      <c r="AC1121" s="519">
        <v>6209.5</v>
      </c>
      <c r="AD1121" s="519">
        <v>6637.7</v>
      </c>
      <c r="AE1121" s="519">
        <v>7066</v>
      </c>
      <c r="AF1121" s="519">
        <v>7494.2</v>
      </c>
      <c r="AG1121" s="519">
        <v>7922.4</v>
      </c>
      <c r="AH1121" s="519">
        <v>8350.7000000000007</v>
      </c>
      <c r="AI1121" s="519">
        <v>8778.9</v>
      </c>
      <c r="AJ1121" s="519">
        <v>9207.2000000000007</v>
      </c>
      <c r="AK1121" s="519">
        <v>9635.4</v>
      </c>
      <c r="AL1121" s="519">
        <v>9635.4</v>
      </c>
      <c r="AM1121" s="519">
        <v>9635.4</v>
      </c>
      <c r="AN1121" s="519">
        <v>9635.4</v>
      </c>
      <c r="AO1121" s="519">
        <v>9635.4</v>
      </c>
      <c r="AP1121" s="519">
        <v>9635.4</v>
      </c>
      <c r="AQ1121" s="519">
        <v>9635.4</v>
      </c>
      <c r="AR1121" s="519">
        <v>9635.4</v>
      </c>
      <c r="AS1121" s="519">
        <v>9635.4</v>
      </c>
      <c r="AT1121" s="519">
        <v>9635.4</v>
      </c>
      <c r="AU1121" s="519">
        <v>9635.4</v>
      </c>
      <c r="AV1121" s="519">
        <v>9635.4</v>
      </c>
      <c r="AW1121" s="519">
        <v>9635.4</v>
      </c>
      <c r="AX1121" s="519">
        <v>9635.4</v>
      </c>
      <c r="AY1121" s="519">
        <v>9635.4</v>
      </c>
      <c r="AZ1121" s="519">
        <v>9635.4</v>
      </c>
      <c r="BA1121" s="519">
        <v>0</v>
      </c>
      <c r="BB1121" s="519">
        <v>0</v>
      </c>
      <c r="BC1121" s="519">
        <v>0</v>
      </c>
      <c r="BD1121" s="519">
        <v>0</v>
      </c>
      <c r="BE1121" s="519">
        <v>0</v>
      </c>
      <c r="BF1121" s="519">
        <v>0</v>
      </c>
      <c r="BG1121" s="519">
        <v>0</v>
      </c>
      <c r="BH1121" s="519">
        <v>0</v>
      </c>
      <c r="BI1121" s="519">
        <v>0</v>
      </c>
      <c r="BJ1121" s="519">
        <v>0</v>
      </c>
      <c r="BK1121" s="519">
        <v>0</v>
      </c>
      <c r="BL1121" s="519">
        <v>0</v>
      </c>
      <c r="BM1121" s="519">
        <v>0</v>
      </c>
      <c r="BN1121" s="519">
        <v>0</v>
      </c>
      <c r="BO1121" s="519">
        <v>0</v>
      </c>
      <c r="BP1121" s="519">
        <v>0</v>
      </c>
      <c r="BQ1121" s="519">
        <v>0</v>
      </c>
      <c r="BR1121" s="519">
        <v>0</v>
      </c>
      <c r="BS1121" s="519">
        <v>0</v>
      </c>
      <c r="BT1121" s="519">
        <v>0</v>
      </c>
      <c r="BU1121" s="519">
        <v>0</v>
      </c>
      <c r="BV1121" s="519">
        <v>0</v>
      </c>
      <c r="BW1121" s="519">
        <v>0</v>
      </c>
      <c r="BX1121" s="519">
        <v>0</v>
      </c>
      <c r="BY1121" s="519">
        <v>0</v>
      </c>
      <c r="BZ1121" s="519">
        <v>0</v>
      </c>
      <c r="CA1121" s="519">
        <v>0</v>
      </c>
      <c r="CB1121" s="519">
        <v>0</v>
      </c>
      <c r="CC1121" s="519">
        <v>0</v>
      </c>
      <c r="CD1121" s="519">
        <v>0</v>
      </c>
      <c r="CE1121" s="519">
        <v>0</v>
      </c>
      <c r="CF1121" s="519">
        <v>0</v>
      </c>
      <c r="CG1121" s="519">
        <v>0</v>
      </c>
      <c r="CH1121" s="519">
        <v>0</v>
      </c>
      <c r="CI1121" s="519">
        <v>0</v>
      </c>
      <c r="CJ1121" s="519">
        <v>0</v>
      </c>
      <c r="CK1121" s="519">
        <v>0</v>
      </c>
      <c r="CL1121" s="519">
        <v>0</v>
      </c>
      <c r="CM1121" s="519">
        <v>0</v>
      </c>
      <c r="CN1121" s="519">
        <v>0</v>
      </c>
      <c r="CO1121" s="519">
        <v>0</v>
      </c>
      <c r="CP1121" s="519">
        <v>0</v>
      </c>
      <c r="CQ1121" s="519">
        <v>0</v>
      </c>
      <c r="CR1121" s="519">
        <v>0</v>
      </c>
      <c r="CS1121" s="519">
        <v>0</v>
      </c>
      <c r="CT1121" s="519">
        <v>0</v>
      </c>
      <c r="CU1121" s="519">
        <v>0</v>
      </c>
      <c r="CV1121" s="519">
        <v>0</v>
      </c>
      <c r="CW1121" s="519">
        <v>0</v>
      </c>
      <c r="CX1121" s="519">
        <v>0</v>
      </c>
      <c r="CY1121" s="519">
        <v>0</v>
      </c>
      <c r="CZ1121" s="519">
        <v>0</v>
      </c>
      <c r="DA1121" s="519">
        <v>0</v>
      </c>
      <c r="DB1121" s="519">
        <v>0</v>
      </c>
      <c r="DC1121" s="519">
        <v>0</v>
      </c>
      <c r="DD1121" s="519">
        <v>0</v>
      </c>
      <c r="DE1121" s="519">
        <v>0</v>
      </c>
      <c r="DF1121" s="519">
        <v>0</v>
      </c>
      <c r="DG1121" s="519">
        <v>0</v>
      </c>
      <c r="DH1121" s="519">
        <v>0</v>
      </c>
      <c r="DI1121" s="519">
        <v>0</v>
      </c>
      <c r="DJ1121" s="519">
        <v>0</v>
      </c>
      <c r="DK1121" s="519">
        <v>0</v>
      </c>
      <c r="DL1121" s="519">
        <v>0</v>
      </c>
      <c r="DM1121" s="519">
        <v>0</v>
      </c>
      <c r="DN1121" s="519">
        <v>0</v>
      </c>
      <c r="DO1121" s="519">
        <v>0</v>
      </c>
      <c r="DP1121" s="519">
        <v>0</v>
      </c>
      <c r="DQ1121" s="519">
        <v>0</v>
      </c>
      <c r="DR1121" s="519">
        <v>0</v>
      </c>
      <c r="DS1121" s="519">
        <v>0</v>
      </c>
      <c r="DT1121" s="519">
        <v>0</v>
      </c>
      <c r="DU1121" s="519">
        <v>0</v>
      </c>
      <c r="DV1121" s="519">
        <v>0</v>
      </c>
      <c r="DW1121" s="519">
        <v>0</v>
      </c>
      <c r="DX1121" s="519">
        <v>0</v>
      </c>
      <c r="DZ1121" s="337"/>
      <c r="EA1121" s="519" t="s">
        <v>1062</v>
      </c>
      <c r="EB1121" s="519" t="s">
        <v>1059</v>
      </c>
      <c r="EC1121" s="519">
        <v>37</v>
      </c>
      <c r="ED1121" s="183" t="str">
        <f t="shared" si="56"/>
        <v>SDN200137</v>
      </c>
      <c r="EE1121" s="519">
        <v>535.29999999999995</v>
      </c>
      <c r="EF1121" s="519">
        <v>10000</v>
      </c>
      <c r="EG1121" s="519">
        <v>10000</v>
      </c>
      <c r="EH1121" s="519">
        <v>10000</v>
      </c>
      <c r="EI1121" s="519">
        <v>10000</v>
      </c>
      <c r="EJ1121" s="519">
        <v>10000</v>
      </c>
      <c r="EK1121" s="519">
        <v>10000</v>
      </c>
      <c r="EL1121" s="519">
        <v>10000</v>
      </c>
      <c r="EM1121" s="519">
        <v>10000</v>
      </c>
      <c r="EN1121" s="519">
        <v>10000</v>
      </c>
      <c r="EO1121" s="519">
        <v>10000</v>
      </c>
      <c r="EP1121" s="519">
        <v>10000</v>
      </c>
      <c r="EQ1121" s="519">
        <v>10000</v>
      </c>
      <c r="ER1121" s="519">
        <v>10000</v>
      </c>
      <c r="ES1121" s="519">
        <v>10000</v>
      </c>
      <c r="ET1121" s="519">
        <v>10000</v>
      </c>
      <c r="EU1121" s="519">
        <v>10000</v>
      </c>
      <c r="EV1121" s="519">
        <v>10000</v>
      </c>
      <c r="EW1121" s="519">
        <v>10000</v>
      </c>
      <c r="EX1121" s="519">
        <v>10000</v>
      </c>
      <c r="EY1121" s="519">
        <v>10000</v>
      </c>
      <c r="EZ1121" s="519">
        <v>10000</v>
      </c>
      <c r="FA1121" s="519">
        <v>10000</v>
      </c>
      <c r="FB1121" s="519">
        <v>10000</v>
      </c>
      <c r="FC1121" s="519">
        <v>10000</v>
      </c>
      <c r="FD1121" s="519">
        <v>10000</v>
      </c>
      <c r="FE1121" s="519">
        <v>10000</v>
      </c>
      <c r="FF1121" s="519">
        <v>10000</v>
      </c>
      <c r="FG1121" s="519">
        <v>10000</v>
      </c>
      <c r="FH1121" s="519">
        <v>10000</v>
      </c>
      <c r="FI1121" s="519">
        <v>10000</v>
      </c>
      <c r="FJ1121" s="519">
        <v>10000</v>
      </c>
      <c r="FK1121" s="519">
        <v>10000</v>
      </c>
      <c r="FL1121" s="519">
        <v>10000</v>
      </c>
      <c r="FM1121" s="519">
        <v>10000</v>
      </c>
      <c r="FN1121" s="519">
        <v>0</v>
      </c>
      <c r="FO1121" s="519">
        <v>0</v>
      </c>
      <c r="FP1121" s="519">
        <v>0</v>
      </c>
      <c r="FQ1121" s="519">
        <v>0</v>
      </c>
      <c r="FR1121" s="519">
        <v>0</v>
      </c>
      <c r="FS1121" s="519">
        <v>0</v>
      </c>
      <c r="FT1121" s="519">
        <v>0</v>
      </c>
      <c r="FU1121" s="519">
        <v>0</v>
      </c>
      <c r="FV1121" s="519">
        <v>0</v>
      </c>
      <c r="FW1121" s="519">
        <v>0</v>
      </c>
      <c r="FX1121" s="519">
        <v>0</v>
      </c>
      <c r="FY1121" s="519">
        <v>0</v>
      </c>
      <c r="FZ1121" s="519">
        <v>0</v>
      </c>
      <c r="GA1121" s="519">
        <v>0</v>
      </c>
      <c r="GB1121" s="519">
        <v>0</v>
      </c>
      <c r="GC1121" s="519">
        <v>0</v>
      </c>
      <c r="GD1121" s="519">
        <v>0</v>
      </c>
      <c r="GE1121" s="519">
        <v>0</v>
      </c>
      <c r="GF1121" s="519">
        <v>0</v>
      </c>
      <c r="GG1121" s="519">
        <v>0</v>
      </c>
      <c r="GH1121" s="519">
        <v>0</v>
      </c>
      <c r="GI1121" s="519">
        <v>0</v>
      </c>
      <c r="GJ1121" s="519">
        <v>0</v>
      </c>
      <c r="GK1121" s="519">
        <v>0</v>
      </c>
      <c r="GL1121" s="519">
        <v>0</v>
      </c>
      <c r="GM1121" s="519">
        <v>0</v>
      </c>
      <c r="GN1121" s="519">
        <v>0</v>
      </c>
      <c r="GO1121" s="519">
        <v>0</v>
      </c>
      <c r="GP1121" s="519">
        <v>0</v>
      </c>
      <c r="GQ1121" s="519">
        <v>0</v>
      </c>
      <c r="GR1121" s="519">
        <v>0</v>
      </c>
      <c r="GS1121" s="519">
        <v>0</v>
      </c>
      <c r="GT1121" s="519">
        <v>0</v>
      </c>
      <c r="GU1121" s="519">
        <v>0</v>
      </c>
      <c r="GV1121" s="519">
        <v>0</v>
      </c>
      <c r="GW1121" s="519">
        <v>0</v>
      </c>
      <c r="GX1121" s="519">
        <v>0</v>
      </c>
      <c r="GY1121" s="519">
        <v>0</v>
      </c>
      <c r="GZ1121" s="519">
        <v>0</v>
      </c>
      <c r="HA1121" s="519">
        <v>0</v>
      </c>
      <c r="HB1121" s="519">
        <v>0</v>
      </c>
      <c r="HC1121" s="519">
        <v>0</v>
      </c>
      <c r="HD1121" s="519">
        <v>0</v>
      </c>
      <c r="HE1121" s="519">
        <v>0</v>
      </c>
      <c r="HF1121" s="519">
        <v>0</v>
      </c>
      <c r="HG1121" s="519">
        <v>0</v>
      </c>
      <c r="HH1121" s="519">
        <v>0</v>
      </c>
      <c r="HI1121" s="519">
        <v>0</v>
      </c>
      <c r="HJ1121" s="519">
        <v>0</v>
      </c>
      <c r="HK1121" s="519">
        <v>0</v>
      </c>
      <c r="HL1121" s="519">
        <v>0</v>
      </c>
      <c r="HM1121" s="519">
        <v>0</v>
      </c>
      <c r="HN1121" s="519">
        <v>0</v>
      </c>
      <c r="HO1121" s="519">
        <v>0</v>
      </c>
      <c r="HP1121" s="519">
        <v>0</v>
      </c>
      <c r="HQ1121" s="519">
        <v>0</v>
      </c>
      <c r="HR1121" s="519">
        <v>0</v>
      </c>
      <c r="HS1121" s="519">
        <v>0</v>
      </c>
      <c r="HT1121" s="519">
        <v>0</v>
      </c>
      <c r="HU1121" s="519">
        <v>0</v>
      </c>
      <c r="HV1121" s="519">
        <v>0</v>
      </c>
      <c r="HW1121" s="519">
        <v>0</v>
      </c>
      <c r="HX1121" s="519">
        <v>0</v>
      </c>
      <c r="HY1121" s="519">
        <v>0</v>
      </c>
      <c r="HZ1121" s="519">
        <v>0</v>
      </c>
      <c r="IA1121" s="519">
        <v>0</v>
      </c>
      <c r="IB1121" s="519">
        <v>0</v>
      </c>
      <c r="IC1121" s="519">
        <v>0</v>
      </c>
      <c r="ID1121" s="519">
        <v>0</v>
      </c>
      <c r="IE1121" s="519">
        <v>0</v>
      </c>
      <c r="IF1121" s="519">
        <v>0</v>
      </c>
      <c r="IG1121" s="519">
        <v>0</v>
      </c>
      <c r="IH1121" s="519">
        <v>0</v>
      </c>
      <c r="II1121" s="519">
        <v>0</v>
      </c>
      <c r="IJ1121" s="519">
        <v>0</v>
      </c>
      <c r="IK1121" s="519">
        <v>0</v>
      </c>
    </row>
    <row r="1122" spans="2:245" hidden="1">
      <c r="B1122" s="519" t="s">
        <v>1058</v>
      </c>
      <c r="C1122" s="519"/>
      <c r="D1122" s="519"/>
      <c r="E1122" s="519"/>
      <c r="F1122" s="519">
        <v>2</v>
      </c>
      <c r="G1122" s="519"/>
      <c r="H1122" s="519">
        <v>50</v>
      </c>
      <c r="I1122" s="519">
        <v>10</v>
      </c>
      <c r="J1122" s="519" t="str">
        <f t="shared" si="54"/>
        <v>SDN10025010</v>
      </c>
      <c r="K1122" s="519">
        <v>1024</v>
      </c>
      <c r="M1122" s="337"/>
      <c r="N1122" s="519" t="s">
        <v>1062</v>
      </c>
      <c r="O1122" s="519" t="s">
        <v>1059</v>
      </c>
      <c r="P1122" s="519">
        <v>38</v>
      </c>
      <c r="Q1122" s="521" t="str">
        <f t="shared" si="55"/>
        <v>SDN200138</v>
      </c>
      <c r="R1122" s="519">
        <v>540.6</v>
      </c>
      <c r="S1122" s="519">
        <v>2000</v>
      </c>
      <c r="T1122" s="519">
        <v>2000</v>
      </c>
      <c r="U1122" s="519">
        <v>2162.4</v>
      </c>
      <c r="V1122" s="519">
        <v>2703</v>
      </c>
      <c r="W1122" s="519">
        <v>3243.6</v>
      </c>
      <c r="X1122" s="519">
        <v>3784.2</v>
      </c>
      <c r="Y1122" s="519">
        <v>4324.8</v>
      </c>
      <c r="Z1122" s="519">
        <v>4865.3999999999996</v>
      </c>
      <c r="AA1122" s="519">
        <v>5406</v>
      </c>
      <c r="AB1122" s="519">
        <v>5838.5</v>
      </c>
      <c r="AC1122" s="519">
        <v>6271</v>
      </c>
      <c r="AD1122" s="519">
        <v>6703.4</v>
      </c>
      <c r="AE1122" s="519">
        <v>7135.9</v>
      </c>
      <c r="AF1122" s="519">
        <v>7568.4</v>
      </c>
      <c r="AG1122" s="519">
        <v>8000.9</v>
      </c>
      <c r="AH1122" s="519">
        <v>8433.4</v>
      </c>
      <c r="AI1122" s="519">
        <v>8865.7999999999993</v>
      </c>
      <c r="AJ1122" s="519">
        <v>9298.2999999999993</v>
      </c>
      <c r="AK1122" s="519">
        <v>9730.7999999999993</v>
      </c>
      <c r="AL1122" s="519">
        <v>9730.7999999999993</v>
      </c>
      <c r="AM1122" s="519">
        <v>9730.7999999999993</v>
      </c>
      <c r="AN1122" s="519">
        <v>9730.7999999999993</v>
      </c>
      <c r="AO1122" s="519">
        <v>9730.7999999999993</v>
      </c>
      <c r="AP1122" s="519">
        <v>9730.7999999999993</v>
      </c>
      <c r="AQ1122" s="519">
        <v>9730.7999999999993</v>
      </c>
      <c r="AR1122" s="519">
        <v>9730.7999999999993</v>
      </c>
      <c r="AS1122" s="519">
        <v>9730.7999999999993</v>
      </c>
      <c r="AT1122" s="519">
        <v>9730.7999999999993</v>
      </c>
      <c r="AU1122" s="519">
        <v>9730.7999999999993</v>
      </c>
      <c r="AV1122" s="519">
        <v>9730.7999999999993</v>
      </c>
      <c r="AW1122" s="519">
        <v>9730.7999999999993</v>
      </c>
      <c r="AX1122" s="519">
        <v>9730.7999999999993</v>
      </c>
      <c r="AY1122" s="519">
        <v>9730.7999999999993</v>
      </c>
      <c r="AZ1122" s="519">
        <v>9730.7999999999993</v>
      </c>
      <c r="BA1122" s="519">
        <v>0</v>
      </c>
      <c r="BB1122" s="519">
        <v>0</v>
      </c>
      <c r="BC1122" s="519">
        <v>0</v>
      </c>
      <c r="BD1122" s="519">
        <v>0</v>
      </c>
      <c r="BE1122" s="519">
        <v>0</v>
      </c>
      <c r="BF1122" s="519">
        <v>0</v>
      </c>
      <c r="BG1122" s="519">
        <v>0</v>
      </c>
      <c r="BH1122" s="519">
        <v>0</v>
      </c>
      <c r="BI1122" s="519">
        <v>0</v>
      </c>
      <c r="BJ1122" s="519">
        <v>0</v>
      </c>
      <c r="BK1122" s="519">
        <v>0</v>
      </c>
      <c r="BL1122" s="519">
        <v>0</v>
      </c>
      <c r="BM1122" s="519">
        <v>0</v>
      </c>
      <c r="BN1122" s="519">
        <v>0</v>
      </c>
      <c r="BO1122" s="519">
        <v>0</v>
      </c>
      <c r="BP1122" s="519">
        <v>0</v>
      </c>
      <c r="BQ1122" s="519">
        <v>0</v>
      </c>
      <c r="BR1122" s="519">
        <v>0</v>
      </c>
      <c r="BS1122" s="519">
        <v>0</v>
      </c>
      <c r="BT1122" s="519">
        <v>0</v>
      </c>
      <c r="BU1122" s="519">
        <v>0</v>
      </c>
      <c r="BV1122" s="519">
        <v>0</v>
      </c>
      <c r="BW1122" s="519">
        <v>0</v>
      </c>
      <c r="BX1122" s="519">
        <v>0</v>
      </c>
      <c r="BY1122" s="519">
        <v>0</v>
      </c>
      <c r="BZ1122" s="519">
        <v>0</v>
      </c>
      <c r="CA1122" s="519">
        <v>0</v>
      </c>
      <c r="CB1122" s="519">
        <v>0</v>
      </c>
      <c r="CC1122" s="519">
        <v>0</v>
      </c>
      <c r="CD1122" s="519">
        <v>0</v>
      </c>
      <c r="CE1122" s="519">
        <v>0</v>
      </c>
      <c r="CF1122" s="519">
        <v>0</v>
      </c>
      <c r="CG1122" s="519">
        <v>0</v>
      </c>
      <c r="CH1122" s="519">
        <v>0</v>
      </c>
      <c r="CI1122" s="519">
        <v>0</v>
      </c>
      <c r="CJ1122" s="519">
        <v>0</v>
      </c>
      <c r="CK1122" s="519">
        <v>0</v>
      </c>
      <c r="CL1122" s="519">
        <v>0</v>
      </c>
      <c r="CM1122" s="519">
        <v>0</v>
      </c>
      <c r="CN1122" s="519">
        <v>0</v>
      </c>
      <c r="CO1122" s="519">
        <v>0</v>
      </c>
      <c r="CP1122" s="519">
        <v>0</v>
      </c>
      <c r="CQ1122" s="519">
        <v>0</v>
      </c>
      <c r="CR1122" s="519">
        <v>0</v>
      </c>
      <c r="CS1122" s="519">
        <v>0</v>
      </c>
      <c r="CT1122" s="519">
        <v>0</v>
      </c>
      <c r="CU1122" s="519">
        <v>0</v>
      </c>
      <c r="CV1122" s="519">
        <v>0</v>
      </c>
      <c r="CW1122" s="519">
        <v>0</v>
      </c>
      <c r="CX1122" s="519">
        <v>0</v>
      </c>
      <c r="CY1122" s="519">
        <v>0</v>
      </c>
      <c r="CZ1122" s="519">
        <v>0</v>
      </c>
      <c r="DA1122" s="519">
        <v>0</v>
      </c>
      <c r="DB1122" s="519">
        <v>0</v>
      </c>
      <c r="DC1122" s="519">
        <v>0</v>
      </c>
      <c r="DD1122" s="519">
        <v>0</v>
      </c>
      <c r="DE1122" s="519">
        <v>0</v>
      </c>
      <c r="DF1122" s="519">
        <v>0</v>
      </c>
      <c r="DG1122" s="519">
        <v>0</v>
      </c>
      <c r="DH1122" s="519">
        <v>0</v>
      </c>
      <c r="DI1122" s="519">
        <v>0</v>
      </c>
      <c r="DJ1122" s="519">
        <v>0</v>
      </c>
      <c r="DK1122" s="519">
        <v>0</v>
      </c>
      <c r="DL1122" s="519">
        <v>0</v>
      </c>
      <c r="DM1122" s="519">
        <v>0</v>
      </c>
      <c r="DN1122" s="519">
        <v>0</v>
      </c>
      <c r="DO1122" s="519">
        <v>0</v>
      </c>
      <c r="DP1122" s="519">
        <v>0</v>
      </c>
      <c r="DQ1122" s="519">
        <v>0</v>
      </c>
      <c r="DR1122" s="519">
        <v>0</v>
      </c>
      <c r="DS1122" s="519">
        <v>0</v>
      </c>
      <c r="DT1122" s="519">
        <v>0</v>
      </c>
      <c r="DU1122" s="519">
        <v>0</v>
      </c>
      <c r="DV1122" s="519">
        <v>0</v>
      </c>
      <c r="DW1122" s="519">
        <v>0</v>
      </c>
      <c r="DX1122" s="519">
        <v>0</v>
      </c>
      <c r="DZ1122" s="337"/>
      <c r="EA1122" s="519" t="s">
        <v>1062</v>
      </c>
      <c r="EB1122" s="519" t="s">
        <v>1059</v>
      </c>
      <c r="EC1122" s="519">
        <v>38</v>
      </c>
      <c r="ED1122" s="183" t="str">
        <f t="shared" si="56"/>
        <v>SDN200138</v>
      </c>
      <c r="EE1122" s="519">
        <v>540.6</v>
      </c>
      <c r="EF1122" s="519">
        <v>10000</v>
      </c>
      <c r="EG1122" s="519">
        <v>10000</v>
      </c>
      <c r="EH1122" s="519">
        <v>10000</v>
      </c>
      <c r="EI1122" s="519">
        <v>10000</v>
      </c>
      <c r="EJ1122" s="519">
        <v>10000</v>
      </c>
      <c r="EK1122" s="519">
        <v>10000</v>
      </c>
      <c r="EL1122" s="519">
        <v>10000</v>
      </c>
      <c r="EM1122" s="519">
        <v>10000</v>
      </c>
      <c r="EN1122" s="519">
        <v>10000</v>
      </c>
      <c r="EO1122" s="519">
        <v>10000</v>
      </c>
      <c r="EP1122" s="519">
        <v>10000</v>
      </c>
      <c r="EQ1122" s="519">
        <v>10000</v>
      </c>
      <c r="ER1122" s="519">
        <v>10000</v>
      </c>
      <c r="ES1122" s="519">
        <v>10000</v>
      </c>
      <c r="ET1122" s="519">
        <v>10000</v>
      </c>
      <c r="EU1122" s="519">
        <v>10000</v>
      </c>
      <c r="EV1122" s="519">
        <v>10000</v>
      </c>
      <c r="EW1122" s="519">
        <v>10000</v>
      </c>
      <c r="EX1122" s="519">
        <v>10000</v>
      </c>
      <c r="EY1122" s="519">
        <v>10000</v>
      </c>
      <c r="EZ1122" s="519">
        <v>10000</v>
      </c>
      <c r="FA1122" s="519">
        <v>10000</v>
      </c>
      <c r="FB1122" s="519">
        <v>10000</v>
      </c>
      <c r="FC1122" s="519">
        <v>10000</v>
      </c>
      <c r="FD1122" s="519">
        <v>10000</v>
      </c>
      <c r="FE1122" s="519">
        <v>10000</v>
      </c>
      <c r="FF1122" s="519">
        <v>10000</v>
      </c>
      <c r="FG1122" s="519">
        <v>10000</v>
      </c>
      <c r="FH1122" s="519">
        <v>10000</v>
      </c>
      <c r="FI1122" s="519">
        <v>10000</v>
      </c>
      <c r="FJ1122" s="519">
        <v>10000</v>
      </c>
      <c r="FK1122" s="519">
        <v>10000</v>
      </c>
      <c r="FL1122" s="519">
        <v>10000</v>
      </c>
      <c r="FM1122" s="519">
        <v>10000</v>
      </c>
      <c r="FN1122" s="519">
        <v>0</v>
      </c>
      <c r="FO1122" s="519">
        <v>0</v>
      </c>
      <c r="FP1122" s="519">
        <v>0</v>
      </c>
      <c r="FQ1122" s="519">
        <v>0</v>
      </c>
      <c r="FR1122" s="519">
        <v>0</v>
      </c>
      <c r="FS1122" s="519">
        <v>0</v>
      </c>
      <c r="FT1122" s="519">
        <v>0</v>
      </c>
      <c r="FU1122" s="519">
        <v>0</v>
      </c>
      <c r="FV1122" s="519">
        <v>0</v>
      </c>
      <c r="FW1122" s="519">
        <v>0</v>
      </c>
      <c r="FX1122" s="519">
        <v>0</v>
      </c>
      <c r="FY1122" s="519">
        <v>0</v>
      </c>
      <c r="FZ1122" s="519">
        <v>0</v>
      </c>
      <c r="GA1122" s="519">
        <v>0</v>
      </c>
      <c r="GB1122" s="519">
        <v>0</v>
      </c>
      <c r="GC1122" s="519">
        <v>0</v>
      </c>
      <c r="GD1122" s="519">
        <v>0</v>
      </c>
      <c r="GE1122" s="519">
        <v>0</v>
      </c>
      <c r="GF1122" s="519">
        <v>0</v>
      </c>
      <c r="GG1122" s="519">
        <v>0</v>
      </c>
      <c r="GH1122" s="519">
        <v>0</v>
      </c>
      <c r="GI1122" s="519">
        <v>0</v>
      </c>
      <c r="GJ1122" s="519">
        <v>0</v>
      </c>
      <c r="GK1122" s="519">
        <v>0</v>
      </c>
      <c r="GL1122" s="519">
        <v>0</v>
      </c>
      <c r="GM1122" s="519">
        <v>0</v>
      </c>
      <c r="GN1122" s="519">
        <v>0</v>
      </c>
      <c r="GO1122" s="519">
        <v>0</v>
      </c>
      <c r="GP1122" s="519">
        <v>0</v>
      </c>
      <c r="GQ1122" s="519">
        <v>0</v>
      </c>
      <c r="GR1122" s="519">
        <v>0</v>
      </c>
      <c r="GS1122" s="519">
        <v>0</v>
      </c>
      <c r="GT1122" s="519">
        <v>0</v>
      </c>
      <c r="GU1122" s="519">
        <v>0</v>
      </c>
      <c r="GV1122" s="519">
        <v>0</v>
      </c>
      <c r="GW1122" s="519">
        <v>0</v>
      </c>
      <c r="GX1122" s="519">
        <v>0</v>
      </c>
      <c r="GY1122" s="519">
        <v>0</v>
      </c>
      <c r="GZ1122" s="519">
        <v>0</v>
      </c>
      <c r="HA1122" s="519">
        <v>0</v>
      </c>
      <c r="HB1122" s="519">
        <v>0</v>
      </c>
      <c r="HC1122" s="519">
        <v>0</v>
      </c>
      <c r="HD1122" s="519">
        <v>0</v>
      </c>
      <c r="HE1122" s="519">
        <v>0</v>
      </c>
      <c r="HF1122" s="519">
        <v>0</v>
      </c>
      <c r="HG1122" s="519">
        <v>0</v>
      </c>
      <c r="HH1122" s="519">
        <v>0</v>
      </c>
      <c r="HI1122" s="519">
        <v>0</v>
      </c>
      <c r="HJ1122" s="519">
        <v>0</v>
      </c>
      <c r="HK1122" s="519">
        <v>0</v>
      </c>
      <c r="HL1122" s="519">
        <v>0</v>
      </c>
      <c r="HM1122" s="519">
        <v>0</v>
      </c>
      <c r="HN1122" s="519">
        <v>0</v>
      </c>
      <c r="HO1122" s="519">
        <v>0</v>
      </c>
      <c r="HP1122" s="519">
        <v>0</v>
      </c>
      <c r="HQ1122" s="519">
        <v>0</v>
      </c>
      <c r="HR1122" s="519">
        <v>0</v>
      </c>
      <c r="HS1122" s="519">
        <v>0</v>
      </c>
      <c r="HT1122" s="519">
        <v>0</v>
      </c>
      <c r="HU1122" s="519">
        <v>0</v>
      </c>
      <c r="HV1122" s="519">
        <v>0</v>
      </c>
      <c r="HW1122" s="519">
        <v>0</v>
      </c>
      <c r="HX1122" s="519">
        <v>0</v>
      </c>
      <c r="HY1122" s="519">
        <v>0</v>
      </c>
      <c r="HZ1122" s="519">
        <v>0</v>
      </c>
      <c r="IA1122" s="519">
        <v>0</v>
      </c>
      <c r="IB1122" s="519">
        <v>0</v>
      </c>
      <c r="IC1122" s="519">
        <v>0</v>
      </c>
      <c r="ID1122" s="519">
        <v>0</v>
      </c>
      <c r="IE1122" s="519">
        <v>0</v>
      </c>
      <c r="IF1122" s="519">
        <v>0</v>
      </c>
      <c r="IG1122" s="519">
        <v>0</v>
      </c>
      <c r="IH1122" s="519">
        <v>0</v>
      </c>
      <c r="II1122" s="519">
        <v>0</v>
      </c>
      <c r="IJ1122" s="519">
        <v>0</v>
      </c>
      <c r="IK1122" s="519">
        <v>0</v>
      </c>
    </row>
    <row r="1123" spans="2:245" hidden="1">
      <c r="B1123" s="519" t="s">
        <v>1058</v>
      </c>
      <c r="C1123" s="519"/>
      <c r="D1123" s="519"/>
      <c r="E1123" s="519"/>
      <c r="F1123" s="519">
        <v>2</v>
      </c>
      <c r="G1123" s="519"/>
      <c r="H1123" s="519">
        <v>51</v>
      </c>
      <c r="I1123" s="519">
        <v>1</v>
      </c>
      <c r="J1123" s="519" t="str">
        <f t="shared" si="54"/>
        <v>SDN10025101</v>
      </c>
      <c r="K1123" s="519">
        <v>1315</v>
      </c>
      <c r="M1123" s="337"/>
      <c r="N1123" s="519" t="s">
        <v>1062</v>
      </c>
      <c r="O1123" s="519" t="s">
        <v>1059</v>
      </c>
      <c r="P1123" s="519">
        <v>39</v>
      </c>
      <c r="Q1123" s="521" t="str">
        <f t="shared" si="55"/>
        <v>SDN200139</v>
      </c>
      <c r="R1123" s="519">
        <v>545.9</v>
      </c>
      <c r="S1123" s="519">
        <v>2000</v>
      </c>
      <c r="T1123" s="519">
        <v>2000</v>
      </c>
      <c r="U1123" s="519">
        <v>2183.6</v>
      </c>
      <c r="V1123" s="519">
        <v>2729.5</v>
      </c>
      <c r="W1123" s="519">
        <v>3275.4</v>
      </c>
      <c r="X1123" s="519">
        <v>3821.3</v>
      </c>
      <c r="Y1123" s="519">
        <v>4367.2</v>
      </c>
      <c r="Z1123" s="519">
        <v>4913.1000000000004</v>
      </c>
      <c r="AA1123" s="519">
        <v>5459</v>
      </c>
      <c r="AB1123" s="519">
        <v>5895.7</v>
      </c>
      <c r="AC1123" s="519">
        <v>6332.4</v>
      </c>
      <c r="AD1123" s="519">
        <v>6769.2</v>
      </c>
      <c r="AE1123" s="519">
        <v>7205.9</v>
      </c>
      <c r="AF1123" s="519">
        <v>7642.6</v>
      </c>
      <c r="AG1123" s="519">
        <v>8079.3</v>
      </c>
      <c r="AH1123" s="519">
        <v>8516</v>
      </c>
      <c r="AI1123" s="519">
        <v>8952.7999999999993</v>
      </c>
      <c r="AJ1123" s="519">
        <v>9389.5</v>
      </c>
      <c r="AK1123" s="519">
        <v>9826.2000000000007</v>
      </c>
      <c r="AL1123" s="519">
        <v>9826.2000000000007</v>
      </c>
      <c r="AM1123" s="519">
        <v>9826.2000000000007</v>
      </c>
      <c r="AN1123" s="519">
        <v>9826.2000000000007</v>
      </c>
      <c r="AO1123" s="519">
        <v>9826.2000000000007</v>
      </c>
      <c r="AP1123" s="519">
        <v>9826.2000000000007</v>
      </c>
      <c r="AQ1123" s="519">
        <v>9826.2000000000007</v>
      </c>
      <c r="AR1123" s="519">
        <v>9826.2000000000007</v>
      </c>
      <c r="AS1123" s="519">
        <v>9826.2000000000007</v>
      </c>
      <c r="AT1123" s="519">
        <v>9826.2000000000007</v>
      </c>
      <c r="AU1123" s="519">
        <v>9826.2000000000007</v>
      </c>
      <c r="AV1123" s="519">
        <v>9826.2000000000007</v>
      </c>
      <c r="AW1123" s="519">
        <v>9826.2000000000007</v>
      </c>
      <c r="AX1123" s="519">
        <v>9826.2000000000007</v>
      </c>
      <c r="AY1123" s="519">
        <v>9826.2000000000007</v>
      </c>
      <c r="AZ1123" s="519">
        <v>9826.2000000000007</v>
      </c>
      <c r="BA1123" s="519">
        <v>0</v>
      </c>
      <c r="BB1123" s="519">
        <v>0</v>
      </c>
      <c r="BC1123" s="519">
        <v>0</v>
      </c>
      <c r="BD1123" s="519">
        <v>0</v>
      </c>
      <c r="BE1123" s="519">
        <v>0</v>
      </c>
      <c r="BF1123" s="519">
        <v>0</v>
      </c>
      <c r="BG1123" s="519">
        <v>0</v>
      </c>
      <c r="BH1123" s="519">
        <v>0</v>
      </c>
      <c r="BI1123" s="519">
        <v>0</v>
      </c>
      <c r="BJ1123" s="519">
        <v>0</v>
      </c>
      <c r="BK1123" s="519">
        <v>0</v>
      </c>
      <c r="BL1123" s="519">
        <v>0</v>
      </c>
      <c r="BM1123" s="519">
        <v>0</v>
      </c>
      <c r="BN1123" s="519">
        <v>0</v>
      </c>
      <c r="BO1123" s="519">
        <v>0</v>
      </c>
      <c r="BP1123" s="519">
        <v>0</v>
      </c>
      <c r="BQ1123" s="519">
        <v>0</v>
      </c>
      <c r="BR1123" s="519">
        <v>0</v>
      </c>
      <c r="BS1123" s="519">
        <v>0</v>
      </c>
      <c r="BT1123" s="519">
        <v>0</v>
      </c>
      <c r="BU1123" s="519">
        <v>0</v>
      </c>
      <c r="BV1123" s="519">
        <v>0</v>
      </c>
      <c r="BW1123" s="519">
        <v>0</v>
      </c>
      <c r="BX1123" s="519">
        <v>0</v>
      </c>
      <c r="BY1123" s="519">
        <v>0</v>
      </c>
      <c r="BZ1123" s="519">
        <v>0</v>
      </c>
      <c r="CA1123" s="519">
        <v>0</v>
      </c>
      <c r="CB1123" s="519">
        <v>0</v>
      </c>
      <c r="CC1123" s="519">
        <v>0</v>
      </c>
      <c r="CD1123" s="519">
        <v>0</v>
      </c>
      <c r="CE1123" s="519">
        <v>0</v>
      </c>
      <c r="CF1123" s="519">
        <v>0</v>
      </c>
      <c r="CG1123" s="519">
        <v>0</v>
      </c>
      <c r="CH1123" s="519">
        <v>0</v>
      </c>
      <c r="CI1123" s="519">
        <v>0</v>
      </c>
      <c r="CJ1123" s="519">
        <v>0</v>
      </c>
      <c r="CK1123" s="519">
        <v>0</v>
      </c>
      <c r="CL1123" s="519">
        <v>0</v>
      </c>
      <c r="CM1123" s="519">
        <v>0</v>
      </c>
      <c r="CN1123" s="519">
        <v>0</v>
      </c>
      <c r="CO1123" s="519">
        <v>0</v>
      </c>
      <c r="CP1123" s="519">
        <v>0</v>
      </c>
      <c r="CQ1123" s="519">
        <v>0</v>
      </c>
      <c r="CR1123" s="519">
        <v>0</v>
      </c>
      <c r="CS1123" s="519">
        <v>0</v>
      </c>
      <c r="CT1123" s="519">
        <v>0</v>
      </c>
      <c r="CU1123" s="519">
        <v>0</v>
      </c>
      <c r="CV1123" s="519">
        <v>0</v>
      </c>
      <c r="CW1123" s="519">
        <v>0</v>
      </c>
      <c r="CX1123" s="519">
        <v>0</v>
      </c>
      <c r="CY1123" s="519">
        <v>0</v>
      </c>
      <c r="CZ1123" s="519">
        <v>0</v>
      </c>
      <c r="DA1123" s="519">
        <v>0</v>
      </c>
      <c r="DB1123" s="519">
        <v>0</v>
      </c>
      <c r="DC1123" s="519">
        <v>0</v>
      </c>
      <c r="DD1123" s="519">
        <v>0</v>
      </c>
      <c r="DE1123" s="519">
        <v>0</v>
      </c>
      <c r="DF1123" s="519">
        <v>0</v>
      </c>
      <c r="DG1123" s="519">
        <v>0</v>
      </c>
      <c r="DH1123" s="519">
        <v>0</v>
      </c>
      <c r="DI1123" s="519">
        <v>0</v>
      </c>
      <c r="DJ1123" s="519">
        <v>0</v>
      </c>
      <c r="DK1123" s="519">
        <v>0</v>
      </c>
      <c r="DL1123" s="519">
        <v>0</v>
      </c>
      <c r="DM1123" s="519">
        <v>0</v>
      </c>
      <c r="DN1123" s="519">
        <v>0</v>
      </c>
      <c r="DO1123" s="519">
        <v>0</v>
      </c>
      <c r="DP1123" s="519">
        <v>0</v>
      </c>
      <c r="DQ1123" s="519">
        <v>0</v>
      </c>
      <c r="DR1123" s="519">
        <v>0</v>
      </c>
      <c r="DS1123" s="519">
        <v>0</v>
      </c>
      <c r="DT1123" s="519">
        <v>0</v>
      </c>
      <c r="DU1123" s="519">
        <v>0</v>
      </c>
      <c r="DV1123" s="519">
        <v>0</v>
      </c>
      <c r="DW1123" s="519">
        <v>0</v>
      </c>
      <c r="DX1123" s="519">
        <v>0</v>
      </c>
      <c r="DZ1123" s="337"/>
      <c r="EA1123" s="519" t="s">
        <v>1062</v>
      </c>
      <c r="EB1123" s="519" t="s">
        <v>1059</v>
      </c>
      <c r="EC1123" s="519">
        <v>39</v>
      </c>
      <c r="ED1123" s="183" t="str">
        <f t="shared" si="56"/>
        <v>SDN200139</v>
      </c>
      <c r="EE1123" s="519">
        <v>545.9</v>
      </c>
      <c r="EF1123" s="519">
        <v>10000</v>
      </c>
      <c r="EG1123" s="519">
        <v>10000</v>
      </c>
      <c r="EH1123" s="519">
        <v>10000</v>
      </c>
      <c r="EI1123" s="519">
        <v>10000</v>
      </c>
      <c r="EJ1123" s="519">
        <v>10000</v>
      </c>
      <c r="EK1123" s="519">
        <v>10000</v>
      </c>
      <c r="EL1123" s="519">
        <v>10000</v>
      </c>
      <c r="EM1123" s="519">
        <v>10000</v>
      </c>
      <c r="EN1123" s="519">
        <v>10000</v>
      </c>
      <c r="EO1123" s="519">
        <v>10000</v>
      </c>
      <c r="EP1123" s="519">
        <v>10000</v>
      </c>
      <c r="EQ1123" s="519">
        <v>10000</v>
      </c>
      <c r="ER1123" s="519">
        <v>10000</v>
      </c>
      <c r="ES1123" s="519">
        <v>10000</v>
      </c>
      <c r="ET1123" s="519">
        <v>10000</v>
      </c>
      <c r="EU1123" s="519">
        <v>10000</v>
      </c>
      <c r="EV1123" s="519">
        <v>10000</v>
      </c>
      <c r="EW1123" s="519">
        <v>10000</v>
      </c>
      <c r="EX1123" s="519">
        <v>10000</v>
      </c>
      <c r="EY1123" s="519">
        <v>10000</v>
      </c>
      <c r="EZ1123" s="519">
        <v>10000</v>
      </c>
      <c r="FA1123" s="519">
        <v>10000</v>
      </c>
      <c r="FB1123" s="519">
        <v>10000</v>
      </c>
      <c r="FC1123" s="519">
        <v>10000</v>
      </c>
      <c r="FD1123" s="519">
        <v>10000</v>
      </c>
      <c r="FE1123" s="519">
        <v>10000</v>
      </c>
      <c r="FF1123" s="519">
        <v>10000</v>
      </c>
      <c r="FG1123" s="519">
        <v>10000</v>
      </c>
      <c r="FH1123" s="519">
        <v>10000</v>
      </c>
      <c r="FI1123" s="519">
        <v>10000</v>
      </c>
      <c r="FJ1123" s="519">
        <v>10000</v>
      </c>
      <c r="FK1123" s="519">
        <v>10000</v>
      </c>
      <c r="FL1123" s="519">
        <v>10000</v>
      </c>
      <c r="FM1123" s="519">
        <v>10000</v>
      </c>
      <c r="FN1123" s="519">
        <v>0</v>
      </c>
      <c r="FO1123" s="519">
        <v>0</v>
      </c>
      <c r="FP1123" s="519">
        <v>0</v>
      </c>
      <c r="FQ1123" s="519">
        <v>0</v>
      </c>
      <c r="FR1123" s="519">
        <v>0</v>
      </c>
      <c r="FS1123" s="519">
        <v>0</v>
      </c>
      <c r="FT1123" s="519">
        <v>0</v>
      </c>
      <c r="FU1123" s="519">
        <v>0</v>
      </c>
      <c r="FV1123" s="519">
        <v>0</v>
      </c>
      <c r="FW1123" s="519">
        <v>0</v>
      </c>
      <c r="FX1123" s="519">
        <v>0</v>
      </c>
      <c r="FY1123" s="519">
        <v>0</v>
      </c>
      <c r="FZ1123" s="519">
        <v>0</v>
      </c>
      <c r="GA1123" s="519">
        <v>0</v>
      </c>
      <c r="GB1123" s="519">
        <v>0</v>
      </c>
      <c r="GC1123" s="519">
        <v>0</v>
      </c>
      <c r="GD1123" s="519">
        <v>0</v>
      </c>
      <c r="GE1123" s="519">
        <v>0</v>
      </c>
      <c r="GF1123" s="519">
        <v>0</v>
      </c>
      <c r="GG1123" s="519">
        <v>0</v>
      </c>
      <c r="GH1123" s="519">
        <v>0</v>
      </c>
      <c r="GI1123" s="519">
        <v>0</v>
      </c>
      <c r="GJ1123" s="519">
        <v>0</v>
      </c>
      <c r="GK1123" s="519">
        <v>0</v>
      </c>
      <c r="GL1123" s="519">
        <v>0</v>
      </c>
      <c r="GM1123" s="519">
        <v>0</v>
      </c>
      <c r="GN1123" s="519">
        <v>0</v>
      </c>
      <c r="GO1123" s="519">
        <v>0</v>
      </c>
      <c r="GP1123" s="519">
        <v>0</v>
      </c>
      <c r="GQ1123" s="519">
        <v>0</v>
      </c>
      <c r="GR1123" s="519">
        <v>0</v>
      </c>
      <c r="GS1123" s="519">
        <v>0</v>
      </c>
      <c r="GT1123" s="519">
        <v>0</v>
      </c>
      <c r="GU1123" s="519">
        <v>0</v>
      </c>
      <c r="GV1123" s="519">
        <v>0</v>
      </c>
      <c r="GW1123" s="519">
        <v>0</v>
      </c>
      <c r="GX1123" s="519">
        <v>0</v>
      </c>
      <c r="GY1123" s="519">
        <v>0</v>
      </c>
      <c r="GZ1123" s="519">
        <v>0</v>
      </c>
      <c r="HA1123" s="519">
        <v>0</v>
      </c>
      <c r="HB1123" s="519">
        <v>0</v>
      </c>
      <c r="HC1123" s="519">
        <v>0</v>
      </c>
      <c r="HD1123" s="519">
        <v>0</v>
      </c>
      <c r="HE1123" s="519">
        <v>0</v>
      </c>
      <c r="HF1123" s="519">
        <v>0</v>
      </c>
      <c r="HG1123" s="519">
        <v>0</v>
      </c>
      <c r="HH1123" s="519">
        <v>0</v>
      </c>
      <c r="HI1123" s="519">
        <v>0</v>
      </c>
      <c r="HJ1123" s="519">
        <v>0</v>
      </c>
      <c r="HK1123" s="519">
        <v>0</v>
      </c>
      <c r="HL1123" s="519">
        <v>0</v>
      </c>
      <c r="HM1123" s="519">
        <v>0</v>
      </c>
      <c r="HN1123" s="519">
        <v>0</v>
      </c>
      <c r="HO1123" s="519">
        <v>0</v>
      </c>
      <c r="HP1123" s="519">
        <v>0</v>
      </c>
      <c r="HQ1123" s="519">
        <v>0</v>
      </c>
      <c r="HR1123" s="519">
        <v>0</v>
      </c>
      <c r="HS1123" s="519">
        <v>0</v>
      </c>
      <c r="HT1123" s="519">
        <v>0</v>
      </c>
      <c r="HU1123" s="519">
        <v>0</v>
      </c>
      <c r="HV1123" s="519">
        <v>0</v>
      </c>
      <c r="HW1123" s="519">
        <v>0</v>
      </c>
      <c r="HX1123" s="519">
        <v>0</v>
      </c>
      <c r="HY1123" s="519">
        <v>0</v>
      </c>
      <c r="HZ1123" s="519">
        <v>0</v>
      </c>
      <c r="IA1123" s="519">
        <v>0</v>
      </c>
      <c r="IB1123" s="519">
        <v>0</v>
      </c>
      <c r="IC1123" s="519">
        <v>0</v>
      </c>
      <c r="ID1123" s="519">
        <v>0</v>
      </c>
      <c r="IE1123" s="519">
        <v>0</v>
      </c>
      <c r="IF1123" s="519">
        <v>0</v>
      </c>
      <c r="IG1123" s="519">
        <v>0</v>
      </c>
      <c r="IH1123" s="519">
        <v>0</v>
      </c>
      <c r="II1123" s="519">
        <v>0</v>
      </c>
      <c r="IJ1123" s="519">
        <v>0</v>
      </c>
      <c r="IK1123" s="519">
        <v>0</v>
      </c>
    </row>
    <row r="1124" spans="2:245" hidden="1">
      <c r="B1124" s="519" t="s">
        <v>1058</v>
      </c>
      <c r="C1124" s="519"/>
      <c r="D1124" s="519"/>
      <c r="E1124" s="519"/>
      <c r="F1124" s="519">
        <v>2</v>
      </c>
      <c r="G1124" s="519"/>
      <c r="H1124" s="519">
        <v>51</v>
      </c>
      <c r="I1124" s="519">
        <v>2</v>
      </c>
      <c r="J1124" s="519" t="str">
        <f t="shared" si="54"/>
        <v>SDN10025102</v>
      </c>
      <c r="K1124" s="519">
        <v>1315</v>
      </c>
      <c r="M1124" s="337"/>
      <c r="N1124" s="519" t="s">
        <v>1062</v>
      </c>
      <c r="O1124" s="519" t="s">
        <v>1059</v>
      </c>
      <c r="P1124" s="519">
        <v>40</v>
      </c>
      <c r="Q1124" s="521" t="str">
        <f t="shared" si="55"/>
        <v>SDN200140</v>
      </c>
      <c r="R1124" s="519">
        <v>561.79999999999995</v>
      </c>
      <c r="S1124" s="519">
        <v>2000</v>
      </c>
      <c r="T1124" s="519">
        <v>2000</v>
      </c>
      <c r="U1124" s="519">
        <v>2247.1999999999998</v>
      </c>
      <c r="V1124" s="519">
        <v>2809</v>
      </c>
      <c r="W1124" s="519">
        <v>3370.8</v>
      </c>
      <c r="X1124" s="519">
        <v>3932.6</v>
      </c>
      <c r="Y1124" s="519">
        <v>4494.3999999999996</v>
      </c>
      <c r="Z1124" s="519">
        <v>5056.2</v>
      </c>
      <c r="AA1124" s="519">
        <v>5618</v>
      </c>
      <c r="AB1124" s="519">
        <v>6067.4</v>
      </c>
      <c r="AC1124" s="519">
        <v>6516.9</v>
      </c>
      <c r="AD1124" s="519">
        <v>6966.3</v>
      </c>
      <c r="AE1124" s="519">
        <v>7415.8</v>
      </c>
      <c r="AF1124" s="519">
        <v>7865.2</v>
      </c>
      <c r="AG1124" s="519">
        <v>8314.6</v>
      </c>
      <c r="AH1124" s="519">
        <v>8764.1</v>
      </c>
      <c r="AI1124" s="519">
        <v>9213.5</v>
      </c>
      <c r="AJ1124" s="519">
        <v>9663</v>
      </c>
      <c r="AK1124" s="519">
        <v>10112.4</v>
      </c>
      <c r="AL1124" s="519">
        <v>10112.4</v>
      </c>
      <c r="AM1124" s="519">
        <v>10112.4</v>
      </c>
      <c r="AN1124" s="519">
        <v>10112.4</v>
      </c>
      <c r="AO1124" s="519">
        <v>10112.4</v>
      </c>
      <c r="AP1124" s="519">
        <v>10112.4</v>
      </c>
      <c r="AQ1124" s="519">
        <v>10112.4</v>
      </c>
      <c r="AR1124" s="519">
        <v>10112.4</v>
      </c>
      <c r="AS1124" s="519">
        <v>10112.4</v>
      </c>
      <c r="AT1124" s="519">
        <v>10112.4</v>
      </c>
      <c r="AU1124" s="519">
        <v>10112.4</v>
      </c>
      <c r="AV1124" s="519">
        <v>10112.4</v>
      </c>
      <c r="AW1124" s="519">
        <v>10112.4</v>
      </c>
      <c r="AX1124" s="519">
        <v>10112.4</v>
      </c>
      <c r="AY1124" s="519">
        <v>10112.4</v>
      </c>
      <c r="AZ1124" s="519">
        <v>10112.4</v>
      </c>
      <c r="BA1124" s="519">
        <v>0</v>
      </c>
      <c r="BB1124" s="519">
        <v>0</v>
      </c>
      <c r="BC1124" s="519">
        <v>0</v>
      </c>
      <c r="BD1124" s="519">
        <v>0</v>
      </c>
      <c r="BE1124" s="519">
        <v>0</v>
      </c>
      <c r="BF1124" s="519">
        <v>0</v>
      </c>
      <c r="BG1124" s="519">
        <v>0</v>
      </c>
      <c r="BH1124" s="519">
        <v>0</v>
      </c>
      <c r="BI1124" s="519">
        <v>0</v>
      </c>
      <c r="BJ1124" s="519">
        <v>0</v>
      </c>
      <c r="BK1124" s="519">
        <v>0</v>
      </c>
      <c r="BL1124" s="519">
        <v>0</v>
      </c>
      <c r="BM1124" s="519">
        <v>0</v>
      </c>
      <c r="BN1124" s="519">
        <v>0</v>
      </c>
      <c r="BO1124" s="519">
        <v>0</v>
      </c>
      <c r="BP1124" s="519">
        <v>0</v>
      </c>
      <c r="BQ1124" s="519">
        <v>0</v>
      </c>
      <c r="BR1124" s="519">
        <v>0</v>
      </c>
      <c r="BS1124" s="519">
        <v>0</v>
      </c>
      <c r="BT1124" s="519">
        <v>0</v>
      </c>
      <c r="BU1124" s="519">
        <v>0</v>
      </c>
      <c r="BV1124" s="519">
        <v>0</v>
      </c>
      <c r="BW1124" s="519">
        <v>0</v>
      </c>
      <c r="BX1124" s="519">
        <v>0</v>
      </c>
      <c r="BY1124" s="519">
        <v>0</v>
      </c>
      <c r="BZ1124" s="519">
        <v>0</v>
      </c>
      <c r="CA1124" s="519">
        <v>0</v>
      </c>
      <c r="CB1124" s="519">
        <v>0</v>
      </c>
      <c r="CC1124" s="519">
        <v>0</v>
      </c>
      <c r="CD1124" s="519">
        <v>0</v>
      </c>
      <c r="CE1124" s="519">
        <v>0</v>
      </c>
      <c r="CF1124" s="519">
        <v>0</v>
      </c>
      <c r="CG1124" s="519">
        <v>0</v>
      </c>
      <c r="CH1124" s="519">
        <v>0</v>
      </c>
      <c r="CI1124" s="519">
        <v>0</v>
      </c>
      <c r="CJ1124" s="519">
        <v>0</v>
      </c>
      <c r="CK1124" s="519">
        <v>0</v>
      </c>
      <c r="CL1124" s="519">
        <v>0</v>
      </c>
      <c r="CM1124" s="519">
        <v>0</v>
      </c>
      <c r="CN1124" s="519">
        <v>0</v>
      </c>
      <c r="CO1124" s="519">
        <v>0</v>
      </c>
      <c r="CP1124" s="519">
        <v>0</v>
      </c>
      <c r="CQ1124" s="519">
        <v>0</v>
      </c>
      <c r="CR1124" s="519">
        <v>0</v>
      </c>
      <c r="CS1124" s="519">
        <v>0</v>
      </c>
      <c r="CT1124" s="519">
        <v>0</v>
      </c>
      <c r="CU1124" s="519">
        <v>0</v>
      </c>
      <c r="CV1124" s="519">
        <v>0</v>
      </c>
      <c r="CW1124" s="519">
        <v>0</v>
      </c>
      <c r="CX1124" s="519">
        <v>0</v>
      </c>
      <c r="CY1124" s="519">
        <v>0</v>
      </c>
      <c r="CZ1124" s="519">
        <v>0</v>
      </c>
      <c r="DA1124" s="519">
        <v>0</v>
      </c>
      <c r="DB1124" s="519">
        <v>0</v>
      </c>
      <c r="DC1124" s="519">
        <v>0</v>
      </c>
      <c r="DD1124" s="519">
        <v>0</v>
      </c>
      <c r="DE1124" s="519">
        <v>0</v>
      </c>
      <c r="DF1124" s="519">
        <v>0</v>
      </c>
      <c r="DG1124" s="519">
        <v>0</v>
      </c>
      <c r="DH1124" s="519">
        <v>0</v>
      </c>
      <c r="DI1124" s="519">
        <v>0</v>
      </c>
      <c r="DJ1124" s="519">
        <v>0</v>
      </c>
      <c r="DK1124" s="519">
        <v>0</v>
      </c>
      <c r="DL1124" s="519">
        <v>0</v>
      </c>
      <c r="DM1124" s="519">
        <v>0</v>
      </c>
      <c r="DN1124" s="519">
        <v>0</v>
      </c>
      <c r="DO1124" s="519">
        <v>0</v>
      </c>
      <c r="DP1124" s="519">
        <v>0</v>
      </c>
      <c r="DQ1124" s="519">
        <v>0</v>
      </c>
      <c r="DR1124" s="519">
        <v>0</v>
      </c>
      <c r="DS1124" s="519">
        <v>0</v>
      </c>
      <c r="DT1124" s="519">
        <v>0</v>
      </c>
      <c r="DU1124" s="519">
        <v>0</v>
      </c>
      <c r="DV1124" s="519">
        <v>0</v>
      </c>
      <c r="DW1124" s="519">
        <v>0</v>
      </c>
      <c r="DX1124" s="519">
        <v>0</v>
      </c>
      <c r="DZ1124" s="337"/>
      <c r="EA1124" s="519" t="s">
        <v>1062</v>
      </c>
      <c r="EB1124" s="519" t="s">
        <v>1059</v>
      </c>
      <c r="EC1124" s="519">
        <v>40</v>
      </c>
      <c r="ED1124" s="183" t="str">
        <f t="shared" si="56"/>
        <v>SDN200140</v>
      </c>
      <c r="EE1124" s="519">
        <v>561.79999999999995</v>
      </c>
      <c r="EF1124" s="519">
        <v>10000</v>
      </c>
      <c r="EG1124" s="519">
        <v>10000</v>
      </c>
      <c r="EH1124" s="519">
        <v>10000</v>
      </c>
      <c r="EI1124" s="519">
        <v>10000</v>
      </c>
      <c r="EJ1124" s="519">
        <v>10000</v>
      </c>
      <c r="EK1124" s="519">
        <v>10000</v>
      </c>
      <c r="EL1124" s="519">
        <v>10000</v>
      </c>
      <c r="EM1124" s="519">
        <v>10000</v>
      </c>
      <c r="EN1124" s="519">
        <v>10000</v>
      </c>
      <c r="EO1124" s="519">
        <v>10000</v>
      </c>
      <c r="EP1124" s="519">
        <v>10000</v>
      </c>
      <c r="EQ1124" s="519">
        <v>10000</v>
      </c>
      <c r="ER1124" s="519">
        <v>10000</v>
      </c>
      <c r="ES1124" s="519">
        <v>10000</v>
      </c>
      <c r="ET1124" s="519">
        <v>10000</v>
      </c>
      <c r="EU1124" s="519">
        <v>10000</v>
      </c>
      <c r="EV1124" s="519">
        <v>10000</v>
      </c>
      <c r="EW1124" s="519">
        <v>10000</v>
      </c>
      <c r="EX1124" s="519">
        <v>10112.4</v>
      </c>
      <c r="EY1124" s="519">
        <v>10112.4</v>
      </c>
      <c r="EZ1124" s="519">
        <v>10112.4</v>
      </c>
      <c r="FA1124" s="519">
        <v>10112.4</v>
      </c>
      <c r="FB1124" s="519">
        <v>10112.4</v>
      </c>
      <c r="FC1124" s="519">
        <v>10112.4</v>
      </c>
      <c r="FD1124" s="519">
        <v>10112.4</v>
      </c>
      <c r="FE1124" s="519">
        <v>10112.4</v>
      </c>
      <c r="FF1124" s="519">
        <v>10112.4</v>
      </c>
      <c r="FG1124" s="519">
        <v>10112.4</v>
      </c>
      <c r="FH1124" s="519">
        <v>10112.4</v>
      </c>
      <c r="FI1124" s="519">
        <v>10112.4</v>
      </c>
      <c r="FJ1124" s="519">
        <v>10112.4</v>
      </c>
      <c r="FK1124" s="519">
        <v>10112.4</v>
      </c>
      <c r="FL1124" s="519">
        <v>10112.4</v>
      </c>
      <c r="FM1124" s="519">
        <v>10112.4</v>
      </c>
      <c r="FN1124" s="519">
        <v>0</v>
      </c>
      <c r="FO1124" s="519">
        <v>0</v>
      </c>
      <c r="FP1124" s="519">
        <v>0</v>
      </c>
      <c r="FQ1124" s="519">
        <v>0</v>
      </c>
      <c r="FR1124" s="519">
        <v>0</v>
      </c>
      <c r="FS1124" s="519">
        <v>0</v>
      </c>
      <c r="FT1124" s="519">
        <v>0</v>
      </c>
      <c r="FU1124" s="519">
        <v>0</v>
      </c>
      <c r="FV1124" s="519">
        <v>0</v>
      </c>
      <c r="FW1124" s="519">
        <v>0</v>
      </c>
      <c r="FX1124" s="519">
        <v>0</v>
      </c>
      <c r="FY1124" s="519">
        <v>0</v>
      </c>
      <c r="FZ1124" s="519">
        <v>0</v>
      </c>
      <c r="GA1124" s="519">
        <v>0</v>
      </c>
      <c r="GB1124" s="519">
        <v>0</v>
      </c>
      <c r="GC1124" s="519">
        <v>0</v>
      </c>
      <c r="GD1124" s="519">
        <v>0</v>
      </c>
      <c r="GE1124" s="519">
        <v>0</v>
      </c>
      <c r="GF1124" s="519">
        <v>0</v>
      </c>
      <c r="GG1124" s="519">
        <v>0</v>
      </c>
      <c r="GH1124" s="519">
        <v>0</v>
      </c>
      <c r="GI1124" s="519">
        <v>0</v>
      </c>
      <c r="GJ1124" s="519">
        <v>0</v>
      </c>
      <c r="GK1124" s="519">
        <v>0</v>
      </c>
      <c r="GL1124" s="519">
        <v>0</v>
      </c>
      <c r="GM1124" s="519">
        <v>0</v>
      </c>
      <c r="GN1124" s="519">
        <v>0</v>
      </c>
      <c r="GO1124" s="519">
        <v>0</v>
      </c>
      <c r="GP1124" s="519">
        <v>0</v>
      </c>
      <c r="GQ1124" s="519">
        <v>0</v>
      </c>
      <c r="GR1124" s="519">
        <v>0</v>
      </c>
      <c r="GS1124" s="519">
        <v>0</v>
      </c>
      <c r="GT1124" s="519">
        <v>0</v>
      </c>
      <c r="GU1124" s="519">
        <v>0</v>
      </c>
      <c r="GV1124" s="519">
        <v>0</v>
      </c>
      <c r="GW1124" s="519">
        <v>0</v>
      </c>
      <c r="GX1124" s="519">
        <v>0</v>
      </c>
      <c r="GY1124" s="519">
        <v>0</v>
      </c>
      <c r="GZ1124" s="519">
        <v>0</v>
      </c>
      <c r="HA1124" s="519">
        <v>0</v>
      </c>
      <c r="HB1124" s="519">
        <v>0</v>
      </c>
      <c r="HC1124" s="519">
        <v>0</v>
      </c>
      <c r="HD1124" s="519">
        <v>0</v>
      </c>
      <c r="HE1124" s="519">
        <v>0</v>
      </c>
      <c r="HF1124" s="519">
        <v>0</v>
      </c>
      <c r="HG1124" s="519">
        <v>0</v>
      </c>
      <c r="HH1124" s="519">
        <v>0</v>
      </c>
      <c r="HI1124" s="519">
        <v>0</v>
      </c>
      <c r="HJ1124" s="519">
        <v>0</v>
      </c>
      <c r="HK1124" s="519">
        <v>0</v>
      </c>
      <c r="HL1124" s="519">
        <v>0</v>
      </c>
      <c r="HM1124" s="519">
        <v>0</v>
      </c>
      <c r="HN1124" s="519">
        <v>0</v>
      </c>
      <c r="HO1124" s="519">
        <v>0</v>
      </c>
      <c r="HP1124" s="519">
        <v>0</v>
      </c>
      <c r="HQ1124" s="519">
        <v>0</v>
      </c>
      <c r="HR1124" s="519">
        <v>0</v>
      </c>
      <c r="HS1124" s="519">
        <v>0</v>
      </c>
      <c r="HT1124" s="519">
        <v>0</v>
      </c>
      <c r="HU1124" s="519">
        <v>0</v>
      </c>
      <c r="HV1124" s="519">
        <v>0</v>
      </c>
      <c r="HW1124" s="519">
        <v>0</v>
      </c>
      <c r="HX1124" s="519">
        <v>0</v>
      </c>
      <c r="HY1124" s="519">
        <v>0</v>
      </c>
      <c r="HZ1124" s="519">
        <v>0</v>
      </c>
      <c r="IA1124" s="519">
        <v>0</v>
      </c>
      <c r="IB1124" s="519">
        <v>0</v>
      </c>
      <c r="IC1124" s="519">
        <v>0</v>
      </c>
      <c r="ID1124" s="519">
        <v>0</v>
      </c>
      <c r="IE1124" s="519">
        <v>0</v>
      </c>
      <c r="IF1124" s="519">
        <v>0</v>
      </c>
      <c r="IG1124" s="519">
        <v>0</v>
      </c>
      <c r="IH1124" s="519">
        <v>0</v>
      </c>
      <c r="II1124" s="519">
        <v>0</v>
      </c>
      <c r="IJ1124" s="519">
        <v>0</v>
      </c>
      <c r="IK1124" s="519">
        <v>0</v>
      </c>
    </row>
    <row r="1125" spans="2:245" hidden="1">
      <c r="B1125" s="519" t="s">
        <v>1058</v>
      </c>
      <c r="C1125" s="519"/>
      <c r="D1125" s="519"/>
      <c r="E1125" s="519"/>
      <c r="F1125" s="519">
        <v>2</v>
      </c>
      <c r="G1125" s="519"/>
      <c r="H1125" s="519">
        <v>51</v>
      </c>
      <c r="I1125" s="519">
        <v>3</v>
      </c>
      <c r="J1125" s="519" t="str">
        <f t="shared" si="54"/>
        <v>SDN10025103</v>
      </c>
      <c r="K1125" s="519">
        <v>1315</v>
      </c>
      <c r="M1125" s="337"/>
      <c r="N1125" s="519" t="s">
        <v>1062</v>
      </c>
      <c r="O1125" s="519" t="s">
        <v>1059</v>
      </c>
      <c r="P1125" s="519">
        <v>41</v>
      </c>
      <c r="Q1125" s="521" t="str">
        <f t="shared" si="55"/>
        <v>SDN200141</v>
      </c>
      <c r="R1125" s="519">
        <v>588.29999999999995</v>
      </c>
      <c r="S1125" s="519">
        <v>2000</v>
      </c>
      <c r="T1125" s="519">
        <v>2000</v>
      </c>
      <c r="U1125" s="519">
        <v>2353.1999999999998</v>
      </c>
      <c r="V1125" s="519">
        <v>2941.5</v>
      </c>
      <c r="W1125" s="519">
        <v>3529.8</v>
      </c>
      <c r="X1125" s="519">
        <v>4118.1000000000004</v>
      </c>
      <c r="Y1125" s="519">
        <v>4706.3999999999996</v>
      </c>
      <c r="Z1125" s="519">
        <v>5294.7</v>
      </c>
      <c r="AA1125" s="519">
        <v>5883</v>
      </c>
      <c r="AB1125" s="519">
        <v>6353.6</v>
      </c>
      <c r="AC1125" s="519">
        <v>6824.3</v>
      </c>
      <c r="AD1125" s="519">
        <v>7294.9</v>
      </c>
      <c r="AE1125" s="519">
        <v>7765.6</v>
      </c>
      <c r="AF1125" s="519">
        <v>8236.2000000000007</v>
      </c>
      <c r="AG1125" s="519">
        <v>8706.7999999999993</v>
      </c>
      <c r="AH1125" s="519">
        <v>9177.5</v>
      </c>
      <c r="AI1125" s="519">
        <v>9648.1</v>
      </c>
      <c r="AJ1125" s="519">
        <v>10118.799999999999</v>
      </c>
      <c r="AK1125" s="519">
        <v>10589.4</v>
      </c>
      <c r="AL1125" s="519">
        <v>10589.4</v>
      </c>
      <c r="AM1125" s="519">
        <v>10589.4</v>
      </c>
      <c r="AN1125" s="519">
        <v>10589.4</v>
      </c>
      <c r="AO1125" s="519">
        <v>10589.4</v>
      </c>
      <c r="AP1125" s="519">
        <v>10589.4</v>
      </c>
      <c r="AQ1125" s="519">
        <v>10589.4</v>
      </c>
      <c r="AR1125" s="519">
        <v>10589.4</v>
      </c>
      <c r="AS1125" s="519">
        <v>10589.4</v>
      </c>
      <c r="AT1125" s="519">
        <v>10589.4</v>
      </c>
      <c r="AU1125" s="519">
        <v>10589.4</v>
      </c>
      <c r="AV1125" s="519">
        <v>10589.4</v>
      </c>
      <c r="AW1125" s="519">
        <v>10589.4</v>
      </c>
      <c r="AX1125" s="519">
        <v>10589.4</v>
      </c>
      <c r="AY1125" s="519">
        <v>10589.4</v>
      </c>
      <c r="AZ1125" s="519">
        <v>10589.4</v>
      </c>
      <c r="BA1125" s="519">
        <v>0</v>
      </c>
      <c r="BB1125" s="519">
        <v>0</v>
      </c>
      <c r="BC1125" s="519">
        <v>0</v>
      </c>
      <c r="BD1125" s="519">
        <v>0</v>
      </c>
      <c r="BE1125" s="519">
        <v>0</v>
      </c>
      <c r="BF1125" s="519">
        <v>0</v>
      </c>
      <c r="BG1125" s="519">
        <v>0</v>
      </c>
      <c r="BH1125" s="519">
        <v>0</v>
      </c>
      <c r="BI1125" s="519">
        <v>0</v>
      </c>
      <c r="BJ1125" s="519">
        <v>0</v>
      </c>
      <c r="BK1125" s="519">
        <v>0</v>
      </c>
      <c r="BL1125" s="519">
        <v>0</v>
      </c>
      <c r="BM1125" s="519">
        <v>0</v>
      </c>
      <c r="BN1125" s="519">
        <v>0</v>
      </c>
      <c r="BO1125" s="519">
        <v>0</v>
      </c>
      <c r="BP1125" s="519">
        <v>0</v>
      </c>
      <c r="BQ1125" s="519">
        <v>0</v>
      </c>
      <c r="BR1125" s="519">
        <v>0</v>
      </c>
      <c r="BS1125" s="519">
        <v>0</v>
      </c>
      <c r="BT1125" s="519">
        <v>0</v>
      </c>
      <c r="BU1125" s="519">
        <v>0</v>
      </c>
      <c r="BV1125" s="519">
        <v>0</v>
      </c>
      <c r="BW1125" s="519">
        <v>0</v>
      </c>
      <c r="BX1125" s="519">
        <v>0</v>
      </c>
      <c r="BY1125" s="519">
        <v>0</v>
      </c>
      <c r="BZ1125" s="519">
        <v>0</v>
      </c>
      <c r="CA1125" s="519">
        <v>0</v>
      </c>
      <c r="CB1125" s="519">
        <v>0</v>
      </c>
      <c r="CC1125" s="519">
        <v>0</v>
      </c>
      <c r="CD1125" s="519">
        <v>0</v>
      </c>
      <c r="CE1125" s="519">
        <v>0</v>
      </c>
      <c r="CF1125" s="519">
        <v>0</v>
      </c>
      <c r="CG1125" s="519">
        <v>0</v>
      </c>
      <c r="CH1125" s="519">
        <v>0</v>
      </c>
      <c r="CI1125" s="519">
        <v>0</v>
      </c>
      <c r="CJ1125" s="519">
        <v>0</v>
      </c>
      <c r="CK1125" s="519">
        <v>0</v>
      </c>
      <c r="CL1125" s="519">
        <v>0</v>
      </c>
      <c r="CM1125" s="519">
        <v>0</v>
      </c>
      <c r="CN1125" s="519">
        <v>0</v>
      </c>
      <c r="CO1125" s="519">
        <v>0</v>
      </c>
      <c r="CP1125" s="519">
        <v>0</v>
      </c>
      <c r="CQ1125" s="519">
        <v>0</v>
      </c>
      <c r="CR1125" s="519">
        <v>0</v>
      </c>
      <c r="CS1125" s="519">
        <v>0</v>
      </c>
      <c r="CT1125" s="519">
        <v>0</v>
      </c>
      <c r="CU1125" s="519">
        <v>0</v>
      </c>
      <c r="CV1125" s="519">
        <v>0</v>
      </c>
      <c r="CW1125" s="519">
        <v>0</v>
      </c>
      <c r="CX1125" s="519">
        <v>0</v>
      </c>
      <c r="CY1125" s="519">
        <v>0</v>
      </c>
      <c r="CZ1125" s="519">
        <v>0</v>
      </c>
      <c r="DA1125" s="519">
        <v>0</v>
      </c>
      <c r="DB1125" s="519">
        <v>0</v>
      </c>
      <c r="DC1125" s="519">
        <v>0</v>
      </c>
      <c r="DD1125" s="519">
        <v>0</v>
      </c>
      <c r="DE1125" s="519">
        <v>0</v>
      </c>
      <c r="DF1125" s="519">
        <v>0</v>
      </c>
      <c r="DG1125" s="519">
        <v>0</v>
      </c>
      <c r="DH1125" s="519">
        <v>0</v>
      </c>
      <c r="DI1125" s="519">
        <v>0</v>
      </c>
      <c r="DJ1125" s="519">
        <v>0</v>
      </c>
      <c r="DK1125" s="519">
        <v>0</v>
      </c>
      <c r="DL1125" s="519">
        <v>0</v>
      </c>
      <c r="DM1125" s="519">
        <v>0</v>
      </c>
      <c r="DN1125" s="519">
        <v>0</v>
      </c>
      <c r="DO1125" s="519">
        <v>0</v>
      </c>
      <c r="DP1125" s="519">
        <v>0</v>
      </c>
      <c r="DQ1125" s="519">
        <v>0</v>
      </c>
      <c r="DR1125" s="519">
        <v>0</v>
      </c>
      <c r="DS1125" s="519">
        <v>0</v>
      </c>
      <c r="DT1125" s="519">
        <v>0</v>
      </c>
      <c r="DU1125" s="519">
        <v>0</v>
      </c>
      <c r="DV1125" s="519">
        <v>0</v>
      </c>
      <c r="DW1125" s="519">
        <v>0</v>
      </c>
      <c r="DX1125" s="519">
        <v>0</v>
      </c>
      <c r="DZ1125" s="337"/>
      <c r="EA1125" s="519" t="s">
        <v>1062</v>
      </c>
      <c r="EB1125" s="519" t="s">
        <v>1059</v>
      </c>
      <c r="EC1125" s="519">
        <v>41</v>
      </c>
      <c r="ED1125" s="183" t="str">
        <f t="shared" si="56"/>
        <v>SDN200141</v>
      </c>
      <c r="EE1125" s="519">
        <v>588.29999999999995</v>
      </c>
      <c r="EF1125" s="519">
        <v>10000</v>
      </c>
      <c r="EG1125" s="519">
        <v>10000</v>
      </c>
      <c r="EH1125" s="519">
        <v>10000</v>
      </c>
      <c r="EI1125" s="519">
        <v>10000</v>
      </c>
      <c r="EJ1125" s="519">
        <v>10000</v>
      </c>
      <c r="EK1125" s="519">
        <v>10000</v>
      </c>
      <c r="EL1125" s="519">
        <v>10000</v>
      </c>
      <c r="EM1125" s="519">
        <v>10000</v>
      </c>
      <c r="EN1125" s="519">
        <v>10000</v>
      </c>
      <c r="EO1125" s="519">
        <v>10000</v>
      </c>
      <c r="EP1125" s="519">
        <v>10000</v>
      </c>
      <c r="EQ1125" s="519">
        <v>10000</v>
      </c>
      <c r="ER1125" s="519">
        <v>10000</v>
      </c>
      <c r="ES1125" s="519">
        <v>10000</v>
      </c>
      <c r="ET1125" s="519">
        <v>10000</v>
      </c>
      <c r="EU1125" s="519">
        <v>10000</v>
      </c>
      <c r="EV1125" s="519">
        <v>10000</v>
      </c>
      <c r="EW1125" s="519">
        <v>10118.799999999999</v>
      </c>
      <c r="EX1125" s="519">
        <v>10589.4</v>
      </c>
      <c r="EY1125" s="519">
        <v>10589.4</v>
      </c>
      <c r="EZ1125" s="519">
        <v>10589.4</v>
      </c>
      <c r="FA1125" s="519">
        <v>10589.4</v>
      </c>
      <c r="FB1125" s="519">
        <v>10589.4</v>
      </c>
      <c r="FC1125" s="519">
        <v>10589.4</v>
      </c>
      <c r="FD1125" s="519">
        <v>10589.4</v>
      </c>
      <c r="FE1125" s="519">
        <v>10589.4</v>
      </c>
      <c r="FF1125" s="519">
        <v>10589.4</v>
      </c>
      <c r="FG1125" s="519">
        <v>10589.4</v>
      </c>
      <c r="FH1125" s="519">
        <v>10589.4</v>
      </c>
      <c r="FI1125" s="519">
        <v>10589.4</v>
      </c>
      <c r="FJ1125" s="519">
        <v>10589.4</v>
      </c>
      <c r="FK1125" s="519">
        <v>10589.4</v>
      </c>
      <c r="FL1125" s="519">
        <v>10589.4</v>
      </c>
      <c r="FM1125" s="519">
        <v>10589.4</v>
      </c>
      <c r="FN1125" s="519">
        <v>0</v>
      </c>
      <c r="FO1125" s="519">
        <v>0</v>
      </c>
      <c r="FP1125" s="519">
        <v>0</v>
      </c>
      <c r="FQ1125" s="519">
        <v>0</v>
      </c>
      <c r="FR1125" s="519">
        <v>0</v>
      </c>
      <c r="FS1125" s="519">
        <v>0</v>
      </c>
      <c r="FT1125" s="519">
        <v>0</v>
      </c>
      <c r="FU1125" s="519">
        <v>0</v>
      </c>
      <c r="FV1125" s="519">
        <v>0</v>
      </c>
      <c r="FW1125" s="519">
        <v>0</v>
      </c>
      <c r="FX1125" s="519">
        <v>0</v>
      </c>
      <c r="FY1125" s="519">
        <v>0</v>
      </c>
      <c r="FZ1125" s="519">
        <v>0</v>
      </c>
      <c r="GA1125" s="519">
        <v>0</v>
      </c>
      <c r="GB1125" s="519">
        <v>0</v>
      </c>
      <c r="GC1125" s="519">
        <v>0</v>
      </c>
      <c r="GD1125" s="519">
        <v>0</v>
      </c>
      <c r="GE1125" s="519">
        <v>0</v>
      </c>
      <c r="GF1125" s="519">
        <v>0</v>
      </c>
      <c r="GG1125" s="519">
        <v>0</v>
      </c>
      <c r="GH1125" s="519">
        <v>0</v>
      </c>
      <c r="GI1125" s="519">
        <v>0</v>
      </c>
      <c r="GJ1125" s="519">
        <v>0</v>
      </c>
      <c r="GK1125" s="519">
        <v>0</v>
      </c>
      <c r="GL1125" s="519">
        <v>0</v>
      </c>
      <c r="GM1125" s="519">
        <v>0</v>
      </c>
      <c r="GN1125" s="519">
        <v>0</v>
      </c>
      <c r="GO1125" s="519">
        <v>0</v>
      </c>
      <c r="GP1125" s="519">
        <v>0</v>
      </c>
      <c r="GQ1125" s="519">
        <v>0</v>
      </c>
      <c r="GR1125" s="519">
        <v>0</v>
      </c>
      <c r="GS1125" s="519">
        <v>0</v>
      </c>
      <c r="GT1125" s="519">
        <v>0</v>
      </c>
      <c r="GU1125" s="519">
        <v>0</v>
      </c>
      <c r="GV1125" s="519">
        <v>0</v>
      </c>
      <c r="GW1125" s="519">
        <v>0</v>
      </c>
      <c r="GX1125" s="519">
        <v>0</v>
      </c>
      <c r="GY1125" s="519">
        <v>0</v>
      </c>
      <c r="GZ1125" s="519">
        <v>0</v>
      </c>
      <c r="HA1125" s="519">
        <v>0</v>
      </c>
      <c r="HB1125" s="519">
        <v>0</v>
      </c>
      <c r="HC1125" s="519">
        <v>0</v>
      </c>
      <c r="HD1125" s="519">
        <v>0</v>
      </c>
      <c r="HE1125" s="519">
        <v>0</v>
      </c>
      <c r="HF1125" s="519">
        <v>0</v>
      </c>
      <c r="HG1125" s="519">
        <v>0</v>
      </c>
      <c r="HH1125" s="519">
        <v>0</v>
      </c>
      <c r="HI1125" s="519">
        <v>0</v>
      </c>
      <c r="HJ1125" s="519">
        <v>0</v>
      </c>
      <c r="HK1125" s="519">
        <v>0</v>
      </c>
      <c r="HL1125" s="519">
        <v>0</v>
      </c>
      <c r="HM1125" s="519">
        <v>0</v>
      </c>
      <c r="HN1125" s="519">
        <v>0</v>
      </c>
      <c r="HO1125" s="519">
        <v>0</v>
      </c>
      <c r="HP1125" s="519">
        <v>0</v>
      </c>
      <c r="HQ1125" s="519">
        <v>0</v>
      </c>
      <c r="HR1125" s="519">
        <v>0</v>
      </c>
      <c r="HS1125" s="519">
        <v>0</v>
      </c>
      <c r="HT1125" s="519">
        <v>0</v>
      </c>
      <c r="HU1125" s="519">
        <v>0</v>
      </c>
      <c r="HV1125" s="519">
        <v>0</v>
      </c>
      <c r="HW1125" s="519">
        <v>0</v>
      </c>
      <c r="HX1125" s="519">
        <v>0</v>
      </c>
      <c r="HY1125" s="519">
        <v>0</v>
      </c>
      <c r="HZ1125" s="519">
        <v>0</v>
      </c>
      <c r="IA1125" s="519">
        <v>0</v>
      </c>
      <c r="IB1125" s="519">
        <v>0</v>
      </c>
      <c r="IC1125" s="519">
        <v>0</v>
      </c>
      <c r="ID1125" s="519">
        <v>0</v>
      </c>
      <c r="IE1125" s="519">
        <v>0</v>
      </c>
      <c r="IF1125" s="519">
        <v>0</v>
      </c>
      <c r="IG1125" s="519">
        <v>0</v>
      </c>
      <c r="IH1125" s="519">
        <v>0</v>
      </c>
      <c r="II1125" s="519">
        <v>0</v>
      </c>
      <c r="IJ1125" s="519">
        <v>0</v>
      </c>
      <c r="IK1125" s="519">
        <v>0</v>
      </c>
    </row>
    <row r="1126" spans="2:245" hidden="1">
      <c r="B1126" s="519" t="s">
        <v>1058</v>
      </c>
      <c r="C1126" s="519"/>
      <c r="D1126" s="519"/>
      <c r="E1126" s="519"/>
      <c r="F1126" s="519">
        <v>2</v>
      </c>
      <c r="G1126" s="519"/>
      <c r="H1126" s="519">
        <v>51</v>
      </c>
      <c r="I1126" s="519">
        <v>4</v>
      </c>
      <c r="J1126" s="519" t="str">
        <f t="shared" si="54"/>
        <v>SDN10025104</v>
      </c>
      <c r="K1126" s="519">
        <v>1315</v>
      </c>
      <c r="M1126" s="337"/>
      <c r="N1126" s="519" t="s">
        <v>1062</v>
      </c>
      <c r="O1126" s="519" t="s">
        <v>1059</v>
      </c>
      <c r="P1126" s="519">
        <v>42</v>
      </c>
      <c r="Q1126" s="521" t="str">
        <f t="shared" si="55"/>
        <v>SDN200142</v>
      </c>
      <c r="R1126" s="519">
        <v>620.1</v>
      </c>
      <c r="S1126" s="519">
        <v>2000</v>
      </c>
      <c r="T1126" s="519">
        <v>2000</v>
      </c>
      <c r="U1126" s="519">
        <v>2480.4</v>
      </c>
      <c r="V1126" s="519">
        <v>3100.5</v>
      </c>
      <c r="W1126" s="519">
        <v>3720.6</v>
      </c>
      <c r="X1126" s="519">
        <v>4340.7</v>
      </c>
      <c r="Y1126" s="519">
        <v>4960.8</v>
      </c>
      <c r="Z1126" s="519">
        <v>5580.9</v>
      </c>
      <c r="AA1126" s="519">
        <v>6201</v>
      </c>
      <c r="AB1126" s="519">
        <v>6697.1</v>
      </c>
      <c r="AC1126" s="519">
        <v>7193.2</v>
      </c>
      <c r="AD1126" s="519">
        <v>7689.2</v>
      </c>
      <c r="AE1126" s="519">
        <v>8185.3</v>
      </c>
      <c r="AF1126" s="519">
        <v>8681.4</v>
      </c>
      <c r="AG1126" s="519">
        <v>9177.5</v>
      </c>
      <c r="AH1126" s="519">
        <v>9673.6</v>
      </c>
      <c r="AI1126" s="519">
        <v>10169.6</v>
      </c>
      <c r="AJ1126" s="519">
        <v>10665.7</v>
      </c>
      <c r="AK1126" s="519">
        <v>11161.8</v>
      </c>
      <c r="AL1126" s="519">
        <v>11161.8</v>
      </c>
      <c r="AM1126" s="519">
        <v>11161.8</v>
      </c>
      <c r="AN1126" s="519">
        <v>11161.8</v>
      </c>
      <c r="AO1126" s="519">
        <v>11161.8</v>
      </c>
      <c r="AP1126" s="519">
        <v>11161.8</v>
      </c>
      <c r="AQ1126" s="519">
        <v>11161.8</v>
      </c>
      <c r="AR1126" s="519">
        <v>11161.8</v>
      </c>
      <c r="AS1126" s="519">
        <v>11161.8</v>
      </c>
      <c r="AT1126" s="519">
        <v>11161.8</v>
      </c>
      <c r="AU1126" s="519">
        <v>11161.8</v>
      </c>
      <c r="AV1126" s="519">
        <v>11161.8</v>
      </c>
      <c r="AW1126" s="519">
        <v>11161.8</v>
      </c>
      <c r="AX1126" s="519">
        <v>11161.8</v>
      </c>
      <c r="AY1126" s="519">
        <v>11161.8</v>
      </c>
      <c r="AZ1126" s="519">
        <v>11161.8</v>
      </c>
      <c r="BA1126" s="519">
        <v>0</v>
      </c>
      <c r="BB1126" s="519">
        <v>0</v>
      </c>
      <c r="BC1126" s="519">
        <v>0</v>
      </c>
      <c r="BD1126" s="519">
        <v>0</v>
      </c>
      <c r="BE1126" s="519">
        <v>0</v>
      </c>
      <c r="BF1126" s="519">
        <v>0</v>
      </c>
      <c r="BG1126" s="519">
        <v>0</v>
      </c>
      <c r="BH1126" s="519">
        <v>0</v>
      </c>
      <c r="BI1126" s="519">
        <v>0</v>
      </c>
      <c r="BJ1126" s="519">
        <v>0</v>
      </c>
      <c r="BK1126" s="519">
        <v>0</v>
      </c>
      <c r="BL1126" s="519">
        <v>0</v>
      </c>
      <c r="BM1126" s="519">
        <v>0</v>
      </c>
      <c r="BN1126" s="519">
        <v>0</v>
      </c>
      <c r="BO1126" s="519">
        <v>0</v>
      </c>
      <c r="BP1126" s="519">
        <v>0</v>
      </c>
      <c r="BQ1126" s="519">
        <v>0</v>
      </c>
      <c r="BR1126" s="519">
        <v>0</v>
      </c>
      <c r="BS1126" s="519">
        <v>0</v>
      </c>
      <c r="BT1126" s="519">
        <v>0</v>
      </c>
      <c r="BU1126" s="519">
        <v>0</v>
      </c>
      <c r="BV1126" s="519">
        <v>0</v>
      </c>
      <c r="BW1126" s="519">
        <v>0</v>
      </c>
      <c r="BX1126" s="519">
        <v>0</v>
      </c>
      <c r="BY1126" s="519">
        <v>0</v>
      </c>
      <c r="BZ1126" s="519">
        <v>0</v>
      </c>
      <c r="CA1126" s="519">
        <v>0</v>
      </c>
      <c r="CB1126" s="519">
        <v>0</v>
      </c>
      <c r="CC1126" s="519">
        <v>0</v>
      </c>
      <c r="CD1126" s="519">
        <v>0</v>
      </c>
      <c r="CE1126" s="519">
        <v>0</v>
      </c>
      <c r="CF1126" s="519">
        <v>0</v>
      </c>
      <c r="CG1126" s="519">
        <v>0</v>
      </c>
      <c r="CH1126" s="519">
        <v>0</v>
      </c>
      <c r="CI1126" s="519">
        <v>0</v>
      </c>
      <c r="CJ1126" s="519">
        <v>0</v>
      </c>
      <c r="CK1126" s="519">
        <v>0</v>
      </c>
      <c r="CL1126" s="519">
        <v>0</v>
      </c>
      <c r="CM1126" s="519">
        <v>0</v>
      </c>
      <c r="CN1126" s="519">
        <v>0</v>
      </c>
      <c r="CO1126" s="519">
        <v>0</v>
      </c>
      <c r="CP1126" s="519">
        <v>0</v>
      </c>
      <c r="CQ1126" s="519">
        <v>0</v>
      </c>
      <c r="CR1126" s="519">
        <v>0</v>
      </c>
      <c r="CS1126" s="519">
        <v>0</v>
      </c>
      <c r="CT1126" s="519">
        <v>0</v>
      </c>
      <c r="CU1126" s="519">
        <v>0</v>
      </c>
      <c r="CV1126" s="519">
        <v>0</v>
      </c>
      <c r="CW1126" s="519">
        <v>0</v>
      </c>
      <c r="CX1126" s="519">
        <v>0</v>
      </c>
      <c r="CY1126" s="519">
        <v>0</v>
      </c>
      <c r="CZ1126" s="519">
        <v>0</v>
      </c>
      <c r="DA1126" s="519">
        <v>0</v>
      </c>
      <c r="DB1126" s="519">
        <v>0</v>
      </c>
      <c r="DC1126" s="519">
        <v>0</v>
      </c>
      <c r="DD1126" s="519">
        <v>0</v>
      </c>
      <c r="DE1126" s="519">
        <v>0</v>
      </c>
      <c r="DF1126" s="519">
        <v>0</v>
      </c>
      <c r="DG1126" s="519">
        <v>0</v>
      </c>
      <c r="DH1126" s="519">
        <v>0</v>
      </c>
      <c r="DI1126" s="519">
        <v>0</v>
      </c>
      <c r="DJ1126" s="519">
        <v>0</v>
      </c>
      <c r="DK1126" s="519">
        <v>0</v>
      </c>
      <c r="DL1126" s="519">
        <v>0</v>
      </c>
      <c r="DM1126" s="519">
        <v>0</v>
      </c>
      <c r="DN1126" s="519">
        <v>0</v>
      </c>
      <c r="DO1126" s="519">
        <v>0</v>
      </c>
      <c r="DP1126" s="519">
        <v>0</v>
      </c>
      <c r="DQ1126" s="519">
        <v>0</v>
      </c>
      <c r="DR1126" s="519">
        <v>0</v>
      </c>
      <c r="DS1126" s="519">
        <v>0</v>
      </c>
      <c r="DT1126" s="519">
        <v>0</v>
      </c>
      <c r="DU1126" s="519">
        <v>0</v>
      </c>
      <c r="DV1126" s="519">
        <v>0</v>
      </c>
      <c r="DW1126" s="519">
        <v>0</v>
      </c>
      <c r="DX1126" s="519">
        <v>0</v>
      </c>
      <c r="DZ1126" s="337"/>
      <c r="EA1126" s="519" t="s">
        <v>1062</v>
      </c>
      <c r="EB1126" s="519" t="s">
        <v>1059</v>
      </c>
      <c r="EC1126" s="519">
        <v>42</v>
      </c>
      <c r="ED1126" s="183" t="str">
        <f t="shared" si="56"/>
        <v>SDN200142</v>
      </c>
      <c r="EE1126" s="519">
        <v>620.1</v>
      </c>
      <c r="EF1126" s="519">
        <v>10000</v>
      </c>
      <c r="EG1126" s="519">
        <v>10000</v>
      </c>
      <c r="EH1126" s="519">
        <v>10000</v>
      </c>
      <c r="EI1126" s="519">
        <v>10000</v>
      </c>
      <c r="EJ1126" s="519">
        <v>10000</v>
      </c>
      <c r="EK1126" s="519">
        <v>10000</v>
      </c>
      <c r="EL1126" s="519">
        <v>10000</v>
      </c>
      <c r="EM1126" s="519">
        <v>10000</v>
      </c>
      <c r="EN1126" s="519">
        <v>10000</v>
      </c>
      <c r="EO1126" s="519">
        <v>10000</v>
      </c>
      <c r="EP1126" s="519">
        <v>10000</v>
      </c>
      <c r="EQ1126" s="519">
        <v>10000</v>
      </c>
      <c r="ER1126" s="519">
        <v>10000</v>
      </c>
      <c r="ES1126" s="519">
        <v>10000</v>
      </c>
      <c r="ET1126" s="519">
        <v>10000</v>
      </c>
      <c r="EU1126" s="519">
        <v>10000</v>
      </c>
      <c r="EV1126" s="519">
        <v>10169.6</v>
      </c>
      <c r="EW1126" s="519">
        <v>10665.7</v>
      </c>
      <c r="EX1126" s="519">
        <v>11161.8</v>
      </c>
      <c r="EY1126" s="519">
        <v>11161.8</v>
      </c>
      <c r="EZ1126" s="519">
        <v>11161.8</v>
      </c>
      <c r="FA1126" s="519">
        <v>11161.8</v>
      </c>
      <c r="FB1126" s="519">
        <v>11161.8</v>
      </c>
      <c r="FC1126" s="519">
        <v>11161.8</v>
      </c>
      <c r="FD1126" s="519">
        <v>11161.8</v>
      </c>
      <c r="FE1126" s="519">
        <v>11161.8</v>
      </c>
      <c r="FF1126" s="519">
        <v>11161.8</v>
      </c>
      <c r="FG1126" s="519">
        <v>11161.8</v>
      </c>
      <c r="FH1126" s="519">
        <v>11161.8</v>
      </c>
      <c r="FI1126" s="519">
        <v>11161.8</v>
      </c>
      <c r="FJ1126" s="519">
        <v>11161.8</v>
      </c>
      <c r="FK1126" s="519">
        <v>11161.8</v>
      </c>
      <c r="FL1126" s="519">
        <v>11161.8</v>
      </c>
      <c r="FM1126" s="519">
        <v>11161.8</v>
      </c>
      <c r="FN1126" s="519">
        <v>0</v>
      </c>
      <c r="FO1126" s="519">
        <v>0</v>
      </c>
      <c r="FP1126" s="519">
        <v>0</v>
      </c>
      <c r="FQ1126" s="519">
        <v>0</v>
      </c>
      <c r="FR1126" s="519">
        <v>0</v>
      </c>
      <c r="FS1126" s="519">
        <v>0</v>
      </c>
      <c r="FT1126" s="519">
        <v>0</v>
      </c>
      <c r="FU1126" s="519">
        <v>0</v>
      </c>
      <c r="FV1126" s="519">
        <v>0</v>
      </c>
      <c r="FW1126" s="519">
        <v>0</v>
      </c>
      <c r="FX1126" s="519">
        <v>0</v>
      </c>
      <c r="FY1126" s="519">
        <v>0</v>
      </c>
      <c r="FZ1126" s="519">
        <v>0</v>
      </c>
      <c r="GA1126" s="519">
        <v>0</v>
      </c>
      <c r="GB1126" s="519">
        <v>0</v>
      </c>
      <c r="GC1126" s="519">
        <v>0</v>
      </c>
      <c r="GD1126" s="519">
        <v>0</v>
      </c>
      <c r="GE1126" s="519">
        <v>0</v>
      </c>
      <c r="GF1126" s="519">
        <v>0</v>
      </c>
      <c r="GG1126" s="519">
        <v>0</v>
      </c>
      <c r="GH1126" s="519">
        <v>0</v>
      </c>
      <c r="GI1126" s="519">
        <v>0</v>
      </c>
      <c r="GJ1126" s="519">
        <v>0</v>
      </c>
      <c r="GK1126" s="519">
        <v>0</v>
      </c>
      <c r="GL1126" s="519">
        <v>0</v>
      </c>
      <c r="GM1126" s="519">
        <v>0</v>
      </c>
      <c r="GN1126" s="519">
        <v>0</v>
      </c>
      <c r="GO1126" s="519">
        <v>0</v>
      </c>
      <c r="GP1126" s="519">
        <v>0</v>
      </c>
      <c r="GQ1126" s="519">
        <v>0</v>
      </c>
      <c r="GR1126" s="519">
        <v>0</v>
      </c>
      <c r="GS1126" s="519">
        <v>0</v>
      </c>
      <c r="GT1126" s="519">
        <v>0</v>
      </c>
      <c r="GU1126" s="519">
        <v>0</v>
      </c>
      <c r="GV1126" s="519">
        <v>0</v>
      </c>
      <c r="GW1126" s="519">
        <v>0</v>
      </c>
      <c r="GX1126" s="519">
        <v>0</v>
      </c>
      <c r="GY1126" s="519">
        <v>0</v>
      </c>
      <c r="GZ1126" s="519">
        <v>0</v>
      </c>
      <c r="HA1126" s="519">
        <v>0</v>
      </c>
      <c r="HB1126" s="519">
        <v>0</v>
      </c>
      <c r="HC1126" s="519">
        <v>0</v>
      </c>
      <c r="HD1126" s="519">
        <v>0</v>
      </c>
      <c r="HE1126" s="519">
        <v>0</v>
      </c>
      <c r="HF1126" s="519">
        <v>0</v>
      </c>
      <c r="HG1126" s="519">
        <v>0</v>
      </c>
      <c r="HH1126" s="519">
        <v>0</v>
      </c>
      <c r="HI1126" s="519">
        <v>0</v>
      </c>
      <c r="HJ1126" s="519">
        <v>0</v>
      </c>
      <c r="HK1126" s="519">
        <v>0</v>
      </c>
      <c r="HL1126" s="519">
        <v>0</v>
      </c>
      <c r="HM1126" s="519">
        <v>0</v>
      </c>
      <c r="HN1126" s="519">
        <v>0</v>
      </c>
      <c r="HO1126" s="519">
        <v>0</v>
      </c>
      <c r="HP1126" s="519">
        <v>0</v>
      </c>
      <c r="HQ1126" s="519">
        <v>0</v>
      </c>
      <c r="HR1126" s="519">
        <v>0</v>
      </c>
      <c r="HS1126" s="519">
        <v>0</v>
      </c>
      <c r="HT1126" s="519">
        <v>0</v>
      </c>
      <c r="HU1126" s="519">
        <v>0</v>
      </c>
      <c r="HV1126" s="519">
        <v>0</v>
      </c>
      <c r="HW1126" s="519">
        <v>0</v>
      </c>
      <c r="HX1126" s="519">
        <v>0</v>
      </c>
      <c r="HY1126" s="519">
        <v>0</v>
      </c>
      <c r="HZ1126" s="519">
        <v>0</v>
      </c>
      <c r="IA1126" s="519">
        <v>0</v>
      </c>
      <c r="IB1126" s="519">
        <v>0</v>
      </c>
      <c r="IC1126" s="519">
        <v>0</v>
      </c>
      <c r="ID1126" s="519">
        <v>0</v>
      </c>
      <c r="IE1126" s="519">
        <v>0</v>
      </c>
      <c r="IF1126" s="519">
        <v>0</v>
      </c>
      <c r="IG1126" s="519">
        <v>0</v>
      </c>
      <c r="IH1126" s="519">
        <v>0</v>
      </c>
      <c r="II1126" s="519">
        <v>0</v>
      </c>
      <c r="IJ1126" s="519">
        <v>0</v>
      </c>
      <c r="IK1126" s="519">
        <v>0</v>
      </c>
    </row>
    <row r="1127" spans="2:245" hidden="1">
      <c r="B1127" s="519" t="s">
        <v>1058</v>
      </c>
      <c r="C1127" s="519"/>
      <c r="D1127" s="519"/>
      <c r="E1127" s="519"/>
      <c r="F1127" s="519">
        <v>2</v>
      </c>
      <c r="G1127" s="519"/>
      <c r="H1127" s="519">
        <v>51</v>
      </c>
      <c r="I1127" s="519">
        <v>5</v>
      </c>
      <c r="J1127" s="519" t="str">
        <f t="shared" si="54"/>
        <v>SDN10025105</v>
      </c>
      <c r="K1127" s="519">
        <v>1315</v>
      </c>
      <c r="M1127" s="337"/>
      <c r="N1127" s="519" t="s">
        <v>1062</v>
      </c>
      <c r="O1127" s="519" t="s">
        <v>1059</v>
      </c>
      <c r="P1127" s="519">
        <v>43</v>
      </c>
      <c r="Q1127" s="521" t="str">
        <f t="shared" si="55"/>
        <v>SDN200143</v>
      </c>
      <c r="R1127" s="519">
        <v>657.2</v>
      </c>
      <c r="S1127" s="519">
        <v>2000</v>
      </c>
      <c r="T1127" s="519">
        <v>2000</v>
      </c>
      <c r="U1127" s="519">
        <v>2628.8</v>
      </c>
      <c r="V1127" s="519">
        <v>3286</v>
      </c>
      <c r="W1127" s="519">
        <v>3943.2</v>
      </c>
      <c r="X1127" s="519">
        <v>4600.3999999999996</v>
      </c>
      <c r="Y1127" s="519">
        <v>5257.6</v>
      </c>
      <c r="Z1127" s="519">
        <v>5914.8</v>
      </c>
      <c r="AA1127" s="519">
        <v>6572</v>
      </c>
      <c r="AB1127" s="519">
        <v>7097.8</v>
      </c>
      <c r="AC1127" s="519">
        <v>7623.5</v>
      </c>
      <c r="AD1127" s="519">
        <v>8149.3</v>
      </c>
      <c r="AE1127" s="519">
        <v>8675</v>
      </c>
      <c r="AF1127" s="519">
        <v>9200.7999999999993</v>
      </c>
      <c r="AG1127" s="519">
        <v>9726.6</v>
      </c>
      <c r="AH1127" s="519">
        <v>10252.299999999999</v>
      </c>
      <c r="AI1127" s="519">
        <v>10778.1</v>
      </c>
      <c r="AJ1127" s="519">
        <v>11303.8</v>
      </c>
      <c r="AK1127" s="519">
        <v>11829.6</v>
      </c>
      <c r="AL1127" s="519">
        <v>11829.6</v>
      </c>
      <c r="AM1127" s="519">
        <v>11829.6</v>
      </c>
      <c r="AN1127" s="519">
        <v>11829.6</v>
      </c>
      <c r="AO1127" s="519">
        <v>11829.6</v>
      </c>
      <c r="AP1127" s="519">
        <v>11829.6</v>
      </c>
      <c r="AQ1127" s="519">
        <v>11829.6</v>
      </c>
      <c r="AR1127" s="519">
        <v>11829.6</v>
      </c>
      <c r="AS1127" s="519">
        <v>11829.6</v>
      </c>
      <c r="AT1127" s="519">
        <v>11829.6</v>
      </c>
      <c r="AU1127" s="519">
        <v>11829.6</v>
      </c>
      <c r="AV1127" s="519">
        <v>11829.6</v>
      </c>
      <c r="AW1127" s="519">
        <v>11829.6</v>
      </c>
      <c r="AX1127" s="519">
        <v>11829.6</v>
      </c>
      <c r="AY1127" s="519">
        <v>11829.6</v>
      </c>
      <c r="AZ1127" s="519">
        <v>11829.6</v>
      </c>
      <c r="BA1127" s="519">
        <v>0</v>
      </c>
      <c r="BB1127" s="519">
        <v>0</v>
      </c>
      <c r="BC1127" s="519">
        <v>0</v>
      </c>
      <c r="BD1127" s="519">
        <v>0</v>
      </c>
      <c r="BE1127" s="519">
        <v>0</v>
      </c>
      <c r="BF1127" s="519">
        <v>0</v>
      </c>
      <c r="BG1127" s="519">
        <v>0</v>
      </c>
      <c r="BH1127" s="519">
        <v>0</v>
      </c>
      <c r="BI1127" s="519">
        <v>0</v>
      </c>
      <c r="BJ1127" s="519">
        <v>0</v>
      </c>
      <c r="BK1127" s="519">
        <v>0</v>
      </c>
      <c r="BL1127" s="519">
        <v>0</v>
      </c>
      <c r="BM1127" s="519">
        <v>0</v>
      </c>
      <c r="BN1127" s="519">
        <v>0</v>
      </c>
      <c r="BO1127" s="519">
        <v>0</v>
      </c>
      <c r="BP1127" s="519">
        <v>0</v>
      </c>
      <c r="BQ1127" s="519">
        <v>0</v>
      </c>
      <c r="BR1127" s="519">
        <v>0</v>
      </c>
      <c r="BS1127" s="519">
        <v>0</v>
      </c>
      <c r="BT1127" s="519">
        <v>0</v>
      </c>
      <c r="BU1127" s="519">
        <v>0</v>
      </c>
      <c r="BV1127" s="519">
        <v>0</v>
      </c>
      <c r="BW1127" s="519">
        <v>0</v>
      </c>
      <c r="BX1127" s="519">
        <v>0</v>
      </c>
      <c r="BY1127" s="519">
        <v>0</v>
      </c>
      <c r="BZ1127" s="519">
        <v>0</v>
      </c>
      <c r="CA1127" s="519">
        <v>0</v>
      </c>
      <c r="CB1127" s="519">
        <v>0</v>
      </c>
      <c r="CC1127" s="519">
        <v>0</v>
      </c>
      <c r="CD1127" s="519">
        <v>0</v>
      </c>
      <c r="CE1127" s="519">
        <v>0</v>
      </c>
      <c r="CF1127" s="519">
        <v>0</v>
      </c>
      <c r="CG1127" s="519">
        <v>0</v>
      </c>
      <c r="CH1127" s="519">
        <v>0</v>
      </c>
      <c r="CI1127" s="519">
        <v>0</v>
      </c>
      <c r="CJ1127" s="519">
        <v>0</v>
      </c>
      <c r="CK1127" s="519">
        <v>0</v>
      </c>
      <c r="CL1127" s="519">
        <v>0</v>
      </c>
      <c r="CM1127" s="519">
        <v>0</v>
      </c>
      <c r="CN1127" s="519">
        <v>0</v>
      </c>
      <c r="CO1127" s="519">
        <v>0</v>
      </c>
      <c r="CP1127" s="519">
        <v>0</v>
      </c>
      <c r="CQ1127" s="519">
        <v>0</v>
      </c>
      <c r="CR1127" s="519">
        <v>0</v>
      </c>
      <c r="CS1127" s="519">
        <v>0</v>
      </c>
      <c r="CT1127" s="519">
        <v>0</v>
      </c>
      <c r="CU1127" s="519">
        <v>0</v>
      </c>
      <c r="CV1127" s="519">
        <v>0</v>
      </c>
      <c r="CW1127" s="519">
        <v>0</v>
      </c>
      <c r="CX1127" s="519">
        <v>0</v>
      </c>
      <c r="CY1127" s="519">
        <v>0</v>
      </c>
      <c r="CZ1127" s="519">
        <v>0</v>
      </c>
      <c r="DA1127" s="519">
        <v>0</v>
      </c>
      <c r="DB1127" s="519">
        <v>0</v>
      </c>
      <c r="DC1127" s="519">
        <v>0</v>
      </c>
      <c r="DD1127" s="519">
        <v>0</v>
      </c>
      <c r="DE1127" s="519">
        <v>0</v>
      </c>
      <c r="DF1127" s="519">
        <v>0</v>
      </c>
      <c r="DG1127" s="519">
        <v>0</v>
      </c>
      <c r="DH1127" s="519">
        <v>0</v>
      </c>
      <c r="DI1127" s="519">
        <v>0</v>
      </c>
      <c r="DJ1127" s="519">
        <v>0</v>
      </c>
      <c r="DK1127" s="519">
        <v>0</v>
      </c>
      <c r="DL1127" s="519">
        <v>0</v>
      </c>
      <c r="DM1127" s="519">
        <v>0</v>
      </c>
      <c r="DN1127" s="519">
        <v>0</v>
      </c>
      <c r="DO1127" s="519">
        <v>0</v>
      </c>
      <c r="DP1127" s="519">
        <v>0</v>
      </c>
      <c r="DQ1127" s="519">
        <v>0</v>
      </c>
      <c r="DR1127" s="519">
        <v>0</v>
      </c>
      <c r="DS1127" s="519">
        <v>0</v>
      </c>
      <c r="DT1127" s="519">
        <v>0</v>
      </c>
      <c r="DU1127" s="519">
        <v>0</v>
      </c>
      <c r="DV1127" s="519">
        <v>0</v>
      </c>
      <c r="DW1127" s="519">
        <v>0</v>
      </c>
      <c r="DX1127" s="519">
        <v>0</v>
      </c>
      <c r="DZ1127" s="337"/>
      <c r="EA1127" s="519" t="s">
        <v>1062</v>
      </c>
      <c r="EB1127" s="519" t="s">
        <v>1059</v>
      </c>
      <c r="EC1127" s="519">
        <v>43</v>
      </c>
      <c r="ED1127" s="183" t="str">
        <f t="shared" si="56"/>
        <v>SDN200143</v>
      </c>
      <c r="EE1127" s="519">
        <v>657.2</v>
      </c>
      <c r="EF1127" s="519">
        <v>10000</v>
      </c>
      <c r="EG1127" s="519">
        <v>10000</v>
      </c>
      <c r="EH1127" s="519">
        <v>10000</v>
      </c>
      <c r="EI1127" s="519">
        <v>10000</v>
      </c>
      <c r="EJ1127" s="519">
        <v>10000</v>
      </c>
      <c r="EK1127" s="519">
        <v>10000</v>
      </c>
      <c r="EL1127" s="519">
        <v>10000</v>
      </c>
      <c r="EM1127" s="519">
        <v>10000</v>
      </c>
      <c r="EN1127" s="519">
        <v>10000</v>
      </c>
      <c r="EO1127" s="519">
        <v>10000</v>
      </c>
      <c r="EP1127" s="519">
        <v>10000</v>
      </c>
      <c r="EQ1127" s="519">
        <v>10000</v>
      </c>
      <c r="ER1127" s="519">
        <v>10000</v>
      </c>
      <c r="ES1127" s="519">
        <v>10000</v>
      </c>
      <c r="ET1127" s="519">
        <v>10000</v>
      </c>
      <c r="EU1127" s="519">
        <v>10252.299999999999</v>
      </c>
      <c r="EV1127" s="519">
        <v>10778.1</v>
      </c>
      <c r="EW1127" s="519">
        <v>11303.8</v>
      </c>
      <c r="EX1127" s="519">
        <v>11829.6</v>
      </c>
      <c r="EY1127" s="519">
        <v>11829.6</v>
      </c>
      <c r="EZ1127" s="519">
        <v>11829.6</v>
      </c>
      <c r="FA1127" s="519">
        <v>11829.6</v>
      </c>
      <c r="FB1127" s="519">
        <v>11829.6</v>
      </c>
      <c r="FC1127" s="519">
        <v>11829.6</v>
      </c>
      <c r="FD1127" s="519">
        <v>11829.6</v>
      </c>
      <c r="FE1127" s="519">
        <v>11829.6</v>
      </c>
      <c r="FF1127" s="519">
        <v>11829.6</v>
      </c>
      <c r="FG1127" s="519">
        <v>11829.6</v>
      </c>
      <c r="FH1127" s="519">
        <v>11829.6</v>
      </c>
      <c r="FI1127" s="519">
        <v>11829.6</v>
      </c>
      <c r="FJ1127" s="519">
        <v>11829.6</v>
      </c>
      <c r="FK1127" s="519">
        <v>11829.6</v>
      </c>
      <c r="FL1127" s="519">
        <v>11829.6</v>
      </c>
      <c r="FM1127" s="519">
        <v>11829.6</v>
      </c>
      <c r="FN1127" s="519">
        <v>0</v>
      </c>
      <c r="FO1127" s="519">
        <v>0</v>
      </c>
      <c r="FP1127" s="519">
        <v>0</v>
      </c>
      <c r="FQ1127" s="519">
        <v>0</v>
      </c>
      <c r="FR1127" s="519">
        <v>0</v>
      </c>
      <c r="FS1127" s="519">
        <v>0</v>
      </c>
      <c r="FT1127" s="519">
        <v>0</v>
      </c>
      <c r="FU1127" s="519">
        <v>0</v>
      </c>
      <c r="FV1127" s="519">
        <v>0</v>
      </c>
      <c r="FW1127" s="519">
        <v>0</v>
      </c>
      <c r="FX1127" s="519">
        <v>0</v>
      </c>
      <c r="FY1127" s="519">
        <v>0</v>
      </c>
      <c r="FZ1127" s="519">
        <v>0</v>
      </c>
      <c r="GA1127" s="519">
        <v>0</v>
      </c>
      <c r="GB1127" s="519">
        <v>0</v>
      </c>
      <c r="GC1127" s="519">
        <v>0</v>
      </c>
      <c r="GD1127" s="519">
        <v>0</v>
      </c>
      <c r="GE1127" s="519">
        <v>0</v>
      </c>
      <c r="GF1127" s="519">
        <v>0</v>
      </c>
      <c r="GG1127" s="519">
        <v>0</v>
      </c>
      <c r="GH1127" s="519">
        <v>0</v>
      </c>
      <c r="GI1127" s="519">
        <v>0</v>
      </c>
      <c r="GJ1127" s="519">
        <v>0</v>
      </c>
      <c r="GK1127" s="519">
        <v>0</v>
      </c>
      <c r="GL1127" s="519">
        <v>0</v>
      </c>
      <c r="GM1127" s="519">
        <v>0</v>
      </c>
      <c r="GN1127" s="519">
        <v>0</v>
      </c>
      <c r="GO1127" s="519">
        <v>0</v>
      </c>
      <c r="GP1127" s="519">
        <v>0</v>
      </c>
      <c r="GQ1127" s="519">
        <v>0</v>
      </c>
      <c r="GR1127" s="519">
        <v>0</v>
      </c>
      <c r="GS1127" s="519">
        <v>0</v>
      </c>
      <c r="GT1127" s="519">
        <v>0</v>
      </c>
      <c r="GU1127" s="519">
        <v>0</v>
      </c>
      <c r="GV1127" s="519">
        <v>0</v>
      </c>
      <c r="GW1127" s="519">
        <v>0</v>
      </c>
      <c r="GX1127" s="519">
        <v>0</v>
      </c>
      <c r="GY1127" s="519">
        <v>0</v>
      </c>
      <c r="GZ1127" s="519">
        <v>0</v>
      </c>
      <c r="HA1127" s="519">
        <v>0</v>
      </c>
      <c r="HB1127" s="519">
        <v>0</v>
      </c>
      <c r="HC1127" s="519">
        <v>0</v>
      </c>
      <c r="HD1127" s="519">
        <v>0</v>
      </c>
      <c r="HE1127" s="519">
        <v>0</v>
      </c>
      <c r="HF1127" s="519">
        <v>0</v>
      </c>
      <c r="HG1127" s="519">
        <v>0</v>
      </c>
      <c r="HH1127" s="519">
        <v>0</v>
      </c>
      <c r="HI1127" s="519">
        <v>0</v>
      </c>
      <c r="HJ1127" s="519">
        <v>0</v>
      </c>
      <c r="HK1127" s="519">
        <v>0</v>
      </c>
      <c r="HL1127" s="519">
        <v>0</v>
      </c>
      <c r="HM1127" s="519">
        <v>0</v>
      </c>
      <c r="HN1127" s="519">
        <v>0</v>
      </c>
      <c r="HO1127" s="519">
        <v>0</v>
      </c>
      <c r="HP1127" s="519">
        <v>0</v>
      </c>
      <c r="HQ1127" s="519">
        <v>0</v>
      </c>
      <c r="HR1127" s="519">
        <v>0</v>
      </c>
      <c r="HS1127" s="519">
        <v>0</v>
      </c>
      <c r="HT1127" s="519">
        <v>0</v>
      </c>
      <c r="HU1127" s="519">
        <v>0</v>
      </c>
      <c r="HV1127" s="519">
        <v>0</v>
      </c>
      <c r="HW1127" s="519">
        <v>0</v>
      </c>
      <c r="HX1127" s="519">
        <v>0</v>
      </c>
      <c r="HY1127" s="519">
        <v>0</v>
      </c>
      <c r="HZ1127" s="519">
        <v>0</v>
      </c>
      <c r="IA1127" s="519">
        <v>0</v>
      </c>
      <c r="IB1127" s="519">
        <v>0</v>
      </c>
      <c r="IC1127" s="519">
        <v>0</v>
      </c>
      <c r="ID1127" s="519">
        <v>0</v>
      </c>
      <c r="IE1127" s="519">
        <v>0</v>
      </c>
      <c r="IF1127" s="519">
        <v>0</v>
      </c>
      <c r="IG1127" s="519">
        <v>0</v>
      </c>
      <c r="IH1127" s="519">
        <v>0</v>
      </c>
      <c r="II1127" s="519">
        <v>0</v>
      </c>
      <c r="IJ1127" s="519">
        <v>0</v>
      </c>
      <c r="IK1127" s="519">
        <v>0</v>
      </c>
    </row>
    <row r="1128" spans="2:245" hidden="1">
      <c r="B1128" s="519" t="s">
        <v>1058</v>
      </c>
      <c r="C1128" s="519"/>
      <c r="D1128" s="519"/>
      <c r="E1128" s="519"/>
      <c r="F1128" s="519">
        <v>2</v>
      </c>
      <c r="G1128" s="519"/>
      <c r="H1128" s="519">
        <v>51</v>
      </c>
      <c r="I1128" s="519">
        <v>6</v>
      </c>
      <c r="J1128" s="519" t="str">
        <f t="shared" si="54"/>
        <v>SDN10025106</v>
      </c>
      <c r="K1128" s="519">
        <v>1052</v>
      </c>
      <c r="M1128" s="337"/>
      <c r="N1128" s="519" t="s">
        <v>1062</v>
      </c>
      <c r="O1128" s="519" t="s">
        <v>1059</v>
      </c>
      <c r="P1128" s="519">
        <v>44</v>
      </c>
      <c r="Q1128" s="521" t="str">
        <f t="shared" si="55"/>
        <v>SDN200144</v>
      </c>
      <c r="R1128" s="519">
        <v>699.6</v>
      </c>
      <c r="S1128" s="519">
        <v>2000</v>
      </c>
      <c r="T1128" s="519">
        <v>2098.8000000000002</v>
      </c>
      <c r="U1128" s="519">
        <v>2798.4</v>
      </c>
      <c r="V1128" s="519">
        <v>3498</v>
      </c>
      <c r="W1128" s="519">
        <v>4197.6000000000004</v>
      </c>
      <c r="X1128" s="519">
        <v>4897.2</v>
      </c>
      <c r="Y1128" s="519">
        <v>5596.8</v>
      </c>
      <c r="Z1128" s="519">
        <v>6296.4</v>
      </c>
      <c r="AA1128" s="519">
        <v>6996</v>
      </c>
      <c r="AB1128" s="519">
        <v>7555.7</v>
      </c>
      <c r="AC1128" s="519">
        <v>8115.4</v>
      </c>
      <c r="AD1128" s="519">
        <v>8675</v>
      </c>
      <c r="AE1128" s="519">
        <v>9234.7000000000007</v>
      </c>
      <c r="AF1128" s="519">
        <v>9794.4</v>
      </c>
      <c r="AG1128" s="519">
        <v>10354.1</v>
      </c>
      <c r="AH1128" s="519">
        <v>10913.8</v>
      </c>
      <c r="AI1128" s="519">
        <v>11473.4</v>
      </c>
      <c r="AJ1128" s="519">
        <v>12033.1</v>
      </c>
      <c r="AK1128" s="519">
        <v>12592.8</v>
      </c>
      <c r="AL1128" s="519">
        <v>12592.8</v>
      </c>
      <c r="AM1128" s="519">
        <v>12592.8</v>
      </c>
      <c r="AN1128" s="519">
        <v>12592.8</v>
      </c>
      <c r="AO1128" s="519">
        <v>12592.8</v>
      </c>
      <c r="AP1128" s="519">
        <v>12592.8</v>
      </c>
      <c r="AQ1128" s="519">
        <v>12592.8</v>
      </c>
      <c r="AR1128" s="519">
        <v>12592.8</v>
      </c>
      <c r="AS1128" s="519">
        <v>12592.8</v>
      </c>
      <c r="AT1128" s="519">
        <v>12592.8</v>
      </c>
      <c r="AU1128" s="519">
        <v>12592.8</v>
      </c>
      <c r="AV1128" s="519">
        <v>12592.8</v>
      </c>
      <c r="AW1128" s="519">
        <v>12592.8</v>
      </c>
      <c r="AX1128" s="519">
        <v>12592.8</v>
      </c>
      <c r="AY1128" s="519">
        <v>12592.8</v>
      </c>
      <c r="AZ1128" s="519">
        <v>12592.8</v>
      </c>
      <c r="BA1128" s="519">
        <v>0</v>
      </c>
      <c r="BB1128" s="519">
        <v>0</v>
      </c>
      <c r="BC1128" s="519">
        <v>0</v>
      </c>
      <c r="BD1128" s="519">
        <v>0</v>
      </c>
      <c r="BE1128" s="519">
        <v>0</v>
      </c>
      <c r="BF1128" s="519">
        <v>0</v>
      </c>
      <c r="BG1128" s="519">
        <v>0</v>
      </c>
      <c r="BH1128" s="519">
        <v>0</v>
      </c>
      <c r="BI1128" s="519">
        <v>0</v>
      </c>
      <c r="BJ1128" s="519">
        <v>0</v>
      </c>
      <c r="BK1128" s="519">
        <v>0</v>
      </c>
      <c r="BL1128" s="519">
        <v>0</v>
      </c>
      <c r="BM1128" s="519">
        <v>0</v>
      </c>
      <c r="BN1128" s="519">
        <v>0</v>
      </c>
      <c r="BO1128" s="519">
        <v>0</v>
      </c>
      <c r="BP1128" s="519">
        <v>0</v>
      </c>
      <c r="BQ1128" s="519">
        <v>0</v>
      </c>
      <c r="BR1128" s="519">
        <v>0</v>
      </c>
      <c r="BS1128" s="519">
        <v>0</v>
      </c>
      <c r="BT1128" s="519">
        <v>0</v>
      </c>
      <c r="BU1128" s="519">
        <v>0</v>
      </c>
      <c r="BV1128" s="519">
        <v>0</v>
      </c>
      <c r="BW1128" s="519">
        <v>0</v>
      </c>
      <c r="BX1128" s="519">
        <v>0</v>
      </c>
      <c r="BY1128" s="519">
        <v>0</v>
      </c>
      <c r="BZ1128" s="519">
        <v>0</v>
      </c>
      <c r="CA1128" s="519">
        <v>0</v>
      </c>
      <c r="CB1128" s="519">
        <v>0</v>
      </c>
      <c r="CC1128" s="519">
        <v>0</v>
      </c>
      <c r="CD1128" s="519">
        <v>0</v>
      </c>
      <c r="CE1128" s="519">
        <v>0</v>
      </c>
      <c r="CF1128" s="519">
        <v>0</v>
      </c>
      <c r="CG1128" s="519">
        <v>0</v>
      </c>
      <c r="CH1128" s="519">
        <v>0</v>
      </c>
      <c r="CI1128" s="519">
        <v>0</v>
      </c>
      <c r="CJ1128" s="519">
        <v>0</v>
      </c>
      <c r="CK1128" s="519">
        <v>0</v>
      </c>
      <c r="CL1128" s="519">
        <v>0</v>
      </c>
      <c r="CM1128" s="519">
        <v>0</v>
      </c>
      <c r="CN1128" s="519">
        <v>0</v>
      </c>
      <c r="CO1128" s="519">
        <v>0</v>
      </c>
      <c r="CP1128" s="519">
        <v>0</v>
      </c>
      <c r="CQ1128" s="519">
        <v>0</v>
      </c>
      <c r="CR1128" s="519">
        <v>0</v>
      </c>
      <c r="CS1128" s="519">
        <v>0</v>
      </c>
      <c r="CT1128" s="519">
        <v>0</v>
      </c>
      <c r="CU1128" s="519">
        <v>0</v>
      </c>
      <c r="CV1128" s="519">
        <v>0</v>
      </c>
      <c r="CW1128" s="519">
        <v>0</v>
      </c>
      <c r="CX1128" s="519">
        <v>0</v>
      </c>
      <c r="CY1128" s="519">
        <v>0</v>
      </c>
      <c r="CZ1128" s="519">
        <v>0</v>
      </c>
      <c r="DA1128" s="519">
        <v>0</v>
      </c>
      <c r="DB1128" s="519">
        <v>0</v>
      </c>
      <c r="DC1128" s="519">
        <v>0</v>
      </c>
      <c r="DD1128" s="519">
        <v>0</v>
      </c>
      <c r="DE1128" s="519">
        <v>0</v>
      </c>
      <c r="DF1128" s="519">
        <v>0</v>
      </c>
      <c r="DG1128" s="519">
        <v>0</v>
      </c>
      <c r="DH1128" s="519">
        <v>0</v>
      </c>
      <c r="DI1128" s="519">
        <v>0</v>
      </c>
      <c r="DJ1128" s="519">
        <v>0</v>
      </c>
      <c r="DK1128" s="519">
        <v>0</v>
      </c>
      <c r="DL1128" s="519">
        <v>0</v>
      </c>
      <c r="DM1128" s="519">
        <v>0</v>
      </c>
      <c r="DN1128" s="519">
        <v>0</v>
      </c>
      <c r="DO1128" s="519">
        <v>0</v>
      </c>
      <c r="DP1128" s="519">
        <v>0</v>
      </c>
      <c r="DQ1128" s="519">
        <v>0</v>
      </c>
      <c r="DR1128" s="519">
        <v>0</v>
      </c>
      <c r="DS1128" s="519">
        <v>0</v>
      </c>
      <c r="DT1128" s="519">
        <v>0</v>
      </c>
      <c r="DU1128" s="519">
        <v>0</v>
      </c>
      <c r="DV1128" s="519">
        <v>0</v>
      </c>
      <c r="DW1128" s="519">
        <v>0</v>
      </c>
      <c r="DX1128" s="519">
        <v>0</v>
      </c>
      <c r="DZ1128" s="337"/>
      <c r="EA1128" s="519" t="s">
        <v>1062</v>
      </c>
      <c r="EB1128" s="519" t="s">
        <v>1059</v>
      </c>
      <c r="EC1128" s="519">
        <v>44</v>
      </c>
      <c r="ED1128" s="183" t="str">
        <f t="shared" si="56"/>
        <v>SDN200144</v>
      </c>
      <c r="EE1128" s="519">
        <v>699.6</v>
      </c>
      <c r="EF1128" s="519">
        <v>10000</v>
      </c>
      <c r="EG1128" s="519">
        <v>10000</v>
      </c>
      <c r="EH1128" s="519">
        <v>10000</v>
      </c>
      <c r="EI1128" s="519">
        <v>10000</v>
      </c>
      <c r="EJ1128" s="519">
        <v>10000</v>
      </c>
      <c r="EK1128" s="519">
        <v>10000</v>
      </c>
      <c r="EL1128" s="519">
        <v>10000</v>
      </c>
      <c r="EM1128" s="519">
        <v>10000</v>
      </c>
      <c r="EN1128" s="519">
        <v>10000</v>
      </c>
      <c r="EO1128" s="519">
        <v>10000</v>
      </c>
      <c r="EP1128" s="519">
        <v>10000</v>
      </c>
      <c r="EQ1128" s="519">
        <v>10000</v>
      </c>
      <c r="ER1128" s="519">
        <v>10000</v>
      </c>
      <c r="ES1128" s="519">
        <v>10000</v>
      </c>
      <c r="ET1128" s="519">
        <v>10354.1</v>
      </c>
      <c r="EU1128" s="519">
        <v>10913.8</v>
      </c>
      <c r="EV1128" s="519">
        <v>11473.4</v>
      </c>
      <c r="EW1128" s="519">
        <v>12033.1</v>
      </c>
      <c r="EX1128" s="519">
        <v>12592.8</v>
      </c>
      <c r="EY1128" s="519">
        <v>12592.8</v>
      </c>
      <c r="EZ1128" s="519">
        <v>12592.8</v>
      </c>
      <c r="FA1128" s="519">
        <v>12592.8</v>
      </c>
      <c r="FB1128" s="519">
        <v>12592.8</v>
      </c>
      <c r="FC1128" s="519">
        <v>12592.8</v>
      </c>
      <c r="FD1128" s="519">
        <v>12592.8</v>
      </c>
      <c r="FE1128" s="519">
        <v>12592.8</v>
      </c>
      <c r="FF1128" s="519">
        <v>12592.8</v>
      </c>
      <c r="FG1128" s="519">
        <v>12592.8</v>
      </c>
      <c r="FH1128" s="519">
        <v>12592.8</v>
      </c>
      <c r="FI1128" s="519">
        <v>12592.8</v>
      </c>
      <c r="FJ1128" s="519">
        <v>12592.8</v>
      </c>
      <c r="FK1128" s="519">
        <v>12592.8</v>
      </c>
      <c r="FL1128" s="519">
        <v>12592.8</v>
      </c>
      <c r="FM1128" s="519">
        <v>12592.8</v>
      </c>
      <c r="FN1128" s="519">
        <v>0</v>
      </c>
      <c r="FO1128" s="519">
        <v>0</v>
      </c>
      <c r="FP1128" s="519">
        <v>0</v>
      </c>
      <c r="FQ1128" s="519">
        <v>0</v>
      </c>
      <c r="FR1128" s="519">
        <v>0</v>
      </c>
      <c r="FS1128" s="519">
        <v>0</v>
      </c>
      <c r="FT1128" s="519">
        <v>0</v>
      </c>
      <c r="FU1128" s="519">
        <v>0</v>
      </c>
      <c r="FV1128" s="519">
        <v>0</v>
      </c>
      <c r="FW1128" s="519">
        <v>0</v>
      </c>
      <c r="FX1128" s="519">
        <v>0</v>
      </c>
      <c r="FY1128" s="519">
        <v>0</v>
      </c>
      <c r="FZ1128" s="519">
        <v>0</v>
      </c>
      <c r="GA1128" s="519">
        <v>0</v>
      </c>
      <c r="GB1128" s="519">
        <v>0</v>
      </c>
      <c r="GC1128" s="519">
        <v>0</v>
      </c>
      <c r="GD1128" s="519">
        <v>0</v>
      </c>
      <c r="GE1128" s="519">
        <v>0</v>
      </c>
      <c r="GF1128" s="519">
        <v>0</v>
      </c>
      <c r="GG1128" s="519">
        <v>0</v>
      </c>
      <c r="GH1128" s="519">
        <v>0</v>
      </c>
      <c r="GI1128" s="519">
        <v>0</v>
      </c>
      <c r="GJ1128" s="519">
        <v>0</v>
      </c>
      <c r="GK1128" s="519">
        <v>0</v>
      </c>
      <c r="GL1128" s="519">
        <v>0</v>
      </c>
      <c r="GM1128" s="519">
        <v>0</v>
      </c>
      <c r="GN1128" s="519">
        <v>0</v>
      </c>
      <c r="GO1128" s="519">
        <v>0</v>
      </c>
      <c r="GP1128" s="519">
        <v>0</v>
      </c>
      <c r="GQ1128" s="519">
        <v>0</v>
      </c>
      <c r="GR1128" s="519">
        <v>0</v>
      </c>
      <c r="GS1128" s="519">
        <v>0</v>
      </c>
      <c r="GT1128" s="519">
        <v>0</v>
      </c>
      <c r="GU1128" s="519">
        <v>0</v>
      </c>
      <c r="GV1128" s="519">
        <v>0</v>
      </c>
      <c r="GW1128" s="519">
        <v>0</v>
      </c>
      <c r="GX1128" s="519">
        <v>0</v>
      </c>
      <c r="GY1128" s="519">
        <v>0</v>
      </c>
      <c r="GZ1128" s="519">
        <v>0</v>
      </c>
      <c r="HA1128" s="519">
        <v>0</v>
      </c>
      <c r="HB1128" s="519">
        <v>0</v>
      </c>
      <c r="HC1128" s="519">
        <v>0</v>
      </c>
      <c r="HD1128" s="519">
        <v>0</v>
      </c>
      <c r="HE1128" s="519">
        <v>0</v>
      </c>
      <c r="HF1128" s="519">
        <v>0</v>
      </c>
      <c r="HG1128" s="519">
        <v>0</v>
      </c>
      <c r="HH1128" s="519">
        <v>0</v>
      </c>
      <c r="HI1128" s="519">
        <v>0</v>
      </c>
      <c r="HJ1128" s="519">
        <v>0</v>
      </c>
      <c r="HK1128" s="519">
        <v>0</v>
      </c>
      <c r="HL1128" s="519">
        <v>0</v>
      </c>
      <c r="HM1128" s="519">
        <v>0</v>
      </c>
      <c r="HN1128" s="519">
        <v>0</v>
      </c>
      <c r="HO1128" s="519">
        <v>0</v>
      </c>
      <c r="HP1128" s="519">
        <v>0</v>
      </c>
      <c r="HQ1128" s="519">
        <v>0</v>
      </c>
      <c r="HR1128" s="519">
        <v>0</v>
      </c>
      <c r="HS1128" s="519">
        <v>0</v>
      </c>
      <c r="HT1128" s="519">
        <v>0</v>
      </c>
      <c r="HU1128" s="519">
        <v>0</v>
      </c>
      <c r="HV1128" s="519">
        <v>0</v>
      </c>
      <c r="HW1128" s="519">
        <v>0</v>
      </c>
      <c r="HX1128" s="519">
        <v>0</v>
      </c>
      <c r="HY1128" s="519">
        <v>0</v>
      </c>
      <c r="HZ1128" s="519">
        <v>0</v>
      </c>
      <c r="IA1128" s="519">
        <v>0</v>
      </c>
      <c r="IB1128" s="519">
        <v>0</v>
      </c>
      <c r="IC1128" s="519">
        <v>0</v>
      </c>
      <c r="ID1128" s="519">
        <v>0</v>
      </c>
      <c r="IE1128" s="519">
        <v>0</v>
      </c>
      <c r="IF1128" s="519">
        <v>0</v>
      </c>
      <c r="IG1128" s="519">
        <v>0</v>
      </c>
      <c r="IH1128" s="519">
        <v>0</v>
      </c>
      <c r="II1128" s="519">
        <v>0</v>
      </c>
      <c r="IJ1128" s="519">
        <v>0</v>
      </c>
      <c r="IK1128" s="519">
        <v>0</v>
      </c>
    </row>
    <row r="1129" spans="2:245" hidden="1">
      <c r="B1129" s="519" t="s">
        <v>1058</v>
      </c>
      <c r="C1129" s="519"/>
      <c r="D1129" s="519"/>
      <c r="E1129" s="519"/>
      <c r="F1129" s="519">
        <v>2</v>
      </c>
      <c r="G1129" s="519"/>
      <c r="H1129" s="519">
        <v>51</v>
      </c>
      <c r="I1129" s="519">
        <v>7</v>
      </c>
      <c r="J1129" s="519" t="str">
        <f t="shared" si="54"/>
        <v>SDN10025107</v>
      </c>
      <c r="K1129" s="519">
        <v>1052</v>
      </c>
      <c r="M1129" s="337"/>
      <c r="N1129" s="519" t="s">
        <v>1062</v>
      </c>
      <c r="O1129" s="519" t="s">
        <v>1059</v>
      </c>
      <c r="P1129" s="519">
        <v>45</v>
      </c>
      <c r="Q1129" s="521" t="str">
        <f t="shared" si="55"/>
        <v>SDN200145</v>
      </c>
      <c r="R1129" s="519">
        <v>742</v>
      </c>
      <c r="S1129" s="519">
        <v>2000</v>
      </c>
      <c r="T1129" s="519">
        <v>2226</v>
      </c>
      <c r="U1129" s="519">
        <v>2968</v>
      </c>
      <c r="V1129" s="519">
        <v>3710</v>
      </c>
      <c r="W1129" s="519">
        <v>4452</v>
      </c>
      <c r="X1129" s="519">
        <v>5194</v>
      </c>
      <c r="Y1129" s="519">
        <v>5936</v>
      </c>
      <c r="Z1129" s="519">
        <v>6678</v>
      </c>
      <c r="AA1129" s="519">
        <v>7420</v>
      </c>
      <c r="AB1129" s="519">
        <v>8013.6</v>
      </c>
      <c r="AC1129" s="519">
        <v>8607.2000000000007</v>
      </c>
      <c r="AD1129" s="519">
        <v>9200.7999999999993</v>
      </c>
      <c r="AE1129" s="519">
        <v>9794.4</v>
      </c>
      <c r="AF1129" s="519">
        <v>10388</v>
      </c>
      <c r="AG1129" s="519">
        <v>10981.6</v>
      </c>
      <c r="AH1129" s="519">
        <v>11575.2</v>
      </c>
      <c r="AI1129" s="519">
        <v>12168.8</v>
      </c>
      <c r="AJ1129" s="519">
        <v>12762.4</v>
      </c>
      <c r="AK1129" s="519">
        <v>13356</v>
      </c>
      <c r="AL1129" s="519">
        <v>13356</v>
      </c>
      <c r="AM1129" s="519">
        <v>13356</v>
      </c>
      <c r="AN1129" s="519">
        <v>13356</v>
      </c>
      <c r="AO1129" s="519">
        <v>13356</v>
      </c>
      <c r="AP1129" s="519">
        <v>13356</v>
      </c>
      <c r="AQ1129" s="519">
        <v>13356</v>
      </c>
      <c r="AR1129" s="519">
        <v>13356</v>
      </c>
      <c r="AS1129" s="519">
        <v>13356</v>
      </c>
      <c r="AT1129" s="519">
        <v>13356</v>
      </c>
      <c r="AU1129" s="519">
        <v>13356</v>
      </c>
      <c r="AV1129" s="519">
        <v>13356</v>
      </c>
      <c r="AW1129" s="519">
        <v>13356</v>
      </c>
      <c r="AX1129" s="519">
        <v>13356</v>
      </c>
      <c r="AY1129" s="519">
        <v>13356</v>
      </c>
      <c r="AZ1129" s="519">
        <v>13356</v>
      </c>
      <c r="BA1129" s="519">
        <v>0</v>
      </c>
      <c r="BB1129" s="519">
        <v>0</v>
      </c>
      <c r="BC1129" s="519">
        <v>0</v>
      </c>
      <c r="BD1129" s="519">
        <v>0</v>
      </c>
      <c r="BE1129" s="519">
        <v>0</v>
      </c>
      <c r="BF1129" s="519">
        <v>0</v>
      </c>
      <c r="BG1129" s="519">
        <v>0</v>
      </c>
      <c r="BH1129" s="519">
        <v>0</v>
      </c>
      <c r="BI1129" s="519">
        <v>0</v>
      </c>
      <c r="BJ1129" s="519">
        <v>0</v>
      </c>
      <c r="BK1129" s="519">
        <v>0</v>
      </c>
      <c r="BL1129" s="519">
        <v>0</v>
      </c>
      <c r="BM1129" s="519">
        <v>0</v>
      </c>
      <c r="BN1129" s="519">
        <v>0</v>
      </c>
      <c r="BO1129" s="519">
        <v>0</v>
      </c>
      <c r="BP1129" s="519">
        <v>0</v>
      </c>
      <c r="BQ1129" s="519">
        <v>0</v>
      </c>
      <c r="BR1129" s="519">
        <v>0</v>
      </c>
      <c r="BS1129" s="519">
        <v>0</v>
      </c>
      <c r="BT1129" s="519">
        <v>0</v>
      </c>
      <c r="BU1129" s="519">
        <v>0</v>
      </c>
      <c r="BV1129" s="519">
        <v>0</v>
      </c>
      <c r="BW1129" s="519">
        <v>0</v>
      </c>
      <c r="BX1129" s="519">
        <v>0</v>
      </c>
      <c r="BY1129" s="519">
        <v>0</v>
      </c>
      <c r="BZ1129" s="519">
        <v>0</v>
      </c>
      <c r="CA1129" s="519">
        <v>0</v>
      </c>
      <c r="CB1129" s="519">
        <v>0</v>
      </c>
      <c r="CC1129" s="519">
        <v>0</v>
      </c>
      <c r="CD1129" s="519">
        <v>0</v>
      </c>
      <c r="CE1129" s="519">
        <v>0</v>
      </c>
      <c r="CF1129" s="519">
        <v>0</v>
      </c>
      <c r="CG1129" s="519">
        <v>0</v>
      </c>
      <c r="CH1129" s="519">
        <v>0</v>
      </c>
      <c r="CI1129" s="519">
        <v>0</v>
      </c>
      <c r="CJ1129" s="519">
        <v>0</v>
      </c>
      <c r="CK1129" s="519">
        <v>0</v>
      </c>
      <c r="CL1129" s="519">
        <v>0</v>
      </c>
      <c r="CM1129" s="519">
        <v>0</v>
      </c>
      <c r="CN1129" s="519">
        <v>0</v>
      </c>
      <c r="CO1129" s="519">
        <v>0</v>
      </c>
      <c r="CP1129" s="519">
        <v>0</v>
      </c>
      <c r="CQ1129" s="519">
        <v>0</v>
      </c>
      <c r="CR1129" s="519">
        <v>0</v>
      </c>
      <c r="CS1129" s="519">
        <v>0</v>
      </c>
      <c r="CT1129" s="519">
        <v>0</v>
      </c>
      <c r="CU1129" s="519">
        <v>0</v>
      </c>
      <c r="CV1129" s="519">
        <v>0</v>
      </c>
      <c r="CW1129" s="519">
        <v>0</v>
      </c>
      <c r="CX1129" s="519">
        <v>0</v>
      </c>
      <c r="CY1129" s="519">
        <v>0</v>
      </c>
      <c r="CZ1129" s="519">
        <v>0</v>
      </c>
      <c r="DA1129" s="519">
        <v>0</v>
      </c>
      <c r="DB1129" s="519">
        <v>0</v>
      </c>
      <c r="DC1129" s="519">
        <v>0</v>
      </c>
      <c r="DD1129" s="519">
        <v>0</v>
      </c>
      <c r="DE1129" s="519">
        <v>0</v>
      </c>
      <c r="DF1129" s="519">
        <v>0</v>
      </c>
      <c r="DG1129" s="519">
        <v>0</v>
      </c>
      <c r="DH1129" s="519">
        <v>0</v>
      </c>
      <c r="DI1129" s="519">
        <v>0</v>
      </c>
      <c r="DJ1129" s="519">
        <v>0</v>
      </c>
      <c r="DK1129" s="519">
        <v>0</v>
      </c>
      <c r="DL1129" s="519">
        <v>0</v>
      </c>
      <c r="DM1129" s="519">
        <v>0</v>
      </c>
      <c r="DN1129" s="519">
        <v>0</v>
      </c>
      <c r="DO1129" s="519">
        <v>0</v>
      </c>
      <c r="DP1129" s="519">
        <v>0</v>
      </c>
      <c r="DQ1129" s="519">
        <v>0</v>
      </c>
      <c r="DR1129" s="519">
        <v>0</v>
      </c>
      <c r="DS1129" s="519">
        <v>0</v>
      </c>
      <c r="DT1129" s="519">
        <v>0</v>
      </c>
      <c r="DU1129" s="519">
        <v>0</v>
      </c>
      <c r="DV1129" s="519">
        <v>0</v>
      </c>
      <c r="DW1129" s="519">
        <v>0</v>
      </c>
      <c r="DX1129" s="519">
        <v>0</v>
      </c>
      <c r="DZ1129" s="337"/>
      <c r="EA1129" s="519" t="s">
        <v>1062</v>
      </c>
      <c r="EB1129" s="519" t="s">
        <v>1059</v>
      </c>
      <c r="EC1129" s="519">
        <v>45</v>
      </c>
      <c r="ED1129" s="183" t="str">
        <f t="shared" si="56"/>
        <v>SDN200145</v>
      </c>
      <c r="EE1129" s="519">
        <v>742</v>
      </c>
      <c r="EF1129" s="519">
        <v>10000</v>
      </c>
      <c r="EG1129" s="519">
        <v>10000</v>
      </c>
      <c r="EH1129" s="519">
        <v>10000</v>
      </c>
      <c r="EI1129" s="519">
        <v>10000</v>
      </c>
      <c r="EJ1129" s="519">
        <v>10000</v>
      </c>
      <c r="EK1129" s="519">
        <v>10000</v>
      </c>
      <c r="EL1129" s="519">
        <v>10000</v>
      </c>
      <c r="EM1129" s="519">
        <v>10000</v>
      </c>
      <c r="EN1129" s="519">
        <v>10000</v>
      </c>
      <c r="EO1129" s="519">
        <v>10000</v>
      </c>
      <c r="EP1129" s="519">
        <v>10000</v>
      </c>
      <c r="EQ1129" s="519">
        <v>10000</v>
      </c>
      <c r="ER1129" s="519">
        <v>10000</v>
      </c>
      <c r="ES1129" s="519">
        <v>10388</v>
      </c>
      <c r="ET1129" s="519">
        <v>10981.6</v>
      </c>
      <c r="EU1129" s="519">
        <v>11575.2</v>
      </c>
      <c r="EV1129" s="519">
        <v>12168.8</v>
      </c>
      <c r="EW1129" s="519">
        <v>12762.4</v>
      </c>
      <c r="EX1129" s="519">
        <v>13356</v>
      </c>
      <c r="EY1129" s="519">
        <v>13356</v>
      </c>
      <c r="EZ1129" s="519">
        <v>13356</v>
      </c>
      <c r="FA1129" s="519">
        <v>13356</v>
      </c>
      <c r="FB1129" s="519">
        <v>13356</v>
      </c>
      <c r="FC1129" s="519">
        <v>13356</v>
      </c>
      <c r="FD1129" s="519">
        <v>13356</v>
      </c>
      <c r="FE1129" s="519">
        <v>13356</v>
      </c>
      <c r="FF1129" s="519">
        <v>13356</v>
      </c>
      <c r="FG1129" s="519">
        <v>13356</v>
      </c>
      <c r="FH1129" s="519">
        <v>13356</v>
      </c>
      <c r="FI1129" s="519">
        <v>13356</v>
      </c>
      <c r="FJ1129" s="519">
        <v>13356</v>
      </c>
      <c r="FK1129" s="519">
        <v>13356</v>
      </c>
      <c r="FL1129" s="519">
        <v>13356</v>
      </c>
      <c r="FM1129" s="519">
        <v>13356</v>
      </c>
      <c r="FN1129" s="519">
        <v>0</v>
      </c>
      <c r="FO1129" s="519">
        <v>0</v>
      </c>
      <c r="FP1129" s="519">
        <v>0</v>
      </c>
      <c r="FQ1129" s="519">
        <v>0</v>
      </c>
      <c r="FR1129" s="519">
        <v>0</v>
      </c>
      <c r="FS1129" s="519">
        <v>0</v>
      </c>
      <c r="FT1129" s="519">
        <v>0</v>
      </c>
      <c r="FU1129" s="519">
        <v>0</v>
      </c>
      <c r="FV1129" s="519">
        <v>0</v>
      </c>
      <c r="FW1129" s="519">
        <v>0</v>
      </c>
      <c r="FX1129" s="519">
        <v>0</v>
      </c>
      <c r="FY1129" s="519">
        <v>0</v>
      </c>
      <c r="FZ1129" s="519">
        <v>0</v>
      </c>
      <c r="GA1129" s="519">
        <v>0</v>
      </c>
      <c r="GB1129" s="519">
        <v>0</v>
      </c>
      <c r="GC1129" s="519">
        <v>0</v>
      </c>
      <c r="GD1129" s="519">
        <v>0</v>
      </c>
      <c r="GE1129" s="519">
        <v>0</v>
      </c>
      <c r="GF1129" s="519">
        <v>0</v>
      </c>
      <c r="GG1129" s="519">
        <v>0</v>
      </c>
      <c r="GH1129" s="519">
        <v>0</v>
      </c>
      <c r="GI1129" s="519">
        <v>0</v>
      </c>
      <c r="GJ1129" s="519">
        <v>0</v>
      </c>
      <c r="GK1129" s="519">
        <v>0</v>
      </c>
      <c r="GL1129" s="519">
        <v>0</v>
      </c>
      <c r="GM1129" s="519">
        <v>0</v>
      </c>
      <c r="GN1129" s="519">
        <v>0</v>
      </c>
      <c r="GO1129" s="519">
        <v>0</v>
      </c>
      <c r="GP1129" s="519">
        <v>0</v>
      </c>
      <c r="GQ1129" s="519">
        <v>0</v>
      </c>
      <c r="GR1129" s="519">
        <v>0</v>
      </c>
      <c r="GS1129" s="519">
        <v>0</v>
      </c>
      <c r="GT1129" s="519">
        <v>0</v>
      </c>
      <c r="GU1129" s="519">
        <v>0</v>
      </c>
      <c r="GV1129" s="519">
        <v>0</v>
      </c>
      <c r="GW1129" s="519">
        <v>0</v>
      </c>
      <c r="GX1129" s="519">
        <v>0</v>
      </c>
      <c r="GY1129" s="519">
        <v>0</v>
      </c>
      <c r="GZ1129" s="519">
        <v>0</v>
      </c>
      <c r="HA1129" s="519">
        <v>0</v>
      </c>
      <c r="HB1129" s="519">
        <v>0</v>
      </c>
      <c r="HC1129" s="519">
        <v>0</v>
      </c>
      <c r="HD1129" s="519">
        <v>0</v>
      </c>
      <c r="HE1129" s="519">
        <v>0</v>
      </c>
      <c r="HF1129" s="519">
        <v>0</v>
      </c>
      <c r="HG1129" s="519">
        <v>0</v>
      </c>
      <c r="HH1129" s="519">
        <v>0</v>
      </c>
      <c r="HI1129" s="519">
        <v>0</v>
      </c>
      <c r="HJ1129" s="519">
        <v>0</v>
      </c>
      <c r="HK1129" s="519">
        <v>0</v>
      </c>
      <c r="HL1129" s="519">
        <v>0</v>
      </c>
      <c r="HM1129" s="519">
        <v>0</v>
      </c>
      <c r="HN1129" s="519">
        <v>0</v>
      </c>
      <c r="HO1129" s="519">
        <v>0</v>
      </c>
      <c r="HP1129" s="519">
        <v>0</v>
      </c>
      <c r="HQ1129" s="519">
        <v>0</v>
      </c>
      <c r="HR1129" s="519">
        <v>0</v>
      </c>
      <c r="HS1129" s="519">
        <v>0</v>
      </c>
      <c r="HT1129" s="519">
        <v>0</v>
      </c>
      <c r="HU1129" s="519">
        <v>0</v>
      </c>
      <c r="HV1129" s="519">
        <v>0</v>
      </c>
      <c r="HW1129" s="519">
        <v>0</v>
      </c>
      <c r="HX1129" s="519">
        <v>0</v>
      </c>
      <c r="HY1129" s="519">
        <v>0</v>
      </c>
      <c r="HZ1129" s="519">
        <v>0</v>
      </c>
      <c r="IA1129" s="519">
        <v>0</v>
      </c>
      <c r="IB1129" s="519">
        <v>0</v>
      </c>
      <c r="IC1129" s="519">
        <v>0</v>
      </c>
      <c r="ID1129" s="519">
        <v>0</v>
      </c>
      <c r="IE1129" s="519">
        <v>0</v>
      </c>
      <c r="IF1129" s="519">
        <v>0</v>
      </c>
      <c r="IG1129" s="519">
        <v>0</v>
      </c>
      <c r="IH1129" s="519">
        <v>0</v>
      </c>
      <c r="II1129" s="519">
        <v>0</v>
      </c>
      <c r="IJ1129" s="519">
        <v>0</v>
      </c>
      <c r="IK1129" s="519">
        <v>0</v>
      </c>
    </row>
    <row r="1130" spans="2:245" hidden="1">
      <c r="B1130" s="519" t="s">
        <v>1058</v>
      </c>
      <c r="C1130" s="519"/>
      <c r="D1130" s="519"/>
      <c r="E1130" s="519"/>
      <c r="F1130" s="519">
        <v>2</v>
      </c>
      <c r="G1130" s="519"/>
      <c r="H1130" s="519">
        <v>51</v>
      </c>
      <c r="I1130" s="519">
        <v>8</v>
      </c>
      <c r="J1130" s="519" t="str">
        <f t="shared" si="54"/>
        <v>SDN10025108</v>
      </c>
      <c r="K1130" s="519">
        <v>1052</v>
      </c>
      <c r="M1130" s="337"/>
      <c r="N1130" s="519" t="s">
        <v>1062</v>
      </c>
      <c r="O1130" s="519" t="s">
        <v>1059</v>
      </c>
      <c r="P1130" s="519">
        <v>46</v>
      </c>
      <c r="Q1130" s="521" t="str">
        <f t="shared" si="55"/>
        <v>SDN200146</v>
      </c>
      <c r="R1130" s="519">
        <v>779.1</v>
      </c>
      <c r="S1130" s="519">
        <v>2000</v>
      </c>
      <c r="T1130" s="519">
        <v>2337.3000000000002</v>
      </c>
      <c r="U1130" s="519">
        <v>3116.4</v>
      </c>
      <c r="V1130" s="519">
        <v>3895.5</v>
      </c>
      <c r="W1130" s="519">
        <v>4674.6000000000004</v>
      </c>
      <c r="X1130" s="519">
        <v>5453.7</v>
      </c>
      <c r="Y1130" s="519">
        <v>6232.8</v>
      </c>
      <c r="Z1130" s="519">
        <v>7011.9</v>
      </c>
      <c r="AA1130" s="519">
        <v>7791</v>
      </c>
      <c r="AB1130" s="519">
        <v>8414.2999999999993</v>
      </c>
      <c r="AC1130" s="519">
        <v>9037.6</v>
      </c>
      <c r="AD1130" s="519">
        <v>9660.7999999999993</v>
      </c>
      <c r="AE1130" s="519">
        <v>10284.1</v>
      </c>
      <c r="AF1130" s="519">
        <v>10907.4</v>
      </c>
      <c r="AG1130" s="519">
        <v>11530.7</v>
      </c>
      <c r="AH1130" s="519">
        <v>12154</v>
      </c>
      <c r="AI1130" s="519">
        <v>12777.2</v>
      </c>
      <c r="AJ1130" s="519">
        <v>13400.5</v>
      </c>
      <c r="AK1130" s="519">
        <v>14023.8</v>
      </c>
      <c r="AL1130" s="519">
        <v>14023.8</v>
      </c>
      <c r="AM1130" s="519">
        <v>14023.8</v>
      </c>
      <c r="AN1130" s="519">
        <v>14023.8</v>
      </c>
      <c r="AO1130" s="519">
        <v>14023.8</v>
      </c>
      <c r="AP1130" s="519">
        <v>14023.8</v>
      </c>
      <c r="AQ1130" s="519">
        <v>14023.8</v>
      </c>
      <c r="AR1130" s="519">
        <v>14023.8</v>
      </c>
      <c r="AS1130" s="519">
        <v>14023.8</v>
      </c>
      <c r="AT1130" s="519">
        <v>14023.8</v>
      </c>
      <c r="AU1130" s="519">
        <v>14023.8</v>
      </c>
      <c r="AV1130" s="519">
        <v>14023.8</v>
      </c>
      <c r="AW1130" s="519">
        <v>14023.8</v>
      </c>
      <c r="AX1130" s="519">
        <v>14023.8</v>
      </c>
      <c r="AY1130" s="519">
        <v>14023.8</v>
      </c>
      <c r="AZ1130" s="519">
        <v>14023.8</v>
      </c>
      <c r="BA1130" s="519">
        <v>0</v>
      </c>
      <c r="BB1130" s="519">
        <v>0</v>
      </c>
      <c r="BC1130" s="519">
        <v>0</v>
      </c>
      <c r="BD1130" s="519">
        <v>0</v>
      </c>
      <c r="BE1130" s="519">
        <v>0</v>
      </c>
      <c r="BF1130" s="519">
        <v>0</v>
      </c>
      <c r="BG1130" s="519">
        <v>0</v>
      </c>
      <c r="BH1130" s="519">
        <v>0</v>
      </c>
      <c r="BI1130" s="519">
        <v>0</v>
      </c>
      <c r="BJ1130" s="519">
        <v>0</v>
      </c>
      <c r="BK1130" s="519">
        <v>0</v>
      </c>
      <c r="BL1130" s="519">
        <v>0</v>
      </c>
      <c r="BM1130" s="519">
        <v>0</v>
      </c>
      <c r="BN1130" s="519">
        <v>0</v>
      </c>
      <c r="BO1130" s="519">
        <v>0</v>
      </c>
      <c r="BP1130" s="519">
        <v>0</v>
      </c>
      <c r="BQ1130" s="519">
        <v>0</v>
      </c>
      <c r="BR1130" s="519">
        <v>0</v>
      </c>
      <c r="BS1130" s="519">
        <v>0</v>
      </c>
      <c r="BT1130" s="519">
        <v>0</v>
      </c>
      <c r="BU1130" s="519">
        <v>0</v>
      </c>
      <c r="BV1130" s="519">
        <v>0</v>
      </c>
      <c r="BW1130" s="519">
        <v>0</v>
      </c>
      <c r="BX1130" s="519">
        <v>0</v>
      </c>
      <c r="BY1130" s="519">
        <v>0</v>
      </c>
      <c r="BZ1130" s="519">
        <v>0</v>
      </c>
      <c r="CA1130" s="519">
        <v>0</v>
      </c>
      <c r="CB1130" s="519">
        <v>0</v>
      </c>
      <c r="CC1130" s="519">
        <v>0</v>
      </c>
      <c r="CD1130" s="519">
        <v>0</v>
      </c>
      <c r="CE1130" s="519">
        <v>0</v>
      </c>
      <c r="CF1130" s="519">
        <v>0</v>
      </c>
      <c r="CG1130" s="519">
        <v>0</v>
      </c>
      <c r="CH1130" s="519">
        <v>0</v>
      </c>
      <c r="CI1130" s="519">
        <v>0</v>
      </c>
      <c r="CJ1130" s="519">
        <v>0</v>
      </c>
      <c r="CK1130" s="519">
        <v>0</v>
      </c>
      <c r="CL1130" s="519">
        <v>0</v>
      </c>
      <c r="CM1130" s="519">
        <v>0</v>
      </c>
      <c r="CN1130" s="519">
        <v>0</v>
      </c>
      <c r="CO1130" s="519">
        <v>0</v>
      </c>
      <c r="CP1130" s="519">
        <v>0</v>
      </c>
      <c r="CQ1130" s="519">
        <v>0</v>
      </c>
      <c r="CR1130" s="519">
        <v>0</v>
      </c>
      <c r="CS1130" s="519">
        <v>0</v>
      </c>
      <c r="CT1130" s="519">
        <v>0</v>
      </c>
      <c r="CU1130" s="519">
        <v>0</v>
      </c>
      <c r="CV1130" s="519">
        <v>0</v>
      </c>
      <c r="CW1130" s="519">
        <v>0</v>
      </c>
      <c r="CX1130" s="519">
        <v>0</v>
      </c>
      <c r="CY1130" s="519">
        <v>0</v>
      </c>
      <c r="CZ1130" s="519">
        <v>0</v>
      </c>
      <c r="DA1130" s="519">
        <v>0</v>
      </c>
      <c r="DB1130" s="519">
        <v>0</v>
      </c>
      <c r="DC1130" s="519">
        <v>0</v>
      </c>
      <c r="DD1130" s="519">
        <v>0</v>
      </c>
      <c r="DE1130" s="519">
        <v>0</v>
      </c>
      <c r="DF1130" s="519">
        <v>0</v>
      </c>
      <c r="DG1130" s="519">
        <v>0</v>
      </c>
      <c r="DH1130" s="519">
        <v>0</v>
      </c>
      <c r="DI1130" s="519">
        <v>0</v>
      </c>
      <c r="DJ1130" s="519">
        <v>0</v>
      </c>
      <c r="DK1130" s="519">
        <v>0</v>
      </c>
      <c r="DL1130" s="519">
        <v>0</v>
      </c>
      <c r="DM1130" s="519">
        <v>0</v>
      </c>
      <c r="DN1130" s="519">
        <v>0</v>
      </c>
      <c r="DO1130" s="519">
        <v>0</v>
      </c>
      <c r="DP1130" s="519">
        <v>0</v>
      </c>
      <c r="DQ1130" s="519">
        <v>0</v>
      </c>
      <c r="DR1130" s="519">
        <v>0</v>
      </c>
      <c r="DS1130" s="519">
        <v>0</v>
      </c>
      <c r="DT1130" s="519">
        <v>0</v>
      </c>
      <c r="DU1130" s="519">
        <v>0</v>
      </c>
      <c r="DV1130" s="519">
        <v>0</v>
      </c>
      <c r="DW1130" s="519">
        <v>0</v>
      </c>
      <c r="DX1130" s="519">
        <v>0</v>
      </c>
      <c r="DZ1130" s="337"/>
      <c r="EA1130" s="519" t="s">
        <v>1062</v>
      </c>
      <c r="EB1130" s="519" t="s">
        <v>1059</v>
      </c>
      <c r="EC1130" s="519">
        <v>46</v>
      </c>
      <c r="ED1130" s="183" t="str">
        <f t="shared" si="56"/>
        <v>SDN200146</v>
      </c>
      <c r="EE1130" s="519">
        <v>779.1</v>
      </c>
      <c r="EF1130" s="519">
        <v>10000</v>
      </c>
      <c r="EG1130" s="519">
        <v>10000</v>
      </c>
      <c r="EH1130" s="519">
        <v>10000</v>
      </c>
      <c r="EI1130" s="519">
        <v>10000</v>
      </c>
      <c r="EJ1130" s="519">
        <v>10000</v>
      </c>
      <c r="EK1130" s="519">
        <v>10000</v>
      </c>
      <c r="EL1130" s="519">
        <v>10000</v>
      </c>
      <c r="EM1130" s="519">
        <v>10000</v>
      </c>
      <c r="EN1130" s="519">
        <v>10000</v>
      </c>
      <c r="EO1130" s="519">
        <v>10000</v>
      </c>
      <c r="EP1130" s="519">
        <v>10000</v>
      </c>
      <c r="EQ1130" s="519">
        <v>10000</v>
      </c>
      <c r="ER1130" s="519">
        <v>10284.1</v>
      </c>
      <c r="ES1130" s="519">
        <v>10907.4</v>
      </c>
      <c r="ET1130" s="519">
        <v>11530.7</v>
      </c>
      <c r="EU1130" s="519">
        <v>12154</v>
      </c>
      <c r="EV1130" s="519">
        <v>12777.2</v>
      </c>
      <c r="EW1130" s="519">
        <v>13400.5</v>
      </c>
      <c r="EX1130" s="519">
        <v>14023.8</v>
      </c>
      <c r="EY1130" s="519">
        <v>14023.8</v>
      </c>
      <c r="EZ1130" s="519">
        <v>14023.8</v>
      </c>
      <c r="FA1130" s="519">
        <v>14023.8</v>
      </c>
      <c r="FB1130" s="519">
        <v>14023.8</v>
      </c>
      <c r="FC1130" s="519">
        <v>14023.8</v>
      </c>
      <c r="FD1130" s="519">
        <v>14023.8</v>
      </c>
      <c r="FE1130" s="519">
        <v>14023.8</v>
      </c>
      <c r="FF1130" s="519">
        <v>14023.8</v>
      </c>
      <c r="FG1130" s="519">
        <v>14023.8</v>
      </c>
      <c r="FH1130" s="519">
        <v>14023.8</v>
      </c>
      <c r="FI1130" s="519">
        <v>14023.8</v>
      </c>
      <c r="FJ1130" s="519">
        <v>14023.8</v>
      </c>
      <c r="FK1130" s="519">
        <v>14023.8</v>
      </c>
      <c r="FL1130" s="519">
        <v>14023.8</v>
      </c>
      <c r="FM1130" s="519">
        <v>14023.8</v>
      </c>
      <c r="FN1130" s="519">
        <v>0</v>
      </c>
      <c r="FO1130" s="519">
        <v>0</v>
      </c>
      <c r="FP1130" s="519">
        <v>0</v>
      </c>
      <c r="FQ1130" s="519">
        <v>0</v>
      </c>
      <c r="FR1130" s="519">
        <v>0</v>
      </c>
      <c r="FS1130" s="519">
        <v>0</v>
      </c>
      <c r="FT1130" s="519">
        <v>0</v>
      </c>
      <c r="FU1130" s="519">
        <v>0</v>
      </c>
      <c r="FV1130" s="519">
        <v>0</v>
      </c>
      <c r="FW1130" s="519">
        <v>0</v>
      </c>
      <c r="FX1130" s="519">
        <v>0</v>
      </c>
      <c r="FY1130" s="519">
        <v>0</v>
      </c>
      <c r="FZ1130" s="519">
        <v>0</v>
      </c>
      <c r="GA1130" s="519">
        <v>0</v>
      </c>
      <c r="GB1130" s="519">
        <v>0</v>
      </c>
      <c r="GC1130" s="519">
        <v>0</v>
      </c>
      <c r="GD1130" s="519">
        <v>0</v>
      </c>
      <c r="GE1130" s="519">
        <v>0</v>
      </c>
      <c r="GF1130" s="519">
        <v>0</v>
      </c>
      <c r="GG1130" s="519">
        <v>0</v>
      </c>
      <c r="GH1130" s="519">
        <v>0</v>
      </c>
      <c r="GI1130" s="519">
        <v>0</v>
      </c>
      <c r="GJ1130" s="519">
        <v>0</v>
      </c>
      <c r="GK1130" s="519">
        <v>0</v>
      </c>
      <c r="GL1130" s="519">
        <v>0</v>
      </c>
      <c r="GM1130" s="519">
        <v>0</v>
      </c>
      <c r="GN1130" s="519">
        <v>0</v>
      </c>
      <c r="GO1130" s="519">
        <v>0</v>
      </c>
      <c r="GP1130" s="519">
        <v>0</v>
      </c>
      <c r="GQ1130" s="519">
        <v>0</v>
      </c>
      <c r="GR1130" s="519">
        <v>0</v>
      </c>
      <c r="GS1130" s="519">
        <v>0</v>
      </c>
      <c r="GT1130" s="519">
        <v>0</v>
      </c>
      <c r="GU1130" s="519">
        <v>0</v>
      </c>
      <c r="GV1130" s="519">
        <v>0</v>
      </c>
      <c r="GW1130" s="519">
        <v>0</v>
      </c>
      <c r="GX1130" s="519">
        <v>0</v>
      </c>
      <c r="GY1130" s="519">
        <v>0</v>
      </c>
      <c r="GZ1130" s="519">
        <v>0</v>
      </c>
      <c r="HA1130" s="519">
        <v>0</v>
      </c>
      <c r="HB1130" s="519">
        <v>0</v>
      </c>
      <c r="HC1130" s="519">
        <v>0</v>
      </c>
      <c r="HD1130" s="519">
        <v>0</v>
      </c>
      <c r="HE1130" s="519">
        <v>0</v>
      </c>
      <c r="HF1130" s="519">
        <v>0</v>
      </c>
      <c r="HG1130" s="519">
        <v>0</v>
      </c>
      <c r="HH1130" s="519">
        <v>0</v>
      </c>
      <c r="HI1130" s="519">
        <v>0</v>
      </c>
      <c r="HJ1130" s="519">
        <v>0</v>
      </c>
      <c r="HK1130" s="519">
        <v>0</v>
      </c>
      <c r="HL1130" s="519">
        <v>0</v>
      </c>
      <c r="HM1130" s="519">
        <v>0</v>
      </c>
      <c r="HN1130" s="519">
        <v>0</v>
      </c>
      <c r="HO1130" s="519">
        <v>0</v>
      </c>
      <c r="HP1130" s="519">
        <v>0</v>
      </c>
      <c r="HQ1130" s="519">
        <v>0</v>
      </c>
      <c r="HR1130" s="519">
        <v>0</v>
      </c>
      <c r="HS1130" s="519">
        <v>0</v>
      </c>
      <c r="HT1130" s="519">
        <v>0</v>
      </c>
      <c r="HU1130" s="519">
        <v>0</v>
      </c>
      <c r="HV1130" s="519">
        <v>0</v>
      </c>
      <c r="HW1130" s="519">
        <v>0</v>
      </c>
      <c r="HX1130" s="519">
        <v>0</v>
      </c>
      <c r="HY1130" s="519">
        <v>0</v>
      </c>
      <c r="HZ1130" s="519">
        <v>0</v>
      </c>
      <c r="IA1130" s="519">
        <v>0</v>
      </c>
      <c r="IB1130" s="519">
        <v>0</v>
      </c>
      <c r="IC1130" s="519">
        <v>0</v>
      </c>
      <c r="ID1130" s="519">
        <v>0</v>
      </c>
      <c r="IE1130" s="519">
        <v>0</v>
      </c>
      <c r="IF1130" s="519">
        <v>0</v>
      </c>
      <c r="IG1130" s="519">
        <v>0</v>
      </c>
      <c r="IH1130" s="519">
        <v>0</v>
      </c>
      <c r="II1130" s="519">
        <v>0</v>
      </c>
      <c r="IJ1130" s="519">
        <v>0</v>
      </c>
      <c r="IK1130" s="519">
        <v>0</v>
      </c>
    </row>
    <row r="1131" spans="2:245" hidden="1">
      <c r="B1131" s="519" t="s">
        <v>1058</v>
      </c>
      <c r="C1131" s="519"/>
      <c r="D1131" s="519"/>
      <c r="E1131" s="519"/>
      <c r="F1131" s="519">
        <v>2</v>
      </c>
      <c r="G1131" s="519"/>
      <c r="H1131" s="519">
        <v>51</v>
      </c>
      <c r="I1131" s="519">
        <v>9</v>
      </c>
      <c r="J1131" s="519" t="str">
        <f t="shared" si="54"/>
        <v>SDN10025109</v>
      </c>
      <c r="K1131" s="519">
        <v>1052</v>
      </c>
      <c r="M1131" s="337"/>
      <c r="N1131" s="519" t="s">
        <v>1062</v>
      </c>
      <c r="O1131" s="519" t="s">
        <v>1059</v>
      </c>
      <c r="P1131" s="519">
        <v>47</v>
      </c>
      <c r="Q1131" s="521" t="str">
        <f t="shared" si="55"/>
        <v>SDN200147</v>
      </c>
      <c r="R1131" s="519">
        <v>837.4</v>
      </c>
      <c r="S1131" s="519">
        <v>2000</v>
      </c>
      <c r="T1131" s="519">
        <v>2512.1999999999998</v>
      </c>
      <c r="U1131" s="519">
        <v>3349.6</v>
      </c>
      <c r="V1131" s="519">
        <v>4187</v>
      </c>
      <c r="W1131" s="519">
        <v>5024.3999999999996</v>
      </c>
      <c r="X1131" s="519">
        <v>5861.8</v>
      </c>
      <c r="Y1131" s="519">
        <v>6699.2</v>
      </c>
      <c r="Z1131" s="519">
        <v>7536.6</v>
      </c>
      <c r="AA1131" s="519">
        <v>8374</v>
      </c>
      <c r="AB1131" s="519">
        <v>9043.9</v>
      </c>
      <c r="AC1131" s="519">
        <v>9713.7999999999993</v>
      </c>
      <c r="AD1131" s="519">
        <v>10383.799999999999</v>
      </c>
      <c r="AE1131" s="519">
        <v>11053.7</v>
      </c>
      <c r="AF1131" s="519">
        <v>11723.6</v>
      </c>
      <c r="AG1131" s="519">
        <v>12393.5</v>
      </c>
      <c r="AH1131" s="519">
        <v>13063.4</v>
      </c>
      <c r="AI1131" s="519">
        <v>13733.4</v>
      </c>
      <c r="AJ1131" s="519">
        <v>14403.3</v>
      </c>
      <c r="AK1131" s="519">
        <v>15073.2</v>
      </c>
      <c r="AL1131" s="519">
        <v>15073.2</v>
      </c>
      <c r="AM1131" s="519">
        <v>15073.2</v>
      </c>
      <c r="AN1131" s="519">
        <v>15073.2</v>
      </c>
      <c r="AO1131" s="519">
        <v>15073.2</v>
      </c>
      <c r="AP1131" s="519">
        <v>15073.2</v>
      </c>
      <c r="AQ1131" s="519">
        <v>15073.2</v>
      </c>
      <c r="AR1131" s="519">
        <v>15073.2</v>
      </c>
      <c r="AS1131" s="519">
        <v>15073.2</v>
      </c>
      <c r="AT1131" s="519">
        <v>15073.2</v>
      </c>
      <c r="AU1131" s="519">
        <v>15073.2</v>
      </c>
      <c r="AV1131" s="519">
        <v>15073.2</v>
      </c>
      <c r="AW1131" s="519">
        <v>15073.2</v>
      </c>
      <c r="AX1131" s="519">
        <v>15073.2</v>
      </c>
      <c r="AY1131" s="519">
        <v>15073.2</v>
      </c>
      <c r="AZ1131" s="519">
        <v>15073.2</v>
      </c>
      <c r="BA1131" s="519">
        <v>0</v>
      </c>
      <c r="BB1131" s="519">
        <v>0</v>
      </c>
      <c r="BC1131" s="519">
        <v>0</v>
      </c>
      <c r="BD1131" s="519">
        <v>0</v>
      </c>
      <c r="BE1131" s="519">
        <v>0</v>
      </c>
      <c r="BF1131" s="519">
        <v>0</v>
      </c>
      <c r="BG1131" s="519">
        <v>0</v>
      </c>
      <c r="BH1131" s="519">
        <v>0</v>
      </c>
      <c r="BI1131" s="519">
        <v>0</v>
      </c>
      <c r="BJ1131" s="519">
        <v>0</v>
      </c>
      <c r="BK1131" s="519">
        <v>0</v>
      </c>
      <c r="BL1131" s="519">
        <v>0</v>
      </c>
      <c r="BM1131" s="519">
        <v>0</v>
      </c>
      <c r="BN1131" s="519">
        <v>0</v>
      </c>
      <c r="BO1131" s="519">
        <v>0</v>
      </c>
      <c r="BP1131" s="519">
        <v>0</v>
      </c>
      <c r="BQ1131" s="519">
        <v>0</v>
      </c>
      <c r="BR1131" s="519">
        <v>0</v>
      </c>
      <c r="BS1131" s="519">
        <v>0</v>
      </c>
      <c r="BT1131" s="519">
        <v>0</v>
      </c>
      <c r="BU1131" s="519">
        <v>0</v>
      </c>
      <c r="BV1131" s="519">
        <v>0</v>
      </c>
      <c r="BW1131" s="519">
        <v>0</v>
      </c>
      <c r="BX1131" s="519">
        <v>0</v>
      </c>
      <c r="BY1131" s="519">
        <v>0</v>
      </c>
      <c r="BZ1131" s="519">
        <v>0</v>
      </c>
      <c r="CA1131" s="519">
        <v>0</v>
      </c>
      <c r="CB1131" s="519">
        <v>0</v>
      </c>
      <c r="CC1131" s="519">
        <v>0</v>
      </c>
      <c r="CD1131" s="519">
        <v>0</v>
      </c>
      <c r="CE1131" s="519">
        <v>0</v>
      </c>
      <c r="CF1131" s="519">
        <v>0</v>
      </c>
      <c r="CG1131" s="519">
        <v>0</v>
      </c>
      <c r="CH1131" s="519">
        <v>0</v>
      </c>
      <c r="CI1131" s="519">
        <v>0</v>
      </c>
      <c r="CJ1131" s="519">
        <v>0</v>
      </c>
      <c r="CK1131" s="519">
        <v>0</v>
      </c>
      <c r="CL1131" s="519">
        <v>0</v>
      </c>
      <c r="CM1131" s="519">
        <v>0</v>
      </c>
      <c r="CN1131" s="519">
        <v>0</v>
      </c>
      <c r="CO1131" s="519">
        <v>0</v>
      </c>
      <c r="CP1131" s="519">
        <v>0</v>
      </c>
      <c r="CQ1131" s="519">
        <v>0</v>
      </c>
      <c r="CR1131" s="519">
        <v>0</v>
      </c>
      <c r="CS1131" s="519">
        <v>0</v>
      </c>
      <c r="CT1131" s="519">
        <v>0</v>
      </c>
      <c r="CU1131" s="519">
        <v>0</v>
      </c>
      <c r="CV1131" s="519">
        <v>0</v>
      </c>
      <c r="CW1131" s="519">
        <v>0</v>
      </c>
      <c r="CX1131" s="519">
        <v>0</v>
      </c>
      <c r="CY1131" s="519">
        <v>0</v>
      </c>
      <c r="CZ1131" s="519">
        <v>0</v>
      </c>
      <c r="DA1131" s="519">
        <v>0</v>
      </c>
      <c r="DB1131" s="519">
        <v>0</v>
      </c>
      <c r="DC1131" s="519">
        <v>0</v>
      </c>
      <c r="DD1131" s="519">
        <v>0</v>
      </c>
      <c r="DE1131" s="519">
        <v>0</v>
      </c>
      <c r="DF1131" s="519">
        <v>0</v>
      </c>
      <c r="DG1131" s="519">
        <v>0</v>
      </c>
      <c r="DH1131" s="519">
        <v>0</v>
      </c>
      <c r="DI1131" s="519">
        <v>0</v>
      </c>
      <c r="DJ1131" s="519">
        <v>0</v>
      </c>
      <c r="DK1131" s="519">
        <v>0</v>
      </c>
      <c r="DL1131" s="519">
        <v>0</v>
      </c>
      <c r="DM1131" s="519">
        <v>0</v>
      </c>
      <c r="DN1131" s="519">
        <v>0</v>
      </c>
      <c r="DO1131" s="519">
        <v>0</v>
      </c>
      <c r="DP1131" s="519">
        <v>0</v>
      </c>
      <c r="DQ1131" s="519">
        <v>0</v>
      </c>
      <c r="DR1131" s="519">
        <v>0</v>
      </c>
      <c r="DS1131" s="519">
        <v>0</v>
      </c>
      <c r="DT1131" s="519">
        <v>0</v>
      </c>
      <c r="DU1131" s="519">
        <v>0</v>
      </c>
      <c r="DV1131" s="519">
        <v>0</v>
      </c>
      <c r="DW1131" s="519">
        <v>0</v>
      </c>
      <c r="DX1131" s="519">
        <v>0</v>
      </c>
      <c r="DZ1131" s="337"/>
      <c r="EA1131" s="519" t="s">
        <v>1062</v>
      </c>
      <c r="EB1131" s="519" t="s">
        <v>1059</v>
      </c>
      <c r="EC1131" s="519">
        <v>47</v>
      </c>
      <c r="ED1131" s="183" t="str">
        <f t="shared" si="56"/>
        <v>SDN200147</v>
      </c>
      <c r="EE1131" s="519">
        <v>837.4</v>
      </c>
      <c r="EF1131" s="519">
        <v>10000</v>
      </c>
      <c r="EG1131" s="519">
        <v>10000</v>
      </c>
      <c r="EH1131" s="519">
        <v>10000</v>
      </c>
      <c r="EI1131" s="519">
        <v>10000</v>
      </c>
      <c r="EJ1131" s="519">
        <v>10000</v>
      </c>
      <c r="EK1131" s="519">
        <v>10000</v>
      </c>
      <c r="EL1131" s="519">
        <v>10000</v>
      </c>
      <c r="EM1131" s="519">
        <v>10000</v>
      </c>
      <c r="EN1131" s="519">
        <v>10000</v>
      </c>
      <c r="EO1131" s="519">
        <v>10000</v>
      </c>
      <c r="EP1131" s="519">
        <v>10000</v>
      </c>
      <c r="EQ1131" s="519">
        <v>10383.799999999999</v>
      </c>
      <c r="ER1131" s="519">
        <v>11053.7</v>
      </c>
      <c r="ES1131" s="519">
        <v>11723.6</v>
      </c>
      <c r="ET1131" s="519">
        <v>12393.5</v>
      </c>
      <c r="EU1131" s="519">
        <v>13063.4</v>
      </c>
      <c r="EV1131" s="519">
        <v>13733.4</v>
      </c>
      <c r="EW1131" s="519">
        <v>14403.3</v>
      </c>
      <c r="EX1131" s="519">
        <v>15073.2</v>
      </c>
      <c r="EY1131" s="519">
        <v>15073.2</v>
      </c>
      <c r="EZ1131" s="519">
        <v>15073.2</v>
      </c>
      <c r="FA1131" s="519">
        <v>15073.2</v>
      </c>
      <c r="FB1131" s="519">
        <v>15073.2</v>
      </c>
      <c r="FC1131" s="519">
        <v>15073.2</v>
      </c>
      <c r="FD1131" s="519">
        <v>15073.2</v>
      </c>
      <c r="FE1131" s="519">
        <v>15073.2</v>
      </c>
      <c r="FF1131" s="519">
        <v>15073.2</v>
      </c>
      <c r="FG1131" s="519">
        <v>15073.2</v>
      </c>
      <c r="FH1131" s="519">
        <v>15073.2</v>
      </c>
      <c r="FI1131" s="519">
        <v>15073.2</v>
      </c>
      <c r="FJ1131" s="519">
        <v>15073.2</v>
      </c>
      <c r="FK1131" s="519">
        <v>15073.2</v>
      </c>
      <c r="FL1131" s="519">
        <v>15073.2</v>
      </c>
      <c r="FM1131" s="519">
        <v>15073.2</v>
      </c>
      <c r="FN1131" s="519">
        <v>0</v>
      </c>
      <c r="FO1131" s="519">
        <v>0</v>
      </c>
      <c r="FP1131" s="519">
        <v>0</v>
      </c>
      <c r="FQ1131" s="519">
        <v>0</v>
      </c>
      <c r="FR1131" s="519">
        <v>0</v>
      </c>
      <c r="FS1131" s="519">
        <v>0</v>
      </c>
      <c r="FT1131" s="519">
        <v>0</v>
      </c>
      <c r="FU1131" s="519">
        <v>0</v>
      </c>
      <c r="FV1131" s="519">
        <v>0</v>
      </c>
      <c r="FW1131" s="519">
        <v>0</v>
      </c>
      <c r="FX1131" s="519">
        <v>0</v>
      </c>
      <c r="FY1131" s="519">
        <v>0</v>
      </c>
      <c r="FZ1131" s="519">
        <v>0</v>
      </c>
      <c r="GA1131" s="519">
        <v>0</v>
      </c>
      <c r="GB1131" s="519">
        <v>0</v>
      </c>
      <c r="GC1131" s="519">
        <v>0</v>
      </c>
      <c r="GD1131" s="519">
        <v>0</v>
      </c>
      <c r="GE1131" s="519">
        <v>0</v>
      </c>
      <c r="GF1131" s="519">
        <v>0</v>
      </c>
      <c r="GG1131" s="519">
        <v>0</v>
      </c>
      <c r="GH1131" s="519">
        <v>0</v>
      </c>
      <c r="GI1131" s="519">
        <v>0</v>
      </c>
      <c r="GJ1131" s="519">
        <v>0</v>
      </c>
      <c r="GK1131" s="519">
        <v>0</v>
      </c>
      <c r="GL1131" s="519">
        <v>0</v>
      </c>
      <c r="GM1131" s="519">
        <v>0</v>
      </c>
      <c r="GN1131" s="519">
        <v>0</v>
      </c>
      <c r="GO1131" s="519">
        <v>0</v>
      </c>
      <c r="GP1131" s="519">
        <v>0</v>
      </c>
      <c r="GQ1131" s="519">
        <v>0</v>
      </c>
      <c r="GR1131" s="519">
        <v>0</v>
      </c>
      <c r="GS1131" s="519">
        <v>0</v>
      </c>
      <c r="GT1131" s="519">
        <v>0</v>
      </c>
      <c r="GU1131" s="519">
        <v>0</v>
      </c>
      <c r="GV1131" s="519">
        <v>0</v>
      </c>
      <c r="GW1131" s="519">
        <v>0</v>
      </c>
      <c r="GX1131" s="519">
        <v>0</v>
      </c>
      <c r="GY1131" s="519">
        <v>0</v>
      </c>
      <c r="GZ1131" s="519">
        <v>0</v>
      </c>
      <c r="HA1131" s="519">
        <v>0</v>
      </c>
      <c r="HB1131" s="519">
        <v>0</v>
      </c>
      <c r="HC1131" s="519">
        <v>0</v>
      </c>
      <c r="HD1131" s="519">
        <v>0</v>
      </c>
      <c r="HE1131" s="519">
        <v>0</v>
      </c>
      <c r="HF1131" s="519">
        <v>0</v>
      </c>
      <c r="HG1131" s="519">
        <v>0</v>
      </c>
      <c r="HH1131" s="519">
        <v>0</v>
      </c>
      <c r="HI1131" s="519">
        <v>0</v>
      </c>
      <c r="HJ1131" s="519">
        <v>0</v>
      </c>
      <c r="HK1131" s="519">
        <v>0</v>
      </c>
      <c r="HL1131" s="519">
        <v>0</v>
      </c>
      <c r="HM1131" s="519">
        <v>0</v>
      </c>
      <c r="HN1131" s="519">
        <v>0</v>
      </c>
      <c r="HO1131" s="519">
        <v>0</v>
      </c>
      <c r="HP1131" s="519">
        <v>0</v>
      </c>
      <c r="HQ1131" s="519">
        <v>0</v>
      </c>
      <c r="HR1131" s="519">
        <v>0</v>
      </c>
      <c r="HS1131" s="519">
        <v>0</v>
      </c>
      <c r="HT1131" s="519">
        <v>0</v>
      </c>
      <c r="HU1131" s="519">
        <v>0</v>
      </c>
      <c r="HV1131" s="519">
        <v>0</v>
      </c>
      <c r="HW1131" s="519">
        <v>0</v>
      </c>
      <c r="HX1131" s="519">
        <v>0</v>
      </c>
      <c r="HY1131" s="519">
        <v>0</v>
      </c>
      <c r="HZ1131" s="519">
        <v>0</v>
      </c>
      <c r="IA1131" s="519">
        <v>0</v>
      </c>
      <c r="IB1131" s="519">
        <v>0</v>
      </c>
      <c r="IC1131" s="519">
        <v>0</v>
      </c>
      <c r="ID1131" s="519">
        <v>0</v>
      </c>
      <c r="IE1131" s="519">
        <v>0</v>
      </c>
      <c r="IF1131" s="519">
        <v>0</v>
      </c>
      <c r="IG1131" s="519">
        <v>0</v>
      </c>
      <c r="IH1131" s="519">
        <v>0</v>
      </c>
      <c r="II1131" s="519">
        <v>0</v>
      </c>
      <c r="IJ1131" s="519">
        <v>0</v>
      </c>
      <c r="IK1131" s="519">
        <v>0</v>
      </c>
    </row>
    <row r="1132" spans="2:245" hidden="1">
      <c r="B1132" s="519" t="s">
        <v>1058</v>
      </c>
      <c r="C1132" s="519"/>
      <c r="D1132" s="519"/>
      <c r="E1132" s="519"/>
      <c r="F1132" s="519">
        <v>2</v>
      </c>
      <c r="G1132" s="519"/>
      <c r="H1132" s="519">
        <v>51</v>
      </c>
      <c r="I1132" s="519">
        <v>10</v>
      </c>
      <c r="J1132" s="519" t="str">
        <f t="shared" si="54"/>
        <v>SDN10025110</v>
      </c>
      <c r="K1132" s="519">
        <v>1052</v>
      </c>
      <c r="M1132" s="337"/>
      <c r="N1132" s="519" t="s">
        <v>1062</v>
      </c>
      <c r="O1132" s="519" t="s">
        <v>1059</v>
      </c>
      <c r="P1132" s="519">
        <v>48</v>
      </c>
      <c r="Q1132" s="521" t="str">
        <f t="shared" si="55"/>
        <v>SDN200148</v>
      </c>
      <c r="R1132" s="519">
        <v>885.1</v>
      </c>
      <c r="S1132" s="519">
        <v>2000</v>
      </c>
      <c r="T1132" s="519">
        <v>2655.3</v>
      </c>
      <c r="U1132" s="519">
        <v>3540.4</v>
      </c>
      <c r="V1132" s="519">
        <v>4425.5</v>
      </c>
      <c r="W1132" s="519">
        <v>5310.6</v>
      </c>
      <c r="X1132" s="519">
        <v>6195.7</v>
      </c>
      <c r="Y1132" s="519">
        <v>7080.8</v>
      </c>
      <c r="Z1132" s="519">
        <v>7965.9</v>
      </c>
      <c r="AA1132" s="519">
        <v>8851</v>
      </c>
      <c r="AB1132" s="519">
        <v>9559.1</v>
      </c>
      <c r="AC1132" s="519">
        <v>10267.200000000001</v>
      </c>
      <c r="AD1132" s="519">
        <v>10975.2</v>
      </c>
      <c r="AE1132" s="519">
        <v>11683.3</v>
      </c>
      <c r="AF1132" s="519">
        <v>12391.4</v>
      </c>
      <c r="AG1132" s="519">
        <v>13099.5</v>
      </c>
      <c r="AH1132" s="519">
        <v>13807.6</v>
      </c>
      <c r="AI1132" s="519">
        <v>14515.6</v>
      </c>
      <c r="AJ1132" s="519">
        <v>15223.7</v>
      </c>
      <c r="AK1132" s="519">
        <v>15931.8</v>
      </c>
      <c r="AL1132" s="519">
        <v>15931.8</v>
      </c>
      <c r="AM1132" s="519">
        <v>15931.8</v>
      </c>
      <c r="AN1132" s="519">
        <v>15931.8</v>
      </c>
      <c r="AO1132" s="519">
        <v>15931.8</v>
      </c>
      <c r="AP1132" s="519">
        <v>15931.8</v>
      </c>
      <c r="AQ1132" s="519">
        <v>15931.8</v>
      </c>
      <c r="AR1132" s="519">
        <v>15931.8</v>
      </c>
      <c r="AS1132" s="519">
        <v>15931.8</v>
      </c>
      <c r="AT1132" s="519">
        <v>15931.8</v>
      </c>
      <c r="AU1132" s="519">
        <v>15931.8</v>
      </c>
      <c r="AV1132" s="519">
        <v>15931.8</v>
      </c>
      <c r="AW1132" s="519">
        <v>15931.8</v>
      </c>
      <c r="AX1132" s="519">
        <v>15931.8</v>
      </c>
      <c r="AY1132" s="519">
        <v>15931.8</v>
      </c>
      <c r="AZ1132" s="519">
        <v>15931.8</v>
      </c>
      <c r="BA1132" s="519">
        <v>0</v>
      </c>
      <c r="BB1132" s="519">
        <v>0</v>
      </c>
      <c r="BC1132" s="519">
        <v>0</v>
      </c>
      <c r="BD1132" s="519">
        <v>0</v>
      </c>
      <c r="BE1132" s="519">
        <v>0</v>
      </c>
      <c r="BF1132" s="519">
        <v>0</v>
      </c>
      <c r="BG1132" s="519">
        <v>0</v>
      </c>
      <c r="BH1132" s="519">
        <v>0</v>
      </c>
      <c r="BI1132" s="519">
        <v>0</v>
      </c>
      <c r="BJ1132" s="519">
        <v>0</v>
      </c>
      <c r="BK1132" s="519">
        <v>0</v>
      </c>
      <c r="BL1132" s="519">
        <v>0</v>
      </c>
      <c r="BM1132" s="519">
        <v>0</v>
      </c>
      <c r="BN1132" s="519">
        <v>0</v>
      </c>
      <c r="BO1132" s="519">
        <v>0</v>
      </c>
      <c r="BP1132" s="519">
        <v>0</v>
      </c>
      <c r="BQ1132" s="519">
        <v>0</v>
      </c>
      <c r="BR1132" s="519">
        <v>0</v>
      </c>
      <c r="BS1132" s="519">
        <v>0</v>
      </c>
      <c r="BT1132" s="519">
        <v>0</v>
      </c>
      <c r="BU1132" s="519">
        <v>0</v>
      </c>
      <c r="BV1132" s="519">
        <v>0</v>
      </c>
      <c r="BW1132" s="519">
        <v>0</v>
      </c>
      <c r="BX1132" s="519">
        <v>0</v>
      </c>
      <c r="BY1132" s="519">
        <v>0</v>
      </c>
      <c r="BZ1132" s="519">
        <v>0</v>
      </c>
      <c r="CA1132" s="519">
        <v>0</v>
      </c>
      <c r="CB1132" s="519">
        <v>0</v>
      </c>
      <c r="CC1132" s="519">
        <v>0</v>
      </c>
      <c r="CD1132" s="519">
        <v>0</v>
      </c>
      <c r="CE1132" s="519">
        <v>0</v>
      </c>
      <c r="CF1132" s="519">
        <v>0</v>
      </c>
      <c r="CG1132" s="519">
        <v>0</v>
      </c>
      <c r="CH1132" s="519">
        <v>0</v>
      </c>
      <c r="CI1132" s="519">
        <v>0</v>
      </c>
      <c r="CJ1132" s="519">
        <v>0</v>
      </c>
      <c r="CK1132" s="519">
        <v>0</v>
      </c>
      <c r="CL1132" s="519">
        <v>0</v>
      </c>
      <c r="CM1132" s="519">
        <v>0</v>
      </c>
      <c r="CN1132" s="519">
        <v>0</v>
      </c>
      <c r="CO1132" s="519">
        <v>0</v>
      </c>
      <c r="CP1132" s="519">
        <v>0</v>
      </c>
      <c r="CQ1132" s="519">
        <v>0</v>
      </c>
      <c r="CR1132" s="519">
        <v>0</v>
      </c>
      <c r="CS1132" s="519">
        <v>0</v>
      </c>
      <c r="CT1132" s="519">
        <v>0</v>
      </c>
      <c r="CU1132" s="519">
        <v>0</v>
      </c>
      <c r="CV1132" s="519">
        <v>0</v>
      </c>
      <c r="CW1132" s="519">
        <v>0</v>
      </c>
      <c r="CX1132" s="519">
        <v>0</v>
      </c>
      <c r="CY1132" s="519">
        <v>0</v>
      </c>
      <c r="CZ1132" s="519">
        <v>0</v>
      </c>
      <c r="DA1132" s="519">
        <v>0</v>
      </c>
      <c r="DB1132" s="519">
        <v>0</v>
      </c>
      <c r="DC1132" s="519">
        <v>0</v>
      </c>
      <c r="DD1132" s="519">
        <v>0</v>
      </c>
      <c r="DE1132" s="519">
        <v>0</v>
      </c>
      <c r="DF1132" s="519">
        <v>0</v>
      </c>
      <c r="DG1132" s="519">
        <v>0</v>
      </c>
      <c r="DH1132" s="519">
        <v>0</v>
      </c>
      <c r="DI1132" s="519">
        <v>0</v>
      </c>
      <c r="DJ1132" s="519">
        <v>0</v>
      </c>
      <c r="DK1132" s="519">
        <v>0</v>
      </c>
      <c r="DL1132" s="519">
        <v>0</v>
      </c>
      <c r="DM1132" s="519">
        <v>0</v>
      </c>
      <c r="DN1132" s="519">
        <v>0</v>
      </c>
      <c r="DO1132" s="519">
        <v>0</v>
      </c>
      <c r="DP1132" s="519">
        <v>0</v>
      </c>
      <c r="DQ1132" s="519">
        <v>0</v>
      </c>
      <c r="DR1132" s="519">
        <v>0</v>
      </c>
      <c r="DS1132" s="519">
        <v>0</v>
      </c>
      <c r="DT1132" s="519">
        <v>0</v>
      </c>
      <c r="DU1132" s="519">
        <v>0</v>
      </c>
      <c r="DV1132" s="519">
        <v>0</v>
      </c>
      <c r="DW1132" s="519">
        <v>0</v>
      </c>
      <c r="DX1132" s="519">
        <v>0</v>
      </c>
      <c r="DZ1132" s="337"/>
      <c r="EA1132" s="519" t="s">
        <v>1062</v>
      </c>
      <c r="EB1132" s="519" t="s">
        <v>1059</v>
      </c>
      <c r="EC1132" s="519">
        <v>48</v>
      </c>
      <c r="ED1132" s="183" t="str">
        <f t="shared" si="56"/>
        <v>SDN200148</v>
      </c>
      <c r="EE1132" s="519">
        <v>885.1</v>
      </c>
      <c r="EF1132" s="519">
        <v>10000</v>
      </c>
      <c r="EG1132" s="519">
        <v>10000</v>
      </c>
      <c r="EH1132" s="519">
        <v>10000</v>
      </c>
      <c r="EI1132" s="519">
        <v>10000</v>
      </c>
      <c r="EJ1132" s="519">
        <v>10000</v>
      </c>
      <c r="EK1132" s="519">
        <v>10000</v>
      </c>
      <c r="EL1132" s="519">
        <v>10000</v>
      </c>
      <c r="EM1132" s="519">
        <v>10000</v>
      </c>
      <c r="EN1132" s="519">
        <v>10000</v>
      </c>
      <c r="EO1132" s="519">
        <v>10000</v>
      </c>
      <c r="EP1132" s="519">
        <v>10267.200000000001</v>
      </c>
      <c r="EQ1132" s="519">
        <v>10975.2</v>
      </c>
      <c r="ER1132" s="519">
        <v>11683.3</v>
      </c>
      <c r="ES1132" s="519">
        <v>12391.4</v>
      </c>
      <c r="ET1132" s="519">
        <v>13099.5</v>
      </c>
      <c r="EU1132" s="519">
        <v>13807.6</v>
      </c>
      <c r="EV1132" s="519">
        <v>14515.6</v>
      </c>
      <c r="EW1132" s="519">
        <v>15223.7</v>
      </c>
      <c r="EX1132" s="519">
        <v>15931.8</v>
      </c>
      <c r="EY1132" s="519">
        <v>15931.8</v>
      </c>
      <c r="EZ1132" s="519">
        <v>15931.8</v>
      </c>
      <c r="FA1132" s="519">
        <v>15931.8</v>
      </c>
      <c r="FB1132" s="519">
        <v>15931.8</v>
      </c>
      <c r="FC1132" s="519">
        <v>15931.8</v>
      </c>
      <c r="FD1132" s="519">
        <v>15931.8</v>
      </c>
      <c r="FE1132" s="519">
        <v>15931.8</v>
      </c>
      <c r="FF1132" s="519">
        <v>15931.8</v>
      </c>
      <c r="FG1132" s="519">
        <v>15931.8</v>
      </c>
      <c r="FH1132" s="519">
        <v>15931.8</v>
      </c>
      <c r="FI1132" s="519">
        <v>15931.8</v>
      </c>
      <c r="FJ1132" s="519">
        <v>15931.8</v>
      </c>
      <c r="FK1132" s="519">
        <v>15931.8</v>
      </c>
      <c r="FL1132" s="519">
        <v>15931.8</v>
      </c>
      <c r="FM1132" s="519">
        <v>15931.8</v>
      </c>
      <c r="FN1132" s="519">
        <v>0</v>
      </c>
      <c r="FO1132" s="519">
        <v>0</v>
      </c>
      <c r="FP1132" s="519">
        <v>0</v>
      </c>
      <c r="FQ1132" s="519">
        <v>0</v>
      </c>
      <c r="FR1132" s="519">
        <v>0</v>
      </c>
      <c r="FS1132" s="519">
        <v>0</v>
      </c>
      <c r="FT1132" s="519">
        <v>0</v>
      </c>
      <c r="FU1132" s="519">
        <v>0</v>
      </c>
      <c r="FV1132" s="519">
        <v>0</v>
      </c>
      <c r="FW1132" s="519">
        <v>0</v>
      </c>
      <c r="FX1132" s="519">
        <v>0</v>
      </c>
      <c r="FY1132" s="519">
        <v>0</v>
      </c>
      <c r="FZ1132" s="519">
        <v>0</v>
      </c>
      <c r="GA1132" s="519">
        <v>0</v>
      </c>
      <c r="GB1132" s="519">
        <v>0</v>
      </c>
      <c r="GC1132" s="519">
        <v>0</v>
      </c>
      <c r="GD1132" s="519">
        <v>0</v>
      </c>
      <c r="GE1132" s="519">
        <v>0</v>
      </c>
      <c r="GF1132" s="519">
        <v>0</v>
      </c>
      <c r="GG1132" s="519">
        <v>0</v>
      </c>
      <c r="GH1132" s="519">
        <v>0</v>
      </c>
      <c r="GI1132" s="519">
        <v>0</v>
      </c>
      <c r="GJ1132" s="519">
        <v>0</v>
      </c>
      <c r="GK1132" s="519">
        <v>0</v>
      </c>
      <c r="GL1132" s="519">
        <v>0</v>
      </c>
      <c r="GM1132" s="519">
        <v>0</v>
      </c>
      <c r="GN1132" s="519">
        <v>0</v>
      </c>
      <c r="GO1132" s="519">
        <v>0</v>
      </c>
      <c r="GP1132" s="519">
        <v>0</v>
      </c>
      <c r="GQ1132" s="519">
        <v>0</v>
      </c>
      <c r="GR1132" s="519">
        <v>0</v>
      </c>
      <c r="GS1132" s="519">
        <v>0</v>
      </c>
      <c r="GT1132" s="519">
        <v>0</v>
      </c>
      <c r="GU1132" s="519">
        <v>0</v>
      </c>
      <c r="GV1132" s="519">
        <v>0</v>
      </c>
      <c r="GW1132" s="519">
        <v>0</v>
      </c>
      <c r="GX1132" s="519">
        <v>0</v>
      </c>
      <c r="GY1132" s="519">
        <v>0</v>
      </c>
      <c r="GZ1132" s="519">
        <v>0</v>
      </c>
      <c r="HA1132" s="519">
        <v>0</v>
      </c>
      <c r="HB1132" s="519">
        <v>0</v>
      </c>
      <c r="HC1132" s="519">
        <v>0</v>
      </c>
      <c r="HD1132" s="519">
        <v>0</v>
      </c>
      <c r="HE1132" s="519">
        <v>0</v>
      </c>
      <c r="HF1132" s="519">
        <v>0</v>
      </c>
      <c r="HG1132" s="519">
        <v>0</v>
      </c>
      <c r="HH1132" s="519">
        <v>0</v>
      </c>
      <c r="HI1132" s="519">
        <v>0</v>
      </c>
      <c r="HJ1132" s="519">
        <v>0</v>
      </c>
      <c r="HK1132" s="519">
        <v>0</v>
      </c>
      <c r="HL1132" s="519">
        <v>0</v>
      </c>
      <c r="HM1132" s="519">
        <v>0</v>
      </c>
      <c r="HN1132" s="519">
        <v>0</v>
      </c>
      <c r="HO1132" s="519">
        <v>0</v>
      </c>
      <c r="HP1132" s="519">
        <v>0</v>
      </c>
      <c r="HQ1132" s="519">
        <v>0</v>
      </c>
      <c r="HR1132" s="519">
        <v>0</v>
      </c>
      <c r="HS1132" s="519">
        <v>0</v>
      </c>
      <c r="HT1132" s="519">
        <v>0</v>
      </c>
      <c r="HU1132" s="519">
        <v>0</v>
      </c>
      <c r="HV1132" s="519">
        <v>0</v>
      </c>
      <c r="HW1132" s="519">
        <v>0</v>
      </c>
      <c r="HX1132" s="519">
        <v>0</v>
      </c>
      <c r="HY1132" s="519">
        <v>0</v>
      </c>
      <c r="HZ1132" s="519">
        <v>0</v>
      </c>
      <c r="IA1132" s="519">
        <v>0</v>
      </c>
      <c r="IB1132" s="519">
        <v>0</v>
      </c>
      <c r="IC1132" s="519">
        <v>0</v>
      </c>
      <c r="ID1132" s="519">
        <v>0</v>
      </c>
      <c r="IE1132" s="519">
        <v>0</v>
      </c>
      <c r="IF1132" s="519">
        <v>0</v>
      </c>
      <c r="IG1132" s="519">
        <v>0</v>
      </c>
      <c r="IH1132" s="519">
        <v>0</v>
      </c>
      <c r="II1132" s="519">
        <v>0</v>
      </c>
      <c r="IJ1132" s="519">
        <v>0</v>
      </c>
      <c r="IK1132" s="519">
        <v>0</v>
      </c>
    </row>
    <row r="1133" spans="2:245" hidden="1">
      <c r="B1133" s="519" t="s">
        <v>1058</v>
      </c>
      <c r="C1133" s="519"/>
      <c r="D1133" s="519"/>
      <c r="E1133" s="519"/>
      <c r="F1133" s="519">
        <v>2</v>
      </c>
      <c r="G1133" s="519"/>
      <c r="H1133" s="519">
        <v>52</v>
      </c>
      <c r="I1133" s="519">
        <v>1</v>
      </c>
      <c r="J1133" s="519" t="str">
        <f t="shared" si="54"/>
        <v>SDN10025201</v>
      </c>
      <c r="K1133" s="519">
        <v>1360</v>
      </c>
      <c r="M1133" s="337"/>
      <c r="N1133" s="519" t="s">
        <v>1062</v>
      </c>
      <c r="O1133" s="519" t="s">
        <v>1059</v>
      </c>
      <c r="P1133" s="519">
        <v>49</v>
      </c>
      <c r="Q1133" s="521" t="str">
        <f t="shared" si="55"/>
        <v>SDN200149</v>
      </c>
      <c r="R1133" s="519">
        <v>938.1</v>
      </c>
      <c r="S1133" s="519">
        <v>2000</v>
      </c>
      <c r="T1133" s="519">
        <v>2814.3</v>
      </c>
      <c r="U1133" s="519">
        <v>3752.4</v>
      </c>
      <c r="V1133" s="519">
        <v>4690.5</v>
      </c>
      <c r="W1133" s="519">
        <v>5628.6</v>
      </c>
      <c r="X1133" s="519">
        <v>6566.7</v>
      </c>
      <c r="Y1133" s="519">
        <v>7504.8</v>
      </c>
      <c r="Z1133" s="519">
        <v>8442.9</v>
      </c>
      <c r="AA1133" s="519">
        <v>9381</v>
      </c>
      <c r="AB1133" s="519">
        <v>10131.5</v>
      </c>
      <c r="AC1133" s="519">
        <v>10882</v>
      </c>
      <c r="AD1133" s="519">
        <v>11632.4</v>
      </c>
      <c r="AE1133" s="519">
        <v>12382.9</v>
      </c>
      <c r="AF1133" s="519">
        <v>13133.4</v>
      </c>
      <c r="AG1133" s="519">
        <v>13883.9</v>
      </c>
      <c r="AH1133" s="519">
        <v>14634.4</v>
      </c>
      <c r="AI1133" s="519">
        <v>15384.8</v>
      </c>
      <c r="AJ1133" s="519">
        <v>16135.3</v>
      </c>
      <c r="AK1133" s="519">
        <v>16885.8</v>
      </c>
      <c r="AL1133" s="519">
        <v>16885.8</v>
      </c>
      <c r="AM1133" s="519">
        <v>16885.8</v>
      </c>
      <c r="AN1133" s="519">
        <v>16885.8</v>
      </c>
      <c r="AO1133" s="519">
        <v>16885.8</v>
      </c>
      <c r="AP1133" s="519">
        <v>16885.8</v>
      </c>
      <c r="AQ1133" s="519">
        <v>16885.8</v>
      </c>
      <c r="AR1133" s="519">
        <v>16885.8</v>
      </c>
      <c r="AS1133" s="519">
        <v>16885.8</v>
      </c>
      <c r="AT1133" s="519">
        <v>16885.8</v>
      </c>
      <c r="AU1133" s="519">
        <v>16885.8</v>
      </c>
      <c r="AV1133" s="519">
        <v>16885.8</v>
      </c>
      <c r="AW1133" s="519">
        <v>16885.8</v>
      </c>
      <c r="AX1133" s="519">
        <v>16885.8</v>
      </c>
      <c r="AY1133" s="519">
        <v>16885.8</v>
      </c>
      <c r="AZ1133" s="519">
        <v>16885.8</v>
      </c>
      <c r="BA1133" s="519">
        <v>0</v>
      </c>
      <c r="BB1133" s="519">
        <v>0</v>
      </c>
      <c r="BC1133" s="519">
        <v>0</v>
      </c>
      <c r="BD1133" s="519">
        <v>0</v>
      </c>
      <c r="BE1133" s="519">
        <v>0</v>
      </c>
      <c r="BF1133" s="519">
        <v>0</v>
      </c>
      <c r="BG1133" s="519">
        <v>0</v>
      </c>
      <c r="BH1133" s="519">
        <v>0</v>
      </c>
      <c r="BI1133" s="519">
        <v>0</v>
      </c>
      <c r="BJ1133" s="519">
        <v>0</v>
      </c>
      <c r="BK1133" s="519">
        <v>0</v>
      </c>
      <c r="BL1133" s="519">
        <v>0</v>
      </c>
      <c r="BM1133" s="519">
        <v>0</v>
      </c>
      <c r="BN1133" s="519">
        <v>0</v>
      </c>
      <c r="BO1133" s="519">
        <v>0</v>
      </c>
      <c r="BP1133" s="519">
        <v>0</v>
      </c>
      <c r="BQ1133" s="519">
        <v>0</v>
      </c>
      <c r="BR1133" s="519">
        <v>0</v>
      </c>
      <c r="BS1133" s="519">
        <v>0</v>
      </c>
      <c r="BT1133" s="519">
        <v>0</v>
      </c>
      <c r="BU1133" s="519">
        <v>0</v>
      </c>
      <c r="BV1133" s="519">
        <v>0</v>
      </c>
      <c r="BW1133" s="519">
        <v>0</v>
      </c>
      <c r="BX1133" s="519">
        <v>0</v>
      </c>
      <c r="BY1133" s="519">
        <v>0</v>
      </c>
      <c r="BZ1133" s="519">
        <v>0</v>
      </c>
      <c r="CA1133" s="519">
        <v>0</v>
      </c>
      <c r="CB1133" s="519">
        <v>0</v>
      </c>
      <c r="CC1133" s="519">
        <v>0</v>
      </c>
      <c r="CD1133" s="519">
        <v>0</v>
      </c>
      <c r="CE1133" s="519">
        <v>0</v>
      </c>
      <c r="CF1133" s="519">
        <v>0</v>
      </c>
      <c r="CG1133" s="519">
        <v>0</v>
      </c>
      <c r="CH1133" s="519">
        <v>0</v>
      </c>
      <c r="CI1133" s="519">
        <v>0</v>
      </c>
      <c r="CJ1133" s="519">
        <v>0</v>
      </c>
      <c r="CK1133" s="519">
        <v>0</v>
      </c>
      <c r="CL1133" s="519">
        <v>0</v>
      </c>
      <c r="CM1133" s="519">
        <v>0</v>
      </c>
      <c r="CN1133" s="519">
        <v>0</v>
      </c>
      <c r="CO1133" s="519">
        <v>0</v>
      </c>
      <c r="CP1133" s="519">
        <v>0</v>
      </c>
      <c r="CQ1133" s="519">
        <v>0</v>
      </c>
      <c r="CR1133" s="519">
        <v>0</v>
      </c>
      <c r="CS1133" s="519">
        <v>0</v>
      </c>
      <c r="CT1133" s="519">
        <v>0</v>
      </c>
      <c r="CU1133" s="519">
        <v>0</v>
      </c>
      <c r="CV1133" s="519">
        <v>0</v>
      </c>
      <c r="CW1133" s="519">
        <v>0</v>
      </c>
      <c r="CX1133" s="519">
        <v>0</v>
      </c>
      <c r="CY1133" s="519">
        <v>0</v>
      </c>
      <c r="CZ1133" s="519">
        <v>0</v>
      </c>
      <c r="DA1133" s="519">
        <v>0</v>
      </c>
      <c r="DB1133" s="519">
        <v>0</v>
      </c>
      <c r="DC1133" s="519">
        <v>0</v>
      </c>
      <c r="DD1133" s="519">
        <v>0</v>
      </c>
      <c r="DE1133" s="519">
        <v>0</v>
      </c>
      <c r="DF1133" s="519">
        <v>0</v>
      </c>
      <c r="DG1133" s="519">
        <v>0</v>
      </c>
      <c r="DH1133" s="519">
        <v>0</v>
      </c>
      <c r="DI1133" s="519">
        <v>0</v>
      </c>
      <c r="DJ1133" s="519">
        <v>0</v>
      </c>
      <c r="DK1133" s="519">
        <v>0</v>
      </c>
      <c r="DL1133" s="519">
        <v>0</v>
      </c>
      <c r="DM1133" s="519">
        <v>0</v>
      </c>
      <c r="DN1133" s="519">
        <v>0</v>
      </c>
      <c r="DO1133" s="519">
        <v>0</v>
      </c>
      <c r="DP1133" s="519">
        <v>0</v>
      </c>
      <c r="DQ1133" s="519">
        <v>0</v>
      </c>
      <c r="DR1133" s="519">
        <v>0</v>
      </c>
      <c r="DS1133" s="519">
        <v>0</v>
      </c>
      <c r="DT1133" s="519">
        <v>0</v>
      </c>
      <c r="DU1133" s="519">
        <v>0</v>
      </c>
      <c r="DV1133" s="519">
        <v>0</v>
      </c>
      <c r="DW1133" s="519">
        <v>0</v>
      </c>
      <c r="DX1133" s="519">
        <v>0</v>
      </c>
      <c r="DZ1133" s="337"/>
      <c r="EA1133" s="519" t="s">
        <v>1062</v>
      </c>
      <c r="EB1133" s="519" t="s">
        <v>1059</v>
      </c>
      <c r="EC1133" s="519">
        <v>49</v>
      </c>
      <c r="ED1133" s="183" t="str">
        <f t="shared" si="56"/>
        <v>SDN200149</v>
      </c>
      <c r="EE1133" s="519">
        <v>938.1</v>
      </c>
      <c r="EF1133" s="519">
        <v>10000</v>
      </c>
      <c r="EG1133" s="519">
        <v>10000</v>
      </c>
      <c r="EH1133" s="519">
        <v>10000</v>
      </c>
      <c r="EI1133" s="519">
        <v>10000</v>
      </c>
      <c r="EJ1133" s="519">
        <v>10000</v>
      </c>
      <c r="EK1133" s="519">
        <v>10000</v>
      </c>
      <c r="EL1133" s="519">
        <v>10000</v>
      </c>
      <c r="EM1133" s="519">
        <v>10000</v>
      </c>
      <c r="EN1133" s="519">
        <v>10000</v>
      </c>
      <c r="EO1133" s="519">
        <v>10131.5</v>
      </c>
      <c r="EP1133" s="519">
        <v>10882</v>
      </c>
      <c r="EQ1133" s="519">
        <v>11632.4</v>
      </c>
      <c r="ER1133" s="519">
        <v>12382.9</v>
      </c>
      <c r="ES1133" s="519">
        <v>13133.4</v>
      </c>
      <c r="ET1133" s="519">
        <v>13883.9</v>
      </c>
      <c r="EU1133" s="519">
        <v>14634.4</v>
      </c>
      <c r="EV1133" s="519">
        <v>15384.8</v>
      </c>
      <c r="EW1133" s="519">
        <v>16135.3</v>
      </c>
      <c r="EX1133" s="519">
        <v>16885.8</v>
      </c>
      <c r="EY1133" s="519">
        <v>16885.8</v>
      </c>
      <c r="EZ1133" s="519">
        <v>16885.8</v>
      </c>
      <c r="FA1133" s="519">
        <v>16885.8</v>
      </c>
      <c r="FB1133" s="519">
        <v>16885.8</v>
      </c>
      <c r="FC1133" s="519">
        <v>16885.8</v>
      </c>
      <c r="FD1133" s="519">
        <v>16885.8</v>
      </c>
      <c r="FE1133" s="519">
        <v>16885.8</v>
      </c>
      <c r="FF1133" s="519">
        <v>16885.8</v>
      </c>
      <c r="FG1133" s="519">
        <v>16885.8</v>
      </c>
      <c r="FH1133" s="519">
        <v>16885.8</v>
      </c>
      <c r="FI1133" s="519">
        <v>16885.8</v>
      </c>
      <c r="FJ1133" s="519">
        <v>16885.8</v>
      </c>
      <c r="FK1133" s="519">
        <v>16885.8</v>
      </c>
      <c r="FL1133" s="519">
        <v>16885.8</v>
      </c>
      <c r="FM1133" s="519">
        <v>16885.8</v>
      </c>
      <c r="FN1133" s="519">
        <v>0</v>
      </c>
      <c r="FO1133" s="519">
        <v>0</v>
      </c>
      <c r="FP1133" s="519">
        <v>0</v>
      </c>
      <c r="FQ1133" s="519">
        <v>0</v>
      </c>
      <c r="FR1133" s="519">
        <v>0</v>
      </c>
      <c r="FS1133" s="519">
        <v>0</v>
      </c>
      <c r="FT1133" s="519">
        <v>0</v>
      </c>
      <c r="FU1133" s="519">
        <v>0</v>
      </c>
      <c r="FV1133" s="519">
        <v>0</v>
      </c>
      <c r="FW1133" s="519">
        <v>0</v>
      </c>
      <c r="FX1133" s="519">
        <v>0</v>
      </c>
      <c r="FY1133" s="519">
        <v>0</v>
      </c>
      <c r="FZ1133" s="519">
        <v>0</v>
      </c>
      <c r="GA1133" s="519">
        <v>0</v>
      </c>
      <c r="GB1133" s="519">
        <v>0</v>
      </c>
      <c r="GC1133" s="519">
        <v>0</v>
      </c>
      <c r="GD1133" s="519">
        <v>0</v>
      </c>
      <c r="GE1133" s="519">
        <v>0</v>
      </c>
      <c r="GF1133" s="519">
        <v>0</v>
      </c>
      <c r="GG1133" s="519">
        <v>0</v>
      </c>
      <c r="GH1133" s="519">
        <v>0</v>
      </c>
      <c r="GI1133" s="519">
        <v>0</v>
      </c>
      <c r="GJ1133" s="519">
        <v>0</v>
      </c>
      <c r="GK1133" s="519">
        <v>0</v>
      </c>
      <c r="GL1133" s="519">
        <v>0</v>
      </c>
      <c r="GM1133" s="519">
        <v>0</v>
      </c>
      <c r="GN1133" s="519">
        <v>0</v>
      </c>
      <c r="GO1133" s="519">
        <v>0</v>
      </c>
      <c r="GP1133" s="519">
        <v>0</v>
      </c>
      <c r="GQ1133" s="519">
        <v>0</v>
      </c>
      <c r="GR1133" s="519">
        <v>0</v>
      </c>
      <c r="GS1133" s="519">
        <v>0</v>
      </c>
      <c r="GT1133" s="519">
        <v>0</v>
      </c>
      <c r="GU1133" s="519">
        <v>0</v>
      </c>
      <c r="GV1133" s="519">
        <v>0</v>
      </c>
      <c r="GW1133" s="519">
        <v>0</v>
      </c>
      <c r="GX1133" s="519">
        <v>0</v>
      </c>
      <c r="GY1133" s="519">
        <v>0</v>
      </c>
      <c r="GZ1133" s="519">
        <v>0</v>
      </c>
      <c r="HA1133" s="519">
        <v>0</v>
      </c>
      <c r="HB1133" s="519">
        <v>0</v>
      </c>
      <c r="HC1133" s="519">
        <v>0</v>
      </c>
      <c r="HD1133" s="519">
        <v>0</v>
      </c>
      <c r="HE1133" s="519">
        <v>0</v>
      </c>
      <c r="HF1133" s="519">
        <v>0</v>
      </c>
      <c r="HG1133" s="519">
        <v>0</v>
      </c>
      <c r="HH1133" s="519">
        <v>0</v>
      </c>
      <c r="HI1133" s="519">
        <v>0</v>
      </c>
      <c r="HJ1133" s="519">
        <v>0</v>
      </c>
      <c r="HK1133" s="519">
        <v>0</v>
      </c>
      <c r="HL1133" s="519">
        <v>0</v>
      </c>
      <c r="HM1133" s="519">
        <v>0</v>
      </c>
      <c r="HN1133" s="519">
        <v>0</v>
      </c>
      <c r="HO1133" s="519">
        <v>0</v>
      </c>
      <c r="HP1133" s="519">
        <v>0</v>
      </c>
      <c r="HQ1133" s="519">
        <v>0</v>
      </c>
      <c r="HR1133" s="519">
        <v>0</v>
      </c>
      <c r="HS1133" s="519">
        <v>0</v>
      </c>
      <c r="HT1133" s="519">
        <v>0</v>
      </c>
      <c r="HU1133" s="519">
        <v>0</v>
      </c>
      <c r="HV1133" s="519">
        <v>0</v>
      </c>
      <c r="HW1133" s="519">
        <v>0</v>
      </c>
      <c r="HX1133" s="519">
        <v>0</v>
      </c>
      <c r="HY1133" s="519">
        <v>0</v>
      </c>
      <c r="HZ1133" s="519">
        <v>0</v>
      </c>
      <c r="IA1133" s="519">
        <v>0</v>
      </c>
      <c r="IB1133" s="519">
        <v>0</v>
      </c>
      <c r="IC1133" s="519">
        <v>0</v>
      </c>
      <c r="ID1133" s="519">
        <v>0</v>
      </c>
      <c r="IE1133" s="519">
        <v>0</v>
      </c>
      <c r="IF1133" s="519">
        <v>0</v>
      </c>
      <c r="IG1133" s="519">
        <v>0</v>
      </c>
      <c r="IH1133" s="519">
        <v>0</v>
      </c>
      <c r="II1133" s="519">
        <v>0</v>
      </c>
      <c r="IJ1133" s="519">
        <v>0</v>
      </c>
      <c r="IK1133" s="519">
        <v>0</v>
      </c>
    </row>
    <row r="1134" spans="2:245" hidden="1">
      <c r="B1134" s="519" t="s">
        <v>1058</v>
      </c>
      <c r="C1134" s="519"/>
      <c r="D1134" s="519"/>
      <c r="E1134" s="519"/>
      <c r="F1134" s="519">
        <v>2</v>
      </c>
      <c r="G1134" s="519"/>
      <c r="H1134" s="519">
        <v>52</v>
      </c>
      <c r="I1134" s="519">
        <v>2</v>
      </c>
      <c r="J1134" s="519" t="str">
        <f t="shared" si="54"/>
        <v>SDN10025202</v>
      </c>
      <c r="K1134" s="519">
        <v>1360</v>
      </c>
      <c r="M1134" s="337"/>
      <c r="N1134" s="519" t="s">
        <v>1062</v>
      </c>
      <c r="O1134" s="519" t="s">
        <v>1059</v>
      </c>
      <c r="P1134" s="519">
        <v>50</v>
      </c>
      <c r="Q1134" s="521" t="str">
        <f t="shared" si="55"/>
        <v>SDN200150</v>
      </c>
      <c r="R1134" s="519">
        <v>1007</v>
      </c>
      <c r="S1134" s="519">
        <v>2014</v>
      </c>
      <c r="T1134" s="519">
        <v>3021</v>
      </c>
      <c r="U1134" s="519">
        <v>4028</v>
      </c>
      <c r="V1134" s="519">
        <v>5035</v>
      </c>
      <c r="W1134" s="519">
        <v>6042</v>
      </c>
      <c r="X1134" s="519">
        <v>7049</v>
      </c>
      <c r="Y1134" s="519">
        <v>8056</v>
      </c>
      <c r="Z1134" s="519">
        <v>9063</v>
      </c>
      <c r="AA1134" s="519">
        <v>10070</v>
      </c>
      <c r="AB1134" s="519">
        <v>10875.6</v>
      </c>
      <c r="AC1134" s="519">
        <v>11681.2</v>
      </c>
      <c r="AD1134" s="519">
        <v>12486.8</v>
      </c>
      <c r="AE1134" s="519">
        <v>13292.4</v>
      </c>
      <c r="AF1134" s="519">
        <v>14098</v>
      </c>
      <c r="AG1134" s="519">
        <v>14903.6</v>
      </c>
      <c r="AH1134" s="519">
        <v>15709.2</v>
      </c>
      <c r="AI1134" s="519">
        <v>16514.8</v>
      </c>
      <c r="AJ1134" s="519">
        <v>17320.400000000001</v>
      </c>
      <c r="AK1134" s="519">
        <v>18126</v>
      </c>
      <c r="AL1134" s="519">
        <v>18126</v>
      </c>
      <c r="AM1134" s="519">
        <v>18126</v>
      </c>
      <c r="AN1134" s="519">
        <v>18126</v>
      </c>
      <c r="AO1134" s="519">
        <v>18126</v>
      </c>
      <c r="AP1134" s="519">
        <v>18126</v>
      </c>
      <c r="AQ1134" s="519">
        <v>18126</v>
      </c>
      <c r="AR1134" s="519">
        <v>18126</v>
      </c>
      <c r="AS1134" s="519">
        <v>18126</v>
      </c>
      <c r="AT1134" s="519">
        <v>18126</v>
      </c>
      <c r="AU1134" s="519">
        <v>18126</v>
      </c>
      <c r="AV1134" s="519">
        <v>18126</v>
      </c>
      <c r="AW1134" s="519">
        <v>18126</v>
      </c>
      <c r="AX1134" s="519">
        <v>18126</v>
      </c>
      <c r="AY1134" s="519">
        <v>18126</v>
      </c>
      <c r="AZ1134" s="519">
        <v>18126</v>
      </c>
      <c r="BA1134" s="519">
        <v>0</v>
      </c>
      <c r="BB1134" s="519">
        <v>0</v>
      </c>
      <c r="BC1134" s="519">
        <v>0</v>
      </c>
      <c r="BD1134" s="519">
        <v>0</v>
      </c>
      <c r="BE1134" s="519">
        <v>0</v>
      </c>
      <c r="BF1134" s="519">
        <v>0</v>
      </c>
      <c r="BG1134" s="519">
        <v>0</v>
      </c>
      <c r="BH1134" s="519">
        <v>0</v>
      </c>
      <c r="BI1134" s="519">
        <v>0</v>
      </c>
      <c r="BJ1134" s="519">
        <v>0</v>
      </c>
      <c r="BK1134" s="519">
        <v>0</v>
      </c>
      <c r="BL1134" s="519">
        <v>0</v>
      </c>
      <c r="BM1134" s="519">
        <v>0</v>
      </c>
      <c r="BN1134" s="519">
        <v>0</v>
      </c>
      <c r="BO1134" s="519">
        <v>0</v>
      </c>
      <c r="BP1134" s="519">
        <v>0</v>
      </c>
      <c r="BQ1134" s="519">
        <v>0</v>
      </c>
      <c r="BR1134" s="519">
        <v>0</v>
      </c>
      <c r="BS1134" s="519">
        <v>0</v>
      </c>
      <c r="BT1134" s="519">
        <v>0</v>
      </c>
      <c r="BU1134" s="519">
        <v>0</v>
      </c>
      <c r="BV1134" s="519">
        <v>0</v>
      </c>
      <c r="BW1134" s="519">
        <v>0</v>
      </c>
      <c r="BX1134" s="519">
        <v>0</v>
      </c>
      <c r="BY1134" s="519">
        <v>0</v>
      </c>
      <c r="BZ1134" s="519">
        <v>0</v>
      </c>
      <c r="CA1134" s="519">
        <v>0</v>
      </c>
      <c r="CB1134" s="519">
        <v>0</v>
      </c>
      <c r="CC1134" s="519">
        <v>0</v>
      </c>
      <c r="CD1134" s="519">
        <v>0</v>
      </c>
      <c r="CE1134" s="519">
        <v>0</v>
      </c>
      <c r="CF1134" s="519">
        <v>0</v>
      </c>
      <c r="CG1134" s="519">
        <v>0</v>
      </c>
      <c r="CH1134" s="519">
        <v>0</v>
      </c>
      <c r="CI1134" s="519">
        <v>0</v>
      </c>
      <c r="CJ1134" s="519">
        <v>0</v>
      </c>
      <c r="CK1134" s="519">
        <v>0</v>
      </c>
      <c r="CL1134" s="519">
        <v>0</v>
      </c>
      <c r="CM1134" s="519">
        <v>0</v>
      </c>
      <c r="CN1134" s="519">
        <v>0</v>
      </c>
      <c r="CO1134" s="519">
        <v>0</v>
      </c>
      <c r="CP1134" s="519">
        <v>0</v>
      </c>
      <c r="CQ1134" s="519">
        <v>0</v>
      </c>
      <c r="CR1134" s="519">
        <v>0</v>
      </c>
      <c r="CS1134" s="519">
        <v>0</v>
      </c>
      <c r="CT1134" s="519">
        <v>0</v>
      </c>
      <c r="CU1134" s="519">
        <v>0</v>
      </c>
      <c r="CV1134" s="519">
        <v>0</v>
      </c>
      <c r="CW1134" s="519">
        <v>0</v>
      </c>
      <c r="CX1134" s="519">
        <v>0</v>
      </c>
      <c r="CY1134" s="519">
        <v>0</v>
      </c>
      <c r="CZ1134" s="519">
        <v>0</v>
      </c>
      <c r="DA1134" s="519">
        <v>0</v>
      </c>
      <c r="DB1134" s="519">
        <v>0</v>
      </c>
      <c r="DC1134" s="519">
        <v>0</v>
      </c>
      <c r="DD1134" s="519">
        <v>0</v>
      </c>
      <c r="DE1134" s="519">
        <v>0</v>
      </c>
      <c r="DF1134" s="519">
        <v>0</v>
      </c>
      <c r="DG1134" s="519">
        <v>0</v>
      </c>
      <c r="DH1134" s="519">
        <v>0</v>
      </c>
      <c r="DI1134" s="519">
        <v>0</v>
      </c>
      <c r="DJ1134" s="519">
        <v>0</v>
      </c>
      <c r="DK1134" s="519">
        <v>0</v>
      </c>
      <c r="DL1134" s="519">
        <v>0</v>
      </c>
      <c r="DM1134" s="519">
        <v>0</v>
      </c>
      <c r="DN1134" s="519">
        <v>0</v>
      </c>
      <c r="DO1134" s="519">
        <v>0</v>
      </c>
      <c r="DP1134" s="519">
        <v>0</v>
      </c>
      <c r="DQ1134" s="519">
        <v>0</v>
      </c>
      <c r="DR1134" s="519">
        <v>0</v>
      </c>
      <c r="DS1134" s="519">
        <v>0</v>
      </c>
      <c r="DT1134" s="519">
        <v>0</v>
      </c>
      <c r="DU1134" s="519">
        <v>0</v>
      </c>
      <c r="DV1134" s="519">
        <v>0</v>
      </c>
      <c r="DW1134" s="519">
        <v>0</v>
      </c>
      <c r="DX1134" s="519">
        <v>0</v>
      </c>
      <c r="DZ1134" s="337"/>
      <c r="EA1134" s="519" t="s">
        <v>1062</v>
      </c>
      <c r="EB1134" s="519" t="s">
        <v>1059</v>
      </c>
      <c r="EC1134" s="519">
        <v>50</v>
      </c>
      <c r="ED1134" s="183" t="str">
        <f t="shared" si="56"/>
        <v>SDN200150</v>
      </c>
      <c r="EE1134" s="519">
        <v>1007</v>
      </c>
      <c r="EF1134" s="519">
        <v>10000</v>
      </c>
      <c r="EG1134" s="519">
        <v>10000</v>
      </c>
      <c r="EH1134" s="519">
        <v>10000</v>
      </c>
      <c r="EI1134" s="519">
        <v>10000</v>
      </c>
      <c r="EJ1134" s="519">
        <v>10000</v>
      </c>
      <c r="EK1134" s="519">
        <v>10000</v>
      </c>
      <c r="EL1134" s="519">
        <v>10000</v>
      </c>
      <c r="EM1134" s="519">
        <v>10000</v>
      </c>
      <c r="EN1134" s="519">
        <v>10070</v>
      </c>
      <c r="EO1134" s="519">
        <v>10875.6</v>
      </c>
      <c r="EP1134" s="519">
        <v>11681.2</v>
      </c>
      <c r="EQ1134" s="519">
        <v>12486.8</v>
      </c>
      <c r="ER1134" s="519">
        <v>13292.4</v>
      </c>
      <c r="ES1134" s="519">
        <v>14098</v>
      </c>
      <c r="ET1134" s="519">
        <v>14903.6</v>
      </c>
      <c r="EU1134" s="519">
        <v>15709.2</v>
      </c>
      <c r="EV1134" s="519">
        <v>16514.8</v>
      </c>
      <c r="EW1134" s="519">
        <v>17320.400000000001</v>
      </c>
      <c r="EX1134" s="519">
        <v>18126</v>
      </c>
      <c r="EY1134" s="519">
        <v>18126</v>
      </c>
      <c r="EZ1134" s="519">
        <v>18126</v>
      </c>
      <c r="FA1134" s="519">
        <v>18126</v>
      </c>
      <c r="FB1134" s="519">
        <v>18126</v>
      </c>
      <c r="FC1134" s="519">
        <v>18126</v>
      </c>
      <c r="FD1134" s="519">
        <v>18126</v>
      </c>
      <c r="FE1134" s="519">
        <v>18126</v>
      </c>
      <c r="FF1134" s="519">
        <v>18126</v>
      </c>
      <c r="FG1134" s="519">
        <v>18126</v>
      </c>
      <c r="FH1134" s="519">
        <v>18126</v>
      </c>
      <c r="FI1134" s="519">
        <v>18126</v>
      </c>
      <c r="FJ1134" s="519">
        <v>18126</v>
      </c>
      <c r="FK1134" s="519">
        <v>18126</v>
      </c>
      <c r="FL1134" s="519">
        <v>18126</v>
      </c>
      <c r="FM1134" s="519">
        <v>18126</v>
      </c>
      <c r="FN1134" s="519">
        <v>0</v>
      </c>
      <c r="FO1134" s="519">
        <v>0</v>
      </c>
      <c r="FP1134" s="519">
        <v>0</v>
      </c>
      <c r="FQ1134" s="519">
        <v>0</v>
      </c>
      <c r="FR1134" s="519">
        <v>0</v>
      </c>
      <c r="FS1134" s="519">
        <v>0</v>
      </c>
      <c r="FT1134" s="519">
        <v>0</v>
      </c>
      <c r="FU1134" s="519">
        <v>0</v>
      </c>
      <c r="FV1134" s="519">
        <v>0</v>
      </c>
      <c r="FW1134" s="519">
        <v>0</v>
      </c>
      <c r="FX1134" s="519">
        <v>0</v>
      </c>
      <c r="FY1134" s="519">
        <v>0</v>
      </c>
      <c r="FZ1134" s="519">
        <v>0</v>
      </c>
      <c r="GA1134" s="519">
        <v>0</v>
      </c>
      <c r="GB1134" s="519">
        <v>0</v>
      </c>
      <c r="GC1134" s="519">
        <v>0</v>
      </c>
      <c r="GD1134" s="519">
        <v>0</v>
      </c>
      <c r="GE1134" s="519">
        <v>0</v>
      </c>
      <c r="GF1134" s="519">
        <v>0</v>
      </c>
      <c r="GG1134" s="519">
        <v>0</v>
      </c>
      <c r="GH1134" s="519">
        <v>0</v>
      </c>
      <c r="GI1134" s="519">
        <v>0</v>
      </c>
      <c r="GJ1134" s="519">
        <v>0</v>
      </c>
      <c r="GK1134" s="519">
        <v>0</v>
      </c>
      <c r="GL1134" s="519">
        <v>0</v>
      </c>
      <c r="GM1134" s="519">
        <v>0</v>
      </c>
      <c r="GN1134" s="519">
        <v>0</v>
      </c>
      <c r="GO1134" s="519">
        <v>0</v>
      </c>
      <c r="GP1134" s="519">
        <v>0</v>
      </c>
      <c r="GQ1134" s="519">
        <v>0</v>
      </c>
      <c r="GR1134" s="519">
        <v>0</v>
      </c>
      <c r="GS1134" s="519">
        <v>0</v>
      </c>
      <c r="GT1134" s="519">
        <v>0</v>
      </c>
      <c r="GU1134" s="519">
        <v>0</v>
      </c>
      <c r="GV1134" s="519">
        <v>0</v>
      </c>
      <c r="GW1134" s="519">
        <v>0</v>
      </c>
      <c r="GX1134" s="519">
        <v>0</v>
      </c>
      <c r="GY1134" s="519">
        <v>0</v>
      </c>
      <c r="GZ1134" s="519">
        <v>0</v>
      </c>
      <c r="HA1134" s="519">
        <v>0</v>
      </c>
      <c r="HB1134" s="519">
        <v>0</v>
      </c>
      <c r="HC1134" s="519">
        <v>0</v>
      </c>
      <c r="HD1134" s="519">
        <v>0</v>
      </c>
      <c r="HE1134" s="519">
        <v>0</v>
      </c>
      <c r="HF1134" s="519">
        <v>0</v>
      </c>
      <c r="HG1134" s="519">
        <v>0</v>
      </c>
      <c r="HH1134" s="519">
        <v>0</v>
      </c>
      <c r="HI1134" s="519">
        <v>0</v>
      </c>
      <c r="HJ1134" s="519">
        <v>0</v>
      </c>
      <c r="HK1134" s="519">
        <v>0</v>
      </c>
      <c r="HL1134" s="519">
        <v>0</v>
      </c>
      <c r="HM1134" s="519">
        <v>0</v>
      </c>
      <c r="HN1134" s="519">
        <v>0</v>
      </c>
      <c r="HO1134" s="519">
        <v>0</v>
      </c>
      <c r="HP1134" s="519">
        <v>0</v>
      </c>
      <c r="HQ1134" s="519">
        <v>0</v>
      </c>
      <c r="HR1134" s="519">
        <v>0</v>
      </c>
      <c r="HS1134" s="519">
        <v>0</v>
      </c>
      <c r="HT1134" s="519">
        <v>0</v>
      </c>
      <c r="HU1134" s="519">
        <v>0</v>
      </c>
      <c r="HV1134" s="519">
        <v>0</v>
      </c>
      <c r="HW1134" s="519">
        <v>0</v>
      </c>
      <c r="HX1134" s="519">
        <v>0</v>
      </c>
      <c r="HY1134" s="519">
        <v>0</v>
      </c>
      <c r="HZ1134" s="519">
        <v>0</v>
      </c>
      <c r="IA1134" s="519">
        <v>0</v>
      </c>
      <c r="IB1134" s="519">
        <v>0</v>
      </c>
      <c r="IC1134" s="519">
        <v>0</v>
      </c>
      <c r="ID1134" s="519">
        <v>0</v>
      </c>
      <c r="IE1134" s="519">
        <v>0</v>
      </c>
      <c r="IF1134" s="519">
        <v>0</v>
      </c>
      <c r="IG1134" s="519">
        <v>0</v>
      </c>
      <c r="IH1134" s="519">
        <v>0</v>
      </c>
      <c r="II1134" s="519">
        <v>0</v>
      </c>
      <c r="IJ1134" s="519">
        <v>0</v>
      </c>
      <c r="IK1134" s="519">
        <v>0</v>
      </c>
    </row>
    <row r="1135" spans="2:245" hidden="1">
      <c r="B1135" s="519" t="s">
        <v>1058</v>
      </c>
      <c r="C1135" s="519"/>
      <c r="D1135" s="519"/>
      <c r="E1135" s="519"/>
      <c r="F1135" s="519">
        <v>2</v>
      </c>
      <c r="G1135" s="519"/>
      <c r="H1135" s="519">
        <v>52</v>
      </c>
      <c r="I1135" s="519">
        <v>3</v>
      </c>
      <c r="J1135" s="519" t="str">
        <f t="shared" si="54"/>
        <v>SDN10025203</v>
      </c>
      <c r="K1135" s="519">
        <v>1360</v>
      </c>
      <c r="M1135" s="337"/>
      <c r="N1135" s="519" t="s">
        <v>1062</v>
      </c>
      <c r="O1135" s="519" t="s">
        <v>1060</v>
      </c>
      <c r="P1135" s="519">
        <v>0</v>
      </c>
      <c r="Q1135" s="521" t="str">
        <f t="shared" si="55"/>
        <v>SDN200200</v>
      </c>
      <c r="R1135" s="519">
        <v>466.4</v>
      </c>
      <c r="S1135" s="519">
        <v>2000</v>
      </c>
      <c r="T1135" s="519">
        <v>2000</v>
      </c>
      <c r="U1135" s="519">
        <v>2000</v>
      </c>
      <c r="V1135" s="519">
        <v>2332</v>
      </c>
      <c r="W1135" s="519">
        <v>2798.4</v>
      </c>
      <c r="X1135" s="519">
        <v>3264.8</v>
      </c>
      <c r="Y1135" s="519">
        <v>3731.2</v>
      </c>
      <c r="Z1135" s="519">
        <v>4197.6000000000004</v>
      </c>
      <c r="AA1135" s="519">
        <v>4664</v>
      </c>
      <c r="AB1135" s="519">
        <v>5037.1000000000004</v>
      </c>
      <c r="AC1135" s="519">
        <v>5410.2</v>
      </c>
      <c r="AD1135" s="519">
        <v>5783.4</v>
      </c>
      <c r="AE1135" s="519">
        <v>6156.5</v>
      </c>
      <c r="AF1135" s="519">
        <v>6529.6</v>
      </c>
      <c r="AG1135" s="519">
        <v>6902.7</v>
      </c>
      <c r="AH1135" s="519">
        <v>7275.8</v>
      </c>
      <c r="AI1135" s="519">
        <v>7649</v>
      </c>
      <c r="AJ1135" s="519">
        <v>8022.1</v>
      </c>
      <c r="AK1135" s="519">
        <v>8395.2000000000007</v>
      </c>
      <c r="AL1135" s="519">
        <v>8395.2000000000007</v>
      </c>
      <c r="AM1135" s="519">
        <v>8395.2000000000007</v>
      </c>
      <c r="AN1135" s="519">
        <v>8395.2000000000007</v>
      </c>
      <c r="AO1135" s="519">
        <v>8395.2000000000007</v>
      </c>
      <c r="AP1135" s="519">
        <v>8395.2000000000007</v>
      </c>
      <c r="AQ1135" s="519">
        <v>8395.2000000000007</v>
      </c>
      <c r="AR1135" s="519">
        <v>8395.2000000000007</v>
      </c>
      <c r="AS1135" s="519">
        <v>8395.2000000000007</v>
      </c>
      <c r="AT1135" s="519">
        <v>8395.2000000000007</v>
      </c>
      <c r="AU1135" s="519">
        <v>8395.2000000000007</v>
      </c>
      <c r="AV1135" s="519">
        <v>8395.2000000000007</v>
      </c>
      <c r="AW1135" s="519">
        <v>8395.2000000000007</v>
      </c>
      <c r="AX1135" s="519">
        <v>8395.2000000000007</v>
      </c>
      <c r="AY1135" s="519">
        <v>8395.2000000000007</v>
      </c>
      <c r="AZ1135" s="519">
        <v>8395.2000000000007</v>
      </c>
      <c r="BA1135" s="519">
        <v>0</v>
      </c>
      <c r="BB1135" s="519">
        <v>0</v>
      </c>
      <c r="BC1135" s="519">
        <v>0</v>
      </c>
      <c r="BD1135" s="519">
        <v>0</v>
      </c>
      <c r="BE1135" s="519">
        <v>0</v>
      </c>
      <c r="BF1135" s="519">
        <v>0</v>
      </c>
      <c r="BG1135" s="519">
        <v>0</v>
      </c>
      <c r="BH1135" s="519">
        <v>0</v>
      </c>
      <c r="BI1135" s="519">
        <v>0</v>
      </c>
      <c r="BJ1135" s="519">
        <v>0</v>
      </c>
      <c r="BK1135" s="519">
        <v>0</v>
      </c>
      <c r="BL1135" s="519">
        <v>0</v>
      </c>
      <c r="BM1135" s="519">
        <v>0</v>
      </c>
      <c r="BN1135" s="519">
        <v>0</v>
      </c>
      <c r="BO1135" s="519">
        <v>0</v>
      </c>
      <c r="BP1135" s="519">
        <v>0</v>
      </c>
      <c r="BQ1135" s="519">
        <v>0</v>
      </c>
      <c r="BR1135" s="519">
        <v>0</v>
      </c>
      <c r="BS1135" s="519">
        <v>0</v>
      </c>
      <c r="BT1135" s="519">
        <v>0</v>
      </c>
      <c r="BU1135" s="519">
        <v>0</v>
      </c>
      <c r="BV1135" s="519">
        <v>0</v>
      </c>
      <c r="BW1135" s="519">
        <v>0</v>
      </c>
      <c r="BX1135" s="519">
        <v>0</v>
      </c>
      <c r="BY1135" s="519">
        <v>0</v>
      </c>
      <c r="BZ1135" s="519">
        <v>0</v>
      </c>
      <c r="CA1135" s="519">
        <v>0</v>
      </c>
      <c r="CB1135" s="519">
        <v>0</v>
      </c>
      <c r="CC1135" s="519">
        <v>0</v>
      </c>
      <c r="CD1135" s="519">
        <v>0</v>
      </c>
      <c r="CE1135" s="519">
        <v>0</v>
      </c>
      <c r="CF1135" s="519">
        <v>0</v>
      </c>
      <c r="CG1135" s="519">
        <v>0</v>
      </c>
      <c r="CH1135" s="519">
        <v>0</v>
      </c>
      <c r="CI1135" s="519">
        <v>0</v>
      </c>
      <c r="CJ1135" s="519">
        <v>0</v>
      </c>
      <c r="CK1135" s="519">
        <v>0</v>
      </c>
      <c r="CL1135" s="519">
        <v>0</v>
      </c>
      <c r="CM1135" s="519">
        <v>0</v>
      </c>
      <c r="CN1135" s="519">
        <v>0</v>
      </c>
      <c r="CO1135" s="519">
        <v>0</v>
      </c>
      <c r="CP1135" s="519">
        <v>0</v>
      </c>
      <c r="CQ1135" s="519">
        <v>0</v>
      </c>
      <c r="CR1135" s="519">
        <v>0</v>
      </c>
      <c r="CS1135" s="519">
        <v>0</v>
      </c>
      <c r="CT1135" s="519">
        <v>0</v>
      </c>
      <c r="CU1135" s="519">
        <v>0</v>
      </c>
      <c r="CV1135" s="519">
        <v>0</v>
      </c>
      <c r="CW1135" s="519">
        <v>0</v>
      </c>
      <c r="CX1135" s="519">
        <v>0</v>
      </c>
      <c r="CY1135" s="519">
        <v>0</v>
      </c>
      <c r="CZ1135" s="519">
        <v>0</v>
      </c>
      <c r="DA1135" s="519">
        <v>0</v>
      </c>
      <c r="DB1135" s="519">
        <v>0</v>
      </c>
      <c r="DC1135" s="519">
        <v>0</v>
      </c>
      <c r="DD1135" s="519">
        <v>0</v>
      </c>
      <c r="DE1135" s="519">
        <v>0</v>
      </c>
      <c r="DF1135" s="519">
        <v>0</v>
      </c>
      <c r="DG1135" s="519">
        <v>0</v>
      </c>
      <c r="DH1135" s="519">
        <v>0</v>
      </c>
      <c r="DI1135" s="519">
        <v>0</v>
      </c>
      <c r="DJ1135" s="519">
        <v>0</v>
      </c>
      <c r="DK1135" s="519">
        <v>0</v>
      </c>
      <c r="DL1135" s="519">
        <v>0</v>
      </c>
      <c r="DM1135" s="519">
        <v>0</v>
      </c>
      <c r="DN1135" s="519">
        <v>0</v>
      </c>
      <c r="DO1135" s="519">
        <v>0</v>
      </c>
      <c r="DP1135" s="519">
        <v>0</v>
      </c>
      <c r="DQ1135" s="519">
        <v>0</v>
      </c>
      <c r="DR1135" s="519">
        <v>0</v>
      </c>
      <c r="DS1135" s="519">
        <v>0</v>
      </c>
      <c r="DT1135" s="519">
        <v>0</v>
      </c>
      <c r="DU1135" s="519">
        <v>0</v>
      </c>
      <c r="DV1135" s="519">
        <v>0</v>
      </c>
      <c r="DW1135" s="519">
        <v>0</v>
      </c>
      <c r="DX1135" s="519">
        <v>0</v>
      </c>
      <c r="DZ1135" s="337"/>
      <c r="EA1135" s="519" t="s">
        <v>1062</v>
      </c>
      <c r="EB1135" s="519" t="s">
        <v>1060</v>
      </c>
      <c r="EC1135" s="519">
        <v>0</v>
      </c>
      <c r="ED1135" s="183" t="str">
        <f t="shared" si="56"/>
        <v>SDN200200</v>
      </c>
      <c r="EE1135" s="519">
        <v>466.4</v>
      </c>
      <c r="EF1135" s="519">
        <v>10000</v>
      </c>
      <c r="EG1135" s="519">
        <v>10000</v>
      </c>
      <c r="EH1135" s="519">
        <v>10000</v>
      </c>
      <c r="EI1135" s="519">
        <v>10000</v>
      </c>
      <c r="EJ1135" s="519">
        <v>10000</v>
      </c>
      <c r="EK1135" s="519">
        <v>10000</v>
      </c>
      <c r="EL1135" s="519">
        <v>10000</v>
      </c>
      <c r="EM1135" s="519">
        <v>10000</v>
      </c>
      <c r="EN1135" s="519">
        <v>10000</v>
      </c>
      <c r="EO1135" s="519">
        <v>10000</v>
      </c>
      <c r="EP1135" s="519">
        <v>10000</v>
      </c>
      <c r="EQ1135" s="519">
        <v>10000</v>
      </c>
      <c r="ER1135" s="519">
        <v>10000</v>
      </c>
      <c r="ES1135" s="519">
        <v>10000</v>
      </c>
      <c r="ET1135" s="519">
        <v>10000</v>
      </c>
      <c r="EU1135" s="519">
        <v>10000</v>
      </c>
      <c r="EV1135" s="519">
        <v>10000</v>
      </c>
      <c r="EW1135" s="519">
        <v>10000</v>
      </c>
      <c r="EX1135" s="519">
        <v>10000</v>
      </c>
      <c r="EY1135" s="519">
        <v>10000</v>
      </c>
      <c r="EZ1135" s="519">
        <v>10000</v>
      </c>
      <c r="FA1135" s="519">
        <v>10000</v>
      </c>
      <c r="FB1135" s="519">
        <v>10000</v>
      </c>
      <c r="FC1135" s="519">
        <v>10000</v>
      </c>
      <c r="FD1135" s="519">
        <v>10000</v>
      </c>
      <c r="FE1135" s="519">
        <v>10000</v>
      </c>
      <c r="FF1135" s="519">
        <v>10000</v>
      </c>
      <c r="FG1135" s="519">
        <v>10000</v>
      </c>
      <c r="FH1135" s="519">
        <v>10000</v>
      </c>
      <c r="FI1135" s="519">
        <v>10000</v>
      </c>
      <c r="FJ1135" s="519">
        <v>10000</v>
      </c>
      <c r="FK1135" s="519">
        <v>10000</v>
      </c>
      <c r="FL1135" s="519">
        <v>10000</v>
      </c>
      <c r="FM1135" s="519">
        <v>10000</v>
      </c>
      <c r="FN1135" s="519">
        <v>0</v>
      </c>
      <c r="FO1135" s="519">
        <v>0</v>
      </c>
      <c r="FP1135" s="519">
        <v>0</v>
      </c>
      <c r="FQ1135" s="519">
        <v>0</v>
      </c>
      <c r="FR1135" s="519">
        <v>0</v>
      </c>
      <c r="FS1135" s="519">
        <v>0</v>
      </c>
      <c r="FT1135" s="519">
        <v>0</v>
      </c>
      <c r="FU1135" s="519">
        <v>0</v>
      </c>
      <c r="FV1135" s="519">
        <v>0</v>
      </c>
      <c r="FW1135" s="519">
        <v>0</v>
      </c>
      <c r="FX1135" s="519">
        <v>0</v>
      </c>
      <c r="FY1135" s="519">
        <v>0</v>
      </c>
      <c r="FZ1135" s="519">
        <v>0</v>
      </c>
      <c r="GA1135" s="519">
        <v>0</v>
      </c>
      <c r="GB1135" s="519">
        <v>0</v>
      </c>
      <c r="GC1135" s="519">
        <v>0</v>
      </c>
      <c r="GD1135" s="519">
        <v>0</v>
      </c>
      <c r="GE1135" s="519">
        <v>0</v>
      </c>
      <c r="GF1135" s="519">
        <v>0</v>
      </c>
      <c r="GG1135" s="519">
        <v>0</v>
      </c>
      <c r="GH1135" s="519">
        <v>0</v>
      </c>
      <c r="GI1135" s="519">
        <v>0</v>
      </c>
      <c r="GJ1135" s="519">
        <v>0</v>
      </c>
      <c r="GK1135" s="519">
        <v>0</v>
      </c>
      <c r="GL1135" s="519">
        <v>0</v>
      </c>
      <c r="GM1135" s="519">
        <v>0</v>
      </c>
      <c r="GN1135" s="519">
        <v>0</v>
      </c>
      <c r="GO1135" s="519">
        <v>0</v>
      </c>
      <c r="GP1135" s="519">
        <v>0</v>
      </c>
      <c r="GQ1135" s="519">
        <v>0</v>
      </c>
      <c r="GR1135" s="519">
        <v>0</v>
      </c>
      <c r="GS1135" s="519">
        <v>0</v>
      </c>
      <c r="GT1135" s="519">
        <v>0</v>
      </c>
      <c r="GU1135" s="519">
        <v>0</v>
      </c>
      <c r="GV1135" s="519">
        <v>0</v>
      </c>
      <c r="GW1135" s="519">
        <v>0</v>
      </c>
      <c r="GX1135" s="519">
        <v>0</v>
      </c>
      <c r="GY1135" s="519">
        <v>0</v>
      </c>
      <c r="GZ1135" s="519">
        <v>0</v>
      </c>
      <c r="HA1135" s="519">
        <v>0</v>
      </c>
      <c r="HB1135" s="519">
        <v>0</v>
      </c>
      <c r="HC1135" s="519">
        <v>0</v>
      </c>
      <c r="HD1135" s="519">
        <v>0</v>
      </c>
      <c r="HE1135" s="519">
        <v>0</v>
      </c>
      <c r="HF1135" s="519">
        <v>0</v>
      </c>
      <c r="HG1135" s="519">
        <v>0</v>
      </c>
      <c r="HH1135" s="519">
        <v>0</v>
      </c>
      <c r="HI1135" s="519">
        <v>0</v>
      </c>
      <c r="HJ1135" s="519">
        <v>0</v>
      </c>
      <c r="HK1135" s="519">
        <v>0</v>
      </c>
      <c r="HL1135" s="519">
        <v>0</v>
      </c>
      <c r="HM1135" s="519">
        <v>0</v>
      </c>
      <c r="HN1135" s="519">
        <v>0</v>
      </c>
      <c r="HO1135" s="519">
        <v>0</v>
      </c>
      <c r="HP1135" s="519">
        <v>0</v>
      </c>
      <c r="HQ1135" s="519">
        <v>0</v>
      </c>
      <c r="HR1135" s="519">
        <v>0</v>
      </c>
      <c r="HS1135" s="519">
        <v>0</v>
      </c>
      <c r="HT1135" s="519">
        <v>0</v>
      </c>
      <c r="HU1135" s="519">
        <v>0</v>
      </c>
      <c r="HV1135" s="519">
        <v>0</v>
      </c>
      <c r="HW1135" s="519">
        <v>0</v>
      </c>
      <c r="HX1135" s="519">
        <v>0</v>
      </c>
      <c r="HY1135" s="519">
        <v>0</v>
      </c>
      <c r="HZ1135" s="519">
        <v>0</v>
      </c>
      <c r="IA1135" s="519">
        <v>0</v>
      </c>
      <c r="IB1135" s="519">
        <v>0</v>
      </c>
      <c r="IC1135" s="519">
        <v>0</v>
      </c>
      <c r="ID1135" s="519">
        <v>0</v>
      </c>
      <c r="IE1135" s="519">
        <v>0</v>
      </c>
      <c r="IF1135" s="519">
        <v>0</v>
      </c>
      <c r="IG1135" s="519">
        <v>0</v>
      </c>
      <c r="IH1135" s="519">
        <v>0</v>
      </c>
      <c r="II1135" s="519">
        <v>0</v>
      </c>
      <c r="IJ1135" s="519">
        <v>0</v>
      </c>
      <c r="IK1135" s="519">
        <v>0</v>
      </c>
    </row>
    <row r="1136" spans="2:245" hidden="1">
      <c r="B1136" s="519" t="s">
        <v>1058</v>
      </c>
      <c r="C1136" s="519"/>
      <c r="D1136" s="519"/>
      <c r="E1136" s="519"/>
      <c r="F1136" s="519">
        <v>2</v>
      </c>
      <c r="G1136" s="519"/>
      <c r="H1136" s="519">
        <v>52</v>
      </c>
      <c r="I1136" s="519">
        <v>4</v>
      </c>
      <c r="J1136" s="519" t="str">
        <f t="shared" si="54"/>
        <v>SDN10025204</v>
      </c>
      <c r="K1136" s="519">
        <v>1360</v>
      </c>
      <c r="M1136" s="337"/>
      <c r="N1136" s="519" t="s">
        <v>1062</v>
      </c>
      <c r="O1136" s="519" t="s">
        <v>1060</v>
      </c>
      <c r="P1136" s="519">
        <v>1</v>
      </c>
      <c r="Q1136" s="521" t="str">
        <f t="shared" si="55"/>
        <v>SDN200201</v>
      </c>
      <c r="R1136" s="519">
        <v>466.4</v>
      </c>
      <c r="S1136" s="519">
        <v>2000</v>
      </c>
      <c r="T1136" s="519">
        <v>2000</v>
      </c>
      <c r="U1136" s="519">
        <v>2000</v>
      </c>
      <c r="V1136" s="519">
        <v>2332</v>
      </c>
      <c r="W1136" s="519">
        <v>2798.4</v>
      </c>
      <c r="X1136" s="519">
        <v>3264.8</v>
      </c>
      <c r="Y1136" s="519">
        <v>3731.2</v>
      </c>
      <c r="Z1136" s="519">
        <v>4197.6000000000004</v>
      </c>
      <c r="AA1136" s="519">
        <v>4664</v>
      </c>
      <c r="AB1136" s="519">
        <v>5037.1000000000004</v>
      </c>
      <c r="AC1136" s="519">
        <v>5410.2</v>
      </c>
      <c r="AD1136" s="519">
        <v>5783.4</v>
      </c>
      <c r="AE1136" s="519">
        <v>6156.5</v>
      </c>
      <c r="AF1136" s="519">
        <v>6529.6</v>
      </c>
      <c r="AG1136" s="519">
        <v>6902.7</v>
      </c>
      <c r="AH1136" s="519">
        <v>7275.8</v>
      </c>
      <c r="AI1136" s="519">
        <v>7649</v>
      </c>
      <c r="AJ1136" s="519">
        <v>8022.1</v>
      </c>
      <c r="AK1136" s="519">
        <v>8395.2000000000007</v>
      </c>
      <c r="AL1136" s="519">
        <v>8395.2000000000007</v>
      </c>
      <c r="AM1136" s="519">
        <v>8395.2000000000007</v>
      </c>
      <c r="AN1136" s="519">
        <v>8395.2000000000007</v>
      </c>
      <c r="AO1136" s="519">
        <v>8395.2000000000007</v>
      </c>
      <c r="AP1136" s="519">
        <v>8395.2000000000007</v>
      </c>
      <c r="AQ1136" s="519">
        <v>8395.2000000000007</v>
      </c>
      <c r="AR1136" s="519">
        <v>8395.2000000000007</v>
      </c>
      <c r="AS1136" s="519">
        <v>8395.2000000000007</v>
      </c>
      <c r="AT1136" s="519">
        <v>8395.2000000000007</v>
      </c>
      <c r="AU1136" s="519">
        <v>8395.2000000000007</v>
      </c>
      <c r="AV1136" s="519">
        <v>8395.2000000000007</v>
      </c>
      <c r="AW1136" s="519">
        <v>8395.2000000000007</v>
      </c>
      <c r="AX1136" s="519">
        <v>8395.2000000000007</v>
      </c>
      <c r="AY1136" s="519">
        <v>8395.2000000000007</v>
      </c>
      <c r="AZ1136" s="519">
        <v>8395.2000000000007</v>
      </c>
      <c r="BA1136" s="519">
        <v>0</v>
      </c>
      <c r="BB1136" s="519">
        <v>0</v>
      </c>
      <c r="BC1136" s="519">
        <v>0</v>
      </c>
      <c r="BD1136" s="519">
        <v>0</v>
      </c>
      <c r="BE1136" s="519">
        <v>0</v>
      </c>
      <c r="BF1136" s="519">
        <v>0</v>
      </c>
      <c r="BG1136" s="519">
        <v>0</v>
      </c>
      <c r="BH1136" s="519">
        <v>0</v>
      </c>
      <c r="BI1136" s="519">
        <v>0</v>
      </c>
      <c r="BJ1136" s="519">
        <v>0</v>
      </c>
      <c r="BK1136" s="519">
        <v>0</v>
      </c>
      <c r="BL1136" s="519">
        <v>0</v>
      </c>
      <c r="BM1136" s="519">
        <v>0</v>
      </c>
      <c r="BN1136" s="519">
        <v>0</v>
      </c>
      <c r="BO1136" s="519">
        <v>0</v>
      </c>
      <c r="BP1136" s="519">
        <v>0</v>
      </c>
      <c r="BQ1136" s="519">
        <v>0</v>
      </c>
      <c r="BR1136" s="519">
        <v>0</v>
      </c>
      <c r="BS1136" s="519">
        <v>0</v>
      </c>
      <c r="BT1136" s="519">
        <v>0</v>
      </c>
      <c r="BU1136" s="519">
        <v>0</v>
      </c>
      <c r="BV1136" s="519">
        <v>0</v>
      </c>
      <c r="BW1136" s="519">
        <v>0</v>
      </c>
      <c r="BX1136" s="519">
        <v>0</v>
      </c>
      <c r="BY1136" s="519">
        <v>0</v>
      </c>
      <c r="BZ1136" s="519">
        <v>0</v>
      </c>
      <c r="CA1136" s="519">
        <v>0</v>
      </c>
      <c r="CB1136" s="519">
        <v>0</v>
      </c>
      <c r="CC1136" s="519">
        <v>0</v>
      </c>
      <c r="CD1136" s="519">
        <v>0</v>
      </c>
      <c r="CE1136" s="519">
        <v>0</v>
      </c>
      <c r="CF1136" s="519">
        <v>0</v>
      </c>
      <c r="CG1136" s="519">
        <v>0</v>
      </c>
      <c r="CH1136" s="519">
        <v>0</v>
      </c>
      <c r="CI1136" s="519">
        <v>0</v>
      </c>
      <c r="CJ1136" s="519">
        <v>0</v>
      </c>
      <c r="CK1136" s="519">
        <v>0</v>
      </c>
      <c r="CL1136" s="519">
        <v>0</v>
      </c>
      <c r="CM1136" s="519">
        <v>0</v>
      </c>
      <c r="CN1136" s="519">
        <v>0</v>
      </c>
      <c r="CO1136" s="519">
        <v>0</v>
      </c>
      <c r="CP1136" s="519">
        <v>0</v>
      </c>
      <c r="CQ1136" s="519">
        <v>0</v>
      </c>
      <c r="CR1136" s="519">
        <v>0</v>
      </c>
      <c r="CS1136" s="519">
        <v>0</v>
      </c>
      <c r="CT1136" s="519">
        <v>0</v>
      </c>
      <c r="CU1136" s="519">
        <v>0</v>
      </c>
      <c r="CV1136" s="519">
        <v>0</v>
      </c>
      <c r="CW1136" s="519">
        <v>0</v>
      </c>
      <c r="CX1136" s="519">
        <v>0</v>
      </c>
      <c r="CY1136" s="519">
        <v>0</v>
      </c>
      <c r="CZ1136" s="519">
        <v>0</v>
      </c>
      <c r="DA1136" s="519">
        <v>0</v>
      </c>
      <c r="DB1136" s="519">
        <v>0</v>
      </c>
      <c r="DC1136" s="519">
        <v>0</v>
      </c>
      <c r="DD1136" s="519">
        <v>0</v>
      </c>
      <c r="DE1136" s="519">
        <v>0</v>
      </c>
      <c r="DF1136" s="519">
        <v>0</v>
      </c>
      <c r="DG1136" s="519">
        <v>0</v>
      </c>
      <c r="DH1136" s="519">
        <v>0</v>
      </c>
      <c r="DI1136" s="519">
        <v>0</v>
      </c>
      <c r="DJ1136" s="519">
        <v>0</v>
      </c>
      <c r="DK1136" s="519">
        <v>0</v>
      </c>
      <c r="DL1136" s="519">
        <v>0</v>
      </c>
      <c r="DM1136" s="519">
        <v>0</v>
      </c>
      <c r="DN1136" s="519">
        <v>0</v>
      </c>
      <c r="DO1136" s="519">
        <v>0</v>
      </c>
      <c r="DP1136" s="519">
        <v>0</v>
      </c>
      <c r="DQ1136" s="519">
        <v>0</v>
      </c>
      <c r="DR1136" s="519">
        <v>0</v>
      </c>
      <c r="DS1136" s="519">
        <v>0</v>
      </c>
      <c r="DT1136" s="519">
        <v>0</v>
      </c>
      <c r="DU1136" s="519">
        <v>0</v>
      </c>
      <c r="DV1136" s="519">
        <v>0</v>
      </c>
      <c r="DW1136" s="519">
        <v>0</v>
      </c>
      <c r="DX1136" s="519">
        <v>0</v>
      </c>
      <c r="DZ1136" s="337"/>
      <c r="EA1136" s="519" t="s">
        <v>1062</v>
      </c>
      <c r="EB1136" s="519" t="s">
        <v>1060</v>
      </c>
      <c r="EC1136" s="519">
        <v>1</v>
      </c>
      <c r="ED1136" s="183" t="str">
        <f t="shared" si="56"/>
        <v>SDN200201</v>
      </c>
      <c r="EE1136" s="519">
        <v>466.4</v>
      </c>
      <c r="EF1136" s="519">
        <v>10000</v>
      </c>
      <c r="EG1136" s="519">
        <v>10000</v>
      </c>
      <c r="EH1136" s="519">
        <v>10000</v>
      </c>
      <c r="EI1136" s="519">
        <v>10000</v>
      </c>
      <c r="EJ1136" s="519">
        <v>10000</v>
      </c>
      <c r="EK1136" s="519">
        <v>10000</v>
      </c>
      <c r="EL1136" s="519">
        <v>10000</v>
      </c>
      <c r="EM1136" s="519">
        <v>10000</v>
      </c>
      <c r="EN1136" s="519">
        <v>10000</v>
      </c>
      <c r="EO1136" s="519">
        <v>10000</v>
      </c>
      <c r="EP1136" s="519">
        <v>10000</v>
      </c>
      <c r="EQ1136" s="519">
        <v>10000</v>
      </c>
      <c r="ER1136" s="519">
        <v>10000</v>
      </c>
      <c r="ES1136" s="519">
        <v>10000</v>
      </c>
      <c r="ET1136" s="519">
        <v>10000</v>
      </c>
      <c r="EU1136" s="519">
        <v>10000</v>
      </c>
      <c r="EV1136" s="519">
        <v>10000</v>
      </c>
      <c r="EW1136" s="519">
        <v>10000</v>
      </c>
      <c r="EX1136" s="519">
        <v>10000</v>
      </c>
      <c r="EY1136" s="519">
        <v>10000</v>
      </c>
      <c r="EZ1136" s="519">
        <v>10000</v>
      </c>
      <c r="FA1136" s="519">
        <v>10000</v>
      </c>
      <c r="FB1136" s="519">
        <v>10000</v>
      </c>
      <c r="FC1136" s="519">
        <v>10000</v>
      </c>
      <c r="FD1136" s="519">
        <v>10000</v>
      </c>
      <c r="FE1136" s="519">
        <v>10000</v>
      </c>
      <c r="FF1136" s="519">
        <v>10000</v>
      </c>
      <c r="FG1136" s="519">
        <v>10000</v>
      </c>
      <c r="FH1136" s="519">
        <v>10000</v>
      </c>
      <c r="FI1136" s="519">
        <v>10000</v>
      </c>
      <c r="FJ1136" s="519">
        <v>10000</v>
      </c>
      <c r="FK1136" s="519">
        <v>10000</v>
      </c>
      <c r="FL1136" s="519">
        <v>10000</v>
      </c>
      <c r="FM1136" s="519">
        <v>10000</v>
      </c>
      <c r="FN1136" s="519">
        <v>0</v>
      </c>
      <c r="FO1136" s="519">
        <v>0</v>
      </c>
      <c r="FP1136" s="519">
        <v>0</v>
      </c>
      <c r="FQ1136" s="519">
        <v>0</v>
      </c>
      <c r="FR1136" s="519">
        <v>0</v>
      </c>
      <c r="FS1136" s="519">
        <v>0</v>
      </c>
      <c r="FT1136" s="519">
        <v>0</v>
      </c>
      <c r="FU1136" s="519">
        <v>0</v>
      </c>
      <c r="FV1136" s="519">
        <v>0</v>
      </c>
      <c r="FW1136" s="519">
        <v>0</v>
      </c>
      <c r="FX1136" s="519">
        <v>0</v>
      </c>
      <c r="FY1136" s="519">
        <v>0</v>
      </c>
      <c r="FZ1136" s="519">
        <v>0</v>
      </c>
      <c r="GA1136" s="519">
        <v>0</v>
      </c>
      <c r="GB1136" s="519">
        <v>0</v>
      </c>
      <c r="GC1136" s="519">
        <v>0</v>
      </c>
      <c r="GD1136" s="519">
        <v>0</v>
      </c>
      <c r="GE1136" s="519">
        <v>0</v>
      </c>
      <c r="GF1136" s="519">
        <v>0</v>
      </c>
      <c r="GG1136" s="519">
        <v>0</v>
      </c>
      <c r="GH1136" s="519">
        <v>0</v>
      </c>
      <c r="GI1136" s="519">
        <v>0</v>
      </c>
      <c r="GJ1136" s="519">
        <v>0</v>
      </c>
      <c r="GK1136" s="519">
        <v>0</v>
      </c>
      <c r="GL1136" s="519">
        <v>0</v>
      </c>
      <c r="GM1136" s="519">
        <v>0</v>
      </c>
      <c r="GN1136" s="519">
        <v>0</v>
      </c>
      <c r="GO1136" s="519">
        <v>0</v>
      </c>
      <c r="GP1136" s="519">
        <v>0</v>
      </c>
      <c r="GQ1136" s="519">
        <v>0</v>
      </c>
      <c r="GR1136" s="519">
        <v>0</v>
      </c>
      <c r="GS1136" s="519">
        <v>0</v>
      </c>
      <c r="GT1136" s="519">
        <v>0</v>
      </c>
      <c r="GU1136" s="519">
        <v>0</v>
      </c>
      <c r="GV1136" s="519">
        <v>0</v>
      </c>
      <c r="GW1136" s="519">
        <v>0</v>
      </c>
      <c r="GX1136" s="519">
        <v>0</v>
      </c>
      <c r="GY1136" s="519">
        <v>0</v>
      </c>
      <c r="GZ1136" s="519">
        <v>0</v>
      </c>
      <c r="HA1136" s="519">
        <v>0</v>
      </c>
      <c r="HB1136" s="519">
        <v>0</v>
      </c>
      <c r="HC1136" s="519">
        <v>0</v>
      </c>
      <c r="HD1136" s="519">
        <v>0</v>
      </c>
      <c r="HE1136" s="519">
        <v>0</v>
      </c>
      <c r="HF1136" s="519">
        <v>0</v>
      </c>
      <c r="HG1136" s="519">
        <v>0</v>
      </c>
      <c r="HH1136" s="519">
        <v>0</v>
      </c>
      <c r="HI1136" s="519">
        <v>0</v>
      </c>
      <c r="HJ1136" s="519">
        <v>0</v>
      </c>
      <c r="HK1136" s="519">
        <v>0</v>
      </c>
      <c r="HL1136" s="519">
        <v>0</v>
      </c>
      <c r="HM1136" s="519">
        <v>0</v>
      </c>
      <c r="HN1136" s="519">
        <v>0</v>
      </c>
      <c r="HO1136" s="519">
        <v>0</v>
      </c>
      <c r="HP1136" s="519">
        <v>0</v>
      </c>
      <c r="HQ1136" s="519">
        <v>0</v>
      </c>
      <c r="HR1136" s="519">
        <v>0</v>
      </c>
      <c r="HS1136" s="519">
        <v>0</v>
      </c>
      <c r="HT1136" s="519">
        <v>0</v>
      </c>
      <c r="HU1136" s="519">
        <v>0</v>
      </c>
      <c r="HV1136" s="519">
        <v>0</v>
      </c>
      <c r="HW1136" s="519">
        <v>0</v>
      </c>
      <c r="HX1136" s="519">
        <v>0</v>
      </c>
      <c r="HY1136" s="519">
        <v>0</v>
      </c>
      <c r="HZ1136" s="519">
        <v>0</v>
      </c>
      <c r="IA1136" s="519">
        <v>0</v>
      </c>
      <c r="IB1136" s="519">
        <v>0</v>
      </c>
      <c r="IC1136" s="519">
        <v>0</v>
      </c>
      <c r="ID1136" s="519">
        <v>0</v>
      </c>
      <c r="IE1136" s="519">
        <v>0</v>
      </c>
      <c r="IF1136" s="519">
        <v>0</v>
      </c>
      <c r="IG1136" s="519">
        <v>0</v>
      </c>
      <c r="IH1136" s="519">
        <v>0</v>
      </c>
      <c r="II1136" s="519">
        <v>0</v>
      </c>
      <c r="IJ1136" s="519">
        <v>0</v>
      </c>
      <c r="IK1136" s="519">
        <v>0</v>
      </c>
    </row>
    <row r="1137" spans="2:245" hidden="1">
      <c r="B1137" s="519" t="s">
        <v>1058</v>
      </c>
      <c r="C1137" s="519"/>
      <c r="D1137" s="519"/>
      <c r="E1137" s="519"/>
      <c r="F1137" s="519">
        <v>2</v>
      </c>
      <c r="G1137" s="519"/>
      <c r="H1137" s="519">
        <v>52</v>
      </c>
      <c r="I1137" s="519">
        <v>5</v>
      </c>
      <c r="J1137" s="519" t="str">
        <f t="shared" si="54"/>
        <v>SDN10025205</v>
      </c>
      <c r="K1137" s="519">
        <v>1360</v>
      </c>
      <c r="M1137" s="337"/>
      <c r="N1137" s="519" t="s">
        <v>1062</v>
      </c>
      <c r="O1137" s="519" t="s">
        <v>1060</v>
      </c>
      <c r="P1137" s="519">
        <v>2</v>
      </c>
      <c r="Q1137" s="521" t="str">
        <f t="shared" si="55"/>
        <v>SDN200202</v>
      </c>
      <c r="R1137" s="519">
        <v>466.4</v>
      </c>
      <c r="S1137" s="519">
        <v>2000</v>
      </c>
      <c r="T1137" s="519">
        <v>2000</v>
      </c>
      <c r="U1137" s="519">
        <v>2000</v>
      </c>
      <c r="V1137" s="519">
        <v>2332</v>
      </c>
      <c r="W1137" s="519">
        <v>2798.4</v>
      </c>
      <c r="X1137" s="519">
        <v>3264.8</v>
      </c>
      <c r="Y1137" s="519">
        <v>3731.2</v>
      </c>
      <c r="Z1137" s="519">
        <v>4197.6000000000004</v>
      </c>
      <c r="AA1137" s="519">
        <v>4664</v>
      </c>
      <c r="AB1137" s="519">
        <v>5037.1000000000004</v>
      </c>
      <c r="AC1137" s="519">
        <v>5410.2</v>
      </c>
      <c r="AD1137" s="519">
        <v>5783.4</v>
      </c>
      <c r="AE1137" s="519">
        <v>6156.5</v>
      </c>
      <c r="AF1137" s="519">
        <v>6529.6</v>
      </c>
      <c r="AG1137" s="519">
        <v>6902.7</v>
      </c>
      <c r="AH1137" s="519">
        <v>7275.8</v>
      </c>
      <c r="AI1137" s="519">
        <v>7649</v>
      </c>
      <c r="AJ1137" s="519">
        <v>8022.1</v>
      </c>
      <c r="AK1137" s="519">
        <v>8395.2000000000007</v>
      </c>
      <c r="AL1137" s="519">
        <v>8395.2000000000007</v>
      </c>
      <c r="AM1137" s="519">
        <v>8395.2000000000007</v>
      </c>
      <c r="AN1137" s="519">
        <v>8395.2000000000007</v>
      </c>
      <c r="AO1137" s="519">
        <v>8395.2000000000007</v>
      </c>
      <c r="AP1137" s="519">
        <v>8395.2000000000007</v>
      </c>
      <c r="AQ1137" s="519">
        <v>8395.2000000000007</v>
      </c>
      <c r="AR1137" s="519">
        <v>8395.2000000000007</v>
      </c>
      <c r="AS1137" s="519">
        <v>8395.2000000000007</v>
      </c>
      <c r="AT1137" s="519">
        <v>8395.2000000000007</v>
      </c>
      <c r="AU1137" s="519">
        <v>8395.2000000000007</v>
      </c>
      <c r="AV1137" s="519">
        <v>8395.2000000000007</v>
      </c>
      <c r="AW1137" s="519">
        <v>8395.2000000000007</v>
      </c>
      <c r="AX1137" s="519">
        <v>8395.2000000000007</v>
      </c>
      <c r="AY1137" s="519">
        <v>8395.2000000000007</v>
      </c>
      <c r="AZ1137" s="519">
        <v>8395.2000000000007</v>
      </c>
      <c r="BA1137" s="519">
        <v>0</v>
      </c>
      <c r="BB1137" s="519">
        <v>0</v>
      </c>
      <c r="BC1137" s="519">
        <v>0</v>
      </c>
      <c r="BD1137" s="519">
        <v>0</v>
      </c>
      <c r="BE1137" s="519">
        <v>0</v>
      </c>
      <c r="BF1137" s="519">
        <v>0</v>
      </c>
      <c r="BG1137" s="519">
        <v>0</v>
      </c>
      <c r="BH1137" s="519">
        <v>0</v>
      </c>
      <c r="BI1137" s="519">
        <v>0</v>
      </c>
      <c r="BJ1137" s="519">
        <v>0</v>
      </c>
      <c r="BK1137" s="519">
        <v>0</v>
      </c>
      <c r="BL1137" s="519">
        <v>0</v>
      </c>
      <c r="BM1137" s="519">
        <v>0</v>
      </c>
      <c r="BN1137" s="519">
        <v>0</v>
      </c>
      <c r="BO1137" s="519">
        <v>0</v>
      </c>
      <c r="BP1137" s="519">
        <v>0</v>
      </c>
      <c r="BQ1137" s="519">
        <v>0</v>
      </c>
      <c r="BR1137" s="519">
        <v>0</v>
      </c>
      <c r="BS1137" s="519">
        <v>0</v>
      </c>
      <c r="BT1137" s="519">
        <v>0</v>
      </c>
      <c r="BU1137" s="519">
        <v>0</v>
      </c>
      <c r="BV1137" s="519">
        <v>0</v>
      </c>
      <c r="BW1137" s="519">
        <v>0</v>
      </c>
      <c r="BX1137" s="519">
        <v>0</v>
      </c>
      <c r="BY1137" s="519">
        <v>0</v>
      </c>
      <c r="BZ1137" s="519">
        <v>0</v>
      </c>
      <c r="CA1137" s="519">
        <v>0</v>
      </c>
      <c r="CB1137" s="519">
        <v>0</v>
      </c>
      <c r="CC1137" s="519">
        <v>0</v>
      </c>
      <c r="CD1137" s="519">
        <v>0</v>
      </c>
      <c r="CE1137" s="519">
        <v>0</v>
      </c>
      <c r="CF1137" s="519">
        <v>0</v>
      </c>
      <c r="CG1137" s="519">
        <v>0</v>
      </c>
      <c r="CH1137" s="519">
        <v>0</v>
      </c>
      <c r="CI1137" s="519">
        <v>0</v>
      </c>
      <c r="CJ1137" s="519">
        <v>0</v>
      </c>
      <c r="CK1137" s="519">
        <v>0</v>
      </c>
      <c r="CL1137" s="519">
        <v>0</v>
      </c>
      <c r="CM1137" s="519">
        <v>0</v>
      </c>
      <c r="CN1137" s="519">
        <v>0</v>
      </c>
      <c r="CO1137" s="519">
        <v>0</v>
      </c>
      <c r="CP1137" s="519">
        <v>0</v>
      </c>
      <c r="CQ1137" s="519">
        <v>0</v>
      </c>
      <c r="CR1137" s="519">
        <v>0</v>
      </c>
      <c r="CS1137" s="519">
        <v>0</v>
      </c>
      <c r="CT1137" s="519">
        <v>0</v>
      </c>
      <c r="CU1137" s="519">
        <v>0</v>
      </c>
      <c r="CV1137" s="519">
        <v>0</v>
      </c>
      <c r="CW1137" s="519">
        <v>0</v>
      </c>
      <c r="CX1137" s="519">
        <v>0</v>
      </c>
      <c r="CY1137" s="519">
        <v>0</v>
      </c>
      <c r="CZ1137" s="519">
        <v>0</v>
      </c>
      <c r="DA1137" s="519">
        <v>0</v>
      </c>
      <c r="DB1137" s="519">
        <v>0</v>
      </c>
      <c r="DC1137" s="519">
        <v>0</v>
      </c>
      <c r="DD1137" s="519">
        <v>0</v>
      </c>
      <c r="DE1137" s="519">
        <v>0</v>
      </c>
      <c r="DF1137" s="519">
        <v>0</v>
      </c>
      <c r="DG1137" s="519">
        <v>0</v>
      </c>
      <c r="DH1137" s="519">
        <v>0</v>
      </c>
      <c r="DI1137" s="519">
        <v>0</v>
      </c>
      <c r="DJ1137" s="519">
        <v>0</v>
      </c>
      <c r="DK1137" s="519">
        <v>0</v>
      </c>
      <c r="DL1137" s="519">
        <v>0</v>
      </c>
      <c r="DM1137" s="519">
        <v>0</v>
      </c>
      <c r="DN1137" s="519">
        <v>0</v>
      </c>
      <c r="DO1137" s="519">
        <v>0</v>
      </c>
      <c r="DP1137" s="519">
        <v>0</v>
      </c>
      <c r="DQ1137" s="519">
        <v>0</v>
      </c>
      <c r="DR1137" s="519">
        <v>0</v>
      </c>
      <c r="DS1137" s="519">
        <v>0</v>
      </c>
      <c r="DT1137" s="519">
        <v>0</v>
      </c>
      <c r="DU1137" s="519">
        <v>0</v>
      </c>
      <c r="DV1137" s="519">
        <v>0</v>
      </c>
      <c r="DW1137" s="519">
        <v>0</v>
      </c>
      <c r="DX1137" s="519">
        <v>0</v>
      </c>
      <c r="DZ1137" s="337"/>
      <c r="EA1137" s="519" t="s">
        <v>1062</v>
      </c>
      <c r="EB1137" s="519" t="s">
        <v>1060</v>
      </c>
      <c r="EC1137" s="519">
        <v>2</v>
      </c>
      <c r="ED1137" s="183" t="str">
        <f t="shared" si="56"/>
        <v>SDN200202</v>
      </c>
      <c r="EE1137" s="519">
        <v>466.4</v>
      </c>
      <c r="EF1137" s="519">
        <v>10000</v>
      </c>
      <c r="EG1137" s="519">
        <v>10000</v>
      </c>
      <c r="EH1137" s="519">
        <v>10000</v>
      </c>
      <c r="EI1137" s="519">
        <v>10000</v>
      </c>
      <c r="EJ1137" s="519">
        <v>10000</v>
      </c>
      <c r="EK1137" s="519">
        <v>10000</v>
      </c>
      <c r="EL1137" s="519">
        <v>10000</v>
      </c>
      <c r="EM1137" s="519">
        <v>10000</v>
      </c>
      <c r="EN1137" s="519">
        <v>10000</v>
      </c>
      <c r="EO1137" s="519">
        <v>10000</v>
      </c>
      <c r="EP1137" s="519">
        <v>10000</v>
      </c>
      <c r="EQ1137" s="519">
        <v>10000</v>
      </c>
      <c r="ER1137" s="519">
        <v>10000</v>
      </c>
      <c r="ES1137" s="519">
        <v>10000</v>
      </c>
      <c r="ET1137" s="519">
        <v>10000</v>
      </c>
      <c r="EU1137" s="519">
        <v>10000</v>
      </c>
      <c r="EV1137" s="519">
        <v>10000</v>
      </c>
      <c r="EW1137" s="519">
        <v>10000</v>
      </c>
      <c r="EX1137" s="519">
        <v>10000</v>
      </c>
      <c r="EY1137" s="519">
        <v>10000</v>
      </c>
      <c r="EZ1137" s="519">
        <v>10000</v>
      </c>
      <c r="FA1137" s="519">
        <v>10000</v>
      </c>
      <c r="FB1137" s="519">
        <v>10000</v>
      </c>
      <c r="FC1137" s="519">
        <v>10000</v>
      </c>
      <c r="FD1137" s="519">
        <v>10000</v>
      </c>
      <c r="FE1137" s="519">
        <v>10000</v>
      </c>
      <c r="FF1137" s="519">
        <v>10000</v>
      </c>
      <c r="FG1137" s="519">
        <v>10000</v>
      </c>
      <c r="FH1137" s="519">
        <v>10000</v>
      </c>
      <c r="FI1137" s="519">
        <v>10000</v>
      </c>
      <c r="FJ1137" s="519">
        <v>10000</v>
      </c>
      <c r="FK1137" s="519">
        <v>10000</v>
      </c>
      <c r="FL1137" s="519">
        <v>10000</v>
      </c>
      <c r="FM1137" s="519">
        <v>10000</v>
      </c>
      <c r="FN1137" s="519">
        <v>0</v>
      </c>
      <c r="FO1137" s="519">
        <v>0</v>
      </c>
      <c r="FP1137" s="519">
        <v>0</v>
      </c>
      <c r="FQ1137" s="519">
        <v>0</v>
      </c>
      <c r="FR1137" s="519">
        <v>0</v>
      </c>
      <c r="FS1137" s="519">
        <v>0</v>
      </c>
      <c r="FT1137" s="519">
        <v>0</v>
      </c>
      <c r="FU1137" s="519">
        <v>0</v>
      </c>
      <c r="FV1137" s="519">
        <v>0</v>
      </c>
      <c r="FW1137" s="519">
        <v>0</v>
      </c>
      <c r="FX1137" s="519">
        <v>0</v>
      </c>
      <c r="FY1137" s="519">
        <v>0</v>
      </c>
      <c r="FZ1137" s="519">
        <v>0</v>
      </c>
      <c r="GA1137" s="519">
        <v>0</v>
      </c>
      <c r="GB1137" s="519">
        <v>0</v>
      </c>
      <c r="GC1137" s="519">
        <v>0</v>
      </c>
      <c r="GD1137" s="519">
        <v>0</v>
      </c>
      <c r="GE1137" s="519">
        <v>0</v>
      </c>
      <c r="GF1137" s="519">
        <v>0</v>
      </c>
      <c r="GG1137" s="519">
        <v>0</v>
      </c>
      <c r="GH1137" s="519">
        <v>0</v>
      </c>
      <c r="GI1137" s="519">
        <v>0</v>
      </c>
      <c r="GJ1137" s="519">
        <v>0</v>
      </c>
      <c r="GK1137" s="519">
        <v>0</v>
      </c>
      <c r="GL1137" s="519">
        <v>0</v>
      </c>
      <c r="GM1137" s="519">
        <v>0</v>
      </c>
      <c r="GN1137" s="519">
        <v>0</v>
      </c>
      <c r="GO1137" s="519">
        <v>0</v>
      </c>
      <c r="GP1137" s="519">
        <v>0</v>
      </c>
      <c r="GQ1137" s="519">
        <v>0</v>
      </c>
      <c r="GR1137" s="519">
        <v>0</v>
      </c>
      <c r="GS1137" s="519">
        <v>0</v>
      </c>
      <c r="GT1137" s="519">
        <v>0</v>
      </c>
      <c r="GU1137" s="519">
        <v>0</v>
      </c>
      <c r="GV1137" s="519">
        <v>0</v>
      </c>
      <c r="GW1137" s="519">
        <v>0</v>
      </c>
      <c r="GX1137" s="519">
        <v>0</v>
      </c>
      <c r="GY1137" s="519">
        <v>0</v>
      </c>
      <c r="GZ1137" s="519">
        <v>0</v>
      </c>
      <c r="HA1137" s="519">
        <v>0</v>
      </c>
      <c r="HB1137" s="519">
        <v>0</v>
      </c>
      <c r="HC1137" s="519">
        <v>0</v>
      </c>
      <c r="HD1137" s="519">
        <v>0</v>
      </c>
      <c r="HE1137" s="519">
        <v>0</v>
      </c>
      <c r="HF1137" s="519">
        <v>0</v>
      </c>
      <c r="HG1137" s="519">
        <v>0</v>
      </c>
      <c r="HH1137" s="519">
        <v>0</v>
      </c>
      <c r="HI1137" s="519">
        <v>0</v>
      </c>
      <c r="HJ1137" s="519">
        <v>0</v>
      </c>
      <c r="HK1137" s="519">
        <v>0</v>
      </c>
      <c r="HL1137" s="519">
        <v>0</v>
      </c>
      <c r="HM1137" s="519">
        <v>0</v>
      </c>
      <c r="HN1137" s="519">
        <v>0</v>
      </c>
      <c r="HO1137" s="519">
        <v>0</v>
      </c>
      <c r="HP1137" s="519">
        <v>0</v>
      </c>
      <c r="HQ1137" s="519">
        <v>0</v>
      </c>
      <c r="HR1137" s="519">
        <v>0</v>
      </c>
      <c r="HS1137" s="519">
        <v>0</v>
      </c>
      <c r="HT1137" s="519">
        <v>0</v>
      </c>
      <c r="HU1137" s="519">
        <v>0</v>
      </c>
      <c r="HV1137" s="519">
        <v>0</v>
      </c>
      <c r="HW1137" s="519">
        <v>0</v>
      </c>
      <c r="HX1137" s="519">
        <v>0</v>
      </c>
      <c r="HY1137" s="519">
        <v>0</v>
      </c>
      <c r="HZ1137" s="519">
        <v>0</v>
      </c>
      <c r="IA1137" s="519">
        <v>0</v>
      </c>
      <c r="IB1137" s="519">
        <v>0</v>
      </c>
      <c r="IC1137" s="519">
        <v>0</v>
      </c>
      <c r="ID1137" s="519">
        <v>0</v>
      </c>
      <c r="IE1137" s="519">
        <v>0</v>
      </c>
      <c r="IF1137" s="519">
        <v>0</v>
      </c>
      <c r="IG1137" s="519">
        <v>0</v>
      </c>
      <c r="IH1137" s="519">
        <v>0</v>
      </c>
      <c r="II1137" s="519">
        <v>0</v>
      </c>
      <c r="IJ1137" s="519">
        <v>0</v>
      </c>
      <c r="IK1137" s="519">
        <v>0</v>
      </c>
    </row>
    <row r="1138" spans="2:245" hidden="1">
      <c r="B1138" s="519" t="s">
        <v>1058</v>
      </c>
      <c r="C1138" s="519"/>
      <c r="D1138" s="519"/>
      <c r="E1138" s="519"/>
      <c r="F1138" s="519">
        <v>2</v>
      </c>
      <c r="G1138" s="519"/>
      <c r="H1138" s="519">
        <v>52</v>
      </c>
      <c r="I1138" s="519">
        <v>6</v>
      </c>
      <c r="J1138" s="519" t="str">
        <f t="shared" si="54"/>
        <v>SDN10025206</v>
      </c>
      <c r="K1138" s="519">
        <v>1088</v>
      </c>
      <c r="M1138" s="337"/>
      <c r="N1138" s="519" t="s">
        <v>1062</v>
      </c>
      <c r="O1138" s="519" t="s">
        <v>1060</v>
      </c>
      <c r="P1138" s="519">
        <v>3</v>
      </c>
      <c r="Q1138" s="521" t="str">
        <f t="shared" si="55"/>
        <v>SDN200203</v>
      </c>
      <c r="R1138" s="519">
        <v>466.4</v>
      </c>
      <c r="S1138" s="519">
        <v>2000</v>
      </c>
      <c r="T1138" s="519">
        <v>2000</v>
      </c>
      <c r="U1138" s="519">
        <v>2000</v>
      </c>
      <c r="V1138" s="519">
        <v>2332</v>
      </c>
      <c r="W1138" s="519">
        <v>2798.4</v>
      </c>
      <c r="X1138" s="519">
        <v>3264.8</v>
      </c>
      <c r="Y1138" s="519">
        <v>3731.2</v>
      </c>
      <c r="Z1138" s="519">
        <v>4197.6000000000004</v>
      </c>
      <c r="AA1138" s="519">
        <v>4664</v>
      </c>
      <c r="AB1138" s="519">
        <v>5037.1000000000004</v>
      </c>
      <c r="AC1138" s="519">
        <v>5410.2</v>
      </c>
      <c r="AD1138" s="519">
        <v>5783.4</v>
      </c>
      <c r="AE1138" s="519">
        <v>6156.5</v>
      </c>
      <c r="AF1138" s="519">
        <v>6529.6</v>
      </c>
      <c r="AG1138" s="519">
        <v>6902.7</v>
      </c>
      <c r="AH1138" s="519">
        <v>7275.8</v>
      </c>
      <c r="AI1138" s="519">
        <v>7649</v>
      </c>
      <c r="AJ1138" s="519">
        <v>8022.1</v>
      </c>
      <c r="AK1138" s="519">
        <v>8395.2000000000007</v>
      </c>
      <c r="AL1138" s="519">
        <v>8395.2000000000007</v>
      </c>
      <c r="AM1138" s="519">
        <v>8395.2000000000007</v>
      </c>
      <c r="AN1138" s="519">
        <v>8395.2000000000007</v>
      </c>
      <c r="AO1138" s="519">
        <v>8395.2000000000007</v>
      </c>
      <c r="AP1138" s="519">
        <v>8395.2000000000007</v>
      </c>
      <c r="AQ1138" s="519">
        <v>8395.2000000000007</v>
      </c>
      <c r="AR1138" s="519">
        <v>8395.2000000000007</v>
      </c>
      <c r="AS1138" s="519">
        <v>8395.2000000000007</v>
      </c>
      <c r="AT1138" s="519">
        <v>8395.2000000000007</v>
      </c>
      <c r="AU1138" s="519">
        <v>8395.2000000000007</v>
      </c>
      <c r="AV1138" s="519">
        <v>8395.2000000000007</v>
      </c>
      <c r="AW1138" s="519">
        <v>8395.2000000000007</v>
      </c>
      <c r="AX1138" s="519">
        <v>8395.2000000000007</v>
      </c>
      <c r="AY1138" s="519">
        <v>8395.2000000000007</v>
      </c>
      <c r="AZ1138" s="519">
        <v>8395.2000000000007</v>
      </c>
      <c r="BA1138" s="519">
        <v>0</v>
      </c>
      <c r="BB1138" s="519">
        <v>0</v>
      </c>
      <c r="BC1138" s="519">
        <v>0</v>
      </c>
      <c r="BD1138" s="519">
        <v>0</v>
      </c>
      <c r="BE1138" s="519">
        <v>0</v>
      </c>
      <c r="BF1138" s="519">
        <v>0</v>
      </c>
      <c r="BG1138" s="519">
        <v>0</v>
      </c>
      <c r="BH1138" s="519">
        <v>0</v>
      </c>
      <c r="BI1138" s="519">
        <v>0</v>
      </c>
      <c r="BJ1138" s="519">
        <v>0</v>
      </c>
      <c r="BK1138" s="519">
        <v>0</v>
      </c>
      <c r="BL1138" s="519">
        <v>0</v>
      </c>
      <c r="BM1138" s="519">
        <v>0</v>
      </c>
      <c r="BN1138" s="519">
        <v>0</v>
      </c>
      <c r="BO1138" s="519">
        <v>0</v>
      </c>
      <c r="BP1138" s="519">
        <v>0</v>
      </c>
      <c r="BQ1138" s="519">
        <v>0</v>
      </c>
      <c r="BR1138" s="519">
        <v>0</v>
      </c>
      <c r="BS1138" s="519">
        <v>0</v>
      </c>
      <c r="BT1138" s="519">
        <v>0</v>
      </c>
      <c r="BU1138" s="519">
        <v>0</v>
      </c>
      <c r="BV1138" s="519">
        <v>0</v>
      </c>
      <c r="BW1138" s="519">
        <v>0</v>
      </c>
      <c r="BX1138" s="519">
        <v>0</v>
      </c>
      <c r="BY1138" s="519">
        <v>0</v>
      </c>
      <c r="BZ1138" s="519">
        <v>0</v>
      </c>
      <c r="CA1138" s="519">
        <v>0</v>
      </c>
      <c r="CB1138" s="519">
        <v>0</v>
      </c>
      <c r="CC1138" s="519">
        <v>0</v>
      </c>
      <c r="CD1138" s="519">
        <v>0</v>
      </c>
      <c r="CE1138" s="519">
        <v>0</v>
      </c>
      <c r="CF1138" s="519">
        <v>0</v>
      </c>
      <c r="CG1138" s="519">
        <v>0</v>
      </c>
      <c r="CH1138" s="519">
        <v>0</v>
      </c>
      <c r="CI1138" s="519">
        <v>0</v>
      </c>
      <c r="CJ1138" s="519">
        <v>0</v>
      </c>
      <c r="CK1138" s="519">
        <v>0</v>
      </c>
      <c r="CL1138" s="519">
        <v>0</v>
      </c>
      <c r="CM1138" s="519">
        <v>0</v>
      </c>
      <c r="CN1138" s="519">
        <v>0</v>
      </c>
      <c r="CO1138" s="519">
        <v>0</v>
      </c>
      <c r="CP1138" s="519">
        <v>0</v>
      </c>
      <c r="CQ1138" s="519">
        <v>0</v>
      </c>
      <c r="CR1138" s="519">
        <v>0</v>
      </c>
      <c r="CS1138" s="519">
        <v>0</v>
      </c>
      <c r="CT1138" s="519">
        <v>0</v>
      </c>
      <c r="CU1138" s="519">
        <v>0</v>
      </c>
      <c r="CV1138" s="519">
        <v>0</v>
      </c>
      <c r="CW1138" s="519">
        <v>0</v>
      </c>
      <c r="CX1138" s="519">
        <v>0</v>
      </c>
      <c r="CY1138" s="519">
        <v>0</v>
      </c>
      <c r="CZ1138" s="519">
        <v>0</v>
      </c>
      <c r="DA1138" s="519">
        <v>0</v>
      </c>
      <c r="DB1138" s="519">
        <v>0</v>
      </c>
      <c r="DC1138" s="519">
        <v>0</v>
      </c>
      <c r="DD1138" s="519">
        <v>0</v>
      </c>
      <c r="DE1138" s="519">
        <v>0</v>
      </c>
      <c r="DF1138" s="519">
        <v>0</v>
      </c>
      <c r="DG1138" s="519">
        <v>0</v>
      </c>
      <c r="DH1138" s="519">
        <v>0</v>
      </c>
      <c r="DI1138" s="519">
        <v>0</v>
      </c>
      <c r="DJ1138" s="519">
        <v>0</v>
      </c>
      <c r="DK1138" s="519">
        <v>0</v>
      </c>
      <c r="DL1138" s="519">
        <v>0</v>
      </c>
      <c r="DM1138" s="519">
        <v>0</v>
      </c>
      <c r="DN1138" s="519">
        <v>0</v>
      </c>
      <c r="DO1138" s="519">
        <v>0</v>
      </c>
      <c r="DP1138" s="519">
        <v>0</v>
      </c>
      <c r="DQ1138" s="519">
        <v>0</v>
      </c>
      <c r="DR1138" s="519">
        <v>0</v>
      </c>
      <c r="DS1138" s="519">
        <v>0</v>
      </c>
      <c r="DT1138" s="519">
        <v>0</v>
      </c>
      <c r="DU1138" s="519">
        <v>0</v>
      </c>
      <c r="DV1138" s="519">
        <v>0</v>
      </c>
      <c r="DW1138" s="519">
        <v>0</v>
      </c>
      <c r="DX1138" s="519">
        <v>0</v>
      </c>
      <c r="DZ1138" s="337"/>
      <c r="EA1138" s="519" t="s">
        <v>1062</v>
      </c>
      <c r="EB1138" s="519" t="s">
        <v>1060</v>
      </c>
      <c r="EC1138" s="519">
        <v>3</v>
      </c>
      <c r="ED1138" s="183" t="str">
        <f t="shared" si="56"/>
        <v>SDN200203</v>
      </c>
      <c r="EE1138" s="519">
        <v>466.4</v>
      </c>
      <c r="EF1138" s="519">
        <v>10000</v>
      </c>
      <c r="EG1138" s="519">
        <v>10000</v>
      </c>
      <c r="EH1138" s="519">
        <v>10000</v>
      </c>
      <c r="EI1138" s="519">
        <v>10000</v>
      </c>
      <c r="EJ1138" s="519">
        <v>10000</v>
      </c>
      <c r="EK1138" s="519">
        <v>10000</v>
      </c>
      <c r="EL1138" s="519">
        <v>10000</v>
      </c>
      <c r="EM1138" s="519">
        <v>10000</v>
      </c>
      <c r="EN1138" s="519">
        <v>10000</v>
      </c>
      <c r="EO1138" s="519">
        <v>10000</v>
      </c>
      <c r="EP1138" s="519">
        <v>10000</v>
      </c>
      <c r="EQ1138" s="519">
        <v>10000</v>
      </c>
      <c r="ER1138" s="519">
        <v>10000</v>
      </c>
      <c r="ES1138" s="519">
        <v>10000</v>
      </c>
      <c r="ET1138" s="519">
        <v>10000</v>
      </c>
      <c r="EU1138" s="519">
        <v>10000</v>
      </c>
      <c r="EV1138" s="519">
        <v>10000</v>
      </c>
      <c r="EW1138" s="519">
        <v>10000</v>
      </c>
      <c r="EX1138" s="519">
        <v>10000</v>
      </c>
      <c r="EY1138" s="519">
        <v>10000</v>
      </c>
      <c r="EZ1138" s="519">
        <v>10000</v>
      </c>
      <c r="FA1138" s="519">
        <v>10000</v>
      </c>
      <c r="FB1138" s="519">
        <v>10000</v>
      </c>
      <c r="FC1138" s="519">
        <v>10000</v>
      </c>
      <c r="FD1138" s="519">
        <v>10000</v>
      </c>
      <c r="FE1138" s="519">
        <v>10000</v>
      </c>
      <c r="FF1138" s="519">
        <v>10000</v>
      </c>
      <c r="FG1138" s="519">
        <v>10000</v>
      </c>
      <c r="FH1138" s="519">
        <v>10000</v>
      </c>
      <c r="FI1138" s="519">
        <v>10000</v>
      </c>
      <c r="FJ1138" s="519">
        <v>10000</v>
      </c>
      <c r="FK1138" s="519">
        <v>10000</v>
      </c>
      <c r="FL1138" s="519">
        <v>10000</v>
      </c>
      <c r="FM1138" s="519">
        <v>10000</v>
      </c>
      <c r="FN1138" s="519">
        <v>0</v>
      </c>
      <c r="FO1138" s="519">
        <v>0</v>
      </c>
      <c r="FP1138" s="519">
        <v>0</v>
      </c>
      <c r="FQ1138" s="519">
        <v>0</v>
      </c>
      <c r="FR1138" s="519">
        <v>0</v>
      </c>
      <c r="FS1138" s="519">
        <v>0</v>
      </c>
      <c r="FT1138" s="519">
        <v>0</v>
      </c>
      <c r="FU1138" s="519">
        <v>0</v>
      </c>
      <c r="FV1138" s="519">
        <v>0</v>
      </c>
      <c r="FW1138" s="519">
        <v>0</v>
      </c>
      <c r="FX1138" s="519">
        <v>0</v>
      </c>
      <c r="FY1138" s="519">
        <v>0</v>
      </c>
      <c r="FZ1138" s="519">
        <v>0</v>
      </c>
      <c r="GA1138" s="519">
        <v>0</v>
      </c>
      <c r="GB1138" s="519">
        <v>0</v>
      </c>
      <c r="GC1138" s="519">
        <v>0</v>
      </c>
      <c r="GD1138" s="519">
        <v>0</v>
      </c>
      <c r="GE1138" s="519">
        <v>0</v>
      </c>
      <c r="GF1138" s="519">
        <v>0</v>
      </c>
      <c r="GG1138" s="519">
        <v>0</v>
      </c>
      <c r="GH1138" s="519">
        <v>0</v>
      </c>
      <c r="GI1138" s="519">
        <v>0</v>
      </c>
      <c r="GJ1138" s="519">
        <v>0</v>
      </c>
      <c r="GK1138" s="519">
        <v>0</v>
      </c>
      <c r="GL1138" s="519">
        <v>0</v>
      </c>
      <c r="GM1138" s="519">
        <v>0</v>
      </c>
      <c r="GN1138" s="519">
        <v>0</v>
      </c>
      <c r="GO1138" s="519">
        <v>0</v>
      </c>
      <c r="GP1138" s="519">
        <v>0</v>
      </c>
      <c r="GQ1138" s="519">
        <v>0</v>
      </c>
      <c r="GR1138" s="519">
        <v>0</v>
      </c>
      <c r="GS1138" s="519">
        <v>0</v>
      </c>
      <c r="GT1138" s="519">
        <v>0</v>
      </c>
      <c r="GU1138" s="519">
        <v>0</v>
      </c>
      <c r="GV1138" s="519">
        <v>0</v>
      </c>
      <c r="GW1138" s="519">
        <v>0</v>
      </c>
      <c r="GX1138" s="519">
        <v>0</v>
      </c>
      <c r="GY1138" s="519">
        <v>0</v>
      </c>
      <c r="GZ1138" s="519">
        <v>0</v>
      </c>
      <c r="HA1138" s="519">
        <v>0</v>
      </c>
      <c r="HB1138" s="519">
        <v>0</v>
      </c>
      <c r="HC1138" s="519">
        <v>0</v>
      </c>
      <c r="HD1138" s="519">
        <v>0</v>
      </c>
      <c r="HE1138" s="519">
        <v>0</v>
      </c>
      <c r="HF1138" s="519">
        <v>0</v>
      </c>
      <c r="HG1138" s="519">
        <v>0</v>
      </c>
      <c r="HH1138" s="519">
        <v>0</v>
      </c>
      <c r="HI1138" s="519">
        <v>0</v>
      </c>
      <c r="HJ1138" s="519">
        <v>0</v>
      </c>
      <c r="HK1138" s="519">
        <v>0</v>
      </c>
      <c r="HL1138" s="519">
        <v>0</v>
      </c>
      <c r="HM1138" s="519">
        <v>0</v>
      </c>
      <c r="HN1138" s="519">
        <v>0</v>
      </c>
      <c r="HO1138" s="519">
        <v>0</v>
      </c>
      <c r="HP1138" s="519">
        <v>0</v>
      </c>
      <c r="HQ1138" s="519">
        <v>0</v>
      </c>
      <c r="HR1138" s="519">
        <v>0</v>
      </c>
      <c r="HS1138" s="519">
        <v>0</v>
      </c>
      <c r="HT1138" s="519">
        <v>0</v>
      </c>
      <c r="HU1138" s="519">
        <v>0</v>
      </c>
      <c r="HV1138" s="519">
        <v>0</v>
      </c>
      <c r="HW1138" s="519">
        <v>0</v>
      </c>
      <c r="HX1138" s="519">
        <v>0</v>
      </c>
      <c r="HY1138" s="519">
        <v>0</v>
      </c>
      <c r="HZ1138" s="519">
        <v>0</v>
      </c>
      <c r="IA1138" s="519">
        <v>0</v>
      </c>
      <c r="IB1138" s="519">
        <v>0</v>
      </c>
      <c r="IC1138" s="519">
        <v>0</v>
      </c>
      <c r="ID1138" s="519">
        <v>0</v>
      </c>
      <c r="IE1138" s="519">
        <v>0</v>
      </c>
      <c r="IF1138" s="519">
        <v>0</v>
      </c>
      <c r="IG1138" s="519">
        <v>0</v>
      </c>
      <c r="IH1138" s="519">
        <v>0</v>
      </c>
      <c r="II1138" s="519">
        <v>0</v>
      </c>
      <c r="IJ1138" s="519">
        <v>0</v>
      </c>
      <c r="IK1138" s="519">
        <v>0</v>
      </c>
    </row>
    <row r="1139" spans="2:245" hidden="1">
      <c r="B1139" s="519" t="s">
        <v>1058</v>
      </c>
      <c r="C1139" s="519"/>
      <c r="D1139" s="519"/>
      <c r="E1139" s="519"/>
      <c r="F1139" s="519">
        <v>2</v>
      </c>
      <c r="G1139" s="519"/>
      <c r="H1139" s="519">
        <v>52</v>
      </c>
      <c r="I1139" s="519">
        <v>7</v>
      </c>
      <c r="J1139" s="519" t="str">
        <f t="shared" si="54"/>
        <v>SDN10025207</v>
      </c>
      <c r="K1139" s="519">
        <v>1088</v>
      </c>
      <c r="M1139" s="337"/>
      <c r="N1139" s="519" t="s">
        <v>1062</v>
      </c>
      <c r="O1139" s="519" t="s">
        <v>1060</v>
      </c>
      <c r="P1139" s="519">
        <v>4</v>
      </c>
      <c r="Q1139" s="521" t="str">
        <f t="shared" si="55"/>
        <v>SDN200204</v>
      </c>
      <c r="R1139" s="519">
        <v>466.4</v>
      </c>
      <c r="S1139" s="519">
        <v>2000</v>
      </c>
      <c r="T1139" s="519">
        <v>2000</v>
      </c>
      <c r="U1139" s="519">
        <v>2000</v>
      </c>
      <c r="V1139" s="519">
        <v>2332</v>
      </c>
      <c r="W1139" s="519">
        <v>2798.4</v>
      </c>
      <c r="X1139" s="519">
        <v>3264.8</v>
      </c>
      <c r="Y1139" s="519">
        <v>3731.2</v>
      </c>
      <c r="Z1139" s="519">
        <v>4197.6000000000004</v>
      </c>
      <c r="AA1139" s="519">
        <v>4664</v>
      </c>
      <c r="AB1139" s="519">
        <v>5037.1000000000004</v>
      </c>
      <c r="AC1139" s="519">
        <v>5410.2</v>
      </c>
      <c r="AD1139" s="519">
        <v>5783.4</v>
      </c>
      <c r="AE1139" s="519">
        <v>6156.5</v>
      </c>
      <c r="AF1139" s="519">
        <v>6529.6</v>
      </c>
      <c r="AG1139" s="519">
        <v>6902.7</v>
      </c>
      <c r="AH1139" s="519">
        <v>7275.8</v>
      </c>
      <c r="AI1139" s="519">
        <v>7649</v>
      </c>
      <c r="AJ1139" s="519">
        <v>8022.1</v>
      </c>
      <c r="AK1139" s="519">
        <v>8395.2000000000007</v>
      </c>
      <c r="AL1139" s="519">
        <v>8395.2000000000007</v>
      </c>
      <c r="AM1139" s="519">
        <v>8395.2000000000007</v>
      </c>
      <c r="AN1139" s="519">
        <v>8395.2000000000007</v>
      </c>
      <c r="AO1139" s="519">
        <v>8395.2000000000007</v>
      </c>
      <c r="AP1139" s="519">
        <v>8395.2000000000007</v>
      </c>
      <c r="AQ1139" s="519">
        <v>8395.2000000000007</v>
      </c>
      <c r="AR1139" s="519">
        <v>8395.2000000000007</v>
      </c>
      <c r="AS1139" s="519">
        <v>8395.2000000000007</v>
      </c>
      <c r="AT1139" s="519">
        <v>8395.2000000000007</v>
      </c>
      <c r="AU1139" s="519">
        <v>8395.2000000000007</v>
      </c>
      <c r="AV1139" s="519">
        <v>8395.2000000000007</v>
      </c>
      <c r="AW1139" s="519">
        <v>8395.2000000000007</v>
      </c>
      <c r="AX1139" s="519">
        <v>8395.2000000000007</v>
      </c>
      <c r="AY1139" s="519">
        <v>8395.2000000000007</v>
      </c>
      <c r="AZ1139" s="519">
        <v>8395.2000000000007</v>
      </c>
      <c r="BA1139" s="519">
        <v>0</v>
      </c>
      <c r="BB1139" s="519">
        <v>0</v>
      </c>
      <c r="BC1139" s="519">
        <v>0</v>
      </c>
      <c r="BD1139" s="519">
        <v>0</v>
      </c>
      <c r="BE1139" s="519">
        <v>0</v>
      </c>
      <c r="BF1139" s="519">
        <v>0</v>
      </c>
      <c r="BG1139" s="519">
        <v>0</v>
      </c>
      <c r="BH1139" s="519">
        <v>0</v>
      </c>
      <c r="BI1139" s="519">
        <v>0</v>
      </c>
      <c r="BJ1139" s="519">
        <v>0</v>
      </c>
      <c r="BK1139" s="519">
        <v>0</v>
      </c>
      <c r="BL1139" s="519">
        <v>0</v>
      </c>
      <c r="BM1139" s="519">
        <v>0</v>
      </c>
      <c r="BN1139" s="519">
        <v>0</v>
      </c>
      <c r="BO1139" s="519">
        <v>0</v>
      </c>
      <c r="BP1139" s="519">
        <v>0</v>
      </c>
      <c r="BQ1139" s="519">
        <v>0</v>
      </c>
      <c r="BR1139" s="519">
        <v>0</v>
      </c>
      <c r="BS1139" s="519">
        <v>0</v>
      </c>
      <c r="BT1139" s="519">
        <v>0</v>
      </c>
      <c r="BU1139" s="519">
        <v>0</v>
      </c>
      <c r="BV1139" s="519">
        <v>0</v>
      </c>
      <c r="BW1139" s="519">
        <v>0</v>
      </c>
      <c r="BX1139" s="519">
        <v>0</v>
      </c>
      <c r="BY1139" s="519">
        <v>0</v>
      </c>
      <c r="BZ1139" s="519">
        <v>0</v>
      </c>
      <c r="CA1139" s="519">
        <v>0</v>
      </c>
      <c r="CB1139" s="519">
        <v>0</v>
      </c>
      <c r="CC1139" s="519">
        <v>0</v>
      </c>
      <c r="CD1139" s="519">
        <v>0</v>
      </c>
      <c r="CE1139" s="519">
        <v>0</v>
      </c>
      <c r="CF1139" s="519">
        <v>0</v>
      </c>
      <c r="CG1139" s="519">
        <v>0</v>
      </c>
      <c r="CH1139" s="519">
        <v>0</v>
      </c>
      <c r="CI1139" s="519">
        <v>0</v>
      </c>
      <c r="CJ1139" s="519">
        <v>0</v>
      </c>
      <c r="CK1139" s="519">
        <v>0</v>
      </c>
      <c r="CL1139" s="519">
        <v>0</v>
      </c>
      <c r="CM1139" s="519">
        <v>0</v>
      </c>
      <c r="CN1139" s="519">
        <v>0</v>
      </c>
      <c r="CO1139" s="519">
        <v>0</v>
      </c>
      <c r="CP1139" s="519">
        <v>0</v>
      </c>
      <c r="CQ1139" s="519">
        <v>0</v>
      </c>
      <c r="CR1139" s="519">
        <v>0</v>
      </c>
      <c r="CS1139" s="519">
        <v>0</v>
      </c>
      <c r="CT1139" s="519">
        <v>0</v>
      </c>
      <c r="CU1139" s="519">
        <v>0</v>
      </c>
      <c r="CV1139" s="519">
        <v>0</v>
      </c>
      <c r="CW1139" s="519">
        <v>0</v>
      </c>
      <c r="CX1139" s="519">
        <v>0</v>
      </c>
      <c r="CY1139" s="519">
        <v>0</v>
      </c>
      <c r="CZ1139" s="519">
        <v>0</v>
      </c>
      <c r="DA1139" s="519">
        <v>0</v>
      </c>
      <c r="DB1139" s="519">
        <v>0</v>
      </c>
      <c r="DC1139" s="519">
        <v>0</v>
      </c>
      <c r="DD1139" s="519">
        <v>0</v>
      </c>
      <c r="DE1139" s="519">
        <v>0</v>
      </c>
      <c r="DF1139" s="519">
        <v>0</v>
      </c>
      <c r="DG1139" s="519">
        <v>0</v>
      </c>
      <c r="DH1139" s="519">
        <v>0</v>
      </c>
      <c r="DI1139" s="519">
        <v>0</v>
      </c>
      <c r="DJ1139" s="519">
        <v>0</v>
      </c>
      <c r="DK1139" s="519">
        <v>0</v>
      </c>
      <c r="DL1139" s="519">
        <v>0</v>
      </c>
      <c r="DM1139" s="519">
        <v>0</v>
      </c>
      <c r="DN1139" s="519">
        <v>0</v>
      </c>
      <c r="DO1139" s="519">
        <v>0</v>
      </c>
      <c r="DP1139" s="519">
        <v>0</v>
      </c>
      <c r="DQ1139" s="519">
        <v>0</v>
      </c>
      <c r="DR1139" s="519">
        <v>0</v>
      </c>
      <c r="DS1139" s="519">
        <v>0</v>
      </c>
      <c r="DT1139" s="519">
        <v>0</v>
      </c>
      <c r="DU1139" s="519">
        <v>0</v>
      </c>
      <c r="DV1139" s="519">
        <v>0</v>
      </c>
      <c r="DW1139" s="519">
        <v>0</v>
      </c>
      <c r="DX1139" s="519">
        <v>0</v>
      </c>
      <c r="DZ1139" s="337"/>
      <c r="EA1139" s="519" t="s">
        <v>1062</v>
      </c>
      <c r="EB1139" s="519" t="s">
        <v>1060</v>
      </c>
      <c r="EC1139" s="519">
        <v>4</v>
      </c>
      <c r="ED1139" s="183" t="str">
        <f t="shared" si="56"/>
        <v>SDN200204</v>
      </c>
      <c r="EE1139" s="519">
        <v>466.4</v>
      </c>
      <c r="EF1139" s="519">
        <v>10000</v>
      </c>
      <c r="EG1139" s="519">
        <v>10000</v>
      </c>
      <c r="EH1139" s="519">
        <v>10000</v>
      </c>
      <c r="EI1139" s="519">
        <v>10000</v>
      </c>
      <c r="EJ1139" s="519">
        <v>10000</v>
      </c>
      <c r="EK1139" s="519">
        <v>10000</v>
      </c>
      <c r="EL1139" s="519">
        <v>10000</v>
      </c>
      <c r="EM1139" s="519">
        <v>10000</v>
      </c>
      <c r="EN1139" s="519">
        <v>10000</v>
      </c>
      <c r="EO1139" s="519">
        <v>10000</v>
      </c>
      <c r="EP1139" s="519">
        <v>10000</v>
      </c>
      <c r="EQ1139" s="519">
        <v>10000</v>
      </c>
      <c r="ER1139" s="519">
        <v>10000</v>
      </c>
      <c r="ES1139" s="519">
        <v>10000</v>
      </c>
      <c r="ET1139" s="519">
        <v>10000</v>
      </c>
      <c r="EU1139" s="519">
        <v>10000</v>
      </c>
      <c r="EV1139" s="519">
        <v>10000</v>
      </c>
      <c r="EW1139" s="519">
        <v>10000</v>
      </c>
      <c r="EX1139" s="519">
        <v>10000</v>
      </c>
      <c r="EY1139" s="519">
        <v>10000</v>
      </c>
      <c r="EZ1139" s="519">
        <v>10000</v>
      </c>
      <c r="FA1139" s="519">
        <v>10000</v>
      </c>
      <c r="FB1139" s="519">
        <v>10000</v>
      </c>
      <c r="FC1139" s="519">
        <v>10000</v>
      </c>
      <c r="FD1139" s="519">
        <v>10000</v>
      </c>
      <c r="FE1139" s="519">
        <v>10000</v>
      </c>
      <c r="FF1139" s="519">
        <v>10000</v>
      </c>
      <c r="FG1139" s="519">
        <v>10000</v>
      </c>
      <c r="FH1139" s="519">
        <v>10000</v>
      </c>
      <c r="FI1139" s="519">
        <v>10000</v>
      </c>
      <c r="FJ1139" s="519">
        <v>10000</v>
      </c>
      <c r="FK1139" s="519">
        <v>10000</v>
      </c>
      <c r="FL1139" s="519">
        <v>10000</v>
      </c>
      <c r="FM1139" s="519">
        <v>10000</v>
      </c>
      <c r="FN1139" s="519">
        <v>0</v>
      </c>
      <c r="FO1139" s="519">
        <v>0</v>
      </c>
      <c r="FP1139" s="519">
        <v>0</v>
      </c>
      <c r="FQ1139" s="519">
        <v>0</v>
      </c>
      <c r="FR1139" s="519">
        <v>0</v>
      </c>
      <c r="FS1139" s="519">
        <v>0</v>
      </c>
      <c r="FT1139" s="519">
        <v>0</v>
      </c>
      <c r="FU1139" s="519">
        <v>0</v>
      </c>
      <c r="FV1139" s="519">
        <v>0</v>
      </c>
      <c r="FW1139" s="519">
        <v>0</v>
      </c>
      <c r="FX1139" s="519">
        <v>0</v>
      </c>
      <c r="FY1139" s="519">
        <v>0</v>
      </c>
      <c r="FZ1139" s="519">
        <v>0</v>
      </c>
      <c r="GA1139" s="519">
        <v>0</v>
      </c>
      <c r="GB1139" s="519">
        <v>0</v>
      </c>
      <c r="GC1139" s="519">
        <v>0</v>
      </c>
      <c r="GD1139" s="519">
        <v>0</v>
      </c>
      <c r="GE1139" s="519">
        <v>0</v>
      </c>
      <c r="GF1139" s="519">
        <v>0</v>
      </c>
      <c r="GG1139" s="519">
        <v>0</v>
      </c>
      <c r="GH1139" s="519">
        <v>0</v>
      </c>
      <c r="GI1139" s="519">
        <v>0</v>
      </c>
      <c r="GJ1139" s="519">
        <v>0</v>
      </c>
      <c r="GK1139" s="519">
        <v>0</v>
      </c>
      <c r="GL1139" s="519">
        <v>0</v>
      </c>
      <c r="GM1139" s="519">
        <v>0</v>
      </c>
      <c r="GN1139" s="519">
        <v>0</v>
      </c>
      <c r="GO1139" s="519">
        <v>0</v>
      </c>
      <c r="GP1139" s="519">
        <v>0</v>
      </c>
      <c r="GQ1139" s="519">
        <v>0</v>
      </c>
      <c r="GR1139" s="519">
        <v>0</v>
      </c>
      <c r="GS1139" s="519">
        <v>0</v>
      </c>
      <c r="GT1139" s="519">
        <v>0</v>
      </c>
      <c r="GU1139" s="519">
        <v>0</v>
      </c>
      <c r="GV1139" s="519">
        <v>0</v>
      </c>
      <c r="GW1139" s="519">
        <v>0</v>
      </c>
      <c r="GX1139" s="519">
        <v>0</v>
      </c>
      <c r="GY1139" s="519">
        <v>0</v>
      </c>
      <c r="GZ1139" s="519">
        <v>0</v>
      </c>
      <c r="HA1139" s="519">
        <v>0</v>
      </c>
      <c r="HB1139" s="519">
        <v>0</v>
      </c>
      <c r="HC1139" s="519">
        <v>0</v>
      </c>
      <c r="HD1139" s="519">
        <v>0</v>
      </c>
      <c r="HE1139" s="519">
        <v>0</v>
      </c>
      <c r="HF1139" s="519">
        <v>0</v>
      </c>
      <c r="HG1139" s="519">
        <v>0</v>
      </c>
      <c r="HH1139" s="519">
        <v>0</v>
      </c>
      <c r="HI1139" s="519">
        <v>0</v>
      </c>
      <c r="HJ1139" s="519">
        <v>0</v>
      </c>
      <c r="HK1139" s="519">
        <v>0</v>
      </c>
      <c r="HL1139" s="519">
        <v>0</v>
      </c>
      <c r="HM1139" s="519">
        <v>0</v>
      </c>
      <c r="HN1139" s="519">
        <v>0</v>
      </c>
      <c r="HO1139" s="519">
        <v>0</v>
      </c>
      <c r="HP1139" s="519">
        <v>0</v>
      </c>
      <c r="HQ1139" s="519">
        <v>0</v>
      </c>
      <c r="HR1139" s="519">
        <v>0</v>
      </c>
      <c r="HS1139" s="519">
        <v>0</v>
      </c>
      <c r="HT1139" s="519">
        <v>0</v>
      </c>
      <c r="HU1139" s="519">
        <v>0</v>
      </c>
      <c r="HV1139" s="519">
        <v>0</v>
      </c>
      <c r="HW1139" s="519">
        <v>0</v>
      </c>
      <c r="HX1139" s="519">
        <v>0</v>
      </c>
      <c r="HY1139" s="519">
        <v>0</v>
      </c>
      <c r="HZ1139" s="519">
        <v>0</v>
      </c>
      <c r="IA1139" s="519">
        <v>0</v>
      </c>
      <c r="IB1139" s="519">
        <v>0</v>
      </c>
      <c r="IC1139" s="519">
        <v>0</v>
      </c>
      <c r="ID1139" s="519">
        <v>0</v>
      </c>
      <c r="IE1139" s="519">
        <v>0</v>
      </c>
      <c r="IF1139" s="519">
        <v>0</v>
      </c>
      <c r="IG1139" s="519">
        <v>0</v>
      </c>
      <c r="IH1139" s="519">
        <v>0</v>
      </c>
      <c r="II1139" s="519">
        <v>0</v>
      </c>
      <c r="IJ1139" s="519">
        <v>0</v>
      </c>
      <c r="IK1139" s="519">
        <v>0</v>
      </c>
    </row>
    <row r="1140" spans="2:245" hidden="1">
      <c r="B1140" s="519" t="s">
        <v>1058</v>
      </c>
      <c r="C1140" s="519"/>
      <c r="D1140" s="519"/>
      <c r="E1140" s="519"/>
      <c r="F1140" s="519">
        <v>2</v>
      </c>
      <c r="G1140" s="519"/>
      <c r="H1140" s="519">
        <v>52</v>
      </c>
      <c r="I1140" s="519">
        <v>8</v>
      </c>
      <c r="J1140" s="519" t="str">
        <f t="shared" si="54"/>
        <v>SDN10025208</v>
      </c>
      <c r="K1140" s="519">
        <v>1088</v>
      </c>
      <c r="M1140" s="337"/>
      <c r="N1140" s="519" t="s">
        <v>1062</v>
      </c>
      <c r="O1140" s="519" t="s">
        <v>1060</v>
      </c>
      <c r="P1140" s="519">
        <v>5</v>
      </c>
      <c r="Q1140" s="521" t="str">
        <f t="shared" si="55"/>
        <v>SDN200205</v>
      </c>
      <c r="R1140" s="519">
        <v>466.4</v>
      </c>
      <c r="S1140" s="519">
        <v>2000</v>
      </c>
      <c r="T1140" s="519">
        <v>2000</v>
      </c>
      <c r="U1140" s="519">
        <v>2000</v>
      </c>
      <c r="V1140" s="519">
        <v>2332</v>
      </c>
      <c r="W1140" s="519">
        <v>2798.4</v>
      </c>
      <c r="X1140" s="519">
        <v>3264.8</v>
      </c>
      <c r="Y1140" s="519">
        <v>3731.2</v>
      </c>
      <c r="Z1140" s="519">
        <v>4197.6000000000004</v>
      </c>
      <c r="AA1140" s="519">
        <v>4664</v>
      </c>
      <c r="AB1140" s="519">
        <v>5037.1000000000004</v>
      </c>
      <c r="AC1140" s="519">
        <v>5410.2</v>
      </c>
      <c r="AD1140" s="519">
        <v>5783.4</v>
      </c>
      <c r="AE1140" s="519">
        <v>6156.5</v>
      </c>
      <c r="AF1140" s="519">
        <v>6529.6</v>
      </c>
      <c r="AG1140" s="519">
        <v>6902.7</v>
      </c>
      <c r="AH1140" s="519">
        <v>7275.8</v>
      </c>
      <c r="AI1140" s="519">
        <v>7649</v>
      </c>
      <c r="AJ1140" s="519">
        <v>8022.1</v>
      </c>
      <c r="AK1140" s="519">
        <v>8395.2000000000007</v>
      </c>
      <c r="AL1140" s="519">
        <v>8395.2000000000007</v>
      </c>
      <c r="AM1140" s="519">
        <v>8395.2000000000007</v>
      </c>
      <c r="AN1140" s="519">
        <v>8395.2000000000007</v>
      </c>
      <c r="AO1140" s="519">
        <v>8395.2000000000007</v>
      </c>
      <c r="AP1140" s="519">
        <v>8395.2000000000007</v>
      </c>
      <c r="AQ1140" s="519">
        <v>8395.2000000000007</v>
      </c>
      <c r="AR1140" s="519">
        <v>8395.2000000000007</v>
      </c>
      <c r="AS1140" s="519">
        <v>8395.2000000000007</v>
      </c>
      <c r="AT1140" s="519">
        <v>8395.2000000000007</v>
      </c>
      <c r="AU1140" s="519">
        <v>8395.2000000000007</v>
      </c>
      <c r="AV1140" s="519">
        <v>8395.2000000000007</v>
      </c>
      <c r="AW1140" s="519">
        <v>8395.2000000000007</v>
      </c>
      <c r="AX1140" s="519">
        <v>8395.2000000000007</v>
      </c>
      <c r="AY1140" s="519">
        <v>8395.2000000000007</v>
      </c>
      <c r="AZ1140" s="519">
        <v>8395.2000000000007</v>
      </c>
      <c r="BA1140" s="519">
        <v>0</v>
      </c>
      <c r="BB1140" s="519">
        <v>0</v>
      </c>
      <c r="BC1140" s="519">
        <v>0</v>
      </c>
      <c r="BD1140" s="519">
        <v>0</v>
      </c>
      <c r="BE1140" s="519">
        <v>0</v>
      </c>
      <c r="BF1140" s="519">
        <v>0</v>
      </c>
      <c r="BG1140" s="519">
        <v>0</v>
      </c>
      <c r="BH1140" s="519">
        <v>0</v>
      </c>
      <c r="BI1140" s="519">
        <v>0</v>
      </c>
      <c r="BJ1140" s="519">
        <v>0</v>
      </c>
      <c r="BK1140" s="519">
        <v>0</v>
      </c>
      <c r="BL1140" s="519">
        <v>0</v>
      </c>
      <c r="BM1140" s="519">
        <v>0</v>
      </c>
      <c r="BN1140" s="519">
        <v>0</v>
      </c>
      <c r="BO1140" s="519">
        <v>0</v>
      </c>
      <c r="BP1140" s="519">
        <v>0</v>
      </c>
      <c r="BQ1140" s="519">
        <v>0</v>
      </c>
      <c r="BR1140" s="519">
        <v>0</v>
      </c>
      <c r="BS1140" s="519">
        <v>0</v>
      </c>
      <c r="BT1140" s="519">
        <v>0</v>
      </c>
      <c r="BU1140" s="519">
        <v>0</v>
      </c>
      <c r="BV1140" s="519">
        <v>0</v>
      </c>
      <c r="BW1140" s="519">
        <v>0</v>
      </c>
      <c r="BX1140" s="519">
        <v>0</v>
      </c>
      <c r="BY1140" s="519">
        <v>0</v>
      </c>
      <c r="BZ1140" s="519">
        <v>0</v>
      </c>
      <c r="CA1140" s="519">
        <v>0</v>
      </c>
      <c r="CB1140" s="519">
        <v>0</v>
      </c>
      <c r="CC1140" s="519">
        <v>0</v>
      </c>
      <c r="CD1140" s="519">
        <v>0</v>
      </c>
      <c r="CE1140" s="519">
        <v>0</v>
      </c>
      <c r="CF1140" s="519">
        <v>0</v>
      </c>
      <c r="CG1140" s="519">
        <v>0</v>
      </c>
      <c r="CH1140" s="519">
        <v>0</v>
      </c>
      <c r="CI1140" s="519">
        <v>0</v>
      </c>
      <c r="CJ1140" s="519">
        <v>0</v>
      </c>
      <c r="CK1140" s="519">
        <v>0</v>
      </c>
      <c r="CL1140" s="519">
        <v>0</v>
      </c>
      <c r="CM1140" s="519">
        <v>0</v>
      </c>
      <c r="CN1140" s="519">
        <v>0</v>
      </c>
      <c r="CO1140" s="519">
        <v>0</v>
      </c>
      <c r="CP1140" s="519">
        <v>0</v>
      </c>
      <c r="CQ1140" s="519">
        <v>0</v>
      </c>
      <c r="CR1140" s="519">
        <v>0</v>
      </c>
      <c r="CS1140" s="519">
        <v>0</v>
      </c>
      <c r="CT1140" s="519">
        <v>0</v>
      </c>
      <c r="CU1140" s="519">
        <v>0</v>
      </c>
      <c r="CV1140" s="519">
        <v>0</v>
      </c>
      <c r="CW1140" s="519">
        <v>0</v>
      </c>
      <c r="CX1140" s="519">
        <v>0</v>
      </c>
      <c r="CY1140" s="519">
        <v>0</v>
      </c>
      <c r="CZ1140" s="519">
        <v>0</v>
      </c>
      <c r="DA1140" s="519">
        <v>0</v>
      </c>
      <c r="DB1140" s="519">
        <v>0</v>
      </c>
      <c r="DC1140" s="519">
        <v>0</v>
      </c>
      <c r="DD1140" s="519">
        <v>0</v>
      </c>
      <c r="DE1140" s="519">
        <v>0</v>
      </c>
      <c r="DF1140" s="519">
        <v>0</v>
      </c>
      <c r="DG1140" s="519">
        <v>0</v>
      </c>
      <c r="DH1140" s="519">
        <v>0</v>
      </c>
      <c r="DI1140" s="519">
        <v>0</v>
      </c>
      <c r="DJ1140" s="519">
        <v>0</v>
      </c>
      <c r="DK1140" s="519">
        <v>0</v>
      </c>
      <c r="DL1140" s="519">
        <v>0</v>
      </c>
      <c r="DM1140" s="519">
        <v>0</v>
      </c>
      <c r="DN1140" s="519">
        <v>0</v>
      </c>
      <c r="DO1140" s="519">
        <v>0</v>
      </c>
      <c r="DP1140" s="519">
        <v>0</v>
      </c>
      <c r="DQ1140" s="519">
        <v>0</v>
      </c>
      <c r="DR1140" s="519">
        <v>0</v>
      </c>
      <c r="DS1140" s="519">
        <v>0</v>
      </c>
      <c r="DT1140" s="519">
        <v>0</v>
      </c>
      <c r="DU1140" s="519">
        <v>0</v>
      </c>
      <c r="DV1140" s="519">
        <v>0</v>
      </c>
      <c r="DW1140" s="519">
        <v>0</v>
      </c>
      <c r="DX1140" s="519">
        <v>0</v>
      </c>
      <c r="DZ1140" s="337"/>
      <c r="EA1140" s="519" t="s">
        <v>1062</v>
      </c>
      <c r="EB1140" s="519" t="s">
        <v>1060</v>
      </c>
      <c r="EC1140" s="519">
        <v>5</v>
      </c>
      <c r="ED1140" s="183" t="str">
        <f t="shared" si="56"/>
        <v>SDN200205</v>
      </c>
      <c r="EE1140" s="519">
        <v>466.4</v>
      </c>
      <c r="EF1140" s="519">
        <v>10000</v>
      </c>
      <c r="EG1140" s="519">
        <v>10000</v>
      </c>
      <c r="EH1140" s="519">
        <v>10000</v>
      </c>
      <c r="EI1140" s="519">
        <v>10000</v>
      </c>
      <c r="EJ1140" s="519">
        <v>10000</v>
      </c>
      <c r="EK1140" s="519">
        <v>10000</v>
      </c>
      <c r="EL1140" s="519">
        <v>10000</v>
      </c>
      <c r="EM1140" s="519">
        <v>10000</v>
      </c>
      <c r="EN1140" s="519">
        <v>10000</v>
      </c>
      <c r="EO1140" s="519">
        <v>10000</v>
      </c>
      <c r="EP1140" s="519">
        <v>10000</v>
      </c>
      <c r="EQ1140" s="519">
        <v>10000</v>
      </c>
      <c r="ER1140" s="519">
        <v>10000</v>
      </c>
      <c r="ES1140" s="519">
        <v>10000</v>
      </c>
      <c r="ET1140" s="519">
        <v>10000</v>
      </c>
      <c r="EU1140" s="519">
        <v>10000</v>
      </c>
      <c r="EV1140" s="519">
        <v>10000</v>
      </c>
      <c r="EW1140" s="519">
        <v>10000</v>
      </c>
      <c r="EX1140" s="519">
        <v>10000</v>
      </c>
      <c r="EY1140" s="519">
        <v>10000</v>
      </c>
      <c r="EZ1140" s="519">
        <v>10000</v>
      </c>
      <c r="FA1140" s="519">
        <v>10000</v>
      </c>
      <c r="FB1140" s="519">
        <v>10000</v>
      </c>
      <c r="FC1140" s="519">
        <v>10000</v>
      </c>
      <c r="FD1140" s="519">
        <v>10000</v>
      </c>
      <c r="FE1140" s="519">
        <v>10000</v>
      </c>
      <c r="FF1140" s="519">
        <v>10000</v>
      </c>
      <c r="FG1140" s="519">
        <v>10000</v>
      </c>
      <c r="FH1140" s="519">
        <v>10000</v>
      </c>
      <c r="FI1140" s="519">
        <v>10000</v>
      </c>
      <c r="FJ1140" s="519">
        <v>10000</v>
      </c>
      <c r="FK1140" s="519">
        <v>10000</v>
      </c>
      <c r="FL1140" s="519">
        <v>10000</v>
      </c>
      <c r="FM1140" s="519">
        <v>10000</v>
      </c>
      <c r="FN1140" s="519">
        <v>0</v>
      </c>
      <c r="FO1140" s="519">
        <v>0</v>
      </c>
      <c r="FP1140" s="519">
        <v>0</v>
      </c>
      <c r="FQ1140" s="519">
        <v>0</v>
      </c>
      <c r="FR1140" s="519">
        <v>0</v>
      </c>
      <c r="FS1140" s="519">
        <v>0</v>
      </c>
      <c r="FT1140" s="519">
        <v>0</v>
      </c>
      <c r="FU1140" s="519">
        <v>0</v>
      </c>
      <c r="FV1140" s="519">
        <v>0</v>
      </c>
      <c r="FW1140" s="519">
        <v>0</v>
      </c>
      <c r="FX1140" s="519">
        <v>0</v>
      </c>
      <c r="FY1140" s="519">
        <v>0</v>
      </c>
      <c r="FZ1140" s="519">
        <v>0</v>
      </c>
      <c r="GA1140" s="519">
        <v>0</v>
      </c>
      <c r="GB1140" s="519">
        <v>0</v>
      </c>
      <c r="GC1140" s="519">
        <v>0</v>
      </c>
      <c r="GD1140" s="519">
        <v>0</v>
      </c>
      <c r="GE1140" s="519">
        <v>0</v>
      </c>
      <c r="GF1140" s="519">
        <v>0</v>
      </c>
      <c r="GG1140" s="519">
        <v>0</v>
      </c>
      <c r="GH1140" s="519">
        <v>0</v>
      </c>
      <c r="GI1140" s="519">
        <v>0</v>
      </c>
      <c r="GJ1140" s="519">
        <v>0</v>
      </c>
      <c r="GK1140" s="519">
        <v>0</v>
      </c>
      <c r="GL1140" s="519">
        <v>0</v>
      </c>
      <c r="GM1140" s="519">
        <v>0</v>
      </c>
      <c r="GN1140" s="519">
        <v>0</v>
      </c>
      <c r="GO1140" s="519">
        <v>0</v>
      </c>
      <c r="GP1140" s="519">
        <v>0</v>
      </c>
      <c r="GQ1140" s="519">
        <v>0</v>
      </c>
      <c r="GR1140" s="519">
        <v>0</v>
      </c>
      <c r="GS1140" s="519">
        <v>0</v>
      </c>
      <c r="GT1140" s="519">
        <v>0</v>
      </c>
      <c r="GU1140" s="519">
        <v>0</v>
      </c>
      <c r="GV1140" s="519">
        <v>0</v>
      </c>
      <c r="GW1140" s="519">
        <v>0</v>
      </c>
      <c r="GX1140" s="519">
        <v>0</v>
      </c>
      <c r="GY1140" s="519">
        <v>0</v>
      </c>
      <c r="GZ1140" s="519">
        <v>0</v>
      </c>
      <c r="HA1140" s="519">
        <v>0</v>
      </c>
      <c r="HB1140" s="519">
        <v>0</v>
      </c>
      <c r="HC1140" s="519">
        <v>0</v>
      </c>
      <c r="HD1140" s="519">
        <v>0</v>
      </c>
      <c r="HE1140" s="519">
        <v>0</v>
      </c>
      <c r="HF1140" s="519">
        <v>0</v>
      </c>
      <c r="HG1140" s="519">
        <v>0</v>
      </c>
      <c r="HH1140" s="519">
        <v>0</v>
      </c>
      <c r="HI1140" s="519">
        <v>0</v>
      </c>
      <c r="HJ1140" s="519">
        <v>0</v>
      </c>
      <c r="HK1140" s="519">
        <v>0</v>
      </c>
      <c r="HL1140" s="519">
        <v>0</v>
      </c>
      <c r="HM1140" s="519">
        <v>0</v>
      </c>
      <c r="HN1140" s="519">
        <v>0</v>
      </c>
      <c r="HO1140" s="519">
        <v>0</v>
      </c>
      <c r="HP1140" s="519">
        <v>0</v>
      </c>
      <c r="HQ1140" s="519">
        <v>0</v>
      </c>
      <c r="HR1140" s="519">
        <v>0</v>
      </c>
      <c r="HS1140" s="519">
        <v>0</v>
      </c>
      <c r="HT1140" s="519">
        <v>0</v>
      </c>
      <c r="HU1140" s="519">
        <v>0</v>
      </c>
      <c r="HV1140" s="519">
        <v>0</v>
      </c>
      <c r="HW1140" s="519">
        <v>0</v>
      </c>
      <c r="HX1140" s="519">
        <v>0</v>
      </c>
      <c r="HY1140" s="519">
        <v>0</v>
      </c>
      <c r="HZ1140" s="519">
        <v>0</v>
      </c>
      <c r="IA1140" s="519">
        <v>0</v>
      </c>
      <c r="IB1140" s="519">
        <v>0</v>
      </c>
      <c r="IC1140" s="519">
        <v>0</v>
      </c>
      <c r="ID1140" s="519">
        <v>0</v>
      </c>
      <c r="IE1140" s="519">
        <v>0</v>
      </c>
      <c r="IF1140" s="519">
        <v>0</v>
      </c>
      <c r="IG1140" s="519">
        <v>0</v>
      </c>
      <c r="IH1140" s="519">
        <v>0</v>
      </c>
      <c r="II1140" s="519">
        <v>0</v>
      </c>
      <c r="IJ1140" s="519">
        <v>0</v>
      </c>
      <c r="IK1140" s="519">
        <v>0</v>
      </c>
    </row>
    <row r="1141" spans="2:245" hidden="1">
      <c r="B1141" s="519" t="s">
        <v>1058</v>
      </c>
      <c r="C1141" s="519"/>
      <c r="D1141" s="519"/>
      <c r="E1141" s="519"/>
      <c r="F1141" s="519">
        <v>2</v>
      </c>
      <c r="G1141" s="519"/>
      <c r="H1141" s="519">
        <v>52</v>
      </c>
      <c r="I1141" s="519">
        <v>9</v>
      </c>
      <c r="J1141" s="519" t="str">
        <f t="shared" si="54"/>
        <v>SDN10025209</v>
      </c>
      <c r="K1141" s="519">
        <v>1088</v>
      </c>
      <c r="M1141" s="337"/>
      <c r="N1141" s="519" t="s">
        <v>1062</v>
      </c>
      <c r="O1141" s="519" t="s">
        <v>1060</v>
      </c>
      <c r="P1141" s="519">
        <v>6</v>
      </c>
      <c r="Q1141" s="521" t="str">
        <f t="shared" si="55"/>
        <v>SDN200206</v>
      </c>
      <c r="R1141" s="519">
        <v>466.4</v>
      </c>
      <c r="S1141" s="519">
        <v>2000</v>
      </c>
      <c r="T1141" s="519">
        <v>2000</v>
      </c>
      <c r="U1141" s="519">
        <v>2000</v>
      </c>
      <c r="V1141" s="519">
        <v>2332</v>
      </c>
      <c r="W1141" s="519">
        <v>2798.4</v>
      </c>
      <c r="X1141" s="519">
        <v>3264.8</v>
      </c>
      <c r="Y1141" s="519">
        <v>3731.2</v>
      </c>
      <c r="Z1141" s="519">
        <v>4197.6000000000004</v>
      </c>
      <c r="AA1141" s="519">
        <v>4664</v>
      </c>
      <c r="AB1141" s="519">
        <v>5037.1000000000004</v>
      </c>
      <c r="AC1141" s="519">
        <v>5410.2</v>
      </c>
      <c r="AD1141" s="519">
        <v>5783.4</v>
      </c>
      <c r="AE1141" s="519">
        <v>6156.5</v>
      </c>
      <c r="AF1141" s="519">
        <v>6529.6</v>
      </c>
      <c r="AG1141" s="519">
        <v>6902.7</v>
      </c>
      <c r="AH1141" s="519">
        <v>7275.8</v>
      </c>
      <c r="AI1141" s="519">
        <v>7649</v>
      </c>
      <c r="AJ1141" s="519">
        <v>8022.1</v>
      </c>
      <c r="AK1141" s="519">
        <v>8395.2000000000007</v>
      </c>
      <c r="AL1141" s="519">
        <v>8395.2000000000007</v>
      </c>
      <c r="AM1141" s="519">
        <v>8395.2000000000007</v>
      </c>
      <c r="AN1141" s="519">
        <v>8395.2000000000007</v>
      </c>
      <c r="AO1141" s="519">
        <v>8395.2000000000007</v>
      </c>
      <c r="AP1141" s="519">
        <v>8395.2000000000007</v>
      </c>
      <c r="AQ1141" s="519">
        <v>8395.2000000000007</v>
      </c>
      <c r="AR1141" s="519">
        <v>8395.2000000000007</v>
      </c>
      <c r="AS1141" s="519">
        <v>8395.2000000000007</v>
      </c>
      <c r="AT1141" s="519">
        <v>8395.2000000000007</v>
      </c>
      <c r="AU1141" s="519">
        <v>8395.2000000000007</v>
      </c>
      <c r="AV1141" s="519">
        <v>8395.2000000000007</v>
      </c>
      <c r="AW1141" s="519">
        <v>8395.2000000000007</v>
      </c>
      <c r="AX1141" s="519">
        <v>8395.2000000000007</v>
      </c>
      <c r="AY1141" s="519">
        <v>8395.2000000000007</v>
      </c>
      <c r="AZ1141" s="519">
        <v>8395.2000000000007</v>
      </c>
      <c r="BA1141" s="519">
        <v>0</v>
      </c>
      <c r="BB1141" s="519">
        <v>0</v>
      </c>
      <c r="BC1141" s="519">
        <v>0</v>
      </c>
      <c r="BD1141" s="519">
        <v>0</v>
      </c>
      <c r="BE1141" s="519">
        <v>0</v>
      </c>
      <c r="BF1141" s="519">
        <v>0</v>
      </c>
      <c r="BG1141" s="519">
        <v>0</v>
      </c>
      <c r="BH1141" s="519">
        <v>0</v>
      </c>
      <c r="BI1141" s="519">
        <v>0</v>
      </c>
      <c r="BJ1141" s="519">
        <v>0</v>
      </c>
      <c r="BK1141" s="519">
        <v>0</v>
      </c>
      <c r="BL1141" s="519">
        <v>0</v>
      </c>
      <c r="BM1141" s="519">
        <v>0</v>
      </c>
      <c r="BN1141" s="519">
        <v>0</v>
      </c>
      <c r="BO1141" s="519">
        <v>0</v>
      </c>
      <c r="BP1141" s="519">
        <v>0</v>
      </c>
      <c r="BQ1141" s="519">
        <v>0</v>
      </c>
      <c r="BR1141" s="519">
        <v>0</v>
      </c>
      <c r="BS1141" s="519">
        <v>0</v>
      </c>
      <c r="BT1141" s="519">
        <v>0</v>
      </c>
      <c r="BU1141" s="519">
        <v>0</v>
      </c>
      <c r="BV1141" s="519">
        <v>0</v>
      </c>
      <c r="BW1141" s="519">
        <v>0</v>
      </c>
      <c r="BX1141" s="519">
        <v>0</v>
      </c>
      <c r="BY1141" s="519">
        <v>0</v>
      </c>
      <c r="BZ1141" s="519">
        <v>0</v>
      </c>
      <c r="CA1141" s="519">
        <v>0</v>
      </c>
      <c r="CB1141" s="519">
        <v>0</v>
      </c>
      <c r="CC1141" s="519">
        <v>0</v>
      </c>
      <c r="CD1141" s="519">
        <v>0</v>
      </c>
      <c r="CE1141" s="519">
        <v>0</v>
      </c>
      <c r="CF1141" s="519">
        <v>0</v>
      </c>
      <c r="CG1141" s="519">
        <v>0</v>
      </c>
      <c r="CH1141" s="519">
        <v>0</v>
      </c>
      <c r="CI1141" s="519">
        <v>0</v>
      </c>
      <c r="CJ1141" s="519">
        <v>0</v>
      </c>
      <c r="CK1141" s="519">
        <v>0</v>
      </c>
      <c r="CL1141" s="519">
        <v>0</v>
      </c>
      <c r="CM1141" s="519">
        <v>0</v>
      </c>
      <c r="CN1141" s="519">
        <v>0</v>
      </c>
      <c r="CO1141" s="519">
        <v>0</v>
      </c>
      <c r="CP1141" s="519">
        <v>0</v>
      </c>
      <c r="CQ1141" s="519">
        <v>0</v>
      </c>
      <c r="CR1141" s="519">
        <v>0</v>
      </c>
      <c r="CS1141" s="519">
        <v>0</v>
      </c>
      <c r="CT1141" s="519">
        <v>0</v>
      </c>
      <c r="CU1141" s="519">
        <v>0</v>
      </c>
      <c r="CV1141" s="519">
        <v>0</v>
      </c>
      <c r="CW1141" s="519">
        <v>0</v>
      </c>
      <c r="CX1141" s="519">
        <v>0</v>
      </c>
      <c r="CY1141" s="519">
        <v>0</v>
      </c>
      <c r="CZ1141" s="519">
        <v>0</v>
      </c>
      <c r="DA1141" s="519">
        <v>0</v>
      </c>
      <c r="DB1141" s="519">
        <v>0</v>
      </c>
      <c r="DC1141" s="519">
        <v>0</v>
      </c>
      <c r="DD1141" s="519">
        <v>0</v>
      </c>
      <c r="DE1141" s="519">
        <v>0</v>
      </c>
      <c r="DF1141" s="519">
        <v>0</v>
      </c>
      <c r="DG1141" s="519">
        <v>0</v>
      </c>
      <c r="DH1141" s="519">
        <v>0</v>
      </c>
      <c r="DI1141" s="519">
        <v>0</v>
      </c>
      <c r="DJ1141" s="519">
        <v>0</v>
      </c>
      <c r="DK1141" s="519">
        <v>0</v>
      </c>
      <c r="DL1141" s="519">
        <v>0</v>
      </c>
      <c r="DM1141" s="519">
        <v>0</v>
      </c>
      <c r="DN1141" s="519">
        <v>0</v>
      </c>
      <c r="DO1141" s="519">
        <v>0</v>
      </c>
      <c r="DP1141" s="519">
        <v>0</v>
      </c>
      <c r="DQ1141" s="519">
        <v>0</v>
      </c>
      <c r="DR1141" s="519">
        <v>0</v>
      </c>
      <c r="DS1141" s="519">
        <v>0</v>
      </c>
      <c r="DT1141" s="519">
        <v>0</v>
      </c>
      <c r="DU1141" s="519">
        <v>0</v>
      </c>
      <c r="DV1141" s="519">
        <v>0</v>
      </c>
      <c r="DW1141" s="519">
        <v>0</v>
      </c>
      <c r="DX1141" s="519">
        <v>0</v>
      </c>
      <c r="DZ1141" s="337"/>
      <c r="EA1141" s="519" t="s">
        <v>1062</v>
      </c>
      <c r="EB1141" s="519" t="s">
        <v>1060</v>
      </c>
      <c r="EC1141" s="519">
        <v>6</v>
      </c>
      <c r="ED1141" s="183" t="str">
        <f t="shared" si="56"/>
        <v>SDN200206</v>
      </c>
      <c r="EE1141" s="519">
        <v>466.4</v>
      </c>
      <c r="EF1141" s="519">
        <v>10000</v>
      </c>
      <c r="EG1141" s="519">
        <v>10000</v>
      </c>
      <c r="EH1141" s="519">
        <v>10000</v>
      </c>
      <c r="EI1141" s="519">
        <v>10000</v>
      </c>
      <c r="EJ1141" s="519">
        <v>10000</v>
      </c>
      <c r="EK1141" s="519">
        <v>10000</v>
      </c>
      <c r="EL1141" s="519">
        <v>10000</v>
      </c>
      <c r="EM1141" s="519">
        <v>10000</v>
      </c>
      <c r="EN1141" s="519">
        <v>10000</v>
      </c>
      <c r="EO1141" s="519">
        <v>10000</v>
      </c>
      <c r="EP1141" s="519">
        <v>10000</v>
      </c>
      <c r="EQ1141" s="519">
        <v>10000</v>
      </c>
      <c r="ER1141" s="519">
        <v>10000</v>
      </c>
      <c r="ES1141" s="519">
        <v>10000</v>
      </c>
      <c r="ET1141" s="519">
        <v>10000</v>
      </c>
      <c r="EU1141" s="519">
        <v>10000</v>
      </c>
      <c r="EV1141" s="519">
        <v>10000</v>
      </c>
      <c r="EW1141" s="519">
        <v>10000</v>
      </c>
      <c r="EX1141" s="519">
        <v>10000</v>
      </c>
      <c r="EY1141" s="519">
        <v>10000</v>
      </c>
      <c r="EZ1141" s="519">
        <v>10000</v>
      </c>
      <c r="FA1141" s="519">
        <v>10000</v>
      </c>
      <c r="FB1141" s="519">
        <v>10000</v>
      </c>
      <c r="FC1141" s="519">
        <v>10000</v>
      </c>
      <c r="FD1141" s="519">
        <v>10000</v>
      </c>
      <c r="FE1141" s="519">
        <v>10000</v>
      </c>
      <c r="FF1141" s="519">
        <v>10000</v>
      </c>
      <c r="FG1141" s="519">
        <v>10000</v>
      </c>
      <c r="FH1141" s="519">
        <v>10000</v>
      </c>
      <c r="FI1141" s="519">
        <v>10000</v>
      </c>
      <c r="FJ1141" s="519">
        <v>10000</v>
      </c>
      <c r="FK1141" s="519">
        <v>10000</v>
      </c>
      <c r="FL1141" s="519">
        <v>10000</v>
      </c>
      <c r="FM1141" s="519">
        <v>10000</v>
      </c>
      <c r="FN1141" s="519">
        <v>0</v>
      </c>
      <c r="FO1141" s="519">
        <v>0</v>
      </c>
      <c r="FP1141" s="519">
        <v>0</v>
      </c>
      <c r="FQ1141" s="519">
        <v>0</v>
      </c>
      <c r="FR1141" s="519">
        <v>0</v>
      </c>
      <c r="FS1141" s="519">
        <v>0</v>
      </c>
      <c r="FT1141" s="519">
        <v>0</v>
      </c>
      <c r="FU1141" s="519">
        <v>0</v>
      </c>
      <c r="FV1141" s="519">
        <v>0</v>
      </c>
      <c r="FW1141" s="519">
        <v>0</v>
      </c>
      <c r="FX1141" s="519">
        <v>0</v>
      </c>
      <c r="FY1141" s="519">
        <v>0</v>
      </c>
      <c r="FZ1141" s="519">
        <v>0</v>
      </c>
      <c r="GA1141" s="519">
        <v>0</v>
      </c>
      <c r="GB1141" s="519">
        <v>0</v>
      </c>
      <c r="GC1141" s="519">
        <v>0</v>
      </c>
      <c r="GD1141" s="519">
        <v>0</v>
      </c>
      <c r="GE1141" s="519">
        <v>0</v>
      </c>
      <c r="GF1141" s="519">
        <v>0</v>
      </c>
      <c r="GG1141" s="519">
        <v>0</v>
      </c>
      <c r="GH1141" s="519">
        <v>0</v>
      </c>
      <c r="GI1141" s="519">
        <v>0</v>
      </c>
      <c r="GJ1141" s="519">
        <v>0</v>
      </c>
      <c r="GK1141" s="519">
        <v>0</v>
      </c>
      <c r="GL1141" s="519">
        <v>0</v>
      </c>
      <c r="GM1141" s="519">
        <v>0</v>
      </c>
      <c r="GN1141" s="519">
        <v>0</v>
      </c>
      <c r="GO1141" s="519">
        <v>0</v>
      </c>
      <c r="GP1141" s="519">
        <v>0</v>
      </c>
      <c r="GQ1141" s="519">
        <v>0</v>
      </c>
      <c r="GR1141" s="519">
        <v>0</v>
      </c>
      <c r="GS1141" s="519">
        <v>0</v>
      </c>
      <c r="GT1141" s="519">
        <v>0</v>
      </c>
      <c r="GU1141" s="519">
        <v>0</v>
      </c>
      <c r="GV1141" s="519">
        <v>0</v>
      </c>
      <c r="GW1141" s="519">
        <v>0</v>
      </c>
      <c r="GX1141" s="519">
        <v>0</v>
      </c>
      <c r="GY1141" s="519">
        <v>0</v>
      </c>
      <c r="GZ1141" s="519">
        <v>0</v>
      </c>
      <c r="HA1141" s="519">
        <v>0</v>
      </c>
      <c r="HB1141" s="519">
        <v>0</v>
      </c>
      <c r="HC1141" s="519">
        <v>0</v>
      </c>
      <c r="HD1141" s="519">
        <v>0</v>
      </c>
      <c r="HE1141" s="519">
        <v>0</v>
      </c>
      <c r="HF1141" s="519">
        <v>0</v>
      </c>
      <c r="HG1141" s="519">
        <v>0</v>
      </c>
      <c r="HH1141" s="519">
        <v>0</v>
      </c>
      <c r="HI1141" s="519">
        <v>0</v>
      </c>
      <c r="HJ1141" s="519">
        <v>0</v>
      </c>
      <c r="HK1141" s="519">
        <v>0</v>
      </c>
      <c r="HL1141" s="519">
        <v>0</v>
      </c>
      <c r="HM1141" s="519">
        <v>0</v>
      </c>
      <c r="HN1141" s="519">
        <v>0</v>
      </c>
      <c r="HO1141" s="519">
        <v>0</v>
      </c>
      <c r="HP1141" s="519">
        <v>0</v>
      </c>
      <c r="HQ1141" s="519">
        <v>0</v>
      </c>
      <c r="HR1141" s="519">
        <v>0</v>
      </c>
      <c r="HS1141" s="519">
        <v>0</v>
      </c>
      <c r="HT1141" s="519">
        <v>0</v>
      </c>
      <c r="HU1141" s="519">
        <v>0</v>
      </c>
      <c r="HV1141" s="519">
        <v>0</v>
      </c>
      <c r="HW1141" s="519">
        <v>0</v>
      </c>
      <c r="HX1141" s="519">
        <v>0</v>
      </c>
      <c r="HY1141" s="519">
        <v>0</v>
      </c>
      <c r="HZ1141" s="519">
        <v>0</v>
      </c>
      <c r="IA1141" s="519">
        <v>0</v>
      </c>
      <c r="IB1141" s="519">
        <v>0</v>
      </c>
      <c r="IC1141" s="519">
        <v>0</v>
      </c>
      <c r="ID1141" s="519">
        <v>0</v>
      </c>
      <c r="IE1141" s="519">
        <v>0</v>
      </c>
      <c r="IF1141" s="519">
        <v>0</v>
      </c>
      <c r="IG1141" s="519">
        <v>0</v>
      </c>
      <c r="IH1141" s="519">
        <v>0</v>
      </c>
      <c r="II1141" s="519">
        <v>0</v>
      </c>
      <c r="IJ1141" s="519">
        <v>0</v>
      </c>
      <c r="IK1141" s="519">
        <v>0</v>
      </c>
    </row>
    <row r="1142" spans="2:245" hidden="1">
      <c r="B1142" s="519" t="s">
        <v>1058</v>
      </c>
      <c r="C1142" s="519"/>
      <c r="D1142" s="519"/>
      <c r="E1142" s="519"/>
      <c r="F1142" s="519">
        <v>2</v>
      </c>
      <c r="G1142" s="519"/>
      <c r="H1142" s="519">
        <v>52</v>
      </c>
      <c r="I1142" s="519">
        <v>10</v>
      </c>
      <c r="J1142" s="519" t="str">
        <f t="shared" si="54"/>
        <v>SDN10025210</v>
      </c>
      <c r="K1142" s="519">
        <v>1088</v>
      </c>
      <c r="M1142" s="337"/>
      <c r="N1142" s="519" t="s">
        <v>1062</v>
      </c>
      <c r="O1142" s="519" t="s">
        <v>1060</v>
      </c>
      <c r="P1142" s="519">
        <v>7</v>
      </c>
      <c r="Q1142" s="521" t="str">
        <f t="shared" si="55"/>
        <v>SDN200207</v>
      </c>
      <c r="R1142" s="519">
        <v>466.4</v>
      </c>
      <c r="S1142" s="519">
        <v>2000</v>
      </c>
      <c r="T1142" s="519">
        <v>2000</v>
      </c>
      <c r="U1142" s="519">
        <v>2000</v>
      </c>
      <c r="V1142" s="519">
        <v>2332</v>
      </c>
      <c r="W1142" s="519">
        <v>2798.4</v>
      </c>
      <c r="X1142" s="519">
        <v>3264.8</v>
      </c>
      <c r="Y1142" s="519">
        <v>3731.2</v>
      </c>
      <c r="Z1142" s="519">
        <v>4197.6000000000004</v>
      </c>
      <c r="AA1142" s="519">
        <v>4664</v>
      </c>
      <c r="AB1142" s="519">
        <v>5037.1000000000004</v>
      </c>
      <c r="AC1142" s="519">
        <v>5410.2</v>
      </c>
      <c r="AD1142" s="519">
        <v>5783.4</v>
      </c>
      <c r="AE1142" s="519">
        <v>6156.5</v>
      </c>
      <c r="AF1142" s="519">
        <v>6529.6</v>
      </c>
      <c r="AG1142" s="519">
        <v>6902.7</v>
      </c>
      <c r="AH1142" s="519">
        <v>7275.8</v>
      </c>
      <c r="AI1142" s="519">
        <v>7649</v>
      </c>
      <c r="AJ1142" s="519">
        <v>8022.1</v>
      </c>
      <c r="AK1142" s="519">
        <v>8395.2000000000007</v>
      </c>
      <c r="AL1142" s="519">
        <v>8395.2000000000007</v>
      </c>
      <c r="AM1142" s="519">
        <v>8395.2000000000007</v>
      </c>
      <c r="AN1142" s="519">
        <v>8395.2000000000007</v>
      </c>
      <c r="AO1142" s="519">
        <v>8395.2000000000007</v>
      </c>
      <c r="AP1142" s="519">
        <v>8395.2000000000007</v>
      </c>
      <c r="AQ1142" s="519">
        <v>8395.2000000000007</v>
      </c>
      <c r="AR1142" s="519">
        <v>8395.2000000000007</v>
      </c>
      <c r="AS1142" s="519">
        <v>8395.2000000000007</v>
      </c>
      <c r="AT1142" s="519">
        <v>8395.2000000000007</v>
      </c>
      <c r="AU1142" s="519">
        <v>8395.2000000000007</v>
      </c>
      <c r="AV1142" s="519">
        <v>8395.2000000000007</v>
      </c>
      <c r="AW1142" s="519">
        <v>8395.2000000000007</v>
      </c>
      <c r="AX1142" s="519">
        <v>8395.2000000000007</v>
      </c>
      <c r="AY1142" s="519">
        <v>8395.2000000000007</v>
      </c>
      <c r="AZ1142" s="519">
        <v>8395.2000000000007</v>
      </c>
      <c r="BA1142" s="519">
        <v>0</v>
      </c>
      <c r="BB1142" s="519">
        <v>0</v>
      </c>
      <c r="BC1142" s="519">
        <v>0</v>
      </c>
      <c r="BD1142" s="519">
        <v>0</v>
      </c>
      <c r="BE1142" s="519">
        <v>0</v>
      </c>
      <c r="BF1142" s="519">
        <v>0</v>
      </c>
      <c r="BG1142" s="519">
        <v>0</v>
      </c>
      <c r="BH1142" s="519">
        <v>0</v>
      </c>
      <c r="BI1142" s="519">
        <v>0</v>
      </c>
      <c r="BJ1142" s="519">
        <v>0</v>
      </c>
      <c r="BK1142" s="519">
        <v>0</v>
      </c>
      <c r="BL1142" s="519">
        <v>0</v>
      </c>
      <c r="BM1142" s="519">
        <v>0</v>
      </c>
      <c r="BN1142" s="519">
        <v>0</v>
      </c>
      <c r="BO1142" s="519">
        <v>0</v>
      </c>
      <c r="BP1142" s="519">
        <v>0</v>
      </c>
      <c r="BQ1142" s="519">
        <v>0</v>
      </c>
      <c r="BR1142" s="519">
        <v>0</v>
      </c>
      <c r="BS1142" s="519">
        <v>0</v>
      </c>
      <c r="BT1142" s="519">
        <v>0</v>
      </c>
      <c r="BU1142" s="519">
        <v>0</v>
      </c>
      <c r="BV1142" s="519">
        <v>0</v>
      </c>
      <c r="BW1142" s="519">
        <v>0</v>
      </c>
      <c r="BX1142" s="519">
        <v>0</v>
      </c>
      <c r="BY1142" s="519">
        <v>0</v>
      </c>
      <c r="BZ1142" s="519">
        <v>0</v>
      </c>
      <c r="CA1142" s="519">
        <v>0</v>
      </c>
      <c r="CB1142" s="519">
        <v>0</v>
      </c>
      <c r="CC1142" s="519">
        <v>0</v>
      </c>
      <c r="CD1142" s="519">
        <v>0</v>
      </c>
      <c r="CE1142" s="519">
        <v>0</v>
      </c>
      <c r="CF1142" s="519">
        <v>0</v>
      </c>
      <c r="CG1142" s="519">
        <v>0</v>
      </c>
      <c r="CH1142" s="519">
        <v>0</v>
      </c>
      <c r="CI1142" s="519">
        <v>0</v>
      </c>
      <c r="CJ1142" s="519">
        <v>0</v>
      </c>
      <c r="CK1142" s="519">
        <v>0</v>
      </c>
      <c r="CL1142" s="519">
        <v>0</v>
      </c>
      <c r="CM1142" s="519">
        <v>0</v>
      </c>
      <c r="CN1142" s="519">
        <v>0</v>
      </c>
      <c r="CO1142" s="519">
        <v>0</v>
      </c>
      <c r="CP1142" s="519">
        <v>0</v>
      </c>
      <c r="CQ1142" s="519">
        <v>0</v>
      </c>
      <c r="CR1142" s="519">
        <v>0</v>
      </c>
      <c r="CS1142" s="519">
        <v>0</v>
      </c>
      <c r="CT1142" s="519">
        <v>0</v>
      </c>
      <c r="CU1142" s="519">
        <v>0</v>
      </c>
      <c r="CV1142" s="519">
        <v>0</v>
      </c>
      <c r="CW1142" s="519">
        <v>0</v>
      </c>
      <c r="CX1142" s="519">
        <v>0</v>
      </c>
      <c r="CY1142" s="519">
        <v>0</v>
      </c>
      <c r="CZ1142" s="519">
        <v>0</v>
      </c>
      <c r="DA1142" s="519">
        <v>0</v>
      </c>
      <c r="DB1142" s="519">
        <v>0</v>
      </c>
      <c r="DC1142" s="519">
        <v>0</v>
      </c>
      <c r="DD1142" s="519">
        <v>0</v>
      </c>
      <c r="DE1142" s="519">
        <v>0</v>
      </c>
      <c r="DF1142" s="519">
        <v>0</v>
      </c>
      <c r="DG1142" s="519">
        <v>0</v>
      </c>
      <c r="DH1142" s="519">
        <v>0</v>
      </c>
      <c r="DI1142" s="519">
        <v>0</v>
      </c>
      <c r="DJ1142" s="519">
        <v>0</v>
      </c>
      <c r="DK1142" s="519">
        <v>0</v>
      </c>
      <c r="DL1142" s="519">
        <v>0</v>
      </c>
      <c r="DM1142" s="519">
        <v>0</v>
      </c>
      <c r="DN1142" s="519">
        <v>0</v>
      </c>
      <c r="DO1142" s="519">
        <v>0</v>
      </c>
      <c r="DP1142" s="519">
        <v>0</v>
      </c>
      <c r="DQ1142" s="519">
        <v>0</v>
      </c>
      <c r="DR1142" s="519">
        <v>0</v>
      </c>
      <c r="DS1142" s="519">
        <v>0</v>
      </c>
      <c r="DT1142" s="519">
        <v>0</v>
      </c>
      <c r="DU1142" s="519">
        <v>0</v>
      </c>
      <c r="DV1142" s="519">
        <v>0</v>
      </c>
      <c r="DW1142" s="519">
        <v>0</v>
      </c>
      <c r="DX1142" s="519">
        <v>0</v>
      </c>
      <c r="DZ1142" s="337"/>
      <c r="EA1142" s="519" t="s">
        <v>1062</v>
      </c>
      <c r="EB1142" s="519" t="s">
        <v>1060</v>
      </c>
      <c r="EC1142" s="519">
        <v>7</v>
      </c>
      <c r="ED1142" s="183" t="str">
        <f t="shared" si="56"/>
        <v>SDN200207</v>
      </c>
      <c r="EE1142" s="519">
        <v>466.4</v>
      </c>
      <c r="EF1142" s="519">
        <v>10000</v>
      </c>
      <c r="EG1142" s="519">
        <v>10000</v>
      </c>
      <c r="EH1142" s="519">
        <v>10000</v>
      </c>
      <c r="EI1142" s="519">
        <v>10000</v>
      </c>
      <c r="EJ1142" s="519">
        <v>10000</v>
      </c>
      <c r="EK1142" s="519">
        <v>10000</v>
      </c>
      <c r="EL1142" s="519">
        <v>10000</v>
      </c>
      <c r="EM1142" s="519">
        <v>10000</v>
      </c>
      <c r="EN1142" s="519">
        <v>10000</v>
      </c>
      <c r="EO1142" s="519">
        <v>10000</v>
      </c>
      <c r="EP1142" s="519">
        <v>10000</v>
      </c>
      <c r="EQ1142" s="519">
        <v>10000</v>
      </c>
      <c r="ER1142" s="519">
        <v>10000</v>
      </c>
      <c r="ES1142" s="519">
        <v>10000</v>
      </c>
      <c r="ET1142" s="519">
        <v>10000</v>
      </c>
      <c r="EU1142" s="519">
        <v>10000</v>
      </c>
      <c r="EV1142" s="519">
        <v>10000</v>
      </c>
      <c r="EW1142" s="519">
        <v>10000</v>
      </c>
      <c r="EX1142" s="519">
        <v>10000</v>
      </c>
      <c r="EY1142" s="519">
        <v>10000</v>
      </c>
      <c r="EZ1142" s="519">
        <v>10000</v>
      </c>
      <c r="FA1142" s="519">
        <v>10000</v>
      </c>
      <c r="FB1142" s="519">
        <v>10000</v>
      </c>
      <c r="FC1142" s="519">
        <v>10000</v>
      </c>
      <c r="FD1142" s="519">
        <v>10000</v>
      </c>
      <c r="FE1142" s="519">
        <v>10000</v>
      </c>
      <c r="FF1142" s="519">
        <v>10000</v>
      </c>
      <c r="FG1142" s="519">
        <v>10000</v>
      </c>
      <c r="FH1142" s="519">
        <v>10000</v>
      </c>
      <c r="FI1142" s="519">
        <v>10000</v>
      </c>
      <c r="FJ1142" s="519">
        <v>10000</v>
      </c>
      <c r="FK1142" s="519">
        <v>10000</v>
      </c>
      <c r="FL1142" s="519">
        <v>10000</v>
      </c>
      <c r="FM1142" s="519">
        <v>10000</v>
      </c>
      <c r="FN1142" s="519">
        <v>0</v>
      </c>
      <c r="FO1142" s="519">
        <v>0</v>
      </c>
      <c r="FP1142" s="519">
        <v>0</v>
      </c>
      <c r="FQ1142" s="519">
        <v>0</v>
      </c>
      <c r="FR1142" s="519">
        <v>0</v>
      </c>
      <c r="FS1142" s="519">
        <v>0</v>
      </c>
      <c r="FT1142" s="519">
        <v>0</v>
      </c>
      <c r="FU1142" s="519">
        <v>0</v>
      </c>
      <c r="FV1142" s="519">
        <v>0</v>
      </c>
      <c r="FW1142" s="519">
        <v>0</v>
      </c>
      <c r="FX1142" s="519">
        <v>0</v>
      </c>
      <c r="FY1142" s="519">
        <v>0</v>
      </c>
      <c r="FZ1142" s="519">
        <v>0</v>
      </c>
      <c r="GA1142" s="519">
        <v>0</v>
      </c>
      <c r="GB1142" s="519">
        <v>0</v>
      </c>
      <c r="GC1142" s="519">
        <v>0</v>
      </c>
      <c r="GD1142" s="519">
        <v>0</v>
      </c>
      <c r="GE1142" s="519">
        <v>0</v>
      </c>
      <c r="GF1142" s="519">
        <v>0</v>
      </c>
      <c r="GG1142" s="519">
        <v>0</v>
      </c>
      <c r="GH1142" s="519">
        <v>0</v>
      </c>
      <c r="GI1142" s="519">
        <v>0</v>
      </c>
      <c r="GJ1142" s="519">
        <v>0</v>
      </c>
      <c r="GK1142" s="519">
        <v>0</v>
      </c>
      <c r="GL1142" s="519">
        <v>0</v>
      </c>
      <c r="GM1142" s="519">
        <v>0</v>
      </c>
      <c r="GN1142" s="519">
        <v>0</v>
      </c>
      <c r="GO1142" s="519">
        <v>0</v>
      </c>
      <c r="GP1142" s="519">
        <v>0</v>
      </c>
      <c r="GQ1142" s="519">
        <v>0</v>
      </c>
      <c r="GR1142" s="519">
        <v>0</v>
      </c>
      <c r="GS1142" s="519">
        <v>0</v>
      </c>
      <c r="GT1142" s="519">
        <v>0</v>
      </c>
      <c r="GU1142" s="519">
        <v>0</v>
      </c>
      <c r="GV1142" s="519">
        <v>0</v>
      </c>
      <c r="GW1142" s="519">
        <v>0</v>
      </c>
      <c r="GX1142" s="519">
        <v>0</v>
      </c>
      <c r="GY1142" s="519">
        <v>0</v>
      </c>
      <c r="GZ1142" s="519">
        <v>0</v>
      </c>
      <c r="HA1142" s="519">
        <v>0</v>
      </c>
      <c r="HB1142" s="519">
        <v>0</v>
      </c>
      <c r="HC1142" s="519">
        <v>0</v>
      </c>
      <c r="HD1142" s="519">
        <v>0</v>
      </c>
      <c r="HE1142" s="519">
        <v>0</v>
      </c>
      <c r="HF1142" s="519">
        <v>0</v>
      </c>
      <c r="HG1142" s="519">
        <v>0</v>
      </c>
      <c r="HH1142" s="519">
        <v>0</v>
      </c>
      <c r="HI1142" s="519">
        <v>0</v>
      </c>
      <c r="HJ1142" s="519">
        <v>0</v>
      </c>
      <c r="HK1142" s="519">
        <v>0</v>
      </c>
      <c r="HL1142" s="519">
        <v>0</v>
      </c>
      <c r="HM1142" s="519">
        <v>0</v>
      </c>
      <c r="HN1142" s="519">
        <v>0</v>
      </c>
      <c r="HO1142" s="519">
        <v>0</v>
      </c>
      <c r="HP1142" s="519">
        <v>0</v>
      </c>
      <c r="HQ1142" s="519">
        <v>0</v>
      </c>
      <c r="HR1142" s="519">
        <v>0</v>
      </c>
      <c r="HS1142" s="519">
        <v>0</v>
      </c>
      <c r="HT1142" s="519">
        <v>0</v>
      </c>
      <c r="HU1142" s="519">
        <v>0</v>
      </c>
      <c r="HV1142" s="519">
        <v>0</v>
      </c>
      <c r="HW1142" s="519">
        <v>0</v>
      </c>
      <c r="HX1142" s="519">
        <v>0</v>
      </c>
      <c r="HY1142" s="519">
        <v>0</v>
      </c>
      <c r="HZ1142" s="519">
        <v>0</v>
      </c>
      <c r="IA1142" s="519">
        <v>0</v>
      </c>
      <c r="IB1142" s="519">
        <v>0</v>
      </c>
      <c r="IC1142" s="519">
        <v>0</v>
      </c>
      <c r="ID1142" s="519">
        <v>0</v>
      </c>
      <c r="IE1142" s="519">
        <v>0</v>
      </c>
      <c r="IF1142" s="519">
        <v>0</v>
      </c>
      <c r="IG1142" s="519">
        <v>0</v>
      </c>
      <c r="IH1142" s="519">
        <v>0</v>
      </c>
      <c r="II1142" s="519">
        <v>0</v>
      </c>
      <c r="IJ1142" s="519">
        <v>0</v>
      </c>
      <c r="IK1142" s="519">
        <v>0</v>
      </c>
    </row>
    <row r="1143" spans="2:245" hidden="1">
      <c r="B1143" s="519" t="s">
        <v>1058</v>
      </c>
      <c r="C1143" s="519"/>
      <c r="D1143" s="519"/>
      <c r="E1143" s="519"/>
      <c r="F1143" s="519">
        <v>2</v>
      </c>
      <c r="G1143" s="519"/>
      <c r="H1143" s="519">
        <v>53</v>
      </c>
      <c r="I1143" s="519">
        <v>1</v>
      </c>
      <c r="J1143" s="519" t="str">
        <f t="shared" si="54"/>
        <v>SDN10025301</v>
      </c>
      <c r="K1143" s="519">
        <v>1400</v>
      </c>
      <c r="M1143" s="337"/>
      <c r="N1143" s="519" t="s">
        <v>1062</v>
      </c>
      <c r="O1143" s="519" t="s">
        <v>1060</v>
      </c>
      <c r="P1143" s="519">
        <v>8</v>
      </c>
      <c r="Q1143" s="521" t="str">
        <f t="shared" si="55"/>
        <v>SDN200208</v>
      </c>
      <c r="R1143" s="519">
        <v>466.4</v>
      </c>
      <c r="S1143" s="519">
        <v>2000</v>
      </c>
      <c r="T1143" s="519">
        <v>2000</v>
      </c>
      <c r="U1143" s="519">
        <v>2000</v>
      </c>
      <c r="V1143" s="519">
        <v>2332</v>
      </c>
      <c r="W1143" s="519">
        <v>2798.4</v>
      </c>
      <c r="X1143" s="519">
        <v>3264.8</v>
      </c>
      <c r="Y1143" s="519">
        <v>3731.2</v>
      </c>
      <c r="Z1143" s="519">
        <v>4197.6000000000004</v>
      </c>
      <c r="AA1143" s="519">
        <v>4664</v>
      </c>
      <c r="AB1143" s="519">
        <v>5037.1000000000004</v>
      </c>
      <c r="AC1143" s="519">
        <v>5410.2</v>
      </c>
      <c r="AD1143" s="519">
        <v>5783.4</v>
      </c>
      <c r="AE1143" s="519">
        <v>6156.5</v>
      </c>
      <c r="AF1143" s="519">
        <v>6529.6</v>
      </c>
      <c r="AG1143" s="519">
        <v>6902.7</v>
      </c>
      <c r="AH1143" s="519">
        <v>7275.8</v>
      </c>
      <c r="AI1143" s="519">
        <v>7649</v>
      </c>
      <c r="AJ1143" s="519">
        <v>8022.1</v>
      </c>
      <c r="AK1143" s="519">
        <v>8395.2000000000007</v>
      </c>
      <c r="AL1143" s="519">
        <v>8395.2000000000007</v>
      </c>
      <c r="AM1143" s="519">
        <v>8395.2000000000007</v>
      </c>
      <c r="AN1143" s="519">
        <v>8395.2000000000007</v>
      </c>
      <c r="AO1143" s="519">
        <v>8395.2000000000007</v>
      </c>
      <c r="AP1143" s="519">
        <v>8395.2000000000007</v>
      </c>
      <c r="AQ1143" s="519">
        <v>8395.2000000000007</v>
      </c>
      <c r="AR1143" s="519">
        <v>8395.2000000000007</v>
      </c>
      <c r="AS1143" s="519">
        <v>8395.2000000000007</v>
      </c>
      <c r="AT1143" s="519">
        <v>8395.2000000000007</v>
      </c>
      <c r="AU1143" s="519">
        <v>8395.2000000000007</v>
      </c>
      <c r="AV1143" s="519">
        <v>8395.2000000000007</v>
      </c>
      <c r="AW1143" s="519">
        <v>8395.2000000000007</v>
      </c>
      <c r="AX1143" s="519">
        <v>8395.2000000000007</v>
      </c>
      <c r="AY1143" s="519">
        <v>8395.2000000000007</v>
      </c>
      <c r="AZ1143" s="519">
        <v>8395.2000000000007</v>
      </c>
      <c r="BA1143" s="519">
        <v>0</v>
      </c>
      <c r="BB1143" s="519">
        <v>0</v>
      </c>
      <c r="BC1143" s="519">
        <v>0</v>
      </c>
      <c r="BD1143" s="519">
        <v>0</v>
      </c>
      <c r="BE1143" s="519">
        <v>0</v>
      </c>
      <c r="BF1143" s="519">
        <v>0</v>
      </c>
      <c r="BG1143" s="519">
        <v>0</v>
      </c>
      <c r="BH1143" s="519">
        <v>0</v>
      </c>
      <c r="BI1143" s="519">
        <v>0</v>
      </c>
      <c r="BJ1143" s="519">
        <v>0</v>
      </c>
      <c r="BK1143" s="519">
        <v>0</v>
      </c>
      <c r="BL1143" s="519">
        <v>0</v>
      </c>
      <c r="BM1143" s="519">
        <v>0</v>
      </c>
      <c r="BN1143" s="519">
        <v>0</v>
      </c>
      <c r="BO1143" s="519">
        <v>0</v>
      </c>
      <c r="BP1143" s="519">
        <v>0</v>
      </c>
      <c r="BQ1143" s="519">
        <v>0</v>
      </c>
      <c r="BR1143" s="519">
        <v>0</v>
      </c>
      <c r="BS1143" s="519">
        <v>0</v>
      </c>
      <c r="BT1143" s="519">
        <v>0</v>
      </c>
      <c r="BU1143" s="519">
        <v>0</v>
      </c>
      <c r="BV1143" s="519">
        <v>0</v>
      </c>
      <c r="BW1143" s="519">
        <v>0</v>
      </c>
      <c r="BX1143" s="519">
        <v>0</v>
      </c>
      <c r="BY1143" s="519">
        <v>0</v>
      </c>
      <c r="BZ1143" s="519">
        <v>0</v>
      </c>
      <c r="CA1143" s="519">
        <v>0</v>
      </c>
      <c r="CB1143" s="519">
        <v>0</v>
      </c>
      <c r="CC1143" s="519">
        <v>0</v>
      </c>
      <c r="CD1143" s="519">
        <v>0</v>
      </c>
      <c r="CE1143" s="519">
        <v>0</v>
      </c>
      <c r="CF1143" s="519">
        <v>0</v>
      </c>
      <c r="CG1143" s="519">
        <v>0</v>
      </c>
      <c r="CH1143" s="519">
        <v>0</v>
      </c>
      <c r="CI1143" s="519">
        <v>0</v>
      </c>
      <c r="CJ1143" s="519">
        <v>0</v>
      </c>
      <c r="CK1143" s="519">
        <v>0</v>
      </c>
      <c r="CL1143" s="519">
        <v>0</v>
      </c>
      <c r="CM1143" s="519">
        <v>0</v>
      </c>
      <c r="CN1143" s="519">
        <v>0</v>
      </c>
      <c r="CO1143" s="519">
        <v>0</v>
      </c>
      <c r="CP1143" s="519">
        <v>0</v>
      </c>
      <c r="CQ1143" s="519">
        <v>0</v>
      </c>
      <c r="CR1143" s="519">
        <v>0</v>
      </c>
      <c r="CS1143" s="519">
        <v>0</v>
      </c>
      <c r="CT1143" s="519">
        <v>0</v>
      </c>
      <c r="CU1143" s="519">
        <v>0</v>
      </c>
      <c r="CV1143" s="519">
        <v>0</v>
      </c>
      <c r="CW1143" s="519">
        <v>0</v>
      </c>
      <c r="CX1143" s="519">
        <v>0</v>
      </c>
      <c r="CY1143" s="519">
        <v>0</v>
      </c>
      <c r="CZ1143" s="519">
        <v>0</v>
      </c>
      <c r="DA1143" s="519">
        <v>0</v>
      </c>
      <c r="DB1143" s="519">
        <v>0</v>
      </c>
      <c r="DC1143" s="519">
        <v>0</v>
      </c>
      <c r="DD1143" s="519">
        <v>0</v>
      </c>
      <c r="DE1143" s="519">
        <v>0</v>
      </c>
      <c r="DF1143" s="519">
        <v>0</v>
      </c>
      <c r="DG1143" s="519">
        <v>0</v>
      </c>
      <c r="DH1143" s="519">
        <v>0</v>
      </c>
      <c r="DI1143" s="519">
        <v>0</v>
      </c>
      <c r="DJ1143" s="519">
        <v>0</v>
      </c>
      <c r="DK1143" s="519">
        <v>0</v>
      </c>
      <c r="DL1143" s="519">
        <v>0</v>
      </c>
      <c r="DM1143" s="519">
        <v>0</v>
      </c>
      <c r="DN1143" s="519">
        <v>0</v>
      </c>
      <c r="DO1143" s="519">
        <v>0</v>
      </c>
      <c r="DP1143" s="519">
        <v>0</v>
      </c>
      <c r="DQ1143" s="519">
        <v>0</v>
      </c>
      <c r="DR1143" s="519">
        <v>0</v>
      </c>
      <c r="DS1143" s="519">
        <v>0</v>
      </c>
      <c r="DT1143" s="519">
        <v>0</v>
      </c>
      <c r="DU1143" s="519">
        <v>0</v>
      </c>
      <c r="DV1143" s="519">
        <v>0</v>
      </c>
      <c r="DW1143" s="519">
        <v>0</v>
      </c>
      <c r="DX1143" s="519">
        <v>0</v>
      </c>
      <c r="DZ1143" s="337"/>
      <c r="EA1143" s="519" t="s">
        <v>1062</v>
      </c>
      <c r="EB1143" s="519" t="s">
        <v>1060</v>
      </c>
      <c r="EC1143" s="519">
        <v>8</v>
      </c>
      <c r="ED1143" s="183" t="str">
        <f t="shared" si="56"/>
        <v>SDN200208</v>
      </c>
      <c r="EE1143" s="519">
        <v>466.4</v>
      </c>
      <c r="EF1143" s="519">
        <v>10000</v>
      </c>
      <c r="EG1143" s="519">
        <v>10000</v>
      </c>
      <c r="EH1143" s="519">
        <v>10000</v>
      </c>
      <c r="EI1143" s="519">
        <v>10000</v>
      </c>
      <c r="EJ1143" s="519">
        <v>10000</v>
      </c>
      <c r="EK1143" s="519">
        <v>10000</v>
      </c>
      <c r="EL1143" s="519">
        <v>10000</v>
      </c>
      <c r="EM1143" s="519">
        <v>10000</v>
      </c>
      <c r="EN1143" s="519">
        <v>10000</v>
      </c>
      <c r="EO1143" s="519">
        <v>10000</v>
      </c>
      <c r="EP1143" s="519">
        <v>10000</v>
      </c>
      <c r="EQ1143" s="519">
        <v>10000</v>
      </c>
      <c r="ER1143" s="519">
        <v>10000</v>
      </c>
      <c r="ES1143" s="519">
        <v>10000</v>
      </c>
      <c r="ET1143" s="519">
        <v>10000</v>
      </c>
      <c r="EU1143" s="519">
        <v>10000</v>
      </c>
      <c r="EV1143" s="519">
        <v>10000</v>
      </c>
      <c r="EW1143" s="519">
        <v>10000</v>
      </c>
      <c r="EX1143" s="519">
        <v>10000</v>
      </c>
      <c r="EY1143" s="519">
        <v>10000</v>
      </c>
      <c r="EZ1143" s="519">
        <v>10000</v>
      </c>
      <c r="FA1143" s="519">
        <v>10000</v>
      </c>
      <c r="FB1143" s="519">
        <v>10000</v>
      </c>
      <c r="FC1143" s="519">
        <v>10000</v>
      </c>
      <c r="FD1143" s="519">
        <v>10000</v>
      </c>
      <c r="FE1143" s="519">
        <v>10000</v>
      </c>
      <c r="FF1143" s="519">
        <v>10000</v>
      </c>
      <c r="FG1143" s="519">
        <v>10000</v>
      </c>
      <c r="FH1143" s="519">
        <v>10000</v>
      </c>
      <c r="FI1143" s="519">
        <v>10000</v>
      </c>
      <c r="FJ1143" s="519">
        <v>10000</v>
      </c>
      <c r="FK1143" s="519">
        <v>10000</v>
      </c>
      <c r="FL1143" s="519">
        <v>10000</v>
      </c>
      <c r="FM1143" s="519">
        <v>10000</v>
      </c>
      <c r="FN1143" s="519">
        <v>0</v>
      </c>
      <c r="FO1143" s="519">
        <v>0</v>
      </c>
      <c r="FP1143" s="519">
        <v>0</v>
      </c>
      <c r="FQ1143" s="519">
        <v>0</v>
      </c>
      <c r="FR1143" s="519">
        <v>0</v>
      </c>
      <c r="FS1143" s="519">
        <v>0</v>
      </c>
      <c r="FT1143" s="519">
        <v>0</v>
      </c>
      <c r="FU1143" s="519">
        <v>0</v>
      </c>
      <c r="FV1143" s="519">
        <v>0</v>
      </c>
      <c r="FW1143" s="519">
        <v>0</v>
      </c>
      <c r="FX1143" s="519">
        <v>0</v>
      </c>
      <c r="FY1143" s="519">
        <v>0</v>
      </c>
      <c r="FZ1143" s="519">
        <v>0</v>
      </c>
      <c r="GA1143" s="519">
        <v>0</v>
      </c>
      <c r="GB1143" s="519">
        <v>0</v>
      </c>
      <c r="GC1143" s="519">
        <v>0</v>
      </c>
      <c r="GD1143" s="519">
        <v>0</v>
      </c>
      <c r="GE1143" s="519">
        <v>0</v>
      </c>
      <c r="GF1143" s="519">
        <v>0</v>
      </c>
      <c r="GG1143" s="519">
        <v>0</v>
      </c>
      <c r="GH1143" s="519">
        <v>0</v>
      </c>
      <c r="GI1143" s="519">
        <v>0</v>
      </c>
      <c r="GJ1143" s="519">
        <v>0</v>
      </c>
      <c r="GK1143" s="519">
        <v>0</v>
      </c>
      <c r="GL1143" s="519">
        <v>0</v>
      </c>
      <c r="GM1143" s="519">
        <v>0</v>
      </c>
      <c r="GN1143" s="519">
        <v>0</v>
      </c>
      <c r="GO1143" s="519">
        <v>0</v>
      </c>
      <c r="GP1143" s="519">
        <v>0</v>
      </c>
      <c r="GQ1143" s="519">
        <v>0</v>
      </c>
      <c r="GR1143" s="519">
        <v>0</v>
      </c>
      <c r="GS1143" s="519">
        <v>0</v>
      </c>
      <c r="GT1143" s="519">
        <v>0</v>
      </c>
      <c r="GU1143" s="519">
        <v>0</v>
      </c>
      <c r="GV1143" s="519">
        <v>0</v>
      </c>
      <c r="GW1143" s="519">
        <v>0</v>
      </c>
      <c r="GX1143" s="519">
        <v>0</v>
      </c>
      <c r="GY1143" s="519">
        <v>0</v>
      </c>
      <c r="GZ1143" s="519">
        <v>0</v>
      </c>
      <c r="HA1143" s="519">
        <v>0</v>
      </c>
      <c r="HB1143" s="519">
        <v>0</v>
      </c>
      <c r="HC1143" s="519">
        <v>0</v>
      </c>
      <c r="HD1143" s="519">
        <v>0</v>
      </c>
      <c r="HE1143" s="519">
        <v>0</v>
      </c>
      <c r="HF1143" s="519">
        <v>0</v>
      </c>
      <c r="HG1143" s="519">
        <v>0</v>
      </c>
      <c r="HH1143" s="519">
        <v>0</v>
      </c>
      <c r="HI1143" s="519">
        <v>0</v>
      </c>
      <c r="HJ1143" s="519">
        <v>0</v>
      </c>
      <c r="HK1143" s="519">
        <v>0</v>
      </c>
      <c r="HL1143" s="519">
        <v>0</v>
      </c>
      <c r="HM1143" s="519">
        <v>0</v>
      </c>
      <c r="HN1143" s="519">
        <v>0</v>
      </c>
      <c r="HO1143" s="519">
        <v>0</v>
      </c>
      <c r="HP1143" s="519">
        <v>0</v>
      </c>
      <c r="HQ1143" s="519">
        <v>0</v>
      </c>
      <c r="HR1143" s="519">
        <v>0</v>
      </c>
      <c r="HS1143" s="519">
        <v>0</v>
      </c>
      <c r="HT1143" s="519">
        <v>0</v>
      </c>
      <c r="HU1143" s="519">
        <v>0</v>
      </c>
      <c r="HV1143" s="519">
        <v>0</v>
      </c>
      <c r="HW1143" s="519">
        <v>0</v>
      </c>
      <c r="HX1143" s="519">
        <v>0</v>
      </c>
      <c r="HY1143" s="519">
        <v>0</v>
      </c>
      <c r="HZ1143" s="519">
        <v>0</v>
      </c>
      <c r="IA1143" s="519">
        <v>0</v>
      </c>
      <c r="IB1143" s="519">
        <v>0</v>
      </c>
      <c r="IC1143" s="519">
        <v>0</v>
      </c>
      <c r="ID1143" s="519">
        <v>0</v>
      </c>
      <c r="IE1143" s="519">
        <v>0</v>
      </c>
      <c r="IF1143" s="519">
        <v>0</v>
      </c>
      <c r="IG1143" s="519">
        <v>0</v>
      </c>
      <c r="IH1143" s="519">
        <v>0</v>
      </c>
      <c r="II1143" s="519">
        <v>0</v>
      </c>
      <c r="IJ1143" s="519">
        <v>0</v>
      </c>
      <c r="IK1143" s="519">
        <v>0</v>
      </c>
    </row>
    <row r="1144" spans="2:245" hidden="1">
      <c r="B1144" s="519" t="s">
        <v>1058</v>
      </c>
      <c r="C1144" s="519"/>
      <c r="D1144" s="519"/>
      <c r="E1144" s="519"/>
      <c r="F1144" s="519">
        <v>2</v>
      </c>
      <c r="G1144" s="519"/>
      <c r="H1144" s="519">
        <v>53</v>
      </c>
      <c r="I1144" s="519">
        <v>2</v>
      </c>
      <c r="J1144" s="519" t="str">
        <f t="shared" si="54"/>
        <v>SDN10025302</v>
      </c>
      <c r="K1144" s="519">
        <v>1400</v>
      </c>
      <c r="M1144" s="337"/>
      <c r="N1144" s="519" t="s">
        <v>1062</v>
      </c>
      <c r="O1144" s="519" t="s">
        <v>1060</v>
      </c>
      <c r="P1144" s="519">
        <v>9</v>
      </c>
      <c r="Q1144" s="521" t="str">
        <f t="shared" si="55"/>
        <v>SDN200209</v>
      </c>
      <c r="R1144" s="519">
        <v>466.4</v>
      </c>
      <c r="S1144" s="519">
        <v>2000</v>
      </c>
      <c r="T1144" s="519">
        <v>2000</v>
      </c>
      <c r="U1144" s="519">
        <v>2000</v>
      </c>
      <c r="V1144" s="519">
        <v>2332</v>
      </c>
      <c r="W1144" s="519">
        <v>2798.4</v>
      </c>
      <c r="X1144" s="519">
        <v>3264.8</v>
      </c>
      <c r="Y1144" s="519">
        <v>3731.2</v>
      </c>
      <c r="Z1144" s="519">
        <v>4197.6000000000004</v>
      </c>
      <c r="AA1144" s="519">
        <v>4664</v>
      </c>
      <c r="AB1144" s="519">
        <v>5037.1000000000004</v>
      </c>
      <c r="AC1144" s="519">
        <v>5410.2</v>
      </c>
      <c r="AD1144" s="519">
        <v>5783.4</v>
      </c>
      <c r="AE1144" s="519">
        <v>6156.5</v>
      </c>
      <c r="AF1144" s="519">
        <v>6529.6</v>
      </c>
      <c r="AG1144" s="519">
        <v>6902.7</v>
      </c>
      <c r="AH1144" s="519">
        <v>7275.8</v>
      </c>
      <c r="AI1144" s="519">
        <v>7649</v>
      </c>
      <c r="AJ1144" s="519">
        <v>8022.1</v>
      </c>
      <c r="AK1144" s="519">
        <v>8395.2000000000007</v>
      </c>
      <c r="AL1144" s="519">
        <v>8395.2000000000007</v>
      </c>
      <c r="AM1144" s="519">
        <v>8395.2000000000007</v>
      </c>
      <c r="AN1144" s="519">
        <v>8395.2000000000007</v>
      </c>
      <c r="AO1144" s="519">
        <v>8395.2000000000007</v>
      </c>
      <c r="AP1144" s="519">
        <v>8395.2000000000007</v>
      </c>
      <c r="AQ1144" s="519">
        <v>8395.2000000000007</v>
      </c>
      <c r="AR1144" s="519">
        <v>8395.2000000000007</v>
      </c>
      <c r="AS1144" s="519">
        <v>8395.2000000000007</v>
      </c>
      <c r="AT1144" s="519">
        <v>8395.2000000000007</v>
      </c>
      <c r="AU1144" s="519">
        <v>8395.2000000000007</v>
      </c>
      <c r="AV1144" s="519">
        <v>8395.2000000000007</v>
      </c>
      <c r="AW1144" s="519">
        <v>8395.2000000000007</v>
      </c>
      <c r="AX1144" s="519">
        <v>8395.2000000000007</v>
      </c>
      <c r="AY1144" s="519">
        <v>8395.2000000000007</v>
      </c>
      <c r="AZ1144" s="519">
        <v>8395.2000000000007</v>
      </c>
      <c r="BA1144" s="519">
        <v>0</v>
      </c>
      <c r="BB1144" s="519">
        <v>0</v>
      </c>
      <c r="BC1144" s="519">
        <v>0</v>
      </c>
      <c r="BD1144" s="519">
        <v>0</v>
      </c>
      <c r="BE1144" s="519">
        <v>0</v>
      </c>
      <c r="BF1144" s="519">
        <v>0</v>
      </c>
      <c r="BG1144" s="519">
        <v>0</v>
      </c>
      <c r="BH1144" s="519">
        <v>0</v>
      </c>
      <c r="BI1144" s="519">
        <v>0</v>
      </c>
      <c r="BJ1144" s="519">
        <v>0</v>
      </c>
      <c r="BK1144" s="519">
        <v>0</v>
      </c>
      <c r="BL1144" s="519">
        <v>0</v>
      </c>
      <c r="BM1144" s="519">
        <v>0</v>
      </c>
      <c r="BN1144" s="519">
        <v>0</v>
      </c>
      <c r="BO1144" s="519">
        <v>0</v>
      </c>
      <c r="BP1144" s="519">
        <v>0</v>
      </c>
      <c r="BQ1144" s="519">
        <v>0</v>
      </c>
      <c r="BR1144" s="519">
        <v>0</v>
      </c>
      <c r="BS1144" s="519">
        <v>0</v>
      </c>
      <c r="BT1144" s="519">
        <v>0</v>
      </c>
      <c r="BU1144" s="519">
        <v>0</v>
      </c>
      <c r="BV1144" s="519">
        <v>0</v>
      </c>
      <c r="BW1144" s="519">
        <v>0</v>
      </c>
      <c r="BX1144" s="519">
        <v>0</v>
      </c>
      <c r="BY1144" s="519">
        <v>0</v>
      </c>
      <c r="BZ1144" s="519">
        <v>0</v>
      </c>
      <c r="CA1144" s="519">
        <v>0</v>
      </c>
      <c r="CB1144" s="519">
        <v>0</v>
      </c>
      <c r="CC1144" s="519">
        <v>0</v>
      </c>
      <c r="CD1144" s="519">
        <v>0</v>
      </c>
      <c r="CE1144" s="519">
        <v>0</v>
      </c>
      <c r="CF1144" s="519">
        <v>0</v>
      </c>
      <c r="CG1144" s="519">
        <v>0</v>
      </c>
      <c r="CH1144" s="519">
        <v>0</v>
      </c>
      <c r="CI1144" s="519">
        <v>0</v>
      </c>
      <c r="CJ1144" s="519">
        <v>0</v>
      </c>
      <c r="CK1144" s="519">
        <v>0</v>
      </c>
      <c r="CL1144" s="519">
        <v>0</v>
      </c>
      <c r="CM1144" s="519">
        <v>0</v>
      </c>
      <c r="CN1144" s="519">
        <v>0</v>
      </c>
      <c r="CO1144" s="519">
        <v>0</v>
      </c>
      <c r="CP1144" s="519">
        <v>0</v>
      </c>
      <c r="CQ1144" s="519">
        <v>0</v>
      </c>
      <c r="CR1144" s="519">
        <v>0</v>
      </c>
      <c r="CS1144" s="519">
        <v>0</v>
      </c>
      <c r="CT1144" s="519">
        <v>0</v>
      </c>
      <c r="CU1144" s="519">
        <v>0</v>
      </c>
      <c r="CV1144" s="519">
        <v>0</v>
      </c>
      <c r="CW1144" s="519">
        <v>0</v>
      </c>
      <c r="CX1144" s="519">
        <v>0</v>
      </c>
      <c r="CY1144" s="519">
        <v>0</v>
      </c>
      <c r="CZ1144" s="519">
        <v>0</v>
      </c>
      <c r="DA1144" s="519">
        <v>0</v>
      </c>
      <c r="DB1144" s="519">
        <v>0</v>
      </c>
      <c r="DC1144" s="519">
        <v>0</v>
      </c>
      <c r="DD1144" s="519">
        <v>0</v>
      </c>
      <c r="DE1144" s="519">
        <v>0</v>
      </c>
      <c r="DF1144" s="519">
        <v>0</v>
      </c>
      <c r="DG1144" s="519">
        <v>0</v>
      </c>
      <c r="DH1144" s="519">
        <v>0</v>
      </c>
      <c r="DI1144" s="519">
        <v>0</v>
      </c>
      <c r="DJ1144" s="519">
        <v>0</v>
      </c>
      <c r="DK1144" s="519">
        <v>0</v>
      </c>
      <c r="DL1144" s="519">
        <v>0</v>
      </c>
      <c r="DM1144" s="519">
        <v>0</v>
      </c>
      <c r="DN1144" s="519">
        <v>0</v>
      </c>
      <c r="DO1144" s="519">
        <v>0</v>
      </c>
      <c r="DP1144" s="519">
        <v>0</v>
      </c>
      <c r="DQ1144" s="519">
        <v>0</v>
      </c>
      <c r="DR1144" s="519">
        <v>0</v>
      </c>
      <c r="DS1144" s="519">
        <v>0</v>
      </c>
      <c r="DT1144" s="519">
        <v>0</v>
      </c>
      <c r="DU1144" s="519">
        <v>0</v>
      </c>
      <c r="DV1144" s="519">
        <v>0</v>
      </c>
      <c r="DW1144" s="519">
        <v>0</v>
      </c>
      <c r="DX1144" s="519">
        <v>0</v>
      </c>
      <c r="DZ1144" s="337"/>
      <c r="EA1144" s="519" t="s">
        <v>1062</v>
      </c>
      <c r="EB1144" s="519" t="s">
        <v>1060</v>
      </c>
      <c r="EC1144" s="519">
        <v>9</v>
      </c>
      <c r="ED1144" s="183" t="str">
        <f t="shared" si="56"/>
        <v>SDN200209</v>
      </c>
      <c r="EE1144" s="519">
        <v>466.4</v>
      </c>
      <c r="EF1144" s="519">
        <v>10000</v>
      </c>
      <c r="EG1144" s="519">
        <v>10000</v>
      </c>
      <c r="EH1144" s="519">
        <v>10000</v>
      </c>
      <c r="EI1144" s="519">
        <v>10000</v>
      </c>
      <c r="EJ1144" s="519">
        <v>10000</v>
      </c>
      <c r="EK1144" s="519">
        <v>10000</v>
      </c>
      <c r="EL1144" s="519">
        <v>10000</v>
      </c>
      <c r="EM1144" s="519">
        <v>10000</v>
      </c>
      <c r="EN1144" s="519">
        <v>10000</v>
      </c>
      <c r="EO1144" s="519">
        <v>10000</v>
      </c>
      <c r="EP1144" s="519">
        <v>10000</v>
      </c>
      <c r="EQ1144" s="519">
        <v>10000</v>
      </c>
      <c r="ER1144" s="519">
        <v>10000</v>
      </c>
      <c r="ES1144" s="519">
        <v>10000</v>
      </c>
      <c r="ET1144" s="519">
        <v>10000</v>
      </c>
      <c r="EU1144" s="519">
        <v>10000</v>
      </c>
      <c r="EV1144" s="519">
        <v>10000</v>
      </c>
      <c r="EW1144" s="519">
        <v>10000</v>
      </c>
      <c r="EX1144" s="519">
        <v>10000</v>
      </c>
      <c r="EY1144" s="519">
        <v>10000</v>
      </c>
      <c r="EZ1144" s="519">
        <v>10000</v>
      </c>
      <c r="FA1144" s="519">
        <v>10000</v>
      </c>
      <c r="FB1144" s="519">
        <v>10000</v>
      </c>
      <c r="FC1144" s="519">
        <v>10000</v>
      </c>
      <c r="FD1144" s="519">
        <v>10000</v>
      </c>
      <c r="FE1144" s="519">
        <v>10000</v>
      </c>
      <c r="FF1144" s="519">
        <v>10000</v>
      </c>
      <c r="FG1144" s="519">
        <v>10000</v>
      </c>
      <c r="FH1144" s="519">
        <v>10000</v>
      </c>
      <c r="FI1144" s="519">
        <v>10000</v>
      </c>
      <c r="FJ1144" s="519">
        <v>10000</v>
      </c>
      <c r="FK1144" s="519">
        <v>10000</v>
      </c>
      <c r="FL1144" s="519">
        <v>10000</v>
      </c>
      <c r="FM1144" s="519">
        <v>10000</v>
      </c>
      <c r="FN1144" s="519">
        <v>0</v>
      </c>
      <c r="FO1144" s="519">
        <v>0</v>
      </c>
      <c r="FP1144" s="519">
        <v>0</v>
      </c>
      <c r="FQ1144" s="519">
        <v>0</v>
      </c>
      <c r="FR1144" s="519">
        <v>0</v>
      </c>
      <c r="FS1144" s="519">
        <v>0</v>
      </c>
      <c r="FT1144" s="519">
        <v>0</v>
      </c>
      <c r="FU1144" s="519">
        <v>0</v>
      </c>
      <c r="FV1144" s="519">
        <v>0</v>
      </c>
      <c r="FW1144" s="519">
        <v>0</v>
      </c>
      <c r="FX1144" s="519">
        <v>0</v>
      </c>
      <c r="FY1144" s="519">
        <v>0</v>
      </c>
      <c r="FZ1144" s="519">
        <v>0</v>
      </c>
      <c r="GA1144" s="519">
        <v>0</v>
      </c>
      <c r="GB1144" s="519">
        <v>0</v>
      </c>
      <c r="GC1144" s="519">
        <v>0</v>
      </c>
      <c r="GD1144" s="519">
        <v>0</v>
      </c>
      <c r="GE1144" s="519">
        <v>0</v>
      </c>
      <c r="GF1144" s="519">
        <v>0</v>
      </c>
      <c r="GG1144" s="519">
        <v>0</v>
      </c>
      <c r="GH1144" s="519">
        <v>0</v>
      </c>
      <c r="GI1144" s="519">
        <v>0</v>
      </c>
      <c r="GJ1144" s="519">
        <v>0</v>
      </c>
      <c r="GK1144" s="519">
        <v>0</v>
      </c>
      <c r="GL1144" s="519">
        <v>0</v>
      </c>
      <c r="GM1144" s="519">
        <v>0</v>
      </c>
      <c r="GN1144" s="519">
        <v>0</v>
      </c>
      <c r="GO1144" s="519">
        <v>0</v>
      </c>
      <c r="GP1144" s="519">
        <v>0</v>
      </c>
      <c r="GQ1144" s="519">
        <v>0</v>
      </c>
      <c r="GR1144" s="519">
        <v>0</v>
      </c>
      <c r="GS1144" s="519">
        <v>0</v>
      </c>
      <c r="GT1144" s="519">
        <v>0</v>
      </c>
      <c r="GU1144" s="519">
        <v>0</v>
      </c>
      <c r="GV1144" s="519">
        <v>0</v>
      </c>
      <c r="GW1144" s="519">
        <v>0</v>
      </c>
      <c r="GX1144" s="519">
        <v>0</v>
      </c>
      <c r="GY1144" s="519">
        <v>0</v>
      </c>
      <c r="GZ1144" s="519">
        <v>0</v>
      </c>
      <c r="HA1144" s="519">
        <v>0</v>
      </c>
      <c r="HB1144" s="519">
        <v>0</v>
      </c>
      <c r="HC1144" s="519">
        <v>0</v>
      </c>
      <c r="HD1144" s="519">
        <v>0</v>
      </c>
      <c r="HE1144" s="519">
        <v>0</v>
      </c>
      <c r="HF1144" s="519">
        <v>0</v>
      </c>
      <c r="HG1144" s="519">
        <v>0</v>
      </c>
      <c r="HH1144" s="519">
        <v>0</v>
      </c>
      <c r="HI1144" s="519">
        <v>0</v>
      </c>
      <c r="HJ1144" s="519">
        <v>0</v>
      </c>
      <c r="HK1144" s="519">
        <v>0</v>
      </c>
      <c r="HL1144" s="519">
        <v>0</v>
      </c>
      <c r="HM1144" s="519">
        <v>0</v>
      </c>
      <c r="HN1144" s="519">
        <v>0</v>
      </c>
      <c r="HO1144" s="519">
        <v>0</v>
      </c>
      <c r="HP1144" s="519">
        <v>0</v>
      </c>
      <c r="HQ1144" s="519">
        <v>0</v>
      </c>
      <c r="HR1144" s="519">
        <v>0</v>
      </c>
      <c r="HS1144" s="519">
        <v>0</v>
      </c>
      <c r="HT1144" s="519">
        <v>0</v>
      </c>
      <c r="HU1144" s="519">
        <v>0</v>
      </c>
      <c r="HV1144" s="519">
        <v>0</v>
      </c>
      <c r="HW1144" s="519">
        <v>0</v>
      </c>
      <c r="HX1144" s="519">
        <v>0</v>
      </c>
      <c r="HY1144" s="519">
        <v>0</v>
      </c>
      <c r="HZ1144" s="519">
        <v>0</v>
      </c>
      <c r="IA1144" s="519">
        <v>0</v>
      </c>
      <c r="IB1144" s="519">
        <v>0</v>
      </c>
      <c r="IC1144" s="519">
        <v>0</v>
      </c>
      <c r="ID1144" s="519">
        <v>0</v>
      </c>
      <c r="IE1144" s="519">
        <v>0</v>
      </c>
      <c r="IF1144" s="519">
        <v>0</v>
      </c>
      <c r="IG1144" s="519">
        <v>0</v>
      </c>
      <c r="IH1144" s="519">
        <v>0</v>
      </c>
      <c r="II1144" s="519">
        <v>0</v>
      </c>
      <c r="IJ1144" s="519">
        <v>0</v>
      </c>
      <c r="IK1144" s="519">
        <v>0</v>
      </c>
    </row>
    <row r="1145" spans="2:245" hidden="1">
      <c r="B1145" s="519" t="s">
        <v>1058</v>
      </c>
      <c r="C1145" s="519"/>
      <c r="D1145" s="519"/>
      <c r="E1145" s="519"/>
      <c r="F1145" s="519">
        <v>2</v>
      </c>
      <c r="G1145" s="519"/>
      <c r="H1145" s="519">
        <v>53</v>
      </c>
      <c r="I1145" s="519">
        <v>3</v>
      </c>
      <c r="J1145" s="519" t="str">
        <f t="shared" si="54"/>
        <v>SDN10025303</v>
      </c>
      <c r="K1145" s="519">
        <v>1400</v>
      </c>
      <c r="M1145" s="337"/>
      <c r="N1145" s="519" t="s">
        <v>1062</v>
      </c>
      <c r="O1145" s="519" t="s">
        <v>1060</v>
      </c>
      <c r="P1145" s="519">
        <v>10</v>
      </c>
      <c r="Q1145" s="521" t="str">
        <f t="shared" si="55"/>
        <v>SDN200210</v>
      </c>
      <c r="R1145" s="519">
        <v>466.4</v>
      </c>
      <c r="S1145" s="519">
        <v>2000</v>
      </c>
      <c r="T1145" s="519">
        <v>2000</v>
      </c>
      <c r="U1145" s="519">
        <v>2000</v>
      </c>
      <c r="V1145" s="519">
        <v>2332</v>
      </c>
      <c r="W1145" s="519">
        <v>2798.4</v>
      </c>
      <c r="X1145" s="519">
        <v>3264.8</v>
      </c>
      <c r="Y1145" s="519">
        <v>3731.2</v>
      </c>
      <c r="Z1145" s="519">
        <v>4197.6000000000004</v>
      </c>
      <c r="AA1145" s="519">
        <v>4664</v>
      </c>
      <c r="AB1145" s="519">
        <v>5037.1000000000004</v>
      </c>
      <c r="AC1145" s="519">
        <v>5410.2</v>
      </c>
      <c r="AD1145" s="519">
        <v>5783.4</v>
      </c>
      <c r="AE1145" s="519">
        <v>6156.5</v>
      </c>
      <c r="AF1145" s="519">
        <v>6529.6</v>
      </c>
      <c r="AG1145" s="519">
        <v>6902.7</v>
      </c>
      <c r="AH1145" s="519">
        <v>7275.8</v>
      </c>
      <c r="AI1145" s="519">
        <v>7649</v>
      </c>
      <c r="AJ1145" s="519">
        <v>8022.1</v>
      </c>
      <c r="AK1145" s="519">
        <v>8395.2000000000007</v>
      </c>
      <c r="AL1145" s="519">
        <v>8395.2000000000007</v>
      </c>
      <c r="AM1145" s="519">
        <v>8395.2000000000007</v>
      </c>
      <c r="AN1145" s="519">
        <v>8395.2000000000007</v>
      </c>
      <c r="AO1145" s="519">
        <v>8395.2000000000007</v>
      </c>
      <c r="AP1145" s="519">
        <v>8395.2000000000007</v>
      </c>
      <c r="AQ1145" s="519">
        <v>8395.2000000000007</v>
      </c>
      <c r="AR1145" s="519">
        <v>8395.2000000000007</v>
      </c>
      <c r="AS1145" s="519">
        <v>8395.2000000000007</v>
      </c>
      <c r="AT1145" s="519">
        <v>8395.2000000000007</v>
      </c>
      <c r="AU1145" s="519">
        <v>8395.2000000000007</v>
      </c>
      <c r="AV1145" s="519">
        <v>8395.2000000000007</v>
      </c>
      <c r="AW1145" s="519">
        <v>8395.2000000000007</v>
      </c>
      <c r="AX1145" s="519">
        <v>8395.2000000000007</v>
      </c>
      <c r="AY1145" s="519">
        <v>8395.2000000000007</v>
      </c>
      <c r="AZ1145" s="519">
        <v>8395.2000000000007</v>
      </c>
      <c r="BA1145" s="519">
        <v>0</v>
      </c>
      <c r="BB1145" s="519">
        <v>0</v>
      </c>
      <c r="BC1145" s="519">
        <v>0</v>
      </c>
      <c r="BD1145" s="519">
        <v>0</v>
      </c>
      <c r="BE1145" s="519">
        <v>0</v>
      </c>
      <c r="BF1145" s="519">
        <v>0</v>
      </c>
      <c r="BG1145" s="519">
        <v>0</v>
      </c>
      <c r="BH1145" s="519">
        <v>0</v>
      </c>
      <c r="BI1145" s="519">
        <v>0</v>
      </c>
      <c r="BJ1145" s="519">
        <v>0</v>
      </c>
      <c r="BK1145" s="519">
        <v>0</v>
      </c>
      <c r="BL1145" s="519">
        <v>0</v>
      </c>
      <c r="BM1145" s="519">
        <v>0</v>
      </c>
      <c r="BN1145" s="519">
        <v>0</v>
      </c>
      <c r="BO1145" s="519">
        <v>0</v>
      </c>
      <c r="BP1145" s="519">
        <v>0</v>
      </c>
      <c r="BQ1145" s="519">
        <v>0</v>
      </c>
      <c r="BR1145" s="519">
        <v>0</v>
      </c>
      <c r="BS1145" s="519">
        <v>0</v>
      </c>
      <c r="BT1145" s="519">
        <v>0</v>
      </c>
      <c r="BU1145" s="519">
        <v>0</v>
      </c>
      <c r="BV1145" s="519">
        <v>0</v>
      </c>
      <c r="BW1145" s="519">
        <v>0</v>
      </c>
      <c r="BX1145" s="519">
        <v>0</v>
      </c>
      <c r="BY1145" s="519">
        <v>0</v>
      </c>
      <c r="BZ1145" s="519">
        <v>0</v>
      </c>
      <c r="CA1145" s="519">
        <v>0</v>
      </c>
      <c r="CB1145" s="519">
        <v>0</v>
      </c>
      <c r="CC1145" s="519">
        <v>0</v>
      </c>
      <c r="CD1145" s="519">
        <v>0</v>
      </c>
      <c r="CE1145" s="519">
        <v>0</v>
      </c>
      <c r="CF1145" s="519">
        <v>0</v>
      </c>
      <c r="CG1145" s="519">
        <v>0</v>
      </c>
      <c r="CH1145" s="519">
        <v>0</v>
      </c>
      <c r="CI1145" s="519">
        <v>0</v>
      </c>
      <c r="CJ1145" s="519">
        <v>0</v>
      </c>
      <c r="CK1145" s="519">
        <v>0</v>
      </c>
      <c r="CL1145" s="519">
        <v>0</v>
      </c>
      <c r="CM1145" s="519">
        <v>0</v>
      </c>
      <c r="CN1145" s="519">
        <v>0</v>
      </c>
      <c r="CO1145" s="519">
        <v>0</v>
      </c>
      <c r="CP1145" s="519">
        <v>0</v>
      </c>
      <c r="CQ1145" s="519">
        <v>0</v>
      </c>
      <c r="CR1145" s="519">
        <v>0</v>
      </c>
      <c r="CS1145" s="519">
        <v>0</v>
      </c>
      <c r="CT1145" s="519">
        <v>0</v>
      </c>
      <c r="CU1145" s="519">
        <v>0</v>
      </c>
      <c r="CV1145" s="519">
        <v>0</v>
      </c>
      <c r="CW1145" s="519">
        <v>0</v>
      </c>
      <c r="CX1145" s="519">
        <v>0</v>
      </c>
      <c r="CY1145" s="519">
        <v>0</v>
      </c>
      <c r="CZ1145" s="519">
        <v>0</v>
      </c>
      <c r="DA1145" s="519">
        <v>0</v>
      </c>
      <c r="DB1145" s="519">
        <v>0</v>
      </c>
      <c r="DC1145" s="519">
        <v>0</v>
      </c>
      <c r="DD1145" s="519">
        <v>0</v>
      </c>
      <c r="DE1145" s="519">
        <v>0</v>
      </c>
      <c r="DF1145" s="519">
        <v>0</v>
      </c>
      <c r="DG1145" s="519">
        <v>0</v>
      </c>
      <c r="DH1145" s="519">
        <v>0</v>
      </c>
      <c r="DI1145" s="519">
        <v>0</v>
      </c>
      <c r="DJ1145" s="519">
        <v>0</v>
      </c>
      <c r="DK1145" s="519">
        <v>0</v>
      </c>
      <c r="DL1145" s="519">
        <v>0</v>
      </c>
      <c r="DM1145" s="519">
        <v>0</v>
      </c>
      <c r="DN1145" s="519">
        <v>0</v>
      </c>
      <c r="DO1145" s="519">
        <v>0</v>
      </c>
      <c r="DP1145" s="519">
        <v>0</v>
      </c>
      <c r="DQ1145" s="519">
        <v>0</v>
      </c>
      <c r="DR1145" s="519">
        <v>0</v>
      </c>
      <c r="DS1145" s="519">
        <v>0</v>
      </c>
      <c r="DT1145" s="519">
        <v>0</v>
      </c>
      <c r="DU1145" s="519">
        <v>0</v>
      </c>
      <c r="DV1145" s="519">
        <v>0</v>
      </c>
      <c r="DW1145" s="519">
        <v>0</v>
      </c>
      <c r="DX1145" s="519">
        <v>0</v>
      </c>
      <c r="DZ1145" s="337"/>
      <c r="EA1145" s="519" t="s">
        <v>1062</v>
      </c>
      <c r="EB1145" s="519" t="s">
        <v>1060</v>
      </c>
      <c r="EC1145" s="519">
        <v>10</v>
      </c>
      <c r="ED1145" s="183" t="str">
        <f t="shared" si="56"/>
        <v>SDN200210</v>
      </c>
      <c r="EE1145" s="519">
        <v>466.4</v>
      </c>
      <c r="EF1145" s="519">
        <v>10000</v>
      </c>
      <c r="EG1145" s="519">
        <v>10000</v>
      </c>
      <c r="EH1145" s="519">
        <v>10000</v>
      </c>
      <c r="EI1145" s="519">
        <v>10000</v>
      </c>
      <c r="EJ1145" s="519">
        <v>10000</v>
      </c>
      <c r="EK1145" s="519">
        <v>10000</v>
      </c>
      <c r="EL1145" s="519">
        <v>10000</v>
      </c>
      <c r="EM1145" s="519">
        <v>10000</v>
      </c>
      <c r="EN1145" s="519">
        <v>10000</v>
      </c>
      <c r="EO1145" s="519">
        <v>10000</v>
      </c>
      <c r="EP1145" s="519">
        <v>10000</v>
      </c>
      <c r="EQ1145" s="519">
        <v>10000</v>
      </c>
      <c r="ER1145" s="519">
        <v>10000</v>
      </c>
      <c r="ES1145" s="519">
        <v>10000</v>
      </c>
      <c r="ET1145" s="519">
        <v>10000</v>
      </c>
      <c r="EU1145" s="519">
        <v>10000</v>
      </c>
      <c r="EV1145" s="519">
        <v>10000</v>
      </c>
      <c r="EW1145" s="519">
        <v>10000</v>
      </c>
      <c r="EX1145" s="519">
        <v>10000</v>
      </c>
      <c r="EY1145" s="519">
        <v>10000</v>
      </c>
      <c r="EZ1145" s="519">
        <v>10000</v>
      </c>
      <c r="FA1145" s="519">
        <v>10000</v>
      </c>
      <c r="FB1145" s="519">
        <v>10000</v>
      </c>
      <c r="FC1145" s="519">
        <v>10000</v>
      </c>
      <c r="FD1145" s="519">
        <v>10000</v>
      </c>
      <c r="FE1145" s="519">
        <v>10000</v>
      </c>
      <c r="FF1145" s="519">
        <v>10000</v>
      </c>
      <c r="FG1145" s="519">
        <v>10000</v>
      </c>
      <c r="FH1145" s="519">
        <v>10000</v>
      </c>
      <c r="FI1145" s="519">
        <v>10000</v>
      </c>
      <c r="FJ1145" s="519">
        <v>10000</v>
      </c>
      <c r="FK1145" s="519">
        <v>10000</v>
      </c>
      <c r="FL1145" s="519">
        <v>10000</v>
      </c>
      <c r="FM1145" s="519">
        <v>10000</v>
      </c>
      <c r="FN1145" s="519">
        <v>0</v>
      </c>
      <c r="FO1145" s="519">
        <v>0</v>
      </c>
      <c r="FP1145" s="519">
        <v>0</v>
      </c>
      <c r="FQ1145" s="519">
        <v>0</v>
      </c>
      <c r="FR1145" s="519">
        <v>0</v>
      </c>
      <c r="FS1145" s="519">
        <v>0</v>
      </c>
      <c r="FT1145" s="519">
        <v>0</v>
      </c>
      <c r="FU1145" s="519">
        <v>0</v>
      </c>
      <c r="FV1145" s="519">
        <v>0</v>
      </c>
      <c r="FW1145" s="519">
        <v>0</v>
      </c>
      <c r="FX1145" s="519">
        <v>0</v>
      </c>
      <c r="FY1145" s="519">
        <v>0</v>
      </c>
      <c r="FZ1145" s="519">
        <v>0</v>
      </c>
      <c r="GA1145" s="519">
        <v>0</v>
      </c>
      <c r="GB1145" s="519">
        <v>0</v>
      </c>
      <c r="GC1145" s="519">
        <v>0</v>
      </c>
      <c r="GD1145" s="519">
        <v>0</v>
      </c>
      <c r="GE1145" s="519">
        <v>0</v>
      </c>
      <c r="GF1145" s="519">
        <v>0</v>
      </c>
      <c r="GG1145" s="519">
        <v>0</v>
      </c>
      <c r="GH1145" s="519">
        <v>0</v>
      </c>
      <c r="GI1145" s="519">
        <v>0</v>
      </c>
      <c r="GJ1145" s="519">
        <v>0</v>
      </c>
      <c r="GK1145" s="519">
        <v>0</v>
      </c>
      <c r="GL1145" s="519">
        <v>0</v>
      </c>
      <c r="GM1145" s="519">
        <v>0</v>
      </c>
      <c r="GN1145" s="519">
        <v>0</v>
      </c>
      <c r="GO1145" s="519">
        <v>0</v>
      </c>
      <c r="GP1145" s="519">
        <v>0</v>
      </c>
      <c r="GQ1145" s="519">
        <v>0</v>
      </c>
      <c r="GR1145" s="519">
        <v>0</v>
      </c>
      <c r="GS1145" s="519">
        <v>0</v>
      </c>
      <c r="GT1145" s="519">
        <v>0</v>
      </c>
      <c r="GU1145" s="519">
        <v>0</v>
      </c>
      <c r="GV1145" s="519">
        <v>0</v>
      </c>
      <c r="GW1145" s="519">
        <v>0</v>
      </c>
      <c r="GX1145" s="519">
        <v>0</v>
      </c>
      <c r="GY1145" s="519">
        <v>0</v>
      </c>
      <c r="GZ1145" s="519">
        <v>0</v>
      </c>
      <c r="HA1145" s="519">
        <v>0</v>
      </c>
      <c r="HB1145" s="519">
        <v>0</v>
      </c>
      <c r="HC1145" s="519">
        <v>0</v>
      </c>
      <c r="HD1145" s="519">
        <v>0</v>
      </c>
      <c r="HE1145" s="519">
        <v>0</v>
      </c>
      <c r="HF1145" s="519">
        <v>0</v>
      </c>
      <c r="HG1145" s="519">
        <v>0</v>
      </c>
      <c r="HH1145" s="519">
        <v>0</v>
      </c>
      <c r="HI1145" s="519">
        <v>0</v>
      </c>
      <c r="HJ1145" s="519">
        <v>0</v>
      </c>
      <c r="HK1145" s="519">
        <v>0</v>
      </c>
      <c r="HL1145" s="519">
        <v>0</v>
      </c>
      <c r="HM1145" s="519">
        <v>0</v>
      </c>
      <c r="HN1145" s="519">
        <v>0</v>
      </c>
      <c r="HO1145" s="519">
        <v>0</v>
      </c>
      <c r="HP1145" s="519">
        <v>0</v>
      </c>
      <c r="HQ1145" s="519">
        <v>0</v>
      </c>
      <c r="HR1145" s="519">
        <v>0</v>
      </c>
      <c r="HS1145" s="519">
        <v>0</v>
      </c>
      <c r="HT1145" s="519">
        <v>0</v>
      </c>
      <c r="HU1145" s="519">
        <v>0</v>
      </c>
      <c r="HV1145" s="519">
        <v>0</v>
      </c>
      <c r="HW1145" s="519">
        <v>0</v>
      </c>
      <c r="HX1145" s="519">
        <v>0</v>
      </c>
      <c r="HY1145" s="519">
        <v>0</v>
      </c>
      <c r="HZ1145" s="519">
        <v>0</v>
      </c>
      <c r="IA1145" s="519">
        <v>0</v>
      </c>
      <c r="IB1145" s="519">
        <v>0</v>
      </c>
      <c r="IC1145" s="519">
        <v>0</v>
      </c>
      <c r="ID1145" s="519">
        <v>0</v>
      </c>
      <c r="IE1145" s="519">
        <v>0</v>
      </c>
      <c r="IF1145" s="519">
        <v>0</v>
      </c>
      <c r="IG1145" s="519">
        <v>0</v>
      </c>
      <c r="IH1145" s="519">
        <v>0</v>
      </c>
      <c r="II1145" s="519">
        <v>0</v>
      </c>
      <c r="IJ1145" s="519">
        <v>0</v>
      </c>
      <c r="IK1145" s="519">
        <v>0</v>
      </c>
    </row>
    <row r="1146" spans="2:245" hidden="1">
      <c r="B1146" s="519" t="s">
        <v>1058</v>
      </c>
      <c r="C1146" s="519"/>
      <c r="D1146" s="519"/>
      <c r="E1146" s="519"/>
      <c r="F1146" s="519">
        <v>2</v>
      </c>
      <c r="G1146" s="519"/>
      <c r="H1146" s="519">
        <v>53</v>
      </c>
      <c r="I1146" s="519">
        <v>4</v>
      </c>
      <c r="J1146" s="519" t="str">
        <f t="shared" si="54"/>
        <v>SDN10025304</v>
      </c>
      <c r="K1146" s="519">
        <v>1400</v>
      </c>
      <c r="M1146" s="337"/>
      <c r="N1146" s="519" t="s">
        <v>1062</v>
      </c>
      <c r="O1146" s="519" t="s">
        <v>1060</v>
      </c>
      <c r="P1146" s="519">
        <v>11</v>
      </c>
      <c r="Q1146" s="521" t="str">
        <f t="shared" si="55"/>
        <v>SDN200211</v>
      </c>
      <c r="R1146" s="519">
        <v>466.4</v>
      </c>
      <c r="S1146" s="519">
        <v>2000</v>
      </c>
      <c r="T1146" s="519">
        <v>2000</v>
      </c>
      <c r="U1146" s="519">
        <v>2000</v>
      </c>
      <c r="V1146" s="519">
        <v>2332</v>
      </c>
      <c r="W1146" s="519">
        <v>2798.4</v>
      </c>
      <c r="X1146" s="519">
        <v>3264.8</v>
      </c>
      <c r="Y1146" s="519">
        <v>3731.2</v>
      </c>
      <c r="Z1146" s="519">
        <v>4197.6000000000004</v>
      </c>
      <c r="AA1146" s="519">
        <v>4664</v>
      </c>
      <c r="AB1146" s="519">
        <v>5037.1000000000004</v>
      </c>
      <c r="AC1146" s="519">
        <v>5410.2</v>
      </c>
      <c r="AD1146" s="519">
        <v>5783.4</v>
      </c>
      <c r="AE1146" s="519">
        <v>6156.5</v>
      </c>
      <c r="AF1146" s="519">
        <v>6529.6</v>
      </c>
      <c r="AG1146" s="519">
        <v>6902.7</v>
      </c>
      <c r="AH1146" s="519">
        <v>7275.8</v>
      </c>
      <c r="AI1146" s="519">
        <v>7649</v>
      </c>
      <c r="AJ1146" s="519">
        <v>8022.1</v>
      </c>
      <c r="AK1146" s="519">
        <v>8395.2000000000007</v>
      </c>
      <c r="AL1146" s="519">
        <v>8395.2000000000007</v>
      </c>
      <c r="AM1146" s="519">
        <v>8395.2000000000007</v>
      </c>
      <c r="AN1146" s="519">
        <v>8395.2000000000007</v>
      </c>
      <c r="AO1146" s="519">
        <v>8395.2000000000007</v>
      </c>
      <c r="AP1146" s="519">
        <v>8395.2000000000007</v>
      </c>
      <c r="AQ1146" s="519">
        <v>8395.2000000000007</v>
      </c>
      <c r="AR1146" s="519">
        <v>8395.2000000000007</v>
      </c>
      <c r="AS1146" s="519">
        <v>8395.2000000000007</v>
      </c>
      <c r="AT1146" s="519">
        <v>8395.2000000000007</v>
      </c>
      <c r="AU1146" s="519">
        <v>8395.2000000000007</v>
      </c>
      <c r="AV1146" s="519">
        <v>8395.2000000000007</v>
      </c>
      <c r="AW1146" s="519">
        <v>8395.2000000000007</v>
      </c>
      <c r="AX1146" s="519">
        <v>8395.2000000000007</v>
      </c>
      <c r="AY1146" s="519">
        <v>8395.2000000000007</v>
      </c>
      <c r="AZ1146" s="519">
        <v>8395.2000000000007</v>
      </c>
      <c r="BA1146" s="519">
        <v>0</v>
      </c>
      <c r="BB1146" s="519">
        <v>0</v>
      </c>
      <c r="BC1146" s="519">
        <v>0</v>
      </c>
      <c r="BD1146" s="519">
        <v>0</v>
      </c>
      <c r="BE1146" s="519">
        <v>0</v>
      </c>
      <c r="BF1146" s="519">
        <v>0</v>
      </c>
      <c r="BG1146" s="519">
        <v>0</v>
      </c>
      <c r="BH1146" s="519">
        <v>0</v>
      </c>
      <c r="BI1146" s="519">
        <v>0</v>
      </c>
      <c r="BJ1146" s="519">
        <v>0</v>
      </c>
      <c r="BK1146" s="519">
        <v>0</v>
      </c>
      <c r="BL1146" s="519">
        <v>0</v>
      </c>
      <c r="BM1146" s="519">
        <v>0</v>
      </c>
      <c r="BN1146" s="519">
        <v>0</v>
      </c>
      <c r="BO1146" s="519">
        <v>0</v>
      </c>
      <c r="BP1146" s="519">
        <v>0</v>
      </c>
      <c r="BQ1146" s="519">
        <v>0</v>
      </c>
      <c r="BR1146" s="519">
        <v>0</v>
      </c>
      <c r="BS1146" s="519">
        <v>0</v>
      </c>
      <c r="BT1146" s="519">
        <v>0</v>
      </c>
      <c r="BU1146" s="519">
        <v>0</v>
      </c>
      <c r="BV1146" s="519">
        <v>0</v>
      </c>
      <c r="BW1146" s="519">
        <v>0</v>
      </c>
      <c r="BX1146" s="519">
        <v>0</v>
      </c>
      <c r="BY1146" s="519">
        <v>0</v>
      </c>
      <c r="BZ1146" s="519">
        <v>0</v>
      </c>
      <c r="CA1146" s="519">
        <v>0</v>
      </c>
      <c r="CB1146" s="519">
        <v>0</v>
      </c>
      <c r="CC1146" s="519">
        <v>0</v>
      </c>
      <c r="CD1146" s="519">
        <v>0</v>
      </c>
      <c r="CE1146" s="519">
        <v>0</v>
      </c>
      <c r="CF1146" s="519">
        <v>0</v>
      </c>
      <c r="CG1146" s="519">
        <v>0</v>
      </c>
      <c r="CH1146" s="519">
        <v>0</v>
      </c>
      <c r="CI1146" s="519">
        <v>0</v>
      </c>
      <c r="CJ1146" s="519">
        <v>0</v>
      </c>
      <c r="CK1146" s="519">
        <v>0</v>
      </c>
      <c r="CL1146" s="519">
        <v>0</v>
      </c>
      <c r="CM1146" s="519">
        <v>0</v>
      </c>
      <c r="CN1146" s="519">
        <v>0</v>
      </c>
      <c r="CO1146" s="519">
        <v>0</v>
      </c>
      <c r="CP1146" s="519">
        <v>0</v>
      </c>
      <c r="CQ1146" s="519">
        <v>0</v>
      </c>
      <c r="CR1146" s="519">
        <v>0</v>
      </c>
      <c r="CS1146" s="519">
        <v>0</v>
      </c>
      <c r="CT1146" s="519">
        <v>0</v>
      </c>
      <c r="CU1146" s="519">
        <v>0</v>
      </c>
      <c r="CV1146" s="519">
        <v>0</v>
      </c>
      <c r="CW1146" s="519">
        <v>0</v>
      </c>
      <c r="CX1146" s="519">
        <v>0</v>
      </c>
      <c r="CY1146" s="519">
        <v>0</v>
      </c>
      <c r="CZ1146" s="519">
        <v>0</v>
      </c>
      <c r="DA1146" s="519">
        <v>0</v>
      </c>
      <c r="DB1146" s="519">
        <v>0</v>
      </c>
      <c r="DC1146" s="519">
        <v>0</v>
      </c>
      <c r="DD1146" s="519">
        <v>0</v>
      </c>
      <c r="DE1146" s="519">
        <v>0</v>
      </c>
      <c r="DF1146" s="519">
        <v>0</v>
      </c>
      <c r="DG1146" s="519">
        <v>0</v>
      </c>
      <c r="DH1146" s="519">
        <v>0</v>
      </c>
      <c r="DI1146" s="519">
        <v>0</v>
      </c>
      <c r="DJ1146" s="519">
        <v>0</v>
      </c>
      <c r="DK1146" s="519">
        <v>0</v>
      </c>
      <c r="DL1146" s="519">
        <v>0</v>
      </c>
      <c r="DM1146" s="519">
        <v>0</v>
      </c>
      <c r="DN1146" s="519">
        <v>0</v>
      </c>
      <c r="DO1146" s="519">
        <v>0</v>
      </c>
      <c r="DP1146" s="519">
        <v>0</v>
      </c>
      <c r="DQ1146" s="519">
        <v>0</v>
      </c>
      <c r="DR1146" s="519">
        <v>0</v>
      </c>
      <c r="DS1146" s="519">
        <v>0</v>
      </c>
      <c r="DT1146" s="519">
        <v>0</v>
      </c>
      <c r="DU1146" s="519">
        <v>0</v>
      </c>
      <c r="DV1146" s="519">
        <v>0</v>
      </c>
      <c r="DW1146" s="519">
        <v>0</v>
      </c>
      <c r="DX1146" s="519">
        <v>0</v>
      </c>
      <c r="DZ1146" s="337"/>
      <c r="EA1146" s="519" t="s">
        <v>1062</v>
      </c>
      <c r="EB1146" s="519" t="s">
        <v>1060</v>
      </c>
      <c r="EC1146" s="519">
        <v>11</v>
      </c>
      <c r="ED1146" s="183" t="str">
        <f t="shared" si="56"/>
        <v>SDN200211</v>
      </c>
      <c r="EE1146" s="519">
        <v>466.4</v>
      </c>
      <c r="EF1146" s="519">
        <v>10000</v>
      </c>
      <c r="EG1146" s="519">
        <v>10000</v>
      </c>
      <c r="EH1146" s="519">
        <v>10000</v>
      </c>
      <c r="EI1146" s="519">
        <v>10000</v>
      </c>
      <c r="EJ1146" s="519">
        <v>10000</v>
      </c>
      <c r="EK1146" s="519">
        <v>10000</v>
      </c>
      <c r="EL1146" s="519">
        <v>10000</v>
      </c>
      <c r="EM1146" s="519">
        <v>10000</v>
      </c>
      <c r="EN1146" s="519">
        <v>10000</v>
      </c>
      <c r="EO1146" s="519">
        <v>10000</v>
      </c>
      <c r="EP1146" s="519">
        <v>10000</v>
      </c>
      <c r="EQ1146" s="519">
        <v>10000</v>
      </c>
      <c r="ER1146" s="519">
        <v>10000</v>
      </c>
      <c r="ES1146" s="519">
        <v>10000</v>
      </c>
      <c r="ET1146" s="519">
        <v>10000</v>
      </c>
      <c r="EU1146" s="519">
        <v>10000</v>
      </c>
      <c r="EV1146" s="519">
        <v>10000</v>
      </c>
      <c r="EW1146" s="519">
        <v>10000</v>
      </c>
      <c r="EX1146" s="519">
        <v>10000</v>
      </c>
      <c r="EY1146" s="519">
        <v>10000</v>
      </c>
      <c r="EZ1146" s="519">
        <v>10000</v>
      </c>
      <c r="FA1146" s="519">
        <v>10000</v>
      </c>
      <c r="FB1146" s="519">
        <v>10000</v>
      </c>
      <c r="FC1146" s="519">
        <v>10000</v>
      </c>
      <c r="FD1146" s="519">
        <v>10000</v>
      </c>
      <c r="FE1146" s="519">
        <v>10000</v>
      </c>
      <c r="FF1146" s="519">
        <v>10000</v>
      </c>
      <c r="FG1146" s="519">
        <v>10000</v>
      </c>
      <c r="FH1146" s="519">
        <v>10000</v>
      </c>
      <c r="FI1146" s="519">
        <v>10000</v>
      </c>
      <c r="FJ1146" s="519">
        <v>10000</v>
      </c>
      <c r="FK1146" s="519">
        <v>10000</v>
      </c>
      <c r="FL1146" s="519">
        <v>10000</v>
      </c>
      <c r="FM1146" s="519">
        <v>10000</v>
      </c>
      <c r="FN1146" s="519">
        <v>0</v>
      </c>
      <c r="FO1146" s="519">
        <v>0</v>
      </c>
      <c r="FP1146" s="519">
        <v>0</v>
      </c>
      <c r="FQ1146" s="519">
        <v>0</v>
      </c>
      <c r="FR1146" s="519">
        <v>0</v>
      </c>
      <c r="FS1146" s="519">
        <v>0</v>
      </c>
      <c r="FT1146" s="519">
        <v>0</v>
      </c>
      <c r="FU1146" s="519">
        <v>0</v>
      </c>
      <c r="FV1146" s="519">
        <v>0</v>
      </c>
      <c r="FW1146" s="519">
        <v>0</v>
      </c>
      <c r="FX1146" s="519">
        <v>0</v>
      </c>
      <c r="FY1146" s="519">
        <v>0</v>
      </c>
      <c r="FZ1146" s="519">
        <v>0</v>
      </c>
      <c r="GA1146" s="519">
        <v>0</v>
      </c>
      <c r="GB1146" s="519">
        <v>0</v>
      </c>
      <c r="GC1146" s="519">
        <v>0</v>
      </c>
      <c r="GD1146" s="519">
        <v>0</v>
      </c>
      <c r="GE1146" s="519">
        <v>0</v>
      </c>
      <c r="GF1146" s="519">
        <v>0</v>
      </c>
      <c r="GG1146" s="519">
        <v>0</v>
      </c>
      <c r="GH1146" s="519">
        <v>0</v>
      </c>
      <c r="GI1146" s="519">
        <v>0</v>
      </c>
      <c r="GJ1146" s="519">
        <v>0</v>
      </c>
      <c r="GK1146" s="519">
        <v>0</v>
      </c>
      <c r="GL1146" s="519">
        <v>0</v>
      </c>
      <c r="GM1146" s="519">
        <v>0</v>
      </c>
      <c r="GN1146" s="519">
        <v>0</v>
      </c>
      <c r="GO1146" s="519">
        <v>0</v>
      </c>
      <c r="GP1146" s="519">
        <v>0</v>
      </c>
      <c r="GQ1146" s="519">
        <v>0</v>
      </c>
      <c r="GR1146" s="519">
        <v>0</v>
      </c>
      <c r="GS1146" s="519">
        <v>0</v>
      </c>
      <c r="GT1146" s="519">
        <v>0</v>
      </c>
      <c r="GU1146" s="519">
        <v>0</v>
      </c>
      <c r="GV1146" s="519">
        <v>0</v>
      </c>
      <c r="GW1146" s="519">
        <v>0</v>
      </c>
      <c r="GX1146" s="519">
        <v>0</v>
      </c>
      <c r="GY1146" s="519">
        <v>0</v>
      </c>
      <c r="GZ1146" s="519">
        <v>0</v>
      </c>
      <c r="HA1146" s="519">
        <v>0</v>
      </c>
      <c r="HB1146" s="519">
        <v>0</v>
      </c>
      <c r="HC1146" s="519">
        <v>0</v>
      </c>
      <c r="HD1146" s="519">
        <v>0</v>
      </c>
      <c r="HE1146" s="519">
        <v>0</v>
      </c>
      <c r="HF1146" s="519">
        <v>0</v>
      </c>
      <c r="HG1146" s="519">
        <v>0</v>
      </c>
      <c r="HH1146" s="519">
        <v>0</v>
      </c>
      <c r="HI1146" s="519">
        <v>0</v>
      </c>
      <c r="HJ1146" s="519">
        <v>0</v>
      </c>
      <c r="HK1146" s="519">
        <v>0</v>
      </c>
      <c r="HL1146" s="519">
        <v>0</v>
      </c>
      <c r="HM1146" s="519">
        <v>0</v>
      </c>
      <c r="HN1146" s="519">
        <v>0</v>
      </c>
      <c r="HO1146" s="519">
        <v>0</v>
      </c>
      <c r="HP1146" s="519">
        <v>0</v>
      </c>
      <c r="HQ1146" s="519">
        <v>0</v>
      </c>
      <c r="HR1146" s="519">
        <v>0</v>
      </c>
      <c r="HS1146" s="519">
        <v>0</v>
      </c>
      <c r="HT1146" s="519">
        <v>0</v>
      </c>
      <c r="HU1146" s="519">
        <v>0</v>
      </c>
      <c r="HV1146" s="519">
        <v>0</v>
      </c>
      <c r="HW1146" s="519">
        <v>0</v>
      </c>
      <c r="HX1146" s="519">
        <v>0</v>
      </c>
      <c r="HY1146" s="519">
        <v>0</v>
      </c>
      <c r="HZ1146" s="519">
        <v>0</v>
      </c>
      <c r="IA1146" s="519">
        <v>0</v>
      </c>
      <c r="IB1146" s="519">
        <v>0</v>
      </c>
      <c r="IC1146" s="519">
        <v>0</v>
      </c>
      <c r="ID1146" s="519">
        <v>0</v>
      </c>
      <c r="IE1146" s="519">
        <v>0</v>
      </c>
      <c r="IF1146" s="519">
        <v>0</v>
      </c>
      <c r="IG1146" s="519">
        <v>0</v>
      </c>
      <c r="IH1146" s="519">
        <v>0</v>
      </c>
      <c r="II1146" s="519">
        <v>0</v>
      </c>
      <c r="IJ1146" s="519">
        <v>0</v>
      </c>
      <c r="IK1146" s="519">
        <v>0</v>
      </c>
    </row>
    <row r="1147" spans="2:245" hidden="1">
      <c r="B1147" s="519" t="s">
        <v>1058</v>
      </c>
      <c r="C1147" s="519"/>
      <c r="D1147" s="519"/>
      <c r="E1147" s="519"/>
      <c r="F1147" s="519">
        <v>2</v>
      </c>
      <c r="G1147" s="519"/>
      <c r="H1147" s="519">
        <v>53</v>
      </c>
      <c r="I1147" s="519">
        <v>5</v>
      </c>
      <c r="J1147" s="519" t="str">
        <f t="shared" si="54"/>
        <v>SDN10025305</v>
      </c>
      <c r="K1147" s="519">
        <v>1400</v>
      </c>
      <c r="M1147" s="337"/>
      <c r="N1147" s="519" t="s">
        <v>1062</v>
      </c>
      <c r="O1147" s="519" t="s">
        <v>1060</v>
      </c>
      <c r="P1147" s="519">
        <v>12</v>
      </c>
      <c r="Q1147" s="521" t="str">
        <f t="shared" si="55"/>
        <v>SDN200212</v>
      </c>
      <c r="R1147" s="519">
        <v>466.4</v>
      </c>
      <c r="S1147" s="519">
        <v>2000</v>
      </c>
      <c r="T1147" s="519">
        <v>2000</v>
      </c>
      <c r="U1147" s="519">
        <v>2000</v>
      </c>
      <c r="V1147" s="519">
        <v>2332</v>
      </c>
      <c r="W1147" s="519">
        <v>2798.4</v>
      </c>
      <c r="X1147" s="519">
        <v>3264.8</v>
      </c>
      <c r="Y1147" s="519">
        <v>3731.2</v>
      </c>
      <c r="Z1147" s="519">
        <v>4197.6000000000004</v>
      </c>
      <c r="AA1147" s="519">
        <v>4664</v>
      </c>
      <c r="AB1147" s="519">
        <v>5037.1000000000004</v>
      </c>
      <c r="AC1147" s="519">
        <v>5410.2</v>
      </c>
      <c r="AD1147" s="519">
        <v>5783.4</v>
      </c>
      <c r="AE1147" s="519">
        <v>6156.5</v>
      </c>
      <c r="AF1147" s="519">
        <v>6529.6</v>
      </c>
      <c r="AG1147" s="519">
        <v>6902.7</v>
      </c>
      <c r="AH1147" s="519">
        <v>7275.8</v>
      </c>
      <c r="AI1147" s="519">
        <v>7649</v>
      </c>
      <c r="AJ1147" s="519">
        <v>8022.1</v>
      </c>
      <c r="AK1147" s="519">
        <v>8395.2000000000007</v>
      </c>
      <c r="AL1147" s="519">
        <v>8395.2000000000007</v>
      </c>
      <c r="AM1147" s="519">
        <v>8395.2000000000007</v>
      </c>
      <c r="AN1147" s="519">
        <v>8395.2000000000007</v>
      </c>
      <c r="AO1147" s="519">
        <v>8395.2000000000007</v>
      </c>
      <c r="AP1147" s="519">
        <v>8395.2000000000007</v>
      </c>
      <c r="AQ1147" s="519">
        <v>8395.2000000000007</v>
      </c>
      <c r="AR1147" s="519">
        <v>8395.2000000000007</v>
      </c>
      <c r="AS1147" s="519">
        <v>8395.2000000000007</v>
      </c>
      <c r="AT1147" s="519">
        <v>8395.2000000000007</v>
      </c>
      <c r="AU1147" s="519">
        <v>8395.2000000000007</v>
      </c>
      <c r="AV1147" s="519">
        <v>8395.2000000000007</v>
      </c>
      <c r="AW1147" s="519">
        <v>8395.2000000000007</v>
      </c>
      <c r="AX1147" s="519">
        <v>8395.2000000000007</v>
      </c>
      <c r="AY1147" s="519">
        <v>8395.2000000000007</v>
      </c>
      <c r="AZ1147" s="519">
        <v>8395.2000000000007</v>
      </c>
      <c r="BA1147" s="519">
        <v>0</v>
      </c>
      <c r="BB1147" s="519">
        <v>0</v>
      </c>
      <c r="BC1147" s="519">
        <v>0</v>
      </c>
      <c r="BD1147" s="519">
        <v>0</v>
      </c>
      <c r="BE1147" s="519">
        <v>0</v>
      </c>
      <c r="BF1147" s="519">
        <v>0</v>
      </c>
      <c r="BG1147" s="519">
        <v>0</v>
      </c>
      <c r="BH1147" s="519">
        <v>0</v>
      </c>
      <c r="BI1147" s="519">
        <v>0</v>
      </c>
      <c r="BJ1147" s="519">
        <v>0</v>
      </c>
      <c r="BK1147" s="519">
        <v>0</v>
      </c>
      <c r="BL1147" s="519">
        <v>0</v>
      </c>
      <c r="BM1147" s="519">
        <v>0</v>
      </c>
      <c r="BN1147" s="519">
        <v>0</v>
      </c>
      <c r="BO1147" s="519">
        <v>0</v>
      </c>
      <c r="BP1147" s="519">
        <v>0</v>
      </c>
      <c r="BQ1147" s="519">
        <v>0</v>
      </c>
      <c r="BR1147" s="519">
        <v>0</v>
      </c>
      <c r="BS1147" s="519">
        <v>0</v>
      </c>
      <c r="BT1147" s="519">
        <v>0</v>
      </c>
      <c r="BU1147" s="519">
        <v>0</v>
      </c>
      <c r="BV1147" s="519">
        <v>0</v>
      </c>
      <c r="BW1147" s="519">
        <v>0</v>
      </c>
      <c r="BX1147" s="519">
        <v>0</v>
      </c>
      <c r="BY1147" s="519">
        <v>0</v>
      </c>
      <c r="BZ1147" s="519">
        <v>0</v>
      </c>
      <c r="CA1147" s="519">
        <v>0</v>
      </c>
      <c r="CB1147" s="519">
        <v>0</v>
      </c>
      <c r="CC1147" s="519">
        <v>0</v>
      </c>
      <c r="CD1147" s="519">
        <v>0</v>
      </c>
      <c r="CE1147" s="519">
        <v>0</v>
      </c>
      <c r="CF1147" s="519">
        <v>0</v>
      </c>
      <c r="CG1147" s="519">
        <v>0</v>
      </c>
      <c r="CH1147" s="519">
        <v>0</v>
      </c>
      <c r="CI1147" s="519">
        <v>0</v>
      </c>
      <c r="CJ1147" s="519">
        <v>0</v>
      </c>
      <c r="CK1147" s="519">
        <v>0</v>
      </c>
      <c r="CL1147" s="519">
        <v>0</v>
      </c>
      <c r="CM1147" s="519">
        <v>0</v>
      </c>
      <c r="CN1147" s="519">
        <v>0</v>
      </c>
      <c r="CO1147" s="519">
        <v>0</v>
      </c>
      <c r="CP1147" s="519">
        <v>0</v>
      </c>
      <c r="CQ1147" s="519">
        <v>0</v>
      </c>
      <c r="CR1147" s="519">
        <v>0</v>
      </c>
      <c r="CS1147" s="519">
        <v>0</v>
      </c>
      <c r="CT1147" s="519">
        <v>0</v>
      </c>
      <c r="CU1147" s="519">
        <v>0</v>
      </c>
      <c r="CV1147" s="519">
        <v>0</v>
      </c>
      <c r="CW1147" s="519">
        <v>0</v>
      </c>
      <c r="CX1147" s="519">
        <v>0</v>
      </c>
      <c r="CY1147" s="519">
        <v>0</v>
      </c>
      <c r="CZ1147" s="519">
        <v>0</v>
      </c>
      <c r="DA1147" s="519">
        <v>0</v>
      </c>
      <c r="DB1147" s="519">
        <v>0</v>
      </c>
      <c r="DC1147" s="519">
        <v>0</v>
      </c>
      <c r="DD1147" s="519">
        <v>0</v>
      </c>
      <c r="DE1147" s="519">
        <v>0</v>
      </c>
      <c r="DF1147" s="519">
        <v>0</v>
      </c>
      <c r="DG1147" s="519">
        <v>0</v>
      </c>
      <c r="DH1147" s="519">
        <v>0</v>
      </c>
      <c r="DI1147" s="519">
        <v>0</v>
      </c>
      <c r="DJ1147" s="519">
        <v>0</v>
      </c>
      <c r="DK1147" s="519">
        <v>0</v>
      </c>
      <c r="DL1147" s="519">
        <v>0</v>
      </c>
      <c r="DM1147" s="519">
        <v>0</v>
      </c>
      <c r="DN1147" s="519">
        <v>0</v>
      </c>
      <c r="DO1147" s="519">
        <v>0</v>
      </c>
      <c r="DP1147" s="519">
        <v>0</v>
      </c>
      <c r="DQ1147" s="519">
        <v>0</v>
      </c>
      <c r="DR1147" s="519">
        <v>0</v>
      </c>
      <c r="DS1147" s="519">
        <v>0</v>
      </c>
      <c r="DT1147" s="519">
        <v>0</v>
      </c>
      <c r="DU1147" s="519">
        <v>0</v>
      </c>
      <c r="DV1147" s="519">
        <v>0</v>
      </c>
      <c r="DW1147" s="519">
        <v>0</v>
      </c>
      <c r="DX1147" s="519">
        <v>0</v>
      </c>
      <c r="DZ1147" s="337"/>
      <c r="EA1147" s="519" t="s">
        <v>1062</v>
      </c>
      <c r="EB1147" s="519" t="s">
        <v>1060</v>
      </c>
      <c r="EC1147" s="519">
        <v>12</v>
      </c>
      <c r="ED1147" s="183" t="str">
        <f t="shared" si="56"/>
        <v>SDN200212</v>
      </c>
      <c r="EE1147" s="519">
        <v>466.4</v>
      </c>
      <c r="EF1147" s="519">
        <v>10000</v>
      </c>
      <c r="EG1147" s="519">
        <v>10000</v>
      </c>
      <c r="EH1147" s="519">
        <v>10000</v>
      </c>
      <c r="EI1147" s="519">
        <v>10000</v>
      </c>
      <c r="EJ1147" s="519">
        <v>10000</v>
      </c>
      <c r="EK1147" s="519">
        <v>10000</v>
      </c>
      <c r="EL1147" s="519">
        <v>10000</v>
      </c>
      <c r="EM1147" s="519">
        <v>10000</v>
      </c>
      <c r="EN1147" s="519">
        <v>10000</v>
      </c>
      <c r="EO1147" s="519">
        <v>10000</v>
      </c>
      <c r="EP1147" s="519">
        <v>10000</v>
      </c>
      <c r="EQ1147" s="519">
        <v>10000</v>
      </c>
      <c r="ER1147" s="519">
        <v>10000</v>
      </c>
      <c r="ES1147" s="519">
        <v>10000</v>
      </c>
      <c r="ET1147" s="519">
        <v>10000</v>
      </c>
      <c r="EU1147" s="519">
        <v>10000</v>
      </c>
      <c r="EV1147" s="519">
        <v>10000</v>
      </c>
      <c r="EW1147" s="519">
        <v>10000</v>
      </c>
      <c r="EX1147" s="519">
        <v>10000</v>
      </c>
      <c r="EY1147" s="519">
        <v>10000</v>
      </c>
      <c r="EZ1147" s="519">
        <v>10000</v>
      </c>
      <c r="FA1147" s="519">
        <v>10000</v>
      </c>
      <c r="FB1147" s="519">
        <v>10000</v>
      </c>
      <c r="FC1147" s="519">
        <v>10000</v>
      </c>
      <c r="FD1147" s="519">
        <v>10000</v>
      </c>
      <c r="FE1147" s="519">
        <v>10000</v>
      </c>
      <c r="FF1147" s="519">
        <v>10000</v>
      </c>
      <c r="FG1147" s="519">
        <v>10000</v>
      </c>
      <c r="FH1147" s="519">
        <v>10000</v>
      </c>
      <c r="FI1147" s="519">
        <v>10000</v>
      </c>
      <c r="FJ1147" s="519">
        <v>10000</v>
      </c>
      <c r="FK1147" s="519">
        <v>10000</v>
      </c>
      <c r="FL1147" s="519">
        <v>10000</v>
      </c>
      <c r="FM1147" s="519">
        <v>10000</v>
      </c>
      <c r="FN1147" s="519">
        <v>0</v>
      </c>
      <c r="FO1147" s="519">
        <v>0</v>
      </c>
      <c r="FP1147" s="519">
        <v>0</v>
      </c>
      <c r="FQ1147" s="519">
        <v>0</v>
      </c>
      <c r="FR1147" s="519">
        <v>0</v>
      </c>
      <c r="FS1147" s="519">
        <v>0</v>
      </c>
      <c r="FT1147" s="519">
        <v>0</v>
      </c>
      <c r="FU1147" s="519">
        <v>0</v>
      </c>
      <c r="FV1147" s="519">
        <v>0</v>
      </c>
      <c r="FW1147" s="519">
        <v>0</v>
      </c>
      <c r="FX1147" s="519">
        <v>0</v>
      </c>
      <c r="FY1147" s="519">
        <v>0</v>
      </c>
      <c r="FZ1147" s="519">
        <v>0</v>
      </c>
      <c r="GA1147" s="519">
        <v>0</v>
      </c>
      <c r="GB1147" s="519">
        <v>0</v>
      </c>
      <c r="GC1147" s="519">
        <v>0</v>
      </c>
      <c r="GD1147" s="519">
        <v>0</v>
      </c>
      <c r="GE1147" s="519">
        <v>0</v>
      </c>
      <c r="GF1147" s="519">
        <v>0</v>
      </c>
      <c r="GG1147" s="519">
        <v>0</v>
      </c>
      <c r="GH1147" s="519">
        <v>0</v>
      </c>
      <c r="GI1147" s="519">
        <v>0</v>
      </c>
      <c r="GJ1147" s="519">
        <v>0</v>
      </c>
      <c r="GK1147" s="519">
        <v>0</v>
      </c>
      <c r="GL1147" s="519">
        <v>0</v>
      </c>
      <c r="GM1147" s="519">
        <v>0</v>
      </c>
      <c r="GN1147" s="519">
        <v>0</v>
      </c>
      <c r="GO1147" s="519">
        <v>0</v>
      </c>
      <c r="GP1147" s="519">
        <v>0</v>
      </c>
      <c r="GQ1147" s="519">
        <v>0</v>
      </c>
      <c r="GR1147" s="519">
        <v>0</v>
      </c>
      <c r="GS1147" s="519">
        <v>0</v>
      </c>
      <c r="GT1147" s="519">
        <v>0</v>
      </c>
      <c r="GU1147" s="519">
        <v>0</v>
      </c>
      <c r="GV1147" s="519">
        <v>0</v>
      </c>
      <c r="GW1147" s="519">
        <v>0</v>
      </c>
      <c r="GX1147" s="519">
        <v>0</v>
      </c>
      <c r="GY1147" s="519">
        <v>0</v>
      </c>
      <c r="GZ1147" s="519">
        <v>0</v>
      </c>
      <c r="HA1147" s="519">
        <v>0</v>
      </c>
      <c r="HB1147" s="519">
        <v>0</v>
      </c>
      <c r="HC1147" s="519">
        <v>0</v>
      </c>
      <c r="HD1147" s="519">
        <v>0</v>
      </c>
      <c r="HE1147" s="519">
        <v>0</v>
      </c>
      <c r="HF1147" s="519">
        <v>0</v>
      </c>
      <c r="HG1147" s="519">
        <v>0</v>
      </c>
      <c r="HH1147" s="519">
        <v>0</v>
      </c>
      <c r="HI1147" s="519">
        <v>0</v>
      </c>
      <c r="HJ1147" s="519">
        <v>0</v>
      </c>
      <c r="HK1147" s="519">
        <v>0</v>
      </c>
      <c r="HL1147" s="519">
        <v>0</v>
      </c>
      <c r="HM1147" s="519">
        <v>0</v>
      </c>
      <c r="HN1147" s="519">
        <v>0</v>
      </c>
      <c r="HO1147" s="519">
        <v>0</v>
      </c>
      <c r="HP1147" s="519">
        <v>0</v>
      </c>
      <c r="HQ1147" s="519">
        <v>0</v>
      </c>
      <c r="HR1147" s="519">
        <v>0</v>
      </c>
      <c r="HS1147" s="519">
        <v>0</v>
      </c>
      <c r="HT1147" s="519">
        <v>0</v>
      </c>
      <c r="HU1147" s="519">
        <v>0</v>
      </c>
      <c r="HV1147" s="519">
        <v>0</v>
      </c>
      <c r="HW1147" s="519">
        <v>0</v>
      </c>
      <c r="HX1147" s="519">
        <v>0</v>
      </c>
      <c r="HY1147" s="519">
        <v>0</v>
      </c>
      <c r="HZ1147" s="519">
        <v>0</v>
      </c>
      <c r="IA1147" s="519">
        <v>0</v>
      </c>
      <c r="IB1147" s="519">
        <v>0</v>
      </c>
      <c r="IC1147" s="519">
        <v>0</v>
      </c>
      <c r="ID1147" s="519">
        <v>0</v>
      </c>
      <c r="IE1147" s="519">
        <v>0</v>
      </c>
      <c r="IF1147" s="519">
        <v>0</v>
      </c>
      <c r="IG1147" s="519">
        <v>0</v>
      </c>
      <c r="IH1147" s="519">
        <v>0</v>
      </c>
      <c r="II1147" s="519">
        <v>0</v>
      </c>
      <c r="IJ1147" s="519">
        <v>0</v>
      </c>
      <c r="IK1147" s="519">
        <v>0</v>
      </c>
    </row>
    <row r="1148" spans="2:245" hidden="1">
      <c r="B1148" s="519" t="s">
        <v>1058</v>
      </c>
      <c r="C1148" s="519"/>
      <c r="D1148" s="519"/>
      <c r="E1148" s="519"/>
      <c r="F1148" s="519">
        <v>2</v>
      </c>
      <c r="G1148" s="519"/>
      <c r="H1148" s="519">
        <v>53</v>
      </c>
      <c r="I1148" s="519">
        <v>6</v>
      </c>
      <c r="J1148" s="519" t="str">
        <f t="shared" si="54"/>
        <v>SDN10025306</v>
      </c>
      <c r="K1148" s="519">
        <v>1120</v>
      </c>
      <c r="M1148" s="337"/>
      <c r="N1148" s="519" t="s">
        <v>1062</v>
      </c>
      <c r="O1148" s="519" t="s">
        <v>1060</v>
      </c>
      <c r="P1148" s="519">
        <v>13</v>
      </c>
      <c r="Q1148" s="521" t="str">
        <f t="shared" si="55"/>
        <v>SDN200213</v>
      </c>
      <c r="R1148" s="519">
        <v>466.4</v>
      </c>
      <c r="S1148" s="519">
        <v>2000</v>
      </c>
      <c r="T1148" s="519">
        <v>2000</v>
      </c>
      <c r="U1148" s="519">
        <v>2000</v>
      </c>
      <c r="V1148" s="519">
        <v>2332</v>
      </c>
      <c r="W1148" s="519">
        <v>2798.4</v>
      </c>
      <c r="X1148" s="519">
        <v>3264.8</v>
      </c>
      <c r="Y1148" s="519">
        <v>3731.2</v>
      </c>
      <c r="Z1148" s="519">
        <v>4197.6000000000004</v>
      </c>
      <c r="AA1148" s="519">
        <v>4664</v>
      </c>
      <c r="AB1148" s="519">
        <v>5037.1000000000004</v>
      </c>
      <c r="AC1148" s="519">
        <v>5410.2</v>
      </c>
      <c r="AD1148" s="519">
        <v>5783.4</v>
      </c>
      <c r="AE1148" s="519">
        <v>6156.5</v>
      </c>
      <c r="AF1148" s="519">
        <v>6529.6</v>
      </c>
      <c r="AG1148" s="519">
        <v>6902.7</v>
      </c>
      <c r="AH1148" s="519">
        <v>7275.8</v>
      </c>
      <c r="AI1148" s="519">
        <v>7649</v>
      </c>
      <c r="AJ1148" s="519">
        <v>8022.1</v>
      </c>
      <c r="AK1148" s="519">
        <v>8395.2000000000007</v>
      </c>
      <c r="AL1148" s="519">
        <v>8395.2000000000007</v>
      </c>
      <c r="AM1148" s="519">
        <v>8395.2000000000007</v>
      </c>
      <c r="AN1148" s="519">
        <v>8395.2000000000007</v>
      </c>
      <c r="AO1148" s="519">
        <v>8395.2000000000007</v>
      </c>
      <c r="AP1148" s="519">
        <v>8395.2000000000007</v>
      </c>
      <c r="AQ1148" s="519">
        <v>8395.2000000000007</v>
      </c>
      <c r="AR1148" s="519">
        <v>8395.2000000000007</v>
      </c>
      <c r="AS1148" s="519">
        <v>8395.2000000000007</v>
      </c>
      <c r="AT1148" s="519">
        <v>8395.2000000000007</v>
      </c>
      <c r="AU1148" s="519">
        <v>8395.2000000000007</v>
      </c>
      <c r="AV1148" s="519">
        <v>8395.2000000000007</v>
      </c>
      <c r="AW1148" s="519">
        <v>8395.2000000000007</v>
      </c>
      <c r="AX1148" s="519">
        <v>8395.2000000000007</v>
      </c>
      <c r="AY1148" s="519">
        <v>8395.2000000000007</v>
      </c>
      <c r="AZ1148" s="519">
        <v>8395.2000000000007</v>
      </c>
      <c r="BA1148" s="519">
        <v>0</v>
      </c>
      <c r="BB1148" s="519">
        <v>0</v>
      </c>
      <c r="BC1148" s="519">
        <v>0</v>
      </c>
      <c r="BD1148" s="519">
        <v>0</v>
      </c>
      <c r="BE1148" s="519">
        <v>0</v>
      </c>
      <c r="BF1148" s="519">
        <v>0</v>
      </c>
      <c r="BG1148" s="519">
        <v>0</v>
      </c>
      <c r="BH1148" s="519">
        <v>0</v>
      </c>
      <c r="BI1148" s="519">
        <v>0</v>
      </c>
      <c r="BJ1148" s="519">
        <v>0</v>
      </c>
      <c r="BK1148" s="519">
        <v>0</v>
      </c>
      <c r="BL1148" s="519">
        <v>0</v>
      </c>
      <c r="BM1148" s="519">
        <v>0</v>
      </c>
      <c r="BN1148" s="519">
        <v>0</v>
      </c>
      <c r="BO1148" s="519">
        <v>0</v>
      </c>
      <c r="BP1148" s="519">
        <v>0</v>
      </c>
      <c r="BQ1148" s="519">
        <v>0</v>
      </c>
      <c r="BR1148" s="519">
        <v>0</v>
      </c>
      <c r="BS1148" s="519">
        <v>0</v>
      </c>
      <c r="BT1148" s="519">
        <v>0</v>
      </c>
      <c r="BU1148" s="519">
        <v>0</v>
      </c>
      <c r="BV1148" s="519">
        <v>0</v>
      </c>
      <c r="BW1148" s="519">
        <v>0</v>
      </c>
      <c r="BX1148" s="519">
        <v>0</v>
      </c>
      <c r="BY1148" s="519">
        <v>0</v>
      </c>
      <c r="BZ1148" s="519">
        <v>0</v>
      </c>
      <c r="CA1148" s="519">
        <v>0</v>
      </c>
      <c r="CB1148" s="519">
        <v>0</v>
      </c>
      <c r="CC1148" s="519">
        <v>0</v>
      </c>
      <c r="CD1148" s="519">
        <v>0</v>
      </c>
      <c r="CE1148" s="519">
        <v>0</v>
      </c>
      <c r="CF1148" s="519">
        <v>0</v>
      </c>
      <c r="CG1148" s="519">
        <v>0</v>
      </c>
      <c r="CH1148" s="519">
        <v>0</v>
      </c>
      <c r="CI1148" s="519">
        <v>0</v>
      </c>
      <c r="CJ1148" s="519">
        <v>0</v>
      </c>
      <c r="CK1148" s="519">
        <v>0</v>
      </c>
      <c r="CL1148" s="519">
        <v>0</v>
      </c>
      <c r="CM1148" s="519">
        <v>0</v>
      </c>
      <c r="CN1148" s="519">
        <v>0</v>
      </c>
      <c r="CO1148" s="519">
        <v>0</v>
      </c>
      <c r="CP1148" s="519">
        <v>0</v>
      </c>
      <c r="CQ1148" s="519">
        <v>0</v>
      </c>
      <c r="CR1148" s="519">
        <v>0</v>
      </c>
      <c r="CS1148" s="519">
        <v>0</v>
      </c>
      <c r="CT1148" s="519">
        <v>0</v>
      </c>
      <c r="CU1148" s="519">
        <v>0</v>
      </c>
      <c r="CV1148" s="519">
        <v>0</v>
      </c>
      <c r="CW1148" s="519">
        <v>0</v>
      </c>
      <c r="CX1148" s="519">
        <v>0</v>
      </c>
      <c r="CY1148" s="519">
        <v>0</v>
      </c>
      <c r="CZ1148" s="519">
        <v>0</v>
      </c>
      <c r="DA1148" s="519">
        <v>0</v>
      </c>
      <c r="DB1148" s="519">
        <v>0</v>
      </c>
      <c r="DC1148" s="519">
        <v>0</v>
      </c>
      <c r="DD1148" s="519">
        <v>0</v>
      </c>
      <c r="DE1148" s="519">
        <v>0</v>
      </c>
      <c r="DF1148" s="519">
        <v>0</v>
      </c>
      <c r="DG1148" s="519">
        <v>0</v>
      </c>
      <c r="DH1148" s="519">
        <v>0</v>
      </c>
      <c r="DI1148" s="519">
        <v>0</v>
      </c>
      <c r="DJ1148" s="519">
        <v>0</v>
      </c>
      <c r="DK1148" s="519">
        <v>0</v>
      </c>
      <c r="DL1148" s="519">
        <v>0</v>
      </c>
      <c r="DM1148" s="519">
        <v>0</v>
      </c>
      <c r="DN1148" s="519">
        <v>0</v>
      </c>
      <c r="DO1148" s="519">
        <v>0</v>
      </c>
      <c r="DP1148" s="519">
        <v>0</v>
      </c>
      <c r="DQ1148" s="519">
        <v>0</v>
      </c>
      <c r="DR1148" s="519">
        <v>0</v>
      </c>
      <c r="DS1148" s="519">
        <v>0</v>
      </c>
      <c r="DT1148" s="519">
        <v>0</v>
      </c>
      <c r="DU1148" s="519">
        <v>0</v>
      </c>
      <c r="DV1148" s="519">
        <v>0</v>
      </c>
      <c r="DW1148" s="519">
        <v>0</v>
      </c>
      <c r="DX1148" s="519">
        <v>0</v>
      </c>
      <c r="DZ1148" s="337"/>
      <c r="EA1148" s="519" t="s">
        <v>1062</v>
      </c>
      <c r="EB1148" s="519" t="s">
        <v>1060</v>
      </c>
      <c r="EC1148" s="519">
        <v>13</v>
      </c>
      <c r="ED1148" s="183" t="str">
        <f t="shared" si="56"/>
        <v>SDN200213</v>
      </c>
      <c r="EE1148" s="519">
        <v>466.4</v>
      </c>
      <c r="EF1148" s="519">
        <v>10000</v>
      </c>
      <c r="EG1148" s="519">
        <v>10000</v>
      </c>
      <c r="EH1148" s="519">
        <v>10000</v>
      </c>
      <c r="EI1148" s="519">
        <v>10000</v>
      </c>
      <c r="EJ1148" s="519">
        <v>10000</v>
      </c>
      <c r="EK1148" s="519">
        <v>10000</v>
      </c>
      <c r="EL1148" s="519">
        <v>10000</v>
      </c>
      <c r="EM1148" s="519">
        <v>10000</v>
      </c>
      <c r="EN1148" s="519">
        <v>10000</v>
      </c>
      <c r="EO1148" s="519">
        <v>10000</v>
      </c>
      <c r="EP1148" s="519">
        <v>10000</v>
      </c>
      <c r="EQ1148" s="519">
        <v>10000</v>
      </c>
      <c r="ER1148" s="519">
        <v>10000</v>
      </c>
      <c r="ES1148" s="519">
        <v>10000</v>
      </c>
      <c r="ET1148" s="519">
        <v>10000</v>
      </c>
      <c r="EU1148" s="519">
        <v>10000</v>
      </c>
      <c r="EV1148" s="519">
        <v>10000</v>
      </c>
      <c r="EW1148" s="519">
        <v>10000</v>
      </c>
      <c r="EX1148" s="519">
        <v>10000</v>
      </c>
      <c r="EY1148" s="519">
        <v>10000</v>
      </c>
      <c r="EZ1148" s="519">
        <v>10000</v>
      </c>
      <c r="FA1148" s="519">
        <v>10000</v>
      </c>
      <c r="FB1148" s="519">
        <v>10000</v>
      </c>
      <c r="FC1148" s="519">
        <v>10000</v>
      </c>
      <c r="FD1148" s="519">
        <v>10000</v>
      </c>
      <c r="FE1148" s="519">
        <v>10000</v>
      </c>
      <c r="FF1148" s="519">
        <v>10000</v>
      </c>
      <c r="FG1148" s="519">
        <v>10000</v>
      </c>
      <c r="FH1148" s="519">
        <v>10000</v>
      </c>
      <c r="FI1148" s="519">
        <v>10000</v>
      </c>
      <c r="FJ1148" s="519">
        <v>10000</v>
      </c>
      <c r="FK1148" s="519">
        <v>10000</v>
      </c>
      <c r="FL1148" s="519">
        <v>10000</v>
      </c>
      <c r="FM1148" s="519">
        <v>10000</v>
      </c>
      <c r="FN1148" s="519">
        <v>0</v>
      </c>
      <c r="FO1148" s="519">
        <v>0</v>
      </c>
      <c r="FP1148" s="519">
        <v>0</v>
      </c>
      <c r="FQ1148" s="519">
        <v>0</v>
      </c>
      <c r="FR1148" s="519">
        <v>0</v>
      </c>
      <c r="FS1148" s="519">
        <v>0</v>
      </c>
      <c r="FT1148" s="519">
        <v>0</v>
      </c>
      <c r="FU1148" s="519">
        <v>0</v>
      </c>
      <c r="FV1148" s="519">
        <v>0</v>
      </c>
      <c r="FW1148" s="519">
        <v>0</v>
      </c>
      <c r="FX1148" s="519">
        <v>0</v>
      </c>
      <c r="FY1148" s="519">
        <v>0</v>
      </c>
      <c r="FZ1148" s="519">
        <v>0</v>
      </c>
      <c r="GA1148" s="519">
        <v>0</v>
      </c>
      <c r="GB1148" s="519">
        <v>0</v>
      </c>
      <c r="GC1148" s="519">
        <v>0</v>
      </c>
      <c r="GD1148" s="519">
        <v>0</v>
      </c>
      <c r="GE1148" s="519">
        <v>0</v>
      </c>
      <c r="GF1148" s="519">
        <v>0</v>
      </c>
      <c r="GG1148" s="519">
        <v>0</v>
      </c>
      <c r="GH1148" s="519">
        <v>0</v>
      </c>
      <c r="GI1148" s="519">
        <v>0</v>
      </c>
      <c r="GJ1148" s="519">
        <v>0</v>
      </c>
      <c r="GK1148" s="519">
        <v>0</v>
      </c>
      <c r="GL1148" s="519">
        <v>0</v>
      </c>
      <c r="GM1148" s="519">
        <v>0</v>
      </c>
      <c r="GN1148" s="519">
        <v>0</v>
      </c>
      <c r="GO1148" s="519">
        <v>0</v>
      </c>
      <c r="GP1148" s="519">
        <v>0</v>
      </c>
      <c r="GQ1148" s="519">
        <v>0</v>
      </c>
      <c r="GR1148" s="519">
        <v>0</v>
      </c>
      <c r="GS1148" s="519">
        <v>0</v>
      </c>
      <c r="GT1148" s="519">
        <v>0</v>
      </c>
      <c r="GU1148" s="519">
        <v>0</v>
      </c>
      <c r="GV1148" s="519">
        <v>0</v>
      </c>
      <c r="GW1148" s="519">
        <v>0</v>
      </c>
      <c r="GX1148" s="519">
        <v>0</v>
      </c>
      <c r="GY1148" s="519">
        <v>0</v>
      </c>
      <c r="GZ1148" s="519">
        <v>0</v>
      </c>
      <c r="HA1148" s="519">
        <v>0</v>
      </c>
      <c r="HB1148" s="519">
        <v>0</v>
      </c>
      <c r="HC1148" s="519">
        <v>0</v>
      </c>
      <c r="HD1148" s="519">
        <v>0</v>
      </c>
      <c r="HE1148" s="519">
        <v>0</v>
      </c>
      <c r="HF1148" s="519">
        <v>0</v>
      </c>
      <c r="HG1148" s="519">
        <v>0</v>
      </c>
      <c r="HH1148" s="519">
        <v>0</v>
      </c>
      <c r="HI1148" s="519">
        <v>0</v>
      </c>
      <c r="HJ1148" s="519">
        <v>0</v>
      </c>
      <c r="HK1148" s="519">
        <v>0</v>
      </c>
      <c r="HL1148" s="519">
        <v>0</v>
      </c>
      <c r="HM1148" s="519">
        <v>0</v>
      </c>
      <c r="HN1148" s="519">
        <v>0</v>
      </c>
      <c r="HO1148" s="519">
        <v>0</v>
      </c>
      <c r="HP1148" s="519">
        <v>0</v>
      </c>
      <c r="HQ1148" s="519">
        <v>0</v>
      </c>
      <c r="HR1148" s="519">
        <v>0</v>
      </c>
      <c r="HS1148" s="519">
        <v>0</v>
      </c>
      <c r="HT1148" s="519">
        <v>0</v>
      </c>
      <c r="HU1148" s="519">
        <v>0</v>
      </c>
      <c r="HV1148" s="519">
        <v>0</v>
      </c>
      <c r="HW1148" s="519">
        <v>0</v>
      </c>
      <c r="HX1148" s="519">
        <v>0</v>
      </c>
      <c r="HY1148" s="519">
        <v>0</v>
      </c>
      <c r="HZ1148" s="519">
        <v>0</v>
      </c>
      <c r="IA1148" s="519">
        <v>0</v>
      </c>
      <c r="IB1148" s="519">
        <v>0</v>
      </c>
      <c r="IC1148" s="519">
        <v>0</v>
      </c>
      <c r="ID1148" s="519">
        <v>0</v>
      </c>
      <c r="IE1148" s="519">
        <v>0</v>
      </c>
      <c r="IF1148" s="519">
        <v>0</v>
      </c>
      <c r="IG1148" s="519">
        <v>0</v>
      </c>
      <c r="IH1148" s="519">
        <v>0</v>
      </c>
      <c r="II1148" s="519">
        <v>0</v>
      </c>
      <c r="IJ1148" s="519">
        <v>0</v>
      </c>
      <c r="IK1148" s="519">
        <v>0</v>
      </c>
    </row>
    <row r="1149" spans="2:245" hidden="1">
      <c r="B1149" s="519" t="s">
        <v>1058</v>
      </c>
      <c r="C1149" s="519"/>
      <c r="D1149" s="519"/>
      <c r="E1149" s="519"/>
      <c r="F1149" s="519">
        <v>2</v>
      </c>
      <c r="G1149" s="519"/>
      <c r="H1149" s="519">
        <v>53</v>
      </c>
      <c r="I1149" s="519">
        <v>7</v>
      </c>
      <c r="J1149" s="519" t="str">
        <f t="shared" si="54"/>
        <v>SDN10025307</v>
      </c>
      <c r="K1149" s="519">
        <v>1120</v>
      </c>
      <c r="M1149" s="337"/>
      <c r="N1149" s="519" t="s">
        <v>1062</v>
      </c>
      <c r="O1149" s="519" t="s">
        <v>1060</v>
      </c>
      <c r="P1149" s="519">
        <v>14</v>
      </c>
      <c r="Q1149" s="521" t="str">
        <f t="shared" si="55"/>
        <v>SDN200214</v>
      </c>
      <c r="R1149" s="519">
        <v>466.4</v>
      </c>
      <c r="S1149" s="519">
        <v>2000</v>
      </c>
      <c r="T1149" s="519">
        <v>2000</v>
      </c>
      <c r="U1149" s="519">
        <v>2000</v>
      </c>
      <c r="V1149" s="519">
        <v>2332</v>
      </c>
      <c r="W1149" s="519">
        <v>2798.4</v>
      </c>
      <c r="X1149" s="519">
        <v>3264.8</v>
      </c>
      <c r="Y1149" s="519">
        <v>3731.2</v>
      </c>
      <c r="Z1149" s="519">
        <v>4197.6000000000004</v>
      </c>
      <c r="AA1149" s="519">
        <v>4664</v>
      </c>
      <c r="AB1149" s="519">
        <v>5037.1000000000004</v>
      </c>
      <c r="AC1149" s="519">
        <v>5410.2</v>
      </c>
      <c r="AD1149" s="519">
        <v>5783.4</v>
      </c>
      <c r="AE1149" s="519">
        <v>6156.5</v>
      </c>
      <c r="AF1149" s="519">
        <v>6529.6</v>
      </c>
      <c r="AG1149" s="519">
        <v>6902.7</v>
      </c>
      <c r="AH1149" s="519">
        <v>7275.8</v>
      </c>
      <c r="AI1149" s="519">
        <v>7649</v>
      </c>
      <c r="AJ1149" s="519">
        <v>8022.1</v>
      </c>
      <c r="AK1149" s="519">
        <v>8395.2000000000007</v>
      </c>
      <c r="AL1149" s="519">
        <v>8395.2000000000007</v>
      </c>
      <c r="AM1149" s="519">
        <v>8395.2000000000007</v>
      </c>
      <c r="AN1149" s="519">
        <v>8395.2000000000007</v>
      </c>
      <c r="AO1149" s="519">
        <v>8395.2000000000007</v>
      </c>
      <c r="AP1149" s="519">
        <v>8395.2000000000007</v>
      </c>
      <c r="AQ1149" s="519">
        <v>8395.2000000000007</v>
      </c>
      <c r="AR1149" s="519">
        <v>8395.2000000000007</v>
      </c>
      <c r="AS1149" s="519">
        <v>8395.2000000000007</v>
      </c>
      <c r="AT1149" s="519">
        <v>8395.2000000000007</v>
      </c>
      <c r="AU1149" s="519">
        <v>8395.2000000000007</v>
      </c>
      <c r="AV1149" s="519">
        <v>8395.2000000000007</v>
      </c>
      <c r="AW1149" s="519">
        <v>8395.2000000000007</v>
      </c>
      <c r="AX1149" s="519">
        <v>8395.2000000000007</v>
      </c>
      <c r="AY1149" s="519">
        <v>8395.2000000000007</v>
      </c>
      <c r="AZ1149" s="519">
        <v>8395.2000000000007</v>
      </c>
      <c r="BA1149" s="519">
        <v>0</v>
      </c>
      <c r="BB1149" s="519">
        <v>0</v>
      </c>
      <c r="BC1149" s="519">
        <v>0</v>
      </c>
      <c r="BD1149" s="519">
        <v>0</v>
      </c>
      <c r="BE1149" s="519">
        <v>0</v>
      </c>
      <c r="BF1149" s="519">
        <v>0</v>
      </c>
      <c r="BG1149" s="519">
        <v>0</v>
      </c>
      <c r="BH1149" s="519">
        <v>0</v>
      </c>
      <c r="BI1149" s="519">
        <v>0</v>
      </c>
      <c r="BJ1149" s="519">
        <v>0</v>
      </c>
      <c r="BK1149" s="519">
        <v>0</v>
      </c>
      <c r="BL1149" s="519">
        <v>0</v>
      </c>
      <c r="BM1149" s="519">
        <v>0</v>
      </c>
      <c r="BN1149" s="519">
        <v>0</v>
      </c>
      <c r="BO1149" s="519">
        <v>0</v>
      </c>
      <c r="BP1149" s="519">
        <v>0</v>
      </c>
      <c r="BQ1149" s="519">
        <v>0</v>
      </c>
      <c r="BR1149" s="519">
        <v>0</v>
      </c>
      <c r="BS1149" s="519">
        <v>0</v>
      </c>
      <c r="BT1149" s="519">
        <v>0</v>
      </c>
      <c r="BU1149" s="519">
        <v>0</v>
      </c>
      <c r="BV1149" s="519">
        <v>0</v>
      </c>
      <c r="BW1149" s="519">
        <v>0</v>
      </c>
      <c r="BX1149" s="519">
        <v>0</v>
      </c>
      <c r="BY1149" s="519">
        <v>0</v>
      </c>
      <c r="BZ1149" s="519">
        <v>0</v>
      </c>
      <c r="CA1149" s="519">
        <v>0</v>
      </c>
      <c r="CB1149" s="519">
        <v>0</v>
      </c>
      <c r="CC1149" s="519">
        <v>0</v>
      </c>
      <c r="CD1149" s="519">
        <v>0</v>
      </c>
      <c r="CE1149" s="519">
        <v>0</v>
      </c>
      <c r="CF1149" s="519">
        <v>0</v>
      </c>
      <c r="CG1149" s="519">
        <v>0</v>
      </c>
      <c r="CH1149" s="519">
        <v>0</v>
      </c>
      <c r="CI1149" s="519">
        <v>0</v>
      </c>
      <c r="CJ1149" s="519">
        <v>0</v>
      </c>
      <c r="CK1149" s="519">
        <v>0</v>
      </c>
      <c r="CL1149" s="519">
        <v>0</v>
      </c>
      <c r="CM1149" s="519">
        <v>0</v>
      </c>
      <c r="CN1149" s="519">
        <v>0</v>
      </c>
      <c r="CO1149" s="519">
        <v>0</v>
      </c>
      <c r="CP1149" s="519">
        <v>0</v>
      </c>
      <c r="CQ1149" s="519">
        <v>0</v>
      </c>
      <c r="CR1149" s="519">
        <v>0</v>
      </c>
      <c r="CS1149" s="519">
        <v>0</v>
      </c>
      <c r="CT1149" s="519">
        <v>0</v>
      </c>
      <c r="CU1149" s="519">
        <v>0</v>
      </c>
      <c r="CV1149" s="519">
        <v>0</v>
      </c>
      <c r="CW1149" s="519">
        <v>0</v>
      </c>
      <c r="CX1149" s="519">
        <v>0</v>
      </c>
      <c r="CY1149" s="519">
        <v>0</v>
      </c>
      <c r="CZ1149" s="519">
        <v>0</v>
      </c>
      <c r="DA1149" s="519">
        <v>0</v>
      </c>
      <c r="DB1149" s="519">
        <v>0</v>
      </c>
      <c r="DC1149" s="519">
        <v>0</v>
      </c>
      <c r="DD1149" s="519">
        <v>0</v>
      </c>
      <c r="DE1149" s="519">
        <v>0</v>
      </c>
      <c r="DF1149" s="519">
        <v>0</v>
      </c>
      <c r="DG1149" s="519">
        <v>0</v>
      </c>
      <c r="DH1149" s="519">
        <v>0</v>
      </c>
      <c r="DI1149" s="519">
        <v>0</v>
      </c>
      <c r="DJ1149" s="519">
        <v>0</v>
      </c>
      <c r="DK1149" s="519">
        <v>0</v>
      </c>
      <c r="DL1149" s="519">
        <v>0</v>
      </c>
      <c r="DM1149" s="519">
        <v>0</v>
      </c>
      <c r="DN1149" s="519">
        <v>0</v>
      </c>
      <c r="DO1149" s="519">
        <v>0</v>
      </c>
      <c r="DP1149" s="519">
        <v>0</v>
      </c>
      <c r="DQ1149" s="519">
        <v>0</v>
      </c>
      <c r="DR1149" s="519">
        <v>0</v>
      </c>
      <c r="DS1149" s="519">
        <v>0</v>
      </c>
      <c r="DT1149" s="519">
        <v>0</v>
      </c>
      <c r="DU1149" s="519">
        <v>0</v>
      </c>
      <c r="DV1149" s="519">
        <v>0</v>
      </c>
      <c r="DW1149" s="519">
        <v>0</v>
      </c>
      <c r="DX1149" s="519">
        <v>0</v>
      </c>
      <c r="DZ1149" s="337"/>
      <c r="EA1149" s="519" t="s">
        <v>1062</v>
      </c>
      <c r="EB1149" s="519" t="s">
        <v>1060</v>
      </c>
      <c r="EC1149" s="519">
        <v>14</v>
      </c>
      <c r="ED1149" s="183" t="str">
        <f t="shared" si="56"/>
        <v>SDN200214</v>
      </c>
      <c r="EE1149" s="519">
        <v>466.4</v>
      </c>
      <c r="EF1149" s="519">
        <v>10000</v>
      </c>
      <c r="EG1149" s="519">
        <v>10000</v>
      </c>
      <c r="EH1149" s="519">
        <v>10000</v>
      </c>
      <c r="EI1149" s="519">
        <v>10000</v>
      </c>
      <c r="EJ1149" s="519">
        <v>10000</v>
      </c>
      <c r="EK1149" s="519">
        <v>10000</v>
      </c>
      <c r="EL1149" s="519">
        <v>10000</v>
      </c>
      <c r="EM1149" s="519">
        <v>10000</v>
      </c>
      <c r="EN1149" s="519">
        <v>10000</v>
      </c>
      <c r="EO1149" s="519">
        <v>10000</v>
      </c>
      <c r="EP1149" s="519">
        <v>10000</v>
      </c>
      <c r="EQ1149" s="519">
        <v>10000</v>
      </c>
      <c r="ER1149" s="519">
        <v>10000</v>
      </c>
      <c r="ES1149" s="519">
        <v>10000</v>
      </c>
      <c r="ET1149" s="519">
        <v>10000</v>
      </c>
      <c r="EU1149" s="519">
        <v>10000</v>
      </c>
      <c r="EV1149" s="519">
        <v>10000</v>
      </c>
      <c r="EW1149" s="519">
        <v>10000</v>
      </c>
      <c r="EX1149" s="519">
        <v>10000</v>
      </c>
      <c r="EY1149" s="519">
        <v>10000</v>
      </c>
      <c r="EZ1149" s="519">
        <v>10000</v>
      </c>
      <c r="FA1149" s="519">
        <v>10000</v>
      </c>
      <c r="FB1149" s="519">
        <v>10000</v>
      </c>
      <c r="FC1149" s="519">
        <v>10000</v>
      </c>
      <c r="FD1149" s="519">
        <v>10000</v>
      </c>
      <c r="FE1149" s="519">
        <v>10000</v>
      </c>
      <c r="FF1149" s="519">
        <v>10000</v>
      </c>
      <c r="FG1149" s="519">
        <v>10000</v>
      </c>
      <c r="FH1149" s="519">
        <v>10000</v>
      </c>
      <c r="FI1149" s="519">
        <v>10000</v>
      </c>
      <c r="FJ1149" s="519">
        <v>10000</v>
      </c>
      <c r="FK1149" s="519">
        <v>10000</v>
      </c>
      <c r="FL1149" s="519">
        <v>10000</v>
      </c>
      <c r="FM1149" s="519">
        <v>10000</v>
      </c>
      <c r="FN1149" s="519">
        <v>0</v>
      </c>
      <c r="FO1149" s="519">
        <v>0</v>
      </c>
      <c r="FP1149" s="519">
        <v>0</v>
      </c>
      <c r="FQ1149" s="519">
        <v>0</v>
      </c>
      <c r="FR1149" s="519">
        <v>0</v>
      </c>
      <c r="FS1149" s="519">
        <v>0</v>
      </c>
      <c r="FT1149" s="519">
        <v>0</v>
      </c>
      <c r="FU1149" s="519">
        <v>0</v>
      </c>
      <c r="FV1149" s="519">
        <v>0</v>
      </c>
      <c r="FW1149" s="519">
        <v>0</v>
      </c>
      <c r="FX1149" s="519">
        <v>0</v>
      </c>
      <c r="FY1149" s="519">
        <v>0</v>
      </c>
      <c r="FZ1149" s="519">
        <v>0</v>
      </c>
      <c r="GA1149" s="519">
        <v>0</v>
      </c>
      <c r="GB1149" s="519">
        <v>0</v>
      </c>
      <c r="GC1149" s="519">
        <v>0</v>
      </c>
      <c r="GD1149" s="519">
        <v>0</v>
      </c>
      <c r="GE1149" s="519">
        <v>0</v>
      </c>
      <c r="GF1149" s="519">
        <v>0</v>
      </c>
      <c r="GG1149" s="519">
        <v>0</v>
      </c>
      <c r="GH1149" s="519">
        <v>0</v>
      </c>
      <c r="GI1149" s="519">
        <v>0</v>
      </c>
      <c r="GJ1149" s="519">
        <v>0</v>
      </c>
      <c r="GK1149" s="519">
        <v>0</v>
      </c>
      <c r="GL1149" s="519">
        <v>0</v>
      </c>
      <c r="GM1149" s="519">
        <v>0</v>
      </c>
      <c r="GN1149" s="519">
        <v>0</v>
      </c>
      <c r="GO1149" s="519">
        <v>0</v>
      </c>
      <c r="GP1149" s="519">
        <v>0</v>
      </c>
      <c r="GQ1149" s="519">
        <v>0</v>
      </c>
      <c r="GR1149" s="519">
        <v>0</v>
      </c>
      <c r="GS1149" s="519">
        <v>0</v>
      </c>
      <c r="GT1149" s="519">
        <v>0</v>
      </c>
      <c r="GU1149" s="519">
        <v>0</v>
      </c>
      <c r="GV1149" s="519">
        <v>0</v>
      </c>
      <c r="GW1149" s="519">
        <v>0</v>
      </c>
      <c r="GX1149" s="519">
        <v>0</v>
      </c>
      <c r="GY1149" s="519">
        <v>0</v>
      </c>
      <c r="GZ1149" s="519">
        <v>0</v>
      </c>
      <c r="HA1149" s="519">
        <v>0</v>
      </c>
      <c r="HB1149" s="519">
        <v>0</v>
      </c>
      <c r="HC1149" s="519">
        <v>0</v>
      </c>
      <c r="HD1149" s="519">
        <v>0</v>
      </c>
      <c r="HE1149" s="519">
        <v>0</v>
      </c>
      <c r="HF1149" s="519">
        <v>0</v>
      </c>
      <c r="HG1149" s="519">
        <v>0</v>
      </c>
      <c r="HH1149" s="519">
        <v>0</v>
      </c>
      <c r="HI1149" s="519">
        <v>0</v>
      </c>
      <c r="HJ1149" s="519">
        <v>0</v>
      </c>
      <c r="HK1149" s="519">
        <v>0</v>
      </c>
      <c r="HL1149" s="519">
        <v>0</v>
      </c>
      <c r="HM1149" s="519">
        <v>0</v>
      </c>
      <c r="HN1149" s="519">
        <v>0</v>
      </c>
      <c r="HO1149" s="519">
        <v>0</v>
      </c>
      <c r="HP1149" s="519">
        <v>0</v>
      </c>
      <c r="HQ1149" s="519">
        <v>0</v>
      </c>
      <c r="HR1149" s="519">
        <v>0</v>
      </c>
      <c r="HS1149" s="519">
        <v>0</v>
      </c>
      <c r="HT1149" s="519">
        <v>0</v>
      </c>
      <c r="HU1149" s="519">
        <v>0</v>
      </c>
      <c r="HV1149" s="519">
        <v>0</v>
      </c>
      <c r="HW1149" s="519">
        <v>0</v>
      </c>
      <c r="HX1149" s="519">
        <v>0</v>
      </c>
      <c r="HY1149" s="519">
        <v>0</v>
      </c>
      <c r="HZ1149" s="519">
        <v>0</v>
      </c>
      <c r="IA1149" s="519">
        <v>0</v>
      </c>
      <c r="IB1149" s="519">
        <v>0</v>
      </c>
      <c r="IC1149" s="519">
        <v>0</v>
      </c>
      <c r="ID1149" s="519">
        <v>0</v>
      </c>
      <c r="IE1149" s="519">
        <v>0</v>
      </c>
      <c r="IF1149" s="519">
        <v>0</v>
      </c>
      <c r="IG1149" s="519">
        <v>0</v>
      </c>
      <c r="IH1149" s="519">
        <v>0</v>
      </c>
      <c r="II1149" s="519">
        <v>0</v>
      </c>
      <c r="IJ1149" s="519">
        <v>0</v>
      </c>
      <c r="IK1149" s="519">
        <v>0</v>
      </c>
    </row>
    <row r="1150" spans="2:245" hidden="1">
      <c r="B1150" s="519" t="s">
        <v>1058</v>
      </c>
      <c r="C1150" s="519"/>
      <c r="D1150" s="519"/>
      <c r="E1150" s="519"/>
      <c r="F1150" s="519">
        <v>2</v>
      </c>
      <c r="G1150" s="519"/>
      <c r="H1150" s="519">
        <v>53</v>
      </c>
      <c r="I1150" s="519">
        <v>8</v>
      </c>
      <c r="J1150" s="519" t="str">
        <f t="shared" si="54"/>
        <v>SDN10025308</v>
      </c>
      <c r="K1150" s="519">
        <v>1120</v>
      </c>
      <c r="M1150" s="337"/>
      <c r="N1150" s="519" t="s">
        <v>1062</v>
      </c>
      <c r="O1150" s="519" t="s">
        <v>1060</v>
      </c>
      <c r="P1150" s="519">
        <v>15</v>
      </c>
      <c r="Q1150" s="521" t="str">
        <f t="shared" si="55"/>
        <v>SDN200215</v>
      </c>
      <c r="R1150" s="519">
        <v>466.4</v>
      </c>
      <c r="S1150" s="519">
        <v>2000</v>
      </c>
      <c r="T1150" s="519">
        <v>2000</v>
      </c>
      <c r="U1150" s="519">
        <v>2000</v>
      </c>
      <c r="V1150" s="519">
        <v>2332</v>
      </c>
      <c r="W1150" s="519">
        <v>2798.4</v>
      </c>
      <c r="X1150" s="519">
        <v>3264.8</v>
      </c>
      <c r="Y1150" s="519">
        <v>3731.2</v>
      </c>
      <c r="Z1150" s="519">
        <v>4197.6000000000004</v>
      </c>
      <c r="AA1150" s="519">
        <v>4664</v>
      </c>
      <c r="AB1150" s="519">
        <v>5037.1000000000004</v>
      </c>
      <c r="AC1150" s="519">
        <v>5410.2</v>
      </c>
      <c r="AD1150" s="519">
        <v>5783.4</v>
      </c>
      <c r="AE1150" s="519">
        <v>6156.5</v>
      </c>
      <c r="AF1150" s="519">
        <v>6529.6</v>
      </c>
      <c r="AG1150" s="519">
        <v>6902.7</v>
      </c>
      <c r="AH1150" s="519">
        <v>7275.8</v>
      </c>
      <c r="AI1150" s="519">
        <v>7649</v>
      </c>
      <c r="AJ1150" s="519">
        <v>8022.1</v>
      </c>
      <c r="AK1150" s="519">
        <v>8395.2000000000007</v>
      </c>
      <c r="AL1150" s="519">
        <v>8395.2000000000007</v>
      </c>
      <c r="AM1150" s="519">
        <v>8395.2000000000007</v>
      </c>
      <c r="AN1150" s="519">
        <v>8395.2000000000007</v>
      </c>
      <c r="AO1150" s="519">
        <v>8395.2000000000007</v>
      </c>
      <c r="AP1150" s="519">
        <v>8395.2000000000007</v>
      </c>
      <c r="AQ1150" s="519">
        <v>8395.2000000000007</v>
      </c>
      <c r="AR1150" s="519">
        <v>8395.2000000000007</v>
      </c>
      <c r="AS1150" s="519">
        <v>8395.2000000000007</v>
      </c>
      <c r="AT1150" s="519">
        <v>8395.2000000000007</v>
      </c>
      <c r="AU1150" s="519">
        <v>8395.2000000000007</v>
      </c>
      <c r="AV1150" s="519">
        <v>8395.2000000000007</v>
      </c>
      <c r="AW1150" s="519">
        <v>8395.2000000000007</v>
      </c>
      <c r="AX1150" s="519">
        <v>8395.2000000000007</v>
      </c>
      <c r="AY1150" s="519">
        <v>8395.2000000000007</v>
      </c>
      <c r="AZ1150" s="519">
        <v>8395.2000000000007</v>
      </c>
      <c r="BA1150" s="519">
        <v>0</v>
      </c>
      <c r="BB1150" s="519">
        <v>0</v>
      </c>
      <c r="BC1150" s="519">
        <v>0</v>
      </c>
      <c r="BD1150" s="519">
        <v>0</v>
      </c>
      <c r="BE1150" s="519">
        <v>0</v>
      </c>
      <c r="BF1150" s="519">
        <v>0</v>
      </c>
      <c r="BG1150" s="519">
        <v>0</v>
      </c>
      <c r="BH1150" s="519">
        <v>0</v>
      </c>
      <c r="BI1150" s="519">
        <v>0</v>
      </c>
      <c r="BJ1150" s="519">
        <v>0</v>
      </c>
      <c r="BK1150" s="519">
        <v>0</v>
      </c>
      <c r="BL1150" s="519">
        <v>0</v>
      </c>
      <c r="BM1150" s="519">
        <v>0</v>
      </c>
      <c r="BN1150" s="519">
        <v>0</v>
      </c>
      <c r="BO1150" s="519">
        <v>0</v>
      </c>
      <c r="BP1150" s="519">
        <v>0</v>
      </c>
      <c r="BQ1150" s="519">
        <v>0</v>
      </c>
      <c r="BR1150" s="519">
        <v>0</v>
      </c>
      <c r="BS1150" s="519">
        <v>0</v>
      </c>
      <c r="BT1150" s="519">
        <v>0</v>
      </c>
      <c r="BU1150" s="519">
        <v>0</v>
      </c>
      <c r="BV1150" s="519">
        <v>0</v>
      </c>
      <c r="BW1150" s="519">
        <v>0</v>
      </c>
      <c r="BX1150" s="519">
        <v>0</v>
      </c>
      <c r="BY1150" s="519">
        <v>0</v>
      </c>
      <c r="BZ1150" s="519">
        <v>0</v>
      </c>
      <c r="CA1150" s="519">
        <v>0</v>
      </c>
      <c r="CB1150" s="519">
        <v>0</v>
      </c>
      <c r="CC1150" s="519">
        <v>0</v>
      </c>
      <c r="CD1150" s="519">
        <v>0</v>
      </c>
      <c r="CE1150" s="519">
        <v>0</v>
      </c>
      <c r="CF1150" s="519">
        <v>0</v>
      </c>
      <c r="CG1150" s="519">
        <v>0</v>
      </c>
      <c r="CH1150" s="519">
        <v>0</v>
      </c>
      <c r="CI1150" s="519">
        <v>0</v>
      </c>
      <c r="CJ1150" s="519">
        <v>0</v>
      </c>
      <c r="CK1150" s="519">
        <v>0</v>
      </c>
      <c r="CL1150" s="519">
        <v>0</v>
      </c>
      <c r="CM1150" s="519">
        <v>0</v>
      </c>
      <c r="CN1150" s="519">
        <v>0</v>
      </c>
      <c r="CO1150" s="519">
        <v>0</v>
      </c>
      <c r="CP1150" s="519">
        <v>0</v>
      </c>
      <c r="CQ1150" s="519">
        <v>0</v>
      </c>
      <c r="CR1150" s="519">
        <v>0</v>
      </c>
      <c r="CS1150" s="519">
        <v>0</v>
      </c>
      <c r="CT1150" s="519">
        <v>0</v>
      </c>
      <c r="CU1150" s="519">
        <v>0</v>
      </c>
      <c r="CV1150" s="519">
        <v>0</v>
      </c>
      <c r="CW1150" s="519">
        <v>0</v>
      </c>
      <c r="CX1150" s="519">
        <v>0</v>
      </c>
      <c r="CY1150" s="519">
        <v>0</v>
      </c>
      <c r="CZ1150" s="519">
        <v>0</v>
      </c>
      <c r="DA1150" s="519">
        <v>0</v>
      </c>
      <c r="DB1150" s="519">
        <v>0</v>
      </c>
      <c r="DC1150" s="519">
        <v>0</v>
      </c>
      <c r="DD1150" s="519">
        <v>0</v>
      </c>
      <c r="DE1150" s="519">
        <v>0</v>
      </c>
      <c r="DF1150" s="519">
        <v>0</v>
      </c>
      <c r="DG1150" s="519">
        <v>0</v>
      </c>
      <c r="DH1150" s="519">
        <v>0</v>
      </c>
      <c r="DI1150" s="519">
        <v>0</v>
      </c>
      <c r="DJ1150" s="519">
        <v>0</v>
      </c>
      <c r="DK1150" s="519">
        <v>0</v>
      </c>
      <c r="DL1150" s="519">
        <v>0</v>
      </c>
      <c r="DM1150" s="519">
        <v>0</v>
      </c>
      <c r="DN1150" s="519">
        <v>0</v>
      </c>
      <c r="DO1150" s="519">
        <v>0</v>
      </c>
      <c r="DP1150" s="519">
        <v>0</v>
      </c>
      <c r="DQ1150" s="519">
        <v>0</v>
      </c>
      <c r="DR1150" s="519">
        <v>0</v>
      </c>
      <c r="DS1150" s="519">
        <v>0</v>
      </c>
      <c r="DT1150" s="519">
        <v>0</v>
      </c>
      <c r="DU1150" s="519">
        <v>0</v>
      </c>
      <c r="DV1150" s="519">
        <v>0</v>
      </c>
      <c r="DW1150" s="519">
        <v>0</v>
      </c>
      <c r="DX1150" s="519">
        <v>0</v>
      </c>
      <c r="DZ1150" s="337"/>
      <c r="EA1150" s="519" t="s">
        <v>1062</v>
      </c>
      <c r="EB1150" s="519" t="s">
        <v>1060</v>
      </c>
      <c r="EC1150" s="519">
        <v>15</v>
      </c>
      <c r="ED1150" s="183" t="str">
        <f t="shared" si="56"/>
        <v>SDN200215</v>
      </c>
      <c r="EE1150" s="519">
        <v>466.4</v>
      </c>
      <c r="EF1150" s="519">
        <v>10000</v>
      </c>
      <c r="EG1150" s="519">
        <v>10000</v>
      </c>
      <c r="EH1150" s="519">
        <v>10000</v>
      </c>
      <c r="EI1150" s="519">
        <v>10000</v>
      </c>
      <c r="EJ1150" s="519">
        <v>10000</v>
      </c>
      <c r="EK1150" s="519">
        <v>10000</v>
      </c>
      <c r="EL1150" s="519">
        <v>10000</v>
      </c>
      <c r="EM1150" s="519">
        <v>10000</v>
      </c>
      <c r="EN1150" s="519">
        <v>10000</v>
      </c>
      <c r="EO1150" s="519">
        <v>10000</v>
      </c>
      <c r="EP1150" s="519">
        <v>10000</v>
      </c>
      <c r="EQ1150" s="519">
        <v>10000</v>
      </c>
      <c r="ER1150" s="519">
        <v>10000</v>
      </c>
      <c r="ES1150" s="519">
        <v>10000</v>
      </c>
      <c r="ET1150" s="519">
        <v>10000</v>
      </c>
      <c r="EU1150" s="519">
        <v>10000</v>
      </c>
      <c r="EV1150" s="519">
        <v>10000</v>
      </c>
      <c r="EW1150" s="519">
        <v>10000</v>
      </c>
      <c r="EX1150" s="519">
        <v>10000</v>
      </c>
      <c r="EY1150" s="519">
        <v>10000</v>
      </c>
      <c r="EZ1150" s="519">
        <v>10000</v>
      </c>
      <c r="FA1150" s="519">
        <v>10000</v>
      </c>
      <c r="FB1150" s="519">
        <v>10000</v>
      </c>
      <c r="FC1150" s="519">
        <v>10000</v>
      </c>
      <c r="FD1150" s="519">
        <v>10000</v>
      </c>
      <c r="FE1150" s="519">
        <v>10000</v>
      </c>
      <c r="FF1150" s="519">
        <v>10000</v>
      </c>
      <c r="FG1150" s="519">
        <v>10000</v>
      </c>
      <c r="FH1150" s="519">
        <v>10000</v>
      </c>
      <c r="FI1150" s="519">
        <v>10000</v>
      </c>
      <c r="FJ1150" s="519">
        <v>10000</v>
      </c>
      <c r="FK1150" s="519">
        <v>10000</v>
      </c>
      <c r="FL1150" s="519">
        <v>10000</v>
      </c>
      <c r="FM1150" s="519">
        <v>10000</v>
      </c>
      <c r="FN1150" s="519">
        <v>0</v>
      </c>
      <c r="FO1150" s="519">
        <v>0</v>
      </c>
      <c r="FP1150" s="519">
        <v>0</v>
      </c>
      <c r="FQ1150" s="519">
        <v>0</v>
      </c>
      <c r="FR1150" s="519">
        <v>0</v>
      </c>
      <c r="FS1150" s="519">
        <v>0</v>
      </c>
      <c r="FT1150" s="519">
        <v>0</v>
      </c>
      <c r="FU1150" s="519">
        <v>0</v>
      </c>
      <c r="FV1150" s="519">
        <v>0</v>
      </c>
      <c r="FW1150" s="519">
        <v>0</v>
      </c>
      <c r="FX1150" s="519">
        <v>0</v>
      </c>
      <c r="FY1150" s="519">
        <v>0</v>
      </c>
      <c r="FZ1150" s="519">
        <v>0</v>
      </c>
      <c r="GA1150" s="519">
        <v>0</v>
      </c>
      <c r="GB1150" s="519">
        <v>0</v>
      </c>
      <c r="GC1150" s="519">
        <v>0</v>
      </c>
      <c r="GD1150" s="519">
        <v>0</v>
      </c>
      <c r="GE1150" s="519">
        <v>0</v>
      </c>
      <c r="GF1150" s="519">
        <v>0</v>
      </c>
      <c r="GG1150" s="519">
        <v>0</v>
      </c>
      <c r="GH1150" s="519">
        <v>0</v>
      </c>
      <c r="GI1150" s="519">
        <v>0</v>
      </c>
      <c r="GJ1150" s="519">
        <v>0</v>
      </c>
      <c r="GK1150" s="519">
        <v>0</v>
      </c>
      <c r="GL1150" s="519">
        <v>0</v>
      </c>
      <c r="GM1150" s="519">
        <v>0</v>
      </c>
      <c r="GN1150" s="519">
        <v>0</v>
      </c>
      <c r="GO1150" s="519">
        <v>0</v>
      </c>
      <c r="GP1150" s="519">
        <v>0</v>
      </c>
      <c r="GQ1150" s="519">
        <v>0</v>
      </c>
      <c r="GR1150" s="519">
        <v>0</v>
      </c>
      <c r="GS1150" s="519">
        <v>0</v>
      </c>
      <c r="GT1150" s="519">
        <v>0</v>
      </c>
      <c r="GU1150" s="519">
        <v>0</v>
      </c>
      <c r="GV1150" s="519">
        <v>0</v>
      </c>
      <c r="GW1150" s="519">
        <v>0</v>
      </c>
      <c r="GX1150" s="519">
        <v>0</v>
      </c>
      <c r="GY1150" s="519">
        <v>0</v>
      </c>
      <c r="GZ1150" s="519">
        <v>0</v>
      </c>
      <c r="HA1150" s="519">
        <v>0</v>
      </c>
      <c r="HB1150" s="519">
        <v>0</v>
      </c>
      <c r="HC1150" s="519">
        <v>0</v>
      </c>
      <c r="HD1150" s="519">
        <v>0</v>
      </c>
      <c r="HE1150" s="519">
        <v>0</v>
      </c>
      <c r="HF1150" s="519">
        <v>0</v>
      </c>
      <c r="HG1150" s="519">
        <v>0</v>
      </c>
      <c r="HH1150" s="519">
        <v>0</v>
      </c>
      <c r="HI1150" s="519">
        <v>0</v>
      </c>
      <c r="HJ1150" s="519">
        <v>0</v>
      </c>
      <c r="HK1150" s="519">
        <v>0</v>
      </c>
      <c r="HL1150" s="519">
        <v>0</v>
      </c>
      <c r="HM1150" s="519">
        <v>0</v>
      </c>
      <c r="HN1150" s="519">
        <v>0</v>
      </c>
      <c r="HO1150" s="519">
        <v>0</v>
      </c>
      <c r="HP1150" s="519">
        <v>0</v>
      </c>
      <c r="HQ1150" s="519">
        <v>0</v>
      </c>
      <c r="HR1150" s="519">
        <v>0</v>
      </c>
      <c r="HS1150" s="519">
        <v>0</v>
      </c>
      <c r="HT1150" s="519">
        <v>0</v>
      </c>
      <c r="HU1150" s="519">
        <v>0</v>
      </c>
      <c r="HV1150" s="519">
        <v>0</v>
      </c>
      <c r="HW1150" s="519">
        <v>0</v>
      </c>
      <c r="HX1150" s="519">
        <v>0</v>
      </c>
      <c r="HY1150" s="519">
        <v>0</v>
      </c>
      <c r="HZ1150" s="519">
        <v>0</v>
      </c>
      <c r="IA1150" s="519">
        <v>0</v>
      </c>
      <c r="IB1150" s="519">
        <v>0</v>
      </c>
      <c r="IC1150" s="519">
        <v>0</v>
      </c>
      <c r="ID1150" s="519">
        <v>0</v>
      </c>
      <c r="IE1150" s="519">
        <v>0</v>
      </c>
      <c r="IF1150" s="519">
        <v>0</v>
      </c>
      <c r="IG1150" s="519">
        <v>0</v>
      </c>
      <c r="IH1150" s="519">
        <v>0</v>
      </c>
      <c r="II1150" s="519">
        <v>0</v>
      </c>
      <c r="IJ1150" s="519">
        <v>0</v>
      </c>
      <c r="IK1150" s="519">
        <v>0</v>
      </c>
    </row>
    <row r="1151" spans="2:245" hidden="1">
      <c r="B1151" s="519" t="s">
        <v>1058</v>
      </c>
      <c r="C1151" s="519"/>
      <c r="D1151" s="519"/>
      <c r="E1151" s="519"/>
      <c r="F1151" s="519">
        <v>2</v>
      </c>
      <c r="G1151" s="519"/>
      <c r="H1151" s="519">
        <v>53</v>
      </c>
      <c r="I1151" s="519">
        <v>9</v>
      </c>
      <c r="J1151" s="519" t="str">
        <f t="shared" si="54"/>
        <v>SDN10025309</v>
      </c>
      <c r="K1151" s="519">
        <v>1120</v>
      </c>
      <c r="M1151" s="337"/>
      <c r="N1151" s="519" t="s">
        <v>1062</v>
      </c>
      <c r="O1151" s="519" t="s">
        <v>1060</v>
      </c>
      <c r="P1151" s="519">
        <v>16</v>
      </c>
      <c r="Q1151" s="521" t="str">
        <f t="shared" si="55"/>
        <v>SDN200216</v>
      </c>
      <c r="R1151" s="519">
        <v>471.7</v>
      </c>
      <c r="S1151" s="519">
        <v>2000</v>
      </c>
      <c r="T1151" s="519">
        <v>2000</v>
      </c>
      <c r="U1151" s="519">
        <v>2000</v>
      </c>
      <c r="V1151" s="519">
        <v>2358.5</v>
      </c>
      <c r="W1151" s="519">
        <v>2830.2</v>
      </c>
      <c r="X1151" s="519">
        <v>3301.9</v>
      </c>
      <c r="Y1151" s="519">
        <v>3773.6</v>
      </c>
      <c r="Z1151" s="519">
        <v>4245.3</v>
      </c>
      <c r="AA1151" s="519">
        <v>4717</v>
      </c>
      <c r="AB1151" s="519">
        <v>5094.3999999999996</v>
      </c>
      <c r="AC1151" s="519">
        <v>5471.7</v>
      </c>
      <c r="AD1151" s="519">
        <v>5849.1</v>
      </c>
      <c r="AE1151" s="519">
        <v>6226.4</v>
      </c>
      <c r="AF1151" s="519">
        <v>6603.8</v>
      </c>
      <c r="AG1151" s="519">
        <v>6981.2</v>
      </c>
      <c r="AH1151" s="519">
        <v>7358.5</v>
      </c>
      <c r="AI1151" s="519">
        <v>7735.9</v>
      </c>
      <c r="AJ1151" s="519">
        <v>8113.2</v>
      </c>
      <c r="AK1151" s="519">
        <v>8490.6</v>
      </c>
      <c r="AL1151" s="519">
        <v>8490.6</v>
      </c>
      <c r="AM1151" s="519">
        <v>8490.6</v>
      </c>
      <c r="AN1151" s="519">
        <v>8490.6</v>
      </c>
      <c r="AO1151" s="519">
        <v>8490.6</v>
      </c>
      <c r="AP1151" s="519">
        <v>8490.6</v>
      </c>
      <c r="AQ1151" s="519">
        <v>8490.6</v>
      </c>
      <c r="AR1151" s="519">
        <v>8490.6</v>
      </c>
      <c r="AS1151" s="519">
        <v>8490.6</v>
      </c>
      <c r="AT1151" s="519">
        <v>8490.6</v>
      </c>
      <c r="AU1151" s="519">
        <v>8490.6</v>
      </c>
      <c r="AV1151" s="519">
        <v>8490.6</v>
      </c>
      <c r="AW1151" s="519">
        <v>8490.6</v>
      </c>
      <c r="AX1151" s="519">
        <v>8490.6</v>
      </c>
      <c r="AY1151" s="519">
        <v>8490.6</v>
      </c>
      <c r="AZ1151" s="519">
        <v>8490.6</v>
      </c>
      <c r="BA1151" s="519">
        <v>0</v>
      </c>
      <c r="BB1151" s="519">
        <v>0</v>
      </c>
      <c r="BC1151" s="519">
        <v>0</v>
      </c>
      <c r="BD1151" s="519">
        <v>0</v>
      </c>
      <c r="BE1151" s="519">
        <v>0</v>
      </c>
      <c r="BF1151" s="519">
        <v>0</v>
      </c>
      <c r="BG1151" s="519">
        <v>0</v>
      </c>
      <c r="BH1151" s="519">
        <v>0</v>
      </c>
      <c r="BI1151" s="519">
        <v>0</v>
      </c>
      <c r="BJ1151" s="519">
        <v>0</v>
      </c>
      <c r="BK1151" s="519">
        <v>0</v>
      </c>
      <c r="BL1151" s="519">
        <v>0</v>
      </c>
      <c r="BM1151" s="519">
        <v>0</v>
      </c>
      <c r="BN1151" s="519">
        <v>0</v>
      </c>
      <c r="BO1151" s="519">
        <v>0</v>
      </c>
      <c r="BP1151" s="519">
        <v>0</v>
      </c>
      <c r="BQ1151" s="519">
        <v>0</v>
      </c>
      <c r="BR1151" s="519">
        <v>0</v>
      </c>
      <c r="BS1151" s="519">
        <v>0</v>
      </c>
      <c r="BT1151" s="519">
        <v>0</v>
      </c>
      <c r="BU1151" s="519">
        <v>0</v>
      </c>
      <c r="BV1151" s="519">
        <v>0</v>
      </c>
      <c r="BW1151" s="519">
        <v>0</v>
      </c>
      <c r="BX1151" s="519">
        <v>0</v>
      </c>
      <c r="BY1151" s="519">
        <v>0</v>
      </c>
      <c r="BZ1151" s="519">
        <v>0</v>
      </c>
      <c r="CA1151" s="519">
        <v>0</v>
      </c>
      <c r="CB1151" s="519">
        <v>0</v>
      </c>
      <c r="CC1151" s="519">
        <v>0</v>
      </c>
      <c r="CD1151" s="519">
        <v>0</v>
      </c>
      <c r="CE1151" s="519">
        <v>0</v>
      </c>
      <c r="CF1151" s="519">
        <v>0</v>
      </c>
      <c r="CG1151" s="519">
        <v>0</v>
      </c>
      <c r="CH1151" s="519">
        <v>0</v>
      </c>
      <c r="CI1151" s="519">
        <v>0</v>
      </c>
      <c r="CJ1151" s="519">
        <v>0</v>
      </c>
      <c r="CK1151" s="519">
        <v>0</v>
      </c>
      <c r="CL1151" s="519">
        <v>0</v>
      </c>
      <c r="CM1151" s="519">
        <v>0</v>
      </c>
      <c r="CN1151" s="519">
        <v>0</v>
      </c>
      <c r="CO1151" s="519">
        <v>0</v>
      </c>
      <c r="CP1151" s="519">
        <v>0</v>
      </c>
      <c r="CQ1151" s="519">
        <v>0</v>
      </c>
      <c r="CR1151" s="519">
        <v>0</v>
      </c>
      <c r="CS1151" s="519">
        <v>0</v>
      </c>
      <c r="CT1151" s="519">
        <v>0</v>
      </c>
      <c r="CU1151" s="519">
        <v>0</v>
      </c>
      <c r="CV1151" s="519">
        <v>0</v>
      </c>
      <c r="CW1151" s="519">
        <v>0</v>
      </c>
      <c r="CX1151" s="519">
        <v>0</v>
      </c>
      <c r="CY1151" s="519">
        <v>0</v>
      </c>
      <c r="CZ1151" s="519">
        <v>0</v>
      </c>
      <c r="DA1151" s="519">
        <v>0</v>
      </c>
      <c r="DB1151" s="519">
        <v>0</v>
      </c>
      <c r="DC1151" s="519">
        <v>0</v>
      </c>
      <c r="DD1151" s="519">
        <v>0</v>
      </c>
      <c r="DE1151" s="519">
        <v>0</v>
      </c>
      <c r="DF1151" s="519">
        <v>0</v>
      </c>
      <c r="DG1151" s="519">
        <v>0</v>
      </c>
      <c r="DH1151" s="519">
        <v>0</v>
      </c>
      <c r="DI1151" s="519">
        <v>0</v>
      </c>
      <c r="DJ1151" s="519">
        <v>0</v>
      </c>
      <c r="DK1151" s="519">
        <v>0</v>
      </c>
      <c r="DL1151" s="519">
        <v>0</v>
      </c>
      <c r="DM1151" s="519">
        <v>0</v>
      </c>
      <c r="DN1151" s="519">
        <v>0</v>
      </c>
      <c r="DO1151" s="519">
        <v>0</v>
      </c>
      <c r="DP1151" s="519">
        <v>0</v>
      </c>
      <c r="DQ1151" s="519">
        <v>0</v>
      </c>
      <c r="DR1151" s="519">
        <v>0</v>
      </c>
      <c r="DS1151" s="519">
        <v>0</v>
      </c>
      <c r="DT1151" s="519">
        <v>0</v>
      </c>
      <c r="DU1151" s="519">
        <v>0</v>
      </c>
      <c r="DV1151" s="519">
        <v>0</v>
      </c>
      <c r="DW1151" s="519">
        <v>0</v>
      </c>
      <c r="DX1151" s="519">
        <v>0</v>
      </c>
      <c r="DZ1151" s="337"/>
      <c r="EA1151" s="519" t="s">
        <v>1062</v>
      </c>
      <c r="EB1151" s="519" t="s">
        <v>1060</v>
      </c>
      <c r="EC1151" s="519">
        <v>16</v>
      </c>
      <c r="ED1151" s="183" t="str">
        <f t="shared" si="56"/>
        <v>SDN200216</v>
      </c>
      <c r="EE1151" s="519">
        <v>471.7</v>
      </c>
      <c r="EF1151" s="519">
        <v>10000</v>
      </c>
      <c r="EG1151" s="519">
        <v>10000</v>
      </c>
      <c r="EH1151" s="519">
        <v>10000</v>
      </c>
      <c r="EI1151" s="519">
        <v>10000</v>
      </c>
      <c r="EJ1151" s="519">
        <v>10000</v>
      </c>
      <c r="EK1151" s="519">
        <v>10000</v>
      </c>
      <c r="EL1151" s="519">
        <v>10000</v>
      </c>
      <c r="EM1151" s="519">
        <v>10000</v>
      </c>
      <c r="EN1151" s="519">
        <v>10000</v>
      </c>
      <c r="EO1151" s="519">
        <v>10000</v>
      </c>
      <c r="EP1151" s="519">
        <v>10000</v>
      </c>
      <c r="EQ1151" s="519">
        <v>10000</v>
      </c>
      <c r="ER1151" s="519">
        <v>10000</v>
      </c>
      <c r="ES1151" s="519">
        <v>10000</v>
      </c>
      <c r="ET1151" s="519">
        <v>10000</v>
      </c>
      <c r="EU1151" s="519">
        <v>10000</v>
      </c>
      <c r="EV1151" s="519">
        <v>10000</v>
      </c>
      <c r="EW1151" s="519">
        <v>10000</v>
      </c>
      <c r="EX1151" s="519">
        <v>10000</v>
      </c>
      <c r="EY1151" s="519">
        <v>10000</v>
      </c>
      <c r="EZ1151" s="519">
        <v>10000</v>
      </c>
      <c r="FA1151" s="519">
        <v>10000</v>
      </c>
      <c r="FB1151" s="519">
        <v>10000</v>
      </c>
      <c r="FC1151" s="519">
        <v>10000</v>
      </c>
      <c r="FD1151" s="519">
        <v>10000</v>
      </c>
      <c r="FE1151" s="519">
        <v>10000</v>
      </c>
      <c r="FF1151" s="519">
        <v>10000</v>
      </c>
      <c r="FG1151" s="519">
        <v>10000</v>
      </c>
      <c r="FH1151" s="519">
        <v>10000</v>
      </c>
      <c r="FI1151" s="519">
        <v>10000</v>
      </c>
      <c r="FJ1151" s="519">
        <v>10000</v>
      </c>
      <c r="FK1151" s="519">
        <v>10000</v>
      </c>
      <c r="FL1151" s="519">
        <v>10000</v>
      </c>
      <c r="FM1151" s="519">
        <v>10000</v>
      </c>
      <c r="FN1151" s="519">
        <v>0</v>
      </c>
      <c r="FO1151" s="519">
        <v>0</v>
      </c>
      <c r="FP1151" s="519">
        <v>0</v>
      </c>
      <c r="FQ1151" s="519">
        <v>0</v>
      </c>
      <c r="FR1151" s="519">
        <v>0</v>
      </c>
      <c r="FS1151" s="519">
        <v>0</v>
      </c>
      <c r="FT1151" s="519">
        <v>0</v>
      </c>
      <c r="FU1151" s="519">
        <v>0</v>
      </c>
      <c r="FV1151" s="519">
        <v>0</v>
      </c>
      <c r="FW1151" s="519">
        <v>0</v>
      </c>
      <c r="FX1151" s="519">
        <v>0</v>
      </c>
      <c r="FY1151" s="519">
        <v>0</v>
      </c>
      <c r="FZ1151" s="519">
        <v>0</v>
      </c>
      <c r="GA1151" s="519">
        <v>0</v>
      </c>
      <c r="GB1151" s="519">
        <v>0</v>
      </c>
      <c r="GC1151" s="519">
        <v>0</v>
      </c>
      <c r="GD1151" s="519">
        <v>0</v>
      </c>
      <c r="GE1151" s="519">
        <v>0</v>
      </c>
      <c r="GF1151" s="519">
        <v>0</v>
      </c>
      <c r="GG1151" s="519">
        <v>0</v>
      </c>
      <c r="GH1151" s="519">
        <v>0</v>
      </c>
      <c r="GI1151" s="519">
        <v>0</v>
      </c>
      <c r="GJ1151" s="519">
        <v>0</v>
      </c>
      <c r="GK1151" s="519">
        <v>0</v>
      </c>
      <c r="GL1151" s="519">
        <v>0</v>
      </c>
      <c r="GM1151" s="519">
        <v>0</v>
      </c>
      <c r="GN1151" s="519">
        <v>0</v>
      </c>
      <c r="GO1151" s="519">
        <v>0</v>
      </c>
      <c r="GP1151" s="519">
        <v>0</v>
      </c>
      <c r="GQ1151" s="519">
        <v>0</v>
      </c>
      <c r="GR1151" s="519">
        <v>0</v>
      </c>
      <c r="GS1151" s="519">
        <v>0</v>
      </c>
      <c r="GT1151" s="519">
        <v>0</v>
      </c>
      <c r="GU1151" s="519">
        <v>0</v>
      </c>
      <c r="GV1151" s="519">
        <v>0</v>
      </c>
      <c r="GW1151" s="519">
        <v>0</v>
      </c>
      <c r="GX1151" s="519">
        <v>0</v>
      </c>
      <c r="GY1151" s="519">
        <v>0</v>
      </c>
      <c r="GZ1151" s="519">
        <v>0</v>
      </c>
      <c r="HA1151" s="519">
        <v>0</v>
      </c>
      <c r="HB1151" s="519">
        <v>0</v>
      </c>
      <c r="HC1151" s="519">
        <v>0</v>
      </c>
      <c r="HD1151" s="519">
        <v>0</v>
      </c>
      <c r="HE1151" s="519">
        <v>0</v>
      </c>
      <c r="HF1151" s="519">
        <v>0</v>
      </c>
      <c r="HG1151" s="519">
        <v>0</v>
      </c>
      <c r="HH1151" s="519">
        <v>0</v>
      </c>
      <c r="HI1151" s="519">
        <v>0</v>
      </c>
      <c r="HJ1151" s="519">
        <v>0</v>
      </c>
      <c r="HK1151" s="519">
        <v>0</v>
      </c>
      <c r="HL1151" s="519">
        <v>0</v>
      </c>
      <c r="HM1151" s="519">
        <v>0</v>
      </c>
      <c r="HN1151" s="519">
        <v>0</v>
      </c>
      <c r="HO1151" s="519">
        <v>0</v>
      </c>
      <c r="HP1151" s="519">
        <v>0</v>
      </c>
      <c r="HQ1151" s="519">
        <v>0</v>
      </c>
      <c r="HR1151" s="519">
        <v>0</v>
      </c>
      <c r="HS1151" s="519">
        <v>0</v>
      </c>
      <c r="HT1151" s="519">
        <v>0</v>
      </c>
      <c r="HU1151" s="519">
        <v>0</v>
      </c>
      <c r="HV1151" s="519">
        <v>0</v>
      </c>
      <c r="HW1151" s="519">
        <v>0</v>
      </c>
      <c r="HX1151" s="519">
        <v>0</v>
      </c>
      <c r="HY1151" s="519">
        <v>0</v>
      </c>
      <c r="HZ1151" s="519">
        <v>0</v>
      </c>
      <c r="IA1151" s="519">
        <v>0</v>
      </c>
      <c r="IB1151" s="519">
        <v>0</v>
      </c>
      <c r="IC1151" s="519">
        <v>0</v>
      </c>
      <c r="ID1151" s="519">
        <v>0</v>
      </c>
      <c r="IE1151" s="519">
        <v>0</v>
      </c>
      <c r="IF1151" s="519">
        <v>0</v>
      </c>
      <c r="IG1151" s="519">
        <v>0</v>
      </c>
      <c r="IH1151" s="519">
        <v>0</v>
      </c>
      <c r="II1151" s="519">
        <v>0</v>
      </c>
      <c r="IJ1151" s="519">
        <v>0</v>
      </c>
      <c r="IK1151" s="519">
        <v>0</v>
      </c>
    </row>
    <row r="1152" spans="2:245" hidden="1">
      <c r="B1152" s="519" t="s">
        <v>1058</v>
      </c>
      <c r="C1152" s="519"/>
      <c r="D1152" s="519"/>
      <c r="E1152" s="519"/>
      <c r="F1152" s="519">
        <v>2</v>
      </c>
      <c r="G1152" s="519"/>
      <c r="H1152" s="519">
        <v>53</v>
      </c>
      <c r="I1152" s="519">
        <v>10</v>
      </c>
      <c r="J1152" s="519" t="str">
        <f t="shared" si="54"/>
        <v>SDN10025310</v>
      </c>
      <c r="K1152" s="519">
        <v>1120</v>
      </c>
      <c r="M1152" s="337"/>
      <c r="N1152" s="519" t="s">
        <v>1062</v>
      </c>
      <c r="O1152" s="519" t="s">
        <v>1060</v>
      </c>
      <c r="P1152" s="519">
        <v>17</v>
      </c>
      <c r="Q1152" s="521" t="str">
        <f t="shared" si="55"/>
        <v>SDN200217</v>
      </c>
      <c r="R1152" s="519">
        <v>471.7</v>
      </c>
      <c r="S1152" s="519">
        <v>2000</v>
      </c>
      <c r="T1152" s="519">
        <v>2000</v>
      </c>
      <c r="U1152" s="519">
        <v>2000</v>
      </c>
      <c r="V1152" s="519">
        <v>2358.5</v>
      </c>
      <c r="W1152" s="519">
        <v>2830.2</v>
      </c>
      <c r="X1152" s="519">
        <v>3301.9</v>
      </c>
      <c r="Y1152" s="519">
        <v>3773.6</v>
      </c>
      <c r="Z1152" s="519">
        <v>4245.3</v>
      </c>
      <c r="AA1152" s="519">
        <v>4717</v>
      </c>
      <c r="AB1152" s="519">
        <v>5094.3999999999996</v>
      </c>
      <c r="AC1152" s="519">
        <v>5471.7</v>
      </c>
      <c r="AD1152" s="519">
        <v>5849.1</v>
      </c>
      <c r="AE1152" s="519">
        <v>6226.4</v>
      </c>
      <c r="AF1152" s="519">
        <v>6603.8</v>
      </c>
      <c r="AG1152" s="519">
        <v>6981.2</v>
      </c>
      <c r="AH1152" s="519">
        <v>7358.5</v>
      </c>
      <c r="AI1152" s="519">
        <v>7735.9</v>
      </c>
      <c r="AJ1152" s="519">
        <v>8113.2</v>
      </c>
      <c r="AK1152" s="519">
        <v>8490.6</v>
      </c>
      <c r="AL1152" s="519">
        <v>8490.6</v>
      </c>
      <c r="AM1152" s="519">
        <v>8490.6</v>
      </c>
      <c r="AN1152" s="519">
        <v>8490.6</v>
      </c>
      <c r="AO1152" s="519">
        <v>8490.6</v>
      </c>
      <c r="AP1152" s="519">
        <v>8490.6</v>
      </c>
      <c r="AQ1152" s="519">
        <v>8490.6</v>
      </c>
      <c r="AR1152" s="519">
        <v>8490.6</v>
      </c>
      <c r="AS1152" s="519">
        <v>8490.6</v>
      </c>
      <c r="AT1152" s="519">
        <v>8490.6</v>
      </c>
      <c r="AU1152" s="519">
        <v>8490.6</v>
      </c>
      <c r="AV1152" s="519">
        <v>8490.6</v>
      </c>
      <c r="AW1152" s="519">
        <v>8490.6</v>
      </c>
      <c r="AX1152" s="519">
        <v>8490.6</v>
      </c>
      <c r="AY1152" s="519">
        <v>8490.6</v>
      </c>
      <c r="AZ1152" s="519">
        <v>8490.6</v>
      </c>
      <c r="BA1152" s="519">
        <v>0</v>
      </c>
      <c r="BB1152" s="519">
        <v>0</v>
      </c>
      <c r="BC1152" s="519">
        <v>0</v>
      </c>
      <c r="BD1152" s="519">
        <v>0</v>
      </c>
      <c r="BE1152" s="519">
        <v>0</v>
      </c>
      <c r="BF1152" s="519">
        <v>0</v>
      </c>
      <c r="BG1152" s="519">
        <v>0</v>
      </c>
      <c r="BH1152" s="519">
        <v>0</v>
      </c>
      <c r="BI1152" s="519">
        <v>0</v>
      </c>
      <c r="BJ1152" s="519">
        <v>0</v>
      </c>
      <c r="BK1152" s="519">
        <v>0</v>
      </c>
      <c r="BL1152" s="519">
        <v>0</v>
      </c>
      <c r="BM1152" s="519">
        <v>0</v>
      </c>
      <c r="BN1152" s="519">
        <v>0</v>
      </c>
      <c r="BO1152" s="519">
        <v>0</v>
      </c>
      <c r="BP1152" s="519">
        <v>0</v>
      </c>
      <c r="BQ1152" s="519">
        <v>0</v>
      </c>
      <c r="BR1152" s="519">
        <v>0</v>
      </c>
      <c r="BS1152" s="519">
        <v>0</v>
      </c>
      <c r="BT1152" s="519">
        <v>0</v>
      </c>
      <c r="BU1152" s="519">
        <v>0</v>
      </c>
      <c r="BV1152" s="519">
        <v>0</v>
      </c>
      <c r="BW1152" s="519">
        <v>0</v>
      </c>
      <c r="BX1152" s="519">
        <v>0</v>
      </c>
      <c r="BY1152" s="519">
        <v>0</v>
      </c>
      <c r="BZ1152" s="519">
        <v>0</v>
      </c>
      <c r="CA1152" s="519">
        <v>0</v>
      </c>
      <c r="CB1152" s="519">
        <v>0</v>
      </c>
      <c r="CC1152" s="519">
        <v>0</v>
      </c>
      <c r="CD1152" s="519">
        <v>0</v>
      </c>
      <c r="CE1152" s="519">
        <v>0</v>
      </c>
      <c r="CF1152" s="519">
        <v>0</v>
      </c>
      <c r="CG1152" s="519">
        <v>0</v>
      </c>
      <c r="CH1152" s="519">
        <v>0</v>
      </c>
      <c r="CI1152" s="519">
        <v>0</v>
      </c>
      <c r="CJ1152" s="519">
        <v>0</v>
      </c>
      <c r="CK1152" s="519">
        <v>0</v>
      </c>
      <c r="CL1152" s="519">
        <v>0</v>
      </c>
      <c r="CM1152" s="519">
        <v>0</v>
      </c>
      <c r="CN1152" s="519">
        <v>0</v>
      </c>
      <c r="CO1152" s="519">
        <v>0</v>
      </c>
      <c r="CP1152" s="519">
        <v>0</v>
      </c>
      <c r="CQ1152" s="519">
        <v>0</v>
      </c>
      <c r="CR1152" s="519">
        <v>0</v>
      </c>
      <c r="CS1152" s="519">
        <v>0</v>
      </c>
      <c r="CT1152" s="519">
        <v>0</v>
      </c>
      <c r="CU1152" s="519">
        <v>0</v>
      </c>
      <c r="CV1152" s="519">
        <v>0</v>
      </c>
      <c r="CW1152" s="519">
        <v>0</v>
      </c>
      <c r="CX1152" s="519">
        <v>0</v>
      </c>
      <c r="CY1152" s="519">
        <v>0</v>
      </c>
      <c r="CZ1152" s="519">
        <v>0</v>
      </c>
      <c r="DA1152" s="519">
        <v>0</v>
      </c>
      <c r="DB1152" s="519">
        <v>0</v>
      </c>
      <c r="DC1152" s="519">
        <v>0</v>
      </c>
      <c r="DD1152" s="519">
        <v>0</v>
      </c>
      <c r="DE1152" s="519">
        <v>0</v>
      </c>
      <c r="DF1152" s="519">
        <v>0</v>
      </c>
      <c r="DG1152" s="519">
        <v>0</v>
      </c>
      <c r="DH1152" s="519">
        <v>0</v>
      </c>
      <c r="DI1152" s="519">
        <v>0</v>
      </c>
      <c r="DJ1152" s="519">
        <v>0</v>
      </c>
      <c r="DK1152" s="519">
        <v>0</v>
      </c>
      <c r="DL1152" s="519">
        <v>0</v>
      </c>
      <c r="DM1152" s="519">
        <v>0</v>
      </c>
      <c r="DN1152" s="519">
        <v>0</v>
      </c>
      <c r="DO1152" s="519">
        <v>0</v>
      </c>
      <c r="DP1152" s="519">
        <v>0</v>
      </c>
      <c r="DQ1152" s="519">
        <v>0</v>
      </c>
      <c r="DR1152" s="519">
        <v>0</v>
      </c>
      <c r="DS1152" s="519">
        <v>0</v>
      </c>
      <c r="DT1152" s="519">
        <v>0</v>
      </c>
      <c r="DU1152" s="519">
        <v>0</v>
      </c>
      <c r="DV1152" s="519">
        <v>0</v>
      </c>
      <c r="DW1152" s="519">
        <v>0</v>
      </c>
      <c r="DX1152" s="519">
        <v>0</v>
      </c>
      <c r="DZ1152" s="337"/>
      <c r="EA1152" s="519" t="s">
        <v>1062</v>
      </c>
      <c r="EB1152" s="519" t="s">
        <v>1060</v>
      </c>
      <c r="EC1152" s="519">
        <v>17</v>
      </c>
      <c r="ED1152" s="183" t="str">
        <f t="shared" si="56"/>
        <v>SDN200217</v>
      </c>
      <c r="EE1152" s="519">
        <v>471.7</v>
      </c>
      <c r="EF1152" s="519">
        <v>10000</v>
      </c>
      <c r="EG1152" s="519">
        <v>10000</v>
      </c>
      <c r="EH1152" s="519">
        <v>10000</v>
      </c>
      <c r="EI1152" s="519">
        <v>10000</v>
      </c>
      <c r="EJ1152" s="519">
        <v>10000</v>
      </c>
      <c r="EK1152" s="519">
        <v>10000</v>
      </c>
      <c r="EL1152" s="519">
        <v>10000</v>
      </c>
      <c r="EM1152" s="519">
        <v>10000</v>
      </c>
      <c r="EN1152" s="519">
        <v>10000</v>
      </c>
      <c r="EO1152" s="519">
        <v>10000</v>
      </c>
      <c r="EP1152" s="519">
        <v>10000</v>
      </c>
      <c r="EQ1152" s="519">
        <v>10000</v>
      </c>
      <c r="ER1152" s="519">
        <v>10000</v>
      </c>
      <c r="ES1152" s="519">
        <v>10000</v>
      </c>
      <c r="ET1152" s="519">
        <v>10000</v>
      </c>
      <c r="EU1152" s="519">
        <v>10000</v>
      </c>
      <c r="EV1152" s="519">
        <v>10000</v>
      </c>
      <c r="EW1152" s="519">
        <v>10000</v>
      </c>
      <c r="EX1152" s="519">
        <v>10000</v>
      </c>
      <c r="EY1152" s="519">
        <v>10000</v>
      </c>
      <c r="EZ1152" s="519">
        <v>10000</v>
      </c>
      <c r="FA1152" s="519">
        <v>10000</v>
      </c>
      <c r="FB1152" s="519">
        <v>10000</v>
      </c>
      <c r="FC1152" s="519">
        <v>10000</v>
      </c>
      <c r="FD1152" s="519">
        <v>10000</v>
      </c>
      <c r="FE1152" s="519">
        <v>10000</v>
      </c>
      <c r="FF1152" s="519">
        <v>10000</v>
      </c>
      <c r="FG1152" s="519">
        <v>10000</v>
      </c>
      <c r="FH1152" s="519">
        <v>10000</v>
      </c>
      <c r="FI1152" s="519">
        <v>10000</v>
      </c>
      <c r="FJ1152" s="519">
        <v>10000</v>
      </c>
      <c r="FK1152" s="519">
        <v>10000</v>
      </c>
      <c r="FL1152" s="519">
        <v>10000</v>
      </c>
      <c r="FM1152" s="519">
        <v>10000</v>
      </c>
      <c r="FN1152" s="519">
        <v>0</v>
      </c>
      <c r="FO1152" s="519">
        <v>0</v>
      </c>
      <c r="FP1152" s="519">
        <v>0</v>
      </c>
      <c r="FQ1152" s="519">
        <v>0</v>
      </c>
      <c r="FR1152" s="519">
        <v>0</v>
      </c>
      <c r="FS1152" s="519">
        <v>0</v>
      </c>
      <c r="FT1152" s="519">
        <v>0</v>
      </c>
      <c r="FU1152" s="519">
        <v>0</v>
      </c>
      <c r="FV1152" s="519">
        <v>0</v>
      </c>
      <c r="FW1152" s="519">
        <v>0</v>
      </c>
      <c r="FX1152" s="519">
        <v>0</v>
      </c>
      <c r="FY1152" s="519">
        <v>0</v>
      </c>
      <c r="FZ1152" s="519">
        <v>0</v>
      </c>
      <c r="GA1152" s="519">
        <v>0</v>
      </c>
      <c r="GB1152" s="519">
        <v>0</v>
      </c>
      <c r="GC1152" s="519">
        <v>0</v>
      </c>
      <c r="GD1152" s="519">
        <v>0</v>
      </c>
      <c r="GE1152" s="519">
        <v>0</v>
      </c>
      <c r="GF1152" s="519">
        <v>0</v>
      </c>
      <c r="GG1152" s="519">
        <v>0</v>
      </c>
      <c r="GH1152" s="519">
        <v>0</v>
      </c>
      <c r="GI1152" s="519">
        <v>0</v>
      </c>
      <c r="GJ1152" s="519">
        <v>0</v>
      </c>
      <c r="GK1152" s="519">
        <v>0</v>
      </c>
      <c r="GL1152" s="519">
        <v>0</v>
      </c>
      <c r="GM1152" s="519">
        <v>0</v>
      </c>
      <c r="GN1152" s="519">
        <v>0</v>
      </c>
      <c r="GO1152" s="519">
        <v>0</v>
      </c>
      <c r="GP1152" s="519">
        <v>0</v>
      </c>
      <c r="GQ1152" s="519">
        <v>0</v>
      </c>
      <c r="GR1152" s="519">
        <v>0</v>
      </c>
      <c r="GS1152" s="519">
        <v>0</v>
      </c>
      <c r="GT1152" s="519">
        <v>0</v>
      </c>
      <c r="GU1152" s="519">
        <v>0</v>
      </c>
      <c r="GV1152" s="519">
        <v>0</v>
      </c>
      <c r="GW1152" s="519">
        <v>0</v>
      </c>
      <c r="GX1152" s="519">
        <v>0</v>
      </c>
      <c r="GY1152" s="519">
        <v>0</v>
      </c>
      <c r="GZ1152" s="519">
        <v>0</v>
      </c>
      <c r="HA1152" s="519">
        <v>0</v>
      </c>
      <c r="HB1152" s="519">
        <v>0</v>
      </c>
      <c r="HC1152" s="519">
        <v>0</v>
      </c>
      <c r="HD1152" s="519">
        <v>0</v>
      </c>
      <c r="HE1152" s="519">
        <v>0</v>
      </c>
      <c r="HF1152" s="519">
        <v>0</v>
      </c>
      <c r="HG1152" s="519">
        <v>0</v>
      </c>
      <c r="HH1152" s="519">
        <v>0</v>
      </c>
      <c r="HI1152" s="519">
        <v>0</v>
      </c>
      <c r="HJ1152" s="519">
        <v>0</v>
      </c>
      <c r="HK1152" s="519">
        <v>0</v>
      </c>
      <c r="HL1152" s="519">
        <v>0</v>
      </c>
      <c r="HM1152" s="519">
        <v>0</v>
      </c>
      <c r="HN1152" s="519">
        <v>0</v>
      </c>
      <c r="HO1152" s="519">
        <v>0</v>
      </c>
      <c r="HP1152" s="519">
        <v>0</v>
      </c>
      <c r="HQ1152" s="519">
        <v>0</v>
      </c>
      <c r="HR1152" s="519">
        <v>0</v>
      </c>
      <c r="HS1152" s="519">
        <v>0</v>
      </c>
      <c r="HT1152" s="519">
        <v>0</v>
      </c>
      <c r="HU1152" s="519">
        <v>0</v>
      </c>
      <c r="HV1152" s="519">
        <v>0</v>
      </c>
      <c r="HW1152" s="519">
        <v>0</v>
      </c>
      <c r="HX1152" s="519">
        <v>0</v>
      </c>
      <c r="HY1152" s="519">
        <v>0</v>
      </c>
      <c r="HZ1152" s="519">
        <v>0</v>
      </c>
      <c r="IA1152" s="519">
        <v>0</v>
      </c>
      <c r="IB1152" s="519">
        <v>0</v>
      </c>
      <c r="IC1152" s="519">
        <v>0</v>
      </c>
      <c r="ID1152" s="519">
        <v>0</v>
      </c>
      <c r="IE1152" s="519">
        <v>0</v>
      </c>
      <c r="IF1152" s="519">
        <v>0</v>
      </c>
      <c r="IG1152" s="519">
        <v>0</v>
      </c>
      <c r="IH1152" s="519">
        <v>0</v>
      </c>
      <c r="II1152" s="519">
        <v>0</v>
      </c>
      <c r="IJ1152" s="519">
        <v>0</v>
      </c>
      <c r="IK1152" s="519">
        <v>0</v>
      </c>
    </row>
    <row r="1153" spans="2:245" hidden="1">
      <c r="B1153" s="519" t="s">
        <v>1058</v>
      </c>
      <c r="C1153" s="519"/>
      <c r="D1153" s="519"/>
      <c r="E1153" s="519"/>
      <c r="F1153" s="519">
        <v>2</v>
      </c>
      <c r="G1153" s="519"/>
      <c r="H1153" s="519">
        <v>54</v>
      </c>
      <c r="I1153" s="519">
        <v>1</v>
      </c>
      <c r="J1153" s="519" t="str">
        <f t="shared" si="54"/>
        <v>SDN10025401</v>
      </c>
      <c r="K1153" s="519">
        <v>1445</v>
      </c>
      <c r="M1153" s="337"/>
      <c r="N1153" s="519" t="s">
        <v>1062</v>
      </c>
      <c r="O1153" s="519" t="s">
        <v>1060</v>
      </c>
      <c r="P1153" s="519">
        <v>18</v>
      </c>
      <c r="Q1153" s="521" t="str">
        <f t="shared" si="55"/>
        <v>SDN200218</v>
      </c>
      <c r="R1153" s="519">
        <v>471.7</v>
      </c>
      <c r="S1153" s="519">
        <v>2000</v>
      </c>
      <c r="T1153" s="519">
        <v>2000</v>
      </c>
      <c r="U1153" s="519">
        <v>2000</v>
      </c>
      <c r="V1153" s="519">
        <v>2358.5</v>
      </c>
      <c r="W1153" s="519">
        <v>2830.2</v>
      </c>
      <c r="X1153" s="519">
        <v>3301.9</v>
      </c>
      <c r="Y1153" s="519">
        <v>3773.6</v>
      </c>
      <c r="Z1153" s="519">
        <v>4245.3</v>
      </c>
      <c r="AA1153" s="519">
        <v>4717</v>
      </c>
      <c r="AB1153" s="519">
        <v>5094.3999999999996</v>
      </c>
      <c r="AC1153" s="519">
        <v>5471.7</v>
      </c>
      <c r="AD1153" s="519">
        <v>5849.1</v>
      </c>
      <c r="AE1153" s="519">
        <v>6226.4</v>
      </c>
      <c r="AF1153" s="519">
        <v>6603.8</v>
      </c>
      <c r="AG1153" s="519">
        <v>6981.2</v>
      </c>
      <c r="AH1153" s="519">
        <v>7358.5</v>
      </c>
      <c r="AI1153" s="519">
        <v>7735.9</v>
      </c>
      <c r="AJ1153" s="519">
        <v>8113.2</v>
      </c>
      <c r="AK1153" s="519">
        <v>8490.6</v>
      </c>
      <c r="AL1153" s="519">
        <v>8490.6</v>
      </c>
      <c r="AM1153" s="519">
        <v>8490.6</v>
      </c>
      <c r="AN1153" s="519">
        <v>8490.6</v>
      </c>
      <c r="AO1153" s="519">
        <v>8490.6</v>
      </c>
      <c r="AP1153" s="519">
        <v>8490.6</v>
      </c>
      <c r="AQ1153" s="519">
        <v>8490.6</v>
      </c>
      <c r="AR1153" s="519">
        <v>8490.6</v>
      </c>
      <c r="AS1153" s="519">
        <v>8490.6</v>
      </c>
      <c r="AT1153" s="519">
        <v>8490.6</v>
      </c>
      <c r="AU1153" s="519">
        <v>8490.6</v>
      </c>
      <c r="AV1153" s="519">
        <v>8490.6</v>
      </c>
      <c r="AW1153" s="519">
        <v>8490.6</v>
      </c>
      <c r="AX1153" s="519">
        <v>8490.6</v>
      </c>
      <c r="AY1153" s="519">
        <v>8490.6</v>
      </c>
      <c r="AZ1153" s="519">
        <v>8490.6</v>
      </c>
      <c r="BA1153" s="519">
        <v>0</v>
      </c>
      <c r="BB1153" s="519">
        <v>0</v>
      </c>
      <c r="BC1153" s="519">
        <v>0</v>
      </c>
      <c r="BD1153" s="519">
        <v>0</v>
      </c>
      <c r="BE1153" s="519">
        <v>0</v>
      </c>
      <c r="BF1153" s="519">
        <v>0</v>
      </c>
      <c r="BG1153" s="519">
        <v>0</v>
      </c>
      <c r="BH1153" s="519">
        <v>0</v>
      </c>
      <c r="BI1153" s="519">
        <v>0</v>
      </c>
      <c r="BJ1153" s="519">
        <v>0</v>
      </c>
      <c r="BK1153" s="519">
        <v>0</v>
      </c>
      <c r="BL1153" s="519">
        <v>0</v>
      </c>
      <c r="BM1153" s="519">
        <v>0</v>
      </c>
      <c r="BN1153" s="519">
        <v>0</v>
      </c>
      <c r="BO1153" s="519">
        <v>0</v>
      </c>
      <c r="BP1153" s="519">
        <v>0</v>
      </c>
      <c r="BQ1153" s="519">
        <v>0</v>
      </c>
      <c r="BR1153" s="519">
        <v>0</v>
      </c>
      <c r="BS1153" s="519">
        <v>0</v>
      </c>
      <c r="BT1153" s="519">
        <v>0</v>
      </c>
      <c r="BU1153" s="519">
        <v>0</v>
      </c>
      <c r="BV1153" s="519">
        <v>0</v>
      </c>
      <c r="BW1153" s="519">
        <v>0</v>
      </c>
      <c r="BX1153" s="519">
        <v>0</v>
      </c>
      <c r="BY1153" s="519">
        <v>0</v>
      </c>
      <c r="BZ1153" s="519">
        <v>0</v>
      </c>
      <c r="CA1153" s="519">
        <v>0</v>
      </c>
      <c r="CB1153" s="519">
        <v>0</v>
      </c>
      <c r="CC1153" s="519">
        <v>0</v>
      </c>
      <c r="CD1153" s="519">
        <v>0</v>
      </c>
      <c r="CE1153" s="519">
        <v>0</v>
      </c>
      <c r="CF1153" s="519">
        <v>0</v>
      </c>
      <c r="CG1153" s="519">
        <v>0</v>
      </c>
      <c r="CH1153" s="519">
        <v>0</v>
      </c>
      <c r="CI1153" s="519">
        <v>0</v>
      </c>
      <c r="CJ1153" s="519">
        <v>0</v>
      </c>
      <c r="CK1153" s="519">
        <v>0</v>
      </c>
      <c r="CL1153" s="519">
        <v>0</v>
      </c>
      <c r="CM1153" s="519">
        <v>0</v>
      </c>
      <c r="CN1153" s="519">
        <v>0</v>
      </c>
      <c r="CO1153" s="519">
        <v>0</v>
      </c>
      <c r="CP1153" s="519">
        <v>0</v>
      </c>
      <c r="CQ1153" s="519">
        <v>0</v>
      </c>
      <c r="CR1153" s="519">
        <v>0</v>
      </c>
      <c r="CS1153" s="519">
        <v>0</v>
      </c>
      <c r="CT1153" s="519">
        <v>0</v>
      </c>
      <c r="CU1153" s="519">
        <v>0</v>
      </c>
      <c r="CV1153" s="519">
        <v>0</v>
      </c>
      <c r="CW1153" s="519">
        <v>0</v>
      </c>
      <c r="CX1153" s="519">
        <v>0</v>
      </c>
      <c r="CY1153" s="519">
        <v>0</v>
      </c>
      <c r="CZ1153" s="519">
        <v>0</v>
      </c>
      <c r="DA1153" s="519">
        <v>0</v>
      </c>
      <c r="DB1153" s="519">
        <v>0</v>
      </c>
      <c r="DC1153" s="519">
        <v>0</v>
      </c>
      <c r="DD1153" s="519">
        <v>0</v>
      </c>
      <c r="DE1153" s="519">
        <v>0</v>
      </c>
      <c r="DF1153" s="519">
        <v>0</v>
      </c>
      <c r="DG1153" s="519">
        <v>0</v>
      </c>
      <c r="DH1153" s="519">
        <v>0</v>
      </c>
      <c r="DI1153" s="519">
        <v>0</v>
      </c>
      <c r="DJ1153" s="519">
        <v>0</v>
      </c>
      <c r="DK1153" s="519">
        <v>0</v>
      </c>
      <c r="DL1153" s="519">
        <v>0</v>
      </c>
      <c r="DM1153" s="519">
        <v>0</v>
      </c>
      <c r="DN1153" s="519">
        <v>0</v>
      </c>
      <c r="DO1153" s="519">
        <v>0</v>
      </c>
      <c r="DP1153" s="519">
        <v>0</v>
      </c>
      <c r="DQ1153" s="519">
        <v>0</v>
      </c>
      <c r="DR1153" s="519">
        <v>0</v>
      </c>
      <c r="DS1153" s="519">
        <v>0</v>
      </c>
      <c r="DT1153" s="519">
        <v>0</v>
      </c>
      <c r="DU1153" s="519">
        <v>0</v>
      </c>
      <c r="DV1153" s="519">
        <v>0</v>
      </c>
      <c r="DW1153" s="519">
        <v>0</v>
      </c>
      <c r="DX1153" s="519">
        <v>0</v>
      </c>
      <c r="DZ1153" s="337"/>
      <c r="EA1153" s="519" t="s">
        <v>1062</v>
      </c>
      <c r="EB1153" s="519" t="s">
        <v>1060</v>
      </c>
      <c r="EC1153" s="519">
        <v>18</v>
      </c>
      <c r="ED1153" s="183" t="str">
        <f t="shared" si="56"/>
        <v>SDN200218</v>
      </c>
      <c r="EE1153" s="519">
        <v>471.7</v>
      </c>
      <c r="EF1153" s="519">
        <v>10000</v>
      </c>
      <c r="EG1153" s="519">
        <v>10000</v>
      </c>
      <c r="EH1153" s="519">
        <v>10000</v>
      </c>
      <c r="EI1153" s="519">
        <v>10000</v>
      </c>
      <c r="EJ1153" s="519">
        <v>10000</v>
      </c>
      <c r="EK1153" s="519">
        <v>10000</v>
      </c>
      <c r="EL1153" s="519">
        <v>10000</v>
      </c>
      <c r="EM1153" s="519">
        <v>10000</v>
      </c>
      <c r="EN1153" s="519">
        <v>10000</v>
      </c>
      <c r="EO1153" s="519">
        <v>10000</v>
      </c>
      <c r="EP1153" s="519">
        <v>10000</v>
      </c>
      <c r="EQ1153" s="519">
        <v>10000</v>
      </c>
      <c r="ER1153" s="519">
        <v>10000</v>
      </c>
      <c r="ES1153" s="519">
        <v>10000</v>
      </c>
      <c r="ET1153" s="519">
        <v>10000</v>
      </c>
      <c r="EU1153" s="519">
        <v>10000</v>
      </c>
      <c r="EV1153" s="519">
        <v>10000</v>
      </c>
      <c r="EW1153" s="519">
        <v>10000</v>
      </c>
      <c r="EX1153" s="519">
        <v>10000</v>
      </c>
      <c r="EY1153" s="519">
        <v>10000</v>
      </c>
      <c r="EZ1153" s="519">
        <v>10000</v>
      </c>
      <c r="FA1153" s="519">
        <v>10000</v>
      </c>
      <c r="FB1153" s="519">
        <v>10000</v>
      </c>
      <c r="FC1153" s="519">
        <v>10000</v>
      </c>
      <c r="FD1153" s="519">
        <v>10000</v>
      </c>
      <c r="FE1153" s="519">
        <v>10000</v>
      </c>
      <c r="FF1153" s="519">
        <v>10000</v>
      </c>
      <c r="FG1153" s="519">
        <v>10000</v>
      </c>
      <c r="FH1153" s="519">
        <v>10000</v>
      </c>
      <c r="FI1153" s="519">
        <v>10000</v>
      </c>
      <c r="FJ1153" s="519">
        <v>10000</v>
      </c>
      <c r="FK1153" s="519">
        <v>10000</v>
      </c>
      <c r="FL1153" s="519">
        <v>10000</v>
      </c>
      <c r="FM1153" s="519">
        <v>10000</v>
      </c>
      <c r="FN1153" s="519">
        <v>0</v>
      </c>
      <c r="FO1153" s="519">
        <v>0</v>
      </c>
      <c r="FP1153" s="519">
        <v>0</v>
      </c>
      <c r="FQ1153" s="519">
        <v>0</v>
      </c>
      <c r="FR1153" s="519">
        <v>0</v>
      </c>
      <c r="FS1153" s="519">
        <v>0</v>
      </c>
      <c r="FT1153" s="519">
        <v>0</v>
      </c>
      <c r="FU1153" s="519">
        <v>0</v>
      </c>
      <c r="FV1153" s="519">
        <v>0</v>
      </c>
      <c r="FW1153" s="519">
        <v>0</v>
      </c>
      <c r="FX1153" s="519">
        <v>0</v>
      </c>
      <c r="FY1153" s="519">
        <v>0</v>
      </c>
      <c r="FZ1153" s="519">
        <v>0</v>
      </c>
      <c r="GA1153" s="519">
        <v>0</v>
      </c>
      <c r="GB1153" s="519">
        <v>0</v>
      </c>
      <c r="GC1153" s="519">
        <v>0</v>
      </c>
      <c r="GD1153" s="519">
        <v>0</v>
      </c>
      <c r="GE1153" s="519">
        <v>0</v>
      </c>
      <c r="GF1153" s="519">
        <v>0</v>
      </c>
      <c r="GG1153" s="519">
        <v>0</v>
      </c>
      <c r="GH1153" s="519">
        <v>0</v>
      </c>
      <c r="GI1153" s="519">
        <v>0</v>
      </c>
      <c r="GJ1153" s="519">
        <v>0</v>
      </c>
      <c r="GK1153" s="519">
        <v>0</v>
      </c>
      <c r="GL1153" s="519">
        <v>0</v>
      </c>
      <c r="GM1153" s="519">
        <v>0</v>
      </c>
      <c r="GN1153" s="519">
        <v>0</v>
      </c>
      <c r="GO1153" s="519">
        <v>0</v>
      </c>
      <c r="GP1153" s="519">
        <v>0</v>
      </c>
      <c r="GQ1153" s="519">
        <v>0</v>
      </c>
      <c r="GR1153" s="519">
        <v>0</v>
      </c>
      <c r="GS1153" s="519">
        <v>0</v>
      </c>
      <c r="GT1153" s="519">
        <v>0</v>
      </c>
      <c r="GU1153" s="519">
        <v>0</v>
      </c>
      <c r="GV1153" s="519">
        <v>0</v>
      </c>
      <c r="GW1153" s="519">
        <v>0</v>
      </c>
      <c r="GX1153" s="519">
        <v>0</v>
      </c>
      <c r="GY1153" s="519">
        <v>0</v>
      </c>
      <c r="GZ1153" s="519">
        <v>0</v>
      </c>
      <c r="HA1153" s="519">
        <v>0</v>
      </c>
      <c r="HB1153" s="519">
        <v>0</v>
      </c>
      <c r="HC1153" s="519">
        <v>0</v>
      </c>
      <c r="HD1153" s="519">
        <v>0</v>
      </c>
      <c r="HE1153" s="519">
        <v>0</v>
      </c>
      <c r="HF1153" s="519">
        <v>0</v>
      </c>
      <c r="HG1153" s="519">
        <v>0</v>
      </c>
      <c r="HH1153" s="519">
        <v>0</v>
      </c>
      <c r="HI1153" s="519">
        <v>0</v>
      </c>
      <c r="HJ1153" s="519">
        <v>0</v>
      </c>
      <c r="HK1153" s="519">
        <v>0</v>
      </c>
      <c r="HL1153" s="519">
        <v>0</v>
      </c>
      <c r="HM1153" s="519">
        <v>0</v>
      </c>
      <c r="HN1153" s="519">
        <v>0</v>
      </c>
      <c r="HO1153" s="519">
        <v>0</v>
      </c>
      <c r="HP1153" s="519">
        <v>0</v>
      </c>
      <c r="HQ1153" s="519">
        <v>0</v>
      </c>
      <c r="HR1153" s="519">
        <v>0</v>
      </c>
      <c r="HS1153" s="519">
        <v>0</v>
      </c>
      <c r="HT1153" s="519">
        <v>0</v>
      </c>
      <c r="HU1153" s="519">
        <v>0</v>
      </c>
      <c r="HV1153" s="519">
        <v>0</v>
      </c>
      <c r="HW1153" s="519">
        <v>0</v>
      </c>
      <c r="HX1153" s="519">
        <v>0</v>
      </c>
      <c r="HY1153" s="519">
        <v>0</v>
      </c>
      <c r="HZ1153" s="519">
        <v>0</v>
      </c>
      <c r="IA1153" s="519">
        <v>0</v>
      </c>
      <c r="IB1153" s="519">
        <v>0</v>
      </c>
      <c r="IC1153" s="519">
        <v>0</v>
      </c>
      <c r="ID1153" s="519">
        <v>0</v>
      </c>
      <c r="IE1153" s="519">
        <v>0</v>
      </c>
      <c r="IF1153" s="519">
        <v>0</v>
      </c>
      <c r="IG1153" s="519">
        <v>0</v>
      </c>
      <c r="IH1153" s="519">
        <v>0</v>
      </c>
      <c r="II1153" s="519">
        <v>0</v>
      </c>
      <c r="IJ1153" s="519">
        <v>0</v>
      </c>
      <c r="IK1153" s="519">
        <v>0</v>
      </c>
    </row>
    <row r="1154" spans="2:245" hidden="1">
      <c r="B1154" s="519" t="s">
        <v>1058</v>
      </c>
      <c r="C1154" s="519"/>
      <c r="D1154" s="519"/>
      <c r="E1154" s="519"/>
      <c r="F1154" s="519">
        <v>2</v>
      </c>
      <c r="G1154" s="519"/>
      <c r="H1154" s="519">
        <v>54</v>
      </c>
      <c r="I1154" s="519">
        <v>2</v>
      </c>
      <c r="J1154" s="519" t="str">
        <f t="shared" si="54"/>
        <v>SDN10025402</v>
      </c>
      <c r="K1154" s="519">
        <v>1445</v>
      </c>
      <c r="M1154" s="337"/>
      <c r="N1154" s="519" t="s">
        <v>1062</v>
      </c>
      <c r="O1154" s="519" t="s">
        <v>1060</v>
      </c>
      <c r="P1154" s="519">
        <v>19</v>
      </c>
      <c r="Q1154" s="521" t="str">
        <f t="shared" si="55"/>
        <v>SDN200219</v>
      </c>
      <c r="R1154" s="519">
        <v>471.7</v>
      </c>
      <c r="S1154" s="519">
        <v>2000</v>
      </c>
      <c r="T1154" s="519">
        <v>2000</v>
      </c>
      <c r="U1154" s="519">
        <v>2000</v>
      </c>
      <c r="V1154" s="519">
        <v>2358.5</v>
      </c>
      <c r="W1154" s="519">
        <v>2830.2</v>
      </c>
      <c r="X1154" s="519">
        <v>3301.9</v>
      </c>
      <c r="Y1154" s="519">
        <v>3773.6</v>
      </c>
      <c r="Z1154" s="519">
        <v>4245.3</v>
      </c>
      <c r="AA1154" s="519">
        <v>4717</v>
      </c>
      <c r="AB1154" s="519">
        <v>5094.3999999999996</v>
      </c>
      <c r="AC1154" s="519">
        <v>5471.7</v>
      </c>
      <c r="AD1154" s="519">
        <v>5849.1</v>
      </c>
      <c r="AE1154" s="519">
        <v>6226.4</v>
      </c>
      <c r="AF1154" s="519">
        <v>6603.8</v>
      </c>
      <c r="AG1154" s="519">
        <v>6981.2</v>
      </c>
      <c r="AH1154" s="519">
        <v>7358.5</v>
      </c>
      <c r="AI1154" s="519">
        <v>7735.9</v>
      </c>
      <c r="AJ1154" s="519">
        <v>8113.2</v>
      </c>
      <c r="AK1154" s="519">
        <v>8490.6</v>
      </c>
      <c r="AL1154" s="519">
        <v>8490.6</v>
      </c>
      <c r="AM1154" s="519">
        <v>8490.6</v>
      </c>
      <c r="AN1154" s="519">
        <v>8490.6</v>
      </c>
      <c r="AO1154" s="519">
        <v>8490.6</v>
      </c>
      <c r="AP1154" s="519">
        <v>8490.6</v>
      </c>
      <c r="AQ1154" s="519">
        <v>8490.6</v>
      </c>
      <c r="AR1154" s="519">
        <v>8490.6</v>
      </c>
      <c r="AS1154" s="519">
        <v>8490.6</v>
      </c>
      <c r="AT1154" s="519">
        <v>8490.6</v>
      </c>
      <c r="AU1154" s="519">
        <v>8490.6</v>
      </c>
      <c r="AV1154" s="519">
        <v>8490.6</v>
      </c>
      <c r="AW1154" s="519">
        <v>8490.6</v>
      </c>
      <c r="AX1154" s="519">
        <v>8490.6</v>
      </c>
      <c r="AY1154" s="519">
        <v>8490.6</v>
      </c>
      <c r="AZ1154" s="519">
        <v>8490.6</v>
      </c>
      <c r="BA1154" s="519">
        <v>0</v>
      </c>
      <c r="BB1154" s="519">
        <v>0</v>
      </c>
      <c r="BC1154" s="519">
        <v>0</v>
      </c>
      <c r="BD1154" s="519">
        <v>0</v>
      </c>
      <c r="BE1154" s="519">
        <v>0</v>
      </c>
      <c r="BF1154" s="519">
        <v>0</v>
      </c>
      <c r="BG1154" s="519">
        <v>0</v>
      </c>
      <c r="BH1154" s="519">
        <v>0</v>
      </c>
      <c r="BI1154" s="519">
        <v>0</v>
      </c>
      <c r="BJ1154" s="519">
        <v>0</v>
      </c>
      <c r="BK1154" s="519">
        <v>0</v>
      </c>
      <c r="BL1154" s="519">
        <v>0</v>
      </c>
      <c r="BM1154" s="519">
        <v>0</v>
      </c>
      <c r="BN1154" s="519">
        <v>0</v>
      </c>
      <c r="BO1154" s="519">
        <v>0</v>
      </c>
      <c r="BP1154" s="519">
        <v>0</v>
      </c>
      <c r="BQ1154" s="519">
        <v>0</v>
      </c>
      <c r="BR1154" s="519">
        <v>0</v>
      </c>
      <c r="BS1154" s="519">
        <v>0</v>
      </c>
      <c r="BT1154" s="519">
        <v>0</v>
      </c>
      <c r="BU1154" s="519">
        <v>0</v>
      </c>
      <c r="BV1154" s="519">
        <v>0</v>
      </c>
      <c r="BW1154" s="519">
        <v>0</v>
      </c>
      <c r="BX1154" s="519">
        <v>0</v>
      </c>
      <c r="BY1154" s="519">
        <v>0</v>
      </c>
      <c r="BZ1154" s="519">
        <v>0</v>
      </c>
      <c r="CA1154" s="519">
        <v>0</v>
      </c>
      <c r="CB1154" s="519">
        <v>0</v>
      </c>
      <c r="CC1154" s="519">
        <v>0</v>
      </c>
      <c r="CD1154" s="519">
        <v>0</v>
      </c>
      <c r="CE1154" s="519">
        <v>0</v>
      </c>
      <c r="CF1154" s="519">
        <v>0</v>
      </c>
      <c r="CG1154" s="519">
        <v>0</v>
      </c>
      <c r="CH1154" s="519">
        <v>0</v>
      </c>
      <c r="CI1154" s="519">
        <v>0</v>
      </c>
      <c r="CJ1154" s="519">
        <v>0</v>
      </c>
      <c r="CK1154" s="519">
        <v>0</v>
      </c>
      <c r="CL1154" s="519">
        <v>0</v>
      </c>
      <c r="CM1154" s="519">
        <v>0</v>
      </c>
      <c r="CN1154" s="519">
        <v>0</v>
      </c>
      <c r="CO1154" s="519">
        <v>0</v>
      </c>
      <c r="CP1154" s="519">
        <v>0</v>
      </c>
      <c r="CQ1154" s="519">
        <v>0</v>
      </c>
      <c r="CR1154" s="519">
        <v>0</v>
      </c>
      <c r="CS1154" s="519">
        <v>0</v>
      </c>
      <c r="CT1154" s="519">
        <v>0</v>
      </c>
      <c r="CU1154" s="519">
        <v>0</v>
      </c>
      <c r="CV1154" s="519">
        <v>0</v>
      </c>
      <c r="CW1154" s="519">
        <v>0</v>
      </c>
      <c r="CX1154" s="519">
        <v>0</v>
      </c>
      <c r="CY1154" s="519">
        <v>0</v>
      </c>
      <c r="CZ1154" s="519">
        <v>0</v>
      </c>
      <c r="DA1154" s="519">
        <v>0</v>
      </c>
      <c r="DB1154" s="519">
        <v>0</v>
      </c>
      <c r="DC1154" s="519">
        <v>0</v>
      </c>
      <c r="DD1154" s="519">
        <v>0</v>
      </c>
      <c r="DE1154" s="519">
        <v>0</v>
      </c>
      <c r="DF1154" s="519">
        <v>0</v>
      </c>
      <c r="DG1154" s="519">
        <v>0</v>
      </c>
      <c r="DH1154" s="519">
        <v>0</v>
      </c>
      <c r="DI1154" s="519">
        <v>0</v>
      </c>
      <c r="DJ1154" s="519">
        <v>0</v>
      </c>
      <c r="DK1154" s="519">
        <v>0</v>
      </c>
      <c r="DL1154" s="519">
        <v>0</v>
      </c>
      <c r="DM1154" s="519">
        <v>0</v>
      </c>
      <c r="DN1154" s="519">
        <v>0</v>
      </c>
      <c r="DO1154" s="519">
        <v>0</v>
      </c>
      <c r="DP1154" s="519">
        <v>0</v>
      </c>
      <c r="DQ1154" s="519">
        <v>0</v>
      </c>
      <c r="DR1154" s="519">
        <v>0</v>
      </c>
      <c r="DS1154" s="519">
        <v>0</v>
      </c>
      <c r="DT1154" s="519">
        <v>0</v>
      </c>
      <c r="DU1154" s="519">
        <v>0</v>
      </c>
      <c r="DV1154" s="519">
        <v>0</v>
      </c>
      <c r="DW1154" s="519">
        <v>0</v>
      </c>
      <c r="DX1154" s="519">
        <v>0</v>
      </c>
      <c r="DZ1154" s="337"/>
      <c r="EA1154" s="519" t="s">
        <v>1062</v>
      </c>
      <c r="EB1154" s="519" t="s">
        <v>1060</v>
      </c>
      <c r="EC1154" s="519">
        <v>19</v>
      </c>
      <c r="ED1154" s="183" t="str">
        <f t="shared" si="56"/>
        <v>SDN200219</v>
      </c>
      <c r="EE1154" s="519">
        <v>471.7</v>
      </c>
      <c r="EF1154" s="519">
        <v>10000</v>
      </c>
      <c r="EG1154" s="519">
        <v>10000</v>
      </c>
      <c r="EH1154" s="519">
        <v>10000</v>
      </c>
      <c r="EI1154" s="519">
        <v>10000</v>
      </c>
      <c r="EJ1154" s="519">
        <v>10000</v>
      </c>
      <c r="EK1154" s="519">
        <v>10000</v>
      </c>
      <c r="EL1154" s="519">
        <v>10000</v>
      </c>
      <c r="EM1154" s="519">
        <v>10000</v>
      </c>
      <c r="EN1154" s="519">
        <v>10000</v>
      </c>
      <c r="EO1154" s="519">
        <v>10000</v>
      </c>
      <c r="EP1154" s="519">
        <v>10000</v>
      </c>
      <c r="EQ1154" s="519">
        <v>10000</v>
      </c>
      <c r="ER1154" s="519">
        <v>10000</v>
      </c>
      <c r="ES1154" s="519">
        <v>10000</v>
      </c>
      <c r="ET1154" s="519">
        <v>10000</v>
      </c>
      <c r="EU1154" s="519">
        <v>10000</v>
      </c>
      <c r="EV1154" s="519">
        <v>10000</v>
      </c>
      <c r="EW1154" s="519">
        <v>10000</v>
      </c>
      <c r="EX1154" s="519">
        <v>10000</v>
      </c>
      <c r="EY1154" s="519">
        <v>10000</v>
      </c>
      <c r="EZ1154" s="519">
        <v>10000</v>
      </c>
      <c r="FA1154" s="519">
        <v>10000</v>
      </c>
      <c r="FB1154" s="519">
        <v>10000</v>
      </c>
      <c r="FC1154" s="519">
        <v>10000</v>
      </c>
      <c r="FD1154" s="519">
        <v>10000</v>
      </c>
      <c r="FE1154" s="519">
        <v>10000</v>
      </c>
      <c r="FF1154" s="519">
        <v>10000</v>
      </c>
      <c r="FG1154" s="519">
        <v>10000</v>
      </c>
      <c r="FH1154" s="519">
        <v>10000</v>
      </c>
      <c r="FI1154" s="519">
        <v>10000</v>
      </c>
      <c r="FJ1154" s="519">
        <v>10000</v>
      </c>
      <c r="FK1154" s="519">
        <v>10000</v>
      </c>
      <c r="FL1154" s="519">
        <v>10000</v>
      </c>
      <c r="FM1154" s="519">
        <v>10000</v>
      </c>
      <c r="FN1154" s="519">
        <v>0</v>
      </c>
      <c r="FO1154" s="519">
        <v>0</v>
      </c>
      <c r="FP1154" s="519">
        <v>0</v>
      </c>
      <c r="FQ1154" s="519">
        <v>0</v>
      </c>
      <c r="FR1154" s="519">
        <v>0</v>
      </c>
      <c r="FS1154" s="519">
        <v>0</v>
      </c>
      <c r="FT1154" s="519">
        <v>0</v>
      </c>
      <c r="FU1154" s="519">
        <v>0</v>
      </c>
      <c r="FV1154" s="519">
        <v>0</v>
      </c>
      <c r="FW1154" s="519">
        <v>0</v>
      </c>
      <c r="FX1154" s="519">
        <v>0</v>
      </c>
      <c r="FY1154" s="519">
        <v>0</v>
      </c>
      <c r="FZ1154" s="519">
        <v>0</v>
      </c>
      <c r="GA1154" s="519">
        <v>0</v>
      </c>
      <c r="GB1154" s="519">
        <v>0</v>
      </c>
      <c r="GC1154" s="519">
        <v>0</v>
      </c>
      <c r="GD1154" s="519">
        <v>0</v>
      </c>
      <c r="GE1154" s="519">
        <v>0</v>
      </c>
      <c r="GF1154" s="519">
        <v>0</v>
      </c>
      <c r="GG1154" s="519">
        <v>0</v>
      </c>
      <c r="GH1154" s="519">
        <v>0</v>
      </c>
      <c r="GI1154" s="519">
        <v>0</v>
      </c>
      <c r="GJ1154" s="519">
        <v>0</v>
      </c>
      <c r="GK1154" s="519">
        <v>0</v>
      </c>
      <c r="GL1154" s="519">
        <v>0</v>
      </c>
      <c r="GM1154" s="519">
        <v>0</v>
      </c>
      <c r="GN1154" s="519">
        <v>0</v>
      </c>
      <c r="GO1154" s="519">
        <v>0</v>
      </c>
      <c r="GP1154" s="519">
        <v>0</v>
      </c>
      <c r="GQ1154" s="519">
        <v>0</v>
      </c>
      <c r="GR1154" s="519">
        <v>0</v>
      </c>
      <c r="GS1154" s="519">
        <v>0</v>
      </c>
      <c r="GT1154" s="519">
        <v>0</v>
      </c>
      <c r="GU1154" s="519">
        <v>0</v>
      </c>
      <c r="GV1154" s="519">
        <v>0</v>
      </c>
      <c r="GW1154" s="519">
        <v>0</v>
      </c>
      <c r="GX1154" s="519">
        <v>0</v>
      </c>
      <c r="GY1154" s="519">
        <v>0</v>
      </c>
      <c r="GZ1154" s="519">
        <v>0</v>
      </c>
      <c r="HA1154" s="519">
        <v>0</v>
      </c>
      <c r="HB1154" s="519">
        <v>0</v>
      </c>
      <c r="HC1154" s="519">
        <v>0</v>
      </c>
      <c r="HD1154" s="519">
        <v>0</v>
      </c>
      <c r="HE1154" s="519">
        <v>0</v>
      </c>
      <c r="HF1154" s="519">
        <v>0</v>
      </c>
      <c r="HG1154" s="519">
        <v>0</v>
      </c>
      <c r="HH1154" s="519">
        <v>0</v>
      </c>
      <c r="HI1154" s="519">
        <v>0</v>
      </c>
      <c r="HJ1154" s="519">
        <v>0</v>
      </c>
      <c r="HK1154" s="519">
        <v>0</v>
      </c>
      <c r="HL1154" s="519">
        <v>0</v>
      </c>
      <c r="HM1154" s="519">
        <v>0</v>
      </c>
      <c r="HN1154" s="519">
        <v>0</v>
      </c>
      <c r="HO1154" s="519">
        <v>0</v>
      </c>
      <c r="HP1154" s="519">
        <v>0</v>
      </c>
      <c r="HQ1154" s="519">
        <v>0</v>
      </c>
      <c r="HR1154" s="519">
        <v>0</v>
      </c>
      <c r="HS1154" s="519">
        <v>0</v>
      </c>
      <c r="HT1154" s="519">
        <v>0</v>
      </c>
      <c r="HU1154" s="519">
        <v>0</v>
      </c>
      <c r="HV1154" s="519">
        <v>0</v>
      </c>
      <c r="HW1154" s="519">
        <v>0</v>
      </c>
      <c r="HX1154" s="519">
        <v>0</v>
      </c>
      <c r="HY1154" s="519">
        <v>0</v>
      </c>
      <c r="HZ1154" s="519">
        <v>0</v>
      </c>
      <c r="IA1154" s="519">
        <v>0</v>
      </c>
      <c r="IB1154" s="519">
        <v>0</v>
      </c>
      <c r="IC1154" s="519">
        <v>0</v>
      </c>
      <c r="ID1154" s="519">
        <v>0</v>
      </c>
      <c r="IE1154" s="519">
        <v>0</v>
      </c>
      <c r="IF1154" s="519">
        <v>0</v>
      </c>
      <c r="IG1154" s="519">
        <v>0</v>
      </c>
      <c r="IH1154" s="519">
        <v>0</v>
      </c>
      <c r="II1154" s="519">
        <v>0</v>
      </c>
      <c r="IJ1154" s="519">
        <v>0</v>
      </c>
      <c r="IK1154" s="519">
        <v>0</v>
      </c>
    </row>
    <row r="1155" spans="2:245" hidden="1">
      <c r="B1155" s="519" t="s">
        <v>1058</v>
      </c>
      <c r="C1155" s="519"/>
      <c r="D1155" s="519"/>
      <c r="E1155" s="519"/>
      <c r="F1155" s="519">
        <v>2</v>
      </c>
      <c r="G1155" s="519"/>
      <c r="H1155" s="519">
        <v>54</v>
      </c>
      <c r="I1155" s="519">
        <v>3</v>
      </c>
      <c r="J1155" s="519" t="str">
        <f t="shared" si="54"/>
        <v>SDN10025403</v>
      </c>
      <c r="K1155" s="519">
        <v>1445</v>
      </c>
      <c r="M1155" s="337"/>
      <c r="N1155" s="519" t="s">
        <v>1062</v>
      </c>
      <c r="O1155" s="519" t="s">
        <v>1060</v>
      </c>
      <c r="P1155" s="519">
        <v>20</v>
      </c>
      <c r="Q1155" s="521" t="str">
        <f t="shared" si="55"/>
        <v>SDN200220</v>
      </c>
      <c r="R1155" s="519">
        <v>471.7</v>
      </c>
      <c r="S1155" s="519">
        <v>2000</v>
      </c>
      <c r="T1155" s="519">
        <v>2000</v>
      </c>
      <c r="U1155" s="519">
        <v>2000</v>
      </c>
      <c r="V1155" s="519">
        <v>2358.5</v>
      </c>
      <c r="W1155" s="519">
        <v>2830.2</v>
      </c>
      <c r="X1155" s="519">
        <v>3301.9</v>
      </c>
      <c r="Y1155" s="519">
        <v>3773.6</v>
      </c>
      <c r="Z1155" s="519">
        <v>4245.3</v>
      </c>
      <c r="AA1155" s="519">
        <v>4717</v>
      </c>
      <c r="AB1155" s="519">
        <v>5094.3999999999996</v>
      </c>
      <c r="AC1155" s="519">
        <v>5471.7</v>
      </c>
      <c r="AD1155" s="519">
        <v>5849.1</v>
      </c>
      <c r="AE1155" s="519">
        <v>6226.4</v>
      </c>
      <c r="AF1155" s="519">
        <v>6603.8</v>
      </c>
      <c r="AG1155" s="519">
        <v>6981.2</v>
      </c>
      <c r="AH1155" s="519">
        <v>7358.5</v>
      </c>
      <c r="AI1155" s="519">
        <v>7735.9</v>
      </c>
      <c r="AJ1155" s="519">
        <v>8113.2</v>
      </c>
      <c r="AK1155" s="519">
        <v>8490.6</v>
      </c>
      <c r="AL1155" s="519">
        <v>8490.6</v>
      </c>
      <c r="AM1155" s="519">
        <v>8490.6</v>
      </c>
      <c r="AN1155" s="519">
        <v>8490.6</v>
      </c>
      <c r="AO1155" s="519">
        <v>8490.6</v>
      </c>
      <c r="AP1155" s="519">
        <v>8490.6</v>
      </c>
      <c r="AQ1155" s="519">
        <v>8490.6</v>
      </c>
      <c r="AR1155" s="519">
        <v>8490.6</v>
      </c>
      <c r="AS1155" s="519">
        <v>8490.6</v>
      </c>
      <c r="AT1155" s="519">
        <v>8490.6</v>
      </c>
      <c r="AU1155" s="519">
        <v>8490.6</v>
      </c>
      <c r="AV1155" s="519">
        <v>8490.6</v>
      </c>
      <c r="AW1155" s="519">
        <v>8490.6</v>
      </c>
      <c r="AX1155" s="519">
        <v>8490.6</v>
      </c>
      <c r="AY1155" s="519">
        <v>8490.6</v>
      </c>
      <c r="AZ1155" s="519">
        <v>8490.6</v>
      </c>
      <c r="BA1155" s="519">
        <v>0</v>
      </c>
      <c r="BB1155" s="519">
        <v>0</v>
      </c>
      <c r="BC1155" s="519">
        <v>0</v>
      </c>
      <c r="BD1155" s="519">
        <v>0</v>
      </c>
      <c r="BE1155" s="519">
        <v>0</v>
      </c>
      <c r="BF1155" s="519">
        <v>0</v>
      </c>
      <c r="BG1155" s="519">
        <v>0</v>
      </c>
      <c r="BH1155" s="519">
        <v>0</v>
      </c>
      <c r="BI1155" s="519">
        <v>0</v>
      </c>
      <c r="BJ1155" s="519">
        <v>0</v>
      </c>
      <c r="BK1155" s="519">
        <v>0</v>
      </c>
      <c r="BL1155" s="519">
        <v>0</v>
      </c>
      <c r="BM1155" s="519">
        <v>0</v>
      </c>
      <c r="BN1155" s="519">
        <v>0</v>
      </c>
      <c r="BO1155" s="519">
        <v>0</v>
      </c>
      <c r="BP1155" s="519">
        <v>0</v>
      </c>
      <c r="BQ1155" s="519">
        <v>0</v>
      </c>
      <c r="BR1155" s="519">
        <v>0</v>
      </c>
      <c r="BS1155" s="519">
        <v>0</v>
      </c>
      <c r="BT1155" s="519">
        <v>0</v>
      </c>
      <c r="BU1155" s="519">
        <v>0</v>
      </c>
      <c r="BV1155" s="519">
        <v>0</v>
      </c>
      <c r="BW1155" s="519">
        <v>0</v>
      </c>
      <c r="BX1155" s="519">
        <v>0</v>
      </c>
      <c r="BY1155" s="519">
        <v>0</v>
      </c>
      <c r="BZ1155" s="519">
        <v>0</v>
      </c>
      <c r="CA1155" s="519">
        <v>0</v>
      </c>
      <c r="CB1155" s="519">
        <v>0</v>
      </c>
      <c r="CC1155" s="519">
        <v>0</v>
      </c>
      <c r="CD1155" s="519">
        <v>0</v>
      </c>
      <c r="CE1155" s="519">
        <v>0</v>
      </c>
      <c r="CF1155" s="519">
        <v>0</v>
      </c>
      <c r="CG1155" s="519">
        <v>0</v>
      </c>
      <c r="CH1155" s="519">
        <v>0</v>
      </c>
      <c r="CI1155" s="519">
        <v>0</v>
      </c>
      <c r="CJ1155" s="519">
        <v>0</v>
      </c>
      <c r="CK1155" s="519">
        <v>0</v>
      </c>
      <c r="CL1155" s="519">
        <v>0</v>
      </c>
      <c r="CM1155" s="519">
        <v>0</v>
      </c>
      <c r="CN1155" s="519">
        <v>0</v>
      </c>
      <c r="CO1155" s="519">
        <v>0</v>
      </c>
      <c r="CP1155" s="519">
        <v>0</v>
      </c>
      <c r="CQ1155" s="519">
        <v>0</v>
      </c>
      <c r="CR1155" s="519">
        <v>0</v>
      </c>
      <c r="CS1155" s="519">
        <v>0</v>
      </c>
      <c r="CT1155" s="519">
        <v>0</v>
      </c>
      <c r="CU1155" s="519">
        <v>0</v>
      </c>
      <c r="CV1155" s="519">
        <v>0</v>
      </c>
      <c r="CW1155" s="519">
        <v>0</v>
      </c>
      <c r="CX1155" s="519">
        <v>0</v>
      </c>
      <c r="CY1155" s="519">
        <v>0</v>
      </c>
      <c r="CZ1155" s="519">
        <v>0</v>
      </c>
      <c r="DA1155" s="519">
        <v>0</v>
      </c>
      <c r="DB1155" s="519">
        <v>0</v>
      </c>
      <c r="DC1155" s="519">
        <v>0</v>
      </c>
      <c r="DD1155" s="519">
        <v>0</v>
      </c>
      <c r="DE1155" s="519">
        <v>0</v>
      </c>
      <c r="DF1155" s="519">
        <v>0</v>
      </c>
      <c r="DG1155" s="519">
        <v>0</v>
      </c>
      <c r="DH1155" s="519">
        <v>0</v>
      </c>
      <c r="DI1155" s="519">
        <v>0</v>
      </c>
      <c r="DJ1155" s="519">
        <v>0</v>
      </c>
      <c r="DK1155" s="519">
        <v>0</v>
      </c>
      <c r="DL1155" s="519">
        <v>0</v>
      </c>
      <c r="DM1155" s="519">
        <v>0</v>
      </c>
      <c r="DN1155" s="519">
        <v>0</v>
      </c>
      <c r="DO1155" s="519">
        <v>0</v>
      </c>
      <c r="DP1155" s="519">
        <v>0</v>
      </c>
      <c r="DQ1155" s="519">
        <v>0</v>
      </c>
      <c r="DR1155" s="519">
        <v>0</v>
      </c>
      <c r="DS1155" s="519">
        <v>0</v>
      </c>
      <c r="DT1155" s="519">
        <v>0</v>
      </c>
      <c r="DU1155" s="519">
        <v>0</v>
      </c>
      <c r="DV1155" s="519">
        <v>0</v>
      </c>
      <c r="DW1155" s="519">
        <v>0</v>
      </c>
      <c r="DX1155" s="519">
        <v>0</v>
      </c>
      <c r="DZ1155" s="337"/>
      <c r="EA1155" s="519" t="s">
        <v>1062</v>
      </c>
      <c r="EB1155" s="519" t="s">
        <v>1060</v>
      </c>
      <c r="EC1155" s="519">
        <v>20</v>
      </c>
      <c r="ED1155" s="183" t="str">
        <f t="shared" si="56"/>
        <v>SDN200220</v>
      </c>
      <c r="EE1155" s="519">
        <v>471.7</v>
      </c>
      <c r="EF1155" s="519">
        <v>10000</v>
      </c>
      <c r="EG1155" s="519">
        <v>10000</v>
      </c>
      <c r="EH1155" s="519">
        <v>10000</v>
      </c>
      <c r="EI1155" s="519">
        <v>10000</v>
      </c>
      <c r="EJ1155" s="519">
        <v>10000</v>
      </c>
      <c r="EK1155" s="519">
        <v>10000</v>
      </c>
      <c r="EL1155" s="519">
        <v>10000</v>
      </c>
      <c r="EM1155" s="519">
        <v>10000</v>
      </c>
      <c r="EN1155" s="519">
        <v>10000</v>
      </c>
      <c r="EO1155" s="519">
        <v>10000</v>
      </c>
      <c r="EP1155" s="519">
        <v>10000</v>
      </c>
      <c r="EQ1155" s="519">
        <v>10000</v>
      </c>
      <c r="ER1155" s="519">
        <v>10000</v>
      </c>
      <c r="ES1155" s="519">
        <v>10000</v>
      </c>
      <c r="ET1155" s="519">
        <v>10000</v>
      </c>
      <c r="EU1155" s="519">
        <v>10000</v>
      </c>
      <c r="EV1155" s="519">
        <v>10000</v>
      </c>
      <c r="EW1155" s="519">
        <v>10000</v>
      </c>
      <c r="EX1155" s="519">
        <v>10000</v>
      </c>
      <c r="EY1155" s="519">
        <v>10000</v>
      </c>
      <c r="EZ1155" s="519">
        <v>10000</v>
      </c>
      <c r="FA1155" s="519">
        <v>10000</v>
      </c>
      <c r="FB1155" s="519">
        <v>10000</v>
      </c>
      <c r="FC1155" s="519">
        <v>10000</v>
      </c>
      <c r="FD1155" s="519">
        <v>10000</v>
      </c>
      <c r="FE1155" s="519">
        <v>10000</v>
      </c>
      <c r="FF1155" s="519">
        <v>10000</v>
      </c>
      <c r="FG1155" s="519">
        <v>10000</v>
      </c>
      <c r="FH1155" s="519">
        <v>10000</v>
      </c>
      <c r="FI1155" s="519">
        <v>10000</v>
      </c>
      <c r="FJ1155" s="519">
        <v>10000</v>
      </c>
      <c r="FK1155" s="519">
        <v>10000</v>
      </c>
      <c r="FL1155" s="519">
        <v>10000</v>
      </c>
      <c r="FM1155" s="519">
        <v>10000</v>
      </c>
      <c r="FN1155" s="519">
        <v>0</v>
      </c>
      <c r="FO1155" s="519">
        <v>0</v>
      </c>
      <c r="FP1155" s="519">
        <v>0</v>
      </c>
      <c r="FQ1155" s="519">
        <v>0</v>
      </c>
      <c r="FR1155" s="519">
        <v>0</v>
      </c>
      <c r="FS1155" s="519">
        <v>0</v>
      </c>
      <c r="FT1155" s="519">
        <v>0</v>
      </c>
      <c r="FU1155" s="519">
        <v>0</v>
      </c>
      <c r="FV1155" s="519">
        <v>0</v>
      </c>
      <c r="FW1155" s="519">
        <v>0</v>
      </c>
      <c r="FX1155" s="519">
        <v>0</v>
      </c>
      <c r="FY1155" s="519">
        <v>0</v>
      </c>
      <c r="FZ1155" s="519">
        <v>0</v>
      </c>
      <c r="GA1155" s="519">
        <v>0</v>
      </c>
      <c r="GB1155" s="519">
        <v>0</v>
      </c>
      <c r="GC1155" s="519">
        <v>0</v>
      </c>
      <c r="GD1155" s="519">
        <v>0</v>
      </c>
      <c r="GE1155" s="519">
        <v>0</v>
      </c>
      <c r="GF1155" s="519">
        <v>0</v>
      </c>
      <c r="GG1155" s="519">
        <v>0</v>
      </c>
      <c r="GH1155" s="519">
        <v>0</v>
      </c>
      <c r="GI1155" s="519">
        <v>0</v>
      </c>
      <c r="GJ1155" s="519">
        <v>0</v>
      </c>
      <c r="GK1155" s="519">
        <v>0</v>
      </c>
      <c r="GL1155" s="519">
        <v>0</v>
      </c>
      <c r="GM1155" s="519">
        <v>0</v>
      </c>
      <c r="GN1155" s="519">
        <v>0</v>
      </c>
      <c r="GO1155" s="519">
        <v>0</v>
      </c>
      <c r="GP1155" s="519">
        <v>0</v>
      </c>
      <c r="GQ1155" s="519">
        <v>0</v>
      </c>
      <c r="GR1155" s="519">
        <v>0</v>
      </c>
      <c r="GS1155" s="519">
        <v>0</v>
      </c>
      <c r="GT1155" s="519">
        <v>0</v>
      </c>
      <c r="GU1155" s="519">
        <v>0</v>
      </c>
      <c r="GV1155" s="519">
        <v>0</v>
      </c>
      <c r="GW1155" s="519">
        <v>0</v>
      </c>
      <c r="GX1155" s="519">
        <v>0</v>
      </c>
      <c r="GY1155" s="519">
        <v>0</v>
      </c>
      <c r="GZ1155" s="519">
        <v>0</v>
      </c>
      <c r="HA1155" s="519">
        <v>0</v>
      </c>
      <c r="HB1155" s="519">
        <v>0</v>
      </c>
      <c r="HC1155" s="519">
        <v>0</v>
      </c>
      <c r="HD1155" s="519">
        <v>0</v>
      </c>
      <c r="HE1155" s="519">
        <v>0</v>
      </c>
      <c r="HF1155" s="519">
        <v>0</v>
      </c>
      <c r="HG1155" s="519">
        <v>0</v>
      </c>
      <c r="HH1155" s="519">
        <v>0</v>
      </c>
      <c r="HI1155" s="519">
        <v>0</v>
      </c>
      <c r="HJ1155" s="519">
        <v>0</v>
      </c>
      <c r="HK1155" s="519">
        <v>0</v>
      </c>
      <c r="HL1155" s="519">
        <v>0</v>
      </c>
      <c r="HM1155" s="519">
        <v>0</v>
      </c>
      <c r="HN1155" s="519">
        <v>0</v>
      </c>
      <c r="HO1155" s="519">
        <v>0</v>
      </c>
      <c r="HP1155" s="519">
        <v>0</v>
      </c>
      <c r="HQ1155" s="519">
        <v>0</v>
      </c>
      <c r="HR1155" s="519">
        <v>0</v>
      </c>
      <c r="HS1155" s="519">
        <v>0</v>
      </c>
      <c r="HT1155" s="519">
        <v>0</v>
      </c>
      <c r="HU1155" s="519">
        <v>0</v>
      </c>
      <c r="HV1155" s="519">
        <v>0</v>
      </c>
      <c r="HW1155" s="519">
        <v>0</v>
      </c>
      <c r="HX1155" s="519">
        <v>0</v>
      </c>
      <c r="HY1155" s="519">
        <v>0</v>
      </c>
      <c r="HZ1155" s="519">
        <v>0</v>
      </c>
      <c r="IA1155" s="519">
        <v>0</v>
      </c>
      <c r="IB1155" s="519">
        <v>0</v>
      </c>
      <c r="IC1155" s="519">
        <v>0</v>
      </c>
      <c r="ID1155" s="519">
        <v>0</v>
      </c>
      <c r="IE1155" s="519">
        <v>0</v>
      </c>
      <c r="IF1155" s="519">
        <v>0</v>
      </c>
      <c r="IG1155" s="519">
        <v>0</v>
      </c>
      <c r="IH1155" s="519">
        <v>0</v>
      </c>
      <c r="II1155" s="519">
        <v>0</v>
      </c>
      <c r="IJ1155" s="519">
        <v>0</v>
      </c>
      <c r="IK1155" s="519">
        <v>0</v>
      </c>
    </row>
    <row r="1156" spans="2:245" hidden="1">
      <c r="B1156" s="519" t="s">
        <v>1058</v>
      </c>
      <c r="C1156" s="519"/>
      <c r="D1156" s="519"/>
      <c r="E1156" s="519"/>
      <c r="F1156" s="519">
        <v>2</v>
      </c>
      <c r="G1156" s="519"/>
      <c r="H1156" s="519">
        <v>54</v>
      </c>
      <c r="I1156" s="519">
        <v>4</v>
      </c>
      <c r="J1156" s="519" t="str">
        <f t="shared" ref="J1156:J1219" si="57">B1156&amp;TEXT(F1156,"00")&amp;TEXT(H1156,"00")&amp;TEXT(I1156,"00")</f>
        <v>SDN10025404</v>
      </c>
      <c r="K1156" s="519">
        <v>1445</v>
      </c>
      <c r="M1156" s="337"/>
      <c r="N1156" s="519" t="s">
        <v>1062</v>
      </c>
      <c r="O1156" s="519" t="s">
        <v>1060</v>
      </c>
      <c r="P1156" s="519">
        <v>21</v>
      </c>
      <c r="Q1156" s="521" t="str">
        <f t="shared" si="55"/>
        <v>SDN200221</v>
      </c>
      <c r="R1156" s="519">
        <v>471.7</v>
      </c>
      <c r="S1156" s="519">
        <v>2000</v>
      </c>
      <c r="T1156" s="519">
        <v>2000</v>
      </c>
      <c r="U1156" s="519">
        <v>2000</v>
      </c>
      <c r="V1156" s="519">
        <v>2358.5</v>
      </c>
      <c r="W1156" s="519">
        <v>2830.2</v>
      </c>
      <c r="X1156" s="519">
        <v>3301.9</v>
      </c>
      <c r="Y1156" s="519">
        <v>3773.6</v>
      </c>
      <c r="Z1156" s="519">
        <v>4245.3</v>
      </c>
      <c r="AA1156" s="519">
        <v>4717</v>
      </c>
      <c r="AB1156" s="519">
        <v>5094.3999999999996</v>
      </c>
      <c r="AC1156" s="519">
        <v>5471.7</v>
      </c>
      <c r="AD1156" s="519">
        <v>5849.1</v>
      </c>
      <c r="AE1156" s="519">
        <v>6226.4</v>
      </c>
      <c r="AF1156" s="519">
        <v>6603.8</v>
      </c>
      <c r="AG1156" s="519">
        <v>6981.2</v>
      </c>
      <c r="AH1156" s="519">
        <v>7358.5</v>
      </c>
      <c r="AI1156" s="519">
        <v>7735.9</v>
      </c>
      <c r="AJ1156" s="519">
        <v>8113.2</v>
      </c>
      <c r="AK1156" s="519">
        <v>8490.6</v>
      </c>
      <c r="AL1156" s="519">
        <v>8490.6</v>
      </c>
      <c r="AM1156" s="519">
        <v>8490.6</v>
      </c>
      <c r="AN1156" s="519">
        <v>8490.6</v>
      </c>
      <c r="AO1156" s="519">
        <v>8490.6</v>
      </c>
      <c r="AP1156" s="519">
        <v>8490.6</v>
      </c>
      <c r="AQ1156" s="519">
        <v>8490.6</v>
      </c>
      <c r="AR1156" s="519">
        <v>8490.6</v>
      </c>
      <c r="AS1156" s="519">
        <v>8490.6</v>
      </c>
      <c r="AT1156" s="519">
        <v>8490.6</v>
      </c>
      <c r="AU1156" s="519">
        <v>8490.6</v>
      </c>
      <c r="AV1156" s="519">
        <v>8490.6</v>
      </c>
      <c r="AW1156" s="519">
        <v>8490.6</v>
      </c>
      <c r="AX1156" s="519">
        <v>8490.6</v>
      </c>
      <c r="AY1156" s="519">
        <v>8490.6</v>
      </c>
      <c r="AZ1156" s="519">
        <v>8490.6</v>
      </c>
      <c r="BA1156" s="519">
        <v>0</v>
      </c>
      <c r="BB1156" s="519">
        <v>0</v>
      </c>
      <c r="BC1156" s="519">
        <v>0</v>
      </c>
      <c r="BD1156" s="519">
        <v>0</v>
      </c>
      <c r="BE1156" s="519">
        <v>0</v>
      </c>
      <c r="BF1156" s="519">
        <v>0</v>
      </c>
      <c r="BG1156" s="519">
        <v>0</v>
      </c>
      <c r="BH1156" s="519">
        <v>0</v>
      </c>
      <c r="BI1156" s="519">
        <v>0</v>
      </c>
      <c r="BJ1156" s="519">
        <v>0</v>
      </c>
      <c r="BK1156" s="519">
        <v>0</v>
      </c>
      <c r="BL1156" s="519">
        <v>0</v>
      </c>
      <c r="BM1156" s="519">
        <v>0</v>
      </c>
      <c r="BN1156" s="519">
        <v>0</v>
      </c>
      <c r="BO1156" s="519">
        <v>0</v>
      </c>
      <c r="BP1156" s="519">
        <v>0</v>
      </c>
      <c r="BQ1156" s="519">
        <v>0</v>
      </c>
      <c r="BR1156" s="519">
        <v>0</v>
      </c>
      <c r="BS1156" s="519">
        <v>0</v>
      </c>
      <c r="BT1156" s="519">
        <v>0</v>
      </c>
      <c r="BU1156" s="519">
        <v>0</v>
      </c>
      <c r="BV1156" s="519">
        <v>0</v>
      </c>
      <c r="BW1156" s="519">
        <v>0</v>
      </c>
      <c r="BX1156" s="519">
        <v>0</v>
      </c>
      <c r="BY1156" s="519">
        <v>0</v>
      </c>
      <c r="BZ1156" s="519">
        <v>0</v>
      </c>
      <c r="CA1156" s="519">
        <v>0</v>
      </c>
      <c r="CB1156" s="519">
        <v>0</v>
      </c>
      <c r="CC1156" s="519">
        <v>0</v>
      </c>
      <c r="CD1156" s="519">
        <v>0</v>
      </c>
      <c r="CE1156" s="519">
        <v>0</v>
      </c>
      <c r="CF1156" s="519">
        <v>0</v>
      </c>
      <c r="CG1156" s="519">
        <v>0</v>
      </c>
      <c r="CH1156" s="519">
        <v>0</v>
      </c>
      <c r="CI1156" s="519">
        <v>0</v>
      </c>
      <c r="CJ1156" s="519">
        <v>0</v>
      </c>
      <c r="CK1156" s="519">
        <v>0</v>
      </c>
      <c r="CL1156" s="519">
        <v>0</v>
      </c>
      <c r="CM1156" s="519">
        <v>0</v>
      </c>
      <c r="CN1156" s="519">
        <v>0</v>
      </c>
      <c r="CO1156" s="519">
        <v>0</v>
      </c>
      <c r="CP1156" s="519">
        <v>0</v>
      </c>
      <c r="CQ1156" s="519">
        <v>0</v>
      </c>
      <c r="CR1156" s="519">
        <v>0</v>
      </c>
      <c r="CS1156" s="519">
        <v>0</v>
      </c>
      <c r="CT1156" s="519">
        <v>0</v>
      </c>
      <c r="CU1156" s="519">
        <v>0</v>
      </c>
      <c r="CV1156" s="519">
        <v>0</v>
      </c>
      <c r="CW1156" s="519">
        <v>0</v>
      </c>
      <c r="CX1156" s="519">
        <v>0</v>
      </c>
      <c r="CY1156" s="519">
        <v>0</v>
      </c>
      <c r="CZ1156" s="519">
        <v>0</v>
      </c>
      <c r="DA1156" s="519">
        <v>0</v>
      </c>
      <c r="DB1156" s="519">
        <v>0</v>
      </c>
      <c r="DC1156" s="519">
        <v>0</v>
      </c>
      <c r="DD1156" s="519">
        <v>0</v>
      </c>
      <c r="DE1156" s="519">
        <v>0</v>
      </c>
      <c r="DF1156" s="519">
        <v>0</v>
      </c>
      <c r="DG1156" s="519">
        <v>0</v>
      </c>
      <c r="DH1156" s="519">
        <v>0</v>
      </c>
      <c r="DI1156" s="519">
        <v>0</v>
      </c>
      <c r="DJ1156" s="519">
        <v>0</v>
      </c>
      <c r="DK1156" s="519">
        <v>0</v>
      </c>
      <c r="DL1156" s="519">
        <v>0</v>
      </c>
      <c r="DM1156" s="519">
        <v>0</v>
      </c>
      <c r="DN1156" s="519">
        <v>0</v>
      </c>
      <c r="DO1156" s="519">
        <v>0</v>
      </c>
      <c r="DP1156" s="519">
        <v>0</v>
      </c>
      <c r="DQ1156" s="519">
        <v>0</v>
      </c>
      <c r="DR1156" s="519">
        <v>0</v>
      </c>
      <c r="DS1156" s="519">
        <v>0</v>
      </c>
      <c r="DT1156" s="519">
        <v>0</v>
      </c>
      <c r="DU1156" s="519">
        <v>0</v>
      </c>
      <c r="DV1156" s="519">
        <v>0</v>
      </c>
      <c r="DW1156" s="519">
        <v>0</v>
      </c>
      <c r="DX1156" s="519">
        <v>0</v>
      </c>
      <c r="DZ1156" s="337"/>
      <c r="EA1156" s="519" t="s">
        <v>1062</v>
      </c>
      <c r="EB1156" s="519" t="s">
        <v>1060</v>
      </c>
      <c r="EC1156" s="519">
        <v>21</v>
      </c>
      <c r="ED1156" s="183" t="str">
        <f t="shared" si="56"/>
        <v>SDN200221</v>
      </c>
      <c r="EE1156" s="519">
        <v>471.7</v>
      </c>
      <c r="EF1156" s="519">
        <v>10000</v>
      </c>
      <c r="EG1156" s="519">
        <v>10000</v>
      </c>
      <c r="EH1156" s="519">
        <v>10000</v>
      </c>
      <c r="EI1156" s="519">
        <v>10000</v>
      </c>
      <c r="EJ1156" s="519">
        <v>10000</v>
      </c>
      <c r="EK1156" s="519">
        <v>10000</v>
      </c>
      <c r="EL1156" s="519">
        <v>10000</v>
      </c>
      <c r="EM1156" s="519">
        <v>10000</v>
      </c>
      <c r="EN1156" s="519">
        <v>10000</v>
      </c>
      <c r="EO1156" s="519">
        <v>10000</v>
      </c>
      <c r="EP1156" s="519">
        <v>10000</v>
      </c>
      <c r="EQ1156" s="519">
        <v>10000</v>
      </c>
      <c r="ER1156" s="519">
        <v>10000</v>
      </c>
      <c r="ES1156" s="519">
        <v>10000</v>
      </c>
      <c r="ET1156" s="519">
        <v>10000</v>
      </c>
      <c r="EU1156" s="519">
        <v>10000</v>
      </c>
      <c r="EV1156" s="519">
        <v>10000</v>
      </c>
      <c r="EW1156" s="519">
        <v>10000</v>
      </c>
      <c r="EX1156" s="519">
        <v>10000</v>
      </c>
      <c r="EY1156" s="519">
        <v>10000</v>
      </c>
      <c r="EZ1156" s="519">
        <v>10000</v>
      </c>
      <c r="FA1156" s="519">
        <v>10000</v>
      </c>
      <c r="FB1156" s="519">
        <v>10000</v>
      </c>
      <c r="FC1156" s="519">
        <v>10000</v>
      </c>
      <c r="FD1156" s="519">
        <v>10000</v>
      </c>
      <c r="FE1156" s="519">
        <v>10000</v>
      </c>
      <c r="FF1156" s="519">
        <v>10000</v>
      </c>
      <c r="FG1156" s="519">
        <v>10000</v>
      </c>
      <c r="FH1156" s="519">
        <v>10000</v>
      </c>
      <c r="FI1156" s="519">
        <v>10000</v>
      </c>
      <c r="FJ1156" s="519">
        <v>10000</v>
      </c>
      <c r="FK1156" s="519">
        <v>10000</v>
      </c>
      <c r="FL1156" s="519">
        <v>10000</v>
      </c>
      <c r="FM1156" s="519">
        <v>10000</v>
      </c>
      <c r="FN1156" s="519">
        <v>0</v>
      </c>
      <c r="FO1156" s="519">
        <v>0</v>
      </c>
      <c r="FP1156" s="519">
        <v>0</v>
      </c>
      <c r="FQ1156" s="519">
        <v>0</v>
      </c>
      <c r="FR1156" s="519">
        <v>0</v>
      </c>
      <c r="FS1156" s="519">
        <v>0</v>
      </c>
      <c r="FT1156" s="519">
        <v>0</v>
      </c>
      <c r="FU1156" s="519">
        <v>0</v>
      </c>
      <c r="FV1156" s="519">
        <v>0</v>
      </c>
      <c r="FW1156" s="519">
        <v>0</v>
      </c>
      <c r="FX1156" s="519">
        <v>0</v>
      </c>
      <c r="FY1156" s="519">
        <v>0</v>
      </c>
      <c r="FZ1156" s="519">
        <v>0</v>
      </c>
      <c r="GA1156" s="519">
        <v>0</v>
      </c>
      <c r="GB1156" s="519">
        <v>0</v>
      </c>
      <c r="GC1156" s="519">
        <v>0</v>
      </c>
      <c r="GD1156" s="519">
        <v>0</v>
      </c>
      <c r="GE1156" s="519">
        <v>0</v>
      </c>
      <c r="GF1156" s="519">
        <v>0</v>
      </c>
      <c r="GG1156" s="519">
        <v>0</v>
      </c>
      <c r="GH1156" s="519">
        <v>0</v>
      </c>
      <c r="GI1156" s="519">
        <v>0</v>
      </c>
      <c r="GJ1156" s="519">
        <v>0</v>
      </c>
      <c r="GK1156" s="519">
        <v>0</v>
      </c>
      <c r="GL1156" s="519">
        <v>0</v>
      </c>
      <c r="GM1156" s="519">
        <v>0</v>
      </c>
      <c r="GN1156" s="519">
        <v>0</v>
      </c>
      <c r="GO1156" s="519">
        <v>0</v>
      </c>
      <c r="GP1156" s="519">
        <v>0</v>
      </c>
      <c r="GQ1156" s="519">
        <v>0</v>
      </c>
      <c r="GR1156" s="519">
        <v>0</v>
      </c>
      <c r="GS1156" s="519">
        <v>0</v>
      </c>
      <c r="GT1156" s="519">
        <v>0</v>
      </c>
      <c r="GU1156" s="519">
        <v>0</v>
      </c>
      <c r="GV1156" s="519">
        <v>0</v>
      </c>
      <c r="GW1156" s="519">
        <v>0</v>
      </c>
      <c r="GX1156" s="519">
        <v>0</v>
      </c>
      <c r="GY1156" s="519">
        <v>0</v>
      </c>
      <c r="GZ1156" s="519">
        <v>0</v>
      </c>
      <c r="HA1156" s="519">
        <v>0</v>
      </c>
      <c r="HB1156" s="519">
        <v>0</v>
      </c>
      <c r="HC1156" s="519">
        <v>0</v>
      </c>
      <c r="HD1156" s="519">
        <v>0</v>
      </c>
      <c r="HE1156" s="519">
        <v>0</v>
      </c>
      <c r="HF1156" s="519">
        <v>0</v>
      </c>
      <c r="HG1156" s="519">
        <v>0</v>
      </c>
      <c r="HH1156" s="519">
        <v>0</v>
      </c>
      <c r="HI1156" s="519">
        <v>0</v>
      </c>
      <c r="HJ1156" s="519">
        <v>0</v>
      </c>
      <c r="HK1156" s="519">
        <v>0</v>
      </c>
      <c r="HL1156" s="519">
        <v>0</v>
      </c>
      <c r="HM1156" s="519">
        <v>0</v>
      </c>
      <c r="HN1156" s="519">
        <v>0</v>
      </c>
      <c r="HO1156" s="519">
        <v>0</v>
      </c>
      <c r="HP1156" s="519">
        <v>0</v>
      </c>
      <c r="HQ1156" s="519">
        <v>0</v>
      </c>
      <c r="HR1156" s="519">
        <v>0</v>
      </c>
      <c r="HS1156" s="519">
        <v>0</v>
      </c>
      <c r="HT1156" s="519">
        <v>0</v>
      </c>
      <c r="HU1156" s="519">
        <v>0</v>
      </c>
      <c r="HV1156" s="519">
        <v>0</v>
      </c>
      <c r="HW1156" s="519">
        <v>0</v>
      </c>
      <c r="HX1156" s="519">
        <v>0</v>
      </c>
      <c r="HY1156" s="519">
        <v>0</v>
      </c>
      <c r="HZ1156" s="519">
        <v>0</v>
      </c>
      <c r="IA1156" s="519">
        <v>0</v>
      </c>
      <c r="IB1156" s="519">
        <v>0</v>
      </c>
      <c r="IC1156" s="519">
        <v>0</v>
      </c>
      <c r="ID1156" s="519">
        <v>0</v>
      </c>
      <c r="IE1156" s="519">
        <v>0</v>
      </c>
      <c r="IF1156" s="519">
        <v>0</v>
      </c>
      <c r="IG1156" s="519">
        <v>0</v>
      </c>
      <c r="IH1156" s="519">
        <v>0</v>
      </c>
      <c r="II1156" s="519">
        <v>0</v>
      </c>
      <c r="IJ1156" s="519">
        <v>0</v>
      </c>
      <c r="IK1156" s="519">
        <v>0</v>
      </c>
    </row>
    <row r="1157" spans="2:245" hidden="1">
      <c r="B1157" s="519" t="s">
        <v>1058</v>
      </c>
      <c r="C1157" s="519"/>
      <c r="D1157" s="519"/>
      <c r="E1157" s="519"/>
      <c r="F1157" s="519">
        <v>2</v>
      </c>
      <c r="G1157" s="519"/>
      <c r="H1157" s="519">
        <v>54</v>
      </c>
      <c r="I1157" s="519">
        <v>5</v>
      </c>
      <c r="J1157" s="519" t="str">
        <f t="shared" si="57"/>
        <v>SDN10025405</v>
      </c>
      <c r="K1157" s="519">
        <v>1445</v>
      </c>
      <c r="M1157" s="337"/>
      <c r="N1157" s="519" t="s">
        <v>1062</v>
      </c>
      <c r="O1157" s="519" t="s">
        <v>1060</v>
      </c>
      <c r="P1157" s="519">
        <v>22</v>
      </c>
      <c r="Q1157" s="521" t="str">
        <f t="shared" si="55"/>
        <v>SDN200222</v>
      </c>
      <c r="R1157" s="519">
        <v>471.7</v>
      </c>
      <c r="S1157" s="519">
        <v>2000</v>
      </c>
      <c r="T1157" s="519">
        <v>2000</v>
      </c>
      <c r="U1157" s="519">
        <v>2000</v>
      </c>
      <c r="V1157" s="519">
        <v>2358.5</v>
      </c>
      <c r="W1157" s="519">
        <v>2830.2</v>
      </c>
      <c r="X1157" s="519">
        <v>3301.9</v>
      </c>
      <c r="Y1157" s="519">
        <v>3773.6</v>
      </c>
      <c r="Z1157" s="519">
        <v>4245.3</v>
      </c>
      <c r="AA1157" s="519">
        <v>4717</v>
      </c>
      <c r="AB1157" s="519">
        <v>5094.3999999999996</v>
      </c>
      <c r="AC1157" s="519">
        <v>5471.7</v>
      </c>
      <c r="AD1157" s="519">
        <v>5849.1</v>
      </c>
      <c r="AE1157" s="519">
        <v>6226.4</v>
      </c>
      <c r="AF1157" s="519">
        <v>6603.8</v>
      </c>
      <c r="AG1157" s="519">
        <v>6981.2</v>
      </c>
      <c r="AH1157" s="519">
        <v>7358.5</v>
      </c>
      <c r="AI1157" s="519">
        <v>7735.9</v>
      </c>
      <c r="AJ1157" s="519">
        <v>8113.2</v>
      </c>
      <c r="AK1157" s="519">
        <v>8490.6</v>
      </c>
      <c r="AL1157" s="519">
        <v>8490.6</v>
      </c>
      <c r="AM1157" s="519">
        <v>8490.6</v>
      </c>
      <c r="AN1157" s="519">
        <v>8490.6</v>
      </c>
      <c r="AO1157" s="519">
        <v>8490.6</v>
      </c>
      <c r="AP1157" s="519">
        <v>8490.6</v>
      </c>
      <c r="AQ1157" s="519">
        <v>8490.6</v>
      </c>
      <c r="AR1157" s="519">
        <v>8490.6</v>
      </c>
      <c r="AS1157" s="519">
        <v>8490.6</v>
      </c>
      <c r="AT1157" s="519">
        <v>8490.6</v>
      </c>
      <c r="AU1157" s="519">
        <v>8490.6</v>
      </c>
      <c r="AV1157" s="519">
        <v>8490.6</v>
      </c>
      <c r="AW1157" s="519">
        <v>8490.6</v>
      </c>
      <c r="AX1157" s="519">
        <v>8490.6</v>
      </c>
      <c r="AY1157" s="519">
        <v>8490.6</v>
      </c>
      <c r="AZ1157" s="519">
        <v>8490.6</v>
      </c>
      <c r="BA1157" s="519">
        <v>0</v>
      </c>
      <c r="BB1157" s="519">
        <v>0</v>
      </c>
      <c r="BC1157" s="519">
        <v>0</v>
      </c>
      <c r="BD1157" s="519">
        <v>0</v>
      </c>
      <c r="BE1157" s="519">
        <v>0</v>
      </c>
      <c r="BF1157" s="519">
        <v>0</v>
      </c>
      <c r="BG1157" s="519">
        <v>0</v>
      </c>
      <c r="BH1157" s="519">
        <v>0</v>
      </c>
      <c r="BI1157" s="519">
        <v>0</v>
      </c>
      <c r="BJ1157" s="519">
        <v>0</v>
      </c>
      <c r="BK1157" s="519">
        <v>0</v>
      </c>
      <c r="BL1157" s="519">
        <v>0</v>
      </c>
      <c r="BM1157" s="519">
        <v>0</v>
      </c>
      <c r="BN1157" s="519">
        <v>0</v>
      </c>
      <c r="BO1157" s="519">
        <v>0</v>
      </c>
      <c r="BP1157" s="519">
        <v>0</v>
      </c>
      <c r="BQ1157" s="519">
        <v>0</v>
      </c>
      <c r="BR1157" s="519">
        <v>0</v>
      </c>
      <c r="BS1157" s="519">
        <v>0</v>
      </c>
      <c r="BT1157" s="519">
        <v>0</v>
      </c>
      <c r="BU1157" s="519">
        <v>0</v>
      </c>
      <c r="BV1157" s="519">
        <v>0</v>
      </c>
      <c r="BW1157" s="519">
        <v>0</v>
      </c>
      <c r="BX1157" s="519">
        <v>0</v>
      </c>
      <c r="BY1157" s="519">
        <v>0</v>
      </c>
      <c r="BZ1157" s="519">
        <v>0</v>
      </c>
      <c r="CA1157" s="519">
        <v>0</v>
      </c>
      <c r="CB1157" s="519">
        <v>0</v>
      </c>
      <c r="CC1157" s="519">
        <v>0</v>
      </c>
      <c r="CD1157" s="519">
        <v>0</v>
      </c>
      <c r="CE1157" s="519">
        <v>0</v>
      </c>
      <c r="CF1157" s="519">
        <v>0</v>
      </c>
      <c r="CG1157" s="519">
        <v>0</v>
      </c>
      <c r="CH1157" s="519">
        <v>0</v>
      </c>
      <c r="CI1157" s="519">
        <v>0</v>
      </c>
      <c r="CJ1157" s="519">
        <v>0</v>
      </c>
      <c r="CK1157" s="519">
        <v>0</v>
      </c>
      <c r="CL1157" s="519">
        <v>0</v>
      </c>
      <c r="CM1157" s="519">
        <v>0</v>
      </c>
      <c r="CN1157" s="519">
        <v>0</v>
      </c>
      <c r="CO1157" s="519">
        <v>0</v>
      </c>
      <c r="CP1157" s="519">
        <v>0</v>
      </c>
      <c r="CQ1157" s="519">
        <v>0</v>
      </c>
      <c r="CR1157" s="519">
        <v>0</v>
      </c>
      <c r="CS1157" s="519">
        <v>0</v>
      </c>
      <c r="CT1157" s="519">
        <v>0</v>
      </c>
      <c r="CU1157" s="519">
        <v>0</v>
      </c>
      <c r="CV1157" s="519">
        <v>0</v>
      </c>
      <c r="CW1157" s="519">
        <v>0</v>
      </c>
      <c r="CX1157" s="519">
        <v>0</v>
      </c>
      <c r="CY1157" s="519">
        <v>0</v>
      </c>
      <c r="CZ1157" s="519">
        <v>0</v>
      </c>
      <c r="DA1157" s="519">
        <v>0</v>
      </c>
      <c r="DB1157" s="519">
        <v>0</v>
      </c>
      <c r="DC1157" s="519">
        <v>0</v>
      </c>
      <c r="DD1157" s="519">
        <v>0</v>
      </c>
      <c r="DE1157" s="519">
        <v>0</v>
      </c>
      <c r="DF1157" s="519">
        <v>0</v>
      </c>
      <c r="DG1157" s="519">
        <v>0</v>
      </c>
      <c r="DH1157" s="519">
        <v>0</v>
      </c>
      <c r="DI1157" s="519">
        <v>0</v>
      </c>
      <c r="DJ1157" s="519">
        <v>0</v>
      </c>
      <c r="DK1157" s="519">
        <v>0</v>
      </c>
      <c r="DL1157" s="519">
        <v>0</v>
      </c>
      <c r="DM1157" s="519">
        <v>0</v>
      </c>
      <c r="DN1157" s="519">
        <v>0</v>
      </c>
      <c r="DO1157" s="519">
        <v>0</v>
      </c>
      <c r="DP1157" s="519">
        <v>0</v>
      </c>
      <c r="DQ1157" s="519">
        <v>0</v>
      </c>
      <c r="DR1157" s="519">
        <v>0</v>
      </c>
      <c r="DS1157" s="519">
        <v>0</v>
      </c>
      <c r="DT1157" s="519">
        <v>0</v>
      </c>
      <c r="DU1157" s="519">
        <v>0</v>
      </c>
      <c r="DV1157" s="519">
        <v>0</v>
      </c>
      <c r="DW1157" s="519">
        <v>0</v>
      </c>
      <c r="DX1157" s="519">
        <v>0</v>
      </c>
      <c r="DZ1157" s="337"/>
      <c r="EA1157" s="519" t="s">
        <v>1062</v>
      </c>
      <c r="EB1157" s="519" t="s">
        <v>1060</v>
      </c>
      <c r="EC1157" s="519">
        <v>22</v>
      </c>
      <c r="ED1157" s="183" t="str">
        <f t="shared" si="56"/>
        <v>SDN200222</v>
      </c>
      <c r="EE1157" s="519">
        <v>471.7</v>
      </c>
      <c r="EF1157" s="519">
        <v>10000</v>
      </c>
      <c r="EG1157" s="519">
        <v>10000</v>
      </c>
      <c r="EH1157" s="519">
        <v>10000</v>
      </c>
      <c r="EI1157" s="519">
        <v>10000</v>
      </c>
      <c r="EJ1157" s="519">
        <v>10000</v>
      </c>
      <c r="EK1157" s="519">
        <v>10000</v>
      </c>
      <c r="EL1157" s="519">
        <v>10000</v>
      </c>
      <c r="EM1157" s="519">
        <v>10000</v>
      </c>
      <c r="EN1157" s="519">
        <v>10000</v>
      </c>
      <c r="EO1157" s="519">
        <v>10000</v>
      </c>
      <c r="EP1157" s="519">
        <v>10000</v>
      </c>
      <c r="EQ1157" s="519">
        <v>10000</v>
      </c>
      <c r="ER1157" s="519">
        <v>10000</v>
      </c>
      <c r="ES1157" s="519">
        <v>10000</v>
      </c>
      <c r="ET1157" s="519">
        <v>10000</v>
      </c>
      <c r="EU1157" s="519">
        <v>10000</v>
      </c>
      <c r="EV1157" s="519">
        <v>10000</v>
      </c>
      <c r="EW1157" s="519">
        <v>10000</v>
      </c>
      <c r="EX1157" s="519">
        <v>10000</v>
      </c>
      <c r="EY1157" s="519">
        <v>10000</v>
      </c>
      <c r="EZ1157" s="519">
        <v>10000</v>
      </c>
      <c r="FA1157" s="519">
        <v>10000</v>
      </c>
      <c r="FB1157" s="519">
        <v>10000</v>
      </c>
      <c r="FC1157" s="519">
        <v>10000</v>
      </c>
      <c r="FD1157" s="519">
        <v>10000</v>
      </c>
      <c r="FE1157" s="519">
        <v>10000</v>
      </c>
      <c r="FF1157" s="519">
        <v>10000</v>
      </c>
      <c r="FG1157" s="519">
        <v>10000</v>
      </c>
      <c r="FH1157" s="519">
        <v>10000</v>
      </c>
      <c r="FI1157" s="519">
        <v>10000</v>
      </c>
      <c r="FJ1157" s="519">
        <v>10000</v>
      </c>
      <c r="FK1157" s="519">
        <v>10000</v>
      </c>
      <c r="FL1157" s="519">
        <v>10000</v>
      </c>
      <c r="FM1157" s="519">
        <v>10000</v>
      </c>
      <c r="FN1157" s="519">
        <v>0</v>
      </c>
      <c r="FO1157" s="519">
        <v>0</v>
      </c>
      <c r="FP1157" s="519">
        <v>0</v>
      </c>
      <c r="FQ1157" s="519">
        <v>0</v>
      </c>
      <c r="FR1157" s="519">
        <v>0</v>
      </c>
      <c r="FS1157" s="519">
        <v>0</v>
      </c>
      <c r="FT1157" s="519">
        <v>0</v>
      </c>
      <c r="FU1157" s="519">
        <v>0</v>
      </c>
      <c r="FV1157" s="519">
        <v>0</v>
      </c>
      <c r="FW1157" s="519">
        <v>0</v>
      </c>
      <c r="FX1157" s="519">
        <v>0</v>
      </c>
      <c r="FY1157" s="519">
        <v>0</v>
      </c>
      <c r="FZ1157" s="519">
        <v>0</v>
      </c>
      <c r="GA1157" s="519">
        <v>0</v>
      </c>
      <c r="GB1157" s="519">
        <v>0</v>
      </c>
      <c r="GC1157" s="519">
        <v>0</v>
      </c>
      <c r="GD1157" s="519">
        <v>0</v>
      </c>
      <c r="GE1157" s="519">
        <v>0</v>
      </c>
      <c r="GF1157" s="519">
        <v>0</v>
      </c>
      <c r="GG1157" s="519">
        <v>0</v>
      </c>
      <c r="GH1157" s="519">
        <v>0</v>
      </c>
      <c r="GI1157" s="519">
        <v>0</v>
      </c>
      <c r="GJ1157" s="519">
        <v>0</v>
      </c>
      <c r="GK1157" s="519">
        <v>0</v>
      </c>
      <c r="GL1157" s="519">
        <v>0</v>
      </c>
      <c r="GM1157" s="519">
        <v>0</v>
      </c>
      <c r="GN1157" s="519">
        <v>0</v>
      </c>
      <c r="GO1157" s="519">
        <v>0</v>
      </c>
      <c r="GP1157" s="519">
        <v>0</v>
      </c>
      <c r="GQ1157" s="519">
        <v>0</v>
      </c>
      <c r="GR1157" s="519">
        <v>0</v>
      </c>
      <c r="GS1157" s="519">
        <v>0</v>
      </c>
      <c r="GT1157" s="519">
        <v>0</v>
      </c>
      <c r="GU1157" s="519">
        <v>0</v>
      </c>
      <c r="GV1157" s="519">
        <v>0</v>
      </c>
      <c r="GW1157" s="519">
        <v>0</v>
      </c>
      <c r="GX1157" s="519">
        <v>0</v>
      </c>
      <c r="GY1157" s="519">
        <v>0</v>
      </c>
      <c r="GZ1157" s="519">
        <v>0</v>
      </c>
      <c r="HA1157" s="519">
        <v>0</v>
      </c>
      <c r="HB1157" s="519">
        <v>0</v>
      </c>
      <c r="HC1157" s="519">
        <v>0</v>
      </c>
      <c r="HD1157" s="519">
        <v>0</v>
      </c>
      <c r="HE1157" s="519">
        <v>0</v>
      </c>
      <c r="HF1157" s="519">
        <v>0</v>
      </c>
      <c r="HG1157" s="519">
        <v>0</v>
      </c>
      <c r="HH1157" s="519">
        <v>0</v>
      </c>
      <c r="HI1157" s="519">
        <v>0</v>
      </c>
      <c r="HJ1157" s="519">
        <v>0</v>
      </c>
      <c r="HK1157" s="519">
        <v>0</v>
      </c>
      <c r="HL1157" s="519">
        <v>0</v>
      </c>
      <c r="HM1157" s="519">
        <v>0</v>
      </c>
      <c r="HN1157" s="519">
        <v>0</v>
      </c>
      <c r="HO1157" s="519">
        <v>0</v>
      </c>
      <c r="HP1157" s="519">
        <v>0</v>
      </c>
      <c r="HQ1157" s="519">
        <v>0</v>
      </c>
      <c r="HR1157" s="519">
        <v>0</v>
      </c>
      <c r="HS1157" s="519">
        <v>0</v>
      </c>
      <c r="HT1157" s="519">
        <v>0</v>
      </c>
      <c r="HU1157" s="519">
        <v>0</v>
      </c>
      <c r="HV1157" s="519">
        <v>0</v>
      </c>
      <c r="HW1157" s="519">
        <v>0</v>
      </c>
      <c r="HX1157" s="519">
        <v>0</v>
      </c>
      <c r="HY1157" s="519">
        <v>0</v>
      </c>
      <c r="HZ1157" s="519">
        <v>0</v>
      </c>
      <c r="IA1157" s="519">
        <v>0</v>
      </c>
      <c r="IB1157" s="519">
        <v>0</v>
      </c>
      <c r="IC1157" s="519">
        <v>0</v>
      </c>
      <c r="ID1157" s="519">
        <v>0</v>
      </c>
      <c r="IE1157" s="519">
        <v>0</v>
      </c>
      <c r="IF1157" s="519">
        <v>0</v>
      </c>
      <c r="IG1157" s="519">
        <v>0</v>
      </c>
      <c r="IH1157" s="519">
        <v>0</v>
      </c>
      <c r="II1157" s="519">
        <v>0</v>
      </c>
      <c r="IJ1157" s="519">
        <v>0</v>
      </c>
      <c r="IK1157" s="519">
        <v>0</v>
      </c>
    </row>
    <row r="1158" spans="2:245" hidden="1">
      <c r="B1158" s="519" t="s">
        <v>1058</v>
      </c>
      <c r="C1158" s="519"/>
      <c r="D1158" s="519"/>
      <c r="E1158" s="519"/>
      <c r="F1158" s="519">
        <v>2</v>
      </c>
      <c r="G1158" s="519"/>
      <c r="H1158" s="519">
        <v>54</v>
      </c>
      <c r="I1158" s="519">
        <v>6</v>
      </c>
      <c r="J1158" s="519" t="str">
        <f t="shared" si="57"/>
        <v>SDN10025406</v>
      </c>
      <c r="K1158" s="519">
        <v>1156</v>
      </c>
      <c r="M1158" s="337"/>
      <c r="N1158" s="519" t="s">
        <v>1062</v>
      </c>
      <c r="O1158" s="519" t="s">
        <v>1060</v>
      </c>
      <c r="P1158" s="519">
        <v>23</v>
      </c>
      <c r="Q1158" s="521" t="str">
        <f t="shared" si="55"/>
        <v>SDN200223</v>
      </c>
      <c r="R1158" s="519">
        <v>471.7</v>
      </c>
      <c r="S1158" s="519">
        <v>2000</v>
      </c>
      <c r="T1158" s="519">
        <v>2000</v>
      </c>
      <c r="U1158" s="519">
        <v>2000</v>
      </c>
      <c r="V1158" s="519">
        <v>2358.5</v>
      </c>
      <c r="W1158" s="519">
        <v>2830.2</v>
      </c>
      <c r="X1158" s="519">
        <v>3301.9</v>
      </c>
      <c r="Y1158" s="519">
        <v>3773.6</v>
      </c>
      <c r="Z1158" s="519">
        <v>4245.3</v>
      </c>
      <c r="AA1158" s="519">
        <v>4717</v>
      </c>
      <c r="AB1158" s="519">
        <v>5094.3999999999996</v>
      </c>
      <c r="AC1158" s="519">
        <v>5471.7</v>
      </c>
      <c r="AD1158" s="519">
        <v>5849.1</v>
      </c>
      <c r="AE1158" s="519">
        <v>6226.4</v>
      </c>
      <c r="AF1158" s="519">
        <v>6603.8</v>
      </c>
      <c r="AG1158" s="519">
        <v>6981.2</v>
      </c>
      <c r="AH1158" s="519">
        <v>7358.5</v>
      </c>
      <c r="AI1158" s="519">
        <v>7735.9</v>
      </c>
      <c r="AJ1158" s="519">
        <v>8113.2</v>
      </c>
      <c r="AK1158" s="519">
        <v>8490.6</v>
      </c>
      <c r="AL1158" s="519">
        <v>8490.6</v>
      </c>
      <c r="AM1158" s="519">
        <v>8490.6</v>
      </c>
      <c r="AN1158" s="519">
        <v>8490.6</v>
      </c>
      <c r="AO1158" s="519">
        <v>8490.6</v>
      </c>
      <c r="AP1158" s="519">
        <v>8490.6</v>
      </c>
      <c r="AQ1158" s="519">
        <v>8490.6</v>
      </c>
      <c r="AR1158" s="519">
        <v>8490.6</v>
      </c>
      <c r="AS1158" s="519">
        <v>8490.6</v>
      </c>
      <c r="AT1158" s="519">
        <v>8490.6</v>
      </c>
      <c r="AU1158" s="519">
        <v>8490.6</v>
      </c>
      <c r="AV1158" s="519">
        <v>8490.6</v>
      </c>
      <c r="AW1158" s="519">
        <v>8490.6</v>
      </c>
      <c r="AX1158" s="519">
        <v>8490.6</v>
      </c>
      <c r="AY1158" s="519">
        <v>8490.6</v>
      </c>
      <c r="AZ1158" s="519">
        <v>8490.6</v>
      </c>
      <c r="BA1158" s="519">
        <v>0</v>
      </c>
      <c r="BB1158" s="519">
        <v>0</v>
      </c>
      <c r="BC1158" s="519">
        <v>0</v>
      </c>
      <c r="BD1158" s="519">
        <v>0</v>
      </c>
      <c r="BE1158" s="519">
        <v>0</v>
      </c>
      <c r="BF1158" s="519">
        <v>0</v>
      </c>
      <c r="BG1158" s="519">
        <v>0</v>
      </c>
      <c r="BH1158" s="519">
        <v>0</v>
      </c>
      <c r="BI1158" s="519">
        <v>0</v>
      </c>
      <c r="BJ1158" s="519">
        <v>0</v>
      </c>
      <c r="BK1158" s="519">
        <v>0</v>
      </c>
      <c r="BL1158" s="519">
        <v>0</v>
      </c>
      <c r="BM1158" s="519">
        <v>0</v>
      </c>
      <c r="BN1158" s="519">
        <v>0</v>
      </c>
      <c r="BO1158" s="519">
        <v>0</v>
      </c>
      <c r="BP1158" s="519">
        <v>0</v>
      </c>
      <c r="BQ1158" s="519">
        <v>0</v>
      </c>
      <c r="BR1158" s="519">
        <v>0</v>
      </c>
      <c r="BS1158" s="519">
        <v>0</v>
      </c>
      <c r="BT1158" s="519">
        <v>0</v>
      </c>
      <c r="BU1158" s="519">
        <v>0</v>
      </c>
      <c r="BV1158" s="519">
        <v>0</v>
      </c>
      <c r="BW1158" s="519">
        <v>0</v>
      </c>
      <c r="BX1158" s="519">
        <v>0</v>
      </c>
      <c r="BY1158" s="519">
        <v>0</v>
      </c>
      <c r="BZ1158" s="519">
        <v>0</v>
      </c>
      <c r="CA1158" s="519">
        <v>0</v>
      </c>
      <c r="CB1158" s="519">
        <v>0</v>
      </c>
      <c r="CC1158" s="519">
        <v>0</v>
      </c>
      <c r="CD1158" s="519">
        <v>0</v>
      </c>
      <c r="CE1158" s="519">
        <v>0</v>
      </c>
      <c r="CF1158" s="519">
        <v>0</v>
      </c>
      <c r="CG1158" s="519">
        <v>0</v>
      </c>
      <c r="CH1158" s="519">
        <v>0</v>
      </c>
      <c r="CI1158" s="519">
        <v>0</v>
      </c>
      <c r="CJ1158" s="519">
        <v>0</v>
      </c>
      <c r="CK1158" s="519">
        <v>0</v>
      </c>
      <c r="CL1158" s="519">
        <v>0</v>
      </c>
      <c r="CM1158" s="519">
        <v>0</v>
      </c>
      <c r="CN1158" s="519">
        <v>0</v>
      </c>
      <c r="CO1158" s="519">
        <v>0</v>
      </c>
      <c r="CP1158" s="519">
        <v>0</v>
      </c>
      <c r="CQ1158" s="519">
        <v>0</v>
      </c>
      <c r="CR1158" s="519">
        <v>0</v>
      </c>
      <c r="CS1158" s="519">
        <v>0</v>
      </c>
      <c r="CT1158" s="519">
        <v>0</v>
      </c>
      <c r="CU1158" s="519">
        <v>0</v>
      </c>
      <c r="CV1158" s="519">
        <v>0</v>
      </c>
      <c r="CW1158" s="519">
        <v>0</v>
      </c>
      <c r="CX1158" s="519">
        <v>0</v>
      </c>
      <c r="CY1158" s="519">
        <v>0</v>
      </c>
      <c r="CZ1158" s="519">
        <v>0</v>
      </c>
      <c r="DA1158" s="519">
        <v>0</v>
      </c>
      <c r="DB1158" s="519">
        <v>0</v>
      </c>
      <c r="DC1158" s="519">
        <v>0</v>
      </c>
      <c r="DD1158" s="519">
        <v>0</v>
      </c>
      <c r="DE1158" s="519">
        <v>0</v>
      </c>
      <c r="DF1158" s="519">
        <v>0</v>
      </c>
      <c r="DG1158" s="519">
        <v>0</v>
      </c>
      <c r="DH1158" s="519">
        <v>0</v>
      </c>
      <c r="DI1158" s="519">
        <v>0</v>
      </c>
      <c r="DJ1158" s="519">
        <v>0</v>
      </c>
      <c r="DK1158" s="519">
        <v>0</v>
      </c>
      <c r="DL1158" s="519">
        <v>0</v>
      </c>
      <c r="DM1158" s="519">
        <v>0</v>
      </c>
      <c r="DN1158" s="519">
        <v>0</v>
      </c>
      <c r="DO1158" s="519">
        <v>0</v>
      </c>
      <c r="DP1158" s="519">
        <v>0</v>
      </c>
      <c r="DQ1158" s="519">
        <v>0</v>
      </c>
      <c r="DR1158" s="519">
        <v>0</v>
      </c>
      <c r="DS1158" s="519">
        <v>0</v>
      </c>
      <c r="DT1158" s="519">
        <v>0</v>
      </c>
      <c r="DU1158" s="519">
        <v>0</v>
      </c>
      <c r="DV1158" s="519">
        <v>0</v>
      </c>
      <c r="DW1158" s="519">
        <v>0</v>
      </c>
      <c r="DX1158" s="519">
        <v>0</v>
      </c>
      <c r="DZ1158" s="337"/>
      <c r="EA1158" s="519" t="s">
        <v>1062</v>
      </c>
      <c r="EB1158" s="519" t="s">
        <v>1060</v>
      </c>
      <c r="EC1158" s="519">
        <v>23</v>
      </c>
      <c r="ED1158" s="183" t="str">
        <f t="shared" si="56"/>
        <v>SDN200223</v>
      </c>
      <c r="EE1158" s="519">
        <v>471.7</v>
      </c>
      <c r="EF1158" s="519">
        <v>10000</v>
      </c>
      <c r="EG1158" s="519">
        <v>10000</v>
      </c>
      <c r="EH1158" s="519">
        <v>10000</v>
      </c>
      <c r="EI1158" s="519">
        <v>10000</v>
      </c>
      <c r="EJ1158" s="519">
        <v>10000</v>
      </c>
      <c r="EK1158" s="519">
        <v>10000</v>
      </c>
      <c r="EL1158" s="519">
        <v>10000</v>
      </c>
      <c r="EM1158" s="519">
        <v>10000</v>
      </c>
      <c r="EN1158" s="519">
        <v>10000</v>
      </c>
      <c r="EO1158" s="519">
        <v>10000</v>
      </c>
      <c r="EP1158" s="519">
        <v>10000</v>
      </c>
      <c r="EQ1158" s="519">
        <v>10000</v>
      </c>
      <c r="ER1158" s="519">
        <v>10000</v>
      </c>
      <c r="ES1158" s="519">
        <v>10000</v>
      </c>
      <c r="ET1158" s="519">
        <v>10000</v>
      </c>
      <c r="EU1158" s="519">
        <v>10000</v>
      </c>
      <c r="EV1158" s="519">
        <v>10000</v>
      </c>
      <c r="EW1158" s="519">
        <v>10000</v>
      </c>
      <c r="EX1158" s="519">
        <v>10000</v>
      </c>
      <c r="EY1158" s="519">
        <v>10000</v>
      </c>
      <c r="EZ1158" s="519">
        <v>10000</v>
      </c>
      <c r="FA1158" s="519">
        <v>10000</v>
      </c>
      <c r="FB1158" s="519">
        <v>10000</v>
      </c>
      <c r="FC1158" s="519">
        <v>10000</v>
      </c>
      <c r="FD1158" s="519">
        <v>10000</v>
      </c>
      <c r="FE1158" s="519">
        <v>10000</v>
      </c>
      <c r="FF1158" s="519">
        <v>10000</v>
      </c>
      <c r="FG1158" s="519">
        <v>10000</v>
      </c>
      <c r="FH1158" s="519">
        <v>10000</v>
      </c>
      <c r="FI1158" s="519">
        <v>10000</v>
      </c>
      <c r="FJ1158" s="519">
        <v>10000</v>
      </c>
      <c r="FK1158" s="519">
        <v>10000</v>
      </c>
      <c r="FL1158" s="519">
        <v>10000</v>
      </c>
      <c r="FM1158" s="519">
        <v>10000</v>
      </c>
      <c r="FN1158" s="519">
        <v>0</v>
      </c>
      <c r="FO1158" s="519">
        <v>0</v>
      </c>
      <c r="FP1158" s="519">
        <v>0</v>
      </c>
      <c r="FQ1158" s="519">
        <v>0</v>
      </c>
      <c r="FR1158" s="519">
        <v>0</v>
      </c>
      <c r="FS1158" s="519">
        <v>0</v>
      </c>
      <c r="FT1158" s="519">
        <v>0</v>
      </c>
      <c r="FU1158" s="519">
        <v>0</v>
      </c>
      <c r="FV1158" s="519">
        <v>0</v>
      </c>
      <c r="FW1158" s="519">
        <v>0</v>
      </c>
      <c r="FX1158" s="519">
        <v>0</v>
      </c>
      <c r="FY1158" s="519">
        <v>0</v>
      </c>
      <c r="FZ1158" s="519">
        <v>0</v>
      </c>
      <c r="GA1158" s="519">
        <v>0</v>
      </c>
      <c r="GB1158" s="519">
        <v>0</v>
      </c>
      <c r="GC1158" s="519">
        <v>0</v>
      </c>
      <c r="GD1158" s="519">
        <v>0</v>
      </c>
      <c r="GE1158" s="519">
        <v>0</v>
      </c>
      <c r="GF1158" s="519">
        <v>0</v>
      </c>
      <c r="GG1158" s="519">
        <v>0</v>
      </c>
      <c r="GH1158" s="519">
        <v>0</v>
      </c>
      <c r="GI1158" s="519">
        <v>0</v>
      </c>
      <c r="GJ1158" s="519">
        <v>0</v>
      </c>
      <c r="GK1158" s="519">
        <v>0</v>
      </c>
      <c r="GL1158" s="519">
        <v>0</v>
      </c>
      <c r="GM1158" s="519">
        <v>0</v>
      </c>
      <c r="GN1158" s="519">
        <v>0</v>
      </c>
      <c r="GO1158" s="519">
        <v>0</v>
      </c>
      <c r="GP1158" s="519">
        <v>0</v>
      </c>
      <c r="GQ1158" s="519">
        <v>0</v>
      </c>
      <c r="GR1158" s="519">
        <v>0</v>
      </c>
      <c r="GS1158" s="519">
        <v>0</v>
      </c>
      <c r="GT1158" s="519">
        <v>0</v>
      </c>
      <c r="GU1158" s="519">
        <v>0</v>
      </c>
      <c r="GV1158" s="519">
        <v>0</v>
      </c>
      <c r="GW1158" s="519">
        <v>0</v>
      </c>
      <c r="GX1158" s="519">
        <v>0</v>
      </c>
      <c r="GY1158" s="519">
        <v>0</v>
      </c>
      <c r="GZ1158" s="519">
        <v>0</v>
      </c>
      <c r="HA1158" s="519">
        <v>0</v>
      </c>
      <c r="HB1158" s="519">
        <v>0</v>
      </c>
      <c r="HC1158" s="519">
        <v>0</v>
      </c>
      <c r="HD1158" s="519">
        <v>0</v>
      </c>
      <c r="HE1158" s="519">
        <v>0</v>
      </c>
      <c r="HF1158" s="519">
        <v>0</v>
      </c>
      <c r="HG1158" s="519">
        <v>0</v>
      </c>
      <c r="HH1158" s="519">
        <v>0</v>
      </c>
      <c r="HI1158" s="519">
        <v>0</v>
      </c>
      <c r="HJ1158" s="519">
        <v>0</v>
      </c>
      <c r="HK1158" s="519">
        <v>0</v>
      </c>
      <c r="HL1158" s="519">
        <v>0</v>
      </c>
      <c r="HM1158" s="519">
        <v>0</v>
      </c>
      <c r="HN1158" s="519">
        <v>0</v>
      </c>
      <c r="HO1158" s="519">
        <v>0</v>
      </c>
      <c r="HP1158" s="519">
        <v>0</v>
      </c>
      <c r="HQ1158" s="519">
        <v>0</v>
      </c>
      <c r="HR1158" s="519">
        <v>0</v>
      </c>
      <c r="HS1158" s="519">
        <v>0</v>
      </c>
      <c r="HT1158" s="519">
        <v>0</v>
      </c>
      <c r="HU1158" s="519">
        <v>0</v>
      </c>
      <c r="HV1158" s="519">
        <v>0</v>
      </c>
      <c r="HW1158" s="519">
        <v>0</v>
      </c>
      <c r="HX1158" s="519">
        <v>0</v>
      </c>
      <c r="HY1158" s="519">
        <v>0</v>
      </c>
      <c r="HZ1158" s="519">
        <v>0</v>
      </c>
      <c r="IA1158" s="519">
        <v>0</v>
      </c>
      <c r="IB1158" s="519">
        <v>0</v>
      </c>
      <c r="IC1158" s="519">
        <v>0</v>
      </c>
      <c r="ID1158" s="519">
        <v>0</v>
      </c>
      <c r="IE1158" s="519">
        <v>0</v>
      </c>
      <c r="IF1158" s="519">
        <v>0</v>
      </c>
      <c r="IG1158" s="519">
        <v>0</v>
      </c>
      <c r="IH1158" s="519">
        <v>0</v>
      </c>
      <c r="II1158" s="519">
        <v>0</v>
      </c>
      <c r="IJ1158" s="519">
        <v>0</v>
      </c>
      <c r="IK1158" s="519">
        <v>0</v>
      </c>
    </row>
    <row r="1159" spans="2:245" hidden="1">
      <c r="B1159" s="519" t="s">
        <v>1058</v>
      </c>
      <c r="C1159" s="519"/>
      <c r="D1159" s="519"/>
      <c r="E1159" s="519"/>
      <c r="F1159" s="519">
        <v>2</v>
      </c>
      <c r="G1159" s="519"/>
      <c r="H1159" s="519">
        <v>54</v>
      </c>
      <c r="I1159" s="519">
        <v>7</v>
      </c>
      <c r="J1159" s="519" t="str">
        <f t="shared" si="57"/>
        <v>SDN10025407</v>
      </c>
      <c r="K1159" s="519">
        <v>1156</v>
      </c>
      <c r="M1159" s="337"/>
      <c r="N1159" s="519" t="s">
        <v>1062</v>
      </c>
      <c r="O1159" s="519" t="s">
        <v>1060</v>
      </c>
      <c r="P1159" s="519">
        <v>24</v>
      </c>
      <c r="Q1159" s="521" t="str">
        <f t="shared" si="55"/>
        <v>SDN200224</v>
      </c>
      <c r="R1159" s="519">
        <v>477</v>
      </c>
      <c r="S1159" s="519">
        <v>2000</v>
      </c>
      <c r="T1159" s="519">
        <v>2000</v>
      </c>
      <c r="U1159" s="519">
        <v>2000</v>
      </c>
      <c r="V1159" s="519">
        <v>2385</v>
      </c>
      <c r="W1159" s="519">
        <v>2862</v>
      </c>
      <c r="X1159" s="519">
        <v>3339</v>
      </c>
      <c r="Y1159" s="519">
        <v>3816</v>
      </c>
      <c r="Z1159" s="519">
        <v>4293</v>
      </c>
      <c r="AA1159" s="519">
        <v>4770</v>
      </c>
      <c r="AB1159" s="519">
        <v>5151.6000000000004</v>
      </c>
      <c r="AC1159" s="519">
        <v>5533.2</v>
      </c>
      <c r="AD1159" s="519">
        <v>5914.8</v>
      </c>
      <c r="AE1159" s="519">
        <v>6296.4</v>
      </c>
      <c r="AF1159" s="519">
        <v>6678</v>
      </c>
      <c r="AG1159" s="519">
        <v>7059.6</v>
      </c>
      <c r="AH1159" s="519">
        <v>7441.2</v>
      </c>
      <c r="AI1159" s="519">
        <v>7822.8</v>
      </c>
      <c r="AJ1159" s="519">
        <v>8204.4</v>
      </c>
      <c r="AK1159" s="519">
        <v>8586</v>
      </c>
      <c r="AL1159" s="519">
        <v>8586</v>
      </c>
      <c r="AM1159" s="519">
        <v>8586</v>
      </c>
      <c r="AN1159" s="519">
        <v>8586</v>
      </c>
      <c r="AO1159" s="519">
        <v>8586</v>
      </c>
      <c r="AP1159" s="519">
        <v>8586</v>
      </c>
      <c r="AQ1159" s="519">
        <v>8586</v>
      </c>
      <c r="AR1159" s="519">
        <v>8586</v>
      </c>
      <c r="AS1159" s="519">
        <v>8586</v>
      </c>
      <c r="AT1159" s="519">
        <v>8586</v>
      </c>
      <c r="AU1159" s="519">
        <v>8586</v>
      </c>
      <c r="AV1159" s="519">
        <v>8586</v>
      </c>
      <c r="AW1159" s="519">
        <v>8586</v>
      </c>
      <c r="AX1159" s="519">
        <v>8586</v>
      </c>
      <c r="AY1159" s="519">
        <v>8586</v>
      </c>
      <c r="AZ1159" s="519">
        <v>8586</v>
      </c>
      <c r="BA1159" s="519">
        <v>0</v>
      </c>
      <c r="BB1159" s="519">
        <v>0</v>
      </c>
      <c r="BC1159" s="519">
        <v>0</v>
      </c>
      <c r="BD1159" s="519">
        <v>0</v>
      </c>
      <c r="BE1159" s="519">
        <v>0</v>
      </c>
      <c r="BF1159" s="519">
        <v>0</v>
      </c>
      <c r="BG1159" s="519">
        <v>0</v>
      </c>
      <c r="BH1159" s="519">
        <v>0</v>
      </c>
      <c r="BI1159" s="519">
        <v>0</v>
      </c>
      <c r="BJ1159" s="519">
        <v>0</v>
      </c>
      <c r="BK1159" s="519">
        <v>0</v>
      </c>
      <c r="BL1159" s="519">
        <v>0</v>
      </c>
      <c r="BM1159" s="519">
        <v>0</v>
      </c>
      <c r="BN1159" s="519">
        <v>0</v>
      </c>
      <c r="BO1159" s="519">
        <v>0</v>
      </c>
      <c r="BP1159" s="519">
        <v>0</v>
      </c>
      <c r="BQ1159" s="519">
        <v>0</v>
      </c>
      <c r="BR1159" s="519">
        <v>0</v>
      </c>
      <c r="BS1159" s="519">
        <v>0</v>
      </c>
      <c r="BT1159" s="519">
        <v>0</v>
      </c>
      <c r="BU1159" s="519">
        <v>0</v>
      </c>
      <c r="BV1159" s="519">
        <v>0</v>
      </c>
      <c r="BW1159" s="519">
        <v>0</v>
      </c>
      <c r="BX1159" s="519">
        <v>0</v>
      </c>
      <c r="BY1159" s="519">
        <v>0</v>
      </c>
      <c r="BZ1159" s="519">
        <v>0</v>
      </c>
      <c r="CA1159" s="519">
        <v>0</v>
      </c>
      <c r="CB1159" s="519">
        <v>0</v>
      </c>
      <c r="CC1159" s="519">
        <v>0</v>
      </c>
      <c r="CD1159" s="519">
        <v>0</v>
      </c>
      <c r="CE1159" s="519">
        <v>0</v>
      </c>
      <c r="CF1159" s="519">
        <v>0</v>
      </c>
      <c r="CG1159" s="519">
        <v>0</v>
      </c>
      <c r="CH1159" s="519">
        <v>0</v>
      </c>
      <c r="CI1159" s="519">
        <v>0</v>
      </c>
      <c r="CJ1159" s="519">
        <v>0</v>
      </c>
      <c r="CK1159" s="519">
        <v>0</v>
      </c>
      <c r="CL1159" s="519">
        <v>0</v>
      </c>
      <c r="CM1159" s="519">
        <v>0</v>
      </c>
      <c r="CN1159" s="519">
        <v>0</v>
      </c>
      <c r="CO1159" s="519">
        <v>0</v>
      </c>
      <c r="CP1159" s="519">
        <v>0</v>
      </c>
      <c r="CQ1159" s="519">
        <v>0</v>
      </c>
      <c r="CR1159" s="519">
        <v>0</v>
      </c>
      <c r="CS1159" s="519">
        <v>0</v>
      </c>
      <c r="CT1159" s="519">
        <v>0</v>
      </c>
      <c r="CU1159" s="519">
        <v>0</v>
      </c>
      <c r="CV1159" s="519">
        <v>0</v>
      </c>
      <c r="CW1159" s="519">
        <v>0</v>
      </c>
      <c r="CX1159" s="519">
        <v>0</v>
      </c>
      <c r="CY1159" s="519">
        <v>0</v>
      </c>
      <c r="CZ1159" s="519">
        <v>0</v>
      </c>
      <c r="DA1159" s="519">
        <v>0</v>
      </c>
      <c r="DB1159" s="519">
        <v>0</v>
      </c>
      <c r="DC1159" s="519">
        <v>0</v>
      </c>
      <c r="DD1159" s="519">
        <v>0</v>
      </c>
      <c r="DE1159" s="519">
        <v>0</v>
      </c>
      <c r="DF1159" s="519">
        <v>0</v>
      </c>
      <c r="DG1159" s="519">
        <v>0</v>
      </c>
      <c r="DH1159" s="519">
        <v>0</v>
      </c>
      <c r="DI1159" s="519">
        <v>0</v>
      </c>
      <c r="DJ1159" s="519">
        <v>0</v>
      </c>
      <c r="DK1159" s="519">
        <v>0</v>
      </c>
      <c r="DL1159" s="519">
        <v>0</v>
      </c>
      <c r="DM1159" s="519">
        <v>0</v>
      </c>
      <c r="DN1159" s="519">
        <v>0</v>
      </c>
      <c r="DO1159" s="519">
        <v>0</v>
      </c>
      <c r="DP1159" s="519">
        <v>0</v>
      </c>
      <c r="DQ1159" s="519">
        <v>0</v>
      </c>
      <c r="DR1159" s="519">
        <v>0</v>
      </c>
      <c r="DS1159" s="519">
        <v>0</v>
      </c>
      <c r="DT1159" s="519">
        <v>0</v>
      </c>
      <c r="DU1159" s="519">
        <v>0</v>
      </c>
      <c r="DV1159" s="519">
        <v>0</v>
      </c>
      <c r="DW1159" s="519">
        <v>0</v>
      </c>
      <c r="DX1159" s="519">
        <v>0</v>
      </c>
      <c r="DZ1159" s="337"/>
      <c r="EA1159" s="519" t="s">
        <v>1062</v>
      </c>
      <c r="EB1159" s="519" t="s">
        <v>1060</v>
      </c>
      <c r="EC1159" s="519">
        <v>24</v>
      </c>
      <c r="ED1159" s="183" t="str">
        <f t="shared" si="56"/>
        <v>SDN200224</v>
      </c>
      <c r="EE1159" s="519">
        <v>477</v>
      </c>
      <c r="EF1159" s="519">
        <v>10000</v>
      </c>
      <c r="EG1159" s="519">
        <v>10000</v>
      </c>
      <c r="EH1159" s="519">
        <v>10000</v>
      </c>
      <c r="EI1159" s="519">
        <v>10000</v>
      </c>
      <c r="EJ1159" s="519">
        <v>10000</v>
      </c>
      <c r="EK1159" s="519">
        <v>10000</v>
      </c>
      <c r="EL1159" s="519">
        <v>10000</v>
      </c>
      <c r="EM1159" s="519">
        <v>10000</v>
      </c>
      <c r="EN1159" s="519">
        <v>10000</v>
      </c>
      <c r="EO1159" s="519">
        <v>10000</v>
      </c>
      <c r="EP1159" s="519">
        <v>10000</v>
      </c>
      <c r="EQ1159" s="519">
        <v>10000</v>
      </c>
      <c r="ER1159" s="519">
        <v>10000</v>
      </c>
      <c r="ES1159" s="519">
        <v>10000</v>
      </c>
      <c r="ET1159" s="519">
        <v>10000</v>
      </c>
      <c r="EU1159" s="519">
        <v>10000</v>
      </c>
      <c r="EV1159" s="519">
        <v>10000</v>
      </c>
      <c r="EW1159" s="519">
        <v>10000</v>
      </c>
      <c r="EX1159" s="519">
        <v>10000</v>
      </c>
      <c r="EY1159" s="519">
        <v>10000</v>
      </c>
      <c r="EZ1159" s="519">
        <v>10000</v>
      </c>
      <c r="FA1159" s="519">
        <v>10000</v>
      </c>
      <c r="FB1159" s="519">
        <v>10000</v>
      </c>
      <c r="FC1159" s="519">
        <v>10000</v>
      </c>
      <c r="FD1159" s="519">
        <v>10000</v>
      </c>
      <c r="FE1159" s="519">
        <v>10000</v>
      </c>
      <c r="FF1159" s="519">
        <v>10000</v>
      </c>
      <c r="FG1159" s="519">
        <v>10000</v>
      </c>
      <c r="FH1159" s="519">
        <v>10000</v>
      </c>
      <c r="FI1159" s="519">
        <v>10000</v>
      </c>
      <c r="FJ1159" s="519">
        <v>10000</v>
      </c>
      <c r="FK1159" s="519">
        <v>10000</v>
      </c>
      <c r="FL1159" s="519">
        <v>10000</v>
      </c>
      <c r="FM1159" s="519">
        <v>10000</v>
      </c>
      <c r="FN1159" s="519">
        <v>0</v>
      </c>
      <c r="FO1159" s="519">
        <v>0</v>
      </c>
      <c r="FP1159" s="519">
        <v>0</v>
      </c>
      <c r="FQ1159" s="519">
        <v>0</v>
      </c>
      <c r="FR1159" s="519">
        <v>0</v>
      </c>
      <c r="FS1159" s="519">
        <v>0</v>
      </c>
      <c r="FT1159" s="519">
        <v>0</v>
      </c>
      <c r="FU1159" s="519">
        <v>0</v>
      </c>
      <c r="FV1159" s="519">
        <v>0</v>
      </c>
      <c r="FW1159" s="519">
        <v>0</v>
      </c>
      <c r="FX1159" s="519">
        <v>0</v>
      </c>
      <c r="FY1159" s="519">
        <v>0</v>
      </c>
      <c r="FZ1159" s="519">
        <v>0</v>
      </c>
      <c r="GA1159" s="519">
        <v>0</v>
      </c>
      <c r="GB1159" s="519">
        <v>0</v>
      </c>
      <c r="GC1159" s="519">
        <v>0</v>
      </c>
      <c r="GD1159" s="519">
        <v>0</v>
      </c>
      <c r="GE1159" s="519">
        <v>0</v>
      </c>
      <c r="GF1159" s="519">
        <v>0</v>
      </c>
      <c r="GG1159" s="519">
        <v>0</v>
      </c>
      <c r="GH1159" s="519">
        <v>0</v>
      </c>
      <c r="GI1159" s="519">
        <v>0</v>
      </c>
      <c r="GJ1159" s="519">
        <v>0</v>
      </c>
      <c r="GK1159" s="519">
        <v>0</v>
      </c>
      <c r="GL1159" s="519">
        <v>0</v>
      </c>
      <c r="GM1159" s="519">
        <v>0</v>
      </c>
      <c r="GN1159" s="519">
        <v>0</v>
      </c>
      <c r="GO1159" s="519">
        <v>0</v>
      </c>
      <c r="GP1159" s="519">
        <v>0</v>
      </c>
      <c r="GQ1159" s="519">
        <v>0</v>
      </c>
      <c r="GR1159" s="519">
        <v>0</v>
      </c>
      <c r="GS1159" s="519">
        <v>0</v>
      </c>
      <c r="GT1159" s="519">
        <v>0</v>
      </c>
      <c r="GU1159" s="519">
        <v>0</v>
      </c>
      <c r="GV1159" s="519">
        <v>0</v>
      </c>
      <c r="GW1159" s="519">
        <v>0</v>
      </c>
      <c r="GX1159" s="519">
        <v>0</v>
      </c>
      <c r="GY1159" s="519">
        <v>0</v>
      </c>
      <c r="GZ1159" s="519">
        <v>0</v>
      </c>
      <c r="HA1159" s="519">
        <v>0</v>
      </c>
      <c r="HB1159" s="519">
        <v>0</v>
      </c>
      <c r="HC1159" s="519">
        <v>0</v>
      </c>
      <c r="HD1159" s="519">
        <v>0</v>
      </c>
      <c r="HE1159" s="519">
        <v>0</v>
      </c>
      <c r="HF1159" s="519">
        <v>0</v>
      </c>
      <c r="HG1159" s="519">
        <v>0</v>
      </c>
      <c r="HH1159" s="519">
        <v>0</v>
      </c>
      <c r="HI1159" s="519">
        <v>0</v>
      </c>
      <c r="HJ1159" s="519">
        <v>0</v>
      </c>
      <c r="HK1159" s="519">
        <v>0</v>
      </c>
      <c r="HL1159" s="519">
        <v>0</v>
      </c>
      <c r="HM1159" s="519">
        <v>0</v>
      </c>
      <c r="HN1159" s="519">
        <v>0</v>
      </c>
      <c r="HO1159" s="519">
        <v>0</v>
      </c>
      <c r="HP1159" s="519">
        <v>0</v>
      </c>
      <c r="HQ1159" s="519">
        <v>0</v>
      </c>
      <c r="HR1159" s="519">
        <v>0</v>
      </c>
      <c r="HS1159" s="519">
        <v>0</v>
      </c>
      <c r="HT1159" s="519">
        <v>0</v>
      </c>
      <c r="HU1159" s="519">
        <v>0</v>
      </c>
      <c r="HV1159" s="519">
        <v>0</v>
      </c>
      <c r="HW1159" s="519">
        <v>0</v>
      </c>
      <c r="HX1159" s="519">
        <v>0</v>
      </c>
      <c r="HY1159" s="519">
        <v>0</v>
      </c>
      <c r="HZ1159" s="519">
        <v>0</v>
      </c>
      <c r="IA1159" s="519">
        <v>0</v>
      </c>
      <c r="IB1159" s="519">
        <v>0</v>
      </c>
      <c r="IC1159" s="519">
        <v>0</v>
      </c>
      <c r="ID1159" s="519">
        <v>0</v>
      </c>
      <c r="IE1159" s="519">
        <v>0</v>
      </c>
      <c r="IF1159" s="519">
        <v>0</v>
      </c>
      <c r="IG1159" s="519">
        <v>0</v>
      </c>
      <c r="IH1159" s="519">
        <v>0</v>
      </c>
      <c r="II1159" s="519">
        <v>0</v>
      </c>
      <c r="IJ1159" s="519">
        <v>0</v>
      </c>
      <c r="IK1159" s="519">
        <v>0</v>
      </c>
    </row>
    <row r="1160" spans="2:245" hidden="1">
      <c r="B1160" s="519" t="s">
        <v>1058</v>
      </c>
      <c r="C1160" s="519"/>
      <c r="D1160" s="519"/>
      <c r="E1160" s="519"/>
      <c r="F1160" s="519">
        <v>2</v>
      </c>
      <c r="G1160" s="519"/>
      <c r="H1160" s="519">
        <v>54</v>
      </c>
      <c r="I1160" s="519">
        <v>8</v>
      </c>
      <c r="J1160" s="519" t="str">
        <f t="shared" si="57"/>
        <v>SDN10025408</v>
      </c>
      <c r="K1160" s="519">
        <v>1156</v>
      </c>
      <c r="M1160" s="337"/>
      <c r="N1160" s="519" t="s">
        <v>1062</v>
      </c>
      <c r="O1160" s="519" t="s">
        <v>1060</v>
      </c>
      <c r="P1160" s="519">
        <v>25</v>
      </c>
      <c r="Q1160" s="521" t="str">
        <f t="shared" si="55"/>
        <v>SDN200225</v>
      </c>
      <c r="R1160" s="519">
        <v>477</v>
      </c>
      <c r="S1160" s="519">
        <v>2000</v>
      </c>
      <c r="T1160" s="519">
        <v>2000</v>
      </c>
      <c r="U1160" s="519">
        <v>2000</v>
      </c>
      <c r="V1160" s="519">
        <v>2385</v>
      </c>
      <c r="W1160" s="519">
        <v>2862</v>
      </c>
      <c r="X1160" s="519">
        <v>3339</v>
      </c>
      <c r="Y1160" s="519">
        <v>3816</v>
      </c>
      <c r="Z1160" s="519">
        <v>4293</v>
      </c>
      <c r="AA1160" s="519">
        <v>4770</v>
      </c>
      <c r="AB1160" s="519">
        <v>5151.6000000000004</v>
      </c>
      <c r="AC1160" s="519">
        <v>5533.2</v>
      </c>
      <c r="AD1160" s="519">
        <v>5914.8</v>
      </c>
      <c r="AE1160" s="519">
        <v>6296.4</v>
      </c>
      <c r="AF1160" s="519">
        <v>6678</v>
      </c>
      <c r="AG1160" s="519">
        <v>7059.6</v>
      </c>
      <c r="AH1160" s="519">
        <v>7441.2</v>
      </c>
      <c r="AI1160" s="519">
        <v>7822.8</v>
      </c>
      <c r="AJ1160" s="519">
        <v>8204.4</v>
      </c>
      <c r="AK1160" s="519">
        <v>8586</v>
      </c>
      <c r="AL1160" s="519">
        <v>8586</v>
      </c>
      <c r="AM1160" s="519">
        <v>8586</v>
      </c>
      <c r="AN1160" s="519">
        <v>8586</v>
      </c>
      <c r="AO1160" s="519">
        <v>8586</v>
      </c>
      <c r="AP1160" s="519">
        <v>8586</v>
      </c>
      <c r="AQ1160" s="519">
        <v>8586</v>
      </c>
      <c r="AR1160" s="519">
        <v>8586</v>
      </c>
      <c r="AS1160" s="519">
        <v>8586</v>
      </c>
      <c r="AT1160" s="519">
        <v>8586</v>
      </c>
      <c r="AU1160" s="519">
        <v>8586</v>
      </c>
      <c r="AV1160" s="519">
        <v>8586</v>
      </c>
      <c r="AW1160" s="519">
        <v>8586</v>
      </c>
      <c r="AX1160" s="519">
        <v>8586</v>
      </c>
      <c r="AY1160" s="519">
        <v>8586</v>
      </c>
      <c r="AZ1160" s="519">
        <v>8586</v>
      </c>
      <c r="BA1160" s="519">
        <v>0</v>
      </c>
      <c r="BB1160" s="519">
        <v>0</v>
      </c>
      <c r="BC1160" s="519">
        <v>0</v>
      </c>
      <c r="BD1160" s="519">
        <v>0</v>
      </c>
      <c r="BE1160" s="519">
        <v>0</v>
      </c>
      <c r="BF1160" s="519">
        <v>0</v>
      </c>
      <c r="BG1160" s="519">
        <v>0</v>
      </c>
      <c r="BH1160" s="519">
        <v>0</v>
      </c>
      <c r="BI1160" s="519">
        <v>0</v>
      </c>
      <c r="BJ1160" s="519">
        <v>0</v>
      </c>
      <c r="BK1160" s="519">
        <v>0</v>
      </c>
      <c r="BL1160" s="519">
        <v>0</v>
      </c>
      <c r="BM1160" s="519">
        <v>0</v>
      </c>
      <c r="BN1160" s="519">
        <v>0</v>
      </c>
      <c r="BO1160" s="519">
        <v>0</v>
      </c>
      <c r="BP1160" s="519">
        <v>0</v>
      </c>
      <c r="BQ1160" s="519">
        <v>0</v>
      </c>
      <c r="BR1160" s="519">
        <v>0</v>
      </c>
      <c r="BS1160" s="519">
        <v>0</v>
      </c>
      <c r="BT1160" s="519">
        <v>0</v>
      </c>
      <c r="BU1160" s="519">
        <v>0</v>
      </c>
      <c r="BV1160" s="519">
        <v>0</v>
      </c>
      <c r="BW1160" s="519">
        <v>0</v>
      </c>
      <c r="BX1160" s="519">
        <v>0</v>
      </c>
      <c r="BY1160" s="519">
        <v>0</v>
      </c>
      <c r="BZ1160" s="519">
        <v>0</v>
      </c>
      <c r="CA1160" s="519">
        <v>0</v>
      </c>
      <c r="CB1160" s="519">
        <v>0</v>
      </c>
      <c r="CC1160" s="519">
        <v>0</v>
      </c>
      <c r="CD1160" s="519">
        <v>0</v>
      </c>
      <c r="CE1160" s="519">
        <v>0</v>
      </c>
      <c r="CF1160" s="519">
        <v>0</v>
      </c>
      <c r="CG1160" s="519">
        <v>0</v>
      </c>
      <c r="CH1160" s="519">
        <v>0</v>
      </c>
      <c r="CI1160" s="519">
        <v>0</v>
      </c>
      <c r="CJ1160" s="519">
        <v>0</v>
      </c>
      <c r="CK1160" s="519">
        <v>0</v>
      </c>
      <c r="CL1160" s="519">
        <v>0</v>
      </c>
      <c r="CM1160" s="519">
        <v>0</v>
      </c>
      <c r="CN1160" s="519">
        <v>0</v>
      </c>
      <c r="CO1160" s="519">
        <v>0</v>
      </c>
      <c r="CP1160" s="519">
        <v>0</v>
      </c>
      <c r="CQ1160" s="519">
        <v>0</v>
      </c>
      <c r="CR1160" s="519">
        <v>0</v>
      </c>
      <c r="CS1160" s="519">
        <v>0</v>
      </c>
      <c r="CT1160" s="519">
        <v>0</v>
      </c>
      <c r="CU1160" s="519">
        <v>0</v>
      </c>
      <c r="CV1160" s="519">
        <v>0</v>
      </c>
      <c r="CW1160" s="519">
        <v>0</v>
      </c>
      <c r="CX1160" s="519">
        <v>0</v>
      </c>
      <c r="CY1160" s="519">
        <v>0</v>
      </c>
      <c r="CZ1160" s="519">
        <v>0</v>
      </c>
      <c r="DA1160" s="519">
        <v>0</v>
      </c>
      <c r="DB1160" s="519">
        <v>0</v>
      </c>
      <c r="DC1160" s="519">
        <v>0</v>
      </c>
      <c r="DD1160" s="519">
        <v>0</v>
      </c>
      <c r="DE1160" s="519">
        <v>0</v>
      </c>
      <c r="DF1160" s="519">
        <v>0</v>
      </c>
      <c r="DG1160" s="519">
        <v>0</v>
      </c>
      <c r="DH1160" s="519">
        <v>0</v>
      </c>
      <c r="DI1160" s="519">
        <v>0</v>
      </c>
      <c r="DJ1160" s="519">
        <v>0</v>
      </c>
      <c r="DK1160" s="519">
        <v>0</v>
      </c>
      <c r="DL1160" s="519">
        <v>0</v>
      </c>
      <c r="DM1160" s="519">
        <v>0</v>
      </c>
      <c r="DN1160" s="519">
        <v>0</v>
      </c>
      <c r="DO1160" s="519">
        <v>0</v>
      </c>
      <c r="DP1160" s="519">
        <v>0</v>
      </c>
      <c r="DQ1160" s="519">
        <v>0</v>
      </c>
      <c r="DR1160" s="519">
        <v>0</v>
      </c>
      <c r="DS1160" s="519">
        <v>0</v>
      </c>
      <c r="DT1160" s="519">
        <v>0</v>
      </c>
      <c r="DU1160" s="519">
        <v>0</v>
      </c>
      <c r="DV1160" s="519">
        <v>0</v>
      </c>
      <c r="DW1160" s="519">
        <v>0</v>
      </c>
      <c r="DX1160" s="519">
        <v>0</v>
      </c>
      <c r="DZ1160" s="337"/>
      <c r="EA1160" s="519" t="s">
        <v>1062</v>
      </c>
      <c r="EB1160" s="519" t="s">
        <v>1060</v>
      </c>
      <c r="EC1160" s="519">
        <v>25</v>
      </c>
      <c r="ED1160" s="183" t="str">
        <f t="shared" si="56"/>
        <v>SDN200225</v>
      </c>
      <c r="EE1160" s="519">
        <v>477</v>
      </c>
      <c r="EF1160" s="519">
        <v>10000</v>
      </c>
      <c r="EG1160" s="519">
        <v>10000</v>
      </c>
      <c r="EH1160" s="519">
        <v>10000</v>
      </c>
      <c r="EI1160" s="519">
        <v>10000</v>
      </c>
      <c r="EJ1160" s="519">
        <v>10000</v>
      </c>
      <c r="EK1160" s="519">
        <v>10000</v>
      </c>
      <c r="EL1160" s="519">
        <v>10000</v>
      </c>
      <c r="EM1160" s="519">
        <v>10000</v>
      </c>
      <c r="EN1160" s="519">
        <v>10000</v>
      </c>
      <c r="EO1160" s="519">
        <v>10000</v>
      </c>
      <c r="EP1160" s="519">
        <v>10000</v>
      </c>
      <c r="EQ1160" s="519">
        <v>10000</v>
      </c>
      <c r="ER1160" s="519">
        <v>10000</v>
      </c>
      <c r="ES1160" s="519">
        <v>10000</v>
      </c>
      <c r="ET1160" s="519">
        <v>10000</v>
      </c>
      <c r="EU1160" s="519">
        <v>10000</v>
      </c>
      <c r="EV1160" s="519">
        <v>10000</v>
      </c>
      <c r="EW1160" s="519">
        <v>10000</v>
      </c>
      <c r="EX1160" s="519">
        <v>10000</v>
      </c>
      <c r="EY1160" s="519">
        <v>10000</v>
      </c>
      <c r="EZ1160" s="519">
        <v>10000</v>
      </c>
      <c r="FA1160" s="519">
        <v>10000</v>
      </c>
      <c r="FB1160" s="519">
        <v>10000</v>
      </c>
      <c r="FC1160" s="519">
        <v>10000</v>
      </c>
      <c r="FD1160" s="519">
        <v>10000</v>
      </c>
      <c r="FE1160" s="519">
        <v>10000</v>
      </c>
      <c r="FF1160" s="519">
        <v>10000</v>
      </c>
      <c r="FG1160" s="519">
        <v>10000</v>
      </c>
      <c r="FH1160" s="519">
        <v>10000</v>
      </c>
      <c r="FI1160" s="519">
        <v>10000</v>
      </c>
      <c r="FJ1160" s="519">
        <v>10000</v>
      </c>
      <c r="FK1160" s="519">
        <v>10000</v>
      </c>
      <c r="FL1160" s="519">
        <v>10000</v>
      </c>
      <c r="FM1160" s="519">
        <v>10000</v>
      </c>
      <c r="FN1160" s="519">
        <v>0</v>
      </c>
      <c r="FO1160" s="519">
        <v>0</v>
      </c>
      <c r="FP1160" s="519">
        <v>0</v>
      </c>
      <c r="FQ1160" s="519">
        <v>0</v>
      </c>
      <c r="FR1160" s="519">
        <v>0</v>
      </c>
      <c r="FS1160" s="519">
        <v>0</v>
      </c>
      <c r="FT1160" s="519">
        <v>0</v>
      </c>
      <c r="FU1160" s="519">
        <v>0</v>
      </c>
      <c r="FV1160" s="519">
        <v>0</v>
      </c>
      <c r="FW1160" s="519">
        <v>0</v>
      </c>
      <c r="FX1160" s="519">
        <v>0</v>
      </c>
      <c r="FY1160" s="519">
        <v>0</v>
      </c>
      <c r="FZ1160" s="519">
        <v>0</v>
      </c>
      <c r="GA1160" s="519">
        <v>0</v>
      </c>
      <c r="GB1160" s="519">
        <v>0</v>
      </c>
      <c r="GC1160" s="519">
        <v>0</v>
      </c>
      <c r="GD1160" s="519">
        <v>0</v>
      </c>
      <c r="GE1160" s="519">
        <v>0</v>
      </c>
      <c r="GF1160" s="519">
        <v>0</v>
      </c>
      <c r="GG1160" s="519">
        <v>0</v>
      </c>
      <c r="GH1160" s="519">
        <v>0</v>
      </c>
      <c r="GI1160" s="519">
        <v>0</v>
      </c>
      <c r="GJ1160" s="519">
        <v>0</v>
      </c>
      <c r="GK1160" s="519">
        <v>0</v>
      </c>
      <c r="GL1160" s="519">
        <v>0</v>
      </c>
      <c r="GM1160" s="519">
        <v>0</v>
      </c>
      <c r="GN1160" s="519">
        <v>0</v>
      </c>
      <c r="GO1160" s="519">
        <v>0</v>
      </c>
      <c r="GP1160" s="519">
        <v>0</v>
      </c>
      <c r="GQ1160" s="519">
        <v>0</v>
      </c>
      <c r="GR1160" s="519">
        <v>0</v>
      </c>
      <c r="GS1160" s="519">
        <v>0</v>
      </c>
      <c r="GT1160" s="519">
        <v>0</v>
      </c>
      <c r="GU1160" s="519">
        <v>0</v>
      </c>
      <c r="GV1160" s="519">
        <v>0</v>
      </c>
      <c r="GW1160" s="519">
        <v>0</v>
      </c>
      <c r="GX1160" s="519">
        <v>0</v>
      </c>
      <c r="GY1160" s="519">
        <v>0</v>
      </c>
      <c r="GZ1160" s="519">
        <v>0</v>
      </c>
      <c r="HA1160" s="519">
        <v>0</v>
      </c>
      <c r="HB1160" s="519">
        <v>0</v>
      </c>
      <c r="HC1160" s="519">
        <v>0</v>
      </c>
      <c r="HD1160" s="519">
        <v>0</v>
      </c>
      <c r="HE1160" s="519">
        <v>0</v>
      </c>
      <c r="HF1160" s="519">
        <v>0</v>
      </c>
      <c r="HG1160" s="519">
        <v>0</v>
      </c>
      <c r="HH1160" s="519">
        <v>0</v>
      </c>
      <c r="HI1160" s="519">
        <v>0</v>
      </c>
      <c r="HJ1160" s="519">
        <v>0</v>
      </c>
      <c r="HK1160" s="519">
        <v>0</v>
      </c>
      <c r="HL1160" s="519">
        <v>0</v>
      </c>
      <c r="HM1160" s="519">
        <v>0</v>
      </c>
      <c r="HN1160" s="519">
        <v>0</v>
      </c>
      <c r="HO1160" s="519">
        <v>0</v>
      </c>
      <c r="HP1160" s="519">
        <v>0</v>
      </c>
      <c r="HQ1160" s="519">
        <v>0</v>
      </c>
      <c r="HR1160" s="519">
        <v>0</v>
      </c>
      <c r="HS1160" s="519">
        <v>0</v>
      </c>
      <c r="HT1160" s="519">
        <v>0</v>
      </c>
      <c r="HU1160" s="519">
        <v>0</v>
      </c>
      <c r="HV1160" s="519">
        <v>0</v>
      </c>
      <c r="HW1160" s="519">
        <v>0</v>
      </c>
      <c r="HX1160" s="519">
        <v>0</v>
      </c>
      <c r="HY1160" s="519">
        <v>0</v>
      </c>
      <c r="HZ1160" s="519">
        <v>0</v>
      </c>
      <c r="IA1160" s="519">
        <v>0</v>
      </c>
      <c r="IB1160" s="519">
        <v>0</v>
      </c>
      <c r="IC1160" s="519">
        <v>0</v>
      </c>
      <c r="ID1160" s="519">
        <v>0</v>
      </c>
      <c r="IE1160" s="519">
        <v>0</v>
      </c>
      <c r="IF1160" s="519">
        <v>0</v>
      </c>
      <c r="IG1160" s="519">
        <v>0</v>
      </c>
      <c r="IH1160" s="519">
        <v>0</v>
      </c>
      <c r="II1160" s="519">
        <v>0</v>
      </c>
      <c r="IJ1160" s="519">
        <v>0</v>
      </c>
      <c r="IK1160" s="519">
        <v>0</v>
      </c>
    </row>
    <row r="1161" spans="2:245" hidden="1">
      <c r="B1161" s="519" t="s">
        <v>1058</v>
      </c>
      <c r="C1161" s="519"/>
      <c r="D1161" s="519"/>
      <c r="E1161" s="519"/>
      <c r="F1161" s="519">
        <v>2</v>
      </c>
      <c r="G1161" s="519"/>
      <c r="H1161" s="519">
        <v>54</v>
      </c>
      <c r="I1161" s="519">
        <v>9</v>
      </c>
      <c r="J1161" s="519" t="str">
        <f t="shared" si="57"/>
        <v>SDN10025409</v>
      </c>
      <c r="K1161" s="519">
        <v>1156</v>
      </c>
      <c r="M1161" s="337"/>
      <c r="N1161" s="519" t="s">
        <v>1062</v>
      </c>
      <c r="O1161" s="519" t="s">
        <v>1060</v>
      </c>
      <c r="P1161" s="519">
        <v>26</v>
      </c>
      <c r="Q1161" s="521" t="str">
        <f t="shared" si="55"/>
        <v>SDN200226</v>
      </c>
      <c r="R1161" s="519">
        <v>482.3</v>
      </c>
      <c r="S1161" s="519">
        <v>2000</v>
      </c>
      <c r="T1161" s="519">
        <v>2000</v>
      </c>
      <c r="U1161" s="519">
        <v>2000</v>
      </c>
      <c r="V1161" s="519">
        <v>2411.5</v>
      </c>
      <c r="W1161" s="519">
        <v>2893.8</v>
      </c>
      <c r="X1161" s="519">
        <v>3376.1</v>
      </c>
      <c r="Y1161" s="519">
        <v>3858.4</v>
      </c>
      <c r="Z1161" s="519">
        <v>4340.7</v>
      </c>
      <c r="AA1161" s="519">
        <v>4823</v>
      </c>
      <c r="AB1161" s="519">
        <v>5208.8</v>
      </c>
      <c r="AC1161" s="519">
        <v>5594.7</v>
      </c>
      <c r="AD1161" s="519">
        <v>5980.5</v>
      </c>
      <c r="AE1161" s="519">
        <v>6366.4</v>
      </c>
      <c r="AF1161" s="519">
        <v>6752.2</v>
      </c>
      <c r="AG1161" s="519">
        <v>7138</v>
      </c>
      <c r="AH1161" s="519">
        <v>7523.9</v>
      </c>
      <c r="AI1161" s="519">
        <v>7909.7</v>
      </c>
      <c r="AJ1161" s="519">
        <v>8295.6</v>
      </c>
      <c r="AK1161" s="519">
        <v>8681.4</v>
      </c>
      <c r="AL1161" s="519">
        <v>8681.4</v>
      </c>
      <c r="AM1161" s="519">
        <v>8681.4</v>
      </c>
      <c r="AN1161" s="519">
        <v>8681.4</v>
      </c>
      <c r="AO1161" s="519">
        <v>8681.4</v>
      </c>
      <c r="AP1161" s="519">
        <v>8681.4</v>
      </c>
      <c r="AQ1161" s="519">
        <v>8681.4</v>
      </c>
      <c r="AR1161" s="519">
        <v>8681.4</v>
      </c>
      <c r="AS1161" s="519">
        <v>8681.4</v>
      </c>
      <c r="AT1161" s="519">
        <v>8681.4</v>
      </c>
      <c r="AU1161" s="519">
        <v>8681.4</v>
      </c>
      <c r="AV1161" s="519">
        <v>8681.4</v>
      </c>
      <c r="AW1161" s="519">
        <v>8681.4</v>
      </c>
      <c r="AX1161" s="519">
        <v>8681.4</v>
      </c>
      <c r="AY1161" s="519">
        <v>8681.4</v>
      </c>
      <c r="AZ1161" s="519">
        <v>8681.4</v>
      </c>
      <c r="BA1161" s="519">
        <v>0</v>
      </c>
      <c r="BB1161" s="519">
        <v>0</v>
      </c>
      <c r="BC1161" s="519">
        <v>0</v>
      </c>
      <c r="BD1161" s="519">
        <v>0</v>
      </c>
      <c r="BE1161" s="519">
        <v>0</v>
      </c>
      <c r="BF1161" s="519">
        <v>0</v>
      </c>
      <c r="BG1161" s="519">
        <v>0</v>
      </c>
      <c r="BH1161" s="519">
        <v>0</v>
      </c>
      <c r="BI1161" s="519">
        <v>0</v>
      </c>
      <c r="BJ1161" s="519">
        <v>0</v>
      </c>
      <c r="BK1161" s="519">
        <v>0</v>
      </c>
      <c r="BL1161" s="519">
        <v>0</v>
      </c>
      <c r="BM1161" s="519">
        <v>0</v>
      </c>
      <c r="BN1161" s="519">
        <v>0</v>
      </c>
      <c r="BO1161" s="519">
        <v>0</v>
      </c>
      <c r="BP1161" s="519">
        <v>0</v>
      </c>
      <c r="BQ1161" s="519">
        <v>0</v>
      </c>
      <c r="BR1161" s="519">
        <v>0</v>
      </c>
      <c r="BS1161" s="519">
        <v>0</v>
      </c>
      <c r="BT1161" s="519">
        <v>0</v>
      </c>
      <c r="BU1161" s="519">
        <v>0</v>
      </c>
      <c r="BV1161" s="519">
        <v>0</v>
      </c>
      <c r="BW1161" s="519">
        <v>0</v>
      </c>
      <c r="BX1161" s="519">
        <v>0</v>
      </c>
      <c r="BY1161" s="519">
        <v>0</v>
      </c>
      <c r="BZ1161" s="519">
        <v>0</v>
      </c>
      <c r="CA1161" s="519">
        <v>0</v>
      </c>
      <c r="CB1161" s="519">
        <v>0</v>
      </c>
      <c r="CC1161" s="519">
        <v>0</v>
      </c>
      <c r="CD1161" s="519">
        <v>0</v>
      </c>
      <c r="CE1161" s="519">
        <v>0</v>
      </c>
      <c r="CF1161" s="519">
        <v>0</v>
      </c>
      <c r="CG1161" s="519">
        <v>0</v>
      </c>
      <c r="CH1161" s="519">
        <v>0</v>
      </c>
      <c r="CI1161" s="519">
        <v>0</v>
      </c>
      <c r="CJ1161" s="519">
        <v>0</v>
      </c>
      <c r="CK1161" s="519">
        <v>0</v>
      </c>
      <c r="CL1161" s="519">
        <v>0</v>
      </c>
      <c r="CM1161" s="519">
        <v>0</v>
      </c>
      <c r="CN1161" s="519">
        <v>0</v>
      </c>
      <c r="CO1161" s="519">
        <v>0</v>
      </c>
      <c r="CP1161" s="519">
        <v>0</v>
      </c>
      <c r="CQ1161" s="519">
        <v>0</v>
      </c>
      <c r="CR1161" s="519">
        <v>0</v>
      </c>
      <c r="CS1161" s="519">
        <v>0</v>
      </c>
      <c r="CT1161" s="519">
        <v>0</v>
      </c>
      <c r="CU1161" s="519">
        <v>0</v>
      </c>
      <c r="CV1161" s="519">
        <v>0</v>
      </c>
      <c r="CW1161" s="519">
        <v>0</v>
      </c>
      <c r="CX1161" s="519">
        <v>0</v>
      </c>
      <c r="CY1161" s="519">
        <v>0</v>
      </c>
      <c r="CZ1161" s="519">
        <v>0</v>
      </c>
      <c r="DA1161" s="519">
        <v>0</v>
      </c>
      <c r="DB1161" s="519">
        <v>0</v>
      </c>
      <c r="DC1161" s="519">
        <v>0</v>
      </c>
      <c r="DD1161" s="519">
        <v>0</v>
      </c>
      <c r="DE1161" s="519">
        <v>0</v>
      </c>
      <c r="DF1161" s="519">
        <v>0</v>
      </c>
      <c r="DG1161" s="519">
        <v>0</v>
      </c>
      <c r="DH1161" s="519">
        <v>0</v>
      </c>
      <c r="DI1161" s="519">
        <v>0</v>
      </c>
      <c r="DJ1161" s="519">
        <v>0</v>
      </c>
      <c r="DK1161" s="519">
        <v>0</v>
      </c>
      <c r="DL1161" s="519">
        <v>0</v>
      </c>
      <c r="DM1161" s="519">
        <v>0</v>
      </c>
      <c r="DN1161" s="519">
        <v>0</v>
      </c>
      <c r="DO1161" s="519">
        <v>0</v>
      </c>
      <c r="DP1161" s="519">
        <v>0</v>
      </c>
      <c r="DQ1161" s="519">
        <v>0</v>
      </c>
      <c r="DR1161" s="519">
        <v>0</v>
      </c>
      <c r="DS1161" s="519">
        <v>0</v>
      </c>
      <c r="DT1161" s="519">
        <v>0</v>
      </c>
      <c r="DU1161" s="519">
        <v>0</v>
      </c>
      <c r="DV1161" s="519">
        <v>0</v>
      </c>
      <c r="DW1161" s="519">
        <v>0</v>
      </c>
      <c r="DX1161" s="519">
        <v>0</v>
      </c>
      <c r="DZ1161" s="337"/>
      <c r="EA1161" s="519" t="s">
        <v>1062</v>
      </c>
      <c r="EB1161" s="519" t="s">
        <v>1060</v>
      </c>
      <c r="EC1161" s="519">
        <v>26</v>
      </c>
      <c r="ED1161" s="183" t="str">
        <f t="shared" si="56"/>
        <v>SDN200226</v>
      </c>
      <c r="EE1161" s="519">
        <v>482.3</v>
      </c>
      <c r="EF1161" s="519">
        <v>10000</v>
      </c>
      <c r="EG1161" s="519">
        <v>10000</v>
      </c>
      <c r="EH1161" s="519">
        <v>10000</v>
      </c>
      <c r="EI1161" s="519">
        <v>10000</v>
      </c>
      <c r="EJ1161" s="519">
        <v>10000</v>
      </c>
      <c r="EK1161" s="519">
        <v>10000</v>
      </c>
      <c r="EL1161" s="519">
        <v>10000</v>
      </c>
      <c r="EM1161" s="519">
        <v>10000</v>
      </c>
      <c r="EN1161" s="519">
        <v>10000</v>
      </c>
      <c r="EO1161" s="519">
        <v>10000</v>
      </c>
      <c r="EP1161" s="519">
        <v>10000</v>
      </c>
      <c r="EQ1161" s="519">
        <v>10000</v>
      </c>
      <c r="ER1161" s="519">
        <v>10000</v>
      </c>
      <c r="ES1161" s="519">
        <v>10000</v>
      </c>
      <c r="ET1161" s="519">
        <v>10000</v>
      </c>
      <c r="EU1161" s="519">
        <v>10000</v>
      </c>
      <c r="EV1161" s="519">
        <v>10000</v>
      </c>
      <c r="EW1161" s="519">
        <v>10000</v>
      </c>
      <c r="EX1161" s="519">
        <v>10000</v>
      </c>
      <c r="EY1161" s="519">
        <v>10000</v>
      </c>
      <c r="EZ1161" s="519">
        <v>10000</v>
      </c>
      <c r="FA1161" s="519">
        <v>10000</v>
      </c>
      <c r="FB1161" s="519">
        <v>10000</v>
      </c>
      <c r="FC1161" s="519">
        <v>10000</v>
      </c>
      <c r="FD1161" s="519">
        <v>10000</v>
      </c>
      <c r="FE1161" s="519">
        <v>10000</v>
      </c>
      <c r="FF1161" s="519">
        <v>10000</v>
      </c>
      <c r="FG1161" s="519">
        <v>10000</v>
      </c>
      <c r="FH1161" s="519">
        <v>10000</v>
      </c>
      <c r="FI1161" s="519">
        <v>10000</v>
      </c>
      <c r="FJ1161" s="519">
        <v>10000</v>
      </c>
      <c r="FK1161" s="519">
        <v>10000</v>
      </c>
      <c r="FL1161" s="519">
        <v>10000</v>
      </c>
      <c r="FM1161" s="519">
        <v>10000</v>
      </c>
      <c r="FN1161" s="519">
        <v>0</v>
      </c>
      <c r="FO1161" s="519">
        <v>0</v>
      </c>
      <c r="FP1161" s="519">
        <v>0</v>
      </c>
      <c r="FQ1161" s="519">
        <v>0</v>
      </c>
      <c r="FR1161" s="519">
        <v>0</v>
      </c>
      <c r="FS1161" s="519">
        <v>0</v>
      </c>
      <c r="FT1161" s="519">
        <v>0</v>
      </c>
      <c r="FU1161" s="519">
        <v>0</v>
      </c>
      <c r="FV1161" s="519">
        <v>0</v>
      </c>
      <c r="FW1161" s="519">
        <v>0</v>
      </c>
      <c r="FX1161" s="519">
        <v>0</v>
      </c>
      <c r="FY1161" s="519">
        <v>0</v>
      </c>
      <c r="FZ1161" s="519">
        <v>0</v>
      </c>
      <c r="GA1161" s="519">
        <v>0</v>
      </c>
      <c r="GB1161" s="519">
        <v>0</v>
      </c>
      <c r="GC1161" s="519">
        <v>0</v>
      </c>
      <c r="GD1161" s="519">
        <v>0</v>
      </c>
      <c r="GE1161" s="519">
        <v>0</v>
      </c>
      <c r="GF1161" s="519">
        <v>0</v>
      </c>
      <c r="GG1161" s="519">
        <v>0</v>
      </c>
      <c r="GH1161" s="519">
        <v>0</v>
      </c>
      <c r="GI1161" s="519">
        <v>0</v>
      </c>
      <c r="GJ1161" s="519">
        <v>0</v>
      </c>
      <c r="GK1161" s="519">
        <v>0</v>
      </c>
      <c r="GL1161" s="519">
        <v>0</v>
      </c>
      <c r="GM1161" s="519">
        <v>0</v>
      </c>
      <c r="GN1161" s="519">
        <v>0</v>
      </c>
      <c r="GO1161" s="519">
        <v>0</v>
      </c>
      <c r="GP1161" s="519">
        <v>0</v>
      </c>
      <c r="GQ1161" s="519">
        <v>0</v>
      </c>
      <c r="GR1161" s="519">
        <v>0</v>
      </c>
      <c r="GS1161" s="519">
        <v>0</v>
      </c>
      <c r="GT1161" s="519">
        <v>0</v>
      </c>
      <c r="GU1161" s="519">
        <v>0</v>
      </c>
      <c r="GV1161" s="519">
        <v>0</v>
      </c>
      <c r="GW1161" s="519">
        <v>0</v>
      </c>
      <c r="GX1161" s="519">
        <v>0</v>
      </c>
      <c r="GY1161" s="519">
        <v>0</v>
      </c>
      <c r="GZ1161" s="519">
        <v>0</v>
      </c>
      <c r="HA1161" s="519">
        <v>0</v>
      </c>
      <c r="HB1161" s="519">
        <v>0</v>
      </c>
      <c r="HC1161" s="519">
        <v>0</v>
      </c>
      <c r="HD1161" s="519">
        <v>0</v>
      </c>
      <c r="HE1161" s="519">
        <v>0</v>
      </c>
      <c r="HF1161" s="519">
        <v>0</v>
      </c>
      <c r="HG1161" s="519">
        <v>0</v>
      </c>
      <c r="HH1161" s="519">
        <v>0</v>
      </c>
      <c r="HI1161" s="519">
        <v>0</v>
      </c>
      <c r="HJ1161" s="519">
        <v>0</v>
      </c>
      <c r="HK1161" s="519">
        <v>0</v>
      </c>
      <c r="HL1161" s="519">
        <v>0</v>
      </c>
      <c r="HM1161" s="519">
        <v>0</v>
      </c>
      <c r="HN1161" s="519">
        <v>0</v>
      </c>
      <c r="HO1161" s="519">
        <v>0</v>
      </c>
      <c r="HP1161" s="519">
        <v>0</v>
      </c>
      <c r="HQ1161" s="519">
        <v>0</v>
      </c>
      <c r="HR1161" s="519">
        <v>0</v>
      </c>
      <c r="HS1161" s="519">
        <v>0</v>
      </c>
      <c r="HT1161" s="519">
        <v>0</v>
      </c>
      <c r="HU1161" s="519">
        <v>0</v>
      </c>
      <c r="HV1161" s="519">
        <v>0</v>
      </c>
      <c r="HW1161" s="519">
        <v>0</v>
      </c>
      <c r="HX1161" s="519">
        <v>0</v>
      </c>
      <c r="HY1161" s="519">
        <v>0</v>
      </c>
      <c r="HZ1161" s="519">
        <v>0</v>
      </c>
      <c r="IA1161" s="519">
        <v>0</v>
      </c>
      <c r="IB1161" s="519">
        <v>0</v>
      </c>
      <c r="IC1161" s="519">
        <v>0</v>
      </c>
      <c r="ID1161" s="519">
        <v>0</v>
      </c>
      <c r="IE1161" s="519">
        <v>0</v>
      </c>
      <c r="IF1161" s="519">
        <v>0</v>
      </c>
      <c r="IG1161" s="519">
        <v>0</v>
      </c>
      <c r="IH1161" s="519">
        <v>0</v>
      </c>
      <c r="II1161" s="519">
        <v>0</v>
      </c>
      <c r="IJ1161" s="519">
        <v>0</v>
      </c>
      <c r="IK1161" s="519">
        <v>0</v>
      </c>
    </row>
    <row r="1162" spans="2:245" hidden="1">
      <c r="B1162" s="519" t="s">
        <v>1058</v>
      </c>
      <c r="C1162" s="519"/>
      <c r="D1162" s="519"/>
      <c r="E1162" s="519"/>
      <c r="F1162" s="519">
        <v>2</v>
      </c>
      <c r="G1162" s="519"/>
      <c r="H1162" s="519">
        <v>54</v>
      </c>
      <c r="I1162" s="519">
        <v>10</v>
      </c>
      <c r="J1162" s="519" t="str">
        <f t="shared" si="57"/>
        <v>SDN10025410</v>
      </c>
      <c r="K1162" s="519">
        <v>1156</v>
      </c>
      <c r="M1162" s="337"/>
      <c r="N1162" s="519" t="s">
        <v>1062</v>
      </c>
      <c r="O1162" s="519" t="s">
        <v>1060</v>
      </c>
      <c r="P1162" s="519">
        <v>27</v>
      </c>
      <c r="Q1162" s="521" t="str">
        <f t="shared" si="55"/>
        <v>SDN200227</v>
      </c>
      <c r="R1162" s="519">
        <v>482.3</v>
      </c>
      <c r="S1162" s="519">
        <v>2000</v>
      </c>
      <c r="T1162" s="519">
        <v>2000</v>
      </c>
      <c r="U1162" s="519">
        <v>2000</v>
      </c>
      <c r="V1162" s="519">
        <v>2411.5</v>
      </c>
      <c r="W1162" s="519">
        <v>2893.8</v>
      </c>
      <c r="X1162" s="519">
        <v>3376.1</v>
      </c>
      <c r="Y1162" s="519">
        <v>3858.4</v>
      </c>
      <c r="Z1162" s="519">
        <v>4340.7</v>
      </c>
      <c r="AA1162" s="519">
        <v>4823</v>
      </c>
      <c r="AB1162" s="519">
        <v>5208.8</v>
      </c>
      <c r="AC1162" s="519">
        <v>5594.7</v>
      </c>
      <c r="AD1162" s="519">
        <v>5980.5</v>
      </c>
      <c r="AE1162" s="519">
        <v>6366.4</v>
      </c>
      <c r="AF1162" s="519">
        <v>6752.2</v>
      </c>
      <c r="AG1162" s="519">
        <v>7138</v>
      </c>
      <c r="AH1162" s="519">
        <v>7523.9</v>
      </c>
      <c r="AI1162" s="519">
        <v>7909.7</v>
      </c>
      <c r="AJ1162" s="519">
        <v>8295.6</v>
      </c>
      <c r="AK1162" s="519">
        <v>8681.4</v>
      </c>
      <c r="AL1162" s="519">
        <v>8681.4</v>
      </c>
      <c r="AM1162" s="519">
        <v>8681.4</v>
      </c>
      <c r="AN1162" s="519">
        <v>8681.4</v>
      </c>
      <c r="AO1162" s="519">
        <v>8681.4</v>
      </c>
      <c r="AP1162" s="519">
        <v>8681.4</v>
      </c>
      <c r="AQ1162" s="519">
        <v>8681.4</v>
      </c>
      <c r="AR1162" s="519">
        <v>8681.4</v>
      </c>
      <c r="AS1162" s="519">
        <v>8681.4</v>
      </c>
      <c r="AT1162" s="519">
        <v>8681.4</v>
      </c>
      <c r="AU1162" s="519">
        <v>8681.4</v>
      </c>
      <c r="AV1162" s="519">
        <v>8681.4</v>
      </c>
      <c r="AW1162" s="519">
        <v>8681.4</v>
      </c>
      <c r="AX1162" s="519">
        <v>8681.4</v>
      </c>
      <c r="AY1162" s="519">
        <v>8681.4</v>
      </c>
      <c r="AZ1162" s="519">
        <v>8681.4</v>
      </c>
      <c r="BA1162" s="519">
        <v>0</v>
      </c>
      <c r="BB1162" s="519">
        <v>0</v>
      </c>
      <c r="BC1162" s="519">
        <v>0</v>
      </c>
      <c r="BD1162" s="519">
        <v>0</v>
      </c>
      <c r="BE1162" s="519">
        <v>0</v>
      </c>
      <c r="BF1162" s="519">
        <v>0</v>
      </c>
      <c r="BG1162" s="519">
        <v>0</v>
      </c>
      <c r="BH1162" s="519">
        <v>0</v>
      </c>
      <c r="BI1162" s="519">
        <v>0</v>
      </c>
      <c r="BJ1162" s="519">
        <v>0</v>
      </c>
      <c r="BK1162" s="519">
        <v>0</v>
      </c>
      <c r="BL1162" s="519">
        <v>0</v>
      </c>
      <c r="BM1162" s="519">
        <v>0</v>
      </c>
      <c r="BN1162" s="519">
        <v>0</v>
      </c>
      <c r="BO1162" s="519">
        <v>0</v>
      </c>
      <c r="BP1162" s="519">
        <v>0</v>
      </c>
      <c r="BQ1162" s="519">
        <v>0</v>
      </c>
      <c r="BR1162" s="519">
        <v>0</v>
      </c>
      <c r="BS1162" s="519">
        <v>0</v>
      </c>
      <c r="BT1162" s="519">
        <v>0</v>
      </c>
      <c r="BU1162" s="519">
        <v>0</v>
      </c>
      <c r="BV1162" s="519">
        <v>0</v>
      </c>
      <c r="BW1162" s="519">
        <v>0</v>
      </c>
      <c r="BX1162" s="519">
        <v>0</v>
      </c>
      <c r="BY1162" s="519">
        <v>0</v>
      </c>
      <c r="BZ1162" s="519">
        <v>0</v>
      </c>
      <c r="CA1162" s="519">
        <v>0</v>
      </c>
      <c r="CB1162" s="519">
        <v>0</v>
      </c>
      <c r="CC1162" s="519">
        <v>0</v>
      </c>
      <c r="CD1162" s="519">
        <v>0</v>
      </c>
      <c r="CE1162" s="519">
        <v>0</v>
      </c>
      <c r="CF1162" s="519">
        <v>0</v>
      </c>
      <c r="CG1162" s="519">
        <v>0</v>
      </c>
      <c r="CH1162" s="519">
        <v>0</v>
      </c>
      <c r="CI1162" s="519">
        <v>0</v>
      </c>
      <c r="CJ1162" s="519">
        <v>0</v>
      </c>
      <c r="CK1162" s="519">
        <v>0</v>
      </c>
      <c r="CL1162" s="519">
        <v>0</v>
      </c>
      <c r="CM1162" s="519">
        <v>0</v>
      </c>
      <c r="CN1162" s="519">
        <v>0</v>
      </c>
      <c r="CO1162" s="519">
        <v>0</v>
      </c>
      <c r="CP1162" s="519">
        <v>0</v>
      </c>
      <c r="CQ1162" s="519">
        <v>0</v>
      </c>
      <c r="CR1162" s="519">
        <v>0</v>
      </c>
      <c r="CS1162" s="519">
        <v>0</v>
      </c>
      <c r="CT1162" s="519">
        <v>0</v>
      </c>
      <c r="CU1162" s="519">
        <v>0</v>
      </c>
      <c r="CV1162" s="519">
        <v>0</v>
      </c>
      <c r="CW1162" s="519">
        <v>0</v>
      </c>
      <c r="CX1162" s="519">
        <v>0</v>
      </c>
      <c r="CY1162" s="519">
        <v>0</v>
      </c>
      <c r="CZ1162" s="519">
        <v>0</v>
      </c>
      <c r="DA1162" s="519">
        <v>0</v>
      </c>
      <c r="DB1162" s="519">
        <v>0</v>
      </c>
      <c r="DC1162" s="519">
        <v>0</v>
      </c>
      <c r="DD1162" s="519">
        <v>0</v>
      </c>
      <c r="DE1162" s="519">
        <v>0</v>
      </c>
      <c r="DF1162" s="519">
        <v>0</v>
      </c>
      <c r="DG1162" s="519">
        <v>0</v>
      </c>
      <c r="DH1162" s="519">
        <v>0</v>
      </c>
      <c r="DI1162" s="519">
        <v>0</v>
      </c>
      <c r="DJ1162" s="519">
        <v>0</v>
      </c>
      <c r="DK1162" s="519">
        <v>0</v>
      </c>
      <c r="DL1162" s="519">
        <v>0</v>
      </c>
      <c r="DM1162" s="519">
        <v>0</v>
      </c>
      <c r="DN1162" s="519">
        <v>0</v>
      </c>
      <c r="DO1162" s="519">
        <v>0</v>
      </c>
      <c r="DP1162" s="519">
        <v>0</v>
      </c>
      <c r="DQ1162" s="519">
        <v>0</v>
      </c>
      <c r="DR1162" s="519">
        <v>0</v>
      </c>
      <c r="DS1162" s="519">
        <v>0</v>
      </c>
      <c r="DT1162" s="519">
        <v>0</v>
      </c>
      <c r="DU1162" s="519">
        <v>0</v>
      </c>
      <c r="DV1162" s="519">
        <v>0</v>
      </c>
      <c r="DW1162" s="519">
        <v>0</v>
      </c>
      <c r="DX1162" s="519">
        <v>0</v>
      </c>
      <c r="DZ1162" s="337"/>
      <c r="EA1162" s="519" t="s">
        <v>1062</v>
      </c>
      <c r="EB1162" s="519" t="s">
        <v>1060</v>
      </c>
      <c r="EC1162" s="519">
        <v>27</v>
      </c>
      <c r="ED1162" s="183" t="str">
        <f t="shared" si="56"/>
        <v>SDN200227</v>
      </c>
      <c r="EE1162" s="519">
        <v>482.3</v>
      </c>
      <c r="EF1162" s="519">
        <v>10000</v>
      </c>
      <c r="EG1162" s="519">
        <v>10000</v>
      </c>
      <c r="EH1162" s="519">
        <v>10000</v>
      </c>
      <c r="EI1162" s="519">
        <v>10000</v>
      </c>
      <c r="EJ1162" s="519">
        <v>10000</v>
      </c>
      <c r="EK1162" s="519">
        <v>10000</v>
      </c>
      <c r="EL1162" s="519">
        <v>10000</v>
      </c>
      <c r="EM1162" s="519">
        <v>10000</v>
      </c>
      <c r="EN1162" s="519">
        <v>10000</v>
      </c>
      <c r="EO1162" s="519">
        <v>10000</v>
      </c>
      <c r="EP1162" s="519">
        <v>10000</v>
      </c>
      <c r="EQ1162" s="519">
        <v>10000</v>
      </c>
      <c r="ER1162" s="519">
        <v>10000</v>
      </c>
      <c r="ES1162" s="519">
        <v>10000</v>
      </c>
      <c r="ET1162" s="519">
        <v>10000</v>
      </c>
      <c r="EU1162" s="519">
        <v>10000</v>
      </c>
      <c r="EV1162" s="519">
        <v>10000</v>
      </c>
      <c r="EW1162" s="519">
        <v>10000</v>
      </c>
      <c r="EX1162" s="519">
        <v>10000</v>
      </c>
      <c r="EY1162" s="519">
        <v>10000</v>
      </c>
      <c r="EZ1162" s="519">
        <v>10000</v>
      </c>
      <c r="FA1162" s="519">
        <v>10000</v>
      </c>
      <c r="FB1162" s="519">
        <v>10000</v>
      </c>
      <c r="FC1162" s="519">
        <v>10000</v>
      </c>
      <c r="FD1162" s="519">
        <v>10000</v>
      </c>
      <c r="FE1162" s="519">
        <v>10000</v>
      </c>
      <c r="FF1162" s="519">
        <v>10000</v>
      </c>
      <c r="FG1162" s="519">
        <v>10000</v>
      </c>
      <c r="FH1162" s="519">
        <v>10000</v>
      </c>
      <c r="FI1162" s="519">
        <v>10000</v>
      </c>
      <c r="FJ1162" s="519">
        <v>10000</v>
      </c>
      <c r="FK1162" s="519">
        <v>10000</v>
      </c>
      <c r="FL1162" s="519">
        <v>10000</v>
      </c>
      <c r="FM1162" s="519">
        <v>10000</v>
      </c>
      <c r="FN1162" s="519">
        <v>0</v>
      </c>
      <c r="FO1162" s="519">
        <v>0</v>
      </c>
      <c r="FP1162" s="519">
        <v>0</v>
      </c>
      <c r="FQ1162" s="519">
        <v>0</v>
      </c>
      <c r="FR1162" s="519">
        <v>0</v>
      </c>
      <c r="FS1162" s="519">
        <v>0</v>
      </c>
      <c r="FT1162" s="519">
        <v>0</v>
      </c>
      <c r="FU1162" s="519">
        <v>0</v>
      </c>
      <c r="FV1162" s="519">
        <v>0</v>
      </c>
      <c r="FW1162" s="519">
        <v>0</v>
      </c>
      <c r="FX1162" s="519">
        <v>0</v>
      </c>
      <c r="FY1162" s="519">
        <v>0</v>
      </c>
      <c r="FZ1162" s="519">
        <v>0</v>
      </c>
      <c r="GA1162" s="519">
        <v>0</v>
      </c>
      <c r="GB1162" s="519">
        <v>0</v>
      </c>
      <c r="GC1162" s="519">
        <v>0</v>
      </c>
      <c r="GD1162" s="519">
        <v>0</v>
      </c>
      <c r="GE1162" s="519">
        <v>0</v>
      </c>
      <c r="GF1162" s="519">
        <v>0</v>
      </c>
      <c r="GG1162" s="519">
        <v>0</v>
      </c>
      <c r="GH1162" s="519">
        <v>0</v>
      </c>
      <c r="GI1162" s="519">
        <v>0</v>
      </c>
      <c r="GJ1162" s="519">
        <v>0</v>
      </c>
      <c r="GK1162" s="519">
        <v>0</v>
      </c>
      <c r="GL1162" s="519">
        <v>0</v>
      </c>
      <c r="GM1162" s="519">
        <v>0</v>
      </c>
      <c r="GN1162" s="519">
        <v>0</v>
      </c>
      <c r="GO1162" s="519">
        <v>0</v>
      </c>
      <c r="GP1162" s="519">
        <v>0</v>
      </c>
      <c r="GQ1162" s="519">
        <v>0</v>
      </c>
      <c r="GR1162" s="519">
        <v>0</v>
      </c>
      <c r="GS1162" s="519">
        <v>0</v>
      </c>
      <c r="GT1162" s="519">
        <v>0</v>
      </c>
      <c r="GU1162" s="519">
        <v>0</v>
      </c>
      <c r="GV1162" s="519">
        <v>0</v>
      </c>
      <c r="GW1162" s="519">
        <v>0</v>
      </c>
      <c r="GX1162" s="519">
        <v>0</v>
      </c>
      <c r="GY1162" s="519">
        <v>0</v>
      </c>
      <c r="GZ1162" s="519">
        <v>0</v>
      </c>
      <c r="HA1162" s="519">
        <v>0</v>
      </c>
      <c r="HB1162" s="519">
        <v>0</v>
      </c>
      <c r="HC1162" s="519">
        <v>0</v>
      </c>
      <c r="HD1162" s="519">
        <v>0</v>
      </c>
      <c r="HE1162" s="519">
        <v>0</v>
      </c>
      <c r="HF1162" s="519">
        <v>0</v>
      </c>
      <c r="HG1162" s="519">
        <v>0</v>
      </c>
      <c r="HH1162" s="519">
        <v>0</v>
      </c>
      <c r="HI1162" s="519">
        <v>0</v>
      </c>
      <c r="HJ1162" s="519">
        <v>0</v>
      </c>
      <c r="HK1162" s="519">
        <v>0</v>
      </c>
      <c r="HL1162" s="519">
        <v>0</v>
      </c>
      <c r="HM1162" s="519">
        <v>0</v>
      </c>
      <c r="HN1162" s="519">
        <v>0</v>
      </c>
      <c r="HO1162" s="519">
        <v>0</v>
      </c>
      <c r="HP1162" s="519">
        <v>0</v>
      </c>
      <c r="HQ1162" s="519">
        <v>0</v>
      </c>
      <c r="HR1162" s="519">
        <v>0</v>
      </c>
      <c r="HS1162" s="519">
        <v>0</v>
      </c>
      <c r="HT1162" s="519">
        <v>0</v>
      </c>
      <c r="HU1162" s="519">
        <v>0</v>
      </c>
      <c r="HV1162" s="519">
        <v>0</v>
      </c>
      <c r="HW1162" s="519">
        <v>0</v>
      </c>
      <c r="HX1162" s="519">
        <v>0</v>
      </c>
      <c r="HY1162" s="519">
        <v>0</v>
      </c>
      <c r="HZ1162" s="519">
        <v>0</v>
      </c>
      <c r="IA1162" s="519">
        <v>0</v>
      </c>
      <c r="IB1162" s="519">
        <v>0</v>
      </c>
      <c r="IC1162" s="519">
        <v>0</v>
      </c>
      <c r="ID1162" s="519">
        <v>0</v>
      </c>
      <c r="IE1162" s="519">
        <v>0</v>
      </c>
      <c r="IF1162" s="519">
        <v>0</v>
      </c>
      <c r="IG1162" s="519">
        <v>0</v>
      </c>
      <c r="IH1162" s="519">
        <v>0</v>
      </c>
      <c r="II1162" s="519">
        <v>0</v>
      </c>
      <c r="IJ1162" s="519">
        <v>0</v>
      </c>
      <c r="IK1162" s="519">
        <v>0</v>
      </c>
    </row>
    <row r="1163" spans="2:245" hidden="1">
      <c r="B1163" s="519" t="s">
        <v>1058</v>
      </c>
      <c r="C1163" s="519"/>
      <c r="D1163" s="519"/>
      <c r="E1163" s="519"/>
      <c r="F1163" s="519">
        <v>2</v>
      </c>
      <c r="G1163" s="519"/>
      <c r="H1163" s="519">
        <v>55</v>
      </c>
      <c r="I1163" s="519">
        <v>1</v>
      </c>
      <c r="J1163" s="519" t="str">
        <f t="shared" si="57"/>
        <v>SDN10025501</v>
      </c>
      <c r="K1163" s="519">
        <v>1500</v>
      </c>
      <c r="M1163" s="337"/>
      <c r="N1163" s="519" t="s">
        <v>1062</v>
      </c>
      <c r="O1163" s="519" t="s">
        <v>1060</v>
      </c>
      <c r="P1163" s="519">
        <v>28</v>
      </c>
      <c r="Q1163" s="521" t="str">
        <f t="shared" si="55"/>
        <v>SDN200228</v>
      </c>
      <c r="R1163" s="519">
        <v>492.9</v>
      </c>
      <c r="S1163" s="519">
        <v>2000</v>
      </c>
      <c r="T1163" s="519">
        <v>2000</v>
      </c>
      <c r="U1163" s="519">
        <v>2000</v>
      </c>
      <c r="V1163" s="519">
        <v>2464.5</v>
      </c>
      <c r="W1163" s="519">
        <v>2957.4</v>
      </c>
      <c r="X1163" s="519">
        <v>3450.3</v>
      </c>
      <c r="Y1163" s="519">
        <v>3943.2</v>
      </c>
      <c r="Z1163" s="519">
        <v>4436.1000000000004</v>
      </c>
      <c r="AA1163" s="519">
        <v>4929</v>
      </c>
      <c r="AB1163" s="519">
        <v>5323.3</v>
      </c>
      <c r="AC1163" s="519">
        <v>5717.6</v>
      </c>
      <c r="AD1163" s="519">
        <v>6112</v>
      </c>
      <c r="AE1163" s="519">
        <v>6506.3</v>
      </c>
      <c r="AF1163" s="519">
        <v>6900.6</v>
      </c>
      <c r="AG1163" s="519">
        <v>7294.9</v>
      </c>
      <c r="AH1163" s="519">
        <v>7689.2</v>
      </c>
      <c r="AI1163" s="519">
        <v>8083.6</v>
      </c>
      <c r="AJ1163" s="519">
        <v>8477.9</v>
      </c>
      <c r="AK1163" s="519">
        <v>8872.2000000000007</v>
      </c>
      <c r="AL1163" s="519">
        <v>8872.2000000000007</v>
      </c>
      <c r="AM1163" s="519">
        <v>8872.2000000000007</v>
      </c>
      <c r="AN1163" s="519">
        <v>8872.2000000000007</v>
      </c>
      <c r="AO1163" s="519">
        <v>8872.2000000000007</v>
      </c>
      <c r="AP1163" s="519">
        <v>8872.2000000000007</v>
      </c>
      <c r="AQ1163" s="519">
        <v>8872.2000000000007</v>
      </c>
      <c r="AR1163" s="519">
        <v>8872.2000000000007</v>
      </c>
      <c r="AS1163" s="519">
        <v>8872.2000000000007</v>
      </c>
      <c r="AT1163" s="519">
        <v>8872.2000000000007</v>
      </c>
      <c r="AU1163" s="519">
        <v>8872.2000000000007</v>
      </c>
      <c r="AV1163" s="519">
        <v>8872.2000000000007</v>
      </c>
      <c r="AW1163" s="519">
        <v>8872.2000000000007</v>
      </c>
      <c r="AX1163" s="519">
        <v>8872.2000000000007</v>
      </c>
      <c r="AY1163" s="519">
        <v>8872.2000000000007</v>
      </c>
      <c r="AZ1163" s="519">
        <v>8872.2000000000007</v>
      </c>
      <c r="BA1163" s="519">
        <v>0</v>
      </c>
      <c r="BB1163" s="519">
        <v>0</v>
      </c>
      <c r="BC1163" s="519">
        <v>0</v>
      </c>
      <c r="BD1163" s="519">
        <v>0</v>
      </c>
      <c r="BE1163" s="519">
        <v>0</v>
      </c>
      <c r="BF1163" s="519">
        <v>0</v>
      </c>
      <c r="BG1163" s="519">
        <v>0</v>
      </c>
      <c r="BH1163" s="519">
        <v>0</v>
      </c>
      <c r="BI1163" s="519">
        <v>0</v>
      </c>
      <c r="BJ1163" s="519">
        <v>0</v>
      </c>
      <c r="BK1163" s="519">
        <v>0</v>
      </c>
      <c r="BL1163" s="519">
        <v>0</v>
      </c>
      <c r="BM1163" s="519">
        <v>0</v>
      </c>
      <c r="BN1163" s="519">
        <v>0</v>
      </c>
      <c r="BO1163" s="519">
        <v>0</v>
      </c>
      <c r="BP1163" s="519">
        <v>0</v>
      </c>
      <c r="BQ1163" s="519">
        <v>0</v>
      </c>
      <c r="BR1163" s="519">
        <v>0</v>
      </c>
      <c r="BS1163" s="519">
        <v>0</v>
      </c>
      <c r="BT1163" s="519">
        <v>0</v>
      </c>
      <c r="BU1163" s="519">
        <v>0</v>
      </c>
      <c r="BV1163" s="519">
        <v>0</v>
      </c>
      <c r="BW1163" s="519">
        <v>0</v>
      </c>
      <c r="BX1163" s="519">
        <v>0</v>
      </c>
      <c r="BY1163" s="519">
        <v>0</v>
      </c>
      <c r="BZ1163" s="519">
        <v>0</v>
      </c>
      <c r="CA1163" s="519">
        <v>0</v>
      </c>
      <c r="CB1163" s="519">
        <v>0</v>
      </c>
      <c r="CC1163" s="519">
        <v>0</v>
      </c>
      <c r="CD1163" s="519">
        <v>0</v>
      </c>
      <c r="CE1163" s="519">
        <v>0</v>
      </c>
      <c r="CF1163" s="519">
        <v>0</v>
      </c>
      <c r="CG1163" s="519">
        <v>0</v>
      </c>
      <c r="CH1163" s="519">
        <v>0</v>
      </c>
      <c r="CI1163" s="519">
        <v>0</v>
      </c>
      <c r="CJ1163" s="519">
        <v>0</v>
      </c>
      <c r="CK1163" s="519">
        <v>0</v>
      </c>
      <c r="CL1163" s="519">
        <v>0</v>
      </c>
      <c r="CM1163" s="519">
        <v>0</v>
      </c>
      <c r="CN1163" s="519">
        <v>0</v>
      </c>
      <c r="CO1163" s="519">
        <v>0</v>
      </c>
      <c r="CP1163" s="519">
        <v>0</v>
      </c>
      <c r="CQ1163" s="519">
        <v>0</v>
      </c>
      <c r="CR1163" s="519">
        <v>0</v>
      </c>
      <c r="CS1163" s="519">
        <v>0</v>
      </c>
      <c r="CT1163" s="519">
        <v>0</v>
      </c>
      <c r="CU1163" s="519">
        <v>0</v>
      </c>
      <c r="CV1163" s="519">
        <v>0</v>
      </c>
      <c r="CW1163" s="519">
        <v>0</v>
      </c>
      <c r="CX1163" s="519">
        <v>0</v>
      </c>
      <c r="CY1163" s="519">
        <v>0</v>
      </c>
      <c r="CZ1163" s="519">
        <v>0</v>
      </c>
      <c r="DA1163" s="519">
        <v>0</v>
      </c>
      <c r="DB1163" s="519">
        <v>0</v>
      </c>
      <c r="DC1163" s="519">
        <v>0</v>
      </c>
      <c r="DD1163" s="519">
        <v>0</v>
      </c>
      <c r="DE1163" s="519">
        <v>0</v>
      </c>
      <c r="DF1163" s="519">
        <v>0</v>
      </c>
      <c r="DG1163" s="519">
        <v>0</v>
      </c>
      <c r="DH1163" s="519">
        <v>0</v>
      </c>
      <c r="DI1163" s="519">
        <v>0</v>
      </c>
      <c r="DJ1163" s="519">
        <v>0</v>
      </c>
      <c r="DK1163" s="519">
        <v>0</v>
      </c>
      <c r="DL1163" s="519">
        <v>0</v>
      </c>
      <c r="DM1163" s="519">
        <v>0</v>
      </c>
      <c r="DN1163" s="519">
        <v>0</v>
      </c>
      <c r="DO1163" s="519">
        <v>0</v>
      </c>
      <c r="DP1163" s="519">
        <v>0</v>
      </c>
      <c r="DQ1163" s="519">
        <v>0</v>
      </c>
      <c r="DR1163" s="519">
        <v>0</v>
      </c>
      <c r="DS1163" s="519">
        <v>0</v>
      </c>
      <c r="DT1163" s="519">
        <v>0</v>
      </c>
      <c r="DU1163" s="519">
        <v>0</v>
      </c>
      <c r="DV1163" s="519">
        <v>0</v>
      </c>
      <c r="DW1163" s="519">
        <v>0</v>
      </c>
      <c r="DX1163" s="519">
        <v>0</v>
      </c>
      <c r="DZ1163" s="337"/>
      <c r="EA1163" s="519" t="s">
        <v>1062</v>
      </c>
      <c r="EB1163" s="519" t="s">
        <v>1060</v>
      </c>
      <c r="EC1163" s="519">
        <v>28</v>
      </c>
      <c r="ED1163" s="183" t="str">
        <f t="shared" si="56"/>
        <v>SDN200228</v>
      </c>
      <c r="EE1163" s="519">
        <v>492.9</v>
      </c>
      <c r="EF1163" s="519">
        <v>10000</v>
      </c>
      <c r="EG1163" s="519">
        <v>10000</v>
      </c>
      <c r="EH1163" s="519">
        <v>10000</v>
      </c>
      <c r="EI1163" s="519">
        <v>10000</v>
      </c>
      <c r="EJ1163" s="519">
        <v>10000</v>
      </c>
      <c r="EK1163" s="519">
        <v>10000</v>
      </c>
      <c r="EL1163" s="519">
        <v>10000</v>
      </c>
      <c r="EM1163" s="519">
        <v>10000</v>
      </c>
      <c r="EN1163" s="519">
        <v>10000</v>
      </c>
      <c r="EO1163" s="519">
        <v>10000</v>
      </c>
      <c r="EP1163" s="519">
        <v>10000</v>
      </c>
      <c r="EQ1163" s="519">
        <v>10000</v>
      </c>
      <c r="ER1163" s="519">
        <v>10000</v>
      </c>
      <c r="ES1163" s="519">
        <v>10000</v>
      </c>
      <c r="ET1163" s="519">
        <v>10000</v>
      </c>
      <c r="EU1163" s="519">
        <v>10000</v>
      </c>
      <c r="EV1163" s="519">
        <v>10000</v>
      </c>
      <c r="EW1163" s="519">
        <v>10000</v>
      </c>
      <c r="EX1163" s="519">
        <v>10000</v>
      </c>
      <c r="EY1163" s="519">
        <v>10000</v>
      </c>
      <c r="EZ1163" s="519">
        <v>10000</v>
      </c>
      <c r="FA1163" s="519">
        <v>10000</v>
      </c>
      <c r="FB1163" s="519">
        <v>10000</v>
      </c>
      <c r="FC1163" s="519">
        <v>10000</v>
      </c>
      <c r="FD1163" s="519">
        <v>10000</v>
      </c>
      <c r="FE1163" s="519">
        <v>10000</v>
      </c>
      <c r="FF1163" s="519">
        <v>10000</v>
      </c>
      <c r="FG1163" s="519">
        <v>10000</v>
      </c>
      <c r="FH1163" s="519">
        <v>10000</v>
      </c>
      <c r="FI1163" s="519">
        <v>10000</v>
      </c>
      <c r="FJ1163" s="519">
        <v>10000</v>
      </c>
      <c r="FK1163" s="519">
        <v>10000</v>
      </c>
      <c r="FL1163" s="519">
        <v>10000</v>
      </c>
      <c r="FM1163" s="519">
        <v>10000</v>
      </c>
      <c r="FN1163" s="519">
        <v>0</v>
      </c>
      <c r="FO1163" s="519">
        <v>0</v>
      </c>
      <c r="FP1163" s="519">
        <v>0</v>
      </c>
      <c r="FQ1163" s="519">
        <v>0</v>
      </c>
      <c r="FR1163" s="519">
        <v>0</v>
      </c>
      <c r="FS1163" s="519">
        <v>0</v>
      </c>
      <c r="FT1163" s="519">
        <v>0</v>
      </c>
      <c r="FU1163" s="519">
        <v>0</v>
      </c>
      <c r="FV1163" s="519">
        <v>0</v>
      </c>
      <c r="FW1163" s="519">
        <v>0</v>
      </c>
      <c r="FX1163" s="519">
        <v>0</v>
      </c>
      <c r="FY1163" s="519">
        <v>0</v>
      </c>
      <c r="FZ1163" s="519">
        <v>0</v>
      </c>
      <c r="GA1163" s="519">
        <v>0</v>
      </c>
      <c r="GB1163" s="519">
        <v>0</v>
      </c>
      <c r="GC1163" s="519">
        <v>0</v>
      </c>
      <c r="GD1163" s="519">
        <v>0</v>
      </c>
      <c r="GE1163" s="519">
        <v>0</v>
      </c>
      <c r="GF1163" s="519">
        <v>0</v>
      </c>
      <c r="GG1163" s="519">
        <v>0</v>
      </c>
      <c r="GH1163" s="519">
        <v>0</v>
      </c>
      <c r="GI1163" s="519">
        <v>0</v>
      </c>
      <c r="GJ1163" s="519">
        <v>0</v>
      </c>
      <c r="GK1163" s="519">
        <v>0</v>
      </c>
      <c r="GL1163" s="519">
        <v>0</v>
      </c>
      <c r="GM1163" s="519">
        <v>0</v>
      </c>
      <c r="GN1163" s="519">
        <v>0</v>
      </c>
      <c r="GO1163" s="519">
        <v>0</v>
      </c>
      <c r="GP1163" s="519">
        <v>0</v>
      </c>
      <c r="GQ1163" s="519">
        <v>0</v>
      </c>
      <c r="GR1163" s="519">
        <v>0</v>
      </c>
      <c r="GS1163" s="519">
        <v>0</v>
      </c>
      <c r="GT1163" s="519">
        <v>0</v>
      </c>
      <c r="GU1163" s="519">
        <v>0</v>
      </c>
      <c r="GV1163" s="519">
        <v>0</v>
      </c>
      <c r="GW1163" s="519">
        <v>0</v>
      </c>
      <c r="GX1163" s="519">
        <v>0</v>
      </c>
      <c r="GY1163" s="519">
        <v>0</v>
      </c>
      <c r="GZ1163" s="519">
        <v>0</v>
      </c>
      <c r="HA1163" s="519">
        <v>0</v>
      </c>
      <c r="HB1163" s="519">
        <v>0</v>
      </c>
      <c r="HC1163" s="519">
        <v>0</v>
      </c>
      <c r="HD1163" s="519">
        <v>0</v>
      </c>
      <c r="HE1163" s="519">
        <v>0</v>
      </c>
      <c r="HF1163" s="519">
        <v>0</v>
      </c>
      <c r="HG1163" s="519">
        <v>0</v>
      </c>
      <c r="HH1163" s="519">
        <v>0</v>
      </c>
      <c r="HI1163" s="519">
        <v>0</v>
      </c>
      <c r="HJ1163" s="519">
        <v>0</v>
      </c>
      <c r="HK1163" s="519">
        <v>0</v>
      </c>
      <c r="HL1163" s="519">
        <v>0</v>
      </c>
      <c r="HM1163" s="519">
        <v>0</v>
      </c>
      <c r="HN1163" s="519">
        <v>0</v>
      </c>
      <c r="HO1163" s="519">
        <v>0</v>
      </c>
      <c r="HP1163" s="519">
        <v>0</v>
      </c>
      <c r="HQ1163" s="519">
        <v>0</v>
      </c>
      <c r="HR1163" s="519">
        <v>0</v>
      </c>
      <c r="HS1163" s="519">
        <v>0</v>
      </c>
      <c r="HT1163" s="519">
        <v>0</v>
      </c>
      <c r="HU1163" s="519">
        <v>0</v>
      </c>
      <c r="HV1163" s="519">
        <v>0</v>
      </c>
      <c r="HW1163" s="519">
        <v>0</v>
      </c>
      <c r="HX1163" s="519">
        <v>0</v>
      </c>
      <c r="HY1163" s="519">
        <v>0</v>
      </c>
      <c r="HZ1163" s="519">
        <v>0</v>
      </c>
      <c r="IA1163" s="519">
        <v>0</v>
      </c>
      <c r="IB1163" s="519">
        <v>0</v>
      </c>
      <c r="IC1163" s="519">
        <v>0</v>
      </c>
      <c r="ID1163" s="519">
        <v>0</v>
      </c>
      <c r="IE1163" s="519">
        <v>0</v>
      </c>
      <c r="IF1163" s="519">
        <v>0</v>
      </c>
      <c r="IG1163" s="519">
        <v>0</v>
      </c>
      <c r="IH1163" s="519">
        <v>0</v>
      </c>
      <c r="II1163" s="519">
        <v>0</v>
      </c>
      <c r="IJ1163" s="519">
        <v>0</v>
      </c>
      <c r="IK1163" s="519">
        <v>0</v>
      </c>
    </row>
    <row r="1164" spans="2:245" hidden="1">
      <c r="B1164" s="519" t="s">
        <v>1058</v>
      </c>
      <c r="C1164" s="519"/>
      <c r="D1164" s="519"/>
      <c r="E1164" s="519"/>
      <c r="F1164" s="519">
        <v>2</v>
      </c>
      <c r="G1164" s="519"/>
      <c r="H1164" s="519">
        <v>55</v>
      </c>
      <c r="I1164" s="519">
        <v>2</v>
      </c>
      <c r="J1164" s="519" t="str">
        <f t="shared" si="57"/>
        <v>SDN10025502</v>
      </c>
      <c r="K1164" s="519">
        <v>1500</v>
      </c>
      <c r="M1164" s="337"/>
      <c r="N1164" s="519" t="s">
        <v>1062</v>
      </c>
      <c r="O1164" s="519" t="s">
        <v>1060</v>
      </c>
      <c r="P1164" s="519">
        <v>29</v>
      </c>
      <c r="Q1164" s="521" t="str">
        <f t="shared" si="55"/>
        <v>SDN200229</v>
      </c>
      <c r="R1164" s="519">
        <v>492.9</v>
      </c>
      <c r="S1164" s="519">
        <v>2000</v>
      </c>
      <c r="T1164" s="519">
        <v>2000</v>
      </c>
      <c r="U1164" s="519">
        <v>2000</v>
      </c>
      <c r="V1164" s="519">
        <v>2464.5</v>
      </c>
      <c r="W1164" s="519">
        <v>2957.4</v>
      </c>
      <c r="X1164" s="519">
        <v>3450.3</v>
      </c>
      <c r="Y1164" s="519">
        <v>3943.2</v>
      </c>
      <c r="Z1164" s="519">
        <v>4436.1000000000004</v>
      </c>
      <c r="AA1164" s="519">
        <v>4929</v>
      </c>
      <c r="AB1164" s="519">
        <v>5323.3</v>
      </c>
      <c r="AC1164" s="519">
        <v>5717.6</v>
      </c>
      <c r="AD1164" s="519">
        <v>6112</v>
      </c>
      <c r="AE1164" s="519">
        <v>6506.3</v>
      </c>
      <c r="AF1164" s="519">
        <v>6900.6</v>
      </c>
      <c r="AG1164" s="519">
        <v>7294.9</v>
      </c>
      <c r="AH1164" s="519">
        <v>7689.2</v>
      </c>
      <c r="AI1164" s="519">
        <v>8083.6</v>
      </c>
      <c r="AJ1164" s="519">
        <v>8477.9</v>
      </c>
      <c r="AK1164" s="519">
        <v>8872.2000000000007</v>
      </c>
      <c r="AL1164" s="519">
        <v>8872.2000000000007</v>
      </c>
      <c r="AM1164" s="519">
        <v>8872.2000000000007</v>
      </c>
      <c r="AN1164" s="519">
        <v>8872.2000000000007</v>
      </c>
      <c r="AO1164" s="519">
        <v>8872.2000000000007</v>
      </c>
      <c r="AP1164" s="519">
        <v>8872.2000000000007</v>
      </c>
      <c r="AQ1164" s="519">
        <v>8872.2000000000007</v>
      </c>
      <c r="AR1164" s="519">
        <v>8872.2000000000007</v>
      </c>
      <c r="AS1164" s="519">
        <v>8872.2000000000007</v>
      </c>
      <c r="AT1164" s="519">
        <v>8872.2000000000007</v>
      </c>
      <c r="AU1164" s="519">
        <v>8872.2000000000007</v>
      </c>
      <c r="AV1164" s="519">
        <v>8872.2000000000007</v>
      </c>
      <c r="AW1164" s="519">
        <v>8872.2000000000007</v>
      </c>
      <c r="AX1164" s="519">
        <v>8872.2000000000007</v>
      </c>
      <c r="AY1164" s="519">
        <v>8872.2000000000007</v>
      </c>
      <c r="AZ1164" s="519">
        <v>8872.2000000000007</v>
      </c>
      <c r="BA1164" s="519">
        <v>0</v>
      </c>
      <c r="BB1164" s="519">
        <v>0</v>
      </c>
      <c r="BC1164" s="519">
        <v>0</v>
      </c>
      <c r="BD1164" s="519">
        <v>0</v>
      </c>
      <c r="BE1164" s="519">
        <v>0</v>
      </c>
      <c r="BF1164" s="519">
        <v>0</v>
      </c>
      <c r="BG1164" s="519">
        <v>0</v>
      </c>
      <c r="BH1164" s="519">
        <v>0</v>
      </c>
      <c r="BI1164" s="519">
        <v>0</v>
      </c>
      <c r="BJ1164" s="519">
        <v>0</v>
      </c>
      <c r="BK1164" s="519">
        <v>0</v>
      </c>
      <c r="BL1164" s="519">
        <v>0</v>
      </c>
      <c r="BM1164" s="519">
        <v>0</v>
      </c>
      <c r="BN1164" s="519">
        <v>0</v>
      </c>
      <c r="BO1164" s="519">
        <v>0</v>
      </c>
      <c r="BP1164" s="519">
        <v>0</v>
      </c>
      <c r="BQ1164" s="519">
        <v>0</v>
      </c>
      <c r="BR1164" s="519">
        <v>0</v>
      </c>
      <c r="BS1164" s="519">
        <v>0</v>
      </c>
      <c r="BT1164" s="519">
        <v>0</v>
      </c>
      <c r="BU1164" s="519">
        <v>0</v>
      </c>
      <c r="BV1164" s="519">
        <v>0</v>
      </c>
      <c r="BW1164" s="519">
        <v>0</v>
      </c>
      <c r="BX1164" s="519">
        <v>0</v>
      </c>
      <c r="BY1164" s="519">
        <v>0</v>
      </c>
      <c r="BZ1164" s="519">
        <v>0</v>
      </c>
      <c r="CA1164" s="519">
        <v>0</v>
      </c>
      <c r="CB1164" s="519">
        <v>0</v>
      </c>
      <c r="CC1164" s="519">
        <v>0</v>
      </c>
      <c r="CD1164" s="519">
        <v>0</v>
      </c>
      <c r="CE1164" s="519">
        <v>0</v>
      </c>
      <c r="CF1164" s="519">
        <v>0</v>
      </c>
      <c r="CG1164" s="519">
        <v>0</v>
      </c>
      <c r="CH1164" s="519">
        <v>0</v>
      </c>
      <c r="CI1164" s="519">
        <v>0</v>
      </c>
      <c r="CJ1164" s="519">
        <v>0</v>
      </c>
      <c r="CK1164" s="519">
        <v>0</v>
      </c>
      <c r="CL1164" s="519">
        <v>0</v>
      </c>
      <c r="CM1164" s="519">
        <v>0</v>
      </c>
      <c r="CN1164" s="519">
        <v>0</v>
      </c>
      <c r="CO1164" s="519">
        <v>0</v>
      </c>
      <c r="CP1164" s="519">
        <v>0</v>
      </c>
      <c r="CQ1164" s="519">
        <v>0</v>
      </c>
      <c r="CR1164" s="519">
        <v>0</v>
      </c>
      <c r="CS1164" s="519">
        <v>0</v>
      </c>
      <c r="CT1164" s="519">
        <v>0</v>
      </c>
      <c r="CU1164" s="519">
        <v>0</v>
      </c>
      <c r="CV1164" s="519">
        <v>0</v>
      </c>
      <c r="CW1164" s="519">
        <v>0</v>
      </c>
      <c r="CX1164" s="519">
        <v>0</v>
      </c>
      <c r="CY1164" s="519">
        <v>0</v>
      </c>
      <c r="CZ1164" s="519">
        <v>0</v>
      </c>
      <c r="DA1164" s="519">
        <v>0</v>
      </c>
      <c r="DB1164" s="519">
        <v>0</v>
      </c>
      <c r="DC1164" s="519">
        <v>0</v>
      </c>
      <c r="DD1164" s="519">
        <v>0</v>
      </c>
      <c r="DE1164" s="519">
        <v>0</v>
      </c>
      <c r="DF1164" s="519">
        <v>0</v>
      </c>
      <c r="DG1164" s="519">
        <v>0</v>
      </c>
      <c r="DH1164" s="519">
        <v>0</v>
      </c>
      <c r="DI1164" s="519">
        <v>0</v>
      </c>
      <c r="DJ1164" s="519">
        <v>0</v>
      </c>
      <c r="DK1164" s="519">
        <v>0</v>
      </c>
      <c r="DL1164" s="519">
        <v>0</v>
      </c>
      <c r="DM1164" s="519">
        <v>0</v>
      </c>
      <c r="DN1164" s="519">
        <v>0</v>
      </c>
      <c r="DO1164" s="519">
        <v>0</v>
      </c>
      <c r="DP1164" s="519">
        <v>0</v>
      </c>
      <c r="DQ1164" s="519">
        <v>0</v>
      </c>
      <c r="DR1164" s="519">
        <v>0</v>
      </c>
      <c r="DS1164" s="519">
        <v>0</v>
      </c>
      <c r="DT1164" s="519">
        <v>0</v>
      </c>
      <c r="DU1164" s="519">
        <v>0</v>
      </c>
      <c r="DV1164" s="519">
        <v>0</v>
      </c>
      <c r="DW1164" s="519">
        <v>0</v>
      </c>
      <c r="DX1164" s="519">
        <v>0</v>
      </c>
      <c r="DZ1164" s="337"/>
      <c r="EA1164" s="519" t="s">
        <v>1062</v>
      </c>
      <c r="EB1164" s="519" t="s">
        <v>1060</v>
      </c>
      <c r="EC1164" s="519">
        <v>29</v>
      </c>
      <c r="ED1164" s="183" t="str">
        <f t="shared" si="56"/>
        <v>SDN200229</v>
      </c>
      <c r="EE1164" s="519">
        <v>492.9</v>
      </c>
      <c r="EF1164" s="519">
        <v>10000</v>
      </c>
      <c r="EG1164" s="519">
        <v>10000</v>
      </c>
      <c r="EH1164" s="519">
        <v>10000</v>
      </c>
      <c r="EI1164" s="519">
        <v>10000</v>
      </c>
      <c r="EJ1164" s="519">
        <v>10000</v>
      </c>
      <c r="EK1164" s="519">
        <v>10000</v>
      </c>
      <c r="EL1164" s="519">
        <v>10000</v>
      </c>
      <c r="EM1164" s="519">
        <v>10000</v>
      </c>
      <c r="EN1164" s="519">
        <v>10000</v>
      </c>
      <c r="EO1164" s="519">
        <v>10000</v>
      </c>
      <c r="EP1164" s="519">
        <v>10000</v>
      </c>
      <c r="EQ1164" s="519">
        <v>10000</v>
      </c>
      <c r="ER1164" s="519">
        <v>10000</v>
      </c>
      <c r="ES1164" s="519">
        <v>10000</v>
      </c>
      <c r="ET1164" s="519">
        <v>10000</v>
      </c>
      <c r="EU1164" s="519">
        <v>10000</v>
      </c>
      <c r="EV1164" s="519">
        <v>10000</v>
      </c>
      <c r="EW1164" s="519">
        <v>10000</v>
      </c>
      <c r="EX1164" s="519">
        <v>10000</v>
      </c>
      <c r="EY1164" s="519">
        <v>10000</v>
      </c>
      <c r="EZ1164" s="519">
        <v>10000</v>
      </c>
      <c r="FA1164" s="519">
        <v>10000</v>
      </c>
      <c r="FB1164" s="519">
        <v>10000</v>
      </c>
      <c r="FC1164" s="519">
        <v>10000</v>
      </c>
      <c r="FD1164" s="519">
        <v>10000</v>
      </c>
      <c r="FE1164" s="519">
        <v>10000</v>
      </c>
      <c r="FF1164" s="519">
        <v>10000</v>
      </c>
      <c r="FG1164" s="519">
        <v>10000</v>
      </c>
      <c r="FH1164" s="519">
        <v>10000</v>
      </c>
      <c r="FI1164" s="519">
        <v>10000</v>
      </c>
      <c r="FJ1164" s="519">
        <v>10000</v>
      </c>
      <c r="FK1164" s="519">
        <v>10000</v>
      </c>
      <c r="FL1164" s="519">
        <v>10000</v>
      </c>
      <c r="FM1164" s="519">
        <v>10000</v>
      </c>
      <c r="FN1164" s="519">
        <v>0</v>
      </c>
      <c r="FO1164" s="519">
        <v>0</v>
      </c>
      <c r="FP1164" s="519">
        <v>0</v>
      </c>
      <c r="FQ1164" s="519">
        <v>0</v>
      </c>
      <c r="FR1164" s="519">
        <v>0</v>
      </c>
      <c r="FS1164" s="519">
        <v>0</v>
      </c>
      <c r="FT1164" s="519">
        <v>0</v>
      </c>
      <c r="FU1164" s="519">
        <v>0</v>
      </c>
      <c r="FV1164" s="519">
        <v>0</v>
      </c>
      <c r="FW1164" s="519">
        <v>0</v>
      </c>
      <c r="FX1164" s="519">
        <v>0</v>
      </c>
      <c r="FY1164" s="519">
        <v>0</v>
      </c>
      <c r="FZ1164" s="519">
        <v>0</v>
      </c>
      <c r="GA1164" s="519">
        <v>0</v>
      </c>
      <c r="GB1164" s="519">
        <v>0</v>
      </c>
      <c r="GC1164" s="519">
        <v>0</v>
      </c>
      <c r="GD1164" s="519">
        <v>0</v>
      </c>
      <c r="GE1164" s="519">
        <v>0</v>
      </c>
      <c r="GF1164" s="519">
        <v>0</v>
      </c>
      <c r="GG1164" s="519">
        <v>0</v>
      </c>
      <c r="GH1164" s="519">
        <v>0</v>
      </c>
      <c r="GI1164" s="519">
        <v>0</v>
      </c>
      <c r="GJ1164" s="519">
        <v>0</v>
      </c>
      <c r="GK1164" s="519">
        <v>0</v>
      </c>
      <c r="GL1164" s="519">
        <v>0</v>
      </c>
      <c r="GM1164" s="519">
        <v>0</v>
      </c>
      <c r="GN1164" s="519">
        <v>0</v>
      </c>
      <c r="GO1164" s="519">
        <v>0</v>
      </c>
      <c r="GP1164" s="519">
        <v>0</v>
      </c>
      <c r="GQ1164" s="519">
        <v>0</v>
      </c>
      <c r="GR1164" s="519">
        <v>0</v>
      </c>
      <c r="GS1164" s="519">
        <v>0</v>
      </c>
      <c r="GT1164" s="519">
        <v>0</v>
      </c>
      <c r="GU1164" s="519">
        <v>0</v>
      </c>
      <c r="GV1164" s="519">
        <v>0</v>
      </c>
      <c r="GW1164" s="519">
        <v>0</v>
      </c>
      <c r="GX1164" s="519">
        <v>0</v>
      </c>
      <c r="GY1164" s="519">
        <v>0</v>
      </c>
      <c r="GZ1164" s="519">
        <v>0</v>
      </c>
      <c r="HA1164" s="519">
        <v>0</v>
      </c>
      <c r="HB1164" s="519">
        <v>0</v>
      </c>
      <c r="HC1164" s="519">
        <v>0</v>
      </c>
      <c r="HD1164" s="519">
        <v>0</v>
      </c>
      <c r="HE1164" s="519">
        <v>0</v>
      </c>
      <c r="HF1164" s="519">
        <v>0</v>
      </c>
      <c r="HG1164" s="519">
        <v>0</v>
      </c>
      <c r="HH1164" s="519">
        <v>0</v>
      </c>
      <c r="HI1164" s="519">
        <v>0</v>
      </c>
      <c r="HJ1164" s="519">
        <v>0</v>
      </c>
      <c r="HK1164" s="519">
        <v>0</v>
      </c>
      <c r="HL1164" s="519">
        <v>0</v>
      </c>
      <c r="HM1164" s="519">
        <v>0</v>
      </c>
      <c r="HN1164" s="519">
        <v>0</v>
      </c>
      <c r="HO1164" s="519">
        <v>0</v>
      </c>
      <c r="HP1164" s="519">
        <v>0</v>
      </c>
      <c r="HQ1164" s="519">
        <v>0</v>
      </c>
      <c r="HR1164" s="519">
        <v>0</v>
      </c>
      <c r="HS1164" s="519">
        <v>0</v>
      </c>
      <c r="HT1164" s="519">
        <v>0</v>
      </c>
      <c r="HU1164" s="519">
        <v>0</v>
      </c>
      <c r="HV1164" s="519">
        <v>0</v>
      </c>
      <c r="HW1164" s="519">
        <v>0</v>
      </c>
      <c r="HX1164" s="519">
        <v>0</v>
      </c>
      <c r="HY1164" s="519">
        <v>0</v>
      </c>
      <c r="HZ1164" s="519">
        <v>0</v>
      </c>
      <c r="IA1164" s="519">
        <v>0</v>
      </c>
      <c r="IB1164" s="519">
        <v>0</v>
      </c>
      <c r="IC1164" s="519">
        <v>0</v>
      </c>
      <c r="ID1164" s="519">
        <v>0</v>
      </c>
      <c r="IE1164" s="519">
        <v>0</v>
      </c>
      <c r="IF1164" s="519">
        <v>0</v>
      </c>
      <c r="IG1164" s="519">
        <v>0</v>
      </c>
      <c r="IH1164" s="519">
        <v>0</v>
      </c>
      <c r="II1164" s="519">
        <v>0</v>
      </c>
      <c r="IJ1164" s="519">
        <v>0</v>
      </c>
      <c r="IK1164" s="519">
        <v>0</v>
      </c>
    </row>
    <row r="1165" spans="2:245" hidden="1">
      <c r="B1165" s="519" t="s">
        <v>1058</v>
      </c>
      <c r="C1165" s="519"/>
      <c r="D1165" s="519"/>
      <c r="E1165" s="519"/>
      <c r="F1165" s="519">
        <v>2</v>
      </c>
      <c r="G1165" s="519"/>
      <c r="H1165" s="519">
        <v>55</v>
      </c>
      <c r="I1165" s="519">
        <v>3</v>
      </c>
      <c r="J1165" s="519" t="str">
        <f t="shared" si="57"/>
        <v>SDN10025503</v>
      </c>
      <c r="K1165" s="519">
        <v>1500</v>
      </c>
      <c r="M1165" s="337"/>
      <c r="N1165" s="519" t="s">
        <v>1062</v>
      </c>
      <c r="O1165" s="519" t="s">
        <v>1060</v>
      </c>
      <c r="P1165" s="519">
        <v>30</v>
      </c>
      <c r="Q1165" s="521" t="str">
        <f t="shared" si="55"/>
        <v>SDN200230</v>
      </c>
      <c r="R1165" s="519">
        <v>498.2</v>
      </c>
      <c r="S1165" s="519">
        <v>2000</v>
      </c>
      <c r="T1165" s="519">
        <v>2000</v>
      </c>
      <c r="U1165" s="519">
        <v>2000</v>
      </c>
      <c r="V1165" s="519">
        <v>2491</v>
      </c>
      <c r="W1165" s="519">
        <v>2989.2</v>
      </c>
      <c r="X1165" s="519">
        <v>3487.4</v>
      </c>
      <c r="Y1165" s="519">
        <v>3985.6</v>
      </c>
      <c r="Z1165" s="519">
        <v>4483.8</v>
      </c>
      <c r="AA1165" s="519">
        <v>4982</v>
      </c>
      <c r="AB1165" s="519">
        <v>5380.6</v>
      </c>
      <c r="AC1165" s="519">
        <v>5779.1</v>
      </c>
      <c r="AD1165" s="519">
        <v>6177.7</v>
      </c>
      <c r="AE1165" s="519">
        <v>6576.2</v>
      </c>
      <c r="AF1165" s="519">
        <v>6974.8</v>
      </c>
      <c r="AG1165" s="519">
        <v>7373.4</v>
      </c>
      <c r="AH1165" s="519">
        <v>7771.9</v>
      </c>
      <c r="AI1165" s="519">
        <v>8170.5</v>
      </c>
      <c r="AJ1165" s="519">
        <v>8569</v>
      </c>
      <c r="AK1165" s="519">
        <v>8967.6</v>
      </c>
      <c r="AL1165" s="519">
        <v>8967.6</v>
      </c>
      <c r="AM1165" s="519">
        <v>8967.6</v>
      </c>
      <c r="AN1165" s="519">
        <v>8967.6</v>
      </c>
      <c r="AO1165" s="519">
        <v>8967.6</v>
      </c>
      <c r="AP1165" s="519">
        <v>8967.6</v>
      </c>
      <c r="AQ1165" s="519">
        <v>8967.6</v>
      </c>
      <c r="AR1165" s="519">
        <v>8967.6</v>
      </c>
      <c r="AS1165" s="519">
        <v>8967.6</v>
      </c>
      <c r="AT1165" s="519">
        <v>8967.6</v>
      </c>
      <c r="AU1165" s="519">
        <v>8967.6</v>
      </c>
      <c r="AV1165" s="519">
        <v>8967.6</v>
      </c>
      <c r="AW1165" s="519">
        <v>8967.6</v>
      </c>
      <c r="AX1165" s="519">
        <v>8967.6</v>
      </c>
      <c r="AY1165" s="519">
        <v>8967.6</v>
      </c>
      <c r="AZ1165" s="519">
        <v>8967.6</v>
      </c>
      <c r="BA1165" s="519">
        <v>0</v>
      </c>
      <c r="BB1165" s="519">
        <v>0</v>
      </c>
      <c r="BC1165" s="519">
        <v>0</v>
      </c>
      <c r="BD1165" s="519">
        <v>0</v>
      </c>
      <c r="BE1165" s="519">
        <v>0</v>
      </c>
      <c r="BF1165" s="519">
        <v>0</v>
      </c>
      <c r="BG1165" s="519">
        <v>0</v>
      </c>
      <c r="BH1165" s="519">
        <v>0</v>
      </c>
      <c r="BI1165" s="519">
        <v>0</v>
      </c>
      <c r="BJ1165" s="519">
        <v>0</v>
      </c>
      <c r="BK1165" s="519">
        <v>0</v>
      </c>
      <c r="BL1165" s="519">
        <v>0</v>
      </c>
      <c r="BM1165" s="519">
        <v>0</v>
      </c>
      <c r="BN1165" s="519">
        <v>0</v>
      </c>
      <c r="BO1165" s="519">
        <v>0</v>
      </c>
      <c r="BP1165" s="519">
        <v>0</v>
      </c>
      <c r="BQ1165" s="519">
        <v>0</v>
      </c>
      <c r="BR1165" s="519">
        <v>0</v>
      </c>
      <c r="BS1165" s="519">
        <v>0</v>
      </c>
      <c r="BT1165" s="519">
        <v>0</v>
      </c>
      <c r="BU1165" s="519">
        <v>0</v>
      </c>
      <c r="BV1165" s="519">
        <v>0</v>
      </c>
      <c r="BW1165" s="519">
        <v>0</v>
      </c>
      <c r="BX1165" s="519">
        <v>0</v>
      </c>
      <c r="BY1165" s="519">
        <v>0</v>
      </c>
      <c r="BZ1165" s="519">
        <v>0</v>
      </c>
      <c r="CA1165" s="519">
        <v>0</v>
      </c>
      <c r="CB1165" s="519">
        <v>0</v>
      </c>
      <c r="CC1165" s="519">
        <v>0</v>
      </c>
      <c r="CD1165" s="519">
        <v>0</v>
      </c>
      <c r="CE1165" s="519">
        <v>0</v>
      </c>
      <c r="CF1165" s="519">
        <v>0</v>
      </c>
      <c r="CG1165" s="519">
        <v>0</v>
      </c>
      <c r="CH1165" s="519">
        <v>0</v>
      </c>
      <c r="CI1165" s="519">
        <v>0</v>
      </c>
      <c r="CJ1165" s="519">
        <v>0</v>
      </c>
      <c r="CK1165" s="519">
        <v>0</v>
      </c>
      <c r="CL1165" s="519">
        <v>0</v>
      </c>
      <c r="CM1165" s="519">
        <v>0</v>
      </c>
      <c r="CN1165" s="519">
        <v>0</v>
      </c>
      <c r="CO1165" s="519">
        <v>0</v>
      </c>
      <c r="CP1165" s="519">
        <v>0</v>
      </c>
      <c r="CQ1165" s="519">
        <v>0</v>
      </c>
      <c r="CR1165" s="519">
        <v>0</v>
      </c>
      <c r="CS1165" s="519">
        <v>0</v>
      </c>
      <c r="CT1165" s="519">
        <v>0</v>
      </c>
      <c r="CU1165" s="519">
        <v>0</v>
      </c>
      <c r="CV1165" s="519">
        <v>0</v>
      </c>
      <c r="CW1165" s="519">
        <v>0</v>
      </c>
      <c r="CX1165" s="519">
        <v>0</v>
      </c>
      <c r="CY1165" s="519">
        <v>0</v>
      </c>
      <c r="CZ1165" s="519">
        <v>0</v>
      </c>
      <c r="DA1165" s="519">
        <v>0</v>
      </c>
      <c r="DB1165" s="519">
        <v>0</v>
      </c>
      <c r="DC1165" s="519">
        <v>0</v>
      </c>
      <c r="DD1165" s="519">
        <v>0</v>
      </c>
      <c r="DE1165" s="519">
        <v>0</v>
      </c>
      <c r="DF1165" s="519">
        <v>0</v>
      </c>
      <c r="DG1165" s="519">
        <v>0</v>
      </c>
      <c r="DH1165" s="519">
        <v>0</v>
      </c>
      <c r="DI1165" s="519">
        <v>0</v>
      </c>
      <c r="DJ1165" s="519">
        <v>0</v>
      </c>
      <c r="DK1165" s="519">
        <v>0</v>
      </c>
      <c r="DL1165" s="519">
        <v>0</v>
      </c>
      <c r="DM1165" s="519">
        <v>0</v>
      </c>
      <c r="DN1165" s="519">
        <v>0</v>
      </c>
      <c r="DO1165" s="519">
        <v>0</v>
      </c>
      <c r="DP1165" s="519">
        <v>0</v>
      </c>
      <c r="DQ1165" s="519">
        <v>0</v>
      </c>
      <c r="DR1165" s="519">
        <v>0</v>
      </c>
      <c r="DS1165" s="519">
        <v>0</v>
      </c>
      <c r="DT1165" s="519">
        <v>0</v>
      </c>
      <c r="DU1165" s="519">
        <v>0</v>
      </c>
      <c r="DV1165" s="519">
        <v>0</v>
      </c>
      <c r="DW1165" s="519">
        <v>0</v>
      </c>
      <c r="DX1165" s="519">
        <v>0</v>
      </c>
      <c r="DZ1165" s="337"/>
      <c r="EA1165" s="519" t="s">
        <v>1062</v>
      </c>
      <c r="EB1165" s="519" t="s">
        <v>1060</v>
      </c>
      <c r="EC1165" s="519">
        <v>30</v>
      </c>
      <c r="ED1165" s="183" t="str">
        <f t="shared" si="56"/>
        <v>SDN200230</v>
      </c>
      <c r="EE1165" s="519">
        <v>498.2</v>
      </c>
      <c r="EF1165" s="519">
        <v>10000</v>
      </c>
      <c r="EG1165" s="519">
        <v>10000</v>
      </c>
      <c r="EH1165" s="519">
        <v>10000</v>
      </c>
      <c r="EI1165" s="519">
        <v>10000</v>
      </c>
      <c r="EJ1165" s="519">
        <v>10000</v>
      </c>
      <c r="EK1165" s="519">
        <v>10000</v>
      </c>
      <c r="EL1165" s="519">
        <v>10000</v>
      </c>
      <c r="EM1165" s="519">
        <v>10000</v>
      </c>
      <c r="EN1165" s="519">
        <v>10000</v>
      </c>
      <c r="EO1165" s="519">
        <v>10000</v>
      </c>
      <c r="EP1165" s="519">
        <v>10000</v>
      </c>
      <c r="EQ1165" s="519">
        <v>10000</v>
      </c>
      <c r="ER1165" s="519">
        <v>10000</v>
      </c>
      <c r="ES1165" s="519">
        <v>10000</v>
      </c>
      <c r="ET1165" s="519">
        <v>10000</v>
      </c>
      <c r="EU1165" s="519">
        <v>10000</v>
      </c>
      <c r="EV1165" s="519">
        <v>10000</v>
      </c>
      <c r="EW1165" s="519">
        <v>10000</v>
      </c>
      <c r="EX1165" s="519">
        <v>10000</v>
      </c>
      <c r="EY1165" s="519">
        <v>10000</v>
      </c>
      <c r="EZ1165" s="519">
        <v>10000</v>
      </c>
      <c r="FA1165" s="519">
        <v>10000</v>
      </c>
      <c r="FB1165" s="519">
        <v>10000</v>
      </c>
      <c r="FC1165" s="519">
        <v>10000</v>
      </c>
      <c r="FD1165" s="519">
        <v>10000</v>
      </c>
      <c r="FE1165" s="519">
        <v>10000</v>
      </c>
      <c r="FF1165" s="519">
        <v>10000</v>
      </c>
      <c r="FG1165" s="519">
        <v>10000</v>
      </c>
      <c r="FH1165" s="519">
        <v>10000</v>
      </c>
      <c r="FI1165" s="519">
        <v>10000</v>
      </c>
      <c r="FJ1165" s="519">
        <v>10000</v>
      </c>
      <c r="FK1165" s="519">
        <v>10000</v>
      </c>
      <c r="FL1165" s="519">
        <v>10000</v>
      </c>
      <c r="FM1165" s="519">
        <v>10000</v>
      </c>
      <c r="FN1165" s="519">
        <v>0</v>
      </c>
      <c r="FO1165" s="519">
        <v>0</v>
      </c>
      <c r="FP1165" s="519">
        <v>0</v>
      </c>
      <c r="FQ1165" s="519">
        <v>0</v>
      </c>
      <c r="FR1165" s="519">
        <v>0</v>
      </c>
      <c r="FS1165" s="519">
        <v>0</v>
      </c>
      <c r="FT1165" s="519">
        <v>0</v>
      </c>
      <c r="FU1165" s="519">
        <v>0</v>
      </c>
      <c r="FV1165" s="519">
        <v>0</v>
      </c>
      <c r="FW1165" s="519">
        <v>0</v>
      </c>
      <c r="FX1165" s="519">
        <v>0</v>
      </c>
      <c r="FY1165" s="519">
        <v>0</v>
      </c>
      <c r="FZ1165" s="519">
        <v>0</v>
      </c>
      <c r="GA1165" s="519">
        <v>0</v>
      </c>
      <c r="GB1165" s="519">
        <v>0</v>
      </c>
      <c r="GC1165" s="519">
        <v>0</v>
      </c>
      <c r="GD1165" s="519">
        <v>0</v>
      </c>
      <c r="GE1165" s="519">
        <v>0</v>
      </c>
      <c r="GF1165" s="519">
        <v>0</v>
      </c>
      <c r="GG1165" s="519">
        <v>0</v>
      </c>
      <c r="GH1165" s="519">
        <v>0</v>
      </c>
      <c r="GI1165" s="519">
        <v>0</v>
      </c>
      <c r="GJ1165" s="519">
        <v>0</v>
      </c>
      <c r="GK1165" s="519">
        <v>0</v>
      </c>
      <c r="GL1165" s="519">
        <v>0</v>
      </c>
      <c r="GM1165" s="519">
        <v>0</v>
      </c>
      <c r="GN1165" s="519">
        <v>0</v>
      </c>
      <c r="GO1165" s="519">
        <v>0</v>
      </c>
      <c r="GP1165" s="519">
        <v>0</v>
      </c>
      <c r="GQ1165" s="519">
        <v>0</v>
      </c>
      <c r="GR1165" s="519">
        <v>0</v>
      </c>
      <c r="GS1165" s="519">
        <v>0</v>
      </c>
      <c r="GT1165" s="519">
        <v>0</v>
      </c>
      <c r="GU1165" s="519">
        <v>0</v>
      </c>
      <c r="GV1165" s="519">
        <v>0</v>
      </c>
      <c r="GW1165" s="519">
        <v>0</v>
      </c>
      <c r="GX1165" s="519">
        <v>0</v>
      </c>
      <c r="GY1165" s="519">
        <v>0</v>
      </c>
      <c r="GZ1165" s="519">
        <v>0</v>
      </c>
      <c r="HA1165" s="519">
        <v>0</v>
      </c>
      <c r="HB1165" s="519">
        <v>0</v>
      </c>
      <c r="HC1165" s="519">
        <v>0</v>
      </c>
      <c r="HD1165" s="519">
        <v>0</v>
      </c>
      <c r="HE1165" s="519">
        <v>0</v>
      </c>
      <c r="HF1165" s="519">
        <v>0</v>
      </c>
      <c r="HG1165" s="519">
        <v>0</v>
      </c>
      <c r="HH1165" s="519">
        <v>0</v>
      </c>
      <c r="HI1165" s="519">
        <v>0</v>
      </c>
      <c r="HJ1165" s="519">
        <v>0</v>
      </c>
      <c r="HK1165" s="519">
        <v>0</v>
      </c>
      <c r="HL1165" s="519">
        <v>0</v>
      </c>
      <c r="HM1165" s="519">
        <v>0</v>
      </c>
      <c r="HN1165" s="519">
        <v>0</v>
      </c>
      <c r="HO1165" s="519">
        <v>0</v>
      </c>
      <c r="HP1165" s="519">
        <v>0</v>
      </c>
      <c r="HQ1165" s="519">
        <v>0</v>
      </c>
      <c r="HR1165" s="519">
        <v>0</v>
      </c>
      <c r="HS1165" s="519">
        <v>0</v>
      </c>
      <c r="HT1165" s="519">
        <v>0</v>
      </c>
      <c r="HU1165" s="519">
        <v>0</v>
      </c>
      <c r="HV1165" s="519">
        <v>0</v>
      </c>
      <c r="HW1165" s="519">
        <v>0</v>
      </c>
      <c r="HX1165" s="519">
        <v>0</v>
      </c>
      <c r="HY1165" s="519">
        <v>0</v>
      </c>
      <c r="HZ1165" s="519">
        <v>0</v>
      </c>
      <c r="IA1165" s="519">
        <v>0</v>
      </c>
      <c r="IB1165" s="519">
        <v>0</v>
      </c>
      <c r="IC1165" s="519">
        <v>0</v>
      </c>
      <c r="ID1165" s="519">
        <v>0</v>
      </c>
      <c r="IE1165" s="519">
        <v>0</v>
      </c>
      <c r="IF1165" s="519">
        <v>0</v>
      </c>
      <c r="IG1165" s="519">
        <v>0</v>
      </c>
      <c r="IH1165" s="519">
        <v>0</v>
      </c>
      <c r="II1165" s="519">
        <v>0</v>
      </c>
      <c r="IJ1165" s="519">
        <v>0</v>
      </c>
      <c r="IK1165" s="519">
        <v>0</v>
      </c>
    </row>
    <row r="1166" spans="2:245" hidden="1">
      <c r="B1166" s="519" t="s">
        <v>1058</v>
      </c>
      <c r="C1166" s="519"/>
      <c r="D1166" s="519"/>
      <c r="E1166" s="519"/>
      <c r="F1166" s="519">
        <v>2</v>
      </c>
      <c r="G1166" s="519"/>
      <c r="H1166" s="519">
        <v>55</v>
      </c>
      <c r="I1166" s="519">
        <v>4</v>
      </c>
      <c r="J1166" s="519" t="str">
        <f t="shared" si="57"/>
        <v>SDN10025504</v>
      </c>
      <c r="K1166" s="519">
        <v>1500</v>
      </c>
      <c r="M1166" s="337"/>
      <c r="N1166" s="519" t="s">
        <v>1062</v>
      </c>
      <c r="O1166" s="519" t="s">
        <v>1060</v>
      </c>
      <c r="P1166" s="519">
        <v>31</v>
      </c>
      <c r="Q1166" s="521" t="str">
        <f t="shared" si="55"/>
        <v>SDN200231</v>
      </c>
      <c r="R1166" s="519">
        <v>498.2</v>
      </c>
      <c r="S1166" s="519">
        <v>2000</v>
      </c>
      <c r="T1166" s="519">
        <v>2000</v>
      </c>
      <c r="U1166" s="519">
        <v>2000</v>
      </c>
      <c r="V1166" s="519">
        <v>2491</v>
      </c>
      <c r="W1166" s="519">
        <v>2989.2</v>
      </c>
      <c r="X1166" s="519">
        <v>3487.4</v>
      </c>
      <c r="Y1166" s="519">
        <v>3985.6</v>
      </c>
      <c r="Z1166" s="519">
        <v>4483.8</v>
      </c>
      <c r="AA1166" s="519">
        <v>4982</v>
      </c>
      <c r="AB1166" s="519">
        <v>5380.6</v>
      </c>
      <c r="AC1166" s="519">
        <v>5779.1</v>
      </c>
      <c r="AD1166" s="519">
        <v>6177.7</v>
      </c>
      <c r="AE1166" s="519">
        <v>6576.2</v>
      </c>
      <c r="AF1166" s="519">
        <v>6974.8</v>
      </c>
      <c r="AG1166" s="519">
        <v>7373.4</v>
      </c>
      <c r="AH1166" s="519">
        <v>7771.9</v>
      </c>
      <c r="AI1166" s="519">
        <v>8170.5</v>
      </c>
      <c r="AJ1166" s="519">
        <v>8569</v>
      </c>
      <c r="AK1166" s="519">
        <v>8967.6</v>
      </c>
      <c r="AL1166" s="519">
        <v>8967.6</v>
      </c>
      <c r="AM1166" s="519">
        <v>8967.6</v>
      </c>
      <c r="AN1166" s="519">
        <v>8967.6</v>
      </c>
      <c r="AO1166" s="519">
        <v>8967.6</v>
      </c>
      <c r="AP1166" s="519">
        <v>8967.6</v>
      </c>
      <c r="AQ1166" s="519">
        <v>8967.6</v>
      </c>
      <c r="AR1166" s="519">
        <v>8967.6</v>
      </c>
      <c r="AS1166" s="519">
        <v>8967.6</v>
      </c>
      <c r="AT1166" s="519">
        <v>8967.6</v>
      </c>
      <c r="AU1166" s="519">
        <v>8967.6</v>
      </c>
      <c r="AV1166" s="519">
        <v>8967.6</v>
      </c>
      <c r="AW1166" s="519">
        <v>8967.6</v>
      </c>
      <c r="AX1166" s="519">
        <v>8967.6</v>
      </c>
      <c r="AY1166" s="519">
        <v>8967.6</v>
      </c>
      <c r="AZ1166" s="519">
        <v>8967.6</v>
      </c>
      <c r="BA1166" s="519">
        <v>0</v>
      </c>
      <c r="BB1166" s="519">
        <v>0</v>
      </c>
      <c r="BC1166" s="519">
        <v>0</v>
      </c>
      <c r="BD1166" s="519">
        <v>0</v>
      </c>
      <c r="BE1166" s="519">
        <v>0</v>
      </c>
      <c r="BF1166" s="519">
        <v>0</v>
      </c>
      <c r="BG1166" s="519">
        <v>0</v>
      </c>
      <c r="BH1166" s="519">
        <v>0</v>
      </c>
      <c r="BI1166" s="519">
        <v>0</v>
      </c>
      <c r="BJ1166" s="519">
        <v>0</v>
      </c>
      <c r="BK1166" s="519">
        <v>0</v>
      </c>
      <c r="BL1166" s="519">
        <v>0</v>
      </c>
      <c r="BM1166" s="519">
        <v>0</v>
      </c>
      <c r="BN1166" s="519">
        <v>0</v>
      </c>
      <c r="BO1166" s="519">
        <v>0</v>
      </c>
      <c r="BP1166" s="519">
        <v>0</v>
      </c>
      <c r="BQ1166" s="519">
        <v>0</v>
      </c>
      <c r="BR1166" s="519">
        <v>0</v>
      </c>
      <c r="BS1166" s="519">
        <v>0</v>
      </c>
      <c r="BT1166" s="519">
        <v>0</v>
      </c>
      <c r="BU1166" s="519">
        <v>0</v>
      </c>
      <c r="BV1166" s="519">
        <v>0</v>
      </c>
      <c r="BW1166" s="519">
        <v>0</v>
      </c>
      <c r="BX1166" s="519">
        <v>0</v>
      </c>
      <c r="BY1166" s="519">
        <v>0</v>
      </c>
      <c r="BZ1166" s="519">
        <v>0</v>
      </c>
      <c r="CA1166" s="519">
        <v>0</v>
      </c>
      <c r="CB1166" s="519">
        <v>0</v>
      </c>
      <c r="CC1166" s="519">
        <v>0</v>
      </c>
      <c r="CD1166" s="519">
        <v>0</v>
      </c>
      <c r="CE1166" s="519">
        <v>0</v>
      </c>
      <c r="CF1166" s="519">
        <v>0</v>
      </c>
      <c r="CG1166" s="519">
        <v>0</v>
      </c>
      <c r="CH1166" s="519">
        <v>0</v>
      </c>
      <c r="CI1166" s="519">
        <v>0</v>
      </c>
      <c r="CJ1166" s="519">
        <v>0</v>
      </c>
      <c r="CK1166" s="519">
        <v>0</v>
      </c>
      <c r="CL1166" s="519">
        <v>0</v>
      </c>
      <c r="CM1166" s="519">
        <v>0</v>
      </c>
      <c r="CN1166" s="519">
        <v>0</v>
      </c>
      <c r="CO1166" s="519">
        <v>0</v>
      </c>
      <c r="CP1166" s="519">
        <v>0</v>
      </c>
      <c r="CQ1166" s="519">
        <v>0</v>
      </c>
      <c r="CR1166" s="519">
        <v>0</v>
      </c>
      <c r="CS1166" s="519">
        <v>0</v>
      </c>
      <c r="CT1166" s="519">
        <v>0</v>
      </c>
      <c r="CU1166" s="519">
        <v>0</v>
      </c>
      <c r="CV1166" s="519">
        <v>0</v>
      </c>
      <c r="CW1166" s="519">
        <v>0</v>
      </c>
      <c r="CX1166" s="519">
        <v>0</v>
      </c>
      <c r="CY1166" s="519">
        <v>0</v>
      </c>
      <c r="CZ1166" s="519">
        <v>0</v>
      </c>
      <c r="DA1166" s="519">
        <v>0</v>
      </c>
      <c r="DB1166" s="519">
        <v>0</v>
      </c>
      <c r="DC1166" s="519">
        <v>0</v>
      </c>
      <c r="DD1166" s="519">
        <v>0</v>
      </c>
      <c r="DE1166" s="519">
        <v>0</v>
      </c>
      <c r="DF1166" s="519">
        <v>0</v>
      </c>
      <c r="DG1166" s="519">
        <v>0</v>
      </c>
      <c r="DH1166" s="519">
        <v>0</v>
      </c>
      <c r="DI1166" s="519">
        <v>0</v>
      </c>
      <c r="DJ1166" s="519">
        <v>0</v>
      </c>
      <c r="DK1166" s="519">
        <v>0</v>
      </c>
      <c r="DL1166" s="519">
        <v>0</v>
      </c>
      <c r="DM1166" s="519">
        <v>0</v>
      </c>
      <c r="DN1166" s="519">
        <v>0</v>
      </c>
      <c r="DO1166" s="519">
        <v>0</v>
      </c>
      <c r="DP1166" s="519">
        <v>0</v>
      </c>
      <c r="DQ1166" s="519">
        <v>0</v>
      </c>
      <c r="DR1166" s="519">
        <v>0</v>
      </c>
      <c r="DS1166" s="519">
        <v>0</v>
      </c>
      <c r="DT1166" s="519">
        <v>0</v>
      </c>
      <c r="DU1166" s="519">
        <v>0</v>
      </c>
      <c r="DV1166" s="519">
        <v>0</v>
      </c>
      <c r="DW1166" s="519">
        <v>0</v>
      </c>
      <c r="DX1166" s="519">
        <v>0</v>
      </c>
      <c r="DZ1166" s="337"/>
      <c r="EA1166" s="519" t="s">
        <v>1062</v>
      </c>
      <c r="EB1166" s="519" t="s">
        <v>1060</v>
      </c>
      <c r="EC1166" s="519">
        <v>31</v>
      </c>
      <c r="ED1166" s="183" t="str">
        <f t="shared" si="56"/>
        <v>SDN200231</v>
      </c>
      <c r="EE1166" s="519">
        <v>498.2</v>
      </c>
      <c r="EF1166" s="519">
        <v>10000</v>
      </c>
      <c r="EG1166" s="519">
        <v>10000</v>
      </c>
      <c r="EH1166" s="519">
        <v>10000</v>
      </c>
      <c r="EI1166" s="519">
        <v>10000</v>
      </c>
      <c r="EJ1166" s="519">
        <v>10000</v>
      </c>
      <c r="EK1166" s="519">
        <v>10000</v>
      </c>
      <c r="EL1166" s="519">
        <v>10000</v>
      </c>
      <c r="EM1166" s="519">
        <v>10000</v>
      </c>
      <c r="EN1166" s="519">
        <v>10000</v>
      </c>
      <c r="EO1166" s="519">
        <v>10000</v>
      </c>
      <c r="EP1166" s="519">
        <v>10000</v>
      </c>
      <c r="EQ1166" s="519">
        <v>10000</v>
      </c>
      <c r="ER1166" s="519">
        <v>10000</v>
      </c>
      <c r="ES1166" s="519">
        <v>10000</v>
      </c>
      <c r="ET1166" s="519">
        <v>10000</v>
      </c>
      <c r="EU1166" s="519">
        <v>10000</v>
      </c>
      <c r="EV1166" s="519">
        <v>10000</v>
      </c>
      <c r="EW1166" s="519">
        <v>10000</v>
      </c>
      <c r="EX1166" s="519">
        <v>10000</v>
      </c>
      <c r="EY1166" s="519">
        <v>10000</v>
      </c>
      <c r="EZ1166" s="519">
        <v>10000</v>
      </c>
      <c r="FA1166" s="519">
        <v>10000</v>
      </c>
      <c r="FB1166" s="519">
        <v>10000</v>
      </c>
      <c r="FC1166" s="519">
        <v>10000</v>
      </c>
      <c r="FD1166" s="519">
        <v>10000</v>
      </c>
      <c r="FE1166" s="519">
        <v>10000</v>
      </c>
      <c r="FF1166" s="519">
        <v>10000</v>
      </c>
      <c r="FG1166" s="519">
        <v>10000</v>
      </c>
      <c r="FH1166" s="519">
        <v>10000</v>
      </c>
      <c r="FI1166" s="519">
        <v>10000</v>
      </c>
      <c r="FJ1166" s="519">
        <v>10000</v>
      </c>
      <c r="FK1166" s="519">
        <v>10000</v>
      </c>
      <c r="FL1166" s="519">
        <v>10000</v>
      </c>
      <c r="FM1166" s="519">
        <v>10000</v>
      </c>
      <c r="FN1166" s="519">
        <v>0</v>
      </c>
      <c r="FO1166" s="519">
        <v>0</v>
      </c>
      <c r="FP1166" s="519">
        <v>0</v>
      </c>
      <c r="FQ1166" s="519">
        <v>0</v>
      </c>
      <c r="FR1166" s="519">
        <v>0</v>
      </c>
      <c r="FS1166" s="519">
        <v>0</v>
      </c>
      <c r="FT1166" s="519">
        <v>0</v>
      </c>
      <c r="FU1166" s="519">
        <v>0</v>
      </c>
      <c r="FV1166" s="519">
        <v>0</v>
      </c>
      <c r="FW1166" s="519">
        <v>0</v>
      </c>
      <c r="FX1166" s="519">
        <v>0</v>
      </c>
      <c r="FY1166" s="519">
        <v>0</v>
      </c>
      <c r="FZ1166" s="519">
        <v>0</v>
      </c>
      <c r="GA1166" s="519">
        <v>0</v>
      </c>
      <c r="GB1166" s="519">
        <v>0</v>
      </c>
      <c r="GC1166" s="519">
        <v>0</v>
      </c>
      <c r="GD1166" s="519">
        <v>0</v>
      </c>
      <c r="GE1166" s="519">
        <v>0</v>
      </c>
      <c r="GF1166" s="519">
        <v>0</v>
      </c>
      <c r="GG1166" s="519">
        <v>0</v>
      </c>
      <c r="GH1166" s="519">
        <v>0</v>
      </c>
      <c r="GI1166" s="519">
        <v>0</v>
      </c>
      <c r="GJ1166" s="519">
        <v>0</v>
      </c>
      <c r="GK1166" s="519">
        <v>0</v>
      </c>
      <c r="GL1166" s="519">
        <v>0</v>
      </c>
      <c r="GM1166" s="519">
        <v>0</v>
      </c>
      <c r="GN1166" s="519">
        <v>0</v>
      </c>
      <c r="GO1166" s="519">
        <v>0</v>
      </c>
      <c r="GP1166" s="519">
        <v>0</v>
      </c>
      <c r="GQ1166" s="519">
        <v>0</v>
      </c>
      <c r="GR1166" s="519">
        <v>0</v>
      </c>
      <c r="GS1166" s="519">
        <v>0</v>
      </c>
      <c r="GT1166" s="519">
        <v>0</v>
      </c>
      <c r="GU1166" s="519">
        <v>0</v>
      </c>
      <c r="GV1166" s="519">
        <v>0</v>
      </c>
      <c r="GW1166" s="519">
        <v>0</v>
      </c>
      <c r="GX1166" s="519">
        <v>0</v>
      </c>
      <c r="GY1166" s="519">
        <v>0</v>
      </c>
      <c r="GZ1166" s="519">
        <v>0</v>
      </c>
      <c r="HA1166" s="519">
        <v>0</v>
      </c>
      <c r="HB1166" s="519">
        <v>0</v>
      </c>
      <c r="HC1166" s="519">
        <v>0</v>
      </c>
      <c r="HD1166" s="519">
        <v>0</v>
      </c>
      <c r="HE1166" s="519">
        <v>0</v>
      </c>
      <c r="HF1166" s="519">
        <v>0</v>
      </c>
      <c r="HG1166" s="519">
        <v>0</v>
      </c>
      <c r="HH1166" s="519">
        <v>0</v>
      </c>
      <c r="HI1166" s="519">
        <v>0</v>
      </c>
      <c r="HJ1166" s="519">
        <v>0</v>
      </c>
      <c r="HK1166" s="519">
        <v>0</v>
      </c>
      <c r="HL1166" s="519">
        <v>0</v>
      </c>
      <c r="HM1166" s="519">
        <v>0</v>
      </c>
      <c r="HN1166" s="519">
        <v>0</v>
      </c>
      <c r="HO1166" s="519">
        <v>0</v>
      </c>
      <c r="HP1166" s="519">
        <v>0</v>
      </c>
      <c r="HQ1166" s="519">
        <v>0</v>
      </c>
      <c r="HR1166" s="519">
        <v>0</v>
      </c>
      <c r="HS1166" s="519">
        <v>0</v>
      </c>
      <c r="HT1166" s="519">
        <v>0</v>
      </c>
      <c r="HU1166" s="519">
        <v>0</v>
      </c>
      <c r="HV1166" s="519">
        <v>0</v>
      </c>
      <c r="HW1166" s="519">
        <v>0</v>
      </c>
      <c r="HX1166" s="519">
        <v>0</v>
      </c>
      <c r="HY1166" s="519">
        <v>0</v>
      </c>
      <c r="HZ1166" s="519">
        <v>0</v>
      </c>
      <c r="IA1166" s="519">
        <v>0</v>
      </c>
      <c r="IB1166" s="519">
        <v>0</v>
      </c>
      <c r="IC1166" s="519">
        <v>0</v>
      </c>
      <c r="ID1166" s="519">
        <v>0</v>
      </c>
      <c r="IE1166" s="519">
        <v>0</v>
      </c>
      <c r="IF1166" s="519">
        <v>0</v>
      </c>
      <c r="IG1166" s="519">
        <v>0</v>
      </c>
      <c r="IH1166" s="519">
        <v>0</v>
      </c>
      <c r="II1166" s="519">
        <v>0</v>
      </c>
      <c r="IJ1166" s="519">
        <v>0</v>
      </c>
      <c r="IK1166" s="519">
        <v>0</v>
      </c>
    </row>
    <row r="1167" spans="2:245" hidden="1">
      <c r="B1167" s="519" t="s">
        <v>1058</v>
      </c>
      <c r="C1167" s="519"/>
      <c r="D1167" s="519"/>
      <c r="E1167" s="519"/>
      <c r="F1167" s="519">
        <v>2</v>
      </c>
      <c r="G1167" s="519"/>
      <c r="H1167" s="519">
        <v>55</v>
      </c>
      <c r="I1167" s="519">
        <v>5</v>
      </c>
      <c r="J1167" s="519" t="str">
        <f t="shared" si="57"/>
        <v>SDN10025505</v>
      </c>
      <c r="K1167" s="519">
        <v>1500</v>
      </c>
      <c r="M1167" s="337"/>
      <c r="N1167" s="519" t="s">
        <v>1062</v>
      </c>
      <c r="O1167" s="519" t="s">
        <v>1060</v>
      </c>
      <c r="P1167" s="519">
        <v>32</v>
      </c>
      <c r="Q1167" s="521" t="str">
        <f t="shared" si="55"/>
        <v>SDN200232</v>
      </c>
      <c r="R1167" s="519">
        <v>503.5</v>
      </c>
      <c r="S1167" s="519">
        <v>2000</v>
      </c>
      <c r="T1167" s="519">
        <v>2000</v>
      </c>
      <c r="U1167" s="519">
        <v>2014</v>
      </c>
      <c r="V1167" s="519">
        <v>2517.5</v>
      </c>
      <c r="W1167" s="519">
        <v>3021</v>
      </c>
      <c r="X1167" s="519">
        <v>3524.5</v>
      </c>
      <c r="Y1167" s="519">
        <v>4028</v>
      </c>
      <c r="Z1167" s="519">
        <v>4531.5</v>
      </c>
      <c r="AA1167" s="519">
        <v>5035</v>
      </c>
      <c r="AB1167" s="519">
        <v>5437.8</v>
      </c>
      <c r="AC1167" s="519">
        <v>5840.6</v>
      </c>
      <c r="AD1167" s="519">
        <v>6243.4</v>
      </c>
      <c r="AE1167" s="519">
        <v>6646.2</v>
      </c>
      <c r="AF1167" s="519">
        <v>7049</v>
      </c>
      <c r="AG1167" s="519">
        <v>7451.8</v>
      </c>
      <c r="AH1167" s="519">
        <v>7854.6</v>
      </c>
      <c r="AI1167" s="519">
        <v>8257.4</v>
      </c>
      <c r="AJ1167" s="519">
        <v>8660.2000000000007</v>
      </c>
      <c r="AK1167" s="519">
        <v>9063</v>
      </c>
      <c r="AL1167" s="519">
        <v>9063</v>
      </c>
      <c r="AM1167" s="519">
        <v>9063</v>
      </c>
      <c r="AN1167" s="519">
        <v>9063</v>
      </c>
      <c r="AO1167" s="519">
        <v>9063</v>
      </c>
      <c r="AP1167" s="519">
        <v>9063</v>
      </c>
      <c r="AQ1167" s="519">
        <v>9063</v>
      </c>
      <c r="AR1167" s="519">
        <v>9063</v>
      </c>
      <c r="AS1167" s="519">
        <v>9063</v>
      </c>
      <c r="AT1167" s="519">
        <v>9063</v>
      </c>
      <c r="AU1167" s="519">
        <v>9063</v>
      </c>
      <c r="AV1167" s="519">
        <v>9063</v>
      </c>
      <c r="AW1167" s="519">
        <v>9063</v>
      </c>
      <c r="AX1167" s="519">
        <v>9063</v>
      </c>
      <c r="AY1167" s="519">
        <v>9063</v>
      </c>
      <c r="AZ1167" s="519">
        <v>9063</v>
      </c>
      <c r="BA1167" s="519">
        <v>0</v>
      </c>
      <c r="BB1167" s="519">
        <v>0</v>
      </c>
      <c r="BC1167" s="519">
        <v>0</v>
      </c>
      <c r="BD1167" s="519">
        <v>0</v>
      </c>
      <c r="BE1167" s="519">
        <v>0</v>
      </c>
      <c r="BF1167" s="519">
        <v>0</v>
      </c>
      <c r="BG1167" s="519">
        <v>0</v>
      </c>
      <c r="BH1167" s="519">
        <v>0</v>
      </c>
      <c r="BI1167" s="519">
        <v>0</v>
      </c>
      <c r="BJ1167" s="519">
        <v>0</v>
      </c>
      <c r="BK1167" s="519">
        <v>0</v>
      </c>
      <c r="BL1167" s="519">
        <v>0</v>
      </c>
      <c r="BM1167" s="519">
        <v>0</v>
      </c>
      <c r="BN1167" s="519">
        <v>0</v>
      </c>
      <c r="BO1167" s="519">
        <v>0</v>
      </c>
      <c r="BP1167" s="519">
        <v>0</v>
      </c>
      <c r="BQ1167" s="519">
        <v>0</v>
      </c>
      <c r="BR1167" s="519">
        <v>0</v>
      </c>
      <c r="BS1167" s="519">
        <v>0</v>
      </c>
      <c r="BT1167" s="519">
        <v>0</v>
      </c>
      <c r="BU1167" s="519">
        <v>0</v>
      </c>
      <c r="BV1167" s="519">
        <v>0</v>
      </c>
      <c r="BW1167" s="519">
        <v>0</v>
      </c>
      <c r="BX1167" s="519">
        <v>0</v>
      </c>
      <c r="BY1167" s="519">
        <v>0</v>
      </c>
      <c r="BZ1167" s="519">
        <v>0</v>
      </c>
      <c r="CA1167" s="519">
        <v>0</v>
      </c>
      <c r="CB1167" s="519">
        <v>0</v>
      </c>
      <c r="CC1167" s="519">
        <v>0</v>
      </c>
      <c r="CD1167" s="519">
        <v>0</v>
      </c>
      <c r="CE1167" s="519">
        <v>0</v>
      </c>
      <c r="CF1167" s="519">
        <v>0</v>
      </c>
      <c r="CG1167" s="519">
        <v>0</v>
      </c>
      <c r="CH1167" s="519">
        <v>0</v>
      </c>
      <c r="CI1167" s="519">
        <v>0</v>
      </c>
      <c r="CJ1167" s="519">
        <v>0</v>
      </c>
      <c r="CK1167" s="519">
        <v>0</v>
      </c>
      <c r="CL1167" s="519">
        <v>0</v>
      </c>
      <c r="CM1167" s="519">
        <v>0</v>
      </c>
      <c r="CN1167" s="519">
        <v>0</v>
      </c>
      <c r="CO1167" s="519">
        <v>0</v>
      </c>
      <c r="CP1167" s="519">
        <v>0</v>
      </c>
      <c r="CQ1167" s="519">
        <v>0</v>
      </c>
      <c r="CR1167" s="519">
        <v>0</v>
      </c>
      <c r="CS1167" s="519">
        <v>0</v>
      </c>
      <c r="CT1167" s="519">
        <v>0</v>
      </c>
      <c r="CU1167" s="519">
        <v>0</v>
      </c>
      <c r="CV1167" s="519">
        <v>0</v>
      </c>
      <c r="CW1167" s="519">
        <v>0</v>
      </c>
      <c r="CX1167" s="519">
        <v>0</v>
      </c>
      <c r="CY1167" s="519">
        <v>0</v>
      </c>
      <c r="CZ1167" s="519">
        <v>0</v>
      </c>
      <c r="DA1167" s="519">
        <v>0</v>
      </c>
      <c r="DB1167" s="519">
        <v>0</v>
      </c>
      <c r="DC1167" s="519">
        <v>0</v>
      </c>
      <c r="DD1167" s="519">
        <v>0</v>
      </c>
      <c r="DE1167" s="519">
        <v>0</v>
      </c>
      <c r="DF1167" s="519">
        <v>0</v>
      </c>
      <c r="DG1167" s="519">
        <v>0</v>
      </c>
      <c r="DH1167" s="519">
        <v>0</v>
      </c>
      <c r="DI1167" s="519">
        <v>0</v>
      </c>
      <c r="DJ1167" s="519">
        <v>0</v>
      </c>
      <c r="DK1167" s="519">
        <v>0</v>
      </c>
      <c r="DL1167" s="519">
        <v>0</v>
      </c>
      <c r="DM1167" s="519">
        <v>0</v>
      </c>
      <c r="DN1167" s="519">
        <v>0</v>
      </c>
      <c r="DO1167" s="519">
        <v>0</v>
      </c>
      <c r="DP1167" s="519">
        <v>0</v>
      </c>
      <c r="DQ1167" s="519">
        <v>0</v>
      </c>
      <c r="DR1167" s="519">
        <v>0</v>
      </c>
      <c r="DS1167" s="519">
        <v>0</v>
      </c>
      <c r="DT1167" s="519">
        <v>0</v>
      </c>
      <c r="DU1167" s="519">
        <v>0</v>
      </c>
      <c r="DV1167" s="519">
        <v>0</v>
      </c>
      <c r="DW1167" s="519">
        <v>0</v>
      </c>
      <c r="DX1167" s="519">
        <v>0</v>
      </c>
      <c r="DZ1167" s="337"/>
      <c r="EA1167" s="519" t="s">
        <v>1062</v>
      </c>
      <c r="EB1167" s="519" t="s">
        <v>1060</v>
      </c>
      <c r="EC1167" s="519">
        <v>32</v>
      </c>
      <c r="ED1167" s="183" t="str">
        <f t="shared" si="56"/>
        <v>SDN200232</v>
      </c>
      <c r="EE1167" s="519">
        <v>503.5</v>
      </c>
      <c r="EF1167" s="519">
        <v>10000</v>
      </c>
      <c r="EG1167" s="519">
        <v>10000</v>
      </c>
      <c r="EH1167" s="519">
        <v>10000</v>
      </c>
      <c r="EI1167" s="519">
        <v>10000</v>
      </c>
      <c r="EJ1167" s="519">
        <v>10000</v>
      </c>
      <c r="EK1167" s="519">
        <v>10000</v>
      </c>
      <c r="EL1167" s="519">
        <v>10000</v>
      </c>
      <c r="EM1167" s="519">
        <v>10000</v>
      </c>
      <c r="EN1167" s="519">
        <v>10000</v>
      </c>
      <c r="EO1167" s="519">
        <v>10000</v>
      </c>
      <c r="EP1167" s="519">
        <v>10000</v>
      </c>
      <c r="EQ1167" s="519">
        <v>10000</v>
      </c>
      <c r="ER1167" s="519">
        <v>10000</v>
      </c>
      <c r="ES1167" s="519">
        <v>10000</v>
      </c>
      <c r="ET1167" s="519">
        <v>10000</v>
      </c>
      <c r="EU1167" s="519">
        <v>10000</v>
      </c>
      <c r="EV1167" s="519">
        <v>10000</v>
      </c>
      <c r="EW1167" s="519">
        <v>10000</v>
      </c>
      <c r="EX1167" s="519">
        <v>10000</v>
      </c>
      <c r="EY1167" s="519">
        <v>10000</v>
      </c>
      <c r="EZ1167" s="519">
        <v>10000</v>
      </c>
      <c r="FA1167" s="519">
        <v>10000</v>
      </c>
      <c r="FB1167" s="519">
        <v>10000</v>
      </c>
      <c r="FC1167" s="519">
        <v>10000</v>
      </c>
      <c r="FD1167" s="519">
        <v>10000</v>
      </c>
      <c r="FE1167" s="519">
        <v>10000</v>
      </c>
      <c r="FF1167" s="519">
        <v>10000</v>
      </c>
      <c r="FG1167" s="519">
        <v>10000</v>
      </c>
      <c r="FH1167" s="519">
        <v>10000</v>
      </c>
      <c r="FI1167" s="519">
        <v>10000</v>
      </c>
      <c r="FJ1167" s="519">
        <v>10000</v>
      </c>
      <c r="FK1167" s="519">
        <v>10000</v>
      </c>
      <c r="FL1167" s="519">
        <v>10000</v>
      </c>
      <c r="FM1167" s="519">
        <v>10000</v>
      </c>
      <c r="FN1167" s="519">
        <v>0</v>
      </c>
      <c r="FO1167" s="519">
        <v>0</v>
      </c>
      <c r="FP1167" s="519">
        <v>0</v>
      </c>
      <c r="FQ1167" s="519">
        <v>0</v>
      </c>
      <c r="FR1167" s="519">
        <v>0</v>
      </c>
      <c r="FS1167" s="519">
        <v>0</v>
      </c>
      <c r="FT1167" s="519">
        <v>0</v>
      </c>
      <c r="FU1167" s="519">
        <v>0</v>
      </c>
      <c r="FV1167" s="519">
        <v>0</v>
      </c>
      <c r="FW1167" s="519">
        <v>0</v>
      </c>
      <c r="FX1167" s="519">
        <v>0</v>
      </c>
      <c r="FY1167" s="519">
        <v>0</v>
      </c>
      <c r="FZ1167" s="519">
        <v>0</v>
      </c>
      <c r="GA1167" s="519">
        <v>0</v>
      </c>
      <c r="GB1167" s="519">
        <v>0</v>
      </c>
      <c r="GC1167" s="519">
        <v>0</v>
      </c>
      <c r="GD1167" s="519">
        <v>0</v>
      </c>
      <c r="GE1167" s="519">
        <v>0</v>
      </c>
      <c r="GF1167" s="519">
        <v>0</v>
      </c>
      <c r="GG1167" s="519">
        <v>0</v>
      </c>
      <c r="GH1167" s="519">
        <v>0</v>
      </c>
      <c r="GI1167" s="519">
        <v>0</v>
      </c>
      <c r="GJ1167" s="519">
        <v>0</v>
      </c>
      <c r="GK1167" s="519">
        <v>0</v>
      </c>
      <c r="GL1167" s="519">
        <v>0</v>
      </c>
      <c r="GM1167" s="519">
        <v>0</v>
      </c>
      <c r="GN1167" s="519">
        <v>0</v>
      </c>
      <c r="GO1167" s="519">
        <v>0</v>
      </c>
      <c r="GP1167" s="519">
        <v>0</v>
      </c>
      <c r="GQ1167" s="519">
        <v>0</v>
      </c>
      <c r="GR1167" s="519">
        <v>0</v>
      </c>
      <c r="GS1167" s="519">
        <v>0</v>
      </c>
      <c r="GT1167" s="519">
        <v>0</v>
      </c>
      <c r="GU1167" s="519">
        <v>0</v>
      </c>
      <c r="GV1167" s="519">
        <v>0</v>
      </c>
      <c r="GW1167" s="519">
        <v>0</v>
      </c>
      <c r="GX1167" s="519">
        <v>0</v>
      </c>
      <c r="GY1167" s="519">
        <v>0</v>
      </c>
      <c r="GZ1167" s="519">
        <v>0</v>
      </c>
      <c r="HA1167" s="519">
        <v>0</v>
      </c>
      <c r="HB1167" s="519">
        <v>0</v>
      </c>
      <c r="HC1167" s="519">
        <v>0</v>
      </c>
      <c r="HD1167" s="519">
        <v>0</v>
      </c>
      <c r="HE1167" s="519">
        <v>0</v>
      </c>
      <c r="HF1167" s="519">
        <v>0</v>
      </c>
      <c r="HG1167" s="519">
        <v>0</v>
      </c>
      <c r="HH1167" s="519">
        <v>0</v>
      </c>
      <c r="HI1167" s="519">
        <v>0</v>
      </c>
      <c r="HJ1167" s="519">
        <v>0</v>
      </c>
      <c r="HK1167" s="519">
        <v>0</v>
      </c>
      <c r="HL1167" s="519">
        <v>0</v>
      </c>
      <c r="HM1167" s="519">
        <v>0</v>
      </c>
      <c r="HN1167" s="519">
        <v>0</v>
      </c>
      <c r="HO1167" s="519">
        <v>0</v>
      </c>
      <c r="HP1167" s="519">
        <v>0</v>
      </c>
      <c r="HQ1167" s="519">
        <v>0</v>
      </c>
      <c r="HR1167" s="519">
        <v>0</v>
      </c>
      <c r="HS1167" s="519">
        <v>0</v>
      </c>
      <c r="HT1167" s="519">
        <v>0</v>
      </c>
      <c r="HU1167" s="519">
        <v>0</v>
      </c>
      <c r="HV1167" s="519">
        <v>0</v>
      </c>
      <c r="HW1167" s="519">
        <v>0</v>
      </c>
      <c r="HX1167" s="519">
        <v>0</v>
      </c>
      <c r="HY1167" s="519">
        <v>0</v>
      </c>
      <c r="HZ1167" s="519">
        <v>0</v>
      </c>
      <c r="IA1167" s="519">
        <v>0</v>
      </c>
      <c r="IB1167" s="519">
        <v>0</v>
      </c>
      <c r="IC1167" s="519">
        <v>0</v>
      </c>
      <c r="ID1167" s="519">
        <v>0</v>
      </c>
      <c r="IE1167" s="519">
        <v>0</v>
      </c>
      <c r="IF1167" s="519">
        <v>0</v>
      </c>
      <c r="IG1167" s="519">
        <v>0</v>
      </c>
      <c r="IH1167" s="519">
        <v>0</v>
      </c>
      <c r="II1167" s="519">
        <v>0</v>
      </c>
      <c r="IJ1167" s="519">
        <v>0</v>
      </c>
      <c r="IK1167" s="519">
        <v>0</v>
      </c>
    </row>
    <row r="1168" spans="2:245" hidden="1">
      <c r="B1168" s="519" t="s">
        <v>1058</v>
      </c>
      <c r="C1168" s="519"/>
      <c r="D1168" s="519"/>
      <c r="E1168" s="519"/>
      <c r="F1168" s="519">
        <v>2</v>
      </c>
      <c r="G1168" s="519"/>
      <c r="H1168" s="519">
        <v>55</v>
      </c>
      <c r="I1168" s="519">
        <v>6</v>
      </c>
      <c r="J1168" s="519" t="str">
        <f t="shared" si="57"/>
        <v>SDN10025506</v>
      </c>
      <c r="K1168" s="519">
        <v>1200</v>
      </c>
      <c r="M1168" s="337"/>
      <c r="N1168" s="519" t="s">
        <v>1062</v>
      </c>
      <c r="O1168" s="519" t="s">
        <v>1060</v>
      </c>
      <c r="P1168" s="519">
        <v>33</v>
      </c>
      <c r="Q1168" s="521" t="str">
        <f t="shared" ref="Q1168:Q1231" si="58">N1168&amp;TEXT(O1168,"00")&amp;TEXT(P1168,"00")</f>
        <v>SDN200233</v>
      </c>
      <c r="R1168" s="519">
        <v>508.8</v>
      </c>
      <c r="S1168" s="519">
        <v>2000</v>
      </c>
      <c r="T1168" s="519">
        <v>2000</v>
      </c>
      <c r="U1168" s="519">
        <v>2035.2</v>
      </c>
      <c r="V1168" s="519">
        <v>2544</v>
      </c>
      <c r="W1168" s="519">
        <v>3052.8</v>
      </c>
      <c r="X1168" s="519">
        <v>3561.6</v>
      </c>
      <c r="Y1168" s="519">
        <v>4070.4</v>
      </c>
      <c r="Z1168" s="519">
        <v>4579.2</v>
      </c>
      <c r="AA1168" s="519">
        <v>5088</v>
      </c>
      <c r="AB1168" s="519">
        <v>5495</v>
      </c>
      <c r="AC1168" s="519">
        <v>5902.1</v>
      </c>
      <c r="AD1168" s="519">
        <v>6309.1</v>
      </c>
      <c r="AE1168" s="519">
        <v>6716.2</v>
      </c>
      <c r="AF1168" s="519">
        <v>7123.2</v>
      </c>
      <c r="AG1168" s="519">
        <v>7530.2</v>
      </c>
      <c r="AH1168" s="519">
        <v>7937.3</v>
      </c>
      <c r="AI1168" s="519">
        <v>8344.2999999999993</v>
      </c>
      <c r="AJ1168" s="519">
        <v>8751.4</v>
      </c>
      <c r="AK1168" s="519">
        <v>9158.4</v>
      </c>
      <c r="AL1168" s="519">
        <v>9158.4</v>
      </c>
      <c r="AM1168" s="519">
        <v>9158.4</v>
      </c>
      <c r="AN1168" s="519">
        <v>9158.4</v>
      </c>
      <c r="AO1168" s="519">
        <v>9158.4</v>
      </c>
      <c r="AP1168" s="519">
        <v>9158.4</v>
      </c>
      <c r="AQ1168" s="519">
        <v>9158.4</v>
      </c>
      <c r="AR1168" s="519">
        <v>9158.4</v>
      </c>
      <c r="AS1168" s="519">
        <v>9158.4</v>
      </c>
      <c r="AT1168" s="519">
        <v>9158.4</v>
      </c>
      <c r="AU1168" s="519">
        <v>9158.4</v>
      </c>
      <c r="AV1168" s="519">
        <v>9158.4</v>
      </c>
      <c r="AW1168" s="519">
        <v>9158.4</v>
      </c>
      <c r="AX1168" s="519">
        <v>9158.4</v>
      </c>
      <c r="AY1168" s="519">
        <v>9158.4</v>
      </c>
      <c r="AZ1168" s="519">
        <v>9158.4</v>
      </c>
      <c r="BA1168" s="519">
        <v>0</v>
      </c>
      <c r="BB1168" s="519">
        <v>0</v>
      </c>
      <c r="BC1168" s="519">
        <v>0</v>
      </c>
      <c r="BD1168" s="519">
        <v>0</v>
      </c>
      <c r="BE1168" s="519">
        <v>0</v>
      </c>
      <c r="BF1168" s="519">
        <v>0</v>
      </c>
      <c r="BG1168" s="519">
        <v>0</v>
      </c>
      <c r="BH1168" s="519">
        <v>0</v>
      </c>
      <c r="BI1168" s="519">
        <v>0</v>
      </c>
      <c r="BJ1168" s="519">
        <v>0</v>
      </c>
      <c r="BK1168" s="519">
        <v>0</v>
      </c>
      <c r="BL1168" s="519">
        <v>0</v>
      </c>
      <c r="BM1168" s="519">
        <v>0</v>
      </c>
      <c r="BN1168" s="519">
        <v>0</v>
      </c>
      <c r="BO1168" s="519">
        <v>0</v>
      </c>
      <c r="BP1168" s="519">
        <v>0</v>
      </c>
      <c r="BQ1168" s="519">
        <v>0</v>
      </c>
      <c r="BR1168" s="519">
        <v>0</v>
      </c>
      <c r="BS1168" s="519">
        <v>0</v>
      </c>
      <c r="BT1168" s="519">
        <v>0</v>
      </c>
      <c r="BU1168" s="519">
        <v>0</v>
      </c>
      <c r="BV1168" s="519">
        <v>0</v>
      </c>
      <c r="BW1168" s="519">
        <v>0</v>
      </c>
      <c r="BX1168" s="519">
        <v>0</v>
      </c>
      <c r="BY1168" s="519">
        <v>0</v>
      </c>
      <c r="BZ1168" s="519">
        <v>0</v>
      </c>
      <c r="CA1168" s="519">
        <v>0</v>
      </c>
      <c r="CB1168" s="519">
        <v>0</v>
      </c>
      <c r="CC1168" s="519">
        <v>0</v>
      </c>
      <c r="CD1168" s="519">
        <v>0</v>
      </c>
      <c r="CE1168" s="519">
        <v>0</v>
      </c>
      <c r="CF1168" s="519">
        <v>0</v>
      </c>
      <c r="CG1168" s="519">
        <v>0</v>
      </c>
      <c r="CH1168" s="519">
        <v>0</v>
      </c>
      <c r="CI1168" s="519">
        <v>0</v>
      </c>
      <c r="CJ1168" s="519">
        <v>0</v>
      </c>
      <c r="CK1168" s="519">
        <v>0</v>
      </c>
      <c r="CL1168" s="519">
        <v>0</v>
      </c>
      <c r="CM1168" s="519">
        <v>0</v>
      </c>
      <c r="CN1168" s="519">
        <v>0</v>
      </c>
      <c r="CO1168" s="519">
        <v>0</v>
      </c>
      <c r="CP1168" s="519">
        <v>0</v>
      </c>
      <c r="CQ1168" s="519">
        <v>0</v>
      </c>
      <c r="CR1168" s="519">
        <v>0</v>
      </c>
      <c r="CS1168" s="519">
        <v>0</v>
      </c>
      <c r="CT1168" s="519">
        <v>0</v>
      </c>
      <c r="CU1168" s="519">
        <v>0</v>
      </c>
      <c r="CV1168" s="519">
        <v>0</v>
      </c>
      <c r="CW1168" s="519">
        <v>0</v>
      </c>
      <c r="CX1168" s="519">
        <v>0</v>
      </c>
      <c r="CY1168" s="519">
        <v>0</v>
      </c>
      <c r="CZ1168" s="519">
        <v>0</v>
      </c>
      <c r="DA1168" s="519">
        <v>0</v>
      </c>
      <c r="DB1168" s="519">
        <v>0</v>
      </c>
      <c r="DC1168" s="519">
        <v>0</v>
      </c>
      <c r="DD1168" s="519">
        <v>0</v>
      </c>
      <c r="DE1168" s="519">
        <v>0</v>
      </c>
      <c r="DF1168" s="519">
        <v>0</v>
      </c>
      <c r="DG1168" s="519">
        <v>0</v>
      </c>
      <c r="DH1168" s="519">
        <v>0</v>
      </c>
      <c r="DI1168" s="519">
        <v>0</v>
      </c>
      <c r="DJ1168" s="519">
        <v>0</v>
      </c>
      <c r="DK1168" s="519">
        <v>0</v>
      </c>
      <c r="DL1168" s="519">
        <v>0</v>
      </c>
      <c r="DM1168" s="519">
        <v>0</v>
      </c>
      <c r="DN1168" s="519">
        <v>0</v>
      </c>
      <c r="DO1168" s="519">
        <v>0</v>
      </c>
      <c r="DP1168" s="519">
        <v>0</v>
      </c>
      <c r="DQ1168" s="519">
        <v>0</v>
      </c>
      <c r="DR1168" s="519">
        <v>0</v>
      </c>
      <c r="DS1168" s="519">
        <v>0</v>
      </c>
      <c r="DT1168" s="519">
        <v>0</v>
      </c>
      <c r="DU1168" s="519">
        <v>0</v>
      </c>
      <c r="DV1168" s="519">
        <v>0</v>
      </c>
      <c r="DW1168" s="519">
        <v>0</v>
      </c>
      <c r="DX1168" s="519">
        <v>0</v>
      </c>
      <c r="DZ1168" s="337"/>
      <c r="EA1168" s="519" t="s">
        <v>1062</v>
      </c>
      <c r="EB1168" s="519" t="s">
        <v>1060</v>
      </c>
      <c r="EC1168" s="519">
        <v>33</v>
      </c>
      <c r="ED1168" s="183" t="str">
        <f t="shared" si="56"/>
        <v>SDN200233</v>
      </c>
      <c r="EE1168" s="519">
        <v>508.8</v>
      </c>
      <c r="EF1168" s="519">
        <v>10000</v>
      </c>
      <c r="EG1168" s="519">
        <v>10000</v>
      </c>
      <c r="EH1168" s="519">
        <v>10000</v>
      </c>
      <c r="EI1168" s="519">
        <v>10000</v>
      </c>
      <c r="EJ1168" s="519">
        <v>10000</v>
      </c>
      <c r="EK1168" s="519">
        <v>10000</v>
      </c>
      <c r="EL1168" s="519">
        <v>10000</v>
      </c>
      <c r="EM1168" s="519">
        <v>10000</v>
      </c>
      <c r="EN1168" s="519">
        <v>10000</v>
      </c>
      <c r="EO1168" s="519">
        <v>10000</v>
      </c>
      <c r="EP1168" s="519">
        <v>10000</v>
      </c>
      <c r="EQ1168" s="519">
        <v>10000</v>
      </c>
      <c r="ER1168" s="519">
        <v>10000</v>
      </c>
      <c r="ES1168" s="519">
        <v>10000</v>
      </c>
      <c r="ET1168" s="519">
        <v>10000</v>
      </c>
      <c r="EU1168" s="519">
        <v>10000</v>
      </c>
      <c r="EV1168" s="519">
        <v>10000</v>
      </c>
      <c r="EW1168" s="519">
        <v>10000</v>
      </c>
      <c r="EX1168" s="519">
        <v>10000</v>
      </c>
      <c r="EY1168" s="519">
        <v>10000</v>
      </c>
      <c r="EZ1168" s="519">
        <v>10000</v>
      </c>
      <c r="FA1168" s="519">
        <v>10000</v>
      </c>
      <c r="FB1168" s="519">
        <v>10000</v>
      </c>
      <c r="FC1168" s="519">
        <v>10000</v>
      </c>
      <c r="FD1168" s="519">
        <v>10000</v>
      </c>
      <c r="FE1168" s="519">
        <v>10000</v>
      </c>
      <c r="FF1168" s="519">
        <v>10000</v>
      </c>
      <c r="FG1168" s="519">
        <v>10000</v>
      </c>
      <c r="FH1168" s="519">
        <v>10000</v>
      </c>
      <c r="FI1168" s="519">
        <v>10000</v>
      </c>
      <c r="FJ1168" s="519">
        <v>10000</v>
      </c>
      <c r="FK1168" s="519">
        <v>10000</v>
      </c>
      <c r="FL1168" s="519">
        <v>10000</v>
      </c>
      <c r="FM1168" s="519">
        <v>10000</v>
      </c>
      <c r="FN1168" s="519">
        <v>0</v>
      </c>
      <c r="FO1168" s="519">
        <v>0</v>
      </c>
      <c r="FP1168" s="519">
        <v>0</v>
      </c>
      <c r="FQ1168" s="519">
        <v>0</v>
      </c>
      <c r="FR1168" s="519">
        <v>0</v>
      </c>
      <c r="FS1168" s="519">
        <v>0</v>
      </c>
      <c r="FT1168" s="519">
        <v>0</v>
      </c>
      <c r="FU1168" s="519">
        <v>0</v>
      </c>
      <c r="FV1168" s="519">
        <v>0</v>
      </c>
      <c r="FW1168" s="519">
        <v>0</v>
      </c>
      <c r="FX1168" s="519">
        <v>0</v>
      </c>
      <c r="FY1168" s="519">
        <v>0</v>
      </c>
      <c r="FZ1168" s="519">
        <v>0</v>
      </c>
      <c r="GA1168" s="519">
        <v>0</v>
      </c>
      <c r="GB1168" s="519">
        <v>0</v>
      </c>
      <c r="GC1168" s="519">
        <v>0</v>
      </c>
      <c r="GD1168" s="519">
        <v>0</v>
      </c>
      <c r="GE1168" s="519">
        <v>0</v>
      </c>
      <c r="GF1168" s="519">
        <v>0</v>
      </c>
      <c r="GG1168" s="519">
        <v>0</v>
      </c>
      <c r="GH1168" s="519">
        <v>0</v>
      </c>
      <c r="GI1168" s="519">
        <v>0</v>
      </c>
      <c r="GJ1168" s="519">
        <v>0</v>
      </c>
      <c r="GK1168" s="519">
        <v>0</v>
      </c>
      <c r="GL1168" s="519">
        <v>0</v>
      </c>
      <c r="GM1168" s="519">
        <v>0</v>
      </c>
      <c r="GN1168" s="519">
        <v>0</v>
      </c>
      <c r="GO1168" s="519">
        <v>0</v>
      </c>
      <c r="GP1168" s="519">
        <v>0</v>
      </c>
      <c r="GQ1168" s="519">
        <v>0</v>
      </c>
      <c r="GR1168" s="519">
        <v>0</v>
      </c>
      <c r="GS1168" s="519">
        <v>0</v>
      </c>
      <c r="GT1168" s="519">
        <v>0</v>
      </c>
      <c r="GU1168" s="519">
        <v>0</v>
      </c>
      <c r="GV1168" s="519">
        <v>0</v>
      </c>
      <c r="GW1168" s="519">
        <v>0</v>
      </c>
      <c r="GX1168" s="519">
        <v>0</v>
      </c>
      <c r="GY1168" s="519">
        <v>0</v>
      </c>
      <c r="GZ1168" s="519">
        <v>0</v>
      </c>
      <c r="HA1168" s="519">
        <v>0</v>
      </c>
      <c r="HB1168" s="519">
        <v>0</v>
      </c>
      <c r="HC1168" s="519">
        <v>0</v>
      </c>
      <c r="HD1168" s="519">
        <v>0</v>
      </c>
      <c r="HE1168" s="519">
        <v>0</v>
      </c>
      <c r="HF1168" s="519">
        <v>0</v>
      </c>
      <c r="HG1168" s="519">
        <v>0</v>
      </c>
      <c r="HH1168" s="519">
        <v>0</v>
      </c>
      <c r="HI1168" s="519">
        <v>0</v>
      </c>
      <c r="HJ1168" s="519">
        <v>0</v>
      </c>
      <c r="HK1168" s="519">
        <v>0</v>
      </c>
      <c r="HL1168" s="519">
        <v>0</v>
      </c>
      <c r="HM1168" s="519">
        <v>0</v>
      </c>
      <c r="HN1168" s="519">
        <v>0</v>
      </c>
      <c r="HO1168" s="519">
        <v>0</v>
      </c>
      <c r="HP1168" s="519">
        <v>0</v>
      </c>
      <c r="HQ1168" s="519">
        <v>0</v>
      </c>
      <c r="HR1168" s="519">
        <v>0</v>
      </c>
      <c r="HS1168" s="519">
        <v>0</v>
      </c>
      <c r="HT1168" s="519">
        <v>0</v>
      </c>
      <c r="HU1168" s="519">
        <v>0</v>
      </c>
      <c r="HV1168" s="519">
        <v>0</v>
      </c>
      <c r="HW1168" s="519">
        <v>0</v>
      </c>
      <c r="HX1168" s="519">
        <v>0</v>
      </c>
      <c r="HY1168" s="519">
        <v>0</v>
      </c>
      <c r="HZ1168" s="519">
        <v>0</v>
      </c>
      <c r="IA1168" s="519">
        <v>0</v>
      </c>
      <c r="IB1168" s="519">
        <v>0</v>
      </c>
      <c r="IC1168" s="519">
        <v>0</v>
      </c>
      <c r="ID1168" s="519">
        <v>0</v>
      </c>
      <c r="IE1168" s="519">
        <v>0</v>
      </c>
      <c r="IF1168" s="519">
        <v>0</v>
      </c>
      <c r="IG1168" s="519">
        <v>0</v>
      </c>
      <c r="IH1168" s="519">
        <v>0</v>
      </c>
      <c r="II1168" s="519">
        <v>0</v>
      </c>
      <c r="IJ1168" s="519">
        <v>0</v>
      </c>
      <c r="IK1168" s="519">
        <v>0</v>
      </c>
    </row>
    <row r="1169" spans="2:245" hidden="1">
      <c r="B1169" s="519" t="s">
        <v>1058</v>
      </c>
      <c r="C1169" s="519"/>
      <c r="D1169" s="519"/>
      <c r="E1169" s="519"/>
      <c r="F1169" s="519">
        <v>2</v>
      </c>
      <c r="G1169" s="519"/>
      <c r="H1169" s="519">
        <v>55</v>
      </c>
      <c r="I1169" s="519">
        <v>7</v>
      </c>
      <c r="J1169" s="519" t="str">
        <f t="shared" si="57"/>
        <v>SDN10025507</v>
      </c>
      <c r="K1169" s="519">
        <v>1200</v>
      </c>
      <c r="M1169" s="337"/>
      <c r="N1169" s="519" t="s">
        <v>1062</v>
      </c>
      <c r="O1169" s="519" t="s">
        <v>1060</v>
      </c>
      <c r="P1169" s="519">
        <v>34</v>
      </c>
      <c r="Q1169" s="521" t="str">
        <f t="shared" si="58"/>
        <v>SDN200234</v>
      </c>
      <c r="R1169" s="519">
        <v>514.1</v>
      </c>
      <c r="S1169" s="519">
        <v>2000</v>
      </c>
      <c r="T1169" s="519">
        <v>2000</v>
      </c>
      <c r="U1169" s="519">
        <v>2056.4</v>
      </c>
      <c r="V1169" s="519">
        <v>2570.5</v>
      </c>
      <c r="W1169" s="519">
        <v>3084.6</v>
      </c>
      <c r="X1169" s="519">
        <v>3598.7</v>
      </c>
      <c r="Y1169" s="519">
        <v>4112.8</v>
      </c>
      <c r="Z1169" s="519">
        <v>4626.8999999999996</v>
      </c>
      <c r="AA1169" s="519">
        <v>5141</v>
      </c>
      <c r="AB1169" s="519">
        <v>5552.3</v>
      </c>
      <c r="AC1169" s="519">
        <v>5963.6</v>
      </c>
      <c r="AD1169" s="519">
        <v>6374.8</v>
      </c>
      <c r="AE1169" s="519">
        <v>6786.1</v>
      </c>
      <c r="AF1169" s="519">
        <v>7197.4</v>
      </c>
      <c r="AG1169" s="519">
        <v>7608.7</v>
      </c>
      <c r="AH1169" s="519">
        <v>8020</v>
      </c>
      <c r="AI1169" s="519">
        <v>8431.2000000000007</v>
      </c>
      <c r="AJ1169" s="519">
        <v>8842.5</v>
      </c>
      <c r="AK1169" s="519">
        <v>9253.7999999999993</v>
      </c>
      <c r="AL1169" s="519">
        <v>9253.7999999999993</v>
      </c>
      <c r="AM1169" s="519">
        <v>9253.7999999999993</v>
      </c>
      <c r="AN1169" s="519">
        <v>9253.7999999999993</v>
      </c>
      <c r="AO1169" s="519">
        <v>9253.7999999999993</v>
      </c>
      <c r="AP1169" s="519">
        <v>9253.7999999999993</v>
      </c>
      <c r="AQ1169" s="519">
        <v>9253.7999999999993</v>
      </c>
      <c r="AR1169" s="519">
        <v>9253.7999999999993</v>
      </c>
      <c r="AS1169" s="519">
        <v>9253.7999999999993</v>
      </c>
      <c r="AT1169" s="519">
        <v>9253.7999999999993</v>
      </c>
      <c r="AU1169" s="519">
        <v>9253.7999999999993</v>
      </c>
      <c r="AV1169" s="519">
        <v>9253.7999999999993</v>
      </c>
      <c r="AW1169" s="519">
        <v>9253.7999999999993</v>
      </c>
      <c r="AX1169" s="519">
        <v>9253.7999999999993</v>
      </c>
      <c r="AY1169" s="519">
        <v>9253.7999999999993</v>
      </c>
      <c r="AZ1169" s="519">
        <v>9253.7999999999993</v>
      </c>
      <c r="BA1169" s="519">
        <v>0</v>
      </c>
      <c r="BB1169" s="519">
        <v>0</v>
      </c>
      <c r="BC1169" s="519">
        <v>0</v>
      </c>
      <c r="BD1169" s="519">
        <v>0</v>
      </c>
      <c r="BE1169" s="519">
        <v>0</v>
      </c>
      <c r="BF1169" s="519">
        <v>0</v>
      </c>
      <c r="BG1169" s="519">
        <v>0</v>
      </c>
      <c r="BH1169" s="519">
        <v>0</v>
      </c>
      <c r="BI1169" s="519">
        <v>0</v>
      </c>
      <c r="BJ1169" s="519">
        <v>0</v>
      </c>
      <c r="BK1169" s="519">
        <v>0</v>
      </c>
      <c r="BL1169" s="519">
        <v>0</v>
      </c>
      <c r="BM1169" s="519">
        <v>0</v>
      </c>
      <c r="BN1169" s="519">
        <v>0</v>
      </c>
      <c r="BO1169" s="519">
        <v>0</v>
      </c>
      <c r="BP1169" s="519">
        <v>0</v>
      </c>
      <c r="BQ1169" s="519">
        <v>0</v>
      </c>
      <c r="BR1169" s="519">
        <v>0</v>
      </c>
      <c r="BS1169" s="519">
        <v>0</v>
      </c>
      <c r="BT1169" s="519">
        <v>0</v>
      </c>
      <c r="BU1169" s="519">
        <v>0</v>
      </c>
      <c r="BV1169" s="519">
        <v>0</v>
      </c>
      <c r="BW1169" s="519">
        <v>0</v>
      </c>
      <c r="BX1169" s="519">
        <v>0</v>
      </c>
      <c r="BY1169" s="519">
        <v>0</v>
      </c>
      <c r="BZ1169" s="519">
        <v>0</v>
      </c>
      <c r="CA1169" s="519">
        <v>0</v>
      </c>
      <c r="CB1169" s="519">
        <v>0</v>
      </c>
      <c r="CC1169" s="519">
        <v>0</v>
      </c>
      <c r="CD1169" s="519">
        <v>0</v>
      </c>
      <c r="CE1169" s="519">
        <v>0</v>
      </c>
      <c r="CF1169" s="519">
        <v>0</v>
      </c>
      <c r="CG1169" s="519">
        <v>0</v>
      </c>
      <c r="CH1169" s="519">
        <v>0</v>
      </c>
      <c r="CI1169" s="519">
        <v>0</v>
      </c>
      <c r="CJ1169" s="519">
        <v>0</v>
      </c>
      <c r="CK1169" s="519">
        <v>0</v>
      </c>
      <c r="CL1169" s="519">
        <v>0</v>
      </c>
      <c r="CM1169" s="519">
        <v>0</v>
      </c>
      <c r="CN1169" s="519">
        <v>0</v>
      </c>
      <c r="CO1169" s="519">
        <v>0</v>
      </c>
      <c r="CP1169" s="519">
        <v>0</v>
      </c>
      <c r="CQ1169" s="519">
        <v>0</v>
      </c>
      <c r="CR1169" s="519">
        <v>0</v>
      </c>
      <c r="CS1169" s="519">
        <v>0</v>
      </c>
      <c r="CT1169" s="519">
        <v>0</v>
      </c>
      <c r="CU1169" s="519">
        <v>0</v>
      </c>
      <c r="CV1169" s="519">
        <v>0</v>
      </c>
      <c r="CW1169" s="519">
        <v>0</v>
      </c>
      <c r="CX1169" s="519">
        <v>0</v>
      </c>
      <c r="CY1169" s="519">
        <v>0</v>
      </c>
      <c r="CZ1169" s="519">
        <v>0</v>
      </c>
      <c r="DA1169" s="519">
        <v>0</v>
      </c>
      <c r="DB1169" s="519">
        <v>0</v>
      </c>
      <c r="DC1169" s="519">
        <v>0</v>
      </c>
      <c r="DD1169" s="519">
        <v>0</v>
      </c>
      <c r="DE1169" s="519">
        <v>0</v>
      </c>
      <c r="DF1169" s="519">
        <v>0</v>
      </c>
      <c r="DG1169" s="519">
        <v>0</v>
      </c>
      <c r="DH1169" s="519">
        <v>0</v>
      </c>
      <c r="DI1169" s="519">
        <v>0</v>
      </c>
      <c r="DJ1169" s="519">
        <v>0</v>
      </c>
      <c r="DK1169" s="519">
        <v>0</v>
      </c>
      <c r="DL1169" s="519">
        <v>0</v>
      </c>
      <c r="DM1169" s="519">
        <v>0</v>
      </c>
      <c r="DN1169" s="519">
        <v>0</v>
      </c>
      <c r="DO1169" s="519">
        <v>0</v>
      </c>
      <c r="DP1169" s="519">
        <v>0</v>
      </c>
      <c r="DQ1169" s="519">
        <v>0</v>
      </c>
      <c r="DR1169" s="519">
        <v>0</v>
      </c>
      <c r="DS1169" s="519">
        <v>0</v>
      </c>
      <c r="DT1169" s="519">
        <v>0</v>
      </c>
      <c r="DU1169" s="519">
        <v>0</v>
      </c>
      <c r="DV1169" s="519">
        <v>0</v>
      </c>
      <c r="DW1169" s="519">
        <v>0</v>
      </c>
      <c r="DX1169" s="519">
        <v>0</v>
      </c>
      <c r="DZ1169" s="337"/>
      <c r="EA1169" s="519" t="s">
        <v>1062</v>
      </c>
      <c r="EB1169" s="519" t="s">
        <v>1060</v>
      </c>
      <c r="EC1169" s="519">
        <v>34</v>
      </c>
      <c r="ED1169" s="183" t="str">
        <f t="shared" ref="ED1169:ED1232" si="59">EA1169&amp;TEXT(EB1169,"00")&amp;TEXT(EC1169,"00")</f>
        <v>SDN200234</v>
      </c>
      <c r="EE1169" s="519">
        <v>514.1</v>
      </c>
      <c r="EF1169" s="519">
        <v>10000</v>
      </c>
      <c r="EG1169" s="519">
        <v>10000</v>
      </c>
      <c r="EH1169" s="519">
        <v>10000</v>
      </c>
      <c r="EI1169" s="519">
        <v>10000</v>
      </c>
      <c r="EJ1169" s="519">
        <v>10000</v>
      </c>
      <c r="EK1169" s="519">
        <v>10000</v>
      </c>
      <c r="EL1169" s="519">
        <v>10000</v>
      </c>
      <c r="EM1169" s="519">
        <v>10000</v>
      </c>
      <c r="EN1169" s="519">
        <v>10000</v>
      </c>
      <c r="EO1169" s="519">
        <v>10000</v>
      </c>
      <c r="EP1169" s="519">
        <v>10000</v>
      </c>
      <c r="EQ1169" s="519">
        <v>10000</v>
      </c>
      <c r="ER1169" s="519">
        <v>10000</v>
      </c>
      <c r="ES1169" s="519">
        <v>10000</v>
      </c>
      <c r="ET1169" s="519">
        <v>10000</v>
      </c>
      <c r="EU1169" s="519">
        <v>10000</v>
      </c>
      <c r="EV1169" s="519">
        <v>10000</v>
      </c>
      <c r="EW1169" s="519">
        <v>10000</v>
      </c>
      <c r="EX1169" s="519">
        <v>10000</v>
      </c>
      <c r="EY1169" s="519">
        <v>10000</v>
      </c>
      <c r="EZ1169" s="519">
        <v>10000</v>
      </c>
      <c r="FA1169" s="519">
        <v>10000</v>
      </c>
      <c r="FB1169" s="519">
        <v>10000</v>
      </c>
      <c r="FC1169" s="519">
        <v>10000</v>
      </c>
      <c r="FD1169" s="519">
        <v>10000</v>
      </c>
      <c r="FE1169" s="519">
        <v>10000</v>
      </c>
      <c r="FF1169" s="519">
        <v>10000</v>
      </c>
      <c r="FG1169" s="519">
        <v>10000</v>
      </c>
      <c r="FH1169" s="519">
        <v>10000</v>
      </c>
      <c r="FI1169" s="519">
        <v>10000</v>
      </c>
      <c r="FJ1169" s="519">
        <v>10000</v>
      </c>
      <c r="FK1169" s="519">
        <v>10000</v>
      </c>
      <c r="FL1169" s="519">
        <v>10000</v>
      </c>
      <c r="FM1169" s="519">
        <v>10000</v>
      </c>
      <c r="FN1169" s="519">
        <v>0</v>
      </c>
      <c r="FO1169" s="519">
        <v>0</v>
      </c>
      <c r="FP1169" s="519">
        <v>0</v>
      </c>
      <c r="FQ1169" s="519">
        <v>0</v>
      </c>
      <c r="FR1169" s="519">
        <v>0</v>
      </c>
      <c r="FS1169" s="519">
        <v>0</v>
      </c>
      <c r="FT1169" s="519">
        <v>0</v>
      </c>
      <c r="FU1169" s="519">
        <v>0</v>
      </c>
      <c r="FV1169" s="519">
        <v>0</v>
      </c>
      <c r="FW1169" s="519">
        <v>0</v>
      </c>
      <c r="FX1169" s="519">
        <v>0</v>
      </c>
      <c r="FY1169" s="519">
        <v>0</v>
      </c>
      <c r="FZ1169" s="519">
        <v>0</v>
      </c>
      <c r="GA1169" s="519">
        <v>0</v>
      </c>
      <c r="GB1169" s="519">
        <v>0</v>
      </c>
      <c r="GC1169" s="519">
        <v>0</v>
      </c>
      <c r="GD1169" s="519">
        <v>0</v>
      </c>
      <c r="GE1169" s="519">
        <v>0</v>
      </c>
      <c r="GF1169" s="519">
        <v>0</v>
      </c>
      <c r="GG1169" s="519">
        <v>0</v>
      </c>
      <c r="GH1169" s="519">
        <v>0</v>
      </c>
      <c r="GI1169" s="519">
        <v>0</v>
      </c>
      <c r="GJ1169" s="519">
        <v>0</v>
      </c>
      <c r="GK1169" s="519">
        <v>0</v>
      </c>
      <c r="GL1169" s="519">
        <v>0</v>
      </c>
      <c r="GM1169" s="519">
        <v>0</v>
      </c>
      <c r="GN1169" s="519">
        <v>0</v>
      </c>
      <c r="GO1169" s="519">
        <v>0</v>
      </c>
      <c r="GP1169" s="519">
        <v>0</v>
      </c>
      <c r="GQ1169" s="519">
        <v>0</v>
      </c>
      <c r="GR1169" s="519">
        <v>0</v>
      </c>
      <c r="GS1169" s="519">
        <v>0</v>
      </c>
      <c r="GT1169" s="519">
        <v>0</v>
      </c>
      <c r="GU1169" s="519">
        <v>0</v>
      </c>
      <c r="GV1169" s="519">
        <v>0</v>
      </c>
      <c r="GW1169" s="519">
        <v>0</v>
      </c>
      <c r="GX1169" s="519">
        <v>0</v>
      </c>
      <c r="GY1169" s="519">
        <v>0</v>
      </c>
      <c r="GZ1169" s="519">
        <v>0</v>
      </c>
      <c r="HA1169" s="519">
        <v>0</v>
      </c>
      <c r="HB1169" s="519">
        <v>0</v>
      </c>
      <c r="HC1169" s="519">
        <v>0</v>
      </c>
      <c r="HD1169" s="519">
        <v>0</v>
      </c>
      <c r="HE1169" s="519">
        <v>0</v>
      </c>
      <c r="HF1169" s="519">
        <v>0</v>
      </c>
      <c r="HG1169" s="519">
        <v>0</v>
      </c>
      <c r="HH1169" s="519">
        <v>0</v>
      </c>
      <c r="HI1169" s="519">
        <v>0</v>
      </c>
      <c r="HJ1169" s="519">
        <v>0</v>
      </c>
      <c r="HK1169" s="519">
        <v>0</v>
      </c>
      <c r="HL1169" s="519">
        <v>0</v>
      </c>
      <c r="HM1169" s="519">
        <v>0</v>
      </c>
      <c r="HN1169" s="519">
        <v>0</v>
      </c>
      <c r="HO1169" s="519">
        <v>0</v>
      </c>
      <c r="HP1169" s="519">
        <v>0</v>
      </c>
      <c r="HQ1169" s="519">
        <v>0</v>
      </c>
      <c r="HR1169" s="519">
        <v>0</v>
      </c>
      <c r="HS1169" s="519">
        <v>0</v>
      </c>
      <c r="HT1169" s="519">
        <v>0</v>
      </c>
      <c r="HU1169" s="519">
        <v>0</v>
      </c>
      <c r="HV1169" s="519">
        <v>0</v>
      </c>
      <c r="HW1169" s="519">
        <v>0</v>
      </c>
      <c r="HX1169" s="519">
        <v>0</v>
      </c>
      <c r="HY1169" s="519">
        <v>0</v>
      </c>
      <c r="HZ1169" s="519">
        <v>0</v>
      </c>
      <c r="IA1169" s="519">
        <v>0</v>
      </c>
      <c r="IB1169" s="519">
        <v>0</v>
      </c>
      <c r="IC1169" s="519">
        <v>0</v>
      </c>
      <c r="ID1169" s="519">
        <v>0</v>
      </c>
      <c r="IE1169" s="519">
        <v>0</v>
      </c>
      <c r="IF1169" s="519">
        <v>0</v>
      </c>
      <c r="IG1169" s="519">
        <v>0</v>
      </c>
      <c r="IH1169" s="519">
        <v>0</v>
      </c>
      <c r="II1169" s="519">
        <v>0</v>
      </c>
      <c r="IJ1169" s="519">
        <v>0</v>
      </c>
      <c r="IK1169" s="519">
        <v>0</v>
      </c>
    </row>
    <row r="1170" spans="2:245" hidden="1">
      <c r="B1170" s="519" t="s">
        <v>1058</v>
      </c>
      <c r="C1170" s="519"/>
      <c r="D1170" s="519"/>
      <c r="E1170" s="519"/>
      <c r="F1170" s="519">
        <v>2</v>
      </c>
      <c r="G1170" s="519"/>
      <c r="H1170" s="519">
        <v>55</v>
      </c>
      <c r="I1170" s="519">
        <v>8</v>
      </c>
      <c r="J1170" s="519" t="str">
        <f t="shared" si="57"/>
        <v>SDN10025508</v>
      </c>
      <c r="K1170" s="519">
        <v>1200</v>
      </c>
      <c r="M1170" s="337"/>
      <c r="N1170" s="519" t="s">
        <v>1062</v>
      </c>
      <c r="O1170" s="519" t="s">
        <v>1060</v>
      </c>
      <c r="P1170" s="519">
        <v>35</v>
      </c>
      <c r="Q1170" s="521" t="str">
        <f t="shared" si="58"/>
        <v>SDN200235</v>
      </c>
      <c r="R1170" s="519">
        <v>519.4</v>
      </c>
      <c r="S1170" s="519">
        <v>2000</v>
      </c>
      <c r="T1170" s="519">
        <v>2000</v>
      </c>
      <c r="U1170" s="519">
        <v>2077.6</v>
      </c>
      <c r="V1170" s="519">
        <v>2597</v>
      </c>
      <c r="W1170" s="519">
        <v>3116.4</v>
      </c>
      <c r="X1170" s="519">
        <v>3635.8</v>
      </c>
      <c r="Y1170" s="519">
        <v>4155.2</v>
      </c>
      <c r="Z1170" s="519">
        <v>4674.6000000000004</v>
      </c>
      <c r="AA1170" s="519">
        <v>5194</v>
      </c>
      <c r="AB1170" s="519">
        <v>5609.5</v>
      </c>
      <c r="AC1170" s="519">
        <v>6025</v>
      </c>
      <c r="AD1170" s="519">
        <v>6440.6</v>
      </c>
      <c r="AE1170" s="519">
        <v>6856.1</v>
      </c>
      <c r="AF1170" s="519">
        <v>7271.6</v>
      </c>
      <c r="AG1170" s="519">
        <v>7687.1</v>
      </c>
      <c r="AH1170" s="519">
        <v>8102.6</v>
      </c>
      <c r="AI1170" s="519">
        <v>8518.2000000000007</v>
      </c>
      <c r="AJ1170" s="519">
        <v>8933.7000000000007</v>
      </c>
      <c r="AK1170" s="519">
        <v>9349.2000000000007</v>
      </c>
      <c r="AL1170" s="519">
        <v>9349.2000000000007</v>
      </c>
      <c r="AM1170" s="519">
        <v>9349.2000000000007</v>
      </c>
      <c r="AN1170" s="519">
        <v>9349.2000000000007</v>
      </c>
      <c r="AO1170" s="519">
        <v>9349.2000000000007</v>
      </c>
      <c r="AP1170" s="519">
        <v>9349.2000000000007</v>
      </c>
      <c r="AQ1170" s="519">
        <v>9349.2000000000007</v>
      </c>
      <c r="AR1170" s="519">
        <v>9349.2000000000007</v>
      </c>
      <c r="AS1170" s="519">
        <v>9349.2000000000007</v>
      </c>
      <c r="AT1170" s="519">
        <v>9349.2000000000007</v>
      </c>
      <c r="AU1170" s="519">
        <v>9349.2000000000007</v>
      </c>
      <c r="AV1170" s="519">
        <v>9349.2000000000007</v>
      </c>
      <c r="AW1170" s="519">
        <v>9349.2000000000007</v>
      </c>
      <c r="AX1170" s="519">
        <v>9349.2000000000007</v>
      </c>
      <c r="AY1170" s="519">
        <v>9349.2000000000007</v>
      </c>
      <c r="AZ1170" s="519">
        <v>9349.2000000000007</v>
      </c>
      <c r="BA1170" s="519">
        <v>0</v>
      </c>
      <c r="BB1170" s="519">
        <v>0</v>
      </c>
      <c r="BC1170" s="519">
        <v>0</v>
      </c>
      <c r="BD1170" s="519">
        <v>0</v>
      </c>
      <c r="BE1170" s="519">
        <v>0</v>
      </c>
      <c r="BF1170" s="519">
        <v>0</v>
      </c>
      <c r="BG1170" s="519">
        <v>0</v>
      </c>
      <c r="BH1170" s="519">
        <v>0</v>
      </c>
      <c r="BI1170" s="519">
        <v>0</v>
      </c>
      <c r="BJ1170" s="519">
        <v>0</v>
      </c>
      <c r="BK1170" s="519">
        <v>0</v>
      </c>
      <c r="BL1170" s="519">
        <v>0</v>
      </c>
      <c r="BM1170" s="519">
        <v>0</v>
      </c>
      <c r="BN1170" s="519">
        <v>0</v>
      </c>
      <c r="BO1170" s="519">
        <v>0</v>
      </c>
      <c r="BP1170" s="519">
        <v>0</v>
      </c>
      <c r="BQ1170" s="519">
        <v>0</v>
      </c>
      <c r="BR1170" s="519">
        <v>0</v>
      </c>
      <c r="BS1170" s="519">
        <v>0</v>
      </c>
      <c r="BT1170" s="519">
        <v>0</v>
      </c>
      <c r="BU1170" s="519">
        <v>0</v>
      </c>
      <c r="BV1170" s="519">
        <v>0</v>
      </c>
      <c r="BW1170" s="519">
        <v>0</v>
      </c>
      <c r="BX1170" s="519">
        <v>0</v>
      </c>
      <c r="BY1170" s="519">
        <v>0</v>
      </c>
      <c r="BZ1170" s="519">
        <v>0</v>
      </c>
      <c r="CA1170" s="519">
        <v>0</v>
      </c>
      <c r="CB1170" s="519">
        <v>0</v>
      </c>
      <c r="CC1170" s="519">
        <v>0</v>
      </c>
      <c r="CD1170" s="519">
        <v>0</v>
      </c>
      <c r="CE1170" s="519">
        <v>0</v>
      </c>
      <c r="CF1170" s="519">
        <v>0</v>
      </c>
      <c r="CG1170" s="519">
        <v>0</v>
      </c>
      <c r="CH1170" s="519">
        <v>0</v>
      </c>
      <c r="CI1170" s="519">
        <v>0</v>
      </c>
      <c r="CJ1170" s="519">
        <v>0</v>
      </c>
      <c r="CK1170" s="519">
        <v>0</v>
      </c>
      <c r="CL1170" s="519">
        <v>0</v>
      </c>
      <c r="CM1170" s="519">
        <v>0</v>
      </c>
      <c r="CN1170" s="519">
        <v>0</v>
      </c>
      <c r="CO1170" s="519">
        <v>0</v>
      </c>
      <c r="CP1170" s="519">
        <v>0</v>
      </c>
      <c r="CQ1170" s="519">
        <v>0</v>
      </c>
      <c r="CR1170" s="519">
        <v>0</v>
      </c>
      <c r="CS1170" s="519">
        <v>0</v>
      </c>
      <c r="CT1170" s="519">
        <v>0</v>
      </c>
      <c r="CU1170" s="519">
        <v>0</v>
      </c>
      <c r="CV1170" s="519">
        <v>0</v>
      </c>
      <c r="CW1170" s="519">
        <v>0</v>
      </c>
      <c r="CX1170" s="519">
        <v>0</v>
      </c>
      <c r="CY1170" s="519">
        <v>0</v>
      </c>
      <c r="CZ1170" s="519">
        <v>0</v>
      </c>
      <c r="DA1170" s="519">
        <v>0</v>
      </c>
      <c r="DB1170" s="519">
        <v>0</v>
      </c>
      <c r="DC1170" s="519">
        <v>0</v>
      </c>
      <c r="DD1170" s="519">
        <v>0</v>
      </c>
      <c r="DE1170" s="519">
        <v>0</v>
      </c>
      <c r="DF1170" s="519">
        <v>0</v>
      </c>
      <c r="DG1170" s="519">
        <v>0</v>
      </c>
      <c r="DH1170" s="519">
        <v>0</v>
      </c>
      <c r="DI1170" s="519">
        <v>0</v>
      </c>
      <c r="DJ1170" s="519">
        <v>0</v>
      </c>
      <c r="DK1170" s="519">
        <v>0</v>
      </c>
      <c r="DL1170" s="519">
        <v>0</v>
      </c>
      <c r="DM1170" s="519">
        <v>0</v>
      </c>
      <c r="DN1170" s="519">
        <v>0</v>
      </c>
      <c r="DO1170" s="519">
        <v>0</v>
      </c>
      <c r="DP1170" s="519">
        <v>0</v>
      </c>
      <c r="DQ1170" s="519">
        <v>0</v>
      </c>
      <c r="DR1170" s="519">
        <v>0</v>
      </c>
      <c r="DS1170" s="519">
        <v>0</v>
      </c>
      <c r="DT1170" s="519">
        <v>0</v>
      </c>
      <c r="DU1170" s="519">
        <v>0</v>
      </c>
      <c r="DV1170" s="519">
        <v>0</v>
      </c>
      <c r="DW1170" s="519">
        <v>0</v>
      </c>
      <c r="DX1170" s="519">
        <v>0</v>
      </c>
      <c r="DZ1170" s="337"/>
      <c r="EA1170" s="519" t="s">
        <v>1062</v>
      </c>
      <c r="EB1170" s="519" t="s">
        <v>1060</v>
      </c>
      <c r="EC1170" s="519">
        <v>35</v>
      </c>
      <c r="ED1170" s="183" t="str">
        <f t="shared" si="59"/>
        <v>SDN200235</v>
      </c>
      <c r="EE1170" s="519">
        <v>519.4</v>
      </c>
      <c r="EF1170" s="519">
        <v>10000</v>
      </c>
      <c r="EG1170" s="519">
        <v>10000</v>
      </c>
      <c r="EH1170" s="519">
        <v>10000</v>
      </c>
      <c r="EI1170" s="519">
        <v>10000</v>
      </c>
      <c r="EJ1170" s="519">
        <v>10000</v>
      </c>
      <c r="EK1170" s="519">
        <v>10000</v>
      </c>
      <c r="EL1170" s="519">
        <v>10000</v>
      </c>
      <c r="EM1170" s="519">
        <v>10000</v>
      </c>
      <c r="EN1170" s="519">
        <v>10000</v>
      </c>
      <c r="EO1170" s="519">
        <v>10000</v>
      </c>
      <c r="EP1170" s="519">
        <v>10000</v>
      </c>
      <c r="EQ1170" s="519">
        <v>10000</v>
      </c>
      <c r="ER1170" s="519">
        <v>10000</v>
      </c>
      <c r="ES1170" s="519">
        <v>10000</v>
      </c>
      <c r="ET1170" s="519">
        <v>10000</v>
      </c>
      <c r="EU1170" s="519">
        <v>10000</v>
      </c>
      <c r="EV1170" s="519">
        <v>10000</v>
      </c>
      <c r="EW1170" s="519">
        <v>10000</v>
      </c>
      <c r="EX1170" s="519">
        <v>10000</v>
      </c>
      <c r="EY1170" s="519">
        <v>10000</v>
      </c>
      <c r="EZ1170" s="519">
        <v>10000</v>
      </c>
      <c r="FA1170" s="519">
        <v>10000</v>
      </c>
      <c r="FB1170" s="519">
        <v>10000</v>
      </c>
      <c r="FC1170" s="519">
        <v>10000</v>
      </c>
      <c r="FD1170" s="519">
        <v>10000</v>
      </c>
      <c r="FE1170" s="519">
        <v>10000</v>
      </c>
      <c r="FF1170" s="519">
        <v>10000</v>
      </c>
      <c r="FG1170" s="519">
        <v>10000</v>
      </c>
      <c r="FH1170" s="519">
        <v>10000</v>
      </c>
      <c r="FI1170" s="519">
        <v>10000</v>
      </c>
      <c r="FJ1170" s="519">
        <v>10000</v>
      </c>
      <c r="FK1170" s="519">
        <v>10000</v>
      </c>
      <c r="FL1170" s="519">
        <v>10000</v>
      </c>
      <c r="FM1170" s="519">
        <v>10000</v>
      </c>
      <c r="FN1170" s="519">
        <v>0</v>
      </c>
      <c r="FO1170" s="519">
        <v>0</v>
      </c>
      <c r="FP1170" s="519">
        <v>0</v>
      </c>
      <c r="FQ1170" s="519">
        <v>0</v>
      </c>
      <c r="FR1170" s="519">
        <v>0</v>
      </c>
      <c r="FS1170" s="519">
        <v>0</v>
      </c>
      <c r="FT1170" s="519">
        <v>0</v>
      </c>
      <c r="FU1170" s="519">
        <v>0</v>
      </c>
      <c r="FV1170" s="519">
        <v>0</v>
      </c>
      <c r="FW1170" s="519">
        <v>0</v>
      </c>
      <c r="FX1170" s="519">
        <v>0</v>
      </c>
      <c r="FY1170" s="519">
        <v>0</v>
      </c>
      <c r="FZ1170" s="519">
        <v>0</v>
      </c>
      <c r="GA1170" s="519">
        <v>0</v>
      </c>
      <c r="GB1170" s="519">
        <v>0</v>
      </c>
      <c r="GC1170" s="519">
        <v>0</v>
      </c>
      <c r="GD1170" s="519">
        <v>0</v>
      </c>
      <c r="GE1170" s="519">
        <v>0</v>
      </c>
      <c r="GF1170" s="519">
        <v>0</v>
      </c>
      <c r="GG1170" s="519">
        <v>0</v>
      </c>
      <c r="GH1170" s="519">
        <v>0</v>
      </c>
      <c r="GI1170" s="519">
        <v>0</v>
      </c>
      <c r="GJ1170" s="519">
        <v>0</v>
      </c>
      <c r="GK1170" s="519">
        <v>0</v>
      </c>
      <c r="GL1170" s="519">
        <v>0</v>
      </c>
      <c r="GM1170" s="519">
        <v>0</v>
      </c>
      <c r="GN1170" s="519">
        <v>0</v>
      </c>
      <c r="GO1170" s="519">
        <v>0</v>
      </c>
      <c r="GP1170" s="519">
        <v>0</v>
      </c>
      <c r="GQ1170" s="519">
        <v>0</v>
      </c>
      <c r="GR1170" s="519">
        <v>0</v>
      </c>
      <c r="GS1170" s="519">
        <v>0</v>
      </c>
      <c r="GT1170" s="519">
        <v>0</v>
      </c>
      <c r="GU1170" s="519">
        <v>0</v>
      </c>
      <c r="GV1170" s="519">
        <v>0</v>
      </c>
      <c r="GW1170" s="519">
        <v>0</v>
      </c>
      <c r="GX1170" s="519">
        <v>0</v>
      </c>
      <c r="GY1170" s="519">
        <v>0</v>
      </c>
      <c r="GZ1170" s="519">
        <v>0</v>
      </c>
      <c r="HA1170" s="519">
        <v>0</v>
      </c>
      <c r="HB1170" s="519">
        <v>0</v>
      </c>
      <c r="HC1170" s="519">
        <v>0</v>
      </c>
      <c r="HD1170" s="519">
        <v>0</v>
      </c>
      <c r="HE1170" s="519">
        <v>0</v>
      </c>
      <c r="HF1170" s="519">
        <v>0</v>
      </c>
      <c r="HG1170" s="519">
        <v>0</v>
      </c>
      <c r="HH1170" s="519">
        <v>0</v>
      </c>
      <c r="HI1170" s="519">
        <v>0</v>
      </c>
      <c r="HJ1170" s="519">
        <v>0</v>
      </c>
      <c r="HK1170" s="519">
        <v>0</v>
      </c>
      <c r="HL1170" s="519">
        <v>0</v>
      </c>
      <c r="HM1170" s="519">
        <v>0</v>
      </c>
      <c r="HN1170" s="519">
        <v>0</v>
      </c>
      <c r="HO1170" s="519">
        <v>0</v>
      </c>
      <c r="HP1170" s="519">
        <v>0</v>
      </c>
      <c r="HQ1170" s="519">
        <v>0</v>
      </c>
      <c r="HR1170" s="519">
        <v>0</v>
      </c>
      <c r="HS1170" s="519">
        <v>0</v>
      </c>
      <c r="HT1170" s="519">
        <v>0</v>
      </c>
      <c r="HU1170" s="519">
        <v>0</v>
      </c>
      <c r="HV1170" s="519">
        <v>0</v>
      </c>
      <c r="HW1170" s="519">
        <v>0</v>
      </c>
      <c r="HX1170" s="519">
        <v>0</v>
      </c>
      <c r="HY1170" s="519">
        <v>0</v>
      </c>
      <c r="HZ1170" s="519">
        <v>0</v>
      </c>
      <c r="IA1170" s="519">
        <v>0</v>
      </c>
      <c r="IB1170" s="519">
        <v>0</v>
      </c>
      <c r="IC1170" s="519">
        <v>0</v>
      </c>
      <c r="ID1170" s="519">
        <v>0</v>
      </c>
      <c r="IE1170" s="519">
        <v>0</v>
      </c>
      <c r="IF1170" s="519">
        <v>0</v>
      </c>
      <c r="IG1170" s="519">
        <v>0</v>
      </c>
      <c r="IH1170" s="519">
        <v>0</v>
      </c>
      <c r="II1170" s="519">
        <v>0</v>
      </c>
      <c r="IJ1170" s="519">
        <v>0</v>
      </c>
      <c r="IK1170" s="519">
        <v>0</v>
      </c>
    </row>
    <row r="1171" spans="2:245" hidden="1">
      <c r="B1171" s="519" t="s">
        <v>1058</v>
      </c>
      <c r="C1171" s="519"/>
      <c r="D1171" s="519"/>
      <c r="E1171" s="519"/>
      <c r="F1171" s="519">
        <v>2</v>
      </c>
      <c r="G1171" s="519"/>
      <c r="H1171" s="519">
        <v>55</v>
      </c>
      <c r="I1171" s="519">
        <v>9</v>
      </c>
      <c r="J1171" s="519" t="str">
        <f t="shared" si="57"/>
        <v>SDN10025509</v>
      </c>
      <c r="K1171" s="519">
        <v>1200</v>
      </c>
      <c r="M1171" s="337"/>
      <c r="N1171" s="519" t="s">
        <v>1062</v>
      </c>
      <c r="O1171" s="519" t="s">
        <v>1060</v>
      </c>
      <c r="P1171" s="519">
        <v>36</v>
      </c>
      <c r="Q1171" s="521" t="str">
        <f t="shared" si="58"/>
        <v>SDN200236</v>
      </c>
      <c r="R1171" s="519">
        <v>530</v>
      </c>
      <c r="S1171" s="519">
        <v>2000</v>
      </c>
      <c r="T1171" s="519">
        <v>2000</v>
      </c>
      <c r="U1171" s="519">
        <v>2120</v>
      </c>
      <c r="V1171" s="519">
        <v>2650</v>
      </c>
      <c r="W1171" s="519">
        <v>3180</v>
      </c>
      <c r="X1171" s="519">
        <v>3710</v>
      </c>
      <c r="Y1171" s="519">
        <v>4240</v>
      </c>
      <c r="Z1171" s="519">
        <v>4770</v>
      </c>
      <c r="AA1171" s="519">
        <v>5300</v>
      </c>
      <c r="AB1171" s="519">
        <v>5724</v>
      </c>
      <c r="AC1171" s="519">
        <v>6148</v>
      </c>
      <c r="AD1171" s="519">
        <v>6572</v>
      </c>
      <c r="AE1171" s="519">
        <v>6996</v>
      </c>
      <c r="AF1171" s="519">
        <v>7420</v>
      </c>
      <c r="AG1171" s="519">
        <v>7844</v>
      </c>
      <c r="AH1171" s="519">
        <v>8268</v>
      </c>
      <c r="AI1171" s="519">
        <v>8692</v>
      </c>
      <c r="AJ1171" s="519">
        <v>9116</v>
      </c>
      <c r="AK1171" s="519">
        <v>9540</v>
      </c>
      <c r="AL1171" s="519">
        <v>9540</v>
      </c>
      <c r="AM1171" s="519">
        <v>9540</v>
      </c>
      <c r="AN1171" s="519">
        <v>9540</v>
      </c>
      <c r="AO1171" s="519">
        <v>9540</v>
      </c>
      <c r="AP1171" s="519">
        <v>9540</v>
      </c>
      <c r="AQ1171" s="519">
        <v>9540</v>
      </c>
      <c r="AR1171" s="519">
        <v>9540</v>
      </c>
      <c r="AS1171" s="519">
        <v>9540</v>
      </c>
      <c r="AT1171" s="519">
        <v>9540</v>
      </c>
      <c r="AU1171" s="519">
        <v>9540</v>
      </c>
      <c r="AV1171" s="519">
        <v>9540</v>
      </c>
      <c r="AW1171" s="519">
        <v>9540</v>
      </c>
      <c r="AX1171" s="519">
        <v>9540</v>
      </c>
      <c r="AY1171" s="519">
        <v>9540</v>
      </c>
      <c r="AZ1171" s="519">
        <v>9540</v>
      </c>
      <c r="BA1171" s="519">
        <v>0</v>
      </c>
      <c r="BB1171" s="519">
        <v>0</v>
      </c>
      <c r="BC1171" s="519">
        <v>0</v>
      </c>
      <c r="BD1171" s="519">
        <v>0</v>
      </c>
      <c r="BE1171" s="519">
        <v>0</v>
      </c>
      <c r="BF1171" s="519">
        <v>0</v>
      </c>
      <c r="BG1171" s="519">
        <v>0</v>
      </c>
      <c r="BH1171" s="519">
        <v>0</v>
      </c>
      <c r="BI1171" s="519">
        <v>0</v>
      </c>
      <c r="BJ1171" s="519">
        <v>0</v>
      </c>
      <c r="BK1171" s="519">
        <v>0</v>
      </c>
      <c r="BL1171" s="519">
        <v>0</v>
      </c>
      <c r="BM1171" s="519">
        <v>0</v>
      </c>
      <c r="BN1171" s="519">
        <v>0</v>
      </c>
      <c r="BO1171" s="519">
        <v>0</v>
      </c>
      <c r="BP1171" s="519">
        <v>0</v>
      </c>
      <c r="BQ1171" s="519">
        <v>0</v>
      </c>
      <c r="BR1171" s="519">
        <v>0</v>
      </c>
      <c r="BS1171" s="519">
        <v>0</v>
      </c>
      <c r="BT1171" s="519">
        <v>0</v>
      </c>
      <c r="BU1171" s="519">
        <v>0</v>
      </c>
      <c r="BV1171" s="519">
        <v>0</v>
      </c>
      <c r="BW1171" s="519">
        <v>0</v>
      </c>
      <c r="BX1171" s="519">
        <v>0</v>
      </c>
      <c r="BY1171" s="519">
        <v>0</v>
      </c>
      <c r="BZ1171" s="519">
        <v>0</v>
      </c>
      <c r="CA1171" s="519">
        <v>0</v>
      </c>
      <c r="CB1171" s="519">
        <v>0</v>
      </c>
      <c r="CC1171" s="519">
        <v>0</v>
      </c>
      <c r="CD1171" s="519">
        <v>0</v>
      </c>
      <c r="CE1171" s="519">
        <v>0</v>
      </c>
      <c r="CF1171" s="519">
        <v>0</v>
      </c>
      <c r="CG1171" s="519">
        <v>0</v>
      </c>
      <c r="CH1171" s="519">
        <v>0</v>
      </c>
      <c r="CI1171" s="519">
        <v>0</v>
      </c>
      <c r="CJ1171" s="519">
        <v>0</v>
      </c>
      <c r="CK1171" s="519">
        <v>0</v>
      </c>
      <c r="CL1171" s="519">
        <v>0</v>
      </c>
      <c r="CM1171" s="519">
        <v>0</v>
      </c>
      <c r="CN1171" s="519">
        <v>0</v>
      </c>
      <c r="CO1171" s="519">
        <v>0</v>
      </c>
      <c r="CP1171" s="519">
        <v>0</v>
      </c>
      <c r="CQ1171" s="519">
        <v>0</v>
      </c>
      <c r="CR1171" s="519">
        <v>0</v>
      </c>
      <c r="CS1171" s="519">
        <v>0</v>
      </c>
      <c r="CT1171" s="519">
        <v>0</v>
      </c>
      <c r="CU1171" s="519">
        <v>0</v>
      </c>
      <c r="CV1171" s="519">
        <v>0</v>
      </c>
      <c r="CW1171" s="519">
        <v>0</v>
      </c>
      <c r="CX1171" s="519">
        <v>0</v>
      </c>
      <c r="CY1171" s="519">
        <v>0</v>
      </c>
      <c r="CZ1171" s="519">
        <v>0</v>
      </c>
      <c r="DA1171" s="519">
        <v>0</v>
      </c>
      <c r="DB1171" s="519">
        <v>0</v>
      </c>
      <c r="DC1171" s="519">
        <v>0</v>
      </c>
      <c r="DD1171" s="519">
        <v>0</v>
      </c>
      <c r="DE1171" s="519">
        <v>0</v>
      </c>
      <c r="DF1171" s="519">
        <v>0</v>
      </c>
      <c r="DG1171" s="519">
        <v>0</v>
      </c>
      <c r="DH1171" s="519">
        <v>0</v>
      </c>
      <c r="DI1171" s="519">
        <v>0</v>
      </c>
      <c r="DJ1171" s="519">
        <v>0</v>
      </c>
      <c r="DK1171" s="519">
        <v>0</v>
      </c>
      <c r="DL1171" s="519">
        <v>0</v>
      </c>
      <c r="DM1171" s="519">
        <v>0</v>
      </c>
      <c r="DN1171" s="519">
        <v>0</v>
      </c>
      <c r="DO1171" s="519">
        <v>0</v>
      </c>
      <c r="DP1171" s="519">
        <v>0</v>
      </c>
      <c r="DQ1171" s="519">
        <v>0</v>
      </c>
      <c r="DR1171" s="519">
        <v>0</v>
      </c>
      <c r="DS1171" s="519">
        <v>0</v>
      </c>
      <c r="DT1171" s="519">
        <v>0</v>
      </c>
      <c r="DU1171" s="519">
        <v>0</v>
      </c>
      <c r="DV1171" s="519">
        <v>0</v>
      </c>
      <c r="DW1171" s="519">
        <v>0</v>
      </c>
      <c r="DX1171" s="519">
        <v>0</v>
      </c>
      <c r="DZ1171" s="337"/>
      <c r="EA1171" s="519" t="s">
        <v>1062</v>
      </c>
      <c r="EB1171" s="519" t="s">
        <v>1060</v>
      </c>
      <c r="EC1171" s="519">
        <v>36</v>
      </c>
      <c r="ED1171" s="183" t="str">
        <f t="shared" si="59"/>
        <v>SDN200236</v>
      </c>
      <c r="EE1171" s="519">
        <v>530</v>
      </c>
      <c r="EF1171" s="519">
        <v>10000</v>
      </c>
      <c r="EG1171" s="519">
        <v>10000</v>
      </c>
      <c r="EH1171" s="519">
        <v>10000</v>
      </c>
      <c r="EI1171" s="519">
        <v>10000</v>
      </c>
      <c r="EJ1171" s="519">
        <v>10000</v>
      </c>
      <c r="EK1171" s="519">
        <v>10000</v>
      </c>
      <c r="EL1171" s="519">
        <v>10000</v>
      </c>
      <c r="EM1171" s="519">
        <v>10000</v>
      </c>
      <c r="EN1171" s="519">
        <v>10000</v>
      </c>
      <c r="EO1171" s="519">
        <v>10000</v>
      </c>
      <c r="EP1171" s="519">
        <v>10000</v>
      </c>
      <c r="EQ1171" s="519">
        <v>10000</v>
      </c>
      <c r="ER1171" s="519">
        <v>10000</v>
      </c>
      <c r="ES1171" s="519">
        <v>10000</v>
      </c>
      <c r="ET1171" s="519">
        <v>10000</v>
      </c>
      <c r="EU1171" s="519">
        <v>10000</v>
      </c>
      <c r="EV1171" s="519">
        <v>10000</v>
      </c>
      <c r="EW1171" s="519">
        <v>10000</v>
      </c>
      <c r="EX1171" s="519">
        <v>10000</v>
      </c>
      <c r="EY1171" s="519">
        <v>10000</v>
      </c>
      <c r="EZ1171" s="519">
        <v>10000</v>
      </c>
      <c r="FA1171" s="519">
        <v>10000</v>
      </c>
      <c r="FB1171" s="519">
        <v>10000</v>
      </c>
      <c r="FC1171" s="519">
        <v>10000</v>
      </c>
      <c r="FD1171" s="519">
        <v>10000</v>
      </c>
      <c r="FE1171" s="519">
        <v>10000</v>
      </c>
      <c r="FF1171" s="519">
        <v>10000</v>
      </c>
      <c r="FG1171" s="519">
        <v>10000</v>
      </c>
      <c r="FH1171" s="519">
        <v>10000</v>
      </c>
      <c r="FI1171" s="519">
        <v>10000</v>
      </c>
      <c r="FJ1171" s="519">
        <v>10000</v>
      </c>
      <c r="FK1171" s="519">
        <v>10000</v>
      </c>
      <c r="FL1171" s="519">
        <v>10000</v>
      </c>
      <c r="FM1171" s="519">
        <v>10000</v>
      </c>
      <c r="FN1171" s="519">
        <v>0</v>
      </c>
      <c r="FO1171" s="519">
        <v>0</v>
      </c>
      <c r="FP1171" s="519">
        <v>0</v>
      </c>
      <c r="FQ1171" s="519">
        <v>0</v>
      </c>
      <c r="FR1171" s="519">
        <v>0</v>
      </c>
      <c r="FS1171" s="519">
        <v>0</v>
      </c>
      <c r="FT1171" s="519">
        <v>0</v>
      </c>
      <c r="FU1171" s="519">
        <v>0</v>
      </c>
      <c r="FV1171" s="519">
        <v>0</v>
      </c>
      <c r="FW1171" s="519">
        <v>0</v>
      </c>
      <c r="FX1171" s="519">
        <v>0</v>
      </c>
      <c r="FY1171" s="519">
        <v>0</v>
      </c>
      <c r="FZ1171" s="519">
        <v>0</v>
      </c>
      <c r="GA1171" s="519">
        <v>0</v>
      </c>
      <c r="GB1171" s="519">
        <v>0</v>
      </c>
      <c r="GC1171" s="519">
        <v>0</v>
      </c>
      <c r="GD1171" s="519">
        <v>0</v>
      </c>
      <c r="GE1171" s="519">
        <v>0</v>
      </c>
      <c r="GF1171" s="519">
        <v>0</v>
      </c>
      <c r="GG1171" s="519">
        <v>0</v>
      </c>
      <c r="GH1171" s="519">
        <v>0</v>
      </c>
      <c r="GI1171" s="519">
        <v>0</v>
      </c>
      <c r="GJ1171" s="519">
        <v>0</v>
      </c>
      <c r="GK1171" s="519">
        <v>0</v>
      </c>
      <c r="GL1171" s="519">
        <v>0</v>
      </c>
      <c r="GM1171" s="519">
        <v>0</v>
      </c>
      <c r="GN1171" s="519">
        <v>0</v>
      </c>
      <c r="GO1171" s="519">
        <v>0</v>
      </c>
      <c r="GP1171" s="519">
        <v>0</v>
      </c>
      <c r="GQ1171" s="519">
        <v>0</v>
      </c>
      <c r="GR1171" s="519">
        <v>0</v>
      </c>
      <c r="GS1171" s="519">
        <v>0</v>
      </c>
      <c r="GT1171" s="519">
        <v>0</v>
      </c>
      <c r="GU1171" s="519">
        <v>0</v>
      </c>
      <c r="GV1171" s="519">
        <v>0</v>
      </c>
      <c r="GW1171" s="519">
        <v>0</v>
      </c>
      <c r="GX1171" s="519">
        <v>0</v>
      </c>
      <c r="GY1171" s="519">
        <v>0</v>
      </c>
      <c r="GZ1171" s="519">
        <v>0</v>
      </c>
      <c r="HA1171" s="519">
        <v>0</v>
      </c>
      <c r="HB1171" s="519">
        <v>0</v>
      </c>
      <c r="HC1171" s="519">
        <v>0</v>
      </c>
      <c r="HD1171" s="519">
        <v>0</v>
      </c>
      <c r="HE1171" s="519">
        <v>0</v>
      </c>
      <c r="HF1171" s="519">
        <v>0</v>
      </c>
      <c r="HG1171" s="519">
        <v>0</v>
      </c>
      <c r="HH1171" s="519">
        <v>0</v>
      </c>
      <c r="HI1171" s="519">
        <v>0</v>
      </c>
      <c r="HJ1171" s="519">
        <v>0</v>
      </c>
      <c r="HK1171" s="519">
        <v>0</v>
      </c>
      <c r="HL1171" s="519">
        <v>0</v>
      </c>
      <c r="HM1171" s="519">
        <v>0</v>
      </c>
      <c r="HN1171" s="519">
        <v>0</v>
      </c>
      <c r="HO1171" s="519">
        <v>0</v>
      </c>
      <c r="HP1171" s="519">
        <v>0</v>
      </c>
      <c r="HQ1171" s="519">
        <v>0</v>
      </c>
      <c r="HR1171" s="519">
        <v>0</v>
      </c>
      <c r="HS1171" s="519">
        <v>0</v>
      </c>
      <c r="HT1171" s="519">
        <v>0</v>
      </c>
      <c r="HU1171" s="519">
        <v>0</v>
      </c>
      <c r="HV1171" s="519">
        <v>0</v>
      </c>
      <c r="HW1171" s="519">
        <v>0</v>
      </c>
      <c r="HX1171" s="519">
        <v>0</v>
      </c>
      <c r="HY1171" s="519">
        <v>0</v>
      </c>
      <c r="HZ1171" s="519">
        <v>0</v>
      </c>
      <c r="IA1171" s="519">
        <v>0</v>
      </c>
      <c r="IB1171" s="519">
        <v>0</v>
      </c>
      <c r="IC1171" s="519">
        <v>0</v>
      </c>
      <c r="ID1171" s="519">
        <v>0</v>
      </c>
      <c r="IE1171" s="519">
        <v>0</v>
      </c>
      <c r="IF1171" s="519">
        <v>0</v>
      </c>
      <c r="IG1171" s="519">
        <v>0</v>
      </c>
      <c r="IH1171" s="519">
        <v>0</v>
      </c>
      <c r="II1171" s="519">
        <v>0</v>
      </c>
      <c r="IJ1171" s="519">
        <v>0</v>
      </c>
      <c r="IK1171" s="519">
        <v>0</v>
      </c>
    </row>
    <row r="1172" spans="2:245" hidden="1">
      <c r="B1172" s="519" t="s">
        <v>1058</v>
      </c>
      <c r="C1172" s="519"/>
      <c r="D1172" s="519"/>
      <c r="E1172" s="519"/>
      <c r="F1172" s="519">
        <v>2</v>
      </c>
      <c r="G1172" s="519"/>
      <c r="H1172" s="519">
        <v>55</v>
      </c>
      <c r="I1172" s="519">
        <v>10</v>
      </c>
      <c r="J1172" s="519" t="str">
        <f t="shared" si="57"/>
        <v>SDN10025510</v>
      </c>
      <c r="K1172" s="519">
        <v>1200</v>
      </c>
      <c r="M1172" s="337"/>
      <c r="N1172" s="519" t="s">
        <v>1062</v>
      </c>
      <c r="O1172" s="519" t="s">
        <v>1060</v>
      </c>
      <c r="P1172" s="519">
        <v>37</v>
      </c>
      <c r="Q1172" s="521" t="str">
        <f t="shared" si="58"/>
        <v>SDN200237</v>
      </c>
      <c r="R1172" s="519">
        <v>530</v>
      </c>
      <c r="S1172" s="519">
        <v>2000</v>
      </c>
      <c r="T1172" s="519">
        <v>2000</v>
      </c>
      <c r="U1172" s="519">
        <v>2120</v>
      </c>
      <c r="V1172" s="519">
        <v>2650</v>
      </c>
      <c r="W1172" s="519">
        <v>3180</v>
      </c>
      <c r="X1172" s="519">
        <v>3710</v>
      </c>
      <c r="Y1172" s="519">
        <v>4240</v>
      </c>
      <c r="Z1172" s="519">
        <v>4770</v>
      </c>
      <c r="AA1172" s="519">
        <v>5300</v>
      </c>
      <c r="AB1172" s="519">
        <v>5724</v>
      </c>
      <c r="AC1172" s="519">
        <v>6148</v>
      </c>
      <c r="AD1172" s="519">
        <v>6572</v>
      </c>
      <c r="AE1172" s="519">
        <v>6996</v>
      </c>
      <c r="AF1172" s="519">
        <v>7420</v>
      </c>
      <c r="AG1172" s="519">
        <v>7844</v>
      </c>
      <c r="AH1172" s="519">
        <v>8268</v>
      </c>
      <c r="AI1172" s="519">
        <v>8692</v>
      </c>
      <c r="AJ1172" s="519">
        <v>9116</v>
      </c>
      <c r="AK1172" s="519">
        <v>9540</v>
      </c>
      <c r="AL1172" s="519">
        <v>9540</v>
      </c>
      <c r="AM1172" s="519">
        <v>9540</v>
      </c>
      <c r="AN1172" s="519">
        <v>9540</v>
      </c>
      <c r="AO1172" s="519">
        <v>9540</v>
      </c>
      <c r="AP1172" s="519">
        <v>9540</v>
      </c>
      <c r="AQ1172" s="519">
        <v>9540</v>
      </c>
      <c r="AR1172" s="519">
        <v>9540</v>
      </c>
      <c r="AS1172" s="519">
        <v>9540</v>
      </c>
      <c r="AT1172" s="519">
        <v>9540</v>
      </c>
      <c r="AU1172" s="519">
        <v>9540</v>
      </c>
      <c r="AV1172" s="519">
        <v>9540</v>
      </c>
      <c r="AW1172" s="519">
        <v>9540</v>
      </c>
      <c r="AX1172" s="519">
        <v>9540</v>
      </c>
      <c r="AY1172" s="519">
        <v>9540</v>
      </c>
      <c r="AZ1172" s="519">
        <v>9540</v>
      </c>
      <c r="BA1172" s="519">
        <v>0</v>
      </c>
      <c r="BB1172" s="519">
        <v>0</v>
      </c>
      <c r="BC1172" s="519">
        <v>0</v>
      </c>
      <c r="BD1172" s="519">
        <v>0</v>
      </c>
      <c r="BE1172" s="519">
        <v>0</v>
      </c>
      <c r="BF1172" s="519">
        <v>0</v>
      </c>
      <c r="BG1172" s="519">
        <v>0</v>
      </c>
      <c r="BH1172" s="519">
        <v>0</v>
      </c>
      <c r="BI1172" s="519">
        <v>0</v>
      </c>
      <c r="BJ1172" s="519">
        <v>0</v>
      </c>
      <c r="BK1172" s="519">
        <v>0</v>
      </c>
      <c r="BL1172" s="519">
        <v>0</v>
      </c>
      <c r="BM1172" s="519">
        <v>0</v>
      </c>
      <c r="BN1172" s="519">
        <v>0</v>
      </c>
      <c r="BO1172" s="519">
        <v>0</v>
      </c>
      <c r="BP1172" s="519">
        <v>0</v>
      </c>
      <c r="BQ1172" s="519">
        <v>0</v>
      </c>
      <c r="BR1172" s="519">
        <v>0</v>
      </c>
      <c r="BS1172" s="519">
        <v>0</v>
      </c>
      <c r="BT1172" s="519">
        <v>0</v>
      </c>
      <c r="BU1172" s="519">
        <v>0</v>
      </c>
      <c r="BV1172" s="519">
        <v>0</v>
      </c>
      <c r="BW1172" s="519">
        <v>0</v>
      </c>
      <c r="BX1172" s="519">
        <v>0</v>
      </c>
      <c r="BY1172" s="519">
        <v>0</v>
      </c>
      <c r="BZ1172" s="519">
        <v>0</v>
      </c>
      <c r="CA1172" s="519">
        <v>0</v>
      </c>
      <c r="CB1172" s="519">
        <v>0</v>
      </c>
      <c r="CC1172" s="519">
        <v>0</v>
      </c>
      <c r="CD1172" s="519">
        <v>0</v>
      </c>
      <c r="CE1172" s="519">
        <v>0</v>
      </c>
      <c r="CF1172" s="519">
        <v>0</v>
      </c>
      <c r="CG1172" s="519">
        <v>0</v>
      </c>
      <c r="CH1172" s="519">
        <v>0</v>
      </c>
      <c r="CI1172" s="519">
        <v>0</v>
      </c>
      <c r="CJ1172" s="519">
        <v>0</v>
      </c>
      <c r="CK1172" s="519">
        <v>0</v>
      </c>
      <c r="CL1172" s="519">
        <v>0</v>
      </c>
      <c r="CM1172" s="519">
        <v>0</v>
      </c>
      <c r="CN1172" s="519">
        <v>0</v>
      </c>
      <c r="CO1172" s="519">
        <v>0</v>
      </c>
      <c r="CP1172" s="519">
        <v>0</v>
      </c>
      <c r="CQ1172" s="519">
        <v>0</v>
      </c>
      <c r="CR1172" s="519">
        <v>0</v>
      </c>
      <c r="CS1172" s="519">
        <v>0</v>
      </c>
      <c r="CT1172" s="519">
        <v>0</v>
      </c>
      <c r="CU1172" s="519">
        <v>0</v>
      </c>
      <c r="CV1172" s="519">
        <v>0</v>
      </c>
      <c r="CW1172" s="519">
        <v>0</v>
      </c>
      <c r="CX1172" s="519">
        <v>0</v>
      </c>
      <c r="CY1172" s="519">
        <v>0</v>
      </c>
      <c r="CZ1172" s="519">
        <v>0</v>
      </c>
      <c r="DA1172" s="519">
        <v>0</v>
      </c>
      <c r="DB1172" s="519">
        <v>0</v>
      </c>
      <c r="DC1172" s="519">
        <v>0</v>
      </c>
      <c r="DD1172" s="519">
        <v>0</v>
      </c>
      <c r="DE1172" s="519">
        <v>0</v>
      </c>
      <c r="DF1172" s="519">
        <v>0</v>
      </c>
      <c r="DG1172" s="519">
        <v>0</v>
      </c>
      <c r="DH1172" s="519">
        <v>0</v>
      </c>
      <c r="DI1172" s="519">
        <v>0</v>
      </c>
      <c r="DJ1172" s="519">
        <v>0</v>
      </c>
      <c r="DK1172" s="519">
        <v>0</v>
      </c>
      <c r="DL1172" s="519">
        <v>0</v>
      </c>
      <c r="DM1172" s="519">
        <v>0</v>
      </c>
      <c r="DN1172" s="519">
        <v>0</v>
      </c>
      <c r="DO1172" s="519">
        <v>0</v>
      </c>
      <c r="DP1172" s="519">
        <v>0</v>
      </c>
      <c r="DQ1172" s="519">
        <v>0</v>
      </c>
      <c r="DR1172" s="519">
        <v>0</v>
      </c>
      <c r="DS1172" s="519">
        <v>0</v>
      </c>
      <c r="DT1172" s="519">
        <v>0</v>
      </c>
      <c r="DU1172" s="519">
        <v>0</v>
      </c>
      <c r="DV1172" s="519">
        <v>0</v>
      </c>
      <c r="DW1172" s="519">
        <v>0</v>
      </c>
      <c r="DX1172" s="519">
        <v>0</v>
      </c>
      <c r="DZ1172" s="337"/>
      <c r="EA1172" s="519" t="s">
        <v>1062</v>
      </c>
      <c r="EB1172" s="519" t="s">
        <v>1060</v>
      </c>
      <c r="EC1172" s="519">
        <v>37</v>
      </c>
      <c r="ED1172" s="183" t="str">
        <f t="shared" si="59"/>
        <v>SDN200237</v>
      </c>
      <c r="EE1172" s="519">
        <v>530</v>
      </c>
      <c r="EF1172" s="519">
        <v>10000</v>
      </c>
      <c r="EG1172" s="519">
        <v>10000</v>
      </c>
      <c r="EH1172" s="519">
        <v>10000</v>
      </c>
      <c r="EI1172" s="519">
        <v>10000</v>
      </c>
      <c r="EJ1172" s="519">
        <v>10000</v>
      </c>
      <c r="EK1172" s="519">
        <v>10000</v>
      </c>
      <c r="EL1172" s="519">
        <v>10000</v>
      </c>
      <c r="EM1172" s="519">
        <v>10000</v>
      </c>
      <c r="EN1172" s="519">
        <v>10000</v>
      </c>
      <c r="EO1172" s="519">
        <v>10000</v>
      </c>
      <c r="EP1172" s="519">
        <v>10000</v>
      </c>
      <c r="EQ1172" s="519">
        <v>10000</v>
      </c>
      <c r="ER1172" s="519">
        <v>10000</v>
      </c>
      <c r="ES1172" s="519">
        <v>10000</v>
      </c>
      <c r="ET1172" s="519">
        <v>10000</v>
      </c>
      <c r="EU1172" s="519">
        <v>10000</v>
      </c>
      <c r="EV1172" s="519">
        <v>10000</v>
      </c>
      <c r="EW1172" s="519">
        <v>10000</v>
      </c>
      <c r="EX1172" s="519">
        <v>10000</v>
      </c>
      <c r="EY1172" s="519">
        <v>10000</v>
      </c>
      <c r="EZ1172" s="519">
        <v>10000</v>
      </c>
      <c r="FA1172" s="519">
        <v>10000</v>
      </c>
      <c r="FB1172" s="519">
        <v>10000</v>
      </c>
      <c r="FC1172" s="519">
        <v>10000</v>
      </c>
      <c r="FD1172" s="519">
        <v>10000</v>
      </c>
      <c r="FE1172" s="519">
        <v>10000</v>
      </c>
      <c r="FF1172" s="519">
        <v>10000</v>
      </c>
      <c r="FG1172" s="519">
        <v>10000</v>
      </c>
      <c r="FH1172" s="519">
        <v>10000</v>
      </c>
      <c r="FI1172" s="519">
        <v>10000</v>
      </c>
      <c r="FJ1172" s="519">
        <v>10000</v>
      </c>
      <c r="FK1172" s="519">
        <v>10000</v>
      </c>
      <c r="FL1172" s="519">
        <v>10000</v>
      </c>
      <c r="FM1172" s="519">
        <v>10000</v>
      </c>
      <c r="FN1172" s="519">
        <v>0</v>
      </c>
      <c r="FO1172" s="519">
        <v>0</v>
      </c>
      <c r="FP1172" s="519">
        <v>0</v>
      </c>
      <c r="FQ1172" s="519">
        <v>0</v>
      </c>
      <c r="FR1172" s="519">
        <v>0</v>
      </c>
      <c r="FS1172" s="519">
        <v>0</v>
      </c>
      <c r="FT1172" s="519">
        <v>0</v>
      </c>
      <c r="FU1172" s="519">
        <v>0</v>
      </c>
      <c r="FV1172" s="519">
        <v>0</v>
      </c>
      <c r="FW1172" s="519">
        <v>0</v>
      </c>
      <c r="FX1172" s="519">
        <v>0</v>
      </c>
      <c r="FY1172" s="519">
        <v>0</v>
      </c>
      <c r="FZ1172" s="519">
        <v>0</v>
      </c>
      <c r="GA1172" s="519">
        <v>0</v>
      </c>
      <c r="GB1172" s="519">
        <v>0</v>
      </c>
      <c r="GC1172" s="519">
        <v>0</v>
      </c>
      <c r="GD1172" s="519">
        <v>0</v>
      </c>
      <c r="GE1172" s="519">
        <v>0</v>
      </c>
      <c r="GF1172" s="519">
        <v>0</v>
      </c>
      <c r="GG1172" s="519">
        <v>0</v>
      </c>
      <c r="GH1172" s="519">
        <v>0</v>
      </c>
      <c r="GI1172" s="519">
        <v>0</v>
      </c>
      <c r="GJ1172" s="519">
        <v>0</v>
      </c>
      <c r="GK1172" s="519">
        <v>0</v>
      </c>
      <c r="GL1172" s="519">
        <v>0</v>
      </c>
      <c r="GM1172" s="519">
        <v>0</v>
      </c>
      <c r="GN1172" s="519">
        <v>0</v>
      </c>
      <c r="GO1172" s="519">
        <v>0</v>
      </c>
      <c r="GP1172" s="519">
        <v>0</v>
      </c>
      <c r="GQ1172" s="519">
        <v>0</v>
      </c>
      <c r="GR1172" s="519">
        <v>0</v>
      </c>
      <c r="GS1172" s="519">
        <v>0</v>
      </c>
      <c r="GT1172" s="519">
        <v>0</v>
      </c>
      <c r="GU1172" s="519">
        <v>0</v>
      </c>
      <c r="GV1172" s="519">
        <v>0</v>
      </c>
      <c r="GW1172" s="519">
        <v>0</v>
      </c>
      <c r="GX1172" s="519">
        <v>0</v>
      </c>
      <c r="GY1172" s="519">
        <v>0</v>
      </c>
      <c r="GZ1172" s="519">
        <v>0</v>
      </c>
      <c r="HA1172" s="519">
        <v>0</v>
      </c>
      <c r="HB1172" s="519">
        <v>0</v>
      </c>
      <c r="HC1172" s="519">
        <v>0</v>
      </c>
      <c r="HD1172" s="519">
        <v>0</v>
      </c>
      <c r="HE1172" s="519">
        <v>0</v>
      </c>
      <c r="HF1172" s="519">
        <v>0</v>
      </c>
      <c r="HG1172" s="519">
        <v>0</v>
      </c>
      <c r="HH1172" s="519">
        <v>0</v>
      </c>
      <c r="HI1172" s="519">
        <v>0</v>
      </c>
      <c r="HJ1172" s="519">
        <v>0</v>
      </c>
      <c r="HK1172" s="519">
        <v>0</v>
      </c>
      <c r="HL1172" s="519">
        <v>0</v>
      </c>
      <c r="HM1172" s="519">
        <v>0</v>
      </c>
      <c r="HN1172" s="519">
        <v>0</v>
      </c>
      <c r="HO1172" s="519">
        <v>0</v>
      </c>
      <c r="HP1172" s="519">
        <v>0</v>
      </c>
      <c r="HQ1172" s="519">
        <v>0</v>
      </c>
      <c r="HR1172" s="519">
        <v>0</v>
      </c>
      <c r="HS1172" s="519">
        <v>0</v>
      </c>
      <c r="HT1172" s="519">
        <v>0</v>
      </c>
      <c r="HU1172" s="519">
        <v>0</v>
      </c>
      <c r="HV1172" s="519">
        <v>0</v>
      </c>
      <c r="HW1172" s="519">
        <v>0</v>
      </c>
      <c r="HX1172" s="519">
        <v>0</v>
      </c>
      <c r="HY1172" s="519">
        <v>0</v>
      </c>
      <c r="HZ1172" s="519">
        <v>0</v>
      </c>
      <c r="IA1172" s="519">
        <v>0</v>
      </c>
      <c r="IB1172" s="519">
        <v>0</v>
      </c>
      <c r="IC1172" s="519">
        <v>0</v>
      </c>
      <c r="ID1172" s="519">
        <v>0</v>
      </c>
      <c r="IE1172" s="519">
        <v>0</v>
      </c>
      <c r="IF1172" s="519">
        <v>0</v>
      </c>
      <c r="IG1172" s="519">
        <v>0</v>
      </c>
      <c r="IH1172" s="519">
        <v>0</v>
      </c>
      <c r="II1172" s="519">
        <v>0</v>
      </c>
      <c r="IJ1172" s="519">
        <v>0</v>
      </c>
      <c r="IK1172" s="519">
        <v>0</v>
      </c>
    </row>
    <row r="1173" spans="2:245" hidden="1">
      <c r="B1173" s="519" t="s">
        <v>1058</v>
      </c>
      <c r="C1173" s="519"/>
      <c r="D1173" s="519"/>
      <c r="E1173" s="519"/>
      <c r="F1173" s="519">
        <v>2</v>
      </c>
      <c r="G1173" s="519"/>
      <c r="H1173" s="519">
        <v>56</v>
      </c>
      <c r="I1173" s="519">
        <v>1</v>
      </c>
      <c r="J1173" s="519" t="str">
        <f t="shared" si="57"/>
        <v>SDN10025601</v>
      </c>
      <c r="K1173" s="519">
        <v>1555</v>
      </c>
      <c r="M1173" s="337"/>
      <c r="N1173" s="519" t="s">
        <v>1062</v>
      </c>
      <c r="O1173" s="519" t="s">
        <v>1060</v>
      </c>
      <c r="P1173" s="519">
        <v>38</v>
      </c>
      <c r="Q1173" s="521" t="str">
        <f t="shared" si="58"/>
        <v>SDN200238</v>
      </c>
      <c r="R1173" s="519">
        <v>540.6</v>
      </c>
      <c r="S1173" s="519">
        <v>2000</v>
      </c>
      <c r="T1173" s="519">
        <v>2000</v>
      </c>
      <c r="U1173" s="519">
        <v>2162.4</v>
      </c>
      <c r="V1173" s="519">
        <v>2703</v>
      </c>
      <c r="W1173" s="519">
        <v>3243.6</v>
      </c>
      <c r="X1173" s="519">
        <v>3784.2</v>
      </c>
      <c r="Y1173" s="519">
        <v>4324.8</v>
      </c>
      <c r="Z1173" s="519">
        <v>4865.3999999999996</v>
      </c>
      <c r="AA1173" s="519">
        <v>5406</v>
      </c>
      <c r="AB1173" s="519">
        <v>5838.5</v>
      </c>
      <c r="AC1173" s="519">
        <v>6271</v>
      </c>
      <c r="AD1173" s="519">
        <v>6703.4</v>
      </c>
      <c r="AE1173" s="519">
        <v>7135.9</v>
      </c>
      <c r="AF1173" s="519">
        <v>7568.4</v>
      </c>
      <c r="AG1173" s="519">
        <v>8000.9</v>
      </c>
      <c r="AH1173" s="519">
        <v>8433.4</v>
      </c>
      <c r="AI1173" s="519">
        <v>8865.7999999999993</v>
      </c>
      <c r="AJ1173" s="519">
        <v>9298.2999999999993</v>
      </c>
      <c r="AK1173" s="519">
        <v>9730.7999999999993</v>
      </c>
      <c r="AL1173" s="519">
        <v>9730.7999999999993</v>
      </c>
      <c r="AM1173" s="519">
        <v>9730.7999999999993</v>
      </c>
      <c r="AN1173" s="519">
        <v>9730.7999999999993</v>
      </c>
      <c r="AO1173" s="519">
        <v>9730.7999999999993</v>
      </c>
      <c r="AP1173" s="519">
        <v>9730.7999999999993</v>
      </c>
      <c r="AQ1173" s="519">
        <v>9730.7999999999993</v>
      </c>
      <c r="AR1173" s="519">
        <v>9730.7999999999993</v>
      </c>
      <c r="AS1173" s="519">
        <v>9730.7999999999993</v>
      </c>
      <c r="AT1173" s="519">
        <v>9730.7999999999993</v>
      </c>
      <c r="AU1173" s="519">
        <v>9730.7999999999993</v>
      </c>
      <c r="AV1173" s="519">
        <v>9730.7999999999993</v>
      </c>
      <c r="AW1173" s="519">
        <v>9730.7999999999993</v>
      </c>
      <c r="AX1173" s="519">
        <v>9730.7999999999993</v>
      </c>
      <c r="AY1173" s="519">
        <v>9730.7999999999993</v>
      </c>
      <c r="AZ1173" s="519">
        <v>9730.7999999999993</v>
      </c>
      <c r="BA1173" s="519">
        <v>0</v>
      </c>
      <c r="BB1173" s="519">
        <v>0</v>
      </c>
      <c r="BC1173" s="519">
        <v>0</v>
      </c>
      <c r="BD1173" s="519">
        <v>0</v>
      </c>
      <c r="BE1173" s="519">
        <v>0</v>
      </c>
      <c r="BF1173" s="519">
        <v>0</v>
      </c>
      <c r="BG1173" s="519">
        <v>0</v>
      </c>
      <c r="BH1173" s="519">
        <v>0</v>
      </c>
      <c r="BI1173" s="519">
        <v>0</v>
      </c>
      <c r="BJ1173" s="519">
        <v>0</v>
      </c>
      <c r="BK1173" s="519">
        <v>0</v>
      </c>
      <c r="BL1173" s="519">
        <v>0</v>
      </c>
      <c r="BM1173" s="519">
        <v>0</v>
      </c>
      <c r="BN1173" s="519">
        <v>0</v>
      </c>
      <c r="BO1173" s="519">
        <v>0</v>
      </c>
      <c r="BP1173" s="519">
        <v>0</v>
      </c>
      <c r="BQ1173" s="519">
        <v>0</v>
      </c>
      <c r="BR1173" s="519">
        <v>0</v>
      </c>
      <c r="BS1173" s="519">
        <v>0</v>
      </c>
      <c r="BT1173" s="519">
        <v>0</v>
      </c>
      <c r="BU1173" s="519">
        <v>0</v>
      </c>
      <c r="BV1173" s="519">
        <v>0</v>
      </c>
      <c r="BW1173" s="519">
        <v>0</v>
      </c>
      <c r="BX1173" s="519">
        <v>0</v>
      </c>
      <c r="BY1173" s="519">
        <v>0</v>
      </c>
      <c r="BZ1173" s="519">
        <v>0</v>
      </c>
      <c r="CA1173" s="519">
        <v>0</v>
      </c>
      <c r="CB1173" s="519">
        <v>0</v>
      </c>
      <c r="CC1173" s="519">
        <v>0</v>
      </c>
      <c r="CD1173" s="519">
        <v>0</v>
      </c>
      <c r="CE1173" s="519">
        <v>0</v>
      </c>
      <c r="CF1173" s="519">
        <v>0</v>
      </c>
      <c r="CG1173" s="519">
        <v>0</v>
      </c>
      <c r="CH1173" s="519">
        <v>0</v>
      </c>
      <c r="CI1173" s="519">
        <v>0</v>
      </c>
      <c r="CJ1173" s="519">
        <v>0</v>
      </c>
      <c r="CK1173" s="519">
        <v>0</v>
      </c>
      <c r="CL1173" s="519">
        <v>0</v>
      </c>
      <c r="CM1173" s="519">
        <v>0</v>
      </c>
      <c r="CN1173" s="519">
        <v>0</v>
      </c>
      <c r="CO1173" s="519">
        <v>0</v>
      </c>
      <c r="CP1173" s="519">
        <v>0</v>
      </c>
      <c r="CQ1173" s="519">
        <v>0</v>
      </c>
      <c r="CR1173" s="519">
        <v>0</v>
      </c>
      <c r="CS1173" s="519">
        <v>0</v>
      </c>
      <c r="CT1173" s="519">
        <v>0</v>
      </c>
      <c r="CU1173" s="519">
        <v>0</v>
      </c>
      <c r="CV1173" s="519">
        <v>0</v>
      </c>
      <c r="CW1173" s="519">
        <v>0</v>
      </c>
      <c r="CX1173" s="519">
        <v>0</v>
      </c>
      <c r="CY1173" s="519">
        <v>0</v>
      </c>
      <c r="CZ1173" s="519">
        <v>0</v>
      </c>
      <c r="DA1173" s="519">
        <v>0</v>
      </c>
      <c r="DB1173" s="519">
        <v>0</v>
      </c>
      <c r="DC1173" s="519">
        <v>0</v>
      </c>
      <c r="DD1173" s="519">
        <v>0</v>
      </c>
      <c r="DE1173" s="519">
        <v>0</v>
      </c>
      <c r="DF1173" s="519">
        <v>0</v>
      </c>
      <c r="DG1173" s="519">
        <v>0</v>
      </c>
      <c r="DH1173" s="519">
        <v>0</v>
      </c>
      <c r="DI1173" s="519">
        <v>0</v>
      </c>
      <c r="DJ1173" s="519">
        <v>0</v>
      </c>
      <c r="DK1173" s="519">
        <v>0</v>
      </c>
      <c r="DL1173" s="519">
        <v>0</v>
      </c>
      <c r="DM1173" s="519">
        <v>0</v>
      </c>
      <c r="DN1173" s="519">
        <v>0</v>
      </c>
      <c r="DO1173" s="519">
        <v>0</v>
      </c>
      <c r="DP1173" s="519">
        <v>0</v>
      </c>
      <c r="DQ1173" s="519">
        <v>0</v>
      </c>
      <c r="DR1173" s="519">
        <v>0</v>
      </c>
      <c r="DS1173" s="519">
        <v>0</v>
      </c>
      <c r="DT1173" s="519">
        <v>0</v>
      </c>
      <c r="DU1173" s="519">
        <v>0</v>
      </c>
      <c r="DV1173" s="519">
        <v>0</v>
      </c>
      <c r="DW1173" s="519">
        <v>0</v>
      </c>
      <c r="DX1173" s="519">
        <v>0</v>
      </c>
      <c r="DZ1173" s="337"/>
      <c r="EA1173" s="519" t="s">
        <v>1062</v>
      </c>
      <c r="EB1173" s="519" t="s">
        <v>1060</v>
      </c>
      <c r="EC1173" s="519">
        <v>38</v>
      </c>
      <c r="ED1173" s="183" t="str">
        <f t="shared" si="59"/>
        <v>SDN200238</v>
      </c>
      <c r="EE1173" s="519">
        <v>540.6</v>
      </c>
      <c r="EF1173" s="519">
        <v>10000</v>
      </c>
      <c r="EG1173" s="519">
        <v>10000</v>
      </c>
      <c r="EH1173" s="519">
        <v>10000</v>
      </c>
      <c r="EI1173" s="519">
        <v>10000</v>
      </c>
      <c r="EJ1173" s="519">
        <v>10000</v>
      </c>
      <c r="EK1173" s="519">
        <v>10000</v>
      </c>
      <c r="EL1173" s="519">
        <v>10000</v>
      </c>
      <c r="EM1173" s="519">
        <v>10000</v>
      </c>
      <c r="EN1173" s="519">
        <v>10000</v>
      </c>
      <c r="EO1173" s="519">
        <v>10000</v>
      </c>
      <c r="EP1173" s="519">
        <v>10000</v>
      </c>
      <c r="EQ1173" s="519">
        <v>10000</v>
      </c>
      <c r="ER1173" s="519">
        <v>10000</v>
      </c>
      <c r="ES1173" s="519">
        <v>10000</v>
      </c>
      <c r="ET1173" s="519">
        <v>10000</v>
      </c>
      <c r="EU1173" s="519">
        <v>10000</v>
      </c>
      <c r="EV1173" s="519">
        <v>10000</v>
      </c>
      <c r="EW1173" s="519">
        <v>10000</v>
      </c>
      <c r="EX1173" s="519">
        <v>10000</v>
      </c>
      <c r="EY1173" s="519">
        <v>10000</v>
      </c>
      <c r="EZ1173" s="519">
        <v>10000</v>
      </c>
      <c r="FA1173" s="519">
        <v>10000</v>
      </c>
      <c r="FB1173" s="519">
        <v>10000</v>
      </c>
      <c r="FC1173" s="519">
        <v>10000</v>
      </c>
      <c r="FD1173" s="519">
        <v>10000</v>
      </c>
      <c r="FE1173" s="519">
        <v>10000</v>
      </c>
      <c r="FF1173" s="519">
        <v>10000</v>
      </c>
      <c r="FG1173" s="519">
        <v>10000</v>
      </c>
      <c r="FH1173" s="519">
        <v>10000</v>
      </c>
      <c r="FI1173" s="519">
        <v>10000</v>
      </c>
      <c r="FJ1173" s="519">
        <v>10000</v>
      </c>
      <c r="FK1173" s="519">
        <v>10000</v>
      </c>
      <c r="FL1173" s="519">
        <v>10000</v>
      </c>
      <c r="FM1173" s="519">
        <v>10000</v>
      </c>
      <c r="FN1173" s="519">
        <v>0</v>
      </c>
      <c r="FO1173" s="519">
        <v>0</v>
      </c>
      <c r="FP1173" s="519">
        <v>0</v>
      </c>
      <c r="FQ1173" s="519">
        <v>0</v>
      </c>
      <c r="FR1173" s="519">
        <v>0</v>
      </c>
      <c r="FS1173" s="519">
        <v>0</v>
      </c>
      <c r="FT1173" s="519">
        <v>0</v>
      </c>
      <c r="FU1173" s="519">
        <v>0</v>
      </c>
      <c r="FV1173" s="519">
        <v>0</v>
      </c>
      <c r="FW1173" s="519">
        <v>0</v>
      </c>
      <c r="FX1173" s="519">
        <v>0</v>
      </c>
      <c r="FY1173" s="519">
        <v>0</v>
      </c>
      <c r="FZ1173" s="519">
        <v>0</v>
      </c>
      <c r="GA1173" s="519">
        <v>0</v>
      </c>
      <c r="GB1173" s="519">
        <v>0</v>
      </c>
      <c r="GC1173" s="519">
        <v>0</v>
      </c>
      <c r="GD1173" s="519">
        <v>0</v>
      </c>
      <c r="GE1173" s="519">
        <v>0</v>
      </c>
      <c r="GF1173" s="519">
        <v>0</v>
      </c>
      <c r="GG1173" s="519">
        <v>0</v>
      </c>
      <c r="GH1173" s="519">
        <v>0</v>
      </c>
      <c r="GI1173" s="519">
        <v>0</v>
      </c>
      <c r="GJ1173" s="519">
        <v>0</v>
      </c>
      <c r="GK1173" s="519">
        <v>0</v>
      </c>
      <c r="GL1173" s="519">
        <v>0</v>
      </c>
      <c r="GM1173" s="519">
        <v>0</v>
      </c>
      <c r="GN1173" s="519">
        <v>0</v>
      </c>
      <c r="GO1173" s="519">
        <v>0</v>
      </c>
      <c r="GP1173" s="519">
        <v>0</v>
      </c>
      <c r="GQ1173" s="519">
        <v>0</v>
      </c>
      <c r="GR1173" s="519">
        <v>0</v>
      </c>
      <c r="GS1173" s="519">
        <v>0</v>
      </c>
      <c r="GT1173" s="519">
        <v>0</v>
      </c>
      <c r="GU1173" s="519">
        <v>0</v>
      </c>
      <c r="GV1173" s="519">
        <v>0</v>
      </c>
      <c r="GW1173" s="519">
        <v>0</v>
      </c>
      <c r="GX1173" s="519">
        <v>0</v>
      </c>
      <c r="GY1173" s="519">
        <v>0</v>
      </c>
      <c r="GZ1173" s="519">
        <v>0</v>
      </c>
      <c r="HA1173" s="519">
        <v>0</v>
      </c>
      <c r="HB1173" s="519">
        <v>0</v>
      </c>
      <c r="HC1173" s="519">
        <v>0</v>
      </c>
      <c r="HD1173" s="519">
        <v>0</v>
      </c>
      <c r="HE1173" s="519">
        <v>0</v>
      </c>
      <c r="HF1173" s="519">
        <v>0</v>
      </c>
      <c r="HG1173" s="519">
        <v>0</v>
      </c>
      <c r="HH1173" s="519">
        <v>0</v>
      </c>
      <c r="HI1173" s="519">
        <v>0</v>
      </c>
      <c r="HJ1173" s="519">
        <v>0</v>
      </c>
      <c r="HK1173" s="519">
        <v>0</v>
      </c>
      <c r="HL1173" s="519">
        <v>0</v>
      </c>
      <c r="HM1173" s="519">
        <v>0</v>
      </c>
      <c r="HN1173" s="519">
        <v>0</v>
      </c>
      <c r="HO1173" s="519">
        <v>0</v>
      </c>
      <c r="HP1173" s="519">
        <v>0</v>
      </c>
      <c r="HQ1173" s="519">
        <v>0</v>
      </c>
      <c r="HR1173" s="519">
        <v>0</v>
      </c>
      <c r="HS1173" s="519">
        <v>0</v>
      </c>
      <c r="HT1173" s="519">
        <v>0</v>
      </c>
      <c r="HU1173" s="519">
        <v>0</v>
      </c>
      <c r="HV1173" s="519">
        <v>0</v>
      </c>
      <c r="HW1173" s="519">
        <v>0</v>
      </c>
      <c r="HX1173" s="519">
        <v>0</v>
      </c>
      <c r="HY1173" s="519">
        <v>0</v>
      </c>
      <c r="HZ1173" s="519">
        <v>0</v>
      </c>
      <c r="IA1173" s="519">
        <v>0</v>
      </c>
      <c r="IB1173" s="519">
        <v>0</v>
      </c>
      <c r="IC1173" s="519">
        <v>0</v>
      </c>
      <c r="ID1173" s="519">
        <v>0</v>
      </c>
      <c r="IE1173" s="519">
        <v>0</v>
      </c>
      <c r="IF1173" s="519">
        <v>0</v>
      </c>
      <c r="IG1173" s="519">
        <v>0</v>
      </c>
      <c r="IH1173" s="519">
        <v>0</v>
      </c>
      <c r="II1173" s="519">
        <v>0</v>
      </c>
      <c r="IJ1173" s="519">
        <v>0</v>
      </c>
      <c r="IK1173" s="519">
        <v>0</v>
      </c>
    </row>
    <row r="1174" spans="2:245" hidden="1">
      <c r="B1174" s="519" t="s">
        <v>1058</v>
      </c>
      <c r="C1174" s="519"/>
      <c r="D1174" s="519"/>
      <c r="E1174" s="519"/>
      <c r="F1174" s="519">
        <v>2</v>
      </c>
      <c r="G1174" s="519"/>
      <c r="H1174" s="519">
        <v>56</v>
      </c>
      <c r="I1174" s="519">
        <v>2</v>
      </c>
      <c r="J1174" s="519" t="str">
        <f t="shared" si="57"/>
        <v>SDN10025602</v>
      </c>
      <c r="K1174" s="519">
        <v>1555</v>
      </c>
      <c r="M1174" s="337"/>
      <c r="N1174" s="519" t="s">
        <v>1062</v>
      </c>
      <c r="O1174" s="519" t="s">
        <v>1060</v>
      </c>
      <c r="P1174" s="519">
        <v>39</v>
      </c>
      <c r="Q1174" s="521" t="str">
        <f t="shared" si="58"/>
        <v>SDN200239</v>
      </c>
      <c r="R1174" s="519">
        <v>540.6</v>
      </c>
      <c r="S1174" s="519">
        <v>2000</v>
      </c>
      <c r="T1174" s="519">
        <v>2000</v>
      </c>
      <c r="U1174" s="519">
        <v>2162.4</v>
      </c>
      <c r="V1174" s="519">
        <v>2703</v>
      </c>
      <c r="W1174" s="519">
        <v>3243.6</v>
      </c>
      <c r="X1174" s="519">
        <v>3784.2</v>
      </c>
      <c r="Y1174" s="519">
        <v>4324.8</v>
      </c>
      <c r="Z1174" s="519">
        <v>4865.3999999999996</v>
      </c>
      <c r="AA1174" s="519">
        <v>5406</v>
      </c>
      <c r="AB1174" s="519">
        <v>5838.5</v>
      </c>
      <c r="AC1174" s="519">
        <v>6271</v>
      </c>
      <c r="AD1174" s="519">
        <v>6703.4</v>
      </c>
      <c r="AE1174" s="519">
        <v>7135.9</v>
      </c>
      <c r="AF1174" s="519">
        <v>7568.4</v>
      </c>
      <c r="AG1174" s="519">
        <v>8000.9</v>
      </c>
      <c r="AH1174" s="519">
        <v>8433.4</v>
      </c>
      <c r="AI1174" s="519">
        <v>8865.7999999999993</v>
      </c>
      <c r="AJ1174" s="519">
        <v>9298.2999999999993</v>
      </c>
      <c r="AK1174" s="519">
        <v>9730.7999999999993</v>
      </c>
      <c r="AL1174" s="519">
        <v>9730.7999999999993</v>
      </c>
      <c r="AM1174" s="519">
        <v>9730.7999999999993</v>
      </c>
      <c r="AN1174" s="519">
        <v>9730.7999999999993</v>
      </c>
      <c r="AO1174" s="519">
        <v>9730.7999999999993</v>
      </c>
      <c r="AP1174" s="519">
        <v>9730.7999999999993</v>
      </c>
      <c r="AQ1174" s="519">
        <v>9730.7999999999993</v>
      </c>
      <c r="AR1174" s="519">
        <v>9730.7999999999993</v>
      </c>
      <c r="AS1174" s="519">
        <v>9730.7999999999993</v>
      </c>
      <c r="AT1174" s="519">
        <v>9730.7999999999993</v>
      </c>
      <c r="AU1174" s="519">
        <v>9730.7999999999993</v>
      </c>
      <c r="AV1174" s="519">
        <v>9730.7999999999993</v>
      </c>
      <c r="AW1174" s="519">
        <v>9730.7999999999993</v>
      </c>
      <c r="AX1174" s="519">
        <v>9730.7999999999993</v>
      </c>
      <c r="AY1174" s="519">
        <v>9730.7999999999993</v>
      </c>
      <c r="AZ1174" s="519">
        <v>9730.7999999999993</v>
      </c>
      <c r="BA1174" s="519">
        <v>0</v>
      </c>
      <c r="BB1174" s="519">
        <v>0</v>
      </c>
      <c r="BC1174" s="519">
        <v>0</v>
      </c>
      <c r="BD1174" s="519">
        <v>0</v>
      </c>
      <c r="BE1174" s="519">
        <v>0</v>
      </c>
      <c r="BF1174" s="519">
        <v>0</v>
      </c>
      <c r="BG1174" s="519">
        <v>0</v>
      </c>
      <c r="BH1174" s="519">
        <v>0</v>
      </c>
      <c r="BI1174" s="519">
        <v>0</v>
      </c>
      <c r="BJ1174" s="519">
        <v>0</v>
      </c>
      <c r="BK1174" s="519">
        <v>0</v>
      </c>
      <c r="BL1174" s="519">
        <v>0</v>
      </c>
      <c r="BM1174" s="519">
        <v>0</v>
      </c>
      <c r="BN1174" s="519">
        <v>0</v>
      </c>
      <c r="BO1174" s="519">
        <v>0</v>
      </c>
      <c r="BP1174" s="519">
        <v>0</v>
      </c>
      <c r="BQ1174" s="519">
        <v>0</v>
      </c>
      <c r="BR1174" s="519">
        <v>0</v>
      </c>
      <c r="BS1174" s="519">
        <v>0</v>
      </c>
      <c r="BT1174" s="519">
        <v>0</v>
      </c>
      <c r="BU1174" s="519">
        <v>0</v>
      </c>
      <c r="BV1174" s="519">
        <v>0</v>
      </c>
      <c r="BW1174" s="519">
        <v>0</v>
      </c>
      <c r="BX1174" s="519">
        <v>0</v>
      </c>
      <c r="BY1174" s="519">
        <v>0</v>
      </c>
      <c r="BZ1174" s="519">
        <v>0</v>
      </c>
      <c r="CA1174" s="519">
        <v>0</v>
      </c>
      <c r="CB1174" s="519">
        <v>0</v>
      </c>
      <c r="CC1174" s="519">
        <v>0</v>
      </c>
      <c r="CD1174" s="519">
        <v>0</v>
      </c>
      <c r="CE1174" s="519">
        <v>0</v>
      </c>
      <c r="CF1174" s="519">
        <v>0</v>
      </c>
      <c r="CG1174" s="519">
        <v>0</v>
      </c>
      <c r="CH1174" s="519">
        <v>0</v>
      </c>
      <c r="CI1174" s="519">
        <v>0</v>
      </c>
      <c r="CJ1174" s="519">
        <v>0</v>
      </c>
      <c r="CK1174" s="519">
        <v>0</v>
      </c>
      <c r="CL1174" s="519">
        <v>0</v>
      </c>
      <c r="CM1174" s="519">
        <v>0</v>
      </c>
      <c r="CN1174" s="519">
        <v>0</v>
      </c>
      <c r="CO1174" s="519">
        <v>0</v>
      </c>
      <c r="CP1174" s="519">
        <v>0</v>
      </c>
      <c r="CQ1174" s="519">
        <v>0</v>
      </c>
      <c r="CR1174" s="519">
        <v>0</v>
      </c>
      <c r="CS1174" s="519">
        <v>0</v>
      </c>
      <c r="CT1174" s="519">
        <v>0</v>
      </c>
      <c r="CU1174" s="519">
        <v>0</v>
      </c>
      <c r="CV1174" s="519">
        <v>0</v>
      </c>
      <c r="CW1174" s="519">
        <v>0</v>
      </c>
      <c r="CX1174" s="519">
        <v>0</v>
      </c>
      <c r="CY1174" s="519">
        <v>0</v>
      </c>
      <c r="CZ1174" s="519">
        <v>0</v>
      </c>
      <c r="DA1174" s="519">
        <v>0</v>
      </c>
      <c r="DB1174" s="519">
        <v>0</v>
      </c>
      <c r="DC1174" s="519">
        <v>0</v>
      </c>
      <c r="DD1174" s="519">
        <v>0</v>
      </c>
      <c r="DE1174" s="519">
        <v>0</v>
      </c>
      <c r="DF1174" s="519">
        <v>0</v>
      </c>
      <c r="DG1174" s="519">
        <v>0</v>
      </c>
      <c r="DH1174" s="519">
        <v>0</v>
      </c>
      <c r="DI1174" s="519">
        <v>0</v>
      </c>
      <c r="DJ1174" s="519">
        <v>0</v>
      </c>
      <c r="DK1174" s="519">
        <v>0</v>
      </c>
      <c r="DL1174" s="519">
        <v>0</v>
      </c>
      <c r="DM1174" s="519">
        <v>0</v>
      </c>
      <c r="DN1174" s="519">
        <v>0</v>
      </c>
      <c r="DO1174" s="519">
        <v>0</v>
      </c>
      <c r="DP1174" s="519">
        <v>0</v>
      </c>
      <c r="DQ1174" s="519">
        <v>0</v>
      </c>
      <c r="DR1174" s="519">
        <v>0</v>
      </c>
      <c r="DS1174" s="519">
        <v>0</v>
      </c>
      <c r="DT1174" s="519">
        <v>0</v>
      </c>
      <c r="DU1174" s="519">
        <v>0</v>
      </c>
      <c r="DV1174" s="519">
        <v>0</v>
      </c>
      <c r="DW1174" s="519">
        <v>0</v>
      </c>
      <c r="DX1174" s="519">
        <v>0</v>
      </c>
      <c r="DZ1174" s="337"/>
      <c r="EA1174" s="519" t="s">
        <v>1062</v>
      </c>
      <c r="EB1174" s="519" t="s">
        <v>1060</v>
      </c>
      <c r="EC1174" s="519">
        <v>39</v>
      </c>
      <c r="ED1174" s="183" t="str">
        <f t="shared" si="59"/>
        <v>SDN200239</v>
      </c>
      <c r="EE1174" s="519">
        <v>540.6</v>
      </c>
      <c r="EF1174" s="519">
        <v>10000</v>
      </c>
      <c r="EG1174" s="519">
        <v>10000</v>
      </c>
      <c r="EH1174" s="519">
        <v>10000</v>
      </c>
      <c r="EI1174" s="519">
        <v>10000</v>
      </c>
      <c r="EJ1174" s="519">
        <v>10000</v>
      </c>
      <c r="EK1174" s="519">
        <v>10000</v>
      </c>
      <c r="EL1174" s="519">
        <v>10000</v>
      </c>
      <c r="EM1174" s="519">
        <v>10000</v>
      </c>
      <c r="EN1174" s="519">
        <v>10000</v>
      </c>
      <c r="EO1174" s="519">
        <v>10000</v>
      </c>
      <c r="EP1174" s="519">
        <v>10000</v>
      </c>
      <c r="EQ1174" s="519">
        <v>10000</v>
      </c>
      <c r="ER1174" s="519">
        <v>10000</v>
      </c>
      <c r="ES1174" s="519">
        <v>10000</v>
      </c>
      <c r="ET1174" s="519">
        <v>10000</v>
      </c>
      <c r="EU1174" s="519">
        <v>10000</v>
      </c>
      <c r="EV1174" s="519">
        <v>10000</v>
      </c>
      <c r="EW1174" s="519">
        <v>10000</v>
      </c>
      <c r="EX1174" s="519">
        <v>10000</v>
      </c>
      <c r="EY1174" s="519">
        <v>10000</v>
      </c>
      <c r="EZ1174" s="519">
        <v>10000</v>
      </c>
      <c r="FA1174" s="519">
        <v>10000</v>
      </c>
      <c r="FB1174" s="519">
        <v>10000</v>
      </c>
      <c r="FC1174" s="519">
        <v>10000</v>
      </c>
      <c r="FD1174" s="519">
        <v>10000</v>
      </c>
      <c r="FE1174" s="519">
        <v>10000</v>
      </c>
      <c r="FF1174" s="519">
        <v>10000</v>
      </c>
      <c r="FG1174" s="519">
        <v>10000</v>
      </c>
      <c r="FH1174" s="519">
        <v>10000</v>
      </c>
      <c r="FI1174" s="519">
        <v>10000</v>
      </c>
      <c r="FJ1174" s="519">
        <v>10000</v>
      </c>
      <c r="FK1174" s="519">
        <v>10000</v>
      </c>
      <c r="FL1174" s="519">
        <v>10000</v>
      </c>
      <c r="FM1174" s="519">
        <v>10000</v>
      </c>
      <c r="FN1174" s="519">
        <v>0</v>
      </c>
      <c r="FO1174" s="519">
        <v>0</v>
      </c>
      <c r="FP1174" s="519">
        <v>0</v>
      </c>
      <c r="FQ1174" s="519">
        <v>0</v>
      </c>
      <c r="FR1174" s="519">
        <v>0</v>
      </c>
      <c r="FS1174" s="519">
        <v>0</v>
      </c>
      <c r="FT1174" s="519">
        <v>0</v>
      </c>
      <c r="FU1174" s="519">
        <v>0</v>
      </c>
      <c r="FV1174" s="519">
        <v>0</v>
      </c>
      <c r="FW1174" s="519">
        <v>0</v>
      </c>
      <c r="FX1174" s="519">
        <v>0</v>
      </c>
      <c r="FY1174" s="519">
        <v>0</v>
      </c>
      <c r="FZ1174" s="519">
        <v>0</v>
      </c>
      <c r="GA1174" s="519">
        <v>0</v>
      </c>
      <c r="GB1174" s="519">
        <v>0</v>
      </c>
      <c r="GC1174" s="519">
        <v>0</v>
      </c>
      <c r="GD1174" s="519">
        <v>0</v>
      </c>
      <c r="GE1174" s="519">
        <v>0</v>
      </c>
      <c r="GF1174" s="519">
        <v>0</v>
      </c>
      <c r="GG1174" s="519">
        <v>0</v>
      </c>
      <c r="GH1174" s="519">
        <v>0</v>
      </c>
      <c r="GI1174" s="519">
        <v>0</v>
      </c>
      <c r="GJ1174" s="519">
        <v>0</v>
      </c>
      <c r="GK1174" s="519">
        <v>0</v>
      </c>
      <c r="GL1174" s="519">
        <v>0</v>
      </c>
      <c r="GM1174" s="519">
        <v>0</v>
      </c>
      <c r="GN1174" s="519">
        <v>0</v>
      </c>
      <c r="GO1174" s="519">
        <v>0</v>
      </c>
      <c r="GP1174" s="519">
        <v>0</v>
      </c>
      <c r="GQ1174" s="519">
        <v>0</v>
      </c>
      <c r="GR1174" s="519">
        <v>0</v>
      </c>
      <c r="GS1174" s="519">
        <v>0</v>
      </c>
      <c r="GT1174" s="519">
        <v>0</v>
      </c>
      <c r="GU1174" s="519">
        <v>0</v>
      </c>
      <c r="GV1174" s="519">
        <v>0</v>
      </c>
      <c r="GW1174" s="519">
        <v>0</v>
      </c>
      <c r="GX1174" s="519">
        <v>0</v>
      </c>
      <c r="GY1174" s="519">
        <v>0</v>
      </c>
      <c r="GZ1174" s="519">
        <v>0</v>
      </c>
      <c r="HA1174" s="519">
        <v>0</v>
      </c>
      <c r="HB1174" s="519">
        <v>0</v>
      </c>
      <c r="HC1174" s="519">
        <v>0</v>
      </c>
      <c r="HD1174" s="519">
        <v>0</v>
      </c>
      <c r="HE1174" s="519">
        <v>0</v>
      </c>
      <c r="HF1174" s="519">
        <v>0</v>
      </c>
      <c r="HG1174" s="519">
        <v>0</v>
      </c>
      <c r="HH1174" s="519">
        <v>0</v>
      </c>
      <c r="HI1174" s="519">
        <v>0</v>
      </c>
      <c r="HJ1174" s="519">
        <v>0</v>
      </c>
      <c r="HK1174" s="519">
        <v>0</v>
      </c>
      <c r="HL1174" s="519">
        <v>0</v>
      </c>
      <c r="HM1174" s="519">
        <v>0</v>
      </c>
      <c r="HN1174" s="519">
        <v>0</v>
      </c>
      <c r="HO1174" s="519">
        <v>0</v>
      </c>
      <c r="HP1174" s="519">
        <v>0</v>
      </c>
      <c r="HQ1174" s="519">
        <v>0</v>
      </c>
      <c r="HR1174" s="519">
        <v>0</v>
      </c>
      <c r="HS1174" s="519">
        <v>0</v>
      </c>
      <c r="HT1174" s="519">
        <v>0</v>
      </c>
      <c r="HU1174" s="519">
        <v>0</v>
      </c>
      <c r="HV1174" s="519">
        <v>0</v>
      </c>
      <c r="HW1174" s="519">
        <v>0</v>
      </c>
      <c r="HX1174" s="519">
        <v>0</v>
      </c>
      <c r="HY1174" s="519">
        <v>0</v>
      </c>
      <c r="HZ1174" s="519">
        <v>0</v>
      </c>
      <c r="IA1174" s="519">
        <v>0</v>
      </c>
      <c r="IB1174" s="519">
        <v>0</v>
      </c>
      <c r="IC1174" s="519">
        <v>0</v>
      </c>
      <c r="ID1174" s="519">
        <v>0</v>
      </c>
      <c r="IE1174" s="519">
        <v>0</v>
      </c>
      <c r="IF1174" s="519">
        <v>0</v>
      </c>
      <c r="IG1174" s="519">
        <v>0</v>
      </c>
      <c r="IH1174" s="519">
        <v>0</v>
      </c>
      <c r="II1174" s="519">
        <v>0</v>
      </c>
      <c r="IJ1174" s="519">
        <v>0</v>
      </c>
      <c r="IK1174" s="519">
        <v>0</v>
      </c>
    </row>
    <row r="1175" spans="2:245" hidden="1">
      <c r="B1175" s="519" t="s">
        <v>1058</v>
      </c>
      <c r="C1175" s="519"/>
      <c r="D1175" s="519"/>
      <c r="E1175" s="519"/>
      <c r="F1175" s="519">
        <v>2</v>
      </c>
      <c r="G1175" s="519"/>
      <c r="H1175" s="519">
        <v>56</v>
      </c>
      <c r="I1175" s="519">
        <v>3</v>
      </c>
      <c r="J1175" s="519" t="str">
        <f t="shared" si="57"/>
        <v>SDN10025603</v>
      </c>
      <c r="K1175" s="519">
        <v>1555</v>
      </c>
      <c r="M1175" s="337"/>
      <c r="N1175" s="519" t="s">
        <v>1062</v>
      </c>
      <c r="O1175" s="519" t="s">
        <v>1060</v>
      </c>
      <c r="P1175" s="519">
        <v>40</v>
      </c>
      <c r="Q1175" s="521" t="str">
        <f t="shared" si="58"/>
        <v>SDN200240</v>
      </c>
      <c r="R1175" s="519">
        <v>545.9</v>
      </c>
      <c r="S1175" s="519">
        <v>2000</v>
      </c>
      <c r="T1175" s="519">
        <v>2000</v>
      </c>
      <c r="U1175" s="519">
        <v>2183.6</v>
      </c>
      <c r="V1175" s="519">
        <v>2729.5</v>
      </c>
      <c r="W1175" s="519">
        <v>3275.4</v>
      </c>
      <c r="X1175" s="519">
        <v>3821.3</v>
      </c>
      <c r="Y1175" s="519">
        <v>4367.2</v>
      </c>
      <c r="Z1175" s="519">
        <v>4913.1000000000004</v>
      </c>
      <c r="AA1175" s="519">
        <v>5459</v>
      </c>
      <c r="AB1175" s="519">
        <v>5895.7</v>
      </c>
      <c r="AC1175" s="519">
        <v>6332.4</v>
      </c>
      <c r="AD1175" s="519">
        <v>6769.2</v>
      </c>
      <c r="AE1175" s="519">
        <v>7205.9</v>
      </c>
      <c r="AF1175" s="519">
        <v>7642.6</v>
      </c>
      <c r="AG1175" s="519">
        <v>8079.3</v>
      </c>
      <c r="AH1175" s="519">
        <v>8516</v>
      </c>
      <c r="AI1175" s="519">
        <v>8952.7999999999993</v>
      </c>
      <c r="AJ1175" s="519">
        <v>9389.5</v>
      </c>
      <c r="AK1175" s="519">
        <v>9826.2000000000007</v>
      </c>
      <c r="AL1175" s="519">
        <v>9826.2000000000007</v>
      </c>
      <c r="AM1175" s="519">
        <v>9826.2000000000007</v>
      </c>
      <c r="AN1175" s="519">
        <v>9826.2000000000007</v>
      </c>
      <c r="AO1175" s="519">
        <v>9826.2000000000007</v>
      </c>
      <c r="AP1175" s="519">
        <v>9826.2000000000007</v>
      </c>
      <c r="AQ1175" s="519">
        <v>9826.2000000000007</v>
      </c>
      <c r="AR1175" s="519">
        <v>9826.2000000000007</v>
      </c>
      <c r="AS1175" s="519">
        <v>9826.2000000000007</v>
      </c>
      <c r="AT1175" s="519">
        <v>9826.2000000000007</v>
      </c>
      <c r="AU1175" s="519">
        <v>9826.2000000000007</v>
      </c>
      <c r="AV1175" s="519">
        <v>9826.2000000000007</v>
      </c>
      <c r="AW1175" s="519">
        <v>9826.2000000000007</v>
      </c>
      <c r="AX1175" s="519">
        <v>9826.2000000000007</v>
      </c>
      <c r="AY1175" s="519">
        <v>9826.2000000000007</v>
      </c>
      <c r="AZ1175" s="519">
        <v>9826.2000000000007</v>
      </c>
      <c r="BA1175" s="519">
        <v>0</v>
      </c>
      <c r="BB1175" s="519">
        <v>0</v>
      </c>
      <c r="BC1175" s="519">
        <v>0</v>
      </c>
      <c r="BD1175" s="519">
        <v>0</v>
      </c>
      <c r="BE1175" s="519">
        <v>0</v>
      </c>
      <c r="BF1175" s="519">
        <v>0</v>
      </c>
      <c r="BG1175" s="519">
        <v>0</v>
      </c>
      <c r="BH1175" s="519">
        <v>0</v>
      </c>
      <c r="BI1175" s="519">
        <v>0</v>
      </c>
      <c r="BJ1175" s="519">
        <v>0</v>
      </c>
      <c r="BK1175" s="519">
        <v>0</v>
      </c>
      <c r="BL1175" s="519">
        <v>0</v>
      </c>
      <c r="BM1175" s="519">
        <v>0</v>
      </c>
      <c r="BN1175" s="519">
        <v>0</v>
      </c>
      <c r="BO1175" s="519">
        <v>0</v>
      </c>
      <c r="BP1175" s="519">
        <v>0</v>
      </c>
      <c r="BQ1175" s="519">
        <v>0</v>
      </c>
      <c r="BR1175" s="519">
        <v>0</v>
      </c>
      <c r="BS1175" s="519">
        <v>0</v>
      </c>
      <c r="BT1175" s="519">
        <v>0</v>
      </c>
      <c r="BU1175" s="519">
        <v>0</v>
      </c>
      <c r="BV1175" s="519">
        <v>0</v>
      </c>
      <c r="BW1175" s="519">
        <v>0</v>
      </c>
      <c r="BX1175" s="519">
        <v>0</v>
      </c>
      <c r="BY1175" s="519">
        <v>0</v>
      </c>
      <c r="BZ1175" s="519">
        <v>0</v>
      </c>
      <c r="CA1175" s="519">
        <v>0</v>
      </c>
      <c r="CB1175" s="519">
        <v>0</v>
      </c>
      <c r="CC1175" s="519">
        <v>0</v>
      </c>
      <c r="CD1175" s="519">
        <v>0</v>
      </c>
      <c r="CE1175" s="519">
        <v>0</v>
      </c>
      <c r="CF1175" s="519">
        <v>0</v>
      </c>
      <c r="CG1175" s="519">
        <v>0</v>
      </c>
      <c r="CH1175" s="519">
        <v>0</v>
      </c>
      <c r="CI1175" s="519">
        <v>0</v>
      </c>
      <c r="CJ1175" s="519">
        <v>0</v>
      </c>
      <c r="CK1175" s="519">
        <v>0</v>
      </c>
      <c r="CL1175" s="519">
        <v>0</v>
      </c>
      <c r="CM1175" s="519">
        <v>0</v>
      </c>
      <c r="CN1175" s="519">
        <v>0</v>
      </c>
      <c r="CO1175" s="519">
        <v>0</v>
      </c>
      <c r="CP1175" s="519">
        <v>0</v>
      </c>
      <c r="CQ1175" s="519">
        <v>0</v>
      </c>
      <c r="CR1175" s="519">
        <v>0</v>
      </c>
      <c r="CS1175" s="519">
        <v>0</v>
      </c>
      <c r="CT1175" s="519">
        <v>0</v>
      </c>
      <c r="CU1175" s="519">
        <v>0</v>
      </c>
      <c r="CV1175" s="519">
        <v>0</v>
      </c>
      <c r="CW1175" s="519">
        <v>0</v>
      </c>
      <c r="CX1175" s="519">
        <v>0</v>
      </c>
      <c r="CY1175" s="519">
        <v>0</v>
      </c>
      <c r="CZ1175" s="519">
        <v>0</v>
      </c>
      <c r="DA1175" s="519">
        <v>0</v>
      </c>
      <c r="DB1175" s="519">
        <v>0</v>
      </c>
      <c r="DC1175" s="519">
        <v>0</v>
      </c>
      <c r="DD1175" s="519">
        <v>0</v>
      </c>
      <c r="DE1175" s="519">
        <v>0</v>
      </c>
      <c r="DF1175" s="519">
        <v>0</v>
      </c>
      <c r="DG1175" s="519">
        <v>0</v>
      </c>
      <c r="DH1175" s="519">
        <v>0</v>
      </c>
      <c r="DI1175" s="519">
        <v>0</v>
      </c>
      <c r="DJ1175" s="519">
        <v>0</v>
      </c>
      <c r="DK1175" s="519">
        <v>0</v>
      </c>
      <c r="DL1175" s="519">
        <v>0</v>
      </c>
      <c r="DM1175" s="519">
        <v>0</v>
      </c>
      <c r="DN1175" s="519">
        <v>0</v>
      </c>
      <c r="DO1175" s="519">
        <v>0</v>
      </c>
      <c r="DP1175" s="519">
        <v>0</v>
      </c>
      <c r="DQ1175" s="519">
        <v>0</v>
      </c>
      <c r="DR1175" s="519">
        <v>0</v>
      </c>
      <c r="DS1175" s="519">
        <v>0</v>
      </c>
      <c r="DT1175" s="519">
        <v>0</v>
      </c>
      <c r="DU1175" s="519">
        <v>0</v>
      </c>
      <c r="DV1175" s="519">
        <v>0</v>
      </c>
      <c r="DW1175" s="519">
        <v>0</v>
      </c>
      <c r="DX1175" s="519">
        <v>0</v>
      </c>
      <c r="DZ1175" s="337"/>
      <c r="EA1175" s="519" t="s">
        <v>1062</v>
      </c>
      <c r="EB1175" s="519" t="s">
        <v>1060</v>
      </c>
      <c r="EC1175" s="519">
        <v>40</v>
      </c>
      <c r="ED1175" s="183" t="str">
        <f t="shared" si="59"/>
        <v>SDN200240</v>
      </c>
      <c r="EE1175" s="519">
        <v>545.9</v>
      </c>
      <c r="EF1175" s="519">
        <v>10000</v>
      </c>
      <c r="EG1175" s="519">
        <v>10000</v>
      </c>
      <c r="EH1175" s="519">
        <v>10000</v>
      </c>
      <c r="EI1175" s="519">
        <v>10000</v>
      </c>
      <c r="EJ1175" s="519">
        <v>10000</v>
      </c>
      <c r="EK1175" s="519">
        <v>10000</v>
      </c>
      <c r="EL1175" s="519">
        <v>10000</v>
      </c>
      <c r="EM1175" s="519">
        <v>10000</v>
      </c>
      <c r="EN1175" s="519">
        <v>10000</v>
      </c>
      <c r="EO1175" s="519">
        <v>10000</v>
      </c>
      <c r="EP1175" s="519">
        <v>10000</v>
      </c>
      <c r="EQ1175" s="519">
        <v>10000</v>
      </c>
      <c r="ER1175" s="519">
        <v>10000</v>
      </c>
      <c r="ES1175" s="519">
        <v>10000</v>
      </c>
      <c r="ET1175" s="519">
        <v>10000</v>
      </c>
      <c r="EU1175" s="519">
        <v>10000</v>
      </c>
      <c r="EV1175" s="519">
        <v>10000</v>
      </c>
      <c r="EW1175" s="519">
        <v>10000</v>
      </c>
      <c r="EX1175" s="519">
        <v>10000</v>
      </c>
      <c r="EY1175" s="519">
        <v>10000</v>
      </c>
      <c r="EZ1175" s="519">
        <v>10000</v>
      </c>
      <c r="FA1175" s="519">
        <v>10000</v>
      </c>
      <c r="FB1175" s="519">
        <v>10000</v>
      </c>
      <c r="FC1175" s="519">
        <v>10000</v>
      </c>
      <c r="FD1175" s="519">
        <v>10000</v>
      </c>
      <c r="FE1175" s="519">
        <v>10000</v>
      </c>
      <c r="FF1175" s="519">
        <v>10000</v>
      </c>
      <c r="FG1175" s="519">
        <v>10000</v>
      </c>
      <c r="FH1175" s="519">
        <v>10000</v>
      </c>
      <c r="FI1175" s="519">
        <v>10000</v>
      </c>
      <c r="FJ1175" s="519">
        <v>10000</v>
      </c>
      <c r="FK1175" s="519">
        <v>10000</v>
      </c>
      <c r="FL1175" s="519">
        <v>10000</v>
      </c>
      <c r="FM1175" s="519">
        <v>10000</v>
      </c>
      <c r="FN1175" s="519">
        <v>0</v>
      </c>
      <c r="FO1175" s="519">
        <v>0</v>
      </c>
      <c r="FP1175" s="519">
        <v>0</v>
      </c>
      <c r="FQ1175" s="519">
        <v>0</v>
      </c>
      <c r="FR1175" s="519">
        <v>0</v>
      </c>
      <c r="FS1175" s="519">
        <v>0</v>
      </c>
      <c r="FT1175" s="519">
        <v>0</v>
      </c>
      <c r="FU1175" s="519">
        <v>0</v>
      </c>
      <c r="FV1175" s="519">
        <v>0</v>
      </c>
      <c r="FW1175" s="519">
        <v>0</v>
      </c>
      <c r="FX1175" s="519">
        <v>0</v>
      </c>
      <c r="FY1175" s="519">
        <v>0</v>
      </c>
      <c r="FZ1175" s="519">
        <v>0</v>
      </c>
      <c r="GA1175" s="519">
        <v>0</v>
      </c>
      <c r="GB1175" s="519">
        <v>0</v>
      </c>
      <c r="GC1175" s="519">
        <v>0</v>
      </c>
      <c r="GD1175" s="519">
        <v>0</v>
      </c>
      <c r="GE1175" s="519">
        <v>0</v>
      </c>
      <c r="GF1175" s="519">
        <v>0</v>
      </c>
      <c r="GG1175" s="519">
        <v>0</v>
      </c>
      <c r="GH1175" s="519">
        <v>0</v>
      </c>
      <c r="GI1175" s="519">
        <v>0</v>
      </c>
      <c r="GJ1175" s="519">
        <v>0</v>
      </c>
      <c r="GK1175" s="519">
        <v>0</v>
      </c>
      <c r="GL1175" s="519">
        <v>0</v>
      </c>
      <c r="GM1175" s="519">
        <v>0</v>
      </c>
      <c r="GN1175" s="519">
        <v>0</v>
      </c>
      <c r="GO1175" s="519">
        <v>0</v>
      </c>
      <c r="GP1175" s="519">
        <v>0</v>
      </c>
      <c r="GQ1175" s="519">
        <v>0</v>
      </c>
      <c r="GR1175" s="519">
        <v>0</v>
      </c>
      <c r="GS1175" s="519">
        <v>0</v>
      </c>
      <c r="GT1175" s="519">
        <v>0</v>
      </c>
      <c r="GU1175" s="519">
        <v>0</v>
      </c>
      <c r="GV1175" s="519">
        <v>0</v>
      </c>
      <c r="GW1175" s="519">
        <v>0</v>
      </c>
      <c r="GX1175" s="519">
        <v>0</v>
      </c>
      <c r="GY1175" s="519">
        <v>0</v>
      </c>
      <c r="GZ1175" s="519">
        <v>0</v>
      </c>
      <c r="HA1175" s="519">
        <v>0</v>
      </c>
      <c r="HB1175" s="519">
        <v>0</v>
      </c>
      <c r="HC1175" s="519">
        <v>0</v>
      </c>
      <c r="HD1175" s="519">
        <v>0</v>
      </c>
      <c r="HE1175" s="519">
        <v>0</v>
      </c>
      <c r="HF1175" s="519">
        <v>0</v>
      </c>
      <c r="HG1175" s="519">
        <v>0</v>
      </c>
      <c r="HH1175" s="519">
        <v>0</v>
      </c>
      <c r="HI1175" s="519">
        <v>0</v>
      </c>
      <c r="HJ1175" s="519">
        <v>0</v>
      </c>
      <c r="HK1175" s="519">
        <v>0</v>
      </c>
      <c r="HL1175" s="519">
        <v>0</v>
      </c>
      <c r="HM1175" s="519">
        <v>0</v>
      </c>
      <c r="HN1175" s="519">
        <v>0</v>
      </c>
      <c r="HO1175" s="519">
        <v>0</v>
      </c>
      <c r="HP1175" s="519">
        <v>0</v>
      </c>
      <c r="HQ1175" s="519">
        <v>0</v>
      </c>
      <c r="HR1175" s="519">
        <v>0</v>
      </c>
      <c r="HS1175" s="519">
        <v>0</v>
      </c>
      <c r="HT1175" s="519">
        <v>0</v>
      </c>
      <c r="HU1175" s="519">
        <v>0</v>
      </c>
      <c r="HV1175" s="519">
        <v>0</v>
      </c>
      <c r="HW1175" s="519">
        <v>0</v>
      </c>
      <c r="HX1175" s="519">
        <v>0</v>
      </c>
      <c r="HY1175" s="519">
        <v>0</v>
      </c>
      <c r="HZ1175" s="519">
        <v>0</v>
      </c>
      <c r="IA1175" s="519">
        <v>0</v>
      </c>
      <c r="IB1175" s="519">
        <v>0</v>
      </c>
      <c r="IC1175" s="519">
        <v>0</v>
      </c>
      <c r="ID1175" s="519">
        <v>0</v>
      </c>
      <c r="IE1175" s="519">
        <v>0</v>
      </c>
      <c r="IF1175" s="519">
        <v>0</v>
      </c>
      <c r="IG1175" s="519">
        <v>0</v>
      </c>
      <c r="IH1175" s="519">
        <v>0</v>
      </c>
      <c r="II1175" s="519">
        <v>0</v>
      </c>
      <c r="IJ1175" s="519">
        <v>0</v>
      </c>
      <c r="IK1175" s="519">
        <v>0</v>
      </c>
    </row>
    <row r="1176" spans="2:245" hidden="1">
      <c r="B1176" s="519" t="s">
        <v>1058</v>
      </c>
      <c r="C1176" s="519"/>
      <c r="D1176" s="519"/>
      <c r="E1176" s="519"/>
      <c r="F1176" s="519">
        <v>2</v>
      </c>
      <c r="G1176" s="519"/>
      <c r="H1176" s="519">
        <v>56</v>
      </c>
      <c r="I1176" s="519">
        <v>4</v>
      </c>
      <c r="J1176" s="519" t="str">
        <f t="shared" si="57"/>
        <v>SDN10025604</v>
      </c>
      <c r="K1176" s="519">
        <v>1555</v>
      </c>
      <c r="M1176" s="337"/>
      <c r="N1176" s="519" t="s">
        <v>1062</v>
      </c>
      <c r="O1176" s="519" t="s">
        <v>1060</v>
      </c>
      <c r="P1176" s="519">
        <v>41</v>
      </c>
      <c r="Q1176" s="521" t="str">
        <f t="shared" si="58"/>
        <v>SDN200241</v>
      </c>
      <c r="R1176" s="519">
        <v>551.20000000000005</v>
      </c>
      <c r="S1176" s="519">
        <v>2000</v>
      </c>
      <c r="T1176" s="519">
        <v>2000</v>
      </c>
      <c r="U1176" s="519">
        <v>2204.8000000000002</v>
      </c>
      <c r="V1176" s="519">
        <v>2756</v>
      </c>
      <c r="W1176" s="519">
        <v>3307.2</v>
      </c>
      <c r="X1176" s="519">
        <v>3858.4</v>
      </c>
      <c r="Y1176" s="519">
        <v>4409.6000000000004</v>
      </c>
      <c r="Z1176" s="519">
        <v>4960.8</v>
      </c>
      <c r="AA1176" s="519">
        <v>5512</v>
      </c>
      <c r="AB1176" s="519">
        <v>5953</v>
      </c>
      <c r="AC1176" s="519">
        <v>6393.9</v>
      </c>
      <c r="AD1176" s="519">
        <v>6834.9</v>
      </c>
      <c r="AE1176" s="519">
        <v>7275.8</v>
      </c>
      <c r="AF1176" s="519">
        <v>7716.8</v>
      </c>
      <c r="AG1176" s="519">
        <v>8157.8</v>
      </c>
      <c r="AH1176" s="519">
        <v>8598.7000000000007</v>
      </c>
      <c r="AI1176" s="519">
        <v>9039.7000000000007</v>
      </c>
      <c r="AJ1176" s="519">
        <v>9480.6</v>
      </c>
      <c r="AK1176" s="519">
        <v>9921.6</v>
      </c>
      <c r="AL1176" s="519">
        <v>9921.6</v>
      </c>
      <c r="AM1176" s="519">
        <v>9921.6</v>
      </c>
      <c r="AN1176" s="519">
        <v>9921.6</v>
      </c>
      <c r="AO1176" s="519">
        <v>9921.6</v>
      </c>
      <c r="AP1176" s="519">
        <v>9921.6</v>
      </c>
      <c r="AQ1176" s="519">
        <v>9921.6</v>
      </c>
      <c r="AR1176" s="519">
        <v>9921.6</v>
      </c>
      <c r="AS1176" s="519">
        <v>9921.6</v>
      </c>
      <c r="AT1176" s="519">
        <v>9921.6</v>
      </c>
      <c r="AU1176" s="519">
        <v>9921.6</v>
      </c>
      <c r="AV1176" s="519">
        <v>9921.6</v>
      </c>
      <c r="AW1176" s="519">
        <v>9921.6</v>
      </c>
      <c r="AX1176" s="519">
        <v>9921.6</v>
      </c>
      <c r="AY1176" s="519">
        <v>9921.6</v>
      </c>
      <c r="AZ1176" s="519">
        <v>9921.6</v>
      </c>
      <c r="BA1176" s="519">
        <v>0</v>
      </c>
      <c r="BB1176" s="519">
        <v>0</v>
      </c>
      <c r="BC1176" s="519">
        <v>0</v>
      </c>
      <c r="BD1176" s="519">
        <v>0</v>
      </c>
      <c r="BE1176" s="519">
        <v>0</v>
      </c>
      <c r="BF1176" s="519">
        <v>0</v>
      </c>
      <c r="BG1176" s="519">
        <v>0</v>
      </c>
      <c r="BH1176" s="519">
        <v>0</v>
      </c>
      <c r="BI1176" s="519">
        <v>0</v>
      </c>
      <c r="BJ1176" s="519">
        <v>0</v>
      </c>
      <c r="BK1176" s="519">
        <v>0</v>
      </c>
      <c r="BL1176" s="519">
        <v>0</v>
      </c>
      <c r="BM1176" s="519">
        <v>0</v>
      </c>
      <c r="BN1176" s="519">
        <v>0</v>
      </c>
      <c r="BO1176" s="519">
        <v>0</v>
      </c>
      <c r="BP1176" s="519">
        <v>0</v>
      </c>
      <c r="BQ1176" s="519">
        <v>0</v>
      </c>
      <c r="BR1176" s="519">
        <v>0</v>
      </c>
      <c r="BS1176" s="519">
        <v>0</v>
      </c>
      <c r="BT1176" s="519">
        <v>0</v>
      </c>
      <c r="BU1176" s="519">
        <v>0</v>
      </c>
      <c r="BV1176" s="519">
        <v>0</v>
      </c>
      <c r="BW1176" s="519">
        <v>0</v>
      </c>
      <c r="BX1176" s="519">
        <v>0</v>
      </c>
      <c r="BY1176" s="519">
        <v>0</v>
      </c>
      <c r="BZ1176" s="519">
        <v>0</v>
      </c>
      <c r="CA1176" s="519">
        <v>0</v>
      </c>
      <c r="CB1176" s="519">
        <v>0</v>
      </c>
      <c r="CC1176" s="519">
        <v>0</v>
      </c>
      <c r="CD1176" s="519">
        <v>0</v>
      </c>
      <c r="CE1176" s="519">
        <v>0</v>
      </c>
      <c r="CF1176" s="519">
        <v>0</v>
      </c>
      <c r="CG1176" s="519">
        <v>0</v>
      </c>
      <c r="CH1176" s="519">
        <v>0</v>
      </c>
      <c r="CI1176" s="519">
        <v>0</v>
      </c>
      <c r="CJ1176" s="519">
        <v>0</v>
      </c>
      <c r="CK1176" s="519">
        <v>0</v>
      </c>
      <c r="CL1176" s="519">
        <v>0</v>
      </c>
      <c r="CM1176" s="519">
        <v>0</v>
      </c>
      <c r="CN1176" s="519">
        <v>0</v>
      </c>
      <c r="CO1176" s="519">
        <v>0</v>
      </c>
      <c r="CP1176" s="519">
        <v>0</v>
      </c>
      <c r="CQ1176" s="519">
        <v>0</v>
      </c>
      <c r="CR1176" s="519">
        <v>0</v>
      </c>
      <c r="CS1176" s="519">
        <v>0</v>
      </c>
      <c r="CT1176" s="519">
        <v>0</v>
      </c>
      <c r="CU1176" s="519">
        <v>0</v>
      </c>
      <c r="CV1176" s="519">
        <v>0</v>
      </c>
      <c r="CW1176" s="519">
        <v>0</v>
      </c>
      <c r="CX1176" s="519">
        <v>0</v>
      </c>
      <c r="CY1176" s="519">
        <v>0</v>
      </c>
      <c r="CZ1176" s="519">
        <v>0</v>
      </c>
      <c r="DA1176" s="519">
        <v>0</v>
      </c>
      <c r="DB1176" s="519">
        <v>0</v>
      </c>
      <c r="DC1176" s="519">
        <v>0</v>
      </c>
      <c r="DD1176" s="519">
        <v>0</v>
      </c>
      <c r="DE1176" s="519">
        <v>0</v>
      </c>
      <c r="DF1176" s="519">
        <v>0</v>
      </c>
      <c r="DG1176" s="519">
        <v>0</v>
      </c>
      <c r="DH1176" s="519">
        <v>0</v>
      </c>
      <c r="DI1176" s="519">
        <v>0</v>
      </c>
      <c r="DJ1176" s="519">
        <v>0</v>
      </c>
      <c r="DK1176" s="519">
        <v>0</v>
      </c>
      <c r="DL1176" s="519">
        <v>0</v>
      </c>
      <c r="DM1176" s="519">
        <v>0</v>
      </c>
      <c r="DN1176" s="519">
        <v>0</v>
      </c>
      <c r="DO1176" s="519">
        <v>0</v>
      </c>
      <c r="DP1176" s="519">
        <v>0</v>
      </c>
      <c r="DQ1176" s="519">
        <v>0</v>
      </c>
      <c r="DR1176" s="519">
        <v>0</v>
      </c>
      <c r="DS1176" s="519">
        <v>0</v>
      </c>
      <c r="DT1176" s="519">
        <v>0</v>
      </c>
      <c r="DU1176" s="519">
        <v>0</v>
      </c>
      <c r="DV1176" s="519">
        <v>0</v>
      </c>
      <c r="DW1176" s="519">
        <v>0</v>
      </c>
      <c r="DX1176" s="519">
        <v>0</v>
      </c>
      <c r="DZ1176" s="337"/>
      <c r="EA1176" s="519" t="s">
        <v>1062</v>
      </c>
      <c r="EB1176" s="519" t="s">
        <v>1060</v>
      </c>
      <c r="EC1176" s="519">
        <v>41</v>
      </c>
      <c r="ED1176" s="183" t="str">
        <f t="shared" si="59"/>
        <v>SDN200241</v>
      </c>
      <c r="EE1176" s="519">
        <v>551.20000000000005</v>
      </c>
      <c r="EF1176" s="519">
        <v>10000</v>
      </c>
      <c r="EG1176" s="519">
        <v>10000</v>
      </c>
      <c r="EH1176" s="519">
        <v>10000</v>
      </c>
      <c r="EI1176" s="519">
        <v>10000</v>
      </c>
      <c r="EJ1176" s="519">
        <v>10000</v>
      </c>
      <c r="EK1176" s="519">
        <v>10000</v>
      </c>
      <c r="EL1176" s="519">
        <v>10000</v>
      </c>
      <c r="EM1176" s="519">
        <v>10000</v>
      </c>
      <c r="EN1176" s="519">
        <v>10000</v>
      </c>
      <c r="EO1176" s="519">
        <v>10000</v>
      </c>
      <c r="EP1176" s="519">
        <v>10000</v>
      </c>
      <c r="EQ1176" s="519">
        <v>10000</v>
      </c>
      <c r="ER1176" s="519">
        <v>10000</v>
      </c>
      <c r="ES1176" s="519">
        <v>10000</v>
      </c>
      <c r="ET1176" s="519">
        <v>10000</v>
      </c>
      <c r="EU1176" s="519">
        <v>10000</v>
      </c>
      <c r="EV1176" s="519">
        <v>10000</v>
      </c>
      <c r="EW1176" s="519">
        <v>10000</v>
      </c>
      <c r="EX1176" s="519">
        <v>10000</v>
      </c>
      <c r="EY1176" s="519">
        <v>10000</v>
      </c>
      <c r="EZ1176" s="519">
        <v>10000</v>
      </c>
      <c r="FA1176" s="519">
        <v>10000</v>
      </c>
      <c r="FB1176" s="519">
        <v>10000</v>
      </c>
      <c r="FC1176" s="519">
        <v>10000</v>
      </c>
      <c r="FD1176" s="519">
        <v>10000</v>
      </c>
      <c r="FE1176" s="519">
        <v>10000</v>
      </c>
      <c r="FF1176" s="519">
        <v>10000</v>
      </c>
      <c r="FG1176" s="519">
        <v>10000</v>
      </c>
      <c r="FH1176" s="519">
        <v>10000</v>
      </c>
      <c r="FI1176" s="519">
        <v>10000</v>
      </c>
      <c r="FJ1176" s="519">
        <v>10000</v>
      </c>
      <c r="FK1176" s="519">
        <v>10000</v>
      </c>
      <c r="FL1176" s="519">
        <v>10000</v>
      </c>
      <c r="FM1176" s="519">
        <v>10000</v>
      </c>
      <c r="FN1176" s="519">
        <v>0</v>
      </c>
      <c r="FO1176" s="519">
        <v>0</v>
      </c>
      <c r="FP1176" s="519">
        <v>0</v>
      </c>
      <c r="FQ1176" s="519">
        <v>0</v>
      </c>
      <c r="FR1176" s="519">
        <v>0</v>
      </c>
      <c r="FS1176" s="519">
        <v>0</v>
      </c>
      <c r="FT1176" s="519">
        <v>0</v>
      </c>
      <c r="FU1176" s="519">
        <v>0</v>
      </c>
      <c r="FV1176" s="519">
        <v>0</v>
      </c>
      <c r="FW1176" s="519">
        <v>0</v>
      </c>
      <c r="FX1176" s="519">
        <v>0</v>
      </c>
      <c r="FY1176" s="519">
        <v>0</v>
      </c>
      <c r="FZ1176" s="519">
        <v>0</v>
      </c>
      <c r="GA1176" s="519">
        <v>0</v>
      </c>
      <c r="GB1176" s="519">
        <v>0</v>
      </c>
      <c r="GC1176" s="519">
        <v>0</v>
      </c>
      <c r="GD1176" s="519">
        <v>0</v>
      </c>
      <c r="GE1176" s="519">
        <v>0</v>
      </c>
      <c r="GF1176" s="519">
        <v>0</v>
      </c>
      <c r="GG1176" s="519">
        <v>0</v>
      </c>
      <c r="GH1176" s="519">
        <v>0</v>
      </c>
      <c r="GI1176" s="519">
        <v>0</v>
      </c>
      <c r="GJ1176" s="519">
        <v>0</v>
      </c>
      <c r="GK1176" s="519">
        <v>0</v>
      </c>
      <c r="GL1176" s="519">
        <v>0</v>
      </c>
      <c r="GM1176" s="519">
        <v>0</v>
      </c>
      <c r="GN1176" s="519">
        <v>0</v>
      </c>
      <c r="GO1176" s="519">
        <v>0</v>
      </c>
      <c r="GP1176" s="519">
        <v>0</v>
      </c>
      <c r="GQ1176" s="519">
        <v>0</v>
      </c>
      <c r="GR1176" s="519">
        <v>0</v>
      </c>
      <c r="GS1176" s="519">
        <v>0</v>
      </c>
      <c r="GT1176" s="519">
        <v>0</v>
      </c>
      <c r="GU1176" s="519">
        <v>0</v>
      </c>
      <c r="GV1176" s="519">
        <v>0</v>
      </c>
      <c r="GW1176" s="519">
        <v>0</v>
      </c>
      <c r="GX1176" s="519">
        <v>0</v>
      </c>
      <c r="GY1176" s="519">
        <v>0</v>
      </c>
      <c r="GZ1176" s="519">
        <v>0</v>
      </c>
      <c r="HA1176" s="519">
        <v>0</v>
      </c>
      <c r="HB1176" s="519">
        <v>0</v>
      </c>
      <c r="HC1176" s="519">
        <v>0</v>
      </c>
      <c r="HD1176" s="519">
        <v>0</v>
      </c>
      <c r="HE1176" s="519">
        <v>0</v>
      </c>
      <c r="HF1176" s="519">
        <v>0</v>
      </c>
      <c r="HG1176" s="519">
        <v>0</v>
      </c>
      <c r="HH1176" s="519">
        <v>0</v>
      </c>
      <c r="HI1176" s="519">
        <v>0</v>
      </c>
      <c r="HJ1176" s="519">
        <v>0</v>
      </c>
      <c r="HK1176" s="519">
        <v>0</v>
      </c>
      <c r="HL1176" s="519">
        <v>0</v>
      </c>
      <c r="HM1176" s="519">
        <v>0</v>
      </c>
      <c r="HN1176" s="519">
        <v>0</v>
      </c>
      <c r="HO1176" s="519">
        <v>0</v>
      </c>
      <c r="HP1176" s="519">
        <v>0</v>
      </c>
      <c r="HQ1176" s="519">
        <v>0</v>
      </c>
      <c r="HR1176" s="519">
        <v>0</v>
      </c>
      <c r="HS1176" s="519">
        <v>0</v>
      </c>
      <c r="HT1176" s="519">
        <v>0</v>
      </c>
      <c r="HU1176" s="519">
        <v>0</v>
      </c>
      <c r="HV1176" s="519">
        <v>0</v>
      </c>
      <c r="HW1176" s="519">
        <v>0</v>
      </c>
      <c r="HX1176" s="519">
        <v>0</v>
      </c>
      <c r="HY1176" s="519">
        <v>0</v>
      </c>
      <c r="HZ1176" s="519">
        <v>0</v>
      </c>
      <c r="IA1176" s="519">
        <v>0</v>
      </c>
      <c r="IB1176" s="519">
        <v>0</v>
      </c>
      <c r="IC1176" s="519">
        <v>0</v>
      </c>
      <c r="ID1176" s="519">
        <v>0</v>
      </c>
      <c r="IE1176" s="519">
        <v>0</v>
      </c>
      <c r="IF1176" s="519">
        <v>0</v>
      </c>
      <c r="IG1176" s="519">
        <v>0</v>
      </c>
      <c r="IH1176" s="519">
        <v>0</v>
      </c>
      <c r="II1176" s="519">
        <v>0</v>
      </c>
      <c r="IJ1176" s="519">
        <v>0</v>
      </c>
      <c r="IK1176" s="519">
        <v>0</v>
      </c>
    </row>
    <row r="1177" spans="2:245" hidden="1">
      <c r="B1177" s="519" t="s">
        <v>1058</v>
      </c>
      <c r="C1177" s="519"/>
      <c r="D1177" s="519"/>
      <c r="E1177" s="519"/>
      <c r="F1177" s="519">
        <v>2</v>
      </c>
      <c r="G1177" s="519"/>
      <c r="H1177" s="519">
        <v>56</v>
      </c>
      <c r="I1177" s="519">
        <v>5</v>
      </c>
      <c r="J1177" s="519" t="str">
        <f t="shared" si="57"/>
        <v>SDN10025605</v>
      </c>
      <c r="K1177" s="519">
        <v>1555</v>
      </c>
      <c r="M1177" s="337"/>
      <c r="N1177" s="519" t="s">
        <v>1062</v>
      </c>
      <c r="O1177" s="519" t="s">
        <v>1060</v>
      </c>
      <c r="P1177" s="519">
        <v>42</v>
      </c>
      <c r="Q1177" s="521" t="str">
        <f t="shared" si="58"/>
        <v>SDN200242</v>
      </c>
      <c r="R1177" s="519">
        <v>567.1</v>
      </c>
      <c r="S1177" s="519">
        <v>2000</v>
      </c>
      <c r="T1177" s="519">
        <v>2000</v>
      </c>
      <c r="U1177" s="519">
        <v>2268.4</v>
      </c>
      <c r="V1177" s="519">
        <v>2835.5</v>
      </c>
      <c r="W1177" s="519">
        <v>3402.6</v>
      </c>
      <c r="X1177" s="519">
        <v>3969.7</v>
      </c>
      <c r="Y1177" s="519">
        <v>4536.8</v>
      </c>
      <c r="Z1177" s="519">
        <v>5103.8999999999996</v>
      </c>
      <c r="AA1177" s="519">
        <v>5671</v>
      </c>
      <c r="AB1177" s="519">
        <v>6124.7</v>
      </c>
      <c r="AC1177" s="519">
        <v>6578.4</v>
      </c>
      <c r="AD1177" s="519">
        <v>7032</v>
      </c>
      <c r="AE1177" s="519">
        <v>7485.7</v>
      </c>
      <c r="AF1177" s="519">
        <v>7939.4</v>
      </c>
      <c r="AG1177" s="519">
        <v>8393.1</v>
      </c>
      <c r="AH1177" s="519">
        <v>8846.7999999999993</v>
      </c>
      <c r="AI1177" s="519">
        <v>9300.4</v>
      </c>
      <c r="AJ1177" s="519">
        <v>9754.1</v>
      </c>
      <c r="AK1177" s="519">
        <v>10207.799999999999</v>
      </c>
      <c r="AL1177" s="519">
        <v>10207.799999999999</v>
      </c>
      <c r="AM1177" s="519">
        <v>10207.799999999999</v>
      </c>
      <c r="AN1177" s="519">
        <v>10207.799999999999</v>
      </c>
      <c r="AO1177" s="519">
        <v>10207.799999999999</v>
      </c>
      <c r="AP1177" s="519">
        <v>10207.799999999999</v>
      </c>
      <c r="AQ1177" s="519">
        <v>10207.799999999999</v>
      </c>
      <c r="AR1177" s="519">
        <v>10207.799999999999</v>
      </c>
      <c r="AS1177" s="519">
        <v>10207.799999999999</v>
      </c>
      <c r="AT1177" s="519">
        <v>10207.799999999999</v>
      </c>
      <c r="AU1177" s="519">
        <v>10207.799999999999</v>
      </c>
      <c r="AV1177" s="519">
        <v>10207.799999999999</v>
      </c>
      <c r="AW1177" s="519">
        <v>10207.799999999999</v>
      </c>
      <c r="AX1177" s="519">
        <v>10207.799999999999</v>
      </c>
      <c r="AY1177" s="519">
        <v>10207.799999999999</v>
      </c>
      <c r="AZ1177" s="519">
        <v>10207.799999999999</v>
      </c>
      <c r="BA1177" s="519">
        <v>0</v>
      </c>
      <c r="BB1177" s="519">
        <v>0</v>
      </c>
      <c r="BC1177" s="519">
        <v>0</v>
      </c>
      <c r="BD1177" s="519">
        <v>0</v>
      </c>
      <c r="BE1177" s="519">
        <v>0</v>
      </c>
      <c r="BF1177" s="519">
        <v>0</v>
      </c>
      <c r="BG1177" s="519">
        <v>0</v>
      </c>
      <c r="BH1177" s="519">
        <v>0</v>
      </c>
      <c r="BI1177" s="519">
        <v>0</v>
      </c>
      <c r="BJ1177" s="519">
        <v>0</v>
      </c>
      <c r="BK1177" s="519">
        <v>0</v>
      </c>
      <c r="BL1177" s="519">
        <v>0</v>
      </c>
      <c r="BM1177" s="519">
        <v>0</v>
      </c>
      <c r="BN1177" s="519">
        <v>0</v>
      </c>
      <c r="BO1177" s="519">
        <v>0</v>
      </c>
      <c r="BP1177" s="519">
        <v>0</v>
      </c>
      <c r="BQ1177" s="519">
        <v>0</v>
      </c>
      <c r="BR1177" s="519">
        <v>0</v>
      </c>
      <c r="BS1177" s="519">
        <v>0</v>
      </c>
      <c r="BT1177" s="519">
        <v>0</v>
      </c>
      <c r="BU1177" s="519">
        <v>0</v>
      </c>
      <c r="BV1177" s="519">
        <v>0</v>
      </c>
      <c r="BW1177" s="519">
        <v>0</v>
      </c>
      <c r="BX1177" s="519">
        <v>0</v>
      </c>
      <c r="BY1177" s="519">
        <v>0</v>
      </c>
      <c r="BZ1177" s="519">
        <v>0</v>
      </c>
      <c r="CA1177" s="519">
        <v>0</v>
      </c>
      <c r="CB1177" s="519">
        <v>0</v>
      </c>
      <c r="CC1177" s="519">
        <v>0</v>
      </c>
      <c r="CD1177" s="519">
        <v>0</v>
      </c>
      <c r="CE1177" s="519">
        <v>0</v>
      </c>
      <c r="CF1177" s="519">
        <v>0</v>
      </c>
      <c r="CG1177" s="519">
        <v>0</v>
      </c>
      <c r="CH1177" s="519">
        <v>0</v>
      </c>
      <c r="CI1177" s="519">
        <v>0</v>
      </c>
      <c r="CJ1177" s="519">
        <v>0</v>
      </c>
      <c r="CK1177" s="519">
        <v>0</v>
      </c>
      <c r="CL1177" s="519">
        <v>0</v>
      </c>
      <c r="CM1177" s="519">
        <v>0</v>
      </c>
      <c r="CN1177" s="519">
        <v>0</v>
      </c>
      <c r="CO1177" s="519">
        <v>0</v>
      </c>
      <c r="CP1177" s="519">
        <v>0</v>
      </c>
      <c r="CQ1177" s="519">
        <v>0</v>
      </c>
      <c r="CR1177" s="519">
        <v>0</v>
      </c>
      <c r="CS1177" s="519">
        <v>0</v>
      </c>
      <c r="CT1177" s="519">
        <v>0</v>
      </c>
      <c r="CU1177" s="519">
        <v>0</v>
      </c>
      <c r="CV1177" s="519">
        <v>0</v>
      </c>
      <c r="CW1177" s="519">
        <v>0</v>
      </c>
      <c r="CX1177" s="519">
        <v>0</v>
      </c>
      <c r="CY1177" s="519">
        <v>0</v>
      </c>
      <c r="CZ1177" s="519">
        <v>0</v>
      </c>
      <c r="DA1177" s="519">
        <v>0</v>
      </c>
      <c r="DB1177" s="519">
        <v>0</v>
      </c>
      <c r="DC1177" s="519">
        <v>0</v>
      </c>
      <c r="DD1177" s="519">
        <v>0</v>
      </c>
      <c r="DE1177" s="519">
        <v>0</v>
      </c>
      <c r="DF1177" s="519">
        <v>0</v>
      </c>
      <c r="DG1177" s="519">
        <v>0</v>
      </c>
      <c r="DH1177" s="519">
        <v>0</v>
      </c>
      <c r="DI1177" s="519">
        <v>0</v>
      </c>
      <c r="DJ1177" s="519">
        <v>0</v>
      </c>
      <c r="DK1177" s="519">
        <v>0</v>
      </c>
      <c r="DL1177" s="519">
        <v>0</v>
      </c>
      <c r="DM1177" s="519">
        <v>0</v>
      </c>
      <c r="DN1177" s="519">
        <v>0</v>
      </c>
      <c r="DO1177" s="519">
        <v>0</v>
      </c>
      <c r="DP1177" s="519">
        <v>0</v>
      </c>
      <c r="DQ1177" s="519">
        <v>0</v>
      </c>
      <c r="DR1177" s="519">
        <v>0</v>
      </c>
      <c r="DS1177" s="519">
        <v>0</v>
      </c>
      <c r="DT1177" s="519">
        <v>0</v>
      </c>
      <c r="DU1177" s="519">
        <v>0</v>
      </c>
      <c r="DV1177" s="519">
        <v>0</v>
      </c>
      <c r="DW1177" s="519">
        <v>0</v>
      </c>
      <c r="DX1177" s="519">
        <v>0</v>
      </c>
      <c r="DZ1177" s="337"/>
      <c r="EA1177" s="519" t="s">
        <v>1062</v>
      </c>
      <c r="EB1177" s="519" t="s">
        <v>1060</v>
      </c>
      <c r="EC1177" s="519">
        <v>42</v>
      </c>
      <c r="ED1177" s="183" t="str">
        <f t="shared" si="59"/>
        <v>SDN200242</v>
      </c>
      <c r="EE1177" s="519">
        <v>567.1</v>
      </c>
      <c r="EF1177" s="519">
        <v>10000</v>
      </c>
      <c r="EG1177" s="519">
        <v>10000</v>
      </c>
      <c r="EH1177" s="519">
        <v>10000</v>
      </c>
      <c r="EI1177" s="519">
        <v>10000</v>
      </c>
      <c r="EJ1177" s="519">
        <v>10000</v>
      </c>
      <c r="EK1177" s="519">
        <v>10000</v>
      </c>
      <c r="EL1177" s="519">
        <v>10000</v>
      </c>
      <c r="EM1177" s="519">
        <v>10000</v>
      </c>
      <c r="EN1177" s="519">
        <v>10000</v>
      </c>
      <c r="EO1177" s="519">
        <v>10000</v>
      </c>
      <c r="EP1177" s="519">
        <v>10000</v>
      </c>
      <c r="EQ1177" s="519">
        <v>10000</v>
      </c>
      <c r="ER1177" s="519">
        <v>10000</v>
      </c>
      <c r="ES1177" s="519">
        <v>10000</v>
      </c>
      <c r="ET1177" s="519">
        <v>10000</v>
      </c>
      <c r="EU1177" s="519">
        <v>10000</v>
      </c>
      <c r="EV1177" s="519">
        <v>10000</v>
      </c>
      <c r="EW1177" s="519">
        <v>10000</v>
      </c>
      <c r="EX1177" s="519">
        <v>10207.799999999999</v>
      </c>
      <c r="EY1177" s="519">
        <v>10207.799999999999</v>
      </c>
      <c r="EZ1177" s="519">
        <v>10207.799999999999</v>
      </c>
      <c r="FA1177" s="519">
        <v>10207.799999999999</v>
      </c>
      <c r="FB1177" s="519">
        <v>10207.799999999999</v>
      </c>
      <c r="FC1177" s="519">
        <v>10207.799999999999</v>
      </c>
      <c r="FD1177" s="519">
        <v>10207.799999999999</v>
      </c>
      <c r="FE1177" s="519">
        <v>10207.799999999999</v>
      </c>
      <c r="FF1177" s="519">
        <v>10207.799999999999</v>
      </c>
      <c r="FG1177" s="519">
        <v>10207.799999999999</v>
      </c>
      <c r="FH1177" s="519">
        <v>10207.799999999999</v>
      </c>
      <c r="FI1177" s="519">
        <v>10207.799999999999</v>
      </c>
      <c r="FJ1177" s="519">
        <v>10207.799999999999</v>
      </c>
      <c r="FK1177" s="519">
        <v>10207.799999999999</v>
      </c>
      <c r="FL1177" s="519">
        <v>10207.799999999999</v>
      </c>
      <c r="FM1177" s="519">
        <v>10207.799999999999</v>
      </c>
      <c r="FN1177" s="519">
        <v>0</v>
      </c>
      <c r="FO1177" s="519">
        <v>0</v>
      </c>
      <c r="FP1177" s="519">
        <v>0</v>
      </c>
      <c r="FQ1177" s="519">
        <v>0</v>
      </c>
      <c r="FR1177" s="519">
        <v>0</v>
      </c>
      <c r="FS1177" s="519">
        <v>0</v>
      </c>
      <c r="FT1177" s="519">
        <v>0</v>
      </c>
      <c r="FU1177" s="519">
        <v>0</v>
      </c>
      <c r="FV1177" s="519">
        <v>0</v>
      </c>
      <c r="FW1177" s="519">
        <v>0</v>
      </c>
      <c r="FX1177" s="519">
        <v>0</v>
      </c>
      <c r="FY1177" s="519">
        <v>0</v>
      </c>
      <c r="FZ1177" s="519">
        <v>0</v>
      </c>
      <c r="GA1177" s="519">
        <v>0</v>
      </c>
      <c r="GB1177" s="519">
        <v>0</v>
      </c>
      <c r="GC1177" s="519">
        <v>0</v>
      </c>
      <c r="GD1177" s="519">
        <v>0</v>
      </c>
      <c r="GE1177" s="519">
        <v>0</v>
      </c>
      <c r="GF1177" s="519">
        <v>0</v>
      </c>
      <c r="GG1177" s="519">
        <v>0</v>
      </c>
      <c r="GH1177" s="519">
        <v>0</v>
      </c>
      <c r="GI1177" s="519">
        <v>0</v>
      </c>
      <c r="GJ1177" s="519">
        <v>0</v>
      </c>
      <c r="GK1177" s="519">
        <v>0</v>
      </c>
      <c r="GL1177" s="519">
        <v>0</v>
      </c>
      <c r="GM1177" s="519">
        <v>0</v>
      </c>
      <c r="GN1177" s="519">
        <v>0</v>
      </c>
      <c r="GO1177" s="519">
        <v>0</v>
      </c>
      <c r="GP1177" s="519">
        <v>0</v>
      </c>
      <c r="GQ1177" s="519">
        <v>0</v>
      </c>
      <c r="GR1177" s="519">
        <v>0</v>
      </c>
      <c r="GS1177" s="519">
        <v>0</v>
      </c>
      <c r="GT1177" s="519">
        <v>0</v>
      </c>
      <c r="GU1177" s="519">
        <v>0</v>
      </c>
      <c r="GV1177" s="519">
        <v>0</v>
      </c>
      <c r="GW1177" s="519">
        <v>0</v>
      </c>
      <c r="GX1177" s="519">
        <v>0</v>
      </c>
      <c r="GY1177" s="519">
        <v>0</v>
      </c>
      <c r="GZ1177" s="519">
        <v>0</v>
      </c>
      <c r="HA1177" s="519">
        <v>0</v>
      </c>
      <c r="HB1177" s="519">
        <v>0</v>
      </c>
      <c r="HC1177" s="519">
        <v>0</v>
      </c>
      <c r="HD1177" s="519">
        <v>0</v>
      </c>
      <c r="HE1177" s="519">
        <v>0</v>
      </c>
      <c r="HF1177" s="519">
        <v>0</v>
      </c>
      <c r="HG1177" s="519">
        <v>0</v>
      </c>
      <c r="HH1177" s="519">
        <v>0</v>
      </c>
      <c r="HI1177" s="519">
        <v>0</v>
      </c>
      <c r="HJ1177" s="519">
        <v>0</v>
      </c>
      <c r="HK1177" s="519">
        <v>0</v>
      </c>
      <c r="HL1177" s="519">
        <v>0</v>
      </c>
      <c r="HM1177" s="519">
        <v>0</v>
      </c>
      <c r="HN1177" s="519">
        <v>0</v>
      </c>
      <c r="HO1177" s="519">
        <v>0</v>
      </c>
      <c r="HP1177" s="519">
        <v>0</v>
      </c>
      <c r="HQ1177" s="519">
        <v>0</v>
      </c>
      <c r="HR1177" s="519">
        <v>0</v>
      </c>
      <c r="HS1177" s="519">
        <v>0</v>
      </c>
      <c r="HT1177" s="519">
        <v>0</v>
      </c>
      <c r="HU1177" s="519">
        <v>0</v>
      </c>
      <c r="HV1177" s="519">
        <v>0</v>
      </c>
      <c r="HW1177" s="519">
        <v>0</v>
      </c>
      <c r="HX1177" s="519">
        <v>0</v>
      </c>
      <c r="HY1177" s="519">
        <v>0</v>
      </c>
      <c r="HZ1177" s="519">
        <v>0</v>
      </c>
      <c r="IA1177" s="519">
        <v>0</v>
      </c>
      <c r="IB1177" s="519">
        <v>0</v>
      </c>
      <c r="IC1177" s="519">
        <v>0</v>
      </c>
      <c r="ID1177" s="519">
        <v>0</v>
      </c>
      <c r="IE1177" s="519">
        <v>0</v>
      </c>
      <c r="IF1177" s="519">
        <v>0</v>
      </c>
      <c r="IG1177" s="519">
        <v>0</v>
      </c>
      <c r="IH1177" s="519">
        <v>0</v>
      </c>
      <c r="II1177" s="519">
        <v>0</v>
      </c>
      <c r="IJ1177" s="519">
        <v>0</v>
      </c>
      <c r="IK1177" s="519">
        <v>0</v>
      </c>
    </row>
    <row r="1178" spans="2:245" hidden="1">
      <c r="B1178" s="519" t="s">
        <v>1058</v>
      </c>
      <c r="C1178" s="519"/>
      <c r="D1178" s="519"/>
      <c r="E1178" s="519"/>
      <c r="F1178" s="519">
        <v>2</v>
      </c>
      <c r="G1178" s="519"/>
      <c r="H1178" s="519">
        <v>56</v>
      </c>
      <c r="I1178" s="519">
        <v>6</v>
      </c>
      <c r="J1178" s="519" t="str">
        <f t="shared" si="57"/>
        <v>SDN10025606</v>
      </c>
      <c r="K1178" s="519">
        <v>1244</v>
      </c>
      <c r="M1178" s="337"/>
      <c r="N1178" s="519" t="s">
        <v>1062</v>
      </c>
      <c r="O1178" s="519" t="s">
        <v>1060</v>
      </c>
      <c r="P1178" s="519">
        <v>43</v>
      </c>
      <c r="Q1178" s="521" t="str">
        <f t="shared" si="58"/>
        <v>SDN200243</v>
      </c>
      <c r="R1178" s="519">
        <v>588.29999999999995</v>
      </c>
      <c r="S1178" s="519">
        <v>2000</v>
      </c>
      <c r="T1178" s="519">
        <v>2000</v>
      </c>
      <c r="U1178" s="519">
        <v>2353.1999999999998</v>
      </c>
      <c r="V1178" s="519">
        <v>2941.5</v>
      </c>
      <c r="W1178" s="519">
        <v>3529.8</v>
      </c>
      <c r="X1178" s="519">
        <v>4118.1000000000004</v>
      </c>
      <c r="Y1178" s="519">
        <v>4706.3999999999996</v>
      </c>
      <c r="Z1178" s="519">
        <v>5294.7</v>
      </c>
      <c r="AA1178" s="519">
        <v>5883</v>
      </c>
      <c r="AB1178" s="519">
        <v>6353.6</v>
      </c>
      <c r="AC1178" s="519">
        <v>6824.3</v>
      </c>
      <c r="AD1178" s="519">
        <v>7294.9</v>
      </c>
      <c r="AE1178" s="519">
        <v>7765.6</v>
      </c>
      <c r="AF1178" s="519">
        <v>8236.2000000000007</v>
      </c>
      <c r="AG1178" s="519">
        <v>8706.7999999999993</v>
      </c>
      <c r="AH1178" s="519">
        <v>9177.5</v>
      </c>
      <c r="AI1178" s="519">
        <v>9648.1</v>
      </c>
      <c r="AJ1178" s="519">
        <v>10118.799999999999</v>
      </c>
      <c r="AK1178" s="519">
        <v>10589.4</v>
      </c>
      <c r="AL1178" s="519">
        <v>10589.4</v>
      </c>
      <c r="AM1178" s="519">
        <v>10589.4</v>
      </c>
      <c r="AN1178" s="519">
        <v>10589.4</v>
      </c>
      <c r="AO1178" s="519">
        <v>10589.4</v>
      </c>
      <c r="AP1178" s="519">
        <v>10589.4</v>
      </c>
      <c r="AQ1178" s="519">
        <v>10589.4</v>
      </c>
      <c r="AR1178" s="519">
        <v>10589.4</v>
      </c>
      <c r="AS1178" s="519">
        <v>10589.4</v>
      </c>
      <c r="AT1178" s="519">
        <v>10589.4</v>
      </c>
      <c r="AU1178" s="519">
        <v>10589.4</v>
      </c>
      <c r="AV1178" s="519">
        <v>10589.4</v>
      </c>
      <c r="AW1178" s="519">
        <v>10589.4</v>
      </c>
      <c r="AX1178" s="519">
        <v>10589.4</v>
      </c>
      <c r="AY1178" s="519">
        <v>10589.4</v>
      </c>
      <c r="AZ1178" s="519">
        <v>10589.4</v>
      </c>
      <c r="BA1178" s="519">
        <v>0</v>
      </c>
      <c r="BB1178" s="519">
        <v>0</v>
      </c>
      <c r="BC1178" s="519">
        <v>0</v>
      </c>
      <c r="BD1178" s="519">
        <v>0</v>
      </c>
      <c r="BE1178" s="519">
        <v>0</v>
      </c>
      <c r="BF1178" s="519">
        <v>0</v>
      </c>
      <c r="BG1178" s="519">
        <v>0</v>
      </c>
      <c r="BH1178" s="519">
        <v>0</v>
      </c>
      <c r="BI1178" s="519">
        <v>0</v>
      </c>
      <c r="BJ1178" s="519">
        <v>0</v>
      </c>
      <c r="BK1178" s="519">
        <v>0</v>
      </c>
      <c r="BL1178" s="519">
        <v>0</v>
      </c>
      <c r="BM1178" s="519">
        <v>0</v>
      </c>
      <c r="BN1178" s="519">
        <v>0</v>
      </c>
      <c r="BO1178" s="519">
        <v>0</v>
      </c>
      <c r="BP1178" s="519">
        <v>0</v>
      </c>
      <c r="BQ1178" s="519">
        <v>0</v>
      </c>
      <c r="BR1178" s="519">
        <v>0</v>
      </c>
      <c r="BS1178" s="519">
        <v>0</v>
      </c>
      <c r="BT1178" s="519">
        <v>0</v>
      </c>
      <c r="BU1178" s="519">
        <v>0</v>
      </c>
      <c r="BV1178" s="519">
        <v>0</v>
      </c>
      <c r="BW1178" s="519">
        <v>0</v>
      </c>
      <c r="BX1178" s="519">
        <v>0</v>
      </c>
      <c r="BY1178" s="519">
        <v>0</v>
      </c>
      <c r="BZ1178" s="519">
        <v>0</v>
      </c>
      <c r="CA1178" s="519">
        <v>0</v>
      </c>
      <c r="CB1178" s="519">
        <v>0</v>
      </c>
      <c r="CC1178" s="519">
        <v>0</v>
      </c>
      <c r="CD1178" s="519">
        <v>0</v>
      </c>
      <c r="CE1178" s="519">
        <v>0</v>
      </c>
      <c r="CF1178" s="519">
        <v>0</v>
      </c>
      <c r="CG1178" s="519">
        <v>0</v>
      </c>
      <c r="CH1178" s="519">
        <v>0</v>
      </c>
      <c r="CI1178" s="519">
        <v>0</v>
      </c>
      <c r="CJ1178" s="519">
        <v>0</v>
      </c>
      <c r="CK1178" s="519">
        <v>0</v>
      </c>
      <c r="CL1178" s="519">
        <v>0</v>
      </c>
      <c r="CM1178" s="519">
        <v>0</v>
      </c>
      <c r="CN1178" s="519">
        <v>0</v>
      </c>
      <c r="CO1178" s="519">
        <v>0</v>
      </c>
      <c r="CP1178" s="519">
        <v>0</v>
      </c>
      <c r="CQ1178" s="519">
        <v>0</v>
      </c>
      <c r="CR1178" s="519">
        <v>0</v>
      </c>
      <c r="CS1178" s="519">
        <v>0</v>
      </c>
      <c r="CT1178" s="519">
        <v>0</v>
      </c>
      <c r="CU1178" s="519">
        <v>0</v>
      </c>
      <c r="CV1178" s="519">
        <v>0</v>
      </c>
      <c r="CW1178" s="519">
        <v>0</v>
      </c>
      <c r="CX1178" s="519">
        <v>0</v>
      </c>
      <c r="CY1178" s="519">
        <v>0</v>
      </c>
      <c r="CZ1178" s="519">
        <v>0</v>
      </c>
      <c r="DA1178" s="519">
        <v>0</v>
      </c>
      <c r="DB1178" s="519">
        <v>0</v>
      </c>
      <c r="DC1178" s="519">
        <v>0</v>
      </c>
      <c r="DD1178" s="519">
        <v>0</v>
      </c>
      <c r="DE1178" s="519">
        <v>0</v>
      </c>
      <c r="DF1178" s="519">
        <v>0</v>
      </c>
      <c r="DG1178" s="519">
        <v>0</v>
      </c>
      <c r="DH1178" s="519">
        <v>0</v>
      </c>
      <c r="DI1178" s="519">
        <v>0</v>
      </c>
      <c r="DJ1178" s="519">
        <v>0</v>
      </c>
      <c r="DK1178" s="519">
        <v>0</v>
      </c>
      <c r="DL1178" s="519">
        <v>0</v>
      </c>
      <c r="DM1178" s="519">
        <v>0</v>
      </c>
      <c r="DN1178" s="519">
        <v>0</v>
      </c>
      <c r="DO1178" s="519">
        <v>0</v>
      </c>
      <c r="DP1178" s="519">
        <v>0</v>
      </c>
      <c r="DQ1178" s="519">
        <v>0</v>
      </c>
      <c r="DR1178" s="519">
        <v>0</v>
      </c>
      <c r="DS1178" s="519">
        <v>0</v>
      </c>
      <c r="DT1178" s="519">
        <v>0</v>
      </c>
      <c r="DU1178" s="519">
        <v>0</v>
      </c>
      <c r="DV1178" s="519">
        <v>0</v>
      </c>
      <c r="DW1178" s="519">
        <v>0</v>
      </c>
      <c r="DX1178" s="519">
        <v>0</v>
      </c>
      <c r="DZ1178" s="337"/>
      <c r="EA1178" s="519" t="s">
        <v>1062</v>
      </c>
      <c r="EB1178" s="519" t="s">
        <v>1060</v>
      </c>
      <c r="EC1178" s="519">
        <v>43</v>
      </c>
      <c r="ED1178" s="183" t="str">
        <f t="shared" si="59"/>
        <v>SDN200243</v>
      </c>
      <c r="EE1178" s="519">
        <v>588.29999999999995</v>
      </c>
      <c r="EF1178" s="519">
        <v>10000</v>
      </c>
      <c r="EG1178" s="519">
        <v>10000</v>
      </c>
      <c r="EH1178" s="519">
        <v>10000</v>
      </c>
      <c r="EI1178" s="519">
        <v>10000</v>
      </c>
      <c r="EJ1178" s="519">
        <v>10000</v>
      </c>
      <c r="EK1178" s="519">
        <v>10000</v>
      </c>
      <c r="EL1178" s="519">
        <v>10000</v>
      </c>
      <c r="EM1178" s="519">
        <v>10000</v>
      </c>
      <c r="EN1178" s="519">
        <v>10000</v>
      </c>
      <c r="EO1178" s="519">
        <v>10000</v>
      </c>
      <c r="EP1178" s="519">
        <v>10000</v>
      </c>
      <c r="EQ1178" s="519">
        <v>10000</v>
      </c>
      <c r="ER1178" s="519">
        <v>10000</v>
      </c>
      <c r="ES1178" s="519">
        <v>10000</v>
      </c>
      <c r="ET1178" s="519">
        <v>10000</v>
      </c>
      <c r="EU1178" s="519">
        <v>10000</v>
      </c>
      <c r="EV1178" s="519">
        <v>10000</v>
      </c>
      <c r="EW1178" s="519">
        <v>10118.799999999999</v>
      </c>
      <c r="EX1178" s="519">
        <v>10589.4</v>
      </c>
      <c r="EY1178" s="519">
        <v>10589.4</v>
      </c>
      <c r="EZ1178" s="519">
        <v>10589.4</v>
      </c>
      <c r="FA1178" s="519">
        <v>10589.4</v>
      </c>
      <c r="FB1178" s="519">
        <v>10589.4</v>
      </c>
      <c r="FC1178" s="519">
        <v>10589.4</v>
      </c>
      <c r="FD1178" s="519">
        <v>10589.4</v>
      </c>
      <c r="FE1178" s="519">
        <v>10589.4</v>
      </c>
      <c r="FF1178" s="519">
        <v>10589.4</v>
      </c>
      <c r="FG1178" s="519">
        <v>10589.4</v>
      </c>
      <c r="FH1178" s="519">
        <v>10589.4</v>
      </c>
      <c r="FI1178" s="519">
        <v>10589.4</v>
      </c>
      <c r="FJ1178" s="519">
        <v>10589.4</v>
      </c>
      <c r="FK1178" s="519">
        <v>10589.4</v>
      </c>
      <c r="FL1178" s="519">
        <v>10589.4</v>
      </c>
      <c r="FM1178" s="519">
        <v>10589.4</v>
      </c>
      <c r="FN1178" s="519">
        <v>0</v>
      </c>
      <c r="FO1178" s="519">
        <v>0</v>
      </c>
      <c r="FP1178" s="519">
        <v>0</v>
      </c>
      <c r="FQ1178" s="519">
        <v>0</v>
      </c>
      <c r="FR1178" s="519">
        <v>0</v>
      </c>
      <c r="FS1178" s="519">
        <v>0</v>
      </c>
      <c r="FT1178" s="519">
        <v>0</v>
      </c>
      <c r="FU1178" s="519">
        <v>0</v>
      </c>
      <c r="FV1178" s="519">
        <v>0</v>
      </c>
      <c r="FW1178" s="519">
        <v>0</v>
      </c>
      <c r="FX1178" s="519">
        <v>0</v>
      </c>
      <c r="FY1178" s="519">
        <v>0</v>
      </c>
      <c r="FZ1178" s="519">
        <v>0</v>
      </c>
      <c r="GA1178" s="519">
        <v>0</v>
      </c>
      <c r="GB1178" s="519">
        <v>0</v>
      </c>
      <c r="GC1178" s="519">
        <v>0</v>
      </c>
      <c r="GD1178" s="519">
        <v>0</v>
      </c>
      <c r="GE1178" s="519">
        <v>0</v>
      </c>
      <c r="GF1178" s="519">
        <v>0</v>
      </c>
      <c r="GG1178" s="519">
        <v>0</v>
      </c>
      <c r="GH1178" s="519">
        <v>0</v>
      </c>
      <c r="GI1178" s="519">
        <v>0</v>
      </c>
      <c r="GJ1178" s="519">
        <v>0</v>
      </c>
      <c r="GK1178" s="519">
        <v>0</v>
      </c>
      <c r="GL1178" s="519">
        <v>0</v>
      </c>
      <c r="GM1178" s="519">
        <v>0</v>
      </c>
      <c r="GN1178" s="519">
        <v>0</v>
      </c>
      <c r="GO1178" s="519">
        <v>0</v>
      </c>
      <c r="GP1178" s="519">
        <v>0</v>
      </c>
      <c r="GQ1178" s="519">
        <v>0</v>
      </c>
      <c r="GR1178" s="519">
        <v>0</v>
      </c>
      <c r="GS1178" s="519">
        <v>0</v>
      </c>
      <c r="GT1178" s="519">
        <v>0</v>
      </c>
      <c r="GU1178" s="519">
        <v>0</v>
      </c>
      <c r="GV1178" s="519">
        <v>0</v>
      </c>
      <c r="GW1178" s="519">
        <v>0</v>
      </c>
      <c r="GX1178" s="519">
        <v>0</v>
      </c>
      <c r="GY1178" s="519">
        <v>0</v>
      </c>
      <c r="GZ1178" s="519">
        <v>0</v>
      </c>
      <c r="HA1178" s="519">
        <v>0</v>
      </c>
      <c r="HB1178" s="519">
        <v>0</v>
      </c>
      <c r="HC1178" s="519">
        <v>0</v>
      </c>
      <c r="HD1178" s="519">
        <v>0</v>
      </c>
      <c r="HE1178" s="519">
        <v>0</v>
      </c>
      <c r="HF1178" s="519">
        <v>0</v>
      </c>
      <c r="HG1178" s="519">
        <v>0</v>
      </c>
      <c r="HH1178" s="519">
        <v>0</v>
      </c>
      <c r="HI1178" s="519">
        <v>0</v>
      </c>
      <c r="HJ1178" s="519">
        <v>0</v>
      </c>
      <c r="HK1178" s="519">
        <v>0</v>
      </c>
      <c r="HL1178" s="519">
        <v>0</v>
      </c>
      <c r="HM1178" s="519">
        <v>0</v>
      </c>
      <c r="HN1178" s="519">
        <v>0</v>
      </c>
      <c r="HO1178" s="519">
        <v>0</v>
      </c>
      <c r="HP1178" s="519">
        <v>0</v>
      </c>
      <c r="HQ1178" s="519">
        <v>0</v>
      </c>
      <c r="HR1178" s="519">
        <v>0</v>
      </c>
      <c r="HS1178" s="519">
        <v>0</v>
      </c>
      <c r="HT1178" s="519">
        <v>0</v>
      </c>
      <c r="HU1178" s="519">
        <v>0</v>
      </c>
      <c r="HV1178" s="519">
        <v>0</v>
      </c>
      <c r="HW1178" s="519">
        <v>0</v>
      </c>
      <c r="HX1178" s="519">
        <v>0</v>
      </c>
      <c r="HY1178" s="519">
        <v>0</v>
      </c>
      <c r="HZ1178" s="519">
        <v>0</v>
      </c>
      <c r="IA1178" s="519">
        <v>0</v>
      </c>
      <c r="IB1178" s="519">
        <v>0</v>
      </c>
      <c r="IC1178" s="519">
        <v>0</v>
      </c>
      <c r="ID1178" s="519">
        <v>0</v>
      </c>
      <c r="IE1178" s="519">
        <v>0</v>
      </c>
      <c r="IF1178" s="519">
        <v>0</v>
      </c>
      <c r="IG1178" s="519">
        <v>0</v>
      </c>
      <c r="IH1178" s="519">
        <v>0</v>
      </c>
      <c r="II1178" s="519">
        <v>0</v>
      </c>
      <c r="IJ1178" s="519">
        <v>0</v>
      </c>
      <c r="IK1178" s="519">
        <v>0</v>
      </c>
    </row>
    <row r="1179" spans="2:245" hidden="1">
      <c r="B1179" s="519" t="s">
        <v>1058</v>
      </c>
      <c r="C1179" s="519"/>
      <c r="D1179" s="519"/>
      <c r="E1179" s="519"/>
      <c r="F1179" s="519">
        <v>2</v>
      </c>
      <c r="G1179" s="519"/>
      <c r="H1179" s="519">
        <v>56</v>
      </c>
      <c r="I1179" s="519">
        <v>7</v>
      </c>
      <c r="J1179" s="519" t="str">
        <f t="shared" si="57"/>
        <v>SDN10025607</v>
      </c>
      <c r="K1179" s="519">
        <v>1244</v>
      </c>
      <c r="M1179" s="337"/>
      <c r="N1179" s="519" t="s">
        <v>1062</v>
      </c>
      <c r="O1179" s="519" t="s">
        <v>1060</v>
      </c>
      <c r="P1179" s="519">
        <v>44</v>
      </c>
      <c r="Q1179" s="521" t="str">
        <f t="shared" si="58"/>
        <v>SDN200244</v>
      </c>
      <c r="R1179" s="519">
        <v>614.79999999999995</v>
      </c>
      <c r="S1179" s="519">
        <v>2000</v>
      </c>
      <c r="T1179" s="519">
        <v>2000</v>
      </c>
      <c r="U1179" s="519">
        <v>2459.1999999999998</v>
      </c>
      <c r="V1179" s="519">
        <v>3074</v>
      </c>
      <c r="W1179" s="519">
        <v>3688.8</v>
      </c>
      <c r="X1179" s="519">
        <v>4303.6000000000004</v>
      </c>
      <c r="Y1179" s="519">
        <v>4918.3999999999996</v>
      </c>
      <c r="Z1179" s="519">
        <v>5533.2</v>
      </c>
      <c r="AA1179" s="519">
        <v>6148</v>
      </c>
      <c r="AB1179" s="519">
        <v>6639.8</v>
      </c>
      <c r="AC1179" s="519">
        <v>7131.7</v>
      </c>
      <c r="AD1179" s="519">
        <v>7623.5</v>
      </c>
      <c r="AE1179" s="519">
        <v>8115.4</v>
      </c>
      <c r="AF1179" s="519">
        <v>8607.2000000000007</v>
      </c>
      <c r="AG1179" s="519">
        <v>9099</v>
      </c>
      <c r="AH1179" s="519">
        <v>9590.9</v>
      </c>
      <c r="AI1179" s="519">
        <v>10082.700000000001</v>
      </c>
      <c r="AJ1179" s="519">
        <v>10574.6</v>
      </c>
      <c r="AK1179" s="519">
        <v>11066.4</v>
      </c>
      <c r="AL1179" s="519">
        <v>11066.4</v>
      </c>
      <c r="AM1179" s="519">
        <v>11066.4</v>
      </c>
      <c r="AN1179" s="519">
        <v>11066.4</v>
      </c>
      <c r="AO1179" s="519">
        <v>11066.4</v>
      </c>
      <c r="AP1179" s="519">
        <v>11066.4</v>
      </c>
      <c r="AQ1179" s="519">
        <v>11066.4</v>
      </c>
      <c r="AR1179" s="519">
        <v>11066.4</v>
      </c>
      <c r="AS1179" s="519">
        <v>11066.4</v>
      </c>
      <c r="AT1179" s="519">
        <v>11066.4</v>
      </c>
      <c r="AU1179" s="519">
        <v>11066.4</v>
      </c>
      <c r="AV1179" s="519">
        <v>11066.4</v>
      </c>
      <c r="AW1179" s="519">
        <v>11066.4</v>
      </c>
      <c r="AX1179" s="519">
        <v>11066.4</v>
      </c>
      <c r="AY1179" s="519">
        <v>11066.4</v>
      </c>
      <c r="AZ1179" s="519">
        <v>11066.4</v>
      </c>
      <c r="BA1179" s="519">
        <v>0</v>
      </c>
      <c r="BB1179" s="519">
        <v>0</v>
      </c>
      <c r="BC1179" s="519">
        <v>0</v>
      </c>
      <c r="BD1179" s="519">
        <v>0</v>
      </c>
      <c r="BE1179" s="519">
        <v>0</v>
      </c>
      <c r="BF1179" s="519">
        <v>0</v>
      </c>
      <c r="BG1179" s="519">
        <v>0</v>
      </c>
      <c r="BH1179" s="519">
        <v>0</v>
      </c>
      <c r="BI1179" s="519">
        <v>0</v>
      </c>
      <c r="BJ1179" s="519">
        <v>0</v>
      </c>
      <c r="BK1179" s="519">
        <v>0</v>
      </c>
      <c r="BL1179" s="519">
        <v>0</v>
      </c>
      <c r="BM1179" s="519">
        <v>0</v>
      </c>
      <c r="BN1179" s="519">
        <v>0</v>
      </c>
      <c r="BO1179" s="519">
        <v>0</v>
      </c>
      <c r="BP1179" s="519">
        <v>0</v>
      </c>
      <c r="BQ1179" s="519">
        <v>0</v>
      </c>
      <c r="BR1179" s="519">
        <v>0</v>
      </c>
      <c r="BS1179" s="519">
        <v>0</v>
      </c>
      <c r="BT1179" s="519">
        <v>0</v>
      </c>
      <c r="BU1179" s="519">
        <v>0</v>
      </c>
      <c r="BV1179" s="519">
        <v>0</v>
      </c>
      <c r="BW1179" s="519">
        <v>0</v>
      </c>
      <c r="BX1179" s="519">
        <v>0</v>
      </c>
      <c r="BY1179" s="519">
        <v>0</v>
      </c>
      <c r="BZ1179" s="519">
        <v>0</v>
      </c>
      <c r="CA1179" s="519">
        <v>0</v>
      </c>
      <c r="CB1179" s="519">
        <v>0</v>
      </c>
      <c r="CC1179" s="519">
        <v>0</v>
      </c>
      <c r="CD1179" s="519">
        <v>0</v>
      </c>
      <c r="CE1179" s="519">
        <v>0</v>
      </c>
      <c r="CF1179" s="519">
        <v>0</v>
      </c>
      <c r="CG1179" s="519">
        <v>0</v>
      </c>
      <c r="CH1179" s="519">
        <v>0</v>
      </c>
      <c r="CI1179" s="519">
        <v>0</v>
      </c>
      <c r="CJ1179" s="519">
        <v>0</v>
      </c>
      <c r="CK1179" s="519">
        <v>0</v>
      </c>
      <c r="CL1179" s="519">
        <v>0</v>
      </c>
      <c r="CM1179" s="519">
        <v>0</v>
      </c>
      <c r="CN1179" s="519">
        <v>0</v>
      </c>
      <c r="CO1179" s="519">
        <v>0</v>
      </c>
      <c r="CP1179" s="519">
        <v>0</v>
      </c>
      <c r="CQ1179" s="519">
        <v>0</v>
      </c>
      <c r="CR1179" s="519">
        <v>0</v>
      </c>
      <c r="CS1179" s="519">
        <v>0</v>
      </c>
      <c r="CT1179" s="519">
        <v>0</v>
      </c>
      <c r="CU1179" s="519">
        <v>0</v>
      </c>
      <c r="CV1179" s="519">
        <v>0</v>
      </c>
      <c r="CW1179" s="519">
        <v>0</v>
      </c>
      <c r="CX1179" s="519">
        <v>0</v>
      </c>
      <c r="CY1179" s="519">
        <v>0</v>
      </c>
      <c r="CZ1179" s="519">
        <v>0</v>
      </c>
      <c r="DA1179" s="519">
        <v>0</v>
      </c>
      <c r="DB1179" s="519">
        <v>0</v>
      </c>
      <c r="DC1179" s="519">
        <v>0</v>
      </c>
      <c r="DD1179" s="519">
        <v>0</v>
      </c>
      <c r="DE1179" s="519">
        <v>0</v>
      </c>
      <c r="DF1179" s="519">
        <v>0</v>
      </c>
      <c r="DG1179" s="519">
        <v>0</v>
      </c>
      <c r="DH1179" s="519">
        <v>0</v>
      </c>
      <c r="DI1179" s="519">
        <v>0</v>
      </c>
      <c r="DJ1179" s="519">
        <v>0</v>
      </c>
      <c r="DK1179" s="519">
        <v>0</v>
      </c>
      <c r="DL1179" s="519">
        <v>0</v>
      </c>
      <c r="DM1179" s="519">
        <v>0</v>
      </c>
      <c r="DN1179" s="519">
        <v>0</v>
      </c>
      <c r="DO1179" s="519">
        <v>0</v>
      </c>
      <c r="DP1179" s="519">
        <v>0</v>
      </c>
      <c r="DQ1179" s="519">
        <v>0</v>
      </c>
      <c r="DR1179" s="519">
        <v>0</v>
      </c>
      <c r="DS1179" s="519">
        <v>0</v>
      </c>
      <c r="DT1179" s="519">
        <v>0</v>
      </c>
      <c r="DU1179" s="519">
        <v>0</v>
      </c>
      <c r="DV1179" s="519">
        <v>0</v>
      </c>
      <c r="DW1179" s="519">
        <v>0</v>
      </c>
      <c r="DX1179" s="519">
        <v>0</v>
      </c>
      <c r="DZ1179" s="337"/>
      <c r="EA1179" s="519" t="s">
        <v>1062</v>
      </c>
      <c r="EB1179" s="519" t="s">
        <v>1060</v>
      </c>
      <c r="EC1179" s="519">
        <v>44</v>
      </c>
      <c r="ED1179" s="183" t="str">
        <f t="shared" si="59"/>
        <v>SDN200244</v>
      </c>
      <c r="EE1179" s="519">
        <v>614.79999999999995</v>
      </c>
      <c r="EF1179" s="519">
        <v>10000</v>
      </c>
      <c r="EG1179" s="519">
        <v>10000</v>
      </c>
      <c r="EH1179" s="519">
        <v>10000</v>
      </c>
      <c r="EI1179" s="519">
        <v>10000</v>
      </c>
      <c r="EJ1179" s="519">
        <v>10000</v>
      </c>
      <c r="EK1179" s="519">
        <v>10000</v>
      </c>
      <c r="EL1179" s="519">
        <v>10000</v>
      </c>
      <c r="EM1179" s="519">
        <v>10000</v>
      </c>
      <c r="EN1179" s="519">
        <v>10000</v>
      </c>
      <c r="EO1179" s="519">
        <v>10000</v>
      </c>
      <c r="EP1179" s="519">
        <v>10000</v>
      </c>
      <c r="EQ1179" s="519">
        <v>10000</v>
      </c>
      <c r="ER1179" s="519">
        <v>10000</v>
      </c>
      <c r="ES1179" s="519">
        <v>10000</v>
      </c>
      <c r="ET1179" s="519">
        <v>10000</v>
      </c>
      <c r="EU1179" s="519">
        <v>10000</v>
      </c>
      <c r="EV1179" s="519">
        <v>10082.700000000001</v>
      </c>
      <c r="EW1179" s="519">
        <v>10574.6</v>
      </c>
      <c r="EX1179" s="519">
        <v>11066.4</v>
      </c>
      <c r="EY1179" s="519">
        <v>11066.4</v>
      </c>
      <c r="EZ1179" s="519">
        <v>11066.4</v>
      </c>
      <c r="FA1179" s="519">
        <v>11066.4</v>
      </c>
      <c r="FB1179" s="519">
        <v>11066.4</v>
      </c>
      <c r="FC1179" s="519">
        <v>11066.4</v>
      </c>
      <c r="FD1179" s="519">
        <v>11066.4</v>
      </c>
      <c r="FE1179" s="519">
        <v>11066.4</v>
      </c>
      <c r="FF1179" s="519">
        <v>11066.4</v>
      </c>
      <c r="FG1179" s="519">
        <v>11066.4</v>
      </c>
      <c r="FH1179" s="519">
        <v>11066.4</v>
      </c>
      <c r="FI1179" s="519">
        <v>11066.4</v>
      </c>
      <c r="FJ1179" s="519">
        <v>11066.4</v>
      </c>
      <c r="FK1179" s="519">
        <v>11066.4</v>
      </c>
      <c r="FL1179" s="519">
        <v>11066.4</v>
      </c>
      <c r="FM1179" s="519">
        <v>11066.4</v>
      </c>
      <c r="FN1179" s="519">
        <v>0</v>
      </c>
      <c r="FO1179" s="519">
        <v>0</v>
      </c>
      <c r="FP1179" s="519">
        <v>0</v>
      </c>
      <c r="FQ1179" s="519">
        <v>0</v>
      </c>
      <c r="FR1179" s="519">
        <v>0</v>
      </c>
      <c r="FS1179" s="519">
        <v>0</v>
      </c>
      <c r="FT1179" s="519">
        <v>0</v>
      </c>
      <c r="FU1179" s="519">
        <v>0</v>
      </c>
      <c r="FV1179" s="519">
        <v>0</v>
      </c>
      <c r="FW1179" s="519">
        <v>0</v>
      </c>
      <c r="FX1179" s="519">
        <v>0</v>
      </c>
      <c r="FY1179" s="519">
        <v>0</v>
      </c>
      <c r="FZ1179" s="519">
        <v>0</v>
      </c>
      <c r="GA1179" s="519">
        <v>0</v>
      </c>
      <c r="GB1179" s="519">
        <v>0</v>
      </c>
      <c r="GC1179" s="519">
        <v>0</v>
      </c>
      <c r="GD1179" s="519">
        <v>0</v>
      </c>
      <c r="GE1179" s="519">
        <v>0</v>
      </c>
      <c r="GF1179" s="519">
        <v>0</v>
      </c>
      <c r="GG1179" s="519">
        <v>0</v>
      </c>
      <c r="GH1179" s="519">
        <v>0</v>
      </c>
      <c r="GI1179" s="519">
        <v>0</v>
      </c>
      <c r="GJ1179" s="519">
        <v>0</v>
      </c>
      <c r="GK1179" s="519">
        <v>0</v>
      </c>
      <c r="GL1179" s="519">
        <v>0</v>
      </c>
      <c r="GM1179" s="519">
        <v>0</v>
      </c>
      <c r="GN1179" s="519">
        <v>0</v>
      </c>
      <c r="GO1179" s="519">
        <v>0</v>
      </c>
      <c r="GP1179" s="519">
        <v>0</v>
      </c>
      <c r="GQ1179" s="519">
        <v>0</v>
      </c>
      <c r="GR1179" s="519">
        <v>0</v>
      </c>
      <c r="GS1179" s="519">
        <v>0</v>
      </c>
      <c r="GT1179" s="519">
        <v>0</v>
      </c>
      <c r="GU1179" s="519">
        <v>0</v>
      </c>
      <c r="GV1179" s="519">
        <v>0</v>
      </c>
      <c r="GW1179" s="519">
        <v>0</v>
      </c>
      <c r="GX1179" s="519">
        <v>0</v>
      </c>
      <c r="GY1179" s="519">
        <v>0</v>
      </c>
      <c r="GZ1179" s="519">
        <v>0</v>
      </c>
      <c r="HA1179" s="519">
        <v>0</v>
      </c>
      <c r="HB1179" s="519">
        <v>0</v>
      </c>
      <c r="HC1179" s="519">
        <v>0</v>
      </c>
      <c r="HD1179" s="519">
        <v>0</v>
      </c>
      <c r="HE1179" s="519">
        <v>0</v>
      </c>
      <c r="HF1179" s="519">
        <v>0</v>
      </c>
      <c r="HG1179" s="519">
        <v>0</v>
      </c>
      <c r="HH1179" s="519">
        <v>0</v>
      </c>
      <c r="HI1179" s="519">
        <v>0</v>
      </c>
      <c r="HJ1179" s="519">
        <v>0</v>
      </c>
      <c r="HK1179" s="519">
        <v>0</v>
      </c>
      <c r="HL1179" s="519">
        <v>0</v>
      </c>
      <c r="HM1179" s="519">
        <v>0</v>
      </c>
      <c r="HN1179" s="519">
        <v>0</v>
      </c>
      <c r="HO1179" s="519">
        <v>0</v>
      </c>
      <c r="HP1179" s="519">
        <v>0</v>
      </c>
      <c r="HQ1179" s="519">
        <v>0</v>
      </c>
      <c r="HR1179" s="519">
        <v>0</v>
      </c>
      <c r="HS1179" s="519">
        <v>0</v>
      </c>
      <c r="HT1179" s="519">
        <v>0</v>
      </c>
      <c r="HU1179" s="519">
        <v>0</v>
      </c>
      <c r="HV1179" s="519">
        <v>0</v>
      </c>
      <c r="HW1179" s="519">
        <v>0</v>
      </c>
      <c r="HX1179" s="519">
        <v>0</v>
      </c>
      <c r="HY1179" s="519">
        <v>0</v>
      </c>
      <c r="HZ1179" s="519">
        <v>0</v>
      </c>
      <c r="IA1179" s="519">
        <v>0</v>
      </c>
      <c r="IB1179" s="519">
        <v>0</v>
      </c>
      <c r="IC1179" s="519">
        <v>0</v>
      </c>
      <c r="ID1179" s="519">
        <v>0</v>
      </c>
      <c r="IE1179" s="519">
        <v>0</v>
      </c>
      <c r="IF1179" s="519">
        <v>0</v>
      </c>
      <c r="IG1179" s="519">
        <v>0</v>
      </c>
      <c r="IH1179" s="519">
        <v>0</v>
      </c>
      <c r="II1179" s="519">
        <v>0</v>
      </c>
      <c r="IJ1179" s="519">
        <v>0</v>
      </c>
      <c r="IK1179" s="519">
        <v>0</v>
      </c>
    </row>
    <row r="1180" spans="2:245" hidden="1">
      <c r="B1180" s="519" t="s">
        <v>1058</v>
      </c>
      <c r="C1180" s="519"/>
      <c r="D1180" s="519"/>
      <c r="E1180" s="519"/>
      <c r="F1180" s="519">
        <v>2</v>
      </c>
      <c r="G1180" s="519"/>
      <c r="H1180" s="519">
        <v>56</v>
      </c>
      <c r="I1180" s="519">
        <v>8</v>
      </c>
      <c r="J1180" s="519" t="str">
        <f t="shared" si="57"/>
        <v>SDN10025608</v>
      </c>
      <c r="K1180" s="519">
        <v>1244</v>
      </c>
      <c r="M1180" s="337"/>
      <c r="N1180" s="519" t="s">
        <v>1062</v>
      </c>
      <c r="O1180" s="519" t="s">
        <v>1060</v>
      </c>
      <c r="P1180" s="519">
        <v>45</v>
      </c>
      <c r="Q1180" s="521" t="str">
        <f t="shared" si="58"/>
        <v>SDN200245</v>
      </c>
      <c r="R1180" s="519">
        <v>636</v>
      </c>
      <c r="S1180" s="519">
        <v>2000</v>
      </c>
      <c r="T1180" s="519">
        <v>2000</v>
      </c>
      <c r="U1180" s="519">
        <v>2544</v>
      </c>
      <c r="V1180" s="519">
        <v>3180</v>
      </c>
      <c r="W1180" s="519">
        <v>3816</v>
      </c>
      <c r="X1180" s="519">
        <v>4452</v>
      </c>
      <c r="Y1180" s="519">
        <v>5088</v>
      </c>
      <c r="Z1180" s="519">
        <v>5724</v>
      </c>
      <c r="AA1180" s="519">
        <v>6360</v>
      </c>
      <c r="AB1180" s="519">
        <v>6868.8</v>
      </c>
      <c r="AC1180" s="519">
        <v>7377.6</v>
      </c>
      <c r="AD1180" s="519">
        <v>7886.4</v>
      </c>
      <c r="AE1180" s="519">
        <v>8395.2000000000007</v>
      </c>
      <c r="AF1180" s="519">
        <v>8904</v>
      </c>
      <c r="AG1180" s="519">
        <v>9412.7999999999993</v>
      </c>
      <c r="AH1180" s="519">
        <v>9921.6</v>
      </c>
      <c r="AI1180" s="519">
        <v>10430.4</v>
      </c>
      <c r="AJ1180" s="519">
        <v>10939.2</v>
      </c>
      <c r="AK1180" s="519">
        <v>11448</v>
      </c>
      <c r="AL1180" s="519">
        <v>11448</v>
      </c>
      <c r="AM1180" s="519">
        <v>11448</v>
      </c>
      <c r="AN1180" s="519">
        <v>11448</v>
      </c>
      <c r="AO1180" s="519">
        <v>11448</v>
      </c>
      <c r="AP1180" s="519">
        <v>11448</v>
      </c>
      <c r="AQ1180" s="519">
        <v>11448</v>
      </c>
      <c r="AR1180" s="519">
        <v>11448</v>
      </c>
      <c r="AS1180" s="519">
        <v>11448</v>
      </c>
      <c r="AT1180" s="519">
        <v>11448</v>
      </c>
      <c r="AU1180" s="519">
        <v>11448</v>
      </c>
      <c r="AV1180" s="519">
        <v>11448</v>
      </c>
      <c r="AW1180" s="519">
        <v>11448</v>
      </c>
      <c r="AX1180" s="519">
        <v>11448</v>
      </c>
      <c r="AY1180" s="519">
        <v>11448</v>
      </c>
      <c r="AZ1180" s="519">
        <v>11448</v>
      </c>
      <c r="BA1180" s="519">
        <v>0</v>
      </c>
      <c r="BB1180" s="519">
        <v>0</v>
      </c>
      <c r="BC1180" s="519">
        <v>0</v>
      </c>
      <c r="BD1180" s="519">
        <v>0</v>
      </c>
      <c r="BE1180" s="519">
        <v>0</v>
      </c>
      <c r="BF1180" s="519">
        <v>0</v>
      </c>
      <c r="BG1180" s="519">
        <v>0</v>
      </c>
      <c r="BH1180" s="519">
        <v>0</v>
      </c>
      <c r="BI1180" s="519">
        <v>0</v>
      </c>
      <c r="BJ1180" s="519">
        <v>0</v>
      </c>
      <c r="BK1180" s="519">
        <v>0</v>
      </c>
      <c r="BL1180" s="519">
        <v>0</v>
      </c>
      <c r="BM1180" s="519">
        <v>0</v>
      </c>
      <c r="BN1180" s="519">
        <v>0</v>
      </c>
      <c r="BO1180" s="519">
        <v>0</v>
      </c>
      <c r="BP1180" s="519">
        <v>0</v>
      </c>
      <c r="BQ1180" s="519">
        <v>0</v>
      </c>
      <c r="BR1180" s="519">
        <v>0</v>
      </c>
      <c r="BS1180" s="519">
        <v>0</v>
      </c>
      <c r="BT1180" s="519">
        <v>0</v>
      </c>
      <c r="BU1180" s="519">
        <v>0</v>
      </c>
      <c r="BV1180" s="519">
        <v>0</v>
      </c>
      <c r="BW1180" s="519">
        <v>0</v>
      </c>
      <c r="BX1180" s="519">
        <v>0</v>
      </c>
      <c r="BY1180" s="519">
        <v>0</v>
      </c>
      <c r="BZ1180" s="519">
        <v>0</v>
      </c>
      <c r="CA1180" s="519">
        <v>0</v>
      </c>
      <c r="CB1180" s="519">
        <v>0</v>
      </c>
      <c r="CC1180" s="519">
        <v>0</v>
      </c>
      <c r="CD1180" s="519">
        <v>0</v>
      </c>
      <c r="CE1180" s="519">
        <v>0</v>
      </c>
      <c r="CF1180" s="519">
        <v>0</v>
      </c>
      <c r="CG1180" s="519">
        <v>0</v>
      </c>
      <c r="CH1180" s="519">
        <v>0</v>
      </c>
      <c r="CI1180" s="519">
        <v>0</v>
      </c>
      <c r="CJ1180" s="519">
        <v>0</v>
      </c>
      <c r="CK1180" s="519">
        <v>0</v>
      </c>
      <c r="CL1180" s="519">
        <v>0</v>
      </c>
      <c r="CM1180" s="519">
        <v>0</v>
      </c>
      <c r="CN1180" s="519">
        <v>0</v>
      </c>
      <c r="CO1180" s="519">
        <v>0</v>
      </c>
      <c r="CP1180" s="519">
        <v>0</v>
      </c>
      <c r="CQ1180" s="519">
        <v>0</v>
      </c>
      <c r="CR1180" s="519">
        <v>0</v>
      </c>
      <c r="CS1180" s="519">
        <v>0</v>
      </c>
      <c r="CT1180" s="519">
        <v>0</v>
      </c>
      <c r="CU1180" s="519">
        <v>0</v>
      </c>
      <c r="CV1180" s="519">
        <v>0</v>
      </c>
      <c r="CW1180" s="519">
        <v>0</v>
      </c>
      <c r="CX1180" s="519">
        <v>0</v>
      </c>
      <c r="CY1180" s="519">
        <v>0</v>
      </c>
      <c r="CZ1180" s="519">
        <v>0</v>
      </c>
      <c r="DA1180" s="519">
        <v>0</v>
      </c>
      <c r="DB1180" s="519">
        <v>0</v>
      </c>
      <c r="DC1180" s="519">
        <v>0</v>
      </c>
      <c r="DD1180" s="519">
        <v>0</v>
      </c>
      <c r="DE1180" s="519">
        <v>0</v>
      </c>
      <c r="DF1180" s="519">
        <v>0</v>
      </c>
      <c r="DG1180" s="519">
        <v>0</v>
      </c>
      <c r="DH1180" s="519">
        <v>0</v>
      </c>
      <c r="DI1180" s="519">
        <v>0</v>
      </c>
      <c r="DJ1180" s="519">
        <v>0</v>
      </c>
      <c r="DK1180" s="519">
        <v>0</v>
      </c>
      <c r="DL1180" s="519">
        <v>0</v>
      </c>
      <c r="DM1180" s="519">
        <v>0</v>
      </c>
      <c r="DN1180" s="519">
        <v>0</v>
      </c>
      <c r="DO1180" s="519">
        <v>0</v>
      </c>
      <c r="DP1180" s="519">
        <v>0</v>
      </c>
      <c r="DQ1180" s="519">
        <v>0</v>
      </c>
      <c r="DR1180" s="519">
        <v>0</v>
      </c>
      <c r="DS1180" s="519">
        <v>0</v>
      </c>
      <c r="DT1180" s="519">
        <v>0</v>
      </c>
      <c r="DU1180" s="519">
        <v>0</v>
      </c>
      <c r="DV1180" s="519">
        <v>0</v>
      </c>
      <c r="DW1180" s="519">
        <v>0</v>
      </c>
      <c r="DX1180" s="519">
        <v>0</v>
      </c>
      <c r="DZ1180" s="337"/>
      <c r="EA1180" s="519" t="s">
        <v>1062</v>
      </c>
      <c r="EB1180" s="519" t="s">
        <v>1060</v>
      </c>
      <c r="EC1180" s="519">
        <v>45</v>
      </c>
      <c r="ED1180" s="183" t="str">
        <f t="shared" si="59"/>
        <v>SDN200245</v>
      </c>
      <c r="EE1180" s="519">
        <v>636</v>
      </c>
      <c r="EF1180" s="519">
        <v>10000</v>
      </c>
      <c r="EG1180" s="519">
        <v>10000</v>
      </c>
      <c r="EH1180" s="519">
        <v>10000</v>
      </c>
      <c r="EI1180" s="519">
        <v>10000</v>
      </c>
      <c r="EJ1180" s="519">
        <v>10000</v>
      </c>
      <c r="EK1180" s="519">
        <v>10000</v>
      </c>
      <c r="EL1180" s="519">
        <v>10000</v>
      </c>
      <c r="EM1180" s="519">
        <v>10000</v>
      </c>
      <c r="EN1180" s="519">
        <v>10000</v>
      </c>
      <c r="EO1180" s="519">
        <v>10000</v>
      </c>
      <c r="EP1180" s="519">
        <v>10000</v>
      </c>
      <c r="EQ1180" s="519">
        <v>10000</v>
      </c>
      <c r="ER1180" s="519">
        <v>10000</v>
      </c>
      <c r="ES1180" s="519">
        <v>10000</v>
      </c>
      <c r="ET1180" s="519">
        <v>10000</v>
      </c>
      <c r="EU1180" s="519">
        <v>10000</v>
      </c>
      <c r="EV1180" s="519">
        <v>10430.4</v>
      </c>
      <c r="EW1180" s="519">
        <v>10939.2</v>
      </c>
      <c r="EX1180" s="519">
        <v>11448</v>
      </c>
      <c r="EY1180" s="519">
        <v>11448</v>
      </c>
      <c r="EZ1180" s="519">
        <v>11448</v>
      </c>
      <c r="FA1180" s="519">
        <v>11448</v>
      </c>
      <c r="FB1180" s="519">
        <v>11448</v>
      </c>
      <c r="FC1180" s="519">
        <v>11448</v>
      </c>
      <c r="FD1180" s="519">
        <v>11448</v>
      </c>
      <c r="FE1180" s="519">
        <v>11448</v>
      </c>
      <c r="FF1180" s="519">
        <v>11448</v>
      </c>
      <c r="FG1180" s="519">
        <v>11448</v>
      </c>
      <c r="FH1180" s="519">
        <v>11448</v>
      </c>
      <c r="FI1180" s="519">
        <v>11448</v>
      </c>
      <c r="FJ1180" s="519">
        <v>11448</v>
      </c>
      <c r="FK1180" s="519">
        <v>11448</v>
      </c>
      <c r="FL1180" s="519">
        <v>11448</v>
      </c>
      <c r="FM1180" s="519">
        <v>11448</v>
      </c>
      <c r="FN1180" s="519">
        <v>0</v>
      </c>
      <c r="FO1180" s="519">
        <v>0</v>
      </c>
      <c r="FP1180" s="519">
        <v>0</v>
      </c>
      <c r="FQ1180" s="519">
        <v>0</v>
      </c>
      <c r="FR1180" s="519">
        <v>0</v>
      </c>
      <c r="FS1180" s="519">
        <v>0</v>
      </c>
      <c r="FT1180" s="519">
        <v>0</v>
      </c>
      <c r="FU1180" s="519">
        <v>0</v>
      </c>
      <c r="FV1180" s="519">
        <v>0</v>
      </c>
      <c r="FW1180" s="519">
        <v>0</v>
      </c>
      <c r="FX1180" s="519">
        <v>0</v>
      </c>
      <c r="FY1180" s="519">
        <v>0</v>
      </c>
      <c r="FZ1180" s="519">
        <v>0</v>
      </c>
      <c r="GA1180" s="519">
        <v>0</v>
      </c>
      <c r="GB1180" s="519">
        <v>0</v>
      </c>
      <c r="GC1180" s="519">
        <v>0</v>
      </c>
      <c r="GD1180" s="519">
        <v>0</v>
      </c>
      <c r="GE1180" s="519">
        <v>0</v>
      </c>
      <c r="GF1180" s="519">
        <v>0</v>
      </c>
      <c r="GG1180" s="519">
        <v>0</v>
      </c>
      <c r="GH1180" s="519">
        <v>0</v>
      </c>
      <c r="GI1180" s="519">
        <v>0</v>
      </c>
      <c r="GJ1180" s="519">
        <v>0</v>
      </c>
      <c r="GK1180" s="519">
        <v>0</v>
      </c>
      <c r="GL1180" s="519">
        <v>0</v>
      </c>
      <c r="GM1180" s="519">
        <v>0</v>
      </c>
      <c r="GN1180" s="519">
        <v>0</v>
      </c>
      <c r="GO1180" s="519">
        <v>0</v>
      </c>
      <c r="GP1180" s="519">
        <v>0</v>
      </c>
      <c r="GQ1180" s="519">
        <v>0</v>
      </c>
      <c r="GR1180" s="519">
        <v>0</v>
      </c>
      <c r="GS1180" s="519">
        <v>0</v>
      </c>
      <c r="GT1180" s="519">
        <v>0</v>
      </c>
      <c r="GU1180" s="519">
        <v>0</v>
      </c>
      <c r="GV1180" s="519">
        <v>0</v>
      </c>
      <c r="GW1180" s="519">
        <v>0</v>
      </c>
      <c r="GX1180" s="519">
        <v>0</v>
      </c>
      <c r="GY1180" s="519">
        <v>0</v>
      </c>
      <c r="GZ1180" s="519">
        <v>0</v>
      </c>
      <c r="HA1180" s="519">
        <v>0</v>
      </c>
      <c r="HB1180" s="519">
        <v>0</v>
      </c>
      <c r="HC1180" s="519">
        <v>0</v>
      </c>
      <c r="HD1180" s="519">
        <v>0</v>
      </c>
      <c r="HE1180" s="519">
        <v>0</v>
      </c>
      <c r="HF1180" s="519">
        <v>0</v>
      </c>
      <c r="HG1180" s="519">
        <v>0</v>
      </c>
      <c r="HH1180" s="519">
        <v>0</v>
      </c>
      <c r="HI1180" s="519">
        <v>0</v>
      </c>
      <c r="HJ1180" s="519">
        <v>0</v>
      </c>
      <c r="HK1180" s="519">
        <v>0</v>
      </c>
      <c r="HL1180" s="519">
        <v>0</v>
      </c>
      <c r="HM1180" s="519">
        <v>0</v>
      </c>
      <c r="HN1180" s="519">
        <v>0</v>
      </c>
      <c r="HO1180" s="519">
        <v>0</v>
      </c>
      <c r="HP1180" s="519">
        <v>0</v>
      </c>
      <c r="HQ1180" s="519">
        <v>0</v>
      </c>
      <c r="HR1180" s="519">
        <v>0</v>
      </c>
      <c r="HS1180" s="519">
        <v>0</v>
      </c>
      <c r="HT1180" s="519">
        <v>0</v>
      </c>
      <c r="HU1180" s="519">
        <v>0</v>
      </c>
      <c r="HV1180" s="519">
        <v>0</v>
      </c>
      <c r="HW1180" s="519">
        <v>0</v>
      </c>
      <c r="HX1180" s="519">
        <v>0</v>
      </c>
      <c r="HY1180" s="519">
        <v>0</v>
      </c>
      <c r="HZ1180" s="519">
        <v>0</v>
      </c>
      <c r="IA1180" s="519">
        <v>0</v>
      </c>
      <c r="IB1180" s="519">
        <v>0</v>
      </c>
      <c r="IC1180" s="519">
        <v>0</v>
      </c>
      <c r="ID1180" s="519">
        <v>0</v>
      </c>
      <c r="IE1180" s="519">
        <v>0</v>
      </c>
      <c r="IF1180" s="519">
        <v>0</v>
      </c>
      <c r="IG1180" s="519">
        <v>0</v>
      </c>
      <c r="IH1180" s="519">
        <v>0</v>
      </c>
      <c r="II1180" s="519">
        <v>0</v>
      </c>
      <c r="IJ1180" s="519">
        <v>0</v>
      </c>
      <c r="IK1180" s="519">
        <v>0</v>
      </c>
    </row>
    <row r="1181" spans="2:245" hidden="1">
      <c r="B1181" s="519" t="s">
        <v>1058</v>
      </c>
      <c r="C1181" s="519"/>
      <c r="D1181" s="519"/>
      <c r="E1181" s="519"/>
      <c r="F1181" s="519">
        <v>2</v>
      </c>
      <c r="G1181" s="519"/>
      <c r="H1181" s="519">
        <v>56</v>
      </c>
      <c r="I1181" s="519">
        <v>9</v>
      </c>
      <c r="J1181" s="519" t="str">
        <f t="shared" si="57"/>
        <v>SDN10025609</v>
      </c>
      <c r="K1181" s="519">
        <v>1244</v>
      </c>
      <c r="M1181" s="337"/>
      <c r="N1181" s="519" t="s">
        <v>1062</v>
      </c>
      <c r="O1181" s="519" t="s">
        <v>1060</v>
      </c>
      <c r="P1181" s="519">
        <v>46</v>
      </c>
      <c r="Q1181" s="521" t="str">
        <f t="shared" si="58"/>
        <v>SDN200246</v>
      </c>
      <c r="R1181" s="519">
        <v>657.2</v>
      </c>
      <c r="S1181" s="519">
        <v>2000</v>
      </c>
      <c r="T1181" s="519">
        <v>2000</v>
      </c>
      <c r="U1181" s="519">
        <v>2628.8</v>
      </c>
      <c r="V1181" s="519">
        <v>3286</v>
      </c>
      <c r="W1181" s="519">
        <v>3943.2</v>
      </c>
      <c r="X1181" s="519">
        <v>4600.3999999999996</v>
      </c>
      <c r="Y1181" s="519">
        <v>5257.6</v>
      </c>
      <c r="Z1181" s="519">
        <v>5914.8</v>
      </c>
      <c r="AA1181" s="519">
        <v>6572</v>
      </c>
      <c r="AB1181" s="519">
        <v>7097.8</v>
      </c>
      <c r="AC1181" s="519">
        <v>7623.5</v>
      </c>
      <c r="AD1181" s="519">
        <v>8149.3</v>
      </c>
      <c r="AE1181" s="519">
        <v>8675</v>
      </c>
      <c r="AF1181" s="519">
        <v>9200.7999999999993</v>
      </c>
      <c r="AG1181" s="519">
        <v>9726.6</v>
      </c>
      <c r="AH1181" s="519">
        <v>10252.299999999999</v>
      </c>
      <c r="AI1181" s="519">
        <v>10778.1</v>
      </c>
      <c r="AJ1181" s="519">
        <v>11303.8</v>
      </c>
      <c r="AK1181" s="519">
        <v>11829.6</v>
      </c>
      <c r="AL1181" s="519">
        <v>11829.6</v>
      </c>
      <c r="AM1181" s="519">
        <v>11829.6</v>
      </c>
      <c r="AN1181" s="519">
        <v>11829.6</v>
      </c>
      <c r="AO1181" s="519">
        <v>11829.6</v>
      </c>
      <c r="AP1181" s="519">
        <v>11829.6</v>
      </c>
      <c r="AQ1181" s="519">
        <v>11829.6</v>
      </c>
      <c r="AR1181" s="519">
        <v>11829.6</v>
      </c>
      <c r="AS1181" s="519">
        <v>11829.6</v>
      </c>
      <c r="AT1181" s="519">
        <v>11829.6</v>
      </c>
      <c r="AU1181" s="519">
        <v>11829.6</v>
      </c>
      <c r="AV1181" s="519">
        <v>11829.6</v>
      </c>
      <c r="AW1181" s="519">
        <v>11829.6</v>
      </c>
      <c r="AX1181" s="519">
        <v>11829.6</v>
      </c>
      <c r="AY1181" s="519">
        <v>11829.6</v>
      </c>
      <c r="AZ1181" s="519">
        <v>11829.6</v>
      </c>
      <c r="BA1181" s="519">
        <v>0</v>
      </c>
      <c r="BB1181" s="519">
        <v>0</v>
      </c>
      <c r="BC1181" s="519">
        <v>0</v>
      </c>
      <c r="BD1181" s="519">
        <v>0</v>
      </c>
      <c r="BE1181" s="519">
        <v>0</v>
      </c>
      <c r="BF1181" s="519">
        <v>0</v>
      </c>
      <c r="BG1181" s="519">
        <v>0</v>
      </c>
      <c r="BH1181" s="519">
        <v>0</v>
      </c>
      <c r="BI1181" s="519">
        <v>0</v>
      </c>
      <c r="BJ1181" s="519">
        <v>0</v>
      </c>
      <c r="BK1181" s="519">
        <v>0</v>
      </c>
      <c r="BL1181" s="519">
        <v>0</v>
      </c>
      <c r="BM1181" s="519">
        <v>0</v>
      </c>
      <c r="BN1181" s="519">
        <v>0</v>
      </c>
      <c r="BO1181" s="519">
        <v>0</v>
      </c>
      <c r="BP1181" s="519">
        <v>0</v>
      </c>
      <c r="BQ1181" s="519">
        <v>0</v>
      </c>
      <c r="BR1181" s="519">
        <v>0</v>
      </c>
      <c r="BS1181" s="519">
        <v>0</v>
      </c>
      <c r="BT1181" s="519">
        <v>0</v>
      </c>
      <c r="BU1181" s="519">
        <v>0</v>
      </c>
      <c r="BV1181" s="519">
        <v>0</v>
      </c>
      <c r="BW1181" s="519">
        <v>0</v>
      </c>
      <c r="BX1181" s="519">
        <v>0</v>
      </c>
      <c r="BY1181" s="519">
        <v>0</v>
      </c>
      <c r="BZ1181" s="519">
        <v>0</v>
      </c>
      <c r="CA1181" s="519">
        <v>0</v>
      </c>
      <c r="CB1181" s="519">
        <v>0</v>
      </c>
      <c r="CC1181" s="519">
        <v>0</v>
      </c>
      <c r="CD1181" s="519">
        <v>0</v>
      </c>
      <c r="CE1181" s="519">
        <v>0</v>
      </c>
      <c r="CF1181" s="519">
        <v>0</v>
      </c>
      <c r="CG1181" s="519">
        <v>0</v>
      </c>
      <c r="CH1181" s="519">
        <v>0</v>
      </c>
      <c r="CI1181" s="519">
        <v>0</v>
      </c>
      <c r="CJ1181" s="519">
        <v>0</v>
      </c>
      <c r="CK1181" s="519">
        <v>0</v>
      </c>
      <c r="CL1181" s="519">
        <v>0</v>
      </c>
      <c r="CM1181" s="519">
        <v>0</v>
      </c>
      <c r="CN1181" s="519">
        <v>0</v>
      </c>
      <c r="CO1181" s="519">
        <v>0</v>
      </c>
      <c r="CP1181" s="519">
        <v>0</v>
      </c>
      <c r="CQ1181" s="519">
        <v>0</v>
      </c>
      <c r="CR1181" s="519">
        <v>0</v>
      </c>
      <c r="CS1181" s="519">
        <v>0</v>
      </c>
      <c r="CT1181" s="519">
        <v>0</v>
      </c>
      <c r="CU1181" s="519">
        <v>0</v>
      </c>
      <c r="CV1181" s="519">
        <v>0</v>
      </c>
      <c r="CW1181" s="519">
        <v>0</v>
      </c>
      <c r="CX1181" s="519">
        <v>0</v>
      </c>
      <c r="CY1181" s="519">
        <v>0</v>
      </c>
      <c r="CZ1181" s="519">
        <v>0</v>
      </c>
      <c r="DA1181" s="519">
        <v>0</v>
      </c>
      <c r="DB1181" s="519">
        <v>0</v>
      </c>
      <c r="DC1181" s="519">
        <v>0</v>
      </c>
      <c r="DD1181" s="519">
        <v>0</v>
      </c>
      <c r="DE1181" s="519">
        <v>0</v>
      </c>
      <c r="DF1181" s="519">
        <v>0</v>
      </c>
      <c r="DG1181" s="519">
        <v>0</v>
      </c>
      <c r="DH1181" s="519">
        <v>0</v>
      </c>
      <c r="DI1181" s="519">
        <v>0</v>
      </c>
      <c r="DJ1181" s="519">
        <v>0</v>
      </c>
      <c r="DK1181" s="519">
        <v>0</v>
      </c>
      <c r="DL1181" s="519">
        <v>0</v>
      </c>
      <c r="DM1181" s="519">
        <v>0</v>
      </c>
      <c r="DN1181" s="519">
        <v>0</v>
      </c>
      <c r="DO1181" s="519">
        <v>0</v>
      </c>
      <c r="DP1181" s="519">
        <v>0</v>
      </c>
      <c r="DQ1181" s="519">
        <v>0</v>
      </c>
      <c r="DR1181" s="519">
        <v>0</v>
      </c>
      <c r="DS1181" s="519">
        <v>0</v>
      </c>
      <c r="DT1181" s="519">
        <v>0</v>
      </c>
      <c r="DU1181" s="519">
        <v>0</v>
      </c>
      <c r="DV1181" s="519">
        <v>0</v>
      </c>
      <c r="DW1181" s="519">
        <v>0</v>
      </c>
      <c r="DX1181" s="519">
        <v>0</v>
      </c>
      <c r="DZ1181" s="337"/>
      <c r="EA1181" s="519" t="s">
        <v>1062</v>
      </c>
      <c r="EB1181" s="519" t="s">
        <v>1060</v>
      </c>
      <c r="EC1181" s="519">
        <v>46</v>
      </c>
      <c r="ED1181" s="183" t="str">
        <f t="shared" si="59"/>
        <v>SDN200246</v>
      </c>
      <c r="EE1181" s="519">
        <v>657.2</v>
      </c>
      <c r="EF1181" s="519">
        <v>10000</v>
      </c>
      <c r="EG1181" s="519">
        <v>10000</v>
      </c>
      <c r="EH1181" s="519">
        <v>10000</v>
      </c>
      <c r="EI1181" s="519">
        <v>10000</v>
      </c>
      <c r="EJ1181" s="519">
        <v>10000</v>
      </c>
      <c r="EK1181" s="519">
        <v>10000</v>
      </c>
      <c r="EL1181" s="519">
        <v>10000</v>
      </c>
      <c r="EM1181" s="519">
        <v>10000</v>
      </c>
      <c r="EN1181" s="519">
        <v>10000</v>
      </c>
      <c r="EO1181" s="519">
        <v>10000</v>
      </c>
      <c r="EP1181" s="519">
        <v>10000</v>
      </c>
      <c r="EQ1181" s="519">
        <v>10000</v>
      </c>
      <c r="ER1181" s="519">
        <v>10000</v>
      </c>
      <c r="ES1181" s="519">
        <v>10000</v>
      </c>
      <c r="ET1181" s="519">
        <v>10000</v>
      </c>
      <c r="EU1181" s="519">
        <v>10252.299999999999</v>
      </c>
      <c r="EV1181" s="519">
        <v>10778.1</v>
      </c>
      <c r="EW1181" s="519">
        <v>11303.8</v>
      </c>
      <c r="EX1181" s="519">
        <v>11829.6</v>
      </c>
      <c r="EY1181" s="519">
        <v>11829.6</v>
      </c>
      <c r="EZ1181" s="519">
        <v>11829.6</v>
      </c>
      <c r="FA1181" s="519">
        <v>11829.6</v>
      </c>
      <c r="FB1181" s="519">
        <v>11829.6</v>
      </c>
      <c r="FC1181" s="519">
        <v>11829.6</v>
      </c>
      <c r="FD1181" s="519">
        <v>11829.6</v>
      </c>
      <c r="FE1181" s="519">
        <v>11829.6</v>
      </c>
      <c r="FF1181" s="519">
        <v>11829.6</v>
      </c>
      <c r="FG1181" s="519">
        <v>11829.6</v>
      </c>
      <c r="FH1181" s="519">
        <v>11829.6</v>
      </c>
      <c r="FI1181" s="519">
        <v>11829.6</v>
      </c>
      <c r="FJ1181" s="519">
        <v>11829.6</v>
      </c>
      <c r="FK1181" s="519">
        <v>11829.6</v>
      </c>
      <c r="FL1181" s="519">
        <v>11829.6</v>
      </c>
      <c r="FM1181" s="519">
        <v>11829.6</v>
      </c>
      <c r="FN1181" s="519">
        <v>0</v>
      </c>
      <c r="FO1181" s="519">
        <v>0</v>
      </c>
      <c r="FP1181" s="519">
        <v>0</v>
      </c>
      <c r="FQ1181" s="519">
        <v>0</v>
      </c>
      <c r="FR1181" s="519">
        <v>0</v>
      </c>
      <c r="FS1181" s="519">
        <v>0</v>
      </c>
      <c r="FT1181" s="519">
        <v>0</v>
      </c>
      <c r="FU1181" s="519">
        <v>0</v>
      </c>
      <c r="FV1181" s="519">
        <v>0</v>
      </c>
      <c r="FW1181" s="519">
        <v>0</v>
      </c>
      <c r="FX1181" s="519">
        <v>0</v>
      </c>
      <c r="FY1181" s="519">
        <v>0</v>
      </c>
      <c r="FZ1181" s="519">
        <v>0</v>
      </c>
      <c r="GA1181" s="519">
        <v>0</v>
      </c>
      <c r="GB1181" s="519">
        <v>0</v>
      </c>
      <c r="GC1181" s="519">
        <v>0</v>
      </c>
      <c r="GD1181" s="519">
        <v>0</v>
      </c>
      <c r="GE1181" s="519">
        <v>0</v>
      </c>
      <c r="GF1181" s="519">
        <v>0</v>
      </c>
      <c r="GG1181" s="519">
        <v>0</v>
      </c>
      <c r="GH1181" s="519">
        <v>0</v>
      </c>
      <c r="GI1181" s="519">
        <v>0</v>
      </c>
      <c r="GJ1181" s="519">
        <v>0</v>
      </c>
      <c r="GK1181" s="519">
        <v>0</v>
      </c>
      <c r="GL1181" s="519">
        <v>0</v>
      </c>
      <c r="GM1181" s="519">
        <v>0</v>
      </c>
      <c r="GN1181" s="519">
        <v>0</v>
      </c>
      <c r="GO1181" s="519">
        <v>0</v>
      </c>
      <c r="GP1181" s="519">
        <v>0</v>
      </c>
      <c r="GQ1181" s="519">
        <v>0</v>
      </c>
      <c r="GR1181" s="519">
        <v>0</v>
      </c>
      <c r="GS1181" s="519">
        <v>0</v>
      </c>
      <c r="GT1181" s="519">
        <v>0</v>
      </c>
      <c r="GU1181" s="519">
        <v>0</v>
      </c>
      <c r="GV1181" s="519">
        <v>0</v>
      </c>
      <c r="GW1181" s="519">
        <v>0</v>
      </c>
      <c r="GX1181" s="519">
        <v>0</v>
      </c>
      <c r="GY1181" s="519">
        <v>0</v>
      </c>
      <c r="GZ1181" s="519">
        <v>0</v>
      </c>
      <c r="HA1181" s="519">
        <v>0</v>
      </c>
      <c r="HB1181" s="519">
        <v>0</v>
      </c>
      <c r="HC1181" s="519">
        <v>0</v>
      </c>
      <c r="HD1181" s="519">
        <v>0</v>
      </c>
      <c r="HE1181" s="519">
        <v>0</v>
      </c>
      <c r="HF1181" s="519">
        <v>0</v>
      </c>
      <c r="HG1181" s="519">
        <v>0</v>
      </c>
      <c r="HH1181" s="519">
        <v>0</v>
      </c>
      <c r="HI1181" s="519">
        <v>0</v>
      </c>
      <c r="HJ1181" s="519">
        <v>0</v>
      </c>
      <c r="HK1181" s="519">
        <v>0</v>
      </c>
      <c r="HL1181" s="519">
        <v>0</v>
      </c>
      <c r="HM1181" s="519">
        <v>0</v>
      </c>
      <c r="HN1181" s="519">
        <v>0</v>
      </c>
      <c r="HO1181" s="519">
        <v>0</v>
      </c>
      <c r="HP1181" s="519">
        <v>0</v>
      </c>
      <c r="HQ1181" s="519">
        <v>0</v>
      </c>
      <c r="HR1181" s="519">
        <v>0</v>
      </c>
      <c r="HS1181" s="519">
        <v>0</v>
      </c>
      <c r="HT1181" s="519">
        <v>0</v>
      </c>
      <c r="HU1181" s="519">
        <v>0</v>
      </c>
      <c r="HV1181" s="519">
        <v>0</v>
      </c>
      <c r="HW1181" s="519">
        <v>0</v>
      </c>
      <c r="HX1181" s="519">
        <v>0</v>
      </c>
      <c r="HY1181" s="519">
        <v>0</v>
      </c>
      <c r="HZ1181" s="519">
        <v>0</v>
      </c>
      <c r="IA1181" s="519">
        <v>0</v>
      </c>
      <c r="IB1181" s="519">
        <v>0</v>
      </c>
      <c r="IC1181" s="519">
        <v>0</v>
      </c>
      <c r="ID1181" s="519">
        <v>0</v>
      </c>
      <c r="IE1181" s="519">
        <v>0</v>
      </c>
      <c r="IF1181" s="519">
        <v>0</v>
      </c>
      <c r="IG1181" s="519">
        <v>0</v>
      </c>
      <c r="IH1181" s="519">
        <v>0</v>
      </c>
      <c r="II1181" s="519">
        <v>0</v>
      </c>
      <c r="IJ1181" s="519">
        <v>0</v>
      </c>
      <c r="IK1181" s="519">
        <v>0</v>
      </c>
    </row>
    <row r="1182" spans="2:245" hidden="1">
      <c r="B1182" s="519" t="s">
        <v>1058</v>
      </c>
      <c r="C1182" s="519"/>
      <c r="D1182" s="519"/>
      <c r="E1182" s="519"/>
      <c r="F1182" s="519">
        <v>2</v>
      </c>
      <c r="G1182" s="519"/>
      <c r="H1182" s="519">
        <v>56</v>
      </c>
      <c r="I1182" s="519">
        <v>10</v>
      </c>
      <c r="J1182" s="519" t="str">
        <f t="shared" si="57"/>
        <v>SDN10025610</v>
      </c>
      <c r="K1182" s="519">
        <v>1244</v>
      </c>
      <c r="M1182" s="337"/>
      <c r="N1182" s="519" t="s">
        <v>1062</v>
      </c>
      <c r="O1182" s="519" t="s">
        <v>1060</v>
      </c>
      <c r="P1182" s="519">
        <v>47</v>
      </c>
      <c r="Q1182" s="521" t="str">
        <f t="shared" si="58"/>
        <v>SDN200247</v>
      </c>
      <c r="R1182" s="519">
        <v>683.7</v>
      </c>
      <c r="S1182" s="519">
        <v>2000</v>
      </c>
      <c r="T1182" s="519">
        <v>2051.1</v>
      </c>
      <c r="U1182" s="519">
        <v>2734.8</v>
      </c>
      <c r="V1182" s="519">
        <v>3418.5</v>
      </c>
      <c r="W1182" s="519">
        <v>4102.2</v>
      </c>
      <c r="X1182" s="519">
        <v>4785.8999999999996</v>
      </c>
      <c r="Y1182" s="519">
        <v>5469.6</v>
      </c>
      <c r="Z1182" s="519">
        <v>6153.3</v>
      </c>
      <c r="AA1182" s="519">
        <v>6837</v>
      </c>
      <c r="AB1182" s="519">
        <v>7384</v>
      </c>
      <c r="AC1182" s="519">
        <v>7930.9</v>
      </c>
      <c r="AD1182" s="519">
        <v>8477.9</v>
      </c>
      <c r="AE1182" s="519">
        <v>9024.7999999999993</v>
      </c>
      <c r="AF1182" s="519">
        <v>9571.7999999999993</v>
      </c>
      <c r="AG1182" s="519">
        <v>10118.799999999999</v>
      </c>
      <c r="AH1182" s="519">
        <v>10665.7</v>
      </c>
      <c r="AI1182" s="519">
        <v>11212.7</v>
      </c>
      <c r="AJ1182" s="519">
        <v>11759.6</v>
      </c>
      <c r="AK1182" s="519">
        <v>12306.6</v>
      </c>
      <c r="AL1182" s="519">
        <v>12306.6</v>
      </c>
      <c r="AM1182" s="519">
        <v>12306.6</v>
      </c>
      <c r="AN1182" s="519">
        <v>12306.6</v>
      </c>
      <c r="AO1182" s="519">
        <v>12306.6</v>
      </c>
      <c r="AP1182" s="519">
        <v>12306.6</v>
      </c>
      <c r="AQ1182" s="519">
        <v>12306.6</v>
      </c>
      <c r="AR1182" s="519">
        <v>12306.6</v>
      </c>
      <c r="AS1182" s="519">
        <v>12306.6</v>
      </c>
      <c r="AT1182" s="519">
        <v>12306.6</v>
      </c>
      <c r="AU1182" s="519">
        <v>12306.6</v>
      </c>
      <c r="AV1182" s="519">
        <v>12306.6</v>
      </c>
      <c r="AW1182" s="519">
        <v>12306.6</v>
      </c>
      <c r="AX1182" s="519">
        <v>12306.6</v>
      </c>
      <c r="AY1182" s="519">
        <v>12306.6</v>
      </c>
      <c r="AZ1182" s="519">
        <v>12306.6</v>
      </c>
      <c r="BA1182" s="519">
        <v>0</v>
      </c>
      <c r="BB1182" s="519">
        <v>0</v>
      </c>
      <c r="BC1182" s="519">
        <v>0</v>
      </c>
      <c r="BD1182" s="519">
        <v>0</v>
      </c>
      <c r="BE1182" s="519">
        <v>0</v>
      </c>
      <c r="BF1182" s="519">
        <v>0</v>
      </c>
      <c r="BG1182" s="519">
        <v>0</v>
      </c>
      <c r="BH1182" s="519">
        <v>0</v>
      </c>
      <c r="BI1182" s="519">
        <v>0</v>
      </c>
      <c r="BJ1182" s="519">
        <v>0</v>
      </c>
      <c r="BK1182" s="519">
        <v>0</v>
      </c>
      <c r="BL1182" s="519">
        <v>0</v>
      </c>
      <c r="BM1182" s="519">
        <v>0</v>
      </c>
      <c r="BN1182" s="519">
        <v>0</v>
      </c>
      <c r="BO1182" s="519">
        <v>0</v>
      </c>
      <c r="BP1182" s="519">
        <v>0</v>
      </c>
      <c r="BQ1182" s="519">
        <v>0</v>
      </c>
      <c r="BR1182" s="519">
        <v>0</v>
      </c>
      <c r="BS1182" s="519">
        <v>0</v>
      </c>
      <c r="BT1182" s="519">
        <v>0</v>
      </c>
      <c r="BU1182" s="519">
        <v>0</v>
      </c>
      <c r="BV1182" s="519">
        <v>0</v>
      </c>
      <c r="BW1182" s="519">
        <v>0</v>
      </c>
      <c r="BX1182" s="519">
        <v>0</v>
      </c>
      <c r="BY1182" s="519">
        <v>0</v>
      </c>
      <c r="BZ1182" s="519">
        <v>0</v>
      </c>
      <c r="CA1182" s="519">
        <v>0</v>
      </c>
      <c r="CB1182" s="519">
        <v>0</v>
      </c>
      <c r="CC1182" s="519">
        <v>0</v>
      </c>
      <c r="CD1182" s="519">
        <v>0</v>
      </c>
      <c r="CE1182" s="519">
        <v>0</v>
      </c>
      <c r="CF1182" s="519">
        <v>0</v>
      </c>
      <c r="CG1182" s="519">
        <v>0</v>
      </c>
      <c r="CH1182" s="519">
        <v>0</v>
      </c>
      <c r="CI1182" s="519">
        <v>0</v>
      </c>
      <c r="CJ1182" s="519">
        <v>0</v>
      </c>
      <c r="CK1182" s="519">
        <v>0</v>
      </c>
      <c r="CL1182" s="519">
        <v>0</v>
      </c>
      <c r="CM1182" s="519">
        <v>0</v>
      </c>
      <c r="CN1182" s="519">
        <v>0</v>
      </c>
      <c r="CO1182" s="519">
        <v>0</v>
      </c>
      <c r="CP1182" s="519">
        <v>0</v>
      </c>
      <c r="CQ1182" s="519">
        <v>0</v>
      </c>
      <c r="CR1182" s="519">
        <v>0</v>
      </c>
      <c r="CS1182" s="519">
        <v>0</v>
      </c>
      <c r="CT1182" s="519">
        <v>0</v>
      </c>
      <c r="CU1182" s="519">
        <v>0</v>
      </c>
      <c r="CV1182" s="519">
        <v>0</v>
      </c>
      <c r="CW1182" s="519">
        <v>0</v>
      </c>
      <c r="CX1182" s="519">
        <v>0</v>
      </c>
      <c r="CY1182" s="519">
        <v>0</v>
      </c>
      <c r="CZ1182" s="519">
        <v>0</v>
      </c>
      <c r="DA1182" s="519">
        <v>0</v>
      </c>
      <c r="DB1182" s="519">
        <v>0</v>
      </c>
      <c r="DC1182" s="519">
        <v>0</v>
      </c>
      <c r="DD1182" s="519">
        <v>0</v>
      </c>
      <c r="DE1182" s="519">
        <v>0</v>
      </c>
      <c r="DF1182" s="519">
        <v>0</v>
      </c>
      <c r="DG1182" s="519">
        <v>0</v>
      </c>
      <c r="DH1182" s="519">
        <v>0</v>
      </c>
      <c r="DI1182" s="519">
        <v>0</v>
      </c>
      <c r="DJ1182" s="519">
        <v>0</v>
      </c>
      <c r="DK1182" s="519">
        <v>0</v>
      </c>
      <c r="DL1182" s="519">
        <v>0</v>
      </c>
      <c r="DM1182" s="519">
        <v>0</v>
      </c>
      <c r="DN1182" s="519">
        <v>0</v>
      </c>
      <c r="DO1182" s="519">
        <v>0</v>
      </c>
      <c r="DP1182" s="519">
        <v>0</v>
      </c>
      <c r="DQ1182" s="519">
        <v>0</v>
      </c>
      <c r="DR1182" s="519">
        <v>0</v>
      </c>
      <c r="DS1182" s="519">
        <v>0</v>
      </c>
      <c r="DT1182" s="519">
        <v>0</v>
      </c>
      <c r="DU1182" s="519">
        <v>0</v>
      </c>
      <c r="DV1182" s="519">
        <v>0</v>
      </c>
      <c r="DW1182" s="519">
        <v>0</v>
      </c>
      <c r="DX1182" s="519">
        <v>0</v>
      </c>
      <c r="DZ1182" s="337"/>
      <c r="EA1182" s="519" t="s">
        <v>1062</v>
      </c>
      <c r="EB1182" s="519" t="s">
        <v>1060</v>
      </c>
      <c r="EC1182" s="519">
        <v>47</v>
      </c>
      <c r="ED1182" s="183" t="str">
        <f t="shared" si="59"/>
        <v>SDN200247</v>
      </c>
      <c r="EE1182" s="519">
        <v>683.7</v>
      </c>
      <c r="EF1182" s="519">
        <v>10000</v>
      </c>
      <c r="EG1182" s="519">
        <v>10000</v>
      </c>
      <c r="EH1182" s="519">
        <v>10000</v>
      </c>
      <c r="EI1182" s="519">
        <v>10000</v>
      </c>
      <c r="EJ1182" s="519">
        <v>10000</v>
      </c>
      <c r="EK1182" s="519">
        <v>10000</v>
      </c>
      <c r="EL1182" s="519">
        <v>10000</v>
      </c>
      <c r="EM1182" s="519">
        <v>10000</v>
      </c>
      <c r="EN1182" s="519">
        <v>10000</v>
      </c>
      <c r="EO1182" s="519">
        <v>10000</v>
      </c>
      <c r="EP1182" s="519">
        <v>10000</v>
      </c>
      <c r="EQ1182" s="519">
        <v>10000</v>
      </c>
      <c r="ER1182" s="519">
        <v>10000</v>
      </c>
      <c r="ES1182" s="519">
        <v>10000</v>
      </c>
      <c r="ET1182" s="519">
        <v>10118.799999999999</v>
      </c>
      <c r="EU1182" s="519">
        <v>10665.7</v>
      </c>
      <c r="EV1182" s="519">
        <v>11212.7</v>
      </c>
      <c r="EW1182" s="519">
        <v>11759.6</v>
      </c>
      <c r="EX1182" s="519">
        <v>12306.6</v>
      </c>
      <c r="EY1182" s="519">
        <v>12306.6</v>
      </c>
      <c r="EZ1182" s="519">
        <v>12306.6</v>
      </c>
      <c r="FA1182" s="519">
        <v>12306.6</v>
      </c>
      <c r="FB1182" s="519">
        <v>12306.6</v>
      </c>
      <c r="FC1182" s="519">
        <v>12306.6</v>
      </c>
      <c r="FD1182" s="519">
        <v>12306.6</v>
      </c>
      <c r="FE1182" s="519">
        <v>12306.6</v>
      </c>
      <c r="FF1182" s="519">
        <v>12306.6</v>
      </c>
      <c r="FG1182" s="519">
        <v>12306.6</v>
      </c>
      <c r="FH1182" s="519">
        <v>12306.6</v>
      </c>
      <c r="FI1182" s="519">
        <v>12306.6</v>
      </c>
      <c r="FJ1182" s="519">
        <v>12306.6</v>
      </c>
      <c r="FK1182" s="519">
        <v>12306.6</v>
      </c>
      <c r="FL1182" s="519">
        <v>12306.6</v>
      </c>
      <c r="FM1182" s="519">
        <v>12306.6</v>
      </c>
      <c r="FN1182" s="519">
        <v>0</v>
      </c>
      <c r="FO1182" s="519">
        <v>0</v>
      </c>
      <c r="FP1182" s="519">
        <v>0</v>
      </c>
      <c r="FQ1182" s="519">
        <v>0</v>
      </c>
      <c r="FR1182" s="519">
        <v>0</v>
      </c>
      <c r="FS1182" s="519">
        <v>0</v>
      </c>
      <c r="FT1182" s="519">
        <v>0</v>
      </c>
      <c r="FU1182" s="519">
        <v>0</v>
      </c>
      <c r="FV1182" s="519">
        <v>0</v>
      </c>
      <c r="FW1182" s="519">
        <v>0</v>
      </c>
      <c r="FX1182" s="519">
        <v>0</v>
      </c>
      <c r="FY1182" s="519">
        <v>0</v>
      </c>
      <c r="FZ1182" s="519">
        <v>0</v>
      </c>
      <c r="GA1182" s="519">
        <v>0</v>
      </c>
      <c r="GB1182" s="519">
        <v>0</v>
      </c>
      <c r="GC1182" s="519">
        <v>0</v>
      </c>
      <c r="GD1182" s="519">
        <v>0</v>
      </c>
      <c r="GE1182" s="519">
        <v>0</v>
      </c>
      <c r="GF1182" s="519">
        <v>0</v>
      </c>
      <c r="GG1182" s="519">
        <v>0</v>
      </c>
      <c r="GH1182" s="519">
        <v>0</v>
      </c>
      <c r="GI1182" s="519">
        <v>0</v>
      </c>
      <c r="GJ1182" s="519">
        <v>0</v>
      </c>
      <c r="GK1182" s="519">
        <v>0</v>
      </c>
      <c r="GL1182" s="519">
        <v>0</v>
      </c>
      <c r="GM1182" s="519">
        <v>0</v>
      </c>
      <c r="GN1182" s="519">
        <v>0</v>
      </c>
      <c r="GO1182" s="519">
        <v>0</v>
      </c>
      <c r="GP1182" s="519">
        <v>0</v>
      </c>
      <c r="GQ1182" s="519">
        <v>0</v>
      </c>
      <c r="GR1182" s="519">
        <v>0</v>
      </c>
      <c r="GS1182" s="519">
        <v>0</v>
      </c>
      <c r="GT1182" s="519">
        <v>0</v>
      </c>
      <c r="GU1182" s="519">
        <v>0</v>
      </c>
      <c r="GV1182" s="519">
        <v>0</v>
      </c>
      <c r="GW1182" s="519">
        <v>0</v>
      </c>
      <c r="GX1182" s="519">
        <v>0</v>
      </c>
      <c r="GY1182" s="519">
        <v>0</v>
      </c>
      <c r="GZ1182" s="519">
        <v>0</v>
      </c>
      <c r="HA1182" s="519">
        <v>0</v>
      </c>
      <c r="HB1182" s="519">
        <v>0</v>
      </c>
      <c r="HC1182" s="519">
        <v>0</v>
      </c>
      <c r="HD1182" s="519">
        <v>0</v>
      </c>
      <c r="HE1182" s="519">
        <v>0</v>
      </c>
      <c r="HF1182" s="519">
        <v>0</v>
      </c>
      <c r="HG1182" s="519">
        <v>0</v>
      </c>
      <c r="HH1182" s="519">
        <v>0</v>
      </c>
      <c r="HI1182" s="519">
        <v>0</v>
      </c>
      <c r="HJ1182" s="519">
        <v>0</v>
      </c>
      <c r="HK1182" s="519">
        <v>0</v>
      </c>
      <c r="HL1182" s="519">
        <v>0</v>
      </c>
      <c r="HM1182" s="519">
        <v>0</v>
      </c>
      <c r="HN1182" s="519">
        <v>0</v>
      </c>
      <c r="HO1182" s="519">
        <v>0</v>
      </c>
      <c r="HP1182" s="519">
        <v>0</v>
      </c>
      <c r="HQ1182" s="519">
        <v>0</v>
      </c>
      <c r="HR1182" s="519">
        <v>0</v>
      </c>
      <c r="HS1182" s="519">
        <v>0</v>
      </c>
      <c r="HT1182" s="519">
        <v>0</v>
      </c>
      <c r="HU1182" s="519">
        <v>0</v>
      </c>
      <c r="HV1182" s="519">
        <v>0</v>
      </c>
      <c r="HW1182" s="519">
        <v>0</v>
      </c>
      <c r="HX1182" s="519">
        <v>0</v>
      </c>
      <c r="HY1182" s="519">
        <v>0</v>
      </c>
      <c r="HZ1182" s="519">
        <v>0</v>
      </c>
      <c r="IA1182" s="519">
        <v>0</v>
      </c>
      <c r="IB1182" s="519">
        <v>0</v>
      </c>
      <c r="IC1182" s="519">
        <v>0</v>
      </c>
      <c r="ID1182" s="519">
        <v>0</v>
      </c>
      <c r="IE1182" s="519">
        <v>0</v>
      </c>
      <c r="IF1182" s="519">
        <v>0</v>
      </c>
      <c r="IG1182" s="519">
        <v>0</v>
      </c>
      <c r="IH1182" s="519">
        <v>0</v>
      </c>
      <c r="II1182" s="519">
        <v>0</v>
      </c>
      <c r="IJ1182" s="519">
        <v>0</v>
      </c>
      <c r="IK1182" s="519">
        <v>0</v>
      </c>
    </row>
    <row r="1183" spans="2:245" hidden="1">
      <c r="B1183" s="519" t="s">
        <v>1058</v>
      </c>
      <c r="C1183" s="519"/>
      <c r="D1183" s="519"/>
      <c r="E1183" s="519"/>
      <c r="F1183" s="519">
        <v>2</v>
      </c>
      <c r="G1183" s="519"/>
      <c r="H1183" s="519">
        <v>57</v>
      </c>
      <c r="I1183" s="519">
        <v>1</v>
      </c>
      <c r="J1183" s="519" t="str">
        <f t="shared" si="57"/>
        <v>SDN10025701</v>
      </c>
      <c r="K1183" s="519">
        <v>1630</v>
      </c>
      <c r="M1183" s="337"/>
      <c r="N1183" s="519" t="s">
        <v>1062</v>
      </c>
      <c r="O1183" s="519" t="s">
        <v>1060</v>
      </c>
      <c r="P1183" s="519">
        <v>48</v>
      </c>
      <c r="Q1183" s="521" t="str">
        <f t="shared" si="58"/>
        <v>SDN200248</v>
      </c>
      <c r="R1183" s="519">
        <v>704.9</v>
      </c>
      <c r="S1183" s="519">
        <v>2000</v>
      </c>
      <c r="T1183" s="519">
        <v>2114.6999999999998</v>
      </c>
      <c r="U1183" s="519">
        <v>2819.6</v>
      </c>
      <c r="V1183" s="519">
        <v>3524.5</v>
      </c>
      <c r="W1183" s="519">
        <v>4229.3999999999996</v>
      </c>
      <c r="X1183" s="519">
        <v>4934.3</v>
      </c>
      <c r="Y1183" s="519">
        <v>5639.2</v>
      </c>
      <c r="Z1183" s="519">
        <v>6344.1</v>
      </c>
      <c r="AA1183" s="519">
        <v>7049</v>
      </c>
      <c r="AB1183" s="519">
        <v>7612.9</v>
      </c>
      <c r="AC1183" s="519">
        <v>8176.8</v>
      </c>
      <c r="AD1183" s="519">
        <v>8740.7999999999993</v>
      </c>
      <c r="AE1183" s="519">
        <v>9304.7000000000007</v>
      </c>
      <c r="AF1183" s="519">
        <v>9868.6</v>
      </c>
      <c r="AG1183" s="519">
        <v>10432.5</v>
      </c>
      <c r="AH1183" s="519">
        <v>10996.4</v>
      </c>
      <c r="AI1183" s="519">
        <v>11560.4</v>
      </c>
      <c r="AJ1183" s="519">
        <v>12124.3</v>
      </c>
      <c r="AK1183" s="519">
        <v>12688.2</v>
      </c>
      <c r="AL1183" s="519">
        <v>12688.2</v>
      </c>
      <c r="AM1183" s="519">
        <v>12688.2</v>
      </c>
      <c r="AN1183" s="519">
        <v>12688.2</v>
      </c>
      <c r="AO1183" s="519">
        <v>12688.2</v>
      </c>
      <c r="AP1183" s="519">
        <v>12688.2</v>
      </c>
      <c r="AQ1183" s="519">
        <v>12688.2</v>
      </c>
      <c r="AR1183" s="519">
        <v>12688.2</v>
      </c>
      <c r="AS1183" s="519">
        <v>12688.2</v>
      </c>
      <c r="AT1183" s="519">
        <v>12688.2</v>
      </c>
      <c r="AU1183" s="519">
        <v>12688.2</v>
      </c>
      <c r="AV1183" s="519">
        <v>12688.2</v>
      </c>
      <c r="AW1183" s="519">
        <v>12688.2</v>
      </c>
      <c r="AX1183" s="519">
        <v>12688.2</v>
      </c>
      <c r="AY1183" s="519">
        <v>12688.2</v>
      </c>
      <c r="AZ1183" s="519">
        <v>12688.2</v>
      </c>
      <c r="BA1183" s="519">
        <v>0</v>
      </c>
      <c r="BB1183" s="519">
        <v>0</v>
      </c>
      <c r="BC1183" s="519">
        <v>0</v>
      </c>
      <c r="BD1183" s="519">
        <v>0</v>
      </c>
      <c r="BE1183" s="519">
        <v>0</v>
      </c>
      <c r="BF1183" s="519">
        <v>0</v>
      </c>
      <c r="BG1183" s="519">
        <v>0</v>
      </c>
      <c r="BH1183" s="519">
        <v>0</v>
      </c>
      <c r="BI1183" s="519">
        <v>0</v>
      </c>
      <c r="BJ1183" s="519">
        <v>0</v>
      </c>
      <c r="BK1183" s="519">
        <v>0</v>
      </c>
      <c r="BL1183" s="519">
        <v>0</v>
      </c>
      <c r="BM1183" s="519">
        <v>0</v>
      </c>
      <c r="BN1183" s="519">
        <v>0</v>
      </c>
      <c r="BO1183" s="519">
        <v>0</v>
      </c>
      <c r="BP1183" s="519">
        <v>0</v>
      </c>
      <c r="BQ1183" s="519">
        <v>0</v>
      </c>
      <c r="BR1183" s="519">
        <v>0</v>
      </c>
      <c r="BS1183" s="519">
        <v>0</v>
      </c>
      <c r="BT1183" s="519">
        <v>0</v>
      </c>
      <c r="BU1183" s="519">
        <v>0</v>
      </c>
      <c r="BV1183" s="519">
        <v>0</v>
      </c>
      <c r="BW1183" s="519">
        <v>0</v>
      </c>
      <c r="BX1183" s="519">
        <v>0</v>
      </c>
      <c r="BY1183" s="519">
        <v>0</v>
      </c>
      <c r="BZ1183" s="519">
        <v>0</v>
      </c>
      <c r="CA1183" s="519">
        <v>0</v>
      </c>
      <c r="CB1183" s="519">
        <v>0</v>
      </c>
      <c r="CC1183" s="519">
        <v>0</v>
      </c>
      <c r="CD1183" s="519">
        <v>0</v>
      </c>
      <c r="CE1183" s="519">
        <v>0</v>
      </c>
      <c r="CF1183" s="519">
        <v>0</v>
      </c>
      <c r="CG1183" s="519">
        <v>0</v>
      </c>
      <c r="CH1183" s="519">
        <v>0</v>
      </c>
      <c r="CI1183" s="519">
        <v>0</v>
      </c>
      <c r="CJ1183" s="519">
        <v>0</v>
      </c>
      <c r="CK1183" s="519">
        <v>0</v>
      </c>
      <c r="CL1183" s="519">
        <v>0</v>
      </c>
      <c r="CM1183" s="519">
        <v>0</v>
      </c>
      <c r="CN1183" s="519">
        <v>0</v>
      </c>
      <c r="CO1183" s="519">
        <v>0</v>
      </c>
      <c r="CP1183" s="519">
        <v>0</v>
      </c>
      <c r="CQ1183" s="519">
        <v>0</v>
      </c>
      <c r="CR1183" s="519">
        <v>0</v>
      </c>
      <c r="CS1183" s="519">
        <v>0</v>
      </c>
      <c r="CT1183" s="519">
        <v>0</v>
      </c>
      <c r="CU1183" s="519">
        <v>0</v>
      </c>
      <c r="CV1183" s="519">
        <v>0</v>
      </c>
      <c r="CW1183" s="519">
        <v>0</v>
      </c>
      <c r="CX1183" s="519">
        <v>0</v>
      </c>
      <c r="CY1183" s="519">
        <v>0</v>
      </c>
      <c r="CZ1183" s="519">
        <v>0</v>
      </c>
      <c r="DA1183" s="519">
        <v>0</v>
      </c>
      <c r="DB1183" s="519">
        <v>0</v>
      </c>
      <c r="DC1183" s="519">
        <v>0</v>
      </c>
      <c r="DD1183" s="519">
        <v>0</v>
      </c>
      <c r="DE1183" s="519">
        <v>0</v>
      </c>
      <c r="DF1183" s="519">
        <v>0</v>
      </c>
      <c r="DG1183" s="519">
        <v>0</v>
      </c>
      <c r="DH1183" s="519">
        <v>0</v>
      </c>
      <c r="DI1183" s="519">
        <v>0</v>
      </c>
      <c r="DJ1183" s="519">
        <v>0</v>
      </c>
      <c r="DK1183" s="519">
        <v>0</v>
      </c>
      <c r="DL1183" s="519">
        <v>0</v>
      </c>
      <c r="DM1183" s="519">
        <v>0</v>
      </c>
      <c r="DN1183" s="519">
        <v>0</v>
      </c>
      <c r="DO1183" s="519">
        <v>0</v>
      </c>
      <c r="DP1183" s="519">
        <v>0</v>
      </c>
      <c r="DQ1183" s="519">
        <v>0</v>
      </c>
      <c r="DR1183" s="519">
        <v>0</v>
      </c>
      <c r="DS1183" s="519">
        <v>0</v>
      </c>
      <c r="DT1183" s="519">
        <v>0</v>
      </c>
      <c r="DU1183" s="519">
        <v>0</v>
      </c>
      <c r="DV1183" s="519">
        <v>0</v>
      </c>
      <c r="DW1183" s="519">
        <v>0</v>
      </c>
      <c r="DX1183" s="519">
        <v>0</v>
      </c>
      <c r="DZ1183" s="337"/>
      <c r="EA1183" s="519" t="s">
        <v>1062</v>
      </c>
      <c r="EB1183" s="519" t="s">
        <v>1060</v>
      </c>
      <c r="EC1183" s="519">
        <v>48</v>
      </c>
      <c r="ED1183" s="183" t="str">
        <f t="shared" si="59"/>
        <v>SDN200248</v>
      </c>
      <c r="EE1183" s="519">
        <v>704.9</v>
      </c>
      <c r="EF1183" s="519">
        <v>10000</v>
      </c>
      <c r="EG1183" s="519">
        <v>10000</v>
      </c>
      <c r="EH1183" s="519">
        <v>10000</v>
      </c>
      <c r="EI1183" s="519">
        <v>10000</v>
      </c>
      <c r="EJ1183" s="519">
        <v>10000</v>
      </c>
      <c r="EK1183" s="519">
        <v>10000</v>
      </c>
      <c r="EL1183" s="519">
        <v>10000</v>
      </c>
      <c r="EM1183" s="519">
        <v>10000</v>
      </c>
      <c r="EN1183" s="519">
        <v>10000</v>
      </c>
      <c r="EO1183" s="519">
        <v>10000</v>
      </c>
      <c r="EP1183" s="519">
        <v>10000</v>
      </c>
      <c r="EQ1183" s="519">
        <v>10000</v>
      </c>
      <c r="ER1183" s="519">
        <v>10000</v>
      </c>
      <c r="ES1183" s="519">
        <v>10000</v>
      </c>
      <c r="ET1183" s="519">
        <v>10432.5</v>
      </c>
      <c r="EU1183" s="519">
        <v>10996.4</v>
      </c>
      <c r="EV1183" s="519">
        <v>11560.4</v>
      </c>
      <c r="EW1183" s="519">
        <v>12124.3</v>
      </c>
      <c r="EX1183" s="519">
        <v>12688.2</v>
      </c>
      <c r="EY1183" s="519">
        <v>12688.2</v>
      </c>
      <c r="EZ1183" s="519">
        <v>12688.2</v>
      </c>
      <c r="FA1183" s="519">
        <v>12688.2</v>
      </c>
      <c r="FB1183" s="519">
        <v>12688.2</v>
      </c>
      <c r="FC1183" s="519">
        <v>12688.2</v>
      </c>
      <c r="FD1183" s="519">
        <v>12688.2</v>
      </c>
      <c r="FE1183" s="519">
        <v>12688.2</v>
      </c>
      <c r="FF1183" s="519">
        <v>12688.2</v>
      </c>
      <c r="FG1183" s="519">
        <v>12688.2</v>
      </c>
      <c r="FH1183" s="519">
        <v>12688.2</v>
      </c>
      <c r="FI1183" s="519">
        <v>12688.2</v>
      </c>
      <c r="FJ1183" s="519">
        <v>12688.2</v>
      </c>
      <c r="FK1183" s="519">
        <v>12688.2</v>
      </c>
      <c r="FL1183" s="519">
        <v>12688.2</v>
      </c>
      <c r="FM1183" s="519">
        <v>12688.2</v>
      </c>
      <c r="FN1183" s="519">
        <v>0</v>
      </c>
      <c r="FO1183" s="519">
        <v>0</v>
      </c>
      <c r="FP1183" s="519">
        <v>0</v>
      </c>
      <c r="FQ1183" s="519">
        <v>0</v>
      </c>
      <c r="FR1183" s="519">
        <v>0</v>
      </c>
      <c r="FS1183" s="519">
        <v>0</v>
      </c>
      <c r="FT1183" s="519">
        <v>0</v>
      </c>
      <c r="FU1183" s="519">
        <v>0</v>
      </c>
      <c r="FV1183" s="519">
        <v>0</v>
      </c>
      <c r="FW1183" s="519">
        <v>0</v>
      </c>
      <c r="FX1183" s="519">
        <v>0</v>
      </c>
      <c r="FY1183" s="519">
        <v>0</v>
      </c>
      <c r="FZ1183" s="519">
        <v>0</v>
      </c>
      <c r="GA1183" s="519">
        <v>0</v>
      </c>
      <c r="GB1183" s="519">
        <v>0</v>
      </c>
      <c r="GC1183" s="519">
        <v>0</v>
      </c>
      <c r="GD1183" s="519">
        <v>0</v>
      </c>
      <c r="GE1183" s="519">
        <v>0</v>
      </c>
      <c r="GF1183" s="519">
        <v>0</v>
      </c>
      <c r="GG1183" s="519">
        <v>0</v>
      </c>
      <c r="GH1183" s="519">
        <v>0</v>
      </c>
      <c r="GI1183" s="519">
        <v>0</v>
      </c>
      <c r="GJ1183" s="519">
        <v>0</v>
      </c>
      <c r="GK1183" s="519">
        <v>0</v>
      </c>
      <c r="GL1183" s="519">
        <v>0</v>
      </c>
      <c r="GM1183" s="519">
        <v>0</v>
      </c>
      <c r="GN1183" s="519">
        <v>0</v>
      </c>
      <c r="GO1183" s="519">
        <v>0</v>
      </c>
      <c r="GP1183" s="519">
        <v>0</v>
      </c>
      <c r="GQ1183" s="519">
        <v>0</v>
      </c>
      <c r="GR1183" s="519">
        <v>0</v>
      </c>
      <c r="GS1183" s="519">
        <v>0</v>
      </c>
      <c r="GT1183" s="519">
        <v>0</v>
      </c>
      <c r="GU1183" s="519">
        <v>0</v>
      </c>
      <c r="GV1183" s="519">
        <v>0</v>
      </c>
      <c r="GW1183" s="519">
        <v>0</v>
      </c>
      <c r="GX1183" s="519">
        <v>0</v>
      </c>
      <c r="GY1183" s="519">
        <v>0</v>
      </c>
      <c r="GZ1183" s="519">
        <v>0</v>
      </c>
      <c r="HA1183" s="519">
        <v>0</v>
      </c>
      <c r="HB1183" s="519">
        <v>0</v>
      </c>
      <c r="HC1183" s="519">
        <v>0</v>
      </c>
      <c r="HD1183" s="519">
        <v>0</v>
      </c>
      <c r="HE1183" s="519">
        <v>0</v>
      </c>
      <c r="HF1183" s="519">
        <v>0</v>
      </c>
      <c r="HG1183" s="519">
        <v>0</v>
      </c>
      <c r="HH1183" s="519">
        <v>0</v>
      </c>
      <c r="HI1183" s="519">
        <v>0</v>
      </c>
      <c r="HJ1183" s="519">
        <v>0</v>
      </c>
      <c r="HK1183" s="519">
        <v>0</v>
      </c>
      <c r="HL1183" s="519">
        <v>0</v>
      </c>
      <c r="HM1183" s="519">
        <v>0</v>
      </c>
      <c r="HN1183" s="519">
        <v>0</v>
      </c>
      <c r="HO1183" s="519">
        <v>0</v>
      </c>
      <c r="HP1183" s="519">
        <v>0</v>
      </c>
      <c r="HQ1183" s="519">
        <v>0</v>
      </c>
      <c r="HR1183" s="519">
        <v>0</v>
      </c>
      <c r="HS1183" s="519">
        <v>0</v>
      </c>
      <c r="HT1183" s="519">
        <v>0</v>
      </c>
      <c r="HU1183" s="519">
        <v>0</v>
      </c>
      <c r="HV1183" s="519">
        <v>0</v>
      </c>
      <c r="HW1183" s="519">
        <v>0</v>
      </c>
      <c r="HX1183" s="519">
        <v>0</v>
      </c>
      <c r="HY1183" s="519">
        <v>0</v>
      </c>
      <c r="HZ1183" s="519">
        <v>0</v>
      </c>
      <c r="IA1183" s="519">
        <v>0</v>
      </c>
      <c r="IB1183" s="519">
        <v>0</v>
      </c>
      <c r="IC1183" s="519">
        <v>0</v>
      </c>
      <c r="ID1183" s="519">
        <v>0</v>
      </c>
      <c r="IE1183" s="519">
        <v>0</v>
      </c>
      <c r="IF1183" s="519">
        <v>0</v>
      </c>
      <c r="IG1183" s="519">
        <v>0</v>
      </c>
      <c r="IH1183" s="519">
        <v>0</v>
      </c>
      <c r="II1183" s="519">
        <v>0</v>
      </c>
      <c r="IJ1183" s="519">
        <v>0</v>
      </c>
      <c r="IK1183" s="519">
        <v>0</v>
      </c>
    </row>
    <row r="1184" spans="2:245" hidden="1">
      <c r="B1184" s="519" t="s">
        <v>1058</v>
      </c>
      <c r="C1184" s="519"/>
      <c r="D1184" s="519"/>
      <c r="E1184" s="519"/>
      <c r="F1184" s="519">
        <v>2</v>
      </c>
      <c r="G1184" s="519"/>
      <c r="H1184" s="519">
        <v>57</v>
      </c>
      <c r="I1184" s="519">
        <v>2</v>
      </c>
      <c r="J1184" s="519" t="str">
        <f t="shared" si="57"/>
        <v>SDN10025702</v>
      </c>
      <c r="K1184" s="519">
        <v>1630</v>
      </c>
      <c r="M1184" s="337"/>
      <c r="N1184" s="519" t="s">
        <v>1062</v>
      </c>
      <c r="O1184" s="519" t="s">
        <v>1060</v>
      </c>
      <c r="P1184" s="519">
        <v>49</v>
      </c>
      <c r="Q1184" s="521" t="str">
        <f t="shared" si="58"/>
        <v>SDN200249</v>
      </c>
      <c r="R1184" s="519">
        <v>731.4</v>
      </c>
      <c r="S1184" s="519">
        <v>2000</v>
      </c>
      <c r="T1184" s="519">
        <v>2194.1999999999998</v>
      </c>
      <c r="U1184" s="519">
        <v>2925.6</v>
      </c>
      <c r="V1184" s="519">
        <v>3657</v>
      </c>
      <c r="W1184" s="519">
        <v>4388.3999999999996</v>
      </c>
      <c r="X1184" s="519">
        <v>5119.8</v>
      </c>
      <c r="Y1184" s="519">
        <v>5851.2</v>
      </c>
      <c r="Z1184" s="519">
        <v>6582.6</v>
      </c>
      <c r="AA1184" s="519">
        <v>7314</v>
      </c>
      <c r="AB1184" s="519">
        <v>7899.1</v>
      </c>
      <c r="AC1184" s="519">
        <v>8484.2000000000007</v>
      </c>
      <c r="AD1184" s="519">
        <v>9069.4</v>
      </c>
      <c r="AE1184" s="519">
        <v>9654.5</v>
      </c>
      <c r="AF1184" s="519">
        <v>10239.6</v>
      </c>
      <c r="AG1184" s="519">
        <v>10824.7</v>
      </c>
      <c r="AH1184" s="519">
        <v>11409.8</v>
      </c>
      <c r="AI1184" s="519">
        <v>11995</v>
      </c>
      <c r="AJ1184" s="519">
        <v>12580.1</v>
      </c>
      <c r="AK1184" s="519">
        <v>13165.2</v>
      </c>
      <c r="AL1184" s="519">
        <v>13165.2</v>
      </c>
      <c r="AM1184" s="519">
        <v>13165.2</v>
      </c>
      <c r="AN1184" s="519">
        <v>13165.2</v>
      </c>
      <c r="AO1184" s="519">
        <v>13165.2</v>
      </c>
      <c r="AP1184" s="519">
        <v>13165.2</v>
      </c>
      <c r="AQ1184" s="519">
        <v>13165.2</v>
      </c>
      <c r="AR1184" s="519">
        <v>13165.2</v>
      </c>
      <c r="AS1184" s="519">
        <v>13165.2</v>
      </c>
      <c r="AT1184" s="519">
        <v>13165.2</v>
      </c>
      <c r="AU1184" s="519">
        <v>13165.2</v>
      </c>
      <c r="AV1184" s="519">
        <v>13165.2</v>
      </c>
      <c r="AW1184" s="519">
        <v>13165.2</v>
      </c>
      <c r="AX1184" s="519">
        <v>13165.2</v>
      </c>
      <c r="AY1184" s="519">
        <v>13165.2</v>
      </c>
      <c r="AZ1184" s="519">
        <v>13165.2</v>
      </c>
      <c r="BA1184" s="519">
        <v>0</v>
      </c>
      <c r="BB1184" s="519">
        <v>0</v>
      </c>
      <c r="BC1184" s="519">
        <v>0</v>
      </c>
      <c r="BD1184" s="519">
        <v>0</v>
      </c>
      <c r="BE1184" s="519">
        <v>0</v>
      </c>
      <c r="BF1184" s="519">
        <v>0</v>
      </c>
      <c r="BG1184" s="519">
        <v>0</v>
      </c>
      <c r="BH1184" s="519">
        <v>0</v>
      </c>
      <c r="BI1184" s="519">
        <v>0</v>
      </c>
      <c r="BJ1184" s="519">
        <v>0</v>
      </c>
      <c r="BK1184" s="519">
        <v>0</v>
      </c>
      <c r="BL1184" s="519">
        <v>0</v>
      </c>
      <c r="BM1184" s="519">
        <v>0</v>
      </c>
      <c r="BN1184" s="519">
        <v>0</v>
      </c>
      <c r="BO1184" s="519">
        <v>0</v>
      </c>
      <c r="BP1184" s="519">
        <v>0</v>
      </c>
      <c r="BQ1184" s="519">
        <v>0</v>
      </c>
      <c r="BR1184" s="519">
        <v>0</v>
      </c>
      <c r="BS1184" s="519">
        <v>0</v>
      </c>
      <c r="BT1184" s="519">
        <v>0</v>
      </c>
      <c r="BU1184" s="519">
        <v>0</v>
      </c>
      <c r="BV1184" s="519">
        <v>0</v>
      </c>
      <c r="BW1184" s="519">
        <v>0</v>
      </c>
      <c r="BX1184" s="519">
        <v>0</v>
      </c>
      <c r="BY1184" s="519">
        <v>0</v>
      </c>
      <c r="BZ1184" s="519">
        <v>0</v>
      </c>
      <c r="CA1184" s="519">
        <v>0</v>
      </c>
      <c r="CB1184" s="519">
        <v>0</v>
      </c>
      <c r="CC1184" s="519">
        <v>0</v>
      </c>
      <c r="CD1184" s="519">
        <v>0</v>
      </c>
      <c r="CE1184" s="519">
        <v>0</v>
      </c>
      <c r="CF1184" s="519">
        <v>0</v>
      </c>
      <c r="CG1184" s="519">
        <v>0</v>
      </c>
      <c r="CH1184" s="519">
        <v>0</v>
      </c>
      <c r="CI1184" s="519">
        <v>0</v>
      </c>
      <c r="CJ1184" s="519">
        <v>0</v>
      </c>
      <c r="CK1184" s="519">
        <v>0</v>
      </c>
      <c r="CL1184" s="519">
        <v>0</v>
      </c>
      <c r="CM1184" s="519">
        <v>0</v>
      </c>
      <c r="CN1184" s="519">
        <v>0</v>
      </c>
      <c r="CO1184" s="519">
        <v>0</v>
      </c>
      <c r="CP1184" s="519">
        <v>0</v>
      </c>
      <c r="CQ1184" s="519">
        <v>0</v>
      </c>
      <c r="CR1184" s="519">
        <v>0</v>
      </c>
      <c r="CS1184" s="519">
        <v>0</v>
      </c>
      <c r="CT1184" s="519">
        <v>0</v>
      </c>
      <c r="CU1184" s="519">
        <v>0</v>
      </c>
      <c r="CV1184" s="519">
        <v>0</v>
      </c>
      <c r="CW1184" s="519">
        <v>0</v>
      </c>
      <c r="CX1184" s="519">
        <v>0</v>
      </c>
      <c r="CY1184" s="519">
        <v>0</v>
      </c>
      <c r="CZ1184" s="519">
        <v>0</v>
      </c>
      <c r="DA1184" s="519">
        <v>0</v>
      </c>
      <c r="DB1184" s="519">
        <v>0</v>
      </c>
      <c r="DC1184" s="519">
        <v>0</v>
      </c>
      <c r="DD1184" s="519">
        <v>0</v>
      </c>
      <c r="DE1184" s="519">
        <v>0</v>
      </c>
      <c r="DF1184" s="519">
        <v>0</v>
      </c>
      <c r="DG1184" s="519">
        <v>0</v>
      </c>
      <c r="DH1184" s="519">
        <v>0</v>
      </c>
      <c r="DI1184" s="519">
        <v>0</v>
      </c>
      <c r="DJ1184" s="519">
        <v>0</v>
      </c>
      <c r="DK1184" s="519">
        <v>0</v>
      </c>
      <c r="DL1184" s="519">
        <v>0</v>
      </c>
      <c r="DM1184" s="519">
        <v>0</v>
      </c>
      <c r="DN1184" s="519">
        <v>0</v>
      </c>
      <c r="DO1184" s="519">
        <v>0</v>
      </c>
      <c r="DP1184" s="519">
        <v>0</v>
      </c>
      <c r="DQ1184" s="519">
        <v>0</v>
      </c>
      <c r="DR1184" s="519">
        <v>0</v>
      </c>
      <c r="DS1184" s="519">
        <v>0</v>
      </c>
      <c r="DT1184" s="519">
        <v>0</v>
      </c>
      <c r="DU1184" s="519">
        <v>0</v>
      </c>
      <c r="DV1184" s="519">
        <v>0</v>
      </c>
      <c r="DW1184" s="519">
        <v>0</v>
      </c>
      <c r="DX1184" s="519">
        <v>0</v>
      </c>
      <c r="DZ1184" s="337"/>
      <c r="EA1184" s="519" t="s">
        <v>1062</v>
      </c>
      <c r="EB1184" s="519" t="s">
        <v>1060</v>
      </c>
      <c r="EC1184" s="519">
        <v>49</v>
      </c>
      <c r="ED1184" s="183" t="str">
        <f t="shared" si="59"/>
        <v>SDN200249</v>
      </c>
      <c r="EE1184" s="519">
        <v>731.4</v>
      </c>
      <c r="EF1184" s="519">
        <v>10000</v>
      </c>
      <c r="EG1184" s="519">
        <v>10000</v>
      </c>
      <c r="EH1184" s="519">
        <v>10000</v>
      </c>
      <c r="EI1184" s="519">
        <v>10000</v>
      </c>
      <c r="EJ1184" s="519">
        <v>10000</v>
      </c>
      <c r="EK1184" s="519">
        <v>10000</v>
      </c>
      <c r="EL1184" s="519">
        <v>10000</v>
      </c>
      <c r="EM1184" s="519">
        <v>10000</v>
      </c>
      <c r="EN1184" s="519">
        <v>10000</v>
      </c>
      <c r="EO1184" s="519">
        <v>10000</v>
      </c>
      <c r="EP1184" s="519">
        <v>10000</v>
      </c>
      <c r="EQ1184" s="519">
        <v>10000</v>
      </c>
      <c r="ER1184" s="519">
        <v>10000</v>
      </c>
      <c r="ES1184" s="519">
        <v>10239.6</v>
      </c>
      <c r="ET1184" s="519">
        <v>10824.7</v>
      </c>
      <c r="EU1184" s="519">
        <v>11409.8</v>
      </c>
      <c r="EV1184" s="519">
        <v>11995</v>
      </c>
      <c r="EW1184" s="519">
        <v>12580.1</v>
      </c>
      <c r="EX1184" s="519">
        <v>13165.2</v>
      </c>
      <c r="EY1184" s="519">
        <v>13165.2</v>
      </c>
      <c r="EZ1184" s="519">
        <v>13165.2</v>
      </c>
      <c r="FA1184" s="519">
        <v>13165.2</v>
      </c>
      <c r="FB1184" s="519">
        <v>13165.2</v>
      </c>
      <c r="FC1184" s="519">
        <v>13165.2</v>
      </c>
      <c r="FD1184" s="519">
        <v>13165.2</v>
      </c>
      <c r="FE1184" s="519">
        <v>13165.2</v>
      </c>
      <c r="FF1184" s="519">
        <v>13165.2</v>
      </c>
      <c r="FG1184" s="519">
        <v>13165.2</v>
      </c>
      <c r="FH1184" s="519">
        <v>13165.2</v>
      </c>
      <c r="FI1184" s="519">
        <v>13165.2</v>
      </c>
      <c r="FJ1184" s="519">
        <v>13165.2</v>
      </c>
      <c r="FK1184" s="519">
        <v>13165.2</v>
      </c>
      <c r="FL1184" s="519">
        <v>13165.2</v>
      </c>
      <c r="FM1184" s="519">
        <v>13165.2</v>
      </c>
      <c r="FN1184" s="519">
        <v>0</v>
      </c>
      <c r="FO1184" s="519">
        <v>0</v>
      </c>
      <c r="FP1184" s="519">
        <v>0</v>
      </c>
      <c r="FQ1184" s="519">
        <v>0</v>
      </c>
      <c r="FR1184" s="519">
        <v>0</v>
      </c>
      <c r="FS1184" s="519">
        <v>0</v>
      </c>
      <c r="FT1184" s="519">
        <v>0</v>
      </c>
      <c r="FU1184" s="519">
        <v>0</v>
      </c>
      <c r="FV1184" s="519">
        <v>0</v>
      </c>
      <c r="FW1184" s="519">
        <v>0</v>
      </c>
      <c r="FX1184" s="519">
        <v>0</v>
      </c>
      <c r="FY1184" s="519">
        <v>0</v>
      </c>
      <c r="FZ1184" s="519">
        <v>0</v>
      </c>
      <c r="GA1184" s="519">
        <v>0</v>
      </c>
      <c r="GB1184" s="519">
        <v>0</v>
      </c>
      <c r="GC1184" s="519">
        <v>0</v>
      </c>
      <c r="GD1184" s="519">
        <v>0</v>
      </c>
      <c r="GE1184" s="519">
        <v>0</v>
      </c>
      <c r="GF1184" s="519">
        <v>0</v>
      </c>
      <c r="GG1184" s="519">
        <v>0</v>
      </c>
      <c r="GH1184" s="519">
        <v>0</v>
      </c>
      <c r="GI1184" s="519">
        <v>0</v>
      </c>
      <c r="GJ1184" s="519">
        <v>0</v>
      </c>
      <c r="GK1184" s="519">
        <v>0</v>
      </c>
      <c r="GL1184" s="519">
        <v>0</v>
      </c>
      <c r="GM1184" s="519">
        <v>0</v>
      </c>
      <c r="GN1184" s="519">
        <v>0</v>
      </c>
      <c r="GO1184" s="519">
        <v>0</v>
      </c>
      <c r="GP1184" s="519">
        <v>0</v>
      </c>
      <c r="GQ1184" s="519">
        <v>0</v>
      </c>
      <c r="GR1184" s="519">
        <v>0</v>
      </c>
      <c r="GS1184" s="519">
        <v>0</v>
      </c>
      <c r="GT1184" s="519">
        <v>0</v>
      </c>
      <c r="GU1184" s="519">
        <v>0</v>
      </c>
      <c r="GV1184" s="519">
        <v>0</v>
      </c>
      <c r="GW1184" s="519">
        <v>0</v>
      </c>
      <c r="GX1184" s="519">
        <v>0</v>
      </c>
      <c r="GY1184" s="519">
        <v>0</v>
      </c>
      <c r="GZ1184" s="519">
        <v>0</v>
      </c>
      <c r="HA1184" s="519">
        <v>0</v>
      </c>
      <c r="HB1184" s="519">
        <v>0</v>
      </c>
      <c r="HC1184" s="519">
        <v>0</v>
      </c>
      <c r="HD1184" s="519">
        <v>0</v>
      </c>
      <c r="HE1184" s="519">
        <v>0</v>
      </c>
      <c r="HF1184" s="519">
        <v>0</v>
      </c>
      <c r="HG1184" s="519">
        <v>0</v>
      </c>
      <c r="HH1184" s="519">
        <v>0</v>
      </c>
      <c r="HI1184" s="519">
        <v>0</v>
      </c>
      <c r="HJ1184" s="519">
        <v>0</v>
      </c>
      <c r="HK1184" s="519">
        <v>0</v>
      </c>
      <c r="HL1184" s="519">
        <v>0</v>
      </c>
      <c r="HM1184" s="519">
        <v>0</v>
      </c>
      <c r="HN1184" s="519">
        <v>0</v>
      </c>
      <c r="HO1184" s="519">
        <v>0</v>
      </c>
      <c r="HP1184" s="519">
        <v>0</v>
      </c>
      <c r="HQ1184" s="519">
        <v>0</v>
      </c>
      <c r="HR1184" s="519">
        <v>0</v>
      </c>
      <c r="HS1184" s="519">
        <v>0</v>
      </c>
      <c r="HT1184" s="519">
        <v>0</v>
      </c>
      <c r="HU1184" s="519">
        <v>0</v>
      </c>
      <c r="HV1184" s="519">
        <v>0</v>
      </c>
      <c r="HW1184" s="519">
        <v>0</v>
      </c>
      <c r="HX1184" s="519">
        <v>0</v>
      </c>
      <c r="HY1184" s="519">
        <v>0</v>
      </c>
      <c r="HZ1184" s="519">
        <v>0</v>
      </c>
      <c r="IA1184" s="519">
        <v>0</v>
      </c>
      <c r="IB1184" s="519">
        <v>0</v>
      </c>
      <c r="IC1184" s="519">
        <v>0</v>
      </c>
      <c r="ID1184" s="519">
        <v>0</v>
      </c>
      <c r="IE1184" s="519">
        <v>0</v>
      </c>
      <c r="IF1184" s="519">
        <v>0</v>
      </c>
      <c r="IG1184" s="519">
        <v>0</v>
      </c>
      <c r="IH1184" s="519">
        <v>0</v>
      </c>
      <c r="II1184" s="519">
        <v>0</v>
      </c>
      <c r="IJ1184" s="519">
        <v>0</v>
      </c>
      <c r="IK1184" s="519">
        <v>0</v>
      </c>
    </row>
    <row r="1185" spans="2:245" hidden="1">
      <c r="B1185" s="519" t="s">
        <v>1058</v>
      </c>
      <c r="C1185" s="519"/>
      <c r="D1185" s="519"/>
      <c r="E1185" s="519"/>
      <c r="F1185" s="519">
        <v>2</v>
      </c>
      <c r="G1185" s="519"/>
      <c r="H1185" s="519">
        <v>57</v>
      </c>
      <c r="I1185" s="519">
        <v>3</v>
      </c>
      <c r="J1185" s="519" t="str">
        <f t="shared" si="57"/>
        <v>SDN10025703</v>
      </c>
      <c r="K1185" s="519">
        <v>1630</v>
      </c>
      <c r="M1185" s="337"/>
      <c r="N1185" s="519" t="s">
        <v>1062</v>
      </c>
      <c r="O1185" s="519" t="s">
        <v>1060</v>
      </c>
      <c r="P1185" s="519">
        <v>50</v>
      </c>
      <c r="Q1185" s="521" t="str">
        <f t="shared" si="58"/>
        <v>SDN200250</v>
      </c>
      <c r="R1185" s="519">
        <v>763.2</v>
      </c>
      <c r="S1185" s="519">
        <v>2000</v>
      </c>
      <c r="T1185" s="519">
        <v>2289.6</v>
      </c>
      <c r="U1185" s="519">
        <v>3052.8</v>
      </c>
      <c r="V1185" s="519">
        <v>3816</v>
      </c>
      <c r="W1185" s="519">
        <v>4579.2</v>
      </c>
      <c r="X1185" s="519">
        <v>5342.4</v>
      </c>
      <c r="Y1185" s="519">
        <v>6105.6</v>
      </c>
      <c r="Z1185" s="519">
        <v>6868.8</v>
      </c>
      <c r="AA1185" s="519">
        <v>7632</v>
      </c>
      <c r="AB1185" s="519">
        <v>8242.6</v>
      </c>
      <c r="AC1185" s="519">
        <v>8853.1</v>
      </c>
      <c r="AD1185" s="519">
        <v>9463.7000000000007</v>
      </c>
      <c r="AE1185" s="519">
        <v>10074.200000000001</v>
      </c>
      <c r="AF1185" s="519">
        <v>10684.8</v>
      </c>
      <c r="AG1185" s="519">
        <v>11295.4</v>
      </c>
      <c r="AH1185" s="519">
        <v>11905.9</v>
      </c>
      <c r="AI1185" s="519">
        <v>12516.5</v>
      </c>
      <c r="AJ1185" s="519">
        <v>13127</v>
      </c>
      <c r="AK1185" s="519">
        <v>13737.6</v>
      </c>
      <c r="AL1185" s="519">
        <v>13737.6</v>
      </c>
      <c r="AM1185" s="519">
        <v>13737.6</v>
      </c>
      <c r="AN1185" s="519">
        <v>13737.6</v>
      </c>
      <c r="AO1185" s="519">
        <v>13737.6</v>
      </c>
      <c r="AP1185" s="519">
        <v>13737.6</v>
      </c>
      <c r="AQ1185" s="519">
        <v>13737.6</v>
      </c>
      <c r="AR1185" s="519">
        <v>13737.6</v>
      </c>
      <c r="AS1185" s="519">
        <v>13737.6</v>
      </c>
      <c r="AT1185" s="519">
        <v>13737.6</v>
      </c>
      <c r="AU1185" s="519">
        <v>13737.6</v>
      </c>
      <c r="AV1185" s="519">
        <v>13737.6</v>
      </c>
      <c r="AW1185" s="519">
        <v>13737.6</v>
      </c>
      <c r="AX1185" s="519">
        <v>13737.6</v>
      </c>
      <c r="AY1185" s="519">
        <v>13737.6</v>
      </c>
      <c r="AZ1185" s="519">
        <v>13737.6</v>
      </c>
      <c r="BA1185" s="519">
        <v>0</v>
      </c>
      <c r="BB1185" s="519">
        <v>0</v>
      </c>
      <c r="BC1185" s="519">
        <v>0</v>
      </c>
      <c r="BD1185" s="519">
        <v>0</v>
      </c>
      <c r="BE1185" s="519">
        <v>0</v>
      </c>
      <c r="BF1185" s="519">
        <v>0</v>
      </c>
      <c r="BG1185" s="519">
        <v>0</v>
      </c>
      <c r="BH1185" s="519">
        <v>0</v>
      </c>
      <c r="BI1185" s="519">
        <v>0</v>
      </c>
      <c r="BJ1185" s="519">
        <v>0</v>
      </c>
      <c r="BK1185" s="519">
        <v>0</v>
      </c>
      <c r="BL1185" s="519">
        <v>0</v>
      </c>
      <c r="BM1185" s="519">
        <v>0</v>
      </c>
      <c r="BN1185" s="519">
        <v>0</v>
      </c>
      <c r="BO1185" s="519">
        <v>0</v>
      </c>
      <c r="BP1185" s="519">
        <v>0</v>
      </c>
      <c r="BQ1185" s="519">
        <v>0</v>
      </c>
      <c r="BR1185" s="519">
        <v>0</v>
      </c>
      <c r="BS1185" s="519">
        <v>0</v>
      </c>
      <c r="BT1185" s="519">
        <v>0</v>
      </c>
      <c r="BU1185" s="519">
        <v>0</v>
      </c>
      <c r="BV1185" s="519">
        <v>0</v>
      </c>
      <c r="BW1185" s="519">
        <v>0</v>
      </c>
      <c r="BX1185" s="519">
        <v>0</v>
      </c>
      <c r="BY1185" s="519">
        <v>0</v>
      </c>
      <c r="BZ1185" s="519">
        <v>0</v>
      </c>
      <c r="CA1185" s="519">
        <v>0</v>
      </c>
      <c r="CB1185" s="519">
        <v>0</v>
      </c>
      <c r="CC1185" s="519">
        <v>0</v>
      </c>
      <c r="CD1185" s="519">
        <v>0</v>
      </c>
      <c r="CE1185" s="519">
        <v>0</v>
      </c>
      <c r="CF1185" s="519">
        <v>0</v>
      </c>
      <c r="CG1185" s="519">
        <v>0</v>
      </c>
      <c r="CH1185" s="519">
        <v>0</v>
      </c>
      <c r="CI1185" s="519">
        <v>0</v>
      </c>
      <c r="CJ1185" s="519">
        <v>0</v>
      </c>
      <c r="CK1185" s="519">
        <v>0</v>
      </c>
      <c r="CL1185" s="519">
        <v>0</v>
      </c>
      <c r="CM1185" s="519">
        <v>0</v>
      </c>
      <c r="CN1185" s="519">
        <v>0</v>
      </c>
      <c r="CO1185" s="519">
        <v>0</v>
      </c>
      <c r="CP1185" s="519">
        <v>0</v>
      </c>
      <c r="CQ1185" s="519">
        <v>0</v>
      </c>
      <c r="CR1185" s="519">
        <v>0</v>
      </c>
      <c r="CS1185" s="519">
        <v>0</v>
      </c>
      <c r="CT1185" s="519">
        <v>0</v>
      </c>
      <c r="CU1185" s="519">
        <v>0</v>
      </c>
      <c r="CV1185" s="519">
        <v>0</v>
      </c>
      <c r="CW1185" s="519">
        <v>0</v>
      </c>
      <c r="CX1185" s="519">
        <v>0</v>
      </c>
      <c r="CY1185" s="519">
        <v>0</v>
      </c>
      <c r="CZ1185" s="519">
        <v>0</v>
      </c>
      <c r="DA1185" s="519">
        <v>0</v>
      </c>
      <c r="DB1185" s="519">
        <v>0</v>
      </c>
      <c r="DC1185" s="519">
        <v>0</v>
      </c>
      <c r="DD1185" s="519">
        <v>0</v>
      </c>
      <c r="DE1185" s="519">
        <v>0</v>
      </c>
      <c r="DF1185" s="519">
        <v>0</v>
      </c>
      <c r="DG1185" s="519">
        <v>0</v>
      </c>
      <c r="DH1185" s="519">
        <v>0</v>
      </c>
      <c r="DI1185" s="519">
        <v>0</v>
      </c>
      <c r="DJ1185" s="519">
        <v>0</v>
      </c>
      <c r="DK1185" s="519">
        <v>0</v>
      </c>
      <c r="DL1185" s="519">
        <v>0</v>
      </c>
      <c r="DM1185" s="519">
        <v>0</v>
      </c>
      <c r="DN1185" s="519">
        <v>0</v>
      </c>
      <c r="DO1185" s="519">
        <v>0</v>
      </c>
      <c r="DP1185" s="519">
        <v>0</v>
      </c>
      <c r="DQ1185" s="519">
        <v>0</v>
      </c>
      <c r="DR1185" s="519">
        <v>0</v>
      </c>
      <c r="DS1185" s="519">
        <v>0</v>
      </c>
      <c r="DT1185" s="519">
        <v>0</v>
      </c>
      <c r="DU1185" s="519">
        <v>0</v>
      </c>
      <c r="DV1185" s="519">
        <v>0</v>
      </c>
      <c r="DW1185" s="519">
        <v>0</v>
      </c>
      <c r="DX1185" s="519">
        <v>0</v>
      </c>
      <c r="DZ1185" s="337"/>
      <c r="EA1185" s="519" t="s">
        <v>1062</v>
      </c>
      <c r="EB1185" s="519" t="s">
        <v>1060</v>
      </c>
      <c r="EC1185" s="519">
        <v>50</v>
      </c>
      <c r="ED1185" s="183" t="str">
        <f t="shared" si="59"/>
        <v>SDN200250</v>
      </c>
      <c r="EE1185" s="519">
        <v>763.2</v>
      </c>
      <c r="EF1185" s="519">
        <v>10000</v>
      </c>
      <c r="EG1185" s="519">
        <v>10000</v>
      </c>
      <c r="EH1185" s="519">
        <v>10000</v>
      </c>
      <c r="EI1185" s="519">
        <v>10000</v>
      </c>
      <c r="EJ1185" s="519">
        <v>10000</v>
      </c>
      <c r="EK1185" s="519">
        <v>10000</v>
      </c>
      <c r="EL1185" s="519">
        <v>10000</v>
      </c>
      <c r="EM1185" s="519">
        <v>10000</v>
      </c>
      <c r="EN1185" s="519">
        <v>10000</v>
      </c>
      <c r="EO1185" s="519">
        <v>10000</v>
      </c>
      <c r="EP1185" s="519">
        <v>10000</v>
      </c>
      <c r="EQ1185" s="519">
        <v>10000</v>
      </c>
      <c r="ER1185" s="519">
        <v>10074.200000000001</v>
      </c>
      <c r="ES1185" s="519">
        <v>10684.8</v>
      </c>
      <c r="ET1185" s="519">
        <v>11295.4</v>
      </c>
      <c r="EU1185" s="519">
        <v>11905.9</v>
      </c>
      <c r="EV1185" s="519">
        <v>12516.5</v>
      </c>
      <c r="EW1185" s="519">
        <v>13127</v>
      </c>
      <c r="EX1185" s="519">
        <v>13737.6</v>
      </c>
      <c r="EY1185" s="519">
        <v>13737.6</v>
      </c>
      <c r="EZ1185" s="519">
        <v>13737.6</v>
      </c>
      <c r="FA1185" s="519">
        <v>13737.6</v>
      </c>
      <c r="FB1185" s="519">
        <v>13737.6</v>
      </c>
      <c r="FC1185" s="519">
        <v>13737.6</v>
      </c>
      <c r="FD1185" s="519">
        <v>13737.6</v>
      </c>
      <c r="FE1185" s="519">
        <v>13737.6</v>
      </c>
      <c r="FF1185" s="519">
        <v>13737.6</v>
      </c>
      <c r="FG1185" s="519">
        <v>13737.6</v>
      </c>
      <c r="FH1185" s="519">
        <v>13737.6</v>
      </c>
      <c r="FI1185" s="519">
        <v>13737.6</v>
      </c>
      <c r="FJ1185" s="519">
        <v>13737.6</v>
      </c>
      <c r="FK1185" s="519">
        <v>13737.6</v>
      </c>
      <c r="FL1185" s="519">
        <v>13737.6</v>
      </c>
      <c r="FM1185" s="519">
        <v>13737.6</v>
      </c>
      <c r="FN1185" s="519">
        <v>0</v>
      </c>
      <c r="FO1185" s="519">
        <v>0</v>
      </c>
      <c r="FP1185" s="519">
        <v>0</v>
      </c>
      <c r="FQ1185" s="519">
        <v>0</v>
      </c>
      <c r="FR1185" s="519">
        <v>0</v>
      </c>
      <c r="FS1185" s="519">
        <v>0</v>
      </c>
      <c r="FT1185" s="519">
        <v>0</v>
      </c>
      <c r="FU1185" s="519">
        <v>0</v>
      </c>
      <c r="FV1185" s="519">
        <v>0</v>
      </c>
      <c r="FW1185" s="519">
        <v>0</v>
      </c>
      <c r="FX1185" s="519">
        <v>0</v>
      </c>
      <c r="FY1185" s="519">
        <v>0</v>
      </c>
      <c r="FZ1185" s="519">
        <v>0</v>
      </c>
      <c r="GA1185" s="519">
        <v>0</v>
      </c>
      <c r="GB1185" s="519">
        <v>0</v>
      </c>
      <c r="GC1185" s="519">
        <v>0</v>
      </c>
      <c r="GD1185" s="519">
        <v>0</v>
      </c>
      <c r="GE1185" s="519">
        <v>0</v>
      </c>
      <c r="GF1185" s="519">
        <v>0</v>
      </c>
      <c r="GG1185" s="519">
        <v>0</v>
      </c>
      <c r="GH1185" s="519">
        <v>0</v>
      </c>
      <c r="GI1185" s="519">
        <v>0</v>
      </c>
      <c r="GJ1185" s="519">
        <v>0</v>
      </c>
      <c r="GK1185" s="519">
        <v>0</v>
      </c>
      <c r="GL1185" s="519">
        <v>0</v>
      </c>
      <c r="GM1185" s="519">
        <v>0</v>
      </c>
      <c r="GN1185" s="519">
        <v>0</v>
      </c>
      <c r="GO1185" s="519">
        <v>0</v>
      </c>
      <c r="GP1185" s="519">
        <v>0</v>
      </c>
      <c r="GQ1185" s="519">
        <v>0</v>
      </c>
      <c r="GR1185" s="519">
        <v>0</v>
      </c>
      <c r="GS1185" s="519">
        <v>0</v>
      </c>
      <c r="GT1185" s="519">
        <v>0</v>
      </c>
      <c r="GU1185" s="519">
        <v>0</v>
      </c>
      <c r="GV1185" s="519">
        <v>0</v>
      </c>
      <c r="GW1185" s="519">
        <v>0</v>
      </c>
      <c r="GX1185" s="519">
        <v>0</v>
      </c>
      <c r="GY1185" s="519">
        <v>0</v>
      </c>
      <c r="GZ1185" s="519">
        <v>0</v>
      </c>
      <c r="HA1185" s="519">
        <v>0</v>
      </c>
      <c r="HB1185" s="519">
        <v>0</v>
      </c>
      <c r="HC1185" s="519">
        <v>0</v>
      </c>
      <c r="HD1185" s="519">
        <v>0</v>
      </c>
      <c r="HE1185" s="519">
        <v>0</v>
      </c>
      <c r="HF1185" s="519">
        <v>0</v>
      </c>
      <c r="HG1185" s="519">
        <v>0</v>
      </c>
      <c r="HH1185" s="519">
        <v>0</v>
      </c>
      <c r="HI1185" s="519">
        <v>0</v>
      </c>
      <c r="HJ1185" s="519">
        <v>0</v>
      </c>
      <c r="HK1185" s="519">
        <v>0</v>
      </c>
      <c r="HL1185" s="519">
        <v>0</v>
      </c>
      <c r="HM1185" s="519">
        <v>0</v>
      </c>
      <c r="HN1185" s="519">
        <v>0</v>
      </c>
      <c r="HO1185" s="519">
        <v>0</v>
      </c>
      <c r="HP1185" s="519">
        <v>0</v>
      </c>
      <c r="HQ1185" s="519">
        <v>0</v>
      </c>
      <c r="HR1185" s="519">
        <v>0</v>
      </c>
      <c r="HS1185" s="519">
        <v>0</v>
      </c>
      <c r="HT1185" s="519">
        <v>0</v>
      </c>
      <c r="HU1185" s="519">
        <v>0</v>
      </c>
      <c r="HV1185" s="519">
        <v>0</v>
      </c>
      <c r="HW1185" s="519">
        <v>0</v>
      </c>
      <c r="HX1185" s="519">
        <v>0</v>
      </c>
      <c r="HY1185" s="519">
        <v>0</v>
      </c>
      <c r="HZ1185" s="519">
        <v>0</v>
      </c>
      <c r="IA1185" s="519">
        <v>0</v>
      </c>
      <c r="IB1185" s="519">
        <v>0</v>
      </c>
      <c r="IC1185" s="519">
        <v>0</v>
      </c>
      <c r="ID1185" s="519">
        <v>0</v>
      </c>
      <c r="IE1185" s="519">
        <v>0</v>
      </c>
      <c r="IF1185" s="519">
        <v>0</v>
      </c>
      <c r="IG1185" s="519">
        <v>0</v>
      </c>
      <c r="IH1185" s="519">
        <v>0</v>
      </c>
      <c r="II1185" s="519">
        <v>0</v>
      </c>
      <c r="IJ1185" s="519">
        <v>0</v>
      </c>
      <c r="IK1185" s="519">
        <v>0</v>
      </c>
    </row>
    <row r="1186" spans="2:245" hidden="1">
      <c r="B1186" s="519" t="s">
        <v>1058</v>
      </c>
      <c r="C1186" s="519"/>
      <c r="D1186" s="519"/>
      <c r="E1186" s="519"/>
      <c r="F1186" s="519">
        <v>2</v>
      </c>
      <c r="G1186" s="519"/>
      <c r="H1186" s="519">
        <v>57</v>
      </c>
      <c r="I1186" s="519">
        <v>4</v>
      </c>
      <c r="J1186" s="519" t="str">
        <f t="shared" si="57"/>
        <v>SDN10025704</v>
      </c>
      <c r="K1186" s="519">
        <v>1630</v>
      </c>
      <c r="M1186" s="337"/>
      <c r="N1186" s="519" t="s">
        <v>1063</v>
      </c>
      <c r="O1186" s="519" t="s">
        <v>1059</v>
      </c>
      <c r="P1186" s="519">
        <v>0</v>
      </c>
      <c r="Q1186" s="521" t="str">
        <f t="shared" si="58"/>
        <v>SDN300100</v>
      </c>
      <c r="R1186" s="519">
        <v>291.5</v>
      </c>
      <c r="S1186" s="519">
        <v>2000</v>
      </c>
      <c r="T1186" s="519">
        <v>2000</v>
      </c>
      <c r="U1186" s="519">
        <v>2000</v>
      </c>
      <c r="V1186" s="519">
        <v>2000</v>
      </c>
      <c r="W1186" s="519">
        <v>2000</v>
      </c>
      <c r="X1186" s="519">
        <v>2040.5</v>
      </c>
      <c r="Y1186" s="519">
        <v>2332</v>
      </c>
      <c r="Z1186" s="519">
        <v>2623.5</v>
      </c>
      <c r="AA1186" s="519">
        <v>2915</v>
      </c>
      <c r="AB1186" s="519">
        <v>3206.5</v>
      </c>
      <c r="AC1186" s="519">
        <v>3498</v>
      </c>
      <c r="AD1186" s="519">
        <v>3789.5</v>
      </c>
      <c r="AE1186" s="519">
        <v>4081</v>
      </c>
      <c r="AF1186" s="519">
        <v>4372.5</v>
      </c>
      <c r="AG1186" s="519">
        <v>4605.7</v>
      </c>
      <c r="AH1186" s="519">
        <v>4838.8999999999996</v>
      </c>
      <c r="AI1186" s="519">
        <v>5072.1000000000004</v>
      </c>
      <c r="AJ1186" s="519">
        <v>5305.3</v>
      </c>
      <c r="AK1186" s="519">
        <v>5538.5</v>
      </c>
      <c r="AL1186" s="519">
        <v>5771.7</v>
      </c>
      <c r="AM1186" s="519">
        <v>6004.9</v>
      </c>
      <c r="AN1186" s="519">
        <v>6238.1</v>
      </c>
      <c r="AO1186" s="519">
        <v>6471.3</v>
      </c>
      <c r="AP1186" s="519">
        <v>6704.5</v>
      </c>
      <c r="AQ1186" s="519">
        <v>6937.7</v>
      </c>
      <c r="AR1186" s="519">
        <v>7170.9</v>
      </c>
      <c r="AS1186" s="519">
        <v>7404.1</v>
      </c>
      <c r="AT1186" s="519">
        <v>7637.3</v>
      </c>
      <c r="AU1186" s="519">
        <v>7870.5</v>
      </c>
      <c r="AV1186" s="519">
        <v>7870.5</v>
      </c>
      <c r="AW1186" s="519">
        <v>7870.5</v>
      </c>
      <c r="AX1186" s="519">
        <v>7870.5</v>
      </c>
      <c r="AY1186" s="519">
        <v>7870.5</v>
      </c>
      <c r="AZ1186" s="519">
        <v>7870.5</v>
      </c>
      <c r="BA1186" s="519">
        <v>7870.5</v>
      </c>
      <c r="BB1186" s="519">
        <v>7870.5</v>
      </c>
      <c r="BC1186" s="519">
        <v>7870.5</v>
      </c>
      <c r="BD1186" s="519">
        <v>7870.5</v>
      </c>
      <c r="BE1186" s="519">
        <v>7870.5</v>
      </c>
      <c r="BF1186" s="519">
        <v>7870.5</v>
      </c>
      <c r="BG1186" s="519">
        <v>7870.5</v>
      </c>
      <c r="BH1186" s="519">
        <v>7870.5</v>
      </c>
      <c r="BI1186" s="519">
        <v>7870.5</v>
      </c>
      <c r="BJ1186" s="519">
        <v>7870.5</v>
      </c>
      <c r="BK1186" s="519">
        <v>0</v>
      </c>
      <c r="BL1186" s="519">
        <v>0</v>
      </c>
      <c r="BM1186" s="519">
        <v>0</v>
      </c>
      <c r="BN1186" s="519">
        <v>0</v>
      </c>
      <c r="BO1186" s="519">
        <v>0</v>
      </c>
      <c r="BP1186" s="519">
        <v>0</v>
      </c>
      <c r="BQ1186" s="519">
        <v>0</v>
      </c>
      <c r="BR1186" s="519">
        <v>0</v>
      </c>
      <c r="BS1186" s="519">
        <v>0</v>
      </c>
      <c r="BT1186" s="519">
        <v>0</v>
      </c>
      <c r="BU1186" s="519">
        <v>0</v>
      </c>
      <c r="BV1186" s="519">
        <v>0</v>
      </c>
      <c r="BW1186" s="519">
        <v>0</v>
      </c>
      <c r="BX1186" s="519">
        <v>0</v>
      </c>
      <c r="BY1186" s="519">
        <v>0</v>
      </c>
      <c r="BZ1186" s="519">
        <v>0</v>
      </c>
      <c r="CA1186" s="519">
        <v>0</v>
      </c>
      <c r="CB1186" s="519">
        <v>0</v>
      </c>
      <c r="CC1186" s="519">
        <v>0</v>
      </c>
      <c r="CD1186" s="519">
        <v>0</v>
      </c>
      <c r="CE1186" s="519">
        <v>0</v>
      </c>
      <c r="CF1186" s="519">
        <v>0</v>
      </c>
      <c r="CG1186" s="519">
        <v>0</v>
      </c>
      <c r="CH1186" s="519">
        <v>0</v>
      </c>
      <c r="CI1186" s="519">
        <v>0</v>
      </c>
      <c r="CJ1186" s="519">
        <v>0</v>
      </c>
      <c r="CK1186" s="519">
        <v>0</v>
      </c>
      <c r="CL1186" s="519">
        <v>0</v>
      </c>
      <c r="CM1186" s="519">
        <v>0</v>
      </c>
      <c r="CN1186" s="519">
        <v>0</v>
      </c>
      <c r="CO1186" s="519">
        <v>0</v>
      </c>
      <c r="CP1186" s="519">
        <v>0</v>
      </c>
      <c r="CQ1186" s="519">
        <v>0</v>
      </c>
      <c r="CR1186" s="519">
        <v>0</v>
      </c>
      <c r="CS1186" s="519">
        <v>0</v>
      </c>
      <c r="CT1186" s="519">
        <v>0</v>
      </c>
      <c r="CU1186" s="519">
        <v>0</v>
      </c>
      <c r="CV1186" s="519">
        <v>0</v>
      </c>
      <c r="CW1186" s="519">
        <v>0</v>
      </c>
      <c r="CX1186" s="519">
        <v>0</v>
      </c>
      <c r="CY1186" s="519">
        <v>0</v>
      </c>
      <c r="CZ1186" s="519">
        <v>0</v>
      </c>
      <c r="DA1186" s="519">
        <v>0</v>
      </c>
      <c r="DB1186" s="519">
        <v>0</v>
      </c>
      <c r="DC1186" s="519">
        <v>0</v>
      </c>
      <c r="DD1186" s="519">
        <v>0</v>
      </c>
      <c r="DE1186" s="519">
        <v>0</v>
      </c>
      <c r="DF1186" s="519">
        <v>0</v>
      </c>
      <c r="DG1186" s="519">
        <v>0</v>
      </c>
      <c r="DH1186" s="519">
        <v>0</v>
      </c>
      <c r="DI1186" s="519">
        <v>0</v>
      </c>
      <c r="DJ1186" s="519">
        <v>0</v>
      </c>
      <c r="DK1186" s="519">
        <v>0</v>
      </c>
      <c r="DL1186" s="519">
        <v>0</v>
      </c>
      <c r="DM1186" s="519">
        <v>0</v>
      </c>
      <c r="DN1186" s="519">
        <v>0</v>
      </c>
      <c r="DO1186" s="519">
        <v>0</v>
      </c>
      <c r="DP1186" s="519">
        <v>0</v>
      </c>
      <c r="DQ1186" s="519">
        <v>0</v>
      </c>
      <c r="DR1186" s="519">
        <v>0</v>
      </c>
      <c r="DS1186" s="519">
        <v>0</v>
      </c>
      <c r="DT1186" s="519">
        <v>0</v>
      </c>
      <c r="DU1186" s="519">
        <v>0</v>
      </c>
      <c r="DV1186" s="519">
        <v>0</v>
      </c>
      <c r="DW1186" s="519">
        <v>0</v>
      </c>
      <c r="DX1186" s="519">
        <v>0</v>
      </c>
      <c r="DZ1186" s="337"/>
      <c r="EA1186" s="519" t="s">
        <v>1063</v>
      </c>
      <c r="EB1186" s="519" t="s">
        <v>1059</v>
      </c>
      <c r="EC1186" s="519">
        <v>0</v>
      </c>
      <c r="ED1186" s="183" t="str">
        <f t="shared" si="59"/>
        <v>SDN300100</v>
      </c>
      <c r="EE1186" s="519">
        <v>291.5</v>
      </c>
      <c r="EF1186" s="519">
        <v>10000</v>
      </c>
      <c r="EG1186" s="519">
        <v>10000</v>
      </c>
      <c r="EH1186" s="519">
        <v>10000</v>
      </c>
      <c r="EI1186" s="519">
        <v>10000</v>
      </c>
      <c r="EJ1186" s="519">
        <v>10000</v>
      </c>
      <c r="EK1186" s="519">
        <v>10000</v>
      </c>
      <c r="EL1186" s="519">
        <v>10000</v>
      </c>
      <c r="EM1186" s="519">
        <v>10000</v>
      </c>
      <c r="EN1186" s="519">
        <v>10000</v>
      </c>
      <c r="EO1186" s="519">
        <v>10000</v>
      </c>
      <c r="EP1186" s="519">
        <v>10000</v>
      </c>
      <c r="EQ1186" s="519">
        <v>10000</v>
      </c>
      <c r="ER1186" s="519">
        <v>10000</v>
      </c>
      <c r="ES1186" s="519">
        <v>10000</v>
      </c>
      <c r="ET1186" s="519">
        <v>10000</v>
      </c>
      <c r="EU1186" s="519">
        <v>10000</v>
      </c>
      <c r="EV1186" s="519">
        <v>10000</v>
      </c>
      <c r="EW1186" s="519">
        <v>10000</v>
      </c>
      <c r="EX1186" s="519">
        <v>10000</v>
      </c>
      <c r="EY1186" s="519">
        <v>10000</v>
      </c>
      <c r="EZ1186" s="519">
        <v>10000</v>
      </c>
      <c r="FA1186" s="519">
        <v>10000</v>
      </c>
      <c r="FB1186" s="519">
        <v>10000</v>
      </c>
      <c r="FC1186" s="519">
        <v>10000</v>
      </c>
      <c r="FD1186" s="519">
        <v>10000</v>
      </c>
      <c r="FE1186" s="519">
        <v>10000</v>
      </c>
      <c r="FF1186" s="519">
        <v>10000</v>
      </c>
      <c r="FG1186" s="519">
        <v>10000</v>
      </c>
      <c r="FH1186" s="519">
        <v>10000</v>
      </c>
      <c r="FI1186" s="519">
        <v>10000</v>
      </c>
      <c r="FJ1186" s="519">
        <v>10000</v>
      </c>
      <c r="FK1186" s="519">
        <v>10000</v>
      </c>
      <c r="FL1186" s="519">
        <v>10000</v>
      </c>
      <c r="FM1186" s="519">
        <v>10000</v>
      </c>
      <c r="FN1186" s="519">
        <v>10000</v>
      </c>
      <c r="FO1186" s="519">
        <v>10000</v>
      </c>
      <c r="FP1186" s="519">
        <v>10000</v>
      </c>
      <c r="FQ1186" s="519">
        <v>10000</v>
      </c>
      <c r="FR1186" s="519">
        <v>10000</v>
      </c>
      <c r="FS1186" s="519">
        <v>10000</v>
      </c>
      <c r="FT1186" s="519">
        <v>10000</v>
      </c>
      <c r="FU1186" s="519">
        <v>10000</v>
      </c>
      <c r="FV1186" s="519">
        <v>10000</v>
      </c>
      <c r="FW1186" s="519">
        <v>10000</v>
      </c>
      <c r="FX1186" s="519">
        <v>0</v>
      </c>
      <c r="FY1186" s="519">
        <v>0</v>
      </c>
      <c r="FZ1186" s="519">
        <v>0</v>
      </c>
      <c r="GA1186" s="519">
        <v>0</v>
      </c>
      <c r="GB1186" s="519">
        <v>0</v>
      </c>
      <c r="GC1186" s="519">
        <v>0</v>
      </c>
      <c r="GD1186" s="519">
        <v>0</v>
      </c>
      <c r="GE1186" s="519">
        <v>0</v>
      </c>
      <c r="GF1186" s="519">
        <v>0</v>
      </c>
      <c r="GG1186" s="519">
        <v>0</v>
      </c>
      <c r="GH1186" s="519">
        <v>0</v>
      </c>
      <c r="GI1186" s="519">
        <v>0</v>
      </c>
      <c r="GJ1186" s="519">
        <v>0</v>
      </c>
      <c r="GK1186" s="519">
        <v>0</v>
      </c>
      <c r="GL1186" s="519">
        <v>0</v>
      </c>
      <c r="GM1186" s="519">
        <v>0</v>
      </c>
      <c r="GN1186" s="519">
        <v>0</v>
      </c>
      <c r="GO1186" s="519">
        <v>0</v>
      </c>
      <c r="GP1186" s="519">
        <v>0</v>
      </c>
      <c r="GQ1186" s="519">
        <v>0</v>
      </c>
      <c r="GR1186" s="519">
        <v>0</v>
      </c>
      <c r="GS1186" s="519">
        <v>0</v>
      </c>
      <c r="GT1186" s="519">
        <v>0</v>
      </c>
      <c r="GU1186" s="519">
        <v>0</v>
      </c>
      <c r="GV1186" s="519">
        <v>0</v>
      </c>
      <c r="GW1186" s="519">
        <v>0</v>
      </c>
      <c r="GX1186" s="519">
        <v>0</v>
      </c>
      <c r="GY1186" s="519">
        <v>0</v>
      </c>
      <c r="GZ1186" s="519">
        <v>0</v>
      </c>
      <c r="HA1186" s="519">
        <v>0</v>
      </c>
      <c r="HB1186" s="519">
        <v>0</v>
      </c>
      <c r="HC1186" s="519">
        <v>0</v>
      </c>
      <c r="HD1186" s="519">
        <v>0</v>
      </c>
      <c r="HE1186" s="519">
        <v>0</v>
      </c>
      <c r="HF1186" s="519">
        <v>0</v>
      </c>
      <c r="HG1186" s="519">
        <v>0</v>
      </c>
      <c r="HH1186" s="519">
        <v>0</v>
      </c>
      <c r="HI1186" s="519">
        <v>0</v>
      </c>
      <c r="HJ1186" s="519">
        <v>0</v>
      </c>
      <c r="HK1186" s="519">
        <v>0</v>
      </c>
      <c r="HL1186" s="519">
        <v>0</v>
      </c>
      <c r="HM1186" s="519">
        <v>0</v>
      </c>
      <c r="HN1186" s="519">
        <v>0</v>
      </c>
      <c r="HO1186" s="519">
        <v>0</v>
      </c>
      <c r="HP1186" s="519">
        <v>0</v>
      </c>
      <c r="HQ1186" s="519">
        <v>0</v>
      </c>
      <c r="HR1186" s="519">
        <v>0</v>
      </c>
      <c r="HS1186" s="519">
        <v>0</v>
      </c>
      <c r="HT1186" s="519">
        <v>0</v>
      </c>
      <c r="HU1186" s="519">
        <v>0</v>
      </c>
      <c r="HV1186" s="519">
        <v>0</v>
      </c>
      <c r="HW1186" s="519">
        <v>0</v>
      </c>
      <c r="HX1186" s="519">
        <v>0</v>
      </c>
      <c r="HY1186" s="519">
        <v>0</v>
      </c>
      <c r="HZ1186" s="519">
        <v>0</v>
      </c>
      <c r="IA1186" s="519">
        <v>0</v>
      </c>
      <c r="IB1186" s="519">
        <v>0</v>
      </c>
      <c r="IC1186" s="519">
        <v>0</v>
      </c>
      <c r="ID1186" s="519">
        <v>0</v>
      </c>
      <c r="IE1186" s="519">
        <v>0</v>
      </c>
      <c r="IF1186" s="519">
        <v>0</v>
      </c>
      <c r="IG1186" s="519">
        <v>0</v>
      </c>
      <c r="IH1186" s="519">
        <v>0</v>
      </c>
      <c r="II1186" s="519">
        <v>0</v>
      </c>
      <c r="IJ1186" s="519">
        <v>0</v>
      </c>
      <c r="IK1186" s="519">
        <v>0</v>
      </c>
    </row>
    <row r="1187" spans="2:245" hidden="1">
      <c r="B1187" s="519" t="s">
        <v>1058</v>
      </c>
      <c r="C1187" s="519"/>
      <c r="D1187" s="519"/>
      <c r="E1187" s="519"/>
      <c r="F1187" s="519">
        <v>2</v>
      </c>
      <c r="G1187" s="519"/>
      <c r="H1187" s="519">
        <v>57</v>
      </c>
      <c r="I1187" s="519">
        <v>5</v>
      </c>
      <c r="J1187" s="519" t="str">
        <f t="shared" si="57"/>
        <v>SDN10025705</v>
      </c>
      <c r="K1187" s="519">
        <v>1630</v>
      </c>
      <c r="M1187" s="337"/>
      <c r="N1187" s="519" t="s">
        <v>1063</v>
      </c>
      <c r="O1187" s="519" t="s">
        <v>1059</v>
      </c>
      <c r="P1187" s="519">
        <v>1</v>
      </c>
      <c r="Q1187" s="521" t="str">
        <f t="shared" si="58"/>
        <v>SDN300101</v>
      </c>
      <c r="R1187" s="519">
        <v>291.5</v>
      </c>
      <c r="S1187" s="519">
        <v>2000</v>
      </c>
      <c r="T1187" s="519">
        <v>2000</v>
      </c>
      <c r="U1187" s="519">
        <v>2000</v>
      </c>
      <c r="V1187" s="519">
        <v>2000</v>
      </c>
      <c r="W1187" s="519">
        <v>2000</v>
      </c>
      <c r="X1187" s="519">
        <v>2040.5</v>
      </c>
      <c r="Y1187" s="519">
        <v>2332</v>
      </c>
      <c r="Z1187" s="519">
        <v>2623.5</v>
      </c>
      <c r="AA1187" s="519">
        <v>2915</v>
      </c>
      <c r="AB1187" s="519">
        <v>3206.5</v>
      </c>
      <c r="AC1187" s="519">
        <v>3498</v>
      </c>
      <c r="AD1187" s="519">
        <v>3789.5</v>
      </c>
      <c r="AE1187" s="519">
        <v>4081</v>
      </c>
      <c r="AF1187" s="519">
        <v>4372.5</v>
      </c>
      <c r="AG1187" s="519">
        <v>4605.7</v>
      </c>
      <c r="AH1187" s="519">
        <v>4838.8999999999996</v>
      </c>
      <c r="AI1187" s="519">
        <v>5072.1000000000004</v>
      </c>
      <c r="AJ1187" s="519">
        <v>5305.3</v>
      </c>
      <c r="AK1187" s="519">
        <v>5538.5</v>
      </c>
      <c r="AL1187" s="519">
        <v>5771.7</v>
      </c>
      <c r="AM1187" s="519">
        <v>6004.9</v>
      </c>
      <c r="AN1187" s="519">
        <v>6238.1</v>
      </c>
      <c r="AO1187" s="519">
        <v>6471.3</v>
      </c>
      <c r="AP1187" s="519">
        <v>6704.5</v>
      </c>
      <c r="AQ1187" s="519">
        <v>6937.7</v>
      </c>
      <c r="AR1187" s="519">
        <v>7170.9</v>
      </c>
      <c r="AS1187" s="519">
        <v>7404.1</v>
      </c>
      <c r="AT1187" s="519">
        <v>7637.3</v>
      </c>
      <c r="AU1187" s="519">
        <v>7870.5</v>
      </c>
      <c r="AV1187" s="519">
        <v>7870.5</v>
      </c>
      <c r="AW1187" s="519">
        <v>7870.5</v>
      </c>
      <c r="AX1187" s="519">
        <v>7870.5</v>
      </c>
      <c r="AY1187" s="519">
        <v>7870.5</v>
      </c>
      <c r="AZ1187" s="519">
        <v>7870.5</v>
      </c>
      <c r="BA1187" s="519">
        <v>7870.5</v>
      </c>
      <c r="BB1187" s="519">
        <v>7870.5</v>
      </c>
      <c r="BC1187" s="519">
        <v>7870.5</v>
      </c>
      <c r="BD1187" s="519">
        <v>7870.5</v>
      </c>
      <c r="BE1187" s="519">
        <v>7870.5</v>
      </c>
      <c r="BF1187" s="519">
        <v>7870.5</v>
      </c>
      <c r="BG1187" s="519">
        <v>7870.5</v>
      </c>
      <c r="BH1187" s="519">
        <v>7870.5</v>
      </c>
      <c r="BI1187" s="519">
        <v>7870.5</v>
      </c>
      <c r="BJ1187" s="519">
        <v>7870.5</v>
      </c>
      <c r="BK1187" s="519">
        <v>0</v>
      </c>
      <c r="BL1187" s="519">
        <v>0</v>
      </c>
      <c r="BM1187" s="519">
        <v>0</v>
      </c>
      <c r="BN1187" s="519">
        <v>0</v>
      </c>
      <c r="BO1187" s="519">
        <v>0</v>
      </c>
      <c r="BP1187" s="519">
        <v>0</v>
      </c>
      <c r="BQ1187" s="519">
        <v>0</v>
      </c>
      <c r="BR1187" s="519">
        <v>0</v>
      </c>
      <c r="BS1187" s="519">
        <v>0</v>
      </c>
      <c r="BT1187" s="519">
        <v>0</v>
      </c>
      <c r="BU1187" s="519">
        <v>0</v>
      </c>
      <c r="BV1187" s="519">
        <v>0</v>
      </c>
      <c r="BW1187" s="519">
        <v>0</v>
      </c>
      <c r="BX1187" s="519">
        <v>0</v>
      </c>
      <c r="BY1187" s="519">
        <v>0</v>
      </c>
      <c r="BZ1187" s="519">
        <v>0</v>
      </c>
      <c r="CA1187" s="519">
        <v>0</v>
      </c>
      <c r="CB1187" s="519">
        <v>0</v>
      </c>
      <c r="CC1187" s="519">
        <v>0</v>
      </c>
      <c r="CD1187" s="519">
        <v>0</v>
      </c>
      <c r="CE1187" s="519">
        <v>0</v>
      </c>
      <c r="CF1187" s="519">
        <v>0</v>
      </c>
      <c r="CG1187" s="519">
        <v>0</v>
      </c>
      <c r="CH1187" s="519">
        <v>0</v>
      </c>
      <c r="CI1187" s="519">
        <v>0</v>
      </c>
      <c r="CJ1187" s="519">
        <v>0</v>
      </c>
      <c r="CK1187" s="519">
        <v>0</v>
      </c>
      <c r="CL1187" s="519">
        <v>0</v>
      </c>
      <c r="CM1187" s="519">
        <v>0</v>
      </c>
      <c r="CN1187" s="519">
        <v>0</v>
      </c>
      <c r="CO1187" s="519">
        <v>0</v>
      </c>
      <c r="CP1187" s="519">
        <v>0</v>
      </c>
      <c r="CQ1187" s="519">
        <v>0</v>
      </c>
      <c r="CR1187" s="519">
        <v>0</v>
      </c>
      <c r="CS1187" s="519">
        <v>0</v>
      </c>
      <c r="CT1187" s="519">
        <v>0</v>
      </c>
      <c r="CU1187" s="519">
        <v>0</v>
      </c>
      <c r="CV1187" s="519">
        <v>0</v>
      </c>
      <c r="CW1187" s="519">
        <v>0</v>
      </c>
      <c r="CX1187" s="519">
        <v>0</v>
      </c>
      <c r="CY1187" s="519">
        <v>0</v>
      </c>
      <c r="CZ1187" s="519">
        <v>0</v>
      </c>
      <c r="DA1187" s="519">
        <v>0</v>
      </c>
      <c r="DB1187" s="519">
        <v>0</v>
      </c>
      <c r="DC1187" s="519">
        <v>0</v>
      </c>
      <c r="DD1187" s="519">
        <v>0</v>
      </c>
      <c r="DE1187" s="519">
        <v>0</v>
      </c>
      <c r="DF1187" s="519">
        <v>0</v>
      </c>
      <c r="DG1187" s="519">
        <v>0</v>
      </c>
      <c r="DH1187" s="519">
        <v>0</v>
      </c>
      <c r="DI1187" s="519">
        <v>0</v>
      </c>
      <c r="DJ1187" s="519">
        <v>0</v>
      </c>
      <c r="DK1187" s="519">
        <v>0</v>
      </c>
      <c r="DL1187" s="519">
        <v>0</v>
      </c>
      <c r="DM1187" s="519">
        <v>0</v>
      </c>
      <c r="DN1187" s="519">
        <v>0</v>
      </c>
      <c r="DO1187" s="519">
        <v>0</v>
      </c>
      <c r="DP1187" s="519">
        <v>0</v>
      </c>
      <c r="DQ1187" s="519">
        <v>0</v>
      </c>
      <c r="DR1187" s="519">
        <v>0</v>
      </c>
      <c r="DS1187" s="519">
        <v>0</v>
      </c>
      <c r="DT1187" s="519">
        <v>0</v>
      </c>
      <c r="DU1187" s="519">
        <v>0</v>
      </c>
      <c r="DV1187" s="519">
        <v>0</v>
      </c>
      <c r="DW1187" s="519">
        <v>0</v>
      </c>
      <c r="DX1187" s="519">
        <v>0</v>
      </c>
      <c r="DZ1187" s="337"/>
      <c r="EA1187" s="519" t="s">
        <v>1063</v>
      </c>
      <c r="EB1187" s="519" t="s">
        <v>1059</v>
      </c>
      <c r="EC1187" s="519">
        <v>1</v>
      </c>
      <c r="ED1187" s="183" t="str">
        <f t="shared" si="59"/>
        <v>SDN300101</v>
      </c>
      <c r="EE1187" s="519">
        <v>291.5</v>
      </c>
      <c r="EF1187" s="519">
        <v>10000</v>
      </c>
      <c r="EG1187" s="519">
        <v>10000</v>
      </c>
      <c r="EH1187" s="519">
        <v>10000</v>
      </c>
      <c r="EI1187" s="519">
        <v>10000</v>
      </c>
      <c r="EJ1187" s="519">
        <v>10000</v>
      </c>
      <c r="EK1187" s="519">
        <v>10000</v>
      </c>
      <c r="EL1187" s="519">
        <v>10000</v>
      </c>
      <c r="EM1187" s="519">
        <v>10000</v>
      </c>
      <c r="EN1187" s="519">
        <v>10000</v>
      </c>
      <c r="EO1187" s="519">
        <v>10000</v>
      </c>
      <c r="EP1187" s="519">
        <v>10000</v>
      </c>
      <c r="EQ1187" s="519">
        <v>10000</v>
      </c>
      <c r="ER1187" s="519">
        <v>10000</v>
      </c>
      <c r="ES1187" s="519">
        <v>10000</v>
      </c>
      <c r="ET1187" s="519">
        <v>10000</v>
      </c>
      <c r="EU1187" s="519">
        <v>10000</v>
      </c>
      <c r="EV1187" s="519">
        <v>10000</v>
      </c>
      <c r="EW1187" s="519">
        <v>10000</v>
      </c>
      <c r="EX1187" s="519">
        <v>10000</v>
      </c>
      <c r="EY1187" s="519">
        <v>10000</v>
      </c>
      <c r="EZ1187" s="519">
        <v>10000</v>
      </c>
      <c r="FA1187" s="519">
        <v>10000</v>
      </c>
      <c r="FB1187" s="519">
        <v>10000</v>
      </c>
      <c r="FC1187" s="519">
        <v>10000</v>
      </c>
      <c r="FD1187" s="519">
        <v>10000</v>
      </c>
      <c r="FE1187" s="519">
        <v>10000</v>
      </c>
      <c r="FF1187" s="519">
        <v>10000</v>
      </c>
      <c r="FG1187" s="519">
        <v>10000</v>
      </c>
      <c r="FH1187" s="519">
        <v>10000</v>
      </c>
      <c r="FI1187" s="519">
        <v>10000</v>
      </c>
      <c r="FJ1187" s="519">
        <v>10000</v>
      </c>
      <c r="FK1187" s="519">
        <v>10000</v>
      </c>
      <c r="FL1187" s="519">
        <v>10000</v>
      </c>
      <c r="FM1187" s="519">
        <v>10000</v>
      </c>
      <c r="FN1187" s="519">
        <v>10000</v>
      </c>
      <c r="FO1187" s="519">
        <v>10000</v>
      </c>
      <c r="FP1187" s="519">
        <v>10000</v>
      </c>
      <c r="FQ1187" s="519">
        <v>10000</v>
      </c>
      <c r="FR1187" s="519">
        <v>10000</v>
      </c>
      <c r="FS1187" s="519">
        <v>10000</v>
      </c>
      <c r="FT1187" s="519">
        <v>10000</v>
      </c>
      <c r="FU1187" s="519">
        <v>10000</v>
      </c>
      <c r="FV1187" s="519">
        <v>10000</v>
      </c>
      <c r="FW1187" s="519">
        <v>10000</v>
      </c>
      <c r="FX1187" s="519">
        <v>0</v>
      </c>
      <c r="FY1187" s="519">
        <v>0</v>
      </c>
      <c r="FZ1187" s="519">
        <v>0</v>
      </c>
      <c r="GA1187" s="519">
        <v>0</v>
      </c>
      <c r="GB1187" s="519">
        <v>0</v>
      </c>
      <c r="GC1187" s="519">
        <v>0</v>
      </c>
      <c r="GD1187" s="519">
        <v>0</v>
      </c>
      <c r="GE1187" s="519">
        <v>0</v>
      </c>
      <c r="GF1187" s="519">
        <v>0</v>
      </c>
      <c r="GG1187" s="519">
        <v>0</v>
      </c>
      <c r="GH1187" s="519">
        <v>0</v>
      </c>
      <c r="GI1187" s="519">
        <v>0</v>
      </c>
      <c r="GJ1187" s="519">
        <v>0</v>
      </c>
      <c r="GK1187" s="519">
        <v>0</v>
      </c>
      <c r="GL1187" s="519">
        <v>0</v>
      </c>
      <c r="GM1187" s="519">
        <v>0</v>
      </c>
      <c r="GN1187" s="519">
        <v>0</v>
      </c>
      <c r="GO1187" s="519">
        <v>0</v>
      </c>
      <c r="GP1187" s="519">
        <v>0</v>
      </c>
      <c r="GQ1187" s="519">
        <v>0</v>
      </c>
      <c r="GR1187" s="519">
        <v>0</v>
      </c>
      <c r="GS1187" s="519">
        <v>0</v>
      </c>
      <c r="GT1187" s="519">
        <v>0</v>
      </c>
      <c r="GU1187" s="519">
        <v>0</v>
      </c>
      <c r="GV1187" s="519">
        <v>0</v>
      </c>
      <c r="GW1187" s="519">
        <v>0</v>
      </c>
      <c r="GX1187" s="519">
        <v>0</v>
      </c>
      <c r="GY1187" s="519">
        <v>0</v>
      </c>
      <c r="GZ1187" s="519">
        <v>0</v>
      </c>
      <c r="HA1187" s="519">
        <v>0</v>
      </c>
      <c r="HB1187" s="519">
        <v>0</v>
      </c>
      <c r="HC1187" s="519">
        <v>0</v>
      </c>
      <c r="HD1187" s="519">
        <v>0</v>
      </c>
      <c r="HE1187" s="519">
        <v>0</v>
      </c>
      <c r="HF1187" s="519">
        <v>0</v>
      </c>
      <c r="HG1187" s="519">
        <v>0</v>
      </c>
      <c r="HH1187" s="519">
        <v>0</v>
      </c>
      <c r="HI1187" s="519">
        <v>0</v>
      </c>
      <c r="HJ1187" s="519">
        <v>0</v>
      </c>
      <c r="HK1187" s="519">
        <v>0</v>
      </c>
      <c r="HL1187" s="519">
        <v>0</v>
      </c>
      <c r="HM1187" s="519">
        <v>0</v>
      </c>
      <c r="HN1187" s="519">
        <v>0</v>
      </c>
      <c r="HO1187" s="519">
        <v>0</v>
      </c>
      <c r="HP1187" s="519">
        <v>0</v>
      </c>
      <c r="HQ1187" s="519">
        <v>0</v>
      </c>
      <c r="HR1187" s="519">
        <v>0</v>
      </c>
      <c r="HS1187" s="519">
        <v>0</v>
      </c>
      <c r="HT1187" s="519">
        <v>0</v>
      </c>
      <c r="HU1187" s="519">
        <v>0</v>
      </c>
      <c r="HV1187" s="519">
        <v>0</v>
      </c>
      <c r="HW1187" s="519">
        <v>0</v>
      </c>
      <c r="HX1187" s="519">
        <v>0</v>
      </c>
      <c r="HY1187" s="519">
        <v>0</v>
      </c>
      <c r="HZ1187" s="519">
        <v>0</v>
      </c>
      <c r="IA1187" s="519">
        <v>0</v>
      </c>
      <c r="IB1187" s="519">
        <v>0</v>
      </c>
      <c r="IC1187" s="519">
        <v>0</v>
      </c>
      <c r="ID1187" s="519">
        <v>0</v>
      </c>
      <c r="IE1187" s="519">
        <v>0</v>
      </c>
      <c r="IF1187" s="519">
        <v>0</v>
      </c>
      <c r="IG1187" s="519">
        <v>0</v>
      </c>
      <c r="IH1187" s="519">
        <v>0</v>
      </c>
      <c r="II1187" s="519">
        <v>0</v>
      </c>
      <c r="IJ1187" s="519">
        <v>0</v>
      </c>
      <c r="IK1187" s="519">
        <v>0</v>
      </c>
    </row>
    <row r="1188" spans="2:245" hidden="1">
      <c r="B1188" s="519" t="s">
        <v>1058</v>
      </c>
      <c r="C1188" s="519"/>
      <c r="D1188" s="519"/>
      <c r="E1188" s="519"/>
      <c r="F1188" s="519">
        <v>2</v>
      </c>
      <c r="G1188" s="519"/>
      <c r="H1188" s="519">
        <v>57</v>
      </c>
      <c r="I1188" s="519">
        <v>6</v>
      </c>
      <c r="J1188" s="519" t="str">
        <f t="shared" si="57"/>
        <v>SDN10025706</v>
      </c>
      <c r="K1188" s="519">
        <v>1304</v>
      </c>
      <c r="M1188" s="337"/>
      <c r="N1188" s="519" t="s">
        <v>1063</v>
      </c>
      <c r="O1188" s="519" t="s">
        <v>1059</v>
      </c>
      <c r="P1188" s="519">
        <v>2</v>
      </c>
      <c r="Q1188" s="521" t="str">
        <f t="shared" si="58"/>
        <v>SDN300102</v>
      </c>
      <c r="R1188" s="519">
        <v>291.5</v>
      </c>
      <c r="S1188" s="519">
        <v>2000</v>
      </c>
      <c r="T1188" s="519">
        <v>2000</v>
      </c>
      <c r="U1188" s="519">
        <v>2000</v>
      </c>
      <c r="V1188" s="519">
        <v>2000</v>
      </c>
      <c r="W1188" s="519">
        <v>2000</v>
      </c>
      <c r="X1188" s="519">
        <v>2040.5</v>
      </c>
      <c r="Y1188" s="519">
        <v>2332</v>
      </c>
      <c r="Z1188" s="519">
        <v>2623.5</v>
      </c>
      <c r="AA1188" s="519">
        <v>2915</v>
      </c>
      <c r="AB1188" s="519">
        <v>3206.5</v>
      </c>
      <c r="AC1188" s="519">
        <v>3498</v>
      </c>
      <c r="AD1188" s="519">
        <v>3789.5</v>
      </c>
      <c r="AE1188" s="519">
        <v>4081</v>
      </c>
      <c r="AF1188" s="519">
        <v>4372.5</v>
      </c>
      <c r="AG1188" s="519">
        <v>4605.7</v>
      </c>
      <c r="AH1188" s="519">
        <v>4838.8999999999996</v>
      </c>
      <c r="AI1188" s="519">
        <v>5072.1000000000004</v>
      </c>
      <c r="AJ1188" s="519">
        <v>5305.3</v>
      </c>
      <c r="AK1188" s="519">
        <v>5538.5</v>
      </c>
      <c r="AL1188" s="519">
        <v>5771.7</v>
      </c>
      <c r="AM1188" s="519">
        <v>6004.9</v>
      </c>
      <c r="AN1188" s="519">
        <v>6238.1</v>
      </c>
      <c r="AO1188" s="519">
        <v>6471.3</v>
      </c>
      <c r="AP1188" s="519">
        <v>6704.5</v>
      </c>
      <c r="AQ1188" s="519">
        <v>6937.7</v>
      </c>
      <c r="AR1188" s="519">
        <v>7170.9</v>
      </c>
      <c r="AS1188" s="519">
        <v>7404.1</v>
      </c>
      <c r="AT1188" s="519">
        <v>7637.3</v>
      </c>
      <c r="AU1188" s="519">
        <v>7870.5</v>
      </c>
      <c r="AV1188" s="519">
        <v>7870.5</v>
      </c>
      <c r="AW1188" s="519">
        <v>7870.5</v>
      </c>
      <c r="AX1188" s="519">
        <v>7870.5</v>
      </c>
      <c r="AY1188" s="519">
        <v>7870.5</v>
      </c>
      <c r="AZ1188" s="519">
        <v>7870.5</v>
      </c>
      <c r="BA1188" s="519">
        <v>7870.5</v>
      </c>
      <c r="BB1188" s="519">
        <v>7870.5</v>
      </c>
      <c r="BC1188" s="519">
        <v>7870.5</v>
      </c>
      <c r="BD1188" s="519">
        <v>7870.5</v>
      </c>
      <c r="BE1188" s="519">
        <v>7870.5</v>
      </c>
      <c r="BF1188" s="519">
        <v>7870.5</v>
      </c>
      <c r="BG1188" s="519">
        <v>7870.5</v>
      </c>
      <c r="BH1188" s="519">
        <v>7870.5</v>
      </c>
      <c r="BI1188" s="519">
        <v>7870.5</v>
      </c>
      <c r="BJ1188" s="519">
        <v>7870.5</v>
      </c>
      <c r="BK1188" s="519">
        <v>0</v>
      </c>
      <c r="BL1188" s="519">
        <v>0</v>
      </c>
      <c r="BM1188" s="519">
        <v>0</v>
      </c>
      <c r="BN1188" s="519">
        <v>0</v>
      </c>
      <c r="BO1188" s="519">
        <v>0</v>
      </c>
      <c r="BP1188" s="519">
        <v>0</v>
      </c>
      <c r="BQ1188" s="519">
        <v>0</v>
      </c>
      <c r="BR1188" s="519">
        <v>0</v>
      </c>
      <c r="BS1188" s="519">
        <v>0</v>
      </c>
      <c r="BT1188" s="519">
        <v>0</v>
      </c>
      <c r="BU1188" s="519">
        <v>0</v>
      </c>
      <c r="BV1188" s="519">
        <v>0</v>
      </c>
      <c r="BW1188" s="519">
        <v>0</v>
      </c>
      <c r="BX1188" s="519">
        <v>0</v>
      </c>
      <c r="BY1188" s="519">
        <v>0</v>
      </c>
      <c r="BZ1188" s="519">
        <v>0</v>
      </c>
      <c r="CA1188" s="519">
        <v>0</v>
      </c>
      <c r="CB1188" s="519">
        <v>0</v>
      </c>
      <c r="CC1188" s="519">
        <v>0</v>
      </c>
      <c r="CD1188" s="519">
        <v>0</v>
      </c>
      <c r="CE1188" s="519">
        <v>0</v>
      </c>
      <c r="CF1188" s="519">
        <v>0</v>
      </c>
      <c r="CG1188" s="519">
        <v>0</v>
      </c>
      <c r="CH1188" s="519">
        <v>0</v>
      </c>
      <c r="CI1188" s="519">
        <v>0</v>
      </c>
      <c r="CJ1188" s="519">
        <v>0</v>
      </c>
      <c r="CK1188" s="519">
        <v>0</v>
      </c>
      <c r="CL1188" s="519">
        <v>0</v>
      </c>
      <c r="CM1188" s="519">
        <v>0</v>
      </c>
      <c r="CN1188" s="519">
        <v>0</v>
      </c>
      <c r="CO1188" s="519">
        <v>0</v>
      </c>
      <c r="CP1188" s="519">
        <v>0</v>
      </c>
      <c r="CQ1188" s="519">
        <v>0</v>
      </c>
      <c r="CR1188" s="519">
        <v>0</v>
      </c>
      <c r="CS1188" s="519">
        <v>0</v>
      </c>
      <c r="CT1188" s="519">
        <v>0</v>
      </c>
      <c r="CU1188" s="519">
        <v>0</v>
      </c>
      <c r="CV1188" s="519">
        <v>0</v>
      </c>
      <c r="CW1188" s="519">
        <v>0</v>
      </c>
      <c r="CX1188" s="519">
        <v>0</v>
      </c>
      <c r="CY1188" s="519">
        <v>0</v>
      </c>
      <c r="CZ1188" s="519">
        <v>0</v>
      </c>
      <c r="DA1188" s="519">
        <v>0</v>
      </c>
      <c r="DB1188" s="519">
        <v>0</v>
      </c>
      <c r="DC1188" s="519">
        <v>0</v>
      </c>
      <c r="DD1188" s="519">
        <v>0</v>
      </c>
      <c r="DE1188" s="519">
        <v>0</v>
      </c>
      <c r="DF1188" s="519">
        <v>0</v>
      </c>
      <c r="DG1188" s="519">
        <v>0</v>
      </c>
      <c r="DH1188" s="519">
        <v>0</v>
      </c>
      <c r="DI1188" s="519">
        <v>0</v>
      </c>
      <c r="DJ1188" s="519">
        <v>0</v>
      </c>
      <c r="DK1188" s="519">
        <v>0</v>
      </c>
      <c r="DL1188" s="519">
        <v>0</v>
      </c>
      <c r="DM1188" s="519">
        <v>0</v>
      </c>
      <c r="DN1188" s="519">
        <v>0</v>
      </c>
      <c r="DO1188" s="519">
        <v>0</v>
      </c>
      <c r="DP1188" s="519">
        <v>0</v>
      </c>
      <c r="DQ1188" s="519">
        <v>0</v>
      </c>
      <c r="DR1188" s="519">
        <v>0</v>
      </c>
      <c r="DS1188" s="519">
        <v>0</v>
      </c>
      <c r="DT1188" s="519">
        <v>0</v>
      </c>
      <c r="DU1188" s="519">
        <v>0</v>
      </c>
      <c r="DV1188" s="519">
        <v>0</v>
      </c>
      <c r="DW1188" s="519">
        <v>0</v>
      </c>
      <c r="DX1188" s="519">
        <v>0</v>
      </c>
      <c r="DZ1188" s="337"/>
      <c r="EA1188" s="519" t="s">
        <v>1063</v>
      </c>
      <c r="EB1188" s="519" t="s">
        <v>1059</v>
      </c>
      <c r="EC1188" s="519">
        <v>2</v>
      </c>
      <c r="ED1188" s="183" t="str">
        <f t="shared" si="59"/>
        <v>SDN300102</v>
      </c>
      <c r="EE1188" s="519">
        <v>291.5</v>
      </c>
      <c r="EF1188" s="519">
        <v>10000</v>
      </c>
      <c r="EG1188" s="519">
        <v>10000</v>
      </c>
      <c r="EH1188" s="519">
        <v>10000</v>
      </c>
      <c r="EI1188" s="519">
        <v>10000</v>
      </c>
      <c r="EJ1188" s="519">
        <v>10000</v>
      </c>
      <c r="EK1188" s="519">
        <v>10000</v>
      </c>
      <c r="EL1188" s="519">
        <v>10000</v>
      </c>
      <c r="EM1188" s="519">
        <v>10000</v>
      </c>
      <c r="EN1188" s="519">
        <v>10000</v>
      </c>
      <c r="EO1188" s="519">
        <v>10000</v>
      </c>
      <c r="EP1188" s="519">
        <v>10000</v>
      </c>
      <c r="EQ1188" s="519">
        <v>10000</v>
      </c>
      <c r="ER1188" s="519">
        <v>10000</v>
      </c>
      <c r="ES1188" s="519">
        <v>10000</v>
      </c>
      <c r="ET1188" s="519">
        <v>10000</v>
      </c>
      <c r="EU1188" s="519">
        <v>10000</v>
      </c>
      <c r="EV1188" s="519">
        <v>10000</v>
      </c>
      <c r="EW1188" s="519">
        <v>10000</v>
      </c>
      <c r="EX1188" s="519">
        <v>10000</v>
      </c>
      <c r="EY1188" s="519">
        <v>10000</v>
      </c>
      <c r="EZ1188" s="519">
        <v>10000</v>
      </c>
      <c r="FA1188" s="519">
        <v>10000</v>
      </c>
      <c r="FB1188" s="519">
        <v>10000</v>
      </c>
      <c r="FC1188" s="519">
        <v>10000</v>
      </c>
      <c r="FD1188" s="519">
        <v>10000</v>
      </c>
      <c r="FE1188" s="519">
        <v>10000</v>
      </c>
      <c r="FF1188" s="519">
        <v>10000</v>
      </c>
      <c r="FG1188" s="519">
        <v>10000</v>
      </c>
      <c r="FH1188" s="519">
        <v>10000</v>
      </c>
      <c r="FI1188" s="519">
        <v>10000</v>
      </c>
      <c r="FJ1188" s="519">
        <v>10000</v>
      </c>
      <c r="FK1188" s="519">
        <v>10000</v>
      </c>
      <c r="FL1188" s="519">
        <v>10000</v>
      </c>
      <c r="FM1188" s="519">
        <v>10000</v>
      </c>
      <c r="FN1188" s="519">
        <v>10000</v>
      </c>
      <c r="FO1188" s="519">
        <v>10000</v>
      </c>
      <c r="FP1188" s="519">
        <v>10000</v>
      </c>
      <c r="FQ1188" s="519">
        <v>10000</v>
      </c>
      <c r="FR1188" s="519">
        <v>10000</v>
      </c>
      <c r="FS1188" s="519">
        <v>10000</v>
      </c>
      <c r="FT1188" s="519">
        <v>10000</v>
      </c>
      <c r="FU1188" s="519">
        <v>10000</v>
      </c>
      <c r="FV1188" s="519">
        <v>10000</v>
      </c>
      <c r="FW1188" s="519">
        <v>10000</v>
      </c>
      <c r="FX1188" s="519">
        <v>0</v>
      </c>
      <c r="FY1188" s="519">
        <v>0</v>
      </c>
      <c r="FZ1188" s="519">
        <v>0</v>
      </c>
      <c r="GA1188" s="519">
        <v>0</v>
      </c>
      <c r="GB1188" s="519">
        <v>0</v>
      </c>
      <c r="GC1188" s="519">
        <v>0</v>
      </c>
      <c r="GD1188" s="519">
        <v>0</v>
      </c>
      <c r="GE1188" s="519">
        <v>0</v>
      </c>
      <c r="GF1188" s="519">
        <v>0</v>
      </c>
      <c r="GG1188" s="519">
        <v>0</v>
      </c>
      <c r="GH1188" s="519">
        <v>0</v>
      </c>
      <c r="GI1188" s="519">
        <v>0</v>
      </c>
      <c r="GJ1188" s="519">
        <v>0</v>
      </c>
      <c r="GK1188" s="519">
        <v>0</v>
      </c>
      <c r="GL1188" s="519">
        <v>0</v>
      </c>
      <c r="GM1188" s="519">
        <v>0</v>
      </c>
      <c r="GN1188" s="519">
        <v>0</v>
      </c>
      <c r="GO1188" s="519">
        <v>0</v>
      </c>
      <c r="GP1188" s="519">
        <v>0</v>
      </c>
      <c r="GQ1188" s="519">
        <v>0</v>
      </c>
      <c r="GR1188" s="519">
        <v>0</v>
      </c>
      <c r="GS1188" s="519">
        <v>0</v>
      </c>
      <c r="GT1188" s="519">
        <v>0</v>
      </c>
      <c r="GU1188" s="519">
        <v>0</v>
      </c>
      <c r="GV1188" s="519">
        <v>0</v>
      </c>
      <c r="GW1188" s="519">
        <v>0</v>
      </c>
      <c r="GX1188" s="519">
        <v>0</v>
      </c>
      <c r="GY1188" s="519">
        <v>0</v>
      </c>
      <c r="GZ1188" s="519">
        <v>0</v>
      </c>
      <c r="HA1188" s="519">
        <v>0</v>
      </c>
      <c r="HB1188" s="519">
        <v>0</v>
      </c>
      <c r="HC1188" s="519">
        <v>0</v>
      </c>
      <c r="HD1188" s="519">
        <v>0</v>
      </c>
      <c r="HE1188" s="519">
        <v>0</v>
      </c>
      <c r="HF1188" s="519">
        <v>0</v>
      </c>
      <c r="HG1188" s="519">
        <v>0</v>
      </c>
      <c r="HH1188" s="519">
        <v>0</v>
      </c>
      <c r="HI1188" s="519">
        <v>0</v>
      </c>
      <c r="HJ1188" s="519">
        <v>0</v>
      </c>
      <c r="HK1188" s="519">
        <v>0</v>
      </c>
      <c r="HL1188" s="519">
        <v>0</v>
      </c>
      <c r="HM1188" s="519">
        <v>0</v>
      </c>
      <c r="HN1188" s="519">
        <v>0</v>
      </c>
      <c r="HO1188" s="519">
        <v>0</v>
      </c>
      <c r="HP1188" s="519">
        <v>0</v>
      </c>
      <c r="HQ1188" s="519">
        <v>0</v>
      </c>
      <c r="HR1188" s="519">
        <v>0</v>
      </c>
      <c r="HS1188" s="519">
        <v>0</v>
      </c>
      <c r="HT1188" s="519">
        <v>0</v>
      </c>
      <c r="HU1188" s="519">
        <v>0</v>
      </c>
      <c r="HV1188" s="519">
        <v>0</v>
      </c>
      <c r="HW1188" s="519">
        <v>0</v>
      </c>
      <c r="HX1188" s="519">
        <v>0</v>
      </c>
      <c r="HY1188" s="519">
        <v>0</v>
      </c>
      <c r="HZ1188" s="519">
        <v>0</v>
      </c>
      <c r="IA1188" s="519">
        <v>0</v>
      </c>
      <c r="IB1188" s="519">
        <v>0</v>
      </c>
      <c r="IC1188" s="519">
        <v>0</v>
      </c>
      <c r="ID1188" s="519">
        <v>0</v>
      </c>
      <c r="IE1188" s="519">
        <v>0</v>
      </c>
      <c r="IF1188" s="519">
        <v>0</v>
      </c>
      <c r="IG1188" s="519">
        <v>0</v>
      </c>
      <c r="IH1188" s="519">
        <v>0</v>
      </c>
      <c r="II1188" s="519">
        <v>0</v>
      </c>
      <c r="IJ1188" s="519">
        <v>0</v>
      </c>
      <c r="IK1188" s="519">
        <v>0</v>
      </c>
    </row>
    <row r="1189" spans="2:245" hidden="1">
      <c r="B1189" s="519" t="s">
        <v>1058</v>
      </c>
      <c r="C1189" s="519"/>
      <c r="D1189" s="519"/>
      <c r="E1189" s="519"/>
      <c r="F1189" s="519">
        <v>2</v>
      </c>
      <c r="G1189" s="519"/>
      <c r="H1189" s="519">
        <v>57</v>
      </c>
      <c r="I1189" s="519">
        <v>7</v>
      </c>
      <c r="J1189" s="519" t="str">
        <f t="shared" si="57"/>
        <v>SDN10025707</v>
      </c>
      <c r="K1189" s="519">
        <v>1304</v>
      </c>
      <c r="M1189" s="337"/>
      <c r="N1189" s="519" t="s">
        <v>1063</v>
      </c>
      <c r="O1189" s="519" t="s">
        <v>1059</v>
      </c>
      <c r="P1189" s="519">
        <v>3</v>
      </c>
      <c r="Q1189" s="521" t="str">
        <f t="shared" si="58"/>
        <v>SDN300103</v>
      </c>
      <c r="R1189" s="519">
        <v>291.5</v>
      </c>
      <c r="S1189" s="519">
        <v>2000</v>
      </c>
      <c r="T1189" s="519">
        <v>2000</v>
      </c>
      <c r="U1189" s="519">
        <v>2000</v>
      </c>
      <c r="V1189" s="519">
        <v>2000</v>
      </c>
      <c r="W1189" s="519">
        <v>2000</v>
      </c>
      <c r="X1189" s="519">
        <v>2040.5</v>
      </c>
      <c r="Y1189" s="519">
        <v>2332</v>
      </c>
      <c r="Z1189" s="519">
        <v>2623.5</v>
      </c>
      <c r="AA1189" s="519">
        <v>2915</v>
      </c>
      <c r="AB1189" s="519">
        <v>3206.5</v>
      </c>
      <c r="AC1189" s="519">
        <v>3498</v>
      </c>
      <c r="AD1189" s="519">
        <v>3789.5</v>
      </c>
      <c r="AE1189" s="519">
        <v>4081</v>
      </c>
      <c r="AF1189" s="519">
        <v>4372.5</v>
      </c>
      <c r="AG1189" s="519">
        <v>4605.7</v>
      </c>
      <c r="AH1189" s="519">
        <v>4838.8999999999996</v>
      </c>
      <c r="AI1189" s="519">
        <v>5072.1000000000004</v>
      </c>
      <c r="AJ1189" s="519">
        <v>5305.3</v>
      </c>
      <c r="AK1189" s="519">
        <v>5538.5</v>
      </c>
      <c r="AL1189" s="519">
        <v>5771.7</v>
      </c>
      <c r="AM1189" s="519">
        <v>6004.9</v>
      </c>
      <c r="AN1189" s="519">
        <v>6238.1</v>
      </c>
      <c r="AO1189" s="519">
        <v>6471.3</v>
      </c>
      <c r="AP1189" s="519">
        <v>6704.5</v>
      </c>
      <c r="AQ1189" s="519">
        <v>6937.7</v>
      </c>
      <c r="AR1189" s="519">
        <v>7170.9</v>
      </c>
      <c r="AS1189" s="519">
        <v>7404.1</v>
      </c>
      <c r="AT1189" s="519">
        <v>7637.3</v>
      </c>
      <c r="AU1189" s="519">
        <v>7870.5</v>
      </c>
      <c r="AV1189" s="519">
        <v>7870.5</v>
      </c>
      <c r="AW1189" s="519">
        <v>7870.5</v>
      </c>
      <c r="AX1189" s="519">
        <v>7870.5</v>
      </c>
      <c r="AY1189" s="519">
        <v>7870.5</v>
      </c>
      <c r="AZ1189" s="519">
        <v>7870.5</v>
      </c>
      <c r="BA1189" s="519">
        <v>7870.5</v>
      </c>
      <c r="BB1189" s="519">
        <v>7870.5</v>
      </c>
      <c r="BC1189" s="519">
        <v>7870.5</v>
      </c>
      <c r="BD1189" s="519">
        <v>7870.5</v>
      </c>
      <c r="BE1189" s="519">
        <v>7870.5</v>
      </c>
      <c r="BF1189" s="519">
        <v>7870.5</v>
      </c>
      <c r="BG1189" s="519">
        <v>7870.5</v>
      </c>
      <c r="BH1189" s="519">
        <v>7870.5</v>
      </c>
      <c r="BI1189" s="519">
        <v>7870.5</v>
      </c>
      <c r="BJ1189" s="519">
        <v>7870.5</v>
      </c>
      <c r="BK1189" s="519">
        <v>0</v>
      </c>
      <c r="BL1189" s="519">
        <v>0</v>
      </c>
      <c r="BM1189" s="519">
        <v>0</v>
      </c>
      <c r="BN1189" s="519">
        <v>0</v>
      </c>
      <c r="BO1189" s="519">
        <v>0</v>
      </c>
      <c r="BP1189" s="519">
        <v>0</v>
      </c>
      <c r="BQ1189" s="519">
        <v>0</v>
      </c>
      <c r="BR1189" s="519">
        <v>0</v>
      </c>
      <c r="BS1189" s="519">
        <v>0</v>
      </c>
      <c r="BT1189" s="519">
        <v>0</v>
      </c>
      <c r="BU1189" s="519">
        <v>0</v>
      </c>
      <c r="BV1189" s="519">
        <v>0</v>
      </c>
      <c r="BW1189" s="519">
        <v>0</v>
      </c>
      <c r="BX1189" s="519">
        <v>0</v>
      </c>
      <c r="BY1189" s="519">
        <v>0</v>
      </c>
      <c r="BZ1189" s="519">
        <v>0</v>
      </c>
      <c r="CA1189" s="519">
        <v>0</v>
      </c>
      <c r="CB1189" s="519">
        <v>0</v>
      </c>
      <c r="CC1189" s="519">
        <v>0</v>
      </c>
      <c r="CD1189" s="519">
        <v>0</v>
      </c>
      <c r="CE1189" s="519">
        <v>0</v>
      </c>
      <c r="CF1189" s="519">
        <v>0</v>
      </c>
      <c r="CG1189" s="519">
        <v>0</v>
      </c>
      <c r="CH1189" s="519">
        <v>0</v>
      </c>
      <c r="CI1189" s="519">
        <v>0</v>
      </c>
      <c r="CJ1189" s="519">
        <v>0</v>
      </c>
      <c r="CK1189" s="519">
        <v>0</v>
      </c>
      <c r="CL1189" s="519">
        <v>0</v>
      </c>
      <c r="CM1189" s="519">
        <v>0</v>
      </c>
      <c r="CN1189" s="519">
        <v>0</v>
      </c>
      <c r="CO1189" s="519">
        <v>0</v>
      </c>
      <c r="CP1189" s="519">
        <v>0</v>
      </c>
      <c r="CQ1189" s="519">
        <v>0</v>
      </c>
      <c r="CR1189" s="519">
        <v>0</v>
      </c>
      <c r="CS1189" s="519">
        <v>0</v>
      </c>
      <c r="CT1189" s="519">
        <v>0</v>
      </c>
      <c r="CU1189" s="519">
        <v>0</v>
      </c>
      <c r="CV1189" s="519">
        <v>0</v>
      </c>
      <c r="CW1189" s="519">
        <v>0</v>
      </c>
      <c r="CX1189" s="519">
        <v>0</v>
      </c>
      <c r="CY1189" s="519">
        <v>0</v>
      </c>
      <c r="CZ1189" s="519">
        <v>0</v>
      </c>
      <c r="DA1189" s="519">
        <v>0</v>
      </c>
      <c r="DB1189" s="519">
        <v>0</v>
      </c>
      <c r="DC1189" s="519">
        <v>0</v>
      </c>
      <c r="DD1189" s="519">
        <v>0</v>
      </c>
      <c r="DE1189" s="519">
        <v>0</v>
      </c>
      <c r="DF1189" s="519">
        <v>0</v>
      </c>
      <c r="DG1189" s="519">
        <v>0</v>
      </c>
      <c r="DH1189" s="519">
        <v>0</v>
      </c>
      <c r="DI1189" s="519">
        <v>0</v>
      </c>
      <c r="DJ1189" s="519">
        <v>0</v>
      </c>
      <c r="DK1189" s="519">
        <v>0</v>
      </c>
      <c r="DL1189" s="519">
        <v>0</v>
      </c>
      <c r="DM1189" s="519">
        <v>0</v>
      </c>
      <c r="DN1189" s="519">
        <v>0</v>
      </c>
      <c r="DO1189" s="519">
        <v>0</v>
      </c>
      <c r="DP1189" s="519">
        <v>0</v>
      </c>
      <c r="DQ1189" s="519">
        <v>0</v>
      </c>
      <c r="DR1189" s="519">
        <v>0</v>
      </c>
      <c r="DS1189" s="519">
        <v>0</v>
      </c>
      <c r="DT1189" s="519">
        <v>0</v>
      </c>
      <c r="DU1189" s="519">
        <v>0</v>
      </c>
      <c r="DV1189" s="519">
        <v>0</v>
      </c>
      <c r="DW1189" s="519">
        <v>0</v>
      </c>
      <c r="DX1189" s="519">
        <v>0</v>
      </c>
      <c r="DZ1189" s="337"/>
      <c r="EA1189" s="519" t="s">
        <v>1063</v>
      </c>
      <c r="EB1189" s="519" t="s">
        <v>1059</v>
      </c>
      <c r="EC1189" s="519">
        <v>3</v>
      </c>
      <c r="ED1189" s="183" t="str">
        <f t="shared" si="59"/>
        <v>SDN300103</v>
      </c>
      <c r="EE1189" s="519">
        <v>291.5</v>
      </c>
      <c r="EF1189" s="519">
        <v>10000</v>
      </c>
      <c r="EG1189" s="519">
        <v>10000</v>
      </c>
      <c r="EH1189" s="519">
        <v>10000</v>
      </c>
      <c r="EI1189" s="519">
        <v>10000</v>
      </c>
      <c r="EJ1189" s="519">
        <v>10000</v>
      </c>
      <c r="EK1189" s="519">
        <v>10000</v>
      </c>
      <c r="EL1189" s="519">
        <v>10000</v>
      </c>
      <c r="EM1189" s="519">
        <v>10000</v>
      </c>
      <c r="EN1189" s="519">
        <v>10000</v>
      </c>
      <c r="EO1189" s="519">
        <v>10000</v>
      </c>
      <c r="EP1189" s="519">
        <v>10000</v>
      </c>
      <c r="EQ1189" s="519">
        <v>10000</v>
      </c>
      <c r="ER1189" s="519">
        <v>10000</v>
      </c>
      <c r="ES1189" s="519">
        <v>10000</v>
      </c>
      <c r="ET1189" s="519">
        <v>10000</v>
      </c>
      <c r="EU1189" s="519">
        <v>10000</v>
      </c>
      <c r="EV1189" s="519">
        <v>10000</v>
      </c>
      <c r="EW1189" s="519">
        <v>10000</v>
      </c>
      <c r="EX1189" s="519">
        <v>10000</v>
      </c>
      <c r="EY1189" s="519">
        <v>10000</v>
      </c>
      <c r="EZ1189" s="519">
        <v>10000</v>
      </c>
      <c r="FA1189" s="519">
        <v>10000</v>
      </c>
      <c r="FB1189" s="519">
        <v>10000</v>
      </c>
      <c r="FC1189" s="519">
        <v>10000</v>
      </c>
      <c r="FD1189" s="519">
        <v>10000</v>
      </c>
      <c r="FE1189" s="519">
        <v>10000</v>
      </c>
      <c r="FF1189" s="519">
        <v>10000</v>
      </c>
      <c r="FG1189" s="519">
        <v>10000</v>
      </c>
      <c r="FH1189" s="519">
        <v>10000</v>
      </c>
      <c r="FI1189" s="519">
        <v>10000</v>
      </c>
      <c r="FJ1189" s="519">
        <v>10000</v>
      </c>
      <c r="FK1189" s="519">
        <v>10000</v>
      </c>
      <c r="FL1189" s="519">
        <v>10000</v>
      </c>
      <c r="FM1189" s="519">
        <v>10000</v>
      </c>
      <c r="FN1189" s="519">
        <v>10000</v>
      </c>
      <c r="FO1189" s="519">
        <v>10000</v>
      </c>
      <c r="FP1189" s="519">
        <v>10000</v>
      </c>
      <c r="FQ1189" s="519">
        <v>10000</v>
      </c>
      <c r="FR1189" s="519">
        <v>10000</v>
      </c>
      <c r="FS1189" s="519">
        <v>10000</v>
      </c>
      <c r="FT1189" s="519">
        <v>10000</v>
      </c>
      <c r="FU1189" s="519">
        <v>10000</v>
      </c>
      <c r="FV1189" s="519">
        <v>10000</v>
      </c>
      <c r="FW1189" s="519">
        <v>10000</v>
      </c>
      <c r="FX1189" s="519">
        <v>0</v>
      </c>
      <c r="FY1189" s="519">
        <v>0</v>
      </c>
      <c r="FZ1189" s="519">
        <v>0</v>
      </c>
      <c r="GA1189" s="519">
        <v>0</v>
      </c>
      <c r="GB1189" s="519">
        <v>0</v>
      </c>
      <c r="GC1189" s="519">
        <v>0</v>
      </c>
      <c r="GD1189" s="519">
        <v>0</v>
      </c>
      <c r="GE1189" s="519">
        <v>0</v>
      </c>
      <c r="GF1189" s="519">
        <v>0</v>
      </c>
      <c r="GG1189" s="519">
        <v>0</v>
      </c>
      <c r="GH1189" s="519">
        <v>0</v>
      </c>
      <c r="GI1189" s="519">
        <v>0</v>
      </c>
      <c r="GJ1189" s="519">
        <v>0</v>
      </c>
      <c r="GK1189" s="519">
        <v>0</v>
      </c>
      <c r="GL1189" s="519">
        <v>0</v>
      </c>
      <c r="GM1189" s="519">
        <v>0</v>
      </c>
      <c r="GN1189" s="519">
        <v>0</v>
      </c>
      <c r="GO1189" s="519">
        <v>0</v>
      </c>
      <c r="GP1189" s="519">
        <v>0</v>
      </c>
      <c r="GQ1189" s="519">
        <v>0</v>
      </c>
      <c r="GR1189" s="519">
        <v>0</v>
      </c>
      <c r="GS1189" s="519">
        <v>0</v>
      </c>
      <c r="GT1189" s="519">
        <v>0</v>
      </c>
      <c r="GU1189" s="519">
        <v>0</v>
      </c>
      <c r="GV1189" s="519">
        <v>0</v>
      </c>
      <c r="GW1189" s="519">
        <v>0</v>
      </c>
      <c r="GX1189" s="519">
        <v>0</v>
      </c>
      <c r="GY1189" s="519">
        <v>0</v>
      </c>
      <c r="GZ1189" s="519">
        <v>0</v>
      </c>
      <c r="HA1189" s="519">
        <v>0</v>
      </c>
      <c r="HB1189" s="519">
        <v>0</v>
      </c>
      <c r="HC1189" s="519">
        <v>0</v>
      </c>
      <c r="HD1189" s="519">
        <v>0</v>
      </c>
      <c r="HE1189" s="519">
        <v>0</v>
      </c>
      <c r="HF1189" s="519">
        <v>0</v>
      </c>
      <c r="HG1189" s="519">
        <v>0</v>
      </c>
      <c r="HH1189" s="519">
        <v>0</v>
      </c>
      <c r="HI1189" s="519">
        <v>0</v>
      </c>
      <c r="HJ1189" s="519">
        <v>0</v>
      </c>
      <c r="HK1189" s="519">
        <v>0</v>
      </c>
      <c r="HL1189" s="519">
        <v>0</v>
      </c>
      <c r="HM1189" s="519">
        <v>0</v>
      </c>
      <c r="HN1189" s="519">
        <v>0</v>
      </c>
      <c r="HO1189" s="519">
        <v>0</v>
      </c>
      <c r="HP1189" s="519">
        <v>0</v>
      </c>
      <c r="HQ1189" s="519">
        <v>0</v>
      </c>
      <c r="HR1189" s="519">
        <v>0</v>
      </c>
      <c r="HS1189" s="519">
        <v>0</v>
      </c>
      <c r="HT1189" s="519">
        <v>0</v>
      </c>
      <c r="HU1189" s="519">
        <v>0</v>
      </c>
      <c r="HV1189" s="519">
        <v>0</v>
      </c>
      <c r="HW1189" s="519">
        <v>0</v>
      </c>
      <c r="HX1189" s="519">
        <v>0</v>
      </c>
      <c r="HY1189" s="519">
        <v>0</v>
      </c>
      <c r="HZ1189" s="519">
        <v>0</v>
      </c>
      <c r="IA1189" s="519">
        <v>0</v>
      </c>
      <c r="IB1189" s="519">
        <v>0</v>
      </c>
      <c r="IC1189" s="519">
        <v>0</v>
      </c>
      <c r="ID1189" s="519">
        <v>0</v>
      </c>
      <c r="IE1189" s="519">
        <v>0</v>
      </c>
      <c r="IF1189" s="519">
        <v>0</v>
      </c>
      <c r="IG1189" s="519">
        <v>0</v>
      </c>
      <c r="IH1189" s="519">
        <v>0</v>
      </c>
      <c r="II1189" s="519">
        <v>0</v>
      </c>
      <c r="IJ1189" s="519">
        <v>0</v>
      </c>
      <c r="IK1189" s="519">
        <v>0</v>
      </c>
    </row>
    <row r="1190" spans="2:245" hidden="1">
      <c r="B1190" s="519" t="s">
        <v>1058</v>
      </c>
      <c r="C1190" s="519"/>
      <c r="D1190" s="519"/>
      <c r="E1190" s="519"/>
      <c r="F1190" s="519">
        <v>2</v>
      </c>
      <c r="G1190" s="519"/>
      <c r="H1190" s="519">
        <v>57</v>
      </c>
      <c r="I1190" s="519">
        <v>8</v>
      </c>
      <c r="J1190" s="519" t="str">
        <f t="shared" si="57"/>
        <v>SDN10025708</v>
      </c>
      <c r="K1190" s="519">
        <v>1304</v>
      </c>
      <c r="M1190" s="337"/>
      <c r="N1190" s="519" t="s">
        <v>1063</v>
      </c>
      <c r="O1190" s="519" t="s">
        <v>1059</v>
      </c>
      <c r="P1190" s="519">
        <v>4</v>
      </c>
      <c r="Q1190" s="521" t="str">
        <f t="shared" si="58"/>
        <v>SDN300104</v>
      </c>
      <c r="R1190" s="519">
        <v>291.5</v>
      </c>
      <c r="S1190" s="519">
        <v>2000</v>
      </c>
      <c r="T1190" s="519">
        <v>2000</v>
      </c>
      <c r="U1190" s="519">
        <v>2000</v>
      </c>
      <c r="V1190" s="519">
        <v>2000</v>
      </c>
      <c r="W1190" s="519">
        <v>2000</v>
      </c>
      <c r="X1190" s="519">
        <v>2040.5</v>
      </c>
      <c r="Y1190" s="519">
        <v>2332</v>
      </c>
      <c r="Z1190" s="519">
        <v>2623.5</v>
      </c>
      <c r="AA1190" s="519">
        <v>2915</v>
      </c>
      <c r="AB1190" s="519">
        <v>3206.5</v>
      </c>
      <c r="AC1190" s="519">
        <v>3498</v>
      </c>
      <c r="AD1190" s="519">
        <v>3789.5</v>
      </c>
      <c r="AE1190" s="519">
        <v>4081</v>
      </c>
      <c r="AF1190" s="519">
        <v>4372.5</v>
      </c>
      <c r="AG1190" s="519">
        <v>4605.7</v>
      </c>
      <c r="AH1190" s="519">
        <v>4838.8999999999996</v>
      </c>
      <c r="AI1190" s="519">
        <v>5072.1000000000004</v>
      </c>
      <c r="AJ1190" s="519">
        <v>5305.3</v>
      </c>
      <c r="AK1190" s="519">
        <v>5538.5</v>
      </c>
      <c r="AL1190" s="519">
        <v>5771.7</v>
      </c>
      <c r="AM1190" s="519">
        <v>6004.9</v>
      </c>
      <c r="AN1190" s="519">
        <v>6238.1</v>
      </c>
      <c r="AO1190" s="519">
        <v>6471.3</v>
      </c>
      <c r="AP1190" s="519">
        <v>6704.5</v>
      </c>
      <c r="AQ1190" s="519">
        <v>6937.7</v>
      </c>
      <c r="AR1190" s="519">
        <v>7170.9</v>
      </c>
      <c r="AS1190" s="519">
        <v>7404.1</v>
      </c>
      <c r="AT1190" s="519">
        <v>7637.3</v>
      </c>
      <c r="AU1190" s="519">
        <v>7870.5</v>
      </c>
      <c r="AV1190" s="519">
        <v>7870.5</v>
      </c>
      <c r="AW1190" s="519">
        <v>7870.5</v>
      </c>
      <c r="AX1190" s="519">
        <v>7870.5</v>
      </c>
      <c r="AY1190" s="519">
        <v>7870.5</v>
      </c>
      <c r="AZ1190" s="519">
        <v>7870.5</v>
      </c>
      <c r="BA1190" s="519">
        <v>7870.5</v>
      </c>
      <c r="BB1190" s="519">
        <v>7870.5</v>
      </c>
      <c r="BC1190" s="519">
        <v>7870.5</v>
      </c>
      <c r="BD1190" s="519">
        <v>7870.5</v>
      </c>
      <c r="BE1190" s="519">
        <v>7870.5</v>
      </c>
      <c r="BF1190" s="519">
        <v>7870.5</v>
      </c>
      <c r="BG1190" s="519">
        <v>7870.5</v>
      </c>
      <c r="BH1190" s="519">
        <v>7870.5</v>
      </c>
      <c r="BI1190" s="519">
        <v>7870.5</v>
      </c>
      <c r="BJ1190" s="519">
        <v>7870.5</v>
      </c>
      <c r="BK1190" s="519">
        <v>0</v>
      </c>
      <c r="BL1190" s="519">
        <v>0</v>
      </c>
      <c r="BM1190" s="519">
        <v>0</v>
      </c>
      <c r="BN1190" s="519">
        <v>0</v>
      </c>
      <c r="BO1190" s="519">
        <v>0</v>
      </c>
      <c r="BP1190" s="519">
        <v>0</v>
      </c>
      <c r="BQ1190" s="519">
        <v>0</v>
      </c>
      <c r="BR1190" s="519">
        <v>0</v>
      </c>
      <c r="BS1190" s="519">
        <v>0</v>
      </c>
      <c r="BT1190" s="519">
        <v>0</v>
      </c>
      <c r="BU1190" s="519">
        <v>0</v>
      </c>
      <c r="BV1190" s="519">
        <v>0</v>
      </c>
      <c r="BW1190" s="519">
        <v>0</v>
      </c>
      <c r="BX1190" s="519">
        <v>0</v>
      </c>
      <c r="BY1190" s="519">
        <v>0</v>
      </c>
      <c r="BZ1190" s="519">
        <v>0</v>
      </c>
      <c r="CA1190" s="519">
        <v>0</v>
      </c>
      <c r="CB1190" s="519">
        <v>0</v>
      </c>
      <c r="CC1190" s="519">
        <v>0</v>
      </c>
      <c r="CD1190" s="519">
        <v>0</v>
      </c>
      <c r="CE1190" s="519">
        <v>0</v>
      </c>
      <c r="CF1190" s="519">
        <v>0</v>
      </c>
      <c r="CG1190" s="519">
        <v>0</v>
      </c>
      <c r="CH1190" s="519">
        <v>0</v>
      </c>
      <c r="CI1190" s="519">
        <v>0</v>
      </c>
      <c r="CJ1190" s="519">
        <v>0</v>
      </c>
      <c r="CK1190" s="519">
        <v>0</v>
      </c>
      <c r="CL1190" s="519">
        <v>0</v>
      </c>
      <c r="CM1190" s="519">
        <v>0</v>
      </c>
      <c r="CN1190" s="519">
        <v>0</v>
      </c>
      <c r="CO1190" s="519">
        <v>0</v>
      </c>
      <c r="CP1190" s="519">
        <v>0</v>
      </c>
      <c r="CQ1190" s="519">
        <v>0</v>
      </c>
      <c r="CR1190" s="519">
        <v>0</v>
      </c>
      <c r="CS1190" s="519">
        <v>0</v>
      </c>
      <c r="CT1190" s="519">
        <v>0</v>
      </c>
      <c r="CU1190" s="519">
        <v>0</v>
      </c>
      <c r="CV1190" s="519">
        <v>0</v>
      </c>
      <c r="CW1190" s="519">
        <v>0</v>
      </c>
      <c r="CX1190" s="519">
        <v>0</v>
      </c>
      <c r="CY1190" s="519">
        <v>0</v>
      </c>
      <c r="CZ1190" s="519">
        <v>0</v>
      </c>
      <c r="DA1190" s="519">
        <v>0</v>
      </c>
      <c r="DB1190" s="519">
        <v>0</v>
      </c>
      <c r="DC1190" s="519">
        <v>0</v>
      </c>
      <c r="DD1190" s="519">
        <v>0</v>
      </c>
      <c r="DE1190" s="519">
        <v>0</v>
      </c>
      <c r="DF1190" s="519">
        <v>0</v>
      </c>
      <c r="DG1190" s="519">
        <v>0</v>
      </c>
      <c r="DH1190" s="519">
        <v>0</v>
      </c>
      <c r="DI1190" s="519">
        <v>0</v>
      </c>
      <c r="DJ1190" s="519">
        <v>0</v>
      </c>
      <c r="DK1190" s="519">
        <v>0</v>
      </c>
      <c r="DL1190" s="519">
        <v>0</v>
      </c>
      <c r="DM1190" s="519">
        <v>0</v>
      </c>
      <c r="DN1190" s="519">
        <v>0</v>
      </c>
      <c r="DO1190" s="519">
        <v>0</v>
      </c>
      <c r="DP1190" s="519">
        <v>0</v>
      </c>
      <c r="DQ1190" s="519">
        <v>0</v>
      </c>
      <c r="DR1190" s="519">
        <v>0</v>
      </c>
      <c r="DS1190" s="519">
        <v>0</v>
      </c>
      <c r="DT1190" s="519">
        <v>0</v>
      </c>
      <c r="DU1190" s="519">
        <v>0</v>
      </c>
      <c r="DV1190" s="519">
        <v>0</v>
      </c>
      <c r="DW1190" s="519">
        <v>0</v>
      </c>
      <c r="DX1190" s="519">
        <v>0</v>
      </c>
      <c r="DZ1190" s="337"/>
      <c r="EA1190" s="519" t="s">
        <v>1063</v>
      </c>
      <c r="EB1190" s="519" t="s">
        <v>1059</v>
      </c>
      <c r="EC1190" s="519">
        <v>4</v>
      </c>
      <c r="ED1190" s="183" t="str">
        <f t="shared" si="59"/>
        <v>SDN300104</v>
      </c>
      <c r="EE1190" s="519">
        <v>291.5</v>
      </c>
      <c r="EF1190" s="519">
        <v>10000</v>
      </c>
      <c r="EG1190" s="519">
        <v>10000</v>
      </c>
      <c r="EH1190" s="519">
        <v>10000</v>
      </c>
      <c r="EI1190" s="519">
        <v>10000</v>
      </c>
      <c r="EJ1190" s="519">
        <v>10000</v>
      </c>
      <c r="EK1190" s="519">
        <v>10000</v>
      </c>
      <c r="EL1190" s="519">
        <v>10000</v>
      </c>
      <c r="EM1190" s="519">
        <v>10000</v>
      </c>
      <c r="EN1190" s="519">
        <v>10000</v>
      </c>
      <c r="EO1190" s="519">
        <v>10000</v>
      </c>
      <c r="EP1190" s="519">
        <v>10000</v>
      </c>
      <c r="EQ1190" s="519">
        <v>10000</v>
      </c>
      <c r="ER1190" s="519">
        <v>10000</v>
      </c>
      <c r="ES1190" s="519">
        <v>10000</v>
      </c>
      <c r="ET1190" s="519">
        <v>10000</v>
      </c>
      <c r="EU1190" s="519">
        <v>10000</v>
      </c>
      <c r="EV1190" s="519">
        <v>10000</v>
      </c>
      <c r="EW1190" s="519">
        <v>10000</v>
      </c>
      <c r="EX1190" s="519">
        <v>10000</v>
      </c>
      <c r="EY1190" s="519">
        <v>10000</v>
      </c>
      <c r="EZ1190" s="519">
        <v>10000</v>
      </c>
      <c r="FA1190" s="519">
        <v>10000</v>
      </c>
      <c r="FB1190" s="519">
        <v>10000</v>
      </c>
      <c r="FC1190" s="519">
        <v>10000</v>
      </c>
      <c r="FD1190" s="519">
        <v>10000</v>
      </c>
      <c r="FE1190" s="519">
        <v>10000</v>
      </c>
      <c r="FF1190" s="519">
        <v>10000</v>
      </c>
      <c r="FG1190" s="519">
        <v>10000</v>
      </c>
      <c r="FH1190" s="519">
        <v>10000</v>
      </c>
      <c r="FI1190" s="519">
        <v>10000</v>
      </c>
      <c r="FJ1190" s="519">
        <v>10000</v>
      </c>
      <c r="FK1190" s="519">
        <v>10000</v>
      </c>
      <c r="FL1190" s="519">
        <v>10000</v>
      </c>
      <c r="FM1190" s="519">
        <v>10000</v>
      </c>
      <c r="FN1190" s="519">
        <v>10000</v>
      </c>
      <c r="FO1190" s="519">
        <v>10000</v>
      </c>
      <c r="FP1190" s="519">
        <v>10000</v>
      </c>
      <c r="FQ1190" s="519">
        <v>10000</v>
      </c>
      <c r="FR1190" s="519">
        <v>10000</v>
      </c>
      <c r="FS1190" s="519">
        <v>10000</v>
      </c>
      <c r="FT1190" s="519">
        <v>10000</v>
      </c>
      <c r="FU1190" s="519">
        <v>10000</v>
      </c>
      <c r="FV1190" s="519">
        <v>10000</v>
      </c>
      <c r="FW1190" s="519">
        <v>10000</v>
      </c>
      <c r="FX1190" s="519">
        <v>0</v>
      </c>
      <c r="FY1190" s="519">
        <v>0</v>
      </c>
      <c r="FZ1190" s="519">
        <v>0</v>
      </c>
      <c r="GA1190" s="519">
        <v>0</v>
      </c>
      <c r="GB1190" s="519">
        <v>0</v>
      </c>
      <c r="GC1190" s="519">
        <v>0</v>
      </c>
      <c r="GD1190" s="519">
        <v>0</v>
      </c>
      <c r="GE1190" s="519">
        <v>0</v>
      </c>
      <c r="GF1190" s="519">
        <v>0</v>
      </c>
      <c r="GG1190" s="519">
        <v>0</v>
      </c>
      <c r="GH1190" s="519">
        <v>0</v>
      </c>
      <c r="GI1190" s="519">
        <v>0</v>
      </c>
      <c r="GJ1190" s="519">
        <v>0</v>
      </c>
      <c r="GK1190" s="519">
        <v>0</v>
      </c>
      <c r="GL1190" s="519">
        <v>0</v>
      </c>
      <c r="GM1190" s="519">
        <v>0</v>
      </c>
      <c r="GN1190" s="519">
        <v>0</v>
      </c>
      <c r="GO1190" s="519">
        <v>0</v>
      </c>
      <c r="GP1190" s="519">
        <v>0</v>
      </c>
      <c r="GQ1190" s="519">
        <v>0</v>
      </c>
      <c r="GR1190" s="519">
        <v>0</v>
      </c>
      <c r="GS1190" s="519">
        <v>0</v>
      </c>
      <c r="GT1190" s="519">
        <v>0</v>
      </c>
      <c r="GU1190" s="519">
        <v>0</v>
      </c>
      <c r="GV1190" s="519">
        <v>0</v>
      </c>
      <c r="GW1190" s="519">
        <v>0</v>
      </c>
      <c r="GX1190" s="519">
        <v>0</v>
      </c>
      <c r="GY1190" s="519">
        <v>0</v>
      </c>
      <c r="GZ1190" s="519">
        <v>0</v>
      </c>
      <c r="HA1190" s="519">
        <v>0</v>
      </c>
      <c r="HB1190" s="519">
        <v>0</v>
      </c>
      <c r="HC1190" s="519">
        <v>0</v>
      </c>
      <c r="HD1190" s="519">
        <v>0</v>
      </c>
      <c r="HE1190" s="519">
        <v>0</v>
      </c>
      <c r="HF1190" s="519">
        <v>0</v>
      </c>
      <c r="HG1190" s="519">
        <v>0</v>
      </c>
      <c r="HH1190" s="519">
        <v>0</v>
      </c>
      <c r="HI1190" s="519">
        <v>0</v>
      </c>
      <c r="HJ1190" s="519">
        <v>0</v>
      </c>
      <c r="HK1190" s="519">
        <v>0</v>
      </c>
      <c r="HL1190" s="519">
        <v>0</v>
      </c>
      <c r="HM1190" s="519">
        <v>0</v>
      </c>
      <c r="HN1190" s="519">
        <v>0</v>
      </c>
      <c r="HO1190" s="519">
        <v>0</v>
      </c>
      <c r="HP1190" s="519">
        <v>0</v>
      </c>
      <c r="HQ1190" s="519">
        <v>0</v>
      </c>
      <c r="HR1190" s="519">
        <v>0</v>
      </c>
      <c r="HS1190" s="519">
        <v>0</v>
      </c>
      <c r="HT1190" s="519">
        <v>0</v>
      </c>
      <c r="HU1190" s="519">
        <v>0</v>
      </c>
      <c r="HV1190" s="519">
        <v>0</v>
      </c>
      <c r="HW1190" s="519">
        <v>0</v>
      </c>
      <c r="HX1190" s="519">
        <v>0</v>
      </c>
      <c r="HY1190" s="519">
        <v>0</v>
      </c>
      <c r="HZ1190" s="519">
        <v>0</v>
      </c>
      <c r="IA1190" s="519">
        <v>0</v>
      </c>
      <c r="IB1190" s="519">
        <v>0</v>
      </c>
      <c r="IC1190" s="519">
        <v>0</v>
      </c>
      <c r="ID1190" s="519">
        <v>0</v>
      </c>
      <c r="IE1190" s="519">
        <v>0</v>
      </c>
      <c r="IF1190" s="519">
        <v>0</v>
      </c>
      <c r="IG1190" s="519">
        <v>0</v>
      </c>
      <c r="IH1190" s="519">
        <v>0</v>
      </c>
      <c r="II1190" s="519">
        <v>0</v>
      </c>
      <c r="IJ1190" s="519">
        <v>0</v>
      </c>
      <c r="IK1190" s="519">
        <v>0</v>
      </c>
    </row>
    <row r="1191" spans="2:245" hidden="1">
      <c r="B1191" s="519" t="s">
        <v>1058</v>
      </c>
      <c r="C1191" s="519"/>
      <c r="D1191" s="519"/>
      <c r="E1191" s="519"/>
      <c r="F1191" s="519">
        <v>2</v>
      </c>
      <c r="G1191" s="519"/>
      <c r="H1191" s="519">
        <v>57</v>
      </c>
      <c r="I1191" s="519">
        <v>9</v>
      </c>
      <c r="J1191" s="519" t="str">
        <f t="shared" si="57"/>
        <v>SDN10025709</v>
      </c>
      <c r="K1191" s="519">
        <v>1304</v>
      </c>
      <c r="M1191" s="337"/>
      <c r="N1191" s="519" t="s">
        <v>1063</v>
      </c>
      <c r="O1191" s="519" t="s">
        <v>1059</v>
      </c>
      <c r="P1191" s="519">
        <v>5</v>
      </c>
      <c r="Q1191" s="521" t="str">
        <f t="shared" si="58"/>
        <v>SDN300105</v>
      </c>
      <c r="R1191" s="519">
        <v>291.5</v>
      </c>
      <c r="S1191" s="519">
        <v>2000</v>
      </c>
      <c r="T1191" s="519">
        <v>2000</v>
      </c>
      <c r="U1191" s="519">
        <v>2000</v>
      </c>
      <c r="V1191" s="519">
        <v>2000</v>
      </c>
      <c r="W1191" s="519">
        <v>2000</v>
      </c>
      <c r="X1191" s="519">
        <v>2040.5</v>
      </c>
      <c r="Y1191" s="519">
        <v>2332</v>
      </c>
      <c r="Z1191" s="519">
        <v>2623.5</v>
      </c>
      <c r="AA1191" s="519">
        <v>2915</v>
      </c>
      <c r="AB1191" s="519">
        <v>3206.5</v>
      </c>
      <c r="AC1191" s="519">
        <v>3498</v>
      </c>
      <c r="AD1191" s="519">
        <v>3789.5</v>
      </c>
      <c r="AE1191" s="519">
        <v>4081</v>
      </c>
      <c r="AF1191" s="519">
        <v>4372.5</v>
      </c>
      <c r="AG1191" s="519">
        <v>4605.7</v>
      </c>
      <c r="AH1191" s="519">
        <v>4838.8999999999996</v>
      </c>
      <c r="AI1191" s="519">
        <v>5072.1000000000004</v>
      </c>
      <c r="AJ1191" s="519">
        <v>5305.3</v>
      </c>
      <c r="AK1191" s="519">
        <v>5538.5</v>
      </c>
      <c r="AL1191" s="519">
        <v>5771.7</v>
      </c>
      <c r="AM1191" s="519">
        <v>6004.9</v>
      </c>
      <c r="AN1191" s="519">
        <v>6238.1</v>
      </c>
      <c r="AO1191" s="519">
        <v>6471.3</v>
      </c>
      <c r="AP1191" s="519">
        <v>6704.5</v>
      </c>
      <c r="AQ1191" s="519">
        <v>6937.7</v>
      </c>
      <c r="AR1191" s="519">
        <v>7170.9</v>
      </c>
      <c r="AS1191" s="519">
        <v>7404.1</v>
      </c>
      <c r="AT1191" s="519">
        <v>7637.3</v>
      </c>
      <c r="AU1191" s="519">
        <v>7870.5</v>
      </c>
      <c r="AV1191" s="519">
        <v>7870.5</v>
      </c>
      <c r="AW1191" s="519">
        <v>7870.5</v>
      </c>
      <c r="AX1191" s="519">
        <v>7870.5</v>
      </c>
      <c r="AY1191" s="519">
        <v>7870.5</v>
      </c>
      <c r="AZ1191" s="519">
        <v>7870.5</v>
      </c>
      <c r="BA1191" s="519">
        <v>7870.5</v>
      </c>
      <c r="BB1191" s="519">
        <v>7870.5</v>
      </c>
      <c r="BC1191" s="519">
        <v>7870.5</v>
      </c>
      <c r="BD1191" s="519">
        <v>7870.5</v>
      </c>
      <c r="BE1191" s="519">
        <v>7870.5</v>
      </c>
      <c r="BF1191" s="519">
        <v>7870.5</v>
      </c>
      <c r="BG1191" s="519">
        <v>7870.5</v>
      </c>
      <c r="BH1191" s="519">
        <v>7870.5</v>
      </c>
      <c r="BI1191" s="519">
        <v>7870.5</v>
      </c>
      <c r="BJ1191" s="519">
        <v>7870.5</v>
      </c>
      <c r="BK1191" s="519">
        <v>0</v>
      </c>
      <c r="BL1191" s="519">
        <v>0</v>
      </c>
      <c r="BM1191" s="519">
        <v>0</v>
      </c>
      <c r="BN1191" s="519">
        <v>0</v>
      </c>
      <c r="BO1191" s="519">
        <v>0</v>
      </c>
      <c r="BP1191" s="519">
        <v>0</v>
      </c>
      <c r="BQ1191" s="519">
        <v>0</v>
      </c>
      <c r="BR1191" s="519">
        <v>0</v>
      </c>
      <c r="BS1191" s="519">
        <v>0</v>
      </c>
      <c r="BT1191" s="519">
        <v>0</v>
      </c>
      <c r="BU1191" s="519">
        <v>0</v>
      </c>
      <c r="BV1191" s="519">
        <v>0</v>
      </c>
      <c r="BW1191" s="519">
        <v>0</v>
      </c>
      <c r="BX1191" s="519">
        <v>0</v>
      </c>
      <c r="BY1191" s="519">
        <v>0</v>
      </c>
      <c r="BZ1191" s="519">
        <v>0</v>
      </c>
      <c r="CA1191" s="519">
        <v>0</v>
      </c>
      <c r="CB1191" s="519">
        <v>0</v>
      </c>
      <c r="CC1191" s="519">
        <v>0</v>
      </c>
      <c r="CD1191" s="519">
        <v>0</v>
      </c>
      <c r="CE1191" s="519">
        <v>0</v>
      </c>
      <c r="CF1191" s="519">
        <v>0</v>
      </c>
      <c r="CG1191" s="519">
        <v>0</v>
      </c>
      <c r="CH1191" s="519">
        <v>0</v>
      </c>
      <c r="CI1191" s="519">
        <v>0</v>
      </c>
      <c r="CJ1191" s="519">
        <v>0</v>
      </c>
      <c r="CK1191" s="519">
        <v>0</v>
      </c>
      <c r="CL1191" s="519">
        <v>0</v>
      </c>
      <c r="CM1191" s="519">
        <v>0</v>
      </c>
      <c r="CN1191" s="519">
        <v>0</v>
      </c>
      <c r="CO1191" s="519">
        <v>0</v>
      </c>
      <c r="CP1191" s="519">
        <v>0</v>
      </c>
      <c r="CQ1191" s="519">
        <v>0</v>
      </c>
      <c r="CR1191" s="519">
        <v>0</v>
      </c>
      <c r="CS1191" s="519">
        <v>0</v>
      </c>
      <c r="CT1191" s="519">
        <v>0</v>
      </c>
      <c r="CU1191" s="519">
        <v>0</v>
      </c>
      <c r="CV1191" s="519">
        <v>0</v>
      </c>
      <c r="CW1191" s="519">
        <v>0</v>
      </c>
      <c r="CX1191" s="519">
        <v>0</v>
      </c>
      <c r="CY1191" s="519">
        <v>0</v>
      </c>
      <c r="CZ1191" s="519">
        <v>0</v>
      </c>
      <c r="DA1191" s="519">
        <v>0</v>
      </c>
      <c r="DB1191" s="519">
        <v>0</v>
      </c>
      <c r="DC1191" s="519">
        <v>0</v>
      </c>
      <c r="DD1191" s="519">
        <v>0</v>
      </c>
      <c r="DE1191" s="519">
        <v>0</v>
      </c>
      <c r="DF1191" s="519">
        <v>0</v>
      </c>
      <c r="DG1191" s="519">
        <v>0</v>
      </c>
      <c r="DH1191" s="519">
        <v>0</v>
      </c>
      <c r="DI1191" s="519">
        <v>0</v>
      </c>
      <c r="DJ1191" s="519">
        <v>0</v>
      </c>
      <c r="DK1191" s="519">
        <v>0</v>
      </c>
      <c r="DL1191" s="519">
        <v>0</v>
      </c>
      <c r="DM1191" s="519">
        <v>0</v>
      </c>
      <c r="DN1191" s="519">
        <v>0</v>
      </c>
      <c r="DO1191" s="519">
        <v>0</v>
      </c>
      <c r="DP1191" s="519">
        <v>0</v>
      </c>
      <c r="DQ1191" s="519">
        <v>0</v>
      </c>
      <c r="DR1191" s="519">
        <v>0</v>
      </c>
      <c r="DS1191" s="519">
        <v>0</v>
      </c>
      <c r="DT1191" s="519">
        <v>0</v>
      </c>
      <c r="DU1191" s="519">
        <v>0</v>
      </c>
      <c r="DV1191" s="519">
        <v>0</v>
      </c>
      <c r="DW1191" s="519">
        <v>0</v>
      </c>
      <c r="DX1191" s="519">
        <v>0</v>
      </c>
      <c r="DZ1191" s="337"/>
      <c r="EA1191" s="519" t="s">
        <v>1063</v>
      </c>
      <c r="EB1191" s="519" t="s">
        <v>1059</v>
      </c>
      <c r="EC1191" s="519">
        <v>5</v>
      </c>
      <c r="ED1191" s="183" t="str">
        <f t="shared" si="59"/>
        <v>SDN300105</v>
      </c>
      <c r="EE1191" s="519">
        <v>291.5</v>
      </c>
      <c r="EF1191" s="519">
        <v>10000</v>
      </c>
      <c r="EG1191" s="519">
        <v>10000</v>
      </c>
      <c r="EH1191" s="519">
        <v>10000</v>
      </c>
      <c r="EI1191" s="519">
        <v>10000</v>
      </c>
      <c r="EJ1191" s="519">
        <v>10000</v>
      </c>
      <c r="EK1191" s="519">
        <v>10000</v>
      </c>
      <c r="EL1191" s="519">
        <v>10000</v>
      </c>
      <c r="EM1191" s="519">
        <v>10000</v>
      </c>
      <c r="EN1191" s="519">
        <v>10000</v>
      </c>
      <c r="EO1191" s="519">
        <v>10000</v>
      </c>
      <c r="EP1191" s="519">
        <v>10000</v>
      </c>
      <c r="EQ1191" s="519">
        <v>10000</v>
      </c>
      <c r="ER1191" s="519">
        <v>10000</v>
      </c>
      <c r="ES1191" s="519">
        <v>10000</v>
      </c>
      <c r="ET1191" s="519">
        <v>10000</v>
      </c>
      <c r="EU1191" s="519">
        <v>10000</v>
      </c>
      <c r="EV1191" s="519">
        <v>10000</v>
      </c>
      <c r="EW1191" s="519">
        <v>10000</v>
      </c>
      <c r="EX1191" s="519">
        <v>10000</v>
      </c>
      <c r="EY1191" s="519">
        <v>10000</v>
      </c>
      <c r="EZ1191" s="519">
        <v>10000</v>
      </c>
      <c r="FA1191" s="519">
        <v>10000</v>
      </c>
      <c r="FB1191" s="519">
        <v>10000</v>
      </c>
      <c r="FC1191" s="519">
        <v>10000</v>
      </c>
      <c r="FD1191" s="519">
        <v>10000</v>
      </c>
      <c r="FE1191" s="519">
        <v>10000</v>
      </c>
      <c r="FF1191" s="519">
        <v>10000</v>
      </c>
      <c r="FG1191" s="519">
        <v>10000</v>
      </c>
      <c r="FH1191" s="519">
        <v>10000</v>
      </c>
      <c r="FI1191" s="519">
        <v>10000</v>
      </c>
      <c r="FJ1191" s="519">
        <v>10000</v>
      </c>
      <c r="FK1191" s="519">
        <v>10000</v>
      </c>
      <c r="FL1191" s="519">
        <v>10000</v>
      </c>
      <c r="FM1191" s="519">
        <v>10000</v>
      </c>
      <c r="FN1191" s="519">
        <v>10000</v>
      </c>
      <c r="FO1191" s="519">
        <v>10000</v>
      </c>
      <c r="FP1191" s="519">
        <v>10000</v>
      </c>
      <c r="FQ1191" s="519">
        <v>10000</v>
      </c>
      <c r="FR1191" s="519">
        <v>10000</v>
      </c>
      <c r="FS1191" s="519">
        <v>10000</v>
      </c>
      <c r="FT1191" s="519">
        <v>10000</v>
      </c>
      <c r="FU1191" s="519">
        <v>10000</v>
      </c>
      <c r="FV1191" s="519">
        <v>10000</v>
      </c>
      <c r="FW1191" s="519">
        <v>10000</v>
      </c>
      <c r="FX1191" s="519">
        <v>0</v>
      </c>
      <c r="FY1191" s="519">
        <v>0</v>
      </c>
      <c r="FZ1191" s="519">
        <v>0</v>
      </c>
      <c r="GA1191" s="519">
        <v>0</v>
      </c>
      <c r="GB1191" s="519">
        <v>0</v>
      </c>
      <c r="GC1191" s="519">
        <v>0</v>
      </c>
      <c r="GD1191" s="519">
        <v>0</v>
      </c>
      <c r="GE1191" s="519">
        <v>0</v>
      </c>
      <c r="GF1191" s="519">
        <v>0</v>
      </c>
      <c r="GG1191" s="519">
        <v>0</v>
      </c>
      <c r="GH1191" s="519">
        <v>0</v>
      </c>
      <c r="GI1191" s="519">
        <v>0</v>
      </c>
      <c r="GJ1191" s="519">
        <v>0</v>
      </c>
      <c r="GK1191" s="519">
        <v>0</v>
      </c>
      <c r="GL1191" s="519">
        <v>0</v>
      </c>
      <c r="GM1191" s="519">
        <v>0</v>
      </c>
      <c r="GN1191" s="519">
        <v>0</v>
      </c>
      <c r="GO1191" s="519">
        <v>0</v>
      </c>
      <c r="GP1191" s="519">
        <v>0</v>
      </c>
      <c r="GQ1191" s="519">
        <v>0</v>
      </c>
      <c r="GR1191" s="519">
        <v>0</v>
      </c>
      <c r="GS1191" s="519">
        <v>0</v>
      </c>
      <c r="GT1191" s="519">
        <v>0</v>
      </c>
      <c r="GU1191" s="519">
        <v>0</v>
      </c>
      <c r="GV1191" s="519">
        <v>0</v>
      </c>
      <c r="GW1191" s="519">
        <v>0</v>
      </c>
      <c r="GX1191" s="519">
        <v>0</v>
      </c>
      <c r="GY1191" s="519">
        <v>0</v>
      </c>
      <c r="GZ1191" s="519">
        <v>0</v>
      </c>
      <c r="HA1191" s="519">
        <v>0</v>
      </c>
      <c r="HB1191" s="519">
        <v>0</v>
      </c>
      <c r="HC1191" s="519">
        <v>0</v>
      </c>
      <c r="HD1191" s="519">
        <v>0</v>
      </c>
      <c r="HE1191" s="519">
        <v>0</v>
      </c>
      <c r="HF1191" s="519">
        <v>0</v>
      </c>
      <c r="HG1191" s="519">
        <v>0</v>
      </c>
      <c r="HH1191" s="519">
        <v>0</v>
      </c>
      <c r="HI1191" s="519">
        <v>0</v>
      </c>
      <c r="HJ1191" s="519">
        <v>0</v>
      </c>
      <c r="HK1191" s="519">
        <v>0</v>
      </c>
      <c r="HL1191" s="519">
        <v>0</v>
      </c>
      <c r="HM1191" s="519">
        <v>0</v>
      </c>
      <c r="HN1191" s="519">
        <v>0</v>
      </c>
      <c r="HO1191" s="519">
        <v>0</v>
      </c>
      <c r="HP1191" s="519">
        <v>0</v>
      </c>
      <c r="HQ1191" s="519">
        <v>0</v>
      </c>
      <c r="HR1191" s="519">
        <v>0</v>
      </c>
      <c r="HS1191" s="519">
        <v>0</v>
      </c>
      <c r="HT1191" s="519">
        <v>0</v>
      </c>
      <c r="HU1191" s="519">
        <v>0</v>
      </c>
      <c r="HV1191" s="519">
        <v>0</v>
      </c>
      <c r="HW1191" s="519">
        <v>0</v>
      </c>
      <c r="HX1191" s="519">
        <v>0</v>
      </c>
      <c r="HY1191" s="519">
        <v>0</v>
      </c>
      <c r="HZ1191" s="519">
        <v>0</v>
      </c>
      <c r="IA1191" s="519">
        <v>0</v>
      </c>
      <c r="IB1191" s="519">
        <v>0</v>
      </c>
      <c r="IC1191" s="519">
        <v>0</v>
      </c>
      <c r="ID1191" s="519">
        <v>0</v>
      </c>
      <c r="IE1191" s="519">
        <v>0</v>
      </c>
      <c r="IF1191" s="519">
        <v>0</v>
      </c>
      <c r="IG1191" s="519">
        <v>0</v>
      </c>
      <c r="IH1191" s="519">
        <v>0</v>
      </c>
      <c r="II1191" s="519">
        <v>0</v>
      </c>
      <c r="IJ1191" s="519">
        <v>0</v>
      </c>
      <c r="IK1191" s="519">
        <v>0</v>
      </c>
    </row>
    <row r="1192" spans="2:245" hidden="1">
      <c r="B1192" s="519" t="s">
        <v>1058</v>
      </c>
      <c r="C1192" s="519"/>
      <c r="D1192" s="519"/>
      <c r="E1192" s="519"/>
      <c r="F1192" s="519">
        <v>2</v>
      </c>
      <c r="G1192" s="519"/>
      <c r="H1192" s="519">
        <v>57</v>
      </c>
      <c r="I1192" s="519">
        <v>10</v>
      </c>
      <c r="J1192" s="519" t="str">
        <f t="shared" si="57"/>
        <v>SDN10025710</v>
      </c>
      <c r="K1192" s="519">
        <v>1304</v>
      </c>
      <c r="M1192" s="337"/>
      <c r="N1192" s="519" t="s">
        <v>1063</v>
      </c>
      <c r="O1192" s="519" t="s">
        <v>1059</v>
      </c>
      <c r="P1192" s="519">
        <v>6</v>
      </c>
      <c r="Q1192" s="521" t="str">
        <f t="shared" si="58"/>
        <v>SDN300106</v>
      </c>
      <c r="R1192" s="519">
        <v>291.5</v>
      </c>
      <c r="S1192" s="519">
        <v>2000</v>
      </c>
      <c r="T1192" s="519">
        <v>2000</v>
      </c>
      <c r="U1192" s="519">
        <v>2000</v>
      </c>
      <c r="V1192" s="519">
        <v>2000</v>
      </c>
      <c r="W1192" s="519">
        <v>2000</v>
      </c>
      <c r="X1192" s="519">
        <v>2040.5</v>
      </c>
      <c r="Y1192" s="519">
        <v>2332</v>
      </c>
      <c r="Z1192" s="519">
        <v>2623.5</v>
      </c>
      <c r="AA1192" s="519">
        <v>2915</v>
      </c>
      <c r="AB1192" s="519">
        <v>3206.5</v>
      </c>
      <c r="AC1192" s="519">
        <v>3498</v>
      </c>
      <c r="AD1192" s="519">
        <v>3789.5</v>
      </c>
      <c r="AE1192" s="519">
        <v>4081</v>
      </c>
      <c r="AF1192" s="519">
        <v>4372.5</v>
      </c>
      <c r="AG1192" s="519">
        <v>4605.7</v>
      </c>
      <c r="AH1192" s="519">
        <v>4838.8999999999996</v>
      </c>
      <c r="AI1192" s="519">
        <v>5072.1000000000004</v>
      </c>
      <c r="AJ1192" s="519">
        <v>5305.3</v>
      </c>
      <c r="AK1192" s="519">
        <v>5538.5</v>
      </c>
      <c r="AL1192" s="519">
        <v>5771.7</v>
      </c>
      <c r="AM1192" s="519">
        <v>6004.9</v>
      </c>
      <c r="AN1192" s="519">
        <v>6238.1</v>
      </c>
      <c r="AO1192" s="519">
        <v>6471.3</v>
      </c>
      <c r="AP1192" s="519">
        <v>6704.5</v>
      </c>
      <c r="AQ1192" s="519">
        <v>6937.7</v>
      </c>
      <c r="AR1192" s="519">
        <v>7170.9</v>
      </c>
      <c r="AS1192" s="519">
        <v>7404.1</v>
      </c>
      <c r="AT1192" s="519">
        <v>7637.3</v>
      </c>
      <c r="AU1192" s="519">
        <v>7870.5</v>
      </c>
      <c r="AV1192" s="519">
        <v>7870.5</v>
      </c>
      <c r="AW1192" s="519">
        <v>7870.5</v>
      </c>
      <c r="AX1192" s="519">
        <v>7870.5</v>
      </c>
      <c r="AY1192" s="519">
        <v>7870.5</v>
      </c>
      <c r="AZ1192" s="519">
        <v>7870.5</v>
      </c>
      <c r="BA1192" s="519">
        <v>7870.5</v>
      </c>
      <c r="BB1192" s="519">
        <v>7870.5</v>
      </c>
      <c r="BC1192" s="519">
        <v>7870.5</v>
      </c>
      <c r="BD1192" s="519">
        <v>7870.5</v>
      </c>
      <c r="BE1192" s="519">
        <v>7870.5</v>
      </c>
      <c r="BF1192" s="519">
        <v>7870.5</v>
      </c>
      <c r="BG1192" s="519">
        <v>7870.5</v>
      </c>
      <c r="BH1192" s="519">
        <v>7870.5</v>
      </c>
      <c r="BI1192" s="519">
        <v>7870.5</v>
      </c>
      <c r="BJ1192" s="519">
        <v>7870.5</v>
      </c>
      <c r="BK1192" s="519">
        <v>0</v>
      </c>
      <c r="BL1192" s="519">
        <v>0</v>
      </c>
      <c r="BM1192" s="519">
        <v>0</v>
      </c>
      <c r="BN1192" s="519">
        <v>0</v>
      </c>
      <c r="BO1192" s="519">
        <v>0</v>
      </c>
      <c r="BP1192" s="519">
        <v>0</v>
      </c>
      <c r="BQ1192" s="519">
        <v>0</v>
      </c>
      <c r="BR1192" s="519">
        <v>0</v>
      </c>
      <c r="BS1192" s="519">
        <v>0</v>
      </c>
      <c r="BT1192" s="519">
        <v>0</v>
      </c>
      <c r="BU1192" s="519">
        <v>0</v>
      </c>
      <c r="BV1192" s="519">
        <v>0</v>
      </c>
      <c r="BW1192" s="519">
        <v>0</v>
      </c>
      <c r="BX1192" s="519">
        <v>0</v>
      </c>
      <c r="BY1192" s="519">
        <v>0</v>
      </c>
      <c r="BZ1192" s="519">
        <v>0</v>
      </c>
      <c r="CA1192" s="519">
        <v>0</v>
      </c>
      <c r="CB1192" s="519">
        <v>0</v>
      </c>
      <c r="CC1192" s="519">
        <v>0</v>
      </c>
      <c r="CD1192" s="519">
        <v>0</v>
      </c>
      <c r="CE1192" s="519">
        <v>0</v>
      </c>
      <c r="CF1192" s="519">
        <v>0</v>
      </c>
      <c r="CG1192" s="519">
        <v>0</v>
      </c>
      <c r="CH1192" s="519">
        <v>0</v>
      </c>
      <c r="CI1192" s="519">
        <v>0</v>
      </c>
      <c r="CJ1192" s="519">
        <v>0</v>
      </c>
      <c r="CK1192" s="519">
        <v>0</v>
      </c>
      <c r="CL1192" s="519">
        <v>0</v>
      </c>
      <c r="CM1192" s="519">
        <v>0</v>
      </c>
      <c r="CN1192" s="519">
        <v>0</v>
      </c>
      <c r="CO1192" s="519">
        <v>0</v>
      </c>
      <c r="CP1192" s="519">
        <v>0</v>
      </c>
      <c r="CQ1192" s="519">
        <v>0</v>
      </c>
      <c r="CR1192" s="519">
        <v>0</v>
      </c>
      <c r="CS1192" s="519">
        <v>0</v>
      </c>
      <c r="CT1192" s="519">
        <v>0</v>
      </c>
      <c r="CU1192" s="519">
        <v>0</v>
      </c>
      <c r="CV1192" s="519">
        <v>0</v>
      </c>
      <c r="CW1192" s="519">
        <v>0</v>
      </c>
      <c r="CX1192" s="519">
        <v>0</v>
      </c>
      <c r="CY1192" s="519">
        <v>0</v>
      </c>
      <c r="CZ1192" s="519">
        <v>0</v>
      </c>
      <c r="DA1192" s="519">
        <v>0</v>
      </c>
      <c r="DB1192" s="519">
        <v>0</v>
      </c>
      <c r="DC1192" s="519">
        <v>0</v>
      </c>
      <c r="DD1192" s="519">
        <v>0</v>
      </c>
      <c r="DE1192" s="519">
        <v>0</v>
      </c>
      <c r="DF1192" s="519">
        <v>0</v>
      </c>
      <c r="DG1192" s="519">
        <v>0</v>
      </c>
      <c r="DH1192" s="519">
        <v>0</v>
      </c>
      <c r="DI1192" s="519">
        <v>0</v>
      </c>
      <c r="DJ1192" s="519">
        <v>0</v>
      </c>
      <c r="DK1192" s="519">
        <v>0</v>
      </c>
      <c r="DL1192" s="519">
        <v>0</v>
      </c>
      <c r="DM1192" s="519">
        <v>0</v>
      </c>
      <c r="DN1192" s="519">
        <v>0</v>
      </c>
      <c r="DO1192" s="519">
        <v>0</v>
      </c>
      <c r="DP1192" s="519">
        <v>0</v>
      </c>
      <c r="DQ1192" s="519">
        <v>0</v>
      </c>
      <c r="DR1192" s="519">
        <v>0</v>
      </c>
      <c r="DS1192" s="519">
        <v>0</v>
      </c>
      <c r="DT1192" s="519">
        <v>0</v>
      </c>
      <c r="DU1192" s="519">
        <v>0</v>
      </c>
      <c r="DV1192" s="519">
        <v>0</v>
      </c>
      <c r="DW1192" s="519">
        <v>0</v>
      </c>
      <c r="DX1192" s="519">
        <v>0</v>
      </c>
      <c r="DZ1192" s="337"/>
      <c r="EA1192" s="519" t="s">
        <v>1063</v>
      </c>
      <c r="EB1192" s="519" t="s">
        <v>1059</v>
      </c>
      <c r="EC1192" s="519">
        <v>6</v>
      </c>
      <c r="ED1192" s="183" t="str">
        <f t="shared" si="59"/>
        <v>SDN300106</v>
      </c>
      <c r="EE1192" s="519">
        <v>291.5</v>
      </c>
      <c r="EF1192" s="519">
        <v>10000</v>
      </c>
      <c r="EG1192" s="519">
        <v>10000</v>
      </c>
      <c r="EH1192" s="519">
        <v>10000</v>
      </c>
      <c r="EI1192" s="519">
        <v>10000</v>
      </c>
      <c r="EJ1192" s="519">
        <v>10000</v>
      </c>
      <c r="EK1192" s="519">
        <v>10000</v>
      </c>
      <c r="EL1192" s="519">
        <v>10000</v>
      </c>
      <c r="EM1192" s="519">
        <v>10000</v>
      </c>
      <c r="EN1192" s="519">
        <v>10000</v>
      </c>
      <c r="EO1192" s="519">
        <v>10000</v>
      </c>
      <c r="EP1192" s="519">
        <v>10000</v>
      </c>
      <c r="EQ1192" s="519">
        <v>10000</v>
      </c>
      <c r="ER1192" s="519">
        <v>10000</v>
      </c>
      <c r="ES1192" s="519">
        <v>10000</v>
      </c>
      <c r="ET1192" s="519">
        <v>10000</v>
      </c>
      <c r="EU1192" s="519">
        <v>10000</v>
      </c>
      <c r="EV1192" s="519">
        <v>10000</v>
      </c>
      <c r="EW1192" s="519">
        <v>10000</v>
      </c>
      <c r="EX1192" s="519">
        <v>10000</v>
      </c>
      <c r="EY1192" s="519">
        <v>10000</v>
      </c>
      <c r="EZ1192" s="519">
        <v>10000</v>
      </c>
      <c r="FA1192" s="519">
        <v>10000</v>
      </c>
      <c r="FB1192" s="519">
        <v>10000</v>
      </c>
      <c r="FC1192" s="519">
        <v>10000</v>
      </c>
      <c r="FD1192" s="519">
        <v>10000</v>
      </c>
      <c r="FE1192" s="519">
        <v>10000</v>
      </c>
      <c r="FF1192" s="519">
        <v>10000</v>
      </c>
      <c r="FG1192" s="519">
        <v>10000</v>
      </c>
      <c r="FH1192" s="519">
        <v>10000</v>
      </c>
      <c r="FI1192" s="519">
        <v>10000</v>
      </c>
      <c r="FJ1192" s="519">
        <v>10000</v>
      </c>
      <c r="FK1192" s="519">
        <v>10000</v>
      </c>
      <c r="FL1192" s="519">
        <v>10000</v>
      </c>
      <c r="FM1192" s="519">
        <v>10000</v>
      </c>
      <c r="FN1192" s="519">
        <v>10000</v>
      </c>
      <c r="FO1192" s="519">
        <v>10000</v>
      </c>
      <c r="FP1192" s="519">
        <v>10000</v>
      </c>
      <c r="FQ1192" s="519">
        <v>10000</v>
      </c>
      <c r="FR1192" s="519">
        <v>10000</v>
      </c>
      <c r="FS1192" s="519">
        <v>10000</v>
      </c>
      <c r="FT1192" s="519">
        <v>10000</v>
      </c>
      <c r="FU1192" s="519">
        <v>10000</v>
      </c>
      <c r="FV1192" s="519">
        <v>10000</v>
      </c>
      <c r="FW1192" s="519">
        <v>10000</v>
      </c>
      <c r="FX1192" s="519">
        <v>0</v>
      </c>
      <c r="FY1192" s="519">
        <v>0</v>
      </c>
      <c r="FZ1192" s="519">
        <v>0</v>
      </c>
      <c r="GA1192" s="519">
        <v>0</v>
      </c>
      <c r="GB1192" s="519">
        <v>0</v>
      </c>
      <c r="GC1192" s="519">
        <v>0</v>
      </c>
      <c r="GD1192" s="519">
        <v>0</v>
      </c>
      <c r="GE1192" s="519">
        <v>0</v>
      </c>
      <c r="GF1192" s="519">
        <v>0</v>
      </c>
      <c r="GG1192" s="519">
        <v>0</v>
      </c>
      <c r="GH1192" s="519">
        <v>0</v>
      </c>
      <c r="GI1192" s="519">
        <v>0</v>
      </c>
      <c r="GJ1192" s="519">
        <v>0</v>
      </c>
      <c r="GK1192" s="519">
        <v>0</v>
      </c>
      <c r="GL1192" s="519">
        <v>0</v>
      </c>
      <c r="GM1192" s="519">
        <v>0</v>
      </c>
      <c r="GN1192" s="519">
        <v>0</v>
      </c>
      <c r="GO1192" s="519">
        <v>0</v>
      </c>
      <c r="GP1192" s="519">
        <v>0</v>
      </c>
      <c r="GQ1192" s="519">
        <v>0</v>
      </c>
      <c r="GR1192" s="519">
        <v>0</v>
      </c>
      <c r="GS1192" s="519">
        <v>0</v>
      </c>
      <c r="GT1192" s="519">
        <v>0</v>
      </c>
      <c r="GU1192" s="519">
        <v>0</v>
      </c>
      <c r="GV1192" s="519">
        <v>0</v>
      </c>
      <c r="GW1192" s="519">
        <v>0</v>
      </c>
      <c r="GX1192" s="519">
        <v>0</v>
      </c>
      <c r="GY1192" s="519">
        <v>0</v>
      </c>
      <c r="GZ1192" s="519">
        <v>0</v>
      </c>
      <c r="HA1192" s="519">
        <v>0</v>
      </c>
      <c r="HB1192" s="519">
        <v>0</v>
      </c>
      <c r="HC1192" s="519">
        <v>0</v>
      </c>
      <c r="HD1192" s="519">
        <v>0</v>
      </c>
      <c r="HE1192" s="519">
        <v>0</v>
      </c>
      <c r="HF1192" s="519">
        <v>0</v>
      </c>
      <c r="HG1192" s="519">
        <v>0</v>
      </c>
      <c r="HH1192" s="519">
        <v>0</v>
      </c>
      <c r="HI1192" s="519">
        <v>0</v>
      </c>
      <c r="HJ1192" s="519">
        <v>0</v>
      </c>
      <c r="HK1192" s="519">
        <v>0</v>
      </c>
      <c r="HL1192" s="519">
        <v>0</v>
      </c>
      <c r="HM1192" s="519">
        <v>0</v>
      </c>
      <c r="HN1192" s="519">
        <v>0</v>
      </c>
      <c r="HO1192" s="519">
        <v>0</v>
      </c>
      <c r="HP1192" s="519">
        <v>0</v>
      </c>
      <c r="HQ1192" s="519">
        <v>0</v>
      </c>
      <c r="HR1192" s="519">
        <v>0</v>
      </c>
      <c r="HS1192" s="519">
        <v>0</v>
      </c>
      <c r="HT1192" s="519">
        <v>0</v>
      </c>
      <c r="HU1192" s="519">
        <v>0</v>
      </c>
      <c r="HV1192" s="519">
        <v>0</v>
      </c>
      <c r="HW1192" s="519">
        <v>0</v>
      </c>
      <c r="HX1192" s="519">
        <v>0</v>
      </c>
      <c r="HY1192" s="519">
        <v>0</v>
      </c>
      <c r="HZ1192" s="519">
        <v>0</v>
      </c>
      <c r="IA1192" s="519">
        <v>0</v>
      </c>
      <c r="IB1192" s="519">
        <v>0</v>
      </c>
      <c r="IC1192" s="519">
        <v>0</v>
      </c>
      <c r="ID1192" s="519">
        <v>0</v>
      </c>
      <c r="IE1192" s="519">
        <v>0</v>
      </c>
      <c r="IF1192" s="519">
        <v>0</v>
      </c>
      <c r="IG1192" s="519">
        <v>0</v>
      </c>
      <c r="IH1192" s="519">
        <v>0</v>
      </c>
      <c r="II1192" s="519">
        <v>0</v>
      </c>
      <c r="IJ1192" s="519">
        <v>0</v>
      </c>
      <c r="IK1192" s="519">
        <v>0</v>
      </c>
    </row>
    <row r="1193" spans="2:245" hidden="1">
      <c r="B1193" s="519" t="s">
        <v>1058</v>
      </c>
      <c r="C1193" s="519"/>
      <c r="D1193" s="519"/>
      <c r="E1193" s="519"/>
      <c r="F1193" s="519">
        <v>2</v>
      </c>
      <c r="G1193" s="519"/>
      <c r="H1193" s="519">
        <v>58</v>
      </c>
      <c r="I1193" s="519">
        <v>1</v>
      </c>
      <c r="J1193" s="519" t="str">
        <f t="shared" si="57"/>
        <v>SDN10025801</v>
      </c>
      <c r="K1193" s="519">
        <v>1745</v>
      </c>
      <c r="M1193" s="337"/>
      <c r="N1193" s="519" t="s">
        <v>1063</v>
      </c>
      <c r="O1193" s="519" t="s">
        <v>1059</v>
      </c>
      <c r="P1193" s="519">
        <v>7</v>
      </c>
      <c r="Q1193" s="521" t="str">
        <f t="shared" si="58"/>
        <v>SDN300107</v>
      </c>
      <c r="R1193" s="519">
        <v>291.5</v>
      </c>
      <c r="S1193" s="519">
        <v>2000</v>
      </c>
      <c r="T1193" s="519">
        <v>2000</v>
      </c>
      <c r="U1193" s="519">
        <v>2000</v>
      </c>
      <c r="V1193" s="519">
        <v>2000</v>
      </c>
      <c r="W1193" s="519">
        <v>2000</v>
      </c>
      <c r="X1193" s="519">
        <v>2040.5</v>
      </c>
      <c r="Y1193" s="519">
        <v>2332</v>
      </c>
      <c r="Z1193" s="519">
        <v>2623.5</v>
      </c>
      <c r="AA1193" s="519">
        <v>2915</v>
      </c>
      <c r="AB1193" s="519">
        <v>3206.5</v>
      </c>
      <c r="AC1193" s="519">
        <v>3498</v>
      </c>
      <c r="AD1193" s="519">
        <v>3789.5</v>
      </c>
      <c r="AE1193" s="519">
        <v>4081</v>
      </c>
      <c r="AF1193" s="519">
        <v>4372.5</v>
      </c>
      <c r="AG1193" s="519">
        <v>4605.7</v>
      </c>
      <c r="AH1193" s="519">
        <v>4838.8999999999996</v>
      </c>
      <c r="AI1193" s="519">
        <v>5072.1000000000004</v>
      </c>
      <c r="AJ1193" s="519">
        <v>5305.3</v>
      </c>
      <c r="AK1193" s="519">
        <v>5538.5</v>
      </c>
      <c r="AL1193" s="519">
        <v>5771.7</v>
      </c>
      <c r="AM1193" s="519">
        <v>6004.9</v>
      </c>
      <c r="AN1193" s="519">
        <v>6238.1</v>
      </c>
      <c r="AO1193" s="519">
        <v>6471.3</v>
      </c>
      <c r="AP1193" s="519">
        <v>6704.5</v>
      </c>
      <c r="AQ1193" s="519">
        <v>6937.7</v>
      </c>
      <c r="AR1193" s="519">
        <v>7170.9</v>
      </c>
      <c r="AS1193" s="519">
        <v>7404.1</v>
      </c>
      <c r="AT1193" s="519">
        <v>7637.3</v>
      </c>
      <c r="AU1193" s="519">
        <v>7870.5</v>
      </c>
      <c r="AV1193" s="519">
        <v>7870.5</v>
      </c>
      <c r="AW1193" s="519">
        <v>7870.5</v>
      </c>
      <c r="AX1193" s="519">
        <v>7870.5</v>
      </c>
      <c r="AY1193" s="519">
        <v>7870.5</v>
      </c>
      <c r="AZ1193" s="519">
        <v>7870.5</v>
      </c>
      <c r="BA1193" s="519">
        <v>7870.5</v>
      </c>
      <c r="BB1193" s="519">
        <v>7870.5</v>
      </c>
      <c r="BC1193" s="519">
        <v>7870.5</v>
      </c>
      <c r="BD1193" s="519">
        <v>7870.5</v>
      </c>
      <c r="BE1193" s="519">
        <v>7870.5</v>
      </c>
      <c r="BF1193" s="519">
        <v>7870.5</v>
      </c>
      <c r="BG1193" s="519">
        <v>7870.5</v>
      </c>
      <c r="BH1193" s="519">
        <v>7870.5</v>
      </c>
      <c r="BI1193" s="519">
        <v>7870.5</v>
      </c>
      <c r="BJ1193" s="519">
        <v>7870.5</v>
      </c>
      <c r="BK1193" s="519">
        <v>0</v>
      </c>
      <c r="BL1193" s="519">
        <v>0</v>
      </c>
      <c r="BM1193" s="519">
        <v>0</v>
      </c>
      <c r="BN1193" s="519">
        <v>0</v>
      </c>
      <c r="BO1193" s="519">
        <v>0</v>
      </c>
      <c r="BP1193" s="519">
        <v>0</v>
      </c>
      <c r="BQ1193" s="519">
        <v>0</v>
      </c>
      <c r="BR1193" s="519">
        <v>0</v>
      </c>
      <c r="BS1193" s="519">
        <v>0</v>
      </c>
      <c r="BT1193" s="519">
        <v>0</v>
      </c>
      <c r="BU1193" s="519">
        <v>0</v>
      </c>
      <c r="BV1193" s="519">
        <v>0</v>
      </c>
      <c r="BW1193" s="519">
        <v>0</v>
      </c>
      <c r="BX1193" s="519">
        <v>0</v>
      </c>
      <c r="BY1193" s="519">
        <v>0</v>
      </c>
      <c r="BZ1193" s="519">
        <v>0</v>
      </c>
      <c r="CA1193" s="519">
        <v>0</v>
      </c>
      <c r="CB1193" s="519">
        <v>0</v>
      </c>
      <c r="CC1193" s="519">
        <v>0</v>
      </c>
      <c r="CD1193" s="519">
        <v>0</v>
      </c>
      <c r="CE1193" s="519">
        <v>0</v>
      </c>
      <c r="CF1193" s="519">
        <v>0</v>
      </c>
      <c r="CG1193" s="519">
        <v>0</v>
      </c>
      <c r="CH1193" s="519">
        <v>0</v>
      </c>
      <c r="CI1193" s="519">
        <v>0</v>
      </c>
      <c r="CJ1193" s="519">
        <v>0</v>
      </c>
      <c r="CK1193" s="519">
        <v>0</v>
      </c>
      <c r="CL1193" s="519">
        <v>0</v>
      </c>
      <c r="CM1193" s="519">
        <v>0</v>
      </c>
      <c r="CN1193" s="519">
        <v>0</v>
      </c>
      <c r="CO1193" s="519">
        <v>0</v>
      </c>
      <c r="CP1193" s="519">
        <v>0</v>
      </c>
      <c r="CQ1193" s="519">
        <v>0</v>
      </c>
      <c r="CR1193" s="519">
        <v>0</v>
      </c>
      <c r="CS1193" s="519">
        <v>0</v>
      </c>
      <c r="CT1193" s="519">
        <v>0</v>
      </c>
      <c r="CU1193" s="519">
        <v>0</v>
      </c>
      <c r="CV1193" s="519">
        <v>0</v>
      </c>
      <c r="CW1193" s="519">
        <v>0</v>
      </c>
      <c r="CX1193" s="519">
        <v>0</v>
      </c>
      <c r="CY1193" s="519">
        <v>0</v>
      </c>
      <c r="CZ1193" s="519">
        <v>0</v>
      </c>
      <c r="DA1193" s="519">
        <v>0</v>
      </c>
      <c r="DB1193" s="519">
        <v>0</v>
      </c>
      <c r="DC1193" s="519">
        <v>0</v>
      </c>
      <c r="DD1193" s="519">
        <v>0</v>
      </c>
      <c r="DE1193" s="519">
        <v>0</v>
      </c>
      <c r="DF1193" s="519">
        <v>0</v>
      </c>
      <c r="DG1193" s="519">
        <v>0</v>
      </c>
      <c r="DH1193" s="519">
        <v>0</v>
      </c>
      <c r="DI1193" s="519">
        <v>0</v>
      </c>
      <c r="DJ1193" s="519">
        <v>0</v>
      </c>
      <c r="DK1193" s="519">
        <v>0</v>
      </c>
      <c r="DL1193" s="519">
        <v>0</v>
      </c>
      <c r="DM1193" s="519">
        <v>0</v>
      </c>
      <c r="DN1193" s="519">
        <v>0</v>
      </c>
      <c r="DO1193" s="519">
        <v>0</v>
      </c>
      <c r="DP1193" s="519">
        <v>0</v>
      </c>
      <c r="DQ1193" s="519">
        <v>0</v>
      </c>
      <c r="DR1193" s="519">
        <v>0</v>
      </c>
      <c r="DS1193" s="519">
        <v>0</v>
      </c>
      <c r="DT1193" s="519">
        <v>0</v>
      </c>
      <c r="DU1193" s="519">
        <v>0</v>
      </c>
      <c r="DV1193" s="519">
        <v>0</v>
      </c>
      <c r="DW1193" s="519">
        <v>0</v>
      </c>
      <c r="DX1193" s="519">
        <v>0</v>
      </c>
      <c r="DZ1193" s="337"/>
      <c r="EA1193" s="519" t="s">
        <v>1063</v>
      </c>
      <c r="EB1193" s="519" t="s">
        <v>1059</v>
      </c>
      <c r="EC1193" s="519">
        <v>7</v>
      </c>
      <c r="ED1193" s="183" t="str">
        <f t="shared" si="59"/>
        <v>SDN300107</v>
      </c>
      <c r="EE1193" s="519">
        <v>291.5</v>
      </c>
      <c r="EF1193" s="519">
        <v>10000</v>
      </c>
      <c r="EG1193" s="519">
        <v>10000</v>
      </c>
      <c r="EH1193" s="519">
        <v>10000</v>
      </c>
      <c r="EI1193" s="519">
        <v>10000</v>
      </c>
      <c r="EJ1193" s="519">
        <v>10000</v>
      </c>
      <c r="EK1193" s="519">
        <v>10000</v>
      </c>
      <c r="EL1193" s="519">
        <v>10000</v>
      </c>
      <c r="EM1193" s="519">
        <v>10000</v>
      </c>
      <c r="EN1193" s="519">
        <v>10000</v>
      </c>
      <c r="EO1193" s="519">
        <v>10000</v>
      </c>
      <c r="EP1193" s="519">
        <v>10000</v>
      </c>
      <c r="EQ1193" s="519">
        <v>10000</v>
      </c>
      <c r="ER1193" s="519">
        <v>10000</v>
      </c>
      <c r="ES1193" s="519">
        <v>10000</v>
      </c>
      <c r="ET1193" s="519">
        <v>10000</v>
      </c>
      <c r="EU1193" s="519">
        <v>10000</v>
      </c>
      <c r="EV1193" s="519">
        <v>10000</v>
      </c>
      <c r="EW1193" s="519">
        <v>10000</v>
      </c>
      <c r="EX1193" s="519">
        <v>10000</v>
      </c>
      <c r="EY1193" s="519">
        <v>10000</v>
      </c>
      <c r="EZ1193" s="519">
        <v>10000</v>
      </c>
      <c r="FA1193" s="519">
        <v>10000</v>
      </c>
      <c r="FB1193" s="519">
        <v>10000</v>
      </c>
      <c r="FC1193" s="519">
        <v>10000</v>
      </c>
      <c r="FD1193" s="519">
        <v>10000</v>
      </c>
      <c r="FE1193" s="519">
        <v>10000</v>
      </c>
      <c r="FF1193" s="519">
        <v>10000</v>
      </c>
      <c r="FG1193" s="519">
        <v>10000</v>
      </c>
      <c r="FH1193" s="519">
        <v>10000</v>
      </c>
      <c r="FI1193" s="519">
        <v>10000</v>
      </c>
      <c r="FJ1193" s="519">
        <v>10000</v>
      </c>
      <c r="FK1193" s="519">
        <v>10000</v>
      </c>
      <c r="FL1193" s="519">
        <v>10000</v>
      </c>
      <c r="FM1193" s="519">
        <v>10000</v>
      </c>
      <c r="FN1193" s="519">
        <v>10000</v>
      </c>
      <c r="FO1193" s="519">
        <v>10000</v>
      </c>
      <c r="FP1193" s="519">
        <v>10000</v>
      </c>
      <c r="FQ1193" s="519">
        <v>10000</v>
      </c>
      <c r="FR1193" s="519">
        <v>10000</v>
      </c>
      <c r="FS1193" s="519">
        <v>10000</v>
      </c>
      <c r="FT1193" s="519">
        <v>10000</v>
      </c>
      <c r="FU1193" s="519">
        <v>10000</v>
      </c>
      <c r="FV1193" s="519">
        <v>10000</v>
      </c>
      <c r="FW1193" s="519">
        <v>10000</v>
      </c>
      <c r="FX1193" s="519">
        <v>0</v>
      </c>
      <c r="FY1193" s="519">
        <v>0</v>
      </c>
      <c r="FZ1193" s="519">
        <v>0</v>
      </c>
      <c r="GA1193" s="519">
        <v>0</v>
      </c>
      <c r="GB1193" s="519">
        <v>0</v>
      </c>
      <c r="GC1193" s="519">
        <v>0</v>
      </c>
      <c r="GD1193" s="519">
        <v>0</v>
      </c>
      <c r="GE1193" s="519">
        <v>0</v>
      </c>
      <c r="GF1193" s="519">
        <v>0</v>
      </c>
      <c r="GG1193" s="519">
        <v>0</v>
      </c>
      <c r="GH1193" s="519">
        <v>0</v>
      </c>
      <c r="GI1193" s="519">
        <v>0</v>
      </c>
      <c r="GJ1193" s="519">
        <v>0</v>
      </c>
      <c r="GK1193" s="519">
        <v>0</v>
      </c>
      <c r="GL1193" s="519">
        <v>0</v>
      </c>
      <c r="GM1193" s="519">
        <v>0</v>
      </c>
      <c r="GN1193" s="519">
        <v>0</v>
      </c>
      <c r="GO1193" s="519">
        <v>0</v>
      </c>
      <c r="GP1193" s="519">
        <v>0</v>
      </c>
      <c r="GQ1193" s="519">
        <v>0</v>
      </c>
      <c r="GR1193" s="519">
        <v>0</v>
      </c>
      <c r="GS1193" s="519">
        <v>0</v>
      </c>
      <c r="GT1193" s="519">
        <v>0</v>
      </c>
      <c r="GU1193" s="519">
        <v>0</v>
      </c>
      <c r="GV1193" s="519">
        <v>0</v>
      </c>
      <c r="GW1193" s="519">
        <v>0</v>
      </c>
      <c r="GX1193" s="519">
        <v>0</v>
      </c>
      <c r="GY1193" s="519">
        <v>0</v>
      </c>
      <c r="GZ1193" s="519">
        <v>0</v>
      </c>
      <c r="HA1193" s="519">
        <v>0</v>
      </c>
      <c r="HB1193" s="519">
        <v>0</v>
      </c>
      <c r="HC1193" s="519">
        <v>0</v>
      </c>
      <c r="HD1193" s="519">
        <v>0</v>
      </c>
      <c r="HE1193" s="519">
        <v>0</v>
      </c>
      <c r="HF1193" s="519">
        <v>0</v>
      </c>
      <c r="HG1193" s="519">
        <v>0</v>
      </c>
      <c r="HH1193" s="519">
        <v>0</v>
      </c>
      <c r="HI1193" s="519">
        <v>0</v>
      </c>
      <c r="HJ1193" s="519">
        <v>0</v>
      </c>
      <c r="HK1193" s="519">
        <v>0</v>
      </c>
      <c r="HL1193" s="519">
        <v>0</v>
      </c>
      <c r="HM1193" s="519">
        <v>0</v>
      </c>
      <c r="HN1193" s="519">
        <v>0</v>
      </c>
      <c r="HO1193" s="519">
        <v>0</v>
      </c>
      <c r="HP1193" s="519">
        <v>0</v>
      </c>
      <c r="HQ1193" s="519">
        <v>0</v>
      </c>
      <c r="HR1193" s="519">
        <v>0</v>
      </c>
      <c r="HS1193" s="519">
        <v>0</v>
      </c>
      <c r="HT1193" s="519">
        <v>0</v>
      </c>
      <c r="HU1193" s="519">
        <v>0</v>
      </c>
      <c r="HV1193" s="519">
        <v>0</v>
      </c>
      <c r="HW1193" s="519">
        <v>0</v>
      </c>
      <c r="HX1193" s="519">
        <v>0</v>
      </c>
      <c r="HY1193" s="519">
        <v>0</v>
      </c>
      <c r="HZ1193" s="519">
        <v>0</v>
      </c>
      <c r="IA1193" s="519">
        <v>0</v>
      </c>
      <c r="IB1193" s="519">
        <v>0</v>
      </c>
      <c r="IC1193" s="519">
        <v>0</v>
      </c>
      <c r="ID1193" s="519">
        <v>0</v>
      </c>
      <c r="IE1193" s="519">
        <v>0</v>
      </c>
      <c r="IF1193" s="519">
        <v>0</v>
      </c>
      <c r="IG1193" s="519">
        <v>0</v>
      </c>
      <c r="IH1193" s="519">
        <v>0</v>
      </c>
      <c r="II1193" s="519">
        <v>0</v>
      </c>
      <c r="IJ1193" s="519">
        <v>0</v>
      </c>
      <c r="IK1193" s="519">
        <v>0</v>
      </c>
    </row>
    <row r="1194" spans="2:245" hidden="1">
      <c r="B1194" s="519" t="s">
        <v>1058</v>
      </c>
      <c r="C1194" s="519"/>
      <c r="D1194" s="519"/>
      <c r="E1194" s="519"/>
      <c r="F1194" s="519">
        <v>2</v>
      </c>
      <c r="G1194" s="519"/>
      <c r="H1194" s="519">
        <v>58</v>
      </c>
      <c r="I1194" s="519">
        <v>2</v>
      </c>
      <c r="J1194" s="519" t="str">
        <f t="shared" si="57"/>
        <v>SDN10025802</v>
      </c>
      <c r="K1194" s="519">
        <v>1745</v>
      </c>
      <c r="M1194" s="337"/>
      <c r="N1194" s="519" t="s">
        <v>1063</v>
      </c>
      <c r="O1194" s="519" t="s">
        <v>1059</v>
      </c>
      <c r="P1194" s="519">
        <v>8</v>
      </c>
      <c r="Q1194" s="521" t="str">
        <f t="shared" si="58"/>
        <v>SDN300108</v>
      </c>
      <c r="R1194" s="519">
        <v>291.5</v>
      </c>
      <c r="S1194" s="519">
        <v>2000</v>
      </c>
      <c r="T1194" s="519">
        <v>2000</v>
      </c>
      <c r="U1194" s="519">
        <v>2000</v>
      </c>
      <c r="V1194" s="519">
        <v>2000</v>
      </c>
      <c r="W1194" s="519">
        <v>2000</v>
      </c>
      <c r="X1194" s="519">
        <v>2040.5</v>
      </c>
      <c r="Y1194" s="519">
        <v>2332</v>
      </c>
      <c r="Z1194" s="519">
        <v>2623.5</v>
      </c>
      <c r="AA1194" s="519">
        <v>2915</v>
      </c>
      <c r="AB1194" s="519">
        <v>3206.5</v>
      </c>
      <c r="AC1194" s="519">
        <v>3498</v>
      </c>
      <c r="AD1194" s="519">
        <v>3789.5</v>
      </c>
      <c r="AE1194" s="519">
        <v>4081</v>
      </c>
      <c r="AF1194" s="519">
        <v>4372.5</v>
      </c>
      <c r="AG1194" s="519">
        <v>4605.7</v>
      </c>
      <c r="AH1194" s="519">
        <v>4838.8999999999996</v>
      </c>
      <c r="AI1194" s="519">
        <v>5072.1000000000004</v>
      </c>
      <c r="AJ1194" s="519">
        <v>5305.3</v>
      </c>
      <c r="AK1194" s="519">
        <v>5538.5</v>
      </c>
      <c r="AL1194" s="519">
        <v>5771.7</v>
      </c>
      <c r="AM1194" s="519">
        <v>6004.9</v>
      </c>
      <c r="AN1194" s="519">
        <v>6238.1</v>
      </c>
      <c r="AO1194" s="519">
        <v>6471.3</v>
      </c>
      <c r="AP1194" s="519">
        <v>6704.5</v>
      </c>
      <c r="AQ1194" s="519">
        <v>6937.7</v>
      </c>
      <c r="AR1194" s="519">
        <v>7170.9</v>
      </c>
      <c r="AS1194" s="519">
        <v>7404.1</v>
      </c>
      <c r="AT1194" s="519">
        <v>7637.3</v>
      </c>
      <c r="AU1194" s="519">
        <v>7870.5</v>
      </c>
      <c r="AV1194" s="519">
        <v>7870.5</v>
      </c>
      <c r="AW1194" s="519">
        <v>7870.5</v>
      </c>
      <c r="AX1194" s="519">
        <v>7870.5</v>
      </c>
      <c r="AY1194" s="519">
        <v>7870.5</v>
      </c>
      <c r="AZ1194" s="519">
        <v>7870.5</v>
      </c>
      <c r="BA1194" s="519">
        <v>7870.5</v>
      </c>
      <c r="BB1194" s="519">
        <v>7870.5</v>
      </c>
      <c r="BC1194" s="519">
        <v>7870.5</v>
      </c>
      <c r="BD1194" s="519">
        <v>7870.5</v>
      </c>
      <c r="BE1194" s="519">
        <v>7870.5</v>
      </c>
      <c r="BF1194" s="519">
        <v>7870.5</v>
      </c>
      <c r="BG1194" s="519">
        <v>7870.5</v>
      </c>
      <c r="BH1194" s="519">
        <v>7870.5</v>
      </c>
      <c r="BI1194" s="519">
        <v>7870.5</v>
      </c>
      <c r="BJ1194" s="519">
        <v>7870.5</v>
      </c>
      <c r="BK1194" s="519">
        <v>0</v>
      </c>
      <c r="BL1194" s="519">
        <v>0</v>
      </c>
      <c r="BM1194" s="519">
        <v>0</v>
      </c>
      <c r="BN1194" s="519">
        <v>0</v>
      </c>
      <c r="BO1194" s="519">
        <v>0</v>
      </c>
      <c r="BP1194" s="519">
        <v>0</v>
      </c>
      <c r="BQ1194" s="519">
        <v>0</v>
      </c>
      <c r="BR1194" s="519">
        <v>0</v>
      </c>
      <c r="BS1194" s="519">
        <v>0</v>
      </c>
      <c r="BT1194" s="519">
        <v>0</v>
      </c>
      <c r="BU1194" s="519">
        <v>0</v>
      </c>
      <c r="BV1194" s="519">
        <v>0</v>
      </c>
      <c r="BW1194" s="519">
        <v>0</v>
      </c>
      <c r="BX1194" s="519">
        <v>0</v>
      </c>
      <c r="BY1194" s="519">
        <v>0</v>
      </c>
      <c r="BZ1194" s="519">
        <v>0</v>
      </c>
      <c r="CA1194" s="519">
        <v>0</v>
      </c>
      <c r="CB1194" s="519">
        <v>0</v>
      </c>
      <c r="CC1194" s="519">
        <v>0</v>
      </c>
      <c r="CD1194" s="519">
        <v>0</v>
      </c>
      <c r="CE1194" s="519">
        <v>0</v>
      </c>
      <c r="CF1194" s="519">
        <v>0</v>
      </c>
      <c r="CG1194" s="519">
        <v>0</v>
      </c>
      <c r="CH1194" s="519">
        <v>0</v>
      </c>
      <c r="CI1194" s="519">
        <v>0</v>
      </c>
      <c r="CJ1194" s="519">
        <v>0</v>
      </c>
      <c r="CK1194" s="519">
        <v>0</v>
      </c>
      <c r="CL1194" s="519">
        <v>0</v>
      </c>
      <c r="CM1194" s="519">
        <v>0</v>
      </c>
      <c r="CN1194" s="519">
        <v>0</v>
      </c>
      <c r="CO1194" s="519">
        <v>0</v>
      </c>
      <c r="CP1194" s="519">
        <v>0</v>
      </c>
      <c r="CQ1194" s="519">
        <v>0</v>
      </c>
      <c r="CR1194" s="519">
        <v>0</v>
      </c>
      <c r="CS1194" s="519">
        <v>0</v>
      </c>
      <c r="CT1194" s="519">
        <v>0</v>
      </c>
      <c r="CU1194" s="519">
        <v>0</v>
      </c>
      <c r="CV1194" s="519">
        <v>0</v>
      </c>
      <c r="CW1194" s="519">
        <v>0</v>
      </c>
      <c r="CX1194" s="519">
        <v>0</v>
      </c>
      <c r="CY1194" s="519">
        <v>0</v>
      </c>
      <c r="CZ1194" s="519">
        <v>0</v>
      </c>
      <c r="DA1194" s="519">
        <v>0</v>
      </c>
      <c r="DB1194" s="519">
        <v>0</v>
      </c>
      <c r="DC1194" s="519">
        <v>0</v>
      </c>
      <c r="DD1194" s="519">
        <v>0</v>
      </c>
      <c r="DE1194" s="519">
        <v>0</v>
      </c>
      <c r="DF1194" s="519">
        <v>0</v>
      </c>
      <c r="DG1194" s="519">
        <v>0</v>
      </c>
      <c r="DH1194" s="519">
        <v>0</v>
      </c>
      <c r="DI1194" s="519">
        <v>0</v>
      </c>
      <c r="DJ1194" s="519">
        <v>0</v>
      </c>
      <c r="DK1194" s="519">
        <v>0</v>
      </c>
      <c r="DL1194" s="519">
        <v>0</v>
      </c>
      <c r="DM1194" s="519">
        <v>0</v>
      </c>
      <c r="DN1194" s="519">
        <v>0</v>
      </c>
      <c r="DO1194" s="519">
        <v>0</v>
      </c>
      <c r="DP1194" s="519">
        <v>0</v>
      </c>
      <c r="DQ1194" s="519">
        <v>0</v>
      </c>
      <c r="DR1194" s="519">
        <v>0</v>
      </c>
      <c r="DS1194" s="519">
        <v>0</v>
      </c>
      <c r="DT1194" s="519">
        <v>0</v>
      </c>
      <c r="DU1194" s="519">
        <v>0</v>
      </c>
      <c r="DV1194" s="519">
        <v>0</v>
      </c>
      <c r="DW1194" s="519">
        <v>0</v>
      </c>
      <c r="DX1194" s="519">
        <v>0</v>
      </c>
      <c r="DZ1194" s="337"/>
      <c r="EA1194" s="519" t="s">
        <v>1063</v>
      </c>
      <c r="EB1194" s="519" t="s">
        <v>1059</v>
      </c>
      <c r="EC1194" s="519">
        <v>8</v>
      </c>
      <c r="ED1194" s="183" t="str">
        <f t="shared" si="59"/>
        <v>SDN300108</v>
      </c>
      <c r="EE1194" s="519">
        <v>291.5</v>
      </c>
      <c r="EF1194" s="519">
        <v>10000</v>
      </c>
      <c r="EG1194" s="519">
        <v>10000</v>
      </c>
      <c r="EH1194" s="519">
        <v>10000</v>
      </c>
      <c r="EI1194" s="519">
        <v>10000</v>
      </c>
      <c r="EJ1194" s="519">
        <v>10000</v>
      </c>
      <c r="EK1194" s="519">
        <v>10000</v>
      </c>
      <c r="EL1194" s="519">
        <v>10000</v>
      </c>
      <c r="EM1194" s="519">
        <v>10000</v>
      </c>
      <c r="EN1194" s="519">
        <v>10000</v>
      </c>
      <c r="EO1194" s="519">
        <v>10000</v>
      </c>
      <c r="EP1194" s="519">
        <v>10000</v>
      </c>
      <c r="EQ1194" s="519">
        <v>10000</v>
      </c>
      <c r="ER1194" s="519">
        <v>10000</v>
      </c>
      <c r="ES1194" s="519">
        <v>10000</v>
      </c>
      <c r="ET1194" s="519">
        <v>10000</v>
      </c>
      <c r="EU1194" s="519">
        <v>10000</v>
      </c>
      <c r="EV1194" s="519">
        <v>10000</v>
      </c>
      <c r="EW1194" s="519">
        <v>10000</v>
      </c>
      <c r="EX1194" s="519">
        <v>10000</v>
      </c>
      <c r="EY1194" s="519">
        <v>10000</v>
      </c>
      <c r="EZ1194" s="519">
        <v>10000</v>
      </c>
      <c r="FA1194" s="519">
        <v>10000</v>
      </c>
      <c r="FB1194" s="519">
        <v>10000</v>
      </c>
      <c r="FC1194" s="519">
        <v>10000</v>
      </c>
      <c r="FD1194" s="519">
        <v>10000</v>
      </c>
      <c r="FE1194" s="519">
        <v>10000</v>
      </c>
      <c r="FF1194" s="519">
        <v>10000</v>
      </c>
      <c r="FG1194" s="519">
        <v>10000</v>
      </c>
      <c r="FH1194" s="519">
        <v>10000</v>
      </c>
      <c r="FI1194" s="519">
        <v>10000</v>
      </c>
      <c r="FJ1194" s="519">
        <v>10000</v>
      </c>
      <c r="FK1194" s="519">
        <v>10000</v>
      </c>
      <c r="FL1194" s="519">
        <v>10000</v>
      </c>
      <c r="FM1194" s="519">
        <v>10000</v>
      </c>
      <c r="FN1194" s="519">
        <v>10000</v>
      </c>
      <c r="FO1194" s="519">
        <v>10000</v>
      </c>
      <c r="FP1194" s="519">
        <v>10000</v>
      </c>
      <c r="FQ1194" s="519">
        <v>10000</v>
      </c>
      <c r="FR1194" s="519">
        <v>10000</v>
      </c>
      <c r="FS1194" s="519">
        <v>10000</v>
      </c>
      <c r="FT1194" s="519">
        <v>10000</v>
      </c>
      <c r="FU1194" s="519">
        <v>10000</v>
      </c>
      <c r="FV1194" s="519">
        <v>10000</v>
      </c>
      <c r="FW1194" s="519">
        <v>10000</v>
      </c>
      <c r="FX1194" s="519">
        <v>0</v>
      </c>
      <c r="FY1194" s="519">
        <v>0</v>
      </c>
      <c r="FZ1194" s="519">
        <v>0</v>
      </c>
      <c r="GA1194" s="519">
        <v>0</v>
      </c>
      <c r="GB1194" s="519">
        <v>0</v>
      </c>
      <c r="GC1194" s="519">
        <v>0</v>
      </c>
      <c r="GD1194" s="519">
        <v>0</v>
      </c>
      <c r="GE1194" s="519">
        <v>0</v>
      </c>
      <c r="GF1194" s="519">
        <v>0</v>
      </c>
      <c r="GG1194" s="519">
        <v>0</v>
      </c>
      <c r="GH1194" s="519">
        <v>0</v>
      </c>
      <c r="GI1194" s="519">
        <v>0</v>
      </c>
      <c r="GJ1194" s="519">
        <v>0</v>
      </c>
      <c r="GK1194" s="519">
        <v>0</v>
      </c>
      <c r="GL1194" s="519">
        <v>0</v>
      </c>
      <c r="GM1194" s="519">
        <v>0</v>
      </c>
      <c r="GN1194" s="519">
        <v>0</v>
      </c>
      <c r="GO1194" s="519">
        <v>0</v>
      </c>
      <c r="GP1194" s="519">
        <v>0</v>
      </c>
      <c r="GQ1194" s="519">
        <v>0</v>
      </c>
      <c r="GR1194" s="519">
        <v>0</v>
      </c>
      <c r="GS1194" s="519">
        <v>0</v>
      </c>
      <c r="GT1194" s="519">
        <v>0</v>
      </c>
      <c r="GU1194" s="519">
        <v>0</v>
      </c>
      <c r="GV1194" s="519">
        <v>0</v>
      </c>
      <c r="GW1194" s="519">
        <v>0</v>
      </c>
      <c r="GX1194" s="519">
        <v>0</v>
      </c>
      <c r="GY1194" s="519">
        <v>0</v>
      </c>
      <c r="GZ1194" s="519">
        <v>0</v>
      </c>
      <c r="HA1194" s="519">
        <v>0</v>
      </c>
      <c r="HB1194" s="519">
        <v>0</v>
      </c>
      <c r="HC1194" s="519">
        <v>0</v>
      </c>
      <c r="HD1194" s="519">
        <v>0</v>
      </c>
      <c r="HE1194" s="519">
        <v>0</v>
      </c>
      <c r="HF1194" s="519">
        <v>0</v>
      </c>
      <c r="HG1194" s="519">
        <v>0</v>
      </c>
      <c r="HH1194" s="519">
        <v>0</v>
      </c>
      <c r="HI1194" s="519">
        <v>0</v>
      </c>
      <c r="HJ1194" s="519">
        <v>0</v>
      </c>
      <c r="HK1194" s="519">
        <v>0</v>
      </c>
      <c r="HL1194" s="519">
        <v>0</v>
      </c>
      <c r="HM1194" s="519">
        <v>0</v>
      </c>
      <c r="HN1194" s="519">
        <v>0</v>
      </c>
      <c r="HO1194" s="519">
        <v>0</v>
      </c>
      <c r="HP1194" s="519">
        <v>0</v>
      </c>
      <c r="HQ1194" s="519">
        <v>0</v>
      </c>
      <c r="HR1194" s="519">
        <v>0</v>
      </c>
      <c r="HS1194" s="519">
        <v>0</v>
      </c>
      <c r="HT1194" s="519">
        <v>0</v>
      </c>
      <c r="HU1194" s="519">
        <v>0</v>
      </c>
      <c r="HV1194" s="519">
        <v>0</v>
      </c>
      <c r="HW1194" s="519">
        <v>0</v>
      </c>
      <c r="HX1194" s="519">
        <v>0</v>
      </c>
      <c r="HY1194" s="519">
        <v>0</v>
      </c>
      <c r="HZ1194" s="519">
        <v>0</v>
      </c>
      <c r="IA1194" s="519">
        <v>0</v>
      </c>
      <c r="IB1194" s="519">
        <v>0</v>
      </c>
      <c r="IC1194" s="519">
        <v>0</v>
      </c>
      <c r="ID1194" s="519">
        <v>0</v>
      </c>
      <c r="IE1194" s="519">
        <v>0</v>
      </c>
      <c r="IF1194" s="519">
        <v>0</v>
      </c>
      <c r="IG1194" s="519">
        <v>0</v>
      </c>
      <c r="IH1194" s="519">
        <v>0</v>
      </c>
      <c r="II1194" s="519">
        <v>0</v>
      </c>
      <c r="IJ1194" s="519">
        <v>0</v>
      </c>
      <c r="IK1194" s="519">
        <v>0</v>
      </c>
    </row>
    <row r="1195" spans="2:245" hidden="1">
      <c r="B1195" s="519" t="s">
        <v>1058</v>
      </c>
      <c r="C1195" s="519"/>
      <c r="D1195" s="519"/>
      <c r="E1195" s="519"/>
      <c r="F1195" s="519">
        <v>2</v>
      </c>
      <c r="G1195" s="519"/>
      <c r="H1195" s="519">
        <v>58</v>
      </c>
      <c r="I1195" s="519">
        <v>3</v>
      </c>
      <c r="J1195" s="519" t="str">
        <f t="shared" si="57"/>
        <v>SDN10025803</v>
      </c>
      <c r="K1195" s="519">
        <v>1745</v>
      </c>
      <c r="M1195" s="337"/>
      <c r="N1195" s="519" t="s">
        <v>1063</v>
      </c>
      <c r="O1195" s="519" t="s">
        <v>1059</v>
      </c>
      <c r="P1195" s="519">
        <v>9</v>
      </c>
      <c r="Q1195" s="521" t="str">
        <f t="shared" si="58"/>
        <v>SDN300109</v>
      </c>
      <c r="R1195" s="519">
        <v>291.5</v>
      </c>
      <c r="S1195" s="519">
        <v>2000</v>
      </c>
      <c r="T1195" s="519">
        <v>2000</v>
      </c>
      <c r="U1195" s="519">
        <v>2000</v>
      </c>
      <c r="V1195" s="519">
        <v>2000</v>
      </c>
      <c r="W1195" s="519">
        <v>2000</v>
      </c>
      <c r="X1195" s="519">
        <v>2040.5</v>
      </c>
      <c r="Y1195" s="519">
        <v>2332</v>
      </c>
      <c r="Z1195" s="519">
        <v>2623.5</v>
      </c>
      <c r="AA1195" s="519">
        <v>2915</v>
      </c>
      <c r="AB1195" s="519">
        <v>3206.5</v>
      </c>
      <c r="AC1195" s="519">
        <v>3498</v>
      </c>
      <c r="AD1195" s="519">
        <v>3789.5</v>
      </c>
      <c r="AE1195" s="519">
        <v>4081</v>
      </c>
      <c r="AF1195" s="519">
        <v>4372.5</v>
      </c>
      <c r="AG1195" s="519">
        <v>4605.7</v>
      </c>
      <c r="AH1195" s="519">
        <v>4838.8999999999996</v>
      </c>
      <c r="AI1195" s="519">
        <v>5072.1000000000004</v>
      </c>
      <c r="AJ1195" s="519">
        <v>5305.3</v>
      </c>
      <c r="AK1195" s="519">
        <v>5538.5</v>
      </c>
      <c r="AL1195" s="519">
        <v>5771.7</v>
      </c>
      <c r="AM1195" s="519">
        <v>6004.9</v>
      </c>
      <c r="AN1195" s="519">
        <v>6238.1</v>
      </c>
      <c r="AO1195" s="519">
        <v>6471.3</v>
      </c>
      <c r="AP1195" s="519">
        <v>6704.5</v>
      </c>
      <c r="AQ1195" s="519">
        <v>6937.7</v>
      </c>
      <c r="AR1195" s="519">
        <v>7170.9</v>
      </c>
      <c r="AS1195" s="519">
        <v>7404.1</v>
      </c>
      <c r="AT1195" s="519">
        <v>7637.3</v>
      </c>
      <c r="AU1195" s="519">
        <v>7870.5</v>
      </c>
      <c r="AV1195" s="519">
        <v>7870.5</v>
      </c>
      <c r="AW1195" s="519">
        <v>7870.5</v>
      </c>
      <c r="AX1195" s="519">
        <v>7870.5</v>
      </c>
      <c r="AY1195" s="519">
        <v>7870.5</v>
      </c>
      <c r="AZ1195" s="519">
        <v>7870.5</v>
      </c>
      <c r="BA1195" s="519">
        <v>7870.5</v>
      </c>
      <c r="BB1195" s="519">
        <v>7870.5</v>
      </c>
      <c r="BC1195" s="519">
        <v>7870.5</v>
      </c>
      <c r="BD1195" s="519">
        <v>7870.5</v>
      </c>
      <c r="BE1195" s="519">
        <v>7870.5</v>
      </c>
      <c r="BF1195" s="519">
        <v>7870.5</v>
      </c>
      <c r="BG1195" s="519">
        <v>7870.5</v>
      </c>
      <c r="BH1195" s="519">
        <v>7870.5</v>
      </c>
      <c r="BI1195" s="519">
        <v>7870.5</v>
      </c>
      <c r="BJ1195" s="519">
        <v>7870.5</v>
      </c>
      <c r="BK1195" s="519">
        <v>0</v>
      </c>
      <c r="BL1195" s="519">
        <v>0</v>
      </c>
      <c r="BM1195" s="519">
        <v>0</v>
      </c>
      <c r="BN1195" s="519">
        <v>0</v>
      </c>
      <c r="BO1195" s="519">
        <v>0</v>
      </c>
      <c r="BP1195" s="519">
        <v>0</v>
      </c>
      <c r="BQ1195" s="519">
        <v>0</v>
      </c>
      <c r="BR1195" s="519">
        <v>0</v>
      </c>
      <c r="BS1195" s="519">
        <v>0</v>
      </c>
      <c r="BT1195" s="519">
        <v>0</v>
      </c>
      <c r="BU1195" s="519">
        <v>0</v>
      </c>
      <c r="BV1195" s="519">
        <v>0</v>
      </c>
      <c r="BW1195" s="519">
        <v>0</v>
      </c>
      <c r="BX1195" s="519">
        <v>0</v>
      </c>
      <c r="BY1195" s="519">
        <v>0</v>
      </c>
      <c r="BZ1195" s="519">
        <v>0</v>
      </c>
      <c r="CA1195" s="519">
        <v>0</v>
      </c>
      <c r="CB1195" s="519">
        <v>0</v>
      </c>
      <c r="CC1195" s="519">
        <v>0</v>
      </c>
      <c r="CD1195" s="519">
        <v>0</v>
      </c>
      <c r="CE1195" s="519">
        <v>0</v>
      </c>
      <c r="CF1195" s="519">
        <v>0</v>
      </c>
      <c r="CG1195" s="519">
        <v>0</v>
      </c>
      <c r="CH1195" s="519">
        <v>0</v>
      </c>
      <c r="CI1195" s="519">
        <v>0</v>
      </c>
      <c r="CJ1195" s="519">
        <v>0</v>
      </c>
      <c r="CK1195" s="519">
        <v>0</v>
      </c>
      <c r="CL1195" s="519">
        <v>0</v>
      </c>
      <c r="CM1195" s="519">
        <v>0</v>
      </c>
      <c r="CN1195" s="519">
        <v>0</v>
      </c>
      <c r="CO1195" s="519">
        <v>0</v>
      </c>
      <c r="CP1195" s="519">
        <v>0</v>
      </c>
      <c r="CQ1195" s="519">
        <v>0</v>
      </c>
      <c r="CR1195" s="519">
        <v>0</v>
      </c>
      <c r="CS1195" s="519">
        <v>0</v>
      </c>
      <c r="CT1195" s="519">
        <v>0</v>
      </c>
      <c r="CU1195" s="519">
        <v>0</v>
      </c>
      <c r="CV1195" s="519">
        <v>0</v>
      </c>
      <c r="CW1195" s="519">
        <v>0</v>
      </c>
      <c r="CX1195" s="519">
        <v>0</v>
      </c>
      <c r="CY1195" s="519">
        <v>0</v>
      </c>
      <c r="CZ1195" s="519">
        <v>0</v>
      </c>
      <c r="DA1195" s="519">
        <v>0</v>
      </c>
      <c r="DB1195" s="519">
        <v>0</v>
      </c>
      <c r="DC1195" s="519">
        <v>0</v>
      </c>
      <c r="DD1195" s="519">
        <v>0</v>
      </c>
      <c r="DE1195" s="519">
        <v>0</v>
      </c>
      <c r="DF1195" s="519">
        <v>0</v>
      </c>
      <c r="DG1195" s="519">
        <v>0</v>
      </c>
      <c r="DH1195" s="519">
        <v>0</v>
      </c>
      <c r="DI1195" s="519">
        <v>0</v>
      </c>
      <c r="DJ1195" s="519">
        <v>0</v>
      </c>
      <c r="DK1195" s="519">
        <v>0</v>
      </c>
      <c r="DL1195" s="519">
        <v>0</v>
      </c>
      <c r="DM1195" s="519">
        <v>0</v>
      </c>
      <c r="DN1195" s="519">
        <v>0</v>
      </c>
      <c r="DO1195" s="519">
        <v>0</v>
      </c>
      <c r="DP1195" s="519">
        <v>0</v>
      </c>
      <c r="DQ1195" s="519">
        <v>0</v>
      </c>
      <c r="DR1195" s="519">
        <v>0</v>
      </c>
      <c r="DS1195" s="519">
        <v>0</v>
      </c>
      <c r="DT1195" s="519">
        <v>0</v>
      </c>
      <c r="DU1195" s="519">
        <v>0</v>
      </c>
      <c r="DV1195" s="519">
        <v>0</v>
      </c>
      <c r="DW1195" s="519">
        <v>0</v>
      </c>
      <c r="DX1195" s="519">
        <v>0</v>
      </c>
      <c r="DZ1195" s="337"/>
      <c r="EA1195" s="519" t="s">
        <v>1063</v>
      </c>
      <c r="EB1195" s="519" t="s">
        <v>1059</v>
      </c>
      <c r="EC1195" s="519">
        <v>9</v>
      </c>
      <c r="ED1195" s="183" t="str">
        <f t="shared" si="59"/>
        <v>SDN300109</v>
      </c>
      <c r="EE1195" s="519">
        <v>291.5</v>
      </c>
      <c r="EF1195" s="519">
        <v>10000</v>
      </c>
      <c r="EG1195" s="519">
        <v>10000</v>
      </c>
      <c r="EH1195" s="519">
        <v>10000</v>
      </c>
      <c r="EI1195" s="519">
        <v>10000</v>
      </c>
      <c r="EJ1195" s="519">
        <v>10000</v>
      </c>
      <c r="EK1195" s="519">
        <v>10000</v>
      </c>
      <c r="EL1195" s="519">
        <v>10000</v>
      </c>
      <c r="EM1195" s="519">
        <v>10000</v>
      </c>
      <c r="EN1195" s="519">
        <v>10000</v>
      </c>
      <c r="EO1195" s="519">
        <v>10000</v>
      </c>
      <c r="EP1195" s="519">
        <v>10000</v>
      </c>
      <c r="EQ1195" s="519">
        <v>10000</v>
      </c>
      <c r="ER1195" s="519">
        <v>10000</v>
      </c>
      <c r="ES1195" s="519">
        <v>10000</v>
      </c>
      <c r="ET1195" s="519">
        <v>10000</v>
      </c>
      <c r="EU1195" s="519">
        <v>10000</v>
      </c>
      <c r="EV1195" s="519">
        <v>10000</v>
      </c>
      <c r="EW1195" s="519">
        <v>10000</v>
      </c>
      <c r="EX1195" s="519">
        <v>10000</v>
      </c>
      <c r="EY1195" s="519">
        <v>10000</v>
      </c>
      <c r="EZ1195" s="519">
        <v>10000</v>
      </c>
      <c r="FA1195" s="519">
        <v>10000</v>
      </c>
      <c r="FB1195" s="519">
        <v>10000</v>
      </c>
      <c r="FC1195" s="519">
        <v>10000</v>
      </c>
      <c r="FD1195" s="519">
        <v>10000</v>
      </c>
      <c r="FE1195" s="519">
        <v>10000</v>
      </c>
      <c r="FF1195" s="519">
        <v>10000</v>
      </c>
      <c r="FG1195" s="519">
        <v>10000</v>
      </c>
      <c r="FH1195" s="519">
        <v>10000</v>
      </c>
      <c r="FI1195" s="519">
        <v>10000</v>
      </c>
      <c r="FJ1195" s="519">
        <v>10000</v>
      </c>
      <c r="FK1195" s="519">
        <v>10000</v>
      </c>
      <c r="FL1195" s="519">
        <v>10000</v>
      </c>
      <c r="FM1195" s="519">
        <v>10000</v>
      </c>
      <c r="FN1195" s="519">
        <v>10000</v>
      </c>
      <c r="FO1195" s="519">
        <v>10000</v>
      </c>
      <c r="FP1195" s="519">
        <v>10000</v>
      </c>
      <c r="FQ1195" s="519">
        <v>10000</v>
      </c>
      <c r="FR1195" s="519">
        <v>10000</v>
      </c>
      <c r="FS1195" s="519">
        <v>10000</v>
      </c>
      <c r="FT1195" s="519">
        <v>10000</v>
      </c>
      <c r="FU1195" s="519">
        <v>10000</v>
      </c>
      <c r="FV1195" s="519">
        <v>10000</v>
      </c>
      <c r="FW1195" s="519">
        <v>10000</v>
      </c>
      <c r="FX1195" s="519">
        <v>0</v>
      </c>
      <c r="FY1195" s="519">
        <v>0</v>
      </c>
      <c r="FZ1195" s="519">
        <v>0</v>
      </c>
      <c r="GA1195" s="519">
        <v>0</v>
      </c>
      <c r="GB1195" s="519">
        <v>0</v>
      </c>
      <c r="GC1195" s="519">
        <v>0</v>
      </c>
      <c r="GD1195" s="519">
        <v>0</v>
      </c>
      <c r="GE1195" s="519">
        <v>0</v>
      </c>
      <c r="GF1195" s="519">
        <v>0</v>
      </c>
      <c r="GG1195" s="519">
        <v>0</v>
      </c>
      <c r="GH1195" s="519">
        <v>0</v>
      </c>
      <c r="GI1195" s="519">
        <v>0</v>
      </c>
      <c r="GJ1195" s="519">
        <v>0</v>
      </c>
      <c r="GK1195" s="519">
        <v>0</v>
      </c>
      <c r="GL1195" s="519">
        <v>0</v>
      </c>
      <c r="GM1195" s="519">
        <v>0</v>
      </c>
      <c r="GN1195" s="519">
        <v>0</v>
      </c>
      <c r="GO1195" s="519">
        <v>0</v>
      </c>
      <c r="GP1195" s="519">
        <v>0</v>
      </c>
      <c r="GQ1195" s="519">
        <v>0</v>
      </c>
      <c r="GR1195" s="519">
        <v>0</v>
      </c>
      <c r="GS1195" s="519">
        <v>0</v>
      </c>
      <c r="GT1195" s="519">
        <v>0</v>
      </c>
      <c r="GU1195" s="519">
        <v>0</v>
      </c>
      <c r="GV1195" s="519">
        <v>0</v>
      </c>
      <c r="GW1195" s="519">
        <v>0</v>
      </c>
      <c r="GX1195" s="519">
        <v>0</v>
      </c>
      <c r="GY1195" s="519">
        <v>0</v>
      </c>
      <c r="GZ1195" s="519">
        <v>0</v>
      </c>
      <c r="HA1195" s="519">
        <v>0</v>
      </c>
      <c r="HB1195" s="519">
        <v>0</v>
      </c>
      <c r="HC1195" s="519">
        <v>0</v>
      </c>
      <c r="HD1195" s="519">
        <v>0</v>
      </c>
      <c r="HE1195" s="519">
        <v>0</v>
      </c>
      <c r="HF1195" s="519">
        <v>0</v>
      </c>
      <c r="HG1195" s="519">
        <v>0</v>
      </c>
      <c r="HH1195" s="519">
        <v>0</v>
      </c>
      <c r="HI1195" s="519">
        <v>0</v>
      </c>
      <c r="HJ1195" s="519">
        <v>0</v>
      </c>
      <c r="HK1195" s="519">
        <v>0</v>
      </c>
      <c r="HL1195" s="519">
        <v>0</v>
      </c>
      <c r="HM1195" s="519">
        <v>0</v>
      </c>
      <c r="HN1195" s="519">
        <v>0</v>
      </c>
      <c r="HO1195" s="519">
        <v>0</v>
      </c>
      <c r="HP1195" s="519">
        <v>0</v>
      </c>
      <c r="HQ1195" s="519">
        <v>0</v>
      </c>
      <c r="HR1195" s="519">
        <v>0</v>
      </c>
      <c r="HS1195" s="519">
        <v>0</v>
      </c>
      <c r="HT1195" s="519">
        <v>0</v>
      </c>
      <c r="HU1195" s="519">
        <v>0</v>
      </c>
      <c r="HV1195" s="519">
        <v>0</v>
      </c>
      <c r="HW1195" s="519">
        <v>0</v>
      </c>
      <c r="HX1195" s="519">
        <v>0</v>
      </c>
      <c r="HY1195" s="519">
        <v>0</v>
      </c>
      <c r="HZ1195" s="519">
        <v>0</v>
      </c>
      <c r="IA1195" s="519">
        <v>0</v>
      </c>
      <c r="IB1195" s="519">
        <v>0</v>
      </c>
      <c r="IC1195" s="519">
        <v>0</v>
      </c>
      <c r="ID1195" s="519">
        <v>0</v>
      </c>
      <c r="IE1195" s="519">
        <v>0</v>
      </c>
      <c r="IF1195" s="519">
        <v>0</v>
      </c>
      <c r="IG1195" s="519">
        <v>0</v>
      </c>
      <c r="IH1195" s="519">
        <v>0</v>
      </c>
      <c r="II1195" s="519">
        <v>0</v>
      </c>
      <c r="IJ1195" s="519">
        <v>0</v>
      </c>
      <c r="IK1195" s="519">
        <v>0</v>
      </c>
    </row>
    <row r="1196" spans="2:245" hidden="1">
      <c r="B1196" s="519" t="s">
        <v>1058</v>
      </c>
      <c r="C1196" s="519"/>
      <c r="D1196" s="519"/>
      <c r="E1196" s="519"/>
      <c r="F1196" s="519">
        <v>2</v>
      </c>
      <c r="G1196" s="519"/>
      <c r="H1196" s="519">
        <v>58</v>
      </c>
      <c r="I1196" s="519">
        <v>4</v>
      </c>
      <c r="J1196" s="519" t="str">
        <f t="shared" si="57"/>
        <v>SDN10025804</v>
      </c>
      <c r="K1196" s="519">
        <v>1745</v>
      </c>
      <c r="M1196" s="337"/>
      <c r="N1196" s="519" t="s">
        <v>1063</v>
      </c>
      <c r="O1196" s="519" t="s">
        <v>1059</v>
      </c>
      <c r="P1196" s="519">
        <v>10</v>
      </c>
      <c r="Q1196" s="521" t="str">
        <f t="shared" si="58"/>
        <v>SDN300110</v>
      </c>
      <c r="R1196" s="519">
        <v>291.5</v>
      </c>
      <c r="S1196" s="519">
        <v>2000</v>
      </c>
      <c r="T1196" s="519">
        <v>2000</v>
      </c>
      <c r="U1196" s="519">
        <v>2000</v>
      </c>
      <c r="V1196" s="519">
        <v>2000</v>
      </c>
      <c r="W1196" s="519">
        <v>2000</v>
      </c>
      <c r="X1196" s="519">
        <v>2040.5</v>
      </c>
      <c r="Y1196" s="519">
        <v>2332</v>
      </c>
      <c r="Z1196" s="519">
        <v>2623.5</v>
      </c>
      <c r="AA1196" s="519">
        <v>2915</v>
      </c>
      <c r="AB1196" s="519">
        <v>3206.5</v>
      </c>
      <c r="AC1196" s="519">
        <v>3498</v>
      </c>
      <c r="AD1196" s="519">
        <v>3789.5</v>
      </c>
      <c r="AE1196" s="519">
        <v>4081</v>
      </c>
      <c r="AF1196" s="519">
        <v>4372.5</v>
      </c>
      <c r="AG1196" s="519">
        <v>4605.7</v>
      </c>
      <c r="AH1196" s="519">
        <v>4838.8999999999996</v>
      </c>
      <c r="AI1196" s="519">
        <v>5072.1000000000004</v>
      </c>
      <c r="AJ1196" s="519">
        <v>5305.3</v>
      </c>
      <c r="AK1196" s="519">
        <v>5538.5</v>
      </c>
      <c r="AL1196" s="519">
        <v>5771.7</v>
      </c>
      <c r="AM1196" s="519">
        <v>6004.9</v>
      </c>
      <c r="AN1196" s="519">
        <v>6238.1</v>
      </c>
      <c r="AO1196" s="519">
        <v>6471.3</v>
      </c>
      <c r="AP1196" s="519">
        <v>6704.5</v>
      </c>
      <c r="AQ1196" s="519">
        <v>6937.7</v>
      </c>
      <c r="AR1196" s="519">
        <v>7170.9</v>
      </c>
      <c r="AS1196" s="519">
        <v>7404.1</v>
      </c>
      <c r="AT1196" s="519">
        <v>7637.3</v>
      </c>
      <c r="AU1196" s="519">
        <v>7870.5</v>
      </c>
      <c r="AV1196" s="519">
        <v>7870.5</v>
      </c>
      <c r="AW1196" s="519">
        <v>7870.5</v>
      </c>
      <c r="AX1196" s="519">
        <v>7870.5</v>
      </c>
      <c r="AY1196" s="519">
        <v>7870.5</v>
      </c>
      <c r="AZ1196" s="519">
        <v>7870.5</v>
      </c>
      <c r="BA1196" s="519">
        <v>7870.5</v>
      </c>
      <c r="BB1196" s="519">
        <v>7870.5</v>
      </c>
      <c r="BC1196" s="519">
        <v>7870.5</v>
      </c>
      <c r="BD1196" s="519">
        <v>7870.5</v>
      </c>
      <c r="BE1196" s="519">
        <v>7870.5</v>
      </c>
      <c r="BF1196" s="519">
        <v>7870.5</v>
      </c>
      <c r="BG1196" s="519">
        <v>7870.5</v>
      </c>
      <c r="BH1196" s="519">
        <v>7870.5</v>
      </c>
      <c r="BI1196" s="519">
        <v>7870.5</v>
      </c>
      <c r="BJ1196" s="519">
        <v>7870.5</v>
      </c>
      <c r="BK1196" s="519">
        <v>0</v>
      </c>
      <c r="BL1196" s="519">
        <v>0</v>
      </c>
      <c r="BM1196" s="519">
        <v>0</v>
      </c>
      <c r="BN1196" s="519">
        <v>0</v>
      </c>
      <c r="BO1196" s="519">
        <v>0</v>
      </c>
      <c r="BP1196" s="519">
        <v>0</v>
      </c>
      <c r="BQ1196" s="519">
        <v>0</v>
      </c>
      <c r="BR1196" s="519">
        <v>0</v>
      </c>
      <c r="BS1196" s="519">
        <v>0</v>
      </c>
      <c r="BT1196" s="519">
        <v>0</v>
      </c>
      <c r="BU1196" s="519">
        <v>0</v>
      </c>
      <c r="BV1196" s="519">
        <v>0</v>
      </c>
      <c r="BW1196" s="519">
        <v>0</v>
      </c>
      <c r="BX1196" s="519">
        <v>0</v>
      </c>
      <c r="BY1196" s="519">
        <v>0</v>
      </c>
      <c r="BZ1196" s="519">
        <v>0</v>
      </c>
      <c r="CA1196" s="519">
        <v>0</v>
      </c>
      <c r="CB1196" s="519">
        <v>0</v>
      </c>
      <c r="CC1196" s="519">
        <v>0</v>
      </c>
      <c r="CD1196" s="519">
        <v>0</v>
      </c>
      <c r="CE1196" s="519">
        <v>0</v>
      </c>
      <c r="CF1196" s="519">
        <v>0</v>
      </c>
      <c r="CG1196" s="519">
        <v>0</v>
      </c>
      <c r="CH1196" s="519">
        <v>0</v>
      </c>
      <c r="CI1196" s="519">
        <v>0</v>
      </c>
      <c r="CJ1196" s="519">
        <v>0</v>
      </c>
      <c r="CK1196" s="519">
        <v>0</v>
      </c>
      <c r="CL1196" s="519">
        <v>0</v>
      </c>
      <c r="CM1196" s="519">
        <v>0</v>
      </c>
      <c r="CN1196" s="519">
        <v>0</v>
      </c>
      <c r="CO1196" s="519">
        <v>0</v>
      </c>
      <c r="CP1196" s="519">
        <v>0</v>
      </c>
      <c r="CQ1196" s="519">
        <v>0</v>
      </c>
      <c r="CR1196" s="519">
        <v>0</v>
      </c>
      <c r="CS1196" s="519">
        <v>0</v>
      </c>
      <c r="CT1196" s="519">
        <v>0</v>
      </c>
      <c r="CU1196" s="519">
        <v>0</v>
      </c>
      <c r="CV1196" s="519">
        <v>0</v>
      </c>
      <c r="CW1196" s="519">
        <v>0</v>
      </c>
      <c r="CX1196" s="519">
        <v>0</v>
      </c>
      <c r="CY1196" s="519">
        <v>0</v>
      </c>
      <c r="CZ1196" s="519">
        <v>0</v>
      </c>
      <c r="DA1196" s="519">
        <v>0</v>
      </c>
      <c r="DB1196" s="519">
        <v>0</v>
      </c>
      <c r="DC1196" s="519">
        <v>0</v>
      </c>
      <c r="DD1196" s="519">
        <v>0</v>
      </c>
      <c r="DE1196" s="519">
        <v>0</v>
      </c>
      <c r="DF1196" s="519">
        <v>0</v>
      </c>
      <c r="DG1196" s="519">
        <v>0</v>
      </c>
      <c r="DH1196" s="519">
        <v>0</v>
      </c>
      <c r="DI1196" s="519">
        <v>0</v>
      </c>
      <c r="DJ1196" s="519">
        <v>0</v>
      </c>
      <c r="DK1196" s="519">
        <v>0</v>
      </c>
      <c r="DL1196" s="519">
        <v>0</v>
      </c>
      <c r="DM1196" s="519">
        <v>0</v>
      </c>
      <c r="DN1196" s="519">
        <v>0</v>
      </c>
      <c r="DO1196" s="519">
        <v>0</v>
      </c>
      <c r="DP1196" s="519">
        <v>0</v>
      </c>
      <c r="DQ1196" s="519">
        <v>0</v>
      </c>
      <c r="DR1196" s="519">
        <v>0</v>
      </c>
      <c r="DS1196" s="519">
        <v>0</v>
      </c>
      <c r="DT1196" s="519">
        <v>0</v>
      </c>
      <c r="DU1196" s="519">
        <v>0</v>
      </c>
      <c r="DV1196" s="519">
        <v>0</v>
      </c>
      <c r="DW1196" s="519">
        <v>0</v>
      </c>
      <c r="DX1196" s="519">
        <v>0</v>
      </c>
      <c r="DZ1196" s="337"/>
      <c r="EA1196" s="519" t="s">
        <v>1063</v>
      </c>
      <c r="EB1196" s="519" t="s">
        <v>1059</v>
      </c>
      <c r="EC1196" s="519">
        <v>10</v>
      </c>
      <c r="ED1196" s="183" t="str">
        <f t="shared" si="59"/>
        <v>SDN300110</v>
      </c>
      <c r="EE1196" s="519">
        <v>291.5</v>
      </c>
      <c r="EF1196" s="519">
        <v>10000</v>
      </c>
      <c r="EG1196" s="519">
        <v>10000</v>
      </c>
      <c r="EH1196" s="519">
        <v>10000</v>
      </c>
      <c r="EI1196" s="519">
        <v>10000</v>
      </c>
      <c r="EJ1196" s="519">
        <v>10000</v>
      </c>
      <c r="EK1196" s="519">
        <v>10000</v>
      </c>
      <c r="EL1196" s="519">
        <v>10000</v>
      </c>
      <c r="EM1196" s="519">
        <v>10000</v>
      </c>
      <c r="EN1196" s="519">
        <v>10000</v>
      </c>
      <c r="EO1196" s="519">
        <v>10000</v>
      </c>
      <c r="EP1196" s="519">
        <v>10000</v>
      </c>
      <c r="EQ1196" s="519">
        <v>10000</v>
      </c>
      <c r="ER1196" s="519">
        <v>10000</v>
      </c>
      <c r="ES1196" s="519">
        <v>10000</v>
      </c>
      <c r="ET1196" s="519">
        <v>10000</v>
      </c>
      <c r="EU1196" s="519">
        <v>10000</v>
      </c>
      <c r="EV1196" s="519">
        <v>10000</v>
      </c>
      <c r="EW1196" s="519">
        <v>10000</v>
      </c>
      <c r="EX1196" s="519">
        <v>10000</v>
      </c>
      <c r="EY1196" s="519">
        <v>10000</v>
      </c>
      <c r="EZ1196" s="519">
        <v>10000</v>
      </c>
      <c r="FA1196" s="519">
        <v>10000</v>
      </c>
      <c r="FB1196" s="519">
        <v>10000</v>
      </c>
      <c r="FC1196" s="519">
        <v>10000</v>
      </c>
      <c r="FD1196" s="519">
        <v>10000</v>
      </c>
      <c r="FE1196" s="519">
        <v>10000</v>
      </c>
      <c r="FF1196" s="519">
        <v>10000</v>
      </c>
      <c r="FG1196" s="519">
        <v>10000</v>
      </c>
      <c r="FH1196" s="519">
        <v>10000</v>
      </c>
      <c r="FI1196" s="519">
        <v>10000</v>
      </c>
      <c r="FJ1196" s="519">
        <v>10000</v>
      </c>
      <c r="FK1196" s="519">
        <v>10000</v>
      </c>
      <c r="FL1196" s="519">
        <v>10000</v>
      </c>
      <c r="FM1196" s="519">
        <v>10000</v>
      </c>
      <c r="FN1196" s="519">
        <v>10000</v>
      </c>
      <c r="FO1196" s="519">
        <v>10000</v>
      </c>
      <c r="FP1196" s="519">
        <v>10000</v>
      </c>
      <c r="FQ1196" s="519">
        <v>10000</v>
      </c>
      <c r="FR1196" s="519">
        <v>10000</v>
      </c>
      <c r="FS1196" s="519">
        <v>10000</v>
      </c>
      <c r="FT1196" s="519">
        <v>10000</v>
      </c>
      <c r="FU1196" s="519">
        <v>10000</v>
      </c>
      <c r="FV1196" s="519">
        <v>10000</v>
      </c>
      <c r="FW1196" s="519">
        <v>10000</v>
      </c>
      <c r="FX1196" s="519">
        <v>0</v>
      </c>
      <c r="FY1196" s="519">
        <v>0</v>
      </c>
      <c r="FZ1196" s="519">
        <v>0</v>
      </c>
      <c r="GA1196" s="519">
        <v>0</v>
      </c>
      <c r="GB1196" s="519">
        <v>0</v>
      </c>
      <c r="GC1196" s="519">
        <v>0</v>
      </c>
      <c r="GD1196" s="519">
        <v>0</v>
      </c>
      <c r="GE1196" s="519">
        <v>0</v>
      </c>
      <c r="GF1196" s="519">
        <v>0</v>
      </c>
      <c r="GG1196" s="519">
        <v>0</v>
      </c>
      <c r="GH1196" s="519">
        <v>0</v>
      </c>
      <c r="GI1196" s="519">
        <v>0</v>
      </c>
      <c r="GJ1196" s="519">
        <v>0</v>
      </c>
      <c r="GK1196" s="519">
        <v>0</v>
      </c>
      <c r="GL1196" s="519">
        <v>0</v>
      </c>
      <c r="GM1196" s="519">
        <v>0</v>
      </c>
      <c r="GN1196" s="519">
        <v>0</v>
      </c>
      <c r="GO1196" s="519">
        <v>0</v>
      </c>
      <c r="GP1196" s="519">
        <v>0</v>
      </c>
      <c r="GQ1196" s="519">
        <v>0</v>
      </c>
      <c r="GR1196" s="519">
        <v>0</v>
      </c>
      <c r="GS1196" s="519">
        <v>0</v>
      </c>
      <c r="GT1196" s="519">
        <v>0</v>
      </c>
      <c r="GU1196" s="519">
        <v>0</v>
      </c>
      <c r="GV1196" s="519">
        <v>0</v>
      </c>
      <c r="GW1196" s="519">
        <v>0</v>
      </c>
      <c r="GX1196" s="519">
        <v>0</v>
      </c>
      <c r="GY1196" s="519">
        <v>0</v>
      </c>
      <c r="GZ1196" s="519">
        <v>0</v>
      </c>
      <c r="HA1196" s="519">
        <v>0</v>
      </c>
      <c r="HB1196" s="519">
        <v>0</v>
      </c>
      <c r="HC1196" s="519">
        <v>0</v>
      </c>
      <c r="HD1196" s="519">
        <v>0</v>
      </c>
      <c r="HE1196" s="519">
        <v>0</v>
      </c>
      <c r="HF1196" s="519">
        <v>0</v>
      </c>
      <c r="HG1196" s="519">
        <v>0</v>
      </c>
      <c r="HH1196" s="519">
        <v>0</v>
      </c>
      <c r="HI1196" s="519">
        <v>0</v>
      </c>
      <c r="HJ1196" s="519">
        <v>0</v>
      </c>
      <c r="HK1196" s="519">
        <v>0</v>
      </c>
      <c r="HL1196" s="519">
        <v>0</v>
      </c>
      <c r="HM1196" s="519">
        <v>0</v>
      </c>
      <c r="HN1196" s="519">
        <v>0</v>
      </c>
      <c r="HO1196" s="519">
        <v>0</v>
      </c>
      <c r="HP1196" s="519">
        <v>0</v>
      </c>
      <c r="HQ1196" s="519">
        <v>0</v>
      </c>
      <c r="HR1196" s="519">
        <v>0</v>
      </c>
      <c r="HS1196" s="519">
        <v>0</v>
      </c>
      <c r="HT1196" s="519">
        <v>0</v>
      </c>
      <c r="HU1196" s="519">
        <v>0</v>
      </c>
      <c r="HV1196" s="519">
        <v>0</v>
      </c>
      <c r="HW1196" s="519">
        <v>0</v>
      </c>
      <c r="HX1196" s="519">
        <v>0</v>
      </c>
      <c r="HY1196" s="519">
        <v>0</v>
      </c>
      <c r="HZ1196" s="519">
        <v>0</v>
      </c>
      <c r="IA1196" s="519">
        <v>0</v>
      </c>
      <c r="IB1196" s="519">
        <v>0</v>
      </c>
      <c r="IC1196" s="519">
        <v>0</v>
      </c>
      <c r="ID1196" s="519">
        <v>0</v>
      </c>
      <c r="IE1196" s="519">
        <v>0</v>
      </c>
      <c r="IF1196" s="519">
        <v>0</v>
      </c>
      <c r="IG1196" s="519">
        <v>0</v>
      </c>
      <c r="IH1196" s="519">
        <v>0</v>
      </c>
      <c r="II1196" s="519">
        <v>0</v>
      </c>
      <c r="IJ1196" s="519">
        <v>0</v>
      </c>
      <c r="IK1196" s="519">
        <v>0</v>
      </c>
    </row>
    <row r="1197" spans="2:245" hidden="1">
      <c r="B1197" s="519" t="s">
        <v>1058</v>
      </c>
      <c r="C1197" s="519"/>
      <c r="D1197" s="519"/>
      <c r="E1197" s="519"/>
      <c r="F1197" s="519">
        <v>2</v>
      </c>
      <c r="G1197" s="519"/>
      <c r="H1197" s="519">
        <v>58</v>
      </c>
      <c r="I1197" s="519">
        <v>5</v>
      </c>
      <c r="J1197" s="519" t="str">
        <f t="shared" si="57"/>
        <v>SDN10025805</v>
      </c>
      <c r="K1197" s="519">
        <v>1745</v>
      </c>
      <c r="M1197" s="337"/>
      <c r="N1197" s="519" t="s">
        <v>1063</v>
      </c>
      <c r="O1197" s="519" t="s">
        <v>1059</v>
      </c>
      <c r="P1197" s="519">
        <v>11</v>
      </c>
      <c r="Q1197" s="521" t="str">
        <f t="shared" si="58"/>
        <v>SDN300111</v>
      </c>
      <c r="R1197" s="519">
        <v>291.5</v>
      </c>
      <c r="S1197" s="519">
        <v>2000</v>
      </c>
      <c r="T1197" s="519">
        <v>2000</v>
      </c>
      <c r="U1197" s="519">
        <v>2000</v>
      </c>
      <c r="V1197" s="519">
        <v>2000</v>
      </c>
      <c r="W1197" s="519">
        <v>2000</v>
      </c>
      <c r="X1197" s="519">
        <v>2040.5</v>
      </c>
      <c r="Y1197" s="519">
        <v>2332</v>
      </c>
      <c r="Z1197" s="519">
        <v>2623.5</v>
      </c>
      <c r="AA1197" s="519">
        <v>2915</v>
      </c>
      <c r="AB1197" s="519">
        <v>3206.5</v>
      </c>
      <c r="AC1197" s="519">
        <v>3498</v>
      </c>
      <c r="AD1197" s="519">
        <v>3789.5</v>
      </c>
      <c r="AE1197" s="519">
        <v>4081</v>
      </c>
      <c r="AF1197" s="519">
        <v>4372.5</v>
      </c>
      <c r="AG1197" s="519">
        <v>4605.7</v>
      </c>
      <c r="AH1197" s="519">
        <v>4838.8999999999996</v>
      </c>
      <c r="AI1197" s="519">
        <v>5072.1000000000004</v>
      </c>
      <c r="AJ1197" s="519">
        <v>5305.3</v>
      </c>
      <c r="AK1197" s="519">
        <v>5538.5</v>
      </c>
      <c r="AL1197" s="519">
        <v>5771.7</v>
      </c>
      <c r="AM1197" s="519">
        <v>6004.9</v>
      </c>
      <c r="AN1197" s="519">
        <v>6238.1</v>
      </c>
      <c r="AO1197" s="519">
        <v>6471.3</v>
      </c>
      <c r="AP1197" s="519">
        <v>6704.5</v>
      </c>
      <c r="AQ1197" s="519">
        <v>6937.7</v>
      </c>
      <c r="AR1197" s="519">
        <v>7170.9</v>
      </c>
      <c r="AS1197" s="519">
        <v>7404.1</v>
      </c>
      <c r="AT1197" s="519">
        <v>7637.3</v>
      </c>
      <c r="AU1197" s="519">
        <v>7870.5</v>
      </c>
      <c r="AV1197" s="519">
        <v>7870.5</v>
      </c>
      <c r="AW1197" s="519">
        <v>7870.5</v>
      </c>
      <c r="AX1197" s="519">
        <v>7870.5</v>
      </c>
      <c r="AY1197" s="519">
        <v>7870.5</v>
      </c>
      <c r="AZ1197" s="519">
        <v>7870.5</v>
      </c>
      <c r="BA1197" s="519">
        <v>7870.5</v>
      </c>
      <c r="BB1197" s="519">
        <v>7870.5</v>
      </c>
      <c r="BC1197" s="519">
        <v>7870.5</v>
      </c>
      <c r="BD1197" s="519">
        <v>7870.5</v>
      </c>
      <c r="BE1197" s="519">
        <v>7870.5</v>
      </c>
      <c r="BF1197" s="519">
        <v>7870.5</v>
      </c>
      <c r="BG1197" s="519">
        <v>7870.5</v>
      </c>
      <c r="BH1197" s="519">
        <v>7870.5</v>
      </c>
      <c r="BI1197" s="519">
        <v>7870.5</v>
      </c>
      <c r="BJ1197" s="519">
        <v>7870.5</v>
      </c>
      <c r="BK1197" s="519">
        <v>0</v>
      </c>
      <c r="BL1197" s="519">
        <v>0</v>
      </c>
      <c r="BM1197" s="519">
        <v>0</v>
      </c>
      <c r="BN1197" s="519">
        <v>0</v>
      </c>
      <c r="BO1197" s="519">
        <v>0</v>
      </c>
      <c r="BP1197" s="519">
        <v>0</v>
      </c>
      <c r="BQ1197" s="519">
        <v>0</v>
      </c>
      <c r="BR1197" s="519">
        <v>0</v>
      </c>
      <c r="BS1197" s="519">
        <v>0</v>
      </c>
      <c r="BT1197" s="519">
        <v>0</v>
      </c>
      <c r="BU1197" s="519">
        <v>0</v>
      </c>
      <c r="BV1197" s="519">
        <v>0</v>
      </c>
      <c r="BW1197" s="519">
        <v>0</v>
      </c>
      <c r="BX1197" s="519">
        <v>0</v>
      </c>
      <c r="BY1197" s="519">
        <v>0</v>
      </c>
      <c r="BZ1197" s="519">
        <v>0</v>
      </c>
      <c r="CA1197" s="519">
        <v>0</v>
      </c>
      <c r="CB1197" s="519">
        <v>0</v>
      </c>
      <c r="CC1197" s="519">
        <v>0</v>
      </c>
      <c r="CD1197" s="519">
        <v>0</v>
      </c>
      <c r="CE1197" s="519">
        <v>0</v>
      </c>
      <c r="CF1197" s="519">
        <v>0</v>
      </c>
      <c r="CG1197" s="519">
        <v>0</v>
      </c>
      <c r="CH1197" s="519">
        <v>0</v>
      </c>
      <c r="CI1197" s="519">
        <v>0</v>
      </c>
      <c r="CJ1197" s="519">
        <v>0</v>
      </c>
      <c r="CK1197" s="519">
        <v>0</v>
      </c>
      <c r="CL1197" s="519">
        <v>0</v>
      </c>
      <c r="CM1197" s="519">
        <v>0</v>
      </c>
      <c r="CN1197" s="519">
        <v>0</v>
      </c>
      <c r="CO1197" s="519">
        <v>0</v>
      </c>
      <c r="CP1197" s="519">
        <v>0</v>
      </c>
      <c r="CQ1197" s="519">
        <v>0</v>
      </c>
      <c r="CR1197" s="519">
        <v>0</v>
      </c>
      <c r="CS1197" s="519">
        <v>0</v>
      </c>
      <c r="CT1197" s="519">
        <v>0</v>
      </c>
      <c r="CU1197" s="519">
        <v>0</v>
      </c>
      <c r="CV1197" s="519">
        <v>0</v>
      </c>
      <c r="CW1197" s="519">
        <v>0</v>
      </c>
      <c r="CX1197" s="519">
        <v>0</v>
      </c>
      <c r="CY1197" s="519">
        <v>0</v>
      </c>
      <c r="CZ1197" s="519">
        <v>0</v>
      </c>
      <c r="DA1197" s="519">
        <v>0</v>
      </c>
      <c r="DB1197" s="519">
        <v>0</v>
      </c>
      <c r="DC1197" s="519">
        <v>0</v>
      </c>
      <c r="DD1197" s="519">
        <v>0</v>
      </c>
      <c r="DE1197" s="519">
        <v>0</v>
      </c>
      <c r="DF1197" s="519">
        <v>0</v>
      </c>
      <c r="DG1197" s="519">
        <v>0</v>
      </c>
      <c r="DH1197" s="519">
        <v>0</v>
      </c>
      <c r="DI1197" s="519">
        <v>0</v>
      </c>
      <c r="DJ1197" s="519">
        <v>0</v>
      </c>
      <c r="DK1197" s="519">
        <v>0</v>
      </c>
      <c r="DL1197" s="519">
        <v>0</v>
      </c>
      <c r="DM1197" s="519">
        <v>0</v>
      </c>
      <c r="DN1197" s="519">
        <v>0</v>
      </c>
      <c r="DO1197" s="519">
        <v>0</v>
      </c>
      <c r="DP1197" s="519">
        <v>0</v>
      </c>
      <c r="DQ1197" s="519">
        <v>0</v>
      </c>
      <c r="DR1197" s="519">
        <v>0</v>
      </c>
      <c r="DS1197" s="519">
        <v>0</v>
      </c>
      <c r="DT1197" s="519">
        <v>0</v>
      </c>
      <c r="DU1197" s="519">
        <v>0</v>
      </c>
      <c r="DV1197" s="519">
        <v>0</v>
      </c>
      <c r="DW1197" s="519">
        <v>0</v>
      </c>
      <c r="DX1197" s="519">
        <v>0</v>
      </c>
      <c r="DZ1197" s="337"/>
      <c r="EA1197" s="519" t="s">
        <v>1063</v>
      </c>
      <c r="EB1197" s="519" t="s">
        <v>1059</v>
      </c>
      <c r="EC1197" s="519">
        <v>11</v>
      </c>
      <c r="ED1197" s="183" t="str">
        <f t="shared" si="59"/>
        <v>SDN300111</v>
      </c>
      <c r="EE1197" s="519">
        <v>291.5</v>
      </c>
      <c r="EF1197" s="519">
        <v>10000</v>
      </c>
      <c r="EG1197" s="519">
        <v>10000</v>
      </c>
      <c r="EH1197" s="519">
        <v>10000</v>
      </c>
      <c r="EI1197" s="519">
        <v>10000</v>
      </c>
      <c r="EJ1197" s="519">
        <v>10000</v>
      </c>
      <c r="EK1197" s="519">
        <v>10000</v>
      </c>
      <c r="EL1197" s="519">
        <v>10000</v>
      </c>
      <c r="EM1197" s="519">
        <v>10000</v>
      </c>
      <c r="EN1197" s="519">
        <v>10000</v>
      </c>
      <c r="EO1197" s="519">
        <v>10000</v>
      </c>
      <c r="EP1197" s="519">
        <v>10000</v>
      </c>
      <c r="EQ1197" s="519">
        <v>10000</v>
      </c>
      <c r="ER1197" s="519">
        <v>10000</v>
      </c>
      <c r="ES1197" s="519">
        <v>10000</v>
      </c>
      <c r="ET1197" s="519">
        <v>10000</v>
      </c>
      <c r="EU1197" s="519">
        <v>10000</v>
      </c>
      <c r="EV1197" s="519">
        <v>10000</v>
      </c>
      <c r="EW1197" s="519">
        <v>10000</v>
      </c>
      <c r="EX1197" s="519">
        <v>10000</v>
      </c>
      <c r="EY1197" s="519">
        <v>10000</v>
      </c>
      <c r="EZ1197" s="519">
        <v>10000</v>
      </c>
      <c r="FA1197" s="519">
        <v>10000</v>
      </c>
      <c r="FB1197" s="519">
        <v>10000</v>
      </c>
      <c r="FC1197" s="519">
        <v>10000</v>
      </c>
      <c r="FD1197" s="519">
        <v>10000</v>
      </c>
      <c r="FE1197" s="519">
        <v>10000</v>
      </c>
      <c r="FF1197" s="519">
        <v>10000</v>
      </c>
      <c r="FG1197" s="519">
        <v>10000</v>
      </c>
      <c r="FH1197" s="519">
        <v>10000</v>
      </c>
      <c r="FI1197" s="519">
        <v>10000</v>
      </c>
      <c r="FJ1197" s="519">
        <v>10000</v>
      </c>
      <c r="FK1197" s="519">
        <v>10000</v>
      </c>
      <c r="FL1197" s="519">
        <v>10000</v>
      </c>
      <c r="FM1197" s="519">
        <v>10000</v>
      </c>
      <c r="FN1197" s="519">
        <v>10000</v>
      </c>
      <c r="FO1197" s="519">
        <v>10000</v>
      </c>
      <c r="FP1197" s="519">
        <v>10000</v>
      </c>
      <c r="FQ1197" s="519">
        <v>10000</v>
      </c>
      <c r="FR1197" s="519">
        <v>10000</v>
      </c>
      <c r="FS1197" s="519">
        <v>10000</v>
      </c>
      <c r="FT1197" s="519">
        <v>10000</v>
      </c>
      <c r="FU1197" s="519">
        <v>10000</v>
      </c>
      <c r="FV1197" s="519">
        <v>10000</v>
      </c>
      <c r="FW1197" s="519">
        <v>10000</v>
      </c>
      <c r="FX1197" s="519">
        <v>0</v>
      </c>
      <c r="FY1197" s="519">
        <v>0</v>
      </c>
      <c r="FZ1197" s="519">
        <v>0</v>
      </c>
      <c r="GA1197" s="519">
        <v>0</v>
      </c>
      <c r="GB1197" s="519">
        <v>0</v>
      </c>
      <c r="GC1197" s="519">
        <v>0</v>
      </c>
      <c r="GD1197" s="519">
        <v>0</v>
      </c>
      <c r="GE1197" s="519">
        <v>0</v>
      </c>
      <c r="GF1197" s="519">
        <v>0</v>
      </c>
      <c r="GG1197" s="519">
        <v>0</v>
      </c>
      <c r="GH1197" s="519">
        <v>0</v>
      </c>
      <c r="GI1197" s="519">
        <v>0</v>
      </c>
      <c r="GJ1197" s="519">
        <v>0</v>
      </c>
      <c r="GK1197" s="519">
        <v>0</v>
      </c>
      <c r="GL1197" s="519">
        <v>0</v>
      </c>
      <c r="GM1197" s="519">
        <v>0</v>
      </c>
      <c r="GN1197" s="519">
        <v>0</v>
      </c>
      <c r="GO1197" s="519">
        <v>0</v>
      </c>
      <c r="GP1197" s="519">
        <v>0</v>
      </c>
      <c r="GQ1197" s="519">
        <v>0</v>
      </c>
      <c r="GR1197" s="519">
        <v>0</v>
      </c>
      <c r="GS1197" s="519">
        <v>0</v>
      </c>
      <c r="GT1197" s="519">
        <v>0</v>
      </c>
      <c r="GU1197" s="519">
        <v>0</v>
      </c>
      <c r="GV1197" s="519">
        <v>0</v>
      </c>
      <c r="GW1197" s="519">
        <v>0</v>
      </c>
      <c r="GX1197" s="519">
        <v>0</v>
      </c>
      <c r="GY1197" s="519">
        <v>0</v>
      </c>
      <c r="GZ1197" s="519">
        <v>0</v>
      </c>
      <c r="HA1197" s="519">
        <v>0</v>
      </c>
      <c r="HB1197" s="519">
        <v>0</v>
      </c>
      <c r="HC1197" s="519">
        <v>0</v>
      </c>
      <c r="HD1197" s="519">
        <v>0</v>
      </c>
      <c r="HE1197" s="519">
        <v>0</v>
      </c>
      <c r="HF1197" s="519">
        <v>0</v>
      </c>
      <c r="HG1197" s="519">
        <v>0</v>
      </c>
      <c r="HH1197" s="519">
        <v>0</v>
      </c>
      <c r="HI1197" s="519">
        <v>0</v>
      </c>
      <c r="HJ1197" s="519">
        <v>0</v>
      </c>
      <c r="HK1197" s="519">
        <v>0</v>
      </c>
      <c r="HL1197" s="519">
        <v>0</v>
      </c>
      <c r="HM1197" s="519">
        <v>0</v>
      </c>
      <c r="HN1197" s="519">
        <v>0</v>
      </c>
      <c r="HO1197" s="519">
        <v>0</v>
      </c>
      <c r="HP1197" s="519">
        <v>0</v>
      </c>
      <c r="HQ1197" s="519">
        <v>0</v>
      </c>
      <c r="HR1197" s="519">
        <v>0</v>
      </c>
      <c r="HS1197" s="519">
        <v>0</v>
      </c>
      <c r="HT1197" s="519">
        <v>0</v>
      </c>
      <c r="HU1197" s="519">
        <v>0</v>
      </c>
      <c r="HV1197" s="519">
        <v>0</v>
      </c>
      <c r="HW1197" s="519">
        <v>0</v>
      </c>
      <c r="HX1197" s="519">
        <v>0</v>
      </c>
      <c r="HY1197" s="519">
        <v>0</v>
      </c>
      <c r="HZ1197" s="519">
        <v>0</v>
      </c>
      <c r="IA1197" s="519">
        <v>0</v>
      </c>
      <c r="IB1197" s="519">
        <v>0</v>
      </c>
      <c r="IC1197" s="519">
        <v>0</v>
      </c>
      <c r="ID1197" s="519">
        <v>0</v>
      </c>
      <c r="IE1197" s="519">
        <v>0</v>
      </c>
      <c r="IF1197" s="519">
        <v>0</v>
      </c>
      <c r="IG1197" s="519">
        <v>0</v>
      </c>
      <c r="IH1197" s="519">
        <v>0</v>
      </c>
      <c r="II1197" s="519">
        <v>0</v>
      </c>
      <c r="IJ1197" s="519">
        <v>0</v>
      </c>
      <c r="IK1197" s="519">
        <v>0</v>
      </c>
    </row>
    <row r="1198" spans="2:245" hidden="1">
      <c r="B1198" s="519" t="s">
        <v>1058</v>
      </c>
      <c r="C1198" s="519"/>
      <c r="D1198" s="519"/>
      <c r="E1198" s="519"/>
      <c r="F1198" s="519">
        <v>2</v>
      </c>
      <c r="G1198" s="519"/>
      <c r="H1198" s="519">
        <v>58</v>
      </c>
      <c r="I1198" s="519">
        <v>6</v>
      </c>
      <c r="J1198" s="519" t="str">
        <f t="shared" si="57"/>
        <v>SDN10025806</v>
      </c>
      <c r="K1198" s="519">
        <v>1396</v>
      </c>
      <c r="M1198" s="337"/>
      <c r="N1198" s="519" t="s">
        <v>1063</v>
      </c>
      <c r="O1198" s="519" t="s">
        <v>1059</v>
      </c>
      <c r="P1198" s="519">
        <v>12</v>
      </c>
      <c r="Q1198" s="521" t="str">
        <f t="shared" si="58"/>
        <v>SDN300112</v>
      </c>
      <c r="R1198" s="519">
        <v>291.5</v>
      </c>
      <c r="S1198" s="519">
        <v>2000</v>
      </c>
      <c r="T1198" s="519">
        <v>2000</v>
      </c>
      <c r="U1198" s="519">
        <v>2000</v>
      </c>
      <c r="V1198" s="519">
        <v>2000</v>
      </c>
      <c r="W1198" s="519">
        <v>2000</v>
      </c>
      <c r="X1198" s="519">
        <v>2040.5</v>
      </c>
      <c r="Y1198" s="519">
        <v>2332</v>
      </c>
      <c r="Z1198" s="519">
        <v>2623.5</v>
      </c>
      <c r="AA1198" s="519">
        <v>2915</v>
      </c>
      <c r="AB1198" s="519">
        <v>3206.5</v>
      </c>
      <c r="AC1198" s="519">
        <v>3498</v>
      </c>
      <c r="AD1198" s="519">
        <v>3789.5</v>
      </c>
      <c r="AE1198" s="519">
        <v>4081</v>
      </c>
      <c r="AF1198" s="519">
        <v>4372.5</v>
      </c>
      <c r="AG1198" s="519">
        <v>4605.7</v>
      </c>
      <c r="AH1198" s="519">
        <v>4838.8999999999996</v>
      </c>
      <c r="AI1198" s="519">
        <v>5072.1000000000004</v>
      </c>
      <c r="AJ1198" s="519">
        <v>5305.3</v>
      </c>
      <c r="AK1198" s="519">
        <v>5538.5</v>
      </c>
      <c r="AL1198" s="519">
        <v>5771.7</v>
      </c>
      <c r="AM1198" s="519">
        <v>6004.9</v>
      </c>
      <c r="AN1198" s="519">
        <v>6238.1</v>
      </c>
      <c r="AO1198" s="519">
        <v>6471.3</v>
      </c>
      <c r="AP1198" s="519">
        <v>6704.5</v>
      </c>
      <c r="AQ1198" s="519">
        <v>6937.7</v>
      </c>
      <c r="AR1198" s="519">
        <v>7170.9</v>
      </c>
      <c r="AS1198" s="519">
        <v>7404.1</v>
      </c>
      <c r="AT1198" s="519">
        <v>7637.3</v>
      </c>
      <c r="AU1198" s="519">
        <v>7870.5</v>
      </c>
      <c r="AV1198" s="519">
        <v>7870.5</v>
      </c>
      <c r="AW1198" s="519">
        <v>7870.5</v>
      </c>
      <c r="AX1198" s="519">
        <v>7870.5</v>
      </c>
      <c r="AY1198" s="519">
        <v>7870.5</v>
      </c>
      <c r="AZ1198" s="519">
        <v>7870.5</v>
      </c>
      <c r="BA1198" s="519">
        <v>7870.5</v>
      </c>
      <c r="BB1198" s="519">
        <v>7870.5</v>
      </c>
      <c r="BC1198" s="519">
        <v>7870.5</v>
      </c>
      <c r="BD1198" s="519">
        <v>7870.5</v>
      </c>
      <c r="BE1198" s="519">
        <v>7870.5</v>
      </c>
      <c r="BF1198" s="519">
        <v>7870.5</v>
      </c>
      <c r="BG1198" s="519">
        <v>7870.5</v>
      </c>
      <c r="BH1198" s="519">
        <v>7870.5</v>
      </c>
      <c r="BI1198" s="519">
        <v>7870.5</v>
      </c>
      <c r="BJ1198" s="519">
        <v>7870.5</v>
      </c>
      <c r="BK1198" s="519">
        <v>0</v>
      </c>
      <c r="BL1198" s="519">
        <v>0</v>
      </c>
      <c r="BM1198" s="519">
        <v>0</v>
      </c>
      <c r="BN1198" s="519">
        <v>0</v>
      </c>
      <c r="BO1198" s="519">
        <v>0</v>
      </c>
      <c r="BP1198" s="519">
        <v>0</v>
      </c>
      <c r="BQ1198" s="519">
        <v>0</v>
      </c>
      <c r="BR1198" s="519">
        <v>0</v>
      </c>
      <c r="BS1198" s="519">
        <v>0</v>
      </c>
      <c r="BT1198" s="519">
        <v>0</v>
      </c>
      <c r="BU1198" s="519">
        <v>0</v>
      </c>
      <c r="BV1198" s="519">
        <v>0</v>
      </c>
      <c r="BW1198" s="519">
        <v>0</v>
      </c>
      <c r="BX1198" s="519">
        <v>0</v>
      </c>
      <c r="BY1198" s="519">
        <v>0</v>
      </c>
      <c r="BZ1198" s="519">
        <v>0</v>
      </c>
      <c r="CA1198" s="519">
        <v>0</v>
      </c>
      <c r="CB1198" s="519">
        <v>0</v>
      </c>
      <c r="CC1198" s="519">
        <v>0</v>
      </c>
      <c r="CD1198" s="519">
        <v>0</v>
      </c>
      <c r="CE1198" s="519">
        <v>0</v>
      </c>
      <c r="CF1198" s="519">
        <v>0</v>
      </c>
      <c r="CG1198" s="519">
        <v>0</v>
      </c>
      <c r="CH1198" s="519">
        <v>0</v>
      </c>
      <c r="CI1198" s="519">
        <v>0</v>
      </c>
      <c r="CJ1198" s="519">
        <v>0</v>
      </c>
      <c r="CK1198" s="519">
        <v>0</v>
      </c>
      <c r="CL1198" s="519">
        <v>0</v>
      </c>
      <c r="CM1198" s="519">
        <v>0</v>
      </c>
      <c r="CN1198" s="519">
        <v>0</v>
      </c>
      <c r="CO1198" s="519">
        <v>0</v>
      </c>
      <c r="CP1198" s="519">
        <v>0</v>
      </c>
      <c r="CQ1198" s="519">
        <v>0</v>
      </c>
      <c r="CR1198" s="519">
        <v>0</v>
      </c>
      <c r="CS1198" s="519">
        <v>0</v>
      </c>
      <c r="CT1198" s="519">
        <v>0</v>
      </c>
      <c r="CU1198" s="519">
        <v>0</v>
      </c>
      <c r="CV1198" s="519">
        <v>0</v>
      </c>
      <c r="CW1198" s="519">
        <v>0</v>
      </c>
      <c r="CX1198" s="519">
        <v>0</v>
      </c>
      <c r="CY1198" s="519">
        <v>0</v>
      </c>
      <c r="CZ1198" s="519">
        <v>0</v>
      </c>
      <c r="DA1198" s="519">
        <v>0</v>
      </c>
      <c r="DB1198" s="519">
        <v>0</v>
      </c>
      <c r="DC1198" s="519">
        <v>0</v>
      </c>
      <c r="DD1198" s="519">
        <v>0</v>
      </c>
      <c r="DE1198" s="519">
        <v>0</v>
      </c>
      <c r="DF1198" s="519">
        <v>0</v>
      </c>
      <c r="DG1198" s="519">
        <v>0</v>
      </c>
      <c r="DH1198" s="519">
        <v>0</v>
      </c>
      <c r="DI1198" s="519">
        <v>0</v>
      </c>
      <c r="DJ1198" s="519">
        <v>0</v>
      </c>
      <c r="DK1198" s="519">
        <v>0</v>
      </c>
      <c r="DL1198" s="519">
        <v>0</v>
      </c>
      <c r="DM1198" s="519">
        <v>0</v>
      </c>
      <c r="DN1198" s="519">
        <v>0</v>
      </c>
      <c r="DO1198" s="519">
        <v>0</v>
      </c>
      <c r="DP1198" s="519">
        <v>0</v>
      </c>
      <c r="DQ1198" s="519">
        <v>0</v>
      </c>
      <c r="DR1198" s="519">
        <v>0</v>
      </c>
      <c r="DS1198" s="519">
        <v>0</v>
      </c>
      <c r="DT1198" s="519">
        <v>0</v>
      </c>
      <c r="DU1198" s="519">
        <v>0</v>
      </c>
      <c r="DV1198" s="519">
        <v>0</v>
      </c>
      <c r="DW1198" s="519">
        <v>0</v>
      </c>
      <c r="DX1198" s="519">
        <v>0</v>
      </c>
      <c r="DZ1198" s="337"/>
      <c r="EA1198" s="519" t="s">
        <v>1063</v>
      </c>
      <c r="EB1198" s="519" t="s">
        <v>1059</v>
      </c>
      <c r="EC1198" s="519">
        <v>12</v>
      </c>
      <c r="ED1198" s="183" t="str">
        <f t="shared" si="59"/>
        <v>SDN300112</v>
      </c>
      <c r="EE1198" s="519">
        <v>291.5</v>
      </c>
      <c r="EF1198" s="519">
        <v>10000</v>
      </c>
      <c r="EG1198" s="519">
        <v>10000</v>
      </c>
      <c r="EH1198" s="519">
        <v>10000</v>
      </c>
      <c r="EI1198" s="519">
        <v>10000</v>
      </c>
      <c r="EJ1198" s="519">
        <v>10000</v>
      </c>
      <c r="EK1198" s="519">
        <v>10000</v>
      </c>
      <c r="EL1198" s="519">
        <v>10000</v>
      </c>
      <c r="EM1198" s="519">
        <v>10000</v>
      </c>
      <c r="EN1198" s="519">
        <v>10000</v>
      </c>
      <c r="EO1198" s="519">
        <v>10000</v>
      </c>
      <c r="EP1198" s="519">
        <v>10000</v>
      </c>
      <c r="EQ1198" s="519">
        <v>10000</v>
      </c>
      <c r="ER1198" s="519">
        <v>10000</v>
      </c>
      <c r="ES1198" s="519">
        <v>10000</v>
      </c>
      <c r="ET1198" s="519">
        <v>10000</v>
      </c>
      <c r="EU1198" s="519">
        <v>10000</v>
      </c>
      <c r="EV1198" s="519">
        <v>10000</v>
      </c>
      <c r="EW1198" s="519">
        <v>10000</v>
      </c>
      <c r="EX1198" s="519">
        <v>10000</v>
      </c>
      <c r="EY1198" s="519">
        <v>10000</v>
      </c>
      <c r="EZ1198" s="519">
        <v>10000</v>
      </c>
      <c r="FA1198" s="519">
        <v>10000</v>
      </c>
      <c r="FB1198" s="519">
        <v>10000</v>
      </c>
      <c r="FC1198" s="519">
        <v>10000</v>
      </c>
      <c r="FD1198" s="519">
        <v>10000</v>
      </c>
      <c r="FE1198" s="519">
        <v>10000</v>
      </c>
      <c r="FF1198" s="519">
        <v>10000</v>
      </c>
      <c r="FG1198" s="519">
        <v>10000</v>
      </c>
      <c r="FH1198" s="519">
        <v>10000</v>
      </c>
      <c r="FI1198" s="519">
        <v>10000</v>
      </c>
      <c r="FJ1198" s="519">
        <v>10000</v>
      </c>
      <c r="FK1198" s="519">
        <v>10000</v>
      </c>
      <c r="FL1198" s="519">
        <v>10000</v>
      </c>
      <c r="FM1198" s="519">
        <v>10000</v>
      </c>
      <c r="FN1198" s="519">
        <v>10000</v>
      </c>
      <c r="FO1198" s="519">
        <v>10000</v>
      </c>
      <c r="FP1198" s="519">
        <v>10000</v>
      </c>
      <c r="FQ1198" s="519">
        <v>10000</v>
      </c>
      <c r="FR1198" s="519">
        <v>10000</v>
      </c>
      <c r="FS1198" s="519">
        <v>10000</v>
      </c>
      <c r="FT1198" s="519">
        <v>10000</v>
      </c>
      <c r="FU1198" s="519">
        <v>10000</v>
      </c>
      <c r="FV1198" s="519">
        <v>10000</v>
      </c>
      <c r="FW1198" s="519">
        <v>10000</v>
      </c>
      <c r="FX1198" s="519">
        <v>0</v>
      </c>
      <c r="FY1198" s="519">
        <v>0</v>
      </c>
      <c r="FZ1198" s="519">
        <v>0</v>
      </c>
      <c r="GA1198" s="519">
        <v>0</v>
      </c>
      <c r="GB1198" s="519">
        <v>0</v>
      </c>
      <c r="GC1198" s="519">
        <v>0</v>
      </c>
      <c r="GD1198" s="519">
        <v>0</v>
      </c>
      <c r="GE1198" s="519">
        <v>0</v>
      </c>
      <c r="GF1198" s="519">
        <v>0</v>
      </c>
      <c r="GG1198" s="519">
        <v>0</v>
      </c>
      <c r="GH1198" s="519">
        <v>0</v>
      </c>
      <c r="GI1198" s="519">
        <v>0</v>
      </c>
      <c r="GJ1198" s="519">
        <v>0</v>
      </c>
      <c r="GK1198" s="519">
        <v>0</v>
      </c>
      <c r="GL1198" s="519">
        <v>0</v>
      </c>
      <c r="GM1198" s="519">
        <v>0</v>
      </c>
      <c r="GN1198" s="519">
        <v>0</v>
      </c>
      <c r="GO1198" s="519">
        <v>0</v>
      </c>
      <c r="GP1198" s="519">
        <v>0</v>
      </c>
      <c r="GQ1198" s="519">
        <v>0</v>
      </c>
      <c r="GR1198" s="519">
        <v>0</v>
      </c>
      <c r="GS1198" s="519">
        <v>0</v>
      </c>
      <c r="GT1198" s="519">
        <v>0</v>
      </c>
      <c r="GU1198" s="519">
        <v>0</v>
      </c>
      <c r="GV1198" s="519">
        <v>0</v>
      </c>
      <c r="GW1198" s="519">
        <v>0</v>
      </c>
      <c r="GX1198" s="519">
        <v>0</v>
      </c>
      <c r="GY1198" s="519">
        <v>0</v>
      </c>
      <c r="GZ1198" s="519">
        <v>0</v>
      </c>
      <c r="HA1198" s="519">
        <v>0</v>
      </c>
      <c r="HB1198" s="519">
        <v>0</v>
      </c>
      <c r="HC1198" s="519">
        <v>0</v>
      </c>
      <c r="HD1198" s="519">
        <v>0</v>
      </c>
      <c r="HE1198" s="519">
        <v>0</v>
      </c>
      <c r="HF1198" s="519">
        <v>0</v>
      </c>
      <c r="HG1198" s="519">
        <v>0</v>
      </c>
      <c r="HH1198" s="519">
        <v>0</v>
      </c>
      <c r="HI1198" s="519">
        <v>0</v>
      </c>
      <c r="HJ1198" s="519">
        <v>0</v>
      </c>
      <c r="HK1198" s="519">
        <v>0</v>
      </c>
      <c r="HL1198" s="519">
        <v>0</v>
      </c>
      <c r="HM1198" s="519">
        <v>0</v>
      </c>
      <c r="HN1198" s="519">
        <v>0</v>
      </c>
      <c r="HO1198" s="519">
        <v>0</v>
      </c>
      <c r="HP1198" s="519">
        <v>0</v>
      </c>
      <c r="HQ1198" s="519">
        <v>0</v>
      </c>
      <c r="HR1198" s="519">
        <v>0</v>
      </c>
      <c r="HS1198" s="519">
        <v>0</v>
      </c>
      <c r="HT1198" s="519">
        <v>0</v>
      </c>
      <c r="HU1198" s="519">
        <v>0</v>
      </c>
      <c r="HV1198" s="519">
        <v>0</v>
      </c>
      <c r="HW1198" s="519">
        <v>0</v>
      </c>
      <c r="HX1198" s="519">
        <v>0</v>
      </c>
      <c r="HY1198" s="519">
        <v>0</v>
      </c>
      <c r="HZ1198" s="519">
        <v>0</v>
      </c>
      <c r="IA1198" s="519">
        <v>0</v>
      </c>
      <c r="IB1198" s="519">
        <v>0</v>
      </c>
      <c r="IC1198" s="519">
        <v>0</v>
      </c>
      <c r="ID1198" s="519">
        <v>0</v>
      </c>
      <c r="IE1198" s="519">
        <v>0</v>
      </c>
      <c r="IF1198" s="519">
        <v>0</v>
      </c>
      <c r="IG1198" s="519">
        <v>0</v>
      </c>
      <c r="IH1198" s="519">
        <v>0</v>
      </c>
      <c r="II1198" s="519">
        <v>0</v>
      </c>
      <c r="IJ1198" s="519">
        <v>0</v>
      </c>
      <c r="IK1198" s="519">
        <v>0</v>
      </c>
    </row>
    <row r="1199" spans="2:245" hidden="1">
      <c r="B1199" s="519" t="s">
        <v>1058</v>
      </c>
      <c r="C1199" s="519"/>
      <c r="D1199" s="519"/>
      <c r="E1199" s="519"/>
      <c r="F1199" s="519">
        <v>2</v>
      </c>
      <c r="G1199" s="519"/>
      <c r="H1199" s="519">
        <v>58</v>
      </c>
      <c r="I1199" s="519">
        <v>7</v>
      </c>
      <c r="J1199" s="519" t="str">
        <f t="shared" si="57"/>
        <v>SDN10025807</v>
      </c>
      <c r="K1199" s="519">
        <v>1396</v>
      </c>
      <c r="M1199" s="337"/>
      <c r="N1199" s="519" t="s">
        <v>1063</v>
      </c>
      <c r="O1199" s="519" t="s">
        <v>1059</v>
      </c>
      <c r="P1199" s="519">
        <v>13</v>
      </c>
      <c r="Q1199" s="521" t="str">
        <f t="shared" si="58"/>
        <v>SDN300113</v>
      </c>
      <c r="R1199" s="519">
        <v>291.5</v>
      </c>
      <c r="S1199" s="519">
        <v>2000</v>
      </c>
      <c r="T1199" s="519">
        <v>2000</v>
      </c>
      <c r="U1199" s="519">
        <v>2000</v>
      </c>
      <c r="V1199" s="519">
        <v>2000</v>
      </c>
      <c r="W1199" s="519">
        <v>2000</v>
      </c>
      <c r="X1199" s="519">
        <v>2040.5</v>
      </c>
      <c r="Y1199" s="519">
        <v>2332</v>
      </c>
      <c r="Z1199" s="519">
        <v>2623.5</v>
      </c>
      <c r="AA1199" s="519">
        <v>2915</v>
      </c>
      <c r="AB1199" s="519">
        <v>3206.5</v>
      </c>
      <c r="AC1199" s="519">
        <v>3498</v>
      </c>
      <c r="AD1199" s="519">
        <v>3789.5</v>
      </c>
      <c r="AE1199" s="519">
        <v>4081</v>
      </c>
      <c r="AF1199" s="519">
        <v>4372.5</v>
      </c>
      <c r="AG1199" s="519">
        <v>4605.7</v>
      </c>
      <c r="AH1199" s="519">
        <v>4838.8999999999996</v>
      </c>
      <c r="AI1199" s="519">
        <v>5072.1000000000004</v>
      </c>
      <c r="AJ1199" s="519">
        <v>5305.3</v>
      </c>
      <c r="AK1199" s="519">
        <v>5538.5</v>
      </c>
      <c r="AL1199" s="519">
        <v>5771.7</v>
      </c>
      <c r="AM1199" s="519">
        <v>6004.9</v>
      </c>
      <c r="AN1199" s="519">
        <v>6238.1</v>
      </c>
      <c r="AO1199" s="519">
        <v>6471.3</v>
      </c>
      <c r="AP1199" s="519">
        <v>6704.5</v>
      </c>
      <c r="AQ1199" s="519">
        <v>6937.7</v>
      </c>
      <c r="AR1199" s="519">
        <v>7170.9</v>
      </c>
      <c r="AS1199" s="519">
        <v>7404.1</v>
      </c>
      <c r="AT1199" s="519">
        <v>7637.3</v>
      </c>
      <c r="AU1199" s="519">
        <v>7870.5</v>
      </c>
      <c r="AV1199" s="519">
        <v>7870.5</v>
      </c>
      <c r="AW1199" s="519">
        <v>7870.5</v>
      </c>
      <c r="AX1199" s="519">
        <v>7870.5</v>
      </c>
      <c r="AY1199" s="519">
        <v>7870.5</v>
      </c>
      <c r="AZ1199" s="519">
        <v>7870.5</v>
      </c>
      <c r="BA1199" s="519">
        <v>7870.5</v>
      </c>
      <c r="BB1199" s="519">
        <v>7870.5</v>
      </c>
      <c r="BC1199" s="519">
        <v>7870.5</v>
      </c>
      <c r="BD1199" s="519">
        <v>7870.5</v>
      </c>
      <c r="BE1199" s="519">
        <v>7870.5</v>
      </c>
      <c r="BF1199" s="519">
        <v>7870.5</v>
      </c>
      <c r="BG1199" s="519">
        <v>7870.5</v>
      </c>
      <c r="BH1199" s="519">
        <v>7870.5</v>
      </c>
      <c r="BI1199" s="519">
        <v>7870.5</v>
      </c>
      <c r="BJ1199" s="519">
        <v>7870.5</v>
      </c>
      <c r="BK1199" s="519">
        <v>0</v>
      </c>
      <c r="BL1199" s="519">
        <v>0</v>
      </c>
      <c r="BM1199" s="519">
        <v>0</v>
      </c>
      <c r="BN1199" s="519">
        <v>0</v>
      </c>
      <c r="BO1199" s="519">
        <v>0</v>
      </c>
      <c r="BP1199" s="519">
        <v>0</v>
      </c>
      <c r="BQ1199" s="519">
        <v>0</v>
      </c>
      <c r="BR1199" s="519">
        <v>0</v>
      </c>
      <c r="BS1199" s="519">
        <v>0</v>
      </c>
      <c r="BT1199" s="519">
        <v>0</v>
      </c>
      <c r="BU1199" s="519">
        <v>0</v>
      </c>
      <c r="BV1199" s="519">
        <v>0</v>
      </c>
      <c r="BW1199" s="519">
        <v>0</v>
      </c>
      <c r="BX1199" s="519">
        <v>0</v>
      </c>
      <c r="BY1199" s="519">
        <v>0</v>
      </c>
      <c r="BZ1199" s="519">
        <v>0</v>
      </c>
      <c r="CA1199" s="519">
        <v>0</v>
      </c>
      <c r="CB1199" s="519">
        <v>0</v>
      </c>
      <c r="CC1199" s="519">
        <v>0</v>
      </c>
      <c r="CD1199" s="519">
        <v>0</v>
      </c>
      <c r="CE1199" s="519">
        <v>0</v>
      </c>
      <c r="CF1199" s="519">
        <v>0</v>
      </c>
      <c r="CG1199" s="519">
        <v>0</v>
      </c>
      <c r="CH1199" s="519">
        <v>0</v>
      </c>
      <c r="CI1199" s="519">
        <v>0</v>
      </c>
      <c r="CJ1199" s="519">
        <v>0</v>
      </c>
      <c r="CK1199" s="519">
        <v>0</v>
      </c>
      <c r="CL1199" s="519">
        <v>0</v>
      </c>
      <c r="CM1199" s="519">
        <v>0</v>
      </c>
      <c r="CN1199" s="519">
        <v>0</v>
      </c>
      <c r="CO1199" s="519">
        <v>0</v>
      </c>
      <c r="CP1199" s="519">
        <v>0</v>
      </c>
      <c r="CQ1199" s="519">
        <v>0</v>
      </c>
      <c r="CR1199" s="519">
        <v>0</v>
      </c>
      <c r="CS1199" s="519">
        <v>0</v>
      </c>
      <c r="CT1199" s="519">
        <v>0</v>
      </c>
      <c r="CU1199" s="519">
        <v>0</v>
      </c>
      <c r="CV1199" s="519">
        <v>0</v>
      </c>
      <c r="CW1199" s="519">
        <v>0</v>
      </c>
      <c r="CX1199" s="519">
        <v>0</v>
      </c>
      <c r="CY1199" s="519">
        <v>0</v>
      </c>
      <c r="CZ1199" s="519">
        <v>0</v>
      </c>
      <c r="DA1199" s="519">
        <v>0</v>
      </c>
      <c r="DB1199" s="519">
        <v>0</v>
      </c>
      <c r="DC1199" s="519">
        <v>0</v>
      </c>
      <c r="DD1199" s="519">
        <v>0</v>
      </c>
      <c r="DE1199" s="519">
        <v>0</v>
      </c>
      <c r="DF1199" s="519">
        <v>0</v>
      </c>
      <c r="DG1199" s="519">
        <v>0</v>
      </c>
      <c r="DH1199" s="519">
        <v>0</v>
      </c>
      <c r="DI1199" s="519">
        <v>0</v>
      </c>
      <c r="DJ1199" s="519">
        <v>0</v>
      </c>
      <c r="DK1199" s="519">
        <v>0</v>
      </c>
      <c r="DL1199" s="519">
        <v>0</v>
      </c>
      <c r="DM1199" s="519">
        <v>0</v>
      </c>
      <c r="DN1199" s="519">
        <v>0</v>
      </c>
      <c r="DO1199" s="519">
        <v>0</v>
      </c>
      <c r="DP1199" s="519">
        <v>0</v>
      </c>
      <c r="DQ1199" s="519">
        <v>0</v>
      </c>
      <c r="DR1199" s="519">
        <v>0</v>
      </c>
      <c r="DS1199" s="519">
        <v>0</v>
      </c>
      <c r="DT1199" s="519">
        <v>0</v>
      </c>
      <c r="DU1199" s="519">
        <v>0</v>
      </c>
      <c r="DV1199" s="519">
        <v>0</v>
      </c>
      <c r="DW1199" s="519">
        <v>0</v>
      </c>
      <c r="DX1199" s="519">
        <v>0</v>
      </c>
      <c r="DZ1199" s="337"/>
      <c r="EA1199" s="519" t="s">
        <v>1063</v>
      </c>
      <c r="EB1199" s="519" t="s">
        <v>1059</v>
      </c>
      <c r="EC1199" s="519">
        <v>13</v>
      </c>
      <c r="ED1199" s="183" t="str">
        <f t="shared" si="59"/>
        <v>SDN300113</v>
      </c>
      <c r="EE1199" s="519">
        <v>291.5</v>
      </c>
      <c r="EF1199" s="519">
        <v>10000</v>
      </c>
      <c r="EG1199" s="519">
        <v>10000</v>
      </c>
      <c r="EH1199" s="519">
        <v>10000</v>
      </c>
      <c r="EI1199" s="519">
        <v>10000</v>
      </c>
      <c r="EJ1199" s="519">
        <v>10000</v>
      </c>
      <c r="EK1199" s="519">
        <v>10000</v>
      </c>
      <c r="EL1199" s="519">
        <v>10000</v>
      </c>
      <c r="EM1199" s="519">
        <v>10000</v>
      </c>
      <c r="EN1199" s="519">
        <v>10000</v>
      </c>
      <c r="EO1199" s="519">
        <v>10000</v>
      </c>
      <c r="EP1199" s="519">
        <v>10000</v>
      </c>
      <c r="EQ1199" s="519">
        <v>10000</v>
      </c>
      <c r="ER1199" s="519">
        <v>10000</v>
      </c>
      <c r="ES1199" s="519">
        <v>10000</v>
      </c>
      <c r="ET1199" s="519">
        <v>10000</v>
      </c>
      <c r="EU1199" s="519">
        <v>10000</v>
      </c>
      <c r="EV1199" s="519">
        <v>10000</v>
      </c>
      <c r="EW1199" s="519">
        <v>10000</v>
      </c>
      <c r="EX1199" s="519">
        <v>10000</v>
      </c>
      <c r="EY1199" s="519">
        <v>10000</v>
      </c>
      <c r="EZ1199" s="519">
        <v>10000</v>
      </c>
      <c r="FA1199" s="519">
        <v>10000</v>
      </c>
      <c r="FB1199" s="519">
        <v>10000</v>
      </c>
      <c r="FC1199" s="519">
        <v>10000</v>
      </c>
      <c r="FD1199" s="519">
        <v>10000</v>
      </c>
      <c r="FE1199" s="519">
        <v>10000</v>
      </c>
      <c r="FF1199" s="519">
        <v>10000</v>
      </c>
      <c r="FG1199" s="519">
        <v>10000</v>
      </c>
      <c r="FH1199" s="519">
        <v>10000</v>
      </c>
      <c r="FI1199" s="519">
        <v>10000</v>
      </c>
      <c r="FJ1199" s="519">
        <v>10000</v>
      </c>
      <c r="FK1199" s="519">
        <v>10000</v>
      </c>
      <c r="FL1199" s="519">
        <v>10000</v>
      </c>
      <c r="FM1199" s="519">
        <v>10000</v>
      </c>
      <c r="FN1199" s="519">
        <v>10000</v>
      </c>
      <c r="FO1199" s="519">
        <v>10000</v>
      </c>
      <c r="FP1199" s="519">
        <v>10000</v>
      </c>
      <c r="FQ1199" s="519">
        <v>10000</v>
      </c>
      <c r="FR1199" s="519">
        <v>10000</v>
      </c>
      <c r="FS1199" s="519">
        <v>10000</v>
      </c>
      <c r="FT1199" s="519">
        <v>10000</v>
      </c>
      <c r="FU1199" s="519">
        <v>10000</v>
      </c>
      <c r="FV1199" s="519">
        <v>10000</v>
      </c>
      <c r="FW1199" s="519">
        <v>10000</v>
      </c>
      <c r="FX1199" s="519">
        <v>0</v>
      </c>
      <c r="FY1199" s="519">
        <v>0</v>
      </c>
      <c r="FZ1199" s="519">
        <v>0</v>
      </c>
      <c r="GA1199" s="519">
        <v>0</v>
      </c>
      <c r="GB1199" s="519">
        <v>0</v>
      </c>
      <c r="GC1199" s="519">
        <v>0</v>
      </c>
      <c r="GD1199" s="519">
        <v>0</v>
      </c>
      <c r="GE1199" s="519">
        <v>0</v>
      </c>
      <c r="GF1199" s="519">
        <v>0</v>
      </c>
      <c r="GG1199" s="519">
        <v>0</v>
      </c>
      <c r="GH1199" s="519">
        <v>0</v>
      </c>
      <c r="GI1199" s="519">
        <v>0</v>
      </c>
      <c r="GJ1199" s="519">
        <v>0</v>
      </c>
      <c r="GK1199" s="519">
        <v>0</v>
      </c>
      <c r="GL1199" s="519">
        <v>0</v>
      </c>
      <c r="GM1199" s="519">
        <v>0</v>
      </c>
      <c r="GN1199" s="519">
        <v>0</v>
      </c>
      <c r="GO1199" s="519">
        <v>0</v>
      </c>
      <c r="GP1199" s="519">
        <v>0</v>
      </c>
      <c r="GQ1199" s="519">
        <v>0</v>
      </c>
      <c r="GR1199" s="519">
        <v>0</v>
      </c>
      <c r="GS1199" s="519">
        <v>0</v>
      </c>
      <c r="GT1199" s="519">
        <v>0</v>
      </c>
      <c r="GU1199" s="519">
        <v>0</v>
      </c>
      <c r="GV1199" s="519">
        <v>0</v>
      </c>
      <c r="GW1199" s="519">
        <v>0</v>
      </c>
      <c r="GX1199" s="519">
        <v>0</v>
      </c>
      <c r="GY1199" s="519">
        <v>0</v>
      </c>
      <c r="GZ1199" s="519">
        <v>0</v>
      </c>
      <c r="HA1199" s="519">
        <v>0</v>
      </c>
      <c r="HB1199" s="519">
        <v>0</v>
      </c>
      <c r="HC1199" s="519">
        <v>0</v>
      </c>
      <c r="HD1199" s="519">
        <v>0</v>
      </c>
      <c r="HE1199" s="519">
        <v>0</v>
      </c>
      <c r="HF1199" s="519">
        <v>0</v>
      </c>
      <c r="HG1199" s="519">
        <v>0</v>
      </c>
      <c r="HH1199" s="519">
        <v>0</v>
      </c>
      <c r="HI1199" s="519">
        <v>0</v>
      </c>
      <c r="HJ1199" s="519">
        <v>0</v>
      </c>
      <c r="HK1199" s="519">
        <v>0</v>
      </c>
      <c r="HL1199" s="519">
        <v>0</v>
      </c>
      <c r="HM1199" s="519">
        <v>0</v>
      </c>
      <c r="HN1199" s="519">
        <v>0</v>
      </c>
      <c r="HO1199" s="519">
        <v>0</v>
      </c>
      <c r="HP1199" s="519">
        <v>0</v>
      </c>
      <c r="HQ1199" s="519">
        <v>0</v>
      </c>
      <c r="HR1199" s="519">
        <v>0</v>
      </c>
      <c r="HS1199" s="519">
        <v>0</v>
      </c>
      <c r="HT1199" s="519">
        <v>0</v>
      </c>
      <c r="HU1199" s="519">
        <v>0</v>
      </c>
      <c r="HV1199" s="519">
        <v>0</v>
      </c>
      <c r="HW1199" s="519">
        <v>0</v>
      </c>
      <c r="HX1199" s="519">
        <v>0</v>
      </c>
      <c r="HY1199" s="519">
        <v>0</v>
      </c>
      <c r="HZ1199" s="519">
        <v>0</v>
      </c>
      <c r="IA1199" s="519">
        <v>0</v>
      </c>
      <c r="IB1199" s="519">
        <v>0</v>
      </c>
      <c r="IC1199" s="519">
        <v>0</v>
      </c>
      <c r="ID1199" s="519">
        <v>0</v>
      </c>
      <c r="IE1199" s="519">
        <v>0</v>
      </c>
      <c r="IF1199" s="519">
        <v>0</v>
      </c>
      <c r="IG1199" s="519">
        <v>0</v>
      </c>
      <c r="IH1199" s="519">
        <v>0</v>
      </c>
      <c r="II1199" s="519">
        <v>0</v>
      </c>
      <c r="IJ1199" s="519">
        <v>0</v>
      </c>
      <c r="IK1199" s="519">
        <v>0</v>
      </c>
    </row>
    <row r="1200" spans="2:245" hidden="1">
      <c r="B1200" s="519" t="s">
        <v>1058</v>
      </c>
      <c r="C1200" s="519"/>
      <c r="D1200" s="519"/>
      <c r="E1200" s="519"/>
      <c r="F1200" s="519">
        <v>2</v>
      </c>
      <c r="G1200" s="519"/>
      <c r="H1200" s="519">
        <v>58</v>
      </c>
      <c r="I1200" s="519">
        <v>8</v>
      </c>
      <c r="J1200" s="519" t="str">
        <f t="shared" si="57"/>
        <v>SDN10025808</v>
      </c>
      <c r="K1200" s="519">
        <v>1396</v>
      </c>
      <c r="M1200" s="337"/>
      <c r="N1200" s="519" t="s">
        <v>1063</v>
      </c>
      <c r="O1200" s="519" t="s">
        <v>1059</v>
      </c>
      <c r="P1200" s="519">
        <v>14</v>
      </c>
      <c r="Q1200" s="521" t="str">
        <f t="shared" si="58"/>
        <v>SDN300114</v>
      </c>
      <c r="R1200" s="519">
        <v>291.5</v>
      </c>
      <c r="S1200" s="519">
        <v>2000</v>
      </c>
      <c r="T1200" s="519">
        <v>2000</v>
      </c>
      <c r="U1200" s="519">
        <v>2000</v>
      </c>
      <c r="V1200" s="519">
        <v>2000</v>
      </c>
      <c r="W1200" s="519">
        <v>2000</v>
      </c>
      <c r="X1200" s="519">
        <v>2040.5</v>
      </c>
      <c r="Y1200" s="519">
        <v>2332</v>
      </c>
      <c r="Z1200" s="519">
        <v>2623.5</v>
      </c>
      <c r="AA1200" s="519">
        <v>2915</v>
      </c>
      <c r="AB1200" s="519">
        <v>3206.5</v>
      </c>
      <c r="AC1200" s="519">
        <v>3498</v>
      </c>
      <c r="AD1200" s="519">
        <v>3789.5</v>
      </c>
      <c r="AE1200" s="519">
        <v>4081</v>
      </c>
      <c r="AF1200" s="519">
        <v>4372.5</v>
      </c>
      <c r="AG1200" s="519">
        <v>4605.7</v>
      </c>
      <c r="AH1200" s="519">
        <v>4838.8999999999996</v>
      </c>
      <c r="AI1200" s="519">
        <v>5072.1000000000004</v>
      </c>
      <c r="AJ1200" s="519">
        <v>5305.3</v>
      </c>
      <c r="AK1200" s="519">
        <v>5538.5</v>
      </c>
      <c r="AL1200" s="519">
        <v>5771.7</v>
      </c>
      <c r="AM1200" s="519">
        <v>6004.9</v>
      </c>
      <c r="AN1200" s="519">
        <v>6238.1</v>
      </c>
      <c r="AO1200" s="519">
        <v>6471.3</v>
      </c>
      <c r="AP1200" s="519">
        <v>6704.5</v>
      </c>
      <c r="AQ1200" s="519">
        <v>6937.7</v>
      </c>
      <c r="AR1200" s="519">
        <v>7170.9</v>
      </c>
      <c r="AS1200" s="519">
        <v>7404.1</v>
      </c>
      <c r="AT1200" s="519">
        <v>7637.3</v>
      </c>
      <c r="AU1200" s="519">
        <v>7870.5</v>
      </c>
      <c r="AV1200" s="519">
        <v>7870.5</v>
      </c>
      <c r="AW1200" s="519">
        <v>7870.5</v>
      </c>
      <c r="AX1200" s="519">
        <v>7870.5</v>
      </c>
      <c r="AY1200" s="519">
        <v>7870.5</v>
      </c>
      <c r="AZ1200" s="519">
        <v>7870.5</v>
      </c>
      <c r="BA1200" s="519">
        <v>7870.5</v>
      </c>
      <c r="BB1200" s="519">
        <v>7870.5</v>
      </c>
      <c r="BC1200" s="519">
        <v>7870.5</v>
      </c>
      <c r="BD1200" s="519">
        <v>7870.5</v>
      </c>
      <c r="BE1200" s="519">
        <v>7870.5</v>
      </c>
      <c r="BF1200" s="519">
        <v>7870.5</v>
      </c>
      <c r="BG1200" s="519">
        <v>7870.5</v>
      </c>
      <c r="BH1200" s="519">
        <v>7870.5</v>
      </c>
      <c r="BI1200" s="519">
        <v>7870.5</v>
      </c>
      <c r="BJ1200" s="519">
        <v>7870.5</v>
      </c>
      <c r="BK1200" s="519">
        <v>0</v>
      </c>
      <c r="BL1200" s="519">
        <v>0</v>
      </c>
      <c r="BM1200" s="519">
        <v>0</v>
      </c>
      <c r="BN1200" s="519">
        <v>0</v>
      </c>
      <c r="BO1200" s="519">
        <v>0</v>
      </c>
      <c r="BP1200" s="519">
        <v>0</v>
      </c>
      <c r="BQ1200" s="519">
        <v>0</v>
      </c>
      <c r="BR1200" s="519">
        <v>0</v>
      </c>
      <c r="BS1200" s="519">
        <v>0</v>
      </c>
      <c r="BT1200" s="519">
        <v>0</v>
      </c>
      <c r="BU1200" s="519">
        <v>0</v>
      </c>
      <c r="BV1200" s="519">
        <v>0</v>
      </c>
      <c r="BW1200" s="519">
        <v>0</v>
      </c>
      <c r="BX1200" s="519">
        <v>0</v>
      </c>
      <c r="BY1200" s="519">
        <v>0</v>
      </c>
      <c r="BZ1200" s="519">
        <v>0</v>
      </c>
      <c r="CA1200" s="519">
        <v>0</v>
      </c>
      <c r="CB1200" s="519">
        <v>0</v>
      </c>
      <c r="CC1200" s="519">
        <v>0</v>
      </c>
      <c r="CD1200" s="519">
        <v>0</v>
      </c>
      <c r="CE1200" s="519">
        <v>0</v>
      </c>
      <c r="CF1200" s="519">
        <v>0</v>
      </c>
      <c r="CG1200" s="519">
        <v>0</v>
      </c>
      <c r="CH1200" s="519">
        <v>0</v>
      </c>
      <c r="CI1200" s="519">
        <v>0</v>
      </c>
      <c r="CJ1200" s="519">
        <v>0</v>
      </c>
      <c r="CK1200" s="519">
        <v>0</v>
      </c>
      <c r="CL1200" s="519">
        <v>0</v>
      </c>
      <c r="CM1200" s="519">
        <v>0</v>
      </c>
      <c r="CN1200" s="519">
        <v>0</v>
      </c>
      <c r="CO1200" s="519">
        <v>0</v>
      </c>
      <c r="CP1200" s="519">
        <v>0</v>
      </c>
      <c r="CQ1200" s="519">
        <v>0</v>
      </c>
      <c r="CR1200" s="519">
        <v>0</v>
      </c>
      <c r="CS1200" s="519">
        <v>0</v>
      </c>
      <c r="CT1200" s="519">
        <v>0</v>
      </c>
      <c r="CU1200" s="519">
        <v>0</v>
      </c>
      <c r="CV1200" s="519">
        <v>0</v>
      </c>
      <c r="CW1200" s="519">
        <v>0</v>
      </c>
      <c r="CX1200" s="519">
        <v>0</v>
      </c>
      <c r="CY1200" s="519">
        <v>0</v>
      </c>
      <c r="CZ1200" s="519">
        <v>0</v>
      </c>
      <c r="DA1200" s="519">
        <v>0</v>
      </c>
      <c r="DB1200" s="519">
        <v>0</v>
      </c>
      <c r="DC1200" s="519">
        <v>0</v>
      </c>
      <c r="DD1200" s="519">
        <v>0</v>
      </c>
      <c r="DE1200" s="519">
        <v>0</v>
      </c>
      <c r="DF1200" s="519">
        <v>0</v>
      </c>
      <c r="DG1200" s="519">
        <v>0</v>
      </c>
      <c r="DH1200" s="519">
        <v>0</v>
      </c>
      <c r="DI1200" s="519">
        <v>0</v>
      </c>
      <c r="DJ1200" s="519">
        <v>0</v>
      </c>
      <c r="DK1200" s="519">
        <v>0</v>
      </c>
      <c r="DL1200" s="519">
        <v>0</v>
      </c>
      <c r="DM1200" s="519">
        <v>0</v>
      </c>
      <c r="DN1200" s="519">
        <v>0</v>
      </c>
      <c r="DO1200" s="519">
        <v>0</v>
      </c>
      <c r="DP1200" s="519">
        <v>0</v>
      </c>
      <c r="DQ1200" s="519">
        <v>0</v>
      </c>
      <c r="DR1200" s="519">
        <v>0</v>
      </c>
      <c r="DS1200" s="519">
        <v>0</v>
      </c>
      <c r="DT1200" s="519">
        <v>0</v>
      </c>
      <c r="DU1200" s="519">
        <v>0</v>
      </c>
      <c r="DV1200" s="519">
        <v>0</v>
      </c>
      <c r="DW1200" s="519">
        <v>0</v>
      </c>
      <c r="DX1200" s="519">
        <v>0</v>
      </c>
      <c r="DZ1200" s="337"/>
      <c r="EA1200" s="519" t="s">
        <v>1063</v>
      </c>
      <c r="EB1200" s="519" t="s">
        <v>1059</v>
      </c>
      <c r="EC1200" s="519">
        <v>14</v>
      </c>
      <c r="ED1200" s="183" t="str">
        <f t="shared" si="59"/>
        <v>SDN300114</v>
      </c>
      <c r="EE1200" s="519">
        <v>291.5</v>
      </c>
      <c r="EF1200" s="519">
        <v>10000</v>
      </c>
      <c r="EG1200" s="519">
        <v>10000</v>
      </c>
      <c r="EH1200" s="519">
        <v>10000</v>
      </c>
      <c r="EI1200" s="519">
        <v>10000</v>
      </c>
      <c r="EJ1200" s="519">
        <v>10000</v>
      </c>
      <c r="EK1200" s="519">
        <v>10000</v>
      </c>
      <c r="EL1200" s="519">
        <v>10000</v>
      </c>
      <c r="EM1200" s="519">
        <v>10000</v>
      </c>
      <c r="EN1200" s="519">
        <v>10000</v>
      </c>
      <c r="EO1200" s="519">
        <v>10000</v>
      </c>
      <c r="EP1200" s="519">
        <v>10000</v>
      </c>
      <c r="EQ1200" s="519">
        <v>10000</v>
      </c>
      <c r="ER1200" s="519">
        <v>10000</v>
      </c>
      <c r="ES1200" s="519">
        <v>10000</v>
      </c>
      <c r="ET1200" s="519">
        <v>10000</v>
      </c>
      <c r="EU1200" s="519">
        <v>10000</v>
      </c>
      <c r="EV1200" s="519">
        <v>10000</v>
      </c>
      <c r="EW1200" s="519">
        <v>10000</v>
      </c>
      <c r="EX1200" s="519">
        <v>10000</v>
      </c>
      <c r="EY1200" s="519">
        <v>10000</v>
      </c>
      <c r="EZ1200" s="519">
        <v>10000</v>
      </c>
      <c r="FA1200" s="519">
        <v>10000</v>
      </c>
      <c r="FB1200" s="519">
        <v>10000</v>
      </c>
      <c r="FC1200" s="519">
        <v>10000</v>
      </c>
      <c r="FD1200" s="519">
        <v>10000</v>
      </c>
      <c r="FE1200" s="519">
        <v>10000</v>
      </c>
      <c r="FF1200" s="519">
        <v>10000</v>
      </c>
      <c r="FG1200" s="519">
        <v>10000</v>
      </c>
      <c r="FH1200" s="519">
        <v>10000</v>
      </c>
      <c r="FI1200" s="519">
        <v>10000</v>
      </c>
      <c r="FJ1200" s="519">
        <v>10000</v>
      </c>
      <c r="FK1200" s="519">
        <v>10000</v>
      </c>
      <c r="FL1200" s="519">
        <v>10000</v>
      </c>
      <c r="FM1200" s="519">
        <v>10000</v>
      </c>
      <c r="FN1200" s="519">
        <v>10000</v>
      </c>
      <c r="FO1200" s="519">
        <v>10000</v>
      </c>
      <c r="FP1200" s="519">
        <v>10000</v>
      </c>
      <c r="FQ1200" s="519">
        <v>10000</v>
      </c>
      <c r="FR1200" s="519">
        <v>10000</v>
      </c>
      <c r="FS1200" s="519">
        <v>10000</v>
      </c>
      <c r="FT1200" s="519">
        <v>10000</v>
      </c>
      <c r="FU1200" s="519">
        <v>10000</v>
      </c>
      <c r="FV1200" s="519">
        <v>10000</v>
      </c>
      <c r="FW1200" s="519">
        <v>10000</v>
      </c>
      <c r="FX1200" s="519">
        <v>0</v>
      </c>
      <c r="FY1200" s="519">
        <v>0</v>
      </c>
      <c r="FZ1200" s="519">
        <v>0</v>
      </c>
      <c r="GA1200" s="519">
        <v>0</v>
      </c>
      <c r="GB1200" s="519">
        <v>0</v>
      </c>
      <c r="GC1200" s="519">
        <v>0</v>
      </c>
      <c r="GD1200" s="519">
        <v>0</v>
      </c>
      <c r="GE1200" s="519">
        <v>0</v>
      </c>
      <c r="GF1200" s="519">
        <v>0</v>
      </c>
      <c r="GG1200" s="519">
        <v>0</v>
      </c>
      <c r="GH1200" s="519">
        <v>0</v>
      </c>
      <c r="GI1200" s="519">
        <v>0</v>
      </c>
      <c r="GJ1200" s="519">
        <v>0</v>
      </c>
      <c r="GK1200" s="519">
        <v>0</v>
      </c>
      <c r="GL1200" s="519">
        <v>0</v>
      </c>
      <c r="GM1200" s="519">
        <v>0</v>
      </c>
      <c r="GN1200" s="519">
        <v>0</v>
      </c>
      <c r="GO1200" s="519">
        <v>0</v>
      </c>
      <c r="GP1200" s="519">
        <v>0</v>
      </c>
      <c r="GQ1200" s="519">
        <v>0</v>
      </c>
      <c r="GR1200" s="519">
        <v>0</v>
      </c>
      <c r="GS1200" s="519">
        <v>0</v>
      </c>
      <c r="GT1200" s="519">
        <v>0</v>
      </c>
      <c r="GU1200" s="519">
        <v>0</v>
      </c>
      <c r="GV1200" s="519">
        <v>0</v>
      </c>
      <c r="GW1200" s="519">
        <v>0</v>
      </c>
      <c r="GX1200" s="519">
        <v>0</v>
      </c>
      <c r="GY1200" s="519">
        <v>0</v>
      </c>
      <c r="GZ1200" s="519">
        <v>0</v>
      </c>
      <c r="HA1200" s="519">
        <v>0</v>
      </c>
      <c r="HB1200" s="519">
        <v>0</v>
      </c>
      <c r="HC1200" s="519">
        <v>0</v>
      </c>
      <c r="HD1200" s="519">
        <v>0</v>
      </c>
      <c r="HE1200" s="519">
        <v>0</v>
      </c>
      <c r="HF1200" s="519">
        <v>0</v>
      </c>
      <c r="HG1200" s="519">
        <v>0</v>
      </c>
      <c r="HH1200" s="519">
        <v>0</v>
      </c>
      <c r="HI1200" s="519">
        <v>0</v>
      </c>
      <c r="HJ1200" s="519">
        <v>0</v>
      </c>
      <c r="HK1200" s="519">
        <v>0</v>
      </c>
      <c r="HL1200" s="519">
        <v>0</v>
      </c>
      <c r="HM1200" s="519">
        <v>0</v>
      </c>
      <c r="HN1200" s="519">
        <v>0</v>
      </c>
      <c r="HO1200" s="519">
        <v>0</v>
      </c>
      <c r="HP1200" s="519">
        <v>0</v>
      </c>
      <c r="HQ1200" s="519">
        <v>0</v>
      </c>
      <c r="HR1200" s="519">
        <v>0</v>
      </c>
      <c r="HS1200" s="519">
        <v>0</v>
      </c>
      <c r="HT1200" s="519">
        <v>0</v>
      </c>
      <c r="HU1200" s="519">
        <v>0</v>
      </c>
      <c r="HV1200" s="519">
        <v>0</v>
      </c>
      <c r="HW1200" s="519">
        <v>0</v>
      </c>
      <c r="HX1200" s="519">
        <v>0</v>
      </c>
      <c r="HY1200" s="519">
        <v>0</v>
      </c>
      <c r="HZ1200" s="519">
        <v>0</v>
      </c>
      <c r="IA1200" s="519">
        <v>0</v>
      </c>
      <c r="IB1200" s="519">
        <v>0</v>
      </c>
      <c r="IC1200" s="519">
        <v>0</v>
      </c>
      <c r="ID1200" s="519">
        <v>0</v>
      </c>
      <c r="IE1200" s="519">
        <v>0</v>
      </c>
      <c r="IF1200" s="519">
        <v>0</v>
      </c>
      <c r="IG1200" s="519">
        <v>0</v>
      </c>
      <c r="IH1200" s="519">
        <v>0</v>
      </c>
      <c r="II1200" s="519">
        <v>0</v>
      </c>
      <c r="IJ1200" s="519">
        <v>0</v>
      </c>
      <c r="IK1200" s="519">
        <v>0</v>
      </c>
    </row>
    <row r="1201" spans="2:245" hidden="1">
      <c r="B1201" s="519" t="s">
        <v>1058</v>
      </c>
      <c r="C1201" s="519"/>
      <c r="D1201" s="519"/>
      <c r="E1201" s="519"/>
      <c r="F1201" s="519">
        <v>2</v>
      </c>
      <c r="G1201" s="519"/>
      <c r="H1201" s="519">
        <v>58</v>
      </c>
      <c r="I1201" s="519">
        <v>9</v>
      </c>
      <c r="J1201" s="519" t="str">
        <f t="shared" si="57"/>
        <v>SDN10025809</v>
      </c>
      <c r="K1201" s="519">
        <v>1396</v>
      </c>
      <c r="M1201" s="337"/>
      <c r="N1201" s="519" t="s">
        <v>1063</v>
      </c>
      <c r="O1201" s="519" t="s">
        <v>1059</v>
      </c>
      <c r="P1201" s="519">
        <v>15</v>
      </c>
      <c r="Q1201" s="521" t="str">
        <f t="shared" si="58"/>
        <v>SDN300115</v>
      </c>
      <c r="R1201" s="519">
        <v>291.5</v>
      </c>
      <c r="S1201" s="519">
        <v>2000</v>
      </c>
      <c r="T1201" s="519">
        <v>2000</v>
      </c>
      <c r="U1201" s="519">
        <v>2000</v>
      </c>
      <c r="V1201" s="519">
        <v>2000</v>
      </c>
      <c r="W1201" s="519">
        <v>2000</v>
      </c>
      <c r="X1201" s="519">
        <v>2040.5</v>
      </c>
      <c r="Y1201" s="519">
        <v>2332</v>
      </c>
      <c r="Z1201" s="519">
        <v>2623.5</v>
      </c>
      <c r="AA1201" s="519">
        <v>2915</v>
      </c>
      <c r="AB1201" s="519">
        <v>3206.5</v>
      </c>
      <c r="AC1201" s="519">
        <v>3498</v>
      </c>
      <c r="AD1201" s="519">
        <v>3789.5</v>
      </c>
      <c r="AE1201" s="519">
        <v>4081</v>
      </c>
      <c r="AF1201" s="519">
        <v>4372.5</v>
      </c>
      <c r="AG1201" s="519">
        <v>4605.7</v>
      </c>
      <c r="AH1201" s="519">
        <v>4838.8999999999996</v>
      </c>
      <c r="AI1201" s="519">
        <v>5072.1000000000004</v>
      </c>
      <c r="AJ1201" s="519">
        <v>5305.3</v>
      </c>
      <c r="AK1201" s="519">
        <v>5538.5</v>
      </c>
      <c r="AL1201" s="519">
        <v>5771.7</v>
      </c>
      <c r="AM1201" s="519">
        <v>6004.9</v>
      </c>
      <c r="AN1201" s="519">
        <v>6238.1</v>
      </c>
      <c r="AO1201" s="519">
        <v>6471.3</v>
      </c>
      <c r="AP1201" s="519">
        <v>6704.5</v>
      </c>
      <c r="AQ1201" s="519">
        <v>6937.7</v>
      </c>
      <c r="AR1201" s="519">
        <v>7170.9</v>
      </c>
      <c r="AS1201" s="519">
        <v>7404.1</v>
      </c>
      <c r="AT1201" s="519">
        <v>7637.3</v>
      </c>
      <c r="AU1201" s="519">
        <v>7870.5</v>
      </c>
      <c r="AV1201" s="519">
        <v>7870.5</v>
      </c>
      <c r="AW1201" s="519">
        <v>7870.5</v>
      </c>
      <c r="AX1201" s="519">
        <v>7870.5</v>
      </c>
      <c r="AY1201" s="519">
        <v>7870.5</v>
      </c>
      <c r="AZ1201" s="519">
        <v>7870.5</v>
      </c>
      <c r="BA1201" s="519">
        <v>7870.5</v>
      </c>
      <c r="BB1201" s="519">
        <v>7870.5</v>
      </c>
      <c r="BC1201" s="519">
        <v>7870.5</v>
      </c>
      <c r="BD1201" s="519">
        <v>7870.5</v>
      </c>
      <c r="BE1201" s="519">
        <v>7870.5</v>
      </c>
      <c r="BF1201" s="519">
        <v>7870.5</v>
      </c>
      <c r="BG1201" s="519">
        <v>7870.5</v>
      </c>
      <c r="BH1201" s="519">
        <v>7870.5</v>
      </c>
      <c r="BI1201" s="519">
        <v>7870.5</v>
      </c>
      <c r="BJ1201" s="519">
        <v>7870.5</v>
      </c>
      <c r="BK1201" s="519">
        <v>0</v>
      </c>
      <c r="BL1201" s="519">
        <v>0</v>
      </c>
      <c r="BM1201" s="519">
        <v>0</v>
      </c>
      <c r="BN1201" s="519">
        <v>0</v>
      </c>
      <c r="BO1201" s="519">
        <v>0</v>
      </c>
      <c r="BP1201" s="519">
        <v>0</v>
      </c>
      <c r="BQ1201" s="519">
        <v>0</v>
      </c>
      <c r="BR1201" s="519">
        <v>0</v>
      </c>
      <c r="BS1201" s="519">
        <v>0</v>
      </c>
      <c r="BT1201" s="519">
        <v>0</v>
      </c>
      <c r="BU1201" s="519">
        <v>0</v>
      </c>
      <c r="BV1201" s="519">
        <v>0</v>
      </c>
      <c r="BW1201" s="519">
        <v>0</v>
      </c>
      <c r="BX1201" s="519">
        <v>0</v>
      </c>
      <c r="BY1201" s="519">
        <v>0</v>
      </c>
      <c r="BZ1201" s="519">
        <v>0</v>
      </c>
      <c r="CA1201" s="519">
        <v>0</v>
      </c>
      <c r="CB1201" s="519">
        <v>0</v>
      </c>
      <c r="CC1201" s="519">
        <v>0</v>
      </c>
      <c r="CD1201" s="519">
        <v>0</v>
      </c>
      <c r="CE1201" s="519">
        <v>0</v>
      </c>
      <c r="CF1201" s="519">
        <v>0</v>
      </c>
      <c r="CG1201" s="519">
        <v>0</v>
      </c>
      <c r="CH1201" s="519">
        <v>0</v>
      </c>
      <c r="CI1201" s="519">
        <v>0</v>
      </c>
      <c r="CJ1201" s="519">
        <v>0</v>
      </c>
      <c r="CK1201" s="519">
        <v>0</v>
      </c>
      <c r="CL1201" s="519">
        <v>0</v>
      </c>
      <c r="CM1201" s="519">
        <v>0</v>
      </c>
      <c r="CN1201" s="519">
        <v>0</v>
      </c>
      <c r="CO1201" s="519">
        <v>0</v>
      </c>
      <c r="CP1201" s="519">
        <v>0</v>
      </c>
      <c r="CQ1201" s="519">
        <v>0</v>
      </c>
      <c r="CR1201" s="519">
        <v>0</v>
      </c>
      <c r="CS1201" s="519">
        <v>0</v>
      </c>
      <c r="CT1201" s="519">
        <v>0</v>
      </c>
      <c r="CU1201" s="519">
        <v>0</v>
      </c>
      <c r="CV1201" s="519">
        <v>0</v>
      </c>
      <c r="CW1201" s="519">
        <v>0</v>
      </c>
      <c r="CX1201" s="519">
        <v>0</v>
      </c>
      <c r="CY1201" s="519">
        <v>0</v>
      </c>
      <c r="CZ1201" s="519">
        <v>0</v>
      </c>
      <c r="DA1201" s="519">
        <v>0</v>
      </c>
      <c r="DB1201" s="519">
        <v>0</v>
      </c>
      <c r="DC1201" s="519">
        <v>0</v>
      </c>
      <c r="DD1201" s="519">
        <v>0</v>
      </c>
      <c r="DE1201" s="519">
        <v>0</v>
      </c>
      <c r="DF1201" s="519">
        <v>0</v>
      </c>
      <c r="DG1201" s="519">
        <v>0</v>
      </c>
      <c r="DH1201" s="519">
        <v>0</v>
      </c>
      <c r="DI1201" s="519">
        <v>0</v>
      </c>
      <c r="DJ1201" s="519">
        <v>0</v>
      </c>
      <c r="DK1201" s="519">
        <v>0</v>
      </c>
      <c r="DL1201" s="519">
        <v>0</v>
      </c>
      <c r="DM1201" s="519">
        <v>0</v>
      </c>
      <c r="DN1201" s="519">
        <v>0</v>
      </c>
      <c r="DO1201" s="519">
        <v>0</v>
      </c>
      <c r="DP1201" s="519">
        <v>0</v>
      </c>
      <c r="DQ1201" s="519">
        <v>0</v>
      </c>
      <c r="DR1201" s="519">
        <v>0</v>
      </c>
      <c r="DS1201" s="519">
        <v>0</v>
      </c>
      <c r="DT1201" s="519">
        <v>0</v>
      </c>
      <c r="DU1201" s="519">
        <v>0</v>
      </c>
      <c r="DV1201" s="519">
        <v>0</v>
      </c>
      <c r="DW1201" s="519">
        <v>0</v>
      </c>
      <c r="DX1201" s="519">
        <v>0</v>
      </c>
      <c r="DZ1201" s="337"/>
      <c r="EA1201" s="519" t="s">
        <v>1063</v>
      </c>
      <c r="EB1201" s="519" t="s">
        <v>1059</v>
      </c>
      <c r="EC1201" s="519">
        <v>15</v>
      </c>
      <c r="ED1201" s="183" t="str">
        <f t="shared" si="59"/>
        <v>SDN300115</v>
      </c>
      <c r="EE1201" s="519">
        <v>291.5</v>
      </c>
      <c r="EF1201" s="519">
        <v>10000</v>
      </c>
      <c r="EG1201" s="519">
        <v>10000</v>
      </c>
      <c r="EH1201" s="519">
        <v>10000</v>
      </c>
      <c r="EI1201" s="519">
        <v>10000</v>
      </c>
      <c r="EJ1201" s="519">
        <v>10000</v>
      </c>
      <c r="EK1201" s="519">
        <v>10000</v>
      </c>
      <c r="EL1201" s="519">
        <v>10000</v>
      </c>
      <c r="EM1201" s="519">
        <v>10000</v>
      </c>
      <c r="EN1201" s="519">
        <v>10000</v>
      </c>
      <c r="EO1201" s="519">
        <v>10000</v>
      </c>
      <c r="EP1201" s="519">
        <v>10000</v>
      </c>
      <c r="EQ1201" s="519">
        <v>10000</v>
      </c>
      <c r="ER1201" s="519">
        <v>10000</v>
      </c>
      <c r="ES1201" s="519">
        <v>10000</v>
      </c>
      <c r="ET1201" s="519">
        <v>10000</v>
      </c>
      <c r="EU1201" s="519">
        <v>10000</v>
      </c>
      <c r="EV1201" s="519">
        <v>10000</v>
      </c>
      <c r="EW1201" s="519">
        <v>10000</v>
      </c>
      <c r="EX1201" s="519">
        <v>10000</v>
      </c>
      <c r="EY1201" s="519">
        <v>10000</v>
      </c>
      <c r="EZ1201" s="519">
        <v>10000</v>
      </c>
      <c r="FA1201" s="519">
        <v>10000</v>
      </c>
      <c r="FB1201" s="519">
        <v>10000</v>
      </c>
      <c r="FC1201" s="519">
        <v>10000</v>
      </c>
      <c r="FD1201" s="519">
        <v>10000</v>
      </c>
      <c r="FE1201" s="519">
        <v>10000</v>
      </c>
      <c r="FF1201" s="519">
        <v>10000</v>
      </c>
      <c r="FG1201" s="519">
        <v>10000</v>
      </c>
      <c r="FH1201" s="519">
        <v>10000</v>
      </c>
      <c r="FI1201" s="519">
        <v>10000</v>
      </c>
      <c r="FJ1201" s="519">
        <v>10000</v>
      </c>
      <c r="FK1201" s="519">
        <v>10000</v>
      </c>
      <c r="FL1201" s="519">
        <v>10000</v>
      </c>
      <c r="FM1201" s="519">
        <v>10000</v>
      </c>
      <c r="FN1201" s="519">
        <v>10000</v>
      </c>
      <c r="FO1201" s="519">
        <v>10000</v>
      </c>
      <c r="FP1201" s="519">
        <v>10000</v>
      </c>
      <c r="FQ1201" s="519">
        <v>10000</v>
      </c>
      <c r="FR1201" s="519">
        <v>10000</v>
      </c>
      <c r="FS1201" s="519">
        <v>10000</v>
      </c>
      <c r="FT1201" s="519">
        <v>10000</v>
      </c>
      <c r="FU1201" s="519">
        <v>10000</v>
      </c>
      <c r="FV1201" s="519">
        <v>10000</v>
      </c>
      <c r="FW1201" s="519">
        <v>10000</v>
      </c>
      <c r="FX1201" s="519">
        <v>0</v>
      </c>
      <c r="FY1201" s="519">
        <v>0</v>
      </c>
      <c r="FZ1201" s="519">
        <v>0</v>
      </c>
      <c r="GA1201" s="519">
        <v>0</v>
      </c>
      <c r="GB1201" s="519">
        <v>0</v>
      </c>
      <c r="GC1201" s="519">
        <v>0</v>
      </c>
      <c r="GD1201" s="519">
        <v>0</v>
      </c>
      <c r="GE1201" s="519">
        <v>0</v>
      </c>
      <c r="GF1201" s="519">
        <v>0</v>
      </c>
      <c r="GG1201" s="519">
        <v>0</v>
      </c>
      <c r="GH1201" s="519">
        <v>0</v>
      </c>
      <c r="GI1201" s="519">
        <v>0</v>
      </c>
      <c r="GJ1201" s="519">
        <v>0</v>
      </c>
      <c r="GK1201" s="519">
        <v>0</v>
      </c>
      <c r="GL1201" s="519">
        <v>0</v>
      </c>
      <c r="GM1201" s="519">
        <v>0</v>
      </c>
      <c r="GN1201" s="519">
        <v>0</v>
      </c>
      <c r="GO1201" s="519">
        <v>0</v>
      </c>
      <c r="GP1201" s="519">
        <v>0</v>
      </c>
      <c r="GQ1201" s="519">
        <v>0</v>
      </c>
      <c r="GR1201" s="519">
        <v>0</v>
      </c>
      <c r="GS1201" s="519">
        <v>0</v>
      </c>
      <c r="GT1201" s="519">
        <v>0</v>
      </c>
      <c r="GU1201" s="519">
        <v>0</v>
      </c>
      <c r="GV1201" s="519">
        <v>0</v>
      </c>
      <c r="GW1201" s="519">
        <v>0</v>
      </c>
      <c r="GX1201" s="519">
        <v>0</v>
      </c>
      <c r="GY1201" s="519">
        <v>0</v>
      </c>
      <c r="GZ1201" s="519">
        <v>0</v>
      </c>
      <c r="HA1201" s="519">
        <v>0</v>
      </c>
      <c r="HB1201" s="519">
        <v>0</v>
      </c>
      <c r="HC1201" s="519">
        <v>0</v>
      </c>
      <c r="HD1201" s="519">
        <v>0</v>
      </c>
      <c r="HE1201" s="519">
        <v>0</v>
      </c>
      <c r="HF1201" s="519">
        <v>0</v>
      </c>
      <c r="HG1201" s="519">
        <v>0</v>
      </c>
      <c r="HH1201" s="519">
        <v>0</v>
      </c>
      <c r="HI1201" s="519">
        <v>0</v>
      </c>
      <c r="HJ1201" s="519">
        <v>0</v>
      </c>
      <c r="HK1201" s="519">
        <v>0</v>
      </c>
      <c r="HL1201" s="519">
        <v>0</v>
      </c>
      <c r="HM1201" s="519">
        <v>0</v>
      </c>
      <c r="HN1201" s="519">
        <v>0</v>
      </c>
      <c r="HO1201" s="519">
        <v>0</v>
      </c>
      <c r="HP1201" s="519">
        <v>0</v>
      </c>
      <c r="HQ1201" s="519">
        <v>0</v>
      </c>
      <c r="HR1201" s="519">
        <v>0</v>
      </c>
      <c r="HS1201" s="519">
        <v>0</v>
      </c>
      <c r="HT1201" s="519">
        <v>0</v>
      </c>
      <c r="HU1201" s="519">
        <v>0</v>
      </c>
      <c r="HV1201" s="519">
        <v>0</v>
      </c>
      <c r="HW1201" s="519">
        <v>0</v>
      </c>
      <c r="HX1201" s="519">
        <v>0</v>
      </c>
      <c r="HY1201" s="519">
        <v>0</v>
      </c>
      <c r="HZ1201" s="519">
        <v>0</v>
      </c>
      <c r="IA1201" s="519">
        <v>0</v>
      </c>
      <c r="IB1201" s="519">
        <v>0</v>
      </c>
      <c r="IC1201" s="519">
        <v>0</v>
      </c>
      <c r="ID1201" s="519">
        <v>0</v>
      </c>
      <c r="IE1201" s="519">
        <v>0</v>
      </c>
      <c r="IF1201" s="519">
        <v>0</v>
      </c>
      <c r="IG1201" s="519">
        <v>0</v>
      </c>
      <c r="IH1201" s="519">
        <v>0</v>
      </c>
      <c r="II1201" s="519">
        <v>0</v>
      </c>
      <c r="IJ1201" s="519">
        <v>0</v>
      </c>
      <c r="IK1201" s="519">
        <v>0</v>
      </c>
    </row>
    <row r="1202" spans="2:245" hidden="1">
      <c r="B1202" s="519" t="s">
        <v>1058</v>
      </c>
      <c r="C1202" s="519"/>
      <c r="D1202" s="519"/>
      <c r="E1202" s="519"/>
      <c r="F1202" s="519">
        <v>2</v>
      </c>
      <c r="G1202" s="519"/>
      <c r="H1202" s="519">
        <v>58</v>
      </c>
      <c r="I1202" s="519">
        <v>10</v>
      </c>
      <c r="J1202" s="519" t="str">
        <f t="shared" si="57"/>
        <v>SDN10025810</v>
      </c>
      <c r="K1202" s="519">
        <v>1396</v>
      </c>
      <c r="M1202" s="337"/>
      <c r="N1202" s="519" t="s">
        <v>1063</v>
      </c>
      <c r="O1202" s="519" t="s">
        <v>1059</v>
      </c>
      <c r="P1202" s="519">
        <v>16</v>
      </c>
      <c r="Q1202" s="521" t="str">
        <f t="shared" si="58"/>
        <v>SDN300116</v>
      </c>
      <c r="R1202" s="519">
        <v>302.10000000000002</v>
      </c>
      <c r="S1202" s="519">
        <v>2000</v>
      </c>
      <c r="T1202" s="519">
        <v>2000</v>
      </c>
      <c r="U1202" s="519">
        <v>2000</v>
      </c>
      <c r="V1202" s="519">
        <v>2000</v>
      </c>
      <c r="W1202" s="519">
        <v>2000</v>
      </c>
      <c r="X1202" s="519">
        <v>2114.6999999999998</v>
      </c>
      <c r="Y1202" s="519">
        <v>2416.8000000000002</v>
      </c>
      <c r="Z1202" s="519">
        <v>2718.9</v>
      </c>
      <c r="AA1202" s="519">
        <v>3021</v>
      </c>
      <c r="AB1202" s="519">
        <v>3323.1</v>
      </c>
      <c r="AC1202" s="519">
        <v>3625.2</v>
      </c>
      <c r="AD1202" s="519">
        <v>3927.3</v>
      </c>
      <c r="AE1202" s="519">
        <v>4229.3999999999996</v>
      </c>
      <c r="AF1202" s="519">
        <v>4531.5</v>
      </c>
      <c r="AG1202" s="519">
        <v>4773.2</v>
      </c>
      <c r="AH1202" s="519">
        <v>5014.8999999999996</v>
      </c>
      <c r="AI1202" s="519">
        <v>5256.5</v>
      </c>
      <c r="AJ1202" s="519">
        <v>5498.2</v>
      </c>
      <c r="AK1202" s="519">
        <v>5739.9</v>
      </c>
      <c r="AL1202" s="519">
        <v>5981.6</v>
      </c>
      <c r="AM1202" s="519">
        <v>6223.3</v>
      </c>
      <c r="AN1202" s="519">
        <v>6464.9</v>
      </c>
      <c r="AO1202" s="519">
        <v>6706.6</v>
      </c>
      <c r="AP1202" s="519">
        <v>6948.3</v>
      </c>
      <c r="AQ1202" s="519">
        <v>7190</v>
      </c>
      <c r="AR1202" s="519">
        <v>7431.7</v>
      </c>
      <c r="AS1202" s="519">
        <v>7673.3</v>
      </c>
      <c r="AT1202" s="519">
        <v>7915</v>
      </c>
      <c r="AU1202" s="519">
        <v>8156.7</v>
      </c>
      <c r="AV1202" s="519">
        <v>8156.7</v>
      </c>
      <c r="AW1202" s="519">
        <v>8156.7</v>
      </c>
      <c r="AX1202" s="519">
        <v>8156.7</v>
      </c>
      <c r="AY1202" s="519">
        <v>8156.7</v>
      </c>
      <c r="AZ1202" s="519">
        <v>8156.7</v>
      </c>
      <c r="BA1202" s="519">
        <v>8156.7</v>
      </c>
      <c r="BB1202" s="519">
        <v>8156.7</v>
      </c>
      <c r="BC1202" s="519">
        <v>8156.7</v>
      </c>
      <c r="BD1202" s="519">
        <v>8156.7</v>
      </c>
      <c r="BE1202" s="519">
        <v>8156.7</v>
      </c>
      <c r="BF1202" s="519">
        <v>8156.7</v>
      </c>
      <c r="BG1202" s="519">
        <v>8156.7</v>
      </c>
      <c r="BH1202" s="519">
        <v>8156.7</v>
      </c>
      <c r="BI1202" s="519">
        <v>8156.7</v>
      </c>
      <c r="BJ1202" s="519">
        <v>8156.7</v>
      </c>
      <c r="BK1202" s="519">
        <v>0</v>
      </c>
      <c r="BL1202" s="519">
        <v>0</v>
      </c>
      <c r="BM1202" s="519">
        <v>0</v>
      </c>
      <c r="BN1202" s="519">
        <v>0</v>
      </c>
      <c r="BO1202" s="519">
        <v>0</v>
      </c>
      <c r="BP1202" s="519">
        <v>0</v>
      </c>
      <c r="BQ1202" s="519">
        <v>0</v>
      </c>
      <c r="BR1202" s="519">
        <v>0</v>
      </c>
      <c r="BS1202" s="519">
        <v>0</v>
      </c>
      <c r="BT1202" s="519">
        <v>0</v>
      </c>
      <c r="BU1202" s="519">
        <v>0</v>
      </c>
      <c r="BV1202" s="519">
        <v>0</v>
      </c>
      <c r="BW1202" s="519">
        <v>0</v>
      </c>
      <c r="BX1202" s="519">
        <v>0</v>
      </c>
      <c r="BY1202" s="519">
        <v>0</v>
      </c>
      <c r="BZ1202" s="519">
        <v>0</v>
      </c>
      <c r="CA1202" s="519">
        <v>0</v>
      </c>
      <c r="CB1202" s="519">
        <v>0</v>
      </c>
      <c r="CC1202" s="519">
        <v>0</v>
      </c>
      <c r="CD1202" s="519">
        <v>0</v>
      </c>
      <c r="CE1202" s="519">
        <v>0</v>
      </c>
      <c r="CF1202" s="519">
        <v>0</v>
      </c>
      <c r="CG1202" s="519">
        <v>0</v>
      </c>
      <c r="CH1202" s="519">
        <v>0</v>
      </c>
      <c r="CI1202" s="519">
        <v>0</v>
      </c>
      <c r="CJ1202" s="519">
        <v>0</v>
      </c>
      <c r="CK1202" s="519">
        <v>0</v>
      </c>
      <c r="CL1202" s="519">
        <v>0</v>
      </c>
      <c r="CM1202" s="519">
        <v>0</v>
      </c>
      <c r="CN1202" s="519">
        <v>0</v>
      </c>
      <c r="CO1202" s="519">
        <v>0</v>
      </c>
      <c r="CP1202" s="519">
        <v>0</v>
      </c>
      <c r="CQ1202" s="519">
        <v>0</v>
      </c>
      <c r="CR1202" s="519">
        <v>0</v>
      </c>
      <c r="CS1202" s="519">
        <v>0</v>
      </c>
      <c r="CT1202" s="519">
        <v>0</v>
      </c>
      <c r="CU1202" s="519">
        <v>0</v>
      </c>
      <c r="CV1202" s="519">
        <v>0</v>
      </c>
      <c r="CW1202" s="519">
        <v>0</v>
      </c>
      <c r="CX1202" s="519">
        <v>0</v>
      </c>
      <c r="CY1202" s="519">
        <v>0</v>
      </c>
      <c r="CZ1202" s="519">
        <v>0</v>
      </c>
      <c r="DA1202" s="519">
        <v>0</v>
      </c>
      <c r="DB1202" s="519">
        <v>0</v>
      </c>
      <c r="DC1202" s="519">
        <v>0</v>
      </c>
      <c r="DD1202" s="519">
        <v>0</v>
      </c>
      <c r="DE1202" s="519">
        <v>0</v>
      </c>
      <c r="DF1202" s="519">
        <v>0</v>
      </c>
      <c r="DG1202" s="519">
        <v>0</v>
      </c>
      <c r="DH1202" s="519">
        <v>0</v>
      </c>
      <c r="DI1202" s="519">
        <v>0</v>
      </c>
      <c r="DJ1202" s="519">
        <v>0</v>
      </c>
      <c r="DK1202" s="519">
        <v>0</v>
      </c>
      <c r="DL1202" s="519">
        <v>0</v>
      </c>
      <c r="DM1202" s="519">
        <v>0</v>
      </c>
      <c r="DN1202" s="519">
        <v>0</v>
      </c>
      <c r="DO1202" s="519">
        <v>0</v>
      </c>
      <c r="DP1202" s="519">
        <v>0</v>
      </c>
      <c r="DQ1202" s="519">
        <v>0</v>
      </c>
      <c r="DR1202" s="519">
        <v>0</v>
      </c>
      <c r="DS1202" s="519">
        <v>0</v>
      </c>
      <c r="DT1202" s="519">
        <v>0</v>
      </c>
      <c r="DU1202" s="519">
        <v>0</v>
      </c>
      <c r="DV1202" s="519">
        <v>0</v>
      </c>
      <c r="DW1202" s="519">
        <v>0</v>
      </c>
      <c r="DX1202" s="519">
        <v>0</v>
      </c>
      <c r="DZ1202" s="337"/>
      <c r="EA1202" s="519" t="s">
        <v>1063</v>
      </c>
      <c r="EB1202" s="519" t="s">
        <v>1059</v>
      </c>
      <c r="EC1202" s="519">
        <v>16</v>
      </c>
      <c r="ED1202" s="183" t="str">
        <f t="shared" si="59"/>
        <v>SDN300116</v>
      </c>
      <c r="EE1202" s="519">
        <v>302.10000000000002</v>
      </c>
      <c r="EF1202" s="519">
        <v>10000</v>
      </c>
      <c r="EG1202" s="519">
        <v>10000</v>
      </c>
      <c r="EH1202" s="519">
        <v>10000</v>
      </c>
      <c r="EI1202" s="519">
        <v>10000</v>
      </c>
      <c r="EJ1202" s="519">
        <v>10000</v>
      </c>
      <c r="EK1202" s="519">
        <v>10000</v>
      </c>
      <c r="EL1202" s="519">
        <v>10000</v>
      </c>
      <c r="EM1202" s="519">
        <v>10000</v>
      </c>
      <c r="EN1202" s="519">
        <v>10000</v>
      </c>
      <c r="EO1202" s="519">
        <v>10000</v>
      </c>
      <c r="EP1202" s="519">
        <v>10000</v>
      </c>
      <c r="EQ1202" s="519">
        <v>10000</v>
      </c>
      <c r="ER1202" s="519">
        <v>10000</v>
      </c>
      <c r="ES1202" s="519">
        <v>10000</v>
      </c>
      <c r="ET1202" s="519">
        <v>10000</v>
      </c>
      <c r="EU1202" s="519">
        <v>10000</v>
      </c>
      <c r="EV1202" s="519">
        <v>10000</v>
      </c>
      <c r="EW1202" s="519">
        <v>10000</v>
      </c>
      <c r="EX1202" s="519">
        <v>10000</v>
      </c>
      <c r="EY1202" s="519">
        <v>10000</v>
      </c>
      <c r="EZ1202" s="519">
        <v>10000</v>
      </c>
      <c r="FA1202" s="519">
        <v>10000</v>
      </c>
      <c r="FB1202" s="519">
        <v>10000</v>
      </c>
      <c r="FC1202" s="519">
        <v>10000</v>
      </c>
      <c r="FD1202" s="519">
        <v>10000</v>
      </c>
      <c r="FE1202" s="519">
        <v>10000</v>
      </c>
      <c r="FF1202" s="519">
        <v>10000</v>
      </c>
      <c r="FG1202" s="519">
        <v>10000</v>
      </c>
      <c r="FH1202" s="519">
        <v>10000</v>
      </c>
      <c r="FI1202" s="519">
        <v>10000</v>
      </c>
      <c r="FJ1202" s="519">
        <v>10000</v>
      </c>
      <c r="FK1202" s="519">
        <v>10000</v>
      </c>
      <c r="FL1202" s="519">
        <v>10000</v>
      </c>
      <c r="FM1202" s="519">
        <v>10000</v>
      </c>
      <c r="FN1202" s="519">
        <v>10000</v>
      </c>
      <c r="FO1202" s="519">
        <v>10000</v>
      </c>
      <c r="FP1202" s="519">
        <v>10000</v>
      </c>
      <c r="FQ1202" s="519">
        <v>10000</v>
      </c>
      <c r="FR1202" s="519">
        <v>10000</v>
      </c>
      <c r="FS1202" s="519">
        <v>10000</v>
      </c>
      <c r="FT1202" s="519">
        <v>10000</v>
      </c>
      <c r="FU1202" s="519">
        <v>10000</v>
      </c>
      <c r="FV1202" s="519">
        <v>10000</v>
      </c>
      <c r="FW1202" s="519">
        <v>10000</v>
      </c>
      <c r="FX1202" s="519">
        <v>0</v>
      </c>
      <c r="FY1202" s="519">
        <v>0</v>
      </c>
      <c r="FZ1202" s="519">
        <v>0</v>
      </c>
      <c r="GA1202" s="519">
        <v>0</v>
      </c>
      <c r="GB1202" s="519">
        <v>0</v>
      </c>
      <c r="GC1202" s="519">
        <v>0</v>
      </c>
      <c r="GD1202" s="519">
        <v>0</v>
      </c>
      <c r="GE1202" s="519">
        <v>0</v>
      </c>
      <c r="GF1202" s="519">
        <v>0</v>
      </c>
      <c r="GG1202" s="519">
        <v>0</v>
      </c>
      <c r="GH1202" s="519">
        <v>0</v>
      </c>
      <c r="GI1202" s="519">
        <v>0</v>
      </c>
      <c r="GJ1202" s="519">
        <v>0</v>
      </c>
      <c r="GK1202" s="519">
        <v>0</v>
      </c>
      <c r="GL1202" s="519">
        <v>0</v>
      </c>
      <c r="GM1202" s="519">
        <v>0</v>
      </c>
      <c r="GN1202" s="519">
        <v>0</v>
      </c>
      <c r="GO1202" s="519">
        <v>0</v>
      </c>
      <c r="GP1202" s="519">
        <v>0</v>
      </c>
      <c r="GQ1202" s="519">
        <v>0</v>
      </c>
      <c r="GR1202" s="519">
        <v>0</v>
      </c>
      <c r="GS1202" s="519">
        <v>0</v>
      </c>
      <c r="GT1202" s="519">
        <v>0</v>
      </c>
      <c r="GU1202" s="519">
        <v>0</v>
      </c>
      <c r="GV1202" s="519">
        <v>0</v>
      </c>
      <c r="GW1202" s="519">
        <v>0</v>
      </c>
      <c r="GX1202" s="519">
        <v>0</v>
      </c>
      <c r="GY1202" s="519">
        <v>0</v>
      </c>
      <c r="GZ1202" s="519">
        <v>0</v>
      </c>
      <c r="HA1202" s="519">
        <v>0</v>
      </c>
      <c r="HB1202" s="519">
        <v>0</v>
      </c>
      <c r="HC1202" s="519">
        <v>0</v>
      </c>
      <c r="HD1202" s="519">
        <v>0</v>
      </c>
      <c r="HE1202" s="519">
        <v>0</v>
      </c>
      <c r="HF1202" s="519">
        <v>0</v>
      </c>
      <c r="HG1202" s="519">
        <v>0</v>
      </c>
      <c r="HH1202" s="519">
        <v>0</v>
      </c>
      <c r="HI1202" s="519">
        <v>0</v>
      </c>
      <c r="HJ1202" s="519">
        <v>0</v>
      </c>
      <c r="HK1202" s="519">
        <v>0</v>
      </c>
      <c r="HL1202" s="519">
        <v>0</v>
      </c>
      <c r="HM1202" s="519">
        <v>0</v>
      </c>
      <c r="HN1202" s="519">
        <v>0</v>
      </c>
      <c r="HO1202" s="519">
        <v>0</v>
      </c>
      <c r="HP1202" s="519">
        <v>0</v>
      </c>
      <c r="HQ1202" s="519">
        <v>0</v>
      </c>
      <c r="HR1202" s="519">
        <v>0</v>
      </c>
      <c r="HS1202" s="519">
        <v>0</v>
      </c>
      <c r="HT1202" s="519">
        <v>0</v>
      </c>
      <c r="HU1202" s="519">
        <v>0</v>
      </c>
      <c r="HV1202" s="519">
        <v>0</v>
      </c>
      <c r="HW1202" s="519">
        <v>0</v>
      </c>
      <c r="HX1202" s="519">
        <v>0</v>
      </c>
      <c r="HY1202" s="519">
        <v>0</v>
      </c>
      <c r="HZ1202" s="519">
        <v>0</v>
      </c>
      <c r="IA1202" s="519">
        <v>0</v>
      </c>
      <c r="IB1202" s="519">
        <v>0</v>
      </c>
      <c r="IC1202" s="519">
        <v>0</v>
      </c>
      <c r="ID1202" s="519">
        <v>0</v>
      </c>
      <c r="IE1202" s="519">
        <v>0</v>
      </c>
      <c r="IF1202" s="519">
        <v>0</v>
      </c>
      <c r="IG1202" s="519">
        <v>0</v>
      </c>
      <c r="IH1202" s="519">
        <v>0</v>
      </c>
      <c r="II1202" s="519">
        <v>0</v>
      </c>
      <c r="IJ1202" s="519">
        <v>0</v>
      </c>
      <c r="IK1202" s="519">
        <v>0</v>
      </c>
    </row>
    <row r="1203" spans="2:245" hidden="1">
      <c r="B1203" s="519" t="s">
        <v>1058</v>
      </c>
      <c r="C1203" s="519"/>
      <c r="D1203" s="519"/>
      <c r="E1203" s="519"/>
      <c r="F1203" s="519">
        <v>2</v>
      </c>
      <c r="G1203" s="519"/>
      <c r="H1203" s="519">
        <v>59</v>
      </c>
      <c r="I1203" s="519">
        <v>1</v>
      </c>
      <c r="J1203" s="519" t="str">
        <f t="shared" si="57"/>
        <v>SDN10025901</v>
      </c>
      <c r="K1203" s="519">
        <v>1895</v>
      </c>
      <c r="M1203" s="337"/>
      <c r="N1203" s="519" t="s">
        <v>1063</v>
      </c>
      <c r="O1203" s="519" t="s">
        <v>1059</v>
      </c>
      <c r="P1203" s="519">
        <v>17</v>
      </c>
      <c r="Q1203" s="521" t="str">
        <f t="shared" si="58"/>
        <v>SDN300117</v>
      </c>
      <c r="R1203" s="519">
        <v>302.10000000000002</v>
      </c>
      <c r="S1203" s="519">
        <v>2000</v>
      </c>
      <c r="T1203" s="519">
        <v>2000</v>
      </c>
      <c r="U1203" s="519">
        <v>2000</v>
      </c>
      <c r="V1203" s="519">
        <v>2000</v>
      </c>
      <c r="W1203" s="519">
        <v>2000</v>
      </c>
      <c r="X1203" s="519">
        <v>2114.6999999999998</v>
      </c>
      <c r="Y1203" s="519">
        <v>2416.8000000000002</v>
      </c>
      <c r="Z1203" s="519">
        <v>2718.9</v>
      </c>
      <c r="AA1203" s="519">
        <v>3021</v>
      </c>
      <c r="AB1203" s="519">
        <v>3323.1</v>
      </c>
      <c r="AC1203" s="519">
        <v>3625.2</v>
      </c>
      <c r="AD1203" s="519">
        <v>3927.3</v>
      </c>
      <c r="AE1203" s="519">
        <v>4229.3999999999996</v>
      </c>
      <c r="AF1203" s="519">
        <v>4531.5</v>
      </c>
      <c r="AG1203" s="519">
        <v>4773.2</v>
      </c>
      <c r="AH1203" s="519">
        <v>5014.8999999999996</v>
      </c>
      <c r="AI1203" s="519">
        <v>5256.5</v>
      </c>
      <c r="AJ1203" s="519">
        <v>5498.2</v>
      </c>
      <c r="AK1203" s="519">
        <v>5739.9</v>
      </c>
      <c r="AL1203" s="519">
        <v>5981.6</v>
      </c>
      <c r="AM1203" s="519">
        <v>6223.3</v>
      </c>
      <c r="AN1203" s="519">
        <v>6464.9</v>
      </c>
      <c r="AO1203" s="519">
        <v>6706.6</v>
      </c>
      <c r="AP1203" s="519">
        <v>6948.3</v>
      </c>
      <c r="AQ1203" s="519">
        <v>7190</v>
      </c>
      <c r="AR1203" s="519">
        <v>7431.7</v>
      </c>
      <c r="AS1203" s="519">
        <v>7673.3</v>
      </c>
      <c r="AT1203" s="519">
        <v>7915</v>
      </c>
      <c r="AU1203" s="519">
        <v>8156.7</v>
      </c>
      <c r="AV1203" s="519">
        <v>8156.7</v>
      </c>
      <c r="AW1203" s="519">
        <v>8156.7</v>
      </c>
      <c r="AX1203" s="519">
        <v>8156.7</v>
      </c>
      <c r="AY1203" s="519">
        <v>8156.7</v>
      </c>
      <c r="AZ1203" s="519">
        <v>8156.7</v>
      </c>
      <c r="BA1203" s="519">
        <v>8156.7</v>
      </c>
      <c r="BB1203" s="519">
        <v>8156.7</v>
      </c>
      <c r="BC1203" s="519">
        <v>8156.7</v>
      </c>
      <c r="BD1203" s="519">
        <v>8156.7</v>
      </c>
      <c r="BE1203" s="519">
        <v>8156.7</v>
      </c>
      <c r="BF1203" s="519">
        <v>8156.7</v>
      </c>
      <c r="BG1203" s="519">
        <v>8156.7</v>
      </c>
      <c r="BH1203" s="519">
        <v>8156.7</v>
      </c>
      <c r="BI1203" s="519">
        <v>8156.7</v>
      </c>
      <c r="BJ1203" s="519">
        <v>8156.7</v>
      </c>
      <c r="BK1203" s="519">
        <v>0</v>
      </c>
      <c r="BL1203" s="519">
        <v>0</v>
      </c>
      <c r="BM1203" s="519">
        <v>0</v>
      </c>
      <c r="BN1203" s="519">
        <v>0</v>
      </c>
      <c r="BO1203" s="519">
        <v>0</v>
      </c>
      <c r="BP1203" s="519">
        <v>0</v>
      </c>
      <c r="BQ1203" s="519">
        <v>0</v>
      </c>
      <c r="BR1203" s="519">
        <v>0</v>
      </c>
      <c r="BS1203" s="519">
        <v>0</v>
      </c>
      <c r="BT1203" s="519">
        <v>0</v>
      </c>
      <c r="BU1203" s="519">
        <v>0</v>
      </c>
      <c r="BV1203" s="519">
        <v>0</v>
      </c>
      <c r="BW1203" s="519">
        <v>0</v>
      </c>
      <c r="BX1203" s="519">
        <v>0</v>
      </c>
      <c r="BY1203" s="519">
        <v>0</v>
      </c>
      <c r="BZ1203" s="519">
        <v>0</v>
      </c>
      <c r="CA1203" s="519">
        <v>0</v>
      </c>
      <c r="CB1203" s="519">
        <v>0</v>
      </c>
      <c r="CC1203" s="519">
        <v>0</v>
      </c>
      <c r="CD1203" s="519">
        <v>0</v>
      </c>
      <c r="CE1203" s="519">
        <v>0</v>
      </c>
      <c r="CF1203" s="519">
        <v>0</v>
      </c>
      <c r="CG1203" s="519">
        <v>0</v>
      </c>
      <c r="CH1203" s="519">
        <v>0</v>
      </c>
      <c r="CI1203" s="519">
        <v>0</v>
      </c>
      <c r="CJ1203" s="519">
        <v>0</v>
      </c>
      <c r="CK1203" s="519">
        <v>0</v>
      </c>
      <c r="CL1203" s="519">
        <v>0</v>
      </c>
      <c r="CM1203" s="519">
        <v>0</v>
      </c>
      <c r="CN1203" s="519">
        <v>0</v>
      </c>
      <c r="CO1203" s="519">
        <v>0</v>
      </c>
      <c r="CP1203" s="519">
        <v>0</v>
      </c>
      <c r="CQ1203" s="519">
        <v>0</v>
      </c>
      <c r="CR1203" s="519">
        <v>0</v>
      </c>
      <c r="CS1203" s="519">
        <v>0</v>
      </c>
      <c r="CT1203" s="519">
        <v>0</v>
      </c>
      <c r="CU1203" s="519">
        <v>0</v>
      </c>
      <c r="CV1203" s="519">
        <v>0</v>
      </c>
      <c r="CW1203" s="519">
        <v>0</v>
      </c>
      <c r="CX1203" s="519">
        <v>0</v>
      </c>
      <c r="CY1203" s="519">
        <v>0</v>
      </c>
      <c r="CZ1203" s="519">
        <v>0</v>
      </c>
      <c r="DA1203" s="519">
        <v>0</v>
      </c>
      <c r="DB1203" s="519">
        <v>0</v>
      </c>
      <c r="DC1203" s="519">
        <v>0</v>
      </c>
      <c r="DD1203" s="519">
        <v>0</v>
      </c>
      <c r="DE1203" s="519">
        <v>0</v>
      </c>
      <c r="DF1203" s="519">
        <v>0</v>
      </c>
      <c r="DG1203" s="519">
        <v>0</v>
      </c>
      <c r="DH1203" s="519">
        <v>0</v>
      </c>
      <c r="DI1203" s="519">
        <v>0</v>
      </c>
      <c r="DJ1203" s="519">
        <v>0</v>
      </c>
      <c r="DK1203" s="519">
        <v>0</v>
      </c>
      <c r="DL1203" s="519">
        <v>0</v>
      </c>
      <c r="DM1203" s="519">
        <v>0</v>
      </c>
      <c r="DN1203" s="519">
        <v>0</v>
      </c>
      <c r="DO1203" s="519">
        <v>0</v>
      </c>
      <c r="DP1203" s="519">
        <v>0</v>
      </c>
      <c r="DQ1203" s="519">
        <v>0</v>
      </c>
      <c r="DR1203" s="519">
        <v>0</v>
      </c>
      <c r="DS1203" s="519">
        <v>0</v>
      </c>
      <c r="DT1203" s="519">
        <v>0</v>
      </c>
      <c r="DU1203" s="519">
        <v>0</v>
      </c>
      <c r="DV1203" s="519">
        <v>0</v>
      </c>
      <c r="DW1203" s="519">
        <v>0</v>
      </c>
      <c r="DX1203" s="519">
        <v>0</v>
      </c>
      <c r="DZ1203" s="337"/>
      <c r="EA1203" s="519" t="s">
        <v>1063</v>
      </c>
      <c r="EB1203" s="519" t="s">
        <v>1059</v>
      </c>
      <c r="EC1203" s="519">
        <v>17</v>
      </c>
      <c r="ED1203" s="183" t="str">
        <f t="shared" si="59"/>
        <v>SDN300117</v>
      </c>
      <c r="EE1203" s="519">
        <v>302.10000000000002</v>
      </c>
      <c r="EF1203" s="519">
        <v>10000</v>
      </c>
      <c r="EG1203" s="519">
        <v>10000</v>
      </c>
      <c r="EH1203" s="519">
        <v>10000</v>
      </c>
      <c r="EI1203" s="519">
        <v>10000</v>
      </c>
      <c r="EJ1203" s="519">
        <v>10000</v>
      </c>
      <c r="EK1203" s="519">
        <v>10000</v>
      </c>
      <c r="EL1203" s="519">
        <v>10000</v>
      </c>
      <c r="EM1203" s="519">
        <v>10000</v>
      </c>
      <c r="EN1203" s="519">
        <v>10000</v>
      </c>
      <c r="EO1203" s="519">
        <v>10000</v>
      </c>
      <c r="EP1203" s="519">
        <v>10000</v>
      </c>
      <c r="EQ1203" s="519">
        <v>10000</v>
      </c>
      <c r="ER1203" s="519">
        <v>10000</v>
      </c>
      <c r="ES1203" s="519">
        <v>10000</v>
      </c>
      <c r="ET1203" s="519">
        <v>10000</v>
      </c>
      <c r="EU1203" s="519">
        <v>10000</v>
      </c>
      <c r="EV1203" s="519">
        <v>10000</v>
      </c>
      <c r="EW1203" s="519">
        <v>10000</v>
      </c>
      <c r="EX1203" s="519">
        <v>10000</v>
      </c>
      <c r="EY1203" s="519">
        <v>10000</v>
      </c>
      <c r="EZ1203" s="519">
        <v>10000</v>
      </c>
      <c r="FA1203" s="519">
        <v>10000</v>
      </c>
      <c r="FB1203" s="519">
        <v>10000</v>
      </c>
      <c r="FC1203" s="519">
        <v>10000</v>
      </c>
      <c r="FD1203" s="519">
        <v>10000</v>
      </c>
      <c r="FE1203" s="519">
        <v>10000</v>
      </c>
      <c r="FF1203" s="519">
        <v>10000</v>
      </c>
      <c r="FG1203" s="519">
        <v>10000</v>
      </c>
      <c r="FH1203" s="519">
        <v>10000</v>
      </c>
      <c r="FI1203" s="519">
        <v>10000</v>
      </c>
      <c r="FJ1203" s="519">
        <v>10000</v>
      </c>
      <c r="FK1203" s="519">
        <v>10000</v>
      </c>
      <c r="FL1203" s="519">
        <v>10000</v>
      </c>
      <c r="FM1203" s="519">
        <v>10000</v>
      </c>
      <c r="FN1203" s="519">
        <v>10000</v>
      </c>
      <c r="FO1203" s="519">
        <v>10000</v>
      </c>
      <c r="FP1203" s="519">
        <v>10000</v>
      </c>
      <c r="FQ1203" s="519">
        <v>10000</v>
      </c>
      <c r="FR1203" s="519">
        <v>10000</v>
      </c>
      <c r="FS1203" s="519">
        <v>10000</v>
      </c>
      <c r="FT1203" s="519">
        <v>10000</v>
      </c>
      <c r="FU1203" s="519">
        <v>10000</v>
      </c>
      <c r="FV1203" s="519">
        <v>10000</v>
      </c>
      <c r="FW1203" s="519">
        <v>10000</v>
      </c>
      <c r="FX1203" s="519">
        <v>0</v>
      </c>
      <c r="FY1203" s="519">
        <v>0</v>
      </c>
      <c r="FZ1203" s="519">
        <v>0</v>
      </c>
      <c r="GA1203" s="519">
        <v>0</v>
      </c>
      <c r="GB1203" s="519">
        <v>0</v>
      </c>
      <c r="GC1203" s="519">
        <v>0</v>
      </c>
      <c r="GD1203" s="519">
        <v>0</v>
      </c>
      <c r="GE1203" s="519">
        <v>0</v>
      </c>
      <c r="GF1203" s="519">
        <v>0</v>
      </c>
      <c r="GG1203" s="519">
        <v>0</v>
      </c>
      <c r="GH1203" s="519">
        <v>0</v>
      </c>
      <c r="GI1203" s="519">
        <v>0</v>
      </c>
      <c r="GJ1203" s="519">
        <v>0</v>
      </c>
      <c r="GK1203" s="519">
        <v>0</v>
      </c>
      <c r="GL1203" s="519">
        <v>0</v>
      </c>
      <c r="GM1203" s="519">
        <v>0</v>
      </c>
      <c r="GN1203" s="519">
        <v>0</v>
      </c>
      <c r="GO1203" s="519">
        <v>0</v>
      </c>
      <c r="GP1203" s="519">
        <v>0</v>
      </c>
      <c r="GQ1203" s="519">
        <v>0</v>
      </c>
      <c r="GR1203" s="519">
        <v>0</v>
      </c>
      <c r="GS1203" s="519">
        <v>0</v>
      </c>
      <c r="GT1203" s="519">
        <v>0</v>
      </c>
      <c r="GU1203" s="519">
        <v>0</v>
      </c>
      <c r="GV1203" s="519">
        <v>0</v>
      </c>
      <c r="GW1203" s="519">
        <v>0</v>
      </c>
      <c r="GX1203" s="519">
        <v>0</v>
      </c>
      <c r="GY1203" s="519">
        <v>0</v>
      </c>
      <c r="GZ1203" s="519">
        <v>0</v>
      </c>
      <c r="HA1203" s="519">
        <v>0</v>
      </c>
      <c r="HB1203" s="519">
        <v>0</v>
      </c>
      <c r="HC1203" s="519">
        <v>0</v>
      </c>
      <c r="HD1203" s="519">
        <v>0</v>
      </c>
      <c r="HE1203" s="519">
        <v>0</v>
      </c>
      <c r="HF1203" s="519">
        <v>0</v>
      </c>
      <c r="HG1203" s="519">
        <v>0</v>
      </c>
      <c r="HH1203" s="519">
        <v>0</v>
      </c>
      <c r="HI1203" s="519">
        <v>0</v>
      </c>
      <c r="HJ1203" s="519">
        <v>0</v>
      </c>
      <c r="HK1203" s="519">
        <v>0</v>
      </c>
      <c r="HL1203" s="519">
        <v>0</v>
      </c>
      <c r="HM1203" s="519">
        <v>0</v>
      </c>
      <c r="HN1203" s="519">
        <v>0</v>
      </c>
      <c r="HO1203" s="519">
        <v>0</v>
      </c>
      <c r="HP1203" s="519">
        <v>0</v>
      </c>
      <c r="HQ1203" s="519">
        <v>0</v>
      </c>
      <c r="HR1203" s="519">
        <v>0</v>
      </c>
      <c r="HS1203" s="519">
        <v>0</v>
      </c>
      <c r="HT1203" s="519">
        <v>0</v>
      </c>
      <c r="HU1203" s="519">
        <v>0</v>
      </c>
      <c r="HV1203" s="519">
        <v>0</v>
      </c>
      <c r="HW1203" s="519">
        <v>0</v>
      </c>
      <c r="HX1203" s="519">
        <v>0</v>
      </c>
      <c r="HY1203" s="519">
        <v>0</v>
      </c>
      <c r="HZ1203" s="519">
        <v>0</v>
      </c>
      <c r="IA1203" s="519">
        <v>0</v>
      </c>
      <c r="IB1203" s="519">
        <v>0</v>
      </c>
      <c r="IC1203" s="519">
        <v>0</v>
      </c>
      <c r="ID1203" s="519">
        <v>0</v>
      </c>
      <c r="IE1203" s="519">
        <v>0</v>
      </c>
      <c r="IF1203" s="519">
        <v>0</v>
      </c>
      <c r="IG1203" s="519">
        <v>0</v>
      </c>
      <c r="IH1203" s="519">
        <v>0</v>
      </c>
      <c r="II1203" s="519">
        <v>0</v>
      </c>
      <c r="IJ1203" s="519">
        <v>0</v>
      </c>
      <c r="IK1203" s="519">
        <v>0</v>
      </c>
    </row>
    <row r="1204" spans="2:245" hidden="1">
      <c r="B1204" s="519" t="s">
        <v>1058</v>
      </c>
      <c r="C1204" s="519"/>
      <c r="D1204" s="519"/>
      <c r="E1204" s="519"/>
      <c r="F1204" s="519">
        <v>2</v>
      </c>
      <c r="G1204" s="519"/>
      <c r="H1204" s="519">
        <v>59</v>
      </c>
      <c r="I1204" s="519">
        <v>2</v>
      </c>
      <c r="J1204" s="519" t="str">
        <f t="shared" si="57"/>
        <v>SDN10025902</v>
      </c>
      <c r="K1204" s="519">
        <v>1895</v>
      </c>
      <c r="M1204" s="337"/>
      <c r="N1204" s="519" t="s">
        <v>1063</v>
      </c>
      <c r="O1204" s="519" t="s">
        <v>1059</v>
      </c>
      <c r="P1204" s="519">
        <v>18</v>
      </c>
      <c r="Q1204" s="521" t="str">
        <f t="shared" si="58"/>
        <v>SDN300118</v>
      </c>
      <c r="R1204" s="519">
        <v>302.10000000000002</v>
      </c>
      <c r="S1204" s="519">
        <v>2000</v>
      </c>
      <c r="T1204" s="519">
        <v>2000</v>
      </c>
      <c r="U1204" s="519">
        <v>2000</v>
      </c>
      <c r="V1204" s="519">
        <v>2000</v>
      </c>
      <c r="W1204" s="519">
        <v>2000</v>
      </c>
      <c r="X1204" s="519">
        <v>2114.6999999999998</v>
      </c>
      <c r="Y1204" s="519">
        <v>2416.8000000000002</v>
      </c>
      <c r="Z1204" s="519">
        <v>2718.9</v>
      </c>
      <c r="AA1204" s="519">
        <v>3021</v>
      </c>
      <c r="AB1204" s="519">
        <v>3323.1</v>
      </c>
      <c r="AC1204" s="519">
        <v>3625.2</v>
      </c>
      <c r="AD1204" s="519">
        <v>3927.3</v>
      </c>
      <c r="AE1204" s="519">
        <v>4229.3999999999996</v>
      </c>
      <c r="AF1204" s="519">
        <v>4531.5</v>
      </c>
      <c r="AG1204" s="519">
        <v>4773.2</v>
      </c>
      <c r="AH1204" s="519">
        <v>5014.8999999999996</v>
      </c>
      <c r="AI1204" s="519">
        <v>5256.5</v>
      </c>
      <c r="AJ1204" s="519">
        <v>5498.2</v>
      </c>
      <c r="AK1204" s="519">
        <v>5739.9</v>
      </c>
      <c r="AL1204" s="519">
        <v>5981.6</v>
      </c>
      <c r="AM1204" s="519">
        <v>6223.3</v>
      </c>
      <c r="AN1204" s="519">
        <v>6464.9</v>
      </c>
      <c r="AO1204" s="519">
        <v>6706.6</v>
      </c>
      <c r="AP1204" s="519">
        <v>6948.3</v>
      </c>
      <c r="AQ1204" s="519">
        <v>7190</v>
      </c>
      <c r="AR1204" s="519">
        <v>7431.7</v>
      </c>
      <c r="AS1204" s="519">
        <v>7673.3</v>
      </c>
      <c r="AT1204" s="519">
        <v>7915</v>
      </c>
      <c r="AU1204" s="519">
        <v>8156.7</v>
      </c>
      <c r="AV1204" s="519">
        <v>8156.7</v>
      </c>
      <c r="AW1204" s="519">
        <v>8156.7</v>
      </c>
      <c r="AX1204" s="519">
        <v>8156.7</v>
      </c>
      <c r="AY1204" s="519">
        <v>8156.7</v>
      </c>
      <c r="AZ1204" s="519">
        <v>8156.7</v>
      </c>
      <c r="BA1204" s="519">
        <v>8156.7</v>
      </c>
      <c r="BB1204" s="519">
        <v>8156.7</v>
      </c>
      <c r="BC1204" s="519">
        <v>8156.7</v>
      </c>
      <c r="BD1204" s="519">
        <v>8156.7</v>
      </c>
      <c r="BE1204" s="519">
        <v>8156.7</v>
      </c>
      <c r="BF1204" s="519">
        <v>8156.7</v>
      </c>
      <c r="BG1204" s="519">
        <v>8156.7</v>
      </c>
      <c r="BH1204" s="519">
        <v>8156.7</v>
      </c>
      <c r="BI1204" s="519">
        <v>8156.7</v>
      </c>
      <c r="BJ1204" s="519">
        <v>8156.7</v>
      </c>
      <c r="BK1204" s="519">
        <v>0</v>
      </c>
      <c r="BL1204" s="519">
        <v>0</v>
      </c>
      <c r="BM1204" s="519">
        <v>0</v>
      </c>
      <c r="BN1204" s="519">
        <v>0</v>
      </c>
      <c r="BO1204" s="519">
        <v>0</v>
      </c>
      <c r="BP1204" s="519">
        <v>0</v>
      </c>
      <c r="BQ1204" s="519">
        <v>0</v>
      </c>
      <c r="BR1204" s="519">
        <v>0</v>
      </c>
      <c r="BS1204" s="519">
        <v>0</v>
      </c>
      <c r="BT1204" s="519">
        <v>0</v>
      </c>
      <c r="BU1204" s="519">
        <v>0</v>
      </c>
      <c r="BV1204" s="519">
        <v>0</v>
      </c>
      <c r="BW1204" s="519">
        <v>0</v>
      </c>
      <c r="BX1204" s="519">
        <v>0</v>
      </c>
      <c r="BY1204" s="519">
        <v>0</v>
      </c>
      <c r="BZ1204" s="519">
        <v>0</v>
      </c>
      <c r="CA1204" s="519">
        <v>0</v>
      </c>
      <c r="CB1204" s="519">
        <v>0</v>
      </c>
      <c r="CC1204" s="519">
        <v>0</v>
      </c>
      <c r="CD1204" s="519">
        <v>0</v>
      </c>
      <c r="CE1204" s="519">
        <v>0</v>
      </c>
      <c r="CF1204" s="519">
        <v>0</v>
      </c>
      <c r="CG1204" s="519">
        <v>0</v>
      </c>
      <c r="CH1204" s="519">
        <v>0</v>
      </c>
      <c r="CI1204" s="519">
        <v>0</v>
      </c>
      <c r="CJ1204" s="519">
        <v>0</v>
      </c>
      <c r="CK1204" s="519">
        <v>0</v>
      </c>
      <c r="CL1204" s="519">
        <v>0</v>
      </c>
      <c r="CM1204" s="519">
        <v>0</v>
      </c>
      <c r="CN1204" s="519">
        <v>0</v>
      </c>
      <c r="CO1204" s="519">
        <v>0</v>
      </c>
      <c r="CP1204" s="519">
        <v>0</v>
      </c>
      <c r="CQ1204" s="519">
        <v>0</v>
      </c>
      <c r="CR1204" s="519">
        <v>0</v>
      </c>
      <c r="CS1204" s="519">
        <v>0</v>
      </c>
      <c r="CT1204" s="519">
        <v>0</v>
      </c>
      <c r="CU1204" s="519">
        <v>0</v>
      </c>
      <c r="CV1204" s="519">
        <v>0</v>
      </c>
      <c r="CW1204" s="519">
        <v>0</v>
      </c>
      <c r="CX1204" s="519">
        <v>0</v>
      </c>
      <c r="CY1204" s="519">
        <v>0</v>
      </c>
      <c r="CZ1204" s="519">
        <v>0</v>
      </c>
      <c r="DA1204" s="519">
        <v>0</v>
      </c>
      <c r="DB1204" s="519">
        <v>0</v>
      </c>
      <c r="DC1204" s="519">
        <v>0</v>
      </c>
      <c r="DD1204" s="519">
        <v>0</v>
      </c>
      <c r="DE1204" s="519">
        <v>0</v>
      </c>
      <c r="DF1204" s="519">
        <v>0</v>
      </c>
      <c r="DG1204" s="519">
        <v>0</v>
      </c>
      <c r="DH1204" s="519">
        <v>0</v>
      </c>
      <c r="DI1204" s="519">
        <v>0</v>
      </c>
      <c r="DJ1204" s="519">
        <v>0</v>
      </c>
      <c r="DK1204" s="519">
        <v>0</v>
      </c>
      <c r="DL1204" s="519">
        <v>0</v>
      </c>
      <c r="DM1204" s="519">
        <v>0</v>
      </c>
      <c r="DN1204" s="519">
        <v>0</v>
      </c>
      <c r="DO1204" s="519">
        <v>0</v>
      </c>
      <c r="DP1204" s="519">
        <v>0</v>
      </c>
      <c r="DQ1204" s="519">
        <v>0</v>
      </c>
      <c r="DR1204" s="519">
        <v>0</v>
      </c>
      <c r="DS1204" s="519">
        <v>0</v>
      </c>
      <c r="DT1204" s="519">
        <v>0</v>
      </c>
      <c r="DU1204" s="519">
        <v>0</v>
      </c>
      <c r="DV1204" s="519">
        <v>0</v>
      </c>
      <c r="DW1204" s="519">
        <v>0</v>
      </c>
      <c r="DX1204" s="519">
        <v>0</v>
      </c>
      <c r="DZ1204" s="337"/>
      <c r="EA1204" s="519" t="s">
        <v>1063</v>
      </c>
      <c r="EB1204" s="519" t="s">
        <v>1059</v>
      </c>
      <c r="EC1204" s="519">
        <v>18</v>
      </c>
      <c r="ED1204" s="183" t="str">
        <f t="shared" si="59"/>
        <v>SDN300118</v>
      </c>
      <c r="EE1204" s="519">
        <v>302.10000000000002</v>
      </c>
      <c r="EF1204" s="519">
        <v>10000</v>
      </c>
      <c r="EG1204" s="519">
        <v>10000</v>
      </c>
      <c r="EH1204" s="519">
        <v>10000</v>
      </c>
      <c r="EI1204" s="519">
        <v>10000</v>
      </c>
      <c r="EJ1204" s="519">
        <v>10000</v>
      </c>
      <c r="EK1204" s="519">
        <v>10000</v>
      </c>
      <c r="EL1204" s="519">
        <v>10000</v>
      </c>
      <c r="EM1204" s="519">
        <v>10000</v>
      </c>
      <c r="EN1204" s="519">
        <v>10000</v>
      </c>
      <c r="EO1204" s="519">
        <v>10000</v>
      </c>
      <c r="EP1204" s="519">
        <v>10000</v>
      </c>
      <c r="EQ1204" s="519">
        <v>10000</v>
      </c>
      <c r="ER1204" s="519">
        <v>10000</v>
      </c>
      <c r="ES1204" s="519">
        <v>10000</v>
      </c>
      <c r="ET1204" s="519">
        <v>10000</v>
      </c>
      <c r="EU1204" s="519">
        <v>10000</v>
      </c>
      <c r="EV1204" s="519">
        <v>10000</v>
      </c>
      <c r="EW1204" s="519">
        <v>10000</v>
      </c>
      <c r="EX1204" s="519">
        <v>10000</v>
      </c>
      <c r="EY1204" s="519">
        <v>10000</v>
      </c>
      <c r="EZ1204" s="519">
        <v>10000</v>
      </c>
      <c r="FA1204" s="519">
        <v>10000</v>
      </c>
      <c r="FB1204" s="519">
        <v>10000</v>
      </c>
      <c r="FC1204" s="519">
        <v>10000</v>
      </c>
      <c r="FD1204" s="519">
        <v>10000</v>
      </c>
      <c r="FE1204" s="519">
        <v>10000</v>
      </c>
      <c r="FF1204" s="519">
        <v>10000</v>
      </c>
      <c r="FG1204" s="519">
        <v>10000</v>
      </c>
      <c r="FH1204" s="519">
        <v>10000</v>
      </c>
      <c r="FI1204" s="519">
        <v>10000</v>
      </c>
      <c r="FJ1204" s="519">
        <v>10000</v>
      </c>
      <c r="FK1204" s="519">
        <v>10000</v>
      </c>
      <c r="FL1204" s="519">
        <v>10000</v>
      </c>
      <c r="FM1204" s="519">
        <v>10000</v>
      </c>
      <c r="FN1204" s="519">
        <v>10000</v>
      </c>
      <c r="FO1204" s="519">
        <v>10000</v>
      </c>
      <c r="FP1204" s="519">
        <v>10000</v>
      </c>
      <c r="FQ1204" s="519">
        <v>10000</v>
      </c>
      <c r="FR1204" s="519">
        <v>10000</v>
      </c>
      <c r="FS1204" s="519">
        <v>10000</v>
      </c>
      <c r="FT1204" s="519">
        <v>10000</v>
      </c>
      <c r="FU1204" s="519">
        <v>10000</v>
      </c>
      <c r="FV1204" s="519">
        <v>10000</v>
      </c>
      <c r="FW1204" s="519">
        <v>10000</v>
      </c>
      <c r="FX1204" s="519">
        <v>0</v>
      </c>
      <c r="FY1204" s="519">
        <v>0</v>
      </c>
      <c r="FZ1204" s="519">
        <v>0</v>
      </c>
      <c r="GA1204" s="519">
        <v>0</v>
      </c>
      <c r="GB1204" s="519">
        <v>0</v>
      </c>
      <c r="GC1204" s="519">
        <v>0</v>
      </c>
      <c r="GD1204" s="519">
        <v>0</v>
      </c>
      <c r="GE1204" s="519">
        <v>0</v>
      </c>
      <c r="GF1204" s="519">
        <v>0</v>
      </c>
      <c r="GG1204" s="519">
        <v>0</v>
      </c>
      <c r="GH1204" s="519">
        <v>0</v>
      </c>
      <c r="GI1204" s="519">
        <v>0</v>
      </c>
      <c r="GJ1204" s="519">
        <v>0</v>
      </c>
      <c r="GK1204" s="519">
        <v>0</v>
      </c>
      <c r="GL1204" s="519">
        <v>0</v>
      </c>
      <c r="GM1204" s="519">
        <v>0</v>
      </c>
      <c r="GN1204" s="519">
        <v>0</v>
      </c>
      <c r="GO1204" s="519">
        <v>0</v>
      </c>
      <c r="GP1204" s="519">
        <v>0</v>
      </c>
      <c r="GQ1204" s="519">
        <v>0</v>
      </c>
      <c r="GR1204" s="519">
        <v>0</v>
      </c>
      <c r="GS1204" s="519">
        <v>0</v>
      </c>
      <c r="GT1204" s="519">
        <v>0</v>
      </c>
      <c r="GU1204" s="519">
        <v>0</v>
      </c>
      <c r="GV1204" s="519">
        <v>0</v>
      </c>
      <c r="GW1204" s="519">
        <v>0</v>
      </c>
      <c r="GX1204" s="519">
        <v>0</v>
      </c>
      <c r="GY1204" s="519">
        <v>0</v>
      </c>
      <c r="GZ1204" s="519">
        <v>0</v>
      </c>
      <c r="HA1204" s="519">
        <v>0</v>
      </c>
      <c r="HB1204" s="519">
        <v>0</v>
      </c>
      <c r="HC1204" s="519">
        <v>0</v>
      </c>
      <c r="HD1204" s="519">
        <v>0</v>
      </c>
      <c r="HE1204" s="519">
        <v>0</v>
      </c>
      <c r="HF1204" s="519">
        <v>0</v>
      </c>
      <c r="HG1204" s="519">
        <v>0</v>
      </c>
      <c r="HH1204" s="519">
        <v>0</v>
      </c>
      <c r="HI1204" s="519">
        <v>0</v>
      </c>
      <c r="HJ1204" s="519">
        <v>0</v>
      </c>
      <c r="HK1204" s="519">
        <v>0</v>
      </c>
      <c r="HL1204" s="519">
        <v>0</v>
      </c>
      <c r="HM1204" s="519">
        <v>0</v>
      </c>
      <c r="HN1204" s="519">
        <v>0</v>
      </c>
      <c r="HO1204" s="519">
        <v>0</v>
      </c>
      <c r="HP1204" s="519">
        <v>0</v>
      </c>
      <c r="HQ1204" s="519">
        <v>0</v>
      </c>
      <c r="HR1204" s="519">
        <v>0</v>
      </c>
      <c r="HS1204" s="519">
        <v>0</v>
      </c>
      <c r="HT1204" s="519">
        <v>0</v>
      </c>
      <c r="HU1204" s="519">
        <v>0</v>
      </c>
      <c r="HV1204" s="519">
        <v>0</v>
      </c>
      <c r="HW1204" s="519">
        <v>0</v>
      </c>
      <c r="HX1204" s="519">
        <v>0</v>
      </c>
      <c r="HY1204" s="519">
        <v>0</v>
      </c>
      <c r="HZ1204" s="519">
        <v>0</v>
      </c>
      <c r="IA1204" s="519">
        <v>0</v>
      </c>
      <c r="IB1204" s="519">
        <v>0</v>
      </c>
      <c r="IC1204" s="519">
        <v>0</v>
      </c>
      <c r="ID1204" s="519">
        <v>0</v>
      </c>
      <c r="IE1204" s="519">
        <v>0</v>
      </c>
      <c r="IF1204" s="519">
        <v>0</v>
      </c>
      <c r="IG1204" s="519">
        <v>0</v>
      </c>
      <c r="IH1204" s="519">
        <v>0</v>
      </c>
      <c r="II1204" s="519">
        <v>0</v>
      </c>
      <c r="IJ1204" s="519">
        <v>0</v>
      </c>
      <c r="IK1204" s="519">
        <v>0</v>
      </c>
    </row>
    <row r="1205" spans="2:245" hidden="1">
      <c r="B1205" s="519" t="s">
        <v>1058</v>
      </c>
      <c r="C1205" s="519"/>
      <c r="D1205" s="519"/>
      <c r="E1205" s="519"/>
      <c r="F1205" s="519">
        <v>2</v>
      </c>
      <c r="G1205" s="519"/>
      <c r="H1205" s="519">
        <v>59</v>
      </c>
      <c r="I1205" s="519">
        <v>3</v>
      </c>
      <c r="J1205" s="519" t="str">
        <f t="shared" si="57"/>
        <v>SDN10025903</v>
      </c>
      <c r="K1205" s="519">
        <v>1895</v>
      </c>
      <c r="M1205" s="337"/>
      <c r="N1205" s="519" t="s">
        <v>1063</v>
      </c>
      <c r="O1205" s="519" t="s">
        <v>1059</v>
      </c>
      <c r="P1205" s="519">
        <v>19</v>
      </c>
      <c r="Q1205" s="521" t="str">
        <f t="shared" si="58"/>
        <v>SDN300119</v>
      </c>
      <c r="R1205" s="519">
        <v>302.10000000000002</v>
      </c>
      <c r="S1205" s="519">
        <v>2000</v>
      </c>
      <c r="T1205" s="519">
        <v>2000</v>
      </c>
      <c r="U1205" s="519">
        <v>2000</v>
      </c>
      <c r="V1205" s="519">
        <v>2000</v>
      </c>
      <c r="W1205" s="519">
        <v>2000</v>
      </c>
      <c r="X1205" s="519">
        <v>2114.6999999999998</v>
      </c>
      <c r="Y1205" s="519">
        <v>2416.8000000000002</v>
      </c>
      <c r="Z1205" s="519">
        <v>2718.9</v>
      </c>
      <c r="AA1205" s="519">
        <v>3021</v>
      </c>
      <c r="AB1205" s="519">
        <v>3323.1</v>
      </c>
      <c r="AC1205" s="519">
        <v>3625.2</v>
      </c>
      <c r="AD1205" s="519">
        <v>3927.3</v>
      </c>
      <c r="AE1205" s="519">
        <v>4229.3999999999996</v>
      </c>
      <c r="AF1205" s="519">
        <v>4531.5</v>
      </c>
      <c r="AG1205" s="519">
        <v>4773.2</v>
      </c>
      <c r="AH1205" s="519">
        <v>5014.8999999999996</v>
      </c>
      <c r="AI1205" s="519">
        <v>5256.5</v>
      </c>
      <c r="AJ1205" s="519">
        <v>5498.2</v>
      </c>
      <c r="AK1205" s="519">
        <v>5739.9</v>
      </c>
      <c r="AL1205" s="519">
        <v>5981.6</v>
      </c>
      <c r="AM1205" s="519">
        <v>6223.3</v>
      </c>
      <c r="AN1205" s="519">
        <v>6464.9</v>
      </c>
      <c r="AO1205" s="519">
        <v>6706.6</v>
      </c>
      <c r="AP1205" s="519">
        <v>6948.3</v>
      </c>
      <c r="AQ1205" s="519">
        <v>7190</v>
      </c>
      <c r="AR1205" s="519">
        <v>7431.7</v>
      </c>
      <c r="AS1205" s="519">
        <v>7673.3</v>
      </c>
      <c r="AT1205" s="519">
        <v>7915</v>
      </c>
      <c r="AU1205" s="519">
        <v>8156.7</v>
      </c>
      <c r="AV1205" s="519">
        <v>8156.7</v>
      </c>
      <c r="AW1205" s="519">
        <v>8156.7</v>
      </c>
      <c r="AX1205" s="519">
        <v>8156.7</v>
      </c>
      <c r="AY1205" s="519">
        <v>8156.7</v>
      </c>
      <c r="AZ1205" s="519">
        <v>8156.7</v>
      </c>
      <c r="BA1205" s="519">
        <v>8156.7</v>
      </c>
      <c r="BB1205" s="519">
        <v>8156.7</v>
      </c>
      <c r="BC1205" s="519">
        <v>8156.7</v>
      </c>
      <c r="BD1205" s="519">
        <v>8156.7</v>
      </c>
      <c r="BE1205" s="519">
        <v>8156.7</v>
      </c>
      <c r="BF1205" s="519">
        <v>8156.7</v>
      </c>
      <c r="BG1205" s="519">
        <v>8156.7</v>
      </c>
      <c r="BH1205" s="519">
        <v>8156.7</v>
      </c>
      <c r="BI1205" s="519">
        <v>8156.7</v>
      </c>
      <c r="BJ1205" s="519">
        <v>8156.7</v>
      </c>
      <c r="BK1205" s="519">
        <v>0</v>
      </c>
      <c r="BL1205" s="519">
        <v>0</v>
      </c>
      <c r="BM1205" s="519">
        <v>0</v>
      </c>
      <c r="BN1205" s="519">
        <v>0</v>
      </c>
      <c r="BO1205" s="519">
        <v>0</v>
      </c>
      <c r="BP1205" s="519">
        <v>0</v>
      </c>
      <c r="BQ1205" s="519">
        <v>0</v>
      </c>
      <c r="BR1205" s="519">
        <v>0</v>
      </c>
      <c r="BS1205" s="519">
        <v>0</v>
      </c>
      <c r="BT1205" s="519">
        <v>0</v>
      </c>
      <c r="BU1205" s="519">
        <v>0</v>
      </c>
      <c r="BV1205" s="519">
        <v>0</v>
      </c>
      <c r="BW1205" s="519">
        <v>0</v>
      </c>
      <c r="BX1205" s="519">
        <v>0</v>
      </c>
      <c r="BY1205" s="519">
        <v>0</v>
      </c>
      <c r="BZ1205" s="519">
        <v>0</v>
      </c>
      <c r="CA1205" s="519">
        <v>0</v>
      </c>
      <c r="CB1205" s="519">
        <v>0</v>
      </c>
      <c r="CC1205" s="519">
        <v>0</v>
      </c>
      <c r="CD1205" s="519">
        <v>0</v>
      </c>
      <c r="CE1205" s="519">
        <v>0</v>
      </c>
      <c r="CF1205" s="519">
        <v>0</v>
      </c>
      <c r="CG1205" s="519">
        <v>0</v>
      </c>
      <c r="CH1205" s="519">
        <v>0</v>
      </c>
      <c r="CI1205" s="519">
        <v>0</v>
      </c>
      <c r="CJ1205" s="519">
        <v>0</v>
      </c>
      <c r="CK1205" s="519">
        <v>0</v>
      </c>
      <c r="CL1205" s="519">
        <v>0</v>
      </c>
      <c r="CM1205" s="519">
        <v>0</v>
      </c>
      <c r="CN1205" s="519">
        <v>0</v>
      </c>
      <c r="CO1205" s="519">
        <v>0</v>
      </c>
      <c r="CP1205" s="519">
        <v>0</v>
      </c>
      <c r="CQ1205" s="519">
        <v>0</v>
      </c>
      <c r="CR1205" s="519">
        <v>0</v>
      </c>
      <c r="CS1205" s="519">
        <v>0</v>
      </c>
      <c r="CT1205" s="519">
        <v>0</v>
      </c>
      <c r="CU1205" s="519">
        <v>0</v>
      </c>
      <c r="CV1205" s="519">
        <v>0</v>
      </c>
      <c r="CW1205" s="519">
        <v>0</v>
      </c>
      <c r="CX1205" s="519">
        <v>0</v>
      </c>
      <c r="CY1205" s="519">
        <v>0</v>
      </c>
      <c r="CZ1205" s="519">
        <v>0</v>
      </c>
      <c r="DA1205" s="519">
        <v>0</v>
      </c>
      <c r="DB1205" s="519">
        <v>0</v>
      </c>
      <c r="DC1205" s="519">
        <v>0</v>
      </c>
      <c r="DD1205" s="519">
        <v>0</v>
      </c>
      <c r="DE1205" s="519">
        <v>0</v>
      </c>
      <c r="DF1205" s="519">
        <v>0</v>
      </c>
      <c r="DG1205" s="519">
        <v>0</v>
      </c>
      <c r="DH1205" s="519">
        <v>0</v>
      </c>
      <c r="DI1205" s="519">
        <v>0</v>
      </c>
      <c r="DJ1205" s="519">
        <v>0</v>
      </c>
      <c r="DK1205" s="519">
        <v>0</v>
      </c>
      <c r="DL1205" s="519">
        <v>0</v>
      </c>
      <c r="DM1205" s="519">
        <v>0</v>
      </c>
      <c r="DN1205" s="519">
        <v>0</v>
      </c>
      <c r="DO1205" s="519">
        <v>0</v>
      </c>
      <c r="DP1205" s="519">
        <v>0</v>
      </c>
      <c r="DQ1205" s="519">
        <v>0</v>
      </c>
      <c r="DR1205" s="519">
        <v>0</v>
      </c>
      <c r="DS1205" s="519">
        <v>0</v>
      </c>
      <c r="DT1205" s="519">
        <v>0</v>
      </c>
      <c r="DU1205" s="519">
        <v>0</v>
      </c>
      <c r="DV1205" s="519">
        <v>0</v>
      </c>
      <c r="DW1205" s="519">
        <v>0</v>
      </c>
      <c r="DX1205" s="519">
        <v>0</v>
      </c>
      <c r="DZ1205" s="337"/>
      <c r="EA1205" s="519" t="s">
        <v>1063</v>
      </c>
      <c r="EB1205" s="519" t="s">
        <v>1059</v>
      </c>
      <c r="EC1205" s="519">
        <v>19</v>
      </c>
      <c r="ED1205" s="183" t="str">
        <f t="shared" si="59"/>
        <v>SDN300119</v>
      </c>
      <c r="EE1205" s="519">
        <v>302.10000000000002</v>
      </c>
      <c r="EF1205" s="519">
        <v>10000</v>
      </c>
      <c r="EG1205" s="519">
        <v>10000</v>
      </c>
      <c r="EH1205" s="519">
        <v>10000</v>
      </c>
      <c r="EI1205" s="519">
        <v>10000</v>
      </c>
      <c r="EJ1205" s="519">
        <v>10000</v>
      </c>
      <c r="EK1205" s="519">
        <v>10000</v>
      </c>
      <c r="EL1205" s="519">
        <v>10000</v>
      </c>
      <c r="EM1205" s="519">
        <v>10000</v>
      </c>
      <c r="EN1205" s="519">
        <v>10000</v>
      </c>
      <c r="EO1205" s="519">
        <v>10000</v>
      </c>
      <c r="EP1205" s="519">
        <v>10000</v>
      </c>
      <c r="EQ1205" s="519">
        <v>10000</v>
      </c>
      <c r="ER1205" s="519">
        <v>10000</v>
      </c>
      <c r="ES1205" s="519">
        <v>10000</v>
      </c>
      <c r="ET1205" s="519">
        <v>10000</v>
      </c>
      <c r="EU1205" s="519">
        <v>10000</v>
      </c>
      <c r="EV1205" s="519">
        <v>10000</v>
      </c>
      <c r="EW1205" s="519">
        <v>10000</v>
      </c>
      <c r="EX1205" s="519">
        <v>10000</v>
      </c>
      <c r="EY1205" s="519">
        <v>10000</v>
      </c>
      <c r="EZ1205" s="519">
        <v>10000</v>
      </c>
      <c r="FA1205" s="519">
        <v>10000</v>
      </c>
      <c r="FB1205" s="519">
        <v>10000</v>
      </c>
      <c r="FC1205" s="519">
        <v>10000</v>
      </c>
      <c r="FD1205" s="519">
        <v>10000</v>
      </c>
      <c r="FE1205" s="519">
        <v>10000</v>
      </c>
      <c r="FF1205" s="519">
        <v>10000</v>
      </c>
      <c r="FG1205" s="519">
        <v>10000</v>
      </c>
      <c r="FH1205" s="519">
        <v>10000</v>
      </c>
      <c r="FI1205" s="519">
        <v>10000</v>
      </c>
      <c r="FJ1205" s="519">
        <v>10000</v>
      </c>
      <c r="FK1205" s="519">
        <v>10000</v>
      </c>
      <c r="FL1205" s="519">
        <v>10000</v>
      </c>
      <c r="FM1205" s="519">
        <v>10000</v>
      </c>
      <c r="FN1205" s="519">
        <v>10000</v>
      </c>
      <c r="FO1205" s="519">
        <v>10000</v>
      </c>
      <c r="FP1205" s="519">
        <v>10000</v>
      </c>
      <c r="FQ1205" s="519">
        <v>10000</v>
      </c>
      <c r="FR1205" s="519">
        <v>10000</v>
      </c>
      <c r="FS1205" s="519">
        <v>10000</v>
      </c>
      <c r="FT1205" s="519">
        <v>10000</v>
      </c>
      <c r="FU1205" s="519">
        <v>10000</v>
      </c>
      <c r="FV1205" s="519">
        <v>10000</v>
      </c>
      <c r="FW1205" s="519">
        <v>10000</v>
      </c>
      <c r="FX1205" s="519">
        <v>0</v>
      </c>
      <c r="FY1205" s="519">
        <v>0</v>
      </c>
      <c r="FZ1205" s="519">
        <v>0</v>
      </c>
      <c r="GA1205" s="519">
        <v>0</v>
      </c>
      <c r="GB1205" s="519">
        <v>0</v>
      </c>
      <c r="GC1205" s="519">
        <v>0</v>
      </c>
      <c r="GD1205" s="519">
        <v>0</v>
      </c>
      <c r="GE1205" s="519">
        <v>0</v>
      </c>
      <c r="GF1205" s="519">
        <v>0</v>
      </c>
      <c r="GG1205" s="519">
        <v>0</v>
      </c>
      <c r="GH1205" s="519">
        <v>0</v>
      </c>
      <c r="GI1205" s="519">
        <v>0</v>
      </c>
      <c r="GJ1205" s="519">
        <v>0</v>
      </c>
      <c r="GK1205" s="519">
        <v>0</v>
      </c>
      <c r="GL1205" s="519">
        <v>0</v>
      </c>
      <c r="GM1205" s="519">
        <v>0</v>
      </c>
      <c r="GN1205" s="519">
        <v>0</v>
      </c>
      <c r="GO1205" s="519">
        <v>0</v>
      </c>
      <c r="GP1205" s="519">
        <v>0</v>
      </c>
      <c r="GQ1205" s="519">
        <v>0</v>
      </c>
      <c r="GR1205" s="519">
        <v>0</v>
      </c>
      <c r="GS1205" s="519">
        <v>0</v>
      </c>
      <c r="GT1205" s="519">
        <v>0</v>
      </c>
      <c r="GU1205" s="519">
        <v>0</v>
      </c>
      <c r="GV1205" s="519">
        <v>0</v>
      </c>
      <c r="GW1205" s="519">
        <v>0</v>
      </c>
      <c r="GX1205" s="519">
        <v>0</v>
      </c>
      <c r="GY1205" s="519">
        <v>0</v>
      </c>
      <c r="GZ1205" s="519">
        <v>0</v>
      </c>
      <c r="HA1205" s="519">
        <v>0</v>
      </c>
      <c r="HB1205" s="519">
        <v>0</v>
      </c>
      <c r="HC1205" s="519">
        <v>0</v>
      </c>
      <c r="HD1205" s="519">
        <v>0</v>
      </c>
      <c r="HE1205" s="519">
        <v>0</v>
      </c>
      <c r="HF1205" s="519">
        <v>0</v>
      </c>
      <c r="HG1205" s="519">
        <v>0</v>
      </c>
      <c r="HH1205" s="519">
        <v>0</v>
      </c>
      <c r="HI1205" s="519">
        <v>0</v>
      </c>
      <c r="HJ1205" s="519">
        <v>0</v>
      </c>
      <c r="HK1205" s="519">
        <v>0</v>
      </c>
      <c r="HL1205" s="519">
        <v>0</v>
      </c>
      <c r="HM1205" s="519">
        <v>0</v>
      </c>
      <c r="HN1205" s="519">
        <v>0</v>
      </c>
      <c r="HO1205" s="519">
        <v>0</v>
      </c>
      <c r="HP1205" s="519">
        <v>0</v>
      </c>
      <c r="HQ1205" s="519">
        <v>0</v>
      </c>
      <c r="HR1205" s="519">
        <v>0</v>
      </c>
      <c r="HS1205" s="519">
        <v>0</v>
      </c>
      <c r="HT1205" s="519">
        <v>0</v>
      </c>
      <c r="HU1205" s="519">
        <v>0</v>
      </c>
      <c r="HV1205" s="519">
        <v>0</v>
      </c>
      <c r="HW1205" s="519">
        <v>0</v>
      </c>
      <c r="HX1205" s="519">
        <v>0</v>
      </c>
      <c r="HY1205" s="519">
        <v>0</v>
      </c>
      <c r="HZ1205" s="519">
        <v>0</v>
      </c>
      <c r="IA1205" s="519">
        <v>0</v>
      </c>
      <c r="IB1205" s="519">
        <v>0</v>
      </c>
      <c r="IC1205" s="519">
        <v>0</v>
      </c>
      <c r="ID1205" s="519">
        <v>0</v>
      </c>
      <c r="IE1205" s="519">
        <v>0</v>
      </c>
      <c r="IF1205" s="519">
        <v>0</v>
      </c>
      <c r="IG1205" s="519">
        <v>0</v>
      </c>
      <c r="IH1205" s="519">
        <v>0</v>
      </c>
      <c r="II1205" s="519">
        <v>0</v>
      </c>
      <c r="IJ1205" s="519">
        <v>0</v>
      </c>
      <c r="IK1205" s="519">
        <v>0</v>
      </c>
    </row>
    <row r="1206" spans="2:245" hidden="1">
      <c r="B1206" s="519" t="s">
        <v>1058</v>
      </c>
      <c r="C1206" s="519"/>
      <c r="D1206" s="519"/>
      <c r="E1206" s="519"/>
      <c r="F1206" s="519">
        <v>2</v>
      </c>
      <c r="G1206" s="519"/>
      <c r="H1206" s="519">
        <v>59</v>
      </c>
      <c r="I1206" s="519">
        <v>4</v>
      </c>
      <c r="J1206" s="519" t="str">
        <f t="shared" si="57"/>
        <v>SDN10025904</v>
      </c>
      <c r="K1206" s="519">
        <v>1895</v>
      </c>
      <c r="M1206" s="337"/>
      <c r="N1206" s="519" t="s">
        <v>1063</v>
      </c>
      <c r="O1206" s="519" t="s">
        <v>1059</v>
      </c>
      <c r="P1206" s="519">
        <v>20</v>
      </c>
      <c r="Q1206" s="521" t="str">
        <f t="shared" si="58"/>
        <v>SDN300120</v>
      </c>
      <c r="R1206" s="519">
        <v>302.10000000000002</v>
      </c>
      <c r="S1206" s="519">
        <v>2000</v>
      </c>
      <c r="T1206" s="519">
        <v>2000</v>
      </c>
      <c r="U1206" s="519">
        <v>2000</v>
      </c>
      <c r="V1206" s="519">
        <v>2000</v>
      </c>
      <c r="W1206" s="519">
        <v>2000</v>
      </c>
      <c r="X1206" s="519">
        <v>2114.6999999999998</v>
      </c>
      <c r="Y1206" s="519">
        <v>2416.8000000000002</v>
      </c>
      <c r="Z1206" s="519">
        <v>2718.9</v>
      </c>
      <c r="AA1206" s="519">
        <v>3021</v>
      </c>
      <c r="AB1206" s="519">
        <v>3323.1</v>
      </c>
      <c r="AC1206" s="519">
        <v>3625.2</v>
      </c>
      <c r="AD1206" s="519">
        <v>3927.3</v>
      </c>
      <c r="AE1206" s="519">
        <v>4229.3999999999996</v>
      </c>
      <c r="AF1206" s="519">
        <v>4531.5</v>
      </c>
      <c r="AG1206" s="519">
        <v>4773.2</v>
      </c>
      <c r="AH1206" s="519">
        <v>5014.8999999999996</v>
      </c>
      <c r="AI1206" s="519">
        <v>5256.5</v>
      </c>
      <c r="AJ1206" s="519">
        <v>5498.2</v>
      </c>
      <c r="AK1206" s="519">
        <v>5739.9</v>
      </c>
      <c r="AL1206" s="519">
        <v>5981.6</v>
      </c>
      <c r="AM1206" s="519">
        <v>6223.3</v>
      </c>
      <c r="AN1206" s="519">
        <v>6464.9</v>
      </c>
      <c r="AO1206" s="519">
        <v>6706.6</v>
      </c>
      <c r="AP1206" s="519">
        <v>6948.3</v>
      </c>
      <c r="AQ1206" s="519">
        <v>7190</v>
      </c>
      <c r="AR1206" s="519">
        <v>7431.7</v>
      </c>
      <c r="AS1206" s="519">
        <v>7673.3</v>
      </c>
      <c r="AT1206" s="519">
        <v>7915</v>
      </c>
      <c r="AU1206" s="519">
        <v>8156.7</v>
      </c>
      <c r="AV1206" s="519">
        <v>8156.7</v>
      </c>
      <c r="AW1206" s="519">
        <v>8156.7</v>
      </c>
      <c r="AX1206" s="519">
        <v>8156.7</v>
      </c>
      <c r="AY1206" s="519">
        <v>8156.7</v>
      </c>
      <c r="AZ1206" s="519">
        <v>8156.7</v>
      </c>
      <c r="BA1206" s="519">
        <v>8156.7</v>
      </c>
      <c r="BB1206" s="519">
        <v>8156.7</v>
      </c>
      <c r="BC1206" s="519">
        <v>8156.7</v>
      </c>
      <c r="BD1206" s="519">
        <v>8156.7</v>
      </c>
      <c r="BE1206" s="519">
        <v>8156.7</v>
      </c>
      <c r="BF1206" s="519">
        <v>8156.7</v>
      </c>
      <c r="BG1206" s="519">
        <v>8156.7</v>
      </c>
      <c r="BH1206" s="519">
        <v>8156.7</v>
      </c>
      <c r="BI1206" s="519">
        <v>8156.7</v>
      </c>
      <c r="BJ1206" s="519">
        <v>8156.7</v>
      </c>
      <c r="BK1206" s="519">
        <v>0</v>
      </c>
      <c r="BL1206" s="519">
        <v>0</v>
      </c>
      <c r="BM1206" s="519">
        <v>0</v>
      </c>
      <c r="BN1206" s="519">
        <v>0</v>
      </c>
      <c r="BO1206" s="519">
        <v>0</v>
      </c>
      <c r="BP1206" s="519">
        <v>0</v>
      </c>
      <c r="BQ1206" s="519">
        <v>0</v>
      </c>
      <c r="BR1206" s="519">
        <v>0</v>
      </c>
      <c r="BS1206" s="519">
        <v>0</v>
      </c>
      <c r="BT1206" s="519">
        <v>0</v>
      </c>
      <c r="BU1206" s="519">
        <v>0</v>
      </c>
      <c r="BV1206" s="519">
        <v>0</v>
      </c>
      <c r="BW1206" s="519">
        <v>0</v>
      </c>
      <c r="BX1206" s="519">
        <v>0</v>
      </c>
      <c r="BY1206" s="519">
        <v>0</v>
      </c>
      <c r="BZ1206" s="519">
        <v>0</v>
      </c>
      <c r="CA1206" s="519">
        <v>0</v>
      </c>
      <c r="CB1206" s="519">
        <v>0</v>
      </c>
      <c r="CC1206" s="519">
        <v>0</v>
      </c>
      <c r="CD1206" s="519">
        <v>0</v>
      </c>
      <c r="CE1206" s="519">
        <v>0</v>
      </c>
      <c r="CF1206" s="519">
        <v>0</v>
      </c>
      <c r="CG1206" s="519">
        <v>0</v>
      </c>
      <c r="CH1206" s="519">
        <v>0</v>
      </c>
      <c r="CI1206" s="519">
        <v>0</v>
      </c>
      <c r="CJ1206" s="519">
        <v>0</v>
      </c>
      <c r="CK1206" s="519">
        <v>0</v>
      </c>
      <c r="CL1206" s="519">
        <v>0</v>
      </c>
      <c r="CM1206" s="519">
        <v>0</v>
      </c>
      <c r="CN1206" s="519">
        <v>0</v>
      </c>
      <c r="CO1206" s="519">
        <v>0</v>
      </c>
      <c r="CP1206" s="519">
        <v>0</v>
      </c>
      <c r="CQ1206" s="519">
        <v>0</v>
      </c>
      <c r="CR1206" s="519">
        <v>0</v>
      </c>
      <c r="CS1206" s="519">
        <v>0</v>
      </c>
      <c r="CT1206" s="519">
        <v>0</v>
      </c>
      <c r="CU1206" s="519">
        <v>0</v>
      </c>
      <c r="CV1206" s="519">
        <v>0</v>
      </c>
      <c r="CW1206" s="519">
        <v>0</v>
      </c>
      <c r="CX1206" s="519">
        <v>0</v>
      </c>
      <c r="CY1206" s="519">
        <v>0</v>
      </c>
      <c r="CZ1206" s="519">
        <v>0</v>
      </c>
      <c r="DA1206" s="519">
        <v>0</v>
      </c>
      <c r="DB1206" s="519">
        <v>0</v>
      </c>
      <c r="DC1206" s="519">
        <v>0</v>
      </c>
      <c r="DD1206" s="519">
        <v>0</v>
      </c>
      <c r="DE1206" s="519">
        <v>0</v>
      </c>
      <c r="DF1206" s="519">
        <v>0</v>
      </c>
      <c r="DG1206" s="519">
        <v>0</v>
      </c>
      <c r="DH1206" s="519">
        <v>0</v>
      </c>
      <c r="DI1206" s="519">
        <v>0</v>
      </c>
      <c r="DJ1206" s="519">
        <v>0</v>
      </c>
      <c r="DK1206" s="519">
        <v>0</v>
      </c>
      <c r="DL1206" s="519">
        <v>0</v>
      </c>
      <c r="DM1206" s="519">
        <v>0</v>
      </c>
      <c r="DN1206" s="519">
        <v>0</v>
      </c>
      <c r="DO1206" s="519">
        <v>0</v>
      </c>
      <c r="DP1206" s="519">
        <v>0</v>
      </c>
      <c r="DQ1206" s="519">
        <v>0</v>
      </c>
      <c r="DR1206" s="519">
        <v>0</v>
      </c>
      <c r="DS1206" s="519">
        <v>0</v>
      </c>
      <c r="DT1206" s="519">
        <v>0</v>
      </c>
      <c r="DU1206" s="519">
        <v>0</v>
      </c>
      <c r="DV1206" s="519">
        <v>0</v>
      </c>
      <c r="DW1206" s="519">
        <v>0</v>
      </c>
      <c r="DX1206" s="519">
        <v>0</v>
      </c>
      <c r="DZ1206" s="337"/>
      <c r="EA1206" s="519" t="s">
        <v>1063</v>
      </c>
      <c r="EB1206" s="519" t="s">
        <v>1059</v>
      </c>
      <c r="EC1206" s="519">
        <v>20</v>
      </c>
      <c r="ED1206" s="183" t="str">
        <f t="shared" si="59"/>
        <v>SDN300120</v>
      </c>
      <c r="EE1206" s="519">
        <v>302.10000000000002</v>
      </c>
      <c r="EF1206" s="519">
        <v>10000</v>
      </c>
      <c r="EG1206" s="519">
        <v>10000</v>
      </c>
      <c r="EH1206" s="519">
        <v>10000</v>
      </c>
      <c r="EI1206" s="519">
        <v>10000</v>
      </c>
      <c r="EJ1206" s="519">
        <v>10000</v>
      </c>
      <c r="EK1206" s="519">
        <v>10000</v>
      </c>
      <c r="EL1206" s="519">
        <v>10000</v>
      </c>
      <c r="EM1206" s="519">
        <v>10000</v>
      </c>
      <c r="EN1206" s="519">
        <v>10000</v>
      </c>
      <c r="EO1206" s="519">
        <v>10000</v>
      </c>
      <c r="EP1206" s="519">
        <v>10000</v>
      </c>
      <c r="EQ1206" s="519">
        <v>10000</v>
      </c>
      <c r="ER1206" s="519">
        <v>10000</v>
      </c>
      <c r="ES1206" s="519">
        <v>10000</v>
      </c>
      <c r="ET1206" s="519">
        <v>10000</v>
      </c>
      <c r="EU1206" s="519">
        <v>10000</v>
      </c>
      <c r="EV1206" s="519">
        <v>10000</v>
      </c>
      <c r="EW1206" s="519">
        <v>10000</v>
      </c>
      <c r="EX1206" s="519">
        <v>10000</v>
      </c>
      <c r="EY1206" s="519">
        <v>10000</v>
      </c>
      <c r="EZ1206" s="519">
        <v>10000</v>
      </c>
      <c r="FA1206" s="519">
        <v>10000</v>
      </c>
      <c r="FB1206" s="519">
        <v>10000</v>
      </c>
      <c r="FC1206" s="519">
        <v>10000</v>
      </c>
      <c r="FD1206" s="519">
        <v>10000</v>
      </c>
      <c r="FE1206" s="519">
        <v>10000</v>
      </c>
      <c r="FF1206" s="519">
        <v>10000</v>
      </c>
      <c r="FG1206" s="519">
        <v>10000</v>
      </c>
      <c r="FH1206" s="519">
        <v>10000</v>
      </c>
      <c r="FI1206" s="519">
        <v>10000</v>
      </c>
      <c r="FJ1206" s="519">
        <v>10000</v>
      </c>
      <c r="FK1206" s="519">
        <v>10000</v>
      </c>
      <c r="FL1206" s="519">
        <v>10000</v>
      </c>
      <c r="FM1206" s="519">
        <v>10000</v>
      </c>
      <c r="FN1206" s="519">
        <v>10000</v>
      </c>
      <c r="FO1206" s="519">
        <v>10000</v>
      </c>
      <c r="FP1206" s="519">
        <v>10000</v>
      </c>
      <c r="FQ1206" s="519">
        <v>10000</v>
      </c>
      <c r="FR1206" s="519">
        <v>10000</v>
      </c>
      <c r="FS1206" s="519">
        <v>10000</v>
      </c>
      <c r="FT1206" s="519">
        <v>10000</v>
      </c>
      <c r="FU1206" s="519">
        <v>10000</v>
      </c>
      <c r="FV1206" s="519">
        <v>10000</v>
      </c>
      <c r="FW1206" s="519">
        <v>10000</v>
      </c>
      <c r="FX1206" s="519">
        <v>0</v>
      </c>
      <c r="FY1206" s="519">
        <v>0</v>
      </c>
      <c r="FZ1206" s="519">
        <v>0</v>
      </c>
      <c r="GA1206" s="519">
        <v>0</v>
      </c>
      <c r="GB1206" s="519">
        <v>0</v>
      </c>
      <c r="GC1206" s="519">
        <v>0</v>
      </c>
      <c r="GD1206" s="519">
        <v>0</v>
      </c>
      <c r="GE1206" s="519">
        <v>0</v>
      </c>
      <c r="GF1206" s="519">
        <v>0</v>
      </c>
      <c r="GG1206" s="519">
        <v>0</v>
      </c>
      <c r="GH1206" s="519">
        <v>0</v>
      </c>
      <c r="GI1206" s="519">
        <v>0</v>
      </c>
      <c r="GJ1206" s="519">
        <v>0</v>
      </c>
      <c r="GK1206" s="519">
        <v>0</v>
      </c>
      <c r="GL1206" s="519">
        <v>0</v>
      </c>
      <c r="GM1206" s="519">
        <v>0</v>
      </c>
      <c r="GN1206" s="519">
        <v>0</v>
      </c>
      <c r="GO1206" s="519">
        <v>0</v>
      </c>
      <c r="GP1206" s="519">
        <v>0</v>
      </c>
      <c r="GQ1206" s="519">
        <v>0</v>
      </c>
      <c r="GR1206" s="519">
        <v>0</v>
      </c>
      <c r="GS1206" s="519">
        <v>0</v>
      </c>
      <c r="GT1206" s="519">
        <v>0</v>
      </c>
      <c r="GU1206" s="519">
        <v>0</v>
      </c>
      <c r="GV1206" s="519">
        <v>0</v>
      </c>
      <c r="GW1206" s="519">
        <v>0</v>
      </c>
      <c r="GX1206" s="519">
        <v>0</v>
      </c>
      <c r="GY1206" s="519">
        <v>0</v>
      </c>
      <c r="GZ1206" s="519">
        <v>0</v>
      </c>
      <c r="HA1206" s="519">
        <v>0</v>
      </c>
      <c r="HB1206" s="519">
        <v>0</v>
      </c>
      <c r="HC1206" s="519">
        <v>0</v>
      </c>
      <c r="HD1206" s="519">
        <v>0</v>
      </c>
      <c r="HE1206" s="519">
        <v>0</v>
      </c>
      <c r="HF1206" s="519">
        <v>0</v>
      </c>
      <c r="HG1206" s="519">
        <v>0</v>
      </c>
      <c r="HH1206" s="519">
        <v>0</v>
      </c>
      <c r="HI1206" s="519">
        <v>0</v>
      </c>
      <c r="HJ1206" s="519">
        <v>0</v>
      </c>
      <c r="HK1206" s="519">
        <v>0</v>
      </c>
      <c r="HL1206" s="519">
        <v>0</v>
      </c>
      <c r="HM1206" s="519">
        <v>0</v>
      </c>
      <c r="HN1206" s="519">
        <v>0</v>
      </c>
      <c r="HO1206" s="519">
        <v>0</v>
      </c>
      <c r="HP1206" s="519">
        <v>0</v>
      </c>
      <c r="HQ1206" s="519">
        <v>0</v>
      </c>
      <c r="HR1206" s="519">
        <v>0</v>
      </c>
      <c r="HS1206" s="519">
        <v>0</v>
      </c>
      <c r="HT1206" s="519">
        <v>0</v>
      </c>
      <c r="HU1206" s="519">
        <v>0</v>
      </c>
      <c r="HV1206" s="519">
        <v>0</v>
      </c>
      <c r="HW1206" s="519">
        <v>0</v>
      </c>
      <c r="HX1206" s="519">
        <v>0</v>
      </c>
      <c r="HY1206" s="519">
        <v>0</v>
      </c>
      <c r="HZ1206" s="519">
        <v>0</v>
      </c>
      <c r="IA1206" s="519">
        <v>0</v>
      </c>
      <c r="IB1206" s="519">
        <v>0</v>
      </c>
      <c r="IC1206" s="519">
        <v>0</v>
      </c>
      <c r="ID1206" s="519">
        <v>0</v>
      </c>
      <c r="IE1206" s="519">
        <v>0</v>
      </c>
      <c r="IF1206" s="519">
        <v>0</v>
      </c>
      <c r="IG1206" s="519">
        <v>0</v>
      </c>
      <c r="IH1206" s="519">
        <v>0</v>
      </c>
      <c r="II1206" s="519">
        <v>0</v>
      </c>
      <c r="IJ1206" s="519">
        <v>0</v>
      </c>
      <c r="IK1206" s="519">
        <v>0</v>
      </c>
    </row>
    <row r="1207" spans="2:245" hidden="1">
      <c r="B1207" s="519" t="s">
        <v>1058</v>
      </c>
      <c r="C1207" s="519"/>
      <c r="D1207" s="519"/>
      <c r="E1207" s="519"/>
      <c r="F1207" s="519">
        <v>2</v>
      </c>
      <c r="G1207" s="519"/>
      <c r="H1207" s="519">
        <v>59</v>
      </c>
      <c r="I1207" s="519">
        <v>5</v>
      </c>
      <c r="J1207" s="519" t="str">
        <f t="shared" si="57"/>
        <v>SDN10025905</v>
      </c>
      <c r="K1207" s="519">
        <v>1895</v>
      </c>
      <c r="M1207" s="337"/>
      <c r="N1207" s="519" t="s">
        <v>1063</v>
      </c>
      <c r="O1207" s="519" t="s">
        <v>1059</v>
      </c>
      <c r="P1207" s="519">
        <v>21</v>
      </c>
      <c r="Q1207" s="521" t="str">
        <f t="shared" si="58"/>
        <v>SDN300121</v>
      </c>
      <c r="R1207" s="519">
        <v>307.39999999999998</v>
      </c>
      <c r="S1207" s="519">
        <v>2000</v>
      </c>
      <c r="T1207" s="519">
        <v>2000</v>
      </c>
      <c r="U1207" s="519">
        <v>2000</v>
      </c>
      <c r="V1207" s="519">
        <v>2000</v>
      </c>
      <c r="W1207" s="519">
        <v>2000</v>
      </c>
      <c r="X1207" s="519">
        <v>2151.8000000000002</v>
      </c>
      <c r="Y1207" s="519">
        <v>2459.1999999999998</v>
      </c>
      <c r="Z1207" s="519">
        <v>2766.6</v>
      </c>
      <c r="AA1207" s="519">
        <v>3074</v>
      </c>
      <c r="AB1207" s="519">
        <v>3381.4</v>
      </c>
      <c r="AC1207" s="519">
        <v>3688.8</v>
      </c>
      <c r="AD1207" s="519">
        <v>3996.2</v>
      </c>
      <c r="AE1207" s="519">
        <v>4303.6000000000004</v>
      </c>
      <c r="AF1207" s="519">
        <v>4611</v>
      </c>
      <c r="AG1207" s="519">
        <v>4856.8999999999996</v>
      </c>
      <c r="AH1207" s="519">
        <v>5102.8</v>
      </c>
      <c r="AI1207" s="519">
        <v>5348.8</v>
      </c>
      <c r="AJ1207" s="519">
        <v>5594.7</v>
      </c>
      <c r="AK1207" s="519">
        <v>5840.6</v>
      </c>
      <c r="AL1207" s="519">
        <v>6086.5</v>
      </c>
      <c r="AM1207" s="519">
        <v>6332.4</v>
      </c>
      <c r="AN1207" s="519">
        <v>6578.4</v>
      </c>
      <c r="AO1207" s="519">
        <v>6824.3</v>
      </c>
      <c r="AP1207" s="519">
        <v>7070.2</v>
      </c>
      <c r="AQ1207" s="519">
        <v>7316.1</v>
      </c>
      <c r="AR1207" s="519">
        <v>7562</v>
      </c>
      <c r="AS1207" s="519">
        <v>7808</v>
      </c>
      <c r="AT1207" s="519">
        <v>8053.9</v>
      </c>
      <c r="AU1207" s="519">
        <v>8299.7999999999993</v>
      </c>
      <c r="AV1207" s="519">
        <v>8299.7999999999993</v>
      </c>
      <c r="AW1207" s="519">
        <v>8299.7999999999993</v>
      </c>
      <c r="AX1207" s="519">
        <v>8299.7999999999993</v>
      </c>
      <c r="AY1207" s="519">
        <v>8299.7999999999993</v>
      </c>
      <c r="AZ1207" s="519">
        <v>8299.7999999999993</v>
      </c>
      <c r="BA1207" s="519">
        <v>8299.7999999999993</v>
      </c>
      <c r="BB1207" s="519">
        <v>8299.7999999999993</v>
      </c>
      <c r="BC1207" s="519">
        <v>8299.7999999999993</v>
      </c>
      <c r="BD1207" s="519">
        <v>8299.7999999999993</v>
      </c>
      <c r="BE1207" s="519">
        <v>8299.7999999999993</v>
      </c>
      <c r="BF1207" s="519">
        <v>8299.7999999999993</v>
      </c>
      <c r="BG1207" s="519">
        <v>8299.7999999999993</v>
      </c>
      <c r="BH1207" s="519">
        <v>8299.7999999999993</v>
      </c>
      <c r="BI1207" s="519">
        <v>8299.7999999999993</v>
      </c>
      <c r="BJ1207" s="519">
        <v>8299.7999999999993</v>
      </c>
      <c r="BK1207" s="519">
        <v>0</v>
      </c>
      <c r="BL1207" s="519">
        <v>0</v>
      </c>
      <c r="BM1207" s="519">
        <v>0</v>
      </c>
      <c r="BN1207" s="519">
        <v>0</v>
      </c>
      <c r="BO1207" s="519">
        <v>0</v>
      </c>
      <c r="BP1207" s="519">
        <v>0</v>
      </c>
      <c r="BQ1207" s="519">
        <v>0</v>
      </c>
      <c r="BR1207" s="519">
        <v>0</v>
      </c>
      <c r="BS1207" s="519">
        <v>0</v>
      </c>
      <c r="BT1207" s="519">
        <v>0</v>
      </c>
      <c r="BU1207" s="519">
        <v>0</v>
      </c>
      <c r="BV1207" s="519">
        <v>0</v>
      </c>
      <c r="BW1207" s="519">
        <v>0</v>
      </c>
      <c r="BX1207" s="519">
        <v>0</v>
      </c>
      <c r="BY1207" s="519">
        <v>0</v>
      </c>
      <c r="BZ1207" s="519">
        <v>0</v>
      </c>
      <c r="CA1207" s="519">
        <v>0</v>
      </c>
      <c r="CB1207" s="519">
        <v>0</v>
      </c>
      <c r="CC1207" s="519">
        <v>0</v>
      </c>
      <c r="CD1207" s="519">
        <v>0</v>
      </c>
      <c r="CE1207" s="519">
        <v>0</v>
      </c>
      <c r="CF1207" s="519">
        <v>0</v>
      </c>
      <c r="CG1207" s="519">
        <v>0</v>
      </c>
      <c r="CH1207" s="519">
        <v>0</v>
      </c>
      <c r="CI1207" s="519">
        <v>0</v>
      </c>
      <c r="CJ1207" s="519">
        <v>0</v>
      </c>
      <c r="CK1207" s="519">
        <v>0</v>
      </c>
      <c r="CL1207" s="519">
        <v>0</v>
      </c>
      <c r="CM1207" s="519">
        <v>0</v>
      </c>
      <c r="CN1207" s="519">
        <v>0</v>
      </c>
      <c r="CO1207" s="519">
        <v>0</v>
      </c>
      <c r="CP1207" s="519">
        <v>0</v>
      </c>
      <c r="CQ1207" s="519">
        <v>0</v>
      </c>
      <c r="CR1207" s="519">
        <v>0</v>
      </c>
      <c r="CS1207" s="519">
        <v>0</v>
      </c>
      <c r="CT1207" s="519">
        <v>0</v>
      </c>
      <c r="CU1207" s="519">
        <v>0</v>
      </c>
      <c r="CV1207" s="519">
        <v>0</v>
      </c>
      <c r="CW1207" s="519">
        <v>0</v>
      </c>
      <c r="CX1207" s="519">
        <v>0</v>
      </c>
      <c r="CY1207" s="519">
        <v>0</v>
      </c>
      <c r="CZ1207" s="519">
        <v>0</v>
      </c>
      <c r="DA1207" s="519">
        <v>0</v>
      </c>
      <c r="DB1207" s="519">
        <v>0</v>
      </c>
      <c r="DC1207" s="519">
        <v>0</v>
      </c>
      <c r="DD1207" s="519">
        <v>0</v>
      </c>
      <c r="DE1207" s="519">
        <v>0</v>
      </c>
      <c r="DF1207" s="519">
        <v>0</v>
      </c>
      <c r="DG1207" s="519">
        <v>0</v>
      </c>
      <c r="DH1207" s="519">
        <v>0</v>
      </c>
      <c r="DI1207" s="519">
        <v>0</v>
      </c>
      <c r="DJ1207" s="519">
        <v>0</v>
      </c>
      <c r="DK1207" s="519">
        <v>0</v>
      </c>
      <c r="DL1207" s="519">
        <v>0</v>
      </c>
      <c r="DM1207" s="519">
        <v>0</v>
      </c>
      <c r="DN1207" s="519">
        <v>0</v>
      </c>
      <c r="DO1207" s="519">
        <v>0</v>
      </c>
      <c r="DP1207" s="519">
        <v>0</v>
      </c>
      <c r="DQ1207" s="519">
        <v>0</v>
      </c>
      <c r="DR1207" s="519">
        <v>0</v>
      </c>
      <c r="DS1207" s="519">
        <v>0</v>
      </c>
      <c r="DT1207" s="519">
        <v>0</v>
      </c>
      <c r="DU1207" s="519">
        <v>0</v>
      </c>
      <c r="DV1207" s="519">
        <v>0</v>
      </c>
      <c r="DW1207" s="519">
        <v>0</v>
      </c>
      <c r="DX1207" s="519">
        <v>0</v>
      </c>
      <c r="DZ1207" s="337"/>
      <c r="EA1207" s="519" t="s">
        <v>1063</v>
      </c>
      <c r="EB1207" s="519" t="s">
        <v>1059</v>
      </c>
      <c r="EC1207" s="519">
        <v>21</v>
      </c>
      <c r="ED1207" s="183" t="str">
        <f t="shared" si="59"/>
        <v>SDN300121</v>
      </c>
      <c r="EE1207" s="519">
        <v>307.39999999999998</v>
      </c>
      <c r="EF1207" s="519">
        <v>10000</v>
      </c>
      <c r="EG1207" s="519">
        <v>10000</v>
      </c>
      <c r="EH1207" s="519">
        <v>10000</v>
      </c>
      <c r="EI1207" s="519">
        <v>10000</v>
      </c>
      <c r="EJ1207" s="519">
        <v>10000</v>
      </c>
      <c r="EK1207" s="519">
        <v>10000</v>
      </c>
      <c r="EL1207" s="519">
        <v>10000</v>
      </c>
      <c r="EM1207" s="519">
        <v>10000</v>
      </c>
      <c r="EN1207" s="519">
        <v>10000</v>
      </c>
      <c r="EO1207" s="519">
        <v>10000</v>
      </c>
      <c r="EP1207" s="519">
        <v>10000</v>
      </c>
      <c r="EQ1207" s="519">
        <v>10000</v>
      </c>
      <c r="ER1207" s="519">
        <v>10000</v>
      </c>
      <c r="ES1207" s="519">
        <v>10000</v>
      </c>
      <c r="ET1207" s="519">
        <v>10000</v>
      </c>
      <c r="EU1207" s="519">
        <v>10000</v>
      </c>
      <c r="EV1207" s="519">
        <v>10000</v>
      </c>
      <c r="EW1207" s="519">
        <v>10000</v>
      </c>
      <c r="EX1207" s="519">
        <v>10000</v>
      </c>
      <c r="EY1207" s="519">
        <v>10000</v>
      </c>
      <c r="EZ1207" s="519">
        <v>10000</v>
      </c>
      <c r="FA1207" s="519">
        <v>10000</v>
      </c>
      <c r="FB1207" s="519">
        <v>10000</v>
      </c>
      <c r="FC1207" s="519">
        <v>10000</v>
      </c>
      <c r="FD1207" s="519">
        <v>10000</v>
      </c>
      <c r="FE1207" s="519">
        <v>10000</v>
      </c>
      <c r="FF1207" s="519">
        <v>10000</v>
      </c>
      <c r="FG1207" s="519">
        <v>10000</v>
      </c>
      <c r="FH1207" s="519">
        <v>10000</v>
      </c>
      <c r="FI1207" s="519">
        <v>10000</v>
      </c>
      <c r="FJ1207" s="519">
        <v>10000</v>
      </c>
      <c r="FK1207" s="519">
        <v>10000</v>
      </c>
      <c r="FL1207" s="519">
        <v>10000</v>
      </c>
      <c r="FM1207" s="519">
        <v>10000</v>
      </c>
      <c r="FN1207" s="519">
        <v>10000</v>
      </c>
      <c r="FO1207" s="519">
        <v>10000</v>
      </c>
      <c r="FP1207" s="519">
        <v>10000</v>
      </c>
      <c r="FQ1207" s="519">
        <v>10000</v>
      </c>
      <c r="FR1207" s="519">
        <v>10000</v>
      </c>
      <c r="FS1207" s="519">
        <v>10000</v>
      </c>
      <c r="FT1207" s="519">
        <v>10000</v>
      </c>
      <c r="FU1207" s="519">
        <v>10000</v>
      </c>
      <c r="FV1207" s="519">
        <v>10000</v>
      </c>
      <c r="FW1207" s="519">
        <v>10000</v>
      </c>
      <c r="FX1207" s="519">
        <v>0</v>
      </c>
      <c r="FY1207" s="519">
        <v>0</v>
      </c>
      <c r="FZ1207" s="519">
        <v>0</v>
      </c>
      <c r="GA1207" s="519">
        <v>0</v>
      </c>
      <c r="GB1207" s="519">
        <v>0</v>
      </c>
      <c r="GC1207" s="519">
        <v>0</v>
      </c>
      <c r="GD1207" s="519">
        <v>0</v>
      </c>
      <c r="GE1207" s="519">
        <v>0</v>
      </c>
      <c r="GF1207" s="519">
        <v>0</v>
      </c>
      <c r="GG1207" s="519">
        <v>0</v>
      </c>
      <c r="GH1207" s="519">
        <v>0</v>
      </c>
      <c r="GI1207" s="519">
        <v>0</v>
      </c>
      <c r="GJ1207" s="519">
        <v>0</v>
      </c>
      <c r="GK1207" s="519">
        <v>0</v>
      </c>
      <c r="GL1207" s="519">
        <v>0</v>
      </c>
      <c r="GM1207" s="519">
        <v>0</v>
      </c>
      <c r="GN1207" s="519">
        <v>0</v>
      </c>
      <c r="GO1207" s="519">
        <v>0</v>
      </c>
      <c r="GP1207" s="519">
        <v>0</v>
      </c>
      <c r="GQ1207" s="519">
        <v>0</v>
      </c>
      <c r="GR1207" s="519">
        <v>0</v>
      </c>
      <c r="GS1207" s="519">
        <v>0</v>
      </c>
      <c r="GT1207" s="519">
        <v>0</v>
      </c>
      <c r="GU1207" s="519">
        <v>0</v>
      </c>
      <c r="GV1207" s="519">
        <v>0</v>
      </c>
      <c r="GW1207" s="519">
        <v>0</v>
      </c>
      <c r="GX1207" s="519">
        <v>0</v>
      </c>
      <c r="GY1207" s="519">
        <v>0</v>
      </c>
      <c r="GZ1207" s="519">
        <v>0</v>
      </c>
      <c r="HA1207" s="519">
        <v>0</v>
      </c>
      <c r="HB1207" s="519">
        <v>0</v>
      </c>
      <c r="HC1207" s="519">
        <v>0</v>
      </c>
      <c r="HD1207" s="519">
        <v>0</v>
      </c>
      <c r="HE1207" s="519">
        <v>0</v>
      </c>
      <c r="HF1207" s="519">
        <v>0</v>
      </c>
      <c r="HG1207" s="519">
        <v>0</v>
      </c>
      <c r="HH1207" s="519">
        <v>0</v>
      </c>
      <c r="HI1207" s="519">
        <v>0</v>
      </c>
      <c r="HJ1207" s="519">
        <v>0</v>
      </c>
      <c r="HK1207" s="519">
        <v>0</v>
      </c>
      <c r="HL1207" s="519">
        <v>0</v>
      </c>
      <c r="HM1207" s="519">
        <v>0</v>
      </c>
      <c r="HN1207" s="519">
        <v>0</v>
      </c>
      <c r="HO1207" s="519">
        <v>0</v>
      </c>
      <c r="HP1207" s="519">
        <v>0</v>
      </c>
      <c r="HQ1207" s="519">
        <v>0</v>
      </c>
      <c r="HR1207" s="519">
        <v>0</v>
      </c>
      <c r="HS1207" s="519">
        <v>0</v>
      </c>
      <c r="HT1207" s="519">
        <v>0</v>
      </c>
      <c r="HU1207" s="519">
        <v>0</v>
      </c>
      <c r="HV1207" s="519">
        <v>0</v>
      </c>
      <c r="HW1207" s="519">
        <v>0</v>
      </c>
      <c r="HX1207" s="519">
        <v>0</v>
      </c>
      <c r="HY1207" s="519">
        <v>0</v>
      </c>
      <c r="HZ1207" s="519">
        <v>0</v>
      </c>
      <c r="IA1207" s="519">
        <v>0</v>
      </c>
      <c r="IB1207" s="519">
        <v>0</v>
      </c>
      <c r="IC1207" s="519">
        <v>0</v>
      </c>
      <c r="ID1207" s="519">
        <v>0</v>
      </c>
      <c r="IE1207" s="519">
        <v>0</v>
      </c>
      <c r="IF1207" s="519">
        <v>0</v>
      </c>
      <c r="IG1207" s="519">
        <v>0</v>
      </c>
      <c r="IH1207" s="519">
        <v>0</v>
      </c>
      <c r="II1207" s="519">
        <v>0</v>
      </c>
      <c r="IJ1207" s="519">
        <v>0</v>
      </c>
      <c r="IK1207" s="519">
        <v>0</v>
      </c>
    </row>
    <row r="1208" spans="2:245" hidden="1">
      <c r="B1208" s="519" t="s">
        <v>1058</v>
      </c>
      <c r="C1208" s="519"/>
      <c r="D1208" s="519"/>
      <c r="E1208" s="519"/>
      <c r="F1208" s="519">
        <v>2</v>
      </c>
      <c r="G1208" s="519"/>
      <c r="H1208" s="519">
        <v>59</v>
      </c>
      <c r="I1208" s="519">
        <v>6</v>
      </c>
      <c r="J1208" s="519" t="str">
        <f t="shared" si="57"/>
        <v>SDN10025906</v>
      </c>
      <c r="K1208" s="519">
        <v>1516</v>
      </c>
      <c r="M1208" s="337"/>
      <c r="N1208" s="519" t="s">
        <v>1063</v>
      </c>
      <c r="O1208" s="519" t="s">
        <v>1059</v>
      </c>
      <c r="P1208" s="519">
        <v>22</v>
      </c>
      <c r="Q1208" s="521" t="str">
        <f t="shared" si="58"/>
        <v>SDN300122</v>
      </c>
      <c r="R1208" s="519">
        <v>307.39999999999998</v>
      </c>
      <c r="S1208" s="519">
        <v>2000</v>
      </c>
      <c r="T1208" s="519">
        <v>2000</v>
      </c>
      <c r="U1208" s="519">
        <v>2000</v>
      </c>
      <c r="V1208" s="519">
        <v>2000</v>
      </c>
      <c r="W1208" s="519">
        <v>2000</v>
      </c>
      <c r="X1208" s="519">
        <v>2151.8000000000002</v>
      </c>
      <c r="Y1208" s="519">
        <v>2459.1999999999998</v>
      </c>
      <c r="Z1208" s="519">
        <v>2766.6</v>
      </c>
      <c r="AA1208" s="519">
        <v>3074</v>
      </c>
      <c r="AB1208" s="519">
        <v>3381.4</v>
      </c>
      <c r="AC1208" s="519">
        <v>3688.8</v>
      </c>
      <c r="AD1208" s="519">
        <v>3996.2</v>
      </c>
      <c r="AE1208" s="519">
        <v>4303.6000000000004</v>
      </c>
      <c r="AF1208" s="519">
        <v>4611</v>
      </c>
      <c r="AG1208" s="519">
        <v>4856.8999999999996</v>
      </c>
      <c r="AH1208" s="519">
        <v>5102.8</v>
      </c>
      <c r="AI1208" s="519">
        <v>5348.8</v>
      </c>
      <c r="AJ1208" s="519">
        <v>5594.7</v>
      </c>
      <c r="AK1208" s="519">
        <v>5840.6</v>
      </c>
      <c r="AL1208" s="519">
        <v>6086.5</v>
      </c>
      <c r="AM1208" s="519">
        <v>6332.4</v>
      </c>
      <c r="AN1208" s="519">
        <v>6578.4</v>
      </c>
      <c r="AO1208" s="519">
        <v>6824.3</v>
      </c>
      <c r="AP1208" s="519">
        <v>7070.2</v>
      </c>
      <c r="AQ1208" s="519">
        <v>7316.1</v>
      </c>
      <c r="AR1208" s="519">
        <v>7562</v>
      </c>
      <c r="AS1208" s="519">
        <v>7808</v>
      </c>
      <c r="AT1208" s="519">
        <v>8053.9</v>
      </c>
      <c r="AU1208" s="519">
        <v>8299.7999999999993</v>
      </c>
      <c r="AV1208" s="519">
        <v>8299.7999999999993</v>
      </c>
      <c r="AW1208" s="519">
        <v>8299.7999999999993</v>
      </c>
      <c r="AX1208" s="519">
        <v>8299.7999999999993</v>
      </c>
      <c r="AY1208" s="519">
        <v>8299.7999999999993</v>
      </c>
      <c r="AZ1208" s="519">
        <v>8299.7999999999993</v>
      </c>
      <c r="BA1208" s="519">
        <v>8299.7999999999993</v>
      </c>
      <c r="BB1208" s="519">
        <v>8299.7999999999993</v>
      </c>
      <c r="BC1208" s="519">
        <v>8299.7999999999993</v>
      </c>
      <c r="BD1208" s="519">
        <v>8299.7999999999993</v>
      </c>
      <c r="BE1208" s="519">
        <v>8299.7999999999993</v>
      </c>
      <c r="BF1208" s="519">
        <v>8299.7999999999993</v>
      </c>
      <c r="BG1208" s="519">
        <v>8299.7999999999993</v>
      </c>
      <c r="BH1208" s="519">
        <v>8299.7999999999993</v>
      </c>
      <c r="BI1208" s="519">
        <v>8299.7999999999993</v>
      </c>
      <c r="BJ1208" s="519">
        <v>8299.7999999999993</v>
      </c>
      <c r="BK1208" s="519">
        <v>0</v>
      </c>
      <c r="BL1208" s="519">
        <v>0</v>
      </c>
      <c r="BM1208" s="519">
        <v>0</v>
      </c>
      <c r="BN1208" s="519">
        <v>0</v>
      </c>
      <c r="BO1208" s="519">
        <v>0</v>
      </c>
      <c r="BP1208" s="519">
        <v>0</v>
      </c>
      <c r="BQ1208" s="519">
        <v>0</v>
      </c>
      <c r="BR1208" s="519">
        <v>0</v>
      </c>
      <c r="BS1208" s="519">
        <v>0</v>
      </c>
      <c r="BT1208" s="519">
        <v>0</v>
      </c>
      <c r="BU1208" s="519">
        <v>0</v>
      </c>
      <c r="BV1208" s="519">
        <v>0</v>
      </c>
      <c r="BW1208" s="519">
        <v>0</v>
      </c>
      <c r="BX1208" s="519">
        <v>0</v>
      </c>
      <c r="BY1208" s="519">
        <v>0</v>
      </c>
      <c r="BZ1208" s="519">
        <v>0</v>
      </c>
      <c r="CA1208" s="519">
        <v>0</v>
      </c>
      <c r="CB1208" s="519">
        <v>0</v>
      </c>
      <c r="CC1208" s="519">
        <v>0</v>
      </c>
      <c r="CD1208" s="519">
        <v>0</v>
      </c>
      <c r="CE1208" s="519">
        <v>0</v>
      </c>
      <c r="CF1208" s="519">
        <v>0</v>
      </c>
      <c r="CG1208" s="519">
        <v>0</v>
      </c>
      <c r="CH1208" s="519">
        <v>0</v>
      </c>
      <c r="CI1208" s="519">
        <v>0</v>
      </c>
      <c r="CJ1208" s="519">
        <v>0</v>
      </c>
      <c r="CK1208" s="519">
        <v>0</v>
      </c>
      <c r="CL1208" s="519">
        <v>0</v>
      </c>
      <c r="CM1208" s="519">
        <v>0</v>
      </c>
      <c r="CN1208" s="519">
        <v>0</v>
      </c>
      <c r="CO1208" s="519">
        <v>0</v>
      </c>
      <c r="CP1208" s="519">
        <v>0</v>
      </c>
      <c r="CQ1208" s="519">
        <v>0</v>
      </c>
      <c r="CR1208" s="519">
        <v>0</v>
      </c>
      <c r="CS1208" s="519">
        <v>0</v>
      </c>
      <c r="CT1208" s="519">
        <v>0</v>
      </c>
      <c r="CU1208" s="519">
        <v>0</v>
      </c>
      <c r="CV1208" s="519">
        <v>0</v>
      </c>
      <c r="CW1208" s="519">
        <v>0</v>
      </c>
      <c r="CX1208" s="519">
        <v>0</v>
      </c>
      <c r="CY1208" s="519">
        <v>0</v>
      </c>
      <c r="CZ1208" s="519">
        <v>0</v>
      </c>
      <c r="DA1208" s="519">
        <v>0</v>
      </c>
      <c r="DB1208" s="519">
        <v>0</v>
      </c>
      <c r="DC1208" s="519">
        <v>0</v>
      </c>
      <c r="DD1208" s="519">
        <v>0</v>
      </c>
      <c r="DE1208" s="519">
        <v>0</v>
      </c>
      <c r="DF1208" s="519">
        <v>0</v>
      </c>
      <c r="DG1208" s="519">
        <v>0</v>
      </c>
      <c r="DH1208" s="519">
        <v>0</v>
      </c>
      <c r="DI1208" s="519">
        <v>0</v>
      </c>
      <c r="DJ1208" s="519">
        <v>0</v>
      </c>
      <c r="DK1208" s="519">
        <v>0</v>
      </c>
      <c r="DL1208" s="519">
        <v>0</v>
      </c>
      <c r="DM1208" s="519">
        <v>0</v>
      </c>
      <c r="DN1208" s="519">
        <v>0</v>
      </c>
      <c r="DO1208" s="519">
        <v>0</v>
      </c>
      <c r="DP1208" s="519">
        <v>0</v>
      </c>
      <c r="DQ1208" s="519">
        <v>0</v>
      </c>
      <c r="DR1208" s="519">
        <v>0</v>
      </c>
      <c r="DS1208" s="519">
        <v>0</v>
      </c>
      <c r="DT1208" s="519">
        <v>0</v>
      </c>
      <c r="DU1208" s="519">
        <v>0</v>
      </c>
      <c r="DV1208" s="519">
        <v>0</v>
      </c>
      <c r="DW1208" s="519">
        <v>0</v>
      </c>
      <c r="DX1208" s="519">
        <v>0</v>
      </c>
      <c r="DZ1208" s="337"/>
      <c r="EA1208" s="519" t="s">
        <v>1063</v>
      </c>
      <c r="EB1208" s="519" t="s">
        <v>1059</v>
      </c>
      <c r="EC1208" s="519">
        <v>22</v>
      </c>
      <c r="ED1208" s="183" t="str">
        <f t="shared" si="59"/>
        <v>SDN300122</v>
      </c>
      <c r="EE1208" s="519">
        <v>307.39999999999998</v>
      </c>
      <c r="EF1208" s="519">
        <v>10000</v>
      </c>
      <c r="EG1208" s="519">
        <v>10000</v>
      </c>
      <c r="EH1208" s="519">
        <v>10000</v>
      </c>
      <c r="EI1208" s="519">
        <v>10000</v>
      </c>
      <c r="EJ1208" s="519">
        <v>10000</v>
      </c>
      <c r="EK1208" s="519">
        <v>10000</v>
      </c>
      <c r="EL1208" s="519">
        <v>10000</v>
      </c>
      <c r="EM1208" s="519">
        <v>10000</v>
      </c>
      <c r="EN1208" s="519">
        <v>10000</v>
      </c>
      <c r="EO1208" s="519">
        <v>10000</v>
      </c>
      <c r="EP1208" s="519">
        <v>10000</v>
      </c>
      <c r="EQ1208" s="519">
        <v>10000</v>
      </c>
      <c r="ER1208" s="519">
        <v>10000</v>
      </c>
      <c r="ES1208" s="519">
        <v>10000</v>
      </c>
      <c r="ET1208" s="519">
        <v>10000</v>
      </c>
      <c r="EU1208" s="519">
        <v>10000</v>
      </c>
      <c r="EV1208" s="519">
        <v>10000</v>
      </c>
      <c r="EW1208" s="519">
        <v>10000</v>
      </c>
      <c r="EX1208" s="519">
        <v>10000</v>
      </c>
      <c r="EY1208" s="519">
        <v>10000</v>
      </c>
      <c r="EZ1208" s="519">
        <v>10000</v>
      </c>
      <c r="FA1208" s="519">
        <v>10000</v>
      </c>
      <c r="FB1208" s="519">
        <v>10000</v>
      </c>
      <c r="FC1208" s="519">
        <v>10000</v>
      </c>
      <c r="FD1208" s="519">
        <v>10000</v>
      </c>
      <c r="FE1208" s="519">
        <v>10000</v>
      </c>
      <c r="FF1208" s="519">
        <v>10000</v>
      </c>
      <c r="FG1208" s="519">
        <v>10000</v>
      </c>
      <c r="FH1208" s="519">
        <v>10000</v>
      </c>
      <c r="FI1208" s="519">
        <v>10000</v>
      </c>
      <c r="FJ1208" s="519">
        <v>10000</v>
      </c>
      <c r="FK1208" s="519">
        <v>10000</v>
      </c>
      <c r="FL1208" s="519">
        <v>10000</v>
      </c>
      <c r="FM1208" s="519">
        <v>10000</v>
      </c>
      <c r="FN1208" s="519">
        <v>10000</v>
      </c>
      <c r="FO1208" s="519">
        <v>10000</v>
      </c>
      <c r="FP1208" s="519">
        <v>10000</v>
      </c>
      <c r="FQ1208" s="519">
        <v>10000</v>
      </c>
      <c r="FR1208" s="519">
        <v>10000</v>
      </c>
      <c r="FS1208" s="519">
        <v>10000</v>
      </c>
      <c r="FT1208" s="519">
        <v>10000</v>
      </c>
      <c r="FU1208" s="519">
        <v>10000</v>
      </c>
      <c r="FV1208" s="519">
        <v>10000</v>
      </c>
      <c r="FW1208" s="519">
        <v>10000</v>
      </c>
      <c r="FX1208" s="519">
        <v>0</v>
      </c>
      <c r="FY1208" s="519">
        <v>0</v>
      </c>
      <c r="FZ1208" s="519">
        <v>0</v>
      </c>
      <c r="GA1208" s="519">
        <v>0</v>
      </c>
      <c r="GB1208" s="519">
        <v>0</v>
      </c>
      <c r="GC1208" s="519">
        <v>0</v>
      </c>
      <c r="GD1208" s="519">
        <v>0</v>
      </c>
      <c r="GE1208" s="519">
        <v>0</v>
      </c>
      <c r="GF1208" s="519">
        <v>0</v>
      </c>
      <c r="GG1208" s="519">
        <v>0</v>
      </c>
      <c r="GH1208" s="519">
        <v>0</v>
      </c>
      <c r="GI1208" s="519">
        <v>0</v>
      </c>
      <c r="GJ1208" s="519">
        <v>0</v>
      </c>
      <c r="GK1208" s="519">
        <v>0</v>
      </c>
      <c r="GL1208" s="519">
        <v>0</v>
      </c>
      <c r="GM1208" s="519">
        <v>0</v>
      </c>
      <c r="GN1208" s="519">
        <v>0</v>
      </c>
      <c r="GO1208" s="519">
        <v>0</v>
      </c>
      <c r="GP1208" s="519">
        <v>0</v>
      </c>
      <c r="GQ1208" s="519">
        <v>0</v>
      </c>
      <c r="GR1208" s="519">
        <v>0</v>
      </c>
      <c r="GS1208" s="519">
        <v>0</v>
      </c>
      <c r="GT1208" s="519">
        <v>0</v>
      </c>
      <c r="GU1208" s="519">
        <v>0</v>
      </c>
      <c r="GV1208" s="519">
        <v>0</v>
      </c>
      <c r="GW1208" s="519">
        <v>0</v>
      </c>
      <c r="GX1208" s="519">
        <v>0</v>
      </c>
      <c r="GY1208" s="519">
        <v>0</v>
      </c>
      <c r="GZ1208" s="519">
        <v>0</v>
      </c>
      <c r="HA1208" s="519">
        <v>0</v>
      </c>
      <c r="HB1208" s="519">
        <v>0</v>
      </c>
      <c r="HC1208" s="519">
        <v>0</v>
      </c>
      <c r="HD1208" s="519">
        <v>0</v>
      </c>
      <c r="HE1208" s="519">
        <v>0</v>
      </c>
      <c r="HF1208" s="519">
        <v>0</v>
      </c>
      <c r="HG1208" s="519">
        <v>0</v>
      </c>
      <c r="HH1208" s="519">
        <v>0</v>
      </c>
      <c r="HI1208" s="519">
        <v>0</v>
      </c>
      <c r="HJ1208" s="519">
        <v>0</v>
      </c>
      <c r="HK1208" s="519">
        <v>0</v>
      </c>
      <c r="HL1208" s="519">
        <v>0</v>
      </c>
      <c r="HM1208" s="519">
        <v>0</v>
      </c>
      <c r="HN1208" s="519">
        <v>0</v>
      </c>
      <c r="HO1208" s="519">
        <v>0</v>
      </c>
      <c r="HP1208" s="519">
        <v>0</v>
      </c>
      <c r="HQ1208" s="519">
        <v>0</v>
      </c>
      <c r="HR1208" s="519">
        <v>0</v>
      </c>
      <c r="HS1208" s="519">
        <v>0</v>
      </c>
      <c r="HT1208" s="519">
        <v>0</v>
      </c>
      <c r="HU1208" s="519">
        <v>0</v>
      </c>
      <c r="HV1208" s="519">
        <v>0</v>
      </c>
      <c r="HW1208" s="519">
        <v>0</v>
      </c>
      <c r="HX1208" s="519">
        <v>0</v>
      </c>
      <c r="HY1208" s="519">
        <v>0</v>
      </c>
      <c r="HZ1208" s="519">
        <v>0</v>
      </c>
      <c r="IA1208" s="519">
        <v>0</v>
      </c>
      <c r="IB1208" s="519">
        <v>0</v>
      </c>
      <c r="IC1208" s="519">
        <v>0</v>
      </c>
      <c r="ID1208" s="519">
        <v>0</v>
      </c>
      <c r="IE1208" s="519">
        <v>0</v>
      </c>
      <c r="IF1208" s="519">
        <v>0</v>
      </c>
      <c r="IG1208" s="519">
        <v>0</v>
      </c>
      <c r="IH1208" s="519">
        <v>0</v>
      </c>
      <c r="II1208" s="519">
        <v>0</v>
      </c>
      <c r="IJ1208" s="519">
        <v>0</v>
      </c>
      <c r="IK1208" s="519">
        <v>0</v>
      </c>
    </row>
    <row r="1209" spans="2:245" hidden="1">
      <c r="B1209" s="519" t="s">
        <v>1058</v>
      </c>
      <c r="C1209" s="519"/>
      <c r="D1209" s="519"/>
      <c r="E1209" s="519"/>
      <c r="F1209" s="519">
        <v>2</v>
      </c>
      <c r="G1209" s="519"/>
      <c r="H1209" s="519">
        <v>59</v>
      </c>
      <c r="I1209" s="519">
        <v>7</v>
      </c>
      <c r="J1209" s="519" t="str">
        <f t="shared" si="57"/>
        <v>SDN10025907</v>
      </c>
      <c r="K1209" s="519">
        <v>1516</v>
      </c>
      <c r="M1209" s="337"/>
      <c r="N1209" s="519" t="s">
        <v>1063</v>
      </c>
      <c r="O1209" s="519" t="s">
        <v>1059</v>
      </c>
      <c r="P1209" s="519">
        <v>23</v>
      </c>
      <c r="Q1209" s="521" t="str">
        <f t="shared" si="58"/>
        <v>SDN300123</v>
      </c>
      <c r="R1209" s="519">
        <v>312.7</v>
      </c>
      <c r="S1209" s="519">
        <v>2000</v>
      </c>
      <c r="T1209" s="519">
        <v>2000</v>
      </c>
      <c r="U1209" s="519">
        <v>2000</v>
      </c>
      <c r="V1209" s="519">
        <v>2000</v>
      </c>
      <c r="W1209" s="519">
        <v>2000</v>
      </c>
      <c r="X1209" s="519">
        <v>2188.9</v>
      </c>
      <c r="Y1209" s="519">
        <v>2501.6</v>
      </c>
      <c r="Z1209" s="519">
        <v>2814.3</v>
      </c>
      <c r="AA1209" s="519">
        <v>3127</v>
      </c>
      <c r="AB1209" s="519">
        <v>3439.7</v>
      </c>
      <c r="AC1209" s="519">
        <v>3752.4</v>
      </c>
      <c r="AD1209" s="519">
        <v>4065.1</v>
      </c>
      <c r="AE1209" s="519">
        <v>4377.8</v>
      </c>
      <c r="AF1209" s="519">
        <v>4690.5</v>
      </c>
      <c r="AG1209" s="519">
        <v>4940.7</v>
      </c>
      <c r="AH1209" s="519">
        <v>5190.8</v>
      </c>
      <c r="AI1209" s="519">
        <v>5441</v>
      </c>
      <c r="AJ1209" s="519">
        <v>5691.1</v>
      </c>
      <c r="AK1209" s="519">
        <v>5941.3</v>
      </c>
      <c r="AL1209" s="519">
        <v>6191.5</v>
      </c>
      <c r="AM1209" s="519">
        <v>6441.6</v>
      </c>
      <c r="AN1209" s="519">
        <v>6691.8</v>
      </c>
      <c r="AO1209" s="519">
        <v>6941.9</v>
      </c>
      <c r="AP1209" s="519">
        <v>7192.1</v>
      </c>
      <c r="AQ1209" s="519">
        <v>7442.3</v>
      </c>
      <c r="AR1209" s="519">
        <v>7692.4</v>
      </c>
      <c r="AS1209" s="519">
        <v>7942.6</v>
      </c>
      <c r="AT1209" s="519">
        <v>8192.7000000000007</v>
      </c>
      <c r="AU1209" s="519">
        <v>8442.9</v>
      </c>
      <c r="AV1209" s="519">
        <v>8442.9</v>
      </c>
      <c r="AW1209" s="519">
        <v>8442.9</v>
      </c>
      <c r="AX1209" s="519">
        <v>8442.9</v>
      </c>
      <c r="AY1209" s="519">
        <v>8442.9</v>
      </c>
      <c r="AZ1209" s="519">
        <v>8442.9</v>
      </c>
      <c r="BA1209" s="519">
        <v>8442.9</v>
      </c>
      <c r="BB1209" s="519">
        <v>8442.9</v>
      </c>
      <c r="BC1209" s="519">
        <v>8442.9</v>
      </c>
      <c r="BD1209" s="519">
        <v>8442.9</v>
      </c>
      <c r="BE1209" s="519">
        <v>8442.9</v>
      </c>
      <c r="BF1209" s="519">
        <v>8442.9</v>
      </c>
      <c r="BG1209" s="519">
        <v>8442.9</v>
      </c>
      <c r="BH1209" s="519">
        <v>8442.9</v>
      </c>
      <c r="BI1209" s="519">
        <v>8442.9</v>
      </c>
      <c r="BJ1209" s="519">
        <v>8442.9</v>
      </c>
      <c r="BK1209" s="519">
        <v>0</v>
      </c>
      <c r="BL1209" s="519">
        <v>0</v>
      </c>
      <c r="BM1209" s="519">
        <v>0</v>
      </c>
      <c r="BN1209" s="519">
        <v>0</v>
      </c>
      <c r="BO1209" s="519">
        <v>0</v>
      </c>
      <c r="BP1209" s="519">
        <v>0</v>
      </c>
      <c r="BQ1209" s="519">
        <v>0</v>
      </c>
      <c r="BR1209" s="519">
        <v>0</v>
      </c>
      <c r="BS1209" s="519">
        <v>0</v>
      </c>
      <c r="BT1209" s="519">
        <v>0</v>
      </c>
      <c r="BU1209" s="519">
        <v>0</v>
      </c>
      <c r="BV1209" s="519">
        <v>0</v>
      </c>
      <c r="BW1209" s="519">
        <v>0</v>
      </c>
      <c r="BX1209" s="519">
        <v>0</v>
      </c>
      <c r="BY1209" s="519">
        <v>0</v>
      </c>
      <c r="BZ1209" s="519">
        <v>0</v>
      </c>
      <c r="CA1209" s="519">
        <v>0</v>
      </c>
      <c r="CB1209" s="519">
        <v>0</v>
      </c>
      <c r="CC1209" s="519">
        <v>0</v>
      </c>
      <c r="CD1209" s="519">
        <v>0</v>
      </c>
      <c r="CE1209" s="519">
        <v>0</v>
      </c>
      <c r="CF1209" s="519">
        <v>0</v>
      </c>
      <c r="CG1209" s="519">
        <v>0</v>
      </c>
      <c r="CH1209" s="519">
        <v>0</v>
      </c>
      <c r="CI1209" s="519">
        <v>0</v>
      </c>
      <c r="CJ1209" s="519">
        <v>0</v>
      </c>
      <c r="CK1209" s="519">
        <v>0</v>
      </c>
      <c r="CL1209" s="519">
        <v>0</v>
      </c>
      <c r="CM1209" s="519">
        <v>0</v>
      </c>
      <c r="CN1209" s="519">
        <v>0</v>
      </c>
      <c r="CO1209" s="519">
        <v>0</v>
      </c>
      <c r="CP1209" s="519">
        <v>0</v>
      </c>
      <c r="CQ1209" s="519">
        <v>0</v>
      </c>
      <c r="CR1209" s="519">
        <v>0</v>
      </c>
      <c r="CS1209" s="519">
        <v>0</v>
      </c>
      <c r="CT1209" s="519">
        <v>0</v>
      </c>
      <c r="CU1209" s="519">
        <v>0</v>
      </c>
      <c r="CV1209" s="519">
        <v>0</v>
      </c>
      <c r="CW1209" s="519">
        <v>0</v>
      </c>
      <c r="CX1209" s="519">
        <v>0</v>
      </c>
      <c r="CY1209" s="519">
        <v>0</v>
      </c>
      <c r="CZ1209" s="519">
        <v>0</v>
      </c>
      <c r="DA1209" s="519">
        <v>0</v>
      </c>
      <c r="DB1209" s="519">
        <v>0</v>
      </c>
      <c r="DC1209" s="519">
        <v>0</v>
      </c>
      <c r="DD1209" s="519">
        <v>0</v>
      </c>
      <c r="DE1209" s="519">
        <v>0</v>
      </c>
      <c r="DF1209" s="519">
        <v>0</v>
      </c>
      <c r="DG1209" s="519">
        <v>0</v>
      </c>
      <c r="DH1209" s="519">
        <v>0</v>
      </c>
      <c r="DI1209" s="519">
        <v>0</v>
      </c>
      <c r="DJ1209" s="519">
        <v>0</v>
      </c>
      <c r="DK1209" s="519">
        <v>0</v>
      </c>
      <c r="DL1209" s="519">
        <v>0</v>
      </c>
      <c r="DM1209" s="519">
        <v>0</v>
      </c>
      <c r="DN1209" s="519">
        <v>0</v>
      </c>
      <c r="DO1209" s="519">
        <v>0</v>
      </c>
      <c r="DP1209" s="519">
        <v>0</v>
      </c>
      <c r="DQ1209" s="519">
        <v>0</v>
      </c>
      <c r="DR1209" s="519">
        <v>0</v>
      </c>
      <c r="DS1209" s="519">
        <v>0</v>
      </c>
      <c r="DT1209" s="519">
        <v>0</v>
      </c>
      <c r="DU1209" s="519">
        <v>0</v>
      </c>
      <c r="DV1209" s="519">
        <v>0</v>
      </c>
      <c r="DW1209" s="519">
        <v>0</v>
      </c>
      <c r="DX1209" s="519">
        <v>0</v>
      </c>
      <c r="DZ1209" s="337"/>
      <c r="EA1209" s="519" t="s">
        <v>1063</v>
      </c>
      <c r="EB1209" s="519" t="s">
        <v>1059</v>
      </c>
      <c r="EC1209" s="519">
        <v>23</v>
      </c>
      <c r="ED1209" s="183" t="str">
        <f t="shared" si="59"/>
        <v>SDN300123</v>
      </c>
      <c r="EE1209" s="519">
        <v>312.7</v>
      </c>
      <c r="EF1209" s="519">
        <v>10000</v>
      </c>
      <c r="EG1209" s="519">
        <v>10000</v>
      </c>
      <c r="EH1209" s="519">
        <v>10000</v>
      </c>
      <c r="EI1209" s="519">
        <v>10000</v>
      </c>
      <c r="EJ1209" s="519">
        <v>10000</v>
      </c>
      <c r="EK1209" s="519">
        <v>10000</v>
      </c>
      <c r="EL1209" s="519">
        <v>10000</v>
      </c>
      <c r="EM1209" s="519">
        <v>10000</v>
      </c>
      <c r="EN1209" s="519">
        <v>10000</v>
      </c>
      <c r="EO1209" s="519">
        <v>10000</v>
      </c>
      <c r="EP1209" s="519">
        <v>10000</v>
      </c>
      <c r="EQ1209" s="519">
        <v>10000</v>
      </c>
      <c r="ER1209" s="519">
        <v>10000</v>
      </c>
      <c r="ES1209" s="519">
        <v>10000</v>
      </c>
      <c r="ET1209" s="519">
        <v>10000</v>
      </c>
      <c r="EU1209" s="519">
        <v>10000</v>
      </c>
      <c r="EV1209" s="519">
        <v>10000</v>
      </c>
      <c r="EW1209" s="519">
        <v>10000</v>
      </c>
      <c r="EX1209" s="519">
        <v>10000</v>
      </c>
      <c r="EY1209" s="519">
        <v>10000</v>
      </c>
      <c r="EZ1209" s="519">
        <v>10000</v>
      </c>
      <c r="FA1209" s="519">
        <v>10000</v>
      </c>
      <c r="FB1209" s="519">
        <v>10000</v>
      </c>
      <c r="FC1209" s="519">
        <v>10000</v>
      </c>
      <c r="FD1209" s="519">
        <v>10000</v>
      </c>
      <c r="FE1209" s="519">
        <v>10000</v>
      </c>
      <c r="FF1209" s="519">
        <v>10000</v>
      </c>
      <c r="FG1209" s="519">
        <v>10000</v>
      </c>
      <c r="FH1209" s="519">
        <v>10000</v>
      </c>
      <c r="FI1209" s="519">
        <v>10000</v>
      </c>
      <c r="FJ1209" s="519">
        <v>10000</v>
      </c>
      <c r="FK1209" s="519">
        <v>10000</v>
      </c>
      <c r="FL1209" s="519">
        <v>10000</v>
      </c>
      <c r="FM1209" s="519">
        <v>10000</v>
      </c>
      <c r="FN1209" s="519">
        <v>10000</v>
      </c>
      <c r="FO1209" s="519">
        <v>10000</v>
      </c>
      <c r="FP1209" s="519">
        <v>10000</v>
      </c>
      <c r="FQ1209" s="519">
        <v>10000</v>
      </c>
      <c r="FR1209" s="519">
        <v>10000</v>
      </c>
      <c r="FS1209" s="519">
        <v>10000</v>
      </c>
      <c r="FT1209" s="519">
        <v>10000</v>
      </c>
      <c r="FU1209" s="519">
        <v>10000</v>
      </c>
      <c r="FV1209" s="519">
        <v>10000</v>
      </c>
      <c r="FW1209" s="519">
        <v>10000</v>
      </c>
      <c r="FX1209" s="519">
        <v>0</v>
      </c>
      <c r="FY1209" s="519">
        <v>0</v>
      </c>
      <c r="FZ1209" s="519">
        <v>0</v>
      </c>
      <c r="GA1209" s="519">
        <v>0</v>
      </c>
      <c r="GB1209" s="519">
        <v>0</v>
      </c>
      <c r="GC1209" s="519">
        <v>0</v>
      </c>
      <c r="GD1209" s="519">
        <v>0</v>
      </c>
      <c r="GE1209" s="519">
        <v>0</v>
      </c>
      <c r="GF1209" s="519">
        <v>0</v>
      </c>
      <c r="GG1209" s="519">
        <v>0</v>
      </c>
      <c r="GH1209" s="519">
        <v>0</v>
      </c>
      <c r="GI1209" s="519">
        <v>0</v>
      </c>
      <c r="GJ1209" s="519">
        <v>0</v>
      </c>
      <c r="GK1209" s="519">
        <v>0</v>
      </c>
      <c r="GL1209" s="519">
        <v>0</v>
      </c>
      <c r="GM1209" s="519">
        <v>0</v>
      </c>
      <c r="GN1209" s="519">
        <v>0</v>
      </c>
      <c r="GO1209" s="519">
        <v>0</v>
      </c>
      <c r="GP1209" s="519">
        <v>0</v>
      </c>
      <c r="GQ1209" s="519">
        <v>0</v>
      </c>
      <c r="GR1209" s="519">
        <v>0</v>
      </c>
      <c r="GS1209" s="519">
        <v>0</v>
      </c>
      <c r="GT1209" s="519">
        <v>0</v>
      </c>
      <c r="GU1209" s="519">
        <v>0</v>
      </c>
      <c r="GV1209" s="519">
        <v>0</v>
      </c>
      <c r="GW1209" s="519">
        <v>0</v>
      </c>
      <c r="GX1209" s="519">
        <v>0</v>
      </c>
      <c r="GY1209" s="519">
        <v>0</v>
      </c>
      <c r="GZ1209" s="519">
        <v>0</v>
      </c>
      <c r="HA1209" s="519">
        <v>0</v>
      </c>
      <c r="HB1209" s="519">
        <v>0</v>
      </c>
      <c r="HC1209" s="519">
        <v>0</v>
      </c>
      <c r="HD1209" s="519">
        <v>0</v>
      </c>
      <c r="HE1209" s="519">
        <v>0</v>
      </c>
      <c r="HF1209" s="519">
        <v>0</v>
      </c>
      <c r="HG1209" s="519">
        <v>0</v>
      </c>
      <c r="HH1209" s="519">
        <v>0</v>
      </c>
      <c r="HI1209" s="519">
        <v>0</v>
      </c>
      <c r="HJ1209" s="519">
        <v>0</v>
      </c>
      <c r="HK1209" s="519">
        <v>0</v>
      </c>
      <c r="HL1209" s="519">
        <v>0</v>
      </c>
      <c r="HM1209" s="519">
        <v>0</v>
      </c>
      <c r="HN1209" s="519">
        <v>0</v>
      </c>
      <c r="HO1209" s="519">
        <v>0</v>
      </c>
      <c r="HP1209" s="519">
        <v>0</v>
      </c>
      <c r="HQ1209" s="519">
        <v>0</v>
      </c>
      <c r="HR1209" s="519">
        <v>0</v>
      </c>
      <c r="HS1209" s="519">
        <v>0</v>
      </c>
      <c r="HT1209" s="519">
        <v>0</v>
      </c>
      <c r="HU1209" s="519">
        <v>0</v>
      </c>
      <c r="HV1209" s="519">
        <v>0</v>
      </c>
      <c r="HW1209" s="519">
        <v>0</v>
      </c>
      <c r="HX1209" s="519">
        <v>0</v>
      </c>
      <c r="HY1209" s="519">
        <v>0</v>
      </c>
      <c r="HZ1209" s="519">
        <v>0</v>
      </c>
      <c r="IA1209" s="519">
        <v>0</v>
      </c>
      <c r="IB1209" s="519">
        <v>0</v>
      </c>
      <c r="IC1209" s="519">
        <v>0</v>
      </c>
      <c r="ID1209" s="519">
        <v>0</v>
      </c>
      <c r="IE1209" s="519">
        <v>0</v>
      </c>
      <c r="IF1209" s="519">
        <v>0</v>
      </c>
      <c r="IG1209" s="519">
        <v>0</v>
      </c>
      <c r="IH1209" s="519">
        <v>0</v>
      </c>
      <c r="II1209" s="519">
        <v>0</v>
      </c>
      <c r="IJ1209" s="519">
        <v>0</v>
      </c>
      <c r="IK1209" s="519">
        <v>0</v>
      </c>
    </row>
    <row r="1210" spans="2:245" hidden="1">
      <c r="B1210" s="519" t="s">
        <v>1058</v>
      </c>
      <c r="C1210" s="519"/>
      <c r="D1210" s="519"/>
      <c r="E1210" s="519"/>
      <c r="F1210" s="519">
        <v>2</v>
      </c>
      <c r="G1210" s="519"/>
      <c r="H1210" s="519">
        <v>59</v>
      </c>
      <c r="I1210" s="519">
        <v>8</v>
      </c>
      <c r="J1210" s="519" t="str">
        <f t="shared" si="57"/>
        <v>SDN10025908</v>
      </c>
      <c r="K1210" s="519">
        <v>1516</v>
      </c>
      <c r="M1210" s="337"/>
      <c r="N1210" s="519" t="s">
        <v>1063</v>
      </c>
      <c r="O1210" s="519" t="s">
        <v>1059</v>
      </c>
      <c r="P1210" s="519">
        <v>24</v>
      </c>
      <c r="Q1210" s="521" t="str">
        <f t="shared" si="58"/>
        <v>SDN300124</v>
      </c>
      <c r="R1210" s="519">
        <v>312.7</v>
      </c>
      <c r="S1210" s="519">
        <v>2000</v>
      </c>
      <c r="T1210" s="519">
        <v>2000</v>
      </c>
      <c r="U1210" s="519">
        <v>2000</v>
      </c>
      <c r="V1210" s="519">
        <v>2000</v>
      </c>
      <c r="W1210" s="519">
        <v>2000</v>
      </c>
      <c r="X1210" s="519">
        <v>2188.9</v>
      </c>
      <c r="Y1210" s="519">
        <v>2501.6</v>
      </c>
      <c r="Z1210" s="519">
        <v>2814.3</v>
      </c>
      <c r="AA1210" s="519">
        <v>3127</v>
      </c>
      <c r="AB1210" s="519">
        <v>3439.7</v>
      </c>
      <c r="AC1210" s="519">
        <v>3752.4</v>
      </c>
      <c r="AD1210" s="519">
        <v>4065.1</v>
      </c>
      <c r="AE1210" s="519">
        <v>4377.8</v>
      </c>
      <c r="AF1210" s="519">
        <v>4690.5</v>
      </c>
      <c r="AG1210" s="519">
        <v>4940.7</v>
      </c>
      <c r="AH1210" s="519">
        <v>5190.8</v>
      </c>
      <c r="AI1210" s="519">
        <v>5441</v>
      </c>
      <c r="AJ1210" s="519">
        <v>5691.1</v>
      </c>
      <c r="AK1210" s="519">
        <v>5941.3</v>
      </c>
      <c r="AL1210" s="519">
        <v>6191.5</v>
      </c>
      <c r="AM1210" s="519">
        <v>6441.6</v>
      </c>
      <c r="AN1210" s="519">
        <v>6691.8</v>
      </c>
      <c r="AO1210" s="519">
        <v>6941.9</v>
      </c>
      <c r="AP1210" s="519">
        <v>7192.1</v>
      </c>
      <c r="AQ1210" s="519">
        <v>7442.3</v>
      </c>
      <c r="AR1210" s="519">
        <v>7692.4</v>
      </c>
      <c r="AS1210" s="519">
        <v>7942.6</v>
      </c>
      <c r="AT1210" s="519">
        <v>8192.7000000000007</v>
      </c>
      <c r="AU1210" s="519">
        <v>8442.9</v>
      </c>
      <c r="AV1210" s="519">
        <v>8442.9</v>
      </c>
      <c r="AW1210" s="519">
        <v>8442.9</v>
      </c>
      <c r="AX1210" s="519">
        <v>8442.9</v>
      </c>
      <c r="AY1210" s="519">
        <v>8442.9</v>
      </c>
      <c r="AZ1210" s="519">
        <v>8442.9</v>
      </c>
      <c r="BA1210" s="519">
        <v>8442.9</v>
      </c>
      <c r="BB1210" s="519">
        <v>8442.9</v>
      </c>
      <c r="BC1210" s="519">
        <v>8442.9</v>
      </c>
      <c r="BD1210" s="519">
        <v>8442.9</v>
      </c>
      <c r="BE1210" s="519">
        <v>8442.9</v>
      </c>
      <c r="BF1210" s="519">
        <v>8442.9</v>
      </c>
      <c r="BG1210" s="519">
        <v>8442.9</v>
      </c>
      <c r="BH1210" s="519">
        <v>8442.9</v>
      </c>
      <c r="BI1210" s="519">
        <v>8442.9</v>
      </c>
      <c r="BJ1210" s="519">
        <v>8442.9</v>
      </c>
      <c r="BK1210" s="519">
        <v>0</v>
      </c>
      <c r="BL1210" s="519">
        <v>0</v>
      </c>
      <c r="BM1210" s="519">
        <v>0</v>
      </c>
      <c r="BN1210" s="519">
        <v>0</v>
      </c>
      <c r="BO1210" s="519">
        <v>0</v>
      </c>
      <c r="BP1210" s="519">
        <v>0</v>
      </c>
      <c r="BQ1210" s="519">
        <v>0</v>
      </c>
      <c r="BR1210" s="519">
        <v>0</v>
      </c>
      <c r="BS1210" s="519">
        <v>0</v>
      </c>
      <c r="BT1210" s="519">
        <v>0</v>
      </c>
      <c r="BU1210" s="519">
        <v>0</v>
      </c>
      <c r="BV1210" s="519">
        <v>0</v>
      </c>
      <c r="BW1210" s="519">
        <v>0</v>
      </c>
      <c r="BX1210" s="519">
        <v>0</v>
      </c>
      <c r="BY1210" s="519">
        <v>0</v>
      </c>
      <c r="BZ1210" s="519">
        <v>0</v>
      </c>
      <c r="CA1210" s="519">
        <v>0</v>
      </c>
      <c r="CB1210" s="519">
        <v>0</v>
      </c>
      <c r="CC1210" s="519">
        <v>0</v>
      </c>
      <c r="CD1210" s="519">
        <v>0</v>
      </c>
      <c r="CE1210" s="519">
        <v>0</v>
      </c>
      <c r="CF1210" s="519">
        <v>0</v>
      </c>
      <c r="CG1210" s="519">
        <v>0</v>
      </c>
      <c r="CH1210" s="519">
        <v>0</v>
      </c>
      <c r="CI1210" s="519">
        <v>0</v>
      </c>
      <c r="CJ1210" s="519">
        <v>0</v>
      </c>
      <c r="CK1210" s="519">
        <v>0</v>
      </c>
      <c r="CL1210" s="519">
        <v>0</v>
      </c>
      <c r="CM1210" s="519">
        <v>0</v>
      </c>
      <c r="CN1210" s="519">
        <v>0</v>
      </c>
      <c r="CO1210" s="519">
        <v>0</v>
      </c>
      <c r="CP1210" s="519">
        <v>0</v>
      </c>
      <c r="CQ1210" s="519">
        <v>0</v>
      </c>
      <c r="CR1210" s="519">
        <v>0</v>
      </c>
      <c r="CS1210" s="519">
        <v>0</v>
      </c>
      <c r="CT1210" s="519">
        <v>0</v>
      </c>
      <c r="CU1210" s="519">
        <v>0</v>
      </c>
      <c r="CV1210" s="519">
        <v>0</v>
      </c>
      <c r="CW1210" s="519">
        <v>0</v>
      </c>
      <c r="CX1210" s="519">
        <v>0</v>
      </c>
      <c r="CY1210" s="519">
        <v>0</v>
      </c>
      <c r="CZ1210" s="519">
        <v>0</v>
      </c>
      <c r="DA1210" s="519">
        <v>0</v>
      </c>
      <c r="DB1210" s="519">
        <v>0</v>
      </c>
      <c r="DC1210" s="519">
        <v>0</v>
      </c>
      <c r="DD1210" s="519">
        <v>0</v>
      </c>
      <c r="DE1210" s="519">
        <v>0</v>
      </c>
      <c r="DF1210" s="519">
        <v>0</v>
      </c>
      <c r="DG1210" s="519">
        <v>0</v>
      </c>
      <c r="DH1210" s="519">
        <v>0</v>
      </c>
      <c r="DI1210" s="519">
        <v>0</v>
      </c>
      <c r="DJ1210" s="519">
        <v>0</v>
      </c>
      <c r="DK1210" s="519">
        <v>0</v>
      </c>
      <c r="DL1210" s="519">
        <v>0</v>
      </c>
      <c r="DM1210" s="519">
        <v>0</v>
      </c>
      <c r="DN1210" s="519">
        <v>0</v>
      </c>
      <c r="DO1210" s="519">
        <v>0</v>
      </c>
      <c r="DP1210" s="519">
        <v>0</v>
      </c>
      <c r="DQ1210" s="519">
        <v>0</v>
      </c>
      <c r="DR1210" s="519">
        <v>0</v>
      </c>
      <c r="DS1210" s="519">
        <v>0</v>
      </c>
      <c r="DT1210" s="519">
        <v>0</v>
      </c>
      <c r="DU1210" s="519">
        <v>0</v>
      </c>
      <c r="DV1210" s="519">
        <v>0</v>
      </c>
      <c r="DW1210" s="519">
        <v>0</v>
      </c>
      <c r="DX1210" s="519">
        <v>0</v>
      </c>
      <c r="DZ1210" s="337"/>
      <c r="EA1210" s="519" t="s">
        <v>1063</v>
      </c>
      <c r="EB1210" s="519" t="s">
        <v>1059</v>
      </c>
      <c r="EC1210" s="519">
        <v>24</v>
      </c>
      <c r="ED1210" s="183" t="str">
        <f t="shared" si="59"/>
        <v>SDN300124</v>
      </c>
      <c r="EE1210" s="519">
        <v>312.7</v>
      </c>
      <c r="EF1210" s="519">
        <v>10000</v>
      </c>
      <c r="EG1210" s="519">
        <v>10000</v>
      </c>
      <c r="EH1210" s="519">
        <v>10000</v>
      </c>
      <c r="EI1210" s="519">
        <v>10000</v>
      </c>
      <c r="EJ1210" s="519">
        <v>10000</v>
      </c>
      <c r="EK1210" s="519">
        <v>10000</v>
      </c>
      <c r="EL1210" s="519">
        <v>10000</v>
      </c>
      <c r="EM1210" s="519">
        <v>10000</v>
      </c>
      <c r="EN1210" s="519">
        <v>10000</v>
      </c>
      <c r="EO1210" s="519">
        <v>10000</v>
      </c>
      <c r="EP1210" s="519">
        <v>10000</v>
      </c>
      <c r="EQ1210" s="519">
        <v>10000</v>
      </c>
      <c r="ER1210" s="519">
        <v>10000</v>
      </c>
      <c r="ES1210" s="519">
        <v>10000</v>
      </c>
      <c r="ET1210" s="519">
        <v>10000</v>
      </c>
      <c r="EU1210" s="519">
        <v>10000</v>
      </c>
      <c r="EV1210" s="519">
        <v>10000</v>
      </c>
      <c r="EW1210" s="519">
        <v>10000</v>
      </c>
      <c r="EX1210" s="519">
        <v>10000</v>
      </c>
      <c r="EY1210" s="519">
        <v>10000</v>
      </c>
      <c r="EZ1210" s="519">
        <v>10000</v>
      </c>
      <c r="FA1210" s="519">
        <v>10000</v>
      </c>
      <c r="FB1210" s="519">
        <v>10000</v>
      </c>
      <c r="FC1210" s="519">
        <v>10000</v>
      </c>
      <c r="FD1210" s="519">
        <v>10000</v>
      </c>
      <c r="FE1210" s="519">
        <v>10000</v>
      </c>
      <c r="FF1210" s="519">
        <v>10000</v>
      </c>
      <c r="FG1210" s="519">
        <v>10000</v>
      </c>
      <c r="FH1210" s="519">
        <v>10000</v>
      </c>
      <c r="FI1210" s="519">
        <v>10000</v>
      </c>
      <c r="FJ1210" s="519">
        <v>10000</v>
      </c>
      <c r="FK1210" s="519">
        <v>10000</v>
      </c>
      <c r="FL1210" s="519">
        <v>10000</v>
      </c>
      <c r="FM1210" s="519">
        <v>10000</v>
      </c>
      <c r="FN1210" s="519">
        <v>10000</v>
      </c>
      <c r="FO1210" s="519">
        <v>10000</v>
      </c>
      <c r="FP1210" s="519">
        <v>10000</v>
      </c>
      <c r="FQ1210" s="519">
        <v>10000</v>
      </c>
      <c r="FR1210" s="519">
        <v>10000</v>
      </c>
      <c r="FS1210" s="519">
        <v>10000</v>
      </c>
      <c r="FT1210" s="519">
        <v>10000</v>
      </c>
      <c r="FU1210" s="519">
        <v>10000</v>
      </c>
      <c r="FV1210" s="519">
        <v>10000</v>
      </c>
      <c r="FW1210" s="519">
        <v>10000</v>
      </c>
      <c r="FX1210" s="519">
        <v>0</v>
      </c>
      <c r="FY1210" s="519">
        <v>0</v>
      </c>
      <c r="FZ1210" s="519">
        <v>0</v>
      </c>
      <c r="GA1210" s="519">
        <v>0</v>
      </c>
      <c r="GB1210" s="519">
        <v>0</v>
      </c>
      <c r="GC1210" s="519">
        <v>0</v>
      </c>
      <c r="GD1210" s="519">
        <v>0</v>
      </c>
      <c r="GE1210" s="519">
        <v>0</v>
      </c>
      <c r="GF1210" s="519">
        <v>0</v>
      </c>
      <c r="GG1210" s="519">
        <v>0</v>
      </c>
      <c r="GH1210" s="519">
        <v>0</v>
      </c>
      <c r="GI1210" s="519">
        <v>0</v>
      </c>
      <c r="GJ1210" s="519">
        <v>0</v>
      </c>
      <c r="GK1210" s="519">
        <v>0</v>
      </c>
      <c r="GL1210" s="519">
        <v>0</v>
      </c>
      <c r="GM1210" s="519">
        <v>0</v>
      </c>
      <c r="GN1210" s="519">
        <v>0</v>
      </c>
      <c r="GO1210" s="519">
        <v>0</v>
      </c>
      <c r="GP1210" s="519">
        <v>0</v>
      </c>
      <c r="GQ1210" s="519">
        <v>0</v>
      </c>
      <c r="GR1210" s="519">
        <v>0</v>
      </c>
      <c r="GS1210" s="519">
        <v>0</v>
      </c>
      <c r="GT1210" s="519">
        <v>0</v>
      </c>
      <c r="GU1210" s="519">
        <v>0</v>
      </c>
      <c r="GV1210" s="519">
        <v>0</v>
      </c>
      <c r="GW1210" s="519">
        <v>0</v>
      </c>
      <c r="GX1210" s="519">
        <v>0</v>
      </c>
      <c r="GY1210" s="519">
        <v>0</v>
      </c>
      <c r="GZ1210" s="519">
        <v>0</v>
      </c>
      <c r="HA1210" s="519">
        <v>0</v>
      </c>
      <c r="HB1210" s="519">
        <v>0</v>
      </c>
      <c r="HC1210" s="519">
        <v>0</v>
      </c>
      <c r="HD1210" s="519">
        <v>0</v>
      </c>
      <c r="HE1210" s="519">
        <v>0</v>
      </c>
      <c r="HF1210" s="519">
        <v>0</v>
      </c>
      <c r="HG1210" s="519">
        <v>0</v>
      </c>
      <c r="HH1210" s="519">
        <v>0</v>
      </c>
      <c r="HI1210" s="519">
        <v>0</v>
      </c>
      <c r="HJ1210" s="519">
        <v>0</v>
      </c>
      <c r="HK1210" s="519">
        <v>0</v>
      </c>
      <c r="HL1210" s="519">
        <v>0</v>
      </c>
      <c r="HM1210" s="519">
        <v>0</v>
      </c>
      <c r="HN1210" s="519">
        <v>0</v>
      </c>
      <c r="HO1210" s="519">
        <v>0</v>
      </c>
      <c r="HP1210" s="519">
        <v>0</v>
      </c>
      <c r="HQ1210" s="519">
        <v>0</v>
      </c>
      <c r="HR1210" s="519">
        <v>0</v>
      </c>
      <c r="HS1210" s="519">
        <v>0</v>
      </c>
      <c r="HT1210" s="519">
        <v>0</v>
      </c>
      <c r="HU1210" s="519">
        <v>0</v>
      </c>
      <c r="HV1210" s="519">
        <v>0</v>
      </c>
      <c r="HW1210" s="519">
        <v>0</v>
      </c>
      <c r="HX1210" s="519">
        <v>0</v>
      </c>
      <c r="HY1210" s="519">
        <v>0</v>
      </c>
      <c r="HZ1210" s="519">
        <v>0</v>
      </c>
      <c r="IA1210" s="519">
        <v>0</v>
      </c>
      <c r="IB1210" s="519">
        <v>0</v>
      </c>
      <c r="IC1210" s="519">
        <v>0</v>
      </c>
      <c r="ID1210" s="519">
        <v>0</v>
      </c>
      <c r="IE1210" s="519">
        <v>0</v>
      </c>
      <c r="IF1210" s="519">
        <v>0</v>
      </c>
      <c r="IG1210" s="519">
        <v>0</v>
      </c>
      <c r="IH1210" s="519">
        <v>0</v>
      </c>
      <c r="II1210" s="519">
        <v>0</v>
      </c>
      <c r="IJ1210" s="519">
        <v>0</v>
      </c>
      <c r="IK1210" s="519">
        <v>0</v>
      </c>
    </row>
    <row r="1211" spans="2:245" hidden="1">
      <c r="B1211" s="519" t="s">
        <v>1058</v>
      </c>
      <c r="C1211" s="519"/>
      <c r="D1211" s="519"/>
      <c r="E1211" s="519"/>
      <c r="F1211" s="519">
        <v>2</v>
      </c>
      <c r="G1211" s="519"/>
      <c r="H1211" s="519">
        <v>59</v>
      </c>
      <c r="I1211" s="519">
        <v>9</v>
      </c>
      <c r="J1211" s="519" t="str">
        <f t="shared" si="57"/>
        <v>SDN10025909</v>
      </c>
      <c r="K1211" s="519">
        <v>1516</v>
      </c>
      <c r="M1211" s="337"/>
      <c r="N1211" s="519" t="s">
        <v>1063</v>
      </c>
      <c r="O1211" s="519" t="s">
        <v>1059</v>
      </c>
      <c r="P1211" s="519">
        <v>25</v>
      </c>
      <c r="Q1211" s="521" t="str">
        <f t="shared" si="58"/>
        <v>SDN300125</v>
      </c>
      <c r="R1211" s="519">
        <v>323.3</v>
      </c>
      <c r="S1211" s="519">
        <v>2000</v>
      </c>
      <c r="T1211" s="519">
        <v>2000</v>
      </c>
      <c r="U1211" s="519">
        <v>2000</v>
      </c>
      <c r="V1211" s="519">
        <v>2000</v>
      </c>
      <c r="W1211" s="519">
        <v>2000</v>
      </c>
      <c r="X1211" s="519">
        <v>2263.1</v>
      </c>
      <c r="Y1211" s="519">
        <v>2586.4</v>
      </c>
      <c r="Z1211" s="519">
        <v>2909.7</v>
      </c>
      <c r="AA1211" s="519">
        <v>3233</v>
      </c>
      <c r="AB1211" s="519">
        <v>3556.3</v>
      </c>
      <c r="AC1211" s="519">
        <v>3879.6</v>
      </c>
      <c r="AD1211" s="519">
        <v>4202.8999999999996</v>
      </c>
      <c r="AE1211" s="519">
        <v>4526.2</v>
      </c>
      <c r="AF1211" s="519">
        <v>4849.5</v>
      </c>
      <c r="AG1211" s="519">
        <v>5108.1000000000004</v>
      </c>
      <c r="AH1211" s="519">
        <v>5366.8</v>
      </c>
      <c r="AI1211" s="519">
        <v>5625.4</v>
      </c>
      <c r="AJ1211" s="519">
        <v>5884.1</v>
      </c>
      <c r="AK1211" s="519">
        <v>6142.7</v>
      </c>
      <c r="AL1211" s="519">
        <v>6401.3</v>
      </c>
      <c r="AM1211" s="519">
        <v>6660</v>
      </c>
      <c r="AN1211" s="519">
        <v>6918.6</v>
      </c>
      <c r="AO1211" s="519">
        <v>7177.3</v>
      </c>
      <c r="AP1211" s="519">
        <v>7435.9</v>
      </c>
      <c r="AQ1211" s="519">
        <v>7694.5</v>
      </c>
      <c r="AR1211" s="519">
        <v>7953.2</v>
      </c>
      <c r="AS1211" s="519">
        <v>8211.7999999999993</v>
      </c>
      <c r="AT1211" s="519">
        <v>8470.5</v>
      </c>
      <c r="AU1211" s="519">
        <v>8729.1</v>
      </c>
      <c r="AV1211" s="519">
        <v>8729.1</v>
      </c>
      <c r="AW1211" s="519">
        <v>8729.1</v>
      </c>
      <c r="AX1211" s="519">
        <v>8729.1</v>
      </c>
      <c r="AY1211" s="519">
        <v>8729.1</v>
      </c>
      <c r="AZ1211" s="519">
        <v>8729.1</v>
      </c>
      <c r="BA1211" s="519">
        <v>8729.1</v>
      </c>
      <c r="BB1211" s="519">
        <v>8729.1</v>
      </c>
      <c r="BC1211" s="519">
        <v>8729.1</v>
      </c>
      <c r="BD1211" s="519">
        <v>8729.1</v>
      </c>
      <c r="BE1211" s="519">
        <v>8729.1</v>
      </c>
      <c r="BF1211" s="519">
        <v>8729.1</v>
      </c>
      <c r="BG1211" s="519">
        <v>8729.1</v>
      </c>
      <c r="BH1211" s="519">
        <v>8729.1</v>
      </c>
      <c r="BI1211" s="519">
        <v>8729.1</v>
      </c>
      <c r="BJ1211" s="519">
        <v>8729.1</v>
      </c>
      <c r="BK1211" s="519">
        <v>0</v>
      </c>
      <c r="BL1211" s="519">
        <v>0</v>
      </c>
      <c r="BM1211" s="519">
        <v>0</v>
      </c>
      <c r="BN1211" s="519">
        <v>0</v>
      </c>
      <c r="BO1211" s="519">
        <v>0</v>
      </c>
      <c r="BP1211" s="519">
        <v>0</v>
      </c>
      <c r="BQ1211" s="519">
        <v>0</v>
      </c>
      <c r="BR1211" s="519">
        <v>0</v>
      </c>
      <c r="BS1211" s="519">
        <v>0</v>
      </c>
      <c r="BT1211" s="519">
        <v>0</v>
      </c>
      <c r="BU1211" s="519">
        <v>0</v>
      </c>
      <c r="BV1211" s="519">
        <v>0</v>
      </c>
      <c r="BW1211" s="519">
        <v>0</v>
      </c>
      <c r="BX1211" s="519">
        <v>0</v>
      </c>
      <c r="BY1211" s="519">
        <v>0</v>
      </c>
      <c r="BZ1211" s="519">
        <v>0</v>
      </c>
      <c r="CA1211" s="519">
        <v>0</v>
      </c>
      <c r="CB1211" s="519">
        <v>0</v>
      </c>
      <c r="CC1211" s="519">
        <v>0</v>
      </c>
      <c r="CD1211" s="519">
        <v>0</v>
      </c>
      <c r="CE1211" s="519">
        <v>0</v>
      </c>
      <c r="CF1211" s="519">
        <v>0</v>
      </c>
      <c r="CG1211" s="519">
        <v>0</v>
      </c>
      <c r="CH1211" s="519">
        <v>0</v>
      </c>
      <c r="CI1211" s="519">
        <v>0</v>
      </c>
      <c r="CJ1211" s="519">
        <v>0</v>
      </c>
      <c r="CK1211" s="519">
        <v>0</v>
      </c>
      <c r="CL1211" s="519">
        <v>0</v>
      </c>
      <c r="CM1211" s="519">
        <v>0</v>
      </c>
      <c r="CN1211" s="519">
        <v>0</v>
      </c>
      <c r="CO1211" s="519">
        <v>0</v>
      </c>
      <c r="CP1211" s="519">
        <v>0</v>
      </c>
      <c r="CQ1211" s="519">
        <v>0</v>
      </c>
      <c r="CR1211" s="519">
        <v>0</v>
      </c>
      <c r="CS1211" s="519">
        <v>0</v>
      </c>
      <c r="CT1211" s="519">
        <v>0</v>
      </c>
      <c r="CU1211" s="519">
        <v>0</v>
      </c>
      <c r="CV1211" s="519">
        <v>0</v>
      </c>
      <c r="CW1211" s="519">
        <v>0</v>
      </c>
      <c r="CX1211" s="519">
        <v>0</v>
      </c>
      <c r="CY1211" s="519">
        <v>0</v>
      </c>
      <c r="CZ1211" s="519">
        <v>0</v>
      </c>
      <c r="DA1211" s="519">
        <v>0</v>
      </c>
      <c r="DB1211" s="519">
        <v>0</v>
      </c>
      <c r="DC1211" s="519">
        <v>0</v>
      </c>
      <c r="DD1211" s="519">
        <v>0</v>
      </c>
      <c r="DE1211" s="519">
        <v>0</v>
      </c>
      <c r="DF1211" s="519">
        <v>0</v>
      </c>
      <c r="DG1211" s="519">
        <v>0</v>
      </c>
      <c r="DH1211" s="519">
        <v>0</v>
      </c>
      <c r="DI1211" s="519">
        <v>0</v>
      </c>
      <c r="DJ1211" s="519">
        <v>0</v>
      </c>
      <c r="DK1211" s="519">
        <v>0</v>
      </c>
      <c r="DL1211" s="519">
        <v>0</v>
      </c>
      <c r="DM1211" s="519">
        <v>0</v>
      </c>
      <c r="DN1211" s="519">
        <v>0</v>
      </c>
      <c r="DO1211" s="519">
        <v>0</v>
      </c>
      <c r="DP1211" s="519">
        <v>0</v>
      </c>
      <c r="DQ1211" s="519">
        <v>0</v>
      </c>
      <c r="DR1211" s="519">
        <v>0</v>
      </c>
      <c r="DS1211" s="519">
        <v>0</v>
      </c>
      <c r="DT1211" s="519">
        <v>0</v>
      </c>
      <c r="DU1211" s="519">
        <v>0</v>
      </c>
      <c r="DV1211" s="519">
        <v>0</v>
      </c>
      <c r="DW1211" s="519">
        <v>0</v>
      </c>
      <c r="DX1211" s="519">
        <v>0</v>
      </c>
      <c r="DZ1211" s="337"/>
      <c r="EA1211" s="519" t="s">
        <v>1063</v>
      </c>
      <c r="EB1211" s="519" t="s">
        <v>1059</v>
      </c>
      <c r="EC1211" s="519">
        <v>25</v>
      </c>
      <c r="ED1211" s="183" t="str">
        <f t="shared" si="59"/>
        <v>SDN300125</v>
      </c>
      <c r="EE1211" s="519">
        <v>323.3</v>
      </c>
      <c r="EF1211" s="519">
        <v>10000</v>
      </c>
      <c r="EG1211" s="519">
        <v>10000</v>
      </c>
      <c r="EH1211" s="519">
        <v>10000</v>
      </c>
      <c r="EI1211" s="519">
        <v>10000</v>
      </c>
      <c r="EJ1211" s="519">
        <v>10000</v>
      </c>
      <c r="EK1211" s="519">
        <v>10000</v>
      </c>
      <c r="EL1211" s="519">
        <v>10000</v>
      </c>
      <c r="EM1211" s="519">
        <v>10000</v>
      </c>
      <c r="EN1211" s="519">
        <v>10000</v>
      </c>
      <c r="EO1211" s="519">
        <v>10000</v>
      </c>
      <c r="EP1211" s="519">
        <v>10000</v>
      </c>
      <c r="EQ1211" s="519">
        <v>10000</v>
      </c>
      <c r="ER1211" s="519">
        <v>10000</v>
      </c>
      <c r="ES1211" s="519">
        <v>10000</v>
      </c>
      <c r="ET1211" s="519">
        <v>10000</v>
      </c>
      <c r="EU1211" s="519">
        <v>10000</v>
      </c>
      <c r="EV1211" s="519">
        <v>10000</v>
      </c>
      <c r="EW1211" s="519">
        <v>10000</v>
      </c>
      <c r="EX1211" s="519">
        <v>10000</v>
      </c>
      <c r="EY1211" s="519">
        <v>10000</v>
      </c>
      <c r="EZ1211" s="519">
        <v>10000</v>
      </c>
      <c r="FA1211" s="519">
        <v>10000</v>
      </c>
      <c r="FB1211" s="519">
        <v>10000</v>
      </c>
      <c r="FC1211" s="519">
        <v>10000</v>
      </c>
      <c r="FD1211" s="519">
        <v>10000</v>
      </c>
      <c r="FE1211" s="519">
        <v>10000</v>
      </c>
      <c r="FF1211" s="519">
        <v>10000</v>
      </c>
      <c r="FG1211" s="519">
        <v>10000</v>
      </c>
      <c r="FH1211" s="519">
        <v>10000</v>
      </c>
      <c r="FI1211" s="519">
        <v>10000</v>
      </c>
      <c r="FJ1211" s="519">
        <v>10000</v>
      </c>
      <c r="FK1211" s="519">
        <v>10000</v>
      </c>
      <c r="FL1211" s="519">
        <v>10000</v>
      </c>
      <c r="FM1211" s="519">
        <v>10000</v>
      </c>
      <c r="FN1211" s="519">
        <v>10000</v>
      </c>
      <c r="FO1211" s="519">
        <v>10000</v>
      </c>
      <c r="FP1211" s="519">
        <v>10000</v>
      </c>
      <c r="FQ1211" s="519">
        <v>10000</v>
      </c>
      <c r="FR1211" s="519">
        <v>10000</v>
      </c>
      <c r="FS1211" s="519">
        <v>10000</v>
      </c>
      <c r="FT1211" s="519">
        <v>10000</v>
      </c>
      <c r="FU1211" s="519">
        <v>10000</v>
      </c>
      <c r="FV1211" s="519">
        <v>10000</v>
      </c>
      <c r="FW1211" s="519">
        <v>10000</v>
      </c>
      <c r="FX1211" s="519">
        <v>0</v>
      </c>
      <c r="FY1211" s="519">
        <v>0</v>
      </c>
      <c r="FZ1211" s="519">
        <v>0</v>
      </c>
      <c r="GA1211" s="519">
        <v>0</v>
      </c>
      <c r="GB1211" s="519">
        <v>0</v>
      </c>
      <c r="GC1211" s="519">
        <v>0</v>
      </c>
      <c r="GD1211" s="519">
        <v>0</v>
      </c>
      <c r="GE1211" s="519">
        <v>0</v>
      </c>
      <c r="GF1211" s="519">
        <v>0</v>
      </c>
      <c r="GG1211" s="519">
        <v>0</v>
      </c>
      <c r="GH1211" s="519">
        <v>0</v>
      </c>
      <c r="GI1211" s="519">
        <v>0</v>
      </c>
      <c r="GJ1211" s="519">
        <v>0</v>
      </c>
      <c r="GK1211" s="519">
        <v>0</v>
      </c>
      <c r="GL1211" s="519">
        <v>0</v>
      </c>
      <c r="GM1211" s="519">
        <v>0</v>
      </c>
      <c r="GN1211" s="519">
        <v>0</v>
      </c>
      <c r="GO1211" s="519">
        <v>0</v>
      </c>
      <c r="GP1211" s="519">
        <v>0</v>
      </c>
      <c r="GQ1211" s="519">
        <v>0</v>
      </c>
      <c r="GR1211" s="519">
        <v>0</v>
      </c>
      <c r="GS1211" s="519">
        <v>0</v>
      </c>
      <c r="GT1211" s="519">
        <v>0</v>
      </c>
      <c r="GU1211" s="519">
        <v>0</v>
      </c>
      <c r="GV1211" s="519">
        <v>0</v>
      </c>
      <c r="GW1211" s="519">
        <v>0</v>
      </c>
      <c r="GX1211" s="519">
        <v>0</v>
      </c>
      <c r="GY1211" s="519">
        <v>0</v>
      </c>
      <c r="GZ1211" s="519">
        <v>0</v>
      </c>
      <c r="HA1211" s="519">
        <v>0</v>
      </c>
      <c r="HB1211" s="519">
        <v>0</v>
      </c>
      <c r="HC1211" s="519">
        <v>0</v>
      </c>
      <c r="HD1211" s="519">
        <v>0</v>
      </c>
      <c r="HE1211" s="519">
        <v>0</v>
      </c>
      <c r="HF1211" s="519">
        <v>0</v>
      </c>
      <c r="HG1211" s="519">
        <v>0</v>
      </c>
      <c r="HH1211" s="519">
        <v>0</v>
      </c>
      <c r="HI1211" s="519">
        <v>0</v>
      </c>
      <c r="HJ1211" s="519">
        <v>0</v>
      </c>
      <c r="HK1211" s="519">
        <v>0</v>
      </c>
      <c r="HL1211" s="519">
        <v>0</v>
      </c>
      <c r="HM1211" s="519">
        <v>0</v>
      </c>
      <c r="HN1211" s="519">
        <v>0</v>
      </c>
      <c r="HO1211" s="519">
        <v>0</v>
      </c>
      <c r="HP1211" s="519">
        <v>0</v>
      </c>
      <c r="HQ1211" s="519">
        <v>0</v>
      </c>
      <c r="HR1211" s="519">
        <v>0</v>
      </c>
      <c r="HS1211" s="519">
        <v>0</v>
      </c>
      <c r="HT1211" s="519">
        <v>0</v>
      </c>
      <c r="HU1211" s="519">
        <v>0</v>
      </c>
      <c r="HV1211" s="519">
        <v>0</v>
      </c>
      <c r="HW1211" s="519">
        <v>0</v>
      </c>
      <c r="HX1211" s="519">
        <v>0</v>
      </c>
      <c r="HY1211" s="519">
        <v>0</v>
      </c>
      <c r="HZ1211" s="519">
        <v>0</v>
      </c>
      <c r="IA1211" s="519">
        <v>0</v>
      </c>
      <c r="IB1211" s="519">
        <v>0</v>
      </c>
      <c r="IC1211" s="519">
        <v>0</v>
      </c>
      <c r="ID1211" s="519">
        <v>0</v>
      </c>
      <c r="IE1211" s="519">
        <v>0</v>
      </c>
      <c r="IF1211" s="519">
        <v>0</v>
      </c>
      <c r="IG1211" s="519">
        <v>0</v>
      </c>
      <c r="IH1211" s="519">
        <v>0</v>
      </c>
      <c r="II1211" s="519">
        <v>0</v>
      </c>
      <c r="IJ1211" s="519">
        <v>0</v>
      </c>
      <c r="IK1211" s="519">
        <v>0</v>
      </c>
    </row>
    <row r="1212" spans="2:245" hidden="1">
      <c r="B1212" s="519" t="s">
        <v>1058</v>
      </c>
      <c r="C1212" s="519"/>
      <c r="D1212" s="519"/>
      <c r="E1212" s="519"/>
      <c r="F1212" s="519">
        <v>2</v>
      </c>
      <c r="G1212" s="519"/>
      <c r="H1212" s="519">
        <v>59</v>
      </c>
      <c r="I1212" s="519">
        <v>10</v>
      </c>
      <c r="J1212" s="519" t="str">
        <f t="shared" si="57"/>
        <v>SDN10025910</v>
      </c>
      <c r="K1212" s="519">
        <v>1516</v>
      </c>
      <c r="M1212" s="337"/>
      <c r="N1212" s="519" t="s">
        <v>1063</v>
      </c>
      <c r="O1212" s="519" t="s">
        <v>1059</v>
      </c>
      <c r="P1212" s="519">
        <v>26</v>
      </c>
      <c r="Q1212" s="521" t="str">
        <f t="shared" si="58"/>
        <v>SDN300126</v>
      </c>
      <c r="R1212" s="519">
        <v>323.3</v>
      </c>
      <c r="S1212" s="519">
        <v>2000</v>
      </c>
      <c r="T1212" s="519">
        <v>2000</v>
      </c>
      <c r="U1212" s="519">
        <v>2000</v>
      </c>
      <c r="V1212" s="519">
        <v>2000</v>
      </c>
      <c r="W1212" s="519">
        <v>2000</v>
      </c>
      <c r="X1212" s="519">
        <v>2263.1</v>
      </c>
      <c r="Y1212" s="519">
        <v>2586.4</v>
      </c>
      <c r="Z1212" s="519">
        <v>2909.7</v>
      </c>
      <c r="AA1212" s="519">
        <v>3233</v>
      </c>
      <c r="AB1212" s="519">
        <v>3556.3</v>
      </c>
      <c r="AC1212" s="519">
        <v>3879.6</v>
      </c>
      <c r="AD1212" s="519">
        <v>4202.8999999999996</v>
      </c>
      <c r="AE1212" s="519">
        <v>4526.2</v>
      </c>
      <c r="AF1212" s="519">
        <v>4849.5</v>
      </c>
      <c r="AG1212" s="519">
        <v>5108.1000000000004</v>
      </c>
      <c r="AH1212" s="519">
        <v>5366.8</v>
      </c>
      <c r="AI1212" s="519">
        <v>5625.4</v>
      </c>
      <c r="AJ1212" s="519">
        <v>5884.1</v>
      </c>
      <c r="AK1212" s="519">
        <v>6142.7</v>
      </c>
      <c r="AL1212" s="519">
        <v>6401.3</v>
      </c>
      <c r="AM1212" s="519">
        <v>6660</v>
      </c>
      <c r="AN1212" s="519">
        <v>6918.6</v>
      </c>
      <c r="AO1212" s="519">
        <v>7177.3</v>
      </c>
      <c r="AP1212" s="519">
        <v>7435.9</v>
      </c>
      <c r="AQ1212" s="519">
        <v>7694.5</v>
      </c>
      <c r="AR1212" s="519">
        <v>7953.2</v>
      </c>
      <c r="AS1212" s="519">
        <v>8211.7999999999993</v>
      </c>
      <c r="AT1212" s="519">
        <v>8470.5</v>
      </c>
      <c r="AU1212" s="519">
        <v>8729.1</v>
      </c>
      <c r="AV1212" s="519">
        <v>8729.1</v>
      </c>
      <c r="AW1212" s="519">
        <v>8729.1</v>
      </c>
      <c r="AX1212" s="519">
        <v>8729.1</v>
      </c>
      <c r="AY1212" s="519">
        <v>8729.1</v>
      </c>
      <c r="AZ1212" s="519">
        <v>8729.1</v>
      </c>
      <c r="BA1212" s="519">
        <v>8729.1</v>
      </c>
      <c r="BB1212" s="519">
        <v>8729.1</v>
      </c>
      <c r="BC1212" s="519">
        <v>8729.1</v>
      </c>
      <c r="BD1212" s="519">
        <v>8729.1</v>
      </c>
      <c r="BE1212" s="519">
        <v>8729.1</v>
      </c>
      <c r="BF1212" s="519">
        <v>8729.1</v>
      </c>
      <c r="BG1212" s="519">
        <v>8729.1</v>
      </c>
      <c r="BH1212" s="519">
        <v>8729.1</v>
      </c>
      <c r="BI1212" s="519">
        <v>8729.1</v>
      </c>
      <c r="BJ1212" s="519">
        <v>8729.1</v>
      </c>
      <c r="BK1212" s="519">
        <v>0</v>
      </c>
      <c r="BL1212" s="519">
        <v>0</v>
      </c>
      <c r="BM1212" s="519">
        <v>0</v>
      </c>
      <c r="BN1212" s="519">
        <v>0</v>
      </c>
      <c r="BO1212" s="519">
        <v>0</v>
      </c>
      <c r="BP1212" s="519">
        <v>0</v>
      </c>
      <c r="BQ1212" s="519">
        <v>0</v>
      </c>
      <c r="BR1212" s="519">
        <v>0</v>
      </c>
      <c r="BS1212" s="519">
        <v>0</v>
      </c>
      <c r="BT1212" s="519">
        <v>0</v>
      </c>
      <c r="BU1212" s="519">
        <v>0</v>
      </c>
      <c r="BV1212" s="519">
        <v>0</v>
      </c>
      <c r="BW1212" s="519">
        <v>0</v>
      </c>
      <c r="BX1212" s="519">
        <v>0</v>
      </c>
      <c r="BY1212" s="519">
        <v>0</v>
      </c>
      <c r="BZ1212" s="519">
        <v>0</v>
      </c>
      <c r="CA1212" s="519">
        <v>0</v>
      </c>
      <c r="CB1212" s="519">
        <v>0</v>
      </c>
      <c r="CC1212" s="519">
        <v>0</v>
      </c>
      <c r="CD1212" s="519">
        <v>0</v>
      </c>
      <c r="CE1212" s="519">
        <v>0</v>
      </c>
      <c r="CF1212" s="519">
        <v>0</v>
      </c>
      <c r="CG1212" s="519">
        <v>0</v>
      </c>
      <c r="CH1212" s="519">
        <v>0</v>
      </c>
      <c r="CI1212" s="519">
        <v>0</v>
      </c>
      <c r="CJ1212" s="519">
        <v>0</v>
      </c>
      <c r="CK1212" s="519">
        <v>0</v>
      </c>
      <c r="CL1212" s="519">
        <v>0</v>
      </c>
      <c r="CM1212" s="519">
        <v>0</v>
      </c>
      <c r="CN1212" s="519">
        <v>0</v>
      </c>
      <c r="CO1212" s="519">
        <v>0</v>
      </c>
      <c r="CP1212" s="519">
        <v>0</v>
      </c>
      <c r="CQ1212" s="519">
        <v>0</v>
      </c>
      <c r="CR1212" s="519">
        <v>0</v>
      </c>
      <c r="CS1212" s="519">
        <v>0</v>
      </c>
      <c r="CT1212" s="519">
        <v>0</v>
      </c>
      <c r="CU1212" s="519">
        <v>0</v>
      </c>
      <c r="CV1212" s="519">
        <v>0</v>
      </c>
      <c r="CW1212" s="519">
        <v>0</v>
      </c>
      <c r="CX1212" s="519">
        <v>0</v>
      </c>
      <c r="CY1212" s="519">
        <v>0</v>
      </c>
      <c r="CZ1212" s="519">
        <v>0</v>
      </c>
      <c r="DA1212" s="519">
        <v>0</v>
      </c>
      <c r="DB1212" s="519">
        <v>0</v>
      </c>
      <c r="DC1212" s="519">
        <v>0</v>
      </c>
      <c r="DD1212" s="519">
        <v>0</v>
      </c>
      <c r="DE1212" s="519">
        <v>0</v>
      </c>
      <c r="DF1212" s="519">
        <v>0</v>
      </c>
      <c r="DG1212" s="519">
        <v>0</v>
      </c>
      <c r="DH1212" s="519">
        <v>0</v>
      </c>
      <c r="DI1212" s="519">
        <v>0</v>
      </c>
      <c r="DJ1212" s="519">
        <v>0</v>
      </c>
      <c r="DK1212" s="519">
        <v>0</v>
      </c>
      <c r="DL1212" s="519">
        <v>0</v>
      </c>
      <c r="DM1212" s="519">
        <v>0</v>
      </c>
      <c r="DN1212" s="519">
        <v>0</v>
      </c>
      <c r="DO1212" s="519">
        <v>0</v>
      </c>
      <c r="DP1212" s="519">
        <v>0</v>
      </c>
      <c r="DQ1212" s="519">
        <v>0</v>
      </c>
      <c r="DR1212" s="519">
        <v>0</v>
      </c>
      <c r="DS1212" s="519">
        <v>0</v>
      </c>
      <c r="DT1212" s="519">
        <v>0</v>
      </c>
      <c r="DU1212" s="519">
        <v>0</v>
      </c>
      <c r="DV1212" s="519">
        <v>0</v>
      </c>
      <c r="DW1212" s="519">
        <v>0</v>
      </c>
      <c r="DX1212" s="519">
        <v>0</v>
      </c>
      <c r="DZ1212" s="337"/>
      <c r="EA1212" s="519" t="s">
        <v>1063</v>
      </c>
      <c r="EB1212" s="519" t="s">
        <v>1059</v>
      </c>
      <c r="EC1212" s="519">
        <v>26</v>
      </c>
      <c r="ED1212" s="183" t="str">
        <f t="shared" si="59"/>
        <v>SDN300126</v>
      </c>
      <c r="EE1212" s="519">
        <v>323.3</v>
      </c>
      <c r="EF1212" s="519">
        <v>10000</v>
      </c>
      <c r="EG1212" s="519">
        <v>10000</v>
      </c>
      <c r="EH1212" s="519">
        <v>10000</v>
      </c>
      <c r="EI1212" s="519">
        <v>10000</v>
      </c>
      <c r="EJ1212" s="519">
        <v>10000</v>
      </c>
      <c r="EK1212" s="519">
        <v>10000</v>
      </c>
      <c r="EL1212" s="519">
        <v>10000</v>
      </c>
      <c r="EM1212" s="519">
        <v>10000</v>
      </c>
      <c r="EN1212" s="519">
        <v>10000</v>
      </c>
      <c r="EO1212" s="519">
        <v>10000</v>
      </c>
      <c r="EP1212" s="519">
        <v>10000</v>
      </c>
      <c r="EQ1212" s="519">
        <v>10000</v>
      </c>
      <c r="ER1212" s="519">
        <v>10000</v>
      </c>
      <c r="ES1212" s="519">
        <v>10000</v>
      </c>
      <c r="ET1212" s="519">
        <v>10000</v>
      </c>
      <c r="EU1212" s="519">
        <v>10000</v>
      </c>
      <c r="EV1212" s="519">
        <v>10000</v>
      </c>
      <c r="EW1212" s="519">
        <v>10000</v>
      </c>
      <c r="EX1212" s="519">
        <v>10000</v>
      </c>
      <c r="EY1212" s="519">
        <v>10000</v>
      </c>
      <c r="EZ1212" s="519">
        <v>10000</v>
      </c>
      <c r="FA1212" s="519">
        <v>10000</v>
      </c>
      <c r="FB1212" s="519">
        <v>10000</v>
      </c>
      <c r="FC1212" s="519">
        <v>10000</v>
      </c>
      <c r="FD1212" s="519">
        <v>10000</v>
      </c>
      <c r="FE1212" s="519">
        <v>10000</v>
      </c>
      <c r="FF1212" s="519">
        <v>10000</v>
      </c>
      <c r="FG1212" s="519">
        <v>10000</v>
      </c>
      <c r="FH1212" s="519">
        <v>10000</v>
      </c>
      <c r="FI1212" s="519">
        <v>10000</v>
      </c>
      <c r="FJ1212" s="519">
        <v>10000</v>
      </c>
      <c r="FK1212" s="519">
        <v>10000</v>
      </c>
      <c r="FL1212" s="519">
        <v>10000</v>
      </c>
      <c r="FM1212" s="519">
        <v>10000</v>
      </c>
      <c r="FN1212" s="519">
        <v>10000</v>
      </c>
      <c r="FO1212" s="519">
        <v>10000</v>
      </c>
      <c r="FP1212" s="519">
        <v>10000</v>
      </c>
      <c r="FQ1212" s="519">
        <v>10000</v>
      </c>
      <c r="FR1212" s="519">
        <v>10000</v>
      </c>
      <c r="FS1212" s="519">
        <v>10000</v>
      </c>
      <c r="FT1212" s="519">
        <v>10000</v>
      </c>
      <c r="FU1212" s="519">
        <v>10000</v>
      </c>
      <c r="FV1212" s="519">
        <v>10000</v>
      </c>
      <c r="FW1212" s="519">
        <v>10000</v>
      </c>
      <c r="FX1212" s="519">
        <v>0</v>
      </c>
      <c r="FY1212" s="519">
        <v>0</v>
      </c>
      <c r="FZ1212" s="519">
        <v>0</v>
      </c>
      <c r="GA1212" s="519">
        <v>0</v>
      </c>
      <c r="GB1212" s="519">
        <v>0</v>
      </c>
      <c r="GC1212" s="519">
        <v>0</v>
      </c>
      <c r="GD1212" s="519">
        <v>0</v>
      </c>
      <c r="GE1212" s="519">
        <v>0</v>
      </c>
      <c r="GF1212" s="519">
        <v>0</v>
      </c>
      <c r="GG1212" s="519">
        <v>0</v>
      </c>
      <c r="GH1212" s="519">
        <v>0</v>
      </c>
      <c r="GI1212" s="519">
        <v>0</v>
      </c>
      <c r="GJ1212" s="519">
        <v>0</v>
      </c>
      <c r="GK1212" s="519">
        <v>0</v>
      </c>
      <c r="GL1212" s="519">
        <v>0</v>
      </c>
      <c r="GM1212" s="519">
        <v>0</v>
      </c>
      <c r="GN1212" s="519">
        <v>0</v>
      </c>
      <c r="GO1212" s="519">
        <v>0</v>
      </c>
      <c r="GP1212" s="519">
        <v>0</v>
      </c>
      <c r="GQ1212" s="519">
        <v>0</v>
      </c>
      <c r="GR1212" s="519">
        <v>0</v>
      </c>
      <c r="GS1212" s="519">
        <v>0</v>
      </c>
      <c r="GT1212" s="519">
        <v>0</v>
      </c>
      <c r="GU1212" s="519">
        <v>0</v>
      </c>
      <c r="GV1212" s="519">
        <v>0</v>
      </c>
      <c r="GW1212" s="519">
        <v>0</v>
      </c>
      <c r="GX1212" s="519">
        <v>0</v>
      </c>
      <c r="GY1212" s="519">
        <v>0</v>
      </c>
      <c r="GZ1212" s="519">
        <v>0</v>
      </c>
      <c r="HA1212" s="519">
        <v>0</v>
      </c>
      <c r="HB1212" s="519">
        <v>0</v>
      </c>
      <c r="HC1212" s="519">
        <v>0</v>
      </c>
      <c r="HD1212" s="519">
        <v>0</v>
      </c>
      <c r="HE1212" s="519">
        <v>0</v>
      </c>
      <c r="HF1212" s="519">
        <v>0</v>
      </c>
      <c r="HG1212" s="519">
        <v>0</v>
      </c>
      <c r="HH1212" s="519">
        <v>0</v>
      </c>
      <c r="HI1212" s="519">
        <v>0</v>
      </c>
      <c r="HJ1212" s="519">
        <v>0</v>
      </c>
      <c r="HK1212" s="519">
        <v>0</v>
      </c>
      <c r="HL1212" s="519">
        <v>0</v>
      </c>
      <c r="HM1212" s="519">
        <v>0</v>
      </c>
      <c r="HN1212" s="519">
        <v>0</v>
      </c>
      <c r="HO1212" s="519">
        <v>0</v>
      </c>
      <c r="HP1212" s="519">
        <v>0</v>
      </c>
      <c r="HQ1212" s="519">
        <v>0</v>
      </c>
      <c r="HR1212" s="519">
        <v>0</v>
      </c>
      <c r="HS1212" s="519">
        <v>0</v>
      </c>
      <c r="HT1212" s="519">
        <v>0</v>
      </c>
      <c r="HU1212" s="519">
        <v>0</v>
      </c>
      <c r="HV1212" s="519">
        <v>0</v>
      </c>
      <c r="HW1212" s="519">
        <v>0</v>
      </c>
      <c r="HX1212" s="519">
        <v>0</v>
      </c>
      <c r="HY1212" s="519">
        <v>0</v>
      </c>
      <c r="HZ1212" s="519">
        <v>0</v>
      </c>
      <c r="IA1212" s="519">
        <v>0</v>
      </c>
      <c r="IB1212" s="519">
        <v>0</v>
      </c>
      <c r="IC1212" s="519">
        <v>0</v>
      </c>
      <c r="ID1212" s="519">
        <v>0</v>
      </c>
      <c r="IE1212" s="519">
        <v>0</v>
      </c>
      <c r="IF1212" s="519">
        <v>0</v>
      </c>
      <c r="IG1212" s="519">
        <v>0</v>
      </c>
      <c r="IH1212" s="519">
        <v>0</v>
      </c>
      <c r="II1212" s="519">
        <v>0</v>
      </c>
      <c r="IJ1212" s="519">
        <v>0</v>
      </c>
      <c r="IK1212" s="519">
        <v>0</v>
      </c>
    </row>
    <row r="1213" spans="2:245" hidden="1">
      <c r="B1213" s="519" t="s">
        <v>1058</v>
      </c>
      <c r="C1213" s="519"/>
      <c r="D1213" s="519"/>
      <c r="E1213" s="519"/>
      <c r="F1213" s="519">
        <v>2</v>
      </c>
      <c r="G1213" s="519"/>
      <c r="H1213" s="519">
        <v>60</v>
      </c>
      <c r="I1213" s="519">
        <v>1</v>
      </c>
      <c r="J1213" s="519" t="str">
        <f t="shared" si="57"/>
        <v>SDN10026001</v>
      </c>
      <c r="K1213" s="519">
        <v>2065</v>
      </c>
      <c r="M1213" s="337"/>
      <c r="N1213" s="519" t="s">
        <v>1063</v>
      </c>
      <c r="O1213" s="519" t="s">
        <v>1059</v>
      </c>
      <c r="P1213" s="519">
        <v>27</v>
      </c>
      <c r="Q1213" s="521" t="str">
        <f t="shared" si="58"/>
        <v>SDN300127</v>
      </c>
      <c r="R1213" s="519">
        <v>333.9</v>
      </c>
      <c r="S1213" s="519">
        <v>2000</v>
      </c>
      <c r="T1213" s="519">
        <v>2000</v>
      </c>
      <c r="U1213" s="519">
        <v>2000</v>
      </c>
      <c r="V1213" s="519">
        <v>2000</v>
      </c>
      <c r="W1213" s="519">
        <v>2003.4</v>
      </c>
      <c r="X1213" s="519">
        <v>2337.3000000000002</v>
      </c>
      <c r="Y1213" s="519">
        <v>2671.2</v>
      </c>
      <c r="Z1213" s="519">
        <v>3005.1</v>
      </c>
      <c r="AA1213" s="519">
        <v>3339</v>
      </c>
      <c r="AB1213" s="519">
        <v>3672.9</v>
      </c>
      <c r="AC1213" s="519">
        <v>4006.8</v>
      </c>
      <c r="AD1213" s="519">
        <v>4340.7</v>
      </c>
      <c r="AE1213" s="519">
        <v>4674.6000000000004</v>
      </c>
      <c r="AF1213" s="519">
        <v>5008.5</v>
      </c>
      <c r="AG1213" s="519">
        <v>5275.6</v>
      </c>
      <c r="AH1213" s="519">
        <v>5542.7</v>
      </c>
      <c r="AI1213" s="519">
        <v>5809.9</v>
      </c>
      <c r="AJ1213" s="519">
        <v>6077</v>
      </c>
      <c r="AK1213" s="519">
        <v>6344.1</v>
      </c>
      <c r="AL1213" s="519">
        <v>6611.2</v>
      </c>
      <c r="AM1213" s="519">
        <v>6878.3</v>
      </c>
      <c r="AN1213" s="519">
        <v>7145.5</v>
      </c>
      <c r="AO1213" s="519">
        <v>7412.6</v>
      </c>
      <c r="AP1213" s="519">
        <v>7679.7</v>
      </c>
      <c r="AQ1213" s="519">
        <v>7946.8</v>
      </c>
      <c r="AR1213" s="519">
        <v>8213.9</v>
      </c>
      <c r="AS1213" s="519">
        <v>8481.1</v>
      </c>
      <c r="AT1213" s="519">
        <v>8748.2000000000007</v>
      </c>
      <c r="AU1213" s="519">
        <v>9015.2999999999993</v>
      </c>
      <c r="AV1213" s="519">
        <v>9015.2999999999993</v>
      </c>
      <c r="AW1213" s="519">
        <v>9015.2999999999993</v>
      </c>
      <c r="AX1213" s="519">
        <v>9015.2999999999993</v>
      </c>
      <c r="AY1213" s="519">
        <v>9015.2999999999993</v>
      </c>
      <c r="AZ1213" s="519">
        <v>9015.2999999999993</v>
      </c>
      <c r="BA1213" s="519">
        <v>9015.2999999999993</v>
      </c>
      <c r="BB1213" s="519">
        <v>9015.2999999999993</v>
      </c>
      <c r="BC1213" s="519">
        <v>9015.2999999999993</v>
      </c>
      <c r="BD1213" s="519">
        <v>9015.2999999999993</v>
      </c>
      <c r="BE1213" s="519">
        <v>9015.2999999999993</v>
      </c>
      <c r="BF1213" s="519">
        <v>9015.2999999999993</v>
      </c>
      <c r="BG1213" s="519">
        <v>9015.2999999999993</v>
      </c>
      <c r="BH1213" s="519">
        <v>9015.2999999999993</v>
      </c>
      <c r="BI1213" s="519">
        <v>9015.2999999999993</v>
      </c>
      <c r="BJ1213" s="519">
        <v>9015.2999999999993</v>
      </c>
      <c r="BK1213" s="519">
        <v>0</v>
      </c>
      <c r="BL1213" s="519">
        <v>0</v>
      </c>
      <c r="BM1213" s="519">
        <v>0</v>
      </c>
      <c r="BN1213" s="519">
        <v>0</v>
      </c>
      <c r="BO1213" s="519">
        <v>0</v>
      </c>
      <c r="BP1213" s="519">
        <v>0</v>
      </c>
      <c r="BQ1213" s="519">
        <v>0</v>
      </c>
      <c r="BR1213" s="519">
        <v>0</v>
      </c>
      <c r="BS1213" s="519">
        <v>0</v>
      </c>
      <c r="BT1213" s="519">
        <v>0</v>
      </c>
      <c r="BU1213" s="519">
        <v>0</v>
      </c>
      <c r="BV1213" s="519">
        <v>0</v>
      </c>
      <c r="BW1213" s="519">
        <v>0</v>
      </c>
      <c r="BX1213" s="519">
        <v>0</v>
      </c>
      <c r="BY1213" s="519">
        <v>0</v>
      </c>
      <c r="BZ1213" s="519">
        <v>0</v>
      </c>
      <c r="CA1213" s="519">
        <v>0</v>
      </c>
      <c r="CB1213" s="519">
        <v>0</v>
      </c>
      <c r="CC1213" s="519">
        <v>0</v>
      </c>
      <c r="CD1213" s="519">
        <v>0</v>
      </c>
      <c r="CE1213" s="519">
        <v>0</v>
      </c>
      <c r="CF1213" s="519">
        <v>0</v>
      </c>
      <c r="CG1213" s="519">
        <v>0</v>
      </c>
      <c r="CH1213" s="519">
        <v>0</v>
      </c>
      <c r="CI1213" s="519">
        <v>0</v>
      </c>
      <c r="CJ1213" s="519">
        <v>0</v>
      </c>
      <c r="CK1213" s="519">
        <v>0</v>
      </c>
      <c r="CL1213" s="519">
        <v>0</v>
      </c>
      <c r="CM1213" s="519">
        <v>0</v>
      </c>
      <c r="CN1213" s="519">
        <v>0</v>
      </c>
      <c r="CO1213" s="519">
        <v>0</v>
      </c>
      <c r="CP1213" s="519">
        <v>0</v>
      </c>
      <c r="CQ1213" s="519">
        <v>0</v>
      </c>
      <c r="CR1213" s="519">
        <v>0</v>
      </c>
      <c r="CS1213" s="519">
        <v>0</v>
      </c>
      <c r="CT1213" s="519">
        <v>0</v>
      </c>
      <c r="CU1213" s="519">
        <v>0</v>
      </c>
      <c r="CV1213" s="519">
        <v>0</v>
      </c>
      <c r="CW1213" s="519">
        <v>0</v>
      </c>
      <c r="CX1213" s="519">
        <v>0</v>
      </c>
      <c r="CY1213" s="519">
        <v>0</v>
      </c>
      <c r="CZ1213" s="519">
        <v>0</v>
      </c>
      <c r="DA1213" s="519">
        <v>0</v>
      </c>
      <c r="DB1213" s="519">
        <v>0</v>
      </c>
      <c r="DC1213" s="519">
        <v>0</v>
      </c>
      <c r="DD1213" s="519">
        <v>0</v>
      </c>
      <c r="DE1213" s="519">
        <v>0</v>
      </c>
      <c r="DF1213" s="519">
        <v>0</v>
      </c>
      <c r="DG1213" s="519">
        <v>0</v>
      </c>
      <c r="DH1213" s="519">
        <v>0</v>
      </c>
      <c r="DI1213" s="519">
        <v>0</v>
      </c>
      <c r="DJ1213" s="519">
        <v>0</v>
      </c>
      <c r="DK1213" s="519">
        <v>0</v>
      </c>
      <c r="DL1213" s="519">
        <v>0</v>
      </c>
      <c r="DM1213" s="519">
        <v>0</v>
      </c>
      <c r="DN1213" s="519">
        <v>0</v>
      </c>
      <c r="DO1213" s="519">
        <v>0</v>
      </c>
      <c r="DP1213" s="519">
        <v>0</v>
      </c>
      <c r="DQ1213" s="519">
        <v>0</v>
      </c>
      <c r="DR1213" s="519">
        <v>0</v>
      </c>
      <c r="DS1213" s="519">
        <v>0</v>
      </c>
      <c r="DT1213" s="519">
        <v>0</v>
      </c>
      <c r="DU1213" s="519">
        <v>0</v>
      </c>
      <c r="DV1213" s="519">
        <v>0</v>
      </c>
      <c r="DW1213" s="519">
        <v>0</v>
      </c>
      <c r="DX1213" s="519">
        <v>0</v>
      </c>
      <c r="DZ1213" s="337"/>
      <c r="EA1213" s="519" t="s">
        <v>1063</v>
      </c>
      <c r="EB1213" s="519" t="s">
        <v>1059</v>
      </c>
      <c r="EC1213" s="519">
        <v>27</v>
      </c>
      <c r="ED1213" s="183" t="str">
        <f t="shared" si="59"/>
        <v>SDN300127</v>
      </c>
      <c r="EE1213" s="519">
        <v>333.9</v>
      </c>
      <c r="EF1213" s="519">
        <v>10000</v>
      </c>
      <c r="EG1213" s="519">
        <v>10000</v>
      </c>
      <c r="EH1213" s="519">
        <v>10000</v>
      </c>
      <c r="EI1213" s="519">
        <v>10000</v>
      </c>
      <c r="EJ1213" s="519">
        <v>10000</v>
      </c>
      <c r="EK1213" s="519">
        <v>10000</v>
      </c>
      <c r="EL1213" s="519">
        <v>10000</v>
      </c>
      <c r="EM1213" s="519">
        <v>10000</v>
      </c>
      <c r="EN1213" s="519">
        <v>10000</v>
      </c>
      <c r="EO1213" s="519">
        <v>10000</v>
      </c>
      <c r="EP1213" s="519">
        <v>10000</v>
      </c>
      <c r="EQ1213" s="519">
        <v>10000</v>
      </c>
      <c r="ER1213" s="519">
        <v>10000</v>
      </c>
      <c r="ES1213" s="519">
        <v>10000</v>
      </c>
      <c r="ET1213" s="519">
        <v>10000</v>
      </c>
      <c r="EU1213" s="519">
        <v>10000</v>
      </c>
      <c r="EV1213" s="519">
        <v>10000</v>
      </c>
      <c r="EW1213" s="519">
        <v>10000</v>
      </c>
      <c r="EX1213" s="519">
        <v>10000</v>
      </c>
      <c r="EY1213" s="519">
        <v>10000</v>
      </c>
      <c r="EZ1213" s="519">
        <v>10000</v>
      </c>
      <c r="FA1213" s="519">
        <v>10000</v>
      </c>
      <c r="FB1213" s="519">
        <v>10000</v>
      </c>
      <c r="FC1213" s="519">
        <v>10000</v>
      </c>
      <c r="FD1213" s="519">
        <v>10000</v>
      </c>
      <c r="FE1213" s="519">
        <v>10000</v>
      </c>
      <c r="FF1213" s="519">
        <v>10000</v>
      </c>
      <c r="FG1213" s="519">
        <v>10000</v>
      </c>
      <c r="FH1213" s="519">
        <v>10000</v>
      </c>
      <c r="FI1213" s="519">
        <v>10000</v>
      </c>
      <c r="FJ1213" s="519">
        <v>10000</v>
      </c>
      <c r="FK1213" s="519">
        <v>10000</v>
      </c>
      <c r="FL1213" s="519">
        <v>10000</v>
      </c>
      <c r="FM1213" s="519">
        <v>10000</v>
      </c>
      <c r="FN1213" s="519">
        <v>10000</v>
      </c>
      <c r="FO1213" s="519">
        <v>10000</v>
      </c>
      <c r="FP1213" s="519">
        <v>10000</v>
      </c>
      <c r="FQ1213" s="519">
        <v>10000</v>
      </c>
      <c r="FR1213" s="519">
        <v>10000</v>
      </c>
      <c r="FS1213" s="519">
        <v>10000</v>
      </c>
      <c r="FT1213" s="519">
        <v>10000</v>
      </c>
      <c r="FU1213" s="519">
        <v>10000</v>
      </c>
      <c r="FV1213" s="519">
        <v>10000</v>
      </c>
      <c r="FW1213" s="519">
        <v>10000</v>
      </c>
      <c r="FX1213" s="519">
        <v>0</v>
      </c>
      <c r="FY1213" s="519">
        <v>0</v>
      </c>
      <c r="FZ1213" s="519">
        <v>0</v>
      </c>
      <c r="GA1213" s="519">
        <v>0</v>
      </c>
      <c r="GB1213" s="519">
        <v>0</v>
      </c>
      <c r="GC1213" s="519">
        <v>0</v>
      </c>
      <c r="GD1213" s="519">
        <v>0</v>
      </c>
      <c r="GE1213" s="519">
        <v>0</v>
      </c>
      <c r="GF1213" s="519">
        <v>0</v>
      </c>
      <c r="GG1213" s="519">
        <v>0</v>
      </c>
      <c r="GH1213" s="519">
        <v>0</v>
      </c>
      <c r="GI1213" s="519">
        <v>0</v>
      </c>
      <c r="GJ1213" s="519">
        <v>0</v>
      </c>
      <c r="GK1213" s="519">
        <v>0</v>
      </c>
      <c r="GL1213" s="519">
        <v>0</v>
      </c>
      <c r="GM1213" s="519">
        <v>0</v>
      </c>
      <c r="GN1213" s="519">
        <v>0</v>
      </c>
      <c r="GO1213" s="519">
        <v>0</v>
      </c>
      <c r="GP1213" s="519">
        <v>0</v>
      </c>
      <c r="GQ1213" s="519">
        <v>0</v>
      </c>
      <c r="GR1213" s="519">
        <v>0</v>
      </c>
      <c r="GS1213" s="519">
        <v>0</v>
      </c>
      <c r="GT1213" s="519">
        <v>0</v>
      </c>
      <c r="GU1213" s="519">
        <v>0</v>
      </c>
      <c r="GV1213" s="519">
        <v>0</v>
      </c>
      <c r="GW1213" s="519">
        <v>0</v>
      </c>
      <c r="GX1213" s="519">
        <v>0</v>
      </c>
      <c r="GY1213" s="519">
        <v>0</v>
      </c>
      <c r="GZ1213" s="519">
        <v>0</v>
      </c>
      <c r="HA1213" s="519">
        <v>0</v>
      </c>
      <c r="HB1213" s="519">
        <v>0</v>
      </c>
      <c r="HC1213" s="519">
        <v>0</v>
      </c>
      <c r="HD1213" s="519">
        <v>0</v>
      </c>
      <c r="HE1213" s="519">
        <v>0</v>
      </c>
      <c r="HF1213" s="519">
        <v>0</v>
      </c>
      <c r="HG1213" s="519">
        <v>0</v>
      </c>
      <c r="HH1213" s="519">
        <v>0</v>
      </c>
      <c r="HI1213" s="519">
        <v>0</v>
      </c>
      <c r="HJ1213" s="519">
        <v>0</v>
      </c>
      <c r="HK1213" s="519">
        <v>0</v>
      </c>
      <c r="HL1213" s="519">
        <v>0</v>
      </c>
      <c r="HM1213" s="519">
        <v>0</v>
      </c>
      <c r="HN1213" s="519">
        <v>0</v>
      </c>
      <c r="HO1213" s="519">
        <v>0</v>
      </c>
      <c r="HP1213" s="519">
        <v>0</v>
      </c>
      <c r="HQ1213" s="519">
        <v>0</v>
      </c>
      <c r="HR1213" s="519">
        <v>0</v>
      </c>
      <c r="HS1213" s="519">
        <v>0</v>
      </c>
      <c r="HT1213" s="519">
        <v>0</v>
      </c>
      <c r="HU1213" s="519">
        <v>0</v>
      </c>
      <c r="HV1213" s="519">
        <v>0</v>
      </c>
      <c r="HW1213" s="519">
        <v>0</v>
      </c>
      <c r="HX1213" s="519">
        <v>0</v>
      </c>
      <c r="HY1213" s="519">
        <v>0</v>
      </c>
      <c r="HZ1213" s="519">
        <v>0</v>
      </c>
      <c r="IA1213" s="519">
        <v>0</v>
      </c>
      <c r="IB1213" s="519">
        <v>0</v>
      </c>
      <c r="IC1213" s="519">
        <v>0</v>
      </c>
      <c r="ID1213" s="519">
        <v>0</v>
      </c>
      <c r="IE1213" s="519">
        <v>0</v>
      </c>
      <c r="IF1213" s="519">
        <v>0</v>
      </c>
      <c r="IG1213" s="519">
        <v>0</v>
      </c>
      <c r="IH1213" s="519">
        <v>0</v>
      </c>
      <c r="II1213" s="519">
        <v>0</v>
      </c>
      <c r="IJ1213" s="519">
        <v>0</v>
      </c>
      <c r="IK1213" s="519">
        <v>0</v>
      </c>
    </row>
    <row r="1214" spans="2:245" hidden="1">
      <c r="B1214" s="519" t="s">
        <v>1058</v>
      </c>
      <c r="C1214" s="519"/>
      <c r="D1214" s="519"/>
      <c r="E1214" s="519"/>
      <c r="F1214" s="519">
        <v>2</v>
      </c>
      <c r="G1214" s="519"/>
      <c r="H1214" s="519">
        <v>60</v>
      </c>
      <c r="I1214" s="519">
        <v>2</v>
      </c>
      <c r="J1214" s="519" t="str">
        <f t="shared" si="57"/>
        <v>SDN10026002</v>
      </c>
      <c r="K1214" s="519">
        <v>2065</v>
      </c>
      <c r="M1214" s="337"/>
      <c r="N1214" s="519" t="s">
        <v>1063</v>
      </c>
      <c r="O1214" s="519" t="s">
        <v>1059</v>
      </c>
      <c r="P1214" s="519">
        <v>28</v>
      </c>
      <c r="Q1214" s="521" t="str">
        <f t="shared" si="58"/>
        <v>SDN300128</v>
      </c>
      <c r="R1214" s="519">
        <v>339.2</v>
      </c>
      <c r="S1214" s="519">
        <v>2000</v>
      </c>
      <c r="T1214" s="519">
        <v>2000</v>
      </c>
      <c r="U1214" s="519">
        <v>2000</v>
      </c>
      <c r="V1214" s="519">
        <v>2000</v>
      </c>
      <c r="W1214" s="519">
        <v>2035.2</v>
      </c>
      <c r="X1214" s="519">
        <v>2374.4</v>
      </c>
      <c r="Y1214" s="519">
        <v>2713.6</v>
      </c>
      <c r="Z1214" s="519">
        <v>3052.8</v>
      </c>
      <c r="AA1214" s="519">
        <v>3392</v>
      </c>
      <c r="AB1214" s="519">
        <v>3731.2</v>
      </c>
      <c r="AC1214" s="519">
        <v>4070.4</v>
      </c>
      <c r="AD1214" s="519">
        <v>4409.6000000000004</v>
      </c>
      <c r="AE1214" s="519">
        <v>4748.8</v>
      </c>
      <c r="AF1214" s="519">
        <v>5088</v>
      </c>
      <c r="AG1214" s="519">
        <v>5359.4</v>
      </c>
      <c r="AH1214" s="519">
        <v>5630.7</v>
      </c>
      <c r="AI1214" s="519">
        <v>5902.1</v>
      </c>
      <c r="AJ1214" s="519">
        <v>6173.4</v>
      </c>
      <c r="AK1214" s="519">
        <v>6444.8</v>
      </c>
      <c r="AL1214" s="519">
        <v>6716.2</v>
      </c>
      <c r="AM1214" s="519">
        <v>6987.5</v>
      </c>
      <c r="AN1214" s="519">
        <v>7258.9</v>
      </c>
      <c r="AO1214" s="519">
        <v>7530.2</v>
      </c>
      <c r="AP1214" s="519">
        <v>7801.6</v>
      </c>
      <c r="AQ1214" s="519">
        <v>8073</v>
      </c>
      <c r="AR1214" s="519">
        <v>8344.2999999999993</v>
      </c>
      <c r="AS1214" s="519">
        <v>8615.7000000000007</v>
      </c>
      <c r="AT1214" s="519">
        <v>8887</v>
      </c>
      <c r="AU1214" s="519">
        <v>9158.4</v>
      </c>
      <c r="AV1214" s="519">
        <v>9158.4</v>
      </c>
      <c r="AW1214" s="519">
        <v>9158.4</v>
      </c>
      <c r="AX1214" s="519">
        <v>9158.4</v>
      </c>
      <c r="AY1214" s="519">
        <v>9158.4</v>
      </c>
      <c r="AZ1214" s="519">
        <v>9158.4</v>
      </c>
      <c r="BA1214" s="519">
        <v>9158.4</v>
      </c>
      <c r="BB1214" s="519">
        <v>9158.4</v>
      </c>
      <c r="BC1214" s="519">
        <v>9158.4</v>
      </c>
      <c r="BD1214" s="519">
        <v>9158.4</v>
      </c>
      <c r="BE1214" s="519">
        <v>9158.4</v>
      </c>
      <c r="BF1214" s="519">
        <v>9158.4</v>
      </c>
      <c r="BG1214" s="519">
        <v>9158.4</v>
      </c>
      <c r="BH1214" s="519">
        <v>9158.4</v>
      </c>
      <c r="BI1214" s="519">
        <v>9158.4</v>
      </c>
      <c r="BJ1214" s="519">
        <v>9158.4</v>
      </c>
      <c r="BK1214" s="519">
        <v>0</v>
      </c>
      <c r="BL1214" s="519">
        <v>0</v>
      </c>
      <c r="BM1214" s="519">
        <v>0</v>
      </c>
      <c r="BN1214" s="519">
        <v>0</v>
      </c>
      <c r="BO1214" s="519">
        <v>0</v>
      </c>
      <c r="BP1214" s="519">
        <v>0</v>
      </c>
      <c r="BQ1214" s="519">
        <v>0</v>
      </c>
      <c r="BR1214" s="519">
        <v>0</v>
      </c>
      <c r="BS1214" s="519">
        <v>0</v>
      </c>
      <c r="BT1214" s="519">
        <v>0</v>
      </c>
      <c r="BU1214" s="519">
        <v>0</v>
      </c>
      <c r="BV1214" s="519">
        <v>0</v>
      </c>
      <c r="BW1214" s="519">
        <v>0</v>
      </c>
      <c r="BX1214" s="519">
        <v>0</v>
      </c>
      <c r="BY1214" s="519">
        <v>0</v>
      </c>
      <c r="BZ1214" s="519">
        <v>0</v>
      </c>
      <c r="CA1214" s="519">
        <v>0</v>
      </c>
      <c r="CB1214" s="519">
        <v>0</v>
      </c>
      <c r="CC1214" s="519">
        <v>0</v>
      </c>
      <c r="CD1214" s="519">
        <v>0</v>
      </c>
      <c r="CE1214" s="519">
        <v>0</v>
      </c>
      <c r="CF1214" s="519">
        <v>0</v>
      </c>
      <c r="CG1214" s="519">
        <v>0</v>
      </c>
      <c r="CH1214" s="519">
        <v>0</v>
      </c>
      <c r="CI1214" s="519">
        <v>0</v>
      </c>
      <c r="CJ1214" s="519">
        <v>0</v>
      </c>
      <c r="CK1214" s="519">
        <v>0</v>
      </c>
      <c r="CL1214" s="519">
        <v>0</v>
      </c>
      <c r="CM1214" s="519">
        <v>0</v>
      </c>
      <c r="CN1214" s="519">
        <v>0</v>
      </c>
      <c r="CO1214" s="519">
        <v>0</v>
      </c>
      <c r="CP1214" s="519">
        <v>0</v>
      </c>
      <c r="CQ1214" s="519">
        <v>0</v>
      </c>
      <c r="CR1214" s="519">
        <v>0</v>
      </c>
      <c r="CS1214" s="519">
        <v>0</v>
      </c>
      <c r="CT1214" s="519">
        <v>0</v>
      </c>
      <c r="CU1214" s="519">
        <v>0</v>
      </c>
      <c r="CV1214" s="519">
        <v>0</v>
      </c>
      <c r="CW1214" s="519">
        <v>0</v>
      </c>
      <c r="CX1214" s="519">
        <v>0</v>
      </c>
      <c r="CY1214" s="519">
        <v>0</v>
      </c>
      <c r="CZ1214" s="519">
        <v>0</v>
      </c>
      <c r="DA1214" s="519">
        <v>0</v>
      </c>
      <c r="DB1214" s="519">
        <v>0</v>
      </c>
      <c r="DC1214" s="519">
        <v>0</v>
      </c>
      <c r="DD1214" s="519">
        <v>0</v>
      </c>
      <c r="DE1214" s="519">
        <v>0</v>
      </c>
      <c r="DF1214" s="519">
        <v>0</v>
      </c>
      <c r="DG1214" s="519">
        <v>0</v>
      </c>
      <c r="DH1214" s="519">
        <v>0</v>
      </c>
      <c r="DI1214" s="519">
        <v>0</v>
      </c>
      <c r="DJ1214" s="519">
        <v>0</v>
      </c>
      <c r="DK1214" s="519">
        <v>0</v>
      </c>
      <c r="DL1214" s="519">
        <v>0</v>
      </c>
      <c r="DM1214" s="519">
        <v>0</v>
      </c>
      <c r="DN1214" s="519">
        <v>0</v>
      </c>
      <c r="DO1214" s="519">
        <v>0</v>
      </c>
      <c r="DP1214" s="519">
        <v>0</v>
      </c>
      <c r="DQ1214" s="519">
        <v>0</v>
      </c>
      <c r="DR1214" s="519">
        <v>0</v>
      </c>
      <c r="DS1214" s="519">
        <v>0</v>
      </c>
      <c r="DT1214" s="519">
        <v>0</v>
      </c>
      <c r="DU1214" s="519">
        <v>0</v>
      </c>
      <c r="DV1214" s="519">
        <v>0</v>
      </c>
      <c r="DW1214" s="519">
        <v>0</v>
      </c>
      <c r="DX1214" s="519">
        <v>0</v>
      </c>
      <c r="DZ1214" s="337"/>
      <c r="EA1214" s="519" t="s">
        <v>1063</v>
      </c>
      <c r="EB1214" s="519" t="s">
        <v>1059</v>
      </c>
      <c r="EC1214" s="519">
        <v>28</v>
      </c>
      <c r="ED1214" s="183" t="str">
        <f t="shared" si="59"/>
        <v>SDN300128</v>
      </c>
      <c r="EE1214" s="519">
        <v>339.2</v>
      </c>
      <c r="EF1214" s="519">
        <v>10000</v>
      </c>
      <c r="EG1214" s="519">
        <v>10000</v>
      </c>
      <c r="EH1214" s="519">
        <v>10000</v>
      </c>
      <c r="EI1214" s="519">
        <v>10000</v>
      </c>
      <c r="EJ1214" s="519">
        <v>10000</v>
      </c>
      <c r="EK1214" s="519">
        <v>10000</v>
      </c>
      <c r="EL1214" s="519">
        <v>10000</v>
      </c>
      <c r="EM1214" s="519">
        <v>10000</v>
      </c>
      <c r="EN1214" s="519">
        <v>10000</v>
      </c>
      <c r="EO1214" s="519">
        <v>10000</v>
      </c>
      <c r="EP1214" s="519">
        <v>10000</v>
      </c>
      <c r="EQ1214" s="519">
        <v>10000</v>
      </c>
      <c r="ER1214" s="519">
        <v>10000</v>
      </c>
      <c r="ES1214" s="519">
        <v>10000</v>
      </c>
      <c r="ET1214" s="519">
        <v>10000</v>
      </c>
      <c r="EU1214" s="519">
        <v>10000</v>
      </c>
      <c r="EV1214" s="519">
        <v>10000</v>
      </c>
      <c r="EW1214" s="519">
        <v>10000</v>
      </c>
      <c r="EX1214" s="519">
        <v>10000</v>
      </c>
      <c r="EY1214" s="519">
        <v>10000</v>
      </c>
      <c r="EZ1214" s="519">
        <v>10000</v>
      </c>
      <c r="FA1214" s="519">
        <v>10000</v>
      </c>
      <c r="FB1214" s="519">
        <v>10000</v>
      </c>
      <c r="FC1214" s="519">
        <v>10000</v>
      </c>
      <c r="FD1214" s="519">
        <v>10000</v>
      </c>
      <c r="FE1214" s="519">
        <v>10000</v>
      </c>
      <c r="FF1214" s="519">
        <v>10000</v>
      </c>
      <c r="FG1214" s="519">
        <v>10000</v>
      </c>
      <c r="FH1214" s="519">
        <v>10000</v>
      </c>
      <c r="FI1214" s="519">
        <v>10000</v>
      </c>
      <c r="FJ1214" s="519">
        <v>10000</v>
      </c>
      <c r="FK1214" s="519">
        <v>10000</v>
      </c>
      <c r="FL1214" s="519">
        <v>10000</v>
      </c>
      <c r="FM1214" s="519">
        <v>10000</v>
      </c>
      <c r="FN1214" s="519">
        <v>10000</v>
      </c>
      <c r="FO1214" s="519">
        <v>10000</v>
      </c>
      <c r="FP1214" s="519">
        <v>10000</v>
      </c>
      <c r="FQ1214" s="519">
        <v>10000</v>
      </c>
      <c r="FR1214" s="519">
        <v>10000</v>
      </c>
      <c r="FS1214" s="519">
        <v>10000</v>
      </c>
      <c r="FT1214" s="519">
        <v>10000</v>
      </c>
      <c r="FU1214" s="519">
        <v>10000</v>
      </c>
      <c r="FV1214" s="519">
        <v>10000</v>
      </c>
      <c r="FW1214" s="519">
        <v>10000</v>
      </c>
      <c r="FX1214" s="519">
        <v>0</v>
      </c>
      <c r="FY1214" s="519">
        <v>0</v>
      </c>
      <c r="FZ1214" s="519">
        <v>0</v>
      </c>
      <c r="GA1214" s="519">
        <v>0</v>
      </c>
      <c r="GB1214" s="519">
        <v>0</v>
      </c>
      <c r="GC1214" s="519">
        <v>0</v>
      </c>
      <c r="GD1214" s="519">
        <v>0</v>
      </c>
      <c r="GE1214" s="519">
        <v>0</v>
      </c>
      <c r="GF1214" s="519">
        <v>0</v>
      </c>
      <c r="GG1214" s="519">
        <v>0</v>
      </c>
      <c r="GH1214" s="519">
        <v>0</v>
      </c>
      <c r="GI1214" s="519">
        <v>0</v>
      </c>
      <c r="GJ1214" s="519">
        <v>0</v>
      </c>
      <c r="GK1214" s="519">
        <v>0</v>
      </c>
      <c r="GL1214" s="519">
        <v>0</v>
      </c>
      <c r="GM1214" s="519">
        <v>0</v>
      </c>
      <c r="GN1214" s="519">
        <v>0</v>
      </c>
      <c r="GO1214" s="519">
        <v>0</v>
      </c>
      <c r="GP1214" s="519">
        <v>0</v>
      </c>
      <c r="GQ1214" s="519">
        <v>0</v>
      </c>
      <c r="GR1214" s="519">
        <v>0</v>
      </c>
      <c r="GS1214" s="519">
        <v>0</v>
      </c>
      <c r="GT1214" s="519">
        <v>0</v>
      </c>
      <c r="GU1214" s="519">
        <v>0</v>
      </c>
      <c r="GV1214" s="519">
        <v>0</v>
      </c>
      <c r="GW1214" s="519">
        <v>0</v>
      </c>
      <c r="GX1214" s="519">
        <v>0</v>
      </c>
      <c r="GY1214" s="519">
        <v>0</v>
      </c>
      <c r="GZ1214" s="519">
        <v>0</v>
      </c>
      <c r="HA1214" s="519">
        <v>0</v>
      </c>
      <c r="HB1214" s="519">
        <v>0</v>
      </c>
      <c r="HC1214" s="519">
        <v>0</v>
      </c>
      <c r="HD1214" s="519">
        <v>0</v>
      </c>
      <c r="HE1214" s="519">
        <v>0</v>
      </c>
      <c r="HF1214" s="519">
        <v>0</v>
      </c>
      <c r="HG1214" s="519">
        <v>0</v>
      </c>
      <c r="HH1214" s="519">
        <v>0</v>
      </c>
      <c r="HI1214" s="519">
        <v>0</v>
      </c>
      <c r="HJ1214" s="519">
        <v>0</v>
      </c>
      <c r="HK1214" s="519">
        <v>0</v>
      </c>
      <c r="HL1214" s="519">
        <v>0</v>
      </c>
      <c r="HM1214" s="519">
        <v>0</v>
      </c>
      <c r="HN1214" s="519">
        <v>0</v>
      </c>
      <c r="HO1214" s="519">
        <v>0</v>
      </c>
      <c r="HP1214" s="519">
        <v>0</v>
      </c>
      <c r="HQ1214" s="519">
        <v>0</v>
      </c>
      <c r="HR1214" s="519">
        <v>0</v>
      </c>
      <c r="HS1214" s="519">
        <v>0</v>
      </c>
      <c r="HT1214" s="519">
        <v>0</v>
      </c>
      <c r="HU1214" s="519">
        <v>0</v>
      </c>
      <c r="HV1214" s="519">
        <v>0</v>
      </c>
      <c r="HW1214" s="519">
        <v>0</v>
      </c>
      <c r="HX1214" s="519">
        <v>0</v>
      </c>
      <c r="HY1214" s="519">
        <v>0</v>
      </c>
      <c r="HZ1214" s="519">
        <v>0</v>
      </c>
      <c r="IA1214" s="519">
        <v>0</v>
      </c>
      <c r="IB1214" s="519">
        <v>0</v>
      </c>
      <c r="IC1214" s="519">
        <v>0</v>
      </c>
      <c r="ID1214" s="519">
        <v>0</v>
      </c>
      <c r="IE1214" s="519">
        <v>0</v>
      </c>
      <c r="IF1214" s="519">
        <v>0</v>
      </c>
      <c r="IG1214" s="519">
        <v>0</v>
      </c>
      <c r="IH1214" s="519">
        <v>0</v>
      </c>
      <c r="II1214" s="519">
        <v>0</v>
      </c>
      <c r="IJ1214" s="519">
        <v>0</v>
      </c>
      <c r="IK1214" s="519">
        <v>0</v>
      </c>
    </row>
    <row r="1215" spans="2:245" hidden="1">
      <c r="B1215" s="519" t="s">
        <v>1058</v>
      </c>
      <c r="C1215" s="519"/>
      <c r="D1215" s="519"/>
      <c r="E1215" s="519"/>
      <c r="F1215" s="519">
        <v>2</v>
      </c>
      <c r="G1215" s="519"/>
      <c r="H1215" s="519">
        <v>60</v>
      </c>
      <c r="I1215" s="519">
        <v>3</v>
      </c>
      <c r="J1215" s="519" t="str">
        <f t="shared" si="57"/>
        <v>SDN10026003</v>
      </c>
      <c r="K1215" s="519">
        <v>2065</v>
      </c>
      <c r="M1215" s="337"/>
      <c r="N1215" s="519" t="s">
        <v>1063</v>
      </c>
      <c r="O1215" s="519" t="s">
        <v>1059</v>
      </c>
      <c r="P1215" s="519">
        <v>29</v>
      </c>
      <c r="Q1215" s="521" t="str">
        <f t="shared" si="58"/>
        <v>SDN300129</v>
      </c>
      <c r="R1215" s="519">
        <v>349.8</v>
      </c>
      <c r="S1215" s="519">
        <v>2000</v>
      </c>
      <c r="T1215" s="519">
        <v>2000</v>
      </c>
      <c r="U1215" s="519">
        <v>2000</v>
      </c>
      <c r="V1215" s="519">
        <v>2000</v>
      </c>
      <c r="W1215" s="519">
        <v>2098.8000000000002</v>
      </c>
      <c r="X1215" s="519">
        <v>2448.6</v>
      </c>
      <c r="Y1215" s="519">
        <v>2798.4</v>
      </c>
      <c r="Z1215" s="519">
        <v>3148.2</v>
      </c>
      <c r="AA1215" s="519">
        <v>3498</v>
      </c>
      <c r="AB1215" s="519">
        <v>3847.8</v>
      </c>
      <c r="AC1215" s="519">
        <v>4197.6000000000004</v>
      </c>
      <c r="AD1215" s="519">
        <v>4547.3999999999996</v>
      </c>
      <c r="AE1215" s="519">
        <v>4897.2</v>
      </c>
      <c r="AF1215" s="519">
        <v>5247</v>
      </c>
      <c r="AG1215" s="519">
        <v>5526.8</v>
      </c>
      <c r="AH1215" s="519">
        <v>5806.7</v>
      </c>
      <c r="AI1215" s="519">
        <v>6086.5</v>
      </c>
      <c r="AJ1215" s="519">
        <v>6366.4</v>
      </c>
      <c r="AK1215" s="519">
        <v>6646.2</v>
      </c>
      <c r="AL1215" s="519">
        <v>6926</v>
      </c>
      <c r="AM1215" s="519">
        <v>7205.9</v>
      </c>
      <c r="AN1215" s="519">
        <v>7485.7</v>
      </c>
      <c r="AO1215" s="519">
        <v>7765.6</v>
      </c>
      <c r="AP1215" s="519">
        <v>8045.4</v>
      </c>
      <c r="AQ1215" s="519">
        <v>8325.2000000000007</v>
      </c>
      <c r="AR1215" s="519">
        <v>8605.1</v>
      </c>
      <c r="AS1215" s="519">
        <v>8884.9</v>
      </c>
      <c r="AT1215" s="519">
        <v>9164.7999999999993</v>
      </c>
      <c r="AU1215" s="519">
        <v>9444.6</v>
      </c>
      <c r="AV1215" s="519">
        <v>9444.6</v>
      </c>
      <c r="AW1215" s="519">
        <v>9444.6</v>
      </c>
      <c r="AX1215" s="519">
        <v>9444.6</v>
      </c>
      <c r="AY1215" s="519">
        <v>9444.6</v>
      </c>
      <c r="AZ1215" s="519">
        <v>9444.6</v>
      </c>
      <c r="BA1215" s="519">
        <v>9444.6</v>
      </c>
      <c r="BB1215" s="519">
        <v>9444.6</v>
      </c>
      <c r="BC1215" s="519">
        <v>9444.6</v>
      </c>
      <c r="BD1215" s="519">
        <v>9444.6</v>
      </c>
      <c r="BE1215" s="519">
        <v>9444.6</v>
      </c>
      <c r="BF1215" s="519">
        <v>9444.6</v>
      </c>
      <c r="BG1215" s="519">
        <v>9444.6</v>
      </c>
      <c r="BH1215" s="519">
        <v>9444.6</v>
      </c>
      <c r="BI1215" s="519">
        <v>9444.6</v>
      </c>
      <c r="BJ1215" s="519">
        <v>9444.6</v>
      </c>
      <c r="BK1215" s="519">
        <v>0</v>
      </c>
      <c r="BL1215" s="519">
        <v>0</v>
      </c>
      <c r="BM1215" s="519">
        <v>0</v>
      </c>
      <c r="BN1215" s="519">
        <v>0</v>
      </c>
      <c r="BO1215" s="519">
        <v>0</v>
      </c>
      <c r="BP1215" s="519">
        <v>0</v>
      </c>
      <c r="BQ1215" s="519">
        <v>0</v>
      </c>
      <c r="BR1215" s="519">
        <v>0</v>
      </c>
      <c r="BS1215" s="519">
        <v>0</v>
      </c>
      <c r="BT1215" s="519">
        <v>0</v>
      </c>
      <c r="BU1215" s="519">
        <v>0</v>
      </c>
      <c r="BV1215" s="519">
        <v>0</v>
      </c>
      <c r="BW1215" s="519">
        <v>0</v>
      </c>
      <c r="BX1215" s="519">
        <v>0</v>
      </c>
      <c r="BY1215" s="519">
        <v>0</v>
      </c>
      <c r="BZ1215" s="519">
        <v>0</v>
      </c>
      <c r="CA1215" s="519">
        <v>0</v>
      </c>
      <c r="CB1215" s="519">
        <v>0</v>
      </c>
      <c r="CC1215" s="519">
        <v>0</v>
      </c>
      <c r="CD1215" s="519">
        <v>0</v>
      </c>
      <c r="CE1215" s="519">
        <v>0</v>
      </c>
      <c r="CF1215" s="519">
        <v>0</v>
      </c>
      <c r="CG1215" s="519">
        <v>0</v>
      </c>
      <c r="CH1215" s="519">
        <v>0</v>
      </c>
      <c r="CI1215" s="519">
        <v>0</v>
      </c>
      <c r="CJ1215" s="519">
        <v>0</v>
      </c>
      <c r="CK1215" s="519">
        <v>0</v>
      </c>
      <c r="CL1215" s="519">
        <v>0</v>
      </c>
      <c r="CM1215" s="519">
        <v>0</v>
      </c>
      <c r="CN1215" s="519">
        <v>0</v>
      </c>
      <c r="CO1215" s="519">
        <v>0</v>
      </c>
      <c r="CP1215" s="519">
        <v>0</v>
      </c>
      <c r="CQ1215" s="519">
        <v>0</v>
      </c>
      <c r="CR1215" s="519">
        <v>0</v>
      </c>
      <c r="CS1215" s="519">
        <v>0</v>
      </c>
      <c r="CT1215" s="519">
        <v>0</v>
      </c>
      <c r="CU1215" s="519">
        <v>0</v>
      </c>
      <c r="CV1215" s="519">
        <v>0</v>
      </c>
      <c r="CW1215" s="519">
        <v>0</v>
      </c>
      <c r="CX1215" s="519">
        <v>0</v>
      </c>
      <c r="CY1215" s="519">
        <v>0</v>
      </c>
      <c r="CZ1215" s="519">
        <v>0</v>
      </c>
      <c r="DA1215" s="519">
        <v>0</v>
      </c>
      <c r="DB1215" s="519">
        <v>0</v>
      </c>
      <c r="DC1215" s="519">
        <v>0</v>
      </c>
      <c r="DD1215" s="519">
        <v>0</v>
      </c>
      <c r="DE1215" s="519">
        <v>0</v>
      </c>
      <c r="DF1215" s="519">
        <v>0</v>
      </c>
      <c r="DG1215" s="519">
        <v>0</v>
      </c>
      <c r="DH1215" s="519">
        <v>0</v>
      </c>
      <c r="DI1215" s="519">
        <v>0</v>
      </c>
      <c r="DJ1215" s="519">
        <v>0</v>
      </c>
      <c r="DK1215" s="519">
        <v>0</v>
      </c>
      <c r="DL1215" s="519">
        <v>0</v>
      </c>
      <c r="DM1215" s="519">
        <v>0</v>
      </c>
      <c r="DN1215" s="519">
        <v>0</v>
      </c>
      <c r="DO1215" s="519">
        <v>0</v>
      </c>
      <c r="DP1215" s="519">
        <v>0</v>
      </c>
      <c r="DQ1215" s="519">
        <v>0</v>
      </c>
      <c r="DR1215" s="519">
        <v>0</v>
      </c>
      <c r="DS1215" s="519">
        <v>0</v>
      </c>
      <c r="DT1215" s="519">
        <v>0</v>
      </c>
      <c r="DU1215" s="519">
        <v>0</v>
      </c>
      <c r="DV1215" s="519">
        <v>0</v>
      </c>
      <c r="DW1215" s="519">
        <v>0</v>
      </c>
      <c r="DX1215" s="519">
        <v>0</v>
      </c>
      <c r="DZ1215" s="337"/>
      <c r="EA1215" s="519" t="s">
        <v>1063</v>
      </c>
      <c r="EB1215" s="519" t="s">
        <v>1059</v>
      </c>
      <c r="EC1215" s="519">
        <v>29</v>
      </c>
      <c r="ED1215" s="183" t="str">
        <f t="shared" si="59"/>
        <v>SDN300129</v>
      </c>
      <c r="EE1215" s="519">
        <v>349.8</v>
      </c>
      <c r="EF1215" s="519">
        <v>10000</v>
      </c>
      <c r="EG1215" s="519">
        <v>10000</v>
      </c>
      <c r="EH1215" s="519">
        <v>10000</v>
      </c>
      <c r="EI1215" s="519">
        <v>10000</v>
      </c>
      <c r="EJ1215" s="519">
        <v>10000</v>
      </c>
      <c r="EK1215" s="519">
        <v>10000</v>
      </c>
      <c r="EL1215" s="519">
        <v>10000</v>
      </c>
      <c r="EM1215" s="519">
        <v>10000</v>
      </c>
      <c r="EN1215" s="519">
        <v>10000</v>
      </c>
      <c r="EO1215" s="519">
        <v>10000</v>
      </c>
      <c r="EP1215" s="519">
        <v>10000</v>
      </c>
      <c r="EQ1215" s="519">
        <v>10000</v>
      </c>
      <c r="ER1215" s="519">
        <v>10000</v>
      </c>
      <c r="ES1215" s="519">
        <v>10000</v>
      </c>
      <c r="ET1215" s="519">
        <v>10000</v>
      </c>
      <c r="EU1215" s="519">
        <v>10000</v>
      </c>
      <c r="EV1215" s="519">
        <v>10000</v>
      </c>
      <c r="EW1215" s="519">
        <v>10000</v>
      </c>
      <c r="EX1215" s="519">
        <v>10000</v>
      </c>
      <c r="EY1215" s="519">
        <v>10000</v>
      </c>
      <c r="EZ1215" s="519">
        <v>10000</v>
      </c>
      <c r="FA1215" s="519">
        <v>10000</v>
      </c>
      <c r="FB1215" s="519">
        <v>10000</v>
      </c>
      <c r="FC1215" s="519">
        <v>10000</v>
      </c>
      <c r="FD1215" s="519">
        <v>10000</v>
      </c>
      <c r="FE1215" s="519">
        <v>10000</v>
      </c>
      <c r="FF1215" s="519">
        <v>10000</v>
      </c>
      <c r="FG1215" s="519">
        <v>10000</v>
      </c>
      <c r="FH1215" s="519">
        <v>10000</v>
      </c>
      <c r="FI1215" s="519">
        <v>10000</v>
      </c>
      <c r="FJ1215" s="519">
        <v>10000</v>
      </c>
      <c r="FK1215" s="519">
        <v>10000</v>
      </c>
      <c r="FL1215" s="519">
        <v>10000</v>
      </c>
      <c r="FM1215" s="519">
        <v>10000</v>
      </c>
      <c r="FN1215" s="519">
        <v>10000</v>
      </c>
      <c r="FO1215" s="519">
        <v>10000</v>
      </c>
      <c r="FP1215" s="519">
        <v>10000</v>
      </c>
      <c r="FQ1215" s="519">
        <v>10000</v>
      </c>
      <c r="FR1215" s="519">
        <v>10000</v>
      </c>
      <c r="FS1215" s="519">
        <v>10000</v>
      </c>
      <c r="FT1215" s="519">
        <v>10000</v>
      </c>
      <c r="FU1215" s="519">
        <v>10000</v>
      </c>
      <c r="FV1215" s="519">
        <v>10000</v>
      </c>
      <c r="FW1215" s="519">
        <v>10000</v>
      </c>
      <c r="FX1215" s="519">
        <v>0</v>
      </c>
      <c r="FY1215" s="519">
        <v>0</v>
      </c>
      <c r="FZ1215" s="519">
        <v>0</v>
      </c>
      <c r="GA1215" s="519">
        <v>0</v>
      </c>
      <c r="GB1215" s="519">
        <v>0</v>
      </c>
      <c r="GC1215" s="519">
        <v>0</v>
      </c>
      <c r="GD1215" s="519">
        <v>0</v>
      </c>
      <c r="GE1215" s="519">
        <v>0</v>
      </c>
      <c r="GF1215" s="519">
        <v>0</v>
      </c>
      <c r="GG1215" s="519">
        <v>0</v>
      </c>
      <c r="GH1215" s="519">
        <v>0</v>
      </c>
      <c r="GI1215" s="519">
        <v>0</v>
      </c>
      <c r="GJ1215" s="519">
        <v>0</v>
      </c>
      <c r="GK1215" s="519">
        <v>0</v>
      </c>
      <c r="GL1215" s="519">
        <v>0</v>
      </c>
      <c r="GM1215" s="519">
        <v>0</v>
      </c>
      <c r="GN1215" s="519">
        <v>0</v>
      </c>
      <c r="GO1215" s="519">
        <v>0</v>
      </c>
      <c r="GP1215" s="519">
        <v>0</v>
      </c>
      <c r="GQ1215" s="519">
        <v>0</v>
      </c>
      <c r="GR1215" s="519">
        <v>0</v>
      </c>
      <c r="GS1215" s="519">
        <v>0</v>
      </c>
      <c r="GT1215" s="519">
        <v>0</v>
      </c>
      <c r="GU1215" s="519">
        <v>0</v>
      </c>
      <c r="GV1215" s="519">
        <v>0</v>
      </c>
      <c r="GW1215" s="519">
        <v>0</v>
      </c>
      <c r="GX1215" s="519">
        <v>0</v>
      </c>
      <c r="GY1215" s="519">
        <v>0</v>
      </c>
      <c r="GZ1215" s="519">
        <v>0</v>
      </c>
      <c r="HA1215" s="519">
        <v>0</v>
      </c>
      <c r="HB1215" s="519">
        <v>0</v>
      </c>
      <c r="HC1215" s="519">
        <v>0</v>
      </c>
      <c r="HD1215" s="519">
        <v>0</v>
      </c>
      <c r="HE1215" s="519">
        <v>0</v>
      </c>
      <c r="HF1215" s="519">
        <v>0</v>
      </c>
      <c r="HG1215" s="519">
        <v>0</v>
      </c>
      <c r="HH1215" s="519">
        <v>0</v>
      </c>
      <c r="HI1215" s="519">
        <v>0</v>
      </c>
      <c r="HJ1215" s="519">
        <v>0</v>
      </c>
      <c r="HK1215" s="519">
        <v>0</v>
      </c>
      <c r="HL1215" s="519">
        <v>0</v>
      </c>
      <c r="HM1215" s="519">
        <v>0</v>
      </c>
      <c r="HN1215" s="519">
        <v>0</v>
      </c>
      <c r="HO1215" s="519">
        <v>0</v>
      </c>
      <c r="HP1215" s="519">
        <v>0</v>
      </c>
      <c r="HQ1215" s="519">
        <v>0</v>
      </c>
      <c r="HR1215" s="519">
        <v>0</v>
      </c>
      <c r="HS1215" s="519">
        <v>0</v>
      </c>
      <c r="HT1215" s="519">
        <v>0</v>
      </c>
      <c r="HU1215" s="519">
        <v>0</v>
      </c>
      <c r="HV1215" s="519">
        <v>0</v>
      </c>
      <c r="HW1215" s="519">
        <v>0</v>
      </c>
      <c r="HX1215" s="519">
        <v>0</v>
      </c>
      <c r="HY1215" s="519">
        <v>0</v>
      </c>
      <c r="HZ1215" s="519">
        <v>0</v>
      </c>
      <c r="IA1215" s="519">
        <v>0</v>
      </c>
      <c r="IB1215" s="519">
        <v>0</v>
      </c>
      <c r="IC1215" s="519">
        <v>0</v>
      </c>
      <c r="ID1215" s="519">
        <v>0</v>
      </c>
      <c r="IE1215" s="519">
        <v>0</v>
      </c>
      <c r="IF1215" s="519">
        <v>0</v>
      </c>
      <c r="IG1215" s="519">
        <v>0</v>
      </c>
      <c r="IH1215" s="519">
        <v>0</v>
      </c>
      <c r="II1215" s="519">
        <v>0</v>
      </c>
      <c r="IJ1215" s="519">
        <v>0</v>
      </c>
      <c r="IK1215" s="519">
        <v>0</v>
      </c>
    </row>
    <row r="1216" spans="2:245" hidden="1">
      <c r="B1216" s="519" t="s">
        <v>1058</v>
      </c>
      <c r="C1216" s="519"/>
      <c r="D1216" s="519"/>
      <c r="E1216" s="519"/>
      <c r="F1216" s="519">
        <v>2</v>
      </c>
      <c r="G1216" s="519"/>
      <c r="H1216" s="519">
        <v>60</v>
      </c>
      <c r="I1216" s="519">
        <v>4</v>
      </c>
      <c r="J1216" s="519" t="str">
        <f t="shared" si="57"/>
        <v>SDN10026004</v>
      </c>
      <c r="K1216" s="519">
        <v>2065</v>
      </c>
      <c r="M1216" s="337"/>
      <c r="N1216" s="519" t="s">
        <v>1063</v>
      </c>
      <c r="O1216" s="519" t="s">
        <v>1059</v>
      </c>
      <c r="P1216" s="519">
        <v>30</v>
      </c>
      <c r="Q1216" s="521" t="str">
        <f t="shared" si="58"/>
        <v>SDN300130</v>
      </c>
      <c r="R1216" s="519">
        <v>349.8</v>
      </c>
      <c r="S1216" s="519">
        <v>2000</v>
      </c>
      <c r="T1216" s="519">
        <v>2000</v>
      </c>
      <c r="U1216" s="519">
        <v>2000</v>
      </c>
      <c r="V1216" s="519">
        <v>2000</v>
      </c>
      <c r="W1216" s="519">
        <v>2098.8000000000002</v>
      </c>
      <c r="X1216" s="519">
        <v>2448.6</v>
      </c>
      <c r="Y1216" s="519">
        <v>2798.4</v>
      </c>
      <c r="Z1216" s="519">
        <v>3148.2</v>
      </c>
      <c r="AA1216" s="519">
        <v>3498</v>
      </c>
      <c r="AB1216" s="519">
        <v>3847.8</v>
      </c>
      <c r="AC1216" s="519">
        <v>4197.6000000000004</v>
      </c>
      <c r="AD1216" s="519">
        <v>4547.3999999999996</v>
      </c>
      <c r="AE1216" s="519">
        <v>4897.2</v>
      </c>
      <c r="AF1216" s="519">
        <v>5247</v>
      </c>
      <c r="AG1216" s="519">
        <v>5526.8</v>
      </c>
      <c r="AH1216" s="519">
        <v>5806.7</v>
      </c>
      <c r="AI1216" s="519">
        <v>6086.5</v>
      </c>
      <c r="AJ1216" s="519">
        <v>6366.4</v>
      </c>
      <c r="AK1216" s="519">
        <v>6646.2</v>
      </c>
      <c r="AL1216" s="519">
        <v>6926</v>
      </c>
      <c r="AM1216" s="519">
        <v>7205.9</v>
      </c>
      <c r="AN1216" s="519">
        <v>7485.7</v>
      </c>
      <c r="AO1216" s="519">
        <v>7765.6</v>
      </c>
      <c r="AP1216" s="519">
        <v>8045.4</v>
      </c>
      <c r="AQ1216" s="519">
        <v>8325.2000000000007</v>
      </c>
      <c r="AR1216" s="519">
        <v>8605.1</v>
      </c>
      <c r="AS1216" s="519">
        <v>8884.9</v>
      </c>
      <c r="AT1216" s="519">
        <v>9164.7999999999993</v>
      </c>
      <c r="AU1216" s="519">
        <v>9444.6</v>
      </c>
      <c r="AV1216" s="519">
        <v>9444.6</v>
      </c>
      <c r="AW1216" s="519">
        <v>9444.6</v>
      </c>
      <c r="AX1216" s="519">
        <v>9444.6</v>
      </c>
      <c r="AY1216" s="519">
        <v>9444.6</v>
      </c>
      <c r="AZ1216" s="519">
        <v>9444.6</v>
      </c>
      <c r="BA1216" s="519">
        <v>9444.6</v>
      </c>
      <c r="BB1216" s="519">
        <v>9444.6</v>
      </c>
      <c r="BC1216" s="519">
        <v>9444.6</v>
      </c>
      <c r="BD1216" s="519">
        <v>9444.6</v>
      </c>
      <c r="BE1216" s="519">
        <v>9444.6</v>
      </c>
      <c r="BF1216" s="519">
        <v>9444.6</v>
      </c>
      <c r="BG1216" s="519">
        <v>9444.6</v>
      </c>
      <c r="BH1216" s="519">
        <v>9444.6</v>
      </c>
      <c r="BI1216" s="519">
        <v>9444.6</v>
      </c>
      <c r="BJ1216" s="519">
        <v>9444.6</v>
      </c>
      <c r="BK1216" s="519">
        <v>0</v>
      </c>
      <c r="BL1216" s="519">
        <v>0</v>
      </c>
      <c r="BM1216" s="519">
        <v>0</v>
      </c>
      <c r="BN1216" s="519">
        <v>0</v>
      </c>
      <c r="BO1216" s="519">
        <v>0</v>
      </c>
      <c r="BP1216" s="519">
        <v>0</v>
      </c>
      <c r="BQ1216" s="519">
        <v>0</v>
      </c>
      <c r="BR1216" s="519">
        <v>0</v>
      </c>
      <c r="BS1216" s="519">
        <v>0</v>
      </c>
      <c r="BT1216" s="519">
        <v>0</v>
      </c>
      <c r="BU1216" s="519">
        <v>0</v>
      </c>
      <c r="BV1216" s="519">
        <v>0</v>
      </c>
      <c r="BW1216" s="519">
        <v>0</v>
      </c>
      <c r="BX1216" s="519">
        <v>0</v>
      </c>
      <c r="BY1216" s="519">
        <v>0</v>
      </c>
      <c r="BZ1216" s="519">
        <v>0</v>
      </c>
      <c r="CA1216" s="519">
        <v>0</v>
      </c>
      <c r="CB1216" s="519">
        <v>0</v>
      </c>
      <c r="CC1216" s="519">
        <v>0</v>
      </c>
      <c r="CD1216" s="519">
        <v>0</v>
      </c>
      <c r="CE1216" s="519">
        <v>0</v>
      </c>
      <c r="CF1216" s="519">
        <v>0</v>
      </c>
      <c r="CG1216" s="519">
        <v>0</v>
      </c>
      <c r="CH1216" s="519">
        <v>0</v>
      </c>
      <c r="CI1216" s="519">
        <v>0</v>
      </c>
      <c r="CJ1216" s="519">
        <v>0</v>
      </c>
      <c r="CK1216" s="519">
        <v>0</v>
      </c>
      <c r="CL1216" s="519">
        <v>0</v>
      </c>
      <c r="CM1216" s="519">
        <v>0</v>
      </c>
      <c r="CN1216" s="519">
        <v>0</v>
      </c>
      <c r="CO1216" s="519">
        <v>0</v>
      </c>
      <c r="CP1216" s="519">
        <v>0</v>
      </c>
      <c r="CQ1216" s="519">
        <v>0</v>
      </c>
      <c r="CR1216" s="519">
        <v>0</v>
      </c>
      <c r="CS1216" s="519">
        <v>0</v>
      </c>
      <c r="CT1216" s="519">
        <v>0</v>
      </c>
      <c r="CU1216" s="519">
        <v>0</v>
      </c>
      <c r="CV1216" s="519">
        <v>0</v>
      </c>
      <c r="CW1216" s="519">
        <v>0</v>
      </c>
      <c r="CX1216" s="519">
        <v>0</v>
      </c>
      <c r="CY1216" s="519">
        <v>0</v>
      </c>
      <c r="CZ1216" s="519">
        <v>0</v>
      </c>
      <c r="DA1216" s="519">
        <v>0</v>
      </c>
      <c r="DB1216" s="519">
        <v>0</v>
      </c>
      <c r="DC1216" s="519">
        <v>0</v>
      </c>
      <c r="DD1216" s="519">
        <v>0</v>
      </c>
      <c r="DE1216" s="519">
        <v>0</v>
      </c>
      <c r="DF1216" s="519">
        <v>0</v>
      </c>
      <c r="DG1216" s="519">
        <v>0</v>
      </c>
      <c r="DH1216" s="519">
        <v>0</v>
      </c>
      <c r="DI1216" s="519">
        <v>0</v>
      </c>
      <c r="DJ1216" s="519">
        <v>0</v>
      </c>
      <c r="DK1216" s="519">
        <v>0</v>
      </c>
      <c r="DL1216" s="519">
        <v>0</v>
      </c>
      <c r="DM1216" s="519">
        <v>0</v>
      </c>
      <c r="DN1216" s="519">
        <v>0</v>
      </c>
      <c r="DO1216" s="519">
        <v>0</v>
      </c>
      <c r="DP1216" s="519">
        <v>0</v>
      </c>
      <c r="DQ1216" s="519">
        <v>0</v>
      </c>
      <c r="DR1216" s="519">
        <v>0</v>
      </c>
      <c r="DS1216" s="519">
        <v>0</v>
      </c>
      <c r="DT1216" s="519">
        <v>0</v>
      </c>
      <c r="DU1216" s="519">
        <v>0</v>
      </c>
      <c r="DV1216" s="519">
        <v>0</v>
      </c>
      <c r="DW1216" s="519">
        <v>0</v>
      </c>
      <c r="DX1216" s="519">
        <v>0</v>
      </c>
      <c r="DZ1216" s="337"/>
      <c r="EA1216" s="519" t="s">
        <v>1063</v>
      </c>
      <c r="EB1216" s="519" t="s">
        <v>1059</v>
      </c>
      <c r="EC1216" s="519">
        <v>30</v>
      </c>
      <c r="ED1216" s="183" t="str">
        <f t="shared" si="59"/>
        <v>SDN300130</v>
      </c>
      <c r="EE1216" s="519">
        <v>349.8</v>
      </c>
      <c r="EF1216" s="519">
        <v>10000</v>
      </c>
      <c r="EG1216" s="519">
        <v>10000</v>
      </c>
      <c r="EH1216" s="519">
        <v>10000</v>
      </c>
      <c r="EI1216" s="519">
        <v>10000</v>
      </c>
      <c r="EJ1216" s="519">
        <v>10000</v>
      </c>
      <c r="EK1216" s="519">
        <v>10000</v>
      </c>
      <c r="EL1216" s="519">
        <v>10000</v>
      </c>
      <c r="EM1216" s="519">
        <v>10000</v>
      </c>
      <c r="EN1216" s="519">
        <v>10000</v>
      </c>
      <c r="EO1216" s="519">
        <v>10000</v>
      </c>
      <c r="EP1216" s="519">
        <v>10000</v>
      </c>
      <c r="EQ1216" s="519">
        <v>10000</v>
      </c>
      <c r="ER1216" s="519">
        <v>10000</v>
      </c>
      <c r="ES1216" s="519">
        <v>10000</v>
      </c>
      <c r="ET1216" s="519">
        <v>10000</v>
      </c>
      <c r="EU1216" s="519">
        <v>10000</v>
      </c>
      <c r="EV1216" s="519">
        <v>10000</v>
      </c>
      <c r="EW1216" s="519">
        <v>10000</v>
      </c>
      <c r="EX1216" s="519">
        <v>10000</v>
      </c>
      <c r="EY1216" s="519">
        <v>10000</v>
      </c>
      <c r="EZ1216" s="519">
        <v>10000</v>
      </c>
      <c r="FA1216" s="519">
        <v>10000</v>
      </c>
      <c r="FB1216" s="519">
        <v>10000</v>
      </c>
      <c r="FC1216" s="519">
        <v>10000</v>
      </c>
      <c r="FD1216" s="519">
        <v>10000</v>
      </c>
      <c r="FE1216" s="519">
        <v>10000</v>
      </c>
      <c r="FF1216" s="519">
        <v>10000</v>
      </c>
      <c r="FG1216" s="519">
        <v>10000</v>
      </c>
      <c r="FH1216" s="519">
        <v>10000</v>
      </c>
      <c r="FI1216" s="519">
        <v>10000</v>
      </c>
      <c r="FJ1216" s="519">
        <v>10000</v>
      </c>
      <c r="FK1216" s="519">
        <v>10000</v>
      </c>
      <c r="FL1216" s="519">
        <v>10000</v>
      </c>
      <c r="FM1216" s="519">
        <v>10000</v>
      </c>
      <c r="FN1216" s="519">
        <v>10000</v>
      </c>
      <c r="FO1216" s="519">
        <v>10000</v>
      </c>
      <c r="FP1216" s="519">
        <v>10000</v>
      </c>
      <c r="FQ1216" s="519">
        <v>10000</v>
      </c>
      <c r="FR1216" s="519">
        <v>10000</v>
      </c>
      <c r="FS1216" s="519">
        <v>10000</v>
      </c>
      <c r="FT1216" s="519">
        <v>10000</v>
      </c>
      <c r="FU1216" s="519">
        <v>10000</v>
      </c>
      <c r="FV1216" s="519">
        <v>10000</v>
      </c>
      <c r="FW1216" s="519">
        <v>10000</v>
      </c>
      <c r="FX1216" s="519">
        <v>0</v>
      </c>
      <c r="FY1216" s="519">
        <v>0</v>
      </c>
      <c r="FZ1216" s="519">
        <v>0</v>
      </c>
      <c r="GA1216" s="519">
        <v>0</v>
      </c>
      <c r="GB1216" s="519">
        <v>0</v>
      </c>
      <c r="GC1216" s="519">
        <v>0</v>
      </c>
      <c r="GD1216" s="519">
        <v>0</v>
      </c>
      <c r="GE1216" s="519">
        <v>0</v>
      </c>
      <c r="GF1216" s="519">
        <v>0</v>
      </c>
      <c r="GG1216" s="519">
        <v>0</v>
      </c>
      <c r="GH1216" s="519">
        <v>0</v>
      </c>
      <c r="GI1216" s="519">
        <v>0</v>
      </c>
      <c r="GJ1216" s="519">
        <v>0</v>
      </c>
      <c r="GK1216" s="519">
        <v>0</v>
      </c>
      <c r="GL1216" s="519">
        <v>0</v>
      </c>
      <c r="GM1216" s="519">
        <v>0</v>
      </c>
      <c r="GN1216" s="519">
        <v>0</v>
      </c>
      <c r="GO1216" s="519">
        <v>0</v>
      </c>
      <c r="GP1216" s="519">
        <v>0</v>
      </c>
      <c r="GQ1216" s="519">
        <v>0</v>
      </c>
      <c r="GR1216" s="519">
        <v>0</v>
      </c>
      <c r="GS1216" s="519">
        <v>0</v>
      </c>
      <c r="GT1216" s="519">
        <v>0</v>
      </c>
      <c r="GU1216" s="519">
        <v>0</v>
      </c>
      <c r="GV1216" s="519">
        <v>0</v>
      </c>
      <c r="GW1216" s="519">
        <v>0</v>
      </c>
      <c r="GX1216" s="519">
        <v>0</v>
      </c>
      <c r="GY1216" s="519">
        <v>0</v>
      </c>
      <c r="GZ1216" s="519">
        <v>0</v>
      </c>
      <c r="HA1216" s="519">
        <v>0</v>
      </c>
      <c r="HB1216" s="519">
        <v>0</v>
      </c>
      <c r="HC1216" s="519">
        <v>0</v>
      </c>
      <c r="HD1216" s="519">
        <v>0</v>
      </c>
      <c r="HE1216" s="519">
        <v>0</v>
      </c>
      <c r="HF1216" s="519">
        <v>0</v>
      </c>
      <c r="HG1216" s="519">
        <v>0</v>
      </c>
      <c r="HH1216" s="519">
        <v>0</v>
      </c>
      <c r="HI1216" s="519">
        <v>0</v>
      </c>
      <c r="HJ1216" s="519">
        <v>0</v>
      </c>
      <c r="HK1216" s="519">
        <v>0</v>
      </c>
      <c r="HL1216" s="519">
        <v>0</v>
      </c>
      <c r="HM1216" s="519">
        <v>0</v>
      </c>
      <c r="HN1216" s="519">
        <v>0</v>
      </c>
      <c r="HO1216" s="519">
        <v>0</v>
      </c>
      <c r="HP1216" s="519">
        <v>0</v>
      </c>
      <c r="HQ1216" s="519">
        <v>0</v>
      </c>
      <c r="HR1216" s="519">
        <v>0</v>
      </c>
      <c r="HS1216" s="519">
        <v>0</v>
      </c>
      <c r="HT1216" s="519">
        <v>0</v>
      </c>
      <c r="HU1216" s="519">
        <v>0</v>
      </c>
      <c r="HV1216" s="519">
        <v>0</v>
      </c>
      <c r="HW1216" s="519">
        <v>0</v>
      </c>
      <c r="HX1216" s="519">
        <v>0</v>
      </c>
      <c r="HY1216" s="519">
        <v>0</v>
      </c>
      <c r="HZ1216" s="519">
        <v>0</v>
      </c>
      <c r="IA1216" s="519">
        <v>0</v>
      </c>
      <c r="IB1216" s="519">
        <v>0</v>
      </c>
      <c r="IC1216" s="519">
        <v>0</v>
      </c>
      <c r="ID1216" s="519">
        <v>0</v>
      </c>
      <c r="IE1216" s="519">
        <v>0</v>
      </c>
      <c r="IF1216" s="519">
        <v>0</v>
      </c>
      <c r="IG1216" s="519">
        <v>0</v>
      </c>
      <c r="IH1216" s="519">
        <v>0</v>
      </c>
      <c r="II1216" s="519">
        <v>0</v>
      </c>
      <c r="IJ1216" s="519">
        <v>0</v>
      </c>
      <c r="IK1216" s="519">
        <v>0</v>
      </c>
    </row>
    <row r="1217" spans="2:245" hidden="1">
      <c r="B1217" s="519" t="s">
        <v>1058</v>
      </c>
      <c r="C1217" s="519"/>
      <c r="D1217" s="519"/>
      <c r="E1217" s="519"/>
      <c r="F1217" s="519">
        <v>2</v>
      </c>
      <c r="G1217" s="519"/>
      <c r="H1217" s="519">
        <v>60</v>
      </c>
      <c r="I1217" s="519">
        <v>5</v>
      </c>
      <c r="J1217" s="519" t="str">
        <f t="shared" si="57"/>
        <v>SDN10026005</v>
      </c>
      <c r="K1217" s="519">
        <v>2065</v>
      </c>
      <c r="M1217" s="337"/>
      <c r="N1217" s="519" t="s">
        <v>1063</v>
      </c>
      <c r="O1217" s="519" t="s">
        <v>1059</v>
      </c>
      <c r="P1217" s="519">
        <v>31</v>
      </c>
      <c r="Q1217" s="521" t="str">
        <f t="shared" si="58"/>
        <v>SDN300131</v>
      </c>
      <c r="R1217" s="519">
        <v>355.1</v>
      </c>
      <c r="S1217" s="519">
        <v>2000</v>
      </c>
      <c r="T1217" s="519">
        <v>2000</v>
      </c>
      <c r="U1217" s="519">
        <v>2000</v>
      </c>
      <c r="V1217" s="519">
        <v>2000</v>
      </c>
      <c r="W1217" s="519">
        <v>2130.6</v>
      </c>
      <c r="X1217" s="519">
        <v>2485.6999999999998</v>
      </c>
      <c r="Y1217" s="519">
        <v>2840.8</v>
      </c>
      <c r="Z1217" s="519">
        <v>3195.9</v>
      </c>
      <c r="AA1217" s="519">
        <v>3551</v>
      </c>
      <c r="AB1217" s="519">
        <v>3906.1</v>
      </c>
      <c r="AC1217" s="519">
        <v>4261.2</v>
      </c>
      <c r="AD1217" s="519">
        <v>4616.3</v>
      </c>
      <c r="AE1217" s="519">
        <v>4971.3999999999996</v>
      </c>
      <c r="AF1217" s="519">
        <v>5326.5</v>
      </c>
      <c r="AG1217" s="519">
        <v>5610.6</v>
      </c>
      <c r="AH1217" s="519">
        <v>5894.7</v>
      </c>
      <c r="AI1217" s="519">
        <v>6178.7</v>
      </c>
      <c r="AJ1217" s="519">
        <v>6462.8</v>
      </c>
      <c r="AK1217" s="519">
        <v>6746.9</v>
      </c>
      <c r="AL1217" s="519">
        <v>7031</v>
      </c>
      <c r="AM1217" s="519">
        <v>7315.1</v>
      </c>
      <c r="AN1217" s="519">
        <v>7599.1</v>
      </c>
      <c r="AO1217" s="519">
        <v>7883.2</v>
      </c>
      <c r="AP1217" s="519">
        <v>8167.3</v>
      </c>
      <c r="AQ1217" s="519">
        <v>8451.4</v>
      </c>
      <c r="AR1217" s="519">
        <v>8735.5</v>
      </c>
      <c r="AS1217" s="519">
        <v>9019.5</v>
      </c>
      <c r="AT1217" s="519">
        <v>9303.6</v>
      </c>
      <c r="AU1217" s="519">
        <v>9587.7000000000007</v>
      </c>
      <c r="AV1217" s="519">
        <v>9587.7000000000007</v>
      </c>
      <c r="AW1217" s="519">
        <v>9587.7000000000007</v>
      </c>
      <c r="AX1217" s="519">
        <v>9587.7000000000007</v>
      </c>
      <c r="AY1217" s="519">
        <v>9587.7000000000007</v>
      </c>
      <c r="AZ1217" s="519">
        <v>9587.7000000000007</v>
      </c>
      <c r="BA1217" s="519">
        <v>9587.7000000000007</v>
      </c>
      <c r="BB1217" s="519">
        <v>9587.7000000000007</v>
      </c>
      <c r="BC1217" s="519">
        <v>9587.7000000000007</v>
      </c>
      <c r="BD1217" s="519">
        <v>9587.7000000000007</v>
      </c>
      <c r="BE1217" s="519">
        <v>9587.7000000000007</v>
      </c>
      <c r="BF1217" s="519">
        <v>9587.7000000000007</v>
      </c>
      <c r="BG1217" s="519">
        <v>9587.7000000000007</v>
      </c>
      <c r="BH1217" s="519">
        <v>9587.7000000000007</v>
      </c>
      <c r="BI1217" s="519">
        <v>9587.7000000000007</v>
      </c>
      <c r="BJ1217" s="519">
        <v>9587.7000000000007</v>
      </c>
      <c r="BK1217" s="519">
        <v>0</v>
      </c>
      <c r="BL1217" s="519">
        <v>0</v>
      </c>
      <c r="BM1217" s="519">
        <v>0</v>
      </c>
      <c r="BN1217" s="519">
        <v>0</v>
      </c>
      <c r="BO1217" s="519">
        <v>0</v>
      </c>
      <c r="BP1217" s="519">
        <v>0</v>
      </c>
      <c r="BQ1217" s="519">
        <v>0</v>
      </c>
      <c r="BR1217" s="519">
        <v>0</v>
      </c>
      <c r="BS1217" s="519">
        <v>0</v>
      </c>
      <c r="BT1217" s="519">
        <v>0</v>
      </c>
      <c r="BU1217" s="519">
        <v>0</v>
      </c>
      <c r="BV1217" s="519">
        <v>0</v>
      </c>
      <c r="BW1217" s="519">
        <v>0</v>
      </c>
      <c r="BX1217" s="519">
        <v>0</v>
      </c>
      <c r="BY1217" s="519">
        <v>0</v>
      </c>
      <c r="BZ1217" s="519">
        <v>0</v>
      </c>
      <c r="CA1217" s="519">
        <v>0</v>
      </c>
      <c r="CB1217" s="519">
        <v>0</v>
      </c>
      <c r="CC1217" s="519">
        <v>0</v>
      </c>
      <c r="CD1217" s="519">
        <v>0</v>
      </c>
      <c r="CE1217" s="519">
        <v>0</v>
      </c>
      <c r="CF1217" s="519">
        <v>0</v>
      </c>
      <c r="CG1217" s="519">
        <v>0</v>
      </c>
      <c r="CH1217" s="519">
        <v>0</v>
      </c>
      <c r="CI1217" s="519">
        <v>0</v>
      </c>
      <c r="CJ1217" s="519">
        <v>0</v>
      </c>
      <c r="CK1217" s="519">
        <v>0</v>
      </c>
      <c r="CL1217" s="519">
        <v>0</v>
      </c>
      <c r="CM1217" s="519">
        <v>0</v>
      </c>
      <c r="CN1217" s="519">
        <v>0</v>
      </c>
      <c r="CO1217" s="519">
        <v>0</v>
      </c>
      <c r="CP1217" s="519">
        <v>0</v>
      </c>
      <c r="CQ1217" s="519">
        <v>0</v>
      </c>
      <c r="CR1217" s="519">
        <v>0</v>
      </c>
      <c r="CS1217" s="519">
        <v>0</v>
      </c>
      <c r="CT1217" s="519">
        <v>0</v>
      </c>
      <c r="CU1217" s="519">
        <v>0</v>
      </c>
      <c r="CV1217" s="519">
        <v>0</v>
      </c>
      <c r="CW1217" s="519">
        <v>0</v>
      </c>
      <c r="CX1217" s="519">
        <v>0</v>
      </c>
      <c r="CY1217" s="519">
        <v>0</v>
      </c>
      <c r="CZ1217" s="519">
        <v>0</v>
      </c>
      <c r="DA1217" s="519">
        <v>0</v>
      </c>
      <c r="DB1217" s="519">
        <v>0</v>
      </c>
      <c r="DC1217" s="519">
        <v>0</v>
      </c>
      <c r="DD1217" s="519">
        <v>0</v>
      </c>
      <c r="DE1217" s="519">
        <v>0</v>
      </c>
      <c r="DF1217" s="519">
        <v>0</v>
      </c>
      <c r="DG1217" s="519">
        <v>0</v>
      </c>
      <c r="DH1217" s="519">
        <v>0</v>
      </c>
      <c r="DI1217" s="519">
        <v>0</v>
      </c>
      <c r="DJ1217" s="519">
        <v>0</v>
      </c>
      <c r="DK1217" s="519">
        <v>0</v>
      </c>
      <c r="DL1217" s="519">
        <v>0</v>
      </c>
      <c r="DM1217" s="519">
        <v>0</v>
      </c>
      <c r="DN1217" s="519">
        <v>0</v>
      </c>
      <c r="DO1217" s="519">
        <v>0</v>
      </c>
      <c r="DP1217" s="519">
        <v>0</v>
      </c>
      <c r="DQ1217" s="519">
        <v>0</v>
      </c>
      <c r="DR1217" s="519">
        <v>0</v>
      </c>
      <c r="DS1217" s="519">
        <v>0</v>
      </c>
      <c r="DT1217" s="519">
        <v>0</v>
      </c>
      <c r="DU1217" s="519">
        <v>0</v>
      </c>
      <c r="DV1217" s="519">
        <v>0</v>
      </c>
      <c r="DW1217" s="519">
        <v>0</v>
      </c>
      <c r="DX1217" s="519">
        <v>0</v>
      </c>
      <c r="DZ1217" s="337"/>
      <c r="EA1217" s="519" t="s">
        <v>1063</v>
      </c>
      <c r="EB1217" s="519" t="s">
        <v>1059</v>
      </c>
      <c r="EC1217" s="519">
        <v>31</v>
      </c>
      <c r="ED1217" s="183" t="str">
        <f t="shared" si="59"/>
        <v>SDN300131</v>
      </c>
      <c r="EE1217" s="519">
        <v>355.1</v>
      </c>
      <c r="EF1217" s="519">
        <v>10000</v>
      </c>
      <c r="EG1217" s="519">
        <v>10000</v>
      </c>
      <c r="EH1217" s="519">
        <v>10000</v>
      </c>
      <c r="EI1217" s="519">
        <v>10000</v>
      </c>
      <c r="EJ1217" s="519">
        <v>10000</v>
      </c>
      <c r="EK1217" s="519">
        <v>10000</v>
      </c>
      <c r="EL1217" s="519">
        <v>10000</v>
      </c>
      <c r="EM1217" s="519">
        <v>10000</v>
      </c>
      <c r="EN1217" s="519">
        <v>10000</v>
      </c>
      <c r="EO1217" s="519">
        <v>10000</v>
      </c>
      <c r="EP1217" s="519">
        <v>10000</v>
      </c>
      <c r="EQ1217" s="519">
        <v>10000</v>
      </c>
      <c r="ER1217" s="519">
        <v>10000</v>
      </c>
      <c r="ES1217" s="519">
        <v>10000</v>
      </c>
      <c r="ET1217" s="519">
        <v>10000</v>
      </c>
      <c r="EU1217" s="519">
        <v>10000</v>
      </c>
      <c r="EV1217" s="519">
        <v>10000</v>
      </c>
      <c r="EW1217" s="519">
        <v>10000</v>
      </c>
      <c r="EX1217" s="519">
        <v>10000</v>
      </c>
      <c r="EY1217" s="519">
        <v>10000</v>
      </c>
      <c r="EZ1217" s="519">
        <v>10000</v>
      </c>
      <c r="FA1217" s="519">
        <v>10000</v>
      </c>
      <c r="FB1217" s="519">
        <v>10000</v>
      </c>
      <c r="FC1217" s="519">
        <v>10000</v>
      </c>
      <c r="FD1217" s="519">
        <v>10000</v>
      </c>
      <c r="FE1217" s="519">
        <v>10000</v>
      </c>
      <c r="FF1217" s="519">
        <v>10000</v>
      </c>
      <c r="FG1217" s="519">
        <v>10000</v>
      </c>
      <c r="FH1217" s="519">
        <v>10000</v>
      </c>
      <c r="FI1217" s="519">
        <v>10000</v>
      </c>
      <c r="FJ1217" s="519">
        <v>10000</v>
      </c>
      <c r="FK1217" s="519">
        <v>10000</v>
      </c>
      <c r="FL1217" s="519">
        <v>10000</v>
      </c>
      <c r="FM1217" s="519">
        <v>10000</v>
      </c>
      <c r="FN1217" s="519">
        <v>10000</v>
      </c>
      <c r="FO1217" s="519">
        <v>10000</v>
      </c>
      <c r="FP1217" s="519">
        <v>10000</v>
      </c>
      <c r="FQ1217" s="519">
        <v>10000</v>
      </c>
      <c r="FR1217" s="519">
        <v>10000</v>
      </c>
      <c r="FS1217" s="519">
        <v>10000</v>
      </c>
      <c r="FT1217" s="519">
        <v>10000</v>
      </c>
      <c r="FU1217" s="519">
        <v>10000</v>
      </c>
      <c r="FV1217" s="519">
        <v>10000</v>
      </c>
      <c r="FW1217" s="519">
        <v>10000</v>
      </c>
      <c r="FX1217" s="519">
        <v>0</v>
      </c>
      <c r="FY1217" s="519">
        <v>0</v>
      </c>
      <c r="FZ1217" s="519">
        <v>0</v>
      </c>
      <c r="GA1217" s="519">
        <v>0</v>
      </c>
      <c r="GB1217" s="519">
        <v>0</v>
      </c>
      <c r="GC1217" s="519">
        <v>0</v>
      </c>
      <c r="GD1217" s="519">
        <v>0</v>
      </c>
      <c r="GE1217" s="519">
        <v>0</v>
      </c>
      <c r="GF1217" s="519">
        <v>0</v>
      </c>
      <c r="GG1217" s="519">
        <v>0</v>
      </c>
      <c r="GH1217" s="519">
        <v>0</v>
      </c>
      <c r="GI1217" s="519">
        <v>0</v>
      </c>
      <c r="GJ1217" s="519">
        <v>0</v>
      </c>
      <c r="GK1217" s="519">
        <v>0</v>
      </c>
      <c r="GL1217" s="519">
        <v>0</v>
      </c>
      <c r="GM1217" s="519">
        <v>0</v>
      </c>
      <c r="GN1217" s="519">
        <v>0</v>
      </c>
      <c r="GO1217" s="519">
        <v>0</v>
      </c>
      <c r="GP1217" s="519">
        <v>0</v>
      </c>
      <c r="GQ1217" s="519">
        <v>0</v>
      </c>
      <c r="GR1217" s="519">
        <v>0</v>
      </c>
      <c r="GS1217" s="519">
        <v>0</v>
      </c>
      <c r="GT1217" s="519">
        <v>0</v>
      </c>
      <c r="GU1217" s="519">
        <v>0</v>
      </c>
      <c r="GV1217" s="519">
        <v>0</v>
      </c>
      <c r="GW1217" s="519">
        <v>0</v>
      </c>
      <c r="GX1217" s="519">
        <v>0</v>
      </c>
      <c r="GY1217" s="519">
        <v>0</v>
      </c>
      <c r="GZ1217" s="519">
        <v>0</v>
      </c>
      <c r="HA1217" s="519">
        <v>0</v>
      </c>
      <c r="HB1217" s="519">
        <v>0</v>
      </c>
      <c r="HC1217" s="519">
        <v>0</v>
      </c>
      <c r="HD1217" s="519">
        <v>0</v>
      </c>
      <c r="HE1217" s="519">
        <v>0</v>
      </c>
      <c r="HF1217" s="519">
        <v>0</v>
      </c>
      <c r="HG1217" s="519">
        <v>0</v>
      </c>
      <c r="HH1217" s="519">
        <v>0</v>
      </c>
      <c r="HI1217" s="519">
        <v>0</v>
      </c>
      <c r="HJ1217" s="519">
        <v>0</v>
      </c>
      <c r="HK1217" s="519">
        <v>0</v>
      </c>
      <c r="HL1217" s="519">
        <v>0</v>
      </c>
      <c r="HM1217" s="519">
        <v>0</v>
      </c>
      <c r="HN1217" s="519">
        <v>0</v>
      </c>
      <c r="HO1217" s="519">
        <v>0</v>
      </c>
      <c r="HP1217" s="519">
        <v>0</v>
      </c>
      <c r="HQ1217" s="519">
        <v>0</v>
      </c>
      <c r="HR1217" s="519">
        <v>0</v>
      </c>
      <c r="HS1217" s="519">
        <v>0</v>
      </c>
      <c r="HT1217" s="519">
        <v>0</v>
      </c>
      <c r="HU1217" s="519">
        <v>0</v>
      </c>
      <c r="HV1217" s="519">
        <v>0</v>
      </c>
      <c r="HW1217" s="519">
        <v>0</v>
      </c>
      <c r="HX1217" s="519">
        <v>0</v>
      </c>
      <c r="HY1217" s="519">
        <v>0</v>
      </c>
      <c r="HZ1217" s="519">
        <v>0</v>
      </c>
      <c r="IA1217" s="519">
        <v>0</v>
      </c>
      <c r="IB1217" s="519">
        <v>0</v>
      </c>
      <c r="IC1217" s="519">
        <v>0</v>
      </c>
      <c r="ID1217" s="519">
        <v>0</v>
      </c>
      <c r="IE1217" s="519">
        <v>0</v>
      </c>
      <c r="IF1217" s="519">
        <v>0</v>
      </c>
      <c r="IG1217" s="519">
        <v>0</v>
      </c>
      <c r="IH1217" s="519">
        <v>0</v>
      </c>
      <c r="II1217" s="519">
        <v>0</v>
      </c>
      <c r="IJ1217" s="519">
        <v>0</v>
      </c>
      <c r="IK1217" s="519">
        <v>0</v>
      </c>
    </row>
    <row r="1218" spans="2:245" hidden="1">
      <c r="B1218" s="519" t="s">
        <v>1058</v>
      </c>
      <c r="C1218" s="519"/>
      <c r="D1218" s="519"/>
      <c r="E1218" s="519"/>
      <c r="F1218" s="519">
        <v>2</v>
      </c>
      <c r="G1218" s="519"/>
      <c r="H1218" s="519">
        <v>60</v>
      </c>
      <c r="I1218" s="519">
        <v>6</v>
      </c>
      <c r="J1218" s="519" t="str">
        <f t="shared" si="57"/>
        <v>SDN10026006</v>
      </c>
      <c r="K1218" s="519">
        <v>1652</v>
      </c>
      <c r="M1218" s="337"/>
      <c r="N1218" s="519" t="s">
        <v>1063</v>
      </c>
      <c r="O1218" s="519" t="s">
        <v>1059</v>
      </c>
      <c r="P1218" s="519">
        <v>32</v>
      </c>
      <c r="Q1218" s="521" t="str">
        <f t="shared" si="58"/>
        <v>SDN300132</v>
      </c>
      <c r="R1218" s="519">
        <v>365.7</v>
      </c>
      <c r="S1218" s="519">
        <v>2000</v>
      </c>
      <c r="T1218" s="519">
        <v>2000</v>
      </c>
      <c r="U1218" s="519">
        <v>2000</v>
      </c>
      <c r="V1218" s="519">
        <v>2000</v>
      </c>
      <c r="W1218" s="519">
        <v>2194.1999999999998</v>
      </c>
      <c r="X1218" s="519">
        <v>2559.9</v>
      </c>
      <c r="Y1218" s="519">
        <v>2925.6</v>
      </c>
      <c r="Z1218" s="519">
        <v>3291.3</v>
      </c>
      <c r="AA1218" s="519">
        <v>3657</v>
      </c>
      <c r="AB1218" s="519">
        <v>4022.7</v>
      </c>
      <c r="AC1218" s="519">
        <v>4388.3999999999996</v>
      </c>
      <c r="AD1218" s="519">
        <v>4754.1000000000004</v>
      </c>
      <c r="AE1218" s="519">
        <v>5119.8</v>
      </c>
      <c r="AF1218" s="519">
        <v>5485.5</v>
      </c>
      <c r="AG1218" s="519">
        <v>5778.1</v>
      </c>
      <c r="AH1218" s="519">
        <v>6070.6</v>
      </c>
      <c r="AI1218" s="519">
        <v>6363.2</v>
      </c>
      <c r="AJ1218" s="519">
        <v>6655.7</v>
      </c>
      <c r="AK1218" s="519">
        <v>6948.3</v>
      </c>
      <c r="AL1218" s="519">
        <v>7240.9</v>
      </c>
      <c r="AM1218" s="519">
        <v>7533.4</v>
      </c>
      <c r="AN1218" s="519">
        <v>7826</v>
      </c>
      <c r="AO1218" s="519">
        <v>8118.5</v>
      </c>
      <c r="AP1218" s="519">
        <v>8411.1</v>
      </c>
      <c r="AQ1218" s="519">
        <v>8703.7000000000007</v>
      </c>
      <c r="AR1218" s="519">
        <v>8996.2000000000007</v>
      </c>
      <c r="AS1218" s="519">
        <v>9288.7999999999993</v>
      </c>
      <c r="AT1218" s="519">
        <v>9581.2999999999993</v>
      </c>
      <c r="AU1218" s="519">
        <v>9873.9</v>
      </c>
      <c r="AV1218" s="519">
        <v>9873.9</v>
      </c>
      <c r="AW1218" s="519">
        <v>9873.9</v>
      </c>
      <c r="AX1218" s="519">
        <v>9873.9</v>
      </c>
      <c r="AY1218" s="519">
        <v>9873.9</v>
      </c>
      <c r="AZ1218" s="519">
        <v>9873.9</v>
      </c>
      <c r="BA1218" s="519">
        <v>9873.9</v>
      </c>
      <c r="BB1218" s="519">
        <v>9873.9</v>
      </c>
      <c r="BC1218" s="519">
        <v>9873.9</v>
      </c>
      <c r="BD1218" s="519">
        <v>9873.9</v>
      </c>
      <c r="BE1218" s="519">
        <v>9873.9</v>
      </c>
      <c r="BF1218" s="519">
        <v>9873.9</v>
      </c>
      <c r="BG1218" s="519">
        <v>9873.9</v>
      </c>
      <c r="BH1218" s="519">
        <v>9873.9</v>
      </c>
      <c r="BI1218" s="519">
        <v>9873.9</v>
      </c>
      <c r="BJ1218" s="519">
        <v>9873.9</v>
      </c>
      <c r="BK1218" s="519">
        <v>0</v>
      </c>
      <c r="BL1218" s="519">
        <v>0</v>
      </c>
      <c r="BM1218" s="519">
        <v>0</v>
      </c>
      <c r="BN1218" s="519">
        <v>0</v>
      </c>
      <c r="BO1218" s="519">
        <v>0</v>
      </c>
      <c r="BP1218" s="519">
        <v>0</v>
      </c>
      <c r="BQ1218" s="519">
        <v>0</v>
      </c>
      <c r="BR1218" s="519">
        <v>0</v>
      </c>
      <c r="BS1218" s="519">
        <v>0</v>
      </c>
      <c r="BT1218" s="519">
        <v>0</v>
      </c>
      <c r="BU1218" s="519">
        <v>0</v>
      </c>
      <c r="BV1218" s="519">
        <v>0</v>
      </c>
      <c r="BW1218" s="519">
        <v>0</v>
      </c>
      <c r="BX1218" s="519">
        <v>0</v>
      </c>
      <c r="BY1218" s="519">
        <v>0</v>
      </c>
      <c r="BZ1218" s="519">
        <v>0</v>
      </c>
      <c r="CA1218" s="519">
        <v>0</v>
      </c>
      <c r="CB1218" s="519">
        <v>0</v>
      </c>
      <c r="CC1218" s="519">
        <v>0</v>
      </c>
      <c r="CD1218" s="519">
        <v>0</v>
      </c>
      <c r="CE1218" s="519">
        <v>0</v>
      </c>
      <c r="CF1218" s="519">
        <v>0</v>
      </c>
      <c r="CG1218" s="519">
        <v>0</v>
      </c>
      <c r="CH1218" s="519">
        <v>0</v>
      </c>
      <c r="CI1218" s="519">
        <v>0</v>
      </c>
      <c r="CJ1218" s="519">
        <v>0</v>
      </c>
      <c r="CK1218" s="519">
        <v>0</v>
      </c>
      <c r="CL1218" s="519">
        <v>0</v>
      </c>
      <c r="CM1218" s="519">
        <v>0</v>
      </c>
      <c r="CN1218" s="519">
        <v>0</v>
      </c>
      <c r="CO1218" s="519">
        <v>0</v>
      </c>
      <c r="CP1218" s="519">
        <v>0</v>
      </c>
      <c r="CQ1218" s="519">
        <v>0</v>
      </c>
      <c r="CR1218" s="519">
        <v>0</v>
      </c>
      <c r="CS1218" s="519">
        <v>0</v>
      </c>
      <c r="CT1218" s="519">
        <v>0</v>
      </c>
      <c r="CU1218" s="519">
        <v>0</v>
      </c>
      <c r="CV1218" s="519">
        <v>0</v>
      </c>
      <c r="CW1218" s="519">
        <v>0</v>
      </c>
      <c r="CX1218" s="519">
        <v>0</v>
      </c>
      <c r="CY1218" s="519">
        <v>0</v>
      </c>
      <c r="CZ1218" s="519">
        <v>0</v>
      </c>
      <c r="DA1218" s="519">
        <v>0</v>
      </c>
      <c r="DB1218" s="519">
        <v>0</v>
      </c>
      <c r="DC1218" s="519">
        <v>0</v>
      </c>
      <c r="DD1218" s="519">
        <v>0</v>
      </c>
      <c r="DE1218" s="519">
        <v>0</v>
      </c>
      <c r="DF1218" s="519">
        <v>0</v>
      </c>
      <c r="DG1218" s="519">
        <v>0</v>
      </c>
      <c r="DH1218" s="519">
        <v>0</v>
      </c>
      <c r="DI1218" s="519">
        <v>0</v>
      </c>
      <c r="DJ1218" s="519">
        <v>0</v>
      </c>
      <c r="DK1218" s="519">
        <v>0</v>
      </c>
      <c r="DL1218" s="519">
        <v>0</v>
      </c>
      <c r="DM1218" s="519">
        <v>0</v>
      </c>
      <c r="DN1218" s="519">
        <v>0</v>
      </c>
      <c r="DO1218" s="519">
        <v>0</v>
      </c>
      <c r="DP1218" s="519">
        <v>0</v>
      </c>
      <c r="DQ1218" s="519">
        <v>0</v>
      </c>
      <c r="DR1218" s="519">
        <v>0</v>
      </c>
      <c r="DS1218" s="519">
        <v>0</v>
      </c>
      <c r="DT1218" s="519">
        <v>0</v>
      </c>
      <c r="DU1218" s="519">
        <v>0</v>
      </c>
      <c r="DV1218" s="519">
        <v>0</v>
      </c>
      <c r="DW1218" s="519">
        <v>0</v>
      </c>
      <c r="DX1218" s="519">
        <v>0</v>
      </c>
      <c r="DZ1218" s="337"/>
      <c r="EA1218" s="519" t="s">
        <v>1063</v>
      </c>
      <c r="EB1218" s="519" t="s">
        <v>1059</v>
      </c>
      <c r="EC1218" s="519">
        <v>32</v>
      </c>
      <c r="ED1218" s="183" t="str">
        <f t="shared" si="59"/>
        <v>SDN300132</v>
      </c>
      <c r="EE1218" s="519">
        <v>365.7</v>
      </c>
      <c r="EF1218" s="519">
        <v>10000</v>
      </c>
      <c r="EG1218" s="519">
        <v>10000</v>
      </c>
      <c r="EH1218" s="519">
        <v>10000</v>
      </c>
      <c r="EI1218" s="519">
        <v>10000</v>
      </c>
      <c r="EJ1218" s="519">
        <v>10000</v>
      </c>
      <c r="EK1218" s="519">
        <v>10000</v>
      </c>
      <c r="EL1218" s="519">
        <v>10000</v>
      </c>
      <c r="EM1218" s="519">
        <v>10000</v>
      </c>
      <c r="EN1218" s="519">
        <v>10000</v>
      </c>
      <c r="EO1218" s="519">
        <v>10000</v>
      </c>
      <c r="EP1218" s="519">
        <v>10000</v>
      </c>
      <c r="EQ1218" s="519">
        <v>10000</v>
      </c>
      <c r="ER1218" s="519">
        <v>10000</v>
      </c>
      <c r="ES1218" s="519">
        <v>10000</v>
      </c>
      <c r="ET1218" s="519">
        <v>10000</v>
      </c>
      <c r="EU1218" s="519">
        <v>10000</v>
      </c>
      <c r="EV1218" s="519">
        <v>10000</v>
      </c>
      <c r="EW1218" s="519">
        <v>10000</v>
      </c>
      <c r="EX1218" s="519">
        <v>10000</v>
      </c>
      <c r="EY1218" s="519">
        <v>10000</v>
      </c>
      <c r="EZ1218" s="519">
        <v>10000</v>
      </c>
      <c r="FA1218" s="519">
        <v>10000</v>
      </c>
      <c r="FB1218" s="519">
        <v>10000</v>
      </c>
      <c r="FC1218" s="519">
        <v>10000</v>
      </c>
      <c r="FD1218" s="519">
        <v>10000</v>
      </c>
      <c r="FE1218" s="519">
        <v>10000</v>
      </c>
      <c r="FF1218" s="519">
        <v>10000</v>
      </c>
      <c r="FG1218" s="519">
        <v>10000</v>
      </c>
      <c r="FH1218" s="519">
        <v>10000</v>
      </c>
      <c r="FI1218" s="519">
        <v>10000</v>
      </c>
      <c r="FJ1218" s="519">
        <v>10000</v>
      </c>
      <c r="FK1218" s="519">
        <v>10000</v>
      </c>
      <c r="FL1218" s="519">
        <v>10000</v>
      </c>
      <c r="FM1218" s="519">
        <v>10000</v>
      </c>
      <c r="FN1218" s="519">
        <v>10000</v>
      </c>
      <c r="FO1218" s="519">
        <v>10000</v>
      </c>
      <c r="FP1218" s="519">
        <v>10000</v>
      </c>
      <c r="FQ1218" s="519">
        <v>10000</v>
      </c>
      <c r="FR1218" s="519">
        <v>10000</v>
      </c>
      <c r="FS1218" s="519">
        <v>10000</v>
      </c>
      <c r="FT1218" s="519">
        <v>10000</v>
      </c>
      <c r="FU1218" s="519">
        <v>10000</v>
      </c>
      <c r="FV1218" s="519">
        <v>10000</v>
      </c>
      <c r="FW1218" s="519">
        <v>10000</v>
      </c>
      <c r="FX1218" s="519">
        <v>0</v>
      </c>
      <c r="FY1218" s="519">
        <v>0</v>
      </c>
      <c r="FZ1218" s="519">
        <v>0</v>
      </c>
      <c r="GA1218" s="519">
        <v>0</v>
      </c>
      <c r="GB1218" s="519">
        <v>0</v>
      </c>
      <c r="GC1218" s="519">
        <v>0</v>
      </c>
      <c r="GD1218" s="519">
        <v>0</v>
      </c>
      <c r="GE1218" s="519">
        <v>0</v>
      </c>
      <c r="GF1218" s="519">
        <v>0</v>
      </c>
      <c r="GG1218" s="519">
        <v>0</v>
      </c>
      <c r="GH1218" s="519">
        <v>0</v>
      </c>
      <c r="GI1218" s="519">
        <v>0</v>
      </c>
      <c r="GJ1218" s="519">
        <v>0</v>
      </c>
      <c r="GK1218" s="519">
        <v>0</v>
      </c>
      <c r="GL1218" s="519">
        <v>0</v>
      </c>
      <c r="GM1218" s="519">
        <v>0</v>
      </c>
      <c r="GN1218" s="519">
        <v>0</v>
      </c>
      <c r="GO1218" s="519">
        <v>0</v>
      </c>
      <c r="GP1218" s="519">
        <v>0</v>
      </c>
      <c r="GQ1218" s="519">
        <v>0</v>
      </c>
      <c r="GR1218" s="519">
        <v>0</v>
      </c>
      <c r="GS1218" s="519">
        <v>0</v>
      </c>
      <c r="GT1218" s="519">
        <v>0</v>
      </c>
      <c r="GU1218" s="519">
        <v>0</v>
      </c>
      <c r="GV1218" s="519">
        <v>0</v>
      </c>
      <c r="GW1218" s="519">
        <v>0</v>
      </c>
      <c r="GX1218" s="519">
        <v>0</v>
      </c>
      <c r="GY1218" s="519">
        <v>0</v>
      </c>
      <c r="GZ1218" s="519">
        <v>0</v>
      </c>
      <c r="HA1218" s="519">
        <v>0</v>
      </c>
      <c r="HB1218" s="519">
        <v>0</v>
      </c>
      <c r="HC1218" s="519">
        <v>0</v>
      </c>
      <c r="HD1218" s="519">
        <v>0</v>
      </c>
      <c r="HE1218" s="519">
        <v>0</v>
      </c>
      <c r="HF1218" s="519">
        <v>0</v>
      </c>
      <c r="HG1218" s="519">
        <v>0</v>
      </c>
      <c r="HH1218" s="519">
        <v>0</v>
      </c>
      <c r="HI1218" s="519">
        <v>0</v>
      </c>
      <c r="HJ1218" s="519">
        <v>0</v>
      </c>
      <c r="HK1218" s="519">
        <v>0</v>
      </c>
      <c r="HL1218" s="519">
        <v>0</v>
      </c>
      <c r="HM1218" s="519">
        <v>0</v>
      </c>
      <c r="HN1218" s="519">
        <v>0</v>
      </c>
      <c r="HO1218" s="519">
        <v>0</v>
      </c>
      <c r="HP1218" s="519">
        <v>0</v>
      </c>
      <c r="HQ1218" s="519">
        <v>0</v>
      </c>
      <c r="HR1218" s="519">
        <v>0</v>
      </c>
      <c r="HS1218" s="519">
        <v>0</v>
      </c>
      <c r="HT1218" s="519">
        <v>0</v>
      </c>
      <c r="HU1218" s="519">
        <v>0</v>
      </c>
      <c r="HV1218" s="519">
        <v>0</v>
      </c>
      <c r="HW1218" s="519">
        <v>0</v>
      </c>
      <c r="HX1218" s="519">
        <v>0</v>
      </c>
      <c r="HY1218" s="519">
        <v>0</v>
      </c>
      <c r="HZ1218" s="519">
        <v>0</v>
      </c>
      <c r="IA1218" s="519">
        <v>0</v>
      </c>
      <c r="IB1218" s="519">
        <v>0</v>
      </c>
      <c r="IC1218" s="519">
        <v>0</v>
      </c>
      <c r="ID1218" s="519">
        <v>0</v>
      </c>
      <c r="IE1218" s="519">
        <v>0</v>
      </c>
      <c r="IF1218" s="519">
        <v>0</v>
      </c>
      <c r="IG1218" s="519">
        <v>0</v>
      </c>
      <c r="IH1218" s="519">
        <v>0</v>
      </c>
      <c r="II1218" s="519">
        <v>0</v>
      </c>
      <c r="IJ1218" s="519">
        <v>0</v>
      </c>
      <c r="IK1218" s="519">
        <v>0</v>
      </c>
    </row>
    <row r="1219" spans="2:245" hidden="1">
      <c r="B1219" s="519" t="s">
        <v>1058</v>
      </c>
      <c r="C1219" s="519"/>
      <c r="D1219" s="519"/>
      <c r="E1219" s="519"/>
      <c r="F1219" s="519">
        <v>2</v>
      </c>
      <c r="G1219" s="519"/>
      <c r="H1219" s="519">
        <v>60</v>
      </c>
      <c r="I1219" s="519">
        <v>7</v>
      </c>
      <c r="J1219" s="519" t="str">
        <f t="shared" si="57"/>
        <v>SDN10026007</v>
      </c>
      <c r="K1219" s="519">
        <v>1652</v>
      </c>
      <c r="M1219" s="337"/>
      <c r="N1219" s="519" t="s">
        <v>1063</v>
      </c>
      <c r="O1219" s="519" t="s">
        <v>1059</v>
      </c>
      <c r="P1219" s="519">
        <v>33</v>
      </c>
      <c r="Q1219" s="521" t="str">
        <f t="shared" si="58"/>
        <v>SDN300133</v>
      </c>
      <c r="R1219" s="519">
        <v>376.3</v>
      </c>
      <c r="S1219" s="519">
        <v>2000</v>
      </c>
      <c r="T1219" s="519">
        <v>2000</v>
      </c>
      <c r="U1219" s="519">
        <v>2000</v>
      </c>
      <c r="V1219" s="519">
        <v>2000</v>
      </c>
      <c r="W1219" s="519">
        <v>2257.8000000000002</v>
      </c>
      <c r="X1219" s="519">
        <v>2634.1</v>
      </c>
      <c r="Y1219" s="519">
        <v>3010.4</v>
      </c>
      <c r="Z1219" s="519">
        <v>3386.7</v>
      </c>
      <c r="AA1219" s="519">
        <v>3763</v>
      </c>
      <c r="AB1219" s="519">
        <v>4139.3</v>
      </c>
      <c r="AC1219" s="519">
        <v>4515.6000000000004</v>
      </c>
      <c r="AD1219" s="519">
        <v>4891.8999999999996</v>
      </c>
      <c r="AE1219" s="519">
        <v>5268.2</v>
      </c>
      <c r="AF1219" s="519">
        <v>5644.5</v>
      </c>
      <c r="AG1219" s="519">
        <v>5945.5</v>
      </c>
      <c r="AH1219" s="519">
        <v>6246.6</v>
      </c>
      <c r="AI1219" s="519">
        <v>6547.6</v>
      </c>
      <c r="AJ1219" s="519">
        <v>6848.7</v>
      </c>
      <c r="AK1219" s="519">
        <v>7149.7</v>
      </c>
      <c r="AL1219" s="519">
        <v>7450.7</v>
      </c>
      <c r="AM1219" s="519">
        <v>7751.8</v>
      </c>
      <c r="AN1219" s="519">
        <v>8052.8</v>
      </c>
      <c r="AO1219" s="519">
        <v>8353.9</v>
      </c>
      <c r="AP1219" s="519">
        <v>8654.9</v>
      </c>
      <c r="AQ1219" s="519">
        <v>8955.9</v>
      </c>
      <c r="AR1219" s="519">
        <v>9257</v>
      </c>
      <c r="AS1219" s="519">
        <v>9558</v>
      </c>
      <c r="AT1219" s="519">
        <v>9859.1</v>
      </c>
      <c r="AU1219" s="519">
        <v>10160.1</v>
      </c>
      <c r="AV1219" s="519">
        <v>10160.1</v>
      </c>
      <c r="AW1219" s="519">
        <v>10160.1</v>
      </c>
      <c r="AX1219" s="519">
        <v>10160.1</v>
      </c>
      <c r="AY1219" s="519">
        <v>10160.1</v>
      </c>
      <c r="AZ1219" s="519">
        <v>10160.1</v>
      </c>
      <c r="BA1219" s="519">
        <v>10160.1</v>
      </c>
      <c r="BB1219" s="519">
        <v>10160.1</v>
      </c>
      <c r="BC1219" s="519">
        <v>10160.1</v>
      </c>
      <c r="BD1219" s="519">
        <v>10160.1</v>
      </c>
      <c r="BE1219" s="519">
        <v>10160.1</v>
      </c>
      <c r="BF1219" s="519">
        <v>10160.1</v>
      </c>
      <c r="BG1219" s="519">
        <v>10160.1</v>
      </c>
      <c r="BH1219" s="519">
        <v>10160.1</v>
      </c>
      <c r="BI1219" s="519">
        <v>10160.1</v>
      </c>
      <c r="BJ1219" s="519">
        <v>10160.1</v>
      </c>
      <c r="BK1219" s="519">
        <v>0</v>
      </c>
      <c r="BL1219" s="519">
        <v>0</v>
      </c>
      <c r="BM1219" s="519">
        <v>0</v>
      </c>
      <c r="BN1219" s="519">
        <v>0</v>
      </c>
      <c r="BO1219" s="519">
        <v>0</v>
      </c>
      <c r="BP1219" s="519">
        <v>0</v>
      </c>
      <c r="BQ1219" s="519">
        <v>0</v>
      </c>
      <c r="BR1219" s="519">
        <v>0</v>
      </c>
      <c r="BS1219" s="519">
        <v>0</v>
      </c>
      <c r="BT1219" s="519">
        <v>0</v>
      </c>
      <c r="BU1219" s="519">
        <v>0</v>
      </c>
      <c r="BV1219" s="519">
        <v>0</v>
      </c>
      <c r="BW1219" s="519">
        <v>0</v>
      </c>
      <c r="BX1219" s="519">
        <v>0</v>
      </c>
      <c r="BY1219" s="519">
        <v>0</v>
      </c>
      <c r="BZ1219" s="519">
        <v>0</v>
      </c>
      <c r="CA1219" s="519">
        <v>0</v>
      </c>
      <c r="CB1219" s="519">
        <v>0</v>
      </c>
      <c r="CC1219" s="519">
        <v>0</v>
      </c>
      <c r="CD1219" s="519">
        <v>0</v>
      </c>
      <c r="CE1219" s="519">
        <v>0</v>
      </c>
      <c r="CF1219" s="519">
        <v>0</v>
      </c>
      <c r="CG1219" s="519">
        <v>0</v>
      </c>
      <c r="CH1219" s="519">
        <v>0</v>
      </c>
      <c r="CI1219" s="519">
        <v>0</v>
      </c>
      <c r="CJ1219" s="519">
        <v>0</v>
      </c>
      <c r="CK1219" s="519">
        <v>0</v>
      </c>
      <c r="CL1219" s="519">
        <v>0</v>
      </c>
      <c r="CM1219" s="519">
        <v>0</v>
      </c>
      <c r="CN1219" s="519">
        <v>0</v>
      </c>
      <c r="CO1219" s="519">
        <v>0</v>
      </c>
      <c r="CP1219" s="519">
        <v>0</v>
      </c>
      <c r="CQ1219" s="519">
        <v>0</v>
      </c>
      <c r="CR1219" s="519">
        <v>0</v>
      </c>
      <c r="CS1219" s="519">
        <v>0</v>
      </c>
      <c r="CT1219" s="519">
        <v>0</v>
      </c>
      <c r="CU1219" s="519">
        <v>0</v>
      </c>
      <c r="CV1219" s="519">
        <v>0</v>
      </c>
      <c r="CW1219" s="519">
        <v>0</v>
      </c>
      <c r="CX1219" s="519">
        <v>0</v>
      </c>
      <c r="CY1219" s="519">
        <v>0</v>
      </c>
      <c r="CZ1219" s="519">
        <v>0</v>
      </c>
      <c r="DA1219" s="519">
        <v>0</v>
      </c>
      <c r="DB1219" s="519">
        <v>0</v>
      </c>
      <c r="DC1219" s="519">
        <v>0</v>
      </c>
      <c r="DD1219" s="519">
        <v>0</v>
      </c>
      <c r="DE1219" s="519">
        <v>0</v>
      </c>
      <c r="DF1219" s="519">
        <v>0</v>
      </c>
      <c r="DG1219" s="519">
        <v>0</v>
      </c>
      <c r="DH1219" s="519">
        <v>0</v>
      </c>
      <c r="DI1219" s="519">
        <v>0</v>
      </c>
      <c r="DJ1219" s="519">
        <v>0</v>
      </c>
      <c r="DK1219" s="519">
        <v>0</v>
      </c>
      <c r="DL1219" s="519">
        <v>0</v>
      </c>
      <c r="DM1219" s="519">
        <v>0</v>
      </c>
      <c r="DN1219" s="519">
        <v>0</v>
      </c>
      <c r="DO1219" s="519">
        <v>0</v>
      </c>
      <c r="DP1219" s="519">
        <v>0</v>
      </c>
      <c r="DQ1219" s="519">
        <v>0</v>
      </c>
      <c r="DR1219" s="519">
        <v>0</v>
      </c>
      <c r="DS1219" s="519">
        <v>0</v>
      </c>
      <c r="DT1219" s="519">
        <v>0</v>
      </c>
      <c r="DU1219" s="519">
        <v>0</v>
      </c>
      <c r="DV1219" s="519">
        <v>0</v>
      </c>
      <c r="DW1219" s="519">
        <v>0</v>
      </c>
      <c r="DX1219" s="519">
        <v>0</v>
      </c>
      <c r="DZ1219" s="337"/>
      <c r="EA1219" s="519" t="s">
        <v>1063</v>
      </c>
      <c r="EB1219" s="519" t="s">
        <v>1059</v>
      </c>
      <c r="EC1219" s="519">
        <v>33</v>
      </c>
      <c r="ED1219" s="183" t="str">
        <f t="shared" si="59"/>
        <v>SDN300133</v>
      </c>
      <c r="EE1219" s="519">
        <v>376.3</v>
      </c>
      <c r="EF1219" s="519">
        <v>10000</v>
      </c>
      <c r="EG1219" s="519">
        <v>10000</v>
      </c>
      <c r="EH1219" s="519">
        <v>10000</v>
      </c>
      <c r="EI1219" s="519">
        <v>10000</v>
      </c>
      <c r="EJ1219" s="519">
        <v>10000</v>
      </c>
      <c r="EK1219" s="519">
        <v>10000</v>
      </c>
      <c r="EL1219" s="519">
        <v>10000</v>
      </c>
      <c r="EM1219" s="519">
        <v>10000</v>
      </c>
      <c r="EN1219" s="519">
        <v>10000</v>
      </c>
      <c r="EO1219" s="519">
        <v>10000</v>
      </c>
      <c r="EP1219" s="519">
        <v>10000</v>
      </c>
      <c r="EQ1219" s="519">
        <v>10000</v>
      </c>
      <c r="ER1219" s="519">
        <v>10000</v>
      </c>
      <c r="ES1219" s="519">
        <v>10000</v>
      </c>
      <c r="ET1219" s="519">
        <v>10000</v>
      </c>
      <c r="EU1219" s="519">
        <v>10000</v>
      </c>
      <c r="EV1219" s="519">
        <v>10000</v>
      </c>
      <c r="EW1219" s="519">
        <v>10000</v>
      </c>
      <c r="EX1219" s="519">
        <v>10000</v>
      </c>
      <c r="EY1219" s="519">
        <v>10000</v>
      </c>
      <c r="EZ1219" s="519">
        <v>10000</v>
      </c>
      <c r="FA1219" s="519">
        <v>10000</v>
      </c>
      <c r="FB1219" s="519">
        <v>10000</v>
      </c>
      <c r="FC1219" s="519">
        <v>10000</v>
      </c>
      <c r="FD1219" s="519">
        <v>10000</v>
      </c>
      <c r="FE1219" s="519">
        <v>10000</v>
      </c>
      <c r="FF1219" s="519">
        <v>10000</v>
      </c>
      <c r="FG1219" s="519">
        <v>10000</v>
      </c>
      <c r="FH1219" s="519">
        <v>10160.1</v>
      </c>
      <c r="FI1219" s="519">
        <v>10160.1</v>
      </c>
      <c r="FJ1219" s="519">
        <v>10160.1</v>
      </c>
      <c r="FK1219" s="519">
        <v>10160.1</v>
      </c>
      <c r="FL1219" s="519">
        <v>10160.1</v>
      </c>
      <c r="FM1219" s="519">
        <v>10160.1</v>
      </c>
      <c r="FN1219" s="519">
        <v>10160.1</v>
      </c>
      <c r="FO1219" s="519">
        <v>10160.1</v>
      </c>
      <c r="FP1219" s="519">
        <v>10160.1</v>
      </c>
      <c r="FQ1219" s="519">
        <v>10160.1</v>
      </c>
      <c r="FR1219" s="519">
        <v>10160.1</v>
      </c>
      <c r="FS1219" s="519">
        <v>10160.1</v>
      </c>
      <c r="FT1219" s="519">
        <v>10160.1</v>
      </c>
      <c r="FU1219" s="519">
        <v>10160.1</v>
      </c>
      <c r="FV1219" s="519">
        <v>10160.1</v>
      </c>
      <c r="FW1219" s="519">
        <v>10160.1</v>
      </c>
      <c r="FX1219" s="519">
        <v>0</v>
      </c>
      <c r="FY1219" s="519">
        <v>0</v>
      </c>
      <c r="FZ1219" s="519">
        <v>0</v>
      </c>
      <c r="GA1219" s="519">
        <v>0</v>
      </c>
      <c r="GB1219" s="519">
        <v>0</v>
      </c>
      <c r="GC1219" s="519">
        <v>0</v>
      </c>
      <c r="GD1219" s="519">
        <v>0</v>
      </c>
      <c r="GE1219" s="519">
        <v>0</v>
      </c>
      <c r="GF1219" s="519">
        <v>0</v>
      </c>
      <c r="GG1219" s="519">
        <v>0</v>
      </c>
      <c r="GH1219" s="519">
        <v>0</v>
      </c>
      <c r="GI1219" s="519">
        <v>0</v>
      </c>
      <c r="GJ1219" s="519">
        <v>0</v>
      </c>
      <c r="GK1219" s="519">
        <v>0</v>
      </c>
      <c r="GL1219" s="519">
        <v>0</v>
      </c>
      <c r="GM1219" s="519">
        <v>0</v>
      </c>
      <c r="GN1219" s="519">
        <v>0</v>
      </c>
      <c r="GO1219" s="519">
        <v>0</v>
      </c>
      <c r="GP1219" s="519">
        <v>0</v>
      </c>
      <c r="GQ1219" s="519">
        <v>0</v>
      </c>
      <c r="GR1219" s="519">
        <v>0</v>
      </c>
      <c r="GS1219" s="519">
        <v>0</v>
      </c>
      <c r="GT1219" s="519">
        <v>0</v>
      </c>
      <c r="GU1219" s="519">
        <v>0</v>
      </c>
      <c r="GV1219" s="519">
        <v>0</v>
      </c>
      <c r="GW1219" s="519">
        <v>0</v>
      </c>
      <c r="GX1219" s="519">
        <v>0</v>
      </c>
      <c r="GY1219" s="519">
        <v>0</v>
      </c>
      <c r="GZ1219" s="519">
        <v>0</v>
      </c>
      <c r="HA1219" s="519">
        <v>0</v>
      </c>
      <c r="HB1219" s="519">
        <v>0</v>
      </c>
      <c r="HC1219" s="519">
        <v>0</v>
      </c>
      <c r="HD1219" s="519">
        <v>0</v>
      </c>
      <c r="HE1219" s="519">
        <v>0</v>
      </c>
      <c r="HF1219" s="519">
        <v>0</v>
      </c>
      <c r="HG1219" s="519">
        <v>0</v>
      </c>
      <c r="HH1219" s="519">
        <v>0</v>
      </c>
      <c r="HI1219" s="519">
        <v>0</v>
      </c>
      <c r="HJ1219" s="519">
        <v>0</v>
      </c>
      <c r="HK1219" s="519">
        <v>0</v>
      </c>
      <c r="HL1219" s="519">
        <v>0</v>
      </c>
      <c r="HM1219" s="519">
        <v>0</v>
      </c>
      <c r="HN1219" s="519">
        <v>0</v>
      </c>
      <c r="HO1219" s="519">
        <v>0</v>
      </c>
      <c r="HP1219" s="519">
        <v>0</v>
      </c>
      <c r="HQ1219" s="519">
        <v>0</v>
      </c>
      <c r="HR1219" s="519">
        <v>0</v>
      </c>
      <c r="HS1219" s="519">
        <v>0</v>
      </c>
      <c r="HT1219" s="519">
        <v>0</v>
      </c>
      <c r="HU1219" s="519">
        <v>0</v>
      </c>
      <c r="HV1219" s="519">
        <v>0</v>
      </c>
      <c r="HW1219" s="519">
        <v>0</v>
      </c>
      <c r="HX1219" s="519">
        <v>0</v>
      </c>
      <c r="HY1219" s="519">
        <v>0</v>
      </c>
      <c r="HZ1219" s="519">
        <v>0</v>
      </c>
      <c r="IA1219" s="519">
        <v>0</v>
      </c>
      <c r="IB1219" s="519">
        <v>0</v>
      </c>
      <c r="IC1219" s="519">
        <v>0</v>
      </c>
      <c r="ID1219" s="519">
        <v>0</v>
      </c>
      <c r="IE1219" s="519">
        <v>0</v>
      </c>
      <c r="IF1219" s="519">
        <v>0</v>
      </c>
      <c r="IG1219" s="519">
        <v>0</v>
      </c>
      <c r="IH1219" s="519">
        <v>0</v>
      </c>
      <c r="II1219" s="519">
        <v>0</v>
      </c>
      <c r="IJ1219" s="519">
        <v>0</v>
      </c>
      <c r="IK1219" s="519">
        <v>0</v>
      </c>
    </row>
    <row r="1220" spans="2:245" hidden="1">
      <c r="B1220" s="519" t="s">
        <v>1058</v>
      </c>
      <c r="C1220" s="519"/>
      <c r="D1220" s="519"/>
      <c r="E1220" s="519"/>
      <c r="F1220" s="519">
        <v>2</v>
      </c>
      <c r="G1220" s="519"/>
      <c r="H1220" s="519">
        <v>60</v>
      </c>
      <c r="I1220" s="519">
        <v>8</v>
      </c>
      <c r="J1220" s="519" t="str">
        <f t="shared" ref="J1220:J1283" si="60">B1220&amp;TEXT(F1220,"00")&amp;TEXT(H1220,"00")&amp;TEXT(I1220,"00")</f>
        <v>SDN10026008</v>
      </c>
      <c r="K1220" s="519">
        <v>1652</v>
      </c>
      <c r="M1220" s="337"/>
      <c r="N1220" s="519" t="s">
        <v>1063</v>
      </c>
      <c r="O1220" s="519" t="s">
        <v>1059</v>
      </c>
      <c r="P1220" s="519">
        <v>34</v>
      </c>
      <c r="Q1220" s="521" t="str">
        <f t="shared" si="58"/>
        <v>SDN300134</v>
      </c>
      <c r="R1220" s="519">
        <v>392.2</v>
      </c>
      <c r="S1220" s="519">
        <v>2000</v>
      </c>
      <c r="T1220" s="519">
        <v>2000</v>
      </c>
      <c r="U1220" s="519">
        <v>2000</v>
      </c>
      <c r="V1220" s="519">
        <v>2000</v>
      </c>
      <c r="W1220" s="519">
        <v>2353.1999999999998</v>
      </c>
      <c r="X1220" s="519">
        <v>2745.4</v>
      </c>
      <c r="Y1220" s="519">
        <v>3137.6</v>
      </c>
      <c r="Z1220" s="519">
        <v>3529.8</v>
      </c>
      <c r="AA1220" s="519">
        <v>3922</v>
      </c>
      <c r="AB1220" s="519">
        <v>4314.2</v>
      </c>
      <c r="AC1220" s="519">
        <v>4706.3999999999996</v>
      </c>
      <c r="AD1220" s="519">
        <v>5098.6000000000004</v>
      </c>
      <c r="AE1220" s="519">
        <v>5490.8</v>
      </c>
      <c r="AF1220" s="519">
        <v>5883</v>
      </c>
      <c r="AG1220" s="519">
        <v>6196.8</v>
      </c>
      <c r="AH1220" s="519">
        <v>6510.5</v>
      </c>
      <c r="AI1220" s="519">
        <v>6824.3</v>
      </c>
      <c r="AJ1220" s="519">
        <v>7138</v>
      </c>
      <c r="AK1220" s="519">
        <v>7451.8</v>
      </c>
      <c r="AL1220" s="519">
        <v>7765.6</v>
      </c>
      <c r="AM1220" s="519">
        <v>8079.3</v>
      </c>
      <c r="AN1220" s="519">
        <v>8393.1</v>
      </c>
      <c r="AO1220" s="519">
        <v>8706.7999999999993</v>
      </c>
      <c r="AP1220" s="519">
        <v>9020.6</v>
      </c>
      <c r="AQ1220" s="519">
        <v>9334.4</v>
      </c>
      <c r="AR1220" s="519">
        <v>9648.1</v>
      </c>
      <c r="AS1220" s="519">
        <v>9961.9</v>
      </c>
      <c r="AT1220" s="519">
        <v>10275.6</v>
      </c>
      <c r="AU1220" s="519">
        <v>10589.4</v>
      </c>
      <c r="AV1220" s="519">
        <v>10589.4</v>
      </c>
      <c r="AW1220" s="519">
        <v>10589.4</v>
      </c>
      <c r="AX1220" s="519">
        <v>10589.4</v>
      </c>
      <c r="AY1220" s="519">
        <v>10589.4</v>
      </c>
      <c r="AZ1220" s="519">
        <v>10589.4</v>
      </c>
      <c r="BA1220" s="519">
        <v>10589.4</v>
      </c>
      <c r="BB1220" s="519">
        <v>10589.4</v>
      </c>
      <c r="BC1220" s="519">
        <v>10589.4</v>
      </c>
      <c r="BD1220" s="519">
        <v>10589.4</v>
      </c>
      <c r="BE1220" s="519">
        <v>10589.4</v>
      </c>
      <c r="BF1220" s="519">
        <v>10589.4</v>
      </c>
      <c r="BG1220" s="519">
        <v>10589.4</v>
      </c>
      <c r="BH1220" s="519">
        <v>10589.4</v>
      </c>
      <c r="BI1220" s="519">
        <v>10589.4</v>
      </c>
      <c r="BJ1220" s="519">
        <v>10589.4</v>
      </c>
      <c r="BK1220" s="519">
        <v>0</v>
      </c>
      <c r="BL1220" s="519">
        <v>0</v>
      </c>
      <c r="BM1220" s="519">
        <v>0</v>
      </c>
      <c r="BN1220" s="519">
        <v>0</v>
      </c>
      <c r="BO1220" s="519">
        <v>0</v>
      </c>
      <c r="BP1220" s="519">
        <v>0</v>
      </c>
      <c r="BQ1220" s="519">
        <v>0</v>
      </c>
      <c r="BR1220" s="519">
        <v>0</v>
      </c>
      <c r="BS1220" s="519">
        <v>0</v>
      </c>
      <c r="BT1220" s="519">
        <v>0</v>
      </c>
      <c r="BU1220" s="519">
        <v>0</v>
      </c>
      <c r="BV1220" s="519">
        <v>0</v>
      </c>
      <c r="BW1220" s="519">
        <v>0</v>
      </c>
      <c r="BX1220" s="519">
        <v>0</v>
      </c>
      <c r="BY1220" s="519">
        <v>0</v>
      </c>
      <c r="BZ1220" s="519">
        <v>0</v>
      </c>
      <c r="CA1220" s="519">
        <v>0</v>
      </c>
      <c r="CB1220" s="519">
        <v>0</v>
      </c>
      <c r="CC1220" s="519">
        <v>0</v>
      </c>
      <c r="CD1220" s="519">
        <v>0</v>
      </c>
      <c r="CE1220" s="519">
        <v>0</v>
      </c>
      <c r="CF1220" s="519">
        <v>0</v>
      </c>
      <c r="CG1220" s="519">
        <v>0</v>
      </c>
      <c r="CH1220" s="519">
        <v>0</v>
      </c>
      <c r="CI1220" s="519">
        <v>0</v>
      </c>
      <c r="CJ1220" s="519">
        <v>0</v>
      </c>
      <c r="CK1220" s="519">
        <v>0</v>
      </c>
      <c r="CL1220" s="519">
        <v>0</v>
      </c>
      <c r="CM1220" s="519">
        <v>0</v>
      </c>
      <c r="CN1220" s="519">
        <v>0</v>
      </c>
      <c r="CO1220" s="519">
        <v>0</v>
      </c>
      <c r="CP1220" s="519">
        <v>0</v>
      </c>
      <c r="CQ1220" s="519">
        <v>0</v>
      </c>
      <c r="CR1220" s="519">
        <v>0</v>
      </c>
      <c r="CS1220" s="519">
        <v>0</v>
      </c>
      <c r="CT1220" s="519">
        <v>0</v>
      </c>
      <c r="CU1220" s="519">
        <v>0</v>
      </c>
      <c r="CV1220" s="519">
        <v>0</v>
      </c>
      <c r="CW1220" s="519">
        <v>0</v>
      </c>
      <c r="CX1220" s="519">
        <v>0</v>
      </c>
      <c r="CY1220" s="519">
        <v>0</v>
      </c>
      <c r="CZ1220" s="519">
        <v>0</v>
      </c>
      <c r="DA1220" s="519">
        <v>0</v>
      </c>
      <c r="DB1220" s="519">
        <v>0</v>
      </c>
      <c r="DC1220" s="519">
        <v>0</v>
      </c>
      <c r="DD1220" s="519">
        <v>0</v>
      </c>
      <c r="DE1220" s="519">
        <v>0</v>
      </c>
      <c r="DF1220" s="519">
        <v>0</v>
      </c>
      <c r="DG1220" s="519">
        <v>0</v>
      </c>
      <c r="DH1220" s="519">
        <v>0</v>
      </c>
      <c r="DI1220" s="519">
        <v>0</v>
      </c>
      <c r="DJ1220" s="519">
        <v>0</v>
      </c>
      <c r="DK1220" s="519">
        <v>0</v>
      </c>
      <c r="DL1220" s="519">
        <v>0</v>
      </c>
      <c r="DM1220" s="519">
        <v>0</v>
      </c>
      <c r="DN1220" s="519">
        <v>0</v>
      </c>
      <c r="DO1220" s="519">
        <v>0</v>
      </c>
      <c r="DP1220" s="519">
        <v>0</v>
      </c>
      <c r="DQ1220" s="519">
        <v>0</v>
      </c>
      <c r="DR1220" s="519">
        <v>0</v>
      </c>
      <c r="DS1220" s="519">
        <v>0</v>
      </c>
      <c r="DT1220" s="519">
        <v>0</v>
      </c>
      <c r="DU1220" s="519">
        <v>0</v>
      </c>
      <c r="DV1220" s="519">
        <v>0</v>
      </c>
      <c r="DW1220" s="519">
        <v>0</v>
      </c>
      <c r="DX1220" s="519">
        <v>0</v>
      </c>
      <c r="DZ1220" s="337"/>
      <c r="EA1220" s="519" t="s">
        <v>1063</v>
      </c>
      <c r="EB1220" s="519" t="s">
        <v>1059</v>
      </c>
      <c r="EC1220" s="519">
        <v>34</v>
      </c>
      <c r="ED1220" s="183" t="str">
        <f t="shared" si="59"/>
        <v>SDN300134</v>
      </c>
      <c r="EE1220" s="519">
        <v>392.2</v>
      </c>
      <c r="EF1220" s="519">
        <v>10000</v>
      </c>
      <c r="EG1220" s="519">
        <v>10000</v>
      </c>
      <c r="EH1220" s="519">
        <v>10000</v>
      </c>
      <c r="EI1220" s="519">
        <v>10000</v>
      </c>
      <c r="EJ1220" s="519">
        <v>10000</v>
      </c>
      <c r="EK1220" s="519">
        <v>10000</v>
      </c>
      <c r="EL1220" s="519">
        <v>10000</v>
      </c>
      <c r="EM1220" s="519">
        <v>10000</v>
      </c>
      <c r="EN1220" s="519">
        <v>10000</v>
      </c>
      <c r="EO1220" s="519">
        <v>10000</v>
      </c>
      <c r="EP1220" s="519">
        <v>10000</v>
      </c>
      <c r="EQ1220" s="519">
        <v>10000</v>
      </c>
      <c r="ER1220" s="519">
        <v>10000</v>
      </c>
      <c r="ES1220" s="519">
        <v>10000</v>
      </c>
      <c r="ET1220" s="519">
        <v>10000</v>
      </c>
      <c r="EU1220" s="519">
        <v>10000</v>
      </c>
      <c r="EV1220" s="519">
        <v>10000</v>
      </c>
      <c r="EW1220" s="519">
        <v>10000</v>
      </c>
      <c r="EX1220" s="519">
        <v>10000</v>
      </c>
      <c r="EY1220" s="519">
        <v>10000</v>
      </c>
      <c r="EZ1220" s="519">
        <v>10000</v>
      </c>
      <c r="FA1220" s="519">
        <v>10000</v>
      </c>
      <c r="FB1220" s="519">
        <v>10000</v>
      </c>
      <c r="FC1220" s="519">
        <v>10000</v>
      </c>
      <c r="FD1220" s="519">
        <v>10000</v>
      </c>
      <c r="FE1220" s="519">
        <v>10000</v>
      </c>
      <c r="FF1220" s="519">
        <v>10000</v>
      </c>
      <c r="FG1220" s="519">
        <v>10275.6</v>
      </c>
      <c r="FH1220" s="519">
        <v>10589.4</v>
      </c>
      <c r="FI1220" s="519">
        <v>10589.4</v>
      </c>
      <c r="FJ1220" s="519">
        <v>10589.4</v>
      </c>
      <c r="FK1220" s="519">
        <v>10589.4</v>
      </c>
      <c r="FL1220" s="519">
        <v>10589.4</v>
      </c>
      <c r="FM1220" s="519">
        <v>10589.4</v>
      </c>
      <c r="FN1220" s="519">
        <v>10589.4</v>
      </c>
      <c r="FO1220" s="519">
        <v>10589.4</v>
      </c>
      <c r="FP1220" s="519">
        <v>10589.4</v>
      </c>
      <c r="FQ1220" s="519">
        <v>10589.4</v>
      </c>
      <c r="FR1220" s="519">
        <v>10589.4</v>
      </c>
      <c r="FS1220" s="519">
        <v>10589.4</v>
      </c>
      <c r="FT1220" s="519">
        <v>10589.4</v>
      </c>
      <c r="FU1220" s="519">
        <v>10589.4</v>
      </c>
      <c r="FV1220" s="519">
        <v>10589.4</v>
      </c>
      <c r="FW1220" s="519">
        <v>10589.4</v>
      </c>
      <c r="FX1220" s="519">
        <v>0</v>
      </c>
      <c r="FY1220" s="519">
        <v>0</v>
      </c>
      <c r="FZ1220" s="519">
        <v>0</v>
      </c>
      <c r="GA1220" s="519">
        <v>0</v>
      </c>
      <c r="GB1220" s="519">
        <v>0</v>
      </c>
      <c r="GC1220" s="519">
        <v>0</v>
      </c>
      <c r="GD1220" s="519">
        <v>0</v>
      </c>
      <c r="GE1220" s="519">
        <v>0</v>
      </c>
      <c r="GF1220" s="519">
        <v>0</v>
      </c>
      <c r="GG1220" s="519">
        <v>0</v>
      </c>
      <c r="GH1220" s="519">
        <v>0</v>
      </c>
      <c r="GI1220" s="519">
        <v>0</v>
      </c>
      <c r="GJ1220" s="519">
        <v>0</v>
      </c>
      <c r="GK1220" s="519">
        <v>0</v>
      </c>
      <c r="GL1220" s="519">
        <v>0</v>
      </c>
      <c r="GM1220" s="519">
        <v>0</v>
      </c>
      <c r="GN1220" s="519">
        <v>0</v>
      </c>
      <c r="GO1220" s="519">
        <v>0</v>
      </c>
      <c r="GP1220" s="519">
        <v>0</v>
      </c>
      <c r="GQ1220" s="519">
        <v>0</v>
      </c>
      <c r="GR1220" s="519">
        <v>0</v>
      </c>
      <c r="GS1220" s="519">
        <v>0</v>
      </c>
      <c r="GT1220" s="519">
        <v>0</v>
      </c>
      <c r="GU1220" s="519">
        <v>0</v>
      </c>
      <c r="GV1220" s="519">
        <v>0</v>
      </c>
      <c r="GW1220" s="519">
        <v>0</v>
      </c>
      <c r="GX1220" s="519">
        <v>0</v>
      </c>
      <c r="GY1220" s="519">
        <v>0</v>
      </c>
      <c r="GZ1220" s="519">
        <v>0</v>
      </c>
      <c r="HA1220" s="519">
        <v>0</v>
      </c>
      <c r="HB1220" s="519">
        <v>0</v>
      </c>
      <c r="HC1220" s="519">
        <v>0</v>
      </c>
      <c r="HD1220" s="519">
        <v>0</v>
      </c>
      <c r="HE1220" s="519">
        <v>0</v>
      </c>
      <c r="HF1220" s="519">
        <v>0</v>
      </c>
      <c r="HG1220" s="519">
        <v>0</v>
      </c>
      <c r="HH1220" s="519">
        <v>0</v>
      </c>
      <c r="HI1220" s="519">
        <v>0</v>
      </c>
      <c r="HJ1220" s="519">
        <v>0</v>
      </c>
      <c r="HK1220" s="519">
        <v>0</v>
      </c>
      <c r="HL1220" s="519">
        <v>0</v>
      </c>
      <c r="HM1220" s="519">
        <v>0</v>
      </c>
      <c r="HN1220" s="519">
        <v>0</v>
      </c>
      <c r="HO1220" s="519">
        <v>0</v>
      </c>
      <c r="HP1220" s="519">
        <v>0</v>
      </c>
      <c r="HQ1220" s="519">
        <v>0</v>
      </c>
      <c r="HR1220" s="519">
        <v>0</v>
      </c>
      <c r="HS1220" s="519">
        <v>0</v>
      </c>
      <c r="HT1220" s="519">
        <v>0</v>
      </c>
      <c r="HU1220" s="519">
        <v>0</v>
      </c>
      <c r="HV1220" s="519">
        <v>0</v>
      </c>
      <c r="HW1220" s="519">
        <v>0</v>
      </c>
      <c r="HX1220" s="519">
        <v>0</v>
      </c>
      <c r="HY1220" s="519">
        <v>0</v>
      </c>
      <c r="HZ1220" s="519">
        <v>0</v>
      </c>
      <c r="IA1220" s="519">
        <v>0</v>
      </c>
      <c r="IB1220" s="519">
        <v>0</v>
      </c>
      <c r="IC1220" s="519">
        <v>0</v>
      </c>
      <c r="ID1220" s="519">
        <v>0</v>
      </c>
      <c r="IE1220" s="519">
        <v>0</v>
      </c>
      <c r="IF1220" s="519">
        <v>0</v>
      </c>
      <c r="IG1220" s="519">
        <v>0</v>
      </c>
      <c r="IH1220" s="519">
        <v>0</v>
      </c>
      <c r="II1220" s="519">
        <v>0</v>
      </c>
      <c r="IJ1220" s="519">
        <v>0</v>
      </c>
      <c r="IK1220" s="519">
        <v>0</v>
      </c>
    </row>
    <row r="1221" spans="2:245" hidden="1">
      <c r="B1221" s="519" t="s">
        <v>1058</v>
      </c>
      <c r="C1221" s="519"/>
      <c r="D1221" s="519"/>
      <c r="E1221" s="519"/>
      <c r="F1221" s="519">
        <v>2</v>
      </c>
      <c r="G1221" s="519"/>
      <c r="H1221" s="519">
        <v>60</v>
      </c>
      <c r="I1221" s="519">
        <v>9</v>
      </c>
      <c r="J1221" s="519" t="str">
        <f t="shared" si="60"/>
        <v>SDN10026009</v>
      </c>
      <c r="K1221" s="519">
        <v>1652</v>
      </c>
      <c r="M1221" s="337"/>
      <c r="N1221" s="519" t="s">
        <v>1063</v>
      </c>
      <c r="O1221" s="519" t="s">
        <v>1059</v>
      </c>
      <c r="P1221" s="519">
        <v>35</v>
      </c>
      <c r="Q1221" s="521" t="str">
        <f t="shared" si="58"/>
        <v>SDN300135</v>
      </c>
      <c r="R1221" s="519">
        <v>418.7</v>
      </c>
      <c r="S1221" s="519">
        <v>2000</v>
      </c>
      <c r="T1221" s="519">
        <v>2000</v>
      </c>
      <c r="U1221" s="519">
        <v>2000</v>
      </c>
      <c r="V1221" s="519">
        <v>2093.5</v>
      </c>
      <c r="W1221" s="519">
        <v>2512.1999999999998</v>
      </c>
      <c r="X1221" s="519">
        <v>2930.9</v>
      </c>
      <c r="Y1221" s="519">
        <v>3349.6</v>
      </c>
      <c r="Z1221" s="519">
        <v>3768.3</v>
      </c>
      <c r="AA1221" s="519">
        <v>4187</v>
      </c>
      <c r="AB1221" s="519">
        <v>4605.7</v>
      </c>
      <c r="AC1221" s="519">
        <v>5024.3999999999996</v>
      </c>
      <c r="AD1221" s="519">
        <v>5443.1</v>
      </c>
      <c r="AE1221" s="519">
        <v>5861.8</v>
      </c>
      <c r="AF1221" s="519">
        <v>6280.5</v>
      </c>
      <c r="AG1221" s="519">
        <v>6615.5</v>
      </c>
      <c r="AH1221" s="519">
        <v>6950.4</v>
      </c>
      <c r="AI1221" s="519">
        <v>7285.4</v>
      </c>
      <c r="AJ1221" s="519">
        <v>7620.3</v>
      </c>
      <c r="AK1221" s="519">
        <v>7955.3</v>
      </c>
      <c r="AL1221" s="519">
        <v>8290.2999999999993</v>
      </c>
      <c r="AM1221" s="519">
        <v>8625.2000000000007</v>
      </c>
      <c r="AN1221" s="519">
        <v>8960.2000000000007</v>
      </c>
      <c r="AO1221" s="519">
        <v>9295.1</v>
      </c>
      <c r="AP1221" s="519">
        <v>9630.1</v>
      </c>
      <c r="AQ1221" s="519">
        <v>9965.1</v>
      </c>
      <c r="AR1221" s="519">
        <v>10300</v>
      </c>
      <c r="AS1221" s="519">
        <v>10635</v>
      </c>
      <c r="AT1221" s="519">
        <v>10969.9</v>
      </c>
      <c r="AU1221" s="519">
        <v>11304.9</v>
      </c>
      <c r="AV1221" s="519">
        <v>11304.9</v>
      </c>
      <c r="AW1221" s="519">
        <v>11304.9</v>
      </c>
      <c r="AX1221" s="519">
        <v>11304.9</v>
      </c>
      <c r="AY1221" s="519">
        <v>11304.9</v>
      </c>
      <c r="AZ1221" s="519">
        <v>11304.9</v>
      </c>
      <c r="BA1221" s="519">
        <v>11304.9</v>
      </c>
      <c r="BB1221" s="519">
        <v>11304.9</v>
      </c>
      <c r="BC1221" s="519">
        <v>11304.9</v>
      </c>
      <c r="BD1221" s="519">
        <v>11304.9</v>
      </c>
      <c r="BE1221" s="519">
        <v>11304.9</v>
      </c>
      <c r="BF1221" s="519">
        <v>11304.9</v>
      </c>
      <c r="BG1221" s="519">
        <v>11304.9</v>
      </c>
      <c r="BH1221" s="519">
        <v>11304.9</v>
      </c>
      <c r="BI1221" s="519">
        <v>11304.9</v>
      </c>
      <c r="BJ1221" s="519">
        <v>11304.9</v>
      </c>
      <c r="BK1221" s="519">
        <v>0</v>
      </c>
      <c r="BL1221" s="519">
        <v>0</v>
      </c>
      <c r="BM1221" s="519">
        <v>0</v>
      </c>
      <c r="BN1221" s="519">
        <v>0</v>
      </c>
      <c r="BO1221" s="519">
        <v>0</v>
      </c>
      <c r="BP1221" s="519">
        <v>0</v>
      </c>
      <c r="BQ1221" s="519">
        <v>0</v>
      </c>
      <c r="BR1221" s="519">
        <v>0</v>
      </c>
      <c r="BS1221" s="519">
        <v>0</v>
      </c>
      <c r="BT1221" s="519">
        <v>0</v>
      </c>
      <c r="BU1221" s="519">
        <v>0</v>
      </c>
      <c r="BV1221" s="519">
        <v>0</v>
      </c>
      <c r="BW1221" s="519">
        <v>0</v>
      </c>
      <c r="BX1221" s="519">
        <v>0</v>
      </c>
      <c r="BY1221" s="519">
        <v>0</v>
      </c>
      <c r="BZ1221" s="519">
        <v>0</v>
      </c>
      <c r="CA1221" s="519">
        <v>0</v>
      </c>
      <c r="CB1221" s="519">
        <v>0</v>
      </c>
      <c r="CC1221" s="519">
        <v>0</v>
      </c>
      <c r="CD1221" s="519">
        <v>0</v>
      </c>
      <c r="CE1221" s="519">
        <v>0</v>
      </c>
      <c r="CF1221" s="519">
        <v>0</v>
      </c>
      <c r="CG1221" s="519">
        <v>0</v>
      </c>
      <c r="CH1221" s="519">
        <v>0</v>
      </c>
      <c r="CI1221" s="519">
        <v>0</v>
      </c>
      <c r="CJ1221" s="519">
        <v>0</v>
      </c>
      <c r="CK1221" s="519">
        <v>0</v>
      </c>
      <c r="CL1221" s="519">
        <v>0</v>
      </c>
      <c r="CM1221" s="519">
        <v>0</v>
      </c>
      <c r="CN1221" s="519">
        <v>0</v>
      </c>
      <c r="CO1221" s="519">
        <v>0</v>
      </c>
      <c r="CP1221" s="519">
        <v>0</v>
      </c>
      <c r="CQ1221" s="519">
        <v>0</v>
      </c>
      <c r="CR1221" s="519">
        <v>0</v>
      </c>
      <c r="CS1221" s="519">
        <v>0</v>
      </c>
      <c r="CT1221" s="519">
        <v>0</v>
      </c>
      <c r="CU1221" s="519">
        <v>0</v>
      </c>
      <c r="CV1221" s="519">
        <v>0</v>
      </c>
      <c r="CW1221" s="519">
        <v>0</v>
      </c>
      <c r="CX1221" s="519">
        <v>0</v>
      </c>
      <c r="CY1221" s="519">
        <v>0</v>
      </c>
      <c r="CZ1221" s="519">
        <v>0</v>
      </c>
      <c r="DA1221" s="519">
        <v>0</v>
      </c>
      <c r="DB1221" s="519">
        <v>0</v>
      </c>
      <c r="DC1221" s="519">
        <v>0</v>
      </c>
      <c r="DD1221" s="519">
        <v>0</v>
      </c>
      <c r="DE1221" s="519">
        <v>0</v>
      </c>
      <c r="DF1221" s="519">
        <v>0</v>
      </c>
      <c r="DG1221" s="519">
        <v>0</v>
      </c>
      <c r="DH1221" s="519">
        <v>0</v>
      </c>
      <c r="DI1221" s="519">
        <v>0</v>
      </c>
      <c r="DJ1221" s="519">
        <v>0</v>
      </c>
      <c r="DK1221" s="519">
        <v>0</v>
      </c>
      <c r="DL1221" s="519">
        <v>0</v>
      </c>
      <c r="DM1221" s="519">
        <v>0</v>
      </c>
      <c r="DN1221" s="519">
        <v>0</v>
      </c>
      <c r="DO1221" s="519">
        <v>0</v>
      </c>
      <c r="DP1221" s="519">
        <v>0</v>
      </c>
      <c r="DQ1221" s="519">
        <v>0</v>
      </c>
      <c r="DR1221" s="519">
        <v>0</v>
      </c>
      <c r="DS1221" s="519">
        <v>0</v>
      </c>
      <c r="DT1221" s="519">
        <v>0</v>
      </c>
      <c r="DU1221" s="519">
        <v>0</v>
      </c>
      <c r="DV1221" s="519">
        <v>0</v>
      </c>
      <c r="DW1221" s="519">
        <v>0</v>
      </c>
      <c r="DX1221" s="519">
        <v>0</v>
      </c>
      <c r="DZ1221" s="337"/>
      <c r="EA1221" s="519" t="s">
        <v>1063</v>
      </c>
      <c r="EB1221" s="519" t="s">
        <v>1059</v>
      </c>
      <c r="EC1221" s="519">
        <v>35</v>
      </c>
      <c r="ED1221" s="183" t="str">
        <f t="shared" si="59"/>
        <v>SDN300135</v>
      </c>
      <c r="EE1221" s="519">
        <v>418.7</v>
      </c>
      <c r="EF1221" s="519">
        <v>10000</v>
      </c>
      <c r="EG1221" s="519">
        <v>10000</v>
      </c>
      <c r="EH1221" s="519">
        <v>10000</v>
      </c>
      <c r="EI1221" s="519">
        <v>10000</v>
      </c>
      <c r="EJ1221" s="519">
        <v>10000</v>
      </c>
      <c r="EK1221" s="519">
        <v>10000</v>
      </c>
      <c r="EL1221" s="519">
        <v>10000</v>
      </c>
      <c r="EM1221" s="519">
        <v>10000</v>
      </c>
      <c r="EN1221" s="519">
        <v>10000</v>
      </c>
      <c r="EO1221" s="519">
        <v>10000</v>
      </c>
      <c r="EP1221" s="519">
        <v>10000</v>
      </c>
      <c r="EQ1221" s="519">
        <v>10000</v>
      </c>
      <c r="ER1221" s="519">
        <v>10000</v>
      </c>
      <c r="ES1221" s="519">
        <v>10000</v>
      </c>
      <c r="ET1221" s="519">
        <v>10000</v>
      </c>
      <c r="EU1221" s="519">
        <v>10000</v>
      </c>
      <c r="EV1221" s="519">
        <v>10000</v>
      </c>
      <c r="EW1221" s="519">
        <v>10000</v>
      </c>
      <c r="EX1221" s="519">
        <v>10000</v>
      </c>
      <c r="EY1221" s="519">
        <v>10000</v>
      </c>
      <c r="EZ1221" s="519">
        <v>10000</v>
      </c>
      <c r="FA1221" s="519">
        <v>10000</v>
      </c>
      <c r="FB1221" s="519">
        <v>10000</v>
      </c>
      <c r="FC1221" s="519">
        <v>10000</v>
      </c>
      <c r="FD1221" s="519">
        <v>10000</v>
      </c>
      <c r="FE1221" s="519">
        <v>10300</v>
      </c>
      <c r="FF1221" s="519">
        <v>10635</v>
      </c>
      <c r="FG1221" s="519">
        <v>10969.9</v>
      </c>
      <c r="FH1221" s="519">
        <v>11304.9</v>
      </c>
      <c r="FI1221" s="519">
        <v>11304.9</v>
      </c>
      <c r="FJ1221" s="519">
        <v>11304.9</v>
      </c>
      <c r="FK1221" s="519">
        <v>11304.9</v>
      </c>
      <c r="FL1221" s="519">
        <v>11304.9</v>
      </c>
      <c r="FM1221" s="519">
        <v>11304.9</v>
      </c>
      <c r="FN1221" s="519">
        <v>11304.9</v>
      </c>
      <c r="FO1221" s="519">
        <v>11304.9</v>
      </c>
      <c r="FP1221" s="519">
        <v>11304.9</v>
      </c>
      <c r="FQ1221" s="519">
        <v>11304.9</v>
      </c>
      <c r="FR1221" s="519">
        <v>11304.9</v>
      </c>
      <c r="FS1221" s="519">
        <v>11304.9</v>
      </c>
      <c r="FT1221" s="519">
        <v>11304.9</v>
      </c>
      <c r="FU1221" s="519">
        <v>11304.9</v>
      </c>
      <c r="FV1221" s="519">
        <v>11304.9</v>
      </c>
      <c r="FW1221" s="519">
        <v>11304.9</v>
      </c>
      <c r="FX1221" s="519">
        <v>0</v>
      </c>
      <c r="FY1221" s="519">
        <v>0</v>
      </c>
      <c r="FZ1221" s="519">
        <v>0</v>
      </c>
      <c r="GA1221" s="519">
        <v>0</v>
      </c>
      <c r="GB1221" s="519">
        <v>0</v>
      </c>
      <c r="GC1221" s="519">
        <v>0</v>
      </c>
      <c r="GD1221" s="519">
        <v>0</v>
      </c>
      <c r="GE1221" s="519">
        <v>0</v>
      </c>
      <c r="GF1221" s="519">
        <v>0</v>
      </c>
      <c r="GG1221" s="519">
        <v>0</v>
      </c>
      <c r="GH1221" s="519">
        <v>0</v>
      </c>
      <c r="GI1221" s="519">
        <v>0</v>
      </c>
      <c r="GJ1221" s="519">
        <v>0</v>
      </c>
      <c r="GK1221" s="519">
        <v>0</v>
      </c>
      <c r="GL1221" s="519">
        <v>0</v>
      </c>
      <c r="GM1221" s="519">
        <v>0</v>
      </c>
      <c r="GN1221" s="519">
        <v>0</v>
      </c>
      <c r="GO1221" s="519">
        <v>0</v>
      </c>
      <c r="GP1221" s="519">
        <v>0</v>
      </c>
      <c r="GQ1221" s="519">
        <v>0</v>
      </c>
      <c r="GR1221" s="519">
        <v>0</v>
      </c>
      <c r="GS1221" s="519">
        <v>0</v>
      </c>
      <c r="GT1221" s="519">
        <v>0</v>
      </c>
      <c r="GU1221" s="519">
        <v>0</v>
      </c>
      <c r="GV1221" s="519">
        <v>0</v>
      </c>
      <c r="GW1221" s="519">
        <v>0</v>
      </c>
      <c r="GX1221" s="519">
        <v>0</v>
      </c>
      <c r="GY1221" s="519">
        <v>0</v>
      </c>
      <c r="GZ1221" s="519">
        <v>0</v>
      </c>
      <c r="HA1221" s="519">
        <v>0</v>
      </c>
      <c r="HB1221" s="519">
        <v>0</v>
      </c>
      <c r="HC1221" s="519">
        <v>0</v>
      </c>
      <c r="HD1221" s="519">
        <v>0</v>
      </c>
      <c r="HE1221" s="519">
        <v>0</v>
      </c>
      <c r="HF1221" s="519">
        <v>0</v>
      </c>
      <c r="HG1221" s="519">
        <v>0</v>
      </c>
      <c r="HH1221" s="519">
        <v>0</v>
      </c>
      <c r="HI1221" s="519">
        <v>0</v>
      </c>
      <c r="HJ1221" s="519">
        <v>0</v>
      </c>
      <c r="HK1221" s="519">
        <v>0</v>
      </c>
      <c r="HL1221" s="519">
        <v>0</v>
      </c>
      <c r="HM1221" s="519">
        <v>0</v>
      </c>
      <c r="HN1221" s="519">
        <v>0</v>
      </c>
      <c r="HO1221" s="519">
        <v>0</v>
      </c>
      <c r="HP1221" s="519">
        <v>0</v>
      </c>
      <c r="HQ1221" s="519">
        <v>0</v>
      </c>
      <c r="HR1221" s="519">
        <v>0</v>
      </c>
      <c r="HS1221" s="519">
        <v>0</v>
      </c>
      <c r="HT1221" s="519">
        <v>0</v>
      </c>
      <c r="HU1221" s="519">
        <v>0</v>
      </c>
      <c r="HV1221" s="519">
        <v>0</v>
      </c>
      <c r="HW1221" s="519">
        <v>0</v>
      </c>
      <c r="HX1221" s="519">
        <v>0</v>
      </c>
      <c r="HY1221" s="519">
        <v>0</v>
      </c>
      <c r="HZ1221" s="519">
        <v>0</v>
      </c>
      <c r="IA1221" s="519">
        <v>0</v>
      </c>
      <c r="IB1221" s="519">
        <v>0</v>
      </c>
      <c r="IC1221" s="519">
        <v>0</v>
      </c>
      <c r="ID1221" s="519">
        <v>0</v>
      </c>
      <c r="IE1221" s="519">
        <v>0</v>
      </c>
      <c r="IF1221" s="519">
        <v>0</v>
      </c>
      <c r="IG1221" s="519">
        <v>0</v>
      </c>
      <c r="IH1221" s="519">
        <v>0</v>
      </c>
      <c r="II1221" s="519">
        <v>0</v>
      </c>
      <c r="IJ1221" s="519">
        <v>0</v>
      </c>
      <c r="IK1221" s="519">
        <v>0</v>
      </c>
    </row>
    <row r="1222" spans="2:245" hidden="1">
      <c r="B1222" s="519" t="s">
        <v>1058</v>
      </c>
      <c r="C1222" s="519"/>
      <c r="D1222" s="519"/>
      <c r="E1222" s="519"/>
      <c r="F1222" s="519">
        <v>2</v>
      </c>
      <c r="G1222" s="519"/>
      <c r="H1222" s="519">
        <v>60</v>
      </c>
      <c r="I1222" s="519">
        <v>10</v>
      </c>
      <c r="J1222" s="519" t="str">
        <f t="shared" si="60"/>
        <v>SDN10026010</v>
      </c>
      <c r="K1222" s="519">
        <v>1652</v>
      </c>
      <c r="M1222" s="337"/>
      <c r="N1222" s="519" t="s">
        <v>1063</v>
      </c>
      <c r="O1222" s="519" t="s">
        <v>1059</v>
      </c>
      <c r="P1222" s="519">
        <v>36</v>
      </c>
      <c r="Q1222" s="521" t="str">
        <f t="shared" si="58"/>
        <v>SDN300136</v>
      </c>
      <c r="R1222" s="519">
        <v>434.6</v>
      </c>
      <c r="S1222" s="519">
        <v>2000</v>
      </c>
      <c r="T1222" s="519">
        <v>2000</v>
      </c>
      <c r="U1222" s="519">
        <v>2000</v>
      </c>
      <c r="V1222" s="519">
        <v>2173</v>
      </c>
      <c r="W1222" s="519">
        <v>2607.6</v>
      </c>
      <c r="X1222" s="519">
        <v>3042.2</v>
      </c>
      <c r="Y1222" s="519">
        <v>3476.8</v>
      </c>
      <c r="Z1222" s="519">
        <v>3911.4</v>
      </c>
      <c r="AA1222" s="519">
        <v>4346</v>
      </c>
      <c r="AB1222" s="519">
        <v>4780.6000000000004</v>
      </c>
      <c r="AC1222" s="519">
        <v>5215.2</v>
      </c>
      <c r="AD1222" s="519">
        <v>5649.8</v>
      </c>
      <c r="AE1222" s="519">
        <v>6084.4</v>
      </c>
      <c r="AF1222" s="519">
        <v>6519</v>
      </c>
      <c r="AG1222" s="519">
        <v>6866.7</v>
      </c>
      <c r="AH1222" s="519">
        <v>7214.4</v>
      </c>
      <c r="AI1222" s="519">
        <v>7562</v>
      </c>
      <c r="AJ1222" s="519">
        <v>7909.7</v>
      </c>
      <c r="AK1222" s="519">
        <v>8257.4</v>
      </c>
      <c r="AL1222" s="519">
        <v>8605.1</v>
      </c>
      <c r="AM1222" s="519">
        <v>8952.7999999999993</v>
      </c>
      <c r="AN1222" s="519">
        <v>9300.4</v>
      </c>
      <c r="AO1222" s="519">
        <v>9648.1</v>
      </c>
      <c r="AP1222" s="519">
        <v>9995.7999999999993</v>
      </c>
      <c r="AQ1222" s="519">
        <v>10343.5</v>
      </c>
      <c r="AR1222" s="519">
        <v>10691.2</v>
      </c>
      <c r="AS1222" s="519">
        <v>11038.8</v>
      </c>
      <c r="AT1222" s="519">
        <v>11386.5</v>
      </c>
      <c r="AU1222" s="519">
        <v>11734.2</v>
      </c>
      <c r="AV1222" s="519">
        <v>11734.2</v>
      </c>
      <c r="AW1222" s="519">
        <v>11734.2</v>
      </c>
      <c r="AX1222" s="519">
        <v>11734.2</v>
      </c>
      <c r="AY1222" s="519">
        <v>11734.2</v>
      </c>
      <c r="AZ1222" s="519">
        <v>11734.2</v>
      </c>
      <c r="BA1222" s="519">
        <v>11734.2</v>
      </c>
      <c r="BB1222" s="519">
        <v>11734.2</v>
      </c>
      <c r="BC1222" s="519">
        <v>11734.2</v>
      </c>
      <c r="BD1222" s="519">
        <v>11734.2</v>
      </c>
      <c r="BE1222" s="519">
        <v>11734.2</v>
      </c>
      <c r="BF1222" s="519">
        <v>11734.2</v>
      </c>
      <c r="BG1222" s="519">
        <v>11734.2</v>
      </c>
      <c r="BH1222" s="519">
        <v>11734.2</v>
      </c>
      <c r="BI1222" s="519">
        <v>11734.2</v>
      </c>
      <c r="BJ1222" s="519">
        <v>11734.2</v>
      </c>
      <c r="BK1222" s="519">
        <v>0</v>
      </c>
      <c r="BL1222" s="519">
        <v>0</v>
      </c>
      <c r="BM1222" s="519">
        <v>0</v>
      </c>
      <c r="BN1222" s="519">
        <v>0</v>
      </c>
      <c r="BO1222" s="519">
        <v>0</v>
      </c>
      <c r="BP1222" s="519">
        <v>0</v>
      </c>
      <c r="BQ1222" s="519">
        <v>0</v>
      </c>
      <c r="BR1222" s="519">
        <v>0</v>
      </c>
      <c r="BS1222" s="519">
        <v>0</v>
      </c>
      <c r="BT1222" s="519">
        <v>0</v>
      </c>
      <c r="BU1222" s="519">
        <v>0</v>
      </c>
      <c r="BV1222" s="519">
        <v>0</v>
      </c>
      <c r="BW1222" s="519">
        <v>0</v>
      </c>
      <c r="BX1222" s="519">
        <v>0</v>
      </c>
      <c r="BY1222" s="519">
        <v>0</v>
      </c>
      <c r="BZ1222" s="519">
        <v>0</v>
      </c>
      <c r="CA1222" s="519">
        <v>0</v>
      </c>
      <c r="CB1222" s="519">
        <v>0</v>
      </c>
      <c r="CC1222" s="519">
        <v>0</v>
      </c>
      <c r="CD1222" s="519">
        <v>0</v>
      </c>
      <c r="CE1222" s="519">
        <v>0</v>
      </c>
      <c r="CF1222" s="519">
        <v>0</v>
      </c>
      <c r="CG1222" s="519">
        <v>0</v>
      </c>
      <c r="CH1222" s="519">
        <v>0</v>
      </c>
      <c r="CI1222" s="519">
        <v>0</v>
      </c>
      <c r="CJ1222" s="519">
        <v>0</v>
      </c>
      <c r="CK1222" s="519">
        <v>0</v>
      </c>
      <c r="CL1222" s="519">
        <v>0</v>
      </c>
      <c r="CM1222" s="519">
        <v>0</v>
      </c>
      <c r="CN1222" s="519">
        <v>0</v>
      </c>
      <c r="CO1222" s="519">
        <v>0</v>
      </c>
      <c r="CP1222" s="519">
        <v>0</v>
      </c>
      <c r="CQ1222" s="519">
        <v>0</v>
      </c>
      <c r="CR1222" s="519">
        <v>0</v>
      </c>
      <c r="CS1222" s="519">
        <v>0</v>
      </c>
      <c r="CT1222" s="519">
        <v>0</v>
      </c>
      <c r="CU1222" s="519">
        <v>0</v>
      </c>
      <c r="CV1222" s="519">
        <v>0</v>
      </c>
      <c r="CW1222" s="519">
        <v>0</v>
      </c>
      <c r="CX1222" s="519">
        <v>0</v>
      </c>
      <c r="CY1222" s="519">
        <v>0</v>
      </c>
      <c r="CZ1222" s="519">
        <v>0</v>
      </c>
      <c r="DA1222" s="519">
        <v>0</v>
      </c>
      <c r="DB1222" s="519">
        <v>0</v>
      </c>
      <c r="DC1222" s="519">
        <v>0</v>
      </c>
      <c r="DD1222" s="519">
        <v>0</v>
      </c>
      <c r="DE1222" s="519">
        <v>0</v>
      </c>
      <c r="DF1222" s="519">
        <v>0</v>
      </c>
      <c r="DG1222" s="519">
        <v>0</v>
      </c>
      <c r="DH1222" s="519">
        <v>0</v>
      </c>
      <c r="DI1222" s="519">
        <v>0</v>
      </c>
      <c r="DJ1222" s="519">
        <v>0</v>
      </c>
      <c r="DK1222" s="519">
        <v>0</v>
      </c>
      <c r="DL1222" s="519">
        <v>0</v>
      </c>
      <c r="DM1222" s="519">
        <v>0</v>
      </c>
      <c r="DN1222" s="519">
        <v>0</v>
      </c>
      <c r="DO1222" s="519">
        <v>0</v>
      </c>
      <c r="DP1222" s="519">
        <v>0</v>
      </c>
      <c r="DQ1222" s="519">
        <v>0</v>
      </c>
      <c r="DR1222" s="519">
        <v>0</v>
      </c>
      <c r="DS1222" s="519">
        <v>0</v>
      </c>
      <c r="DT1222" s="519">
        <v>0</v>
      </c>
      <c r="DU1222" s="519">
        <v>0</v>
      </c>
      <c r="DV1222" s="519">
        <v>0</v>
      </c>
      <c r="DW1222" s="519">
        <v>0</v>
      </c>
      <c r="DX1222" s="519">
        <v>0</v>
      </c>
      <c r="DZ1222" s="337"/>
      <c r="EA1222" s="519" t="s">
        <v>1063</v>
      </c>
      <c r="EB1222" s="519" t="s">
        <v>1059</v>
      </c>
      <c r="EC1222" s="519">
        <v>36</v>
      </c>
      <c r="ED1222" s="183" t="str">
        <f t="shared" si="59"/>
        <v>SDN300136</v>
      </c>
      <c r="EE1222" s="519">
        <v>434.6</v>
      </c>
      <c r="EF1222" s="519">
        <v>10000</v>
      </c>
      <c r="EG1222" s="519">
        <v>10000</v>
      </c>
      <c r="EH1222" s="519">
        <v>10000</v>
      </c>
      <c r="EI1222" s="519">
        <v>10000</v>
      </c>
      <c r="EJ1222" s="519">
        <v>10000</v>
      </c>
      <c r="EK1222" s="519">
        <v>10000</v>
      </c>
      <c r="EL1222" s="519">
        <v>10000</v>
      </c>
      <c r="EM1222" s="519">
        <v>10000</v>
      </c>
      <c r="EN1222" s="519">
        <v>10000</v>
      </c>
      <c r="EO1222" s="519">
        <v>10000</v>
      </c>
      <c r="EP1222" s="519">
        <v>10000</v>
      </c>
      <c r="EQ1222" s="519">
        <v>10000</v>
      </c>
      <c r="ER1222" s="519">
        <v>10000</v>
      </c>
      <c r="ES1222" s="519">
        <v>10000</v>
      </c>
      <c r="ET1222" s="519">
        <v>10000</v>
      </c>
      <c r="EU1222" s="519">
        <v>10000</v>
      </c>
      <c r="EV1222" s="519">
        <v>10000</v>
      </c>
      <c r="EW1222" s="519">
        <v>10000</v>
      </c>
      <c r="EX1222" s="519">
        <v>10000</v>
      </c>
      <c r="EY1222" s="519">
        <v>10000</v>
      </c>
      <c r="EZ1222" s="519">
        <v>10000</v>
      </c>
      <c r="FA1222" s="519">
        <v>10000</v>
      </c>
      <c r="FB1222" s="519">
        <v>10000</v>
      </c>
      <c r="FC1222" s="519">
        <v>10000</v>
      </c>
      <c r="FD1222" s="519">
        <v>10343.5</v>
      </c>
      <c r="FE1222" s="519">
        <v>10691.2</v>
      </c>
      <c r="FF1222" s="519">
        <v>11038.8</v>
      </c>
      <c r="FG1222" s="519">
        <v>11386.5</v>
      </c>
      <c r="FH1222" s="519">
        <v>11734.2</v>
      </c>
      <c r="FI1222" s="519">
        <v>11734.2</v>
      </c>
      <c r="FJ1222" s="519">
        <v>11734.2</v>
      </c>
      <c r="FK1222" s="519">
        <v>11734.2</v>
      </c>
      <c r="FL1222" s="519">
        <v>11734.2</v>
      </c>
      <c r="FM1222" s="519">
        <v>11734.2</v>
      </c>
      <c r="FN1222" s="519">
        <v>11734.2</v>
      </c>
      <c r="FO1222" s="519">
        <v>11734.2</v>
      </c>
      <c r="FP1222" s="519">
        <v>11734.2</v>
      </c>
      <c r="FQ1222" s="519">
        <v>11734.2</v>
      </c>
      <c r="FR1222" s="519">
        <v>11734.2</v>
      </c>
      <c r="FS1222" s="519">
        <v>11734.2</v>
      </c>
      <c r="FT1222" s="519">
        <v>11734.2</v>
      </c>
      <c r="FU1222" s="519">
        <v>11734.2</v>
      </c>
      <c r="FV1222" s="519">
        <v>11734.2</v>
      </c>
      <c r="FW1222" s="519">
        <v>11734.2</v>
      </c>
      <c r="FX1222" s="519">
        <v>0</v>
      </c>
      <c r="FY1222" s="519">
        <v>0</v>
      </c>
      <c r="FZ1222" s="519">
        <v>0</v>
      </c>
      <c r="GA1222" s="519">
        <v>0</v>
      </c>
      <c r="GB1222" s="519">
        <v>0</v>
      </c>
      <c r="GC1222" s="519">
        <v>0</v>
      </c>
      <c r="GD1222" s="519">
        <v>0</v>
      </c>
      <c r="GE1222" s="519">
        <v>0</v>
      </c>
      <c r="GF1222" s="519">
        <v>0</v>
      </c>
      <c r="GG1222" s="519">
        <v>0</v>
      </c>
      <c r="GH1222" s="519">
        <v>0</v>
      </c>
      <c r="GI1222" s="519">
        <v>0</v>
      </c>
      <c r="GJ1222" s="519">
        <v>0</v>
      </c>
      <c r="GK1222" s="519">
        <v>0</v>
      </c>
      <c r="GL1222" s="519">
        <v>0</v>
      </c>
      <c r="GM1222" s="519">
        <v>0</v>
      </c>
      <c r="GN1222" s="519">
        <v>0</v>
      </c>
      <c r="GO1222" s="519">
        <v>0</v>
      </c>
      <c r="GP1222" s="519">
        <v>0</v>
      </c>
      <c r="GQ1222" s="519">
        <v>0</v>
      </c>
      <c r="GR1222" s="519">
        <v>0</v>
      </c>
      <c r="GS1222" s="519">
        <v>0</v>
      </c>
      <c r="GT1222" s="519">
        <v>0</v>
      </c>
      <c r="GU1222" s="519">
        <v>0</v>
      </c>
      <c r="GV1222" s="519">
        <v>0</v>
      </c>
      <c r="GW1222" s="519">
        <v>0</v>
      </c>
      <c r="GX1222" s="519">
        <v>0</v>
      </c>
      <c r="GY1222" s="519">
        <v>0</v>
      </c>
      <c r="GZ1222" s="519">
        <v>0</v>
      </c>
      <c r="HA1222" s="519">
        <v>0</v>
      </c>
      <c r="HB1222" s="519">
        <v>0</v>
      </c>
      <c r="HC1222" s="519">
        <v>0</v>
      </c>
      <c r="HD1222" s="519">
        <v>0</v>
      </c>
      <c r="HE1222" s="519">
        <v>0</v>
      </c>
      <c r="HF1222" s="519">
        <v>0</v>
      </c>
      <c r="HG1222" s="519">
        <v>0</v>
      </c>
      <c r="HH1222" s="519">
        <v>0</v>
      </c>
      <c r="HI1222" s="519">
        <v>0</v>
      </c>
      <c r="HJ1222" s="519">
        <v>0</v>
      </c>
      <c r="HK1222" s="519">
        <v>0</v>
      </c>
      <c r="HL1222" s="519">
        <v>0</v>
      </c>
      <c r="HM1222" s="519">
        <v>0</v>
      </c>
      <c r="HN1222" s="519">
        <v>0</v>
      </c>
      <c r="HO1222" s="519">
        <v>0</v>
      </c>
      <c r="HP1222" s="519">
        <v>0</v>
      </c>
      <c r="HQ1222" s="519">
        <v>0</v>
      </c>
      <c r="HR1222" s="519">
        <v>0</v>
      </c>
      <c r="HS1222" s="519">
        <v>0</v>
      </c>
      <c r="HT1222" s="519">
        <v>0</v>
      </c>
      <c r="HU1222" s="519">
        <v>0</v>
      </c>
      <c r="HV1222" s="519">
        <v>0</v>
      </c>
      <c r="HW1222" s="519">
        <v>0</v>
      </c>
      <c r="HX1222" s="519">
        <v>0</v>
      </c>
      <c r="HY1222" s="519">
        <v>0</v>
      </c>
      <c r="HZ1222" s="519">
        <v>0</v>
      </c>
      <c r="IA1222" s="519">
        <v>0</v>
      </c>
      <c r="IB1222" s="519">
        <v>0</v>
      </c>
      <c r="IC1222" s="519">
        <v>0</v>
      </c>
      <c r="ID1222" s="519">
        <v>0</v>
      </c>
      <c r="IE1222" s="519">
        <v>0</v>
      </c>
      <c r="IF1222" s="519">
        <v>0</v>
      </c>
      <c r="IG1222" s="519">
        <v>0</v>
      </c>
      <c r="IH1222" s="519">
        <v>0</v>
      </c>
      <c r="II1222" s="519">
        <v>0</v>
      </c>
      <c r="IJ1222" s="519">
        <v>0</v>
      </c>
      <c r="IK1222" s="519">
        <v>0</v>
      </c>
    </row>
    <row r="1223" spans="2:245" hidden="1">
      <c r="B1223" s="519" t="s">
        <v>1061</v>
      </c>
      <c r="C1223" s="519"/>
      <c r="D1223" s="519"/>
      <c r="E1223" s="519"/>
      <c r="F1223" s="519">
        <v>1</v>
      </c>
      <c r="G1223" s="519"/>
      <c r="H1223" s="519">
        <v>0</v>
      </c>
      <c r="I1223" s="519">
        <v>1</v>
      </c>
      <c r="J1223" s="519" t="str">
        <f t="shared" si="60"/>
        <v>SDN15010001</v>
      </c>
      <c r="K1223" s="519">
        <v>630</v>
      </c>
      <c r="M1223" s="337"/>
      <c r="N1223" s="519" t="s">
        <v>1063</v>
      </c>
      <c r="O1223" s="519" t="s">
        <v>1059</v>
      </c>
      <c r="P1223" s="519">
        <v>37</v>
      </c>
      <c r="Q1223" s="521" t="str">
        <f t="shared" si="58"/>
        <v>SDN300137</v>
      </c>
      <c r="R1223" s="519">
        <v>455.8</v>
      </c>
      <c r="S1223" s="519">
        <v>2000</v>
      </c>
      <c r="T1223" s="519">
        <v>2000</v>
      </c>
      <c r="U1223" s="519">
        <v>2000</v>
      </c>
      <c r="V1223" s="519">
        <v>2279</v>
      </c>
      <c r="W1223" s="519">
        <v>2734.8</v>
      </c>
      <c r="X1223" s="519">
        <v>3190.6</v>
      </c>
      <c r="Y1223" s="519">
        <v>3646.4</v>
      </c>
      <c r="Z1223" s="519">
        <v>4102.2</v>
      </c>
      <c r="AA1223" s="519">
        <v>4558</v>
      </c>
      <c r="AB1223" s="519">
        <v>5013.8</v>
      </c>
      <c r="AC1223" s="519">
        <v>5469.6</v>
      </c>
      <c r="AD1223" s="519">
        <v>5925.4</v>
      </c>
      <c r="AE1223" s="519">
        <v>6381.2</v>
      </c>
      <c r="AF1223" s="519">
        <v>6837</v>
      </c>
      <c r="AG1223" s="519">
        <v>7201.6</v>
      </c>
      <c r="AH1223" s="519">
        <v>7566.3</v>
      </c>
      <c r="AI1223" s="519">
        <v>7930.9</v>
      </c>
      <c r="AJ1223" s="519">
        <v>8295.6</v>
      </c>
      <c r="AK1223" s="519">
        <v>8660.2000000000007</v>
      </c>
      <c r="AL1223" s="519">
        <v>9024.7999999999993</v>
      </c>
      <c r="AM1223" s="519">
        <v>9389.5</v>
      </c>
      <c r="AN1223" s="519">
        <v>9754.1</v>
      </c>
      <c r="AO1223" s="519">
        <v>10118.799999999999</v>
      </c>
      <c r="AP1223" s="519">
        <v>10483.4</v>
      </c>
      <c r="AQ1223" s="519">
        <v>10848</v>
      </c>
      <c r="AR1223" s="519">
        <v>11212.7</v>
      </c>
      <c r="AS1223" s="519">
        <v>11577.3</v>
      </c>
      <c r="AT1223" s="519">
        <v>11942</v>
      </c>
      <c r="AU1223" s="519">
        <v>12306.6</v>
      </c>
      <c r="AV1223" s="519">
        <v>12306.6</v>
      </c>
      <c r="AW1223" s="519">
        <v>12306.6</v>
      </c>
      <c r="AX1223" s="519">
        <v>12306.6</v>
      </c>
      <c r="AY1223" s="519">
        <v>12306.6</v>
      </c>
      <c r="AZ1223" s="519">
        <v>12306.6</v>
      </c>
      <c r="BA1223" s="519">
        <v>12306.6</v>
      </c>
      <c r="BB1223" s="519">
        <v>12306.6</v>
      </c>
      <c r="BC1223" s="519">
        <v>12306.6</v>
      </c>
      <c r="BD1223" s="519">
        <v>12306.6</v>
      </c>
      <c r="BE1223" s="519">
        <v>12306.6</v>
      </c>
      <c r="BF1223" s="519">
        <v>12306.6</v>
      </c>
      <c r="BG1223" s="519">
        <v>12306.6</v>
      </c>
      <c r="BH1223" s="519">
        <v>12306.6</v>
      </c>
      <c r="BI1223" s="519">
        <v>12306.6</v>
      </c>
      <c r="BJ1223" s="519">
        <v>12306.6</v>
      </c>
      <c r="BK1223" s="519">
        <v>0</v>
      </c>
      <c r="BL1223" s="519">
        <v>0</v>
      </c>
      <c r="BM1223" s="519">
        <v>0</v>
      </c>
      <c r="BN1223" s="519">
        <v>0</v>
      </c>
      <c r="BO1223" s="519">
        <v>0</v>
      </c>
      <c r="BP1223" s="519">
        <v>0</v>
      </c>
      <c r="BQ1223" s="519">
        <v>0</v>
      </c>
      <c r="BR1223" s="519">
        <v>0</v>
      </c>
      <c r="BS1223" s="519">
        <v>0</v>
      </c>
      <c r="BT1223" s="519">
        <v>0</v>
      </c>
      <c r="BU1223" s="519">
        <v>0</v>
      </c>
      <c r="BV1223" s="519">
        <v>0</v>
      </c>
      <c r="BW1223" s="519">
        <v>0</v>
      </c>
      <c r="BX1223" s="519">
        <v>0</v>
      </c>
      <c r="BY1223" s="519">
        <v>0</v>
      </c>
      <c r="BZ1223" s="519">
        <v>0</v>
      </c>
      <c r="CA1223" s="519">
        <v>0</v>
      </c>
      <c r="CB1223" s="519">
        <v>0</v>
      </c>
      <c r="CC1223" s="519">
        <v>0</v>
      </c>
      <c r="CD1223" s="519">
        <v>0</v>
      </c>
      <c r="CE1223" s="519">
        <v>0</v>
      </c>
      <c r="CF1223" s="519">
        <v>0</v>
      </c>
      <c r="CG1223" s="519">
        <v>0</v>
      </c>
      <c r="CH1223" s="519">
        <v>0</v>
      </c>
      <c r="CI1223" s="519">
        <v>0</v>
      </c>
      <c r="CJ1223" s="519">
        <v>0</v>
      </c>
      <c r="CK1223" s="519">
        <v>0</v>
      </c>
      <c r="CL1223" s="519">
        <v>0</v>
      </c>
      <c r="CM1223" s="519">
        <v>0</v>
      </c>
      <c r="CN1223" s="519">
        <v>0</v>
      </c>
      <c r="CO1223" s="519">
        <v>0</v>
      </c>
      <c r="CP1223" s="519">
        <v>0</v>
      </c>
      <c r="CQ1223" s="519">
        <v>0</v>
      </c>
      <c r="CR1223" s="519">
        <v>0</v>
      </c>
      <c r="CS1223" s="519">
        <v>0</v>
      </c>
      <c r="CT1223" s="519">
        <v>0</v>
      </c>
      <c r="CU1223" s="519">
        <v>0</v>
      </c>
      <c r="CV1223" s="519">
        <v>0</v>
      </c>
      <c r="CW1223" s="519">
        <v>0</v>
      </c>
      <c r="CX1223" s="519">
        <v>0</v>
      </c>
      <c r="CY1223" s="519">
        <v>0</v>
      </c>
      <c r="CZ1223" s="519">
        <v>0</v>
      </c>
      <c r="DA1223" s="519">
        <v>0</v>
      </c>
      <c r="DB1223" s="519">
        <v>0</v>
      </c>
      <c r="DC1223" s="519">
        <v>0</v>
      </c>
      <c r="DD1223" s="519">
        <v>0</v>
      </c>
      <c r="DE1223" s="519">
        <v>0</v>
      </c>
      <c r="DF1223" s="519">
        <v>0</v>
      </c>
      <c r="DG1223" s="519">
        <v>0</v>
      </c>
      <c r="DH1223" s="519">
        <v>0</v>
      </c>
      <c r="DI1223" s="519">
        <v>0</v>
      </c>
      <c r="DJ1223" s="519">
        <v>0</v>
      </c>
      <c r="DK1223" s="519">
        <v>0</v>
      </c>
      <c r="DL1223" s="519">
        <v>0</v>
      </c>
      <c r="DM1223" s="519">
        <v>0</v>
      </c>
      <c r="DN1223" s="519">
        <v>0</v>
      </c>
      <c r="DO1223" s="519">
        <v>0</v>
      </c>
      <c r="DP1223" s="519">
        <v>0</v>
      </c>
      <c r="DQ1223" s="519">
        <v>0</v>
      </c>
      <c r="DR1223" s="519">
        <v>0</v>
      </c>
      <c r="DS1223" s="519">
        <v>0</v>
      </c>
      <c r="DT1223" s="519">
        <v>0</v>
      </c>
      <c r="DU1223" s="519">
        <v>0</v>
      </c>
      <c r="DV1223" s="519">
        <v>0</v>
      </c>
      <c r="DW1223" s="519">
        <v>0</v>
      </c>
      <c r="DX1223" s="519">
        <v>0</v>
      </c>
      <c r="DZ1223" s="337"/>
      <c r="EA1223" s="519" t="s">
        <v>1063</v>
      </c>
      <c r="EB1223" s="519" t="s">
        <v>1059</v>
      </c>
      <c r="EC1223" s="519">
        <v>37</v>
      </c>
      <c r="ED1223" s="183" t="str">
        <f t="shared" si="59"/>
        <v>SDN300137</v>
      </c>
      <c r="EE1223" s="519">
        <v>455.8</v>
      </c>
      <c r="EF1223" s="519">
        <v>10000</v>
      </c>
      <c r="EG1223" s="519">
        <v>10000</v>
      </c>
      <c r="EH1223" s="519">
        <v>10000</v>
      </c>
      <c r="EI1223" s="519">
        <v>10000</v>
      </c>
      <c r="EJ1223" s="519">
        <v>10000</v>
      </c>
      <c r="EK1223" s="519">
        <v>10000</v>
      </c>
      <c r="EL1223" s="519">
        <v>10000</v>
      </c>
      <c r="EM1223" s="519">
        <v>10000</v>
      </c>
      <c r="EN1223" s="519">
        <v>10000</v>
      </c>
      <c r="EO1223" s="519">
        <v>10000</v>
      </c>
      <c r="EP1223" s="519">
        <v>10000</v>
      </c>
      <c r="EQ1223" s="519">
        <v>10000</v>
      </c>
      <c r="ER1223" s="519">
        <v>10000</v>
      </c>
      <c r="ES1223" s="519">
        <v>10000</v>
      </c>
      <c r="ET1223" s="519">
        <v>10000</v>
      </c>
      <c r="EU1223" s="519">
        <v>10000</v>
      </c>
      <c r="EV1223" s="519">
        <v>10000</v>
      </c>
      <c r="EW1223" s="519">
        <v>10000</v>
      </c>
      <c r="EX1223" s="519">
        <v>10000</v>
      </c>
      <c r="EY1223" s="519">
        <v>10000</v>
      </c>
      <c r="EZ1223" s="519">
        <v>10000</v>
      </c>
      <c r="FA1223" s="519">
        <v>10000</v>
      </c>
      <c r="FB1223" s="519">
        <v>10118.799999999999</v>
      </c>
      <c r="FC1223" s="519">
        <v>10483.4</v>
      </c>
      <c r="FD1223" s="519">
        <v>10848</v>
      </c>
      <c r="FE1223" s="519">
        <v>11212.7</v>
      </c>
      <c r="FF1223" s="519">
        <v>11577.3</v>
      </c>
      <c r="FG1223" s="519">
        <v>11942</v>
      </c>
      <c r="FH1223" s="519">
        <v>12306.6</v>
      </c>
      <c r="FI1223" s="519">
        <v>12306.6</v>
      </c>
      <c r="FJ1223" s="519">
        <v>12306.6</v>
      </c>
      <c r="FK1223" s="519">
        <v>12306.6</v>
      </c>
      <c r="FL1223" s="519">
        <v>12306.6</v>
      </c>
      <c r="FM1223" s="519">
        <v>12306.6</v>
      </c>
      <c r="FN1223" s="519">
        <v>12306.6</v>
      </c>
      <c r="FO1223" s="519">
        <v>12306.6</v>
      </c>
      <c r="FP1223" s="519">
        <v>12306.6</v>
      </c>
      <c r="FQ1223" s="519">
        <v>12306.6</v>
      </c>
      <c r="FR1223" s="519">
        <v>12306.6</v>
      </c>
      <c r="FS1223" s="519">
        <v>12306.6</v>
      </c>
      <c r="FT1223" s="519">
        <v>12306.6</v>
      </c>
      <c r="FU1223" s="519">
        <v>12306.6</v>
      </c>
      <c r="FV1223" s="519">
        <v>12306.6</v>
      </c>
      <c r="FW1223" s="519">
        <v>12306.6</v>
      </c>
      <c r="FX1223" s="519">
        <v>0</v>
      </c>
      <c r="FY1223" s="519">
        <v>0</v>
      </c>
      <c r="FZ1223" s="519">
        <v>0</v>
      </c>
      <c r="GA1223" s="519">
        <v>0</v>
      </c>
      <c r="GB1223" s="519">
        <v>0</v>
      </c>
      <c r="GC1223" s="519">
        <v>0</v>
      </c>
      <c r="GD1223" s="519">
        <v>0</v>
      </c>
      <c r="GE1223" s="519">
        <v>0</v>
      </c>
      <c r="GF1223" s="519">
        <v>0</v>
      </c>
      <c r="GG1223" s="519">
        <v>0</v>
      </c>
      <c r="GH1223" s="519">
        <v>0</v>
      </c>
      <c r="GI1223" s="519">
        <v>0</v>
      </c>
      <c r="GJ1223" s="519">
        <v>0</v>
      </c>
      <c r="GK1223" s="519">
        <v>0</v>
      </c>
      <c r="GL1223" s="519">
        <v>0</v>
      </c>
      <c r="GM1223" s="519">
        <v>0</v>
      </c>
      <c r="GN1223" s="519">
        <v>0</v>
      </c>
      <c r="GO1223" s="519">
        <v>0</v>
      </c>
      <c r="GP1223" s="519">
        <v>0</v>
      </c>
      <c r="GQ1223" s="519">
        <v>0</v>
      </c>
      <c r="GR1223" s="519">
        <v>0</v>
      </c>
      <c r="GS1223" s="519">
        <v>0</v>
      </c>
      <c r="GT1223" s="519">
        <v>0</v>
      </c>
      <c r="GU1223" s="519">
        <v>0</v>
      </c>
      <c r="GV1223" s="519">
        <v>0</v>
      </c>
      <c r="GW1223" s="519">
        <v>0</v>
      </c>
      <c r="GX1223" s="519">
        <v>0</v>
      </c>
      <c r="GY1223" s="519">
        <v>0</v>
      </c>
      <c r="GZ1223" s="519">
        <v>0</v>
      </c>
      <c r="HA1223" s="519">
        <v>0</v>
      </c>
      <c r="HB1223" s="519">
        <v>0</v>
      </c>
      <c r="HC1223" s="519">
        <v>0</v>
      </c>
      <c r="HD1223" s="519">
        <v>0</v>
      </c>
      <c r="HE1223" s="519">
        <v>0</v>
      </c>
      <c r="HF1223" s="519">
        <v>0</v>
      </c>
      <c r="HG1223" s="519">
        <v>0</v>
      </c>
      <c r="HH1223" s="519">
        <v>0</v>
      </c>
      <c r="HI1223" s="519">
        <v>0</v>
      </c>
      <c r="HJ1223" s="519">
        <v>0</v>
      </c>
      <c r="HK1223" s="519">
        <v>0</v>
      </c>
      <c r="HL1223" s="519">
        <v>0</v>
      </c>
      <c r="HM1223" s="519">
        <v>0</v>
      </c>
      <c r="HN1223" s="519">
        <v>0</v>
      </c>
      <c r="HO1223" s="519">
        <v>0</v>
      </c>
      <c r="HP1223" s="519">
        <v>0</v>
      </c>
      <c r="HQ1223" s="519">
        <v>0</v>
      </c>
      <c r="HR1223" s="519">
        <v>0</v>
      </c>
      <c r="HS1223" s="519">
        <v>0</v>
      </c>
      <c r="HT1223" s="519">
        <v>0</v>
      </c>
      <c r="HU1223" s="519">
        <v>0</v>
      </c>
      <c r="HV1223" s="519">
        <v>0</v>
      </c>
      <c r="HW1223" s="519">
        <v>0</v>
      </c>
      <c r="HX1223" s="519">
        <v>0</v>
      </c>
      <c r="HY1223" s="519">
        <v>0</v>
      </c>
      <c r="HZ1223" s="519">
        <v>0</v>
      </c>
      <c r="IA1223" s="519">
        <v>0</v>
      </c>
      <c r="IB1223" s="519">
        <v>0</v>
      </c>
      <c r="IC1223" s="519">
        <v>0</v>
      </c>
      <c r="ID1223" s="519">
        <v>0</v>
      </c>
      <c r="IE1223" s="519">
        <v>0</v>
      </c>
      <c r="IF1223" s="519">
        <v>0</v>
      </c>
      <c r="IG1223" s="519">
        <v>0</v>
      </c>
      <c r="IH1223" s="519">
        <v>0</v>
      </c>
      <c r="II1223" s="519">
        <v>0</v>
      </c>
      <c r="IJ1223" s="519">
        <v>0</v>
      </c>
      <c r="IK1223" s="519">
        <v>0</v>
      </c>
    </row>
    <row r="1224" spans="2:245" hidden="1">
      <c r="B1224" s="519" t="s">
        <v>1061</v>
      </c>
      <c r="C1224" s="519"/>
      <c r="D1224" s="519"/>
      <c r="E1224" s="519"/>
      <c r="F1224" s="519">
        <v>1</v>
      </c>
      <c r="G1224" s="519"/>
      <c r="H1224" s="519">
        <v>0</v>
      </c>
      <c r="I1224" s="519">
        <v>2</v>
      </c>
      <c r="J1224" s="519" t="str">
        <f t="shared" si="60"/>
        <v>SDN15010002</v>
      </c>
      <c r="K1224" s="519">
        <v>630</v>
      </c>
      <c r="M1224" s="337"/>
      <c r="N1224" s="519" t="s">
        <v>1063</v>
      </c>
      <c r="O1224" s="519" t="s">
        <v>1059</v>
      </c>
      <c r="P1224" s="519">
        <v>38</v>
      </c>
      <c r="Q1224" s="521" t="str">
        <f t="shared" si="58"/>
        <v>SDN300138</v>
      </c>
      <c r="R1224" s="519">
        <v>487.6</v>
      </c>
      <c r="S1224" s="519">
        <v>2000</v>
      </c>
      <c r="T1224" s="519">
        <v>2000</v>
      </c>
      <c r="U1224" s="519">
        <v>2000</v>
      </c>
      <c r="V1224" s="519">
        <v>2438</v>
      </c>
      <c r="W1224" s="519">
        <v>2925.6</v>
      </c>
      <c r="X1224" s="519">
        <v>3413.2</v>
      </c>
      <c r="Y1224" s="519">
        <v>3900.8</v>
      </c>
      <c r="Z1224" s="519">
        <v>4388.3999999999996</v>
      </c>
      <c r="AA1224" s="519">
        <v>4876</v>
      </c>
      <c r="AB1224" s="519">
        <v>5363.6</v>
      </c>
      <c r="AC1224" s="519">
        <v>5851.2</v>
      </c>
      <c r="AD1224" s="519">
        <v>6338.8</v>
      </c>
      <c r="AE1224" s="519">
        <v>6826.4</v>
      </c>
      <c r="AF1224" s="519">
        <v>7314</v>
      </c>
      <c r="AG1224" s="519">
        <v>7704.1</v>
      </c>
      <c r="AH1224" s="519">
        <v>8094.2</v>
      </c>
      <c r="AI1224" s="519">
        <v>8484.2000000000007</v>
      </c>
      <c r="AJ1224" s="519">
        <v>8874.2999999999993</v>
      </c>
      <c r="AK1224" s="519">
        <v>9264.4</v>
      </c>
      <c r="AL1224" s="519">
        <v>9654.5</v>
      </c>
      <c r="AM1224" s="519">
        <v>10044.6</v>
      </c>
      <c r="AN1224" s="519">
        <v>10434.6</v>
      </c>
      <c r="AO1224" s="519">
        <v>10824.7</v>
      </c>
      <c r="AP1224" s="519">
        <v>11214.8</v>
      </c>
      <c r="AQ1224" s="519">
        <v>11604.9</v>
      </c>
      <c r="AR1224" s="519">
        <v>11995</v>
      </c>
      <c r="AS1224" s="519">
        <v>12385</v>
      </c>
      <c r="AT1224" s="519">
        <v>12775.1</v>
      </c>
      <c r="AU1224" s="519">
        <v>13165.2</v>
      </c>
      <c r="AV1224" s="519">
        <v>13165.2</v>
      </c>
      <c r="AW1224" s="519">
        <v>13165.2</v>
      </c>
      <c r="AX1224" s="519">
        <v>13165.2</v>
      </c>
      <c r="AY1224" s="519">
        <v>13165.2</v>
      </c>
      <c r="AZ1224" s="519">
        <v>13165.2</v>
      </c>
      <c r="BA1224" s="519">
        <v>13165.2</v>
      </c>
      <c r="BB1224" s="519">
        <v>13165.2</v>
      </c>
      <c r="BC1224" s="519">
        <v>13165.2</v>
      </c>
      <c r="BD1224" s="519">
        <v>13165.2</v>
      </c>
      <c r="BE1224" s="519">
        <v>13165.2</v>
      </c>
      <c r="BF1224" s="519">
        <v>13165.2</v>
      </c>
      <c r="BG1224" s="519">
        <v>13165.2</v>
      </c>
      <c r="BH1224" s="519">
        <v>13165.2</v>
      </c>
      <c r="BI1224" s="519">
        <v>13165.2</v>
      </c>
      <c r="BJ1224" s="519">
        <v>13165.2</v>
      </c>
      <c r="BK1224" s="519">
        <v>0</v>
      </c>
      <c r="BL1224" s="519">
        <v>0</v>
      </c>
      <c r="BM1224" s="519">
        <v>0</v>
      </c>
      <c r="BN1224" s="519">
        <v>0</v>
      </c>
      <c r="BO1224" s="519">
        <v>0</v>
      </c>
      <c r="BP1224" s="519">
        <v>0</v>
      </c>
      <c r="BQ1224" s="519">
        <v>0</v>
      </c>
      <c r="BR1224" s="519">
        <v>0</v>
      </c>
      <c r="BS1224" s="519">
        <v>0</v>
      </c>
      <c r="BT1224" s="519">
        <v>0</v>
      </c>
      <c r="BU1224" s="519">
        <v>0</v>
      </c>
      <c r="BV1224" s="519">
        <v>0</v>
      </c>
      <c r="BW1224" s="519">
        <v>0</v>
      </c>
      <c r="BX1224" s="519">
        <v>0</v>
      </c>
      <c r="BY1224" s="519">
        <v>0</v>
      </c>
      <c r="BZ1224" s="519">
        <v>0</v>
      </c>
      <c r="CA1224" s="519">
        <v>0</v>
      </c>
      <c r="CB1224" s="519">
        <v>0</v>
      </c>
      <c r="CC1224" s="519">
        <v>0</v>
      </c>
      <c r="CD1224" s="519">
        <v>0</v>
      </c>
      <c r="CE1224" s="519">
        <v>0</v>
      </c>
      <c r="CF1224" s="519">
        <v>0</v>
      </c>
      <c r="CG1224" s="519">
        <v>0</v>
      </c>
      <c r="CH1224" s="519">
        <v>0</v>
      </c>
      <c r="CI1224" s="519">
        <v>0</v>
      </c>
      <c r="CJ1224" s="519">
        <v>0</v>
      </c>
      <c r="CK1224" s="519">
        <v>0</v>
      </c>
      <c r="CL1224" s="519">
        <v>0</v>
      </c>
      <c r="CM1224" s="519">
        <v>0</v>
      </c>
      <c r="CN1224" s="519">
        <v>0</v>
      </c>
      <c r="CO1224" s="519">
        <v>0</v>
      </c>
      <c r="CP1224" s="519">
        <v>0</v>
      </c>
      <c r="CQ1224" s="519">
        <v>0</v>
      </c>
      <c r="CR1224" s="519">
        <v>0</v>
      </c>
      <c r="CS1224" s="519">
        <v>0</v>
      </c>
      <c r="CT1224" s="519">
        <v>0</v>
      </c>
      <c r="CU1224" s="519">
        <v>0</v>
      </c>
      <c r="CV1224" s="519">
        <v>0</v>
      </c>
      <c r="CW1224" s="519">
        <v>0</v>
      </c>
      <c r="CX1224" s="519">
        <v>0</v>
      </c>
      <c r="CY1224" s="519">
        <v>0</v>
      </c>
      <c r="CZ1224" s="519">
        <v>0</v>
      </c>
      <c r="DA1224" s="519">
        <v>0</v>
      </c>
      <c r="DB1224" s="519">
        <v>0</v>
      </c>
      <c r="DC1224" s="519">
        <v>0</v>
      </c>
      <c r="DD1224" s="519">
        <v>0</v>
      </c>
      <c r="DE1224" s="519">
        <v>0</v>
      </c>
      <c r="DF1224" s="519">
        <v>0</v>
      </c>
      <c r="DG1224" s="519">
        <v>0</v>
      </c>
      <c r="DH1224" s="519">
        <v>0</v>
      </c>
      <c r="DI1224" s="519">
        <v>0</v>
      </c>
      <c r="DJ1224" s="519">
        <v>0</v>
      </c>
      <c r="DK1224" s="519">
        <v>0</v>
      </c>
      <c r="DL1224" s="519">
        <v>0</v>
      </c>
      <c r="DM1224" s="519">
        <v>0</v>
      </c>
      <c r="DN1224" s="519">
        <v>0</v>
      </c>
      <c r="DO1224" s="519">
        <v>0</v>
      </c>
      <c r="DP1224" s="519">
        <v>0</v>
      </c>
      <c r="DQ1224" s="519">
        <v>0</v>
      </c>
      <c r="DR1224" s="519">
        <v>0</v>
      </c>
      <c r="DS1224" s="519">
        <v>0</v>
      </c>
      <c r="DT1224" s="519">
        <v>0</v>
      </c>
      <c r="DU1224" s="519">
        <v>0</v>
      </c>
      <c r="DV1224" s="519">
        <v>0</v>
      </c>
      <c r="DW1224" s="519">
        <v>0</v>
      </c>
      <c r="DX1224" s="519">
        <v>0</v>
      </c>
      <c r="DZ1224" s="337"/>
      <c r="EA1224" s="519" t="s">
        <v>1063</v>
      </c>
      <c r="EB1224" s="519" t="s">
        <v>1059</v>
      </c>
      <c r="EC1224" s="519">
        <v>38</v>
      </c>
      <c r="ED1224" s="183" t="str">
        <f t="shared" si="59"/>
        <v>SDN300138</v>
      </c>
      <c r="EE1224" s="519">
        <v>487.6</v>
      </c>
      <c r="EF1224" s="519">
        <v>10000</v>
      </c>
      <c r="EG1224" s="519">
        <v>10000</v>
      </c>
      <c r="EH1224" s="519">
        <v>10000</v>
      </c>
      <c r="EI1224" s="519">
        <v>10000</v>
      </c>
      <c r="EJ1224" s="519">
        <v>10000</v>
      </c>
      <c r="EK1224" s="519">
        <v>10000</v>
      </c>
      <c r="EL1224" s="519">
        <v>10000</v>
      </c>
      <c r="EM1224" s="519">
        <v>10000</v>
      </c>
      <c r="EN1224" s="519">
        <v>10000</v>
      </c>
      <c r="EO1224" s="519">
        <v>10000</v>
      </c>
      <c r="EP1224" s="519">
        <v>10000</v>
      </c>
      <c r="EQ1224" s="519">
        <v>10000</v>
      </c>
      <c r="ER1224" s="519">
        <v>10000</v>
      </c>
      <c r="ES1224" s="519">
        <v>10000</v>
      </c>
      <c r="ET1224" s="519">
        <v>10000</v>
      </c>
      <c r="EU1224" s="519">
        <v>10000</v>
      </c>
      <c r="EV1224" s="519">
        <v>10000</v>
      </c>
      <c r="EW1224" s="519">
        <v>10000</v>
      </c>
      <c r="EX1224" s="519">
        <v>10000</v>
      </c>
      <c r="EY1224" s="519">
        <v>10000</v>
      </c>
      <c r="EZ1224" s="519">
        <v>10044.6</v>
      </c>
      <c r="FA1224" s="519">
        <v>10434.6</v>
      </c>
      <c r="FB1224" s="519">
        <v>10824.7</v>
      </c>
      <c r="FC1224" s="519">
        <v>11214.8</v>
      </c>
      <c r="FD1224" s="519">
        <v>11604.9</v>
      </c>
      <c r="FE1224" s="519">
        <v>11995</v>
      </c>
      <c r="FF1224" s="519">
        <v>12385</v>
      </c>
      <c r="FG1224" s="519">
        <v>12775.1</v>
      </c>
      <c r="FH1224" s="519">
        <v>13165.2</v>
      </c>
      <c r="FI1224" s="519">
        <v>13165.2</v>
      </c>
      <c r="FJ1224" s="519">
        <v>13165.2</v>
      </c>
      <c r="FK1224" s="519">
        <v>13165.2</v>
      </c>
      <c r="FL1224" s="519">
        <v>13165.2</v>
      </c>
      <c r="FM1224" s="519">
        <v>13165.2</v>
      </c>
      <c r="FN1224" s="519">
        <v>13165.2</v>
      </c>
      <c r="FO1224" s="519">
        <v>13165.2</v>
      </c>
      <c r="FP1224" s="519">
        <v>13165.2</v>
      </c>
      <c r="FQ1224" s="519">
        <v>13165.2</v>
      </c>
      <c r="FR1224" s="519">
        <v>13165.2</v>
      </c>
      <c r="FS1224" s="519">
        <v>13165.2</v>
      </c>
      <c r="FT1224" s="519">
        <v>13165.2</v>
      </c>
      <c r="FU1224" s="519">
        <v>13165.2</v>
      </c>
      <c r="FV1224" s="519">
        <v>13165.2</v>
      </c>
      <c r="FW1224" s="519">
        <v>13165.2</v>
      </c>
      <c r="FX1224" s="519">
        <v>0</v>
      </c>
      <c r="FY1224" s="519">
        <v>0</v>
      </c>
      <c r="FZ1224" s="519">
        <v>0</v>
      </c>
      <c r="GA1224" s="519">
        <v>0</v>
      </c>
      <c r="GB1224" s="519">
        <v>0</v>
      </c>
      <c r="GC1224" s="519">
        <v>0</v>
      </c>
      <c r="GD1224" s="519">
        <v>0</v>
      </c>
      <c r="GE1224" s="519">
        <v>0</v>
      </c>
      <c r="GF1224" s="519">
        <v>0</v>
      </c>
      <c r="GG1224" s="519">
        <v>0</v>
      </c>
      <c r="GH1224" s="519">
        <v>0</v>
      </c>
      <c r="GI1224" s="519">
        <v>0</v>
      </c>
      <c r="GJ1224" s="519">
        <v>0</v>
      </c>
      <c r="GK1224" s="519">
        <v>0</v>
      </c>
      <c r="GL1224" s="519">
        <v>0</v>
      </c>
      <c r="GM1224" s="519">
        <v>0</v>
      </c>
      <c r="GN1224" s="519">
        <v>0</v>
      </c>
      <c r="GO1224" s="519">
        <v>0</v>
      </c>
      <c r="GP1224" s="519">
        <v>0</v>
      </c>
      <c r="GQ1224" s="519">
        <v>0</v>
      </c>
      <c r="GR1224" s="519">
        <v>0</v>
      </c>
      <c r="GS1224" s="519">
        <v>0</v>
      </c>
      <c r="GT1224" s="519">
        <v>0</v>
      </c>
      <c r="GU1224" s="519">
        <v>0</v>
      </c>
      <c r="GV1224" s="519">
        <v>0</v>
      </c>
      <c r="GW1224" s="519">
        <v>0</v>
      </c>
      <c r="GX1224" s="519">
        <v>0</v>
      </c>
      <c r="GY1224" s="519">
        <v>0</v>
      </c>
      <c r="GZ1224" s="519">
        <v>0</v>
      </c>
      <c r="HA1224" s="519">
        <v>0</v>
      </c>
      <c r="HB1224" s="519">
        <v>0</v>
      </c>
      <c r="HC1224" s="519">
        <v>0</v>
      </c>
      <c r="HD1224" s="519">
        <v>0</v>
      </c>
      <c r="HE1224" s="519">
        <v>0</v>
      </c>
      <c r="HF1224" s="519">
        <v>0</v>
      </c>
      <c r="HG1224" s="519">
        <v>0</v>
      </c>
      <c r="HH1224" s="519">
        <v>0</v>
      </c>
      <c r="HI1224" s="519">
        <v>0</v>
      </c>
      <c r="HJ1224" s="519">
        <v>0</v>
      </c>
      <c r="HK1224" s="519">
        <v>0</v>
      </c>
      <c r="HL1224" s="519">
        <v>0</v>
      </c>
      <c r="HM1224" s="519">
        <v>0</v>
      </c>
      <c r="HN1224" s="519">
        <v>0</v>
      </c>
      <c r="HO1224" s="519">
        <v>0</v>
      </c>
      <c r="HP1224" s="519">
        <v>0</v>
      </c>
      <c r="HQ1224" s="519">
        <v>0</v>
      </c>
      <c r="HR1224" s="519">
        <v>0</v>
      </c>
      <c r="HS1224" s="519">
        <v>0</v>
      </c>
      <c r="HT1224" s="519">
        <v>0</v>
      </c>
      <c r="HU1224" s="519">
        <v>0</v>
      </c>
      <c r="HV1224" s="519">
        <v>0</v>
      </c>
      <c r="HW1224" s="519">
        <v>0</v>
      </c>
      <c r="HX1224" s="519">
        <v>0</v>
      </c>
      <c r="HY1224" s="519">
        <v>0</v>
      </c>
      <c r="HZ1224" s="519">
        <v>0</v>
      </c>
      <c r="IA1224" s="519">
        <v>0</v>
      </c>
      <c r="IB1224" s="519">
        <v>0</v>
      </c>
      <c r="IC1224" s="519">
        <v>0</v>
      </c>
      <c r="ID1224" s="519">
        <v>0</v>
      </c>
      <c r="IE1224" s="519">
        <v>0</v>
      </c>
      <c r="IF1224" s="519">
        <v>0</v>
      </c>
      <c r="IG1224" s="519">
        <v>0</v>
      </c>
      <c r="IH1224" s="519">
        <v>0</v>
      </c>
      <c r="II1224" s="519">
        <v>0</v>
      </c>
      <c r="IJ1224" s="519">
        <v>0</v>
      </c>
      <c r="IK1224" s="519">
        <v>0</v>
      </c>
    </row>
    <row r="1225" spans="2:245" hidden="1">
      <c r="B1225" s="519" t="s">
        <v>1061</v>
      </c>
      <c r="C1225" s="519"/>
      <c r="D1225" s="519"/>
      <c r="E1225" s="519"/>
      <c r="F1225" s="519">
        <v>1</v>
      </c>
      <c r="G1225" s="519"/>
      <c r="H1225" s="519">
        <v>0</v>
      </c>
      <c r="I1225" s="519">
        <v>3</v>
      </c>
      <c r="J1225" s="519" t="str">
        <f t="shared" si="60"/>
        <v>SDN15010003</v>
      </c>
      <c r="K1225" s="519">
        <v>630</v>
      </c>
      <c r="M1225" s="337"/>
      <c r="N1225" s="519" t="s">
        <v>1063</v>
      </c>
      <c r="O1225" s="519" t="s">
        <v>1059</v>
      </c>
      <c r="P1225" s="519">
        <v>39</v>
      </c>
      <c r="Q1225" s="521" t="str">
        <f t="shared" si="58"/>
        <v>SDN300139</v>
      </c>
      <c r="R1225" s="519">
        <v>492.9</v>
      </c>
      <c r="S1225" s="519">
        <v>2000</v>
      </c>
      <c r="T1225" s="519">
        <v>2000</v>
      </c>
      <c r="U1225" s="519">
        <v>2000</v>
      </c>
      <c r="V1225" s="519">
        <v>2464.5</v>
      </c>
      <c r="W1225" s="519">
        <v>2957.4</v>
      </c>
      <c r="X1225" s="519">
        <v>3450.3</v>
      </c>
      <c r="Y1225" s="519">
        <v>3943.2</v>
      </c>
      <c r="Z1225" s="519">
        <v>4436.1000000000004</v>
      </c>
      <c r="AA1225" s="519">
        <v>4929</v>
      </c>
      <c r="AB1225" s="519">
        <v>5421.9</v>
      </c>
      <c r="AC1225" s="519">
        <v>5914.8</v>
      </c>
      <c r="AD1225" s="519">
        <v>6407.7</v>
      </c>
      <c r="AE1225" s="519">
        <v>6900.6</v>
      </c>
      <c r="AF1225" s="519">
        <v>7393.5</v>
      </c>
      <c r="AG1225" s="519">
        <v>7787.8</v>
      </c>
      <c r="AH1225" s="519">
        <v>8182.1</v>
      </c>
      <c r="AI1225" s="519">
        <v>8576.5</v>
      </c>
      <c r="AJ1225" s="519">
        <v>8970.7999999999993</v>
      </c>
      <c r="AK1225" s="519">
        <v>9365.1</v>
      </c>
      <c r="AL1225" s="519">
        <v>9759.4</v>
      </c>
      <c r="AM1225" s="519">
        <v>10153.700000000001</v>
      </c>
      <c r="AN1225" s="519">
        <v>10548.1</v>
      </c>
      <c r="AO1225" s="519">
        <v>10942.4</v>
      </c>
      <c r="AP1225" s="519">
        <v>11336.7</v>
      </c>
      <c r="AQ1225" s="519">
        <v>11731</v>
      </c>
      <c r="AR1225" s="519">
        <v>12125.3</v>
      </c>
      <c r="AS1225" s="519">
        <v>12519.7</v>
      </c>
      <c r="AT1225" s="519">
        <v>12914</v>
      </c>
      <c r="AU1225" s="519">
        <v>13308.3</v>
      </c>
      <c r="AV1225" s="519">
        <v>13308.3</v>
      </c>
      <c r="AW1225" s="519">
        <v>13308.3</v>
      </c>
      <c r="AX1225" s="519">
        <v>13308.3</v>
      </c>
      <c r="AY1225" s="519">
        <v>13308.3</v>
      </c>
      <c r="AZ1225" s="519">
        <v>13308.3</v>
      </c>
      <c r="BA1225" s="519">
        <v>13308.3</v>
      </c>
      <c r="BB1225" s="519">
        <v>13308.3</v>
      </c>
      <c r="BC1225" s="519">
        <v>13308.3</v>
      </c>
      <c r="BD1225" s="519">
        <v>13308.3</v>
      </c>
      <c r="BE1225" s="519">
        <v>13308.3</v>
      </c>
      <c r="BF1225" s="519">
        <v>13308.3</v>
      </c>
      <c r="BG1225" s="519">
        <v>13308.3</v>
      </c>
      <c r="BH1225" s="519">
        <v>13308.3</v>
      </c>
      <c r="BI1225" s="519">
        <v>13308.3</v>
      </c>
      <c r="BJ1225" s="519">
        <v>13308.3</v>
      </c>
      <c r="BK1225" s="519">
        <v>0</v>
      </c>
      <c r="BL1225" s="519">
        <v>0</v>
      </c>
      <c r="BM1225" s="519">
        <v>0</v>
      </c>
      <c r="BN1225" s="519">
        <v>0</v>
      </c>
      <c r="BO1225" s="519">
        <v>0</v>
      </c>
      <c r="BP1225" s="519">
        <v>0</v>
      </c>
      <c r="BQ1225" s="519">
        <v>0</v>
      </c>
      <c r="BR1225" s="519">
        <v>0</v>
      </c>
      <c r="BS1225" s="519">
        <v>0</v>
      </c>
      <c r="BT1225" s="519">
        <v>0</v>
      </c>
      <c r="BU1225" s="519">
        <v>0</v>
      </c>
      <c r="BV1225" s="519">
        <v>0</v>
      </c>
      <c r="BW1225" s="519">
        <v>0</v>
      </c>
      <c r="BX1225" s="519">
        <v>0</v>
      </c>
      <c r="BY1225" s="519">
        <v>0</v>
      </c>
      <c r="BZ1225" s="519">
        <v>0</v>
      </c>
      <c r="CA1225" s="519">
        <v>0</v>
      </c>
      <c r="CB1225" s="519">
        <v>0</v>
      </c>
      <c r="CC1225" s="519">
        <v>0</v>
      </c>
      <c r="CD1225" s="519">
        <v>0</v>
      </c>
      <c r="CE1225" s="519">
        <v>0</v>
      </c>
      <c r="CF1225" s="519">
        <v>0</v>
      </c>
      <c r="CG1225" s="519">
        <v>0</v>
      </c>
      <c r="CH1225" s="519">
        <v>0</v>
      </c>
      <c r="CI1225" s="519">
        <v>0</v>
      </c>
      <c r="CJ1225" s="519">
        <v>0</v>
      </c>
      <c r="CK1225" s="519">
        <v>0</v>
      </c>
      <c r="CL1225" s="519">
        <v>0</v>
      </c>
      <c r="CM1225" s="519">
        <v>0</v>
      </c>
      <c r="CN1225" s="519">
        <v>0</v>
      </c>
      <c r="CO1225" s="519">
        <v>0</v>
      </c>
      <c r="CP1225" s="519">
        <v>0</v>
      </c>
      <c r="CQ1225" s="519">
        <v>0</v>
      </c>
      <c r="CR1225" s="519">
        <v>0</v>
      </c>
      <c r="CS1225" s="519">
        <v>0</v>
      </c>
      <c r="CT1225" s="519">
        <v>0</v>
      </c>
      <c r="CU1225" s="519">
        <v>0</v>
      </c>
      <c r="CV1225" s="519">
        <v>0</v>
      </c>
      <c r="CW1225" s="519">
        <v>0</v>
      </c>
      <c r="CX1225" s="519">
        <v>0</v>
      </c>
      <c r="CY1225" s="519">
        <v>0</v>
      </c>
      <c r="CZ1225" s="519">
        <v>0</v>
      </c>
      <c r="DA1225" s="519">
        <v>0</v>
      </c>
      <c r="DB1225" s="519">
        <v>0</v>
      </c>
      <c r="DC1225" s="519">
        <v>0</v>
      </c>
      <c r="DD1225" s="519">
        <v>0</v>
      </c>
      <c r="DE1225" s="519">
        <v>0</v>
      </c>
      <c r="DF1225" s="519">
        <v>0</v>
      </c>
      <c r="DG1225" s="519">
        <v>0</v>
      </c>
      <c r="DH1225" s="519">
        <v>0</v>
      </c>
      <c r="DI1225" s="519">
        <v>0</v>
      </c>
      <c r="DJ1225" s="519">
        <v>0</v>
      </c>
      <c r="DK1225" s="519">
        <v>0</v>
      </c>
      <c r="DL1225" s="519">
        <v>0</v>
      </c>
      <c r="DM1225" s="519">
        <v>0</v>
      </c>
      <c r="DN1225" s="519">
        <v>0</v>
      </c>
      <c r="DO1225" s="519">
        <v>0</v>
      </c>
      <c r="DP1225" s="519">
        <v>0</v>
      </c>
      <c r="DQ1225" s="519">
        <v>0</v>
      </c>
      <c r="DR1225" s="519">
        <v>0</v>
      </c>
      <c r="DS1225" s="519">
        <v>0</v>
      </c>
      <c r="DT1225" s="519">
        <v>0</v>
      </c>
      <c r="DU1225" s="519">
        <v>0</v>
      </c>
      <c r="DV1225" s="519">
        <v>0</v>
      </c>
      <c r="DW1225" s="519">
        <v>0</v>
      </c>
      <c r="DX1225" s="519">
        <v>0</v>
      </c>
      <c r="DZ1225" s="337"/>
      <c r="EA1225" s="519" t="s">
        <v>1063</v>
      </c>
      <c r="EB1225" s="519" t="s">
        <v>1059</v>
      </c>
      <c r="EC1225" s="519">
        <v>39</v>
      </c>
      <c r="ED1225" s="183" t="str">
        <f t="shared" si="59"/>
        <v>SDN300139</v>
      </c>
      <c r="EE1225" s="519">
        <v>492.9</v>
      </c>
      <c r="EF1225" s="519">
        <v>10000</v>
      </c>
      <c r="EG1225" s="519">
        <v>10000</v>
      </c>
      <c r="EH1225" s="519">
        <v>10000</v>
      </c>
      <c r="EI1225" s="519">
        <v>10000</v>
      </c>
      <c r="EJ1225" s="519">
        <v>10000</v>
      </c>
      <c r="EK1225" s="519">
        <v>10000</v>
      </c>
      <c r="EL1225" s="519">
        <v>10000</v>
      </c>
      <c r="EM1225" s="519">
        <v>10000</v>
      </c>
      <c r="EN1225" s="519">
        <v>10000</v>
      </c>
      <c r="EO1225" s="519">
        <v>10000</v>
      </c>
      <c r="EP1225" s="519">
        <v>10000</v>
      </c>
      <c r="EQ1225" s="519">
        <v>10000</v>
      </c>
      <c r="ER1225" s="519">
        <v>10000</v>
      </c>
      <c r="ES1225" s="519">
        <v>10000</v>
      </c>
      <c r="ET1225" s="519">
        <v>10000</v>
      </c>
      <c r="EU1225" s="519">
        <v>10000</v>
      </c>
      <c r="EV1225" s="519">
        <v>10000</v>
      </c>
      <c r="EW1225" s="519">
        <v>10000</v>
      </c>
      <c r="EX1225" s="519">
        <v>10000</v>
      </c>
      <c r="EY1225" s="519">
        <v>10000</v>
      </c>
      <c r="EZ1225" s="519">
        <v>10153.700000000001</v>
      </c>
      <c r="FA1225" s="519">
        <v>10548.1</v>
      </c>
      <c r="FB1225" s="519">
        <v>10942.4</v>
      </c>
      <c r="FC1225" s="519">
        <v>11336.7</v>
      </c>
      <c r="FD1225" s="519">
        <v>11731</v>
      </c>
      <c r="FE1225" s="519">
        <v>12125.3</v>
      </c>
      <c r="FF1225" s="519">
        <v>12519.7</v>
      </c>
      <c r="FG1225" s="519">
        <v>12914</v>
      </c>
      <c r="FH1225" s="519">
        <v>13308.3</v>
      </c>
      <c r="FI1225" s="519">
        <v>13308.3</v>
      </c>
      <c r="FJ1225" s="519">
        <v>13308.3</v>
      </c>
      <c r="FK1225" s="519">
        <v>13308.3</v>
      </c>
      <c r="FL1225" s="519">
        <v>13308.3</v>
      </c>
      <c r="FM1225" s="519">
        <v>13308.3</v>
      </c>
      <c r="FN1225" s="519">
        <v>13308.3</v>
      </c>
      <c r="FO1225" s="519">
        <v>13308.3</v>
      </c>
      <c r="FP1225" s="519">
        <v>13308.3</v>
      </c>
      <c r="FQ1225" s="519">
        <v>13308.3</v>
      </c>
      <c r="FR1225" s="519">
        <v>13308.3</v>
      </c>
      <c r="FS1225" s="519">
        <v>13308.3</v>
      </c>
      <c r="FT1225" s="519">
        <v>13308.3</v>
      </c>
      <c r="FU1225" s="519">
        <v>13308.3</v>
      </c>
      <c r="FV1225" s="519">
        <v>13308.3</v>
      </c>
      <c r="FW1225" s="519">
        <v>13308.3</v>
      </c>
      <c r="FX1225" s="519">
        <v>0</v>
      </c>
      <c r="FY1225" s="519">
        <v>0</v>
      </c>
      <c r="FZ1225" s="519">
        <v>0</v>
      </c>
      <c r="GA1225" s="519">
        <v>0</v>
      </c>
      <c r="GB1225" s="519">
        <v>0</v>
      </c>
      <c r="GC1225" s="519">
        <v>0</v>
      </c>
      <c r="GD1225" s="519">
        <v>0</v>
      </c>
      <c r="GE1225" s="519">
        <v>0</v>
      </c>
      <c r="GF1225" s="519">
        <v>0</v>
      </c>
      <c r="GG1225" s="519">
        <v>0</v>
      </c>
      <c r="GH1225" s="519">
        <v>0</v>
      </c>
      <c r="GI1225" s="519">
        <v>0</v>
      </c>
      <c r="GJ1225" s="519">
        <v>0</v>
      </c>
      <c r="GK1225" s="519">
        <v>0</v>
      </c>
      <c r="GL1225" s="519">
        <v>0</v>
      </c>
      <c r="GM1225" s="519">
        <v>0</v>
      </c>
      <c r="GN1225" s="519">
        <v>0</v>
      </c>
      <c r="GO1225" s="519">
        <v>0</v>
      </c>
      <c r="GP1225" s="519">
        <v>0</v>
      </c>
      <c r="GQ1225" s="519">
        <v>0</v>
      </c>
      <c r="GR1225" s="519">
        <v>0</v>
      </c>
      <c r="GS1225" s="519">
        <v>0</v>
      </c>
      <c r="GT1225" s="519">
        <v>0</v>
      </c>
      <c r="GU1225" s="519">
        <v>0</v>
      </c>
      <c r="GV1225" s="519">
        <v>0</v>
      </c>
      <c r="GW1225" s="519">
        <v>0</v>
      </c>
      <c r="GX1225" s="519">
        <v>0</v>
      </c>
      <c r="GY1225" s="519">
        <v>0</v>
      </c>
      <c r="GZ1225" s="519">
        <v>0</v>
      </c>
      <c r="HA1225" s="519">
        <v>0</v>
      </c>
      <c r="HB1225" s="519">
        <v>0</v>
      </c>
      <c r="HC1225" s="519">
        <v>0</v>
      </c>
      <c r="HD1225" s="519">
        <v>0</v>
      </c>
      <c r="HE1225" s="519">
        <v>0</v>
      </c>
      <c r="HF1225" s="519">
        <v>0</v>
      </c>
      <c r="HG1225" s="519">
        <v>0</v>
      </c>
      <c r="HH1225" s="519">
        <v>0</v>
      </c>
      <c r="HI1225" s="519">
        <v>0</v>
      </c>
      <c r="HJ1225" s="519">
        <v>0</v>
      </c>
      <c r="HK1225" s="519">
        <v>0</v>
      </c>
      <c r="HL1225" s="519">
        <v>0</v>
      </c>
      <c r="HM1225" s="519">
        <v>0</v>
      </c>
      <c r="HN1225" s="519">
        <v>0</v>
      </c>
      <c r="HO1225" s="519">
        <v>0</v>
      </c>
      <c r="HP1225" s="519">
        <v>0</v>
      </c>
      <c r="HQ1225" s="519">
        <v>0</v>
      </c>
      <c r="HR1225" s="519">
        <v>0</v>
      </c>
      <c r="HS1225" s="519">
        <v>0</v>
      </c>
      <c r="HT1225" s="519">
        <v>0</v>
      </c>
      <c r="HU1225" s="519">
        <v>0</v>
      </c>
      <c r="HV1225" s="519">
        <v>0</v>
      </c>
      <c r="HW1225" s="519">
        <v>0</v>
      </c>
      <c r="HX1225" s="519">
        <v>0</v>
      </c>
      <c r="HY1225" s="519">
        <v>0</v>
      </c>
      <c r="HZ1225" s="519">
        <v>0</v>
      </c>
      <c r="IA1225" s="519">
        <v>0</v>
      </c>
      <c r="IB1225" s="519">
        <v>0</v>
      </c>
      <c r="IC1225" s="519">
        <v>0</v>
      </c>
      <c r="ID1225" s="519">
        <v>0</v>
      </c>
      <c r="IE1225" s="519">
        <v>0</v>
      </c>
      <c r="IF1225" s="519">
        <v>0</v>
      </c>
      <c r="IG1225" s="519">
        <v>0</v>
      </c>
      <c r="IH1225" s="519">
        <v>0</v>
      </c>
      <c r="II1225" s="519">
        <v>0</v>
      </c>
      <c r="IJ1225" s="519">
        <v>0</v>
      </c>
      <c r="IK1225" s="519">
        <v>0</v>
      </c>
    </row>
    <row r="1226" spans="2:245" hidden="1">
      <c r="B1226" s="519" t="s">
        <v>1061</v>
      </c>
      <c r="C1226" s="519"/>
      <c r="D1226" s="519"/>
      <c r="E1226" s="519"/>
      <c r="F1226" s="519">
        <v>1</v>
      </c>
      <c r="G1226" s="519"/>
      <c r="H1226" s="519">
        <v>0</v>
      </c>
      <c r="I1226" s="519">
        <v>4</v>
      </c>
      <c r="J1226" s="519" t="str">
        <f t="shared" si="60"/>
        <v>SDN15010004</v>
      </c>
      <c r="K1226" s="519">
        <v>630</v>
      </c>
      <c r="M1226" s="337"/>
      <c r="N1226" s="519" t="s">
        <v>1063</v>
      </c>
      <c r="O1226" s="519" t="s">
        <v>1059</v>
      </c>
      <c r="P1226" s="519">
        <v>40</v>
      </c>
      <c r="Q1226" s="521" t="str">
        <f t="shared" si="58"/>
        <v>SDN300140</v>
      </c>
      <c r="R1226" s="519">
        <v>492.9</v>
      </c>
      <c r="S1226" s="519">
        <v>2000</v>
      </c>
      <c r="T1226" s="519">
        <v>2000</v>
      </c>
      <c r="U1226" s="519">
        <v>2000</v>
      </c>
      <c r="V1226" s="519">
        <v>2464.5</v>
      </c>
      <c r="W1226" s="519">
        <v>2957.4</v>
      </c>
      <c r="X1226" s="519">
        <v>3450.3</v>
      </c>
      <c r="Y1226" s="519">
        <v>3943.2</v>
      </c>
      <c r="Z1226" s="519">
        <v>4436.1000000000004</v>
      </c>
      <c r="AA1226" s="519">
        <v>4929</v>
      </c>
      <c r="AB1226" s="519">
        <v>5421.9</v>
      </c>
      <c r="AC1226" s="519">
        <v>5914.8</v>
      </c>
      <c r="AD1226" s="519">
        <v>6407.7</v>
      </c>
      <c r="AE1226" s="519">
        <v>6900.6</v>
      </c>
      <c r="AF1226" s="519">
        <v>7393.5</v>
      </c>
      <c r="AG1226" s="519">
        <v>7787.8</v>
      </c>
      <c r="AH1226" s="519">
        <v>8182.1</v>
      </c>
      <c r="AI1226" s="519">
        <v>8576.5</v>
      </c>
      <c r="AJ1226" s="519">
        <v>8970.7999999999993</v>
      </c>
      <c r="AK1226" s="519">
        <v>9365.1</v>
      </c>
      <c r="AL1226" s="519">
        <v>9759.4</v>
      </c>
      <c r="AM1226" s="519">
        <v>10153.700000000001</v>
      </c>
      <c r="AN1226" s="519">
        <v>10548.1</v>
      </c>
      <c r="AO1226" s="519">
        <v>10942.4</v>
      </c>
      <c r="AP1226" s="519">
        <v>11336.7</v>
      </c>
      <c r="AQ1226" s="519">
        <v>11731</v>
      </c>
      <c r="AR1226" s="519">
        <v>12125.3</v>
      </c>
      <c r="AS1226" s="519">
        <v>12519.7</v>
      </c>
      <c r="AT1226" s="519">
        <v>12914</v>
      </c>
      <c r="AU1226" s="519">
        <v>13308.3</v>
      </c>
      <c r="AV1226" s="519">
        <v>13308.3</v>
      </c>
      <c r="AW1226" s="519">
        <v>13308.3</v>
      </c>
      <c r="AX1226" s="519">
        <v>13308.3</v>
      </c>
      <c r="AY1226" s="519">
        <v>13308.3</v>
      </c>
      <c r="AZ1226" s="519">
        <v>13308.3</v>
      </c>
      <c r="BA1226" s="519">
        <v>13308.3</v>
      </c>
      <c r="BB1226" s="519">
        <v>13308.3</v>
      </c>
      <c r="BC1226" s="519">
        <v>13308.3</v>
      </c>
      <c r="BD1226" s="519">
        <v>13308.3</v>
      </c>
      <c r="BE1226" s="519">
        <v>13308.3</v>
      </c>
      <c r="BF1226" s="519">
        <v>13308.3</v>
      </c>
      <c r="BG1226" s="519">
        <v>13308.3</v>
      </c>
      <c r="BH1226" s="519">
        <v>13308.3</v>
      </c>
      <c r="BI1226" s="519">
        <v>13308.3</v>
      </c>
      <c r="BJ1226" s="519">
        <v>13308.3</v>
      </c>
      <c r="BK1226" s="519">
        <v>0</v>
      </c>
      <c r="BL1226" s="519">
        <v>0</v>
      </c>
      <c r="BM1226" s="519">
        <v>0</v>
      </c>
      <c r="BN1226" s="519">
        <v>0</v>
      </c>
      <c r="BO1226" s="519">
        <v>0</v>
      </c>
      <c r="BP1226" s="519">
        <v>0</v>
      </c>
      <c r="BQ1226" s="519">
        <v>0</v>
      </c>
      <c r="BR1226" s="519">
        <v>0</v>
      </c>
      <c r="BS1226" s="519">
        <v>0</v>
      </c>
      <c r="BT1226" s="519">
        <v>0</v>
      </c>
      <c r="BU1226" s="519">
        <v>0</v>
      </c>
      <c r="BV1226" s="519">
        <v>0</v>
      </c>
      <c r="BW1226" s="519">
        <v>0</v>
      </c>
      <c r="BX1226" s="519">
        <v>0</v>
      </c>
      <c r="BY1226" s="519">
        <v>0</v>
      </c>
      <c r="BZ1226" s="519">
        <v>0</v>
      </c>
      <c r="CA1226" s="519">
        <v>0</v>
      </c>
      <c r="CB1226" s="519">
        <v>0</v>
      </c>
      <c r="CC1226" s="519">
        <v>0</v>
      </c>
      <c r="CD1226" s="519">
        <v>0</v>
      </c>
      <c r="CE1226" s="519">
        <v>0</v>
      </c>
      <c r="CF1226" s="519">
        <v>0</v>
      </c>
      <c r="CG1226" s="519">
        <v>0</v>
      </c>
      <c r="CH1226" s="519">
        <v>0</v>
      </c>
      <c r="CI1226" s="519">
        <v>0</v>
      </c>
      <c r="CJ1226" s="519">
        <v>0</v>
      </c>
      <c r="CK1226" s="519">
        <v>0</v>
      </c>
      <c r="CL1226" s="519">
        <v>0</v>
      </c>
      <c r="CM1226" s="519">
        <v>0</v>
      </c>
      <c r="CN1226" s="519">
        <v>0</v>
      </c>
      <c r="CO1226" s="519">
        <v>0</v>
      </c>
      <c r="CP1226" s="519">
        <v>0</v>
      </c>
      <c r="CQ1226" s="519">
        <v>0</v>
      </c>
      <c r="CR1226" s="519">
        <v>0</v>
      </c>
      <c r="CS1226" s="519">
        <v>0</v>
      </c>
      <c r="CT1226" s="519">
        <v>0</v>
      </c>
      <c r="CU1226" s="519">
        <v>0</v>
      </c>
      <c r="CV1226" s="519">
        <v>0</v>
      </c>
      <c r="CW1226" s="519">
        <v>0</v>
      </c>
      <c r="CX1226" s="519">
        <v>0</v>
      </c>
      <c r="CY1226" s="519">
        <v>0</v>
      </c>
      <c r="CZ1226" s="519">
        <v>0</v>
      </c>
      <c r="DA1226" s="519">
        <v>0</v>
      </c>
      <c r="DB1226" s="519">
        <v>0</v>
      </c>
      <c r="DC1226" s="519">
        <v>0</v>
      </c>
      <c r="DD1226" s="519">
        <v>0</v>
      </c>
      <c r="DE1226" s="519">
        <v>0</v>
      </c>
      <c r="DF1226" s="519">
        <v>0</v>
      </c>
      <c r="DG1226" s="519">
        <v>0</v>
      </c>
      <c r="DH1226" s="519">
        <v>0</v>
      </c>
      <c r="DI1226" s="519">
        <v>0</v>
      </c>
      <c r="DJ1226" s="519">
        <v>0</v>
      </c>
      <c r="DK1226" s="519">
        <v>0</v>
      </c>
      <c r="DL1226" s="519">
        <v>0</v>
      </c>
      <c r="DM1226" s="519">
        <v>0</v>
      </c>
      <c r="DN1226" s="519">
        <v>0</v>
      </c>
      <c r="DO1226" s="519">
        <v>0</v>
      </c>
      <c r="DP1226" s="519">
        <v>0</v>
      </c>
      <c r="DQ1226" s="519">
        <v>0</v>
      </c>
      <c r="DR1226" s="519">
        <v>0</v>
      </c>
      <c r="DS1226" s="519">
        <v>0</v>
      </c>
      <c r="DT1226" s="519">
        <v>0</v>
      </c>
      <c r="DU1226" s="519">
        <v>0</v>
      </c>
      <c r="DV1226" s="519">
        <v>0</v>
      </c>
      <c r="DW1226" s="519">
        <v>0</v>
      </c>
      <c r="DX1226" s="519">
        <v>0</v>
      </c>
      <c r="DZ1226" s="337"/>
      <c r="EA1226" s="519" t="s">
        <v>1063</v>
      </c>
      <c r="EB1226" s="519" t="s">
        <v>1059</v>
      </c>
      <c r="EC1226" s="519">
        <v>40</v>
      </c>
      <c r="ED1226" s="183" t="str">
        <f t="shared" si="59"/>
        <v>SDN300140</v>
      </c>
      <c r="EE1226" s="519">
        <v>492.9</v>
      </c>
      <c r="EF1226" s="519">
        <v>10000</v>
      </c>
      <c r="EG1226" s="519">
        <v>10000</v>
      </c>
      <c r="EH1226" s="519">
        <v>10000</v>
      </c>
      <c r="EI1226" s="519">
        <v>10000</v>
      </c>
      <c r="EJ1226" s="519">
        <v>10000</v>
      </c>
      <c r="EK1226" s="519">
        <v>10000</v>
      </c>
      <c r="EL1226" s="519">
        <v>10000</v>
      </c>
      <c r="EM1226" s="519">
        <v>10000</v>
      </c>
      <c r="EN1226" s="519">
        <v>10000</v>
      </c>
      <c r="EO1226" s="519">
        <v>10000</v>
      </c>
      <c r="EP1226" s="519">
        <v>10000</v>
      </c>
      <c r="EQ1226" s="519">
        <v>10000</v>
      </c>
      <c r="ER1226" s="519">
        <v>10000</v>
      </c>
      <c r="ES1226" s="519">
        <v>10000</v>
      </c>
      <c r="ET1226" s="519">
        <v>10000</v>
      </c>
      <c r="EU1226" s="519">
        <v>10000</v>
      </c>
      <c r="EV1226" s="519">
        <v>10000</v>
      </c>
      <c r="EW1226" s="519">
        <v>10000</v>
      </c>
      <c r="EX1226" s="519">
        <v>10000</v>
      </c>
      <c r="EY1226" s="519">
        <v>10000</v>
      </c>
      <c r="EZ1226" s="519">
        <v>10153.700000000001</v>
      </c>
      <c r="FA1226" s="519">
        <v>10548.1</v>
      </c>
      <c r="FB1226" s="519">
        <v>10942.4</v>
      </c>
      <c r="FC1226" s="519">
        <v>11336.7</v>
      </c>
      <c r="FD1226" s="519">
        <v>11731</v>
      </c>
      <c r="FE1226" s="519">
        <v>12125.3</v>
      </c>
      <c r="FF1226" s="519">
        <v>12519.7</v>
      </c>
      <c r="FG1226" s="519">
        <v>12914</v>
      </c>
      <c r="FH1226" s="519">
        <v>13308.3</v>
      </c>
      <c r="FI1226" s="519">
        <v>13308.3</v>
      </c>
      <c r="FJ1226" s="519">
        <v>13308.3</v>
      </c>
      <c r="FK1226" s="519">
        <v>13308.3</v>
      </c>
      <c r="FL1226" s="519">
        <v>13308.3</v>
      </c>
      <c r="FM1226" s="519">
        <v>13308.3</v>
      </c>
      <c r="FN1226" s="519">
        <v>13308.3</v>
      </c>
      <c r="FO1226" s="519">
        <v>13308.3</v>
      </c>
      <c r="FP1226" s="519">
        <v>13308.3</v>
      </c>
      <c r="FQ1226" s="519">
        <v>13308.3</v>
      </c>
      <c r="FR1226" s="519">
        <v>13308.3</v>
      </c>
      <c r="FS1226" s="519">
        <v>13308.3</v>
      </c>
      <c r="FT1226" s="519">
        <v>13308.3</v>
      </c>
      <c r="FU1226" s="519">
        <v>13308.3</v>
      </c>
      <c r="FV1226" s="519">
        <v>13308.3</v>
      </c>
      <c r="FW1226" s="519">
        <v>13308.3</v>
      </c>
      <c r="FX1226" s="519">
        <v>0</v>
      </c>
      <c r="FY1226" s="519">
        <v>0</v>
      </c>
      <c r="FZ1226" s="519">
        <v>0</v>
      </c>
      <c r="GA1226" s="519">
        <v>0</v>
      </c>
      <c r="GB1226" s="519">
        <v>0</v>
      </c>
      <c r="GC1226" s="519">
        <v>0</v>
      </c>
      <c r="GD1226" s="519">
        <v>0</v>
      </c>
      <c r="GE1226" s="519">
        <v>0</v>
      </c>
      <c r="GF1226" s="519">
        <v>0</v>
      </c>
      <c r="GG1226" s="519">
        <v>0</v>
      </c>
      <c r="GH1226" s="519">
        <v>0</v>
      </c>
      <c r="GI1226" s="519">
        <v>0</v>
      </c>
      <c r="GJ1226" s="519">
        <v>0</v>
      </c>
      <c r="GK1226" s="519">
        <v>0</v>
      </c>
      <c r="GL1226" s="519">
        <v>0</v>
      </c>
      <c r="GM1226" s="519">
        <v>0</v>
      </c>
      <c r="GN1226" s="519">
        <v>0</v>
      </c>
      <c r="GO1226" s="519">
        <v>0</v>
      </c>
      <c r="GP1226" s="519">
        <v>0</v>
      </c>
      <c r="GQ1226" s="519">
        <v>0</v>
      </c>
      <c r="GR1226" s="519">
        <v>0</v>
      </c>
      <c r="GS1226" s="519">
        <v>0</v>
      </c>
      <c r="GT1226" s="519">
        <v>0</v>
      </c>
      <c r="GU1226" s="519">
        <v>0</v>
      </c>
      <c r="GV1226" s="519">
        <v>0</v>
      </c>
      <c r="GW1226" s="519">
        <v>0</v>
      </c>
      <c r="GX1226" s="519">
        <v>0</v>
      </c>
      <c r="GY1226" s="519">
        <v>0</v>
      </c>
      <c r="GZ1226" s="519">
        <v>0</v>
      </c>
      <c r="HA1226" s="519">
        <v>0</v>
      </c>
      <c r="HB1226" s="519">
        <v>0</v>
      </c>
      <c r="HC1226" s="519">
        <v>0</v>
      </c>
      <c r="HD1226" s="519">
        <v>0</v>
      </c>
      <c r="HE1226" s="519">
        <v>0</v>
      </c>
      <c r="HF1226" s="519">
        <v>0</v>
      </c>
      <c r="HG1226" s="519">
        <v>0</v>
      </c>
      <c r="HH1226" s="519">
        <v>0</v>
      </c>
      <c r="HI1226" s="519">
        <v>0</v>
      </c>
      <c r="HJ1226" s="519">
        <v>0</v>
      </c>
      <c r="HK1226" s="519">
        <v>0</v>
      </c>
      <c r="HL1226" s="519">
        <v>0</v>
      </c>
      <c r="HM1226" s="519">
        <v>0</v>
      </c>
      <c r="HN1226" s="519">
        <v>0</v>
      </c>
      <c r="HO1226" s="519">
        <v>0</v>
      </c>
      <c r="HP1226" s="519">
        <v>0</v>
      </c>
      <c r="HQ1226" s="519">
        <v>0</v>
      </c>
      <c r="HR1226" s="519">
        <v>0</v>
      </c>
      <c r="HS1226" s="519">
        <v>0</v>
      </c>
      <c r="HT1226" s="519">
        <v>0</v>
      </c>
      <c r="HU1226" s="519">
        <v>0</v>
      </c>
      <c r="HV1226" s="519">
        <v>0</v>
      </c>
      <c r="HW1226" s="519">
        <v>0</v>
      </c>
      <c r="HX1226" s="519">
        <v>0</v>
      </c>
      <c r="HY1226" s="519">
        <v>0</v>
      </c>
      <c r="HZ1226" s="519">
        <v>0</v>
      </c>
      <c r="IA1226" s="519">
        <v>0</v>
      </c>
      <c r="IB1226" s="519">
        <v>0</v>
      </c>
      <c r="IC1226" s="519">
        <v>0</v>
      </c>
      <c r="ID1226" s="519">
        <v>0</v>
      </c>
      <c r="IE1226" s="519">
        <v>0</v>
      </c>
      <c r="IF1226" s="519">
        <v>0</v>
      </c>
      <c r="IG1226" s="519">
        <v>0</v>
      </c>
      <c r="IH1226" s="519">
        <v>0</v>
      </c>
      <c r="II1226" s="519">
        <v>0</v>
      </c>
      <c r="IJ1226" s="519">
        <v>0</v>
      </c>
      <c r="IK1226" s="519">
        <v>0</v>
      </c>
    </row>
    <row r="1227" spans="2:245" hidden="1">
      <c r="B1227" s="519" t="s">
        <v>1061</v>
      </c>
      <c r="C1227" s="519"/>
      <c r="D1227" s="519"/>
      <c r="E1227" s="519"/>
      <c r="F1227" s="519">
        <v>1</v>
      </c>
      <c r="G1227" s="519"/>
      <c r="H1227" s="519">
        <v>0</v>
      </c>
      <c r="I1227" s="519">
        <v>5</v>
      </c>
      <c r="J1227" s="519" t="str">
        <f t="shared" si="60"/>
        <v>SDN15010005</v>
      </c>
      <c r="K1227" s="519">
        <v>630</v>
      </c>
      <c r="M1227" s="337"/>
      <c r="N1227" s="519" t="s">
        <v>1063</v>
      </c>
      <c r="O1227" s="519" t="s">
        <v>1060</v>
      </c>
      <c r="P1227" s="519">
        <v>0</v>
      </c>
      <c r="Q1227" s="521" t="str">
        <f t="shared" si="58"/>
        <v>SDN300200</v>
      </c>
      <c r="R1227" s="519">
        <v>291.5</v>
      </c>
      <c r="S1227" s="519">
        <v>2000</v>
      </c>
      <c r="T1227" s="519">
        <v>2000</v>
      </c>
      <c r="U1227" s="519">
        <v>2000</v>
      </c>
      <c r="V1227" s="519">
        <v>2000</v>
      </c>
      <c r="W1227" s="519">
        <v>2000</v>
      </c>
      <c r="X1227" s="519">
        <v>2040.5</v>
      </c>
      <c r="Y1227" s="519">
        <v>2332</v>
      </c>
      <c r="Z1227" s="519">
        <v>2623.5</v>
      </c>
      <c r="AA1227" s="519">
        <v>2915</v>
      </c>
      <c r="AB1227" s="519">
        <v>3206.5</v>
      </c>
      <c r="AC1227" s="519">
        <v>3498</v>
      </c>
      <c r="AD1227" s="519">
        <v>3789.5</v>
      </c>
      <c r="AE1227" s="519">
        <v>4081</v>
      </c>
      <c r="AF1227" s="519">
        <v>4372.5</v>
      </c>
      <c r="AG1227" s="519">
        <v>4605.7</v>
      </c>
      <c r="AH1227" s="519">
        <v>4838.8999999999996</v>
      </c>
      <c r="AI1227" s="519">
        <v>5072.1000000000004</v>
      </c>
      <c r="AJ1227" s="519">
        <v>5305.3</v>
      </c>
      <c r="AK1227" s="519">
        <v>5538.5</v>
      </c>
      <c r="AL1227" s="519">
        <v>5771.7</v>
      </c>
      <c r="AM1227" s="519">
        <v>6004.9</v>
      </c>
      <c r="AN1227" s="519">
        <v>6238.1</v>
      </c>
      <c r="AO1227" s="519">
        <v>6471.3</v>
      </c>
      <c r="AP1227" s="519">
        <v>6704.5</v>
      </c>
      <c r="AQ1227" s="519">
        <v>6937.7</v>
      </c>
      <c r="AR1227" s="519">
        <v>7170.9</v>
      </c>
      <c r="AS1227" s="519">
        <v>7404.1</v>
      </c>
      <c r="AT1227" s="519">
        <v>7637.3</v>
      </c>
      <c r="AU1227" s="519">
        <v>7870.5</v>
      </c>
      <c r="AV1227" s="519">
        <v>7870.5</v>
      </c>
      <c r="AW1227" s="519">
        <v>7870.5</v>
      </c>
      <c r="AX1227" s="519">
        <v>7870.5</v>
      </c>
      <c r="AY1227" s="519">
        <v>7870.5</v>
      </c>
      <c r="AZ1227" s="519">
        <v>7870.5</v>
      </c>
      <c r="BA1227" s="519">
        <v>7870.5</v>
      </c>
      <c r="BB1227" s="519">
        <v>7870.5</v>
      </c>
      <c r="BC1227" s="519">
        <v>7870.5</v>
      </c>
      <c r="BD1227" s="519">
        <v>7870.5</v>
      </c>
      <c r="BE1227" s="519">
        <v>7870.5</v>
      </c>
      <c r="BF1227" s="519">
        <v>7870.5</v>
      </c>
      <c r="BG1227" s="519">
        <v>7870.5</v>
      </c>
      <c r="BH1227" s="519">
        <v>7870.5</v>
      </c>
      <c r="BI1227" s="519">
        <v>7870.5</v>
      </c>
      <c r="BJ1227" s="519">
        <v>7870.5</v>
      </c>
      <c r="BK1227" s="519">
        <v>0</v>
      </c>
      <c r="BL1227" s="519">
        <v>0</v>
      </c>
      <c r="BM1227" s="519">
        <v>0</v>
      </c>
      <c r="BN1227" s="519">
        <v>0</v>
      </c>
      <c r="BO1227" s="519">
        <v>0</v>
      </c>
      <c r="BP1227" s="519">
        <v>0</v>
      </c>
      <c r="BQ1227" s="519">
        <v>0</v>
      </c>
      <c r="BR1227" s="519">
        <v>0</v>
      </c>
      <c r="BS1227" s="519">
        <v>0</v>
      </c>
      <c r="BT1227" s="519">
        <v>0</v>
      </c>
      <c r="BU1227" s="519">
        <v>0</v>
      </c>
      <c r="BV1227" s="519">
        <v>0</v>
      </c>
      <c r="BW1227" s="519">
        <v>0</v>
      </c>
      <c r="BX1227" s="519">
        <v>0</v>
      </c>
      <c r="BY1227" s="519">
        <v>0</v>
      </c>
      <c r="BZ1227" s="519">
        <v>0</v>
      </c>
      <c r="CA1227" s="519">
        <v>0</v>
      </c>
      <c r="CB1227" s="519">
        <v>0</v>
      </c>
      <c r="CC1227" s="519">
        <v>0</v>
      </c>
      <c r="CD1227" s="519">
        <v>0</v>
      </c>
      <c r="CE1227" s="519">
        <v>0</v>
      </c>
      <c r="CF1227" s="519">
        <v>0</v>
      </c>
      <c r="CG1227" s="519">
        <v>0</v>
      </c>
      <c r="CH1227" s="519">
        <v>0</v>
      </c>
      <c r="CI1227" s="519">
        <v>0</v>
      </c>
      <c r="CJ1227" s="519">
        <v>0</v>
      </c>
      <c r="CK1227" s="519">
        <v>0</v>
      </c>
      <c r="CL1227" s="519">
        <v>0</v>
      </c>
      <c r="CM1227" s="519">
        <v>0</v>
      </c>
      <c r="CN1227" s="519">
        <v>0</v>
      </c>
      <c r="CO1227" s="519">
        <v>0</v>
      </c>
      <c r="CP1227" s="519">
        <v>0</v>
      </c>
      <c r="CQ1227" s="519">
        <v>0</v>
      </c>
      <c r="CR1227" s="519">
        <v>0</v>
      </c>
      <c r="CS1227" s="519">
        <v>0</v>
      </c>
      <c r="CT1227" s="519">
        <v>0</v>
      </c>
      <c r="CU1227" s="519">
        <v>0</v>
      </c>
      <c r="CV1227" s="519">
        <v>0</v>
      </c>
      <c r="CW1227" s="519">
        <v>0</v>
      </c>
      <c r="CX1227" s="519">
        <v>0</v>
      </c>
      <c r="CY1227" s="519">
        <v>0</v>
      </c>
      <c r="CZ1227" s="519">
        <v>0</v>
      </c>
      <c r="DA1227" s="519">
        <v>0</v>
      </c>
      <c r="DB1227" s="519">
        <v>0</v>
      </c>
      <c r="DC1227" s="519">
        <v>0</v>
      </c>
      <c r="DD1227" s="519">
        <v>0</v>
      </c>
      <c r="DE1227" s="519">
        <v>0</v>
      </c>
      <c r="DF1227" s="519">
        <v>0</v>
      </c>
      <c r="DG1227" s="519">
        <v>0</v>
      </c>
      <c r="DH1227" s="519">
        <v>0</v>
      </c>
      <c r="DI1227" s="519">
        <v>0</v>
      </c>
      <c r="DJ1227" s="519">
        <v>0</v>
      </c>
      <c r="DK1227" s="519">
        <v>0</v>
      </c>
      <c r="DL1227" s="519">
        <v>0</v>
      </c>
      <c r="DM1227" s="519">
        <v>0</v>
      </c>
      <c r="DN1227" s="519">
        <v>0</v>
      </c>
      <c r="DO1227" s="519">
        <v>0</v>
      </c>
      <c r="DP1227" s="519">
        <v>0</v>
      </c>
      <c r="DQ1227" s="519">
        <v>0</v>
      </c>
      <c r="DR1227" s="519">
        <v>0</v>
      </c>
      <c r="DS1227" s="519">
        <v>0</v>
      </c>
      <c r="DT1227" s="519">
        <v>0</v>
      </c>
      <c r="DU1227" s="519">
        <v>0</v>
      </c>
      <c r="DV1227" s="519">
        <v>0</v>
      </c>
      <c r="DW1227" s="519">
        <v>0</v>
      </c>
      <c r="DX1227" s="519">
        <v>0</v>
      </c>
      <c r="DZ1227" s="337"/>
      <c r="EA1227" s="519" t="s">
        <v>1063</v>
      </c>
      <c r="EB1227" s="519" t="s">
        <v>1060</v>
      </c>
      <c r="EC1227" s="519">
        <v>0</v>
      </c>
      <c r="ED1227" s="183" t="str">
        <f t="shared" si="59"/>
        <v>SDN300200</v>
      </c>
      <c r="EE1227" s="519">
        <v>291.5</v>
      </c>
      <c r="EF1227" s="519">
        <v>10000</v>
      </c>
      <c r="EG1227" s="519">
        <v>10000</v>
      </c>
      <c r="EH1227" s="519">
        <v>10000</v>
      </c>
      <c r="EI1227" s="519">
        <v>10000</v>
      </c>
      <c r="EJ1227" s="519">
        <v>10000</v>
      </c>
      <c r="EK1227" s="519">
        <v>10000</v>
      </c>
      <c r="EL1227" s="519">
        <v>10000</v>
      </c>
      <c r="EM1227" s="519">
        <v>10000</v>
      </c>
      <c r="EN1227" s="519">
        <v>10000</v>
      </c>
      <c r="EO1227" s="519">
        <v>10000</v>
      </c>
      <c r="EP1227" s="519">
        <v>10000</v>
      </c>
      <c r="EQ1227" s="519">
        <v>10000</v>
      </c>
      <c r="ER1227" s="519">
        <v>10000</v>
      </c>
      <c r="ES1227" s="519">
        <v>10000</v>
      </c>
      <c r="ET1227" s="519">
        <v>10000</v>
      </c>
      <c r="EU1227" s="519">
        <v>10000</v>
      </c>
      <c r="EV1227" s="519">
        <v>10000</v>
      </c>
      <c r="EW1227" s="519">
        <v>10000</v>
      </c>
      <c r="EX1227" s="519">
        <v>10000</v>
      </c>
      <c r="EY1227" s="519">
        <v>10000</v>
      </c>
      <c r="EZ1227" s="519">
        <v>10000</v>
      </c>
      <c r="FA1227" s="519">
        <v>10000</v>
      </c>
      <c r="FB1227" s="519">
        <v>10000</v>
      </c>
      <c r="FC1227" s="519">
        <v>10000</v>
      </c>
      <c r="FD1227" s="519">
        <v>10000</v>
      </c>
      <c r="FE1227" s="519">
        <v>10000</v>
      </c>
      <c r="FF1227" s="519">
        <v>10000</v>
      </c>
      <c r="FG1227" s="519">
        <v>10000</v>
      </c>
      <c r="FH1227" s="519">
        <v>10000</v>
      </c>
      <c r="FI1227" s="519">
        <v>10000</v>
      </c>
      <c r="FJ1227" s="519">
        <v>10000</v>
      </c>
      <c r="FK1227" s="519">
        <v>10000</v>
      </c>
      <c r="FL1227" s="519">
        <v>10000</v>
      </c>
      <c r="FM1227" s="519">
        <v>10000</v>
      </c>
      <c r="FN1227" s="519">
        <v>10000</v>
      </c>
      <c r="FO1227" s="519">
        <v>10000</v>
      </c>
      <c r="FP1227" s="519">
        <v>10000</v>
      </c>
      <c r="FQ1227" s="519">
        <v>10000</v>
      </c>
      <c r="FR1227" s="519">
        <v>10000</v>
      </c>
      <c r="FS1227" s="519">
        <v>10000</v>
      </c>
      <c r="FT1227" s="519">
        <v>10000</v>
      </c>
      <c r="FU1227" s="519">
        <v>10000</v>
      </c>
      <c r="FV1227" s="519">
        <v>10000</v>
      </c>
      <c r="FW1227" s="519">
        <v>10000</v>
      </c>
      <c r="FX1227" s="519">
        <v>0</v>
      </c>
      <c r="FY1227" s="519">
        <v>0</v>
      </c>
      <c r="FZ1227" s="519">
        <v>0</v>
      </c>
      <c r="GA1227" s="519">
        <v>0</v>
      </c>
      <c r="GB1227" s="519">
        <v>0</v>
      </c>
      <c r="GC1227" s="519">
        <v>0</v>
      </c>
      <c r="GD1227" s="519">
        <v>0</v>
      </c>
      <c r="GE1227" s="519">
        <v>0</v>
      </c>
      <c r="GF1227" s="519">
        <v>0</v>
      </c>
      <c r="GG1227" s="519">
        <v>0</v>
      </c>
      <c r="GH1227" s="519">
        <v>0</v>
      </c>
      <c r="GI1227" s="519">
        <v>0</v>
      </c>
      <c r="GJ1227" s="519">
        <v>0</v>
      </c>
      <c r="GK1227" s="519">
        <v>0</v>
      </c>
      <c r="GL1227" s="519">
        <v>0</v>
      </c>
      <c r="GM1227" s="519">
        <v>0</v>
      </c>
      <c r="GN1227" s="519">
        <v>0</v>
      </c>
      <c r="GO1227" s="519">
        <v>0</v>
      </c>
      <c r="GP1227" s="519">
        <v>0</v>
      </c>
      <c r="GQ1227" s="519">
        <v>0</v>
      </c>
      <c r="GR1227" s="519">
        <v>0</v>
      </c>
      <c r="GS1227" s="519">
        <v>0</v>
      </c>
      <c r="GT1227" s="519">
        <v>0</v>
      </c>
      <c r="GU1227" s="519">
        <v>0</v>
      </c>
      <c r="GV1227" s="519">
        <v>0</v>
      </c>
      <c r="GW1227" s="519">
        <v>0</v>
      </c>
      <c r="GX1227" s="519">
        <v>0</v>
      </c>
      <c r="GY1227" s="519">
        <v>0</v>
      </c>
      <c r="GZ1227" s="519">
        <v>0</v>
      </c>
      <c r="HA1227" s="519">
        <v>0</v>
      </c>
      <c r="HB1227" s="519">
        <v>0</v>
      </c>
      <c r="HC1227" s="519">
        <v>0</v>
      </c>
      <c r="HD1227" s="519">
        <v>0</v>
      </c>
      <c r="HE1227" s="519">
        <v>0</v>
      </c>
      <c r="HF1227" s="519">
        <v>0</v>
      </c>
      <c r="HG1227" s="519">
        <v>0</v>
      </c>
      <c r="HH1227" s="519">
        <v>0</v>
      </c>
      <c r="HI1227" s="519">
        <v>0</v>
      </c>
      <c r="HJ1227" s="519">
        <v>0</v>
      </c>
      <c r="HK1227" s="519">
        <v>0</v>
      </c>
      <c r="HL1227" s="519">
        <v>0</v>
      </c>
      <c r="HM1227" s="519">
        <v>0</v>
      </c>
      <c r="HN1227" s="519">
        <v>0</v>
      </c>
      <c r="HO1227" s="519">
        <v>0</v>
      </c>
      <c r="HP1227" s="519">
        <v>0</v>
      </c>
      <c r="HQ1227" s="519">
        <v>0</v>
      </c>
      <c r="HR1227" s="519">
        <v>0</v>
      </c>
      <c r="HS1227" s="519">
        <v>0</v>
      </c>
      <c r="HT1227" s="519">
        <v>0</v>
      </c>
      <c r="HU1227" s="519">
        <v>0</v>
      </c>
      <c r="HV1227" s="519">
        <v>0</v>
      </c>
      <c r="HW1227" s="519">
        <v>0</v>
      </c>
      <c r="HX1227" s="519">
        <v>0</v>
      </c>
      <c r="HY1227" s="519">
        <v>0</v>
      </c>
      <c r="HZ1227" s="519">
        <v>0</v>
      </c>
      <c r="IA1227" s="519">
        <v>0</v>
      </c>
      <c r="IB1227" s="519">
        <v>0</v>
      </c>
      <c r="IC1227" s="519">
        <v>0</v>
      </c>
      <c r="ID1227" s="519">
        <v>0</v>
      </c>
      <c r="IE1227" s="519">
        <v>0</v>
      </c>
      <c r="IF1227" s="519">
        <v>0</v>
      </c>
      <c r="IG1227" s="519">
        <v>0</v>
      </c>
      <c r="IH1227" s="519">
        <v>0</v>
      </c>
      <c r="II1227" s="519">
        <v>0</v>
      </c>
      <c r="IJ1227" s="519">
        <v>0</v>
      </c>
      <c r="IK1227" s="519">
        <v>0</v>
      </c>
    </row>
    <row r="1228" spans="2:245" hidden="1">
      <c r="B1228" s="519" t="s">
        <v>1061</v>
      </c>
      <c r="C1228" s="519"/>
      <c r="D1228" s="519"/>
      <c r="E1228" s="519"/>
      <c r="F1228" s="519">
        <v>1</v>
      </c>
      <c r="G1228" s="519"/>
      <c r="H1228" s="519">
        <v>0</v>
      </c>
      <c r="I1228" s="519">
        <v>6</v>
      </c>
      <c r="J1228" s="519" t="str">
        <f t="shared" si="60"/>
        <v>SDN15010006</v>
      </c>
      <c r="K1228" s="519">
        <v>630</v>
      </c>
      <c r="M1228" s="337"/>
      <c r="N1228" s="519" t="s">
        <v>1063</v>
      </c>
      <c r="O1228" s="519" t="s">
        <v>1060</v>
      </c>
      <c r="P1228" s="519">
        <v>1</v>
      </c>
      <c r="Q1228" s="521" t="str">
        <f t="shared" si="58"/>
        <v>SDN300201</v>
      </c>
      <c r="R1228" s="519">
        <v>291.5</v>
      </c>
      <c r="S1228" s="519">
        <v>2000</v>
      </c>
      <c r="T1228" s="519">
        <v>2000</v>
      </c>
      <c r="U1228" s="519">
        <v>2000</v>
      </c>
      <c r="V1228" s="519">
        <v>2000</v>
      </c>
      <c r="W1228" s="519">
        <v>2000</v>
      </c>
      <c r="X1228" s="519">
        <v>2040.5</v>
      </c>
      <c r="Y1228" s="519">
        <v>2332</v>
      </c>
      <c r="Z1228" s="519">
        <v>2623.5</v>
      </c>
      <c r="AA1228" s="519">
        <v>2915</v>
      </c>
      <c r="AB1228" s="519">
        <v>3206.5</v>
      </c>
      <c r="AC1228" s="519">
        <v>3498</v>
      </c>
      <c r="AD1228" s="519">
        <v>3789.5</v>
      </c>
      <c r="AE1228" s="519">
        <v>4081</v>
      </c>
      <c r="AF1228" s="519">
        <v>4372.5</v>
      </c>
      <c r="AG1228" s="519">
        <v>4605.7</v>
      </c>
      <c r="AH1228" s="519">
        <v>4838.8999999999996</v>
      </c>
      <c r="AI1228" s="519">
        <v>5072.1000000000004</v>
      </c>
      <c r="AJ1228" s="519">
        <v>5305.3</v>
      </c>
      <c r="AK1228" s="519">
        <v>5538.5</v>
      </c>
      <c r="AL1228" s="519">
        <v>5771.7</v>
      </c>
      <c r="AM1228" s="519">
        <v>6004.9</v>
      </c>
      <c r="AN1228" s="519">
        <v>6238.1</v>
      </c>
      <c r="AO1228" s="519">
        <v>6471.3</v>
      </c>
      <c r="AP1228" s="519">
        <v>6704.5</v>
      </c>
      <c r="AQ1228" s="519">
        <v>6937.7</v>
      </c>
      <c r="AR1228" s="519">
        <v>7170.9</v>
      </c>
      <c r="AS1228" s="519">
        <v>7404.1</v>
      </c>
      <c r="AT1228" s="519">
        <v>7637.3</v>
      </c>
      <c r="AU1228" s="519">
        <v>7870.5</v>
      </c>
      <c r="AV1228" s="519">
        <v>7870.5</v>
      </c>
      <c r="AW1228" s="519">
        <v>7870.5</v>
      </c>
      <c r="AX1228" s="519">
        <v>7870.5</v>
      </c>
      <c r="AY1228" s="519">
        <v>7870.5</v>
      </c>
      <c r="AZ1228" s="519">
        <v>7870.5</v>
      </c>
      <c r="BA1228" s="519">
        <v>7870.5</v>
      </c>
      <c r="BB1228" s="519">
        <v>7870.5</v>
      </c>
      <c r="BC1228" s="519">
        <v>7870.5</v>
      </c>
      <c r="BD1228" s="519">
        <v>7870.5</v>
      </c>
      <c r="BE1228" s="519">
        <v>7870.5</v>
      </c>
      <c r="BF1228" s="519">
        <v>7870.5</v>
      </c>
      <c r="BG1228" s="519">
        <v>7870.5</v>
      </c>
      <c r="BH1228" s="519">
        <v>7870.5</v>
      </c>
      <c r="BI1228" s="519">
        <v>7870.5</v>
      </c>
      <c r="BJ1228" s="519">
        <v>7870.5</v>
      </c>
      <c r="BK1228" s="519">
        <v>0</v>
      </c>
      <c r="BL1228" s="519">
        <v>0</v>
      </c>
      <c r="BM1228" s="519">
        <v>0</v>
      </c>
      <c r="BN1228" s="519">
        <v>0</v>
      </c>
      <c r="BO1228" s="519">
        <v>0</v>
      </c>
      <c r="BP1228" s="519">
        <v>0</v>
      </c>
      <c r="BQ1228" s="519">
        <v>0</v>
      </c>
      <c r="BR1228" s="519">
        <v>0</v>
      </c>
      <c r="BS1228" s="519">
        <v>0</v>
      </c>
      <c r="BT1228" s="519">
        <v>0</v>
      </c>
      <c r="BU1228" s="519">
        <v>0</v>
      </c>
      <c r="BV1228" s="519">
        <v>0</v>
      </c>
      <c r="BW1228" s="519">
        <v>0</v>
      </c>
      <c r="BX1228" s="519">
        <v>0</v>
      </c>
      <c r="BY1228" s="519">
        <v>0</v>
      </c>
      <c r="BZ1228" s="519">
        <v>0</v>
      </c>
      <c r="CA1228" s="519">
        <v>0</v>
      </c>
      <c r="CB1228" s="519">
        <v>0</v>
      </c>
      <c r="CC1228" s="519">
        <v>0</v>
      </c>
      <c r="CD1228" s="519">
        <v>0</v>
      </c>
      <c r="CE1228" s="519">
        <v>0</v>
      </c>
      <c r="CF1228" s="519">
        <v>0</v>
      </c>
      <c r="CG1228" s="519">
        <v>0</v>
      </c>
      <c r="CH1228" s="519">
        <v>0</v>
      </c>
      <c r="CI1228" s="519">
        <v>0</v>
      </c>
      <c r="CJ1228" s="519">
        <v>0</v>
      </c>
      <c r="CK1228" s="519">
        <v>0</v>
      </c>
      <c r="CL1228" s="519">
        <v>0</v>
      </c>
      <c r="CM1228" s="519">
        <v>0</v>
      </c>
      <c r="CN1228" s="519">
        <v>0</v>
      </c>
      <c r="CO1228" s="519">
        <v>0</v>
      </c>
      <c r="CP1228" s="519">
        <v>0</v>
      </c>
      <c r="CQ1228" s="519">
        <v>0</v>
      </c>
      <c r="CR1228" s="519">
        <v>0</v>
      </c>
      <c r="CS1228" s="519">
        <v>0</v>
      </c>
      <c r="CT1228" s="519">
        <v>0</v>
      </c>
      <c r="CU1228" s="519">
        <v>0</v>
      </c>
      <c r="CV1228" s="519">
        <v>0</v>
      </c>
      <c r="CW1228" s="519">
        <v>0</v>
      </c>
      <c r="CX1228" s="519">
        <v>0</v>
      </c>
      <c r="CY1228" s="519">
        <v>0</v>
      </c>
      <c r="CZ1228" s="519">
        <v>0</v>
      </c>
      <c r="DA1228" s="519">
        <v>0</v>
      </c>
      <c r="DB1228" s="519">
        <v>0</v>
      </c>
      <c r="DC1228" s="519">
        <v>0</v>
      </c>
      <c r="DD1228" s="519">
        <v>0</v>
      </c>
      <c r="DE1228" s="519">
        <v>0</v>
      </c>
      <c r="DF1228" s="519">
        <v>0</v>
      </c>
      <c r="DG1228" s="519">
        <v>0</v>
      </c>
      <c r="DH1228" s="519">
        <v>0</v>
      </c>
      <c r="DI1228" s="519">
        <v>0</v>
      </c>
      <c r="DJ1228" s="519">
        <v>0</v>
      </c>
      <c r="DK1228" s="519">
        <v>0</v>
      </c>
      <c r="DL1228" s="519">
        <v>0</v>
      </c>
      <c r="DM1228" s="519">
        <v>0</v>
      </c>
      <c r="DN1228" s="519">
        <v>0</v>
      </c>
      <c r="DO1228" s="519">
        <v>0</v>
      </c>
      <c r="DP1228" s="519">
        <v>0</v>
      </c>
      <c r="DQ1228" s="519">
        <v>0</v>
      </c>
      <c r="DR1228" s="519">
        <v>0</v>
      </c>
      <c r="DS1228" s="519">
        <v>0</v>
      </c>
      <c r="DT1228" s="519">
        <v>0</v>
      </c>
      <c r="DU1228" s="519">
        <v>0</v>
      </c>
      <c r="DV1228" s="519">
        <v>0</v>
      </c>
      <c r="DW1228" s="519">
        <v>0</v>
      </c>
      <c r="DX1228" s="519">
        <v>0</v>
      </c>
      <c r="DZ1228" s="337"/>
      <c r="EA1228" s="519" t="s">
        <v>1063</v>
      </c>
      <c r="EB1228" s="519" t="s">
        <v>1060</v>
      </c>
      <c r="EC1228" s="519">
        <v>1</v>
      </c>
      <c r="ED1228" s="183" t="str">
        <f t="shared" si="59"/>
        <v>SDN300201</v>
      </c>
      <c r="EE1228" s="519">
        <v>291.5</v>
      </c>
      <c r="EF1228" s="519">
        <v>10000</v>
      </c>
      <c r="EG1228" s="519">
        <v>10000</v>
      </c>
      <c r="EH1228" s="519">
        <v>10000</v>
      </c>
      <c r="EI1228" s="519">
        <v>10000</v>
      </c>
      <c r="EJ1228" s="519">
        <v>10000</v>
      </c>
      <c r="EK1228" s="519">
        <v>10000</v>
      </c>
      <c r="EL1228" s="519">
        <v>10000</v>
      </c>
      <c r="EM1228" s="519">
        <v>10000</v>
      </c>
      <c r="EN1228" s="519">
        <v>10000</v>
      </c>
      <c r="EO1228" s="519">
        <v>10000</v>
      </c>
      <c r="EP1228" s="519">
        <v>10000</v>
      </c>
      <c r="EQ1228" s="519">
        <v>10000</v>
      </c>
      <c r="ER1228" s="519">
        <v>10000</v>
      </c>
      <c r="ES1228" s="519">
        <v>10000</v>
      </c>
      <c r="ET1228" s="519">
        <v>10000</v>
      </c>
      <c r="EU1228" s="519">
        <v>10000</v>
      </c>
      <c r="EV1228" s="519">
        <v>10000</v>
      </c>
      <c r="EW1228" s="519">
        <v>10000</v>
      </c>
      <c r="EX1228" s="519">
        <v>10000</v>
      </c>
      <c r="EY1228" s="519">
        <v>10000</v>
      </c>
      <c r="EZ1228" s="519">
        <v>10000</v>
      </c>
      <c r="FA1228" s="519">
        <v>10000</v>
      </c>
      <c r="FB1228" s="519">
        <v>10000</v>
      </c>
      <c r="FC1228" s="519">
        <v>10000</v>
      </c>
      <c r="FD1228" s="519">
        <v>10000</v>
      </c>
      <c r="FE1228" s="519">
        <v>10000</v>
      </c>
      <c r="FF1228" s="519">
        <v>10000</v>
      </c>
      <c r="FG1228" s="519">
        <v>10000</v>
      </c>
      <c r="FH1228" s="519">
        <v>10000</v>
      </c>
      <c r="FI1228" s="519">
        <v>10000</v>
      </c>
      <c r="FJ1228" s="519">
        <v>10000</v>
      </c>
      <c r="FK1228" s="519">
        <v>10000</v>
      </c>
      <c r="FL1228" s="519">
        <v>10000</v>
      </c>
      <c r="FM1228" s="519">
        <v>10000</v>
      </c>
      <c r="FN1228" s="519">
        <v>10000</v>
      </c>
      <c r="FO1228" s="519">
        <v>10000</v>
      </c>
      <c r="FP1228" s="519">
        <v>10000</v>
      </c>
      <c r="FQ1228" s="519">
        <v>10000</v>
      </c>
      <c r="FR1228" s="519">
        <v>10000</v>
      </c>
      <c r="FS1228" s="519">
        <v>10000</v>
      </c>
      <c r="FT1228" s="519">
        <v>10000</v>
      </c>
      <c r="FU1228" s="519">
        <v>10000</v>
      </c>
      <c r="FV1228" s="519">
        <v>10000</v>
      </c>
      <c r="FW1228" s="519">
        <v>10000</v>
      </c>
      <c r="FX1228" s="519">
        <v>0</v>
      </c>
      <c r="FY1228" s="519">
        <v>0</v>
      </c>
      <c r="FZ1228" s="519">
        <v>0</v>
      </c>
      <c r="GA1228" s="519">
        <v>0</v>
      </c>
      <c r="GB1228" s="519">
        <v>0</v>
      </c>
      <c r="GC1228" s="519">
        <v>0</v>
      </c>
      <c r="GD1228" s="519">
        <v>0</v>
      </c>
      <c r="GE1228" s="519">
        <v>0</v>
      </c>
      <c r="GF1228" s="519">
        <v>0</v>
      </c>
      <c r="GG1228" s="519">
        <v>0</v>
      </c>
      <c r="GH1228" s="519">
        <v>0</v>
      </c>
      <c r="GI1228" s="519">
        <v>0</v>
      </c>
      <c r="GJ1228" s="519">
        <v>0</v>
      </c>
      <c r="GK1228" s="519">
        <v>0</v>
      </c>
      <c r="GL1228" s="519">
        <v>0</v>
      </c>
      <c r="GM1228" s="519">
        <v>0</v>
      </c>
      <c r="GN1228" s="519">
        <v>0</v>
      </c>
      <c r="GO1228" s="519">
        <v>0</v>
      </c>
      <c r="GP1228" s="519">
        <v>0</v>
      </c>
      <c r="GQ1228" s="519">
        <v>0</v>
      </c>
      <c r="GR1228" s="519">
        <v>0</v>
      </c>
      <c r="GS1228" s="519">
        <v>0</v>
      </c>
      <c r="GT1228" s="519">
        <v>0</v>
      </c>
      <c r="GU1228" s="519">
        <v>0</v>
      </c>
      <c r="GV1228" s="519">
        <v>0</v>
      </c>
      <c r="GW1228" s="519">
        <v>0</v>
      </c>
      <c r="GX1228" s="519">
        <v>0</v>
      </c>
      <c r="GY1228" s="519">
        <v>0</v>
      </c>
      <c r="GZ1228" s="519">
        <v>0</v>
      </c>
      <c r="HA1228" s="519">
        <v>0</v>
      </c>
      <c r="HB1228" s="519">
        <v>0</v>
      </c>
      <c r="HC1228" s="519">
        <v>0</v>
      </c>
      <c r="HD1228" s="519">
        <v>0</v>
      </c>
      <c r="HE1228" s="519">
        <v>0</v>
      </c>
      <c r="HF1228" s="519">
        <v>0</v>
      </c>
      <c r="HG1228" s="519">
        <v>0</v>
      </c>
      <c r="HH1228" s="519">
        <v>0</v>
      </c>
      <c r="HI1228" s="519">
        <v>0</v>
      </c>
      <c r="HJ1228" s="519">
        <v>0</v>
      </c>
      <c r="HK1228" s="519">
        <v>0</v>
      </c>
      <c r="HL1228" s="519">
        <v>0</v>
      </c>
      <c r="HM1228" s="519">
        <v>0</v>
      </c>
      <c r="HN1228" s="519">
        <v>0</v>
      </c>
      <c r="HO1228" s="519">
        <v>0</v>
      </c>
      <c r="HP1228" s="519">
        <v>0</v>
      </c>
      <c r="HQ1228" s="519">
        <v>0</v>
      </c>
      <c r="HR1228" s="519">
        <v>0</v>
      </c>
      <c r="HS1228" s="519">
        <v>0</v>
      </c>
      <c r="HT1228" s="519">
        <v>0</v>
      </c>
      <c r="HU1228" s="519">
        <v>0</v>
      </c>
      <c r="HV1228" s="519">
        <v>0</v>
      </c>
      <c r="HW1228" s="519">
        <v>0</v>
      </c>
      <c r="HX1228" s="519">
        <v>0</v>
      </c>
      <c r="HY1228" s="519">
        <v>0</v>
      </c>
      <c r="HZ1228" s="519">
        <v>0</v>
      </c>
      <c r="IA1228" s="519">
        <v>0</v>
      </c>
      <c r="IB1228" s="519">
        <v>0</v>
      </c>
      <c r="IC1228" s="519">
        <v>0</v>
      </c>
      <c r="ID1228" s="519">
        <v>0</v>
      </c>
      <c r="IE1228" s="519">
        <v>0</v>
      </c>
      <c r="IF1228" s="519">
        <v>0</v>
      </c>
      <c r="IG1228" s="519">
        <v>0</v>
      </c>
      <c r="IH1228" s="519">
        <v>0</v>
      </c>
      <c r="II1228" s="519">
        <v>0</v>
      </c>
      <c r="IJ1228" s="519">
        <v>0</v>
      </c>
      <c r="IK1228" s="519">
        <v>0</v>
      </c>
    </row>
    <row r="1229" spans="2:245" hidden="1">
      <c r="B1229" s="519" t="s">
        <v>1061</v>
      </c>
      <c r="C1229" s="519"/>
      <c r="D1229" s="519"/>
      <c r="E1229" s="519"/>
      <c r="F1229" s="519">
        <v>1</v>
      </c>
      <c r="G1229" s="519"/>
      <c r="H1229" s="519">
        <v>0</v>
      </c>
      <c r="I1229" s="519">
        <v>7</v>
      </c>
      <c r="J1229" s="519" t="str">
        <f t="shared" si="60"/>
        <v>SDN15010007</v>
      </c>
      <c r="K1229" s="519">
        <v>630</v>
      </c>
      <c r="M1229" s="337"/>
      <c r="N1229" s="519" t="s">
        <v>1063</v>
      </c>
      <c r="O1229" s="519" t="s">
        <v>1060</v>
      </c>
      <c r="P1229" s="519">
        <v>2</v>
      </c>
      <c r="Q1229" s="521" t="str">
        <f t="shared" si="58"/>
        <v>SDN300202</v>
      </c>
      <c r="R1229" s="519">
        <v>291.5</v>
      </c>
      <c r="S1229" s="519">
        <v>2000</v>
      </c>
      <c r="T1229" s="519">
        <v>2000</v>
      </c>
      <c r="U1229" s="519">
        <v>2000</v>
      </c>
      <c r="V1229" s="519">
        <v>2000</v>
      </c>
      <c r="W1229" s="519">
        <v>2000</v>
      </c>
      <c r="X1229" s="519">
        <v>2040.5</v>
      </c>
      <c r="Y1229" s="519">
        <v>2332</v>
      </c>
      <c r="Z1229" s="519">
        <v>2623.5</v>
      </c>
      <c r="AA1229" s="519">
        <v>2915</v>
      </c>
      <c r="AB1229" s="519">
        <v>3206.5</v>
      </c>
      <c r="AC1229" s="519">
        <v>3498</v>
      </c>
      <c r="AD1229" s="519">
        <v>3789.5</v>
      </c>
      <c r="AE1229" s="519">
        <v>4081</v>
      </c>
      <c r="AF1229" s="519">
        <v>4372.5</v>
      </c>
      <c r="AG1229" s="519">
        <v>4605.7</v>
      </c>
      <c r="AH1229" s="519">
        <v>4838.8999999999996</v>
      </c>
      <c r="AI1229" s="519">
        <v>5072.1000000000004</v>
      </c>
      <c r="AJ1229" s="519">
        <v>5305.3</v>
      </c>
      <c r="AK1229" s="519">
        <v>5538.5</v>
      </c>
      <c r="AL1229" s="519">
        <v>5771.7</v>
      </c>
      <c r="AM1229" s="519">
        <v>6004.9</v>
      </c>
      <c r="AN1229" s="519">
        <v>6238.1</v>
      </c>
      <c r="AO1229" s="519">
        <v>6471.3</v>
      </c>
      <c r="AP1229" s="519">
        <v>6704.5</v>
      </c>
      <c r="AQ1229" s="519">
        <v>6937.7</v>
      </c>
      <c r="AR1229" s="519">
        <v>7170.9</v>
      </c>
      <c r="AS1229" s="519">
        <v>7404.1</v>
      </c>
      <c r="AT1229" s="519">
        <v>7637.3</v>
      </c>
      <c r="AU1229" s="519">
        <v>7870.5</v>
      </c>
      <c r="AV1229" s="519">
        <v>7870.5</v>
      </c>
      <c r="AW1229" s="519">
        <v>7870.5</v>
      </c>
      <c r="AX1229" s="519">
        <v>7870.5</v>
      </c>
      <c r="AY1229" s="519">
        <v>7870.5</v>
      </c>
      <c r="AZ1229" s="519">
        <v>7870.5</v>
      </c>
      <c r="BA1229" s="519">
        <v>7870.5</v>
      </c>
      <c r="BB1229" s="519">
        <v>7870.5</v>
      </c>
      <c r="BC1229" s="519">
        <v>7870.5</v>
      </c>
      <c r="BD1229" s="519">
        <v>7870.5</v>
      </c>
      <c r="BE1229" s="519">
        <v>7870.5</v>
      </c>
      <c r="BF1229" s="519">
        <v>7870.5</v>
      </c>
      <c r="BG1229" s="519">
        <v>7870.5</v>
      </c>
      <c r="BH1229" s="519">
        <v>7870.5</v>
      </c>
      <c r="BI1229" s="519">
        <v>7870.5</v>
      </c>
      <c r="BJ1229" s="519">
        <v>7870.5</v>
      </c>
      <c r="BK1229" s="519">
        <v>0</v>
      </c>
      <c r="BL1229" s="519">
        <v>0</v>
      </c>
      <c r="BM1229" s="519">
        <v>0</v>
      </c>
      <c r="BN1229" s="519">
        <v>0</v>
      </c>
      <c r="BO1229" s="519">
        <v>0</v>
      </c>
      <c r="BP1229" s="519">
        <v>0</v>
      </c>
      <c r="BQ1229" s="519">
        <v>0</v>
      </c>
      <c r="BR1229" s="519">
        <v>0</v>
      </c>
      <c r="BS1229" s="519">
        <v>0</v>
      </c>
      <c r="BT1229" s="519">
        <v>0</v>
      </c>
      <c r="BU1229" s="519">
        <v>0</v>
      </c>
      <c r="BV1229" s="519">
        <v>0</v>
      </c>
      <c r="BW1229" s="519">
        <v>0</v>
      </c>
      <c r="BX1229" s="519">
        <v>0</v>
      </c>
      <c r="BY1229" s="519">
        <v>0</v>
      </c>
      <c r="BZ1229" s="519">
        <v>0</v>
      </c>
      <c r="CA1229" s="519">
        <v>0</v>
      </c>
      <c r="CB1229" s="519">
        <v>0</v>
      </c>
      <c r="CC1229" s="519">
        <v>0</v>
      </c>
      <c r="CD1229" s="519">
        <v>0</v>
      </c>
      <c r="CE1229" s="519">
        <v>0</v>
      </c>
      <c r="CF1229" s="519">
        <v>0</v>
      </c>
      <c r="CG1229" s="519">
        <v>0</v>
      </c>
      <c r="CH1229" s="519">
        <v>0</v>
      </c>
      <c r="CI1229" s="519">
        <v>0</v>
      </c>
      <c r="CJ1229" s="519">
        <v>0</v>
      </c>
      <c r="CK1229" s="519">
        <v>0</v>
      </c>
      <c r="CL1229" s="519">
        <v>0</v>
      </c>
      <c r="CM1229" s="519">
        <v>0</v>
      </c>
      <c r="CN1229" s="519">
        <v>0</v>
      </c>
      <c r="CO1229" s="519">
        <v>0</v>
      </c>
      <c r="CP1229" s="519">
        <v>0</v>
      </c>
      <c r="CQ1229" s="519">
        <v>0</v>
      </c>
      <c r="CR1229" s="519">
        <v>0</v>
      </c>
      <c r="CS1229" s="519">
        <v>0</v>
      </c>
      <c r="CT1229" s="519">
        <v>0</v>
      </c>
      <c r="CU1229" s="519">
        <v>0</v>
      </c>
      <c r="CV1229" s="519">
        <v>0</v>
      </c>
      <c r="CW1229" s="519">
        <v>0</v>
      </c>
      <c r="CX1229" s="519">
        <v>0</v>
      </c>
      <c r="CY1229" s="519">
        <v>0</v>
      </c>
      <c r="CZ1229" s="519">
        <v>0</v>
      </c>
      <c r="DA1229" s="519">
        <v>0</v>
      </c>
      <c r="DB1229" s="519">
        <v>0</v>
      </c>
      <c r="DC1229" s="519">
        <v>0</v>
      </c>
      <c r="DD1229" s="519">
        <v>0</v>
      </c>
      <c r="DE1229" s="519">
        <v>0</v>
      </c>
      <c r="DF1229" s="519">
        <v>0</v>
      </c>
      <c r="DG1229" s="519">
        <v>0</v>
      </c>
      <c r="DH1229" s="519">
        <v>0</v>
      </c>
      <c r="DI1229" s="519">
        <v>0</v>
      </c>
      <c r="DJ1229" s="519">
        <v>0</v>
      </c>
      <c r="DK1229" s="519">
        <v>0</v>
      </c>
      <c r="DL1229" s="519">
        <v>0</v>
      </c>
      <c r="DM1229" s="519">
        <v>0</v>
      </c>
      <c r="DN1229" s="519">
        <v>0</v>
      </c>
      <c r="DO1229" s="519">
        <v>0</v>
      </c>
      <c r="DP1229" s="519">
        <v>0</v>
      </c>
      <c r="DQ1229" s="519">
        <v>0</v>
      </c>
      <c r="DR1229" s="519">
        <v>0</v>
      </c>
      <c r="DS1229" s="519">
        <v>0</v>
      </c>
      <c r="DT1229" s="519">
        <v>0</v>
      </c>
      <c r="DU1229" s="519">
        <v>0</v>
      </c>
      <c r="DV1229" s="519">
        <v>0</v>
      </c>
      <c r="DW1229" s="519">
        <v>0</v>
      </c>
      <c r="DX1229" s="519">
        <v>0</v>
      </c>
      <c r="DZ1229" s="337"/>
      <c r="EA1229" s="519" t="s">
        <v>1063</v>
      </c>
      <c r="EB1229" s="519" t="s">
        <v>1060</v>
      </c>
      <c r="EC1229" s="519">
        <v>2</v>
      </c>
      <c r="ED1229" s="183" t="str">
        <f t="shared" si="59"/>
        <v>SDN300202</v>
      </c>
      <c r="EE1229" s="519">
        <v>291.5</v>
      </c>
      <c r="EF1229" s="519">
        <v>10000</v>
      </c>
      <c r="EG1229" s="519">
        <v>10000</v>
      </c>
      <c r="EH1229" s="519">
        <v>10000</v>
      </c>
      <c r="EI1229" s="519">
        <v>10000</v>
      </c>
      <c r="EJ1229" s="519">
        <v>10000</v>
      </c>
      <c r="EK1229" s="519">
        <v>10000</v>
      </c>
      <c r="EL1229" s="519">
        <v>10000</v>
      </c>
      <c r="EM1229" s="519">
        <v>10000</v>
      </c>
      <c r="EN1229" s="519">
        <v>10000</v>
      </c>
      <c r="EO1229" s="519">
        <v>10000</v>
      </c>
      <c r="EP1229" s="519">
        <v>10000</v>
      </c>
      <c r="EQ1229" s="519">
        <v>10000</v>
      </c>
      <c r="ER1229" s="519">
        <v>10000</v>
      </c>
      <c r="ES1229" s="519">
        <v>10000</v>
      </c>
      <c r="ET1229" s="519">
        <v>10000</v>
      </c>
      <c r="EU1229" s="519">
        <v>10000</v>
      </c>
      <c r="EV1229" s="519">
        <v>10000</v>
      </c>
      <c r="EW1229" s="519">
        <v>10000</v>
      </c>
      <c r="EX1229" s="519">
        <v>10000</v>
      </c>
      <c r="EY1229" s="519">
        <v>10000</v>
      </c>
      <c r="EZ1229" s="519">
        <v>10000</v>
      </c>
      <c r="FA1229" s="519">
        <v>10000</v>
      </c>
      <c r="FB1229" s="519">
        <v>10000</v>
      </c>
      <c r="FC1229" s="519">
        <v>10000</v>
      </c>
      <c r="FD1229" s="519">
        <v>10000</v>
      </c>
      <c r="FE1229" s="519">
        <v>10000</v>
      </c>
      <c r="FF1229" s="519">
        <v>10000</v>
      </c>
      <c r="FG1229" s="519">
        <v>10000</v>
      </c>
      <c r="FH1229" s="519">
        <v>10000</v>
      </c>
      <c r="FI1229" s="519">
        <v>10000</v>
      </c>
      <c r="FJ1229" s="519">
        <v>10000</v>
      </c>
      <c r="FK1229" s="519">
        <v>10000</v>
      </c>
      <c r="FL1229" s="519">
        <v>10000</v>
      </c>
      <c r="FM1229" s="519">
        <v>10000</v>
      </c>
      <c r="FN1229" s="519">
        <v>10000</v>
      </c>
      <c r="FO1229" s="519">
        <v>10000</v>
      </c>
      <c r="FP1229" s="519">
        <v>10000</v>
      </c>
      <c r="FQ1229" s="519">
        <v>10000</v>
      </c>
      <c r="FR1229" s="519">
        <v>10000</v>
      </c>
      <c r="FS1229" s="519">
        <v>10000</v>
      </c>
      <c r="FT1229" s="519">
        <v>10000</v>
      </c>
      <c r="FU1229" s="519">
        <v>10000</v>
      </c>
      <c r="FV1229" s="519">
        <v>10000</v>
      </c>
      <c r="FW1229" s="519">
        <v>10000</v>
      </c>
      <c r="FX1229" s="519">
        <v>0</v>
      </c>
      <c r="FY1229" s="519">
        <v>0</v>
      </c>
      <c r="FZ1229" s="519">
        <v>0</v>
      </c>
      <c r="GA1229" s="519">
        <v>0</v>
      </c>
      <c r="GB1229" s="519">
        <v>0</v>
      </c>
      <c r="GC1229" s="519">
        <v>0</v>
      </c>
      <c r="GD1229" s="519">
        <v>0</v>
      </c>
      <c r="GE1229" s="519">
        <v>0</v>
      </c>
      <c r="GF1229" s="519">
        <v>0</v>
      </c>
      <c r="GG1229" s="519">
        <v>0</v>
      </c>
      <c r="GH1229" s="519">
        <v>0</v>
      </c>
      <c r="GI1229" s="519">
        <v>0</v>
      </c>
      <c r="GJ1229" s="519">
        <v>0</v>
      </c>
      <c r="GK1229" s="519">
        <v>0</v>
      </c>
      <c r="GL1229" s="519">
        <v>0</v>
      </c>
      <c r="GM1229" s="519">
        <v>0</v>
      </c>
      <c r="GN1229" s="519">
        <v>0</v>
      </c>
      <c r="GO1229" s="519">
        <v>0</v>
      </c>
      <c r="GP1229" s="519">
        <v>0</v>
      </c>
      <c r="GQ1229" s="519">
        <v>0</v>
      </c>
      <c r="GR1229" s="519">
        <v>0</v>
      </c>
      <c r="GS1229" s="519">
        <v>0</v>
      </c>
      <c r="GT1229" s="519">
        <v>0</v>
      </c>
      <c r="GU1229" s="519">
        <v>0</v>
      </c>
      <c r="GV1229" s="519">
        <v>0</v>
      </c>
      <c r="GW1229" s="519">
        <v>0</v>
      </c>
      <c r="GX1229" s="519">
        <v>0</v>
      </c>
      <c r="GY1229" s="519">
        <v>0</v>
      </c>
      <c r="GZ1229" s="519">
        <v>0</v>
      </c>
      <c r="HA1229" s="519">
        <v>0</v>
      </c>
      <c r="HB1229" s="519">
        <v>0</v>
      </c>
      <c r="HC1229" s="519">
        <v>0</v>
      </c>
      <c r="HD1229" s="519">
        <v>0</v>
      </c>
      <c r="HE1229" s="519">
        <v>0</v>
      </c>
      <c r="HF1229" s="519">
        <v>0</v>
      </c>
      <c r="HG1229" s="519">
        <v>0</v>
      </c>
      <c r="HH1229" s="519">
        <v>0</v>
      </c>
      <c r="HI1229" s="519">
        <v>0</v>
      </c>
      <c r="HJ1229" s="519">
        <v>0</v>
      </c>
      <c r="HK1229" s="519">
        <v>0</v>
      </c>
      <c r="HL1229" s="519">
        <v>0</v>
      </c>
      <c r="HM1229" s="519">
        <v>0</v>
      </c>
      <c r="HN1229" s="519">
        <v>0</v>
      </c>
      <c r="HO1229" s="519">
        <v>0</v>
      </c>
      <c r="HP1229" s="519">
        <v>0</v>
      </c>
      <c r="HQ1229" s="519">
        <v>0</v>
      </c>
      <c r="HR1229" s="519">
        <v>0</v>
      </c>
      <c r="HS1229" s="519">
        <v>0</v>
      </c>
      <c r="HT1229" s="519">
        <v>0</v>
      </c>
      <c r="HU1229" s="519">
        <v>0</v>
      </c>
      <c r="HV1229" s="519">
        <v>0</v>
      </c>
      <c r="HW1229" s="519">
        <v>0</v>
      </c>
      <c r="HX1229" s="519">
        <v>0</v>
      </c>
      <c r="HY1229" s="519">
        <v>0</v>
      </c>
      <c r="HZ1229" s="519">
        <v>0</v>
      </c>
      <c r="IA1229" s="519">
        <v>0</v>
      </c>
      <c r="IB1229" s="519">
        <v>0</v>
      </c>
      <c r="IC1229" s="519">
        <v>0</v>
      </c>
      <c r="ID1229" s="519">
        <v>0</v>
      </c>
      <c r="IE1229" s="519">
        <v>0</v>
      </c>
      <c r="IF1229" s="519">
        <v>0</v>
      </c>
      <c r="IG1229" s="519">
        <v>0</v>
      </c>
      <c r="IH1229" s="519">
        <v>0</v>
      </c>
      <c r="II1229" s="519">
        <v>0</v>
      </c>
      <c r="IJ1229" s="519">
        <v>0</v>
      </c>
      <c r="IK1229" s="519">
        <v>0</v>
      </c>
    </row>
    <row r="1230" spans="2:245" hidden="1">
      <c r="B1230" s="519" t="s">
        <v>1061</v>
      </c>
      <c r="C1230" s="519"/>
      <c r="D1230" s="519"/>
      <c r="E1230" s="519"/>
      <c r="F1230" s="519">
        <v>1</v>
      </c>
      <c r="G1230" s="519"/>
      <c r="H1230" s="519">
        <v>0</v>
      </c>
      <c r="I1230" s="519">
        <v>8</v>
      </c>
      <c r="J1230" s="519" t="str">
        <f t="shared" si="60"/>
        <v>SDN15010008</v>
      </c>
      <c r="K1230" s="519">
        <v>504</v>
      </c>
      <c r="M1230" s="337"/>
      <c r="N1230" s="519" t="s">
        <v>1063</v>
      </c>
      <c r="O1230" s="519" t="s">
        <v>1060</v>
      </c>
      <c r="P1230" s="519">
        <v>3</v>
      </c>
      <c r="Q1230" s="521" t="str">
        <f t="shared" si="58"/>
        <v>SDN300203</v>
      </c>
      <c r="R1230" s="519">
        <v>291.5</v>
      </c>
      <c r="S1230" s="519">
        <v>2000</v>
      </c>
      <c r="T1230" s="519">
        <v>2000</v>
      </c>
      <c r="U1230" s="519">
        <v>2000</v>
      </c>
      <c r="V1230" s="519">
        <v>2000</v>
      </c>
      <c r="W1230" s="519">
        <v>2000</v>
      </c>
      <c r="X1230" s="519">
        <v>2040.5</v>
      </c>
      <c r="Y1230" s="519">
        <v>2332</v>
      </c>
      <c r="Z1230" s="519">
        <v>2623.5</v>
      </c>
      <c r="AA1230" s="519">
        <v>2915</v>
      </c>
      <c r="AB1230" s="519">
        <v>3206.5</v>
      </c>
      <c r="AC1230" s="519">
        <v>3498</v>
      </c>
      <c r="AD1230" s="519">
        <v>3789.5</v>
      </c>
      <c r="AE1230" s="519">
        <v>4081</v>
      </c>
      <c r="AF1230" s="519">
        <v>4372.5</v>
      </c>
      <c r="AG1230" s="519">
        <v>4605.7</v>
      </c>
      <c r="AH1230" s="519">
        <v>4838.8999999999996</v>
      </c>
      <c r="AI1230" s="519">
        <v>5072.1000000000004</v>
      </c>
      <c r="AJ1230" s="519">
        <v>5305.3</v>
      </c>
      <c r="AK1230" s="519">
        <v>5538.5</v>
      </c>
      <c r="AL1230" s="519">
        <v>5771.7</v>
      </c>
      <c r="AM1230" s="519">
        <v>6004.9</v>
      </c>
      <c r="AN1230" s="519">
        <v>6238.1</v>
      </c>
      <c r="AO1230" s="519">
        <v>6471.3</v>
      </c>
      <c r="AP1230" s="519">
        <v>6704.5</v>
      </c>
      <c r="AQ1230" s="519">
        <v>6937.7</v>
      </c>
      <c r="AR1230" s="519">
        <v>7170.9</v>
      </c>
      <c r="AS1230" s="519">
        <v>7404.1</v>
      </c>
      <c r="AT1230" s="519">
        <v>7637.3</v>
      </c>
      <c r="AU1230" s="519">
        <v>7870.5</v>
      </c>
      <c r="AV1230" s="519">
        <v>7870.5</v>
      </c>
      <c r="AW1230" s="519">
        <v>7870.5</v>
      </c>
      <c r="AX1230" s="519">
        <v>7870.5</v>
      </c>
      <c r="AY1230" s="519">
        <v>7870.5</v>
      </c>
      <c r="AZ1230" s="519">
        <v>7870.5</v>
      </c>
      <c r="BA1230" s="519">
        <v>7870.5</v>
      </c>
      <c r="BB1230" s="519">
        <v>7870.5</v>
      </c>
      <c r="BC1230" s="519">
        <v>7870.5</v>
      </c>
      <c r="BD1230" s="519">
        <v>7870.5</v>
      </c>
      <c r="BE1230" s="519">
        <v>7870.5</v>
      </c>
      <c r="BF1230" s="519">
        <v>7870.5</v>
      </c>
      <c r="BG1230" s="519">
        <v>7870.5</v>
      </c>
      <c r="BH1230" s="519">
        <v>7870.5</v>
      </c>
      <c r="BI1230" s="519">
        <v>7870.5</v>
      </c>
      <c r="BJ1230" s="519">
        <v>7870.5</v>
      </c>
      <c r="BK1230" s="519">
        <v>0</v>
      </c>
      <c r="BL1230" s="519">
        <v>0</v>
      </c>
      <c r="BM1230" s="519">
        <v>0</v>
      </c>
      <c r="BN1230" s="519">
        <v>0</v>
      </c>
      <c r="BO1230" s="519">
        <v>0</v>
      </c>
      <c r="BP1230" s="519">
        <v>0</v>
      </c>
      <c r="BQ1230" s="519">
        <v>0</v>
      </c>
      <c r="BR1230" s="519">
        <v>0</v>
      </c>
      <c r="BS1230" s="519">
        <v>0</v>
      </c>
      <c r="BT1230" s="519">
        <v>0</v>
      </c>
      <c r="BU1230" s="519">
        <v>0</v>
      </c>
      <c r="BV1230" s="519">
        <v>0</v>
      </c>
      <c r="BW1230" s="519">
        <v>0</v>
      </c>
      <c r="BX1230" s="519">
        <v>0</v>
      </c>
      <c r="BY1230" s="519">
        <v>0</v>
      </c>
      <c r="BZ1230" s="519">
        <v>0</v>
      </c>
      <c r="CA1230" s="519">
        <v>0</v>
      </c>
      <c r="CB1230" s="519">
        <v>0</v>
      </c>
      <c r="CC1230" s="519">
        <v>0</v>
      </c>
      <c r="CD1230" s="519">
        <v>0</v>
      </c>
      <c r="CE1230" s="519">
        <v>0</v>
      </c>
      <c r="CF1230" s="519">
        <v>0</v>
      </c>
      <c r="CG1230" s="519">
        <v>0</v>
      </c>
      <c r="CH1230" s="519">
        <v>0</v>
      </c>
      <c r="CI1230" s="519">
        <v>0</v>
      </c>
      <c r="CJ1230" s="519">
        <v>0</v>
      </c>
      <c r="CK1230" s="519">
        <v>0</v>
      </c>
      <c r="CL1230" s="519">
        <v>0</v>
      </c>
      <c r="CM1230" s="519">
        <v>0</v>
      </c>
      <c r="CN1230" s="519">
        <v>0</v>
      </c>
      <c r="CO1230" s="519">
        <v>0</v>
      </c>
      <c r="CP1230" s="519">
        <v>0</v>
      </c>
      <c r="CQ1230" s="519">
        <v>0</v>
      </c>
      <c r="CR1230" s="519">
        <v>0</v>
      </c>
      <c r="CS1230" s="519">
        <v>0</v>
      </c>
      <c r="CT1230" s="519">
        <v>0</v>
      </c>
      <c r="CU1230" s="519">
        <v>0</v>
      </c>
      <c r="CV1230" s="519">
        <v>0</v>
      </c>
      <c r="CW1230" s="519">
        <v>0</v>
      </c>
      <c r="CX1230" s="519">
        <v>0</v>
      </c>
      <c r="CY1230" s="519">
        <v>0</v>
      </c>
      <c r="CZ1230" s="519">
        <v>0</v>
      </c>
      <c r="DA1230" s="519">
        <v>0</v>
      </c>
      <c r="DB1230" s="519">
        <v>0</v>
      </c>
      <c r="DC1230" s="519">
        <v>0</v>
      </c>
      <c r="DD1230" s="519">
        <v>0</v>
      </c>
      <c r="DE1230" s="519">
        <v>0</v>
      </c>
      <c r="DF1230" s="519">
        <v>0</v>
      </c>
      <c r="DG1230" s="519">
        <v>0</v>
      </c>
      <c r="DH1230" s="519">
        <v>0</v>
      </c>
      <c r="DI1230" s="519">
        <v>0</v>
      </c>
      <c r="DJ1230" s="519">
        <v>0</v>
      </c>
      <c r="DK1230" s="519">
        <v>0</v>
      </c>
      <c r="DL1230" s="519">
        <v>0</v>
      </c>
      <c r="DM1230" s="519">
        <v>0</v>
      </c>
      <c r="DN1230" s="519">
        <v>0</v>
      </c>
      <c r="DO1230" s="519">
        <v>0</v>
      </c>
      <c r="DP1230" s="519">
        <v>0</v>
      </c>
      <c r="DQ1230" s="519">
        <v>0</v>
      </c>
      <c r="DR1230" s="519">
        <v>0</v>
      </c>
      <c r="DS1230" s="519">
        <v>0</v>
      </c>
      <c r="DT1230" s="519">
        <v>0</v>
      </c>
      <c r="DU1230" s="519">
        <v>0</v>
      </c>
      <c r="DV1230" s="519">
        <v>0</v>
      </c>
      <c r="DW1230" s="519">
        <v>0</v>
      </c>
      <c r="DX1230" s="519">
        <v>0</v>
      </c>
      <c r="DZ1230" s="337"/>
      <c r="EA1230" s="519" t="s">
        <v>1063</v>
      </c>
      <c r="EB1230" s="519" t="s">
        <v>1060</v>
      </c>
      <c r="EC1230" s="519">
        <v>3</v>
      </c>
      <c r="ED1230" s="183" t="str">
        <f t="shared" si="59"/>
        <v>SDN300203</v>
      </c>
      <c r="EE1230" s="519">
        <v>291.5</v>
      </c>
      <c r="EF1230" s="519">
        <v>10000</v>
      </c>
      <c r="EG1230" s="519">
        <v>10000</v>
      </c>
      <c r="EH1230" s="519">
        <v>10000</v>
      </c>
      <c r="EI1230" s="519">
        <v>10000</v>
      </c>
      <c r="EJ1230" s="519">
        <v>10000</v>
      </c>
      <c r="EK1230" s="519">
        <v>10000</v>
      </c>
      <c r="EL1230" s="519">
        <v>10000</v>
      </c>
      <c r="EM1230" s="519">
        <v>10000</v>
      </c>
      <c r="EN1230" s="519">
        <v>10000</v>
      </c>
      <c r="EO1230" s="519">
        <v>10000</v>
      </c>
      <c r="EP1230" s="519">
        <v>10000</v>
      </c>
      <c r="EQ1230" s="519">
        <v>10000</v>
      </c>
      <c r="ER1230" s="519">
        <v>10000</v>
      </c>
      <c r="ES1230" s="519">
        <v>10000</v>
      </c>
      <c r="ET1230" s="519">
        <v>10000</v>
      </c>
      <c r="EU1230" s="519">
        <v>10000</v>
      </c>
      <c r="EV1230" s="519">
        <v>10000</v>
      </c>
      <c r="EW1230" s="519">
        <v>10000</v>
      </c>
      <c r="EX1230" s="519">
        <v>10000</v>
      </c>
      <c r="EY1230" s="519">
        <v>10000</v>
      </c>
      <c r="EZ1230" s="519">
        <v>10000</v>
      </c>
      <c r="FA1230" s="519">
        <v>10000</v>
      </c>
      <c r="FB1230" s="519">
        <v>10000</v>
      </c>
      <c r="FC1230" s="519">
        <v>10000</v>
      </c>
      <c r="FD1230" s="519">
        <v>10000</v>
      </c>
      <c r="FE1230" s="519">
        <v>10000</v>
      </c>
      <c r="FF1230" s="519">
        <v>10000</v>
      </c>
      <c r="FG1230" s="519">
        <v>10000</v>
      </c>
      <c r="FH1230" s="519">
        <v>10000</v>
      </c>
      <c r="FI1230" s="519">
        <v>10000</v>
      </c>
      <c r="FJ1230" s="519">
        <v>10000</v>
      </c>
      <c r="FK1230" s="519">
        <v>10000</v>
      </c>
      <c r="FL1230" s="519">
        <v>10000</v>
      </c>
      <c r="FM1230" s="519">
        <v>10000</v>
      </c>
      <c r="FN1230" s="519">
        <v>10000</v>
      </c>
      <c r="FO1230" s="519">
        <v>10000</v>
      </c>
      <c r="FP1230" s="519">
        <v>10000</v>
      </c>
      <c r="FQ1230" s="519">
        <v>10000</v>
      </c>
      <c r="FR1230" s="519">
        <v>10000</v>
      </c>
      <c r="FS1230" s="519">
        <v>10000</v>
      </c>
      <c r="FT1230" s="519">
        <v>10000</v>
      </c>
      <c r="FU1230" s="519">
        <v>10000</v>
      </c>
      <c r="FV1230" s="519">
        <v>10000</v>
      </c>
      <c r="FW1230" s="519">
        <v>10000</v>
      </c>
      <c r="FX1230" s="519">
        <v>0</v>
      </c>
      <c r="FY1230" s="519">
        <v>0</v>
      </c>
      <c r="FZ1230" s="519">
        <v>0</v>
      </c>
      <c r="GA1230" s="519">
        <v>0</v>
      </c>
      <c r="GB1230" s="519">
        <v>0</v>
      </c>
      <c r="GC1230" s="519">
        <v>0</v>
      </c>
      <c r="GD1230" s="519">
        <v>0</v>
      </c>
      <c r="GE1230" s="519">
        <v>0</v>
      </c>
      <c r="GF1230" s="519">
        <v>0</v>
      </c>
      <c r="GG1230" s="519">
        <v>0</v>
      </c>
      <c r="GH1230" s="519">
        <v>0</v>
      </c>
      <c r="GI1230" s="519">
        <v>0</v>
      </c>
      <c r="GJ1230" s="519">
        <v>0</v>
      </c>
      <c r="GK1230" s="519">
        <v>0</v>
      </c>
      <c r="GL1230" s="519">
        <v>0</v>
      </c>
      <c r="GM1230" s="519">
        <v>0</v>
      </c>
      <c r="GN1230" s="519">
        <v>0</v>
      </c>
      <c r="GO1230" s="519">
        <v>0</v>
      </c>
      <c r="GP1230" s="519">
        <v>0</v>
      </c>
      <c r="GQ1230" s="519">
        <v>0</v>
      </c>
      <c r="GR1230" s="519">
        <v>0</v>
      </c>
      <c r="GS1230" s="519">
        <v>0</v>
      </c>
      <c r="GT1230" s="519">
        <v>0</v>
      </c>
      <c r="GU1230" s="519">
        <v>0</v>
      </c>
      <c r="GV1230" s="519">
        <v>0</v>
      </c>
      <c r="GW1230" s="519">
        <v>0</v>
      </c>
      <c r="GX1230" s="519">
        <v>0</v>
      </c>
      <c r="GY1230" s="519">
        <v>0</v>
      </c>
      <c r="GZ1230" s="519">
        <v>0</v>
      </c>
      <c r="HA1230" s="519">
        <v>0</v>
      </c>
      <c r="HB1230" s="519">
        <v>0</v>
      </c>
      <c r="HC1230" s="519">
        <v>0</v>
      </c>
      <c r="HD1230" s="519">
        <v>0</v>
      </c>
      <c r="HE1230" s="519">
        <v>0</v>
      </c>
      <c r="HF1230" s="519">
        <v>0</v>
      </c>
      <c r="HG1230" s="519">
        <v>0</v>
      </c>
      <c r="HH1230" s="519">
        <v>0</v>
      </c>
      <c r="HI1230" s="519">
        <v>0</v>
      </c>
      <c r="HJ1230" s="519">
        <v>0</v>
      </c>
      <c r="HK1230" s="519">
        <v>0</v>
      </c>
      <c r="HL1230" s="519">
        <v>0</v>
      </c>
      <c r="HM1230" s="519">
        <v>0</v>
      </c>
      <c r="HN1230" s="519">
        <v>0</v>
      </c>
      <c r="HO1230" s="519">
        <v>0</v>
      </c>
      <c r="HP1230" s="519">
        <v>0</v>
      </c>
      <c r="HQ1230" s="519">
        <v>0</v>
      </c>
      <c r="HR1230" s="519">
        <v>0</v>
      </c>
      <c r="HS1230" s="519">
        <v>0</v>
      </c>
      <c r="HT1230" s="519">
        <v>0</v>
      </c>
      <c r="HU1230" s="519">
        <v>0</v>
      </c>
      <c r="HV1230" s="519">
        <v>0</v>
      </c>
      <c r="HW1230" s="519">
        <v>0</v>
      </c>
      <c r="HX1230" s="519">
        <v>0</v>
      </c>
      <c r="HY1230" s="519">
        <v>0</v>
      </c>
      <c r="HZ1230" s="519">
        <v>0</v>
      </c>
      <c r="IA1230" s="519">
        <v>0</v>
      </c>
      <c r="IB1230" s="519">
        <v>0</v>
      </c>
      <c r="IC1230" s="519">
        <v>0</v>
      </c>
      <c r="ID1230" s="519">
        <v>0</v>
      </c>
      <c r="IE1230" s="519">
        <v>0</v>
      </c>
      <c r="IF1230" s="519">
        <v>0</v>
      </c>
      <c r="IG1230" s="519">
        <v>0</v>
      </c>
      <c r="IH1230" s="519">
        <v>0</v>
      </c>
      <c r="II1230" s="519">
        <v>0</v>
      </c>
      <c r="IJ1230" s="519">
        <v>0</v>
      </c>
      <c r="IK1230" s="519">
        <v>0</v>
      </c>
    </row>
    <row r="1231" spans="2:245" hidden="1">
      <c r="B1231" s="519" t="s">
        <v>1061</v>
      </c>
      <c r="C1231" s="519"/>
      <c r="D1231" s="519"/>
      <c r="E1231" s="519"/>
      <c r="F1231" s="519">
        <v>1</v>
      </c>
      <c r="G1231" s="519"/>
      <c r="H1231" s="519">
        <v>0</v>
      </c>
      <c r="I1231" s="519">
        <v>9</v>
      </c>
      <c r="J1231" s="519" t="str">
        <f t="shared" si="60"/>
        <v>SDN15010009</v>
      </c>
      <c r="K1231" s="519">
        <v>504</v>
      </c>
      <c r="M1231" s="337"/>
      <c r="N1231" s="519" t="s">
        <v>1063</v>
      </c>
      <c r="O1231" s="519" t="s">
        <v>1060</v>
      </c>
      <c r="P1231" s="519">
        <v>4</v>
      </c>
      <c r="Q1231" s="521" t="str">
        <f t="shared" si="58"/>
        <v>SDN300204</v>
      </c>
      <c r="R1231" s="519">
        <v>291.5</v>
      </c>
      <c r="S1231" s="519">
        <v>2000</v>
      </c>
      <c r="T1231" s="519">
        <v>2000</v>
      </c>
      <c r="U1231" s="519">
        <v>2000</v>
      </c>
      <c r="V1231" s="519">
        <v>2000</v>
      </c>
      <c r="W1231" s="519">
        <v>2000</v>
      </c>
      <c r="X1231" s="519">
        <v>2040.5</v>
      </c>
      <c r="Y1231" s="519">
        <v>2332</v>
      </c>
      <c r="Z1231" s="519">
        <v>2623.5</v>
      </c>
      <c r="AA1231" s="519">
        <v>2915</v>
      </c>
      <c r="AB1231" s="519">
        <v>3206.5</v>
      </c>
      <c r="AC1231" s="519">
        <v>3498</v>
      </c>
      <c r="AD1231" s="519">
        <v>3789.5</v>
      </c>
      <c r="AE1231" s="519">
        <v>4081</v>
      </c>
      <c r="AF1231" s="519">
        <v>4372.5</v>
      </c>
      <c r="AG1231" s="519">
        <v>4605.7</v>
      </c>
      <c r="AH1231" s="519">
        <v>4838.8999999999996</v>
      </c>
      <c r="AI1231" s="519">
        <v>5072.1000000000004</v>
      </c>
      <c r="AJ1231" s="519">
        <v>5305.3</v>
      </c>
      <c r="AK1231" s="519">
        <v>5538.5</v>
      </c>
      <c r="AL1231" s="519">
        <v>5771.7</v>
      </c>
      <c r="AM1231" s="519">
        <v>6004.9</v>
      </c>
      <c r="AN1231" s="519">
        <v>6238.1</v>
      </c>
      <c r="AO1231" s="519">
        <v>6471.3</v>
      </c>
      <c r="AP1231" s="519">
        <v>6704.5</v>
      </c>
      <c r="AQ1231" s="519">
        <v>6937.7</v>
      </c>
      <c r="AR1231" s="519">
        <v>7170.9</v>
      </c>
      <c r="AS1231" s="519">
        <v>7404.1</v>
      </c>
      <c r="AT1231" s="519">
        <v>7637.3</v>
      </c>
      <c r="AU1231" s="519">
        <v>7870.5</v>
      </c>
      <c r="AV1231" s="519">
        <v>7870.5</v>
      </c>
      <c r="AW1231" s="519">
        <v>7870.5</v>
      </c>
      <c r="AX1231" s="519">
        <v>7870.5</v>
      </c>
      <c r="AY1231" s="519">
        <v>7870.5</v>
      </c>
      <c r="AZ1231" s="519">
        <v>7870.5</v>
      </c>
      <c r="BA1231" s="519">
        <v>7870.5</v>
      </c>
      <c r="BB1231" s="519">
        <v>7870.5</v>
      </c>
      <c r="BC1231" s="519">
        <v>7870.5</v>
      </c>
      <c r="BD1231" s="519">
        <v>7870.5</v>
      </c>
      <c r="BE1231" s="519">
        <v>7870.5</v>
      </c>
      <c r="BF1231" s="519">
        <v>7870.5</v>
      </c>
      <c r="BG1231" s="519">
        <v>7870.5</v>
      </c>
      <c r="BH1231" s="519">
        <v>7870.5</v>
      </c>
      <c r="BI1231" s="519">
        <v>7870.5</v>
      </c>
      <c r="BJ1231" s="519">
        <v>7870.5</v>
      </c>
      <c r="BK1231" s="519">
        <v>0</v>
      </c>
      <c r="BL1231" s="519">
        <v>0</v>
      </c>
      <c r="BM1231" s="519">
        <v>0</v>
      </c>
      <c r="BN1231" s="519">
        <v>0</v>
      </c>
      <c r="BO1231" s="519">
        <v>0</v>
      </c>
      <c r="BP1231" s="519">
        <v>0</v>
      </c>
      <c r="BQ1231" s="519">
        <v>0</v>
      </c>
      <c r="BR1231" s="519">
        <v>0</v>
      </c>
      <c r="BS1231" s="519">
        <v>0</v>
      </c>
      <c r="BT1231" s="519">
        <v>0</v>
      </c>
      <c r="BU1231" s="519">
        <v>0</v>
      </c>
      <c r="BV1231" s="519">
        <v>0</v>
      </c>
      <c r="BW1231" s="519">
        <v>0</v>
      </c>
      <c r="BX1231" s="519">
        <v>0</v>
      </c>
      <c r="BY1231" s="519">
        <v>0</v>
      </c>
      <c r="BZ1231" s="519">
        <v>0</v>
      </c>
      <c r="CA1231" s="519">
        <v>0</v>
      </c>
      <c r="CB1231" s="519">
        <v>0</v>
      </c>
      <c r="CC1231" s="519">
        <v>0</v>
      </c>
      <c r="CD1231" s="519">
        <v>0</v>
      </c>
      <c r="CE1231" s="519">
        <v>0</v>
      </c>
      <c r="CF1231" s="519">
        <v>0</v>
      </c>
      <c r="CG1231" s="519">
        <v>0</v>
      </c>
      <c r="CH1231" s="519">
        <v>0</v>
      </c>
      <c r="CI1231" s="519">
        <v>0</v>
      </c>
      <c r="CJ1231" s="519">
        <v>0</v>
      </c>
      <c r="CK1231" s="519">
        <v>0</v>
      </c>
      <c r="CL1231" s="519">
        <v>0</v>
      </c>
      <c r="CM1231" s="519">
        <v>0</v>
      </c>
      <c r="CN1231" s="519">
        <v>0</v>
      </c>
      <c r="CO1231" s="519">
        <v>0</v>
      </c>
      <c r="CP1231" s="519">
        <v>0</v>
      </c>
      <c r="CQ1231" s="519">
        <v>0</v>
      </c>
      <c r="CR1231" s="519">
        <v>0</v>
      </c>
      <c r="CS1231" s="519">
        <v>0</v>
      </c>
      <c r="CT1231" s="519">
        <v>0</v>
      </c>
      <c r="CU1231" s="519">
        <v>0</v>
      </c>
      <c r="CV1231" s="519">
        <v>0</v>
      </c>
      <c r="CW1231" s="519">
        <v>0</v>
      </c>
      <c r="CX1231" s="519">
        <v>0</v>
      </c>
      <c r="CY1231" s="519">
        <v>0</v>
      </c>
      <c r="CZ1231" s="519">
        <v>0</v>
      </c>
      <c r="DA1231" s="519">
        <v>0</v>
      </c>
      <c r="DB1231" s="519">
        <v>0</v>
      </c>
      <c r="DC1231" s="519">
        <v>0</v>
      </c>
      <c r="DD1231" s="519">
        <v>0</v>
      </c>
      <c r="DE1231" s="519">
        <v>0</v>
      </c>
      <c r="DF1231" s="519">
        <v>0</v>
      </c>
      <c r="DG1231" s="519">
        <v>0</v>
      </c>
      <c r="DH1231" s="519">
        <v>0</v>
      </c>
      <c r="DI1231" s="519">
        <v>0</v>
      </c>
      <c r="DJ1231" s="519">
        <v>0</v>
      </c>
      <c r="DK1231" s="519">
        <v>0</v>
      </c>
      <c r="DL1231" s="519">
        <v>0</v>
      </c>
      <c r="DM1231" s="519">
        <v>0</v>
      </c>
      <c r="DN1231" s="519">
        <v>0</v>
      </c>
      <c r="DO1231" s="519">
        <v>0</v>
      </c>
      <c r="DP1231" s="519">
        <v>0</v>
      </c>
      <c r="DQ1231" s="519">
        <v>0</v>
      </c>
      <c r="DR1231" s="519">
        <v>0</v>
      </c>
      <c r="DS1231" s="519">
        <v>0</v>
      </c>
      <c r="DT1231" s="519">
        <v>0</v>
      </c>
      <c r="DU1231" s="519">
        <v>0</v>
      </c>
      <c r="DV1231" s="519">
        <v>0</v>
      </c>
      <c r="DW1231" s="519">
        <v>0</v>
      </c>
      <c r="DX1231" s="519">
        <v>0</v>
      </c>
      <c r="DZ1231" s="337"/>
      <c r="EA1231" s="519" t="s">
        <v>1063</v>
      </c>
      <c r="EB1231" s="519" t="s">
        <v>1060</v>
      </c>
      <c r="EC1231" s="519">
        <v>4</v>
      </c>
      <c r="ED1231" s="183" t="str">
        <f t="shared" si="59"/>
        <v>SDN300204</v>
      </c>
      <c r="EE1231" s="519">
        <v>291.5</v>
      </c>
      <c r="EF1231" s="519">
        <v>10000</v>
      </c>
      <c r="EG1231" s="519">
        <v>10000</v>
      </c>
      <c r="EH1231" s="519">
        <v>10000</v>
      </c>
      <c r="EI1231" s="519">
        <v>10000</v>
      </c>
      <c r="EJ1231" s="519">
        <v>10000</v>
      </c>
      <c r="EK1231" s="519">
        <v>10000</v>
      </c>
      <c r="EL1231" s="519">
        <v>10000</v>
      </c>
      <c r="EM1231" s="519">
        <v>10000</v>
      </c>
      <c r="EN1231" s="519">
        <v>10000</v>
      </c>
      <c r="EO1231" s="519">
        <v>10000</v>
      </c>
      <c r="EP1231" s="519">
        <v>10000</v>
      </c>
      <c r="EQ1231" s="519">
        <v>10000</v>
      </c>
      <c r="ER1231" s="519">
        <v>10000</v>
      </c>
      <c r="ES1231" s="519">
        <v>10000</v>
      </c>
      <c r="ET1231" s="519">
        <v>10000</v>
      </c>
      <c r="EU1231" s="519">
        <v>10000</v>
      </c>
      <c r="EV1231" s="519">
        <v>10000</v>
      </c>
      <c r="EW1231" s="519">
        <v>10000</v>
      </c>
      <c r="EX1231" s="519">
        <v>10000</v>
      </c>
      <c r="EY1231" s="519">
        <v>10000</v>
      </c>
      <c r="EZ1231" s="519">
        <v>10000</v>
      </c>
      <c r="FA1231" s="519">
        <v>10000</v>
      </c>
      <c r="FB1231" s="519">
        <v>10000</v>
      </c>
      <c r="FC1231" s="519">
        <v>10000</v>
      </c>
      <c r="FD1231" s="519">
        <v>10000</v>
      </c>
      <c r="FE1231" s="519">
        <v>10000</v>
      </c>
      <c r="FF1231" s="519">
        <v>10000</v>
      </c>
      <c r="FG1231" s="519">
        <v>10000</v>
      </c>
      <c r="FH1231" s="519">
        <v>10000</v>
      </c>
      <c r="FI1231" s="519">
        <v>10000</v>
      </c>
      <c r="FJ1231" s="519">
        <v>10000</v>
      </c>
      <c r="FK1231" s="519">
        <v>10000</v>
      </c>
      <c r="FL1231" s="519">
        <v>10000</v>
      </c>
      <c r="FM1231" s="519">
        <v>10000</v>
      </c>
      <c r="FN1231" s="519">
        <v>10000</v>
      </c>
      <c r="FO1231" s="519">
        <v>10000</v>
      </c>
      <c r="FP1231" s="519">
        <v>10000</v>
      </c>
      <c r="FQ1231" s="519">
        <v>10000</v>
      </c>
      <c r="FR1231" s="519">
        <v>10000</v>
      </c>
      <c r="FS1231" s="519">
        <v>10000</v>
      </c>
      <c r="FT1231" s="519">
        <v>10000</v>
      </c>
      <c r="FU1231" s="519">
        <v>10000</v>
      </c>
      <c r="FV1231" s="519">
        <v>10000</v>
      </c>
      <c r="FW1231" s="519">
        <v>10000</v>
      </c>
      <c r="FX1231" s="519">
        <v>0</v>
      </c>
      <c r="FY1231" s="519">
        <v>0</v>
      </c>
      <c r="FZ1231" s="519">
        <v>0</v>
      </c>
      <c r="GA1231" s="519">
        <v>0</v>
      </c>
      <c r="GB1231" s="519">
        <v>0</v>
      </c>
      <c r="GC1231" s="519">
        <v>0</v>
      </c>
      <c r="GD1231" s="519">
        <v>0</v>
      </c>
      <c r="GE1231" s="519">
        <v>0</v>
      </c>
      <c r="GF1231" s="519">
        <v>0</v>
      </c>
      <c r="GG1231" s="519">
        <v>0</v>
      </c>
      <c r="GH1231" s="519">
        <v>0</v>
      </c>
      <c r="GI1231" s="519">
        <v>0</v>
      </c>
      <c r="GJ1231" s="519">
        <v>0</v>
      </c>
      <c r="GK1231" s="519">
        <v>0</v>
      </c>
      <c r="GL1231" s="519">
        <v>0</v>
      </c>
      <c r="GM1231" s="519">
        <v>0</v>
      </c>
      <c r="GN1231" s="519">
        <v>0</v>
      </c>
      <c r="GO1231" s="519">
        <v>0</v>
      </c>
      <c r="GP1231" s="519">
        <v>0</v>
      </c>
      <c r="GQ1231" s="519">
        <v>0</v>
      </c>
      <c r="GR1231" s="519">
        <v>0</v>
      </c>
      <c r="GS1231" s="519">
        <v>0</v>
      </c>
      <c r="GT1231" s="519">
        <v>0</v>
      </c>
      <c r="GU1231" s="519">
        <v>0</v>
      </c>
      <c r="GV1231" s="519">
        <v>0</v>
      </c>
      <c r="GW1231" s="519">
        <v>0</v>
      </c>
      <c r="GX1231" s="519">
        <v>0</v>
      </c>
      <c r="GY1231" s="519">
        <v>0</v>
      </c>
      <c r="GZ1231" s="519">
        <v>0</v>
      </c>
      <c r="HA1231" s="519">
        <v>0</v>
      </c>
      <c r="HB1231" s="519">
        <v>0</v>
      </c>
      <c r="HC1231" s="519">
        <v>0</v>
      </c>
      <c r="HD1231" s="519">
        <v>0</v>
      </c>
      <c r="HE1231" s="519">
        <v>0</v>
      </c>
      <c r="HF1231" s="519">
        <v>0</v>
      </c>
      <c r="HG1231" s="519">
        <v>0</v>
      </c>
      <c r="HH1231" s="519">
        <v>0</v>
      </c>
      <c r="HI1231" s="519">
        <v>0</v>
      </c>
      <c r="HJ1231" s="519">
        <v>0</v>
      </c>
      <c r="HK1231" s="519">
        <v>0</v>
      </c>
      <c r="HL1231" s="519">
        <v>0</v>
      </c>
      <c r="HM1231" s="519">
        <v>0</v>
      </c>
      <c r="HN1231" s="519">
        <v>0</v>
      </c>
      <c r="HO1231" s="519">
        <v>0</v>
      </c>
      <c r="HP1231" s="519">
        <v>0</v>
      </c>
      <c r="HQ1231" s="519">
        <v>0</v>
      </c>
      <c r="HR1231" s="519">
        <v>0</v>
      </c>
      <c r="HS1231" s="519">
        <v>0</v>
      </c>
      <c r="HT1231" s="519">
        <v>0</v>
      </c>
      <c r="HU1231" s="519">
        <v>0</v>
      </c>
      <c r="HV1231" s="519">
        <v>0</v>
      </c>
      <c r="HW1231" s="519">
        <v>0</v>
      </c>
      <c r="HX1231" s="519">
        <v>0</v>
      </c>
      <c r="HY1231" s="519">
        <v>0</v>
      </c>
      <c r="HZ1231" s="519">
        <v>0</v>
      </c>
      <c r="IA1231" s="519">
        <v>0</v>
      </c>
      <c r="IB1231" s="519">
        <v>0</v>
      </c>
      <c r="IC1231" s="519">
        <v>0</v>
      </c>
      <c r="ID1231" s="519">
        <v>0</v>
      </c>
      <c r="IE1231" s="519">
        <v>0</v>
      </c>
      <c r="IF1231" s="519">
        <v>0</v>
      </c>
      <c r="IG1231" s="519">
        <v>0</v>
      </c>
      <c r="IH1231" s="519">
        <v>0</v>
      </c>
      <c r="II1231" s="519">
        <v>0</v>
      </c>
      <c r="IJ1231" s="519">
        <v>0</v>
      </c>
      <c r="IK1231" s="519">
        <v>0</v>
      </c>
    </row>
    <row r="1232" spans="2:245" hidden="1">
      <c r="B1232" s="519" t="s">
        <v>1061</v>
      </c>
      <c r="C1232" s="519"/>
      <c r="D1232" s="519"/>
      <c r="E1232" s="519"/>
      <c r="F1232" s="519">
        <v>1</v>
      </c>
      <c r="G1232" s="519"/>
      <c r="H1232" s="519">
        <v>0</v>
      </c>
      <c r="I1232" s="519">
        <v>10</v>
      </c>
      <c r="J1232" s="519" t="str">
        <f t="shared" si="60"/>
        <v>SDN15010010</v>
      </c>
      <c r="K1232" s="519">
        <v>504</v>
      </c>
      <c r="M1232" s="337"/>
      <c r="N1232" s="519" t="s">
        <v>1063</v>
      </c>
      <c r="O1232" s="519" t="s">
        <v>1060</v>
      </c>
      <c r="P1232" s="519">
        <v>5</v>
      </c>
      <c r="Q1232" s="521" t="str">
        <f t="shared" ref="Q1232:Q1267" si="61">N1232&amp;TEXT(O1232,"00")&amp;TEXT(P1232,"00")</f>
        <v>SDN300205</v>
      </c>
      <c r="R1232" s="519">
        <v>291.5</v>
      </c>
      <c r="S1232" s="519">
        <v>2000</v>
      </c>
      <c r="T1232" s="519">
        <v>2000</v>
      </c>
      <c r="U1232" s="519">
        <v>2000</v>
      </c>
      <c r="V1232" s="519">
        <v>2000</v>
      </c>
      <c r="W1232" s="519">
        <v>2000</v>
      </c>
      <c r="X1232" s="519">
        <v>2040.5</v>
      </c>
      <c r="Y1232" s="519">
        <v>2332</v>
      </c>
      <c r="Z1232" s="519">
        <v>2623.5</v>
      </c>
      <c r="AA1232" s="519">
        <v>2915</v>
      </c>
      <c r="AB1232" s="519">
        <v>3206.5</v>
      </c>
      <c r="AC1232" s="519">
        <v>3498</v>
      </c>
      <c r="AD1232" s="519">
        <v>3789.5</v>
      </c>
      <c r="AE1232" s="519">
        <v>4081</v>
      </c>
      <c r="AF1232" s="519">
        <v>4372.5</v>
      </c>
      <c r="AG1232" s="519">
        <v>4605.7</v>
      </c>
      <c r="AH1232" s="519">
        <v>4838.8999999999996</v>
      </c>
      <c r="AI1232" s="519">
        <v>5072.1000000000004</v>
      </c>
      <c r="AJ1232" s="519">
        <v>5305.3</v>
      </c>
      <c r="AK1232" s="519">
        <v>5538.5</v>
      </c>
      <c r="AL1232" s="519">
        <v>5771.7</v>
      </c>
      <c r="AM1232" s="519">
        <v>6004.9</v>
      </c>
      <c r="AN1232" s="519">
        <v>6238.1</v>
      </c>
      <c r="AO1232" s="519">
        <v>6471.3</v>
      </c>
      <c r="AP1232" s="519">
        <v>6704.5</v>
      </c>
      <c r="AQ1232" s="519">
        <v>6937.7</v>
      </c>
      <c r="AR1232" s="519">
        <v>7170.9</v>
      </c>
      <c r="AS1232" s="519">
        <v>7404.1</v>
      </c>
      <c r="AT1232" s="519">
        <v>7637.3</v>
      </c>
      <c r="AU1232" s="519">
        <v>7870.5</v>
      </c>
      <c r="AV1232" s="519">
        <v>7870.5</v>
      </c>
      <c r="AW1232" s="519">
        <v>7870.5</v>
      </c>
      <c r="AX1232" s="519">
        <v>7870.5</v>
      </c>
      <c r="AY1232" s="519">
        <v>7870.5</v>
      </c>
      <c r="AZ1232" s="519">
        <v>7870.5</v>
      </c>
      <c r="BA1232" s="519">
        <v>7870.5</v>
      </c>
      <c r="BB1232" s="519">
        <v>7870.5</v>
      </c>
      <c r="BC1232" s="519">
        <v>7870.5</v>
      </c>
      <c r="BD1232" s="519">
        <v>7870.5</v>
      </c>
      <c r="BE1232" s="519">
        <v>7870.5</v>
      </c>
      <c r="BF1232" s="519">
        <v>7870.5</v>
      </c>
      <c r="BG1232" s="519">
        <v>7870.5</v>
      </c>
      <c r="BH1232" s="519">
        <v>7870.5</v>
      </c>
      <c r="BI1232" s="519">
        <v>7870.5</v>
      </c>
      <c r="BJ1232" s="519">
        <v>7870.5</v>
      </c>
      <c r="BK1232" s="519">
        <v>0</v>
      </c>
      <c r="BL1232" s="519">
        <v>0</v>
      </c>
      <c r="BM1232" s="519">
        <v>0</v>
      </c>
      <c r="BN1232" s="519">
        <v>0</v>
      </c>
      <c r="BO1232" s="519">
        <v>0</v>
      </c>
      <c r="BP1232" s="519">
        <v>0</v>
      </c>
      <c r="BQ1232" s="519">
        <v>0</v>
      </c>
      <c r="BR1232" s="519">
        <v>0</v>
      </c>
      <c r="BS1232" s="519">
        <v>0</v>
      </c>
      <c r="BT1232" s="519">
        <v>0</v>
      </c>
      <c r="BU1232" s="519">
        <v>0</v>
      </c>
      <c r="BV1232" s="519">
        <v>0</v>
      </c>
      <c r="BW1232" s="519">
        <v>0</v>
      </c>
      <c r="BX1232" s="519">
        <v>0</v>
      </c>
      <c r="BY1232" s="519">
        <v>0</v>
      </c>
      <c r="BZ1232" s="519">
        <v>0</v>
      </c>
      <c r="CA1232" s="519">
        <v>0</v>
      </c>
      <c r="CB1232" s="519">
        <v>0</v>
      </c>
      <c r="CC1232" s="519">
        <v>0</v>
      </c>
      <c r="CD1232" s="519">
        <v>0</v>
      </c>
      <c r="CE1232" s="519">
        <v>0</v>
      </c>
      <c r="CF1232" s="519">
        <v>0</v>
      </c>
      <c r="CG1232" s="519">
        <v>0</v>
      </c>
      <c r="CH1232" s="519">
        <v>0</v>
      </c>
      <c r="CI1232" s="519">
        <v>0</v>
      </c>
      <c r="CJ1232" s="519">
        <v>0</v>
      </c>
      <c r="CK1232" s="519">
        <v>0</v>
      </c>
      <c r="CL1232" s="519">
        <v>0</v>
      </c>
      <c r="CM1232" s="519">
        <v>0</v>
      </c>
      <c r="CN1232" s="519">
        <v>0</v>
      </c>
      <c r="CO1232" s="519">
        <v>0</v>
      </c>
      <c r="CP1232" s="519">
        <v>0</v>
      </c>
      <c r="CQ1232" s="519">
        <v>0</v>
      </c>
      <c r="CR1232" s="519">
        <v>0</v>
      </c>
      <c r="CS1232" s="519">
        <v>0</v>
      </c>
      <c r="CT1232" s="519">
        <v>0</v>
      </c>
      <c r="CU1232" s="519">
        <v>0</v>
      </c>
      <c r="CV1232" s="519">
        <v>0</v>
      </c>
      <c r="CW1232" s="519">
        <v>0</v>
      </c>
      <c r="CX1232" s="519">
        <v>0</v>
      </c>
      <c r="CY1232" s="519">
        <v>0</v>
      </c>
      <c r="CZ1232" s="519">
        <v>0</v>
      </c>
      <c r="DA1232" s="519">
        <v>0</v>
      </c>
      <c r="DB1232" s="519">
        <v>0</v>
      </c>
      <c r="DC1232" s="519">
        <v>0</v>
      </c>
      <c r="DD1232" s="519">
        <v>0</v>
      </c>
      <c r="DE1232" s="519">
        <v>0</v>
      </c>
      <c r="DF1232" s="519">
        <v>0</v>
      </c>
      <c r="DG1232" s="519">
        <v>0</v>
      </c>
      <c r="DH1232" s="519">
        <v>0</v>
      </c>
      <c r="DI1232" s="519">
        <v>0</v>
      </c>
      <c r="DJ1232" s="519">
        <v>0</v>
      </c>
      <c r="DK1232" s="519">
        <v>0</v>
      </c>
      <c r="DL1232" s="519">
        <v>0</v>
      </c>
      <c r="DM1232" s="519">
        <v>0</v>
      </c>
      <c r="DN1232" s="519">
        <v>0</v>
      </c>
      <c r="DO1232" s="519">
        <v>0</v>
      </c>
      <c r="DP1232" s="519">
        <v>0</v>
      </c>
      <c r="DQ1232" s="519">
        <v>0</v>
      </c>
      <c r="DR1232" s="519">
        <v>0</v>
      </c>
      <c r="DS1232" s="519">
        <v>0</v>
      </c>
      <c r="DT1232" s="519">
        <v>0</v>
      </c>
      <c r="DU1232" s="519">
        <v>0</v>
      </c>
      <c r="DV1232" s="519">
        <v>0</v>
      </c>
      <c r="DW1232" s="519">
        <v>0</v>
      </c>
      <c r="DX1232" s="519">
        <v>0</v>
      </c>
      <c r="DZ1232" s="337"/>
      <c r="EA1232" s="519" t="s">
        <v>1063</v>
      </c>
      <c r="EB1232" s="519" t="s">
        <v>1060</v>
      </c>
      <c r="EC1232" s="519">
        <v>5</v>
      </c>
      <c r="ED1232" s="183" t="str">
        <f t="shared" si="59"/>
        <v>SDN300205</v>
      </c>
      <c r="EE1232" s="519">
        <v>291.5</v>
      </c>
      <c r="EF1232" s="519">
        <v>10000</v>
      </c>
      <c r="EG1232" s="519">
        <v>10000</v>
      </c>
      <c r="EH1232" s="519">
        <v>10000</v>
      </c>
      <c r="EI1232" s="519">
        <v>10000</v>
      </c>
      <c r="EJ1232" s="519">
        <v>10000</v>
      </c>
      <c r="EK1232" s="519">
        <v>10000</v>
      </c>
      <c r="EL1232" s="519">
        <v>10000</v>
      </c>
      <c r="EM1232" s="519">
        <v>10000</v>
      </c>
      <c r="EN1232" s="519">
        <v>10000</v>
      </c>
      <c r="EO1232" s="519">
        <v>10000</v>
      </c>
      <c r="EP1232" s="519">
        <v>10000</v>
      </c>
      <c r="EQ1232" s="519">
        <v>10000</v>
      </c>
      <c r="ER1232" s="519">
        <v>10000</v>
      </c>
      <c r="ES1232" s="519">
        <v>10000</v>
      </c>
      <c r="ET1232" s="519">
        <v>10000</v>
      </c>
      <c r="EU1232" s="519">
        <v>10000</v>
      </c>
      <c r="EV1232" s="519">
        <v>10000</v>
      </c>
      <c r="EW1232" s="519">
        <v>10000</v>
      </c>
      <c r="EX1232" s="519">
        <v>10000</v>
      </c>
      <c r="EY1232" s="519">
        <v>10000</v>
      </c>
      <c r="EZ1232" s="519">
        <v>10000</v>
      </c>
      <c r="FA1232" s="519">
        <v>10000</v>
      </c>
      <c r="FB1232" s="519">
        <v>10000</v>
      </c>
      <c r="FC1232" s="519">
        <v>10000</v>
      </c>
      <c r="FD1232" s="519">
        <v>10000</v>
      </c>
      <c r="FE1232" s="519">
        <v>10000</v>
      </c>
      <c r="FF1232" s="519">
        <v>10000</v>
      </c>
      <c r="FG1232" s="519">
        <v>10000</v>
      </c>
      <c r="FH1232" s="519">
        <v>10000</v>
      </c>
      <c r="FI1232" s="519">
        <v>10000</v>
      </c>
      <c r="FJ1232" s="519">
        <v>10000</v>
      </c>
      <c r="FK1232" s="519">
        <v>10000</v>
      </c>
      <c r="FL1232" s="519">
        <v>10000</v>
      </c>
      <c r="FM1232" s="519">
        <v>10000</v>
      </c>
      <c r="FN1232" s="519">
        <v>10000</v>
      </c>
      <c r="FO1232" s="519">
        <v>10000</v>
      </c>
      <c r="FP1232" s="519">
        <v>10000</v>
      </c>
      <c r="FQ1232" s="519">
        <v>10000</v>
      </c>
      <c r="FR1232" s="519">
        <v>10000</v>
      </c>
      <c r="FS1232" s="519">
        <v>10000</v>
      </c>
      <c r="FT1232" s="519">
        <v>10000</v>
      </c>
      <c r="FU1232" s="519">
        <v>10000</v>
      </c>
      <c r="FV1232" s="519">
        <v>10000</v>
      </c>
      <c r="FW1232" s="519">
        <v>10000</v>
      </c>
      <c r="FX1232" s="519">
        <v>0</v>
      </c>
      <c r="FY1232" s="519">
        <v>0</v>
      </c>
      <c r="FZ1232" s="519">
        <v>0</v>
      </c>
      <c r="GA1232" s="519">
        <v>0</v>
      </c>
      <c r="GB1232" s="519">
        <v>0</v>
      </c>
      <c r="GC1232" s="519">
        <v>0</v>
      </c>
      <c r="GD1232" s="519">
        <v>0</v>
      </c>
      <c r="GE1232" s="519">
        <v>0</v>
      </c>
      <c r="GF1232" s="519">
        <v>0</v>
      </c>
      <c r="GG1232" s="519">
        <v>0</v>
      </c>
      <c r="GH1232" s="519">
        <v>0</v>
      </c>
      <c r="GI1232" s="519">
        <v>0</v>
      </c>
      <c r="GJ1232" s="519">
        <v>0</v>
      </c>
      <c r="GK1232" s="519">
        <v>0</v>
      </c>
      <c r="GL1232" s="519">
        <v>0</v>
      </c>
      <c r="GM1232" s="519">
        <v>0</v>
      </c>
      <c r="GN1232" s="519">
        <v>0</v>
      </c>
      <c r="GO1232" s="519">
        <v>0</v>
      </c>
      <c r="GP1232" s="519">
        <v>0</v>
      </c>
      <c r="GQ1232" s="519">
        <v>0</v>
      </c>
      <c r="GR1232" s="519">
        <v>0</v>
      </c>
      <c r="GS1232" s="519">
        <v>0</v>
      </c>
      <c r="GT1232" s="519">
        <v>0</v>
      </c>
      <c r="GU1232" s="519">
        <v>0</v>
      </c>
      <c r="GV1232" s="519">
        <v>0</v>
      </c>
      <c r="GW1232" s="519">
        <v>0</v>
      </c>
      <c r="GX1232" s="519">
        <v>0</v>
      </c>
      <c r="GY1232" s="519">
        <v>0</v>
      </c>
      <c r="GZ1232" s="519">
        <v>0</v>
      </c>
      <c r="HA1232" s="519">
        <v>0</v>
      </c>
      <c r="HB1232" s="519">
        <v>0</v>
      </c>
      <c r="HC1232" s="519">
        <v>0</v>
      </c>
      <c r="HD1232" s="519">
        <v>0</v>
      </c>
      <c r="HE1232" s="519">
        <v>0</v>
      </c>
      <c r="HF1232" s="519">
        <v>0</v>
      </c>
      <c r="HG1232" s="519">
        <v>0</v>
      </c>
      <c r="HH1232" s="519">
        <v>0</v>
      </c>
      <c r="HI1232" s="519">
        <v>0</v>
      </c>
      <c r="HJ1232" s="519">
        <v>0</v>
      </c>
      <c r="HK1232" s="519">
        <v>0</v>
      </c>
      <c r="HL1232" s="519">
        <v>0</v>
      </c>
      <c r="HM1232" s="519">
        <v>0</v>
      </c>
      <c r="HN1232" s="519">
        <v>0</v>
      </c>
      <c r="HO1232" s="519">
        <v>0</v>
      </c>
      <c r="HP1232" s="519">
        <v>0</v>
      </c>
      <c r="HQ1232" s="519">
        <v>0</v>
      </c>
      <c r="HR1232" s="519">
        <v>0</v>
      </c>
      <c r="HS1232" s="519">
        <v>0</v>
      </c>
      <c r="HT1232" s="519">
        <v>0</v>
      </c>
      <c r="HU1232" s="519">
        <v>0</v>
      </c>
      <c r="HV1232" s="519">
        <v>0</v>
      </c>
      <c r="HW1232" s="519">
        <v>0</v>
      </c>
      <c r="HX1232" s="519">
        <v>0</v>
      </c>
      <c r="HY1232" s="519">
        <v>0</v>
      </c>
      <c r="HZ1232" s="519">
        <v>0</v>
      </c>
      <c r="IA1232" s="519">
        <v>0</v>
      </c>
      <c r="IB1232" s="519">
        <v>0</v>
      </c>
      <c r="IC1232" s="519">
        <v>0</v>
      </c>
      <c r="ID1232" s="519">
        <v>0</v>
      </c>
      <c r="IE1232" s="519">
        <v>0</v>
      </c>
      <c r="IF1232" s="519">
        <v>0</v>
      </c>
      <c r="IG1232" s="519">
        <v>0</v>
      </c>
      <c r="IH1232" s="519">
        <v>0</v>
      </c>
      <c r="II1232" s="519">
        <v>0</v>
      </c>
      <c r="IJ1232" s="519">
        <v>0</v>
      </c>
      <c r="IK1232" s="519">
        <v>0</v>
      </c>
    </row>
    <row r="1233" spans="2:245" hidden="1">
      <c r="B1233" s="519" t="s">
        <v>1061</v>
      </c>
      <c r="C1233" s="519"/>
      <c r="D1233" s="519"/>
      <c r="E1233" s="519"/>
      <c r="F1233" s="519">
        <v>1</v>
      </c>
      <c r="G1233" s="519"/>
      <c r="H1233" s="519">
        <v>0</v>
      </c>
      <c r="I1233" s="519">
        <v>11</v>
      </c>
      <c r="J1233" s="519" t="str">
        <f t="shared" si="60"/>
        <v>SDN15010011</v>
      </c>
      <c r="K1233" s="519">
        <v>504</v>
      </c>
      <c r="M1233" s="337"/>
      <c r="N1233" s="519" t="s">
        <v>1063</v>
      </c>
      <c r="O1233" s="519" t="s">
        <v>1060</v>
      </c>
      <c r="P1233" s="519">
        <v>6</v>
      </c>
      <c r="Q1233" s="521" t="str">
        <f t="shared" si="61"/>
        <v>SDN300206</v>
      </c>
      <c r="R1233" s="519">
        <v>291.5</v>
      </c>
      <c r="S1233" s="519">
        <v>2000</v>
      </c>
      <c r="T1233" s="519">
        <v>2000</v>
      </c>
      <c r="U1233" s="519">
        <v>2000</v>
      </c>
      <c r="V1233" s="519">
        <v>2000</v>
      </c>
      <c r="W1233" s="519">
        <v>2000</v>
      </c>
      <c r="X1233" s="519">
        <v>2040.5</v>
      </c>
      <c r="Y1233" s="519">
        <v>2332</v>
      </c>
      <c r="Z1233" s="519">
        <v>2623.5</v>
      </c>
      <c r="AA1233" s="519">
        <v>2915</v>
      </c>
      <c r="AB1233" s="519">
        <v>3206.5</v>
      </c>
      <c r="AC1233" s="519">
        <v>3498</v>
      </c>
      <c r="AD1233" s="519">
        <v>3789.5</v>
      </c>
      <c r="AE1233" s="519">
        <v>4081</v>
      </c>
      <c r="AF1233" s="519">
        <v>4372.5</v>
      </c>
      <c r="AG1233" s="519">
        <v>4605.7</v>
      </c>
      <c r="AH1233" s="519">
        <v>4838.8999999999996</v>
      </c>
      <c r="AI1233" s="519">
        <v>5072.1000000000004</v>
      </c>
      <c r="AJ1233" s="519">
        <v>5305.3</v>
      </c>
      <c r="AK1233" s="519">
        <v>5538.5</v>
      </c>
      <c r="AL1233" s="519">
        <v>5771.7</v>
      </c>
      <c r="AM1233" s="519">
        <v>6004.9</v>
      </c>
      <c r="AN1233" s="519">
        <v>6238.1</v>
      </c>
      <c r="AO1233" s="519">
        <v>6471.3</v>
      </c>
      <c r="AP1233" s="519">
        <v>6704.5</v>
      </c>
      <c r="AQ1233" s="519">
        <v>6937.7</v>
      </c>
      <c r="AR1233" s="519">
        <v>7170.9</v>
      </c>
      <c r="AS1233" s="519">
        <v>7404.1</v>
      </c>
      <c r="AT1233" s="519">
        <v>7637.3</v>
      </c>
      <c r="AU1233" s="519">
        <v>7870.5</v>
      </c>
      <c r="AV1233" s="519">
        <v>7870.5</v>
      </c>
      <c r="AW1233" s="519">
        <v>7870.5</v>
      </c>
      <c r="AX1233" s="519">
        <v>7870.5</v>
      </c>
      <c r="AY1233" s="519">
        <v>7870.5</v>
      </c>
      <c r="AZ1233" s="519">
        <v>7870.5</v>
      </c>
      <c r="BA1233" s="519">
        <v>7870.5</v>
      </c>
      <c r="BB1233" s="519">
        <v>7870.5</v>
      </c>
      <c r="BC1233" s="519">
        <v>7870.5</v>
      </c>
      <c r="BD1233" s="519">
        <v>7870.5</v>
      </c>
      <c r="BE1233" s="519">
        <v>7870.5</v>
      </c>
      <c r="BF1233" s="519">
        <v>7870.5</v>
      </c>
      <c r="BG1233" s="519">
        <v>7870.5</v>
      </c>
      <c r="BH1233" s="519">
        <v>7870.5</v>
      </c>
      <c r="BI1233" s="519">
        <v>7870.5</v>
      </c>
      <c r="BJ1233" s="519">
        <v>7870.5</v>
      </c>
      <c r="BK1233" s="519">
        <v>0</v>
      </c>
      <c r="BL1233" s="519">
        <v>0</v>
      </c>
      <c r="BM1233" s="519">
        <v>0</v>
      </c>
      <c r="BN1233" s="519">
        <v>0</v>
      </c>
      <c r="BO1233" s="519">
        <v>0</v>
      </c>
      <c r="BP1233" s="519">
        <v>0</v>
      </c>
      <c r="BQ1233" s="519">
        <v>0</v>
      </c>
      <c r="BR1233" s="519">
        <v>0</v>
      </c>
      <c r="BS1233" s="519">
        <v>0</v>
      </c>
      <c r="BT1233" s="519">
        <v>0</v>
      </c>
      <c r="BU1233" s="519">
        <v>0</v>
      </c>
      <c r="BV1233" s="519">
        <v>0</v>
      </c>
      <c r="BW1233" s="519">
        <v>0</v>
      </c>
      <c r="BX1233" s="519">
        <v>0</v>
      </c>
      <c r="BY1233" s="519">
        <v>0</v>
      </c>
      <c r="BZ1233" s="519">
        <v>0</v>
      </c>
      <c r="CA1233" s="519">
        <v>0</v>
      </c>
      <c r="CB1233" s="519">
        <v>0</v>
      </c>
      <c r="CC1233" s="519">
        <v>0</v>
      </c>
      <c r="CD1233" s="519">
        <v>0</v>
      </c>
      <c r="CE1233" s="519">
        <v>0</v>
      </c>
      <c r="CF1233" s="519">
        <v>0</v>
      </c>
      <c r="CG1233" s="519">
        <v>0</v>
      </c>
      <c r="CH1233" s="519">
        <v>0</v>
      </c>
      <c r="CI1233" s="519">
        <v>0</v>
      </c>
      <c r="CJ1233" s="519">
        <v>0</v>
      </c>
      <c r="CK1233" s="519">
        <v>0</v>
      </c>
      <c r="CL1233" s="519">
        <v>0</v>
      </c>
      <c r="CM1233" s="519">
        <v>0</v>
      </c>
      <c r="CN1233" s="519">
        <v>0</v>
      </c>
      <c r="CO1233" s="519">
        <v>0</v>
      </c>
      <c r="CP1233" s="519">
        <v>0</v>
      </c>
      <c r="CQ1233" s="519">
        <v>0</v>
      </c>
      <c r="CR1233" s="519">
        <v>0</v>
      </c>
      <c r="CS1233" s="519">
        <v>0</v>
      </c>
      <c r="CT1233" s="519">
        <v>0</v>
      </c>
      <c r="CU1233" s="519">
        <v>0</v>
      </c>
      <c r="CV1233" s="519">
        <v>0</v>
      </c>
      <c r="CW1233" s="519">
        <v>0</v>
      </c>
      <c r="CX1233" s="519">
        <v>0</v>
      </c>
      <c r="CY1233" s="519">
        <v>0</v>
      </c>
      <c r="CZ1233" s="519">
        <v>0</v>
      </c>
      <c r="DA1233" s="519">
        <v>0</v>
      </c>
      <c r="DB1233" s="519">
        <v>0</v>
      </c>
      <c r="DC1233" s="519">
        <v>0</v>
      </c>
      <c r="DD1233" s="519">
        <v>0</v>
      </c>
      <c r="DE1233" s="519">
        <v>0</v>
      </c>
      <c r="DF1233" s="519">
        <v>0</v>
      </c>
      <c r="DG1233" s="519">
        <v>0</v>
      </c>
      <c r="DH1233" s="519">
        <v>0</v>
      </c>
      <c r="DI1233" s="519">
        <v>0</v>
      </c>
      <c r="DJ1233" s="519">
        <v>0</v>
      </c>
      <c r="DK1233" s="519">
        <v>0</v>
      </c>
      <c r="DL1233" s="519">
        <v>0</v>
      </c>
      <c r="DM1233" s="519">
        <v>0</v>
      </c>
      <c r="DN1233" s="519">
        <v>0</v>
      </c>
      <c r="DO1233" s="519">
        <v>0</v>
      </c>
      <c r="DP1233" s="519">
        <v>0</v>
      </c>
      <c r="DQ1233" s="519">
        <v>0</v>
      </c>
      <c r="DR1233" s="519">
        <v>0</v>
      </c>
      <c r="DS1233" s="519">
        <v>0</v>
      </c>
      <c r="DT1233" s="519">
        <v>0</v>
      </c>
      <c r="DU1233" s="519">
        <v>0</v>
      </c>
      <c r="DV1233" s="519">
        <v>0</v>
      </c>
      <c r="DW1233" s="519">
        <v>0</v>
      </c>
      <c r="DX1233" s="519">
        <v>0</v>
      </c>
      <c r="DZ1233" s="337"/>
      <c r="EA1233" s="519" t="s">
        <v>1063</v>
      </c>
      <c r="EB1233" s="519" t="s">
        <v>1060</v>
      </c>
      <c r="EC1233" s="519">
        <v>6</v>
      </c>
      <c r="ED1233" s="183" t="str">
        <f t="shared" ref="ED1233:ED1267" si="62">EA1233&amp;TEXT(EB1233,"00")&amp;TEXT(EC1233,"00")</f>
        <v>SDN300206</v>
      </c>
      <c r="EE1233" s="519">
        <v>291.5</v>
      </c>
      <c r="EF1233" s="519">
        <v>10000</v>
      </c>
      <c r="EG1233" s="519">
        <v>10000</v>
      </c>
      <c r="EH1233" s="519">
        <v>10000</v>
      </c>
      <c r="EI1233" s="519">
        <v>10000</v>
      </c>
      <c r="EJ1233" s="519">
        <v>10000</v>
      </c>
      <c r="EK1233" s="519">
        <v>10000</v>
      </c>
      <c r="EL1233" s="519">
        <v>10000</v>
      </c>
      <c r="EM1233" s="519">
        <v>10000</v>
      </c>
      <c r="EN1233" s="519">
        <v>10000</v>
      </c>
      <c r="EO1233" s="519">
        <v>10000</v>
      </c>
      <c r="EP1233" s="519">
        <v>10000</v>
      </c>
      <c r="EQ1233" s="519">
        <v>10000</v>
      </c>
      <c r="ER1233" s="519">
        <v>10000</v>
      </c>
      <c r="ES1233" s="519">
        <v>10000</v>
      </c>
      <c r="ET1233" s="519">
        <v>10000</v>
      </c>
      <c r="EU1233" s="519">
        <v>10000</v>
      </c>
      <c r="EV1233" s="519">
        <v>10000</v>
      </c>
      <c r="EW1233" s="519">
        <v>10000</v>
      </c>
      <c r="EX1233" s="519">
        <v>10000</v>
      </c>
      <c r="EY1233" s="519">
        <v>10000</v>
      </c>
      <c r="EZ1233" s="519">
        <v>10000</v>
      </c>
      <c r="FA1233" s="519">
        <v>10000</v>
      </c>
      <c r="FB1233" s="519">
        <v>10000</v>
      </c>
      <c r="FC1233" s="519">
        <v>10000</v>
      </c>
      <c r="FD1233" s="519">
        <v>10000</v>
      </c>
      <c r="FE1233" s="519">
        <v>10000</v>
      </c>
      <c r="FF1233" s="519">
        <v>10000</v>
      </c>
      <c r="FG1233" s="519">
        <v>10000</v>
      </c>
      <c r="FH1233" s="519">
        <v>10000</v>
      </c>
      <c r="FI1233" s="519">
        <v>10000</v>
      </c>
      <c r="FJ1233" s="519">
        <v>10000</v>
      </c>
      <c r="FK1233" s="519">
        <v>10000</v>
      </c>
      <c r="FL1233" s="519">
        <v>10000</v>
      </c>
      <c r="FM1233" s="519">
        <v>10000</v>
      </c>
      <c r="FN1233" s="519">
        <v>10000</v>
      </c>
      <c r="FO1233" s="519">
        <v>10000</v>
      </c>
      <c r="FP1233" s="519">
        <v>10000</v>
      </c>
      <c r="FQ1233" s="519">
        <v>10000</v>
      </c>
      <c r="FR1233" s="519">
        <v>10000</v>
      </c>
      <c r="FS1233" s="519">
        <v>10000</v>
      </c>
      <c r="FT1233" s="519">
        <v>10000</v>
      </c>
      <c r="FU1233" s="519">
        <v>10000</v>
      </c>
      <c r="FV1233" s="519">
        <v>10000</v>
      </c>
      <c r="FW1233" s="519">
        <v>10000</v>
      </c>
      <c r="FX1233" s="519">
        <v>0</v>
      </c>
      <c r="FY1233" s="519">
        <v>0</v>
      </c>
      <c r="FZ1233" s="519">
        <v>0</v>
      </c>
      <c r="GA1233" s="519">
        <v>0</v>
      </c>
      <c r="GB1233" s="519">
        <v>0</v>
      </c>
      <c r="GC1233" s="519">
        <v>0</v>
      </c>
      <c r="GD1233" s="519">
        <v>0</v>
      </c>
      <c r="GE1233" s="519">
        <v>0</v>
      </c>
      <c r="GF1233" s="519">
        <v>0</v>
      </c>
      <c r="GG1233" s="519">
        <v>0</v>
      </c>
      <c r="GH1233" s="519">
        <v>0</v>
      </c>
      <c r="GI1233" s="519">
        <v>0</v>
      </c>
      <c r="GJ1233" s="519">
        <v>0</v>
      </c>
      <c r="GK1233" s="519">
        <v>0</v>
      </c>
      <c r="GL1233" s="519">
        <v>0</v>
      </c>
      <c r="GM1233" s="519">
        <v>0</v>
      </c>
      <c r="GN1233" s="519">
        <v>0</v>
      </c>
      <c r="GO1233" s="519">
        <v>0</v>
      </c>
      <c r="GP1233" s="519">
        <v>0</v>
      </c>
      <c r="GQ1233" s="519">
        <v>0</v>
      </c>
      <c r="GR1233" s="519">
        <v>0</v>
      </c>
      <c r="GS1233" s="519">
        <v>0</v>
      </c>
      <c r="GT1233" s="519">
        <v>0</v>
      </c>
      <c r="GU1233" s="519">
        <v>0</v>
      </c>
      <c r="GV1233" s="519">
        <v>0</v>
      </c>
      <c r="GW1233" s="519">
        <v>0</v>
      </c>
      <c r="GX1233" s="519">
        <v>0</v>
      </c>
      <c r="GY1233" s="519">
        <v>0</v>
      </c>
      <c r="GZ1233" s="519">
        <v>0</v>
      </c>
      <c r="HA1233" s="519">
        <v>0</v>
      </c>
      <c r="HB1233" s="519">
        <v>0</v>
      </c>
      <c r="HC1233" s="519">
        <v>0</v>
      </c>
      <c r="HD1233" s="519">
        <v>0</v>
      </c>
      <c r="HE1233" s="519">
        <v>0</v>
      </c>
      <c r="HF1233" s="519">
        <v>0</v>
      </c>
      <c r="HG1233" s="519">
        <v>0</v>
      </c>
      <c r="HH1233" s="519">
        <v>0</v>
      </c>
      <c r="HI1233" s="519">
        <v>0</v>
      </c>
      <c r="HJ1233" s="519">
        <v>0</v>
      </c>
      <c r="HK1233" s="519">
        <v>0</v>
      </c>
      <c r="HL1233" s="519">
        <v>0</v>
      </c>
      <c r="HM1233" s="519">
        <v>0</v>
      </c>
      <c r="HN1233" s="519">
        <v>0</v>
      </c>
      <c r="HO1233" s="519">
        <v>0</v>
      </c>
      <c r="HP1233" s="519">
        <v>0</v>
      </c>
      <c r="HQ1233" s="519">
        <v>0</v>
      </c>
      <c r="HR1233" s="519">
        <v>0</v>
      </c>
      <c r="HS1233" s="519">
        <v>0</v>
      </c>
      <c r="HT1233" s="519">
        <v>0</v>
      </c>
      <c r="HU1233" s="519">
        <v>0</v>
      </c>
      <c r="HV1233" s="519">
        <v>0</v>
      </c>
      <c r="HW1233" s="519">
        <v>0</v>
      </c>
      <c r="HX1233" s="519">
        <v>0</v>
      </c>
      <c r="HY1233" s="519">
        <v>0</v>
      </c>
      <c r="HZ1233" s="519">
        <v>0</v>
      </c>
      <c r="IA1233" s="519">
        <v>0</v>
      </c>
      <c r="IB1233" s="519">
        <v>0</v>
      </c>
      <c r="IC1233" s="519">
        <v>0</v>
      </c>
      <c r="ID1233" s="519">
        <v>0</v>
      </c>
      <c r="IE1233" s="519">
        <v>0</v>
      </c>
      <c r="IF1233" s="519">
        <v>0</v>
      </c>
      <c r="IG1233" s="519">
        <v>0</v>
      </c>
      <c r="IH1233" s="519">
        <v>0</v>
      </c>
      <c r="II1233" s="519">
        <v>0</v>
      </c>
      <c r="IJ1233" s="519">
        <v>0</v>
      </c>
      <c r="IK1233" s="519">
        <v>0</v>
      </c>
    </row>
    <row r="1234" spans="2:245" hidden="1">
      <c r="B1234" s="519" t="s">
        <v>1061</v>
      </c>
      <c r="C1234" s="519"/>
      <c r="D1234" s="519"/>
      <c r="E1234" s="519"/>
      <c r="F1234" s="519">
        <v>1</v>
      </c>
      <c r="G1234" s="519"/>
      <c r="H1234" s="519">
        <v>0</v>
      </c>
      <c r="I1234" s="519">
        <v>12</v>
      </c>
      <c r="J1234" s="519" t="str">
        <f t="shared" si="60"/>
        <v>SDN15010012</v>
      </c>
      <c r="K1234" s="519">
        <v>504</v>
      </c>
      <c r="M1234" s="337"/>
      <c r="N1234" s="519" t="s">
        <v>1063</v>
      </c>
      <c r="O1234" s="519" t="s">
        <v>1060</v>
      </c>
      <c r="P1234" s="519">
        <v>7</v>
      </c>
      <c r="Q1234" s="521" t="str">
        <f t="shared" si="61"/>
        <v>SDN300207</v>
      </c>
      <c r="R1234" s="519">
        <v>291.5</v>
      </c>
      <c r="S1234" s="519">
        <v>2000</v>
      </c>
      <c r="T1234" s="519">
        <v>2000</v>
      </c>
      <c r="U1234" s="519">
        <v>2000</v>
      </c>
      <c r="V1234" s="519">
        <v>2000</v>
      </c>
      <c r="W1234" s="519">
        <v>2000</v>
      </c>
      <c r="X1234" s="519">
        <v>2040.5</v>
      </c>
      <c r="Y1234" s="519">
        <v>2332</v>
      </c>
      <c r="Z1234" s="519">
        <v>2623.5</v>
      </c>
      <c r="AA1234" s="519">
        <v>2915</v>
      </c>
      <c r="AB1234" s="519">
        <v>3206.5</v>
      </c>
      <c r="AC1234" s="519">
        <v>3498</v>
      </c>
      <c r="AD1234" s="519">
        <v>3789.5</v>
      </c>
      <c r="AE1234" s="519">
        <v>4081</v>
      </c>
      <c r="AF1234" s="519">
        <v>4372.5</v>
      </c>
      <c r="AG1234" s="519">
        <v>4605.7</v>
      </c>
      <c r="AH1234" s="519">
        <v>4838.8999999999996</v>
      </c>
      <c r="AI1234" s="519">
        <v>5072.1000000000004</v>
      </c>
      <c r="AJ1234" s="519">
        <v>5305.3</v>
      </c>
      <c r="AK1234" s="519">
        <v>5538.5</v>
      </c>
      <c r="AL1234" s="519">
        <v>5771.7</v>
      </c>
      <c r="AM1234" s="519">
        <v>6004.9</v>
      </c>
      <c r="AN1234" s="519">
        <v>6238.1</v>
      </c>
      <c r="AO1234" s="519">
        <v>6471.3</v>
      </c>
      <c r="AP1234" s="519">
        <v>6704.5</v>
      </c>
      <c r="AQ1234" s="519">
        <v>6937.7</v>
      </c>
      <c r="AR1234" s="519">
        <v>7170.9</v>
      </c>
      <c r="AS1234" s="519">
        <v>7404.1</v>
      </c>
      <c r="AT1234" s="519">
        <v>7637.3</v>
      </c>
      <c r="AU1234" s="519">
        <v>7870.5</v>
      </c>
      <c r="AV1234" s="519">
        <v>7870.5</v>
      </c>
      <c r="AW1234" s="519">
        <v>7870.5</v>
      </c>
      <c r="AX1234" s="519">
        <v>7870.5</v>
      </c>
      <c r="AY1234" s="519">
        <v>7870.5</v>
      </c>
      <c r="AZ1234" s="519">
        <v>7870.5</v>
      </c>
      <c r="BA1234" s="519">
        <v>7870.5</v>
      </c>
      <c r="BB1234" s="519">
        <v>7870.5</v>
      </c>
      <c r="BC1234" s="519">
        <v>7870.5</v>
      </c>
      <c r="BD1234" s="519">
        <v>7870.5</v>
      </c>
      <c r="BE1234" s="519">
        <v>7870.5</v>
      </c>
      <c r="BF1234" s="519">
        <v>7870.5</v>
      </c>
      <c r="BG1234" s="519">
        <v>7870.5</v>
      </c>
      <c r="BH1234" s="519">
        <v>7870.5</v>
      </c>
      <c r="BI1234" s="519">
        <v>7870.5</v>
      </c>
      <c r="BJ1234" s="519">
        <v>7870.5</v>
      </c>
      <c r="BK1234" s="519">
        <v>0</v>
      </c>
      <c r="BL1234" s="519">
        <v>0</v>
      </c>
      <c r="BM1234" s="519">
        <v>0</v>
      </c>
      <c r="BN1234" s="519">
        <v>0</v>
      </c>
      <c r="BO1234" s="519">
        <v>0</v>
      </c>
      <c r="BP1234" s="519">
        <v>0</v>
      </c>
      <c r="BQ1234" s="519">
        <v>0</v>
      </c>
      <c r="BR1234" s="519">
        <v>0</v>
      </c>
      <c r="BS1234" s="519">
        <v>0</v>
      </c>
      <c r="BT1234" s="519">
        <v>0</v>
      </c>
      <c r="BU1234" s="519">
        <v>0</v>
      </c>
      <c r="BV1234" s="519">
        <v>0</v>
      </c>
      <c r="BW1234" s="519">
        <v>0</v>
      </c>
      <c r="BX1234" s="519">
        <v>0</v>
      </c>
      <c r="BY1234" s="519">
        <v>0</v>
      </c>
      <c r="BZ1234" s="519">
        <v>0</v>
      </c>
      <c r="CA1234" s="519">
        <v>0</v>
      </c>
      <c r="CB1234" s="519">
        <v>0</v>
      </c>
      <c r="CC1234" s="519">
        <v>0</v>
      </c>
      <c r="CD1234" s="519">
        <v>0</v>
      </c>
      <c r="CE1234" s="519">
        <v>0</v>
      </c>
      <c r="CF1234" s="519">
        <v>0</v>
      </c>
      <c r="CG1234" s="519">
        <v>0</v>
      </c>
      <c r="CH1234" s="519">
        <v>0</v>
      </c>
      <c r="CI1234" s="519">
        <v>0</v>
      </c>
      <c r="CJ1234" s="519">
        <v>0</v>
      </c>
      <c r="CK1234" s="519">
        <v>0</v>
      </c>
      <c r="CL1234" s="519">
        <v>0</v>
      </c>
      <c r="CM1234" s="519">
        <v>0</v>
      </c>
      <c r="CN1234" s="519">
        <v>0</v>
      </c>
      <c r="CO1234" s="519">
        <v>0</v>
      </c>
      <c r="CP1234" s="519">
        <v>0</v>
      </c>
      <c r="CQ1234" s="519">
        <v>0</v>
      </c>
      <c r="CR1234" s="519">
        <v>0</v>
      </c>
      <c r="CS1234" s="519">
        <v>0</v>
      </c>
      <c r="CT1234" s="519">
        <v>0</v>
      </c>
      <c r="CU1234" s="519">
        <v>0</v>
      </c>
      <c r="CV1234" s="519">
        <v>0</v>
      </c>
      <c r="CW1234" s="519">
        <v>0</v>
      </c>
      <c r="CX1234" s="519">
        <v>0</v>
      </c>
      <c r="CY1234" s="519">
        <v>0</v>
      </c>
      <c r="CZ1234" s="519">
        <v>0</v>
      </c>
      <c r="DA1234" s="519">
        <v>0</v>
      </c>
      <c r="DB1234" s="519">
        <v>0</v>
      </c>
      <c r="DC1234" s="519">
        <v>0</v>
      </c>
      <c r="DD1234" s="519">
        <v>0</v>
      </c>
      <c r="DE1234" s="519">
        <v>0</v>
      </c>
      <c r="DF1234" s="519">
        <v>0</v>
      </c>
      <c r="DG1234" s="519">
        <v>0</v>
      </c>
      <c r="DH1234" s="519">
        <v>0</v>
      </c>
      <c r="DI1234" s="519">
        <v>0</v>
      </c>
      <c r="DJ1234" s="519">
        <v>0</v>
      </c>
      <c r="DK1234" s="519">
        <v>0</v>
      </c>
      <c r="DL1234" s="519">
        <v>0</v>
      </c>
      <c r="DM1234" s="519">
        <v>0</v>
      </c>
      <c r="DN1234" s="519">
        <v>0</v>
      </c>
      <c r="DO1234" s="519">
        <v>0</v>
      </c>
      <c r="DP1234" s="519">
        <v>0</v>
      </c>
      <c r="DQ1234" s="519">
        <v>0</v>
      </c>
      <c r="DR1234" s="519">
        <v>0</v>
      </c>
      <c r="DS1234" s="519">
        <v>0</v>
      </c>
      <c r="DT1234" s="519">
        <v>0</v>
      </c>
      <c r="DU1234" s="519">
        <v>0</v>
      </c>
      <c r="DV1234" s="519">
        <v>0</v>
      </c>
      <c r="DW1234" s="519">
        <v>0</v>
      </c>
      <c r="DX1234" s="519">
        <v>0</v>
      </c>
      <c r="DZ1234" s="337"/>
      <c r="EA1234" s="519" t="s">
        <v>1063</v>
      </c>
      <c r="EB1234" s="519" t="s">
        <v>1060</v>
      </c>
      <c r="EC1234" s="519">
        <v>7</v>
      </c>
      <c r="ED1234" s="183" t="str">
        <f t="shared" si="62"/>
        <v>SDN300207</v>
      </c>
      <c r="EE1234" s="519">
        <v>291.5</v>
      </c>
      <c r="EF1234" s="519">
        <v>10000</v>
      </c>
      <c r="EG1234" s="519">
        <v>10000</v>
      </c>
      <c r="EH1234" s="519">
        <v>10000</v>
      </c>
      <c r="EI1234" s="519">
        <v>10000</v>
      </c>
      <c r="EJ1234" s="519">
        <v>10000</v>
      </c>
      <c r="EK1234" s="519">
        <v>10000</v>
      </c>
      <c r="EL1234" s="519">
        <v>10000</v>
      </c>
      <c r="EM1234" s="519">
        <v>10000</v>
      </c>
      <c r="EN1234" s="519">
        <v>10000</v>
      </c>
      <c r="EO1234" s="519">
        <v>10000</v>
      </c>
      <c r="EP1234" s="519">
        <v>10000</v>
      </c>
      <c r="EQ1234" s="519">
        <v>10000</v>
      </c>
      <c r="ER1234" s="519">
        <v>10000</v>
      </c>
      <c r="ES1234" s="519">
        <v>10000</v>
      </c>
      <c r="ET1234" s="519">
        <v>10000</v>
      </c>
      <c r="EU1234" s="519">
        <v>10000</v>
      </c>
      <c r="EV1234" s="519">
        <v>10000</v>
      </c>
      <c r="EW1234" s="519">
        <v>10000</v>
      </c>
      <c r="EX1234" s="519">
        <v>10000</v>
      </c>
      <c r="EY1234" s="519">
        <v>10000</v>
      </c>
      <c r="EZ1234" s="519">
        <v>10000</v>
      </c>
      <c r="FA1234" s="519">
        <v>10000</v>
      </c>
      <c r="FB1234" s="519">
        <v>10000</v>
      </c>
      <c r="FC1234" s="519">
        <v>10000</v>
      </c>
      <c r="FD1234" s="519">
        <v>10000</v>
      </c>
      <c r="FE1234" s="519">
        <v>10000</v>
      </c>
      <c r="FF1234" s="519">
        <v>10000</v>
      </c>
      <c r="FG1234" s="519">
        <v>10000</v>
      </c>
      <c r="FH1234" s="519">
        <v>10000</v>
      </c>
      <c r="FI1234" s="519">
        <v>10000</v>
      </c>
      <c r="FJ1234" s="519">
        <v>10000</v>
      </c>
      <c r="FK1234" s="519">
        <v>10000</v>
      </c>
      <c r="FL1234" s="519">
        <v>10000</v>
      </c>
      <c r="FM1234" s="519">
        <v>10000</v>
      </c>
      <c r="FN1234" s="519">
        <v>10000</v>
      </c>
      <c r="FO1234" s="519">
        <v>10000</v>
      </c>
      <c r="FP1234" s="519">
        <v>10000</v>
      </c>
      <c r="FQ1234" s="519">
        <v>10000</v>
      </c>
      <c r="FR1234" s="519">
        <v>10000</v>
      </c>
      <c r="FS1234" s="519">
        <v>10000</v>
      </c>
      <c r="FT1234" s="519">
        <v>10000</v>
      </c>
      <c r="FU1234" s="519">
        <v>10000</v>
      </c>
      <c r="FV1234" s="519">
        <v>10000</v>
      </c>
      <c r="FW1234" s="519">
        <v>10000</v>
      </c>
      <c r="FX1234" s="519">
        <v>0</v>
      </c>
      <c r="FY1234" s="519">
        <v>0</v>
      </c>
      <c r="FZ1234" s="519">
        <v>0</v>
      </c>
      <c r="GA1234" s="519">
        <v>0</v>
      </c>
      <c r="GB1234" s="519">
        <v>0</v>
      </c>
      <c r="GC1234" s="519">
        <v>0</v>
      </c>
      <c r="GD1234" s="519">
        <v>0</v>
      </c>
      <c r="GE1234" s="519">
        <v>0</v>
      </c>
      <c r="GF1234" s="519">
        <v>0</v>
      </c>
      <c r="GG1234" s="519">
        <v>0</v>
      </c>
      <c r="GH1234" s="519">
        <v>0</v>
      </c>
      <c r="GI1234" s="519">
        <v>0</v>
      </c>
      <c r="GJ1234" s="519">
        <v>0</v>
      </c>
      <c r="GK1234" s="519">
        <v>0</v>
      </c>
      <c r="GL1234" s="519">
        <v>0</v>
      </c>
      <c r="GM1234" s="519">
        <v>0</v>
      </c>
      <c r="GN1234" s="519">
        <v>0</v>
      </c>
      <c r="GO1234" s="519">
        <v>0</v>
      </c>
      <c r="GP1234" s="519">
        <v>0</v>
      </c>
      <c r="GQ1234" s="519">
        <v>0</v>
      </c>
      <c r="GR1234" s="519">
        <v>0</v>
      </c>
      <c r="GS1234" s="519">
        <v>0</v>
      </c>
      <c r="GT1234" s="519">
        <v>0</v>
      </c>
      <c r="GU1234" s="519">
        <v>0</v>
      </c>
      <c r="GV1234" s="519">
        <v>0</v>
      </c>
      <c r="GW1234" s="519">
        <v>0</v>
      </c>
      <c r="GX1234" s="519">
        <v>0</v>
      </c>
      <c r="GY1234" s="519">
        <v>0</v>
      </c>
      <c r="GZ1234" s="519">
        <v>0</v>
      </c>
      <c r="HA1234" s="519">
        <v>0</v>
      </c>
      <c r="HB1234" s="519">
        <v>0</v>
      </c>
      <c r="HC1234" s="519">
        <v>0</v>
      </c>
      <c r="HD1234" s="519">
        <v>0</v>
      </c>
      <c r="HE1234" s="519">
        <v>0</v>
      </c>
      <c r="HF1234" s="519">
        <v>0</v>
      </c>
      <c r="HG1234" s="519">
        <v>0</v>
      </c>
      <c r="HH1234" s="519">
        <v>0</v>
      </c>
      <c r="HI1234" s="519">
        <v>0</v>
      </c>
      <c r="HJ1234" s="519">
        <v>0</v>
      </c>
      <c r="HK1234" s="519">
        <v>0</v>
      </c>
      <c r="HL1234" s="519">
        <v>0</v>
      </c>
      <c r="HM1234" s="519">
        <v>0</v>
      </c>
      <c r="HN1234" s="519">
        <v>0</v>
      </c>
      <c r="HO1234" s="519">
        <v>0</v>
      </c>
      <c r="HP1234" s="519">
        <v>0</v>
      </c>
      <c r="HQ1234" s="519">
        <v>0</v>
      </c>
      <c r="HR1234" s="519">
        <v>0</v>
      </c>
      <c r="HS1234" s="519">
        <v>0</v>
      </c>
      <c r="HT1234" s="519">
        <v>0</v>
      </c>
      <c r="HU1234" s="519">
        <v>0</v>
      </c>
      <c r="HV1234" s="519">
        <v>0</v>
      </c>
      <c r="HW1234" s="519">
        <v>0</v>
      </c>
      <c r="HX1234" s="519">
        <v>0</v>
      </c>
      <c r="HY1234" s="519">
        <v>0</v>
      </c>
      <c r="HZ1234" s="519">
        <v>0</v>
      </c>
      <c r="IA1234" s="519">
        <v>0</v>
      </c>
      <c r="IB1234" s="519">
        <v>0</v>
      </c>
      <c r="IC1234" s="519">
        <v>0</v>
      </c>
      <c r="ID1234" s="519">
        <v>0</v>
      </c>
      <c r="IE1234" s="519">
        <v>0</v>
      </c>
      <c r="IF1234" s="519">
        <v>0</v>
      </c>
      <c r="IG1234" s="519">
        <v>0</v>
      </c>
      <c r="IH1234" s="519">
        <v>0</v>
      </c>
      <c r="II1234" s="519">
        <v>0</v>
      </c>
      <c r="IJ1234" s="519">
        <v>0</v>
      </c>
      <c r="IK1234" s="519">
        <v>0</v>
      </c>
    </row>
    <row r="1235" spans="2:245" hidden="1">
      <c r="B1235" s="519" t="s">
        <v>1061</v>
      </c>
      <c r="C1235" s="519"/>
      <c r="D1235" s="519"/>
      <c r="E1235" s="519"/>
      <c r="F1235" s="519">
        <v>1</v>
      </c>
      <c r="G1235" s="519"/>
      <c r="H1235" s="519">
        <v>0</v>
      </c>
      <c r="I1235" s="519">
        <v>13</v>
      </c>
      <c r="J1235" s="519" t="str">
        <f t="shared" si="60"/>
        <v>SDN15010013</v>
      </c>
      <c r="K1235" s="519">
        <v>504</v>
      </c>
      <c r="M1235" s="337"/>
      <c r="N1235" s="519" t="s">
        <v>1063</v>
      </c>
      <c r="O1235" s="519" t="s">
        <v>1060</v>
      </c>
      <c r="P1235" s="519">
        <v>8</v>
      </c>
      <c r="Q1235" s="521" t="str">
        <f t="shared" si="61"/>
        <v>SDN300208</v>
      </c>
      <c r="R1235" s="519">
        <v>291.5</v>
      </c>
      <c r="S1235" s="519">
        <v>2000</v>
      </c>
      <c r="T1235" s="519">
        <v>2000</v>
      </c>
      <c r="U1235" s="519">
        <v>2000</v>
      </c>
      <c r="V1235" s="519">
        <v>2000</v>
      </c>
      <c r="W1235" s="519">
        <v>2000</v>
      </c>
      <c r="X1235" s="519">
        <v>2040.5</v>
      </c>
      <c r="Y1235" s="519">
        <v>2332</v>
      </c>
      <c r="Z1235" s="519">
        <v>2623.5</v>
      </c>
      <c r="AA1235" s="519">
        <v>2915</v>
      </c>
      <c r="AB1235" s="519">
        <v>3206.5</v>
      </c>
      <c r="AC1235" s="519">
        <v>3498</v>
      </c>
      <c r="AD1235" s="519">
        <v>3789.5</v>
      </c>
      <c r="AE1235" s="519">
        <v>4081</v>
      </c>
      <c r="AF1235" s="519">
        <v>4372.5</v>
      </c>
      <c r="AG1235" s="519">
        <v>4605.7</v>
      </c>
      <c r="AH1235" s="519">
        <v>4838.8999999999996</v>
      </c>
      <c r="AI1235" s="519">
        <v>5072.1000000000004</v>
      </c>
      <c r="AJ1235" s="519">
        <v>5305.3</v>
      </c>
      <c r="AK1235" s="519">
        <v>5538.5</v>
      </c>
      <c r="AL1235" s="519">
        <v>5771.7</v>
      </c>
      <c r="AM1235" s="519">
        <v>6004.9</v>
      </c>
      <c r="AN1235" s="519">
        <v>6238.1</v>
      </c>
      <c r="AO1235" s="519">
        <v>6471.3</v>
      </c>
      <c r="AP1235" s="519">
        <v>6704.5</v>
      </c>
      <c r="AQ1235" s="519">
        <v>6937.7</v>
      </c>
      <c r="AR1235" s="519">
        <v>7170.9</v>
      </c>
      <c r="AS1235" s="519">
        <v>7404.1</v>
      </c>
      <c r="AT1235" s="519">
        <v>7637.3</v>
      </c>
      <c r="AU1235" s="519">
        <v>7870.5</v>
      </c>
      <c r="AV1235" s="519">
        <v>7870.5</v>
      </c>
      <c r="AW1235" s="519">
        <v>7870.5</v>
      </c>
      <c r="AX1235" s="519">
        <v>7870.5</v>
      </c>
      <c r="AY1235" s="519">
        <v>7870.5</v>
      </c>
      <c r="AZ1235" s="519">
        <v>7870.5</v>
      </c>
      <c r="BA1235" s="519">
        <v>7870.5</v>
      </c>
      <c r="BB1235" s="519">
        <v>7870.5</v>
      </c>
      <c r="BC1235" s="519">
        <v>7870.5</v>
      </c>
      <c r="BD1235" s="519">
        <v>7870.5</v>
      </c>
      <c r="BE1235" s="519">
        <v>7870.5</v>
      </c>
      <c r="BF1235" s="519">
        <v>7870.5</v>
      </c>
      <c r="BG1235" s="519">
        <v>7870.5</v>
      </c>
      <c r="BH1235" s="519">
        <v>7870.5</v>
      </c>
      <c r="BI1235" s="519">
        <v>7870.5</v>
      </c>
      <c r="BJ1235" s="519">
        <v>7870.5</v>
      </c>
      <c r="BK1235" s="519">
        <v>0</v>
      </c>
      <c r="BL1235" s="519">
        <v>0</v>
      </c>
      <c r="BM1235" s="519">
        <v>0</v>
      </c>
      <c r="BN1235" s="519">
        <v>0</v>
      </c>
      <c r="BO1235" s="519">
        <v>0</v>
      </c>
      <c r="BP1235" s="519">
        <v>0</v>
      </c>
      <c r="BQ1235" s="519">
        <v>0</v>
      </c>
      <c r="BR1235" s="519">
        <v>0</v>
      </c>
      <c r="BS1235" s="519">
        <v>0</v>
      </c>
      <c r="BT1235" s="519">
        <v>0</v>
      </c>
      <c r="BU1235" s="519">
        <v>0</v>
      </c>
      <c r="BV1235" s="519">
        <v>0</v>
      </c>
      <c r="BW1235" s="519">
        <v>0</v>
      </c>
      <c r="BX1235" s="519">
        <v>0</v>
      </c>
      <c r="BY1235" s="519">
        <v>0</v>
      </c>
      <c r="BZ1235" s="519">
        <v>0</v>
      </c>
      <c r="CA1235" s="519">
        <v>0</v>
      </c>
      <c r="CB1235" s="519">
        <v>0</v>
      </c>
      <c r="CC1235" s="519">
        <v>0</v>
      </c>
      <c r="CD1235" s="519">
        <v>0</v>
      </c>
      <c r="CE1235" s="519">
        <v>0</v>
      </c>
      <c r="CF1235" s="519">
        <v>0</v>
      </c>
      <c r="CG1235" s="519">
        <v>0</v>
      </c>
      <c r="CH1235" s="519">
        <v>0</v>
      </c>
      <c r="CI1235" s="519">
        <v>0</v>
      </c>
      <c r="CJ1235" s="519">
        <v>0</v>
      </c>
      <c r="CK1235" s="519">
        <v>0</v>
      </c>
      <c r="CL1235" s="519">
        <v>0</v>
      </c>
      <c r="CM1235" s="519">
        <v>0</v>
      </c>
      <c r="CN1235" s="519">
        <v>0</v>
      </c>
      <c r="CO1235" s="519">
        <v>0</v>
      </c>
      <c r="CP1235" s="519">
        <v>0</v>
      </c>
      <c r="CQ1235" s="519">
        <v>0</v>
      </c>
      <c r="CR1235" s="519">
        <v>0</v>
      </c>
      <c r="CS1235" s="519">
        <v>0</v>
      </c>
      <c r="CT1235" s="519">
        <v>0</v>
      </c>
      <c r="CU1235" s="519">
        <v>0</v>
      </c>
      <c r="CV1235" s="519">
        <v>0</v>
      </c>
      <c r="CW1235" s="519">
        <v>0</v>
      </c>
      <c r="CX1235" s="519">
        <v>0</v>
      </c>
      <c r="CY1235" s="519">
        <v>0</v>
      </c>
      <c r="CZ1235" s="519">
        <v>0</v>
      </c>
      <c r="DA1235" s="519">
        <v>0</v>
      </c>
      <c r="DB1235" s="519">
        <v>0</v>
      </c>
      <c r="DC1235" s="519">
        <v>0</v>
      </c>
      <c r="DD1235" s="519">
        <v>0</v>
      </c>
      <c r="DE1235" s="519">
        <v>0</v>
      </c>
      <c r="DF1235" s="519">
        <v>0</v>
      </c>
      <c r="DG1235" s="519">
        <v>0</v>
      </c>
      <c r="DH1235" s="519">
        <v>0</v>
      </c>
      <c r="DI1235" s="519">
        <v>0</v>
      </c>
      <c r="DJ1235" s="519">
        <v>0</v>
      </c>
      <c r="DK1235" s="519">
        <v>0</v>
      </c>
      <c r="DL1235" s="519">
        <v>0</v>
      </c>
      <c r="DM1235" s="519">
        <v>0</v>
      </c>
      <c r="DN1235" s="519">
        <v>0</v>
      </c>
      <c r="DO1235" s="519">
        <v>0</v>
      </c>
      <c r="DP1235" s="519">
        <v>0</v>
      </c>
      <c r="DQ1235" s="519">
        <v>0</v>
      </c>
      <c r="DR1235" s="519">
        <v>0</v>
      </c>
      <c r="DS1235" s="519">
        <v>0</v>
      </c>
      <c r="DT1235" s="519">
        <v>0</v>
      </c>
      <c r="DU1235" s="519">
        <v>0</v>
      </c>
      <c r="DV1235" s="519">
        <v>0</v>
      </c>
      <c r="DW1235" s="519">
        <v>0</v>
      </c>
      <c r="DX1235" s="519">
        <v>0</v>
      </c>
      <c r="DZ1235" s="337"/>
      <c r="EA1235" s="519" t="s">
        <v>1063</v>
      </c>
      <c r="EB1235" s="519" t="s">
        <v>1060</v>
      </c>
      <c r="EC1235" s="519">
        <v>8</v>
      </c>
      <c r="ED1235" s="183" t="str">
        <f t="shared" si="62"/>
        <v>SDN300208</v>
      </c>
      <c r="EE1235" s="519">
        <v>291.5</v>
      </c>
      <c r="EF1235" s="519">
        <v>10000</v>
      </c>
      <c r="EG1235" s="519">
        <v>10000</v>
      </c>
      <c r="EH1235" s="519">
        <v>10000</v>
      </c>
      <c r="EI1235" s="519">
        <v>10000</v>
      </c>
      <c r="EJ1235" s="519">
        <v>10000</v>
      </c>
      <c r="EK1235" s="519">
        <v>10000</v>
      </c>
      <c r="EL1235" s="519">
        <v>10000</v>
      </c>
      <c r="EM1235" s="519">
        <v>10000</v>
      </c>
      <c r="EN1235" s="519">
        <v>10000</v>
      </c>
      <c r="EO1235" s="519">
        <v>10000</v>
      </c>
      <c r="EP1235" s="519">
        <v>10000</v>
      </c>
      <c r="EQ1235" s="519">
        <v>10000</v>
      </c>
      <c r="ER1235" s="519">
        <v>10000</v>
      </c>
      <c r="ES1235" s="519">
        <v>10000</v>
      </c>
      <c r="ET1235" s="519">
        <v>10000</v>
      </c>
      <c r="EU1235" s="519">
        <v>10000</v>
      </c>
      <c r="EV1235" s="519">
        <v>10000</v>
      </c>
      <c r="EW1235" s="519">
        <v>10000</v>
      </c>
      <c r="EX1235" s="519">
        <v>10000</v>
      </c>
      <c r="EY1235" s="519">
        <v>10000</v>
      </c>
      <c r="EZ1235" s="519">
        <v>10000</v>
      </c>
      <c r="FA1235" s="519">
        <v>10000</v>
      </c>
      <c r="FB1235" s="519">
        <v>10000</v>
      </c>
      <c r="FC1235" s="519">
        <v>10000</v>
      </c>
      <c r="FD1235" s="519">
        <v>10000</v>
      </c>
      <c r="FE1235" s="519">
        <v>10000</v>
      </c>
      <c r="FF1235" s="519">
        <v>10000</v>
      </c>
      <c r="FG1235" s="519">
        <v>10000</v>
      </c>
      <c r="FH1235" s="519">
        <v>10000</v>
      </c>
      <c r="FI1235" s="519">
        <v>10000</v>
      </c>
      <c r="FJ1235" s="519">
        <v>10000</v>
      </c>
      <c r="FK1235" s="519">
        <v>10000</v>
      </c>
      <c r="FL1235" s="519">
        <v>10000</v>
      </c>
      <c r="FM1235" s="519">
        <v>10000</v>
      </c>
      <c r="FN1235" s="519">
        <v>10000</v>
      </c>
      <c r="FO1235" s="519">
        <v>10000</v>
      </c>
      <c r="FP1235" s="519">
        <v>10000</v>
      </c>
      <c r="FQ1235" s="519">
        <v>10000</v>
      </c>
      <c r="FR1235" s="519">
        <v>10000</v>
      </c>
      <c r="FS1235" s="519">
        <v>10000</v>
      </c>
      <c r="FT1235" s="519">
        <v>10000</v>
      </c>
      <c r="FU1235" s="519">
        <v>10000</v>
      </c>
      <c r="FV1235" s="519">
        <v>10000</v>
      </c>
      <c r="FW1235" s="519">
        <v>10000</v>
      </c>
      <c r="FX1235" s="519">
        <v>0</v>
      </c>
      <c r="FY1235" s="519">
        <v>0</v>
      </c>
      <c r="FZ1235" s="519">
        <v>0</v>
      </c>
      <c r="GA1235" s="519">
        <v>0</v>
      </c>
      <c r="GB1235" s="519">
        <v>0</v>
      </c>
      <c r="GC1235" s="519">
        <v>0</v>
      </c>
      <c r="GD1235" s="519">
        <v>0</v>
      </c>
      <c r="GE1235" s="519">
        <v>0</v>
      </c>
      <c r="GF1235" s="519">
        <v>0</v>
      </c>
      <c r="GG1235" s="519">
        <v>0</v>
      </c>
      <c r="GH1235" s="519">
        <v>0</v>
      </c>
      <c r="GI1235" s="519">
        <v>0</v>
      </c>
      <c r="GJ1235" s="519">
        <v>0</v>
      </c>
      <c r="GK1235" s="519">
        <v>0</v>
      </c>
      <c r="GL1235" s="519">
        <v>0</v>
      </c>
      <c r="GM1235" s="519">
        <v>0</v>
      </c>
      <c r="GN1235" s="519">
        <v>0</v>
      </c>
      <c r="GO1235" s="519">
        <v>0</v>
      </c>
      <c r="GP1235" s="519">
        <v>0</v>
      </c>
      <c r="GQ1235" s="519">
        <v>0</v>
      </c>
      <c r="GR1235" s="519">
        <v>0</v>
      </c>
      <c r="GS1235" s="519">
        <v>0</v>
      </c>
      <c r="GT1235" s="519">
        <v>0</v>
      </c>
      <c r="GU1235" s="519">
        <v>0</v>
      </c>
      <c r="GV1235" s="519">
        <v>0</v>
      </c>
      <c r="GW1235" s="519">
        <v>0</v>
      </c>
      <c r="GX1235" s="519">
        <v>0</v>
      </c>
      <c r="GY1235" s="519">
        <v>0</v>
      </c>
      <c r="GZ1235" s="519">
        <v>0</v>
      </c>
      <c r="HA1235" s="519">
        <v>0</v>
      </c>
      <c r="HB1235" s="519">
        <v>0</v>
      </c>
      <c r="HC1235" s="519">
        <v>0</v>
      </c>
      <c r="HD1235" s="519">
        <v>0</v>
      </c>
      <c r="HE1235" s="519">
        <v>0</v>
      </c>
      <c r="HF1235" s="519">
        <v>0</v>
      </c>
      <c r="HG1235" s="519">
        <v>0</v>
      </c>
      <c r="HH1235" s="519">
        <v>0</v>
      </c>
      <c r="HI1235" s="519">
        <v>0</v>
      </c>
      <c r="HJ1235" s="519">
        <v>0</v>
      </c>
      <c r="HK1235" s="519">
        <v>0</v>
      </c>
      <c r="HL1235" s="519">
        <v>0</v>
      </c>
      <c r="HM1235" s="519">
        <v>0</v>
      </c>
      <c r="HN1235" s="519">
        <v>0</v>
      </c>
      <c r="HO1235" s="519">
        <v>0</v>
      </c>
      <c r="HP1235" s="519">
        <v>0</v>
      </c>
      <c r="HQ1235" s="519">
        <v>0</v>
      </c>
      <c r="HR1235" s="519">
        <v>0</v>
      </c>
      <c r="HS1235" s="519">
        <v>0</v>
      </c>
      <c r="HT1235" s="519">
        <v>0</v>
      </c>
      <c r="HU1235" s="519">
        <v>0</v>
      </c>
      <c r="HV1235" s="519">
        <v>0</v>
      </c>
      <c r="HW1235" s="519">
        <v>0</v>
      </c>
      <c r="HX1235" s="519">
        <v>0</v>
      </c>
      <c r="HY1235" s="519">
        <v>0</v>
      </c>
      <c r="HZ1235" s="519">
        <v>0</v>
      </c>
      <c r="IA1235" s="519">
        <v>0</v>
      </c>
      <c r="IB1235" s="519">
        <v>0</v>
      </c>
      <c r="IC1235" s="519">
        <v>0</v>
      </c>
      <c r="ID1235" s="519">
        <v>0</v>
      </c>
      <c r="IE1235" s="519">
        <v>0</v>
      </c>
      <c r="IF1235" s="519">
        <v>0</v>
      </c>
      <c r="IG1235" s="519">
        <v>0</v>
      </c>
      <c r="IH1235" s="519">
        <v>0</v>
      </c>
      <c r="II1235" s="519">
        <v>0</v>
      </c>
      <c r="IJ1235" s="519">
        <v>0</v>
      </c>
      <c r="IK1235" s="519">
        <v>0</v>
      </c>
    </row>
    <row r="1236" spans="2:245" hidden="1">
      <c r="B1236" s="519" t="s">
        <v>1061</v>
      </c>
      <c r="C1236" s="519"/>
      <c r="D1236" s="519"/>
      <c r="E1236" s="519"/>
      <c r="F1236" s="519">
        <v>1</v>
      </c>
      <c r="G1236" s="519"/>
      <c r="H1236" s="519">
        <v>0</v>
      </c>
      <c r="I1236" s="519">
        <v>14</v>
      </c>
      <c r="J1236" s="519" t="str">
        <f t="shared" si="60"/>
        <v>SDN15010014</v>
      </c>
      <c r="K1236" s="519">
        <v>504</v>
      </c>
      <c r="M1236" s="337"/>
      <c r="N1236" s="519" t="s">
        <v>1063</v>
      </c>
      <c r="O1236" s="519" t="s">
        <v>1060</v>
      </c>
      <c r="P1236" s="519">
        <v>9</v>
      </c>
      <c r="Q1236" s="521" t="str">
        <f t="shared" si="61"/>
        <v>SDN300209</v>
      </c>
      <c r="R1236" s="519">
        <v>291.5</v>
      </c>
      <c r="S1236" s="519">
        <v>2000</v>
      </c>
      <c r="T1236" s="519">
        <v>2000</v>
      </c>
      <c r="U1236" s="519">
        <v>2000</v>
      </c>
      <c r="V1236" s="519">
        <v>2000</v>
      </c>
      <c r="W1236" s="519">
        <v>2000</v>
      </c>
      <c r="X1236" s="519">
        <v>2040.5</v>
      </c>
      <c r="Y1236" s="519">
        <v>2332</v>
      </c>
      <c r="Z1236" s="519">
        <v>2623.5</v>
      </c>
      <c r="AA1236" s="519">
        <v>2915</v>
      </c>
      <c r="AB1236" s="519">
        <v>3206.5</v>
      </c>
      <c r="AC1236" s="519">
        <v>3498</v>
      </c>
      <c r="AD1236" s="519">
        <v>3789.5</v>
      </c>
      <c r="AE1236" s="519">
        <v>4081</v>
      </c>
      <c r="AF1236" s="519">
        <v>4372.5</v>
      </c>
      <c r="AG1236" s="519">
        <v>4605.7</v>
      </c>
      <c r="AH1236" s="519">
        <v>4838.8999999999996</v>
      </c>
      <c r="AI1236" s="519">
        <v>5072.1000000000004</v>
      </c>
      <c r="AJ1236" s="519">
        <v>5305.3</v>
      </c>
      <c r="AK1236" s="519">
        <v>5538.5</v>
      </c>
      <c r="AL1236" s="519">
        <v>5771.7</v>
      </c>
      <c r="AM1236" s="519">
        <v>6004.9</v>
      </c>
      <c r="AN1236" s="519">
        <v>6238.1</v>
      </c>
      <c r="AO1236" s="519">
        <v>6471.3</v>
      </c>
      <c r="AP1236" s="519">
        <v>6704.5</v>
      </c>
      <c r="AQ1236" s="519">
        <v>6937.7</v>
      </c>
      <c r="AR1236" s="519">
        <v>7170.9</v>
      </c>
      <c r="AS1236" s="519">
        <v>7404.1</v>
      </c>
      <c r="AT1236" s="519">
        <v>7637.3</v>
      </c>
      <c r="AU1236" s="519">
        <v>7870.5</v>
      </c>
      <c r="AV1236" s="519">
        <v>7870.5</v>
      </c>
      <c r="AW1236" s="519">
        <v>7870.5</v>
      </c>
      <c r="AX1236" s="519">
        <v>7870.5</v>
      </c>
      <c r="AY1236" s="519">
        <v>7870.5</v>
      </c>
      <c r="AZ1236" s="519">
        <v>7870.5</v>
      </c>
      <c r="BA1236" s="519">
        <v>7870.5</v>
      </c>
      <c r="BB1236" s="519">
        <v>7870.5</v>
      </c>
      <c r="BC1236" s="519">
        <v>7870.5</v>
      </c>
      <c r="BD1236" s="519">
        <v>7870.5</v>
      </c>
      <c r="BE1236" s="519">
        <v>7870.5</v>
      </c>
      <c r="BF1236" s="519">
        <v>7870.5</v>
      </c>
      <c r="BG1236" s="519">
        <v>7870.5</v>
      </c>
      <c r="BH1236" s="519">
        <v>7870.5</v>
      </c>
      <c r="BI1236" s="519">
        <v>7870.5</v>
      </c>
      <c r="BJ1236" s="519">
        <v>7870.5</v>
      </c>
      <c r="BK1236" s="519">
        <v>0</v>
      </c>
      <c r="BL1236" s="519">
        <v>0</v>
      </c>
      <c r="BM1236" s="519">
        <v>0</v>
      </c>
      <c r="BN1236" s="519">
        <v>0</v>
      </c>
      <c r="BO1236" s="519">
        <v>0</v>
      </c>
      <c r="BP1236" s="519">
        <v>0</v>
      </c>
      <c r="BQ1236" s="519">
        <v>0</v>
      </c>
      <c r="BR1236" s="519">
        <v>0</v>
      </c>
      <c r="BS1236" s="519">
        <v>0</v>
      </c>
      <c r="BT1236" s="519">
        <v>0</v>
      </c>
      <c r="BU1236" s="519">
        <v>0</v>
      </c>
      <c r="BV1236" s="519">
        <v>0</v>
      </c>
      <c r="BW1236" s="519">
        <v>0</v>
      </c>
      <c r="BX1236" s="519">
        <v>0</v>
      </c>
      <c r="BY1236" s="519">
        <v>0</v>
      </c>
      <c r="BZ1236" s="519">
        <v>0</v>
      </c>
      <c r="CA1236" s="519">
        <v>0</v>
      </c>
      <c r="CB1236" s="519">
        <v>0</v>
      </c>
      <c r="CC1236" s="519">
        <v>0</v>
      </c>
      <c r="CD1236" s="519">
        <v>0</v>
      </c>
      <c r="CE1236" s="519">
        <v>0</v>
      </c>
      <c r="CF1236" s="519">
        <v>0</v>
      </c>
      <c r="CG1236" s="519">
        <v>0</v>
      </c>
      <c r="CH1236" s="519">
        <v>0</v>
      </c>
      <c r="CI1236" s="519">
        <v>0</v>
      </c>
      <c r="CJ1236" s="519">
        <v>0</v>
      </c>
      <c r="CK1236" s="519">
        <v>0</v>
      </c>
      <c r="CL1236" s="519">
        <v>0</v>
      </c>
      <c r="CM1236" s="519">
        <v>0</v>
      </c>
      <c r="CN1236" s="519">
        <v>0</v>
      </c>
      <c r="CO1236" s="519">
        <v>0</v>
      </c>
      <c r="CP1236" s="519">
        <v>0</v>
      </c>
      <c r="CQ1236" s="519">
        <v>0</v>
      </c>
      <c r="CR1236" s="519">
        <v>0</v>
      </c>
      <c r="CS1236" s="519">
        <v>0</v>
      </c>
      <c r="CT1236" s="519">
        <v>0</v>
      </c>
      <c r="CU1236" s="519">
        <v>0</v>
      </c>
      <c r="CV1236" s="519">
        <v>0</v>
      </c>
      <c r="CW1236" s="519">
        <v>0</v>
      </c>
      <c r="CX1236" s="519">
        <v>0</v>
      </c>
      <c r="CY1236" s="519">
        <v>0</v>
      </c>
      <c r="CZ1236" s="519">
        <v>0</v>
      </c>
      <c r="DA1236" s="519">
        <v>0</v>
      </c>
      <c r="DB1236" s="519">
        <v>0</v>
      </c>
      <c r="DC1236" s="519">
        <v>0</v>
      </c>
      <c r="DD1236" s="519">
        <v>0</v>
      </c>
      <c r="DE1236" s="519">
        <v>0</v>
      </c>
      <c r="DF1236" s="519">
        <v>0</v>
      </c>
      <c r="DG1236" s="519">
        <v>0</v>
      </c>
      <c r="DH1236" s="519">
        <v>0</v>
      </c>
      <c r="DI1236" s="519">
        <v>0</v>
      </c>
      <c r="DJ1236" s="519">
        <v>0</v>
      </c>
      <c r="DK1236" s="519">
        <v>0</v>
      </c>
      <c r="DL1236" s="519">
        <v>0</v>
      </c>
      <c r="DM1236" s="519">
        <v>0</v>
      </c>
      <c r="DN1236" s="519">
        <v>0</v>
      </c>
      <c r="DO1236" s="519">
        <v>0</v>
      </c>
      <c r="DP1236" s="519">
        <v>0</v>
      </c>
      <c r="DQ1236" s="519">
        <v>0</v>
      </c>
      <c r="DR1236" s="519">
        <v>0</v>
      </c>
      <c r="DS1236" s="519">
        <v>0</v>
      </c>
      <c r="DT1236" s="519">
        <v>0</v>
      </c>
      <c r="DU1236" s="519">
        <v>0</v>
      </c>
      <c r="DV1236" s="519">
        <v>0</v>
      </c>
      <c r="DW1236" s="519">
        <v>0</v>
      </c>
      <c r="DX1236" s="519">
        <v>0</v>
      </c>
      <c r="DZ1236" s="337"/>
      <c r="EA1236" s="519" t="s">
        <v>1063</v>
      </c>
      <c r="EB1236" s="519" t="s">
        <v>1060</v>
      </c>
      <c r="EC1236" s="519">
        <v>9</v>
      </c>
      <c r="ED1236" s="183" t="str">
        <f t="shared" si="62"/>
        <v>SDN300209</v>
      </c>
      <c r="EE1236" s="519">
        <v>291.5</v>
      </c>
      <c r="EF1236" s="519">
        <v>10000</v>
      </c>
      <c r="EG1236" s="519">
        <v>10000</v>
      </c>
      <c r="EH1236" s="519">
        <v>10000</v>
      </c>
      <c r="EI1236" s="519">
        <v>10000</v>
      </c>
      <c r="EJ1236" s="519">
        <v>10000</v>
      </c>
      <c r="EK1236" s="519">
        <v>10000</v>
      </c>
      <c r="EL1236" s="519">
        <v>10000</v>
      </c>
      <c r="EM1236" s="519">
        <v>10000</v>
      </c>
      <c r="EN1236" s="519">
        <v>10000</v>
      </c>
      <c r="EO1236" s="519">
        <v>10000</v>
      </c>
      <c r="EP1236" s="519">
        <v>10000</v>
      </c>
      <c r="EQ1236" s="519">
        <v>10000</v>
      </c>
      <c r="ER1236" s="519">
        <v>10000</v>
      </c>
      <c r="ES1236" s="519">
        <v>10000</v>
      </c>
      <c r="ET1236" s="519">
        <v>10000</v>
      </c>
      <c r="EU1236" s="519">
        <v>10000</v>
      </c>
      <c r="EV1236" s="519">
        <v>10000</v>
      </c>
      <c r="EW1236" s="519">
        <v>10000</v>
      </c>
      <c r="EX1236" s="519">
        <v>10000</v>
      </c>
      <c r="EY1236" s="519">
        <v>10000</v>
      </c>
      <c r="EZ1236" s="519">
        <v>10000</v>
      </c>
      <c r="FA1236" s="519">
        <v>10000</v>
      </c>
      <c r="FB1236" s="519">
        <v>10000</v>
      </c>
      <c r="FC1236" s="519">
        <v>10000</v>
      </c>
      <c r="FD1236" s="519">
        <v>10000</v>
      </c>
      <c r="FE1236" s="519">
        <v>10000</v>
      </c>
      <c r="FF1236" s="519">
        <v>10000</v>
      </c>
      <c r="FG1236" s="519">
        <v>10000</v>
      </c>
      <c r="FH1236" s="519">
        <v>10000</v>
      </c>
      <c r="FI1236" s="519">
        <v>10000</v>
      </c>
      <c r="FJ1236" s="519">
        <v>10000</v>
      </c>
      <c r="FK1236" s="519">
        <v>10000</v>
      </c>
      <c r="FL1236" s="519">
        <v>10000</v>
      </c>
      <c r="FM1236" s="519">
        <v>10000</v>
      </c>
      <c r="FN1236" s="519">
        <v>10000</v>
      </c>
      <c r="FO1236" s="519">
        <v>10000</v>
      </c>
      <c r="FP1236" s="519">
        <v>10000</v>
      </c>
      <c r="FQ1236" s="519">
        <v>10000</v>
      </c>
      <c r="FR1236" s="519">
        <v>10000</v>
      </c>
      <c r="FS1236" s="519">
        <v>10000</v>
      </c>
      <c r="FT1236" s="519">
        <v>10000</v>
      </c>
      <c r="FU1236" s="519">
        <v>10000</v>
      </c>
      <c r="FV1236" s="519">
        <v>10000</v>
      </c>
      <c r="FW1236" s="519">
        <v>10000</v>
      </c>
      <c r="FX1236" s="519">
        <v>0</v>
      </c>
      <c r="FY1236" s="519">
        <v>0</v>
      </c>
      <c r="FZ1236" s="519">
        <v>0</v>
      </c>
      <c r="GA1236" s="519">
        <v>0</v>
      </c>
      <c r="GB1236" s="519">
        <v>0</v>
      </c>
      <c r="GC1236" s="519">
        <v>0</v>
      </c>
      <c r="GD1236" s="519">
        <v>0</v>
      </c>
      <c r="GE1236" s="519">
        <v>0</v>
      </c>
      <c r="GF1236" s="519">
        <v>0</v>
      </c>
      <c r="GG1236" s="519">
        <v>0</v>
      </c>
      <c r="GH1236" s="519">
        <v>0</v>
      </c>
      <c r="GI1236" s="519">
        <v>0</v>
      </c>
      <c r="GJ1236" s="519">
        <v>0</v>
      </c>
      <c r="GK1236" s="519">
        <v>0</v>
      </c>
      <c r="GL1236" s="519">
        <v>0</v>
      </c>
      <c r="GM1236" s="519">
        <v>0</v>
      </c>
      <c r="GN1236" s="519">
        <v>0</v>
      </c>
      <c r="GO1236" s="519">
        <v>0</v>
      </c>
      <c r="GP1236" s="519">
        <v>0</v>
      </c>
      <c r="GQ1236" s="519">
        <v>0</v>
      </c>
      <c r="GR1236" s="519">
        <v>0</v>
      </c>
      <c r="GS1236" s="519">
        <v>0</v>
      </c>
      <c r="GT1236" s="519">
        <v>0</v>
      </c>
      <c r="GU1236" s="519">
        <v>0</v>
      </c>
      <c r="GV1236" s="519">
        <v>0</v>
      </c>
      <c r="GW1236" s="519">
        <v>0</v>
      </c>
      <c r="GX1236" s="519">
        <v>0</v>
      </c>
      <c r="GY1236" s="519">
        <v>0</v>
      </c>
      <c r="GZ1236" s="519">
        <v>0</v>
      </c>
      <c r="HA1236" s="519">
        <v>0</v>
      </c>
      <c r="HB1236" s="519">
        <v>0</v>
      </c>
      <c r="HC1236" s="519">
        <v>0</v>
      </c>
      <c r="HD1236" s="519">
        <v>0</v>
      </c>
      <c r="HE1236" s="519">
        <v>0</v>
      </c>
      <c r="HF1236" s="519">
        <v>0</v>
      </c>
      <c r="HG1236" s="519">
        <v>0</v>
      </c>
      <c r="HH1236" s="519">
        <v>0</v>
      </c>
      <c r="HI1236" s="519">
        <v>0</v>
      </c>
      <c r="HJ1236" s="519">
        <v>0</v>
      </c>
      <c r="HK1236" s="519">
        <v>0</v>
      </c>
      <c r="HL1236" s="519">
        <v>0</v>
      </c>
      <c r="HM1236" s="519">
        <v>0</v>
      </c>
      <c r="HN1236" s="519">
        <v>0</v>
      </c>
      <c r="HO1236" s="519">
        <v>0</v>
      </c>
      <c r="HP1236" s="519">
        <v>0</v>
      </c>
      <c r="HQ1236" s="519">
        <v>0</v>
      </c>
      <c r="HR1236" s="519">
        <v>0</v>
      </c>
      <c r="HS1236" s="519">
        <v>0</v>
      </c>
      <c r="HT1236" s="519">
        <v>0</v>
      </c>
      <c r="HU1236" s="519">
        <v>0</v>
      </c>
      <c r="HV1236" s="519">
        <v>0</v>
      </c>
      <c r="HW1236" s="519">
        <v>0</v>
      </c>
      <c r="HX1236" s="519">
        <v>0</v>
      </c>
      <c r="HY1236" s="519">
        <v>0</v>
      </c>
      <c r="HZ1236" s="519">
        <v>0</v>
      </c>
      <c r="IA1236" s="519">
        <v>0</v>
      </c>
      <c r="IB1236" s="519">
        <v>0</v>
      </c>
      <c r="IC1236" s="519">
        <v>0</v>
      </c>
      <c r="ID1236" s="519">
        <v>0</v>
      </c>
      <c r="IE1236" s="519">
        <v>0</v>
      </c>
      <c r="IF1236" s="519">
        <v>0</v>
      </c>
      <c r="IG1236" s="519">
        <v>0</v>
      </c>
      <c r="IH1236" s="519">
        <v>0</v>
      </c>
      <c r="II1236" s="519">
        <v>0</v>
      </c>
      <c r="IJ1236" s="519">
        <v>0</v>
      </c>
      <c r="IK1236" s="519">
        <v>0</v>
      </c>
    </row>
    <row r="1237" spans="2:245" hidden="1">
      <c r="B1237" s="519" t="s">
        <v>1061</v>
      </c>
      <c r="C1237" s="519"/>
      <c r="D1237" s="519"/>
      <c r="E1237" s="519"/>
      <c r="F1237" s="519">
        <v>1</v>
      </c>
      <c r="G1237" s="519"/>
      <c r="H1237" s="519">
        <v>0</v>
      </c>
      <c r="I1237" s="519">
        <v>15</v>
      </c>
      <c r="J1237" s="519" t="str">
        <f t="shared" si="60"/>
        <v>SDN15010015</v>
      </c>
      <c r="K1237" s="519">
        <v>504</v>
      </c>
      <c r="M1237" s="337"/>
      <c r="N1237" s="519" t="s">
        <v>1063</v>
      </c>
      <c r="O1237" s="519" t="s">
        <v>1060</v>
      </c>
      <c r="P1237" s="519">
        <v>10</v>
      </c>
      <c r="Q1237" s="521" t="str">
        <f t="shared" si="61"/>
        <v>SDN300210</v>
      </c>
      <c r="R1237" s="519">
        <v>291.5</v>
      </c>
      <c r="S1237" s="519">
        <v>2000</v>
      </c>
      <c r="T1237" s="519">
        <v>2000</v>
      </c>
      <c r="U1237" s="519">
        <v>2000</v>
      </c>
      <c r="V1237" s="519">
        <v>2000</v>
      </c>
      <c r="W1237" s="519">
        <v>2000</v>
      </c>
      <c r="X1237" s="519">
        <v>2040.5</v>
      </c>
      <c r="Y1237" s="519">
        <v>2332</v>
      </c>
      <c r="Z1237" s="519">
        <v>2623.5</v>
      </c>
      <c r="AA1237" s="519">
        <v>2915</v>
      </c>
      <c r="AB1237" s="519">
        <v>3206.5</v>
      </c>
      <c r="AC1237" s="519">
        <v>3498</v>
      </c>
      <c r="AD1237" s="519">
        <v>3789.5</v>
      </c>
      <c r="AE1237" s="519">
        <v>4081</v>
      </c>
      <c r="AF1237" s="519">
        <v>4372.5</v>
      </c>
      <c r="AG1237" s="519">
        <v>4605.7</v>
      </c>
      <c r="AH1237" s="519">
        <v>4838.8999999999996</v>
      </c>
      <c r="AI1237" s="519">
        <v>5072.1000000000004</v>
      </c>
      <c r="AJ1237" s="519">
        <v>5305.3</v>
      </c>
      <c r="AK1237" s="519">
        <v>5538.5</v>
      </c>
      <c r="AL1237" s="519">
        <v>5771.7</v>
      </c>
      <c r="AM1237" s="519">
        <v>6004.9</v>
      </c>
      <c r="AN1237" s="519">
        <v>6238.1</v>
      </c>
      <c r="AO1237" s="519">
        <v>6471.3</v>
      </c>
      <c r="AP1237" s="519">
        <v>6704.5</v>
      </c>
      <c r="AQ1237" s="519">
        <v>6937.7</v>
      </c>
      <c r="AR1237" s="519">
        <v>7170.9</v>
      </c>
      <c r="AS1237" s="519">
        <v>7404.1</v>
      </c>
      <c r="AT1237" s="519">
        <v>7637.3</v>
      </c>
      <c r="AU1237" s="519">
        <v>7870.5</v>
      </c>
      <c r="AV1237" s="519">
        <v>7870.5</v>
      </c>
      <c r="AW1237" s="519">
        <v>7870.5</v>
      </c>
      <c r="AX1237" s="519">
        <v>7870.5</v>
      </c>
      <c r="AY1237" s="519">
        <v>7870.5</v>
      </c>
      <c r="AZ1237" s="519">
        <v>7870.5</v>
      </c>
      <c r="BA1237" s="519">
        <v>7870.5</v>
      </c>
      <c r="BB1237" s="519">
        <v>7870.5</v>
      </c>
      <c r="BC1237" s="519">
        <v>7870.5</v>
      </c>
      <c r="BD1237" s="519">
        <v>7870.5</v>
      </c>
      <c r="BE1237" s="519">
        <v>7870.5</v>
      </c>
      <c r="BF1237" s="519">
        <v>7870.5</v>
      </c>
      <c r="BG1237" s="519">
        <v>7870.5</v>
      </c>
      <c r="BH1237" s="519">
        <v>7870.5</v>
      </c>
      <c r="BI1237" s="519">
        <v>7870.5</v>
      </c>
      <c r="BJ1237" s="519">
        <v>7870.5</v>
      </c>
      <c r="BK1237" s="519">
        <v>0</v>
      </c>
      <c r="BL1237" s="519">
        <v>0</v>
      </c>
      <c r="BM1237" s="519">
        <v>0</v>
      </c>
      <c r="BN1237" s="519">
        <v>0</v>
      </c>
      <c r="BO1237" s="519">
        <v>0</v>
      </c>
      <c r="BP1237" s="519">
        <v>0</v>
      </c>
      <c r="BQ1237" s="519">
        <v>0</v>
      </c>
      <c r="BR1237" s="519">
        <v>0</v>
      </c>
      <c r="BS1237" s="519">
        <v>0</v>
      </c>
      <c r="BT1237" s="519">
        <v>0</v>
      </c>
      <c r="BU1237" s="519">
        <v>0</v>
      </c>
      <c r="BV1237" s="519">
        <v>0</v>
      </c>
      <c r="BW1237" s="519">
        <v>0</v>
      </c>
      <c r="BX1237" s="519">
        <v>0</v>
      </c>
      <c r="BY1237" s="519">
        <v>0</v>
      </c>
      <c r="BZ1237" s="519">
        <v>0</v>
      </c>
      <c r="CA1237" s="519">
        <v>0</v>
      </c>
      <c r="CB1237" s="519">
        <v>0</v>
      </c>
      <c r="CC1237" s="519">
        <v>0</v>
      </c>
      <c r="CD1237" s="519">
        <v>0</v>
      </c>
      <c r="CE1237" s="519">
        <v>0</v>
      </c>
      <c r="CF1237" s="519">
        <v>0</v>
      </c>
      <c r="CG1237" s="519">
        <v>0</v>
      </c>
      <c r="CH1237" s="519">
        <v>0</v>
      </c>
      <c r="CI1237" s="519">
        <v>0</v>
      </c>
      <c r="CJ1237" s="519">
        <v>0</v>
      </c>
      <c r="CK1237" s="519">
        <v>0</v>
      </c>
      <c r="CL1237" s="519">
        <v>0</v>
      </c>
      <c r="CM1237" s="519">
        <v>0</v>
      </c>
      <c r="CN1237" s="519">
        <v>0</v>
      </c>
      <c r="CO1237" s="519">
        <v>0</v>
      </c>
      <c r="CP1237" s="519">
        <v>0</v>
      </c>
      <c r="CQ1237" s="519">
        <v>0</v>
      </c>
      <c r="CR1237" s="519">
        <v>0</v>
      </c>
      <c r="CS1237" s="519">
        <v>0</v>
      </c>
      <c r="CT1237" s="519">
        <v>0</v>
      </c>
      <c r="CU1237" s="519">
        <v>0</v>
      </c>
      <c r="CV1237" s="519">
        <v>0</v>
      </c>
      <c r="CW1237" s="519">
        <v>0</v>
      </c>
      <c r="CX1237" s="519">
        <v>0</v>
      </c>
      <c r="CY1237" s="519">
        <v>0</v>
      </c>
      <c r="CZ1237" s="519">
        <v>0</v>
      </c>
      <c r="DA1237" s="519">
        <v>0</v>
      </c>
      <c r="DB1237" s="519">
        <v>0</v>
      </c>
      <c r="DC1237" s="519">
        <v>0</v>
      </c>
      <c r="DD1237" s="519">
        <v>0</v>
      </c>
      <c r="DE1237" s="519">
        <v>0</v>
      </c>
      <c r="DF1237" s="519">
        <v>0</v>
      </c>
      <c r="DG1237" s="519">
        <v>0</v>
      </c>
      <c r="DH1237" s="519">
        <v>0</v>
      </c>
      <c r="DI1237" s="519">
        <v>0</v>
      </c>
      <c r="DJ1237" s="519">
        <v>0</v>
      </c>
      <c r="DK1237" s="519">
        <v>0</v>
      </c>
      <c r="DL1237" s="519">
        <v>0</v>
      </c>
      <c r="DM1237" s="519">
        <v>0</v>
      </c>
      <c r="DN1237" s="519">
        <v>0</v>
      </c>
      <c r="DO1237" s="519">
        <v>0</v>
      </c>
      <c r="DP1237" s="519">
        <v>0</v>
      </c>
      <c r="DQ1237" s="519">
        <v>0</v>
      </c>
      <c r="DR1237" s="519">
        <v>0</v>
      </c>
      <c r="DS1237" s="519">
        <v>0</v>
      </c>
      <c r="DT1237" s="519">
        <v>0</v>
      </c>
      <c r="DU1237" s="519">
        <v>0</v>
      </c>
      <c r="DV1237" s="519">
        <v>0</v>
      </c>
      <c r="DW1237" s="519">
        <v>0</v>
      </c>
      <c r="DX1237" s="519">
        <v>0</v>
      </c>
      <c r="DZ1237" s="337"/>
      <c r="EA1237" s="519" t="s">
        <v>1063</v>
      </c>
      <c r="EB1237" s="519" t="s">
        <v>1060</v>
      </c>
      <c r="EC1237" s="519">
        <v>10</v>
      </c>
      <c r="ED1237" s="183" t="str">
        <f t="shared" si="62"/>
        <v>SDN300210</v>
      </c>
      <c r="EE1237" s="519">
        <v>291.5</v>
      </c>
      <c r="EF1237" s="519">
        <v>10000</v>
      </c>
      <c r="EG1237" s="519">
        <v>10000</v>
      </c>
      <c r="EH1237" s="519">
        <v>10000</v>
      </c>
      <c r="EI1237" s="519">
        <v>10000</v>
      </c>
      <c r="EJ1237" s="519">
        <v>10000</v>
      </c>
      <c r="EK1237" s="519">
        <v>10000</v>
      </c>
      <c r="EL1237" s="519">
        <v>10000</v>
      </c>
      <c r="EM1237" s="519">
        <v>10000</v>
      </c>
      <c r="EN1237" s="519">
        <v>10000</v>
      </c>
      <c r="EO1237" s="519">
        <v>10000</v>
      </c>
      <c r="EP1237" s="519">
        <v>10000</v>
      </c>
      <c r="EQ1237" s="519">
        <v>10000</v>
      </c>
      <c r="ER1237" s="519">
        <v>10000</v>
      </c>
      <c r="ES1237" s="519">
        <v>10000</v>
      </c>
      <c r="ET1237" s="519">
        <v>10000</v>
      </c>
      <c r="EU1237" s="519">
        <v>10000</v>
      </c>
      <c r="EV1237" s="519">
        <v>10000</v>
      </c>
      <c r="EW1237" s="519">
        <v>10000</v>
      </c>
      <c r="EX1237" s="519">
        <v>10000</v>
      </c>
      <c r="EY1237" s="519">
        <v>10000</v>
      </c>
      <c r="EZ1237" s="519">
        <v>10000</v>
      </c>
      <c r="FA1237" s="519">
        <v>10000</v>
      </c>
      <c r="FB1237" s="519">
        <v>10000</v>
      </c>
      <c r="FC1237" s="519">
        <v>10000</v>
      </c>
      <c r="FD1237" s="519">
        <v>10000</v>
      </c>
      <c r="FE1237" s="519">
        <v>10000</v>
      </c>
      <c r="FF1237" s="519">
        <v>10000</v>
      </c>
      <c r="FG1237" s="519">
        <v>10000</v>
      </c>
      <c r="FH1237" s="519">
        <v>10000</v>
      </c>
      <c r="FI1237" s="519">
        <v>10000</v>
      </c>
      <c r="FJ1237" s="519">
        <v>10000</v>
      </c>
      <c r="FK1237" s="519">
        <v>10000</v>
      </c>
      <c r="FL1237" s="519">
        <v>10000</v>
      </c>
      <c r="FM1237" s="519">
        <v>10000</v>
      </c>
      <c r="FN1237" s="519">
        <v>10000</v>
      </c>
      <c r="FO1237" s="519">
        <v>10000</v>
      </c>
      <c r="FP1237" s="519">
        <v>10000</v>
      </c>
      <c r="FQ1237" s="519">
        <v>10000</v>
      </c>
      <c r="FR1237" s="519">
        <v>10000</v>
      </c>
      <c r="FS1237" s="519">
        <v>10000</v>
      </c>
      <c r="FT1237" s="519">
        <v>10000</v>
      </c>
      <c r="FU1237" s="519">
        <v>10000</v>
      </c>
      <c r="FV1237" s="519">
        <v>10000</v>
      </c>
      <c r="FW1237" s="519">
        <v>10000</v>
      </c>
      <c r="FX1237" s="519">
        <v>0</v>
      </c>
      <c r="FY1237" s="519">
        <v>0</v>
      </c>
      <c r="FZ1237" s="519">
        <v>0</v>
      </c>
      <c r="GA1237" s="519">
        <v>0</v>
      </c>
      <c r="GB1237" s="519">
        <v>0</v>
      </c>
      <c r="GC1237" s="519">
        <v>0</v>
      </c>
      <c r="GD1237" s="519">
        <v>0</v>
      </c>
      <c r="GE1237" s="519">
        <v>0</v>
      </c>
      <c r="GF1237" s="519">
        <v>0</v>
      </c>
      <c r="GG1237" s="519">
        <v>0</v>
      </c>
      <c r="GH1237" s="519">
        <v>0</v>
      </c>
      <c r="GI1237" s="519">
        <v>0</v>
      </c>
      <c r="GJ1237" s="519">
        <v>0</v>
      </c>
      <c r="GK1237" s="519">
        <v>0</v>
      </c>
      <c r="GL1237" s="519">
        <v>0</v>
      </c>
      <c r="GM1237" s="519">
        <v>0</v>
      </c>
      <c r="GN1237" s="519">
        <v>0</v>
      </c>
      <c r="GO1237" s="519">
        <v>0</v>
      </c>
      <c r="GP1237" s="519">
        <v>0</v>
      </c>
      <c r="GQ1237" s="519">
        <v>0</v>
      </c>
      <c r="GR1237" s="519">
        <v>0</v>
      </c>
      <c r="GS1237" s="519">
        <v>0</v>
      </c>
      <c r="GT1237" s="519">
        <v>0</v>
      </c>
      <c r="GU1237" s="519">
        <v>0</v>
      </c>
      <c r="GV1237" s="519">
        <v>0</v>
      </c>
      <c r="GW1237" s="519">
        <v>0</v>
      </c>
      <c r="GX1237" s="519">
        <v>0</v>
      </c>
      <c r="GY1237" s="519">
        <v>0</v>
      </c>
      <c r="GZ1237" s="519">
        <v>0</v>
      </c>
      <c r="HA1237" s="519">
        <v>0</v>
      </c>
      <c r="HB1237" s="519">
        <v>0</v>
      </c>
      <c r="HC1237" s="519">
        <v>0</v>
      </c>
      <c r="HD1237" s="519">
        <v>0</v>
      </c>
      <c r="HE1237" s="519">
        <v>0</v>
      </c>
      <c r="HF1237" s="519">
        <v>0</v>
      </c>
      <c r="HG1237" s="519">
        <v>0</v>
      </c>
      <c r="HH1237" s="519">
        <v>0</v>
      </c>
      <c r="HI1237" s="519">
        <v>0</v>
      </c>
      <c r="HJ1237" s="519">
        <v>0</v>
      </c>
      <c r="HK1237" s="519">
        <v>0</v>
      </c>
      <c r="HL1237" s="519">
        <v>0</v>
      </c>
      <c r="HM1237" s="519">
        <v>0</v>
      </c>
      <c r="HN1237" s="519">
        <v>0</v>
      </c>
      <c r="HO1237" s="519">
        <v>0</v>
      </c>
      <c r="HP1237" s="519">
        <v>0</v>
      </c>
      <c r="HQ1237" s="519">
        <v>0</v>
      </c>
      <c r="HR1237" s="519">
        <v>0</v>
      </c>
      <c r="HS1237" s="519">
        <v>0</v>
      </c>
      <c r="HT1237" s="519">
        <v>0</v>
      </c>
      <c r="HU1237" s="519">
        <v>0</v>
      </c>
      <c r="HV1237" s="519">
        <v>0</v>
      </c>
      <c r="HW1237" s="519">
        <v>0</v>
      </c>
      <c r="HX1237" s="519">
        <v>0</v>
      </c>
      <c r="HY1237" s="519">
        <v>0</v>
      </c>
      <c r="HZ1237" s="519">
        <v>0</v>
      </c>
      <c r="IA1237" s="519">
        <v>0</v>
      </c>
      <c r="IB1237" s="519">
        <v>0</v>
      </c>
      <c r="IC1237" s="519">
        <v>0</v>
      </c>
      <c r="ID1237" s="519">
        <v>0</v>
      </c>
      <c r="IE1237" s="519">
        <v>0</v>
      </c>
      <c r="IF1237" s="519">
        <v>0</v>
      </c>
      <c r="IG1237" s="519">
        <v>0</v>
      </c>
      <c r="IH1237" s="519">
        <v>0</v>
      </c>
      <c r="II1237" s="519">
        <v>0</v>
      </c>
      <c r="IJ1237" s="519">
        <v>0</v>
      </c>
      <c r="IK1237" s="519">
        <v>0</v>
      </c>
    </row>
    <row r="1238" spans="2:245" hidden="1">
      <c r="B1238" s="519" t="s">
        <v>1061</v>
      </c>
      <c r="C1238" s="519"/>
      <c r="D1238" s="519"/>
      <c r="E1238" s="519"/>
      <c r="F1238" s="519">
        <v>1</v>
      </c>
      <c r="G1238" s="519"/>
      <c r="H1238" s="519">
        <v>1</v>
      </c>
      <c r="I1238" s="519">
        <v>1</v>
      </c>
      <c r="J1238" s="519" t="str">
        <f t="shared" si="60"/>
        <v>SDN15010101</v>
      </c>
      <c r="K1238" s="519">
        <v>630</v>
      </c>
      <c r="M1238" s="337"/>
      <c r="N1238" s="519" t="s">
        <v>1063</v>
      </c>
      <c r="O1238" s="519" t="s">
        <v>1060</v>
      </c>
      <c r="P1238" s="519">
        <v>11</v>
      </c>
      <c r="Q1238" s="521" t="str">
        <f t="shared" si="61"/>
        <v>SDN300211</v>
      </c>
      <c r="R1238" s="519">
        <v>291.5</v>
      </c>
      <c r="S1238" s="519">
        <v>2000</v>
      </c>
      <c r="T1238" s="519">
        <v>2000</v>
      </c>
      <c r="U1238" s="519">
        <v>2000</v>
      </c>
      <c r="V1238" s="519">
        <v>2000</v>
      </c>
      <c r="W1238" s="519">
        <v>2000</v>
      </c>
      <c r="X1238" s="519">
        <v>2040.5</v>
      </c>
      <c r="Y1238" s="519">
        <v>2332</v>
      </c>
      <c r="Z1238" s="519">
        <v>2623.5</v>
      </c>
      <c r="AA1238" s="519">
        <v>2915</v>
      </c>
      <c r="AB1238" s="519">
        <v>3206.5</v>
      </c>
      <c r="AC1238" s="519">
        <v>3498</v>
      </c>
      <c r="AD1238" s="519">
        <v>3789.5</v>
      </c>
      <c r="AE1238" s="519">
        <v>4081</v>
      </c>
      <c r="AF1238" s="519">
        <v>4372.5</v>
      </c>
      <c r="AG1238" s="519">
        <v>4605.7</v>
      </c>
      <c r="AH1238" s="519">
        <v>4838.8999999999996</v>
      </c>
      <c r="AI1238" s="519">
        <v>5072.1000000000004</v>
      </c>
      <c r="AJ1238" s="519">
        <v>5305.3</v>
      </c>
      <c r="AK1238" s="519">
        <v>5538.5</v>
      </c>
      <c r="AL1238" s="519">
        <v>5771.7</v>
      </c>
      <c r="AM1238" s="519">
        <v>6004.9</v>
      </c>
      <c r="AN1238" s="519">
        <v>6238.1</v>
      </c>
      <c r="AO1238" s="519">
        <v>6471.3</v>
      </c>
      <c r="AP1238" s="519">
        <v>6704.5</v>
      </c>
      <c r="AQ1238" s="519">
        <v>6937.7</v>
      </c>
      <c r="AR1238" s="519">
        <v>7170.9</v>
      </c>
      <c r="AS1238" s="519">
        <v>7404.1</v>
      </c>
      <c r="AT1238" s="519">
        <v>7637.3</v>
      </c>
      <c r="AU1238" s="519">
        <v>7870.5</v>
      </c>
      <c r="AV1238" s="519">
        <v>7870.5</v>
      </c>
      <c r="AW1238" s="519">
        <v>7870.5</v>
      </c>
      <c r="AX1238" s="519">
        <v>7870.5</v>
      </c>
      <c r="AY1238" s="519">
        <v>7870.5</v>
      </c>
      <c r="AZ1238" s="519">
        <v>7870.5</v>
      </c>
      <c r="BA1238" s="519">
        <v>7870.5</v>
      </c>
      <c r="BB1238" s="519">
        <v>7870.5</v>
      </c>
      <c r="BC1238" s="519">
        <v>7870.5</v>
      </c>
      <c r="BD1238" s="519">
        <v>7870.5</v>
      </c>
      <c r="BE1238" s="519">
        <v>7870.5</v>
      </c>
      <c r="BF1238" s="519">
        <v>7870.5</v>
      </c>
      <c r="BG1238" s="519">
        <v>7870.5</v>
      </c>
      <c r="BH1238" s="519">
        <v>7870.5</v>
      </c>
      <c r="BI1238" s="519">
        <v>7870.5</v>
      </c>
      <c r="BJ1238" s="519">
        <v>7870.5</v>
      </c>
      <c r="BK1238" s="519">
        <v>0</v>
      </c>
      <c r="BL1238" s="519">
        <v>0</v>
      </c>
      <c r="BM1238" s="519">
        <v>0</v>
      </c>
      <c r="BN1238" s="519">
        <v>0</v>
      </c>
      <c r="BO1238" s="519">
        <v>0</v>
      </c>
      <c r="BP1238" s="519">
        <v>0</v>
      </c>
      <c r="BQ1238" s="519">
        <v>0</v>
      </c>
      <c r="BR1238" s="519">
        <v>0</v>
      </c>
      <c r="BS1238" s="519">
        <v>0</v>
      </c>
      <c r="BT1238" s="519">
        <v>0</v>
      </c>
      <c r="BU1238" s="519">
        <v>0</v>
      </c>
      <c r="BV1238" s="519">
        <v>0</v>
      </c>
      <c r="BW1238" s="519">
        <v>0</v>
      </c>
      <c r="BX1238" s="519">
        <v>0</v>
      </c>
      <c r="BY1238" s="519">
        <v>0</v>
      </c>
      <c r="BZ1238" s="519">
        <v>0</v>
      </c>
      <c r="CA1238" s="519">
        <v>0</v>
      </c>
      <c r="CB1238" s="519">
        <v>0</v>
      </c>
      <c r="CC1238" s="519">
        <v>0</v>
      </c>
      <c r="CD1238" s="519">
        <v>0</v>
      </c>
      <c r="CE1238" s="519">
        <v>0</v>
      </c>
      <c r="CF1238" s="519">
        <v>0</v>
      </c>
      <c r="CG1238" s="519">
        <v>0</v>
      </c>
      <c r="CH1238" s="519">
        <v>0</v>
      </c>
      <c r="CI1238" s="519">
        <v>0</v>
      </c>
      <c r="CJ1238" s="519">
        <v>0</v>
      </c>
      <c r="CK1238" s="519">
        <v>0</v>
      </c>
      <c r="CL1238" s="519">
        <v>0</v>
      </c>
      <c r="CM1238" s="519">
        <v>0</v>
      </c>
      <c r="CN1238" s="519">
        <v>0</v>
      </c>
      <c r="CO1238" s="519">
        <v>0</v>
      </c>
      <c r="CP1238" s="519">
        <v>0</v>
      </c>
      <c r="CQ1238" s="519">
        <v>0</v>
      </c>
      <c r="CR1238" s="519">
        <v>0</v>
      </c>
      <c r="CS1238" s="519">
        <v>0</v>
      </c>
      <c r="CT1238" s="519">
        <v>0</v>
      </c>
      <c r="CU1238" s="519">
        <v>0</v>
      </c>
      <c r="CV1238" s="519">
        <v>0</v>
      </c>
      <c r="CW1238" s="519">
        <v>0</v>
      </c>
      <c r="CX1238" s="519">
        <v>0</v>
      </c>
      <c r="CY1238" s="519">
        <v>0</v>
      </c>
      <c r="CZ1238" s="519">
        <v>0</v>
      </c>
      <c r="DA1238" s="519">
        <v>0</v>
      </c>
      <c r="DB1238" s="519">
        <v>0</v>
      </c>
      <c r="DC1238" s="519">
        <v>0</v>
      </c>
      <c r="DD1238" s="519">
        <v>0</v>
      </c>
      <c r="DE1238" s="519">
        <v>0</v>
      </c>
      <c r="DF1238" s="519">
        <v>0</v>
      </c>
      <c r="DG1238" s="519">
        <v>0</v>
      </c>
      <c r="DH1238" s="519">
        <v>0</v>
      </c>
      <c r="DI1238" s="519">
        <v>0</v>
      </c>
      <c r="DJ1238" s="519">
        <v>0</v>
      </c>
      <c r="DK1238" s="519">
        <v>0</v>
      </c>
      <c r="DL1238" s="519">
        <v>0</v>
      </c>
      <c r="DM1238" s="519">
        <v>0</v>
      </c>
      <c r="DN1238" s="519">
        <v>0</v>
      </c>
      <c r="DO1238" s="519">
        <v>0</v>
      </c>
      <c r="DP1238" s="519">
        <v>0</v>
      </c>
      <c r="DQ1238" s="519">
        <v>0</v>
      </c>
      <c r="DR1238" s="519">
        <v>0</v>
      </c>
      <c r="DS1238" s="519">
        <v>0</v>
      </c>
      <c r="DT1238" s="519">
        <v>0</v>
      </c>
      <c r="DU1238" s="519">
        <v>0</v>
      </c>
      <c r="DV1238" s="519">
        <v>0</v>
      </c>
      <c r="DW1238" s="519">
        <v>0</v>
      </c>
      <c r="DX1238" s="519">
        <v>0</v>
      </c>
      <c r="DZ1238" s="337"/>
      <c r="EA1238" s="519" t="s">
        <v>1063</v>
      </c>
      <c r="EB1238" s="519" t="s">
        <v>1060</v>
      </c>
      <c r="EC1238" s="519">
        <v>11</v>
      </c>
      <c r="ED1238" s="183" t="str">
        <f t="shared" si="62"/>
        <v>SDN300211</v>
      </c>
      <c r="EE1238" s="519">
        <v>291.5</v>
      </c>
      <c r="EF1238" s="519">
        <v>10000</v>
      </c>
      <c r="EG1238" s="519">
        <v>10000</v>
      </c>
      <c r="EH1238" s="519">
        <v>10000</v>
      </c>
      <c r="EI1238" s="519">
        <v>10000</v>
      </c>
      <c r="EJ1238" s="519">
        <v>10000</v>
      </c>
      <c r="EK1238" s="519">
        <v>10000</v>
      </c>
      <c r="EL1238" s="519">
        <v>10000</v>
      </c>
      <c r="EM1238" s="519">
        <v>10000</v>
      </c>
      <c r="EN1238" s="519">
        <v>10000</v>
      </c>
      <c r="EO1238" s="519">
        <v>10000</v>
      </c>
      <c r="EP1238" s="519">
        <v>10000</v>
      </c>
      <c r="EQ1238" s="519">
        <v>10000</v>
      </c>
      <c r="ER1238" s="519">
        <v>10000</v>
      </c>
      <c r="ES1238" s="519">
        <v>10000</v>
      </c>
      <c r="ET1238" s="519">
        <v>10000</v>
      </c>
      <c r="EU1238" s="519">
        <v>10000</v>
      </c>
      <c r="EV1238" s="519">
        <v>10000</v>
      </c>
      <c r="EW1238" s="519">
        <v>10000</v>
      </c>
      <c r="EX1238" s="519">
        <v>10000</v>
      </c>
      <c r="EY1238" s="519">
        <v>10000</v>
      </c>
      <c r="EZ1238" s="519">
        <v>10000</v>
      </c>
      <c r="FA1238" s="519">
        <v>10000</v>
      </c>
      <c r="FB1238" s="519">
        <v>10000</v>
      </c>
      <c r="FC1238" s="519">
        <v>10000</v>
      </c>
      <c r="FD1238" s="519">
        <v>10000</v>
      </c>
      <c r="FE1238" s="519">
        <v>10000</v>
      </c>
      <c r="FF1238" s="519">
        <v>10000</v>
      </c>
      <c r="FG1238" s="519">
        <v>10000</v>
      </c>
      <c r="FH1238" s="519">
        <v>10000</v>
      </c>
      <c r="FI1238" s="519">
        <v>10000</v>
      </c>
      <c r="FJ1238" s="519">
        <v>10000</v>
      </c>
      <c r="FK1238" s="519">
        <v>10000</v>
      </c>
      <c r="FL1238" s="519">
        <v>10000</v>
      </c>
      <c r="FM1238" s="519">
        <v>10000</v>
      </c>
      <c r="FN1238" s="519">
        <v>10000</v>
      </c>
      <c r="FO1238" s="519">
        <v>10000</v>
      </c>
      <c r="FP1238" s="519">
        <v>10000</v>
      </c>
      <c r="FQ1238" s="519">
        <v>10000</v>
      </c>
      <c r="FR1238" s="519">
        <v>10000</v>
      </c>
      <c r="FS1238" s="519">
        <v>10000</v>
      </c>
      <c r="FT1238" s="519">
        <v>10000</v>
      </c>
      <c r="FU1238" s="519">
        <v>10000</v>
      </c>
      <c r="FV1238" s="519">
        <v>10000</v>
      </c>
      <c r="FW1238" s="519">
        <v>10000</v>
      </c>
      <c r="FX1238" s="519">
        <v>0</v>
      </c>
      <c r="FY1238" s="519">
        <v>0</v>
      </c>
      <c r="FZ1238" s="519">
        <v>0</v>
      </c>
      <c r="GA1238" s="519">
        <v>0</v>
      </c>
      <c r="GB1238" s="519">
        <v>0</v>
      </c>
      <c r="GC1238" s="519">
        <v>0</v>
      </c>
      <c r="GD1238" s="519">
        <v>0</v>
      </c>
      <c r="GE1238" s="519">
        <v>0</v>
      </c>
      <c r="GF1238" s="519">
        <v>0</v>
      </c>
      <c r="GG1238" s="519">
        <v>0</v>
      </c>
      <c r="GH1238" s="519">
        <v>0</v>
      </c>
      <c r="GI1238" s="519">
        <v>0</v>
      </c>
      <c r="GJ1238" s="519">
        <v>0</v>
      </c>
      <c r="GK1238" s="519">
        <v>0</v>
      </c>
      <c r="GL1238" s="519">
        <v>0</v>
      </c>
      <c r="GM1238" s="519">
        <v>0</v>
      </c>
      <c r="GN1238" s="519">
        <v>0</v>
      </c>
      <c r="GO1238" s="519">
        <v>0</v>
      </c>
      <c r="GP1238" s="519">
        <v>0</v>
      </c>
      <c r="GQ1238" s="519">
        <v>0</v>
      </c>
      <c r="GR1238" s="519">
        <v>0</v>
      </c>
      <c r="GS1238" s="519">
        <v>0</v>
      </c>
      <c r="GT1238" s="519">
        <v>0</v>
      </c>
      <c r="GU1238" s="519">
        <v>0</v>
      </c>
      <c r="GV1238" s="519">
        <v>0</v>
      </c>
      <c r="GW1238" s="519">
        <v>0</v>
      </c>
      <c r="GX1238" s="519">
        <v>0</v>
      </c>
      <c r="GY1238" s="519">
        <v>0</v>
      </c>
      <c r="GZ1238" s="519">
        <v>0</v>
      </c>
      <c r="HA1238" s="519">
        <v>0</v>
      </c>
      <c r="HB1238" s="519">
        <v>0</v>
      </c>
      <c r="HC1238" s="519">
        <v>0</v>
      </c>
      <c r="HD1238" s="519">
        <v>0</v>
      </c>
      <c r="HE1238" s="519">
        <v>0</v>
      </c>
      <c r="HF1238" s="519">
        <v>0</v>
      </c>
      <c r="HG1238" s="519">
        <v>0</v>
      </c>
      <c r="HH1238" s="519">
        <v>0</v>
      </c>
      <c r="HI1238" s="519">
        <v>0</v>
      </c>
      <c r="HJ1238" s="519">
        <v>0</v>
      </c>
      <c r="HK1238" s="519">
        <v>0</v>
      </c>
      <c r="HL1238" s="519">
        <v>0</v>
      </c>
      <c r="HM1238" s="519">
        <v>0</v>
      </c>
      <c r="HN1238" s="519">
        <v>0</v>
      </c>
      <c r="HO1238" s="519">
        <v>0</v>
      </c>
      <c r="HP1238" s="519">
        <v>0</v>
      </c>
      <c r="HQ1238" s="519">
        <v>0</v>
      </c>
      <c r="HR1238" s="519">
        <v>0</v>
      </c>
      <c r="HS1238" s="519">
        <v>0</v>
      </c>
      <c r="HT1238" s="519">
        <v>0</v>
      </c>
      <c r="HU1238" s="519">
        <v>0</v>
      </c>
      <c r="HV1238" s="519">
        <v>0</v>
      </c>
      <c r="HW1238" s="519">
        <v>0</v>
      </c>
      <c r="HX1238" s="519">
        <v>0</v>
      </c>
      <c r="HY1238" s="519">
        <v>0</v>
      </c>
      <c r="HZ1238" s="519">
        <v>0</v>
      </c>
      <c r="IA1238" s="519">
        <v>0</v>
      </c>
      <c r="IB1238" s="519">
        <v>0</v>
      </c>
      <c r="IC1238" s="519">
        <v>0</v>
      </c>
      <c r="ID1238" s="519">
        <v>0</v>
      </c>
      <c r="IE1238" s="519">
        <v>0</v>
      </c>
      <c r="IF1238" s="519">
        <v>0</v>
      </c>
      <c r="IG1238" s="519">
        <v>0</v>
      </c>
      <c r="IH1238" s="519">
        <v>0</v>
      </c>
      <c r="II1238" s="519">
        <v>0</v>
      </c>
      <c r="IJ1238" s="519">
        <v>0</v>
      </c>
      <c r="IK1238" s="519">
        <v>0</v>
      </c>
    </row>
    <row r="1239" spans="2:245" hidden="1">
      <c r="B1239" s="519" t="s">
        <v>1061</v>
      </c>
      <c r="C1239" s="519"/>
      <c r="D1239" s="519"/>
      <c r="E1239" s="519"/>
      <c r="F1239" s="519">
        <v>1</v>
      </c>
      <c r="G1239" s="519"/>
      <c r="H1239" s="519">
        <v>1</v>
      </c>
      <c r="I1239" s="519">
        <v>2</v>
      </c>
      <c r="J1239" s="519" t="str">
        <f t="shared" si="60"/>
        <v>SDN15010102</v>
      </c>
      <c r="K1239" s="519">
        <v>630</v>
      </c>
      <c r="M1239" s="337"/>
      <c r="N1239" s="519" t="s">
        <v>1063</v>
      </c>
      <c r="O1239" s="519" t="s">
        <v>1060</v>
      </c>
      <c r="P1239" s="519">
        <v>12</v>
      </c>
      <c r="Q1239" s="521" t="str">
        <f t="shared" si="61"/>
        <v>SDN300212</v>
      </c>
      <c r="R1239" s="519">
        <v>291.5</v>
      </c>
      <c r="S1239" s="519">
        <v>2000</v>
      </c>
      <c r="T1239" s="519">
        <v>2000</v>
      </c>
      <c r="U1239" s="519">
        <v>2000</v>
      </c>
      <c r="V1239" s="519">
        <v>2000</v>
      </c>
      <c r="W1239" s="519">
        <v>2000</v>
      </c>
      <c r="X1239" s="519">
        <v>2040.5</v>
      </c>
      <c r="Y1239" s="519">
        <v>2332</v>
      </c>
      <c r="Z1239" s="519">
        <v>2623.5</v>
      </c>
      <c r="AA1239" s="519">
        <v>2915</v>
      </c>
      <c r="AB1239" s="519">
        <v>3206.5</v>
      </c>
      <c r="AC1239" s="519">
        <v>3498</v>
      </c>
      <c r="AD1239" s="519">
        <v>3789.5</v>
      </c>
      <c r="AE1239" s="519">
        <v>4081</v>
      </c>
      <c r="AF1239" s="519">
        <v>4372.5</v>
      </c>
      <c r="AG1239" s="519">
        <v>4605.7</v>
      </c>
      <c r="AH1239" s="519">
        <v>4838.8999999999996</v>
      </c>
      <c r="AI1239" s="519">
        <v>5072.1000000000004</v>
      </c>
      <c r="AJ1239" s="519">
        <v>5305.3</v>
      </c>
      <c r="AK1239" s="519">
        <v>5538.5</v>
      </c>
      <c r="AL1239" s="519">
        <v>5771.7</v>
      </c>
      <c r="AM1239" s="519">
        <v>6004.9</v>
      </c>
      <c r="AN1239" s="519">
        <v>6238.1</v>
      </c>
      <c r="AO1239" s="519">
        <v>6471.3</v>
      </c>
      <c r="AP1239" s="519">
        <v>6704.5</v>
      </c>
      <c r="AQ1239" s="519">
        <v>6937.7</v>
      </c>
      <c r="AR1239" s="519">
        <v>7170.9</v>
      </c>
      <c r="AS1239" s="519">
        <v>7404.1</v>
      </c>
      <c r="AT1239" s="519">
        <v>7637.3</v>
      </c>
      <c r="AU1239" s="519">
        <v>7870.5</v>
      </c>
      <c r="AV1239" s="519">
        <v>7870.5</v>
      </c>
      <c r="AW1239" s="519">
        <v>7870.5</v>
      </c>
      <c r="AX1239" s="519">
        <v>7870.5</v>
      </c>
      <c r="AY1239" s="519">
        <v>7870.5</v>
      </c>
      <c r="AZ1239" s="519">
        <v>7870.5</v>
      </c>
      <c r="BA1239" s="519">
        <v>7870.5</v>
      </c>
      <c r="BB1239" s="519">
        <v>7870.5</v>
      </c>
      <c r="BC1239" s="519">
        <v>7870.5</v>
      </c>
      <c r="BD1239" s="519">
        <v>7870.5</v>
      </c>
      <c r="BE1239" s="519">
        <v>7870.5</v>
      </c>
      <c r="BF1239" s="519">
        <v>7870.5</v>
      </c>
      <c r="BG1239" s="519">
        <v>7870.5</v>
      </c>
      <c r="BH1239" s="519">
        <v>7870.5</v>
      </c>
      <c r="BI1239" s="519">
        <v>7870.5</v>
      </c>
      <c r="BJ1239" s="519">
        <v>7870.5</v>
      </c>
      <c r="BK1239" s="519">
        <v>0</v>
      </c>
      <c r="BL1239" s="519">
        <v>0</v>
      </c>
      <c r="BM1239" s="519">
        <v>0</v>
      </c>
      <c r="BN1239" s="519">
        <v>0</v>
      </c>
      <c r="BO1239" s="519">
        <v>0</v>
      </c>
      <c r="BP1239" s="519">
        <v>0</v>
      </c>
      <c r="BQ1239" s="519">
        <v>0</v>
      </c>
      <c r="BR1239" s="519">
        <v>0</v>
      </c>
      <c r="BS1239" s="519">
        <v>0</v>
      </c>
      <c r="BT1239" s="519">
        <v>0</v>
      </c>
      <c r="BU1239" s="519">
        <v>0</v>
      </c>
      <c r="BV1239" s="519">
        <v>0</v>
      </c>
      <c r="BW1239" s="519">
        <v>0</v>
      </c>
      <c r="BX1239" s="519">
        <v>0</v>
      </c>
      <c r="BY1239" s="519">
        <v>0</v>
      </c>
      <c r="BZ1239" s="519">
        <v>0</v>
      </c>
      <c r="CA1239" s="519">
        <v>0</v>
      </c>
      <c r="CB1239" s="519">
        <v>0</v>
      </c>
      <c r="CC1239" s="519">
        <v>0</v>
      </c>
      <c r="CD1239" s="519">
        <v>0</v>
      </c>
      <c r="CE1239" s="519">
        <v>0</v>
      </c>
      <c r="CF1239" s="519">
        <v>0</v>
      </c>
      <c r="CG1239" s="519">
        <v>0</v>
      </c>
      <c r="CH1239" s="519">
        <v>0</v>
      </c>
      <c r="CI1239" s="519">
        <v>0</v>
      </c>
      <c r="CJ1239" s="519">
        <v>0</v>
      </c>
      <c r="CK1239" s="519">
        <v>0</v>
      </c>
      <c r="CL1239" s="519">
        <v>0</v>
      </c>
      <c r="CM1239" s="519">
        <v>0</v>
      </c>
      <c r="CN1239" s="519">
        <v>0</v>
      </c>
      <c r="CO1239" s="519">
        <v>0</v>
      </c>
      <c r="CP1239" s="519">
        <v>0</v>
      </c>
      <c r="CQ1239" s="519">
        <v>0</v>
      </c>
      <c r="CR1239" s="519">
        <v>0</v>
      </c>
      <c r="CS1239" s="519">
        <v>0</v>
      </c>
      <c r="CT1239" s="519">
        <v>0</v>
      </c>
      <c r="CU1239" s="519">
        <v>0</v>
      </c>
      <c r="CV1239" s="519">
        <v>0</v>
      </c>
      <c r="CW1239" s="519">
        <v>0</v>
      </c>
      <c r="CX1239" s="519">
        <v>0</v>
      </c>
      <c r="CY1239" s="519">
        <v>0</v>
      </c>
      <c r="CZ1239" s="519">
        <v>0</v>
      </c>
      <c r="DA1239" s="519">
        <v>0</v>
      </c>
      <c r="DB1239" s="519">
        <v>0</v>
      </c>
      <c r="DC1239" s="519">
        <v>0</v>
      </c>
      <c r="DD1239" s="519">
        <v>0</v>
      </c>
      <c r="DE1239" s="519">
        <v>0</v>
      </c>
      <c r="DF1239" s="519">
        <v>0</v>
      </c>
      <c r="DG1239" s="519">
        <v>0</v>
      </c>
      <c r="DH1239" s="519">
        <v>0</v>
      </c>
      <c r="DI1239" s="519">
        <v>0</v>
      </c>
      <c r="DJ1239" s="519">
        <v>0</v>
      </c>
      <c r="DK1239" s="519">
        <v>0</v>
      </c>
      <c r="DL1239" s="519">
        <v>0</v>
      </c>
      <c r="DM1239" s="519">
        <v>0</v>
      </c>
      <c r="DN1239" s="519">
        <v>0</v>
      </c>
      <c r="DO1239" s="519">
        <v>0</v>
      </c>
      <c r="DP1239" s="519">
        <v>0</v>
      </c>
      <c r="DQ1239" s="519">
        <v>0</v>
      </c>
      <c r="DR1239" s="519">
        <v>0</v>
      </c>
      <c r="DS1239" s="519">
        <v>0</v>
      </c>
      <c r="DT1239" s="519">
        <v>0</v>
      </c>
      <c r="DU1239" s="519">
        <v>0</v>
      </c>
      <c r="DV1239" s="519">
        <v>0</v>
      </c>
      <c r="DW1239" s="519">
        <v>0</v>
      </c>
      <c r="DX1239" s="519">
        <v>0</v>
      </c>
      <c r="DZ1239" s="337"/>
      <c r="EA1239" s="519" t="s">
        <v>1063</v>
      </c>
      <c r="EB1239" s="519" t="s">
        <v>1060</v>
      </c>
      <c r="EC1239" s="519">
        <v>12</v>
      </c>
      <c r="ED1239" s="183" t="str">
        <f t="shared" si="62"/>
        <v>SDN300212</v>
      </c>
      <c r="EE1239" s="519">
        <v>291.5</v>
      </c>
      <c r="EF1239" s="519">
        <v>10000</v>
      </c>
      <c r="EG1239" s="519">
        <v>10000</v>
      </c>
      <c r="EH1239" s="519">
        <v>10000</v>
      </c>
      <c r="EI1239" s="519">
        <v>10000</v>
      </c>
      <c r="EJ1239" s="519">
        <v>10000</v>
      </c>
      <c r="EK1239" s="519">
        <v>10000</v>
      </c>
      <c r="EL1239" s="519">
        <v>10000</v>
      </c>
      <c r="EM1239" s="519">
        <v>10000</v>
      </c>
      <c r="EN1239" s="519">
        <v>10000</v>
      </c>
      <c r="EO1239" s="519">
        <v>10000</v>
      </c>
      <c r="EP1239" s="519">
        <v>10000</v>
      </c>
      <c r="EQ1239" s="519">
        <v>10000</v>
      </c>
      <c r="ER1239" s="519">
        <v>10000</v>
      </c>
      <c r="ES1239" s="519">
        <v>10000</v>
      </c>
      <c r="ET1239" s="519">
        <v>10000</v>
      </c>
      <c r="EU1239" s="519">
        <v>10000</v>
      </c>
      <c r="EV1239" s="519">
        <v>10000</v>
      </c>
      <c r="EW1239" s="519">
        <v>10000</v>
      </c>
      <c r="EX1239" s="519">
        <v>10000</v>
      </c>
      <c r="EY1239" s="519">
        <v>10000</v>
      </c>
      <c r="EZ1239" s="519">
        <v>10000</v>
      </c>
      <c r="FA1239" s="519">
        <v>10000</v>
      </c>
      <c r="FB1239" s="519">
        <v>10000</v>
      </c>
      <c r="FC1239" s="519">
        <v>10000</v>
      </c>
      <c r="FD1239" s="519">
        <v>10000</v>
      </c>
      <c r="FE1239" s="519">
        <v>10000</v>
      </c>
      <c r="FF1239" s="519">
        <v>10000</v>
      </c>
      <c r="FG1239" s="519">
        <v>10000</v>
      </c>
      <c r="FH1239" s="519">
        <v>10000</v>
      </c>
      <c r="FI1239" s="519">
        <v>10000</v>
      </c>
      <c r="FJ1239" s="519">
        <v>10000</v>
      </c>
      <c r="FK1239" s="519">
        <v>10000</v>
      </c>
      <c r="FL1239" s="519">
        <v>10000</v>
      </c>
      <c r="FM1239" s="519">
        <v>10000</v>
      </c>
      <c r="FN1239" s="519">
        <v>10000</v>
      </c>
      <c r="FO1239" s="519">
        <v>10000</v>
      </c>
      <c r="FP1239" s="519">
        <v>10000</v>
      </c>
      <c r="FQ1239" s="519">
        <v>10000</v>
      </c>
      <c r="FR1239" s="519">
        <v>10000</v>
      </c>
      <c r="FS1239" s="519">
        <v>10000</v>
      </c>
      <c r="FT1239" s="519">
        <v>10000</v>
      </c>
      <c r="FU1239" s="519">
        <v>10000</v>
      </c>
      <c r="FV1239" s="519">
        <v>10000</v>
      </c>
      <c r="FW1239" s="519">
        <v>10000</v>
      </c>
      <c r="FX1239" s="519">
        <v>0</v>
      </c>
      <c r="FY1239" s="519">
        <v>0</v>
      </c>
      <c r="FZ1239" s="519">
        <v>0</v>
      </c>
      <c r="GA1239" s="519">
        <v>0</v>
      </c>
      <c r="GB1239" s="519">
        <v>0</v>
      </c>
      <c r="GC1239" s="519">
        <v>0</v>
      </c>
      <c r="GD1239" s="519">
        <v>0</v>
      </c>
      <c r="GE1239" s="519">
        <v>0</v>
      </c>
      <c r="GF1239" s="519">
        <v>0</v>
      </c>
      <c r="GG1239" s="519">
        <v>0</v>
      </c>
      <c r="GH1239" s="519">
        <v>0</v>
      </c>
      <c r="GI1239" s="519">
        <v>0</v>
      </c>
      <c r="GJ1239" s="519">
        <v>0</v>
      </c>
      <c r="GK1239" s="519">
        <v>0</v>
      </c>
      <c r="GL1239" s="519">
        <v>0</v>
      </c>
      <c r="GM1239" s="519">
        <v>0</v>
      </c>
      <c r="GN1239" s="519">
        <v>0</v>
      </c>
      <c r="GO1239" s="519">
        <v>0</v>
      </c>
      <c r="GP1239" s="519">
        <v>0</v>
      </c>
      <c r="GQ1239" s="519">
        <v>0</v>
      </c>
      <c r="GR1239" s="519">
        <v>0</v>
      </c>
      <c r="GS1239" s="519">
        <v>0</v>
      </c>
      <c r="GT1239" s="519">
        <v>0</v>
      </c>
      <c r="GU1239" s="519">
        <v>0</v>
      </c>
      <c r="GV1239" s="519">
        <v>0</v>
      </c>
      <c r="GW1239" s="519">
        <v>0</v>
      </c>
      <c r="GX1239" s="519">
        <v>0</v>
      </c>
      <c r="GY1239" s="519">
        <v>0</v>
      </c>
      <c r="GZ1239" s="519">
        <v>0</v>
      </c>
      <c r="HA1239" s="519">
        <v>0</v>
      </c>
      <c r="HB1239" s="519">
        <v>0</v>
      </c>
      <c r="HC1239" s="519">
        <v>0</v>
      </c>
      <c r="HD1239" s="519">
        <v>0</v>
      </c>
      <c r="HE1239" s="519">
        <v>0</v>
      </c>
      <c r="HF1239" s="519">
        <v>0</v>
      </c>
      <c r="HG1239" s="519">
        <v>0</v>
      </c>
      <c r="HH1239" s="519">
        <v>0</v>
      </c>
      <c r="HI1239" s="519">
        <v>0</v>
      </c>
      <c r="HJ1239" s="519">
        <v>0</v>
      </c>
      <c r="HK1239" s="519">
        <v>0</v>
      </c>
      <c r="HL1239" s="519">
        <v>0</v>
      </c>
      <c r="HM1239" s="519">
        <v>0</v>
      </c>
      <c r="HN1239" s="519">
        <v>0</v>
      </c>
      <c r="HO1239" s="519">
        <v>0</v>
      </c>
      <c r="HP1239" s="519">
        <v>0</v>
      </c>
      <c r="HQ1239" s="519">
        <v>0</v>
      </c>
      <c r="HR1239" s="519">
        <v>0</v>
      </c>
      <c r="HS1239" s="519">
        <v>0</v>
      </c>
      <c r="HT1239" s="519">
        <v>0</v>
      </c>
      <c r="HU1239" s="519">
        <v>0</v>
      </c>
      <c r="HV1239" s="519">
        <v>0</v>
      </c>
      <c r="HW1239" s="519">
        <v>0</v>
      </c>
      <c r="HX1239" s="519">
        <v>0</v>
      </c>
      <c r="HY1239" s="519">
        <v>0</v>
      </c>
      <c r="HZ1239" s="519">
        <v>0</v>
      </c>
      <c r="IA1239" s="519">
        <v>0</v>
      </c>
      <c r="IB1239" s="519">
        <v>0</v>
      </c>
      <c r="IC1239" s="519">
        <v>0</v>
      </c>
      <c r="ID1239" s="519">
        <v>0</v>
      </c>
      <c r="IE1239" s="519">
        <v>0</v>
      </c>
      <c r="IF1239" s="519">
        <v>0</v>
      </c>
      <c r="IG1239" s="519">
        <v>0</v>
      </c>
      <c r="IH1239" s="519">
        <v>0</v>
      </c>
      <c r="II1239" s="519">
        <v>0</v>
      </c>
      <c r="IJ1239" s="519">
        <v>0</v>
      </c>
      <c r="IK1239" s="519">
        <v>0</v>
      </c>
    </row>
    <row r="1240" spans="2:245" hidden="1">
      <c r="B1240" s="519" t="s">
        <v>1061</v>
      </c>
      <c r="C1240" s="519"/>
      <c r="D1240" s="519"/>
      <c r="E1240" s="519"/>
      <c r="F1240" s="519">
        <v>1</v>
      </c>
      <c r="G1240" s="519"/>
      <c r="H1240" s="519">
        <v>1</v>
      </c>
      <c r="I1240" s="519">
        <v>3</v>
      </c>
      <c r="J1240" s="519" t="str">
        <f t="shared" si="60"/>
        <v>SDN15010103</v>
      </c>
      <c r="K1240" s="519">
        <v>630</v>
      </c>
      <c r="M1240" s="337"/>
      <c r="N1240" s="519" t="s">
        <v>1063</v>
      </c>
      <c r="O1240" s="519" t="s">
        <v>1060</v>
      </c>
      <c r="P1240" s="519">
        <v>13</v>
      </c>
      <c r="Q1240" s="521" t="str">
        <f t="shared" si="61"/>
        <v>SDN300213</v>
      </c>
      <c r="R1240" s="519">
        <v>296.8</v>
      </c>
      <c r="S1240" s="519">
        <v>2000</v>
      </c>
      <c r="T1240" s="519">
        <v>2000</v>
      </c>
      <c r="U1240" s="519">
        <v>2000</v>
      </c>
      <c r="V1240" s="519">
        <v>2000</v>
      </c>
      <c r="W1240" s="519">
        <v>2000</v>
      </c>
      <c r="X1240" s="519">
        <v>2077.6</v>
      </c>
      <c r="Y1240" s="519">
        <v>2374.4</v>
      </c>
      <c r="Z1240" s="519">
        <v>2671.2</v>
      </c>
      <c r="AA1240" s="519">
        <v>2968</v>
      </c>
      <c r="AB1240" s="519">
        <v>3264.8</v>
      </c>
      <c r="AC1240" s="519">
        <v>3561.6</v>
      </c>
      <c r="AD1240" s="519">
        <v>3858.4</v>
      </c>
      <c r="AE1240" s="519">
        <v>4155.2</v>
      </c>
      <c r="AF1240" s="519">
        <v>4452</v>
      </c>
      <c r="AG1240" s="519">
        <v>4689.3999999999996</v>
      </c>
      <c r="AH1240" s="519">
        <v>4926.8999999999996</v>
      </c>
      <c r="AI1240" s="519">
        <v>5164.3</v>
      </c>
      <c r="AJ1240" s="519">
        <v>5401.8</v>
      </c>
      <c r="AK1240" s="519">
        <v>5639.2</v>
      </c>
      <c r="AL1240" s="519">
        <v>5876.6</v>
      </c>
      <c r="AM1240" s="519">
        <v>6114.1</v>
      </c>
      <c r="AN1240" s="519">
        <v>6351.5</v>
      </c>
      <c r="AO1240" s="519">
        <v>6589</v>
      </c>
      <c r="AP1240" s="519">
        <v>6826.4</v>
      </c>
      <c r="AQ1240" s="519">
        <v>7063.8</v>
      </c>
      <c r="AR1240" s="519">
        <v>7301.3</v>
      </c>
      <c r="AS1240" s="519">
        <v>7538.7</v>
      </c>
      <c r="AT1240" s="519">
        <v>7776.2</v>
      </c>
      <c r="AU1240" s="519">
        <v>8013.6</v>
      </c>
      <c r="AV1240" s="519">
        <v>8013.6</v>
      </c>
      <c r="AW1240" s="519">
        <v>8013.6</v>
      </c>
      <c r="AX1240" s="519">
        <v>8013.6</v>
      </c>
      <c r="AY1240" s="519">
        <v>8013.6</v>
      </c>
      <c r="AZ1240" s="519">
        <v>8013.6</v>
      </c>
      <c r="BA1240" s="519">
        <v>8013.6</v>
      </c>
      <c r="BB1240" s="519">
        <v>8013.6</v>
      </c>
      <c r="BC1240" s="519">
        <v>8013.6</v>
      </c>
      <c r="BD1240" s="519">
        <v>8013.6</v>
      </c>
      <c r="BE1240" s="519">
        <v>8013.6</v>
      </c>
      <c r="BF1240" s="519">
        <v>8013.6</v>
      </c>
      <c r="BG1240" s="519">
        <v>8013.6</v>
      </c>
      <c r="BH1240" s="519">
        <v>8013.6</v>
      </c>
      <c r="BI1240" s="519">
        <v>8013.6</v>
      </c>
      <c r="BJ1240" s="519">
        <v>8013.6</v>
      </c>
      <c r="BK1240" s="519">
        <v>0</v>
      </c>
      <c r="BL1240" s="519">
        <v>0</v>
      </c>
      <c r="BM1240" s="519">
        <v>0</v>
      </c>
      <c r="BN1240" s="519">
        <v>0</v>
      </c>
      <c r="BO1240" s="519">
        <v>0</v>
      </c>
      <c r="BP1240" s="519">
        <v>0</v>
      </c>
      <c r="BQ1240" s="519">
        <v>0</v>
      </c>
      <c r="BR1240" s="519">
        <v>0</v>
      </c>
      <c r="BS1240" s="519">
        <v>0</v>
      </c>
      <c r="BT1240" s="519">
        <v>0</v>
      </c>
      <c r="BU1240" s="519">
        <v>0</v>
      </c>
      <c r="BV1240" s="519">
        <v>0</v>
      </c>
      <c r="BW1240" s="519">
        <v>0</v>
      </c>
      <c r="BX1240" s="519">
        <v>0</v>
      </c>
      <c r="BY1240" s="519">
        <v>0</v>
      </c>
      <c r="BZ1240" s="519">
        <v>0</v>
      </c>
      <c r="CA1240" s="519">
        <v>0</v>
      </c>
      <c r="CB1240" s="519">
        <v>0</v>
      </c>
      <c r="CC1240" s="519">
        <v>0</v>
      </c>
      <c r="CD1240" s="519">
        <v>0</v>
      </c>
      <c r="CE1240" s="519">
        <v>0</v>
      </c>
      <c r="CF1240" s="519">
        <v>0</v>
      </c>
      <c r="CG1240" s="519">
        <v>0</v>
      </c>
      <c r="CH1240" s="519">
        <v>0</v>
      </c>
      <c r="CI1240" s="519">
        <v>0</v>
      </c>
      <c r="CJ1240" s="519">
        <v>0</v>
      </c>
      <c r="CK1240" s="519">
        <v>0</v>
      </c>
      <c r="CL1240" s="519">
        <v>0</v>
      </c>
      <c r="CM1240" s="519">
        <v>0</v>
      </c>
      <c r="CN1240" s="519">
        <v>0</v>
      </c>
      <c r="CO1240" s="519">
        <v>0</v>
      </c>
      <c r="CP1240" s="519">
        <v>0</v>
      </c>
      <c r="CQ1240" s="519">
        <v>0</v>
      </c>
      <c r="CR1240" s="519">
        <v>0</v>
      </c>
      <c r="CS1240" s="519">
        <v>0</v>
      </c>
      <c r="CT1240" s="519">
        <v>0</v>
      </c>
      <c r="CU1240" s="519">
        <v>0</v>
      </c>
      <c r="CV1240" s="519">
        <v>0</v>
      </c>
      <c r="CW1240" s="519">
        <v>0</v>
      </c>
      <c r="CX1240" s="519">
        <v>0</v>
      </c>
      <c r="CY1240" s="519">
        <v>0</v>
      </c>
      <c r="CZ1240" s="519">
        <v>0</v>
      </c>
      <c r="DA1240" s="519">
        <v>0</v>
      </c>
      <c r="DB1240" s="519">
        <v>0</v>
      </c>
      <c r="DC1240" s="519">
        <v>0</v>
      </c>
      <c r="DD1240" s="519">
        <v>0</v>
      </c>
      <c r="DE1240" s="519">
        <v>0</v>
      </c>
      <c r="DF1240" s="519">
        <v>0</v>
      </c>
      <c r="DG1240" s="519">
        <v>0</v>
      </c>
      <c r="DH1240" s="519">
        <v>0</v>
      </c>
      <c r="DI1240" s="519">
        <v>0</v>
      </c>
      <c r="DJ1240" s="519">
        <v>0</v>
      </c>
      <c r="DK1240" s="519">
        <v>0</v>
      </c>
      <c r="DL1240" s="519">
        <v>0</v>
      </c>
      <c r="DM1240" s="519">
        <v>0</v>
      </c>
      <c r="DN1240" s="519">
        <v>0</v>
      </c>
      <c r="DO1240" s="519">
        <v>0</v>
      </c>
      <c r="DP1240" s="519">
        <v>0</v>
      </c>
      <c r="DQ1240" s="519">
        <v>0</v>
      </c>
      <c r="DR1240" s="519">
        <v>0</v>
      </c>
      <c r="DS1240" s="519">
        <v>0</v>
      </c>
      <c r="DT1240" s="519">
        <v>0</v>
      </c>
      <c r="DU1240" s="519">
        <v>0</v>
      </c>
      <c r="DV1240" s="519">
        <v>0</v>
      </c>
      <c r="DW1240" s="519">
        <v>0</v>
      </c>
      <c r="DX1240" s="519">
        <v>0</v>
      </c>
      <c r="DZ1240" s="337"/>
      <c r="EA1240" s="519" t="s">
        <v>1063</v>
      </c>
      <c r="EB1240" s="519" t="s">
        <v>1060</v>
      </c>
      <c r="EC1240" s="519">
        <v>13</v>
      </c>
      <c r="ED1240" s="183" t="str">
        <f t="shared" si="62"/>
        <v>SDN300213</v>
      </c>
      <c r="EE1240" s="519">
        <v>296.8</v>
      </c>
      <c r="EF1240" s="519">
        <v>10000</v>
      </c>
      <c r="EG1240" s="519">
        <v>10000</v>
      </c>
      <c r="EH1240" s="519">
        <v>10000</v>
      </c>
      <c r="EI1240" s="519">
        <v>10000</v>
      </c>
      <c r="EJ1240" s="519">
        <v>10000</v>
      </c>
      <c r="EK1240" s="519">
        <v>10000</v>
      </c>
      <c r="EL1240" s="519">
        <v>10000</v>
      </c>
      <c r="EM1240" s="519">
        <v>10000</v>
      </c>
      <c r="EN1240" s="519">
        <v>10000</v>
      </c>
      <c r="EO1240" s="519">
        <v>10000</v>
      </c>
      <c r="EP1240" s="519">
        <v>10000</v>
      </c>
      <c r="EQ1240" s="519">
        <v>10000</v>
      </c>
      <c r="ER1240" s="519">
        <v>10000</v>
      </c>
      <c r="ES1240" s="519">
        <v>10000</v>
      </c>
      <c r="ET1240" s="519">
        <v>10000</v>
      </c>
      <c r="EU1240" s="519">
        <v>10000</v>
      </c>
      <c r="EV1240" s="519">
        <v>10000</v>
      </c>
      <c r="EW1240" s="519">
        <v>10000</v>
      </c>
      <c r="EX1240" s="519">
        <v>10000</v>
      </c>
      <c r="EY1240" s="519">
        <v>10000</v>
      </c>
      <c r="EZ1240" s="519">
        <v>10000</v>
      </c>
      <c r="FA1240" s="519">
        <v>10000</v>
      </c>
      <c r="FB1240" s="519">
        <v>10000</v>
      </c>
      <c r="FC1240" s="519">
        <v>10000</v>
      </c>
      <c r="FD1240" s="519">
        <v>10000</v>
      </c>
      <c r="FE1240" s="519">
        <v>10000</v>
      </c>
      <c r="FF1240" s="519">
        <v>10000</v>
      </c>
      <c r="FG1240" s="519">
        <v>10000</v>
      </c>
      <c r="FH1240" s="519">
        <v>10000</v>
      </c>
      <c r="FI1240" s="519">
        <v>10000</v>
      </c>
      <c r="FJ1240" s="519">
        <v>10000</v>
      </c>
      <c r="FK1240" s="519">
        <v>10000</v>
      </c>
      <c r="FL1240" s="519">
        <v>10000</v>
      </c>
      <c r="FM1240" s="519">
        <v>10000</v>
      </c>
      <c r="FN1240" s="519">
        <v>10000</v>
      </c>
      <c r="FO1240" s="519">
        <v>10000</v>
      </c>
      <c r="FP1240" s="519">
        <v>10000</v>
      </c>
      <c r="FQ1240" s="519">
        <v>10000</v>
      </c>
      <c r="FR1240" s="519">
        <v>10000</v>
      </c>
      <c r="FS1240" s="519">
        <v>10000</v>
      </c>
      <c r="FT1240" s="519">
        <v>10000</v>
      </c>
      <c r="FU1240" s="519">
        <v>10000</v>
      </c>
      <c r="FV1240" s="519">
        <v>10000</v>
      </c>
      <c r="FW1240" s="519">
        <v>10000</v>
      </c>
      <c r="FX1240" s="519">
        <v>0</v>
      </c>
      <c r="FY1240" s="519">
        <v>0</v>
      </c>
      <c r="FZ1240" s="519">
        <v>0</v>
      </c>
      <c r="GA1240" s="519">
        <v>0</v>
      </c>
      <c r="GB1240" s="519">
        <v>0</v>
      </c>
      <c r="GC1240" s="519">
        <v>0</v>
      </c>
      <c r="GD1240" s="519">
        <v>0</v>
      </c>
      <c r="GE1240" s="519">
        <v>0</v>
      </c>
      <c r="GF1240" s="519">
        <v>0</v>
      </c>
      <c r="GG1240" s="519">
        <v>0</v>
      </c>
      <c r="GH1240" s="519">
        <v>0</v>
      </c>
      <c r="GI1240" s="519">
        <v>0</v>
      </c>
      <c r="GJ1240" s="519">
        <v>0</v>
      </c>
      <c r="GK1240" s="519">
        <v>0</v>
      </c>
      <c r="GL1240" s="519">
        <v>0</v>
      </c>
      <c r="GM1240" s="519">
        <v>0</v>
      </c>
      <c r="GN1240" s="519">
        <v>0</v>
      </c>
      <c r="GO1240" s="519">
        <v>0</v>
      </c>
      <c r="GP1240" s="519">
        <v>0</v>
      </c>
      <c r="GQ1240" s="519">
        <v>0</v>
      </c>
      <c r="GR1240" s="519">
        <v>0</v>
      </c>
      <c r="GS1240" s="519">
        <v>0</v>
      </c>
      <c r="GT1240" s="519">
        <v>0</v>
      </c>
      <c r="GU1240" s="519">
        <v>0</v>
      </c>
      <c r="GV1240" s="519">
        <v>0</v>
      </c>
      <c r="GW1240" s="519">
        <v>0</v>
      </c>
      <c r="GX1240" s="519">
        <v>0</v>
      </c>
      <c r="GY1240" s="519">
        <v>0</v>
      </c>
      <c r="GZ1240" s="519">
        <v>0</v>
      </c>
      <c r="HA1240" s="519">
        <v>0</v>
      </c>
      <c r="HB1240" s="519">
        <v>0</v>
      </c>
      <c r="HC1240" s="519">
        <v>0</v>
      </c>
      <c r="HD1240" s="519">
        <v>0</v>
      </c>
      <c r="HE1240" s="519">
        <v>0</v>
      </c>
      <c r="HF1240" s="519">
        <v>0</v>
      </c>
      <c r="HG1240" s="519">
        <v>0</v>
      </c>
      <c r="HH1240" s="519">
        <v>0</v>
      </c>
      <c r="HI1240" s="519">
        <v>0</v>
      </c>
      <c r="HJ1240" s="519">
        <v>0</v>
      </c>
      <c r="HK1240" s="519">
        <v>0</v>
      </c>
      <c r="HL1240" s="519">
        <v>0</v>
      </c>
      <c r="HM1240" s="519">
        <v>0</v>
      </c>
      <c r="HN1240" s="519">
        <v>0</v>
      </c>
      <c r="HO1240" s="519">
        <v>0</v>
      </c>
      <c r="HP1240" s="519">
        <v>0</v>
      </c>
      <c r="HQ1240" s="519">
        <v>0</v>
      </c>
      <c r="HR1240" s="519">
        <v>0</v>
      </c>
      <c r="HS1240" s="519">
        <v>0</v>
      </c>
      <c r="HT1240" s="519">
        <v>0</v>
      </c>
      <c r="HU1240" s="519">
        <v>0</v>
      </c>
      <c r="HV1240" s="519">
        <v>0</v>
      </c>
      <c r="HW1240" s="519">
        <v>0</v>
      </c>
      <c r="HX1240" s="519">
        <v>0</v>
      </c>
      <c r="HY1240" s="519">
        <v>0</v>
      </c>
      <c r="HZ1240" s="519">
        <v>0</v>
      </c>
      <c r="IA1240" s="519">
        <v>0</v>
      </c>
      <c r="IB1240" s="519">
        <v>0</v>
      </c>
      <c r="IC1240" s="519">
        <v>0</v>
      </c>
      <c r="ID1240" s="519">
        <v>0</v>
      </c>
      <c r="IE1240" s="519">
        <v>0</v>
      </c>
      <c r="IF1240" s="519">
        <v>0</v>
      </c>
      <c r="IG1240" s="519">
        <v>0</v>
      </c>
      <c r="IH1240" s="519">
        <v>0</v>
      </c>
      <c r="II1240" s="519">
        <v>0</v>
      </c>
      <c r="IJ1240" s="519">
        <v>0</v>
      </c>
      <c r="IK1240" s="519">
        <v>0</v>
      </c>
    </row>
    <row r="1241" spans="2:245" hidden="1">
      <c r="B1241" s="519" t="s">
        <v>1061</v>
      </c>
      <c r="C1241" s="519"/>
      <c r="D1241" s="519"/>
      <c r="E1241" s="519"/>
      <c r="F1241" s="519">
        <v>1</v>
      </c>
      <c r="G1241" s="519"/>
      <c r="H1241" s="519">
        <v>1</v>
      </c>
      <c r="I1241" s="519">
        <v>4</v>
      </c>
      <c r="J1241" s="519" t="str">
        <f t="shared" si="60"/>
        <v>SDN15010104</v>
      </c>
      <c r="K1241" s="519">
        <v>630</v>
      </c>
      <c r="M1241" s="337"/>
      <c r="N1241" s="519" t="s">
        <v>1063</v>
      </c>
      <c r="O1241" s="519" t="s">
        <v>1060</v>
      </c>
      <c r="P1241" s="519">
        <v>14</v>
      </c>
      <c r="Q1241" s="521" t="str">
        <f t="shared" si="61"/>
        <v>SDN300214</v>
      </c>
      <c r="R1241" s="519">
        <v>296.8</v>
      </c>
      <c r="S1241" s="519">
        <v>2000</v>
      </c>
      <c r="T1241" s="519">
        <v>2000</v>
      </c>
      <c r="U1241" s="519">
        <v>2000</v>
      </c>
      <c r="V1241" s="519">
        <v>2000</v>
      </c>
      <c r="W1241" s="519">
        <v>2000</v>
      </c>
      <c r="X1241" s="519">
        <v>2077.6</v>
      </c>
      <c r="Y1241" s="519">
        <v>2374.4</v>
      </c>
      <c r="Z1241" s="519">
        <v>2671.2</v>
      </c>
      <c r="AA1241" s="519">
        <v>2968</v>
      </c>
      <c r="AB1241" s="519">
        <v>3264.8</v>
      </c>
      <c r="AC1241" s="519">
        <v>3561.6</v>
      </c>
      <c r="AD1241" s="519">
        <v>3858.4</v>
      </c>
      <c r="AE1241" s="519">
        <v>4155.2</v>
      </c>
      <c r="AF1241" s="519">
        <v>4452</v>
      </c>
      <c r="AG1241" s="519">
        <v>4689.3999999999996</v>
      </c>
      <c r="AH1241" s="519">
        <v>4926.8999999999996</v>
      </c>
      <c r="AI1241" s="519">
        <v>5164.3</v>
      </c>
      <c r="AJ1241" s="519">
        <v>5401.8</v>
      </c>
      <c r="AK1241" s="519">
        <v>5639.2</v>
      </c>
      <c r="AL1241" s="519">
        <v>5876.6</v>
      </c>
      <c r="AM1241" s="519">
        <v>6114.1</v>
      </c>
      <c r="AN1241" s="519">
        <v>6351.5</v>
      </c>
      <c r="AO1241" s="519">
        <v>6589</v>
      </c>
      <c r="AP1241" s="519">
        <v>6826.4</v>
      </c>
      <c r="AQ1241" s="519">
        <v>7063.8</v>
      </c>
      <c r="AR1241" s="519">
        <v>7301.3</v>
      </c>
      <c r="AS1241" s="519">
        <v>7538.7</v>
      </c>
      <c r="AT1241" s="519">
        <v>7776.2</v>
      </c>
      <c r="AU1241" s="519">
        <v>8013.6</v>
      </c>
      <c r="AV1241" s="519">
        <v>8013.6</v>
      </c>
      <c r="AW1241" s="519">
        <v>8013.6</v>
      </c>
      <c r="AX1241" s="519">
        <v>8013.6</v>
      </c>
      <c r="AY1241" s="519">
        <v>8013.6</v>
      </c>
      <c r="AZ1241" s="519">
        <v>8013.6</v>
      </c>
      <c r="BA1241" s="519">
        <v>8013.6</v>
      </c>
      <c r="BB1241" s="519">
        <v>8013.6</v>
      </c>
      <c r="BC1241" s="519">
        <v>8013.6</v>
      </c>
      <c r="BD1241" s="519">
        <v>8013.6</v>
      </c>
      <c r="BE1241" s="519">
        <v>8013.6</v>
      </c>
      <c r="BF1241" s="519">
        <v>8013.6</v>
      </c>
      <c r="BG1241" s="519">
        <v>8013.6</v>
      </c>
      <c r="BH1241" s="519">
        <v>8013.6</v>
      </c>
      <c r="BI1241" s="519">
        <v>8013.6</v>
      </c>
      <c r="BJ1241" s="519">
        <v>8013.6</v>
      </c>
      <c r="BK1241" s="519">
        <v>0</v>
      </c>
      <c r="BL1241" s="519">
        <v>0</v>
      </c>
      <c r="BM1241" s="519">
        <v>0</v>
      </c>
      <c r="BN1241" s="519">
        <v>0</v>
      </c>
      <c r="BO1241" s="519">
        <v>0</v>
      </c>
      <c r="BP1241" s="519">
        <v>0</v>
      </c>
      <c r="BQ1241" s="519">
        <v>0</v>
      </c>
      <c r="BR1241" s="519">
        <v>0</v>
      </c>
      <c r="BS1241" s="519">
        <v>0</v>
      </c>
      <c r="BT1241" s="519">
        <v>0</v>
      </c>
      <c r="BU1241" s="519">
        <v>0</v>
      </c>
      <c r="BV1241" s="519">
        <v>0</v>
      </c>
      <c r="BW1241" s="519">
        <v>0</v>
      </c>
      <c r="BX1241" s="519">
        <v>0</v>
      </c>
      <c r="BY1241" s="519">
        <v>0</v>
      </c>
      <c r="BZ1241" s="519">
        <v>0</v>
      </c>
      <c r="CA1241" s="519">
        <v>0</v>
      </c>
      <c r="CB1241" s="519">
        <v>0</v>
      </c>
      <c r="CC1241" s="519">
        <v>0</v>
      </c>
      <c r="CD1241" s="519">
        <v>0</v>
      </c>
      <c r="CE1241" s="519">
        <v>0</v>
      </c>
      <c r="CF1241" s="519">
        <v>0</v>
      </c>
      <c r="CG1241" s="519">
        <v>0</v>
      </c>
      <c r="CH1241" s="519">
        <v>0</v>
      </c>
      <c r="CI1241" s="519">
        <v>0</v>
      </c>
      <c r="CJ1241" s="519">
        <v>0</v>
      </c>
      <c r="CK1241" s="519">
        <v>0</v>
      </c>
      <c r="CL1241" s="519">
        <v>0</v>
      </c>
      <c r="CM1241" s="519">
        <v>0</v>
      </c>
      <c r="CN1241" s="519">
        <v>0</v>
      </c>
      <c r="CO1241" s="519">
        <v>0</v>
      </c>
      <c r="CP1241" s="519">
        <v>0</v>
      </c>
      <c r="CQ1241" s="519">
        <v>0</v>
      </c>
      <c r="CR1241" s="519">
        <v>0</v>
      </c>
      <c r="CS1241" s="519">
        <v>0</v>
      </c>
      <c r="CT1241" s="519">
        <v>0</v>
      </c>
      <c r="CU1241" s="519">
        <v>0</v>
      </c>
      <c r="CV1241" s="519">
        <v>0</v>
      </c>
      <c r="CW1241" s="519">
        <v>0</v>
      </c>
      <c r="CX1241" s="519">
        <v>0</v>
      </c>
      <c r="CY1241" s="519">
        <v>0</v>
      </c>
      <c r="CZ1241" s="519">
        <v>0</v>
      </c>
      <c r="DA1241" s="519">
        <v>0</v>
      </c>
      <c r="DB1241" s="519">
        <v>0</v>
      </c>
      <c r="DC1241" s="519">
        <v>0</v>
      </c>
      <c r="DD1241" s="519">
        <v>0</v>
      </c>
      <c r="DE1241" s="519">
        <v>0</v>
      </c>
      <c r="DF1241" s="519">
        <v>0</v>
      </c>
      <c r="DG1241" s="519">
        <v>0</v>
      </c>
      <c r="DH1241" s="519">
        <v>0</v>
      </c>
      <c r="DI1241" s="519">
        <v>0</v>
      </c>
      <c r="DJ1241" s="519">
        <v>0</v>
      </c>
      <c r="DK1241" s="519">
        <v>0</v>
      </c>
      <c r="DL1241" s="519">
        <v>0</v>
      </c>
      <c r="DM1241" s="519">
        <v>0</v>
      </c>
      <c r="DN1241" s="519">
        <v>0</v>
      </c>
      <c r="DO1241" s="519">
        <v>0</v>
      </c>
      <c r="DP1241" s="519">
        <v>0</v>
      </c>
      <c r="DQ1241" s="519">
        <v>0</v>
      </c>
      <c r="DR1241" s="519">
        <v>0</v>
      </c>
      <c r="DS1241" s="519">
        <v>0</v>
      </c>
      <c r="DT1241" s="519">
        <v>0</v>
      </c>
      <c r="DU1241" s="519">
        <v>0</v>
      </c>
      <c r="DV1241" s="519">
        <v>0</v>
      </c>
      <c r="DW1241" s="519">
        <v>0</v>
      </c>
      <c r="DX1241" s="519">
        <v>0</v>
      </c>
      <c r="DZ1241" s="337"/>
      <c r="EA1241" s="519" t="s">
        <v>1063</v>
      </c>
      <c r="EB1241" s="519" t="s">
        <v>1060</v>
      </c>
      <c r="EC1241" s="519">
        <v>14</v>
      </c>
      <c r="ED1241" s="183" t="str">
        <f t="shared" si="62"/>
        <v>SDN300214</v>
      </c>
      <c r="EE1241" s="519">
        <v>296.8</v>
      </c>
      <c r="EF1241" s="519">
        <v>10000</v>
      </c>
      <c r="EG1241" s="519">
        <v>10000</v>
      </c>
      <c r="EH1241" s="519">
        <v>10000</v>
      </c>
      <c r="EI1241" s="519">
        <v>10000</v>
      </c>
      <c r="EJ1241" s="519">
        <v>10000</v>
      </c>
      <c r="EK1241" s="519">
        <v>10000</v>
      </c>
      <c r="EL1241" s="519">
        <v>10000</v>
      </c>
      <c r="EM1241" s="519">
        <v>10000</v>
      </c>
      <c r="EN1241" s="519">
        <v>10000</v>
      </c>
      <c r="EO1241" s="519">
        <v>10000</v>
      </c>
      <c r="EP1241" s="519">
        <v>10000</v>
      </c>
      <c r="EQ1241" s="519">
        <v>10000</v>
      </c>
      <c r="ER1241" s="519">
        <v>10000</v>
      </c>
      <c r="ES1241" s="519">
        <v>10000</v>
      </c>
      <c r="ET1241" s="519">
        <v>10000</v>
      </c>
      <c r="EU1241" s="519">
        <v>10000</v>
      </c>
      <c r="EV1241" s="519">
        <v>10000</v>
      </c>
      <c r="EW1241" s="519">
        <v>10000</v>
      </c>
      <c r="EX1241" s="519">
        <v>10000</v>
      </c>
      <c r="EY1241" s="519">
        <v>10000</v>
      </c>
      <c r="EZ1241" s="519">
        <v>10000</v>
      </c>
      <c r="FA1241" s="519">
        <v>10000</v>
      </c>
      <c r="FB1241" s="519">
        <v>10000</v>
      </c>
      <c r="FC1241" s="519">
        <v>10000</v>
      </c>
      <c r="FD1241" s="519">
        <v>10000</v>
      </c>
      <c r="FE1241" s="519">
        <v>10000</v>
      </c>
      <c r="FF1241" s="519">
        <v>10000</v>
      </c>
      <c r="FG1241" s="519">
        <v>10000</v>
      </c>
      <c r="FH1241" s="519">
        <v>10000</v>
      </c>
      <c r="FI1241" s="519">
        <v>10000</v>
      </c>
      <c r="FJ1241" s="519">
        <v>10000</v>
      </c>
      <c r="FK1241" s="519">
        <v>10000</v>
      </c>
      <c r="FL1241" s="519">
        <v>10000</v>
      </c>
      <c r="FM1241" s="519">
        <v>10000</v>
      </c>
      <c r="FN1241" s="519">
        <v>10000</v>
      </c>
      <c r="FO1241" s="519">
        <v>10000</v>
      </c>
      <c r="FP1241" s="519">
        <v>10000</v>
      </c>
      <c r="FQ1241" s="519">
        <v>10000</v>
      </c>
      <c r="FR1241" s="519">
        <v>10000</v>
      </c>
      <c r="FS1241" s="519">
        <v>10000</v>
      </c>
      <c r="FT1241" s="519">
        <v>10000</v>
      </c>
      <c r="FU1241" s="519">
        <v>10000</v>
      </c>
      <c r="FV1241" s="519">
        <v>10000</v>
      </c>
      <c r="FW1241" s="519">
        <v>10000</v>
      </c>
      <c r="FX1241" s="519">
        <v>0</v>
      </c>
      <c r="FY1241" s="519">
        <v>0</v>
      </c>
      <c r="FZ1241" s="519">
        <v>0</v>
      </c>
      <c r="GA1241" s="519">
        <v>0</v>
      </c>
      <c r="GB1241" s="519">
        <v>0</v>
      </c>
      <c r="GC1241" s="519">
        <v>0</v>
      </c>
      <c r="GD1241" s="519">
        <v>0</v>
      </c>
      <c r="GE1241" s="519">
        <v>0</v>
      </c>
      <c r="GF1241" s="519">
        <v>0</v>
      </c>
      <c r="GG1241" s="519">
        <v>0</v>
      </c>
      <c r="GH1241" s="519">
        <v>0</v>
      </c>
      <c r="GI1241" s="519">
        <v>0</v>
      </c>
      <c r="GJ1241" s="519">
        <v>0</v>
      </c>
      <c r="GK1241" s="519">
        <v>0</v>
      </c>
      <c r="GL1241" s="519">
        <v>0</v>
      </c>
      <c r="GM1241" s="519">
        <v>0</v>
      </c>
      <c r="GN1241" s="519">
        <v>0</v>
      </c>
      <c r="GO1241" s="519">
        <v>0</v>
      </c>
      <c r="GP1241" s="519">
        <v>0</v>
      </c>
      <c r="GQ1241" s="519">
        <v>0</v>
      </c>
      <c r="GR1241" s="519">
        <v>0</v>
      </c>
      <c r="GS1241" s="519">
        <v>0</v>
      </c>
      <c r="GT1241" s="519">
        <v>0</v>
      </c>
      <c r="GU1241" s="519">
        <v>0</v>
      </c>
      <c r="GV1241" s="519">
        <v>0</v>
      </c>
      <c r="GW1241" s="519">
        <v>0</v>
      </c>
      <c r="GX1241" s="519">
        <v>0</v>
      </c>
      <c r="GY1241" s="519">
        <v>0</v>
      </c>
      <c r="GZ1241" s="519">
        <v>0</v>
      </c>
      <c r="HA1241" s="519">
        <v>0</v>
      </c>
      <c r="HB1241" s="519">
        <v>0</v>
      </c>
      <c r="HC1241" s="519">
        <v>0</v>
      </c>
      <c r="HD1241" s="519">
        <v>0</v>
      </c>
      <c r="HE1241" s="519">
        <v>0</v>
      </c>
      <c r="HF1241" s="519">
        <v>0</v>
      </c>
      <c r="HG1241" s="519">
        <v>0</v>
      </c>
      <c r="HH1241" s="519">
        <v>0</v>
      </c>
      <c r="HI1241" s="519">
        <v>0</v>
      </c>
      <c r="HJ1241" s="519">
        <v>0</v>
      </c>
      <c r="HK1241" s="519">
        <v>0</v>
      </c>
      <c r="HL1241" s="519">
        <v>0</v>
      </c>
      <c r="HM1241" s="519">
        <v>0</v>
      </c>
      <c r="HN1241" s="519">
        <v>0</v>
      </c>
      <c r="HO1241" s="519">
        <v>0</v>
      </c>
      <c r="HP1241" s="519">
        <v>0</v>
      </c>
      <c r="HQ1241" s="519">
        <v>0</v>
      </c>
      <c r="HR1241" s="519">
        <v>0</v>
      </c>
      <c r="HS1241" s="519">
        <v>0</v>
      </c>
      <c r="HT1241" s="519">
        <v>0</v>
      </c>
      <c r="HU1241" s="519">
        <v>0</v>
      </c>
      <c r="HV1241" s="519">
        <v>0</v>
      </c>
      <c r="HW1241" s="519">
        <v>0</v>
      </c>
      <c r="HX1241" s="519">
        <v>0</v>
      </c>
      <c r="HY1241" s="519">
        <v>0</v>
      </c>
      <c r="HZ1241" s="519">
        <v>0</v>
      </c>
      <c r="IA1241" s="519">
        <v>0</v>
      </c>
      <c r="IB1241" s="519">
        <v>0</v>
      </c>
      <c r="IC1241" s="519">
        <v>0</v>
      </c>
      <c r="ID1241" s="519">
        <v>0</v>
      </c>
      <c r="IE1241" s="519">
        <v>0</v>
      </c>
      <c r="IF1241" s="519">
        <v>0</v>
      </c>
      <c r="IG1241" s="519">
        <v>0</v>
      </c>
      <c r="IH1241" s="519">
        <v>0</v>
      </c>
      <c r="II1241" s="519">
        <v>0</v>
      </c>
      <c r="IJ1241" s="519">
        <v>0</v>
      </c>
      <c r="IK1241" s="519">
        <v>0</v>
      </c>
    </row>
    <row r="1242" spans="2:245" hidden="1">
      <c r="B1242" s="519" t="s">
        <v>1061</v>
      </c>
      <c r="C1242" s="519"/>
      <c r="D1242" s="519"/>
      <c r="E1242" s="519"/>
      <c r="F1242" s="519">
        <v>1</v>
      </c>
      <c r="G1242" s="519"/>
      <c r="H1242" s="519">
        <v>1</v>
      </c>
      <c r="I1242" s="519">
        <v>5</v>
      </c>
      <c r="J1242" s="519" t="str">
        <f t="shared" si="60"/>
        <v>SDN15010105</v>
      </c>
      <c r="K1242" s="519">
        <v>630</v>
      </c>
      <c r="M1242" s="337"/>
      <c r="N1242" s="519" t="s">
        <v>1063</v>
      </c>
      <c r="O1242" s="519" t="s">
        <v>1060</v>
      </c>
      <c r="P1242" s="519">
        <v>15</v>
      </c>
      <c r="Q1242" s="521" t="str">
        <f t="shared" si="61"/>
        <v>SDN300215</v>
      </c>
      <c r="R1242" s="519">
        <v>296.8</v>
      </c>
      <c r="S1242" s="519">
        <v>2000</v>
      </c>
      <c r="T1242" s="519">
        <v>2000</v>
      </c>
      <c r="U1242" s="519">
        <v>2000</v>
      </c>
      <c r="V1242" s="519">
        <v>2000</v>
      </c>
      <c r="W1242" s="519">
        <v>2000</v>
      </c>
      <c r="X1242" s="519">
        <v>2077.6</v>
      </c>
      <c r="Y1242" s="519">
        <v>2374.4</v>
      </c>
      <c r="Z1242" s="519">
        <v>2671.2</v>
      </c>
      <c r="AA1242" s="519">
        <v>2968</v>
      </c>
      <c r="AB1242" s="519">
        <v>3264.8</v>
      </c>
      <c r="AC1242" s="519">
        <v>3561.6</v>
      </c>
      <c r="AD1242" s="519">
        <v>3858.4</v>
      </c>
      <c r="AE1242" s="519">
        <v>4155.2</v>
      </c>
      <c r="AF1242" s="519">
        <v>4452</v>
      </c>
      <c r="AG1242" s="519">
        <v>4689.3999999999996</v>
      </c>
      <c r="AH1242" s="519">
        <v>4926.8999999999996</v>
      </c>
      <c r="AI1242" s="519">
        <v>5164.3</v>
      </c>
      <c r="AJ1242" s="519">
        <v>5401.8</v>
      </c>
      <c r="AK1242" s="519">
        <v>5639.2</v>
      </c>
      <c r="AL1242" s="519">
        <v>5876.6</v>
      </c>
      <c r="AM1242" s="519">
        <v>6114.1</v>
      </c>
      <c r="AN1242" s="519">
        <v>6351.5</v>
      </c>
      <c r="AO1242" s="519">
        <v>6589</v>
      </c>
      <c r="AP1242" s="519">
        <v>6826.4</v>
      </c>
      <c r="AQ1242" s="519">
        <v>7063.8</v>
      </c>
      <c r="AR1242" s="519">
        <v>7301.3</v>
      </c>
      <c r="AS1242" s="519">
        <v>7538.7</v>
      </c>
      <c r="AT1242" s="519">
        <v>7776.2</v>
      </c>
      <c r="AU1242" s="519">
        <v>8013.6</v>
      </c>
      <c r="AV1242" s="519">
        <v>8013.6</v>
      </c>
      <c r="AW1242" s="519">
        <v>8013.6</v>
      </c>
      <c r="AX1242" s="519">
        <v>8013.6</v>
      </c>
      <c r="AY1242" s="519">
        <v>8013.6</v>
      </c>
      <c r="AZ1242" s="519">
        <v>8013.6</v>
      </c>
      <c r="BA1242" s="519">
        <v>8013.6</v>
      </c>
      <c r="BB1242" s="519">
        <v>8013.6</v>
      </c>
      <c r="BC1242" s="519">
        <v>8013.6</v>
      </c>
      <c r="BD1242" s="519">
        <v>8013.6</v>
      </c>
      <c r="BE1242" s="519">
        <v>8013.6</v>
      </c>
      <c r="BF1242" s="519">
        <v>8013.6</v>
      </c>
      <c r="BG1242" s="519">
        <v>8013.6</v>
      </c>
      <c r="BH1242" s="519">
        <v>8013.6</v>
      </c>
      <c r="BI1242" s="519">
        <v>8013.6</v>
      </c>
      <c r="BJ1242" s="519">
        <v>8013.6</v>
      </c>
      <c r="BK1242" s="519">
        <v>0</v>
      </c>
      <c r="BL1242" s="519">
        <v>0</v>
      </c>
      <c r="BM1242" s="519">
        <v>0</v>
      </c>
      <c r="BN1242" s="519">
        <v>0</v>
      </c>
      <c r="BO1242" s="519">
        <v>0</v>
      </c>
      <c r="BP1242" s="519">
        <v>0</v>
      </c>
      <c r="BQ1242" s="519">
        <v>0</v>
      </c>
      <c r="BR1242" s="519">
        <v>0</v>
      </c>
      <c r="BS1242" s="519">
        <v>0</v>
      </c>
      <c r="BT1242" s="519">
        <v>0</v>
      </c>
      <c r="BU1242" s="519">
        <v>0</v>
      </c>
      <c r="BV1242" s="519">
        <v>0</v>
      </c>
      <c r="BW1242" s="519">
        <v>0</v>
      </c>
      <c r="BX1242" s="519">
        <v>0</v>
      </c>
      <c r="BY1242" s="519">
        <v>0</v>
      </c>
      <c r="BZ1242" s="519">
        <v>0</v>
      </c>
      <c r="CA1242" s="519">
        <v>0</v>
      </c>
      <c r="CB1242" s="519">
        <v>0</v>
      </c>
      <c r="CC1242" s="519">
        <v>0</v>
      </c>
      <c r="CD1242" s="519">
        <v>0</v>
      </c>
      <c r="CE1242" s="519">
        <v>0</v>
      </c>
      <c r="CF1242" s="519">
        <v>0</v>
      </c>
      <c r="CG1242" s="519">
        <v>0</v>
      </c>
      <c r="CH1242" s="519">
        <v>0</v>
      </c>
      <c r="CI1242" s="519">
        <v>0</v>
      </c>
      <c r="CJ1242" s="519">
        <v>0</v>
      </c>
      <c r="CK1242" s="519">
        <v>0</v>
      </c>
      <c r="CL1242" s="519">
        <v>0</v>
      </c>
      <c r="CM1242" s="519">
        <v>0</v>
      </c>
      <c r="CN1242" s="519">
        <v>0</v>
      </c>
      <c r="CO1242" s="519">
        <v>0</v>
      </c>
      <c r="CP1242" s="519">
        <v>0</v>
      </c>
      <c r="CQ1242" s="519">
        <v>0</v>
      </c>
      <c r="CR1242" s="519">
        <v>0</v>
      </c>
      <c r="CS1242" s="519">
        <v>0</v>
      </c>
      <c r="CT1242" s="519">
        <v>0</v>
      </c>
      <c r="CU1242" s="519">
        <v>0</v>
      </c>
      <c r="CV1242" s="519">
        <v>0</v>
      </c>
      <c r="CW1242" s="519">
        <v>0</v>
      </c>
      <c r="CX1242" s="519">
        <v>0</v>
      </c>
      <c r="CY1242" s="519">
        <v>0</v>
      </c>
      <c r="CZ1242" s="519">
        <v>0</v>
      </c>
      <c r="DA1242" s="519">
        <v>0</v>
      </c>
      <c r="DB1242" s="519">
        <v>0</v>
      </c>
      <c r="DC1242" s="519">
        <v>0</v>
      </c>
      <c r="DD1242" s="519">
        <v>0</v>
      </c>
      <c r="DE1242" s="519">
        <v>0</v>
      </c>
      <c r="DF1242" s="519">
        <v>0</v>
      </c>
      <c r="DG1242" s="519">
        <v>0</v>
      </c>
      <c r="DH1242" s="519">
        <v>0</v>
      </c>
      <c r="DI1242" s="519">
        <v>0</v>
      </c>
      <c r="DJ1242" s="519">
        <v>0</v>
      </c>
      <c r="DK1242" s="519">
        <v>0</v>
      </c>
      <c r="DL1242" s="519">
        <v>0</v>
      </c>
      <c r="DM1242" s="519">
        <v>0</v>
      </c>
      <c r="DN1242" s="519">
        <v>0</v>
      </c>
      <c r="DO1242" s="519">
        <v>0</v>
      </c>
      <c r="DP1242" s="519">
        <v>0</v>
      </c>
      <c r="DQ1242" s="519">
        <v>0</v>
      </c>
      <c r="DR1242" s="519">
        <v>0</v>
      </c>
      <c r="DS1242" s="519">
        <v>0</v>
      </c>
      <c r="DT1242" s="519">
        <v>0</v>
      </c>
      <c r="DU1242" s="519">
        <v>0</v>
      </c>
      <c r="DV1242" s="519">
        <v>0</v>
      </c>
      <c r="DW1242" s="519">
        <v>0</v>
      </c>
      <c r="DX1242" s="519">
        <v>0</v>
      </c>
      <c r="DZ1242" s="337"/>
      <c r="EA1242" s="519" t="s">
        <v>1063</v>
      </c>
      <c r="EB1242" s="519" t="s">
        <v>1060</v>
      </c>
      <c r="EC1242" s="519">
        <v>15</v>
      </c>
      <c r="ED1242" s="183" t="str">
        <f t="shared" si="62"/>
        <v>SDN300215</v>
      </c>
      <c r="EE1242" s="519">
        <v>296.8</v>
      </c>
      <c r="EF1242" s="519">
        <v>10000</v>
      </c>
      <c r="EG1242" s="519">
        <v>10000</v>
      </c>
      <c r="EH1242" s="519">
        <v>10000</v>
      </c>
      <c r="EI1242" s="519">
        <v>10000</v>
      </c>
      <c r="EJ1242" s="519">
        <v>10000</v>
      </c>
      <c r="EK1242" s="519">
        <v>10000</v>
      </c>
      <c r="EL1242" s="519">
        <v>10000</v>
      </c>
      <c r="EM1242" s="519">
        <v>10000</v>
      </c>
      <c r="EN1242" s="519">
        <v>10000</v>
      </c>
      <c r="EO1242" s="519">
        <v>10000</v>
      </c>
      <c r="EP1242" s="519">
        <v>10000</v>
      </c>
      <c r="EQ1242" s="519">
        <v>10000</v>
      </c>
      <c r="ER1242" s="519">
        <v>10000</v>
      </c>
      <c r="ES1242" s="519">
        <v>10000</v>
      </c>
      <c r="ET1242" s="519">
        <v>10000</v>
      </c>
      <c r="EU1242" s="519">
        <v>10000</v>
      </c>
      <c r="EV1242" s="519">
        <v>10000</v>
      </c>
      <c r="EW1242" s="519">
        <v>10000</v>
      </c>
      <c r="EX1242" s="519">
        <v>10000</v>
      </c>
      <c r="EY1242" s="519">
        <v>10000</v>
      </c>
      <c r="EZ1242" s="519">
        <v>10000</v>
      </c>
      <c r="FA1242" s="519">
        <v>10000</v>
      </c>
      <c r="FB1242" s="519">
        <v>10000</v>
      </c>
      <c r="FC1242" s="519">
        <v>10000</v>
      </c>
      <c r="FD1242" s="519">
        <v>10000</v>
      </c>
      <c r="FE1242" s="519">
        <v>10000</v>
      </c>
      <c r="FF1242" s="519">
        <v>10000</v>
      </c>
      <c r="FG1242" s="519">
        <v>10000</v>
      </c>
      <c r="FH1242" s="519">
        <v>10000</v>
      </c>
      <c r="FI1242" s="519">
        <v>10000</v>
      </c>
      <c r="FJ1242" s="519">
        <v>10000</v>
      </c>
      <c r="FK1242" s="519">
        <v>10000</v>
      </c>
      <c r="FL1242" s="519">
        <v>10000</v>
      </c>
      <c r="FM1242" s="519">
        <v>10000</v>
      </c>
      <c r="FN1242" s="519">
        <v>10000</v>
      </c>
      <c r="FO1242" s="519">
        <v>10000</v>
      </c>
      <c r="FP1242" s="519">
        <v>10000</v>
      </c>
      <c r="FQ1242" s="519">
        <v>10000</v>
      </c>
      <c r="FR1242" s="519">
        <v>10000</v>
      </c>
      <c r="FS1242" s="519">
        <v>10000</v>
      </c>
      <c r="FT1242" s="519">
        <v>10000</v>
      </c>
      <c r="FU1242" s="519">
        <v>10000</v>
      </c>
      <c r="FV1242" s="519">
        <v>10000</v>
      </c>
      <c r="FW1242" s="519">
        <v>10000</v>
      </c>
      <c r="FX1242" s="519">
        <v>0</v>
      </c>
      <c r="FY1242" s="519">
        <v>0</v>
      </c>
      <c r="FZ1242" s="519">
        <v>0</v>
      </c>
      <c r="GA1242" s="519">
        <v>0</v>
      </c>
      <c r="GB1242" s="519">
        <v>0</v>
      </c>
      <c r="GC1242" s="519">
        <v>0</v>
      </c>
      <c r="GD1242" s="519">
        <v>0</v>
      </c>
      <c r="GE1242" s="519">
        <v>0</v>
      </c>
      <c r="GF1242" s="519">
        <v>0</v>
      </c>
      <c r="GG1242" s="519">
        <v>0</v>
      </c>
      <c r="GH1242" s="519">
        <v>0</v>
      </c>
      <c r="GI1242" s="519">
        <v>0</v>
      </c>
      <c r="GJ1242" s="519">
        <v>0</v>
      </c>
      <c r="GK1242" s="519">
        <v>0</v>
      </c>
      <c r="GL1242" s="519">
        <v>0</v>
      </c>
      <c r="GM1242" s="519">
        <v>0</v>
      </c>
      <c r="GN1242" s="519">
        <v>0</v>
      </c>
      <c r="GO1242" s="519">
        <v>0</v>
      </c>
      <c r="GP1242" s="519">
        <v>0</v>
      </c>
      <c r="GQ1242" s="519">
        <v>0</v>
      </c>
      <c r="GR1242" s="519">
        <v>0</v>
      </c>
      <c r="GS1242" s="519">
        <v>0</v>
      </c>
      <c r="GT1242" s="519">
        <v>0</v>
      </c>
      <c r="GU1242" s="519">
        <v>0</v>
      </c>
      <c r="GV1242" s="519">
        <v>0</v>
      </c>
      <c r="GW1242" s="519">
        <v>0</v>
      </c>
      <c r="GX1242" s="519">
        <v>0</v>
      </c>
      <c r="GY1242" s="519">
        <v>0</v>
      </c>
      <c r="GZ1242" s="519">
        <v>0</v>
      </c>
      <c r="HA1242" s="519">
        <v>0</v>
      </c>
      <c r="HB1242" s="519">
        <v>0</v>
      </c>
      <c r="HC1242" s="519">
        <v>0</v>
      </c>
      <c r="HD1242" s="519">
        <v>0</v>
      </c>
      <c r="HE1242" s="519">
        <v>0</v>
      </c>
      <c r="HF1242" s="519">
        <v>0</v>
      </c>
      <c r="HG1242" s="519">
        <v>0</v>
      </c>
      <c r="HH1242" s="519">
        <v>0</v>
      </c>
      <c r="HI1242" s="519">
        <v>0</v>
      </c>
      <c r="HJ1242" s="519">
        <v>0</v>
      </c>
      <c r="HK1242" s="519">
        <v>0</v>
      </c>
      <c r="HL1242" s="519">
        <v>0</v>
      </c>
      <c r="HM1242" s="519">
        <v>0</v>
      </c>
      <c r="HN1242" s="519">
        <v>0</v>
      </c>
      <c r="HO1242" s="519">
        <v>0</v>
      </c>
      <c r="HP1242" s="519">
        <v>0</v>
      </c>
      <c r="HQ1242" s="519">
        <v>0</v>
      </c>
      <c r="HR1242" s="519">
        <v>0</v>
      </c>
      <c r="HS1242" s="519">
        <v>0</v>
      </c>
      <c r="HT1242" s="519">
        <v>0</v>
      </c>
      <c r="HU1242" s="519">
        <v>0</v>
      </c>
      <c r="HV1242" s="519">
        <v>0</v>
      </c>
      <c r="HW1242" s="519">
        <v>0</v>
      </c>
      <c r="HX1242" s="519">
        <v>0</v>
      </c>
      <c r="HY1242" s="519">
        <v>0</v>
      </c>
      <c r="HZ1242" s="519">
        <v>0</v>
      </c>
      <c r="IA1242" s="519">
        <v>0</v>
      </c>
      <c r="IB1242" s="519">
        <v>0</v>
      </c>
      <c r="IC1242" s="519">
        <v>0</v>
      </c>
      <c r="ID1242" s="519">
        <v>0</v>
      </c>
      <c r="IE1242" s="519">
        <v>0</v>
      </c>
      <c r="IF1242" s="519">
        <v>0</v>
      </c>
      <c r="IG1242" s="519">
        <v>0</v>
      </c>
      <c r="IH1242" s="519">
        <v>0</v>
      </c>
      <c r="II1242" s="519">
        <v>0</v>
      </c>
      <c r="IJ1242" s="519">
        <v>0</v>
      </c>
      <c r="IK1242" s="519">
        <v>0</v>
      </c>
    </row>
    <row r="1243" spans="2:245" hidden="1">
      <c r="B1243" s="519" t="s">
        <v>1061</v>
      </c>
      <c r="C1243" s="519"/>
      <c r="D1243" s="519"/>
      <c r="E1243" s="519"/>
      <c r="F1243" s="519">
        <v>1</v>
      </c>
      <c r="G1243" s="519"/>
      <c r="H1243" s="519">
        <v>1</v>
      </c>
      <c r="I1243" s="519">
        <v>6</v>
      </c>
      <c r="J1243" s="519" t="str">
        <f t="shared" si="60"/>
        <v>SDN15010106</v>
      </c>
      <c r="K1243" s="519">
        <v>630</v>
      </c>
      <c r="M1243" s="337"/>
      <c r="N1243" s="519" t="s">
        <v>1063</v>
      </c>
      <c r="O1243" s="519" t="s">
        <v>1060</v>
      </c>
      <c r="P1243" s="519">
        <v>16</v>
      </c>
      <c r="Q1243" s="521" t="str">
        <f t="shared" si="61"/>
        <v>SDN300216</v>
      </c>
      <c r="R1243" s="519">
        <v>302.10000000000002</v>
      </c>
      <c r="S1243" s="519">
        <v>2000</v>
      </c>
      <c r="T1243" s="519">
        <v>2000</v>
      </c>
      <c r="U1243" s="519">
        <v>2000</v>
      </c>
      <c r="V1243" s="519">
        <v>2000</v>
      </c>
      <c r="W1243" s="519">
        <v>2000</v>
      </c>
      <c r="X1243" s="519">
        <v>2114.6999999999998</v>
      </c>
      <c r="Y1243" s="519">
        <v>2416.8000000000002</v>
      </c>
      <c r="Z1243" s="519">
        <v>2718.9</v>
      </c>
      <c r="AA1243" s="519">
        <v>3021</v>
      </c>
      <c r="AB1243" s="519">
        <v>3323.1</v>
      </c>
      <c r="AC1243" s="519">
        <v>3625.2</v>
      </c>
      <c r="AD1243" s="519">
        <v>3927.3</v>
      </c>
      <c r="AE1243" s="519">
        <v>4229.3999999999996</v>
      </c>
      <c r="AF1243" s="519">
        <v>4531.5</v>
      </c>
      <c r="AG1243" s="519">
        <v>4773.2</v>
      </c>
      <c r="AH1243" s="519">
        <v>5014.8999999999996</v>
      </c>
      <c r="AI1243" s="519">
        <v>5256.5</v>
      </c>
      <c r="AJ1243" s="519">
        <v>5498.2</v>
      </c>
      <c r="AK1243" s="519">
        <v>5739.9</v>
      </c>
      <c r="AL1243" s="519">
        <v>5981.6</v>
      </c>
      <c r="AM1243" s="519">
        <v>6223.3</v>
      </c>
      <c r="AN1243" s="519">
        <v>6464.9</v>
      </c>
      <c r="AO1243" s="519">
        <v>6706.6</v>
      </c>
      <c r="AP1243" s="519">
        <v>6948.3</v>
      </c>
      <c r="AQ1243" s="519">
        <v>7190</v>
      </c>
      <c r="AR1243" s="519">
        <v>7431.7</v>
      </c>
      <c r="AS1243" s="519">
        <v>7673.3</v>
      </c>
      <c r="AT1243" s="519">
        <v>7915</v>
      </c>
      <c r="AU1243" s="519">
        <v>8156.7</v>
      </c>
      <c r="AV1243" s="519">
        <v>8156.7</v>
      </c>
      <c r="AW1243" s="519">
        <v>8156.7</v>
      </c>
      <c r="AX1243" s="519">
        <v>8156.7</v>
      </c>
      <c r="AY1243" s="519">
        <v>8156.7</v>
      </c>
      <c r="AZ1243" s="519">
        <v>8156.7</v>
      </c>
      <c r="BA1243" s="519">
        <v>8156.7</v>
      </c>
      <c r="BB1243" s="519">
        <v>8156.7</v>
      </c>
      <c r="BC1243" s="519">
        <v>8156.7</v>
      </c>
      <c r="BD1243" s="519">
        <v>8156.7</v>
      </c>
      <c r="BE1243" s="519">
        <v>8156.7</v>
      </c>
      <c r="BF1243" s="519">
        <v>8156.7</v>
      </c>
      <c r="BG1243" s="519">
        <v>8156.7</v>
      </c>
      <c r="BH1243" s="519">
        <v>8156.7</v>
      </c>
      <c r="BI1243" s="519">
        <v>8156.7</v>
      </c>
      <c r="BJ1243" s="519">
        <v>8156.7</v>
      </c>
      <c r="BK1243" s="519">
        <v>0</v>
      </c>
      <c r="BL1243" s="519">
        <v>0</v>
      </c>
      <c r="BM1243" s="519">
        <v>0</v>
      </c>
      <c r="BN1243" s="519">
        <v>0</v>
      </c>
      <c r="BO1243" s="519">
        <v>0</v>
      </c>
      <c r="BP1243" s="519">
        <v>0</v>
      </c>
      <c r="BQ1243" s="519">
        <v>0</v>
      </c>
      <c r="BR1243" s="519">
        <v>0</v>
      </c>
      <c r="BS1243" s="519">
        <v>0</v>
      </c>
      <c r="BT1243" s="519">
        <v>0</v>
      </c>
      <c r="BU1243" s="519">
        <v>0</v>
      </c>
      <c r="BV1243" s="519">
        <v>0</v>
      </c>
      <c r="BW1243" s="519">
        <v>0</v>
      </c>
      <c r="BX1243" s="519">
        <v>0</v>
      </c>
      <c r="BY1243" s="519">
        <v>0</v>
      </c>
      <c r="BZ1243" s="519">
        <v>0</v>
      </c>
      <c r="CA1243" s="519">
        <v>0</v>
      </c>
      <c r="CB1243" s="519">
        <v>0</v>
      </c>
      <c r="CC1243" s="519">
        <v>0</v>
      </c>
      <c r="CD1243" s="519">
        <v>0</v>
      </c>
      <c r="CE1243" s="519">
        <v>0</v>
      </c>
      <c r="CF1243" s="519">
        <v>0</v>
      </c>
      <c r="CG1243" s="519">
        <v>0</v>
      </c>
      <c r="CH1243" s="519">
        <v>0</v>
      </c>
      <c r="CI1243" s="519">
        <v>0</v>
      </c>
      <c r="CJ1243" s="519">
        <v>0</v>
      </c>
      <c r="CK1243" s="519">
        <v>0</v>
      </c>
      <c r="CL1243" s="519">
        <v>0</v>
      </c>
      <c r="CM1243" s="519">
        <v>0</v>
      </c>
      <c r="CN1243" s="519">
        <v>0</v>
      </c>
      <c r="CO1243" s="519">
        <v>0</v>
      </c>
      <c r="CP1243" s="519">
        <v>0</v>
      </c>
      <c r="CQ1243" s="519">
        <v>0</v>
      </c>
      <c r="CR1243" s="519">
        <v>0</v>
      </c>
      <c r="CS1243" s="519">
        <v>0</v>
      </c>
      <c r="CT1243" s="519">
        <v>0</v>
      </c>
      <c r="CU1243" s="519">
        <v>0</v>
      </c>
      <c r="CV1243" s="519">
        <v>0</v>
      </c>
      <c r="CW1243" s="519">
        <v>0</v>
      </c>
      <c r="CX1243" s="519">
        <v>0</v>
      </c>
      <c r="CY1243" s="519">
        <v>0</v>
      </c>
      <c r="CZ1243" s="519">
        <v>0</v>
      </c>
      <c r="DA1243" s="519">
        <v>0</v>
      </c>
      <c r="DB1243" s="519">
        <v>0</v>
      </c>
      <c r="DC1243" s="519">
        <v>0</v>
      </c>
      <c r="DD1243" s="519">
        <v>0</v>
      </c>
      <c r="DE1243" s="519">
        <v>0</v>
      </c>
      <c r="DF1243" s="519">
        <v>0</v>
      </c>
      <c r="DG1243" s="519">
        <v>0</v>
      </c>
      <c r="DH1243" s="519">
        <v>0</v>
      </c>
      <c r="DI1243" s="519">
        <v>0</v>
      </c>
      <c r="DJ1243" s="519">
        <v>0</v>
      </c>
      <c r="DK1243" s="519">
        <v>0</v>
      </c>
      <c r="DL1243" s="519">
        <v>0</v>
      </c>
      <c r="DM1243" s="519">
        <v>0</v>
      </c>
      <c r="DN1243" s="519">
        <v>0</v>
      </c>
      <c r="DO1243" s="519">
        <v>0</v>
      </c>
      <c r="DP1243" s="519">
        <v>0</v>
      </c>
      <c r="DQ1243" s="519">
        <v>0</v>
      </c>
      <c r="DR1243" s="519">
        <v>0</v>
      </c>
      <c r="DS1243" s="519">
        <v>0</v>
      </c>
      <c r="DT1243" s="519">
        <v>0</v>
      </c>
      <c r="DU1243" s="519">
        <v>0</v>
      </c>
      <c r="DV1243" s="519">
        <v>0</v>
      </c>
      <c r="DW1243" s="519">
        <v>0</v>
      </c>
      <c r="DX1243" s="519">
        <v>0</v>
      </c>
      <c r="DZ1243" s="337"/>
      <c r="EA1243" s="519" t="s">
        <v>1063</v>
      </c>
      <c r="EB1243" s="519" t="s">
        <v>1060</v>
      </c>
      <c r="EC1243" s="519">
        <v>16</v>
      </c>
      <c r="ED1243" s="183" t="str">
        <f t="shared" si="62"/>
        <v>SDN300216</v>
      </c>
      <c r="EE1243" s="519">
        <v>302.10000000000002</v>
      </c>
      <c r="EF1243" s="519">
        <v>10000</v>
      </c>
      <c r="EG1243" s="519">
        <v>10000</v>
      </c>
      <c r="EH1243" s="519">
        <v>10000</v>
      </c>
      <c r="EI1243" s="519">
        <v>10000</v>
      </c>
      <c r="EJ1243" s="519">
        <v>10000</v>
      </c>
      <c r="EK1243" s="519">
        <v>10000</v>
      </c>
      <c r="EL1243" s="519">
        <v>10000</v>
      </c>
      <c r="EM1243" s="519">
        <v>10000</v>
      </c>
      <c r="EN1243" s="519">
        <v>10000</v>
      </c>
      <c r="EO1243" s="519">
        <v>10000</v>
      </c>
      <c r="EP1243" s="519">
        <v>10000</v>
      </c>
      <c r="EQ1243" s="519">
        <v>10000</v>
      </c>
      <c r="ER1243" s="519">
        <v>10000</v>
      </c>
      <c r="ES1243" s="519">
        <v>10000</v>
      </c>
      <c r="ET1243" s="519">
        <v>10000</v>
      </c>
      <c r="EU1243" s="519">
        <v>10000</v>
      </c>
      <c r="EV1243" s="519">
        <v>10000</v>
      </c>
      <c r="EW1243" s="519">
        <v>10000</v>
      </c>
      <c r="EX1243" s="519">
        <v>10000</v>
      </c>
      <c r="EY1243" s="519">
        <v>10000</v>
      </c>
      <c r="EZ1243" s="519">
        <v>10000</v>
      </c>
      <c r="FA1243" s="519">
        <v>10000</v>
      </c>
      <c r="FB1243" s="519">
        <v>10000</v>
      </c>
      <c r="FC1243" s="519">
        <v>10000</v>
      </c>
      <c r="FD1243" s="519">
        <v>10000</v>
      </c>
      <c r="FE1243" s="519">
        <v>10000</v>
      </c>
      <c r="FF1243" s="519">
        <v>10000</v>
      </c>
      <c r="FG1243" s="519">
        <v>10000</v>
      </c>
      <c r="FH1243" s="519">
        <v>10000</v>
      </c>
      <c r="FI1243" s="519">
        <v>10000</v>
      </c>
      <c r="FJ1243" s="519">
        <v>10000</v>
      </c>
      <c r="FK1243" s="519">
        <v>10000</v>
      </c>
      <c r="FL1243" s="519">
        <v>10000</v>
      </c>
      <c r="FM1243" s="519">
        <v>10000</v>
      </c>
      <c r="FN1243" s="519">
        <v>10000</v>
      </c>
      <c r="FO1243" s="519">
        <v>10000</v>
      </c>
      <c r="FP1243" s="519">
        <v>10000</v>
      </c>
      <c r="FQ1243" s="519">
        <v>10000</v>
      </c>
      <c r="FR1243" s="519">
        <v>10000</v>
      </c>
      <c r="FS1243" s="519">
        <v>10000</v>
      </c>
      <c r="FT1243" s="519">
        <v>10000</v>
      </c>
      <c r="FU1243" s="519">
        <v>10000</v>
      </c>
      <c r="FV1243" s="519">
        <v>10000</v>
      </c>
      <c r="FW1243" s="519">
        <v>10000</v>
      </c>
      <c r="FX1243" s="519">
        <v>0</v>
      </c>
      <c r="FY1243" s="519">
        <v>0</v>
      </c>
      <c r="FZ1243" s="519">
        <v>0</v>
      </c>
      <c r="GA1243" s="519">
        <v>0</v>
      </c>
      <c r="GB1243" s="519">
        <v>0</v>
      </c>
      <c r="GC1243" s="519">
        <v>0</v>
      </c>
      <c r="GD1243" s="519">
        <v>0</v>
      </c>
      <c r="GE1243" s="519">
        <v>0</v>
      </c>
      <c r="GF1243" s="519">
        <v>0</v>
      </c>
      <c r="GG1243" s="519">
        <v>0</v>
      </c>
      <c r="GH1243" s="519">
        <v>0</v>
      </c>
      <c r="GI1243" s="519">
        <v>0</v>
      </c>
      <c r="GJ1243" s="519">
        <v>0</v>
      </c>
      <c r="GK1243" s="519">
        <v>0</v>
      </c>
      <c r="GL1243" s="519">
        <v>0</v>
      </c>
      <c r="GM1243" s="519">
        <v>0</v>
      </c>
      <c r="GN1243" s="519">
        <v>0</v>
      </c>
      <c r="GO1243" s="519">
        <v>0</v>
      </c>
      <c r="GP1243" s="519">
        <v>0</v>
      </c>
      <c r="GQ1243" s="519">
        <v>0</v>
      </c>
      <c r="GR1243" s="519">
        <v>0</v>
      </c>
      <c r="GS1243" s="519">
        <v>0</v>
      </c>
      <c r="GT1243" s="519">
        <v>0</v>
      </c>
      <c r="GU1243" s="519">
        <v>0</v>
      </c>
      <c r="GV1243" s="519">
        <v>0</v>
      </c>
      <c r="GW1243" s="519">
        <v>0</v>
      </c>
      <c r="GX1243" s="519">
        <v>0</v>
      </c>
      <c r="GY1243" s="519">
        <v>0</v>
      </c>
      <c r="GZ1243" s="519">
        <v>0</v>
      </c>
      <c r="HA1243" s="519">
        <v>0</v>
      </c>
      <c r="HB1243" s="519">
        <v>0</v>
      </c>
      <c r="HC1243" s="519">
        <v>0</v>
      </c>
      <c r="HD1243" s="519">
        <v>0</v>
      </c>
      <c r="HE1243" s="519">
        <v>0</v>
      </c>
      <c r="HF1243" s="519">
        <v>0</v>
      </c>
      <c r="HG1243" s="519">
        <v>0</v>
      </c>
      <c r="HH1243" s="519">
        <v>0</v>
      </c>
      <c r="HI1243" s="519">
        <v>0</v>
      </c>
      <c r="HJ1243" s="519">
        <v>0</v>
      </c>
      <c r="HK1243" s="519">
        <v>0</v>
      </c>
      <c r="HL1243" s="519">
        <v>0</v>
      </c>
      <c r="HM1243" s="519">
        <v>0</v>
      </c>
      <c r="HN1243" s="519">
        <v>0</v>
      </c>
      <c r="HO1243" s="519">
        <v>0</v>
      </c>
      <c r="HP1243" s="519">
        <v>0</v>
      </c>
      <c r="HQ1243" s="519">
        <v>0</v>
      </c>
      <c r="HR1243" s="519">
        <v>0</v>
      </c>
      <c r="HS1243" s="519">
        <v>0</v>
      </c>
      <c r="HT1243" s="519">
        <v>0</v>
      </c>
      <c r="HU1243" s="519">
        <v>0</v>
      </c>
      <c r="HV1243" s="519">
        <v>0</v>
      </c>
      <c r="HW1243" s="519">
        <v>0</v>
      </c>
      <c r="HX1243" s="519">
        <v>0</v>
      </c>
      <c r="HY1243" s="519">
        <v>0</v>
      </c>
      <c r="HZ1243" s="519">
        <v>0</v>
      </c>
      <c r="IA1243" s="519">
        <v>0</v>
      </c>
      <c r="IB1243" s="519">
        <v>0</v>
      </c>
      <c r="IC1243" s="519">
        <v>0</v>
      </c>
      <c r="ID1243" s="519">
        <v>0</v>
      </c>
      <c r="IE1243" s="519">
        <v>0</v>
      </c>
      <c r="IF1243" s="519">
        <v>0</v>
      </c>
      <c r="IG1243" s="519">
        <v>0</v>
      </c>
      <c r="IH1243" s="519">
        <v>0</v>
      </c>
      <c r="II1243" s="519">
        <v>0</v>
      </c>
      <c r="IJ1243" s="519">
        <v>0</v>
      </c>
      <c r="IK1243" s="519">
        <v>0</v>
      </c>
    </row>
    <row r="1244" spans="2:245" hidden="1">
      <c r="B1244" s="519" t="s">
        <v>1061</v>
      </c>
      <c r="C1244" s="519"/>
      <c r="D1244" s="519"/>
      <c r="E1244" s="519"/>
      <c r="F1244" s="519">
        <v>1</v>
      </c>
      <c r="G1244" s="519"/>
      <c r="H1244" s="519">
        <v>1</v>
      </c>
      <c r="I1244" s="519">
        <v>7</v>
      </c>
      <c r="J1244" s="519" t="str">
        <f t="shared" si="60"/>
        <v>SDN15010107</v>
      </c>
      <c r="K1244" s="519">
        <v>630</v>
      </c>
      <c r="M1244" s="337"/>
      <c r="N1244" s="519" t="s">
        <v>1063</v>
      </c>
      <c r="O1244" s="519" t="s">
        <v>1060</v>
      </c>
      <c r="P1244" s="519">
        <v>17</v>
      </c>
      <c r="Q1244" s="521" t="str">
        <f t="shared" si="61"/>
        <v>SDN300217</v>
      </c>
      <c r="R1244" s="519">
        <v>302.10000000000002</v>
      </c>
      <c r="S1244" s="519">
        <v>2000</v>
      </c>
      <c r="T1244" s="519">
        <v>2000</v>
      </c>
      <c r="U1244" s="519">
        <v>2000</v>
      </c>
      <c r="V1244" s="519">
        <v>2000</v>
      </c>
      <c r="W1244" s="519">
        <v>2000</v>
      </c>
      <c r="X1244" s="519">
        <v>2114.6999999999998</v>
      </c>
      <c r="Y1244" s="519">
        <v>2416.8000000000002</v>
      </c>
      <c r="Z1244" s="519">
        <v>2718.9</v>
      </c>
      <c r="AA1244" s="519">
        <v>3021</v>
      </c>
      <c r="AB1244" s="519">
        <v>3323.1</v>
      </c>
      <c r="AC1244" s="519">
        <v>3625.2</v>
      </c>
      <c r="AD1244" s="519">
        <v>3927.3</v>
      </c>
      <c r="AE1244" s="519">
        <v>4229.3999999999996</v>
      </c>
      <c r="AF1244" s="519">
        <v>4531.5</v>
      </c>
      <c r="AG1244" s="519">
        <v>4773.2</v>
      </c>
      <c r="AH1244" s="519">
        <v>5014.8999999999996</v>
      </c>
      <c r="AI1244" s="519">
        <v>5256.5</v>
      </c>
      <c r="AJ1244" s="519">
        <v>5498.2</v>
      </c>
      <c r="AK1244" s="519">
        <v>5739.9</v>
      </c>
      <c r="AL1244" s="519">
        <v>5981.6</v>
      </c>
      <c r="AM1244" s="519">
        <v>6223.3</v>
      </c>
      <c r="AN1244" s="519">
        <v>6464.9</v>
      </c>
      <c r="AO1244" s="519">
        <v>6706.6</v>
      </c>
      <c r="AP1244" s="519">
        <v>6948.3</v>
      </c>
      <c r="AQ1244" s="519">
        <v>7190</v>
      </c>
      <c r="AR1244" s="519">
        <v>7431.7</v>
      </c>
      <c r="AS1244" s="519">
        <v>7673.3</v>
      </c>
      <c r="AT1244" s="519">
        <v>7915</v>
      </c>
      <c r="AU1244" s="519">
        <v>8156.7</v>
      </c>
      <c r="AV1244" s="519">
        <v>8156.7</v>
      </c>
      <c r="AW1244" s="519">
        <v>8156.7</v>
      </c>
      <c r="AX1244" s="519">
        <v>8156.7</v>
      </c>
      <c r="AY1244" s="519">
        <v>8156.7</v>
      </c>
      <c r="AZ1244" s="519">
        <v>8156.7</v>
      </c>
      <c r="BA1244" s="519">
        <v>8156.7</v>
      </c>
      <c r="BB1244" s="519">
        <v>8156.7</v>
      </c>
      <c r="BC1244" s="519">
        <v>8156.7</v>
      </c>
      <c r="BD1244" s="519">
        <v>8156.7</v>
      </c>
      <c r="BE1244" s="519">
        <v>8156.7</v>
      </c>
      <c r="BF1244" s="519">
        <v>8156.7</v>
      </c>
      <c r="BG1244" s="519">
        <v>8156.7</v>
      </c>
      <c r="BH1244" s="519">
        <v>8156.7</v>
      </c>
      <c r="BI1244" s="519">
        <v>8156.7</v>
      </c>
      <c r="BJ1244" s="519">
        <v>8156.7</v>
      </c>
      <c r="BK1244" s="519">
        <v>0</v>
      </c>
      <c r="BL1244" s="519">
        <v>0</v>
      </c>
      <c r="BM1244" s="519">
        <v>0</v>
      </c>
      <c r="BN1244" s="519">
        <v>0</v>
      </c>
      <c r="BO1244" s="519">
        <v>0</v>
      </c>
      <c r="BP1244" s="519">
        <v>0</v>
      </c>
      <c r="BQ1244" s="519">
        <v>0</v>
      </c>
      <c r="BR1244" s="519">
        <v>0</v>
      </c>
      <c r="BS1244" s="519">
        <v>0</v>
      </c>
      <c r="BT1244" s="519">
        <v>0</v>
      </c>
      <c r="BU1244" s="519">
        <v>0</v>
      </c>
      <c r="BV1244" s="519">
        <v>0</v>
      </c>
      <c r="BW1244" s="519">
        <v>0</v>
      </c>
      <c r="BX1244" s="519">
        <v>0</v>
      </c>
      <c r="BY1244" s="519">
        <v>0</v>
      </c>
      <c r="BZ1244" s="519">
        <v>0</v>
      </c>
      <c r="CA1244" s="519">
        <v>0</v>
      </c>
      <c r="CB1244" s="519">
        <v>0</v>
      </c>
      <c r="CC1244" s="519">
        <v>0</v>
      </c>
      <c r="CD1244" s="519">
        <v>0</v>
      </c>
      <c r="CE1244" s="519">
        <v>0</v>
      </c>
      <c r="CF1244" s="519">
        <v>0</v>
      </c>
      <c r="CG1244" s="519">
        <v>0</v>
      </c>
      <c r="CH1244" s="519">
        <v>0</v>
      </c>
      <c r="CI1244" s="519">
        <v>0</v>
      </c>
      <c r="CJ1244" s="519">
        <v>0</v>
      </c>
      <c r="CK1244" s="519">
        <v>0</v>
      </c>
      <c r="CL1244" s="519">
        <v>0</v>
      </c>
      <c r="CM1244" s="519">
        <v>0</v>
      </c>
      <c r="CN1244" s="519">
        <v>0</v>
      </c>
      <c r="CO1244" s="519">
        <v>0</v>
      </c>
      <c r="CP1244" s="519">
        <v>0</v>
      </c>
      <c r="CQ1244" s="519">
        <v>0</v>
      </c>
      <c r="CR1244" s="519">
        <v>0</v>
      </c>
      <c r="CS1244" s="519">
        <v>0</v>
      </c>
      <c r="CT1244" s="519">
        <v>0</v>
      </c>
      <c r="CU1244" s="519">
        <v>0</v>
      </c>
      <c r="CV1244" s="519">
        <v>0</v>
      </c>
      <c r="CW1244" s="519">
        <v>0</v>
      </c>
      <c r="CX1244" s="519">
        <v>0</v>
      </c>
      <c r="CY1244" s="519">
        <v>0</v>
      </c>
      <c r="CZ1244" s="519">
        <v>0</v>
      </c>
      <c r="DA1244" s="519">
        <v>0</v>
      </c>
      <c r="DB1244" s="519">
        <v>0</v>
      </c>
      <c r="DC1244" s="519">
        <v>0</v>
      </c>
      <c r="DD1244" s="519">
        <v>0</v>
      </c>
      <c r="DE1244" s="519">
        <v>0</v>
      </c>
      <c r="DF1244" s="519">
        <v>0</v>
      </c>
      <c r="DG1244" s="519">
        <v>0</v>
      </c>
      <c r="DH1244" s="519">
        <v>0</v>
      </c>
      <c r="DI1244" s="519">
        <v>0</v>
      </c>
      <c r="DJ1244" s="519">
        <v>0</v>
      </c>
      <c r="DK1244" s="519">
        <v>0</v>
      </c>
      <c r="DL1244" s="519">
        <v>0</v>
      </c>
      <c r="DM1244" s="519">
        <v>0</v>
      </c>
      <c r="DN1244" s="519">
        <v>0</v>
      </c>
      <c r="DO1244" s="519">
        <v>0</v>
      </c>
      <c r="DP1244" s="519">
        <v>0</v>
      </c>
      <c r="DQ1244" s="519">
        <v>0</v>
      </c>
      <c r="DR1244" s="519">
        <v>0</v>
      </c>
      <c r="DS1244" s="519">
        <v>0</v>
      </c>
      <c r="DT1244" s="519">
        <v>0</v>
      </c>
      <c r="DU1244" s="519">
        <v>0</v>
      </c>
      <c r="DV1244" s="519">
        <v>0</v>
      </c>
      <c r="DW1244" s="519">
        <v>0</v>
      </c>
      <c r="DX1244" s="519">
        <v>0</v>
      </c>
      <c r="DZ1244" s="337"/>
      <c r="EA1244" s="519" t="s">
        <v>1063</v>
      </c>
      <c r="EB1244" s="519" t="s">
        <v>1060</v>
      </c>
      <c r="EC1244" s="519">
        <v>17</v>
      </c>
      <c r="ED1244" s="183" t="str">
        <f t="shared" si="62"/>
        <v>SDN300217</v>
      </c>
      <c r="EE1244" s="519">
        <v>302.10000000000002</v>
      </c>
      <c r="EF1244" s="519">
        <v>10000</v>
      </c>
      <c r="EG1244" s="519">
        <v>10000</v>
      </c>
      <c r="EH1244" s="519">
        <v>10000</v>
      </c>
      <c r="EI1244" s="519">
        <v>10000</v>
      </c>
      <c r="EJ1244" s="519">
        <v>10000</v>
      </c>
      <c r="EK1244" s="519">
        <v>10000</v>
      </c>
      <c r="EL1244" s="519">
        <v>10000</v>
      </c>
      <c r="EM1244" s="519">
        <v>10000</v>
      </c>
      <c r="EN1244" s="519">
        <v>10000</v>
      </c>
      <c r="EO1244" s="519">
        <v>10000</v>
      </c>
      <c r="EP1244" s="519">
        <v>10000</v>
      </c>
      <c r="EQ1244" s="519">
        <v>10000</v>
      </c>
      <c r="ER1244" s="519">
        <v>10000</v>
      </c>
      <c r="ES1244" s="519">
        <v>10000</v>
      </c>
      <c r="ET1244" s="519">
        <v>10000</v>
      </c>
      <c r="EU1244" s="519">
        <v>10000</v>
      </c>
      <c r="EV1244" s="519">
        <v>10000</v>
      </c>
      <c r="EW1244" s="519">
        <v>10000</v>
      </c>
      <c r="EX1244" s="519">
        <v>10000</v>
      </c>
      <c r="EY1244" s="519">
        <v>10000</v>
      </c>
      <c r="EZ1244" s="519">
        <v>10000</v>
      </c>
      <c r="FA1244" s="519">
        <v>10000</v>
      </c>
      <c r="FB1244" s="519">
        <v>10000</v>
      </c>
      <c r="FC1244" s="519">
        <v>10000</v>
      </c>
      <c r="FD1244" s="519">
        <v>10000</v>
      </c>
      <c r="FE1244" s="519">
        <v>10000</v>
      </c>
      <c r="FF1244" s="519">
        <v>10000</v>
      </c>
      <c r="FG1244" s="519">
        <v>10000</v>
      </c>
      <c r="FH1244" s="519">
        <v>10000</v>
      </c>
      <c r="FI1244" s="519">
        <v>10000</v>
      </c>
      <c r="FJ1244" s="519">
        <v>10000</v>
      </c>
      <c r="FK1244" s="519">
        <v>10000</v>
      </c>
      <c r="FL1244" s="519">
        <v>10000</v>
      </c>
      <c r="FM1244" s="519">
        <v>10000</v>
      </c>
      <c r="FN1244" s="519">
        <v>10000</v>
      </c>
      <c r="FO1244" s="519">
        <v>10000</v>
      </c>
      <c r="FP1244" s="519">
        <v>10000</v>
      </c>
      <c r="FQ1244" s="519">
        <v>10000</v>
      </c>
      <c r="FR1244" s="519">
        <v>10000</v>
      </c>
      <c r="FS1244" s="519">
        <v>10000</v>
      </c>
      <c r="FT1244" s="519">
        <v>10000</v>
      </c>
      <c r="FU1244" s="519">
        <v>10000</v>
      </c>
      <c r="FV1244" s="519">
        <v>10000</v>
      </c>
      <c r="FW1244" s="519">
        <v>10000</v>
      </c>
      <c r="FX1244" s="519">
        <v>0</v>
      </c>
      <c r="FY1244" s="519">
        <v>0</v>
      </c>
      <c r="FZ1244" s="519">
        <v>0</v>
      </c>
      <c r="GA1244" s="519">
        <v>0</v>
      </c>
      <c r="GB1244" s="519">
        <v>0</v>
      </c>
      <c r="GC1244" s="519">
        <v>0</v>
      </c>
      <c r="GD1244" s="519">
        <v>0</v>
      </c>
      <c r="GE1244" s="519">
        <v>0</v>
      </c>
      <c r="GF1244" s="519">
        <v>0</v>
      </c>
      <c r="GG1244" s="519">
        <v>0</v>
      </c>
      <c r="GH1244" s="519">
        <v>0</v>
      </c>
      <c r="GI1244" s="519">
        <v>0</v>
      </c>
      <c r="GJ1244" s="519">
        <v>0</v>
      </c>
      <c r="GK1244" s="519">
        <v>0</v>
      </c>
      <c r="GL1244" s="519">
        <v>0</v>
      </c>
      <c r="GM1244" s="519">
        <v>0</v>
      </c>
      <c r="GN1244" s="519">
        <v>0</v>
      </c>
      <c r="GO1244" s="519">
        <v>0</v>
      </c>
      <c r="GP1244" s="519">
        <v>0</v>
      </c>
      <c r="GQ1244" s="519">
        <v>0</v>
      </c>
      <c r="GR1244" s="519">
        <v>0</v>
      </c>
      <c r="GS1244" s="519">
        <v>0</v>
      </c>
      <c r="GT1244" s="519">
        <v>0</v>
      </c>
      <c r="GU1244" s="519">
        <v>0</v>
      </c>
      <c r="GV1244" s="519">
        <v>0</v>
      </c>
      <c r="GW1244" s="519">
        <v>0</v>
      </c>
      <c r="GX1244" s="519">
        <v>0</v>
      </c>
      <c r="GY1244" s="519">
        <v>0</v>
      </c>
      <c r="GZ1244" s="519">
        <v>0</v>
      </c>
      <c r="HA1244" s="519">
        <v>0</v>
      </c>
      <c r="HB1244" s="519">
        <v>0</v>
      </c>
      <c r="HC1244" s="519">
        <v>0</v>
      </c>
      <c r="HD1244" s="519">
        <v>0</v>
      </c>
      <c r="HE1244" s="519">
        <v>0</v>
      </c>
      <c r="HF1244" s="519">
        <v>0</v>
      </c>
      <c r="HG1244" s="519">
        <v>0</v>
      </c>
      <c r="HH1244" s="519">
        <v>0</v>
      </c>
      <c r="HI1244" s="519">
        <v>0</v>
      </c>
      <c r="HJ1244" s="519">
        <v>0</v>
      </c>
      <c r="HK1244" s="519">
        <v>0</v>
      </c>
      <c r="HL1244" s="519">
        <v>0</v>
      </c>
      <c r="HM1244" s="519">
        <v>0</v>
      </c>
      <c r="HN1244" s="519">
        <v>0</v>
      </c>
      <c r="HO1244" s="519">
        <v>0</v>
      </c>
      <c r="HP1244" s="519">
        <v>0</v>
      </c>
      <c r="HQ1244" s="519">
        <v>0</v>
      </c>
      <c r="HR1244" s="519">
        <v>0</v>
      </c>
      <c r="HS1244" s="519">
        <v>0</v>
      </c>
      <c r="HT1244" s="519">
        <v>0</v>
      </c>
      <c r="HU1244" s="519">
        <v>0</v>
      </c>
      <c r="HV1244" s="519">
        <v>0</v>
      </c>
      <c r="HW1244" s="519">
        <v>0</v>
      </c>
      <c r="HX1244" s="519">
        <v>0</v>
      </c>
      <c r="HY1244" s="519">
        <v>0</v>
      </c>
      <c r="HZ1244" s="519">
        <v>0</v>
      </c>
      <c r="IA1244" s="519">
        <v>0</v>
      </c>
      <c r="IB1244" s="519">
        <v>0</v>
      </c>
      <c r="IC1244" s="519">
        <v>0</v>
      </c>
      <c r="ID1244" s="519">
        <v>0</v>
      </c>
      <c r="IE1244" s="519">
        <v>0</v>
      </c>
      <c r="IF1244" s="519">
        <v>0</v>
      </c>
      <c r="IG1244" s="519">
        <v>0</v>
      </c>
      <c r="IH1244" s="519">
        <v>0</v>
      </c>
      <c r="II1244" s="519">
        <v>0</v>
      </c>
      <c r="IJ1244" s="519">
        <v>0</v>
      </c>
      <c r="IK1244" s="519">
        <v>0</v>
      </c>
    </row>
    <row r="1245" spans="2:245" hidden="1">
      <c r="B1245" s="519" t="s">
        <v>1061</v>
      </c>
      <c r="C1245" s="519"/>
      <c r="D1245" s="519"/>
      <c r="E1245" s="519"/>
      <c r="F1245" s="519">
        <v>1</v>
      </c>
      <c r="G1245" s="519"/>
      <c r="H1245" s="519">
        <v>1</v>
      </c>
      <c r="I1245" s="519">
        <v>8</v>
      </c>
      <c r="J1245" s="519" t="str">
        <f t="shared" si="60"/>
        <v>SDN15010108</v>
      </c>
      <c r="K1245" s="519">
        <v>504</v>
      </c>
      <c r="M1245" s="337"/>
      <c r="N1245" s="519" t="s">
        <v>1063</v>
      </c>
      <c r="O1245" s="519" t="s">
        <v>1060</v>
      </c>
      <c r="P1245" s="519">
        <v>18</v>
      </c>
      <c r="Q1245" s="521" t="str">
        <f t="shared" si="61"/>
        <v>SDN300218</v>
      </c>
      <c r="R1245" s="519">
        <v>302.10000000000002</v>
      </c>
      <c r="S1245" s="519">
        <v>2000</v>
      </c>
      <c r="T1245" s="519">
        <v>2000</v>
      </c>
      <c r="U1245" s="519">
        <v>2000</v>
      </c>
      <c r="V1245" s="519">
        <v>2000</v>
      </c>
      <c r="W1245" s="519">
        <v>2000</v>
      </c>
      <c r="X1245" s="519">
        <v>2114.6999999999998</v>
      </c>
      <c r="Y1245" s="519">
        <v>2416.8000000000002</v>
      </c>
      <c r="Z1245" s="519">
        <v>2718.9</v>
      </c>
      <c r="AA1245" s="519">
        <v>3021</v>
      </c>
      <c r="AB1245" s="519">
        <v>3323.1</v>
      </c>
      <c r="AC1245" s="519">
        <v>3625.2</v>
      </c>
      <c r="AD1245" s="519">
        <v>3927.3</v>
      </c>
      <c r="AE1245" s="519">
        <v>4229.3999999999996</v>
      </c>
      <c r="AF1245" s="519">
        <v>4531.5</v>
      </c>
      <c r="AG1245" s="519">
        <v>4773.2</v>
      </c>
      <c r="AH1245" s="519">
        <v>5014.8999999999996</v>
      </c>
      <c r="AI1245" s="519">
        <v>5256.5</v>
      </c>
      <c r="AJ1245" s="519">
        <v>5498.2</v>
      </c>
      <c r="AK1245" s="519">
        <v>5739.9</v>
      </c>
      <c r="AL1245" s="519">
        <v>5981.6</v>
      </c>
      <c r="AM1245" s="519">
        <v>6223.3</v>
      </c>
      <c r="AN1245" s="519">
        <v>6464.9</v>
      </c>
      <c r="AO1245" s="519">
        <v>6706.6</v>
      </c>
      <c r="AP1245" s="519">
        <v>6948.3</v>
      </c>
      <c r="AQ1245" s="519">
        <v>7190</v>
      </c>
      <c r="AR1245" s="519">
        <v>7431.7</v>
      </c>
      <c r="AS1245" s="519">
        <v>7673.3</v>
      </c>
      <c r="AT1245" s="519">
        <v>7915</v>
      </c>
      <c r="AU1245" s="519">
        <v>8156.7</v>
      </c>
      <c r="AV1245" s="519">
        <v>8156.7</v>
      </c>
      <c r="AW1245" s="519">
        <v>8156.7</v>
      </c>
      <c r="AX1245" s="519">
        <v>8156.7</v>
      </c>
      <c r="AY1245" s="519">
        <v>8156.7</v>
      </c>
      <c r="AZ1245" s="519">
        <v>8156.7</v>
      </c>
      <c r="BA1245" s="519">
        <v>8156.7</v>
      </c>
      <c r="BB1245" s="519">
        <v>8156.7</v>
      </c>
      <c r="BC1245" s="519">
        <v>8156.7</v>
      </c>
      <c r="BD1245" s="519">
        <v>8156.7</v>
      </c>
      <c r="BE1245" s="519">
        <v>8156.7</v>
      </c>
      <c r="BF1245" s="519">
        <v>8156.7</v>
      </c>
      <c r="BG1245" s="519">
        <v>8156.7</v>
      </c>
      <c r="BH1245" s="519">
        <v>8156.7</v>
      </c>
      <c r="BI1245" s="519">
        <v>8156.7</v>
      </c>
      <c r="BJ1245" s="519">
        <v>8156.7</v>
      </c>
      <c r="BK1245" s="519">
        <v>0</v>
      </c>
      <c r="BL1245" s="519">
        <v>0</v>
      </c>
      <c r="BM1245" s="519">
        <v>0</v>
      </c>
      <c r="BN1245" s="519">
        <v>0</v>
      </c>
      <c r="BO1245" s="519">
        <v>0</v>
      </c>
      <c r="BP1245" s="519">
        <v>0</v>
      </c>
      <c r="BQ1245" s="519">
        <v>0</v>
      </c>
      <c r="BR1245" s="519">
        <v>0</v>
      </c>
      <c r="BS1245" s="519">
        <v>0</v>
      </c>
      <c r="BT1245" s="519">
        <v>0</v>
      </c>
      <c r="BU1245" s="519">
        <v>0</v>
      </c>
      <c r="BV1245" s="519">
        <v>0</v>
      </c>
      <c r="BW1245" s="519">
        <v>0</v>
      </c>
      <c r="BX1245" s="519">
        <v>0</v>
      </c>
      <c r="BY1245" s="519">
        <v>0</v>
      </c>
      <c r="BZ1245" s="519">
        <v>0</v>
      </c>
      <c r="CA1245" s="519">
        <v>0</v>
      </c>
      <c r="CB1245" s="519">
        <v>0</v>
      </c>
      <c r="CC1245" s="519">
        <v>0</v>
      </c>
      <c r="CD1245" s="519">
        <v>0</v>
      </c>
      <c r="CE1245" s="519">
        <v>0</v>
      </c>
      <c r="CF1245" s="519">
        <v>0</v>
      </c>
      <c r="CG1245" s="519">
        <v>0</v>
      </c>
      <c r="CH1245" s="519">
        <v>0</v>
      </c>
      <c r="CI1245" s="519">
        <v>0</v>
      </c>
      <c r="CJ1245" s="519">
        <v>0</v>
      </c>
      <c r="CK1245" s="519">
        <v>0</v>
      </c>
      <c r="CL1245" s="519">
        <v>0</v>
      </c>
      <c r="CM1245" s="519">
        <v>0</v>
      </c>
      <c r="CN1245" s="519">
        <v>0</v>
      </c>
      <c r="CO1245" s="519">
        <v>0</v>
      </c>
      <c r="CP1245" s="519">
        <v>0</v>
      </c>
      <c r="CQ1245" s="519">
        <v>0</v>
      </c>
      <c r="CR1245" s="519">
        <v>0</v>
      </c>
      <c r="CS1245" s="519">
        <v>0</v>
      </c>
      <c r="CT1245" s="519">
        <v>0</v>
      </c>
      <c r="CU1245" s="519">
        <v>0</v>
      </c>
      <c r="CV1245" s="519">
        <v>0</v>
      </c>
      <c r="CW1245" s="519">
        <v>0</v>
      </c>
      <c r="CX1245" s="519">
        <v>0</v>
      </c>
      <c r="CY1245" s="519">
        <v>0</v>
      </c>
      <c r="CZ1245" s="519">
        <v>0</v>
      </c>
      <c r="DA1245" s="519">
        <v>0</v>
      </c>
      <c r="DB1245" s="519">
        <v>0</v>
      </c>
      <c r="DC1245" s="519">
        <v>0</v>
      </c>
      <c r="DD1245" s="519">
        <v>0</v>
      </c>
      <c r="DE1245" s="519">
        <v>0</v>
      </c>
      <c r="DF1245" s="519">
        <v>0</v>
      </c>
      <c r="DG1245" s="519">
        <v>0</v>
      </c>
      <c r="DH1245" s="519">
        <v>0</v>
      </c>
      <c r="DI1245" s="519">
        <v>0</v>
      </c>
      <c r="DJ1245" s="519">
        <v>0</v>
      </c>
      <c r="DK1245" s="519">
        <v>0</v>
      </c>
      <c r="DL1245" s="519">
        <v>0</v>
      </c>
      <c r="DM1245" s="519">
        <v>0</v>
      </c>
      <c r="DN1245" s="519">
        <v>0</v>
      </c>
      <c r="DO1245" s="519">
        <v>0</v>
      </c>
      <c r="DP1245" s="519">
        <v>0</v>
      </c>
      <c r="DQ1245" s="519">
        <v>0</v>
      </c>
      <c r="DR1245" s="519">
        <v>0</v>
      </c>
      <c r="DS1245" s="519">
        <v>0</v>
      </c>
      <c r="DT1245" s="519">
        <v>0</v>
      </c>
      <c r="DU1245" s="519">
        <v>0</v>
      </c>
      <c r="DV1245" s="519">
        <v>0</v>
      </c>
      <c r="DW1245" s="519">
        <v>0</v>
      </c>
      <c r="DX1245" s="519">
        <v>0</v>
      </c>
      <c r="DZ1245" s="337"/>
      <c r="EA1245" s="519" t="s">
        <v>1063</v>
      </c>
      <c r="EB1245" s="519" t="s">
        <v>1060</v>
      </c>
      <c r="EC1245" s="519">
        <v>18</v>
      </c>
      <c r="ED1245" s="183" t="str">
        <f t="shared" si="62"/>
        <v>SDN300218</v>
      </c>
      <c r="EE1245" s="519">
        <v>302.10000000000002</v>
      </c>
      <c r="EF1245" s="519">
        <v>10000</v>
      </c>
      <c r="EG1245" s="519">
        <v>10000</v>
      </c>
      <c r="EH1245" s="519">
        <v>10000</v>
      </c>
      <c r="EI1245" s="519">
        <v>10000</v>
      </c>
      <c r="EJ1245" s="519">
        <v>10000</v>
      </c>
      <c r="EK1245" s="519">
        <v>10000</v>
      </c>
      <c r="EL1245" s="519">
        <v>10000</v>
      </c>
      <c r="EM1245" s="519">
        <v>10000</v>
      </c>
      <c r="EN1245" s="519">
        <v>10000</v>
      </c>
      <c r="EO1245" s="519">
        <v>10000</v>
      </c>
      <c r="EP1245" s="519">
        <v>10000</v>
      </c>
      <c r="EQ1245" s="519">
        <v>10000</v>
      </c>
      <c r="ER1245" s="519">
        <v>10000</v>
      </c>
      <c r="ES1245" s="519">
        <v>10000</v>
      </c>
      <c r="ET1245" s="519">
        <v>10000</v>
      </c>
      <c r="EU1245" s="519">
        <v>10000</v>
      </c>
      <c r="EV1245" s="519">
        <v>10000</v>
      </c>
      <c r="EW1245" s="519">
        <v>10000</v>
      </c>
      <c r="EX1245" s="519">
        <v>10000</v>
      </c>
      <c r="EY1245" s="519">
        <v>10000</v>
      </c>
      <c r="EZ1245" s="519">
        <v>10000</v>
      </c>
      <c r="FA1245" s="519">
        <v>10000</v>
      </c>
      <c r="FB1245" s="519">
        <v>10000</v>
      </c>
      <c r="FC1245" s="519">
        <v>10000</v>
      </c>
      <c r="FD1245" s="519">
        <v>10000</v>
      </c>
      <c r="FE1245" s="519">
        <v>10000</v>
      </c>
      <c r="FF1245" s="519">
        <v>10000</v>
      </c>
      <c r="FG1245" s="519">
        <v>10000</v>
      </c>
      <c r="FH1245" s="519">
        <v>10000</v>
      </c>
      <c r="FI1245" s="519">
        <v>10000</v>
      </c>
      <c r="FJ1245" s="519">
        <v>10000</v>
      </c>
      <c r="FK1245" s="519">
        <v>10000</v>
      </c>
      <c r="FL1245" s="519">
        <v>10000</v>
      </c>
      <c r="FM1245" s="519">
        <v>10000</v>
      </c>
      <c r="FN1245" s="519">
        <v>10000</v>
      </c>
      <c r="FO1245" s="519">
        <v>10000</v>
      </c>
      <c r="FP1245" s="519">
        <v>10000</v>
      </c>
      <c r="FQ1245" s="519">
        <v>10000</v>
      </c>
      <c r="FR1245" s="519">
        <v>10000</v>
      </c>
      <c r="FS1245" s="519">
        <v>10000</v>
      </c>
      <c r="FT1245" s="519">
        <v>10000</v>
      </c>
      <c r="FU1245" s="519">
        <v>10000</v>
      </c>
      <c r="FV1245" s="519">
        <v>10000</v>
      </c>
      <c r="FW1245" s="519">
        <v>10000</v>
      </c>
      <c r="FX1245" s="519">
        <v>0</v>
      </c>
      <c r="FY1245" s="519">
        <v>0</v>
      </c>
      <c r="FZ1245" s="519">
        <v>0</v>
      </c>
      <c r="GA1245" s="519">
        <v>0</v>
      </c>
      <c r="GB1245" s="519">
        <v>0</v>
      </c>
      <c r="GC1245" s="519">
        <v>0</v>
      </c>
      <c r="GD1245" s="519">
        <v>0</v>
      </c>
      <c r="GE1245" s="519">
        <v>0</v>
      </c>
      <c r="GF1245" s="519">
        <v>0</v>
      </c>
      <c r="GG1245" s="519">
        <v>0</v>
      </c>
      <c r="GH1245" s="519">
        <v>0</v>
      </c>
      <c r="GI1245" s="519">
        <v>0</v>
      </c>
      <c r="GJ1245" s="519">
        <v>0</v>
      </c>
      <c r="GK1245" s="519">
        <v>0</v>
      </c>
      <c r="GL1245" s="519">
        <v>0</v>
      </c>
      <c r="GM1245" s="519">
        <v>0</v>
      </c>
      <c r="GN1245" s="519">
        <v>0</v>
      </c>
      <c r="GO1245" s="519">
        <v>0</v>
      </c>
      <c r="GP1245" s="519">
        <v>0</v>
      </c>
      <c r="GQ1245" s="519">
        <v>0</v>
      </c>
      <c r="GR1245" s="519">
        <v>0</v>
      </c>
      <c r="GS1245" s="519">
        <v>0</v>
      </c>
      <c r="GT1245" s="519">
        <v>0</v>
      </c>
      <c r="GU1245" s="519">
        <v>0</v>
      </c>
      <c r="GV1245" s="519">
        <v>0</v>
      </c>
      <c r="GW1245" s="519">
        <v>0</v>
      </c>
      <c r="GX1245" s="519">
        <v>0</v>
      </c>
      <c r="GY1245" s="519">
        <v>0</v>
      </c>
      <c r="GZ1245" s="519">
        <v>0</v>
      </c>
      <c r="HA1245" s="519">
        <v>0</v>
      </c>
      <c r="HB1245" s="519">
        <v>0</v>
      </c>
      <c r="HC1245" s="519">
        <v>0</v>
      </c>
      <c r="HD1245" s="519">
        <v>0</v>
      </c>
      <c r="HE1245" s="519">
        <v>0</v>
      </c>
      <c r="HF1245" s="519">
        <v>0</v>
      </c>
      <c r="HG1245" s="519">
        <v>0</v>
      </c>
      <c r="HH1245" s="519">
        <v>0</v>
      </c>
      <c r="HI1245" s="519">
        <v>0</v>
      </c>
      <c r="HJ1245" s="519">
        <v>0</v>
      </c>
      <c r="HK1245" s="519">
        <v>0</v>
      </c>
      <c r="HL1245" s="519">
        <v>0</v>
      </c>
      <c r="HM1245" s="519">
        <v>0</v>
      </c>
      <c r="HN1245" s="519">
        <v>0</v>
      </c>
      <c r="HO1245" s="519">
        <v>0</v>
      </c>
      <c r="HP1245" s="519">
        <v>0</v>
      </c>
      <c r="HQ1245" s="519">
        <v>0</v>
      </c>
      <c r="HR1245" s="519">
        <v>0</v>
      </c>
      <c r="HS1245" s="519">
        <v>0</v>
      </c>
      <c r="HT1245" s="519">
        <v>0</v>
      </c>
      <c r="HU1245" s="519">
        <v>0</v>
      </c>
      <c r="HV1245" s="519">
        <v>0</v>
      </c>
      <c r="HW1245" s="519">
        <v>0</v>
      </c>
      <c r="HX1245" s="519">
        <v>0</v>
      </c>
      <c r="HY1245" s="519">
        <v>0</v>
      </c>
      <c r="HZ1245" s="519">
        <v>0</v>
      </c>
      <c r="IA1245" s="519">
        <v>0</v>
      </c>
      <c r="IB1245" s="519">
        <v>0</v>
      </c>
      <c r="IC1245" s="519">
        <v>0</v>
      </c>
      <c r="ID1245" s="519">
        <v>0</v>
      </c>
      <c r="IE1245" s="519">
        <v>0</v>
      </c>
      <c r="IF1245" s="519">
        <v>0</v>
      </c>
      <c r="IG1245" s="519">
        <v>0</v>
      </c>
      <c r="IH1245" s="519">
        <v>0</v>
      </c>
      <c r="II1245" s="519">
        <v>0</v>
      </c>
      <c r="IJ1245" s="519">
        <v>0</v>
      </c>
      <c r="IK1245" s="519">
        <v>0</v>
      </c>
    </row>
    <row r="1246" spans="2:245" hidden="1">
      <c r="B1246" s="519" t="s">
        <v>1061</v>
      </c>
      <c r="C1246" s="519"/>
      <c r="D1246" s="519"/>
      <c r="E1246" s="519"/>
      <c r="F1246" s="519">
        <v>1</v>
      </c>
      <c r="G1246" s="519"/>
      <c r="H1246" s="519">
        <v>1</v>
      </c>
      <c r="I1246" s="519">
        <v>9</v>
      </c>
      <c r="J1246" s="519" t="str">
        <f t="shared" si="60"/>
        <v>SDN15010109</v>
      </c>
      <c r="K1246" s="519">
        <v>504</v>
      </c>
      <c r="M1246" s="337"/>
      <c r="N1246" s="519" t="s">
        <v>1063</v>
      </c>
      <c r="O1246" s="519" t="s">
        <v>1060</v>
      </c>
      <c r="P1246" s="519">
        <v>19</v>
      </c>
      <c r="Q1246" s="521" t="str">
        <f t="shared" si="61"/>
        <v>SDN300219</v>
      </c>
      <c r="R1246" s="519">
        <v>307.39999999999998</v>
      </c>
      <c r="S1246" s="519">
        <v>2000</v>
      </c>
      <c r="T1246" s="519">
        <v>2000</v>
      </c>
      <c r="U1246" s="519">
        <v>2000</v>
      </c>
      <c r="V1246" s="519">
        <v>2000</v>
      </c>
      <c r="W1246" s="519">
        <v>2000</v>
      </c>
      <c r="X1246" s="519">
        <v>2151.8000000000002</v>
      </c>
      <c r="Y1246" s="519">
        <v>2459.1999999999998</v>
      </c>
      <c r="Z1246" s="519">
        <v>2766.6</v>
      </c>
      <c r="AA1246" s="519">
        <v>3074</v>
      </c>
      <c r="AB1246" s="519">
        <v>3381.4</v>
      </c>
      <c r="AC1246" s="519">
        <v>3688.8</v>
      </c>
      <c r="AD1246" s="519">
        <v>3996.2</v>
      </c>
      <c r="AE1246" s="519">
        <v>4303.6000000000004</v>
      </c>
      <c r="AF1246" s="519">
        <v>4611</v>
      </c>
      <c r="AG1246" s="519">
        <v>4856.8999999999996</v>
      </c>
      <c r="AH1246" s="519">
        <v>5102.8</v>
      </c>
      <c r="AI1246" s="519">
        <v>5348.8</v>
      </c>
      <c r="AJ1246" s="519">
        <v>5594.7</v>
      </c>
      <c r="AK1246" s="519">
        <v>5840.6</v>
      </c>
      <c r="AL1246" s="519">
        <v>6086.5</v>
      </c>
      <c r="AM1246" s="519">
        <v>6332.4</v>
      </c>
      <c r="AN1246" s="519">
        <v>6578.4</v>
      </c>
      <c r="AO1246" s="519">
        <v>6824.3</v>
      </c>
      <c r="AP1246" s="519">
        <v>7070.2</v>
      </c>
      <c r="AQ1246" s="519">
        <v>7316.1</v>
      </c>
      <c r="AR1246" s="519">
        <v>7562</v>
      </c>
      <c r="AS1246" s="519">
        <v>7808</v>
      </c>
      <c r="AT1246" s="519">
        <v>8053.9</v>
      </c>
      <c r="AU1246" s="519">
        <v>8299.7999999999993</v>
      </c>
      <c r="AV1246" s="519">
        <v>8299.7999999999993</v>
      </c>
      <c r="AW1246" s="519">
        <v>8299.7999999999993</v>
      </c>
      <c r="AX1246" s="519">
        <v>8299.7999999999993</v>
      </c>
      <c r="AY1246" s="519">
        <v>8299.7999999999993</v>
      </c>
      <c r="AZ1246" s="519">
        <v>8299.7999999999993</v>
      </c>
      <c r="BA1246" s="519">
        <v>8299.7999999999993</v>
      </c>
      <c r="BB1246" s="519">
        <v>8299.7999999999993</v>
      </c>
      <c r="BC1246" s="519">
        <v>8299.7999999999993</v>
      </c>
      <c r="BD1246" s="519">
        <v>8299.7999999999993</v>
      </c>
      <c r="BE1246" s="519">
        <v>8299.7999999999993</v>
      </c>
      <c r="BF1246" s="519">
        <v>8299.7999999999993</v>
      </c>
      <c r="BG1246" s="519">
        <v>8299.7999999999993</v>
      </c>
      <c r="BH1246" s="519">
        <v>8299.7999999999993</v>
      </c>
      <c r="BI1246" s="519">
        <v>8299.7999999999993</v>
      </c>
      <c r="BJ1246" s="519">
        <v>8299.7999999999993</v>
      </c>
      <c r="BK1246" s="519">
        <v>0</v>
      </c>
      <c r="BL1246" s="519">
        <v>0</v>
      </c>
      <c r="BM1246" s="519">
        <v>0</v>
      </c>
      <c r="BN1246" s="519">
        <v>0</v>
      </c>
      <c r="BO1246" s="519">
        <v>0</v>
      </c>
      <c r="BP1246" s="519">
        <v>0</v>
      </c>
      <c r="BQ1246" s="519">
        <v>0</v>
      </c>
      <c r="BR1246" s="519">
        <v>0</v>
      </c>
      <c r="BS1246" s="519">
        <v>0</v>
      </c>
      <c r="BT1246" s="519">
        <v>0</v>
      </c>
      <c r="BU1246" s="519">
        <v>0</v>
      </c>
      <c r="BV1246" s="519">
        <v>0</v>
      </c>
      <c r="BW1246" s="519">
        <v>0</v>
      </c>
      <c r="BX1246" s="519">
        <v>0</v>
      </c>
      <c r="BY1246" s="519">
        <v>0</v>
      </c>
      <c r="BZ1246" s="519">
        <v>0</v>
      </c>
      <c r="CA1246" s="519">
        <v>0</v>
      </c>
      <c r="CB1246" s="519">
        <v>0</v>
      </c>
      <c r="CC1246" s="519">
        <v>0</v>
      </c>
      <c r="CD1246" s="519">
        <v>0</v>
      </c>
      <c r="CE1246" s="519">
        <v>0</v>
      </c>
      <c r="CF1246" s="519">
        <v>0</v>
      </c>
      <c r="CG1246" s="519">
        <v>0</v>
      </c>
      <c r="CH1246" s="519">
        <v>0</v>
      </c>
      <c r="CI1246" s="519">
        <v>0</v>
      </c>
      <c r="CJ1246" s="519">
        <v>0</v>
      </c>
      <c r="CK1246" s="519">
        <v>0</v>
      </c>
      <c r="CL1246" s="519">
        <v>0</v>
      </c>
      <c r="CM1246" s="519">
        <v>0</v>
      </c>
      <c r="CN1246" s="519">
        <v>0</v>
      </c>
      <c r="CO1246" s="519">
        <v>0</v>
      </c>
      <c r="CP1246" s="519">
        <v>0</v>
      </c>
      <c r="CQ1246" s="519">
        <v>0</v>
      </c>
      <c r="CR1246" s="519">
        <v>0</v>
      </c>
      <c r="CS1246" s="519">
        <v>0</v>
      </c>
      <c r="CT1246" s="519">
        <v>0</v>
      </c>
      <c r="CU1246" s="519">
        <v>0</v>
      </c>
      <c r="CV1246" s="519">
        <v>0</v>
      </c>
      <c r="CW1246" s="519">
        <v>0</v>
      </c>
      <c r="CX1246" s="519">
        <v>0</v>
      </c>
      <c r="CY1246" s="519">
        <v>0</v>
      </c>
      <c r="CZ1246" s="519">
        <v>0</v>
      </c>
      <c r="DA1246" s="519">
        <v>0</v>
      </c>
      <c r="DB1246" s="519">
        <v>0</v>
      </c>
      <c r="DC1246" s="519">
        <v>0</v>
      </c>
      <c r="DD1246" s="519">
        <v>0</v>
      </c>
      <c r="DE1246" s="519">
        <v>0</v>
      </c>
      <c r="DF1246" s="519">
        <v>0</v>
      </c>
      <c r="DG1246" s="519">
        <v>0</v>
      </c>
      <c r="DH1246" s="519">
        <v>0</v>
      </c>
      <c r="DI1246" s="519">
        <v>0</v>
      </c>
      <c r="DJ1246" s="519">
        <v>0</v>
      </c>
      <c r="DK1246" s="519">
        <v>0</v>
      </c>
      <c r="DL1246" s="519">
        <v>0</v>
      </c>
      <c r="DM1246" s="519">
        <v>0</v>
      </c>
      <c r="DN1246" s="519">
        <v>0</v>
      </c>
      <c r="DO1246" s="519">
        <v>0</v>
      </c>
      <c r="DP1246" s="519">
        <v>0</v>
      </c>
      <c r="DQ1246" s="519">
        <v>0</v>
      </c>
      <c r="DR1246" s="519">
        <v>0</v>
      </c>
      <c r="DS1246" s="519">
        <v>0</v>
      </c>
      <c r="DT1246" s="519">
        <v>0</v>
      </c>
      <c r="DU1246" s="519">
        <v>0</v>
      </c>
      <c r="DV1246" s="519">
        <v>0</v>
      </c>
      <c r="DW1246" s="519">
        <v>0</v>
      </c>
      <c r="DX1246" s="519">
        <v>0</v>
      </c>
      <c r="DZ1246" s="337"/>
      <c r="EA1246" s="519" t="s">
        <v>1063</v>
      </c>
      <c r="EB1246" s="519" t="s">
        <v>1060</v>
      </c>
      <c r="EC1246" s="519">
        <v>19</v>
      </c>
      <c r="ED1246" s="183" t="str">
        <f t="shared" si="62"/>
        <v>SDN300219</v>
      </c>
      <c r="EE1246" s="519">
        <v>307.39999999999998</v>
      </c>
      <c r="EF1246" s="519">
        <v>10000</v>
      </c>
      <c r="EG1246" s="519">
        <v>10000</v>
      </c>
      <c r="EH1246" s="519">
        <v>10000</v>
      </c>
      <c r="EI1246" s="519">
        <v>10000</v>
      </c>
      <c r="EJ1246" s="519">
        <v>10000</v>
      </c>
      <c r="EK1246" s="519">
        <v>10000</v>
      </c>
      <c r="EL1246" s="519">
        <v>10000</v>
      </c>
      <c r="EM1246" s="519">
        <v>10000</v>
      </c>
      <c r="EN1246" s="519">
        <v>10000</v>
      </c>
      <c r="EO1246" s="519">
        <v>10000</v>
      </c>
      <c r="EP1246" s="519">
        <v>10000</v>
      </c>
      <c r="EQ1246" s="519">
        <v>10000</v>
      </c>
      <c r="ER1246" s="519">
        <v>10000</v>
      </c>
      <c r="ES1246" s="519">
        <v>10000</v>
      </c>
      <c r="ET1246" s="519">
        <v>10000</v>
      </c>
      <c r="EU1246" s="519">
        <v>10000</v>
      </c>
      <c r="EV1246" s="519">
        <v>10000</v>
      </c>
      <c r="EW1246" s="519">
        <v>10000</v>
      </c>
      <c r="EX1246" s="519">
        <v>10000</v>
      </c>
      <c r="EY1246" s="519">
        <v>10000</v>
      </c>
      <c r="EZ1246" s="519">
        <v>10000</v>
      </c>
      <c r="FA1246" s="519">
        <v>10000</v>
      </c>
      <c r="FB1246" s="519">
        <v>10000</v>
      </c>
      <c r="FC1246" s="519">
        <v>10000</v>
      </c>
      <c r="FD1246" s="519">
        <v>10000</v>
      </c>
      <c r="FE1246" s="519">
        <v>10000</v>
      </c>
      <c r="FF1246" s="519">
        <v>10000</v>
      </c>
      <c r="FG1246" s="519">
        <v>10000</v>
      </c>
      <c r="FH1246" s="519">
        <v>10000</v>
      </c>
      <c r="FI1246" s="519">
        <v>10000</v>
      </c>
      <c r="FJ1246" s="519">
        <v>10000</v>
      </c>
      <c r="FK1246" s="519">
        <v>10000</v>
      </c>
      <c r="FL1246" s="519">
        <v>10000</v>
      </c>
      <c r="FM1246" s="519">
        <v>10000</v>
      </c>
      <c r="FN1246" s="519">
        <v>10000</v>
      </c>
      <c r="FO1246" s="519">
        <v>10000</v>
      </c>
      <c r="FP1246" s="519">
        <v>10000</v>
      </c>
      <c r="FQ1246" s="519">
        <v>10000</v>
      </c>
      <c r="FR1246" s="519">
        <v>10000</v>
      </c>
      <c r="FS1246" s="519">
        <v>10000</v>
      </c>
      <c r="FT1246" s="519">
        <v>10000</v>
      </c>
      <c r="FU1246" s="519">
        <v>10000</v>
      </c>
      <c r="FV1246" s="519">
        <v>10000</v>
      </c>
      <c r="FW1246" s="519">
        <v>10000</v>
      </c>
      <c r="FX1246" s="519">
        <v>0</v>
      </c>
      <c r="FY1246" s="519">
        <v>0</v>
      </c>
      <c r="FZ1246" s="519">
        <v>0</v>
      </c>
      <c r="GA1246" s="519">
        <v>0</v>
      </c>
      <c r="GB1246" s="519">
        <v>0</v>
      </c>
      <c r="GC1246" s="519">
        <v>0</v>
      </c>
      <c r="GD1246" s="519">
        <v>0</v>
      </c>
      <c r="GE1246" s="519">
        <v>0</v>
      </c>
      <c r="GF1246" s="519">
        <v>0</v>
      </c>
      <c r="GG1246" s="519">
        <v>0</v>
      </c>
      <c r="GH1246" s="519">
        <v>0</v>
      </c>
      <c r="GI1246" s="519">
        <v>0</v>
      </c>
      <c r="GJ1246" s="519">
        <v>0</v>
      </c>
      <c r="GK1246" s="519">
        <v>0</v>
      </c>
      <c r="GL1246" s="519">
        <v>0</v>
      </c>
      <c r="GM1246" s="519">
        <v>0</v>
      </c>
      <c r="GN1246" s="519">
        <v>0</v>
      </c>
      <c r="GO1246" s="519">
        <v>0</v>
      </c>
      <c r="GP1246" s="519">
        <v>0</v>
      </c>
      <c r="GQ1246" s="519">
        <v>0</v>
      </c>
      <c r="GR1246" s="519">
        <v>0</v>
      </c>
      <c r="GS1246" s="519">
        <v>0</v>
      </c>
      <c r="GT1246" s="519">
        <v>0</v>
      </c>
      <c r="GU1246" s="519">
        <v>0</v>
      </c>
      <c r="GV1246" s="519">
        <v>0</v>
      </c>
      <c r="GW1246" s="519">
        <v>0</v>
      </c>
      <c r="GX1246" s="519">
        <v>0</v>
      </c>
      <c r="GY1246" s="519">
        <v>0</v>
      </c>
      <c r="GZ1246" s="519">
        <v>0</v>
      </c>
      <c r="HA1246" s="519">
        <v>0</v>
      </c>
      <c r="HB1246" s="519">
        <v>0</v>
      </c>
      <c r="HC1246" s="519">
        <v>0</v>
      </c>
      <c r="HD1246" s="519">
        <v>0</v>
      </c>
      <c r="HE1246" s="519">
        <v>0</v>
      </c>
      <c r="HF1246" s="519">
        <v>0</v>
      </c>
      <c r="HG1246" s="519">
        <v>0</v>
      </c>
      <c r="HH1246" s="519">
        <v>0</v>
      </c>
      <c r="HI1246" s="519">
        <v>0</v>
      </c>
      <c r="HJ1246" s="519">
        <v>0</v>
      </c>
      <c r="HK1246" s="519">
        <v>0</v>
      </c>
      <c r="HL1246" s="519">
        <v>0</v>
      </c>
      <c r="HM1246" s="519">
        <v>0</v>
      </c>
      <c r="HN1246" s="519">
        <v>0</v>
      </c>
      <c r="HO1246" s="519">
        <v>0</v>
      </c>
      <c r="HP1246" s="519">
        <v>0</v>
      </c>
      <c r="HQ1246" s="519">
        <v>0</v>
      </c>
      <c r="HR1246" s="519">
        <v>0</v>
      </c>
      <c r="HS1246" s="519">
        <v>0</v>
      </c>
      <c r="HT1246" s="519">
        <v>0</v>
      </c>
      <c r="HU1246" s="519">
        <v>0</v>
      </c>
      <c r="HV1246" s="519">
        <v>0</v>
      </c>
      <c r="HW1246" s="519">
        <v>0</v>
      </c>
      <c r="HX1246" s="519">
        <v>0</v>
      </c>
      <c r="HY1246" s="519">
        <v>0</v>
      </c>
      <c r="HZ1246" s="519">
        <v>0</v>
      </c>
      <c r="IA1246" s="519">
        <v>0</v>
      </c>
      <c r="IB1246" s="519">
        <v>0</v>
      </c>
      <c r="IC1246" s="519">
        <v>0</v>
      </c>
      <c r="ID1246" s="519">
        <v>0</v>
      </c>
      <c r="IE1246" s="519">
        <v>0</v>
      </c>
      <c r="IF1246" s="519">
        <v>0</v>
      </c>
      <c r="IG1246" s="519">
        <v>0</v>
      </c>
      <c r="IH1246" s="519">
        <v>0</v>
      </c>
      <c r="II1246" s="519">
        <v>0</v>
      </c>
      <c r="IJ1246" s="519">
        <v>0</v>
      </c>
      <c r="IK1246" s="519">
        <v>0</v>
      </c>
    </row>
    <row r="1247" spans="2:245" hidden="1">
      <c r="B1247" s="519" t="s">
        <v>1061</v>
      </c>
      <c r="C1247" s="519"/>
      <c r="D1247" s="519"/>
      <c r="E1247" s="519"/>
      <c r="F1247" s="519">
        <v>1</v>
      </c>
      <c r="G1247" s="519"/>
      <c r="H1247" s="519">
        <v>1</v>
      </c>
      <c r="I1247" s="519">
        <v>10</v>
      </c>
      <c r="J1247" s="519" t="str">
        <f t="shared" si="60"/>
        <v>SDN15010110</v>
      </c>
      <c r="K1247" s="519">
        <v>504</v>
      </c>
      <c r="M1247" s="337"/>
      <c r="N1247" s="519" t="s">
        <v>1063</v>
      </c>
      <c r="O1247" s="519" t="s">
        <v>1060</v>
      </c>
      <c r="P1247" s="519">
        <v>20</v>
      </c>
      <c r="Q1247" s="521" t="str">
        <f t="shared" si="61"/>
        <v>SDN300220</v>
      </c>
      <c r="R1247" s="519">
        <v>307.39999999999998</v>
      </c>
      <c r="S1247" s="519">
        <v>2000</v>
      </c>
      <c r="T1247" s="519">
        <v>2000</v>
      </c>
      <c r="U1247" s="519">
        <v>2000</v>
      </c>
      <c r="V1247" s="519">
        <v>2000</v>
      </c>
      <c r="W1247" s="519">
        <v>2000</v>
      </c>
      <c r="X1247" s="519">
        <v>2151.8000000000002</v>
      </c>
      <c r="Y1247" s="519">
        <v>2459.1999999999998</v>
      </c>
      <c r="Z1247" s="519">
        <v>2766.6</v>
      </c>
      <c r="AA1247" s="519">
        <v>3074</v>
      </c>
      <c r="AB1247" s="519">
        <v>3381.4</v>
      </c>
      <c r="AC1247" s="519">
        <v>3688.8</v>
      </c>
      <c r="AD1247" s="519">
        <v>3996.2</v>
      </c>
      <c r="AE1247" s="519">
        <v>4303.6000000000004</v>
      </c>
      <c r="AF1247" s="519">
        <v>4611</v>
      </c>
      <c r="AG1247" s="519">
        <v>4856.8999999999996</v>
      </c>
      <c r="AH1247" s="519">
        <v>5102.8</v>
      </c>
      <c r="AI1247" s="519">
        <v>5348.8</v>
      </c>
      <c r="AJ1247" s="519">
        <v>5594.7</v>
      </c>
      <c r="AK1247" s="519">
        <v>5840.6</v>
      </c>
      <c r="AL1247" s="519">
        <v>6086.5</v>
      </c>
      <c r="AM1247" s="519">
        <v>6332.4</v>
      </c>
      <c r="AN1247" s="519">
        <v>6578.4</v>
      </c>
      <c r="AO1247" s="519">
        <v>6824.3</v>
      </c>
      <c r="AP1247" s="519">
        <v>7070.2</v>
      </c>
      <c r="AQ1247" s="519">
        <v>7316.1</v>
      </c>
      <c r="AR1247" s="519">
        <v>7562</v>
      </c>
      <c r="AS1247" s="519">
        <v>7808</v>
      </c>
      <c r="AT1247" s="519">
        <v>8053.9</v>
      </c>
      <c r="AU1247" s="519">
        <v>8299.7999999999993</v>
      </c>
      <c r="AV1247" s="519">
        <v>8299.7999999999993</v>
      </c>
      <c r="AW1247" s="519">
        <v>8299.7999999999993</v>
      </c>
      <c r="AX1247" s="519">
        <v>8299.7999999999993</v>
      </c>
      <c r="AY1247" s="519">
        <v>8299.7999999999993</v>
      </c>
      <c r="AZ1247" s="519">
        <v>8299.7999999999993</v>
      </c>
      <c r="BA1247" s="519">
        <v>8299.7999999999993</v>
      </c>
      <c r="BB1247" s="519">
        <v>8299.7999999999993</v>
      </c>
      <c r="BC1247" s="519">
        <v>8299.7999999999993</v>
      </c>
      <c r="BD1247" s="519">
        <v>8299.7999999999993</v>
      </c>
      <c r="BE1247" s="519">
        <v>8299.7999999999993</v>
      </c>
      <c r="BF1247" s="519">
        <v>8299.7999999999993</v>
      </c>
      <c r="BG1247" s="519">
        <v>8299.7999999999993</v>
      </c>
      <c r="BH1247" s="519">
        <v>8299.7999999999993</v>
      </c>
      <c r="BI1247" s="519">
        <v>8299.7999999999993</v>
      </c>
      <c r="BJ1247" s="519">
        <v>8299.7999999999993</v>
      </c>
      <c r="BK1247" s="519">
        <v>0</v>
      </c>
      <c r="BL1247" s="519">
        <v>0</v>
      </c>
      <c r="BM1247" s="519">
        <v>0</v>
      </c>
      <c r="BN1247" s="519">
        <v>0</v>
      </c>
      <c r="BO1247" s="519">
        <v>0</v>
      </c>
      <c r="BP1247" s="519">
        <v>0</v>
      </c>
      <c r="BQ1247" s="519">
        <v>0</v>
      </c>
      <c r="BR1247" s="519">
        <v>0</v>
      </c>
      <c r="BS1247" s="519">
        <v>0</v>
      </c>
      <c r="BT1247" s="519">
        <v>0</v>
      </c>
      <c r="BU1247" s="519">
        <v>0</v>
      </c>
      <c r="BV1247" s="519">
        <v>0</v>
      </c>
      <c r="BW1247" s="519">
        <v>0</v>
      </c>
      <c r="BX1247" s="519">
        <v>0</v>
      </c>
      <c r="BY1247" s="519">
        <v>0</v>
      </c>
      <c r="BZ1247" s="519">
        <v>0</v>
      </c>
      <c r="CA1247" s="519">
        <v>0</v>
      </c>
      <c r="CB1247" s="519">
        <v>0</v>
      </c>
      <c r="CC1247" s="519">
        <v>0</v>
      </c>
      <c r="CD1247" s="519">
        <v>0</v>
      </c>
      <c r="CE1247" s="519">
        <v>0</v>
      </c>
      <c r="CF1247" s="519">
        <v>0</v>
      </c>
      <c r="CG1247" s="519">
        <v>0</v>
      </c>
      <c r="CH1247" s="519">
        <v>0</v>
      </c>
      <c r="CI1247" s="519">
        <v>0</v>
      </c>
      <c r="CJ1247" s="519">
        <v>0</v>
      </c>
      <c r="CK1247" s="519">
        <v>0</v>
      </c>
      <c r="CL1247" s="519">
        <v>0</v>
      </c>
      <c r="CM1247" s="519">
        <v>0</v>
      </c>
      <c r="CN1247" s="519">
        <v>0</v>
      </c>
      <c r="CO1247" s="519">
        <v>0</v>
      </c>
      <c r="CP1247" s="519">
        <v>0</v>
      </c>
      <c r="CQ1247" s="519">
        <v>0</v>
      </c>
      <c r="CR1247" s="519">
        <v>0</v>
      </c>
      <c r="CS1247" s="519">
        <v>0</v>
      </c>
      <c r="CT1247" s="519">
        <v>0</v>
      </c>
      <c r="CU1247" s="519">
        <v>0</v>
      </c>
      <c r="CV1247" s="519">
        <v>0</v>
      </c>
      <c r="CW1247" s="519">
        <v>0</v>
      </c>
      <c r="CX1247" s="519">
        <v>0</v>
      </c>
      <c r="CY1247" s="519">
        <v>0</v>
      </c>
      <c r="CZ1247" s="519">
        <v>0</v>
      </c>
      <c r="DA1247" s="519">
        <v>0</v>
      </c>
      <c r="DB1247" s="519">
        <v>0</v>
      </c>
      <c r="DC1247" s="519">
        <v>0</v>
      </c>
      <c r="DD1247" s="519">
        <v>0</v>
      </c>
      <c r="DE1247" s="519">
        <v>0</v>
      </c>
      <c r="DF1247" s="519">
        <v>0</v>
      </c>
      <c r="DG1247" s="519">
        <v>0</v>
      </c>
      <c r="DH1247" s="519">
        <v>0</v>
      </c>
      <c r="DI1247" s="519">
        <v>0</v>
      </c>
      <c r="DJ1247" s="519">
        <v>0</v>
      </c>
      <c r="DK1247" s="519">
        <v>0</v>
      </c>
      <c r="DL1247" s="519">
        <v>0</v>
      </c>
      <c r="DM1247" s="519">
        <v>0</v>
      </c>
      <c r="DN1247" s="519">
        <v>0</v>
      </c>
      <c r="DO1247" s="519">
        <v>0</v>
      </c>
      <c r="DP1247" s="519">
        <v>0</v>
      </c>
      <c r="DQ1247" s="519">
        <v>0</v>
      </c>
      <c r="DR1247" s="519">
        <v>0</v>
      </c>
      <c r="DS1247" s="519">
        <v>0</v>
      </c>
      <c r="DT1247" s="519">
        <v>0</v>
      </c>
      <c r="DU1247" s="519">
        <v>0</v>
      </c>
      <c r="DV1247" s="519">
        <v>0</v>
      </c>
      <c r="DW1247" s="519">
        <v>0</v>
      </c>
      <c r="DX1247" s="519">
        <v>0</v>
      </c>
      <c r="DZ1247" s="337"/>
      <c r="EA1247" s="519" t="s">
        <v>1063</v>
      </c>
      <c r="EB1247" s="519" t="s">
        <v>1060</v>
      </c>
      <c r="EC1247" s="519">
        <v>20</v>
      </c>
      <c r="ED1247" s="183" t="str">
        <f t="shared" si="62"/>
        <v>SDN300220</v>
      </c>
      <c r="EE1247" s="519">
        <v>307.39999999999998</v>
      </c>
      <c r="EF1247" s="519">
        <v>10000</v>
      </c>
      <c r="EG1247" s="519">
        <v>10000</v>
      </c>
      <c r="EH1247" s="519">
        <v>10000</v>
      </c>
      <c r="EI1247" s="519">
        <v>10000</v>
      </c>
      <c r="EJ1247" s="519">
        <v>10000</v>
      </c>
      <c r="EK1247" s="519">
        <v>10000</v>
      </c>
      <c r="EL1247" s="519">
        <v>10000</v>
      </c>
      <c r="EM1247" s="519">
        <v>10000</v>
      </c>
      <c r="EN1247" s="519">
        <v>10000</v>
      </c>
      <c r="EO1247" s="519">
        <v>10000</v>
      </c>
      <c r="EP1247" s="519">
        <v>10000</v>
      </c>
      <c r="EQ1247" s="519">
        <v>10000</v>
      </c>
      <c r="ER1247" s="519">
        <v>10000</v>
      </c>
      <c r="ES1247" s="519">
        <v>10000</v>
      </c>
      <c r="ET1247" s="519">
        <v>10000</v>
      </c>
      <c r="EU1247" s="519">
        <v>10000</v>
      </c>
      <c r="EV1247" s="519">
        <v>10000</v>
      </c>
      <c r="EW1247" s="519">
        <v>10000</v>
      </c>
      <c r="EX1247" s="519">
        <v>10000</v>
      </c>
      <c r="EY1247" s="519">
        <v>10000</v>
      </c>
      <c r="EZ1247" s="519">
        <v>10000</v>
      </c>
      <c r="FA1247" s="519">
        <v>10000</v>
      </c>
      <c r="FB1247" s="519">
        <v>10000</v>
      </c>
      <c r="FC1247" s="519">
        <v>10000</v>
      </c>
      <c r="FD1247" s="519">
        <v>10000</v>
      </c>
      <c r="FE1247" s="519">
        <v>10000</v>
      </c>
      <c r="FF1247" s="519">
        <v>10000</v>
      </c>
      <c r="FG1247" s="519">
        <v>10000</v>
      </c>
      <c r="FH1247" s="519">
        <v>10000</v>
      </c>
      <c r="FI1247" s="519">
        <v>10000</v>
      </c>
      <c r="FJ1247" s="519">
        <v>10000</v>
      </c>
      <c r="FK1247" s="519">
        <v>10000</v>
      </c>
      <c r="FL1247" s="519">
        <v>10000</v>
      </c>
      <c r="FM1247" s="519">
        <v>10000</v>
      </c>
      <c r="FN1247" s="519">
        <v>10000</v>
      </c>
      <c r="FO1247" s="519">
        <v>10000</v>
      </c>
      <c r="FP1247" s="519">
        <v>10000</v>
      </c>
      <c r="FQ1247" s="519">
        <v>10000</v>
      </c>
      <c r="FR1247" s="519">
        <v>10000</v>
      </c>
      <c r="FS1247" s="519">
        <v>10000</v>
      </c>
      <c r="FT1247" s="519">
        <v>10000</v>
      </c>
      <c r="FU1247" s="519">
        <v>10000</v>
      </c>
      <c r="FV1247" s="519">
        <v>10000</v>
      </c>
      <c r="FW1247" s="519">
        <v>10000</v>
      </c>
      <c r="FX1247" s="519">
        <v>0</v>
      </c>
      <c r="FY1247" s="519">
        <v>0</v>
      </c>
      <c r="FZ1247" s="519">
        <v>0</v>
      </c>
      <c r="GA1247" s="519">
        <v>0</v>
      </c>
      <c r="GB1247" s="519">
        <v>0</v>
      </c>
      <c r="GC1247" s="519">
        <v>0</v>
      </c>
      <c r="GD1247" s="519">
        <v>0</v>
      </c>
      <c r="GE1247" s="519">
        <v>0</v>
      </c>
      <c r="GF1247" s="519">
        <v>0</v>
      </c>
      <c r="GG1247" s="519">
        <v>0</v>
      </c>
      <c r="GH1247" s="519">
        <v>0</v>
      </c>
      <c r="GI1247" s="519">
        <v>0</v>
      </c>
      <c r="GJ1247" s="519">
        <v>0</v>
      </c>
      <c r="GK1247" s="519">
        <v>0</v>
      </c>
      <c r="GL1247" s="519">
        <v>0</v>
      </c>
      <c r="GM1247" s="519">
        <v>0</v>
      </c>
      <c r="GN1247" s="519">
        <v>0</v>
      </c>
      <c r="GO1247" s="519">
        <v>0</v>
      </c>
      <c r="GP1247" s="519">
        <v>0</v>
      </c>
      <c r="GQ1247" s="519">
        <v>0</v>
      </c>
      <c r="GR1247" s="519">
        <v>0</v>
      </c>
      <c r="GS1247" s="519">
        <v>0</v>
      </c>
      <c r="GT1247" s="519">
        <v>0</v>
      </c>
      <c r="GU1247" s="519">
        <v>0</v>
      </c>
      <c r="GV1247" s="519">
        <v>0</v>
      </c>
      <c r="GW1247" s="519">
        <v>0</v>
      </c>
      <c r="GX1247" s="519">
        <v>0</v>
      </c>
      <c r="GY1247" s="519">
        <v>0</v>
      </c>
      <c r="GZ1247" s="519">
        <v>0</v>
      </c>
      <c r="HA1247" s="519">
        <v>0</v>
      </c>
      <c r="HB1247" s="519">
        <v>0</v>
      </c>
      <c r="HC1247" s="519">
        <v>0</v>
      </c>
      <c r="HD1247" s="519">
        <v>0</v>
      </c>
      <c r="HE1247" s="519">
        <v>0</v>
      </c>
      <c r="HF1247" s="519">
        <v>0</v>
      </c>
      <c r="HG1247" s="519">
        <v>0</v>
      </c>
      <c r="HH1247" s="519">
        <v>0</v>
      </c>
      <c r="HI1247" s="519">
        <v>0</v>
      </c>
      <c r="HJ1247" s="519">
        <v>0</v>
      </c>
      <c r="HK1247" s="519">
        <v>0</v>
      </c>
      <c r="HL1247" s="519">
        <v>0</v>
      </c>
      <c r="HM1247" s="519">
        <v>0</v>
      </c>
      <c r="HN1247" s="519">
        <v>0</v>
      </c>
      <c r="HO1247" s="519">
        <v>0</v>
      </c>
      <c r="HP1247" s="519">
        <v>0</v>
      </c>
      <c r="HQ1247" s="519">
        <v>0</v>
      </c>
      <c r="HR1247" s="519">
        <v>0</v>
      </c>
      <c r="HS1247" s="519">
        <v>0</v>
      </c>
      <c r="HT1247" s="519">
        <v>0</v>
      </c>
      <c r="HU1247" s="519">
        <v>0</v>
      </c>
      <c r="HV1247" s="519">
        <v>0</v>
      </c>
      <c r="HW1247" s="519">
        <v>0</v>
      </c>
      <c r="HX1247" s="519">
        <v>0</v>
      </c>
      <c r="HY1247" s="519">
        <v>0</v>
      </c>
      <c r="HZ1247" s="519">
        <v>0</v>
      </c>
      <c r="IA1247" s="519">
        <v>0</v>
      </c>
      <c r="IB1247" s="519">
        <v>0</v>
      </c>
      <c r="IC1247" s="519">
        <v>0</v>
      </c>
      <c r="ID1247" s="519">
        <v>0</v>
      </c>
      <c r="IE1247" s="519">
        <v>0</v>
      </c>
      <c r="IF1247" s="519">
        <v>0</v>
      </c>
      <c r="IG1247" s="519">
        <v>0</v>
      </c>
      <c r="IH1247" s="519">
        <v>0</v>
      </c>
      <c r="II1247" s="519">
        <v>0</v>
      </c>
      <c r="IJ1247" s="519">
        <v>0</v>
      </c>
      <c r="IK1247" s="519">
        <v>0</v>
      </c>
    </row>
    <row r="1248" spans="2:245" hidden="1">
      <c r="B1248" s="519" t="s">
        <v>1061</v>
      </c>
      <c r="C1248" s="519"/>
      <c r="D1248" s="519"/>
      <c r="E1248" s="519"/>
      <c r="F1248" s="519">
        <v>1</v>
      </c>
      <c r="G1248" s="519"/>
      <c r="H1248" s="519">
        <v>1</v>
      </c>
      <c r="I1248" s="519">
        <v>11</v>
      </c>
      <c r="J1248" s="519" t="str">
        <f t="shared" si="60"/>
        <v>SDN15010111</v>
      </c>
      <c r="K1248" s="519">
        <v>504</v>
      </c>
      <c r="M1248" s="337"/>
      <c r="N1248" s="519" t="s">
        <v>1063</v>
      </c>
      <c r="O1248" s="519" t="s">
        <v>1060</v>
      </c>
      <c r="P1248" s="519">
        <v>21</v>
      </c>
      <c r="Q1248" s="521" t="str">
        <f t="shared" si="61"/>
        <v>SDN300221</v>
      </c>
      <c r="R1248" s="519">
        <v>307.39999999999998</v>
      </c>
      <c r="S1248" s="519">
        <v>2000</v>
      </c>
      <c r="T1248" s="519">
        <v>2000</v>
      </c>
      <c r="U1248" s="519">
        <v>2000</v>
      </c>
      <c r="V1248" s="519">
        <v>2000</v>
      </c>
      <c r="W1248" s="519">
        <v>2000</v>
      </c>
      <c r="X1248" s="519">
        <v>2151.8000000000002</v>
      </c>
      <c r="Y1248" s="519">
        <v>2459.1999999999998</v>
      </c>
      <c r="Z1248" s="519">
        <v>2766.6</v>
      </c>
      <c r="AA1248" s="519">
        <v>3074</v>
      </c>
      <c r="AB1248" s="519">
        <v>3381.4</v>
      </c>
      <c r="AC1248" s="519">
        <v>3688.8</v>
      </c>
      <c r="AD1248" s="519">
        <v>3996.2</v>
      </c>
      <c r="AE1248" s="519">
        <v>4303.6000000000004</v>
      </c>
      <c r="AF1248" s="519">
        <v>4611</v>
      </c>
      <c r="AG1248" s="519">
        <v>4856.8999999999996</v>
      </c>
      <c r="AH1248" s="519">
        <v>5102.8</v>
      </c>
      <c r="AI1248" s="519">
        <v>5348.8</v>
      </c>
      <c r="AJ1248" s="519">
        <v>5594.7</v>
      </c>
      <c r="AK1248" s="519">
        <v>5840.6</v>
      </c>
      <c r="AL1248" s="519">
        <v>6086.5</v>
      </c>
      <c r="AM1248" s="519">
        <v>6332.4</v>
      </c>
      <c r="AN1248" s="519">
        <v>6578.4</v>
      </c>
      <c r="AO1248" s="519">
        <v>6824.3</v>
      </c>
      <c r="AP1248" s="519">
        <v>7070.2</v>
      </c>
      <c r="AQ1248" s="519">
        <v>7316.1</v>
      </c>
      <c r="AR1248" s="519">
        <v>7562</v>
      </c>
      <c r="AS1248" s="519">
        <v>7808</v>
      </c>
      <c r="AT1248" s="519">
        <v>8053.9</v>
      </c>
      <c r="AU1248" s="519">
        <v>8299.7999999999993</v>
      </c>
      <c r="AV1248" s="519">
        <v>8299.7999999999993</v>
      </c>
      <c r="AW1248" s="519">
        <v>8299.7999999999993</v>
      </c>
      <c r="AX1248" s="519">
        <v>8299.7999999999993</v>
      </c>
      <c r="AY1248" s="519">
        <v>8299.7999999999993</v>
      </c>
      <c r="AZ1248" s="519">
        <v>8299.7999999999993</v>
      </c>
      <c r="BA1248" s="519">
        <v>8299.7999999999993</v>
      </c>
      <c r="BB1248" s="519">
        <v>8299.7999999999993</v>
      </c>
      <c r="BC1248" s="519">
        <v>8299.7999999999993</v>
      </c>
      <c r="BD1248" s="519">
        <v>8299.7999999999993</v>
      </c>
      <c r="BE1248" s="519">
        <v>8299.7999999999993</v>
      </c>
      <c r="BF1248" s="519">
        <v>8299.7999999999993</v>
      </c>
      <c r="BG1248" s="519">
        <v>8299.7999999999993</v>
      </c>
      <c r="BH1248" s="519">
        <v>8299.7999999999993</v>
      </c>
      <c r="BI1248" s="519">
        <v>8299.7999999999993</v>
      </c>
      <c r="BJ1248" s="519">
        <v>8299.7999999999993</v>
      </c>
      <c r="BK1248" s="519">
        <v>0</v>
      </c>
      <c r="BL1248" s="519">
        <v>0</v>
      </c>
      <c r="BM1248" s="519">
        <v>0</v>
      </c>
      <c r="BN1248" s="519">
        <v>0</v>
      </c>
      <c r="BO1248" s="519">
        <v>0</v>
      </c>
      <c r="BP1248" s="519">
        <v>0</v>
      </c>
      <c r="BQ1248" s="519">
        <v>0</v>
      </c>
      <c r="BR1248" s="519">
        <v>0</v>
      </c>
      <c r="BS1248" s="519">
        <v>0</v>
      </c>
      <c r="BT1248" s="519">
        <v>0</v>
      </c>
      <c r="BU1248" s="519">
        <v>0</v>
      </c>
      <c r="BV1248" s="519">
        <v>0</v>
      </c>
      <c r="BW1248" s="519">
        <v>0</v>
      </c>
      <c r="BX1248" s="519">
        <v>0</v>
      </c>
      <c r="BY1248" s="519">
        <v>0</v>
      </c>
      <c r="BZ1248" s="519">
        <v>0</v>
      </c>
      <c r="CA1248" s="519">
        <v>0</v>
      </c>
      <c r="CB1248" s="519">
        <v>0</v>
      </c>
      <c r="CC1248" s="519">
        <v>0</v>
      </c>
      <c r="CD1248" s="519">
        <v>0</v>
      </c>
      <c r="CE1248" s="519">
        <v>0</v>
      </c>
      <c r="CF1248" s="519">
        <v>0</v>
      </c>
      <c r="CG1248" s="519">
        <v>0</v>
      </c>
      <c r="CH1248" s="519">
        <v>0</v>
      </c>
      <c r="CI1248" s="519">
        <v>0</v>
      </c>
      <c r="CJ1248" s="519">
        <v>0</v>
      </c>
      <c r="CK1248" s="519">
        <v>0</v>
      </c>
      <c r="CL1248" s="519">
        <v>0</v>
      </c>
      <c r="CM1248" s="519">
        <v>0</v>
      </c>
      <c r="CN1248" s="519">
        <v>0</v>
      </c>
      <c r="CO1248" s="519">
        <v>0</v>
      </c>
      <c r="CP1248" s="519">
        <v>0</v>
      </c>
      <c r="CQ1248" s="519">
        <v>0</v>
      </c>
      <c r="CR1248" s="519">
        <v>0</v>
      </c>
      <c r="CS1248" s="519">
        <v>0</v>
      </c>
      <c r="CT1248" s="519">
        <v>0</v>
      </c>
      <c r="CU1248" s="519">
        <v>0</v>
      </c>
      <c r="CV1248" s="519">
        <v>0</v>
      </c>
      <c r="CW1248" s="519">
        <v>0</v>
      </c>
      <c r="CX1248" s="519">
        <v>0</v>
      </c>
      <c r="CY1248" s="519">
        <v>0</v>
      </c>
      <c r="CZ1248" s="519">
        <v>0</v>
      </c>
      <c r="DA1248" s="519">
        <v>0</v>
      </c>
      <c r="DB1248" s="519">
        <v>0</v>
      </c>
      <c r="DC1248" s="519">
        <v>0</v>
      </c>
      <c r="DD1248" s="519">
        <v>0</v>
      </c>
      <c r="DE1248" s="519">
        <v>0</v>
      </c>
      <c r="DF1248" s="519">
        <v>0</v>
      </c>
      <c r="DG1248" s="519">
        <v>0</v>
      </c>
      <c r="DH1248" s="519">
        <v>0</v>
      </c>
      <c r="DI1248" s="519">
        <v>0</v>
      </c>
      <c r="DJ1248" s="519">
        <v>0</v>
      </c>
      <c r="DK1248" s="519">
        <v>0</v>
      </c>
      <c r="DL1248" s="519">
        <v>0</v>
      </c>
      <c r="DM1248" s="519">
        <v>0</v>
      </c>
      <c r="DN1248" s="519">
        <v>0</v>
      </c>
      <c r="DO1248" s="519">
        <v>0</v>
      </c>
      <c r="DP1248" s="519">
        <v>0</v>
      </c>
      <c r="DQ1248" s="519">
        <v>0</v>
      </c>
      <c r="DR1248" s="519">
        <v>0</v>
      </c>
      <c r="DS1248" s="519">
        <v>0</v>
      </c>
      <c r="DT1248" s="519">
        <v>0</v>
      </c>
      <c r="DU1248" s="519">
        <v>0</v>
      </c>
      <c r="DV1248" s="519">
        <v>0</v>
      </c>
      <c r="DW1248" s="519">
        <v>0</v>
      </c>
      <c r="DX1248" s="519">
        <v>0</v>
      </c>
      <c r="DZ1248" s="337"/>
      <c r="EA1248" s="519" t="s">
        <v>1063</v>
      </c>
      <c r="EB1248" s="519" t="s">
        <v>1060</v>
      </c>
      <c r="EC1248" s="519">
        <v>21</v>
      </c>
      <c r="ED1248" s="183" t="str">
        <f t="shared" si="62"/>
        <v>SDN300221</v>
      </c>
      <c r="EE1248" s="519">
        <v>307.39999999999998</v>
      </c>
      <c r="EF1248" s="519">
        <v>10000</v>
      </c>
      <c r="EG1248" s="519">
        <v>10000</v>
      </c>
      <c r="EH1248" s="519">
        <v>10000</v>
      </c>
      <c r="EI1248" s="519">
        <v>10000</v>
      </c>
      <c r="EJ1248" s="519">
        <v>10000</v>
      </c>
      <c r="EK1248" s="519">
        <v>10000</v>
      </c>
      <c r="EL1248" s="519">
        <v>10000</v>
      </c>
      <c r="EM1248" s="519">
        <v>10000</v>
      </c>
      <c r="EN1248" s="519">
        <v>10000</v>
      </c>
      <c r="EO1248" s="519">
        <v>10000</v>
      </c>
      <c r="EP1248" s="519">
        <v>10000</v>
      </c>
      <c r="EQ1248" s="519">
        <v>10000</v>
      </c>
      <c r="ER1248" s="519">
        <v>10000</v>
      </c>
      <c r="ES1248" s="519">
        <v>10000</v>
      </c>
      <c r="ET1248" s="519">
        <v>10000</v>
      </c>
      <c r="EU1248" s="519">
        <v>10000</v>
      </c>
      <c r="EV1248" s="519">
        <v>10000</v>
      </c>
      <c r="EW1248" s="519">
        <v>10000</v>
      </c>
      <c r="EX1248" s="519">
        <v>10000</v>
      </c>
      <c r="EY1248" s="519">
        <v>10000</v>
      </c>
      <c r="EZ1248" s="519">
        <v>10000</v>
      </c>
      <c r="FA1248" s="519">
        <v>10000</v>
      </c>
      <c r="FB1248" s="519">
        <v>10000</v>
      </c>
      <c r="FC1248" s="519">
        <v>10000</v>
      </c>
      <c r="FD1248" s="519">
        <v>10000</v>
      </c>
      <c r="FE1248" s="519">
        <v>10000</v>
      </c>
      <c r="FF1248" s="519">
        <v>10000</v>
      </c>
      <c r="FG1248" s="519">
        <v>10000</v>
      </c>
      <c r="FH1248" s="519">
        <v>10000</v>
      </c>
      <c r="FI1248" s="519">
        <v>10000</v>
      </c>
      <c r="FJ1248" s="519">
        <v>10000</v>
      </c>
      <c r="FK1248" s="519">
        <v>10000</v>
      </c>
      <c r="FL1248" s="519">
        <v>10000</v>
      </c>
      <c r="FM1248" s="519">
        <v>10000</v>
      </c>
      <c r="FN1248" s="519">
        <v>10000</v>
      </c>
      <c r="FO1248" s="519">
        <v>10000</v>
      </c>
      <c r="FP1248" s="519">
        <v>10000</v>
      </c>
      <c r="FQ1248" s="519">
        <v>10000</v>
      </c>
      <c r="FR1248" s="519">
        <v>10000</v>
      </c>
      <c r="FS1248" s="519">
        <v>10000</v>
      </c>
      <c r="FT1248" s="519">
        <v>10000</v>
      </c>
      <c r="FU1248" s="519">
        <v>10000</v>
      </c>
      <c r="FV1248" s="519">
        <v>10000</v>
      </c>
      <c r="FW1248" s="519">
        <v>10000</v>
      </c>
      <c r="FX1248" s="519">
        <v>0</v>
      </c>
      <c r="FY1248" s="519">
        <v>0</v>
      </c>
      <c r="FZ1248" s="519">
        <v>0</v>
      </c>
      <c r="GA1248" s="519">
        <v>0</v>
      </c>
      <c r="GB1248" s="519">
        <v>0</v>
      </c>
      <c r="GC1248" s="519">
        <v>0</v>
      </c>
      <c r="GD1248" s="519">
        <v>0</v>
      </c>
      <c r="GE1248" s="519">
        <v>0</v>
      </c>
      <c r="GF1248" s="519">
        <v>0</v>
      </c>
      <c r="GG1248" s="519">
        <v>0</v>
      </c>
      <c r="GH1248" s="519">
        <v>0</v>
      </c>
      <c r="GI1248" s="519">
        <v>0</v>
      </c>
      <c r="GJ1248" s="519">
        <v>0</v>
      </c>
      <c r="GK1248" s="519">
        <v>0</v>
      </c>
      <c r="GL1248" s="519">
        <v>0</v>
      </c>
      <c r="GM1248" s="519">
        <v>0</v>
      </c>
      <c r="GN1248" s="519">
        <v>0</v>
      </c>
      <c r="GO1248" s="519">
        <v>0</v>
      </c>
      <c r="GP1248" s="519">
        <v>0</v>
      </c>
      <c r="GQ1248" s="519">
        <v>0</v>
      </c>
      <c r="GR1248" s="519">
        <v>0</v>
      </c>
      <c r="GS1248" s="519">
        <v>0</v>
      </c>
      <c r="GT1248" s="519">
        <v>0</v>
      </c>
      <c r="GU1248" s="519">
        <v>0</v>
      </c>
      <c r="GV1248" s="519">
        <v>0</v>
      </c>
      <c r="GW1248" s="519">
        <v>0</v>
      </c>
      <c r="GX1248" s="519">
        <v>0</v>
      </c>
      <c r="GY1248" s="519">
        <v>0</v>
      </c>
      <c r="GZ1248" s="519">
        <v>0</v>
      </c>
      <c r="HA1248" s="519">
        <v>0</v>
      </c>
      <c r="HB1248" s="519">
        <v>0</v>
      </c>
      <c r="HC1248" s="519">
        <v>0</v>
      </c>
      <c r="HD1248" s="519">
        <v>0</v>
      </c>
      <c r="HE1248" s="519">
        <v>0</v>
      </c>
      <c r="HF1248" s="519">
        <v>0</v>
      </c>
      <c r="HG1248" s="519">
        <v>0</v>
      </c>
      <c r="HH1248" s="519">
        <v>0</v>
      </c>
      <c r="HI1248" s="519">
        <v>0</v>
      </c>
      <c r="HJ1248" s="519">
        <v>0</v>
      </c>
      <c r="HK1248" s="519">
        <v>0</v>
      </c>
      <c r="HL1248" s="519">
        <v>0</v>
      </c>
      <c r="HM1248" s="519">
        <v>0</v>
      </c>
      <c r="HN1248" s="519">
        <v>0</v>
      </c>
      <c r="HO1248" s="519">
        <v>0</v>
      </c>
      <c r="HP1248" s="519">
        <v>0</v>
      </c>
      <c r="HQ1248" s="519">
        <v>0</v>
      </c>
      <c r="HR1248" s="519">
        <v>0</v>
      </c>
      <c r="HS1248" s="519">
        <v>0</v>
      </c>
      <c r="HT1248" s="519">
        <v>0</v>
      </c>
      <c r="HU1248" s="519">
        <v>0</v>
      </c>
      <c r="HV1248" s="519">
        <v>0</v>
      </c>
      <c r="HW1248" s="519">
        <v>0</v>
      </c>
      <c r="HX1248" s="519">
        <v>0</v>
      </c>
      <c r="HY1248" s="519">
        <v>0</v>
      </c>
      <c r="HZ1248" s="519">
        <v>0</v>
      </c>
      <c r="IA1248" s="519">
        <v>0</v>
      </c>
      <c r="IB1248" s="519">
        <v>0</v>
      </c>
      <c r="IC1248" s="519">
        <v>0</v>
      </c>
      <c r="ID1248" s="519">
        <v>0</v>
      </c>
      <c r="IE1248" s="519">
        <v>0</v>
      </c>
      <c r="IF1248" s="519">
        <v>0</v>
      </c>
      <c r="IG1248" s="519">
        <v>0</v>
      </c>
      <c r="IH1248" s="519">
        <v>0</v>
      </c>
      <c r="II1248" s="519">
        <v>0</v>
      </c>
      <c r="IJ1248" s="519">
        <v>0</v>
      </c>
      <c r="IK1248" s="519">
        <v>0</v>
      </c>
    </row>
    <row r="1249" spans="2:245" hidden="1">
      <c r="B1249" s="519" t="s">
        <v>1061</v>
      </c>
      <c r="C1249" s="519"/>
      <c r="D1249" s="519"/>
      <c r="E1249" s="519"/>
      <c r="F1249" s="519">
        <v>1</v>
      </c>
      <c r="G1249" s="519"/>
      <c r="H1249" s="519">
        <v>1</v>
      </c>
      <c r="I1249" s="519">
        <v>12</v>
      </c>
      <c r="J1249" s="519" t="str">
        <f t="shared" si="60"/>
        <v>SDN15010112</v>
      </c>
      <c r="K1249" s="519">
        <v>504</v>
      </c>
      <c r="M1249" s="337"/>
      <c r="N1249" s="519" t="s">
        <v>1063</v>
      </c>
      <c r="O1249" s="519" t="s">
        <v>1060</v>
      </c>
      <c r="P1249" s="519">
        <v>22</v>
      </c>
      <c r="Q1249" s="521" t="str">
        <f t="shared" si="61"/>
        <v>SDN300222</v>
      </c>
      <c r="R1249" s="519">
        <v>312.7</v>
      </c>
      <c r="S1249" s="519">
        <v>2000</v>
      </c>
      <c r="T1249" s="519">
        <v>2000</v>
      </c>
      <c r="U1249" s="519">
        <v>2000</v>
      </c>
      <c r="V1249" s="519">
        <v>2000</v>
      </c>
      <c r="W1249" s="519">
        <v>2000</v>
      </c>
      <c r="X1249" s="519">
        <v>2188.9</v>
      </c>
      <c r="Y1249" s="519">
        <v>2501.6</v>
      </c>
      <c r="Z1249" s="519">
        <v>2814.3</v>
      </c>
      <c r="AA1249" s="519">
        <v>3127</v>
      </c>
      <c r="AB1249" s="519">
        <v>3439.7</v>
      </c>
      <c r="AC1249" s="519">
        <v>3752.4</v>
      </c>
      <c r="AD1249" s="519">
        <v>4065.1</v>
      </c>
      <c r="AE1249" s="519">
        <v>4377.8</v>
      </c>
      <c r="AF1249" s="519">
        <v>4690.5</v>
      </c>
      <c r="AG1249" s="519">
        <v>4940.7</v>
      </c>
      <c r="AH1249" s="519">
        <v>5190.8</v>
      </c>
      <c r="AI1249" s="519">
        <v>5441</v>
      </c>
      <c r="AJ1249" s="519">
        <v>5691.1</v>
      </c>
      <c r="AK1249" s="519">
        <v>5941.3</v>
      </c>
      <c r="AL1249" s="519">
        <v>6191.5</v>
      </c>
      <c r="AM1249" s="519">
        <v>6441.6</v>
      </c>
      <c r="AN1249" s="519">
        <v>6691.8</v>
      </c>
      <c r="AO1249" s="519">
        <v>6941.9</v>
      </c>
      <c r="AP1249" s="519">
        <v>7192.1</v>
      </c>
      <c r="AQ1249" s="519">
        <v>7442.3</v>
      </c>
      <c r="AR1249" s="519">
        <v>7692.4</v>
      </c>
      <c r="AS1249" s="519">
        <v>7942.6</v>
      </c>
      <c r="AT1249" s="519">
        <v>8192.7000000000007</v>
      </c>
      <c r="AU1249" s="519">
        <v>8442.9</v>
      </c>
      <c r="AV1249" s="519">
        <v>8442.9</v>
      </c>
      <c r="AW1249" s="519">
        <v>8442.9</v>
      </c>
      <c r="AX1249" s="519">
        <v>8442.9</v>
      </c>
      <c r="AY1249" s="519">
        <v>8442.9</v>
      </c>
      <c r="AZ1249" s="519">
        <v>8442.9</v>
      </c>
      <c r="BA1249" s="519">
        <v>8442.9</v>
      </c>
      <c r="BB1249" s="519">
        <v>8442.9</v>
      </c>
      <c r="BC1249" s="519">
        <v>8442.9</v>
      </c>
      <c r="BD1249" s="519">
        <v>8442.9</v>
      </c>
      <c r="BE1249" s="519">
        <v>8442.9</v>
      </c>
      <c r="BF1249" s="519">
        <v>8442.9</v>
      </c>
      <c r="BG1249" s="519">
        <v>8442.9</v>
      </c>
      <c r="BH1249" s="519">
        <v>8442.9</v>
      </c>
      <c r="BI1249" s="519">
        <v>8442.9</v>
      </c>
      <c r="BJ1249" s="519">
        <v>8442.9</v>
      </c>
      <c r="BK1249" s="519">
        <v>0</v>
      </c>
      <c r="BL1249" s="519">
        <v>0</v>
      </c>
      <c r="BM1249" s="519">
        <v>0</v>
      </c>
      <c r="BN1249" s="519">
        <v>0</v>
      </c>
      <c r="BO1249" s="519">
        <v>0</v>
      </c>
      <c r="BP1249" s="519">
        <v>0</v>
      </c>
      <c r="BQ1249" s="519">
        <v>0</v>
      </c>
      <c r="BR1249" s="519">
        <v>0</v>
      </c>
      <c r="BS1249" s="519">
        <v>0</v>
      </c>
      <c r="BT1249" s="519">
        <v>0</v>
      </c>
      <c r="BU1249" s="519">
        <v>0</v>
      </c>
      <c r="BV1249" s="519">
        <v>0</v>
      </c>
      <c r="BW1249" s="519">
        <v>0</v>
      </c>
      <c r="BX1249" s="519">
        <v>0</v>
      </c>
      <c r="BY1249" s="519">
        <v>0</v>
      </c>
      <c r="BZ1249" s="519">
        <v>0</v>
      </c>
      <c r="CA1249" s="519">
        <v>0</v>
      </c>
      <c r="CB1249" s="519">
        <v>0</v>
      </c>
      <c r="CC1249" s="519">
        <v>0</v>
      </c>
      <c r="CD1249" s="519">
        <v>0</v>
      </c>
      <c r="CE1249" s="519">
        <v>0</v>
      </c>
      <c r="CF1249" s="519">
        <v>0</v>
      </c>
      <c r="CG1249" s="519">
        <v>0</v>
      </c>
      <c r="CH1249" s="519">
        <v>0</v>
      </c>
      <c r="CI1249" s="519">
        <v>0</v>
      </c>
      <c r="CJ1249" s="519">
        <v>0</v>
      </c>
      <c r="CK1249" s="519">
        <v>0</v>
      </c>
      <c r="CL1249" s="519">
        <v>0</v>
      </c>
      <c r="CM1249" s="519">
        <v>0</v>
      </c>
      <c r="CN1249" s="519">
        <v>0</v>
      </c>
      <c r="CO1249" s="519">
        <v>0</v>
      </c>
      <c r="CP1249" s="519">
        <v>0</v>
      </c>
      <c r="CQ1249" s="519">
        <v>0</v>
      </c>
      <c r="CR1249" s="519">
        <v>0</v>
      </c>
      <c r="CS1249" s="519">
        <v>0</v>
      </c>
      <c r="CT1249" s="519">
        <v>0</v>
      </c>
      <c r="CU1249" s="519">
        <v>0</v>
      </c>
      <c r="CV1249" s="519">
        <v>0</v>
      </c>
      <c r="CW1249" s="519">
        <v>0</v>
      </c>
      <c r="CX1249" s="519">
        <v>0</v>
      </c>
      <c r="CY1249" s="519">
        <v>0</v>
      </c>
      <c r="CZ1249" s="519">
        <v>0</v>
      </c>
      <c r="DA1249" s="519">
        <v>0</v>
      </c>
      <c r="DB1249" s="519">
        <v>0</v>
      </c>
      <c r="DC1249" s="519">
        <v>0</v>
      </c>
      <c r="DD1249" s="519">
        <v>0</v>
      </c>
      <c r="DE1249" s="519">
        <v>0</v>
      </c>
      <c r="DF1249" s="519">
        <v>0</v>
      </c>
      <c r="DG1249" s="519">
        <v>0</v>
      </c>
      <c r="DH1249" s="519">
        <v>0</v>
      </c>
      <c r="DI1249" s="519">
        <v>0</v>
      </c>
      <c r="DJ1249" s="519">
        <v>0</v>
      </c>
      <c r="DK1249" s="519">
        <v>0</v>
      </c>
      <c r="DL1249" s="519">
        <v>0</v>
      </c>
      <c r="DM1249" s="519">
        <v>0</v>
      </c>
      <c r="DN1249" s="519">
        <v>0</v>
      </c>
      <c r="DO1249" s="519">
        <v>0</v>
      </c>
      <c r="DP1249" s="519">
        <v>0</v>
      </c>
      <c r="DQ1249" s="519">
        <v>0</v>
      </c>
      <c r="DR1249" s="519">
        <v>0</v>
      </c>
      <c r="DS1249" s="519">
        <v>0</v>
      </c>
      <c r="DT1249" s="519">
        <v>0</v>
      </c>
      <c r="DU1249" s="519">
        <v>0</v>
      </c>
      <c r="DV1249" s="519">
        <v>0</v>
      </c>
      <c r="DW1249" s="519">
        <v>0</v>
      </c>
      <c r="DX1249" s="519">
        <v>0</v>
      </c>
      <c r="DZ1249" s="337"/>
      <c r="EA1249" s="519" t="s">
        <v>1063</v>
      </c>
      <c r="EB1249" s="519" t="s">
        <v>1060</v>
      </c>
      <c r="EC1249" s="519">
        <v>22</v>
      </c>
      <c r="ED1249" s="183" t="str">
        <f t="shared" si="62"/>
        <v>SDN300222</v>
      </c>
      <c r="EE1249" s="519">
        <v>312.7</v>
      </c>
      <c r="EF1249" s="519">
        <v>10000</v>
      </c>
      <c r="EG1249" s="519">
        <v>10000</v>
      </c>
      <c r="EH1249" s="519">
        <v>10000</v>
      </c>
      <c r="EI1249" s="519">
        <v>10000</v>
      </c>
      <c r="EJ1249" s="519">
        <v>10000</v>
      </c>
      <c r="EK1249" s="519">
        <v>10000</v>
      </c>
      <c r="EL1249" s="519">
        <v>10000</v>
      </c>
      <c r="EM1249" s="519">
        <v>10000</v>
      </c>
      <c r="EN1249" s="519">
        <v>10000</v>
      </c>
      <c r="EO1249" s="519">
        <v>10000</v>
      </c>
      <c r="EP1249" s="519">
        <v>10000</v>
      </c>
      <c r="EQ1249" s="519">
        <v>10000</v>
      </c>
      <c r="ER1249" s="519">
        <v>10000</v>
      </c>
      <c r="ES1249" s="519">
        <v>10000</v>
      </c>
      <c r="ET1249" s="519">
        <v>10000</v>
      </c>
      <c r="EU1249" s="519">
        <v>10000</v>
      </c>
      <c r="EV1249" s="519">
        <v>10000</v>
      </c>
      <c r="EW1249" s="519">
        <v>10000</v>
      </c>
      <c r="EX1249" s="519">
        <v>10000</v>
      </c>
      <c r="EY1249" s="519">
        <v>10000</v>
      </c>
      <c r="EZ1249" s="519">
        <v>10000</v>
      </c>
      <c r="FA1249" s="519">
        <v>10000</v>
      </c>
      <c r="FB1249" s="519">
        <v>10000</v>
      </c>
      <c r="FC1249" s="519">
        <v>10000</v>
      </c>
      <c r="FD1249" s="519">
        <v>10000</v>
      </c>
      <c r="FE1249" s="519">
        <v>10000</v>
      </c>
      <c r="FF1249" s="519">
        <v>10000</v>
      </c>
      <c r="FG1249" s="519">
        <v>10000</v>
      </c>
      <c r="FH1249" s="519">
        <v>10000</v>
      </c>
      <c r="FI1249" s="519">
        <v>10000</v>
      </c>
      <c r="FJ1249" s="519">
        <v>10000</v>
      </c>
      <c r="FK1249" s="519">
        <v>10000</v>
      </c>
      <c r="FL1249" s="519">
        <v>10000</v>
      </c>
      <c r="FM1249" s="519">
        <v>10000</v>
      </c>
      <c r="FN1249" s="519">
        <v>10000</v>
      </c>
      <c r="FO1249" s="519">
        <v>10000</v>
      </c>
      <c r="FP1249" s="519">
        <v>10000</v>
      </c>
      <c r="FQ1249" s="519">
        <v>10000</v>
      </c>
      <c r="FR1249" s="519">
        <v>10000</v>
      </c>
      <c r="FS1249" s="519">
        <v>10000</v>
      </c>
      <c r="FT1249" s="519">
        <v>10000</v>
      </c>
      <c r="FU1249" s="519">
        <v>10000</v>
      </c>
      <c r="FV1249" s="519">
        <v>10000</v>
      </c>
      <c r="FW1249" s="519">
        <v>10000</v>
      </c>
      <c r="FX1249" s="519">
        <v>0</v>
      </c>
      <c r="FY1249" s="519">
        <v>0</v>
      </c>
      <c r="FZ1249" s="519">
        <v>0</v>
      </c>
      <c r="GA1249" s="519">
        <v>0</v>
      </c>
      <c r="GB1249" s="519">
        <v>0</v>
      </c>
      <c r="GC1249" s="519">
        <v>0</v>
      </c>
      <c r="GD1249" s="519">
        <v>0</v>
      </c>
      <c r="GE1249" s="519">
        <v>0</v>
      </c>
      <c r="GF1249" s="519">
        <v>0</v>
      </c>
      <c r="GG1249" s="519">
        <v>0</v>
      </c>
      <c r="GH1249" s="519">
        <v>0</v>
      </c>
      <c r="GI1249" s="519">
        <v>0</v>
      </c>
      <c r="GJ1249" s="519">
        <v>0</v>
      </c>
      <c r="GK1249" s="519">
        <v>0</v>
      </c>
      <c r="GL1249" s="519">
        <v>0</v>
      </c>
      <c r="GM1249" s="519">
        <v>0</v>
      </c>
      <c r="GN1249" s="519">
        <v>0</v>
      </c>
      <c r="GO1249" s="519">
        <v>0</v>
      </c>
      <c r="GP1249" s="519">
        <v>0</v>
      </c>
      <c r="GQ1249" s="519">
        <v>0</v>
      </c>
      <c r="GR1249" s="519">
        <v>0</v>
      </c>
      <c r="GS1249" s="519">
        <v>0</v>
      </c>
      <c r="GT1249" s="519">
        <v>0</v>
      </c>
      <c r="GU1249" s="519">
        <v>0</v>
      </c>
      <c r="GV1249" s="519">
        <v>0</v>
      </c>
      <c r="GW1249" s="519">
        <v>0</v>
      </c>
      <c r="GX1249" s="519">
        <v>0</v>
      </c>
      <c r="GY1249" s="519">
        <v>0</v>
      </c>
      <c r="GZ1249" s="519">
        <v>0</v>
      </c>
      <c r="HA1249" s="519">
        <v>0</v>
      </c>
      <c r="HB1249" s="519">
        <v>0</v>
      </c>
      <c r="HC1249" s="519">
        <v>0</v>
      </c>
      <c r="HD1249" s="519">
        <v>0</v>
      </c>
      <c r="HE1249" s="519">
        <v>0</v>
      </c>
      <c r="HF1249" s="519">
        <v>0</v>
      </c>
      <c r="HG1249" s="519">
        <v>0</v>
      </c>
      <c r="HH1249" s="519">
        <v>0</v>
      </c>
      <c r="HI1249" s="519">
        <v>0</v>
      </c>
      <c r="HJ1249" s="519">
        <v>0</v>
      </c>
      <c r="HK1249" s="519">
        <v>0</v>
      </c>
      <c r="HL1249" s="519">
        <v>0</v>
      </c>
      <c r="HM1249" s="519">
        <v>0</v>
      </c>
      <c r="HN1249" s="519">
        <v>0</v>
      </c>
      <c r="HO1249" s="519">
        <v>0</v>
      </c>
      <c r="HP1249" s="519">
        <v>0</v>
      </c>
      <c r="HQ1249" s="519">
        <v>0</v>
      </c>
      <c r="HR1249" s="519">
        <v>0</v>
      </c>
      <c r="HS1249" s="519">
        <v>0</v>
      </c>
      <c r="HT1249" s="519">
        <v>0</v>
      </c>
      <c r="HU1249" s="519">
        <v>0</v>
      </c>
      <c r="HV1249" s="519">
        <v>0</v>
      </c>
      <c r="HW1249" s="519">
        <v>0</v>
      </c>
      <c r="HX1249" s="519">
        <v>0</v>
      </c>
      <c r="HY1249" s="519">
        <v>0</v>
      </c>
      <c r="HZ1249" s="519">
        <v>0</v>
      </c>
      <c r="IA1249" s="519">
        <v>0</v>
      </c>
      <c r="IB1249" s="519">
        <v>0</v>
      </c>
      <c r="IC1249" s="519">
        <v>0</v>
      </c>
      <c r="ID1249" s="519">
        <v>0</v>
      </c>
      <c r="IE1249" s="519">
        <v>0</v>
      </c>
      <c r="IF1249" s="519">
        <v>0</v>
      </c>
      <c r="IG1249" s="519">
        <v>0</v>
      </c>
      <c r="IH1249" s="519">
        <v>0</v>
      </c>
      <c r="II1249" s="519">
        <v>0</v>
      </c>
      <c r="IJ1249" s="519">
        <v>0</v>
      </c>
      <c r="IK1249" s="519">
        <v>0</v>
      </c>
    </row>
    <row r="1250" spans="2:245" hidden="1">
      <c r="B1250" s="519" t="s">
        <v>1061</v>
      </c>
      <c r="C1250" s="519"/>
      <c r="D1250" s="519"/>
      <c r="E1250" s="519"/>
      <c r="F1250" s="519">
        <v>1</v>
      </c>
      <c r="G1250" s="519"/>
      <c r="H1250" s="519">
        <v>1</v>
      </c>
      <c r="I1250" s="519">
        <v>13</v>
      </c>
      <c r="J1250" s="519" t="str">
        <f t="shared" si="60"/>
        <v>SDN15010113</v>
      </c>
      <c r="K1250" s="519">
        <v>504</v>
      </c>
      <c r="M1250" s="337"/>
      <c r="N1250" s="519" t="s">
        <v>1063</v>
      </c>
      <c r="O1250" s="519" t="s">
        <v>1060</v>
      </c>
      <c r="P1250" s="519">
        <v>23</v>
      </c>
      <c r="Q1250" s="521" t="str">
        <f t="shared" si="61"/>
        <v>SDN300223</v>
      </c>
      <c r="R1250" s="519">
        <v>312.7</v>
      </c>
      <c r="S1250" s="519">
        <v>2000</v>
      </c>
      <c r="T1250" s="519">
        <v>2000</v>
      </c>
      <c r="U1250" s="519">
        <v>2000</v>
      </c>
      <c r="V1250" s="519">
        <v>2000</v>
      </c>
      <c r="W1250" s="519">
        <v>2000</v>
      </c>
      <c r="X1250" s="519">
        <v>2188.9</v>
      </c>
      <c r="Y1250" s="519">
        <v>2501.6</v>
      </c>
      <c r="Z1250" s="519">
        <v>2814.3</v>
      </c>
      <c r="AA1250" s="519">
        <v>3127</v>
      </c>
      <c r="AB1250" s="519">
        <v>3439.7</v>
      </c>
      <c r="AC1250" s="519">
        <v>3752.4</v>
      </c>
      <c r="AD1250" s="519">
        <v>4065.1</v>
      </c>
      <c r="AE1250" s="519">
        <v>4377.8</v>
      </c>
      <c r="AF1250" s="519">
        <v>4690.5</v>
      </c>
      <c r="AG1250" s="519">
        <v>4940.7</v>
      </c>
      <c r="AH1250" s="519">
        <v>5190.8</v>
      </c>
      <c r="AI1250" s="519">
        <v>5441</v>
      </c>
      <c r="AJ1250" s="519">
        <v>5691.1</v>
      </c>
      <c r="AK1250" s="519">
        <v>5941.3</v>
      </c>
      <c r="AL1250" s="519">
        <v>6191.5</v>
      </c>
      <c r="AM1250" s="519">
        <v>6441.6</v>
      </c>
      <c r="AN1250" s="519">
        <v>6691.8</v>
      </c>
      <c r="AO1250" s="519">
        <v>6941.9</v>
      </c>
      <c r="AP1250" s="519">
        <v>7192.1</v>
      </c>
      <c r="AQ1250" s="519">
        <v>7442.3</v>
      </c>
      <c r="AR1250" s="519">
        <v>7692.4</v>
      </c>
      <c r="AS1250" s="519">
        <v>7942.6</v>
      </c>
      <c r="AT1250" s="519">
        <v>8192.7000000000007</v>
      </c>
      <c r="AU1250" s="519">
        <v>8442.9</v>
      </c>
      <c r="AV1250" s="519">
        <v>8442.9</v>
      </c>
      <c r="AW1250" s="519">
        <v>8442.9</v>
      </c>
      <c r="AX1250" s="519">
        <v>8442.9</v>
      </c>
      <c r="AY1250" s="519">
        <v>8442.9</v>
      </c>
      <c r="AZ1250" s="519">
        <v>8442.9</v>
      </c>
      <c r="BA1250" s="519">
        <v>8442.9</v>
      </c>
      <c r="BB1250" s="519">
        <v>8442.9</v>
      </c>
      <c r="BC1250" s="519">
        <v>8442.9</v>
      </c>
      <c r="BD1250" s="519">
        <v>8442.9</v>
      </c>
      <c r="BE1250" s="519">
        <v>8442.9</v>
      </c>
      <c r="BF1250" s="519">
        <v>8442.9</v>
      </c>
      <c r="BG1250" s="519">
        <v>8442.9</v>
      </c>
      <c r="BH1250" s="519">
        <v>8442.9</v>
      </c>
      <c r="BI1250" s="519">
        <v>8442.9</v>
      </c>
      <c r="BJ1250" s="519">
        <v>8442.9</v>
      </c>
      <c r="BK1250" s="519">
        <v>0</v>
      </c>
      <c r="BL1250" s="519">
        <v>0</v>
      </c>
      <c r="BM1250" s="519">
        <v>0</v>
      </c>
      <c r="BN1250" s="519">
        <v>0</v>
      </c>
      <c r="BO1250" s="519">
        <v>0</v>
      </c>
      <c r="BP1250" s="519">
        <v>0</v>
      </c>
      <c r="BQ1250" s="519">
        <v>0</v>
      </c>
      <c r="BR1250" s="519">
        <v>0</v>
      </c>
      <c r="BS1250" s="519">
        <v>0</v>
      </c>
      <c r="BT1250" s="519">
        <v>0</v>
      </c>
      <c r="BU1250" s="519">
        <v>0</v>
      </c>
      <c r="BV1250" s="519">
        <v>0</v>
      </c>
      <c r="BW1250" s="519">
        <v>0</v>
      </c>
      <c r="BX1250" s="519">
        <v>0</v>
      </c>
      <c r="BY1250" s="519">
        <v>0</v>
      </c>
      <c r="BZ1250" s="519">
        <v>0</v>
      </c>
      <c r="CA1250" s="519">
        <v>0</v>
      </c>
      <c r="CB1250" s="519">
        <v>0</v>
      </c>
      <c r="CC1250" s="519">
        <v>0</v>
      </c>
      <c r="CD1250" s="519">
        <v>0</v>
      </c>
      <c r="CE1250" s="519">
        <v>0</v>
      </c>
      <c r="CF1250" s="519">
        <v>0</v>
      </c>
      <c r="CG1250" s="519">
        <v>0</v>
      </c>
      <c r="CH1250" s="519">
        <v>0</v>
      </c>
      <c r="CI1250" s="519">
        <v>0</v>
      </c>
      <c r="CJ1250" s="519">
        <v>0</v>
      </c>
      <c r="CK1250" s="519">
        <v>0</v>
      </c>
      <c r="CL1250" s="519">
        <v>0</v>
      </c>
      <c r="CM1250" s="519">
        <v>0</v>
      </c>
      <c r="CN1250" s="519">
        <v>0</v>
      </c>
      <c r="CO1250" s="519">
        <v>0</v>
      </c>
      <c r="CP1250" s="519">
        <v>0</v>
      </c>
      <c r="CQ1250" s="519">
        <v>0</v>
      </c>
      <c r="CR1250" s="519">
        <v>0</v>
      </c>
      <c r="CS1250" s="519">
        <v>0</v>
      </c>
      <c r="CT1250" s="519">
        <v>0</v>
      </c>
      <c r="CU1250" s="519">
        <v>0</v>
      </c>
      <c r="CV1250" s="519">
        <v>0</v>
      </c>
      <c r="CW1250" s="519">
        <v>0</v>
      </c>
      <c r="CX1250" s="519">
        <v>0</v>
      </c>
      <c r="CY1250" s="519">
        <v>0</v>
      </c>
      <c r="CZ1250" s="519">
        <v>0</v>
      </c>
      <c r="DA1250" s="519">
        <v>0</v>
      </c>
      <c r="DB1250" s="519">
        <v>0</v>
      </c>
      <c r="DC1250" s="519">
        <v>0</v>
      </c>
      <c r="DD1250" s="519">
        <v>0</v>
      </c>
      <c r="DE1250" s="519">
        <v>0</v>
      </c>
      <c r="DF1250" s="519">
        <v>0</v>
      </c>
      <c r="DG1250" s="519">
        <v>0</v>
      </c>
      <c r="DH1250" s="519">
        <v>0</v>
      </c>
      <c r="DI1250" s="519">
        <v>0</v>
      </c>
      <c r="DJ1250" s="519">
        <v>0</v>
      </c>
      <c r="DK1250" s="519">
        <v>0</v>
      </c>
      <c r="DL1250" s="519">
        <v>0</v>
      </c>
      <c r="DM1250" s="519">
        <v>0</v>
      </c>
      <c r="DN1250" s="519">
        <v>0</v>
      </c>
      <c r="DO1250" s="519">
        <v>0</v>
      </c>
      <c r="DP1250" s="519">
        <v>0</v>
      </c>
      <c r="DQ1250" s="519">
        <v>0</v>
      </c>
      <c r="DR1250" s="519">
        <v>0</v>
      </c>
      <c r="DS1250" s="519">
        <v>0</v>
      </c>
      <c r="DT1250" s="519">
        <v>0</v>
      </c>
      <c r="DU1250" s="519">
        <v>0</v>
      </c>
      <c r="DV1250" s="519">
        <v>0</v>
      </c>
      <c r="DW1250" s="519">
        <v>0</v>
      </c>
      <c r="DX1250" s="519">
        <v>0</v>
      </c>
      <c r="DZ1250" s="337"/>
      <c r="EA1250" s="519" t="s">
        <v>1063</v>
      </c>
      <c r="EB1250" s="519" t="s">
        <v>1060</v>
      </c>
      <c r="EC1250" s="519">
        <v>23</v>
      </c>
      <c r="ED1250" s="183" t="str">
        <f t="shared" si="62"/>
        <v>SDN300223</v>
      </c>
      <c r="EE1250" s="519">
        <v>312.7</v>
      </c>
      <c r="EF1250" s="519">
        <v>10000</v>
      </c>
      <c r="EG1250" s="519">
        <v>10000</v>
      </c>
      <c r="EH1250" s="519">
        <v>10000</v>
      </c>
      <c r="EI1250" s="519">
        <v>10000</v>
      </c>
      <c r="EJ1250" s="519">
        <v>10000</v>
      </c>
      <c r="EK1250" s="519">
        <v>10000</v>
      </c>
      <c r="EL1250" s="519">
        <v>10000</v>
      </c>
      <c r="EM1250" s="519">
        <v>10000</v>
      </c>
      <c r="EN1250" s="519">
        <v>10000</v>
      </c>
      <c r="EO1250" s="519">
        <v>10000</v>
      </c>
      <c r="EP1250" s="519">
        <v>10000</v>
      </c>
      <c r="EQ1250" s="519">
        <v>10000</v>
      </c>
      <c r="ER1250" s="519">
        <v>10000</v>
      </c>
      <c r="ES1250" s="519">
        <v>10000</v>
      </c>
      <c r="ET1250" s="519">
        <v>10000</v>
      </c>
      <c r="EU1250" s="519">
        <v>10000</v>
      </c>
      <c r="EV1250" s="519">
        <v>10000</v>
      </c>
      <c r="EW1250" s="519">
        <v>10000</v>
      </c>
      <c r="EX1250" s="519">
        <v>10000</v>
      </c>
      <c r="EY1250" s="519">
        <v>10000</v>
      </c>
      <c r="EZ1250" s="519">
        <v>10000</v>
      </c>
      <c r="FA1250" s="519">
        <v>10000</v>
      </c>
      <c r="FB1250" s="519">
        <v>10000</v>
      </c>
      <c r="FC1250" s="519">
        <v>10000</v>
      </c>
      <c r="FD1250" s="519">
        <v>10000</v>
      </c>
      <c r="FE1250" s="519">
        <v>10000</v>
      </c>
      <c r="FF1250" s="519">
        <v>10000</v>
      </c>
      <c r="FG1250" s="519">
        <v>10000</v>
      </c>
      <c r="FH1250" s="519">
        <v>10000</v>
      </c>
      <c r="FI1250" s="519">
        <v>10000</v>
      </c>
      <c r="FJ1250" s="519">
        <v>10000</v>
      </c>
      <c r="FK1250" s="519">
        <v>10000</v>
      </c>
      <c r="FL1250" s="519">
        <v>10000</v>
      </c>
      <c r="FM1250" s="519">
        <v>10000</v>
      </c>
      <c r="FN1250" s="519">
        <v>10000</v>
      </c>
      <c r="FO1250" s="519">
        <v>10000</v>
      </c>
      <c r="FP1250" s="519">
        <v>10000</v>
      </c>
      <c r="FQ1250" s="519">
        <v>10000</v>
      </c>
      <c r="FR1250" s="519">
        <v>10000</v>
      </c>
      <c r="FS1250" s="519">
        <v>10000</v>
      </c>
      <c r="FT1250" s="519">
        <v>10000</v>
      </c>
      <c r="FU1250" s="519">
        <v>10000</v>
      </c>
      <c r="FV1250" s="519">
        <v>10000</v>
      </c>
      <c r="FW1250" s="519">
        <v>10000</v>
      </c>
      <c r="FX1250" s="519">
        <v>0</v>
      </c>
      <c r="FY1250" s="519">
        <v>0</v>
      </c>
      <c r="FZ1250" s="519">
        <v>0</v>
      </c>
      <c r="GA1250" s="519">
        <v>0</v>
      </c>
      <c r="GB1250" s="519">
        <v>0</v>
      </c>
      <c r="GC1250" s="519">
        <v>0</v>
      </c>
      <c r="GD1250" s="519">
        <v>0</v>
      </c>
      <c r="GE1250" s="519">
        <v>0</v>
      </c>
      <c r="GF1250" s="519">
        <v>0</v>
      </c>
      <c r="GG1250" s="519">
        <v>0</v>
      </c>
      <c r="GH1250" s="519">
        <v>0</v>
      </c>
      <c r="GI1250" s="519">
        <v>0</v>
      </c>
      <c r="GJ1250" s="519">
        <v>0</v>
      </c>
      <c r="GK1250" s="519">
        <v>0</v>
      </c>
      <c r="GL1250" s="519">
        <v>0</v>
      </c>
      <c r="GM1250" s="519">
        <v>0</v>
      </c>
      <c r="GN1250" s="519">
        <v>0</v>
      </c>
      <c r="GO1250" s="519">
        <v>0</v>
      </c>
      <c r="GP1250" s="519">
        <v>0</v>
      </c>
      <c r="GQ1250" s="519">
        <v>0</v>
      </c>
      <c r="GR1250" s="519">
        <v>0</v>
      </c>
      <c r="GS1250" s="519">
        <v>0</v>
      </c>
      <c r="GT1250" s="519">
        <v>0</v>
      </c>
      <c r="GU1250" s="519">
        <v>0</v>
      </c>
      <c r="GV1250" s="519">
        <v>0</v>
      </c>
      <c r="GW1250" s="519">
        <v>0</v>
      </c>
      <c r="GX1250" s="519">
        <v>0</v>
      </c>
      <c r="GY1250" s="519">
        <v>0</v>
      </c>
      <c r="GZ1250" s="519">
        <v>0</v>
      </c>
      <c r="HA1250" s="519">
        <v>0</v>
      </c>
      <c r="HB1250" s="519">
        <v>0</v>
      </c>
      <c r="HC1250" s="519">
        <v>0</v>
      </c>
      <c r="HD1250" s="519">
        <v>0</v>
      </c>
      <c r="HE1250" s="519">
        <v>0</v>
      </c>
      <c r="HF1250" s="519">
        <v>0</v>
      </c>
      <c r="HG1250" s="519">
        <v>0</v>
      </c>
      <c r="HH1250" s="519">
        <v>0</v>
      </c>
      <c r="HI1250" s="519">
        <v>0</v>
      </c>
      <c r="HJ1250" s="519">
        <v>0</v>
      </c>
      <c r="HK1250" s="519">
        <v>0</v>
      </c>
      <c r="HL1250" s="519">
        <v>0</v>
      </c>
      <c r="HM1250" s="519">
        <v>0</v>
      </c>
      <c r="HN1250" s="519">
        <v>0</v>
      </c>
      <c r="HO1250" s="519">
        <v>0</v>
      </c>
      <c r="HP1250" s="519">
        <v>0</v>
      </c>
      <c r="HQ1250" s="519">
        <v>0</v>
      </c>
      <c r="HR1250" s="519">
        <v>0</v>
      </c>
      <c r="HS1250" s="519">
        <v>0</v>
      </c>
      <c r="HT1250" s="519">
        <v>0</v>
      </c>
      <c r="HU1250" s="519">
        <v>0</v>
      </c>
      <c r="HV1250" s="519">
        <v>0</v>
      </c>
      <c r="HW1250" s="519">
        <v>0</v>
      </c>
      <c r="HX1250" s="519">
        <v>0</v>
      </c>
      <c r="HY1250" s="519">
        <v>0</v>
      </c>
      <c r="HZ1250" s="519">
        <v>0</v>
      </c>
      <c r="IA1250" s="519">
        <v>0</v>
      </c>
      <c r="IB1250" s="519">
        <v>0</v>
      </c>
      <c r="IC1250" s="519">
        <v>0</v>
      </c>
      <c r="ID1250" s="519">
        <v>0</v>
      </c>
      <c r="IE1250" s="519">
        <v>0</v>
      </c>
      <c r="IF1250" s="519">
        <v>0</v>
      </c>
      <c r="IG1250" s="519">
        <v>0</v>
      </c>
      <c r="IH1250" s="519">
        <v>0</v>
      </c>
      <c r="II1250" s="519">
        <v>0</v>
      </c>
      <c r="IJ1250" s="519">
        <v>0</v>
      </c>
      <c r="IK1250" s="519">
        <v>0</v>
      </c>
    </row>
    <row r="1251" spans="2:245" hidden="1">
      <c r="B1251" s="519" t="s">
        <v>1061</v>
      </c>
      <c r="C1251" s="519"/>
      <c r="D1251" s="519"/>
      <c r="E1251" s="519"/>
      <c r="F1251" s="519">
        <v>1</v>
      </c>
      <c r="G1251" s="519"/>
      <c r="H1251" s="519">
        <v>1</v>
      </c>
      <c r="I1251" s="519">
        <v>14</v>
      </c>
      <c r="J1251" s="519" t="str">
        <f t="shared" si="60"/>
        <v>SDN15010114</v>
      </c>
      <c r="K1251" s="519">
        <v>504</v>
      </c>
      <c r="M1251" s="337"/>
      <c r="N1251" s="519" t="s">
        <v>1063</v>
      </c>
      <c r="O1251" s="519" t="s">
        <v>1060</v>
      </c>
      <c r="P1251" s="519">
        <v>24</v>
      </c>
      <c r="Q1251" s="521" t="str">
        <f t="shared" si="61"/>
        <v>SDN300224</v>
      </c>
      <c r="R1251" s="519">
        <v>318</v>
      </c>
      <c r="S1251" s="519">
        <v>2000</v>
      </c>
      <c r="T1251" s="519">
        <v>2000</v>
      </c>
      <c r="U1251" s="519">
        <v>2000</v>
      </c>
      <c r="V1251" s="519">
        <v>2000</v>
      </c>
      <c r="W1251" s="519">
        <v>2000</v>
      </c>
      <c r="X1251" s="519">
        <v>2226</v>
      </c>
      <c r="Y1251" s="519">
        <v>2544</v>
      </c>
      <c r="Z1251" s="519">
        <v>2862</v>
      </c>
      <c r="AA1251" s="519">
        <v>3180</v>
      </c>
      <c r="AB1251" s="519">
        <v>3498</v>
      </c>
      <c r="AC1251" s="519">
        <v>3816</v>
      </c>
      <c r="AD1251" s="519">
        <v>4134</v>
      </c>
      <c r="AE1251" s="519">
        <v>4452</v>
      </c>
      <c r="AF1251" s="519">
        <v>4770</v>
      </c>
      <c r="AG1251" s="519">
        <v>5024.3999999999996</v>
      </c>
      <c r="AH1251" s="519">
        <v>5278.8</v>
      </c>
      <c r="AI1251" s="519">
        <v>5533.2</v>
      </c>
      <c r="AJ1251" s="519">
        <v>5787.6</v>
      </c>
      <c r="AK1251" s="519">
        <v>6042</v>
      </c>
      <c r="AL1251" s="519">
        <v>6296.4</v>
      </c>
      <c r="AM1251" s="519">
        <v>6550.8</v>
      </c>
      <c r="AN1251" s="519">
        <v>6805.2</v>
      </c>
      <c r="AO1251" s="519">
        <v>7059.6</v>
      </c>
      <c r="AP1251" s="519">
        <v>7314</v>
      </c>
      <c r="AQ1251" s="519">
        <v>7568.4</v>
      </c>
      <c r="AR1251" s="519">
        <v>7822.8</v>
      </c>
      <c r="AS1251" s="519">
        <v>8077.2</v>
      </c>
      <c r="AT1251" s="519">
        <v>8331.6</v>
      </c>
      <c r="AU1251" s="519">
        <v>8586</v>
      </c>
      <c r="AV1251" s="519">
        <v>8586</v>
      </c>
      <c r="AW1251" s="519">
        <v>8586</v>
      </c>
      <c r="AX1251" s="519">
        <v>8586</v>
      </c>
      <c r="AY1251" s="519">
        <v>8586</v>
      </c>
      <c r="AZ1251" s="519">
        <v>8586</v>
      </c>
      <c r="BA1251" s="519">
        <v>8586</v>
      </c>
      <c r="BB1251" s="519">
        <v>8586</v>
      </c>
      <c r="BC1251" s="519">
        <v>8586</v>
      </c>
      <c r="BD1251" s="519">
        <v>8586</v>
      </c>
      <c r="BE1251" s="519">
        <v>8586</v>
      </c>
      <c r="BF1251" s="519">
        <v>8586</v>
      </c>
      <c r="BG1251" s="519">
        <v>8586</v>
      </c>
      <c r="BH1251" s="519">
        <v>8586</v>
      </c>
      <c r="BI1251" s="519">
        <v>8586</v>
      </c>
      <c r="BJ1251" s="519">
        <v>8586</v>
      </c>
      <c r="BK1251" s="519">
        <v>0</v>
      </c>
      <c r="BL1251" s="519">
        <v>0</v>
      </c>
      <c r="BM1251" s="519">
        <v>0</v>
      </c>
      <c r="BN1251" s="519">
        <v>0</v>
      </c>
      <c r="BO1251" s="519">
        <v>0</v>
      </c>
      <c r="BP1251" s="519">
        <v>0</v>
      </c>
      <c r="BQ1251" s="519">
        <v>0</v>
      </c>
      <c r="BR1251" s="519">
        <v>0</v>
      </c>
      <c r="BS1251" s="519">
        <v>0</v>
      </c>
      <c r="BT1251" s="519">
        <v>0</v>
      </c>
      <c r="BU1251" s="519">
        <v>0</v>
      </c>
      <c r="BV1251" s="519">
        <v>0</v>
      </c>
      <c r="BW1251" s="519">
        <v>0</v>
      </c>
      <c r="BX1251" s="519">
        <v>0</v>
      </c>
      <c r="BY1251" s="519">
        <v>0</v>
      </c>
      <c r="BZ1251" s="519">
        <v>0</v>
      </c>
      <c r="CA1251" s="519">
        <v>0</v>
      </c>
      <c r="CB1251" s="519">
        <v>0</v>
      </c>
      <c r="CC1251" s="519">
        <v>0</v>
      </c>
      <c r="CD1251" s="519">
        <v>0</v>
      </c>
      <c r="CE1251" s="519">
        <v>0</v>
      </c>
      <c r="CF1251" s="519">
        <v>0</v>
      </c>
      <c r="CG1251" s="519">
        <v>0</v>
      </c>
      <c r="CH1251" s="519">
        <v>0</v>
      </c>
      <c r="CI1251" s="519">
        <v>0</v>
      </c>
      <c r="CJ1251" s="519">
        <v>0</v>
      </c>
      <c r="CK1251" s="519">
        <v>0</v>
      </c>
      <c r="CL1251" s="519">
        <v>0</v>
      </c>
      <c r="CM1251" s="519">
        <v>0</v>
      </c>
      <c r="CN1251" s="519">
        <v>0</v>
      </c>
      <c r="CO1251" s="519">
        <v>0</v>
      </c>
      <c r="CP1251" s="519">
        <v>0</v>
      </c>
      <c r="CQ1251" s="519">
        <v>0</v>
      </c>
      <c r="CR1251" s="519">
        <v>0</v>
      </c>
      <c r="CS1251" s="519">
        <v>0</v>
      </c>
      <c r="CT1251" s="519">
        <v>0</v>
      </c>
      <c r="CU1251" s="519">
        <v>0</v>
      </c>
      <c r="CV1251" s="519">
        <v>0</v>
      </c>
      <c r="CW1251" s="519">
        <v>0</v>
      </c>
      <c r="CX1251" s="519">
        <v>0</v>
      </c>
      <c r="CY1251" s="519">
        <v>0</v>
      </c>
      <c r="CZ1251" s="519">
        <v>0</v>
      </c>
      <c r="DA1251" s="519">
        <v>0</v>
      </c>
      <c r="DB1251" s="519">
        <v>0</v>
      </c>
      <c r="DC1251" s="519">
        <v>0</v>
      </c>
      <c r="DD1251" s="519">
        <v>0</v>
      </c>
      <c r="DE1251" s="519">
        <v>0</v>
      </c>
      <c r="DF1251" s="519">
        <v>0</v>
      </c>
      <c r="DG1251" s="519">
        <v>0</v>
      </c>
      <c r="DH1251" s="519">
        <v>0</v>
      </c>
      <c r="DI1251" s="519">
        <v>0</v>
      </c>
      <c r="DJ1251" s="519">
        <v>0</v>
      </c>
      <c r="DK1251" s="519">
        <v>0</v>
      </c>
      <c r="DL1251" s="519">
        <v>0</v>
      </c>
      <c r="DM1251" s="519">
        <v>0</v>
      </c>
      <c r="DN1251" s="519">
        <v>0</v>
      </c>
      <c r="DO1251" s="519">
        <v>0</v>
      </c>
      <c r="DP1251" s="519">
        <v>0</v>
      </c>
      <c r="DQ1251" s="519">
        <v>0</v>
      </c>
      <c r="DR1251" s="519">
        <v>0</v>
      </c>
      <c r="DS1251" s="519">
        <v>0</v>
      </c>
      <c r="DT1251" s="519">
        <v>0</v>
      </c>
      <c r="DU1251" s="519">
        <v>0</v>
      </c>
      <c r="DV1251" s="519">
        <v>0</v>
      </c>
      <c r="DW1251" s="519">
        <v>0</v>
      </c>
      <c r="DX1251" s="519">
        <v>0</v>
      </c>
      <c r="DZ1251" s="337"/>
      <c r="EA1251" s="519" t="s">
        <v>1063</v>
      </c>
      <c r="EB1251" s="519" t="s">
        <v>1060</v>
      </c>
      <c r="EC1251" s="519">
        <v>24</v>
      </c>
      <c r="ED1251" s="183" t="str">
        <f t="shared" si="62"/>
        <v>SDN300224</v>
      </c>
      <c r="EE1251" s="519">
        <v>318</v>
      </c>
      <c r="EF1251" s="519">
        <v>10000</v>
      </c>
      <c r="EG1251" s="519">
        <v>10000</v>
      </c>
      <c r="EH1251" s="519">
        <v>10000</v>
      </c>
      <c r="EI1251" s="519">
        <v>10000</v>
      </c>
      <c r="EJ1251" s="519">
        <v>10000</v>
      </c>
      <c r="EK1251" s="519">
        <v>10000</v>
      </c>
      <c r="EL1251" s="519">
        <v>10000</v>
      </c>
      <c r="EM1251" s="519">
        <v>10000</v>
      </c>
      <c r="EN1251" s="519">
        <v>10000</v>
      </c>
      <c r="EO1251" s="519">
        <v>10000</v>
      </c>
      <c r="EP1251" s="519">
        <v>10000</v>
      </c>
      <c r="EQ1251" s="519">
        <v>10000</v>
      </c>
      <c r="ER1251" s="519">
        <v>10000</v>
      </c>
      <c r="ES1251" s="519">
        <v>10000</v>
      </c>
      <c r="ET1251" s="519">
        <v>10000</v>
      </c>
      <c r="EU1251" s="519">
        <v>10000</v>
      </c>
      <c r="EV1251" s="519">
        <v>10000</v>
      </c>
      <c r="EW1251" s="519">
        <v>10000</v>
      </c>
      <c r="EX1251" s="519">
        <v>10000</v>
      </c>
      <c r="EY1251" s="519">
        <v>10000</v>
      </c>
      <c r="EZ1251" s="519">
        <v>10000</v>
      </c>
      <c r="FA1251" s="519">
        <v>10000</v>
      </c>
      <c r="FB1251" s="519">
        <v>10000</v>
      </c>
      <c r="FC1251" s="519">
        <v>10000</v>
      </c>
      <c r="FD1251" s="519">
        <v>10000</v>
      </c>
      <c r="FE1251" s="519">
        <v>10000</v>
      </c>
      <c r="FF1251" s="519">
        <v>10000</v>
      </c>
      <c r="FG1251" s="519">
        <v>10000</v>
      </c>
      <c r="FH1251" s="519">
        <v>10000</v>
      </c>
      <c r="FI1251" s="519">
        <v>10000</v>
      </c>
      <c r="FJ1251" s="519">
        <v>10000</v>
      </c>
      <c r="FK1251" s="519">
        <v>10000</v>
      </c>
      <c r="FL1251" s="519">
        <v>10000</v>
      </c>
      <c r="FM1251" s="519">
        <v>10000</v>
      </c>
      <c r="FN1251" s="519">
        <v>10000</v>
      </c>
      <c r="FO1251" s="519">
        <v>10000</v>
      </c>
      <c r="FP1251" s="519">
        <v>10000</v>
      </c>
      <c r="FQ1251" s="519">
        <v>10000</v>
      </c>
      <c r="FR1251" s="519">
        <v>10000</v>
      </c>
      <c r="FS1251" s="519">
        <v>10000</v>
      </c>
      <c r="FT1251" s="519">
        <v>10000</v>
      </c>
      <c r="FU1251" s="519">
        <v>10000</v>
      </c>
      <c r="FV1251" s="519">
        <v>10000</v>
      </c>
      <c r="FW1251" s="519">
        <v>10000</v>
      </c>
      <c r="FX1251" s="519">
        <v>0</v>
      </c>
      <c r="FY1251" s="519">
        <v>0</v>
      </c>
      <c r="FZ1251" s="519">
        <v>0</v>
      </c>
      <c r="GA1251" s="519">
        <v>0</v>
      </c>
      <c r="GB1251" s="519">
        <v>0</v>
      </c>
      <c r="GC1251" s="519">
        <v>0</v>
      </c>
      <c r="GD1251" s="519">
        <v>0</v>
      </c>
      <c r="GE1251" s="519">
        <v>0</v>
      </c>
      <c r="GF1251" s="519">
        <v>0</v>
      </c>
      <c r="GG1251" s="519">
        <v>0</v>
      </c>
      <c r="GH1251" s="519">
        <v>0</v>
      </c>
      <c r="GI1251" s="519">
        <v>0</v>
      </c>
      <c r="GJ1251" s="519">
        <v>0</v>
      </c>
      <c r="GK1251" s="519">
        <v>0</v>
      </c>
      <c r="GL1251" s="519">
        <v>0</v>
      </c>
      <c r="GM1251" s="519">
        <v>0</v>
      </c>
      <c r="GN1251" s="519">
        <v>0</v>
      </c>
      <c r="GO1251" s="519">
        <v>0</v>
      </c>
      <c r="GP1251" s="519">
        <v>0</v>
      </c>
      <c r="GQ1251" s="519">
        <v>0</v>
      </c>
      <c r="GR1251" s="519">
        <v>0</v>
      </c>
      <c r="GS1251" s="519">
        <v>0</v>
      </c>
      <c r="GT1251" s="519">
        <v>0</v>
      </c>
      <c r="GU1251" s="519">
        <v>0</v>
      </c>
      <c r="GV1251" s="519">
        <v>0</v>
      </c>
      <c r="GW1251" s="519">
        <v>0</v>
      </c>
      <c r="GX1251" s="519">
        <v>0</v>
      </c>
      <c r="GY1251" s="519">
        <v>0</v>
      </c>
      <c r="GZ1251" s="519">
        <v>0</v>
      </c>
      <c r="HA1251" s="519">
        <v>0</v>
      </c>
      <c r="HB1251" s="519">
        <v>0</v>
      </c>
      <c r="HC1251" s="519">
        <v>0</v>
      </c>
      <c r="HD1251" s="519">
        <v>0</v>
      </c>
      <c r="HE1251" s="519">
        <v>0</v>
      </c>
      <c r="HF1251" s="519">
        <v>0</v>
      </c>
      <c r="HG1251" s="519">
        <v>0</v>
      </c>
      <c r="HH1251" s="519">
        <v>0</v>
      </c>
      <c r="HI1251" s="519">
        <v>0</v>
      </c>
      <c r="HJ1251" s="519">
        <v>0</v>
      </c>
      <c r="HK1251" s="519">
        <v>0</v>
      </c>
      <c r="HL1251" s="519">
        <v>0</v>
      </c>
      <c r="HM1251" s="519">
        <v>0</v>
      </c>
      <c r="HN1251" s="519">
        <v>0</v>
      </c>
      <c r="HO1251" s="519">
        <v>0</v>
      </c>
      <c r="HP1251" s="519">
        <v>0</v>
      </c>
      <c r="HQ1251" s="519">
        <v>0</v>
      </c>
      <c r="HR1251" s="519">
        <v>0</v>
      </c>
      <c r="HS1251" s="519">
        <v>0</v>
      </c>
      <c r="HT1251" s="519">
        <v>0</v>
      </c>
      <c r="HU1251" s="519">
        <v>0</v>
      </c>
      <c r="HV1251" s="519">
        <v>0</v>
      </c>
      <c r="HW1251" s="519">
        <v>0</v>
      </c>
      <c r="HX1251" s="519">
        <v>0</v>
      </c>
      <c r="HY1251" s="519">
        <v>0</v>
      </c>
      <c r="HZ1251" s="519">
        <v>0</v>
      </c>
      <c r="IA1251" s="519">
        <v>0</v>
      </c>
      <c r="IB1251" s="519">
        <v>0</v>
      </c>
      <c r="IC1251" s="519">
        <v>0</v>
      </c>
      <c r="ID1251" s="519">
        <v>0</v>
      </c>
      <c r="IE1251" s="519">
        <v>0</v>
      </c>
      <c r="IF1251" s="519">
        <v>0</v>
      </c>
      <c r="IG1251" s="519">
        <v>0</v>
      </c>
      <c r="IH1251" s="519">
        <v>0</v>
      </c>
      <c r="II1251" s="519">
        <v>0</v>
      </c>
      <c r="IJ1251" s="519">
        <v>0</v>
      </c>
      <c r="IK1251" s="519">
        <v>0</v>
      </c>
    </row>
    <row r="1252" spans="2:245" hidden="1">
      <c r="B1252" s="519" t="s">
        <v>1061</v>
      </c>
      <c r="C1252" s="519"/>
      <c r="D1252" s="519"/>
      <c r="E1252" s="519"/>
      <c r="F1252" s="519">
        <v>1</v>
      </c>
      <c r="G1252" s="519"/>
      <c r="H1252" s="519">
        <v>1</v>
      </c>
      <c r="I1252" s="519">
        <v>15</v>
      </c>
      <c r="J1252" s="519" t="str">
        <f t="shared" si="60"/>
        <v>SDN15010115</v>
      </c>
      <c r="K1252" s="519">
        <v>504</v>
      </c>
      <c r="M1252" s="337"/>
      <c r="N1252" s="519" t="s">
        <v>1063</v>
      </c>
      <c r="O1252" s="519" t="s">
        <v>1060</v>
      </c>
      <c r="P1252" s="519">
        <v>25</v>
      </c>
      <c r="Q1252" s="521" t="str">
        <f t="shared" si="61"/>
        <v>SDN300225</v>
      </c>
      <c r="R1252" s="519">
        <v>318</v>
      </c>
      <c r="S1252" s="519">
        <v>2000</v>
      </c>
      <c r="T1252" s="519">
        <v>2000</v>
      </c>
      <c r="U1252" s="519">
        <v>2000</v>
      </c>
      <c r="V1252" s="519">
        <v>2000</v>
      </c>
      <c r="W1252" s="519">
        <v>2000</v>
      </c>
      <c r="X1252" s="519">
        <v>2226</v>
      </c>
      <c r="Y1252" s="519">
        <v>2544</v>
      </c>
      <c r="Z1252" s="519">
        <v>2862</v>
      </c>
      <c r="AA1252" s="519">
        <v>3180</v>
      </c>
      <c r="AB1252" s="519">
        <v>3498</v>
      </c>
      <c r="AC1252" s="519">
        <v>3816</v>
      </c>
      <c r="AD1252" s="519">
        <v>4134</v>
      </c>
      <c r="AE1252" s="519">
        <v>4452</v>
      </c>
      <c r="AF1252" s="519">
        <v>4770</v>
      </c>
      <c r="AG1252" s="519">
        <v>5024.3999999999996</v>
      </c>
      <c r="AH1252" s="519">
        <v>5278.8</v>
      </c>
      <c r="AI1252" s="519">
        <v>5533.2</v>
      </c>
      <c r="AJ1252" s="519">
        <v>5787.6</v>
      </c>
      <c r="AK1252" s="519">
        <v>6042</v>
      </c>
      <c r="AL1252" s="519">
        <v>6296.4</v>
      </c>
      <c r="AM1252" s="519">
        <v>6550.8</v>
      </c>
      <c r="AN1252" s="519">
        <v>6805.2</v>
      </c>
      <c r="AO1252" s="519">
        <v>7059.6</v>
      </c>
      <c r="AP1252" s="519">
        <v>7314</v>
      </c>
      <c r="AQ1252" s="519">
        <v>7568.4</v>
      </c>
      <c r="AR1252" s="519">
        <v>7822.8</v>
      </c>
      <c r="AS1252" s="519">
        <v>8077.2</v>
      </c>
      <c r="AT1252" s="519">
        <v>8331.6</v>
      </c>
      <c r="AU1252" s="519">
        <v>8586</v>
      </c>
      <c r="AV1252" s="519">
        <v>8586</v>
      </c>
      <c r="AW1252" s="519">
        <v>8586</v>
      </c>
      <c r="AX1252" s="519">
        <v>8586</v>
      </c>
      <c r="AY1252" s="519">
        <v>8586</v>
      </c>
      <c r="AZ1252" s="519">
        <v>8586</v>
      </c>
      <c r="BA1252" s="519">
        <v>8586</v>
      </c>
      <c r="BB1252" s="519">
        <v>8586</v>
      </c>
      <c r="BC1252" s="519">
        <v>8586</v>
      </c>
      <c r="BD1252" s="519">
        <v>8586</v>
      </c>
      <c r="BE1252" s="519">
        <v>8586</v>
      </c>
      <c r="BF1252" s="519">
        <v>8586</v>
      </c>
      <c r="BG1252" s="519">
        <v>8586</v>
      </c>
      <c r="BH1252" s="519">
        <v>8586</v>
      </c>
      <c r="BI1252" s="519">
        <v>8586</v>
      </c>
      <c r="BJ1252" s="519">
        <v>8586</v>
      </c>
      <c r="BK1252" s="519">
        <v>0</v>
      </c>
      <c r="BL1252" s="519">
        <v>0</v>
      </c>
      <c r="BM1252" s="519">
        <v>0</v>
      </c>
      <c r="BN1252" s="519">
        <v>0</v>
      </c>
      <c r="BO1252" s="519">
        <v>0</v>
      </c>
      <c r="BP1252" s="519">
        <v>0</v>
      </c>
      <c r="BQ1252" s="519">
        <v>0</v>
      </c>
      <c r="BR1252" s="519">
        <v>0</v>
      </c>
      <c r="BS1252" s="519">
        <v>0</v>
      </c>
      <c r="BT1252" s="519">
        <v>0</v>
      </c>
      <c r="BU1252" s="519">
        <v>0</v>
      </c>
      <c r="BV1252" s="519">
        <v>0</v>
      </c>
      <c r="BW1252" s="519">
        <v>0</v>
      </c>
      <c r="BX1252" s="519">
        <v>0</v>
      </c>
      <c r="BY1252" s="519">
        <v>0</v>
      </c>
      <c r="BZ1252" s="519">
        <v>0</v>
      </c>
      <c r="CA1252" s="519">
        <v>0</v>
      </c>
      <c r="CB1252" s="519">
        <v>0</v>
      </c>
      <c r="CC1252" s="519">
        <v>0</v>
      </c>
      <c r="CD1252" s="519">
        <v>0</v>
      </c>
      <c r="CE1252" s="519">
        <v>0</v>
      </c>
      <c r="CF1252" s="519">
        <v>0</v>
      </c>
      <c r="CG1252" s="519">
        <v>0</v>
      </c>
      <c r="CH1252" s="519">
        <v>0</v>
      </c>
      <c r="CI1252" s="519">
        <v>0</v>
      </c>
      <c r="CJ1252" s="519">
        <v>0</v>
      </c>
      <c r="CK1252" s="519">
        <v>0</v>
      </c>
      <c r="CL1252" s="519">
        <v>0</v>
      </c>
      <c r="CM1252" s="519">
        <v>0</v>
      </c>
      <c r="CN1252" s="519">
        <v>0</v>
      </c>
      <c r="CO1252" s="519">
        <v>0</v>
      </c>
      <c r="CP1252" s="519">
        <v>0</v>
      </c>
      <c r="CQ1252" s="519">
        <v>0</v>
      </c>
      <c r="CR1252" s="519">
        <v>0</v>
      </c>
      <c r="CS1252" s="519">
        <v>0</v>
      </c>
      <c r="CT1252" s="519">
        <v>0</v>
      </c>
      <c r="CU1252" s="519">
        <v>0</v>
      </c>
      <c r="CV1252" s="519">
        <v>0</v>
      </c>
      <c r="CW1252" s="519">
        <v>0</v>
      </c>
      <c r="CX1252" s="519">
        <v>0</v>
      </c>
      <c r="CY1252" s="519">
        <v>0</v>
      </c>
      <c r="CZ1252" s="519">
        <v>0</v>
      </c>
      <c r="DA1252" s="519">
        <v>0</v>
      </c>
      <c r="DB1252" s="519">
        <v>0</v>
      </c>
      <c r="DC1252" s="519">
        <v>0</v>
      </c>
      <c r="DD1252" s="519">
        <v>0</v>
      </c>
      <c r="DE1252" s="519">
        <v>0</v>
      </c>
      <c r="DF1252" s="519">
        <v>0</v>
      </c>
      <c r="DG1252" s="519">
        <v>0</v>
      </c>
      <c r="DH1252" s="519">
        <v>0</v>
      </c>
      <c r="DI1252" s="519">
        <v>0</v>
      </c>
      <c r="DJ1252" s="519">
        <v>0</v>
      </c>
      <c r="DK1252" s="519">
        <v>0</v>
      </c>
      <c r="DL1252" s="519">
        <v>0</v>
      </c>
      <c r="DM1252" s="519">
        <v>0</v>
      </c>
      <c r="DN1252" s="519">
        <v>0</v>
      </c>
      <c r="DO1252" s="519">
        <v>0</v>
      </c>
      <c r="DP1252" s="519">
        <v>0</v>
      </c>
      <c r="DQ1252" s="519">
        <v>0</v>
      </c>
      <c r="DR1252" s="519">
        <v>0</v>
      </c>
      <c r="DS1252" s="519">
        <v>0</v>
      </c>
      <c r="DT1252" s="519">
        <v>0</v>
      </c>
      <c r="DU1252" s="519">
        <v>0</v>
      </c>
      <c r="DV1252" s="519">
        <v>0</v>
      </c>
      <c r="DW1252" s="519">
        <v>0</v>
      </c>
      <c r="DX1252" s="519">
        <v>0</v>
      </c>
      <c r="DZ1252" s="337"/>
      <c r="EA1252" s="519" t="s">
        <v>1063</v>
      </c>
      <c r="EB1252" s="519" t="s">
        <v>1060</v>
      </c>
      <c r="EC1252" s="519">
        <v>25</v>
      </c>
      <c r="ED1252" s="183" t="str">
        <f t="shared" si="62"/>
        <v>SDN300225</v>
      </c>
      <c r="EE1252" s="519">
        <v>318</v>
      </c>
      <c r="EF1252" s="519">
        <v>10000</v>
      </c>
      <c r="EG1252" s="519">
        <v>10000</v>
      </c>
      <c r="EH1252" s="519">
        <v>10000</v>
      </c>
      <c r="EI1252" s="519">
        <v>10000</v>
      </c>
      <c r="EJ1252" s="519">
        <v>10000</v>
      </c>
      <c r="EK1252" s="519">
        <v>10000</v>
      </c>
      <c r="EL1252" s="519">
        <v>10000</v>
      </c>
      <c r="EM1252" s="519">
        <v>10000</v>
      </c>
      <c r="EN1252" s="519">
        <v>10000</v>
      </c>
      <c r="EO1252" s="519">
        <v>10000</v>
      </c>
      <c r="EP1252" s="519">
        <v>10000</v>
      </c>
      <c r="EQ1252" s="519">
        <v>10000</v>
      </c>
      <c r="ER1252" s="519">
        <v>10000</v>
      </c>
      <c r="ES1252" s="519">
        <v>10000</v>
      </c>
      <c r="ET1252" s="519">
        <v>10000</v>
      </c>
      <c r="EU1252" s="519">
        <v>10000</v>
      </c>
      <c r="EV1252" s="519">
        <v>10000</v>
      </c>
      <c r="EW1252" s="519">
        <v>10000</v>
      </c>
      <c r="EX1252" s="519">
        <v>10000</v>
      </c>
      <c r="EY1252" s="519">
        <v>10000</v>
      </c>
      <c r="EZ1252" s="519">
        <v>10000</v>
      </c>
      <c r="FA1252" s="519">
        <v>10000</v>
      </c>
      <c r="FB1252" s="519">
        <v>10000</v>
      </c>
      <c r="FC1252" s="519">
        <v>10000</v>
      </c>
      <c r="FD1252" s="519">
        <v>10000</v>
      </c>
      <c r="FE1252" s="519">
        <v>10000</v>
      </c>
      <c r="FF1252" s="519">
        <v>10000</v>
      </c>
      <c r="FG1252" s="519">
        <v>10000</v>
      </c>
      <c r="FH1252" s="519">
        <v>10000</v>
      </c>
      <c r="FI1252" s="519">
        <v>10000</v>
      </c>
      <c r="FJ1252" s="519">
        <v>10000</v>
      </c>
      <c r="FK1252" s="519">
        <v>10000</v>
      </c>
      <c r="FL1252" s="519">
        <v>10000</v>
      </c>
      <c r="FM1252" s="519">
        <v>10000</v>
      </c>
      <c r="FN1252" s="519">
        <v>10000</v>
      </c>
      <c r="FO1252" s="519">
        <v>10000</v>
      </c>
      <c r="FP1252" s="519">
        <v>10000</v>
      </c>
      <c r="FQ1252" s="519">
        <v>10000</v>
      </c>
      <c r="FR1252" s="519">
        <v>10000</v>
      </c>
      <c r="FS1252" s="519">
        <v>10000</v>
      </c>
      <c r="FT1252" s="519">
        <v>10000</v>
      </c>
      <c r="FU1252" s="519">
        <v>10000</v>
      </c>
      <c r="FV1252" s="519">
        <v>10000</v>
      </c>
      <c r="FW1252" s="519">
        <v>10000</v>
      </c>
      <c r="FX1252" s="519">
        <v>0</v>
      </c>
      <c r="FY1252" s="519">
        <v>0</v>
      </c>
      <c r="FZ1252" s="519">
        <v>0</v>
      </c>
      <c r="GA1252" s="519">
        <v>0</v>
      </c>
      <c r="GB1252" s="519">
        <v>0</v>
      </c>
      <c r="GC1252" s="519">
        <v>0</v>
      </c>
      <c r="GD1252" s="519">
        <v>0</v>
      </c>
      <c r="GE1252" s="519">
        <v>0</v>
      </c>
      <c r="GF1252" s="519">
        <v>0</v>
      </c>
      <c r="GG1252" s="519">
        <v>0</v>
      </c>
      <c r="GH1252" s="519">
        <v>0</v>
      </c>
      <c r="GI1252" s="519">
        <v>0</v>
      </c>
      <c r="GJ1252" s="519">
        <v>0</v>
      </c>
      <c r="GK1252" s="519">
        <v>0</v>
      </c>
      <c r="GL1252" s="519">
        <v>0</v>
      </c>
      <c r="GM1252" s="519">
        <v>0</v>
      </c>
      <c r="GN1252" s="519">
        <v>0</v>
      </c>
      <c r="GO1252" s="519">
        <v>0</v>
      </c>
      <c r="GP1252" s="519">
        <v>0</v>
      </c>
      <c r="GQ1252" s="519">
        <v>0</v>
      </c>
      <c r="GR1252" s="519">
        <v>0</v>
      </c>
      <c r="GS1252" s="519">
        <v>0</v>
      </c>
      <c r="GT1252" s="519">
        <v>0</v>
      </c>
      <c r="GU1252" s="519">
        <v>0</v>
      </c>
      <c r="GV1252" s="519">
        <v>0</v>
      </c>
      <c r="GW1252" s="519">
        <v>0</v>
      </c>
      <c r="GX1252" s="519">
        <v>0</v>
      </c>
      <c r="GY1252" s="519">
        <v>0</v>
      </c>
      <c r="GZ1252" s="519">
        <v>0</v>
      </c>
      <c r="HA1252" s="519">
        <v>0</v>
      </c>
      <c r="HB1252" s="519">
        <v>0</v>
      </c>
      <c r="HC1252" s="519">
        <v>0</v>
      </c>
      <c r="HD1252" s="519">
        <v>0</v>
      </c>
      <c r="HE1252" s="519">
        <v>0</v>
      </c>
      <c r="HF1252" s="519">
        <v>0</v>
      </c>
      <c r="HG1252" s="519">
        <v>0</v>
      </c>
      <c r="HH1252" s="519">
        <v>0</v>
      </c>
      <c r="HI1252" s="519">
        <v>0</v>
      </c>
      <c r="HJ1252" s="519">
        <v>0</v>
      </c>
      <c r="HK1252" s="519">
        <v>0</v>
      </c>
      <c r="HL1252" s="519">
        <v>0</v>
      </c>
      <c r="HM1252" s="519">
        <v>0</v>
      </c>
      <c r="HN1252" s="519">
        <v>0</v>
      </c>
      <c r="HO1252" s="519">
        <v>0</v>
      </c>
      <c r="HP1252" s="519">
        <v>0</v>
      </c>
      <c r="HQ1252" s="519">
        <v>0</v>
      </c>
      <c r="HR1252" s="519">
        <v>0</v>
      </c>
      <c r="HS1252" s="519">
        <v>0</v>
      </c>
      <c r="HT1252" s="519">
        <v>0</v>
      </c>
      <c r="HU1252" s="519">
        <v>0</v>
      </c>
      <c r="HV1252" s="519">
        <v>0</v>
      </c>
      <c r="HW1252" s="519">
        <v>0</v>
      </c>
      <c r="HX1252" s="519">
        <v>0</v>
      </c>
      <c r="HY1252" s="519">
        <v>0</v>
      </c>
      <c r="HZ1252" s="519">
        <v>0</v>
      </c>
      <c r="IA1252" s="519">
        <v>0</v>
      </c>
      <c r="IB1252" s="519">
        <v>0</v>
      </c>
      <c r="IC1252" s="519">
        <v>0</v>
      </c>
      <c r="ID1252" s="519">
        <v>0</v>
      </c>
      <c r="IE1252" s="519">
        <v>0</v>
      </c>
      <c r="IF1252" s="519">
        <v>0</v>
      </c>
      <c r="IG1252" s="519">
        <v>0</v>
      </c>
      <c r="IH1252" s="519">
        <v>0</v>
      </c>
      <c r="II1252" s="519">
        <v>0</v>
      </c>
      <c r="IJ1252" s="519">
        <v>0</v>
      </c>
      <c r="IK1252" s="519">
        <v>0</v>
      </c>
    </row>
    <row r="1253" spans="2:245" hidden="1">
      <c r="B1253" s="519" t="s">
        <v>1061</v>
      </c>
      <c r="C1253" s="519"/>
      <c r="D1253" s="519"/>
      <c r="E1253" s="519"/>
      <c r="F1253" s="519">
        <v>1</v>
      </c>
      <c r="G1253" s="519"/>
      <c r="H1253" s="519">
        <v>2</v>
      </c>
      <c r="I1253" s="519">
        <v>1</v>
      </c>
      <c r="J1253" s="519" t="str">
        <f t="shared" si="60"/>
        <v>SDN15010201</v>
      </c>
      <c r="K1253" s="519">
        <v>630</v>
      </c>
      <c r="M1253" s="337"/>
      <c r="N1253" s="519" t="s">
        <v>1063</v>
      </c>
      <c r="O1253" s="519" t="s">
        <v>1060</v>
      </c>
      <c r="P1253" s="519">
        <v>26</v>
      </c>
      <c r="Q1253" s="521" t="str">
        <f t="shared" si="61"/>
        <v>SDN300226</v>
      </c>
      <c r="R1253" s="519">
        <v>323.3</v>
      </c>
      <c r="S1253" s="519">
        <v>2000</v>
      </c>
      <c r="T1253" s="519">
        <v>2000</v>
      </c>
      <c r="U1253" s="519">
        <v>2000</v>
      </c>
      <c r="V1253" s="519">
        <v>2000</v>
      </c>
      <c r="W1253" s="519">
        <v>2000</v>
      </c>
      <c r="X1253" s="519">
        <v>2263.1</v>
      </c>
      <c r="Y1253" s="519">
        <v>2586.4</v>
      </c>
      <c r="Z1253" s="519">
        <v>2909.7</v>
      </c>
      <c r="AA1253" s="519">
        <v>3233</v>
      </c>
      <c r="AB1253" s="519">
        <v>3556.3</v>
      </c>
      <c r="AC1253" s="519">
        <v>3879.6</v>
      </c>
      <c r="AD1253" s="519">
        <v>4202.8999999999996</v>
      </c>
      <c r="AE1253" s="519">
        <v>4526.2</v>
      </c>
      <c r="AF1253" s="519">
        <v>4849.5</v>
      </c>
      <c r="AG1253" s="519">
        <v>5108.1000000000004</v>
      </c>
      <c r="AH1253" s="519">
        <v>5366.8</v>
      </c>
      <c r="AI1253" s="519">
        <v>5625.4</v>
      </c>
      <c r="AJ1253" s="519">
        <v>5884.1</v>
      </c>
      <c r="AK1253" s="519">
        <v>6142.7</v>
      </c>
      <c r="AL1253" s="519">
        <v>6401.3</v>
      </c>
      <c r="AM1253" s="519">
        <v>6660</v>
      </c>
      <c r="AN1253" s="519">
        <v>6918.6</v>
      </c>
      <c r="AO1253" s="519">
        <v>7177.3</v>
      </c>
      <c r="AP1253" s="519">
        <v>7435.9</v>
      </c>
      <c r="AQ1253" s="519">
        <v>7694.5</v>
      </c>
      <c r="AR1253" s="519">
        <v>7953.2</v>
      </c>
      <c r="AS1253" s="519">
        <v>8211.7999999999993</v>
      </c>
      <c r="AT1253" s="519">
        <v>8470.5</v>
      </c>
      <c r="AU1253" s="519">
        <v>8729.1</v>
      </c>
      <c r="AV1253" s="519">
        <v>8729.1</v>
      </c>
      <c r="AW1253" s="519">
        <v>8729.1</v>
      </c>
      <c r="AX1253" s="519">
        <v>8729.1</v>
      </c>
      <c r="AY1253" s="519">
        <v>8729.1</v>
      </c>
      <c r="AZ1253" s="519">
        <v>8729.1</v>
      </c>
      <c r="BA1253" s="519">
        <v>8729.1</v>
      </c>
      <c r="BB1253" s="519">
        <v>8729.1</v>
      </c>
      <c r="BC1253" s="519">
        <v>8729.1</v>
      </c>
      <c r="BD1253" s="519">
        <v>8729.1</v>
      </c>
      <c r="BE1253" s="519">
        <v>8729.1</v>
      </c>
      <c r="BF1253" s="519">
        <v>8729.1</v>
      </c>
      <c r="BG1253" s="519">
        <v>8729.1</v>
      </c>
      <c r="BH1253" s="519">
        <v>8729.1</v>
      </c>
      <c r="BI1253" s="519">
        <v>8729.1</v>
      </c>
      <c r="BJ1253" s="519">
        <v>8729.1</v>
      </c>
      <c r="BK1253" s="519">
        <v>0</v>
      </c>
      <c r="BL1253" s="519">
        <v>0</v>
      </c>
      <c r="BM1253" s="519">
        <v>0</v>
      </c>
      <c r="BN1253" s="519">
        <v>0</v>
      </c>
      <c r="BO1253" s="519">
        <v>0</v>
      </c>
      <c r="BP1253" s="519">
        <v>0</v>
      </c>
      <c r="BQ1253" s="519">
        <v>0</v>
      </c>
      <c r="BR1253" s="519">
        <v>0</v>
      </c>
      <c r="BS1253" s="519">
        <v>0</v>
      </c>
      <c r="BT1253" s="519">
        <v>0</v>
      </c>
      <c r="BU1253" s="519">
        <v>0</v>
      </c>
      <c r="BV1253" s="519">
        <v>0</v>
      </c>
      <c r="BW1253" s="519">
        <v>0</v>
      </c>
      <c r="BX1253" s="519">
        <v>0</v>
      </c>
      <c r="BY1253" s="519">
        <v>0</v>
      </c>
      <c r="BZ1253" s="519">
        <v>0</v>
      </c>
      <c r="CA1253" s="519">
        <v>0</v>
      </c>
      <c r="CB1253" s="519">
        <v>0</v>
      </c>
      <c r="CC1253" s="519">
        <v>0</v>
      </c>
      <c r="CD1253" s="519">
        <v>0</v>
      </c>
      <c r="CE1253" s="519">
        <v>0</v>
      </c>
      <c r="CF1253" s="519">
        <v>0</v>
      </c>
      <c r="CG1253" s="519">
        <v>0</v>
      </c>
      <c r="CH1253" s="519">
        <v>0</v>
      </c>
      <c r="CI1253" s="519">
        <v>0</v>
      </c>
      <c r="CJ1253" s="519">
        <v>0</v>
      </c>
      <c r="CK1253" s="519">
        <v>0</v>
      </c>
      <c r="CL1253" s="519">
        <v>0</v>
      </c>
      <c r="CM1253" s="519">
        <v>0</v>
      </c>
      <c r="CN1253" s="519">
        <v>0</v>
      </c>
      <c r="CO1253" s="519">
        <v>0</v>
      </c>
      <c r="CP1253" s="519">
        <v>0</v>
      </c>
      <c r="CQ1253" s="519">
        <v>0</v>
      </c>
      <c r="CR1253" s="519">
        <v>0</v>
      </c>
      <c r="CS1253" s="519">
        <v>0</v>
      </c>
      <c r="CT1253" s="519">
        <v>0</v>
      </c>
      <c r="CU1253" s="519">
        <v>0</v>
      </c>
      <c r="CV1253" s="519">
        <v>0</v>
      </c>
      <c r="CW1253" s="519">
        <v>0</v>
      </c>
      <c r="CX1253" s="519">
        <v>0</v>
      </c>
      <c r="CY1253" s="519">
        <v>0</v>
      </c>
      <c r="CZ1253" s="519">
        <v>0</v>
      </c>
      <c r="DA1253" s="519">
        <v>0</v>
      </c>
      <c r="DB1253" s="519">
        <v>0</v>
      </c>
      <c r="DC1253" s="519">
        <v>0</v>
      </c>
      <c r="DD1253" s="519">
        <v>0</v>
      </c>
      <c r="DE1253" s="519">
        <v>0</v>
      </c>
      <c r="DF1253" s="519">
        <v>0</v>
      </c>
      <c r="DG1253" s="519">
        <v>0</v>
      </c>
      <c r="DH1253" s="519">
        <v>0</v>
      </c>
      <c r="DI1253" s="519">
        <v>0</v>
      </c>
      <c r="DJ1253" s="519">
        <v>0</v>
      </c>
      <c r="DK1253" s="519">
        <v>0</v>
      </c>
      <c r="DL1253" s="519">
        <v>0</v>
      </c>
      <c r="DM1253" s="519">
        <v>0</v>
      </c>
      <c r="DN1253" s="519">
        <v>0</v>
      </c>
      <c r="DO1253" s="519">
        <v>0</v>
      </c>
      <c r="DP1253" s="519">
        <v>0</v>
      </c>
      <c r="DQ1253" s="519">
        <v>0</v>
      </c>
      <c r="DR1253" s="519">
        <v>0</v>
      </c>
      <c r="DS1253" s="519">
        <v>0</v>
      </c>
      <c r="DT1253" s="519">
        <v>0</v>
      </c>
      <c r="DU1253" s="519">
        <v>0</v>
      </c>
      <c r="DV1253" s="519">
        <v>0</v>
      </c>
      <c r="DW1253" s="519">
        <v>0</v>
      </c>
      <c r="DX1253" s="519">
        <v>0</v>
      </c>
      <c r="DZ1253" s="337"/>
      <c r="EA1253" s="519" t="s">
        <v>1063</v>
      </c>
      <c r="EB1253" s="519" t="s">
        <v>1060</v>
      </c>
      <c r="EC1253" s="519">
        <v>26</v>
      </c>
      <c r="ED1253" s="183" t="str">
        <f t="shared" si="62"/>
        <v>SDN300226</v>
      </c>
      <c r="EE1253" s="519">
        <v>323.3</v>
      </c>
      <c r="EF1253" s="519">
        <v>10000</v>
      </c>
      <c r="EG1253" s="519">
        <v>10000</v>
      </c>
      <c r="EH1253" s="519">
        <v>10000</v>
      </c>
      <c r="EI1253" s="519">
        <v>10000</v>
      </c>
      <c r="EJ1253" s="519">
        <v>10000</v>
      </c>
      <c r="EK1253" s="519">
        <v>10000</v>
      </c>
      <c r="EL1253" s="519">
        <v>10000</v>
      </c>
      <c r="EM1253" s="519">
        <v>10000</v>
      </c>
      <c r="EN1253" s="519">
        <v>10000</v>
      </c>
      <c r="EO1253" s="519">
        <v>10000</v>
      </c>
      <c r="EP1253" s="519">
        <v>10000</v>
      </c>
      <c r="EQ1253" s="519">
        <v>10000</v>
      </c>
      <c r="ER1253" s="519">
        <v>10000</v>
      </c>
      <c r="ES1253" s="519">
        <v>10000</v>
      </c>
      <c r="ET1253" s="519">
        <v>10000</v>
      </c>
      <c r="EU1253" s="519">
        <v>10000</v>
      </c>
      <c r="EV1253" s="519">
        <v>10000</v>
      </c>
      <c r="EW1253" s="519">
        <v>10000</v>
      </c>
      <c r="EX1253" s="519">
        <v>10000</v>
      </c>
      <c r="EY1253" s="519">
        <v>10000</v>
      </c>
      <c r="EZ1253" s="519">
        <v>10000</v>
      </c>
      <c r="FA1253" s="519">
        <v>10000</v>
      </c>
      <c r="FB1253" s="519">
        <v>10000</v>
      </c>
      <c r="FC1253" s="519">
        <v>10000</v>
      </c>
      <c r="FD1253" s="519">
        <v>10000</v>
      </c>
      <c r="FE1253" s="519">
        <v>10000</v>
      </c>
      <c r="FF1253" s="519">
        <v>10000</v>
      </c>
      <c r="FG1253" s="519">
        <v>10000</v>
      </c>
      <c r="FH1253" s="519">
        <v>10000</v>
      </c>
      <c r="FI1253" s="519">
        <v>10000</v>
      </c>
      <c r="FJ1253" s="519">
        <v>10000</v>
      </c>
      <c r="FK1253" s="519">
        <v>10000</v>
      </c>
      <c r="FL1253" s="519">
        <v>10000</v>
      </c>
      <c r="FM1253" s="519">
        <v>10000</v>
      </c>
      <c r="FN1253" s="519">
        <v>10000</v>
      </c>
      <c r="FO1253" s="519">
        <v>10000</v>
      </c>
      <c r="FP1253" s="519">
        <v>10000</v>
      </c>
      <c r="FQ1253" s="519">
        <v>10000</v>
      </c>
      <c r="FR1253" s="519">
        <v>10000</v>
      </c>
      <c r="FS1253" s="519">
        <v>10000</v>
      </c>
      <c r="FT1253" s="519">
        <v>10000</v>
      </c>
      <c r="FU1253" s="519">
        <v>10000</v>
      </c>
      <c r="FV1253" s="519">
        <v>10000</v>
      </c>
      <c r="FW1253" s="519">
        <v>10000</v>
      </c>
      <c r="FX1253" s="519">
        <v>0</v>
      </c>
      <c r="FY1253" s="519">
        <v>0</v>
      </c>
      <c r="FZ1253" s="519">
        <v>0</v>
      </c>
      <c r="GA1253" s="519">
        <v>0</v>
      </c>
      <c r="GB1253" s="519">
        <v>0</v>
      </c>
      <c r="GC1253" s="519">
        <v>0</v>
      </c>
      <c r="GD1253" s="519">
        <v>0</v>
      </c>
      <c r="GE1253" s="519">
        <v>0</v>
      </c>
      <c r="GF1253" s="519">
        <v>0</v>
      </c>
      <c r="GG1253" s="519">
        <v>0</v>
      </c>
      <c r="GH1253" s="519">
        <v>0</v>
      </c>
      <c r="GI1253" s="519">
        <v>0</v>
      </c>
      <c r="GJ1253" s="519">
        <v>0</v>
      </c>
      <c r="GK1253" s="519">
        <v>0</v>
      </c>
      <c r="GL1253" s="519">
        <v>0</v>
      </c>
      <c r="GM1253" s="519">
        <v>0</v>
      </c>
      <c r="GN1253" s="519">
        <v>0</v>
      </c>
      <c r="GO1253" s="519">
        <v>0</v>
      </c>
      <c r="GP1253" s="519">
        <v>0</v>
      </c>
      <c r="GQ1253" s="519">
        <v>0</v>
      </c>
      <c r="GR1253" s="519">
        <v>0</v>
      </c>
      <c r="GS1253" s="519">
        <v>0</v>
      </c>
      <c r="GT1253" s="519">
        <v>0</v>
      </c>
      <c r="GU1253" s="519">
        <v>0</v>
      </c>
      <c r="GV1253" s="519">
        <v>0</v>
      </c>
      <c r="GW1253" s="519">
        <v>0</v>
      </c>
      <c r="GX1253" s="519">
        <v>0</v>
      </c>
      <c r="GY1253" s="519">
        <v>0</v>
      </c>
      <c r="GZ1253" s="519">
        <v>0</v>
      </c>
      <c r="HA1253" s="519">
        <v>0</v>
      </c>
      <c r="HB1253" s="519">
        <v>0</v>
      </c>
      <c r="HC1253" s="519">
        <v>0</v>
      </c>
      <c r="HD1253" s="519">
        <v>0</v>
      </c>
      <c r="HE1253" s="519">
        <v>0</v>
      </c>
      <c r="HF1253" s="519">
        <v>0</v>
      </c>
      <c r="HG1253" s="519">
        <v>0</v>
      </c>
      <c r="HH1253" s="519">
        <v>0</v>
      </c>
      <c r="HI1253" s="519">
        <v>0</v>
      </c>
      <c r="HJ1253" s="519">
        <v>0</v>
      </c>
      <c r="HK1253" s="519">
        <v>0</v>
      </c>
      <c r="HL1253" s="519">
        <v>0</v>
      </c>
      <c r="HM1253" s="519">
        <v>0</v>
      </c>
      <c r="HN1253" s="519">
        <v>0</v>
      </c>
      <c r="HO1253" s="519">
        <v>0</v>
      </c>
      <c r="HP1253" s="519">
        <v>0</v>
      </c>
      <c r="HQ1253" s="519">
        <v>0</v>
      </c>
      <c r="HR1253" s="519">
        <v>0</v>
      </c>
      <c r="HS1253" s="519">
        <v>0</v>
      </c>
      <c r="HT1253" s="519">
        <v>0</v>
      </c>
      <c r="HU1253" s="519">
        <v>0</v>
      </c>
      <c r="HV1253" s="519">
        <v>0</v>
      </c>
      <c r="HW1253" s="519">
        <v>0</v>
      </c>
      <c r="HX1253" s="519">
        <v>0</v>
      </c>
      <c r="HY1253" s="519">
        <v>0</v>
      </c>
      <c r="HZ1253" s="519">
        <v>0</v>
      </c>
      <c r="IA1253" s="519">
        <v>0</v>
      </c>
      <c r="IB1253" s="519">
        <v>0</v>
      </c>
      <c r="IC1253" s="519">
        <v>0</v>
      </c>
      <c r="ID1253" s="519">
        <v>0</v>
      </c>
      <c r="IE1253" s="519">
        <v>0</v>
      </c>
      <c r="IF1253" s="519">
        <v>0</v>
      </c>
      <c r="IG1253" s="519">
        <v>0</v>
      </c>
      <c r="IH1253" s="519">
        <v>0</v>
      </c>
      <c r="II1253" s="519">
        <v>0</v>
      </c>
      <c r="IJ1253" s="519">
        <v>0</v>
      </c>
      <c r="IK1253" s="519">
        <v>0</v>
      </c>
    </row>
    <row r="1254" spans="2:245" hidden="1">
      <c r="B1254" s="519" t="s">
        <v>1061</v>
      </c>
      <c r="C1254" s="519"/>
      <c r="D1254" s="519"/>
      <c r="E1254" s="519"/>
      <c r="F1254" s="519">
        <v>1</v>
      </c>
      <c r="G1254" s="519"/>
      <c r="H1254" s="519">
        <v>2</v>
      </c>
      <c r="I1254" s="519">
        <v>2</v>
      </c>
      <c r="J1254" s="519" t="str">
        <f t="shared" si="60"/>
        <v>SDN15010202</v>
      </c>
      <c r="K1254" s="519">
        <v>630</v>
      </c>
      <c r="M1254" s="337"/>
      <c r="N1254" s="519" t="s">
        <v>1063</v>
      </c>
      <c r="O1254" s="519" t="s">
        <v>1060</v>
      </c>
      <c r="P1254" s="519">
        <v>27</v>
      </c>
      <c r="Q1254" s="521" t="str">
        <f t="shared" si="61"/>
        <v>SDN300227</v>
      </c>
      <c r="R1254" s="519">
        <v>323.3</v>
      </c>
      <c r="S1254" s="519">
        <v>2000</v>
      </c>
      <c r="T1254" s="519">
        <v>2000</v>
      </c>
      <c r="U1254" s="519">
        <v>2000</v>
      </c>
      <c r="V1254" s="519">
        <v>2000</v>
      </c>
      <c r="W1254" s="519">
        <v>2000</v>
      </c>
      <c r="X1254" s="519">
        <v>2263.1</v>
      </c>
      <c r="Y1254" s="519">
        <v>2586.4</v>
      </c>
      <c r="Z1254" s="519">
        <v>2909.7</v>
      </c>
      <c r="AA1254" s="519">
        <v>3233</v>
      </c>
      <c r="AB1254" s="519">
        <v>3556.3</v>
      </c>
      <c r="AC1254" s="519">
        <v>3879.6</v>
      </c>
      <c r="AD1254" s="519">
        <v>4202.8999999999996</v>
      </c>
      <c r="AE1254" s="519">
        <v>4526.2</v>
      </c>
      <c r="AF1254" s="519">
        <v>4849.5</v>
      </c>
      <c r="AG1254" s="519">
        <v>5108.1000000000004</v>
      </c>
      <c r="AH1254" s="519">
        <v>5366.8</v>
      </c>
      <c r="AI1254" s="519">
        <v>5625.4</v>
      </c>
      <c r="AJ1254" s="519">
        <v>5884.1</v>
      </c>
      <c r="AK1254" s="519">
        <v>6142.7</v>
      </c>
      <c r="AL1254" s="519">
        <v>6401.3</v>
      </c>
      <c r="AM1254" s="519">
        <v>6660</v>
      </c>
      <c r="AN1254" s="519">
        <v>6918.6</v>
      </c>
      <c r="AO1254" s="519">
        <v>7177.3</v>
      </c>
      <c r="AP1254" s="519">
        <v>7435.9</v>
      </c>
      <c r="AQ1254" s="519">
        <v>7694.5</v>
      </c>
      <c r="AR1254" s="519">
        <v>7953.2</v>
      </c>
      <c r="AS1254" s="519">
        <v>8211.7999999999993</v>
      </c>
      <c r="AT1254" s="519">
        <v>8470.5</v>
      </c>
      <c r="AU1254" s="519">
        <v>8729.1</v>
      </c>
      <c r="AV1254" s="519">
        <v>8729.1</v>
      </c>
      <c r="AW1254" s="519">
        <v>8729.1</v>
      </c>
      <c r="AX1254" s="519">
        <v>8729.1</v>
      </c>
      <c r="AY1254" s="519">
        <v>8729.1</v>
      </c>
      <c r="AZ1254" s="519">
        <v>8729.1</v>
      </c>
      <c r="BA1254" s="519">
        <v>8729.1</v>
      </c>
      <c r="BB1254" s="519">
        <v>8729.1</v>
      </c>
      <c r="BC1254" s="519">
        <v>8729.1</v>
      </c>
      <c r="BD1254" s="519">
        <v>8729.1</v>
      </c>
      <c r="BE1254" s="519">
        <v>8729.1</v>
      </c>
      <c r="BF1254" s="519">
        <v>8729.1</v>
      </c>
      <c r="BG1254" s="519">
        <v>8729.1</v>
      </c>
      <c r="BH1254" s="519">
        <v>8729.1</v>
      </c>
      <c r="BI1254" s="519">
        <v>8729.1</v>
      </c>
      <c r="BJ1254" s="519">
        <v>8729.1</v>
      </c>
      <c r="BK1254" s="519">
        <v>0</v>
      </c>
      <c r="BL1254" s="519">
        <v>0</v>
      </c>
      <c r="BM1254" s="519">
        <v>0</v>
      </c>
      <c r="BN1254" s="519">
        <v>0</v>
      </c>
      <c r="BO1254" s="519">
        <v>0</v>
      </c>
      <c r="BP1254" s="519">
        <v>0</v>
      </c>
      <c r="BQ1254" s="519">
        <v>0</v>
      </c>
      <c r="BR1254" s="519">
        <v>0</v>
      </c>
      <c r="BS1254" s="519">
        <v>0</v>
      </c>
      <c r="BT1254" s="519">
        <v>0</v>
      </c>
      <c r="BU1254" s="519">
        <v>0</v>
      </c>
      <c r="BV1254" s="519">
        <v>0</v>
      </c>
      <c r="BW1254" s="519">
        <v>0</v>
      </c>
      <c r="BX1254" s="519">
        <v>0</v>
      </c>
      <c r="BY1254" s="519">
        <v>0</v>
      </c>
      <c r="BZ1254" s="519">
        <v>0</v>
      </c>
      <c r="CA1254" s="519">
        <v>0</v>
      </c>
      <c r="CB1254" s="519">
        <v>0</v>
      </c>
      <c r="CC1254" s="519">
        <v>0</v>
      </c>
      <c r="CD1254" s="519">
        <v>0</v>
      </c>
      <c r="CE1254" s="519">
        <v>0</v>
      </c>
      <c r="CF1254" s="519">
        <v>0</v>
      </c>
      <c r="CG1254" s="519">
        <v>0</v>
      </c>
      <c r="CH1254" s="519">
        <v>0</v>
      </c>
      <c r="CI1254" s="519">
        <v>0</v>
      </c>
      <c r="CJ1254" s="519">
        <v>0</v>
      </c>
      <c r="CK1254" s="519">
        <v>0</v>
      </c>
      <c r="CL1254" s="519">
        <v>0</v>
      </c>
      <c r="CM1254" s="519">
        <v>0</v>
      </c>
      <c r="CN1254" s="519">
        <v>0</v>
      </c>
      <c r="CO1254" s="519">
        <v>0</v>
      </c>
      <c r="CP1254" s="519">
        <v>0</v>
      </c>
      <c r="CQ1254" s="519">
        <v>0</v>
      </c>
      <c r="CR1254" s="519">
        <v>0</v>
      </c>
      <c r="CS1254" s="519">
        <v>0</v>
      </c>
      <c r="CT1254" s="519">
        <v>0</v>
      </c>
      <c r="CU1254" s="519">
        <v>0</v>
      </c>
      <c r="CV1254" s="519">
        <v>0</v>
      </c>
      <c r="CW1254" s="519">
        <v>0</v>
      </c>
      <c r="CX1254" s="519">
        <v>0</v>
      </c>
      <c r="CY1254" s="519">
        <v>0</v>
      </c>
      <c r="CZ1254" s="519">
        <v>0</v>
      </c>
      <c r="DA1254" s="519">
        <v>0</v>
      </c>
      <c r="DB1254" s="519">
        <v>0</v>
      </c>
      <c r="DC1254" s="519">
        <v>0</v>
      </c>
      <c r="DD1254" s="519">
        <v>0</v>
      </c>
      <c r="DE1254" s="519">
        <v>0</v>
      </c>
      <c r="DF1254" s="519">
        <v>0</v>
      </c>
      <c r="DG1254" s="519">
        <v>0</v>
      </c>
      <c r="DH1254" s="519">
        <v>0</v>
      </c>
      <c r="DI1254" s="519">
        <v>0</v>
      </c>
      <c r="DJ1254" s="519">
        <v>0</v>
      </c>
      <c r="DK1254" s="519">
        <v>0</v>
      </c>
      <c r="DL1254" s="519">
        <v>0</v>
      </c>
      <c r="DM1254" s="519">
        <v>0</v>
      </c>
      <c r="DN1254" s="519">
        <v>0</v>
      </c>
      <c r="DO1254" s="519">
        <v>0</v>
      </c>
      <c r="DP1254" s="519">
        <v>0</v>
      </c>
      <c r="DQ1254" s="519">
        <v>0</v>
      </c>
      <c r="DR1254" s="519">
        <v>0</v>
      </c>
      <c r="DS1254" s="519">
        <v>0</v>
      </c>
      <c r="DT1254" s="519">
        <v>0</v>
      </c>
      <c r="DU1254" s="519">
        <v>0</v>
      </c>
      <c r="DV1254" s="519">
        <v>0</v>
      </c>
      <c r="DW1254" s="519">
        <v>0</v>
      </c>
      <c r="DX1254" s="519">
        <v>0</v>
      </c>
      <c r="DZ1254" s="337"/>
      <c r="EA1254" s="519" t="s">
        <v>1063</v>
      </c>
      <c r="EB1254" s="519" t="s">
        <v>1060</v>
      </c>
      <c r="EC1254" s="519">
        <v>27</v>
      </c>
      <c r="ED1254" s="183" t="str">
        <f t="shared" si="62"/>
        <v>SDN300227</v>
      </c>
      <c r="EE1254" s="519">
        <v>323.3</v>
      </c>
      <c r="EF1254" s="519">
        <v>10000</v>
      </c>
      <c r="EG1254" s="519">
        <v>10000</v>
      </c>
      <c r="EH1254" s="519">
        <v>10000</v>
      </c>
      <c r="EI1254" s="519">
        <v>10000</v>
      </c>
      <c r="EJ1254" s="519">
        <v>10000</v>
      </c>
      <c r="EK1254" s="519">
        <v>10000</v>
      </c>
      <c r="EL1254" s="519">
        <v>10000</v>
      </c>
      <c r="EM1254" s="519">
        <v>10000</v>
      </c>
      <c r="EN1254" s="519">
        <v>10000</v>
      </c>
      <c r="EO1254" s="519">
        <v>10000</v>
      </c>
      <c r="EP1254" s="519">
        <v>10000</v>
      </c>
      <c r="EQ1254" s="519">
        <v>10000</v>
      </c>
      <c r="ER1254" s="519">
        <v>10000</v>
      </c>
      <c r="ES1254" s="519">
        <v>10000</v>
      </c>
      <c r="ET1254" s="519">
        <v>10000</v>
      </c>
      <c r="EU1254" s="519">
        <v>10000</v>
      </c>
      <c r="EV1254" s="519">
        <v>10000</v>
      </c>
      <c r="EW1254" s="519">
        <v>10000</v>
      </c>
      <c r="EX1254" s="519">
        <v>10000</v>
      </c>
      <c r="EY1254" s="519">
        <v>10000</v>
      </c>
      <c r="EZ1254" s="519">
        <v>10000</v>
      </c>
      <c r="FA1254" s="519">
        <v>10000</v>
      </c>
      <c r="FB1254" s="519">
        <v>10000</v>
      </c>
      <c r="FC1254" s="519">
        <v>10000</v>
      </c>
      <c r="FD1254" s="519">
        <v>10000</v>
      </c>
      <c r="FE1254" s="519">
        <v>10000</v>
      </c>
      <c r="FF1254" s="519">
        <v>10000</v>
      </c>
      <c r="FG1254" s="519">
        <v>10000</v>
      </c>
      <c r="FH1254" s="519">
        <v>10000</v>
      </c>
      <c r="FI1254" s="519">
        <v>10000</v>
      </c>
      <c r="FJ1254" s="519">
        <v>10000</v>
      </c>
      <c r="FK1254" s="519">
        <v>10000</v>
      </c>
      <c r="FL1254" s="519">
        <v>10000</v>
      </c>
      <c r="FM1254" s="519">
        <v>10000</v>
      </c>
      <c r="FN1254" s="519">
        <v>10000</v>
      </c>
      <c r="FO1254" s="519">
        <v>10000</v>
      </c>
      <c r="FP1254" s="519">
        <v>10000</v>
      </c>
      <c r="FQ1254" s="519">
        <v>10000</v>
      </c>
      <c r="FR1254" s="519">
        <v>10000</v>
      </c>
      <c r="FS1254" s="519">
        <v>10000</v>
      </c>
      <c r="FT1254" s="519">
        <v>10000</v>
      </c>
      <c r="FU1254" s="519">
        <v>10000</v>
      </c>
      <c r="FV1254" s="519">
        <v>10000</v>
      </c>
      <c r="FW1254" s="519">
        <v>10000</v>
      </c>
      <c r="FX1254" s="519">
        <v>0</v>
      </c>
      <c r="FY1254" s="519">
        <v>0</v>
      </c>
      <c r="FZ1254" s="519">
        <v>0</v>
      </c>
      <c r="GA1254" s="519">
        <v>0</v>
      </c>
      <c r="GB1254" s="519">
        <v>0</v>
      </c>
      <c r="GC1254" s="519">
        <v>0</v>
      </c>
      <c r="GD1254" s="519">
        <v>0</v>
      </c>
      <c r="GE1254" s="519">
        <v>0</v>
      </c>
      <c r="GF1254" s="519">
        <v>0</v>
      </c>
      <c r="GG1254" s="519">
        <v>0</v>
      </c>
      <c r="GH1254" s="519">
        <v>0</v>
      </c>
      <c r="GI1254" s="519">
        <v>0</v>
      </c>
      <c r="GJ1254" s="519">
        <v>0</v>
      </c>
      <c r="GK1254" s="519">
        <v>0</v>
      </c>
      <c r="GL1254" s="519">
        <v>0</v>
      </c>
      <c r="GM1254" s="519">
        <v>0</v>
      </c>
      <c r="GN1254" s="519">
        <v>0</v>
      </c>
      <c r="GO1254" s="519">
        <v>0</v>
      </c>
      <c r="GP1254" s="519">
        <v>0</v>
      </c>
      <c r="GQ1254" s="519">
        <v>0</v>
      </c>
      <c r="GR1254" s="519">
        <v>0</v>
      </c>
      <c r="GS1254" s="519">
        <v>0</v>
      </c>
      <c r="GT1254" s="519">
        <v>0</v>
      </c>
      <c r="GU1254" s="519">
        <v>0</v>
      </c>
      <c r="GV1254" s="519">
        <v>0</v>
      </c>
      <c r="GW1254" s="519">
        <v>0</v>
      </c>
      <c r="GX1254" s="519">
        <v>0</v>
      </c>
      <c r="GY1254" s="519">
        <v>0</v>
      </c>
      <c r="GZ1254" s="519">
        <v>0</v>
      </c>
      <c r="HA1254" s="519">
        <v>0</v>
      </c>
      <c r="HB1254" s="519">
        <v>0</v>
      </c>
      <c r="HC1254" s="519">
        <v>0</v>
      </c>
      <c r="HD1254" s="519">
        <v>0</v>
      </c>
      <c r="HE1254" s="519">
        <v>0</v>
      </c>
      <c r="HF1254" s="519">
        <v>0</v>
      </c>
      <c r="HG1254" s="519">
        <v>0</v>
      </c>
      <c r="HH1254" s="519">
        <v>0</v>
      </c>
      <c r="HI1254" s="519">
        <v>0</v>
      </c>
      <c r="HJ1254" s="519">
        <v>0</v>
      </c>
      <c r="HK1254" s="519">
        <v>0</v>
      </c>
      <c r="HL1254" s="519">
        <v>0</v>
      </c>
      <c r="HM1254" s="519">
        <v>0</v>
      </c>
      <c r="HN1254" s="519">
        <v>0</v>
      </c>
      <c r="HO1254" s="519">
        <v>0</v>
      </c>
      <c r="HP1254" s="519">
        <v>0</v>
      </c>
      <c r="HQ1254" s="519">
        <v>0</v>
      </c>
      <c r="HR1254" s="519">
        <v>0</v>
      </c>
      <c r="HS1254" s="519">
        <v>0</v>
      </c>
      <c r="HT1254" s="519">
        <v>0</v>
      </c>
      <c r="HU1254" s="519">
        <v>0</v>
      </c>
      <c r="HV1254" s="519">
        <v>0</v>
      </c>
      <c r="HW1254" s="519">
        <v>0</v>
      </c>
      <c r="HX1254" s="519">
        <v>0</v>
      </c>
      <c r="HY1254" s="519">
        <v>0</v>
      </c>
      <c r="HZ1254" s="519">
        <v>0</v>
      </c>
      <c r="IA1254" s="519">
        <v>0</v>
      </c>
      <c r="IB1254" s="519">
        <v>0</v>
      </c>
      <c r="IC1254" s="519">
        <v>0</v>
      </c>
      <c r="ID1254" s="519">
        <v>0</v>
      </c>
      <c r="IE1254" s="519">
        <v>0</v>
      </c>
      <c r="IF1254" s="519">
        <v>0</v>
      </c>
      <c r="IG1254" s="519">
        <v>0</v>
      </c>
      <c r="IH1254" s="519">
        <v>0</v>
      </c>
      <c r="II1254" s="519">
        <v>0</v>
      </c>
      <c r="IJ1254" s="519">
        <v>0</v>
      </c>
      <c r="IK1254" s="519">
        <v>0</v>
      </c>
    </row>
    <row r="1255" spans="2:245" hidden="1">
      <c r="B1255" s="519" t="s">
        <v>1061</v>
      </c>
      <c r="C1255" s="519"/>
      <c r="D1255" s="519"/>
      <c r="E1255" s="519"/>
      <c r="F1255" s="519">
        <v>1</v>
      </c>
      <c r="G1255" s="519"/>
      <c r="H1255" s="519">
        <v>2</v>
      </c>
      <c r="I1255" s="519">
        <v>3</v>
      </c>
      <c r="J1255" s="519" t="str">
        <f t="shared" si="60"/>
        <v>SDN15010203</v>
      </c>
      <c r="K1255" s="519">
        <v>630</v>
      </c>
      <c r="M1255" s="337"/>
      <c r="N1255" s="519" t="s">
        <v>1063</v>
      </c>
      <c r="O1255" s="519" t="s">
        <v>1060</v>
      </c>
      <c r="P1255" s="519">
        <v>28</v>
      </c>
      <c r="Q1255" s="521" t="str">
        <f t="shared" si="61"/>
        <v>SDN300228</v>
      </c>
      <c r="R1255" s="519">
        <v>339.2</v>
      </c>
      <c r="S1255" s="519">
        <v>2000</v>
      </c>
      <c r="T1255" s="519">
        <v>2000</v>
      </c>
      <c r="U1255" s="519">
        <v>2000</v>
      </c>
      <c r="V1255" s="519">
        <v>2000</v>
      </c>
      <c r="W1255" s="519">
        <v>2035.2</v>
      </c>
      <c r="X1255" s="519">
        <v>2374.4</v>
      </c>
      <c r="Y1255" s="519">
        <v>2713.6</v>
      </c>
      <c r="Z1255" s="519">
        <v>3052.8</v>
      </c>
      <c r="AA1255" s="519">
        <v>3392</v>
      </c>
      <c r="AB1255" s="519">
        <v>3731.2</v>
      </c>
      <c r="AC1255" s="519">
        <v>4070.4</v>
      </c>
      <c r="AD1255" s="519">
        <v>4409.6000000000004</v>
      </c>
      <c r="AE1255" s="519">
        <v>4748.8</v>
      </c>
      <c r="AF1255" s="519">
        <v>5088</v>
      </c>
      <c r="AG1255" s="519">
        <v>5359.4</v>
      </c>
      <c r="AH1255" s="519">
        <v>5630.7</v>
      </c>
      <c r="AI1255" s="519">
        <v>5902.1</v>
      </c>
      <c r="AJ1255" s="519">
        <v>6173.4</v>
      </c>
      <c r="AK1255" s="519">
        <v>6444.8</v>
      </c>
      <c r="AL1255" s="519">
        <v>6716.2</v>
      </c>
      <c r="AM1255" s="519">
        <v>6987.5</v>
      </c>
      <c r="AN1255" s="519">
        <v>7258.9</v>
      </c>
      <c r="AO1255" s="519">
        <v>7530.2</v>
      </c>
      <c r="AP1255" s="519">
        <v>7801.6</v>
      </c>
      <c r="AQ1255" s="519">
        <v>8073</v>
      </c>
      <c r="AR1255" s="519">
        <v>8344.2999999999993</v>
      </c>
      <c r="AS1255" s="519">
        <v>8615.7000000000007</v>
      </c>
      <c r="AT1255" s="519">
        <v>8887</v>
      </c>
      <c r="AU1255" s="519">
        <v>9158.4</v>
      </c>
      <c r="AV1255" s="519">
        <v>9158.4</v>
      </c>
      <c r="AW1255" s="519">
        <v>9158.4</v>
      </c>
      <c r="AX1255" s="519">
        <v>9158.4</v>
      </c>
      <c r="AY1255" s="519">
        <v>9158.4</v>
      </c>
      <c r="AZ1255" s="519">
        <v>9158.4</v>
      </c>
      <c r="BA1255" s="519">
        <v>9158.4</v>
      </c>
      <c r="BB1255" s="519">
        <v>9158.4</v>
      </c>
      <c r="BC1255" s="519">
        <v>9158.4</v>
      </c>
      <c r="BD1255" s="519">
        <v>9158.4</v>
      </c>
      <c r="BE1255" s="519">
        <v>9158.4</v>
      </c>
      <c r="BF1255" s="519">
        <v>9158.4</v>
      </c>
      <c r="BG1255" s="519">
        <v>9158.4</v>
      </c>
      <c r="BH1255" s="519">
        <v>9158.4</v>
      </c>
      <c r="BI1255" s="519">
        <v>9158.4</v>
      </c>
      <c r="BJ1255" s="519">
        <v>9158.4</v>
      </c>
      <c r="BK1255" s="519">
        <v>0</v>
      </c>
      <c r="BL1255" s="519">
        <v>0</v>
      </c>
      <c r="BM1255" s="519">
        <v>0</v>
      </c>
      <c r="BN1255" s="519">
        <v>0</v>
      </c>
      <c r="BO1255" s="519">
        <v>0</v>
      </c>
      <c r="BP1255" s="519">
        <v>0</v>
      </c>
      <c r="BQ1255" s="519">
        <v>0</v>
      </c>
      <c r="BR1255" s="519">
        <v>0</v>
      </c>
      <c r="BS1255" s="519">
        <v>0</v>
      </c>
      <c r="BT1255" s="519">
        <v>0</v>
      </c>
      <c r="BU1255" s="519">
        <v>0</v>
      </c>
      <c r="BV1255" s="519">
        <v>0</v>
      </c>
      <c r="BW1255" s="519">
        <v>0</v>
      </c>
      <c r="BX1255" s="519">
        <v>0</v>
      </c>
      <c r="BY1255" s="519">
        <v>0</v>
      </c>
      <c r="BZ1255" s="519">
        <v>0</v>
      </c>
      <c r="CA1255" s="519">
        <v>0</v>
      </c>
      <c r="CB1255" s="519">
        <v>0</v>
      </c>
      <c r="CC1255" s="519">
        <v>0</v>
      </c>
      <c r="CD1255" s="519">
        <v>0</v>
      </c>
      <c r="CE1255" s="519">
        <v>0</v>
      </c>
      <c r="CF1255" s="519">
        <v>0</v>
      </c>
      <c r="CG1255" s="519">
        <v>0</v>
      </c>
      <c r="CH1255" s="519">
        <v>0</v>
      </c>
      <c r="CI1255" s="519">
        <v>0</v>
      </c>
      <c r="CJ1255" s="519">
        <v>0</v>
      </c>
      <c r="CK1255" s="519">
        <v>0</v>
      </c>
      <c r="CL1255" s="519">
        <v>0</v>
      </c>
      <c r="CM1255" s="519">
        <v>0</v>
      </c>
      <c r="CN1255" s="519">
        <v>0</v>
      </c>
      <c r="CO1255" s="519">
        <v>0</v>
      </c>
      <c r="CP1255" s="519">
        <v>0</v>
      </c>
      <c r="CQ1255" s="519">
        <v>0</v>
      </c>
      <c r="CR1255" s="519">
        <v>0</v>
      </c>
      <c r="CS1255" s="519">
        <v>0</v>
      </c>
      <c r="CT1255" s="519">
        <v>0</v>
      </c>
      <c r="CU1255" s="519">
        <v>0</v>
      </c>
      <c r="CV1255" s="519">
        <v>0</v>
      </c>
      <c r="CW1255" s="519">
        <v>0</v>
      </c>
      <c r="CX1255" s="519">
        <v>0</v>
      </c>
      <c r="CY1255" s="519">
        <v>0</v>
      </c>
      <c r="CZ1255" s="519">
        <v>0</v>
      </c>
      <c r="DA1255" s="519">
        <v>0</v>
      </c>
      <c r="DB1255" s="519">
        <v>0</v>
      </c>
      <c r="DC1255" s="519">
        <v>0</v>
      </c>
      <c r="DD1255" s="519">
        <v>0</v>
      </c>
      <c r="DE1255" s="519">
        <v>0</v>
      </c>
      <c r="DF1255" s="519">
        <v>0</v>
      </c>
      <c r="DG1255" s="519">
        <v>0</v>
      </c>
      <c r="DH1255" s="519">
        <v>0</v>
      </c>
      <c r="DI1255" s="519">
        <v>0</v>
      </c>
      <c r="DJ1255" s="519">
        <v>0</v>
      </c>
      <c r="DK1255" s="519">
        <v>0</v>
      </c>
      <c r="DL1255" s="519">
        <v>0</v>
      </c>
      <c r="DM1255" s="519">
        <v>0</v>
      </c>
      <c r="DN1255" s="519">
        <v>0</v>
      </c>
      <c r="DO1255" s="519">
        <v>0</v>
      </c>
      <c r="DP1255" s="519">
        <v>0</v>
      </c>
      <c r="DQ1255" s="519">
        <v>0</v>
      </c>
      <c r="DR1255" s="519">
        <v>0</v>
      </c>
      <c r="DS1255" s="519">
        <v>0</v>
      </c>
      <c r="DT1255" s="519">
        <v>0</v>
      </c>
      <c r="DU1255" s="519">
        <v>0</v>
      </c>
      <c r="DV1255" s="519">
        <v>0</v>
      </c>
      <c r="DW1255" s="519">
        <v>0</v>
      </c>
      <c r="DX1255" s="519">
        <v>0</v>
      </c>
      <c r="DZ1255" s="337"/>
      <c r="EA1255" s="519" t="s">
        <v>1063</v>
      </c>
      <c r="EB1255" s="519" t="s">
        <v>1060</v>
      </c>
      <c r="EC1255" s="519">
        <v>28</v>
      </c>
      <c r="ED1255" s="183" t="str">
        <f t="shared" si="62"/>
        <v>SDN300228</v>
      </c>
      <c r="EE1255" s="519">
        <v>339.2</v>
      </c>
      <c r="EF1255" s="519">
        <v>10000</v>
      </c>
      <c r="EG1255" s="519">
        <v>10000</v>
      </c>
      <c r="EH1255" s="519">
        <v>10000</v>
      </c>
      <c r="EI1255" s="519">
        <v>10000</v>
      </c>
      <c r="EJ1255" s="519">
        <v>10000</v>
      </c>
      <c r="EK1255" s="519">
        <v>10000</v>
      </c>
      <c r="EL1255" s="519">
        <v>10000</v>
      </c>
      <c r="EM1255" s="519">
        <v>10000</v>
      </c>
      <c r="EN1255" s="519">
        <v>10000</v>
      </c>
      <c r="EO1255" s="519">
        <v>10000</v>
      </c>
      <c r="EP1255" s="519">
        <v>10000</v>
      </c>
      <c r="EQ1255" s="519">
        <v>10000</v>
      </c>
      <c r="ER1255" s="519">
        <v>10000</v>
      </c>
      <c r="ES1255" s="519">
        <v>10000</v>
      </c>
      <c r="ET1255" s="519">
        <v>10000</v>
      </c>
      <c r="EU1255" s="519">
        <v>10000</v>
      </c>
      <c r="EV1255" s="519">
        <v>10000</v>
      </c>
      <c r="EW1255" s="519">
        <v>10000</v>
      </c>
      <c r="EX1255" s="519">
        <v>10000</v>
      </c>
      <c r="EY1255" s="519">
        <v>10000</v>
      </c>
      <c r="EZ1255" s="519">
        <v>10000</v>
      </c>
      <c r="FA1255" s="519">
        <v>10000</v>
      </c>
      <c r="FB1255" s="519">
        <v>10000</v>
      </c>
      <c r="FC1255" s="519">
        <v>10000</v>
      </c>
      <c r="FD1255" s="519">
        <v>10000</v>
      </c>
      <c r="FE1255" s="519">
        <v>10000</v>
      </c>
      <c r="FF1255" s="519">
        <v>10000</v>
      </c>
      <c r="FG1255" s="519">
        <v>10000</v>
      </c>
      <c r="FH1255" s="519">
        <v>10000</v>
      </c>
      <c r="FI1255" s="519">
        <v>10000</v>
      </c>
      <c r="FJ1255" s="519">
        <v>10000</v>
      </c>
      <c r="FK1255" s="519">
        <v>10000</v>
      </c>
      <c r="FL1255" s="519">
        <v>10000</v>
      </c>
      <c r="FM1255" s="519">
        <v>10000</v>
      </c>
      <c r="FN1255" s="519">
        <v>10000</v>
      </c>
      <c r="FO1255" s="519">
        <v>10000</v>
      </c>
      <c r="FP1255" s="519">
        <v>10000</v>
      </c>
      <c r="FQ1255" s="519">
        <v>10000</v>
      </c>
      <c r="FR1255" s="519">
        <v>10000</v>
      </c>
      <c r="FS1255" s="519">
        <v>10000</v>
      </c>
      <c r="FT1255" s="519">
        <v>10000</v>
      </c>
      <c r="FU1255" s="519">
        <v>10000</v>
      </c>
      <c r="FV1255" s="519">
        <v>10000</v>
      </c>
      <c r="FW1255" s="519">
        <v>10000</v>
      </c>
      <c r="FX1255" s="519">
        <v>0</v>
      </c>
      <c r="FY1255" s="519">
        <v>0</v>
      </c>
      <c r="FZ1255" s="519">
        <v>0</v>
      </c>
      <c r="GA1255" s="519">
        <v>0</v>
      </c>
      <c r="GB1255" s="519">
        <v>0</v>
      </c>
      <c r="GC1255" s="519">
        <v>0</v>
      </c>
      <c r="GD1255" s="519">
        <v>0</v>
      </c>
      <c r="GE1255" s="519">
        <v>0</v>
      </c>
      <c r="GF1255" s="519">
        <v>0</v>
      </c>
      <c r="GG1255" s="519">
        <v>0</v>
      </c>
      <c r="GH1255" s="519">
        <v>0</v>
      </c>
      <c r="GI1255" s="519">
        <v>0</v>
      </c>
      <c r="GJ1255" s="519">
        <v>0</v>
      </c>
      <c r="GK1255" s="519">
        <v>0</v>
      </c>
      <c r="GL1255" s="519">
        <v>0</v>
      </c>
      <c r="GM1255" s="519">
        <v>0</v>
      </c>
      <c r="GN1255" s="519">
        <v>0</v>
      </c>
      <c r="GO1255" s="519">
        <v>0</v>
      </c>
      <c r="GP1255" s="519">
        <v>0</v>
      </c>
      <c r="GQ1255" s="519">
        <v>0</v>
      </c>
      <c r="GR1255" s="519">
        <v>0</v>
      </c>
      <c r="GS1255" s="519">
        <v>0</v>
      </c>
      <c r="GT1255" s="519">
        <v>0</v>
      </c>
      <c r="GU1255" s="519">
        <v>0</v>
      </c>
      <c r="GV1255" s="519">
        <v>0</v>
      </c>
      <c r="GW1255" s="519">
        <v>0</v>
      </c>
      <c r="GX1255" s="519">
        <v>0</v>
      </c>
      <c r="GY1255" s="519">
        <v>0</v>
      </c>
      <c r="GZ1255" s="519">
        <v>0</v>
      </c>
      <c r="HA1255" s="519">
        <v>0</v>
      </c>
      <c r="HB1255" s="519">
        <v>0</v>
      </c>
      <c r="HC1255" s="519">
        <v>0</v>
      </c>
      <c r="HD1255" s="519">
        <v>0</v>
      </c>
      <c r="HE1255" s="519">
        <v>0</v>
      </c>
      <c r="HF1255" s="519">
        <v>0</v>
      </c>
      <c r="HG1255" s="519">
        <v>0</v>
      </c>
      <c r="HH1255" s="519">
        <v>0</v>
      </c>
      <c r="HI1255" s="519">
        <v>0</v>
      </c>
      <c r="HJ1255" s="519">
        <v>0</v>
      </c>
      <c r="HK1255" s="519">
        <v>0</v>
      </c>
      <c r="HL1255" s="519">
        <v>0</v>
      </c>
      <c r="HM1255" s="519">
        <v>0</v>
      </c>
      <c r="HN1255" s="519">
        <v>0</v>
      </c>
      <c r="HO1255" s="519">
        <v>0</v>
      </c>
      <c r="HP1255" s="519">
        <v>0</v>
      </c>
      <c r="HQ1255" s="519">
        <v>0</v>
      </c>
      <c r="HR1255" s="519">
        <v>0</v>
      </c>
      <c r="HS1255" s="519">
        <v>0</v>
      </c>
      <c r="HT1255" s="519">
        <v>0</v>
      </c>
      <c r="HU1255" s="519">
        <v>0</v>
      </c>
      <c r="HV1255" s="519">
        <v>0</v>
      </c>
      <c r="HW1255" s="519">
        <v>0</v>
      </c>
      <c r="HX1255" s="519">
        <v>0</v>
      </c>
      <c r="HY1255" s="519">
        <v>0</v>
      </c>
      <c r="HZ1255" s="519">
        <v>0</v>
      </c>
      <c r="IA1255" s="519">
        <v>0</v>
      </c>
      <c r="IB1255" s="519">
        <v>0</v>
      </c>
      <c r="IC1255" s="519">
        <v>0</v>
      </c>
      <c r="ID1255" s="519">
        <v>0</v>
      </c>
      <c r="IE1255" s="519">
        <v>0</v>
      </c>
      <c r="IF1255" s="519">
        <v>0</v>
      </c>
      <c r="IG1255" s="519">
        <v>0</v>
      </c>
      <c r="IH1255" s="519">
        <v>0</v>
      </c>
      <c r="II1255" s="519">
        <v>0</v>
      </c>
      <c r="IJ1255" s="519">
        <v>0</v>
      </c>
      <c r="IK1255" s="519">
        <v>0</v>
      </c>
    </row>
    <row r="1256" spans="2:245" hidden="1">
      <c r="B1256" s="519" t="s">
        <v>1061</v>
      </c>
      <c r="C1256" s="519"/>
      <c r="D1256" s="519"/>
      <c r="E1256" s="519"/>
      <c r="F1256" s="519">
        <v>1</v>
      </c>
      <c r="G1256" s="519"/>
      <c r="H1256" s="519">
        <v>2</v>
      </c>
      <c r="I1256" s="519">
        <v>4</v>
      </c>
      <c r="J1256" s="519" t="str">
        <f t="shared" si="60"/>
        <v>SDN15010204</v>
      </c>
      <c r="K1256" s="519">
        <v>630</v>
      </c>
      <c r="M1256" s="337"/>
      <c r="N1256" s="519" t="s">
        <v>1063</v>
      </c>
      <c r="O1256" s="519" t="s">
        <v>1060</v>
      </c>
      <c r="P1256" s="519">
        <v>29</v>
      </c>
      <c r="Q1256" s="521" t="str">
        <f t="shared" si="61"/>
        <v>SDN300229</v>
      </c>
      <c r="R1256" s="519">
        <v>344.5</v>
      </c>
      <c r="S1256" s="519">
        <v>2000</v>
      </c>
      <c r="T1256" s="519">
        <v>2000</v>
      </c>
      <c r="U1256" s="519">
        <v>2000</v>
      </c>
      <c r="V1256" s="519">
        <v>2000</v>
      </c>
      <c r="W1256" s="519">
        <v>2067</v>
      </c>
      <c r="X1256" s="519">
        <v>2411.5</v>
      </c>
      <c r="Y1256" s="519">
        <v>2756</v>
      </c>
      <c r="Z1256" s="519">
        <v>3100.5</v>
      </c>
      <c r="AA1256" s="519">
        <v>3445</v>
      </c>
      <c r="AB1256" s="519">
        <v>3789.5</v>
      </c>
      <c r="AC1256" s="519">
        <v>4134</v>
      </c>
      <c r="AD1256" s="519">
        <v>4478.5</v>
      </c>
      <c r="AE1256" s="519">
        <v>4823</v>
      </c>
      <c r="AF1256" s="519">
        <v>5167.5</v>
      </c>
      <c r="AG1256" s="519">
        <v>5443.1</v>
      </c>
      <c r="AH1256" s="519">
        <v>5718.7</v>
      </c>
      <c r="AI1256" s="519">
        <v>5994.3</v>
      </c>
      <c r="AJ1256" s="519">
        <v>6269.9</v>
      </c>
      <c r="AK1256" s="519">
        <v>6545.5</v>
      </c>
      <c r="AL1256" s="519">
        <v>6821.1</v>
      </c>
      <c r="AM1256" s="519">
        <v>7096.7</v>
      </c>
      <c r="AN1256" s="519">
        <v>7372.3</v>
      </c>
      <c r="AO1256" s="519">
        <v>7647.9</v>
      </c>
      <c r="AP1256" s="519">
        <v>7923.5</v>
      </c>
      <c r="AQ1256" s="519">
        <v>8199.1</v>
      </c>
      <c r="AR1256" s="519">
        <v>8474.7000000000007</v>
      </c>
      <c r="AS1256" s="519">
        <v>8750.2999999999993</v>
      </c>
      <c r="AT1256" s="519">
        <v>9025.9</v>
      </c>
      <c r="AU1256" s="519">
        <v>9301.5</v>
      </c>
      <c r="AV1256" s="519">
        <v>9301.5</v>
      </c>
      <c r="AW1256" s="519">
        <v>9301.5</v>
      </c>
      <c r="AX1256" s="519">
        <v>9301.5</v>
      </c>
      <c r="AY1256" s="519">
        <v>9301.5</v>
      </c>
      <c r="AZ1256" s="519">
        <v>9301.5</v>
      </c>
      <c r="BA1256" s="519">
        <v>9301.5</v>
      </c>
      <c r="BB1256" s="519">
        <v>9301.5</v>
      </c>
      <c r="BC1256" s="519">
        <v>9301.5</v>
      </c>
      <c r="BD1256" s="519">
        <v>9301.5</v>
      </c>
      <c r="BE1256" s="519">
        <v>9301.5</v>
      </c>
      <c r="BF1256" s="519">
        <v>9301.5</v>
      </c>
      <c r="BG1256" s="519">
        <v>9301.5</v>
      </c>
      <c r="BH1256" s="519">
        <v>9301.5</v>
      </c>
      <c r="BI1256" s="519">
        <v>9301.5</v>
      </c>
      <c r="BJ1256" s="519">
        <v>9301.5</v>
      </c>
      <c r="BK1256" s="519">
        <v>0</v>
      </c>
      <c r="BL1256" s="519">
        <v>0</v>
      </c>
      <c r="BM1256" s="519">
        <v>0</v>
      </c>
      <c r="BN1256" s="519">
        <v>0</v>
      </c>
      <c r="BO1256" s="519">
        <v>0</v>
      </c>
      <c r="BP1256" s="519">
        <v>0</v>
      </c>
      <c r="BQ1256" s="519">
        <v>0</v>
      </c>
      <c r="BR1256" s="519">
        <v>0</v>
      </c>
      <c r="BS1256" s="519">
        <v>0</v>
      </c>
      <c r="BT1256" s="519">
        <v>0</v>
      </c>
      <c r="BU1256" s="519">
        <v>0</v>
      </c>
      <c r="BV1256" s="519">
        <v>0</v>
      </c>
      <c r="BW1256" s="519">
        <v>0</v>
      </c>
      <c r="BX1256" s="519">
        <v>0</v>
      </c>
      <c r="BY1256" s="519">
        <v>0</v>
      </c>
      <c r="BZ1256" s="519">
        <v>0</v>
      </c>
      <c r="CA1256" s="519">
        <v>0</v>
      </c>
      <c r="CB1256" s="519">
        <v>0</v>
      </c>
      <c r="CC1256" s="519">
        <v>0</v>
      </c>
      <c r="CD1256" s="519">
        <v>0</v>
      </c>
      <c r="CE1256" s="519">
        <v>0</v>
      </c>
      <c r="CF1256" s="519">
        <v>0</v>
      </c>
      <c r="CG1256" s="519">
        <v>0</v>
      </c>
      <c r="CH1256" s="519">
        <v>0</v>
      </c>
      <c r="CI1256" s="519">
        <v>0</v>
      </c>
      <c r="CJ1256" s="519">
        <v>0</v>
      </c>
      <c r="CK1256" s="519">
        <v>0</v>
      </c>
      <c r="CL1256" s="519">
        <v>0</v>
      </c>
      <c r="CM1256" s="519">
        <v>0</v>
      </c>
      <c r="CN1256" s="519">
        <v>0</v>
      </c>
      <c r="CO1256" s="519">
        <v>0</v>
      </c>
      <c r="CP1256" s="519">
        <v>0</v>
      </c>
      <c r="CQ1256" s="519">
        <v>0</v>
      </c>
      <c r="CR1256" s="519">
        <v>0</v>
      </c>
      <c r="CS1256" s="519">
        <v>0</v>
      </c>
      <c r="CT1256" s="519">
        <v>0</v>
      </c>
      <c r="CU1256" s="519">
        <v>0</v>
      </c>
      <c r="CV1256" s="519">
        <v>0</v>
      </c>
      <c r="CW1256" s="519">
        <v>0</v>
      </c>
      <c r="CX1256" s="519">
        <v>0</v>
      </c>
      <c r="CY1256" s="519">
        <v>0</v>
      </c>
      <c r="CZ1256" s="519">
        <v>0</v>
      </c>
      <c r="DA1256" s="519">
        <v>0</v>
      </c>
      <c r="DB1256" s="519">
        <v>0</v>
      </c>
      <c r="DC1256" s="519">
        <v>0</v>
      </c>
      <c r="DD1256" s="519">
        <v>0</v>
      </c>
      <c r="DE1256" s="519">
        <v>0</v>
      </c>
      <c r="DF1256" s="519">
        <v>0</v>
      </c>
      <c r="DG1256" s="519">
        <v>0</v>
      </c>
      <c r="DH1256" s="519">
        <v>0</v>
      </c>
      <c r="DI1256" s="519">
        <v>0</v>
      </c>
      <c r="DJ1256" s="519">
        <v>0</v>
      </c>
      <c r="DK1256" s="519">
        <v>0</v>
      </c>
      <c r="DL1256" s="519">
        <v>0</v>
      </c>
      <c r="DM1256" s="519">
        <v>0</v>
      </c>
      <c r="DN1256" s="519">
        <v>0</v>
      </c>
      <c r="DO1256" s="519">
        <v>0</v>
      </c>
      <c r="DP1256" s="519">
        <v>0</v>
      </c>
      <c r="DQ1256" s="519">
        <v>0</v>
      </c>
      <c r="DR1256" s="519">
        <v>0</v>
      </c>
      <c r="DS1256" s="519">
        <v>0</v>
      </c>
      <c r="DT1256" s="519">
        <v>0</v>
      </c>
      <c r="DU1256" s="519">
        <v>0</v>
      </c>
      <c r="DV1256" s="519">
        <v>0</v>
      </c>
      <c r="DW1256" s="519">
        <v>0</v>
      </c>
      <c r="DX1256" s="519">
        <v>0</v>
      </c>
      <c r="DZ1256" s="337"/>
      <c r="EA1256" s="519" t="s">
        <v>1063</v>
      </c>
      <c r="EB1256" s="519" t="s">
        <v>1060</v>
      </c>
      <c r="EC1256" s="519">
        <v>29</v>
      </c>
      <c r="ED1256" s="183" t="str">
        <f t="shared" si="62"/>
        <v>SDN300229</v>
      </c>
      <c r="EE1256" s="519">
        <v>344.5</v>
      </c>
      <c r="EF1256" s="519">
        <v>10000</v>
      </c>
      <c r="EG1256" s="519">
        <v>10000</v>
      </c>
      <c r="EH1256" s="519">
        <v>10000</v>
      </c>
      <c r="EI1256" s="519">
        <v>10000</v>
      </c>
      <c r="EJ1256" s="519">
        <v>10000</v>
      </c>
      <c r="EK1256" s="519">
        <v>10000</v>
      </c>
      <c r="EL1256" s="519">
        <v>10000</v>
      </c>
      <c r="EM1256" s="519">
        <v>10000</v>
      </c>
      <c r="EN1256" s="519">
        <v>10000</v>
      </c>
      <c r="EO1256" s="519">
        <v>10000</v>
      </c>
      <c r="EP1256" s="519">
        <v>10000</v>
      </c>
      <c r="EQ1256" s="519">
        <v>10000</v>
      </c>
      <c r="ER1256" s="519">
        <v>10000</v>
      </c>
      <c r="ES1256" s="519">
        <v>10000</v>
      </c>
      <c r="ET1256" s="519">
        <v>10000</v>
      </c>
      <c r="EU1256" s="519">
        <v>10000</v>
      </c>
      <c r="EV1256" s="519">
        <v>10000</v>
      </c>
      <c r="EW1256" s="519">
        <v>10000</v>
      </c>
      <c r="EX1256" s="519">
        <v>10000</v>
      </c>
      <c r="EY1256" s="519">
        <v>10000</v>
      </c>
      <c r="EZ1256" s="519">
        <v>10000</v>
      </c>
      <c r="FA1256" s="519">
        <v>10000</v>
      </c>
      <c r="FB1256" s="519">
        <v>10000</v>
      </c>
      <c r="FC1256" s="519">
        <v>10000</v>
      </c>
      <c r="FD1256" s="519">
        <v>10000</v>
      </c>
      <c r="FE1256" s="519">
        <v>10000</v>
      </c>
      <c r="FF1256" s="519">
        <v>10000</v>
      </c>
      <c r="FG1256" s="519">
        <v>10000</v>
      </c>
      <c r="FH1256" s="519">
        <v>10000</v>
      </c>
      <c r="FI1256" s="519">
        <v>10000</v>
      </c>
      <c r="FJ1256" s="519">
        <v>10000</v>
      </c>
      <c r="FK1256" s="519">
        <v>10000</v>
      </c>
      <c r="FL1256" s="519">
        <v>10000</v>
      </c>
      <c r="FM1256" s="519">
        <v>10000</v>
      </c>
      <c r="FN1256" s="519">
        <v>10000</v>
      </c>
      <c r="FO1256" s="519">
        <v>10000</v>
      </c>
      <c r="FP1256" s="519">
        <v>10000</v>
      </c>
      <c r="FQ1256" s="519">
        <v>10000</v>
      </c>
      <c r="FR1256" s="519">
        <v>10000</v>
      </c>
      <c r="FS1256" s="519">
        <v>10000</v>
      </c>
      <c r="FT1256" s="519">
        <v>10000</v>
      </c>
      <c r="FU1256" s="519">
        <v>10000</v>
      </c>
      <c r="FV1256" s="519">
        <v>10000</v>
      </c>
      <c r="FW1256" s="519">
        <v>10000</v>
      </c>
      <c r="FX1256" s="519">
        <v>0</v>
      </c>
      <c r="FY1256" s="519">
        <v>0</v>
      </c>
      <c r="FZ1256" s="519">
        <v>0</v>
      </c>
      <c r="GA1256" s="519">
        <v>0</v>
      </c>
      <c r="GB1256" s="519">
        <v>0</v>
      </c>
      <c r="GC1256" s="519">
        <v>0</v>
      </c>
      <c r="GD1256" s="519">
        <v>0</v>
      </c>
      <c r="GE1256" s="519">
        <v>0</v>
      </c>
      <c r="GF1256" s="519">
        <v>0</v>
      </c>
      <c r="GG1256" s="519">
        <v>0</v>
      </c>
      <c r="GH1256" s="519">
        <v>0</v>
      </c>
      <c r="GI1256" s="519">
        <v>0</v>
      </c>
      <c r="GJ1256" s="519">
        <v>0</v>
      </c>
      <c r="GK1256" s="519">
        <v>0</v>
      </c>
      <c r="GL1256" s="519">
        <v>0</v>
      </c>
      <c r="GM1256" s="519">
        <v>0</v>
      </c>
      <c r="GN1256" s="519">
        <v>0</v>
      </c>
      <c r="GO1256" s="519">
        <v>0</v>
      </c>
      <c r="GP1256" s="519">
        <v>0</v>
      </c>
      <c r="GQ1256" s="519">
        <v>0</v>
      </c>
      <c r="GR1256" s="519">
        <v>0</v>
      </c>
      <c r="GS1256" s="519">
        <v>0</v>
      </c>
      <c r="GT1256" s="519">
        <v>0</v>
      </c>
      <c r="GU1256" s="519">
        <v>0</v>
      </c>
      <c r="GV1256" s="519">
        <v>0</v>
      </c>
      <c r="GW1256" s="519">
        <v>0</v>
      </c>
      <c r="GX1256" s="519">
        <v>0</v>
      </c>
      <c r="GY1256" s="519">
        <v>0</v>
      </c>
      <c r="GZ1256" s="519">
        <v>0</v>
      </c>
      <c r="HA1256" s="519">
        <v>0</v>
      </c>
      <c r="HB1256" s="519">
        <v>0</v>
      </c>
      <c r="HC1256" s="519">
        <v>0</v>
      </c>
      <c r="HD1256" s="519">
        <v>0</v>
      </c>
      <c r="HE1256" s="519">
        <v>0</v>
      </c>
      <c r="HF1256" s="519">
        <v>0</v>
      </c>
      <c r="HG1256" s="519">
        <v>0</v>
      </c>
      <c r="HH1256" s="519">
        <v>0</v>
      </c>
      <c r="HI1256" s="519">
        <v>0</v>
      </c>
      <c r="HJ1256" s="519">
        <v>0</v>
      </c>
      <c r="HK1256" s="519">
        <v>0</v>
      </c>
      <c r="HL1256" s="519">
        <v>0</v>
      </c>
      <c r="HM1256" s="519">
        <v>0</v>
      </c>
      <c r="HN1256" s="519">
        <v>0</v>
      </c>
      <c r="HO1256" s="519">
        <v>0</v>
      </c>
      <c r="HP1256" s="519">
        <v>0</v>
      </c>
      <c r="HQ1256" s="519">
        <v>0</v>
      </c>
      <c r="HR1256" s="519">
        <v>0</v>
      </c>
      <c r="HS1256" s="519">
        <v>0</v>
      </c>
      <c r="HT1256" s="519">
        <v>0</v>
      </c>
      <c r="HU1256" s="519">
        <v>0</v>
      </c>
      <c r="HV1256" s="519">
        <v>0</v>
      </c>
      <c r="HW1256" s="519">
        <v>0</v>
      </c>
      <c r="HX1256" s="519">
        <v>0</v>
      </c>
      <c r="HY1256" s="519">
        <v>0</v>
      </c>
      <c r="HZ1256" s="519">
        <v>0</v>
      </c>
      <c r="IA1256" s="519">
        <v>0</v>
      </c>
      <c r="IB1256" s="519">
        <v>0</v>
      </c>
      <c r="IC1256" s="519">
        <v>0</v>
      </c>
      <c r="ID1256" s="519">
        <v>0</v>
      </c>
      <c r="IE1256" s="519">
        <v>0</v>
      </c>
      <c r="IF1256" s="519">
        <v>0</v>
      </c>
      <c r="IG1256" s="519">
        <v>0</v>
      </c>
      <c r="IH1256" s="519">
        <v>0</v>
      </c>
      <c r="II1256" s="519">
        <v>0</v>
      </c>
      <c r="IJ1256" s="519">
        <v>0</v>
      </c>
      <c r="IK1256" s="519">
        <v>0</v>
      </c>
    </row>
    <row r="1257" spans="2:245" hidden="1">
      <c r="B1257" s="519" t="s">
        <v>1061</v>
      </c>
      <c r="C1257" s="519"/>
      <c r="D1257" s="519"/>
      <c r="E1257" s="519"/>
      <c r="F1257" s="519">
        <v>1</v>
      </c>
      <c r="G1257" s="519"/>
      <c r="H1257" s="519">
        <v>2</v>
      </c>
      <c r="I1257" s="519">
        <v>5</v>
      </c>
      <c r="J1257" s="519" t="str">
        <f t="shared" si="60"/>
        <v>SDN15010205</v>
      </c>
      <c r="K1257" s="519">
        <v>630</v>
      </c>
      <c r="M1257" s="337"/>
      <c r="N1257" s="519" t="s">
        <v>1063</v>
      </c>
      <c r="O1257" s="519" t="s">
        <v>1060</v>
      </c>
      <c r="P1257" s="519">
        <v>30</v>
      </c>
      <c r="Q1257" s="521" t="str">
        <f t="shared" si="61"/>
        <v>SDN300230</v>
      </c>
      <c r="R1257" s="519">
        <v>349.8</v>
      </c>
      <c r="S1257" s="519">
        <v>2000</v>
      </c>
      <c r="T1257" s="519">
        <v>2000</v>
      </c>
      <c r="U1257" s="519">
        <v>2000</v>
      </c>
      <c r="V1257" s="519">
        <v>2000</v>
      </c>
      <c r="W1257" s="519">
        <v>2098.8000000000002</v>
      </c>
      <c r="X1257" s="519">
        <v>2448.6</v>
      </c>
      <c r="Y1257" s="519">
        <v>2798.4</v>
      </c>
      <c r="Z1257" s="519">
        <v>3148.2</v>
      </c>
      <c r="AA1257" s="519">
        <v>3498</v>
      </c>
      <c r="AB1257" s="519">
        <v>3847.8</v>
      </c>
      <c r="AC1257" s="519">
        <v>4197.6000000000004</v>
      </c>
      <c r="AD1257" s="519">
        <v>4547.3999999999996</v>
      </c>
      <c r="AE1257" s="519">
        <v>4897.2</v>
      </c>
      <c r="AF1257" s="519">
        <v>5247</v>
      </c>
      <c r="AG1257" s="519">
        <v>5526.8</v>
      </c>
      <c r="AH1257" s="519">
        <v>5806.7</v>
      </c>
      <c r="AI1257" s="519">
        <v>6086.5</v>
      </c>
      <c r="AJ1257" s="519">
        <v>6366.4</v>
      </c>
      <c r="AK1257" s="519">
        <v>6646.2</v>
      </c>
      <c r="AL1257" s="519">
        <v>6926</v>
      </c>
      <c r="AM1257" s="519">
        <v>7205.9</v>
      </c>
      <c r="AN1257" s="519">
        <v>7485.7</v>
      </c>
      <c r="AO1257" s="519">
        <v>7765.6</v>
      </c>
      <c r="AP1257" s="519">
        <v>8045.4</v>
      </c>
      <c r="AQ1257" s="519">
        <v>8325.2000000000007</v>
      </c>
      <c r="AR1257" s="519">
        <v>8605.1</v>
      </c>
      <c r="AS1257" s="519">
        <v>8884.9</v>
      </c>
      <c r="AT1257" s="519">
        <v>9164.7999999999993</v>
      </c>
      <c r="AU1257" s="519">
        <v>9444.6</v>
      </c>
      <c r="AV1257" s="519">
        <v>9444.6</v>
      </c>
      <c r="AW1257" s="519">
        <v>9444.6</v>
      </c>
      <c r="AX1257" s="519">
        <v>9444.6</v>
      </c>
      <c r="AY1257" s="519">
        <v>9444.6</v>
      </c>
      <c r="AZ1257" s="519">
        <v>9444.6</v>
      </c>
      <c r="BA1257" s="519">
        <v>9444.6</v>
      </c>
      <c r="BB1257" s="519">
        <v>9444.6</v>
      </c>
      <c r="BC1257" s="519">
        <v>9444.6</v>
      </c>
      <c r="BD1257" s="519">
        <v>9444.6</v>
      </c>
      <c r="BE1257" s="519">
        <v>9444.6</v>
      </c>
      <c r="BF1257" s="519">
        <v>9444.6</v>
      </c>
      <c r="BG1257" s="519">
        <v>9444.6</v>
      </c>
      <c r="BH1257" s="519">
        <v>9444.6</v>
      </c>
      <c r="BI1257" s="519">
        <v>9444.6</v>
      </c>
      <c r="BJ1257" s="519">
        <v>9444.6</v>
      </c>
      <c r="BK1257" s="519">
        <v>0</v>
      </c>
      <c r="BL1257" s="519">
        <v>0</v>
      </c>
      <c r="BM1257" s="519">
        <v>0</v>
      </c>
      <c r="BN1257" s="519">
        <v>0</v>
      </c>
      <c r="BO1257" s="519">
        <v>0</v>
      </c>
      <c r="BP1257" s="519">
        <v>0</v>
      </c>
      <c r="BQ1257" s="519">
        <v>0</v>
      </c>
      <c r="BR1257" s="519">
        <v>0</v>
      </c>
      <c r="BS1257" s="519">
        <v>0</v>
      </c>
      <c r="BT1257" s="519">
        <v>0</v>
      </c>
      <c r="BU1257" s="519">
        <v>0</v>
      </c>
      <c r="BV1257" s="519">
        <v>0</v>
      </c>
      <c r="BW1257" s="519">
        <v>0</v>
      </c>
      <c r="BX1257" s="519">
        <v>0</v>
      </c>
      <c r="BY1257" s="519">
        <v>0</v>
      </c>
      <c r="BZ1257" s="519">
        <v>0</v>
      </c>
      <c r="CA1257" s="519">
        <v>0</v>
      </c>
      <c r="CB1257" s="519">
        <v>0</v>
      </c>
      <c r="CC1257" s="519">
        <v>0</v>
      </c>
      <c r="CD1257" s="519">
        <v>0</v>
      </c>
      <c r="CE1257" s="519">
        <v>0</v>
      </c>
      <c r="CF1257" s="519">
        <v>0</v>
      </c>
      <c r="CG1257" s="519">
        <v>0</v>
      </c>
      <c r="CH1257" s="519">
        <v>0</v>
      </c>
      <c r="CI1257" s="519">
        <v>0</v>
      </c>
      <c r="CJ1257" s="519">
        <v>0</v>
      </c>
      <c r="CK1257" s="519">
        <v>0</v>
      </c>
      <c r="CL1257" s="519">
        <v>0</v>
      </c>
      <c r="CM1257" s="519">
        <v>0</v>
      </c>
      <c r="CN1257" s="519">
        <v>0</v>
      </c>
      <c r="CO1257" s="519">
        <v>0</v>
      </c>
      <c r="CP1257" s="519">
        <v>0</v>
      </c>
      <c r="CQ1257" s="519">
        <v>0</v>
      </c>
      <c r="CR1257" s="519">
        <v>0</v>
      </c>
      <c r="CS1257" s="519">
        <v>0</v>
      </c>
      <c r="CT1257" s="519">
        <v>0</v>
      </c>
      <c r="CU1257" s="519">
        <v>0</v>
      </c>
      <c r="CV1257" s="519">
        <v>0</v>
      </c>
      <c r="CW1257" s="519">
        <v>0</v>
      </c>
      <c r="CX1257" s="519">
        <v>0</v>
      </c>
      <c r="CY1257" s="519">
        <v>0</v>
      </c>
      <c r="CZ1257" s="519">
        <v>0</v>
      </c>
      <c r="DA1257" s="519">
        <v>0</v>
      </c>
      <c r="DB1257" s="519">
        <v>0</v>
      </c>
      <c r="DC1257" s="519">
        <v>0</v>
      </c>
      <c r="DD1257" s="519">
        <v>0</v>
      </c>
      <c r="DE1257" s="519">
        <v>0</v>
      </c>
      <c r="DF1257" s="519">
        <v>0</v>
      </c>
      <c r="DG1257" s="519">
        <v>0</v>
      </c>
      <c r="DH1257" s="519">
        <v>0</v>
      </c>
      <c r="DI1257" s="519">
        <v>0</v>
      </c>
      <c r="DJ1257" s="519">
        <v>0</v>
      </c>
      <c r="DK1257" s="519">
        <v>0</v>
      </c>
      <c r="DL1257" s="519">
        <v>0</v>
      </c>
      <c r="DM1257" s="519">
        <v>0</v>
      </c>
      <c r="DN1257" s="519">
        <v>0</v>
      </c>
      <c r="DO1257" s="519">
        <v>0</v>
      </c>
      <c r="DP1257" s="519">
        <v>0</v>
      </c>
      <c r="DQ1257" s="519">
        <v>0</v>
      </c>
      <c r="DR1257" s="519">
        <v>0</v>
      </c>
      <c r="DS1257" s="519">
        <v>0</v>
      </c>
      <c r="DT1257" s="519">
        <v>0</v>
      </c>
      <c r="DU1257" s="519">
        <v>0</v>
      </c>
      <c r="DV1257" s="519">
        <v>0</v>
      </c>
      <c r="DW1257" s="519">
        <v>0</v>
      </c>
      <c r="DX1257" s="519">
        <v>0</v>
      </c>
      <c r="DZ1257" s="337"/>
      <c r="EA1257" s="519" t="s">
        <v>1063</v>
      </c>
      <c r="EB1257" s="519" t="s">
        <v>1060</v>
      </c>
      <c r="EC1257" s="519">
        <v>30</v>
      </c>
      <c r="ED1257" s="183" t="str">
        <f t="shared" si="62"/>
        <v>SDN300230</v>
      </c>
      <c r="EE1257" s="519">
        <v>349.8</v>
      </c>
      <c r="EF1257" s="519">
        <v>10000</v>
      </c>
      <c r="EG1257" s="519">
        <v>10000</v>
      </c>
      <c r="EH1257" s="519">
        <v>10000</v>
      </c>
      <c r="EI1257" s="519">
        <v>10000</v>
      </c>
      <c r="EJ1257" s="519">
        <v>10000</v>
      </c>
      <c r="EK1257" s="519">
        <v>10000</v>
      </c>
      <c r="EL1257" s="519">
        <v>10000</v>
      </c>
      <c r="EM1257" s="519">
        <v>10000</v>
      </c>
      <c r="EN1257" s="519">
        <v>10000</v>
      </c>
      <c r="EO1257" s="519">
        <v>10000</v>
      </c>
      <c r="EP1257" s="519">
        <v>10000</v>
      </c>
      <c r="EQ1257" s="519">
        <v>10000</v>
      </c>
      <c r="ER1257" s="519">
        <v>10000</v>
      </c>
      <c r="ES1257" s="519">
        <v>10000</v>
      </c>
      <c r="ET1257" s="519">
        <v>10000</v>
      </c>
      <c r="EU1257" s="519">
        <v>10000</v>
      </c>
      <c r="EV1257" s="519">
        <v>10000</v>
      </c>
      <c r="EW1257" s="519">
        <v>10000</v>
      </c>
      <c r="EX1257" s="519">
        <v>10000</v>
      </c>
      <c r="EY1257" s="519">
        <v>10000</v>
      </c>
      <c r="EZ1257" s="519">
        <v>10000</v>
      </c>
      <c r="FA1257" s="519">
        <v>10000</v>
      </c>
      <c r="FB1257" s="519">
        <v>10000</v>
      </c>
      <c r="FC1257" s="519">
        <v>10000</v>
      </c>
      <c r="FD1257" s="519">
        <v>10000</v>
      </c>
      <c r="FE1257" s="519">
        <v>10000</v>
      </c>
      <c r="FF1257" s="519">
        <v>10000</v>
      </c>
      <c r="FG1257" s="519">
        <v>10000</v>
      </c>
      <c r="FH1257" s="519">
        <v>10000</v>
      </c>
      <c r="FI1257" s="519">
        <v>10000</v>
      </c>
      <c r="FJ1257" s="519">
        <v>10000</v>
      </c>
      <c r="FK1257" s="519">
        <v>10000</v>
      </c>
      <c r="FL1257" s="519">
        <v>10000</v>
      </c>
      <c r="FM1257" s="519">
        <v>10000</v>
      </c>
      <c r="FN1257" s="519">
        <v>10000</v>
      </c>
      <c r="FO1257" s="519">
        <v>10000</v>
      </c>
      <c r="FP1257" s="519">
        <v>10000</v>
      </c>
      <c r="FQ1257" s="519">
        <v>10000</v>
      </c>
      <c r="FR1257" s="519">
        <v>10000</v>
      </c>
      <c r="FS1257" s="519">
        <v>10000</v>
      </c>
      <c r="FT1257" s="519">
        <v>10000</v>
      </c>
      <c r="FU1257" s="519">
        <v>10000</v>
      </c>
      <c r="FV1257" s="519">
        <v>10000</v>
      </c>
      <c r="FW1257" s="519">
        <v>10000</v>
      </c>
      <c r="FX1257" s="519">
        <v>0</v>
      </c>
      <c r="FY1257" s="519">
        <v>0</v>
      </c>
      <c r="FZ1257" s="519">
        <v>0</v>
      </c>
      <c r="GA1257" s="519">
        <v>0</v>
      </c>
      <c r="GB1257" s="519">
        <v>0</v>
      </c>
      <c r="GC1257" s="519">
        <v>0</v>
      </c>
      <c r="GD1257" s="519">
        <v>0</v>
      </c>
      <c r="GE1257" s="519">
        <v>0</v>
      </c>
      <c r="GF1257" s="519">
        <v>0</v>
      </c>
      <c r="GG1257" s="519">
        <v>0</v>
      </c>
      <c r="GH1257" s="519">
        <v>0</v>
      </c>
      <c r="GI1257" s="519">
        <v>0</v>
      </c>
      <c r="GJ1257" s="519">
        <v>0</v>
      </c>
      <c r="GK1257" s="519">
        <v>0</v>
      </c>
      <c r="GL1257" s="519">
        <v>0</v>
      </c>
      <c r="GM1257" s="519">
        <v>0</v>
      </c>
      <c r="GN1257" s="519">
        <v>0</v>
      </c>
      <c r="GO1257" s="519">
        <v>0</v>
      </c>
      <c r="GP1257" s="519">
        <v>0</v>
      </c>
      <c r="GQ1257" s="519">
        <v>0</v>
      </c>
      <c r="GR1257" s="519">
        <v>0</v>
      </c>
      <c r="GS1257" s="519">
        <v>0</v>
      </c>
      <c r="GT1257" s="519">
        <v>0</v>
      </c>
      <c r="GU1257" s="519">
        <v>0</v>
      </c>
      <c r="GV1257" s="519">
        <v>0</v>
      </c>
      <c r="GW1257" s="519">
        <v>0</v>
      </c>
      <c r="GX1257" s="519">
        <v>0</v>
      </c>
      <c r="GY1257" s="519">
        <v>0</v>
      </c>
      <c r="GZ1257" s="519">
        <v>0</v>
      </c>
      <c r="HA1257" s="519">
        <v>0</v>
      </c>
      <c r="HB1257" s="519">
        <v>0</v>
      </c>
      <c r="HC1257" s="519">
        <v>0</v>
      </c>
      <c r="HD1257" s="519">
        <v>0</v>
      </c>
      <c r="HE1257" s="519">
        <v>0</v>
      </c>
      <c r="HF1257" s="519">
        <v>0</v>
      </c>
      <c r="HG1257" s="519">
        <v>0</v>
      </c>
      <c r="HH1257" s="519">
        <v>0</v>
      </c>
      <c r="HI1257" s="519">
        <v>0</v>
      </c>
      <c r="HJ1257" s="519">
        <v>0</v>
      </c>
      <c r="HK1257" s="519">
        <v>0</v>
      </c>
      <c r="HL1257" s="519">
        <v>0</v>
      </c>
      <c r="HM1257" s="519">
        <v>0</v>
      </c>
      <c r="HN1257" s="519">
        <v>0</v>
      </c>
      <c r="HO1257" s="519">
        <v>0</v>
      </c>
      <c r="HP1257" s="519">
        <v>0</v>
      </c>
      <c r="HQ1257" s="519">
        <v>0</v>
      </c>
      <c r="HR1257" s="519">
        <v>0</v>
      </c>
      <c r="HS1257" s="519">
        <v>0</v>
      </c>
      <c r="HT1257" s="519">
        <v>0</v>
      </c>
      <c r="HU1257" s="519">
        <v>0</v>
      </c>
      <c r="HV1257" s="519">
        <v>0</v>
      </c>
      <c r="HW1257" s="519">
        <v>0</v>
      </c>
      <c r="HX1257" s="519">
        <v>0</v>
      </c>
      <c r="HY1257" s="519">
        <v>0</v>
      </c>
      <c r="HZ1257" s="519">
        <v>0</v>
      </c>
      <c r="IA1257" s="519">
        <v>0</v>
      </c>
      <c r="IB1257" s="519">
        <v>0</v>
      </c>
      <c r="IC1257" s="519">
        <v>0</v>
      </c>
      <c r="ID1257" s="519">
        <v>0</v>
      </c>
      <c r="IE1257" s="519">
        <v>0</v>
      </c>
      <c r="IF1257" s="519">
        <v>0</v>
      </c>
      <c r="IG1257" s="519">
        <v>0</v>
      </c>
      <c r="IH1257" s="519">
        <v>0</v>
      </c>
      <c r="II1257" s="519">
        <v>0</v>
      </c>
      <c r="IJ1257" s="519">
        <v>0</v>
      </c>
      <c r="IK1257" s="519">
        <v>0</v>
      </c>
    </row>
    <row r="1258" spans="2:245" hidden="1">
      <c r="B1258" s="519" t="s">
        <v>1061</v>
      </c>
      <c r="C1258" s="519"/>
      <c r="D1258" s="519"/>
      <c r="E1258" s="519"/>
      <c r="F1258" s="519">
        <v>1</v>
      </c>
      <c r="G1258" s="519"/>
      <c r="H1258" s="519">
        <v>2</v>
      </c>
      <c r="I1258" s="519">
        <v>6</v>
      </c>
      <c r="J1258" s="519" t="str">
        <f t="shared" si="60"/>
        <v>SDN15010206</v>
      </c>
      <c r="K1258" s="519">
        <v>630</v>
      </c>
      <c r="M1258" s="337"/>
      <c r="N1258" s="519" t="s">
        <v>1063</v>
      </c>
      <c r="O1258" s="519" t="s">
        <v>1060</v>
      </c>
      <c r="P1258" s="519">
        <v>31</v>
      </c>
      <c r="Q1258" s="521" t="str">
        <f t="shared" si="61"/>
        <v>SDN300231</v>
      </c>
      <c r="R1258" s="519">
        <v>349.8</v>
      </c>
      <c r="S1258" s="519">
        <v>2000</v>
      </c>
      <c r="T1258" s="519">
        <v>2000</v>
      </c>
      <c r="U1258" s="519">
        <v>2000</v>
      </c>
      <c r="V1258" s="519">
        <v>2000</v>
      </c>
      <c r="W1258" s="519">
        <v>2098.8000000000002</v>
      </c>
      <c r="X1258" s="519">
        <v>2448.6</v>
      </c>
      <c r="Y1258" s="519">
        <v>2798.4</v>
      </c>
      <c r="Z1258" s="519">
        <v>3148.2</v>
      </c>
      <c r="AA1258" s="519">
        <v>3498</v>
      </c>
      <c r="AB1258" s="519">
        <v>3847.8</v>
      </c>
      <c r="AC1258" s="519">
        <v>4197.6000000000004</v>
      </c>
      <c r="AD1258" s="519">
        <v>4547.3999999999996</v>
      </c>
      <c r="AE1258" s="519">
        <v>4897.2</v>
      </c>
      <c r="AF1258" s="519">
        <v>5247</v>
      </c>
      <c r="AG1258" s="519">
        <v>5526.8</v>
      </c>
      <c r="AH1258" s="519">
        <v>5806.7</v>
      </c>
      <c r="AI1258" s="519">
        <v>6086.5</v>
      </c>
      <c r="AJ1258" s="519">
        <v>6366.4</v>
      </c>
      <c r="AK1258" s="519">
        <v>6646.2</v>
      </c>
      <c r="AL1258" s="519">
        <v>6926</v>
      </c>
      <c r="AM1258" s="519">
        <v>7205.9</v>
      </c>
      <c r="AN1258" s="519">
        <v>7485.7</v>
      </c>
      <c r="AO1258" s="519">
        <v>7765.6</v>
      </c>
      <c r="AP1258" s="519">
        <v>8045.4</v>
      </c>
      <c r="AQ1258" s="519">
        <v>8325.2000000000007</v>
      </c>
      <c r="AR1258" s="519">
        <v>8605.1</v>
      </c>
      <c r="AS1258" s="519">
        <v>8884.9</v>
      </c>
      <c r="AT1258" s="519">
        <v>9164.7999999999993</v>
      </c>
      <c r="AU1258" s="519">
        <v>9444.6</v>
      </c>
      <c r="AV1258" s="519">
        <v>9444.6</v>
      </c>
      <c r="AW1258" s="519">
        <v>9444.6</v>
      </c>
      <c r="AX1258" s="519">
        <v>9444.6</v>
      </c>
      <c r="AY1258" s="519">
        <v>9444.6</v>
      </c>
      <c r="AZ1258" s="519">
        <v>9444.6</v>
      </c>
      <c r="BA1258" s="519">
        <v>9444.6</v>
      </c>
      <c r="BB1258" s="519">
        <v>9444.6</v>
      </c>
      <c r="BC1258" s="519">
        <v>9444.6</v>
      </c>
      <c r="BD1258" s="519">
        <v>9444.6</v>
      </c>
      <c r="BE1258" s="519">
        <v>9444.6</v>
      </c>
      <c r="BF1258" s="519">
        <v>9444.6</v>
      </c>
      <c r="BG1258" s="519">
        <v>9444.6</v>
      </c>
      <c r="BH1258" s="519">
        <v>9444.6</v>
      </c>
      <c r="BI1258" s="519">
        <v>9444.6</v>
      </c>
      <c r="BJ1258" s="519">
        <v>9444.6</v>
      </c>
      <c r="BK1258" s="519">
        <v>0</v>
      </c>
      <c r="BL1258" s="519">
        <v>0</v>
      </c>
      <c r="BM1258" s="519">
        <v>0</v>
      </c>
      <c r="BN1258" s="519">
        <v>0</v>
      </c>
      <c r="BO1258" s="519">
        <v>0</v>
      </c>
      <c r="BP1258" s="519">
        <v>0</v>
      </c>
      <c r="BQ1258" s="519">
        <v>0</v>
      </c>
      <c r="BR1258" s="519">
        <v>0</v>
      </c>
      <c r="BS1258" s="519">
        <v>0</v>
      </c>
      <c r="BT1258" s="519">
        <v>0</v>
      </c>
      <c r="BU1258" s="519">
        <v>0</v>
      </c>
      <c r="BV1258" s="519">
        <v>0</v>
      </c>
      <c r="BW1258" s="519">
        <v>0</v>
      </c>
      <c r="BX1258" s="519">
        <v>0</v>
      </c>
      <c r="BY1258" s="519">
        <v>0</v>
      </c>
      <c r="BZ1258" s="519">
        <v>0</v>
      </c>
      <c r="CA1258" s="519">
        <v>0</v>
      </c>
      <c r="CB1258" s="519">
        <v>0</v>
      </c>
      <c r="CC1258" s="519">
        <v>0</v>
      </c>
      <c r="CD1258" s="519">
        <v>0</v>
      </c>
      <c r="CE1258" s="519">
        <v>0</v>
      </c>
      <c r="CF1258" s="519">
        <v>0</v>
      </c>
      <c r="CG1258" s="519">
        <v>0</v>
      </c>
      <c r="CH1258" s="519">
        <v>0</v>
      </c>
      <c r="CI1258" s="519">
        <v>0</v>
      </c>
      <c r="CJ1258" s="519">
        <v>0</v>
      </c>
      <c r="CK1258" s="519">
        <v>0</v>
      </c>
      <c r="CL1258" s="519">
        <v>0</v>
      </c>
      <c r="CM1258" s="519">
        <v>0</v>
      </c>
      <c r="CN1258" s="519">
        <v>0</v>
      </c>
      <c r="CO1258" s="519">
        <v>0</v>
      </c>
      <c r="CP1258" s="519">
        <v>0</v>
      </c>
      <c r="CQ1258" s="519">
        <v>0</v>
      </c>
      <c r="CR1258" s="519">
        <v>0</v>
      </c>
      <c r="CS1258" s="519">
        <v>0</v>
      </c>
      <c r="CT1258" s="519">
        <v>0</v>
      </c>
      <c r="CU1258" s="519">
        <v>0</v>
      </c>
      <c r="CV1258" s="519">
        <v>0</v>
      </c>
      <c r="CW1258" s="519">
        <v>0</v>
      </c>
      <c r="CX1258" s="519">
        <v>0</v>
      </c>
      <c r="CY1258" s="519">
        <v>0</v>
      </c>
      <c r="CZ1258" s="519">
        <v>0</v>
      </c>
      <c r="DA1258" s="519">
        <v>0</v>
      </c>
      <c r="DB1258" s="519">
        <v>0</v>
      </c>
      <c r="DC1258" s="519">
        <v>0</v>
      </c>
      <c r="DD1258" s="519">
        <v>0</v>
      </c>
      <c r="DE1258" s="519">
        <v>0</v>
      </c>
      <c r="DF1258" s="519">
        <v>0</v>
      </c>
      <c r="DG1258" s="519">
        <v>0</v>
      </c>
      <c r="DH1258" s="519">
        <v>0</v>
      </c>
      <c r="DI1258" s="519">
        <v>0</v>
      </c>
      <c r="DJ1258" s="519">
        <v>0</v>
      </c>
      <c r="DK1258" s="519">
        <v>0</v>
      </c>
      <c r="DL1258" s="519">
        <v>0</v>
      </c>
      <c r="DM1258" s="519">
        <v>0</v>
      </c>
      <c r="DN1258" s="519">
        <v>0</v>
      </c>
      <c r="DO1258" s="519">
        <v>0</v>
      </c>
      <c r="DP1258" s="519">
        <v>0</v>
      </c>
      <c r="DQ1258" s="519">
        <v>0</v>
      </c>
      <c r="DR1258" s="519">
        <v>0</v>
      </c>
      <c r="DS1258" s="519">
        <v>0</v>
      </c>
      <c r="DT1258" s="519">
        <v>0</v>
      </c>
      <c r="DU1258" s="519">
        <v>0</v>
      </c>
      <c r="DV1258" s="519">
        <v>0</v>
      </c>
      <c r="DW1258" s="519">
        <v>0</v>
      </c>
      <c r="DX1258" s="519">
        <v>0</v>
      </c>
      <c r="DZ1258" s="337"/>
      <c r="EA1258" s="519" t="s">
        <v>1063</v>
      </c>
      <c r="EB1258" s="519" t="s">
        <v>1060</v>
      </c>
      <c r="EC1258" s="519">
        <v>31</v>
      </c>
      <c r="ED1258" s="183" t="str">
        <f t="shared" si="62"/>
        <v>SDN300231</v>
      </c>
      <c r="EE1258" s="519">
        <v>349.8</v>
      </c>
      <c r="EF1258" s="519">
        <v>10000</v>
      </c>
      <c r="EG1258" s="519">
        <v>10000</v>
      </c>
      <c r="EH1258" s="519">
        <v>10000</v>
      </c>
      <c r="EI1258" s="519">
        <v>10000</v>
      </c>
      <c r="EJ1258" s="519">
        <v>10000</v>
      </c>
      <c r="EK1258" s="519">
        <v>10000</v>
      </c>
      <c r="EL1258" s="519">
        <v>10000</v>
      </c>
      <c r="EM1258" s="519">
        <v>10000</v>
      </c>
      <c r="EN1258" s="519">
        <v>10000</v>
      </c>
      <c r="EO1258" s="519">
        <v>10000</v>
      </c>
      <c r="EP1258" s="519">
        <v>10000</v>
      </c>
      <c r="EQ1258" s="519">
        <v>10000</v>
      </c>
      <c r="ER1258" s="519">
        <v>10000</v>
      </c>
      <c r="ES1258" s="519">
        <v>10000</v>
      </c>
      <c r="ET1258" s="519">
        <v>10000</v>
      </c>
      <c r="EU1258" s="519">
        <v>10000</v>
      </c>
      <c r="EV1258" s="519">
        <v>10000</v>
      </c>
      <c r="EW1258" s="519">
        <v>10000</v>
      </c>
      <c r="EX1258" s="519">
        <v>10000</v>
      </c>
      <c r="EY1258" s="519">
        <v>10000</v>
      </c>
      <c r="EZ1258" s="519">
        <v>10000</v>
      </c>
      <c r="FA1258" s="519">
        <v>10000</v>
      </c>
      <c r="FB1258" s="519">
        <v>10000</v>
      </c>
      <c r="FC1258" s="519">
        <v>10000</v>
      </c>
      <c r="FD1258" s="519">
        <v>10000</v>
      </c>
      <c r="FE1258" s="519">
        <v>10000</v>
      </c>
      <c r="FF1258" s="519">
        <v>10000</v>
      </c>
      <c r="FG1258" s="519">
        <v>10000</v>
      </c>
      <c r="FH1258" s="519">
        <v>10000</v>
      </c>
      <c r="FI1258" s="519">
        <v>10000</v>
      </c>
      <c r="FJ1258" s="519">
        <v>10000</v>
      </c>
      <c r="FK1258" s="519">
        <v>10000</v>
      </c>
      <c r="FL1258" s="519">
        <v>10000</v>
      </c>
      <c r="FM1258" s="519">
        <v>10000</v>
      </c>
      <c r="FN1258" s="519">
        <v>10000</v>
      </c>
      <c r="FO1258" s="519">
        <v>10000</v>
      </c>
      <c r="FP1258" s="519">
        <v>10000</v>
      </c>
      <c r="FQ1258" s="519">
        <v>10000</v>
      </c>
      <c r="FR1258" s="519">
        <v>10000</v>
      </c>
      <c r="FS1258" s="519">
        <v>10000</v>
      </c>
      <c r="FT1258" s="519">
        <v>10000</v>
      </c>
      <c r="FU1258" s="519">
        <v>10000</v>
      </c>
      <c r="FV1258" s="519">
        <v>10000</v>
      </c>
      <c r="FW1258" s="519">
        <v>10000</v>
      </c>
      <c r="FX1258" s="519">
        <v>0</v>
      </c>
      <c r="FY1258" s="519">
        <v>0</v>
      </c>
      <c r="FZ1258" s="519">
        <v>0</v>
      </c>
      <c r="GA1258" s="519">
        <v>0</v>
      </c>
      <c r="GB1258" s="519">
        <v>0</v>
      </c>
      <c r="GC1258" s="519">
        <v>0</v>
      </c>
      <c r="GD1258" s="519">
        <v>0</v>
      </c>
      <c r="GE1258" s="519">
        <v>0</v>
      </c>
      <c r="GF1258" s="519">
        <v>0</v>
      </c>
      <c r="GG1258" s="519">
        <v>0</v>
      </c>
      <c r="GH1258" s="519">
        <v>0</v>
      </c>
      <c r="GI1258" s="519">
        <v>0</v>
      </c>
      <c r="GJ1258" s="519">
        <v>0</v>
      </c>
      <c r="GK1258" s="519">
        <v>0</v>
      </c>
      <c r="GL1258" s="519">
        <v>0</v>
      </c>
      <c r="GM1258" s="519">
        <v>0</v>
      </c>
      <c r="GN1258" s="519">
        <v>0</v>
      </c>
      <c r="GO1258" s="519">
        <v>0</v>
      </c>
      <c r="GP1258" s="519">
        <v>0</v>
      </c>
      <c r="GQ1258" s="519">
        <v>0</v>
      </c>
      <c r="GR1258" s="519">
        <v>0</v>
      </c>
      <c r="GS1258" s="519">
        <v>0</v>
      </c>
      <c r="GT1258" s="519">
        <v>0</v>
      </c>
      <c r="GU1258" s="519">
        <v>0</v>
      </c>
      <c r="GV1258" s="519">
        <v>0</v>
      </c>
      <c r="GW1258" s="519">
        <v>0</v>
      </c>
      <c r="GX1258" s="519">
        <v>0</v>
      </c>
      <c r="GY1258" s="519">
        <v>0</v>
      </c>
      <c r="GZ1258" s="519">
        <v>0</v>
      </c>
      <c r="HA1258" s="519">
        <v>0</v>
      </c>
      <c r="HB1258" s="519">
        <v>0</v>
      </c>
      <c r="HC1258" s="519">
        <v>0</v>
      </c>
      <c r="HD1258" s="519">
        <v>0</v>
      </c>
      <c r="HE1258" s="519">
        <v>0</v>
      </c>
      <c r="HF1258" s="519">
        <v>0</v>
      </c>
      <c r="HG1258" s="519">
        <v>0</v>
      </c>
      <c r="HH1258" s="519">
        <v>0</v>
      </c>
      <c r="HI1258" s="519">
        <v>0</v>
      </c>
      <c r="HJ1258" s="519">
        <v>0</v>
      </c>
      <c r="HK1258" s="519">
        <v>0</v>
      </c>
      <c r="HL1258" s="519">
        <v>0</v>
      </c>
      <c r="HM1258" s="519">
        <v>0</v>
      </c>
      <c r="HN1258" s="519">
        <v>0</v>
      </c>
      <c r="HO1258" s="519">
        <v>0</v>
      </c>
      <c r="HP1258" s="519">
        <v>0</v>
      </c>
      <c r="HQ1258" s="519">
        <v>0</v>
      </c>
      <c r="HR1258" s="519">
        <v>0</v>
      </c>
      <c r="HS1258" s="519">
        <v>0</v>
      </c>
      <c r="HT1258" s="519">
        <v>0</v>
      </c>
      <c r="HU1258" s="519">
        <v>0</v>
      </c>
      <c r="HV1258" s="519">
        <v>0</v>
      </c>
      <c r="HW1258" s="519">
        <v>0</v>
      </c>
      <c r="HX1258" s="519">
        <v>0</v>
      </c>
      <c r="HY1258" s="519">
        <v>0</v>
      </c>
      <c r="HZ1258" s="519">
        <v>0</v>
      </c>
      <c r="IA1258" s="519">
        <v>0</v>
      </c>
      <c r="IB1258" s="519">
        <v>0</v>
      </c>
      <c r="IC1258" s="519">
        <v>0</v>
      </c>
      <c r="ID1258" s="519">
        <v>0</v>
      </c>
      <c r="IE1258" s="519">
        <v>0</v>
      </c>
      <c r="IF1258" s="519">
        <v>0</v>
      </c>
      <c r="IG1258" s="519">
        <v>0</v>
      </c>
      <c r="IH1258" s="519">
        <v>0</v>
      </c>
      <c r="II1258" s="519">
        <v>0</v>
      </c>
      <c r="IJ1258" s="519">
        <v>0</v>
      </c>
      <c r="IK1258" s="519">
        <v>0</v>
      </c>
    </row>
    <row r="1259" spans="2:245" hidden="1">
      <c r="B1259" s="519" t="s">
        <v>1061</v>
      </c>
      <c r="C1259" s="519"/>
      <c r="D1259" s="519"/>
      <c r="E1259" s="519"/>
      <c r="F1259" s="519">
        <v>1</v>
      </c>
      <c r="G1259" s="519"/>
      <c r="H1259" s="519">
        <v>2</v>
      </c>
      <c r="I1259" s="519">
        <v>7</v>
      </c>
      <c r="J1259" s="519" t="str">
        <f t="shared" si="60"/>
        <v>SDN15010207</v>
      </c>
      <c r="K1259" s="519">
        <v>630</v>
      </c>
      <c r="M1259" s="337"/>
      <c r="N1259" s="519" t="s">
        <v>1063</v>
      </c>
      <c r="O1259" s="519" t="s">
        <v>1060</v>
      </c>
      <c r="P1259" s="519">
        <v>32</v>
      </c>
      <c r="Q1259" s="521" t="str">
        <f t="shared" si="61"/>
        <v>SDN300232</v>
      </c>
      <c r="R1259" s="519">
        <v>355.1</v>
      </c>
      <c r="S1259" s="519">
        <v>2000</v>
      </c>
      <c r="T1259" s="519">
        <v>2000</v>
      </c>
      <c r="U1259" s="519">
        <v>2000</v>
      </c>
      <c r="V1259" s="519">
        <v>2000</v>
      </c>
      <c r="W1259" s="519">
        <v>2130.6</v>
      </c>
      <c r="X1259" s="519">
        <v>2485.6999999999998</v>
      </c>
      <c r="Y1259" s="519">
        <v>2840.8</v>
      </c>
      <c r="Z1259" s="519">
        <v>3195.9</v>
      </c>
      <c r="AA1259" s="519">
        <v>3551</v>
      </c>
      <c r="AB1259" s="519">
        <v>3906.1</v>
      </c>
      <c r="AC1259" s="519">
        <v>4261.2</v>
      </c>
      <c r="AD1259" s="519">
        <v>4616.3</v>
      </c>
      <c r="AE1259" s="519">
        <v>4971.3999999999996</v>
      </c>
      <c r="AF1259" s="519">
        <v>5326.5</v>
      </c>
      <c r="AG1259" s="519">
        <v>5610.6</v>
      </c>
      <c r="AH1259" s="519">
        <v>5894.7</v>
      </c>
      <c r="AI1259" s="519">
        <v>6178.7</v>
      </c>
      <c r="AJ1259" s="519">
        <v>6462.8</v>
      </c>
      <c r="AK1259" s="519">
        <v>6746.9</v>
      </c>
      <c r="AL1259" s="519">
        <v>7031</v>
      </c>
      <c r="AM1259" s="519">
        <v>7315.1</v>
      </c>
      <c r="AN1259" s="519">
        <v>7599.1</v>
      </c>
      <c r="AO1259" s="519">
        <v>7883.2</v>
      </c>
      <c r="AP1259" s="519">
        <v>8167.3</v>
      </c>
      <c r="AQ1259" s="519">
        <v>8451.4</v>
      </c>
      <c r="AR1259" s="519">
        <v>8735.5</v>
      </c>
      <c r="AS1259" s="519">
        <v>9019.5</v>
      </c>
      <c r="AT1259" s="519">
        <v>9303.6</v>
      </c>
      <c r="AU1259" s="519">
        <v>9587.7000000000007</v>
      </c>
      <c r="AV1259" s="519">
        <v>9587.7000000000007</v>
      </c>
      <c r="AW1259" s="519">
        <v>9587.7000000000007</v>
      </c>
      <c r="AX1259" s="519">
        <v>9587.7000000000007</v>
      </c>
      <c r="AY1259" s="519">
        <v>9587.7000000000007</v>
      </c>
      <c r="AZ1259" s="519">
        <v>9587.7000000000007</v>
      </c>
      <c r="BA1259" s="519">
        <v>9587.7000000000007</v>
      </c>
      <c r="BB1259" s="519">
        <v>9587.7000000000007</v>
      </c>
      <c r="BC1259" s="519">
        <v>9587.7000000000007</v>
      </c>
      <c r="BD1259" s="519">
        <v>9587.7000000000007</v>
      </c>
      <c r="BE1259" s="519">
        <v>9587.7000000000007</v>
      </c>
      <c r="BF1259" s="519">
        <v>9587.7000000000007</v>
      </c>
      <c r="BG1259" s="519">
        <v>9587.7000000000007</v>
      </c>
      <c r="BH1259" s="519">
        <v>9587.7000000000007</v>
      </c>
      <c r="BI1259" s="519">
        <v>9587.7000000000007</v>
      </c>
      <c r="BJ1259" s="519">
        <v>9587.7000000000007</v>
      </c>
      <c r="BK1259" s="519">
        <v>0</v>
      </c>
      <c r="BL1259" s="519">
        <v>0</v>
      </c>
      <c r="BM1259" s="519">
        <v>0</v>
      </c>
      <c r="BN1259" s="519">
        <v>0</v>
      </c>
      <c r="BO1259" s="519">
        <v>0</v>
      </c>
      <c r="BP1259" s="519">
        <v>0</v>
      </c>
      <c r="BQ1259" s="519">
        <v>0</v>
      </c>
      <c r="BR1259" s="519">
        <v>0</v>
      </c>
      <c r="BS1259" s="519">
        <v>0</v>
      </c>
      <c r="BT1259" s="519">
        <v>0</v>
      </c>
      <c r="BU1259" s="519">
        <v>0</v>
      </c>
      <c r="BV1259" s="519">
        <v>0</v>
      </c>
      <c r="BW1259" s="519">
        <v>0</v>
      </c>
      <c r="BX1259" s="519">
        <v>0</v>
      </c>
      <c r="BY1259" s="519">
        <v>0</v>
      </c>
      <c r="BZ1259" s="519">
        <v>0</v>
      </c>
      <c r="CA1259" s="519">
        <v>0</v>
      </c>
      <c r="CB1259" s="519">
        <v>0</v>
      </c>
      <c r="CC1259" s="519">
        <v>0</v>
      </c>
      <c r="CD1259" s="519">
        <v>0</v>
      </c>
      <c r="CE1259" s="519">
        <v>0</v>
      </c>
      <c r="CF1259" s="519">
        <v>0</v>
      </c>
      <c r="CG1259" s="519">
        <v>0</v>
      </c>
      <c r="CH1259" s="519">
        <v>0</v>
      </c>
      <c r="CI1259" s="519">
        <v>0</v>
      </c>
      <c r="CJ1259" s="519">
        <v>0</v>
      </c>
      <c r="CK1259" s="519">
        <v>0</v>
      </c>
      <c r="CL1259" s="519">
        <v>0</v>
      </c>
      <c r="CM1259" s="519">
        <v>0</v>
      </c>
      <c r="CN1259" s="519">
        <v>0</v>
      </c>
      <c r="CO1259" s="519">
        <v>0</v>
      </c>
      <c r="CP1259" s="519">
        <v>0</v>
      </c>
      <c r="CQ1259" s="519">
        <v>0</v>
      </c>
      <c r="CR1259" s="519">
        <v>0</v>
      </c>
      <c r="CS1259" s="519">
        <v>0</v>
      </c>
      <c r="CT1259" s="519">
        <v>0</v>
      </c>
      <c r="CU1259" s="519">
        <v>0</v>
      </c>
      <c r="CV1259" s="519">
        <v>0</v>
      </c>
      <c r="CW1259" s="519">
        <v>0</v>
      </c>
      <c r="CX1259" s="519">
        <v>0</v>
      </c>
      <c r="CY1259" s="519">
        <v>0</v>
      </c>
      <c r="CZ1259" s="519">
        <v>0</v>
      </c>
      <c r="DA1259" s="519">
        <v>0</v>
      </c>
      <c r="DB1259" s="519">
        <v>0</v>
      </c>
      <c r="DC1259" s="519">
        <v>0</v>
      </c>
      <c r="DD1259" s="519">
        <v>0</v>
      </c>
      <c r="DE1259" s="519">
        <v>0</v>
      </c>
      <c r="DF1259" s="519">
        <v>0</v>
      </c>
      <c r="DG1259" s="519">
        <v>0</v>
      </c>
      <c r="DH1259" s="519">
        <v>0</v>
      </c>
      <c r="DI1259" s="519">
        <v>0</v>
      </c>
      <c r="DJ1259" s="519">
        <v>0</v>
      </c>
      <c r="DK1259" s="519">
        <v>0</v>
      </c>
      <c r="DL1259" s="519">
        <v>0</v>
      </c>
      <c r="DM1259" s="519">
        <v>0</v>
      </c>
      <c r="DN1259" s="519">
        <v>0</v>
      </c>
      <c r="DO1259" s="519">
        <v>0</v>
      </c>
      <c r="DP1259" s="519">
        <v>0</v>
      </c>
      <c r="DQ1259" s="519">
        <v>0</v>
      </c>
      <c r="DR1259" s="519">
        <v>0</v>
      </c>
      <c r="DS1259" s="519">
        <v>0</v>
      </c>
      <c r="DT1259" s="519">
        <v>0</v>
      </c>
      <c r="DU1259" s="519">
        <v>0</v>
      </c>
      <c r="DV1259" s="519">
        <v>0</v>
      </c>
      <c r="DW1259" s="519">
        <v>0</v>
      </c>
      <c r="DX1259" s="519">
        <v>0</v>
      </c>
      <c r="DZ1259" s="337"/>
      <c r="EA1259" s="519" t="s">
        <v>1063</v>
      </c>
      <c r="EB1259" s="519" t="s">
        <v>1060</v>
      </c>
      <c r="EC1259" s="519">
        <v>32</v>
      </c>
      <c r="ED1259" s="183" t="str">
        <f t="shared" si="62"/>
        <v>SDN300232</v>
      </c>
      <c r="EE1259" s="519">
        <v>355.1</v>
      </c>
      <c r="EF1259" s="519">
        <v>10000</v>
      </c>
      <c r="EG1259" s="519">
        <v>10000</v>
      </c>
      <c r="EH1259" s="519">
        <v>10000</v>
      </c>
      <c r="EI1259" s="519">
        <v>10000</v>
      </c>
      <c r="EJ1259" s="519">
        <v>10000</v>
      </c>
      <c r="EK1259" s="519">
        <v>10000</v>
      </c>
      <c r="EL1259" s="519">
        <v>10000</v>
      </c>
      <c r="EM1259" s="519">
        <v>10000</v>
      </c>
      <c r="EN1259" s="519">
        <v>10000</v>
      </c>
      <c r="EO1259" s="519">
        <v>10000</v>
      </c>
      <c r="EP1259" s="519">
        <v>10000</v>
      </c>
      <c r="EQ1259" s="519">
        <v>10000</v>
      </c>
      <c r="ER1259" s="519">
        <v>10000</v>
      </c>
      <c r="ES1259" s="519">
        <v>10000</v>
      </c>
      <c r="ET1259" s="519">
        <v>10000</v>
      </c>
      <c r="EU1259" s="519">
        <v>10000</v>
      </c>
      <c r="EV1259" s="519">
        <v>10000</v>
      </c>
      <c r="EW1259" s="519">
        <v>10000</v>
      </c>
      <c r="EX1259" s="519">
        <v>10000</v>
      </c>
      <c r="EY1259" s="519">
        <v>10000</v>
      </c>
      <c r="EZ1259" s="519">
        <v>10000</v>
      </c>
      <c r="FA1259" s="519">
        <v>10000</v>
      </c>
      <c r="FB1259" s="519">
        <v>10000</v>
      </c>
      <c r="FC1259" s="519">
        <v>10000</v>
      </c>
      <c r="FD1259" s="519">
        <v>10000</v>
      </c>
      <c r="FE1259" s="519">
        <v>10000</v>
      </c>
      <c r="FF1259" s="519">
        <v>10000</v>
      </c>
      <c r="FG1259" s="519">
        <v>10000</v>
      </c>
      <c r="FH1259" s="519">
        <v>10000</v>
      </c>
      <c r="FI1259" s="519">
        <v>10000</v>
      </c>
      <c r="FJ1259" s="519">
        <v>10000</v>
      </c>
      <c r="FK1259" s="519">
        <v>10000</v>
      </c>
      <c r="FL1259" s="519">
        <v>10000</v>
      </c>
      <c r="FM1259" s="519">
        <v>10000</v>
      </c>
      <c r="FN1259" s="519">
        <v>10000</v>
      </c>
      <c r="FO1259" s="519">
        <v>10000</v>
      </c>
      <c r="FP1259" s="519">
        <v>10000</v>
      </c>
      <c r="FQ1259" s="519">
        <v>10000</v>
      </c>
      <c r="FR1259" s="519">
        <v>10000</v>
      </c>
      <c r="FS1259" s="519">
        <v>10000</v>
      </c>
      <c r="FT1259" s="519">
        <v>10000</v>
      </c>
      <c r="FU1259" s="519">
        <v>10000</v>
      </c>
      <c r="FV1259" s="519">
        <v>10000</v>
      </c>
      <c r="FW1259" s="519">
        <v>10000</v>
      </c>
      <c r="FX1259" s="519">
        <v>0</v>
      </c>
      <c r="FY1259" s="519">
        <v>0</v>
      </c>
      <c r="FZ1259" s="519">
        <v>0</v>
      </c>
      <c r="GA1259" s="519">
        <v>0</v>
      </c>
      <c r="GB1259" s="519">
        <v>0</v>
      </c>
      <c r="GC1259" s="519">
        <v>0</v>
      </c>
      <c r="GD1259" s="519">
        <v>0</v>
      </c>
      <c r="GE1259" s="519">
        <v>0</v>
      </c>
      <c r="GF1259" s="519">
        <v>0</v>
      </c>
      <c r="GG1259" s="519">
        <v>0</v>
      </c>
      <c r="GH1259" s="519">
        <v>0</v>
      </c>
      <c r="GI1259" s="519">
        <v>0</v>
      </c>
      <c r="GJ1259" s="519">
        <v>0</v>
      </c>
      <c r="GK1259" s="519">
        <v>0</v>
      </c>
      <c r="GL1259" s="519">
        <v>0</v>
      </c>
      <c r="GM1259" s="519">
        <v>0</v>
      </c>
      <c r="GN1259" s="519">
        <v>0</v>
      </c>
      <c r="GO1259" s="519">
        <v>0</v>
      </c>
      <c r="GP1259" s="519">
        <v>0</v>
      </c>
      <c r="GQ1259" s="519">
        <v>0</v>
      </c>
      <c r="GR1259" s="519">
        <v>0</v>
      </c>
      <c r="GS1259" s="519">
        <v>0</v>
      </c>
      <c r="GT1259" s="519">
        <v>0</v>
      </c>
      <c r="GU1259" s="519">
        <v>0</v>
      </c>
      <c r="GV1259" s="519">
        <v>0</v>
      </c>
      <c r="GW1259" s="519">
        <v>0</v>
      </c>
      <c r="GX1259" s="519">
        <v>0</v>
      </c>
      <c r="GY1259" s="519">
        <v>0</v>
      </c>
      <c r="GZ1259" s="519">
        <v>0</v>
      </c>
      <c r="HA1259" s="519">
        <v>0</v>
      </c>
      <c r="HB1259" s="519">
        <v>0</v>
      </c>
      <c r="HC1259" s="519">
        <v>0</v>
      </c>
      <c r="HD1259" s="519">
        <v>0</v>
      </c>
      <c r="HE1259" s="519">
        <v>0</v>
      </c>
      <c r="HF1259" s="519">
        <v>0</v>
      </c>
      <c r="HG1259" s="519">
        <v>0</v>
      </c>
      <c r="HH1259" s="519">
        <v>0</v>
      </c>
      <c r="HI1259" s="519">
        <v>0</v>
      </c>
      <c r="HJ1259" s="519">
        <v>0</v>
      </c>
      <c r="HK1259" s="519">
        <v>0</v>
      </c>
      <c r="HL1259" s="519">
        <v>0</v>
      </c>
      <c r="HM1259" s="519">
        <v>0</v>
      </c>
      <c r="HN1259" s="519">
        <v>0</v>
      </c>
      <c r="HO1259" s="519">
        <v>0</v>
      </c>
      <c r="HP1259" s="519">
        <v>0</v>
      </c>
      <c r="HQ1259" s="519">
        <v>0</v>
      </c>
      <c r="HR1259" s="519">
        <v>0</v>
      </c>
      <c r="HS1259" s="519">
        <v>0</v>
      </c>
      <c r="HT1259" s="519">
        <v>0</v>
      </c>
      <c r="HU1259" s="519">
        <v>0</v>
      </c>
      <c r="HV1259" s="519">
        <v>0</v>
      </c>
      <c r="HW1259" s="519">
        <v>0</v>
      </c>
      <c r="HX1259" s="519">
        <v>0</v>
      </c>
      <c r="HY1259" s="519">
        <v>0</v>
      </c>
      <c r="HZ1259" s="519">
        <v>0</v>
      </c>
      <c r="IA1259" s="519">
        <v>0</v>
      </c>
      <c r="IB1259" s="519">
        <v>0</v>
      </c>
      <c r="IC1259" s="519">
        <v>0</v>
      </c>
      <c r="ID1259" s="519">
        <v>0</v>
      </c>
      <c r="IE1259" s="519">
        <v>0</v>
      </c>
      <c r="IF1259" s="519">
        <v>0</v>
      </c>
      <c r="IG1259" s="519">
        <v>0</v>
      </c>
      <c r="IH1259" s="519">
        <v>0</v>
      </c>
      <c r="II1259" s="519">
        <v>0</v>
      </c>
      <c r="IJ1259" s="519">
        <v>0</v>
      </c>
      <c r="IK1259" s="519">
        <v>0</v>
      </c>
    </row>
    <row r="1260" spans="2:245" hidden="1">
      <c r="B1260" s="519" t="s">
        <v>1061</v>
      </c>
      <c r="C1260" s="519"/>
      <c r="D1260" s="519"/>
      <c r="E1260" s="519"/>
      <c r="F1260" s="519">
        <v>1</v>
      </c>
      <c r="G1260" s="519"/>
      <c r="H1260" s="519">
        <v>2</v>
      </c>
      <c r="I1260" s="519">
        <v>8</v>
      </c>
      <c r="J1260" s="519" t="str">
        <f t="shared" si="60"/>
        <v>SDN15010208</v>
      </c>
      <c r="K1260" s="519">
        <v>504</v>
      </c>
      <c r="M1260" s="337"/>
      <c r="N1260" s="519" t="s">
        <v>1063</v>
      </c>
      <c r="O1260" s="519" t="s">
        <v>1060</v>
      </c>
      <c r="P1260" s="519">
        <v>33</v>
      </c>
      <c r="Q1260" s="521" t="str">
        <f t="shared" si="61"/>
        <v>SDN300233</v>
      </c>
      <c r="R1260" s="519">
        <v>360.4</v>
      </c>
      <c r="S1260" s="519">
        <v>2000</v>
      </c>
      <c r="T1260" s="519">
        <v>2000</v>
      </c>
      <c r="U1260" s="519">
        <v>2000</v>
      </c>
      <c r="V1260" s="519">
        <v>2000</v>
      </c>
      <c r="W1260" s="519">
        <v>2162.4</v>
      </c>
      <c r="X1260" s="519">
        <v>2522.8000000000002</v>
      </c>
      <c r="Y1260" s="519">
        <v>2883.2</v>
      </c>
      <c r="Z1260" s="519">
        <v>3243.6</v>
      </c>
      <c r="AA1260" s="519">
        <v>3604</v>
      </c>
      <c r="AB1260" s="519">
        <v>3964.4</v>
      </c>
      <c r="AC1260" s="519">
        <v>4324.8</v>
      </c>
      <c r="AD1260" s="519">
        <v>4685.2</v>
      </c>
      <c r="AE1260" s="519">
        <v>5045.6000000000004</v>
      </c>
      <c r="AF1260" s="519">
        <v>5406</v>
      </c>
      <c r="AG1260" s="519">
        <v>5694.3</v>
      </c>
      <c r="AH1260" s="519">
        <v>5982.6</v>
      </c>
      <c r="AI1260" s="519">
        <v>6271</v>
      </c>
      <c r="AJ1260" s="519">
        <v>6559.3</v>
      </c>
      <c r="AK1260" s="519">
        <v>6847.6</v>
      </c>
      <c r="AL1260" s="519">
        <v>7135.9</v>
      </c>
      <c r="AM1260" s="519">
        <v>7424.2</v>
      </c>
      <c r="AN1260" s="519">
        <v>7712.6</v>
      </c>
      <c r="AO1260" s="519">
        <v>8000.9</v>
      </c>
      <c r="AP1260" s="519">
        <v>8289.2000000000007</v>
      </c>
      <c r="AQ1260" s="519">
        <v>8577.5</v>
      </c>
      <c r="AR1260" s="519">
        <v>8865.7999999999993</v>
      </c>
      <c r="AS1260" s="519">
        <v>9154.2000000000007</v>
      </c>
      <c r="AT1260" s="519">
        <v>9442.5</v>
      </c>
      <c r="AU1260" s="519">
        <v>9730.7999999999993</v>
      </c>
      <c r="AV1260" s="519">
        <v>9730.7999999999993</v>
      </c>
      <c r="AW1260" s="519">
        <v>9730.7999999999993</v>
      </c>
      <c r="AX1260" s="519">
        <v>9730.7999999999993</v>
      </c>
      <c r="AY1260" s="519">
        <v>9730.7999999999993</v>
      </c>
      <c r="AZ1260" s="519">
        <v>9730.7999999999993</v>
      </c>
      <c r="BA1260" s="519">
        <v>9730.7999999999993</v>
      </c>
      <c r="BB1260" s="519">
        <v>9730.7999999999993</v>
      </c>
      <c r="BC1260" s="519">
        <v>9730.7999999999993</v>
      </c>
      <c r="BD1260" s="519">
        <v>9730.7999999999993</v>
      </c>
      <c r="BE1260" s="519">
        <v>9730.7999999999993</v>
      </c>
      <c r="BF1260" s="519">
        <v>9730.7999999999993</v>
      </c>
      <c r="BG1260" s="519">
        <v>9730.7999999999993</v>
      </c>
      <c r="BH1260" s="519">
        <v>9730.7999999999993</v>
      </c>
      <c r="BI1260" s="519">
        <v>9730.7999999999993</v>
      </c>
      <c r="BJ1260" s="519">
        <v>9730.7999999999993</v>
      </c>
      <c r="BK1260" s="519">
        <v>0</v>
      </c>
      <c r="BL1260" s="519">
        <v>0</v>
      </c>
      <c r="BM1260" s="519">
        <v>0</v>
      </c>
      <c r="BN1260" s="519">
        <v>0</v>
      </c>
      <c r="BO1260" s="519">
        <v>0</v>
      </c>
      <c r="BP1260" s="519">
        <v>0</v>
      </c>
      <c r="BQ1260" s="519">
        <v>0</v>
      </c>
      <c r="BR1260" s="519">
        <v>0</v>
      </c>
      <c r="BS1260" s="519">
        <v>0</v>
      </c>
      <c r="BT1260" s="519">
        <v>0</v>
      </c>
      <c r="BU1260" s="519">
        <v>0</v>
      </c>
      <c r="BV1260" s="519">
        <v>0</v>
      </c>
      <c r="BW1260" s="519">
        <v>0</v>
      </c>
      <c r="BX1260" s="519">
        <v>0</v>
      </c>
      <c r="BY1260" s="519">
        <v>0</v>
      </c>
      <c r="BZ1260" s="519">
        <v>0</v>
      </c>
      <c r="CA1260" s="519">
        <v>0</v>
      </c>
      <c r="CB1260" s="519">
        <v>0</v>
      </c>
      <c r="CC1260" s="519">
        <v>0</v>
      </c>
      <c r="CD1260" s="519">
        <v>0</v>
      </c>
      <c r="CE1260" s="519">
        <v>0</v>
      </c>
      <c r="CF1260" s="519">
        <v>0</v>
      </c>
      <c r="CG1260" s="519">
        <v>0</v>
      </c>
      <c r="CH1260" s="519">
        <v>0</v>
      </c>
      <c r="CI1260" s="519">
        <v>0</v>
      </c>
      <c r="CJ1260" s="519">
        <v>0</v>
      </c>
      <c r="CK1260" s="519">
        <v>0</v>
      </c>
      <c r="CL1260" s="519">
        <v>0</v>
      </c>
      <c r="CM1260" s="519">
        <v>0</v>
      </c>
      <c r="CN1260" s="519">
        <v>0</v>
      </c>
      <c r="CO1260" s="519">
        <v>0</v>
      </c>
      <c r="CP1260" s="519">
        <v>0</v>
      </c>
      <c r="CQ1260" s="519">
        <v>0</v>
      </c>
      <c r="CR1260" s="519">
        <v>0</v>
      </c>
      <c r="CS1260" s="519">
        <v>0</v>
      </c>
      <c r="CT1260" s="519">
        <v>0</v>
      </c>
      <c r="CU1260" s="519">
        <v>0</v>
      </c>
      <c r="CV1260" s="519">
        <v>0</v>
      </c>
      <c r="CW1260" s="519">
        <v>0</v>
      </c>
      <c r="CX1260" s="519">
        <v>0</v>
      </c>
      <c r="CY1260" s="519">
        <v>0</v>
      </c>
      <c r="CZ1260" s="519">
        <v>0</v>
      </c>
      <c r="DA1260" s="519">
        <v>0</v>
      </c>
      <c r="DB1260" s="519">
        <v>0</v>
      </c>
      <c r="DC1260" s="519">
        <v>0</v>
      </c>
      <c r="DD1260" s="519">
        <v>0</v>
      </c>
      <c r="DE1260" s="519">
        <v>0</v>
      </c>
      <c r="DF1260" s="519">
        <v>0</v>
      </c>
      <c r="DG1260" s="519">
        <v>0</v>
      </c>
      <c r="DH1260" s="519">
        <v>0</v>
      </c>
      <c r="DI1260" s="519">
        <v>0</v>
      </c>
      <c r="DJ1260" s="519">
        <v>0</v>
      </c>
      <c r="DK1260" s="519">
        <v>0</v>
      </c>
      <c r="DL1260" s="519">
        <v>0</v>
      </c>
      <c r="DM1260" s="519">
        <v>0</v>
      </c>
      <c r="DN1260" s="519">
        <v>0</v>
      </c>
      <c r="DO1260" s="519">
        <v>0</v>
      </c>
      <c r="DP1260" s="519">
        <v>0</v>
      </c>
      <c r="DQ1260" s="519">
        <v>0</v>
      </c>
      <c r="DR1260" s="519">
        <v>0</v>
      </c>
      <c r="DS1260" s="519">
        <v>0</v>
      </c>
      <c r="DT1260" s="519">
        <v>0</v>
      </c>
      <c r="DU1260" s="519">
        <v>0</v>
      </c>
      <c r="DV1260" s="519">
        <v>0</v>
      </c>
      <c r="DW1260" s="519">
        <v>0</v>
      </c>
      <c r="DX1260" s="519">
        <v>0</v>
      </c>
      <c r="DZ1260" s="337"/>
      <c r="EA1260" s="519" t="s">
        <v>1063</v>
      </c>
      <c r="EB1260" s="519" t="s">
        <v>1060</v>
      </c>
      <c r="EC1260" s="519">
        <v>33</v>
      </c>
      <c r="ED1260" s="183" t="str">
        <f t="shared" si="62"/>
        <v>SDN300233</v>
      </c>
      <c r="EE1260" s="519">
        <v>360.4</v>
      </c>
      <c r="EF1260" s="519">
        <v>10000</v>
      </c>
      <c r="EG1260" s="519">
        <v>10000</v>
      </c>
      <c r="EH1260" s="519">
        <v>10000</v>
      </c>
      <c r="EI1260" s="519">
        <v>10000</v>
      </c>
      <c r="EJ1260" s="519">
        <v>10000</v>
      </c>
      <c r="EK1260" s="519">
        <v>10000</v>
      </c>
      <c r="EL1260" s="519">
        <v>10000</v>
      </c>
      <c r="EM1260" s="519">
        <v>10000</v>
      </c>
      <c r="EN1260" s="519">
        <v>10000</v>
      </c>
      <c r="EO1260" s="519">
        <v>10000</v>
      </c>
      <c r="EP1260" s="519">
        <v>10000</v>
      </c>
      <c r="EQ1260" s="519">
        <v>10000</v>
      </c>
      <c r="ER1260" s="519">
        <v>10000</v>
      </c>
      <c r="ES1260" s="519">
        <v>10000</v>
      </c>
      <c r="ET1260" s="519">
        <v>10000</v>
      </c>
      <c r="EU1260" s="519">
        <v>10000</v>
      </c>
      <c r="EV1260" s="519">
        <v>10000</v>
      </c>
      <c r="EW1260" s="519">
        <v>10000</v>
      </c>
      <c r="EX1260" s="519">
        <v>10000</v>
      </c>
      <c r="EY1260" s="519">
        <v>10000</v>
      </c>
      <c r="EZ1260" s="519">
        <v>10000</v>
      </c>
      <c r="FA1260" s="519">
        <v>10000</v>
      </c>
      <c r="FB1260" s="519">
        <v>10000</v>
      </c>
      <c r="FC1260" s="519">
        <v>10000</v>
      </c>
      <c r="FD1260" s="519">
        <v>10000</v>
      </c>
      <c r="FE1260" s="519">
        <v>10000</v>
      </c>
      <c r="FF1260" s="519">
        <v>10000</v>
      </c>
      <c r="FG1260" s="519">
        <v>10000</v>
      </c>
      <c r="FH1260" s="519">
        <v>10000</v>
      </c>
      <c r="FI1260" s="519">
        <v>10000</v>
      </c>
      <c r="FJ1260" s="519">
        <v>10000</v>
      </c>
      <c r="FK1260" s="519">
        <v>10000</v>
      </c>
      <c r="FL1260" s="519">
        <v>10000</v>
      </c>
      <c r="FM1260" s="519">
        <v>10000</v>
      </c>
      <c r="FN1260" s="519">
        <v>10000</v>
      </c>
      <c r="FO1260" s="519">
        <v>10000</v>
      </c>
      <c r="FP1260" s="519">
        <v>10000</v>
      </c>
      <c r="FQ1260" s="519">
        <v>10000</v>
      </c>
      <c r="FR1260" s="519">
        <v>10000</v>
      </c>
      <c r="FS1260" s="519">
        <v>10000</v>
      </c>
      <c r="FT1260" s="519">
        <v>10000</v>
      </c>
      <c r="FU1260" s="519">
        <v>10000</v>
      </c>
      <c r="FV1260" s="519">
        <v>10000</v>
      </c>
      <c r="FW1260" s="519">
        <v>10000</v>
      </c>
      <c r="FX1260" s="519">
        <v>0</v>
      </c>
      <c r="FY1260" s="519">
        <v>0</v>
      </c>
      <c r="FZ1260" s="519">
        <v>0</v>
      </c>
      <c r="GA1260" s="519">
        <v>0</v>
      </c>
      <c r="GB1260" s="519">
        <v>0</v>
      </c>
      <c r="GC1260" s="519">
        <v>0</v>
      </c>
      <c r="GD1260" s="519">
        <v>0</v>
      </c>
      <c r="GE1260" s="519">
        <v>0</v>
      </c>
      <c r="GF1260" s="519">
        <v>0</v>
      </c>
      <c r="GG1260" s="519">
        <v>0</v>
      </c>
      <c r="GH1260" s="519">
        <v>0</v>
      </c>
      <c r="GI1260" s="519">
        <v>0</v>
      </c>
      <c r="GJ1260" s="519">
        <v>0</v>
      </c>
      <c r="GK1260" s="519">
        <v>0</v>
      </c>
      <c r="GL1260" s="519">
        <v>0</v>
      </c>
      <c r="GM1260" s="519">
        <v>0</v>
      </c>
      <c r="GN1260" s="519">
        <v>0</v>
      </c>
      <c r="GO1260" s="519">
        <v>0</v>
      </c>
      <c r="GP1260" s="519">
        <v>0</v>
      </c>
      <c r="GQ1260" s="519">
        <v>0</v>
      </c>
      <c r="GR1260" s="519">
        <v>0</v>
      </c>
      <c r="GS1260" s="519">
        <v>0</v>
      </c>
      <c r="GT1260" s="519">
        <v>0</v>
      </c>
      <c r="GU1260" s="519">
        <v>0</v>
      </c>
      <c r="GV1260" s="519">
        <v>0</v>
      </c>
      <c r="GW1260" s="519">
        <v>0</v>
      </c>
      <c r="GX1260" s="519">
        <v>0</v>
      </c>
      <c r="GY1260" s="519">
        <v>0</v>
      </c>
      <c r="GZ1260" s="519">
        <v>0</v>
      </c>
      <c r="HA1260" s="519">
        <v>0</v>
      </c>
      <c r="HB1260" s="519">
        <v>0</v>
      </c>
      <c r="HC1260" s="519">
        <v>0</v>
      </c>
      <c r="HD1260" s="519">
        <v>0</v>
      </c>
      <c r="HE1260" s="519">
        <v>0</v>
      </c>
      <c r="HF1260" s="519">
        <v>0</v>
      </c>
      <c r="HG1260" s="519">
        <v>0</v>
      </c>
      <c r="HH1260" s="519">
        <v>0</v>
      </c>
      <c r="HI1260" s="519">
        <v>0</v>
      </c>
      <c r="HJ1260" s="519">
        <v>0</v>
      </c>
      <c r="HK1260" s="519">
        <v>0</v>
      </c>
      <c r="HL1260" s="519">
        <v>0</v>
      </c>
      <c r="HM1260" s="519">
        <v>0</v>
      </c>
      <c r="HN1260" s="519">
        <v>0</v>
      </c>
      <c r="HO1260" s="519">
        <v>0</v>
      </c>
      <c r="HP1260" s="519">
        <v>0</v>
      </c>
      <c r="HQ1260" s="519">
        <v>0</v>
      </c>
      <c r="HR1260" s="519">
        <v>0</v>
      </c>
      <c r="HS1260" s="519">
        <v>0</v>
      </c>
      <c r="HT1260" s="519">
        <v>0</v>
      </c>
      <c r="HU1260" s="519">
        <v>0</v>
      </c>
      <c r="HV1260" s="519">
        <v>0</v>
      </c>
      <c r="HW1260" s="519">
        <v>0</v>
      </c>
      <c r="HX1260" s="519">
        <v>0</v>
      </c>
      <c r="HY1260" s="519">
        <v>0</v>
      </c>
      <c r="HZ1260" s="519">
        <v>0</v>
      </c>
      <c r="IA1260" s="519">
        <v>0</v>
      </c>
      <c r="IB1260" s="519">
        <v>0</v>
      </c>
      <c r="IC1260" s="519">
        <v>0</v>
      </c>
      <c r="ID1260" s="519">
        <v>0</v>
      </c>
      <c r="IE1260" s="519">
        <v>0</v>
      </c>
      <c r="IF1260" s="519">
        <v>0</v>
      </c>
      <c r="IG1260" s="519">
        <v>0</v>
      </c>
      <c r="IH1260" s="519">
        <v>0</v>
      </c>
      <c r="II1260" s="519">
        <v>0</v>
      </c>
      <c r="IJ1260" s="519">
        <v>0</v>
      </c>
      <c r="IK1260" s="519">
        <v>0</v>
      </c>
    </row>
    <row r="1261" spans="2:245" hidden="1">
      <c r="B1261" s="519" t="s">
        <v>1061</v>
      </c>
      <c r="C1261" s="519"/>
      <c r="D1261" s="519"/>
      <c r="E1261" s="519"/>
      <c r="F1261" s="519">
        <v>1</v>
      </c>
      <c r="G1261" s="519"/>
      <c r="H1261" s="519">
        <v>2</v>
      </c>
      <c r="I1261" s="519">
        <v>9</v>
      </c>
      <c r="J1261" s="519" t="str">
        <f t="shared" si="60"/>
        <v>SDN15010209</v>
      </c>
      <c r="K1261" s="519">
        <v>504</v>
      </c>
      <c r="M1261" s="337"/>
      <c r="N1261" s="519" t="s">
        <v>1063</v>
      </c>
      <c r="O1261" s="519" t="s">
        <v>1060</v>
      </c>
      <c r="P1261" s="519">
        <v>34</v>
      </c>
      <c r="Q1261" s="521" t="str">
        <f t="shared" si="61"/>
        <v>SDN300234</v>
      </c>
      <c r="R1261" s="519">
        <v>371</v>
      </c>
      <c r="S1261" s="519">
        <v>2000</v>
      </c>
      <c r="T1261" s="519">
        <v>2000</v>
      </c>
      <c r="U1261" s="519">
        <v>2000</v>
      </c>
      <c r="V1261" s="519">
        <v>2000</v>
      </c>
      <c r="W1261" s="519">
        <v>2226</v>
      </c>
      <c r="X1261" s="519">
        <v>2597</v>
      </c>
      <c r="Y1261" s="519">
        <v>2968</v>
      </c>
      <c r="Z1261" s="519">
        <v>3339</v>
      </c>
      <c r="AA1261" s="519">
        <v>3710</v>
      </c>
      <c r="AB1261" s="519">
        <v>4081</v>
      </c>
      <c r="AC1261" s="519">
        <v>4452</v>
      </c>
      <c r="AD1261" s="519">
        <v>4823</v>
      </c>
      <c r="AE1261" s="519">
        <v>5194</v>
      </c>
      <c r="AF1261" s="519">
        <v>5565</v>
      </c>
      <c r="AG1261" s="519">
        <v>5861.8</v>
      </c>
      <c r="AH1261" s="519">
        <v>6158.6</v>
      </c>
      <c r="AI1261" s="519">
        <v>6455.4</v>
      </c>
      <c r="AJ1261" s="519">
        <v>6752.2</v>
      </c>
      <c r="AK1261" s="519">
        <v>7049</v>
      </c>
      <c r="AL1261" s="519">
        <v>7345.8</v>
      </c>
      <c r="AM1261" s="519">
        <v>7642.6</v>
      </c>
      <c r="AN1261" s="519">
        <v>7939.4</v>
      </c>
      <c r="AO1261" s="519">
        <v>8236.2000000000007</v>
      </c>
      <c r="AP1261" s="519">
        <v>8533</v>
      </c>
      <c r="AQ1261" s="519">
        <v>8829.7999999999993</v>
      </c>
      <c r="AR1261" s="519">
        <v>9126.6</v>
      </c>
      <c r="AS1261" s="519">
        <v>9423.4</v>
      </c>
      <c r="AT1261" s="519">
        <v>9720.2000000000007</v>
      </c>
      <c r="AU1261" s="519">
        <v>10017</v>
      </c>
      <c r="AV1261" s="519">
        <v>10017</v>
      </c>
      <c r="AW1261" s="519">
        <v>10017</v>
      </c>
      <c r="AX1261" s="519">
        <v>10017</v>
      </c>
      <c r="AY1261" s="519">
        <v>10017</v>
      </c>
      <c r="AZ1261" s="519">
        <v>10017</v>
      </c>
      <c r="BA1261" s="519">
        <v>10017</v>
      </c>
      <c r="BB1261" s="519">
        <v>10017</v>
      </c>
      <c r="BC1261" s="519">
        <v>10017</v>
      </c>
      <c r="BD1261" s="519">
        <v>10017</v>
      </c>
      <c r="BE1261" s="519">
        <v>10017</v>
      </c>
      <c r="BF1261" s="519">
        <v>10017</v>
      </c>
      <c r="BG1261" s="519">
        <v>10017</v>
      </c>
      <c r="BH1261" s="519">
        <v>10017</v>
      </c>
      <c r="BI1261" s="519">
        <v>10017</v>
      </c>
      <c r="BJ1261" s="519">
        <v>10017</v>
      </c>
      <c r="BK1261" s="519">
        <v>0</v>
      </c>
      <c r="BL1261" s="519">
        <v>0</v>
      </c>
      <c r="BM1261" s="519">
        <v>0</v>
      </c>
      <c r="BN1261" s="519">
        <v>0</v>
      </c>
      <c r="BO1261" s="519">
        <v>0</v>
      </c>
      <c r="BP1261" s="519">
        <v>0</v>
      </c>
      <c r="BQ1261" s="519">
        <v>0</v>
      </c>
      <c r="BR1261" s="519">
        <v>0</v>
      </c>
      <c r="BS1261" s="519">
        <v>0</v>
      </c>
      <c r="BT1261" s="519">
        <v>0</v>
      </c>
      <c r="BU1261" s="519">
        <v>0</v>
      </c>
      <c r="BV1261" s="519">
        <v>0</v>
      </c>
      <c r="BW1261" s="519">
        <v>0</v>
      </c>
      <c r="BX1261" s="519">
        <v>0</v>
      </c>
      <c r="BY1261" s="519">
        <v>0</v>
      </c>
      <c r="BZ1261" s="519">
        <v>0</v>
      </c>
      <c r="CA1261" s="519">
        <v>0</v>
      </c>
      <c r="CB1261" s="519">
        <v>0</v>
      </c>
      <c r="CC1261" s="519">
        <v>0</v>
      </c>
      <c r="CD1261" s="519">
        <v>0</v>
      </c>
      <c r="CE1261" s="519">
        <v>0</v>
      </c>
      <c r="CF1261" s="519">
        <v>0</v>
      </c>
      <c r="CG1261" s="519">
        <v>0</v>
      </c>
      <c r="CH1261" s="519">
        <v>0</v>
      </c>
      <c r="CI1261" s="519">
        <v>0</v>
      </c>
      <c r="CJ1261" s="519">
        <v>0</v>
      </c>
      <c r="CK1261" s="519">
        <v>0</v>
      </c>
      <c r="CL1261" s="519">
        <v>0</v>
      </c>
      <c r="CM1261" s="519">
        <v>0</v>
      </c>
      <c r="CN1261" s="519">
        <v>0</v>
      </c>
      <c r="CO1261" s="519">
        <v>0</v>
      </c>
      <c r="CP1261" s="519">
        <v>0</v>
      </c>
      <c r="CQ1261" s="519">
        <v>0</v>
      </c>
      <c r="CR1261" s="519">
        <v>0</v>
      </c>
      <c r="CS1261" s="519">
        <v>0</v>
      </c>
      <c r="CT1261" s="519">
        <v>0</v>
      </c>
      <c r="CU1261" s="519">
        <v>0</v>
      </c>
      <c r="CV1261" s="519">
        <v>0</v>
      </c>
      <c r="CW1261" s="519">
        <v>0</v>
      </c>
      <c r="CX1261" s="519">
        <v>0</v>
      </c>
      <c r="CY1261" s="519">
        <v>0</v>
      </c>
      <c r="CZ1261" s="519">
        <v>0</v>
      </c>
      <c r="DA1261" s="519">
        <v>0</v>
      </c>
      <c r="DB1261" s="519">
        <v>0</v>
      </c>
      <c r="DC1261" s="519">
        <v>0</v>
      </c>
      <c r="DD1261" s="519">
        <v>0</v>
      </c>
      <c r="DE1261" s="519">
        <v>0</v>
      </c>
      <c r="DF1261" s="519">
        <v>0</v>
      </c>
      <c r="DG1261" s="519">
        <v>0</v>
      </c>
      <c r="DH1261" s="519">
        <v>0</v>
      </c>
      <c r="DI1261" s="519">
        <v>0</v>
      </c>
      <c r="DJ1261" s="519">
        <v>0</v>
      </c>
      <c r="DK1261" s="519">
        <v>0</v>
      </c>
      <c r="DL1261" s="519">
        <v>0</v>
      </c>
      <c r="DM1261" s="519">
        <v>0</v>
      </c>
      <c r="DN1261" s="519">
        <v>0</v>
      </c>
      <c r="DO1261" s="519">
        <v>0</v>
      </c>
      <c r="DP1261" s="519">
        <v>0</v>
      </c>
      <c r="DQ1261" s="519">
        <v>0</v>
      </c>
      <c r="DR1261" s="519">
        <v>0</v>
      </c>
      <c r="DS1261" s="519">
        <v>0</v>
      </c>
      <c r="DT1261" s="519">
        <v>0</v>
      </c>
      <c r="DU1261" s="519">
        <v>0</v>
      </c>
      <c r="DV1261" s="519">
        <v>0</v>
      </c>
      <c r="DW1261" s="519">
        <v>0</v>
      </c>
      <c r="DX1261" s="519">
        <v>0</v>
      </c>
      <c r="DZ1261" s="337"/>
      <c r="EA1261" s="519" t="s">
        <v>1063</v>
      </c>
      <c r="EB1261" s="519" t="s">
        <v>1060</v>
      </c>
      <c r="EC1261" s="519">
        <v>34</v>
      </c>
      <c r="ED1261" s="183" t="str">
        <f t="shared" si="62"/>
        <v>SDN300234</v>
      </c>
      <c r="EE1261" s="519">
        <v>371</v>
      </c>
      <c r="EF1261" s="519">
        <v>10000</v>
      </c>
      <c r="EG1261" s="519">
        <v>10000</v>
      </c>
      <c r="EH1261" s="519">
        <v>10000</v>
      </c>
      <c r="EI1261" s="519">
        <v>10000</v>
      </c>
      <c r="EJ1261" s="519">
        <v>10000</v>
      </c>
      <c r="EK1261" s="519">
        <v>10000</v>
      </c>
      <c r="EL1261" s="519">
        <v>10000</v>
      </c>
      <c r="EM1261" s="519">
        <v>10000</v>
      </c>
      <c r="EN1261" s="519">
        <v>10000</v>
      </c>
      <c r="EO1261" s="519">
        <v>10000</v>
      </c>
      <c r="EP1261" s="519">
        <v>10000</v>
      </c>
      <c r="EQ1261" s="519">
        <v>10000</v>
      </c>
      <c r="ER1261" s="519">
        <v>10000</v>
      </c>
      <c r="ES1261" s="519">
        <v>10000</v>
      </c>
      <c r="ET1261" s="519">
        <v>10000</v>
      </c>
      <c r="EU1261" s="519">
        <v>10000</v>
      </c>
      <c r="EV1261" s="519">
        <v>10000</v>
      </c>
      <c r="EW1261" s="519">
        <v>10000</v>
      </c>
      <c r="EX1261" s="519">
        <v>10000</v>
      </c>
      <c r="EY1261" s="519">
        <v>10000</v>
      </c>
      <c r="EZ1261" s="519">
        <v>10000</v>
      </c>
      <c r="FA1261" s="519">
        <v>10000</v>
      </c>
      <c r="FB1261" s="519">
        <v>10000</v>
      </c>
      <c r="FC1261" s="519">
        <v>10000</v>
      </c>
      <c r="FD1261" s="519">
        <v>10000</v>
      </c>
      <c r="FE1261" s="519">
        <v>10000</v>
      </c>
      <c r="FF1261" s="519">
        <v>10000</v>
      </c>
      <c r="FG1261" s="519">
        <v>10000</v>
      </c>
      <c r="FH1261" s="519">
        <v>10017</v>
      </c>
      <c r="FI1261" s="519">
        <v>10017</v>
      </c>
      <c r="FJ1261" s="519">
        <v>10017</v>
      </c>
      <c r="FK1261" s="519">
        <v>10017</v>
      </c>
      <c r="FL1261" s="519">
        <v>10017</v>
      </c>
      <c r="FM1261" s="519">
        <v>10017</v>
      </c>
      <c r="FN1261" s="519">
        <v>10017</v>
      </c>
      <c r="FO1261" s="519">
        <v>10017</v>
      </c>
      <c r="FP1261" s="519">
        <v>10017</v>
      </c>
      <c r="FQ1261" s="519">
        <v>10017</v>
      </c>
      <c r="FR1261" s="519">
        <v>10017</v>
      </c>
      <c r="FS1261" s="519">
        <v>10017</v>
      </c>
      <c r="FT1261" s="519">
        <v>10017</v>
      </c>
      <c r="FU1261" s="519">
        <v>10017</v>
      </c>
      <c r="FV1261" s="519">
        <v>10017</v>
      </c>
      <c r="FW1261" s="519">
        <v>10017</v>
      </c>
      <c r="FX1261" s="519">
        <v>0</v>
      </c>
      <c r="FY1261" s="519">
        <v>0</v>
      </c>
      <c r="FZ1261" s="519">
        <v>0</v>
      </c>
      <c r="GA1261" s="519">
        <v>0</v>
      </c>
      <c r="GB1261" s="519">
        <v>0</v>
      </c>
      <c r="GC1261" s="519">
        <v>0</v>
      </c>
      <c r="GD1261" s="519">
        <v>0</v>
      </c>
      <c r="GE1261" s="519">
        <v>0</v>
      </c>
      <c r="GF1261" s="519">
        <v>0</v>
      </c>
      <c r="GG1261" s="519">
        <v>0</v>
      </c>
      <c r="GH1261" s="519">
        <v>0</v>
      </c>
      <c r="GI1261" s="519">
        <v>0</v>
      </c>
      <c r="GJ1261" s="519">
        <v>0</v>
      </c>
      <c r="GK1261" s="519">
        <v>0</v>
      </c>
      <c r="GL1261" s="519">
        <v>0</v>
      </c>
      <c r="GM1261" s="519">
        <v>0</v>
      </c>
      <c r="GN1261" s="519">
        <v>0</v>
      </c>
      <c r="GO1261" s="519">
        <v>0</v>
      </c>
      <c r="GP1261" s="519">
        <v>0</v>
      </c>
      <c r="GQ1261" s="519">
        <v>0</v>
      </c>
      <c r="GR1261" s="519">
        <v>0</v>
      </c>
      <c r="GS1261" s="519">
        <v>0</v>
      </c>
      <c r="GT1261" s="519">
        <v>0</v>
      </c>
      <c r="GU1261" s="519">
        <v>0</v>
      </c>
      <c r="GV1261" s="519">
        <v>0</v>
      </c>
      <c r="GW1261" s="519">
        <v>0</v>
      </c>
      <c r="GX1261" s="519">
        <v>0</v>
      </c>
      <c r="GY1261" s="519">
        <v>0</v>
      </c>
      <c r="GZ1261" s="519">
        <v>0</v>
      </c>
      <c r="HA1261" s="519">
        <v>0</v>
      </c>
      <c r="HB1261" s="519">
        <v>0</v>
      </c>
      <c r="HC1261" s="519">
        <v>0</v>
      </c>
      <c r="HD1261" s="519">
        <v>0</v>
      </c>
      <c r="HE1261" s="519">
        <v>0</v>
      </c>
      <c r="HF1261" s="519">
        <v>0</v>
      </c>
      <c r="HG1261" s="519">
        <v>0</v>
      </c>
      <c r="HH1261" s="519">
        <v>0</v>
      </c>
      <c r="HI1261" s="519">
        <v>0</v>
      </c>
      <c r="HJ1261" s="519">
        <v>0</v>
      </c>
      <c r="HK1261" s="519">
        <v>0</v>
      </c>
      <c r="HL1261" s="519">
        <v>0</v>
      </c>
      <c r="HM1261" s="519">
        <v>0</v>
      </c>
      <c r="HN1261" s="519">
        <v>0</v>
      </c>
      <c r="HO1261" s="519">
        <v>0</v>
      </c>
      <c r="HP1261" s="519">
        <v>0</v>
      </c>
      <c r="HQ1261" s="519">
        <v>0</v>
      </c>
      <c r="HR1261" s="519">
        <v>0</v>
      </c>
      <c r="HS1261" s="519">
        <v>0</v>
      </c>
      <c r="HT1261" s="519">
        <v>0</v>
      </c>
      <c r="HU1261" s="519">
        <v>0</v>
      </c>
      <c r="HV1261" s="519">
        <v>0</v>
      </c>
      <c r="HW1261" s="519">
        <v>0</v>
      </c>
      <c r="HX1261" s="519">
        <v>0</v>
      </c>
      <c r="HY1261" s="519">
        <v>0</v>
      </c>
      <c r="HZ1261" s="519">
        <v>0</v>
      </c>
      <c r="IA1261" s="519">
        <v>0</v>
      </c>
      <c r="IB1261" s="519">
        <v>0</v>
      </c>
      <c r="IC1261" s="519">
        <v>0</v>
      </c>
      <c r="ID1261" s="519">
        <v>0</v>
      </c>
      <c r="IE1261" s="519">
        <v>0</v>
      </c>
      <c r="IF1261" s="519">
        <v>0</v>
      </c>
      <c r="IG1261" s="519">
        <v>0</v>
      </c>
      <c r="IH1261" s="519">
        <v>0</v>
      </c>
      <c r="II1261" s="519">
        <v>0</v>
      </c>
      <c r="IJ1261" s="519">
        <v>0</v>
      </c>
      <c r="IK1261" s="519">
        <v>0</v>
      </c>
    </row>
    <row r="1262" spans="2:245" hidden="1">
      <c r="B1262" s="519" t="s">
        <v>1061</v>
      </c>
      <c r="C1262" s="519"/>
      <c r="D1262" s="519"/>
      <c r="E1262" s="519"/>
      <c r="F1262" s="519">
        <v>1</v>
      </c>
      <c r="G1262" s="519"/>
      <c r="H1262" s="519">
        <v>2</v>
      </c>
      <c r="I1262" s="519">
        <v>10</v>
      </c>
      <c r="J1262" s="519" t="str">
        <f t="shared" si="60"/>
        <v>SDN15010210</v>
      </c>
      <c r="K1262" s="519">
        <v>504</v>
      </c>
      <c r="M1262" s="337"/>
      <c r="N1262" s="519" t="s">
        <v>1063</v>
      </c>
      <c r="O1262" s="519" t="s">
        <v>1060</v>
      </c>
      <c r="P1262" s="519">
        <v>35</v>
      </c>
      <c r="Q1262" s="521" t="str">
        <f t="shared" si="61"/>
        <v>SDN300235</v>
      </c>
      <c r="R1262" s="519">
        <v>376.3</v>
      </c>
      <c r="S1262" s="519">
        <v>2000</v>
      </c>
      <c r="T1262" s="519">
        <v>2000</v>
      </c>
      <c r="U1262" s="519">
        <v>2000</v>
      </c>
      <c r="V1262" s="519">
        <v>2000</v>
      </c>
      <c r="W1262" s="519">
        <v>2257.8000000000002</v>
      </c>
      <c r="X1262" s="519">
        <v>2634.1</v>
      </c>
      <c r="Y1262" s="519">
        <v>3010.4</v>
      </c>
      <c r="Z1262" s="519">
        <v>3386.7</v>
      </c>
      <c r="AA1262" s="519">
        <v>3763</v>
      </c>
      <c r="AB1262" s="519">
        <v>4139.3</v>
      </c>
      <c r="AC1262" s="519">
        <v>4515.6000000000004</v>
      </c>
      <c r="AD1262" s="519">
        <v>4891.8999999999996</v>
      </c>
      <c r="AE1262" s="519">
        <v>5268.2</v>
      </c>
      <c r="AF1262" s="519">
        <v>5644.5</v>
      </c>
      <c r="AG1262" s="519">
        <v>5945.5</v>
      </c>
      <c r="AH1262" s="519">
        <v>6246.6</v>
      </c>
      <c r="AI1262" s="519">
        <v>6547.6</v>
      </c>
      <c r="AJ1262" s="519">
        <v>6848.7</v>
      </c>
      <c r="AK1262" s="519">
        <v>7149.7</v>
      </c>
      <c r="AL1262" s="519">
        <v>7450.7</v>
      </c>
      <c r="AM1262" s="519">
        <v>7751.8</v>
      </c>
      <c r="AN1262" s="519">
        <v>8052.8</v>
      </c>
      <c r="AO1262" s="519">
        <v>8353.9</v>
      </c>
      <c r="AP1262" s="519">
        <v>8654.9</v>
      </c>
      <c r="AQ1262" s="519">
        <v>8955.9</v>
      </c>
      <c r="AR1262" s="519">
        <v>9257</v>
      </c>
      <c r="AS1262" s="519">
        <v>9558</v>
      </c>
      <c r="AT1262" s="519">
        <v>9859.1</v>
      </c>
      <c r="AU1262" s="519">
        <v>10160.1</v>
      </c>
      <c r="AV1262" s="519">
        <v>10160.1</v>
      </c>
      <c r="AW1262" s="519">
        <v>10160.1</v>
      </c>
      <c r="AX1262" s="519">
        <v>10160.1</v>
      </c>
      <c r="AY1262" s="519">
        <v>10160.1</v>
      </c>
      <c r="AZ1262" s="519">
        <v>10160.1</v>
      </c>
      <c r="BA1262" s="519">
        <v>10160.1</v>
      </c>
      <c r="BB1262" s="519">
        <v>10160.1</v>
      </c>
      <c r="BC1262" s="519">
        <v>10160.1</v>
      </c>
      <c r="BD1262" s="519">
        <v>10160.1</v>
      </c>
      <c r="BE1262" s="519">
        <v>10160.1</v>
      </c>
      <c r="BF1262" s="519">
        <v>10160.1</v>
      </c>
      <c r="BG1262" s="519">
        <v>10160.1</v>
      </c>
      <c r="BH1262" s="519">
        <v>10160.1</v>
      </c>
      <c r="BI1262" s="519">
        <v>10160.1</v>
      </c>
      <c r="BJ1262" s="519">
        <v>10160.1</v>
      </c>
      <c r="BK1262" s="519">
        <v>0</v>
      </c>
      <c r="BL1262" s="519">
        <v>0</v>
      </c>
      <c r="BM1262" s="519">
        <v>0</v>
      </c>
      <c r="BN1262" s="519">
        <v>0</v>
      </c>
      <c r="BO1262" s="519">
        <v>0</v>
      </c>
      <c r="BP1262" s="519">
        <v>0</v>
      </c>
      <c r="BQ1262" s="519">
        <v>0</v>
      </c>
      <c r="BR1262" s="519">
        <v>0</v>
      </c>
      <c r="BS1262" s="519">
        <v>0</v>
      </c>
      <c r="BT1262" s="519">
        <v>0</v>
      </c>
      <c r="BU1262" s="519">
        <v>0</v>
      </c>
      <c r="BV1262" s="519">
        <v>0</v>
      </c>
      <c r="BW1262" s="519">
        <v>0</v>
      </c>
      <c r="BX1262" s="519">
        <v>0</v>
      </c>
      <c r="BY1262" s="519">
        <v>0</v>
      </c>
      <c r="BZ1262" s="519">
        <v>0</v>
      </c>
      <c r="CA1262" s="519">
        <v>0</v>
      </c>
      <c r="CB1262" s="519">
        <v>0</v>
      </c>
      <c r="CC1262" s="519">
        <v>0</v>
      </c>
      <c r="CD1262" s="519">
        <v>0</v>
      </c>
      <c r="CE1262" s="519">
        <v>0</v>
      </c>
      <c r="CF1262" s="519">
        <v>0</v>
      </c>
      <c r="CG1262" s="519">
        <v>0</v>
      </c>
      <c r="CH1262" s="519">
        <v>0</v>
      </c>
      <c r="CI1262" s="519">
        <v>0</v>
      </c>
      <c r="CJ1262" s="519">
        <v>0</v>
      </c>
      <c r="CK1262" s="519">
        <v>0</v>
      </c>
      <c r="CL1262" s="519">
        <v>0</v>
      </c>
      <c r="CM1262" s="519">
        <v>0</v>
      </c>
      <c r="CN1262" s="519">
        <v>0</v>
      </c>
      <c r="CO1262" s="519">
        <v>0</v>
      </c>
      <c r="CP1262" s="519">
        <v>0</v>
      </c>
      <c r="CQ1262" s="519">
        <v>0</v>
      </c>
      <c r="CR1262" s="519">
        <v>0</v>
      </c>
      <c r="CS1262" s="519">
        <v>0</v>
      </c>
      <c r="CT1262" s="519">
        <v>0</v>
      </c>
      <c r="CU1262" s="519">
        <v>0</v>
      </c>
      <c r="CV1262" s="519">
        <v>0</v>
      </c>
      <c r="CW1262" s="519">
        <v>0</v>
      </c>
      <c r="CX1262" s="519">
        <v>0</v>
      </c>
      <c r="CY1262" s="519">
        <v>0</v>
      </c>
      <c r="CZ1262" s="519">
        <v>0</v>
      </c>
      <c r="DA1262" s="519">
        <v>0</v>
      </c>
      <c r="DB1262" s="519">
        <v>0</v>
      </c>
      <c r="DC1262" s="519">
        <v>0</v>
      </c>
      <c r="DD1262" s="519">
        <v>0</v>
      </c>
      <c r="DE1262" s="519">
        <v>0</v>
      </c>
      <c r="DF1262" s="519">
        <v>0</v>
      </c>
      <c r="DG1262" s="519">
        <v>0</v>
      </c>
      <c r="DH1262" s="519">
        <v>0</v>
      </c>
      <c r="DI1262" s="519">
        <v>0</v>
      </c>
      <c r="DJ1262" s="519">
        <v>0</v>
      </c>
      <c r="DK1262" s="519">
        <v>0</v>
      </c>
      <c r="DL1262" s="519">
        <v>0</v>
      </c>
      <c r="DM1262" s="519">
        <v>0</v>
      </c>
      <c r="DN1262" s="519">
        <v>0</v>
      </c>
      <c r="DO1262" s="519">
        <v>0</v>
      </c>
      <c r="DP1262" s="519">
        <v>0</v>
      </c>
      <c r="DQ1262" s="519">
        <v>0</v>
      </c>
      <c r="DR1262" s="519">
        <v>0</v>
      </c>
      <c r="DS1262" s="519">
        <v>0</v>
      </c>
      <c r="DT1262" s="519">
        <v>0</v>
      </c>
      <c r="DU1262" s="519">
        <v>0</v>
      </c>
      <c r="DV1262" s="519">
        <v>0</v>
      </c>
      <c r="DW1262" s="519">
        <v>0</v>
      </c>
      <c r="DX1262" s="519">
        <v>0</v>
      </c>
      <c r="DZ1262" s="337"/>
      <c r="EA1262" s="519" t="s">
        <v>1063</v>
      </c>
      <c r="EB1262" s="519" t="s">
        <v>1060</v>
      </c>
      <c r="EC1262" s="519">
        <v>35</v>
      </c>
      <c r="ED1262" s="183" t="str">
        <f t="shared" si="62"/>
        <v>SDN300235</v>
      </c>
      <c r="EE1262" s="519">
        <v>376.3</v>
      </c>
      <c r="EF1262" s="519">
        <v>10000</v>
      </c>
      <c r="EG1262" s="519">
        <v>10000</v>
      </c>
      <c r="EH1262" s="519">
        <v>10000</v>
      </c>
      <c r="EI1262" s="519">
        <v>10000</v>
      </c>
      <c r="EJ1262" s="519">
        <v>10000</v>
      </c>
      <c r="EK1262" s="519">
        <v>10000</v>
      </c>
      <c r="EL1262" s="519">
        <v>10000</v>
      </c>
      <c r="EM1262" s="519">
        <v>10000</v>
      </c>
      <c r="EN1262" s="519">
        <v>10000</v>
      </c>
      <c r="EO1262" s="519">
        <v>10000</v>
      </c>
      <c r="EP1262" s="519">
        <v>10000</v>
      </c>
      <c r="EQ1262" s="519">
        <v>10000</v>
      </c>
      <c r="ER1262" s="519">
        <v>10000</v>
      </c>
      <c r="ES1262" s="519">
        <v>10000</v>
      </c>
      <c r="ET1262" s="519">
        <v>10000</v>
      </c>
      <c r="EU1262" s="519">
        <v>10000</v>
      </c>
      <c r="EV1262" s="519">
        <v>10000</v>
      </c>
      <c r="EW1262" s="519">
        <v>10000</v>
      </c>
      <c r="EX1262" s="519">
        <v>10000</v>
      </c>
      <c r="EY1262" s="519">
        <v>10000</v>
      </c>
      <c r="EZ1262" s="519">
        <v>10000</v>
      </c>
      <c r="FA1262" s="519">
        <v>10000</v>
      </c>
      <c r="FB1262" s="519">
        <v>10000</v>
      </c>
      <c r="FC1262" s="519">
        <v>10000</v>
      </c>
      <c r="FD1262" s="519">
        <v>10000</v>
      </c>
      <c r="FE1262" s="519">
        <v>10000</v>
      </c>
      <c r="FF1262" s="519">
        <v>10000</v>
      </c>
      <c r="FG1262" s="519">
        <v>10000</v>
      </c>
      <c r="FH1262" s="519">
        <v>10160.1</v>
      </c>
      <c r="FI1262" s="519">
        <v>10160.1</v>
      </c>
      <c r="FJ1262" s="519">
        <v>10160.1</v>
      </c>
      <c r="FK1262" s="519">
        <v>10160.1</v>
      </c>
      <c r="FL1262" s="519">
        <v>10160.1</v>
      </c>
      <c r="FM1262" s="519">
        <v>10160.1</v>
      </c>
      <c r="FN1262" s="519">
        <v>10160.1</v>
      </c>
      <c r="FO1262" s="519">
        <v>10160.1</v>
      </c>
      <c r="FP1262" s="519">
        <v>10160.1</v>
      </c>
      <c r="FQ1262" s="519">
        <v>10160.1</v>
      </c>
      <c r="FR1262" s="519">
        <v>10160.1</v>
      </c>
      <c r="FS1262" s="519">
        <v>10160.1</v>
      </c>
      <c r="FT1262" s="519">
        <v>10160.1</v>
      </c>
      <c r="FU1262" s="519">
        <v>10160.1</v>
      </c>
      <c r="FV1262" s="519">
        <v>10160.1</v>
      </c>
      <c r="FW1262" s="519">
        <v>10160.1</v>
      </c>
      <c r="FX1262" s="519">
        <v>0</v>
      </c>
      <c r="FY1262" s="519">
        <v>0</v>
      </c>
      <c r="FZ1262" s="519">
        <v>0</v>
      </c>
      <c r="GA1262" s="519">
        <v>0</v>
      </c>
      <c r="GB1262" s="519">
        <v>0</v>
      </c>
      <c r="GC1262" s="519">
        <v>0</v>
      </c>
      <c r="GD1262" s="519">
        <v>0</v>
      </c>
      <c r="GE1262" s="519">
        <v>0</v>
      </c>
      <c r="GF1262" s="519">
        <v>0</v>
      </c>
      <c r="GG1262" s="519">
        <v>0</v>
      </c>
      <c r="GH1262" s="519">
        <v>0</v>
      </c>
      <c r="GI1262" s="519">
        <v>0</v>
      </c>
      <c r="GJ1262" s="519">
        <v>0</v>
      </c>
      <c r="GK1262" s="519">
        <v>0</v>
      </c>
      <c r="GL1262" s="519">
        <v>0</v>
      </c>
      <c r="GM1262" s="519">
        <v>0</v>
      </c>
      <c r="GN1262" s="519">
        <v>0</v>
      </c>
      <c r="GO1262" s="519">
        <v>0</v>
      </c>
      <c r="GP1262" s="519">
        <v>0</v>
      </c>
      <c r="GQ1262" s="519">
        <v>0</v>
      </c>
      <c r="GR1262" s="519">
        <v>0</v>
      </c>
      <c r="GS1262" s="519">
        <v>0</v>
      </c>
      <c r="GT1262" s="519">
        <v>0</v>
      </c>
      <c r="GU1262" s="519">
        <v>0</v>
      </c>
      <c r="GV1262" s="519">
        <v>0</v>
      </c>
      <c r="GW1262" s="519">
        <v>0</v>
      </c>
      <c r="GX1262" s="519">
        <v>0</v>
      </c>
      <c r="GY1262" s="519">
        <v>0</v>
      </c>
      <c r="GZ1262" s="519">
        <v>0</v>
      </c>
      <c r="HA1262" s="519">
        <v>0</v>
      </c>
      <c r="HB1262" s="519">
        <v>0</v>
      </c>
      <c r="HC1262" s="519">
        <v>0</v>
      </c>
      <c r="HD1262" s="519">
        <v>0</v>
      </c>
      <c r="HE1262" s="519">
        <v>0</v>
      </c>
      <c r="HF1262" s="519">
        <v>0</v>
      </c>
      <c r="HG1262" s="519">
        <v>0</v>
      </c>
      <c r="HH1262" s="519">
        <v>0</v>
      </c>
      <c r="HI1262" s="519">
        <v>0</v>
      </c>
      <c r="HJ1262" s="519">
        <v>0</v>
      </c>
      <c r="HK1262" s="519">
        <v>0</v>
      </c>
      <c r="HL1262" s="519">
        <v>0</v>
      </c>
      <c r="HM1262" s="519">
        <v>0</v>
      </c>
      <c r="HN1262" s="519">
        <v>0</v>
      </c>
      <c r="HO1262" s="519">
        <v>0</v>
      </c>
      <c r="HP1262" s="519">
        <v>0</v>
      </c>
      <c r="HQ1262" s="519">
        <v>0</v>
      </c>
      <c r="HR1262" s="519">
        <v>0</v>
      </c>
      <c r="HS1262" s="519">
        <v>0</v>
      </c>
      <c r="HT1262" s="519">
        <v>0</v>
      </c>
      <c r="HU1262" s="519">
        <v>0</v>
      </c>
      <c r="HV1262" s="519">
        <v>0</v>
      </c>
      <c r="HW1262" s="519">
        <v>0</v>
      </c>
      <c r="HX1262" s="519">
        <v>0</v>
      </c>
      <c r="HY1262" s="519">
        <v>0</v>
      </c>
      <c r="HZ1262" s="519">
        <v>0</v>
      </c>
      <c r="IA1262" s="519">
        <v>0</v>
      </c>
      <c r="IB1262" s="519">
        <v>0</v>
      </c>
      <c r="IC1262" s="519">
        <v>0</v>
      </c>
      <c r="ID1262" s="519">
        <v>0</v>
      </c>
      <c r="IE1262" s="519">
        <v>0</v>
      </c>
      <c r="IF1262" s="519">
        <v>0</v>
      </c>
      <c r="IG1262" s="519">
        <v>0</v>
      </c>
      <c r="IH1262" s="519">
        <v>0</v>
      </c>
      <c r="II1262" s="519">
        <v>0</v>
      </c>
      <c r="IJ1262" s="519">
        <v>0</v>
      </c>
      <c r="IK1262" s="519">
        <v>0</v>
      </c>
    </row>
    <row r="1263" spans="2:245" hidden="1">
      <c r="B1263" s="519" t="s">
        <v>1061</v>
      </c>
      <c r="C1263" s="519"/>
      <c r="D1263" s="519"/>
      <c r="E1263" s="519"/>
      <c r="F1263" s="519">
        <v>1</v>
      </c>
      <c r="G1263" s="519"/>
      <c r="H1263" s="519">
        <v>2</v>
      </c>
      <c r="I1263" s="519">
        <v>11</v>
      </c>
      <c r="J1263" s="519" t="str">
        <f t="shared" si="60"/>
        <v>SDN15010211</v>
      </c>
      <c r="K1263" s="519">
        <v>504</v>
      </c>
      <c r="M1263" s="337"/>
      <c r="N1263" s="519" t="s">
        <v>1063</v>
      </c>
      <c r="O1263" s="519" t="s">
        <v>1060</v>
      </c>
      <c r="P1263" s="519">
        <v>36</v>
      </c>
      <c r="Q1263" s="521" t="str">
        <f t="shared" si="61"/>
        <v>SDN300236</v>
      </c>
      <c r="R1263" s="519">
        <v>392.2</v>
      </c>
      <c r="S1263" s="519">
        <v>2000</v>
      </c>
      <c r="T1263" s="519">
        <v>2000</v>
      </c>
      <c r="U1263" s="519">
        <v>2000</v>
      </c>
      <c r="V1263" s="519">
        <v>2000</v>
      </c>
      <c r="W1263" s="519">
        <v>2353.1999999999998</v>
      </c>
      <c r="X1263" s="519">
        <v>2745.4</v>
      </c>
      <c r="Y1263" s="519">
        <v>3137.6</v>
      </c>
      <c r="Z1263" s="519">
        <v>3529.8</v>
      </c>
      <c r="AA1263" s="519">
        <v>3922</v>
      </c>
      <c r="AB1263" s="519">
        <v>4314.2</v>
      </c>
      <c r="AC1263" s="519">
        <v>4706.3999999999996</v>
      </c>
      <c r="AD1263" s="519">
        <v>5098.6000000000004</v>
      </c>
      <c r="AE1263" s="519">
        <v>5490.8</v>
      </c>
      <c r="AF1263" s="519">
        <v>5883</v>
      </c>
      <c r="AG1263" s="519">
        <v>6196.8</v>
      </c>
      <c r="AH1263" s="519">
        <v>6510.5</v>
      </c>
      <c r="AI1263" s="519">
        <v>6824.3</v>
      </c>
      <c r="AJ1263" s="519">
        <v>7138</v>
      </c>
      <c r="AK1263" s="519">
        <v>7451.8</v>
      </c>
      <c r="AL1263" s="519">
        <v>7765.6</v>
      </c>
      <c r="AM1263" s="519">
        <v>8079.3</v>
      </c>
      <c r="AN1263" s="519">
        <v>8393.1</v>
      </c>
      <c r="AO1263" s="519">
        <v>8706.7999999999993</v>
      </c>
      <c r="AP1263" s="519">
        <v>9020.6</v>
      </c>
      <c r="AQ1263" s="519">
        <v>9334.4</v>
      </c>
      <c r="AR1263" s="519">
        <v>9648.1</v>
      </c>
      <c r="AS1263" s="519">
        <v>9961.9</v>
      </c>
      <c r="AT1263" s="519">
        <v>10275.6</v>
      </c>
      <c r="AU1263" s="519">
        <v>10589.4</v>
      </c>
      <c r="AV1263" s="519">
        <v>10589.4</v>
      </c>
      <c r="AW1263" s="519">
        <v>10589.4</v>
      </c>
      <c r="AX1263" s="519">
        <v>10589.4</v>
      </c>
      <c r="AY1263" s="519">
        <v>10589.4</v>
      </c>
      <c r="AZ1263" s="519">
        <v>10589.4</v>
      </c>
      <c r="BA1263" s="519">
        <v>10589.4</v>
      </c>
      <c r="BB1263" s="519">
        <v>10589.4</v>
      </c>
      <c r="BC1263" s="519">
        <v>10589.4</v>
      </c>
      <c r="BD1263" s="519">
        <v>10589.4</v>
      </c>
      <c r="BE1263" s="519">
        <v>10589.4</v>
      </c>
      <c r="BF1263" s="519">
        <v>10589.4</v>
      </c>
      <c r="BG1263" s="519">
        <v>10589.4</v>
      </c>
      <c r="BH1263" s="519">
        <v>10589.4</v>
      </c>
      <c r="BI1263" s="519">
        <v>10589.4</v>
      </c>
      <c r="BJ1263" s="519">
        <v>10589.4</v>
      </c>
      <c r="BK1263" s="519">
        <v>0</v>
      </c>
      <c r="BL1263" s="519">
        <v>0</v>
      </c>
      <c r="BM1263" s="519">
        <v>0</v>
      </c>
      <c r="BN1263" s="519">
        <v>0</v>
      </c>
      <c r="BO1263" s="519">
        <v>0</v>
      </c>
      <c r="BP1263" s="519">
        <v>0</v>
      </c>
      <c r="BQ1263" s="519">
        <v>0</v>
      </c>
      <c r="BR1263" s="519">
        <v>0</v>
      </c>
      <c r="BS1263" s="519">
        <v>0</v>
      </c>
      <c r="BT1263" s="519">
        <v>0</v>
      </c>
      <c r="BU1263" s="519">
        <v>0</v>
      </c>
      <c r="BV1263" s="519">
        <v>0</v>
      </c>
      <c r="BW1263" s="519">
        <v>0</v>
      </c>
      <c r="BX1263" s="519">
        <v>0</v>
      </c>
      <c r="BY1263" s="519">
        <v>0</v>
      </c>
      <c r="BZ1263" s="519">
        <v>0</v>
      </c>
      <c r="CA1263" s="519">
        <v>0</v>
      </c>
      <c r="CB1263" s="519">
        <v>0</v>
      </c>
      <c r="CC1263" s="519">
        <v>0</v>
      </c>
      <c r="CD1263" s="519">
        <v>0</v>
      </c>
      <c r="CE1263" s="519">
        <v>0</v>
      </c>
      <c r="CF1263" s="519">
        <v>0</v>
      </c>
      <c r="CG1263" s="519">
        <v>0</v>
      </c>
      <c r="CH1263" s="519">
        <v>0</v>
      </c>
      <c r="CI1263" s="519">
        <v>0</v>
      </c>
      <c r="CJ1263" s="519">
        <v>0</v>
      </c>
      <c r="CK1263" s="519">
        <v>0</v>
      </c>
      <c r="CL1263" s="519">
        <v>0</v>
      </c>
      <c r="CM1263" s="519">
        <v>0</v>
      </c>
      <c r="CN1263" s="519">
        <v>0</v>
      </c>
      <c r="CO1263" s="519">
        <v>0</v>
      </c>
      <c r="CP1263" s="519">
        <v>0</v>
      </c>
      <c r="CQ1263" s="519">
        <v>0</v>
      </c>
      <c r="CR1263" s="519">
        <v>0</v>
      </c>
      <c r="CS1263" s="519">
        <v>0</v>
      </c>
      <c r="CT1263" s="519">
        <v>0</v>
      </c>
      <c r="CU1263" s="519">
        <v>0</v>
      </c>
      <c r="CV1263" s="519">
        <v>0</v>
      </c>
      <c r="CW1263" s="519">
        <v>0</v>
      </c>
      <c r="CX1263" s="519">
        <v>0</v>
      </c>
      <c r="CY1263" s="519">
        <v>0</v>
      </c>
      <c r="CZ1263" s="519">
        <v>0</v>
      </c>
      <c r="DA1263" s="519">
        <v>0</v>
      </c>
      <c r="DB1263" s="519">
        <v>0</v>
      </c>
      <c r="DC1263" s="519">
        <v>0</v>
      </c>
      <c r="DD1263" s="519">
        <v>0</v>
      </c>
      <c r="DE1263" s="519">
        <v>0</v>
      </c>
      <c r="DF1263" s="519">
        <v>0</v>
      </c>
      <c r="DG1263" s="519">
        <v>0</v>
      </c>
      <c r="DH1263" s="519">
        <v>0</v>
      </c>
      <c r="DI1263" s="519">
        <v>0</v>
      </c>
      <c r="DJ1263" s="519">
        <v>0</v>
      </c>
      <c r="DK1263" s="519">
        <v>0</v>
      </c>
      <c r="DL1263" s="519">
        <v>0</v>
      </c>
      <c r="DM1263" s="519">
        <v>0</v>
      </c>
      <c r="DN1263" s="519">
        <v>0</v>
      </c>
      <c r="DO1263" s="519">
        <v>0</v>
      </c>
      <c r="DP1263" s="519">
        <v>0</v>
      </c>
      <c r="DQ1263" s="519">
        <v>0</v>
      </c>
      <c r="DR1263" s="519">
        <v>0</v>
      </c>
      <c r="DS1263" s="519">
        <v>0</v>
      </c>
      <c r="DT1263" s="519">
        <v>0</v>
      </c>
      <c r="DU1263" s="519">
        <v>0</v>
      </c>
      <c r="DV1263" s="519">
        <v>0</v>
      </c>
      <c r="DW1263" s="519">
        <v>0</v>
      </c>
      <c r="DX1263" s="519">
        <v>0</v>
      </c>
      <c r="DZ1263" s="337"/>
      <c r="EA1263" s="519" t="s">
        <v>1063</v>
      </c>
      <c r="EB1263" s="519" t="s">
        <v>1060</v>
      </c>
      <c r="EC1263" s="519">
        <v>36</v>
      </c>
      <c r="ED1263" s="183" t="str">
        <f t="shared" si="62"/>
        <v>SDN300236</v>
      </c>
      <c r="EE1263" s="519">
        <v>392.2</v>
      </c>
      <c r="EF1263" s="519">
        <v>10000</v>
      </c>
      <c r="EG1263" s="519">
        <v>10000</v>
      </c>
      <c r="EH1263" s="519">
        <v>10000</v>
      </c>
      <c r="EI1263" s="519">
        <v>10000</v>
      </c>
      <c r="EJ1263" s="519">
        <v>10000</v>
      </c>
      <c r="EK1263" s="519">
        <v>10000</v>
      </c>
      <c r="EL1263" s="519">
        <v>10000</v>
      </c>
      <c r="EM1263" s="519">
        <v>10000</v>
      </c>
      <c r="EN1263" s="519">
        <v>10000</v>
      </c>
      <c r="EO1263" s="519">
        <v>10000</v>
      </c>
      <c r="EP1263" s="519">
        <v>10000</v>
      </c>
      <c r="EQ1263" s="519">
        <v>10000</v>
      </c>
      <c r="ER1263" s="519">
        <v>10000</v>
      </c>
      <c r="ES1263" s="519">
        <v>10000</v>
      </c>
      <c r="ET1263" s="519">
        <v>10000</v>
      </c>
      <c r="EU1263" s="519">
        <v>10000</v>
      </c>
      <c r="EV1263" s="519">
        <v>10000</v>
      </c>
      <c r="EW1263" s="519">
        <v>10000</v>
      </c>
      <c r="EX1263" s="519">
        <v>10000</v>
      </c>
      <c r="EY1263" s="519">
        <v>10000</v>
      </c>
      <c r="EZ1263" s="519">
        <v>10000</v>
      </c>
      <c r="FA1263" s="519">
        <v>10000</v>
      </c>
      <c r="FB1263" s="519">
        <v>10000</v>
      </c>
      <c r="FC1263" s="519">
        <v>10000</v>
      </c>
      <c r="FD1263" s="519">
        <v>10000</v>
      </c>
      <c r="FE1263" s="519">
        <v>10000</v>
      </c>
      <c r="FF1263" s="519">
        <v>10000</v>
      </c>
      <c r="FG1263" s="519">
        <v>10275.6</v>
      </c>
      <c r="FH1263" s="519">
        <v>10589.4</v>
      </c>
      <c r="FI1263" s="519">
        <v>10589.4</v>
      </c>
      <c r="FJ1263" s="519">
        <v>10589.4</v>
      </c>
      <c r="FK1263" s="519">
        <v>10589.4</v>
      </c>
      <c r="FL1263" s="519">
        <v>10589.4</v>
      </c>
      <c r="FM1263" s="519">
        <v>10589.4</v>
      </c>
      <c r="FN1263" s="519">
        <v>10589.4</v>
      </c>
      <c r="FO1263" s="519">
        <v>10589.4</v>
      </c>
      <c r="FP1263" s="519">
        <v>10589.4</v>
      </c>
      <c r="FQ1263" s="519">
        <v>10589.4</v>
      </c>
      <c r="FR1263" s="519">
        <v>10589.4</v>
      </c>
      <c r="FS1263" s="519">
        <v>10589.4</v>
      </c>
      <c r="FT1263" s="519">
        <v>10589.4</v>
      </c>
      <c r="FU1263" s="519">
        <v>10589.4</v>
      </c>
      <c r="FV1263" s="519">
        <v>10589.4</v>
      </c>
      <c r="FW1263" s="519">
        <v>10589.4</v>
      </c>
      <c r="FX1263" s="519">
        <v>0</v>
      </c>
      <c r="FY1263" s="519">
        <v>0</v>
      </c>
      <c r="FZ1263" s="519">
        <v>0</v>
      </c>
      <c r="GA1263" s="519">
        <v>0</v>
      </c>
      <c r="GB1263" s="519">
        <v>0</v>
      </c>
      <c r="GC1263" s="519">
        <v>0</v>
      </c>
      <c r="GD1263" s="519">
        <v>0</v>
      </c>
      <c r="GE1263" s="519">
        <v>0</v>
      </c>
      <c r="GF1263" s="519">
        <v>0</v>
      </c>
      <c r="GG1263" s="519">
        <v>0</v>
      </c>
      <c r="GH1263" s="519">
        <v>0</v>
      </c>
      <c r="GI1263" s="519">
        <v>0</v>
      </c>
      <c r="GJ1263" s="519">
        <v>0</v>
      </c>
      <c r="GK1263" s="519">
        <v>0</v>
      </c>
      <c r="GL1263" s="519">
        <v>0</v>
      </c>
      <c r="GM1263" s="519">
        <v>0</v>
      </c>
      <c r="GN1263" s="519">
        <v>0</v>
      </c>
      <c r="GO1263" s="519">
        <v>0</v>
      </c>
      <c r="GP1263" s="519">
        <v>0</v>
      </c>
      <c r="GQ1263" s="519">
        <v>0</v>
      </c>
      <c r="GR1263" s="519">
        <v>0</v>
      </c>
      <c r="GS1263" s="519">
        <v>0</v>
      </c>
      <c r="GT1263" s="519">
        <v>0</v>
      </c>
      <c r="GU1263" s="519">
        <v>0</v>
      </c>
      <c r="GV1263" s="519">
        <v>0</v>
      </c>
      <c r="GW1263" s="519">
        <v>0</v>
      </c>
      <c r="GX1263" s="519">
        <v>0</v>
      </c>
      <c r="GY1263" s="519">
        <v>0</v>
      </c>
      <c r="GZ1263" s="519">
        <v>0</v>
      </c>
      <c r="HA1263" s="519">
        <v>0</v>
      </c>
      <c r="HB1263" s="519">
        <v>0</v>
      </c>
      <c r="HC1263" s="519">
        <v>0</v>
      </c>
      <c r="HD1263" s="519">
        <v>0</v>
      </c>
      <c r="HE1263" s="519">
        <v>0</v>
      </c>
      <c r="HF1263" s="519">
        <v>0</v>
      </c>
      <c r="HG1263" s="519">
        <v>0</v>
      </c>
      <c r="HH1263" s="519">
        <v>0</v>
      </c>
      <c r="HI1263" s="519">
        <v>0</v>
      </c>
      <c r="HJ1263" s="519">
        <v>0</v>
      </c>
      <c r="HK1263" s="519">
        <v>0</v>
      </c>
      <c r="HL1263" s="519">
        <v>0</v>
      </c>
      <c r="HM1263" s="519">
        <v>0</v>
      </c>
      <c r="HN1263" s="519">
        <v>0</v>
      </c>
      <c r="HO1263" s="519">
        <v>0</v>
      </c>
      <c r="HP1263" s="519">
        <v>0</v>
      </c>
      <c r="HQ1263" s="519">
        <v>0</v>
      </c>
      <c r="HR1263" s="519">
        <v>0</v>
      </c>
      <c r="HS1263" s="519">
        <v>0</v>
      </c>
      <c r="HT1263" s="519">
        <v>0</v>
      </c>
      <c r="HU1263" s="519">
        <v>0</v>
      </c>
      <c r="HV1263" s="519">
        <v>0</v>
      </c>
      <c r="HW1263" s="519">
        <v>0</v>
      </c>
      <c r="HX1263" s="519">
        <v>0</v>
      </c>
      <c r="HY1263" s="519">
        <v>0</v>
      </c>
      <c r="HZ1263" s="519">
        <v>0</v>
      </c>
      <c r="IA1263" s="519">
        <v>0</v>
      </c>
      <c r="IB1263" s="519">
        <v>0</v>
      </c>
      <c r="IC1263" s="519">
        <v>0</v>
      </c>
      <c r="ID1263" s="519">
        <v>0</v>
      </c>
      <c r="IE1263" s="519">
        <v>0</v>
      </c>
      <c r="IF1263" s="519">
        <v>0</v>
      </c>
      <c r="IG1263" s="519">
        <v>0</v>
      </c>
      <c r="IH1263" s="519">
        <v>0</v>
      </c>
      <c r="II1263" s="519">
        <v>0</v>
      </c>
      <c r="IJ1263" s="519">
        <v>0</v>
      </c>
      <c r="IK1263" s="519">
        <v>0</v>
      </c>
    </row>
    <row r="1264" spans="2:245" hidden="1">
      <c r="B1264" s="519" t="s">
        <v>1061</v>
      </c>
      <c r="C1264" s="519"/>
      <c r="D1264" s="519"/>
      <c r="E1264" s="519"/>
      <c r="F1264" s="519">
        <v>1</v>
      </c>
      <c r="G1264" s="519"/>
      <c r="H1264" s="519">
        <v>2</v>
      </c>
      <c r="I1264" s="519">
        <v>12</v>
      </c>
      <c r="J1264" s="519" t="str">
        <f t="shared" si="60"/>
        <v>SDN15010212</v>
      </c>
      <c r="K1264" s="519">
        <v>504</v>
      </c>
      <c r="M1264" s="337"/>
      <c r="N1264" s="519" t="s">
        <v>1063</v>
      </c>
      <c r="O1264" s="519" t="s">
        <v>1060</v>
      </c>
      <c r="P1264" s="519">
        <v>37</v>
      </c>
      <c r="Q1264" s="521" t="str">
        <f t="shared" si="61"/>
        <v>SDN300237</v>
      </c>
      <c r="R1264" s="519">
        <v>397.5</v>
      </c>
      <c r="S1264" s="519">
        <v>2000</v>
      </c>
      <c r="T1264" s="519">
        <v>2000</v>
      </c>
      <c r="U1264" s="519">
        <v>2000</v>
      </c>
      <c r="V1264" s="519">
        <v>2000</v>
      </c>
      <c r="W1264" s="519">
        <v>2385</v>
      </c>
      <c r="X1264" s="519">
        <v>2782.5</v>
      </c>
      <c r="Y1264" s="519">
        <v>3180</v>
      </c>
      <c r="Z1264" s="519">
        <v>3577.5</v>
      </c>
      <c r="AA1264" s="519">
        <v>3975</v>
      </c>
      <c r="AB1264" s="519">
        <v>4372.5</v>
      </c>
      <c r="AC1264" s="519">
        <v>4770</v>
      </c>
      <c r="AD1264" s="519">
        <v>5167.5</v>
      </c>
      <c r="AE1264" s="519">
        <v>5565</v>
      </c>
      <c r="AF1264" s="519">
        <v>5962.5</v>
      </c>
      <c r="AG1264" s="519">
        <v>6280.5</v>
      </c>
      <c r="AH1264" s="519">
        <v>6598.5</v>
      </c>
      <c r="AI1264" s="519">
        <v>6916.5</v>
      </c>
      <c r="AJ1264" s="519">
        <v>7234.5</v>
      </c>
      <c r="AK1264" s="519">
        <v>7552.5</v>
      </c>
      <c r="AL1264" s="519">
        <v>7870.5</v>
      </c>
      <c r="AM1264" s="519">
        <v>8188.5</v>
      </c>
      <c r="AN1264" s="519">
        <v>8506.5</v>
      </c>
      <c r="AO1264" s="519">
        <v>8824.5</v>
      </c>
      <c r="AP1264" s="519">
        <v>9142.5</v>
      </c>
      <c r="AQ1264" s="519">
        <v>9460.5</v>
      </c>
      <c r="AR1264" s="519">
        <v>9778.5</v>
      </c>
      <c r="AS1264" s="519">
        <v>10096.5</v>
      </c>
      <c r="AT1264" s="519">
        <v>10414.5</v>
      </c>
      <c r="AU1264" s="519">
        <v>10732.5</v>
      </c>
      <c r="AV1264" s="519">
        <v>10732.5</v>
      </c>
      <c r="AW1264" s="519">
        <v>10732.5</v>
      </c>
      <c r="AX1264" s="519">
        <v>10732.5</v>
      </c>
      <c r="AY1264" s="519">
        <v>10732.5</v>
      </c>
      <c r="AZ1264" s="519">
        <v>10732.5</v>
      </c>
      <c r="BA1264" s="519">
        <v>10732.5</v>
      </c>
      <c r="BB1264" s="519">
        <v>10732.5</v>
      </c>
      <c r="BC1264" s="519">
        <v>10732.5</v>
      </c>
      <c r="BD1264" s="519">
        <v>10732.5</v>
      </c>
      <c r="BE1264" s="519">
        <v>10732.5</v>
      </c>
      <c r="BF1264" s="519">
        <v>10732.5</v>
      </c>
      <c r="BG1264" s="519">
        <v>10732.5</v>
      </c>
      <c r="BH1264" s="519">
        <v>10732.5</v>
      </c>
      <c r="BI1264" s="519">
        <v>10732.5</v>
      </c>
      <c r="BJ1264" s="519">
        <v>10732.5</v>
      </c>
      <c r="BK1264" s="519">
        <v>0</v>
      </c>
      <c r="BL1264" s="519">
        <v>0</v>
      </c>
      <c r="BM1264" s="519">
        <v>0</v>
      </c>
      <c r="BN1264" s="519">
        <v>0</v>
      </c>
      <c r="BO1264" s="519">
        <v>0</v>
      </c>
      <c r="BP1264" s="519">
        <v>0</v>
      </c>
      <c r="BQ1264" s="519">
        <v>0</v>
      </c>
      <c r="BR1264" s="519">
        <v>0</v>
      </c>
      <c r="BS1264" s="519">
        <v>0</v>
      </c>
      <c r="BT1264" s="519">
        <v>0</v>
      </c>
      <c r="BU1264" s="519">
        <v>0</v>
      </c>
      <c r="BV1264" s="519">
        <v>0</v>
      </c>
      <c r="BW1264" s="519">
        <v>0</v>
      </c>
      <c r="BX1264" s="519">
        <v>0</v>
      </c>
      <c r="BY1264" s="519">
        <v>0</v>
      </c>
      <c r="BZ1264" s="519">
        <v>0</v>
      </c>
      <c r="CA1264" s="519">
        <v>0</v>
      </c>
      <c r="CB1264" s="519">
        <v>0</v>
      </c>
      <c r="CC1264" s="519">
        <v>0</v>
      </c>
      <c r="CD1264" s="519">
        <v>0</v>
      </c>
      <c r="CE1264" s="519">
        <v>0</v>
      </c>
      <c r="CF1264" s="519">
        <v>0</v>
      </c>
      <c r="CG1264" s="519">
        <v>0</v>
      </c>
      <c r="CH1264" s="519">
        <v>0</v>
      </c>
      <c r="CI1264" s="519">
        <v>0</v>
      </c>
      <c r="CJ1264" s="519">
        <v>0</v>
      </c>
      <c r="CK1264" s="519">
        <v>0</v>
      </c>
      <c r="CL1264" s="519">
        <v>0</v>
      </c>
      <c r="CM1264" s="519">
        <v>0</v>
      </c>
      <c r="CN1264" s="519">
        <v>0</v>
      </c>
      <c r="CO1264" s="519">
        <v>0</v>
      </c>
      <c r="CP1264" s="519">
        <v>0</v>
      </c>
      <c r="CQ1264" s="519">
        <v>0</v>
      </c>
      <c r="CR1264" s="519">
        <v>0</v>
      </c>
      <c r="CS1264" s="519">
        <v>0</v>
      </c>
      <c r="CT1264" s="519">
        <v>0</v>
      </c>
      <c r="CU1264" s="519">
        <v>0</v>
      </c>
      <c r="CV1264" s="519">
        <v>0</v>
      </c>
      <c r="CW1264" s="519">
        <v>0</v>
      </c>
      <c r="CX1264" s="519">
        <v>0</v>
      </c>
      <c r="CY1264" s="519">
        <v>0</v>
      </c>
      <c r="CZ1264" s="519">
        <v>0</v>
      </c>
      <c r="DA1264" s="519">
        <v>0</v>
      </c>
      <c r="DB1264" s="519">
        <v>0</v>
      </c>
      <c r="DC1264" s="519">
        <v>0</v>
      </c>
      <c r="DD1264" s="519">
        <v>0</v>
      </c>
      <c r="DE1264" s="519">
        <v>0</v>
      </c>
      <c r="DF1264" s="519">
        <v>0</v>
      </c>
      <c r="DG1264" s="519">
        <v>0</v>
      </c>
      <c r="DH1264" s="519">
        <v>0</v>
      </c>
      <c r="DI1264" s="519">
        <v>0</v>
      </c>
      <c r="DJ1264" s="519">
        <v>0</v>
      </c>
      <c r="DK1264" s="519">
        <v>0</v>
      </c>
      <c r="DL1264" s="519">
        <v>0</v>
      </c>
      <c r="DM1264" s="519">
        <v>0</v>
      </c>
      <c r="DN1264" s="519">
        <v>0</v>
      </c>
      <c r="DO1264" s="519">
        <v>0</v>
      </c>
      <c r="DP1264" s="519">
        <v>0</v>
      </c>
      <c r="DQ1264" s="519">
        <v>0</v>
      </c>
      <c r="DR1264" s="519">
        <v>0</v>
      </c>
      <c r="DS1264" s="519">
        <v>0</v>
      </c>
      <c r="DT1264" s="519">
        <v>0</v>
      </c>
      <c r="DU1264" s="519">
        <v>0</v>
      </c>
      <c r="DV1264" s="519">
        <v>0</v>
      </c>
      <c r="DW1264" s="519">
        <v>0</v>
      </c>
      <c r="DX1264" s="519">
        <v>0</v>
      </c>
      <c r="DZ1264" s="337"/>
      <c r="EA1264" s="519" t="s">
        <v>1063</v>
      </c>
      <c r="EB1264" s="519" t="s">
        <v>1060</v>
      </c>
      <c r="EC1264" s="519">
        <v>37</v>
      </c>
      <c r="ED1264" s="183" t="str">
        <f t="shared" si="62"/>
        <v>SDN300237</v>
      </c>
      <c r="EE1264" s="519">
        <v>397.5</v>
      </c>
      <c r="EF1264" s="519">
        <v>10000</v>
      </c>
      <c r="EG1264" s="519">
        <v>10000</v>
      </c>
      <c r="EH1264" s="519">
        <v>10000</v>
      </c>
      <c r="EI1264" s="519">
        <v>10000</v>
      </c>
      <c r="EJ1264" s="519">
        <v>10000</v>
      </c>
      <c r="EK1264" s="519">
        <v>10000</v>
      </c>
      <c r="EL1264" s="519">
        <v>10000</v>
      </c>
      <c r="EM1264" s="519">
        <v>10000</v>
      </c>
      <c r="EN1264" s="519">
        <v>10000</v>
      </c>
      <c r="EO1264" s="519">
        <v>10000</v>
      </c>
      <c r="EP1264" s="519">
        <v>10000</v>
      </c>
      <c r="EQ1264" s="519">
        <v>10000</v>
      </c>
      <c r="ER1264" s="519">
        <v>10000</v>
      </c>
      <c r="ES1264" s="519">
        <v>10000</v>
      </c>
      <c r="ET1264" s="519">
        <v>10000</v>
      </c>
      <c r="EU1264" s="519">
        <v>10000</v>
      </c>
      <c r="EV1264" s="519">
        <v>10000</v>
      </c>
      <c r="EW1264" s="519">
        <v>10000</v>
      </c>
      <c r="EX1264" s="519">
        <v>10000</v>
      </c>
      <c r="EY1264" s="519">
        <v>10000</v>
      </c>
      <c r="EZ1264" s="519">
        <v>10000</v>
      </c>
      <c r="FA1264" s="519">
        <v>10000</v>
      </c>
      <c r="FB1264" s="519">
        <v>10000</v>
      </c>
      <c r="FC1264" s="519">
        <v>10000</v>
      </c>
      <c r="FD1264" s="519">
        <v>10000</v>
      </c>
      <c r="FE1264" s="519">
        <v>10000</v>
      </c>
      <c r="FF1264" s="519">
        <v>10096.5</v>
      </c>
      <c r="FG1264" s="519">
        <v>10414.5</v>
      </c>
      <c r="FH1264" s="519">
        <v>10732.5</v>
      </c>
      <c r="FI1264" s="519">
        <v>10732.5</v>
      </c>
      <c r="FJ1264" s="519">
        <v>10732.5</v>
      </c>
      <c r="FK1264" s="519">
        <v>10732.5</v>
      </c>
      <c r="FL1264" s="519">
        <v>10732.5</v>
      </c>
      <c r="FM1264" s="519">
        <v>10732.5</v>
      </c>
      <c r="FN1264" s="519">
        <v>10732.5</v>
      </c>
      <c r="FO1264" s="519">
        <v>10732.5</v>
      </c>
      <c r="FP1264" s="519">
        <v>10732.5</v>
      </c>
      <c r="FQ1264" s="519">
        <v>10732.5</v>
      </c>
      <c r="FR1264" s="519">
        <v>10732.5</v>
      </c>
      <c r="FS1264" s="519">
        <v>10732.5</v>
      </c>
      <c r="FT1264" s="519">
        <v>10732.5</v>
      </c>
      <c r="FU1264" s="519">
        <v>10732.5</v>
      </c>
      <c r="FV1264" s="519">
        <v>10732.5</v>
      </c>
      <c r="FW1264" s="519">
        <v>10732.5</v>
      </c>
      <c r="FX1264" s="519">
        <v>0</v>
      </c>
      <c r="FY1264" s="519">
        <v>0</v>
      </c>
      <c r="FZ1264" s="519">
        <v>0</v>
      </c>
      <c r="GA1264" s="519">
        <v>0</v>
      </c>
      <c r="GB1264" s="519">
        <v>0</v>
      </c>
      <c r="GC1264" s="519">
        <v>0</v>
      </c>
      <c r="GD1264" s="519">
        <v>0</v>
      </c>
      <c r="GE1264" s="519">
        <v>0</v>
      </c>
      <c r="GF1264" s="519">
        <v>0</v>
      </c>
      <c r="GG1264" s="519">
        <v>0</v>
      </c>
      <c r="GH1264" s="519">
        <v>0</v>
      </c>
      <c r="GI1264" s="519">
        <v>0</v>
      </c>
      <c r="GJ1264" s="519">
        <v>0</v>
      </c>
      <c r="GK1264" s="519">
        <v>0</v>
      </c>
      <c r="GL1264" s="519">
        <v>0</v>
      </c>
      <c r="GM1264" s="519">
        <v>0</v>
      </c>
      <c r="GN1264" s="519">
        <v>0</v>
      </c>
      <c r="GO1264" s="519">
        <v>0</v>
      </c>
      <c r="GP1264" s="519">
        <v>0</v>
      </c>
      <c r="GQ1264" s="519">
        <v>0</v>
      </c>
      <c r="GR1264" s="519">
        <v>0</v>
      </c>
      <c r="GS1264" s="519">
        <v>0</v>
      </c>
      <c r="GT1264" s="519">
        <v>0</v>
      </c>
      <c r="GU1264" s="519">
        <v>0</v>
      </c>
      <c r="GV1264" s="519">
        <v>0</v>
      </c>
      <c r="GW1264" s="519">
        <v>0</v>
      </c>
      <c r="GX1264" s="519">
        <v>0</v>
      </c>
      <c r="GY1264" s="519">
        <v>0</v>
      </c>
      <c r="GZ1264" s="519">
        <v>0</v>
      </c>
      <c r="HA1264" s="519">
        <v>0</v>
      </c>
      <c r="HB1264" s="519">
        <v>0</v>
      </c>
      <c r="HC1264" s="519">
        <v>0</v>
      </c>
      <c r="HD1264" s="519">
        <v>0</v>
      </c>
      <c r="HE1264" s="519">
        <v>0</v>
      </c>
      <c r="HF1264" s="519">
        <v>0</v>
      </c>
      <c r="HG1264" s="519">
        <v>0</v>
      </c>
      <c r="HH1264" s="519">
        <v>0</v>
      </c>
      <c r="HI1264" s="519">
        <v>0</v>
      </c>
      <c r="HJ1264" s="519">
        <v>0</v>
      </c>
      <c r="HK1264" s="519">
        <v>0</v>
      </c>
      <c r="HL1264" s="519">
        <v>0</v>
      </c>
      <c r="HM1264" s="519">
        <v>0</v>
      </c>
      <c r="HN1264" s="519">
        <v>0</v>
      </c>
      <c r="HO1264" s="519">
        <v>0</v>
      </c>
      <c r="HP1264" s="519">
        <v>0</v>
      </c>
      <c r="HQ1264" s="519">
        <v>0</v>
      </c>
      <c r="HR1264" s="519">
        <v>0</v>
      </c>
      <c r="HS1264" s="519">
        <v>0</v>
      </c>
      <c r="HT1264" s="519">
        <v>0</v>
      </c>
      <c r="HU1264" s="519">
        <v>0</v>
      </c>
      <c r="HV1264" s="519">
        <v>0</v>
      </c>
      <c r="HW1264" s="519">
        <v>0</v>
      </c>
      <c r="HX1264" s="519">
        <v>0</v>
      </c>
      <c r="HY1264" s="519">
        <v>0</v>
      </c>
      <c r="HZ1264" s="519">
        <v>0</v>
      </c>
      <c r="IA1264" s="519">
        <v>0</v>
      </c>
      <c r="IB1264" s="519">
        <v>0</v>
      </c>
      <c r="IC1264" s="519">
        <v>0</v>
      </c>
      <c r="ID1264" s="519">
        <v>0</v>
      </c>
      <c r="IE1264" s="519">
        <v>0</v>
      </c>
      <c r="IF1264" s="519">
        <v>0</v>
      </c>
      <c r="IG1264" s="519">
        <v>0</v>
      </c>
      <c r="IH1264" s="519">
        <v>0</v>
      </c>
      <c r="II1264" s="519">
        <v>0</v>
      </c>
      <c r="IJ1264" s="519">
        <v>0</v>
      </c>
      <c r="IK1264" s="519">
        <v>0</v>
      </c>
    </row>
    <row r="1265" spans="2:245" hidden="1">
      <c r="B1265" s="519" t="s">
        <v>1061</v>
      </c>
      <c r="C1265" s="519"/>
      <c r="D1265" s="519"/>
      <c r="E1265" s="519"/>
      <c r="F1265" s="519">
        <v>1</v>
      </c>
      <c r="G1265" s="519"/>
      <c r="H1265" s="519">
        <v>2</v>
      </c>
      <c r="I1265" s="519">
        <v>13</v>
      </c>
      <c r="J1265" s="519" t="str">
        <f t="shared" si="60"/>
        <v>SDN15010213</v>
      </c>
      <c r="K1265" s="519">
        <v>504</v>
      </c>
      <c r="M1265" s="337"/>
      <c r="N1265" s="519" t="s">
        <v>1063</v>
      </c>
      <c r="O1265" s="519" t="s">
        <v>1060</v>
      </c>
      <c r="P1265" s="519">
        <v>38</v>
      </c>
      <c r="Q1265" s="521" t="str">
        <f t="shared" si="61"/>
        <v>SDN300238</v>
      </c>
      <c r="R1265" s="519">
        <v>424</v>
      </c>
      <c r="S1265" s="519">
        <v>2000</v>
      </c>
      <c r="T1265" s="519">
        <v>2000</v>
      </c>
      <c r="U1265" s="519">
        <v>2000</v>
      </c>
      <c r="V1265" s="519">
        <v>2120</v>
      </c>
      <c r="W1265" s="519">
        <v>2544</v>
      </c>
      <c r="X1265" s="519">
        <v>2968</v>
      </c>
      <c r="Y1265" s="519">
        <v>3392</v>
      </c>
      <c r="Z1265" s="519">
        <v>3816</v>
      </c>
      <c r="AA1265" s="519">
        <v>4240</v>
      </c>
      <c r="AB1265" s="519">
        <v>4664</v>
      </c>
      <c r="AC1265" s="519">
        <v>5088</v>
      </c>
      <c r="AD1265" s="519">
        <v>5512</v>
      </c>
      <c r="AE1265" s="519">
        <v>5936</v>
      </c>
      <c r="AF1265" s="519">
        <v>6360</v>
      </c>
      <c r="AG1265" s="519">
        <v>6699.2</v>
      </c>
      <c r="AH1265" s="519">
        <v>7038.4</v>
      </c>
      <c r="AI1265" s="519">
        <v>7377.6</v>
      </c>
      <c r="AJ1265" s="519">
        <v>7716.8</v>
      </c>
      <c r="AK1265" s="519">
        <v>8056</v>
      </c>
      <c r="AL1265" s="519">
        <v>8395.2000000000007</v>
      </c>
      <c r="AM1265" s="519">
        <v>8734.4</v>
      </c>
      <c r="AN1265" s="519">
        <v>9073.6</v>
      </c>
      <c r="AO1265" s="519">
        <v>9412.7999999999993</v>
      </c>
      <c r="AP1265" s="519">
        <v>9752</v>
      </c>
      <c r="AQ1265" s="519">
        <v>10091.200000000001</v>
      </c>
      <c r="AR1265" s="519">
        <v>10430.4</v>
      </c>
      <c r="AS1265" s="519">
        <v>10769.6</v>
      </c>
      <c r="AT1265" s="519">
        <v>11108.8</v>
      </c>
      <c r="AU1265" s="519">
        <v>11448</v>
      </c>
      <c r="AV1265" s="519">
        <v>11448</v>
      </c>
      <c r="AW1265" s="519">
        <v>11448</v>
      </c>
      <c r="AX1265" s="519">
        <v>11448</v>
      </c>
      <c r="AY1265" s="519">
        <v>11448</v>
      </c>
      <c r="AZ1265" s="519">
        <v>11448</v>
      </c>
      <c r="BA1265" s="519">
        <v>11448</v>
      </c>
      <c r="BB1265" s="519">
        <v>11448</v>
      </c>
      <c r="BC1265" s="519">
        <v>11448</v>
      </c>
      <c r="BD1265" s="519">
        <v>11448</v>
      </c>
      <c r="BE1265" s="519">
        <v>11448</v>
      </c>
      <c r="BF1265" s="519">
        <v>11448</v>
      </c>
      <c r="BG1265" s="519">
        <v>11448</v>
      </c>
      <c r="BH1265" s="519">
        <v>11448</v>
      </c>
      <c r="BI1265" s="519">
        <v>11448</v>
      </c>
      <c r="BJ1265" s="519">
        <v>11448</v>
      </c>
      <c r="BK1265" s="519">
        <v>0</v>
      </c>
      <c r="BL1265" s="519">
        <v>0</v>
      </c>
      <c r="BM1265" s="519">
        <v>0</v>
      </c>
      <c r="BN1265" s="519">
        <v>0</v>
      </c>
      <c r="BO1265" s="519">
        <v>0</v>
      </c>
      <c r="BP1265" s="519">
        <v>0</v>
      </c>
      <c r="BQ1265" s="519">
        <v>0</v>
      </c>
      <c r="BR1265" s="519">
        <v>0</v>
      </c>
      <c r="BS1265" s="519">
        <v>0</v>
      </c>
      <c r="BT1265" s="519">
        <v>0</v>
      </c>
      <c r="BU1265" s="519">
        <v>0</v>
      </c>
      <c r="BV1265" s="519">
        <v>0</v>
      </c>
      <c r="BW1265" s="519">
        <v>0</v>
      </c>
      <c r="BX1265" s="519">
        <v>0</v>
      </c>
      <c r="BY1265" s="519">
        <v>0</v>
      </c>
      <c r="BZ1265" s="519">
        <v>0</v>
      </c>
      <c r="CA1265" s="519">
        <v>0</v>
      </c>
      <c r="CB1265" s="519">
        <v>0</v>
      </c>
      <c r="CC1265" s="519">
        <v>0</v>
      </c>
      <c r="CD1265" s="519">
        <v>0</v>
      </c>
      <c r="CE1265" s="519">
        <v>0</v>
      </c>
      <c r="CF1265" s="519">
        <v>0</v>
      </c>
      <c r="CG1265" s="519">
        <v>0</v>
      </c>
      <c r="CH1265" s="519">
        <v>0</v>
      </c>
      <c r="CI1265" s="519">
        <v>0</v>
      </c>
      <c r="CJ1265" s="519">
        <v>0</v>
      </c>
      <c r="CK1265" s="519">
        <v>0</v>
      </c>
      <c r="CL1265" s="519">
        <v>0</v>
      </c>
      <c r="CM1265" s="519">
        <v>0</v>
      </c>
      <c r="CN1265" s="519">
        <v>0</v>
      </c>
      <c r="CO1265" s="519">
        <v>0</v>
      </c>
      <c r="CP1265" s="519">
        <v>0</v>
      </c>
      <c r="CQ1265" s="519">
        <v>0</v>
      </c>
      <c r="CR1265" s="519">
        <v>0</v>
      </c>
      <c r="CS1265" s="519">
        <v>0</v>
      </c>
      <c r="CT1265" s="519">
        <v>0</v>
      </c>
      <c r="CU1265" s="519">
        <v>0</v>
      </c>
      <c r="CV1265" s="519">
        <v>0</v>
      </c>
      <c r="CW1265" s="519">
        <v>0</v>
      </c>
      <c r="CX1265" s="519">
        <v>0</v>
      </c>
      <c r="CY1265" s="519">
        <v>0</v>
      </c>
      <c r="CZ1265" s="519">
        <v>0</v>
      </c>
      <c r="DA1265" s="519">
        <v>0</v>
      </c>
      <c r="DB1265" s="519">
        <v>0</v>
      </c>
      <c r="DC1265" s="519">
        <v>0</v>
      </c>
      <c r="DD1265" s="519">
        <v>0</v>
      </c>
      <c r="DE1265" s="519">
        <v>0</v>
      </c>
      <c r="DF1265" s="519">
        <v>0</v>
      </c>
      <c r="DG1265" s="519">
        <v>0</v>
      </c>
      <c r="DH1265" s="519">
        <v>0</v>
      </c>
      <c r="DI1265" s="519">
        <v>0</v>
      </c>
      <c r="DJ1265" s="519">
        <v>0</v>
      </c>
      <c r="DK1265" s="519">
        <v>0</v>
      </c>
      <c r="DL1265" s="519">
        <v>0</v>
      </c>
      <c r="DM1265" s="519">
        <v>0</v>
      </c>
      <c r="DN1265" s="519">
        <v>0</v>
      </c>
      <c r="DO1265" s="519">
        <v>0</v>
      </c>
      <c r="DP1265" s="519">
        <v>0</v>
      </c>
      <c r="DQ1265" s="519">
        <v>0</v>
      </c>
      <c r="DR1265" s="519">
        <v>0</v>
      </c>
      <c r="DS1265" s="519">
        <v>0</v>
      </c>
      <c r="DT1265" s="519">
        <v>0</v>
      </c>
      <c r="DU1265" s="519">
        <v>0</v>
      </c>
      <c r="DV1265" s="519">
        <v>0</v>
      </c>
      <c r="DW1265" s="519">
        <v>0</v>
      </c>
      <c r="DX1265" s="519">
        <v>0</v>
      </c>
      <c r="DZ1265" s="337"/>
      <c r="EA1265" s="519" t="s">
        <v>1063</v>
      </c>
      <c r="EB1265" s="519" t="s">
        <v>1060</v>
      </c>
      <c r="EC1265" s="519">
        <v>38</v>
      </c>
      <c r="ED1265" s="183" t="str">
        <f t="shared" si="62"/>
        <v>SDN300238</v>
      </c>
      <c r="EE1265" s="519">
        <v>424</v>
      </c>
      <c r="EF1265" s="519">
        <v>10000</v>
      </c>
      <c r="EG1265" s="519">
        <v>10000</v>
      </c>
      <c r="EH1265" s="519">
        <v>10000</v>
      </c>
      <c r="EI1265" s="519">
        <v>10000</v>
      </c>
      <c r="EJ1265" s="519">
        <v>10000</v>
      </c>
      <c r="EK1265" s="519">
        <v>10000</v>
      </c>
      <c r="EL1265" s="519">
        <v>10000</v>
      </c>
      <c r="EM1265" s="519">
        <v>10000</v>
      </c>
      <c r="EN1265" s="519">
        <v>10000</v>
      </c>
      <c r="EO1265" s="519">
        <v>10000</v>
      </c>
      <c r="EP1265" s="519">
        <v>10000</v>
      </c>
      <c r="EQ1265" s="519">
        <v>10000</v>
      </c>
      <c r="ER1265" s="519">
        <v>10000</v>
      </c>
      <c r="ES1265" s="519">
        <v>10000</v>
      </c>
      <c r="ET1265" s="519">
        <v>10000</v>
      </c>
      <c r="EU1265" s="519">
        <v>10000</v>
      </c>
      <c r="EV1265" s="519">
        <v>10000</v>
      </c>
      <c r="EW1265" s="519">
        <v>10000</v>
      </c>
      <c r="EX1265" s="519">
        <v>10000</v>
      </c>
      <c r="EY1265" s="519">
        <v>10000</v>
      </c>
      <c r="EZ1265" s="519">
        <v>10000</v>
      </c>
      <c r="FA1265" s="519">
        <v>10000</v>
      </c>
      <c r="FB1265" s="519">
        <v>10000</v>
      </c>
      <c r="FC1265" s="519">
        <v>10000</v>
      </c>
      <c r="FD1265" s="519">
        <v>10091.200000000001</v>
      </c>
      <c r="FE1265" s="519">
        <v>10430.4</v>
      </c>
      <c r="FF1265" s="519">
        <v>10769.6</v>
      </c>
      <c r="FG1265" s="519">
        <v>11108.8</v>
      </c>
      <c r="FH1265" s="519">
        <v>11448</v>
      </c>
      <c r="FI1265" s="519">
        <v>11448</v>
      </c>
      <c r="FJ1265" s="519">
        <v>11448</v>
      </c>
      <c r="FK1265" s="519">
        <v>11448</v>
      </c>
      <c r="FL1265" s="519">
        <v>11448</v>
      </c>
      <c r="FM1265" s="519">
        <v>11448</v>
      </c>
      <c r="FN1265" s="519">
        <v>11448</v>
      </c>
      <c r="FO1265" s="519">
        <v>11448</v>
      </c>
      <c r="FP1265" s="519">
        <v>11448</v>
      </c>
      <c r="FQ1265" s="519">
        <v>11448</v>
      </c>
      <c r="FR1265" s="519">
        <v>11448</v>
      </c>
      <c r="FS1265" s="519">
        <v>11448</v>
      </c>
      <c r="FT1265" s="519">
        <v>11448</v>
      </c>
      <c r="FU1265" s="519">
        <v>11448</v>
      </c>
      <c r="FV1265" s="519">
        <v>11448</v>
      </c>
      <c r="FW1265" s="519">
        <v>11448</v>
      </c>
      <c r="FX1265" s="519">
        <v>0</v>
      </c>
      <c r="FY1265" s="519">
        <v>0</v>
      </c>
      <c r="FZ1265" s="519">
        <v>0</v>
      </c>
      <c r="GA1265" s="519">
        <v>0</v>
      </c>
      <c r="GB1265" s="519">
        <v>0</v>
      </c>
      <c r="GC1265" s="519">
        <v>0</v>
      </c>
      <c r="GD1265" s="519">
        <v>0</v>
      </c>
      <c r="GE1265" s="519">
        <v>0</v>
      </c>
      <c r="GF1265" s="519">
        <v>0</v>
      </c>
      <c r="GG1265" s="519">
        <v>0</v>
      </c>
      <c r="GH1265" s="519">
        <v>0</v>
      </c>
      <c r="GI1265" s="519">
        <v>0</v>
      </c>
      <c r="GJ1265" s="519">
        <v>0</v>
      </c>
      <c r="GK1265" s="519">
        <v>0</v>
      </c>
      <c r="GL1265" s="519">
        <v>0</v>
      </c>
      <c r="GM1265" s="519">
        <v>0</v>
      </c>
      <c r="GN1265" s="519">
        <v>0</v>
      </c>
      <c r="GO1265" s="519">
        <v>0</v>
      </c>
      <c r="GP1265" s="519">
        <v>0</v>
      </c>
      <c r="GQ1265" s="519">
        <v>0</v>
      </c>
      <c r="GR1265" s="519">
        <v>0</v>
      </c>
      <c r="GS1265" s="519">
        <v>0</v>
      </c>
      <c r="GT1265" s="519">
        <v>0</v>
      </c>
      <c r="GU1265" s="519">
        <v>0</v>
      </c>
      <c r="GV1265" s="519">
        <v>0</v>
      </c>
      <c r="GW1265" s="519">
        <v>0</v>
      </c>
      <c r="GX1265" s="519">
        <v>0</v>
      </c>
      <c r="GY1265" s="519">
        <v>0</v>
      </c>
      <c r="GZ1265" s="519">
        <v>0</v>
      </c>
      <c r="HA1265" s="519">
        <v>0</v>
      </c>
      <c r="HB1265" s="519">
        <v>0</v>
      </c>
      <c r="HC1265" s="519">
        <v>0</v>
      </c>
      <c r="HD1265" s="519">
        <v>0</v>
      </c>
      <c r="HE1265" s="519">
        <v>0</v>
      </c>
      <c r="HF1265" s="519">
        <v>0</v>
      </c>
      <c r="HG1265" s="519">
        <v>0</v>
      </c>
      <c r="HH1265" s="519">
        <v>0</v>
      </c>
      <c r="HI1265" s="519">
        <v>0</v>
      </c>
      <c r="HJ1265" s="519">
        <v>0</v>
      </c>
      <c r="HK1265" s="519">
        <v>0</v>
      </c>
      <c r="HL1265" s="519">
        <v>0</v>
      </c>
      <c r="HM1265" s="519">
        <v>0</v>
      </c>
      <c r="HN1265" s="519">
        <v>0</v>
      </c>
      <c r="HO1265" s="519">
        <v>0</v>
      </c>
      <c r="HP1265" s="519">
        <v>0</v>
      </c>
      <c r="HQ1265" s="519">
        <v>0</v>
      </c>
      <c r="HR1265" s="519">
        <v>0</v>
      </c>
      <c r="HS1265" s="519">
        <v>0</v>
      </c>
      <c r="HT1265" s="519">
        <v>0</v>
      </c>
      <c r="HU1265" s="519">
        <v>0</v>
      </c>
      <c r="HV1265" s="519">
        <v>0</v>
      </c>
      <c r="HW1265" s="519">
        <v>0</v>
      </c>
      <c r="HX1265" s="519">
        <v>0</v>
      </c>
      <c r="HY1265" s="519">
        <v>0</v>
      </c>
      <c r="HZ1265" s="519">
        <v>0</v>
      </c>
      <c r="IA1265" s="519">
        <v>0</v>
      </c>
      <c r="IB1265" s="519">
        <v>0</v>
      </c>
      <c r="IC1265" s="519">
        <v>0</v>
      </c>
      <c r="ID1265" s="519">
        <v>0</v>
      </c>
      <c r="IE1265" s="519">
        <v>0</v>
      </c>
      <c r="IF1265" s="519">
        <v>0</v>
      </c>
      <c r="IG1265" s="519">
        <v>0</v>
      </c>
      <c r="IH1265" s="519">
        <v>0</v>
      </c>
      <c r="II1265" s="519">
        <v>0</v>
      </c>
      <c r="IJ1265" s="519">
        <v>0</v>
      </c>
      <c r="IK1265" s="519">
        <v>0</v>
      </c>
    </row>
    <row r="1266" spans="2:245" hidden="1">
      <c r="B1266" s="519" t="s">
        <v>1061</v>
      </c>
      <c r="C1266" s="519"/>
      <c r="D1266" s="519"/>
      <c r="E1266" s="519"/>
      <c r="F1266" s="519">
        <v>1</v>
      </c>
      <c r="G1266" s="519"/>
      <c r="H1266" s="519">
        <v>2</v>
      </c>
      <c r="I1266" s="519">
        <v>14</v>
      </c>
      <c r="J1266" s="519" t="str">
        <f t="shared" si="60"/>
        <v>SDN15010214</v>
      </c>
      <c r="K1266" s="519">
        <v>504</v>
      </c>
      <c r="M1266" s="337"/>
      <c r="N1266" s="519" t="s">
        <v>1063</v>
      </c>
      <c r="O1266" s="519" t="s">
        <v>1060</v>
      </c>
      <c r="P1266" s="519">
        <v>39</v>
      </c>
      <c r="Q1266" s="521" t="str">
        <f t="shared" si="61"/>
        <v>SDN300239</v>
      </c>
      <c r="R1266" s="519">
        <v>429.3</v>
      </c>
      <c r="S1266" s="519">
        <v>2000</v>
      </c>
      <c r="T1266" s="519">
        <v>2000</v>
      </c>
      <c r="U1266" s="519">
        <v>2000</v>
      </c>
      <c r="V1266" s="519">
        <v>2146.5</v>
      </c>
      <c r="W1266" s="519">
        <v>2575.8000000000002</v>
      </c>
      <c r="X1266" s="519">
        <v>3005.1</v>
      </c>
      <c r="Y1266" s="519">
        <v>3434.4</v>
      </c>
      <c r="Z1266" s="519">
        <v>3863.7</v>
      </c>
      <c r="AA1266" s="519">
        <v>4293</v>
      </c>
      <c r="AB1266" s="519">
        <v>4722.3</v>
      </c>
      <c r="AC1266" s="519">
        <v>5151.6000000000004</v>
      </c>
      <c r="AD1266" s="519">
        <v>5580.9</v>
      </c>
      <c r="AE1266" s="519">
        <v>6010.2</v>
      </c>
      <c r="AF1266" s="519">
        <v>6439.5</v>
      </c>
      <c r="AG1266" s="519">
        <v>6782.9</v>
      </c>
      <c r="AH1266" s="519">
        <v>7126.4</v>
      </c>
      <c r="AI1266" s="519">
        <v>7469.8</v>
      </c>
      <c r="AJ1266" s="519">
        <v>7813.3</v>
      </c>
      <c r="AK1266" s="519">
        <v>8156.7</v>
      </c>
      <c r="AL1266" s="519">
        <v>8500.1</v>
      </c>
      <c r="AM1266" s="519">
        <v>8843.6</v>
      </c>
      <c r="AN1266" s="519">
        <v>9187</v>
      </c>
      <c r="AO1266" s="519">
        <v>9530.5</v>
      </c>
      <c r="AP1266" s="519">
        <v>9873.9</v>
      </c>
      <c r="AQ1266" s="519">
        <v>10217.299999999999</v>
      </c>
      <c r="AR1266" s="519">
        <v>10560.8</v>
      </c>
      <c r="AS1266" s="519">
        <v>10904.2</v>
      </c>
      <c r="AT1266" s="519">
        <v>11247.7</v>
      </c>
      <c r="AU1266" s="519">
        <v>11591.1</v>
      </c>
      <c r="AV1266" s="519">
        <v>11591.1</v>
      </c>
      <c r="AW1266" s="519">
        <v>11591.1</v>
      </c>
      <c r="AX1266" s="519">
        <v>11591.1</v>
      </c>
      <c r="AY1266" s="519">
        <v>11591.1</v>
      </c>
      <c r="AZ1266" s="519">
        <v>11591.1</v>
      </c>
      <c r="BA1266" s="519">
        <v>11591.1</v>
      </c>
      <c r="BB1266" s="519">
        <v>11591.1</v>
      </c>
      <c r="BC1266" s="519">
        <v>11591.1</v>
      </c>
      <c r="BD1266" s="519">
        <v>11591.1</v>
      </c>
      <c r="BE1266" s="519">
        <v>11591.1</v>
      </c>
      <c r="BF1266" s="519">
        <v>11591.1</v>
      </c>
      <c r="BG1266" s="519">
        <v>11591.1</v>
      </c>
      <c r="BH1266" s="519">
        <v>11591.1</v>
      </c>
      <c r="BI1266" s="519">
        <v>11591.1</v>
      </c>
      <c r="BJ1266" s="519">
        <v>11591.1</v>
      </c>
      <c r="BK1266" s="519">
        <v>0</v>
      </c>
      <c r="BL1266" s="519">
        <v>0</v>
      </c>
      <c r="BM1266" s="519">
        <v>0</v>
      </c>
      <c r="BN1266" s="519">
        <v>0</v>
      </c>
      <c r="BO1266" s="519">
        <v>0</v>
      </c>
      <c r="BP1266" s="519">
        <v>0</v>
      </c>
      <c r="BQ1266" s="519">
        <v>0</v>
      </c>
      <c r="BR1266" s="519">
        <v>0</v>
      </c>
      <c r="BS1266" s="519">
        <v>0</v>
      </c>
      <c r="BT1266" s="519">
        <v>0</v>
      </c>
      <c r="BU1266" s="519">
        <v>0</v>
      </c>
      <c r="BV1266" s="519">
        <v>0</v>
      </c>
      <c r="BW1266" s="519">
        <v>0</v>
      </c>
      <c r="BX1266" s="519">
        <v>0</v>
      </c>
      <c r="BY1266" s="519">
        <v>0</v>
      </c>
      <c r="BZ1266" s="519">
        <v>0</v>
      </c>
      <c r="CA1266" s="519">
        <v>0</v>
      </c>
      <c r="CB1266" s="519">
        <v>0</v>
      </c>
      <c r="CC1266" s="519">
        <v>0</v>
      </c>
      <c r="CD1266" s="519">
        <v>0</v>
      </c>
      <c r="CE1266" s="519">
        <v>0</v>
      </c>
      <c r="CF1266" s="519">
        <v>0</v>
      </c>
      <c r="CG1266" s="519">
        <v>0</v>
      </c>
      <c r="CH1266" s="519">
        <v>0</v>
      </c>
      <c r="CI1266" s="519">
        <v>0</v>
      </c>
      <c r="CJ1266" s="519">
        <v>0</v>
      </c>
      <c r="CK1266" s="519">
        <v>0</v>
      </c>
      <c r="CL1266" s="519">
        <v>0</v>
      </c>
      <c r="CM1266" s="519">
        <v>0</v>
      </c>
      <c r="CN1266" s="519">
        <v>0</v>
      </c>
      <c r="CO1266" s="519">
        <v>0</v>
      </c>
      <c r="CP1266" s="519">
        <v>0</v>
      </c>
      <c r="CQ1266" s="519">
        <v>0</v>
      </c>
      <c r="CR1266" s="519">
        <v>0</v>
      </c>
      <c r="CS1266" s="519">
        <v>0</v>
      </c>
      <c r="CT1266" s="519">
        <v>0</v>
      </c>
      <c r="CU1266" s="519">
        <v>0</v>
      </c>
      <c r="CV1266" s="519">
        <v>0</v>
      </c>
      <c r="CW1266" s="519">
        <v>0</v>
      </c>
      <c r="CX1266" s="519">
        <v>0</v>
      </c>
      <c r="CY1266" s="519">
        <v>0</v>
      </c>
      <c r="CZ1266" s="519">
        <v>0</v>
      </c>
      <c r="DA1266" s="519">
        <v>0</v>
      </c>
      <c r="DB1266" s="519">
        <v>0</v>
      </c>
      <c r="DC1266" s="519">
        <v>0</v>
      </c>
      <c r="DD1266" s="519">
        <v>0</v>
      </c>
      <c r="DE1266" s="519">
        <v>0</v>
      </c>
      <c r="DF1266" s="519">
        <v>0</v>
      </c>
      <c r="DG1266" s="519">
        <v>0</v>
      </c>
      <c r="DH1266" s="519">
        <v>0</v>
      </c>
      <c r="DI1266" s="519">
        <v>0</v>
      </c>
      <c r="DJ1266" s="519">
        <v>0</v>
      </c>
      <c r="DK1266" s="519">
        <v>0</v>
      </c>
      <c r="DL1266" s="519">
        <v>0</v>
      </c>
      <c r="DM1266" s="519">
        <v>0</v>
      </c>
      <c r="DN1266" s="519">
        <v>0</v>
      </c>
      <c r="DO1266" s="519">
        <v>0</v>
      </c>
      <c r="DP1266" s="519">
        <v>0</v>
      </c>
      <c r="DQ1266" s="519">
        <v>0</v>
      </c>
      <c r="DR1266" s="519">
        <v>0</v>
      </c>
      <c r="DS1266" s="519">
        <v>0</v>
      </c>
      <c r="DT1266" s="519">
        <v>0</v>
      </c>
      <c r="DU1266" s="519">
        <v>0</v>
      </c>
      <c r="DV1266" s="519">
        <v>0</v>
      </c>
      <c r="DW1266" s="519">
        <v>0</v>
      </c>
      <c r="DX1266" s="519">
        <v>0</v>
      </c>
      <c r="DZ1266" s="337"/>
      <c r="EA1266" s="519" t="s">
        <v>1063</v>
      </c>
      <c r="EB1266" s="519" t="s">
        <v>1060</v>
      </c>
      <c r="EC1266" s="519">
        <v>39</v>
      </c>
      <c r="ED1266" s="183" t="str">
        <f t="shared" si="62"/>
        <v>SDN300239</v>
      </c>
      <c r="EE1266" s="519">
        <v>429.3</v>
      </c>
      <c r="EF1266" s="519">
        <v>10000</v>
      </c>
      <c r="EG1266" s="519">
        <v>10000</v>
      </c>
      <c r="EH1266" s="519">
        <v>10000</v>
      </c>
      <c r="EI1266" s="519">
        <v>10000</v>
      </c>
      <c r="EJ1266" s="519">
        <v>10000</v>
      </c>
      <c r="EK1266" s="519">
        <v>10000</v>
      </c>
      <c r="EL1266" s="519">
        <v>10000</v>
      </c>
      <c r="EM1266" s="519">
        <v>10000</v>
      </c>
      <c r="EN1266" s="519">
        <v>10000</v>
      </c>
      <c r="EO1266" s="519">
        <v>10000</v>
      </c>
      <c r="EP1266" s="519">
        <v>10000</v>
      </c>
      <c r="EQ1266" s="519">
        <v>10000</v>
      </c>
      <c r="ER1266" s="519">
        <v>10000</v>
      </c>
      <c r="ES1266" s="519">
        <v>10000</v>
      </c>
      <c r="ET1266" s="519">
        <v>10000</v>
      </c>
      <c r="EU1266" s="519">
        <v>10000</v>
      </c>
      <c r="EV1266" s="519">
        <v>10000</v>
      </c>
      <c r="EW1266" s="519">
        <v>10000</v>
      </c>
      <c r="EX1266" s="519">
        <v>10000</v>
      </c>
      <c r="EY1266" s="519">
        <v>10000</v>
      </c>
      <c r="EZ1266" s="519">
        <v>10000</v>
      </c>
      <c r="FA1266" s="519">
        <v>10000</v>
      </c>
      <c r="FB1266" s="519">
        <v>10000</v>
      </c>
      <c r="FC1266" s="519">
        <v>10000</v>
      </c>
      <c r="FD1266" s="519">
        <v>10217.299999999999</v>
      </c>
      <c r="FE1266" s="519">
        <v>10560.8</v>
      </c>
      <c r="FF1266" s="519">
        <v>10904.2</v>
      </c>
      <c r="FG1266" s="519">
        <v>11247.7</v>
      </c>
      <c r="FH1266" s="519">
        <v>11591.1</v>
      </c>
      <c r="FI1266" s="519">
        <v>11591.1</v>
      </c>
      <c r="FJ1266" s="519">
        <v>11591.1</v>
      </c>
      <c r="FK1266" s="519">
        <v>11591.1</v>
      </c>
      <c r="FL1266" s="519">
        <v>11591.1</v>
      </c>
      <c r="FM1266" s="519">
        <v>11591.1</v>
      </c>
      <c r="FN1266" s="519">
        <v>11591.1</v>
      </c>
      <c r="FO1266" s="519">
        <v>11591.1</v>
      </c>
      <c r="FP1266" s="519">
        <v>11591.1</v>
      </c>
      <c r="FQ1266" s="519">
        <v>11591.1</v>
      </c>
      <c r="FR1266" s="519">
        <v>11591.1</v>
      </c>
      <c r="FS1266" s="519">
        <v>11591.1</v>
      </c>
      <c r="FT1266" s="519">
        <v>11591.1</v>
      </c>
      <c r="FU1266" s="519">
        <v>11591.1</v>
      </c>
      <c r="FV1266" s="519">
        <v>11591.1</v>
      </c>
      <c r="FW1266" s="519">
        <v>11591.1</v>
      </c>
      <c r="FX1266" s="519">
        <v>0</v>
      </c>
      <c r="FY1266" s="519">
        <v>0</v>
      </c>
      <c r="FZ1266" s="519">
        <v>0</v>
      </c>
      <c r="GA1266" s="519">
        <v>0</v>
      </c>
      <c r="GB1266" s="519">
        <v>0</v>
      </c>
      <c r="GC1266" s="519">
        <v>0</v>
      </c>
      <c r="GD1266" s="519">
        <v>0</v>
      </c>
      <c r="GE1266" s="519">
        <v>0</v>
      </c>
      <c r="GF1266" s="519">
        <v>0</v>
      </c>
      <c r="GG1266" s="519">
        <v>0</v>
      </c>
      <c r="GH1266" s="519">
        <v>0</v>
      </c>
      <c r="GI1266" s="519">
        <v>0</v>
      </c>
      <c r="GJ1266" s="519">
        <v>0</v>
      </c>
      <c r="GK1266" s="519">
        <v>0</v>
      </c>
      <c r="GL1266" s="519">
        <v>0</v>
      </c>
      <c r="GM1266" s="519">
        <v>0</v>
      </c>
      <c r="GN1266" s="519">
        <v>0</v>
      </c>
      <c r="GO1266" s="519">
        <v>0</v>
      </c>
      <c r="GP1266" s="519">
        <v>0</v>
      </c>
      <c r="GQ1266" s="519">
        <v>0</v>
      </c>
      <c r="GR1266" s="519">
        <v>0</v>
      </c>
      <c r="GS1266" s="519">
        <v>0</v>
      </c>
      <c r="GT1266" s="519">
        <v>0</v>
      </c>
      <c r="GU1266" s="519">
        <v>0</v>
      </c>
      <c r="GV1266" s="519">
        <v>0</v>
      </c>
      <c r="GW1266" s="519">
        <v>0</v>
      </c>
      <c r="GX1266" s="519">
        <v>0</v>
      </c>
      <c r="GY1266" s="519">
        <v>0</v>
      </c>
      <c r="GZ1266" s="519">
        <v>0</v>
      </c>
      <c r="HA1266" s="519">
        <v>0</v>
      </c>
      <c r="HB1266" s="519">
        <v>0</v>
      </c>
      <c r="HC1266" s="519">
        <v>0</v>
      </c>
      <c r="HD1266" s="519">
        <v>0</v>
      </c>
      <c r="HE1266" s="519">
        <v>0</v>
      </c>
      <c r="HF1266" s="519">
        <v>0</v>
      </c>
      <c r="HG1266" s="519">
        <v>0</v>
      </c>
      <c r="HH1266" s="519">
        <v>0</v>
      </c>
      <c r="HI1266" s="519">
        <v>0</v>
      </c>
      <c r="HJ1266" s="519">
        <v>0</v>
      </c>
      <c r="HK1266" s="519">
        <v>0</v>
      </c>
      <c r="HL1266" s="519">
        <v>0</v>
      </c>
      <c r="HM1266" s="519">
        <v>0</v>
      </c>
      <c r="HN1266" s="519">
        <v>0</v>
      </c>
      <c r="HO1266" s="519">
        <v>0</v>
      </c>
      <c r="HP1266" s="519">
        <v>0</v>
      </c>
      <c r="HQ1266" s="519">
        <v>0</v>
      </c>
      <c r="HR1266" s="519">
        <v>0</v>
      </c>
      <c r="HS1266" s="519">
        <v>0</v>
      </c>
      <c r="HT1266" s="519">
        <v>0</v>
      </c>
      <c r="HU1266" s="519">
        <v>0</v>
      </c>
      <c r="HV1266" s="519">
        <v>0</v>
      </c>
      <c r="HW1266" s="519">
        <v>0</v>
      </c>
      <c r="HX1266" s="519">
        <v>0</v>
      </c>
      <c r="HY1266" s="519">
        <v>0</v>
      </c>
      <c r="HZ1266" s="519">
        <v>0</v>
      </c>
      <c r="IA1266" s="519">
        <v>0</v>
      </c>
      <c r="IB1266" s="519">
        <v>0</v>
      </c>
      <c r="IC1266" s="519">
        <v>0</v>
      </c>
      <c r="ID1266" s="519">
        <v>0</v>
      </c>
      <c r="IE1266" s="519">
        <v>0</v>
      </c>
      <c r="IF1266" s="519">
        <v>0</v>
      </c>
      <c r="IG1266" s="519">
        <v>0</v>
      </c>
      <c r="IH1266" s="519">
        <v>0</v>
      </c>
      <c r="II1266" s="519">
        <v>0</v>
      </c>
      <c r="IJ1266" s="519">
        <v>0</v>
      </c>
      <c r="IK1266" s="519">
        <v>0</v>
      </c>
    </row>
    <row r="1267" spans="2:245" hidden="1">
      <c r="B1267" s="519" t="s">
        <v>1061</v>
      </c>
      <c r="C1267" s="519"/>
      <c r="D1267" s="519"/>
      <c r="E1267" s="519"/>
      <c r="F1267" s="519">
        <v>1</v>
      </c>
      <c r="G1267" s="519"/>
      <c r="H1267" s="519">
        <v>2</v>
      </c>
      <c r="I1267" s="519">
        <v>15</v>
      </c>
      <c r="J1267" s="519" t="str">
        <f t="shared" si="60"/>
        <v>SDN15010215</v>
      </c>
      <c r="K1267" s="519">
        <v>504</v>
      </c>
      <c r="M1267" s="337"/>
      <c r="N1267" s="519" t="s">
        <v>1063</v>
      </c>
      <c r="O1267" s="519" t="s">
        <v>1060</v>
      </c>
      <c r="P1267" s="519">
        <v>40</v>
      </c>
      <c r="Q1267" s="521" t="str">
        <f t="shared" si="61"/>
        <v>SDN300240</v>
      </c>
      <c r="R1267" s="519">
        <v>445.2</v>
      </c>
      <c r="S1267" s="519">
        <v>2000</v>
      </c>
      <c r="T1267" s="519">
        <v>2000</v>
      </c>
      <c r="U1267" s="519">
        <v>2000</v>
      </c>
      <c r="V1267" s="519">
        <v>2226</v>
      </c>
      <c r="W1267" s="519">
        <v>2671.2</v>
      </c>
      <c r="X1267" s="519">
        <v>3116.4</v>
      </c>
      <c r="Y1267" s="519">
        <v>3561.6</v>
      </c>
      <c r="Z1267" s="519">
        <v>4006.8</v>
      </c>
      <c r="AA1267" s="519">
        <v>4452</v>
      </c>
      <c r="AB1267" s="519">
        <v>4897.2</v>
      </c>
      <c r="AC1267" s="519">
        <v>5342.4</v>
      </c>
      <c r="AD1267" s="519">
        <v>5787.6</v>
      </c>
      <c r="AE1267" s="519">
        <v>6232.8</v>
      </c>
      <c r="AF1267" s="519">
        <v>6678</v>
      </c>
      <c r="AG1267" s="519">
        <v>7034.2</v>
      </c>
      <c r="AH1267" s="519">
        <v>7390.3</v>
      </c>
      <c r="AI1267" s="519">
        <v>7746.5</v>
      </c>
      <c r="AJ1267" s="519">
        <v>8102.6</v>
      </c>
      <c r="AK1267" s="519">
        <v>8458.7999999999993</v>
      </c>
      <c r="AL1267" s="519">
        <v>8815</v>
      </c>
      <c r="AM1267" s="519">
        <v>9171.1</v>
      </c>
      <c r="AN1267" s="519">
        <v>9527.2999999999993</v>
      </c>
      <c r="AO1267" s="519">
        <v>9883.4</v>
      </c>
      <c r="AP1267" s="519">
        <v>10239.6</v>
      </c>
      <c r="AQ1267" s="519">
        <v>10595.8</v>
      </c>
      <c r="AR1267" s="519">
        <v>10951.9</v>
      </c>
      <c r="AS1267" s="519">
        <v>11308.1</v>
      </c>
      <c r="AT1267" s="519">
        <v>11664.2</v>
      </c>
      <c r="AU1267" s="519">
        <v>12020.4</v>
      </c>
      <c r="AV1267" s="519">
        <v>12020.4</v>
      </c>
      <c r="AW1267" s="519">
        <v>12020.4</v>
      </c>
      <c r="AX1267" s="519">
        <v>12020.4</v>
      </c>
      <c r="AY1267" s="519">
        <v>12020.4</v>
      </c>
      <c r="AZ1267" s="519">
        <v>12020.4</v>
      </c>
      <c r="BA1267" s="519">
        <v>12020.4</v>
      </c>
      <c r="BB1267" s="519">
        <v>12020.4</v>
      </c>
      <c r="BC1267" s="519">
        <v>12020.4</v>
      </c>
      <c r="BD1267" s="519">
        <v>12020.4</v>
      </c>
      <c r="BE1267" s="519">
        <v>12020.4</v>
      </c>
      <c r="BF1267" s="519">
        <v>12020.4</v>
      </c>
      <c r="BG1267" s="519">
        <v>12020.4</v>
      </c>
      <c r="BH1267" s="519">
        <v>12020.4</v>
      </c>
      <c r="BI1267" s="519">
        <v>12020.4</v>
      </c>
      <c r="BJ1267" s="519">
        <v>12020.4</v>
      </c>
      <c r="BK1267" s="519">
        <v>0</v>
      </c>
      <c r="BL1267" s="519">
        <v>0</v>
      </c>
      <c r="BM1267" s="519">
        <v>0</v>
      </c>
      <c r="BN1267" s="519">
        <v>0</v>
      </c>
      <c r="BO1267" s="519">
        <v>0</v>
      </c>
      <c r="BP1267" s="519">
        <v>0</v>
      </c>
      <c r="BQ1267" s="519">
        <v>0</v>
      </c>
      <c r="BR1267" s="519">
        <v>0</v>
      </c>
      <c r="BS1267" s="519">
        <v>0</v>
      </c>
      <c r="BT1267" s="519">
        <v>0</v>
      </c>
      <c r="BU1267" s="519">
        <v>0</v>
      </c>
      <c r="BV1267" s="519">
        <v>0</v>
      </c>
      <c r="BW1267" s="519">
        <v>0</v>
      </c>
      <c r="BX1267" s="519">
        <v>0</v>
      </c>
      <c r="BY1267" s="519">
        <v>0</v>
      </c>
      <c r="BZ1267" s="519">
        <v>0</v>
      </c>
      <c r="CA1267" s="519">
        <v>0</v>
      </c>
      <c r="CB1267" s="519">
        <v>0</v>
      </c>
      <c r="CC1267" s="519">
        <v>0</v>
      </c>
      <c r="CD1267" s="519">
        <v>0</v>
      </c>
      <c r="CE1267" s="519">
        <v>0</v>
      </c>
      <c r="CF1267" s="519">
        <v>0</v>
      </c>
      <c r="CG1267" s="519">
        <v>0</v>
      </c>
      <c r="CH1267" s="519">
        <v>0</v>
      </c>
      <c r="CI1267" s="519">
        <v>0</v>
      </c>
      <c r="CJ1267" s="519">
        <v>0</v>
      </c>
      <c r="CK1267" s="519">
        <v>0</v>
      </c>
      <c r="CL1267" s="519">
        <v>0</v>
      </c>
      <c r="CM1267" s="519">
        <v>0</v>
      </c>
      <c r="CN1267" s="519">
        <v>0</v>
      </c>
      <c r="CO1267" s="519">
        <v>0</v>
      </c>
      <c r="CP1267" s="519">
        <v>0</v>
      </c>
      <c r="CQ1267" s="519">
        <v>0</v>
      </c>
      <c r="CR1267" s="519">
        <v>0</v>
      </c>
      <c r="CS1267" s="519">
        <v>0</v>
      </c>
      <c r="CT1267" s="519">
        <v>0</v>
      </c>
      <c r="CU1267" s="519">
        <v>0</v>
      </c>
      <c r="CV1267" s="519">
        <v>0</v>
      </c>
      <c r="CW1267" s="519">
        <v>0</v>
      </c>
      <c r="CX1267" s="519">
        <v>0</v>
      </c>
      <c r="CY1267" s="519">
        <v>0</v>
      </c>
      <c r="CZ1267" s="519">
        <v>0</v>
      </c>
      <c r="DA1267" s="519">
        <v>0</v>
      </c>
      <c r="DB1267" s="519">
        <v>0</v>
      </c>
      <c r="DC1267" s="519">
        <v>0</v>
      </c>
      <c r="DD1267" s="519">
        <v>0</v>
      </c>
      <c r="DE1267" s="519">
        <v>0</v>
      </c>
      <c r="DF1267" s="519">
        <v>0</v>
      </c>
      <c r="DG1267" s="519">
        <v>0</v>
      </c>
      <c r="DH1267" s="519">
        <v>0</v>
      </c>
      <c r="DI1267" s="519">
        <v>0</v>
      </c>
      <c r="DJ1267" s="519">
        <v>0</v>
      </c>
      <c r="DK1267" s="519">
        <v>0</v>
      </c>
      <c r="DL1267" s="519">
        <v>0</v>
      </c>
      <c r="DM1267" s="519">
        <v>0</v>
      </c>
      <c r="DN1267" s="519">
        <v>0</v>
      </c>
      <c r="DO1267" s="519">
        <v>0</v>
      </c>
      <c r="DP1267" s="519">
        <v>0</v>
      </c>
      <c r="DQ1267" s="519">
        <v>0</v>
      </c>
      <c r="DR1267" s="519">
        <v>0</v>
      </c>
      <c r="DS1267" s="519">
        <v>0</v>
      </c>
      <c r="DT1267" s="519">
        <v>0</v>
      </c>
      <c r="DU1267" s="519">
        <v>0</v>
      </c>
      <c r="DV1267" s="519">
        <v>0</v>
      </c>
      <c r="DW1267" s="519">
        <v>0</v>
      </c>
      <c r="DX1267" s="519">
        <v>0</v>
      </c>
      <c r="DZ1267" s="337"/>
      <c r="EA1267" s="519" t="s">
        <v>1063</v>
      </c>
      <c r="EB1267" s="519" t="s">
        <v>1060</v>
      </c>
      <c r="EC1267" s="519">
        <v>40</v>
      </c>
      <c r="ED1267" s="183" t="str">
        <f t="shared" si="62"/>
        <v>SDN300240</v>
      </c>
      <c r="EE1267" s="519">
        <v>445.2</v>
      </c>
      <c r="EF1267" s="519">
        <v>10000</v>
      </c>
      <c r="EG1267" s="519">
        <v>10000</v>
      </c>
      <c r="EH1267" s="519">
        <v>10000</v>
      </c>
      <c r="EI1267" s="519">
        <v>10000</v>
      </c>
      <c r="EJ1267" s="519">
        <v>10000</v>
      </c>
      <c r="EK1267" s="519">
        <v>10000</v>
      </c>
      <c r="EL1267" s="519">
        <v>10000</v>
      </c>
      <c r="EM1267" s="519">
        <v>10000</v>
      </c>
      <c r="EN1267" s="519">
        <v>10000</v>
      </c>
      <c r="EO1267" s="519">
        <v>10000</v>
      </c>
      <c r="EP1267" s="519">
        <v>10000</v>
      </c>
      <c r="EQ1267" s="519">
        <v>10000</v>
      </c>
      <c r="ER1267" s="519">
        <v>10000</v>
      </c>
      <c r="ES1267" s="519">
        <v>10000</v>
      </c>
      <c r="ET1267" s="519">
        <v>10000</v>
      </c>
      <c r="EU1267" s="519">
        <v>10000</v>
      </c>
      <c r="EV1267" s="519">
        <v>10000</v>
      </c>
      <c r="EW1267" s="519">
        <v>10000</v>
      </c>
      <c r="EX1267" s="519">
        <v>10000</v>
      </c>
      <c r="EY1267" s="519">
        <v>10000</v>
      </c>
      <c r="EZ1267" s="519">
        <v>10000</v>
      </c>
      <c r="FA1267" s="519">
        <v>10000</v>
      </c>
      <c r="FB1267" s="519">
        <v>10000</v>
      </c>
      <c r="FC1267" s="519">
        <v>10239.6</v>
      </c>
      <c r="FD1267" s="519">
        <v>10595.8</v>
      </c>
      <c r="FE1267" s="519">
        <v>10951.9</v>
      </c>
      <c r="FF1267" s="519">
        <v>11308.1</v>
      </c>
      <c r="FG1267" s="519">
        <v>11664.2</v>
      </c>
      <c r="FH1267" s="519">
        <v>12020.4</v>
      </c>
      <c r="FI1267" s="519">
        <v>12020.4</v>
      </c>
      <c r="FJ1267" s="519">
        <v>12020.4</v>
      </c>
      <c r="FK1267" s="519">
        <v>12020.4</v>
      </c>
      <c r="FL1267" s="519">
        <v>12020.4</v>
      </c>
      <c r="FM1267" s="519">
        <v>12020.4</v>
      </c>
      <c r="FN1267" s="519">
        <v>12020.4</v>
      </c>
      <c r="FO1267" s="519">
        <v>12020.4</v>
      </c>
      <c r="FP1267" s="519">
        <v>12020.4</v>
      </c>
      <c r="FQ1267" s="519">
        <v>12020.4</v>
      </c>
      <c r="FR1267" s="519">
        <v>12020.4</v>
      </c>
      <c r="FS1267" s="519">
        <v>12020.4</v>
      </c>
      <c r="FT1267" s="519">
        <v>12020.4</v>
      </c>
      <c r="FU1267" s="519">
        <v>12020.4</v>
      </c>
      <c r="FV1267" s="519">
        <v>12020.4</v>
      </c>
      <c r="FW1267" s="519">
        <v>12020.4</v>
      </c>
      <c r="FX1267" s="519">
        <v>0</v>
      </c>
      <c r="FY1267" s="519">
        <v>0</v>
      </c>
      <c r="FZ1267" s="519">
        <v>0</v>
      </c>
      <c r="GA1267" s="519">
        <v>0</v>
      </c>
      <c r="GB1267" s="519">
        <v>0</v>
      </c>
      <c r="GC1267" s="519">
        <v>0</v>
      </c>
      <c r="GD1267" s="519">
        <v>0</v>
      </c>
      <c r="GE1267" s="519">
        <v>0</v>
      </c>
      <c r="GF1267" s="519">
        <v>0</v>
      </c>
      <c r="GG1267" s="519">
        <v>0</v>
      </c>
      <c r="GH1267" s="519">
        <v>0</v>
      </c>
      <c r="GI1267" s="519">
        <v>0</v>
      </c>
      <c r="GJ1267" s="519">
        <v>0</v>
      </c>
      <c r="GK1267" s="519">
        <v>0</v>
      </c>
      <c r="GL1267" s="519">
        <v>0</v>
      </c>
      <c r="GM1267" s="519">
        <v>0</v>
      </c>
      <c r="GN1267" s="519">
        <v>0</v>
      </c>
      <c r="GO1267" s="519">
        <v>0</v>
      </c>
      <c r="GP1267" s="519">
        <v>0</v>
      </c>
      <c r="GQ1267" s="519">
        <v>0</v>
      </c>
      <c r="GR1267" s="519">
        <v>0</v>
      </c>
      <c r="GS1267" s="519">
        <v>0</v>
      </c>
      <c r="GT1267" s="519">
        <v>0</v>
      </c>
      <c r="GU1267" s="519">
        <v>0</v>
      </c>
      <c r="GV1267" s="519">
        <v>0</v>
      </c>
      <c r="GW1267" s="519">
        <v>0</v>
      </c>
      <c r="GX1267" s="519">
        <v>0</v>
      </c>
      <c r="GY1267" s="519">
        <v>0</v>
      </c>
      <c r="GZ1267" s="519">
        <v>0</v>
      </c>
      <c r="HA1267" s="519">
        <v>0</v>
      </c>
      <c r="HB1267" s="519">
        <v>0</v>
      </c>
      <c r="HC1267" s="519">
        <v>0</v>
      </c>
      <c r="HD1267" s="519">
        <v>0</v>
      </c>
      <c r="HE1267" s="519">
        <v>0</v>
      </c>
      <c r="HF1267" s="519">
        <v>0</v>
      </c>
      <c r="HG1267" s="519">
        <v>0</v>
      </c>
      <c r="HH1267" s="519">
        <v>0</v>
      </c>
      <c r="HI1267" s="519">
        <v>0</v>
      </c>
      <c r="HJ1267" s="519">
        <v>0</v>
      </c>
      <c r="HK1267" s="519">
        <v>0</v>
      </c>
      <c r="HL1267" s="519">
        <v>0</v>
      </c>
      <c r="HM1267" s="519">
        <v>0</v>
      </c>
      <c r="HN1267" s="519">
        <v>0</v>
      </c>
      <c r="HO1267" s="519">
        <v>0</v>
      </c>
      <c r="HP1267" s="519">
        <v>0</v>
      </c>
      <c r="HQ1267" s="519">
        <v>0</v>
      </c>
      <c r="HR1267" s="519">
        <v>0</v>
      </c>
      <c r="HS1267" s="519">
        <v>0</v>
      </c>
      <c r="HT1267" s="519">
        <v>0</v>
      </c>
      <c r="HU1267" s="519">
        <v>0</v>
      </c>
      <c r="HV1267" s="519">
        <v>0</v>
      </c>
      <c r="HW1267" s="519">
        <v>0</v>
      </c>
      <c r="HX1267" s="519">
        <v>0</v>
      </c>
      <c r="HY1267" s="519">
        <v>0</v>
      </c>
      <c r="HZ1267" s="519">
        <v>0</v>
      </c>
      <c r="IA1267" s="519">
        <v>0</v>
      </c>
      <c r="IB1267" s="519">
        <v>0</v>
      </c>
      <c r="IC1267" s="519">
        <v>0</v>
      </c>
      <c r="ID1267" s="519">
        <v>0</v>
      </c>
      <c r="IE1267" s="519">
        <v>0</v>
      </c>
      <c r="IF1267" s="519">
        <v>0</v>
      </c>
      <c r="IG1267" s="519">
        <v>0</v>
      </c>
      <c r="IH1267" s="519">
        <v>0</v>
      </c>
      <c r="II1267" s="519">
        <v>0</v>
      </c>
      <c r="IJ1267" s="519">
        <v>0</v>
      </c>
      <c r="IK1267" s="519">
        <v>0</v>
      </c>
    </row>
    <row r="1268" spans="2:245" hidden="1">
      <c r="B1268" s="519" t="s">
        <v>1061</v>
      </c>
      <c r="C1268" s="519"/>
      <c r="D1268" s="519"/>
      <c r="E1268" s="519"/>
      <c r="F1268" s="519">
        <v>1</v>
      </c>
      <c r="G1268" s="519"/>
      <c r="H1268" s="519">
        <v>3</v>
      </c>
      <c r="I1268" s="519">
        <v>1</v>
      </c>
      <c r="J1268" s="519" t="str">
        <f t="shared" si="60"/>
        <v>SDN15010301</v>
      </c>
      <c r="K1268" s="519">
        <v>630</v>
      </c>
      <c r="M1268" s="436"/>
      <c r="N1268" s="436"/>
      <c r="O1268" s="436"/>
      <c r="P1268" s="437"/>
      <c r="Q1268" s="183"/>
      <c r="R1268" s="437"/>
      <c r="S1268" s="437"/>
      <c r="T1268" s="437"/>
      <c r="U1268" s="437"/>
      <c r="V1268" s="437"/>
      <c r="W1268" s="437"/>
      <c r="X1268" s="437"/>
      <c r="Y1268" s="437"/>
      <c r="Z1268" s="437"/>
      <c r="AA1268" s="437"/>
      <c r="AB1268" s="437"/>
      <c r="AC1268" s="437"/>
      <c r="AD1268" s="437"/>
      <c r="AE1268" s="437"/>
      <c r="AF1268" s="437"/>
      <c r="AG1268" s="437"/>
      <c r="AH1268" s="437"/>
      <c r="AI1268" s="437"/>
      <c r="AJ1268" s="437"/>
      <c r="AK1268" s="437"/>
      <c r="AL1268" s="437"/>
      <c r="AM1268" s="437"/>
      <c r="AN1268" s="437"/>
      <c r="AO1268" s="437"/>
      <c r="AP1268" s="437"/>
      <c r="AQ1268" s="437"/>
      <c r="AR1268" s="437"/>
      <c r="AS1268" s="437"/>
      <c r="AT1268" s="437"/>
      <c r="AU1268" s="437"/>
      <c r="AV1268" s="437"/>
      <c r="AW1268" s="437"/>
      <c r="AX1268" s="437"/>
      <c r="AY1268" s="437"/>
      <c r="AZ1268" s="437"/>
      <c r="BA1268" s="437"/>
      <c r="BB1268" s="437"/>
      <c r="BC1268" s="437"/>
      <c r="BD1268" s="437"/>
      <c r="BE1268" s="437"/>
      <c r="BF1268" s="437"/>
      <c r="BG1268" s="437"/>
      <c r="BH1268" s="437"/>
      <c r="BI1268" s="437"/>
      <c r="BJ1268" s="437"/>
      <c r="BK1268" s="437"/>
      <c r="BL1268" s="437"/>
      <c r="BM1268" s="437"/>
      <c r="BN1268" s="437"/>
      <c r="BO1268" s="437"/>
      <c r="BP1268" s="437"/>
      <c r="BQ1268" s="437"/>
      <c r="BR1268" s="437"/>
      <c r="BS1268" s="437"/>
      <c r="BT1268" s="437"/>
      <c r="BU1268" s="437"/>
      <c r="BV1268" s="437"/>
      <c r="BW1268" s="437"/>
      <c r="BX1268" s="437"/>
      <c r="BY1268" s="437"/>
      <c r="BZ1268" s="437"/>
      <c r="CA1268" s="437"/>
      <c r="CB1268" s="437"/>
      <c r="CC1268" s="437"/>
      <c r="CD1268" s="437"/>
      <c r="CE1268" s="437"/>
      <c r="CF1268" s="437"/>
      <c r="CG1268" s="437"/>
      <c r="CH1268" s="437"/>
      <c r="CI1268" s="437"/>
      <c r="CJ1268" s="437"/>
      <c r="CK1268" s="437"/>
      <c r="CL1268" s="437"/>
      <c r="CM1268" s="437"/>
      <c r="CN1268" s="437"/>
      <c r="CO1268" s="437"/>
      <c r="CP1268" s="437"/>
      <c r="CQ1268" s="437"/>
      <c r="CR1268" s="437"/>
      <c r="CS1268" s="437"/>
      <c r="CT1268" s="437"/>
      <c r="CU1268" s="437"/>
      <c r="CV1268" s="437"/>
      <c r="CW1268" s="437"/>
      <c r="CX1268" s="437"/>
      <c r="CY1268" s="437"/>
      <c r="CZ1268" s="437"/>
      <c r="DA1268" s="437"/>
      <c r="DB1268" s="437"/>
      <c r="DC1268" s="437"/>
      <c r="DD1268" s="437"/>
      <c r="DE1268" s="437"/>
      <c r="DF1268" s="437"/>
      <c r="DG1268" s="437"/>
      <c r="DH1268" s="437"/>
      <c r="DI1268" s="437"/>
      <c r="DJ1268" s="437"/>
      <c r="DK1268" s="437"/>
      <c r="DL1268" s="437"/>
      <c r="DM1268" s="437"/>
      <c r="DN1268" s="437"/>
      <c r="DO1268" s="437"/>
      <c r="DP1268" s="437"/>
      <c r="DQ1268" s="437"/>
      <c r="DR1268" s="437"/>
      <c r="DS1268" s="437"/>
      <c r="DT1268" s="437"/>
      <c r="DU1268" s="437"/>
      <c r="DV1268" s="437"/>
      <c r="DW1268" s="437"/>
      <c r="DX1268" s="437"/>
      <c r="DZ1268" s="436"/>
      <c r="EA1268" s="436"/>
      <c r="EB1268" s="436"/>
      <c r="EC1268" s="437"/>
      <c r="ED1268" s="297"/>
      <c r="EE1268" s="437"/>
      <c r="EF1268" s="437"/>
      <c r="EG1268" s="437"/>
      <c r="EH1268" s="437"/>
      <c r="EI1268" s="437"/>
      <c r="EJ1268" s="437"/>
      <c r="EK1268" s="437"/>
      <c r="EL1268" s="437"/>
      <c r="EM1268" s="437"/>
      <c r="EN1268" s="437"/>
      <c r="EO1268" s="437"/>
      <c r="EP1268" s="437"/>
      <c r="EQ1268" s="437"/>
      <c r="ER1268" s="437"/>
      <c r="ES1268" s="437"/>
      <c r="ET1268" s="437"/>
      <c r="EU1268" s="437"/>
      <c r="EV1268" s="437"/>
      <c r="EW1268" s="437"/>
      <c r="EX1268" s="437"/>
      <c r="EY1268" s="437"/>
      <c r="EZ1268" s="437"/>
      <c r="FA1268" s="437"/>
      <c r="FB1268" s="437"/>
      <c r="FC1268" s="437"/>
      <c r="FD1268" s="437"/>
      <c r="FE1268" s="437"/>
      <c r="FF1268" s="437"/>
      <c r="FG1268" s="437"/>
      <c r="FH1268" s="437"/>
      <c r="FI1268" s="437"/>
      <c r="FJ1268" s="437"/>
      <c r="FK1268" s="437"/>
      <c r="FL1268" s="437"/>
      <c r="FM1268" s="437"/>
      <c r="FN1268" s="437"/>
      <c r="FO1268" s="437"/>
      <c r="FP1268" s="437"/>
      <c r="FQ1268" s="437"/>
      <c r="FR1268" s="437"/>
      <c r="FS1268" s="437"/>
      <c r="FT1268" s="437"/>
      <c r="FU1268" s="437"/>
      <c r="FV1268" s="437"/>
      <c r="FW1268" s="437"/>
      <c r="FX1268" s="437"/>
      <c r="FY1268" s="437"/>
      <c r="FZ1268" s="437"/>
      <c r="GA1268" s="437"/>
      <c r="GB1268" s="437"/>
      <c r="GC1268" s="437"/>
      <c r="GD1268" s="437"/>
      <c r="GE1268" s="437"/>
      <c r="GF1268" s="437"/>
      <c r="GG1268" s="437"/>
      <c r="GH1268" s="437"/>
      <c r="GI1268" s="437"/>
      <c r="GJ1268" s="437"/>
      <c r="GK1268" s="437"/>
      <c r="GL1268" s="437"/>
      <c r="GM1268" s="437"/>
      <c r="GN1268" s="437"/>
      <c r="GO1268" s="437"/>
      <c r="GP1268" s="437"/>
      <c r="GQ1268" s="437"/>
      <c r="GR1268" s="437"/>
      <c r="GS1268" s="437"/>
      <c r="GT1268" s="437"/>
      <c r="GU1268" s="437"/>
      <c r="GV1268" s="437"/>
      <c r="GW1268" s="437"/>
      <c r="GX1268" s="437"/>
      <c r="GY1268" s="437"/>
      <c r="GZ1268" s="437"/>
      <c r="HA1268" s="437"/>
      <c r="HB1268" s="437"/>
      <c r="HC1268" s="437"/>
      <c r="HD1268" s="437"/>
      <c r="HE1268" s="437"/>
      <c r="HF1268" s="437"/>
      <c r="HG1268" s="437"/>
      <c r="HH1268" s="437"/>
      <c r="HI1268" s="437"/>
      <c r="HJ1268" s="437"/>
      <c r="HK1268" s="437"/>
      <c r="HL1268" s="437"/>
      <c r="HM1268" s="437"/>
      <c r="HN1268" s="437"/>
      <c r="HO1268" s="437"/>
      <c r="HP1268" s="437"/>
      <c r="HQ1268" s="437"/>
      <c r="HR1268" s="437"/>
      <c r="HS1268" s="437"/>
      <c r="HT1268" s="437"/>
      <c r="HU1268" s="437"/>
      <c r="HV1268" s="437"/>
      <c r="HW1268" s="437"/>
      <c r="HX1268" s="437"/>
      <c r="HY1268" s="437"/>
      <c r="HZ1268" s="437"/>
      <c r="IA1268" s="437"/>
      <c r="IB1268" s="437"/>
      <c r="IC1268" s="437"/>
      <c r="ID1268" s="437"/>
      <c r="IE1268" s="437"/>
      <c r="IF1268" s="437"/>
      <c r="IG1268" s="437"/>
      <c r="IH1268" s="437"/>
      <c r="II1268" s="437"/>
      <c r="IJ1268" s="437"/>
      <c r="IK1268" s="437"/>
    </row>
    <row r="1269" spans="2:245" hidden="1">
      <c r="B1269" s="519" t="s">
        <v>1061</v>
      </c>
      <c r="C1269" s="519"/>
      <c r="D1269" s="519"/>
      <c r="E1269" s="519"/>
      <c r="F1269" s="519">
        <v>1</v>
      </c>
      <c r="G1269" s="519"/>
      <c r="H1269" s="519">
        <v>3</v>
      </c>
      <c r="I1269" s="519">
        <v>2</v>
      </c>
      <c r="J1269" s="519" t="str">
        <f t="shared" si="60"/>
        <v>SDN15010302</v>
      </c>
      <c r="K1269" s="519">
        <v>630</v>
      </c>
      <c r="M1269" s="436"/>
      <c r="N1269" s="436"/>
      <c r="O1269" s="436"/>
      <c r="P1269" s="437"/>
      <c r="Q1269" s="183"/>
      <c r="R1269" s="437"/>
      <c r="S1269" s="437"/>
      <c r="T1269" s="437"/>
      <c r="U1269" s="437"/>
      <c r="V1269" s="437"/>
      <c r="W1269" s="437"/>
      <c r="X1269" s="437"/>
      <c r="Y1269" s="437"/>
      <c r="Z1269" s="437"/>
      <c r="AA1269" s="437"/>
      <c r="AB1269" s="437"/>
      <c r="AC1269" s="437"/>
      <c r="AD1269" s="437"/>
      <c r="AE1269" s="437"/>
      <c r="AF1269" s="437"/>
      <c r="AG1269" s="437"/>
      <c r="AH1269" s="437"/>
      <c r="AI1269" s="437"/>
      <c r="AJ1269" s="437"/>
      <c r="AK1269" s="437"/>
      <c r="AL1269" s="437"/>
      <c r="AM1269" s="437"/>
      <c r="AN1269" s="437"/>
      <c r="AO1269" s="437"/>
      <c r="AP1269" s="437"/>
      <c r="AQ1269" s="437"/>
      <c r="AR1269" s="437"/>
      <c r="AS1269" s="437"/>
      <c r="AT1269" s="437"/>
      <c r="AU1269" s="437"/>
      <c r="AV1269" s="437"/>
      <c r="AW1269" s="437"/>
      <c r="AX1269" s="437"/>
      <c r="AY1269" s="437"/>
      <c r="AZ1269" s="437"/>
      <c r="BA1269" s="437"/>
      <c r="BB1269" s="437"/>
      <c r="BC1269" s="437"/>
      <c r="BD1269" s="437"/>
      <c r="BE1269" s="437"/>
      <c r="BF1269" s="437"/>
      <c r="BG1269" s="437"/>
      <c r="BH1269" s="437"/>
      <c r="BI1269" s="437"/>
      <c r="BJ1269" s="437"/>
      <c r="BK1269" s="437"/>
      <c r="BL1269" s="437"/>
      <c r="BM1269" s="437"/>
      <c r="BN1269" s="437"/>
      <c r="BO1269" s="437"/>
      <c r="BP1269" s="437"/>
      <c r="BQ1269" s="437"/>
      <c r="BR1269" s="437"/>
      <c r="BS1269" s="437"/>
      <c r="BT1269" s="437"/>
      <c r="BU1269" s="437"/>
      <c r="BV1269" s="437"/>
      <c r="BW1269" s="437"/>
      <c r="BX1269" s="437"/>
      <c r="BY1269" s="437"/>
      <c r="BZ1269" s="437"/>
      <c r="CA1269" s="437"/>
      <c r="CB1269" s="437"/>
      <c r="CC1269" s="437"/>
      <c r="CD1269" s="437"/>
      <c r="CE1269" s="437"/>
      <c r="CF1269" s="437"/>
      <c r="CG1269" s="437"/>
      <c r="CH1269" s="437"/>
      <c r="CI1269" s="437"/>
      <c r="CJ1269" s="437"/>
      <c r="CK1269" s="437"/>
      <c r="CL1269" s="437"/>
      <c r="CM1269" s="437"/>
      <c r="CN1269" s="437"/>
      <c r="CO1269" s="437"/>
      <c r="CP1269" s="437"/>
      <c r="CQ1269" s="437"/>
      <c r="CR1269" s="437"/>
      <c r="CS1269" s="437"/>
      <c r="CT1269" s="437"/>
      <c r="CU1269" s="437"/>
      <c r="CV1269" s="437"/>
      <c r="CW1269" s="437"/>
      <c r="CX1269" s="437"/>
      <c r="CY1269" s="437"/>
      <c r="CZ1269" s="437"/>
      <c r="DA1269" s="437"/>
      <c r="DB1269" s="437"/>
      <c r="DC1269" s="437"/>
      <c r="DD1269" s="437"/>
      <c r="DE1269" s="437"/>
      <c r="DF1269" s="437"/>
      <c r="DG1269" s="437"/>
      <c r="DH1269" s="437"/>
      <c r="DI1269" s="437"/>
      <c r="DJ1269" s="437"/>
      <c r="DK1269" s="437"/>
      <c r="DL1269" s="437"/>
      <c r="DM1269" s="437"/>
      <c r="DN1269" s="437"/>
      <c r="DO1269" s="437"/>
      <c r="DP1269" s="437"/>
      <c r="DQ1269" s="437"/>
      <c r="DR1269" s="437"/>
      <c r="DS1269" s="437"/>
      <c r="DT1269" s="437"/>
      <c r="DU1269" s="437"/>
      <c r="DV1269" s="437"/>
      <c r="DW1269" s="437"/>
      <c r="DX1269" s="437"/>
      <c r="DZ1269" s="436"/>
      <c r="EA1269" s="436"/>
      <c r="EB1269" s="436"/>
      <c r="EC1269" s="437"/>
      <c r="ED1269" s="297"/>
      <c r="EE1269" s="437"/>
      <c r="EF1269" s="437"/>
      <c r="EG1269" s="437"/>
      <c r="EH1269" s="437"/>
      <c r="EI1269" s="437"/>
      <c r="EJ1269" s="437"/>
      <c r="EK1269" s="437"/>
      <c r="EL1269" s="437"/>
      <c r="EM1269" s="437"/>
      <c r="EN1269" s="437"/>
      <c r="EO1269" s="437"/>
      <c r="EP1269" s="437"/>
      <c r="EQ1269" s="437"/>
      <c r="ER1269" s="437"/>
      <c r="ES1269" s="437"/>
      <c r="ET1269" s="437"/>
      <c r="EU1269" s="437"/>
      <c r="EV1269" s="437"/>
      <c r="EW1269" s="437"/>
      <c r="EX1269" s="437"/>
      <c r="EY1269" s="437"/>
      <c r="EZ1269" s="437"/>
      <c r="FA1269" s="437"/>
      <c r="FB1269" s="437"/>
      <c r="FC1269" s="437"/>
      <c r="FD1269" s="437"/>
      <c r="FE1269" s="437"/>
      <c r="FF1269" s="437"/>
      <c r="FG1269" s="437"/>
      <c r="FH1269" s="437"/>
      <c r="FI1269" s="437"/>
      <c r="FJ1269" s="437"/>
      <c r="FK1269" s="437"/>
      <c r="FL1269" s="437"/>
      <c r="FM1269" s="437"/>
      <c r="FN1269" s="437"/>
      <c r="FO1269" s="437"/>
      <c r="FP1269" s="437"/>
      <c r="FQ1269" s="437"/>
      <c r="FR1269" s="437"/>
      <c r="FS1269" s="437"/>
      <c r="FT1269" s="437"/>
      <c r="FU1269" s="437"/>
      <c r="FV1269" s="437"/>
      <c r="FW1269" s="437"/>
      <c r="FX1269" s="437"/>
      <c r="FY1269" s="437"/>
      <c r="FZ1269" s="437"/>
      <c r="GA1269" s="437"/>
      <c r="GB1269" s="437"/>
      <c r="GC1269" s="437"/>
      <c r="GD1269" s="437"/>
      <c r="GE1269" s="437"/>
      <c r="GF1269" s="437"/>
      <c r="GG1269" s="437"/>
      <c r="GH1269" s="437"/>
      <c r="GI1269" s="437"/>
      <c r="GJ1269" s="437"/>
      <c r="GK1269" s="437"/>
      <c r="GL1269" s="437"/>
      <c r="GM1269" s="437"/>
      <c r="GN1269" s="437"/>
      <c r="GO1269" s="437"/>
      <c r="GP1269" s="437"/>
      <c r="GQ1269" s="437"/>
      <c r="GR1269" s="437"/>
      <c r="GS1269" s="437"/>
      <c r="GT1269" s="437"/>
      <c r="GU1269" s="437"/>
      <c r="GV1269" s="437"/>
      <c r="GW1269" s="437"/>
      <c r="GX1269" s="437"/>
      <c r="GY1269" s="437"/>
      <c r="GZ1269" s="437"/>
      <c r="HA1269" s="437"/>
      <c r="HB1269" s="437"/>
      <c r="HC1269" s="437"/>
      <c r="HD1269" s="437"/>
      <c r="HE1269" s="437"/>
      <c r="HF1269" s="437"/>
      <c r="HG1269" s="437"/>
      <c r="HH1269" s="437"/>
      <c r="HI1269" s="437"/>
      <c r="HJ1269" s="437"/>
      <c r="HK1269" s="437"/>
      <c r="HL1269" s="437"/>
      <c r="HM1269" s="437"/>
      <c r="HN1269" s="437"/>
      <c r="HO1269" s="437"/>
      <c r="HP1269" s="437"/>
      <c r="HQ1269" s="437"/>
      <c r="HR1269" s="437"/>
      <c r="HS1269" s="437"/>
      <c r="HT1269" s="437"/>
      <c r="HU1269" s="437"/>
      <c r="HV1269" s="437"/>
      <c r="HW1269" s="437"/>
      <c r="HX1269" s="437"/>
      <c r="HY1269" s="437"/>
      <c r="HZ1269" s="437"/>
      <c r="IA1269" s="437"/>
      <c r="IB1269" s="437"/>
      <c r="IC1269" s="437"/>
      <c r="ID1269" s="437"/>
      <c r="IE1269" s="437"/>
      <c r="IF1269" s="437"/>
      <c r="IG1269" s="437"/>
      <c r="IH1269" s="437"/>
      <c r="II1269" s="437"/>
      <c r="IJ1269" s="437"/>
      <c r="IK1269" s="437"/>
    </row>
    <row r="1270" spans="2:245" hidden="1">
      <c r="B1270" s="519" t="s">
        <v>1061</v>
      </c>
      <c r="C1270" s="519"/>
      <c r="D1270" s="519"/>
      <c r="E1270" s="519"/>
      <c r="F1270" s="519">
        <v>1</v>
      </c>
      <c r="G1270" s="519"/>
      <c r="H1270" s="519">
        <v>3</v>
      </c>
      <c r="I1270" s="519">
        <v>3</v>
      </c>
      <c r="J1270" s="519" t="str">
        <f t="shared" si="60"/>
        <v>SDN15010303</v>
      </c>
      <c r="K1270" s="519">
        <v>630</v>
      </c>
      <c r="M1270" s="436"/>
      <c r="N1270" s="436"/>
      <c r="O1270" s="436"/>
      <c r="P1270" s="437"/>
      <c r="Q1270" s="183"/>
      <c r="R1270" s="437"/>
      <c r="S1270" s="437"/>
      <c r="T1270" s="437"/>
      <c r="U1270" s="437"/>
      <c r="V1270" s="437"/>
      <c r="W1270" s="437"/>
      <c r="X1270" s="437"/>
      <c r="Y1270" s="437"/>
      <c r="Z1270" s="437"/>
      <c r="AA1270" s="437"/>
      <c r="AB1270" s="437"/>
      <c r="AC1270" s="437"/>
      <c r="AD1270" s="437"/>
      <c r="AE1270" s="437"/>
      <c r="AF1270" s="437"/>
      <c r="AG1270" s="437"/>
      <c r="AH1270" s="437"/>
      <c r="AI1270" s="437"/>
      <c r="AJ1270" s="437"/>
      <c r="AK1270" s="437"/>
      <c r="AL1270" s="437"/>
      <c r="AM1270" s="437"/>
      <c r="AN1270" s="437"/>
      <c r="AO1270" s="437"/>
      <c r="AP1270" s="437"/>
      <c r="AQ1270" s="437"/>
      <c r="AR1270" s="437"/>
      <c r="AS1270" s="437"/>
      <c r="AT1270" s="437"/>
      <c r="AU1270" s="437"/>
      <c r="AV1270" s="437"/>
      <c r="AW1270" s="437"/>
      <c r="AX1270" s="437"/>
      <c r="AY1270" s="437"/>
      <c r="AZ1270" s="437"/>
      <c r="BA1270" s="437"/>
      <c r="BB1270" s="437"/>
      <c r="BC1270" s="437"/>
      <c r="BD1270" s="437"/>
      <c r="BE1270" s="437"/>
      <c r="BF1270" s="437"/>
      <c r="BG1270" s="437"/>
      <c r="BH1270" s="437"/>
      <c r="BI1270" s="437"/>
      <c r="BJ1270" s="437"/>
      <c r="BK1270" s="437"/>
      <c r="BL1270" s="437"/>
      <c r="BM1270" s="437"/>
      <c r="BN1270" s="437"/>
      <c r="BO1270" s="437"/>
      <c r="BP1270" s="437"/>
      <c r="BQ1270" s="437"/>
      <c r="BR1270" s="437"/>
      <c r="BS1270" s="437"/>
      <c r="BT1270" s="437"/>
      <c r="BU1270" s="437"/>
      <c r="BV1270" s="437"/>
      <c r="BW1270" s="437"/>
      <c r="BX1270" s="437"/>
      <c r="BY1270" s="437"/>
      <c r="BZ1270" s="437"/>
      <c r="CA1270" s="437"/>
      <c r="CB1270" s="437"/>
      <c r="CC1270" s="437"/>
      <c r="CD1270" s="437"/>
      <c r="CE1270" s="437"/>
      <c r="CF1270" s="437"/>
      <c r="CG1270" s="437"/>
      <c r="CH1270" s="437"/>
      <c r="CI1270" s="437"/>
      <c r="CJ1270" s="437"/>
      <c r="CK1270" s="437"/>
      <c r="CL1270" s="437"/>
      <c r="CM1270" s="437"/>
      <c r="CN1270" s="437"/>
      <c r="CO1270" s="437"/>
      <c r="CP1270" s="437"/>
      <c r="CQ1270" s="437"/>
      <c r="CR1270" s="437"/>
      <c r="CS1270" s="437"/>
      <c r="CT1270" s="437"/>
      <c r="CU1270" s="437"/>
      <c r="CV1270" s="437"/>
      <c r="CW1270" s="437"/>
      <c r="CX1270" s="437"/>
      <c r="CY1270" s="437"/>
      <c r="CZ1270" s="437"/>
      <c r="DA1270" s="437"/>
      <c r="DB1270" s="437"/>
      <c r="DC1270" s="437"/>
      <c r="DD1270" s="437"/>
      <c r="DE1270" s="437"/>
      <c r="DF1270" s="437"/>
      <c r="DG1270" s="437"/>
      <c r="DH1270" s="437"/>
      <c r="DI1270" s="437"/>
      <c r="DJ1270" s="437"/>
      <c r="DK1270" s="437"/>
      <c r="DL1270" s="437"/>
      <c r="DM1270" s="437"/>
      <c r="DN1270" s="437"/>
      <c r="DO1270" s="437"/>
      <c r="DP1270" s="437"/>
      <c r="DQ1270" s="437"/>
      <c r="DR1270" s="437"/>
      <c r="DS1270" s="437"/>
      <c r="DT1270" s="437"/>
      <c r="DU1270" s="437"/>
      <c r="DV1270" s="437"/>
      <c r="DW1270" s="437"/>
      <c r="DX1270" s="437"/>
      <c r="DZ1270" s="436"/>
      <c r="EA1270" s="436"/>
      <c r="EB1270" s="436"/>
      <c r="EC1270" s="437"/>
      <c r="ED1270" s="297"/>
      <c r="EE1270" s="437"/>
      <c r="EF1270" s="437"/>
      <c r="EG1270" s="437"/>
      <c r="EH1270" s="437"/>
      <c r="EI1270" s="437"/>
      <c r="EJ1270" s="437"/>
      <c r="EK1270" s="437"/>
      <c r="EL1270" s="437"/>
      <c r="EM1270" s="437"/>
      <c r="EN1270" s="437"/>
      <c r="EO1270" s="437"/>
      <c r="EP1270" s="437"/>
      <c r="EQ1270" s="437"/>
      <c r="ER1270" s="437"/>
      <c r="ES1270" s="437"/>
      <c r="ET1270" s="437"/>
      <c r="EU1270" s="437"/>
      <c r="EV1270" s="437"/>
      <c r="EW1270" s="437"/>
      <c r="EX1270" s="437"/>
      <c r="EY1270" s="437"/>
      <c r="EZ1270" s="437"/>
      <c r="FA1270" s="437"/>
      <c r="FB1270" s="437"/>
      <c r="FC1270" s="437"/>
      <c r="FD1270" s="437"/>
      <c r="FE1270" s="437"/>
      <c r="FF1270" s="437"/>
      <c r="FG1270" s="437"/>
      <c r="FH1270" s="437"/>
      <c r="FI1270" s="437"/>
      <c r="FJ1270" s="437"/>
      <c r="FK1270" s="437"/>
      <c r="FL1270" s="437"/>
      <c r="FM1270" s="437"/>
      <c r="FN1270" s="437"/>
      <c r="FO1270" s="437"/>
      <c r="FP1270" s="437"/>
      <c r="FQ1270" s="437"/>
      <c r="FR1270" s="437"/>
      <c r="FS1270" s="437"/>
      <c r="FT1270" s="437"/>
      <c r="FU1270" s="437"/>
      <c r="FV1270" s="437"/>
      <c r="FW1270" s="437"/>
      <c r="FX1270" s="437"/>
      <c r="FY1270" s="437"/>
      <c r="FZ1270" s="437"/>
      <c r="GA1270" s="437"/>
      <c r="GB1270" s="437"/>
      <c r="GC1270" s="437"/>
      <c r="GD1270" s="437"/>
      <c r="GE1270" s="437"/>
      <c r="GF1270" s="437"/>
      <c r="GG1270" s="437"/>
      <c r="GH1270" s="437"/>
      <c r="GI1270" s="437"/>
      <c r="GJ1270" s="437"/>
      <c r="GK1270" s="437"/>
      <c r="GL1270" s="437"/>
      <c r="GM1270" s="437"/>
      <c r="GN1270" s="437"/>
      <c r="GO1270" s="437"/>
      <c r="GP1270" s="437"/>
      <c r="GQ1270" s="437"/>
      <c r="GR1270" s="437"/>
      <c r="GS1270" s="437"/>
      <c r="GT1270" s="437"/>
      <c r="GU1270" s="437"/>
      <c r="GV1270" s="437"/>
      <c r="GW1270" s="437"/>
      <c r="GX1270" s="437"/>
      <c r="GY1270" s="437"/>
      <c r="GZ1270" s="437"/>
      <c r="HA1270" s="437"/>
      <c r="HB1270" s="437"/>
      <c r="HC1270" s="437"/>
      <c r="HD1270" s="437"/>
      <c r="HE1270" s="437"/>
      <c r="HF1270" s="437"/>
      <c r="HG1270" s="437"/>
      <c r="HH1270" s="437"/>
      <c r="HI1270" s="437"/>
      <c r="HJ1270" s="437"/>
      <c r="HK1270" s="437"/>
      <c r="HL1270" s="437"/>
      <c r="HM1270" s="437"/>
      <c r="HN1270" s="437"/>
      <c r="HO1270" s="437"/>
      <c r="HP1270" s="437"/>
      <c r="HQ1270" s="437"/>
      <c r="HR1270" s="437"/>
      <c r="HS1270" s="437"/>
      <c r="HT1270" s="437"/>
      <c r="HU1270" s="437"/>
      <c r="HV1270" s="437"/>
      <c r="HW1270" s="437"/>
      <c r="HX1270" s="437"/>
      <c r="HY1270" s="437"/>
      <c r="HZ1270" s="437"/>
      <c r="IA1270" s="437"/>
      <c r="IB1270" s="437"/>
      <c r="IC1270" s="437"/>
      <c r="ID1270" s="437"/>
      <c r="IE1270" s="437"/>
      <c r="IF1270" s="437"/>
      <c r="IG1270" s="437"/>
      <c r="IH1270" s="437"/>
      <c r="II1270" s="437"/>
      <c r="IJ1270" s="437"/>
      <c r="IK1270" s="437"/>
    </row>
    <row r="1271" spans="2:245" hidden="1">
      <c r="B1271" s="519" t="s">
        <v>1061</v>
      </c>
      <c r="C1271" s="519"/>
      <c r="D1271" s="519"/>
      <c r="E1271" s="519"/>
      <c r="F1271" s="519">
        <v>1</v>
      </c>
      <c r="G1271" s="519"/>
      <c r="H1271" s="519">
        <v>3</v>
      </c>
      <c r="I1271" s="519">
        <v>4</v>
      </c>
      <c r="J1271" s="519" t="str">
        <f t="shared" si="60"/>
        <v>SDN15010304</v>
      </c>
      <c r="K1271" s="519">
        <v>630</v>
      </c>
      <c r="Q1271" s="183"/>
    </row>
    <row r="1272" spans="2:245" hidden="1">
      <c r="B1272" s="519" t="s">
        <v>1061</v>
      </c>
      <c r="C1272" s="519"/>
      <c r="D1272" s="519"/>
      <c r="E1272" s="519"/>
      <c r="F1272" s="519">
        <v>1</v>
      </c>
      <c r="G1272" s="519"/>
      <c r="H1272" s="519">
        <v>3</v>
      </c>
      <c r="I1272" s="519">
        <v>5</v>
      </c>
      <c r="J1272" s="519" t="str">
        <f t="shared" si="60"/>
        <v>SDN15010305</v>
      </c>
      <c r="K1272" s="519">
        <v>630</v>
      </c>
      <c r="Q1272" s="183"/>
    </row>
    <row r="1273" spans="2:245" hidden="1">
      <c r="B1273" s="519" t="s">
        <v>1061</v>
      </c>
      <c r="C1273" s="519"/>
      <c r="D1273" s="519"/>
      <c r="E1273" s="519"/>
      <c r="F1273" s="519">
        <v>1</v>
      </c>
      <c r="G1273" s="519"/>
      <c r="H1273" s="519">
        <v>3</v>
      </c>
      <c r="I1273" s="519">
        <v>6</v>
      </c>
      <c r="J1273" s="519" t="str">
        <f t="shared" si="60"/>
        <v>SDN15010306</v>
      </c>
      <c r="K1273" s="519">
        <v>630</v>
      </c>
      <c r="Q1273" s="183"/>
    </row>
    <row r="1274" spans="2:245" hidden="1">
      <c r="B1274" s="519" t="s">
        <v>1061</v>
      </c>
      <c r="C1274" s="519"/>
      <c r="D1274" s="519"/>
      <c r="E1274" s="519"/>
      <c r="F1274" s="519">
        <v>1</v>
      </c>
      <c r="G1274" s="519"/>
      <c r="H1274" s="519">
        <v>3</v>
      </c>
      <c r="I1274" s="519">
        <v>7</v>
      </c>
      <c r="J1274" s="519" t="str">
        <f t="shared" si="60"/>
        <v>SDN15010307</v>
      </c>
      <c r="K1274" s="519">
        <v>630</v>
      </c>
      <c r="M1274" t="s">
        <v>744</v>
      </c>
      <c r="Q1274" s="183" t="str">
        <f t="shared" ref="Q1274:Q1337" si="63">N1274&amp;TEXT(O1274,"00")&amp;TEXT(P1274,"00")</f>
        <v>0000</v>
      </c>
    </row>
    <row r="1275" spans="2:245" ht="24" hidden="1">
      <c r="B1275" s="519" t="s">
        <v>1061</v>
      </c>
      <c r="C1275" s="519"/>
      <c r="D1275" s="519"/>
      <c r="E1275" s="519"/>
      <c r="F1275" s="519">
        <v>1</v>
      </c>
      <c r="G1275" s="519"/>
      <c r="H1275" s="519">
        <v>3</v>
      </c>
      <c r="I1275" s="519">
        <v>8</v>
      </c>
      <c r="J1275" s="519" t="str">
        <f t="shared" si="60"/>
        <v>SDN15010308</v>
      </c>
      <c r="K1275" s="519">
        <v>504</v>
      </c>
      <c r="M1275" s="336" t="s">
        <v>110</v>
      </c>
      <c r="N1275" s="336" t="s">
        <v>15</v>
      </c>
      <c r="O1275" s="336" t="s">
        <v>17</v>
      </c>
      <c r="P1275" s="336" t="s">
        <v>16</v>
      </c>
      <c r="Q1275" s="183" t="str">
        <f t="shared" si="63"/>
        <v>商品代號性別年齡</v>
      </c>
      <c r="R1275" s="336" t="s">
        <v>632</v>
      </c>
      <c r="S1275" s="336" t="s">
        <v>633</v>
      </c>
      <c r="T1275" s="336" t="s">
        <v>634</v>
      </c>
      <c r="U1275" s="336" t="s">
        <v>635</v>
      </c>
      <c r="V1275" s="336" t="s">
        <v>636</v>
      </c>
      <c r="W1275" s="336" t="s">
        <v>637</v>
      </c>
      <c r="X1275" s="336" t="s">
        <v>638</v>
      </c>
      <c r="Y1275" s="336" t="s">
        <v>639</v>
      </c>
      <c r="Z1275" s="336" t="s">
        <v>640</v>
      </c>
      <c r="AA1275" s="336" t="s">
        <v>641</v>
      </c>
      <c r="AB1275" s="336" t="s">
        <v>642</v>
      </c>
      <c r="AC1275" s="336" t="s">
        <v>643</v>
      </c>
      <c r="AD1275" s="336" t="s">
        <v>644</v>
      </c>
      <c r="AE1275" s="336" t="s">
        <v>645</v>
      </c>
      <c r="AF1275" s="336" t="s">
        <v>646</v>
      </c>
      <c r="AG1275" s="336" t="s">
        <v>647</v>
      </c>
      <c r="AH1275" s="336" t="s">
        <v>648</v>
      </c>
      <c r="AI1275" s="336" t="s">
        <v>649</v>
      </c>
      <c r="AJ1275" s="336" t="s">
        <v>650</v>
      </c>
      <c r="AK1275" s="336" t="s">
        <v>651</v>
      </c>
      <c r="AL1275" s="336" t="s">
        <v>652</v>
      </c>
      <c r="AM1275" s="336" t="s">
        <v>653</v>
      </c>
      <c r="AN1275" s="336" t="s">
        <v>654</v>
      </c>
      <c r="AO1275" s="336" t="s">
        <v>655</v>
      </c>
      <c r="AP1275" s="336" t="s">
        <v>656</v>
      </c>
      <c r="AQ1275" s="336" t="s">
        <v>657</v>
      </c>
      <c r="AR1275" s="336" t="s">
        <v>658</v>
      </c>
      <c r="AS1275" s="336" t="s">
        <v>659</v>
      </c>
      <c r="AT1275" s="336" t="s">
        <v>660</v>
      </c>
      <c r="AU1275" s="336" t="s">
        <v>661</v>
      </c>
      <c r="AV1275" s="336" t="s">
        <v>662</v>
      </c>
      <c r="AW1275" s="336" t="s">
        <v>663</v>
      </c>
      <c r="AX1275" s="336" t="s">
        <v>664</v>
      </c>
      <c r="AY1275" s="336" t="s">
        <v>665</v>
      </c>
      <c r="AZ1275" s="336" t="s">
        <v>666</v>
      </c>
      <c r="BA1275" s="336" t="s">
        <v>667</v>
      </c>
      <c r="BB1275" s="336" t="s">
        <v>668</v>
      </c>
      <c r="BC1275" s="336" t="s">
        <v>669</v>
      </c>
      <c r="BD1275" s="336" t="s">
        <v>670</v>
      </c>
      <c r="BE1275" s="336" t="s">
        <v>671</v>
      </c>
      <c r="BF1275" s="336" t="s">
        <v>672</v>
      </c>
      <c r="BG1275" s="336" t="s">
        <v>673</v>
      </c>
      <c r="BH1275" s="336" t="s">
        <v>674</v>
      </c>
      <c r="BI1275" s="336" t="s">
        <v>675</v>
      </c>
      <c r="BJ1275" s="336" t="s">
        <v>676</v>
      </c>
      <c r="BK1275" s="336" t="s">
        <v>677</v>
      </c>
      <c r="BL1275" s="336" t="s">
        <v>678</v>
      </c>
      <c r="BM1275" s="336" t="s">
        <v>679</v>
      </c>
      <c r="BN1275" s="336" t="s">
        <v>680</v>
      </c>
      <c r="BO1275" s="336" t="s">
        <v>681</v>
      </c>
      <c r="BP1275" s="336" t="s">
        <v>682</v>
      </c>
      <c r="BQ1275" s="336" t="s">
        <v>683</v>
      </c>
      <c r="BR1275" s="336" t="s">
        <v>684</v>
      </c>
      <c r="BS1275" s="336" t="s">
        <v>685</v>
      </c>
      <c r="BT1275" s="336" t="s">
        <v>686</v>
      </c>
      <c r="BU1275" s="336" t="s">
        <v>687</v>
      </c>
      <c r="BV1275" s="336" t="s">
        <v>688</v>
      </c>
      <c r="BW1275" s="336" t="s">
        <v>689</v>
      </c>
      <c r="BX1275" s="336" t="s">
        <v>690</v>
      </c>
      <c r="BY1275" s="336" t="s">
        <v>691</v>
      </c>
      <c r="BZ1275" s="336" t="s">
        <v>692</v>
      </c>
      <c r="CA1275" s="336" t="s">
        <v>693</v>
      </c>
      <c r="CB1275" s="336" t="s">
        <v>694</v>
      </c>
      <c r="CC1275" s="336" t="s">
        <v>695</v>
      </c>
      <c r="CD1275" s="336" t="s">
        <v>696</v>
      </c>
      <c r="CE1275" s="336" t="s">
        <v>697</v>
      </c>
      <c r="CF1275" s="336" t="s">
        <v>698</v>
      </c>
      <c r="CG1275" s="336" t="s">
        <v>699</v>
      </c>
      <c r="CH1275" s="336" t="s">
        <v>700</v>
      </c>
      <c r="CI1275" s="336" t="s">
        <v>701</v>
      </c>
      <c r="CJ1275" s="336" t="s">
        <v>702</v>
      </c>
      <c r="CK1275" s="336" t="s">
        <v>703</v>
      </c>
      <c r="CL1275" s="336" t="s">
        <v>704</v>
      </c>
      <c r="CM1275" s="336" t="s">
        <v>705</v>
      </c>
      <c r="CN1275" s="336" t="s">
        <v>706</v>
      </c>
      <c r="CO1275" s="336" t="s">
        <v>707</v>
      </c>
      <c r="CP1275" s="336" t="s">
        <v>708</v>
      </c>
      <c r="CQ1275" s="336" t="s">
        <v>709</v>
      </c>
      <c r="CR1275" s="336" t="s">
        <v>710</v>
      </c>
      <c r="CS1275" s="336" t="s">
        <v>711</v>
      </c>
      <c r="CT1275" s="336" t="s">
        <v>712</v>
      </c>
      <c r="CU1275" s="336" t="s">
        <v>713</v>
      </c>
      <c r="CV1275" s="336" t="s">
        <v>714</v>
      </c>
      <c r="CW1275" s="336" t="s">
        <v>715</v>
      </c>
      <c r="CX1275" s="336" t="s">
        <v>716</v>
      </c>
      <c r="CY1275" s="336" t="s">
        <v>717</v>
      </c>
      <c r="CZ1275" s="336" t="s">
        <v>718</v>
      </c>
      <c r="DA1275" s="336" t="s">
        <v>719</v>
      </c>
      <c r="DB1275" s="336" t="s">
        <v>720</v>
      </c>
      <c r="DC1275" s="336" t="s">
        <v>721</v>
      </c>
      <c r="DD1275" s="336" t="s">
        <v>722</v>
      </c>
      <c r="DE1275" s="336" t="s">
        <v>723</v>
      </c>
      <c r="DF1275" s="336" t="s">
        <v>724</v>
      </c>
      <c r="DG1275" s="336" t="s">
        <v>725</v>
      </c>
      <c r="DH1275" s="336" t="s">
        <v>726</v>
      </c>
      <c r="DI1275" s="336" t="s">
        <v>727</v>
      </c>
      <c r="DJ1275" s="336" t="s">
        <v>728</v>
      </c>
      <c r="DK1275" s="336" t="s">
        <v>729</v>
      </c>
      <c r="DL1275" s="336" t="s">
        <v>730</v>
      </c>
      <c r="DM1275" s="336" t="s">
        <v>731</v>
      </c>
      <c r="DN1275" s="336" t="s">
        <v>732</v>
      </c>
      <c r="DO1275" s="336" t="s">
        <v>733</v>
      </c>
      <c r="DP1275" s="336" t="s">
        <v>734</v>
      </c>
      <c r="DQ1275" s="336" t="s">
        <v>735</v>
      </c>
      <c r="DR1275" s="336" t="s">
        <v>736</v>
      </c>
      <c r="DS1275" s="336" t="s">
        <v>737</v>
      </c>
      <c r="DT1275" s="336" t="s">
        <v>738</v>
      </c>
      <c r="DU1275" s="336" t="s">
        <v>739</v>
      </c>
      <c r="DV1275" s="336" t="s">
        <v>740</v>
      </c>
      <c r="DW1275" s="336" t="s">
        <v>741</v>
      </c>
      <c r="DX1275" s="336" t="s">
        <v>742</v>
      </c>
    </row>
    <row r="1276" spans="2:245" hidden="1">
      <c r="B1276" s="519" t="s">
        <v>1061</v>
      </c>
      <c r="C1276" s="519"/>
      <c r="D1276" s="519"/>
      <c r="E1276" s="519"/>
      <c r="F1276" s="519">
        <v>1</v>
      </c>
      <c r="G1276" s="519"/>
      <c r="H1276" s="519">
        <v>3</v>
      </c>
      <c r="I1276" s="519">
        <v>9</v>
      </c>
      <c r="J1276" s="519" t="str">
        <f t="shared" si="60"/>
        <v>SDN15010309</v>
      </c>
      <c r="K1276" s="519">
        <v>504</v>
      </c>
      <c r="M1276" s="337" t="s">
        <v>631</v>
      </c>
      <c r="N1276" s="519" t="s">
        <v>1058</v>
      </c>
      <c r="O1276" s="519" t="s">
        <v>1059</v>
      </c>
      <c r="P1276" s="520">
        <v>0</v>
      </c>
      <c r="Q1276" s="183" t="str">
        <f t="shared" si="63"/>
        <v>SDN100100</v>
      </c>
      <c r="R1276" s="519">
        <v>10000</v>
      </c>
      <c r="S1276" s="519">
        <v>10000</v>
      </c>
      <c r="T1276" s="519">
        <v>10000</v>
      </c>
      <c r="U1276" s="519">
        <v>10000</v>
      </c>
      <c r="V1276" s="519">
        <v>10000</v>
      </c>
      <c r="W1276" s="519">
        <v>10000</v>
      </c>
      <c r="X1276" s="519">
        <v>10000</v>
      </c>
      <c r="Y1276" s="519">
        <v>10000</v>
      </c>
      <c r="Z1276" s="519">
        <v>10000</v>
      </c>
      <c r="AA1276" s="519">
        <v>10000</v>
      </c>
      <c r="AB1276" s="519">
        <v>10000</v>
      </c>
      <c r="AC1276" s="519">
        <v>10000</v>
      </c>
      <c r="AD1276" s="519">
        <v>10000</v>
      </c>
      <c r="AE1276" s="519">
        <v>10000</v>
      </c>
      <c r="AF1276" s="519">
        <v>10000</v>
      </c>
      <c r="AG1276" s="519">
        <v>10000</v>
      </c>
      <c r="AH1276" s="519">
        <v>10000</v>
      </c>
      <c r="AI1276" s="519">
        <v>10000</v>
      </c>
      <c r="AJ1276" s="519">
        <v>10000</v>
      </c>
      <c r="AK1276" s="519">
        <v>10000</v>
      </c>
      <c r="AL1276" s="519">
        <v>10000</v>
      </c>
      <c r="AM1276" s="519">
        <v>10000</v>
      </c>
      <c r="AN1276" s="519">
        <v>10000</v>
      </c>
      <c r="AO1276" s="519">
        <v>10000</v>
      </c>
      <c r="AP1276" s="519">
        <v>10000</v>
      </c>
      <c r="AQ1276" s="519">
        <v>0</v>
      </c>
      <c r="AR1276" s="519">
        <v>0</v>
      </c>
      <c r="AS1276" s="519">
        <v>0</v>
      </c>
      <c r="AT1276" s="519">
        <v>0</v>
      </c>
      <c r="AU1276" s="519">
        <v>0</v>
      </c>
      <c r="AV1276" s="519">
        <v>0</v>
      </c>
      <c r="AW1276" s="519">
        <v>0</v>
      </c>
      <c r="AX1276" s="519">
        <v>0</v>
      </c>
      <c r="AY1276" s="519">
        <v>0</v>
      </c>
      <c r="AZ1276" s="519">
        <v>0</v>
      </c>
      <c r="BA1276" s="519">
        <v>0</v>
      </c>
      <c r="BB1276" s="519">
        <v>0</v>
      </c>
      <c r="BC1276" s="519">
        <v>0</v>
      </c>
      <c r="BD1276" s="519">
        <v>0</v>
      </c>
      <c r="BE1276" s="519">
        <v>0</v>
      </c>
      <c r="BF1276" s="519">
        <v>0</v>
      </c>
      <c r="BG1276" s="519">
        <v>0</v>
      </c>
      <c r="BH1276" s="519">
        <v>0</v>
      </c>
      <c r="BI1276" s="519">
        <v>0</v>
      </c>
      <c r="BJ1276" s="519">
        <v>0</v>
      </c>
      <c r="BK1276" s="519">
        <v>0</v>
      </c>
      <c r="BL1276" s="519">
        <v>0</v>
      </c>
      <c r="BM1276" s="519">
        <v>0</v>
      </c>
      <c r="BN1276" s="519">
        <v>0</v>
      </c>
      <c r="BO1276" s="519">
        <v>0</v>
      </c>
      <c r="BP1276" s="519">
        <v>0</v>
      </c>
      <c r="BQ1276" s="519">
        <v>0</v>
      </c>
      <c r="BR1276" s="519">
        <v>0</v>
      </c>
      <c r="BS1276" s="519">
        <v>0</v>
      </c>
      <c r="BT1276" s="519">
        <v>0</v>
      </c>
      <c r="BU1276" s="519">
        <v>0</v>
      </c>
      <c r="BV1276" s="519">
        <v>0</v>
      </c>
      <c r="BW1276" s="519">
        <v>0</v>
      </c>
      <c r="BX1276" s="519">
        <v>0</v>
      </c>
      <c r="BY1276" s="519">
        <v>0</v>
      </c>
      <c r="BZ1276" s="519">
        <v>0</v>
      </c>
      <c r="CA1276" s="519">
        <v>0</v>
      </c>
      <c r="CB1276" s="519">
        <v>0</v>
      </c>
      <c r="CC1276" s="519">
        <v>0</v>
      </c>
      <c r="CD1276" s="519">
        <v>0</v>
      </c>
      <c r="CE1276" s="519">
        <v>0</v>
      </c>
      <c r="CF1276" s="519">
        <v>0</v>
      </c>
      <c r="CG1276" s="519">
        <v>0</v>
      </c>
      <c r="CH1276" s="519">
        <v>0</v>
      </c>
      <c r="CI1276" s="519">
        <v>0</v>
      </c>
      <c r="CJ1276" s="519">
        <v>0</v>
      </c>
      <c r="CK1276" s="519">
        <v>0</v>
      </c>
      <c r="CL1276" s="519">
        <v>0</v>
      </c>
      <c r="CM1276" s="519">
        <v>0</v>
      </c>
      <c r="CN1276" s="519">
        <v>0</v>
      </c>
      <c r="CO1276" s="519">
        <v>0</v>
      </c>
      <c r="CP1276" s="519">
        <v>0</v>
      </c>
      <c r="CQ1276" s="519">
        <v>0</v>
      </c>
      <c r="CR1276" s="519">
        <v>0</v>
      </c>
      <c r="CS1276" s="519">
        <v>0</v>
      </c>
      <c r="CT1276" s="519">
        <v>0</v>
      </c>
      <c r="CU1276" s="519">
        <v>0</v>
      </c>
      <c r="CV1276" s="519">
        <v>0</v>
      </c>
      <c r="CW1276" s="519">
        <v>0</v>
      </c>
      <c r="CX1276" s="519">
        <v>0</v>
      </c>
      <c r="CY1276" s="519">
        <v>0</v>
      </c>
      <c r="CZ1276" s="519">
        <v>0</v>
      </c>
      <c r="DA1276" s="519">
        <v>0</v>
      </c>
      <c r="DB1276" s="519">
        <v>0</v>
      </c>
      <c r="DC1276" s="519">
        <v>0</v>
      </c>
      <c r="DD1276" s="519">
        <v>0</v>
      </c>
      <c r="DE1276" s="519">
        <v>0</v>
      </c>
      <c r="DF1276" s="519">
        <v>0</v>
      </c>
      <c r="DG1276" s="519">
        <v>0</v>
      </c>
      <c r="DH1276" s="519">
        <v>0</v>
      </c>
      <c r="DI1276" s="519">
        <v>0</v>
      </c>
      <c r="DJ1276" s="519">
        <v>0</v>
      </c>
      <c r="DK1276" s="519">
        <v>0</v>
      </c>
      <c r="DL1276" s="519">
        <v>0</v>
      </c>
      <c r="DM1276" s="519">
        <v>0</v>
      </c>
      <c r="DN1276" s="519">
        <v>0</v>
      </c>
      <c r="DO1276" s="519">
        <v>0</v>
      </c>
      <c r="DP1276" s="519">
        <v>0</v>
      </c>
      <c r="DQ1276" s="519">
        <v>0</v>
      </c>
      <c r="DR1276" s="519">
        <v>0</v>
      </c>
      <c r="DS1276" s="519">
        <v>0</v>
      </c>
      <c r="DT1276" s="519">
        <v>0</v>
      </c>
      <c r="DU1276" s="519">
        <v>0</v>
      </c>
      <c r="DV1276" s="519">
        <v>0</v>
      </c>
      <c r="DW1276" s="519">
        <v>0</v>
      </c>
      <c r="DX1276" s="519">
        <v>0</v>
      </c>
    </row>
    <row r="1277" spans="2:245" hidden="1">
      <c r="B1277" s="519" t="s">
        <v>1061</v>
      </c>
      <c r="C1277" s="519"/>
      <c r="D1277" s="519"/>
      <c r="E1277" s="519"/>
      <c r="F1277" s="519">
        <v>1</v>
      </c>
      <c r="G1277" s="519"/>
      <c r="H1277" s="519">
        <v>3</v>
      </c>
      <c r="I1277" s="519">
        <v>10</v>
      </c>
      <c r="J1277" s="519" t="str">
        <f t="shared" si="60"/>
        <v>SDN15010310</v>
      </c>
      <c r="K1277" s="519">
        <v>504</v>
      </c>
      <c r="M1277" s="337" t="s">
        <v>631</v>
      </c>
      <c r="N1277" s="519" t="s">
        <v>1058</v>
      </c>
      <c r="O1277" s="519" t="s">
        <v>1059</v>
      </c>
      <c r="P1277" s="519">
        <v>1</v>
      </c>
      <c r="Q1277" s="183" t="str">
        <f t="shared" si="63"/>
        <v>SDN100101</v>
      </c>
      <c r="R1277" s="519">
        <v>10000</v>
      </c>
      <c r="S1277" s="519">
        <v>10000</v>
      </c>
      <c r="T1277" s="519">
        <v>10000</v>
      </c>
      <c r="U1277" s="519">
        <v>10000</v>
      </c>
      <c r="V1277" s="519">
        <v>10000</v>
      </c>
      <c r="W1277" s="519">
        <v>10000</v>
      </c>
      <c r="X1277" s="519">
        <v>10000</v>
      </c>
      <c r="Y1277" s="519">
        <v>10000</v>
      </c>
      <c r="Z1277" s="519">
        <v>10000</v>
      </c>
      <c r="AA1277" s="519">
        <v>10000</v>
      </c>
      <c r="AB1277" s="519">
        <v>10000</v>
      </c>
      <c r="AC1277" s="519">
        <v>10000</v>
      </c>
      <c r="AD1277" s="519">
        <v>10000</v>
      </c>
      <c r="AE1277" s="519">
        <v>10000</v>
      </c>
      <c r="AF1277" s="519">
        <v>10000</v>
      </c>
      <c r="AG1277" s="519">
        <v>10000</v>
      </c>
      <c r="AH1277" s="519">
        <v>10000</v>
      </c>
      <c r="AI1277" s="519">
        <v>10000</v>
      </c>
      <c r="AJ1277" s="519">
        <v>10000</v>
      </c>
      <c r="AK1277" s="519">
        <v>10000</v>
      </c>
      <c r="AL1277" s="519">
        <v>10000</v>
      </c>
      <c r="AM1277" s="519">
        <v>10000</v>
      </c>
      <c r="AN1277" s="519">
        <v>10000</v>
      </c>
      <c r="AO1277" s="519">
        <v>10000</v>
      </c>
      <c r="AP1277" s="519">
        <v>10000</v>
      </c>
      <c r="AQ1277" s="519">
        <v>0</v>
      </c>
      <c r="AR1277" s="519">
        <v>0</v>
      </c>
      <c r="AS1277" s="519">
        <v>0</v>
      </c>
      <c r="AT1277" s="519">
        <v>0</v>
      </c>
      <c r="AU1277" s="519">
        <v>0</v>
      </c>
      <c r="AV1277" s="519">
        <v>0</v>
      </c>
      <c r="AW1277" s="519">
        <v>0</v>
      </c>
      <c r="AX1277" s="519">
        <v>0</v>
      </c>
      <c r="AY1277" s="519">
        <v>0</v>
      </c>
      <c r="AZ1277" s="519">
        <v>0</v>
      </c>
      <c r="BA1277" s="519">
        <v>0</v>
      </c>
      <c r="BB1277" s="519">
        <v>0</v>
      </c>
      <c r="BC1277" s="519">
        <v>0</v>
      </c>
      <c r="BD1277" s="519">
        <v>0</v>
      </c>
      <c r="BE1277" s="519">
        <v>0</v>
      </c>
      <c r="BF1277" s="519">
        <v>0</v>
      </c>
      <c r="BG1277" s="519">
        <v>0</v>
      </c>
      <c r="BH1277" s="519">
        <v>0</v>
      </c>
      <c r="BI1277" s="519">
        <v>0</v>
      </c>
      <c r="BJ1277" s="519">
        <v>0</v>
      </c>
      <c r="BK1277" s="519">
        <v>0</v>
      </c>
      <c r="BL1277" s="519">
        <v>0</v>
      </c>
      <c r="BM1277" s="519">
        <v>0</v>
      </c>
      <c r="BN1277" s="519">
        <v>0</v>
      </c>
      <c r="BO1277" s="519">
        <v>0</v>
      </c>
      <c r="BP1277" s="519">
        <v>0</v>
      </c>
      <c r="BQ1277" s="519">
        <v>0</v>
      </c>
      <c r="BR1277" s="519">
        <v>0</v>
      </c>
      <c r="BS1277" s="519">
        <v>0</v>
      </c>
      <c r="BT1277" s="519">
        <v>0</v>
      </c>
      <c r="BU1277" s="519">
        <v>0</v>
      </c>
      <c r="BV1277" s="519">
        <v>0</v>
      </c>
      <c r="BW1277" s="519">
        <v>0</v>
      </c>
      <c r="BX1277" s="519">
        <v>0</v>
      </c>
      <c r="BY1277" s="519">
        <v>0</v>
      </c>
      <c r="BZ1277" s="519">
        <v>0</v>
      </c>
      <c r="CA1277" s="519">
        <v>0</v>
      </c>
      <c r="CB1277" s="519">
        <v>0</v>
      </c>
      <c r="CC1277" s="519">
        <v>0</v>
      </c>
      <c r="CD1277" s="519">
        <v>0</v>
      </c>
      <c r="CE1277" s="519">
        <v>0</v>
      </c>
      <c r="CF1277" s="519">
        <v>0</v>
      </c>
      <c r="CG1277" s="519">
        <v>0</v>
      </c>
      <c r="CH1277" s="519">
        <v>0</v>
      </c>
      <c r="CI1277" s="519">
        <v>0</v>
      </c>
      <c r="CJ1277" s="519">
        <v>0</v>
      </c>
      <c r="CK1277" s="519">
        <v>0</v>
      </c>
      <c r="CL1277" s="519">
        <v>0</v>
      </c>
      <c r="CM1277" s="519">
        <v>0</v>
      </c>
      <c r="CN1277" s="519">
        <v>0</v>
      </c>
      <c r="CO1277" s="519">
        <v>0</v>
      </c>
      <c r="CP1277" s="519">
        <v>0</v>
      </c>
      <c r="CQ1277" s="519">
        <v>0</v>
      </c>
      <c r="CR1277" s="519">
        <v>0</v>
      </c>
      <c r="CS1277" s="519">
        <v>0</v>
      </c>
      <c r="CT1277" s="519">
        <v>0</v>
      </c>
      <c r="CU1277" s="519">
        <v>0</v>
      </c>
      <c r="CV1277" s="519">
        <v>0</v>
      </c>
      <c r="CW1277" s="519">
        <v>0</v>
      </c>
      <c r="CX1277" s="519">
        <v>0</v>
      </c>
      <c r="CY1277" s="519">
        <v>0</v>
      </c>
      <c r="CZ1277" s="519">
        <v>0</v>
      </c>
      <c r="DA1277" s="519">
        <v>0</v>
      </c>
      <c r="DB1277" s="519">
        <v>0</v>
      </c>
      <c r="DC1277" s="519">
        <v>0</v>
      </c>
      <c r="DD1277" s="519">
        <v>0</v>
      </c>
      <c r="DE1277" s="519">
        <v>0</v>
      </c>
      <c r="DF1277" s="519">
        <v>0</v>
      </c>
      <c r="DG1277" s="519">
        <v>0</v>
      </c>
      <c r="DH1277" s="519">
        <v>0</v>
      </c>
      <c r="DI1277" s="519">
        <v>0</v>
      </c>
      <c r="DJ1277" s="519">
        <v>0</v>
      </c>
      <c r="DK1277" s="519">
        <v>0</v>
      </c>
      <c r="DL1277" s="519">
        <v>0</v>
      </c>
      <c r="DM1277" s="519">
        <v>0</v>
      </c>
      <c r="DN1277" s="519">
        <v>0</v>
      </c>
      <c r="DO1277" s="519">
        <v>0</v>
      </c>
      <c r="DP1277" s="519">
        <v>0</v>
      </c>
      <c r="DQ1277" s="519">
        <v>0</v>
      </c>
      <c r="DR1277" s="519">
        <v>0</v>
      </c>
      <c r="DS1277" s="519">
        <v>0</v>
      </c>
      <c r="DT1277" s="519">
        <v>0</v>
      </c>
      <c r="DU1277" s="519">
        <v>0</v>
      </c>
      <c r="DV1277" s="519">
        <v>0</v>
      </c>
      <c r="DW1277" s="519">
        <v>0</v>
      </c>
      <c r="DX1277" s="519">
        <v>0</v>
      </c>
    </row>
    <row r="1278" spans="2:245" hidden="1">
      <c r="B1278" s="519" t="s">
        <v>1061</v>
      </c>
      <c r="C1278" s="519"/>
      <c r="D1278" s="519"/>
      <c r="E1278" s="519"/>
      <c r="F1278" s="519">
        <v>1</v>
      </c>
      <c r="G1278" s="519"/>
      <c r="H1278" s="519">
        <v>3</v>
      </c>
      <c r="I1278" s="519">
        <v>11</v>
      </c>
      <c r="J1278" s="519" t="str">
        <f t="shared" si="60"/>
        <v>SDN15010311</v>
      </c>
      <c r="K1278" s="519">
        <v>504</v>
      </c>
      <c r="M1278" s="337" t="s">
        <v>631</v>
      </c>
      <c r="N1278" s="519" t="s">
        <v>1058</v>
      </c>
      <c r="O1278" s="519" t="s">
        <v>1059</v>
      </c>
      <c r="P1278" s="519">
        <v>2</v>
      </c>
      <c r="Q1278" s="183" t="str">
        <f t="shared" si="63"/>
        <v>SDN100102</v>
      </c>
      <c r="R1278" s="519">
        <v>10000</v>
      </c>
      <c r="S1278" s="519">
        <v>10000</v>
      </c>
      <c r="T1278" s="519">
        <v>10000</v>
      </c>
      <c r="U1278" s="519">
        <v>10000</v>
      </c>
      <c r="V1278" s="519">
        <v>10000</v>
      </c>
      <c r="W1278" s="519">
        <v>10000</v>
      </c>
      <c r="X1278" s="519">
        <v>10000</v>
      </c>
      <c r="Y1278" s="519">
        <v>10000</v>
      </c>
      <c r="Z1278" s="519">
        <v>10000</v>
      </c>
      <c r="AA1278" s="519">
        <v>10000</v>
      </c>
      <c r="AB1278" s="519">
        <v>10000</v>
      </c>
      <c r="AC1278" s="519">
        <v>10000</v>
      </c>
      <c r="AD1278" s="519">
        <v>10000</v>
      </c>
      <c r="AE1278" s="519">
        <v>10000</v>
      </c>
      <c r="AF1278" s="519">
        <v>10000</v>
      </c>
      <c r="AG1278" s="519">
        <v>10000</v>
      </c>
      <c r="AH1278" s="519">
        <v>10000</v>
      </c>
      <c r="AI1278" s="519">
        <v>10000</v>
      </c>
      <c r="AJ1278" s="519">
        <v>10000</v>
      </c>
      <c r="AK1278" s="519">
        <v>10000</v>
      </c>
      <c r="AL1278" s="519">
        <v>10000</v>
      </c>
      <c r="AM1278" s="519">
        <v>10000</v>
      </c>
      <c r="AN1278" s="519">
        <v>10000</v>
      </c>
      <c r="AO1278" s="519">
        <v>10000</v>
      </c>
      <c r="AP1278" s="519">
        <v>10000</v>
      </c>
      <c r="AQ1278" s="519">
        <v>0</v>
      </c>
      <c r="AR1278" s="519">
        <v>0</v>
      </c>
      <c r="AS1278" s="519">
        <v>0</v>
      </c>
      <c r="AT1278" s="519">
        <v>0</v>
      </c>
      <c r="AU1278" s="519">
        <v>0</v>
      </c>
      <c r="AV1278" s="519">
        <v>0</v>
      </c>
      <c r="AW1278" s="519">
        <v>0</v>
      </c>
      <c r="AX1278" s="519">
        <v>0</v>
      </c>
      <c r="AY1278" s="519">
        <v>0</v>
      </c>
      <c r="AZ1278" s="519">
        <v>0</v>
      </c>
      <c r="BA1278" s="519">
        <v>0</v>
      </c>
      <c r="BB1278" s="519">
        <v>0</v>
      </c>
      <c r="BC1278" s="519">
        <v>0</v>
      </c>
      <c r="BD1278" s="519">
        <v>0</v>
      </c>
      <c r="BE1278" s="519">
        <v>0</v>
      </c>
      <c r="BF1278" s="519">
        <v>0</v>
      </c>
      <c r="BG1278" s="519">
        <v>0</v>
      </c>
      <c r="BH1278" s="519">
        <v>0</v>
      </c>
      <c r="BI1278" s="519">
        <v>0</v>
      </c>
      <c r="BJ1278" s="519">
        <v>0</v>
      </c>
      <c r="BK1278" s="519">
        <v>0</v>
      </c>
      <c r="BL1278" s="519">
        <v>0</v>
      </c>
      <c r="BM1278" s="519">
        <v>0</v>
      </c>
      <c r="BN1278" s="519">
        <v>0</v>
      </c>
      <c r="BO1278" s="519">
        <v>0</v>
      </c>
      <c r="BP1278" s="519">
        <v>0</v>
      </c>
      <c r="BQ1278" s="519">
        <v>0</v>
      </c>
      <c r="BR1278" s="519">
        <v>0</v>
      </c>
      <c r="BS1278" s="519">
        <v>0</v>
      </c>
      <c r="BT1278" s="519">
        <v>0</v>
      </c>
      <c r="BU1278" s="519">
        <v>0</v>
      </c>
      <c r="BV1278" s="519">
        <v>0</v>
      </c>
      <c r="BW1278" s="519">
        <v>0</v>
      </c>
      <c r="BX1278" s="519">
        <v>0</v>
      </c>
      <c r="BY1278" s="519">
        <v>0</v>
      </c>
      <c r="BZ1278" s="519">
        <v>0</v>
      </c>
      <c r="CA1278" s="519">
        <v>0</v>
      </c>
      <c r="CB1278" s="519">
        <v>0</v>
      </c>
      <c r="CC1278" s="519">
        <v>0</v>
      </c>
      <c r="CD1278" s="519">
        <v>0</v>
      </c>
      <c r="CE1278" s="519">
        <v>0</v>
      </c>
      <c r="CF1278" s="519">
        <v>0</v>
      </c>
      <c r="CG1278" s="519">
        <v>0</v>
      </c>
      <c r="CH1278" s="519">
        <v>0</v>
      </c>
      <c r="CI1278" s="519">
        <v>0</v>
      </c>
      <c r="CJ1278" s="519">
        <v>0</v>
      </c>
      <c r="CK1278" s="519">
        <v>0</v>
      </c>
      <c r="CL1278" s="519">
        <v>0</v>
      </c>
      <c r="CM1278" s="519">
        <v>0</v>
      </c>
      <c r="CN1278" s="519">
        <v>0</v>
      </c>
      <c r="CO1278" s="519">
        <v>0</v>
      </c>
      <c r="CP1278" s="519">
        <v>0</v>
      </c>
      <c r="CQ1278" s="519">
        <v>0</v>
      </c>
      <c r="CR1278" s="519">
        <v>0</v>
      </c>
      <c r="CS1278" s="519">
        <v>0</v>
      </c>
      <c r="CT1278" s="519">
        <v>0</v>
      </c>
      <c r="CU1278" s="519">
        <v>0</v>
      </c>
      <c r="CV1278" s="519">
        <v>0</v>
      </c>
      <c r="CW1278" s="519">
        <v>0</v>
      </c>
      <c r="CX1278" s="519">
        <v>0</v>
      </c>
      <c r="CY1278" s="519">
        <v>0</v>
      </c>
      <c r="CZ1278" s="519">
        <v>0</v>
      </c>
      <c r="DA1278" s="519">
        <v>0</v>
      </c>
      <c r="DB1278" s="519">
        <v>0</v>
      </c>
      <c r="DC1278" s="519">
        <v>0</v>
      </c>
      <c r="DD1278" s="519">
        <v>0</v>
      </c>
      <c r="DE1278" s="519">
        <v>0</v>
      </c>
      <c r="DF1278" s="519">
        <v>0</v>
      </c>
      <c r="DG1278" s="519">
        <v>0</v>
      </c>
      <c r="DH1278" s="519">
        <v>0</v>
      </c>
      <c r="DI1278" s="519">
        <v>0</v>
      </c>
      <c r="DJ1278" s="519">
        <v>0</v>
      </c>
      <c r="DK1278" s="519">
        <v>0</v>
      </c>
      <c r="DL1278" s="519">
        <v>0</v>
      </c>
      <c r="DM1278" s="519">
        <v>0</v>
      </c>
      <c r="DN1278" s="519">
        <v>0</v>
      </c>
      <c r="DO1278" s="519">
        <v>0</v>
      </c>
      <c r="DP1278" s="519">
        <v>0</v>
      </c>
      <c r="DQ1278" s="519">
        <v>0</v>
      </c>
      <c r="DR1278" s="519">
        <v>0</v>
      </c>
      <c r="DS1278" s="519">
        <v>0</v>
      </c>
      <c r="DT1278" s="519">
        <v>0</v>
      </c>
      <c r="DU1278" s="519">
        <v>0</v>
      </c>
      <c r="DV1278" s="519">
        <v>0</v>
      </c>
      <c r="DW1278" s="519">
        <v>0</v>
      </c>
      <c r="DX1278" s="519">
        <v>0</v>
      </c>
    </row>
    <row r="1279" spans="2:245" hidden="1">
      <c r="B1279" s="519" t="s">
        <v>1061</v>
      </c>
      <c r="C1279" s="519"/>
      <c r="D1279" s="519"/>
      <c r="E1279" s="519"/>
      <c r="F1279" s="519">
        <v>1</v>
      </c>
      <c r="G1279" s="519"/>
      <c r="H1279" s="519">
        <v>3</v>
      </c>
      <c r="I1279" s="519">
        <v>12</v>
      </c>
      <c r="J1279" s="519" t="str">
        <f t="shared" si="60"/>
        <v>SDN15010312</v>
      </c>
      <c r="K1279" s="519">
        <v>504</v>
      </c>
      <c r="M1279" s="337" t="s">
        <v>631</v>
      </c>
      <c r="N1279" s="519" t="s">
        <v>1058</v>
      </c>
      <c r="O1279" s="519" t="s">
        <v>1059</v>
      </c>
      <c r="P1279" s="519">
        <v>3</v>
      </c>
      <c r="Q1279" s="183" t="str">
        <f t="shared" si="63"/>
        <v>SDN100103</v>
      </c>
      <c r="R1279" s="519">
        <v>10000</v>
      </c>
      <c r="S1279" s="519">
        <v>10000</v>
      </c>
      <c r="T1279" s="519">
        <v>10000</v>
      </c>
      <c r="U1279" s="519">
        <v>10000</v>
      </c>
      <c r="V1279" s="519">
        <v>10000</v>
      </c>
      <c r="W1279" s="519">
        <v>10000</v>
      </c>
      <c r="X1279" s="519">
        <v>10000</v>
      </c>
      <c r="Y1279" s="519">
        <v>10000</v>
      </c>
      <c r="Z1279" s="519">
        <v>10000</v>
      </c>
      <c r="AA1279" s="519">
        <v>10000</v>
      </c>
      <c r="AB1279" s="519">
        <v>10000</v>
      </c>
      <c r="AC1279" s="519">
        <v>10000</v>
      </c>
      <c r="AD1279" s="519">
        <v>10000</v>
      </c>
      <c r="AE1279" s="519">
        <v>10000</v>
      </c>
      <c r="AF1279" s="519">
        <v>10000</v>
      </c>
      <c r="AG1279" s="519">
        <v>10000</v>
      </c>
      <c r="AH1279" s="519">
        <v>10000</v>
      </c>
      <c r="AI1279" s="519">
        <v>10000</v>
      </c>
      <c r="AJ1279" s="519">
        <v>10000</v>
      </c>
      <c r="AK1279" s="519">
        <v>10000</v>
      </c>
      <c r="AL1279" s="519">
        <v>10000</v>
      </c>
      <c r="AM1279" s="519">
        <v>10000</v>
      </c>
      <c r="AN1279" s="519">
        <v>10000</v>
      </c>
      <c r="AO1279" s="519">
        <v>10000</v>
      </c>
      <c r="AP1279" s="519">
        <v>10000</v>
      </c>
      <c r="AQ1279" s="519">
        <v>0</v>
      </c>
      <c r="AR1279" s="519">
        <v>0</v>
      </c>
      <c r="AS1279" s="519">
        <v>0</v>
      </c>
      <c r="AT1279" s="519">
        <v>0</v>
      </c>
      <c r="AU1279" s="519">
        <v>0</v>
      </c>
      <c r="AV1279" s="519">
        <v>0</v>
      </c>
      <c r="AW1279" s="519">
        <v>0</v>
      </c>
      <c r="AX1279" s="519">
        <v>0</v>
      </c>
      <c r="AY1279" s="519">
        <v>0</v>
      </c>
      <c r="AZ1279" s="519">
        <v>0</v>
      </c>
      <c r="BA1279" s="519">
        <v>0</v>
      </c>
      <c r="BB1279" s="519">
        <v>0</v>
      </c>
      <c r="BC1279" s="519">
        <v>0</v>
      </c>
      <c r="BD1279" s="519">
        <v>0</v>
      </c>
      <c r="BE1279" s="519">
        <v>0</v>
      </c>
      <c r="BF1279" s="519">
        <v>0</v>
      </c>
      <c r="BG1279" s="519">
        <v>0</v>
      </c>
      <c r="BH1279" s="519">
        <v>0</v>
      </c>
      <c r="BI1279" s="519">
        <v>0</v>
      </c>
      <c r="BJ1279" s="519">
        <v>0</v>
      </c>
      <c r="BK1279" s="519">
        <v>0</v>
      </c>
      <c r="BL1279" s="519">
        <v>0</v>
      </c>
      <c r="BM1279" s="519">
        <v>0</v>
      </c>
      <c r="BN1279" s="519">
        <v>0</v>
      </c>
      <c r="BO1279" s="519">
        <v>0</v>
      </c>
      <c r="BP1279" s="519">
        <v>0</v>
      </c>
      <c r="BQ1279" s="519">
        <v>0</v>
      </c>
      <c r="BR1279" s="519">
        <v>0</v>
      </c>
      <c r="BS1279" s="519">
        <v>0</v>
      </c>
      <c r="BT1279" s="519">
        <v>0</v>
      </c>
      <c r="BU1279" s="519">
        <v>0</v>
      </c>
      <c r="BV1279" s="519">
        <v>0</v>
      </c>
      <c r="BW1279" s="519">
        <v>0</v>
      </c>
      <c r="BX1279" s="519">
        <v>0</v>
      </c>
      <c r="BY1279" s="519">
        <v>0</v>
      </c>
      <c r="BZ1279" s="519">
        <v>0</v>
      </c>
      <c r="CA1279" s="519">
        <v>0</v>
      </c>
      <c r="CB1279" s="519">
        <v>0</v>
      </c>
      <c r="CC1279" s="519">
        <v>0</v>
      </c>
      <c r="CD1279" s="519">
        <v>0</v>
      </c>
      <c r="CE1279" s="519">
        <v>0</v>
      </c>
      <c r="CF1279" s="519">
        <v>0</v>
      </c>
      <c r="CG1279" s="519">
        <v>0</v>
      </c>
      <c r="CH1279" s="519">
        <v>0</v>
      </c>
      <c r="CI1279" s="519">
        <v>0</v>
      </c>
      <c r="CJ1279" s="519">
        <v>0</v>
      </c>
      <c r="CK1279" s="519">
        <v>0</v>
      </c>
      <c r="CL1279" s="519">
        <v>0</v>
      </c>
      <c r="CM1279" s="519">
        <v>0</v>
      </c>
      <c r="CN1279" s="519">
        <v>0</v>
      </c>
      <c r="CO1279" s="519">
        <v>0</v>
      </c>
      <c r="CP1279" s="519">
        <v>0</v>
      </c>
      <c r="CQ1279" s="519">
        <v>0</v>
      </c>
      <c r="CR1279" s="519">
        <v>0</v>
      </c>
      <c r="CS1279" s="519">
        <v>0</v>
      </c>
      <c r="CT1279" s="519">
        <v>0</v>
      </c>
      <c r="CU1279" s="519">
        <v>0</v>
      </c>
      <c r="CV1279" s="519">
        <v>0</v>
      </c>
      <c r="CW1279" s="519">
        <v>0</v>
      </c>
      <c r="CX1279" s="519">
        <v>0</v>
      </c>
      <c r="CY1279" s="519">
        <v>0</v>
      </c>
      <c r="CZ1279" s="519">
        <v>0</v>
      </c>
      <c r="DA1279" s="519">
        <v>0</v>
      </c>
      <c r="DB1279" s="519">
        <v>0</v>
      </c>
      <c r="DC1279" s="519">
        <v>0</v>
      </c>
      <c r="DD1279" s="519">
        <v>0</v>
      </c>
      <c r="DE1279" s="519">
        <v>0</v>
      </c>
      <c r="DF1279" s="519">
        <v>0</v>
      </c>
      <c r="DG1279" s="519">
        <v>0</v>
      </c>
      <c r="DH1279" s="519">
        <v>0</v>
      </c>
      <c r="DI1279" s="519">
        <v>0</v>
      </c>
      <c r="DJ1279" s="519">
        <v>0</v>
      </c>
      <c r="DK1279" s="519">
        <v>0</v>
      </c>
      <c r="DL1279" s="519">
        <v>0</v>
      </c>
      <c r="DM1279" s="519">
        <v>0</v>
      </c>
      <c r="DN1279" s="519">
        <v>0</v>
      </c>
      <c r="DO1279" s="519">
        <v>0</v>
      </c>
      <c r="DP1279" s="519">
        <v>0</v>
      </c>
      <c r="DQ1279" s="519">
        <v>0</v>
      </c>
      <c r="DR1279" s="519">
        <v>0</v>
      </c>
      <c r="DS1279" s="519">
        <v>0</v>
      </c>
      <c r="DT1279" s="519">
        <v>0</v>
      </c>
      <c r="DU1279" s="519">
        <v>0</v>
      </c>
      <c r="DV1279" s="519">
        <v>0</v>
      </c>
      <c r="DW1279" s="519">
        <v>0</v>
      </c>
      <c r="DX1279" s="519">
        <v>0</v>
      </c>
    </row>
    <row r="1280" spans="2:245" hidden="1">
      <c r="B1280" s="519" t="s">
        <v>1061</v>
      </c>
      <c r="C1280" s="519"/>
      <c r="D1280" s="519"/>
      <c r="E1280" s="519"/>
      <c r="F1280" s="519">
        <v>1</v>
      </c>
      <c r="G1280" s="519"/>
      <c r="H1280" s="519">
        <v>3</v>
      </c>
      <c r="I1280" s="519">
        <v>13</v>
      </c>
      <c r="J1280" s="519" t="str">
        <f t="shared" si="60"/>
        <v>SDN15010313</v>
      </c>
      <c r="K1280" s="519">
        <v>504</v>
      </c>
      <c r="M1280" s="337" t="s">
        <v>631</v>
      </c>
      <c r="N1280" s="519" t="s">
        <v>1058</v>
      </c>
      <c r="O1280" s="519" t="s">
        <v>1059</v>
      </c>
      <c r="P1280" s="519">
        <v>4</v>
      </c>
      <c r="Q1280" s="183" t="str">
        <f t="shared" si="63"/>
        <v>SDN100104</v>
      </c>
      <c r="R1280" s="519">
        <v>10000</v>
      </c>
      <c r="S1280" s="519">
        <v>10000</v>
      </c>
      <c r="T1280" s="519">
        <v>10000</v>
      </c>
      <c r="U1280" s="519">
        <v>10000</v>
      </c>
      <c r="V1280" s="519">
        <v>10000</v>
      </c>
      <c r="W1280" s="519">
        <v>10000</v>
      </c>
      <c r="X1280" s="519">
        <v>10000</v>
      </c>
      <c r="Y1280" s="519">
        <v>10000</v>
      </c>
      <c r="Z1280" s="519">
        <v>10000</v>
      </c>
      <c r="AA1280" s="519">
        <v>10000</v>
      </c>
      <c r="AB1280" s="519">
        <v>10000</v>
      </c>
      <c r="AC1280" s="519">
        <v>10000</v>
      </c>
      <c r="AD1280" s="519">
        <v>10000</v>
      </c>
      <c r="AE1280" s="519">
        <v>10000</v>
      </c>
      <c r="AF1280" s="519">
        <v>10000</v>
      </c>
      <c r="AG1280" s="519">
        <v>10000</v>
      </c>
      <c r="AH1280" s="519">
        <v>10000</v>
      </c>
      <c r="AI1280" s="519">
        <v>10000</v>
      </c>
      <c r="AJ1280" s="519">
        <v>10000</v>
      </c>
      <c r="AK1280" s="519">
        <v>10000</v>
      </c>
      <c r="AL1280" s="519">
        <v>10000</v>
      </c>
      <c r="AM1280" s="519">
        <v>10000</v>
      </c>
      <c r="AN1280" s="519">
        <v>10000</v>
      </c>
      <c r="AO1280" s="519">
        <v>10000</v>
      </c>
      <c r="AP1280" s="519">
        <v>10000</v>
      </c>
      <c r="AQ1280" s="519">
        <v>0</v>
      </c>
      <c r="AR1280" s="519">
        <v>0</v>
      </c>
      <c r="AS1280" s="519">
        <v>0</v>
      </c>
      <c r="AT1280" s="519">
        <v>0</v>
      </c>
      <c r="AU1280" s="519">
        <v>0</v>
      </c>
      <c r="AV1280" s="519">
        <v>0</v>
      </c>
      <c r="AW1280" s="519">
        <v>0</v>
      </c>
      <c r="AX1280" s="519">
        <v>0</v>
      </c>
      <c r="AY1280" s="519">
        <v>0</v>
      </c>
      <c r="AZ1280" s="519">
        <v>0</v>
      </c>
      <c r="BA1280" s="519">
        <v>0</v>
      </c>
      <c r="BB1280" s="519">
        <v>0</v>
      </c>
      <c r="BC1280" s="519">
        <v>0</v>
      </c>
      <c r="BD1280" s="519">
        <v>0</v>
      </c>
      <c r="BE1280" s="519">
        <v>0</v>
      </c>
      <c r="BF1280" s="519">
        <v>0</v>
      </c>
      <c r="BG1280" s="519">
        <v>0</v>
      </c>
      <c r="BH1280" s="519">
        <v>0</v>
      </c>
      <c r="BI1280" s="519">
        <v>0</v>
      </c>
      <c r="BJ1280" s="519">
        <v>0</v>
      </c>
      <c r="BK1280" s="519">
        <v>0</v>
      </c>
      <c r="BL1280" s="519">
        <v>0</v>
      </c>
      <c r="BM1280" s="519">
        <v>0</v>
      </c>
      <c r="BN1280" s="519">
        <v>0</v>
      </c>
      <c r="BO1280" s="519">
        <v>0</v>
      </c>
      <c r="BP1280" s="519">
        <v>0</v>
      </c>
      <c r="BQ1280" s="519">
        <v>0</v>
      </c>
      <c r="BR1280" s="519">
        <v>0</v>
      </c>
      <c r="BS1280" s="519">
        <v>0</v>
      </c>
      <c r="BT1280" s="519">
        <v>0</v>
      </c>
      <c r="BU1280" s="519">
        <v>0</v>
      </c>
      <c r="BV1280" s="519">
        <v>0</v>
      </c>
      <c r="BW1280" s="519">
        <v>0</v>
      </c>
      <c r="BX1280" s="519">
        <v>0</v>
      </c>
      <c r="BY1280" s="519">
        <v>0</v>
      </c>
      <c r="BZ1280" s="519">
        <v>0</v>
      </c>
      <c r="CA1280" s="519">
        <v>0</v>
      </c>
      <c r="CB1280" s="519">
        <v>0</v>
      </c>
      <c r="CC1280" s="519">
        <v>0</v>
      </c>
      <c r="CD1280" s="519">
        <v>0</v>
      </c>
      <c r="CE1280" s="519">
        <v>0</v>
      </c>
      <c r="CF1280" s="519">
        <v>0</v>
      </c>
      <c r="CG1280" s="519">
        <v>0</v>
      </c>
      <c r="CH1280" s="519">
        <v>0</v>
      </c>
      <c r="CI1280" s="519">
        <v>0</v>
      </c>
      <c r="CJ1280" s="519">
        <v>0</v>
      </c>
      <c r="CK1280" s="519">
        <v>0</v>
      </c>
      <c r="CL1280" s="519">
        <v>0</v>
      </c>
      <c r="CM1280" s="519">
        <v>0</v>
      </c>
      <c r="CN1280" s="519">
        <v>0</v>
      </c>
      <c r="CO1280" s="519">
        <v>0</v>
      </c>
      <c r="CP1280" s="519">
        <v>0</v>
      </c>
      <c r="CQ1280" s="519">
        <v>0</v>
      </c>
      <c r="CR1280" s="519">
        <v>0</v>
      </c>
      <c r="CS1280" s="519">
        <v>0</v>
      </c>
      <c r="CT1280" s="519">
        <v>0</v>
      </c>
      <c r="CU1280" s="519">
        <v>0</v>
      </c>
      <c r="CV1280" s="519">
        <v>0</v>
      </c>
      <c r="CW1280" s="519">
        <v>0</v>
      </c>
      <c r="CX1280" s="519">
        <v>0</v>
      </c>
      <c r="CY1280" s="519">
        <v>0</v>
      </c>
      <c r="CZ1280" s="519">
        <v>0</v>
      </c>
      <c r="DA1280" s="519">
        <v>0</v>
      </c>
      <c r="DB1280" s="519">
        <v>0</v>
      </c>
      <c r="DC1280" s="519">
        <v>0</v>
      </c>
      <c r="DD1280" s="519">
        <v>0</v>
      </c>
      <c r="DE1280" s="519">
        <v>0</v>
      </c>
      <c r="DF1280" s="519">
        <v>0</v>
      </c>
      <c r="DG1280" s="519">
        <v>0</v>
      </c>
      <c r="DH1280" s="519">
        <v>0</v>
      </c>
      <c r="DI1280" s="519">
        <v>0</v>
      </c>
      <c r="DJ1280" s="519">
        <v>0</v>
      </c>
      <c r="DK1280" s="519">
        <v>0</v>
      </c>
      <c r="DL1280" s="519">
        <v>0</v>
      </c>
      <c r="DM1280" s="519">
        <v>0</v>
      </c>
      <c r="DN1280" s="519">
        <v>0</v>
      </c>
      <c r="DO1280" s="519">
        <v>0</v>
      </c>
      <c r="DP1280" s="519">
        <v>0</v>
      </c>
      <c r="DQ1280" s="519">
        <v>0</v>
      </c>
      <c r="DR1280" s="519">
        <v>0</v>
      </c>
      <c r="DS1280" s="519">
        <v>0</v>
      </c>
      <c r="DT1280" s="519">
        <v>0</v>
      </c>
      <c r="DU1280" s="519">
        <v>0</v>
      </c>
      <c r="DV1280" s="519">
        <v>0</v>
      </c>
      <c r="DW1280" s="519">
        <v>0</v>
      </c>
      <c r="DX1280" s="519">
        <v>0</v>
      </c>
    </row>
    <row r="1281" spans="2:128" hidden="1">
      <c r="B1281" s="519" t="s">
        <v>1061</v>
      </c>
      <c r="C1281" s="519"/>
      <c r="D1281" s="519"/>
      <c r="E1281" s="519"/>
      <c r="F1281" s="519">
        <v>1</v>
      </c>
      <c r="G1281" s="519"/>
      <c r="H1281" s="519">
        <v>3</v>
      </c>
      <c r="I1281" s="519">
        <v>14</v>
      </c>
      <c r="J1281" s="519" t="str">
        <f t="shared" si="60"/>
        <v>SDN15010314</v>
      </c>
      <c r="K1281" s="519">
        <v>504</v>
      </c>
      <c r="M1281" s="337" t="s">
        <v>631</v>
      </c>
      <c r="N1281" s="519" t="s">
        <v>1058</v>
      </c>
      <c r="O1281" s="519" t="s">
        <v>1059</v>
      </c>
      <c r="P1281" s="519">
        <v>5</v>
      </c>
      <c r="Q1281" s="183" t="str">
        <f t="shared" si="63"/>
        <v>SDN100105</v>
      </c>
      <c r="R1281" s="519">
        <v>10000</v>
      </c>
      <c r="S1281" s="519">
        <v>10000</v>
      </c>
      <c r="T1281" s="519">
        <v>10000</v>
      </c>
      <c r="U1281" s="519">
        <v>10000</v>
      </c>
      <c r="V1281" s="519">
        <v>10000</v>
      </c>
      <c r="W1281" s="519">
        <v>10000</v>
      </c>
      <c r="X1281" s="519">
        <v>10000</v>
      </c>
      <c r="Y1281" s="519">
        <v>10000</v>
      </c>
      <c r="Z1281" s="519">
        <v>10000</v>
      </c>
      <c r="AA1281" s="519">
        <v>10000</v>
      </c>
      <c r="AB1281" s="519">
        <v>10000</v>
      </c>
      <c r="AC1281" s="519">
        <v>10000</v>
      </c>
      <c r="AD1281" s="519">
        <v>10000</v>
      </c>
      <c r="AE1281" s="519">
        <v>10000</v>
      </c>
      <c r="AF1281" s="519">
        <v>10000</v>
      </c>
      <c r="AG1281" s="519">
        <v>10000</v>
      </c>
      <c r="AH1281" s="519">
        <v>10000</v>
      </c>
      <c r="AI1281" s="519">
        <v>10000</v>
      </c>
      <c r="AJ1281" s="519">
        <v>10000</v>
      </c>
      <c r="AK1281" s="519">
        <v>10000</v>
      </c>
      <c r="AL1281" s="519">
        <v>10000</v>
      </c>
      <c r="AM1281" s="519">
        <v>10000</v>
      </c>
      <c r="AN1281" s="519">
        <v>10000</v>
      </c>
      <c r="AO1281" s="519">
        <v>10000</v>
      </c>
      <c r="AP1281" s="519">
        <v>10000</v>
      </c>
      <c r="AQ1281" s="519">
        <v>0</v>
      </c>
      <c r="AR1281" s="519">
        <v>0</v>
      </c>
      <c r="AS1281" s="519">
        <v>0</v>
      </c>
      <c r="AT1281" s="519">
        <v>0</v>
      </c>
      <c r="AU1281" s="519">
        <v>0</v>
      </c>
      <c r="AV1281" s="519">
        <v>0</v>
      </c>
      <c r="AW1281" s="519">
        <v>0</v>
      </c>
      <c r="AX1281" s="519">
        <v>0</v>
      </c>
      <c r="AY1281" s="519">
        <v>0</v>
      </c>
      <c r="AZ1281" s="519">
        <v>0</v>
      </c>
      <c r="BA1281" s="519">
        <v>0</v>
      </c>
      <c r="BB1281" s="519">
        <v>0</v>
      </c>
      <c r="BC1281" s="519">
        <v>0</v>
      </c>
      <c r="BD1281" s="519">
        <v>0</v>
      </c>
      <c r="BE1281" s="519">
        <v>0</v>
      </c>
      <c r="BF1281" s="519">
        <v>0</v>
      </c>
      <c r="BG1281" s="519">
        <v>0</v>
      </c>
      <c r="BH1281" s="519">
        <v>0</v>
      </c>
      <c r="BI1281" s="519">
        <v>0</v>
      </c>
      <c r="BJ1281" s="519">
        <v>0</v>
      </c>
      <c r="BK1281" s="519">
        <v>0</v>
      </c>
      <c r="BL1281" s="519">
        <v>0</v>
      </c>
      <c r="BM1281" s="519">
        <v>0</v>
      </c>
      <c r="BN1281" s="519">
        <v>0</v>
      </c>
      <c r="BO1281" s="519">
        <v>0</v>
      </c>
      <c r="BP1281" s="519">
        <v>0</v>
      </c>
      <c r="BQ1281" s="519">
        <v>0</v>
      </c>
      <c r="BR1281" s="519">
        <v>0</v>
      </c>
      <c r="BS1281" s="519">
        <v>0</v>
      </c>
      <c r="BT1281" s="519">
        <v>0</v>
      </c>
      <c r="BU1281" s="519">
        <v>0</v>
      </c>
      <c r="BV1281" s="519">
        <v>0</v>
      </c>
      <c r="BW1281" s="519">
        <v>0</v>
      </c>
      <c r="BX1281" s="519">
        <v>0</v>
      </c>
      <c r="BY1281" s="519">
        <v>0</v>
      </c>
      <c r="BZ1281" s="519">
        <v>0</v>
      </c>
      <c r="CA1281" s="519">
        <v>0</v>
      </c>
      <c r="CB1281" s="519">
        <v>0</v>
      </c>
      <c r="CC1281" s="519">
        <v>0</v>
      </c>
      <c r="CD1281" s="519">
        <v>0</v>
      </c>
      <c r="CE1281" s="519">
        <v>0</v>
      </c>
      <c r="CF1281" s="519">
        <v>0</v>
      </c>
      <c r="CG1281" s="519">
        <v>0</v>
      </c>
      <c r="CH1281" s="519">
        <v>0</v>
      </c>
      <c r="CI1281" s="519">
        <v>0</v>
      </c>
      <c r="CJ1281" s="519">
        <v>0</v>
      </c>
      <c r="CK1281" s="519">
        <v>0</v>
      </c>
      <c r="CL1281" s="519">
        <v>0</v>
      </c>
      <c r="CM1281" s="519">
        <v>0</v>
      </c>
      <c r="CN1281" s="519">
        <v>0</v>
      </c>
      <c r="CO1281" s="519">
        <v>0</v>
      </c>
      <c r="CP1281" s="519">
        <v>0</v>
      </c>
      <c r="CQ1281" s="519">
        <v>0</v>
      </c>
      <c r="CR1281" s="519">
        <v>0</v>
      </c>
      <c r="CS1281" s="519">
        <v>0</v>
      </c>
      <c r="CT1281" s="519">
        <v>0</v>
      </c>
      <c r="CU1281" s="519">
        <v>0</v>
      </c>
      <c r="CV1281" s="519">
        <v>0</v>
      </c>
      <c r="CW1281" s="519">
        <v>0</v>
      </c>
      <c r="CX1281" s="519">
        <v>0</v>
      </c>
      <c r="CY1281" s="519">
        <v>0</v>
      </c>
      <c r="CZ1281" s="519">
        <v>0</v>
      </c>
      <c r="DA1281" s="519">
        <v>0</v>
      </c>
      <c r="DB1281" s="519">
        <v>0</v>
      </c>
      <c r="DC1281" s="519">
        <v>0</v>
      </c>
      <c r="DD1281" s="519">
        <v>0</v>
      </c>
      <c r="DE1281" s="519">
        <v>0</v>
      </c>
      <c r="DF1281" s="519">
        <v>0</v>
      </c>
      <c r="DG1281" s="519">
        <v>0</v>
      </c>
      <c r="DH1281" s="519">
        <v>0</v>
      </c>
      <c r="DI1281" s="519">
        <v>0</v>
      </c>
      <c r="DJ1281" s="519">
        <v>0</v>
      </c>
      <c r="DK1281" s="519">
        <v>0</v>
      </c>
      <c r="DL1281" s="519">
        <v>0</v>
      </c>
      <c r="DM1281" s="519">
        <v>0</v>
      </c>
      <c r="DN1281" s="519">
        <v>0</v>
      </c>
      <c r="DO1281" s="519">
        <v>0</v>
      </c>
      <c r="DP1281" s="519">
        <v>0</v>
      </c>
      <c r="DQ1281" s="519">
        <v>0</v>
      </c>
      <c r="DR1281" s="519">
        <v>0</v>
      </c>
      <c r="DS1281" s="519">
        <v>0</v>
      </c>
      <c r="DT1281" s="519">
        <v>0</v>
      </c>
      <c r="DU1281" s="519">
        <v>0</v>
      </c>
      <c r="DV1281" s="519">
        <v>0</v>
      </c>
      <c r="DW1281" s="519">
        <v>0</v>
      </c>
      <c r="DX1281" s="519">
        <v>0</v>
      </c>
    </row>
    <row r="1282" spans="2:128" hidden="1">
      <c r="B1282" s="519" t="s">
        <v>1061</v>
      </c>
      <c r="C1282" s="519"/>
      <c r="D1282" s="519"/>
      <c r="E1282" s="519"/>
      <c r="F1282" s="519">
        <v>1</v>
      </c>
      <c r="G1282" s="519"/>
      <c r="H1282" s="519">
        <v>3</v>
      </c>
      <c r="I1282" s="519">
        <v>15</v>
      </c>
      <c r="J1282" s="519" t="str">
        <f t="shared" si="60"/>
        <v>SDN15010315</v>
      </c>
      <c r="K1282" s="519">
        <v>504</v>
      </c>
      <c r="M1282" s="337" t="s">
        <v>631</v>
      </c>
      <c r="N1282" s="519" t="s">
        <v>1058</v>
      </c>
      <c r="O1282" s="519" t="s">
        <v>1059</v>
      </c>
      <c r="P1282" s="519">
        <v>6</v>
      </c>
      <c r="Q1282" s="183" t="str">
        <f t="shared" si="63"/>
        <v>SDN100106</v>
      </c>
      <c r="R1282" s="519">
        <v>10000</v>
      </c>
      <c r="S1282" s="519">
        <v>10000</v>
      </c>
      <c r="T1282" s="519">
        <v>10000</v>
      </c>
      <c r="U1282" s="519">
        <v>10000</v>
      </c>
      <c r="V1282" s="519">
        <v>10000</v>
      </c>
      <c r="W1282" s="519">
        <v>10000</v>
      </c>
      <c r="X1282" s="519">
        <v>10000</v>
      </c>
      <c r="Y1282" s="519">
        <v>10000</v>
      </c>
      <c r="Z1282" s="519">
        <v>10000</v>
      </c>
      <c r="AA1282" s="519">
        <v>10000</v>
      </c>
      <c r="AB1282" s="519">
        <v>10000</v>
      </c>
      <c r="AC1282" s="519">
        <v>10000</v>
      </c>
      <c r="AD1282" s="519">
        <v>10000</v>
      </c>
      <c r="AE1282" s="519">
        <v>10000</v>
      </c>
      <c r="AF1282" s="519">
        <v>10000</v>
      </c>
      <c r="AG1282" s="519">
        <v>10000</v>
      </c>
      <c r="AH1282" s="519">
        <v>10000</v>
      </c>
      <c r="AI1282" s="519">
        <v>10000</v>
      </c>
      <c r="AJ1282" s="519">
        <v>10000</v>
      </c>
      <c r="AK1282" s="519">
        <v>10000</v>
      </c>
      <c r="AL1282" s="519">
        <v>10000</v>
      </c>
      <c r="AM1282" s="519">
        <v>10000</v>
      </c>
      <c r="AN1282" s="519">
        <v>10000</v>
      </c>
      <c r="AO1282" s="519">
        <v>10000</v>
      </c>
      <c r="AP1282" s="519">
        <v>10000</v>
      </c>
      <c r="AQ1282" s="519">
        <v>0</v>
      </c>
      <c r="AR1282" s="519">
        <v>0</v>
      </c>
      <c r="AS1282" s="519">
        <v>0</v>
      </c>
      <c r="AT1282" s="519">
        <v>0</v>
      </c>
      <c r="AU1282" s="519">
        <v>0</v>
      </c>
      <c r="AV1282" s="519">
        <v>0</v>
      </c>
      <c r="AW1282" s="519">
        <v>0</v>
      </c>
      <c r="AX1282" s="519">
        <v>0</v>
      </c>
      <c r="AY1282" s="519">
        <v>0</v>
      </c>
      <c r="AZ1282" s="519">
        <v>0</v>
      </c>
      <c r="BA1282" s="519">
        <v>0</v>
      </c>
      <c r="BB1282" s="519">
        <v>0</v>
      </c>
      <c r="BC1282" s="519">
        <v>0</v>
      </c>
      <c r="BD1282" s="519">
        <v>0</v>
      </c>
      <c r="BE1282" s="519">
        <v>0</v>
      </c>
      <c r="BF1282" s="519">
        <v>0</v>
      </c>
      <c r="BG1282" s="519">
        <v>0</v>
      </c>
      <c r="BH1282" s="519">
        <v>0</v>
      </c>
      <c r="BI1282" s="519">
        <v>0</v>
      </c>
      <c r="BJ1282" s="519">
        <v>0</v>
      </c>
      <c r="BK1282" s="519">
        <v>0</v>
      </c>
      <c r="BL1282" s="519">
        <v>0</v>
      </c>
      <c r="BM1282" s="519">
        <v>0</v>
      </c>
      <c r="BN1282" s="519">
        <v>0</v>
      </c>
      <c r="BO1282" s="519">
        <v>0</v>
      </c>
      <c r="BP1282" s="519">
        <v>0</v>
      </c>
      <c r="BQ1282" s="519">
        <v>0</v>
      </c>
      <c r="BR1282" s="519">
        <v>0</v>
      </c>
      <c r="BS1282" s="519">
        <v>0</v>
      </c>
      <c r="BT1282" s="519">
        <v>0</v>
      </c>
      <c r="BU1282" s="519">
        <v>0</v>
      </c>
      <c r="BV1282" s="519">
        <v>0</v>
      </c>
      <c r="BW1282" s="519">
        <v>0</v>
      </c>
      <c r="BX1282" s="519">
        <v>0</v>
      </c>
      <c r="BY1282" s="519">
        <v>0</v>
      </c>
      <c r="BZ1282" s="519">
        <v>0</v>
      </c>
      <c r="CA1282" s="519">
        <v>0</v>
      </c>
      <c r="CB1282" s="519">
        <v>0</v>
      </c>
      <c r="CC1282" s="519">
        <v>0</v>
      </c>
      <c r="CD1282" s="519">
        <v>0</v>
      </c>
      <c r="CE1282" s="519">
        <v>0</v>
      </c>
      <c r="CF1282" s="519">
        <v>0</v>
      </c>
      <c r="CG1282" s="519">
        <v>0</v>
      </c>
      <c r="CH1282" s="519">
        <v>0</v>
      </c>
      <c r="CI1282" s="519">
        <v>0</v>
      </c>
      <c r="CJ1282" s="519">
        <v>0</v>
      </c>
      <c r="CK1282" s="519">
        <v>0</v>
      </c>
      <c r="CL1282" s="519">
        <v>0</v>
      </c>
      <c r="CM1282" s="519">
        <v>0</v>
      </c>
      <c r="CN1282" s="519">
        <v>0</v>
      </c>
      <c r="CO1282" s="519">
        <v>0</v>
      </c>
      <c r="CP1282" s="519">
        <v>0</v>
      </c>
      <c r="CQ1282" s="519">
        <v>0</v>
      </c>
      <c r="CR1282" s="519">
        <v>0</v>
      </c>
      <c r="CS1282" s="519">
        <v>0</v>
      </c>
      <c r="CT1282" s="519">
        <v>0</v>
      </c>
      <c r="CU1282" s="519">
        <v>0</v>
      </c>
      <c r="CV1282" s="519">
        <v>0</v>
      </c>
      <c r="CW1282" s="519">
        <v>0</v>
      </c>
      <c r="CX1282" s="519">
        <v>0</v>
      </c>
      <c r="CY1282" s="519">
        <v>0</v>
      </c>
      <c r="CZ1282" s="519">
        <v>0</v>
      </c>
      <c r="DA1282" s="519">
        <v>0</v>
      </c>
      <c r="DB1282" s="519">
        <v>0</v>
      </c>
      <c r="DC1282" s="519">
        <v>0</v>
      </c>
      <c r="DD1282" s="519">
        <v>0</v>
      </c>
      <c r="DE1282" s="519">
        <v>0</v>
      </c>
      <c r="DF1282" s="519">
        <v>0</v>
      </c>
      <c r="DG1282" s="519">
        <v>0</v>
      </c>
      <c r="DH1282" s="519">
        <v>0</v>
      </c>
      <c r="DI1282" s="519">
        <v>0</v>
      </c>
      <c r="DJ1282" s="519">
        <v>0</v>
      </c>
      <c r="DK1282" s="519">
        <v>0</v>
      </c>
      <c r="DL1282" s="519">
        <v>0</v>
      </c>
      <c r="DM1282" s="519">
        <v>0</v>
      </c>
      <c r="DN1282" s="519">
        <v>0</v>
      </c>
      <c r="DO1282" s="519">
        <v>0</v>
      </c>
      <c r="DP1282" s="519">
        <v>0</v>
      </c>
      <c r="DQ1282" s="519">
        <v>0</v>
      </c>
      <c r="DR1282" s="519">
        <v>0</v>
      </c>
      <c r="DS1282" s="519">
        <v>0</v>
      </c>
      <c r="DT1282" s="519">
        <v>0</v>
      </c>
      <c r="DU1282" s="519">
        <v>0</v>
      </c>
      <c r="DV1282" s="519">
        <v>0</v>
      </c>
      <c r="DW1282" s="519">
        <v>0</v>
      </c>
      <c r="DX1282" s="519">
        <v>0</v>
      </c>
    </row>
    <row r="1283" spans="2:128" hidden="1">
      <c r="B1283" s="519" t="s">
        <v>1061</v>
      </c>
      <c r="C1283" s="519"/>
      <c r="D1283" s="519"/>
      <c r="E1283" s="519"/>
      <c r="F1283" s="519">
        <v>1</v>
      </c>
      <c r="G1283" s="519"/>
      <c r="H1283" s="519">
        <v>4</v>
      </c>
      <c r="I1283" s="519">
        <v>1</v>
      </c>
      <c r="J1283" s="519" t="str">
        <f t="shared" si="60"/>
        <v>SDN15010401</v>
      </c>
      <c r="K1283" s="519">
        <v>630</v>
      </c>
      <c r="M1283" s="337" t="s">
        <v>631</v>
      </c>
      <c r="N1283" s="519" t="s">
        <v>1058</v>
      </c>
      <c r="O1283" s="519" t="s">
        <v>1059</v>
      </c>
      <c r="P1283" s="519">
        <v>7</v>
      </c>
      <c r="Q1283" s="183" t="str">
        <f t="shared" si="63"/>
        <v>SDN100107</v>
      </c>
      <c r="R1283" s="519">
        <v>10000</v>
      </c>
      <c r="S1283" s="519">
        <v>10000</v>
      </c>
      <c r="T1283" s="519">
        <v>10000</v>
      </c>
      <c r="U1283" s="519">
        <v>10000</v>
      </c>
      <c r="V1283" s="519">
        <v>10000</v>
      </c>
      <c r="W1283" s="519">
        <v>10000</v>
      </c>
      <c r="X1283" s="519">
        <v>10000</v>
      </c>
      <c r="Y1283" s="519">
        <v>10000</v>
      </c>
      <c r="Z1283" s="519">
        <v>10000</v>
      </c>
      <c r="AA1283" s="519">
        <v>10000</v>
      </c>
      <c r="AB1283" s="519">
        <v>10000</v>
      </c>
      <c r="AC1283" s="519">
        <v>10000</v>
      </c>
      <c r="AD1283" s="519">
        <v>10000</v>
      </c>
      <c r="AE1283" s="519">
        <v>10000</v>
      </c>
      <c r="AF1283" s="519">
        <v>10000</v>
      </c>
      <c r="AG1283" s="519">
        <v>10000</v>
      </c>
      <c r="AH1283" s="519">
        <v>10000</v>
      </c>
      <c r="AI1283" s="519">
        <v>10000</v>
      </c>
      <c r="AJ1283" s="519">
        <v>10000</v>
      </c>
      <c r="AK1283" s="519">
        <v>10000</v>
      </c>
      <c r="AL1283" s="519">
        <v>10000</v>
      </c>
      <c r="AM1283" s="519">
        <v>10000</v>
      </c>
      <c r="AN1283" s="519">
        <v>10000</v>
      </c>
      <c r="AO1283" s="519">
        <v>10000</v>
      </c>
      <c r="AP1283" s="519">
        <v>10000</v>
      </c>
      <c r="AQ1283" s="519">
        <v>0</v>
      </c>
      <c r="AR1283" s="519">
        <v>0</v>
      </c>
      <c r="AS1283" s="519">
        <v>0</v>
      </c>
      <c r="AT1283" s="519">
        <v>0</v>
      </c>
      <c r="AU1283" s="519">
        <v>0</v>
      </c>
      <c r="AV1283" s="519">
        <v>0</v>
      </c>
      <c r="AW1283" s="519">
        <v>0</v>
      </c>
      <c r="AX1283" s="519">
        <v>0</v>
      </c>
      <c r="AY1283" s="519">
        <v>0</v>
      </c>
      <c r="AZ1283" s="519">
        <v>0</v>
      </c>
      <c r="BA1283" s="519">
        <v>0</v>
      </c>
      <c r="BB1283" s="519">
        <v>0</v>
      </c>
      <c r="BC1283" s="519">
        <v>0</v>
      </c>
      <c r="BD1283" s="519">
        <v>0</v>
      </c>
      <c r="BE1283" s="519">
        <v>0</v>
      </c>
      <c r="BF1283" s="519">
        <v>0</v>
      </c>
      <c r="BG1283" s="519">
        <v>0</v>
      </c>
      <c r="BH1283" s="519">
        <v>0</v>
      </c>
      <c r="BI1283" s="519">
        <v>0</v>
      </c>
      <c r="BJ1283" s="519">
        <v>0</v>
      </c>
      <c r="BK1283" s="519">
        <v>0</v>
      </c>
      <c r="BL1283" s="519">
        <v>0</v>
      </c>
      <c r="BM1283" s="519">
        <v>0</v>
      </c>
      <c r="BN1283" s="519">
        <v>0</v>
      </c>
      <c r="BO1283" s="519">
        <v>0</v>
      </c>
      <c r="BP1283" s="519">
        <v>0</v>
      </c>
      <c r="BQ1283" s="519">
        <v>0</v>
      </c>
      <c r="BR1283" s="519">
        <v>0</v>
      </c>
      <c r="BS1283" s="519">
        <v>0</v>
      </c>
      <c r="BT1283" s="519">
        <v>0</v>
      </c>
      <c r="BU1283" s="519">
        <v>0</v>
      </c>
      <c r="BV1283" s="519">
        <v>0</v>
      </c>
      <c r="BW1283" s="519">
        <v>0</v>
      </c>
      <c r="BX1283" s="519">
        <v>0</v>
      </c>
      <c r="BY1283" s="519">
        <v>0</v>
      </c>
      <c r="BZ1283" s="519">
        <v>0</v>
      </c>
      <c r="CA1283" s="519">
        <v>0</v>
      </c>
      <c r="CB1283" s="519">
        <v>0</v>
      </c>
      <c r="CC1283" s="519">
        <v>0</v>
      </c>
      <c r="CD1283" s="519">
        <v>0</v>
      </c>
      <c r="CE1283" s="519">
        <v>0</v>
      </c>
      <c r="CF1283" s="519">
        <v>0</v>
      </c>
      <c r="CG1283" s="519">
        <v>0</v>
      </c>
      <c r="CH1283" s="519">
        <v>0</v>
      </c>
      <c r="CI1283" s="519">
        <v>0</v>
      </c>
      <c r="CJ1283" s="519">
        <v>0</v>
      </c>
      <c r="CK1283" s="519">
        <v>0</v>
      </c>
      <c r="CL1283" s="519">
        <v>0</v>
      </c>
      <c r="CM1283" s="519">
        <v>0</v>
      </c>
      <c r="CN1283" s="519">
        <v>0</v>
      </c>
      <c r="CO1283" s="519">
        <v>0</v>
      </c>
      <c r="CP1283" s="519">
        <v>0</v>
      </c>
      <c r="CQ1283" s="519">
        <v>0</v>
      </c>
      <c r="CR1283" s="519">
        <v>0</v>
      </c>
      <c r="CS1283" s="519">
        <v>0</v>
      </c>
      <c r="CT1283" s="519">
        <v>0</v>
      </c>
      <c r="CU1283" s="519">
        <v>0</v>
      </c>
      <c r="CV1283" s="519">
        <v>0</v>
      </c>
      <c r="CW1283" s="519">
        <v>0</v>
      </c>
      <c r="CX1283" s="519">
        <v>0</v>
      </c>
      <c r="CY1283" s="519">
        <v>0</v>
      </c>
      <c r="CZ1283" s="519">
        <v>0</v>
      </c>
      <c r="DA1283" s="519">
        <v>0</v>
      </c>
      <c r="DB1283" s="519">
        <v>0</v>
      </c>
      <c r="DC1283" s="519">
        <v>0</v>
      </c>
      <c r="DD1283" s="519">
        <v>0</v>
      </c>
      <c r="DE1283" s="519">
        <v>0</v>
      </c>
      <c r="DF1283" s="519">
        <v>0</v>
      </c>
      <c r="DG1283" s="519">
        <v>0</v>
      </c>
      <c r="DH1283" s="519">
        <v>0</v>
      </c>
      <c r="DI1283" s="519">
        <v>0</v>
      </c>
      <c r="DJ1283" s="519">
        <v>0</v>
      </c>
      <c r="DK1283" s="519">
        <v>0</v>
      </c>
      <c r="DL1283" s="519">
        <v>0</v>
      </c>
      <c r="DM1283" s="519">
        <v>0</v>
      </c>
      <c r="DN1283" s="519">
        <v>0</v>
      </c>
      <c r="DO1283" s="519">
        <v>0</v>
      </c>
      <c r="DP1283" s="519">
        <v>0</v>
      </c>
      <c r="DQ1283" s="519">
        <v>0</v>
      </c>
      <c r="DR1283" s="519">
        <v>0</v>
      </c>
      <c r="DS1283" s="519">
        <v>0</v>
      </c>
      <c r="DT1283" s="519">
        <v>0</v>
      </c>
      <c r="DU1283" s="519">
        <v>0</v>
      </c>
      <c r="DV1283" s="519">
        <v>0</v>
      </c>
      <c r="DW1283" s="519">
        <v>0</v>
      </c>
      <c r="DX1283" s="519">
        <v>0</v>
      </c>
    </row>
    <row r="1284" spans="2:128" hidden="1">
      <c r="B1284" s="519" t="s">
        <v>1061</v>
      </c>
      <c r="C1284" s="519"/>
      <c r="D1284" s="519"/>
      <c r="E1284" s="519"/>
      <c r="F1284" s="519">
        <v>1</v>
      </c>
      <c r="G1284" s="519"/>
      <c r="H1284" s="519">
        <v>4</v>
      </c>
      <c r="I1284" s="519">
        <v>2</v>
      </c>
      <c r="J1284" s="519" t="str">
        <f t="shared" ref="J1284:J1347" si="64">B1284&amp;TEXT(F1284,"00")&amp;TEXT(H1284,"00")&amp;TEXT(I1284,"00")</f>
        <v>SDN15010402</v>
      </c>
      <c r="K1284" s="519">
        <v>630</v>
      </c>
      <c r="M1284" s="337" t="s">
        <v>631</v>
      </c>
      <c r="N1284" s="519" t="s">
        <v>1058</v>
      </c>
      <c r="O1284" s="519" t="s">
        <v>1059</v>
      </c>
      <c r="P1284" s="519">
        <v>8</v>
      </c>
      <c r="Q1284" s="183" t="str">
        <f t="shared" si="63"/>
        <v>SDN100108</v>
      </c>
      <c r="R1284" s="519">
        <v>10000</v>
      </c>
      <c r="S1284" s="519">
        <v>10000</v>
      </c>
      <c r="T1284" s="519">
        <v>10000</v>
      </c>
      <c r="U1284" s="519">
        <v>10000</v>
      </c>
      <c r="V1284" s="519">
        <v>10000</v>
      </c>
      <c r="W1284" s="519">
        <v>10000</v>
      </c>
      <c r="X1284" s="519">
        <v>10000</v>
      </c>
      <c r="Y1284" s="519">
        <v>10000</v>
      </c>
      <c r="Z1284" s="519">
        <v>10000</v>
      </c>
      <c r="AA1284" s="519">
        <v>10000</v>
      </c>
      <c r="AB1284" s="519">
        <v>10000</v>
      </c>
      <c r="AC1284" s="519">
        <v>10000</v>
      </c>
      <c r="AD1284" s="519">
        <v>10000</v>
      </c>
      <c r="AE1284" s="519">
        <v>10000</v>
      </c>
      <c r="AF1284" s="519">
        <v>10000</v>
      </c>
      <c r="AG1284" s="519">
        <v>10000</v>
      </c>
      <c r="AH1284" s="519">
        <v>10000</v>
      </c>
      <c r="AI1284" s="519">
        <v>10000</v>
      </c>
      <c r="AJ1284" s="519">
        <v>10000</v>
      </c>
      <c r="AK1284" s="519">
        <v>10000</v>
      </c>
      <c r="AL1284" s="519">
        <v>10000</v>
      </c>
      <c r="AM1284" s="519">
        <v>10000</v>
      </c>
      <c r="AN1284" s="519">
        <v>10000</v>
      </c>
      <c r="AO1284" s="519">
        <v>10000</v>
      </c>
      <c r="AP1284" s="519">
        <v>10000</v>
      </c>
      <c r="AQ1284" s="519">
        <v>0</v>
      </c>
      <c r="AR1284" s="519">
        <v>0</v>
      </c>
      <c r="AS1284" s="519">
        <v>0</v>
      </c>
      <c r="AT1284" s="519">
        <v>0</v>
      </c>
      <c r="AU1284" s="519">
        <v>0</v>
      </c>
      <c r="AV1284" s="519">
        <v>0</v>
      </c>
      <c r="AW1284" s="519">
        <v>0</v>
      </c>
      <c r="AX1284" s="519">
        <v>0</v>
      </c>
      <c r="AY1284" s="519">
        <v>0</v>
      </c>
      <c r="AZ1284" s="519">
        <v>0</v>
      </c>
      <c r="BA1284" s="519">
        <v>0</v>
      </c>
      <c r="BB1284" s="519">
        <v>0</v>
      </c>
      <c r="BC1284" s="519">
        <v>0</v>
      </c>
      <c r="BD1284" s="519">
        <v>0</v>
      </c>
      <c r="BE1284" s="519">
        <v>0</v>
      </c>
      <c r="BF1284" s="519">
        <v>0</v>
      </c>
      <c r="BG1284" s="519">
        <v>0</v>
      </c>
      <c r="BH1284" s="519">
        <v>0</v>
      </c>
      <c r="BI1284" s="519">
        <v>0</v>
      </c>
      <c r="BJ1284" s="519">
        <v>0</v>
      </c>
      <c r="BK1284" s="519">
        <v>0</v>
      </c>
      <c r="BL1284" s="519">
        <v>0</v>
      </c>
      <c r="BM1284" s="519">
        <v>0</v>
      </c>
      <c r="BN1284" s="519">
        <v>0</v>
      </c>
      <c r="BO1284" s="519">
        <v>0</v>
      </c>
      <c r="BP1284" s="519">
        <v>0</v>
      </c>
      <c r="BQ1284" s="519">
        <v>0</v>
      </c>
      <c r="BR1284" s="519">
        <v>0</v>
      </c>
      <c r="BS1284" s="519">
        <v>0</v>
      </c>
      <c r="BT1284" s="519">
        <v>0</v>
      </c>
      <c r="BU1284" s="519">
        <v>0</v>
      </c>
      <c r="BV1284" s="519">
        <v>0</v>
      </c>
      <c r="BW1284" s="519">
        <v>0</v>
      </c>
      <c r="BX1284" s="519">
        <v>0</v>
      </c>
      <c r="BY1284" s="519">
        <v>0</v>
      </c>
      <c r="BZ1284" s="519">
        <v>0</v>
      </c>
      <c r="CA1284" s="519">
        <v>0</v>
      </c>
      <c r="CB1284" s="519">
        <v>0</v>
      </c>
      <c r="CC1284" s="519">
        <v>0</v>
      </c>
      <c r="CD1284" s="519">
        <v>0</v>
      </c>
      <c r="CE1284" s="519">
        <v>0</v>
      </c>
      <c r="CF1284" s="519">
        <v>0</v>
      </c>
      <c r="CG1284" s="519">
        <v>0</v>
      </c>
      <c r="CH1284" s="519">
        <v>0</v>
      </c>
      <c r="CI1284" s="519">
        <v>0</v>
      </c>
      <c r="CJ1284" s="519">
        <v>0</v>
      </c>
      <c r="CK1284" s="519">
        <v>0</v>
      </c>
      <c r="CL1284" s="519">
        <v>0</v>
      </c>
      <c r="CM1284" s="519">
        <v>0</v>
      </c>
      <c r="CN1284" s="519">
        <v>0</v>
      </c>
      <c r="CO1284" s="519">
        <v>0</v>
      </c>
      <c r="CP1284" s="519">
        <v>0</v>
      </c>
      <c r="CQ1284" s="519">
        <v>0</v>
      </c>
      <c r="CR1284" s="519">
        <v>0</v>
      </c>
      <c r="CS1284" s="519">
        <v>0</v>
      </c>
      <c r="CT1284" s="519">
        <v>0</v>
      </c>
      <c r="CU1284" s="519">
        <v>0</v>
      </c>
      <c r="CV1284" s="519">
        <v>0</v>
      </c>
      <c r="CW1284" s="519">
        <v>0</v>
      </c>
      <c r="CX1284" s="519">
        <v>0</v>
      </c>
      <c r="CY1284" s="519">
        <v>0</v>
      </c>
      <c r="CZ1284" s="519">
        <v>0</v>
      </c>
      <c r="DA1284" s="519">
        <v>0</v>
      </c>
      <c r="DB1284" s="519">
        <v>0</v>
      </c>
      <c r="DC1284" s="519">
        <v>0</v>
      </c>
      <c r="DD1284" s="519">
        <v>0</v>
      </c>
      <c r="DE1284" s="519">
        <v>0</v>
      </c>
      <c r="DF1284" s="519">
        <v>0</v>
      </c>
      <c r="DG1284" s="519">
        <v>0</v>
      </c>
      <c r="DH1284" s="519">
        <v>0</v>
      </c>
      <c r="DI1284" s="519">
        <v>0</v>
      </c>
      <c r="DJ1284" s="519">
        <v>0</v>
      </c>
      <c r="DK1284" s="519">
        <v>0</v>
      </c>
      <c r="DL1284" s="519">
        <v>0</v>
      </c>
      <c r="DM1284" s="519">
        <v>0</v>
      </c>
      <c r="DN1284" s="519">
        <v>0</v>
      </c>
      <c r="DO1284" s="519">
        <v>0</v>
      </c>
      <c r="DP1284" s="519">
        <v>0</v>
      </c>
      <c r="DQ1284" s="519">
        <v>0</v>
      </c>
      <c r="DR1284" s="519">
        <v>0</v>
      </c>
      <c r="DS1284" s="519">
        <v>0</v>
      </c>
      <c r="DT1284" s="519">
        <v>0</v>
      </c>
      <c r="DU1284" s="519">
        <v>0</v>
      </c>
      <c r="DV1284" s="519">
        <v>0</v>
      </c>
      <c r="DW1284" s="519">
        <v>0</v>
      </c>
      <c r="DX1284" s="519">
        <v>0</v>
      </c>
    </row>
    <row r="1285" spans="2:128" hidden="1">
      <c r="B1285" s="519" t="s">
        <v>1061</v>
      </c>
      <c r="C1285" s="519"/>
      <c r="D1285" s="519"/>
      <c r="E1285" s="519"/>
      <c r="F1285" s="519">
        <v>1</v>
      </c>
      <c r="G1285" s="519"/>
      <c r="H1285" s="519">
        <v>4</v>
      </c>
      <c r="I1285" s="519">
        <v>3</v>
      </c>
      <c r="J1285" s="519" t="str">
        <f t="shared" si="64"/>
        <v>SDN15010403</v>
      </c>
      <c r="K1285" s="519">
        <v>630</v>
      </c>
      <c r="M1285" s="337" t="s">
        <v>631</v>
      </c>
      <c r="N1285" s="519" t="s">
        <v>1058</v>
      </c>
      <c r="O1285" s="519" t="s">
        <v>1059</v>
      </c>
      <c r="P1285" s="519">
        <v>9</v>
      </c>
      <c r="Q1285" s="183" t="str">
        <f t="shared" si="63"/>
        <v>SDN100109</v>
      </c>
      <c r="R1285" s="519">
        <v>10000</v>
      </c>
      <c r="S1285" s="519">
        <v>10000</v>
      </c>
      <c r="T1285" s="519">
        <v>10000</v>
      </c>
      <c r="U1285" s="519">
        <v>10000</v>
      </c>
      <c r="V1285" s="519">
        <v>10000</v>
      </c>
      <c r="W1285" s="519">
        <v>10000</v>
      </c>
      <c r="X1285" s="519">
        <v>10000</v>
      </c>
      <c r="Y1285" s="519">
        <v>10000</v>
      </c>
      <c r="Z1285" s="519">
        <v>10000</v>
      </c>
      <c r="AA1285" s="519">
        <v>10000</v>
      </c>
      <c r="AB1285" s="519">
        <v>10000</v>
      </c>
      <c r="AC1285" s="519">
        <v>10000</v>
      </c>
      <c r="AD1285" s="519">
        <v>10000</v>
      </c>
      <c r="AE1285" s="519">
        <v>10000</v>
      </c>
      <c r="AF1285" s="519">
        <v>10000</v>
      </c>
      <c r="AG1285" s="519">
        <v>10000</v>
      </c>
      <c r="AH1285" s="519">
        <v>10000</v>
      </c>
      <c r="AI1285" s="519">
        <v>10000</v>
      </c>
      <c r="AJ1285" s="519">
        <v>10000</v>
      </c>
      <c r="AK1285" s="519">
        <v>10000</v>
      </c>
      <c r="AL1285" s="519">
        <v>10000</v>
      </c>
      <c r="AM1285" s="519">
        <v>10000</v>
      </c>
      <c r="AN1285" s="519">
        <v>10000</v>
      </c>
      <c r="AO1285" s="519">
        <v>10000</v>
      </c>
      <c r="AP1285" s="519">
        <v>10000</v>
      </c>
      <c r="AQ1285" s="519">
        <v>0</v>
      </c>
      <c r="AR1285" s="519">
        <v>0</v>
      </c>
      <c r="AS1285" s="519">
        <v>0</v>
      </c>
      <c r="AT1285" s="519">
        <v>0</v>
      </c>
      <c r="AU1285" s="519">
        <v>0</v>
      </c>
      <c r="AV1285" s="519">
        <v>0</v>
      </c>
      <c r="AW1285" s="519">
        <v>0</v>
      </c>
      <c r="AX1285" s="519">
        <v>0</v>
      </c>
      <c r="AY1285" s="519">
        <v>0</v>
      </c>
      <c r="AZ1285" s="519">
        <v>0</v>
      </c>
      <c r="BA1285" s="519">
        <v>0</v>
      </c>
      <c r="BB1285" s="519">
        <v>0</v>
      </c>
      <c r="BC1285" s="519">
        <v>0</v>
      </c>
      <c r="BD1285" s="519">
        <v>0</v>
      </c>
      <c r="BE1285" s="519">
        <v>0</v>
      </c>
      <c r="BF1285" s="519">
        <v>0</v>
      </c>
      <c r="BG1285" s="519">
        <v>0</v>
      </c>
      <c r="BH1285" s="519">
        <v>0</v>
      </c>
      <c r="BI1285" s="519">
        <v>0</v>
      </c>
      <c r="BJ1285" s="519">
        <v>0</v>
      </c>
      <c r="BK1285" s="519">
        <v>0</v>
      </c>
      <c r="BL1285" s="519">
        <v>0</v>
      </c>
      <c r="BM1285" s="519">
        <v>0</v>
      </c>
      <c r="BN1285" s="519">
        <v>0</v>
      </c>
      <c r="BO1285" s="519">
        <v>0</v>
      </c>
      <c r="BP1285" s="519">
        <v>0</v>
      </c>
      <c r="BQ1285" s="519">
        <v>0</v>
      </c>
      <c r="BR1285" s="519">
        <v>0</v>
      </c>
      <c r="BS1285" s="519">
        <v>0</v>
      </c>
      <c r="BT1285" s="519">
        <v>0</v>
      </c>
      <c r="BU1285" s="519">
        <v>0</v>
      </c>
      <c r="BV1285" s="519">
        <v>0</v>
      </c>
      <c r="BW1285" s="519">
        <v>0</v>
      </c>
      <c r="BX1285" s="519">
        <v>0</v>
      </c>
      <c r="BY1285" s="519">
        <v>0</v>
      </c>
      <c r="BZ1285" s="519">
        <v>0</v>
      </c>
      <c r="CA1285" s="519">
        <v>0</v>
      </c>
      <c r="CB1285" s="519">
        <v>0</v>
      </c>
      <c r="CC1285" s="519">
        <v>0</v>
      </c>
      <c r="CD1285" s="519">
        <v>0</v>
      </c>
      <c r="CE1285" s="519">
        <v>0</v>
      </c>
      <c r="CF1285" s="519">
        <v>0</v>
      </c>
      <c r="CG1285" s="519">
        <v>0</v>
      </c>
      <c r="CH1285" s="519">
        <v>0</v>
      </c>
      <c r="CI1285" s="519">
        <v>0</v>
      </c>
      <c r="CJ1285" s="519">
        <v>0</v>
      </c>
      <c r="CK1285" s="519">
        <v>0</v>
      </c>
      <c r="CL1285" s="519">
        <v>0</v>
      </c>
      <c r="CM1285" s="519">
        <v>0</v>
      </c>
      <c r="CN1285" s="519">
        <v>0</v>
      </c>
      <c r="CO1285" s="519">
        <v>0</v>
      </c>
      <c r="CP1285" s="519">
        <v>0</v>
      </c>
      <c r="CQ1285" s="519">
        <v>0</v>
      </c>
      <c r="CR1285" s="519">
        <v>0</v>
      </c>
      <c r="CS1285" s="519">
        <v>0</v>
      </c>
      <c r="CT1285" s="519">
        <v>0</v>
      </c>
      <c r="CU1285" s="519">
        <v>0</v>
      </c>
      <c r="CV1285" s="519">
        <v>0</v>
      </c>
      <c r="CW1285" s="519">
        <v>0</v>
      </c>
      <c r="CX1285" s="519">
        <v>0</v>
      </c>
      <c r="CY1285" s="519">
        <v>0</v>
      </c>
      <c r="CZ1285" s="519">
        <v>0</v>
      </c>
      <c r="DA1285" s="519">
        <v>0</v>
      </c>
      <c r="DB1285" s="519">
        <v>0</v>
      </c>
      <c r="DC1285" s="519">
        <v>0</v>
      </c>
      <c r="DD1285" s="519">
        <v>0</v>
      </c>
      <c r="DE1285" s="519">
        <v>0</v>
      </c>
      <c r="DF1285" s="519">
        <v>0</v>
      </c>
      <c r="DG1285" s="519">
        <v>0</v>
      </c>
      <c r="DH1285" s="519">
        <v>0</v>
      </c>
      <c r="DI1285" s="519">
        <v>0</v>
      </c>
      <c r="DJ1285" s="519">
        <v>0</v>
      </c>
      <c r="DK1285" s="519">
        <v>0</v>
      </c>
      <c r="DL1285" s="519">
        <v>0</v>
      </c>
      <c r="DM1285" s="519">
        <v>0</v>
      </c>
      <c r="DN1285" s="519">
        <v>0</v>
      </c>
      <c r="DO1285" s="519">
        <v>0</v>
      </c>
      <c r="DP1285" s="519">
        <v>0</v>
      </c>
      <c r="DQ1285" s="519">
        <v>0</v>
      </c>
      <c r="DR1285" s="519">
        <v>0</v>
      </c>
      <c r="DS1285" s="519">
        <v>0</v>
      </c>
      <c r="DT1285" s="519">
        <v>0</v>
      </c>
      <c r="DU1285" s="519">
        <v>0</v>
      </c>
      <c r="DV1285" s="519">
        <v>0</v>
      </c>
      <c r="DW1285" s="519">
        <v>0</v>
      </c>
      <c r="DX1285" s="519">
        <v>0</v>
      </c>
    </row>
    <row r="1286" spans="2:128" hidden="1">
      <c r="B1286" s="519" t="s">
        <v>1061</v>
      </c>
      <c r="C1286" s="519"/>
      <c r="D1286" s="519"/>
      <c r="E1286" s="519"/>
      <c r="F1286" s="519">
        <v>1</v>
      </c>
      <c r="G1286" s="519"/>
      <c r="H1286" s="519">
        <v>4</v>
      </c>
      <c r="I1286" s="519">
        <v>4</v>
      </c>
      <c r="J1286" s="519" t="str">
        <f t="shared" si="64"/>
        <v>SDN15010404</v>
      </c>
      <c r="K1286" s="519">
        <v>630</v>
      </c>
      <c r="M1286" s="337" t="s">
        <v>631</v>
      </c>
      <c r="N1286" s="519" t="s">
        <v>1058</v>
      </c>
      <c r="O1286" s="519" t="s">
        <v>1059</v>
      </c>
      <c r="P1286" s="519">
        <v>10</v>
      </c>
      <c r="Q1286" s="183" t="str">
        <f t="shared" si="63"/>
        <v>SDN100110</v>
      </c>
      <c r="R1286" s="519">
        <v>10000</v>
      </c>
      <c r="S1286" s="519">
        <v>10000</v>
      </c>
      <c r="T1286" s="519">
        <v>10000</v>
      </c>
      <c r="U1286" s="519">
        <v>10000</v>
      </c>
      <c r="V1286" s="519">
        <v>10000</v>
      </c>
      <c r="W1286" s="519">
        <v>10000</v>
      </c>
      <c r="X1286" s="519">
        <v>10000</v>
      </c>
      <c r="Y1286" s="519">
        <v>10000</v>
      </c>
      <c r="Z1286" s="519">
        <v>10000</v>
      </c>
      <c r="AA1286" s="519">
        <v>10000</v>
      </c>
      <c r="AB1286" s="519">
        <v>10000</v>
      </c>
      <c r="AC1286" s="519">
        <v>10000</v>
      </c>
      <c r="AD1286" s="519">
        <v>10000</v>
      </c>
      <c r="AE1286" s="519">
        <v>10000</v>
      </c>
      <c r="AF1286" s="519">
        <v>10000</v>
      </c>
      <c r="AG1286" s="519">
        <v>10000</v>
      </c>
      <c r="AH1286" s="519">
        <v>10000</v>
      </c>
      <c r="AI1286" s="519">
        <v>10000</v>
      </c>
      <c r="AJ1286" s="519">
        <v>10000</v>
      </c>
      <c r="AK1286" s="519">
        <v>10000</v>
      </c>
      <c r="AL1286" s="519">
        <v>10000</v>
      </c>
      <c r="AM1286" s="519">
        <v>10000</v>
      </c>
      <c r="AN1286" s="519">
        <v>10000</v>
      </c>
      <c r="AO1286" s="519">
        <v>10000</v>
      </c>
      <c r="AP1286" s="519">
        <v>10000</v>
      </c>
      <c r="AQ1286" s="519">
        <v>0</v>
      </c>
      <c r="AR1286" s="519">
        <v>0</v>
      </c>
      <c r="AS1286" s="519">
        <v>0</v>
      </c>
      <c r="AT1286" s="519">
        <v>0</v>
      </c>
      <c r="AU1286" s="519">
        <v>0</v>
      </c>
      <c r="AV1286" s="519">
        <v>0</v>
      </c>
      <c r="AW1286" s="519">
        <v>0</v>
      </c>
      <c r="AX1286" s="519">
        <v>0</v>
      </c>
      <c r="AY1286" s="519">
        <v>0</v>
      </c>
      <c r="AZ1286" s="519">
        <v>0</v>
      </c>
      <c r="BA1286" s="519">
        <v>0</v>
      </c>
      <c r="BB1286" s="519">
        <v>0</v>
      </c>
      <c r="BC1286" s="519">
        <v>0</v>
      </c>
      <c r="BD1286" s="519">
        <v>0</v>
      </c>
      <c r="BE1286" s="519">
        <v>0</v>
      </c>
      <c r="BF1286" s="519">
        <v>0</v>
      </c>
      <c r="BG1286" s="519">
        <v>0</v>
      </c>
      <c r="BH1286" s="519">
        <v>0</v>
      </c>
      <c r="BI1286" s="519">
        <v>0</v>
      </c>
      <c r="BJ1286" s="519">
        <v>0</v>
      </c>
      <c r="BK1286" s="519">
        <v>0</v>
      </c>
      <c r="BL1286" s="519">
        <v>0</v>
      </c>
      <c r="BM1286" s="519">
        <v>0</v>
      </c>
      <c r="BN1286" s="519">
        <v>0</v>
      </c>
      <c r="BO1286" s="519">
        <v>0</v>
      </c>
      <c r="BP1286" s="519">
        <v>0</v>
      </c>
      <c r="BQ1286" s="519">
        <v>0</v>
      </c>
      <c r="BR1286" s="519">
        <v>0</v>
      </c>
      <c r="BS1286" s="519">
        <v>0</v>
      </c>
      <c r="BT1286" s="519">
        <v>0</v>
      </c>
      <c r="BU1286" s="519">
        <v>0</v>
      </c>
      <c r="BV1286" s="519">
        <v>0</v>
      </c>
      <c r="BW1286" s="519">
        <v>0</v>
      </c>
      <c r="BX1286" s="519">
        <v>0</v>
      </c>
      <c r="BY1286" s="519">
        <v>0</v>
      </c>
      <c r="BZ1286" s="519">
        <v>0</v>
      </c>
      <c r="CA1286" s="519">
        <v>0</v>
      </c>
      <c r="CB1286" s="519">
        <v>0</v>
      </c>
      <c r="CC1286" s="519">
        <v>0</v>
      </c>
      <c r="CD1286" s="519">
        <v>0</v>
      </c>
      <c r="CE1286" s="519">
        <v>0</v>
      </c>
      <c r="CF1286" s="519">
        <v>0</v>
      </c>
      <c r="CG1286" s="519">
        <v>0</v>
      </c>
      <c r="CH1286" s="519">
        <v>0</v>
      </c>
      <c r="CI1286" s="519">
        <v>0</v>
      </c>
      <c r="CJ1286" s="519">
        <v>0</v>
      </c>
      <c r="CK1286" s="519">
        <v>0</v>
      </c>
      <c r="CL1286" s="519">
        <v>0</v>
      </c>
      <c r="CM1286" s="519">
        <v>0</v>
      </c>
      <c r="CN1286" s="519">
        <v>0</v>
      </c>
      <c r="CO1286" s="519">
        <v>0</v>
      </c>
      <c r="CP1286" s="519">
        <v>0</v>
      </c>
      <c r="CQ1286" s="519">
        <v>0</v>
      </c>
      <c r="CR1286" s="519">
        <v>0</v>
      </c>
      <c r="CS1286" s="519">
        <v>0</v>
      </c>
      <c r="CT1286" s="519">
        <v>0</v>
      </c>
      <c r="CU1286" s="519">
        <v>0</v>
      </c>
      <c r="CV1286" s="519">
        <v>0</v>
      </c>
      <c r="CW1286" s="519">
        <v>0</v>
      </c>
      <c r="CX1286" s="519">
        <v>0</v>
      </c>
      <c r="CY1286" s="519">
        <v>0</v>
      </c>
      <c r="CZ1286" s="519">
        <v>0</v>
      </c>
      <c r="DA1286" s="519">
        <v>0</v>
      </c>
      <c r="DB1286" s="519">
        <v>0</v>
      </c>
      <c r="DC1286" s="519">
        <v>0</v>
      </c>
      <c r="DD1286" s="519">
        <v>0</v>
      </c>
      <c r="DE1286" s="519">
        <v>0</v>
      </c>
      <c r="DF1286" s="519">
        <v>0</v>
      </c>
      <c r="DG1286" s="519">
        <v>0</v>
      </c>
      <c r="DH1286" s="519">
        <v>0</v>
      </c>
      <c r="DI1286" s="519">
        <v>0</v>
      </c>
      <c r="DJ1286" s="519">
        <v>0</v>
      </c>
      <c r="DK1286" s="519">
        <v>0</v>
      </c>
      <c r="DL1286" s="519">
        <v>0</v>
      </c>
      <c r="DM1286" s="519">
        <v>0</v>
      </c>
      <c r="DN1286" s="519">
        <v>0</v>
      </c>
      <c r="DO1286" s="519">
        <v>0</v>
      </c>
      <c r="DP1286" s="519">
        <v>0</v>
      </c>
      <c r="DQ1286" s="519">
        <v>0</v>
      </c>
      <c r="DR1286" s="519">
        <v>0</v>
      </c>
      <c r="DS1286" s="519">
        <v>0</v>
      </c>
      <c r="DT1286" s="519">
        <v>0</v>
      </c>
      <c r="DU1286" s="519">
        <v>0</v>
      </c>
      <c r="DV1286" s="519">
        <v>0</v>
      </c>
      <c r="DW1286" s="519">
        <v>0</v>
      </c>
      <c r="DX1286" s="519">
        <v>0</v>
      </c>
    </row>
    <row r="1287" spans="2:128" hidden="1">
      <c r="B1287" s="519" t="s">
        <v>1061</v>
      </c>
      <c r="C1287" s="519"/>
      <c r="D1287" s="519"/>
      <c r="E1287" s="519"/>
      <c r="F1287" s="519">
        <v>1</v>
      </c>
      <c r="G1287" s="519"/>
      <c r="H1287" s="519">
        <v>4</v>
      </c>
      <c r="I1287" s="519">
        <v>5</v>
      </c>
      <c r="J1287" s="519" t="str">
        <f t="shared" si="64"/>
        <v>SDN15010405</v>
      </c>
      <c r="K1287" s="519">
        <v>630</v>
      </c>
      <c r="M1287" s="337" t="s">
        <v>631</v>
      </c>
      <c r="N1287" s="519" t="s">
        <v>1058</v>
      </c>
      <c r="O1287" s="519" t="s">
        <v>1059</v>
      </c>
      <c r="P1287" s="519">
        <v>11</v>
      </c>
      <c r="Q1287" s="183" t="str">
        <f t="shared" si="63"/>
        <v>SDN100111</v>
      </c>
      <c r="R1287" s="519">
        <v>10000</v>
      </c>
      <c r="S1287" s="519">
        <v>10000</v>
      </c>
      <c r="T1287" s="519">
        <v>10000</v>
      </c>
      <c r="U1287" s="519">
        <v>10000</v>
      </c>
      <c r="V1287" s="519">
        <v>10000</v>
      </c>
      <c r="W1287" s="519">
        <v>10000</v>
      </c>
      <c r="X1287" s="519">
        <v>10000</v>
      </c>
      <c r="Y1287" s="519">
        <v>10000</v>
      </c>
      <c r="Z1287" s="519">
        <v>10000</v>
      </c>
      <c r="AA1287" s="519">
        <v>10000</v>
      </c>
      <c r="AB1287" s="519">
        <v>10000</v>
      </c>
      <c r="AC1287" s="519">
        <v>10000</v>
      </c>
      <c r="AD1287" s="519">
        <v>10000</v>
      </c>
      <c r="AE1287" s="519">
        <v>10000</v>
      </c>
      <c r="AF1287" s="519">
        <v>10000</v>
      </c>
      <c r="AG1287" s="519">
        <v>10000</v>
      </c>
      <c r="AH1287" s="519">
        <v>10000</v>
      </c>
      <c r="AI1287" s="519">
        <v>10000</v>
      </c>
      <c r="AJ1287" s="519">
        <v>10000</v>
      </c>
      <c r="AK1287" s="519">
        <v>10000</v>
      </c>
      <c r="AL1287" s="519">
        <v>10000</v>
      </c>
      <c r="AM1287" s="519">
        <v>10000</v>
      </c>
      <c r="AN1287" s="519">
        <v>10000</v>
      </c>
      <c r="AO1287" s="519">
        <v>10000</v>
      </c>
      <c r="AP1287" s="519">
        <v>10000</v>
      </c>
      <c r="AQ1287" s="519">
        <v>0</v>
      </c>
      <c r="AR1287" s="519">
        <v>0</v>
      </c>
      <c r="AS1287" s="519">
        <v>0</v>
      </c>
      <c r="AT1287" s="519">
        <v>0</v>
      </c>
      <c r="AU1287" s="519">
        <v>0</v>
      </c>
      <c r="AV1287" s="519">
        <v>0</v>
      </c>
      <c r="AW1287" s="519">
        <v>0</v>
      </c>
      <c r="AX1287" s="519">
        <v>0</v>
      </c>
      <c r="AY1287" s="519">
        <v>0</v>
      </c>
      <c r="AZ1287" s="519">
        <v>0</v>
      </c>
      <c r="BA1287" s="519">
        <v>0</v>
      </c>
      <c r="BB1287" s="519">
        <v>0</v>
      </c>
      <c r="BC1287" s="519">
        <v>0</v>
      </c>
      <c r="BD1287" s="519">
        <v>0</v>
      </c>
      <c r="BE1287" s="519">
        <v>0</v>
      </c>
      <c r="BF1287" s="519">
        <v>0</v>
      </c>
      <c r="BG1287" s="519">
        <v>0</v>
      </c>
      <c r="BH1287" s="519">
        <v>0</v>
      </c>
      <c r="BI1287" s="519">
        <v>0</v>
      </c>
      <c r="BJ1287" s="519">
        <v>0</v>
      </c>
      <c r="BK1287" s="519">
        <v>0</v>
      </c>
      <c r="BL1287" s="519">
        <v>0</v>
      </c>
      <c r="BM1287" s="519">
        <v>0</v>
      </c>
      <c r="BN1287" s="519">
        <v>0</v>
      </c>
      <c r="BO1287" s="519">
        <v>0</v>
      </c>
      <c r="BP1287" s="519">
        <v>0</v>
      </c>
      <c r="BQ1287" s="519">
        <v>0</v>
      </c>
      <c r="BR1287" s="519">
        <v>0</v>
      </c>
      <c r="BS1287" s="519">
        <v>0</v>
      </c>
      <c r="BT1287" s="519">
        <v>0</v>
      </c>
      <c r="BU1287" s="519">
        <v>0</v>
      </c>
      <c r="BV1287" s="519">
        <v>0</v>
      </c>
      <c r="BW1287" s="519">
        <v>0</v>
      </c>
      <c r="BX1287" s="519">
        <v>0</v>
      </c>
      <c r="BY1287" s="519">
        <v>0</v>
      </c>
      <c r="BZ1287" s="519">
        <v>0</v>
      </c>
      <c r="CA1287" s="519">
        <v>0</v>
      </c>
      <c r="CB1287" s="519">
        <v>0</v>
      </c>
      <c r="CC1287" s="519">
        <v>0</v>
      </c>
      <c r="CD1287" s="519">
        <v>0</v>
      </c>
      <c r="CE1287" s="519">
        <v>0</v>
      </c>
      <c r="CF1287" s="519">
        <v>0</v>
      </c>
      <c r="CG1287" s="519">
        <v>0</v>
      </c>
      <c r="CH1287" s="519">
        <v>0</v>
      </c>
      <c r="CI1287" s="519">
        <v>0</v>
      </c>
      <c r="CJ1287" s="519">
        <v>0</v>
      </c>
      <c r="CK1287" s="519">
        <v>0</v>
      </c>
      <c r="CL1287" s="519">
        <v>0</v>
      </c>
      <c r="CM1287" s="519">
        <v>0</v>
      </c>
      <c r="CN1287" s="519">
        <v>0</v>
      </c>
      <c r="CO1287" s="519">
        <v>0</v>
      </c>
      <c r="CP1287" s="519">
        <v>0</v>
      </c>
      <c r="CQ1287" s="519">
        <v>0</v>
      </c>
      <c r="CR1287" s="519">
        <v>0</v>
      </c>
      <c r="CS1287" s="519">
        <v>0</v>
      </c>
      <c r="CT1287" s="519">
        <v>0</v>
      </c>
      <c r="CU1287" s="519">
        <v>0</v>
      </c>
      <c r="CV1287" s="519">
        <v>0</v>
      </c>
      <c r="CW1287" s="519">
        <v>0</v>
      </c>
      <c r="CX1287" s="519">
        <v>0</v>
      </c>
      <c r="CY1287" s="519">
        <v>0</v>
      </c>
      <c r="CZ1287" s="519">
        <v>0</v>
      </c>
      <c r="DA1287" s="519">
        <v>0</v>
      </c>
      <c r="DB1287" s="519">
        <v>0</v>
      </c>
      <c r="DC1287" s="519">
        <v>0</v>
      </c>
      <c r="DD1287" s="519">
        <v>0</v>
      </c>
      <c r="DE1287" s="519">
        <v>0</v>
      </c>
      <c r="DF1287" s="519">
        <v>0</v>
      </c>
      <c r="DG1287" s="519">
        <v>0</v>
      </c>
      <c r="DH1287" s="519">
        <v>0</v>
      </c>
      <c r="DI1287" s="519">
        <v>0</v>
      </c>
      <c r="DJ1287" s="519">
        <v>0</v>
      </c>
      <c r="DK1287" s="519">
        <v>0</v>
      </c>
      <c r="DL1287" s="519">
        <v>0</v>
      </c>
      <c r="DM1287" s="519">
        <v>0</v>
      </c>
      <c r="DN1287" s="519">
        <v>0</v>
      </c>
      <c r="DO1287" s="519">
        <v>0</v>
      </c>
      <c r="DP1287" s="519">
        <v>0</v>
      </c>
      <c r="DQ1287" s="519">
        <v>0</v>
      </c>
      <c r="DR1287" s="519">
        <v>0</v>
      </c>
      <c r="DS1287" s="519">
        <v>0</v>
      </c>
      <c r="DT1287" s="519">
        <v>0</v>
      </c>
      <c r="DU1287" s="519">
        <v>0</v>
      </c>
      <c r="DV1287" s="519">
        <v>0</v>
      </c>
      <c r="DW1287" s="519">
        <v>0</v>
      </c>
      <c r="DX1287" s="519">
        <v>0</v>
      </c>
    </row>
    <row r="1288" spans="2:128" hidden="1">
      <c r="B1288" s="519" t="s">
        <v>1061</v>
      </c>
      <c r="C1288" s="519"/>
      <c r="D1288" s="519"/>
      <c r="E1288" s="519"/>
      <c r="F1288" s="519">
        <v>1</v>
      </c>
      <c r="G1288" s="519"/>
      <c r="H1288" s="519">
        <v>4</v>
      </c>
      <c r="I1288" s="519">
        <v>6</v>
      </c>
      <c r="J1288" s="519" t="str">
        <f t="shared" si="64"/>
        <v>SDN15010406</v>
      </c>
      <c r="K1288" s="519">
        <v>630</v>
      </c>
      <c r="M1288" s="337" t="s">
        <v>631</v>
      </c>
      <c r="N1288" s="519" t="s">
        <v>1058</v>
      </c>
      <c r="O1288" s="519" t="s">
        <v>1059</v>
      </c>
      <c r="P1288" s="519">
        <v>12</v>
      </c>
      <c r="Q1288" s="183" t="str">
        <f t="shared" si="63"/>
        <v>SDN100112</v>
      </c>
      <c r="R1288" s="519">
        <v>10000</v>
      </c>
      <c r="S1288" s="519">
        <v>10000</v>
      </c>
      <c r="T1288" s="519">
        <v>10000</v>
      </c>
      <c r="U1288" s="519">
        <v>10000</v>
      </c>
      <c r="V1288" s="519">
        <v>10000</v>
      </c>
      <c r="W1288" s="519">
        <v>10000</v>
      </c>
      <c r="X1288" s="519">
        <v>10000</v>
      </c>
      <c r="Y1288" s="519">
        <v>10000</v>
      </c>
      <c r="Z1288" s="519">
        <v>10000</v>
      </c>
      <c r="AA1288" s="519">
        <v>10000</v>
      </c>
      <c r="AB1288" s="519">
        <v>10000</v>
      </c>
      <c r="AC1288" s="519">
        <v>10000</v>
      </c>
      <c r="AD1288" s="519">
        <v>10000</v>
      </c>
      <c r="AE1288" s="519">
        <v>10000</v>
      </c>
      <c r="AF1288" s="519">
        <v>10000</v>
      </c>
      <c r="AG1288" s="519">
        <v>10000</v>
      </c>
      <c r="AH1288" s="519">
        <v>10000</v>
      </c>
      <c r="AI1288" s="519">
        <v>10000</v>
      </c>
      <c r="AJ1288" s="519">
        <v>10000</v>
      </c>
      <c r="AK1288" s="519">
        <v>10000</v>
      </c>
      <c r="AL1288" s="519">
        <v>10000</v>
      </c>
      <c r="AM1288" s="519">
        <v>10000</v>
      </c>
      <c r="AN1288" s="519">
        <v>10000</v>
      </c>
      <c r="AO1288" s="519">
        <v>10000</v>
      </c>
      <c r="AP1288" s="519">
        <v>10000</v>
      </c>
      <c r="AQ1288" s="519">
        <v>0</v>
      </c>
      <c r="AR1288" s="519">
        <v>0</v>
      </c>
      <c r="AS1288" s="519">
        <v>0</v>
      </c>
      <c r="AT1288" s="519">
        <v>0</v>
      </c>
      <c r="AU1288" s="519">
        <v>0</v>
      </c>
      <c r="AV1288" s="519">
        <v>0</v>
      </c>
      <c r="AW1288" s="519">
        <v>0</v>
      </c>
      <c r="AX1288" s="519">
        <v>0</v>
      </c>
      <c r="AY1288" s="519">
        <v>0</v>
      </c>
      <c r="AZ1288" s="519">
        <v>0</v>
      </c>
      <c r="BA1288" s="519">
        <v>0</v>
      </c>
      <c r="BB1288" s="519">
        <v>0</v>
      </c>
      <c r="BC1288" s="519">
        <v>0</v>
      </c>
      <c r="BD1288" s="519">
        <v>0</v>
      </c>
      <c r="BE1288" s="519">
        <v>0</v>
      </c>
      <c r="BF1288" s="519">
        <v>0</v>
      </c>
      <c r="BG1288" s="519">
        <v>0</v>
      </c>
      <c r="BH1288" s="519">
        <v>0</v>
      </c>
      <c r="BI1288" s="519">
        <v>0</v>
      </c>
      <c r="BJ1288" s="519">
        <v>0</v>
      </c>
      <c r="BK1288" s="519">
        <v>0</v>
      </c>
      <c r="BL1288" s="519">
        <v>0</v>
      </c>
      <c r="BM1288" s="519">
        <v>0</v>
      </c>
      <c r="BN1288" s="519">
        <v>0</v>
      </c>
      <c r="BO1288" s="519">
        <v>0</v>
      </c>
      <c r="BP1288" s="519">
        <v>0</v>
      </c>
      <c r="BQ1288" s="519">
        <v>0</v>
      </c>
      <c r="BR1288" s="519">
        <v>0</v>
      </c>
      <c r="BS1288" s="519">
        <v>0</v>
      </c>
      <c r="BT1288" s="519">
        <v>0</v>
      </c>
      <c r="BU1288" s="519">
        <v>0</v>
      </c>
      <c r="BV1288" s="519">
        <v>0</v>
      </c>
      <c r="BW1288" s="519">
        <v>0</v>
      </c>
      <c r="BX1288" s="519">
        <v>0</v>
      </c>
      <c r="BY1288" s="519">
        <v>0</v>
      </c>
      <c r="BZ1288" s="519">
        <v>0</v>
      </c>
      <c r="CA1288" s="519">
        <v>0</v>
      </c>
      <c r="CB1288" s="519">
        <v>0</v>
      </c>
      <c r="CC1288" s="519">
        <v>0</v>
      </c>
      <c r="CD1288" s="519">
        <v>0</v>
      </c>
      <c r="CE1288" s="519">
        <v>0</v>
      </c>
      <c r="CF1288" s="519">
        <v>0</v>
      </c>
      <c r="CG1288" s="519">
        <v>0</v>
      </c>
      <c r="CH1288" s="519">
        <v>0</v>
      </c>
      <c r="CI1288" s="519">
        <v>0</v>
      </c>
      <c r="CJ1288" s="519">
        <v>0</v>
      </c>
      <c r="CK1288" s="519">
        <v>0</v>
      </c>
      <c r="CL1288" s="519">
        <v>0</v>
      </c>
      <c r="CM1288" s="519">
        <v>0</v>
      </c>
      <c r="CN1288" s="519">
        <v>0</v>
      </c>
      <c r="CO1288" s="519">
        <v>0</v>
      </c>
      <c r="CP1288" s="519">
        <v>0</v>
      </c>
      <c r="CQ1288" s="519">
        <v>0</v>
      </c>
      <c r="CR1288" s="519">
        <v>0</v>
      </c>
      <c r="CS1288" s="519">
        <v>0</v>
      </c>
      <c r="CT1288" s="519">
        <v>0</v>
      </c>
      <c r="CU1288" s="519">
        <v>0</v>
      </c>
      <c r="CV1288" s="519">
        <v>0</v>
      </c>
      <c r="CW1288" s="519">
        <v>0</v>
      </c>
      <c r="CX1288" s="519">
        <v>0</v>
      </c>
      <c r="CY1288" s="519">
        <v>0</v>
      </c>
      <c r="CZ1288" s="519">
        <v>0</v>
      </c>
      <c r="DA1288" s="519">
        <v>0</v>
      </c>
      <c r="DB1288" s="519">
        <v>0</v>
      </c>
      <c r="DC1288" s="519">
        <v>0</v>
      </c>
      <c r="DD1288" s="519">
        <v>0</v>
      </c>
      <c r="DE1288" s="519">
        <v>0</v>
      </c>
      <c r="DF1288" s="519">
        <v>0</v>
      </c>
      <c r="DG1288" s="519">
        <v>0</v>
      </c>
      <c r="DH1288" s="519">
        <v>0</v>
      </c>
      <c r="DI1288" s="519">
        <v>0</v>
      </c>
      <c r="DJ1288" s="519">
        <v>0</v>
      </c>
      <c r="DK1288" s="519">
        <v>0</v>
      </c>
      <c r="DL1288" s="519">
        <v>0</v>
      </c>
      <c r="DM1288" s="519">
        <v>0</v>
      </c>
      <c r="DN1288" s="519">
        <v>0</v>
      </c>
      <c r="DO1288" s="519">
        <v>0</v>
      </c>
      <c r="DP1288" s="519">
        <v>0</v>
      </c>
      <c r="DQ1288" s="519">
        <v>0</v>
      </c>
      <c r="DR1288" s="519">
        <v>0</v>
      </c>
      <c r="DS1288" s="519">
        <v>0</v>
      </c>
      <c r="DT1288" s="519">
        <v>0</v>
      </c>
      <c r="DU1288" s="519">
        <v>0</v>
      </c>
      <c r="DV1288" s="519">
        <v>0</v>
      </c>
      <c r="DW1288" s="519">
        <v>0</v>
      </c>
      <c r="DX1288" s="519">
        <v>0</v>
      </c>
    </row>
    <row r="1289" spans="2:128" hidden="1">
      <c r="B1289" s="519" t="s">
        <v>1061</v>
      </c>
      <c r="C1289" s="519"/>
      <c r="D1289" s="519"/>
      <c r="E1289" s="519"/>
      <c r="F1289" s="519">
        <v>1</v>
      </c>
      <c r="G1289" s="519"/>
      <c r="H1289" s="519">
        <v>4</v>
      </c>
      <c r="I1289" s="519">
        <v>7</v>
      </c>
      <c r="J1289" s="519" t="str">
        <f t="shared" si="64"/>
        <v>SDN15010407</v>
      </c>
      <c r="K1289" s="519">
        <v>630</v>
      </c>
      <c r="M1289" s="337" t="s">
        <v>631</v>
      </c>
      <c r="N1289" s="519" t="s">
        <v>1058</v>
      </c>
      <c r="O1289" s="519" t="s">
        <v>1059</v>
      </c>
      <c r="P1289" s="519">
        <v>13</v>
      </c>
      <c r="Q1289" s="183" t="str">
        <f t="shared" si="63"/>
        <v>SDN100113</v>
      </c>
      <c r="R1289" s="519">
        <v>10000</v>
      </c>
      <c r="S1289" s="519">
        <v>10000</v>
      </c>
      <c r="T1289" s="519">
        <v>10000</v>
      </c>
      <c r="U1289" s="519">
        <v>10000</v>
      </c>
      <c r="V1289" s="519">
        <v>10000</v>
      </c>
      <c r="W1289" s="519">
        <v>10000</v>
      </c>
      <c r="X1289" s="519">
        <v>10000</v>
      </c>
      <c r="Y1289" s="519">
        <v>10000</v>
      </c>
      <c r="Z1289" s="519">
        <v>10000</v>
      </c>
      <c r="AA1289" s="519">
        <v>10000</v>
      </c>
      <c r="AB1289" s="519">
        <v>10000</v>
      </c>
      <c r="AC1289" s="519">
        <v>10000</v>
      </c>
      <c r="AD1289" s="519">
        <v>10000</v>
      </c>
      <c r="AE1289" s="519">
        <v>10000</v>
      </c>
      <c r="AF1289" s="519">
        <v>10000</v>
      </c>
      <c r="AG1289" s="519">
        <v>10000</v>
      </c>
      <c r="AH1289" s="519">
        <v>10000</v>
      </c>
      <c r="AI1289" s="519">
        <v>10000</v>
      </c>
      <c r="AJ1289" s="519">
        <v>10000</v>
      </c>
      <c r="AK1289" s="519">
        <v>10000</v>
      </c>
      <c r="AL1289" s="519">
        <v>10000</v>
      </c>
      <c r="AM1289" s="519">
        <v>10000</v>
      </c>
      <c r="AN1289" s="519">
        <v>10000</v>
      </c>
      <c r="AO1289" s="519">
        <v>10000</v>
      </c>
      <c r="AP1289" s="519">
        <v>10000</v>
      </c>
      <c r="AQ1289" s="519">
        <v>0</v>
      </c>
      <c r="AR1289" s="519">
        <v>0</v>
      </c>
      <c r="AS1289" s="519">
        <v>0</v>
      </c>
      <c r="AT1289" s="519">
        <v>0</v>
      </c>
      <c r="AU1289" s="519">
        <v>0</v>
      </c>
      <c r="AV1289" s="519">
        <v>0</v>
      </c>
      <c r="AW1289" s="519">
        <v>0</v>
      </c>
      <c r="AX1289" s="519">
        <v>0</v>
      </c>
      <c r="AY1289" s="519">
        <v>0</v>
      </c>
      <c r="AZ1289" s="519">
        <v>0</v>
      </c>
      <c r="BA1289" s="519">
        <v>0</v>
      </c>
      <c r="BB1289" s="519">
        <v>0</v>
      </c>
      <c r="BC1289" s="519">
        <v>0</v>
      </c>
      <c r="BD1289" s="519">
        <v>0</v>
      </c>
      <c r="BE1289" s="519">
        <v>0</v>
      </c>
      <c r="BF1289" s="519">
        <v>0</v>
      </c>
      <c r="BG1289" s="519">
        <v>0</v>
      </c>
      <c r="BH1289" s="519">
        <v>0</v>
      </c>
      <c r="BI1289" s="519">
        <v>0</v>
      </c>
      <c r="BJ1289" s="519">
        <v>0</v>
      </c>
      <c r="BK1289" s="519">
        <v>0</v>
      </c>
      <c r="BL1289" s="519">
        <v>0</v>
      </c>
      <c r="BM1289" s="519">
        <v>0</v>
      </c>
      <c r="BN1289" s="519">
        <v>0</v>
      </c>
      <c r="BO1289" s="519">
        <v>0</v>
      </c>
      <c r="BP1289" s="519">
        <v>0</v>
      </c>
      <c r="BQ1289" s="519">
        <v>0</v>
      </c>
      <c r="BR1289" s="519">
        <v>0</v>
      </c>
      <c r="BS1289" s="519">
        <v>0</v>
      </c>
      <c r="BT1289" s="519">
        <v>0</v>
      </c>
      <c r="BU1289" s="519">
        <v>0</v>
      </c>
      <c r="BV1289" s="519">
        <v>0</v>
      </c>
      <c r="BW1289" s="519">
        <v>0</v>
      </c>
      <c r="BX1289" s="519">
        <v>0</v>
      </c>
      <c r="BY1289" s="519">
        <v>0</v>
      </c>
      <c r="BZ1289" s="519">
        <v>0</v>
      </c>
      <c r="CA1289" s="519">
        <v>0</v>
      </c>
      <c r="CB1289" s="519">
        <v>0</v>
      </c>
      <c r="CC1289" s="519">
        <v>0</v>
      </c>
      <c r="CD1289" s="519">
        <v>0</v>
      </c>
      <c r="CE1289" s="519">
        <v>0</v>
      </c>
      <c r="CF1289" s="519">
        <v>0</v>
      </c>
      <c r="CG1289" s="519">
        <v>0</v>
      </c>
      <c r="CH1289" s="519">
        <v>0</v>
      </c>
      <c r="CI1289" s="519">
        <v>0</v>
      </c>
      <c r="CJ1289" s="519">
        <v>0</v>
      </c>
      <c r="CK1289" s="519">
        <v>0</v>
      </c>
      <c r="CL1289" s="519">
        <v>0</v>
      </c>
      <c r="CM1289" s="519">
        <v>0</v>
      </c>
      <c r="CN1289" s="519">
        <v>0</v>
      </c>
      <c r="CO1289" s="519">
        <v>0</v>
      </c>
      <c r="CP1289" s="519">
        <v>0</v>
      </c>
      <c r="CQ1289" s="519">
        <v>0</v>
      </c>
      <c r="CR1289" s="519">
        <v>0</v>
      </c>
      <c r="CS1289" s="519">
        <v>0</v>
      </c>
      <c r="CT1289" s="519">
        <v>0</v>
      </c>
      <c r="CU1289" s="519">
        <v>0</v>
      </c>
      <c r="CV1289" s="519">
        <v>0</v>
      </c>
      <c r="CW1289" s="519">
        <v>0</v>
      </c>
      <c r="CX1289" s="519">
        <v>0</v>
      </c>
      <c r="CY1289" s="519">
        <v>0</v>
      </c>
      <c r="CZ1289" s="519">
        <v>0</v>
      </c>
      <c r="DA1289" s="519">
        <v>0</v>
      </c>
      <c r="DB1289" s="519">
        <v>0</v>
      </c>
      <c r="DC1289" s="519">
        <v>0</v>
      </c>
      <c r="DD1289" s="519">
        <v>0</v>
      </c>
      <c r="DE1289" s="519">
        <v>0</v>
      </c>
      <c r="DF1289" s="519">
        <v>0</v>
      </c>
      <c r="DG1289" s="519">
        <v>0</v>
      </c>
      <c r="DH1289" s="519">
        <v>0</v>
      </c>
      <c r="DI1289" s="519">
        <v>0</v>
      </c>
      <c r="DJ1289" s="519">
        <v>0</v>
      </c>
      <c r="DK1289" s="519">
        <v>0</v>
      </c>
      <c r="DL1289" s="519">
        <v>0</v>
      </c>
      <c r="DM1289" s="519">
        <v>0</v>
      </c>
      <c r="DN1289" s="519">
        <v>0</v>
      </c>
      <c r="DO1289" s="519">
        <v>0</v>
      </c>
      <c r="DP1289" s="519">
        <v>0</v>
      </c>
      <c r="DQ1289" s="519">
        <v>0</v>
      </c>
      <c r="DR1289" s="519">
        <v>0</v>
      </c>
      <c r="DS1289" s="519">
        <v>0</v>
      </c>
      <c r="DT1289" s="519">
        <v>0</v>
      </c>
      <c r="DU1289" s="519">
        <v>0</v>
      </c>
      <c r="DV1289" s="519">
        <v>0</v>
      </c>
      <c r="DW1289" s="519">
        <v>0</v>
      </c>
      <c r="DX1289" s="519">
        <v>0</v>
      </c>
    </row>
    <row r="1290" spans="2:128" hidden="1">
      <c r="B1290" s="519" t="s">
        <v>1061</v>
      </c>
      <c r="C1290" s="519"/>
      <c r="D1290" s="519"/>
      <c r="E1290" s="519"/>
      <c r="F1290" s="519">
        <v>1</v>
      </c>
      <c r="G1290" s="519"/>
      <c r="H1290" s="519">
        <v>4</v>
      </c>
      <c r="I1290" s="519">
        <v>8</v>
      </c>
      <c r="J1290" s="519" t="str">
        <f t="shared" si="64"/>
        <v>SDN15010408</v>
      </c>
      <c r="K1290" s="519">
        <v>504</v>
      </c>
      <c r="M1290" s="337" t="s">
        <v>631</v>
      </c>
      <c r="N1290" s="519" t="s">
        <v>1058</v>
      </c>
      <c r="O1290" s="519" t="s">
        <v>1059</v>
      </c>
      <c r="P1290" s="519">
        <v>14</v>
      </c>
      <c r="Q1290" s="183" t="str">
        <f t="shared" si="63"/>
        <v>SDN100114</v>
      </c>
      <c r="R1290" s="519">
        <v>10000</v>
      </c>
      <c r="S1290" s="519">
        <v>10000</v>
      </c>
      <c r="T1290" s="519">
        <v>10000</v>
      </c>
      <c r="U1290" s="519">
        <v>10000</v>
      </c>
      <c r="V1290" s="519">
        <v>10000</v>
      </c>
      <c r="W1290" s="519">
        <v>10000</v>
      </c>
      <c r="X1290" s="519">
        <v>10000</v>
      </c>
      <c r="Y1290" s="519">
        <v>10000</v>
      </c>
      <c r="Z1290" s="519">
        <v>10000</v>
      </c>
      <c r="AA1290" s="519">
        <v>10000</v>
      </c>
      <c r="AB1290" s="519">
        <v>10000</v>
      </c>
      <c r="AC1290" s="519">
        <v>10000</v>
      </c>
      <c r="AD1290" s="519">
        <v>10000</v>
      </c>
      <c r="AE1290" s="519">
        <v>10000</v>
      </c>
      <c r="AF1290" s="519">
        <v>10000</v>
      </c>
      <c r="AG1290" s="519">
        <v>10000</v>
      </c>
      <c r="AH1290" s="519">
        <v>10000</v>
      </c>
      <c r="AI1290" s="519">
        <v>10000</v>
      </c>
      <c r="AJ1290" s="519">
        <v>10000</v>
      </c>
      <c r="AK1290" s="519">
        <v>10000</v>
      </c>
      <c r="AL1290" s="519">
        <v>10000</v>
      </c>
      <c r="AM1290" s="519">
        <v>10000</v>
      </c>
      <c r="AN1290" s="519">
        <v>10000</v>
      </c>
      <c r="AO1290" s="519">
        <v>10000</v>
      </c>
      <c r="AP1290" s="519">
        <v>10000</v>
      </c>
      <c r="AQ1290" s="519">
        <v>0</v>
      </c>
      <c r="AR1290" s="519">
        <v>0</v>
      </c>
      <c r="AS1290" s="519">
        <v>0</v>
      </c>
      <c r="AT1290" s="519">
        <v>0</v>
      </c>
      <c r="AU1290" s="519">
        <v>0</v>
      </c>
      <c r="AV1290" s="519">
        <v>0</v>
      </c>
      <c r="AW1290" s="519">
        <v>0</v>
      </c>
      <c r="AX1290" s="519">
        <v>0</v>
      </c>
      <c r="AY1290" s="519">
        <v>0</v>
      </c>
      <c r="AZ1290" s="519">
        <v>0</v>
      </c>
      <c r="BA1290" s="519">
        <v>0</v>
      </c>
      <c r="BB1290" s="519">
        <v>0</v>
      </c>
      <c r="BC1290" s="519">
        <v>0</v>
      </c>
      <c r="BD1290" s="519">
        <v>0</v>
      </c>
      <c r="BE1290" s="519">
        <v>0</v>
      </c>
      <c r="BF1290" s="519">
        <v>0</v>
      </c>
      <c r="BG1290" s="519">
        <v>0</v>
      </c>
      <c r="BH1290" s="519">
        <v>0</v>
      </c>
      <c r="BI1290" s="519">
        <v>0</v>
      </c>
      <c r="BJ1290" s="519">
        <v>0</v>
      </c>
      <c r="BK1290" s="519">
        <v>0</v>
      </c>
      <c r="BL1290" s="519">
        <v>0</v>
      </c>
      <c r="BM1290" s="519">
        <v>0</v>
      </c>
      <c r="BN1290" s="519">
        <v>0</v>
      </c>
      <c r="BO1290" s="519">
        <v>0</v>
      </c>
      <c r="BP1290" s="519">
        <v>0</v>
      </c>
      <c r="BQ1290" s="519">
        <v>0</v>
      </c>
      <c r="BR1290" s="519">
        <v>0</v>
      </c>
      <c r="BS1290" s="519">
        <v>0</v>
      </c>
      <c r="BT1290" s="519">
        <v>0</v>
      </c>
      <c r="BU1290" s="519">
        <v>0</v>
      </c>
      <c r="BV1290" s="519">
        <v>0</v>
      </c>
      <c r="BW1290" s="519">
        <v>0</v>
      </c>
      <c r="BX1290" s="519">
        <v>0</v>
      </c>
      <c r="BY1290" s="519">
        <v>0</v>
      </c>
      <c r="BZ1290" s="519">
        <v>0</v>
      </c>
      <c r="CA1290" s="519">
        <v>0</v>
      </c>
      <c r="CB1290" s="519">
        <v>0</v>
      </c>
      <c r="CC1290" s="519">
        <v>0</v>
      </c>
      <c r="CD1290" s="519">
        <v>0</v>
      </c>
      <c r="CE1290" s="519">
        <v>0</v>
      </c>
      <c r="CF1290" s="519">
        <v>0</v>
      </c>
      <c r="CG1290" s="519">
        <v>0</v>
      </c>
      <c r="CH1290" s="519">
        <v>0</v>
      </c>
      <c r="CI1290" s="519">
        <v>0</v>
      </c>
      <c r="CJ1290" s="519">
        <v>0</v>
      </c>
      <c r="CK1290" s="519">
        <v>0</v>
      </c>
      <c r="CL1290" s="519">
        <v>0</v>
      </c>
      <c r="CM1290" s="519">
        <v>0</v>
      </c>
      <c r="CN1290" s="519">
        <v>0</v>
      </c>
      <c r="CO1290" s="519">
        <v>0</v>
      </c>
      <c r="CP1290" s="519">
        <v>0</v>
      </c>
      <c r="CQ1290" s="519">
        <v>0</v>
      </c>
      <c r="CR1290" s="519">
        <v>0</v>
      </c>
      <c r="CS1290" s="519">
        <v>0</v>
      </c>
      <c r="CT1290" s="519">
        <v>0</v>
      </c>
      <c r="CU1290" s="519">
        <v>0</v>
      </c>
      <c r="CV1290" s="519">
        <v>0</v>
      </c>
      <c r="CW1290" s="519">
        <v>0</v>
      </c>
      <c r="CX1290" s="519">
        <v>0</v>
      </c>
      <c r="CY1290" s="519">
        <v>0</v>
      </c>
      <c r="CZ1290" s="519">
        <v>0</v>
      </c>
      <c r="DA1290" s="519">
        <v>0</v>
      </c>
      <c r="DB1290" s="519">
        <v>0</v>
      </c>
      <c r="DC1290" s="519">
        <v>0</v>
      </c>
      <c r="DD1290" s="519">
        <v>0</v>
      </c>
      <c r="DE1290" s="519">
        <v>0</v>
      </c>
      <c r="DF1290" s="519">
        <v>0</v>
      </c>
      <c r="DG1290" s="519">
        <v>0</v>
      </c>
      <c r="DH1290" s="519">
        <v>0</v>
      </c>
      <c r="DI1290" s="519">
        <v>0</v>
      </c>
      <c r="DJ1290" s="519">
        <v>0</v>
      </c>
      <c r="DK1290" s="519">
        <v>0</v>
      </c>
      <c r="DL1290" s="519">
        <v>0</v>
      </c>
      <c r="DM1290" s="519">
        <v>0</v>
      </c>
      <c r="DN1290" s="519">
        <v>0</v>
      </c>
      <c r="DO1290" s="519">
        <v>0</v>
      </c>
      <c r="DP1290" s="519">
        <v>0</v>
      </c>
      <c r="DQ1290" s="519">
        <v>0</v>
      </c>
      <c r="DR1290" s="519">
        <v>0</v>
      </c>
      <c r="DS1290" s="519">
        <v>0</v>
      </c>
      <c r="DT1290" s="519">
        <v>0</v>
      </c>
      <c r="DU1290" s="519">
        <v>0</v>
      </c>
      <c r="DV1290" s="519">
        <v>0</v>
      </c>
      <c r="DW1290" s="519">
        <v>0</v>
      </c>
      <c r="DX1290" s="519">
        <v>0</v>
      </c>
    </row>
    <row r="1291" spans="2:128" hidden="1">
      <c r="B1291" s="519" t="s">
        <v>1061</v>
      </c>
      <c r="C1291" s="519"/>
      <c r="D1291" s="519"/>
      <c r="E1291" s="519"/>
      <c r="F1291" s="519">
        <v>1</v>
      </c>
      <c r="G1291" s="519"/>
      <c r="H1291" s="519">
        <v>4</v>
      </c>
      <c r="I1291" s="519">
        <v>9</v>
      </c>
      <c r="J1291" s="519" t="str">
        <f t="shared" si="64"/>
        <v>SDN15010409</v>
      </c>
      <c r="K1291" s="519">
        <v>504</v>
      </c>
      <c r="M1291" s="337" t="s">
        <v>631</v>
      </c>
      <c r="N1291" s="519" t="s">
        <v>1058</v>
      </c>
      <c r="O1291" s="519" t="s">
        <v>1059</v>
      </c>
      <c r="P1291" s="519">
        <v>15</v>
      </c>
      <c r="Q1291" s="183" t="str">
        <f t="shared" si="63"/>
        <v>SDN100115</v>
      </c>
      <c r="R1291" s="519">
        <v>10000</v>
      </c>
      <c r="S1291" s="519">
        <v>10000</v>
      </c>
      <c r="T1291" s="519">
        <v>10000</v>
      </c>
      <c r="U1291" s="519">
        <v>10000</v>
      </c>
      <c r="V1291" s="519">
        <v>10000</v>
      </c>
      <c r="W1291" s="519">
        <v>10000</v>
      </c>
      <c r="X1291" s="519">
        <v>10000</v>
      </c>
      <c r="Y1291" s="519">
        <v>10000</v>
      </c>
      <c r="Z1291" s="519">
        <v>10000</v>
      </c>
      <c r="AA1291" s="519">
        <v>10000</v>
      </c>
      <c r="AB1291" s="519">
        <v>10000</v>
      </c>
      <c r="AC1291" s="519">
        <v>10000</v>
      </c>
      <c r="AD1291" s="519">
        <v>10000</v>
      </c>
      <c r="AE1291" s="519">
        <v>10000</v>
      </c>
      <c r="AF1291" s="519">
        <v>10000</v>
      </c>
      <c r="AG1291" s="519">
        <v>10000</v>
      </c>
      <c r="AH1291" s="519">
        <v>10000</v>
      </c>
      <c r="AI1291" s="519">
        <v>10000</v>
      </c>
      <c r="AJ1291" s="519">
        <v>10000</v>
      </c>
      <c r="AK1291" s="519">
        <v>10000</v>
      </c>
      <c r="AL1291" s="519">
        <v>10000</v>
      </c>
      <c r="AM1291" s="519">
        <v>10000</v>
      </c>
      <c r="AN1291" s="519">
        <v>10000</v>
      </c>
      <c r="AO1291" s="519">
        <v>10000</v>
      </c>
      <c r="AP1291" s="519">
        <v>10000</v>
      </c>
      <c r="AQ1291" s="519">
        <v>0</v>
      </c>
      <c r="AR1291" s="519">
        <v>0</v>
      </c>
      <c r="AS1291" s="519">
        <v>0</v>
      </c>
      <c r="AT1291" s="519">
        <v>0</v>
      </c>
      <c r="AU1291" s="519">
        <v>0</v>
      </c>
      <c r="AV1291" s="519">
        <v>0</v>
      </c>
      <c r="AW1291" s="519">
        <v>0</v>
      </c>
      <c r="AX1291" s="519">
        <v>0</v>
      </c>
      <c r="AY1291" s="519">
        <v>0</v>
      </c>
      <c r="AZ1291" s="519">
        <v>0</v>
      </c>
      <c r="BA1291" s="519">
        <v>0</v>
      </c>
      <c r="BB1291" s="519">
        <v>0</v>
      </c>
      <c r="BC1291" s="519">
        <v>0</v>
      </c>
      <c r="BD1291" s="519">
        <v>0</v>
      </c>
      <c r="BE1291" s="519">
        <v>0</v>
      </c>
      <c r="BF1291" s="519">
        <v>0</v>
      </c>
      <c r="BG1291" s="519">
        <v>0</v>
      </c>
      <c r="BH1291" s="519">
        <v>0</v>
      </c>
      <c r="BI1291" s="519">
        <v>0</v>
      </c>
      <c r="BJ1291" s="519">
        <v>0</v>
      </c>
      <c r="BK1291" s="519">
        <v>0</v>
      </c>
      <c r="BL1291" s="519">
        <v>0</v>
      </c>
      <c r="BM1291" s="519">
        <v>0</v>
      </c>
      <c r="BN1291" s="519">
        <v>0</v>
      </c>
      <c r="BO1291" s="519">
        <v>0</v>
      </c>
      <c r="BP1291" s="519">
        <v>0</v>
      </c>
      <c r="BQ1291" s="519">
        <v>0</v>
      </c>
      <c r="BR1291" s="519">
        <v>0</v>
      </c>
      <c r="BS1291" s="519">
        <v>0</v>
      </c>
      <c r="BT1291" s="519">
        <v>0</v>
      </c>
      <c r="BU1291" s="519">
        <v>0</v>
      </c>
      <c r="BV1291" s="519">
        <v>0</v>
      </c>
      <c r="BW1291" s="519">
        <v>0</v>
      </c>
      <c r="BX1291" s="519">
        <v>0</v>
      </c>
      <c r="BY1291" s="519">
        <v>0</v>
      </c>
      <c r="BZ1291" s="519">
        <v>0</v>
      </c>
      <c r="CA1291" s="519">
        <v>0</v>
      </c>
      <c r="CB1291" s="519">
        <v>0</v>
      </c>
      <c r="CC1291" s="519">
        <v>0</v>
      </c>
      <c r="CD1291" s="519">
        <v>0</v>
      </c>
      <c r="CE1291" s="519">
        <v>0</v>
      </c>
      <c r="CF1291" s="519">
        <v>0</v>
      </c>
      <c r="CG1291" s="519">
        <v>0</v>
      </c>
      <c r="CH1291" s="519">
        <v>0</v>
      </c>
      <c r="CI1291" s="519">
        <v>0</v>
      </c>
      <c r="CJ1291" s="519">
        <v>0</v>
      </c>
      <c r="CK1291" s="519">
        <v>0</v>
      </c>
      <c r="CL1291" s="519">
        <v>0</v>
      </c>
      <c r="CM1291" s="519">
        <v>0</v>
      </c>
      <c r="CN1291" s="519">
        <v>0</v>
      </c>
      <c r="CO1291" s="519">
        <v>0</v>
      </c>
      <c r="CP1291" s="519">
        <v>0</v>
      </c>
      <c r="CQ1291" s="519">
        <v>0</v>
      </c>
      <c r="CR1291" s="519">
        <v>0</v>
      </c>
      <c r="CS1291" s="519">
        <v>0</v>
      </c>
      <c r="CT1291" s="519">
        <v>0</v>
      </c>
      <c r="CU1291" s="519">
        <v>0</v>
      </c>
      <c r="CV1291" s="519">
        <v>0</v>
      </c>
      <c r="CW1291" s="519">
        <v>0</v>
      </c>
      <c r="CX1291" s="519">
        <v>0</v>
      </c>
      <c r="CY1291" s="519">
        <v>0</v>
      </c>
      <c r="CZ1291" s="519">
        <v>0</v>
      </c>
      <c r="DA1291" s="519">
        <v>0</v>
      </c>
      <c r="DB1291" s="519">
        <v>0</v>
      </c>
      <c r="DC1291" s="519">
        <v>0</v>
      </c>
      <c r="DD1291" s="519">
        <v>0</v>
      </c>
      <c r="DE1291" s="519">
        <v>0</v>
      </c>
      <c r="DF1291" s="519">
        <v>0</v>
      </c>
      <c r="DG1291" s="519">
        <v>0</v>
      </c>
      <c r="DH1291" s="519">
        <v>0</v>
      </c>
      <c r="DI1291" s="519">
        <v>0</v>
      </c>
      <c r="DJ1291" s="519">
        <v>0</v>
      </c>
      <c r="DK1291" s="519">
        <v>0</v>
      </c>
      <c r="DL1291" s="519">
        <v>0</v>
      </c>
      <c r="DM1291" s="519">
        <v>0</v>
      </c>
      <c r="DN1291" s="519">
        <v>0</v>
      </c>
      <c r="DO1291" s="519">
        <v>0</v>
      </c>
      <c r="DP1291" s="519">
        <v>0</v>
      </c>
      <c r="DQ1291" s="519">
        <v>0</v>
      </c>
      <c r="DR1291" s="519">
        <v>0</v>
      </c>
      <c r="DS1291" s="519">
        <v>0</v>
      </c>
      <c r="DT1291" s="519">
        <v>0</v>
      </c>
      <c r="DU1291" s="519">
        <v>0</v>
      </c>
      <c r="DV1291" s="519">
        <v>0</v>
      </c>
      <c r="DW1291" s="519">
        <v>0</v>
      </c>
      <c r="DX1291" s="519">
        <v>0</v>
      </c>
    </row>
    <row r="1292" spans="2:128" hidden="1">
      <c r="B1292" s="519" t="s">
        <v>1061</v>
      </c>
      <c r="C1292" s="519"/>
      <c r="D1292" s="519"/>
      <c r="E1292" s="519"/>
      <c r="F1292" s="519">
        <v>1</v>
      </c>
      <c r="G1292" s="519"/>
      <c r="H1292" s="519">
        <v>4</v>
      </c>
      <c r="I1292" s="519">
        <v>10</v>
      </c>
      <c r="J1292" s="519" t="str">
        <f t="shared" si="64"/>
        <v>SDN15010410</v>
      </c>
      <c r="K1292" s="519">
        <v>504</v>
      </c>
      <c r="M1292" s="337" t="s">
        <v>631</v>
      </c>
      <c r="N1292" s="519" t="s">
        <v>1058</v>
      </c>
      <c r="O1292" s="519" t="s">
        <v>1059</v>
      </c>
      <c r="P1292" s="519">
        <v>16</v>
      </c>
      <c r="Q1292" s="183" t="str">
        <f t="shared" si="63"/>
        <v>SDN100116</v>
      </c>
      <c r="R1292" s="519">
        <v>10000</v>
      </c>
      <c r="S1292" s="519">
        <v>10000</v>
      </c>
      <c r="T1292" s="519">
        <v>10000</v>
      </c>
      <c r="U1292" s="519">
        <v>10000</v>
      </c>
      <c r="V1292" s="519">
        <v>10000</v>
      </c>
      <c r="W1292" s="519">
        <v>10000</v>
      </c>
      <c r="X1292" s="519">
        <v>10000</v>
      </c>
      <c r="Y1292" s="519">
        <v>10000</v>
      </c>
      <c r="Z1292" s="519">
        <v>10000</v>
      </c>
      <c r="AA1292" s="519">
        <v>10000</v>
      </c>
      <c r="AB1292" s="519">
        <v>10000</v>
      </c>
      <c r="AC1292" s="519">
        <v>10000</v>
      </c>
      <c r="AD1292" s="519">
        <v>10000</v>
      </c>
      <c r="AE1292" s="519">
        <v>10000</v>
      </c>
      <c r="AF1292" s="519">
        <v>10000</v>
      </c>
      <c r="AG1292" s="519">
        <v>10000</v>
      </c>
      <c r="AH1292" s="519">
        <v>10000</v>
      </c>
      <c r="AI1292" s="519">
        <v>10000</v>
      </c>
      <c r="AJ1292" s="519">
        <v>10000</v>
      </c>
      <c r="AK1292" s="519">
        <v>10000</v>
      </c>
      <c r="AL1292" s="519">
        <v>10000</v>
      </c>
      <c r="AM1292" s="519">
        <v>10000</v>
      </c>
      <c r="AN1292" s="519">
        <v>10000</v>
      </c>
      <c r="AO1292" s="519">
        <v>10000</v>
      </c>
      <c r="AP1292" s="519">
        <v>10000</v>
      </c>
      <c r="AQ1292" s="519">
        <v>0</v>
      </c>
      <c r="AR1292" s="519">
        <v>0</v>
      </c>
      <c r="AS1292" s="519">
        <v>0</v>
      </c>
      <c r="AT1292" s="519">
        <v>0</v>
      </c>
      <c r="AU1292" s="519">
        <v>0</v>
      </c>
      <c r="AV1292" s="519">
        <v>0</v>
      </c>
      <c r="AW1292" s="519">
        <v>0</v>
      </c>
      <c r="AX1292" s="519">
        <v>0</v>
      </c>
      <c r="AY1292" s="519">
        <v>0</v>
      </c>
      <c r="AZ1292" s="519">
        <v>0</v>
      </c>
      <c r="BA1292" s="519">
        <v>0</v>
      </c>
      <c r="BB1292" s="519">
        <v>0</v>
      </c>
      <c r="BC1292" s="519">
        <v>0</v>
      </c>
      <c r="BD1292" s="519">
        <v>0</v>
      </c>
      <c r="BE1292" s="519">
        <v>0</v>
      </c>
      <c r="BF1292" s="519">
        <v>0</v>
      </c>
      <c r="BG1292" s="519">
        <v>0</v>
      </c>
      <c r="BH1292" s="519">
        <v>0</v>
      </c>
      <c r="BI1292" s="519">
        <v>0</v>
      </c>
      <c r="BJ1292" s="519">
        <v>0</v>
      </c>
      <c r="BK1292" s="519">
        <v>0</v>
      </c>
      <c r="BL1292" s="519">
        <v>0</v>
      </c>
      <c r="BM1292" s="519">
        <v>0</v>
      </c>
      <c r="BN1292" s="519">
        <v>0</v>
      </c>
      <c r="BO1292" s="519">
        <v>0</v>
      </c>
      <c r="BP1292" s="519">
        <v>0</v>
      </c>
      <c r="BQ1292" s="519">
        <v>0</v>
      </c>
      <c r="BR1292" s="519">
        <v>0</v>
      </c>
      <c r="BS1292" s="519">
        <v>0</v>
      </c>
      <c r="BT1292" s="519">
        <v>0</v>
      </c>
      <c r="BU1292" s="519">
        <v>0</v>
      </c>
      <c r="BV1292" s="519">
        <v>0</v>
      </c>
      <c r="BW1292" s="519">
        <v>0</v>
      </c>
      <c r="BX1292" s="519">
        <v>0</v>
      </c>
      <c r="BY1292" s="519">
        <v>0</v>
      </c>
      <c r="BZ1292" s="519">
        <v>0</v>
      </c>
      <c r="CA1292" s="519">
        <v>0</v>
      </c>
      <c r="CB1292" s="519">
        <v>0</v>
      </c>
      <c r="CC1292" s="519">
        <v>0</v>
      </c>
      <c r="CD1292" s="519">
        <v>0</v>
      </c>
      <c r="CE1292" s="519">
        <v>0</v>
      </c>
      <c r="CF1292" s="519">
        <v>0</v>
      </c>
      <c r="CG1292" s="519">
        <v>0</v>
      </c>
      <c r="CH1292" s="519">
        <v>0</v>
      </c>
      <c r="CI1292" s="519">
        <v>0</v>
      </c>
      <c r="CJ1292" s="519">
        <v>0</v>
      </c>
      <c r="CK1292" s="519">
        <v>0</v>
      </c>
      <c r="CL1292" s="519">
        <v>0</v>
      </c>
      <c r="CM1292" s="519">
        <v>0</v>
      </c>
      <c r="CN1292" s="519">
        <v>0</v>
      </c>
      <c r="CO1292" s="519">
        <v>0</v>
      </c>
      <c r="CP1292" s="519">
        <v>0</v>
      </c>
      <c r="CQ1292" s="519">
        <v>0</v>
      </c>
      <c r="CR1292" s="519">
        <v>0</v>
      </c>
      <c r="CS1292" s="519">
        <v>0</v>
      </c>
      <c r="CT1292" s="519">
        <v>0</v>
      </c>
      <c r="CU1292" s="519">
        <v>0</v>
      </c>
      <c r="CV1292" s="519">
        <v>0</v>
      </c>
      <c r="CW1292" s="519">
        <v>0</v>
      </c>
      <c r="CX1292" s="519">
        <v>0</v>
      </c>
      <c r="CY1292" s="519">
        <v>0</v>
      </c>
      <c r="CZ1292" s="519">
        <v>0</v>
      </c>
      <c r="DA1292" s="519">
        <v>0</v>
      </c>
      <c r="DB1292" s="519">
        <v>0</v>
      </c>
      <c r="DC1292" s="519">
        <v>0</v>
      </c>
      <c r="DD1292" s="519">
        <v>0</v>
      </c>
      <c r="DE1292" s="519">
        <v>0</v>
      </c>
      <c r="DF1292" s="519">
        <v>0</v>
      </c>
      <c r="DG1292" s="519">
        <v>0</v>
      </c>
      <c r="DH1292" s="519">
        <v>0</v>
      </c>
      <c r="DI1292" s="519">
        <v>0</v>
      </c>
      <c r="DJ1292" s="519">
        <v>0</v>
      </c>
      <c r="DK1292" s="519">
        <v>0</v>
      </c>
      <c r="DL1292" s="519">
        <v>0</v>
      </c>
      <c r="DM1292" s="519">
        <v>0</v>
      </c>
      <c r="DN1292" s="519">
        <v>0</v>
      </c>
      <c r="DO1292" s="519">
        <v>0</v>
      </c>
      <c r="DP1292" s="519">
        <v>0</v>
      </c>
      <c r="DQ1292" s="519">
        <v>0</v>
      </c>
      <c r="DR1292" s="519">
        <v>0</v>
      </c>
      <c r="DS1292" s="519">
        <v>0</v>
      </c>
      <c r="DT1292" s="519">
        <v>0</v>
      </c>
      <c r="DU1292" s="519">
        <v>0</v>
      </c>
      <c r="DV1292" s="519">
        <v>0</v>
      </c>
      <c r="DW1292" s="519">
        <v>0</v>
      </c>
      <c r="DX1292" s="519">
        <v>0</v>
      </c>
    </row>
    <row r="1293" spans="2:128" hidden="1">
      <c r="B1293" s="519" t="s">
        <v>1061</v>
      </c>
      <c r="C1293" s="519"/>
      <c r="D1293" s="519"/>
      <c r="E1293" s="519"/>
      <c r="F1293" s="519">
        <v>1</v>
      </c>
      <c r="G1293" s="519"/>
      <c r="H1293" s="519">
        <v>4</v>
      </c>
      <c r="I1293" s="519">
        <v>11</v>
      </c>
      <c r="J1293" s="519" t="str">
        <f t="shared" si="64"/>
        <v>SDN15010411</v>
      </c>
      <c r="K1293" s="519">
        <v>504</v>
      </c>
      <c r="M1293" s="337" t="s">
        <v>631</v>
      </c>
      <c r="N1293" s="519" t="s">
        <v>1058</v>
      </c>
      <c r="O1293" s="519" t="s">
        <v>1059</v>
      </c>
      <c r="P1293" s="519">
        <v>17</v>
      </c>
      <c r="Q1293" s="183" t="str">
        <f t="shared" si="63"/>
        <v>SDN100117</v>
      </c>
      <c r="R1293" s="519">
        <v>10000</v>
      </c>
      <c r="S1293" s="519">
        <v>10000</v>
      </c>
      <c r="T1293" s="519">
        <v>10000</v>
      </c>
      <c r="U1293" s="519">
        <v>10000</v>
      </c>
      <c r="V1293" s="519">
        <v>10000</v>
      </c>
      <c r="W1293" s="519">
        <v>10000</v>
      </c>
      <c r="X1293" s="519">
        <v>10000</v>
      </c>
      <c r="Y1293" s="519">
        <v>10000</v>
      </c>
      <c r="Z1293" s="519">
        <v>10000</v>
      </c>
      <c r="AA1293" s="519">
        <v>10000</v>
      </c>
      <c r="AB1293" s="519">
        <v>10000</v>
      </c>
      <c r="AC1293" s="519">
        <v>10000</v>
      </c>
      <c r="AD1293" s="519">
        <v>10000</v>
      </c>
      <c r="AE1293" s="519">
        <v>10000</v>
      </c>
      <c r="AF1293" s="519">
        <v>10000</v>
      </c>
      <c r="AG1293" s="519">
        <v>10000</v>
      </c>
      <c r="AH1293" s="519">
        <v>10000</v>
      </c>
      <c r="AI1293" s="519">
        <v>10000</v>
      </c>
      <c r="AJ1293" s="519">
        <v>10000</v>
      </c>
      <c r="AK1293" s="519">
        <v>10000</v>
      </c>
      <c r="AL1293" s="519">
        <v>10000</v>
      </c>
      <c r="AM1293" s="519">
        <v>10000</v>
      </c>
      <c r="AN1293" s="519">
        <v>10000</v>
      </c>
      <c r="AO1293" s="519">
        <v>10000</v>
      </c>
      <c r="AP1293" s="519">
        <v>10000</v>
      </c>
      <c r="AQ1293" s="519">
        <v>0</v>
      </c>
      <c r="AR1293" s="519">
        <v>0</v>
      </c>
      <c r="AS1293" s="519">
        <v>0</v>
      </c>
      <c r="AT1293" s="519">
        <v>0</v>
      </c>
      <c r="AU1293" s="519">
        <v>0</v>
      </c>
      <c r="AV1293" s="519">
        <v>0</v>
      </c>
      <c r="AW1293" s="519">
        <v>0</v>
      </c>
      <c r="AX1293" s="519">
        <v>0</v>
      </c>
      <c r="AY1293" s="519">
        <v>0</v>
      </c>
      <c r="AZ1293" s="519">
        <v>0</v>
      </c>
      <c r="BA1293" s="519">
        <v>0</v>
      </c>
      <c r="BB1293" s="519">
        <v>0</v>
      </c>
      <c r="BC1293" s="519">
        <v>0</v>
      </c>
      <c r="BD1293" s="519">
        <v>0</v>
      </c>
      <c r="BE1293" s="519">
        <v>0</v>
      </c>
      <c r="BF1293" s="519">
        <v>0</v>
      </c>
      <c r="BG1293" s="519">
        <v>0</v>
      </c>
      <c r="BH1293" s="519">
        <v>0</v>
      </c>
      <c r="BI1293" s="519">
        <v>0</v>
      </c>
      <c r="BJ1293" s="519">
        <v>0</v>
      </c>
      <c r="BK1293" s="519">
        <v>0</v>
      </c>
      <c r="BL1293" s="519">
        <v>0</v>
      </c>
      <c r="BM1293" s="519">
        <v>0</v>
      </c>
      <c r="BN1293" s="519">
        <v>0</v>
      </c>
      <c r="BO1293" s="519">
        <v>0</v>
      </c>
      <c r="BP1293" s="519">
        <v>0</v>
      </c>
      <c r="BQ1293" s="519">
        <v>0</v>
      </c>
      <c r="BR1293" s="519">
        <v>0</v>
      </c>
      <c r="BS1293" s="519">
        <v>0</v>
      </c>
      <c r="BT1293" s="519">
        <v>0</v>
      </c>
      <c r="BU1293" s="519">
        <v>0</v>
      </c>
      <c r="BV1293" s="519">
        <v>0</v>
      </c>
      <c r="BW1293" s="519">
        <v>0</v>
      </c>
      <c r="BX1293" s="519">
        <v>0</v>
      </c>
      <c r="BY1293" s="519">
        <v>0</v>
      </c>
      <c r="BZ1293" s="519">
        <v>0</v>
      </c>
      <c r="CA1293" s="519">
        <v>0</v>
      </c>
      <c r="CB1293" s="519">
        <v>0</v>
      </c>
      <c r="CC1293" s="519">
        <v>0</v>
      </c>
      <c r="CD1293" s="519">
        <v>0</v>
      </c>
      <c r="CE1293" s="519">
        <v>0</v>
      </c>
      <c r="CF1293" s="519">
        <v>0</v>
      </c>
      <c r="CG1293" s="519">
        <v>0</v>
      </c>
      <c r="CH1293" s="519">
        <v>0</v>
      </c>
      <c r="CI1293" s="519">
        <v>0</v>
      </c>
      <c r="CJ1293" s="519">
        <v>0</v>
      </c>
      <c r="CK1293" s="519">
        <v>0</v>
      </c>
      <c r="CL1293" s="519">
        <v>0</v>
      </c>
      <c r="CM1293" s="519">
        <v>0</v>
      </c>
      <c r="CN1293" s="519">
        <v>0</v>
      </c>
      <c r="CO1293" s="519">
        <v>0</v>
      </c>
      <c r="CP1293" s="519">
        <v>0</v>
      </c>
      <c r="CQ1293" s="519">
        <v>0</v>
      </c>
      <c r="CR1293" s="519">
        <v>0</v>
      </c>
      <c r="CS1293" s="519">
        <v>0</v>
      </c>
      <c r="CT1293" s="519">
        <v>0</v>
      </c>
      <c r="CU1293" s="519">
        <v>0</v>
      </c>
      <c r="CV1293" s="519">
        <v>0</v>
      </c>
      <c r="CW1293" s="519">
        <v>0</v>
      </c>
      <c r="CX1293" s="519">
        <v>0</v>
      </c>
      <c r="CY1293" s="519">
        <v>0</v>
      </c>
      <c r="CZ1293" s="519">
        <v>0</v>
      </c>
      <c r="DA1293" s="519">
        <v>0</v>
      </c>
      <c r="DB1293" s="519">
        <v>0</v>
      </c>
      <c r="DC1293" s="519">
        <v>0</v>
      </c>
      <c r="DD1293" s="519">
        <v>0</v>
      </c>
      <c r="DE1293" s="519">
        <v>0</v>
      </c>
      <c r="DF1293" s="519">
        <v>0</v>
      </c>
      <c r="DG1293" s="519">
        <v>0</v>
      </c>
      <c r="DH1293" s="519">
        <v>0</v>
      </c>
      <c r="DI1293" s="519">
        <v>0</v>
      </c>
      <c r="DJ1293" s="519">
        <v>0</v>
      </c>
      <c r="DK1293" s="519">
        <v>0</v>
      </c>
      <c r="DL1293" s="519">
        <v>0</v>
      </c>
      <c r="DM1293" s="519">
        <v>0</v>
      </c>
      <c r="DN1293" s="519">
        <v>0</v>
      </c>
      <c r="DO1293" s="519">
        <v>0</v>
      </c>
      <c r="DP1293" s="519">
        <v>0</v>
      </c>
      <c r="DQ1293" s="519">
        <v>0</v>
      </c>
      <c r="DR1293" s="519">
        <v>0</v>
      </c>
      <c r="DS1293" s="519">
        <v>0</v>
      </c>
      <c r="DT1293" s="519">
        <v>0</v>
      </c>
      <c r="DU1293" s="519">
        <v>0</v>
      </c>
      <c r="DV1293" s="519">
        <v>0</v>
      </c>
      <c r="DW1293" s="519">
        <v>0</v>
      </c>
      <c r="DX1293" s="519">
        <v>0</v>
      </c>
    </row>
    <row r="1294" spans="2:128" hidden="1">
      <c r="B1294" s="519" t="s">
        <v>1061</v>
      </c>
      <c r="C1294" s="519"/>
      <c r="D1294" s="519"/>
      <c r="E1294" s="519"/>
      <c r="F1294" s="519">
        <v>1</v>
      </c>
      <c r="G1294" s="519"/>
      <c r="H1294" s="519">
        <v>4</v>
      </c>
      <c r="I1294" s="519">
        <v>12</v>
      </c>
      <c r="J1294" s="519" t="str">
        <f t="shared" si="64"/>
        <v>SDN15010412</v>
      </c>
      <c r="K1294" s="519">
        <v>504</v>
      </c>
      <c r="M1294" s="337" t="s">
        <v>631</v>
      </c>
      <c r="N1294" s="519" t="s">
        <v>1058</v>
      </c>
      <c r="O1294" s="519" t="s">
        <v>1059</v>
      </c>
      <c r="P1294" s="519">
        <v>18</v>
      </c>
      <c r="Q1294" s="183" t="str">
        <f t="shared" si="63"/>
        <v>SDN100118</v>
      </c>
      <c r="R1294" s="519">
        <v>10000</v>
      </c>
      <c r="S1294" s="519">
        <v>10000</v>
      </c>
      <c r="T1294" s="519">
        <v>10000</v>
      </c>
      <c r="U1294" s="519">
        <v>10000</v>
      </c>
      <c r="V1294" s="519">
        <v>10000</v>
      </c>
      <c r="W1294" s="519">
        <v>10000</v>
      </c>
      <c r="X1294" s="519">
        <v>10000</v>
      </c>
      <c r="Y1294" s="519">
        <v>10000</v>
      </c>
      <c r="Z1294" s="519">
        <v>10000</v>
      </c>
      <c r="AA1294" s="519">
        <v>10000</v>
      </c>
      <c r="AB1294" s="519">
        <v>10000</v>
      </c>
      <c r="AC1294" s="519">
        <v>10000</v>
      </c>
      <c r="AD1294" s="519">
        <v>10000</v>
      </c>
      <c r="AE1294" s="519">
        <v>10000</v>
      </c>
      <c r="AF1294" s="519">
        <v>10000</v>
      </c>
      <c r="AG1294" s="519">
        <v>10000</v>
      </c>
      <c r="AH1294" s="519">
        <v>10000</v>
      </c>
      <c r="AI1294" s="519">
        <v>10000</v>
      </c>
      <c r="AJ1294" s="519">
        <v>10000</v>
      </c>
      <c r="AK1294" s="519">
        <v>10000</v>
      </c>
      <c r="AL1294" s="519">
        <v>10000</v>
      </c>
      <c r="AM1294" s="519">
        <v>10000</v>
      </c>
      <c r="AN1294" s="519">
        <v>10000</v>
      </c>
      <c r="AO1294" s="519">
        <v>10000</v>
      </c>
      <c r="AP1294" s="519">
        <v>10000</v>
      </c>
      <c r="AQ1294" s="519">
        <v>0</v>
      </c>
      <c r="AR1294" s="519">
        <v>0</v>
      </c>
      <c r="AS1294" s="519">
        <v>0</v>
      </c>
      <c r="AT1294" s="519">
        <v>0</v>
      </c>
      <c r="AU1294" s="519">
        <v>0</v>
      </c>
      <c r="AV1294" s="519">
        <v>0</v>
      </c>
      <c r="AW1294" s="519">
        <v>0</v>
      </c>
      <c r="AX1294" s="519">
        <v>0</v>
      </c>
      <c r="AY1294" s="519">
        <v>0</v>
      </c>
      <c r="AZ1294" s="519">
        <v>0</v>
      </c>
      <c r="BA1294" s="519">
        <v>0</v>
      </c>
      <c r="BB1294" s="519">
        <v>0</v>
      </c>
      <c r="BC1294" s="519">
        <v>0</v>
      </c>
      <c r="BD1294" s="519">
        <v>0</v>
      </c>
      <c r="BE1294" s="519">
        <v>0</v>
      </c>
      <c r="BF1294" s="519">
        <v>0</v>
      </c>
      <c r="BG1294" s="519">
        <v>0</v>
      </c>
      <c r="BH1294" s="519">
        <v>0</v>
      </c>
      <c r="BI1294" s="519">
        <v>0</v>
      </c>
      <c r="BJ1294" s="519">
        <v>0</v>
      </c>
      <c r="BK1294" s="519">
        <v>0</v>
      </c>
      <c r="BL1294" s="519">
        <v>0</v>
      </c>
      <c r="BM1294" s="519">
        <v>0</v>
      </c>
      <c r="BN1294" s="519">
        <v>0</v>
      </c>
      <c r="BO1294" s="519">
        <v>0</v>
      </c>
      <c r="BP1294" s="519">
        <v>0</v>
      </c>
      <c r="BQ1294" s="519">
        <v>0</v>
      </c>
      <c r="BR1294" s="519">
        <v>0</v>
      </c>
      <c r="BS1294" s="519">
        <v>0</v>
      </c>
      <c r="BT1294" s="519">
        <v>0</v>
      </c>
      <c r="BU1294" s="519">
        <v>0</v>
      </c>
      <c r="BV1294" s="519">
        <v>0</v>
      </c>
      <c r="BW1294" s="519">
        <v>0</v>
      </c>
      <c r="BX1294" s="519">
        <v>0</v>
      </c>
      <c r="BY1294" s="519">
        <v>0</v>
      </c>
      <c r="BZ1294" s="519">
        <v>0</v>
      </c>
      <c r="CA1294" s="519">
        <v>0</v>
      </c>
      <c r="CB1294" s="519">
        <v>0</v>
      </c>
      <c r="CC1294" s="519">
        <v>0</v>
      </c>
      <c r="CD1294" s="519">
        <v>0</v>
      </c>
      <c r="CE1294" s="519">
        <v>0</v>
      </c>
      <c r="CF1294" s="519">
        <v>0</v>
      </c>
      <c r="CG1294" s="519">
        <v>0</v>
      </c>
      <c r="CH1294" s="519">
        <v>0</v>
      </c>
      <c r="CI1294" s="519">
        <v>0</v>
      </c>
      <c r="CJ1294" s="519">
        <v>0</v>
      </c>
      <c r="CK1294" s="519">
        <v>0</v>
      </c>
      <c r="CL1294" s="519">
        <v>0</v>
      </c>
      <c r="CM1294" s="519">
        <v>0</v>
      </c>
      <c r="CN1294" s="519">
        <v>0</v>
      </c>
      <c r="CO1294" s="519">
        <v>0</v>
      </c>
      <c r="CP1294" s="519">
        <v>0</v>
      </c>
      <c r="CQ1294" s="519">
        <v>0</v>
      </c>
      <c r="CR1294" s="519">
        <v>0</v>
      </c>
      <c r="CS1294" s="519">
        <v>0</v>
      </c>
      <c r="CT1294" s="519">
        <v>0</v>
      </c>
      <c r="CU1294" s="519">
        <v>0</v>
      </c>
      <c r="CV1294" s="519">
        <v>0</v>
      </c>
      <c r="CW1294" s="519">
        <v>0</v>
      </c>
      <c r="CX1294" s="519">
        <v>0</v>
      </c>
      <c r="CY1294" s="519">
        <v>0</v>
      </c>
      <c r="CZ1294" s="519">
        <v>0</v>
      </c>
      <c r="DA1294" s="519">
        <v>0</v>
      </c>
      <c r="DB1294" s="519">
        <v>0</v>
      </c>
      <c r="DC1294" s="519">
        <v>0</v>
      </c>
      <c r="DD1294" s="519">
        <v>0</v>
      </c>
      <c r="DE1294" s="519">
        <v>0</v>
      </c>
      <c r="DF1294" s="519">
        <v>0</v>
      </c>
      <c r="DG1294" s="519">
        <v>0</v>
      </c>
      <c r="DH1294" s="519">
        <v>0</v>
      </c>
      <c r="DI1294" s="519">
        <v>0</v>
      </c>
      <c r="DJ1294" s="519">
        <v>0</v>
      </c>
      <c r="DK1294" s="519">
        <v>0</v>
      </c>
      <c r="DL1294" s="519">
        <v>0</v>
      </c>
      <c r="DM1294" s="519">
        <v>0</v>
      </c>
      <c r="DN1294" s="519">
        <v>0</v>
      </c>
      <c r="DO1294" s="519">
        <v>0</v>
      </c>
      <c r="DP1294" s="519">
        <v>0</v>
      </c>
      <c r="DQ1294" s="519">
        <v>0</v>
      </c>
      <c r="DR1294" s="519">
        <v>0</v>
      </c>
      <c r="DS1294" s="519">
        <v>0</v>
      </c>
      <c r="DT1294" s="519">
        <v>0</v>
      </c>
      <c r="DU1294" s="519">
        <v>0</v>
      </c>
      <c r="DV1294" s="519">
        <v>0</v>
      </c>
      <c r="DW1294" s="519">
        <v>0</v>
      </c>
      <c r="DX1294" s="519">
        <v>0</v>
      </c>
    </row>
    <row r="1295" spans="2:128" hidden="1">
      <c r="B1295" s="519" t="s">
        <v>1061</v>
      </c>
      <c r="C1295" s="519"/>
      <c r="D1295" s="519"/>
      <c r="E1295" s="519"/>
      <c r="F1295" s="519">
        <v>1</v>
      </c>
      <c r="G1295" s="519"/>
      <c r="H1295" s="519">
        <v>4</v>
      </c>
      <c r="I1295" s="519">
        <v>13</v>
      </c>
      <c r="J1295" s="519" t="str">
        <f t="shared" si="64"/>
        <v>SDN15010413</v>
      </c>
      <c r="K1295" s="519">
        <v>504</v>
      </c>
      <c r="M1295" s="337" t="s">
        <v>631</v>
      </c>
      <c r="N1295" s="519" t="s">
        <v>1058</v>
      </c>
      <c r="O1295" s="519" t="s">
        <v>1059</v>
      </c>
      <c r="P1295" s="519">
        <v>19</v>
      </c>
      <c r="Q1295" s="183" t="str">
        <f t="shared" si="63"/>
        <v>SDN100119</v>
      </c>
      <c r="R1295" s="519">
        <v>10000</v>
      </c>
      <c r="S1295" s="519">
        <v>10000</v>
      </c>
      <c r="T1295" s="519">
        <v>10000</v>
      </c>
      <c r="U1295" s="519">
        <v>10000</v>
      </c>
      <c r="V1295" s="519">
        <v>10000</v>
      </c>
      <c r="W1295" s="519">
        <v>10000</v>
      </c>
      <c r="X1295" s="519">
        <v>10000</v>
      </c>
      <c r="Y1295" s="519">
        <v>10000</v>
      </c>
      <c r="Z1295" s="519">
        <v>10000</v>
      </c>
      <c r="AA1295" s="519">
        <v>10000</v>
      </c>
      <c r="AB1295" s="519">
        <v>10000</v>
      </c>
      <c r="AC1295" s="519">
        <v>10000</v>
      </c>
      <c r="AD1295" s="519">
        <v>10000</v>
      </c>
      <c r="AE1295" s="519">
        <v>10000</v>
      </c>
      <c r="AF1295" s="519">
        <v>10000</v>
      </c>
      <c r="AG1295" s="519">
        <v>10000</v>
      </c>
      <c r="AH1295" s="519">
        <v>10000</v>
      </c>
      <c r="AI1295" s="519">
        <v>10000</v>
      </c>
      <c r="AJ1295" s="519">
        <v>10000</v>
      </c>
      <c r="AK1295" s="519">
        <v>10000</v>
      </c>
      <c r="AL1295" s="519">
        <v>10000</v>
      </c>
      <c r="AM1295" s="519">
        <v>10000</v>
      </c>
      <c r="AN1295" s="519">
        <v>10000</v>
      </c>
      <c r="AO1295" s="519">
        <v>10000</v>
      </c>
      <c r="AP1295" s="519">
        <v>10000</v>
      </c>
      <c r="AQ1295" s="519">
        <v>0</v>
      </c>
      <c r="AR1295" s="519">
        <v>0</v>
      </c>
      <c r="AS1295" s="519">
        <v>0</v>
      </c>
      <c r="AT1295" s="519">
        <v>0</v>
      </c>
      <c r="AU1295" s="519">
        <v>0</v>
      </c>
      <c r="AV1295" s="519">
        <v>0</v>
      </c>
      <c r="AW1295" s="519">
        <v>0</v>
      </c>
      <c r="AX1295" s="519">
        <v>0</v>
      </c>
      <c r="AY1295" s="519">
        <v>0</v>
      </c>
      <c r="AZ1295" s="519">
        <v>0</v>
      </c>
      <c r="BA1295" s="519">
        <v>0</v>
      </c>
      <c r="BB1295" s="519">
        <v>0</v>
      </c>
      <c r="BC1295" s="519">
        <v>0</v>
      </c>
      <c r="BD1295" s="519">
        <v>0</v>
      </c>
      <c r="BE1295" s="519">
        <v>0</v>
      </c>
      <c r="BF1295" s="519">
        <v>0</v>
      </c>
      <c r="BG1295" s="519">
        <v>0</v>
      </c>
      <c r="BH1295" s="519">
        <v>0</v>
      </c>
      <c r="BI1295" s="519">
        <v>0</v>
      </c>
      <c r="BJ1295" s="519">
        <v>0</v>
      </c>
      <c r="BK1295" s="519">
        <v>0</v>
      </c>
      <c r="BL1295" s="519">
        <v>0</v>
      </c>
      <c r="BM1295" s="519">
        <v>0</v>
      </c>
      <c r="BN1295" s="519">
        <v>0</v>
      </c>
      <c r="BO1295" s="519">
        <v>0</v>
      </c>
      <c r="BP1295" s="519">
        <v>0</v>
      </c>
      <c r="BQ1295" s="519">
        <v>0</v>
      </c>
      <c r="BR1295" s="519">
        <v>0</v>
      </c>
      <c r="BS1295" s="519">
        <v>0</v>
      </c>
      <c r="BT1295" s="519">
        <v>0</v>
      </c>
      <c r="BU1295" s="519">
        <v>0</v>
      </c>
      <c r="BV1295" s="519">
        <v>0</v>
      </c>
      <c r="BW1295" s="519">
        <v>0</v>
      </c>
      <c r="BX1295" s="519">
        <v>0</v>
      </c>
      <c r="BY1295" s="519">
        <v>0</v>
      </c>
      <c r="BZ1295" s="519">
        <v>0</v>
      </c>
      <c r="CA1295" s="519">
        <v>0</v>
      </c>
      <c r="CB1295" s="519">
        <v>0</v>
      </c>
      <c r="CC1295" s="519">
        <v>0</v>
      </c>
      <c r="CD1295" s="519">
        <v>0</v>
      </c>
      <c r="CE1295" s="519">
        <v>0</v>
      </c>
      <c r="CF1295" s="519">
        <v>0</v>
      </c>
      <c r="CG1295" s="519">
        <v>0</v>
      </c>
      <c r="CH1295" s="519">
        <v>0</v>
      </c>
      <c r="CI1295" s="519">
        <v>0</v>
      </c>
      <c r="CJ1295" s="519">
        <v>0</v>
      </c>
      <c r="CK1295" s="519">
        <v>0</v>
      </c>
      <c r="CL1295" s="519">
        <v>0</v>
      </c>
      <c r="CM1295" s="519">
        <v>0</v>
      </c>
      <c r="CN1295" s="519">
        <v>0</v>
      </c>
      <c r="CO1295" s="519">
        <v>0</v>
      </c>
      <c r="CP1295" s="519">
        <v>0</v>
      </c>
      <c r="CQ1295" s="519">
        <v>0</v>
      </c>
      <c r="CR1295" s="519">
        <v>0</v>
      </c>
      <c r="CS1295" s="519">
        <v>0</v>
      </c>
      <c r="CT1295" s="519">
        <v>0</v>
      </c>
      <c r="CU1295" s="519">
        <v>0</v>
      </c>
      <c r="CV1295" s="519">
        <v>0</v>
      </c>
      <c r="CW1295" s="519">
        <v>0</v>
      </c>
      <c r="CX1295" s="519">
        <v>0</v>
      </c>
      <c r="CY1295" s="519">
        <v>0</v>
      </c>
      <c r="CZ1295" s="519">
        <v>0</v>
      </c>
      <c r="DA1295" s="519">
        <v>0</v>
      </c>
      <c r="DB1295" s="519">
        <v>0</v>
      </c>
      <c r="DC1295" s="519">
        <v>0</v>
      </c>
      <c r="DD1295" s="519">
        <v>0</v>
      </c>
      <c r="DE1295" s="519">
        <v>0</v>
      </c>
      <c r="DF1295" s="519">
        <v>0</v>
      </c>
      <c r="DG1295" s="519">
        <v>0</v>
      </c>
      <c r="DH1295" s="519">
        <v>0</v>
      </c>
      <c r="DI1295" s="519">
        <v>0</v>
      </c>
      <c r="DJ1295" s="519">
        <v>0</v>
      </c>
      <c r="DK1295" s="519">
        <v>0</v>
      </c>
      <c r="DL1295" s="519">
        <v>0</v>
      </c>
      <c r="DM1295" s="519">
        <v>0</v>
      </c>
      <c r="DN1295" s="519">
        <v>0</v>
      </c>
      <c r="DO1295" s="519">
        <v>0</v>
      </c>
      <c r="DP1295" s="519">
        <v>0</v>
      </c>
      <c r="DQ1295" s="519">
        <v>0</v>
      </c>
      <c r="DR1295" s="519">
        <v>0</v>
      </c>
      <c r="DS1295" s="519">
        <v>0</v>
      </c>
      <c r="DT1295" s="519">
        <v>0</v>
      </c>
      <c r="DU1295" s="519">
        <v>0</v>
      </c>
      <c r="DV1295" s="519">
        <v>0</v>
      </c>
      <c r="DW1295" s="519">
        <v>0</v>
      </c>
      <c r="DX1295" s="519">
        <v>0</v>
      </c>
    </row>
    <row r="1296" spans="2:128" hidden="1">
      <c r="B1296" s="519" t="s">
        <v>1061</v>
      </c>
      <c r="C1296" s="519"/>
      <c r="D1296" s="519"/>
      <c r="E1296" s="519"/>
      <c r="F1296" s="519">
        <v>1</v>
      </c>
      <c r="G1296" s="519"/>
      <c r="H1296" s="519">
        <v>4</v>
      </c>
      <c r="I1296" s="519">
        <v>14</v>
      </c>
      <c r="J1296" s="519" t="str">
        <f t="shared" si="64"/>
        <v>SDN15010414</v>
      </c>
      <c r="K1296" s="519">
        <v>504</v>
      </c>
      <c r="M1296" s="337" t="s">
        <v>631</v>
      </c>
      <c r="N1296" s="519" t="s">
        <v>1058</v>
      </c>
      <c r="O1296" s="519" t="s">
        <v>1059</v>
      </c>
      <c r="P1296" s="519">
        <v>20</v>
      </c>
      <c r="Q1296" s="183" t="str">
        <f t="shared" si="63"/>
        <v>SDN100120</v>
      </c>
      <c r="R1296" s="519">
        <v>10000</v>
      </c>
      <c r="S1296" s="519">
        <v>10000</v>
      </c>
      <c r="T1296" s="519">
        <v>10000</v>
      </c>
      <c r="U1296" s="519">
        <v>10000</v>
      </c>
      <c r="V1296" s="519">
        <v>10000</v>
      </c>
      <c r="W1296" s="519">
        <v>10000</v>
      </c>
      <c r="X1296" s="519">
        <v>10000</v>
      </c>
      <c r="Y1296" s="519">
        <v>10000</v>
      </c>
      <c r="Z1296" s="519">
        <v>10000</v>
      </c>
      <c r="AA1296" s="519">
        <v>10000</v>
      </c>
      <c r="AB1296" s="519">
        <v>10000</v>
      </c>
      <c r="AC1296" s="519">
        <v>10000</v>
      </c>
      <c r="AD1296" s="519">
        <v>10000</v>
      </c>
      <c r="AE1296" s="519">
        <v>10000</v>
      </c>
      <c r="AF1296" s="519">
        <v>10000</v>
      </c>
      <c r="AG1296" s="519">
        <v>10000</v>
      </c>
      <c r="AH1296" s="519">
        <v>10000</v>
      </c>
      <c r="AI1296" s="519">
        <v>10000</v>
      </c>
      <c r="AJ1296" s="519">
        <v>10000</v>
      </c>
      <c r="AK1296" s="519">
        <v>10000</v>
      </c>
      <c r="AL1296" s="519">
        <v>10000</v>
      </c>
      <c r="AM1296" s="519">
        <v>10000</v>
      </c>
      <c r="AN1296" s="519">
        <v>10000</v>
      </c>
      <c r="AO1296" s="519">
        <v>10000</v>
      </c>
      <c r="AP1296" s="519">
        <v>10000</v>
      </c>
      <c r="AQ1296" s="519">
        <v>0</v>
      </c>
      <c r="AR1296" s="519">
        <v>0</v>
      </c>
      <c r="AS1296" s="519">
        <v>0</v>
      </c>
      <c r="AT1296" s="519">
        <v>0</v>
      </c>
      <c r="AU1296" s="519">
        <v>0</v>
      </c>
      <c r="AV1296" s="519">
        <v>0</v>
      </c>
      <c r="AW1296" s="519">
        <v>0</v>
      </c>
      <c r="AX1296" s="519">
        <v>0</v>
      </c>
      <c r="AY1296" s="519">
        <v>0</v>
      </c>
      <c r="AZ1296" s="519">
        <v>0</v>
      </c>
      <c r="BA1296" s="519">
        <v>0</v>
      </c>
      <c r="BB1296" s="519">
        <v>0</v>
      </c>
      <c r="BC1296" s="519">
        <v>0</v>
      </c>
      <c r="BD1296" s="519">
        <v>0</v>
      </c>
      <c r="BE1296" s="519">
        <v>0</v>
      </c>
      <c r="BF1296" s="519">
        <v>0</v>
      </c>
      <c r="BG1296" s="519">
        <v>0</v>
      </c>
      <c r="BH1296" s="519">
        <v>0</v>
      </c>
      <c r="BI1296" s="519">
        <v>0</v>
      </c>
      <c r="BJ1296" s="519">
        <v>0</v>
      </c>
      <c r="BK1296" s="519">
        <v>0</v>
      </c>
      <c r="BL1296" s="519">
        <v>0</v>
      </c>
      <c r="BM1296" s="519">
        <v>0</v>
      </c>
      <c r="BN1296" s="519">
        <v>0</v>
      </c>
      <c r="BO1296" s="519">
        <v>0</v>
      </c>
      <c r="BP1296" s="519">
        <v>0</v>
      </c>
      <c r="BQ1296" s="519">
        <v>0</v>
      </c>
      <c r="BR1296" s="519">
        <v>0</v>
      </c>
      <c r="BS1296" s="519">
        <v>0</v>
      </c>
      <c r="BT1296" s="519">
        <v>0</v>
      </c>
      <c r="BU1296" s="519">
        <v>0</v>
      </c>
      <c r="BV1296" s="519">
        <v>0</v>
      </c>
      <c r="BW1296" s="519">
        <v>0</v>
      </c>
      <c r="BX1296" s="519">
        <v>0</v>
      </c>
      <c r="BY1296" s="519">
        <v>0</v>
      </c>
      <c r="BZ1296" s="519">
        <v>0</v>
      </c>
      <c r="CA1296" s="519">
        <v>0</v>
      </c>
      <c r="CB1296" s="519">
        <v>0</v>
      </c>
      <c r="CC1296" s="519">
        <v>0</v>
      </c>
      <c r="CD1296" s="519">
        <v>0</v>
      </c>
      <c r="CE1296" s="519">
        <v>0</v>
      </c>
      <c r="CF1296" s="519">
        <v>0</v>
      </c>
      <c r="CG1296" s="519">
        <v>0</v>
      </c>
      <c r="CH1296" s="519">
        <v>0</v>
      </c>
      <c r="CI1296" s="519">
        <v>0</v>
      </c>
      <c r="CJ1296" s="519">
        <v>0</v>
      </c>
      <c r="CK1296" s="519">
        <v>0</v>
      </c>
      <c r="CL1296" s="519">
        <v>0</v>
      </c>
      <c r="CM1296" s="519">
        <v>0</v>
      </c>
      <c r="CN1296" s="519">
        <v>0</v>
      </c>
      <c r="CO1296" s="519">
        <v>0</v>
      </c>
      <c r="CP1296" s="519">
        <v>0</v>
      </c>
      <c r="CQ1296" s="519">
        <v>0</v>
      </c>
      <c r="CR1296" s="519">
        <v>0</v>
      </c>
      <c r="CS1296" s="519">
        <v>0</v>
      </c>
      <c r="CT1296" s="519">
        <v>0</v>
      </c>
      <c r="CU1296" s="519">
        <v>0</v>
      </c>
      <c r="CV1296" s="519">
        <v>0</v>
      </c>
      <c r="CW1296" s="519">
        <v>0</v>
      </c>
      <c r="CX1296" s="519">
        <v>0</v>
      </c>
      <c r="CY1296" s="519">
        <v>0</v>
      </c>
      <c r="CZ1296" s="519">
        <v>0</v>
      </c>
      <c r="DA1296" s="519">
        <v>0</v>
      </c>
      <c r="DB1296" s="519">
        <v>0</v>
      </c>
      <c r="DC1296" s="519">
        <v>0</v>
      </c>
      <c r="DD1296" s="519">
        <v>0</v>
      </c>
      <c r="DE1296" s="519">
        <v>0</v>
      </c>
      <c r="DF1296" s="519">
        <v>0</v>
      </c>
      <c r="DG1296" s="519">
        <v>0</v>
      </c>
      <c r="DH1296" s="519">
        <v>0</v>
      </c>
      <c r="DI1296" s="519">
        <v>0</v>
      </c>
      <c r="DJ1296" s="519">
        <v>0</v>
      </c>
      <c r="DK1296" s="519">
        <v>0</v>
      </c>
      <c r="DL1296" s="519">
        <v>0</v>
      </c>
      <c r="DM1296" s="519">
        <v>0</v>
      </c>
      <c r="DN1296" s="519">
        <v>0</v>
      </c>
      <c r="DO1296" s="519">
        <v>0</v>
      </c>
      <c r="DP1296" s="519">
        <v>0</v>
      </c>
      <c r="DQ1296" s="519">
        <v>0</v>
      </c>
      <c r="DR1296" s="519">
        <v>0</v>
      </c>
      <c r="DS1296" s="519">
        <v>0</v>
      </c>
      <c r="DT1296" s="519">
        <v>0</v>
      </c>
      <c r="DU1296" s="519">
        <v>0</v>
      </c>
      <c r="DV1296" s="519">
        <v>0</v>
      </c>
      <c r="DW1296" s="519">
        <v>0</v>
      </c>
      <c r="DX1296" s="519">
        <v>0</v>
      </c>
    </row>
    <row r="1297" spans="2:128" hidden="1">
      <c r="B1297" s="519" t="s">
        <v>1061</v>
      </c>
      <c r="C1297" s="519"/>
      <c r="D1297" s="519"/>
      <c r="E1297" s="519"/>
      <c r="F1297" s="519">
        <v>1</v>
      </c>
      <c r="G1297" s="519"/>
      <c r="H1297" s="519">
        <v>4</v>
      </c>
      <c r="I1297" s="519">
        <v>15</v>
      </c>
      <c r="J1297" s="519" t="str">
        <f t="shared" si="64"/>
        <v>SDN15010415</v>
      </c>
      <c r="K1297" s="519">
        <v>504</v>
      </c>
      <c r="M1297" s="337" t="s">
        <v>631</v>
      </c>
      <c r="N1297" s="519" t="s">
        <v>1058</v>
      </c>
      <c r="O1297" s="519" t="s">
        <v>1059</v>
      </c>
      <c r="P1297" s="519">
        <v>21</v>
      </c>
      <c r="Q1297" s="183" t="str">
        <f t="shared" si="63"/>
        <v>SDN100121</v>
      </c>
      <c r="R1297" s="519">
        <v>10000</v>
      </c>
      <c r="S1297" s="519">
        <v>10000</v>
      </c>
      <c r="T1297" s="519">
        <v>10000</v>
      </c>
      <c r="U1297" s="519">
        <v>10000</v>
      </c>
      <c r="V1297" s="519">
        <v>10000</v>
      </c>
      <c r="W1297" s="519">
        <v>10000</v>
      </c>
      <c r="X1297" s="519">
        <v>10000</v>
      </c>
      <c r="Y1297" s="519">
        <v>10000</v>
      </c>
      <c r="Z1297" s="519">
        <v>10000</v>
      </c>
      <c r="AA1297" s="519">
        <v>10000</v>
      </c>
      <c r="AB1297" s="519">
        <v>10000</v>
      </c>
      <c r="AC1297" s="519">
        <v>10000</v>
      </c>
      <c r="AD1297" s="519">
        <v>10000</v>
      </c>
      <c r="AE1297" s="519">
        <v>10000</v>
      </c>
      <c r="AF1297" s="519">
        <v>10000</v>
      </c>
      <c r="AG1297" s="519">
        <v>10000</v>
      </c>
      <c r="AH1297" s="519">
        <v>10000</v>
      </c>
      <c r="AI1297" s="519">
        <v>10000</v>
      </c>
      <c r="AJ1297" s="519">
        <v>10000</v>
      </c>
      <c r="AK1297" s="519">
        <v>10000</v>
      </c>
      <c r="AL1297" s="519">
        <v>10000</v>
      </c>
      <c r="AM1297" s="519">
        <v>10000</v>
      </c>
      <c r="AN1297" s="519">
        <v>10000</v>
      </c>
      <c r="AO1297" s="519">
        <v>10000</v>
      </c>
      <c r="AP1297" s="519">
        <v>10000</v>
      </c>
      <c r="AQ1297" s="519">
        <v>0</v>
      </c>
      <c r="AR1297" s="519">
        <v>0</v>
      </c>
      <c r="AS1297" s="519">
        <v>0</v>
      </c>
      <c r="AT1297" s="519">
        <v>0</v>
      </c>
      <c r="AU1297" s="519">
        <v>0</v>
      </c>
      <c r="AV1297" s="519">
        <v>0</v>
      </c>
      <c r="AW1297" s="519">
        <v>0</v>
      </c>
      <c r="AX1297" s="519">
        <v>0</v>
      </c>
      <c r="AY1297" s="519">
        <v>0</v>
      </c>
      <c r="AZ1297" s="519">
        <v>0</v>
      </c>
      <c r="BA1297" s="519">
        <v>0</v>
      </c>
      <c r="BB1297" s="519">
        <v>0</v>
      </c>
      <c r="BC1297" s="519">
        <v>0</v>
      </c>
      <c r="BD1297" s="519">
        <v>0</v>
      </c>
      <c r="BE1297" s="519">
        <v>0</v>
      </c>
      <c r="BF1297" s="519">
        <v>0</v>
      </c>
      <c r="BG1297" s="519">
        <v>0</v>
      </c>
      <c r="BH1297" s="519">
        <v>0</v>
      </c>
      <c r="BI1297" s="519">
        <v>0</v>
      </c>
      <c r="BJ1297" s="519">
        <v>0</v>
      </c>
      <c r="BK1297" s="519">
        <v>0</v>
      </c>
      <c r="BL1297" s="519">
        <v>0</v>
      </c>
      <c r="BM1297" s="519">
        <v>0</v>
      </c>
      <c r="BN1297" s="519">
        <v>0</v>
      </c>
      <c r="BO1297" s="519">
        <v>0</v>
      </c>
      <c r="BP1297" s="519">
        <v>0</v>
      </c>
      <c r="BQ1297" s="519">
        <v>0</v>
      </c>
      <c r="BR1297" s="519">
        <v>0</v>
      </c>
      <c r="BS1297" s="519">
        <v>0</v>
      </c>
      <c r="BT1297" s="519">
        <v>0</v>
      </c>
      <c r="BU1297" s="519">
        <v>0</v>
      </c>
      <c r="BV1297" s="519">
        <v>0</v>
      </c>
      <c r="BW1297" s="519">
        <v>0</v>
      </c>
      <c r="BX1297" s="519">
        <v>0</v>
      </c>
      <c r="BY1297" s="519">
        <v>0</v>
      </c>
      <c r="BZ1297" s="519">
        <v>0</v>
      </c>
      <c r="CA1297" s="519">
        <v>0</v>
      </c>
      <c r="CB1297" s="519">
        <v>0</v>
      </c>
      <c r="CC1297" s="519">
        <v>0</v>
      </c>
      <c r="CD1297" s="519">
        <v>0</v>
      </c>
      <c r="CE1297" s="519">
        <v>0</v>
      </c>
      <c r="CF1297" s="519">
        <v>0</v>
      </c>
      <c r="CG1297" s="519">
        <v>0</v>
      </c>
      <c r="CH1297" s="519">
        <v>0</v>
      </c>
      <c r="CI1297" s="519">
        <v>0</v>
      </c>
      <c r="CJ1297" s="519">
        <v>0</v>
      </c>
      <c r="CK1297" s="519">
        <v>0</v>
      </c>
      <c r="CL1297" s="519">
        <v>0</v>
      </c>
      <c r="CM1297" s="519">
        <v>0</v>
      </c>
      <c r="CN1297" s="519">
        <v>0</v>
      </c>
      <c r="CO1297" s="519">
        <v>0</v>
      </c>
      <c r="CP1297" s="519">
        <v>0</v>
      </c>
      <c r="CQ1297" s="519">
        <v>0</v>
      </c>
      <c r="CR1297" s="519">
        <v>0</v>
      </c>
      <c r="CS1297" s="519">
        <v>0</v>
      </c>
      <c r="CT1297" s="519">
        <v>0</v>
      </c>
      <c r="CU1297" s="519">
        <v>0</v>
      </c>
      <c r="CV1297" s="519">
        <v>0</v>
      </c>
      <c r="CW1297" s="519">
        <v>0</v>
      </c>
      <c r="CX1297" s="519">
        <v>0</v>
      </c>
      <c r="CY1297" s="519">
        <v>0</v>
      </c>
      <c r="CZ1297" s="519">
        <v>0</v>
      </c>
      <c r="DA1297" s="519">
        <v>0</v>
      </c>
      <c r="DB1297" s="519">
        <v>0</v>
      </c>
      <c r="DC1297" s="519">
        <v>0</v>
      </c>
      <c r="DD1297" s="519">
        <v>0</v>
      </c>
      <c r="DE1297" s="519">
        <v>0</v>
      </c>
      <c r="DF1297" s="519">
        <v>0</v>
      </c>
      <c r="DG1297" s="519">
        <v>0</v>
      </c>
      <c r="DH1297" s="519">
        <v>0</v>
      </c>
      <c r="DI1297" s="519">
        <v>0</v>
      </c>
      <c r="DJ1297" s="519">
        <v>0</v>
      </c>
      <c r="DK1297" s="519">
        <v>0</v>
      </c>
      <c r="DL1297" s="519">
        <v>0</v>
      </c>
      <c r="DM1297" s="519">
        <v>0</v>
      </c>
      <c r="DN1297" s="519">
        <v>0</v>
      </c>
      <c r="DO1297" s="519">
        <v>0</v>
      </c>
      <c r="DP1297" s="519">
        <v>0</v>
      </c>
      <c r="DQ1297" s="519">
        <v>0</v>
      </c>
      <c r="DR1297" s="519">
        <v>0</v>
      </c>
      <c r="DS1297" s="519">
        <v>0</v>
      </c>
      <c r="DT1297" s="519">
        <v>0</v>
      </c>
      <c r="DU1297" s="519">
        <v>0</v>
      </c>
      <c r="DV1297" s="519">
        <v>0</v>
      </c>
      <c r="DW1297" s="519">
        <v>0</v>
      </c>
      <c r="DX1297" s="519">
        <v>0</v>
      </c>
    </row>
    <row r="1298" spans="2:128" hidden="1">
      <c r="B1298" s="519" t="s">
        <v>1061</v>
      </c>
      <c r="C1298" s="519"/>
      <c r="D1298" s="519"/>
      <c r="E1298" s="519"/>
      <c r="F1298" s="519">
        <v>1</v>
      </c>
      <c r="G1298" s="519"/>
      <c r="H1298" s="519">
        <v>5</v>
      </c>
      <c r="I1298" s="519">
        <v>1</v>
      </c>
      <c r="J1298" s="519" t="str">
        <f t="shared" si="64"/>
        <v>SDN15010501</v>
      </c>
      <c r="K1298" s="519">
        <v>630</v>
      </c>
      <c r="M1298" s="337" t="s">
        <v>631</v>
      </c>
      <c r="N1298" s="519" t="s">
        <v>1058</v>
      </c>
      <c r="O1298" s="519" t="s">
        <v>1059</v>
      </c>
      <c r="P1298" s="519">
        <v>22</v>
      </c>
      <c r="Q1298" s="183" t="str">
        <f t="shared" si="63"/>
        <v>SDN100122</v>
      </c>
      <c r="R1298" s="519">
        <v>10000</v>
      </c>
      <c r="S1298" s="519">
        <v>10000</v>
      </c>
      <c r="T1298" s="519">
        <v>10000</v>
      </c>
      <c r="U1298" s="519">
        <v>10000</v>
      </c>
      <c r="V1298" s="519">
        <v>10000</v>
      </c>
      <c r="W1298" s="519">
        <v>10000</v>
      </c>
      <c r="X1298" s="519">
        <v>10000</v>
      </c>
      <c r="Y1298" s="519">
        <v>10000</v>
      </c>
      <c r="Z1298" s="519">
        <v>10000</v>
      </c>
      <c r="AA1298" s="519">
        <v>10000</v>
      </c>
      <c r="AB1298" s="519">
        <v>10000</v>
      </c>
      <c r="AC1298" s="519">
        <v>10000</v>
      </c>
      <c r="AD1298" s="519">
        <v>10000</v>
      </c>
      <c r="AE1298" s="519">
        <v>10000</v>
      </c>
      <c r="AF1298" s="519">
        <v>10000</v>
      </c>
      <c r="AG1298" s="519">
        <v>10000</v>
      </c>
      <c r="AH1298" s="519">
        <v>10000</v>
      </c>
      <c r="AI1298" s="519">
        <v>10000</v>
      </c>
      <c r="AJ1298" s="519">
        <v>10000</v>
      </c>
      <c r="AK1298" s="519">
        <v>10000</v>
      </c>
      <c r="AL1298" s="519">
        <v>10000</v>
      </c>
      <c r="AM1298" s="519">
        <v>10000</v>
      </c>
      <c r="AN1298" s="519">
        <v>10000</v>
      </c>
      <c r="AO1298" s="519">
        <v>10000</v>
      </c>
      <c r="AP1298" s="519">
        <v>10000</v>
      </c>
      <c r="AQ1298" s="519">
        <v>0</v>
      </c>
      <c r="AR1298" s="519">
        <v>0</v>
      </c>
      <c r="AS1298" s="519">
        <v>0</v>
      </c>
      <c r="AT1298" s="519">
        <v>0</v>
      </c>
      <c r="AU1298" s="519">
        <v>0</v>
      </c>
      <c r="AV1298" s="519">
        <v>0</v>
      </c>
      <c r="AW1298" s="519">
        <v>0</v>
      </c>
      <c r="AX1298" s="519">
        <v>0</v>
      </c>
      <c r="AY1298" s="519">
        <v>0</v>
      </c>
      <c r="AZ1298" s="519">
        <v>0</v>
      </c>
      <c r="BA1298" s="519">
        <v>0</v>
      </c>
      <c r="BB1298" s="519">
        <v>0</v>
      </c>
      <c r="BC1298" s="519">
        <v>0</v>
      </c>
      <c r="BD1298" s="519">
        <v>0</v>
      </c>
      <c r="BE1298" s="519">
        <v>0</v>
      </c>
      <c r="BF1298" s="519">
        <v>0</v>
      </c>
      <c r="BG1298" s="519">
        <v>0</v>
      </c>
      <c r="BH1298" s="519">
        <v>0</v>
      </c>
      <c r="BI1298" s="519">
        <v>0</v>
      </c>
      <c r="BJ1298" s="519">
        <v>0</v>
      </c>
      <c r="BK1298" s="519">
        <v>0</v>
      </c>
      <c r="BL1298" s="519">
        <v>0</v>
      </c>
      <c r="BM1298" s="519">
        <v>0</v>
      </c>
      <c r="BN1298" s="519">
        <v>0</v>
      </c>
      <c r="BO1298" s="519">
        <v>0</v>
      </c>
      <c r="BP1298" s="519">
        <v>0</v>
      </c>
      <c r="BQ1298" s="519">
        <v>0</v>
      </c>
      <c r="BR1298" s="519">
        <v>0</v>
      </c>
      <c r="BS1298" s="519">
        <v>0</v>
      </c>
      <c r="BT1298" s="519">
        <v>0</v>
      </c>
      <c r="BU1298" s="519">
        <v>0</v>
      </c>
      <c r="BV1298" s="519">
        <v>0</v>
      </c>
      <c r="BW1298" s="519">
        <v>0</v>
      </c>
      <c r="BX1298" s="519">
        <v>0</v>
      </c>
      <c r="BY1298" s="519">
        <v>0</v>
      </c>
      <c r="BZ1298" s="519">
        <v>0</v>
      </c>
      <c r="CA1298" s="519">
        <v>0</v>
      </c>
      <c r="CB1298" s="519">
        <v>0</v>
      </c>
      <c r="CC1298" s="519">
        <v>0</v>
      </c>
      <c r="CD1298" s="519">
        <v>0</v>
      </c>
      <c r="CE1298" s="519">
        <v>0</v>
      </c>
      <c r="CF1298" s="519">
        <v>0</v>
      </c>
      <c r="CG1298" s="519">
        <v>0</v>
      </c>
      <c r="CH1298" s="519">
        <v>0</v>
      </c>
      <c r="CI1298" s="519">
        <v>0</v>
      </c>
      <c r="CJ1298" s="519">
        <v>0</v>
      </c>
      <c r="CK1298" s="519">
        <v>0</v>
      </c>
      <c r="CL1298" s="519">
        <v>0</v>
      </c>
      <c r="CM1298" s="519">
        <v>0</v>
      </c>
      <c r="CN1298" s="519">
        <v>0</v>
      </c>
      <c r="CO1298" s="519">
        <v>0</v>
      </c>
      <c r="CP1298" s="519">
        <v>0</v>
      </c>
      <c r="CQ1298" s="519">
        <v>0</v>
      </c>
      <c r="CR1298" s="519">
        <v>0</v>
      </c>
      <c r="CS1298" s="519">
        <v>0</v>
      </c>
      <c r="CT1298" s="519">
        <v>0</v>
      </c>
      <c r="CU1298" s="519">
        <v>0</v>
      </c>
      <c r="CV1298" s="519">
        <v>0</v>
      </c>
      <c r="CW1298" s="519">
        <v>0</v>
      </c>
      <c r="CX1298" s="519">
        <v>0</v>
      </c>
      <c r="CY1298" s="519">
        <v>0</v>
      </c>
      <c r="CZ1298" s="519">
        <v>0</v>
      </c>
      <c r="DA1298" s="519">
        <v>0</v>
      </c>
      <c r="DB1298" s="519">
        <v>0</v>
      </c>
      <c r="DC1298" s="519">
        <v>0</v>
      </c>
      <c r="DD1298" s="519">
        <v>0</v>
      </c>
      <c r="DE1298" s="519">
        <v>0</v>
      </c>
      <c r="DF1298" s="519">
        <v>0</v>
      </c>
      <c r="DG1298" s="519">
        <v>0</v>
      </c>
      <c r="DH1298" s="519">
        <v>0</v>
      </c>
      <c r="DI1298" s="519">
        <v>0</v>
      </c>
      <c r="DJ1298" s="519">
        <v>0</v>
      </c>
      <c r="DK1298" s="519">
        <v>0</v>
      </c>
      <c r="DL1298" s="519">
        <v>0</v>
      </c>
      <c r="DM1298" s="519">
        <v>0</v>
      </c>
      <c r="DN1298" s="519">
        <v>0</v>
      </c>
      <c r="DO1298" s="519">
        <v>0</v>
      </c>
      <c r="DP1298" s="519">
        <v>0</v>
      </c>
      <c r="DQ1298" s="519">
        <v>0</v>
      </c>
      <c r="DR1298" s="519">
        <v>0</v>
      </c>
      <c r="DS1298" s="519">
        <v>0</v>
      </c>
      <c r="DT1298" s="519">
        <v>0</v>
      </c>
      <c r="DU1298" s="519">
        <v>0</v>
      </c>
      <c r="DV1298" s="519">
        <v>0</v>
      </c>
      <c r="DW1298" s="519">
        <v>0</v>
      </c>
      <c r="DX1298" s="519">
        <v>0</v>
      </c>
    </row>
    <row r="1299" spans="2:128" hidden="1">
      <c r="B1299" s="519" t="s">
        <v>1061</v>
      </c>
      <c r="C1299" s="519"/>
      <c r="D1299" s="519"/>
      <c r="E1299" s="519"/>
      <c r="F1299" s="519">
        <v>1</v>
      </c>
      <c r="G1299" s="519"/>
      <c r="H1299" s="519">
        <v>5</v>
      </c>
      <c r="I1299" s="519">
        <v>2</v>
      </c>
      <c r="J1299" s="519" t="str">
        <f t="shared" si="64"/>
        <v>SDN15010502</v>
      </c>
      <c r="K1299" s="519">
        <v>630</v>
      </c>
      <c r="M1299" s="337" t="s">
        <v>631</v>
      </c>
      <c r="N1299" s="519" t="s">
        <v>1058</v>
      </c>
      <c r="O1299" s="519" t="s">
        <v>1059</v>
      </c>
      <c r="P1299" s="519">
        <v>23</v>
      </c>
      <c r="Q1299" s="183" t="str">
        <f t="shared" si="63"/>
        <v>SDN100123</v>
      </c>
      <c r="R1299" s="519">
        <v>10000</v>
      </c>
      <c r="S1299" s="519">
        <v>10000</v>
      </c>
      <c r="T1299" s="519">
        <v>10000</v>
      </c>
      <c r="U1299" s="519">
        <v>10000</v>
      </c>
      <c r="V1299" s="519">
        <v>10000</v>
      </c>
      <c r="W1299" s="519">
        <v>10000</v>
      </c>
      <c r="X1299" s="519">
        <v>10000</v>
      </c>
      <c r="Y1299" s="519">
        <v>10000</v>
      </c>
      <c r="Z1299" s="519">
        <v>10000</v>
      </c>
      <c r="AA1299" s="519">
        <v>10000</v>
      </c>
      <c r="AB1299" s="519">
        <v>10000</v>
      </c>
      <c r="AC1299" s="519">
        <v>10000</v>
      </c>
      <c r="AD1299" s="519">
        <v>10000</v>
      </c>
      <c r="AE1299" s="519">
        <v>10000</v>
      </c>
      <c r="AF1299" s="519">
        <v>10000</v>
      </c>
      <c r="AG1299" s="519">
        <v>10000</v>
      </c>
      <c r="AH1299" s="519">
        <v>10000</v>
      </c>
      <c r="AI1299" s="519">
        <v>10000</v>
      </c>
      <c r="AJ1299" s="519">
        <v>10000</v>
      </c>
      <c r="AK1299" s="519">
        <v>10000</v>
      </c>
      <c r="AL1299" s="519">
        <v>10000</v>
      </c>
      <c r="AM1299" s="519">
        <v>10000</v>
      </c>
      <c r="AN1299" s="519">
        <v>10000</v>
      </c>
      <c r="AO1299" s="519">
        <v>10000</v>
      </c>
      <c r="AP1299" s="519">
        <v>10000</v>
      </c>
      <c r="AQ1299" s="519">
        <v>0</v>
      </c>
      <c r="AR1299" s="519">
        <v>0</v>
      </c>
      <c r="AS1299" s="519">
        <v>0</v>
      </c>
      <c r="AT1299" s="519">
        <v>0</v>
      </c>
      <c r="AU1299" s="519">
        <v>0</v>
      </c>
      <c r="AV1299" s="519">
        <v>0</v>
      </c>
      <c r="AW1299" s="519">
        <v>0</v>
      </c>
      <c r="AX1299" s="519">
        <v>0</v>
      </c>
      <c r="AY1299" s="519">
        <v>0</v>
      </c>
      <c r="AZ1299" s="519">
        <v>0</v>
      </c>
      <c r="BA1299" s="519">
        <v>0</v>
      </c>
      <c r="BB1299" s="519">
        <v>0</v>
      </c>
      <c r="BC1299" s="519">
        <v>0</v>
      </c>
      <c r="BD1299" s="519">
        <v>0</v>
      </c>
      <c r="BE1299" s="519">
        <v>0</v>
      </c>
      <c r="BF1299" s="519">
        <v>0</v>
      </c>
      <c r="BG1299" s="519">
        <v>0</v>
      </c>
      <c r="BH1299" s="519">
        <v>0</v>
      </c>
      <c r="BI1299" s="519">
        <v>0</v>
      </c>
      <c r="BJ1299" s="519">
        <v>0</v>
      </c>
      <c r="BK1299" s="519">
        <v>0</v>
      </c>
      <c r="BL1299" s="519">
        <v>0</v>
      </c>
      <c r="BM1299" s="519">
        <v>0</v>
      </c>
      <c r="BN1299" s="519">
        <v>0</v>
      </c>
      <c r="BO1299" s="519">
        <v>0</v>
      </c>
      <c r="BP1299" s="519">
        <v>0</v>
      </c>
      <c r="BQ1299" s="519">
        <v>0</v>
      </c>
      <c r="BR1299" s="519">
        <v>0</v>
      </c>
      <c r="BS1299" s="519">
        <v>0</v>
      </c>
      <c r="BT1299" s="519">
        <v>0</v>
      </c>
      <c r="BU1299" s="519">
        <v>0</v>
      </c>
      <c r="BV1299" s="519">
        <v>0</v>
      </c>
      <c r="BW1299" s="519">
        <v>0</v>
      </c>
      <c r="BX1299" s="519">
        <v>0</v>
      </c>
      <c r="BY1299" s="519">
        <v>0</v>
      </c>
      <c r="BZ1299" s="519">
        <v>0</v>
      </c>
      <c r="CA1299" s="519">
        <v>0</v>
      </c>
      <c r="CB1299" s="519">
        <v>0</v>
      </c>
      <c r="CC1299" s="519">
        <v>0</v>
      </c>
      <c r="CD1299" s="519">
        <v>0</v>
      </c>
      <c r="CE1299" s="519">
        <v>0</v>
      </c>
      <c r="CF1299" s="519">
        <v>0</v>
      </c>
      <c r="CG1299" s="519">
        <v>0</v>
      </c>
      <c r="CH1299" s="519">
        <v>0</v>
      </c>
      <c r="CI1299" s="519">
        <v>0</v>
      </c>
      <c r="CJ1299" s="519">
        <v>0</v>
      </c>
      <c r="CK1299" s="519">
        <v>0</v>
      </c>
      <c r="CL1299" s="519">
        <v>0</v>
      </c>
      <c r="CM1299" s="519">
        <v>0</v>
      </c>
      <c r="CN1299" s="519">
        <v>0</v>
      </c>
      <c r="CO1299" s="519">
        <v>0</v>
      </c>
      <c r="CP1299" s="519">
        <v>0</v>
      </c>
      <c r="CQ1299" s="519">
        <v>0</v>
      </c>
      <c r="CR1299" s="519">
        <v>0</v>
      </c>
      <c r="CS1299" s="519">
        <v>0</v>
      </c>
      <c r="CT1299" s="519">
        <v>0</v>
      </c>
      <c r="CU1299" s="519">
        <v>0</v>
      </c>
      <c r="CV1299" s="519">
        <v>0</v>
      </c>
      <c r="CW1299" s="519">
        <v>0</v>
      </c>
      <c r="CX1299" s="519">
        <v>0</v>
      </c>
      <c r="CY1299" s="519">
        <v>0</v>
      </c>
      <c r="CZ1299" s="519">
        <v>0</v>
      </c>
      <c r="DA1299" s="519">
        <v>0</v>
      </c>
      <c r="DB1299" s="519">
        <v>0</v>
      </c>
      <c r="DC1299" s="519">
        <v>0</v>
      </c>
      <c r="DD1299" s="519">
        <v>0</v>
      </c>
      <c r="DE1299" s="519">
        <v>0</v>
      </c>
      <c r="DF1299" s="519">
        <v>0</v>
      </c>
      <c r="DG1299" s="519">
        <v>0</v>
      </c>
      <c r="DH1299" s="519">
        <v>0</v>
      </c>
      <c r="DI1299" s="519">
        <v>0</v>
      </c>
      <c r="DJ1299" s="519">
        <v>0</v>
      </c>
      <c r="DK1299" s="519">
        <v>0</v>
      </c>
      <c r="DL1299" s="519">
        <v>0</v>
      </c>
      <c r="DM1299" s="519">
        <v>0</v>
      </c>
      <c r="DN1299" s="519">
        <v>0</v>
      </c>
      <c r="DO1299" s="519">
        <v>0</v>
      </c>
      <c r="DP1299" s="519">
        <v>0</v>
      </c>
      <c r="DQ1299" s="519">
        <v>0</v>
      </c>
      <c r="DR1299" s="519">
        <v>0</v>
      </c>
      <c r="DS1299" s="519">
        <v>0</v>
      </c>
      <c r="DT1299" s="519">
        <v>0</v>
      </c>
      <c r="DU1299" s="519">
        <v>0</v>
      </c>
      <c r="DV1299" s="519">
        <v>0</v>
      </c>
      <c r="DW1299" s="519">
        <v>0</v>
      </c>
      <c r="DX1299" s="519">
        <v>0</v>
      </c>
    </row>
    <row r="1300" spans="2:128" hidden="1">
      <c r="B1300" s="519" t="s">
        <v>1061</v>
      </c>
      <c r="C1300" s="519"/>
      <c r="D1300" s="519"/>
      <c r="E1300" s="519"/>
      <c r="F1300" s="519">
        <v>1</v>
      </c>
      <c r="G1300" s="519"/>
      <c r="H1300" s="519">
        <v>5</v>
      </c>
      <c r="I1300" s="519">
        <v>3</v>
      </c>
      <c r="J1300" s="519" t="str">
        <f t="shared" si="64"/>
        <v>SDN15010503</v>
      </c>
      <c r="K1300" s="519">
        <v>630</v>
      </c>
      <c r="M1300" s="337" t="s">
        <v>631</v>
      </c>
      <c r="N1300" s="519" t="s">
        <v>1058</v>
      </c>
      <c r="O1300" s="519" t="s">
        <v>1059</v>
      </c>
      <c r="P1300" s="519">
        <v>24</v>
      </c>
      <c r="Q1300" s="183" t="str">
        <f t="shared" si="63"/>
        <v>SDN100124</v>
      </c>
      <c r="R1300" s="519">
        <v>10000</v>
      </c>
      <c r="S1300" s="519">
        <v>10000</v>
      </c>
      <c r="T1300" s="519">
        <v>10000</v>
      </c>
      <c r="U1300" s="519">
        <v>10000</v>
      </c>
      <c r="V1300" s="519">
        <v>10000</v>
      </c>
      <c r="W1300" s="519">
        <v>10000</v>
      </c>
      <c r="X1300" s="519">
        <v>10000</v>
      </c>
      <c r="Y1300" s="519">
        <v>10000</v>
      </c>
      <c r="Z1300" s="519">
        <v>10000</v>
      </c>
      <c r="AA1300" s="519">
        <v>10000</v>
      </c>
      <c r="AB1300" s="519">
        <v>10000</v>
      </c>
      <c r="AC1300" s="519">
        <v>10000</v>
      </c>
      <c r="AD1300" s="519">
        <v>10000</v>
      </c>
      <c r="AE1300" s="519">
        <v>10000</v>
      </c>
      <c r="AF1300" s="519">
        <v>10000</v>
      </c>
      <c r="AG1300" s="519">
        <v>10000</v>
      </c>
      <c r="AH1300" s="519">
        <v>10000</v>
      </c>
      <c r="AI1300" s="519">
        <v>10000</v>
      </c>
      <c r="AJ1300" s="519">
        <v>10000</v>
      </c>
      <c r="AK1300" s="519">
        <v>10000</v>
      </c>
      <c r="AL1300" s="519">
        <v>10000</v>
      </c>
      <c r="AM1300" s="519">
        <v>10000</v>
      </c>
      <c r="AN1300" s="519">
        <v>10000</v>
      </c>
      <c r="AO1300" s="519">
        <v>10000</v>
      </c>
      <c r="AP1300" s="519">
        <v>10000</v>
      </c>
      <c r="AQ1300" s="519">
        <v>0</v>
      </c>
      <c r="AR1300" s="519">
        <v>0</v>
      </c>
      <c r="AS1300" s="519">
        <v>0</v>
      </c>
      <c r="AT1300" s="519">
        <v>0</v>
      </c>
      <c r="AU1300" s="519">
        <v>0</v>
      </c>
      <c r="AV1300" s="519">
        <v>0</v>
      </c>
      <c r="AW1300" s="519">
        <v>0</v>
      </c>
      <c r="AX1300" s="519">
        <v>0</v>
      </c>
      <c r="AY1300" s="519">
        <v>0</v>
      </c>
      <c r="AZ1300" s="519">
        <v>0</v>
      </c>
      <c r="BA1300" s="519">
        <v>0</v>
      </c>
      <c r="BB1300" s="519">
        <v>0</v>
      </c>
      <c r="BC1300" s="519">
        <v>0</v>
      </c>
      <c r="BD1300" s="519">
        <v>0</v>
      </c>
      <c r="BE1300" s="519">
        <v>0</v>
      </c>
      <c r="BF1300" s="519">
        <v>0</v>
      </c>
      <c r="BG1300" s="519">
        <v>0</v>
      </c>
      <c r="BH1300" s="519">
        <v>0</v>
      </c>
      <c r="BI1300" s="519">
        <v>0</v>
      </c>
      <c r="BJ1300" s="519">
        <v>0</v>
      </c>
      <c r="BK1300" s="519">
        <v>0</v>
      </c>
      <c r="BL1300" s="519">
        <v>0</v>
      </c>
      <c r="BM1300" s="519">
        <v>0</v>
      </c>
      <c r="BN1300" s="519">
        <v>0</v>
      </c>
      <c r="BO1300" s="519">
        <v>0</v>
      </c>
      <c r="BP1300" s="519">
        <v>0</v>
      </c>
      <c r="BQ1300" s="519">
        <v>0</v>
      </c>
      <c r="BR1300" s="519">
        <v>0</v>
      </c>
      <c r="BS1300" s="519">
        <v>0</v>
      </c>
      <c r="BT1300" s="519">
        <v>0</v>
      </c>
      <c r="BU1300" s="519">
        <v>0</v>
      </c>
      <c r="BV1300" s="519">
        <v>0</v>
      </c>
      <c r="BW1300" s="519">
        <v>0</v>
      </c>
      <c r="BX1300" s="519">
        <v>0</v>
      </c>
      <c r="BY1300" s="519">
        <v>0</v>
      </c>
      <c r="BZ1300" s="519">
        <v>0</v>
      </c>
      <c r="CA1300" s="519">
        <v>0</v>
      </c>
      <c r="CB1300" s="519">
        <v>0</v>
      </c>
      <c r="CC1300" s="519">
        <v>0</v>
      </c>
      <c r="CD1300" s="519">
        <v>0</v>
      </c>
      <c r="CE1300" s="519">
        <v>0</v>
      </c>
      <c r="CF1300" s="519">
        <v>0</v>
      </c>
      <c r="CG1300" s="519">
        <v>0</v>
      </c>
      <c r="CH1300" s="519">
        <v>0</v>
      </c>
      <c r="CI1300" s="519">
        <v>0</v>
      </c>
      <c r="CJ1300" s="519">
        <v>0</v>
      </c>
      <c r="CK1300" s="519">
        <v>0</v>
      </c>
      <c r="CL1300" s="519">
        <v>0</v>
      </c>
      <c r="CM1300" s="519">
        <v>0</v>
      </c>
      <c r="CN1300" s="519">
        <v>0</v>
      </c>
      <c r="CO1300" s="519">
        <v>0</v>
      </c>
      <c r="CP1300" s="519">
        <v>0</v>
      </c>
      <c r="CQ1300" s="519">
        <v>0</v>
      </c>
      <c r="CR1300" s="519">
        <v>0</v>
      </c>
      <c r="CS1300" s="519">
        <v>0</v>
      </c>
      <c r="CT1300" s="519">
        <v>0</v>
      </c>
      <c r="CU1300" s="519">
        <v>0</v>
      </c>
      <c r="CV1300" s="519">
        <v>0</v>
      </c>
      <c r="CW1300" s="519">
        <v>0</v>
      </c>
      <c r="CX1300" s="519">
        <v>0</v>
      </c>
      <c r="CY1300" s="519">
        <v>0</v>
      </c>
      <c r="CZ1300" s="519">
        <v>0</v>
      </c>
      <c r="DA1300" s="519">
        <v>0</v>
      </c>
      <c r="DB1300" s="519">
        <v>0</v>
      </c>
      <c r="DC1300" s="519">
        <v>0</v>
      </c>
      <c r="DD1300" s="519">
        <v>0</v>
      </c>
      <c r="DE1300" s="519">
        <v>0</v>
      </c>
      <c r="DF1300" s="519">
        <v>0</v>
      </c>
      <c r="DG1300" s="519">
        <v>0</v>
      </c>
      <c r="DH1300" s="519">
        <v>0</v>
      </c>
      <c r="DI1300" s="519">
        <v>0</v>
      </c>
      <c r="DJ1300" s="519">
        <v>0</v>
      </c>
      <c r="DK1300" s="519">
        <v>0</v>
      </c>
      <c r="DL1300" s="519">
        <v>0</v>
      </c>
      <c r="DM1300" s="519">
        <v>0</v>
      </c>
      <c r="DN1300" s="519">
        <v>0</v>
      </c>
      <c r="DO1300" s="519">
        <v>0</v>
      </c>
      <c r="DP1300" s="519">
        <v>0</v>
      </c>
      <c r="DQ1300" s="519">
        <v>0</v>
      </c>
      <c r="DR1300" s="519">
        <v>0</v>
      </c>
      <c r="DS1300" s="519">
        <v>0</v>
      </c>
      <c r="DT1300" s="519">
        <v>0</v>
      </c>
      <c r="DU1300" s="519">
        <v>0</v>
      </c>
      <c r="DV1300" s="519">
        <v>0</v>
      </c>
      <c r="DW1300" s="519">
        <v>0</v>
      </c>
      <c r="DX1300" s="519">
        <v>0</v>
      </c>
    </row>
    <row r="1301" spans="2:128" hidden="1">
      <c r="B1301" s="519" t="s">
        <v>1061</v>
      </c>
      <c r="C1301" s="519"/>
      <c r="D1301" s="519"/>
      <c r="E1301" s="519"/>
      <c r="F1301" s="519">
        <v>1</v>
      </c>
      <c r="G1301" s="519"/>
      <c r="H1301" s="519">
        <v>5</v>
      </c>
      <c r="I1301" s="519">
        <v>4</v>
      </c>
      <c r="J1301" s="519" t="str">
        <f t="shared" si="64"/>
        <v>SDN15010504</v>
      </c>
      <c r="K1301" s="519">
        <v>630</v>
      </c>
      <c r="M1301" s="337" t="s">
        <v>631</v>
      </c>
      <c r="N1301" s="519" t="s">
        <v>1058</v>
      </c>
      <c r="O1301" s="519" t="s">
        <v>1059</v>
      </c>
      <c r="P1301" s="519">
        <v>25</v>
      </c>
      <c r="Q1301" s="183" t="str">
        <f t="shared" si="63"/>
        <v>SDN100125</v>
      </c>
      <c r="R1301" s="519">
        <v>10000</v>
      </c>
      <c r="S1301" s="519">
        <v>10000</v>
      </c>
      <c r="T1301" s="519">
        <v>10000</v>
      </c>
      <c r="U1301" s="519">
        <v>10000</v>
      </c>
      <c r="V1301" s="519">
        <v>10000</v>
      </c>
      <c r="W1301" s="519">
        <v>10000</v>
      </c>
      <c r="X1301" s="519">
        <v>10000</v>
      </c>
      <c r="Y1301" s="519">
        <v>10000</v>
      </c>
      <c r="Z1301" s="519">
        <v>10000</v>
      </c>
      <c r="AA1301" s="519">
        <v>10000</v>
      </c>
      <c r="AB1301" s="519">
        <v>10000</v>
      </c>
      <c r="AC1301" s="519">
        <v>10000</v>
      </c>
      <c r="AD1301" s="519">
        <v>10000</v>
      </c>
      <c r="AE1301" s="519">
        <v>10000</v>
      </c>
      <c r="AF1301" s="519">
        <v>10000</v>
      </c>
      <c r="AG1301" s="519">
        <v>10000</v>
      </c>
      <c r="AH1301" s="519">
        <v>10000</v>
      </c>
      <c r="AI1301" s="519">
        <v>10000</v>
      </c>
      <c r="AJ1301" s="519">
        <v>10000</v>
      </c>
      <c r="AK1301" s="519">
        <v>10000</v>
      </c>
      <c r="AL1301" s="519">
        <v>10000</v>
      </c>
      <c r="AM1301" s="519">
        <v>10000</v>
      </c>
      <c r="AN1301" s="519">
        <v>10000</v>
      </c>
      <c r="AO1301" s="519">
        <v>10000</v>
      </c>
      <c r="AP1301" s="519">
        <v>10000</v>
      </c>
      <c r="AQ1301" s="519">
        <v>0</v>
      </c>
      <c r="AR1301" s="519">
        <v>0</v>
      </c>
      <c r="AS1301" s="519">
        <v>0</v>
      </c>
      <c r="AT1301" s="519">
        <v>0</v>
      </c>
      <c r="AU1301" s="519">
        <v>0</v>
      </c>
      <c r="AV1301" s="519">
        <v>0</v>
      </c>
      <c r="AW1301" s="519">
        <v>0</v>
      </c>
      <c r="AX1301" s="519">
        <v>0</v>
      </c>
      <c r="AY1301" s="519">
        <v>0</v>
      </c>
      <c r="AZ1301" s="519">
        <v>0</v>
      </c>
      <c r="BA1301" s="519">
        <v>0</v>
      </c>
      <c r="BB1301" s="519">
        <v>0</v>
      </c>
      <c r="BC1301" s="519">
        <v>0</v>
      </c>
      <c r="BD1301" s="519">
        <v>0</v>
      </c>
      <c r="BE1301" s="519">
        <v>0</v>
      </c>
      <c r="BF1301" s="519">
        <v>0</v>
      </c>
      <c r="BG1301" s="519">
        <v>0</v>
      </c>
      <c r="BH1301" s="519">
        <v>0</v>
      </c>
      <c r="BI1301" s="519">
        <v>0</v>
      </c>
      <c r="BJ1301" s="519">
        <v>0</v>
      </c>
      <c r="BK1301" s="519">
        <v>0</v>
      </c>
      <c r="BL1301" s="519">
        <v>0</v>
      </c>
      <c r="BM1301" s="519">
        <v>0</v>
      </c>
      <c r="BN1301" s="519">
        <v>0</v>
      </c>
      <c r="BO1301" s="519">
        <v>0</v>
      </c>
      <c r="BP1301" s="519">
        <v>0</v>
      </c>
      <c r="BQ1301" s="519">
        <v>0</v>
      </c>
      <c r="BR1301" s="519">
        <v>0</v>
      </c>
      <c r="BS1301" s="519">
        <v>0</v>
      </c>
      <c r="BT1301" s="519">
        <v>0</v>
      </c>
      <c r="BU1301" s="519">
        <v>0</v>
      </c>
      <c r="BV1301" s="519">
        <v>0</v>
      </c>
      <c r="BW1301" s="519">
        <v>0</v>
      </c>
      <c r="BX1301" s="519">
        <v>0</v>
      </c>
      <c r="BY1301" s="519">
        <v>0</v>
      </c>
      <c r="BZ1301" s="519">
        <v>0</v>
      </c>
      <c r="CA1301" s="519">
        <v>0</v>
      </c>
      <c r="CB1301" s="519">
        <v>0</v>
      </c>
      <c r="CC1301" s="519">
        <v>0</v>
      </c>
      <c r="CD1301" s="519">
        <v>0</v>
      </c>
      <c r="CE1301" s="519">
        <v>0</v>
      </c>
      <c r="CF1301" s="519">
        <v>0</v>
      </c>
      <c r="CG1301" s="519">
        <v>0</v>
      </c>
      <c r="CH1301" s="519">
        <v>0</v>
      </c>
      <c r="CI1301" s="519">
        <v>0</v>
      </c>
      <c r="CJ1301" s="519">
        <v>0</v>
      </c>
      <c r="CK1301" s="519">
        <v>0</v>
      </c>
      <c r="CL1301" s="519">
        <v>0</v>
      </c>
      <c r="CM1301" s="519">
        <v>0</v>
      </c>
      <c r="CN1301" s="519">
        <v>0</v>
      </c>
      <c r="CO1301" s="519">
        <v>0</v>
      </c>
      <c r="CP1301" s="519">
        <v>0</v>
      </c>
      <c r="CQ1301" s="519">
        <v>0</v>
      </c>
      <c r="CR1301" s="519">
        <v>0</v>
      </c>
      <c r="CS1301" s="519">
        <v>0</v>
      </c>
      <c r="CT1301" s="519">
        <v>0</v>
      </c>
      <c r="CU1301" s="519">
        <v>0</v>
      </c>
      <c r="CV1301" s="519">
        <v>0</v>
      </c>
      <c r="CW1301" s="519">
        <v>0</v>
      </c>
      <c r="CX1301" s="519">
        <v>0</v>
      </c>
      <c r="CY1301" s="519">
        <v>0</v>
      </c>
      <c r="CZ1301" s="519">
        <v>0</v>
      </c>
      <c r="DA1301" s="519">
        <v>0</v>
      </c>
      <c r="DB1301" s="519">
        <v>0</v>
      </c>
      <c r="DC1301" s="519">
        <v>0</v>
      </c>
      <c r="DD1301" s="519">
        <v>0</v>
      </c>
      <c r="DE1301" s="519">
        <v>0</v>
      </c>
      <c r="DF1301" s="519">
        <v>0</v>
      </c>
      <c r="DG1301" s="519">
        <v>0</v>
      </c>
      <c r="DH1301" s="519">
        <v>0</v>
      </c>
      <c r="DI1301" s="519">
        <v>0</v>
      </c>
      <c r="DJ1301" s="519">
        <v>0</v>
      </c>
      <c r="DK1301" s="519">
        <v>0</v>
      </c>
      <c r="DL1301" s="519">
        <v>0</v>
      </c>
      <c r="DM1301" s="519">
        <v>0</v>
      </c>
      <c r="DN1301" s="519">
        <v>0</v>
      </c>
      <c r="DO1301" s="519">
        <v>0</v>
      </c>
      <c r="DP1301" s="519">
        <v>0</v>
      </c>
      <c r="DQ1301" s="519">
        <v>0</v>
      </c>
      <c r="DR1301" s="519">
        <v>0</v>
      </c>
      <c r="DS1301" s="519">
        <v>0</v>
      </c>
      <c r="DT1301" s="519">
        <v>0</v>
      </c>
      <c r="DU1301" s="519">
        <v>0</v>
      </c>
      <c r="DV1301" s="519">
        <v>0</v>
      </c>
      <c r="DW1301" s="519">
        <v>0</v>
      </c>
      <c r="DX1301" s="519">
        <v>0</v>
      </c>
    </row>
    <row r="1302" spans="2:128" hidden="1">
      <c r="B1302" s="519" t="s">
        <v>1061</v>
      </c>
      <c r="C1302" s="519"/>
      <c r="D1302" s="519"/>
      <c r="E1302" s="519"/>
      <c r="F1302" s="519">
        <v>1</v>
      </c>
      <c r="G1302" s="519"/>
      <c r="H1302" s="519">
        <v>5</v>
      </c>
      <c r="I1302" s="519">
        <v>5</v>
      </c>
      <c r="J1302" s="519" t="str">
        <f t="shared" si="64"/>
        <v>SDN15010505</v>
      </c>
      <c r="K1302" s="519">
        <v>630</v>
      </c>
      <c r="M1302" s="337" t="s">
        <v>631</v>
      </c>
      <c r="N1302" s="519" t="s">
        <v>1058</v>
      </c>
      <c r="O1302" s="519" t="s">
        <v>1059</v>
      </c>
      <c r="P1302" s="519">
        <v>26</v>
      </c>
      <c r="Q1302" s="183" t="str">
        <f t="shared" si="63"/>
        <v>SDN100126</v>
      </c>
      <c r="R1302" s="519">
        <v>10000</v>
      </c>
      <c r="S1302" s="519">
        <v>10000</v>
      </c>
      <c r="T1302" s="519">
        <v>10000</v>
      </c>
      <c r="U1302" s="519">
        <v>10000</v>
      </c>
      <c r="V1302" s="519">
        <v>10000</v>
      </c>
      <c r="W1302" s="519">
        <v>10000</v>
      </c>
      <c r="X1302" s="519">
        <v>10000</v>
      </c>
      <c r="Y1302" s="519">
        <v>10000</v>
      </c>
      <c r="Z1302" s="519">
        <v>10000</v>
      </c>
      <c r="AA1302" s="519">
        <v>10000</v>
      </c>
      <c r="AB1302" s="519">
        <v>10000</v>
      </c>
      <c r="AC1302" s="519">
        <v>10000</v>
      </c>
      <c r="AD1302" s="519">
        <v>10000</v>
      </c>
      <c r="AE1302" s="519">
        <v>10000</v>
      </c>
      <c r="AF1302" s="519">
        <v>10000</v>
      </c>
      <c r="AG1302" s="519">
        <v>10000</v>
      </c>
      <c r="AH1302" s="519">
        <v>10000</v>
      </c>
      <c r="AI1302" s="519">
        <v>10000</v>
      </c>
      <c r="AJ1302" s="519">
        <v>10000</v>
      </c>
      <c r="AK1302" s="519">
        <v>10000</v>
      </c>
      <c r="AL1302" s="519">
        <v>10000</v>
      </c>
      <c r="AM1302" s="519">
        <v>10000</v>
      </c>
      <c r="AN1302" s="519">
        <v>10000</v>
      </c>
      <c r="AO1302" s="519">
        <v>10000</v>
      </c>
      <c r="AP1302" s="519">
        <v>10000</v>
      </c>
      <c r="AQ1302" s="519">
        <v>0</v>
      </c>
      <c r="AR1302" s="519">
        <v>0</v>
      </c>
      <c r="AS1302" s="519">
        <v>0</v>
      </c>
      <c r="AT1302" s="519">
        <v>0</v>
      </c>
      <c r="AU1302" s="519">
        <v>0</v>
      </c>
      <c r="AV1302" s="519">
        <v>0</v>
      </c>
      <c r="AW1302" s="519">
        <v>0</v>
      </c>
      <c r="AX1302" s="519">
        <v>0</v>
      </c>
      <c r="AY1302" s="519">
        <v>0</v>
      </c>
      <c r="AZ1302" s="519">
        <v>0</v>
      </c>
      <c r="BA1302" s="519">
        <v>0</v>
      </c>
      <c r="BB1302" s="519">
        <v>0</v>
      </c>
      <c r="BC1302" s="519">
        <v>0</v>
      </c>
      <c r="BD1302" s="519">
        <v>0</v>
      </c>
      <c r="BE1302" s="519">
        <v>0</v>
      </c>
      <c r="BF1302" s="519">
        <v>0</v>
      </c>
      <c r="BG1302" s="519">
        <v>0</v>
      </c>
      <c r="BH1302" s="519">
        <v>0</v>
      </c>
      <c r="BI1302" s="519">
        <v>0</v>
      </c>
      <c r="BJ1302" s="519">
        <v>0</v>
      </c>
      <c r="BK1302" s="519">
        <v>0</v>
      </c>
      <c r="BL1302" s="519">
        <v>0</v>
      </c>
      <c r="BM1302" s="519">
        <v>0</v>
      </c>
      <c r="BN1302" s="519">
        <v>0</v>
      </c>
      <c r="BO1302" s="519">
        <v>0</v>
      </c>
      <c r="BP1302" s="519">
        <v>0</v>
      </c>
      <c r="BQ1302" s="519">
        <v>0</v>
      </c>
      <c r="BR1302" s="519">
        <v>0</v>
      </c>
      <c r="BS1302" s="519">
        <v>0</v>
      </c>
      <c r="BT1302" s="519">
        <v>0</v>
      </c>
      <c r="BU1302" s="519">
        <v>0</v>
      </c>
      <c r="BV1302" s="519">
        <v>0</v>
      </c>
      <c r="BW1302" s="519">
        <v>0</v>
      </c>
      <c r="BX1302" s="519">
        <v>0</v>
      </c>
      <c r="BY1302" s="519">
        <v>0</v>
      </c>
      <c r="BZ1302" s="519">
        <v>0</v>
      </c>
      <c r="CA1302" s="519">
        <v>0</v>
      </c>
      <c r="CB1302" s="519">
        <v>0</v>
      </c>
      <c r="CC1302" s="519">
        <v>0</v>
      </c>
      <c r="CD1302" s="519">
        <v>0</v>
      </c>
      <c r="CE1302" s="519">
        <v>0</v>
      </c>
      <c r="CF1302" s="519">
        <v>0</v>
      </c>
      <c r="CG1302" s="519">
        <v>0</v>
      </c>
      <c r="CH1302" s="519">
        <v>0</v>
      </c>
      <c r="CI1302" s="519">
        <v>0</v>
      </c>
      <c r="CJ1302" s="519">
        <v>0</v>
      </c>
      <c r="CK1302" s="519">
        <v>0</v>
      </c>
      <c r="CL1302" s="519">
        <v>0</v>
      </c>
      <c r="CM1302" s="519">
        <v>0</v>
      </c>
      <c r="CN1302" s="519">
        <v>0</v>
      </c>
      <c r="CO1302" s="519">
        <v>0</v>
      </c>
      <c r="CP1302" s="519">
        <v>0</v>
      </c>
      <c r="CQ1302" s="519">
        <v>0</v>
      </c>
      <c r="CR1302" s="519">
        <v>0</v>
      </c>
      <c r="CS1302" s="519">
        <v>0</v>
      </c>
      <c r="CT1302" s="519">
        <v>0</v>
      </c>
      <c r="CU1302" s="519">
        <v>0</v>
      </c>
      <c r="CV1302" s="519">
        <v>0</v>
      </c>
      <c r="CW1302" s="519">
        <v>0</v>
      </c>
      <c r="CX1302" s="519">
        <v>0</v>
      </c>
      <c r="CY1302" s="519">
        <v>0</v>
      </c>
      <c r="CZ1302" s="519">
        <v>0</v>
      </c>
      <c r="DA1302" s="519">
        <v>0</v>
      </c>
      <c r="DB1302" s="519">
        <v>0</v>
      </c>
      <c r="DC1302" s="519">
        <v>0</v>
      </c>
      <c r="DD1302" s="519">
        <v>0</v>
      </c>
      <c r="DE1302" s="519">
        <v>0</v>
      </c>
      <c r="DF1302" s="519">
        <v>0</v>
      </c>
      <c r="DG1302" s="519">
        <v>0</v>
      </c>
      <c r="DH1302" s="519">
        <v>0</v>
      </c>
      <c r="DI1302" s="519">
        <v>0</v>
      </c>
      <c r="DJ1302" s="519">
        <v>0</v>
      </c>
      <c r="DK1302" s="519">
        <v>0</v>
      </c>
      <c r="DL1302" s="519">
        <v>0</v>
      </c>
      <c r="DM1302" s="519">
        <v>0</v>
      </c>
      <c r="DN1302" s="519">
        <v>0</v>
      </c>
      <c r="DO1302" s="519">
        <v>0</v>
      </c>
      <c r="DP1302" s="519">
        <v>0</v>
      </c>
      <c r="DQ1302" s="519">
        <v>0</v>
      </c>
      <c r="DR1302" s="519">
        <v>0</v>
      </c>
      <c r="DS1302" s="519">
        <v>0</v>
      </c>
      <c r="DT1302" s="519">
        <v>0</v>
      </c>
      <c r="DU1302" s="519">
        <v>0</v>
      </c>
      <c r="DV1302" s="519">
        <v>0</v>
      </c>
      <c r="DW1302" s="519">
        <v>0</v>
      </c>
      <c r="DX1302" s="519">
        <v>0</v>
      </c>
    </row>
    <row r="1303" spans="2:128" hidden="1">
      <c r="B1303" s="519" t="s">
        <v>1061</v>
      </c>
      <c r="C1303" s="519"/>
      <c r="D1303" s="519"/>
      <c r="E1303" s="519"/>
      <c r="F1303" s="519">
        <v>1</v>
      </c>
      <c r="G1303" s="519"/>
      <c r="H1303" s="519">
        <v>5</v>
      </c>
      <c r="I1303" s="519">
        <v>6</v>
      </c>
      <c r="J1303" s="519" t="str">
        <f t="shared" si="64"/>
        <v>SDN15010506</v>
      </c>
      <c r="K1303" s="519">
        <v>630</v>
      </c>
      <c r="M1303" s="337" t="s">
        <v>631</v>
      </c>
      <c r="N1303" s="519" t="s">
        <v>1058</v>
      </c>
      <c r="O1303" s="519" t="s">
        <v>1059</v>
      </c>
      <c r="P1303" s="519">
        <v>27</v>
      </c>
      <c r="Q1303" s="183" t="str">
        <f t="shared" si="63"/>
        <v>SDN100127</v>
      </c>
      <c r="R1303" s="519">
        <v>10000</v>
      </c>
      <c r="S1303" s="519">
        <v>10000</v>
      </c>
      <c r="T1303" s="519">
        <v>10000</v>
      </c>
      <c r="U1303" s="519">
        <v>10000</v>
      </c>
      <c r="V1303" s="519">
        <v>10000</v>
      </c>
      <c r="W1303" s="519">
        <v>10000</v>
      </c>
      <c r="X1303" s="519">
        <v>10000</v>
      </c>
      <c r="Y1303" s="519">
        <v>10000</v>
      </c>
      <c r="Z1303" s="519">
        <v>10000</v>
      </c>
      <c r="AA1303" s="519">
        <v>10000</v>
      </c>
      <c r="AB1303" s="519">
        <v>10000</v>
      </c>
      <c r="AC1303" s="519">
        <v>10000</v>
      </c>
      <c r="AD1303" s="519">
        <v>10000</v>
      </c>
      <c r="AE1303" s="519">
        <v>10000</v>
      </c>
      <c r="AF1303" s="519">
        <v>10000</v>
      </c>
      <c r="AG1303" s="519">
        <v>10000</v>
      </c>
      <c r="AH1303" s="519">
        <v>10000</v>
      </c>
      <c r="AI1303" s="519">
        <v>10000</v>
      </c>
      <c r="AJ1303" s="519">
        <v>10000</v>
      </c>
      <c r="AK1303" s="519">
        <v>10000</v>
      </c>
      <c r="AL1303" s="519">
        <v>10000</v>
      </c>
      <c r="AM1303" s="519">
        <v>10000</v>
      </c>
      <c r="AN1303" s="519">
        <v>10000</v>
      </c>
      <c r="AO1303" s="519">
        <v>10000</v>
      </c>
      <c r="AP1303" s="519">
        <v>10000</v>
      </c>
      <c r="AQ1303" s="519">
        <v>0</v>
      </c>
      <c r="AR1303" s="519">
        <v>0</v>
      </c>
      <c r="AS1303" s="519">
        <v>0</v>
      </c>
      <c r="AT1303" s="519">
        <v>0</v>
      </c>
      <c r="AU1303" s="519">
        <v>0</v>
      </c>
      <c r="AV1303" s="519">
        <v>0</v>
      </c>
      <c r="AW1303" s="519">
        <v>0</v>
      </c>
      <c r="AX1303" s="519">
        <v>0</v>
      </c>
      <c r="AY1303" s="519">
        <v>0</v>
      </c>
      <c r="AZ1303" s="519">
        <v>0</v>
      </c>
      <c r="BA1303" s="519">
        <v>0</v>
      </c>
      <c r="BB1303" s="519">
        <v>0</v>
      </c>
      <c r="BC1303" s="519">
        <v>0</v>
      </c>
      <c r="BD1303" s="519">
        <v>0</v>
      </c>
      <c r="BE1303" s="519">
        <v>0</v>
      </c>
      <c r="BF1303" s="519">
        <v>0</v>
      </c>
      <c r="BG1303" s="519">
        <v>0</v>
      </c>
      <c r="BH1303" s="519">
        <v>0</v>
      </c>
      <c r="BI1303" s="519">
        <v>0</v>
      </c>
      <c r="BJ1303" s="519">
        <v>0</v>
      </c>
      <c r="BK1303" s="519">
        <v>0</v>
      </c>
      <c r="BL1303" s="519">
        <v>0</v>
      </c>
      <c r="BM1303" s="519">
        <v>0</v>
      </c>
      <c r="BN1303" s="519">
        <v>0</v>
      </c>
      <c r="BO1303" s="519">
        <v>0</v>
      </c>
      <c r="BP1303" s="519">
        <v>0</v>
      </c>
      <c r="BQ1303" s="519">
        <v>0</v>
      </c>
      <c r="BR1303" s="519">
        <v>0</v>
      </c>
      <c r="BS1303" s="519">
        <v>0</v>
      </c>
      <c r="BT1303" s="519">
        <v>0</v>
      </c>
      <c r="BU1303" s="519">
        <v>0</v>
      </c>
      <c r="BV1303" s="519">
        <v>0</v>
      </c>
      <c r="BW1303" s="519">
        <v>0</v>
      </c>
      <c r="BX1303" s="519">
        <v>0</v>
      </c>
      <c r="BY1303" s="519">
        <v>0</v>
      </c>
      <c r="BZ1303" s="519">
        <v>0</v>
      </c>
      <c r="CA1303" s="519">
        <v>0</v>
      </c>
      <c r="CB1303" s="519">
        <v>0</v>
      </c>
      <c r="CC1303" s="519">
        <v>0</v>
      </c>
      <c r="CD1303" s="519">
        <v>0</v>
      </c>
      <c r="CE1303" s="519">
        <v>0</v>
      </c>
      <c r="CF1303" s="519">
        <v>0</v>
      </c>
      <c r="CG1303" s="519">
        <v>0</v>
      </c>
      <c r="CH1303" s="519">
        <v>0</v>
      </c>
      <c r="CI1303" s="519">
        <v>0</v>
      </c>
      <c r="CJ1303" s="519">
        <v>0</v>
      </c>
      <c r="CK1303" s="519">
        <v>0</v>
      </c>
      <c r="CL1303" s="519">
        <v>0</v>
      </c>
      <c r="CM1303" s="519">
        <v>0</v>
      </c>
      <c r="CN1303" s="519">
        <v>0</v>
      </c>
      <c r="CO1303" s="519">
        <v>0</v>
      </c>
      <c r="CP1303" s="519">
        <v>0</v>
      </c>
      <c r="CQ1303" s="519">
        <v>0</v>
      </c>
      <c r="CR1303" s="519">
        <v>0</v>
      </c>
      <c r="CS1303" s="519">
        <v>0</v>
      </c>
      <c r="CT1303" s="519">
        <v>0</v>
      </c>
      <c r="CU1303" s="519">
        <v>0</v>
      </c>
      <c r="CV1303" s="519">
        <v>0</v>
      </c>
      <c r="CW1303" s="519">
        <v>0</v>
      </c>
      <c r="CX1303" s="519">
        <v>0</v>
      </c>
      <c r="CY1303" s="519">
        <v>0</v>
      </c>
      <c r="CZ1303" s="519">
        <v>0</v>
      </c>
      <c r="DA1303" s="519">
        <v>0</v>
      </c>
      <c r="DB1303" s="519">
        <v>0</v>
      </c>
      <c r="DC1303" s="519">
        <v>0</v>
      </c>
      <c r="DD1303" s="519">
        <v>0</v>
      </c>
      <c r="DE1303" s="519">
        <v>0</v>
      </c>
      <c r="DF1303" s="519">
        <v>0</v>
      </c>
      <c r="DG1303" s="519">
        <v>0</v>
      </c>
      <c r="DH1303" s="519">
        <v>0</v>
      </c>
      <c r="DI1303" s="519">
        <v>0</v>
      </c>
      <c r="DJ1303" s="519">
        <v>0</v>
      </c>
      <c r="DK1303" s="519">
        <v>0</v>
      </c>
      <c r="DL1303" s="519">
        <v>0</v>
      </c>
      <c r="DM1303" s="519">
        <v>0</v>
      </c>
      <c r="DN1303" s="519">
        <v>0</v>
      </c>
      <c r="DO1303" s="519">
        <v>0</v>
      </c>
      <c r="DP1303" s="519">
        <v>0</v>
      </c>
      <c r="DQ1303" s="519">
        <v>0</v>
      </c>
      <c r="DR1303" s="519">
        <v>0</v>
      </c>
      <c r="DS1303" s="519">
        <v>0</v>
      </c>
      <c r="DT1303" s="519">
        <v>0</v>
      </c>
      <c r="DU1303" s="519">
        <v>0</v>
      </c>
      <c r="DV1303" s="519">
        <v>0</v>
      </c>
      <c r="DW1303" s="519">
        <v>0</v>
      </c>
      <c r="DX1303" s="519">
        <v>0</v>
      </c>
    </row>
    <row r="1304" spans="2:128" hidden="1">
      <c r="B1304" s="519" t="s">
        <v>1061</v>
      </c>
      <c r="C1304" s="519"/>
      <c r="D1304" s="519"/>
      <c r="E1304" s="519"/>
      <c r="F1304" s="519">
        <v>1</v>
      </c>
      <c r="G1304" s="519"/>
      <c r="H1304" s="519">
        <v>5</v>
      </c>
      <c r="I1304" s="519">
        <v>7</v>
      </c>
      <c r="J1304" s="519" t="str">
        <f t="shared" si="64"/>
        <v>SDN15010507</v>
      </c>
      <c r="K1304" s="519">
        <v>630</v>
      </c>
      <c r="M1304" s="337" t="s">
        <v>631</v>
      </c>
      <c r="N1304" s="519" t="s">
        <v>1058</v>
      </c>
      <c r="O1304" s="519" t="s">
        <v>1059</v>
      </c>
      <c r="P1304" s="519">
        <v>28</v>
      </c>
      <c r="Q1304" s="183" t="str">
        <f t="shared" si="63"/>
        <v>SDN100128</v>
      </c>
      <c r="R1304" s="519">
        <v>10000</v>
      </c>
      <c r="S1304" s="519">
        <v>10000</v>
      </c>
      <c r="T1304" s="519">
        <v>10000</v>
      </c>
      <c r="U1304" s="519">
        <v>10000</v>
      </c>
      <c r="V1304" s="519">
        <v>10000</v>
      </c>
      <c r="W1304" s="519">
        <v>10000</v>
      </c>
      <c r="X1304" s="519">
        <v>10000</v>
      </c>
      <c r="Y1304" s="519">
        <v>10000</v>
      </c>
      <c r="Z1304" s="519">
        <v>10000</v>
      </c>
      <c r="AA1304" s="519">
        <v>10000</v>
      </c>
      <c r="AB1304" s="519">
        <v>10000</v>
      </c>
      <c r="AC1304" s="519">
        <v>10000</v>
      </c>
      <c r="AD1304" s="519">
        <v>10000</v>
      </c>
      <c r="AE1304" s="519">
        <v>10000</v>
      </c>
      <c r="AF1304" s="519">
        <v>10000</v>
      </c>
      <c r="AG1304" s="519">
        <v>10000</v>
      </c>
      <c r="AH1304" s="519">
        <v>10000</v>
      </c>
      <c r="AI1304" s="519">
        <v>10000</v>
      </c>
      <c r="AJ1304" s="519">
        <v>10000</v>
      </c>
      <c r="AK1304" s="519">
        <v>10000</v>
      </c>
      <c r="AL1304" s="519">
        <v>10000</v>
      </c>
      <c r="AM1304" s="519">
        <v>10000</v>
      </c>
      <c r="AN1304" s="519">
        <v>10000</v>
      </c>
      <c r="AO1304" s="519">
        <v>10000</v>
      </c>
      <c r="AP1304" s="519">
        <v>10000</v>
      </c>
      <c r="AQ1304" s="519">
        <v>0</v>
      </c>
      <c r="AR1304" s="519">
        <v>0</v>
      </c>
      <c r="AS1304" s="519">
        <v>0</v>
      </c>
      <c r="AT1304" s="519">
        <v>0</v>
      </c>
      <c r="AU1304" s="519">
        <v>0</v>
      </c>
      <c r="AV1304" s="519">
        <v>0</v>
      </c>
      <c r="AW1304" s="519">
        <v>0</v>
      </c>
      <c r="AX1304" s="519">
        <v>0</v>
      </c>
      <c r="AY1304" s="519">
        <v>0</v>
      </c>
      <c r="AZ1304" s="519">
        <v>0</v>
      </c>
      <c r="BA1304" s="519">
        <v>0</v>
      </c>
      <c r="BB1304" s="519">
        <v>0</v>
      </c>
      <c r="BC1304" s="519">
        <v>0</v>
      </c>
      <c r="BD1304" s="519">
        <v>0</v>
      </c>
      <c r="BE1304" s="519">
        <v>0</v>
      </c>
      <c r="BF1304" s="519">
        <v>0</v>
      </c>
      <c r="BG1304" s="519">
        <v>0</v>
      </c>
      <c r="BH1304" s="519">
        <v>0</v>
      </c>
      <c r="BI1304" s="519">
        <v>0</v>
      </c>
      <c r="BJ1304" s="519">
        <v>0</v>
      </c>
      <c r="BK1304" s="519">
        <v>0</v>
      </c>
      <c r="BL1304" s="519">
        <v>0</v>
      </c>
      <c r="BM1304" s="519">
        <v>0</v>
      </c>
      <c r="BN1304" s="519">
        <v>0</v>
      </c>
      <c r="BO1304" s="519">
        <v>0</v>
      </c>
      <c r="BP1304" s="519">
        <v>0</v>
      </c>
      <c r="BQ1304" s="519">
        <v>0</v>
      </c>
      <c r="BR1304" s="519">
        <v>0</v>
      </c>
      <c r="BS1304" s="519">
        <v>0</v>
      </c>
      <c r="BT1304" s="519">
        <v>0</v>
      </c>
      <c r="BU1304" s="519">
        <v>0</v>
      </c>
      <c r="BV1304" s="519">
        <v>0</v>
      </c>
      <c r="BW1304" s="519">
        <v>0</v>
      </c>
      <c r="BX1304" s="519">
        <v>0</v>
      </c>
      <c r="BY1304" s="519">
        <v>0</v>
      </c>
      <c r="BZ1304" s="519">
        <v>0</v>
      </c>
      <c r="CA1304" s="519">
        <v>0</v>
      </c>
      <c r="CB1304" s="519">
        <v>0</v>
      </c>
      <c r="CC1304" s="519">
        <v>0</v>
      </c>
      <c r="CD1304" s="519">
        <v>0</v>
      </c>
      <c r="CE1304" s="519">
        <v>0</v>
      </c>
      <c r="CF1304" s="519">
        <v>0</v>
      </c>
      <c r="CG1304" s="519">
        <v>0</v>
      </c>
      <c r="CH1304" s="519">
        <v>0</v>
      </c>
      <c r="CI1304" s="519">
        <v>0</v>
      </c>
      <c r="CJ1304" s="519">
        <v>0</v>
      </c>
      <c r="CK1304" s="519">
        <v>0</v>
      </c>
      <c r="CL1304" s="519">
        <v>0</v>
      </c>
      <c r="CM1304" s="519">
        <v>0</v>
      </c>
      <c r="CN1304" s="519">
        <v>0</v>
      </c>
      <c r="CO1304" s="519">
        <v>0</v>
      </c>
      <c r="CP1304" s="519">
        <v>0</v>
      </c>
      <c r="CQ1304" s="519">
        <v>0</v>
      </c>
      <c r="CR1304" s="519">
        <v>0</v>
      </c>
      <c r="CS1304" s="519">
        <v>0</v>
      </c>
      <c r="CT1304" s="519">
        <v>0</v>
      </c>
      <c r="CU1304" s="519">
        <v>0</v>
      </c>
      <c r="CV1304" s="519">
        <v>0</v>
      </c>
      <c r="CW1304" s="519">
        <v>0</v>
      </c>
      <c r="CX1304" s="519">
        <v>0</v>
      </c>
      <c r="CY1304" s="519">
        <v>0</v>
      </c>
      <c r="CZ1304" s="519">
        <v>0</v>
      </c>
      <c r="DA1304" s="519">
        <v>0</v>
      </c>
      <c r="DB1304" s="519">
        <v>0</v>
      </c>
      <c r="DC1304" s="519">
        <v>0</v>
      </c>
      <c r="DD1304" s="519">
        <v>0</v>
      </c>
      <c r="DE1304" s="519">
        <v>0</v>
      </c>
      <c r="DF1304" s="519">
        <v>0</v>
      </c>
      <c r="DG1304" s="519">
        <v>0</v>
      </c>
      <c r="DH1304" s="519">
        <v>0</v>
      </c>
      <c r="DI1304" s="519">
        <v>0</v>
      </c>
      <c r="DJ1304" s="519">
        <v>0</v>
      </c>
      <c r="DK1304" s="519">
        <v>0</v>
      </c>
      <c r="DL1304" s="519">
        <v>0</v>
      </c>
      <c r="DM1304" s="519">
        <v>0</v>
      </c>
      <c r="DN1304" s="519">
        <v>0</v>
      </c>
      <c r="DO1304" s="519">
        <v>0</v>
      </c>
      <c r="DP1304" s="519">
        <v>0</v>
      </c>
      <c r="DQ1304" s="519">
        <v>0</v>
      </c>
      <c r="DR1304" s="519">
        <v>0</v>
      </c>
      <c r="DS1304" s="519">
        <v>0</v>
      </c>
      <c r="DT1304" s="519">
        <v>0</v>
      </c>
      <c r="DU1304" s="519">
        <v>0</v>
      </c>
      <c r="DV1304" s="519">
        <v>0</v>
      </c>
      <c r="DW1304" s="519">
        <v>0</v>
      </c>
      <c r="DX1304" s="519">
        <v>0</v>
      </c>
    </row>
    <row r="1305" spans="2:128" hidden="1">
      <c r="B1305" s="519" t="s">
        <v>1061</v>
      </c>
      <c r="C1305" s="519"/>
      <c r="D1305" s="519"/>
      <c r="E1305" s="519"/>
      <c r="F1305" s="519">
        <v>1</v>
      </c>
      <c r="G1305" s="519"/>
      <c r="H1305" s="519">
        <v>5</v>
      </c>
      <c r="I1305" s="519">
        <v>8</v>
      </c>
      <c r="J1305" s="519" t="str">
        <f t="shared" si="64"/>
        <v>SDN15010508</v>
      </c>
      <c r="K1305" s="519">
        <v>504</v>
      </c>
      <c r="M1305" s="337" t="s">
        <v>631</v>
      </c>
      <c r="N1305" s="519" t="s">
        <v>1058</v>
      </c>
      <c r="O1305" s="519" t="s">
        <v>1059</v>
      </c>
      <c r="P1305" s="519">
        <v>29</v>
      </c>
      <c r="Q1305" s="183" t="str">
        <f t="shared" si="63"/>
        <v>SDN100129</v>
      </c>
      <c r="R1305" s="519">
        <v>10000</v>
      </c>
      <c r="S1305" s="519">
        <v>10000</v>
      </c>
      <c r="T1305" s="519">
        <v>10000</v>
      </c>
      <c r="U1305" s="519">
        <v>10000</v>
      </c>
      <c r="V1305" s="519">
        <v>10000</v>
      </c>
      <c r="W1305" s="519">
        <v>10000</v>
      </c>
      <c r="X1305" s="519">
        <v>10000</v>
      </c>
      <c r="Y1305" s="519">
        <v>10000</v>
      </c>
      <c r="Z1305" s="519">
        <v>10000</v>
      </c>
      <c r="AA1305" s="519">
        <v>10000</v>
      </c>
      <c r="AB1305" s="519">
        <v>10000</v>
      </c>
      <c r="AC1305" s="519">
        <v>10000</v>
      </c>
      <c r="AD1305" s="519">
        <v>10000</v>
      </c>
      <c r="AE1305" s="519">
        <v>10000</v>
      </c>
      <c r="AF1305" s="519">
        <v>10000</v>
      </c>
      <c r="AG1305" s="519">
        <v>10000</v>
      </c>
      <c r="AH1305" s="519">
        <v>10000</v>
      </c>
      <c r="AI1305" s="519">
        <v>10000</v>
      </c>
      <c r="AJ1305" s="519">
        <v>10000</v>
      </c>
      <c r="AK1305" s="519">
        <v>10000</v>
      </c>
      <c r="AL1305" s="519">
        <v>10000</v>
      </c>
      <c r="AM1305" s="519">
        <v>10000</v>
      </c>
      <c r="AN1305" s="519">
        <v>10000</v>
      </c>
      <c r="AO1305" s="519">
        <v>10000</v>
      </c>
      <c r="AP1305" s="519">
        <v>10000</v>
      </c>
      <c r="AQ1305" s="519">
        <v>0</v>
      </c>
      <c r="AR1305" s="519">
        <v>0</v>
      </c>
      <c r="AS1305" s="519">
        <v>0</v>
      </c>
      <c r="AT1305" s="519">
        <v>0</v>
      </c>
      <c r="AU1305" s="519">
        <v>0</v>
      </c>
      <c r="AV1305" s="519">
        <v>0</v>
      </c>
      <c r="AW1305" s="519">
        <v>0</v>
      </c>
      <c r="AX1305" s="519">
        <v>0</v>
      </c>
      <c r="AY1305" s="519">
        <v>0</v>
      </c>
      <c r="AZ1305" s="519">
        <v>0</v>
      </c>
      <c r="BA1305" s="519">
        <v>0</v>
      </c>
      <c r="BB1305" s="519">
        <v>0</v>
      </c>
      <c r="BC1305" s="519">
        <v>0</v>
      </c>
      <c r="BD1305" s="519">
        <v>0</v>
      </c>
      <c r="BE1305" s="519">
        <v>0</v>
      </c>
      <c r="BF1305" s="519">
        <v>0</v>
      </c>
      <c r="BG1305" s="519">
        <v>0</v>
      </c>
      <c r="BH1305" s="519">
        <v>0</v>
      </c>
      <c r="BI1305" s="519">
        <v>0</v>
      </c>
      <c r="BJ1305" s="519">
        <v>0</v>
      </c>
      <c r="BK1305" s="519">
        <v>0</v>
      </c>
      <c r="BL1305" s="519">
        <v>0</v>
      </c>
      <c r="BM1305" s="519">
        <v>0</v>
      </c>
      <c r="BN1305" s="519">
        <v>0</v>
      </c>
      <c r="BO1305" s="519">
        <v>0</v>
      </c>
      <c r="BP1305" s="519">
        <v>0</v>
      </c>
      <c r="BQ1305" s="519">
        <v>0</v>
      </c>
      <c r="BR1305" s="519">
        <v>0</v>
      </c>
      <c r="BS1305" s="519">
        <v>0</v>
      </c>
      <c r="BT1305" s="519">
        <v>0</v>
      </c>
      <c r="BU1305" s="519">
        <v>0</v>
      </c>
      <c r="BV1305" s="519">
        <v>0</v>
      </c>
      <c r="BW1305" s="519">
        <v>0</v>
      </c>
      <c r="BX1305" s="519">
        <v>0</v>
      </c>
      <c r="BY1305" s="519">
        <v>0</v>
      </c>
      <c r="BZ1305" s="519">
        <v>0</v>
      </c>
      <c r="CA1305" s="519">
        <v>0</v>
      </c>
      <c r="CB1305" s="519">
        <v>0</v>
      </c>
      <c r="CC1305" s="519">
        <v>0</v>
      </c>
      <c r="CD1305" s="519">
        <v>0</v>
      </c>
      <c r="CE1305" s="519">
        <v>0</v>
      </c>
      <c r="CF1305" s="519">
        <v>0</v>
      </c>
      <c r="CG1305" s="519">
        <v>0</v>
      </c>
      <c r="CH1305" s="519">
        <v>0</v>
      </c>
      <c r="CI1305" s="519">
        <v>0</v>
      </c>
      <c r="CJ1305" s="519">
        <v>0</v>
      </c>
      <c r="CK1305" s="519">
        <v>0</v>
      </c>
      <c r="CL1305" s="519">
        <v>0</v>
      </c>
      <c r="CM1305" s="519">
        <v>0</v>
      </c>
      <c r="CN1305" s="519">
        <v>0</v>
      </c>
      <c r="CO1305" s="519">
        <v>0</v>
      </c>
      <c r="CP1305" s="519">
        <v>0</v>
      </c>
      <c r="CQ1305" s="519">
        <v>0</v>
      </c>
      <c r="CR1305" s="519">
        <v>0</v>
      </c>
      <c r="CS1305" s="519">
        <v>0</v>
      </c>
      <c r="CT1305" s="519">
        <v>0</v>
      </c>
      <c r="CU1305" s="519">
        <v>0</v>
      </c>
      <c r="CV1305" s="519">
        <v>0</v>
      </c>
      <c r="CW1305" s="519">
        <v>0</v>
      </c>
      <c r="CX1305" s="519">
        <v>0</v>
      </c>
      <c r="CY1305" s="519">
        <v>0</v>
      </c>
      <c r="CZ1305" s="519">
        <v>0</v>
      </c>
      <c r="DA1305" s="519">
        <v>0</v>
      </c>
      <c r="DB1305" s="519">
        <v>0</v>
      </c>
      <c r="DC1305" s="519">
        <v>0</v>
      </c>
      <c r="DD1305" s="519">
        <v>0</v>
      </c>
      <c r="DE1305" s="519">
        <v>0</v>
      </c>
      <c r="DF1305" s="519">
        <v>0</v>
      </c>
      <c r="DG1305" s="519">
        <v>0</v>
      </c>
      <c r="DH1305" s="519">
        <v>0</v>
      </c>
      <c r="DI1305" s="519">
        <v>0</v>
      </c>
      <c r="DJ1305" s="519">
        <v>0</v>
      </c>
      <c r="DK1305" s="519">
        <v>0</v>
      </c>
      <c r="DL1305" s="519">
        <v>0</v>
      </c>
      <c r="DM1305" s="519">
        <v>0</v>
      </c>
      <c r="DN1305" s="519">
        <v>0</v>
      </c>
      <c r="DO1305" s="519">
        <v>0</v>
      </c>
      <c r="DP1305" s="519">
        <v>0</v>
      </c>
      <c r="DQ1305" s="519">
        <v>0</v>
      </c>
      <c r="DR1305" s="519">
        <v>0</v>
      </c>
      <c r="DS1305" s="519">
        <v>0</v>
      </c>
      <c r="DT1305" s="519">
        <v>0</v>
      </c>
      <c r="DU1305" s="519">
        <v>0</v>
      </c>
      <c r="DV1305" s="519">
        <v>0</v>
      </c>
      <c r="DW1305" s="519">
        <v>0</v>
      </c>
      <c r="DX1305" s="519">
        <v>0</v>
      </c>
    </row>
    <row r="1306" spans="2:128" hidden="1">
      <c r="B1306" s="519" t="s">
        <v>1061</v>
      </c>
      <c r="C1306" s="519"/>
      <c r="D1306" s="519"/>
      <c r="E1306" s="519"/>
      <c r="F1306" s="519">
        <v>1</v>
      </c>
      <c r="G1306" s="519"/>
      <c r="H1306" s="519">
        <v>5</v>
      </c>
      <c r="I1306" s="519">
        <v>9</v>
      </c>
      <c r="J1306" s="519" t="str">
        <f t="shared" si="64"/>
        <v>SDN15010509</v>
      </c>
      <c r="K1306" s="519">
        <v>504</v>
      </c>
      <c r="M1306" s="337" t="s">
        <v>631</v>
      </c>
      <c r="N1306" s="519" t="s">
        <v>1058</v>
      </c>
      <c r="O1306" s="519" t="s">
        <v>1059</v>
      </c>
      <c r="P1306" s="519">
        <v>30</v>
      </c>
      <c r="Q1306" s="183" t="str">
        <f t="shared" si="63"/>
        <v>SDN100130</v>
      </c>
      <c r="R1306" s="519">
        <v>10000</v>
      </c>
      <c r="S1306" s="519">
        <v>10000</v>
      </c>
      <c r="T1306" s="519">
        <v>10000</v>
      </c>
      <c r="U1306" s="519">
        <v>10000</v>
      </c>
      <c r="V1306" s="519">
        <v>10000</v>
      </c>
      <c r="W1306" s="519">
        <v>10000</v>
      </c>
      <c r="X1306" s="519">
        <v>10000</v>
      </c>
      <c r="Y1306" s="519">
        <v>10000</v>
      </c>
      <c r="Z1306" s="519">
        <v>10000</v>
      </c>
      <c r="AA1306" s="519">
        <v>10000</v>
      </c>
      <c r="AB1306" s="519">
        <v>10000</v>
      </c>
      <c r="AC1306" s="519">
        <v>10000</v>
      </c>
      <c r="AD1306" s="519">
        <v>10000</v>
      </c>
      <c r="AE1306" s="519">
        <v>10000</v>
      </c>
      <c r="AF1306" s="519">
        <v>10000</v>
      </c>
      <c r="AG1306" s="519">
        <v>10000</v>
      </c>
      <c r="AH1306" s="519">
        <v>10000</v>
      </c>
      <c r="AI1306" s="519">
        <v>10000</v>
      </c>
      <c r="AJ1306" s="519">
        <v>10000</v>
      </c>
      <c r="AK1306" s="519">
        <v>10000</v>
      </c>
      <c r="AL1306" s="519">
        <v>10000</v>
      </c>
      <c r="AM1306" s="519">
        <v>10000</v>
      </c>
      <c r="AN1306" s="519">
        <v>10000</v>
      </c>
      <c r="AO1306" s="519">
        <v>10000</v>
      </c>
      <c r="AP1306" s="519">
        <v>10000</v>
      </c>
      <c r="AQ1306" s="519">
        <v>0</v>
      </c>
      <c r="AR1306" s="519">
        <v>0</v>
      </c>
      <c r="AS1306" s="519">
        <v>0</v>
      </c>
      <c r="AT1306" s="519">
        <v>0</v>
      </c>
      <c r="AU1306" s="519">
        <v>0</v>
      </c>
      <c r="AV1306" s="519">
        <v>0</v>
      </c>
      <c r="AW1306" s="519">
        <v>0</v>
      </c>
      <c r="AX1306" s="519">
        <v>0</v>
      </c>
      <c r="AY1306" s="519">
        <v>0</v>
      </c>
      <c r="AZ1306" s="519">
        <v>0</v>
      </c>
      <c r="BA1306" s="519">
        <v>0</v>
      </c>
      <c r="BB1306" s="519">
        <v>0</v>
      </c>
      <c r="BC1306" s="519">
        <v>0</v>
      </c>
      <c r="BD1306" s="519">
        <v>0</v>
      </c>
      <c r="BE1306" s="519">
        <v>0</v>
      </c>
      <c r="BF1306" s="519">
        <v>0</v>
      </c>
      <c r="BG1306" s="519">
        <v>0</v>
      </c>
      <c r="BH1306" s="519">
        <v>0</v>
      </c>
      <c r="BI1306" s="519">
        <v>0</v>
      </c>
      <c r="BJ1306" s="519">
        <v>0</v>
      </c>
      <c r="BK1306" s="519">
        <v>0</v>
      </c>
      <c r="BL1306" s="519">
        <v>0</v>
      </c>
      <c r="BM1306" s="519">
        <v>0</v>
      </c>
      <c r="BN1306" s="519">
        <v>0</v>
      </c>
      <c r="BO1306" s="519">
        <v>0</v>
      </c>
      <c r="BP1306" s="519">
        <v>0</v>
      </c>
      <c r="BQ1306" s="519">
        <v>0</v>
      </c>
      <c r="BR1306" s="519">
        <v>0</v>
      </c>
      <c r="BS1306" s="519">
        <v>0</v>
      </c>
      <c r="BT1306" s="519">
        <v>0</v>
      </c>
      <c r="BU1306" s="519">
        <v>0</v>
      </c>
      <c r="BV1306" s="519">
        <v>0</v>
      </c>
      <c r="BW1306" s="519">
        <v>0</v>
      </c>
      <c r="BX1306" s="519">
        <v>0</v>
      </c>
      <c r="BY1306" s="519">
        <v>0</v>
      </c>
      <c r="BZ1306" s="519">
        <v>0</v>
      </c>
      <c r="CA1306" s="519">
        <v>0</v>
      </c>
      <c r="CB1306" s="519">
        <v>0</v>
      </c>
      <c r="CC1306" s="519">
        <v>0</v>
      </c>
      <c r="CD1306" s="519">
        <v>0</v>
      </c>
      <c r="CE1306" s="519">
        <v>0</v>
      </c>
      <c r="CF1306" s="519">
        <v>0</v>
      </c>
      <c r="CG1306" s="519">
        <v>0</v>
      </c>
      <c r="CH1306" s="519">
        <v>0</v>
      </c>
      <c r="CI1306" s="519">
        <v>0</v>
      </c>
      <c r="CJ1306" s="519">
        <v>0</v>
      </c>
      <c r="CK1306" s="519">
        <v>0</v>
      </c>
      <c r="CL1306" s="519">
        <v>0</v>
      </c>
      <c r="CM1306" s="519">
        <v>0</v>
      </c>
      <c r="CN1306" s="519">
        <v>0</v>
      </c>
      <c r="CO1306" s="519">
        <v>0</v>
      </c>
      <c r="CP1306" s="519">
        <v>0</v>
      </c>
      <c r="CQ1306" s="519">
        <v>0</v>
      </c>
      <c r="CR1306" s="519">
        <v>0</v>
      </c>
      <c r="CS1306" s="519">
        <v>0</v>
      </c>
      <c r="CT1306" s="519">
        <v>0</v>
      </c>
      <c r="CU1306" s="519">
        <v>0</v>
      </c>
      <c r="CV1306" s="519">
        <v>0</v>
      </c>
      <c r="CW1306" s="519">
        <v>0</v>
      </c>
      <c r="CX1306" s="519">
        <v>0</v>
      </c>
      <c r="CY1306" s="519">
        <v>0</v>
      </c>
      <c r="CZ1306" s="519">
        <v>0</v>
      </c>
      <c r="DA1306" s="519">
        <v>0</v>
      </c>
      <c r="DB1306" s="519">
        <v>0</v>
      </c>
      <c r="DC1306" s="519">
        <v>0</v>
      </c>
      <c r="DD1306" s="519">
        <v>0</v>
      </c>
      <c r="DE1306" s="519">
        <v>0</v>
      </c>
      <c r="DF1306" s="519">
        <v>0</v>
      </c>
      <c r="DG1306" s="519">
        <v>0</v>
      </c>
      <c r="DH1306" s="519">
        <v>0</v>
      </c>
      <c r="DI1306" s="519">
        <v>0</v>
      </c>
      <c r="DJ1306" s="519">
        <v>0</v>
      </c>
      <c r="DK1306" s="519">
        <v>0</v>
      </c>
      <c r="DL1306" s="519">
        <v>0</v>
      </c>
      <c r="DM1306" s="519">
        <v>0</v>
      </c>
      <c r="DN1306" s="519">
        <v>0</v>
      </c>
      <c r="DO1306" s="519">
        <v>0</v>
      </c>
      <c r="DP1306" s="519">
        <v>0</v>
      </c>
      <c r="DQ1306" s="519">
        <v>0</v>
      </c>
      <c r="DR1306" s="519">
        <v>0</v>
      </c>
      <c r="DS1306" s="519">
        <v>0</v>
      </c>
      <c r="DT1306" s="519">
        <v>0</v>
      </c>
      <c r="DU1306" s="519">
        <v>0</v>
      </c>
      <c r="DV1306" s="519">
        <v>0</v>
      </c>
      <c r="DW1306" s="519">
        <v>0</v>
      </c>
      <c r="DX1306" s="519">
        <v>0</v>
      </c>
    </row>
    <row r="1307" spans="2:128" hidden="1">
      <c r="B1307" s="519" t="s">
        <v>1061</v>
      </c>
      <c r="C1307" s="519"/>
      <c r="D1307" s="519"/>
      <c r="E1307" s="519"/>
      <c r="F1307" s="519">
        <v>1</v>
      </c>
      <c r="G1307" s="519"/>
      <c r="H1307" s="519">
        <v>5</v>
      </c>
      <c r="I1307" s="519">
        <v>10</v>
      </c>
      <c r="J1307" s="519" t="str">
        <f t="shared" si="64"/>
        <v>SDN15010510</v>
      </c>
      <c r="K1307" s="519">
        <v>504</v>
      </c>
      <c r="M1307" s="337" t="s">
        <v>631</v>
      </c>
      <c r="N1307" s="519" t="s">
        <v>1058</v>
      </c>
      <c r="O1307" s="519" t="s">
        <v>1059</v>
      </c>
      <c r="P1307" s="519">
        <v>31</v>
      </c>
      <c r="Q1307" s="183" t="str">
        <f t="shared" si="63"/>
        <v>SDN100131</v>
      </c>
      <c r="R1307" s="519">
        <v>10000</v>
      </c>
      <c r="S1307" s="519">
        <v>10000</v>
      </c>
      <c r="T1307" s="519">
        <v>10000</v>
      </c>
      <c r="U1307" s="519">
        <v>10000</v>
      </c>
      <c r="V1307" s="519">
        <v>10000</v>
      </c>
      <c r="W1307" s="519">
        <v>10000</v>
      </c>
      <c r="X1307" s="519">
        <v>10000</v>
      </c>
      <c r="Y1307" s="519">
        <v>10000</v>
      </c>
      <c r="Z1307" s="519">
        <v>10000</v>
      </c>
      <c r="AA1307" s="519">
        <v>10000</v>
      </c>
      <c r="AB1307" s="519">
        <v>10000</v>
      </c>
      <c r="AC1307" s="519">
        <v>10000</v>
      </c>
      <c r="AD1307" s="519">
        <v>10000</v>
      </c>
      <c r="AE1307" s="519">
        <v>10000</v>
      </c>
      <c r="AF1307" s="519">
        <v>10000</v>
      </c>
      <c r="AG1307" s="519">
        <v>10000</v>
      </c>
      <c r="AH1307" s="519">
        <v>10000</v>
      </c>
      <c r="AI1307" s="519">
        <v>10000</v>
      </c>
      <c r="AJ1307" s="519">
        <v>10000</v>
      </c>
      <c r="AK1307" s="519">
        <v>10000</v>
      </c>
      <c r="AL1307" s="519">
        <v>10000</v>
      </c>
      <c r="AM1307" s="519">
        <v>10000</v>
      </c>
      <c r="AN1307" s="519">
        <v>10000</v>
      </c>
      <c r="AO1307" s="519">
        <v>10000</v>
      </c>
      <c r="AP1307" s="519">
        <v>10000</v>
      </c>
      <c r="AQ1307" s="519">
        <v>0</v>
      </c>
      <c r="AR1307" s="519">
        <v>0</v>
      </c>
      <c r="AS1307" s="519">
        <v>0</v>
      </c>
      <c r="AT1307" s="519">
        <v>0</v>
      </c>
      <c r="AU1307" s="519">
        <v>0</v>
      </c>
      <c r="AV1307" s="519">
        <v>0</v>
      </c>
      <c r="AW1307" s="519">
        <v>0</v>
      </c>
      <c r="AX1307" s="519">
        <v>0</v>
      </c>
      <c r="AY1307" s="519">
        <v>0</v>
      </c>
      <c r="AZ1307" s="519">
        <v>0</v>
      </c>
      <c r="BA1307" s="519">
        <v>0</v>
      </c>
      <c r="BB1307" s="519">
        <v>0</v>
      </c>
      <c r="BC1307" s="519">
        <v>0</v>
      </c>
      <c r="BD1307" s="519">
        <v>0</v>
      </c>
      <c r="BE1307" s="519">
        <v>0</v>
      </c>
      <c r="BF1307" s="519">
        <v>0</v>
      </c>
      <c r="BG1307" s="519">
        <v>0</v>
      </c>
      <c r="BH1307" s="519">
        <v>0</v>
      </c>
      <c r="BI1307" s="519">
        <v>0</v>
      </c>
      <c r="BJ1307" s="519">
        <v>0</v>
      </c>
      <c r="BK1307" s="519">
        <v>0</v>
      </c>
      <c r="BL1307" s="519">
        <v>0</v>
      </c>
      <c r="BM1307" s="519">
        <v>0</v>
      </c>
      <c r="BN1307" s="519">
        <v>0</v>
      </c>
      <c r="BO1307" s="519">
        <v>0</v>
      </c>
      <c r="BP1307" s="519">
        <v>0</v>
      </c>
      <c r="BQ1307" s="519">
        <v>0</v>
      </c>
      <c r="BR1307" s="519">
        <v>0</v>
      </c>
      <c r="BS1307" s="519">
        <v>0</v>
      </c>
      <c r="BT1307" s="519">
        <v>0</v>
      </c>
      <c r="BU1307" s="519">
        <v>0</v>
      </c>
      <c r="BV1307" s="519">
        <v>0</v>
      </c>
      <c r="BW1307" s="519">
        <v>0</v>
      </c>
      <c r="BX1307" s="519">
        <v>0</v>
      </c>
      <c r="BY1307" s="519">
        <v>0</v>
      </c>
      <c r="BZ1307" s="519">
        <v>0</v>
      </c>
      <c r="CA1307" s="519">
        <v>0</v>
      </c>
      <c r="CB1307" s="519">
        <v>0</v>
      </c>
      <c r="CC1307" s="519">
        <v>0</v>
      </c>
      <c r="CD1307" s="519">
        <v>0</v>
      </c>
      <c r="CE1307" s="519">
        <v>0</v>
      </c>
      <c r="CF1307" s="519">
        <v>0</v>
      </c>
      <c r="CG1307" s="519">
        <v>0</v>
      </c>
      <c r="CH1307" s="519">
        <v>0</v>
      </c>
      <c r="CI1307" s="519">
        <v>0</v>
      </c>
      <c r="CJ1307" s="519">
        <v>0</v>
      </c>
      <c r="CK1307" s="519">
        <v>0</v>
      </c>
      <c r="CL1307" s="519">
        <v>0</v>
      </c>
      <c r="CM1307" s="519">
        <v>0</v>
      </c>
      <c r="CN1307" s="519">
        <v>0</v>
      </c>
      <c r="CO1307" s="519">
        <v>0</v>
      </c>
      <c r="CP1307" s="519">
        <v>0</v>
      </c>
      <c r="CQ1307" s="519">
        <v>0</v>
      </c>
      <c r="CR1307" s="519">
        <v>0</v>
      </c>
      <c r="CS1307" s="519">
        <v>0</v>
      </c>
      <c r="CT1307" s="519">
        <v>0</v>
      </c>
      <c r="CU1307" s="519">
        <v>0</v>
      </c>
      <c r="CV1307" s="519">
        <v>0</v>
      </c>
      <c r="CW1307" s="519">
        <v>0</v>
      </c>
      <c r="CX1307" s="519">
        <v>0</v>
      </c>
      <c r="CY1307" s="519">
        <v>0</v>
      </c>
      <c r="CZ1307" s="519">
        <v>0</v>
      </c>
      <c r="DA1307" s="519">
        <v>0</v>
      </c>
      <c r="DB1307" s="519">
        <v>0</v>
      </c>
      <c r="DC1307" s="519">
        <v>0</v>
      </c>
      <c r="DD1307" s="519">
        <v>0</v>
      </c>
      <c r="DE1307" s="519">
        <v>0</v>
      </c>
      <c r="DF1307" s="519">
        <v>0</v>
      </c>
      <c r="DG1307" s="519">
        <v>0</v>
      </c>
      <c r="DH1307" s="519">
        <v>0</v>
      </c>
      <c r="DI1307" s="519">
        <v>0</v>
      </c>
      <c r="DJ1307" s="519">
        <v>0</v>
      </c>
      <c r="DK1307" s="519">
        <v>0</v>
      </c>
      <c r="DL1307" s="519">
        <v>0</v>
      </c>
      <c r="DM1307" s="519">
        <v>0</v>
      </c>
      <c r="DN1307" s="519">
        <v>0</v>
      </c>
      <c r="DO1307" s="519">
        <v>0</v>
      </c>
      <c r="DP1307" s="519">
        <v>0</v>
      </c>
      <c r="DQ1307" s="519">
        <v>0</v>
      </c>
      <c r="DR1307" s="519">
        <v>0</v>
      </c>
      <c r="DS1307" s="519">
        <v>0</v>
      </c>
      <c r="DT1307" s="519">
        <v>0</v>
      </c>
      <c r="DU1307" s="519">
        <v>0</v>
      </c>
      <c r="DV1307" s="519">
        <v>0</v>
      </c>
      <c r="DW1307" s="519">
        <v>0</v>
      </c>
      <c r="DX1307" s="519">
        <v>0</v>
      </c>
    </row>
    <row r="1308" spans="2:128" hidden="1">
      <c r="B1308" s="519" t="s">
        <v>1061</v>
      </c>
      <c r="C1308" s="519"/>
      <c r="D1308" s="519"/>
      <c r="E1308" s="519"/>
      <c r="F1308" s="519">
        <v>1</v>
      </c>
      <c r="G1308" s="519"/>
      <c r="H1308" s="519">
        <v>5</v>
      </c>
      <c r="I1308" s="519">
        <v>11</v>
      </c>
      <c r="J1308" s="519" t="str">
        <f t="shared" si="64"/>
        <v>SDN15010511</v>
      </c>
      <c r="K1308" s="519">
        <v>504</v>
      </c>
      <c r="M1308" s="337" t="s">
        <v>631</v>
      </c>
      <c r="N1308" s="519" t="s">
        <v>1058</v>
      </c>
      <c r="O1308" s="519" t="s">
        <v>1059</v>
      </c>
      <c r="P1308" s="519">
        <v>32</v>
      </c>
      <c r="Q1308" s="183" t="str">
        <f t="shared" si="63"/>
        <v>SDN100132</v>
      </c>
      <c r="R1308" s="519">
        <v>10000</v>
      </c>
      <c r="S1308" s="519">
        <v>10000</v>
      </c>
      <c r="T1308" s="519">
        <v>10000</v>
      </c>
      <c r="U1308" s="519">
        <v>10000</v>
      </c>
      <c r="V1308" s="519">
        <v>10000</v>
      </c>
      <c r="W1308" s="519">
        <v>10000</v>
      </c>
      <c r="X1308" s="519">
        <v>10000</v>
      </c>
      <c r="Y1308" s="519">
        <v>10000</v>
      </c>
      <c r="Z1308" s="519">
        <v>10000</v>
      </c>
      <c r="AA1308" s="519">
        <v>10000</v>
      </c>
      <c r="AB1308" s="519">
        <v>10000</v>
      </c>
      <c r="AC1308" s="519">
        <v>10000</v>
      </c>
      <c r="AD1308" s="519">
        <v>10000</v>
      </c>
      <c r="AE1308" s="519">
        <v>10000</v>
      </c>
      <c r="AF1308" s="519">
        <v>10000</v>
      </c>
      <c r="AG1308" s="519">
        <v>10000</v>
      </c>
      <c r="AH1308" s="519">
        <v>10000</v>
      </c>
      <c r="AI1308" s="519">
        <v>10000</v>
      </c>
      <c r="AJ1308" s="519">
        <v>10000</v>
      </c>
      <c r="AK1308" s="519">
        <v>10000</v>
      </c>
      <c r="AL1308" s="519">
        <v>10000</v>
      </c>
      <c r="AM1308" s="519">
        <v>10000</v>
      </c>
      <c r="AN1308" s="519">
        <v>10000</v>
      </c>
      <c r="AO1308" s="519">
        <v>10000</v>
      </c>
      <c r="AP1308" s="519">
        <v>10000</v>
      </c>
      <c r="AQ1308" s="519">
        <v>0</v>
      </c>
      <c r="AR1308" s="519">
        <v>0</v>
      </c>
      <c r="AS1308" s="519">
        <v>0</v>
      </c>
      <c r="AT1308" s="519">
        <v>0</v>
      </c>
      <c r="AU1308" s="519">
        <v>0</v>
      </c>
      <c r="AV1308" s="519">
        <v>0</v>
      </c>
      <c r="AW1308" s="519">
        <v>0</v>
      </c>
      <c r="AX1308" s="519">
        <v>0</v>
      </c>
      <c r="AY1308" s="519">
        <v>0</v>
      </c>
      <c r="AZ1308" s="519">
        <v>0</v>
      </c>
      <c r="BA1308" s="519">
        <v>0</v>
      </c>
      <c r="BB1308" s="519">
        <v>0</v>
      </c>
      <c r="BC1308" s="519">
        <v>0</v>
      </c>
      <c r="BD1308" s="519">
        <v>0</v>
      </c>
      <c r="BE1308" s="519">
        <v>0</v>
      </c>
      <c r="BF1308" s="519">
        <v>0</v>
      </c>
      <c r="BG1308" s="519">
        <v>0</v>
      </c>
      <c r="BH1308" s="519">
        <v>0</v>
      </c>
      <c r="BI1308" s="519">
        <v>0</v>
      </c>
      <c r="BJ1308" s="519">
        <v>0</v>
      </c>
      <c r="BK1308" s="519">
        <v>0</v>
      </c>
      <c r="BL1308" s="519">
        <v>0</v>
      </c>
      <c r="BM1308" s="519">
        <v>0</v>
      </c>
      <c r="BN1308" s="519">
        <v>0</v>
      </c>
      <c r="BO1308" s="519">
        <v>0</v>
      </c>
      <c r="BP1308" s="519">
        <v>0</v>
      </c>
      <c r="BQ1308" s="519">
        <v>0</v>
      </c>
      <c r="BR1308" s="519">
        <v>0</v>
      </c>
      <c r="BS1308" s="519">
        <v>0</v>
      </c>
      <c r="BT1308" s="519">
        <v>0</v>
      </c>
      <c r="BU1308" s="519">
        <v>0</v>
      </c>
      <c r="BV1308" s="519">
        <v>0</v>
      </c>
      <c r="BW1308" s="519">
        <v>0</v>
      </c>
      <c r="BX1308" s="519">
        <v>0</v>
      </c>
      <c r="BY1308" s="519">
        <v>0</v>
      </c>
      <c r="BZ1308" s="519">
        <v>0</v>
      </c>
      <c r="CA1308" s="519">
        <v>0</v>
      </c>
      <c r="CB1308" s="519">
        <v>0</v>
      </c>
      <c r="CC1308" s="519">
        <v>0</v>
      </c>
      <c r="CD1308" s="519">
        <v>0</v>
      </c>
      <c r="CE1308" s="519">
        <v>0</v>
      </c>
      <c r="CF1308" s="519">
        <v>0</v>
      </c>
      <c r="CG1308" s="519">
        <v>0</v>
      </c>
      <c r="CH1308" s="519">
        <v>0</v>
      </c>
      <c r="CI1308" s="519">
        <v>0</v>
      </c>
      <c r="CJ1308" s="519">
        <v>0</v>
      </c>
      <c r="CK1308" s="519">
        <v>0</v>
      </c>
      <c r="CL1308" s="519">
        <v>0</v>
      </c>
      <c r="CM1308" s="519">
        <v>0</v>
      </c>
      <c r="CN1308" s="519">
        <v>0</v>
      </c>
      <c r="CO1308" s="519">
        <v>0</v>
      </c>
      <c r="CP1308" s="519">
        <v>0</v>
      </c>
      <c r="CQ1308" s="519">
        <v>0</v>
      </c>
      <c r="CR1308" s="519">
        <v>0</v>
      </c>
      <c r="CS1308" s="519">
        <v>0</v>
      </c>
      <c r="CT1308" s="519">
        <v>0</v>
      </c>
      <c r="CU1308" s="519">
        <v>0</v>
      </c>
      <c r="CV1308" s="519">
        <v>0</v>
      </c>
      <c r="CW1308" s="519">
        <v>0</v>
      </c>
      <c r="CX1308" s="519">
        <v>0</v>
      </c>
      <c r="CY1308" s="519">
        <v>0</v>
      </c>
      <c r="CZ1308" s="519">
        <v>0</v>
      </c>
      <c r="DA1308" s="519">
        <v>0</v>
      </c>
      <c r="DB1308" s="519">
        <v>0</v>
      </c>
      <c r="DC1308" s="519">
        <v>0</v>
      </c>
      <c r="DD1308" s="519">
        <v>0</v>
      </c>
      <c r="DE1308" s="519">
        <v>0</v>
      </c>
      <c r="DF1308" s="519">
        <v>0</v>
      </c>
      <c r="DG1308" s="519">
        <v>0</v>
      </c>
      <c r="DH1308" s="519">
        <v>0</v>
      </c>
      <c r="DI1308" s="519">
        <v>0</v>
      </c>
      <c r="DJ1308" s="519">
        <v>0</v>
      </c>
      <c r="DK1308" s="519">
        <v>0</v>
      </c>
      <c r="DL1308" s="519">
        <v>0</v>
      </c>
      <c r="DM1308" s="519">
        <v>0</v>
      </c>
      <c r="DN1308" s="519">
        <v>0</v>
      </c>
      <c r="DO1308" s="519">
        <v>0</v>
      </c>
      <c r="DP1308" s="519">
        <v>0</v>
      </c>
      <c r="DQ1308" s="519">
        <v>0</v>
      </c>
      <c r="DR1308" s="519">
        <v>0</v>
      </c>
      <c r="DS1308" s="519">
        <v>0</v>
      </c>
      <c r="DT1308" s="519">
        <v>0</v>
      </c>
      <c r="DU1308" s="519">
        <v>0</v>
      </c>
      <c r="DV1308" s="519">
        <v>0</v>
      </c>
      <c r="DW1308" s="519">
        <v>0</v>
      </c>
      <c r="DX1308" s="519">
        <v>0</v>
      </c>
    </row>
    <row r="1309" spans="2:128" hidden="1">
      <c r="B1309" s="519" t="s">
        <v>1061</v>
      </c>
      <c r="C1309" s="519"/>
      <c r="D1309" s="519"/>
      <c r="E1309" s="519"/>
      <c r="F1309" s="519">
        <v>1</v>
      </c>
      <c r="G1309" s="519"/>
      <c r="H1309" s="519">
        <v>5</v>
      </c>
      <c r="I1309" s="519">
        <v>12</v>
      </c>
      <c r="J1309" s="519" t="str">
        <f t="shared" si="64"/>
        <v>SDN15010512</v>
      </c>
      <c r="K1309" s="519">
        <v>504</v>
      </c>
      <c r="M1309" s="337" t="s">
        <v>631</v>
      </c>
      <c r="N1309" s="519" t="s">
        <v>1058</v>
      </c>
      <c r="O1309" s="519" t="s">
        <v>1059</v>
      </c>
      <c r="P1309" s="519">
        <v>33</v>
      </c>
      <c r="Q1309" s="183" t="str">
        <f t="shared" si="63"/>
        <v>SDN100133</v>
      </c>
      <c r="R1309" s="519">
        <v>10000</v>
      </c>
      <c r="S1309" s="519">
        <v>10000</v>
      </c>
      <c r="T1309" s="519">
        <v>10000</v>
      </c>
      <c r="U1309" s="519">
        <v>10000</v>
      </c>
      <c r="V1309" s="519">
        <v>10000</v>
      </c>
      <c r="W1309" s="519">
        <v>10000</v>
      </c>
      <c r="X1309" s="519">
        <v>10000</v>
      </c>
      <c r="Y1309" s="519">
        <v>10000</v>
      </c>
      <c r="Z1309" s="519">
        <v>10000</v>
      </c>
      <c r="AA1309" s="519">
        <v>10000</v>
      </c>
      <c r="AB1309" s="519">
        <v>10000</v>
      </c>
      <c r="AC1309" s="519">
        <v>10000</v>
      </c>
      <c r="AD1309" s="519">
        <v>10000</v>
      </c>
      <c r="AE1309" s="519">
        <v>10000</v>
      </c>
      <c r="AF1309" s="519">
        <v>10000</v>
      </c>
      <c r="AG1309" s="519">
        <v>10000</v>
      </c>
      <c r="AH1309" s="519">
        <v>10000</v>
      </c>
      <c r="AI1309" s="519">
        <v>10000</v>
      </c>
      <c r="AJ1309" s="519">
        <v>10000</v>
      </c>
      <c r="AK1309" s="519">
        <v>10000</v>
      </c>
      <c r="AL1309" s="519">
        <v>10000</v>
      </c>
      <c r="AM1309" s="519">
        <v>10000</v>
      </c>
      <c r="AN1309" s="519">
        <v>10000</v>
      </c>
      <c r="AO1309" s="519">
        <v>10000</v>
      </c>
      <c r="AP1309" s="519">
        <v>10000</v>
      </c>
      <c r="AQ1309" s="519">
        <v>0</v>
      </c>
      <c r="AR1309" s="519">
        <v>0</v>
      </c>
      <c r="AS1309" s="519">
        <v>0</v>
      </c>
      <c r="AT1309" s="519">
        <v>0</v>
      </c>
      <c r="AU1309" s="519">
        <v>0</v>
      </c>
      <c r="AV1309" s="519">
        <v>0</v>
      </c>
      <c r="AW1309" s="519">
        <v>0</v>
      </c>
      <c r="AX1309" s="519">
        <v>0</v>
      </c>
      <c r="AY1309" s="519">
        <v>0</v>
      </c>
      <c r="AZ1309" s="519">
        <v>0</v>
      </c>
      <c r="BA1309" s="519">
        <v>0</v>
      </c>
      <c r="BB1309" s="519">
        <v>0</v>
      </c>
      <c r="BC1309" s="519">
        <v>0</v>
      </c>
      <c r="BD1309" s="519">
        <v>0</v>
      </c>
      <c r="BE1309" s="519">
        <v>0</v>
      </c>
      <c r="BF1309" s="519">
        <v>0</v>
      </c>
      <c r="BG1309" s="519">
        <v>0</v>
      </c>
      <c r="BH1309" s="519">
        <v>0</v>
      </c>
      <c r="BI1309" s="519">
        <v>0</v>
      </c>
      <c r="BJ1309" s="519">
        <v>0</v>
      </c>
      <c r="BK1309" s="519">
        <v>0</v>
      </c>
      <c r="BL1309" s="519">
        <v>0</v>
      </c>
      <c r="BM1309" s="519">
        <v>0</v>
      </c>
      <c r="BN1309" s="519">
        <v>0</v>
      </c>
      <c r="BO1309" s="519">
        <v>0</v>
      </c>
      <c r="BP1309" s="519">
        <v>0</v>
      </c>
      <c r="BQ1309" s="519">
        <v>0</v>
      </c>
      <c r="BR1309" s="519">
        <v>0</v>
      </c>
      <c r="BS1309" s="519">
        <v>0</v>
      </c>
      <c r="BT1309" s="519">
        <v>0</v>
      </c>
      <c r="BU1309" s="519">
        <v>0</v>
      </c>
      <c r="BV1309" s="519">
        <v>0</v>
      </c>
      <c r="BW1309" s="519">
        <v>0</v>
      </c>
      <c r="BX1309" s="519">
        <v>0</v>
      </c>
      <c r="BY1309" s="519">
        <v>0</v>
      </c>
      <c r="BZ1309" s="519">
        <v>0</v>
      </c>
      <c r="CA1309" s="519">
        <v>0</v>
      </c>
      <c r="CB1309" s="519">
        <v>0</v>
      </c>
      <c r="CC1309" s="519">
        <v>0</v>
      </c>
      <c r="CD1309" s="519">
        <v>0</v>
      </c>
      <c r="CE1309" s="519">
        <v>0</v>
      </c>
      <c r="CF1309" s="519">
        <v>0</v>
      </c>
      <c r="CG1309" s="519">
        <v>0</v>
      </c>
      <c r="CH1309" s="519">
        <v>0</v>
      </c>
      <c r="CI1309" s="519">
        <v>0</v>
      </c>
      <c r="CJ1309" s="519">
        <v>0</v>
      </c>
      <c r="CK1309" s="519">
        <v>0</v>
      </c>
      <c r="CL1309" s="519">
        <v>0</v>
      </c>
      <c r="CM1309" s="519">
        <v>0</v>
      </c>
      <c r="CN1309" s="519">
        <v>0</v>
      </c>
      <c r="CO1309" s="519">
        <v>0</v>
      </c>
      <c r="CP1309" s="519">
        <v>0</v>
      </c>
      <c r="CQ1309" s="519">
        <v>0</v>
      </c>
      <c r="CR1309" s="519">
        <v>0</v>
      </c>
      <c r="CS1309" s="519">
        <v>0</v>
      </c>
      <c r="CT1309" s="519">
        <v>0</v>
      </c>
      <c r="CU1309" s="519">
        <v>0</v>
      </c>
      <c r="CV1309" s="519">
        <v>0</v>
      </c>
      <c r="CW1309" s="519">
        <v>0</v>
      </c>
      <c r="CX1309" s="519">
        <v>0</v>
      </c>
      <c r="CY1309" s="519">
        <v>0</v>
      </c>
      <c r="CZ1309" s="519">
        <v>0</v>
      </c>
      <c r="DA1309" s="519">
        <v>0</v>
      </c>
      <c r="DB1309" s="519">
        <v>0</v>
      </c>
      <c r="DC1309" s="519">
        <v>0</v>
      </c>
      <c r="DD1309" s="519">
        <v>0</v>
      </c>
      <c r="DE1309" s="519">
        <v>0</v>
      </c>
      <c r="DF1309" s="519">
        <v>0</v>
      </c>
      <c r="DG1309" s="519">
        <v>0</v>
      </c>
      <c r="DH1309" s="519">
        <v>0</v>
      </c>
      <c r="DI1309" s="519">
        <v>0</v>
      </c>
      <c r="DJ1309" s="519">
        <v>0</v>
      </c>
      <c r="DK1309" s="519">
        <v>0</v>
      </c>
      <c r="DL1309" s="519">
        <v>0</v>
      </c>
      <c r="DM1309" s="519">
        <v>0</v>
      </c>
      <c r="DN1309" s="519">
        <v>0</v>
      </c>
      <c r="DO1309" s="519">
        <v>0</v>
      </c>
      <c r="DP1309" s="519">
        <v>0</v>
      </c>
      <c r="DQ1309" s="519">
        <v>0</v>
      </c>
      <c r="DR1309" s="519">
        <v>0</v>
      </c>
      <c r="DS1309" s="519">
        <v>0</v>
      </c>
      <c r="DT1309" s="519">
        <v>0</v>
      </c>
      <c r="DU1309" s="519">
        <v>0</v>
      </c>
      <c r="DV1309" s="519">
        <v>0</v>
      </c>
      <c r="DW1309" s="519">
        <v>0</v>
      </c>
      <c r="DX1309" s="519">
        <v>0</v>
      </c>
    </row>
    <row r="1310" spans="2:128" hidden="1">
      <c r="B1310" s="519" t="s">
        <v>1061</v>
      </c>
      <c r="C1310" s="519"/>
      <c r="D1310" s="519"/>
      <c r="E1310" s="519"/>
      <c r="F1310" s="519">
        <v>1</v>
      </c>
      <c r="G1310" s="519"/>
      <c r="H1310" s="519">
        <v>5</v>
      </c>
      <c r="I1310" s="519">
        <v>13</v>
      </c>
      <c r="J1310" s="519" t="str">
        <f t="shared" si="64"/>
        <v>SDN15010513</v>
      </c>
      <c r="K1310" s="519">
        <v>504</v>
      </c>
      <c r="M1310" s="337" t="s">
        <v>631</v>
      </c>
      <c r="N1310" s="519" t="s">
        <v>1058</v>
      </c>
      <c r="O1310" s="519" t="s">
        <v>1059</v>
      </c>
      <c r="P1310" s="519">
        <v>34</v>
      </c>
      <c r="Q1310" s="183" t="str">
        <f t="shared" si="63"/>
        <v>SDN100134</v>
      </c>
      <c r="R1310" s="519">
        <v>10000</v>
      </c>
      <c r="S1310" s="519">
        <v>10000</v>
      </c>
      <c r="T1310" s="519">
        <v>10000</v>
      </c>
      <c r="U1310" s="519">
        <v>10000</v>
      </c>
      <c r="V1310" s="519">
        <v>10000</v>
      </c>
      <c r="W1310" s="519">
        <v>10000</v>
      </c>
      <c r="X1310" s="519">
        <v>10000</v>
      </c>
      <c r="Y1310" s="519">
        <v>10000</v>
      </c>
      <c r="Z1310" s="519">
        <v>10000</v>
      </c>
      <c r="AA1310" s="519">
        <v>10000</v>
      </c>
      <c r="AB1310" s="519">
        <v>10000</v>
      </c>
      <c r="AC1310" s="519">
        <v>10000</v>
      </c>
      <c r="AD1310" s="519">
        <v>10000</v>
      </c>
      <c r="AE1310" s="519">
        <v>10000</v>
      </c>
      <c r="AF1310" s="519">
        <v>10000</v>
      </c>
      <c r="AG1310" s="519">
        <v>10000</v>
      </c>
      <c r="AH1310" s="519">
        <v>10000</v>
      </c>
      <c r="AI1310" s="519">
        <v>10000</v>
      </c>
      <c r="AJ1310" s="519">
        <v>10000</v>
      </c>
      <c r="AK1310" s="519">
        <v>10000</v>
      </c>
      <c r="AL1310" s="519">
        <v>10000</v>
      </c>
      <c r="AM1310" s="519">
        <v>10000</v>
      </c>
      <c r="AN1310" s="519">
        <v>10000</v>
      </c>
      <c r="AO1310" s="519">
        <v>10000</v>
      </c>
      <c r="AP1310" s="519">
        <v>10000</v>
      </c>
      <c r="AQ1310" s="519">
        <v>0</v>
      </c>
      <c r="AR1310" s="519">
        <v>0</v>
      </c>
      <c r="AS1310" s="519">
        <v>0</v>
      </c>
      <c r="AT1310" s="519">
        <v>0</v>
      </c>
      <c r="AU1310" s="519">
        <v>0</v>
      </c>
      <c r="AV1310" s="519">
        <v>0</v>
      </c>
      <c r="AW1310" s="519">
        <v>0</v>
      </c>
      <c r="AX1310" s="519">
        <v>0</v>
      </c>
      <c r="AY1310" s="519">
        <v>0</v>
      </c>
      <c r="AZ1310" s="519">
        <v>0</v>
      </c>
      <c r="BA1310" s="519">
        <v>0</v>
      </c>
      <c r="BB1310" s="519">
        <v>0</v>
      </c>
      <c r="BC1310" s="519">
        <v>0</v>
      </c>
      <c r="BD1310" s="519">
        <v>0</v>
      </c>
      <c r="BE1310" s="519">
        <v>0</v>
      </c>
      <c r="BF1310" s="519">
        <v>0</v>
      </c>
      <c r="BG1310" s="519">
        <v>0</v>
      </c>
      <c r="BH1310" s="519">
        <v>0</v>
      </c>
      <c r="BI1310" s="519">
        <v>0</v>
      </c>
      <c r="BJ1310" s="519">
        <v>0</v>
      </c>
      <c r="BK1310" s="519">
        <v>0</v>
      </c>
      <c r="BL1310" s="519">
        <v>0</v>
      </c>
      <c r="BM1310" s="519">
        <v>0</v>
      </c>
      <c r="BN1310" s="519">
        <v>0</v>
      </c>
      <c r="BO1310" s="519">
        <v>0</v>
      </c>
      <c r="BP1310" s="519">
        <v>0</v>
      </c>
      <c r="BQ1310" s="519">
        <v>0</v>
      </c>
      <c r="BR1310" s="519">
        <v>0</v>
      </c>
      <c r="BS1310" s="519">
        <v>0</v>
      </c>
      <c r="BT1310" s="519">
        <v>0</v>
      </c>
      <c r="BU1310" s="519">
        <v>0</v>
      </c>
      <c r="BV1310" s="519">
        <v>0</v>
      </c>
      <c r="BW1310" s="519">
        <v>0</v>
      </c>
      <c r="BX1310" s="519">
        <v>0</v>
      </c>
      <c r="BY1310" s="519">
        <v>0</v>
      </c>
      <c r="BZ1310" s="519">
        <v>0</v>
      </c>
      <c r="CA1310" s="519">
        <v>0</v>
      </c>
      <c r="CB1310" s="519">
        <v>0</v>
      </c>
      <c r="CC1310" s="519">
        <v>0</v>
      </c>
      <c r="CD1310" s="519">
        <v>0</v>
      </c>
      <c r="CE1310" s="519">
        <v>0</v>
      </c>
      <c r="CF1310" s="519">
        <v>0</v>
      </c>
      <c r="CG1310" s="519">
        <v>0</v>
      </c>
      <c r="CH1310" s="519">
        <v>0</v>
      </c>
      <c r="CI1310" s="519">
        <v>0</v>
      </c>
      <c r="CJ1310" s="519">
        <v>0</v>
      </c>
      <c r="CK1310" s="519">
        <v>0</v>
      </c>
      <c r="CL1310" s="519">
        <v>0</v>
      </c>
      <c r="CM1310" s="519">
        <v>0</v>
      </c>
      <c r="CN1310" s="519">
        <v>0</v>
      </c>
      <c r="CO1310" s="519">
        <v>0</v>
      </c>
      <c r="CP1310" s="519">
        <v>0</v>
      </c>
      <c r="CQ1310" s="519">
        <v>0</v>
      </c>
      <c r="CR1310" s="519">
        <v>0</v>
      </c>
      <c r="CS1310" s="519">
        <v>0</v>
      </c>
      <c r="CT1310" s="519">
        <v>0</v>
      </c>
      <c r="CU1310" s="519">
        <v>0</v>
      </c>
      <c r="CV1310" s="519">
        <v>0</v>
      </c>
      <c r="CW1310" s="519">
        <v>0</v>
      </c>
      <c r="CX1310" s="519">
        <v>0</v>
      </c>
      <c r="CY1310" s="519">
        <v>0</v>
      </c>
      <c r="CZ1310" s="519">
        <v>0</v>
      </c>
      <c r="DA1310" s="519">
        <v>0</v>
      </c>
      <c r="DB1310" s="519">
        <v>0</v>
      </c>
      <c r="DC1310" s="519">
        <v>0</v>
      </c>
      <c r="DD1310" s="519">
        <v>0</v>
      </c>
      <c r="DE1310" s="519">
        <v>0</v>
      </c>
      <c r="DF1310" s="519">
        <v>0</v>
      </c>
      <c r="DG1310" s="519">
        <v>0</v>
      </c>
      <c r="DH1310" s="519">
        <v>0</v>
      </c>
      <c r="DI1310" s="519">
        <v>0</v>
      </c>
      <c r="DJ1310" s="519">
        <v>0</v>
      </c>
      <c r="DK1310" s="519">
        <v>0</v>
      </c>
      <c r="DL1310" s="519">
        <v>0</v>
      </c>
      <c r="DM1310" s="519">
        <v>0</v>
      </c>
      <c r="DN1310" s="519">
        <v>0</v>
      </c>
      <c r="DO1310" s="519">
        <v>0</v>
      </c>
      <c r="DP1310" s="519">
        <v>0</v>
      </c>
      <c r="DQ1310" s="519">
        <v>0</v>
      </c>
      <c r="DR1310" s="519">
        <v>0</v>
      </c>
      <c r="DS1310" s="519">
        <v>0</v>
      </c>
      <c r="DT1310" s="519">
        <v>0</v>
      </c>
      <c r="DU1310" s="519">
        <v>0</v>
      </c>
      <c r="DV1310" s="519">
        <v>0</v>
      </c>
      <c r="DW1310" s="519">
        <v>0</v>
      </c>
      <c r="DX1310" s="519">
        <v>0</v>
      </c>
    </row>
    <row r="1311" spans="2:128" hidden="1">
      <c r="B1311" s="519" t="s">
        <v>1061</v>
      </c>
      <c r="C1311" s="519"/>
      <c r="D1311" s="519"/>
      <c r="E1311" s="519"/>
      <c r="F1311" s="519">
        <v>1</v>
      </c>
      <c r="G1311" s="519"/>
      <c r="H1311" s="519">
        <v>5</v>
      </c>
      <c r="I1311" s="519">
        <v>14</v>
      </c>
      <c r="J1311" s="519" t="str">
        <f t="shared" si="64"/>
        <v>SDN15010514</v>
      </c>
      <c r="K1311" s="519">
        <v>504</v>
      </c>
      <c r="M1311" s="337" t="s">
        <v>631</v>
      </c>
      <c r="N1311" s="519" t="s">
        <v>1058</v>
      </c>
      <c r="O1311" s="519" t="s">
        <v>1059</v>
      </c>
      <c r="P1311" s="519">
        <v>35</v>
      </c>
      <c r="Q1311" s="183" t="str">
        <f t="shared" si="63"/>
        <v>SDN100135</v>
      </c>
      <c r="R1311" s="519">
        <v>10000</v>
      </c>
      <c r="S1311" s="519">
        <v>10000</v>
      </c>
      <c r="T1311" s="519">
        <v>10000</v>
      </c>
      <c r="U1311" s="519">
        <v>10000</v>
      </c>
      <c r="V1311" s="519">
        <v>10000</v>
      </c>
      <c r="W1311" s="519">
        <v>10000</v>
      </c>
      <c r="X1311" s="519">
        <v>10000</v>
      </c>
      <c r="Y1311" s="519">
        <v>10000</v>
      </c>
      <c r="Z1311" s="519">
        <v>10000</v>
      </c>
      <c r="AA1311" s="519">
        <v>10000</v>
      </c>
      <c r="AB1311" s="519">
        <v>10000</v>
      </c>
      <c r="AC1311" s="519">
        <v>10000</v>
      </c>
      <c r="AD1311" s="519">
        <v>10000</v>
      </c>
      <c r="AE1311" s="519">
        <v>10000</v>
      </c>
      <c r="AF1311" s="519">
        <v>10000</v>
      </c>
      <c r="AG1311" s="519">
        <v>10000</v>
      </c>
      <c r="AH1311" s="519">
        <v>10000</v>
      </c>
      <c r="AI1311" s="519">
        <v>10000</v>
      </c>
      <c r="AJ1311" s="519">
        <v>10000</v>
      </c>
      <c r="AK1311" s="519">
        <v>10000</v>
      </c>
      <c r="AL1311" s="519">
        <v>10000</v>
      </c>
      <c r="AM1311" s="519">
        <v>10000</v>
      </c>
      <c r="AN1311" s="519">
        <v>10000</v>
      </c>
      <c r="AO1311" s="519">
        <v>10000</v>
      </c>
      <c r="AP1311" s="519">
        <v>10000</v>
      </c>
      <c r="AQ1311" s="519">
        <v>0</v>
      </c>
      <c r="AR1311" s="519">
        <v>0</v>
      </c>
      <c r="AS1311" s="519">
        <v>0</v>
      </c>
      <c r="AT1311" s="519">
        <v>0</v>
      </c>
      <c r="AU1311" s="519">
        <v>0</v>
      </c>
      <c r="AV1311" s="519">
        <v>0</v>
      </c>
      <c r="AW1311" s="519">
        <v>0</v>
      </c>
      <c r="AX1311" s="519">
        <v>0</v>
      </c>
      <c r="AY1311" s="519">
        <v>0</v>
      </c>
      <c r="AZ1311" s="519">
        <v>0</v>
      </c>
      <c r="BA1311" s="519">
        <v>0</v>
      </c>
      <c r="BB1311" s="519">
        <v>0</v>
      </c>
      <c r="BC1311" s="519">
        <v>0</v>
      </c>
      <c r="BD1311" s="519">
        <v>0</v>
      </c>
      <c r="BE1311" s="519">
        <v>0</v>
      </c>
      <c r="BF1311" s="519">
        <v>0</v>
      </c>
      <c r="BG1311" s="519">
        <v>0</v>
      </c>
      <c r="BH1311" s="519">
        <v>0</v>
      </c>
      <c r="BI1311" s="519">
        <v>0</v>
      </c>
      <c r="BJ1311" s="519">
        <v>0</v>
      </c>
      <c r="BK1311" s="519">
        <v>0</v>
      </c>
      <c r="BL1311" s="519">
        <v>0</v>
      </c>
      <c r="BM1311" s="519">
        <v>0</v>
      </c>
      <c r="BN1311" s="519">
        <v>0</v>
      </c>
      <c r="BO1311" s="519">
        <v>0</v>
      </c>
      <c r="BP1311" s="519">
        <v>0</v>
      </c>
      <c r="BQ1311" s="519">
        <v>0</v>
      </c>
      <c r="BR1311" s="519">
        <v>0</v>
      </c>
      <c r="BS1311" s="519">
        <v>0</v>
      </c>
      <c r="BT1311" s="519">
        <v>0</v>
      </c>
      <c r="BU1311" s="519">
        <v>0</v>
      </c>
      <c r="BV1311" s="519">
        <v>0</v>
      </c>
      <c r="BW1311" s="519">
        <v>0</v>
      </c>
      <c r="BX1311" s="519">
        <v>0</v>
      </c>
      <c r="BY1311" s="519">
        <v>0</v>
      </c>
      <c r="BZ1311" s="519">
        <v>0</v>
      </c>
      <c r="CA1311" s="519">
        <v>0</v>
      </c>
      <c r="CB1311" s="519">
        <v>0</v>
      </c>
      <c r="CC1311" s="519">
        <v>0</v>
      </c>
      <c r="CD1311" s="519">
        <v>0</v>
      </c>
      <c r="CE1311" s="519">
        <v>0</v>
      </c>
      <c r="CF1311" s="519">
        <v>0</v>
      </c>
      <c r="CG1311" s="519">
        <v>0</v>
      </c>
      <c r="CH1311" s="519">
        <v>0</v>
      </c>
      <c r="CI1311" s="519">
        <v>0</v>
      </c>
      <c r="CJ1311" s="519">
        <v>0</v>
      </c>
      <c r="CK1311" s="519">
        <v>0</v>
      </c>
      <c r="CL1311" s="519">
        <v>0</v>
      </c>
      <c r="CM1311" s="519">
        <v>0</v>
      </c>
      <c r="CN1311" s="519">
        <v>0</v>
      </c>
      <c r="CO1311" s="519">
        <v>0</v>
      </c>
      <c r="CP1311" s="519">
        <v>0</v>
      </c>
      <c r="CQ1311" s="519">
        <v>0</v>
      </c>
      <c r="CR1311" s="519">
        <v>0</v>
      </c>
      <c r="CS1311" s="519">
        <v>0</v>
      </c>
      <c r="CT1311" s="519">
        <v>0</v>
      </c>
      <c r="CU1311" s="519">
        <v>0</v>
      </c>
      <c r="CV1311" s="519">
        <v>0</v>
      </c>
      <c r="CW1311" s="519">
        <v>0</v>
      </c>
      <c r="CX1311" s="519">
        <v>0</v>
      </c>
      <c r="CY1311" s="519">
        <v>0</v>
      </c>
      <c r="CZ1311" s="519">
        <v>0</v>
      </c>
      <c r="DA1311" s="519">
        <v>0</v>
      </c>
      <c r="DB1311" s="519">
        <v>0</v>
      </c>
      <c r="DC1311" s="519">
        <v>0</v>
      </c>
      <c r="DD1311" s="519">
        <v>0</v>
      </c>
      <c r="DE1311" s="519">
        <v>0</v>
      </c>
      <c r="DF1311" s="519">
        <v>0</v>
      </c>
      <c r="DG1311" s="519">
        <v>0</v>
      </c>
      <c r="DH1311" s="519">
        <v>0</v>
      </c>
      <c r="DI1311" s="519">
        <v>0</v>
      </c>
      <c r="DJ1311" s="519">
        <v>0</v>
      </c>
      <c r="DK1311" s="519">
        <v>0</v>
      </c>
      <c r="DL1311" s="519">
        <v>0</v>
      </c>
      <c r="DM1311" s="519">
        <v>0</v>
      </c>
      <c r="DN1311" s="519">
        <v>0</v>
      </c>
      <c r="DO1311" s="519">
        <v>0</v>
      </c>
      <c r="DP1311" s="519">
        <v>0</v>
      </c>
      <c r="DQ1311" s="519">
        <v>0</v>
      </c>
      <c r="DR1311" s="519">
        <v>0</v>
      </c>
      <c r="DS1311" s="519">
        <v>0</v>
      </c>
      <c r="DT1311" s="519">
        <v>0</v>
      </c>
      <c r="DU1311" s="519">
        <v>0</v>
      </c>
      <c r="DV1311" s="519">
        <v>0</v>
      </c>
      <c r="DW1311" s="519">
        <v>0</v>
      </c>
      <c r="DX1311" s="519">
        <v>0</v>
      </c>
    </row>
    <row r="1312" spans="2:128" hidden="1">
      <c r="B1312" s="519" t="s">
        <v>1061</v>
      </c>
      <c r="C1312" s="519"/>
      <c r="D1312" s="519"/>
      <c r="E1312" s="519"/>
      <c r="F1312" s="519">
        <v>1</v>
      </c>
      <c r="G1312" s="519"/>
      <c r="H1312" s="519">
        <v>5</v>
      </c>
      <c r="I1312" s="519">
        <v>15</v>
      </c>
      <c r="J1312" s="519" t="str">
        <f t="shared" si="64"/>
        <v>SDN15010515</v>
      </c>
      <c r="K1312" s="519">
        <v>504</v>
      </c>
      <c r="M1312" s="337" t="s">
        <v>631</v>
      </c>
      <c r="N1312" s="519" t="s">
        <v>1058</v>
      </c>
      <c r="O1312" s="519" t="s">
        <v>1059</v>
      </c>
      <c r="P1312" s="519">
        <v>36</v>
      </c>
      <c r="Q1312" s="183" t="str">
        <f t="shared" si="63"/>
        <v>SDN100136</v>
      </c>
      <c r="R1312" s="519">
        <v>10000</v>
      </c>
      <c r="S1312" s="519">
        <v>10000</v>
      </c>
      <c r="T1312" s="519">
        <v>10000</v>
      </c>
      <c r="U1312" s="519">
        <v>10000</v>
      </c>
      <c r="V1312" s="519">
        <v>10000</v>
      </c>
      <c r="W1312" s="519">
        <v>10000</v>
      </c>
      <c r="X1312" s="519">
        <v>10000</v>
      </c>
      <c r="Y1312" s="519">
        <v>10000</v>
      </c>
      <c r="Z1312" s="519">
        <v>10000</v>
      </c>
      <c r="AA1312" s="519">
        <v>10000</v>
      </c>
      <c r="AB1312" s="519">
        <v>10000</v>
      </c>
      <c r="AC1312" s="519">
        <v>10000</v>
      </c>
      <c r="AD1312" s="519">
        <v>10000</v>
      </c>
      <c r="AE1312" s="519">
        <v>10000</v>
      </c>
      <c r="AF1312" s="519">
        <v>10000</v>
      </c>
      <c r="AG1312" s="519">
        <v>10000</v>
      </c>
      <c r="AH1312" s="519">
        <v>10000</v>
      </c>
      <c r="AI1312" s="519">
        <v>10000</v>
      </c>
      <c r="AJ1312" s="519">
        <v>10000</v>
      </c>
      <c r="AK1312" s="519">
        <v>10000</v>
      </c>
      <c r="AL1312" s="519">
        <v>10000</v>
      </c>
      <c r="AM1312" s="519">
        <v>10000</v>
      </c>
      <c r="AN1312" s="519">
        <v>10000</v>
      </c>
      <c r="AO1312" s="519">
        <v>10000</v>
      </c>
      <c r="AP1312" s="519">
        <v>10000</v>
      </c>
      <c r="AQ1312" s="519">
        <v>0</v>
      </c>
      <c r="AR1312" s="519">
        <v>0</v>
      </c>
      <c r="AS1312" s="519">
        <v>0</v>
      </c>
      <c r="AT1312" s="519">
        <v>0</v>
      </c>
      <c r="AU1312" s="519">
        <v>0</v>
      </c>
      <c r="AV1312" s="519">
        <v>0</v>
      </c>
      <c r="AW1312" s="519">
        <v>0</v>
      </c>
      <c r="AX1312" s="519">
        <v>0</v>
      </c>
      <c r="AY1312" s="519">
        <v>0</v>
      </c>
      <c r="AZ1312" s="519">
        <v>0</v>
      </c>
      <c r="BA1312" s="519">
        <v>0</v>
      </c>
      <c r="BB1312" s="519">
        <v>0</v>
      </c>
      <c r="BC1312" s="519">
        <v>0</v>
      </c>
      <c r="BD1312" s="519">
        <v>0</v>
      </c>
      <c r="BE1312" s="519">
        <v>0</v>
      </c>
      <c r="BF1312" s="519">
        <v>0</v>
      </c>
      <c r="BG1312" s="519">
        <v>0</v>
      </c>
      <c r="BH1312" s="519">
        <v>0</v>
      </c>
      <c r="BI1312" s="519">
        <v>0</v>
      </c>
      <c r="BJ1312" s="519">
        <v>0</v>
      </c>
      <c r="BK1312" s="519">
        <v>0</v>
      </c>
      <c r="BL1312" s="519">
        <v>0</v>
      </c>
      <c r="BM1312" s="519">
        <v>0</v>
      </c>
      <c r="BN1312" s="519">
        <v>0</v>
      </c>
      <c r="BO1312" s="519">
        <v>0</v>
      </c>
      <c r="BP1312" s="519">
        <v>0</v>
      </c>
      <c r="BQ1312" s="519">
        <v>0</v>
      </c>
      <c r="BR1312" s="519">
        <v>0</v>
      </c>
      <c r="BS1312" s="519">
        <v>0</v>
      </c>
      <c r="BT1312" s="519">
        <v>0</v>
      </c>
      <c r="BU1312" s="519">
        <v>0</v>
      </c>
      <c r="BV1312" s="519">
        <v>0</v>
      </c>
      <c r="BW1312" s="519">
        <v>0</v>
      </c>
      <c r="BX1312" s="519">
        <v>0</v>
      </c>
      <c r="BY1312" s="519">
        <v>0</v>
      </c>
      <c r="BZ1312" s="519">
        <v>0</v>
      </c>
      <c r="CA1312" s="519">
        <v>0</v>
      </c>
      <c r="CB1312" s="519">
        <v>0</v>
      </c>
      <c r="CC1312" s="519">
        <v>0</v>
      </c>
      <c r="CD1312" s="519">
        <v>0</v>
      </c>
      <c r="CE1312" s="519">
        <v>0</v>
      </c>
      <c r="CF1312" s="519">
        <v>0</v>
      </c>
      <c r="CG1312" s="519">
        <v>0</v>
      </c>
      <c r="CH1312" s="519">
        <v>0</v>
      </c>
      <c r="CI1312" s="519">
        <v>0</v>
      </c>
      <c r="CJ1312" s="519">
        <v>0</v>
      </c>
      <c r="CK1312" s="519">
        <v>0</v>
      </c>
      <c r="CL1312" s="519">
        <v>0</v>
      </c>
      <c r="CM1312" s="519">
        <v>0</v>
      </c>
      <c r="CN1312" s="519">
        <v>0</v>
      </c>
      <c r="CO1312" s="519">
        <v>0</v>
      </c>
      <c r="CP1312" s="519">
        <v>0</v>
      </c>
      <c r="CQ1312" s="519">
        <v>0</v>
      </c>
      <c r="CR1312" s="519">
        <v>0</v>
      </c>
      <c r="CS1312" s="519">
        <v>0</v>
      </c>
      <c r="CT1312" s="519">
        <v>0</v>
      </c>
      <c r="CU1312" s="519">
        <v>0</v>
      </c>
      <c r="CV1312" s="519">
        <v>0</v>
      </c>
      <c r="CW1312" s="519">
        <v>0</v>
      </c>
      <c r="CX1312" s="519">
        <v>0</v>
      </c>
      <c r="CY1312" s="519">
        <v>0</v>
      </c>
      <c r="CZ1312" s="519">
        <v>0</v>
      </c>
      <c r="DA1312" s="519">
        <v>0</v>
      </c>
      <c r="DB1312" s="519">
        <v>0</v>
      </c>
      <c r="DC1312" s="519">
        <v>0</v>
      </c>
      <c r="DD1312" s="519">
        <v>0</v>
      </c>
      <c r="DE1312" s="519">
        <v>0</v>
      </c>
      <c r="DF1312" s="519">
        <v>0</v>
      </c>
      <c r="DG1312" s="519">
        <v>0</v>
      </c>
      <c r="DH1312" s="519">
        <v>0</v>
      </c>
      <c r="DI1312" s="519">
        <v>0</v>
      </c>
      <c r="DJ1312" s="519">
        <v>0</v>
      </c>
      <c r="DK1312" s="519">
        <v>0</v>
      </c>
      <c r="DL1312" s="519">
        <v>0</v>
      </c>
      <c r="DM1312" s="519">
        <v>0</v>
      </c>
      <c r="DN1312" s="519">
        <v>0</v>
      </c>
      <c r="DO1312" s="519">
        <v>0</v>
      </c>
      <c r="DP1312" s="519">
        <v>0</v>
      </c>
      <c r="DQ1312" s="519">
        <v>0</v>
      </c>
      <c r="DR1312" s="519">
        <v>0</v>
      </c>
      <c r="DS1312" s="519">
        <v>0</v>
      </c>
      <c r="DT1312" s="519">
        <v>0</v>
      </c>
      <c r="DU1312" s="519">
        <v>0</v>
      </c>
      <c r="DV1312" s="519">
        <v>0</v>
      </c>
      <c r="DW1312" s="519">
        <v>0</v>
      </c>
      <c r="DX1312" s="519">
        <v>0</v>
      </c>
    </row>
    <row r="1313" spans="2:128" hidden="1">
      <c r="B1313" s="519" t="s">
        <v>1061</v>
      </c>
      <c r="C1313" s="519"/>
      <c r="D1313" s="519"/>
      <c r="E1313" s="519"/>
      <c r="F1313" s="519">
        <v>1</v>
      </c>
      <c r="G1313" s="519"/>
      <c r="H1313" s="519">
        <v>6</v>
      </c>
      <c r="I1313" s="519">
        <v>1</v>
      </c>
      <c r="J1313" s="519" t="str">
        <f t="shared" si="64"/>
        <v>SDN15010601</v>
      </c>
      <c r="K1313" s="519">
        <v>630</v>
      </c>
      <c r="M1313" s="337" t="s">
        <v>631</v>
      </c>
      <c r="N1313" s="519" t="s">
        <v>1058</v>
      </c>
      <c r="O1313" s="519" t="s">
        <v>1059</v>
      </c>
      <c r="P1313" s="519">
        <v>37</v>
      </c>
      <c r="Q1313" s="183" t="str">
        <f t="shared" si="63"/>
        <v>SDN100137</v>
      </c>
      <c r="R1313" s="519">
        <v>10000</v>
      </c>
      <c r="S1313" s="519">
        <v>10000</v>
      </c>
      <c r="T1313" s="519">
        <v>10000</v>
      </c>
      <c r="U1313" s="519">
        <v>10000</v>
      </c>
      <c r="V1313" s="519">
        <v>10000</v>
      </c>
      <c r="W1313" s="519">
        <v>10000</v>
      </c>
      <c r="X1313" s="519">
        <v>10000</v>
      </c>
      <c r="Y1313" s="519">
        <v>10000</v>
      </c>
      <c r="Z1313" s="519">
        <v>10000</v>
      </c>
      <c r="AA1313" s="519">
        <v>10000</v>
      </c>
      <c r="AB1313" s="519">
        <v>10000</v>
      </c>
      <c r="AC1313" s="519">
        <v>10000</v>
      </c>
      <c r="AD1313" s="519">
        <v>10000</v>
      </c>
      <c r="AE1313" s="519">
        <v>10000</v>
      </c>
      <c r="AF1313" s="519">
        <v>10000</v>
      </c>
      <c r="AG1313" s="519">
        <v>10000</v>
      </c>
      <c r="AH1313" s="519">
        <v>10000</v>
      </c>
      <c r="AI1313" s="519">
        <v>10000</v>
      </c>
      <c r="AJ1313" s="519">
        <v>10000</v>
      </c>
      <c r="AK1313" s="519">
        <v>10000</v>
      </c>
      <c r="AL1313" s="519">
        <v>10000</v>
      </c>
      <c r="AM1313" s="519">
        <v>10000</v>
      </c>
      <c r="AN1313" s="519">
        <v>10000</v>
      </c>
      <c r="AO1313" s="519">
        <v>10000</v>
      </c>
      <c r="AP1313" s="519">
        <v>10000</v>
      </c>
      <c r="AQ1313" s="519">
        <v>0</v>
      </c>
      <c r="AR1313" s="519">
        <v>0</v>
      </c>
      <c r="AS1313" s="519">
        <v>0</v>
      </c>
      <c r="AT1313" s="519">
        <v>0</v>
      </c>
      <c r="AU1313" s="519">
        <v>0</v>
      </c>
      <c r="AV1313" s="519">
        <v>0</v>
      </c>
      <c r="AW1313" s="519">
        <v>0</v>
      </c>
      <c r="AX1313" s="519">
        <v>0</v>
      </c>
      <c r="AY1313" s="519">
        <v>0</v>
      </c>
      <c r="AZ1313" s="519">
        <v>0</v>
      </c>
      <c r="BA1313" s="519">
        <v>0</v>
      </c>
      <c r="BB1313" s="519">
        <v>0</v>
      </c>
      <c r="BC1313" s="519">
        <v>0</v>
      </c>
      <c r="BD1313" s="519">
        <v>0</v>
      </c>
      <c r="BE1313" s="519">
        <v>0</v>
      </c>
      <c r="BF1313" s="519">
        <v>0</v>
      </c>
      <c r="BG1313" s="519">
        <v>0</v>
      </c>
      <c r="BH1313" s="519">
        <v>0</v>
      </c>
      <c r="BI1313" s="519">
        <v>0</v>
      </c>
      <c r="BJ1313" s="519">
        <v>0</v>
      </c>
      <c r="BK1313" s="519">
        <v>0</v>
      </c>
      <c r="BL1313" s="519">
        <v>0</v>
      </c>
      <c r="BM1313" s="519">
        <v>0</v>
      </c>
      <c r="BN1313" s="519">
        <v>0</v>
      </c>
      <c r="BO1313" s="519">
        <v>0</v>
      </c>
      <c r="BP1313" s="519">
        <v>0</v>
      </c>
      <c r="BQ1313" s="519">
        <v>0</v>
      </c>
      <c r="BR1313" s="519">
        <v>0</v>
      </c>
      <c r="BS1313" s="519">
        <v>0</v>
      </c>
      <c r="BT1313" s="519">
        <v>0</v>
      </c>
      <c r="BU1313" s="519">
        <v>0</v>
      </c>
      <c r="BV1313" s="519">
        <v>0</v>
      </c>
      <c r="BW1313" s="519">
        <v>0</v>
      </c>
      <c r="BX1313" s="519">
        <v>0</v>
      </c>
      <c r="BY1313" s="519">
        <v>0</v>
      </c>
      <c r="BZ1313" s="519">
        <v>0</v>
      </c>
      <c r="CA1313" s="519">
        <v>0</v>
      </c>
      <c r="CB1313" s="519">
        <v>0</v>
      </c>
      <c r="CC1313" s="519">
        <v>0</v>
      </c>
      <c r="CD1313" s="519">
        <v>0</v>
      </c>
      <c r="CE1313" s="519">
        <v>0</v>
      </c>
      <c r="CF1313" s="519">
        <v>0</v>
      </c>
      <c r="CG1313" s="519">
        <v>0</v>
      </c>
      <c r="CH1313" s="519">
        <v>0</v>
      </c>
      <c r="CI1313" s="519">
        <v>0</v>
      </c>
      <c r="CJ1313" s="519">
        <v>0</v>
      </c>
      <c r="CK1313" s="519">
        <v>0</v>
      </c>
      <c r="CL1313" s="519">
        <v>0</v>
      </c>
      <c r="CM1313" s="519">
        <v>0</v>
      </c>
      <c r="CN1313" s="519">
        <v>0</v>
      </c>
      <c r="CO1313" s="519">
        <v>0</v>
      </c>
      <c r="CP1313" s="519">
        <v>0</v>
      </c>
      <c r="CQ1313" s="519">
        <v>0</v>
      </c>
      <c r="CR1313" s="519">
        <v>0</v>
      </c>
      <c r="CS1313" s="519">
        <v>0</v>
      </c>
      <c r="CT1313" s="519">
        <v>0</v>
      </c>
      <c r="CU1313" s="519">
        <v>0</v>
      </c>
      <c r="CV1313" s="519">
        <v>0</v>
      </c>
      <c r="CW1313" s="519">
        <v>0</v>
      </c>
      <c r="CX1313" s="519">
        <v>0</v>
      </c>
      <c r="CY1313" s="519">
        <v>0</v>
      </c>
      <c r="CZ1313" s="519">
        <v>0</v>
      </c>
      <c r="DA1313" s="519">
        <v>0</v>
      </c>
      <c r="DB1313" s="519">
        <v>0</v>
      </c>
      <c r="DC1313" s="519">
        <v>0</v>
      </c>
      <c r="DD1313" s="519">
        <v>0</v>
      </c>
      <c r="DE1313" s="519">
        <v>0</v>
      </c>
      <c r="DF1313" s="519">
        <v>0</v>
      </c>
      <c r="DG1313" s="519">
        <v>0</v>
      </c>
      <c r="DH1313" s="519">
        <v>0</v>
      </c>
      <c r="DI1313" s="519">
        <v>0</v>
      </c>
      <c r="DJ1313" s="519">
        <v>0</v>
      </c>
      <c r="DK1313" s="519">
        <v>0</v>
      </c>
      <c r="DL1313" s="519">
        <v>0</v>
      </c>
      <c r="DM1313" s="519">
        <v>0</v>
      </c>
      <c r="DN1313" s="519">
        <v>0</v>
      </c>
      <c r="DO1313" s="519">
        <v>0</v>
      </c>
      <c r="DP1313" s="519">
        <v>0</v>
      </c>
      <c r="DQ1313" s="519">
        <v>0</v>
      </c>
      <c r="DR1313" s="519">
        <v>0</v>
      </c>
      <c r="DS1313" s="519">
        <v>0</v>
      </c>
      <c r="DT1313" s="519">
        <v>0</v>
      </c>
      <c r="DU1313" s="519">
        <v>0</v>
      </c>
      <c r="DV1313" s="519">
        <v>0</v>
      </c>
      <c r="DW1313" s="519">
        <v>0</v>
      </c>
      <c r="DX1313" s="519">
        <v>0</v>
      </c>
    </row>
    <row r="1314" spans="2:128" hidden="1">
      <c r="B1314" s="519" t="s">
        <v>1061</v>
      </c>
      <c r="C1314" s="519"/>
      <c r="D1314" s="519"/>
      <c r="E1314" s="519"/>
      <c r="F1314" s="519">
        <v>1</v>
      </c>
      <c r="G1314" s="519"/>
      <c r="H1314" s="519">
        <v>6</v>
      </c>
      <c r="I1314" s="519">
        <v>2</v>
      </c>
      <c r="J1314" s="519" t="str">
        <f t="shared" si="64"/>
        <v>SDN15010602</v>
      </c>
      <c r="K1314" s="519">
        <v>630</v>
      </c>
      <c r="M1314" s="337" t="s">
        <v>631</v>
      </c>
      <c r="N1314" s="519" t="s">
        <v>1058</v>
      </c>
      <c r="O1314" s="519" t="s">
        <v>1059</v>
      </c>
      <c r="P1314" s="519">
        <v>38</v>
      </c>
      <c r="Q1314" s="183" t="str">
        <f t="shared" si="63"/>
        <v>SDN100138</v>
      </c>
      <c r="R1314" s="519">
        <v>10000</v>
      </c>
      <c r="S1314" s="519">
        <v>10000</v>
      </c>
      <c r="T1314" s="519">
        <v>10000</v>
      </c>
      <c r="U1314" s="519">
        <v>10000</v>
      </c>
      <c r="V1314" s="519">
        <v>10000</v>
      </c>
      <c r="W1314" s="519">
        <v>10000</v>
      </c>
      <c r="X1314" s="519">
        <v>10000</v>
      </c>
      <c r="Y1314" s="519">
        <v>10000</v>
      </c>
      <c r="Z1314" s="519">
        <v>10000</v>
      </c>
      <c r="AA1314" s="519">
        <v>10000</v>
      </c>
      <c r="AB1314" s="519">
        <v>10000</v>
      </c>
      <c r="AC1314" s="519">
        <v>10000</v>
      </c>
      <c r="AD1314" s="519">
        <v>10000</v>
      </c>
      <c r="AE1314" s="519">
        <v>10000</v>
      </c>
      <c r="AF1314" s="519">
        <v>10000</v>
      </c>
      <c r="AG1314" s="519">
        <v>10000</v>
      </c>
      <c r="AH1314" s="519">
        <v>10000</v>
      </c>
      <c r="AI1314" s="519">
        <v>10000</v>
      </c>
      <c r="AJ1314" s="519">
        <v>10000</v>
      </c>
      <c r="AK1314" s="519">
        <v>10000</v>
      </c>
      <c r="AL1314" s="519">
        <v>10000</v>
      </c>
      <c r="AM1314" s="519">
        <v>10000</v>
      </c>
      <c r="AN1314" s="519">
        <v>10000</v>
      </c>
      <c r="AO1314" s="519">
        <v>10000</v>
      </c>
      <c r="AP1314" s="519">
        <v>10000</v>
      </c>
      <c r="AQ1314" s="519">
        <v>0</v>
      </c>
      <c r="AR1314" s="519">
        <v>0</v>
      </c>
      <c r="AS1314" s="519">
        <v>0</v>
      </c>
      <c r="AT1314" s="519">
        <v>0</v>
      </c>
      <c r="AU1314" s="519">
        <v>0</v>
      </c>
      <c r="AV1314" s="519">
        <v>0</v>
      </c>
      <c r="AW1314" s="519">
        <v>0</v>
      </c>
      <c r="AX1314" s="519">
        <v>0</v>
      </c>
      <c r="AY1314" s="519">
        <v>0</v>
      </c>
      <c r="AZ1314" s="519">
        <v>0</v>
      </c>
      <c r="BA1314" s="519">
        <v>0</v>
      </c>
      <c r="BB1314" s="519">
        <v>0</v>
      </c>
      <c r="BC1314" s="519">
        <v>0</v>
      </c>
      <c r="BD1314" s="519">
        <v>0</v>
      </c>
      <c r="BE1314" s="519">
        <v>0</v>
      </c>
      <c r="BF1314" s="519">
        <v>0</v>
      </c>
      <c r="BG1314" s="519">
        <v>0</v>
      </c>
      <c r="BH1314" s="519">
        <v>0</v>
      </c>
      <c r="BI1314" s="519">
        <v>0</v>
      </c>
      <c r="BJ1314" s="519">
        <v>0</v>
      </c>
      <c r="BK1314" s="519">
        <v>0</v>
      </c>
      <c r="BL1314" s="519">
        <v>0</v>
      </c>
      <c r="BM1314" s="519">
        <v>0</v>
      </c>
      <c r="BN1314" s="519">
        <v>0</v>
      </c>
      <c r="BO1314" s="519">
        <v>0</v>
      </c>
      <c r="BP1314" s="519">
        <v>0</v>
      </c>
      <c r="BQ1314" s="519">
        <v>0</v>
      </c>
      <c r="BR1314" s="519">
        <v>0</v>
      </c>
      <c r="BS1314" s="519">
        <v>0</v>
      </c>
      <c r="BT1314" s="519">
        <v>0</v>
      </c>
      <c r="BU1314" s="519">
        <v>0</v>
      </c>
      <c r="BV1314" s="519">
        <v>0</v>
      </c>
      <c r="BW1314" s="519">
        <v>0</v>
      </c>
      <c r="BX1314" s="519">
        <v>0</v>
      </c>
      <c r="BY1314" s="519">
        <v>0</v>
      </c>
      <c r="BZ1314" s="519">
        <v>0</v>
      </c>
      <c r="CA1314" s="519">
        <v>0</v>
      </c>
      <c r="CB1314" s="519">
        <v>0</v>
      </c>
      <c r="CC1314" s="519">
        <v>0</v>
      </c>
      <c r="CD1314" s="519">
        <v>0</v>
      </c>
      <c r="CE1314" s="519">
        <v>0</v>
      </c>
      <c r="CF1314" s="519">
        <v>0</v>
      </c>
      <c r="CG1314" s="519">
        <v>0</v>
      </c>
      <c r="CH1314" s="519">
        <v>0</v>
      </c>
      <c r="CI1314" s="519">
        <v>0</v>
      </c>
      <c r="CJ1314" s="519">
        <v>0</v>
      </c>
      <c r="CK1314" s="519">
        <v>0</v>
      </c>
      <c r="CL1314" s="519">
        <v>0</v>
      </c>
      <c r="CM1314" s="519">
        <v>0</v>
      </c>
      <c r="CN1314" s="519">
        <v>0</v>
      </c>
      <c r="CO1314" s="519">
        <v>0</v>
      </c>
      <c r="CP1314" s="519">
        <v>0</v>
      </c>
      <c r="CQ1314" s="519">
        <v>0</v>
      </c>
      <c r="CR1314" s="519">
        <v>0</v>
      </c>
      <c r="CS1314" s="519">
        <v>0</v>
      </c>
      <c r="CT1314" s="519">
        <v>0</v>
      </c>
      <c r="CU1314" s="519">
        <v>0</v>
      </c>
      <c r="CV1314" s="519">
        <v>0</v>
      </c>
      <c r="CW1314" s="519">
        <v>0</v>
      </c>
      <c r="CX1314" s="519">
        <v>0</v>
      </c>
      <c r="CY1314" s="519">
        <v>0</v>
      </c>
      <c r="CZ1314" s="519">
        <v>0</v>
      </c>
      <c r="DA1314" s="519">
        <v>0</v>
      </c>
      <c r="DB1314" s="519">
        <v>0</v>
      </c>
      <c r="DC1314" s="519">
        <v>0</v>
      </c>
      <c r="DD1314" s="519">
        <v>0</v>
      </c>
      <c r="DE1314" s="519">
        <v>0</v>
      </c>
      <c r="DF1314" s="519">
        <v>0</v>
      </c>
      <c r="DG1314" s="519">
        <v>0</v>
      </c>
      <c r="DH1314" s="519">
        <v>0</v>
      </c>
      <c r="DI1314" s="519">
        <v>0</v>
      </c>
      <c r="DJ1314" s="519">
        <v>0</v>
      </c>
      <c r="DK1314" s="519">
        <v>0</v>
      </c>
      <c r="DL1314" s="519">
        <v>0</v>
      </c>
      <c r="DM1314" s="519">
        <v>0</v>
      </c>
      <c r="DN1314" s="519">
        <v>0</v>
      </c>
      <c r="DO1314" s="519">
        <v>0</v>
      </c>
      <c r="DP1314" s="519">
        <v>0</v>
      </c>
      <c r="DQ1314" s="519">
        <v>0</v>
      </c>
      <c r="DR1314" s="519">
        <v>0</v>
      </c>
      <c r="DS1314" s="519">
        <v>0</v>
      </c>
      <c r="DT1314" s="519">
        <v>0</v>
      </c>
      <c r="DU1314" s="519">
        <v>0</v>
      </c>
      <c r="DV1314" s="519">
        <v>0</v>
      </c>
      <c r="DW1314" s="519">
        <v>0</v>
      </c>
      <c r="DX1314" s="519">
        <v>0</v>
      </c>
    </row>
    <row r="1315" spans="2:128" hidden="1">
      <c r="B1315" s="519" t="s">
        <v>1061</v>
      </c>
      <c r="C1315" s="519"/>
      <c r="D1315" s="519"/>
      <c r="E1315" s="519"/>
      <c r="F1315" s="519">
        <v>1</v>
      </c>
      <c r="G1315" s="519"/>
      <c r="H1315" s="519">
        <v>6</v>
      </c>
      <c r="I1315" s="519">
        <v>3</v>
      </c>
      <c r="J1315" s="519" t="str">
        <f t="shared" si="64"/>
        <v>SDN15010603</v>
      </c>
      <c r="K1315" s="519">
        <v>630</v>
      </c>
      <c r="M1315" s="337" t="s">
        <v>631</v>
      </c>
      <c r="N1315" s="519" t="s">
        <v>1058</v>
      </c>
      <c r="O1315" s="519" t="s">
        <v>1059</v>
      </c>
      <c r="P1315" s="519">
        <v>39</v>
      </c>
      <c r="Q1315" s="183" t="str">
        <f t="shared" si="63"/>
        <v>SDN100139</v>
      </c>
      <c r="R1315" s="519">
        <v>10000</v>
      </c>
      <c r="S1315" s="519">
        <v>10000</v>
      </c>
      <c r="T1315" s="519">
        <v>10000</v>
      </c>
      <c r="U1315" s="519">
        <v>10000</v>
      </c>
      <c r="V1315" s="519">
        <v>10000</v>
      </c>
      <c r="W1315" s="519">
        <v>10000</v>
      </c>
      <c r="X1315" s="519">
        <v>10000</v>
      </c>
      <c r="Y1315" s="519">
        <v>10000</v>
      </c>
      <c r="Z1315" s="519">
        <v>10000</v>
      </c>
      <c r="AA1315" s="519">
        <v>10000</v>
      </c>
      <c r="AB1315" s="519">
        <v>10000</v>
      </c>
      <c r="AC1315" s="519">
        <v>10000</v>
      </c>
      <c r="AD1315" s="519">
        <v>10000</v>
      </c>
      <c r="AE1315" s="519">
        <v>10000</v>
      </c>
      <c r="AF1315" s="519">
        <v>10000</v>
      </c>
      <c r="AG1315" s="519">
        <v>10000</v>
      </c>
      <c r="AH1315" s="519">
        <v>10000</v>
      </c>
      <c r="AI1315" s="519">
        <v>10000</v>
      </c>
      <c r="AJ1315" s="519">
        <v>10000</v>
      </c>
      <c r="AK1315" s="519">
        <v>10000</v>
      </c>
      <c r="AL1315" s="519">
        <v>10000</v>
      </c>
      <c r="AM1315" s="519">
        <v>10000</v>
      </c>
      <c r="AN1315" s="519">
        <v>10000</v>
      </c>
      <c r="AO1315" s="519">
        <v>10000</v>
      </c>
      <c r="AP1315" s="519">
        <v>10000</v>
      </c>
      <c r="AQ1315" s="519">
        <v>0</v>
      </c>
      <c r="AR1315" s="519">
        <v>0</v>
      </c>
      <c r="AS1315" s="519">
        <v>0</v>
      </c>
      <c r="AT1315" s="519">
        <v>0</v>
      </c>
      <c r="AU1315" s="519">
        <v>0</v>
      </c>
      <c r="AV1315" s="519">
        <v>0</v>
      </c>
      <c r="AW1315" s="519">
        <v>0</v>
      </c>
      <c r="AX1315" s="519">
        <v>0</v>
      </c>
      <c r="AY1315" s="519">
        <v>0</v>
      </c>
      <c r="AZ1315" s="519">
        <v>0</v>
      </c>
      <c r="BA1315" s="519">
        <v>0</v>
      </c>
      <c r="BB1315" s="519">
        <v>0</v>
      </c>
      <c r="BC1315" s="519">
        <v>0</v>
      </c>
      <c r="BD1315" s="519">
        <v>0</v>
      </c>
      <c r="BE1315" s="519">
        <v>0</v>
      </c>
      <c r="BF1315" s="519">
        <v>0</v>
      </c>
      <c r="BG1315" s="519">
        <v>0</v>
      </c>
      <c r="BH1315" s="519">
        <v>0</v>
      </c>
      <c r="BI1315" s="519">
        <v>0</v>
      </c>
      <c r="BJ1315" s="519">
        <v>0</v>
      </c>
      <c r="BK1315" s="519">
        <v>0</v>
      </c>
      <c r="BL1315" s="519">
        <v>0</v>
      </c>
      <c r="BM1315" s="519">
        <v>0</v>
      </c>
      <c r="BN1315" s="519">
        <v>0</v>
      </c>
      <c r="BO1315" s="519">
        <v>0</v>
      </c>
      <c r="BP1315" s="519">
        <v>0</v>
      </c>
      <c r="BQ1315" s="519">
        <v>0</v>
      </c>
      <c r="BR1315" s="519">
        <v>0</v>
      </c>
      <c r="BS1315" s="519">
        <v>0</v>
      </c>
      <c r="BT1315" s="519">
        <v>0</v>
      </c>
      <c r="BU1315" s="519">
        <v>0</v>
      </c>
      <c r="BV1315" s="519">
        <v>0</v>
      </c>
      <c r="BW1315" s="519">
        <v>0</v>
      </c>
      <c r="BX1315" s="519">
        <v>0</v>
      </c>
      <c r="BY1315" s="519">
        <v>0</v>
      </c>
      <c r="BZ1315" s="519">
        <v>0</v>
      </c>
      <c r="CA1315" s="519">
        <v>0</v>
      </c>
      <c r="CB1315" s="519">
        <v>0</v>
      </c>
      <c r="CC1315" s="519">
        <v>0</v>
      </c>
      <c r="CD1315" s="519">
        <v>0</v>
      </c>
      <c r="CE1315" s="519">
        <v>0</v>
      </c>
      <c r="CF1315" s="519">
        <v>0</v>
      </c>
      <c r="CG1315" s="519">
        <v>0</v>
      </c>
      <c r="CH1315" s="519">
        <v>0</v>
      </c>
      <c r="CI1315" s="519">
        <v>0</v>
      </c>
      <c r="CJ1315" s="519">
        <v>0</v>
      </c>
      <c r="CK1315" s="519">
        <v>0</v>
      </c>
      <c r="CL1315" s="519">
        <v>0</v>
      </c>
      <c r="CM1315" s="519">
        <v>0</v>
      </c>
      <c r="CN1315" s="519">
        <v>0</v>
      </c>
      <c r="CO1315" s="519">
        <v>0</v>
      </c>
      <c r="CP1315" s="519">
        <v>0</v>
      </c>
      <c r="CQ1315" s="519">
        <v>0</v>
      </c>
      <c r="CR1315" s="519">
        <v>0</v>
      </c>
      <c r="CS1315" s="519">
        <v>0</v>
      </c>
      <c r="CT1315" s="519">
        <v>0</v>
      </c>
      <c r="CU1315" s="519">
        <v>0</v>
      </c>
      <c r="CV1315" s="519">
        <v>0</v>
      </c>
      <c r="CW1315" s="519">
        <v>0</v>
      </c>
      <c r="CX1315" s="519">
        <v>0</v>
      </c>
      <c r="CY1315" s="519">
        <v>0</v>
      </c>
      <c r="CZ1315" s="519">
        <v>0</v>
      </c>
      <c r="DA1315" s="519">
        <v>0</v>
      </c>
      <c r="DB1315" s="519">
        <v>0</v>
      </c>
      <c r="DC1315" s="519">
        <v>0</v>
      </c>
      <c r="DD1315" s="519">
        <v>0</v>
      </c>
      <c r="DE1315" s="519">
        <v>0</v>
      </c>
      <c r="DF1315" s="519">
        <v>0</v>
      </c>
      <c r="DG1315" s="519">
        <v>0</v>
      </c>
      <c r="DH1315" s="519">
        <v>0</v>
      </c>
      <c r="DI1315" s="519">
        <v>0</v>
      </c>
      <c r="DJ1315" s="519">
        <v>0</v>
      </c>
      <c r="DK1315" s="519">
        <v>0</v>
      </c>
      <c r="DL1315" s="519">
        <v>0</v>
      </c>
      <c r="DM1315" s="519">
        <v>0</v>
      </c>
      <c r="DN1315" s="519">
        <v>0</v>
      </c>
      <c r="DO1315" s="519">
        <v>0</v>
      </c>
      <c r="DP1315" s="519">
        <v>0</v>
      </c>
      <c r="DQ1315" s="519">
        <v>0</v>
      </c>
      <c r="DR1315" s="519">
        <v>0</v>
      </c>
      <c r="DS1315" s="519">
        <v>0</v>
      </c>
      <c r="DT1315" s="519">
        <v>0</v>
      </c>
      <c r="DU1315" s="519">
        <v>0</v>
      </c>
      <c r="DV1315" s="519">
        <v>0</v>
      </c>
      <c r="DW1315" s="519">
        <v>0</v>
      </c>
      <c r="DX1315" s="519">
        <v>0</v>
      </c>
    </row>
    <row r="1316" spans="2:128" hidden="1">
      <c r="B1316" s="519" t="s">
        <v>1061</v>
      </c>
      <c r="C1316" s="519"/>
      <c r="D1316" s="519"/>
      <c r="E1316" s="519"/>
      <c r="F1316" s="519">
        <v>1</v>
      </c>
      <c r="G1316" s="519"/>
      <c r="H1316" s="519">
        <v>6</v>
      </c>
      <c r="I1316" s="519">
        <v>4</v>
      </c>
      <c r="J1316" s="519" t="str">
        <f t="shared" si="64"/>
        <v>SDN15010604</v>
      </c>
      <c r="K1316" s="519">
        <v>630</v>
      </c>
      <c r="M1316" s="337" t="s">
        <v>631</v>
      </c>
      <c r="N1316" s="519" t="s">
        <v>1058</v>
      </c>
      <c r="O1316" s="519" t="s">
        <v>1059</v>
      </c>
      <c r="P1316" s="519">
        <v>40</v>
      </c>
      <c r="Q1316" s="183" t="str">
        <f t="shared" si="63"/>
        <v>SDN100140</v>
      </c>
      <c r="R1316" s="519">
        <v>10000</v>
      </c>
      <c r="S1316" s="519">
        <v>10000</v>
      </c>
      <c r="T1316" s="519">
        <v>10000</v>
      </c>
      <c r="U1316" s="519">
        <v>10000</v>
      </c>
      <c r="V1316" s="519">
        <v>10000</v>
      </c>
      <c r="W1316" s="519">
        <v>10000</v>
      </c>
      <c r="X1316" s="519">
        <v>10000</v>
      </c>
      <c r="Y1316" s="519">
        <v>10000</v>
      </c>
      <c r="Z1316" s="519">
        <v>10000</v>
      </c>
      <c r="AA1316" s="519">
        <v>10000</v>
      </c>
      <c r="AB1316" s="519">
        <v>10000</v>
      </c>
      <c r="AC1316" s="519">
        <v>10000</v>
      </c>
      <c r="AD1316" s="519">
        <v>10000</v>
      </c>
      <c r="AE1316" s="519">
        <v>10000</v>
      </c>
      <c r="AF1316" s="519">
        <v>10000</v>
      </c>
      <c r="AG1316" s="519">
        <v>10000</v>
      </c>
      <c r="AH1316" s="519">
        <v>10000</v>
      </c>
      <c r="AI1316" s="519">
        <v>10000</v>
      </c>
      <c r="AJ1316" s="519">
        <v>10000</v>
      </c>
      <c r="AK1316" s="519">
        <v>10000</v>
      </c>
      <c r="AL1316" s="519">
        <v>10000</v>
      </c>
      <c r="AM1316" s="519">
        <v>10000</v>
      </c>
      <c r="AN1316" s="519">
        <v>10000</v>
      </c>
      <c r="AO1316" s="519">
        <v>10000</v>
      </c>
      <c r="AP1316" s="519">
        <v>10000</v>
      </c>
      <c r="AQ1316" s="519">
        <v>0</v>
      </c>
      <c r="AR1316" s="519">
        <v>0</v>
      </c>
      <c r="AS1316" s="519">
        <v>0</v>
      </c>
      <c r="AT1316" s="519">
        <v>0</v>
      </c>
      <c r="AU1316" s="519">
        <v>0</v>
      </c>
      <c r="AV1316" s="519">
        <v>0</v>
      </c>
      <c r="AW1316" s="519">
        <v>0</v>
      </c>
      <c r="AX1316" s="519">
        <v>0</v>
      </c>
      <c r="AY1316" s="519">
        <v>0</v>
      </c>
      <c r="AZ1316" s="519">
        <v>0</v>
      </c>
      <c r="BA1316" s="519">
        <v>0</v>
      </c>
      <c r="BB1316" s="519">
        <v>0</v>
      </c>
      <c r="BC1316" s="519">
        <v>0</v>
      </c>
      <c r="BD1316" s="519">
        <v>0</v>
      </c>
      <c r="BE1316" s="519">
        <v>0</v>
      </c>
      <c r="BF1316" s="519">
        <v>0</v>
      </c>
      <c r="BG1316" s="519">
        <v>0</v>
      </c>
      <c r="BH1316" s="519">
        <v>0</v>
      </c>
      <c r="BI1316" s="519">
        <v>0</v>
      </c>
      <c r="BJ1316" s="519">
        <v>0</v>
      </c>
      <c r="BK1316" s="519">
        <v>0</v>
      </c>
      <c r="BL1316" s="519">
        <v>0</v>
      </c>
      <c r="BM1316" s="519">
        <v>0</v>
      </c>
      <c r="BN1316" s="519">
        <v>0</v>
      </c>
      <c r="BO1316" s="519">
        <v>0</v>
      </c>
      <c r="BP1316" s="519">
        <v>0</v>
      </c>
      <c r="BQ1316" s="519">
        <v>0</v>
      </c>
      <c r="BR1316" s="519">
        <v>0</v>
      </c>
      <c r="BS1316" s="519">
        <v>0</v>
      </c>
      <c r="BT1316" s="519">
        <v>0</v>
      </c>
      <c r="BU1316" s="519">
        <v>0</v>
      </c>
      <c r="BV1316" s="519">
        <v>0</v>
      </c>
      <c r="BW1316" s="519">
        <v>0</v>
      </c>
      <c r="BX1316" s="519">
        <v>0</v>
      </c>
      <c r="BY1316" s="519">
        <v>0</v>
      </c>
      <c r="BZ1316" s="519">
        <v>0</v>
      </c>
      <c r="CA1316" s="519">
        <v>0</v>
      </c>
      <c r="CB1316" s="519">
        <v>0</v>
      </c>
      <c r="CC1316" s="519">
        <v>0</v>
      </c>
      <c r="CD1316" s="519">
        <v>0</v>
      </c>
      <c r="CE1316" s="519">
        <v>0</v>
      </c>
      <c r="CF1316" s="519">
        <v>0</v>
      </c>
      <c r="CG1316" s="519">
        <v>0</v>
      </c>
      <c r="CH1316" s="519">
        <v>0</v>
      </c>
      <c r="CI1316" s="519">
        <v>0</v>
      </c>
      <c r="CJ1316" s="519">
        <v>0</v>
      </c>
      <c r="CK1316" s="519">
        <v>0</v>
      </c>
      <c r="CL1316" s="519">
        <v>0</v>
      </c>
      <c r="CM1316" s="519">
        <v>0</v>
      </c>
      <c r="CN1316" s="519">
        <v>0</v>
      </c>
      <c r="CO1316" s="519">
        <v>0</v>
      </c>
      <c r="CP1316" s="519">
        <v>0</v>
      </c>
      <c r="CQ1316" s="519">
        <v>0</v>
      </c>
      <c r="CR1316" s="519">
        <v>0</v>
      </c>
      <c r="CS1316" s="519">
        <v>0</v>
      </c>
      <c r="CT1316" s="519">
        <v>0</v>
      </c>
      <c r="CU1316" s="519">
        <v>0</v>
      </c>
      <c r="CV1316" s="519">
        <v>0</v>
      </c>
      <c r="CW1316" s="519">
        <v>0</v>
      </c>
      <c r="CX1316" s="519">
        <v>0</v>
      </c>
      <c r="CY1316" s="519">
        <v>0</v>
      </c>
      <c r="CZ1316" s="519">
        <v>0</v>
      </c>
      <c r="DA1316" s="519">
        <v>0</v>
      </c>
      <c r="DB1316" s="519">
        <v>0</v>
      </c>
      <c r="DC1316" s="519">
        <v>0</v>
      </c>
      <c r="DD1316" s="519">
        <v>0</v>
      </c>
      <c r="DE1316" s="519">
        <v>0</v>
      </c>
      <c r="DF1316" s="519">
        <v>0</v>
      </c>
      <c r="DG1316" s="519">
        <v>0</v>
      </c>
      <c r="DH1316" s="519">
        <v>0</v>
      </c>
      <c r="DI1316" s="519">
        <v>0</v>
      </c>
      <c r="DJ1316" s="519">
        <v>0</v>
      </c>
      <c r="DK1316" s="519">
        <v>0</v>
      </c>
      <c r="DL1316" s="519">
        <v>0</v>
      </c>
      <c r="DM1316" s="519">
        <v>0</v>
      </c>
      <c r="DN1316" s="519">
        <v>0</v>
      </c>
      <c r="DO1316" s="519">
        <v>0</v>
      </c>
      <c r="DP1316" s="519">
        <v>0</v>
      </c>
      <c r="DQ1316" s="519">
        <v>0</v>
      </c>
      <c r="DR1316" s="519">
        <v>0</v>
      </c>
      <c r="DS1316" s="519">
        <v>0</v>
      </c>
      <c r="DT1316" s="519">
        <v>0</v>
      </c>
      <c r="DU1316" s="519">
        <v>0</v>
      </c>
      <c r="DV1316" s="519">
        <v>0</v>
      </c>
      <c r="DW1316" s="519">
        <v>0</v>
      </c>
      <c r="DX1316" s="519">
        <v>0</v>
      </c>
    </row>
    <row r="1317" spans="2:128" hidden="1">
      <c r="B1317" s="519" t="s">
        <v>1061</v>
      </c>
      <c r="C1317" s="519"/>
      <c r="D1317" s="519"/>
      <c r="E1317" s="519"/>
      <c r="F1317" s="519">
        <v>1</v>
      </c>
      <c r="G1317" s="519"/>
      <c r="H1317" s="519">
        <v>6</v>
      </c>
      <c r="I1317" s="519">
        <v>5</v>
      </c>
      <c r="J1317" s="519" t="str">
        <f t="shared" si="64"/>
        <v>SDN15010605</v>
      </c>
      <c r="K1317" s="519">
        <v>630</v>
      </c>
      <c r="M1317" s="337" t="s">
        <v>631</v>
      </c>
      <c r="N1317" s="519" t="s">
        <v>1058</v>
      </c>
      <c r="O1317" s="519" t="s">
        <v>1059</v>
      </c>
      <c r="P1317" s="519">
        <v>41</v>
      </c>
      <c r="Q1317" s="183" t="str">
        <f t="shared" si="63"/>
        <v>SDN100141</v>
      </c>
      <c r="R1317" s="519">
        <v>10000</v>
      </c>
      <c r="S1317" s="519">
        <v>10000</v>
      </c>
      <c r="T1317" s="519">
        <v>10000</v>
      </c>
      <c r="U1317" s="519">
        <v>10000</v>
      </c>
      <c r="V1317" s="519">
        <v>10000</v>
      </c>
      <c r="W1317" s="519">
        <v>10000</v>
      </c>
      <c r="X1317" s="519">
        <v>10000</v>
      </c>
      <c r="Y1317" s="519">
        <v>10000</v>
      </c>
      <c r="Z1317" s="519">
        <v>10000</v>
      </c>
      <c r="AA1317" s="519">
        <v>10000</v>
      </c>
      <c r="AB1317" s="519">
        <v>10000</v>
      </c>
      <c r="AC1317" s="519">
        <v>10000</v>
      </c>
      <c r="AD1317" s="519">
        <v>10000</v>
      </c>
      <c r="AE1317" s="519">
        <v>10000</v>
      </c>
      <c r="AF1317" s="519">
        <v>10000</v>
      </c>
      <c r="AG1317" s="519">
        <v>10000</v>
      </c>
      <c r="AH1317" s="519">
        <v>10000</v>
      </c>
      <c r="AI1317" s="519">
        <v>10000</v>
      </c>
      <c r="AJ1317" s="519">
        <v>10000</v>
      </c>
      <c r="AK1317" s="519">
        <v>10000</v>
      </c>
      <c r="AL1317" s="519">
        <v>10000</v>
      </c>
      <c r="AM1317" s="519">
        <v>10000</v>
      </c>
      <c r="AN1317" s="519">
        <v>10000</v>
      </c>
      <c r="AO1317" s="519">
        <v>10000</v>
      </c>
      <c r="AP1317" s="519">
        <v>10000</v>
      </c>
      <c r="AQ1317" s="519">
        <v>0</v>
      </c>
      <c r="AR1317" s="519">
        <v>0</v>
      </c>
      <c r="AS1317" s="519">
        <v>0</v>
      </c>
      <c r="AT1317" s="519">
        <v>0</v>
      </c>
      <c r="AU1317" s="519">
        <v>0</v>
      </c>
      <c r="AV1317" s="519">
        <v>0</v>
      </c>
      <c r="AW1317" s="519">
        <v>0</v>
      </c>
      <c r="AX1317" s="519">
        <v>0</v>
      </c>
      <c r="AY1317" s="519">
        <v>0</v>
      </c>
      <c r="AZ1317" s="519">
        <v>0</v>
      </c>
      <c r="BA1317" s="519">
        <v>0</v>
      </c>
      <c r="BB1317" s="519">
        <v>0</v>
      </c>
      <c r="BC1317" s="519">
        <v>0</v>
      </c>
      <c r="BD1317" s="519">
        <v>0</v>
      </c>
      <c r="BE1317" s="519">
        <v>0</v>
      </c>
      <c r="BF1317" s="519">
        <v>0</v>
      </c>
      <c r="BG1317" s="519">
        <v>0</v>
      </c>
      <c r="BH1317" s="519">
        <v>0</v>
      </c>
      <c r="BI1317" s="519">
        <v>0</v>
      </c>
      <c r="BJ1317" s="519">
        <v>0</v>
      </c>
      <c r="BK1317" s="519">
        <v>0</v>
      </c>
      <c r="BL1317" s="519">
        <v>0</v>
      </c>
      <c r="BM1317" s="519">
        <v>0</v>
      </c>
      <c r="BN1317" s="519">
        <v>0</v>
      </c>
      <c r="BO1317" s="519">
        <v>0</v>
      </c>
      <c r="BP1317" s="519">
        <v>0</v>
      </c>
      <c r="BQ1317" s="519">
        <v>0</v>
      </c>
      <c r="BR1317" s="519">
        <v>0</v>
      </c>
      <c r="BS1317" s="519">
        <v>0</v>
      </c>
      <c r="BT1317" s="519">
        <v>0</v>
      </c>
      <c r="BU1317" s="519">
        <v>0</v>
      </c>
      <c r="BV1317" s="519">
        <v>0</v>
      </c>
      <c r="BW1317" s="519">
        <v>0</v>
      </c>
      <c r="BX1317" s="519">
        <v>0</v>
      </c>
      <c r="BY1317" s="519">
        <v>0</v>
      </c>
      <c r="BZ1317" s="519">
        <v>0</v>
      </c>
      <c r="CA1317" s="519">
        <v>0</v>
      </c>
      <c r="CB1317" s="519">
        <v>0</v>
      </c>
      <c r="CC1317" s="519">
        <v>0</v>
      </c>
      <c r="CD1317" s="519">
        <v>0</v>
      </c>
      <c r="CE1317" s="519">
        <v>0</v>
      </c>
      <c r="CF1317" s="519">
        <v>0</v>
      </c>
      <c r="CG1317" s="519">
        <v>0</v>
      </c>
      <c r="CH1317" s="519">
        <v>0</v>
      </c>
      <c r="CI1317" s="519">
        <v>0</v>
      </c>
      <c r="CJ1317" s="519">
        <v>0</v>
      </c>
      <c r="CK1317" s="519">
        <v>0</v>
      </c>
      <c r="CL1317" s="519">
        <v>0</v>
      </c>
      <c r="CM1317" s="519">
        <v>0</v>
      </c>
      <c r="CN1317" s="519">
        <v>0</v>
      </c>
      <c r="CO1317" s="519">
        <v>0</v>
      </c>
      <c r="CP1317" s="519">
        <v>0</v>
      </c>
      <c r="CQ1317" s="519">
        <v>0</v>
      </c>
      <c r="CR1317" s="519">
        <v>0</v>
      </c>
      <c r="CS1317" s="519">
        <v>0</v>
      </c>
      <c r="CT1317" s="519">
        <v>0</v>
      </c>
      <c r="CU1317" s="519">
        <v>0</v>
      </c>
      <c r="CV1317" s="519">
        <v>0</v>
      </c>
      <c r="CW1317" s="519">
        <v>0</v>
      </c>
      <c r="CX1317" s="519">
        <v>0</v>
      </c>
      <c r="CY1317" s="519">
        <v>0</v>
      </c>
      <c r="CZ1317" s="519">
        <v>0</v>
      </c>
      <c r="DA1317" s="519">
        <v>0</v>
      </c>
      <c r="DB1317" s="519">
        <v>0</v>
      </c>
      <c r="DC1317" s="519">
        <v>0</v>
      </c>
      <c r="DD1317" s="519">
        <v>0</v>
      </c>
      <c r="DE1317" s="519">
        <v>0</v>
      </c>
      <c r="DF1317" s="519">
        <v>0</v>
      </c>
      <c r="DG1317" s="519">
        <v>0</v>
      </c>
      <c r="DH1317" s="519">
        <v>0</v>
      </c>
      <c r="DI1317" s="519">
        <v>0</v>
      </c>
      <c r="DJ1317" s="519">
        <v>0</v>
      </c>
      <c r="DK1317" s="519">
        <v>0</v>
      </c>
      <c r="DL1317" s="519">
        <v>0</v>
      </c>
      <c r="DM1317" s="519">
        <v>0</v>
      </c>
      <c r="DN1317" s="519">
        <v>0</v>
      </c>
      <c r="DO1317" s="519">
        <v>0</v>
      </c>
      <c r="DP1317" s="519">
        <v>0</v>
      </c>
      <c r="DQ1317" s="519">
        <v>0</v>
      </c>
      <c r="DR1317" s="519">
        <v>0</v>
      </c>
      <c r="DS1317" s="519">
        <v>0</v>
      </c>
      <c r="DT1317" s="519">
        <v>0</v>
      </c>
      <c r="DU1317" s="519">
        <v>0</v>
      </c>
      <c r="DV1317" s="519">
        <v>0</v>
      </c>
      <c r="DW1317" s="519">
        <v>0</v>
      </c>
      <c r="DX1317" s="519">
        <v>0</v>
      </c>
    </row>
    <row r="1318" spans="2:128" hidden="1">
      <c r="B1318" s="519" t="s">
        <v>1061</v>
      </c>
      <c r="C1318" s="519"/>
      <c r="D1318" s="519"/>
      <c r="E1318" s="519"/>
      <c r="F1318" s="519">
        <v>1</v>
      </c>
      <c r="G1318" s="519"/>
      <c r="H1318" s="519">
        <v>6</v>
      </c>
      <c r="I1318" s="519">
        <v>6</v>
      </c>
      <c r="J1318" s="519" t="str">
        <f t="shared" si="64"/>
        <v>SDN15010606</v>
      </c>
      <c r="K1318" s="519">
        <v>630</v>
      </c>
      <c r="M1318" s="337" t="s">
        <v>631</v>
      </c>
      <c r="N1318" s="519" t="s">
        <v>1058</v>
      </c>
      <c r="O1318" s="519" t="s">
        <v>1059</v>
      </c>
      <c r="P1318" s="519">
        <v>42</v>
      </c>
      <c r="Q1318" s="183" t="str">
        <f t="shared" si="63"/>
        <v>SDN100142</v>
      </c>
      <c r="R1318" s="519">
        <v>10000</v>
      </c>
      <c r="S1318" s="519">
        <v>10000</v>
      </c>
      <c r="T1318" s="519">
        <v>10000</v>
      </c>
      <c r="U1318" s="519">
        <v>10000</v>
      </c>
      <c r="V1318" s="519">
        <v>10000</v>
      </c>
      <c r="W1318" s="519">
        <v>10000</v>
      </c>
      <c r="X1318" s="519">
        <v>10000</v>
      </c>
      <c r="Y1318" s="519">
        <v>10000</v>
      </c>
      <c r="Z1318" s="519">
        <v>10000</v>
      </c>
      <c r="AA1318" s="519">
        <v>10160.1</v>
      </c>
      <c r="AB1318" s="519">
        <v>10160.1</v>
      </c>
      <c r="AC1318" s="519">
        <v>10160.1</v>
      </c>
      <c r="AD1318" s="519">
        <v>10160.1</v>
      </c>
      <c r="AE1318" s="519">
        <v>10160.1</v>
      </c>
      <c r="AF1318" s="519">
        <v>10160.1</v>
      </c>
      <c r="AG1318" s="519">
        <v>10160.1</v>
      </c>
      <c r="AH1318" s="519">
        <v>10160.1</v>
      </c>
      <c r="AI1318" s="519">
        <v>10160.1</v>
      </c>
      <c r="AJ1318" s="519">
        <v>10160.1</v>
      </c>
      <c r="AK1318" s="519">
        <v>10160.1</v>
      </c>
      <c r="AL1318" s="519">
        <v>10160.1</v>
      </c>
      <c r="AM1318" s="519">
        <v>10160.1</v>
      </c>
      <c r="AN1318" s="519">
        <v>10160.1</v>
      </c>
      <c r="AO1318" s="519">
        <v>10160.1</v>
      </c>
      <c r="AP1318" s="519">
        <v>10160.1</v>
      </c>
      <c r="AQ1318" s="519">
        <v>0</v>
      </c>
      <c r="AR1318" s="519">
        <v>0</v>
      </c>
      <c r="AS1318" s="519">
        <v>0</v>
      </c>
      <c r="AT1318" s="519">
        <v>0</v>
      </c>
      <c r="AU1318" s="519">
        <v>0</v>
      </c>
      <c r="AV1318" s="519">
        <v>0</v>
      </c>
      <c r="AW1318" s="519">
        <v>0</v>
      </c>
      <c r="AX1318" s="519">
        <v>0</v>
      </c>
      <c r="AY1318" s="519">
        <v>0</v>
      </c>
      <c r="AZ1318" s="519">
        <v>0</v>
      </c>
      <c r="BA1318" s="519">
        <v>0</v>
      </c>
      <c r="BB1318" s="519">
        <v>0</v>
      </c>
      <c r="BC1318" s="519">
        <v>0</v>
      </c>
      <c r="BD1318" s="519">
        <v>0</v>
      </c>
      <c r="BE1318" s="519">
        <v>0</v>
      </c>
      <c r="BF1318" s="519">
        <v>0</v>
      </c>
      <c r="BG1318" s="519">
        <v>0</v>
      </c>
      <c r="BH1318" s="519">
        <v>0</v>
      </c>
      <c r="BI1318" s="519">
        <v>0</v>
      </c>
      <c r="BJ1318" s="519">
        <v>0</v>
      </c>
      <c r="BK1318" s="519">
        <v>0</v>
      </c>
      <c r="BL1318" s="519">
        <v>0</v>
      </c>
      <c r="BM1318" s="519">
        <v>0</v>
      </c>
      <c r="BN1318" s="519">
        <v>0</v>
      </c>
      <c r="BO1318" s="519">
        <v>0</v>
      </c>
      <c r="BP1318" s="519">
        <v>0</v>
      </c>
      <c r="BQ1318" s="519">
        <v>0</v>
      </c>
      <c r="BR1318" s="519">
        <v>0</v>
      </c>
      <c r="BS1318" s="519">
        <v>0</v>
      </c>
      <c r="BT1318" s="519">
        <v>0</v>
      </c>
      <c r="BU1318" s="519">
        <v>0</v>
      </c>
      <c r="BV1318" s="519">
        <v>0</v>
      </c>
      <c r="BW1318" s="519">
        <v>0</v>
      </c>
      <c r="BX1318" s="519">
        <v>0</v>
      </c>
      <c r="BY1318" s="519">
        <v>0</v>
      </c>
      <c r="BZ1318" s="519">
        <v>0</v>
      </c>
      <c r="CA1318" s="519">
        <v>0</v>
      </c>
      <c r="CB1318" s="519">
        <v>0</v>
      </c>
      <c r="CC1318" s="519">
        <v>0</v>
      </c>
      <c r="CD1318" s="519">
        <v>0</v>
      </c>
      <c r="CE1318" s="519">
        <v>0</v>
      </c>
      <c r="CF1318" s="519">
        <v>0</v>
      </c>
      <c r="CG1318" s="519">
        <v>0</v>
      </c>
      <c r="CH1318" s="519">
        <v>0</v>
      </c>
      <c r="CI1318" s="519">
        <v>0</v>
      </c>
      <c r="CJ1318" s="519">
        <v>0</v>
      </c>
      <c r="CK1318" s="519">
        <v>0</v>
      </c>
      <c r="CL1318" s="519">
        <v>0</v>
      </c>
      <c r="CM1318" s="519">
        <v>0</v>
      </c>
      <c r="CN1318" s="519">
        <v>0</v>
      </c>
      <c r="CO1318" s="519">
        <v>0</v>
      </c>
      <c r="CP1318" s="519">
        <v>0</v>
      </c>
      <c r="CQ1318" s="519">
        <v>0</v>
      </c>
      <c r="CR1318" s="519">
        <v>0</v>
      </c>
      <c r="CS1318" s="519">
        <v>0</v>
      </c>
      <c r="CT1318" s="519">
        <v>0</v>
      </c>
      <c r="CU1318" s="519">
        <v>0</v>
      </c>
      <c r="CV1318" s="519">
        <v>0</v>
      </c>
      <c r="CW1318" s="519">
        <v>0</v>
      </c>
      <c r="CX1318" s="519">
        <v>0</v>
      </c>
      <c r="CY1318" s="519">
        <v>0</v>
      </c>
      <c r="CZ1318" s="519">
        <v>0</v>
      </c>
      <c r="DA1318" s="519">
        <v>0</v>
      </c>
      <c r="DB1318" s="519">
        <v>0</v>
      </c>
      <c r="DC1318" s="519">
        <v>0</v>
      </c>
      <c r="DD1318" s="519">
        <v>0</v>
      </c>
      <c r="DE1318" s="519">
        <v>0</v>
      </c>
      <c r="DF1318" s="519">
        <v>0</v>
      </c>
      <c r="DG1318" s="519">
        <v>0</v>
      </c>
      <c r="DH1318" s="519">
        <v>0</v>
      </c>
      <c r="DI1318" s="519">
        <v>0</v>
      </c>
      <c r="DJ1318" s="519">
        <v>0</v>
      </c>
      <c r="DK1318" s="519">
        <v>0</v>
      </c>
      <c r="DL1318" s="519">
        <v>0</v>
      </c>
      <c r="DM1318" s="519">
        <v>0</v>
      </c>
      <c r="DN1318" s="519">
        <v>0</v>
      </c>
      <c r="DO1318" s="519">
        <v>0</v>
      </c>
      <c r="DP1318" s="519">
        <v>0</v>
      </c>
      <c r="DQ1318" s="519">
        <v>0</v>
      </c>
      <c r="DR1318" s="519">
        <v>0</v>
      </c>
      <c r="DS1318" s="519">
        <v>0</v>
      </c>
      <c r="DT1318" s="519">
        <v>0</v>
      </c>
      <c r="DU1318" s="519">
        <v>0</v>
      </c>
      <c r="DV1318" s="519">
        <v>0</v>
      </c>
      <c r="DW1318" s="519">
        <v>0</v>
      </c>
      <c r="DX1318" s="519">
        <v>0</v>
      </c>
    </row>
    <row r="1319" spans="2:128" hidden="1">
      <c r="B1319" s="519" t="s">
        <v>1061</v>
      </c>
      <c r="C1319" s="519"/>
      <c r="D1319" s="519"/>
      <c r="E1319" s="519"/>
      <c r="F1319" s="519">
        <v>1</v>
      </c>
      <c r="G1319" s="519"/>
      <c r="H1319" s="519">
        <v>6</v>
      </c>
      <c r="I1319" s="519">
        <v>7</v>
      </c>
      <c r="J1319" s="519" t="str">
        <f t="shared" si="64"/>
        <v>SDN15010607</v>
      </c>
      <c r="K1319" s="519">
        <v>630</v>
      </c>
      <c r="M1319" s="337" t="s">
        <v>631</v>
      </c>
      <c r="N1319" s="519" t="s">
        <v>1058</v>
      </c>
      <c r="O1319" s="519" t="s">
        <v>1059</v>
      </c>
      <c r="P1319" s="519">
        <v>43</v>
      </c>
      <c r="Q1319" s="183" t="str">
        <f t="shared" si="63"/>
        <v>SDN100143</v>
      </c>
      <c r="R1319" s="519">
        <v>10000</v>
      </c>
      <c r="S1319" s="519">
        <v>10000</v>
      </c>
      <c r="T1319" s="519">
        <v>10000</v>
      </c>
      <c r="U1319" s="519">
        <v>10000</v>
      </c>
      <c r="V1319" s="519">
        <v>10000</v>
      </c>
      <c r="W1319" s="519">
        <v>10000</v>
      </c>
      <c r="X1319" s="519">
        <v>10000</v>
      </c>
      <c r="Y1319" s="519">
        <v>10000</v>
      </c>
      <c r="Z1319" s="519">
        <v>10000</v>
      </c>
      <c r="AA1319" s="519">
        <v>10589.4</v>
      </c>
      <c r="AB1319" s="519">
        <v>10589.4</v>
      </c>
      <c r="AC1319" s="519">
        <v>10589.4</v>
      </c>
      <c r="AD1319" s="519">
        <v>10589.4</v>
      </c>
      <c r="AE1319" s="519">
        <v>10589.4</v>
      </c>
      <c r="AF1319" s="519">
        <v>10589.4</v>
      </c>
      <c r="AG1319" s="519">
        <v>10589.4</v>
      </c>
      <c r="AH1319" s="519">
        <v>10589.4</v>
      </c>
      <c r="AI1319" s="519">
        <v>10589.4</v>
      </c>
      <c r="AJ1319" s="519">
        <v>10589.4</v>
      </c>
      <c r="AK1319" s="519">
        <v>10589.4</v>
      </c>
      <c r="AL1319" s="519">
        <v>10589.4</v>
      </c>
      <c r="AM1319" s="519">
        <v>10589.4</v>
      </c>
      <c r="AN1319" s="519">
        <v>10589.4</v>
      </c>
      <c r="AO1319" s="519">
        <v>10589.4</v>
      </c>
      <c r="AP1319" s="519">
        <v>10589.4</v>
      </c>
      <c r="AQ1319" s="519">
        <v>0</v>
      </c>
      <c r="AR1319" s="519">
        <v>0</v>
      </c>
      <c r="AS1319" s="519">
        <v>0</v>
      </c>
      <c r="AT1319" s="519">
        <v>0</v>
      </c>
      <c r="AU1319" s="519">
        <v>0</v>
      </c>
      <c r="AV1319" s="519">
        <v>0</v>
      </c>
      <c r="AW1319" s="519">
        <v>0</v>
      </c>
      <c r="AX1319" s="519">
        <v>0</v>
      </c>
      <c r="AY1319" s="519">
        <v>0</v>
      </c>
      <c r="AZ1319" s="519">
        <v>0</v>
      </c>
      <c r="BA1319" s="519">
        <v>0</v>
      </c>
      <c r="BB1319" s="519">
        <v>0</v>
      </c>
      <c r="BC1319" s="519">
        <v>0</v>
      </c>
      <c r="BD1319" s="519">
        <v>0</v>
      </c>
      <c r="BE1319" s="519">
        <v>0</v>
      </c>
      <c r="BF1319" s="519">
        <v>0</v>
      </c>
      <c r="BG1319" s="519">
        <v>0</v>
      </c>
      <c r="BH1319" s="519">
        <v>0</v>
      </c>
      <c r="BI1319" s="519">
        <v>0</v>
      </c>
      <c r="BJ1319" s="519">
        <v>0</v>
      </c>
      <c r="BK1319" s="519">
        <v>0</v>
      </c>
      <c r="BL1319" s="519">
        <v>0</v>
      </c>
      <c r="BM1319" s="519">
        <v>0</v>
      </c>
      <c r="BN1319" s="519">
        <v>0</v>
      </c>
      <c r="BO1319" s="519">
        <v>0</v>
      </c>
      <c r="BP1319" s="519">
        <v>0</v>
      </c>
      <c r="BQ1319" s="519">
        <v>0</v>
      </c>
      <c r="BR1319" s="519">
        <v>0</v>
      </c>
      <c r="BS1319" s="519">
        <v>0</v>
      </c>
      <c r="BT1319" s="519">
        <v>0</v>
      </c>
      <c r="BU1319" s="519">
        <v>0</v>
      </c>
      <c r="BV1319" s="519">
        <v>0</v>
      </c>
      <c r="BW1319" s="519">
        <v>0</v>
      </c>
      <c r="BX1319" s="519">
        <v>0</v>
      </c>
      <c r="BY1319" s="519">
        <v>0</v>
      </c>
      <c r="BZ1319" s="519">
        <v>0</v>
      </c>
      <c r="CA1319" s="519">
        <v>0</v>
      </c>
      <c r="CB1319" s="519">
        <v>0</v>
      </c>
      <c r="CC1319" s="519">
        <v>0</v>
      </c>
      <c r="CD1319" s="519">
        <v>0</v>
      </c>
      <c r="CE1319" s="519">
        <v>0</v>
      </c>
      <c r="CF1319" s="519">
        <v>0</v>
      </c>
      <c r="CG1319" s="519">
        <v>0</v>
      </c>
      <c r="CH1319" s="519">
        <v>0</v>
      </c>
      <c r="CI1319" s="519">
        <v>0</v>
      </c>
      <c r="CJ1319" s="519">
        <v>0</v>
      </c>
      <c r="CK1319" s="519">
        <v>0</v>
      </c>
      <c r="CL1319" s="519">
        <v>0</v>
      </c>
      <c r="CM1319" s="519">
        <v>0</v>
      </c>
      <c r="CN1319" s="519">
        <v>0</v>
      </c>
      <c r="CO1319" s="519">
        <v>0</v>
      </c>
      <c r="CP1319" s="519">
        <v>0</v>
      </c>
      <c r="CQ1319" s="519">
        <v>0</v>
      </c>
      <c r="CR1319" s="519">
        <v>0</v>
      </c>
      <c r="CS1319" s="519">
        <v>0</v>
      </c>
      <c r="CT1319" s="519">
        <v>0</v>
      </c>
      <c r="CU1319" s="519">
        <v>0</v>
      </c>
      <c r="CV1319" s="519">
        <v>0</v>
      </c>
      <c r="CW1319" s="519">
        <v>0</v>
      </c>
      <c r="CX1319" s="519">
        <v>0</v>
      </c>
      <c r="CY1319" s="519">
        <v>0</v>
      </c>
      <c r="CZ1319" s="519">
        <v>0</v>
      </c>
      <c r="DA1319" s="519">
        <v>0</v>
      </c>
      <c r="DB1319" s="519">
        <v>0</v>
      </c>
      <c r="DC1319" s="519">
        <v>0</v>
      </c>
      <c r="DD1319" s="519">
        <v>0</v>
      </c>
      <c r="DE1319" s="519">
        <v>0</v>
      </c>
      <c r="DF1319" s="519">
        <v>0</v>
      </c>
      <c r="DG1319" s="519">
        <v>0</v>
      </c>
      <c r="DH1319" s="519">
        <v>0</v>
      </c>
      <c r="DI1319" s="519">
        <v>0</v>
      </c>
      <c r="DJ1319" s="519">
        <v>0</v>
      </c>
      <c r="DK1319" s="519">
        <v>0</v>
      </c>
      <c r="DL1319" s="519">
        <v>0</v>
      </c>
      <c r="DM1319" s="519">
        <v>0</v>
      </c>
      <c r="DN1319" s="519">
        <v>0</v>
      </c>
      <c r="DO1319" s="519">
        <v>0</v>
      </c>
      <c r="DP1319" s="519">
        <v>0</v>
      </c>
      <c r="DQ1319" s="519">
        <v>0</v>
      </c>
      <c r="DR1319" s="519">
        <v>0</v>
      </c>
      <c r="DS1319" s="519">
        <v>0</v>
      </c>
      <c r="DT1319" s="519">
        <v>0</v>
      </c>
      <c r="DU1319" s="519">
        <v>0</v>
      </c>
      <c r="DV1319" s="519">
        <v>0</v>
      </c>
      <c r="DW1319" s="519">
        <v>0</v>
      </c>
      <c r="DX1319" s="519">
        <v>0</v>
      </c>
    </row>
    <row r="1320" spans="2:128" hidden="1">
      <c r="B1320" s="519" t="s">
        <v>1061</v>
      </c>
      <c r="C1320" s="519"/>
      <c r="D1320" s="519"/>
      <c r="E1320" s="519"/>
      <c r="F1320" s="519">
        <v>1</v>
      </c>
      <c r="G1320" s="519"/>
      <c r="H1320" s="519">
        <v>6</v>
      </c>
      <c r="I1320" s="519">
        <v>8</v>
      </c>
      <c r="J1320" s="519" t="str">
        <f t="shared" si="64"/>
        <v>SDN15010608</v>
      </c>
      <c r="K1320" s="519">
        <v>504</v>
      </c>
      <c r="M1320" s="337" t="s">
        <v>631</v>
      </c>
      <c r="N1320" s="519" t="s">
        <v>1058</v>
      </c>
      <c r="O1320" s="519" t="s">
        <v>1059</v>
      </c>
      <c r="P1320" s="519">
        <v>44</v>
      </c>
      <c r="Q1320" s="183" t="str">
        <f t="shared" si="63"/>
        <v>SDN100144</v>
      </c>
      <c r="R1320" s="519">
        <v>10000</v>
      </c>
      <c r="S1320" s="519">
        <v>10000</v>
      </c>
      <c r="T1320" s="519">
        <v>10000</v>
      </c>
      <c r="U1320" s="519">
        <v>10000</v>
      </c>
      <c r="V1320" s="519">
        <v>10000</v>
      </c>
      <c r="W1320" s="519">
        <v>10000</v>
      </c>
      <c r="X1320" s="519">
        <v>10000</v>
      </c>
      <c r="Y1320" s="519">
        <v>10000</v>
      </c>
      <c r="Z1320" s="519">
        <v>10082.700000000001</v>
      </c>
      <c r="AA1320" s="519">
        <v>11066.4</v>
      </c>
      <c r="AB1320" s="519">
        <v>11066.4</v>
      </c>
      <c r="AC1320" s="519">
        <v>11066.4</v>
      </c>
      <c r="AD1320" s="519">
        <v>11066.4</v>
      </c>
      <c r="AE1320" s="519">
        <v>11066.4</v>
      </c>
      <c r="AF1320" s="519">
        <v>11066.4</v>
      </c>
      <c r="AG1320" s="519">
        <v>11066.4</v>
      </c>
      <c r="AH1320" s="519">
        <v>11066.4</v>
      </c>
      <c r="AI1320" s="519">
        <v>11066.4</v>
      </c>
      <c r="AJ1320" s="519">
        <v>11066.4</v>
      </c>
      <c r="AK1320" s="519">
        <v>11066.4</v>
      </c>
      <c r="AL1320" s="519">
        <v>11066.4</v>
      </c>
      <c r="AM1320" s="519">
        <v>11066.4</v>
      </c>
      <c r="AN1320" s="519">
        <v>11066.4</v>
      </c>
      <c r="AO1320" s="519">
        <v>11066.4</v>
      </c>
      <c r="AP1320" s="519">
        <v>11066.4</v>
      </c>
      <c r="AQ1320" s="519">
        <v>0</v>
      </c>
      <c r="AR1320" s="519">
        <v>0</v>
      </c>
      <c r="AS1320" s="519">
        <v>0</v>
      </c>
      <c r="AT1320" s="519">
        <v>0</v>
      </c>
      <c r="AU1320" s="519">
        <v>0</v>
      </c>
      <c r="AV1320" s="519">
        <v>0</v>
      </c>
      <c r="AW1320" s="519">
        <v>0</v>
      </c>
      <c r="AX1320" s="519">
        <v>0</v>
      </c>
      <c r="AY1320" s="519">
        <v>0</v>
      </c>
      <c r="AZ1320" s="519">
        <v>0</v>
      </c>
      <c r="BA1320" s="519">
        <v>0</v>
      </c>
      <c r="BB1320" s="519">
        <v>0</v>
      </c>
      <c r="BC1320" s="519">
        <v>0</v>
      </c>
      <c r="BD1320" s="519">
        <v>0</v>
      </c>
      <c r="BE1320" s="519">
        <v>0</v>
      </c>
      <c r="BF1320" s="519">
        <v>0</v>
      </c>
      <c r="BG1320" s="519">
        <v>0</v>
      </c>
      <c r="BH1320" s="519">
        <v>0</v>
      </c>
      <c r="BI1320" s="519">
        <v>0</v>
      </c>
      <c r="BJ1320" s="519">
        <v>0</v>
      </c>
      <c r="BK1320" s="519">
        <v>0</v>
      </c>
      <c r="BL1320" s="519">
        <v>0</v>
      </c>
      <c r="BM1320" s="519">
        <v>0</v>
      </c>
      <c r="BN1320" s="519">
        <v>0</v>
      </c>
      <c r="BO1320" s="519">
        <v>0</v>
      </c>
      <c r="BP1320" s="519">
        <v>0</v>
      </c>
      <c r="BQ1320" s="519">
        <v>0</v>
      </c>
      <c r="BR1320" s="519">
        <v>0</v>
      </c>
      <c r="BS1320" s="519">
        <v>0</v>
      </c>
      <c r="BT1320" s="519">
        <v>0</v>
      </c>
      <c r="BU1320" s="519">
        <v>0</v>
      </c>
      <c r="BV1320" s="519">
        <v>0</v>
      </c>
      <c r="BW1320" s="519">
        <v>0</v>
      </c>
      <c r="BX1320" s="519">
        <v>0</v>
      </c>
      <c r="BY1320" s="519">
        <v>0</v>
      </c>
      <c r="BZ1320" s="519">
        <v>0</v>
      </c>
      <c r="CA1320" s="519">
        <v>0</v>
      </c>
      <c r="CB1320" s="519">
        <v>0</v>
      </c>
      <c r="CC1320" s="519">
        <v>0</v>
      </c>
      <c r="CD1320" s="519">
        <v>0</v>
      </c>
      <c r="CE1320" s="519">
        <v>0</v>
      </c>
      <c r="CF1320" s="519">
        <v>0</v>
      </c>
      <c r="CG1320" s="519">
        <v>0</v>
      </c>
      <c r="CH1320" s="519">
        <v>0</v>
      </c>
      <c r="CI1320" s="519">
        <v>0</v>
      </c>
      <c r="CJ1320" s="519">
        <v>0</v>
      </c>
      <c r="CK1320" s="519">
        <v>0</v>
      </c>
      <c r="CL1320" s="519">
        <v>0</v>
      </c>
      <c r="CM1320" s="519">
        <v>0</v>
      </c>
      <c r="CN1320" s="519">
        <v>0</v>
      </c>
      <c r="CO1320" s="519">
        <v>0</v>
      </c>
      <c r="CP1320" s="519">
        <v>0</v>
      </c>
      <c r="CQ1320" s="519">
        <v>0</v>
      </c>
      <c r="CR1320" s="519">
        <v>0</v>
      </c>
      <c r="CS1320" s="519">
        <v>0</v>
      </c>
      <c r="CT1320" s="519">
        <v>0</v>
      </c>
      <c r="CU1320" s="519">
        <v>0</v>
      </c>
      <c r="CV1320" s="519">
        <v>0</v>
      </c>
      <c r="CW1320" s="519">
        <v>0</v>
      </c>
      <c r="CX1320" s="519">
        <v>0</v>
      </c>
      <c r="CY1320" s="519">
        <v>0</v>
      </c>
      <c r="CZ1320" s="519">
        <v>0</v>
      </c>
      <c r="DA1320" s="519">
        <v>0</v>
      </c>
      <c r="DB1320" s="519">
        <v>0</v>
      </c>
      <c r="DC1320" s="519">
        <v>0</v>
      </c>
      <c r="DD1320" s="519">
        <v>0</v>
      </c>
      <c r="DE1320" s="519">
        <v>0</v>
      </c>
      <c r="DF1320" s="519">
        <v>0</v>
      </c>
      <c r="DG1320" s="519">
        <v>0</v>
      </c>
      <c r="DH1320" s="519">
        <v>0</v>
      </c>
      <c r="DI1320" s="519">
        <v>0</v>
      </c>
      <c r="DJ1320" s="519">
        <v>0</v>
      </c>
      <c r="DK1320" s="519">
        <v>0</v>
      </c>
      <c r="DL1320" s="519">
        <v>0</v>
      </c>
      <c r="DM1320" s="519">
        <v>0</v>
      </c>
      <c r="DN1320" s="519">
        <v>0</v>
      </c>
      <c r="DO1320" s="519">
        <v>0</v>
      </c>
      <c r="DP1320" s="519">
        <v>0</v>
      </c>
      <c r="DQ1320" s="519">
        <v>0</v>
      </c>
      <c r="DR1320" s="519">
        <v>0</v>
      </c>
      <c r="DS1320" s="519">
        <v>0</v>
      </c>
      <c r="DT1320" s="519">
        <v>0</v>
      </c>
      <c r="DU1320" s="519">
        <v>0</v>
      </c>
      <c r="DV1320" s="519">
        <v>0</v>
      </c>
      <c r="DW1320" s="519">
        <v>0</v>
      </c>
      <c r="DX1320" s="519">
        <v>0</v>
      </c>
    </row>
    <row r="1321" spans="2:128" hidden="1">
      <c r="B1321" s="519" t="s">
        <v>1061</v>
      </c>
      <c r="C1321" s="519"/>
      <c r="D1321" s="519"/>
      <c r="E1321" s="519"/>
      <c r="F1321" s="519">
        <v>1</v>
      </c>
      <c r="G1321" s="519"/>
      <c r="H1321" s="519">
        <v>6</v>
      </c>
      <c r="I1321" s="519">
        <v>9</v>
      </c>
      <c r="J1321" s="519" t="str">
        <f t="shared" si="64"/>
        <v>SDN15010609</v>
      </c>
      <c r="K1321" s="519">
        <v>504</v>
      </c>
      <c r="M1321" s="337" t="s">
        <v>631</v>
      </c>
      <c r="N1321" s="519" t="s">
        <v>1058</v>
      </c>
      <c r="O1321" s="519" t="s">
        <v>1059</v>
      </c>
      <c r="P1321" s="519">
        <v>45</v>
      </c>
      <c r="Q1321" s="183" t="str">
        <f t="shared" si="63"/>
        <v>SDN100145</v>
      </c>
      <c r="R1321" s="519">
        <v>10000</v>
      </c>
      <c r="S1321" s="519">
        <v>10000</v>
      </c>
      <c r="T1321" s="519">
        <v>10000</v>
      </c>
      <c r="U1321" s="519">
        <v>10000</v>
      </c>
      <c r="V1321" s="519">
        <v>10000</v>
      </c>
      <c r="W1321" s="519">
        <v>10000</v>
      </c>
      <c r="X1321" s="519">
        <v>10000</v>
      </c>
      <c r="Y1321" s="519">
        <v>10000</v>
      </c>
      <c r="Z1321" s="519">
        <v>10560.8</v>
      </c>
      <c r="AA1321" s="519">
        <v>11591.1</v>
      </c>
      <c r="AB1321" s="519">
        <v>11591.1</v>
      </c>
      <c r="AC1321" s="519">
        <v>11591.1</v>
      </c>
      <c r="AD1321" s="519">
        <v>11591.1</v>
      </c>
      <c r="AE1321" s="519">
        <v>11591.1</v>
      </c>
      <c r="AF1321" s="519">
        <v>11591.1</v>
      </c>
      <c r="AG1321" s="519">
        <v>11591.1</v>
      </c>
      <c r="AH1321" s="519">
        <v>11591.1</v>
      </c>
      <c r="AI1321" s="519">
        <v>11591.1</v>
      </c>
      <c r="AJ1321" s="519">
        <v>11591.1</v>
      </c>
      <c r="AK1321" s="519">
        <v>11591.1</v>
      </c>
      <c r="AL1321" s="519">
        <v>11591.1</v>
      </c>
      <c r="AM1321" s="519">
        <v>11591.1</v>
      </c>
      <c r="AN1321" s="519">
        <v>11591.1</v>
      </c>
      <c r="AO1321" s="519">
        <v>11591.1</v>
      </c>
      <c r="AP1321" s="519">
        <v>11591.1</v>
      </c>
      <c r="AQ1321" s="519">
        <v>0</v>
      </c>
      <c r="AR1321" s="519">
        <v>0</v>
      </c>
      <c r="AS1321" s="519">
        <v>0</v>
      </c>
      <c r="AT1321" s="519">
        <v>0</v>
      </c>
      <c r="AU1321" s="519">
        <v>0</v>
      </c>
      <c r="AV1321" s="519">
        <v>0</v>
      </c>
      <c r="AW1321" s="519">
        <v>0</v>
      </c>
      <c r="AX1321" s="519">
        <v>0</v>
      </c>
      <c r="AY1321" s="519">
        <v>0</v>
      </c>
      <c r="AZ1321" s="519">
        <v>0</v>
      </c>
      <c r="BA1321" s="519">
        <v>0</v>
      </c>
      <c r="BB1321" s="519">
        <v>0</v>
      </c>
      <c r="BC1321" s="519">
        <v>0</v>
      </c>
      <c r="BD1321" s="519">
        <v>0</v>
      </c>
      <c r="BE1321" s="519">
        <v>0</v>
      </c>
      <c r="BF1321" s="519">
        <v>0</v>
      </c>
      <c r="BG1321" s="519">
        <v>0</v>
      </c>
      <c r="BH1321" s="519">
        <v>0</v>
      </c>
      <c r="BI1321" s="519">
        <v>0</v>
      </c>
      <c r="BJ1321" s="519">
        <v>0</v>
      </c>
      <c r="BK1321" s="519">
        <v>0</v>
      </c>
      <c r="BL1321" s="519">
        <v>0</v>
      </c>
      <c r="BM1321" s="519">
        <v>0</v>
      </c>
      <c r="BN1321" s="519">
        <v>0</v>
      </c>
      <c r="BO1321" s="519">
        <v>0</v>
      </c>
      <c r="BP1321" s="519">
        <v>0</v>
      </c>
      <c r="BQ1321" s="519">
        <v>0</v>
      </c>
      <c r="BR1321" s="519">
        <v>0</v>
      </c>
      <c r="BS1321" s="519">
        <v>0</v>
      </c>
      <c r="BT1321" s="519">
        <v>0</v>
      </c>
      <c r="BU1321" s="519">
        <v>0</v>
      </c>
      <c r="BV1321" s="519">
        <v>0</v>
      </c>
      <c r="BW1321" s="519">
        <v>0</v>
      </c>
      <c r="BX1321" s="519">
        <v>0</v>
      </c>
      <c r="BY1321" s="519">
        <v>0</v>
      </c>
      <c r="BZ1321" s="519">
        <v>0</v>
      </c>
      <c r="CA1321" s="519">
        <v>0</v>
      </c>
      <c r="CB1321" s="519">
        <v>0</v>
      </c>
      <c r="CC1321" s="519">
        <v>0</v>
      </c>
      <c r="CD1321" s="519">
        <v>0</v>
      </c>
      <c r="CE1321" s="519">
        <v>0</v>
      </c>
      <c r="CF1321" s="519">
        <v>0</v>
      </c>
      <c r="CG1321" s="519">
        <v>0</v>
      </c>
      <c r="CH1321" s="519">
        <v>0</v>
      </c>
      <c r="CI1321" s="519">
        <v>0</v>
      </c>
      <c r="CJ1321" s="519">
        <v>0</v>
      </c>
      <c r="CK1321" s="519">
        <v>0</v>
      </c>
      <c r="CL1321" s="519">
        <v>0</v>
      </c>
      <c r="CM1321" s="519">
        <v>0</v>
      </c>
      <c r="CN1321" s="519">
        <v>0</v>
      </c>
      <c r="CO1321" s="519">
        <v>0</v>
      </c>
      <c r="CP1321" s="519">
        <v>0</v>
      </c>
      <c r="CQ1321" s="519">
        <v>0</v>
      </c>
      <c r="CR1321" s="519">
        <v>0</v>
      </c>
      <c r="CS1321" s="519">
        <v>0</v>
      </c>
      <c r="CT1321" s="519">
        <v>0</v>
      </c>
      <c r="CU1321" s="519">
        <v>0</v>
      </c>
      <c r="CV1321" s="519">
        <v>0</v>
      </c>
      <c r="CW1321" s="519">
        <v>0</v>
      </c>
      <c r="CX1321" s="519">
        <v>0</v>
      </c>
      <c r="CY1321" s="519">
        <v>0</v>
      </c>
      <c r="CZ1321" s="519">
        <v>0</v>
      </c>
      <c r="DA1321" s="519">
        <v>0</v>
      </c>
      <c r="DB1321" s="519">
        <v>0</v>
      </c>
      <c r="DC1321" s="519">
        <v>0</v>
      </c>
      <c r="DD1321" s="519">
        <v>0</v>
      </c>
      <c r="DE1321" s="519">
        <v>0</v>
      </c>
      <c r="DF1321" s="519">
        <v>0</v>
      </c>
      <c r="DG1321" s="519">
        <v>0</v>
      </c>
      <c r="DH1321" s="519">
        <v>0</v>
      </c>
      <c r="DI1321" s="519">
        <v>0</v>
      </c>
      <c r="DJ1321" s="519">
        <v>0</v>
      </c>
      <c r="DK1321" s="519">
        <v>0</v>
      </c>
      <c r="DL1321" s="519">
        <v>0</v>
      </c>
      <c r="DM1321" s="519">
        <v>0</v>
      </c>
      <c r="DN1321" s="519">
        <v>0</v>
      </c>
      <c r="DO1321" s="519">
        <v>0</v>
      </c>
      <c r="DP1321" s="519">
        <v>0</v>
      </c>
      <c r="DQ1321" s="519">
        <v>0</v>
      </c>
      <c r="DR1321" s="519">
        <v>0</v>
      </c>
      <c r="DS1321" s="519">
        <v>0</v>
      </c>
      <c r="DT1321" s="519">
        <v>0</v>
      </c>
      <c r="DU1321" s="519">
        <v>0</v>
      </c>
      <c r="DV1321" s="519">
        <v>0</v>
      </c>
      <c r="DW1321" s="519">
        <v>0</v>
      </c>
      <c r="DX1321" s="519">
        <v>0</v>
      </c>
    </row>
    <row r="1322" spans="2:128" hidden="1">
      <c r="B1322" s="519" t="s">
        <v>1061</v>
      </c>
      <c r="C1322" s="519"/>
      <c r="D1322" s="519"/>
      <c r="E1322" s="519"/>
      <c r="F1322" s="519">
        <v>1</v>
      </c>
      <c r="G1322" s="519"/>
      <c r="H1322" s="519">
        <v>6</v>
      </c>
      <c r="I1322" s="519">
        <v>10</v>
      </c>
      <c r="J1322" s="519" t="str">
        <f t="shared" si="64"/>
        <v>SDN15010610</v>
      </c>
      <c r="K1322" s="519">
        <v>504</v>
      </c>
      <c r="M1322" s="337" t="s">
        <v>631</v>
      </c>
      <c r="N1322" s="519" t="s">
        <v>1058</v>
      </c>
      <c r="O1322" s="519" t="s">
        <v>1059</v>
      </c>
      <c r="P1322" s="519">
        <v>46</v>
      </c>
      <c r="Q1322" s="183" t="str">
        <f t="shared" si="63"/>
        <v>SDN100146</v>
      </c>
      <c r="R1322" s="519">
        <v>10000</v>
      </c>
      <c r="S1322" s="519">
        <v>10000</v>
      </c>
      <c r="T1322" s="519">
        <v>10000</v>
      </c>
      <c r="U1322" s="519">
        <v>10000</v>
      </c>
      <c r="V1322" s="519">
        <v>10000</v>
      </c>
      <c r="W1322" s="519">
        <v>10000</v>
      </c>
      <c r="X1322" s="519">
        <v>10000</v>
      </c>
      <c r="Y1322" s="519">
        <v>10000</v>
      </c>
      <c r="Z1322" s="519">
        <v>10908.5</v>
      </c>
      <c r="AA1322" s="519">
        <v>11972.7</v>
      </c>
      <c r="AB1322" s="519">
        <v>11972.7</v>
      </c>
      <c r="AC1322" s="519">
        <v>11972.7</v>
      </c>
      <c r="AD1322" s="519">
        <v>11972.7</v>
      </c>
      <c r="AE1322" s="519">
        <v>11972.7</v>
      </c>
      <c r="AF1322" s="519">
        <v>11972.7</v>
      </c>
      <c r="AG1322" s="519">
        <v>11972.7</v>
      </c>
      <c r="AH1322" s="519">
        <v>11972.7</v>
      </c>
      <c r="AI1322" s="519">
        <v>11972.7</v>
      </c>
      <c r="AJ1322" s="519">
        <v>11972.7</v>
      </c>
      <c r="AK1322" s="519">
        <v>11972.7</v>
      </c>
      <c r="AL1322" s="519">
        <v>11972.7</v>
      </c>
      <c r="AM1322" s="519">
        <v>11972.7</v>
      </c>
      <c r="AN1322" s="519">
        <v>11972.7</v>
      </c>
      <c r="AO1322" s="519">
        <v>11972.7</v>
      </c>
      <c r="AP1322" s="519">
        <v>11972.7</v>
      </c>
      <c r="AQ1322" s="519">
        <v>0</v>
      </c>
      <c r="AR1322" s="519">
        <v>0</v>
      </c>
      <c r="AS1322" s="519">
        <v>0</v>
      </c>
      <c r="AT1322" s="519">
        <v>0</v>
      </c>
      <c r="AU1322" s="519">
        <v>0</v>
      </c>
      <c r="AV1322" s="519">
        <v>0</v>
      </c>
      <c r="AW1322" s="519">
        <v>0</v>
      </c>
      <c r="AX1322" s="519">
        <v>0</v>
      </c>
      <c r="AY1322" s="519">
        <v>0</v>
      </c>
      <c r="AZ1322" s="519">
        <v>0</v>
      </c>
      <c r="BA1322" s="519">
        <v>0</v>
      </c>
      <c r="BB1322" s="519">
        <v>0</v>
      </c>
      <c r="BC1322" s="519">
        <v>0</v>
      </c>
      <c r="BD1322" s="519">
        <v>0</v>
      </c>
      <c r="BE1322" s="519">
        <v>0</v>
      </c>
      <c r="BF1322" s="519">
        <v>0</v>
      </c>
      <c r="BG1322" s="519">
        <v>0</v>
      </c>
      <c r="BH1322" s="519">
        <v>0</v>
      </c>
      <c r="BI1322" s="519">
        <v>0</v>
      </c>
      <c r="BJ1322" s="519">
        <v>0</v>
      </c>
      <c r="BK1322" s="519">
        <v>0</v>
      </c>
      <c r="BL1322" s="519">
        <v>0</v>
      </c>
      <c r="BM1322" s="519">
        <v>0</v>
      </c>
      <c r="BN1322" s="519">
        <v>0</v>
      </c>
      <c r="BO1322" s="519">
        <v>0</v>
      </c>
      <c r="BP1322" s="519">
        <v>0</v>
      </c>
      <c r="BQ1322" s="519">
        <v>0</v>
      </c>
      <c r="BR1322" s="519">
        <v>0</v>
      </c>
      <c r="BS1322" s="519">
        <v>0</v>
      </c>
      <c r="BT1322" s="519">
        <v>0</v>
      </c>
      <c r="BU1322" s="519">
        <v>0</v>
      </c>
      <c r="BV1322" s="519">
        <v>0</v>
      </c>
      <c r="BW1322" s="519">
        <v>0</v>
      </c>
      <c r="BX1322" s="519">
        <v>0</v>
      </c>
      <c r="BY1322" s="519">
        <v>0</v>
      </c>
      <c r="BZ1322" s="519">
        <v>0</v>
      </c>
      <c r="CA1322" s="519">
        <v>0</v>
      </c>
      <c r="CB1322" s="519">
        <v>0</v>
      </c>
      <c r="CC1322" s="519">
        <v>0</v>
      </c>
      <c r="CD1322" s="519">
        <v>0</v>
      </c>
      <c r="CE1322" s="519">
        <v>0</v>
      </c>
      <c r="CF1322" s="519">
        <v>0</v>
      </c>
      <c r="CG1322" s="519">
        <v>0</v>
      </c>
      <c r="CH1322" s="519">
        <v>0</v>
      </c>
      <c r="CI1322" s="519">
        <v>0</v>
      </c>
      <c r="CJ1322" s="519">
        <v>0</v>
      </c>
      <c r="CK1322" s="519">
        <v>0</v>
      </c>
      <c r="CL1322" s="519">
        <v>0</v>
      </c>
      <c r="CM1322" s="519">
        <v>0</v>
      </c>
      <c r="CN1322" s="519">
        <v>0</v>
      </c>
      <c r="CO1322" s="519">
        <v>0</v>
      </c>
      <c r="CP1322" s="519">
        <v>0</v>
      </c>
      <c r="CQ1322" s="519">
        <v>0</v>
      </c>
      <c r="CR1322" s="519">
        <v>0</v>
      </c>
      <c r="CS1322" s="519">
        <v>0</v>
      </c>
      <c r="CT1322" s="519">
        <v>0</v>
      </c>
      <c r="CU1322" s="519">
        <v>0</v>
      </c>
      <c r="CV1322" s="519">
        <v>0</v>
      </c>
      <c r="CW1322" s="519">
        <v>0</v>
      </c>
      <c r="CX1322" s="519">
        <v>0</v>
      </c>
      <c r="CY1322" s="519">
        <v>0</v>
      </c>
      <c r="CZ1322" s="519">
        <v>0</v>
      </c>
      <c r="DA1322" s="519">
        <v>0</v>
      </c>
      <c r="DB1322" s="519">
        <v>0</v>
      </c>
      <c r="DC1322" s="519">
        <v>0</v>
      </c>
      <c r="DD1322" s="519">
        <v>0</v>
      </c>
      <c r="DE1322" s="519">
        <v>0</v>
      </c>
      <c r="DF1322" s="519">
        <v>0</v>
      </c>
      <c r="DG1322" s="519">
        <v>0</v>
      </c>
      <c r="DH1322" s="519">
        <v>0</v>
      </c>
      <c r="DI1322" s="519">
        <v>0</v>
      </c>
      <c r="DJ1322" s="519">
        <v>0</v>
      </c>
      <c r="DK1322" s="519">
        <v>0</v>
      </c>
      <c r="DL1322" s="519">
        <v>0</v>
      </c>
      <c r="DM1322" s="519">
        <v>0</v>
      </c>
      <c r="DN1322" s="519">
        <v>0</v>
      </c>
      <c r="DO1322" s="519">
        <v>0</v>
      </c>
      <c r="DP1322" s="519">
        <v>0</v>
      </c>
      <c r="DQ1322" s="519">
        <v>0</v>
      </c>
      <c r="DR1322" s="519">
        <v>0</v>
      </c>
      <c r="DS1322" s="519">
        <v>0</v>
      </c>
      <c r="DT1322" s="519">
        <v>0</v>
      </c>
      <c r="DU1322" s="519">
        <v>0</v>
      </c>
      <c r="DV1322" s="519">
        <v>0</v>
      </c>
      <c r="DW1322" s="519">
        <v>0</v>
      </c>
      <c r="DX1322" s="519">
        <v>0</v>
      </c>
    </row>
    <row r="1323" spans="2:128" hidden="1">
      <c r="B1323" s="519" t="s">
        <v>1061</v>
      </c>
      <c r="C1323" s="519"/>
      <c r="D1323" s="519"/>
      <c r="E1323" s="519"/>
      <c r="F1323" s="519">
        <v>1</v>
      </c>
      <c r="G1323" s="519"/>
      <c r="H1323" s="519">
        <v>6</v>
      </c>
      <c r="I1323" s="519">
        <v>11</v>
      </c>
      <c r="J1323" s="519" t="str">
        <f t="shared" si="64"/>
        <v>SDN15010611</v>
      </c>
      <c r="K1323" s="519">
        <v>504</v>
      </c>
      <c r="M1323" s="337" t="s">
        <v>631</v>
      </c>
      <c r="N1323" s="519" t="s">
        <v>1058</v>
      </c>
      <c r="O1323" s="519" t="s">
        <v>1059</v>
      </c>
      <c r="P1323" s="519">
        <v>47</v>
      </c>
      <c r="Q1323" s="183" t="str">
        <f t="shared" si="63"/>
        <v>SDN100147</v>
      </c>
      <c r="R1323" s="519">
        <v>10000</v>
      </c>
      <c r="S1323" s="519">
        <v>10000</v>
      </c>
      <c r="T1323" s="519">
        <v>10000</v>
      </c>
      <c r="U1323" s="519">
        <v>10000</v>
      </c>
      <c r="V1323" s="519">
        <v>10000</v>
      </c>
      <c r="W1323" s="519">
        <v>10000</v>
      </c>
      <c r="X1323" s="519">
        <v>10000</v>
      </c>
      <c r="Y1323" s="519">
        <v>10314.9</v>
      </c>
      <c r="Z1323" s="519">
        <v>11430</v>
      </c>
      <c r="AA1323" s="519">
        <v>12545.1</v>
      </c>
      <c r="AB1323" s="519">
        <v>12545.1</v>
      </c>
      <c r="AC1323" s="519">
        <v>12545.1</v>
      </c>
      <c r="AD1323" s="519">
        <v>12545.1</v>
      </c>
      <c r="AE1323" s="519">
        <v>12545.1</v>
      </c>
      <c r="AF1323" s="519">
        <v>12545.1</v>
      </c>
      <c r="AG1323" s="519">
        <v>12545.1</v>
      </c>
      <c r="AH1323" s="519">
        <v>12545.1</v>
      </c>
      <c r="AI1323" s="519">
        <v>12545.1</v>
      </c>
      <c r="AJ1323" s="519">
        <v>12545.1</v>
      </c>
      <c r="AK1323" s="519">
        <v>12545.1</v>
      </c>
      <c r="AL1323" s="519">
        <v>12545.1</v>
      </c>
      <c r="AM1323" s="519">
        <v>12545.1</v>
      </c>
      <c r="AN1323" s="519">
        <v>12545.1</v>
      </c>
      <c r="AO1323" s="519">
        <v>12545.1</v>
      </c>
      <c r="AP1323" s="519">
        <v>12545.1</v>
      </c>
      <c r="AQ1323" s="519">
        <v>0</v>
      </c>
      <c r="AR1323" s="519">
        <v>0</v>
      </c>
      <c r="AS1323" s="519">
        <v>0</v>
      </c>
      <c r="AT1323" s="519">
        <v>0</v>
      </c>
      <c r="AU1323" s="519">
        <v>0</v>
      </c>
      <c r="AV1323" s="519">
        <v>0</v>
      </c>
      <c r="AW1323" s="519">
        <v>0</v>
      </c>
      <c r="AX1323" s="519">
        <v>0</v>
      </c>
      <c r="AY1323" s="519">
        <v>0</v>
      </c>
      <c r="AZ1323" s="519">
        <v>0</v>
      </c>
      <c r="BA1323" s="519">
        <v>0</v>
      </c>
      <c r="BB1323" s="519">
        <v>0</v>
      </c>
      <c r="BC1323" s="519">
        <v>0</v>
      </c>
      <c r="BD1323" s="519">
        <v>0</v>
      </c>
      <c r="BE1323" s="519">
        <v>0</v>
      </c>
      <c r="BF1323" s="519">
        <v>0</v>
      </c>
      <c r="BG1323" s="519">
        <v>0</v>
      </c>
      <c r="BH1323" s="519">
        <v>0</v>
      </c>
      <c r="BI1323" s="519">
        <v>0</v>
      </c>
      <c r="BJ1323" s="519">
        <v>0</v>
      </c>
      <c r="BK1323" s="519">
        <v>0</v>
      </c>
      <c r="BL1323" s="519">
        <v>0</v>
      </c>
      <c r="BM1323" s="519">
        <v>0</v>
      </c>
      <c r="BN1323" s="519">
        <v>0</v>
      </c>
      <c r="BO1323" s="519">
        <v>0</v>
      </c>
      <c r="BP1323" s="519">
        <v>0</v>
      </c>
      <c r="BQ1323" s="519">
        <v>0</v>
      </c>
      <c r="BR1323" s="519">
        <v>0</v>
      </c>
      <c r="BS1323" s="519">
        <v>0</v>
      </c>
      <c r="BT1323" s="519">
        <v>0</v>
      </c>
      <c r="BU1323" s="519">
        <v>0</v>
      </c>
      <c r="BV1323" s="519">
        <v>0</v>
      </c>
      <c r="BW1323" s="519">
        <v>0</v>
      </c>
      <c r="BX1323" s="519">
        <v>0</v>
      </c>
      <c r="BY1323" s="519">
        <v>0</v>
      </c>
      <c r="BZ1323" s="519">
        <v>0</v>
      </c>
      <c r="CA1323" s="519">
        <v>0</v>
      </c>
      <c r="CB1323" s="519">
        <v>0</v>
      </c>
      <c r="CC1323" s="519">
        <v>0</v>
      </c>
      <c r="CD1323" s="519">
        <v>0</v>
      </c>
      <c r="CE1323" s="519">
        <v>0</v>
      </c>
      <c r="CF1323" s="519">
        <v>0</v>
      </c>
      <c r="CG1323" s="519">
        <v>0</v>
      </c>
      <c r="CH1323" s="519">
        <v>0</v>
      </c>
      <c r="CI1323" s="519">
        <v>0</v>
      </c>
      <c r="CJ1323" s="519">
        <v>0</v>
      </c>
      <c r="CK1323" s="519">
        <v>0</v>
      </c>
      <c r="CL1323" s="519">
        <v>0</v>
      </c>
      <c r="CM1323" s="519">
        <v>0</v>
      </c>
      <c r="CN1323" s="519">
        <v>0</v>
      </c>
      <c r="CO1323" s="519">
        <v>0</v>
      </c>
      <c r="CP1323" s="519">
        <v>0</v>
      </c>
      <c r="CQ1323" s="519">
        <v>0</v>
      </c>
      <c r="CR1323" s="519">
        <v>0</v>
      </c>
      <c r="CS1323" s="519">
        <v>0</v>
      </c>
      <c r="CT1323" s="519">
        <v>0</v>
      </c>
      <c r="CU1323" s="519">
        <v>0</v>
      </c>
      <c r="CV1323" s="519">
        <v>0</v>
      </c>
      <c r="CW1323" s="519">
        <v>0</v>
      </c>
      <c r="CX1323" s="519">
        <v>0</v>
      </c>
      <c r="CY1323" s="519">
        <v>0</v>
      </c>
      <c r="CZ1323" s="519">
        <v>0</v>
      </c>
      <c r="DA1323" s="519">
        <v>0</v>
      </c>
      <c r="DB1323" s="519">
        <v>0</v>
      </c>
      <c r="DC1323" s="519">
        <v>0</v>
      </c>
      <c r="DD1323" s="519">
        <v>0</v>
      </c>
      <c r="DE1323" s="519">
        <v>0</v>
      </c>
      <c r="DF1323" s="519">
        <v>0</v>
      </c>
      <c r="DG1323" s="519">
        <v>0</v>
      </c>
      <c r="DH1323" s="519">
        <v>0</v>
      </c>
      <c r="DI1323" s="519">
        <v>0</v>
      </c>
      <c r="DJ1323" s="519">
        <v>0</v>
      </c>
      <c r="DK1323" s="519">
        <v>0</v>
      </c>
      <c r="DL1323" s="519">
        <v>0</v>
      </c>
      <c r="DM1323" s="519">
        <v>0</v>
      </c>
      <c r="DN1323" s="519">
        <v>0</v>
      </c>
      <c r="DO1323" s="519">
        <v>0</v>
      </c>
      <c r="DP1323" s="519">
        <v>0</v>
      </c>
      <c r="DQ1323" s="519">
        <v>0</v>
      </c>
      <c r="DR1323" s="519">
        <v>0</v>
      </c>
      <c r="DS1323" s="519">
        <v>0</v>
      </c>
      <c r="DT1323" s="519">
        <v>0</v>
      </c>
      <c r="DU1323" s="519">
        <v>0</v>
      </c>
      <c r="DV1323" s="519">
        <v>0</v>
      </c>
      <c r="DW1323" s="519">
        <v>0</v>
      </c>
      <c r="DX1323" s="519">
        <v>0</v>
      </c>
    </row>
    <row r="1324" spans="2:128" hidden="1">
      <c r="B1324" s="519" t="s">
        <v>1061</v>
      </c>
      <c r="C1324" s="519"/>
      <c r="D1324" s="519"/>
      <c r="E1324" s="519"/>
      <c r="F1324" s="519">
        <v>1</v>
      </c>
      <c r="G1324" s="519"/>
      <c r="H1324" s="519">
        <v>6</v>
      </c>
      <c r="I1324" s="519">
        <v>12</v>
      </c>
      <c r="J1324" s="519" t="str">
        <f t="shared" si="64"/>
        <v>SDN15010612</v>
      </c>
      <c r="K1324" s="519">
        <v>504</v>
      </c>
      <c r="M1324" s="337" t="s">
        <v>631</v>
      </c>
      <c r="N1324" s="519" t="s">
        <v>1058</v>
      </c>
      <c r="O1324" s="519" t="s">
        <v>1059</v>
      </c>
      <c r="P1324" s="519">
        <v>48</v>
      </c>
      <c r="Q1324" s="183" t="str">
        <f t="shared" si="63"/>
        <v>SDN100148</v>
      </c>
      <c r="R1324" s="519">
        <v>10000</v>
      </c>
      <c r="S1324" s="519">
        <v>10000</v>
      </c>
      <c r="T1324" s="519">
        <v>10000</v>
      </c>
      <c r="U1324" s="519">
        <v>10000</v>
      </c>
      <c r="V1324" s="519">
        <v>10000</v>
      </c>
      <c r="W1324" s="519">
        <v>10000</v>
      </c>
      <c r="X1324" s="519">
        <v>10000</v>
      </c>
      <c r="Y1324" s="519">
        <v>10746.3</v>
      </c>
      <c r="Z1324" s="519">
        <v>11908</v>
      </c>
      <c r="AA1324" s="519">
        <v>13069.8</v>
      </c>
      <c r="AB1324" s="519">
        <v>13069.8</v>
      </c>
      <c r="AC1324" s="519">
        <v>13069.8</v>
      </c>
      <c r="AD1324" s="519">
        <v>13069.8</v>
      </c>
      <c r="AE1324" s="519">
        <v>13069.8</v>
      </c>
      <c r="AF1324" s="519">
        <v>13069.8</v>
      </c>
      <c r="AG1324" s="519">
        <v>13069.8</v>
      </c>
      <c r="AH1324" s="519">
        <v>13069.8</v>
      </c>
      <c r="AI1324" s="519">
        <v>13069.8</v>
      </c>
      <c r="AJ1324" s="519">
        <v>13069.8</v>
      </c>
      <c r="AK1324" s="519">
        <v>13069.8</v>
      </c>
      <c r="AL1324" s="519">
        <v>13069.8</v>
      </c>
      <c r="AM1324" s="519">
        <v>13069.8</v>
      </c>
      <c r="AN1324" s="519">
        <v>13069.8</v>
      </c>
      <c r="AO1324" s="519">
        <v>13069.8</v>
      </c>
      <c r="AP1324" s="519">
        <v>13069.8</v>
      </c>
      <c r="AQ1324" s="519">
        <v>0</v>
      </c>
      <c r="AR1324" s="519">
        <v>0</v>
      </c>
      <c r="AS1324" s="519">
        <v>0</v>
      </c>
      <c r="AT1324" s="519">
        <v>0</v>
      </c>
      <c r="AU1324" s="519">
        <v>0</v>
      </c>
      <c r="AV1324" s="519">
        <v>0</v>
      </c>
      <c r="AW1324" s="519">
        <v>0</v>
      </c>
      <c r="AX1324" s="519">
        <v>0</v>
      </c>
      <c r="AY1324" s="519">
        <v>0</v>
      </c>
      <c r="AZ1324" s="519">
        <v>0</v>
      </c>
      <c r="BA1324" s="519">
        <v>0</v>
      </c>
      <c r="BB1324" s="519">
        <v>0</v>
      </c>
      <c r="BC1324" s="519">
        <v>0</v>
      </c>
      <c r="BD1324" s="519">
        <v>0</v>
      </c>
      <c r="BE1324" s="519">
        <v>0</v>
      </c>
      <c r="BF1324" s="519">
        <v>0</v>
      </c>
      <c r="BG1324" s="519">
        <v>0</v>
      </c>
      <c r="BH1324" s="519">
        <v>0</v>
      </c>
      <c r="BI1324" s="519">
        <v>0</v>
      </c>
      <c r="BJ1324" s="519">
        <v>0</v>
      </c>
      <c r="BK1324" s="519">
        <v>0</v>
      </c>
      <c r="BL1324" s="519">
        <v>0</v>
      </c>
      <c r="BM1324" s="519">
        <v>0</v>
      </c>
      <c r="BN1324" s="519">
        <v>0</v>
      </c>
      <c r="BO1324" s="519">
        <v>0</v>
      </c>
      <c r="BP1324" s="519">
        <v>0</v>
      </c>
      <c r="BQ1324" s="519">
        <v>0</v>
      </c>
      <c r="BR1324" s="519">
        <v>0</v>
      </c>
      <c r="BS1324" s="519">
        <v>0</v>
      </c>
      <c r="BT1324" s="519">
        <v>0</v>
      </c>
      <c r="BU1324" s="519">
        <v>0</v>
      </c>
      <c r="BV1324" s="519">
        <v>0</v>
      </c>
      <c r="BW1324" s="519">
        <v>0</v>
      </c>
      <c r="BX1324" s="519">
        <v>0</v>
      </c>
      <c r="BY1324" s="519">
        <v>0</v>
      </c>
      <c r="BZ1324" s="519">
        <v>0</v>
      </c>
      <c r="CA1324" s="519">
        <v>0</v>
      </c>
      <c r="CB1324" s="519">
        <v>0</v>
      </c>
      <c r="CC1324" s="519">
        <v>0</v>
      </c>
      <c r="CD1324" s="519">
        <v>0</v>
      </c>
      <c r="CE1324" s="519">
        <v>0</v>
      </c>
      <c r="CF1324" s="519">
        <v>0</v>
      </c>
      <c r="CG1324" s="519">
        <v>0</v>
      </c>
      <c r="CH1324" s="519">
        <v>0</v>
      </c>
      <c r="CI1324" s="519">
        <v>0</v>
      </c>
      <c r="CJ1324" s="519">
        <v>0</v>
      </c>
      <c r="CK1324" s="519">
        <v>0</v>
      </c>
      <c r="CL1324" s="519">
        <v>0</v>
      </c>
      <c r="CM1324" s="519">
        <v>0</v>
      </c>
      <c r="CN1324" s="519">
        <v>0</v>
      </c>
      <c r="CO1324" s="519">
        <v>0</v>
      </c>
      <c r="CP1324" s="519">
        <v>0</v>
      </c>
      <c r="CQ1324" s="519">
        <v>0</v>
      </c>
      <c r="CR1324" s="519">
        <v>0</v>
      </c>
      <c r="CS1324" s="519">
        <v>0</v>
      </c>
      <c r="CT1324" s="519">
        <v>0</v>
      </c>
      <c r="CU1324" s="519">
        <v>0</v>
      </c>
      <c r="CV1324" s="519">
        <v>0</v>
      </c>
      <c r="CW1324" s="519">
        <v>0</v>
      </c>
      <c r="CX1324" s="519">
        <v>0</v>
      </c>
      <c r="CY1324" s="519">
        <v>0</v>
      </c>
      <c r="CZ1324" s="519">
        <v>0</v>
      </c>
      <c r="DA1324" s="519">
        <v>0</v>
      </c>
      <c r="DB1324" s="519">
        <v>0</v>
      </c>
      <c r="DC1324" s="519">
        <v>0</v>
      </c>
      <c r="DD1324" s="519">
        <v>0</v>
      </c>
      <c r="DE1324" s="519">
        <v>0</v>
      </c>
      <c r="DF1324" s="519">
        <v>0</v>
      </c>
      <c r="DG1324" s="519">
        <v>0</v>
      </c>
      <c r="DH1324" s="519">
        <v>0</v>
      </c>
      <c r="DI1324" s="519">
        <v>0</v>
      </c>
      <c r="DJ1324" s="519">
        <v>0</v>
      </c>
      <c r="DK1324" s="519">
        <v>0</v>
      </c>
      <c r="DL1324" s="519">
        <v>0</v>
      </c>
      <c r="DM1324" s="519">
        <v>0</v>
      </c>
      <c r="DN1324" s="519">
        <v>0</v>
      </c>
      <c r="DO1324" s="519">
        <v>0</v>
      </c>
      <c r="DP1324" s="519">
        <v>0</v>
      </c>
      <c r="DQ1324" s="519">
        <v>0</v>
      </c>
      <c r="DR1324" s="519">
        <v>0</v>
      </c>
      <c r="DS1324" s="519">
        <v>0</v>
      </c>
      <c r="DT1324" s="519">
        <v>0</v>
      </c>
      <c r="DU1324" s="519">
        <v>0</v>
      </c>
      <c r="DV1324" s="519">
        <v>0</v>
      </c>
      <c r="DW1324" s="519">
        <v>0</v>
      </c>
      <c r="DX1324" s="519">
        <v>0</v>
      </c>
    </row>
    <row r="1325" spans="2:128" hidden="1">
      <c r="B1325" s="519" t="s">
        <v>1061</v>
      </c>
      <c r="C1325" s="519"/>
      <c r="D1325" s="519"/>
      <c r="E1325" s="519"/>
      <c r="F1325" s="519">
        <v>1</v>
      </c>
      <c r="G1325" s="519"/>
      <c r="H1325" s="519">
        <v>6</v>
      </c>
      <c r="I1325" s="519">
        <v>13</v>
      </c>
      <c r="J1325" s="519" t="str">
        <f t="shared" si="64"/>
        <v>SDN15010613</v>
      </c>
      <c r="K1325" s="519">
        <v>504</v>
      </c>
      <c r="M1325" s="337" t="s">
        <v>631</v>
      </c>
      <c r="N1325" s="519" t="s">
        <v>1058</v>
      </c>
      <c r="O1325" s="519" t="s">
        <v>1059</v>
      </c>
      <c r="P1325" s="519">
        <v>49</v>
      </c>
      <c r="Q1325" s="183" t="str">
        <f t="shared" si="63"/>
        <v>SDN100149</v>
      </c>
      <c r="R1325" s="519">
        <v>10000</v>
      </c>
      <c r="S1325" s="519">
        <v>10000</v>
      </c>
      <c r="T1325" s="519">
        <v>10000</v>
      </c>
      <c r="U1325" s="519">
        <v>10000</v>
      </c>
      <c r="V1325" s="519">
        <v>10000</v>
      </c>
      <c r="W1325" s="519">
        <v>10000</v>
      </c>
      <c r="X1325" s="519">
        <v>10039.299999999999</v>
      </c>
      <c r="Y1325" s="519">
        <v>11256.1</v>
      </c>
      <c r="Z1325" s="519">
        <v>12473</v>
      </c>
      <c r="AA1325" s="519">
        <v>13689.9</v>
      </c>
      <c r="AB1325" s="519">
        <v>13689.9</v>
      </c>
      <c r="AC1325" s="519">
        <v>13689.9</v>
      </c>
      <c r="AD1325" s="519">
        <v>13689.9</v>
      </c>
      <c r="AE1325" s="519">
        <v>13689.9</v>
      </c>
      <c r="AF1325" s="519">
        <v>13689.9</v>
      </c>
      <c r="AG1325" s="519">
        <v>13689.9</v>
      </c>
      <c r="AH1325" s="519">
        <v>13689.9</v>
      </c>
      <c r="AI1325" s="519">
        <v>13689.9</v>
      </c>
      <c r="AJ1325" s="519">
        <v>13689.9</v>
      </c>
      <c r="AK1325" s="519">
        <v>13689.9</v>
      </c>
      <c r="AL1325" s="519">
        <v>13689.9</v>
      </c>
      <c r="AM1325" s="519">
        <v>13689.9</v>
      </c>
      <c r="AN1325" s="519">
        <v>13689.9</v>
      </c>
      <c r="AO1325" s="519">
        <v>13689.9</v>
      </c>
      <c r="AP1325" s="519">
        <v>13689.9</v>
      </c>
      <c r="AQ1325" s="519">
        <v>0</v>
      </c>
      <c r="AR1325" s="519">
        <v>0</v>
      </c>
      <c r="AS1325" s="519">
        <v>0</v>
      </c>
      <c r="AT1325" s="519">
        <v>0</v>
      </c>
      <c r="AU1325" s="519">
        <v>0</v>
      </c>
      <c r="AV1325" s="519">
        <v>0</v>
      </c>
      <c r="AW1325" s="519">
        <v>0</v>
      </c>
      <c r="AX1325" s="519">
        <v>0</v>
      </c>
      <c r="AY1325" s="519">
        <v>0</v>
      </c>
      <c r="AZ1325" s="519">
        <v>0</v>
      </c>
      <c r="BA1325" s="519">
        <v>0</v>
      </c>
      <c r="BB1325" s="519">
        <v>0</v>
      </c>
      <c r="BC1325" s="519">
        <v>0</v>
      </c>
      <c r="BD1325" s="519">
        <v>0</v>
      </c>
      <c r="BE1325" s="519">
        <v>0</v>
      </c>
      <c r="BF1325" s="519">
        <v>0</v>
      </c>
      <c r="BG1325" s="519">
        <v>0</v>
      </c>
      <c r="BH1325" s="519">
        <v>0</v>
      </c>
      <c r="BI1325" s="519">
        <v>0</v>
      </c>
      <c r="BJ1325" s="519">
        <v>0</v>
      </c>
      <c r="BK1325" s="519">
        <v>0</v>
      </c>
      <c r="BL1325" s="519">
        <v>0</v>
      </c>
      <c r="BM1325" s="519">
        <v>0</v>
      </c>
      <c r="BN1325" s="519">
        <v>0</v>
      </c>
      <c r="BO1325" s="519">
        <v>0</v>
      </c>
      <c r="BP1325" s="519">
        <v>0</v>
      </c>
      <c r="BQ1325" s="519">
        <v>0</v>
      </c>
      <c r="BR1325" s="519">
        <v>0</v>
      </c>
      <c r="BS1325" s="519">
        <v>0</v>
      </c>
      <c r="BT1325" s="519">
        <v>0</v>
      </c>
      <c r="BU1325" s="519">
        <v>0</v>
      </c>
      <c r="BV1325" s="519">
        <v>0</v>
      </c>
      <c r="BW1325" s="519">
        <v>0</v>
      </c>
      <c r="BX1325" s="519">
        <v>0</v>
      </c>
      <c r="BY1325" s="519">
        <v>0</v>
      </c>
      <c r="BZ1325" s="519">
        <v>0</v>
      </c>
      <c r="CA1325" s="519">
        <v>0</v>
      </c>
      <c r="CB1325" s="519">
        <v>0</v>
      </c>
      <c r="CC1325" s="519">
        <v>0</v>
      </c>
      <c r="CD1325" s="519">
        <v>0</v>
      </c>
      <c r="CE1325" s="519">
        <v>0</v>
      </c>
      <c r="CF1325" s="519">
        <v>0</v>
      </c>
      <c r="CG1325" s="519">
        <v>0</v>
      </c>
      <c r="CH1325" s="519">
        <v>0</v>
      </c>
      <c r="CI1325" s="519">
        <v>0</v>
      </c>
      <c r="CJ1325" s="519">
        <v>0</v>
      </c>
      <c r="CK1325" s="519">
        <v>0</v>
      </c>
      <c r="CL1325" s="519">
        <v>0</v>
      </c>
      <c r="CM1325" s="519">
        <v>0</v>
      </c>
      <c r="CN1325" s="519">
        <v>0</v>
      </c>
      <c r="CO1325" s="519">
        <v>0</v>
      </c>
      <c r="CP1325" s="519">
        <v>0</v>
      </c>
      <c r="CQ1325" s="519">
        <v>0</v>
      </c>
      <c r="CR1325" s="519">
        <v>0</v>
      </c>
      <c r="CS1325" s="519">
        <v>0</v>
      </c>
      <c r="CT1325" s="519">
        <v>0</v>
      </c>
      <c r="CU1325" s="519">
        <v>0</v>
      </c>
      <c r="CV1325" s="519">
        <v>0</v>
      </c>
      <c r="CW1325" s="519">
        <v>0</v>
      </c>
      <c r="CX1325" s="519">
        <v>0</v>
      </c>
      <c r="CY1325" s="519">
        <v>0</v>
      </c>
      <c r="CZ1325" s="519">
        <v>0</v>
      </c>
      <c r="DA1325" s="519">
        <v>0</v>
      </c>
      <c r="DB1325" s="519">
        <v>0</v>
      </c>
      <c r="DC1325" s="519">
        <v>0</v>
      </c>
      <c r="DD1325" s="519">
        <v>0</v>
      </c>
      <c r="DE1325" s="519">
        <v>0</v>
      </c>
      <c r="DF1325" s="519">
        <v>0</v>
      </c>
      <c r="DG1325" s="519">
        <v>0</v>
      </c>
      <c r="DH1325" s="519">
        <v>0</v>
      </c>
      <c r="DI1325" s="519">
        <v>0</v>
      </c>
      <c r="DJ1325" s="519">
        <v>0</v>
      </c>
      <c r="DK1325" s="519">
        <v>0</v>
      </c>
      <c r="DL1325" s="519">
        <v>0</v>
      </c>
      <c r="DM1325" s="519">
        <v>0</v>
      </c>
      <c r="DN1325" s="519">
        <v>0</v>
      </c>
      <c r="DO1325" s="519">
        <v>0</v>
      </c>
      <c r="DP1325" s="519">
        <v>0</v>
      </c>
      <c r="DQ1325" s="519">
        <v>0</v>
      </c>
      <c r="DR1325" s="519">
        <v>0</v>
      </c>
      <c r="DS1325" s="519">
        <v>0</v>
      </c>
      <c r="DT1325" s="519">
        <v>0</v>
      </c>
      <c r="DU1325" s="519">
        <v>0</v>
      </c>
      <c r="DV1325" s="519">
        <v>0</v>
      </c>
      <c r="DW1325" s="519">
        <v>0</v>
      </c>
      <c r="DX1325" s="519">
        <v>0</v>
      </c>
    </row>
    <row r="1326" spans="2:128" hidden="1">
      <c r="B1326" s="519" t="s">
        <v>1061</v>
      </c>
      <c r="C1326" s="519"/>
      <c r="D1326" s="519"/>
      <c r="E1326" s="519"/>
      <c r="F1326" s="519">
        <v>1</v>
      </c>
      <c r="G1326" s="519"/>
      <c r="H1326" s="519">
        <v>6</v>
      </c>
      <c r="I1326" s="519">
        <v>14</v>
      </c>
      <c r="J1326" s="519" t="str">
        <f t="shared" si="64"/>
        <v>SDN15010614</v>
      </c>
      <c r="K1326" s="519">
        <v>504</v>
      </c>
      <c r="M1326" s="337" t="s">
        <v>631</v>
      </c>
      <c r="N1326" s="519" t="s">
        <v>1058</v>
      </c>
      <c r="O1326" s="519" t="s">
        <v>1059</v>
      </c>
      <c r="P1326" s="519">
        <v>50</v>
      </c>
      <c r="Q1326" s="183" t="str">
        <f t="shared" si="63"/>
        <v>SDN100150</v>
      </c>
      <c r="R1326" s="519">
        <v>10000</v>
      </c>
      <c r="S1326" s="519">
        <v>10000</v>
      </c>
      <c r="T1326" s="519">
        <v>10000</v>
      </c>
      <c r="U1326" s="519">
        <v>10000</v>
      </c>
      <c r="V1326" s="519">
        <v>10000</v>
      </c>
      <c r="W1326" s="519">
        <v>10000</v>
      </c>
      <c r="X1326" s="519">
        <v>10494</v>
      </c>
      <c r="Y1326" s="519">
        <v>11766</v>
      </c>
      <c r="Z1326" s="519">
        <v>13038</v>
      </c>
      <c r="AA1326" s="519">
        <v>14310</v>
      </c>
      <c r="AB1326" s="519">
        <v>14310</v>
      </c>
      <c r="AC1326" s="519">
        <v>14310</v>
      </c>
      <c r="AD1326" s="519">
        <v>14310</v>
      </c>
      <c r="AE1326" s="519">
        <v>14310</v>
      </c>
      <c r="AF1326" s="519">
        <v>14310</v>
      </c>
      <c r="AG1326" s="519">
        <v>14310</v>
      </c>
      <c r="AH1326" s="519">
        <v>14310</v>
      </c>
      <c r="AI1326" s="519">
        <v>14310</v>
      </c>
      <c r="AJ1326" s="519">
        <v>14310</v>
      </c>
      <c r="AK1326" s="519">
        <v>14310</v>
      </c>
      <c r="AL1326" s="519">
        <v>14310</v>
      </c>
      <c r="AM1326" s="519">
        <v>14310</v>
      </c>
      <c r="AN1326" s="519">
        <v>14310</v>
      </c>
      <c r="AO1326" s="519">
        <v>14310</v>
      </c>
      <c r="AP1326" s="519">
        <v>14310</v>
      </c>
      <c r="AQ1326" s="519">
        <v>0</v>
      </c>
      <c r="AR1326" s="519">
        <v>0</v>
      </c>
      <c r="AS1326" s="519">
        <v>0</v>
      </c>
      <c r="AT1326" s="519">
        <v>0</v>
      </c>
      <c r="AU1326" s="519">
        <v>0</v>
      </c>
      <c r="AV1326" s="519">
        <v>0</v>
      </c>
      <c r="AW1326" s="519">
        <v>0</v>
      </c>
      <c r="AX1326" s="519">
        <v>0</v>
      </c>
      <c r="AY1326" s="519">
        <v>0</v>
      </c>
      <c r="AZ1326" s="519">
        <v>0</v>
      </c>
      <c r="BA1326" s="519">
        <v>0</v>
      </c>
      <c r="BB1326" s="519">
        <v>0</v>
      </c>
      <c r="BC1326" s="519">
        <v>0</v>
      </c>
      <c r="BD1326" s="519">
        <v>0</v>
      </c>
      <c r="BE1326" s="519">
        <v>0</v>
      </c>
      <c r="BF1326" s="519">
        <v>0</v>
      </c>
      <c r="BG1326" s="519">
        <v>0</v>
      </c>
      <c r="BH1326" s="519">
        <v>0</v>
      </c>
      <c r="BI1326" s="519">
        <v>0</v>
      </c>
      <c r="BJ1326" s="519">
        <v>0</v>
      </c>
      <c r="BK1326" s="519">
        <v>0</v>
      </c>
      <c r="BL1326" s="519">
        <v>0</v>
      </c>
      <c r="BM1326" s="519">
        <v>0</v>
      </c>
      <c r="BN1326" s="519">
        <v>0</v>
      </c>
      <c r="BO1326" s="519">
        <v>0</v>
      </c>
      <c r="BP1326" s="519">
        <v>0</v>
      </c>
      <c r="BQ1326" s="519">
        <v>0</v>
      </c>
      <c r="BR1326" s="519">
        <v>0</v>
      </c>
      <c r="BS1326" s="519">
        <v>0</v>
      </c>
      <c r="BT1326" s="519">
        <v>0</v>
      </c>
      <c r="BU1326" s="519">
        <v>0</v>
      </c>
      <c r="BV1326" s="519">
        <v>0</v>
      </c>
      <c r="BW1326" s="519">
        <v>0</v>
      </c>
      <c r="BX1326" s="519">
        <v>0</v>
      </c>
      <c r="BY1326" s="519">
        <v>0</v>
      </c>
      <c r="BZ1326" s="519">
        <v>0</v>
      </c>
      <c r="CA1326" s="519">
        <v>0</v>
      </c>
      <c r="CB1326" s="519">
        <v>0</v>
      </c>
      <c r="CC1326" s="519">
        <v>0</v>
      </c>
      <c r="CD1326" s="519">
        <v>0</v>
      </c>
      <c r="CE1326" s="519">
        <v>0</v>
      </c>
      <c r="CF1326" s="519">
        <v>0</v>
      </c>
      <c r="CG1326" s="519">
        <v>0</v>
      </c>
      <c r="CH1326" s="519">
        <v>0</v>
      </c>
      <c r="CI1326" s="519">
        <v>0</v>
      </c>
      <c r="CJ1326" s="519">
        <v>0</v>
      </c>
      <c r="CK1326" s="519">
        <v>0</v>
      </c>
      <c r="CL1326" s="519">
        <v>0</v>
      </c>
      <c r="CM1326" s="519">
        <v>0</v>
      </c>
      <c r="CN1326" s="519">
        <v>0</v>
      </c>
      <c r="CO1326" s="519">
        <v>0</v>
      </c>
      <c r="CP1326" s="519">
        <v>0</v>
      </c>
      <c r="CQ1326" s="519">
        <v>0</v>
      </c>
      <c r="CR1326" s="519">
        <v>0</v>
      </c>
      <c r="CS1326" s="519">
        <v>0</v>
      </c>
      <c r="CT1326" s="519">
        <v>0</v>
      </c>
      <c r="CU1326" s="519">
        <v>0</v>
      </c>
      <c r="CV1326" s="519">
        <v>0</v>
      </c>
      <c r="CW1326" s="519">
        <v>0</v>
      </c>
      <c r="CX1326" s="519">
        <v>0</v>
      </c>
      <c r="CY1326" s="519">
        <v>0</v>
      </c>
      <c r="CZ1326" s="519">
        <v>0</v>
      </c>
      <c r="DA1326" s="519">
        <v>0</v>
      </c>
      <c r="DB1326" s="519">
        <v>0</v>
      </c>
      <c r="DC1326" s="519">
        <v>0</v>
      </c>
      <c r="DD1326" s="519">
        <v>0</v>
      </c>
      <c r="DE1326" s="519">
        <v>0</v>
      </c>
      <c r="DF1326" s="519">
        <v>0</v>
      </c>
      <c r="DG1326" s="519">
        <v>0</v>
      </c>
      <c r="DH1326" s="519">
        <v>0</v>
      </c>
      <c r="DI1326" s="519">
        <v>0</v>
      </c>
      <c r="DJ1326" s="519">
        <v>0</v>
      </c>
      <c r="DK1326" s="519">
        <v>0</v>
      </c>
      <c r="DL1326" s="519">
        <v>0</v>
      </c>
      <c r="DM1326" s="519">
        <v>0</v>
      </c>
      <c r="DN1326" s="519">
        <v>0</v>
      </c>
      <c r="DO1326" s="519">
        <v>0</v>
      </c>
      <c r="DP1326" s="519">
        <v>0</v>
      </c>
      <c r="DQ1326" s="519">
        <v>0</v>
      </c>
      <c r="DR1326" s="519">
        <v>0</v>
      </c>
      <c r="DS1326" s="519">
        <v>0</v>
      </c>
      <c r="DT1326" s="519">
        <v>0</v>
      </c>
      <c r="DU1326" s="519">
        <v>0</v>
      </c>
      <c r="DV1326" s="519">
        <v>0</v>
      </c>
      <c r="DW1326" s="519">
        <v>0</v>
      </c>
      <c r="DX1326" s="519">
        <v>0</v>
      </c>
    </row>
    <row r="1327" spans="2:128" hidden="1">
      <c r="B1327" s="519" t="s">
        <v>1061</v>
      </c>
      <c r="C1327" s="519"/>
      <c r="D1327" s="519"/>
      <c r="E1327" s="519"/>
      <c r="F1327" s="519">
        <v>1</v>
      </c>
      <c r="G1327" s="519"/>
      <c r="H1327" s="519">
        <v>6</v>
      </c>
      <c r="I1327" s="519">
        <v>15</v>
      </c>
      <c r="J1327" s="519" t="str">
        <f t="shared" si="64"/>
        <v>SDN15010615</v>
      </c>
      <c r="K1327" s="519">
        <v>504</v>
      </c>
      <c r="M1327" s="337" t="s">
        <v>631</v>
      </c>
      <c r="N1327" s="519" t="s">
        <v>1058</v>
      </c>
      <c r="O1327" s="519" t="s">
        <v>1059</v>
      </c>
      <c r="P1327" s="520">
        <v>51</v>
      </c>
      <c r="Q1327" s="183" t="str">
        <f t="shared" si="63"/>
        <v>SDN100151</v>
      </c>
      <c r="R1327" s="519">
        <v>10000</v>
      </c>
      <c r="S1327" s="519">
        <v>10000</v>
      </c>
      <c r="T1327" s="519">
        <v>10000</v>
      </c>
      <c r="U1327" s="519">
        <v>10000</v>
      </c>
      <c r="V1327" s="519">
        <v>10000</v>
      </c>
      <c r="W1327" s="519">
        <v>10000</v>
      </c>
      <c r="X1327" s="519">
        <v>11088.7</v>
      </c>
      <c r="Y1327" s="519">
        <v>12432.7</v>
      </c>
      <c r="Z1327" s="519">
        <v>13776.8</v>
      </c>
      <c r="AA1327" s="519">
        <v>15120.9</v>
      </c>
      <c r="AB1327" s="519">
        <v>15120.9</v>
      </c>
      <c r="AC1327" s="519">
        <v>15120.9</v>
      </c>
      <c r="AD1327" s="519">
        <v>15120.9</v>
      </c>
      <c r="AE1327" s="519">
        <v>15120.9</v>
      </c>
      <c r="AF1327" s="519">
        <v>15120.9</v>
      </c>
      <c r="AG1327" s="519">
        <v>15120.9</v>
      </c>
      <c r="AH1327" s="519">
        <v>15120.9</v>
      </c>
      <c r="AI1327" s="519">
        <v>15120.9</v>
      </c>
      <c r="AJ1327" s="519">
        <v>15120.9</v>
      </c>
      <c r="AK1327" s="519">
        <v>15120.9</v>
      </c>
      <c r="AL1327" s="519">
        <v>15120.9</v>
      </c>
      <c r="AM1327" s="519">
        <v>15120.9</v>
      </c>
      <c r="AN1327" s="519">
        <v>15120.9</v>
      </c>
      <c r="AO1327" s="519">
        <v>15120.9</v>
      </c>
      <c r="AP1327" s="519">
        <v>15120.9</v>
      </c>
      <c r="AQ1327" s="519">
        <v>0</v>
      </c>
      <c r="AR1327" s="519">
        <v>0</v>
      </c>
      <c r="AS1327" s="519">
        <v>0</v>
      </c>
      <c r="AT1327" s="519">
        <v>0</v>
      </c>
      <c r="AU1327" s="519">
        <v>0</v>
      </c>
      <c r="AV1327" s="519">
        <v>0</v>
      </c>
      <c r="AW1327" s="519">
        <v>0</v>
      </c>
      <c r="AX1327" s="519">
        <v>0</v>
      </c>
      <c r="AY1327" s="519">
        <v>0</v>
      </c>
      <c r="AZ1327" s="519">
        <v>0</v>
      </c>
      <c r="BA1327" s="519">
        <v>0</v>
      </c>
      <c r="BB1327" s="519">
        <v>0</v>
      </c>
      <c r="BC1327" s="519">
        <v>0</v>
      </c>
      <c r="BD1327" s="519">
        <v>0</v>
      </c>
      <c r="BE1327" s="519">
        <v>0</v>
      </c>
      <c r="BF1327" s="519">
        <v>0</v>
      </c>
      <c r="BG1327" s="519">
        <v>0</v>
      </c>
      <c r="BH1327" s="519">
        <v>0</v>
      </c>
      <c r="BI1327" s="519">
        <v>0</v>
      </c>
      <c r="BJ1327" s="519">
        <v>0</v>
      </c>
      <c r="BK1327" s="519">
        <v>0</v>
      </c>
      <c r="BL1327" s="519">
        <v>0</v>
      </c>
      <c r="BM1327" s="519">
        <v>0</v>
      </c>
      <c r="BN1327" s="519">
        <v>0</v>
      </c>
      <c r="BO1327" s="519">
        <v>0</v>
      </c>
      <c r="BP1327" s="519">
        <v>0</v>
      </c>
      <c r="BQ1327" s="519">
        <v>0</v>
      </c>
      <c r="BR1327" s="519">
        <v>0</v>
      </c>
      <c r="BS1327" s="519">
        <v>0</v>
      </c>
      <c r="BT1327" s="519">
        <v>0</v>
      </c>
      <c r="BU1327" s="519">
        <v>0</v>
      </c>
      <c r="BV1327" s="519">
        <v>0</v>
      </c>
      <c r="BW1327" s="519">
        <v>0</v>
      </c>
      <c r="BX1327" s="519">
        <v>0</v>
      </c>
      <c r="BY1327" s="519">
        <v>0</v>
      </c>
      <c r="BZ1327" s="519">
        <v>0</v>
      </c>
      <c r="CA1327" s="519">
        <v>0</v>
      </c>
      <c r="CB1327" s="519">
        <v>0</v>
      </c>
      <c r="CC1327" s="519">
        <v>0</v>
      </c>
      <c r="CD1327" s="519">
        <v>0</v>
      </c>
      <c r="CE1327" s="519">
        <v>0</v>
      </c>
      <c r="CF1327" s="519">
        <v>0</v>
      </c>
      <c r="CG1327" s="519">
        <v>0</v>
      </c>
      <c r="CH1327" s="519">
        <v>0</v>
      </c>
      <c r="CI1327" s="519">
        <v>0</v>
      </c>
      <c r="CJ1327" s="519">
        <v>0</v>
      </c>
      <c r="CK1327" s="519">
        <v>0</v>
      </c>
      <c r="CL1327" s="519">
        <v>0</v>
      </c>
      <c r="CM1327" s="519">
        <v>0</v>
      </c>
      <c r="CN1327" s="519">
        <v>0</v>
      </c>
      <c r="CO1327" s="519">
        <v>0</v>
      </c>
      <c r="CP1327" s="519">
        <v>0</v>
      </c>
      <c r="CQ1327" s="519">
        <v>0</v>
      </c>
      <c r="CR1327" s="519">
        <v>0</v>
      </c>
      <c r="CS1327" s="519">
        <v>0</v>
      </c>
      <c r="CT1327" s="519">
        <v>0</v>
      </c>
      <c r="CU1327" s="519">
        <v>0</v>
      </c>
      <c r="CV1327" s="519">
        <v>0</v>
      </c>
      <c r="CW1327" s="519">
        <v>0</v>
      </c>
      <c r="CX1327" s="519">
        <v>0</v>
      </c>
      <c r="CY1327" s="519">
        <v>0</v>
      </c>
      <c r="CZ1327" s="519">
        <v>0</v>
      </c>
      <c r="DA1327" s="519">
        <v>0</v>
      </c>
      <c r="DB1327" s="519">
        <v>0</v>
      </c>
      <c r="DC1327" s="519">
        <v>0</v>
      </c>
      <c r="DD1327" s="519">
        <v>0</v>
      </c>
      <c r="DE1327" s="519">
        <v>0</v>
      </c>
      <c r="DF1327" s="519">
        <v>0</v>
      </c>
      <c r="DG1327" s="519">
        <v>0</v>
      </c>
      <c r="DH1327" s="519">
        <v>0</v>
      </c>
      <c r="DI1327" s="519">
        <v>0</v>
      </c>
      <c r="DJ1327" s="519">
        <v>0</v>
      </c>
      <c r="DK1327" s="519">
        <v>0</v>
      </c>
      <c r="DL1327" s="519">
        <v>0</v>
      </c>
      <c r="DM1327" s="519">
        <v>0</v>
      </c>
      <c r="DN1327" s="519">
        <v>0</v>
      </c>
      <c r="DO1327" s="519">
        <v>0</v>
      </c>
      <c r="DP1327" s="519">
        <v>0</v>
      </c>
      <c r="DQ1327" s="519">
        <v>0</v>
      </c>
      <c r="DR1327" s="519">
        <v>0</v>
      </c>
      <c r="DS1327" s="519">
        <v>0</v>
      </c>
      <c r="DT1327" s="519">
        <v>0</v>
      </c>
      <c r="DU1327" s="519">
        <v>0</v>
      </c>
      <c r="DV1327" s="519">
        <v>0</v>
      </c>
      <c r="DW1327" s="519">
        <v>0</v>
      </c>
      <c r="DX1327" s="519">
        <v>0</v>
      </c>
    </row>
    <row r="1328" spans="2:128" hidden="1">
      <c r="B1328" s="519" t="s">
        <v>1061</v>
      </c>
      <c r="C1328" s="519"/>
      <c r="D1328" s="519"/>
      <c r="E1328" s="519"/>
      <c r="F1328" s="519">
        <v>1</v>
      </c>
      <c r="G1328" s="519"/>
      <c r="H1328" s="519">
        <v>7</v>
      </c>
      <c r="I1328" s="519">
        <v>1</v>
      </c>
      <c r="J1328" s="519" t="str">
        <f t="shared" si="64"/>
        <v>SDN15010701</v>
      </c>
      <c r="K1328" s="519">
        <v>630</v>
      </c>
      <c r="M1328" s="337" t="s">
        <v>631</v>
      </c>
      <c r="N1328" s="519" t="s">
        <v>1058</v>
      </c>
      <c r="O1328" s="519" t="s">
        <v>1059</v>
      </c>
      <c r="P1328" s="519">
        <v>52</v>
      </c>
      <c r="Q1328" s="183" t="str">
        <f t="shared" si="63"/>
        <v>SDN100152</v>
      </c>
      <c r="R1328" s="519">
        <v>10000</v>
      </c>
      <c r="S1328" s="519">
        <v>10000</v>
      </c>
      <c r="T1328" s="519">
        <v>10000</v>
      </c>
      <c r="U1328" s="519">
        <v>10000</v>
      </c>
      <c r="V1328" s="519">
        <v>10000</v>
      </c>
      <c r="W1328" s="519">
        <v>10236.4</v>
      </c>
      <c r="X1328" s="519">
        <v>11648.3</v>
      </c>
      <c r="Y1328" s="519">
        <v>13060.3</v>
      </c>
      <c r="Z1328" s="519">
        <v>14472.2</v>
      </c>
      <c r="AA1328" s="519">
        <v>15884.1</v>
      </c>
      <c r="AB1328" s="519">
        <v>15884.1</v>
      </c>
      <c r="AC1328" s="519">
        <v>15884.1</v>
      </c>
      <c r="AD1328" s="519">
        <v>15884.1</v>
      </c>
      <c r="AE1328" s="519">
        <v>15884.1</v>
      </c>
      <c r="AF1328" s="519">
        <v>15884.1</v>
      </c>
      <c r="AG1328" s="519">
        <v>15884.1</v>
      </c>
      <c r="AH1328" s="519">
        <v>15884.1</v>
      </c>
      <c r="AI1328" s="519">
        <v>15884.1</v>
      </c>
      <c r="AJ1328" s="519">
        <v>15884.1</v>
      </c>
      <c r="AK1328" s="519">
        <v>15884.1</v>
      </c>
      <c r="AL1328" s="519">
        <v>15884.1</v>
      </c>
      <c r="AM1328" s="519">
        <v>15884.1</v>
      </c>
      <c r="AN1328" s="519">
        <v>15884.1</v>
      </c>
      <c r="AO1328" s="519">
        <v>15884.1</v>
      </c>
      <c r="AP1328" s="519">
        <v>15884.1</v>
      </c>
      <c r="AQ1328" s="519">
        <v>0</v>
      </c>
      <c r="AR1328" s="519">
        <v>0</v>
      </c>
      <c r="AS1328" s="519">
        <v>0</v>
      </c>
      <c r="AT1328" s="519">
        <v>0</v>
      </c>
      <c r="AU1328" s="519">
        <v>0</v>
      </c>
      <c r="AV1328" s="519">
        <v>0</v>
      </c>
      <c r="AW1328" s="519">
        <v>0</v>
      </c>
      <c r="AX1328" s="519">
        <v>0</v>
      </c>
      <c r="AY1328" s="519">
        <v>0</v>
      </c>
      <c r="AZ1328" s="519">
        <v>0</v>
      </c>
      <c r="BA1328" s="519">
        <v>0</v>
      </c>
      <c r="BB1328" s="519">
        <v>0</v>
      </c>
      <c r="BC1328" s="519">
        <v>0</v>
      </c>
      <c r="BD1328" s="519">
        <v>0</v>
      </c>
      <c r="BE1328" s="519">
        <v>0</v>
      </c>
      <c r="BF1328" s="519">
        <v>0</v>
      </c>
      <c r="BG1328" s="519">
        <v>0</v>
      </c>
      <c r="BH1328" s="519">
        <v>0</v>
      </c>
      <c r="BI1328" s="519">
        <v>0</v>
      </c>
      <c r="BJ1328" s="519">
        <v>0</v>
      </c>
      <c r="BK1328" s="519">
        <v>0</v>
      </c>
      <c r="BL1328" s="519">
        <v>0</v>
      </c>
      <c r="BM1328" s="519">
        <v>0</v>
      </c>
      <c r="BN1328" s="519">
        <v>0</v>
      </c>
      <c r="BO1328" s="519">
        <v>0</v>
      </c>
      <c r="BP1328" s="519">
        <v>0</v>
      </c>
      <c r="BQ1328" s="519">
        <v>0</v>
      </c>
      <c r="BR1328" s="519">
        <v>0</v>
      </c>
      <c r="BS1328" s="519">
        <v>0</v>
      </c>
      <c r="BT1328" s="519">
        <v>0</v>
      </c>
      <c r="BU1328" s="519">
        <v>0</v>
      </c>
      <c r="BV1328" s="519">
        <v>0</v>
      </c>
      <c r="BW1328" s="519">
        <v>0</v>
      </c>
      <c r="BX1328" s="519">
        <v>0</v>
      </c>
      <c r="BY1328" s="519">
        <v>0</v>
      </c>
      <c r="BZ1328" s="519">
        <v>0</v>
      </c>
      <c r="CA1328" s="519">
        <v>0</v>
      </c>
      <c r="CB1328" s="519">
        <v>0</v>
      </c>
      <c r="CC1328" s="519">
        <v>0</v>
      </c>
      <c r="CD1328" s="519">
        <v>0</v>
      </c>
      <c r="CE1328" s="519">
        <v>0</v>
      </c>
      <c r="CF1328" s="519">
        <v>0</v>
      </c>
      <c r="CG1328" s="519">
        <v>0</v>
      </c>
      <c r="CH1328" s="519">
        <v>0</v>
      </c>
      <c r="CI1328" s="519">
        <v>0</v>
      </c>
      <c r="CJ1328" s="519">
        <v>0</v>
      </c>
      <c r="CK1328" s="519">
        <v>0</v>
      </c>
      <c r="CL1328" s="519">
        <v>0</v>
      </c>
      <c r="CM1328" s="519">
        <v>0</v>
      </c>
      <c r="CN1328" s="519">
        <v>0</v>
      </c>
      <c r="CO1328" s="519">
        <v>0</v>
      </c>
      <c r="CP1328" s="519">
        <v>0</v>
      </c>
      <c r="CQ1328" s="519">
        <v>0</v>
      </c>
      <c r="CR1328" s="519">
        <v>0</v>
      </c>
      <c r="CS1328" s="519">
        <v>0</v>
      </c>
      <c r="CT1328" s="519">
        <v>0</v>
      </c>
      <c r="CU1328" s="519">
        <v>0</v>
      </c>
      <c r="CV1328" s="519">
        <v>0</v>
      </c>
      <c r="CW1328" s="519">
        <v>0</v>
      </c>
      <c r="CX1328" s="519">
        <v>0</v>
      </c>
      <c r="CY1328" s="519">
        <v>0</v>
      </c>
      <c r="CZ1328" s="519">
        <v>0</v>
      </c>
      <c r="DA1328" s="519">
        <v>0</v>
      </c>
      <c r="DB1328" s="519">
        <v>0</v>
      </c>
      <c r="DC1328" s="519">
        <v>0</v>
      </c>
      <c r="DD1328" s="519">
        <v>0</v>
      </c>
      <c r="DE1328" s="519">
        <v>0</v>
      </c>
      <c r="DF1328" s="519">
        <v>0</v>
      </c>
      <c r="DG1328" s="519">
        <v>0</v>
      </c>
      <c r="DH1328" s="519">
        <v>0</v>
      </c>
      <c r="DI1328" s="519">
        <v>0</v>
      </c>
      <c r="DJ1328" s="519">
        <v>0</v>
      </c>
      <c r="DK1328" s="519">
        <v>0</v>
      </c>
      <c r="DL1328" s="519">
        <v>0</v>
      </c>
      <c r="DM1328" s="519">
        <v>0</v>
      </c>
      <c r="DN1328" s="519">
        <v>0</v>
      </c>
      <c r="DO1328" s="519">
        <v>0</v>
      </c>
      <c r="DP1328" s="519">
        <v>0</v>
      </c>
      <c r="DQ1328" s="519">
        <v>0</v>
      </c>
      <c r="DR1328" s="519">
        <v>0</v>
      </c>
      <c r="DS1328" s="519">
        <v>0</v>
      </c>
      <c r="DT1328" s="519">
        <v>0</v>
      </c>
      <c r="DU1328" s="519">
        <v>0</v>
      </c>
      <c r="DV1328" s="519">
        <v>0</v>
      </c>
      <c r="DW1328" s="519">
        <v>0</v>
      </c>
      <c r="DX1328" s="519">
        <v>0</v>
      </c>
    </row>
    <row r="1329" spans="2:128" hidden="1">
      <c r="B1329" s="519" t="s">
        <v>1061</v>
      </c>
      <c r="C1329" s="519"/>
      <c r="D1329" s="519"/>
      <c r="E1329" s="519"/>
      <c r="F1329" s="519">
        <v>1</v>
      </c>
      <c r="G1329" s="519"/>
      <c r="H1329" s="519">
        <v>7</v>
      </c>
      <c r="I1329" s="519">
        <v>2</v>
      </c>
      <c r="J1329" s="519" t="str">
        <f t="shared" si="64"/>
        <v>SDN15010702</v>
      </c>
      <c r="K1329" s="519">
        <v>630</v>
      </c>
      <c r="M1329" s="337" t="s">
        <v>631</v>
      </c>
      <c r="N1329" s="519" t="s">
        <v>1058</v>
      </c>
      <c r="O1329" s="519" t="s">
        <v>1059</v>
      </c>
      <c r="P1329" s="519">
        <v>53</v>
      </c>
      <c r="Q1329" s="183" t="str">
        <f t="shared" si="63"/>
        <v>SDN100153</v>
      </c>
      <c r="R1329" s="519">
        <v>10000</v>
      </c>
      <c r="S1329" s="519">
        <v>10000</v>
      </c>
      <c r="T1329" s="519">
        <v>10000</v>
      </c>
      <c r="U1329" s="519">
        <v>10000</v>
      </c>
      <c r="V1329" s="519">
        <v>10000</v>
      </c>
      <c r="W1329" s="519">
        <v>10789.7</v>
      </c>
      <c r="X1329" s="519">
        <v>12278</v>
      </c>
      <c r="Y1329" s="519">
        <v>13766.2</v>
      </c>
      <c r="Z1329" s="519">
        <v>15254.5</v>
      </c>
      <c r="AA1329" s="519">
        <v>16742.7</v>
      </c>
      <c r="AB1329" s="519">
        <v>16742.7</v>
      </c>
      <c r="AC1329" s="519">
        <v>16742.7</v>
      </c>
      <c r="AD1329" s="519">
        <v>16742.7</v>
      </c>
      <c r="AE1329" s="519">
        <v>16742.7</v>
      </c>
      <c r="AF1329" s="519">
        <v>16742.7</v>
      </c>
      <c r="AG1329" s="519">
        <v>16742.7</v>
      </c>
      <c r="AH1329" s="519">
        <v>16742.7</v>
      </c>
      <c r="AI1329" s="519">
        <v>16742.7</v>
      </c>
      <c r="AJ1329" s="519">
        <v>16742.7</v>
      </c>
      <c r="AK1329" s="519">
        <v>16742.7</v>
      </c>
      <c r="AL1329" s="519">
        <v>16742.7</v>
      </c>
      <c r="AM1329" s="519">
        <v>16742.7</v>
      </c>
      <c r="AN1329" s="519">
        <v>16742.7</v>
      </c>
      <c r="AO1329" s="519">
        <v>16742.7</v>
      </c>
      <c r="AP1329" s="519">
        <v>16742.7</v>
      </c>
      <c r="AQ1329" s="519">
        <v>0</v>
      </c>
      <c r="AR1329" s="519">
        <v>0</v>
      </c>
      <c r="AS1329" s="519">
        <v>0</v>
      </c>
      <c r="AT1329" s="519">
        <v>0</v>
      </c>
      <c r="AU1329" s="519">
        <v>0</v>
      </c>
      <c r="AV1329" s="519">
        <v>0</v>
      </c>
      <c r="AW1329" s="519">
        <v>0</v>
      </c>
      <c r="AX1329" s="519">
        <v>0</v>
      </c>
      <c r="AY1329" s="519">
        <v>0</v>
      </c>
      <c r="AZ1329" s="519">
        <v>0</v>
      </c>
      <c r="BA1329" s="519">
        <v>0</v>
      </c>
      <c r="BB1329" s="519">
        <v>0</v>
      </c>
      <c r="BC1329" s="519">
        <v>0</v>
      </c>
      <c r="BD1329" s="519">
        <v>0</v>
      </c>
      <c r="BE1329" s="519">
        <v>0</v>
      </c>
      <c r="BF1329" s="519">
        <v>0</v>
      </c>
      <c r="BG1329" s="519">
        <v>0</v>
      </c>
      <c r="BH1329" s="519">
        <v>0</v>
      </c>
      <c r="BI1329" s="519">
        <v>0</v>
      </c>
      <c r="BJ1329" s="519">
        <v>0</v>
      </c>
      <c r="BK1329" s="519">
        <v>0</v>
      </c>
      <c r="BL1329" s="519">
        <v>0</v>
      </c>
      <c r="BM1329" s="519">
        <v>0</v>
      </c>
      <c r="BN1329" s="519">
        <v>0</v>
      </c>
      <c r="BO1329" s="519">
        <v>0</v>
      </c>
      <c r="BP1329" s="519">
        <v>0</v>
      </c>
      <c r="BQ1329" s="519">
        <v>0</v>
      </c>
      <c r="BR1329" s="519">
        <v>0</v>
      </c>
      <c r="BS1329" s="519">
        <v>0</v>
      </c>
      <c r="BT1329" s="519">
        <v>0</v>
      </c>
      <c r="BU1329" s="519">
        <v>0</v>
      </c>
      <c r="BV1329" s="519">
        <v>0</v>
      </c>
      <c r="BW1329" s="519">
        <v>0</v>
      </c>
      <c r="BX1329" s="519">
        <v>0</v>
      </c>
      <c r="BY1329" s="519">
        <v>0</v>
      </c>
      <c r="BZ1329" s="519">
        <v>0</v>
      </c>
      <c r="CA1329" s="519">
        <v>0</v>
      </c>
      <c r="CB1329" s="519">
        <v>0</v>
      </c>
      <c r="CC1329" s="519">
        <v>0</v>
      </c>
      <c r="CD1329" s="519">
        <v>0</v>
      </c>
      <c r="CE1329" s="519">
        <v>0</v>
      </c>
      <c r="CF1329" s="519">
        <v>0</v>
      </c>
      <c r="CG1329" s="519">
        <v>0</v>
      </c>
      <c r="CH1329" s="519">
        <v>0</v>
      </c>
      <c r="CI1329" s="519">
        <v>0</v>
      </c>
      <c r="CJ1329" s="519">
        <v>0</v>
      </c>
      <c r="CK1329" s="519">
        <v>0</v>
      </c>
      <c r="CL1329" s="519">
        <v>0</v>
      </c>
      <c r="CM1329" s="519">
        <v>0</v>
      </c>
      <c r="CN1329" s="519">
        <v>0</v>
      </c>
      <c r="CO1329" s="519">
        <v>0</v>
      </c>
      <c r="CP1329" s="519">
        <v>0</v>
      </c>
      <c r="CQ1329" s="519">
        <v>0</v>
      </c>
      <c r="CR1329" s="519">
        <v>0</v>
      </c>
      <c r="CS1329" s="519">
        <v>0</v>
      </c>
      <c r="CT1329" s="519">
        <v>0</v>
      </c>
      <c r="CU1329" s="519">
        <v>0</v>
      </c>
      <c r="CV1329" s="519">
        <v>0</v>
      </c>
      <c r="CW1329" s="519">
        <v>0</v>
      </c>
      <c r="CX1329" s="519">
        <v>0</v>
      </c>
      <c r="CY1329" s="519">
        <v>0</v>
      </c>
      <c r="CZ1329" s="519">
        <v>0</v>
      </c>
      <c r="DA1329" s="519">
        <v>0</v>
      </c>
      <c r="DB1329" s="519">
        <v>0</v>
      </c>
      <c r="DC1329" s="519">
        <v>0</v>
      </c>
      <c r="DD1329" s="519">
        <v>0</v>
      </c>
      <c r="DE1329" s="519">
        <v>0</v>
      </c>
      <c r="DF1329" s="519">
        <v>0</v>
      </c>
      <c r="DG1329" s="519">
        <v>0</v>
      </c>
      <c r="DH1329" s="519">
        <v>0</v>
      </c>
      <c r="DI1329" s="519">
        <v>0</v>
      </c>
      <c r="DJ1329" s="519">
        <v>0</v>
      </c>
      <c r="DK1329" s="519">
        <v>0</v>
      </c>
      <c r="DL1329" s="519">
        <v>0</v>
      </c>
      <c r="DM1329" s="519">
        <v>0</v>
      </c>
      <c r="DN1329" s="519">
        <v>0</v>
      </c>
      <c r="DO1329" s="519">
        <v>0</v>
      </c>
      <c r="DP1329" s="519">
        <v>0</v>
      </c>
      <c r="DQ1329" s="519">
        <v>0</v>
      </c>
      <c r="DR1329" s="519">
        <v>0</v>
      </c>
      <c r="DS1329" s="519">
        <v>0</v>
      </c>
      <c r="DT1329" s="519">
        <v>0</v>
      </c>
      <c r="DU1329" s="519">
        <v>0</v>
      </c>
      <c r="DV1329" s="519">
        <v>0</v>
      </c>
      <c r="DW1329" s="519">
        <v>0</v>
      </c>
      <c r="DX1329" s="519">
        <v>0</v>
      </c>
    </row>
    <row r="1330" spans="2:128" hidden="1">
      <c r="B1330" s="519" t="s">
        <v>1061</v>
      </c>
      <c r="C1330" s="519"/>
      <c r="D1330" s="519"/>
      <c r="E1330" s="519"/>
      <c r="F1330" s="519">
        <v>1</v>
      </c>
      <c r="G1330" s="519"/>
      <c r="H1330" s="519">
        <v>7</v>
      </c>
      <c r="I1330" s="519">
        <v>3</v>
      </c>
      <c r="J1330" s="519" t="str">
        <f t="shared" si="64"/>
        <v>SDN15010703</v>
      </c>
      <c r="K1330" s="519">
        <v>630</v>
      </c>
      <c r="M1330" s="337" t="s">
        <v>631</v>
      </c>
      <c r="N1330" s="519" t="s">
        <v>1058</v>
      </c>
      <c r="O1330" s="519" t="s">
        <v>1059</v>
      </c>
      <c r="P1330" s="519">
        <v>54</v>
      </c>
      <c r="Q1330" s="183" t="str">
        <f t="shared" si="63"/>
        <v>SDN100154</v>
      </c>
      <c r="R1330" s="519">
        <v>10000</v>
      </c>
      <c r="S1330" s="519">
        <v>10000</v>
      </c>
      <c r="T1330" s="519">
        <v>10000</v>
      </c>
      <c r="U1330" s="519">
        <v>10000</v>
      </c>
      <c r="V1330" s="519">
        <v>10000</v>
      </c>
      <c r="W1330" s="519">
        <v>11404.5</v>
      </c>
      <c r="X1330" s="519">
        <v>12977.6</v>
      </c>
      <c r="Y1330" s="519">
        <v>14550.6</v>
      </c>
      <c r="Z1330" s="519">
        <v>16123.7</v>
      </c>
      <c r="AA1330" s="519">
        <v>17696.7</v>
      </c>
      <c r="AB1330" s="519">
        <v>17696.7</v>
      </c>
      <c r="AC1330" s="519">
        <v>17696.7</v>
      </c>
      <c r="AD1330" s="519">
        <v>17696.7</v>
      </c>
      <c r="AE1330" s="519">
        <v>17696.7</v>
      </c>
      <c r="AF1330" s="519">
        <v>17696.7</v>
      </c>
      <c r="AG1330" s="519">
        <v>17696.7</v>
      </c>
      <c r="AH1330" s="519">
        <v>17696.7</v>
      </c>
      <c r="AI1330" s="519">
        <v>17696.7</v>
      </c>
      <c r="AJ1330" s="519">
        <v>17696.7</v>
      </c>
      <c r="AK1330" s="519">
        <v>17696.7</v>
      </c>
      <c r="AL1330" s="519">
        <v>17696.7</v>
      </c>
      <c r="AM1330" s="519">
        <v>17696.7</v>
      </c>
      <c r="AN1330" s="519">
        <v>17696.7</v>
      </c>
      <c r="AO1330" s="519">
        <v>17696.7</v>
      </c>
      <c r="AP1330" s="519">
        <v>17696.7</v>
      </c>
      <c r="AQ1330" s="519">
        <v>0</v>
      </c>
      <c r="AR1330" s="519">
        <v>0</v>
      </c>
      <c r="AS1330" s="519">
        <v>0</v>
      </c>
      <c r="AT1330" s="519">
        <v>0</v>
      </c>
      <c r="AU1330" s="519">
        <v>0</v>
      </c>
      <c r="AV1330" s="519">
        <v>0</v>
      </c>
      <c r="AW1330" s="519">
        <v>0</v>
      </c>
      <c r="AX1330" s="519">
        <v>0</v>
      </c>
      <c r="AY1330" s="519">
        <v>0</v>
      </c>
      <c r="AZ1330" s="519">
        <v>0</v>
      </c>
      <c r="BA1330" s="519">
        <v>0</v>
      </c>
      <c r="BB1330" s="519">
        <v>0</v>
      </c>
      <c r="BC1330" s="519">
        <v>0</v>
      </c>
      <c r="BD1330" s="519">
        <v>0</v>
      </c>
      <c r="BE1330" s="519">
        <v>0</v>
      </c>
      <c r="BF1330" s="519">
        <v>0</v>
      </c>
      <c r="BG1330" s="519">
        <v>0</v>
      </c>
      <c r="BH1330" s="519">
        <v>0</v>
      </c>
      <c r="BI1330" s="519">
        <v>0</v>
      </c>
      <c r="BJ1330" s="519">
        <v>0</v>
      </c>
      <c r="BK1330" s="519">
        <v>0</v>
      </c>
      <c r="BL1330" s="519">
        <v>0</v>
      </c>
      <c r="BM1330" s="519">
        <v>0</v>
      </c>
      <c r="BN1330" s="519">
        <v>0</v>
      </c>
      <c r="BO1330" s="519">
        <v>0</v>
      </c>
      <c r="BP1330" s="519">
        <v>0</v>
      </c>
      <c r="BQ1330" s="519">
        <v>0</v>
      </c>
      <c r="BR1330" s="519">
        <v>0</v>
      </c>
      <c r="BS1330" s="519">
        <v>0</v>
      </c>
      <c r="BT1330" s="519">
        <v>0</v>
      </c>
      <c r="BU1330" s="519">
        <v>0</v>
      </c>
      <c r="BV1330" s="519">
        <v>0</v>
      </c>
      <c r="BW1330" s="519">
        <v>0</v>
      </c>
      <c r="BX1330" s="519">
        <v>0</v>
      </c>
      <c r="BY1330" s="519">
        <v>0</v>
      </c>
      <c r="BZ1330" s="519">
        <v>0</v>
      </c>
      <c r="CA1330" s="519">
        <v>0</v>
      </c>
      <c r="CB1330" s="519">
        <v>0</v>
      </c>
      <c r="CC1330" s="519">
        <v>0</v>
      </c>
      <c r="CD1330" s="519">
        <v>0</v>
      </c>
      <c r="CE1330" s="519">
        <v>0</v>
      </c>
      <c r="CF1330" s="519">
        <v>0</v>
      </c>
      <c r="CG1330" s="519">
        <v>0</v>
      </c>
      <c r="CH1330" s="519">
        <v>0</v>
      </c>
      <c r="CI1330" s="519">
        <v>0</v>
      </c>
      <c r="CJ1330" s="519">
        <v>0</v>
      </c>
      <c r="CK1330" s="519">
        <v>0</v>
      </c>
      <c r="CL1330" s="519">
        <v>0</v>
      </c>
      <c r="CM1330" s="519">
        <v>0</v>
      </c>
      <c r="CN1330" s="519">
        <v>0</v>
      </c>
      <c r="CO1330" s="519">
        <v>0</v>
      </c>
      <c r="CP1330" s="519">
        <v>0</v>
      </c>
      <c r="CQ1330" s="519">
        <v>0</v>
      </c>
      <c r="CR1330" s="519">
        <v>0</v>
      </c>
      <c r="CS1330" s="519">
        <v>0</v>
      </c>
      <c r="CT1330" s="519">
        <v>0</v>
      </c>
      <c r="CU1330" s="519">
        <v>0</v>
      </c>
      <c r="CV1330" s="519">
        <v>0</v>
      </c>
      <c r="CW1330" s="519">
        <v>0</v>
      </c>
      <c r="CX1330" s="519">
        <v>0</v>
      </c>
      <c r="CY1330" s="519">
        <v>0</v>
      </c>
      <c r="CZ1330" s="519">
        <v>0</v>
      </c>
      <c r="DA1330" s="519">
        <v>0</v>
      </c>
      <c r="DB1330" s="519">
        <v>0</v>
      </c>
      <c r="DC1330" s="519">
        <v>0</v>
      </c>
      <c r="DD1330" s="519">
        <v>0</v>
      </c>
      <c r="DE1330" s="519">
        <v>0</v>
      </c>
      <c r="DF1330" s="519">
        <v>0</v>
      </c>
      <c r="DG1330" s="519">
        <v>0</v>
      </c>
      <c r="DH1330" s="519">
        <v>0</v>
      </c>
      <c r="DI1330" s="519">
        <v>0</v>
      </c>
      <c r="DJ1330" s="519">
        <v>0</v>
      </c>
      <c r="DK1330" s="519">
        <v>0</v>
      </c>
      <c r="DL1330" s="519">
        <v>0</v>
      </c>
      <c r="DM1330" s="519">
        <v>0</v>
      </c>
      <c r="DN1330" s="519">
        <v>0</v>
      </c>
      <c r="DO1330" s="519">
        <v>0</v>
      </c>
      <c r="DP1330" s="519">
        <v>0</v>
      </c>
      <c r="DQ1330" s="519">
        <v>0</v>
      </c>
      <c r="DR1330" s="519">
        <v>0</v>
      </c>
      <c r="DS1330" s="519">
        <v>0</v>
      </c>
      <c r="DT1330" s="519">
        <v>0</v>
      </c>
      <c r="DU1330" s="519">
        <v>0</v>
      </c>
      <c r="DV1330" s="519">
        <v>0</v>
      </c>
      <c r="DW1330" s="519">
        <v>0</v>
      </c>
      <c r="DX1330" s="519">
        <v>0</v>
      </c>
    </row>
    <row r="1331" spans="2:128" hidden="1">
      <c r="B1331" s="519" t="s">
        <v>1061</v>
      </c>
      <c r="C1331" s="519"/>
      <c r="D1331" s="519"/>
      <c r="E1331" s="519"/>
      <c r="F1331" s="519">
        <v>1</v>
      </c>
      <c r="G1331" s="519"/>
      <c r="H1331" s="519">
        <v>7</v>
      </c>
      <c r="I1331" s="519">
        <v>4</v>
      </c>
      <c r="J1331" s="519" t="str">
        <f t="shared" si="64"/>
        <v>SDN15010704</v>
      </c>
      <c r="K1331" s="519">
        <v>630</v>
      </c>
      <c r="M1331" s="337" t="s">
        <v>631</v>
      </c>
      <c r="N1331" s="519" t="s">
        <v>1058</v>
      </c>
      <c r="O1331" s="519" t="s">
        <v>1059</v>
      </c>
      <c r="P1331" s="519">
        <v>55</v>
      </c>
      <c r="Q1331" s="183" t="str">
        <f t="shared" si="63"/>
        <v>SDN100155</v>
      </c>
      <c r="R1331" s="519">
        <v>10000</v>
      </c>
      <c r="S1331" s="519">
        <v>10000</v>
      </c>
      <c r="T1331" s="519">
        <v>10000</v>
      </c>
      <c r="U1331" s="519">
        <v>10000</v>
      </c>
      <c r="V1331" s="519">
        <v>10414.5</v>
      </c>
      <c r="W1331" s="519">
        <v>12080.8</v>
      </c>
      <c r="X1331" s="519">
        <v>13747.1</v>
      </c>
      <c r="Y1331" s="519">
        <v>15413.5</v>
      </c>
      <c r="Z1331" s="519">
        <v>17079.8</v>
      </c>
      <c r="AA1331" s="519">
        <v>18746.099999999999</v>
      </c>
      <c r="AB1331" s="519">
        <v>18746.099999999999</v>
      </c>
      <c r="AC1331" s="519">
        <v>18746.099999999999</v>
      </c>
      <c r="AD1331" s="519">
        <v>18746.099999999999</v>
      </c>
      <c r="AE1331" s="519">
        <v>18746.099999999999</v>
      </c>
      <c r="AF1331" s="519">
        <v>18746.099999999999</v>
      </c>
      <c r="AG1331" s="519">
        <v>18746.099999999999</v>
      </c>
      <c r="AH1331" s="519">
        <v>18746.099999999999</v>
      </c>
      <c r="AI1331" s="519">
        <v>18746.099999999999</v>
      </c>
      <c r="AJ1331" s="519">
        <v>18746.099999999999</v>
      </c>
      <c r="AK1331" s="519">
        <v>18746.099999999999</v>
      </c>
      <c r="AL1331" s="519">
        <v>18746.099999999999</v>
      </c>
      <c r="AM1331" s="519">
        <v>18746.099999999999</v>
      </c>
      <c r="AN1331" s="519">
        <v>18746.099999999999</v>
      </c>
      <c r="AO1331" s="519">
        <v>18746.099999999999</v>
      </c>
      <c r="AP1331" s="519">
        <v>18746.099999999999</v>
      </c>
      <c r="AQ1331" s="519">
        <v>0</v>
      </c>
      <c r="AR1331" s="519">
        <v>0</v>
      </c>
      <c r="AS1331" s="519">
        <v>0</v>
      </c>
      <c r="AT1331" s="519">
        <v>0</v>
      </c>
      <c r="AU1331" s="519">
        <v>0</v>
      </c>
      <c r="AV1331" s="519">
        <v>0</v>
      </c>
      <c r="AW1331" s="519">
        <v>0</v>
      </c>
      <c r="AX1331" s="519">
        <v>0</v>
      </c>
      <c r="AY1331" s="519">
        <v>0</v>
      </c>
      <c r="AZ1331" s="519">
        <v>0</v>
      </c>
      <c r="BA1331" s="519">
        <v>0</v>
      </c>
      <c r="BB1331" s="519">
        <v>0</v>
      </c>
      <c r="BC1331" s="519">
        <v>0</v>
      </c>
      <c r="BD1331" s="519">
        <v>0</v>
      </c>
      <c r="BE1331" s="519">
        <v>0</v>
      </c>
      <c r="BF1331" s="519">
        <v>0</v>
      </c>
      <c r="BG1331" s="519">
        <v>0</v>
      </c>
      <c r="BH1331" s="519">
        <v>0</v>
      </c>
      <c r="BI1331" s="519">
        <v>0</v>
      </c>
      <c r="BJ1331" s="519">
        <v>0</v>
      </c>
      <c r="BK1331" s="519">
        <v>0</v>
      </c>
      <c r="BL1331" s="519">
        <v>0</v>
      </c>
      <c r="BM1331" s="519">
        <v>0</v>
      </c>
      <c r="BN1331" s="519">
        <v>0</v>
      </c>
      <c r="BO1331" s="519">
        <v>0</v>
      </c>
      <c r="BP1331" s="519">
        <v>0</v>
      </c>
      <c r="BQ1331" s="519">
        <v>0</v>
      </c>
      <c r="BR1331" s="519">
        <v>0</v>
      </c>
      <c r="BS1331" s="519">
        <v>0</v>
      </c>
      <c r="BT1331" s="519">
        <v>0</v>
      </c>
      <c r="BU1331" s="519">
        <v>0</v>
      </c>
      <c r="BV1331" s="519">
        <v>0</v>
      </c>
      <c r="BW1331" s="519">
        <v>0</v>
      </c>
      <c r="BX1331" s="519">
        <v>0</v>
      </c>
      <c r="BY1331" s="519">
        <v>0</v>
      </c>
      <c r="BZ1331" s="519">
        <v>0</v>
      </c>
      <c r="CA1331" s="519">
        <v>0</v>
      </c>
      <c r="CB1331" s="519">
        <v>0</v>
      </c>
      <c r="CC1331" s="519">
        <v>0</v>
      </c>
      <c r="CD1331" s="519">
        <v>0</v>
      </c>
      <c r="CE1331" s="519">
        <v>0</v>
      </c>
      <c r="CF1331" s="519">
        <v>0</v>
      </c>
      <c r="CG1331" s="519">
        <v>0</v>
      </c>
      <c r="CH1331" s="519">
        <v>0</v>
      </c>
      <c r="CI1331" s="519">
        <v>0</v>
      </c>
      <c r="CJ1331" s="519">
        <v>0</v>
      </c>
      <c r="CK1331" s="519">
        <v>0</v>
      </c>
      <c r="CL1331" s="519">
        <v>0</v>
      </c>
      <c r="CM1331" s="519">
        <v>0</v>
      </c>
      <c r="CN1331" s="519">
        <v>0</v>
      </c>
      <c r="CO1331" s="519">
        <v>0</v>
      </c>
      <c r="CP1331" s="519">
        <v>0</v>
      </c>
      <c r="CQ1331" s="519">
        <v>0</v>
      </c>
      <c r="CR1331" s="519">
        <v>0</v>
      </c>
      <c r="CS1331" s="519">
        <v>0</v>
      </c>
      <c r="CT1331" s="519">
        <v>0</v>
      </c>
      <c r="CU1331" s="519">
        <v>0</v>
      </c>
      <c r="CV1331" s="519">
        <v>0</v>
      </c>
      <c r="CW1331" s="519">
        <v>0</v>
      </c>
      <c r="CX1331" s="519">
        <v>0</v>
      </c>
      <c r="CY1331" s="519">
        <v>0</v>
      </c>
      <c r="CZ1331" s="519">
        <v>0</v>
      </c>
      <c r="DA1331" s="519">
        <v>0</v>
      </c>
      <c r="DB1331" s="519">
        <v>0</v>
      </c>
      <c r="DC1331" s="519">
        <v>0</v>
      </c>
      <c r="DD1331" s="519">
        <v>0</v>
      </c>
      <c r="DE1331" s="519">
        <v>0</v>
      </c>
      <c r="DF1331" s="519">
        <v>0</v>
      </c>
      <c r="DG1331" s="519">
        <v>0</v>
      </c>
      <c r="DH1331" s="519">
        <v>0</v>
      </c>
      <c r="DI1331" s="519">
        <v>0</v>
      </c>
      <c r="DJ1331" s="519">
        <v>0</v>
      </c>
      <c r="DK1331" s="519">
        <v>0</v>
      </c>
      <c r="DL1331" s="519">
        <v>0</v>
      </c>
      <c r="DM1331" s="519">
        <v>0</v>
      </c>
      <c r="DN1331" s="519">
        <v>0</v>
      </c>
      <c r="DO1331" s="519">
        <v>0</v>
      </c>
      <c r="DP1331" s="519">
        <v>0</v>
      </c>
      <c r="DQ1331" s="519">
        <v>0</v>
      </c>
      <c r="DR1331" s="519">
        <v>0</v>
      </c>
      <c r="DS1331" s="519">
        <v>0</v>
      </c>
      <c r="DT1331" s="519">
        <v>0</v>
      </c>
      <c r="DU1331" s="519">
        <v>0</v>
      </c>
      <c r="DV1331" s="519">
        <v>0</v>
      </c>
      <c r="DW1331" s="519">
        <v>0</v>
      </c>
      <c r="DX1331" s="519">
        <v>0</v>
      </c>
    </row>
    <row r="1332" spans="2:128" hidden="1">
      <c r="B1332" s="519" t="s">
        <v>1061</v>
      </c>
      <c r="C1332" s="519"/>
      <c r="D1332" s="519"/>
      <c r="E1332" s="519"/>
      <c r="F1332" s="519">
        <v>1</v>
      </c>
      <c r="G1332" s="519"/>
      <c r="H1332" s="519">
        <v>7</v>
      </c>
      <c r="I1332" s="519">
        <v>5</v>
      </c>
      <c r="J1332" s="519" t="str">
        <f t="shared" si="64"/>
        <v>SDN15010705</v>
      </c>
      <c r="K1332" s="519">
        <v>630</v>
      </c>
      <c r="M1332" s="337" t="s">
        <v>631</v>
      </c>
      <c r="N1332" s="519" t="s">
        <v>1058</v>
      </c>
      <c r="O1332" s="519" t="s">
        <v>1059</v>
      </c>
      <c r="P1332" s="519">
        <v>56</v>
      </c>
      <c r="Q1332" s="183" t="str">
        <f t="shared" si="63"/>
        <v>SDN100156</v>
      </c>
      <c r="R1332" s="519">
        <v>10000</v>
      </c>
      <c r="S1332" s="519">
        <v>10000</v>
      </c>
      <c r="T1332" s="519">
        <v>10000</v>
      </c>
      <c r="U1332" s="519">
        <v>10000</v>
      </c>
      <c r="V1332" s="519">
        <v>11024</v>
      </c>
      <c r="W1332" s="519">
        <v>12787.8</v>
      </c>
      <c r="X1332" s="519">
        <v>14551.7</v>
      </c>
      <c r="Y1332" s="519">
        <v>16315.5</v>
      </c>
      <c r="Z1332" s="519">
        <v>18079.400000000001</v>
      </c>
      <c r="AA1332" s="519">
        <v>19843.2</v>
      </c>
      <c r="AB1332" s="519">
        <v>19843.2</v>
      </c>
      <c r="AC1332" s="519">
        <v>19843.2</v>
      </c>
      <c r="AD1332" s="519">
        <v>19843.2</v>
      </c>
      <c r="AE1332" s="519">
        <v>19843.2</v>
      </c>
      <c r="AF1332" s="519">
        <v>19843.2</v>
      </c>
      <c r="AG1332" s="519">
        <v>19843.2</v>
      </c>
      <c r="AH1332" s="519">
        <v>19843.2</v>
      </c>
      <c r="AI1332" s="519">
        <v>19843.2</v>
      </c>
      <c r="AJ1332" s="519">
        <v>19843.2</v>
      </c>
      <c r="AK1332" s="519">
        <v>19843.2</v>
      </c>
      <c r="AL1332" s="519">
        <v>19843.2</v>
      </c>
      <c r="AM1332" s="519">
        <v>19843.2</v>
      </c>
      <c r="AN1332" s="519">
        <v>19843.2</v>
      </c>
      <c r="AO1332" s="519">
        <v>19843.2</v>
      </c>
      <c r="AP1332" s="519">
        <v>19843.2</v>
      </c>
      <c r="AQ1332" s="519">
        <v>0</v>
      </c>
      <c r="AR1332" s="519">
        <v>0</v>
      </c>
      <c r="AS1332" s="519">
        <v>0</v>
      </c>
      <c r="AT1332" s="519">
        <v>0</v>
      </c>
      <c r="AU1332" s="519">
        <v>0</v>
      </c>
      <c r="AV1332" s="519">
        <v>0</v>
      </c>
      <c r="AW1332" s="519">
        <v>0</v>
      </c>
      <c r="AX1332" s="519">
        <v>0</v>
      </c>
      <c r="AY1332" s="519">
        <v>0</v>
      </c>
      <c r="AZ1332" s="519">
        <v>0</v>
      </c>
      <c r="BA1332" s="519">
        <v>0</v>
      </c>
      <c r="BB1332" s="519">
        <v>0</v>
      </c>
      <c r="BC1332" s="519">
        <v>0</v>
      </c>
      <c r="BD1332" s="519">
        <v>0</v>
      </c>
      <c r="BE1332" s="519">
        <v>0</v>
      </c>
      <c r="BF1332" s="519">
        <v>0</v>
      </c>
      <c r="BG1332" s="519">
        <v>0</v>
      </c>
      <c r="BH1332" s="519">
        <v>0</v>
      </c>
      <c r="BI1332" s="519">
        <v>0</v>
      </c>
      <c r="BJ1332" s="519">
        <v>0</v>
      </c>
      <c r="BK1332" s="519">
        <v>0</v>
      </c>
      <c r="BL1332" s="519">
        <v>0</v>
      </c>
      <c r="BM1332" s="519">
        <v>0</v>
      </c>
      <c r="BN1332" s="519">
        <v>0</v>
      </c>
      <c r="BO1332" s="519">
        <v>0</v>
      </c>
      <c r="BP1332" s="519">
        <v>0</v>
      </c>
      <c r="BQ1332" s="519">
        <v>0</v>
      </c>
      <c r="BR1332" s="519">
        <v>0</v>
      </c>
      <c r="BS1332" s="519">
        <v>0</v>
      </c>
      <c r="BT1332" s="519">
        <v>0</v>
      </c>
      <c r="BU1332" s="519">
        <v>0</v>
      </c>
      <c r="BV1332" s="519">
        <v>0</v>
      </c>
      <c r="BW1332" s="519">
        <v>0</v>
      </c>
      <c r="BX1332" s="519">
        <v>0</v>
      </c>
      <c r="BY1332" s="519">
        <v>0</v>
      </c>
      <c r="BZ1332" s="519">
        <v>0</v>
      </c>
      <c r="CA1332" s="519">
        <v>0</v>
      </c>
      <c r="CB1332" s="519">
        <v>0</v>
      </c>
      <c r="CC1332" s="519">
        <v>0</v>
      </c>
      <c r="CD1332" s="519">
        <v>0</v>
      </c>
      <c r="CE1332" s="519">
        <v>0</v>
      </c>
      <c r="CF1332" s="519">
        <v>0</v>
      </c>
      <c r="CG1332" s="519">
        <v>0</v>
      </c>
      <c r="CH1332" s="519">
        <v>0</v>
      </c>
      <c r="CI1332" s="519">
        <v>0</v>
      </c>
      <c r="CJ1332" s="519">
        <v>0</v>
      </c>
      <c r="CK1332" s="519">
        <v>0</v>
      </c>
      <c r="CL1332" s="519">
        <v>0</v>
      </c>
      <c r="CM1332" s="519">
        <v>0</v>
      </c>
      <c r="CN1332" s="519">
        <v>0</v>
      </c>
      <c r="CO1332" s="519">
        <v>0</v>
      </c>
      <c r="CP1332" s="519">
        <v>0</v>
      </c>
      <c r="CQ1332" s="519">
        <v>0</v>
      </c>
      <c r="CR1332" s="519">
        <v>0</v>
      </c>
      <c r="CS1332" s="519">
        <v>0</v>
      </c>
      <c r="CT1332" s="519">
        <v>0</v>
      </c>
      <c r="CU1332" s="519">
        <v>0</v>
      </c>
      <c r="CV1332" s="519">
        <v>0</v>
      </c>
      <c r="CW1332" s="519">
        <v>0</v>
      </c>
      <c r="CX1332" s="519">
        <v>0</v>
      </c>
      <c r="CY1332" s="519">
        <v>0</v>
      </c>
      <c r="CZ1332" s="519">
        <v>0</v>
      </c>
      <c r="DA1332" s="519">
        <v>0</v>
      </c>
      <c r="DB1332" s="519">
        <v>0</v>
      </c>
      <c r="DC1332" s="519">
        <v>0</v>
      </c>
      <c r="DD1332" s="519">
        <v>0</v>
      </c>
      <c r="DE1332" s="519">
        <v>0</v>
      </c>
      <c r="DF1332" s="519">
        <v>0</v>
      </c>
      <c r="DG1332" s="519">
        <v>0</v>
      </c>
      <c r="DH1332" s="519">
        <v>0</v>
      </c>
      <c r="DI1332" s="519">
        <v>0</v>
      </c>
      <c r="DJ1332" s="519">
        <v>0</v>
      </c>
      <c r="DK1332" s="519">
        <v>0</v>
      </c>
      <c r="DL1332" s="519">
        <v>0</v>
      </c>
      <c r="DM1332" s="519">
        <v>0</v>
      </c>
      <c r="DN1332" s="519">
        <v>0</v>
      </c>
      <c r="DO1332" s="519">
        <v>0</v>
      </c>
      <c r="DP1332" s="519">
        <v>0</v>
      </c>
      <c r="DQ1332" s="519">
        <v>0</v>
      </c>
      <c r="DR1332" s="519">
        <v>0</v>
      </c>
      <c r="DS1332" s="519">
        <v>0</v>
      </c>
      <c r="DT1332" s="519">
        <v>0</v>
      </c>
      <c r="DU1332" s="519">
        <v>0</v>
      </c>
      <c r="DV1332" s="519">
        <v>0</v>
      </c>
      <c r="DW1332" s="519">
        <v>0</v>
      </c>
      <c r="DX1332" s="519">
        <v>0</v>
      </c>
    </row>
    <row r="1333" spans="2:128" hidden="1">
      <c r="B1333" s="519" t="s">
        <v>1061</v>
      </c>
      <c r="C1333" s="519"/>
      <c r="D1333" s="519"/>
      <c r="E1333" s="519"/>
      <c r="F1333" s="519">
        <v>1</v>
      </c>
      <c r="G1333" s="519"/>
      <c r="H1333" s="519">
        <v>7</v>
      </c>
      <c r="I1333" s="519">
        <v>6</v>
      </c>
      <c r="J1333" s="519" t="str">
        <f t="shared" si="64"/>
        <v>SDN15010706</v>
      </c>
      <c r="K1333" s="519">
        <v>630</v>
      </c>
      <c r="M1333" s="337" t="s">
        <v>631</v>
      </c>
      <c r="N1333" s="519" t="s">
        <v>1058</v>
      </c>
      <c r="O1333" s="519" t="s">
        <v>1059</v>
      </c>
      <c r="P1333" s="519">
        <v>57</v>
      </c>
      <c r="Q1333" s="183" t="str">
        <f t="shared" si="63"/>
        <v>SDN100157</v>
      </c>
      <c r="R1333" s="519">
        <v>10000</v>
      </c>
      <c r="S1333" s="519">
        <v>10000</v>
      </c>
      <c r="T1333" s="519">
        <v>10000</v>
      </c>
      <c r="U1333" s="519">
        <v>10000</v>
      </c>
      <c r="V1333" s="519">
        <v>11686.5</v>
      </c>
      <c r="W1333" s="519">
        <v>13556.3</v>
      </c>
      <c r="X1333" s="519">
        <v>15426.2</v>
      </c>
      <c r="Y1333" s="519">
        <v>17296</v>
      </c>
      <c r="Z1333" s="519">
        <v>19165.900000000001</v>
      </c>
      <c r="AA1333" s="519">
        <v>21035.7</v>
      </c>
      <c r="AB1333" s="519">
        <v>21035.7</v>
      </c>
      <c r="AC1333" s="519">
        <v>21035.7</v>
      </c>
      <c r="AD1333" s="519">
        <v>21035.7</v>
      </c>
      <c r="AE1333" s="519">
        <v>21035.7</v>
      </c>
      <c r="AF1333" s="519">
        <v>21035.7</v>
      </c>
      <c r="AG1333" s="519">
        <v>21035.7</v>
      </c>
      <c r="AH1333" s="519">
        <v>21035.7</v>
      </c>
      <c r="AI1333" s="519">
        <v>21035.7</v>
      </c>
      <c r="AJ1333" s="519">
        <v>21035.7</v>
      </c>
      <c r="AK1333" s="519">
        <v>21035.7</v>
      </c>
      <c r="AL1333" s="519">
        <v>21035.7</v>
      </c>
      <c r="AM1333" s="519">
        <v>21035.7</v>
      </c>
      <c r="AN1333" s="519">
        <v>21035.7</v>
      </c>
      <c r="AO1333" s="519">
        <v>21035.7</v>
      </c>
      <c r="AP1333" s="519">
        <v>21035.7</v>
      </c>
      <c r="AQ1333" s="519">
        <v>0</v>
      </c>
      <c r="AR1333" s="519">
        <v>0</v>
      </c>
      <c r="AS1333" s="519">
        <v>0</v>
      </c>
      <c r="AT1333" s="519">
        <v>0</v>
      </c>
      <c r="AU1333" s="519">
        <v>0</v>
      </c>
      <c r="AV1333" s="519">
        <v>0</v>
      </c>
      <c r="AW1333" s="519">
        <v>0</v>
      </c>
      <c r="AX1333" s="519">
        <v>0</v>
      </c>
      <c r="AY1333" s="519">
        <v>0</v>
      </c>
      <c r="AZ1333" s="519">
        <v>0</v>
      </c>
      <c r="BA1333" s="519">
        <v>0</v>
      </c>
      <c r="BB1333" s="519">
        <v>0</v>
      </c>
      <c r="BC1333" s="519">
        <v>0</v>
      </c>
      <c r="BD1333" s="519">
        <v>0</v>
      </c>
      <c r="BE1333" s="519">
        <v>0</v>
      </c>
      <c r="BF1333" s="519">
        <v>0</v>
      </c>
      <c r="BG1333" s="519">
        <v>0</v>
      </c>
      <c r="BH1333" s="519">
        <v>0</v>
      </c>
      <c r="BI1333" s="519">
        <v>0</v>
      </c>
      <c r="BJ1333" s="519">
        <v>0</v>
      </c>
      <c r="BK1333" s="519">
        <v>0</v>
      </c>
      <c r="BL1333" s="519">
        <v>0</v>
      </c>
      <c r="BM1333" s="519">
        <v>0</v>
      </c>
      <c r="BN1333" s="519">
        <v>0</v>
      </c>
      <c r="BO1333" s="519">
        <v>0</v>
      </c>
      <c r="BP1333" s="519">
        <v>0</v>
      </c>
      <c r="BQ1333" s="519">
        <v>0</v>
      </c>
      <c r="BR1333" s="519">
        <v>0</v>
      </c>
      <c r="BS1333" s="519">
        <v>0</v>
      </c>
      <c r="BT1333" s="519">
        <v>0</v>
      </c>
      <c r="BU1333" s="519">
        <v>0</v>
      </c>
      <c r="BV1333" s="519">
        <v>0</v>
      </c>
      <c r="BW1333" s="519">
        <v>0</v>
      </c>
      <c r="BX1333" s="519">
        <v>0</v>
      </c>
      <c r="BY1333" s="519">
        <v>0</v>
      </c>
      <c r="BZ1333" s="519">
        <v>0</v>
      </c>
      <c r="CA1333" s="519">
        <v>0</v>
      </c>
      <c r="CB1333" s="519">
        <v>0</v>
      </c>
      <c r="CC1333" s="519">
        <v>0</v>
      </c>
      <c r="CD1333" s="519">
        <v>0</v>
      </c>
      <c r="CE1333" s="519">
        <v>0</v>
      </c>
      <c r="CF1333" s="519">
        <v>0</v>
      </c>
      <c r="CG1333" s="519">
        <v>0</v>
      </c>
      <c r="CH1333" s="519">
        <v>0</v>
      </c>
      <c r="CI1333" s="519">
        <v>0</v>
      </c>
      <c r="CJ1333" s="519">
        <v>0</v>
      </c>
      <c r="CK1333" s="519">
        <v>0</v>
      </c>
      <c r="CL1333" s="519">
        <v>0</v>
      </c>
      <c r="CM1333" s="519">
        <v>0</v>
      </c>
      <c r="CN1333" s="519">
        <v>0</v>
      </c>
      <c r="CO1333" s="519">
        <v>0</v>
      </c>
      <c r="CP1333" s="519">
        <v>0</v>
      </c>
      <c r="CQ1333" s="519">
        <v>0</v>
      </c>
      <c r="CR1333" s="519">
        <v>0</v>
      </c>
      <c r="CS1333" s="519">
        <v>0</v>
      </c>
      <c r="CT1333" s="519">
        <v>0</v>
      </c>
      <c r="CU1333" s="519">
        <v>0</v>
      </c>
      <c r="CV1333" s="519">
        <v>0</v>
      </c>
      <c r="CW1333" s="519">
        <v>0</v>
      </c>
      <c r="CX1333" s="519">
        <v>0</v>
      </c>
      <c r="CY1333" s="519">
        <v>0</v>
      </c>
      <c r="CZ1333" s="519">
        <v>0</v>
      </c>
      <c r="DA1333" s="519">
        <v>0</v>
      </c>
      <c r="DB1333" s="519">
        <v>0</v>
      </c>
      <c r="DC1333" s="519">
        <v>0</v>
      </c>
      <c r="DD1333" s="519">
        <v>0</v>
      </c>
      <c r="DE1333" s="519">
        <v>0</v>
      </c>
      <c r="DF1333" s="519">
        <v>0</v>
      </c>
      <c r="DG1333" s="519">
        <v>0</v>
      </c>
      <c r="DH1333" s="519">
        <v>0</v>
      </c>
      <c r="DI1333" s="519">
        <v>0</v>
      </c>
      <c r="DJ1333" s="519">
        <v>0</v>
      </c>
      <c r="DK1333" s="519">
        <v>0</v>
      </c>
      <c r="DL1333" s="519">
        <v>0</v>
      </c>
      <c r="DM1333" s="519">
        <v>0</v>
      </c>
      <c r="DN1333" s="519">
        <v>0</v>
      </c>
      <c r="DO1333" s="519">
        <v>0</v>
      </c>
      <c r="DP1333" s="519">
        <v>0</v>
      </c>
      <c r="DQ1333" s="519">
        <v>0</v>
      </c>
      <c r="DR1333" s="519">
        <v>0</v>
      </c>
      <c r="DS1333" s="519">
        <v>0</v>
      </c>
      <c r="DT1333" s="519">
        <v>0</v>
      </c>
      <c r="DU1333" s="519">
        <v>0</v>
      </c>
      <c r="DV1333" s="519">
        <v>0</v>
      </c>
      <c r="DW1333" s="519">
        <v>0</v>
      </c>
      <c r="DX1333" s="519">
        <v>0</v>
      </c>
    </row>
    <row r="1334" spans="2:128" hidden="1">
      <c r="B1334" s="519" t="s">
        <v>1061</v>
      </c>
      <c r="C1334" s="519"/>
      <c r="D1334" s="519"/>
      <c r="E1334" s="519"/>
      <c r="F1334" s="519">
        <v>1</v>
      </c>
      <c r="G1334" s="519"/>
      <c r="H1334" s="519">
        <v>7</v>
      </c>
      <c r="I1334" s="519">
        <v>7</v>
      </c>
      <c r="J1334" s="519" t="str">
        <f t="shared" si="64"/>
        <v>SDN15010707</v>
      </c>
      <c r="K1334" s="519">
        <v>630</v>
      </c>
      <c r="M1334" s="337" t="s">
        <v>631</v>
      </c>
      <c r="N1334" s="519" t="s">
        <v>1058</v>
      </c>
      <c r="O1334" s="519" t="s">
        <v>1059</v>
      </c>
      <c r="P1334" s="519">
        <v>58</v>
      </c>
      <c r="Q1334" s="183" t="str">
        <f t="shared" si="63"/>
        <v>SDN100158</v>
      </c>
      <c r="R1334" s="519">
        <v>10000</v>
      </c>
      <c r="S1334" s="519">
        <v>10000</v>
      </c>
      <c r="T1334" s="519">
        <v>10000</v>
      </c>
      <c r="U1334" s="519">
        <v>10048.799999999999</v>
      </c>
      <c r="V1334" s="519">
        <v>12561</v>
      </c>
      <c r="W1334" s="519">
        <v>14570.8</v>
      </c>
      <c r="X1334" s="519">
        <v>16580.5</v>
      </c>
      <c r="Y1334" s="519">
        <v>18590.3</v>
      </c>
      <c r="Z1334" s="519">
        <v>20600</v>
      </c>
      <c r="AA1334" s="519">
        <v>22609.8</v>
      </c>
      <c r="AB1334" s="519">
        <v>22609.8</v>
      </c>
      <c r="AC1334" s="519">
        <v>22609.8</v>
      </c>
      <c r="AD1334" s="519">
        <v>22609.8</v>
      </c>
      <c r="AE1334" s="519">
        <v>22609.8</v>
      </c>
      <c r="AF1334" s="519">
        <v>22609.8</v>
      </c>
      <c r="AG1334" s="519">
        <v>22609.8</v>
      </c>
      <c r="AH1334" s="519">
        <v>22609.8</v>
      </c>
      <c r="AI1334" s="519">
        <v>22609.8</v>
      </c>
      <c r="AJ1334" s="519">
        <v>22609.8</v>
      </c>
      <c r="AK1334" s="519">
        <v>22609.8</v>
      </c>
      <c r="AL1334" s="519">
        <v>22609.8</v>
      </c>
      <c r="AM1334" s="519">
        <v>22609.8</v>
      </c>
      <c r="AN1334" s="519">
        <v>22609.8</v>
      </c>
      <c r="AO1334" s="519">
        <v>22609.8</v>
      </c>
      <c r="AP1334" s="519">
        <v>22609.8</v>
      </c>
      <c r="AQ1334" s="519">
        <v>0</v>
      </c>
      <c r="AR1334" s="519">
        <v>0</v>
      </c>
      <c r="AS1334" s="519">
        <v>0</v>
      </c>
      <c r="AT1334" s="519">
        <v>0</v>
      </c>
      <c r="AU1334" s="519">
        <v>0</v>
      </c>
      <c r="AV1334" s="519">
        <v>0</v>
      </c>
      <c r="AW1334" s="519">
        <v>0</v>
      </c>
      <c r="AX1334" s="519">
        <v>0</v>
      </c>
      <c r="AY1334" s="519">
        <v>0</v>
      </c>
      <c r="AZ1334" s="519">
        <v>0</v>
      </c>
      <c r="BA1334" s="519">
        <v>0</v>
      </c>
      <c r="BB1334" s="519">
        <v>0</v>
      </c>
      <c r="BC1334" s="519">
        <v>0</v>
      </c>
      <c r="BD1334" s="519">
        <v>0</v>
      </c>
      <c r="BE1334" s="519">
        <v>0</v>
      </c>
      <c r="BF1334" s="519">
        <v>0</v>
      </c>
      <c r="BG1334" s="519">
        <v>0</v>
      </c>
      <c r="BH1334" s="519">
        <v>0</v>
      </c>
      <c r="BI1334" s="519">
        <v>0</v>
      </c>
      <c r="BJ1334" s="519">
        <v>0</v>
      </c>
      <c r="BK1334" s="519">
        <v>0</v>
      </c>
      <c r="BL1334" s="519">
        <v>0</v>
      </c>
      <c r="BM1334" s="519">
        <v>0</v>
      </c>
      <c r="BN1334" s="519">
        <v>0</v>
      </c>
      <c r="BO1334" s="519">
        <v>0</v>
      </c>
      <c r="BP1334" s="519">
        <v>0</v>
      </c>
      <c r="BQ1334" s="519">
        <v>0</v>
      </c>
      <c r="BR1334" s="519">
        <v>0</v>
      </c>
      <c r="BS1334" s="519">
        <v>0</v>
      </c>
      <c r="BT1334" s="519">
        <v>0</v>
      </c>
      <c r="BU1334" s="519">
        <v>0</v>
      </c>
      <c r="BV1334" s="519">
        <v>0</v>
      </c>
      <c r="BW1334" s="519">
        <v>0</v>
      </c>
      <c r="BX1334" s="519">
        <v>0</v>
      </c>
      <c r="BY1334" s="519">
        <v>0</v>
      </c>
      <c r="BZ1334" s="519">
        <v>0</v>
      </c>
      <c r="CA1334" s="519">
        <v>0</v>
      </c>
      <c r="CB1334" s="519">
        <v>0</v>
      </c>
      <c r="CC1334" s="519">
        <v>0</v>
      </c>
      <c r="CD1334" s="519">
        <v>0</v>
      </c>
      <c r="CE1334" s="519">
        <v>0</v>
      </c>
      <c r="CF1334" s="519">
        <v>0</v>
      </c>
      <c r="CG1334" s="519">
        <v>0</v>
      </c>
      <c r="CH1334" s="519">
        <v>0</v>
      </c>
      <c r="CI1334" s="519">
        <v>0</v>
      </c>
      <c r="CJ1334" s="519">
        <v>0</v>
      </c>
      <c r="CK1334" s="519">
        <v>0</v>
      </c>
      <c r="CL1334" s="519">
        <v>0</v>
      </c>
      <c r="CM1334" s="519">
        <v>0</v>
      </c>
      <c r="CN1334" s="519">
        <v>0</v>
      </c>
      <c r="CO1334" s="519">
        <v>0</v>
      </c>
      <c r="CP1334" s="519">
        <v>0</v>
      </c>
      <c r="CQ1334" s="519">
        <v>0</v>
      </c>
      <c r="CR1334" s="519">
        <v>0</v>
      </c>
      <c r="CS1334" s="519">
        <v>0</v>
      </c>
      <c r="CT1334" s="519">
        <v>0</v>
      </c>
      <c r="CU1334" s="519">
        <v>0</v>
      </c>
      <c r="CV1334" s="519">
        <v>0</v>
      </c>
      <c r="CW1334" s="519">
        <v>0</v>
      </c>
      <c r="CX1334" s="519">
        <v>0</v>
      </c>
      <c r="CY1334" s="519">
        <v>0</v>
      </c>
      <c r="CZ1334" s="519">
        <v>0</v>
      </c>
      <c r="DA1334" s="519">
        <v>0</v>
      </c>
      <c r="DB1334" s="519">
        <v>0</v>
      </c>
      <c r="DC1334" s="519">
        <v>0</v>
      </c>
      <c r="DD1334" s="519">
        <v>0</v>
      </c>
      <c r="DE1334" s="519">
        <v>0</v>
      </c>
      <c r="DF1334" s="519">
        <v>0</v>
      </c>
      <c r="DG1334" s="519">
        <v>0</v>
      </c>
      <c r="DH1334" s="519">
        <v>0</v>
      </c>
      <c r="DI1334" s="519">
        <v>0</v>
      </c>
      <c r="DJ1334" s="519">
        <v>0</v>
      </c>
      <c r="DK1334" s="519">
        <v>0</v>
      </c>
      <c r="DL1334" s="519">
        <v>0</v>
      </c>
      <c r="DM1334" s="519">
        <v>0</v>
      </c>
      <c r="DN1334" s="519">
        <v>0</v>
      </c>
      <c r="DO1334" s="519">
        <v>0</v>
      </c>
      <c r="DP1334" s="519">
        <v>0</v>
      </c>
      <c r="DQ1334" s="519">
        <v>0</v>
      </c>
      <c r="DR1334" s="519">
        <v>0</v>
      </c>
      <c r="DS1334" s="519">
        <v>0</v>
      </c>
      <c r="DT1334" s="519">
        <v>0</v>
      </c>
      <c r="DU1334" s="519">
        <v>0</v>
      </c>
      <c r="DV1334" s="519">
        <v>0</v>
      </c>
      <c r="DW1334" s="519">
        <v>0</v>
      </c>
      <c r="DX1334" s="519">
        <v>0</v>
      </c>
    </row>
    <row r="1335" spans="2:128" hidden="1">
      <c r="B1335" s="519" t="s">
        <v>1061</v>
      </c>
      <c r="C1335" s="519"/>
      <c r="D1335" s="519"/>
      <c r="E1335" s="519"/>
      <c r="F1335" s="519">
        <v>1</v>
      </c>
      <c r="G1335" s="519"/>
      <c r="H1335" s="519">
        <v>7</v>
      </c>
      <c r="I1335" s="519">
        <v>8</v>
      </c>
      <c r="J1335" s="519" t="str">
        <f t="shared" si="64"/>
        <v>SDN15010708</v>
      </c>
      <c r="K1335" s="519">
        <v>504</v>
      </c>
      <c r="M1335" s="337" t="s">
        <v>631</v>
      </c>
      <c r="N1335" s="519" t="s">
        <v>1058</v>
      </c>
      <c r="O1335" s="519" t="s">
        <v>1059</v>
      </c>
      <c r="P1335" s="519">
        <v>59</v>
      </c>
      <c r="Q1335" s="183" t="str">
        <f t="shared" si="63"/>
        <v>SDN100159</v>
      </c>
      <c r="R1335" s="519">
        <v>10000</v>
      </c>
      <c r="S1335" s="519">
        <v>10000</v>
      </c>
      <c r="T1335" s="519">
        <v>10000</v>
      </c>
      <c r="U1335" s="519">
        <v>10854.4</v>
      </c>
      <c r="V1335" s="519">
        <v>13568</v>
      </c>
      <c r="W1335" s="519">
        <v>15738.9</v>
      </c>
      <c r="X1335" s="519">
        <v>17909.8</v>
      </c>
      <c r="Y1335" s="519">
        <v>20080.599999999999</v>
      </c>
      <c r="Z1335" s="519">
        <v>22251.5</v>
      </c>
      <c r="AA1335" s="519">
        <v>24422.400000000001</v>
      </c>
      <c r="AB1335" s="519">
        <v>24422.400000000001</v>
      </c>
      <c r="AC1335" s="519">
        <v>24422.400000000001</v>
      </c>
      <c r="AD1335" s="519">
        <v>24422.400000000001</v>
      </c>
      <c r="AE1335" s="519">
        <v>24422.400000000001</v>
      </c>
      <c r="AF1335" s="519">
        <v>24422.400000000001</v>
      </c>
      <c r="AG1335" s="519">
        <v>24422.400000000001</v>
      </c>
      <c r="AH1335" s="519">
        <v>24422.400000000001</v>
      </c>
      <c r="AI1335" s="519">
        <v>24422.400000000001</v>
      </c>
      <c r="AJ1335" s="519">
        <v>24422.400000000001</v>
      </c>
      <c r="AK1335" s="519">
        <v>24422.400000000001</v>
      </c>
      <c r="AL1335" s="519">
        <v>24422.400000000001</v>
      </c>
      <c r="AM1335" s="519">
        <v>24422.400000000001</v>
      </c>
      <c r="AN1335" s="519">
        <v>24422.400000000001</v>
      </c>
      <c r="AO1335" s="519">
        <v>24422.400000000001</v>
      </c>
      <c r="AP1335" s="519">
        <v>24422.400000000001</v>
      </c>
      <c r="AQ1335" s="519">
        <v>0</v>
      </c>
      <c r="AR1335" s="519">
        <v>0</v>
      </c>
      <c r="AS1335" s="519">
        <v>0</v>
      </c>
      <c r="AT1335" s="519">
        <v>0</v>
      </c>
      <c r="AU1335" s="519">
        <v>0</v>
      </c>
      <c r="AV1335" s="519">
        <v>0</v>
      </c>
      <c r="AW1335" s="519">
        <v>0</v>
      </c>
      <c r="AX1335" s="519">
        <v>0</v>
      </c>
      <c r="AY1335" s="519">
        <v>0</v>
      </c>
      <c r="AZ1335" s="519">
        <v>0</v>
      </c>
      <c r="BA1335" s="519">
        <v>0</v>
      </c>
      <c r="BB1335" s="519">
        <v>0</v>
      </c>
      <c r="BC1335" s="519">
        <v>0</v>
      </c>
      <c r="BD1335" s="519">
        <v>0</v>
      </c>
      <c r="BE1335" s="519">
        <v>0</v>
      </c>
      <c r="BF1335" s="519">
        <v>0</v>
      </c>
      <c r="BG1335" s="519">
        <v>0</v>
      </c>
      <c r="BH1335" s="519">
        <v>0</v>
      </c>
      <c r="BI1335" s="519">
        <v>0</v>
      </c>
      <c r="BJ1335" s="519">
        <v>0</v>
      </c>
      <c r="BK1335" s="519">
        <v>0</v>
      </c>
      <c r="BL1335" s="519">
        <v>0</v>
      </c>
      <c r="BM1335" s="519">
        <v>0</v>
      </c>
      <c r="BN1335" s="519">
        <v>0</v>
      </c>
      <c r="BO1335" s="519">
        <v>0</v>
      </c>
      <c r="BP1335" s="519">
        <v>0</v>
      </c>
      <c r="BQ1335" s="519">
        <v>0</v>
      </c>
      <c r="BR1335" s="519">
        <v>0</v>
      </c>
      <c r="BS1335" s="519">
        <v>0</v>
      </c>
      <c r="BT1335" s="519">
        <v>0</v>
      </c>
      <c r="BU1335" s="519">
        <v>0</v>
      </c>
      <c r="BV1335" s="519">
        <v>0</v>
      </c>
      <c r="BW1335" s="519">
        <v>0</v>
      </c>
      <c r="BX1335" s="519">
        <v>0</v>
      </c>
      <c r="BY1335" s="519">
        <v>0</v>
      </c>
      <c r="BZ1335" s="519">
        <v>0</v>
      </c>
      <c r="CA1335" s="519">
        <v>0</v>
      </c>
      <c r="CB1335" s="519">
        <v>0</v>
      </c>
      <c r="CC1335" s="519">
        <v>0</v>
      </c>
      <c r="CD1335" s="519">
        <v>0</v>
      </c>
      <c r="CE1335" s="519">
        <v>0</v>
      </c>
      <c r="CF1335" s="519">
        <v>0</v>
      </c>
      <c r="CG1335" s="519">
        <v>0</v>
      </c>
      <c r="CH1335" s="519">
        <v>0</v>
      </c>
      <c r="CI1335" s="519">
        <v>0</v>
      </c>
      <c r="CJ1335" s="519">
        <v>0</v>
      </c>
      <c r="CK1335" s="519">
        <v>0</v>
      </c>
      <c r="CL1335" s="519">
        <v>0</v>
      </c>
      <c r="CM1335" s="519">
        <v>0</v>
      </c>
      <c r="CN1335" s="519">
        <v>0</v>
      </c>
      <c r="CO1335" s="519">
        <v>0</v>
      </c>
      <c r="CP1335" s="519">
        <v>0</v>
      </c>
      <c r="CQ1335" s="519">
        <v>0</v>
      </c>
      <c r="CR1335" s="519">
        <v>0</v>
      </c>
      <c r="CS1335" s="519">
        <v>0</v>
      </c>
      <c r="CT1335" s="519">
        <v>0</v>
      </c>
      <c r="CU1335" s="519">
        <v>0</v>
      </c>
      <c r="CV1335" s="519">
        <v>0</v>
      </c>
      <c r="CW1335" s="519">
        <v>0</v>
      </c>
      <c r="CX1335" s="519">
        <v>0</v>
      </c>
      <c r="CY1335" s="519">
        <v>0</v>
      </c>
      <c r="CZ1335" s="519">
        <v>0</v>
      </c>
      <c r="DA1335" s="519">
        <v>0</v>
      </c>
      <c r="DB1335" s="519">
        <v>0</v>
      </c>
      <c r="DC1335" s="519">
        <v>0</v>
      </c>
      <c r="DD1335" s="519">
        <v>0</v>
      </c>
      <c r="DE1335" s="519">
        <v>0</v>
      </c>
      <c r="DF1335" s="519">
        <v>0</v>
      </c>
      <c r="DG1335" s="519">
        <v>0</v>
      </c>
      <c r="DH1335" s="519">
        <v>0</v>
      </c>
      <c r="DI1335" s="519">
        <v>0</v>
      </c>
      <c r="DJ1335" s="519">
        <v>0</v>
      </c>
      <c r="DK1335" s="519">
        <v>0</v>
      </c>
      <c r="DL1335" s="519">
        <v>0</v>
      </c>
      <c r="DM1335" s="519">
        <v>0</v>
      </c>
      <c r="DN1335" s="519">
        <v>0</v>
      </c>
      <c r="DO1335" s="519">
        <v>0</v>
      </c>
      <c r="DP1335" s="519">
        <v>0</v>
      </c>
      <c r="DQ1335" s="519">
        <v>0</v>
      </c>
      <c r="DR1335" s="519">
        <v>0</v>
      </c>
      <c r="DS1335" s="519">
        <v>0</v>
      </c>
      <c r="DT1335" s="519">
        <v>0</v>
      </c>
      <c r="DU1335" s="519">
        <v>0</v>
      </c>
      <c r="DV1335" s="519">
        <v>0</v>
      </c>
      <c r="DW1335" s="519">
        <v>0</v>
      </c>
      <c r="DX1335" s="519">
        <v>0</v>
      </c>
    </row>
    <row r="1336" spans="2:128" hidden="1">
      <c r="B1336" s="519" t="s">
        <v>1061</v>
      </c>
      <c r="C1336" s="519"/>
      <c r="D1336" s="519"/>
      <c r="E1336" s="519"/>
      <c r="F1336" s="519">
        <v>1</v>
      </c>
      <c r="G1336" s="519"/>
      <c r="H1336" s="519">
        <v>7</v>
      </c>
      <c r="I1336" s="519">
        <v>9</v>
      </c>
      <c r="J1336" s="519" t="str">
        <f t="shared" si="64"/>
        <v>SDN15010709</v>
      </c>
      <c r="K1336" s="519">
        <v>504</v>
      </c>
      <c r="M1336" s="337" t="s">
        <v>631</v>
      </c>
      <c r="N1336" s="519" t="s">
        <v>1058</v>
      </c>
      <c r="O1336" s="519" t="s">
        <v>1059</v>
      </c>
      <c r="P1336" s="519">
        <v>60</v>
      </c>
      <c r="Q1336" s="183" t="str">
        <f t="shared" si="63"/>
        <v>SDN100160</v>
      </c>
      <c r="R1336" s="519">
        <v>10000</v>
      </c>
      <c r="S1336" s="519">
        <v>10000</v>
      </c>
      <c r="T1336" s="519">
        <v>10000</v>
      </c>
      <c r="U1336" s="519">
        <v>11787.2</v>
      </c>
      <c r="V1336" s="519">
        <v>14734</v>
      </c>
      <c r="W1336" s="519">
        <v>17091.400000000001</v>
      </c>
      <c r="X1336" s="519">
        <v>19448.900000000001</v>
      </c>
      <c r="Y1336" s="519">
        <v>21806.3</v>
      </c>
      <c r="Z1336" s="519">
        <v>24163.8</v>
      </c>
      <c r="AA1336" s="519">
        <v>26521.200000000001</v>
      </c>
      <c r="AB1336" s="519">
        <v>26521.200000000001</v>
      </c>
      <c r="AC1336" s="519">
        <v>26521.200000000001</v>
      </c>
      <c r="AD1336" s="519">
        <v>26521.200000000001</v>
      </c>
      <c r="AE1336" s="519">
        <v>26521.200000000001</v>
      </c>
      <c r="AF1336" s="519">
        <v>26521.200000000001</v>
      </c>
      <c r="AG1336" s="519">
        <v>26521.200000000001</v>
      </c>
      <c r="AH1336" s="519">
        <v>26521.200000000001</v>
      </c>
      <c r="AI1336" s="519">
        <v>26521.200000000001</v>
      </c>
      <c r="AJ1336" s="519">
        <v>26521.200000000001</v>
      </c>
      <c r="AK1336" s="519">
        <v>26521.200000000001</v>
      </c>
      <c r="AL1336" s="519">
        <v>26521.200000000001</v>
      </c>
      <c r="AM1336" s="519">
        <v>26521.200000000001</v>
      </c>
      <c r="AN1336" s="519">
        <v>26521.200000000001</v>
      </c>
      <c r="AO1336" s="519">
        <v>26521.200000000001</v>
      </c>
      <c r="AP1336" s="519">
        <v>26521.200000000001</v>
      </c>
      <c r="AQ1336" s="519">
        <v>0</v>
      </c>
      <c r="AR1336" s="519">
        <v>0</v>
      </c>
      <c r="AS1336" s="519">
        <v>0</v>
      </c>
      <c r="AT1336" s="519">
        <v>0</v>
      </c>
      <c r="AU1336" s="519">
        <v>0</v>
      </c>
      <c r="AV1336" s="519">
        <v>0</v>
      </c>
      <c r="AW1336" s="519">
        <v>0</v>
      </c>
      <c r="AX1336" s="519">
        <v>0</v>
      </c>
      <c r="AY1336" s="519">
        <v>0</v>
      </c>
      <c r="AZ1336" s="519">
        <v>0</v>
      </c>
      <c r="BA1336" s="519">
        <v>0</v>
      </c>
      <c r="BB1336" s="519">
        <v>0</v>
      </c>
      <c r="BC1336" s="519">
        <v>0</v>
      </c>
      <c r="BD1336" s="519">
        <v>0</v>
      </c>
      <c r="BE1336" s="519">
        <v>0</v>
      </c>
      <c r="BF1336" s="519">
        <v>0</v>
      </c>
      <c r="BG1336" s="519">
        <v>0</v>
      </c>
      <c r="BH1336" s="519">
        <v>0</v>
      </c>
      <c r="BI1336" s="519">
        <v>0</v>
      </c>
      <c r="BJ1336" s="519">
        <v>0</v>
      </c>
      <c r="BK1336" s="519">
        <v>0</v>
      </c>
      <c r="BL1336" s="519">
        <v>0</v>
      </c>
      <c r="BM1336" s="519">
        <v>0</v>
      </c>
      <c r="BN1336" s="519">
        <v>0</v>
      </c>
      <c r="BO1336" s="519">
        <v>0</v>
      </c>
      <c r="BP1336" s="519">
        <v>0</v>
      </c>
      <c r="BQ1336" s="519">
        <v>0</v>
      </c>
      <c r="BR1336" s="519">
        <v>0</v>
      </c>
      <c r="BS1336" s="519">
        <v>0</v>
      </c>
      <c r="BT1336" s="519">
        <v>0</v>
      </c>
      <c r="BU1336" s="519">
        <v>0</v>
      </c>
      <c r="BV1336" s="519">
        <v>0</v>
      </c>
      <c r="BW1336" s="519">
        <v>0</v>
      </c>
      <c r="BX1336" s="519">
        <v>0</v>
      </c>
      <c r="BY1336" s="519">
        <v>0</v>
      </c>
      <c r="BZ1336" s="519">
        <v>0</v>
      </c>
      <c r="CA1336" s="519">
        <v>0</v>
      </c>
      <c r="CB1336" s="519">
        <v>0</v>
      </c>
      <c r="CC1336" s="519">
        <v>0</v>
      </c>
      <c r="CD1336" s="519">
        <v>0</v>
      </c>
      <c r="CE1336" s="519">
        <v>0</v>
      </c>
      <c r="CF1336" s="519">
        <v>0</v>
      </c>
      <c r="CG1336" s="519">
        <v>0</v>
      </c>
      <c r="CH1336" s="519">
        <v>0</v>
      </c>
      <c r="CI1336" s="519">
        <v>0</v>
      </c>
      <c r="CJ1336" s="519">
        <v>0</v>
      </c>
      <c r="CK1336" s="519">
        <v>0</v>
      </c>
      <c r="CL1336" s="519">
        <v>0</v>
      </c>
      <c r="CM1336" s="519">
        <v>0</v>
      </c>
      <c r="CN1336" s="519">
        <v>0</v>
      </c>
      <c r="CO1336" s="519">
        <v>0</v>
      </c>
      <c r="CP1336" s="519">
        <v>0</v>
      </c>
      <c r="CQ1336" s="519">
        <v>0</v>
      </c>
      <c r="CR1336" s="519">
        <v>0</v>
      </c>
      <c r="CS1336" s="519">
        <v>0</v>
      </c>
      <c r="CT1336" s="519">
        <v>0</v>
      </c>
      <c r="CU1336" s="519">
        <v>0</v>
      </c>
      <c r="CV1336" s="519">
        <v>0</v>
      </c>
      <c r="CW1336" s="519">
        <v>0</v>
      </c>
      <c r="CX1336" s="519">
        <v>0</v>
      </c>
      <c r="CY1336" s="519">
        <v>0</v>
      </c>
      <c r="CZ1336" s="519">
        <v>0</v>
      </c>
      <c r="DA1336" s="519">
        <v>0</v>
      </c>
      <c r="DB1336" s="519">
        <v>0</v>
      </c>
      <c r="DC1336" s="519">
        <v>0</v>
      </c>
      <c r="DD1336" s="519">
        <v>0</v>
      </c>
      <c r="DE1336" s="519">
        <v>0</v>
      </c>
      <c r="DF1336" s="519">
        <v>0</v>
      </c>
      <c r="DG1336" s="519">
        <v>0</v>
      </c>
      <c r="DH1336" s="519">
        <v>0</v>
      </c>
      <c r="DI1336" s="519">
        <v>0</v>
      </c>
      <c r="DJ1336" s="519">
        <v>0</v>
      </c>
      <c r="DK1336" s="519">
        <v>0</v>
      </c>
      <c r="DL1336" s="519">
        <v>0</v>
      </c>
      <c r="DM1336" s="519">
        <v>0</v>
      </c>
      <c r="DN1336" s="519">
        <v>0</v>
      </c>
      <c r="DO1336" s="519">
        <v>0</v>
      </c>
      <c r="DP1336" s="519">
        <v>0</v>
      </c>
      <c r="DQ1336" s="519">
        <v>0</v>
      </c>
      <c r="DR1336" s="519">
        <v>0</v>
      </c>
      <c r="DS1336" s="519">
        <v>0</v>
      </c>
      <c r="DT1336" s="519">
        <v>0</v>
      </c>
      <c r="DU1336" s="519">
        <v>0</v>
      </c>
      <c r="DV1336" s="519">
        <v>0</v>
      </c>
      <c r="DW1336" s="519">
        <v>0</v>
      </c>
      <c r="DX1336" s="519">
        <v>0</v>
      </c>
    </row>
    <row r="1337" spans="2:128" hidden="1">
      <c r="B1337" s="519" t="s">
        <v>1061</v>
      </c>
      <c r="C1337" s="519"/>
      <c r="D1337" s="519"/>
      <c r="E1337" s="519"/>
      <c r="F1337" s="519">
        <v>1</v>
      </c>
      <c r="G1337" s="519"/>
      <c r="H1337" s="519">
        <v>7</v>
      </c>
      <c r="I1337" s="519">
        <v>10</v>
      </c>
      <c r="J1337" s="519" t="str">
        <f t="shared" si="64"/>
        <v>SDN15010710</v>
      </c>
      <c r="K1337" s="519">
        <v>504</v>
      </c>
      <c r="M1337" s="337" t="s">
        <v>631</v>
      </c>
      <c r="N1337" s="519" t="s">
        <v>1058</v>
      </c>
      <c r="O1337" s="519" t="s">
        <v>1060</v>
      </c>
      <c r="P1337" s="519">
        <v>0</v>
      </c>
      <c r="Q1337" s="183" t="str">
        <f t="shared" si="63"/>
        <v>SDN100200</v>
      </c>
      <c r="R1337" s="519">
        <v>10000</v>
      </c>
      <c r="S1337" s="519">
        <v>10000</v>
      </c>
      <c r="T1337" s="519">
        <v>10000</v>
      </c>
      <c r="U1337" s="519">
        <v>10000</v>
      </c>
      <c r="V1337" s="519">
        <v>10000</v>
      </c>
      <c r="W1337" s="519">
        <v>10000</v>
      </c>
      <c r="X1337" s="519">
        <v>10000</v>
      </c>
      <c r="Y1337" s="519">
        <v>10000</v>
      </c>
      <c r="Z1337" s="519">
        <v>10000</v>
      </c>
      <c r="AA1337" s="519">
        <v>10000</v>
      </c>
      <c r="AB1337" s="519">
        <v>10000</v>
      </c>
      <c r="AC1337" s="519">
        <v>10000</v>
      </c>
      <c r="AD1337" s="519">
        <v>10000</v>
      </c>
      <c r="AE1337" s="519">
        <v>10000</v>
      </c>
      <c r="AF1337" s="519">
        <v>10000</v>
      </c>
      <c r="AG1337" s="519">
        <v>10000</v>
      </c>
      <c r="AH1337" s="519">
        <v>10000</v>
      </c>
      <c r="AI1337" s="519">
        <v>10000</v>
      </c>
      <c r="AJ1337" s="519">
        <v>10000</v>
      </c>
      <c r="AK1337" s="519">
        <v>10000</v>
      </c>
      <c r="AL1337" s="519">
        <v>10000</v>
      </c>
      <c r="AM1337" s="519">
        <v>10000</v>
      </c>
      <c r="AN1337" s="519">
        <v>10000</v>
      </c>
      <c r="AO1337" s="519">
        <v>10000</v>
      </c>
      <c r="AP1337" s="519">
        <v>10000</v>
      </c>
      <c r="AQ1337" s="519">
        <v>0</v>
      </c>
      <c r="AR1337" s="519">
        <v>0</v>
      </c>
      <c r="AS1337" s="519">
        <v>0</v>
      </c>
      <c r="AT1337" s="519">
        <v>0</v>
      </c>
      <c r="AU1337" s="519">
        <v>0</v>
      </c>
      <c r="AV1337" s="519">
        <v>0</v>
      </c>
      <c r="AW1337" s="519">
        <v>0</v>
      </c>
      <c r="AX1337" s="519">
        <v>0</v>
      </c>
      <c r="AY1337" s="519">
        <v>0</v>
      </c>
      <c r="AZ1337" s="519">
        <v>0</v>
      </c>
      <c r="BA1337" s="519">
        <v>0</v>
      </c>
      <c r="BB1337" s="519">
        <v>0</v>
      </c>
      <c r="BC1337" s="519">
        <v>0</v>
      </c>
      <c r="BD1337" s="519">
        <v>0</v>
      </c>
      <c r="BE1337" s="519">
        <v>0</v>
      </c>
      <c r="BF1337" s="519">
        <v>0</v>
      </c>
      <c r="BG1337" s="519">
        <v>0</v>
      </c>
      <c r="BH1337" s="519">
        <v>0</v>
      </c>
      <c r="BI1337" s="519">
        <v>0</v>
      </c>
      <c r="BJ1337" s="519">
        <v>0</v>
      </c>
      <c r="BK1337" s="519">
        <v>0</v>
      </c>
      <c r="BL1337" s="519">
        <v>0</v>
      </c>
      <c r="BM1337" s="519">
        <v>0</v>
      </c>
      <c r="BN1337" s="519">
        <v>0</v>
      </c>
      <c r="BO1337" s="519">
        <v>0</v>
      </c>
      <c r="BP1337" s="519">
        <v>0</v>
      </c>
      <c r="BQ1337" s="519">
        <v>0</v>
      </c>
      <c r="BR1337" s="519">
        <v>0</v>
      </c>
      <c r="BS1337" s="519">
        <v>0</v>
      </c>
      <c r="BT1337" s="519">
        <v>0</v>
      </c>
      <c r="BU1337" s="519">
        <v>0</v>
      </c>
      <c r="BV1337" s="519">
        <v>0</v>
      </c>
      <c r="BW1337" s="519">
        <v>0</v>
      </c>
      <c r="BX1337" s="519">
        <v>0</v>
      </c>
      <c r="BY1337" s="519">
        <v>0</v>
      </c>
      <c r="BZ1337" s="519">
        <v>0</v>
      </c>
      <c r="CA1337" s="519">
        <v>0</v>
      </c>
      <c r="CB1337" s="519">
        <v>0</v>
      </c>
      <c r="CC1337" s="519">
        <v>0</v>
      </c>
      <c r="CD1337" s="519">
        <v>0</v>
      </c>
      <c r="CE1337" s="519">
        <v>0</v>
      </c>
      <c r="CF1337" s="519">
        <v>0</v>
      </c>
      <c r="CG1337" s="519">
        <v>0</v>
      </c>
      <c r="CH1337" s="519">
        <v>0</v>
      </c>
      <c r="CI1337" s="519">
        <v>0</v>
      </c>
      <c r="CJ1337" s="519">
        <v>0</v>
      </c>
      <c r="CK1337" s="519">
        <v>0</v>
      </c>
      <c r="CL1337" s="519">
        <v>0</v>
      </c>
      <c r="CM1337" s="519">
        <v>0</v>
      </c>
      <c r="CN1337" s="519">
        <v>0</v>
      </c>
      <c r="CO1337" s="519">
        <v>0</v>
      </c>
      <c r="CP1337" s="519">
        <v>0</v>
      </c>
      <c r="CQ1337" s="519">
        <v>0</v>
      </c>
      <c r="CR1337" s="519">
        <v>0</v>
      </c>
      <c r="CS1337" s="519">
        <v>0</v>
      </c>
      <c r="CT1337" s="519">
        <v>0</v>
      </c>
      <c r="CU1337" s="519">
        <v>0</v>
      </c>
      <c r="CV1337" s="519">
        <v>0</v>
      </c>
      <c r="CW1337" s="519">
        <v>0</v>
      </c>
      <c r="CX1337" s="519">
        <v>0</v>
      </c>
      <c r="CY1337" s="519">
        <v>0</v>
      </c>
      <c r="CZ1337" s="519">
        <v>0</v>
      </c>
      <c r="DA1337" s="519">
        <v>0</v>
      </c>
      <c r="DB1337" s="519">
        <v>0</v>
      </c>
      <c r="DC1337" s="519">
        <v>0</v>
      </c>
      <c r="DD1337" s="519">
        <v>0</v>
      </c>
      <c r="DE1337" s="519">
        <v>0</v>
      </c>
      <c r="DF1337" s="519">
        <v>0</v>
      </c>
      <c r="DG1337" s="519">
        <v>0</v>
      </c>
      <c r="DH1337" s="519">
        <v>0</v>
      </c>
      <c r="DI1337" s="519">
        <v>0</v>
      </c>
      <c r="DJ1337" s="519">
        <v>0</v>
      </c>
      <c r="DK1337" s="519">
        <v>0</v>
      </c>
      <c r="DL1337" s="519">
        <v>0</v>
      </c>
      <c r="DM1337" s="519">
        <v>0</v>
      </c>
      <c r="DN1337" s="519">
        <v>0</v>
      </c>
      <c r="DO1337" s="519">
        <v>0</v>
      </c>
      <c r="DP1337" s="519">
        <v>0</v>
      </c>
      <c r="DQ1337" s="519">
        <v>0</v>
      </c>
      <c r="DR1337" s="519">
        <v>0</v>
      </c>
      <c r="DS1337" s="519">
        <v>0</v>
      </c>
      <c r="DT1337" s="519">
        <v>0</v>
      </c>
      <c r="DU1337" s="519">
        <v>0</v>
      </c>
      <c r="DV1337" s="519">
        <v>0</v>
      </c>
      <c r="DW1337" s="519">
        <v>0</v>
      </c>
      <c r="DX1337" s="519">
        <v>0</v>
      </c>
    </row>
    <row r="1338" spans="2:128" hidden="1">
      <c r="B1338" s="519" t="s">
        <v>1061</v>
      </c>
      <c r="C1338" s="519"/>
      <c r="D1338" s="519"/>
      <c r="E1338" s="519"/>
      <c r="F1338" s="519">
        <v>1</v>
      </c>
      <c r="G1338" s="519"/>
      <c r="H1338" s="519">
        <v>7</v>
      </c>
      <c r="I1338" s="519">
        <v>11</v>
      </c>
      <c r="J1338" s="519" t="str">
        <f t="shared" si="64"/>
        <v>SDN15010711</v>
      </c>
      <c r="K1338" s="519">
        <v>504</v>
      </c>
      <c r="M1338" s="337" t="s">
        <v>631</v>
      </c>
      <c r="N1338" s="519" t="s">
        <v>1058</v>
      </c>
      <c r="O1338" s="519" t="s">
        <v>1060</v>
      </c>
      <c r="P1338" s="519">
        <v>1</v>
      </c>
      <c r="Q1338" s="183" t="str">
        <f t="shared" ref="Q1338:Q1401" si="65">N1338&amp;TEXT(O1338,"00")&amp;TEXT(P1338,"00")</f>
        <v>SDN100201</v>
      </c>
      <c r="R1338" s="519">
        <v>10000</v>
      </c>
      <c r="S1338" s="519">
        <v>10000</v>
      </c>
      <c r="T1338" s="519">
        <v>10000</v>
      </c>
      <c r="U1338" s="519">
        <v>10000</v>
      </c>
      <c r="V1338" s="519">
        <v>10000</v>
      </c>
      <c r="W1338" s="519">
        <v>10000</v>
      </c>
      <c r="X1338" s="519">
        <v>10000</v>
      </c>
      <c r="Y1338" s="519">
        <v>10000</v>
      </c>
      <c r="Z1338" s="519">
        <v>10000</v>
      </c>
      <c r="AA1338" s="519">
        <v>10000</v>
      </c>
      <c r="AB1338" s="519">
        <v>10000</v>
      </c>
      <c r="AC1338" s="519">
        <v>10000</v>
      </c>
      <c r="AD1338" s="519">
        <v>10000</v>
      </c>
      <c r="AE1338" s="519">
        <v>10000</v>
      </c>
      <c r="AF1338" s="519">
        <v>10000</v>
      </c>
      <c r="AG1338" s="519">
        <v>10000</v>
      </c>
      <c r="AH1338" s="519">
        <v>10000</v>
      </c>
      <c r="AI1338" s="519">
        <v>10000</v>
      </c>
      <c r="AJ1338" s="519">
        <v>10000</v>
      </c>
      <c r="AK1338" s="519">
        <v>10000</v>
      </c>
      <c r="AL1338" s="519">
        <v>10000</v>
      </c>
      <c r="AM1338" s="519">
        <v>10000</v>
      </c>
      <c r="AN1338" s="519">
        <v>10000</v>
      </c>
      <c r="AO1338" s="519">
        <v>10000</v>
      </c>
      <c r="AP1338" s="519">
        <v>10000</v>
      </c>
      <c r="AQ1338" s="519">
        <v>0</v>
      </c>
      <c r="AR1338" s="519">
        <v>0</v>
      </c>
      <c r="AS1338" s="519">
        <v>0</v>
      </c>
      <c r="AT1338" s="519">
        <v>0</v>
      </c>
      <c r="AU1338" s="519">
        <v>0</v>
      </c>
      <c r="AV1338" s="519">
        <v>0</v>
      </c>
      <c r="AW1338" s="519">
        <v>0</v>
      </c>
      <c r="AX1338" s="519">
        <v>0</v>
      </c>
      <c r="AY1338" s="519">
        <v>0</v>
      </c>
      <c r="AZ1338" s="519">
        <v>0</v>
      </c>
      <c r="BA1338" s="519">
        <v>0</v>
      </c>
      <c r="BB1338" s="519">
        <v>0</v>
      </c>
      <c r="BC1338" s="519">
        <v>0</v>
      </c>
      <c r="BD1338" s="519">
        <v>0</v>
      </c>
      <c r="BE1338" s="519">
        <v>0</v>
      </c>
      <c r="BF1338" s="519">
        <v>0</v>
      </c>
      <c r="BG1338" s="519">
        <v>0</v>
      </c>
      <c r="BH1338" s="519">
        <v>0</v>
      </c>
      <c r="BI1338" s="519">
        <v>0</v>
      </c>
      <c r="BJ1338" s="519">
        <v>0</v>
      </c>
      <c r="BK1338" s="519">
        <v>0</v>
      </c>
      <c r="BL1338" s="519">
        <v>0</v>
      </c>
      <c r="BM1338" s="519">
        <v>0</v>
      </c>
      <c r="BN1338" s="519">
        <v>0</v>
      </c>
      <c r="BO1338" s="519">
        <v>0</v>
      </c>
      <c r="BP1338" s="519">
        <v>0</v>
      </c>
      <c r="BQ1338" s="519">
        <v>0</v>
      </c>
      <c r="BR1338" s="519">
        <v>0</v>
      </c>
      <c r="BS1338" s="519">
        <v>0</v>
      </c>
      <c r="BT1338" s="519">
        <v>0</v>
      </c>
      <c r="BU1338" s="519">
        <v>0</v>
      </c>
      <c r="BV1338" s="519">
        <v>0</v>
      </c>
      <c r="BW1338" s="519">
        <v>0</v>
      </c>
      <c r="BX1338" s="519">
        <v>0</v>
      </c>
      <c r="BY1338" s="519">
        <v>0</v>
      </c>
      <c r="BZ1338" s="519">
        <v>0</v>
      </c>
      <c r="CA1338" s="519">
        <v>0</v>
      </c>
      <c r="CB1338" s="519">
        <v>0</v>
      </c>
      <c r="CC1338" s="519">
        <v>0</v>
      </c>
      <c r="CD1338" s="519">
        <v>0</v>
      </c>
      <c r="CE1338" s="519">
        <v>0</v>
      </c>
      <c r="CF1338" s="519">
        <v>0</v>
      </c>
      <c r="CG1338" s="519">
        <v>0</v>
      </c>
      <c r="CH1338" s="519">
        <v>0</v>
      </c>
      <c r="CI1338" s="519">
        <v>0</v>
      </c>
      <c r="CJ1338" s="519">
        <v>0</v>
      </c>
      <c r="CK1338" s="519">
        <v>0</v>
      </c>
      <c r="CL1338" s="519">
        <v>0</v>
      </c>
      <c r="CM1338" s="519">
        <v>0</v>
      </c>
      <c r="CN1338" s="519">
        <v>0</v>
      </c>
      <c r="CO1338" s="519">
        <v>0</v>
      </c>
      <c r="CP1338" s="519">
        <v>0</v>
      </c>
      <c r="CQ1338" s="519">
        <v>0</v>
      </c>
      <c r="CR1338" s="519">
        <v>0</v>
      </c>
      <c r="CS1338" s="519">
        <v>0</v>
      </c>
      <c r="CT1338" s="519">
        <v>0</v>
      </c>
      <c r="CU1338" s="519">
        <v>0</v>
      </c>
      <c r="CV1338" s="519">
        <v>0</v>
      </c>
      <c r="CW1338" s="519">
        <v>0</v>
      </c>
      <c r="CX1338" s="519">
        <v>0</v>
      </c>
      <c r="CY1338" s="519">
        <v>0</v>
      </c>
      <c r="CZ1338" s="519">
        <v>0</v>
      </c>
      <c r="DA1338" s="519">
        <v>0</v>
      </c>
      <c r="DB1338" s="519">
        <v>0</v>
      </c>
      <c r="DC1338" s="519">
        <v>0</v>
      </c>
      <c r="DD1338" s="519">
        <v>0</v>
      </c>
      <c r="DE1338" s="519">
        <v>0</v>
      </c>
      <c r="DF1338" s="519">
        <v>0</v>
      </c>
      <c r="DG1338" s="519">
        <v>0</v>
      </c>
      <c r="DH1338" s="519">
        <v>0</v>
      </c>
      <c r="DI1338" s="519">
        <v>0</v>
      </c>
      <c r="DJ1338" s="519">
        <v>0</v>
      </c>
      <c r="DK1338" s="519">
        <v>0</v>
      </c>
      <c r="DL1338" s="519">
        <v>0</v>
      </c>
      <c r="DM1338" s="519">
        <v>0</v>
      </c>
      <c r="DN1338" s="519">
        <v>0</v>
      </c>
      <c r="DO1338" s="519">
        <v>0</v>
      </c>
      <c r="DP1338" s="519">
        <v>0</v>
      </c>
      <c r="DQ1338" s="519">
        <v>0</v>
      </c>
      <c r="DR1338" s="519">
        <v>0</v>
      </c>
      <c r="DS1338" s="519">
        <v>0</v>
      </c>
      <c r="DT1338" s="519">
        <v>0</v>
      </c>
      <c r="DU1338" s="519">
        <v>0</v>
      </c>
      <c r="DV1338" s="519">
        <v>0</v>
      </c>
      <c r="DW1338" s="519">
        <v>0</v>
      </c>
      <c r="DX1338" s="519">
        <v>0</v>
      </c>
    </row>
    <row r="1339" spans="2:128" hidden="1">
      <c r="B1339" s="519" t="s">
        <v>1061</v>
      </c>
      <c r="C1339" s="519"/>
      <c r="D1339" s="519"/>
      <c r="E1339" s="519"/>
      <c r="F1339" s="519">
        <v>1</v>
      </c>
      <c r="G1339" s="519"/>
      <c r="H1339" s="519">
        <v>7</v>
      </c>
      <c r="I1339" s="519">
        <v>12</v>
      </c>
      <c r="J1339" s="519" t="str">
        <f t="shared" si="64"/>
        <v>SDN15010712</v>
      </c>
      <c r="K1339" s="519">
        <v>504</v>
      </c>
      <c r="M1339" s="337" t="s">
        <v>631</v>
      </c>
      <c r="N1339" s="519" t="s">
        <v>1058</v>
      </c>
      <c r="O1339" s="519" t="s">
        <v>1060</v>
      </c>
      <c r="P1339" s="519">
        <v>2</v>
      </c>
      <c r="Q1339" s="183" t="str">
        <f t="shared" si="65"/>
        <v>SDN100202</v>
      </c>
      <c r="R1339" s="519">
        <v>10000</v>
      </c>
      <c r="S1339" s="519">
        <v>10000</v>
      </c>
      <c r="T1339" s="519">
        <v>10000</v>
      </c>
      <c r="U1339" s="519">
        <v>10000</v>
      </c>
      <c r="V1339" s="519">
        <v>10000</v>
      </c>
      <c r="W1339" s="519">
        <v>10000</v>
      </c>
      <c r="X1339" s="519">
        <v>10000</v>
      </c>
      <c r="Y1339" s="519">
        <v>10000</v>
      </c>
      <c r="Z1339" s="519">
        <v>10000</v>
      </c>
      <c r="AA1339" s="519">
        <v>10000</v>
      </c>
      <c r="AB1339" s="519">
        <v>10000</v>
      </c>
      <c r="AC1339" s="519">
        <v>10000</v>
      </c>
      <c r="AD1339" s="519">
        <v>10000</v>
      </c>
      <c r="AE1339" s="519">
        <v>10000</v>
      </c>
      <c r="AF1339" s="519">
        <v>10000</v>
      </c>
      <c r="AG1339" s="519">
        <v>10000</v>
      </c>
      <c r="AH1339" s="519">
        <v>10000</v>
      </c>
      <c r="AI1339" s="519">
        <v>10000</v>
      </c>
      <c r="AJ1339" s="519">
        <v>10000</v>
      </c>
      <c r="AK1339" s="519">
        <v>10000</v>
      </c>
      <c r="AL1339" s="519">
        <v>10000</v>
      </c>
      <c r="AM1339" s="519">
        <v>10000</v>
      </c>
      <c r="AN1339" s="519">
        <v>10000</v>
      </c>
      <c r="AO1339" s="519">
        <v>10000</v>
      </c>
      <c r="AP1339" s="519">
        <v>10000</v>
      </c>
      <c r="AQ1339" s="519">
        <v>0</v>
      </c>
      <c r="AR1339" s="519">
        <v>0</v>
      </c>
      <c r="AS1339" s="519">
        <v>0</v>
      </c>
      <c r="AT1339" s="519">
        <v>0</v>
      </c>
      <c r="AU1339" s="519">
        <v>0</v>
      </c>
      <c r="AV1339" s="519">
        <v>0</v>
      </c>
      <c r="AW1339" s="519">
        <v>0</v>
      </c>
      <c r="AX1339" s="519">
        <v>0</v>
      </c>
      <c r="AY1339" s="519">
        <v>0</v>
      </c>
      <c r="AZ1339" s="519">
        <v>0</v>
      </c>
      <c r="BA1339" s="519">
        <v>0</v>
      </c>
      <c r="BB1339" s="519">
        <v>0</v>
      </c>
      <c r="BC1339" s="519">
        <v>0</v>
      </c>
      <c r="BD1339" s="519">
        <v>0</v>
      </c>
      <c r="BE1339" s="519">
        <v>0</v>
      </c>
      <c r="BF1339" s="519">
        <v>0</v>
      </c>
      <c r="BG1339" s="519">
        <v>0</v>
      </c>
      <c r="BH1339" s="519">
        <v>0</v>
      </c>
      <c r="BI1339" s="519">
        <v>0</v>
      </c>
      <c r="BJ1339" s="519">
        <v>0</v>
      </c>
      <c r="BK1339" s="519">
        <v>0</v>
      </c>
      <c r="BL1339" s="519">
        <v>0</v>
      </c>
      <c r="BM1339" s="519">
        <v>0</v>
      </c>
      <c r="BN1339" s="519">
        <v>0</v>
      </c>
      <c r="BO1339" s="519">
        <v>0</v>
      </c>
      <c r="BP1339" s="519">
        <v>0</v>
      </c>
      <c r="BQ1339" s="519">
        <v>0</v>
      </c>
      <c r="BR1339" s="519">
        <v>0</v>
      </c>
      <c r="BS1339" s="519">
        <v>0</v>
      </c>
      <c r="BT1339" s="519">
        <v>0</v>
      </c>
      <c r="BU1339" s="519">
        <v>0</v>
      </c>
      <c r="BV1339" s="519">
        <v>0</v>
      </c>
      <c r="BW1339" s="519">
        <v>0</v>
      </c>
      <c r="BX1339" s="519">
        <v>0</v>
      </c>
      <c r="BY1339" s="519">
        <v>0</v>
      </c>
      <c r="BZ1339" s="519">
        <v>0</v>
      </c>
      <c r="CA1339" s="519">
        <v>0</v>
      </c>
      <c r="CB1339" s="519">
        <v>0</v>
      </c>
      <c r="CC1339" s="519">
        <v>0</v>
      </c>
      <c r="CD1339" s="519">
        <v>0</v>
      </c>
      <c r="CE1339" s="519">
        <v>0</v>
      </c>
      <c r="CF1339" s="519">
        <v>0</v>
      </c>
      <c r="CG1339" s="519">
        <v>0</v>
      </c>
      <c r="CH1339" s="519">
        <v>0</v>
      </c>
      <c r="CI1339" s="519">
        <v>0</v>
      </c>
      <c r="CJ1339" s="519">
        <v>0</v>
      </c>
      <c r="CK1339" s="519">
        <v>0</v>
      </c>
      <c r="CL1339" s="519">
        <v>0</v>
      </c>
      <c r="CM1339" s="519">
        <v>0</v>
      </c>
      <c r="CN1339" s="519">
        <v>0</v>
      </c>
      <c r="CO1339" s="519">
        <v>0</v>
      </c>
      <c r="CP1339" s="519">
        <v>0</v>
      </c>
      <c r="CQ1339" s="519">
        <v>0</v>
      </c>
      <c r="CR1339" s="519">
        <v>0</v>
      </c>
      <c r="CS1339" s="519">
        <v>0</v>
      </c>
      <c r="CT1339" s="519">
        <v>0</v>
      </c>
      <c r="CU1339" s="519">
        <v>0</v>
      </c>
      <c r="CV1339" s="519">
        <v>0</v>
      </c>
      <c r="CW1339" s="519">
        <v>0</v>
      </c>
      <c r="CX1339" s="519">
        <v>0</v>
      </c>
      <c r="CY1339" s="519">
        <v>0</v>
      </c>
      <c r="CZ1339" s="519">
        <v>0</v>
      </c>
      <c r="DA1339" s="519">
        <v>0</v>
      </c>
      <c r="DB1339" s="519">
        <v>0</v>
      </c>
      <c r="DC1339" s="519">
        <v>0</v>
      </c>
      <c r="DD1339" s="519">
        <v>0</v>
      </c>
      <c r="DE1339" s="519">
        <v>0</v>
      </c>
      <c r="DF1339" s="519">
        <v>0</v>
      </c>
      <c r="DG1339" s="519">
        <v>0</v>
      </c>
      <c r="DH1339" s="519">
        <v>0</v>
      </c>
      <c r="DI1339" s="519">
        <v>0</v>
      </c>
      <c r="DJ1339" s="519">
        <v>0</v>
      </c>
      <c r="DK1339" s="519">
        <v>0</v>
      </c>
      <c r="DL1339" s="519">
        <v>0</v>
      </c>
      <c r="DM1339" s="519">
        <v>0</v>
      </c>
      <c r="DN1339" s="519">
        <v>0</v>
      </c>
      <c r="DO1339" s="519">
        <v>0</v>
      </c>
      <c r="DP1339" s="519">
        <v>0</v>
      </c>
      <c r="DQ1339" s="519">
        <v>0</v>
      </c>
      <c r="DR1339" s="519">
        <v>0</v>
      </c>
      <c r="DS1339" s="519">
        <v>0</v>
      </c>
      <c r="DT1339" s="519">
        <v>0</v>
      </c>
      <c r="DU1339" s="519">
        <v>0</v>
      </c>
      <c r="DV1339" s="519">
        <v>0</v>
      </c>
      <c r="DW1339" s="519">
        <v>0</v>
      </c>
      <c r="DX1339" s="519">
        <v>0</v>
      </c>
    </row>
    <row r="1340" spans="2:128" hidden="1">
      <c r="B1340" s="519" t="s">
        <v>1061</v>
      </c>
      <c r="C1340" s="519"/>
      <c r="D1340" s="519"/>
      <c r="E1340" s="519"/>
      <c r="F1340" s="519">
        <v>1</v>
      </c>
      <c r="G1340" s="519"/>
      <c r="H1340" s="519">
        <v>7</v>
      </c>
      <c r="I1340" s="519">
        <v>13</v>
      </c>
      <c r="J1340" s="519" t="str">
        <f t="shared" si="64"/>
        <v>SDN15010713</v>
      </c>
      <c r="K1340" s="519">
        <v>504</v>
      </c>
      <c r="M1340" s="337" t="s">
        <v>631</v>
      </c>
      <c r="N1340" s="519" t="s">
        <v>1058</v>
      </c>
      <c r="O1340" s="519" t="s">
        <v>1060</v>
      </c>
      <c r="P1340" s="519">
        <v>3</v>
      </c>
      <c r="Q1340" s="183" t="str">
        <f t="shared" si="65"/>
        <v>SDN100203</v>
      </c>
      <c r="R1340" s="519">
        <v>10000</v>
      </c>
      <c r="S1340" s="519">
        <v>10000</v>
      </c>
      <c r="T1340" s="519">
        <v>10000</v>
      </c>
      <c r="U1340" s="519">
        <v>10000</v>
      </c>
      <c r="V1340" s="519">
        <v>10000</v>
      </c>
      <c r="W1340" s="519">
        <v>10000</v>
      </c>
      <c r="X1340" s="519">
        <v>10000</v>
      </c>
      <c r="Y1340" s="519">
        <v>10000</v>
      </c>
      <c r="Z1340" s="519">
        <v>10000</v>
      </c>
      <c r="AA1340" s="519">
        <v>10000</v>
      </c>
      <c r="AB1340" s="519">
        <v>10000</v>
      </c>
      <c r="AC1340" s="519">
        <v>10000</v>
      </c>
      <c r="AD1340" s="519">
        <v>10000</v>
      </c>
      <c r="AE1340" s="519">
        <v>10000</v>
      </c>
      <c r="AF1340" s="519">
        <v>10000</v>
      </c>
      <c r="AG1340" s="519">
        <v>10000</v>
      </c>
      <c r="AH1340" s="519">
        <v>10000</v>
      </c>
      <c r="AI1340" s="519">
        <v>10000</v>
      </c>
      <c r="AJ1340" s="519">
        <v>10000</v>
      </c>
      <c r="AK1340" s="519">
        <v>10000</v>
      </c>
      <c r="AL1340" s="519">
        <v>10000</v>
      </c>
      <c r="AM1340" s="519">
        <v>10000</v>
      </c>
      <c r="AN1340" s="519">
        <v>10000</v>
      </c>
      <c r="AO1340" s="519">
        <v>10000</v>
      </c>
      <c r="AP1340" s="519">
        <v>10000</v>
      </c>
      <c r="AQ1340" s="519">
        <v>0</v>
      </c>
      <c r="AR1340" s="519">
        <v>0</v>
      </c>
      <c r="AS1340" s="519">
        <v>0</v>
      </c>
      <c r="AT1340" s="519">
        <v>0</v>
      </c>
      <c r="AU1340" s="519">
        <v>0</v>
      </c>
      <c r="AV1340" s="519">
        <v>0</v>
      </c>
      <c r="AW1340" s="519">
        <v>0</v>
      </c>
      <c r="AX1340" s="519">
        <v>0</v>
      </c>
      <c r="AY1340" s="519">
        <v>0</v>
      </c>
      <c r="AZ1340" s="519">
        <v>0</v>
      </c>
      <c r="BA1340" s="519">
        <v>0</v>
      </c>
      <c r="BB1340" s="519">
        <v>0</v>
      </c>
      <c r="BC1340" s="519">
        <v>0</v>
      </c>
      <c r="BD1340" s="519">
        <v>0</v>
      </c>
      <c r="BE1340" s="519">
        <v>0</v>
      </c>
      <c r="BF1340" s="519">
        <v>0</v>
      </c>
      <c r="BG1340" s="519">
        <v>0</v>
      </c>
      <c r="BH1340" s="519">
        <v>0</v>
      </c>
      <c r="BI1340" s="519">
        <v>0</v>
      </c>
      <c r="BJ1340" s="519">
        <v>0</v>
      </c>
      <c r="BK1340" s="519">
        <v>0</v>
      </c>
      <c r="BL1340" s="519">
        <v>0</v>
      </c>
      <c r="BM1340" s="519">
        <v>0</v>
      </c>
      <c r="BN1340" s="519">
        <v>0</v>
      </c>
      <c r="BO1340" s="519">
        <v>0</v>
      </c>
      <c r="BP1340" s="519">
        <v>0</v>
      </c>
      <c r="BQ1340" s="519">
        <v>0</v>
      </c>
      <c r="BR1340" s="519">
        <v>0</v>
      </c>
      <c r="BS1340" s="519">
        <v>0</v>
      </c>
      <c r="BT1340" s="519">
        <v>0</v>
      </c>
      <c r="BU1340" s="519">
        <v>0</v>
      </c>
      <c r="BV1340" s="519">
        <v>0</v>
      </c>
      <c r="BW1340" s="519">
        <v>0</v>
      </c>
      <c r="BX1340" s="519">
        <v>0</v>
      </c>
      <c r="BY1340" s="519">
        <v>0</v>
      </c>
      <c r="BZ1340" s="519">
        <v>0</v>
      </c>
      <c r="CA1340" s="519">
        <v>0</v>
      </c>
      <c r="CB1340" s="519">
        <v>0</v>
      </c>
      <c r="CC1340" s="519">
        <v>0</v>
      </c>
      <c r="CD1340" s="519">
        <v>0</v>
      </c>
      <c r="CE1340" s="519">
        <v>0</v>
      </c>
      <c r="CF1340" s="519">
        <v>0</v>
      </c>
      <c r="CG1340" s="519">
        <v>0</v>
      </c>
      <c r="CH1340" s="519">
        <v>0</v>
      </c>
      <c r="CI1340" s="519">
        <v>0</v>
      </c>
      <c r="CJ1340" s="519">
        <v>0</v>
      </c>
      <c r="CK1340" s="519">
        <v>0</v>
      </c>
      <c r="CL1340" s="519">
        <v>0</v>
      </c>
      <c r="CM1340" s="519">
        <v>0</v>
      </c>
      <c r="CN1340" s="519">
        <v>0</v>
      </c>
      <c r="CO1340" s="519">
        <v>0</v>
      </c>
      <c r="CP1340" s="519">
        <v>0</v>
      </c>
      <c r="CQ1340" s="519">
        <v>0</v>
      </c>
      <c r="CR1340" s="519">
        <v>0</v>
      </c>
      <c r="CS1340" s="519">
        <v>0</v>
      </c>
      <c r="CT1340" s="519">
        <v>0</v>
      </c>
      <c r="CU1340" s="519">
        <v>0</v>
      </c>
      <c r="CV1340" s="519">
        <v>0</v>
      </c>
      <c r="CW1340" s="519">
        <v>0</v>
      </c>
      <c r="CX1340" s="519">
        <v>0</v>
      </c>
      <c r="CY1340" s="519">
        <v>0</v>
      </c>
      <c r="CZ1340" s="519">
        <v>0</v>
      </c>
      <c r="DA1340" s="519">
        <v>0</v>
      </c>
      <c r="DB1340" s="519">
        <v>0</v>
      </c>
      <c r="DC1340" s="519">
        <v>0</v>
      </c>
      <c r="DD1340" s="519">
        <v>0</v>
      </c>
      <c r="DE1340" s="519">
        <v>0</v>
      </c>
      <c r="DF1340" s="519">
        <v>0</v>
      </c>
      <c r="DG1340" s="519">
        <v>0</v>
      </c>
      <c r="DH1340" s="519">
        <v>0</v>
      </c>
      <c r="DI1340" s="519">
        <v>0</v>
      </c>
      <c r="DJ1340" s="519">
        <v>0</v>
      </c>
      <c r="DK1340" s="519">
        <v>0</v>
      </c>
      <c r="DL1340" s="519">
        <v>0</v>
      </c>
      <c r="DM1340" s="519">
        <v>0</v>
      </c>
      <c r="DN1340" s="519">
        <v>0</v>
      </c>
      <c r="DO1340" s="519">
        <v>0</v>
      </c>
      <c r="DP1340" s="519">
        <v>0</v>
      </c>
      <c r="DQ1340" s="519">
        <v>0</v>
      </c>
      <c r="DR1340" s="519">
        <v>0</v>
      </c>
      <c r="DS1340" s="519">
        <v>0</v>
      </c>
      <c r="DT1340" s="519">
        <v>0</v>
      </c>
      <c r="DU1340" s="519">
        <v>0</v>
      </c>
      <c r="DV1340" s="519">
        <v>0</v>
      </c>
      <c r="DW1340" s="519">
        <v>0</v>
      </c>
      <c r="DX1340" s="519">
        <v>0</v>
      </c>
    </row>
    <row r="1341" spans="2:128" hidden="1">
      <c r="B1341" s="519" t="s">
        <v>1061</v>
      </c>
      <c r="C1341" s="519"/>
      <c r="D1341" s="519"/>
      <c r="E1341" s="519"/>
      <c r="F1341" s="519">
        <v>1</v>
      </c>
      <c r="G1341" s="519"/>
      <c r="H1341" s="519">
        <v>7</v>
      </c>
      <c r="I1341" s="519">
        <v>14</v>
      </c>
      <c r="J1341" s="519" t="str">
        <f t="shared" si="64"/>
        <v>SDN15010714</v>
      </c>
      <c r="K1341" s="519">
        <v>504</v>
      </c>
      <c r="M1341" s="337" t="s">
        <v>631</v>
      </c>
      <c r="N1341" s="519" t="s">
        <v>1058</v>
      </c>
      <c r="O1341" s="519" t="s">
        <v>1060</v>
      </c>
      <c r="P1341" s="519">
        <v>4</v>
      </c>
      <c r="Q1341" s="183" t="str">
        <f t="shared" si="65"/>
        <v>SDN100204</v>
      </c>
      <c r="R1341" s="519">
        <v>10000</v>
      </c>
      <c r="S1341" s="519">
        <v>10000</v>
      </c>
      <c r="T1341" s="519">
        <v>10000</v>
      </c>
      <c r="U1341" s="519">
        <v>10000</v>
      </c>
      <c r="V1341" s="519">
        <v>10000</v>
      </c>
      <c r="W1341" s="519">
        <v>10000</v>
      </c>
      <c r="X1341" s="519">
        <v>10000</v>
      </c>
      <c r="Y1341" s="519">
        <v>10000</v>
      </c>
      <c r="Z1341" s="519">
        <v>10000</v>
      </c>
      <c r="AA1341" s="519">
        <v>10000</v>
      </c>
      <c r="AB1341" s="519">
        <v>10000</v>
      </c>
      <c r="AC1341" s="519">
        <v>10000</v>
      </c>
      <c r="AD1341" s="519">
        <v>10000</v>
      </c>
      <c r="AE1341" s="519">
        <v>10000</v>
      </c>
      <c r="AF1341" s="519">
        <v>10000</v>
      </c>
      <c r="AG1341" s="519">
        <v>10000</v>
      </c>
      <c r="AH1341" s="519">
        <v>10000</v>
      </c>
      <c r="AI1341" s="519">
        <v>10000</v>
      </c>
      <c r="AJ1341" s="519">
        <v>10000</v>
      </c>
      <c r="AK1341" s="519">
        <v>10000</v>
      </c>
      <c r="AL1341" s="519">
        <v>10000</v>
      </c>
      <c r="AM1341" s="519">
        <v>10000</v>
      </c>
      <c r="AN1341" s="519">
        <v>10000</v>
      </c>
      <c r="AO1341" s="519">
        <v>10000</v>
      </c>
      <c r="AP1341" s="519">
        <v>10000</v>
      </c>
      <c r="AQ1341" s="519">
        <v>0</v>
      </c>
      <c r="AR1341" s="519">
        <v>0</v>
      </c>
      <c r="AS1341" s="519">
        <v>0</v>
      </c>
      <c r="AT1341" s="519">
        <v>0</v>
      </c>
      <c r="AU1341" s="519">
        <v>0</v>
      </c>
      <c r="AV1341" s="519">
        <v>0</v>
      </c>
      <c r="AW1341" s="519">
        <v>0</v>
      </c>
      <c r="AX1341" s="519">
        <v>0</v>
      </c>
      <c r="AY1341" s="519">
        <v>0</v>
      </c>
      <c r="AZ1341" s="519">
        <v>0</v>
      </c>
      <c r="BA1341" s="519">
        <v>0</v>
      </c>
      <c r="BB1341" s="519">
        <v>0</v>
      </c>
      <c r="BC1341" s="519">
        <v>0</v>
      </c>
      <c r="BD1341" s="519">
        <v>0</v>
      </c>
      <c r="BE1341" s="519">
        <v>0</v>
      </c>
      <c r="BF1341" s="519">
        <v>0</v>
      </c>
      <c r="BG1341" s="519">
        <v>0</v>
      </c>
      <c r="BH1341" s="519">
        <v>0</v>
      </c>
      <c r="BI1341" s="519">
        <v>0</v>
      </c>
      <c r="BJ1341" s="519">
        <v>0</v>
      </c>
      <c r="BK1341" s="519">
        <v>0</v>
      </c>
      <c r="BL1341" s="519">
        <v>0</v>
      </c>
      <c r="BM1341" s="519">
        <v>0</v>
      </c>
      <c r="BN1341" s="519">
        <v>0</v>
      </c>
      <c r="BO1341" s="519">
        <v>0</v>
      </c>
      <c r="BP1341" s="519">
        <v>0</v>
      </c>
      <c r="BQ1341" s="519">
        <v>0</v>
      </c>
      <c r="BR1341" s="519">
        <v>0</v>
      </c>
      <c r="BS1341" s="519">
        <v>0</v>
      </c>
      <c r="BT1341" s="519">
        <v>0</v>
      </c>
      <c r="BU1341" s="519">
        <v>0</v>
      </c>
      <c r="BV1341" s="519">
        <v>0</v>
      </c>
      <c r="BW1341" s="519">
        <v>0</v>
      </c>
      <c r="BX1341" s="519">
        <v>0</v>
      </c>
      <c r="BY1341" s="519">
        <v>0</v>
      </c>
      <c r="BZ1341" s="519">
        <v>0</v>
      </c>
      <c r="CA1341" s="519">
        <v>0</v>
      </c>
      <c r="CB1341" s="519">
        <v>0</v>
      </c>
      <c r="CC1341" s="519">
        <v>0</v>
      </c>
      <c r="CD1341" s="519">
        <v>0</v>
      </c>
      <c r="CE1341" s="519">
        <v>0</v>
      </c>
      <c r="CF1341" s="519">
        <v>0</v>
      </c>
      <c r="CG1341" s="519">
        <v>0</v>
      </c>
      <c r="CH1341" s="519">
        <v>0</v>
      </c>
      <c r="CI1341" s="519">
        <v>0</v>
      </c>
      <c r="CJ1341" s="519">
        <v>0</v>
      </c>
      <c r="CK1341" s="519">
        <v>0</v>
      </c>
      <c r="CL1341" s="519">
        <v>0</v>
      </c>
      <c r="CM1341" s="519">
        <v>0</v>
      </c>
      <c r="CN1341" s="519">
        <v>0</v>
      </c>
      <c r="CO1341" s="519">
        <v>0</v>
      </c>
      <c r="CP1341" s="519">
        <v>0</v>
      </c>
      <c r="CQ1341" s="519">
        <v>0</v>
      </c>
      <c r="CR1341" s="519">
        <v>0</v>
      </c>
      <c r="CS1341" s="519">
        <v>0</v>
      </c>
      <c r="CT1341" s="519">
        <v>0</v>
      </c>
      <c r="CU1341" s="519">
        <v>0</v>
      </c>
      <c r="CV1341" s="519">
        <v>0</v>
      </c>
      <c r="CW1341" s="519">
        <v>0</v>
      </c>
      <c r="CX1341" s="519">
        <v>0</v>
      </c>
      <c r="CY1341" s="519">
        <v>0</v>
      </c>
      <c r="CZ1341" s="519">
        <v>0</v>
      </c>
      <c r="DA1341" s="519">
        <v>0</v>
      </c>
      <c r="DB1341" s="519">
        <v>0</v>
      </c>
      <c r="DC1341" s="519">
        <v>0</v>
      </c>
      <c r="DD1341" s="519">
        <v>0</v>
      </c>
      <c r="DE1341" s="519">
        <v>0</v>
      </c>
      <c r="DF1341" s="519">
        <v>0</v>
      </c>
      <c r="DG1341" s="519">
        <v>0</v>
      </c>
      <c r="DH1341" s="519">
        <v>0</v>
      </c>
      <c r="DI1341" s="519">
        <v>0</v>
      </c>
      <c r="DJ1341" s="519">
        <v>0</v>
      </c>
      <c r="DK1341" s="519">
        <v>0</v>
      </c>
      <c r="DL1341" s="519">
        <v>0</v>
      </c>
      <c r="DM1341" s="519">
        <v>0</v>
      </c>
      <c r="DN1341" s="519">
        <v>0</v>
      </c>
      <c r="DO1341" s="519">
        <v>0</v>
      </c>
      <c r="DP1341" s="519">
        <v>0</v>
      </c>
      <c r="DQ1341" s="519">
        <v>0</v>
      </c>
      <c r="DR1341" s="519">
        <v>0</v>
      </c>
      <c r="DS1341" s="519">
        <v>0</v>
      </c>
      <c r="DT1341" s="519">
        <v>0</v>
      </c>
      <c r="DU1341" s="519">
        <v>0</v>
      </c>
      <c r="DV1341" s="519">
        <v>0</v>
      </c>
      <c r="DW1341" s="519">
        <v>0</v>
      </c>
      <c r="DX1341" s="519">
        <v>0</v>
      </c>
    </row>
    <row r="1342" spans="2:128" hidden="1">
      <c r="B1342" s="519" t="s">
        <v>1061</v>
      </c>
      <c r="C1342" s="519"/>
      <c r="D1342" s="519"/>
      <c r="E1342" s="519"/>
      <c r="F1342" s="519">
        <v>1</v>
      </c>
      <c r="G1342" s="519"/>
      <c r="H1342" s="519">
        <v>7</v>
      </c>
      <c r="I1342" s="519">
        <v>15</v>
      </c>
      <c r="J1342" s="519" t="str">
        <f t="shared" si="64"/>
        <v>SDN15010715</v>
      </c>
      <c r="K1342" s="519">
        <v>504</v>
      </c>
      <c r="M1342" s="337" t="s">
        <v>631</v>
      </c>
      <c r="N1342" s="519" t="s">
        <v>1058</v>
      </c>
      <c r="O1342" s="519" t="s">
        <v>1060</v>
      </c>
      <c r="P1342" s="519">
        <v>5</v>
      </c>
      <c r="Q1342" s="183" t="str">
        <f t="shared" si="65"/>
        <v>SDN100205</v>
      </c>
      <c r="R1342" s="519">
        <v>10000</v>
      </c>
      <c r="S1342" s="519">
        <v>10000</v>
      </c>
      <c r="T1342" s="519">
        <v>10000</v>
      </c>
      <c r="U1342" s="519">
        <v>10000</v>
      </c>
      <c r="V1342" s="519">
        <v>10000</v>
      </c>
      <c r="W1342" s="519">
        <v>10000</v>
      </c>
      <c r="X1342" s="519">
        <v>10000</v>
      </c>
      <c r="Y1342" s="519">
        <v>10000</v>
      </c>
      <c r="Z1342" s="519">
        <v>10000</v>
      </c>
      <c r="AA1342" s="519">
        <v>10000</v>
      </c>
      <c r="AB1342" s="519">
        <v>10000</v>
      </c>
      <c r="AC1342" s="519">
        <v>10000</v>
      </c>
      <c r="AD1342" s="519">
        <v>10000</v>
      </c>
      <c r="AE1342" s="519">
        <v>10000</v>
      </c>
      <c r="AF1342" s="519">
        <v>10000</v>
      </c>
      <c r="AG1342" s="519">
        <v>10000</v>
      </c>
      <c r="AH1342" s="519">
        <v>10000</v>
      </c>
      <c r="AI1342" s="519">
        <v>10000</v>
      </c>
      <c r="AJ1342" s="519">
        <v>10000</v>
      </c>
      <c r="AK1342" s="519">
        <v>10000</v>
      </c>
      <c r="AL1342" s="519">
        <v>10000</v>
      </c>
      <c r="AM1342" s="519">
        <v>10000</v>
      </c>
      <c r="AN1342" s="519">
        <v>10000</v>
      </c>
      <c r="AO1342" s="519">
        <v>10000</v>
      </c>
      <c r="AP1342" s="519">
        <v>10000</v>
      </c>
      <c r="AQ1342" s="519">
        <v>0</v>
      </c>
      <c r="AR1342" s="519">
        <v>0</v>
      </c>
      <c r="AS1342" s="519">
        <v>0</v>
      </c>
      <c r="AT1342" s="519">
        <v>0</v>
      </c>
      <c r="AU1342" s="519">
        <v>0</v>
      </c>
      <c r="AV1342" s="519">
        <v>0</v>
      </c>
      <c r="AW1342" s="519">
        <v>0</v>
      </c>
      <c r="AX1342" s="519">
        <v>0</v>
      </c>
      <c r="AY1342" s="519">
        <v>0</v>
      </c>
      <c r="AZ1342" s="519">
        <v>0</v>
      </c>
      <c r="BA1342" s="519">
        <v>0</v>
      </c>
      <c r="BB1342" s="519">
        <v>0</v>
      </c>
      <c r="BC1342" s="519">
        <v>0</v>
      </c>
      <c r="BD1342" s="519">
        <v>0</v>
      </c>
      <c r="BE1342" s="519">
        <v>0</v>
      </c>
      <c r="BF1342" s="519">
        <v>0</v>
      </c>
      <c r="BG1342" s="519">
        <v>0</v>
      </c>
      <c r="BH1342" s="519">
        <v>0</v>
      </c>
      <c r="BI1342" s="519">
        <v>0</v>
      </c>
      <c r="BJ1342" s="519">
        <v>0</v>
      </c>
      <c r="BK1342" s="519">
        <v>0</v>
      </c>
      <c r="BL1342" s="519">
        <v>0</v>
      </c>
      <c r="BM1342" s="519">
        <v>0</v>
      </c>
      <c r="BN1342" s="519">
        <v>0</v>
      </c>
      <c r="BO1342" s="519">
        <v>0</v>
      </c>
      <c r="BP1342" s="519">
        <v>0</v>
      </c>
      <c r="BQ1342" s="519">
        <v>0</v>
      </c>
      <c r="BR1342" s="519">
        <v>0</v>
      </c>
      <c r="BS1342" s="519">
        <v>0</v>
      </c>
      <c r="BT1342" s="519">
        <v>0</v>
      </c>
      <c r="BU1342" s="519">
        <v>0</v>
      </c>
      <c r="BV1342" s="519">
        <v>0</v>
      </c>
      <c r="BW1342" s="519">
        <v>0</v>
      </c>
      <c r="BX1342" s="519">
        <v>0</v>
      </c>
      <c r="BY1342" s="519">
        <v>0</v>
      </c>
      <c r="BZ1342" s="519">
        <v>0</v>
      </c>
      <c r="CA1342" s="519">
        <v>0</v>
      </c>
      <c r="CB1342" s="519">
        <v>0</v>
      </c>
      <c r="CC1342" s="519">
        <v>0</v>
      </c>
      <c r="CD1342" s="519">
        <v>0</v>
      </c>
      <c r="CE1342" s="519">
        <v>0</v>
      </c>
      <c r="CF1342" s="519">
        <v>0</v>
      </c>
      <c r="CG1342" s="519">
        <v>0</v>
      </c>
      <c r="CH1342" s="519">
        <v>0</v>
      </c>
      <c r="CI1342" s="519">
        <v>0</v>
      </c>
      <c r="CJ1342" s="519">
        <v>0</v>
      </c>
      <c r="CK1342" s="519">
        <v>0</v>
      </c>
      <c r="CL1342" s="519">
        <v>0</v>
      </c>
      <c r="CM1342" s="519">
        <v>0</v>
      </c>
      <c r="CN1342" s="519">
        <v>0</v>
      </c>
      <c r="CO1342" s="519">
        <v>0</v>
      </c>
      <c r="CP1342" s="519">
        <v>0</v>
      </c>
      <c r="CQ1342" s="519">
        <v>0</v>
      </c>
      <c r="CR1342" s="519">
        <v>0</v>
      </c>
      <c r="CS1342" s="519">
        <v>0</v>
      </c>
      <c r="CT1342" s="519">
        <v>0</v>
      </c>
      <c r="CU1342" s="519">
        <v>0</v>
      </c>
      <c r="CV1342" s="519">
        <v>0</v>
      </c>
      <c r="CW1342" s="519">
        <v>0</v>
      </c>
      <c r="CX1342" s="519">
        <v>0</v>
      </c>
      <c r="CY1342" s="519">
        <v>0</v>
      </c>
      <c r="CZ1342" s="519">
        <v>0</v>
      </c>
      <c r="DA1342" s="519">
        <v>0</v>
      </c>
      <c r="DB1342" s="519">
        <v>0</v>
      </c>
      <c r="DC1342" s="519">
        <v>0</v>
      </c>
      <c r="DD1342" s="519">
        <v>0</v>
      </c>
      <c r="DE1342" s="519">
        <v>0</v>
      </c>
      <c r="DF1342" s="519">
        <v>0</v>
      </c>
      <c r="DG1342" s="519">
        <v>0</v>
      </c>
      <c r="DH1342" s="519">
        <v>0</v>
      </c>
      <c r="DI1342" s="519">
        <v>0</v>
      </c>
      <c r="DJ1342" s="519">
        <v>0</v>
      </c>
      <c r="DK1342" s="519">
        <v>0</v>
      </c>
      <c r="DL1342" s="519">
        <v>0</v>
      </c>
      <c r="DM1342" s="519">
        <v>0</v>
      </c>
      <c r="DN1342" s="519">
        <v>0</v>
      </c>
      <c r="DO1342" s="519">
        <v>0</v>
      </c>
      <c r="DP1342" s="519">
        <v>0</v>
      </c>
      <c r="DQ1342" s="519">
        <v>0</v>
      </c>
      <c r="DR1342" s="519">
        <v>0</v>
      </c>
      <c r="DS1342" s="519">
        <v>0</v>
      </c>
      <c r="DT1342" s="519">
        <v>0</v>
      </c>
      <c r="DU1342" s="519">
        <v>0</v>
      </c>
      <c r="DV1342" s="519">
        <v>0</v>
      </c>
      <c r="DW1342" s="519">
        <v>0</v>
      </c>
      <c r="DX1342" s="519">
        <v>0</v>
      </c>
    </row>
    <row r="1343" spans="2:128" hidden="1">
      <c r="B1343" s="519" t="s">
        <v>1061</v>
      </c>
      <c r="C1343" s="519"/>
      <c r="D1343" s="519"/>
      <c r="E1343" s="519"/>
      <c r="F1343" s="519">
        <v>1</v>
      </c>
      <c r="G1343" s="519"/>
      <c r="H1343" s="519">
        <v>8</v>
      </c>
      <c r="I1343" s="519">
        <v>1</v>
      </c>
      <c r="J1343" s="519" t="str">
        <f t="shared" si="64"/>
        <v>SDN15010801</v>
      </c>
      <c r="K1343" s="519">
        <v>630</v>
      </c>
      <c r="M1343" s="337" t="s">
        <v>631</v>
      </c>
      <c r="N1343" s="519" t="s">
        <v>1058</v>
      </c>
      <c r="O1343" s="519" t="s">
        <v>1060</v>
      </c>
      <c r="P1343" s="519">
        <v>6</v>
      </c>
      <c r="Q1343" s="183" t="str">
        <f t="shared" si="65"/>
        <v>SDN100206</v>
      </c>
      <c r="R1343" s="519">
        <v>10000</v>
      </c>
      <c r="S1343" s="519">
        <v>10000</v>
      </c>
      <c r="T1343" s="519">
        <v>10000</v>
      </c>
      <c r="U1343" s="519">
        <v>10000</v>
      </c>
      <c r="V1343" s="519">
        <v>10000</v>
      </c>
      <c r="W1343" s="519">
        <v>10000</v>
      </c>
      <c r="X1343" s="519">
        <v>10000</v>
      </c>
      <c r="Y1343" s="519">
        <v>10000</v>
      </c>
      <c r="Z1343" s="519">
        <v>10000</v>
      </c>
      <c r="AA1343" s="519">
        <v>10000</v>
      </c>
      <c r="AB1343" s="519">
        <v>10000</v>
      </c>
      <c r="AC1343" s="519">
        <v>10000</v>
      </c>
      <c r="AD1343" s="519">
        <v>10000</v>
      </c>
      <c r="AE1343" s="519">
        <v>10000</v>
      </c>
      <c r="AF1343" s="519">
        <v>10000</v>
      </c>
      <c r="AG1343" s="519">
        <v>10000</v>
      </c>
      <c r="AH1343" s="519">
        <v>10000</v>
      </c>
      <c r="AI1343" s="519">
        <v>10000</v>
      </c>
      <c r="AJ1343" s="519">
        <v>10000</v>
      </c>
      <c r="AK1343" s="519">
        <v>10000</v>
      </c>
      <c r="AL1343" s="519">
        <v>10000</v>
      </c>
      <c r="AM1343" s="519">
        <v>10000</v>
      </c>
      <c r="AN1343" s="519">
        <v>10000</v>
      </c>
      <c r="AO1343" s="519">
        <v>10000</v>
      </c>
      <c r="AP1343" s="519">
        <v>10000</v>
      </c>
      <c r="AQ1343" s="519">
        <v>0</v>
      </c>
      <c r="AR1343" s="519">
        <v>0</v>
      </c>
      <c r="AS1343" s="519">
        <v>0</v>
      </c>
      <c r="AT1343" s="519">
        <v>0</v>
      </c>
      <c r="AU1343" s="519">
        <v>0</v>
      </c>
      <c r="AV1343" s="519">
        <v>0</v>
      </c>
      <c r="AW1343" s="519">
        <v>0</v>
      </c>
      <c r="AX1343" s="519">
        <v>0</v>
      </c>
      <c r="AY1343" s="519">
        <v>0</v>
      </c>
      <c r="AZ1343" s="519">
        <v>0</v>
      </c>
      <c r="BA1343" s="519">
        <v>0</v>
      </c>
      <c r="BB1343" s="519">
        <v>0</v>
      </c>
      <c r="BC1343" s="519">
        <v>0</v>
      </c>
      <c r="BD1343" s="519">
        <v>0</v>
      </c>
      <c r="BE1343" s="519">
        <v>0</v>
      </c>
      <c r="BF1343" s="519">
        <v>0</v>
      </c>
      <c r="BG1343" s="519">
        <v>0</v>
      </c>
      <c r="BH1343" s="519">
        <v>0</v>
      </c>
      <c r="BI1343" s="519">
        <v>0</v>
      </c>
      <c r="BJ1343" s="519">
        <v>0</v>
      </c>
      <c r="BK1343" s="519">
        <v>0</v>
      </c>
      <c r="BL1343" s="519">
        <v>0</v>
      </c>
      <c r="BM1343" s="519">
        <v>0</v>
      </c>
      <c r="BN1343" s="519">
        <v>0</v>
      </c>
      <c r="BO1343" s="519">
        <v>0</v>
      </c>
      <c r="BP1343" s="519">
        <v>0</v>
      </c>
      <c r="BQ1343" s="519">
        <v>0</v>
      </c>
      <c r="BR1343" s="519">
        <v>0</v>
      </c>
      <c r="BS1343" s="519">
        <v>0</v>
      </c>
      <c r="BT1343" s="519">
        <v>0</v>
      </c>
      <c r="BU1343" s="519">
        <v>0</v>
      </c>
      <c r="BV1343" s="519">
        <v>0</v>
      </c>
      <c r="BW1343" s="519">
        <v>0</v>
      </c>
      <c r="BX1343" s="519">
        <v>0</v>
      </c>
      <c r="BY1343" s="519">
        <v>0</v>
      </c>
      <c r="BZ1343" s="519">
        <v>0</v>
      </c>
      <c r="CA1343" s="519">
        <v>0</v>
      </c>
      <c r="CB1343" s="519">
        <v>0</v>
      </c>
      <c r="CC1343" s="519">
        <v>0</v>
      </c>
      <c r="CD1343" s="519">
        <v>0</v>
      </c>
      <c r="CE1343" s="519">
        <v>0</v>
      </c>
      <c r="CF1343" s="519">
        <v>0</v>
      </c>
      <c r="CG1343" s="519">
        <v>0</v>
      </c>
      <c r="CH1343" s="519">
        <v>0</v>
      </c>
      <c r="CI1343" s="519">
        <v>0</v>
      </c>
      <c r="CJ1343" s="519">
        <v>0</v>
      </c>
      <c r="CK1343" s="519">
        <v>0</v>
      </c>
      <c r="CL1343" s="519">
        <v>0</v>
      </c>
      <c r="CM1343" s="519">
        <v>0</v>
      </c>
      <c r="CN1343" s="519">
        <v>0</v>
      </c>
      <c r="CO1343" s="519">
        <v>0</v>
      </c>
      <c r="CP1343" s="519">
        <v>0</v>
      </c>
      <c r="CQ1343" s="519">
        <v>0</v>
      </c>
      <c r="CR1343" s="519">
        <v>0</v>
      </c>
      <c r="CS1343" s="519">
        <v>0</v>
      </c>
      <c r="CT1343" s="519">
        <v>0</v>
      </c>
      <c r="CU1343" s="519">
        <v>0</v>
      </c>
      <c r="CV1343" s="519">
        <v>0</v>
      </c>
      <c r="CW1343" s="519">
        <v>0</v>
      </c>
      <c r="CX1343" s="519">
        <v>0</v>
      </c>
      <c r="CY1343" s="519">
        <v>0</v>
      </c>
      <c r="CZ1343" s="519">
        <v>0</v>
      </c>
      <c r="DA1343" s="519">
        <v>0</v>
      </c>
      <c r="DB1343" s="519">
        <v>0</v>
      </c>
      <c r="DC1343" s="519">
        <v>0</v>
      </c>
      <c r="DD1343" s="519">
        <v>0</v>
      </c>
      <c r="DE1343" s="519">
        <v>0</v>
      </c>
      <c r="DF1343" s="519">
        <v>0</v>
      </c>
      <c r="DG1343" s="519">
        <v>0</v>
      </c>
      <c r="DH1343" s="519">
        <v>0</v>
      </c>
      <c r="DI1343" s="519">
        <v>0</v>
      </c>
      <c r="DJ1343" s="519">
        <v>0</v>
      </c>
      <c r="DK1343" s="519">
        <v>0</v>
      </c>
      <c r="DL1343" s="519">
        <v>0</v>
      </c>
      <c r="DM1343" s="519">
        <v>0</v>
      </c>
      <c r="DN1343" s="519">
        <v>0</v>
      </c>
      <c r="DO1343" s="519">
        <v>0</v>
      </c>
      <c r="DP1343" s="519">
        <v>0</v>
      </c>
      <c r="DQ1343" s="519">
        <v>0</v>
      </c>
      <c r="DR1343" s="519">
        <v>0</v>
      </c>
      <c r="DS1343" s="519">
        <v>0</v>
      </c>
      <c r="DT1343" s="519">
        <v>0</v>
      </c>
      <c r="DU1343" s="519">
        <v>0</v>
      </c>
      <c r="DV1343" s="519">
        <v>0</v>
      </c>
      <c r="DW1343" s="519">
        <v>0</v>
      </c>
      <c r="DX1343" s="519">
        <v>0</v>
      </c>
    </row>
    <row r="1344" spans="2:128" hidden="1">
      <c r="B1344" s="519" t="s">
        <v>1061</v>
      </c>
      <c r="C1344" s="519"/>
      <c r="D1344" s="519"/>
      <c r="E1344" s="519"/>
      <c r="F1344" s="519">
        <v>1</v>
      </c>
      <c r="G1344" s="519"/>
      <c r="H1344" s="519">
        <v>8</v>
      </c>
      <c r="I1344" s="519">
        <v>2</v>
      </c>
      <c r="J1344" s="519" t="str">
        <f t="shared" si="64"/>
        <v>SDN15010802</v>
      </c>
      <c r="K1344" s="519">
        <v>630</v>
      </c>
      <c r="M1344" s="337" t="s">
        <v>631</v>
      </c>
      <c r="N1344" s="519" t="s">
        <v>1058</v>
      </c>
      <c r="O1344" s="519" t="s">
        <v>1060</v>
      </c>
      <c r="P1344" s="519">
        <v>7</v>
      </c>
      <c r="Q1344" s="183" t="str">
        <f t="shared" si="65"/>
        <v>SDN100207</v>
      </c>
      <c r="R1344" s="519">
        <v>10000</v>
      </c>
      <c r="S1344" s="519">
        <v>10000</v>
      </c>
      <c r="T1344" s="519">
        <v>10000</v>
      </c>
      <c r="U1344" s="519">
        <v>10000</v>
      </c>
      <c r="V1344" s="519">
        <v>10000</v>
      </c>
      <c r="W1344" s="519">
        <v>10000</v>
      </c>
      <c r="X1344" s="519">
        <v>10000</v>
      </c>
      <c r="Y1344" s="519">
        <v>10000</v>
      </c>
      <c r="Z1344" s="519">
        <v>10000</v>
      </c>
      <c r="AA1344" s="519">
        <v>10000</v>
      </c>
      <c r="AB1344" s="519">
        <v>10000</v>
      </c>
      <c r="AC1344" s="519">
        <v>10000</v>
      </c>
      <c r="AD1344" s="519">
        <v>10000</v>
      </c>
      <c r="AE1344" s="519">
        <v>10000</v>
      </c>
      <c r="AF1344" s="519">
        <v>10000</v>
      </c>
      <c r="AG1344" s="519">
        <v>10000</v>
      </c>
      <c r="AH1344" s="519">
        <v>10000</v>
      </c>
      <c r="AI1344" s="519">
        <v>10000</v>
      </c>
      <c r="AJ1344" s="519">
        <v>10000</v>
      </c>
      <c r="AK1344" s="519">
        <v>10000</v>
      </c>
      <c r="AL1344" s="519">
        <v>10000</v>
      </c>
      <c r="AM1344" s="519">
        <v>10000</v>
      </c>
      <c r="AN1344" s="519">
        <v>10000</v>
      </c>
      <c r="AO1344" s="519">
        <v>10000</v>
      </c>
      <c r="AP1344" s="519">
        <v>10000</v>
      </c>
      <c r="AQ1344" s="519">
        <v>0</v>
      </c>
      <c r="AR1344" s="519">
        <v>0</v>
      </c>
      <c r="AS1344" s="519">
        <v>0</v>
      </c>
      <c r="AT1344" s="519">
        <v>0</v>
      </c>
      <c r="AU1344" s="519">
        <v>0</v>
      </c>
      <c r="AV1344" s="519">
        <v>0</v>
      </c>
      <c r="AW1344" s="519">
        <v>0</v>
      </c>
      <c r="AX1344" s="519">
        <v>0</v>
      </c>
      <c r="AY1344" s="519">
        <v>0</v>
      </c>
      <c r="AZ1344" s="519">
        <v>0</v>
      </c>
      <c r="BA1344" s="519">
        <v>0</v>
      </c>
      <c r="BB1344" s="519">
        <v>0</v>
      </c>
      <c r="BC1344" s="519">
        <v>0</v>
      </c>
      <c r="BD1344" s="519">
        <v>0</v>
      </c>
      <c r="BE1344" s="519">
        <v>0</v>
      </c>
      <c r="BF1344" s="519">
        <v>0</v>
      </c>
      <c r="BG1344" s="519">
        <v>0</v>
      </c>
      <c r="BH1344" s="519">
        <v>0</v>
      </c>
      <c r="BI1344" s="519">
        <v>0</v>
      </c>
      <c r="BJ1344" s="519">
        <v>0</v>
      </c>
      <c r="BK1344" s="519">
        <v>0</v>
      </c>
      <c r="BL1344" s="519">
        <v>0</v>
      </c>
      <c r="BM1344" s="519">
        <v>0</v>
      </c>
      <c r="BN1344" s="519">
        <v>0</v>
      </c>
      <c r="BO1344" s="519">
        <v>0</v>
      </c>
      <c r="BP1344" s="519">
        <v>0</v>
      </c>
      <c r="BQ1344" s="519">
        <v>0</v>
      </c>
      <c r="BR1344" s="519">
        <v>0</v>
      </c>
      <c r="BS1344" s="519">
        <v>0</v>
      </c>
      <c r="BT1344" s="519">
        <v>0</v>
      </c>
      <c r="BU1344" s="519">
        <v>0</v>
      </c>
      <c r="BV1344" s="519">
        <v>0</v>
      </c>
      <c r="BW1344" s="519">
        <v>0</v>
      </c>
      <c r="BX1344" s="519">
        <v>0</v>
      </c>
      <c r="BY1344" s="519">
        <v>0</v>
      </c>
      <c r="BZ1344" s="519">
        <v>0</v>
      </c>
      <c r="CA1344" s="519">
        <v>0</v>
      </c>
      <c r="CB1344" s="519">
        <v>0</v>
      </c>
      <c r="CC1344" s="519">
        <v>0</v>
      </c>
      <c r="CD1344" s="519">
        <v>0</v>
      </c>
      <c r="CE1344" s="519">
        <v>0</v>
      </c>
      <c r="CF1344" s="519">
        <v>0</v>
      </c>
      <c r="CG1344" s="519">
        <v>0</v>
      </c>
      <c r="CH1344" s="519">
        <v>0</v>
      </c>
      <c r="CI1344" s="519">
        <v>0</v>
      </c>
      <c r="CJ1344" s="519">
        <v>0</v>
      </c>
      <c r="CK1344" s="519">
        <v>0</v>
      </c>
      <c r="CL1344" s="519">
        <v>0</v>
      </c>
      <c r="CM1344" s="519">
        <v>0</v>
      </c>
      <c r="CN1344" s="519">
        <v>0</v>
      </c>
      <c r="CO1344" s="519">
        <v>0</v>
      </c>
      <c r="CP1344" s="519">
        <v>0</v>
      </c>
      <c r="CQ1344" s="519">
        <v>0</v>
      </c>
      <c r="CR1344" s="519">
        <v>0</v>
      </c>
      <c r="CS1344" s="519">
        <v>0</v>
      </c>
      <c r="CT1344" s="519">
        <v>0</v>
      </c>
      <c r="CU1344" s="519">
        <v>0</v>
      </c>
      <c r="CV1344" s="519">
        <v>0</v>
      </c>
      <c r="CW1344" s="519">
        <v>0</v>
      </c>
      <c r="CX1344" s="519">
        <v>0</v>
      </c>
      <c r="CY1344" s="519">
        <v>0</v>
      </c>
      <c r="CZ1344" s="519">
        <v>0</v>
      </c>
      <c r="DA1344" s="519">
        <v>0</v>
      </c>
      <c r="DB1344" s="519">
        <v>0</v>
      </c>
      <c r="DC1344" s="519">
        <v>0</v>
      </c>
      <c r="DD1344" s="519">
        <v>0</v>
      </c>
      <c r="DE1344" s="519">
        <v>0</v>
      </c>
      <c r="DF1344" s="519">
        <v>0</v>
      </c>
      <c r="DG1344" s="519">
        <v>0</v>
      </c>
      <c r="DH1344" s="519">
        <v>0</v>
      </c>
      <c r="DI1344" s="519">
        <v>0</v>
      </c>
      <c r="DJ1344" s="519">
        <v>0</v>
      </c>
      <c r="DK1344" s="519">
        <v>0</v>
      </c>
      <c r="DL1344" s="519">
        <v>0</v>
      </c>
      <c r="DM1344" s="519">
        <v>0</v>
      </c>
      <c r="DN1344" s="519">
        <v>0</v>
      </c>
      <c r="DO1344" s="519">
        <v>0</v>
      </c>
      <c r="DP1344" s="519">
        <v>0</v>
      </c>
      <c r="DQ1344" s="519">
        <v>0</v>
      </c>
      <c r="DR1344" s="519">
        <v>0</v>
      </c>
      <c r="DS1344" s="519">
        <v>0</v>
      </c>
      <c r="DT1344" s="519">
        <v>0</v>
      </c>
      <c r="DU1344" s="519">
        <v>0</v>
      </c>
      <c r="DV1344" s="519">
        <v>0</v>
      </c>
      <c r="DW1344" s="519">
        <v>0</v>
      </c>
      <c r="DX1344" s="519">
        <v>0</v>
      </c>
    </row>
    <row r="1345" spans="2:128" hidden="1">
      <c r="B1345" s="519" t="s">
        <v>1061</v>
      </c>
      <c r="C1345" s="519"/>
      <c r="D1345" s="519"/>
      <c r="E1345" s="519"/>
      <c r="F1345" s="519">
        <v>1</v>
      </c>
      <c r="G1345" s="519"/>
      <c r="H1345" s="519">
        <v>8</v>
      </c>
      <c r="I1345" s="519">
        <v>3</v>
      </c>
      <c r="J1345" s="519" t="str">
        <f t="shared" si="64"/>
        <v>SDN15010803</v>
      </c>
      <c r="K1345" s="519">
        <v>630</v>
      </c>
      <c r="M1345" s="337" t="s">
        <v>631</v>
      </c>
      <c r="N1345" s="519" t="s">
        <v>1058</v>
      </c>
      <c r="O1345" s="519" t="s">
        <v>1060</v>
      </c>
      <c r="P1345" s="519">
        <v>8</v>
      </c>
      <c r="Q1345" s="183" t="str">
        <f t="shared" si="65"/>
        <v>SDN100208</v>
      </c>
      <c r="R1345" s="519">
        <v>10000</v>
      </c>
      <c r="S1345" s="519">
        <v>10000</v>
      </c>
      <c r="T1345" s="519">
        <v>10000</v>
      </c>
      <c r="U1345" s="519">
        <v>10000</v>
      </c>
      <c r="V1345" s="519">
        <v>10000</v>
      </c>
      <c r="W1345" s="519">
        <v>10000</v>
      </c>
      <c r="X1345" s="519">
        <v>10000</v>
      </c>
      <c r="Y1345" s="519">
        <v>10000</v>
      </c>
      <c r="Z1345" s="519">
        <v>10000</v>
      </c>
      <c r="AA1345" s="519">
        <v>10000</v>
      </c>
      <c r="AB1345" s="519">
        <v>10000</v>
      </c>
      <c r="AC1345" s="519">
        <v>10000</v>
      </c>
      <c r="AD1345" s="519">
        <v>10000</v>
      </c>
      <c r="AE1345" s="519">
        <v>10000</v>
      </c>
      <c r="AF1345" s="519">
        <v>10000</v>
      </c>
      <c r="AG1345" s="519">
        <v>10000</v>
      </c>
      <c r="AH1345" s="519">
        <v>10000</v>
      </c>
      <c r="AI1345" s="519">
        <v>10000</v>
      </c>
      <c r="AJ1345" s="519">
        <v>10000</v>
      </c>
      <c r="AK1345" s="519">
        <v>10000</v>
      </c>
      <c r="AL1345" s="519">
        <v>10000</v>
      </c>
      <c r="AM1345" s="519">
        <v>10000</v>
      </c>
      <c r="AN1345" s="519">
        <v>10000</v>
      </c>
      <c r="AO1345" s="519">
        <v>10000</v>
      </c>
      <c r="AP1345" s="519">
        <v>10000</v>
      </c>
      <c r="AQ1345" s="519">
        <v>0</v>
      </c>
      <c r="AR1345" s="519">
        <v>0</v>
      </c>
      <c r="AS1345" s="519">
        <v>0</v>
      </c>
      <c r="AT1345" s="519">
        <v>0</v>
      </c>
      <c r="AU1345" s="519">
        <v>0</v>
      </c>
      <c r="AV1345" s="519">
        <v>0</v>
      </c>
      <c r="AW1345" s="519">
        <v>0</v>
      </c>
      <c r="AX1345" s="519">
        <v>0</v>
      </c>
      <c r="AY1345" s="519">
        <v>0</v>
      </c>
      <c r="AZ1345" s="519">
        <v>0</v>
      </c>
      <c r="BA1345" s="519">
        <v>0</v>
      </c>
      <c r="BB1345" s="519">
        <v>0</v>
      </c>
      <c r="BC1345" s="519">
        <v>0</v>
      </c>
      <c r="BD1345" s="519">
        <v>0</v>
      </c>
      <c r="BE1345" s="519">
        <v>0</v>
      </c>
      <c r="BF1345" s="519">
        <v>0</v>
      </c>
      <c r="BG1345" s="519">
        <v>0</v>
      </c>
      <c r="BH1345" s="519">
        <v>0</v>
      </c>
      <c r="BI1345" s="519">
        <v>0</v>
      </c>
      <c r="BJ1345" s="519">
        <v>0</v>
      </c>
      <c r="BK1345" s="519">
        <v>0</v>
      </c>
      <c r="BL1345" s="519">
        <v>0</v>
      </c>
      <c r="BM1345" s="519">
        <v>0</v>
      </c>
      <c r="BN1345" s="519">
        <v>0</v>
      </c>
      <c r="BO1345" s="519">
        <v>0</v>
      </c>
      <c r="BP1345" s="519">
        <v>0</v>
      </c>
      <c r="BQ1345" s="519">
        <v>0</v>
      </c>
      <c r="BR1345" s="519">
        <v>0</v>
      </c>
      <c r="BS1345" s="519">
        <v>0</v>
      </c>
      <c r="BT1345" s="519">
        <v>0</v>
      </c>
      <c r="BU1345" s="519">
        <v>0</v>
      </c>
      <c r="BV1345" s="519">
        <v>0</v>
      </c>
      <c r="BW1345" s="519">
        <v>0</v>
      </c>
      <c r="BX1345" s="519">
        <v>0</v>
      </c>
      <c r="BY1345" s="519">
        <v>0</v>
      </c>
      <c r="BZ1345" s="519">
        <v>0</v>
      </c>
      <c r="CA1345" s="519">
        <v>0</v>
      </c>
      <c r="CB1345" s="519">
        <v>0</v>
      </c>
      <c r="CC1345" s="519">
        <v>0</v>
      </c>
      <c r="CD1345" s="519">
        <v>0</v>
      </c>
      <c r="CE1345" s="519">
        <v>0</v>
      </c>
      <c r="CF1345" s="519">
        <v>0</v>
      </c>
      <c r="CG1345" s="519">
        <v>0</v>
      </c>
      <c r="CH1345" s="519">
        <v>0</v>
      </c>
      <c r="CI1345" s="519">
        <v>0</v>
      </c>
      <c r="CJ1345" s="519">
        <v>0</v>
      </c>
      <c r="CK1345" s="519">
        <v>0</v>
      </c>
      <c r="CL1345" s="519">
        <v>0</v>
      </c>
      <c r="CM1345" s="519">
        <v>0</v>
      </c>
      <c r="CN1345" s="519">
        <v>0</v>
      </c>
      <c r="CO1345" s="519">
        <v>0</v>
      </c>
      <c r="CP1345" s="519">
        <v>0</v>
      </c>
      <c r="CQ1345" s="519">
        <v>0</v>
      </c>
      <c r="CR1345" s="519">
        <v>0</v>
      </c>
      <c r="CS1345" s="519">
        <v>0</v>
      </c>
      <c r="CT1345" s="519">
        <v>0</v>
      </c>
      <c r="CU1345" s="519">
        <v>0</v>
      </c>
      <c r="CV1345" s="519">
        <v>0</v>
      </c>
      <c r="CW1345" s="519">
        <v>0</v>
      </c>
      <c r="CX1345" s="519">
        <v>0</v>
      </c>
      <c r="CY1345" s="519">
        <v>0</v>
      </c>
      <c r="CZ1345" s="519">
        <v>0</v>
      </c>
      <c r="DA1345" s="519">
        <v>0</v>
      </c>
      <c r="DB1345" s="519">
        <v>0</v>
      </c>
      <c r="DC1345" s="519">
        <v>0</v>
      </c>
      <c r="DD1345" s="519">
        <v>0</v>
      </c>
      <c r="DE1345" s="519">
        <v>0</v>
      </c>
      <c r="DF1345" s="519">
        <v>0</v>
      </c>
      <c r="DG1345" s="519">
        <v>0</v>
      </c>
      <c r="DH1345" s="519">
        <v>0</v>
      </c>
      <c r="DI1345" s="519">
        <v>0</v>
      </c>
      <c r="DJ1345" s="519">
        <v>0</v>
      </c>
      <c r="DK1345" s="519">
        <v>0</v>
      </c>
      <c r="DL1345" s="519">
        <v>0</v>
      </c>
      <c r="DM1345" s="519">
        <v>0</v>
      </c>
      <c r="DN1345" s="519">
        <v>0</v>
      </c>
      <c r="DO1345" s="519">
        <v>0</v>
      </c>
      <c r="DP1345" s="519">
        <v>0</v>
      </c>
      <c r="DQ1345" s="519">
        <v>0</v>
      </c>
      <c r="DR1345" s="519">
        <v>0</v>
      </c>
      <c r="DS1345" s="519">
        <v>0</v>
      </c>
      <c r="DT1345" s="519">
        <v>0</v>
      </c>
      <c r="DU1345" s="519">
        <v>0</v>
      </c>
      <c r="DV1345" s="519">
        <v>0</v>
      </c>
      <c r="DW1345" s="519">
        <v>0</v>
      </c>
      <c r="DX1345" s="519">
        <v>0</v>
      </c>
    </row>
    <row r="1346" spans="2:128" hidden="1">
      <c r="B1346" s="519" t="s">
        <v>1061</v>
      </c>
      <c r="C1346" s="519"/>
      <c r="D1346" s="519"/>
      <c r="E1346" s="519"/>
      <c r="F1346" s="519">
        <v>1</v>
      </c>
      <c r="G1346" s="519"/>
      <c r="H1346" s="519">
        <v>8</v>
      </c>
      <c r="I1346" s="519">
        <v>4</v>
      </c>
      <c r="J1346" s="519" t="str">
        <f t="shared" si="64"/>
        <v>SDN15010804</v>
      </c>
      <c r="K1346" s="519">
        <v>630</v>
      </c>
      <c r="M1346" s="337" t="s">
        <v>631</v>
      </c>
      <c r="N1346" s="519" t="s">
        <v>1058</v>
      </c>
      <c r="O1346" s="519" t="s">
        <v>1060</v>
      </c>
      <c r="P1346" s="519">
        <v>9</v>
      </c>
      <c r="Q1346" s="183" t="str">
        <f t="shared" si="65"/>
        <v>SDN100209</v>
      </c>
      <c r="R1346" s="519">
        <v>10000</v>
      </c>
      <c r="S1346" s="519">
        <v>10000</v>
      </c>
      <c r="T1346" s="519">
        <v>10000</v>
      </c>
      <c r="U1346" s="519">
        <v>10000</v>
      </c>
      <c r="V1346" s="519">
        <v>10000</v>
      </c>
      <c r="W1346" s="519">
        <v>10000</v>
      </c>
      <c r="X1346" s="519">
        <v>10000</v>
      </c>
      <c r="Y1346" s="519">
        <v>10000</v>
      </c>
      <c r="Z1346" s="519">
        <v>10000</v>
      </c>
      <c r="AA1346" s="519">
        <v>10000</v>
      </c>
      <c r="AB1346" s="519">
        <v>10000</v>
      </c>
      <c r="AC1346" s="519">
        <v>10000</v>
      </c>
      <c r="AD1346" s="519">
        <v>10000</v>
      </c>
      <c r="AE1346" s="519">
        <v>10000</v>
      </c>
      <c r="AF1346" s="519">
        <v>10000</v>
      </c>
      <c r="AG1346" s="519">
        <v>10000</v>
      </c>
      <c r="AH1346" s="519">
        <v>10000</v>
      </c>
      <c r="AI1346" s="519">
        <v>10000</v>
      </c>
      <c r="AJ1346" s="519">
        <v>10000</v>
      </c>
      <c r="AK1346" s="519">
        <v>10000</v>
      </c>
      <c r="AL1346" s="519">
        <v>10000</v>
      </c>
      <c r="AM1346" s="519">
        <v>10000</v>
      </c>
      <c r="AN1346" s="519">
        <v>10000</v>
      </c>
      <c r="AO1346" s="519">
        <v>10000</v>
      </c>
      <c r="AP1346" s="519">
        <v>10000</v>
      </c>
      <c r="AQ1346" s="519">
        <v>0</v>
      </c>
      <c r="AR1346" s="519">
        <v>0</v>
      </c>
      <c r="AS1346" s="519">
        <v>0</v>
      </c>
      <c r="AT1346" s="519">
        <v>0</v>
      </c>
      <c r="AU1346" s="519">
        <v>0</v>
      </c>
      <c r="AV1346" s="519">
        <v>0</v>
      </c>
      <c r="AW1346" s="519">
        <v>0</v>
      </c>
      <c r="AX1346" s="519">
        <v>0</v>
      </c>
      <c r="AY1346" s="519">
        <v>0</v>
      </c>
      <c r="AZ1346" s="519">
        <v>0</v>
      </c>
      <c r="BA1346" s="519">
        <v>0</v>
      </c>
      <c r="BB1346" s="519">
        <v>0</v>
      </c>
      <c r="BC1346" s="519">
        <v>0</v>
      </c>
      <c r="BD1346" s="519">
        <v>0</v>
      </c>
      <c r="BE1346" s="519">
        <v>0</v>
      </c>
      <c r="BF1346" s="519">
        <v>0</v>
      </c>
      <c r="BG1346" s="519">
        <v>0</v>
      </c>
      <c r="BH1346" s="519">
        <v>0</v>
      </c>
      <c r="BI1346" s="519">
        <v>0</v>
      </c>
      <c r="BJ1346" s="519">
        <v>0</v>
      </c>
      <c r="BK1346" s="519">
        <v>0</v>
      </c>
      <c r="BL1346" s="519">
        <v>0</v>
      </c>
      <c r="BM1346" s="519">
        <v>0</v>
      </c>
      <c r="BN1346" s="519">
        <v>0</v>
      </c>
      <c r="BO1346" s="519">
        <v>0</v>
      </c>
      <c r="BP1346" s="519">
        <v>0</v>
      </c>
      <c r="BQ1346" s="519">
        <v>0</v>
      </c>
      <c r="BR1346" s="519">
        <v>0</v>
      </c>
      <c r="BS1346" s="519">
        <v>0</v>
      </c>
      <c r="BT1346" s="519">
        <v>0</v>
      </c>
      <c r="BU1346" s="519">
        <v>0</v>
      </c>
      <c r="BV1346" s="519">
        <v>0</v>
      </c>
      <c r="BW1346" s="519">
        <v>0</v>
      </c>
      <c r="BX1346" s="519">
        <v>0</v>
      </c>
      <c r="BY1346" s="519">
        <v>0</v>
      </c>
      <c r="BZ1346" s="519">
        <v>0</v>
      </c>
      <c r="CA1346" s="519">
        <v>0</v>
      </c>
      <c r="CB1346" s="519">
        <v>0</v>
      </c>
      <c r="CC1346" s="519">
        <v>0</v>
      </c>
      <c r="CD1346" s="519">
        <v>0</v>
      </c>
      <c r="CE1346" s="519">
        <v>0</v>
      </c>
      <c r="CF1346" s="519">
        <v>0</v>
      </c>
      <c r="CG1346" s="519">
        <v>0</v>
      </c>
      <c r="CH1346" s="519">
        <v>0</v>
      </c>
      <c r="CI1346" s="519">
        <v>0</v>
      </c>
      <c r="CJ1346" s="519">
        <v>0</v>
      </c>
      <c r="CK1346" s="519">
        <v>0</v>
      </c>
      <c r="CL1346" s="519">
        <v>0</v>
      </c>
      <c r="CM1346" s="519">
        <v>0</v>
      </c>
      <c r="CN1346" s="519">
        <v>0</v>
      </c>
      <c r="CO1346" s="519">
        <v>0</v>
      </c>
      <c r="CP1346" s="519">
        <v>0</v>
      </c>
      <c r="CQ1346" s="519">
        <v>0</v>
      </c>
      <c r="CR1346" s="519">
        <v>0</v>
      </c>
      <c r="CS1346" s="519">
        <v>0</v>
      </c>
      <c r="CT1346" s="519">
        <v>0</v>
      </c>
      <c r="CU1346" s="519">
        <v>0</v>
      </c>
      <c r="CV1346" s="519">
        <v>0</v>
      </c>
      <c r="CW1346" s="519">
        <v>0</v>
      </c>
      <c r="CX1346" s="519">
        <v>0</v>
      </c>
      <c r="CY1346" s="519">
        <v>0</v>
      </c>
      <c r="CZ1346" s="519">
        <v>0</v>
      </c>
      <c r="DA1346" s="519">
        <v>0</v>
      </c>
      <c r="DB1346" s="519">
        <v>0</v>
      </c>
      <c r="DC1346" s="519">
        <v>0</v>
      </c>
      <c r="DD1346" s="519">
        <v>0</v>
      </c>
      <c r="DE1346" s="519">
        <v>0</v>
      </c>
      <c r="DF1346" s="519">
        <v>0</v>
      </c>
      <c r="DG1346" s="519">
        <v>0</v>
      </c>
      <c r="DH1346" s="519">
        <v>0</v>
      </c>
      <c r="DI1346" s="519">
        <v>0</v>
      </c>
      <c r="DJ1346" s="519">
        <v>0</v>
      </c>
      <c r="DK1346" s="519">
        <v>0</v>
      </c>
      <c r="DL1346" s="519">
        <v>0</v>
      </c>
      <c r="DM1346" s="519">
        <v>0</v>
      </c>
      <c r="DN1346" s="519">
        <v>0</v>
      </c>
      <c r="DO1346" s="519">
        <v>0</v>
      </c>
      <c r="DP1346" s="519">
        <v>0</v>
      </c>
      <c r="DQ1346" s="519">
        <v>0</v>
      </c>
      <c r="DR1346" s="519">
        <v>0</v>
      </c>
      <c r="DS1346" s="519">
        <v>0</v>
      </c>
      <c r="DT1346" s="519">
        <v>0</v>
      </c>
      <c r="DU1346" s="519">
        <v>0</v>
      </c>
      <c r="DV1346" s="519">
        <v>0</v>
      </c>
      <c r="DW1346" s="519">
        <v>0</v>
      </c>
      <c r="DX1346" s="519">
        <v>0</v>
      </c>
    </row>
    <row r="1347" spans="2:128" hidden="1">
      <c r="B1347" s="519" t="s">
        <v>1061</v>
      </c>
      <c r="C1347" s="519"/>
      <c r="D1347" s="519"/>
      <c r="E1347" s="519"/>
      <c r="F1347" s="519">
        <v>1</v>
      </c>
      <c r="G1347" s="519"/>
      <c r="H1347" s="519">
        <v>8</v>
      </c>
      <c r="I1347" s="519">
        <v>5</v>
      </c>
      <c r="J1347" s="519" t="str">
        <f t="shared" si="64"/>
        <v>SDN15010805</v>
      </c>
      <c r="K1347" s="519">
        <v>630</v>
      </c>
      <c r="M1347" s="337" t="s">
        <v>631</v>
      </c>
      <c r="N1347" s="519" t="s">
        <v>1058</v>
      </c>
      <c r="O1347" s="519" t="s">
        <v>1060</v>
      </c>
      <c r="P1347" s="519">
        <v>10</v>
      </c>
      <c r="Q1347" s="183" t="str">
        <f t="shared" si="65"/>
        <v>SDN100210</v>
      </c>
      <c r="R1347" s="519">
        <v>10000</v>
      </c>
      <c r="S1347" s="519">
        <v>10000</v>
      </c>
      <c r="T1347" s="519">
        <v>10000</v>
      </c>
      <c r="U1347" s="519">
        <v>10000</v>
      </c>
      <c r="V1347" s="519">
        <v>10000</v>
      </c>
      <c r="W1347" s="519">
        <v>10000</v>
      </c>
      <c r="X1347" s="519">
        <v>10000</v>
      </c>
      <c r="Y1347" s="519">
        <v>10000</v>
      </c>
      <c r="Z1347" s="519">
        <v>10000</v>
      </c>
      <c r="AA1347" s="519">
        <v>10000</v>
      </c>
      <c r="AB1347" s="519">
        <v>10000</v>
      </c>
      <c r="AC1347" s="519">
        <v>10000</v>
      </c>
      <c r="AD1347" s="519">
        <v>10000</v>
      </c>
      <c r="AE1347" s="519">
        <v>10000</v>
      </c>
      <c r="AF1347" s="519">
        <v>10000</v>
      </c>
      <c r="AG1347" s="519">
        <v>10000</v>
      </c>
      <c r="AH1347" s="519">
        <v>10000</v>
      </c>
      <c r="AI1347" s="519">
        <v>10000</v>
      </c>
      <c r="AJ1347" s="519">
        <v>10000</v>
      </c>
      <c r="AK1347" s="519">
        <v>10000</v>
      </c>
      <c r="AL1347" s="519">
        <v>10000</v>
      </c>
      <c r="AM1347" s="519">
        <v>10000</v>
      </c>
      <c r="AN1347" s="519">
        <v>10000</v>
      </c>
      <c r="AO1347" s="519">
        <v>10000</v>
      </c>
      <c r="AP1347" s="519">
        <v>10000</v>
      </c>
      <c r="AQ1347" s="519">
        <v>0</v>
      </c>
      <c r="AR1347" s="519">
        <v>0</v>
      </c>
      <c r="AS1347" s="519">
        <v>0</v>
      </c>
      <c r="AT1347" s="519">
        <v>0</v>
      </c>
      <c r="AU1347" s="519">
        <v>0</v>
      </c>
      <c r="AV1347" s="519">
        <v>0</v>
      </c>
      <c r="AW1347" s="519">
        <v>0</v>
      </c>
      <c r="AX1347" s="519">
        <v>0</v>
      </c>
      <c r="AY1347" s="519">
        <v>0</v>
      </c>
      <c r="AZ1347" s="519">
        <v>0</v>
      </c>
      <c r="BA1347" s="519">
        <v>0</v>
      </c>
      <c r="BB1347" s="519">
        <v>0</v>
      </c>
      <c r="BC1347" s="519">
        <v>0</v>
      </c>
      <c r="BD1347" s="519">
        <v>0</v>
      </c>
      <c r="BE1347" s="519">
        <v>0</v>
      </c>
      <c r="BF1347" s="519">
        <v>0</v>
      </c>
      <c r="BG1347" s="519">
        <v>0</v>
      </c>
      <c r="BH1347" s="519">
        <v>0</v>
      </c>
      <c r="BI1347" s="519">
        <v>0</v>
      </c>
      <c r="BJ1347" s="519">
        <v>0</v>
      </c>
      <c r="BK1347" s="519">
        <v>0</v>
      </c>
      <c r="BL1347" s="519">
        <v>0</v>
      </c>
      <c r="BM1347" s="519">
        <v>0</v>
      </c>
      <c r="BN1347" s="519">
        <v>0</v>
      </c>
      <c r="BO1347" s="519">
        <v>0</v>
      </c>
      <c r="BP1347" s="519">
        <v>0</v>
      </c>
      <c r="BQ1347" s="519">
        <v>0</v>
      </c>
      <c r="BR1347" s="519">
        <v>0</v>
      </c>
      <c r="BS1347" s="519">
        <v>0</v>
      </c>
      <c r="BT1347" s="519">
        <v>0</v>
      </c>
      <c r="BU1347" s="519">
        <v>0</v>
      </c>
      <c r="BV1347" s="519">
        <v>0</v>
      </c>
      <c r="BW1347" s="519">
        <v>0</v>
      </c>
      <c r="BX1347" s="519">
        <v>0</v>
      </c>
      <c r="BY1347" s="519">
        <v>0</v>
      </c>
      <c r="BZ1347" s="519">
        <v>0</v>
      </c>
      <c r="CA1347" s="519">
        <v>0</v>
      </c>
      <c r="CB1347" s="519">
        <v>0</v>
      </c>
      <c r="CC1347" s="519">
        <v>0</v>
      </c>
      <c r="CD1347" s="519">
        <v>0</v>
      </c>
      <c r="CE1347" s="519">
        <v>0</v>
      </c>
      <c r="CF1347" s="519">
        <v>0</v>
      </c>
      <c r="CG1347" s="519">
        <v>0</v>
      </c>
      <c r="CH1347" s="519">
        <v>0</v>
      </c>
      <c r="CI1347" s="519">
        <v>0</v>
      </c>
      <c r="CJ1347" s="519">
        <v>0</v>
      </c>
      <c r="CK1347" s="519">
        <v>0</v>
      </c>
      <c r="CL1347" s="519">
        <v>0</v>
      </c>
      <c r="CM1347" s="519">
        <v>0</v>
      </c>
      <c r="CN1347" s="519">
        <v>0</v>
      </c>
      <c r="CO1347" s="519">
        <v>0</v>
      </c>
      <c r="CP1347" s="519">
        <v>0</v>
      </c>
      <c r="CQ1347" s="519">
        <v>0</v>
      </c>
      <c r="CR1347" s="519">
        <v>0</v>
      </c>
      <c r="CS1347" s="519">
        <v>0</v>
      </c>
      <c r="CT1347" s="519">
        <v>0</v>
      </c>
      <c r="CU1347" s="519">
        <v>0</v>
      </c>
      <c r="CV1347" s="519">
        <v>0</v>
      </c>
      <c r="CW1347" s="519">
        <v>0</v>
      </c>
      <c r="CX1347" s="519">
        <v>0</v>
      </c>
      <c r="CY1347" s="519">
        <v>0</v>
      </c>
      <c r="CZ1347" s="519">
        <v>0</v>
      </c>
      <c r="DA1347" s="519">
        <v>0</v>
      </c>
      <c r="DB1347" s="519">
        <v>0</v>
      </c>
      <c r="DC1347" s="519">
        <v>0</v>
      </c>
      <c r="DD1347" s="519">
        <v>0</v>
      </c>
      <c r="DE1347" s="519">
        <v>0</v>
      </c>
      <c r="DF1347" s="519">
        <v>0</v>
      </c>
      <c r="DG1347" s="519">
        <v>0</v>
      </c>
      <c r="DH1347" s="519">
        <v>0</v>
      </c>
      <c r="DI1347" s="519">
        <v>0</v>
      </c>
      <c r="DJ1347" s="519">
        <v>0</v>
      </c>
      <c r="DK1347" s="519">
        <v>0</v>
      </c>
      <c r="DL1347" s="519">
        <v>0</v>
      </c>
      <c r="DM1347" s="519">
        <v>0</v>
      </c>
      <c r="DN1347" s="519">
        <v>0</v>
      </c>
      <c r="DO1347" s="519">
        <v>0</v>
      </c>
      <c r="DP1347" s="519">
        <v>0</v>
      </c>
      <c r="DQ1347" s="519">
        <v>0</v>
      </c>
      <c r="DR1347" s="519">
        <v>0</v>
      </c>
      <c r="DS1347" s="519">
        <v>0</v>
      </c>
      <c r="DT1347" s="519">
        <v>0</v>
      </c>
      <c r="DU1347" s="519">
        <v>0</v>
      </c>
      <c r="DV1347" s="519">
        <v>0</v>
      </c>
      <c r="DW1347" s="519">
        <v>0</v>
      </c>
      <c r="DX1347" s="519">
        <v>0</v>
      </c>
    </row>
    <row r="1348" spans="2:128" hidden="1">
      <c r="B1348" s="519" t="s">
        <v>1061</v>
      </c>
      <c r="C1348" s="519"/>
      <c r="D1348" s="519"/>
      <c r="E1348" s="519"/>
      <c r="F1348" s="519">
        <v>1</v>
      </c>
      <c r="G1348" s="519"/>
      <c r="H1348" s="519">
        <v>8</v>
      </c>
      <c r="I1348" s="519">
        <v>6</v>
      </c>
      <c r="J1348" s="519" t="str">
        <f t="shared" ref="J1348:J1411" si="66">B1348&amp;TEXT(F1348,"00")&amp;TEXT(H1348,"00")&amp;TEXT(I1348,"00")</f>
        <v>SDN15010806</v>
      </c>
      <c r="K1348" s="519">
        <v>630</v>
      </c>
      <c r="M1348" s="337" t="s">
        <v>631</v>
      </c>
      <c r="N1348" s="519" t="s">
        <v>1058</v>
      </c>
      <c r="O1348" s="519" t="s">
        <v>1060</v>
      </c>
      <c r="P1348" s="519">
        <v>11</v>
      </c>
      <c r="Q1348" s="183" t="str">
        <f t="shared" si="65"/>
        <v>SDN100211</v>
      </c>
      <c r="R1348" s="519">
        <v>10000</v>
      </c>
      <c r="S1348" s="519">
        <v>10000</v>
      </c>
      <c r="T1348" s="519">
        <v>10000</v>
      </c>
      <c r="U1348" s="519">
        <v>10000</v>
      </c>
      <c r="V1348" s="519">
        <v>10000</v>
      </c>
      <c r="W1348" s="519">
        <v>10000</v>
      </c>
      <c r="X1348" s="519">
        <v>10000</v>
      </c>
      <c r="Y1348" s="519">
        <v>10000</v>
      </c>
      <c r="Z1348" s="519">
        <v>10000</v>
      </c>
      <c r="AA1348" s="519">
        <v>10000</v>
      </c>
      <c r="AB1348" s="519">
        <v>10000</v>
      </c>
      <c r="AC1348" s="519">
        <v>10000</v>
      </c>
      <c r="AD1348" s="519">
        <v>10000</v>
      </c>
      <c r="AE1348" s="519">
        <v>10000</v>
      </c>
      <c r="AF1348" s="519">
        <v>10000</v>
      </c>
      <c r="AG1348" s="519">
        <v>10000</v>
      </c>
      <c r="AH1348" s="519">
        <v>10000</v>
      </c>
      <c r="AI1348" s="519">
        <v>10000</v>
      </c>
      <c r="AJ1348" s="519">
        <v>10000</v>
      </c>
      <c r="AK1348" s="519">
        <v>10000</v>
      </c>
      <c r="AL1348" s="519">
        <v>10000</v>
      </c>
      <c r="AM1348" s="519">
        <v>10000</v>
      </c>
      <c r="AN1348" s="519">
        <v>10000</v>
      </c>
      <c r="AO1348" s="519">
        <v>10000</v>
      </c>
      <c r="AP1348" s="519">
        <v>10000</v>
      </c>
      <c r="AQ1348" s="519">
        <v>0</v>
      </c>
      <c r="AR1348" s="519">
        <v>0</v>
      </c>
      <c r="AS1348" s="519">
        <v>0</v>
      </c>
      <c r="AT1348" s="519">
        <v>0</v>
      </c>
      <c r="AU1348" s="519">
        <v>0</v>
      </c>
      <c r="AV1348" s="519">
        <v>0</v>
      </c>
      <c r="AW1348" s="519">
        <v>0</v>
      </c>
      <c r="AX1348" s="519">
        <v>0</v>
      </c>
      <c r="AY1348" s="519">
        <v>0</v>
      </c>
      <c r="AZ1348" s="519">
        <v>0</v>
      </c>
      <c r="BA1348" s="519">
        <v>0</v>
      </c>
      <c r="BB1348" s="519">
        <v>0</v>
      </c>
      <c r="BC1348" s="519">
        <v>0</v>
      </c>
      <c r="BD1348" s="519">
        <v>0</v>
      </c>
      <c r="BE1348" s="519">
        <v>0</v>
      </c>
      <c r="BF1348" s="519">
        <v>0</v>
      </c>
      <c r="BG1348" s="519">
        <v>0</v>
      </c>
      <c r="BH1348" s="519">
        <v>0</v>
      </c>
      <c r="BI1348" s="519">
        <v>0</v>
      </c>
      <c r="BJ1348" s="519">
        <v>0</v>
      </c>
      <c r="BK1348" s="519">
        <v>0</v>
      </c>
      <c r="BL1348" s="519">
        <v>0</v>
      </c>
      <c r="BM1348" s="519">
        <v>0</v>
      </c>
      <c r="BN1348" s="519">
        <v>0</v>
      </c>
      <c r="BO1348" s="519">
        <v>0</v>
      </c>
      <c r="BP1348" s="519">
        <v>0</v>
      </c>
      <c r="BQ1348" s="519">
        <v>0</v>
      </c>
      <c r="BR1348" s="519">
        <v>0</v>
      </c>
      <c r="BS1348" s="519">
        <v>0</v>
      </c>
      <c r="BT1348" s="519">
        <v>0</v>
      </c>
      <c r="BU1348" s="519">
        <v>0</v>
      </c>
      <c r="BV1348" s="519">
        <v>0</v>
      </c>
      <c r="BW1348" s="519">
        <v>0</v>
      </c>
      <c r="BX1348" s="519">
        <v>0</v>
      </c>
      <c r="BY1348" s="519">
        <v>0</v>
      </c>
      <c r="BZ1348" s="519">
        <v>0</v>
      </c>
      <c r="CA1348" s="519">
        <v>0</v>
      </c>
      <c r="CB1348" s="519">
        <v>0</v>
      </c>
      <c r="CC1348" s="519">
        <v>0</v>
      </c>
      <c r="CD1348" s="519">
        <v>0</v>
      </c>
      <c r="CE1348" s="519">
        <v>0</v>
      </c>
      <c r="CF1348" s="519">
        <v>0</v>
      </c>
      <c r="CG1348" s="519">
        <v>0</v>
      </c>
      <c r="CH1348" s="519">
        <v>0</v>
      </c>
      <c r="CI1348" s="519">
        <v>0</v>
      </c>
      <c r="CJ1348" s="519">
        <v>0</v>
      </c>
      <c r="CK1348" s="519">
        <v>0</v>
      </c>
      <c r="CL1348" s="519">
        <v>0</v>
      </c>
      <c r="CM1348" s="519">
        <v>0</v>
      </c>
      <c r="CN1348" s="519">
        <v>0</v>
      </c>
      <c r="CO1348" s="519">
        <v>0</v>
      </c>
      <c r="CP1348" s="519">
        <v>0</v>
      </c>
      <c r="CQ1348" s="519">
        <v>0</v>
      </c>
      <c r="CR1348" s="519">
        <v>0</v>
      </c>
      <c r="CS1348" s="519">
        <v>0</v>
      </c>
      <c r="CT1348" s="519">
        <v>0</v>
      </c>
      <c r="CU1348" s="519">
        <v>0</v>
      </c>
      <c r="CV1348" s="519">
        <v>0</v>
      </c>
      <c r="CW1348" s="519">
        <v>0</v>
      </c>
      <c r="CX1348" s="519">
        <v>0</v>
      </c>
      <c r="CY1348" s="519">
        <v>0</v>
      </c>
      <c r="CZ1348" s="519">
        <v>0</v>
      </c>
      <c r="DA1348" s="519">
        <v>0</v>
      </c>
      <c r="DB1348" s="519">
        <v>0</v>
      </c>
      <c r="DC1348" s="519">
        <v>0</v>
      </c>
      <c r="DD1348" s="519">
        <v>0</v>
      </c>
      <c r="DE1348" s="519">
        <v>0</v>
      </c>
      <c r="DF1348" s="519">
        <v>0</v>
      </c>
      <c r="DG1348" s="519">
        <v>0</v>
      </c>
      <c r="DH1348" s="519">
        <v>0</v>
      </c>
      <c r="DI1348" s="519">
        <v>0</v>
      </c>
      <c r="DJ1348" s="519">
        <v>0</v>
      </c>
      <c r="DK1348" s="519">
        <v>0</v>
      </c>
      <c r="DL1348" s="519">
        <v>0</v>
      </c>
      <c r="DM1348" s="519">
        <v>0</v>
      </c>
      <c r="DN1348" s="519">
        <v>0</v>
      </c>
      <c r="DO1348" s="519">
        <v>0</v>
      </c>
      <c r="DP1348" s="519">
        <v>0</v>
      </c>
      <c r="DQ1348" s="519">
        <v>0</v>
      </c>
      <c r="DR1348" s="519">
        <v>0</v>
      </c>
      <c r="DS1348" s="519">
        <v>0</v>
      </c>
      <c r="DT1348" s="519">
        <v>0</v>
      </c>
      <c r="DU1348" s="519">
        <v>0</v>
      </c>
      <c r="DV1348" s="519">
        <v>0</v>
      </c>
      <c r="DW1348" s="519">
        <v>0</v>
      </c>
      <c r="DX1348" s="519">
        <v>0</v>
      </c>
    </row>
    <row r="1349" spans="2:128" hidden="1">
      <c r="B1349" s="519" t="s">
        <v>1061</v>
      </c>
      <c r="C1349" s="519"/>
      <c r="D1349" s="519"/>
      <c r="E1349" s="519"/>
      <c r="F1349" s="519">
        <v>1</v>
      </c>
      <c r="G1349" s="519"/>
      <c r="H1349" s="519">
        <v>8</v>
      </c>
      <c r="I1349" s="519">
        <v>7</v>
      </c>
      <c r="J1349" s="519" t="str">
        <f t="shared" si="66"/>
        <v>SDN15010807</v>
      </c>
      <c r="K1349" s="519">
        <v>630</v>
      </c>
      <c r="M1349" s="337" t="s">
        <v>631</v>
      </c>
      <c r="N1349" s="519" t="s">
        <v>1058</v>
      </c>
      <c r="O1349" s="519" t="s">
        <v>1060</v>
      </c>
      <c r="P1349" s="519">
        <v>12</v>
      </c>
      <c r="Q1349" s="183" t="str">
        <f t="shared" si="65"/>
        <v>SDN100212</v>
      </c>
      <c r="R1349" s="519">
        <v>10000</v>
      </c>
      <c r="S1349" s="519">
        <v>10000</v>
      </c>
      <c r="T1349" s="519">
        <v>10000</v>
      </c>
      <c r="U1349" s="519">
        <v>10000</v>
      </c>
      <c r="V1349" s="519">
        <v>10000</v>
      </c>
      <c r="W1349" s="519">
        <v>10000</v>
      </c>
      <c r="X1349" s="519">
        <v>10000</v>
      </c>
      <c r="Y1349" s="519">
        <v>10000</v>
      </c>
      <c r="Z1349" s="519">
        <v>10000</v>
      </c>
      <c r="AA1349" s="519">
        <v>10000</v>
      </c>
      <c r="AB1349" s="519">
        <v>10000</v>
      </c>
      <c r="AC1349" s="519">
        <v>10000</v>
      </c>
      <c r="AD1349" s="519">
        <v>10000</v>
      </c>
      <c r="AE1349" s="519">
        <v>10000</v>
      </c>
      <c r="AF1349" s="519">
        <v>10000</v>
      </c>
      <c r="AG1349" s="519">
        <v>10000</v>
      </c>
      <c r="AH1349" s="519">
        <v>10000</v>
      </c>
      <c r="AI1349" s="519">
        <v>10000</v>
      </c>
      <c r="AJ1349" s="519">
        <v>10000</v>
      </c>
      <c r="AK1349" s="519">
        <v>10000</v>
      </c>
      <c r="AL1349" s="519">
        <v>10000</v>
      </c>
      <c r="AM1349" s="519">
        <v>10000</v>
      </c>
      <c r="AN1349" s="519">
        <v>10000</v>
      </c>
      <c r="AO1349" s="519">
        <v>10000</v>
      </c>
      <c r="AP1349" s="519">
        <v>10000</v>
      </c>
      <c r="AQ1349" s="519">
        <v>0</v>
      </c>
      <c r="AR1349" s="519">
        <v>0</v>
      </c>
      <c r="AS1349" s="519">
        <v>0</v>
      </c>
      <c r="AT1349" s="519">
        <v>0</v>
      </c>
      <c r="AU1349" s="519">
        <v>0</v>
      </c>
      <c r="AV1349" s="519">
        <v>0</v>
      </c>
      <c r="AW1349" s="519">
        <v>0</v>
      </c>
      <c r="AX1349" s="519">
        <v>0</v>
      </c>
      <c r="AY1349" s="519">
        <v>0</v>
      </c>
      <c r="AZ1349" s="519">
        <v>0</v>
      </c>
      <c r="BA1349" s="519">
        <v>0</v>
      </c>
      <c r="BB1349" s="519">
        <v>0</v>
      </c>
      <c r="BC1349" s="519">
        <v>0</v>
      </c>
      <c r="BD1349" s="519">
        <v>0</v>
      </c>
      <c r="BE1349" s="519">
        <v>0</v>
      </c>
      <c r="BF1349" s="519">
        <v>0</v>
      </c>
      <c r="BG1349" s="519">
        <v>0</v>
      </c>
      <c r="BH1349" s="519">
        <v>0</v>
      </c>
      <c r="BI1349" s="519">
        <v>0</v>
      </c>
      <c r="BJ1349" s="519">
        <v>0</v>
      </c>
      <c r="BK1349" s="519">
        <v>0</v>
      </c>
      <c r="BL1349" s="519">
        <v>0</v>
      </c>
      <c r="BM1349" s="519">
        <v>0</v>
      </c>
      <c r="BN1349" s="519">
        <v>0</v>
      </c>
      <c r="BO1349" s="519">
        <v>0</v>
      </c>
      <c r="BP1349" s="519">
        <v>0</v>
      </c>
      <c r="BQ1349" s="519">
        <v>0</v>
      </c>
      <c r="BR1349" s="519">
        <v>0</v>
      </c>
      <c r="BS1349" s="519">
        <v>0</v>
      </c>
      <c r="BT1349" s="519">
        <v>0</v>
      </c>
      <c r="BU1349" s="519">
        <v>0</v>
      </c>
      <c r="BV1349" s="519">
        <v>0</v>
      </c>
      <c r="BW1349" s="519">
        <v>0</v>
      </c>
      <c r="BX1349" s="519">
        <v>0</v>
      </c>
      <c r="BY1349" s="519">
        <v>0</v>
      </c>
      <c r="BZ1349" s="519">
        <v>0</v>
      </c>
      <c r="CA1349" s="519">
        <v>0</v>
      </c>
      <c r="CB1349" s="519">
        <v>0</v>
      </c>
      <c r="CC1349" s="519">
        <v>0</v>
      </c>
      <c r="CD1349" s="519">
        <v>0</v>
      </c>
      <c r="CE1349" s="519">
        <v>0</v>
      </c>
      <c r="CF1349" s="519">
        <v>0</v>
      </c>
      <c r="CG1349" s="519">
        <v>0</v>
      </c>
      <c r="CH1349" s="519">
        <v>0</v>
      </c>
      <c r="CI1349" s="519">
        <v>0</v>
      </c>
      <c r="CJ1349" s="519">
        <v>0</v>
      </c>
      <c r="CK1349" s="519">
        <v>0</v>
      </c>
      <c r="CL1349" s="519">
        <v>0</v>
      </c>
      <c r="CM1349" s="519">
        <v>0</v>
      </c>
      <c r="CN1349" s="519">
        <v>0</v>
      </c>
      <c r="CO1349" s="519">
        <v>0</v>
      </c>
      <c r="CP1349" s="519">
        <v>0</v>
      </c>
      <c r="CQ1349" s="519">
        <v>0</v>
      </c>
      <c r="CR1349" s="519">
        <v>0</v>
      </c>
      <c r="CS1349" s="519">
        <v>0</v>
      </c>
      <c r="CT1349" s="519">
        <v>0</v>
      </c>
      <c r="CU1349" s="519">
        <v>0</v>
      </c>
      <c r="CV1349" s="519">
        <v>0</v>
      </c>
      <c r="CW1349" s="519">
        <v>0</v>
      </c>
      <c r="CX1349" s="519">
        <v>0</v>
      </c>
      <c r="CY1349" s="519">
        <v>0</v>
      </c>
      <c r="CZ1349" s="519">
        <v>0</v>
      </c>
      <c r="DA1349" s="519">
        <v>0</v>
      </c>
      <c r="DB1349" s="519">
        <v>0</v>
      </c>
      <c r="DC1349" s="519">
        <v>0</v>
      </c>
      <c r="DD1349" s="519">
        <v>0</v>
      </c>
      <c r="DE1349" s="519">
        <v>0</v>
      </c>
      <c r="DF1349" s="519">
        <v>0</v>
      </c>
      <c r="DG1349" s="519">
        <v>0</v>
      </c>
      <c r="DH1349" s="519">
        <v>0</v>
      </c>
      <c r="DI1349" s="519">
        <v>0</v>
      </c>
      <c r="DJ1349" s="519">
        <v>0</v>
      </c>
      <c r="DK1349" s="519">
        <v>0</v>
      </c>
      <c r="DL1349" s="519">
        <v>0</v>
      </c>
      <c r="DM1349" s="519">
        <v>0</v>
      </c>
      <c r="DN1349" s="519">
        <v>0</v>
      </c>
      <c r="DO1349" s="519">
        <v>0</v>
      </c>
      <c r="DP1349" s="519">
        <v>0</v>
      </c>
      <c r="DQ1349" s="519">
        <v>0</v>
      </c>
      <c r="DR1349" s="519">
        <v>0</v>
      </c>
      <c r="DS1349" s="519">
        <v>0</v>
      </c>
      <c r="DT1349" s="519">
        <v>0</v>
      </c>
      <c r="DU1349" s="519">
        <v>0</v>
      </c>
      <c r="DV1349" s="519">
        <v>0</v>
      </c>
      <c r="DW1349" s="519">
        <v>0</v>
      </c>
      <c r="DX1349" s="519">
        <v>0</v>
      </c>
    </row>
    <row r="1350" spans="2:128" hidden="1">
      <c r="B1350" s="519" t="s">
        <v>1061</v>
      </c>
      <c r="C1350" s="519"/>
      <c r="D1350" s="519"/>
      <c r="E1350" s="519"/>
      <c r="F1350" s="519">
        <v>1</v>
      </c>
      <c r="G1350" s="519"/>
      <c r="H1350" s="519">
        <v>8</v>
      </c>
      <c r="I1350" s="519">
        <v>8</v>
      </c>
      <c r="J1350" s="519" t="str">
        <f t="shared" si="66"/>
        <v>SDN15010808</v>
      </c>
      <c r="K1350" s="519">
        <v>504</v>
      </c>
      <c r="M1350" s="337" t="s">
        <v>631</v>
      </c>
      <c r="N1350" s="519" t="s">
        <v>1058</v>
      </c>
      <c r="O1350" s="519" t="s">
        <v>1060</v>
      </c>
      <c r="P1350" s="519">
        <v>13</v>
      </c>
      <c r="Q1350" s="183" t="str">
        <f t="shared" si="65"/>
        <v>SDN100213</v>
      </c>
      <c r="R1350" s="519">
        <v>10000</v>
      </c>
      <c r="S1350" s="519">
        <v>10000</v>
      </c>
      <c r="T1350" s="519">
        <v>10000</v>
      </c>
      <c r="U1350" s="519">
        <v>10000</v>
      </c>
      <c r="V1350" s="519">
        <v>10000</v>
      </c>
      <c r="W1350" s="519">
        <v>10000</v>
      </c>
      <c r="X1350" s="519">
        <v>10000</v>
      </c>
      <c r="Y1350" s="519">
        <v>10000</v>
      </c>
      <c r="Z1350" s="519">
        <v>10000</v>
      </c>
      <c r="AA1350" s="519">
        <v>10000</v>
      </c>
      <c r="AB1350" s="519">
        <v>10000</v>
      </c>
      <c r="AC1350" s="519">
        <v>10000</v>
      </c>
      <c r="AD1350" s="519">
        <v>10000</v>
      </c>
      <c r="AE1350" s="519">
        <v>10000</v>
      </c>
      <c r="AF1350" s="519">
        <v>10000</v>
      </c>
      <c r="AG1350" s="519">
        <v>10000</v>
      </c>
      <c r="AH1350" s="519">
        <v>10000</v>
      </c>
      <c r="AI1350" s="519">
        <v>10000</v>
      </c>
      <c r="AJ1350" s="519">
        <v>10000</v>
      </c>
      <c r="AK1350" s="519">
        <v>10000</v>
      </c>
      <c r="AL1350" s="519">
        <v>10000</v>
      </c>
      <c r="AM1350" s="519">
        <v>10000</v>
      </c>
      <c r="AN1350" s="519">
        <v>10000</v>
      </c>
      <c r="AO1350" s="519">
        <v>10000</v>
      </c>
      <c r="AP1350" s="519">
        <v>10000</v>
      </c>
      <c r="AQ1350" s="519">
        <v>0</v>
      </c>
      <c r="AR1350" s="519">
        <v>0</v>
      </c>
      <c r="AS1350" s="519">
        <v>0</v>
      </c>
      <c r="AT1350" s="519">
        <v>0</v>
      </c>
      <c r="AU1350" s="519">
        <v>0</v>
      </c>
      <c r="AV1350" s="519">
        <v>0</v>
      </c>
      <c r="AW1350" s="519">
        <v>0</v>
      </c>
      <c r="AX1350" s="519">
        <v>0</v>
      </c>
      <c r="AY1350" s="519">
        <v>0</v>
      </c>
      <c r="AZ1350" s="519">
        <v>0</v>
      </c>
      <c r="BA1350" s="519">
        <v>0</v>
      </c>
      <c r="BB1350" s="519">
        <v>0</v>
      </c>
      <c r="BC1350" s="519">
        <v>0</v>
      </c>
      <c r="BD1350" s="519">
        <v>0</v>
      </c>
      <c r="BE1350" s="519">
        <v>0</v>
      </c>
      <c r="BF1350" s="519">
        <v>0</v>
      </c>
      <c r="BG1350" s="519">
        <v>0</v>
      </c>
      <c r="BH1350" s="519">
        <v>0</v>
      </c>
      <c r="BI1350" s="519">
        <v>0</v>
      </c>
      <c r="BJ1350" s="519">
        <v>0</v>
      </c>
      <c r="BK1350" s="519">
        <v>0</v>
      </c>
      <c r="BL1350" s="519">
        <v>0</v>
      </c>
      <c r="BM1350" s="519">
        <v>0</v>
      </c>
      <c r="BN1350" s="519">
        <v>0</v>
      </c>
      <c r="BO1350" s="519">
        <v>0</v>
      </c>
      <c r="BP1350" s="519">
        <v>0</v>
      </c>
      <c r="BQ1350" s="519">
        <v>0</v>
      </c>
      <c r="BR1350" s="519">
        <v>0</v>
      </c>
      <c r="BS1350" s="519">
        <v>0</v>
      </c>
      <c r="BT1350" s="519">
        <v>0</v>
      </c>
      <c r="BU1350" s="519">
        <v>0</v>
      </c>
      <c r="BV1350" s="519">
        <v>0</v>
      </c>
      <c r="BW1350" s="519">
        <v>0</v>
      </c>
      <c r="BX1350" s="519">
        <v>0</v>
      </c>
      <c r="BY1350" s="519">
        <v>0</v>
      </c>
      <c r="BZ1350" s="519">
        <v>0</v>
      </c>
      <c r="CA1350" s="519">
        <v>0</v>
      </c>
      <c r="CB1350" s="519">
        <v>0</v>
      </c>
      <c r="CC1350" s="519">
        <v>0</v>
      </c>
      <c r="CD1350" s="519">
        <v>0</v>
      </c>
      <c r="CE1350" s="519">
        <v>0</v>
      </c>
      <c r="CF1350" s="519">
        <v>0</v>
      </c>
      <c r="CG1350" s="519">
        <v>0</v>
      </c>
      <c r="CH1350" s="519">
        <v>0</v>
      </c>
      <c r="CI1350" s="519">
        <v>0</v>
      </c>
      <c r="CJ1350" s="519">
        <v>0</v>
      </c>
      <c r="CK1350" s="519">
        <v>0</v>
      </c>
      <c r="CL1350" s="519">
        <v>0</v>
      </c>
      <c r="CM1350" s="519">
        <v>0</v>
      </c>
      <c r="CN1350" s="519">
        <v>0</v>
      </c>
      <c r="CO1350" s="519">
        <v>0</v>
      </c>
      <c r="CP1350" s="519">
        <v>0</v>
      </c>
      <c r="CQ1350" s="519">
        <v>0</v>
      </c>
      <c r="CR1350" s="519">
        <v>0</v>
      </c>
      <c r="CS1350" s="519">
        <v>0</v>
      </c>
      <c r="CT1350" s="519">
        <v>0</v>
      </c>
      <c r="CU1350" s="519">
        <v>0</v>
      </c>
      <c r="CV1350" s="519">
        <v>0</v>
      </c>
      <c r="CW1350" s="519">
        <v>0</v>
      </c>
      <c r="CX1350" s="519">
        <v>0</v>
      </c>
      <c r="CY1350" s="519">
        <v>0</v>
      </c>
      <c r="CZ1350" s="519">
        <v>0</v>
      </c>
      <c r="DA1350" s="519">
        <v>0</v>
      </c>
      <c r="DB1350" s="519">
        <v>0</v>
      </c>
      <c r="DC1350" s="519">
        <v>0</v>
      </c>
      <c r="DD1350" s="519">
        <v>0</v>
      </c>
      <c r="DE1350" s="519">
        <v>0</v>
      </c>
      <c r="DF1350" s="519">
        <v>0</v>
      </c>
      <c r="DG1350" s="519">
        <v>0</v>
      </c>
      <c r="DH1350" s="519">
        <v>0</v>
      </c>
      <c r="DI1350" s="519">
        <v>0</v>
      </c>
      <c r="DJ1350" s="519">
        <v>0</v>
      </c>
      <c r="DK1350" s="519">
        <v>0</v>
      </c>
      <c r="DL1350" s="519">
        <v>0</v>
      </c>
      <c r="DM1350" s="519">
        <v>0</v>
      </c>
      <c r="DN1350" s="519">
        <v>0</v>
      </c>
      <c r="DO1350" s="519">
        <v>0</v>
      </c>
      <c r="DP1350" s="519">
        <v>0</v>
      </c>
      <c r="DQ1350" s="519">
        <v>0</v>
      </c>
      <c r="DR1350" s="519">
        <v>0</v>
      </c>
      <c r="DS1350" s="519">
        <v>0</v>
      </c>
      <c r="DT1350" s="519">
        <v>0</v>
      </c>
      <c r="DU1350" s="519">
        <v>0</v>
      </c>
      <c r="DV1350" s="519">
        <v>0</v>
      </c>
      <c r="DW1350" s="519">
        <v>0</v>
      </c>
      <c r="DX1350" s="519">
        <v>0</v>
      </c>
    </row>
    <row r="1351" spans="2:128" hidden="1">
      <c r="B1351" s="519" t="s">
        <v>1061</v>
      </c>
      <c r="C1351" s="519"/>
      <c r="D1351" s="519"/>
      <c r="E1351" s="519"/>
      <c r="F1351" s="519">
        <v>1</v>
      </c>
      <c r="G1351" s="519"/>
      <c r="H1351" s="519">
        <v>8</v>
      </c>
      <c r="I1351" s="519">
        <v>9</v>
      </c>
      <c r="J1351" s="519" t="str">
        <f t="shared" si="66"/>
        <v>SDN15010809</v>
      </c>
      <c r="K1351" s="519">
        <v>504</v>
      </c>
      <c r="M1351" s="337" t="s">
        <v>631</v>
      </c>
      <c r="N1351" s="519" t="s">
        <v>1058</v>
      </c>
      <c r="O1351" s="519" t="s">
        <v>1060</v>
      </c>
      <c r="P1351" s="519">
        <v>14</v>
      </c>
      <c r="Q1351" s="183" t="str">
        <f t="shared" si="65"/>
        <v>SDN100214</v>
      </c>
      <c r="R1351" s="519">
        <v>10000</v>
      </c>
      <c r="S1351" s="519">
        <v>10000</v>
      </c>
      <c r="T1351" s="519">
        <v>10000</v>
      </c>
      <c r="U1351" s="519">
        <v>10000</v>
      </c>
      <c r="V1351" s="519">
        <v>10000</v>
      </c>
      <c r="W1351" s="519">
        <v>10000</v>
      </c>
      <c r="X1351" s="519">
        <v>10000</v>
      </c>
      <c r="Y1351" s="519">
        <v>10000</v>
      </c>
      <c r="Z1351" s="519">
        <v>10000</v>
      </c>
      <c r="AA1351" s="519">
        <v>10000</v>
      </c>
      <c r="AB1351" s="519">
        <v>10000</v>
      </c>
      <c r="AC1351" s="519">
        <v>10000</v>
      </c>
      <c r="AD1351" s="519">
        <v>10000</v>
      </c>
      <c r="AE1351" s="519">
        <v>10000</v>
      </c>
      <c r="AF1351" s="519">
        <v>10000</v>
      </c>
      <c r="AG1351" s="519">
        <v>10000</v>
      </c>
      <c r="AH1351" s="519">
        <v>10000</v>
      </c>
      <c r="AI1351" s="519">
        <v>10000</v>
      </c>
      <c r="AJ1351" s="519">
        <v>10000</v>
      </c>
      <c r="AK1351" s="519">
        <v>10000</v>
      </c>
      <c r="AL1351" s="519">
        <v>10000</v>
      </c>
      <c r="AM1351" s="519">
        <v>10000</v>
      </c>
      <c r="AN1351" s="519">
        <v>10000</v>
      </c>
      <c r="AO1351" s="519">
        <v>10000</v>
      </c>
      <c r="AP1351" s="519">
        <v>10000</v>
      </c>
      <c r="AQ1351" s="519">
        <v>0</v>
      </c>
      <c r="AR1351" s="519">
        <v>0</v>
      </c>
      <c r="AS1351" s="519">
        <v>0</v>
      </c>
      <c r="AT1351" s="519">
        <v>0</v>
      </c>
      <c r="AU1351" s="519">
        <v>0</v>
      </c>
      <c r="AV1351" s="519">
        <v>0</v>
      </c>
      <c r="AW1351" s="519">
        <v>0</v>
      </c>
      <c r="AX1351" s="519">
        <v>0</v>
      </c>
      <c r="AY1351" s="519">
        <v>0</v>
      </c>
      <c r="AZ1351" s="519">
        <v>0</v>
      </c>
      <c r="BA1351" s="519">
        <v>0</v>
      </c>
      <c r="BB1351" s="519">
        <v>0</v>
      </c>
      <c r="BC1351" s="519">
        <v>0</v>
      </c>
      <c r="BD1351" s="519">
        <v>0</v>
      </c>
      <c r="BE1351" s="519">
        <v>0</v>
      </c>
      <c r="BF1351" s="519">
        <v>0</v>
      </c>
      <c r="BG1351" s="519">
        <v>0</v>
      </c>
      <c r="BH1351" s="519">
        <v>0</v>
      </c>
      <c r="BI1351" s="519">
        <v>0</v>
      </c>
      <c r="BJ1351" s="519">
        <v>0</v>
      </c>
      <c r="BK1351" s="519">
        <v>0</v>
      </c>
      <c r="BL1351" s="519">
        <v>0</v>
      </c>
      <c r="BM1351" s="519">
        <v>0</v>
      </c>
      <c r="BN1351" s="519">
        <v>0</v>
      </c>
      <c r="BO1351" s="519">
        <v>0</v>
      </c>
      <c r="BP1351" s="519">
        <v>0</v>
      </c>
      <c r="BQ1351" s="519">
        <v>0</v>
      </c>
      <c r="BR1351" s="519">
        <v>0</v>
      </c>
      <c r="BS1351" s="519">
        <v>0</v>
      </c>
      <c r="BT1351" s="519">
        <v>0</v>
      </c>
      <c r="BU1351" s="519">
        <v>0</v>
      </c>
      <c r="BV1351" s="519">
        <v>0</v>
      </c>
      <c r="BW1351" s="519">
        <v>0</v>
      </c>
      <c r="BX1351" s="519">
        <v>0</v>
      </c>
      <c r="BY1351" s="519">
        <v>0</v>
      </c>
      <c r="BZ1351" s="519">
        <v>0</v>
      </c>
      <c r="CA1351" s="519">
        <v>0</v>
      </c>
      <c r="CB1351" s="519">
        <v>0</v>
      </c>
      <c r="CC1351" s="519">
        <v>0</v>
      </c>
      <c r="CD1351" s="519">
        <v>0</v>
      </c>
      <c r="CE1351" s="519">
        <v>0</v>
      </c>
      <c r="CF1351" s="519">
        <v>0</v>
      </c>
      <c r="CG1351" s="519">
        <v>0</v>
      </c>
      <c r="CH1351" s="519">
        <v>0</v>
      </c>
      <c r="CI1351" s="519">
        <v>0</v>
      </c>
      <c r="CJ1351" s="519">
        <v>0</v>
      </c>
      <c r="CK1351" s="519">
        <v>0</v>
      </c>
      <c r="CL1351" s="519">
        <v>0</v>
      </c>
      <c r="CM1351" s="519">
        <v>0</v>
      </c>
      <c r="CN1351" s="519">
        <v>0</v>
      </c>
      <c r="CO1351" s="519">
        <v>0</v>
      </c>
      <c r="CP1351" s="519">
        <v>0</v>
      </c>
      <c r="CQ1351" s="519">
        <v>0</v>
      </c>
      <c r="CR1351" s="519">
        <v>0</v>
      </c>
      <c r="CS1351" s="519">
        <v>0</v>
      </c>
      <c r="CT1351" s="519">
        <v>0</v>
      </c>
      <c r="CU1351" s="519">
        <v>0</v>
      </c>
      <c r="CV1351" s="519">
        <v>0</v>
      </c>
      <c r="CW1351" s="519">
        <v>0</v>
      </c>
      <c r="CX1351" s="519">
        <v>0</v>
      </c>
      <c r="CY1351" s="519">
        <v>0</v>
      </c>
      <c r="CZ1351" s="519">
        <v>0</v>
      </c>
      <c r="DA1351" s="519">
        <v>0</v>
      </c>
      <c r="DB1351" s="519">
        <v>0</v>
      </c>
      <c r="DC1351" s="519">
        <v>0</v>
      </c>
      <c r="DD1351" s="519">
        <v>0</v>
      </c>
      <c r="DE1351" s="519">
        <v>0</v>
      </c>
      <c r="DF1351" s="519">
        <v>0</v>
      </c>
      <c r="DG1351" s="519">
        <v>0</v>
      </c>
      <c r="DH1351" s="519">
        <v>0</v>
      </c>
      <c r="DI1351" s="519">
        <v>0</v>
      </c>
      <c r="DJ1351" s="519">
        <v>0</v>
      </c>
      <c r="DK1351" s="519">
        <v>0</v>
      </c>
      <c r="DL1351" s="519">
        <v>0</v>
      </c>
      <c r="DM1351" s="519">
        <v>0</v>
      </c>
      <c r="DN1351" s="519">
        <v>0</v>
      </c>
      <c r="DO1351" s="519">
        <v>0</v>
      </c>
      <c r="DP1351" s="519">
        <v>0</v>
      </c>
      <c r="DQ1351" s="519">
        <v>0</v>
      </c>
      <c r="DR1351" s="519">
        <v>0</v>
      </c>
      <c r="DS1351" s="519">
        <v>0</v>
      </c>
      <c r="DT1351" s="519">
        <v>0</v>
      </c>
      <c r="DU1351" s="519">
        <v>0</v>
      </c>
      <c r="DV1351" s="519">
        <v>0</v>
      </c>
      <c r="DW1351" s="519">
        <v>0</v>
      </c>
      <c r="DX1351" s="519">
        <v>0</v>
      </c>
    </row>
    <row r="1352" spans="2:128" hidden="1">
      <c r="B1352" s="519" t="s">
        <v>1061</v>
      </c>
      <c r="C1352" s="519"/>
      <c r="D1352" s="519"/>
      <c r="E1352" s="519"/>
      <c r="F1352" s="519">
        <v>1</v>
      </c>
      <c r="G1352" s="519"/>
      <c r="H1352" s="519">
        <v>8</v>
      </c>
      <c r="I1352" s="519">
        <v>10</v>
      </c>
      <c r="J1352" s="519" t="str">
        <f t="shared" si="66"/>
        <v>SDN15010810</v>
      </c>
      <c r="K1352" s="519">
        <v>504</v>
      </c>
      <c r="M1352" s="337" t="s">
        <v>631</v>
      </c>
      <c r="N1352" s="519" t="s">
        <v>1058</v>
      </c>
      <c r="O1352" s="519" t="s">
        <v>1060</v>
      </c>
      <c r="P1352" s="519">
        <v>15</v>
      </c>
      <c r="Q1352" s="183" t="str">
        <f t="shared" si="65"/>
        <v>SDN100215</v>
      </c>
      <c r="R1352" s="519">
        <v>10000</v>
      </c>
      <c r="S1352" s="519">
        <v>10000</v>
      </c>
      <c r="T1352" s="519">
        <v>10000</v>
      </c>
      <c r="U1352" s="519">
        <v>10000</v>
      </c>
      <c r="V1352" s="519">
        <v>10000</v>
      </c>
      <c r="W1352" s="519">
        <v>10000</v>
      </c>
      <c r="X1352" s="519">
        <v>10000</v>
      </c>
      <c r="Y1352" s="519">
        <v>10000</v>
      </c>
      <c r="Z1352" s="519">
        <v>10000</v>
      </c>
      <c r="AA1352" s="519">
        <v>10000</v>
      </c>
      <c r="AB1352" s="519">
        <v>10000</v>
      </c>
      <c r="AC1352" s="519">
        <v>10000</v>
      </c>
      <c r="AD1352" s="519">
        <v>10000</v>
      </c>
      <c r="AE1352" s="519">
        <v>10000</v>
      </c>
      <c r="AF1352" s="519">
        <v>10000</v>
      </c>
      <c r="AG1352" s="519">
        <v>10000</v>
      </c>
      <c r="AH1352" s="519">
        <v>10000</v>
      </c>
      <c r="AI1352" s="519">
        <v>10000</v>
      </c>
      <c r="AJ1352" s="519">
        <v>10000</v>
      </c>
      <c r="AK1352" s="519">
        <v>10000</v>
      </c>
      <c r="AL1352" s="519">
        <v>10000</v>
      </c>
      <c r="AM1352" s="519">
        <v>10000</v>
      </c>
      <c r="AN1352" s="519">
        <v>10000</v>
      </c>
      <c r="AO1352" s="519">
        <v>10000</v>
      </c>
      <c r="AP1352" s="519">
        <v>10000</v>
      </c>
      <c r="AQ1352" s="519">
        <v>0</v>
      </c>
      <c r="AR1352" s="519">
        <v>0</v>
      </c>
      <c r="AS1352" s="519">
        <v>0</v>
      </c>
      <c r="AT1352" s="519">
        <v>0</v>
      </c>
      <c r="AU1352" s="519">
        <v>0</v>
      </c>
      <c r="AV1352" s="519">
        <v>0</v>
      </c>
      <c r="AW1352" s="519">
        <v>0</v>
      </c>
      <c r="AX1352" s="519">
        <v>0</v>
      </c>
      <c r="AY1352" s="519">
        <v>0</v>
      </c>
      <c r="AZ1352" s="519">
        <v>0</v>
      </c>
      <c r="BA1352" s="519">
        <v>0</v>
      </c>
      <c r="BB1352" s="519">
        <v>0</v>
      </c>
      <c r="BC1352" s="519">
        <v>0</v>
      </c>
      <c r="BD1352" s="519">
        <v>0</v>
      </c>
      <c r="BE1352" s="519">
        <v>0</v>
      </c>
      <c r="BF1352" s="519">
        <v>0</v>
      </c>
      <c r="BG1352" s="519">
        <v>0</v>
      </c>
      <c r="BH1352" s="519">
        <v>0</v>
      </c>
      <c r="BI1352" s="519">
        <v>0</v>
      </c>
      <c r="BJ1352" s="519">
        <v>0</v>
      </c>
      <c r="BK1352" s="519">
        <v>0</v>
      </c>
      <c r="BL1352" s="519">
        <v>0</v>
      </c>
      <c r="BM1352" s="519">
        <v>0</v>
      </c>
      <c r="BN1352" s="519">
        <v>0</v>
      </c>
      <c r="BO1352" s="519">
        <v>0</v>
      </c>
      <c r="BP1352" s="519">
        <v>0</v>
      </c>
      <c r="BQ1352" s="519">
        <v>0</v>
      </c>
      <c r="BR1352" s="519">
        <v>0</v>
      </c>
      <c r="BS1352" s="519">
        <v>0</v>
      </c>
      <c r="BT1352" s="519">
        <v>0</v>
      </c>
      <c r="BU1352" s="519">
        <v>0</v>
      </c>
      <c r="BV1352" s="519">
        <v>0</v>
      </c>
      <c r="BW1352" s="519">
        <v>0</v>
      </c>
      <c r="BX1352" s="519">
        <v>0</v>
      </c>
      <c r="BY1352" s="519">
        <v>0</v>
      </c>
      <c r="BZ1352" s="519">
        <v>0</v>
      </c>
      <c r="CA1352" s="519">
        <v>0</v>
      </c>
      <c r="CB1352" s="519">
        <v>0</v>
      </c>
      <c r="CC1352" s="519">
        <v>0</v>
      </c>
      <c r="CD1352" s="519">
        <v>0</v>
      </c>
      <c r="CE1352" s="519">
        <v>0</v>
      </c>
      <c r="CF1352" s="519">
        <v>0</v>
      </c>
      <c r="CG1352" s="519">
        <v>0</v>
      </c>
      <c r="CH1352" s="519">
        <v>0</v>
      </c>
      <c r="CI1352" s="519">
        <v>0</v>
      </c>
      <c r="CJ1352" s="519">
        <v>0</v>
      </c>
      <c r="CK1352" s="519">
        <v>0</v>
      </c>
      <c r="CL1352" s="519">
        <v>0</v>
      </c>
      <c r="CM1352" s="519">
        <v>0</v>
      </c>
      <c r="CN1352" s="519">
        <v>0</v>
      </c>
      <c r="CO1352" s="519">
        <v>0</v>
      </c>
      <c r="CP1352" s="519">
        <v>0</v>
      </c>
      <c r="CQ1352" s="519">
        <v>0</v>
      </c>
      <c r="CR1352" s="519">
        <v>0</v>
      </c>
      <c r="CS1352" s="519">
        <v>0</v>
      </c>
      <c r="CT1352" s="519">
        <v>0</v>
      </c>
      <c r="CU1352" s="519">
        <v>0</v>
      </c>
      <c r="CV1352" s="519">
        <v>0</v>
      </c>
      <c r="CW1352" s="519">
        <v>0</v>
      </c>
      <c r="CX1352" s="519">
        <v>0</v>
      </c>
      <c r="CY1352" s="519">
        <v>0</v>
      </c>
      <c r="CZ1352" s="519">
        <v>0</v>
      </c>
      <c r="DA1352" s="519">
        <v>0</v>
      </c>
      <c r="DB1352" s="519">
        <v>0</v>
      </c>
      <c r="DC1352" s="519">
        <v>0</v>
      </c>
      <c r="DD1352" s="519">
        <v>0</v>
      </c>
      <c r="DE1352" s="519">
        <v>0</v>
      </c>
      <c r="DF1352" s="519">
        <v>0</v>
      </c>
      <c r="DG1352" s="519">
        <v>0</v>
      </c>
      <c r="DH1352" s="519">
        <v>0</v>
      </c>
      <c r="DI1352" s="519">
        <v>0</v>
      </c>
      <c r="DJ1352" s="519">
        <v>0</v>
      </c>
      <c r="DK1352" s="519">
        <v>0</v>
      </c>
      <c r="DL1352" s="519">
        <v>0</v>
      </c>
      <c r="DM1352" s="519">
        <v>0</v>
      </c>
      <c r="DN1352" s="519">
        <v>0</v>
      </c>
      <c r="DO1352" s="519">
        <v>0</v>
      </c>
      <c r="DP1352" s="519">
        <v>0</v>
      </c>
      <c r="DQ1352" s="519">
        <v>0</v>
      </c>
      <c r="DR1352" s="519">
        <v>0</v>
      </c>
      <c r="DS1352" s="519">
        <v>0</v>
      </c>
      <c r="DT1352" s="519">
        <v>0</v>
      </c>
      <c r="DU1352" s="519">
        <v>0</v>
      </c>
      <c r="DV1352" s="519">
        <v>0</v>
      </c>
      <c r="DW1352" s="519">
        <v>0</v>
      </c>
      <c r="DX1352" s="519">
        <v>0</v>
      </c>
    </row>
    <row r="1353" spans="2:128" hidden="1">
      <c r="B1353" s="519" t="s">
        <v>1061</v>
      </c>
      <c r="C1353" s="519"/>
      <c r="D1353" s="519"/>
      <c r="E1353" s="519"/>
      <c r="F1353" s="519">
        <v>1</v>
      </c>
      <c r="G1353" s="519"/>
      <c r="H1353" s="519">
        <v>8</v>
      </c>
      <c r="I1353" s="519">
        <v>11</v>
      </c>
      <c r="J1353" s="519" t="str">
        <f t="shared" si="66"/>
        <v>SDN15010811</v>
      </c>
      <c r="K1353" s="519">
        <v>504</v>
      </c>
      <c r="M1353" s="337" t="s">
        <v>631</v>
      </c>
      <c r="N1353" s="519" t="s">
        <v>1058</v>
      </c>
      <c r="O1353" s="519" t="s">
        <v>1060</v>
      </c>
      <c r="P1353" s="519">
        <v>16</v>
      </c>
      <c r="Q1353" s="183" t="str">
        <f t="shared" si="65"/>
        <v>SDN100216</v>
      </c>
      <c r="R1353" s="519">
        <v>10000</v>
      </c>
      <c r="S1353" s="519">
        <v>10000</v>
      </c>
      <c r="T1353" s="519">
        <v>10000</v>
      </c>
      <c r="U1353" s="519">
        <v>10000</v>
      </c>
      <c r="V1353" s="519">
        <v>10000</v>
      </c>
      <c r="W1353" s="519">
        <v>10000</v>
      </c>
      <c r="X1353" s="519">
        <v>10000</v>
      </c>
      <c r="Y1353" s="519">
        <v>10000</v>
      </c>
      <c r="Z1353" s="519">
        <v>10000</v>
      </c>
      <c r="AA1353" s="519">
        <v>10000</v>
      </c>
      <c r="AB1353" s="519">
        <v>10000</v>
      </c>
      <c r="AC1353" s="519">
        <v>10000</v>
      </c>
      <c r="AD1353" s="519">
        <v>10000</v>
      </c>
      <c r="AE1353" s="519">
        <v>10000</v>
      </c>
      <c r="AF1353" s="519">
        <v>10000</v>
      </c>
      <c r="AG1353" s="519">
        <v>10000</v>
      </c>
      <c r="AH1353" s="519">
        <v>10000</v>
      </c>
      <c r="AI1353" s="519">
        <v>10000</v>
      </c>
      <c r="AJ1353" s="519">
        <v>10000</v>
      </c>
      <c r="AK1353" s="519">
        <v>10000</v>
      </c>
      <c r="AL1353" s="519">
        <v>10000</v>
      </c>
      <c r="AM1353" s="519">
        <v>10000</v>
      </c>
      <c r="AN1353" s="519">
        <v>10000</v>
      </c>
      <c r="AO1353" s="519">
        <v>10000</v>
      </c>
      <c r="AP1353" s="519">
        <v>10000</v>
      </c>
      <c r="AQ1353" s="519">
        <v>0</v>
      </c>
      <c r="AR1353" s="519">
        <v>0</v>
      </c>
      <c r="AS1353" s="519">
        <v>0</v>
      </c>
      <c r="AT1353" s="519">
        <v>0</v>
      </c>
      <c r="AU1353" s="519">
        <v>0</v>
      </c>
      <c r="AV1353" s="519">
        <v>0</v>
      </c>
      <c r="AW1353" s="519">
        <v>0</v>
      </c>
      <c r="AX1353" s="519">
        <v>0</v>
      </c>
      <c r="AY1353" s="519">
        <v>0</v>
      </c>
      <c r="AZ1353" s="519">
        <v>0</v>
      </c>
      <c r="BA1353" s="519">
        <v>0</v>
      </c>
      <c r="BB1353" s="519">
        <v>0</v>
      </c>
      <c r="BC1353" s="519">
        <v>0</v>
      </c>
      <c r="BD1353" s="519">
        <v>0</v>
      </c>
      <c r="BE1353" s="519">
        <v>0</v>
      </c>
      <c r="BF1353" s="519">
        <v>0</v>
      </c>
      <c r="BG1353" s="519">
        <v>0</v>
      </c>
      <c r="BH1353" s="519">
        <v>0</v>
      </c>
      <c r="BI1353" s="519">
        <v>0</v>
      </c>
      <c r="BJ1353" s="519">
        <v>0</v>
      </c>
      <c r="BK1353" s="519">
        <v>0</v>
      </c>
      <c r="BL1353" s="519">
        <v>0</v>
      </c>
      <c r="BM1353" s="519">
        <v>0</v>
      </c>
      <c r="BN1353" s="519">
        <v>0</v>
      </c>
      <c r="BO1353" s="519">
        <v>0</v>
      </c>
      <c r="BP1353" s="519">
        <v>0</v>
      </c>
      <c r="BQ1353" s="519">
        <v>0</v>
      </c>
      <c r="BR1353" s="519">
        <v>0</v>
      </c>
      <c r="BS1353" s="519">
        <v>0</v>
      </c>
      <c r="BT1353" s="519">
        <v>0</v>
      </c>
      <c r="BU1353" s="519">
        <v>0</v>
      </c>
      <c r="BV1353" s="519">
        <v>0</v>
      </c>
      <c r="BW1353" s="519">
        <v>0</v>
      </c>
      <c r="BX1353" s="519">
        <v>0</v>
      </c>
      <c r="BY1353" s="519">
        <v>0</v>
      </c>
      <c r="BZ1353" s="519">
        <v>0</v>
      </c>
      <c r="CA1353" s="519">
        <v>0</v>
      </c>
      <c r="CB1353" s="519">
        <v>0</v>
      </c>
      <c r="CC1353" s="519">
        <v>0</v>
      </c>
      <c r="CD1353" s="519">
        <v>0</v>
      </c>
      <c r="CE1353" s="519">
        <v>0</v>
      </c>
      <c r="CF1353" s="519">
        <v>0</v>
      </c>
      <c r="CG1353" s="519">
        <v>0</v>
      </c>
      <c r="CH1353" s="519">
        <v>0</v>
      </c>
      <c r="CI1353" s="519">
        <v>0</v>
      </c>
      <c r="CJ1353" s="519">
        <v>0</v>
      </c>
      <c r="CK1353" s="519">
        <v>0</v>
      </c>
      <c r="CL1353" s="519">
        <v>0</v>
      </c>
      <c r="CM1353" s="519">
        <v>0</v>
      </c>
      <c r="CN1353" s="519">
        <v>0</v>
      </c>
      <c r="CO1353" s="519">
        <v>0</v>
      </c>
      <c r="CP1353" s="519">
        <v>0</v>
      </c>
      <c r="CQ1353" s="519">
        <v>0</v>
      </c>
      <c r="CR1353" s="519">
        <v>0</v>
      </c>
      <c r="CS1353" s="519">
        <v>0</v>
      </c>
      <c r="CT1353" s="519">
        <v>0</v>
      </c>
      <c r="CU1353" s="519">
        <v>0</v>
      </c>
      <c r="CV1353" s="519">
        <v>0</v>
      </c>
      <c r="CW1353" s="519">
        <v>0</v>
      </c>
      <c r="CX1353" s="519">
        <v>0</v>
      </c>
      <c r="CY1353" s="519">
        <v>0</v>
      </c>
      <c r="CZ1353" s="519">
        <v>0</v>
      </c>
      <c r="DA1353" s="519">
        <v>0</v>
      </c>
      <c r="DB1353" s="519">
        <v>0</v>
      </c>
      <c r="DC1353" s="519">
        <v>0</v>
      </c>
      <c r="DD1353" s="519">
        <v>0</v>
      </c>
      <c r="DE1353" s="519">
        <v>0</v>
      </c>
      <c r="DF1353" s="519">
        <v>0</v>
      </c>
      <c r="DG1353" s="519">
        <v>0</v>
      </c>
      <c r="DH1353" s="519">
        <v>0</v>
      </c>
      <c r="DI1353" s="519">
        <v>0</v>
      </c>
      <c r="DJ1353" s="519">
        <v>0</v>
      </c>
      <c r="DK1353" s="519">
        <v>0</v>
      </c>
      <c r="DL1353" s="519">
        <v>0</v>
      </c>
      <c r="DM1353" s="519">
        <v>0</v>
      </c>
      <c r="DN1353" s="519">
        <v>0</v>
      </c>
      <c r="DO1353" s="519">
        <v>0</v>
      </c>
      <c r="DP1353" s="519">
        <v>0</v>
      </c>
      <c r="DQ1353" s="519">
        <v>0</v>
      </c>
      <c r="DR1353" s="519">
        <v>0</v>
      </c>
      <c r="DS1353" s="519">
        <v>0</v>
      </c>
      <c r="DT1353" s="519">
        <v>0</v>
      </c>
      <c r="DU1353" s="519">
        <v>0</v>
      </c>
      <c r="DV1353" s="519">
        <v>0</v>
      </c>
      <c r="DW1353" s="519">
        <v>0</v>
      </c>
      <c r="DX1353" s="519">
        <v>0</v>
      </c>
    </row>
    <row r="1354" spans="2:128" hidden="1">
      <c r="B1354" s="519" t="s">
        <v>1061</v>
      </c>
      <c r="C1354" s="519"/>
      <c r="D1354" s="519"/>
      <c r="E1354" s="519"/>
      <c r="F1354" s="519">
        <v>1</v>
      </c>
      <c r="G1354" s="519"/>
      <c r="H1354" s="519">
        <v>8</v>
      </c>
      <c r="I1354" s="519">
        <v>12</v>
      </c>
      <c r="J1354" s="519" t="str">
        <f t="shared" si="66"/>
        <v>SDN15010812</v>
      </c>
      <c r="K1354" s="519">
        <v>504</v>
      </c>
      <c r="M1354" s="337" t="s">
        <v>631</v>
      </c>
      <c r="N1354" s="519" t="s">
        <v>1058</v>
      </c>
      <c r="O1354" s="519" t="s">
        <v>1060</v>
      </c>
      <c r="P1354" s="519">
        <v>17</v>
      </c>
      <c r="Q1354" s="183" t="str">
        <f t="shared" si="65"/>
        <v>SDN100217</v>
      </c>
      <c r="R1354" s="519">
        <v>10000</v>
      </c>
      <c r="S1354" s="519">
        <v>10000</v>
      </c>
      <c r="T1354" s="519">
        <v>10000</v>
      </c>
      <c r="U1354" s="519">
        <v>10000</v>
      </c>
      <c r="V1354" s="519">
        <v>10000</v>
      </c>
      <c r="W1354" s="519">
        <v>10000</v>
      </c>
      <c r="X1354" s="519">
        <v>10000</v>
      </c>
      <c r="Y1354" s="519">
        <v>10000</v>
      </c>
      <c r="Z1354" s="519">
        <v>10000</v>
      </c>
      <c r="AA1354" s="519">
        <v>10000</v>
      </c>
      <c r="AB1354" s="519">
        <v>10000</v>
      </c>
      <c r="AC1354" s="519">
        <v>10000</v>
      </c>
      <c r="AD1354" s="519">
        <v>10000</v>
      </c>
      <c r="AE1354" s="519">
        <v>10000</v>
      </c>
      <c r="AF1354" s="519">
        <v>10000</v>
      </c>
      <c r="AG1354" s="519">
        <v>10000</v>
      </c>
      <c r="AH1354" s="519">
        <v>10000</v>
      </c>
      <c r="AI1354" s="519">
        <v>10000</v>
      </c>
      <c r="AJ1354" s="519">
        <v>10000</v>
      </c>
      <c r="AK1354" s="519">
        <v>10000</v>
      </c>
      <c r="AL1354" s="519">
        <v>10000</v>
      </c>
      <c r="AM1354" s="519">
        <v>10000</v>
      </c>
      <c r="AN1354" s="519">
        <v>10000</v>
      </c>
      <c r="AO1354" s="519">
        <v>10000</v>
      </c>
      <c r="AP1354" s="519">
        <v>10000</v>
      </c>
      <c r="AQ1354" s="519">
        <v>0</v>
      </c>
      <c r="AR1354" s="519">
        <v>0</v>
      </c>
      <c r="AS1354" s="519">
        <v>0</v>
      </c>
      <c r="AT1354" s="519">
        <v>0</v>
      </c>
      <c r="AU1354" s="519">
        <v>0</v>
      </c>
      <c r="AV1354" s="519">
        <v>0</v>
      </c>
      <c r="AW1354" s="519">
        <v>0</v>
      </c>
      <c r="AX1354" s="519">
        <v>0</v>
      </c>
      <c r="AY1354" s="519">
        <v>0</v>
      </c>
      <c r="AZ1354" s="519">
        <v>0</v>
      </c>
      <c r="BA1354" s="519">
        <v>0</v>
      </c>
      <c r="BB1354" s="519">
        <v>0</v>
      </c>
      <c r="BC1354" s="519">
        <v>0</v>
      </c>
      <c r="BD1354" s="519">
        <v>0</v>
      </c>
      <c r="BE1354" s="519">
        <v>0</v>
      </c>
      <c r="BF1354" s="519">
        <v>0</v>
      </c>
      <c r="BG1354" s="519">
        <v>0</v>
      </c>
      <c r="BH1354" s="519">
        <v>0</v>
      </c>
      <c r="BI1354" s="519">
        <v>0</v>
      </c>
      <c r="BJ1354" s="519">
        <v>0</v>
      </c>
      <c r="BK1354" s="519">
        <v>0</v>
      </c>
      <c r="BL1354" s="519">
        <v>0</v>
      </c>
      <c r="BM1354" s="519">
        <v>0</v>
      </c>
      <c r="BN1354" s="519">
        <v>0</v>
      </c>
      <c r="BO1354" s="519">
        <v>0</v>
      </c>
      <c r="BP1354" s="519">
        <v>0</v>
      </c>
      <c r="BQ1354" s="519">
        <v>0</v>
      </c>
      <c r="BR1354" s="519">
        <v>0</v>
      </c>
      <c r="BS1354" s="519">
        <v>0</v>
      </c>
      <c r="BT1354" s="519">
        <v>0</v>
      </c>
      <c r="BU1354" s="519">
        <v>0</v>
      </c>
      <c r="BV1354" s="519">
        <v>0</v>
      </c>
      <c r="BW1354" s="519">
        <v>0</v>
      </c>
      <c r="BX1354" s="519">
        <v>0</v>
      </c>
      <c r="BY1354" s="519">
        <v>0</v>
      </c>
      <c r="BZ1354" s="519">
        <v>0</v>
      </c>
      <c r="CA1354" s="519">
        <v>0</v>
      </c>
      <c r="CB1354" s="519">
        <v>0</v>
      </c>
      <c r="CC1354" s="519">
        <v>0</v>
      </c>
      <c r="CD1354" s="519">
        <v>0</v>
      </c>
      <c r="CE1354" s="519">
        <v>0</v>
      </c>
      <c r="CF1354" s="519">
        <v>0</v>
      </c>
      <c r="CG1354" s="519">
        <v>0</v>
      </c>
      <c r="CH1354" s="519">
        <v>0</v>
      </c>
      <c r="CI1354" s="519">
        <v>0</v>
      </c>
      <c r="CJ1354" s="519">
        <v>0</v>
      </c>
      <c r="CK1354" s="519">
        <v>0</v>
      </c>
      <c r="CL1354" s="519">
        <v>0</v>
      </c>
      <c r="CM1354" s="519">
        <v>0</v>
      </c>
      <c r="CN1354" s="519">
        <v>0</v>
      </c>
      <c r="CO1354" s="519">
        <v>0</v>
      </c>
      <c r="CP1354" s="519">
        <v>0</v>
      </c>
      <c r="CQ1354" s="519">
        <v>0</v>
      </c>
      <c r="CR1354" s="519">
        <v>0</v>
      </c>
      <c r="CS1354" s="519">
        <v>0</v>
      </c>
      <c r="CT1354" s="519">
        <v>0</v>
      </c>
      <c r="CU1354" s="519">
        <v>0</v>
      </c>
      <c r="CV1354" s="519">
        <v>0</v>
      </c>
      <c r="CW1354" s="519">
        <v>0</v>
      </c>
      <c r="CX1354" s="519">
        <v>0</v>
      </c>
      <c r="CY1354" s="519">
        <v>0</v>
      </c>
      <c r="CZ1354" s="519">
        <v>0</v>
      </c>
      <c r="DA1354" s="519">
        <v>0</v>
      </c>
      <c r="DB1354" s="519">
        <v>0</v>
      </c>
      <c r="DC1354" s="519">
        <v>0</v>
      </c>
      <c r="DD1354" s="519">
        <v>0</v>
      </c>
      <c r="DE1354" s="519">
        <v>0</v>
      </c>
      <c r="DF1354" s="519">
        <v>0</v>
      </c>
      <c r="DG1354" s="519">
        <v>0</v>
      </c>
      <c r="DH1354" s="519">
        <v>0</v>
      </c>
      <c r="DI1354" s="519">
        <v>0</v>
      </c>
      <c r="DJ1354" s="519">
        <v>0</v>
      </c>
      <c r="DK1354" s="519">
        <v>0</v>
      </c>
      <c r="DL1354" s="519">
        <v>0</v>
      </c>
      <c r="DM1354" s="519">
        <v>0</v>
      </c>
      <c r="DN1354" s="519">
        <v>0</v>
      </c>
      <c r="DO1354" s="519">
        <v>0</v>
      </c>
      <c r="DP1354" s="519">
        <v>0</v>
      </c>
      <c r="DQ1354" s="519">
        <v>0</v>
      </c>
      <c r="DR1354" s="519">
        <v>0</v>
      </c>
      <c r="DS1354" s="519">
        <v>0</v>
      </c>
      <c r="DT1354" s="519">
        <v>0</v>
      </c>
      <c r="DU1354" s="519">
        <v>0</v>
      </c>
      <c r="DV1354" s="519">
        <v>0</v>
      </c>
      <c r="DW1354" s="519">
        <v>0</v>
      </c>
      <c r="DX1354" s="519">
        <v>0</v>
      </c>
    </row>
    <row r="1355" spans="2:128" hidden="1">
      <c r="B1355" s="519" t="s">
        <v>1061</v>
      </c>
      <c r="C1355" s="519"/>
      <c r="D1355" s="519"/>
      <c r="E1355" s="519"/>
      <c r="F1355" s="519">
        <v>1</v>
      </c>
      <c r="G1355" s="519"/>
      <c r="H1355" s="519">
        <v>8</v>
      </c>
      <c r="I1355" s="519">
        <v>13</v>
      </c>
      <c r="J1355" s="519" t="str">
        <f t="shared" si="66"/>
        <v>SDN15010813</v>
      </c>
      <c r="K1355" s="519">
        <v>504</v>
      </c>
      <c r="M1355" s="337" t="s">
        <v>631</v>
      </c>
      <c r="N1355" s="519" t="s">
        <v>1058</v>
      </c>
      <c r="O1355" s="519" t="s">
        <v>1060</v>
      </c>
      <c r="P1355" s="519">
        <v>18</v>
      </c>
      <c r="Q1355" s="183" t="str">
        <f t="shared" si="65"/>
        <v>SDN100218</v>
      </c>
      <c r="R1355" s="519">
        <v>10000</v>
      </c>
      <c r="S1355" s="519">
        <v>10000</v>
      </c>
      <c r="T1355" s="519">
        <v>10000</v>
      </c>
      <c r="U1355" s="519">
        <v>10000</v>
      </c>
      <c r="V1355" s="519">
        <v>10000</v>
      </c>
      <c r="W1355" s="519">
        <v>10000</v>
      </c>
      <c r="X1355" s="519">
        <v>10000</v>
      </c>
      <c r="Y1355" s="519">
        <v>10000</v>
      </c>
      <c r="Z1355" s="519">
        <v>10000</v>
      </c>
      <c r="AA1355" s="519">
        <v>10000</v>
      </c>
      <c r="AB1355" s="519">
        <v>10000</v>
      </c>
      <c r="AC1355" s="519">
        <v>10000</v>
      </c>
      <c r="AD1355" s="519">
        <v>10000</v>
      </c>
      <c r="AE1355" s="519">
        <v>10000</v>
      </c>
      <c r="AF1355" s="519">
        <v>10000</v>
      </c>
      <c r="AG1355" s="519">
        <v>10000</v>
      </c>
      <c r="AH1355" s="519">
        <v>10000</v>
      </c>
      <c r="AI1355" s="519">
        <v>10000</v>
      </c>
      <c r="AJ1355" s="519">
        <v>10000</v>
      </c>
      <c r="AK1355" s="519">
        <v>10000</v>
      </c>
      <c r="AL1355" s="519">
        <v>10000</v>
      </c>
      <c r="AM1355" s="519">
        <v>10000</v>
      </c>
      <c r="AN1355" s="519">
        <v>10000</v>
      </c>
      <c r="AO1355" s="519">
        <v>10000</v>
      </c>
      <c r="AP1355" s="519">
        <v>10000</v>
      </c>
      <c r="AQ1355" s="519">
        <v>0</v>
      </c>
      <c r="AR1355" s="519">
        <v>0</v>
      </c>
      <c r="AS1355" s="519">
        <v>0</v>
      </c>
      <c r="AT1355" s="519">
        <v>0</v>
      </c>
      <c r="AU1355" s="519">
        <v>0</v>
      </c>
      <c r="AV1355" s="519">
        <v>0</v>
      </c>
      <c r="AW1355" s="519">
        <v>0</v>
      </c>
      <c r="AX1355" s="519">
        <v>0</v>
      </c>
      <c r="AY1355" s="519">
        <v>0</v>
      </c>
      <c r="AZ1355" s="519">
        <v>0</v>
      </c>
      <c r="BA1355" s="519">
        <v>0</v>
      </c>
      <c r="BB1355" s="519">
        <v>0</v>
      </c>
      <c r="BC1355" s="519">
        <v>0</v>
      </c>
      <c r="BD1355" s="519">
        <v>0</v>
      </c>
      <c r="BE1355" s="519">
        <v>0</v>
      </c>
      <c r="BF1355" s="519">
        <v>0</v>
      </c>
      <c r="BG1355" s="519">
        <v>0</v>
      </c>
      <c r="BH1355" s="519">
        <v>0</v>
      </c>
      <c r="BI1355" s="519">
        <v>0</v>
      </c>
      <c r="BJ1355" s="519">
        <v>0</v>
      </c>
      <c r="BK1355" s="519">
        <v>0</v>
      </c>
      <c r="BL1355" s="519">
        <v>0</v>
      </c>
      <c r="BM1355" s="519">
        <v>0</v>
      </c>
      <c r="BN1355" s="519">
        <v>0</v>
      </c>
      <c r="BO1355" s="519">
        <v>0</v>
      </c>
      <c r="BP1355" s="519">
        <v>0</v>
      </c>
      <c r="BQ1355" s="519">
        <v>0</v>
      </c>
      <c r="BR1355" s="519">
        <v>0</v>
      </c>
      <c r="BS1355" s="519">
        <v>0</v>
      </c>
      <c r="BT1355" s="519">
        <v>0</v>
      </c>
      <c r="BU1355" s="519">
        <v>0</v>
      </c>
      <c r="BV1355" s="519">
        <v>0</v>
      </c>
      <c r="BW1355" s="519">
        <v>0</v>
      </c>
      <c r="BX1355" s="519">
        <v>0</v>
      </c>
      <c r="BY1355" s="519">
        <v>0</v>
      </c>
      <c r="BZ1355" s="519">
        <v>0</v>
      </c>
      <c r="CA1355" s="519">
        <v>0</v>
      </c>
      <c r="CB1355" s="519">
        <v>0</v>
      </c>
      <c r="CC1355" s="519">
        <v>0</v>
      </c>
      <c r="CD1355" s="519">
        <v>0</v>
      </c>
      <c r="CE1355" s="519">
        <v>0</v>
      </c>
      <c r="CF1355" s="519">
        <v>0</v>
      </c>
      <c r="CG1355" s="519">
        <v>0</v>
      </c>
      <c r="CH1355" s="519">
        <v>0</v>
      </c>
      <c r="CI1355" s="519">
        <v>0</v>
      </c>
      <c r="CJ1355" s="519">
        <v>0</v>
      </c>
      <c r="CK1355" s="519">
        <v>0</v>
      </c>
      <c r="CL1355" s="519">
        <v>0</v>
      </c>
      <c r="CM1355" s="519">
        <v>0</v>
      </c>
      <c r="CN1355" s="519">
        <v>0</v>
      </c>
      <c r="CO1355" s="519">
        <v>0</v>
      </c>
      <c r="CP1355" s="519">
        <v>0</v>
      </c>
      <c r="CQ1355" s="519">
        <v>0</v>
      </c>
      <c r="CR1355" s="519">
        <v>0</v>
      </c>
      <c r="CS1355" s="519">
        <v>0</v>
      </c>
      <c r="CT1355" s="519">
        <v>0</v>
      </c>
      <c r="CU1355" s="519">
        <v>0</v>
      </c>
      <c r="CV1355" s="519">
        <v>0</v>
      </c>
      <c r="CW1355" s="519">
        <v>0</v>
      </c>
      <c r="CX1355" s="519">
        <v>0</v>
      </c>
      <c r="CY1355" s="519">
        <v>0</v>
      </c>
      <c r="CZ1355" s="519">
        <v>0</v>
      </c>
      <c r="DA1355" s="519">
        <v>0</v>
      </c>
      <c r="DB1355" s="519">
        <v>0</v>
      </c>
      <c r="DC1355" s="519">
        <v>0</v>
      </c>
      <c r="DD1355" s="519">
        <v>0</v>
      </c>
      <c r="DE1355" s="519">
        <v>0</v>
      </c>
      <c r="DF1355" s="519">
        <v>0</v>
      </c>
      <c r="DG1355" s="519">
        <v>0</v>
      </c>
      <c r="DH1355" s="519">
        <v>0</v>
      </c>
      <c r="DI1355" s="519">
        <v>0</v>
      </c>
      <c r="DJ1355" s="519">
        <v>0</v>
      </c>
      <c r="DK1355" s="519">
        <v>0</v>
      </c>
      <c r="DL1355" s="519">
        <v>0</v>
      </c>
      <c r="DM1355" s="519">
        <v>0</v>
      </c>
      <c r="DN1355" s="519">
        <v>0</v>
      </c>
      <c r="DO1355" s="519">
        <v>0</v>
      </c>
      <c r="DP1355" s="519">
        <v>0</v>
      </c>
      <c r="DQ1355" s="519">
        <v>0</v>
      </c>
      <c r="DR1355" s="519">
        <v>0</v>
      </c>
      <c r="DS1355" s="519">
        <v>0</v>
      </c>
      <c r="DT1355" s="519">
        <v>0</v>
      </c>
      <c r="DU1355" s="519">
        <v>0</v>
      </c>
      <c r="DV1355" s="519">
        <v>0</v>
      </c>
      <c r="DW1355" s="519">
        <v>0</v>
      </c>
      <c r="DX1355" s="519">
        <v>0</v>
      </c>
    </row>
    <row r="1356" spans="2:128" hidden="1">
      <c r="B1356" s="519" t="s">
        <v>1061</v>
      </c>
      <c r="C1356" s="519"/>
      <c r="D1356" s="519"/>
      <c r="E1356" s="519"/>
      <c r="F1356" s="519">
        <v>1</v>
      </c>
      <c r="G1356" s="519"/>
      <c r="H1356" s="519">
        <v>8</v>
      </c>
      <c r="I1356" s="519">
        <v>14</v>
      </c>
      <c r="J1356" s="519" t="str">
        <f t="shared" si="66"/>
        <v>SDN15010814</v>
      </c>
      <c r="K1356" s="519">
        <v>504</v>
      </c>
      <c r="M1356" s="337" t="s">
        <v>631</v>
      </c>
      <c r="N1356" s="519" t="s">
        <v>1058</v>
      </c>
      <c r="O1356" s="519" t="s">
        <v>1060</v>
      </c>
      <c r="P1356" s="519">
        <v>19</v>
      </c>
      <c r="Q1356" s="183" t="str">
        <f t="shared" si="65"/>
        <v>SDN100219</v>
      </c>
      <c r="R1356" s="519">
        <v>10000</v>
      </c>
      <c r="S1356" s="519">
        <v>10000</v>
      </c>
      <c r="T1356" s="519">
        <v>10000</v>
      </c>
      <c r="U1356" s="519">
        <v>10000</v>
      </c>
      <c r="V1356" s="519">
        <v>10000</v>
      </c>
      <c r="W1356" s="519">
        <v>10000</v>
      </c>
      <c r="X1356" s="519">
        <v>10000</v>
      </c>
      <c r="Y1356" s="519">
        <v>10000</v>
      </c>
      <c r="Z1356" s="519">
        <v>10000</v>
      </c>
      <c r="AA1356" s="519">
        <v>10000</v>
      </c>
      <c r="AB1356" s="519">
        <v>10000</v>
      </c>
      <c r="AC1356" s="519">
        <v>10000</v>
      </c>
      <c r="AD1356" s="519">
        <v>10000</v>
      </c>
      <c r="AE1356" s="519">
        <v>10000</v>
      </c>
      <c r="AF1356" s="519">
        <v>10000</v>
      </c>
      <c r="AG1356" s="519">
        <v>10000</v>
      </c>
      <c r="AH1356" s="519">
        <v>10000</v>
      </c>
      <c r="AI1356" s="519">
        <v>10000</v>
      </c>
      <c r="AJ1356" s="519">
        <v>10000</v>
      </c>
      <c r="AK1356" s="519">
        <v>10000</v>
      </c>
      <c r="AL1356" s="519">
        <v>10000</v>
      </c>
      <c r="AM1356" s="519">
        <v>10000</v>
      </c>
      <c r="AN1356" s="519">
        <v>10000</v>
      </c>
      <c r="AO1356" s="519">
        <v>10000</v>
      </c>
      <c r="AP1356" s="519">
        <v>10000</v>
      </c>
      <c r="AQ1356" s="519">
        <v>0</v>
      </c>
      <c r="AR1356" s="519">
        <v>0</v>
      </c>
      <c r="AS1356" s="519">
        <v>0</v>
      </c>
      <c r="AT1356" s="519">
        <v>0</v>
      </c>
      <c r="AU1356" s="519">
        <v>0</v>
      </c>
      <c r="AV1356" s="519">
        <v>0</v>
      </c>
      <c r="AW1356" s="519">
        <v>0</v>
      </c>
      <c r="AX1356" s="519">
        <v>0</v>
      </c>
      <c r="AY1356" s="519">
        <v>0</v>
      </c>
      <c r="AZ1356" s="519">
        <v>0</v>
      </c>
      <c r="BA1356" s="519">
        <v>0</v>
      </c>
      <c r="BB1356" s="519">
        <v>0</v>
      </c>
      <c r="BC1356" s="519">
        <v>0</v>
      </c>
      <c r="BD1356" s="519">
        <v>0</v>
      </c>
      <c r="BE1356" s="519">
        <v>0</v>
      </c>
      <c r="BF1356" s="519">
        <v>0</v>
      </c>
      <c r="BG1356" s="519">
        <v>0</v>
      </c>
      <c r="BH1356" s="519">
        <v>0</v>
      </c>
      <c r="BI1356" s="519">
        <v>0</v>
      </c>
      <c r="BJ1356" s="519">
        <v>0</v>
      </c>
      <c r="BK1356" s="519">
        <v>0</v>
      </c>
      <c r="BL1356" s="519">
        <v>0</v>
      </c>
      <c r="BM1356" s="519">
        <v>0</v>
      </c>
      <c r="BN1356" s="519">
        <v>0</v>
      </c>
      <c r="BO1356" s="519">
        <v>0</v>
      </c>
      <c r="BP1356" s="519">
        <v>0</v>
      </c>
      <c r="BQ1356" s="519">
        <v>0</v>
      </c>
      <c r="BR1356" s="519">
        <v>0</v>
      </c>
      <c r="BS1356" s="519">
        <v>0</v>
      </c>
      <c r="BT1356" s="519">
        <v>0</v>
      </c>
      <c r="BU1356" s="519">
        <v>0</v>
      </c>
      <c r="BV1356" s="519">
        <v>0</v>
      </c>
      <c r="BW1356" s="519">
        <v>0</v>
      </c>
      <c r="BX1356" s="519">
        <v>0</v>
      </c>
      <c r="BY1356" s="519">
        <v>0</v>
      </c>
      <c r="BZ1356" s="519">
        <v>0</v>
      </c>
      <c r="CA1356" s="519">
        <v>0</v>
      </c>
      <c r="CB1356" s="519">
        <v>0</v>
      </c>
      <c r="CC1356" s="519">
        <v>0</v>
      </c>
      <c r="CD1356" s="519">
        <v>0</v>
      </c>
      <c r="CE1356" s="519">
        <v>0</v>
      </c>
      <c r="CF1356" s="519">
        <v>0</v>
      </c>
      <c r="CG1356" s="519">
        <v>0</v>
      </c>
      <c r="CH1356" s="519">
        <v>0</v>
      </c>
      <c r="CI1356" s="519">
        <v>0</v>
      </c>
      <c r="CJ1356" s="519">
        <v>0</v>
      </c>
      <c r="CK1356" s="519">
        <v>0</v>
      </c>
      <c r="CL1356" s="519">
        <v>0</v>
      </c>
      <c r="CM1356" s="519">
        <v>0</v>
      </c>
      <c r="CN1356" s="519">
        <v>0</v>
      </c>
      <c r="CO1356" s="519">
        <v>0</v>
      </c>
      <c r="CP1356" s="519">
        <v>0</v>
      </c>
      <c r="CQ1356" s="519">
        <v>0</v>
      </c>
      <c r="CR1356" s="519">
        <v>0</v>
      </c>
      <c r="CS1356" s="519">
        <v>0</v>
      </c>
      <c r="CT1356" s="519">
        <v>0</v>
      </c>
      <c r="CU1356" s="519">
        <v>0</v>
      </c>
      <c r="CV1356" s="519">
        <v>0</v>
      </c>
      <c r="CW1356" s="519">
        <v>0</v>
      </c>
      <c r="CX1356" s="519">
        <v>0</v>
      </c>
      <c r="CY1356" s="519">
        <v>0</v>
      </c>
      <c r="CZ1356" s="519">
        <v>0</v>
      </c>
      <c r="DA1356" s="519">
        <v>0</v>
      </c>
      <c r="DB1356" s="519">
        <v>0</v>
      </c>
      <c r="DC1356" s="519">
        <v>0</v>
      </c>
      <c r="DD1356" s="519">
        <v>0</v>
      </c>
      <c r="DE1356" s="519">
        <v>0</v>
      </c>
      <c r="DF1356" s="519">
        <v>0</v>
      </c>
      <c r="DG1356" s="519">
        <v>0</v>
      </c>
      <c r="DH1356" s="519">
        <v>0</v>
      </c>
      <c r="DI1356" s="519">
        <v>0</v>
      </c>
      <c r="DJ1356" s="519">
        <v>0</v>
      </c>
      <c r="DK1356" s="519">
        <v>0</v>
      </c>
      <c r="DL1356" s="519">
        <v>0</v>
      </c>
      <c r="DM1356" s="519">
        <v>0</v>
      </c>
      <c r="DN1356" s="519">
        <v>0</v>
      </c>
      <c r="DO1356" s="519">
        <v>0</v>
      </c>
      <c r="DP1356" s="519">
        <v>0</v>
      </c>
      <c r="DQ1356" s="519">
        <v>0</v>
      </c>
      <c r="DR1356" s="519">
        <v>0</v>
      </c>
      <c r="DS1356" s="519">
        <v>0</v>
      </c>
      <c r="DT1356" s="519">
        <v>0</v>
      </c>
      <c r="DU1356" s="519">
        <v>0</v>
      </c>
      <c r="DV1356" s="519">
        <v>0</v>
      </c>
      <c r="DW1356" s="519">
        <v>0</v>
      </c>
      <c r="DX1356" s="519">
        <v>0</v>
      </c>
    </row>
    <row r="1357" spans="2:128" hidden="1">
      <c r="B1357" s="519" t="s">
        <v>1061</v>
      </c>
      <c r="C1357" s="519"/>
      <c r="D1357" s="519"/>
      <c r="E1357" s="519"/>
      <c r="F1357" s="519">
        <v>1</v>
      </c>
      <c r="G1357" s="519"/>
      <c r="H1357" s="519">
        <v>8</v>
      </c>
      <c r="I1357" s="519">
        <v>15</v>
      </c>
      <c r="J1357" s="519" t="str">
        <f t="shared" si="66"/>
        <v>SDN15010815</v>
      </c>
      <c r="K1357" s="519">
        <v>504</v>
      </c>
      <c r="M1357" s="337" t="s">
        <v>631</v>
      </c>
      <c r="N1357" s="519" t="s">
        <v>1058</v>
      </c>
      <c r="O1357" s="519" t="s">
        <v>1060</v>
      </c>
      <c r="P1357" s="519">
        <v>20</v>
      </c>
      <c r="Q1357" s="183" t="str">
        <f t="shared" si="65"/>
        <v>SDN100220</v>
      </c>
      <c r="R1357" s="519">
        <v>10000</v>
      </c>
      <c r="S1357" s="519">
        <v>10000</v>
      </c>
      <c r="T1357" s="519">
        <v>10000</v>
      </c>
      <c r="U1357" s="519">
        <v>10000</v>
      </c>
      <c r="V1357" s="519">
        <v>10000</v>
      </c>
      <c r="W1357" s="519">
        <v>10000</v>
      </c>
      <c r="X1357" s="519">
        <v>10000</v>
      </c>
      <c r="Y1357" s="519">
        <v>10000</v>
      </c>
      <c r="Z1357" s="519">
        <v>10000</v>
      </c>
      <c r="AA1357" s="519">
        <v>10000</v>
      </c>
      <c r="AB1357" s="519">
        <v>10000</v>
      </c>
      <c r="AC1357" s="519">
        <v>10000</v>
      </c>
      <c r="AD1357" s="519">
        <v>10000</v>
      </c>
      <c r="AE1357" s="519">
        <v>10000</v>
      </c>
      <c r="AF1357" s="519">
        <v>10000</v>
      </c>
      <c r="AG1357" s="519">
        <v>10000</v>
      </c>
      <c r="AH1357" s="519">
        <v>10000</v>
      </c>
      <c r="AI1357" s="519">
        <v>10000</v>
      </c>
      <c r="AJ1357" s="519">
        <v>10000</v>
      </c>
      <c r="AK1357" s="519">
        <v>10000</v>
      </c>
      <c r="AL1357" s="519">
        <v>10000</v>
      </c>
      <c r="AM1357" s="519">
        <v>10000</v>
      </c>
      <c r="AN1357" s="519">
        <v>10000</v>
      </c>
      <c r="AO1357" s="519">
        <v>10000</v>
      </c>
      <c r="AP1357" s="519">
        <v>10000</v>
      </c>
      <c r="AQ1357" s="519">
        <v>0</v>
      </c>
      <c r="AR1357" s="519">
        <v>0</v>
      </c>
      <c r="AS1357" s="519">
        <v>0</v>
      </c>
      <c r="AT1357" s="519">
        <v>0</v>
      </c>
      <c r="AU1357" s="519">
        <v>0</v>
      </c>
      <c r="AV1357" s="519">
        <v>0</v>
      </c>
      <c r="AW1357" s="519">
        <v>0</v>
      </c>
      <c r="AX1357" s="519">
        <v>0</v>
      </c>
      <c r="AY1357" s="519">
        <v>0</v>
      </c>
      <c r="AZ1357" s="519">
        <v>0</v>
      </c>
      <c r="BA1357" s="519">
        <v>0</v>
      </c>
      <c r="BB1357" s="519">
        <v>0</v>
      </c>
      <c r="BC1357" s="519">
        <v>0</v>
      </c>
      <c r="BD1357" s="519">
        <v>0</v>
      </c>
      <c r="BE1357" s="519">
        <v>0</v>
      </c>
      <c r="BF1357" s="519">
        <v>0</v>
      </c>
      <c r="BG1357" s="519">
        <v>0</v>
      </c>
      <c r="BH1357" s="519">
        <v>0</v>
      </c>
      <c r="BI1357" s="519">
        <v>0</v>
      </c>
      <c r="BJ1357" s="519">
        <v>0</v>
      </c>
      <c r="BK1357" s="519">
        <v>0</v>
      </c>
      <c r="BL1357" s="519">
        <v>0</v>
      </c>
      <c r="BM1357" s="519">
        <v>0</v>
      </c>
      <c r="BN1357" s="519">
        <v>0</v>
      </c>
      <c r="BO1357" s="519">
        <v>0</v>
      </c>
      <c r="BP1357" s="519">
        <v>0</v>
      </c>
      <c r="BQ1357" s="519">
        <v>0</v>
      </c>
      <c r="BR1357" s="519">
        <v>0</v>
      </c>
      <c r="BS1357" s="519">
        <v>0</v>
      </c>
      <c r="BT1357" s="519">
        <v>0</v>
      </c>
      <c r="BU1357" s="519">
        <v>0</v>
      </c>
      <c r="BV1357" s="519">
        <v>0</v>
      </c>
      <c r="BW1357" s="519">
        <v>0</v>
      </c>
      <c r="BX1357" s="519">
        <v>0</v>
      </c>
      <c r="BY1357" s="519">
        <v>0</v>
      </c>
      <c r="BZ1357" s="519">
        <v>0</v>
      </c>
      <c r="CA1357" s="519">
        <v>0</v>
      </c>
      <c r="CB1357" s="519">
        <v>0</v>
      </c>
      <c r="CC1357" s="519">
        <v>0</v>
      </c>
      <c r="CD1357" s="519">
        <v>0</v>
      </c>
      <c r="CE1357" s="519">
        <v>0</v>
      </c>
      <c r="CF1357" s="519">
        <v>0</v>
      </c>
      <c r="CG1357" s="519">
        <v>0</v>
      </c>
      <c r="CH1357" s="519">
        <v>0</v>
      </c>
      <c r="CI1357" s="519">
        <v>0</v>
      </c>
      <c r="CJ1357" s="519">
        <v>0</v>
      </c>
      <c r="CK1357" s="519">
        <v>0</v>
      </c>
      <c r="CL1357" s="519">
        <v>0</v>
      </c>
      <c r="CM1357" s="519">
        <v>0</v>
      </c>
      <c r="CN1357" s="519">
        <v>0</v>
      </c>
      <c r="CO1357" s="519">
        <v>0</v>
      </c>
      <c r="CP1357" s="519">
        <v>0</v>
      </c>
      <c r="CQ1357" s="519">
        <v>0</v>
      </c>
      <c r="CR1357" s="519">
        <v>0</v>
      </c>
      <c r="CS1357" s="519">
        <v>0</v>
      </c>
      <c r="CT1357" s="519">
        <v>0</v>
      </c>
      <c r="CU1357" s="519">
        <v>0</v>
      </c>
      <c r="CV1357" s="519">
        <v>0</v>
      </c>
      <c r="CW1357" s="519">
        <v>0</v>
      </c>
      <c r="CX1357" s="519">
        <v>0</v>
      </c>
      <c r="CY1357" s="519">
        <v>0</v>
      </c>
      <c r="CZ1357" s="519">
        <v>0</v>
      </c>
      <c r="DA1357" s="519">
        <v>0</v>
      </c>
      <c r="DB1357" s="519">
        <v>0</v>
      </c>
      <c r="DC1357" s="519">
        <v>0</v>
      </c>
      <c r="DD1357" s="519">
        <v>0</v>
      </c>
      <c r="DE1357" s="519">
        <v>0</v>
      </c>
      <c r="DF1357" s="519">
        <v>0</v>
      </c>
      <c r="DG1357" s="519">
        <v>0</v>
      </c>
      <c r="DH1357" s="519">
        <v>0</v>
      </c>
      <c r="DI1357" s="519">
        <v>0</v>
      </c>
      <c r="DJ1357" s="519">
        <v>0</v>
      </c>
      <c r="DK1357" s="519">
        <v>0</v>
      </c>
      <c r="DL1357" s="519">
        <v>0</v>
      </c>
      <c r="DM1357" s="519">
        <v>0</v>
      </c>
      <c r="DN1357" s="519">
        <v>0</v>
      </c>
      <c r="DO1357" s="519">
        <v>0</v>
      </c>
      <c r="DP1357" s="519">
        <v>0</v>
      </c>
      <c r="DQ1357" s="519">
        <v>0</v>
      </c>
      <c r="DR1357" s="519">
        <v>0</v>
      </c>
      <c r="DS1357" s="519">
        <v>0</v>
      </c>
      <c r="DT1357" s="519">
        <v>0</v>
      </c>
      <c r="DU1357" s="519">
        <v>0</v>
      </c>
      <c r="DV1357" s="519">
        <v>0</v>
      </c>
      <c r="DW1357" s="519">
        <v>0</v>
      </c>
      <c r="DX1357" s="519">
        <v>0</v>
      </c>
    </row>
    <row r="1358" spans="2:128" hidden="1">
      <c r="B1358" s="519" t="s">
        <v>1061</v>
      </c>
      <c r="C1358" s="519"/>
      <c r="D1358" s="519"/>
      <c r="E1358" s="519"/>
      <c r="F1358" s="519">
        <v>1</v>
      </c>
      <c r="G1358" s="519"/>
      <c r="H1358" s="519">
        <v>9</v>
      </c>
      <c r="I1358" s="519">
        <v>1</v>
      </c>
      <c r="J1358" s="519" t="str">
        <f t="shared" si="66"/>
        <v>SDN15010901</v>
      </c>
      <c r="K1358" s="519">
        <v>630</v>
      </c>
      <c r="M1358" s="337" t="s">
        <v>631</v>
      </c>
      <c r="N1358" s="519" t="s">
        <v>1058</v>
      </c>
      <c r="O1358" s="519" t="s">
        <v>1060</v>
      </c>
      <c r="P1358" s="519">
        <v>21</v>
      </c>
      <c r="Q1358" s="183" t="str">
        <f t="shared" si="65"/>
        <v>SDN100221</v>
      </c>
      <c r="R1358" s="519">
        <v>10000</v>
      </c>
      <c r="S1358" s="519">
        <v>10000</v>
      </c>
      <c r="T1358" s="519">
        <v>10000</v>
      </c>
      <c r="U1358" s="519">
        <v>10000</v>
      </c>
      <c r="V1358" s="519">
        <v>10000</v>
      </c>
      <c r="W1358" s="519">
        <v>10000</v>
      </c>
      <c r="X1358" s="519">
        <v>10000</v>
      </c>
      <c r="Y1358" s="519">
        <v>10000</v>
      </c>
      <c r="Z1358" s="519">
        <v>10000</v>
      </c>
      <c r="AA1358" s="519">
        <v>10000</v>
      </c>
      <c r="AB1358" s="519">
        <v>10000</v>
      </c>
      <c r="AC1358" s="519">
        <v>10000</v>
      </c>
      <c r="AD1358" s="519">
        <v>10000</v>
      </c>
      <c r="AE1358" s="519">
        <v>10000</v>
      </c>
      <c r="AF1358" s="519">
        <v>10000</v>
      </c>
      <c r="AG1358" s="519">
        <v>10000</v>
      </c>
      <c r="AH1358" s="519">
        <v>10000</v>
      </c>
      <c r="AI1358" s="519">
        <v>10000</v>
      </c>
      <c r="AJ1358" s="519">
        <v>10000</v>
      </c>
      <c r="AK1358" s="519">
        <v>10000</v>
      </c>
      <c r="AL1358" s="519">
        <v>10000</v>
      </c>
      <c r="AM1358" s="519">
        <v>10000</v>
      </c>
      <c r="AN1358" s="519">
        <v>10000</v>
      </c>
      <c r="AO1358" s="519">
        <v>10000</v>
      </c>
      <c r="AP1358" s="519">
        <v>10000</v>
      </c>
      <c r="AQ1358" s="519">
        <v>0</v>
      </c>
      <c r="AR1358" s="519">
        <v>0</v>
      </c>
      <c r="AS1358" s="519">
        <v>0</v>
      </c>
      <c r="AT1358" s="519">
        <v>0</v>
      </c>
      <c r="AU1358" s="519">
        <v>0</v>
      </c>
      <c r="AV1358" s="519">
        <v>0</v>
      </c>
      <c r="AW1358" s="519">
        <v>0</v>
      </c>
      <c r="AX1358" s="519">
        <v>0</v>
      </c>
      <c r="AY1358" s="519">
        <v>0</v>
      </c>
      <c r="AZ1358" s="519">
        <v>0</v>
      </c>
      <c r="BA1358" s="519">
        <v>0</v>
      </c>
      <c r="BB1358" s="519">
        <v>0</v>
      </c>
      <c r="BC1358" s="519">
        <v>0</v>
      </c>
      <c r="BD1358" s="519">
        <v>0</v>
      </c>
      <c r="BE1358" s="519">
        <v>0</v>
      </c>
      <c r="BF1358" s="519">
        <v>0</v>
      </c>
      <c r="BG1358" s="519">
        <v>0</v>
      </c>
      <c r="BH1358" s="519">
        <v>0</v>
      </c>
      <c r="BI1358" s="519">
        <v>0</v>
      </c>
      <c r="BJ1358" s="519">
        <v>0</v>
      </c>
      <c r="BK1358" s="519">
        <v>0</v>
      </c>
      <c r="BL1358" s="519">
        <v>0</v>
      </c>
      <c r="BM1358" s="519">
        <v>0</v>
      </c>
      <c r="BN1358" s="519">
        <v>0</v>
      </c>
      <c r="BO1358" s="519">
        <v>0</v>
      </c>
      <c r="BP1358" s="519">
        <v>0</v>
      </c>
      <c r="BQ1358" s="519">
        <v>0</v>
      </c>
      <c r="BR1358" s="519">
        <v>0</v>
      </c>
      <c r="BS1358" s="519">
        <v>0</v>
      </c>
      <c r="BT1358" s="519">
        <v>0</v>
      </c>
      <c r="BU1358" s="519">
        <v>0</v>
      </c>
      <c r="BV1358" s="519">
        <v>0</v>
      </c>
      <c r="BW1358" s="519">
        <v>0</v>
      </c>
      <c r="BX1358" s="519">
        <v>0</v>
      </c>
      <c r="BY1358" s="519">
        <v>0</v>
      </c>
      <c r="BZ1358" s="519">
        <v>0</v>
      </c>
      <c r="CA1358" s="519">
        <v>0</v>
      </c>
      <c r="CB1358" s="519">
        <v>0</v>
      </c>
      <c r="CC1358" s="519">
        <v>0</v>
      </c>
      <c r="CD1358" s="519">
        <v>0</v>
      </c>
      <c r="CE1358" s="519">
        <v>0</v>
      </c>
      <c r="CF1358" s="519">
        <v>0</v>
      </c>
      <c r="CG1358" s="519">
        <v>0</v>
      </c>
      <c r="CH1358" s="519">
        <v>0</v>
      </c>
      <c r="CI1358" s="519">
        <v>0</v>
      </c>
      <c r="CJ1358" s="519">
        <v>0</v>
      </c>
      <c r="CK1358" s="519">
        <v>0</v>
      </c>
      <c r="CL1358" s="519">
        <v>0</v>
      </c>
      <c r="CM1358" s="519">
        <v>0</v>
      </c>
      <c r="CN1358" s="519">
        <v>0</v>
      </c>
      <c r="CO1358" s="519">
        <v>0</v>
      </c>
      <c r="CP1358" s="519">
        <v>0</v>
      </c>
      <c r="CQ1358" s="519">
        <v>0</v>
      </c>
      <c r="CR1358" s="519">
        <v>0</v>
      </c>
      <c r="CS1358" s="519">
        <v>0</v>
      </c>
      <c r="CT1358" s="519">
        <v>0</v>
      </c>
      <c r="CU1358" s="519">
        <v>0</v>
      </c>
      <c r="CV1358" s="519">
        <v>0</v>
      </c>
      <c r="CW1358" s="519">
        <v>0</v>
      </c>
      <c r="CX1358" s="519">
        <v>0</v>
      </c>
      <c r="CY1358" s="519">
        <v>0</v>
      </c>
      <c r="CZ1358" s="519">
        <v>0</v>
      </c>
      <c r="DA1358" s="519">
        <v>0</v>
      </c>
      <c r="DB1358" s="519">
        <v>0</v>
      </c>
      <c r="DC1358" s="519">
        <v>0</v>
      </c>
      <c r="DD1358" s="519">
        <v>0</v>
      </c>
      <c r="DE1358" s="519">
        <v>0</v>
      </c>
      <c r="DF1358" s="519">
        <v>0</v>
      </c>
      <c r="DG1358" s="519">
        <v>0</v>
      </c>
      <c r="DH1358" s="519">
        <v>0</v>
      </c>
      <c r="DI1358" s="519">
        <v>0</v>
      </c>
      <c r="DJ1358" s="519">
        <v>0</v>
      </c>
      <c r="DK1358" s="519">
        <v>0</v>
      </c>
      <c r="DL1358" s="519">
        <v>0</v>
      </c>
      <c r="DM1358" s="519">
        <v>0</v>
      </c>
      <c r="DN1358" s="519">
        <v>0</v>
      </c>
      <c r="DO1358" s="519">
        <v>0</v>
      </c>
      <c r="DP1358" s="519">
        <v>0</v>
      </c>
      <c r="DQ1358" s="519">
        <v>0</v>
      </c>
      <c r="DR1358" s="519">
        <v>0</v>
      </c>
      <c r="DS1358" s="519">
        <v>0</v>
      </c>
      <c r="DT1358" s="519">
        <v>0</v>
      </c>
      <c r="DU1358" s="519">
        <v>0</v>
      </c>
      <c r="DV1358" s="519">
        <v>0</v>
      </c>
      <c r="DW1358" s="519">
        <v>0</v>
      </c>
      <c r="DX1358" s="519">
        <v>0</v>
      </c>
    </row>
    <row r="1359" spans="2:128" hidden="1">
      <c r="B1359" s="519" t="s">
        <v>1061</v>
      </c>
      <c r="C1359" s="519"/>
      <c r="D1359" s="519"/>
      <c r="E1359" s="519"/>
      <c r="F1359" s="519">
        <v>1</v>
      </c>
      <c r="G1359" s="519"/>
      <c r="H1359" s="519">
        <v>9</v>
      </c>
      <c r="I1359" s="519">
        <v>2</v>
      </c>
      <c r="J1359" s="519" t="str">
        <f t="shared" si="66"/>
        <v>SDN15010902</v>
      </c>
      <c r="K1359" s="519">
        <v>630</v>
      </c>
      <c r="M1359" s="337" t="s">
        <v>631</v>
      </c>
      <c r="N1359" s="519" t="s">
        <v>1058</v>
      </c>
      <c r="O1359" s="519" t="s">
        <v>1060</v>
      </c>
      <c r="P1359" s="519">
        <v>22</v>
      </c>
      <c r="Q1359" s="183" t="str">
        <f t="shared" si="65"/>
        <v>SDN100222</v>
      </c>
      <c r="R1359" s="519">
        <v>10000</v>
      </c>
      <c r="S1359" s="519">
        <v>10000</v>
      </c>
      <c r="T1359" s="519">
        <v>10000</v>
      </c>
      <c r="U1359" s="519">
        <v>10000</v>
      </c>
      <c r="V1359" s="519">
        <v>10000</v>
      </c>
      <c r="W1359" s="519">
        <v>10000</v>
      </c>
      <c r="X1359" s="519">
        <v>10000</v>
      </c>
      <c r="Y1359" s="519">
        <v>10000</v>
      </c>
      <c r="Z1359" s="519">
        <v>10000</v>
      </c>
      <c r="AA1359" s="519">
        <v>10000</v>
      </c>
      <c r="AB1359" s="519">
        <v>10000</v>
      </c>
      <c r="AC1359" s="519">
        <v>10000</v>
      </c>
      <c r="AD1359" s="519">
        <v>10000</v>
      </c>
      <c r="AE1359" s="519">
        <v>10000</v>
      </c>
      <c r="AF1359" s="519">
        <v>10000</v>
      </c>
      <c r="AG1359" s="519">
        <v>10000</v>
      </c>
      <c r="AH1359" s="519">
        <v>10000</v>
      </c>
      <c r="AI1359" s="519">
        <v>10000</v>
      </c>
      <c r="AJ1359" s="519">
        <v>10000</v>
      </c>
      <c r="AK1359" s="519">
        <v>10000</v>
      </c>
      <c r="AL1359" s="519">
        <v>10000</v>
      </c>
      <c r="AM1359" s="519">
        <v>10000</v>
      </c>
      <c r="AN1359" s="519">
        <v>10000</v>
      </c>
      <c r="AO1359" s="519">
        <v>10000</v>
      </c>
      <c r="AP1359" s="519">
        <v>10000</v>
      </c>
      <c r="AQ1359" s="519">
        <v>0</v>
      </c>
      <c r="AR1359" s="519">
        <v>0</v>
      </c>
      <c r="AS1359" s="519">
        <v>0</v>
      </c>
      <c r="AT1359" s="519">
        <v>0</v>
      </c>
      <c r="AU1359" s="519">
        <v>0</v>
      </c>
      <c r="AV1359" s="519">
        <v>0</v>
      </c>
      <c r="AW1359" s="519">
        <v>0</v>
      </c>
      <c r="AX1359" s="519">
        <v>0</v>
      </c>
      <c r="AY1359" s="519">
        <v>0</v>
      </c>
      <c r="AZ1359" s="519">
        <v>0</v>
      </c>
      <c r="BA1359" s="519">
        <v>0</v>
      </c>
      <c r="BB1359" s="519">
        <v>0</v>
      </c>
      <c r="BC1359" s="519">
        <v>0</v>
      </c>
      <c r="BD1359" s="519">
        <v>0</v>
      </c>
      <c r="BE1359" s="519">
        <v>0</v>
      </c>
      <c r="BF1359" s="519">
        <v>0</v>
      </c>
      <c r="BG1359" s="519">
        <v>0</v>
      </c>
      <c r="BH1359" s="519">
        <v>0</v>
      </c>
      <c r="BI1359" s="519">
        <v>0</v>
      </c>
      <c r="BJ1359" s="519">
        <v>0</v>
      </c>
      <c r="BK1359" s="519">
        <v>0</v>
      </c>
      <c r="BL1359" s="519">
        <v>0</v>
      </c>
      <c r="BM1359" s="519">
        <v>0</v>
      </c>
      <c r="BN1359" s="519">
        <v>0</v>
      </c>
      <c r="BO1359" s="519">
        <v>0</v>
      </c>
      <c r="BP1359" s="519">
        <v>0</v>
      </c>
      <c r="BQ1359" s="519">
        <v>0</v>
      </c>
      <c r="BR1359" s="519">
        <v>0</v>
      </c>
      <c r="BS1359" s="519">
        <v>0</v>
      </c>
      <c r="BT1359" s="519">
        <v>0</v>
      </c>
      <c r="BU1359" s="519">
        <v>0</v>
      </c>
      <c r="BV1359" s="519">
        <v>0</v>
      </c>
      <c r="BW1359" s="519">
        <v>0</v>
      </c>
      <c r="BX1359" s="519">
        <v>0</v>
      </c>
      <c r="BY1359" s="519">
        <v>0</v>
      </c>
      <c r="BZ1359" s="519">
        <v>0</v>
      </c>
      <c r="CA1359" s="519">
        <v>0</v>
      </c>
      <c r="CB1359" s="519">
        <v>0</v>
      </c>
      <c r="CC1359" s="519">
        <v>0</v>
      </c>
      <c r="CD1359" s="519">
        <v>0</v>
      </c>
      <c r="CE1359" s="519">
        <v>0</v>
      </c>
      <c r="CF1359" s="519">
        <v>0</v>
      </c>
      <c r="CG1359" s="519">
        <v>0</v>
      </c>
      <c r="CH1359" s="519">
        <v>0</v>
      </c>
      <c r="CI1359" s="519">
        <v>0</v>
      </c>
      <c r="CJ1359" s="519">
        <v>0</v>
      </c>
      <c r="CK1359" s="519">
        <v>0</v>
      </c>
      <c r="CL1359" s="519">
        <v>0</v>
      </c>
      <c r="CM1359" s="519">
        <v>0</v>
      </c>
      <c r="CN1359" s="519">
        <v>0</v>
      </c>
      <c r="CO1359" s="519">
        <v>0</v>
      </c>
      <c r="CP1359" s="519">
        <v>0</v>
      </c>
      <c r="CQ1359" s="519">
        <v>0</v>
      </c>
      <c r="CR1359" s="519">
        <v>0</v>
      </c>
      <c r="CS1359" s="519">
        <v>0</v>
      </c>
      <c r="CT1359" s="519">
        <v>0</v>
      </c>
      <c r="CU1359" s="519">
        <v>0</v>
      </c>
      <c r="CV1359" s="519">
        <v>0</v>
      </c>
      <c r="CW1359" s="519">
        <v>0</v>
      </c>
      <c r="CX1359" s="519">
        <v>0</v>
      </c>
      <c r="CY1359" s="519">
        <v>0</v>
      </c>
      <c r="CZ1359" s="519">
        <v>0</v>
      </c>
      <c r="DA1359" s="519">
        <v>0</v>
      </c>
      <c r="DB1359" s="519">
        <v>0</v>
      </c>
      <c r="DC1359" s="519">
        <v>0</v>
      </c>
      <c r="DD1359" s="519">
        <v>0</v>
      </c>
      <c r="DE1359" s="519">
        <v>0</v>
      </c>
      <c r="DF1359" s="519">
        <v>0</v>
      </c>
      <c r="DG1359" s="519">
        <v>0</v>
      </c>
      <c r="DH1359" s="519">
        <v>0</v>
      </c>
      <c r="DI1359" s="519">
        <v>0</v>
      </c>
      <c r="DJ1359" s="519">
        <v>0</v>
      </c>
      <c r="DK1359" s="519">
        <v>0</v>
      </c>
      <c r="DL1359" s="519">
        <v>0</v>
      </c>
      <c r="DM1359" s="519">
        <v>0</v>
      </c>
      <c r="DN1359" s="519">
        <v>0</v>
      </c>
      <c r="DO1359" s="519">
        <v>0</v>
      </c>
      <c r="DP1359" s="519">
        <v>0</v>
      </c>
      <c r="DQ1359" s="519">
        <v>0</v>
      </c>
      <c r="DR1359" s="519">
        <v>0</v>
      </c>
      <c r="DS1359" s="519">
        <v>0</v>
      </c>
      <c r="DT1359" s="519">
        <v>0</v>
      </c>
      <c r="DU1359" s="519">
        <v>0</v>
      </c>
      <c r="DV1359" s="519">
        <v>0</v>
      </c>
      <c r="DW1359" s="519">
        <v>0</v>
      </c>
      <c r="DX1359" s="519">
        <v>0</v>
      </c>
    </row>
    <row r="1360" spans="2:128" hidden="1">
      <c r="B1360" s="519" t="s">
        <v>1061</v>
      </c>
      <c r="C1360" s="519"/>
      <c r="D1360" s="519"/>
      <c r="E1360" s="519"/>
      <c r="F1360" s="519">
        <v>1</v>
      </c>
      <c r="G1360" s="519"/>
      <c r="H1360" s="519">
        <v>9</v>
      </c>
      <c r="I1360" s="519">
        <v>3</v>
      </c>
      <c r="J1360" s="519" t="str">
        <f t="shared" si="66"/>
        <v>SDN15010903</v>
      </c>
      <c r="K1360" s="519">
        <v>630</v>
      </c>
      <c r="M1360" s="337" t="s">
        <v>631</v>
      </c>
      <c r="N1360" s="519" t="s">
        <v>1058</v>
      </c>
      <c r="O1360" s="519" t="s">
        <v>1060</v>
      </c>
      <c r="P1360" s="519">
        <v>23</v>
      </c>
      <c r="Q1360" s="183" t="str">
        <f t="shared" si="65"/>
        <v>SDN100223</v>
      </c>
      <c r="R1360" s="519">
        <v>10000</v>
      </c>
      <c r="S1360" s="519">
        <v>10000</v>
      </c>
      <c r="T1360" s="519">
        <v>10000</v>
      </c>
      <c r="U1360" s="519">
        <v>10000</v>
      </c>
      <c r="V1360" s="519">
        <v>10000</v>
      </c>
      <c r="W1360" s="519">
        <v>10000</v>
      </c>
      <c r="X1360" s="519">
        <v>10000</v>
      </c>
      <c r="Y1360" s="519">
        <v>10000</v>
      </c>
      <c r="Z1360" s="519">
        <v>10000</v>
      </c>
      <c r="AA1360" s="519">
        <v>10000</v>
      </c>
      <c r="AB1360" s="519">
        <v>10000</v>
      </c>
      <c r="AC1360" s="519">
        <v>10000</v>
      </c>
      <c r="AD1360" s="519">
        <v>10000</v>
      </c>
      <c r="AE1360" s="519">
        <v>10000</v>
      </c>
      <c r="AF1360" s="519">
        <v>10000</v>
      </c>
      <c r="AG1360" s="519">
        <v>10000</v>
      </c>
      <c r="AH1360" s="519">
        <v>10000</v>
      </c>
      <c r="AI1360" s="519">
        <v>10000</v>
      </c>
      <c r="AJ1360" s="519">
        <v>10000</v>
      </c>
      <c r="AK1360" s="519">
        <v>10000</v>
      </c>
      <c r="AL1360" s="519">
        <v>10000</v>
      </c>
      <c r="AM1360" s="519">
        <v>10000</v>
      </c>
      <c r="AN1360" s="519">
        <v>10000</v>
      </c>
      <c r="AO1360" s="519">
        <v>10000</v>
      </c>
      <c r="AP1360" s="519">
        <v>10000</v>
      </c>
      <c r="AQ1360" s="519">
        <v>0</v>
      </c>
      <c r="AR1360" s="519">
        <v>0</v>
      </c>
      <c r="AS1360" s="519">
        <v>0</v>
      </c>
      <c r="AT1360" s="519">
        <v>0</v>
      </c>
      <c r="AU1360" s="519">
        <v>0</v>
      </c>
      <c r="AV1360" s="519">
        <v>0</v>
      </c>
      <c r="AW1360" s="519">
        <v>0</v>
      </c>
      <c r="AX1360" s="519">
        <v>0</v>
      </c>
      <c r="AY1360" s="519">
        <v>0</v>
      </c>
      <c r="AZ1360" s="519">
        <v>0</v>
      </c>
      <c r="BA1360" s="519">
        <v>0</v>
      </c>
      <c r="BB1360" s="519">
        <v>0</v>
      </c>
      <c r="BC1360" s="519">
        <v>0</v>
      </c>
      <c r="BD1360" s="519">
        <v>0</v>
      </c>
      <c r="BE1360" s="519">
        <v>0</v>
      </c>
      <c r="BF1360" s="519">
        <v>0</v>
      </c>
      <c r="BG1360" s="519">
        <v>0</v>
      </c>
      <c r="BH1360" s="519">
        <v>0</v>
      </c>
      <c r="BI1360" s="519">
        <v>0</v>
      </c>
      <c r="BJ1360" s="519">
        <v>0</v>
      </c>
      <c r="BK1360" s="519">
        <v>0</v>
      </c>
      <c r="BL1360" s="519">
        <v>0</v>
      </c>
      <c r="BM1360" s="519">
        <v>0</v>
      </c>
      <c r="BN1360" s="519">
        <v>0</v>
      </c>
      <c r="BO1360" s="519">
        <v>0</v>
      </c>
      <c r="BP1360" s="519">
        <v>0</v>
      </c>
      <c r="BQ1360" s="519">
        <v>0</v>
      </c>
      <c r="BR1360" s="519">
        <v>0</v>
      </c>
      <c r="BS1360" s="519">
        <v>0</v>
      </c>
      <c r="BT1360" s="519">
        <v>0</v>
      </c>
      <c r="BU1360" s="519">
        <v>0</v>
      </c>
      <c r="BV1360" s="519">
        <v>0</v>
      </c>
      <c r="BW1360" s="519">
        <v>0</v>
      </c>
      <c r="BX1360" s="519">
        <v>0</v>
      </c>
      <c r="BY1360" s="519">
        <v>0</v>
      </c>
      <c r="BZ1360" s="519">
        <v>0</v>
      </c>
      <c r="CA1360" s="519">
        <v>0</v>
      </c>
      <c r="CB1360" s="519">
        <v>0</v>
      </c>
      <c r="CC1360" s="519">
        <v>0</v>
      </c>
      <c r="CD1360" s="519">
        <v>0</v>
      </c>
      <c r="CE1360" s="519">
        <v>0</v>
      </c>
      <c r="CF1360" s="519">
        <v>0</v>
      </c>
      <c r="CG1360" s="519">
        <v>0</v>
      </c>
      <c r="CH1360" s="519">
        <v>0</v>
      </c>
      <c r="CI1360" s="519">
        <v>0</v>
      </c>
      <c r="CJ1360" s="519">
        <v>0</v>
      </c>
      <c r="CK1360" s="519">
        <v>0</v>
      </c>
      <c r="CL1360" s="519">
        <v>0</v>
      </c>
      <c r="CM1360" s="519">
        <v>0</v>
      </c>
      <c r="CN1360" s="519">
        <v>0</v>
      </c>
      <c r="CO1360" s="519">
        <v>0</v>
      </c>
      <c r="CP1360" s="519">
        <v>0</v>
      </c>
      <c r="CQ1360" s="519">
        <v>0</v>
      </c>
      <c r="CR1360" s="519">
        <v>0</v>
      </c>
      <c r="CS1360" s="519">
        <v>0</v>
      </c>
      <c r="CT1360" s="519">
        <v>0</v>
      </c>
      <c r="CU1360" s="519">
        <v>0</v>
      </c>
      <c r="CV1360" s="519">
        <v>0</v>
      </c>
      <c r="CW1360" s="519">
        <v>0</v>
      </c>
      <c r="CX1360" s="519">
        <v>0</v>
      </c>
      <c r="CY1360" s="519">
        <v>0</v>
      </c>
      <c r="CZ1360" s="519">
        <v>0</v>
      </c>
      <c r="DA1360" s="519">
        <v>0</v>
      </c>
      <c r="DB1360" s="519">
        <v>0</v>
      </c>
      <c r="DC1360" s="519">
        <v>0</v>
      </c>
      <c r="DD1360" s="519">
        <v>0</v>
      </c>
      <c r="DE1360" s="519">
        <v>0</v>
      </c>
      <c r="DF1360" s="519">
        <v>0</v>
      </c>
      <c r="DG1360" s="519">
        <v>0</v>
      </c>
      <c r="DH1360" s="519">
        <v>0</v>
      </c>
      <c r="DI1360" s="519">
        <v>0</v>
      </c>
      <c r="DJ1360" s="519">
        <v>0</v>
      </c>
      <c r="DK1360" s="519">
        <v>0</v>
      </c>
      <c r="DL1360" s="519">
        <v>0</v>
      </c>
      <c r="DM1360" s="519">
        <v>0</v>
      </c>
      <c r="DN1360" s="519">
        <v>0</v>
      </c>
      <c r="DO1360" s="519">
        <v>0</v>
      </c>
      <c r="DP1360" s="519">
        <v>0</v>
      </c>
      <c r="DQ1360" s="519">
        <v>0</v>
      </c>
      <c r="DR1360" s="519">
        <v>0</v>
      </c>
      <c r="DS1360" s="519">
        <v>0</v>
      </c>
      <c r="DT1360" s="519">
        <v>0</v>
      </c>
      <c r="DU1360" s="519">
        <v>0</v>
      </c>
      <c r="DV1360" s="519">
        <v>0</v>
      </c>
      <c r="DW1360" s="519">
        <v>0</v>
      </c>
      <c r="DX1360" s="519">
        <v>0</v>
      </c>
    </row>
    <row r="1361" spans="2:128" hidden="1">
      <c r="B1361" s="519" t="s">
        <v>1061</v>
      </c>
      <c r="C1361" s="519"/>
      <c r="D1361" s="519"/>
      <c r="E1361" s="519"/>
      <c r="F1361" s="519">
        <v>1</v>
      </c>
      <c r="G1361" s="519"/>
      <c r="H1361" s="519">
        <v>9</v>
      </c>
      <c r="I1361" s="519">
        <v>4</v>
      </c>
      <c r="J1361" s="519" t="str">
        <f t="shared" si="66"/>
        <v>SDN15010904</v>
      </c>
      <c r="K1361" s="519">
        <v>630</v>
      </c>
      <c r="M1361" s="337" t="s">
        <v>631</v>
      </c>
      <c r="N1361" s="519" t="s">
        <v>1058</v>
      </c>
      <c r="O1361" s="519" t="s">
        <v>1060</v>
      </c>
      <c r="P1361" s="519">
        <v>24</v>
      </c>
      <c r="Q1361" s="183" t="str">
        <f t="shared" si="65"/>
        <v>SDN100224</v>
      </c>
      <c r="R1361" s="519">
        <v>10000</v>
      </c>
      <c r="S1361" s="519">
        <v>10000</v>
      </c>
      <c r="T1361" s="519">
        <v>10000</v>
      </c>
      <c r="U1361" s="519">
        <v>10000</v>
      </c>
      <c r="V1361" s="519">
        <v>10000</v>
      </c>
      <c r="W1361" s="519">
        <v>10000</v>
      </c>
      <c r="X1361" s="519">
        <v>10000</v>
      </c>
      <c r="Y1361" s="519">
        <v>10000</v>
      </c>
      <c r="Z1361" s="519">
        <v>10000</v>
      </c>
      <c r="AA1361" s="519">
        <v>10000</v>
      </c>
      <c r="AB1361" s="519">
        <v>10000</v>
      </c>
      <c r="AC1361" s="519">
        <v>10000</v>
      </c>
      <c r="AD1361" s="519">
        <v>10000</v>
      </c>
      <c r="AE1361" s="519">
        <v>10000</v>
      </c>
      <c r="AF1361" s="519">
        <v>10000</v>
      </c>
      <c r="AG1361" s="519">
        <v>10000</v>
      </c>
      <c r="AH1361" s="519">
        <v>10000</v>
      </c>
      <c r="AI1361" s="519">
        <v>10000</v>
      </c>
      <c r="AJ1361" s="519">
        <v>10000</v>
      </c>
      <c r="AK1361" s="519">
        <v>10000</v>
      </c>
      <c r="AL1361" s="519">
        <v>10000</v>
      </c>
      <c r="AM1361" s="519">
        <v>10000</v>
      </c>
      <c r="AN1361" s="519">
        <v>10000</v>
      </c>
      <c r="AO1361" s="519">
        <v>10000</v>
      </c>
      <c r="AP1361" s="519">
        <v>10000</v>
      </c>
      <c r="AQ1361" s="519">
        <v>0</v>
      </c>
      <c r="AR1361" s="519">
        <v>0</v>
      </c>
      <c r="AS1361" s="519">
        <v>0</v>
      </c>
      <c r="AT1361" s="519">
        <v>0</v>
      </c>
      <c r="AU1361" s="519">
        <v>0</v>
      </c>
      <c r="AV1361" s="519">
        <v>0</v>
      </c>
      <c r="AW1361" s="519">
        <v>0</v>
      </c>
      <c r="AX1361" s="519">
        <v>0</v>
      </c>
      <c r="AY1361" s="519">
        <v>0</v>
      </c>
      <c r="AZ1361" s="519">
        <v>0</v>
      </c>
      <c r="BA1361" s="519">
        <v>0</v>
      </c>
      <c r="BB1361" s="519">
        <v>0</v>
      </c>
      <c r="BC1361" s="519">
        <v>0</v>
      </c>
      <c r="BD1361" s="519">
        <v>0</v>
      </c>
      <c r="BE1361" s="519">
        <v>0</v>
      </c>
      <c r="BF1361" s="519">
        <v>0</v>
      </c>
      <c r="BG1361" s="519">
        <v>0</v>
      </c>
      <c r="BH1361" s="519">
        <v>0</v>
      </c>
      <c r="BI1361" s="519">
        <v>0</v>
      </c>
      <c r="BJ1361" s="519">
        <v>0</v>
      </c>
      <c r="BK1361" s="519">
        <v>0</v>
      </c>
      <c r="BL1361" s="519">
        <v>0</v>
      </c>
      <c r="BM1361" s="519">
        <v>0</v>
      </c>
      <c r="BN1361" s="519">
        <v>0</v>
      </c>
      <c r="BO1361" s="519">
        <v>0</v>
      </c>
      <c r="BP1361" s="519">
        <v>0</v>
      </c>
      <c r="BQ1361" s="519">
        <v>0</v>
      </c>
      <c r="BR1361" s="519">
        <v>0</v>
      </c>
      <c r="BS1361" s="519">
        <v>0</v>
      </c>
      <c r="BT1361" s="519">
        <v>0</v>
      </c>
      <c r="BU1361" s="519">
        <v>0</v>
      </c>
      <c r="BV1361" s="519">
        <v>0</v>
      </c>
      <c r="BW1361" s="519">
        <v>0</v>
      </c>
      <c r="BX1361" s="519">
        <v>0</v>
      </c>
      <c r="BY1361" s="519">
        <v>0</v>
      </c>
      <c r="BZ1361" s="519">
        <v>0</v>
      </c>
      <c r="CA1361" s="519">
        <v>0</v>
      </c>
      <c r="CB1361" s="519">
        <v>0</v>
      </c>
      <c r="CC1361" s="519">
        <v>0</v>
      </c>
      <c r="CD1361" s="519">
        <v>0</v>
      </c>
      <c r="CE1361" s="519">
        <v>0</v>
      </c>
      <c r="CF1361" s="519">
        <v>0</v>
      </c>
      <c r="CG1361" s="519">
        <v>0</v>
      </c>
      <c r="CH1361" s="519">
        <v>0</v>
      </c>
      <c r="CI1361" s="519">
        <v>0</v>
      </c>
      <c r="CJ1361" s="519">
        <v>0</v>
      </c>
      <c r="CK1361" s="519">
        <v>0</v>
      </c>
      <c r="CL1361" s="519">
        <v>0</v>
      </c>
      <c r="CM1361" s="519">
        <v>0</v>
      </c>
      <c r="CN1361" s="519">
        <v>0</v>
      </c>
      <c r="CO1361" s="519">
        <v>0</v>
      </c>
      <c r="CP1361" s="519">
        <v>0</v>
      </c>
      <c r="CQ1361" s="519">
        <v>0</v>
      </c>
      <c r="CR1361" s="519">
        <v>0</v>
      </c>
      <c r="CS1361" s="519">
        <v>0</v>
      </c>
      <c r="CT1361" s="519">
        <v>0</v>
      </c>
      <c r="CU1361" s="519">
        <v>0</v>
      </c>
      <c r="CV1361" s="519">
        <v>0</v>
      </c>
      <c r="CW1361" s="519">
        <v>0</v>
      </c>
      <c r="CX1361" s="519">
        <v>0</v>
      </c>
      <c r="CY1361" s="519">
        <v>0</v>
      </c>
      <c r="CZ1361" s="519">
        <v>0</v>
      </c>
      <c r="DA1361" s="519">
        <v>0</v>
      </c>
      <c r="DB1361" s="519">
        <v>0</v>
      </c>
      <c r="DC1361" s="519">
        <v>0</v>
      </c>
      <c r="DD1361" s="519">
        <v>0</v>
      </c>
      <c r="DE1361" s="519">
        <v>0</v>
      </c>
      <c r="DF1361" s="519">
        <v>0</v>
      </c>
      <c r="DG1361" s="519">
        <v>0</v>
      </c>
      <c r="DH1361" s="519">
        <v>0</v>
      </c>
      <c r="DI1361" s="519">
        <v>0</v>
      </c>
      <c r="DJ1361" s="519">
        <v>0</v>
      </c>
      <c r="DK1361" s="519">
        <v>0</v>
      </c>
      <c r="DL1361" s="519">
        <v>0</v>
      </c>
      <c r="DM1361" s="519">
        <v>0</v>
      </c>
      <c r="DN1361" s="519">
        <v>0</v>
      </c>
      <c r="DO1361" s="519">
        <v>0</v>
      </c>
      <c r="DP1361" s="519">
        <v>0</v>
      </c>
      <c r="DQ1361" s="519">
        <v>0</v>
      </c>
      <c r="DR1361" s="519">
        <v>0</v>
      </c>
      <c r="DS1361" s="519">
        <v>0</v>
      </c>
      <c r="DT1361" s="519">
        <v>0</v>
      </c>
      <c r="DU1361" s="519">
        <v>0</v>
      </c>
      <c r="DV1361" s="519">
        <v>0</v>
      </c>
      <c r="DW1361" s="519">
        <v>0</v>
      </c>
      <c r="DX1361" s="519">
        <v>0</v>
      </c>
    </row>
    <row r="1362" spans="2:128" hidden="1">
      <c r="B1362" s="519" t="s">
        <v>1061</v>
      </c>
      <c r="C1362" s="519"/>
      <c r="D1362" s="519"/>
      <c r="E1362" s="519"/>
      <c r="F1362" s="519">
        <v>1</v>
      </c>
      <c r="G1362" s="519"/>
      <c r="H1362" s="519">
        <v>9</v>
      </c>
      <c r="I1362" s="519">
        <v>5</v>
      </c>
      <c r="J1362" s="519" t="str">
        <f t="shared" si="66"/>
        <v>SDN15010905</v>
      </c>
      <c r="K1362" s="519">
        <v>630</v>
      </c>
      <c r="M1362" s="337" t="s">
        <v>631</v>
      </c>
      <c r="N1362" s="519" t="s">
        <v>1058</v>
      </c>
      <c r="O1362" s="519" t="s">
        <v>1060</v>
      </c>
      <c r="P1362" s="519">
        <v>25</v>
      </c>
      <c r="Q1362" s="183" t="str">
        <f t="shared" si="65"/>
        <v>SDN100225</v>
      </c>
      <c r="R1362" s="519">
        <v>10000</v>
      </c>
      <c r="S1362" s="519">
        <v>10000</v>
      </c>
      <c r="T1362" s="519">
        <v>10000</v>
      </c>
      <c r="U1362" s="519">
        <v>10000</v>
      </c>
      <c r="V1362" s="519">
        <v>10000</v>
      </c>
      <c r="W1362" s="519">
        <v>10000</v>
      </c>
      <c r="X1362" s="519">
        <v>10000</v>
      </c>
      <c r="Y1362" s="519">
        <v>10000</v>
      </c>
      <c r="Z1362" s="519">
        <v>10000</v>
      </c>
      <c r="AA1362" s="519">
        <v>10000</v>
      </c>
      <c r="AB1362" s="519">
        <v>10000</v>
      </c>
      <c r="AC1362" s="519">
        <v>10000</v>
      </c>
      <c r="AD1362" s="519">
        <v>10000</v>
      </c>
      <c r="AE1362" s="519">
        <v>10000</v>
      </c>
      <c r="AF1362" s="519">
        <v>10000</v>
      </c>
      <c r="AG1362" s="519">
        <v>10000</v>
      </c>
      <c r="AH1362" s="519">
        <v>10000</v>
      </c>
      <c r="AI1362" s="519">
        <v>10000</v>
      </c>
      <c r="AJ1362" s="519">
        <v>10000</v>
      </c>
      <c r="AK1362" s="519">
        <v>10000</v>
      </c>
      <c r="AL1362" s="519">
        <v>10000</v>
      </c>
      <c r="AM1362" s="519">
        <v>10000</v>
      </c>
      <c r="AN1362" s="519">
        <v>10000</v>
      </c>
      <c r="AO1362" s="519">
        <v>10000</v>
      </c>
      <c r="AP1362" s="519">
        <v>10000</v>
      </c>
      <c r="AQ1362" s="519">
        <v>0</v>
      </c>
      <c r="AR1362" s="519">
        <v>0</v>
      </c>
      <c r="AS1362" s="519">
        <v>0</v>
      </c>
      <c r="AT1362" s="519">
        <v>0</v>
      </c>
      <c r="AU1362" s="519">
        <v>0</v>
      </c>
      <c r="AV1362" s="519">
        <v>0</v>
      </c>
      <c r="AW1362" s="519">
        <v>0</v>
      </c>
      <c r="AX1362" s="519">
        <v>0</v>
      </c>
      <c r="AY1362" s="519">
        <v>0</v>
      </c>
      <c r="AZ1362" s="519">
        <v>0</v>
      </c>
      <c r="BA1362" s="519">
        <v>0</v>
      </c>
      <c r="BB1362" s="519">
        <v>0</v>
      </c>
      <c r="BC1362" s="519">
        <v>0</v>
      </c>
      <c r="BD1362" s="519">
        <v>0</v>
      </c>
      <c r="BE1362" s="519">
        <v>0</v>
      </c>
      <c r="BF1362" s="519">
        <v>0</v>
      </c>
      <c r="BG1362" s="519">
        <v>0</v>
      </c>
      <c r="BH1362" s="519">
        <v>0</v>
      </c>
      <c r="BI1362" s="519">
        <v>0</v>
      </c>
      <c r="BJ1362" s="519">
        <v>0</v>
      </c>
      <c r="BK1362" s="519">
        <v>0</v>
      </c>
      <c r="BL1362" s="519">
        <v>0</v>
      </c>
      <c r="BM1362" s="519">
        <v>0</v>
      </c>
      <c r="BN1362" s="519">
        <v>0</v>
      </c>
      <c r="BO1362" s="519">
        <v>0</v>
      </c>
      <c r="BP1362" s="519">
        <v>0</v>
      </c>
      <c r="BQ1362" s="519">
        <v>0</v>
      </c>
      <c r="BR1362" s="519">
        <v>0</v>
      </c>
      <c r="BS1362" s="519">
        <v>0</v>
      </c>
      <c r="BT1362" s="519">
        <v>0</v>
      </c>
      <c r="BU1362" s="519">
        <v>0</v>
      </c>
      <c r="BV1362" s="519">
        <v>0</v>
      </c>
      <c r="BW1362" s="519">
        <v>0</v>
      </c>
      <c r="BX1362" s="519">
        <v>0</v>
      </c>
      <c r="BY1362" s="519">
        <v>0</v>
      </c>
      <c r="BZ1362" s="519">
        <v>0</v>
      </c>
      <c r="CA1362" s="519">
        <v>0</v>
      </c>
      <c r="CB1362" s="519">
        <v>0</v>
      </c>
      <c r="CC1362" s="519">
        <v>0</v>
      </c>
      <c r="CD1362" s="519">
        <v>0</v>
      </c>
      <c r="CE1362" s="519">
        <v>0</v>
      </c>
      <c r="CF1362" s="519">
        <v>0</v>
      </c>
      <c r="CG1362" s="519">
        <v>0</v>
      </c>
      <c r="CH1362" s="519">
        <v>0</v>
      </c>
      <c r="CI1362" s="519">
        <v>0</v>
      </c>
      <c r="CJ1362" s="519">
        <v>0</v>
      </c>
      <c r="CK1362" s="519">
        <v>0</v>
      </c>
      <c r="CL1362" s="519">
        <v>0</v>
      </c>
      <c r="CM1362" s="519">
        <v>0</v>
      </c>
      <c r="CN1362" s="519">
        <v>0</v>
      </c>
      <c r="CO1362" s="519">
        <v>0</v>
      </c>
      <c r="CP1362" s="519">
        <v>0</v>
      </c>
      <c r="CQ1362" s="519">
        <v>0</v>
      </c>
      <c r="CR1362" s="519">
        <v>0</v>
      </c>
      <c r="CS1362" s="519">
        <v>0</v>
      </c>
      <c r="CT1362" s="519">
        <v>0</v>
      </c>
      <c r="CU1362" s="519">
        <v>0</v>
      </c>
      <c r="CV1362" s="519">
        <v>0</v>
      </c>
      <c r="CW1362" s="519">
        <v>0</v>
      </c>
      <c r="CX1362" s="519">
        <v>0</v>
      </c>
      <c r="CY1362" s="519">
        <v>0</v>
      </c>
      <c r="CZ1362" s="519">
        <v>0</v>
      </c>
      <c r="DA1362" s="519">
        <v>0</v>
      </c>
      <c r="DB1362" s="519">
        <v>0</v>
      </c>
      <c r="DC1362" s="519">
        <v>0</v>
      </c>
      <c r="DD1362" s="519">
        <v>0</v>
      </c>
      <c r="DE1362" s="519">
        <v>0</v>
      </c>
      <c r="DF1362" s="519">
        <v>0</v>
      </c>
      <c r="DG1362" s="519">
        <v>0</v>
      </c>
      <c r="DH1362" s="519">
        <v>0</v>
      </c>
      <c r="DI1362" s="519">
        <v>0</v>
      </c>
      <c r="DJ1362" s="519">
        <v>0</v>
      </c>
      <c r="DK1362" s="519">
        <v>0</v>
      </c>
      <c r="DL1362" s="519">
        <v>0</v>
      </c>
      <c r="DM1362" s="519">
        <v>0</v>
      </c>
      <c r="DN1362" s="519">
        <v>0</v>
      </c>
      <c r="DO1362" s="519">
        <v>0</v>
      </c>
      <c r="DP1362" s="519">
        <v>0</v>
      </c>
      <c r="DQ1362" s="519">
        <v>0</v>
      </c>
      <c r="DR1362" s="519">
        <v>0</v>
      </c>
      <c r="DS1362" s="519">
        <v>0</v>
      </c>
      <c r="DT1362" s="519">
        <v>0</v>
      </c>
      <c r="DU1362" s="519">
        <v>0</v>
      </c>
      <c r="DV1362" s="519">
        <v>0</v>
      </c>
      <c r="DW1362" s="519">
        <v>0</v>
      </c>
      <c r="DX1362" s="519">
        <v>0</v>
      </c>
    </row>
    <row r="1363" spans="2:128" hidden="1">
      <c r="B1363" s="519" t="s">
        <v>1061</v>
      </c>
      <c r="C1363" s="519"/>
      <c r="D1363" s="519"/>
      <c r="E1363" s="519"/>
      <c r="F1363" s="519">
        <v>1</v>
      </c>
      <c r="G1363" s="519"/>
      <c r="H1363" s="519">
        <v>9</v>
      </c>
      <c r="I1363" s="519">
        <v>6</v>
      </c>
      <c r="J1363" s="519" t="str">
        <f t="shared" si="66"/>
        <v>SDN15010906</v>
      </c>
      <c r="K1363" s="519">
        <v>630</v>
      </c>
      <c r="M1363" s="337" t="s">
        <v>631</v>
      </c>
      <c r="N1363" s="519" t="s">
        <v>1058</v>
      </c>
      <c r="O1363" s="519" t="s">
        <v>1060</v>
      </c>
      <c r="P1363" s="519">
        <v>26</v>
      </c>
      <c r="Q1363" s="183" t="str">
        <f t="shared" si="65"/>
        <v>SDN100226</v>
      </c>
      <c r="R1363" s="519">
        <v>10000</v>
      </c>
      <c r="S1363" s="519">
        <v>10000</v>
      </c>
      <c r="T1363" s="519">
        <v>10000</v>
      </c>
      <c r="U1363" s="519">
        <v>10000</v>
      </c>
      <c r="V1363" s="519">
        <v>10000</v>
      </c>
      <c r="W1363" s="519">
        <v>10000</v>
      </c>
      <c r="X1363" s="519">
        <v>10000</v>
      </c>
      <c r="Y1363" s="519">
        <v>10000</v>
      </c>
      <c r="Z1363" s="519">
        <v>10000</v>
      </c>
      <c r="AA1363" s="519">
        <v>10000</v>
      </c>
      <c r="AB1363" s="519">
        <v>10000</v>
      </c>
      <c r="AC1363" s="519">
        <v>10000</v>
      </c>
      <c r="AD1363" s="519">
        <v>10000</v>
      </c>
      <c r="AE1363" s="519">
        <v>10000</v>
      </c>
      <c r="AF1363" s="519">
        <v>10000</v>
      </c>
      <c r="AG1363" s="519">
        <v>10000</v>
      </c>
      <c r="AH1363" s="519">
        <v>10000</v>
      </c>
      <c r="AI1363" s="519">
        <v>10000</v>
      </c>
      <c r="AJ1363" s="519">
        <v>10000</v>
      </c>
      <c r="AK1363" s="519">
        <v>10000</v>
      </c>
      <c r="AL1363" s="519">
        <v>10000</v>
      </c>
      <c r="AM1363" s="519">
        <v>10000</v>
      </c>
      <c r="AN1363" s="519">
        <v>10000</v>
      </c>
      <c r="AO1363" s="519">
        <v>10000</v>
      </c>
      <c r="AP1363" s="519">
        <v>10000</v>
      </c>
      <c r="AQ1363" s="519">
        <v>0</v>
      </c>
      <c r="AR1363" s="519">
        <v>0</v>
      </c>
      <c r="AS1363" s="519">
        <v>0</v>
      </c>
      <c r="AT1363" s="519">
        <v>0</v>
      </c>
      <c r="AU1363" s="519">
        <v>0</v>
      </c>
      <c r="AV1363" s="519">
        <v>0</v>
      </c>
      <c r="AW1363" s="519">
        <v>0</v>
      </c>
      <c r="AX1363" s="519">
        <v>0</v>
      </c>
      <c r="AY1363" s="519">
        <v>0</v>
      </c>
      <c r="AZ1363" s="519">
        <v>0</v>
      </c>
      <c r="BA1363" s="519">
        <v>0</v>
      </c>
      <c r="BB1363" s="519">
        <v>0</v>
      </c>
      <c r="BC1363" s="519">
        <v>0</v>
      </c>
      <c r="BD1363" s="519">
        <v>0</v>
      </c>
      <c r="BE1363" s="519">
        <v>0</v>
      </c>
      <c r="BF1363" s="519">
        <v>0</v>
      </c>
      <c r="BG1363" s="519">
        <v>0</v>
      </c>
      <c r="BH1363" s="519">
        <v>0</v>
      </c>
      <c r="BI1363" s="519">
        <v>0</v>
      </c>
      <c r="BJ1363" s="519">
        <v>0</v>
      </c>
      <c r="BK1363" s="519">
        <v>0</v>
      </c>
      <c r="BL1363" s="519">
        <v>0</v>
      </c>
      <c r="BM1363" s="519">
        <v>0</v>
      </c>
      <c r="BN1363" s="519">
        <v>0</v>
      </c>
      <c r="BO1363" s="519">
        <v>0</v>
      </c>
      <c r="BP1363" s="519">
        <v>0</v>
      </c>
      <c r="BQ1363" s="519">
        <v>0</v>
      </c>
      <c r="BR1363" s="519">
        <v>0</v>
      </c>
      <c r="BS1363" s="519">
        <v>0</v>
      </c>
      <c r="BT1363" s="519">
        <v>0</v>
      </c>
      <c r="BU1363" s="519">
        <v>0</v>
      </c>
      <c r="BV1363" s="519">
        <v>0</v>
      </c>
      <c r="BW1363" s="519">
        <v>0</v>
      </c>
      <c r="BX1363" s="519">
        <v>0</v>
      </c>
      <c r="BY1363" s="519">
        <v>0</v>
      </c>
      <c r="BZ1363" s="519">
        <v>0</v>
      </c>
      <c r="CA1363" s="519">
        <v>0</v>
      </c>
      <c r="CB1363" s="519">
        <v>0</v>
      </c>
      <c r="CC1363" s="519">
        <v>0</v>
      </c>
      <c r="CD1363" s="519">
        <v>0</v>
      </c>
      <c r="CE1363" s="519">
        <v>0</v>
      </c>
      <c r="CF1363" s="519">
        <v>0</v>
      </c>
      <c r="CG1363" s="519">
        <v>0</v>
      </c>
      <c r="CH1363" s="519">
        <v>0</v>
      </c>
      <c r="CI1363" s="519">
        <v>0</v>
      </c>
      <c r="CJ1363" s="519">
        <v>0</v>
      </c>
      <c r="CK1363" s="519">
        <v>0</v>
      </c>
      <c r="CL1363" s="519">
        <v>0</v>
      </c>
      <c r="CM1363" s="519">
        <v>0</v>
      </c>
      <c r="CN1363" s="519">
        <v>0</v>
      </c>
      <c r="CO1363" s="519">
        <v>0</v>
      </c>
      <c r="CP1363" s="519">
        <v>0</v>
      </c>
      <c r="CQ1363" s="519">
        <v>0</v>
      </c>
      <c r="CR1363" s="519">
        <v>0</v>
      </c>
      <c r="CS1363" s="519">
        <v>0</v>
      </c>
      <c r="CT1363" s="519">
        <v>0</v>
      </c>
      <c r="CU1363" s="519">
        <v>0</v>
      </c>
      <c r="CV1363" s="519">
        <v>0</v>
      </c>
      <c r="CW1363" s="519">
        <v>0</v>
      </c>
      <c r="CX1363" s="519">
        <v>0</v>
      </c>
      <c r="CY1363" s="519">
        <v>0</v>
      </c>
      <c r="CZ1363" s="519">
        <v>0</v>
      </c>
      <c r="DA1363" s="519">
        <v>0</v>
      </c>
      <c r="DB1363" s="519">
        <v>0</v>
      </c>
      <c r="DC1363" s="519">
        <v>0</v>
      </c>
      <c r="DD1363" s="519">
        <v>0</v>
      </c>
      <c r="DE1363" s="519">
        <v>0</v>
      </c>
      <c r="DF1363" s="519">
        <v>0</v>
      </c>
      <c r="DG1363" s="519">
        <v>0</v>
      </c>
      <c r="DH1363" s="519">
        <v>0</v>
      </c>
      <c r="DI1363" s="519">
        <v>0</v>
      </c>
      <c r="DJ1363" s="519">
        <v>0</v>
      </c>
      <c r="DK1363" s="519">
        <v>0</v>
      </c>
      <c r="DL1363" s="519">
        <v>0</v>
      </c>
      <c r="DM1363" s="519">
        <v>0</v>
      </c>
      <c r="DN1363" s="519">
        <v>0</v>
      </c>
      <c r="DO1363" s="519">
        <v>0</v>
      </c>
      <c r="DP1363" s="519">
        <v>0</v>
      </c>
      <c r="DQ1363" s="519">
        <v>0</v>
      </c>
      <c r="DR1363" s="519">
        <v>0</v>
      </c>
      <c r="DS1363" s="519">
        <v>0</v>
      </c>
      <c r="DT1363" s="519">
        <v>0</v>
      </c>
      <c r="DU1363" s="519">
        <v>0</v>
      </c>
      <c r="DV1363" s="519">
        <v>0</v>
      </c>
      <c r="DW1363" s="519">
        <v>0</v>
      </c>
      <c r="DX1363" s="519">
        <v>0</v>
      </c>
    </row>
    <row r="1364" spans="2:128" hidden="1">
      <c r="B1364" s="519" t="s">
        <v>1061</v>
      </c>
      <c r="C1364" s="519"/>
      <c r="D1364" s="519"/>
      <c r="E1364" s="519"/>
      <c r="F1364" s="519">
        <v>1</v>
      </c>
      <c r="G1364" s="519"/>
      <c r="H1364" s="519">
        <v>9</v>
      </c>
      <c r="I1364" s="519">
        <v>7</v>
      </c>
      <c r="J1364" s="519" t="str">
        <f t="shared" si="66"/>
        <v>SDN15010907</v>
      </c>
      <c r="K1364" s="519">
        <v>630</v>
      </c>
      <c r="M1364" s="337" t="s">
        <v>631</v>
      </c>
      <c r="N1364" s="519" t="s">
        <v>1058</v>
      </c>
      <c r="O1364" s="519" t="s">
        <v>1060</v>
      </c>
      <c r="P1364" s="519">
        <v>27</v>
      </c>
      <c r="Q1364" s="183" t="str">
        <f t="shared" si="65"/>
        <v>SDN100227</v>
      </c>
      <c r="R1364" s="519">
        <v>10000</v>
      </c>
      <c r="S1364" s="519">
        <v>10000</v>
      </c>
      <c r="T1364" s="519">
        <v>10000</v>
      </c>
      <c r="U1364" s="519">
        <v>10000</v>
      </c>
      <c r="V1364" s="519">
        <v>10000</v>
      </c>
      <c r="W1364" s="519">
        <v>10000</v>
      </c>
      <c r="X1364" s="519">
        <v>10000</v>
      </c>
      <c r="Y1364" s="519">
        <v>10000</v>
      </c>
      <c r="Z1364" s="519">
        <v>10000</v>
      </c>
      <c r="AA1364" s="519">
        <v>10000</v>
      </c>
      <c r="AB1364" s="519">
        <v>10000</v>
      </c>
      <c r="AC1364" s="519">
        <v>10000</v>
      </c>
      <c r="AD1364" s="519">
        <v>10000</v>
      </c>
      <c r="AE1364" s="519">
        <v>10000</v>
      </c>
      <c r="AF1364" s="519">
        <v>10000</v>
      </c>
      <c r="AG1364" s="519">
        <v>10000</v>
      </c>
      <c r="AH1364" s="519">
        <v>10000</v>
      </c>
      <c r="AI1364" s="519">
        <v>10000</v>
      </c>
      <c r="AJ1364" s="519">
        <v>10000</v>
      </c>
      <c r="AK1364" s="519">
        <v>10000</v>
      </c>
      <c r="AL1364" s="519">
        <v>10000</v>
      </c>
      <c r="AM1364" s="519">
        <v>10000</v>
      </c>
      <c r="AN1364" s="519">
        <v>10000</v>
      </c>
      <c r="AO1364" s="519">
        <v>10000</v>
      </c>
      <c r="AP1364" s="519">
        <v>10000</v>
      </c>
      <c r="AQ1364" s="519">
        <v>0</v>
      </c>
      <c r="AR1364" s="519">
        <v>0</v>
      </c>
      <c r="AS1364" s="519">
        <v>0</v>
      </c>
      <c r="AT1364" s="519">
        <v>0</v>
      </c>
      <c r="AU1364" s="519">
        <v>0</v>
      </c>
      <c r="AV1364" s="519">
        <v>0</v>
      </c>
      <c r="AW1364" s="519">
        <v>0</v>
      </c>
      <c r="AX1364" s="519">
        <v>0</v>
      </c>
      <c r="AY1364" s="519">
        <v>0</v>
      </c>
      <c r="AZ1364" s="519">
        <v>0</v>
      </c>
      <c r="BA1364" s="519">
        <v>0</v>
      </c>
      <c r="BB1364" s="519">
        <v>0</v>
      </c>
      <c r="BC1364" s="519">
        <v>0</v>
      </c>
      <c r="BD1364" s="519">
        <v>0</v>
      </c>
      <c r="BE1364" s="519">
        <v>0</v>
      </c>
      <c r="BF1364" s="519">
        <v>0</v>
      </c>
      <c r="BG1364" s="519">
        <v>0</v>
      </c>
      <c r="BH1364" s="519">
        <v>0</v>
      </c>
      <c r="BI1364" s="519">
        <v>0</v>
      </c>
      <c r="BJ1364" s="519">
        <v>0</v>
      </c>
      <c r="BK1364" s="519">
        <v>0</v>
      </c>
      <c r="BL1364" s="519">
        <v>0</v>
      </c>
      <c r="BM1364" s="519">
        <v>0</v>
      </c>
      <c r="BN1364" s="519">
        <v>0</v>
      </c>
      <c r="BO1364" s="519">
        <v>0</v>
      </c>
      <c r="BP1364" s="519">
        <v>0</v>
      </c>
      <c r="BQ1364" s="519">
        <v>0</v>
      </c>
      <c r="BR1364" s="519">
        <v>0</v>
      </c>
      <c r="BS1364" s="519">
        <v>0</v>
      </c>
      <c r="BT1364" s="519">
        <v>0</v>
      </c>
      <c r="BU1364" s="519">
        <v>0</v>
      </c>
      <c r="BV1364" s="519">
        <v>0</v>
      </c>
      <c r="BW1364" s="519">
        <v>0</v>
      </c>
      <c r="BX1364" s="519">
        <v>0</v>
      </c>
      <c r="BY1364" s="519">
        <v>0</v>
      </c>
      <c r="BZ1364" s="519">
        <v>0</v>
      </c>
      <c r="CA1364" s="519">
        <v>0</v>
      </c>
      <c r="CB1364" s="519">
        <v>0</v>
      </c>
      <c r="CC1364" s="519">
        <v>0</v>
      </c>
      <c r="CD1364" s="519">
        <v>0</v>
      </c>
      <c r="CE1364" s="519">
        <v>0</v>
      </c>
      <c r="CF1364" s="519">
        <v>0</v>
      </c>
      <c r="CG1364" s="519">
        <v>0</v>
      </c>
      <c r="CH1364" s="519">
        <v>0</v>
      </c>
      <c r="CI1364" s="519">
        <v>0</v>
      </c>
      <c r="CJ1364" s="519">
        <v>0</v>
      </c>
      <c r="CK1364" s="519">
        <v>0</v>
      </c>
      <c r="CL1364" s="519">
        <v>0</v>
      </c>
      <c r="CM1364" s="519">
        <v>0</v>
      </c>
      <c r="CN1364" s="519">
        <v>0</v>
      </c>
      <c r="CO1364" s="519">
        <v>0</v>
      </c>
      <c r="CP1364" s="519">
        <v>0</v>
      </c>
      <c r="CQ1364" s="519">
        <v>0</v>
      </c>
      <c r="CR1364" s="519">
        <v>0</v>
      </c>
      <c r="CS1364" s="519">
        <v>0</v>
      </c>
      <c r="CT1364" s="519">
        <v>0</v>
      </c>
      <c r="CU1364" s="519">
        <v>0</v>
      </c>
      <c r="CV1364" s="519">
        <v>0</v>
      </c>
      <c r="CW1364" s="519">
        <v>0</v>
      </c>
      <c r="CX1364" s="519">
        <v>0</v>
      </c>
      <c r="CY1364" s="519">
        <v>0</v>
      </c>
      <c r="CZ1364" s="519">
        <v>0</v>
      </c>
      <c r="DA1364" s="519">
        <v>0</v>
      </c>
      <c r="DB1364" s="519">
        <v>0</v>
      </c>
      <c r="DC1364" s="519">
        <v>0</v>
      </c>
      <c r="DD1364" s="519">
        <v>0</v>
      </c>
      <c r="DE1364" s="519">
        <v>0</v>
      </c>
      <c r="DF1364" s="519">
        <v>0</v>
      </c>
      <c r="DG1364" s="519">
        <v>0</v>
      </c>
      <c r="DH1364" s="519">
        <v>0</v>
      </c>
      <c r="DI1364" s="519">
        <v>0</v>
      </c>
      <c r="DJ1364" s="519">
        <v>0</v>
      </c>
      <c r="DK1364" s="519">
        <v>0</v>
      </c>
      <c r="DL1364" s="519">
        <v>0</v>
      </c>
      <c r="DM1364" s="519">
        <v>0</v>
      </c>
      <c r="DN1364" s="519">
        <v>0</v>
      </c>
      <c r="DO1364" s="519">
        <v>0</v>
      </c>
      <c r="DP1364" s="519">
        <v>0</v>
      </c>
      <c r="DQ1364" s="519">
        <v>0</v>
      </c>
      <c r="DR1364" s="519">
        <v>0</v>
      </c>
      <c r="DS1364" s="519">
        <v>0</v>
      </c>
      <c r="DT1364" s="519">
        <v>0</v>
      </c>
      <c r="DU1364" s="519">
        <v>0</v>
      </c>
      <c r="DV1364" s="519">
        <v>0</v>
      </c>
      <c r="DW1364" s="519">
        <v>0</v>
      </c>
      <c r="DX1364" s="519">
        <v>0</v>
      </c>
    </row>
    <row r="1365" spans="2:128" hidden="1">
      <c r="B1365" s="519" t="s">
        <v>1061</v>
      </c>
      <c r="C1365" s="519"/>
      <c r="D1365" s="519"/>
      <c r="E1365" s="519"/>
      <c r="F1365" s="519">
        <v>1</v>
      </c>
      <c r="G1365" s="519"/>
      <c r="H1365" s="519">
        <v>9</v>
      </c>
      <c r="I1365" s="519">
        <v>8</v>
      </c>
      <c r="J1365" s="519" t="str">
        <f t="shared" si="66"/>
        <v>SDN15010908</v>
      </c>
      <c r="K1365" s="519">
        <v>504</v>
      </c>
      <c r="M1365" s="337" t="s">
        <v>631</v>
      </c>
      <c r="N1365" s="519" t="s">
        <v>1058</v>
      </c>
      <c r="O1365" s="519" t="s">
        <v>1060</v>
      </c>
      <c r="P1365" s="519">
        <v>28</v>
      </c>
      <c r="Q1365" s="183" t="str">
        <f t="shared" si="65"/>
        <v>SDN100228</v>
      </c>
      <c r="R1365" s="519">
        <v>10000</v>
      </c>
      <c r="S1365" s="519">
        <v>10000</v>
      </c>
      <c r="T1365" s="519">
        <v>10000</v>
      </c>
      <c r="U1365" s="519">
        <v>10000</v>
      </c>
      <c r="V1365" s="519">
        <v>10000</v>
      </c>
      <c r="W1365" s="519">
        <v>10000</v>
      </c>
      <c r="X1365" s="519">
        <v>10000</v>
      </c>
      <c r="Y1365" s="519">
        <v>10000</v>
      </c>
      <c r="Z1365" s="519">
        <v>10000</v>
      </c>
      <c r="AA1365" s="519">
        <v>10000</v>
      </c>
      <c r="AB1365" s="519">
        <v>10000</v>
      </c>
      <c r="AC1365" s="519">
        <v>10000</v>
      </c>
      <c r="AD1365" s="519">
        <v>10000</v>
      </c>
      <c r="AE1365" s="519">
        <v>10000</v>
      </c>
      <c r="AF1365" s="519">
        <v>10000</v>
      </c>
      <c r="AG1365" s="519">
        <v>10000</v>
      </c>
      <c r="AH1365" s="519">
        <v>10000</v>
      </c>
      <c r="AI1365" s="519">
        <v>10000</v>
      </c>
      <c r="AJ1365" s="519">
        <v>10000</v>
      </c>
      <c r="AK1365" s="519">
        <v>10000</v>
      </c>
      <c r="AL1365" s="519">
        <v>10000</v>
      </c>
      <c r="AM1365" s="519">
        <v>10000</v>
      </c>
      <c r="AN1365" s="519">
        <v>10000</v>
      </c>
      <c r="AO1365" s="519">
        <v>10000</v>
      </c>
      <c r="AP1365" s="519">
        <v>10000</v>
      </c>
      <c r="AQ1365" s="519">
        <v>0</v>
      </c>
      <c r="AR1365" s="519">
        <v>0</v>
      </c>
      <c r="AS1365" s="519">
        <v>0</v>
      </c>
      <c r="AT1365" s="519">
        <v>0</v>
      </c>
      <c r="AU1365" s="519">
        <v>0</v>
      </c>
      <c r="AV1365" s="519">
        <v>0</v>
      </c>
      <c r="AW1365" s="519">
        <v>0</v>
      </c>
      <c r="AX1365" s="519">
        <v>0</v>
      </c>
      <c r="AY1365" s="519">
        <v>0</v>
      </c>
      <c r="AZ1365" s="519">
        <v>0</v>
      </c>
      <c r="BA1365" s="519">
        <v>0</v>
      </c>
      <c r="BB1365" s="519">
        <v>0</v>
      </c>
      <c r="BC1365" s="519">
        <v>0</v>
      </c>
      <c r="BD1365" s="519">
        <v>0</v>
      </c>
      <c r="BE1365" s="519">
        <v>0</v>
      </c>
      <c r="BF1365" s="519">
        <v>0</v>
      </c>
      <c r="BG1365" s="519">
        <v>0</v>
      </c>
      <c r="BH1365" s="519">
        <v>0</v>
      </c>
      <c r="BI1365" s="519">
        <v>0</v>
      </c>
      <c r="BJ1365" s="519">
        <v>0</v>
      </c>
      <c r="BK1365" s="519">
        <v>0</v>
      </c>
      <c r="BL1365" s="519">
        <v>0</v>
      </c>
      <c r="BM1365" s="519">
        <v>0</v>
      </c>
      <c r="BN1365" s="519">
        <v>0</v>
      </c>
      <c r="BO1365" s="519">
        <v>0</v>
      </c>
      <c r="BP1365" s="519">
        <v>0</v>
      </c>
      <c r="BQ1365" s="519">
        <v>0</v>
      </c>
      <c r="BR1365" s="519">
        <v>0</v>
      </c>
      <c r="BS1365" s="519">
        <v>0</v>
      </c>
      <c r="BT1365" s="519">
        <v>0</v>
      </c>
      <c r="BU1365" s="519">
        <v>0</v>
      </c>
      <c r="BV1365" s="519">
        <v>0</v>
      </c>
      <c r="BW1365" s="519">
        <v>0</v>
      </c>
      <c r="BX1365" s="519">
        <v>0</v>
      </c>
      <c r="BY1365" s="519">
        <v>0</v>
      </c>
      <c r="BZ1365" s="519">
        <v>0</v>
      </c>
      <c r="CA1365" s="519">
        <v>0</v>
      </c>
      <c r="CB1365" s="519">
        <v>0</v>
      </c>
      <c r="CC1365" s="519">
        <v>0</v>
      </c>
      <c r="CD1365" s="519">
        <v>0</v>
      </c>
      <c r="CE1365" s="519">
        <v>0</v>
      </c>
      <c r="CF1365" s="519">
        <v>0</v>
      </c>
      <c r="CG1365" s="519">
        <v>0</v>
      </c>
      <c r="CH1365" s="519">
        <v>0</v>
      </c>
      <c r="CI1365" s="519">
        <v>0</v>
      </c>
      <c r="CJ1365" s="519">
        <v>0</v>
      </c>
      <c r="CK1365" s="519">
        <v>0</v>
      </c>
      <c r="CL1365" s="519">
        <v>0</v>
      </c>
      <c r="CM1365" s="519">
        <v>0</v>
      </c>
      <c r="CN1365" s="519">
        <v>0</v>
      </c>
      <c r="CO1365" s="519">
        <v>0</v>
      </c>
      <c r="CP1365" s="519">
        <v>0</v>
      </c>
      <c r="CQ1365" s="519">
        <v>0</v>
      </c>
      <c r="CR1365" s="519">
        <v>0</v>
      </c>
      <c r="CS1365" s="519">
        <v>0</v>
      </c>
      <c r="CT1365" s="519">
        <v>0</v>
      </c>
      <c r="CU1365" s="519">
        <v>0</v>
      </c>
      <c r="CV1365" s="519">
        <v>0</v>
      </c>
      <c r="CW1365" s="519">
        <v>0</v>
      </c>
      <c r="CX1365" s="519">
        <v>0</v>
      </c>
      <c r="CY1365" s="519">
        <v>0</v>
      </c>
      <c r="CZ1365" s="519">
        <v>0</v>
      </c>
      <c r="DA1365" s="519">
        <v>0</v>
      </c>
      <c r="DB1365" s="519">
        <v>0</v>
      </c>
      <c r="DC1365" s="519">
        <v>0</v>
      </c>
      <c r="DD1365" s="519">
        <v>0</v>
      </c>
      <c r="DE1365" s="519">
        <v>0</v>
      </c>
      <c r="DF1365" s="519">
        <v>0</v>
      </c>
      <c r="DG1365" s="519">
        <v>0</v>
      </c>
      <c r="DH1365" s="519">
        <v>0</v>
      </c>
      <c r="DI1365" s="519">
        <v>0</v>
      </c>
      <c r="DJ1365" s="519">
        <v>0</v>
      </c>
      <c r="DK1365" s="519">
        <v>0</v>
      </c>
      <c r="DL1365" s="519">
        <v>0</v>
      </c>
      <c r="DM1365" s="519">
        <v>0</v>
      </c>
      <c r="DN1365" s="519">
        <v>0</v>
      </c>
      <c r="DO1365" s="519">
        <v>0</v>
      </c>
      <c r="DP1365" s="519">
        <v>0</v>
      </c>
      <c r="DQ1365" s="519">
        <v>0</v>
      </c>
      <c r="DR1365" s="519">
        <v>0</v>
      </c>
      <c r="DS1365" s="519">
        <v>0</v>
      </c>
      <c r="DT1365" s="519">
        <v>0</v>
      </c>
      <c r="DU1365" s="519">
        <v>0</v>
      </c>
      <c r="DV1365" s="519">
        <v>0</v>
      </c>
      <c r="DW1365" s="519">
        <v>0</v>
      </c>
      <c r="DX1365" s="519">
        <v>0</v>
      </c>
    </row>
    <row r="1366" spans="2:128" hidden="1">
      <c r="B1366" s="519" t="s">
        <v>1061</v>
      </c>
      <c r="C1366" s="519"/>
      <c r="D1366" s="519"/>
      <c r="E1366" s="519"/>
      <c r="F1366" s="519">
        <v>1</v>
      </c>
      <c r="G1366" s="519"/>
      <c r="H1366" s="519">
        <v>9</v>
      </c>
      <c r="I1366" s="519">
        <v>9</v>
      </c>
      <c r="J1366" s="519" t="str">
        <f t="shared" si="66"/>
        <v>SDN15010909</v>
      </c>
      <c r="K1366" s="519">
        <v>504</v>
      </c>
      <c r="M1366" s="337" t="s">
        <v>631</v>
      </c>
      <c r="N1366" s="519" t="s">
        <v>1058</v>
      </c>
      <c r="O1366" s="519" t="s">
        <v>1060</v>
      </c>
      <c r="P1366" s="519">
        <v>29</v>
      </c>
      <c r="Q1366" s="183" t="str">
        <f t="shared" si="65"/>
        <v>SDN100229</v>
      </c>
      <c r="R1366" s="519">
        <v>10000</v>
      </c>
      <c r="S1366" s="519">
        <v>10000</v>
      </c>
      <c r="T1366" s="519">
        <v>10000</v>
      </c>
      <c r="U1366" s="519">
        <v>10000</v>
      </c>
      <c r="V1366" s="519">
        <v>10000</v>
      </c>
      <c r="W1366" s="519">
        <v>10000</v>
      </c>
      <c r="X1366" s="519">
        <v>10000</v>
      </c>
      <c r="Y1366" s="519">
        <v>10000</v>
      </c>
      <c r="Z1366" s="519">
        <v>10000</v>
      </c>
      <c r="AA1366" s="519">
        <v>10000</v>
      </c>
      <c r="AB1366" s="519">
        <v>10000</v>
      </c>
      <c r="AC1366" s="519">
        <v>10000</v>
      </c>
      <c r="AD1366" s="519">
        <v>10000</v>
      </c>
      <c r="AE1366" s="519">
        <v>10000</v>
      </c>
      <c r="AF1366" s="519">
        <v>10000</v>
      </c>
      <c r="AG1366" s="519">
        <v>10000</v>
      </c>
      <c r="AH1366" s="519">
        <v>10000</v>
      </c>
      <c r="AI1366" s="519">
        <v>10000</v>
      </c>
      <c r="AJ1366" s="519">
        <v>10000</v>
      </c>
      <c r="AK1366" s="519">
        <v>10000</v>
      </c>
      <c r="AL1366" s="519">
        <v>10000</v>
      </c>
      <c r="AM1366" s="519">
        <v>10000</v>
      </c>
      <c r="AN1366" s="519">
        <v>10000</v>
      </c>
      <c r="AO1366" s="519">
        <v>10000</v>
      </c>
      <c r="AP1366" s="519">
        <v>10000</v>
      </c>
      <c r="AQ1366" s="519">
        <v>0</v>
      </c>
      <c r="AR1366" s="519">
        <v>0</v>
      </c>
      <c r="AS1366" s="519">
        <v>0</v>
      </c>
      <c r="AT1366" s="519">
        <v>0</v>
      </c>
      <c r="AU1366" s="519">
        <v>0</v>
      </c>
      <c r="AV1366" s="519">
        <v>0</v>
      </c>
      <c r="AW1366" s="519">
        <v>0</v>
      </c>
      <c r="AX1366" s="519">
        <v>0</v>
      </c>
      <c r="AY1366" s="519">
        <v>0</v>
      </c>
      <c r="AZ1366" s="519">
        <v>0</v>
      </c>
      <c r="BA1366" s="519">
        <v>0</v>
      </c>
      <c r="BB1366" s="519">
        <v>0</v>
      </c>
      <c r="BC1366" s="519">
        <v>0</v>
      </c>
      <c r="BD1366" s="519">
        <v>0</v>
      </c>
      <c r="BE1366" s="519">
        <v>0</v>
      </c>
      <c r="BF1366" s="519">
        <v>0</v>
      </c>
      <c r="BG1366" s="519">
        <v>0</v>
      </c>
      <c r="BH1366" s="519">
        <v>0</v>
      </c>
      <c r="BI1366" s="519">
        <v>0</v>
      </c>
      <c r="BJ1366" s="519">
        <v>0</v>
      </c>
      <c r="BK1366" s="519">
        <v>0</v>
      </c>
      <c r="BL1366" s="519">
        <v>0</v>
      </c>
      <c r="BM1366" s="519">
        <v>0</v>
      </c>
      <c r="BN1366" s="519">
        <v>0</v>
      </c>
      <c r="BO1366" s="519">
        <v>0</v>
      </c>
      <c r="BP1366" s="519">
        <v>0</v>
      </c>
      <c r="BQ1366" s="519">
        <v>0</v>
      </c>
      <c r="BR1366" s="519">
        <v>0</v>
      </c>
      <c r="BS1366" s="519">
        <v>0</v>
      </c>
      <c r="BT1366" s="519">
        <v>0</v>
      </c>
      <c r="BU1366" s="519">
        <v>0</v>
      </c>
      <c r="BV1366" s="519">
        <v>0</v>
      </c>
      <c r="BW1366" s="519">
        <v>0</v>
      </c>
      <c r="BX1366" s="519">
        <v>0</v>
      </c>
      <c r="BY1366" s="519">
        <v>0</v>
      </c>
      <c r="BZ1366" s="519">
        <v>0</v>
      </c>
      <c r="CA1366" s="519">
        <v>0</v>
      </c>
      <c r="CB1366" s="519">
        <v>0</v>
      </c>
      <c r="CC1366" s="519">
        <v>0</v>
      </c>
      <c r="CD1366" s="519">
        <v>0</v>
      </c>
      <c r="CE1366" s="519">
        <v>0</v>
      </c>
      <c r="CF1366" s="519">
        <v>0</v>
      </c>
      <c r="CG1366" s="519">
        <v>0</v>
      </c>
      <c r="CH1366" s="519">
        <v>0</v>
      </c>
      <c r="CI1366" s="519">
        <v>0</v>
      </c>
      <c r="CJ1366" s="519">
        <v>0</v>
      </c>
      <c r="CK1366" s="519">
        <v>0</v>
      </c>
      <c r="CL1366" s="519">
        <v>0</v>
      </c>
      <c r="CM1366" s="519">
        <v>0</v>
      </c>
      <c r="CN1366" s="519">
        <v>0</v>
      </c>
      <c r="CO1366" s="519">
        <v>0</v>
      </c>
      <c r="CP1366" s="519">
        <v>0</v>
      </c>
      <c r="CQ1366" s="519">
        <v>0</v>
      </c>
      <c r="CR1366" s="519">
        <v>0</v>
      </c>
      <c r="CS1366" s="519">
        <v>0</v>
      </c>
      <c r="CT1366" s="519">
        <v>0</v>
      </c>
      <c r="CU1366" s="519">
        <v>0</v>
      </c>
      <c r="CV1366" s="519">
        <v>0</v>
      </c>
      <c r="CW1366" s="519">
        <v>0</v>
      </c>
      <c r="CX1366" s="519">
        <v>0</v>
      </c>
      <c r="CY1366" s="519">
        <v>0</v>
      </c>
      <c r="CZ1366" s="519">
        <v>0</v>
      </c>
      <c r="DA1366" s="519">
        <v>0</v>
      </c>
      <c r="DB1366" s="519">
        <v>0</v>
      </c>
      <c r="DC1366" s="519">
        <v>0</v>
      </c>
      <c r="DD1366" s="519">
        <v>0</v>
      </c>
      <c r="DE1366" s="519">
        <v>0</v>
      </c>
      <c r="DF1366" s="519">
        <v>0</v>
      </c>
      <c r="DG1366" s="519">
        <v>0</v>
      </c>
      <c r="DH1366" s="519">
        <v>0</v>
      </c>
      <c r="DI1366" s="519">
        <v>0</v>
      </c>
      <c r="DJ1366" s="519">
        <v>0</v>
      </c>
      <c r="DK1366" s="519">
        <v>0</v>
      </c>
      <c r="DL1366" s="519">
        <v>0</v>
      </c>
      <c r="DM1366" s="519">
        <v>0</v>
      </c>
      <c r="DN1366" s="519">
        <v>0</v>
      </c>
      <c r="DO1366" s="519">
        <v>0</v>
      </c>
      <c r="DP1366" s="519">
        <v>0</v>
      </c>
      <c r="DQ1366" s="519">
        <v>0</v>
      </c>
      <c r="DR1366" s="519">
        <v>0</v>
      </c>
      <c r="DS1366" s="519">
        <v>0</v>
      </c>
      <c r="DT1366" s="519">
        <v>0</v>
      </c>
      <c r="DU1366" s="519">
        <v>0</v>
      </c>
      <c r="DV1366" s="519">
        <v>0</v>
      </c>
      <c r="DW1366" s="519">
        <v>0</v>
      </c>
      <c r="DX1366" s="519">
        <v>0</v>
      </c>
    </row>
    <row r="1367" spans="2:128" hidden="1">
      <c r="B1367" s="519" t="s">
        <v>1061</v>
      </c>
      <c r="C1367" s="519"/>
      <c r="D1367" s="519"/>
      <c r="E1367" s="519"/>
      <c r="F1367" s="519">
        <v>1</v>
      </c>
      <c r="G1367" s="519"/>
      <c r="H1367" s="519">
        <v>9</v>
      </c>
      <c r="I1367" s="519">
        <v>10</v>
      </c>
      <c r="J1367" s="519" t="str">
        <f t="shared" si="66"/>
        <v>SDN15010910</v>
      </c>
      <c r="K1367" s="519">
        <v>504</v>
      </c>
      <c r="M1367" s="337" t="s">
        <v>631</v>
      </c>
      <c r="N1367" s="519" t="s">
        <v>1058</v>
      </c>
      <c r="O1367" s="519" t="s">
        <v>1060</v>
      </c>
      <c r="P1367" s="519">
        <v>30</v>
      </c>
      <c r="Q1367" s="183" t="str">
        <f t="shared" si="65"/>
        <v>SDN100230</v>
      </c>
      <c r="R1367" s="519">
        <v>10000</v>
      </c>
      <c r="S1367" s="519">
        <v>10000</v>
      </c>
      <c r="T1367" s="519">
        <v>10000</v>
      </c>
      <c r="U1367" s="519">
        <v>10000</v>
      </c>
      <c r="V1367" s="519">
        <v>10000</v>
      </c>
      <c r="W1367" s="519">
        <v>10000</v>
      </c>
      <c r="X1367" s="519">
        <v>10000</v>
      </c>
      <c r="Y1367" s="519">
        <v>10000</v>
      </c>
      <c r="Z1367" s="519">
        <v>10000</v>
      </c>
      <c r="AA1367" s="519">
        <v>10000</v>
      </c>
      <c r="AB1367" s="519">
        <v>10000</v>
      </c>
      <c r="AC1367" s="519">
        <v>10000</v>
      </c>
      <c r="AD1367" s="519">
        <v>10000</v>
      </c>
      <c r="AE1367" s="519">
        <v>10000</v>
      </c>
      <c r="AF1367" s="519">
        <v>10000</v>
      </c>
      <c r="AG1367" s="519">
        <v>10000</v>
      </c>
      <c r="AH1367" s="519">
        <v>10000</v>
      </c>
      <c r="AI1367" s="519">
        <v>10000</v>
      </c>
      <c r="AJ1367" s="519">
        <v>10000</v>
      </c>
      <c r="AK1367" s="519">
        <v>10000</v>
      </c>
      <c r="AL1367" s="519">
        <v>10000</v>
      </c>
      <c r="AM1367" s="519">
        <v>10000</v>
      </c>
      <c r="AN1367" s="519">
        <v>10000</v>
      </c>
      <c r="AO1367" s="519">
        <v>10000</v>
      </c>
      <c r="AP1367" s="519">
        <v>10000</v>
      </c>
      <c r="AQ1367" s="519">
        <v>0</v>
      </c>
      <c r="AR1367" s="519">
        <v>0</v>
      </c>
      <c r="AS1367" s="519">
        <v>0</v>
      </c>
      <c r="AT1367" s="519">
        <v>0</v>
      </c>
      <c r="AU1367" s="519">
        <v>0</v>
      </c>
      <c r="AV1367" s="519">
        <v>0</v>
      </c>
      <c r="AW1367" s="519">
        <v>0</v>
      </c>
      <c r="AX1367" s="519">
        <v>0</v>
      </c>
      <c r="AY1367" s="519">
        <v>0</v>
      </c>
      <c r="AZ1367" s="519">
        <v>0</v>
      </c>
      <c r="BA1367" s="519">
        <v>0</v>
      </c>
      <c r="BB1367" s="519">
        <v>0</v>
      </c>
      <c r="BC1367" s="519">
        <v>0</v>
      </c>
      <c r="BD1367" s="519">
        <v>0</v>
      </c>
      <c r="BE1367" s="519">
        <v>0</v>
      </c>
      <c r="BF1367" s="519">
        <v>0</v>
      </c>
      <c r="BG1367" s="519">
        <v>0</v>
      </c>
      <c r="BH1367" s="519">
        <v>0</v>
      </c>
      <c r="BI1367" s="519">
        <v>0</v>
      </c>
      <c r="BJ1367" s="519">
        <v>0</v>
      </c>
      <c r="BK1367" s="519">
        <v>0</v>
      </c>
      <c r="BL1367" s="519">
        <v>0</v>
      </c>
      <c r="BM1367" s="519">
        <v>0</v>
      </c>
      <c r="BN1367" s="519">
        <v>0</v>
      </c>
      <c r="BO1367" s="519">
        <v>0</v>
      </c>
      <c r="BP1367" s="519">
        <v>0</v>
      </c>
      <c r="BQ1367" s="519">
        <v>0</v>
      </c>
      <c r="BR1367" s="519">
        <v>0</v>
      </c>
      <c r="BS1367" s="519">
        <v>0</v>
      </c>
      <c r="BT1367" s="519">
        <v>0</v>
      </c>
      <c r="BU1367" s="519">
        <v>0</v>
      </c>
      <c r="BV1367" s="519">
        <v>0</v>
      </c>
      <c r="BW1367" s="519">
        <v>0</v>
      </c>
      <c r="BX1367" s="519">
        <v>0</v>
      </c>
      <c r="BY1367" s="519">
        <v>0</v>
      </c>
      <c r="BZ1367" s="519">
        <v>0</v>
      </c>
      <c r="CA1367" s="519">
        <v>0</v>
      </c>
      <c r="CB1367" s="519">
        <v>0</v>
      </c>
      <c r="CC1367" s="519">
        <v>0</v>
      </c>
      <c r="CD1367" s="519">
        <v>0</v>
      </c>
      <c r="CE1367" s="519">
        <v>0</v>
      </c>
      <c r="CF1367" s="519">
        <v>0</v>
      </c>
      <c r="CG1367" s="519">
        <v>0</v>
      </c>
      <c r="CH1367" s="519">
        <v>0</v>
      </c>
      <c r="CI1367" s="519">
        <v>0</v>
      </c>
      <c r="CJ1367" s="519">
        <v>0</v>
      </c>
      <c r="CK1367" s="519">
        <v>0</v>
      </c>
      <c r="CL1367" s="519">
        <v>0</v>
      </c>
      <c r="CM1367" s="519">
        <v>0</v>
      </c>
      <c r="CN1367" s="519">
        <v>0</v>
      </c>
      <c r="CO1367" s="519">
        <v>0</v>
      </c>
      <c r="CP1367" s="519">
        <v>0</v>
      </c>
      <c r="CQ1367" s="519">
        <v>0</v>
      </c>
      <c r="CR1367" s="519">
        <v>0</v>
      </c>
      <c r="CS1367" s="519">
        <v>0</v>
      </c>
      <c r="CT1367" s="519">
        <v>0</v>
      </c>
      <c r="CU1367" s="519">
        <v>0</v>
      </c>
      <c r="CV1367" s="519">
        <v>0</v>
      </c>
      <c r="CW1367" s="519">
        <v>0</v>
      </c>
      <c r="CX1367" s="519">
        <v>0</v>
      </c>
      <c r="CY1367" s="519">
        <v>0</v>
      </c>
      <c r="CZ1367" s="519">
        <v>0</v>
      </c>
      <c r="DA1367" s="519">
        <v>0</v>
      </c>
      <c r="DB1367" s="519">
        <v>0</v>
      </c>
      <c r="DC1367" s="519">
        <v>0</v>
      </c>
      <c r="DD1367" s="519">
        <v>0</v>
      </c>
      <c r="DE1367" s="519">
        <v>0</v>
      </c>
      <c r="DF1367" s="519">
        <v>0</v>
      </c>
      <c r="DG1367" s="519">
        <v>0</v>
      </c>
      <c r="DH1367" s="519">
        <v>0</v>
      </c>
      <c r="DI1367" s="519">
        <v>0</v>
      </c>
      <c r="DJ1367" s="519">
        <v>0</v>
      </c>
      <c r="DK1367" s="519">
        <v>0</v>
      </c>
      <c r="DL1367" s="519">
        <v>0</v>
      </c>
      <c r="DM1367" s="519">
        <v>0</v>
      </c>
      <c r="DN1367" s="519">
        <v>0</v>
      </c>
      <c r="DO1367" s="519">
        <v>0</v>
      </c>
      <c r="DP1367" s="519">
        <v>0</v>
      </c>
      <c r="DQ1367" s="519">
        <v>0</v>
      </c>
      <c r="DR1367" s="519">
        <v>0</v>
      </c>
      <c r="DS1367" s="519">
        <v>0</v>
      </c>
      <c r="DT1367" s="519">
        <v>0</v>
      </c>
      <c r="DU1367" s="519">
        <v>0</v>
      </c>
      <c r="DV1367" s="519">
        <v>0</v>
      </c>
      <c r="DW1367" s="519">
        <v>0</v>
      </c>
      <c r="DX1367" s="519">
        <v>0</v>
      </c>
    </row>
    <row r="1368" spans="2:128" hidden="1">
      <c r="B1368" s="519" t="s">
        <v>1061</v>
      </c>
      <c r="C1368" s="519"/>
      <c r="D1368" s="519"/>
      <c r="E1368" s="519"/>
      <c r="F1368" s="519">
        <v>1</v>
      </c>
      <c r="G1368" s="519"/>
      <c r="H1368" s="519">
        <v>9</v>
      </c>
      <c r="I1368" s="519">
        <v>11</v>
      </c>
      <c r="J1368" s="519" t="str">
        <f t="shared" si="66"/>
        <v>SDN15010911</v>
      </c>
      <c r="K1368" s="519">
        <v>504</v>
      </c>
      <c r="M1368" s="337" t="s">
        <v>631</v>
      </c>
      <c r="N1368" s="519" t="s">
        <v>1058</v>
      </c>
      <c r="O1368" s="519" t="s">
        <v>1060</v>
      </c>
      <c r="P1368" s="519">
        <v>31</v>
      </c>
      <c r="Q1368" s="183" t="str">
        <f t="shared" si="65"/>
        <v>SDN100231</v>
      </c>
      <c r="R1368" s="519">
        <v>10000</v>
      </c>
      <c r="S1368" s="519">
        <v>10000</v>
      </c>
      <c r="T1368" s="519">
        <v>10000</v>
      </c>
      <c r="U1368" s="519">
        <v>10000</v>
      </c>
      <c r="V1368" s="519">
        <v>10000</v>
      </c>
      <c r="W1368" s="519">
        <v>10000</v>
      </c>
      <c r="X1368" s="519">
        <v>10000</v>
      </c>
      <c r="Y1368" s="519">
        <v>10000</v>
      </c>
      <c r="Z1368" s="519">
        <v>10000</v>
      </c>
      <c r="AA1368" s="519">
        <v>10000</v>
      </c>
      <c r="AB1368" s="519">
        <v>10000</v>
      </c>
      <c r="AC1368" s="519">
        <v>10000</v>
      </c>
      <c r="AD1368" s="519">
        <v>10000</v>
      </c>
      <c r="AE1368" s="519">
        <v>10000</v>
      </c>
      <c r="AF1368" s="519">
        <v>10000</v>
      </c>
      <c r="AG1368" s="519">
        <v>10000</v>
      </c>
      <c r="AH1368" s="519">
        <v>10000</v>
      </c>
      <c r="AI1368" s="519">
        <v>10000</v>
      </c>
      <c r="AJ1368" s="519">
        <v>10000</v>
      </c>
      <c r="AK1368" s="519">
        <v>10000</v>
      </c>
      <c r="AL1368" s="519">
        <v>10000</v>
      </c>
      <c r="AM1368" s="519">
        <v>10000</v>
      </c>
      <c r="AN1368" s="519">
        <v>10000</v>
      </c>
      <c r="AO1368" s="519">
        <v>10000</v>
      </c>
      <c r="AP1368" s="519">
        <v>10000</v>
      </c>
      <c r="AQ1368" s="519">
        <v>0</v>
      </c>
      <c r="AR1368" s="519">
        <v>0</v>
      </c>
      <c r="AS1368" s="519">
        <v>0</v>
      </c>
      <c r="AT1368" s="519">
        <v>0</v>
      </c>
      <c r="AU1368" s="519">
        <v>0</v>
      </c>
      <c r="AV1368" s="519">
        <v>0</v>
      </c>
      <c r="AW1368" s="519">
        <v>0</v>
      </c>
      <c r="AX1368" s="519">
        <v>0</v>
      </c>
      <c r="AY1368" s="519">
        <v>0</v>
      </c>
      <c r="AZ1368" s="519">
        <v>0</v>
      </c>
      <c r="BA1368" s="519">
        <v>0</v>
      </c>
      <c r="BB1368" s="519">
        <v>0</v>
      </c>
      <c r="BC1368" s="519">
        <v>0</v>
      </c>
      <c r="BD1368" s="519">
        <v>0</v>
      </c>
      <c r="BE1368" s="519">
        <v>0</v>
      </c>
      <c r="BF1368" s="519">
        <v>0</v>
      </c>
      <c r="BG1368" s="519">
        <v>0</v>
      </c>
      <c r="BH1368" s="519">
        <v>0</v>
      </c>
      <c r="BI1368" s="519">
        <v>0</v>
      </c>
      <c r="BJ1368" s="519">
        <v>0</v>
      </c>
      <c r="BK1368" s="519">
        <v>0</v>
      </c>
      <c r="BL1368" s="519">
        <v>0</v>
      </c>
      <c r="BM1368" s="519">
        <v>0</v>
      </c>
      <c r="BN1368" s="519">
        <v>0</v>
      </c>
      <c r="BO1368" s="519">
        <v>0</v>
      </c>
      <c r="BP1368" s="519">
        <v>0</v>
      </c>
      <c r="BQ1368" s="519">
        <v>0</v>
      </c>
      <c r="BR1368" s="519">
        <v>0</v>
      </c>
      <c r="BS1368" s="519">
        <v>0</v>
      </c>
      <c r="BT1368" s="519">
        <v>0</v>
      </c>
      <c r="BU1368" s="519">
        <v>0</v>
      </c>
      <c r="BV1368" s="519">
        <v>0</v>
      </c>
      <c r="BW1368" s="519">
        <v>0</v>
      </c>
      <c r="BX1368" s="519">
        <v>0</v>
      </c>
      <c r="BY1368" s="519">
        <v>0</v>
      </c>
      <c r="BZ1368" s="519">
        <v>0</v>
      </c>
      <c r="CA1368" s="519">
        <v>0</v>
      </c>
      <c r="CB1368" s="519">
        <v>0</v>
      </c>
      <c r="CC1368" s="519">
        <v>0</v>
      </c>
      <c r="CD1368" s="519">
        <v>0</v>
      </c>
      <c r="CE1368" s="519">
        <v>0</v>
      </c>
      <c r="CF1368" s="519">
        <v>0</v>
      </c>
      <c r="CG1368" s="519">
        <v>0</v>
      </c>
      <c r="CH1368" s="519">
        <v>0</v>
      </c>
      <c r="CI1368" s="519">
        <v>0</v>
      </c>
      <c r="CJ1368" s="519">
        <v>0</v>
      </c>
      <c r="CK1368" s="519">
        <v>0</v>
      </c>
      <c r="CL1368" s="519">
        <v>0</v>
      </c>
      <c r="CM1368" s="519">
        <v>0</v>
      </c>
      <c r="CN1368" s="519">
        <v>0</v>
      </c>
      <c r="CO1368" s="519">
        <v>0</v>
      </c>
      <c r="CP1368" s="519">
        <v>0</v>
      </c>
      <c r="CQ1368" s="519">
        <v>0</v>
      </c>
      <c r="CR1368" s="519">
        <v>0</v>
      </c>
      <c r="CS1368" s="519">
        <v>0</v>
      </c>
      <c r="CT1368" s="519">
        <v>0</v>
      </c>
      <c r="CU1368" s="519">
        <v>0</v>
      </c>
      <c r="CV1368" s="519">
        <v>0</v>
      </c>
      <c r="CW1368" s="519">
        <v>0</v>
      </c>
      <c r="CX1368" s="519">
        <v>0</v>
      </c>
      <c r="CY1368" s="519">
        <v>0</v>
      </c>
      <c r="CZ1368" s="519">
        <v>0</v>
      </c>
      <c r="DA1368" s="519">
        <v>0</v>
      </c>
      <c r="DB1368" s="519">
        <v>0</v>
      </c>
      <c r="DC1368" s="519">
        <v>0</v>
      </c>
      <c r="DD1368" s="519">
        <v>0</v>
      </c>
      <c r="DE1368" s="519">
        <v>0</v>
      </c>
      <c r="DF1368" s="519">
        <v>0</v>
      </c>
      <c r="DG1368" s="519">
        <v>0</v>
      </c>
      <c r="DH1368" s="519">
        <v>0</v>
      </c>
      <c r="DI1368" s="519">
        <v>0</v>
      </c>
      <c r="DJ1368" s="519">
        <v>0</v>
      </c>
      <c r="DK1368" s="519">
        <v>0</v>
      </c>
      <c r="DL1368" s="519">
        <v>0</v>
      </c>
      <c r="DM1368" s="519">
        <v>0</v>
      </c>
      <c r="DN1368" s="519">
        <v>0</v>
      </c>
      <c r="DO1368" s="519">
        <v>0</v>
      </c>
      <c r="DP1368" s="519">
        <v>0</v>
      </c>
      <c r="DQ1368" s="519">
        <v>0</v>
      </c>
      <c r="DR1368" s="519">
        <v>0</v>
      </c>
      <c r="DS1368" s="519">
        <v>0</v>
      </c>
      <c r="DT1368" s="519">
        <v>0</v>
      </c>
      <c r="DU1368" s="519">
        <v>0</v>
      </c>
      <c r="DV1368" s="519">
        <v>0</v>
      </c>
      <c r="DW1368" s="519">
        <v>0</v>
      </c>
      <c r="DX1368" s="519">
        <v>0</v>
      </c>
    </row>
    <row r="1369" spans="2:128" hidden="1">
      <c r="B1369" s="519" t="s">
        <v>1061</v>
      </c>
      <c r="C1369" s="519"/>
      <c r="D1369" s="519"/>
      <c r="E1369" s="519"/>
      <c r="F1369" s="519">
        <v>1</v>
      </c>
      <c r="G1369" s="519"/>
      <c r="H1369" s="519">
        <v>9</v>
      </c>
      <c r="I1369" s="519">
        <v>12</v>
      </c>
      <c r="J1369" s="519" t="str">
        <f t="shared" si="66"/>
        <v>SDN15010912</v>
      </c>
      <c r="K1369" s="519">
        <v>504</v>
      </c>
      <c r="M1369" s="337" t="s">
        <v>631</v>
      </c>
      <c r="N1369" s="519" t="s">
        <v>1058</v>
      </c>
      <c r="O1369" s="519" t="s">
        <v>1060</v>
      </c>
      <c r="P1369" s="519">
        <v>32</v>
      </c>
      <c r="Q1369" s="183" t="str">
        <f t="shared" si="65"/>
        <v>SDN100232</v>
      </c>
      <c r="R1369" s="519">
        <v>10000</v>
      </c>
      <c r="S1369" s="519">
        <v>10000</v>
      </c>
      <c r="T1369" s="519">
        <v>10000</v>
      </c>
      <c r="U1369" s="519">
        <v>10000</v>
      </c>
      <c r="V1369" s="519">
        <v>10000</v>
      </c>
      <c r="W1369" s="519">
        <v>10000</v>
      </c>
      <c r="X1369" s="519">
        <v>10000</v>
      </c>
      <c r="Y1369" s="519">
        <v>10000</v>
      </c>
      <c r="Z1369" s="519">
        <v>10000</v>
      </c>
      <c r="AA1369" s="519">
        <v>10000</v>
      </c>
      <c r="AB1369" s="519">
        <v>10000</v>
      </c>
      <c r="AC1369" s="519">
        <v>10000</v>
      </c>
      <c r="AD1369" s="519">
        <v>10000</v>
      </c>
      <c r="AE1369" s="519">
        <v>10000</v>
      </c>
      <c r="AF1369" s="519">
        <v>10000</v>
      </c>
      <c r="AG1369" s="519">
        <v>10000</v>
      </c>
      <c r="AH1369" s="519">
        <v>10000</v>
      </c>
      <c r="AI1369" s="519">
        <v>10000</v>
      </c>
      <c r="AJ1369" s="519">
        <v>10000</v>
      </c>
      <c r="AK1369" s="519">
        <v>10000</v>
      </c>
      <c r="AL1369" s="519">
        <v>10000</v>
      </c>
      <c r="AM1369" s="519">
        <v>10000</v>
      </c>
      <c r="AN1369" s="519">
        <v>10000</v>
      </c>
      <c r="AO1369" s="519">
        <v>10000</v>
      </c>
      <c r="AP1369" s="519">
        <v>10000</v>
      </c>
      <c r="AQ1369" s="519">
        <v>0</v>
      </c>
      <c r="AR1369" s="519">
        <v>0</v>
      </c>
      <c r="AS1369" s="519">
        <v>0</v>
      </c>
      <c r="AT1369" s="519">
        <v>0</v>
      </c>
      <c r="AU1369" s="519">
        <v>0</v>
      </c>
      <c r="AV1369" s="519">
        <v>0</v>
      </c>
      <c r="AW1369" s="519">
        <v>0</v>
      </c>
      <c r="AX1369" s="519">
        <v>0</v>
      </c>
      <c r="AY1369" s="519">
        <v>0</v>
      </c>
      <c r="AZ1369" s="519">
        <v>0</v>
      </c>
      <c r="BA1369" s="519">
        <v>0</v>
      </c>
      <c r="BB1369" s="519">
        <v>0</v>
      </c>
      <c r="BC1369" s="519">
        <v>0</v>
      </c>
      <c r="BD1369" s="519">
        <v>0</v>
      </c>
      <c r="BE1369" s="519">
        <v>0</v>
      </c>
      <c r="BF1369" s="519">
        <v>0</v>
      </c>
      <c r="BG1369" s="519">
        <v>0</v>
      </c>
      <c r="BH1369" s="519">
        <v>0</v>
      </c>
      <c r="BI1369" s="519">
        <v>0</v>
      </c>
      <c r="BJ1369" s="519">
        <v>0</v>
      </c>
      <c r="BK1369" s="519">
        <v>0</v>
      </c>
      <c r="BL1369" s="519">
        <v>0</v>
      </c>
      <c r="BM1369" s="519">
        <v>0</v>
      </c>
      <c r="BN1369" s="519">
        <v>0</v>
      </c>
      <c r="BO1369" s="519">
        <v>0</v>
      </c>
      <c r="BP1369" s="519">
        <v>0</v>
      </c>
      <c r="BQ1369" s="519">
        <v>0</v>
      </c>
      <c r="BR1369" s="519">
        <v>0</v>
      </c>
      <c r="BS1369" s="519">
        <v>0</v>
      </c>
      <c r="BT1369" s="519">
        <v>0</v>
      </c>
      <c r="BU1369" s="519">
        <v>0</v>
      </c>
      <c r="BV1369" s="519">
        <v>0</v>
      </c>
      <c r="BW1369" s="519">
        <v>0</v>
      </c>
      <c r="BX1369" s="519">
        <v>0</v>
      </c>
      <c r="BY1369" s="519">
        <v>0</v>
      </c>
      <c r="BZ1369" s="519">
        <v>0</v>
      </c>
      <c r="CA1369" s="519">
        <v>0</v>
      </c>
      <c r="CB1369" s="519">
        <v>0</v>
      </c>
      <c r="CC1369" s="519">
        <v>0</v>
      </c>
      <c r="CD1369" s="519">
        <v>0</v>
      </c>
      <c r="CE1369" s="519">
        <v>0</v>
      </c>
      <c r="CF1369" s="519">
        <v>0</v>
      </c>
      <c r="CG1369" s="519">
        <v>0</v>
      </c>
      <c r="CH1369" s="519">
        <v>0</v>
      </c>
      <c r="CI1369" s="519">
        <v>0</v>
      </c>
      <c r="CJ1369" s="519">
        <v>0</v>
      </c>
      <c r="CK1369" s="519">
        <v>0</v>
      </c>
      <c r="CL1369" s="519">
        <v>0</v>
      </c>
      <c r="CM1369" s="519">
        <v>0</v>
      </c>
      <c r="CN1369" s="519">
        <v>0</v>
      </c>
      <c r="CO1369" s="519">
        <v>0</v>
      </c>
      <c r="CP1369" s="519">
        <v>0</v>
      </c>
      <c r="CQ1369" s="519">
        <v>0</v>
      </c>
      <c r="CR1369" s="519">
        <v>0</v>
      </c>
      <c r="CS1369" s="519">
        <v>0</v>
      </c>
      <c r="CT1369" s="519">
        <v>0</v>
      </c>
      <c r="CU1369" s="519">
        <v>0</v>
      </c>
      <c r="CV1369" s="519">
        <v>0</v>
      </c>
      <c r="CW1369" s="519">
        <v>0</v>
      </c>
      <c r="CX1369" s="519">
        <v>0</v>
      </c>
      <c r="CY1369" s="519">
        <v>0</v>
      </c>
      <c r="CZ1369" s="519">
        <v>0</v>
      </c>
      <c r="DA1369" s="519">
        <v>0</v>
      </c>
      <c r="DB1369" s="519">
        <v>0</v>
      </c>
      <c r="DC1369" s="519">
        <v>0</v>
      </c>
      <c r="DD1369" s="519">
        <v>0</v>
      </c>
      <c r="DE1369" s="519">
        <v>0</v>
      </c>
      <c r="DF1369" s="519">
        <v>0</v>
      </c>
      <c r="DG1369" s="519">
        <v>0</v>
      </c>
      <c r="DH1369" s="519">
        <v>0</v>
      </c>
      <c r="DI1369" s="519">
        <v>0</v>
      </c>
      <c r="DJ1369" s="519">
        <v>0</v>
      </c>
      <c r="DK1369" s="519">
        <v>0</v>
      </c>
      <c r="DL1369" s="519">
        <v>0</v>
      </c>
      <c r="DM1369" s="519">
        <v>0</v>
      </c>
      <c r="DN1369" s="519">
        <v>0</v>
      </c>
      <c r="DO1369" s="519">
        <v>0</v>
      </c>
      <c r="DP1369" s="519">
        <v>0</v>
      </c>
      <c r="DQ1369" s="519">
        <v>0</v>
      </c>
      <c r="DR1369" s="519">
        <v>0</v>
      </c>
      <c r="DS1369" s="519">
        <v>0</v>
      </c>
      <c r="DT1369" s="519">
        <v>0</v>
      </c>
      <c r="DU1369" s="519">
        <v>0</v>
      </c>
      <c r="DV1369" s="519">
        <v>0</v>
      </c>
      <c r="DW1369" s="519">
        <v>0</v>
      </c>
      <c r="DX1369" s="519">
        <v>0</v>
      </c>
    </row>
    <row r="1370" spans="2:128" hidden="1">
      <c r="B1370" s="519" t="s">
        <v>1061</v>
      </c>
      <c r="C1370" s="519"/>
      <c r="D1370" s="519"/>
      <c r="E1370" s="519"/>
      <c r="F1370" s="519">
        <v>1</v>
      </c>
      <c r="G1370" s="519"/>
      <c r="H1370" s="519">
        <v>9</v>
      </c>
      <c r="I1370" s="519">
        <v>13</v>
      </c>
      <c r="J1370" s="519" t="str">
        <f t="shared" si="66"/>
        <v>SDN15010913</v>
      </c>
      <c r="K1370" s="519">
        <v>504</v>
      </c>
      <c r="M1370" s="337" t="s">
        <v>631</v>
      </c>
      <c r="N1370" s="519" t="s">
        <v>1058</v>
      </c>
      <c r="O1370" s="519" t="s">
        <v>1060</v>
      </c>
      <c r="P1370" s="519">
        <v>33</v>
      </c>
      <c r="Q1370" s="183" t="str">
        <f t="shared" si="65"/>
        <v>SDN100233</v>
      </c>
      <c r="R1370" s="519">
        <v>10000</v>
      </c>
      <c r="S1370" s="519">
        <v>10000</v>
      </c>
      <c r="T1370" s="519">
        <v>10000</v>
      </c>
      <c r="U1370" s="519">
        <v>10000</v>
      </c>
      <c r="V1370" s="519">
        <v>10000</v>
      </c>
      <c r="W1370" s="519">
        <v>10000</v>
      </c>
      <c r="X1370" s="519">
        <v>10000</v>
      </c>
      <c r="Y1370" s="519">
        <v>10000</v>
      </c>
      <c r="Z1370" s="519">
        <v>10000</v>
      </c>
      <c r="AA1370" s="519">
        <v>10000</v>
      </c>
      <c r="AB1370" s="519">
        <v>10000</v>
      </c>
      <c r="AC1370" s="519">
        <v>10000</v>
      </c>
      <c r="AD1370" s="519">
        <v>10000</v>
      </c>
      <c r="AE1370" s="519">
        <v>10000</v>
      </c>
      <c r="AF1370" s="519">
        <v>10000</v>
      </c>
      <c r="AG1370" s="519">
        <v>10000</v>
      </c>
      <c r="AH1370" s="519">
        <v>10000</v>
      </c>
      <c r="AI1370" s="519">
        <v>10000</v>
      </c>
      <c r="AJ1370" s="519">
        <v>10000</v>
      </c>
      <c r="AK1370" s="519">
        <v>10000</v>
      </c>
      <c r="AL1370" s="519">
        <v>10000</v>
      </c>
      <c r="AM1370" s="519">
        <v>10000</v>
      </c>
      <c r="AN1370" s="519">
        <v>10000</v>
      </c>
      <c r="AO1370" s="519">
        <v>10000</v>
      </c>
      <c r="AP1370" s="519">
        <v>10000</v>
      </c>
      <c r="AQ1370" s="519">
        <v>0</v>
      </c>
      <c r="AR1370" s="519">
        <v>0</v>
      </c>
      <c r="AS1370" s="519">
        <v>0</v>
      </c>
      <c r="AT1370" s="519">
        <v>0</v>
      </c>
      <c r="AU1370" s="519">
        <v>0</v>
      </c>
      <c r="AV1370" s="519">
        <v>0</v>
      </c>
      <c r="AW1370" s="519">
        <v>0</v>
      </c>
      <c r="AX1370" s="519">
        <v>0</v>
      </c>
      <c r="AY1370" s="519">
        <v>0</v>
      </c>
      <c r="AZ1370" s="519">
        <v>0</v>
      </c>
      <c r="BA1370" s="519">
        <v>0</v>
      </c>
      <c r="BB1370" s="519">
        <v>0</v>
      </c>
      <c r="BC1370" s="519">
        <v>0</v>
      </c>
      <c r="BD1370" s="519">
        <v>0</v>
      </c>
      <c r="BE1370" s="519">
        <v>0</v>
      </c>
      <c r="BF1370" s="519">
        <v>0</v>
      </c>
      <c r="BG1370" s="519">
        <v>0</v>
      </c>
      <c r="BH1370" s="519">
        <v>0</v>
      </c>
      <c r="BI1370" s="519">
        <v>0</v>
      </c>
      <c r="BJ1370" s="519">
        <v>0</v>
      </c>
      <c r="BK1370" s="519">
        <v>0</v>
      </c>
      <c r="BL1370" s="519">
        <v>0</v>
      </c>
      <c r="BM1370" s="519">
        <v>0</v>
      </c>
      <c r="BN1370" s="519">
        <v>0</v>
      </c>
      <c r="BO1370" s="519">
        <v>0</v>
      </c>
      <c r="BP1370" s="519">
        <v>0</v>
      </c>
      <c r="BQ1370" s="519">
        <v>0</v>
      </c>
      <c r="BR1370" s="519">
        <v>0</v>
      </c>
      <c r="BS1370" s="519">
        <v>0</v>
      </c>
      <c r="BT1370" s="519">
        <v>0</v>
      </c>
      <c r="BU1370" s="519">
        <v>0</v>
      </c>
      <c r="BV1370" s="519">
        <v>0</v>
      </c>
      <c r="BW1370" s="519">
        <v>0</v>
      </c>
      <c r="BX1370" s="519">
        <v>0</v>
      </c>
      <c r="BY1370" s="519">
        <v>0</v>
      </c>
      <c r="BZ1370" s="519">
        <v>0</v>
      </c>
      <c r="CA1370" s="519">
        <v>0</v>
      </c>
      <c r="CB1370" s="519">
        <v>0</v>
      </c>
      <c r="CC1370" s="519">
        <v>0</v>
      </c>
      <c r="CD1370" s="519">
        <v>0</v>
      </c>
      <c r="CE1370" s="519">
        <v>0</v>
      </c>
      <c r="CF1370" s="519">
        <v>0</v>
      </c>
      <c r="CG1370" s="519">
        <v>0</v>
      </c>
      <c r="CH1370" s="519">
        <v>0</v>
      </c>
      <c r="CI1370" s="519">
        <v>0</v>
      </c>
      <c r="CJ1370" s="519">
        <v>0</v>
      </c>
      <c r="CK1370" s="519">
        <v>0</v>
      </c>
      <c r="CL1370" s="519">
        <v>0</v>
      </c>
      <c r="CM1370" s="519">
        <v>0</v>
      </c>
      <c r="CN1370" s="519">
        <v>0</v>
      </c>
      <c r="CO1370" s="519">
        <v>0</v>
      </c>
      <c r="CP1370" s="519">
        <v>0</v>
      </c>
      <c r="CQ1370" s="519">
        <v>0</v>
      </c>
      <c r="CR1370" s="519">
        <v>0</v>
      </c>
      <c r="CS1370" s="519">
        <v>0</v>
      </c>
      <c r="CT1370" s="519">
        <v>0</v>
      </c>
      <c r="CU1370" s="519">
        <v>0</v>
      </c>
      <c r="CV1370" s="519">
        <v>0</v>
      </c>
      <c r="CW1370" s="519">
        <v>0</v>
      </c>
      <c r="CX1370" s="519">
        <v>0</v>
      </c>
      <c r="CY1370" s="519">
        <v>0</v>
      </c>
      <c r="CZ1370" s="519">
        <v>0</v>
      </c>
      <c r="DA1370" s="519">
        <v>0</v>
      </c>
      <c r="DB1370" s="519">
        <v>0</v>
      </c>
      <c r="DC1370" s="519">
        <v>0</v>
      </c>
      <c r="DD1370" s="519">
        <v>0</v>
      </c>
      <c r="DE1370" s="519">
        <v>0</v>
      </c>
      <c r="DF1370" s="519">
        <v>0</v>
      </c>
      <c r="DG1370" s="519">
        <v>0</v>
      </c>
      <c r="DH1370" s="519">
        <v>0</v>
      </c>
      <c r="DI1370" s="519">
        <v>0</v>
      </c>
      <c r="DJ1370" s="519">
        <v>0</v>
      </c>
      <c r="DK1370" s="519">
        <v>0</v>
      </c>
      <c r="DL1370" s="519">
        <v>0</v>
      </c>
      <c r="DM1370" s="519">
        <v>0</v>
      </c>
      <c r="DN1370" s="519">
        <v>0</v>
      </c>
      <c r="DO1370" s="519">
        <v>0</v>
      </c>
      <c r="DP1370" s="519">
        <v>0</v>
      </c>
      <c r="DQ1370" s="519">
        <v>0</v>
      </c>
      <c r="DR1370" s="519">
        <v>0</v>
      </c>
      <c r="DS1370" s="519">
        <v>0</v>
      </c>
      <c r="DT1370" s="519">
        <v>0</v>
      </c>
      <c r="DU1370" s="519">
        <v>0</v>
      </c>
      <c r="DV1370" s="519">
        <v>0</v>
      </c>
      <c r="DW1370" s="519">
        <v>0</v>
      </c>
      <c r="DX1370" s="519">
        <v>0</v>
      </c>
    </row>
    <row r="1371" spans="2:128" hidden="1">
      <c r="B1371" s="519" t="s">
        <v>1061</v>
      </c>
      <c r="C1371" s="519"/>
      <c r="D1371" s="519"/>
      <c r="E1371" s="519"/>
      <c r="F1371" s="519">
        <v>1</v>
      </c>
      <c r="G1371" s="519"/>
      <c r="H1371" s="519">
        <v>9</v>
      </c>
      <c r="I1371" s="519">
        <v>14</v>
      </c>
      <c r="J1371" s="519" t="str">
        <f t="shared" si="66"/>
        <v>SDN15010914</v>
      </c>
      <c r="K1371" s="519">
        <v>504</v>
      </c>
      <c r="M1371" s="337" t="s">
        <v>631</v>
      </c>
      <c r="N1371" s="519" t="s">
        <v>1058</v>
      </c>
      <c r="O1371" s="519" t="s">
        <v>1060</v>
      </c>
      <c r="P1371" s="519">
        <v>34</v>
      </c>
      <c r="Q1371" s="183" t="str">
        <f t="shared" si="65"/>
        <v>SDN100234</v>
      </c>
      <c r="R1371" s="519">
        <v>10000</v>
      </c>
      <c r="S1371" s="519">
        <v>10000</v>
      </c>
      <c r="T1371" s="519">
        <v>10000</v>
      </c>
      <c r="U1371" s="519">
        <v>10000</v>
      </c>
      <c r="V1371" s="519">
        <v>10000</v>
      </c>
      <c r="W1371" s="519">
        <v>10000</v>
      </c>
      <c r="X1371" s="519">
        <v>10000</v>
      </c>
      <c r="Y1371" s="519">
        <v>10000</v>
      </c>
      <c r="Z1371" s="519">
        <v>10000</v>
      </c>
      <c r="AA1371" s="519">
        <v>10000</v>
      </c>
      <c r="AB1371" s="519">
        <v>10000</v>
      </c>
      <c r="AC1371" s="519">
        <v>10000</v>
      </c>
      <c r="AD1371" s="519">
        <v>10000</v>
      </c>
      <c r="AE1371" s="519">
        <v>10000</v>
      </c>
      <c r="AF1371" s="519">
        <v>10000</v>
      </c>
      <c r="AG1371" s="519">
        <v>10000</v>
      </c>
      <c r="AH1371" s="519">
        <v>10000</v>
      </c>
      <c r="AI1371" s="519">
        <v>10000</v>
      </c>
      <c r="AJ1371" s="519">
        <v>10000</v>
      </c>
      <c r="AK1371" s="519">
        <v>10000</v>
      </c>
      <c r="AL1371" s="519">
        <v>10000</v>
      </c>
      <c r="AM1371" s="519">
        <v>10000</v>
      </c>
      <c r="AN1371" s="519">
        <v>10000</v>
      </c>
      <c r="AO1371" s="519">
        <v>10000</v>
      </c>
      <c r="AP1371" s="519">
        <v>10000</v>
      </c>
      <c r="AQ1371" s="519">
        <v>0</v>
      </c>
      <c r="AR1371" s="519">
        <v>0</v>
      </c>
      <c r="AS1371" s="519">
        <v>0</v>
      </c>
      <c r="AT1371" s="519">
        <v>0</v>
      </c>
      <c r="AU1371" s="519">
        <v>0</v>
      </c>
      <c r="AV1371" s="519">
        <v>0</v>
      </c>
      <c r="AW1371" s="519">
        <v>0</v>
      </c>
      <c r="AX1371" s="519">
        <v>0</v>
      </c>
      <c r="AY1371" s="519">
        <v>0</v>
      </c>
      <c r="AZ1371" s="519">
        <v>0</v>
      </c>
      <c r="BA1371" s="519">
        <v>0</v>
      </c>
      <c r="BB1371" s="519">
        <v>0</v>
      </c>
      <c r="BC1371" s="519">
        <v>0</v>
      </c>
      <c r="BD1371" s="519">
        <v>0</v>
      </c>
      <c r="BE1371" s="519">
        <v>0</v>
      </c>
      <c r="BF1371" s="519">
        <v>0</v>
      </c>
      <c r="BG1371" s="519">
        <v>0</v>
      </c>
      <c r="BH1371" s="519">
        <v>0</v>
      </c>
      <c r="BI1371" s="519">
        <v>0</v>
      </c>
      <c r="BJ1371" s="519">
        <v>0</v>
      </c>
      <c r="BK1371" s="519">
        <v>0</v>
      </c>
      <c r="BL1371" s="519">
        <v>0</v>
      </c>
      <c r="BM1371" s="519">
        <v>0</v>
      </c>
      <c r="BN1371" s="519">
        <v>0</v>
      </c>
      <c r="BO1371" s="519">
        <v>0</v>
      </c>
      <c r="BP1371" s="519">
        <v>0</v>
      </c>
      <c r="BQ1371" s="519">
        <v>0</v>
      </c>
      <c r="BR1371" s="519">
        <v>0</v>
      </c>
      <c r="BS1371" s="519">
        <v>0</v>
      </c>
      <c r="BT1371" s="519">
        <v>0</v>
      </c>
      <c r="BU1371" s="519">
        <v>0</v>
      </c>
      <c r="BV1371" s="519">
        <v>0</v>
      </c>
      <c r="BW1371" s="519">
        <v>0</v>
      </c>
      <c r="BX1371" s="519">
        <v>0</v>
      </c>
      <c r="BY1371" s="519">
        <v>0</v>
      </c>
      <c r="BZ1371" s="519">
        <v>0</v>
      </c>
      <c r="CA1371" s="519">
        <v>0</v>
      </c>
      <c r="CB1371" s="519">
        <v>0</v>
      </c>
      <c r="CC1371" s="519">
        <v>0</v>
      </c>
      <c r="CD1371" s="519">
        <v>0</v>
      </c>
      <c r="CE1371" s="519">
        <v>0</v>
      </c>
      <c r="CF1371" s="519">
        <v>0</v>
      </c>
      <c r="CG1371" s="519">
        <v>0</v>
      </c>
      <c r="CH1371" s="519">
        <v>0</v>
      </c>
      <c r="CI1371" s="519">
        <v>0</v>
      </c>
      <c r="CJ1371" s="519">
        <v>0</v>
      </c>
      <c r="CK1371" s="519">
        <v>0</v>
      </c>
      <c r="CL1371" s="519">
        <v>0</v>
      </c>
      <c r="CM1371" s="519">
        <v>0</v>
      </c>
      <c r="CN1371" s="519">
        <v>0</v>
      </c>
      <c r="CO1371" s="519">
        <v>0</v>
      </c>
      <c r="CP1371" s="519">
        <v>0</v>
      </c>
      <c r="CQ1371" s="519">
        <v>0</v>
      </c>
      <c r="CR1371" s="519">
        <v>0</v>
      </c>
      <c r="CS1371" s="519">
        <v>0</v>
      </c>
      <c r="CT1371" s="519">
        <v>0</v>
      </c>
      <c r="CU1371" s="519">
        <v>0</v>
      </c>
      <c r="CV1371" s="519">
        <v>0</v>
      </c>
      <c r="CW1371" s="519">
        <v>0</v>
      </c>
      <c r="CX1371" s="519">
        <v>0</v>
      </c>
      <c r="CY1371" s="519">
        <v>0</v>
      </c>
      <c r="CZ1371" s="519">
        <v>0</v>
      </c>
      <c r="DA1371" s="519">
        <v>0</v>
      </c>
      <c r="DB1371" s="519">
        <v>0</v>
      </c>
      <c r="DC1371" s="519">
        <v>0</v>
      </c>
      <c r="DD1371" s="519">
        <v>0</v>
      </c>
      <c r="DE1371" s="519">
        <v>0</v>
      </c>
      <c r="DF1371" s="519">
        <v>0</v>
      </c>
      <c r="DG1371" s="519">
        <v>0</v>
      </c>
      <c r="DH1371" s="519">
        <v>0</v>
      </c>
      <c r="DI1371" s="519">
        <v>0</v>
      </c>
      <c r="DJ1371" s="519">
        <v>0</v>
      </c>
      <c r="DK1371" s="519">
        <v>0</v>
      </c>
      <c r="DL1371" s="519">
        <v>0</v>
      </c>
      <c r="DM1371" s="519">
        <v>0</v>
      </c>
      <c r="DN1371" s="519">
        <v>0</v>
      </c>
      <c r="DO1371" s="519">
        <v>0</v>
      </c>
      <c r="DP1371" s="519">
        <v>0</v>
      </c>
      <c r="DQ1371" s="519">
        <v>0</v>
      </c>
      <c r="DR1371" s="519">
        <v>0</v>
      </c>
      <c r="DS1371" s="519">
        <v>0</v>
      </c>
      <c r="DT1371" s="519">
        <v>0</v>
      </c>
      <c r="DU1371" s="519">
        <v>0</v>
      </c>
      <c r="DV1371" s="519">
        <v>0</v>
      </c>
      <c r="DW1371" s="519">
        <v>0</v>
      </c>
      <c r="DX1371" s="519">
        <v>0</v>
      </c>
    </row>
    <row r="1372" spans="2:128" hidden="1">
      <c r="B1372" s="519" t="s">
        <v>1061</v>
      </c>
      <c r="C1372" s="519"/>
      <c r="D1372" s="519"/>
      <c r="E1372" s="519"/>
      <c r="F1372" s="519">
        <v>1</v>
      </c>
      <c r="G1372" s="519"/>
      <c r="H1372" s="519">
        <v>9</v>
      </c>
      <c r="I1372" s="519">
        <v>15</v>
      </c>
      <c r="J1372" s="519" t="str">
        <f t="shared" si="66"/>
        <v>SDN15010915</v>
      </c>
      <c r="K1372" s="519">
        <v>504</v>
      </c>
      <c r="M1372" s="337" t="s">
        <v>631</v>
      </c>
      <c r="N1372" s="519" t="s">
        <v>1058</v>
      </c>
      <c r="O1372" s="519" t="s">
        <v>1060</v>
      </c>
      <c r="P1372" s="519">
        <v>35</v>
      </c>
      <c r="Q1372" s="183" t="str">
        <f t="shared" si="65"/>
        <v>SDN100235</v>
      </c>
      <c r="R1372" s="519">
        <v>10000</v>
      </c>
      <c r="S1372" s="519">
        <v>10000</v>
      </c>
      <c r="T1372" s="519">
        <v>10000</v>
      </c>
      <c r="U1372" s="519">
        <v>10000</v>
      </c>
      <c r="V1372" s="519">
        <v>10000</v>
      </c>
      <c r="W1372" s="519">
        <v>10000</v>
      </c>
      <c r="X1372" s="519">
        <v>10000</v>
      </c>
      <c r="Y1372" s="519">
        <v>10000</v>
      </c>
      <c r="Z1372" s="519">
        <v>10000</v>
      </c>
      <c r="AA1372" s="519">
        <v>10000</v>
      </c>
      <c r="AB1372" s="519">
        <v>10000</v>
      </c>
      <c r="AC1372" s="519">
        <v>10000</v>
      </c>
      <c r="AD1372" s="519">
        <v>10000</v>
      </c>
      <c r="AE1372" s="519">
        <v>10000</v>
      </c>
      <c r="AF1372" s="519">
        <v>10000</v>
      </c>
      <c r="AG1372" s="519">
        <v>10000</v>
      </c>
      <c r="AH1372" s="519">
        <v>10000</v>
      </c>
      <c r="AI1372" s="519">
        <v>10000</v>
      </c>
      <c r="AJ1372" s="519">
        <v>10000</v>
      </c>
      <c r="AK1372" s="519">
        <v>10000</v>
      </c>
      <c r="AL1372" s="519">
        <v>10000</v>
      </c>
      <c r="AM1372" s="519">
        <v>10000</v>
      </c>
      <c r="AN1372" s="519">
        <v>10000</v>
      </c>
      <c r="AO1372" s="519">
        <v>10000</v>
      </c>
      <c r="AP1372" s="519">
        <v>10000</v>
      </c>
      <c r="AQ1372" s="519">
        <v>0</v>
      </c>
      <c r="AR1372" s="519">
        <v>0</v>
      </c>
      <c r="AS1372" s="519">
        <v>0</v>
      </c>
      <c r="AT1372" s="519">
        <v>0</v>
      </c>
      <c r="AU1372" s="519">
        <v>0</v>
      </c>
      <c r="AV1372" s="519">
        <v>0</v>
      </c>
      <c r="AW1372" s="519">
        <v>0</v>
      </c>
      <c r="AX1372" s="519">
        <v>0</v>
      </c>
      <c r="AY1372" s="519">
        <v>0</v>
      </c>
      <c r="AZ1372" s="519">
        <v>0</v>
      </c>
      <c r="BA1372" s="519">
        <v>0</v>
      </c>
      <c r="BB1372" s="519">
        <v>0</v>
      </c>
      <c r="BC1372" s="519">
        <v>0</v>
      </c>
      <c r="BD1372" s="519">
        <v>0</v>
      </c>
      <c r="BE1372" s="519">
        <v>0</v>
      </c>
      <c r="BF1372" s="519">
        <v>0</v>
      </c>
      <c r="BG1372" s="519">
        <v>0</v>
      </c>
      <c r="BH1372" s="519">
        <v>0</v>
      </c>
      <c r="BI1372" s="519">
        <v>0</v>
      </c>
      <c r="BJ1372" s="519">
        <v>0</v>
      </c>
      <c r="BK1372" s="519">
        <v>0</v>
      </c>
      <c r="BL1372" s="519">
        <v>0</v>
      </c>
      <c r="BM1372" s="519">
        <v>0</v>
      </c>
      <c r="BN1372" s="519">
        <v>0</v>
      </c>
      <c r="BO1372" s="519">
        <v>0</v>
      </c>
      <c r="BP1372" s="519">
        <v>0</v>
      </c>
      <c r="BQ1372" s="519">
        <v>0</v>
      </c>
      <c r="BR1372" s="519">
        <v>0</v>
      </c>
      <c r="BS1372" s="519">
        <v>0</v>
      </c>
      <c r="BT1372" s="519">
        <v>0</v>
      </c>
      <c r="BU1372" s="519">
        <v>0</v>
      </c>
      <c r="BV1372" s="519">
        <v>0</v>
      </c>
      <c r="BW1372" s="519">
        <v>0</v>
      </c>
      <c r="BX1372" s="519">
        <v>0</v>
      </c>
      <c r="BY1372" s="519">
        <v>0</v>
      </c>
      <c r="BZ1372" s="519">
        <v>0</v>
      </c>
      <c r="CA1372" s="519">
        <v>0</v>
      </c>
      <c r="CB1372" s="519">
        <v>0</v>
      </c>
      <c r="CC1372" s="519">
        <v>0</v>
      </c>
      <c r="CD1372" s="519">
        <v>0</v>
      </c>
      <c r="CE1372" s="519">
        <v>0</v>
      </c>
      <c r="CF1372" s="519">
        <v>0</v>
      </c>
      <c r="CG1372" s="519">
        <v>0</v>
      </c>
      <c r="CH1372" s="519">
        <v>0</v>
      </c>
      <c r="CI1372" s="519">
        <v>0</v>
      </c>
      <c r="CJ1372" s="519">
        <v>0</v>
      </c>
      <c r="CK1372" s="519">
        <v>0</v>
      </c>
      <c r="CL1372" s="519">
        <v>0</v>
      </c>
      <c r="CM1372" s="519">
        <v>0</v>
      </c>
      <c r="CN1372" s="519">
        <v>0</v>
      </c>
      <c r="CO1372" s="519">
        <v>0</v>
      </c>
      <c r="CP1372" s="519">
        <v>0</v>
      </c>
      <c r="CQ1372" s="519">
        <v>0</v>
      </c>
      <c r="CR1372" s="519">
        <v>0</v>
      </c>
      <c r="CS1372" s="519">
        <v>0</v>
      </c>
      <c r="CT1372" s="519">
        <v>0</v>
      </c>
      <c r="CU1372" s="519">
        <v>0</v>
      </c>
      <c r="CV1372" s="519">
        <v>0</v>
      </c>
      <c r="CW1372" s="519">
        <v>0</v>
      </c>
      <c r="CX1372" s="519">
        <v>0</v>
      </c>
      <c r="CY1372" s="519">
        <v>0</v>
      </c>
      <c r="CZ1372" s="519">
        <v>0</v>
      </c>
      <c r="DA1372" s="519">
        <v>0</v>
      </c>
      <c r="DB1372" s="519">
        <v>0</v>
      </c>
      <c r="DC1372" s="519">
        <v>0</v>
      </c>
      <c r="DD1372" s="519">
        <v>0</v>
      </c>
      <c r="DE1372" s="519">
        <v>0</v>
      </c>
      <c r="DF1372" s="519">
        <v>0</v>
      </c>
      <c r="DG1372" s="519">
        <v>0</v>
      </c>
      <c r="DH1372" s="519">
        <v>0</v>
      </c>
      <c r="DI1372" s="519">
        <v>0</v>
      </c>
      <c r="DJ1372" s="519">
        <v>0</v>
      </c>
      <c r="DK1372" s="519">
        <v>0</v>
      </c>
      <c r="DL1372" s="519">
        <v>0</v>
      </c>
      <c r="DM1372" s="519">
        <v>0</v>
      </c>
      <c r="DN1372" s="519">
        <v>0</v>
      </c>
      <c r="DO1372" s="519">
        <v>0</v>
      </c>
      <c r="DP1372" s="519">
        <v>0</v>
      </c>
      <c r="DQ1372" s="519">
        <v>0</v>
      </c>
      <c r="DR1372" s="519">
        <v>0</v>
      </c>
      <c r="DS1372" s="519">
        <v>0</v>
      </c>
      <c r="DT1372" s="519">
        <v>0</v>
      </c>
      <c r="DU1372" s="519">
        <v>0</v>
      </c>
      <c r="DV1372" s="519">
        <v>0</v>
      </c>
      <c r="DW1372" s="519">
        <v>0</v>
      </c>
      <c r="DX1372" s="519">
        <v>0</v>
      </c>
    </row>
    <row r="1373" spans="2:128" hidden="1">
      <c r="B1373" s="519" t="s">
        <v>1061</v>
      </c>
      <c r="C1373" s="519"/>
      <c r="D1373" s="519"/>
      <c r="E1373" s="519"/>
      <c r="F1373" s="519">
        <v>1</v>
      </c>
      <c r="G1373" s="519"/>
      <c r="H1373" s="519">
        <v>10</v>
      </c>
      <c r="I1373" s="519">
        <v>1</v>
      </c>
      <c r="J1373" s="519" t="str">
        <f t="shared" si="66"/>
        <v>SDN15011001</v>
      </c>
      <c r="K1373" s="519">
        <v>630</v>
      </c>
      <c r="M1373" s="337" t="s">
        <v>631</v>
      </c>
      <c r="N1373" s="519" t="s">
        <v>1058</v>
      </c>
      <c r="O1373" s="519" t="s">
        <v>1060</v>
      </c>
      <c r="P1373" s="519">
        <v>36</v>
      </c>
      <c r="Q1373" s="183" t="str">
        <f t="shared" si="65"/>
        <v>SDN100236</v>
      </c>
      <c r="R1373" s="519">
        <v>10000</v>
      </c>
      <c r="S1373" s="519">
        <v>10000</v>
      </c>
      <c r="T1373" s="519">
        <v>10000</v>
      </c>
      <c r="U1373" s="519">
        <v>10000</v>
      </c>
      <c r="V1373" s="519">
        <v>10000</v>
      </c>
      <c r="W1373" s="519">
        <v>10000</v>
      </c>
      <c r="X1373" s="519">
        <v>10000</v>
      </c>
      <c r="Y1373" s="519">
        <v>10000</v>
      </c>
      <c r="Z1373" s="519">
        <v>10000</v>
      </c>
      <c r="AA1373" s="519">
        <v>10000</v>
      </c>
      <c r="AB1373" s="519">
        <v>10000</v>
      </c>
      <c r="AC1373" s="519">
        <v>10000</v>
      </c>
      <c r="AD1373" s="519">
        <v>10000</v>
      </c>
      <c r="AE1373" s="519">
        <v>10000</v>
      </c>
      <c r="AF1373" s="519">
        <v>10000</v>
      </c>
      <c r="AG1373" s="519">
        <v>10000</v>
      </c>
      <c r="AH1373" s="519">
        <v>10000</v>
      </c>
      <c r="AI1373" s="519">
        <v>10000</v>
      </c>
      <c r="AJ1373" s="519">
        <v>10000</v>
      </c>
      <c r="AK1373" s="519">
        <v>10000</v>
      </c>
      <c r="AL1373" s="519">
        <v>10000</v>
      </c>
      <c r="AM1373" s="519">
        <v>10000</v>
      </c>
      <c r="AN1373" s="519">
        <v>10000</v>
      </c>
      <c r="AO1373" s="519">
        <v>10000</v>
      </c>
      <c r="AP1373" s="519">
        <v>10000</v>
      </c>
      <c r="AQ1373" s="519">
        <v>0</v>
      </c>
      <c r="AR1373" s="519">
        <v>0</v>
      </c>
      <c r="AS1373" s="519">
        <v>0</v>
      </c>
      <c r="AT1373" s="519">
        <v>0</v>
      </c>
      <c r="AU1373" s="519">
        <v>0</v>
      </c>
      <c r="AV1373" s="519">
        <v>0</v>
      </c>
      <c r="AW1373" s="519">
        <v>0</v>
      </c>
      <c r="AX1373" s="519">
        <v>0</v>
      </c>
      <c r="AY1373" s="519">
        <v>0</v>
      </c>
      <c r="AZ1373" s="519">
        <v>0</v>
      </c>
      <c r="BA1373" s="519">
        <v>0</v>
      </c>
      <c r="BB1373" s="519">
        <v>0</v>
      </c>
      <c r="BC1373" s="519">
        <v>0</v>
      </c>
      <c r="BD1373" s="519">
        <v>0</v>
      </c>
      <c r="BE1373" s="519">
        <v>0</v>
      </c>
      <c r="BF1373" s="519">
        <v>0</v>
      </c>
      <c r="BG1373" s="519">
        <v>0</v>
      </c>
      <c r="BH1373" s="519">
        <v>0</v>
      </c>
      <c r="BI1373" s="519">
        <v>0</v>
      </c>
      <c r="BJ1373" s="519">
        <v>0</v>
      </c>
      <c r="BK1373" s="519">
        <v>0</v>
      </c>
      <c r="BL1373" s="519">
        <v>0</v>
      </c>
      <c r="BM1373" s="519">
        <v>0</v>
      </c>
      <c r="BN1373" s="519">
        <v>0</v>
      </c>
      <c r="BO1373" s="519">
        <v>0</v>
      </c>
      <c r="BP1373" s="519">
        <v>0</v>
      </c>
      <c r="BQ1373" s="519">
        <v>0</v>
      </c>
      <c r="BR1373" s="519">
        <v>0</v>
      </c>
      <c r="BS1373" s="519">
        <v>0</v>
      </c>
      <c r="BT1373" s="519">
        <v>0</v>
      </c>
      <c r="BU1373" s="519">
        <v>0</v>
      </c>
      <c r="BV1373" s="519">
        <v>0</v>
      </c>
      <c r="BW1373" s="519">
        <v>0</v>
      </c>
      <c r="BX1373" s="519">
        <v>0</v>
      </c>
      <c r="BY1373" s="519">
        <v>0</v>
      </c>
      <c r="BZ1373" s="519">
        <v>0</v>
      </c>
      <c r="CA1373" s="519">
        <v>0</v>
      </c>
      <c r="CB1373" s="519">
        <v>0</v>
      </c>
      <c r="CC1373" s="519">
        <v>0</v>
      </c>
      <c r="CD1373" s="519">
        <v>0</v>
      </c>
      <c r="CE1373" s="519">
        <v>0</v>
      </c>
      <c r="CF1373" s="519">
        <v>0</v>
      </c>
      <c r="CG1373" s="519">
        <v>0</v>
      </c>
      <c r="CH1373" s="519">
        <v>0</v>
      </c>
      <c r="CI1373" s="519">
        <v>0</v>
      </c>
      <c r="CJ1373" s="519">
        <v>0</v>
      </c>
      <c r="CK1373" s="519">
        <v>0</v>
      </c>
      <c r="CL1373" s="519">
        <v>0</v>
      </c>
      <c r="CM1373" s="519">
        <v>0</v>
      </c>
      <c r="CN1373" s="519">
        <v>0</v>
      </c>
      <c r="CO1373" s="519">
        <v>0</v>
      </c>
      <c r="CP1373" s="519">
        <v>0</v>
      </c>
      <c r="CQ1373" s="519">
        <v>0</v>
      </c>
      <c r="CR1373" s="519">
        <v>0</v>
      </c>
      <c r="CS1373" s="519">
        <v>0</v>
      </c>
      <c r="CT1373" s="519">
        <v>0</v>
      </c>
      <c r="CU1373" s="519">
        <v>0</v>
      </c>
      <c r="CV1373" s="519">
        <v>0</v>
      </c>
      <c r="CW1373" s="519">
        <v>0</v>
      </c>
      <c r="CX1373" s="519">
        <v>0</v>
      </c>
      <c r="CY1373" s="519">
        <v>0</v>
      </c>
      <c r="CZ1373" s="519">
        <v>0</v>
      </c>
      <c r="DA1373" s="519">
        <v>0</v>
      </c>
      <c r="DB1373" s="519">
        <v>0</v>
      </c>
      <c r="DC1373" s="519">
        <v>0</v>
      </c>
      <c r="DD1373" s="519">
        <v>0</v>
      </c>
      <c r="DE1373" s="519">
        <v>0</v>
      </c>
      <c r="DF1373" s="519">
        <v>0</v>
      </c>
      <c r="DG1373" s="519">
        <v>0</v>
      </c>
      <c r="DH1373" s="519">
        <v>0</v>
      </c>
      <c r="DI1373" s="519">
        <v>0</v>
      </c>
      <c r="DJ1373" s="519">
        <v>0</v>
      </c>
      <c r="DK1373" s="519">
        <v>0</v>
      </c>
      <c r="DL1373" s="519">
        <v>0</v>
      </c>
      <c r="DM1373" s="519">
        <v>0</v>
      </c>
      <c r="DN1373" s="519">
        <v>0</v>
      </c>
      <c r="DO1373" s="519">
        <v>0</v>
      </c>
      <c r="DP1373" s="519">
        <v>0</v>
      </c>
      <c r="DQ1373" s="519">
        <v>0</v>
      </c>
      <c r="DR1373" s="519">
        <v>0</v>
      </c>
      <c r="DS1373" s="519">
        <v>0</v>
      </c>
      <c r="DT1373" s="519">
        <v>0</v>
      </c>
      <c r="DU1373" s="519">
        <v>0</v>
      </c>
      <c r="DV1373" s="519">
        <v>0</v>
      </c>
      <c r="DW1373" s="519">
        <v>0</v>
      </c>
      <c r="DX1373" s="519">
        <v>0</v>
      </c>
    </row>
    <row r="1374" spans="2:128" hidden="1">
      <c r="B1374" s="519" t="s">
        <v>1061</v>
      </c>
      <c r="C1374" s="519"/>
      <c r="D1374" s="519"/>
      <c r="E1374" s="519"/>
      <c r="F1374" s="519">
        <v>1</v>
      </c>
      <c r="G1374" s="519"/>
      <c r="H1374" s="519">
        <v>10</v>
      </c>
      <c r="I1374" s="519">
        <v>2</v>
      </c>
      <c r="J1374" s="519" t="str">
        <f t="shared" si="66"/>
        <v>SDN15011002</v>
      </c>
      <c r="K1374" s="519">
        <v>630</v>
      </c>
      <c r="M1374" s="337" t="s">
        <v>631</v>
      </c>
      <c r="N1374" s="519" t="s">
        <v>1058</v>
      </c>
      <c r="O1374" s="519" t="s">
        <v>1060</v>
      </c>
      <c r="P1374" s="519">
        <v>37</v>
      </c>
      <c r="Q1374" s="183" t="str">
        <f t="shared" si="65"/>
        <v>SDN100237</v>
      </c>
      <c r="R1374" s="519">
        <v>10000</v>
      </c>
      <c r="S1374" s="519">
        <v>10000</v>
      </c>
      <c r="T1374" s="519">
        <v>10000</v>
      </c>
      <c r="U1374" s="519">
        <v>10000</v>
      </c>
      <c r="V1374" s="519">
        <v>10000</v>
      </c>
      <c r="W1374" s="519">
        <v>10000</v>
      </c>
      <c r="X1374" s="519">
        <v>10000</v>
      </c>
      <c r="Y1374" s="519">
        <v>10000</v>
      </c>
      <c r="Z1374" s="519">
        <v>10000</v>
      </c>
      <c r="AA1374" s="519">
        <v>10000</v>
      </c>
      <c r="AB1374" s="519">
        <v>10000</v>
      </c>
      <c r="AC1374" s="519">
        <v>10000</v>
      </c>
      <c r="AD1374" s="519">
        <v>10000</v>
      </c>
      <c r="AE1374" s="519">
        <v>10000</v>
      </c>
      <c r="AF1374" s="519">
        <v>10000</v>
      </c>
      <c r="AG1374" s="519">
        <v>10000</v>
      </c>
      <c r="AH1374" s="519">
        <v>10000</v>
      </c>
      <c r="AI1374" s="519">
        <v>10000</v>
      </c>
      <c r="AJ1374" s="519">
        <v>10000</v>
      </c>
      <c r="AK1374" s="519">
        <v>10000</v>
      </c>
      <c r="AL1374" s="519">
        <v>10000</v>
      </c>
      <c r="AM1374" s="519">
        <v>10000</v>
      </c>
      <c r="AN1374" s="519">
        <v>10000</v>
      </c>
      <c r="AO1374" s="519">
        <v>10000</v>
      </c>
      <c r="AP1374" s="519">
        <v>10000</v>
      </c>
      <c r="AQ1374" s="519">
        <v>0</v>
      </c>
      <c r="AR1374" s="519">
        <v>0</v>
      </c>
      <c r="AS1374" s="519">
        <v>0</v>
      </c>
      <c r="AT1374" s="519">
        <v>0</v>
      </c>
      <c r="AU1374" s="519">
        <v>0</v>
      </c>
      <c r="AV1374" s="519">
        <v>0</v>
      </c>
      <c r="AW1374" s="519">
        <v>0</v>
      </c>
      <c r="AX1374" s="519">
        <v>0</v>
      </c>
      <c r="AY1374" s="519">
        <v>0</v>
      </c>
      <c r="AZ1374" s="519">
        <v>0</v>
      </c>
      <c r="BA1374" s="519">
        <v>0</v>
      </c>
      <c r="BB1374" s="519">
        <v>0</v>
      </c>
      <c r="BC1374" s="519">
        <v>0</v>
      </c>
      <c r="BD1374" s="519">
        <v>0</v>
      </c>
      <c r="BE1374" s="519">
        <v>0</v>
      </c>
      <c r="BF1374" s="519">
        <v>0</v>
      </c>
      <c r="BG1374" s="519">
        <v>0</v>
      </c>
      <c r="BH1374" s="519">
        <v>0</v>
      </c>
      <c r="BI1374" s="519">
        <v>0</v>
      </c>
      <c r="BJ1374" s="519">
        <v>0</v>
      </c>
      <c r="BK1374" s="519">
        <v>0</v>
      </c>
      <c r="BL1374" s="519">
        <v>0</v>
      </c>
      <c r="BM1374" s="519">
        <v>0</v>
      </c>
      <c r="BN1374" s="519">
        <v>0</v>
      </c>
      <c r="BO1374" s="519">
        <v>0</v>
      </c>
      <c r="BP1374" s="519">
        <v>0</v>
      </c>
      <c r="BQ1374" s="519">
        <v>0</v>
      </c>
      <c r="BR1374" s="519">
        <v>0</v>
      </c>
      <c r="BS1374" s="519">
        <v>0</v>
      </c>
      <c r="BT1374" s="519">
        <v>0</v>
      </c>
      <c r="BU1374" s="519">
        <v>0</v>
      </c>
      <c r="BV1374" s="519">
        <v>0</v>
      </c>
      <c r="BW1374" s="519">
        <v>0</v>
      </c>
      <c r="BX1374" s="519">
        <v>0</v>
      </c>
      <c r="BY1374" s="519">
        <v>0</v>
      </c>
      <c r="BZ1374" s="519">
        <v>0</v>
      </c>
      <c r="CA1374" s="519">
        <v>0</v>
      </c>
      <c r="CB1374" s="519">
        <v>0</v>
      </c>
      <c r="CC1374" s="519">
        <v>0</v>
      </c>
      <c r="CD1374" s="519">
        <v>0</v>
      </c>
      <c r="CE1374" s="519">
        <v>0</v>
      </c>
      <c r="CF1374" s="519">
        <v>0</v>
      </c>
      <c r="CG1374" s="519">
        <v>0</v>
      </c>
      <c r="CH1374" s="519">
        <v>0</v>
      </c>
      <c r="CI1374" s="519">
        <v>0</v>
      </c>
      <c r="CJ1374" s="519">
        <v>0</v>
      </c>
      <c r="CK1374" s="519">
        <v>0</v>
      </c>
      <c r="CL1374" s="519">
        <v>0</v>
      </c>
      <c r="CM1374" s="519">
        <v>0</v>
      </c>
      <c r="CN1374" s="519">
        <v>0</v>
      </c>
      <c r="CO1374" s="519">
        <v>0</v>
      </c>
      <c r="CP1374" s="519">
        <v>0</v>
      </c>
      <c r="CQ1374" s="519">
        <v>0</v>
      </c>
      <c r="CR1374" s="519">
        <v>0</v>
      </c>
      <c r="CS1374" s="519">
        <v>0</v>
      </c>
      <c r="CT1374" s="519">
        <v>0</v>
      </c>
      <c r="CU1374" s="519">
        <v>0</v>
      </c>
      <c r="CV1374" s="519">
        <v>0</v>
      </c>
      <c r="CW1374" s="519">
        <v>0</v>
      </c>
      <c r="CX1374" s="519">
        <v>0</v>
      </c>
      <c r="CY1374" s="519">
        <v>0</v>
      </c>
      <c r="CZ1374" s="519">
        <v>0</v>
      </c>
      <c r="DA1374" s="519">
        <v>0</v>
      </c>
      <c r="DB1374" s="519">
        <v>0</v>
      </c>
      <c r="DC1374" s="519">
        <v>0</v>
      </c>
      <c r="DD1374" s="519">
        <v>0</v>
      </c>
      <c r="DE1374" s="519">
        <v>0</v>
      </c>
      <c r="DF1374" s="519">
        <v>0</v>
      </c>
      <c r="DG1374" s="519">
        <v>0</v>
      </c>
      <c r="DH1374" s="519">
        <v>0</v>
      </c>
      <c r="DI1374" s="519">
        <v>0</v>
      </c>
      <c r="DJ1374" s="519">
        <v>0</v>
      </c>
      <c r="DK1374" s="519">
        <v>0</v>
      </c>
      <c r="DL1374" s="519">
        <v>0</v>
      </c>
      <c r="DM1374" s="519">
        <v>0</v>
      </c>
      <c r="DN1374" s="519">
        <v>0</v>
      </c>
      <c r="DO1374" s="519">
        <v>0</v>
      </c>
      <c r="DP1374" s="519">
        <v>0</v>
      </c>
      <c r="DQ1374" s="519">
        <v>0</v>
      </c>
      <c r="DR1374" s="519">
        <v>0</v>
      </c>
      <c r="DS1374" s="519">
        <v>0</v>
      </c>
      <c r="DT1374" s="519">
        <v>0</v>
      </c>
      <c r="DU1374" s="519">
        <v>0</v>
      </c>
      <c r="DV1374" s="519">
        <v>0</v>
      </c>
      <c r="DW1374" s="519">
        <v>0</v>
      </c>
      <c r="DX1374" s="519">
        <v>0</v>
      </c>
    </row>
    <row r="1375" spans="2:128" hidden="1">
      <c r="B1375" s="519" t="s">
        <v>1061</v>
      </c>
      <c r="C1375" s="519"/>
      <c r="D1375" s="519"/>
      <c r="E1375" s="519"/>
      <c r="F1375" s="519">
        <v>1</v>
      </c>
      <c r="G1375" s="519"/>
      <c r="H1375" s="519">
        <v>10</v>
      </c>
      <c r="I1375" s="519">
        <v>3</v>
      </c>
      <c r="J1375" s="519" t="str">
        <f t="shared" si="66"/>
        <v>SDN15011003</v>
      </c>
      <c r="K1375" s="519">
        <v>630</v>
      </c>
      <c r="M1375" s="337" t="s">
        <v>631</v>
      </c>
      <c r="N1375" s="519" t="s">
        <v>1058</v>
      </c>
      <c r="O1375" s="519" t="s">
        <v>1060</v>
      </c>
      <c r="P1375" s="519">
        <v>38</v>
      </c>
      <c r="Q1375" s="183" t="str">
        <f t="shared" si="65"/>
        <v>SDN100238</v>
      </c>
      <c r="R1375" s="519">
        <v>10000</v>
      </c>
      <c r="S1375" s="519">
        <v>10000</v>
      </c>
      <c r="T1375" s="519">
        <v>10000</v>
      </c>
      <c r="U1375" s="519">
        <v>10000</v>
      </c>
      <c r="V1375" s="519">
        <v>10000</v>
      </c>
      <c r="W1375" s="519">
        <v>10000</v>
      </c>
      <c r="X1375" s="519">
        <v>10000</v>
      </c>
      <c r="Y1375" s="519">
        <v>10000</v>
      </c>
      <c r="Z1375" s="519">
        <v>10000</v>
      </c>
      <c r="AA1375" s="519">
        <v>10000</v>
      </c>
      <c r="AB1375" s="519">
        <v>10000</v>
      </c>
      <c r="AC1375" s="519">
        <v>10000</v>
      </c>
      <c r="AD1375" s="519">
        <v>10000</v>
      </c>
      <c r="AE1375" s="519">
        <v>10000</v>
      </c>
      <c r="AF1375" s="519">
        <v>10000</v>
      </c>
      <c r="AG1375" s="519">
        <v>10000</v>
      </c>
      <c r="AH1375" s="519">
        <v>10000</v>
      </c>
      <c r="AI1375" s="519">
        <v>10000</v>
      </c>
      <c r="AJ1375" s="519">
        <v>10000</v>
      </c>
      <c r="AK1375" s="519">
        <v>10000</v>
      </c>
      <c r="AL1375" s="519">
        <v>10000</v>
      </c>
      <c r="AM1375" s="519">
        <v>10000</v>
      </c>
      <c r="AN1375" s="519">
        <v>10000</v>
      </c>
      <c r="AO1375" s="519">
        <v>10000</v>
      </c>
      <c r="AP1375" s="519">
        <v>10000</v>
      </c>
      <c r="AQ1375" s="519">
        <v>0</v>
      </c>
      <c r="AR1375" s="519">
        <v>0</v>
      </c>
      <c r="AS1375" s="519">
        <v>0</v>
      </c>
      <c r="AT1375" s="519">
        <v>0</v>
      </c>
      <c r="AU1375" s="519">
        <v>0</v>
      </c>
      <c r="AV1375" s="519">
        <v>0</v>
      </c>
      <c r="AW1375" s="519">
        <v>0</v>
      </c>
      <c r="AX1375" s="519">
        <v>0</v>
      </c>
      <c r="AY1375" s="519">
        <v>0</v>
      </c>
      <c r="AZ1375" s="519">
        <v>0</v>
      </c>
      <c r="BA1375" s="519">
        <v>0</v>
      </c>
      <c r="BB1375" s="519">
        <v>0</v>
      </c>
      <c r="BC1375" s="519">
        <v>0</v>
      </c>
      <c r="BD1375" s="519">
        <v>0</v>
      </c>
      <c r="BE1375" s="519">
        <v>0</v>
      </c>
      <c r="BF1375" s="519">
        <v>0</v>
      </c>
      <c r="BG1375" s="519">
        <v>0</v>
      </c>
      <c r="BH1375" s="519">
        <v>0</v>
      </c>
      <c r="BI1375" s="519">
        <v>0</v>
      </c>
      <c r="BJ1375" s="519">
        <v>0</v>
      </c>
      <c r="BK1375" s="519">
        <v>0</v>
      </c>
      <c r="BL1375" s="519">
        <v>0</v>
      </c>
      <c r="BM1375" s="519">
        <v>0</v>
      </c>
      <c r="BN1375" s="519">
        <v>0</v>
      </c>
      <c r="BO1375" s="519">
        <v>0</v>
      </c>
      <c r="BP1375" s="519">
        <v>0</v>
      </c>
      <c r="BQ1375" s="519">
        <v>0</v>
      </c>
      <c r="BR1375" s="519">
        <v>0</v>
      </c>
      <c r="BS1375" s="519">
        <v>0</v>
      </c>
      <c r="BT1375" s="519">
        <v>0</v>
      </c>
      <c r="BU1375" s="519">
        <v>0</v>
      </c>
      <c r="BV1375" s="519">
        <v>0</v>
      </c>
      <c r="BW1375" s="519">
        <v>0</v>
      </c>
      <c r="BX1375" s="519">
        <v>0</v>
      </c>
      <c r="BY1375" s="519">
        <v>0</v>
      </c>
      <c r="BZ1375" s="519">
        <v>0</v>
      </c>
      <c r="CA1375" s="519">
        <v>0</v>
      </c>
      <c r="CB1375" s="519">
        <v>0</v>
      </c>
      <c r="CC1375" s="519">
        <v>0</v>
      </c>
      <c r="CD1375" s="519">
        <v>0</v>
      </c>
      <c r="CE1375" s="519">
        <v>0</v>
      </c>
      <c r="CF1375" s="519">
        <v>0</v>
      </c>
      <c r="CG1375" s="519">
        <v>0</v>
      </c>
      <c r="CH1375" s="519">
        <v>0</v>
      </c>
      <c r="CI1375" s="519">
        <v>0</v>
      </c>
      <c r="CJ1375" s="519">
        <v>0</v>
      </c>
      <c r="CK1375" s="519">
        <v>0</v>
      </c>
      <c r="CL1375" s="519">
        <v>0</v>
      </c>
      <c r="CM1375" s="519">
        <v>0</v>
      </c>
      <c r="CN1375" s="519">
        <v>0</v>
      </c>
      <c r="CO1375" s="519">
        <v>0</v>
      </c>
      <c r="CP1375" s="519">
        <v>0</v>
      </c>
      <c r="CQ1375" s="519">
        <v>0</v>
      </c>
      <c r="CR1375" s="519">
        <v>0</v>
      </c>
      <c r="CS1375" s="519">
        <v>0</v>
      </c>
      <c r="CT1375" s="519">
        <v>0</v>
      </c>
      <c r="CU1375" s="519">
        <v>0</v>
      </c>
      <c r="CV1375" s="519">
        <v>0</v>
      </c>
      <c r="CW1375" s="519">
        <v>0</v>
      </c>
      <c r="CX1375" s="519">
        <v>0</v>
      </c>
      <c r="CY1375" s="519">
        <v>0</v>
      </c>
      <c r="CZ1375" s="519">
        <v>0</v>
      </c>
      <c r="DA1375" s="519">
        <v>0</v>
      </c>
      <c r="DB1375" s="519">
        <v>0</v>
      </c>
      <c r="DC1375" s="519">
        <v>0</v>
      </c>
      <c r="DD1375" s="519">
        <v>0</v>
      </c>
      <c r="DE1375" s="519">
        <v>0</v>
      </c>
      <c r="DF1375" s="519">
        <v>0</v>
      </c>
      <c r="DG1375" s="519">
        <v>0</v>
      </c>
      <c r="DH1375" s="519">
        <v>0</v>
      </c>
      <c r="DI1375" s="519">
        <v>0</v>
      </c>
      <c r="DJ1375" s="519">
        <v>0</v>
      </c>
      <c r="DK1375" s="519">
        <v>0</v>
      </c>
      <c r="DL1375" s="519">
        <v>0</v>
      </c>
      <c r="DM1375" s="519">
        <v>0</v>
      </c>
      <c r="DN1375" s="519">
        <v>0</v>
      </c>
      <c r="DO1375" s="519">
        <v>0</v>
      </c>
      <c r="DP1375" s="519">
        <v>0</v>
      </c>
      <c r="DQ1375" s="519">
        <v>0</v>
      </c>
      <c r="DR1375" s="519">
        <v>0</v>
      </c>
      <c r="DS1375" s="519">
        <v>0</v>
      </c>
      <c r="DT1375" s="519">
        <v>0</v>
      </c>
      <c r="DU1375" s="519">
        <v>0</v>
      </c>
      <c r="DV1375" s="519">
        <v>0</v>
      </c>
      <c r="DW1375" s="519">
        <v>0</v>
      </c>
      <c r="DX1375" s="519">
        <v>0</v>
      </c>
    </row>
    <row r="1376" spans="2:128" hidden="1">
      <c r="B1376" s="519" t="s">
        <v>1061</v>
      </c>
      <c r="C1376" s="519"/>
      <c r="D1376" s="519"/>
      <c r="E1376" s="519"/>
      <c r="F1376" s="519">
        <v>1</v>
      </c>
      <c r="G1376" s="519"/>
      <c r="H1376" s="519">
        <v>10</v>
      </c>
      <c r="I1376" s="519">
        <v>4</v>
      </c>
      <c r="J1376" s="519" t="str">
        <f t="shared" si="66"/>
        <v>SDN15011004</v>
      </c>
      <c r="K1376" s="519">
        <v>630</v>
      </c>
      <c r="M1376" s="337" t="s">
        <v>631</v>
      </c>
      <c r="N1376" s="519" t="s">
        <v>1058</v>
      </c>
      <c r="O1376" s="519" t="s">
        <v>1060</v>
      </c>
      <c r="P1376" s="519">
        <v>39</v>
      </c>
      <c r="Q1376" s="183" t="str">
        <f t="shared" si="65"/>
        <v>SDN100239</v>
      </c>
      <c r="R1376" s="519">
        <v>10000</v>
      </c>
      <c r="S1376" s="519">
        <v>10000</v>
      </c>
      <c r="T1376" s="519">
        <v>10000</v>
      </c>
      <c r="U1376" s="519">
        <v>10000</v>
      </c>
      <c r="V1376" s="519">
        <v>10000</v>
      </c>
      <c r="W1376" s="519">
        <v>10000</v>
      </c>
      <c r="X1376" s="519">
        <v>10000</v>
      </c>
      <c r="Y1376" s="519">
        <v>10000</v>
      </c>
      <c r="Z1376" s="519">
        <v>10000</v>
      </c>
      <c r="AA1376" s="519">
        <v>10000</v>
      </c>
      <c r="AB1376" s="519">
        <v>10000</v>
      </c>
      <c r="AC1376" s="519">
        <v>10000</v>
      </c>
      <c r="AD1376" s="519">
        <v>10000</v>
      </c>
      <c r="AE1376" s="519">
        <v>10000</v>
      </c>
      <c r="AF1376" s="519">
        <v>10000</v>
      </c>
      <c r="AG1376" s="519">
        <v>10000</v>
      </c>
      <c r="AH1376" s="519">
        <v>10000</v>
      </c>
      <c r="AI1376" s="519">
        <v>10000</v>
      </c>
      <c r="AJ1376" s="519">
        <v>10000</v>
      </c>
      <c r="AK1376" s="519">
        <v>10000</v>
      </c>
      <c r="AL1376" s="519">
        <v>10000</v>
      </c>
      <c r="AM1376" s="519">
        <v>10000</v>
      </c>
      <c r="AN1376" s="519">
        <v>10000</v>
      </c>
      <c r="AO1376" s="519">
        <v>10000</v>
      </c>
      <c r="AP1376" s="519">
        <v>10000</v>
      </c>
      <c r="AQ1376" s="519">
        <v>0</v>
      </c>
      <c r="AR1376" s="519">
        <v>0</v>
      </c>
      <c r="AS1376" s="519">
        <v>0</v>
      </c>
      <c r="AT1376" s="519">
        <v>0</v>
      </c>
      <c r="AU1376" s="519">
        <v>0</v>
      </c>
      <c r="AV1376" s="519">
        <v>0</v>
      </c>
      <c r="AW1376" s="519">
        <v>0</v>
      </c>
      <c r="AX1376" s="519">
        <v>0</v>
      </c>
      <c r="AY1376" s="519">
        <v>0</v>
      </c>
      <c r="AZ1376" s="519">
        <v>0</v>
      </c>
      <c r="BA1376" s="519">
        <v>0</v>
      </c>
      <c r="BB1376" s="519">
        <v>0</v>
      </c>
      <c r="BC1376" s="519">
        <v>0</v>
      </c>
      <c r="BD1376" s="519">
        <v>0</v>
      </c>
      <c r="BE1376" s="519">
        <v>0</v>
      </c>
      <c r="BF1376" s="519">
        <v>0</v>
      </c>
      <c r="BG1376" s="519">
        <v>0</v>
      </c>
      <c r="BH1376" s="519">
        <v>0</v>
      </c>
      <c r="BI1376" s="519">
        <v>0</v>
      </c>
      <c r="BJ1376" s="519">
        <v>0</v>
      </c>
      <c r="BK1376" s="519">
        <v>0</v>
      </c>
      <c r="BL1376" s="519">
        <v>0</v>
      </c>
      <c r="BM1376" s="519">
        <v>0</v>
      </c>
      <c r="BN1376" s="519">
        <v>0</v>
      </c>
      <c r="BO1376" s="519">
        <v>0</v>
      </c>
      <c r="BP1376" s="519">
        <v>0</v>
      </c>
      <c r="BQ1376" s="519">
        <v>0</v>
      </c>
      <c r="BR1376" s="519">
        <v>0</v>
      </c>
      <c r="BS1376" s="519">
        <v>0</v>
      </c>
      <c r="BT1376" s="519">
        <v>0</v>
      </c>
      <c r="BU1376" s="519">
        <v>0</v>
      </c>
      <c r="BV1376" s="519">
        <v>0</v>
      </c>
      <c r="BW1376" s="519">
        <v>0</v>
      </c>
      <c r="BX1376" s="519">
        <v>0</v>
      </c>
      <c r="BY1376" s="519">
        <v>0</v>
      </c>
      <c r="BZ1376" s="519">
        <v>0</v>
      </c>
      <c r="CA1376" s="519">
        <v>0</v>
      </c>
      <c r="CB1376" s="519">
        <v>0</v>
      </c>
      <c r="CC1376" s="519">
        <v>0</v>
      </c>
      <c r="CD1376" s="519">
        <v>0</v>
      </c>
      <c r="CE1376" s="519">
        <v>0</v>
      </c>
      <c r="CF1376" s="519">
        <v>0</v>
      </c>
      <c r="CG1376" s="519">
        <v>0</v>
      </c>
      <c r="CH1376" s="519">
        <v>0</v>
      </c>
      <c r="CI1376" s="519">
        <v>0</v>
      </c>
      <c r="CJ1376" s="519">
        <v>0</v>
      </c>
      <c r="CK1376" s="519">
        <v>0</v>
      </c>
      <c r="CL1376" s="519">
        <v>0</v>
      </c>
      <c r="CM1376" s="519">
        <v>0</v>
      </c>
      <c r="CN1376" s="519">
        <v>0</v>
      </c>
      <c r="CO1376" s="519">
        <v>0</v>
      </c>
      <c r="CP1376" s="519">
        <v>0</v>
      </c>
      <c r="CQ1376" s="519">
        <v>0</v>
      </c>
      <c r="CR1376" s="519">
        <v>0</v>
      </c>
      <c r="CS1376" s="519">
        <v>0</v>
      </c>
      <c r="CT1376" s="519">
        <v>0</v>
      </c>
      <c r="CU1376" s="519">
        <v>0</v>
      </c>
      <c r="CV1376" s="519">
        <v>0</v>
      </c>
      <c r="CW1376" s="519">
        <v>0</v>
      </c>
      <c r="CX1376" s="519">
        <v>0</v>
      </c>
      <c r="CY1376" s="519">
        <v>0</v>
      </c>
      <c r="CZ1376" s="519">
        <v>0</v>
      </c>
      <c r="DA1376" s="519">
        <v>0</v>
      </c>
      <c r="DB1376" s="519">
        <v>0</v>
      </c>
      <c r="DC1376" s="519">
        <v>0</v>
      </c>
      <c r="DD1376" s="519">
        <v>0</v>
      </c>
      <c r="DE1376" s="519">
        <v>0</v>
      </c>
      <c r="DF1376" s="519">
        <v>0</v>
      </c>
      <c r="DG1376" s="519">
        <v>0</v>
      </c>
      <c r="DH1376" s="519">
        <v>0</v>
      </c>
      <c r="DI1376" s="519">
        <v>0</v>
      </c>
      <c r="DJ1376" s="519">
        <v>0</v>
      </c>
      <c r="DK1376" s="519">
        <v>0</v>
      </c>
      <c r="DL1376" s="519">
        <v>0</v>
      </c>
      <c r="DM1376" s="519">
        <v>0</v>
      </c>
      <c r="DN1376" s="519">
        <v>0</v>
      </c>
      <c r="DO1376" s="519">
        <v>0</v>
      </c>
      <c r="DP1376" s="519">
        <v>0</v>
      </c>
      <c r="DQ1376" s="519">
        <v>0</v>
      </c>
      <c r="DR1376" s="519">
        <v>0</v>
      </c>
      <c r="DS1376" s="519">
        <v>0</v>
      </c>
      <c r="DT1376" s="519">
        <v>0</v>
      </c>
      <c r="DU1376" s="519">
        <v>0</v>
      </c>
      <c r="DV1376" s="519">
        <v>0</v>
      </c>
      <c r="DW1376" s="519">
        <v>0</v>
      </c>
      <c r="DX1376" s="519">
        <v>0</v>
      </c>
    </row>
    <row r="1377" spans="2:128" hidden="1">
      <c r="B1377" s="519" t="s">
        <v>1061</v>
      </c>
      <c r="C1377" s="519"/>
      <c r="D1377" s="519"/>
      <c r="E1377" s="519"/>
      <c r="F1377" s="519">
        <v>1</v>
      </c>
      <c r="G1377" s="519"/>
      <c r="H1377" s="519">
        <v>10</v>
      </c>
      <c r="I1377" s="519">
        <v>5</v>
      </c>
      <c r="J1377" s="519" t="str">
        <f t="shared" si="66"/>
        <v>SDN15011005</v>
      </c>
      <c r="K1377" s="519">
        <v>630</v>
      </c>
      <c r="M1377" s="337"/>
      <c r="N1377" s="519" t="s">
        <v>1058</v>
      </c>
      <c r="O1377" s="519" t="s">
        <v>1060</v>
      </c>
      <c r="P1377" s="519">
        <v>40</v>
      </c>
      <c r="Q1377" s="183" t="str">
        <f t="shared" si="65"/>
        <v>SDN100240</v>
      </c>
      <c r="R1377" s="519">
        <v>10000</v>
      </c>
      <c r="S1377" s="519">
        <v>10000</v>
      </c>
      <c r="T1377" s="519">
        <v>10000</v>
      </c>
      <c r="U1377" s="519">
        <v>10000</v>
      </c>
      <c r="V1377" s="519">
        <v>10000</v>
      </c>
      <c r="W1377" s="519">
        <v>10000</v>
      </c>
      <c r="X1377" s="519">
        <v>10000</v>
      </c>
      <c r="Y1377" s="519">
        <v>10000</v>
      </c>
      <c r="Z1377" s="519">
        <v>10000</v>
      </c>
      <c r="AA1377" s="519">
        <v>10000</v>
      </c>
      <c r="AB1377" s="519">
        <v>10000</v>
      </c>
      <c r="AC1377" s="519">
        <v>10000</v>
      </c>
      <c r="AD1377" s="519">
        <v>10000</v>
      </c>
      <c r="AE1377" s="519">
        <v>10000</v>
      </c>
      <c r="AF1377" s="519">
        <v>10000</v>
      </c>
      <c r="AG1377" s="519">
        <v>10000</v>
      </c>
      <c r="AH1377" s="519">
        <v>10000</v>
      </c>
      <c r="AI1377" s="519">
        <v>10000</v>
      </c>
      <c r="AJ1377" s="519">
        <v>10000</v>
      </c>
      <c r="AK1377" s="519">
        <v>10000</v>
      </c>
      <c r="AL1377" s="519">
        <v>10000</v>
      </c>
      <c r="AM1377" s="519">
        <v>10000</v>
      </c>
      <c r="AN1377" s="519">
        <v>10000</v>
      </c>
      <c r="AO1377" s="519">
        <v>10000</v>
      </c>
      <c r="AP1377" s="519">
        <v>10000</v>
      </c>
      <c r="AQ1377" s="519">
        <v>0</v>
      </c>
      <c r="AR1377" s="519">
        <v>0</v>
      </c>
      <c r="AS1377" s="519">
        <v>0</v>
      </c>
      <c r="AT1377" s="519">
        <v>0</v>
      </c>
      <c r="AU1377" s="519">
        <v>0</v>
      </c>
      <c r="AV1377" s="519">
        <v>0</v>
      </c>
      <c r="AW1377" s="519">
        <v>0</v>
      </c>
      <c r="AX1377" s="519">
        <v>0</v>
      </c>
      <c r="AY1377" s="519">
        <v>0</v>
      </c>
      <c r="AZ1377" s="519">
        <v>0</v>
      </c>
      <c r="BA1377" s="519">
        <v>0</v>
      </c>
      <c r="BB1377" s="519">
        <v>0</v>
      </c>
      <c r="BC1377" s="519">
        <v>0</v>
      </c>
      <c r="BD1377" s="519">
        <v>0</v>
      </c>
      <c r="BE1377" s="519">
        <v>0</v>
      </c>
      <c r="BF1377" s="519">
        <v>0</v>
      </c>
      <c r="BG1377" s="519">
        <v>0</v>
      </c>
      <c r="BH1377" s="519">
        <v>0</v>
      </c>
      <c r="BI1377" s="519">
        <v>0</v>
      </c>
      <c r="BJ1377" s="519">
        <v>0</v>
      </c>
      <c r="BK1377" s="519">
        <v>0</v>
      </c>
      <c r="BL1377" s="519">
        <v>0</v>
      </c>
      <c r="BM1377" s="519">
        <v>0</v>
      </c>
      <c r="BN1377" s="519">
        <v>0</v>
      </c>
      <c r="BO1377" s="519">
        <v>0</v>
      </c>
      <c r="BP1377" s="519">
        <v>0</v>
      </c>
      <c r="BQ1377" s="519">
        <v>0</v>
      </c>
      <c r="BR1377" s="519">
        <v>0</v>
      </c>
      <c r="BS1377" s="519">
        <v>0</v>
      </c>
      <c r="BT1377" s="519">
        <v>0</v>
      </c>
      <c r="BU1377" s="519">
        <v>0</v>
      </c>
      <c r="BV1377" s="519">
        <v>0</v>
      </c>
      <c r="BW1377" s="519">
        <v>0</v>
      </c>
      <c r="BX1377" s="519">
        <v>0</v>
      </c>
      <c r="BY1377" s="519">
        <v>0</v>
      </c>
      <c r="BZ1377" s="519">
        <v>0</v>
      </c>
      <c r="CA1377" s="519">
        <v>0</v>
      </c>
      <c r="CB1377" s="519">
        <v>0</v>
      </c>
      <c r="CC1377" s="519">
        <v>0</v>
      </c>
      <c r="CD1377" s="519">
        <v>0</v>
      </c>
      <c r="CE1377" s="519">
        <v>0</v>
      </c>
      <c r="CF1377" s="519">
        <v>0</v>
      </c>
      <c r="CG1377" s="519">
        <v>0</v>
      </c>
      <c r="CH1377" s="519">
        <v>0</v>
      </c>
      <c r="CI1377" s="519">
        <v>0</v>
      </c>
      <c r="CJ1377" s="519">
        <v>0</v>
      </c>
      <c r="CK1377" s="519">
        <v>0</v>
      </c>
      <c r="CL1377" s="519">
        <v>0</v>
      </c>
      <c r="CM1377" s="519">
        <v>0</v>
      </c>
      <c r="CN1377" s="519">
        <v>0</v>
      </c>
      <c r="CO1377" s="519">
        <v>0</v>
      </c>
      <c r="CP1377" s="519">
        <v>0</v>
      </c>
      <c r="CQ1377" s="519">
        <v>0</v>
      </c>
      <c r="CR1377" s="519">
        <v>0</v>
      </c>
      <c r="CS1377" s="519">
        <v>0</v>
      </c>
      <c r="CT1377" s="519">
        <v>0</v>
      </c>
      <c r="CU1377" s="519">
        <v>0</v>
      </c>
      <c r="CV1377" s="519">
        <v>0</v>
      </c>
      <c r="CW1377" s="519">
        <v>0</v>
      </c>
      <c r="CX1377" s="519">
        <v>0</v>
      </c>
      <c r="CY1377" s="519">
        <v>0</v>
      </c>
      <c r="CZ1377" s="519">
        <v>0</v>
      </c>
      <c r="DA1377" s="519">
        <v>0</v>
      </c>
      <c r="DB1377" s="519">
        <v>0</v>
      </c>
      <c r="DC1377" s="519">
        <v>0</v>
      </c>
      <c r="DD1377" s="519">
        <v>0</v>
      </c>
      <c r="DE1377" s="519">
        <v>0</v>
      </c>
      <c r="DF1377" s="519">
        <v>0</v>
      </c>
      <c r="DG1377" s="519">
        <v>0</v>
      </c>
      <c r="DH1377" s="519">
        <v>0</v>
      </c>
      <c r="DI1377" s="519">
        <v>0</v>
      </c>
      <c r="DJ1377" s="519">
        <v>0</v>
      </c>
      <c r="DK1377" s="519">
        <v>0</v>
      </c>
      <c r="DL1377" s="519">
        <v>0</v>
      </c>
      <c r="DM1377" s="519">
        <v>0</v>
      </c>
      <c r="DN1377" s="519">
        <v>0</v>
      </c>
      <c r="DO1377" s="519">
        <v>0</v>
      </c>
      <c r="DP1377" s="519">
        <v>0</v>
      </c>
      <c r="DQ1377" s="519">
        <v>0</v>
      </c>
      <c r="DR1377" s="519">
        <v>0</v>
      </c>
      <c r="DS1377" s="519">
        <v>0</v>
      </c>
      <c r="DT1377" s="519">
        <v>0</v>
      </c>
      <c r="DU1377" s="519">
        <v>0</v>
      </c>
      <c r="DV1377" s="519">
        <v>0</v>
      </c>
      <c r="DW1377" s="519">
        <v>0</v>
      </c>
      <c r="DX1377" s="519">
        <v>0</v>
      </c>
    </row>
    <row r="1378" spans="2:128" hidden="1">
      <c r="B1378" s="519" t="s">
        <v>1061</v>
      </c>
      <c r="C1378" s="519"/>
      <c r="D1378" s="519"/>
      <c r="E1378" s="519"/>
      <c r="F1378" s="519">
        <v>1</v>
      </c>
      <c r="G1378" s="519"/>
      <c r="H1378" s="519">
        <v>10</v>
      </c>
      <c r="I1378" s="519">
        <v>6</v>
      </c>
      <c r="J1378" s="519" t="str">
        <f t="shared" si="66"/>
        <v>SDN15011006</v>
      </c>
      <c r="K1378" s="519">
        <v>630</v>
      </c>
      <c r="M1378" s="337"/>
      <c r="N1378" s="519" t="s">
        <v>1058</v>
      </c>
      <c r="O1378" s="519" t="s">
        <v>1060</v>
      </c>
      <c r="P1378" s="519">
        <v>41</v>
      </c>
      <c r="Q1378" s="183" t="str">
        <f t="shared" si="65"/>
        <v>SDN100241</v>
      </c>
      <c r="R1378" s="519">
        <v>10000</v>
      </c>
      <c r="S1378" s="519">
        <v>10000</v>
      </c>
      <c r="T1378" s="519">
        <v>10000</v>
      </c>
      <c r="U1378" s="519">
        <v>10000</v>
      </c>
      <c r="V1378" s="519">
        <v>10000</v>
      </c>
      <c r="W1378" s="519">
        <v>10000</v>
      </c>
      <c r="X1378" s="519">
        <v>10000</v>
      </c>
      <c r="Y1378" s="519">
        <v>10000</v>
      </c>
      <c r="Z1378" s="519">
        <v>10000</v>
      </c>
      <c r="AA1378" s="519">
        <v>10000</v>
      </c>
      <c r="AB1378" s="519">
        <v>10000</v>
      </c>
      <c r="AC1378" s="519">
        <v>10000</v>
      </c>
      <c r="AD1378" s="519">
        <v>10000</v>
      </c>
      <c r="AE1378" s="519">
        <v>10000</v>
      </c>
      <c r="AF1378" s="519">
        <v>10000</v>
      </c>
      <c r="AG1378" s="519">
        <v>10000</v>
      </c>
      <c r="AH1378" s="519">
        <v>10000</v>
      </c>
      <c r="AI1378" s="519">
        <v>10000</v>
      </c>
      <c r="AJ1378" s="519">
        <v>10000</v>
      </c>
      <c r="AK1378" s="519">
        <v>10000</v>
      </c>
      <c r="AL1378" s="519">
        <v>10000</v>
      </c>
      <c r="AM1378" s="519">
        <v>10000</v>
      </c>
      <c r="AN1378" s="519">
        <v>10000</v>
      </c>
      <c r="AO1378" s="519">
        <v>10000</v>
      </c>
      <c r="AP1378" s="519">
        <v>10000</v>
      </c>
      <c r="AQ1378" s="519">
        <v>0</v>
      </c>
      <c r="AR1378" s="519">
        <v>0</v>
      </c>
      <c r="AS1378" s="519">
        <v>0</v>
      </c>
      <c r="AT1378" s="519">
        <v>0</v>
      </c>
      <c r="AU1378" s="519">
        <v>0</v>
      </c>
      <c r="AV1378" s="519">
        <v>0</v>
      </c>
      <c r="AW1378" s="519">
        <v>0</v>
      </c>
      <c r="AX1378" s="519">
        <v>0</v>
      </c>
      <c r="AY1378" s="519">
        <v>0</v>
      </c>
      <c r="AZ1378" s="519">
        <v>0</v>
      </c>
      <c r="BA1378" s="519">
        <v>0</v>
      </c>
      <c r="BB1378" s="519">
        <v>0</v>
      </c>
      <c r="BC1378" s="519">
        <v>0</v>
      </c>
      <c r="BD1378" s="519">
        <v>0</v>
      </c>
      <c r="BE1378" s="519">
        <v>0</v>
      </c>
      <c r="BF1378" s="519">
        <v>0</v>
      </c>
      <c r="BG1378" s="519">
        <v>0</v>
      </c>
      <c r="BH1378" s="519">
        <v>0</v>
      </c>
      <c r="BI1378" s="519">
        <v>0</v>
      </c>
      <c r="BJ1378" s="519">
        <v>0</v>
      </c>
      <c r="BK1378" s="519">
        <v>0</v>
      </c>
      <c r="BL1378" s="519">
        <v>0</v>
      </c>
      <c r="BM1378" s="519">
        <v>0</v>
      </c>
      <c r="BN1378" s="519">
        <v>0</v>
      </c>
      <c r="BO1378" s="519">
        <v>0</v>
      </c>
      <c r="BP1378" s="519">
        <v>0</v>
      </c>
      <c r="BQ1378" s="519">
        <v>0</v>
      </c>
      <c r="BR1378" s="519">
        <v>0</v>
      </c>
      <c r="BS1378" s="519">
        <v>0</v>
      </c>
      <c r="BT1378" s="519">
        <v>0</v>
      </c>
      <c r="BU1378" s="519">
        <v>0</v>
      </c>
      <c r="BV1378" s="519">
        <v>0</v>
      </c>
      <c r="BW1378" s="519">
        <v>0</v>
      </c>
      <c r="BX1378" s="519">
        <v>0</v>
      </c>
      <c r="BY1378" s="519">
        <v>0</v>
      </c>
      <c r="BZ1378" s="519">
        <v>0</v>
      </c>
      <c r="CA1378" s="519">
        <v>0</v>
      </c>
      <c r="CB1378" s="519">
        <v>0</v>
      </c>
      <c r="CC1378" s="519">
        <v>0</v>
      </c>
      <c r="CD1378" s="519">
        <v>0</v>
      </c>
      <c r="CE1378" s="519">
        <v>0</v>
      </c>
      <c r="CF1378" s="519">
        <v>0</v>
      </c>
      <c r="CG1378" s="519">
        <v>0</v>
      </c>
      <c r="CH1378" s="519">
        <v>0</v>
      </c>
      <c r="CI1378" s="519">
        <v>0</v>
      </c>
      <c r="CJ1378" s="519">
        <v>0</v>
      </c>
      <c r="CK1378" s="519">
        <v>0</v>
      </c>
      <c r="CL1378" s="519">
        <v>0</v>
      </c>
      <c r="CM1378" s="519">
        <v>0</v>
      </c>
      <c r="CN1378" s="519">
        <v>0</v>
      </c>
      <c r="CO1378" s="519">
        <v>0</v>
      </c>
      <c r="CP1378" s="519">
        <v>0</v>
      </c>
      <c r="CQ1378" s="519">
        <v>0</v>
      </c>
      <c r="CR1378" s="519">
        <v>0</v>
      </c>
      <c r="CS1378" s="519">
        <v>0</v>
      </c>
      <c r="CT1378" s="519">
        <v>0</v>
      </c>
      <c r="CU1378" s="519">
        <v>0</v>
      </c>
      <c r="CV1378" s="519">
        <v>0</v>
      </c>
      <c r="CW1378" s="519">
        <v>0</v>
      </c>
      <c r="CX1378" s="519">
        <v>0</v>
      </c>
      <c r="CY1378" s="519">
        <v>0</v>
      </c>
      <c r="CZ1378" s="519">
        <v>0</v>
      </c>
      <c r="DA1378" s="519">
        <v>0</v>
      </c>
      <c r="DB1378" s="519">
        <v>0</v>
      </c>
      <c r="DC1378" s="519">
        <v>0</v>
      </c>
      <c r="DD1378" s="519">
        <v>0</v>
      </c>
      <c r="DE1378" s="519">
        <v>0</v>
      </c>
      <c r="DF1378" s="519">
        <v>0</v>
      </c>
      <c r="DG1378" s="519">
        <v>0</v>
      </c>
      <c r="DH1378" s="519">
        <v>0</v>
      </c>
      <c r="DI1378" s="519">
        <v>0</v>
      </c>
      <c r="DJ1378" s="519">
        <v>0</v>
      </c>
      <c r="DK1378" s="519">
        <v>0</v>
      </c>
      <c r="DL1378" s="519">
        <v>0</v>
      </c>
      <c r="DM1378" s="519">
        <v>0</v>
      </c>
      <c r="DN1378" s="519">
        <v>0</v>
      </c>
      <c r="DO1378" s="519">
        <v>0</v>
      </c>
      <c r="DP1378" s="519">
        <v>0</v>
      </c>
      <c r="DQ1378" s="519">
        <v>0</v>
      </c>
      <c r="DR1378" s="519">
        <v>0</v>
      </c>
      <c r="DS1378" s="519">
        <v>0</v>
      </c>
      <c r="DT1378" s="519">
        <v>0</v>
      </c>
      <c r="DU1378" s="519">
        <v>0</v>
      </c>
      <c r="DV1378" s="519">
        <v>0</v>
      </c>
      <c r="DW1378" s="519">
        <v>0</v>
      </c>
      <c r="DX1378" s="519">
        <v>0</v>
      </c>
    </row>
    <row r="1379" spans="2:128" hidden="1">
      <c r="B1379" s="519" t="s">
        <v>1061</v>
      </c>
      <c r="C1379" s="519"/>
      <c r="D1379" s="519"/>
      <c r="E1379" s="519"/>
      <c r="F1379" s="519">
        <v>1</v>
      </c>
      <c r="G1379" s="519"/>
      <c r="H1379" s="519">
        <v>10</v>
      </c>
      <c r="I1379" s="519">
        <v>7</v>
      </c>
      <c r="J1379" s="519" t="str">
        <f t="shared" si="66"/>
        <v>SDN15011007</v>
      </c>
      <c r="K1379" s="519">
        <v>630</v>
      </c>
      <c r="M1379" s="337"/>
      <c r="N1379" s="519" t="s">
        <v>1058</v>
      </c>
      <c r="O1379" s="519" t="s">
        <v>1060</v>
      </c>
      <c r="P1379" s="519">
        <v>42</v>
      </c>
      <c r="Q1379" s="183" t="str">
        <f t="shared" si="65"/>
        <v>SDN100242</v>
      </c>
      <c r="R1379" s="519">
        <v>10000</v>
      </c>
      <c r="S1379" s="519">
        <v>10000</v>
      </c>
      <c r="T1379" s="519">
        <v>10000</v>
      </c>
      <c r="U1379" s="519">
        <v>10000</v>
      </c>
      <c r="V1379" s="519">
        <v>10000</v>
      </c>
      <c r="W1379" s="519">
        <v>10000</v>
      </c>
      <c r="X1379" s="519">
        <v>10000</v>
      </c>
      <c r="Y1379" s="519">
        <v>10000</v>
      </c>
      <c r="Z1379" s="519">
        <v>10000</v>
      </c>
      <c r="AA1379" s="519">
        <v>10017</v>
      </c>
      <c r="AB1379" s="519">
        <v>10017</v>
      </c>
      <c r="AC1379" s="519">
        <v>10017</v>
      </c>
      <c r="AD1379" s="519">
        <v>10017</v>
      </c>
      <c r="AE1379" s="519">
        <v>10017</v>
      </c>
      <c r="AF1379" s="519">
        <v>10017</v>
      </c>
      <c r="AG1379" s="519">
        <v>10017</v>
      </c>
      <c r="AH1379" s="519">
        <v>10017</v>
      </c>
      <c r="AI1379" s="519">
        <v>10017</v>
      </c>
      <c r="AJ1379" s="519">
        <v>10017</v>
      </c>
      <c r="AK1379" s="519">
        <v>10017</v>
      </c>
      <c r="AL1379" s="519">
        <v>10017</v>
      </c>
      <c r="AM1379" s="519">
        <v>10017</v>
      </c>
      <c r="AN1379" s="519">
        <v>10017</v>
      </c>
      <c r="AO1379" s="519">
        <v>10017</v>
      </c>
      <c r="AP1379" s="519">
        <v>10017</v>
      </c>
      <c r="AQ1379" s="519">
        <v>0</v>
      </c>
      <c r="AR1379" s="519">
        <v>0</v>
      </c>
      <c r="AS1379" s="519">
        <v>0</v>
      </c>
      <c r="AT1379" s="519">
        <v>0</v>
      </c>
      <c r="AU1379" s="519">
        <v>0</v>
      </c>
      <c r="AV1379" s="519">
        <v>0</v>
      </c>
      <c r="AW1379" s="519">
        <v>0</v>
      </c>
      <c r="AX1379" s="519">
        <v>0</v>
      </c>
      <c r="AY1379" s="519">
        <v>0</v>
      </c>
      <c r="AZ1379" s="519">
        <v>0</v>
      </c>
      <c r="BA1379" s="519">
        <v>0</v>
      </c>
      <c r="BB1379" s="519">
        <v>0</v>
      </c>
      <c r="BC1379" s="519">
        <v>0</v>
      </c>
      <c r="BD1379" s="519">
        <v>0</v>
      </c>
      <c r="BE1379" s="519">
        <v>0</v>
      </c>
      <c r="BF1379" s="519">
        <v>0</v>
      </c>
      <c r="BG1379" s="519">
        <v>0</v>
      </c>
      <c r="BH1379" s="519">
        <v>0</v>
      </c>
      <c r="BI1379" s="519">
        <v>0</v>
      </c>
      <c r="BJ1379" s="519">
        <v>0</v>
      </c>
      <c r="BK1379" s="519">
        <v>0</v>
      </c>
      <c r="BL1379" s="519">
        <v>0</v>
      </c>
      <c r="BM1379" s="519">
        <v>0</v>
      </c>
      <c r="BN1379" s="519">
        <v>0</v>
      </c>
      <c r="BO1379" s="519">
        <v>0</v>
      </c>
      <c r="BP1379" s="519">
        <v>0</v>
      </c>
      <c r="BQ1379" s="519">
        <v>0</v>
      </c>
      <c r="BR1379" s="519">
        <v>0</v>
      </c>
      <c r="BS1379" s="519">
        <v>0</v>
      </c>
      <c r="BT1379" s="519">
        <v>0</v>
      </c>
      <c r="BU1379" s="519">
        <v>0</v>
      </c>
      <c r="BV1379" s="519">
        <v>0</v>
      </c>
      <c r="BW1379" s="519">
        <v>0</v>
      </c>
      <c r="BX1379" s="519">
        <v>0</v>
      </c>
      <c r="BY1379" s="519">
        <v>0</v>
      </c>
      <c r="BZ1379" s="519">
        <v>0</v>
      </c>
      <c r="CA1379" s="519">
        <v>0</v>
      </c>
      <c r="CB1379" s="519">
        <v>0</v>
      </c>
      <c r="CC1379" s="519">
        <v>0</v>
      </c>
      <c r="CD1379" s="519">
        <v>0</v>
      </c>
      <c r="CE1379" s="519">
        <v>0</v>
      </c>
      <c r="CF1379" s="519">
        <v>0</v>
      </c>
      <c r="CG1379" s="519">
        <v>0</v>
      </c>
      <c r="CH1379" s="519">
        <v>0</v>
      </c>
      <c r="CI1379" s="519">
        <v>0</v>
      </c>
      <c r="CJ1379" s="519">
        <v>0</v>
      </c>
      <c r="CK1379" s="519">
        <v>0</v>
      </c>
      <c r="CL1379" s="519">
        <v>0</v>
      </c>
      <c r="CM1379" s="519">
        <v>0</v>
      </c>
      <c r="CN1379" s="519">
        <v>0</v>
      </c>
      <c r="CO1379" s="519">
        <v>0</v>
      </c>
      <c r="CP1379" s="519">
        <v>0</v>
      </c>
      <c r="CQ1379" s="519">
        <v>0</v>
      </c>
      <c r="CR1379" s="519">
        <v>0</v>
      </c>
      <c r="CS1379" s="519">
        <v>0</v>
      </c>
      <c r="CT1379" s="519">
        <v>0</v>
      </c>
      <c r="CU1379" s="519">
        <v>0</v>
      </c>
      <c r="CV1379" s="519">
        <v>0</v>
      </c>
      <c r="CW1379" s="519">
        <v>0</v>
      </c>
      <c r="CX1379" s="519">
        <v>0</v>
      </c>
      <c r="CY1379" s="519">
        <v>0</v>
      </c>
      <c r="CZ1379" s="519">
        <v>0</v>
      </c>
      <c r="DA1379" s="519">
        <v>0</v>
      </c>
      <c r="DB1379" s="519">
        <v>0</v>
      </c>
      <c r="DC1379" s="519">
        <v>0</v>
      </c>
      <c r="DD1379" s="519">
        <v>0</v>
      </c>
      <c r="DE1379" s="519">
        <v>0</v>
      </c>
      <c r="DF1379" s="519">
        <v>0</v>
      </c>
      <c r="DG1379" s="519">
        <v>0</v>
      </c>
      <c r="DH1379" s="519">
        <v>0</v>
      </c>
      <c r="DI1379" s="519">
        <v>0</v>
      </c>
      <c r="DJ1379" s="519">
        <v>0</v>
      </c>
      <c r="DK1379" s="519">
        <v>0</v>
      </c>
      <c r="DL1379" s="519">
        <v>0</v>
      </c>
      <c r="DM1379" s="519">
        <v>0</v>
      </c>
      <c r="DN1379" s="519">
        <v>0</v>
      </c>
      <c r="DO1379" s="519">
        <v>0</v>
      </c>
      <c r="DP1379" s="519">
        <v>0</v>
      </c>
      <c r="DQ1379" s="519">
        <v>0</v>
      </c>
      <c r="DR1379" s="519">
        <v>0</v>
      </c>
      <c r="DS1379" s="519">
        <v>0</v>
      </c>
      <c r="DT1379" s="519">
        <v>0</v>
      </c>
      <c r="DU1379" s="519">
        <v>0</v>
      </c>
      <c r="DV1379" s="519">
        <v>0</v>
      </c>
      <c r="DW1379" s="519">
        <v>0</v>
      </c>
      <c r="DX1379" s="519">
        <v>0</v>
      </c>
    </row>
    <row r="1380" spans="2:128" hidden="1">
      <c r="B1380" s="519" t="s">
        <v>1061</v>
      </c>
      <c r="C1380" s="519"/>
      <c r="D1380" s="519"/>
      <c r="E1380" s="519"/>
      <c r="F1380" s="519">
        <v>1</v>
      </c>
      <c r="G1380" s="519"/>
      <c r="H1380" s="519">
        <v>10</v>
      </c>
      <c r="I1380" s="519">
        <v>8</v>
      </c>
      <c r="J1380" s="519" t="str">
        <f t="shared" si="66"/>
        <v>SDN15011008</v>
      </c>
      <c r="K1380" s="519">
        <v>504</v>
      </c>
      <c r="M1380" s="337"/>
      <c r="N1380" s="519" t="s">
        <v>1058</v>
      </c>
      <c r="O1380" s="519" t="s">
        <v>1060</v>
      </c>
      <c r="P1380" s="519">
        <v>43</v>
      </c>
      <c r="Q1380" s="183" t="str">
        <f t="shared" si="65"/>
        <v>SDN100243</v>
      </c>
      <c r="R1380" s="519">
        <v>10000</v>
      </c>
      <c r="S1380" s="519">
        <v>10000</v>
      </c>
      <c r="T1380" s="519">
        <v>10000</v>
      </c>
      <c r="U1380" s="519">
        <v>10000</v>
      </c>
      <c r="V1380" s="519">
        <v>10000</v>
      </c>
      <c r="W1380" s="519">
        <v>10000</v>
      </c>
      <c r="X1380" s="519">
        <v>10000</v>
      </c>
      <c r="Y1380" s="519">
        <v>10000</v>
      </c>
      <c r="Z1380" s="519">
        <v>10000</v>
      </c>
      <c r="AA1380" s="519">
        <v>10160.1</v>
      </c>
      <c r="AB1380" s="519">
        <v>10160.1</v>
      </c>
      <c r="AC1380" s="519">
        <v>10160.1</v>
      </c>
      <c r="AD1380" s="519">
        <v>10160.1</v>
      </c>
      <c r="AE1380" s="519">
        <v>10160.1</v>
      </c>
      <c r="AF1380" s="519">
        <v>10160.1</v>
      </c>
      <c r="AG1380" s="519">
        <v>10160.1</v>
      </c>
      <c r="AH1380" s="519">
        <v>10160.1</v>
      </c>
      <c r="AI1380" s="519">
        <v>10160.1</v>
      </c>
      <c r="AJ1380" s="519">
        <v>10160.1</v>
      </c>
      <c r="AK1380" s="519">
        <v>10160.1</v>
      </c>
      <c r="AL1380" s="519">
        <v>10160.1</v>
      </c>
      <c r="AM1380" s="519">
        <v>10160.1</v>
      </c>
      <c r="AN1380" s="519">
        <v>10160.1</v>
      </c>
      <c r="AO1380" s="519">
        <v>10160.1</v>
      </c>
      <c r="AP1380" s="519">
        <v>10160.1</v>
      </c>
      <c r="AQ1380" s="519">
        <v>0</v>
      </c>
      <c r="AR1380" s="519">
        <v>0</v>
      </c>
      <c r="AS1380" s="519">
        <v>0</v>
      </c>
      <c r="AT1380" s="519">
        <v>0</v>
      </c>
      <c r="AU1380" s="519">
        <v>0</v>
      </c>
      <c r="AV1380" s="519">
        <v>0</v>
      </c>
      <c r="AW1380" s="519">
        <v>0</v>
      </c>
      <c r="AX1380" s="519">
        <v>0</v>
      </c>
      <c r="AY1380" s="519">
        <v>0</v>
      </c>
      <c r="AZ1380" s="519">
        <v>0</v>
      </c>
      <c r="BA1380" s="519">
        <v>0</v>
      </c>
      <c r="BB1380" s="519">
        <v>0</v>
      </c>
      <c r="BC1380" s="519">
        <v>0</v>
      </c>
      <c r="BD1380" s="519">
        <v>0</v>
      </c>
      <c r="BE1380" s="519">
        <v>0</v>
      </c>
      <c r="BF1380" s="519">
        <v>0</v>
      </c>
      <c r="BG1380" s="519">
        <v>0</v>
      </c>
      <c r="BH1380" s="519">
        <v>0</v>
      </c>
      <c r="BI1380" s="519">
        <v>0</v>
      </c>
      <c r="BJ1380" s="519">
        <v>0</v>
      </c>
      <c r="BK1380" s="519">
        <v>0</v>
      </c>
      <c r="BL1380" s="519">
        <v>0</v>
      </c>
      <c r="BM1380" s="519">
        <v>0</v>
      </c>
      <c r="BN1380" s="519">
        <v>0</v>
      </c>
      <c r="BO1380" s="519">
        <v>0</v>
      </c>
      <c r="BP1380" s="519">
        <v>0</v>
      </c>
      <c r="BQ1380" s="519">
        <v>0</v>
      </c>
      <c r="BR1380" s="519">
        <v>0</v>
      </c>
      <c r="BS1380" s="519">
        <v>0</v>
      </c>
      <c r="BT1380" s="519">
        <v>0</v>
      </c>
      <c r="BU1380" s="519">
        <v>0</v>
      </c>
      <c r="BV1380" s="519">
        <v>0</v>
      </c>
      <c r="BW1380" s="519">
        <v>0</v>
      </c>
      <c r="BX1380" s="519">
        <v>0</v>
      </c>
      <c r="BY1380" s="519">
        <v>0</v>
      </c>
      <c r="BZ1380" s="519">
        <v>0</v>
      </c>
      <c r="CA1380" s="519">
        <v>0</v>
      </c>
      <c r="CB1380" s="519">
        <v>0</v>
      </c>
      <c r="CC1380" s="519">
        <v>0</v>
      </c>
      <c r="CD1380" s="519">
        <v>0</v>
      </c>
      <c r="CE1380" s="519">
        <v>0</v>
      </c>
      <c r="CF1380" s="519">
        <v>0</v>
      </c>
      <c r="CG1380" s="519">
        <v>0</v>
      </c>
      <c r="CH1380" s="519">
        <v>0</v>
      </c>
      <c r="CI1380" s="519">
        <v>0</v>
      </c>
      <c r="CJ1380" s="519">
        <v>0</v>
      </c>
      <c r="CK1380" s="519">
        <v>0</v>
      </c>
      <c r="CL1380" s="519">
        <v>0</v>
      </c>
      <c r="CM1380" s="519">
        <v>0</v>
      </c>
      <c r="CN1380" s="519">
        <v>0</v>
      </c>
      <c r="CO1380" s="519">
        <v>0</v>
      </c>
      <c r="CP1380" s="519">
        <v>0</v>
      </c>
      <c r="CQ1380" s="519">
        <v>0</v>
      </c>
      <c r="CR1380" s="519">
        <v>0</v>
      </c>
      <c r="CS1380" s="519">
        <v>0</v>
      </c>
      <c r="CT1380" s="519">
        <v>0</v>
      </c>
      <c r="CU1380" s="519">
        <v>0</v>
      </c>
      <c r="CV1380" s="519">
        <v>0</v>
      </c>
      <c r="CW1380" s="519">
        <v>0</v>
      </c>
      <c r="CX1380" s="519">
        <v>0</v>
      </c>
      <c r="CY1380" s="519">
        <v>0</v>
      </c>
      <c r="CZ1380" s="519">
        <v>0</v>
      </c>
      <c r="DA1380" s="519">
        <v>0</v>
      </c>
      <c r="DB1380" s="519">
        <v>0</v>
      </c>
      <c r="DC1380" s="519">
        <v>0</v>
      </c>
      <c r="DD1380" s="519">
        <v>0</v>
      </c>
      <c r="DE1380" s="519">
        <v>0</v>
      </c>
      <c r="DF1380" s="519">
        <v>0</v>
      </c>
      <c r="DG1380" s="519">
        <v>0</v>
      </c>
      <c r="DH1380" s="519">
        <v>0</v>
      </c>
      <c r="DI1380" s="519">
        <v>0</v>
      </c>
      <c r="DJ1380" s="519">
        <v>0</v>
      </c>
      <c r="DK1380" s="519">
        <v>0</v>
      </c>
      <c r="DL1380" s="519">
        <v>0</v>
      </c>
      <c r="DM1380" s="519">
        <v>0</v>
      </c>
      <c r="DN1380" s="519">
        <v>0</v>
      </c>
      <c r="DO1380" s="519">
        <v>0</v>
      </c>
      <c r="DP1380" s="519">
        <v>0</v>
      </c>
      <c r="DQ1380" s="519">
        <v>0</v>
      </c>
      <c r="DR1380" s="519">
        <v>0</v>
      </c>
      <c r="DS1380" s="519">
        <v>0</v>
      </c>
      <c r="DT1380" s="519">
        <v>0</v>
      </c>
      <c r="DU1380" s="519">
        <v>0</v>
      </c>
      <c r="DV1380" s="519">
        <v>0</v>
      </c>
      <c r="DW1380" s="519">
        <v>0</v>
      </c>
      <c r="DX1380" s="519">
        <v>0</v>
      </c>
    </row>
    <row r="1381" spans="2:128" hidden="1">
      <c r="B1381" s="519" t="s">
        <v>1061</v>
      </c>
      <c r="C1381" s="519"/>
      <c r="D1381" s="519"/>
      <c r="E1381" s="519"/>
      <c r="F1381" s="519">
        <v>1</v>
      </c>
      <c r="G1381" s="519"/>
      <c r="H1381" s="519">
        <v>10</v>
      </c>
      <c r="I1381" s="519">
        <v>9</v>
      </c>
      <c r="J1381" s="519" t="str">
        <f t="shared" si="66"/>
        <v>SDN15011009</v>
      </c>
      <c r="K1381" s="519">
        <v>504</v>
      </c>
      <c r="M1381" s="337"/>
      <c r="N1381" s="519" t="s">
        <v>1058</v>
      </c>
      <c r="O1381" s="519" t="s">
        <v>1060</v>
      </c>
      <c r="P1381" s="519">
        <v>44</v>
      </c>
      <c r="Q1381" s="183" t="str">
        <f t="shared" si="65"/>
        <v>SDN100244</v>
      </c>
      <c r="R1381" s="519">
        <v>10000</v>
      </c>
      <c r="S1381" s="519">
        <v>10000</v>
      </c>
      <c r="T1381" s="519">
        <v>10000</v>
      </c>
      <c r="U1381" s="519">
        <v>10000</v>
      </c>
      <c r="V1381" s="519">
        <v>10000</v>
      </c>
      <c r="W1381" s="519">
        <v>10000</v>
      </c>
      <c r="X1381" s="519">
        <v>10000</v>
      </c>
      <c r="Y1381" s="519">
        <v>10000</v>
      </c>
      <c r="Z1381" s="519">
        <v>10000</v>
      </c>
      <c r="AA1381" s="519">
        <v>10398.6</v>
      </c>
      <c r="AB1381" s="519">
        <v>10398.6</v>
      </c>
      <c r="AC1381" s="519">
        <v>10398.6</v>
      </c>
      <c r="AD1381" s="519">
        <v>10398.6</v>
      </c>
      <c r="AE1381" s="519">
        <v>10398.6</v>
      </c>
      <c r="AF1381" s="519">
        <v>10398.6</v>
      </c>
      <c r="AG1381" s="519">
        <v>10398.6</v>
      </c>
      <c r="AH1381" s="519">
        <v>10398.6</v>
      </c>
      <c r="AI1381" s="519">
        <v>10398.6</v>
      </c>
      <c r="AJ1381" s="519">
        <v>10398.6</v>
      </c>
      <c r="AK1381" s="519">
        <v>10398.6</v>
      </c>
      <c r="AL1381" s="519">
        <v>10398.6</v>
      </c>
      <c r="AM1381" s="519">
        <v>10398.6</v>
      </c>
      <c r="AN1381" s="519">
        <v>10398.6</v>
      </c>
      <c r="AO1381" s="519">
        <v>10398.6</v>
      </c>
      <c r="AP1381" s="519">
        <v>10398.6</v>
      </c>
      <c r="AQ1381" s="519">
        <v>0</v>
      </c>
      <c r="AR1381" s="519">
        <v>0</v>
      </c>
      <c r="AS1381" s="519">
        <v>0</v>
      </c>
      <c r="AT1381" s="519">
        <v>0</v>
      </c>
      <c r="AU1381" s="519">
        <v>0</v>
      </c>
      <c r="AV1381" s="519">
        <v>0</v>
      </c>
      <c r="AW1381" s="519">
        <v>0</v>
      </c>
      <c r="AX1381" s="519">
        <v>0</v>
      </c>
      <c r="AY1381" s="519">
        <v>0</v>
      </c>
      <c r="AZ1381" s="519">
        <v>0</v>
      </c>
      <c r="BA1381" s="519">
        <v>0</v>
      </c>
      <c r="BB1381" s="519">
        <v>0</v>
      </c>
      <c r="BC1381" s="519">
        <v>0</v>
      </c>
      <c r="BD1381" s="519">
        <v>0</v>
      </c>
      <c r="BE1381" s="519">
        <v>0</v>
      </c>
      <c r="BF1381" s="519">
        <v>0</v>
      </c>
      <c r="BG1381" s="519">
        <v>0</v>
      </c>
      <c r="BH1381" s="519">
        <v>0</v>
      </c>
      <c r="BI1381" s="519">
        <v>0</v>
      </c>
      <c r="BJ1381" s="519">
        <v>0</v>
      </c>
      <c r="BK1381" s="519">
        <v>0</v>
      </c>
      <c r="BL1381" s="519">
        <v>0</v>
      </c>
      <c r="BM1381" s="519">
        <v>0</v>
      </c>
      <c r="BN1381" s="519">
        <v>0</v>
      </c>
      <c r="BO1381" s="519">
        <v>0</v>
      </c>
      <c r="BP1381" s="519">
        <v>0</v>
      </c>
      <c r="BQ1381" s="519">
        <v>0</v>
      </c>
      <c r="BR1381" s="519">
        <v>0</v>
      </c>
      <c r="BS1381" s="519">
        <v>0</v>
      </c>
      <c r="BT1381" s="519">
        <v>0</v>
      </c>
      <c r="BU1381" s="519">
        <v>0</v>
      </c>
      <c r="BV1381" s="519">
        <v>0</v>
      </c>
      <c r="BW1381" s="519">
        <v>0</v>
      </c>
      <c r="BX1381" s="519">
        <v>0</v>
      </c>
      <c r="BY1381" s="519">
        <v>0</v>
      </c>
      <c r="BZ1381" s="519">
        <v>0</v>
      </c>
      <c r="CA1381" s="519">
        <v>0</v>
      </c>
      <c r="CB1381" s="519">
        <v>0</v>
      </c>
      <c r="CC1381" s="519">
        <v>0</v>
      </c>
      <c r="CD1381" s="519">
        <v>0</v>
      </c>
      <c r="CE1381" s="519">
        <v>0</v>
      </c>
      <c r="CF1381" s="519">
        <v>0</v>
      </c>
      <c r="CG1381" s="519">
        <v>0</v>
      </c>
      <c r="CH1381" s="519">
        <v>0</v>
      </c>
      <c r="CI1381" s="519">
        <v>0</v>
      </c>
      <c r="CJ1381" s="519">
        <v>0</v>
      </c>
      <c r="CK1381" s="519">
        <v>0</v>
      </c>
      <c r="CL1381" s="519">
        <v>0</v>
      </c>
      <c r="CM1381" s="519">
        <v>0</v>
      </c>
      <c r="CN1381" s="519">
        <v>0</v>
      </c>
      <c r="CO1381" s="519">
        <v>0</v>
      </c>
      <c r="CP1381" s="519">
        <v>0</v>
      </c>
      <c r="CQ1381" s="519">
        <v>0</v>
      </c>
      <c r="CR1381" s="519">
        <v>0</v>
      </c>
      <c r="CS1381" s="519">
        <v>0</v>
      </c>
      <c r="CT1381" s="519">
        <v>0</v>
      </c>
      <c r="CU1381" s="519">
        <v>0</v>
      </c>
      <c r="CV1381" s="519">
        <v>0</v>
      </c>
      <c r="CW1381" s="519">
        <v>0</v>
      </c>
      <c r="CX1381" s="519">
        <v>0</v>
      </c>
      <c r="CY1381" s="519">
        <v>0</v>
      </c>
      <c r="CZ1381" s="519">
        <v>0</v>
      </c>
      <c r="DA1381" s="519">
        <v>0</v>
      </c>
      <c r="DB1381" s="519">
        <v>0</v>
      </c>
      <c r="DC1381" s="519">
        <v>0</v>
      </c>
      <c r="DD1381" s="519">
        <v>0</v>
      </c>
      <c r="DE1381" s="519">
        <v>0</v>
      </c>
      <c r="DF1381" s="519">
        <v>0</v>
      </c>
      <c r="DG1381" s="519">
        <v>0</v>
      </c>
      <c r="DH1381" s="519">
        <v>0</v>
      </c>
      <c r="DI1381" s="519">
        <v>0</v>
      </c>
      <c r="DJ1381" s="519">
        <v>0</v>
      </c>
      <c r="DK1381" s="519">
        <v>0</v>
      </c>
      <c r="DL1381" s="519">
        <v>0</v>
      </c>
      <c r="DM1381" s="519">
        <v>0</v>
      </c>
      <c r="DN1381" s="519">
        <v>0</v>
      </c>
      <c r="DO1381" s="519">
        <v>0</v>
      </c>
      <c r="DP1381" s="519">
        <v>0</v>
      </c>
      <c r="DQ1381" s="519">
        <v>0</v>
      </c>
      <c r="DR1381" s="519">
        <v>0</v>
      </c>
      <c r="DS1381" s="519">
        <v>0</v>
      </c>
      <c r="DT1381" s="519">
        <v>0</v>
      </c>
      <c r="DU1381" s="519">
        <v>0</v>
      </c>
      <c r="DV1381" s="519">
        <v>0</v>
      </c>
      <c r="DW1381" s="519">
        <v>0</v>
      </c>
      <c r="DX1381" s="519">
        <v>0</v>
      </c>
    </row>
    <row r="1382" spans="2:128" hidden="1">
      <c r="B1382" s="519" t="s">
        <v>1061</v>
      </c>
      <c r="C1382" s="519"/>
      <c r="D1382" s="519"/>
      <c r="E1382" s="519"/>
      <c r="F1382" s="519">
        <v>1</v>
      </c>
      <c r="G1382" s="519"/>
      <c r="H1382" s="519">
        <v>10</v>
      </c>
      <c r="I1382" s="519">
        <v>10</v>
      </c>
      <c r="J1382" s="519" t="str">
        <f t="shared" si="66"/>
        <v>SDN15011010</v>
      </c>
      <c r="K1382" s="519">
        <v>504</v>
      </c>
      <c r="M1382" s="337"/>
      <c r="N1382" s="519" t="s">
        <v>1058</v>
      </c>
      <c r="O1382" s="519" t="s">
        <v>1060</v>
      </c>
      <c r="P1382" s="519">
        <v>45</v>
      </c>
      <c r="Q1382" s="183" t="str">
        <f t="shared" si="65"/>
        <v>SDN100245</v>
      </c>
      <c r="R1382" s="519">
        <v>10000</v>
      </c>
      <c r="S1382" s="519">
        <v>10000</v>
      </c>
      <c r="T1382" s="519">
        <v>10000</v>
      </c>
      <c r="U1382" s="519">
        <v>10000</v>
      </c>
      <c r="V1382" s="519">
        <v>10000</v>
      </c>
      <c r="W1382" s="519">
        <v>10000</v>
      </c>
      <c r="X1382" s="519">
        <v>10000</v>
      </c>
      <c r="Y1382" s="519">
        <v>10000</v>
      </c>
      <c r="Z1382" s="519">
        <v>10000</v>
      </c>
      <c r="AA1382" s="519">
        <v>10780.2</v>
      </c>
      <c r="AB1382" s="519">
        <v>10780.2</v>
      </c>
      <c r="AC1382" s="519">
        <v>10780.2</v>
      </c>
      <c r="AD1382" s="519">
        <v>10780.2</v>
      </c>
      <c r="AE1382" s="519">
        <v>10780.2</v>
      </c>
      <c r="AF1382" s="519">
        <v>10780.2</v>
      </c>
      <c r="AG1382" s="519">
        <v>10780.2</v>
      </c>
      <c r="AH1382" s="519">
        <v>10780.2</v>
      </c>
      <c r="AI1382" s="519">
        <v>10780.2</v>
      </c>
      <c r="AJ1382" s="519">
        <v>10780.2</v>
      </c>
      <c r="AK1382" s="519">
        <v>10780.2</v>
      </c>
      <c r="AL1382" s="519">
        <v>10780.2</v>
      </c>
      <c r="AM1382" s="519">
        <v>10780.2</v>
      </c>
      <c r="AN1382" s="519">
        <v>10780.2</v>
      </c>
      <c r="AO1382" s="519">
        <v>10780.2</v>
      </c>
      <c r="AP1382" s="519">
        <v>10780.2</v>
      </c>
      <c r="AQ1382" s="519">
        <v>0</v>
      </c>
      <c r="AR1382" s="519">
        <v>0</v>
      </c>
      <c r="AS1382" s="519">
        <v>0</v>
      </c>
      <c r="AT1382" s="519">
        <v>0</v>
      </c>
      <c r="AU1382" s="519">
        <v>0</v>
      </c>
      <c r="AV1382" s="519">
        <v>0</v>
      </c>
      <c r="AW1382" s="519">
        <v>0</v>
      </c>
      <c r="AX1382" s="519">
        <v>0</v>
      </c>
      <c r="AY1382" s="519">
        <v>0</v>
      </c>
      <c r="AZ1382" s="519">
        <v>0</v>
      </c>
      <c r="BA1382" s="519">
        <v>0</v>
      </c>
      <c r="BB1382" s="519">
        <v>0</v>
      </c>
      <c r="BC1382" s="519">
        <v>0</v>
      </c>
      <c r="BD1382" s="519">
        <v>0</v>
      </c>
      <c r="BE1382" s="519">
        <v>0</v>
      </c>
      <c r="BF1382" s="519">
        <v>0</v>
      </c>
      <c r="BG1382" s="519">
        <v>0</v>
      </c>
      <c r="BH1382" s="519">
        <v>0</v>
      </c>
      <c r="BI1382" s="519">
        <v>0</v>
      </c>
      <c r="BJ1382" s="519">
        <v>0</v>
      </c>
      <c r="BK1382" s="519">
        <v>0</v>
      </c>
      <c r="BL1382" s="519">
        <v>0</v>
      </c>
      <c r="BM1382" s="519">
        <v>0</v>
      </c>
      <c r="BN1382" s="519">
        <v>0</v>
      </c>
      <c r="BO1382" s="519">
        <v>0</v>
      </c>
      <c r="BP1382" s="519">
        <v>0</v>
      </c>
      <c r="BQ1382" s="519">
        <v>0</v>
      </c>
      <c r="BR1382" s="519">
        <v>0</v>
      </c>
      <c r="BS1382" s="519">
        <v>0</v>
      </c>
      <c r="BT1382" s="519">
        <v>0</v>
      </c>
      <c r="BU1382" s="519">
        <v>0</v>
      </c>
      <c r="BV1382" s="519">
        <v>0</v>
      </c>
      <c r="BW1382" s="519">
        <v>0</v>
      </c>
      <c r="BX1382" s="519">
        <v>0</v>
      </c>
      <c r="BY1382" s="519">
        <v>0</v>
      </c>
      <c r="BZ1382" s="519">
        <v>0</v>
      </c>
      <c r="CA1382" s="519">
        <v>0</v>
      </c>
      <c r="CB1382" s="519">
        <v>0</v>
      </c>
      <c r="CC1382" s="519">
        <v>0</v>
      </c>
      <c r="CD1382" s="519">
        <v>0</v>
      </c>
      <c r="CE1382" s="519">
        <v>0</v>
      </c>
      <c r="CF1382" s="519">
        <v>0</v>
      </c>
      <c r="CG1382" s="519">
        <v>0</v>
      </c>
      <c r="CH1382" s="519">
        <v>0</v>
      </c>
      <c r="CI1382" s="519">
        <v>0</v>
      </c>
      <c r="CJ1382" s="519">
        <v>0</v>
      </c>
      <c r="CK1382" s="519">
        <v>0</v>
      </c>
      <c r="CL1382" s="519">
        <v>0</v>
      </c>
      <c r="CM1382" s="519">
        <v>0</v>
      </c>
      <c r="CN1382" s="519">
        <v>0</v>
      </c>
      <c r="CO1382" s="519">
        <v>0</v>
      </c>
      <c r="CP1382" s="519">
        <v>0</v>
      </c>
      <c r="CQ1382" s="519">
        <v>0</v>
      </c>
      <c r="CR1382" s="519">
        <v>0</v>
      </c>
      <c r="CS1382" s="519">
        <v>0</v>
      </c>
      <c r="CT1382" s="519">
        <v>0</v>
      </c>
      <c r="CU1382" s="519">
        <v>0</v>
      </c>
      <c r="CV1382" s="519">
        <v>0</v>
      </c>
      <c r="CW1382" s="519">
        <v>0</v>
      </c>
      <c r="CX1382" s="519">
        <v>0</v>
      </c>
      <c r="CY1382" s="519">
        <v>0</v>
      </c>
      <c r="CZ1382" s="519">
        <v>0</v>
      </c>
      <c r="DA1382" s="519">
        <v>0</v>
      </c>
      <c r="DB1382" s="519">
        <v>0</v>
      </c>
      <c r="DC1382" s="519">
        <v>0</v>
      </c>
      <c r="DD1382" s="519">
        <v>0</v>
      </c>
      <c r="DE1382" s="519">
        <v>0</v>
      </c>
      <c r="DF1382" s="519">
        <v>0</v>
      </c>
      <c r="DG1382" s="519">
        <v>0</v>
      </c>
      <c r="DH1382" s="519">
        <v>0</v>
      </c>
      <c r="DI1382" s="519">
        <v>0</v>
      </c>
      <c r="DJ1382" s="519">
        <v>0</v>
      </c>
      <c r="DK1382" s="519">
        <v>0</v>
      </c>
      <c r="DL1382" s="519">
        <v>0</v>
      </c>
      <c r="DM1382" s="519">
        <v>0</v>
      </c>
      <c r="DN1382" s="519">
        <v>0</v>
      </c>
      <c r="DO1382" s="519">
        <v>0</v>
      </c>
      <c r="DP1382" s="519">
        <v>0</v>
      </c>
      <c r="DQ1382" s="519">
        <v>0</v>
      </c>
      <c r="DR1382" s="519">
        <v>0</v>
      </c>
      <c r="DS1382" s="519">
        <v>0</v>
      </c>
      <c r="DT1382" s="519">
        <v>0</v>
      </c>
      <c r="DU1382" s="519">
        <v>0</v>
      </c>
      <c r="DV1382" s="519">
        <v>0</v>
      </c>
      <c r="DW1382" s="519">
        <v>0</v>
      </c>
      <c r="DX1382" s="519">
        <v>0</v>
      </c>
    </row>
    <row r="1383" spans="2:128" hidden="1">
      <c r="B1383" s="519" t="s">
        <v>1061</v>
      </c>
      <c r="C1383" s="519"/>
      <c r="D1383" s="519"/>
      <c r="E1383" s="519"/>
      <c r="F1383" s="519">
        <v>1</v>
      </c>
      <c r="G1383" s="519"/>
      <c r="H1383" s="519">
        <v>10</v>
      </c>
      <c r="I1383" s="519">
        <v>11</v>
      </c>
      <c r="J1383" s="519" t="str">
        <f t="shared" si="66"/>
        <v>SDN15011011</v>
      </c>
      <c r="K1383" s="519">
        <v>504</v>
      </c>
      <c r="M1383" s="337"/>
      <c r="N1383" s="519" t="s">
        <v>1058</v>
      </c>
      <c r="O1383" s="519" t="s">
        <v>1060</v>
      </c>
      <c r="P1383" s="519">
        <v>46</v>
      </c>
      <c r="Q1383" s="183" t="str">
        <f t="shared" si="65"/>
        <v>SDN100246</v>
      </c>
      <c r="R1383" s="519">
        <v>10000</v>
      </c>
      <c r="S1383" s="519">
        <v>10000</v>
      </c>
      <c r="T1383" s="519">
        <v>10000</v>
      </c>
      <c r="U1383" s="519">
        <v>10000</v>
      </c>
      <c r="V1383" s="519">
        <v>10000</v>
      </c>
      <c r="W1383" s="519">
        <v>10000</v>
      </c>
      <c r="X1383" s="519">
        <v>10000</v>
      </c>
      <c r="Y1383" s="519">
        <v>10000</v>
      </c>
      <c r="Z1383" s="519">
        <v>10039.299999999999</v>
      </c>
      <c r="AA1383" s="519">
        <v>11018.7</v>
      </c>
      <c r="AB1383" s="519">
        <v>11018.7</v>
      </c>
      <c r="AC1383" s="519">
        <v>11018.7</v>
      </c>
      <c r="AD1383" s="519">
        <v>11018.7</v>
      </c>
      <c r="AE1383" s="519">
        <v>11018.7</v>
      </c>
      <c r="AF1383" s="519">
        <v>11018.7</v>
      </c>
      <c r="AG1383" s="519">
        <v>11018.7</v>
      </c>
      <c r="AH1383" s="519">
        <v>11018.7</v>
      </c>
      <c r="AI1383" s="519">
        <v>11018.7</v>
      </c>
      <c r="AJ1383" s="519">
        <v>11018.7</v>
      </c>
      <c r="AK1383" s="519">
        <v>11018.7</v>
      </c>
      <c r="AL1383" s="519">
        <v>11018.7</v>
      </c>
      <c r="AM1383" s="519">
        <v>11018.7</v>
      </c>
      <c r="AN1383" s="519">
        <v>11018.7</v>
      </c>
      <c r="AO1383" s="519">
        <v>11018.7</v>
      </c>
      <c r="AP1383" s="519">
        <v>11018.7</v>
      </c>
      <c r="AQ1383" s="519">
        <v>0</v>
      </c>
      <c r="AR1383" s="519">
        <v>0</v>
      </c>
      <c r="AS1383" s="519">
        <v>0</v>
      </c>
      <c r="AT1383" s="519">
        <v>0</v>
      </c>
      <c r="AU1383" s="519">
        <v>0</v>
      </c>
      <c r="AV1383" s="519">
        <v>0</v>
      </c>
      <c r="AW1383" s="519">
        <v>0</v>
      </c>
      <c r="AX1383" s="519">
        <v>0</v>
      </c>
      <c r="AY1383" s="519">
        <v>0</v>
      </c>
      <c r="AZ1383" s="519">
        <v>0</v>
      </c>
      <c r="BA1383" s="519">
        <v>0</v>
      </c>
      <c r="BB1383" s="519">
        <v>0</v>
      </c>
      <c r="BC1383" s="519">
        <v>0</v>
      </c>
      <c r="BD1383" s="519">
        <v>0</v>
      </c>
      <c r="BE1383" s="519">
        <v>0</v>
      </c>
      <c r="BF1383" s="519">
        <v>0</v>
      </c>
      <c r="BG1383" s="519">
        <v>0</v>
      </c>
      <c r="BH1383" s="519">
        <v>0</v>
      </c>
      <c r="BI1383" s="519">
        <v>0</v>
      </c>
      <c r="BJ1383" s="519">
        <v>0</v>
      </c>
      <c r="BK1383" s="519">
        <v>0</v>
      </c>
      <c r="BL1383" s="519">
        <v>0</v>
      </c>
      <c r="BM1383" s="519">
        <v>0</v>
      </c>
      <c r="BN1383" s="519">
        <v>0</v>
      </c>
      <c r="BO1383" s="519">
        <v>0</v>
      </c>
      <c r="BP1383" s="519">
        <v>0</v>
      </c>
      <c r="BQ1383" s="519">
        <v>0</v>
      </c>
      <c r="BR1383" s="519">
        <v>0</v>
      </c>
      <c r="BS1383" s="519">
        <v>0</v>
      </c>
      <c r="BT1383" s="519">
        <v>0</v>
      </c>
      <c r="BU1383" s="519">
        <v>0</v>
      </c>
      <c r="BV1383" s="519">
        <v>0</v>
      </c>
      <c r="BW1383" s="519">
        <v>0</v>
      </c>
      <c r="BX1383" s="519">
        <v>0</v>
      </c>
      <c r="BY1383" s="519">
        <v>0</v>
      </c>
      <c r="BZ1383" s="519">
        <v>0</v>
      </c>
      <c r="CA1383" s="519">
        <v>0</v>
      </c>
      <c r="CB1383" s="519">
        <v>0</v>
      </c>
      <c r="CC1383" s="519">
        <v>0</v>
      </c>
      <c r="CD1383" s="519">
        <v>0</v>
      </c>
      <c r="CE1383" s="519">
        <v>0</v>
      </c>
      <c r="CF1383" s="519">
        <v>0</v>
      </c>
      <c r="CG1383" s="519">
        <v>0</v>
      </c>
      <c r="CH1383" s="519">
        <v>0</v>
      </c>
      <c r="CI1383" s="519">
        <v>0</v>
      </c>
      <c r="CJ1383" s="519">
        <v>0</v>
      </c>
      <c r="CK1383" s="519">
        <v>0</v>
      </c>
      <c r="CL1383" s="519">
        <v>0</v>
      </c>
      <c r="CM1383" s="519">
        <v>0</v>
      </c>
      <c r="CN1383" s="519">
        <v>0</v>
      </c>
      <c r="CO1383" s="519">
        <v>0</v>
      </c>
      <c r="CP1383" s="519">
        <v>0</v>
      </c>
      <c r="CQ1383" s="519">
        <v>0</v>
      </c>
      <c r="CR1383" s="519">
        <v>0</v>
      </c>
      <c r="CS1383" s="519">
        <v>0</v>
      </c>
      <c r="CT1383" s="519">
        <v>0</v>
      </c>
      <c r="CU1383" s="519">
        <v>0</v>
      </c>
      <c r="CV1383" s="519">
        <v>0</v>
      </c>
      <c r="CW1383" s="519">
        <v>0</v>
      </c>
      <c r="CX1383" s="519">
        <v>0</v>
      </c>
      <c r="CY1383" s="519">
        <v>0</v>
      </c>
      <c r="CZ1383" s="519">
        <v>0</v>
      </c>
      <c r="DA1383" s="519">
        <v>0</v>
      </c>
      <c r="DB1383" s="519">
        <v>0</v>
      </c>
      <c r="DC1383" s="519">
        <v>0</v>
      </c>
      <c r="DD1383" s="519">
        <v>0</v>
      </c>
      <c r="DE1383" s="519">
        <v>0</v>
      </c>
      <c r="DF1383" s="519">
        <v>0</v>
      </c>
      <c r="DG1383" s="519">
        <v>0</v>
      </c>
      <c r="DH1383" s="519">
        <v>0</v>
      </c>
      <c r="DI1383" s="519">
        <v>0</v>
      </c>
      <c r="DJ1383" s="519">
        <v>0</v>
      </c>
      <c r="DK1383" s="519">
        <v>0</v>
      </c>
      <c r="DL1383" s="519">
        <v>0</v>
      </c>
      <c r="DM1383" s="519">
        <v>0</v>
      </c>
      <c r="DN1383" s="519">
        <v>0</v>
      </c>
      <c r="DO1383" s="519">
        <v>0</v>
      </c>
      <c r="DP1383" s="519">
        <v>0</v>
      </c>
      <c r="DQ1383" s="519">
        <v>0</v>
      </c>
      <c r="DR1383" s="519">
        <v>0</v>
      </c>
      <c r="DS1383" s="519">
        <v>0</v>
      </c>
      <c r="DT1383" s="519">
        <v>0</v>
      </c>
      <c r="DU1383" s="519">
        <v>0</v>
      </c>
      <c r="DV1383" s="519">
        <v>0</v>
      </c>
      <c r="DW1383" s="519">
        <v>0</v>
      </c>
      <c r="DX1383" s="519">
        <v>0</v>
      </c>
    </row>
    <row r="1384" spans="2:128" hidden="1">
      <c r="B1384" s="519" t="s">
        <v>1061</v>
      </c>
      <c r="C1384" s="519"/>
      <c r="D1384" s="519"/>
      <c r="E1384" s="519"/>
      <c r="F1384" s="519">
        <v>1</v>
      </c>
      <c r="G1384" s="519"/>
      <c r="H1384" s="519">
        <v>10</v>
      </c>
      <c r="I1384" s="519">
        <v>12</v>
      </c>
      <c r="J1384" s="519" t="str">
        <f t="shared" si="66"/>
        <v>SDN15011012</v>
      </c>
      <c r="K1384" s="519">
        <v>504</v>
      </c>
      <c r="M1384" s="337"/>
      <c r="N1384" s="519" t="s">
        <v>1058</v>
      </c>
      <c r="O1384" s="519" t="s">
        <v>1060</v>
      </c>
      <c r="P1384" s="519">
        <v>47</v>
      </c>
      <c r="Q1384" s="183" t="str">
        <f t="shared" si="65"/>
        <v>SDN100247</v>
      </c>
      <c r="R1384" s="519">
        <v>10000</v>
      </c>
      <c r="S1384" s="519">
        <v>10000</v>
      </c>
      <c r="T1384" s="519">
        <v>10000</v>
      </c>
      <c r="U1384" s="519">
        <v>10000</v>
      </c>
      <c r="V1384" s="519">
        <v>10000</v>
      </c>
      <c r="W1384" s="519">
        <v>10000</v>
      </c>
      <c r="X1384" s="519">
        <v>10000</v>
      </c>
      <c r="Y1384" s="519">
        <v>10000</v>
      </c>
      <c r="Z1384" s="519">
        <v>10256.6</v>
      </c>
      <c r="AA1384" s="519">
        <v>11257.2</v>
      </c>
      <c r="AB1384" s="519">
        <v>11257.2</v>
      </c>
      <c r="AC1384" s="519">
        <v>11257.2</v>
      </c>
      <c r="AD1384" s="519">
        <v>11257.2</v>
      </c>
      <c r="AE1384" s="519">
        <v>11257.2</v>
      </c>
      <c r="AF1384" s="519">
        <v>11257.2</v>
      </c>
      <c r="AG1384" s="519">
        <v>11257.2</v>
      </c>
      <c r="AH1384" s="519">
        <v>11257.2</v>
      </c>
      <c r="AI1384" s="519">
        <v>11257.2</v>
      </c>
      <c r="AJ1384" s="519">
        <v>11257.2</v>
      </c>
      <c r="AK1384" s="519">
        <v>11257.2</v>
      </c>
      <c r="AL1384" s="519">
        <v>11257.2</v>
      </c>
      <c r="AM1384" s="519">
        <v>11257.2</v>
      </c>
      <c r="AN1384" s="519">
        <v>11257.2</v>
      </c>
      <c r="AO1384" s="519">
        <v>11257.2</v>
      </c>
      <c r="AP1384" s="519">
        <v>11257.2</v>
      </c>
      <c r="AQ1384" s="519">
        <v>0</v>
      </c>
      <c r="AR1384" s="519">
        <v>0</v>
      </c>
      <c r="AS1384" s="519">
        <v>0</v>
      </c>
      <c r="AT1384" s="519">
        <v>0</v>
      </c>
      <c r="AU1384" s="519">
        <v>0</v>
      </c>
      <c r="AV1384" s="519">
        <v>0</v>
      </c>
      <c r="AW1384" s="519">
        <v>0</v>
      </c>
      <c r="AX1384" s="519">
        <v>0</v>
      </c>
      <c r="AY1384" s="519">
        <v>0</v>
      </c>
      <c r="AZ1384" s="519">
        <v>0</v>
      </c>
      <c r="BA1384" s="519">
        <v>0</v>
      </c>
      <c r="BB1384" s="519">
        <v>0</v>
      </c>
      <c r="BC1384" s="519">
        <v>0</v>
      </c>
      <c r="BD1384" s="519">
        <v>0</v>
      </c>
      <c r="BE1384" s="519">
        <v>0</v>
      </c>
      <c r="BF1384" s="519">
        <v>0</v>
      </c>
      <c r="BG1384" s="519">
        <v>0</v>
      </c>
      <c r="BH1384" s="519">
        <v>0</v>
      </c>
      <c r="BI1384" s="519">
        <v>0</v>
      </c>
      <c r="BJ1384" s="519">
        <v>0</v>
      </c>
      <c r="BK1384" s="519">
        <v>0</v>
      </c>
      <c r="BL1384" s="519">
        <v>0</v>
      </c>
      <c r="BM1384" s="519">
        <v>0</v>
      </c>
      <c r="BN1384" s="519">
        <v>0</v>
      </c>
      <c r="BO1384" s="519">
        <v>0</v>
      </c>
      <c r="BP1384" s="519">
        <v>0</v>
      </c>
      <c r="BQ1384" s="519">
        <v>0</v>
      </c>
      <c r="BR1384" s="519">
        <v>0</v>
      </c>
      <c r="BS1384" s="519">
        <v>0</v>
      </c>
      <c r="BT1384" s="519">
        <v>0</v>
      </c>
      <c r="BU1384" s="519">
        <v>0</v>
      </c>
      <c r="BV1384" s="519">
        <v>0</v>
      </c>
      <c r="BW1384" s="519">
        <v>0</v>
      </c>
      <c r="BX1384" s="519">
        <v>0</v>
      </c>
      <c r="BY1384" s="519">
        <v>0</v>
      </c>
      <c r="BZ1384" s="519">
        <v>0</v>
      </c>
      <c r="CA1384" s="519">
        <v>0</v>
      </c>
      <c r="CB1384" s="519">
        <v>0</v>
      </c>
      <c r="CC1384" s="519">
        <v>0</v>
      </c>
      <c r="CD1384" s="519">
        <v>0</v>
      </c>
      <c r="CE1384" s="519">
        <v>0</v>
      </c>
      <c r="CF1384" s="519">
        <v>0</v>
      </c>
      <c r="CG1384" s="519">
        <v>0</v>
      </c>
      <c r="CH1384" s="519">
        <v>0</v>
      </c>
      <c r="CI1384" s="519">
        <v>0</v>
      </c>
      <c r="CJ1384" s="519">
        <v>0</v>
      </c>
      <c r="CK1384" s="519">
        <v>0</v>
      </c>
      <c r="CL1384" s="519">
        <v>0</v>
      </c>
      <c r="CM1384" s="519">
        <v>0</v>
      </c>
      <c r="CN1384" s="519">
        <v>0</v>
      </c>
      <c r="CO1384" s="519">
        <v>0</v>
      </c>
      <c r="CP1384" s="519">
        <v>0</v>
      </c>
      <c r="CQ1384" s="519">
        <v>0</v>
      </c>
      <c r="CR1384" s="519">
        <v>0</v>
      </c>
      <c r="CS1384" s="519">
        <v>0</v>
      </c>
      <c r="CT1384" s="519">
        <v>0</v>
      </c>
      <c r="CU1384" s="519">
        <v>0</v>
      </c>
      <c r="CV1384" s="519">
        <v>0</v>
      </c>
      <c r="CW1384" s="519">
        <v>0</v>
      </c>
      <c r="CX1384" s="519">
        <v>0</v>
      </c>
      <c r="CY1384" s="519">
        <v>0</v>
      </c>
      <c r="CZ1384" s="519">
        <v>0</v>
      </c>
      <c r="DA1384" s="519">
        <v>0</v>
      </c>
      <c r="DB1384" s="519">
        <v>0</v>
      </c>
      <c r="DC1384" s="519">
        <v>0</v>
      </c>
      <c r="DD1384" s="519">
        <v>0</v>
      </c>
      <c r="DE1384" s="519">
        <v>0</v>
      </c>
      <c r="DF1384" s="519">
        <v>0</v>
      </c>
      <c r="DG1384" s="519">
        <v>0</v>
      </c>
      <c r="DH1384" s="519">
        <v>0</v>
      </c>
      <c r="DI1384" s="519">
        <v>0</v>
      </c>
      <c r="DJ1384" s="519">
        <v>0</v>
      </c>
      <c r="DK1384" s="519">
        <v>0</v>
      </c>
      <c r="DL1384" s="519">
        <v>0</v>
      </c>
      <c r="DM1384" s="519">
        <v>0</v>
      </c>
      <c r="DN1384" s="519">
        <v>0</v>
      </c>
      <c r="DO1384" s="519">
        <v>0</v>
      </c>
      <c r="DP1384" s="519">
        <v>0</v>
      </c>
      <c r="DQ1384" s="519">
        <v>0</v>
      </c>
      <c r="DR1384" s="519">
        <v>0</v>
      </c>
      <c r="DS1384" s="519">
        <v>0</v>
      </c>
      <c r="DT1384" s="519">
        <v>0</v>
      </c>
      <c r="DU1384" s="519">
        <v>0</v>
      </c>
      <c r="DV1384" s="519">
        <v>0</v>
      </c>
      <c r="DW1384" s="519">
        <v>0</v>
      </c>
      <c r="DX1384" s="519">
        <v>0</v>
      </c>
    </row>
    <row r="1385" spans="2:128" hidden="1">
      <c r="B1385" s="519" t="s">
        <v>1061</v>
      </c>
      <c r="C1385" s="519"/>
      <c r="D1385" s="519"/>
      <c r="E1385" s="519"/>
      <c r="F1385" s="519">
        <v>1</v>
      </c>
      <c r="G1385" s="519"/>
      <c r="H1385" s="519">
        <v>10</v>
      </c>
      <c r="I1385" s="519">
        <v>13</v>
      </c>
      <c r="J1385" s="519" t="str">
        <f t="shared" si="66"/>
        <v>SDN15011013</v>
      </c>
      <c r="K1385" s="519">
        <v>504</v>
      </c>
      <c r="M1385" s="337"/>
      <c r="N1385" s="519" t="s">
        <v>1058</v>
      </c>
      <c r="O1385" s="519" t="s">
        <v>1060</v>
      </c>
      <c r="P1385" s="519">
        <v>48</v>
      </c>
      <c r="Q1385" s="183" t="str">
        <f t="shared" si="65"/>
        <v>SDN100248</v>
      </c>
      <c r="R1385" s="519">
        <v>10000</v>
      </c>
      <c r="S1385" s="519">
        <v>10000</v>
      </c>
      <c r="T1385" s="519">
        <v>10000</v>
      </c>
      <c r="U1385" s="519">
        <v>10000</v>
      </c>
      <c r="V1385" s="519">
        <v>10000</v>
      </c>
      <c r="W1385" s="519">
        <v>10000</v>
      </c>
      <c r="X1385" s="519">
        <v>10000</v>
      </c>
      <c r="Y1385" s="519">
        <v>10000</v>
      </c>
      <c r="Z1385" s="519">
        <v>10560.8</v>
      </c>
      <c r="AA1385" s="519">
        <v>11591.1</v>
      </c>
      <c r="AB1385" s="519">
        <v>11591.1</v>
      </c>
      <c r="AC1385" s="519">
        <v>11591.1</v>
      </c>
      <c r="AD1385" s="519">
        <v>11591.1</v>
      </c>
      <c r="AE1385" s="519">
        <v>11591.1</v>
      </c>
      <c r="AF1385" s="519">
        <v>11591.1</v>
      </c>
      <c r="AG1385" s="519">
        <v>11591.1</v>
      </c>
      <c r="AH1385" s="519">
        <v>11591.1</v>
      </c>
      <c r="AI1385" s="519">
        <v>11591.1</v>
      </c>
      <c r="AJ1385" s="519">
        <v>11591.1</v>
      </c>
      <c r="AK1385" s="519">
        <v>11591.1</v>
      </c>
      <c r="AL1385" s="519">
        <v>11591.1</v>
      </c>
      <c r="AM1385" s="519">
        <v>11591.1</v>
      </c>
      <c r="AN1385" s="519">
        <v>11591.1</v>
      </c>
      <c r="AO1385" s="519">
        <v>11591.1</v>
      </c>
      <c r="AP1385" s="519">
        <v>11591.1</v>
      </c>
      <c r="AQ1385" s="519">
        <v>0</v>
      </c>
      <c r="AR1385" s="519">
        <v>0</v>
      </c>
      <c r="AS1385" s="519">
        <v>0</v>
      </c>
      <c r="AT1385" s="519">
        <v>0</v>
      </c>
      <c r="AU1385" s="519">
        <v>0</v>
      </c>
      <c r="AV1385" s="519">
        <v>0</v>
      </c>
      <c r="AW1385" s="519">
        <v>0</v>
      </c>
      <c r="AX1385" s="519">
        <v>0</v>
      </c>
      <c r="AY1385" s="519">
        <v>0</v>
      </c>
      <c r="AZ1385" s="519">
        <v>0</v>
      </c>
      <c r="BA1385" s="519">
        <v>0</v>
      </c>
      <c r="BB1385" s="519">
        <v>0</v>
      </c>
      <c r="BC1385" s="519">
        <v>0</v>
      </c>
      <c r="BD1385" s="519">
        <v>0</v>
      </c>
      <c r="BE1385" s="519">
        <v>0</v>
      </c>
      <c r="BF1385" s="519">
        <v>0</v>
      </c>
      <c r="BG1385" s="519">
        <v>0</v>
      </c>
      <c r="BH1385" s="519">
        <v>0</v>
      </c>
      <c r="BI1385" s="519">
        <v>0</v>
      </c>
      <c r="BJ1385" s="519">
        <v>0</v>
      </c>
      <c r="BK1385" s="519">
        <v>0</v>
      </c>
      <c r="BL1385" s="519">
        <v>0</v>
      </c>
      <c r="BM1385" s="519">
        <v>0</v>
      </c>
      <c r="BN1385" s="519">
        <v>0</v>
      </c>
      <c r="BO1385" s="519">
        <v>0</v>
      </c>
      <c r="BP1385" s="519">
        <v>0</v>
      </c>
      <c r="BQ1385" s="519">
        <v>0</v>
      </c>
      <c r="BR1385" s="519">
        <v>0</v>
      </c>
      <c r="BS1385" s="519">
        <v>0</v>
      </c>
      <c r="BT1385" s="519">
        <v>0</v>
      </c>
      <c r="BU1385" s="519">
        <v>0</v>
      </c>
      <c r="BV1385" s="519">
        <v>0</v>
      </c>
      <c r="BW1385" s="519">
        <v>0</v>
      </c>
      <c r="BX1385" s="519">
        <v>0</v>
      </c>
      <c r="BY1385" s="519">
        <v>0</v>
      </c>
      <c r="BZ1385" s="519">
        <v>0</v>
      </c>
      <c r="CA1385" s="519">
        <v>0</v>
      </c>
      <c r="CB1385" s="519">
        <v>0</v>
      </c>
      <c r="CC1385" s="519">
        <v>0</v>
      </c>
      <c r="CD1385" s="519">
        <v>0</v>
      </c>
      <c r="CE1385" s="519">
        <v>0</v>
      </c>
      <c r="CF1385" s="519">
        <v>0</v>
      </c>
      <c r="CG1385" s="519">
        <v>0</v>
      </c>
      <c r="CH1385" s="519">
        <v>0</v>
      </c>
      <c r="CI1385" s="519">
        <v>0</v>
      </c>
      <c r="CJ1385" s="519">
        <v>0</v>
      </c>
      <c r="CK1385" s="519">
        <v>0</v>
      </c>
      <c r="CL1385" s="519">
        <v>0</v>
      </c>
      <c r="CM1385" s="519">
        <v>0</v>
      </c>
      <c r="CN1385" s="519">
        <v>0</v>
      </c>
      <c r="CO1385" s="519">
        <v>0</v>
      </c>
      <c r="CP1385" s="519">
        <v>0</v>
      </c>
      <c r="CQ1385" s="519">
        <v>0</v>
      </c>
      <c r="CR1385" s="519">
        <v>0</v>
      </c>
      <c r="CS1385" s="519">
        <v>0</v>
      </c>
      <c r="CT1385" s="519">
        <v>0</v>
      </c>
      <c r="CU1385" s="519">
        <v>0</v>
      </c>
      <c r="CV1385" s="519">
        <v>0</v>
      </c>
      <c r="CW1385" s="519">
        <v>0</v>
      </c>
      <c r="CX1385" s="519">
        <v>0</v>
      </c>
      <c r="CY1385" s="519">
        <v>0</v>
      </c>
      <c r="CZ1385" s="519">
        <v>0</v>
      </c>
      <c r="DA1385" s="519">
        <v>0</v>
      </c>
      <c r="DB1385" s="519">
        <v>0</v>
      </c>
      <c r="DC1385" s="519">
        <v>0</v>
      </c>
      <c r="DD1385" s="519">
        <v>0</v>
      </c>
      <c r="DE1385" s="519">
        <v>0</v>
      </c>
      <c r="DF1385" s="519">
        <v>0</v>
      </c>
      <c r="DG1385" s="519">
        <v>0</v>
      </c>
      <c r="DH1385" s="519">
        <v>0</v>
      </c>
      <c r="DI1385" s="519">
        <v>0</v>
      </c>
      <c r="DJ1385" s="519">
        <v>0</v>
      </c>
      <c r="DK1385" s="519">
        <v>0</v>
      </c>
      <c r="DL1385" s="519">
        <v>0</v>
      </c>
      <c r="DM1385" s="519">
        <v>0</v>
      </c>
      <c r="DN1385" s="519">
        <v>0</v>
      </c>
      <c r="DO1385" s="519">
        <v>0</v>
      </c>
      <c r="DP1385" s="519">
        <v>0</v>
      </c>
      <c r="DQ1385" s="519">
        <v>0</v>
      </c>
      <c r="DR1385" s="519">
        <v>0</v>
      </c>
      <c r="DS1385" s="519">
        <v>0</v>
      </c>
      <c r="DT1385" s="519">
        <v>0</v>
      </c>
      <c r="DU1385" s="519">
        <v>0</v>
      </c>
      <c r="DV1385" s="519">
        <v>0</v>
      </c>
      <c r="DW1385" s="519">
        <v>0</v>
      </c>
      <c r="DX1385" s="519">
        <v>0</v>
      </c>
    </row>
    <row r="1386" spans="2:128" hidden="1">
      <c r="B1386" s="519" t="s">
        <v>1061</v>
      </c>
      <c r="C1386" s="519"/>
      <c r="D1386" s="519"/>
      <c r="E1386" s="519"/>
      <c r="F1386" s="519">
        <v>1</v>
      </c>
      <c r="G1386" s="519"/>
      <c r="H1386" s="519">
        <v>10</v>
      </c>
      <c r="I1386" s="519">
        <v>14</v>
      </c>
      <c r="J1386" s="519" t="str">
        <f t="shared" si="66"/>
        <v>SDN15011014</v>
      </c>
      <c r="K1386" s="519">
        <v>504</v>
      </c>
      <c r="M1386" s="337"/>
      <c r="N1386" s="519" t="s">
        <v>1058</v>
      </c>
      <c r="O1386" s="519" t="s">
        <v>1060</v>
      </c>
      <c r="P1386" s="519">
        <v>49</v>
      </c>
      <c r="Q1386" s="183" t="str">
        <f t="shared" si="65"/>
        <v>SDN100249</v>
      </c>
      <c r="R1386" s="519">
        <v>10000</v>
      </c>
      <c r="S1386" s="519">
        <v>10000</v>
      </c>
      <c r="T1386" s="519">
        <v>10000</v>
      </c>
      <c r="U1386" s="519">
        <v>10000</v>
      </c>
      <c r="V1386" s="519">
        <v>10000</v>
      </c>
      <c r="W1386" s="519">
        <v>10000</v>
      </c>
      <c r="X1386" s="519">
        <v>10000</v>
      </c>
      <c r="Y1386" s="519">
        <v>10000</v>
      </c>
      <c r="Z1386" s="519">
        <v>10821.5</v>
      </c>
      <c r="AA1386" s="519">
        <v>11877.3</v>
      </c>
      <c r="AB1386" s="519">
        <v>11877.3</v>
      </c>
      <c r="AC1386" s="519">
        <v>11877.3</v>
      </c>
      <c r="AD1386" s="519">
        <v>11877.3</v>
      </c>
      <c r="AE1386" s="519">
        <v>11877.3</v>
      </c>
      <c r="AF1386" s="519">
        <v>11877.3</v>
      </c>
      <c r="AG1386" s="519">
        <v>11877.3</v>
      </c>
      <c r="AH1386" s="519">
        <v>11877.3</v>
      </c>
      <c r="AI1386" s="519">
        <v>11877.3</v>
      </c>
      <c r="AJ1386" s="519">
        <v>11877.3</v>
      </c>
      <c r="AK1386" s="519">
        <v>11877.3</v>
      </c>
      <c r="AL1386" s="519">
        <v>11877.3</v>
      </c>
      <c r="AM1386" s="519">
        <v>11877.3</v>
      </c>
      <c r="AN1386" s="519">
        <v>11877.3</v>
      </c>
      <c r="AO1386" s="519">
        <v>11877.3</v>
      </c>
      <c r="AP1386" s="519">
        <v>11877.3</v>
      </c>
      <c r="AQ1386" s="519">
        <v>0</v>
      </c>
      <c r="AR1386" s="519">
        <v>0</v>
      </c>
      <c r="AS1386" s="519">
        <v>0</v>
      </c>
      <c r="AT1386" s="519">
        <v>0</v>
      </c>
      <c r="AU1386" s="519">
        <v>0</v>
      </c>
      <c r="AV1386" s="519">
        <v>0</v>
      </c>
      <c r="AW1386" s="519">
        <v>0</v>
      </c>
      <c r="AX1386" s="519">
        <v>0</v>
      </c>
      <c r="AY1386" s="519">
        <v>0</v>
      </c>
      <c r="AZ1386" s="519">
        <v>0</v>
      </c>
      <c r="BA1386" s="519">
        <v>0</v>
      </c>
      <c r="BB1386" s="519">
        <v>0</v>
      </c>
      <c r="BC1386" s="519">
        <v>0</v>
      </c>
      <c r="BD1386" s="519">
        <v>0</v>
      </c>
      <c r="BE1386" s="519">
        <v>0</v>
      </c>
      <c r="BF1386" s="519">
        <v>0</v>
      </c>
      <c r="BG1386" s="519">
        <v>0</v>
      </c>
      <c r="BH1386" s="519">
        <v>0</v>
      </c>
      <c r="BI1386" s="519">
        <v>0</v>
      </c>
      <c r="BJ1386" s="519">
        <v>0</v>
      </c>
      <c r="BK1386" s="519">
        <v>0</v>
      </c>
      <c r="BL1386" s="519">
        <v>0</v>
      </c>
      <c r="BM1386" s="519">
        <v>0</v>
      </c>
      <c r="BN1386" s="519">
        <v>0</v>
      </c>
      <c r="BO1386" s="519">
        <v>0</v>
      </c>
      <c r="BP1386" s="519">
        <v>0</v>
      </c>
      <c r="BQ1386" s="519">
        <v>0</v>
      </c>
      <c r="BR1386" s="519">
        <v>0</v>
      </c>
      <c r="BS1386" s="519">
        <v>0</v>
      </c>
      <c r="BT1386" s="519">
        <v>0</v>
      </c>
      <c r="BU1386" s="519">
        <v>0</v>
      </c>
      <c r="BV1386" s="519">
        <v>0</v>
      </c>
      <c r="BW1386" s="519">
        <v>0</v>
      </c>
      <c r="BX1386" s="519">
        <v>0</v>
      </c>
      <c r="BY1386" s="519">
        <v>0</v>
      </c>
      <c r="BZ1386" s="519">
        <v>0</v>
      </c>
      <c r="CA1386" s="519">
        <v>0</v>
      </c>
      <c r="CB1386" s="519">
        <v>0</v>
      </c>
      <c r="CC1386" s="519">
        <v>0</v>
      </c>
      <c r="CD1386" s="519">
        <v>0</v>
      </c>
      <c r="CE1386" s="519">
        <v>0</v>
      </c>
      <c r="CF1386" s="519">
        <v>0</v>
      </c>
      <c r="CG1386" s="519">
        <v>0</v>
      </c>
      <c r="CH1386" s="519">
        <v>0</v>
      </c>
      <c r="CI1386" s="519">
        <v>0</v>
      </c>
      <c r="CJ1386" s="519">
        <v>0</v>
      </c>
      <c r="CK1386" s="519">
        <v>0</v>
      </c>
      <c r="CL1386" s="519">
        <v>0</v>
      </c>
      <c r="CM1386" s="519">
        <v>0</v>
      </c>
      <c r="CN1386" s="519">
        <v>0</v>
      </c>
      <c r="CO1386" s="519">
        <v>0</v>
      </c>
      <c r="CP1386" s="519">
        <v>0</v>
      </c>
      <c r="CQ1386" s="519">
        <v>0</v>
      </c>
      <c r="CR1386" s="519">
        <v>0</v>
      </c>
      <c r="CS1386" s="519">
        <v>0</v>
      </c>
      <c r="CT1386" s="519">
        <v>0</v>
      </c>
      <c r="CU1386" s="519">
        <v>0</v>
      </c>
      <c r="CV1386" s="519">
        <v>0</v>
      </c>
      <c r="CW1386" s="519">
        <v>0</v>
      </c>
      <c r="CX1386" s="519">
        <v>0</v>
      </c>
      <c r="CY1386" s="519">
        <v>0</v>
      </c>
      <c r="CZ1386" s="519">
        <v>0</v>
      </c>
      <c r="DA1386" s="519">
        <v>0</v>
      </c>
      <c r="DB1386" s="519">
        <v>0</v>
      </c>
      <c r="DC1386" s="519">
        <v>0</v>
      </c>
      <c r="DD1386" s="519">
        <v>0</v>
      </c>
      <c r="DE1386" s="519">
        <v>0</v>
      </c>
      <c r="DF1386" s="519">
        <v>0</v>
      </c>
      <c r="DG1386" s="519">
        <v>0</v>
      </c>
      <c r="DH1386" s="519">
        <v>0</v>
      </c>
      <c r="DI1386" s="519">
        <v>0</v>
      </c>
      <c r="DJ1386" s="519">
        <v>0</v>
      </c>
      <c r="DK1386" s="519">
        <v>0</v>
      </c>
      <c r="DL1386" s="519">
        <v>0</v>
      </c>
      <c r="DM1386" s="519">
        <v>0</v>
      </c>
      <c r="DN1386" s="519">
        <v>0</v>
      </c>
      <c r="DO1386" s="519">
        <v>0</v>
      </c>
      <c r="DP1386" s="519">
        <v>0</v>
      </c>
      <c r="DQ1386" s="519">
        <v>0</v>
      </c>
      <c r="DR1386" s="519">
        <v>0</v>
      </c>
      <c r="DS1386" s="519">
        <v>0</v>
      </c>
      <c r="DT1386" s="519">
        <v>0</v>
      </c>
      <c r="DU1386" s="519">
        <v>0</v>
      </c>
      <c r="DV1386" s="519">
        <v>0</v>
      </c>
      <c r="DW1386" s="519">
        <v>0</v>
      </c>
      <c r="DX1386" s="519">
        <v>0</v>
      </c>
    </row>
    <row r="1387" spans="2:128" hidden="1">
      <c r="B1387" s="519" t="s">
        <v>1061</v>
      </c>
      <c r="C1387" s="519"/>
      <c r="D1387" s="519"/>
      <c r="E1387" s="519"/>
      <c r="F1387" s="519">
        <v>1</v>
      </c>
      <c r="G1387" s="519"/>
      <c r="H1387" s="519">
        <v>10</v>
      </c>
      <c r="I1387" s="519">
        <v>15</v>
      </c>
      <c r="J1387" s="519" t="str">
        <f t="shared" si="66"/>
        <v>SDN15011015</v>
      </c>
      <c r="K1387" s="519">
        <v>504</v>
      </c>
      <c r="M1387" s="337"/>
      <c r="N1387" s="519" t="s">
        <v>1058</v>
      </c>
      <c r="O1387" s="519" t="s">
        <v>1060</v>
      </c>
      <c r="P1387" s="519">
        <v>50</v>
      </c>
      <c r="Q1387" s="183" t="str">
        <f t="shared" si="65"/>
        <v>SDN100250</v>
      </c>
      <c r="R1387" s="519">
        <v>10000</v>
      </c>
      <c r="S1387" s="519">
        <v>10000</v>
      </c>
      <c r="T1387" s="519">
        <v>10000</v>
      </c>
      <c r="U1387" s="519">
        <v>10000</v>
      </c>
      <c r="V1387" s="519">
        <v>10000</v>
      </c>
      <c r="W1387" s="519">
        <v>10000</v>
      </c>
      <c r="X1387" s="519">
        <v>10000</v>
      </c>
      <c r="Y1387" s="519">
        <v>10040.299999999999</v>
      </c>
      <c r="Z1387" s="519">
        <v>11125.8</v>
      </c>
      <c r="AA1387" s="519">
        <v>12211.2</v>
      </c>
      <c r="AB1387" s="519">
        <v>12211.2</v>
      </c>
      <c r="AC1387" s="519">
        <v>12211.2</v>
      </c>
      <c r="AD1387" s="519">
        <v>12211.2</v>
      </c>
      <c r="AE1387" s="519">
        <v>12211.2</v>
      </c>
      <c r="AF1387" s="519">
        <v>12211.2</v>
      </c>
      <c r="AG1387" s="519">
        <v>12211.2</v>
      </c>
      <c r="AH1387" s="519">
        <v>12211.2</v>
      </c>
      <c r="AI1387" s="519">
        <v>12211.2</v>
      </c>
      <c r="AJ1387" s="519">
        <v>12211.2</v>
      </c>
      <c r="AK1387" s="519">
        <v>12211.2</v>
      </c>
      <c r="AL1387" s="519">
        <v>12211.2</v>
      </c>
      <c r="AM1387" s="519">
        <v>12211.2</v>
      </c>
      <c r="AN1387" s="519">
        <v>12211.2</v>
      </c>
      <c r="AO1387" s="519">
        <v>12211.2</v>
      </c>
      <c r="AP1387" s="519">
        <v>12211.2</v>
      </c>
      <c r="AQ1387" s="519">
        <v>0</v>
      </c>
      <c r="AR1387" s="519">
        <v>0</v>
      </c>
      <c r="AS1387" s="519">
        <v>0</v>
      </c>
      <c r="AT1387" s="519">
        <v>0</v>
      </c>
      <c r="AU1387" s="519">
        <v>0</v>
      </c>
      <c r="AV1387" s="519">
        <v>0</v>
      </c>
      <c r="AW1387" s="519">
        <v>0</v>
      </c>
      <c r="AX1387" s="519">
        <v>0</v>
      </c>
      <c r="AY1387" s="519">
        <v>0</v>
      </c>
      <c r="AZ1387" s="519">
        <v>0</v>
      </c>
      <c r="BA1387" s="519">
        <v>0</v>
      </c>
      <c r="BB1387" s="519">
        <v>0</v>
      </c>
      <c r="BC1387" s="519">
        <v>0</v>
      </c>
      <c r="BD1387" s="519">
        <v>0</v>
      </c>
      <c r="BE1387" s="519">
        <v>0</v>
      </c>
      <c r="BF1387" s="519">
        <v>0</v>
      </c>
      <c r="BG1387" s="519">
        <v>0</v>
      </c>
      <c r="BH1387" s="519">
        <v>0</v>
      </c>
      <c r="BI1387" s="519">
        <v>0</v>
      </c>
      <c r="BJ1387" s="519">
        <v>0</v>
      </c>
      <c r="BK1387" s="519">
        <v>0</v>
      </c>
      <c r="BL1387" s="519">
        <v>0</v>
      </c>
      <c r="BM1387" s="519">
        <v>0</v>
      </c>
      <c r="BN1387" s="519">
        <v>0</v>
      </c>
      <c r="BO1387" s="519">
        <v>0</v>
      </c>
      <c r="BP1387" s="519">
        <v>0</v>
      </c>
      <c r="BQ1387" s="519">
        <v>0</v>
      </c>
      <c r="BR1387" s="519">
        <v>0</v>
      </c>
      <c r="BS1387" s="519">
        <v>0</v>
      </c>
      <c r="BT1387" s="519">
        <v>0</v>
      </c>
      <c r="BU1387" s="519">
        <v>0</v>
      </c>
      <c r="BV1387" s="519">
        <v>0</v>
      </c>
      <c r="BW1387" s="519">
        <v>0</v>
      </c>
      <c r="BX1387" s="519">
        <v>0</v>
      </c>
      <c r="BY1387" s="519">
        <v>0</v>
      </c>
      <c r="BZ1387" s="519">
        <v>0</v>
      </c>
      <c r="CA1387" s="519">
        <v>0</v>
      </c>
      <c r="CB1387" s="519">
        <v>0</v>
      </c>
      <c r="CC1387" s="519">
        <v>0</v>
      </c>
      <c r="CD1387" s="519">
        <v>0</v>
      </c>
      <c r="CE1387" s="519">
        <v>0</v>
      </c>
      <c r="CF1387" s="519">
        <v>0</v>
      </c>
      <c r="CG1387" s="519">
        <v>0</v>
      </c>
      <c r="CH1387" s="519">
        <v>0</v>
      </c>
      <c r="CI1387" s="519">
        <v>0</v>
      </c>
      <c r="CJ1387" s="519">
        <v>0</v>
      </c>
      <c r="CK1387" s="519">
        <v>0</v>
      </c>
      <c r="CL1387" s="519">
        <v>0</v>
      </c>
      <c r="CM1387" s="519">
        <v>0</v>
      </c>
      <c r="CN1387" s="519">
        <v>0</v>
      </c>
      <c r="CO1387" s="519">
        <v>0</v>
      </c>
      <c r="CP1387" s="519">
        <v>0</v>
      </c>
      <c r="CQ1387" s="519">
        <v>0</v>
      </c>
      <c r="CR1387" s="519">
        <v>0</v>
      </c>
      <c r="CS1387" s="519">
        <v>0</v>
      </c>
      <c r="CT1387" s="519">
        <v>0</v>
      </c>
      <c r="CU1387" s="519">
        <v>0</v>
      </c>
      <c r="CV1387" s="519">
        <v>0</v>
      </c>
      <c r="CW1387" s="519">
        <v>0</v>
      </c>
      <c r="CX1387" s="519">
        <v>0</v>
      </c>
      <c r="CY1387" s="519">
        <v>0</v>
      </c>
      <c r="CZ1387" s="519">
        <v>0</v>
      </c>
      <c r="DA1387" s="519">
        <v>0</v>
      </c>
      <c r="DB1387" s="519">
        <v>0</v>
      </c>
      <c r="DC1387" s="519">
        <v>0</v>
      </c>
      <c r="DD1387" s="519">
        <v>0</v>
      </c>
      <c r="DE1387" s="519">
        <v>0</v>
      </c>
      <c r="DF1387" s="519">
        <v>0</v>
      </c>
      <c r="DG1387" s="519">
        <v>0</v>
      </c>
      <c r="DH1387" s="519">
        <v>0</v>
      </c>
      <c r="DI1387" s="519">
        <v>0</v>
      </c>
      <c r="DJ1387" s="519">
        <v>0</v>
      </c>
      <c r="DK1387" s="519">
        <v>0</v>
      </c>
      <c r="DL1387" s="519">
        <v>0</v>
      </c>
      <c r="DM1387" s="519">
        <v>0</v>
      </c>
      <c r="DN1387" s="519">
        <v>0</v>
      </c>
      <c r="DO1387" s="519">
        <v>0</v>
      </c>
      <c r="DP1387" s="519">
        <v>0</v>
      </c>
      <c r="DQ1387" s="519">
        <v>0</v>
      </c>
      <c r="DR1387" s="519">
        <v>0</v>
      </c>
      <c r="DS1387" s="519">
        <v>0</v>
      </c>
      <c r="DT1387" s="519">
        <v>0</v>
      </c>
      <c r="DU1387" s="519">
        <v>0</v>
      </c>
      <c r="DV1387" s="519">
        <v>0</v>
      </c>
      <c r="DW1387" s="519">
        <v>0</v>
      </c>
      <c r="DX1387" s="519">
        <v>0</v>
      </c>
    </row>
    <row r="1388" spans="2:128" hidden="1">
      <c r="B1388" s="519" t="s">
        <v>1061</v>
      </c>
      <c r="C1388" s="519"/>
      <c r="D1388" s="519"/>
      <c r="E1388" s="519"/>
      <c r="F1388" s="519">
        <v>1</v>
      </c>
      <c r="G1388" s="519"/>
      <c r="H1388" s="519">
        <v>11</v>
      </c>
      <c r="I1388" s="519">
        <v>1</v>
      </c>
      <c r="J1388" s="519" t="str">
        <f t="shared" si="66"/>
        <v>SDN15011101</v>
      </c>
      <c r="K1388" s="519">
        <v>630</v>
      </c>
      <c r="M1388" s="337"/>
      <c r="N1388" s="519" t="s">
        <v>1058</v>
      </c>
      <c r="O1388" s="519" t="s">
        <v>1060</v>
      </c>
      <c r="P1388" s="519">
        <v>51</v>
      </c>
      <c r="Q1388" s="183" t="str">
        <f t="shared" si="65"/>
        <v>SDN100251</v>
      </c>
      <c r="R1388" s="519">
        <v>10000</v>
      </c>
      <c r="S1388" s="519">
        <v>10000</v>
      </c>
      <c r="T1388" s="519">
        <v>10000</v>
      </c>
      <c r="U1388" s="519">
        <v>10000</v>
      </c>
      <c r="V1388" s="519">
        <v>10000</v>
      </c>
      <c r="W1388" s="519">
        <v>10000</v>
      </c>
      <c r="X1388" s="519">
        <v>10000</v>
      </c>
      <c r="Y1388" s="519">
        <v>10314.9</v>
      </c>
      <c r="Z1388" s="519">
        <v>11430</v>
      </c>
      <c r="AA1388" s="519">
        <v>12545.1</v>
      </c>
      <c r="AB1388" s="519">
        <v>12545.1</v>
      </c>
      <c r="AC1388" s="519">
        <v>12545.1</v>
      </c>
      <c r="AD1388" s="519">
        <v>12545.1</v>
      </c>
      <c r="AE1388" s="519">
        <v>12545.1</v>
      </c>
      <c r="AF1388" s="519">
        <v>12545.1</v>
      </c>
      <c r="AG1388" s="519">
        <v>12545.1</v>
      </c>
      <c r="AH1388" s="519">
        <v>12545.1</v>
      </c>
      <c r="AI1388" s="519">
        <v>12545.1</v>
      </c>
      <c r="AJ1388" s="519">
        <v>12545.1</v>
      </c>
      <c r="AK1388" s="519">
        <v>12545.1</v>
      </c>
      <c r="AL1388" s="519">
        <v>12545.1</v>
      </c>
      <c r="AM1388" s="519">
        <v>12545.1</v>
      </c>
      <c r="AN1388" s="519">
        <v>12545.1</v>
      </c>
      <c r="AO1388" s="519">
        <v>12545.1</v>
      </c>
      <c r="AP1388" s="519">
        <v>12545.1</v>
      </c>
      <c r="AQ1388" s="519">
        <v>0</v>
      </c>
      <c r="AR1388" s="519">
        <v>0</v>
      </c>
      <c r="AS1388" s="519">
        <v>0</v>
      </c>
      <c r="AT1388" s="519">
        <v>0</v>
      </c>
      <c r="AU1388" s="519">
        <v>0</v>
      </c>
      <c r="AV1388" s="519">
        <v>0</v>
      </c>
      <c r="AW1388" s="519">
        <v>0</v>
      </c>
      <c r="AX1388" s="519">
        <v>0</v>
      </c>
      <c r="AY1388" s="519">
        <v>0</v>
      </c>
      <c r="AZ1388" s="519">
        <v>0</v>
      </c>
      <c r="BA1388" s="519">
        <v>0</v>
      </c>
      <c r="BB1388" s="519">
        <v>0</v>
      </c>
      <c r="BC1388" s="519">
        <v>0</v>
      </c>
      <c r="BD1388" s="519">
        <v>0</v>
      </c>
      <c r="BE1388" s="519">
        <v>0</v>
      </c>
      <c r="BF1388" s="519">
        <v>0</v>
      </c>
      <c r="BG1388" s="519">
        <v>0</v>
      </c>
      <c r="BH1388" s="519">
        <v>0</v>
      </c>
      <c r="BI1388" s="519">
        <v>0</v>
      </c>
      <c r="BJ1388" s="519">
        <v>0</v>
      </c>
      <c r="BK1388" s="519">
        <v>0</v>
      </c>
      <c r="BL1388" s="519">
        <v>0</v>
      </c>
      <c r="BM1388" s="519">
        <v>0</v>
      </c>
      <c r="BN1388" s="519">
        <v>0</v>
      </c>
      <c r="BO1388" s="519">
        <v>0</v>
      </c>
      <c r="BP1388" s="519">
        <v>0</v>
      </c>
      <c r="BQ1388" s="519">
        <v>0</v>
      </c>
      <c r="BR1388" s="519">
        <v>0</v>
      </c>
      <c r="BS1388" s="519">
        <v>0</v>
      </c>
      <c r="BT1388" s="519">
        <v>0</v>
      </c>
      <c r="BU1388" s="519">
        <v>0</v>
      </c>
      <c r="BV1388" s="519">
        <v>0</v>
      </c>
      <c r="BW1388" s="519">
        <v>0</v>
      </c>
      <c r="BX1388" s="519">
        <v>0</v>
      </c>
      <c r="BY1388" s="519">
        <v>0</v>
      </c>
      <c r="BZ1388" s="519">
        <v>0</v>
      </c>
      <c r="CA1388" s="519">
        <v>0</v>
      </c>
      <c r="CB1388" s="519">
        <v>0</v>
      </c>
      <c r="CC1388" s="519">
        <v>0</v>
      </c>
      <c r="CD1388" s="519">
        <v>0</v>
      </c>
      <c r="CE1388" s="519">
        <v>0</v>
      </c>
      <c r="CF1388" s="519">
        <v>0</v>
      </c>
      <c r="CG1388" s="519">
        <v>0</v>
      </c>
      <c r="CH1388" s="519">
        <v>0</v>
      </c>
      <c r="CI1388" s="519">
        <v>0</v>
      </c>
      <c r="CJ1388" s="519">
        <v>0</v>
      </c>
      <c r="CK1388" s="519">
        <v>0</v>
      </c>
      <c r="CL1388" s="519">
        <v>0</v>
      </c>
      <c r="CM1388" s="519">
        <v>0</v>
      </c>
      <c r="CN1388" s="519">
        <v>0</v>
      </c>
      <c r="CO1388" s="519">
        <v>0</v>
      </c>
      <c r="CP1388" s="519">
        <v>0</v>
      </c>
      <c r="CQ1388" s="519">
        <v>0</v>
      </c>
      <c r="CR1388" s="519">
        <v>0</v>
      </c>
      <c r="CS1388" s="519">
        <v>0</v>
      </c>
      <c r="CT1388" s="519">
        <v>0</v>
      </c>
      <c r="CU1388" s="519">
        <v>0</v>
      </c>
      <c r="CV1388" s="519">
        <v>0</v>
      </c>
      <c r="CW1388" s="519">
        <v>0</v>
      </c>
      <c r="CX1388" s="519">
        <v>0</v>
      </c>
      <c r="CY1388" s="519">
        <v>0</v>
      </c>
      <c r="CZ1388" s="519">
        <v>0</v>
      </c>
      <c r="DA1388" s="519">
        <v>0</v>
      </c>
      <c r="DB1388" s="519">
        <v>0</v>
      </c>
      <c r="DC1388" s="519">
        <v>0</v>
      </c>
      <c r="DD1388" s="519">
        <v>0</v>
      </c>
      <c r="DE1388" s="519">
        <v>0</v>
      </c>
      <c r="DF1388" s="519">
        <v>0</v>
      </c>
      <c r="DG1388" s="519">
        <v>0</v>
      </c>
      <c r="DH1388" s="519">
        <v>0</v>
      </c>
      <c r="DI1388" s="519">
        <v>0</v>
      </c>
      <c r="DJ1388" s="519">
        <v>0</v>
      </c>
      <c r="DK1388" s="519">
        <v>0</v>
      </c>
      <c r="DL1388" s="519">
        <v>0</v>
      </c>
      <c r="DM1388" s="519">
        <v>0</v>
      </c>
      <c r="DN1388" s="519">
        <v>0</v>
      </c>
      <c r="DO1388" s="519">
        <v>0</v>
      </c>
      <c r="DP1388" s="519">
        <v>0</v>
      </c>
      <c r="DQ1388" s="519">
        <v>0</v>
      </c>
      <c r="DR1388" s="519">
        <v>0</v>
      </c>
      <c r="DS1388" s="519">
        <v>0</v>
      </c>
      <c r="DT1388" s="519">
        <v>0</v>
      </c>
      <c r="DU1388" s="519">
        <v>0</v>
      </c>
      <c r="DV1388" s="519">
        <v>0</v>
      </c>
      <c r="DW1388" s="519">
        <v>0</v>
      </c>
      <c r="DX1388" s="519">
        <v>0</v>
      </c>
    </row>
    <row r="1389" spans="2:128" hidden="1">
      <c r="B1389" s="519" t="s">
        <v>1061</v>
      </c>
      <c r="C1389" s="519"/>
      <c r="D1389" s="519"/>
      <c r="E1389" s="519"/>
      <c r="F1389" s="519">
        <v>1</v>
      </c>
      <c r="G1389" s="519"/>
      <c r="H1389" s="519">
        <v>11</v>
      </c>
      <c r="I1389" s="519">
        <v>2</v>
      </c>
      <c r="J1389" s="519" t="str">
        <f t="shared" si="66"/>
        <v>SDN15011102</v>
      </c>
      <c r="K1389" s="519">
        <v>630</v>
      </c>
      <c r="M1389" s="337"/>
      <c r="N1389" s="519" t="s">
        <v>1058</v>
      </c>
      <c r="O1389" s="519" t="s">
        <v>1060</v>
      </c>
      <c r="P1389" s="519">
        <v>52</v>
      </c>
      <c r="Q1389" s="183" t="str">
        <f t="shared" si="65"/>
        <v>SDN100252</v>
      </c>
      <c r="R1389" s="519">
        <v>10000</v>
      </c>
      <c r="S1389" s="519">
        <v>10000</v>
      </c>
      <c r="T1389" s="519">
        <v>10000</v>
      </c>
      <c r="U1389" s="519">
        <v>10000</v>
      </c>
      <c r="V1389" s="519">
        <v>10000</v>
      </c>
      <c r="W1389" s="519">
        <v>10000</v>
      </c>
      <c r="X1389" s="519">
        <v>10000</v>
      </c>
      <c r="Y1389" s="519">
        <v>10667.8</v>
      </c>
      <c r="Z1389" s="519">
        <v>11821.1</v>
      </c>
      <c r="AA1389" s="519">
        <v>12974.4</v>
      </c>
      <c r="AB1389" s="519">
        <v>12974.4</v>
      </c>
      <c r="AC1389" s="519">
        <v>12974.4</v>
      </c>
      <c r="AD1389" s="519">
        <v>12974.4</v>
      </c>
      <c r="AE1389" s="519">
        <v>12974.4</v>
      </c>
      <c r="AF1389" s="519">
        <v>12974.4</v>
      </c>
      <c r="AG1389" s="519">
        <v>12974.4</v>
      </c>
      <c r="AH1389" s="519">
        <v>12974.4</v>
      </c>
      <c r="AI1389" s="519">
        <v>12974.4</v>
      </c>
      <c r="AJ1389" s="519">
        <v>12974.4</v>
      </c>
      <c r="AK1389" s="519">
        <v>12974.4</v>
      </c>
      <c r="AL1389" s="519">
        <v>12974.4</v>
      </c>
      <c r="AM1389" s="519">
        <v>12974.4</v>
      </c>
      <c r="AN1389" s="519">
        <v>12974.4</v>
      </c>
      <c r="AO1389" s="519">
        <v>12974.4</v>
      </c>
      <c r="AP1389" s="519">
        <v>12974.4</v>
      </c>
      <c r="AQ1389" s="519">
        <v>0</v>
      </c>
      <c r="AR1389" s="519">
        <v>0</v>
      </c>
      <c r="AS1389" s="519">
        <v>0</v>
      </c>
      <c r="AT1389" s="519">
        <v>0</v>
      </c>
      <c r="AU1389" s="519">
        <v>0</v>
      </c>
      <c r="AV1389" s="519">
        <v>0</v>
      </c>
      <c r="AW1389" s="519">
        <v>0</v>
      </c>
      <c r="AX1389" s="519">
        <v>0</v>
      </c>
      <c r="AY1389" s="519">
        <v>0</v>
      </c>
      <c r="AZ1389" s="519">
        <v>0</v>
      </c>
      <c r="BA1389" s="519">
        <v>0</v>
      </c>
      <c r="BB1389" s="519">
        <v>0</v>
      </c>
      <c r="BC1389" s="519">
        <v>0</v>
      </c>
      <c r="BD1389" s="519">
        <v>0</v>
      </c>
      <c r="BE1389" s="519">
        <v>0</v>
      </c>
      <c r="BF1389" s="519">
        <v>0</v>
      </c>
      <c r="BG1389" s="519">
        <v>0</v>
      </c>
      <c r="BH1389" s="519">
        <v>0</v>
      </c>
      <c r="BI1389" s="519">
        <v>0</v>
      </c>
      <c r="BJ1389" s="519">
        <v>0</v>
      </c>
      <c r="BK1389" s="519">
        <v>0</v>
      </c>
      <c r="BL1389" s="519">
        <v>0</v>
      </c>
      <c r="BM1389" s="519">
        <v>0</v>
      </c>
      <c r="BN1389" s="519">
        <v>0</v>
      </c>
      <c r="BO1389" s="519">
        <v>0</v>
      </c>
      <c r="BP1389" s="519">
        <v>0</v>
      </c>
      <c r="BQ1389" s="519">
        <v>0</v>
      </c>
      <c r="BR1389" s="519">
        <v>0</v>
      </c>
      <c r="BS1389" s="519">
        <v>0</v>
      </c>
      <c r="BT1389" s="519">
        <v>0</v>
      </c>
      <c r="BU1389" s="519">
        <v>0</v>
      </c>
      <c r="BV1389" s="519">
        <v>0</v>
      </c>
      <c r="BW1389" s="519">
        <v>0</v>
      </c>
      <c r="BX1389" s="519">
        <v>0</v>
      </c>
      <c r="BY1389" s="519">
        <v>0</v>
      </c>
      <c r="BZ1389" s="519">
        <v>0</v>
      </c>
      <c r="CA1389" s="519">
        <v>0</v>
      </c>
      <c r="CB1389" s="519">
        <v>0</v>
      </c>
      <c r="CC1389" s="519">
        <v>0</v>
      </c>
      <c r="CD1389" s="519">
        <v>0</v>
      </c>
      <c r="CE1389" s="519">
        <v>0</v>
      </c>
      <c r="CF1389" s="519">
        <v>0</v>
      </c>
      <c r="CG1389" s="519">
        <v>0</v>
      </c>
      <c r="CH1389" s="519">
        <v>0</v>
      </c>
      <c r="CI1389" s="519">
        <v>0</v>
      </c>
      <c r="CJ1389" s="519">
        <v>0</v>
      </c>
      <c r="CK1389" s="519">
        <v>0</v>
      </c>
      <c r="CL1389" s="519">
        <v>0</v>
      </c>
      <c r="CM1389" s="519">
        <v>0</v>
      </c>
      <c r="CN1389" s="519">
        <v>0</v>
      </c>
      <c r="CO1389" s="519">
        <v>0</v>
      </c>
      <c r="CP1389" s="519">
        <v>0</v>
      </c>
      <c r="CQ1389" s="519">
        <v>0</v>
      </c>
      <c r="CR1389" s="519">
        <v>0</v>
      </c>
      <c r="CS1389" s="519">
        <v>0</v>
      </c>
      <c r="CT1389" s="519">
        <v>0</v>
      </c>
      <c r="CU1389" s="519">
        <v>0</v>
      </c>
      <c r="CV1389" s="519">
        <v>0</v>
      </c>
      <c r="CW1389" s="519">
        <v>0</v>
      </c>
      <c r="CX1389" s="519">
        <v>0</v>
      </c>
      <c r="CY1389" s="519">
        <v>0</v>
      </c>
      <c r="CZ1389" s="519">
        <v>0</v>
      </c>
      <c r="DA1389" s="519">
        <v>0</v>
      </c>
      <c r="DB1389" s="519">
        <v>0</v>
      </c>
      <c r="DC1389" s="519">
        <v>0</v>
      </c>
      <c r="DD1389" s="519">
        <v>0</v>
      </c>
      <c r="DE1389" s="519">
        <v>0</v>
      </c>
      <c r="DF1389" s="519">
        <v>0</v>
      </c>
      <c r="DG1389" s="519">
        <v>0</v>
      </c>
      <c r="DH1389" s="519">
        <v>0</v>
      </c>
      <c r="DI1389" s="519">
        <v>0</v>
      </c>
      <c r="DJ1389" s="519">
        <v>0</v>
      </c>
      <c r="DK1389" s="519">
        <v>0</v>
      </c>
      <c r="DL1389" s="519">
        <v>0</v>
      </c>
      <c r="DM1389" s="519">
        <v>0</v>
      </c>
      <c r="DN1389" s="519">
        <v>0</v>
      </c>
      <c r="DO1389" s="519">
        <v>0</v>
      </c>
      <c r="DP1389" s="519">
        <v>0</v>
      </c>
      <c r="DQ1389" s="519">
        <v>0</v>
      </c>
      <c r="DR1389" s="519">
        <v>0</v>
      </c>
      <c r="DS1389" s="519">
        <v>0</v>
      </c>
      <c r="DT1389" s="519">
        <v>0</v>
      </c>
      <c r="DU1389" s="519">
        <v>0</v>
      </c>
      <c r="DV1389" s="519">
        <v>0</v>
      </c>
      <c r="DW1389" s="519">
        <v>0</v>
      </c>
      <c r="DX1389" s="519">
        <v>0</v>
      </c>
    </row>
    <row r="1390" spans="2:128" hidden="1">
      <c r="B1390" s="519" t="s">
        <v>1061</v>
      </c>
      <c r="C1390" s="519"/>
      <c r="D1390" s="519"/>
      <c r="E1390" s="519"/>
      <c r="F1390" s="519">
        <v>1</v>
      </c>
      <c r="G1390" s="519"/>
      <c r="H1390" s="519">
        <v>11</v>
      </c>
      <c r="I1390" s="519">
        <v>3</v>
      </c>
      <c r="J1390" s="519" t="str">
        <f t="shared" si="66"/>
        <v>SDN15011103</v>
      </c>
      <c r="K1390" s="519">
        <v>630</v>
      </c>
      <c r="M1390" s="337"/>
      <c r="N1390" s="519" t="s">
        <v>1058</v>
      </c>
      <c r="O1390" s="519" t="s">
        <v>1060</v>
      </c>
      <c r="P1390" s="519">
        <v>53</v>
      </c>
      <c r="Q1390" s="183" t="str">
        <f t="shared" si="65"/>
        <v>SDN100253</v>
      </c>
      <c r="R1390" s="519">
        <v>10000</v>
      </c>
      <c r="S1390" s="519">
        <v>10000</v>
      </c>
      <c r="T1390" s="519">
        <v>10000</v>
      </c>
      <c r="U1390" s="519">
        <v>10000</v>
      </c>
      <c r="V1390" s="519">
        <v>10000</v>
      </c>
      <c r="W1390" s="519">
        <v>10000</v>
      </c>
      <c r="X1390" s="519">
        <v>10000</v>
      </c>
      <c r="Y1390" s="519">
        <v>10981.6</v>
      </c>
      <c r="Z1390" s="519">
        <v>12168.8</v>
      </c>
      <c r="AA1390" s="519">
        <v>13356</v>
      </c>
      <c r="AB1390" s="519">
        <v>13356</v>
      </c>
      <c r="AC1390" s="519">
        <v>13356</v>
      </c>
      <c r="AD1390" s="519">
        <v>13356</v>
      </c>
      <c r="AE1390" s="519">
        <v>13356</v>
      </c>
      <c r="AF1390" s="519">
        <v>13356</v>
      </c>
      <c r="AG1390" s="519">
        <v>13356</v>
      </c>
      <c r="AH1390" s="519">
        <v>13356</v>
      </c>
      <c r="AI1390" s="519">
        <v>13356</v>
      </c>
      <c r="AJ1390" s="519">
        <v>13356</v>
      </c>
      <c r="AK1390" s="519">
        <v>13356</v>
      </c>
      <c r="AL1390" s="519">
        <v>13356</v>
      </c>
      <c r="AM1390" s="519">
        <v>13356</v>
      </c>
      <c r="AN1390" s="519">
        <v>13356</v>
      </c>
      <c r="AO1390" s="519">
        <v>13356</v>
      </c>
      <c r="AP1390" s="519">
        <v>13356</v>
      </c>
      <c r="AQ1390" s="519">
        <v>0</v>
      </c>
      <c r="AR1390" s="519">
        <v>0</v>
      </c>
      <c r="AS1390" s="519">
        <v>0</v>
      </c>
      <c r="AT1390" s="519">
        <v>0</v>
      </c>
      <c r="AU1390" s="519">
        <v>0</v>
      </c>
      <c r="AV1390" s="519">
        <v>0</v>
      </c>
      <c r="AW1390" s="519">
        <v>0</v>
      </c>
      <c r="AX1390" s="519">
        <v>0</v>
      </c>
      <c r="AY1390" s="519">
        <v>0</v>
      </c>
      <c r="AZ1390" s="519">
        <v>0</v>
      </c>
      <c r="BA1390" s="519">
        <v>0</v>
      </c>
      <c r="BB1390" s="519">
        <v>0</v>
      </c>
      <c r="BC1390" s="519">
        <v>0</v>
      </c>
      <c r="BD1390" s="519">
        <v>0</v>
      </c>
      <c r="BE1390" s="519">
        <v>0</v>
      </c>
      <c r="BF1390" s="519">
        <v>0</v>
      </c>
      <c r="BG1390" s="519">
        <v>0</v>
      </c>
      <c r="BH1390" s="519">
        <v>0</v>
      </c>
      <c r="BI1390" s="519">
        <v>0</v>
      </c>
      <c r="BJ1390" s="519">
        <v>0</v>
      </c>
      <c r="BK1390" s="519">
        <v>0</v>
      </c>
      <c r="BL1390" s="519">
        <v>0</v>
      </c>
      <c r="BM1390" s="519">
        <v>0</v>
      </c>
      <c r="BN1390" s="519">
        <v>0</v>
      </c>
      <c r="BO1390" s="519">
        <v>0</v>
      </c>
      <c r="BP1390" s="519">
        <v>0</v>
      </c>
      <c r="BQ1390" s="519">
        <v>0</v>
      </c>
      <c r="BR1390" s="519">
        <v>0</v>
      </c>
      <c r="BS1390" s="519">
        <v>0</v>
      </c>
      <c r="BT1390" s="519">
        <v>0</v>
      </c>
      <c r="BU1390" s="519">
        <v>0</v>
      </c>
      <c r="BV1390" s="519">
        <v>0</v>
      </c>
      <c r="BW1390" s="519">
        <v>0</v>
      </c>
      <c r="BX1390" s="519">
        <v>0</v>
      </c>
      <c r="BY1390" s="519">
        <v>0</v>
      </c>
      <c r="BZ1390" s="519">
        <v>0</v>
      </c>
      <c r="CA1390" s="519">
        <v>0</v>
      </c>
      <c r="CB1390" s="519">
        <v>0</v>
      </c>
      <c r="CC1390" s="519">
        <v>0</v>
      </c>
      <c r="CD1390" s="519">
        <v>0</v>
      </c>
      <c r="CE1390" s="519">
        <v>0</v>
      </c>
      <c r="CF1390" s="519">
        <v>0</v>
      </c>
      <c r="CG1390" s="519">
        <v>0</v>
      </c>
      <c r="CH1390" s="519">
        <v>0</v>
      </c>
      <c r="CI1390" s="519">
        <v>0</v>
      </c>
      <c r="CJ1390" s="519">
        <v>0</v>
      </c>
      <c r="CK1390" s="519">
        <v>0</v>
      </c>
      <c r="CL1390" s="519">
        <v>0</v>
      </c>
      <c r="CM1390" s="519">
        <v>0</v>
      </c>
      <c r="CN1390" s="519">
        <v>0</v>
      </c>
      <c r="CO1390" s="519">
        <v>0</v>
      </c>
      <c r="CP1390" s="519">
        <v>0</v>
      </c>
      <c r="CQ1390" s="519">
        <v>0</v>
      </c>
      <c r="CR1390" s="519">
        <v>0</v>
      </c>
      <c r="CS1390" s="519">
        <v>0</v>
      </c>
      <c r="CT1390" s="519">
        <v>0</v>
      </c>
      <c r="CU1390" s="519">
        <v>0</v>
      </c>
      <c r="CV1390" s="519">
        <v>0</v>
      </c>
      <c r="CW1390" s="519">
        <v>0</v>
      </c>
      <c r="CX1390" s="519">
        <v>0</v>
      </c>
      <c r="CY1390" s="519">
        <v>0</v>
      </c>
      <c r="CZ1390" s="519">
        <v>0</v>
      </c>
      <c r="DA1390" s="519">
        <v>0</v>
      </c>
      <c r="DB1390" s="519">
        <v>0</v>
      </c>
      <c r="DC1390" s="519">
        <v>0</v>
      </c>
      <c r="DD1390" s="519">
        <v>0</v>
      </c>
      <c r="DE1390" s="519">
        <v>0</v>
      </c>
      <c r="DF1390" s="519">
        <v>0</v>
      </c>
      <c r="DG1390" s="519">
        <v>0</v>
      </c>
      <c r="DH1390" s="519">
        <v>0</v>
      </c>
      <c r="DI1390" s="519">
        <v>0</v>
      </c>
      <c r="DJ1390" s="519">
        <v>0</v>
      </c>
      <c r="DK1390" s="519">
        <v>0</v>
      </c>
      <c r="DL1390" s="519">
        <v>0</v>
      </c>
      <c r="DM1390" s="519">
        <v>0</v>
      </c>
      <c r="DN1390" s="519">
        <v>0</v>
      </c>
      <c r="DO1390" s="519">
        <v>0</v>
      </c>
      <c r="DP1390" s="519">
        <v>0</v>
      </c>
      <c r="DQ1390" s="519">
        <v>0</v>
      </c>
      <c r="DR1390" s="519">
        <v>0</v>
      </c>
      <c r="DS1390" s="519">
        <v>0</v>
      </c>
      <c r="DT1390" s="519">
        <v>0</v>
      </c>
      <c r="DU1390" s="519">
        <v>0</v>
      </c>
      <c r="DV1390" s="519">
        <v>0</v>
      </c>
      <c r="DW1390" s="519">
        <v>0</v>
      </c>
      <c r="DX1390" s="519">
        <v>0</v>
      </c>
    </row>
    <row r="1391" spans="2:128" hidden="1">
      <c r="B1391" s="519" t="s">
        <v>1061</v>
      </c>
      <c r="C1391" s="519"/>
      <c r="D1391" s="519"/>
      <c r="E1391" s="519"/>
      <c r="F1391" s="519">
        <v>1</v>
      </c>
      <c r="G1391" s="519"/>
      <c r="H1391" s="519">
        <v>11</v>
      </c>
      <c r="I1391" s="519">
        <v>4</v>
      </c>
      <c r="J1391" s="519" t="str">
        <f t="shared" si="66"/>
        <v>SDN15011104</v>
      </c>
      <c r="K1391" s="519">
        <v>630</v>
      </c>
      <c r="M1391" s="337"/>
      <c r="N1391" s="519" t="s">
        <v>1058</v>
      </c>
      <c r="O1391" s="519" t="s">
        <v>1060</v>
      </c>
      <c r="P1391" s="519">
        <v>54</v>
      </c>
      <c r="Q1391" s="183" t="str">
        <f t="shared" si="65"/>
        <v>SDN100254</v>
      </c>
      <c r="R1391" s="519">
        <v>10000</v>
      </c>
      <c r="S1391" s="519">
        <v>10000</v>
      </c>
      <c r="T1391" s="519">
        <v>10000</v>
      </c>
      <c r="U1391" s="519">
        <v>10000</v>
      </c>
      <c r="V1391" s="519">
        <v>10000</v>
      </c>
      <c r="W1391" s="519">
        <v>10000</v>
      </c>
      <c r="X1391" s="519">
        <v>10109.200000000001</v>
      </c>
      <c r="Y1391" s="519">
        <v>11334.6</v>
      </c>
      <c r="Z1391" s="519">
        <v>12559.9</v>
      </c>
      <c r="AA1391" s="519">
        <v>13785.3</v>
      </c>
      <c r="AB1391" s="519">
        <v>13785.3</v>
      </c>
      <c r="AC1391" s="519">
        <v>13785.3</v>
      </c>
      <c r="AD1391" s="519">
        <v>13785.3</v>
      </c>
      <c r="AE1391" s="519">
        <v>13785.3</v>
      </c>
      <c r="AF1391" s="519">
        <v>13785.3</v>
      </c>
      <c r="AG1391" s="519">
        <v>13785.3</v>
      </c>
      <c r="AH1391" s="519">
        <v>13785.3</v>
      </c>
      <c r="AI1391" s="519">
        <v>13785.3</v>
      </c>
      <c r="AJ1391" s="519">
        <v>13785.3</v>
      </c>
      <c r="AK1391" s="519">
        <v>13785.3</v>
      </c>
      <c r="AL1391" s="519">
        <v>13785.3</v>
      </c>
      <c r="AM1391" s="519">
        <v>13785.3</v>
      </c>
      <c r="AN1391" s="519">
        <v>13785.3</v>
      </c>
      <c r="AO1391" s="519">
        <v>13785.3</v>
      </c>
      <c r="AP1391" s="519">
        <v>13785.3</v>
      </c>
      <c r="AQ1391" s="519">
        <v>0</v>
      </c>
      <c r="AR1391" s="519">
        <v>0</v>
      </c>
      <c r="AS1391" s="519">
        <v>0</v>
      </c>
      <c r="AT1391" s="519">
        <v>0</v>
      </c>
      <c r="AU1391" s="519">
        <v>0</v>
      </c>
      <c r="AV1391" s="519">
        <v>0</v>
      </c>
      <c r="AW1391" s="519">
        <v>0</v>
      </c>
      <c r="AX1391" s="519">
        <v>0</v>
      </c>
      <c r="AY1391" s="519">
        <v>0</v>
      </c>
      <c r="AZ1391" s="519">
        <v>0</v>
      </c>
      <c r="BA1391" s="519">
        <v>0</v>
      </c>
      <c r="BB1391" s="519">
        <v>0</v>
      </c>
      <c r="BC1391" s="519">
        <v>0</v>
      </c>
      <c r="BD1391" s="519">
        <v>0</v>
      </c>
      <c r="BE1391" s="519">
        <v>0</v>
      </c>
      <c r="BF1391" s="519">
        <v>0</v>
      </c>
      <c r="BG1391" s="519">
        <v>0</v>
      </c>
      <c r="BH1391" s="519">
        <v>0</v>
      </c>
      <c r="BI1391" s="519">
        <v>0</v>
      </c>
      <c r="BJ1391" s="519">
        <v>0</v>
      </c>
      <c r="BK1391" s="519">
        <v>0</v>
      </c>
      <c r="BL1391" s="519">
        <v>0</v>
      </c>
      <c r="BM1391" s="519">
        <v>0</v>
      </c>
      <c r="BN1391" s="519">
        <v>0</v>
      </c>
      <c r="BO1391" s="519">
        <v>0</v>
      </c>
      <c r="BP1391" s="519">
        <v>0</v>
      </c>
      <c r="BQ1391" s="519">
        <v>0</v>
      </c>
      <c r="BR1391" s="519">
        <v>0</v>
      </c>
      <c r="BS1391" s="519">
        <v>0</v>
      </c>
      <c r="BT1391" s="519">
        <v>0</v>
      </c>
      <c r="BU1391" s="519">
        <v>0</v>
      </c>
      <c r="BV1391" s="519">
        <v>0</v>
      </c>
      <c r="BW1391" s="519">
        <v>0</v>
      </c>
      <c r="BX1391" s="519">
        <v>0</v>
      </c>
      <c r="BY1391" s="519">
        <v>0</v>
      </c>
      <c r="BZ1391" s="519">
        <v>0</v>
      </c>
      <c r="CA1391" s="519">
        <v>0</v>
      </c>
      <c r="CB1391" s="519">
        <v>0</v>
      </c>
      <c r="CC1391" s="519">
        <v>0</v>
      </c>
      <c r="CD1391" s="519">
        <v>0</v>
      </c>
      <c r="CE1391" s="519">
        <v>0</v>
      </c>
      <c r="CF1391" s="519">
        <v>0</v>
      </c>
      <c r="CG1391" s="519">
        <v>0</v>
      </c>
      <c r="CH1391" s="519">
        <v>0</v>
      </c>
      <c r="CI1391" s="519">
        <v>0</v>
      </c>
      <c r="CJ1391" s="519">
        <v>0</v>
      </c>
      <c r="CK1391" s="519">
        <v>0</v>
      </c>
      <c r="CL1391" s="519">
        <v>0</v>
      </c>
      <c r="CM1391" s="519">
        <v>0</v>
      </c>
      <c r="CN1391" s="519">
        <v>0</v>
      </c>
      <c r="CO1391" s="519">
        <v>0</v>
      </c>
      <c r="CP1391" s="519">
        <v>0</v>
      </c>
      <c r="CQ1391" s="519">
        <v>0</v>
      </c>
      <c r="CR1391" s="519">
        <v>0</v>
      </c>
      <c r="CS1391" s="519">
        <v>0</v>
      </c>
      <c r="CT1391" s="519">
        <v>0</v>
      </c>
      <c r="CU1391" s="519">
        <v>0</v>
      </c>
      <c r="CV1391" s="519">
        <v>0</v>
      </c>
      <c r="CW1391" s="519">
        <v>0</v>
      </c>
      <c r="CX1391" s="519">
        <v>0</v>
      </c>
      <c r="CY1391" s="519">
        <v>0</v>
      </c>
      <c r="CZ1391" s="519">
        <v>0</v>
      </c>
      <c r="DA1391" s="519">
        <v>0</v>
      </c>
      <c r="DB1391" s="519">
        <v>0</v>
      </c>
      <c r="DC1391" s="519">
        <v>0</v>
      </c>
      <c r="DD1391" s="519">
        <v>0</v>
      </c>
      <c r="DE1391" s="519">
        <v>0</v>
      </c>
      <c r="DF1391" s="519">
        <v>0</v>
      </c>
      <c r="DG1391" s="519">
        <v>0</v>
      </c>
      <c r="DH1391" s="519">
        <v>0</v>
      </c>
      <c r="DI1391" s="519">
        <v>0</v>
      </c>
      <c r="DJ1391" s="519">
        <v>0</v>
      </c>
      <c r="DK1391" s="519">
        <v>0</v>
      </c>
      <c r="DL1391" s="519">
        <v>0</v>
      </c>
      <c r="DM1391" s="519">
        <v>0</v>
      </c>
      <c r="DN1391" s="519">
        <v>0</v>
      </c>
      <c r="DO1391" s="519">
        <v>0</v>
      </c>
      <c r="DP1391" s="519">
        <v>0</v>
      </c>
      <c r="DQ1391" s="519">
        <v>0</v>
      </c>
      <c r="DR1391" s="519">
        <v>0</v>
      </c>
      <c r="DS1391" s="519">
        <v>0</v>
      </c>
      <c r="DT1391" s="519">
        <v>0</v>
      </c>
      <c r="DU1391" s="519">
        <v>0</v>
      </c>
      <c r="DV1391" s="519">
        <v>0</v>
      </c>
      <c r="DW1391" s="519">
        <v>0</v>
      </c>
      <c r="DX1391" s="519">
        <v>0</v>
      </c>
    </row>
    <row r="1392" spans="2:128" hidden="1">
      <c r="B1392" s="519" t="s">
        <v>1061</v>
      </c>
      <c r="C1392" s="519"/>
      <c r="D1392" s="519"/>
      <c r="E1392" s="519"/>
      <c r="F1392" s="519">
        <v>1</v>
      </c>
      <c r="G1392" s="519"/>
      <c r="H1392" s="519">
        <v>11</v>
      </c>
      <c r="I1392" s="519">
        <v>5</v>
      </c>
      <c r="J1392" s="519" t="str">
        <f t="shared" si="66"/>
        <v>SDN15011105</v>
      </c>
      <c r="K1392" s="519">
        <v>630</v>
      </c>
      <c r="M1392" s="337"/>
      <c r="N1392" s="519" t="s">
        <v>1058</v>
      </c>
      <c r="O1392" s="519" t="s">
        <v>1060</v>
      </c>
      <c r="P1392" s="519">
        <v>55</v>
      </c>
      <c r="Q1392" s="183" t="str">
        <f t="shared" si="65"/>
        <v>SDN100255</v>
      </c>
      <c r="R1392" s="519">
        <v>10000</v>
      </c>
      <c r="S1392" s="519">
        <v>10000</v>
      </c>
      <c r="T1392" s="519">
        <v>10000</v>
      </c>
      <c r="U1392" s="519">
        <v>10000</v>
      </c>
      <c r="V1392" s="519">
        <v>10000</v>
      </c>
      <c r="W1392" s="519">
        <v>10000</v>
      </c>
      <c r="X1392" s="519">
        <v>10494</v>
      </c>
      <c r="Y1392" s="519">
        <v>11766</v>
      </c>
      <c r="Z1392" s="519">
        <v>13038</v>
      </c>
      <c r="AA1392" s="519">
        <v>14310</v>
      </c>
      <c r="AB1392" s="519">
        <v>14310</v>
      </c>
      <c r="AC1392" s="519">
        <v>14310</v>
      </c>
      <c r="AD1392" s="519">
        <v>14310</v>
      </c>
      <c r="AE1392" s="519">
        <v>14310</v>
      </c>
      <c r="AF1392" s="519">
        <v>14310</v>
      </c>
      <c r="AG1392" s="519">
        <v>14310</v>
      </c>
      <c r="AH1392" s="519">
        <v>14310</v>
      </c>
      <c r="AI1392" s="519">
        <v>14310</v>
      </c>
      <c r="AJ1392" s="519">
        <v>14310</v>
      </c>
      <c r="AK1392" s="519">
        <v>14310</v>
      </c>
      <c r="AL1392" s="519">
        <v>14310</v>
      </c>
      <c r="AM1392" s="519">
        <v>14310</v>
      </c>
      <c r="AN1392" s="519">
        <v>14310</v>
      </c>
      <c r="AO1392" s="519">
        <v>14310</v>
      </c>
      <c r="AP1392" s="519">
        <v>14310</v>
      </c>
      <c r="AQ1392" s="519">
        <v>0</v>
      </c>
      <c r="AR1392" s="519">
        <v>0</v>
      </c>
      <c r="AS1392" s="519">
        <v>0</v>
      </c>
      <c r="AT1392" s="519">
        <v>0</v>
      </c>
      <c r="AU1392" s="519">
        <v>0</v>
      </c>
      <c r="AV1392" s="519">
        <v>0</v>
      </c>
      <c r="AW1392" s="519">
        <v>0</v>
      </c>
      <c r="AX1392" s="519">
        <v>0</v>
      </c>
      <c r="AY1392" s="519">
        <v>0</v>
      </c>
      <c r="AZ1392" s="519">
        <v>0</v>
      </c>
      <c r="BA1392" s="519">
        <v>0</v>
      </c>
      <c r="BB1392" s="519">
        <v>0</v>
      </c>
      <c r="BC1392" s="519">
        <v>0</v>
      </c>
      <c r="BD1392" s="519">
        <v>0</v>
      </c>
      <c r="BE1392" s="519">
        <v>0</v>
      </c>
      <c r="BF1392" s="519">
        <v>0</v>
      </c>
      <c r="BG1392" s="519">
        <v>0</v>
      </c>
      <c r="BH1392" s="519">
        <v>0</v>
      </c>
      <c r="BI1392" s="519">
        <v>0</v>
      </c>
      <c r="BJ1392" s="519">
        <v>0</v>
      </c>
      <c r="BK1392" s="519">
        <v>0</v>
      </c>
      <c r="BL1392" s="519">
        <v>0</v>
      </c>
      <c r="BM1392" s="519">
        <v>0</v>
      </c>
      <c r="BN1392" s="519">
        <v>0</v>
      </c>
      <c r="BO1392" s="519">
        <v>0</v>
      </c>
      <c r="BP1392" s="519">
        <v>0</v>
      </c>
      <c r="BQ1392" s="519">
        <v>0</v>
      </c>
      <c r="BR1392" s="519">
        <v>0</v>
      </c>
      <c r="BS1392" s="519">
        <v>0</v>
      </c>
      <c r="BT1392" s="519">
        <v>0</v>
      </c>
      <c r="BU1392" s="519">
        <v>0</v>
      </c>
      <c r="BV1392" s="519">
        <v>0</v>
      </c>
      <c r="BW1392" s="519">
        <v>0</v>
      </c>
      <c r="BX1392" s="519">
        <v>0</v>
      </c>
      <c r="BY1392" s="519">
        <v>0</v>
      </c>
      <c r="BZ1392" s="519">
        <v>0</v>
      </c>
      <c r="CA1392" s="519">
        <v>0</v>
      </c>
      <c r="CB1392" s="519">
        <v>0</v>
      </c>
      <c r="CC1392" s="519">
        <v>0</v>
      </c>
      <c r="CD1392" s="519">
        <v>0</v>
      </c>
      <c r="CE1392" s="519">
        <v>0</v>
      </c>
      <c r="CF1392" s="519">
        <v>0</v>
      </c>
      <c r="CG1392" s="519">
        <v>0</v>
      </c>
      <c r="CH1392" s="519">
        <v>0</v>
      </c>
      <c r="CI1392" s="519">
        <v>0</v>
      </c>
      <c r="CJ1392" s="519">
        <v>0</v>
      </c>
      <c r="CK1392" s="519">
        <v>0</v>
      </c>
      <c r="CL1392" s="519">
        <v>0</v>
      </c>
      <c r="CM1392" s="519">
        <v>0</v>
      </c>
      <c r="CN1392" s="519">
        <v>0</v>
      </c>
      <c r="CO1392" s="519">
        <v>0</v>
      </c>
      <c r="CP1392" s="519">
        <v>0</v>
      </c>
      <c r="CQ1392" s="519">
        <v>0</v>
      </c>
      <c r="CR1392" s="519">
        <v>0</v>
      </c>
      <c r="CS1392" s="519">
        <v>0</v>
      </c>
      <c r="CT1392" s="519">
        <v>0</v>
      </c>
      <c r="CU1392" s="519">
        <v>0</v>
      </c>
      <c r="CV1392" s="519">
        <v>0</v>
      </c>
      <c r="CW1392" s="519">
        <v>0</v>
      </c>
      <c r="CX1392" s="519">
        <v>0</v>
      </c>
      <c r="CY1392" s="519">
        <v>0</v>
      </c>
      <c r="CZ1392" s="519">
        <v>0</v>
      </c>
      <c r="DA1392" s="519">
        <v>0</v>
      </c>
      <c r="DB1392" s="519">
        <v>0</v>
      </c>
      <c r="DC1392" s="519">
        <v>0</v>
      </c>
      <c r="DD1392" s="519">
        <v>0</v>
      </c>
      <c r="DE1392" s="519">
        <v>0</v>
      </c>
      <c r="DF1392" s="519">
        <v>0</v>
      </c>
      <c r="DG1392" s="519">
        <v>0</v>
      </c>
      <c r="DH1392" s="519">
        <v>0</v>
      </c>
      <c r="DI1392" s="519">
        <v>0</v>
      </c>
      <c r="DJ1392" s="519">
        <v>0</v>
      </c>
      <c r="DK1392" s="519">
        <v>0</v>
      </c>
      <c r="DL1392" s="519">
        <v>0</v>
      </c>
      <c r="DM1392" s="519">
        <v>0</v>
      </c>
      <c r="DN1392" s="519">
        <v>0</v>
      </c>
      <c r="DO1392" s="519">
        <v>0</v>
      </c>
      <c r="DP1392" s="519">
        <v>0</v>
      </c>
      <c r="DQ1392" s="519">
        <v>0</v>
      </c>
      <c r="DR1392" s="519">
        <v>0</v>
      </c>
      <c r="DS1392" s="519">
        <v>0</v>
      </c>
      <c r="DT1392" s="519">
        <v>0</v>
      </c>
      <c r="DU1392" s="519">
        <v>0</v>
      </c>
      <c r="DV1392" s="519">
        <v>0</v>
      </c>
      <c r="DW1392" s="519">
        <v>0</v>
      </c>
      <c r="DX1392" s="519">
        <v>0</v>
      </c>
    </row>
    <row r="1393" spans="2:128" hidden="1">
      <c r="B1393" s="519" t="s">
        <v>1061</v>
      </c>
      <c r="C1393" s="519"/>
      <c r="D1393" s="519"/>
      <c r="E1393" s="519"/>
      <c r="F1393" s="519">
        <v>1</v>
      </c>
      <c r="G1393" s="519"/>
      <c r="H1393" s="519">
        <v>11</v>
      </c>
      <c r="I1393" s="519">
        <v>6</v>
      </c>
      <c r="J1393" s="519" t="str">
        <f t="shared" si="66"/>
        <v>SDN15011106</v>
      </c>
      <c r="K1393" s="519">
        <v>630</v>
      </c>
      <c r="M1393" s="337"/>
      <c r="N1393" s="519" t="s">
        <v>1058</v>
      </c>
      <c r="O1393" s="519" t="s">
        <v>1060</v>
      </c>
      <c r="P1393" s="519">
        <v>56</v>
      </c>
      <c r="Q1393" s="183" t="str">
        <f t="shared" si="65"/>
        <v>SDN100256</v>
      </c>
      <c r="R1393" s="519">
        <v>10000</v>
      </c>
      <c r="S1393" s="519">
        <v>10000</v>
      </c>
      <c r="T1393" s="519">
        <v>10000</v>
      </c>
      <c r="U1393" s="519">
        <v>10000</v>
      </c>
      <c r="V1393" s="519">
        <v>10000</v>
      </c>
      <c r="W1393" s="519">
        <v>10000</v>
      </c>
      <c r="X1393" s="519">
        <v>10878.8</v>
      </c>
      <c r="Y1393" s="519">
        <v>12197.4</v>
      </c>
      <c r="Z1393" s="519">
        <v>13516.1</v>
      </c>
      <c r="AA1393" s="519">
        <v>14834.7</v>
      </c>
      <c r="AB1393" s="519">
        <v>14834.7</v>
      </c>
      <c r="AC1393" s="519">
        <v>14834.7</v>
      </c>
      <c r="AD1393" s="519">
        <v>14834.7</v>
      </c>
      <c r="AE1393" s="519">
        <v>14834.7</v>
      </c>
      <c r="AF1393" s="519">
        <v>14834.7</v>
      </c>
      <c r="AG1393" s="519">
        <v>14834.7</v>
      </c>
      <c r="AH1393" s="519">
        <v>14834.7</v>
      </c>
      <c r="AI1393" s="519">
        <v>14834.7</v>
      </c>
      <c r="AJ1393" s="519">
        <v>14834.7</v>
      </c>
      <c r="AK1393" s="519">
        <v>14834.7</v>
      </c>
      <c r="AL1393" s="519">
        <v>14834.7</v>
      </c>
      <c r="AM1393" s="519">
        <v>14834.7</v>
      </c>
      <c r="AN1393" s="519">
        <v>14834.7</v>
      </c>
      <c r="AO1393" s="519">
        <v>14834.7</v>
      </c>
      <c r="AP1393" s="519">
        <v>14834.7</v>
      </c>
      <c r="AQ1393" s="519">
        <v>0</v>
      </c>
      <c r="AR1393" s="519">
        <v>0</v>
      </c>
      <c r="AS1393" s="519">
        <v>0</v>
      </c>
      <c r="AT1393" s="519">
        <v>0</v>
      </c>
      <c r="AU1393" s="519">
        <v>0</v>
      </c>
      <c r="AV1393" s="519">
        <v>0</v>
      </c>
      <c r="AW1393" s="519">
        <v>0</v>
      </c>
      <c r="AX1393" s="519">
        <v>0</v>
      </c>
      <c r="AY1393" s="519">
        <v>0</v>
      </c>
      <c r="AZ1393" s="519">
        <v>0</v>
      </c>
      <c r="BA1393" s="519">
        <v>0</v>
      </c>
      <c r="BB1393" s="519">
        <v>0</v>
      </c>
      <c r="BC1393" s="519">
        <v>0</v>
      </c>
      <c r="BD1393" s="519">
        <v>0</v>
      </c>
      <c r="BE1393" s="519">
        <v>0</v>
      </c>
      <c r="BF1393" s="519">
        <v>0</v>
      </c>
      <c r="BG1393" s="519">
        <v>0</v>
      </c>
      <c r="BH1393" s="519">
        <v>0</v>
      </c>
      <c r="BI1393" s="519">
        <v>0</v>
      </c>
      <c r="BJ1393" s="519">
        <v>0</v>
      </c>
      <c r="BK1393" s="519">
        <v>0</v>
      </c>
      <c r="BL1393" s="519">
        <v>0</v>
      </c>
      <c r="BM1393" s="519">
        <v>0</v>
      </c>
      <c r="BN1393" s="519">
        <v>0</v>
      </c>
      <c r="BO1393" s="519">
        <v>0</v>
      </c>
      <c r="BP1393" s="519">
        <v>0</v>
      </c>
      <c r="BQ1393" s="519">
        <v>0</v>
      </c>
      <c r="BR1393" s="519">
        <v>0</v>
      </c>
      <c r="BS1393" s="519">
        <v>0</v>
      </c>
      <c r="BT1393" s="519">
        <v>0</v>
      </c>
      <c r="BU1393" s="519">
        <v>0</v>
      </c>
      <c r="BV1393" s="519">
        <v>0</v>
      </c>
      <c r="BW1393" s="519">
        <v>0</v>
      </c>
      <c r="BX1393" s="519">
        <v>0</v>
      </c>
      <c r="BY1393" s="519">
        <v>0</v>
      </c>
      <c r="BZ1393" s="519">
        <v>0</v>
      </c>
      <c r="CA1393" s="519">
        <v>0</v>
      </c>
      <c r="CB1393" s="519">
        <v>0</v>
      </c>
      <c r="CC1393" s="519">
        <v>0</v>
      </c>
      <c r="CD1393" s="519">
        <v>0</v>
      </c>
      <c r="CE1393" s="519">
        <v>0</v>
      </c>
      <c r="CF1393" s="519">
        <v>0</v>
      </c>
      <c r="CG1393" s="519">
        <v>0</v>
      </c>
      <c r="CH1393" s="519">
        <v>0</v>
      </c>
      <c r="CI1393" s="519">
        <v>0</v>
      </c>
      <c r="CJ1393" s="519">
        <v>0</v>
      </c>
      <c r="CK1393" s="519">
        <v>0</v>
      </c>
      <c r="CL1393" s="519">
        <v>0</v>
      </c>
      <c r="CM1393" s="519">
        <v>0</v>
      </c>
      <c r="CN1393" s="519">
        <v>0</v>
      </c>
      <c r="CO1393" s="519">
        <v>0</v>
      </c>
      <c r="CP1393" s="519">
        <v>0</v>
      </c>
      <c r="CQ1393" s="519">
        <v>0</v>
      </c>
      <c r="CR1393" s="519">
        <v>0</v>
      </c>
      <c r="CS1393" s="519">
        <v>0</v>
      </c>
      <c r="CT1393" s="519">
        <v>0</v>
      </c>
      <c r="CU1393" s="519">
        <v>0</v>
      </c>
      <c r="CV1393" s="519">
        <v>0</v>
      </c>
      <c r="CW1393" s="519">
        <v>0</v>
      </c>
      <c r="CX1393" s="519">
        <v>0</v>
      </c>
      <c r="CY1393" s="519">
        <v>0</v>
      </c>
      <c r="CZ1393" s="519">
        <v>0</v>
      </c>
      <c r="DA1393" s="519">
        <v>0</v>
      </c>
      <c r="DB1393" s="519">
        <v>0</v>
      </c>
      <c r="DC1393" s="519">
        <v>0</v>
      </c>
      <c r="DD1393" s="519">
        <v>0</v>
      </c>
      <c r="DE1393" s="519">
        <v>0</v>
      </c>
      <c r="DF1393" s="519">
        <v>0</v>
      </c>
      <c r="DG1393" s="519">
        <v>0</v>
      </c>
      <c r="DH1393" s="519">
        <v>0</v>
      </c>
      <c r="DI1393" s="519">
        <v>0</v>
      </c>
      <c r="DJ1393" s="519">
        <v>0</v>
      </c>
      <c r="DK1393" s="519">
        <v>0</v>
      </c>
      <c r="DL1393" s="519">
        <v>0</v>
      </c>
      <c r="DM1393" s="519">
        <v>0</v>
      </c>
      <c r="DN1393" s="519">
        <v>0</v>
      </c>
      <c r="DO1393" s="519">
        <v>0</v>
      </c>
      <c r="DP1393" s="519">
        <v>0</v>
      </c>
      <c r="DQ1393" s="519">
        <v>0</v>
      </c>
      <c r="DR1393" s="519">
        <v>0</v>
      </c>
      <c r="DS1393" s="519">
        <v>0</v>
      </c>
      <c r="DT1393" s="519">
        <v>0</v>
      </c>
      <c r="DU1393" s="519">
        <v>0</v>
      </c>
      <c r="DV1393" s="519">
        <v>0</v>
      </c>
      <c r="DW1393" s="519">
        <v>0</v>
      </c>
      <c r="DX1393" s="519">
        <v>0</v>
      </c>
    </row>
    <row r="1394" spans="2:128" hidden="1">
      <c r="B1394" s="519" t="s">
        <v>1061</v>
      </c>
      <c r="C1394" s="519"/>
      <c r="D1394" s="519"/>
      <c r="E1394" s="519"/>
      <c r="F1394" s="519">
        <v>1</v>
      </c>
      <c r="G1394" s="519"/>
      <c r="H1394" s="519">
        <v>11</v>
      </c>
      <c r="I1394" s="519">
        <v>7</v>
      </c>
      <c r="J1394" s="519" t="str">
        <f t="shared" si="66"/>
        <v>SDN15011107</v>
      </c>
      <c r="K1394" s="519">
        <v>630</v>
      </c>
      <c r="M1394" s="337"/>
      <c r="N1394" s="519" t="s">
        <v>1058</v>
      </c>
      <c r="O1394" s="519" t="s">
        <v>1060</v>
      </c>
      <c r="P1394" s="519">
        <v>57</v>
      </c>
      <c r="Q1394" s="183" t="str">
        <f t="shared" si="65"/>
        <v>SDN100257</v>
      </c>
      <c r="R1394" s="519">
        <v>10000</v>
      </c>
      <c r="S1394" s="519">
        <v>10000</v>
      </c>
      <c r="T1394" s="519">
        <v>10000</v>
      </c>
      <c r="U1394" s="519">
        <v>10000</v>
      </c>
      <c r="V1394" s="519">
        <v>10000</v>
      </c>
      <c r="W1394" s="519">
        <v>10021.200000000001</v>
      </c>
      <c r="X1394" s="519">
        <v>11403.5</v>
      </c>
      <c r="Y1394" s="519">
        <v>12785.7</v>
      </c>
      <c r="Z1394" s="519">
        <v>14168</v>
      </c>
      <c r="AA1394" s="519">
        <v>15550.2</v>
      </c>
      <c r="AB1394" s="519">
        <v>15550.2</v>
      </c>
      <c r="AC1394" s="519">
        <v>15550.2</v>
      </c>
      <c r="AD1394" s="519">
        <v>15550.2</v>
      </c>
      <c r="AE1394" s="519">
        <v>15550.2</v>
      </c>
      <c r="AF1394" s="519">
        <v>15550.2</v>
      </c>
      <c r="AG1394" s="519">
        <v>15550.2</v>
      </c>
      <c r="AH1394" s="519">
        <v>15550.2</v>
      </c>
      <c r="AI1394" s="519">
        <v>15550.2</v>
      </c>
      <c r="AJ1394" s="519">
        <v>15550.2</v>
      </c>
      <c r="AK1394" s="519">
        <v>15550.2</v>
      </c>
      <c r="AL1394" s="519">
        <v>15550.2</v>
      </c>
      <c r="AM1394" s="519">
        <v>15550.2</v>
      </c>
      <c r="AN1394" s="519">
        <v>15550.2</v>
      </c>
      <c r="AO1394" s="519">
        <v>15550.2</v>
      </c>
      <c r="AP1394" s="519">
        <v>15550.2</v>
      </c>
      <c r="AQ1394" s="519">
        <v>0</v>
      </c>
      <c r="AR1394" s="519">
        <v>0</v>
      </c>
      <c r="AS1394" s="519">
        <v>0</v>
      </c>
      <c r="AT1394" s="519">
        <v>0</v>
      </c>
      <c r="AU1394" s="519">
        <v>0</v>
      </c>
      <c r="AV1394" s="519">
        <v>0</v>
      </c>
      <c r="AW1394" s="519">
        <v>0</v>
      </c>
      <c r="AX1394" s="519">
        <v>0</v>
      </c>
      <c r="AY1394" s="519">
        <v>0</v>
      </c>
      <c r="AZ1394" s="519">
        <v>0</v>
      </c>
      <c r="BA1394" s="519">
        <v>0</v>
      </c>
      <c r="BB1394" s="519">
        <v>0</v>
      </c>
      <c r="BC1394" s="519">
        <v>0</v>
      </c>
      <c r="BD1394" s="519">
        <v>0</v>
      </c>
      <c r="BE1394" s="519">
        <v>0</v>
      </c>
      <c r="BF1394" s="519">
        <v>0</v>
      </c>
      <c r="BG1394" s="519">
        <v>0</v>
      </c>
      <c r="BH1394" s="519">
        <v>0</v>
      </c>
      <c r="BI1394" s="519">
        <v>0</v>
      </c>
      <c r="BJ1394" s="519">
        <v>0</v>
      </c>
      <c r="BK1394" s="519">
        <v>0</v>
      </c>
      <c r="BL1394" s="519">
        <v>0</v>
      </c>
      <c r="BM1394" s="519">
        <v>0</v>
      </c>
      <c r="BN1394" s="519">
        <v>0</v>
      </c>
      <c r="BO1394" s="519">
        <v>0</v>
      </c>
      <c r="BP1394" s="519">
        <v>0</v>
      </c>
      <c r="BQ1394" s="519">
        <v>0</v>
      </c>
      <c r="BR1394" s="519">
        <v>0</v>
      </c>
      <c r="BS1394" s="519">
        <v>0</v>
      </c>
      <c r="BT1394" s="519">
        <v>0</v>
      </c>
      <c r="BU1394" s="519">
        <v>0</v>
      </c>
      <c r="BV1394" s="519">
        <v>0</v>
      </c>
      <c r="BW1394" s="519">
        <v>0</v>
      </c>
      <c r="BX1394" s="519">
        <v>0</v>
      </c>
      <c r="BY1394" s="519">
        <v>0</v>
      </c>
      <c r="BZ1394" s="519">
        <v>0</v>
      </c>
      <c r="CA1394" s="519">
        <v>0</v>
      </c>
      <c r="CB1394" s="519">
        <v>0</v>
      </c>
      <c r="CC1394" s="519">
        <v>0</v>
      </c>
      <c r="CD1394" s="519">
        <v>0</v>
      </c>
      <c r="CE1394" s="519">
        <v>0</v>
      </c>
      <c r="CF1394" s="519">
        <v>0</v>
      </c>
      <c r="CG1394" s="519">
        <v>0</v>
      </c>
      <c r="CH1394" s="519">
        <v>0</v>
      </c>
      <c r="CI1394" s="519">
        <v>0</v>
      </c>
      <c r="CJ1394" s="519">
        <v>0</v>
      </c>
      <c r="CK1394" s="519">
        <v>0</v>
      </c>
      <c r="CL1394" s="519">
        <v>0</v>
      </c>
      <c r="CM1394" s="519">
        <v>0</v>
      </c>
      <c r="CN1394" s="519">
        <v>0</v>
      </c>
      <c r="CO1394" s="519">
        <v>0</v>
      </c>
      <c r="CP1394" s="519">
        <v>0</v>
      </c>
      <c r="CQ1394" s="519">
        <v>0</v>
      </c>
      <c r="CR1394" s="519">
        <v>0</v>
      </c>
      <c r="CS1394" s="519">
        <v>0</v>
      </c>
      <c r="CT1394" s="519">
        <v>0</v>
      </c>
      <c r="CU1394" s="519">
        <v>0</v>
      </c>
      <c r="CV1394" s="519">
        <v>0</v>
      </c>
      <c r="CW1394" s="519">
        <v>0</v>
      </c>
      <c r="CX1394" s="519">
        <v>0</v>
      </c>
      <c r="CY1394" s="519">
        <v>0</v>
      </c>
      <c r="CZ1394" s="519">
        <v>0</v>
      </c>
      <c r="DA1394" s="519">
        <v>0</v>
      </c>
      <c r="DB1394" s="519">
        <v>0</v>
      </c>
      <c r="DC1394" s="519">
        <v>0</v>
      </c>
      <c r="DD1394" s="519">
        <v>0</v>
      </c>
      <c r="DE1394" s="519">
        <v>0</v>
      </c>
      <c r="DF1394" s="519">
        <v>0</v>
      </c>
      <c r="DG1394" s="519">
        <v>0</v>
      </c>
      <c r="DH1394" s="519">
        <v>0</v>
      </c>
      <c r="DI1394" s="519">
        <v>0</v>
      </c>
      <c r="DJ1394" s="519">
        <v>0</v>
      </c>
      <c r="DK1394" s="519">
        <v>0</v>
      </c>
      <c r="DL1394" s="519">
        <v>0</v>
      </c>
      <c r="DM1394" s="519">
        <v>0</v>
      </c>
      <c r="DN1394" s="519">
        <v>0</v>
      </c>
      <c r="DO1394" s="519">
        <v>0</v>
      </c>
      <c r="DP1394" s="519">
        <v>0</v>
      </c>
      <c r="DQ1394" s="519">
        <v>0</v>
      </c>
      <c r="DR1394" s="519">
        <v>0</v>
      </c>
      <c r="DS1394" s="519">
        <v>0</v>
      </c>
      <c r="DT1394" s="519">
        <v>0</v>
      </c>
      <c r="DU1394" s="519">
        <v>0</v>
      </c>
      <c r="DV1394" s="519">
        <v>0</v>
      </c>
      <c r="DW1394" s="519">
        <v>0</v>
      </c>
      <c r="DX1394" s="519">
        <v>0</v>
      </c>
    </row>
    <row r="1395" spans="2:128" hidden="1">
      <c r="B1395" s="519" t="s">
        <v>1061</v>
      </c>
      <c r="C1395" s="519"/>
      <c r="D1395" s="519"/>
      <c r="E1395" s="519"/>
      <c r="F1395" s="519">
        <v>1</v>
      </c>
      <c r="G1395" s="519"/>
      <c r="H1395" s="519">
        <v>11</v>
      </c>
      <c r="I1395" s="519">
        <v>8</v>
      </c>
      <c r="J1395" s="519" t="str">
        <f t="shared" si="66"/>
        <v>SDN15011108</v>
      </c>
      <c r="K1395" s="519">
        <v>504</v>
      </c>
      <c r="M1395" s="337"/>
      <c r="N1395" s="519" t="s">
        <v>1058</v>
      </c>
      <c r="O1395" s="519" t="s">
        <v>1060</v>
      </c>
      <c r="P1395" s="519">
        <v>58</v>
      </c>
      <c r="Q1395" s="183" t="str">
        <f t="shared" si="65"/>
        <v>SDN100258</v>
      </c>
      <c r="R1395" s="519">
        <v>10000</v>
      </c>
      <c r="S1395" s="519">
        <v>10000</v>
      </c>
      <c r="T1395" s="519">
        <v>10000</v>
      </c>
      <c r="U1395" s="519">
        <v>10000</v>
      </c>
      <c r="V1395" s="519">
        <v>10000</v>
      </c>
      <c r="W1395" s="519">
        <v>10728.3</v>
      </c>
      <c r="X1395" s="519">
        <v>12208</v>
      </c>
      <c r="Y1395" s="519">
        <v>13687.8</v>
      </c>
      <c r="Z1395" s="519">
        <v>15167.5</v>
      </c>
      <c r="AA1395" s="519">
        <v>16647.3</v>
      </c>
      <c r="AB1395" s="519">
        <v>16647.3</v>
      </c>
      <c r="AC1395" s="519">
        <v>16647.3</v>
      </c>
      <c r="AD1395" s="519">
        <v>16647.3</v>
      </c>
      <c r="AE1395" s="519">
        <v>16647.3</v>
      </c>
      <c r="AF1395" s="519">
        <v>16647.3</v>
      </c>
      <c r="AG1395" s="519">
        <v>16647.3</v>
      </c>
      <c r="AH1395" s="519">
        <v>16647.3</v>
      </c>
      <c r="AI1395" s="519">
        <v>16647.3</v>
      </c>
      <c r="AJ1395" s="519">
        <v>16647.3</v>
      </c>
      <c r="AK1395" s="519">
        <v>16647.3</v>
      </c>
      <c r="AL1395" s="519">
        <v>16647.3</v>
      </c>
      <c r="AM1395" s="519">
        <v>16647.3</v>
      </c>
      <c r="AN1395" s="519">
        <v>16647.3</v>
      </c>
      <c r="AO1395" s="519">
        <v>16647.3</v>
      </c>
      <c r="AP1395" s="519">
        <v>16647.3</v>
      </c>
      <c r="AQ1395" s="519">
        <v>0</v>
      </c>
      <c r="AR1395" s="519">
        <v>0</v>
      </c>
      <c r="AS1395" s="519">
        <v>0</v>
      </c>
      <c r="AT1395" s="519">
        <v>0</v>
      </c>
      <c r="AU1395" s="519">
        <v>0</v>
      </c>
      <c r="AV1395" s="519">
        <v>0</v>
      </c>
      <c r="AW1395" s="519">
        <v>0</v>
      </c>
      <c r="AX1395" s="519">
        <v>0</v>
      </c>
      <c r="AY1395" s="519">
        <v>0</v>
      </c>
      <c r="AZ1395" s="519">
        <v>0</v>
      </c>
      <c r="BA1395" s="519">
        <v>0</v>
      </c>
      <c r="BB1395" s="519">
        <v>0</v>
      </c>
      <c r="BC1395" s="519">
        <v>0</v>
      </c>
      <c r="BD1395" s="519">
        <v>0</v>
      </c>
      <c r="BE1395" s="519">
        <v>0</v>
      </c>
      <c r="BF1395" s="519">
        <v>0</v>
      </c>
      <c r="BG1395" s="519">
        <v>0</v>
      </c>
      <c r="BH1395" s="519">
        <v>0</v>
      </c>
      <c r="BI1395" s="519">
        <v>0</v>
      </c>
      <c r="BJ1395" s="519">
        <v>0</v>
      </c>
      <c r="BK1395" s="519">
        <v>0</v>
      </c>
      <c r="BL1395" s="519">
        <v>0</v>
      </c>
      <c r="BM1395" s="519">
        <v>0</v>
      </c>
      <c r="BN1395" s="519">
        <v>0</v>
      </c>
      <c r="BO1395" s="519">
        <v>0</v>
      </c>
      <c r="BP1395" s="519">
        <v>0</v>
      </c>
      <c r="BQ1395" s="519">
        <v>0</v>
      </c>
      <c r="BR1395" s="519">
        <v>0</v>
      </c>
      <c r="BS1395" s="519">
        <v>0</v>
      </c>
      <c r="BT1395" s="519">
        <v>0</v>
      </c>
      <c r="BU1395" s="519">
        <v>0</v>
      </c>
      <c r="BV1395" s="519">
        <v>0</v>
      </c>
      <c r="BW1395" s="519">
        <v>0</v>
      </c>
      <c r="BX1395" s="519">
        <v>0</v>
      </c>
      <c r="BY1395" s="519">
        <v>0</v>
      </c>
      <c r="BZ1395" s="519">
        <v>0</v>
      </c>
      <c r="CA1395" s="519">
        <v>0</v>
      </c>
      <c r="CB1395" s="519">
        <v>0</v>
      </c>
      <c r="CC1395" s="519">
        <v>0</v>
      </c>
      <c r="CD1395" s="519">
        <v>0</v>
      </c>
      <c r="CE1395" s="519">
        <v>0</v>
      </c>
      <c r="CF1395" s="519">
        <v>0</v>
      </c>
      <c r="CG1395" s="519">
        <v>0</v>
      </c>
      <c r="CH1395" s="519">
        <v>0</v>
      </c>
      <c r="CI1395" s="519">
        <v>0</v>
      </c>
      <c r="CJ1395" s="519">
        <v>0</v>
      </c>
      <c r="CK1395" s="519">
        <v>0</v>
      </c>
      <c r="CL1395" s="519">
        <v>0</v>
      </c>
      <c r="CM1395" s="519">
        <v>0</v>
      </c>
      <c r="CN1395" s="519">
        <v>0</v>
      </c>
      <c r="CO1395" s="519">
        <v>0</v>
      </c>
      <c r="CP1395" s="519">
        <v>0</v>
      </c>
      <c r="CQ1395" s="519">
        <v>0</v>
      </c>
      <c r="CR1395" s="519">
        <v>0</v>
      </c>
      <c r="CS1395" s="519">
        <v>0</v>
      </c>
      <c r="CT1395" s="519">
        <v>0</v>
      </c>
      <c r="CU1395" s="519">
        <v>0</v>
      </c>
      <c r="CV1395" s="519">
        <v>0</v>
      </c>
      <c r="CW1395" s="519">
        <v>0</v>
      </c>
      <c r="CX1395" s="519">
        <v>0</v>
      </c>
      <c r="CY1395" s="519">
        <v>0</v>
      </c>
      <c r="CZ1395" s="519">
        <v>0</v>
      </c>
      <c r="DA1395" s="519">
        <v>0</v>
      </c>
      <c r="DB1395" s="519">
        <v>0</v>
      </c>
      <c r="DC1395" s="519">
        <v>0</v>
      </c>
      <c r="DD1395" s="519">
        <v>0</v>
      </c>
      <c r="DE1395" s="519">
        <v>0</v>
      </c>
      <c r="DF1395" s="519">
        <v>0</v>
      </c>
      <c r="DG1395" s="519">
        <v>0</v>
      </c>
      <c r="DH1395" s="519">
        <v>0</v>
      </c>
      <c r="DI1395" s="519">
        <v>0</v>
      </c>
      <c r="DJ1395" s="519">
        <v>0</v>
      </c>
      <c r="DK1395" s="519">
        <v>0</v>
      </c>
      <c r="DL1395" s="519">
        <v>0</v>
      </c>
      <c r="DM1395" s="519">
        <v>0</v>
      </c>
      <c r="DN1395" s="519">
        <v>0</v>
      </c>
      <c r="DO1395" s="519">
        <v>0</v>
      </c>
      <c r="DP1395" s="519">
        <v>0</v>
      </c>
      <c r="DQ1395" s="519">
        <v>0</v>
      </c>
      <c r="DR1395" s="519">
        <v>0</v>
      </c>
      <c r="DS1395" s="519">
        <v>0</v>
      </c>
      <c r="DT1395" s="519">
        <v>0</v>
      </c>
      <c r="DU1395" s="519">
        <v>0</v>
      </c>
      <c r="DV1395" s="519">
        <v>0</v>
      </c>
      <c r="DW1395" s="519">
        <v>0</v>
      </c>
      <c r="DX1395" s="519">
        <v>0</v>
      </c>
    </row>
    <row r="1396" spans="2:128" hidden="1">
      <c r="B1396" s="519" t="s">
        <v>1061</v>
      </c>
      <c r="C1396" s="519"/>
      <c r="D1396" s="519"/>
      <c r="E1396" s="519"/>
      <c r="F1396" s="519">
        <v>1</v>
      </c>
      <c r="G1396" s="519"/>
      <c r="H1396" s="519">
        <v>11</v>
      </c>
      <c r="I1396" s="519">
        <v>9</v>
      </c>
      <c r="J1396" s="519" t="str">
        <f t="shared" si="66"/>
        <v>SDN15011109</v>
      </c>
      <c r="K1396" s="519">
        <v>504</v>
      </c>
      <c r="M1396" s="337"/>
      <c r="N1396" s="519" t="s">
        <v>1058</v>
      </c>
      <c r="O1396" s="519" t="s">
        <v>1060</v>
      </c>
      <c r="P1396" s="519">
        <v>59</v>
      </c>
      <c r="Q1396" s="183" t="str">
        <f t="shared" si="65"/>
        <v>SDN100259</v>
      </c>
      <c r="R1396" s="519">
        <v>10000</v>
      </c>
      <c r="S1396" s="519">
        <v>10000</v>
      </c>
      <c r="T1396" s="519">
        <v>10000</v>
      </c>
      <c r="U1396" s="519">
        <v>10000</v>
      </c>
      <c r="V1396" s="519">
        <v>10043.5</v>
      </c>
      <c r="W1396" s="519">
        <v>11650.5</v>
      </c>
      <c r="X1396" s="519">
        <v>13257.4</v>
      </c>
      <c r="Y1396" s="519">
        <v>14864.4</v>
      </c>
      <c r="Z1396" s="519">
        <v>16471.3</v>
      </c>
      <c r="AA1396" s="519">
        <v>18078.3</v>
      </c>
      <c r="AB1396" s="519">
        <v>18078.3</v>
      </c>
      <c r="AC1396" s="519">
        <v>18078.3</v>
      </c>
      <c r="AD1396" s="519">
        <v>18078.3</v>
      </c>
      <c r="AE1396" s="519">
        <v>18078.3</v>
      </c>
      <c r="AF1396" s="519">
        <v>18078.3</v>
      </c>
      <c r="AG1396" s="519">
        <v>18078.3</v>
      </c>
      <c r="AH1396" s="519">
        <v>18078.3</v>
      </c>
      <c r="AI1396" s="519">
        <v>18078.3</v>
      </c>
      <c r="AJ1396" s="519">
        <v>18078.3</v>
      </c>
      <c r="AK1396" s="519">
        <v>18078.3</v>
      </c>
      <c r="AL1396" s="519">
        <v>18078.3</v>
      </c>
      <c r="AM1396" s="519">
        <v>18078.3</v>
      </c>
      <c r="AN1396" s="519">
        <v>18078.3</v>
      </c>
      <c r="AO1396" s="519">
        <v>18078.3</v>
      </c>
      <c r="AP1396" s="519">
        <v>18078.3</v>
      </c>
      <c r="AQ1396" s="519">
        <v>0</v>
      </c>
      <c r="AR1396" s="519">
        <v>0</v>
      </c>
      <c r="AS1396" s="519">
        <v>0</v>
      </c>
      <c r="AT1396" s="519">
        <v>0</v>
      </c>
      <c r="AU1396" s="519">
        <v>0</v>
      </c>
      <c r="AV1396" s="519">
        <v>0</v>
      </c>
      <c r="AW1396" s="519">
        <v>0</v>
      </c>
      <c r="AX1396" s="519">
        <v>0</v>
      </c>
      <c r="AY1396" s="519">
        <v>0</v>
      </c>
      <c r="AZ1396" s="519">
        <v>0</v>
      </c>
      <c r="BA1396" s="519">
        <v>0</v>
      </c>
      <c r="BB1396" s="519">
        <v>0</v>
      </c>
      <c r="BC1396" s="519">
        <v>0</v>
      </c>
      <c r="BD1396" s="519">
        <v>0</v>
      </c>
      <c r="BE1396" s="519">
        <v>0</v>
      </c>
      <c r="BF1396" s="519">
        <v>0</v>
      </c>
      <c r="BG1396" s="519">
        <v>0</v>
      </c>
      <c r="BH1396" s="519">
        <v>0</v>
      </c>
      <c r="BI1396" s="519">
        <v>0</v>
      </c>
      <c r="BJ1396" s="519">
        <v>0</v>
      </c>
      <c r="BK1396" s="519">
        <v>0</v>
      </c>
      <c r="BL1396" s="519">
        <v>0</v>
      </c>
      <c r="BM1396" s="519">
        <v>0</v>
      </c>
      <c r="BN1396" s="519">
        <v>0</v>
      </c>
      <c r="BO1396" s="519">
        <v>0</v>
      </c>
      <c r="BP1396" s="519">
        <v>0</v>
      </c>
      <c r="BQ1396" s="519">
        <v>0</v>
      </c>
      <c r="BR1396" s="519">
        <v>0</v>
      </c>
      <c r="BS1396" s="519">
        <v>0</v>
      </c>
      <c r="BT1396" s="519">
        <v>0</v>
      </c>
      <c r="BU1396" s="519">
        <v>0</v>
      </c>
      <c r="BV1396" s="519">
        <v>0</v>
      </c>
      <c r="BW1396" s="519">
        <v>0</v>
      </c>
      <c r="BX1396" s="519">
        <v>0</v>
      </c>
      <c r="BY1396" s="519">
        <v>0</v>
      </c>
      <c r="BZ1396" s="519">
        <v>0</v>
      </c>
      <c r="CA1396" s="519">
        <v>0</v>
      </c>
      <c r="CB1396" s="519">
        <v>0</v>
      </c>
      <c r="CC1396" s="519">
        <v>0</v>
      </c>
      <c r="CD1396" s="519">
        <v>0</v>
      </c>
      <c r="CE1396" s="519">
        <v>0</v>
      </c>
      <c r="CF1396" s="519">
        <v>0</v>
      </c>
      <c r="CG1396" s="519">
        <v>0</v>
      </c>
      <c r="CH1396" s="519">
        <v>0</v>
      </c>
      <c r="CI1396" s="519">
        <v>0</v>
      </c>
      <c r="CJ1396" s="519">
        <v>0</v>
      </c>
      <c r="CK1396" s="519">
        <v>0</v>
      </c>
      <c r="CL1396" s="519">
        <v>0</v>
      </c>
      <c r="CM1396" s="519">
        <v>0</v>
      </c>
      <c r="CN1396" s="519">
        <v>0</v>
      </c>
      <c r="CO1396" s="519">
        <v>0</v>
      </c>
      <c r="CP1396" s="519">
        <v>0</v>
      </c>
      <c r="CQ1396" s="519">
        <v>0</v>
      </c>
      <c r="CR1396" s="519">
        <v>0</v>
      </c>
      <c r="CS1396" s="519">
        <v>0</v>
      </c>
      <c r="CT1396" s="519">
        <v>0</v>
      </c>
      <c r="CU1396" s="519">
        <v>0</v>
      </c>
      <c r="CV1396" s="519">
        <v>0</v>
      </c>
      <c r="CW1396" s="519">
        <v>0</v>
      </c>
      <c r="CX1396" s="519">
        <v>0</v>
      </c>
      <c r="CY1396" s="519">
        <v>0</v>
      </c>
      <c r="CZ1396" s="519">
        <v>0</v>
      </c>
      <c r="DA1396" s="519">
        <v>0</v>
      </c>
      <c r="DB1396" s="519">
        <v>0</v>
      </c>
      <c r="DC1396" s="519">
        <v>0</v>
      </c>
      <c r="DD1396" s="519">
        <v>0</v>
      </c>
      <c r="DE1396" s="519">
        <v>0</v>
      </c>
      <c r="DF1396" s="519">
        <v>0</v>
      </c>
      <c r="DG1396" s="519">
        <v>0</v>
      </c>
      <c r="DH1396" s="519">
        <v>0</v>
      </c>
      <c r="DI1396" s="519">
        <v>0</v>
      </c>
      <c r="DJ1396" s="519">
        <v>0</v>
      </c>
      <c r="DK1396" s="519">
        <v>0</v>
      </c>
      <c r="DL1396" s="519">
        <v>0</v>
      </c>
      <c r="DM1396" s="519">
        <v>0</v>
      </c>
      <c r="DN1396" s="519">
        <v>0</v>
      </c>
      <c r="DO1396" s="519">
        <v>0</v>
      </c>
      <c r="DP1396" s="519">
        <v>0</v>
      </c>
      <c r="DQ1396" s="519">
        <v>0</v>
      </c>
      <c r="DR1396" s="519">
        <v>0</v>
      </c>
      <c r="DS1396" s="519">
        <v>0</v>
      </c>
      <c r="DT1396" s="519">
        <v>0</v>
      </c>
      <c r="DU1396" s="519">
        <v>0</v>
      </c>
      <c r="DV1396" s="519">
        <v>0</v>
      </c>
      <c r="DW1396" s="519">
        <v>0</v>
      </c>
      <c r="DX1396" s="519">
        <v>0</v>
      </c>
    </row>
    <row r="1397" spans="2:128" hidden="1">
      <c r="B1397" s="519" t="s">
        <v>1061</v>
      </c>
      <c r="C1397" s="519"/>
      <c r="D1397" s="519"/>
      <c r="E1397" s="519"/>
      <c r="F1397" s="519">
        <v>1</v>
      </c>
      <c r="G1397" s="519"/>
      <c r="H1397" s="519">
        <v>11</v>
      </c>
      <c r="I1397" s="519">
        <v>10</v>
      </c>
      <c r="J1397" s="519" t="str">
        <f t="shared" si="66"/>
        <v>SDN15011110</v>
      </c>
      <c r="K1397" s="519">
        <v>504</v>
      </c>
      <c r="M1397" s="337"/>
      <c r="N1397" s="519" t="s">
        <v>1058</v>
      </c>
      <c r="O1397" s="519" t="s">
        <v>1060</v>
      </c>
      <c r="P1397" s="519">
        <v>60</v>
      </c>
      <c r="Q1397" s="183" t="str">
        <f t="shared" si="65"/>
        <v>SDN100260</v>
      </c>
      <c r="R1397" s="519">
        <v>10000</v>
      </c>
      <c r="S1397" s="519">
        <v>10000</v>
      </c>
      <c r="T1397" s="519">
        <v>10000</v>
      </c>
      <c r="U1397" s="519">
        <v>10000</v>
      </c>
      <c r="V1397" s="519">
        <v>10944.5</v>
      </c>
      <c r="W1397" s="519">
        <v>12695.6</v>
      </c>
      <c r="X1397" s="519">
        <v>14446.7</v>
      </c>
      <c r="Y1397" s="519">
        <v>16197.9</v>
      </c>
      <c r="Z1397" s="519">
        <v>17949</v>
      </c>
      <c r="AA1397" s="519">
        <v>19700.099999999999</v>
      </c>
      <c r="AB1397" s="519">
        <v>19700.099999999999</v>
      </c>
      <c r="AC1397" s="519">
        <v>19700.099999999999</v>
      </c>
      <c r="AD1397" s="519">
        <v>19700.099999999999</v>
      </c>
      <c r="AE1397" s="519">
        <v>19700.099999999999</v>
      </c>
      <c r="AF1397" s="519">
        <v>19700.099999999999</v>
      </c>
      <c r="AG1397" s="519">
        <v>19700.099999999999</v>
      </c>
      <c r="AH1397" s="519">
        <v>19700.099999999999</v>
      </c>
      <c r="AI1397" s="519">
        <v>19700.099999999999</v>
      </c>
      <c r="AJ1397" s="519">
        <v>19700.099999999999</v>
      </c>
      <c r="AK1397" s="519">
        <v>19700.099999999999</v>
      </c>
      <c r="AL1397" s="519">
        <v>19700.099999999999</v>
      </c>
      <c r="AM1397" s="519">
        <v>19700.099999999999</v>
      </c>
      <c r="AN1397" s="519">
        <v>19700.099999999999</v>
      </c>
      <c r="AO1397" s="519">
        <v>19700.099999999999</v>
      </c>
      <c r="AP1397" s="519">
        <v>19700.099999999999</v>
      </c>
      <c r="AQ1397" s="519">
        <v>0</v>
      </c>
      <c r="AR1397" s="519">
        <v>0</v>
      </c>
      <c r="AS1397" s="519">
        <v>0</v>
      </c>
      <c r="AT1397" s="519">
        <v>0</v>
      </c>
      <c r="AU1397" s="519">
        <v>0</v>
      </c>
      <c r="AV1397" s="519">
        <v>0</v>
      </c>
      <c r="AW1397" s="519">
        <v>0</v>
      </c>
      <c r="AX1397" s="519">
        <v>0</v>
      </c>
      <c r="AY1397" s="519">
        <v>0</v>
      </c>
      <c r="AZ1397" s="519">
        <v>0</v>
      </c>
      <c r="BA1397" s="519">
        <v>0</v>
      </c>
      <c r="BB1397" s="519">
        <v>0</v>
      </c>
      <c r="BC1397" s="519">
        <v>0</v>
      </c>
      <c r="BD1397" s="519">
        <v>0</v>
      </c>
      <c r="BE1397" s="519">
        <v>0</v>
      </c>
      <c r="BF1397" s="519">
        <v>0</v>
      </c>
      <c r="BG1397" s="519">
        <v>0</v>
      </c>
      <c r="BH1397" s="519">
        <v>0</v>
      </c>
      <c r="BI1397" s="519">
        <v>0</v>
      </c>
      <c r="BJ1397" s="519">
        <v>0</v>
      </c>
      <c r="BK1397" s="519">
        <v>0</v>
      </c>
      <c r="BL1397" s="519">
        <v>0</v>
      </c>
      <c r="BM1397" s="519">
        <v>0</v>
      </c>
      <c r="BN1397" s="519">
        <v>0</v>
      </c>
      <c r="BO1397" s="519">
        <v>0</v>
      </c>
      <c r="BP1397" s="519">
        <v>0</v>
      </c>
      <c r="BQ1397" s="519">
        <v>0</v>
      </c>
      <c r="BR1397" s="519">
        <v>0</v>
      </c>
      <c r="BS1397" s="519">
        <v>0</v>
      </c>
      <c r="BT1397" s="519">
        <v>0</v>
      </c>
      <c r="BU1397" s="519">
        <v>0</v>
      </c>
      <c r="BV1397" s="519">
        <v>0</v>
      </c>
      <c r="BW1397" s="519">
        <v>0</v>
      </c>
      <c r="BX1397" s="519">
        <v>0</v>
      </c>
      <c r="BY1397" s="519">
        <v>0</v>
      </c>
      <c r="BZ1397" s="519">
        <v>0</v>
      </c>
      <c r="CA1397" s="519">
        <v>0</v>
      </c>
      <c r="CB1397" s="519">
        <v>0</v>
      </c>
      <c r="CC1397" s="519">
        <v>0</v>
      </c>
      <c r="CD1397" s="519">
        <v>0</v>
      </c>
      <c r="CE1397" s="519">
        <v>0</v>
      </c>
      <c r="CF1397" s="519">
        <v>0</v>
      </c>
      <c r="CG1397" s="519">
        <v>0</v>
      </c>
      <c r="CH1397" s="519">
        <v>0</v>
      </c>
      <c r="CI1397" s="519">
        <v>0</v>
      </c>
      <c r="CJ1397" s="519">
        <v>0</v>
      </c>
      <c r="CK1397" s="519">
        <v>0</v>
      </c>
      <c r="CL1397" s="519">
        <v>0</v>
      </c>
      <c r="CM1397" s="519">
        <v>0</v>
      </c>
      <c r="CN1397" s="519">
        <v>0</v>
      </c>
      <c r="CO1397" s="519">
        <v>0</v>
      </c>
      <c r="CP1397" s="519">
        <v>0</v>
      </c>
      <c r="CQ1397" s="519">
        <v>0</v>
      </c>
      <c r="CR1397" s="519">
        <v>0</v>
      </c>
      <c r="CS1397" s="519">
        <v>0</v>
      </c>
      <c r="CT1397" s="519">
        <v>0</v>
      </c>
      <c r="CU1397" s="519">
        <v>0</v>
      </c>
      <c r="CV1397" s="519">
        <v>0</v>
      </c>
      <c r="CW1397" s="519">
        <v>0</v>
      </c>
      <c r="CX1397" s="519">
        <v>0</v>
      </c>
      <c r="CY1397" s="519">
        <v>0</v>
      </c>
      <c r="CZ1397" s="519">
        <v>0</v>
      </c>
      <c r="DA1397" s="519">
        <v>0</v>
      </c>
      <c r="DB1397" s="519">
        <v>0</v>
      </c>
      <c r="DC1397" s="519">
        <v>0</v>
      </c>
      <c r="DD1397" s="519">
        <v>0</v>
      </c>
      <c r="DE1397" s="519">
        <v>0</v>
      </c>
      <c r="DF1397" s="519">
        <v>0</v>
      </c>
      <c r="DG1397" s="519">
        <v>0</v>
      </c>
      <c r="DH1397" s="519">
        <v>0</v>
      </c>
      <c r="DI1397" s="519">
        <v>0</v>
      </c>
      <c r="DJ1397" s="519">
        <v>0</v>
      </c>
      <c r="DK1397" s="519">
        <v>0</v>
      </c>
      <c r="DL1397" s="519">
        <v>0</v>
      </c>
      <c r="DM1397" s="519">
        <v>0</v>
      </c>
      <c r="DN1397" s="519">
        <v>0</v>
      </c>
      <c r="DO1397" s="519">
        <v>0</v>
      </c>
      <c r="DP1397" s="519">
        <v>0</v>
      </c>
      <c r="DQ1397" s="519">
        <v>0</v>
      </c>
      <c r="DR1397" s="519">
        <v>0</v>
      </c>
      <c r="DS1397" s="519">
        <v>0</v>
      </c>
      <c r="DT1397" s="519">
        <v>0</v>
      </c>
      <c r="DU1397" s="519">
        <v>0</v>
      </c>
      <c r="DV1397" s="519">
        <v>0</v>
      </c>
      <c r="DW1397" s="519">
        <v>0</v>
      </c>
      <c r="DX1397" s="519">
        <v>0</v>
      </c>
    </row>
    <row r="1398" spans="2:128" hidden="1">
      <c r="B1398" s="519" t="s">
        <v>1061</v>
      </c>
      <c r="C1398" s="519"/>
      <c r="D1398" s="519"/>
      <c r="E1398" s="519"/>
      <c r="F1398" s="519">
        <v>1</v>
      </c>
      <c r="G1398" s="519"/>
      <c r="H1398" s="519">
        <v>11</v>
      </c>
      <c r="I1398" s="519">
        <v>11</v>
      </c>
      <c r="J1398" s="519" t="str">
        <f t="shared" si="66"/>
        <v>SDN15011111</v>
      </c>
      <c r="K1398" s="519">
        <v>504</v>
      </c>
      <c r="M1398" s="337"/>
      <c r="N1398" s="519" t="s">
        <v>1061</v>
      </c>
      <c r="O1398" s="519" t="s">
        <v>1059</v>
      </c>
      <c r="P1398" s="519">
        <v>0</v>
      </c>
      <c r="Q1398" s="183" t="str">
        <f t="shared" si="65"/>
        <v>SDN150100</v>
      </c>
      <c r="R1398" s="519">
        <v>10000</v>
      </c>
      <c r="S1398" s="519">
        <v>10000</v>
      </c>
      <c r="T1398" s="519">
        <v>10000</v>
      </c>
      <c r="U1398" s="519">
        <v>10000</v>
      </c>
      <c r="V1398" s="519">
        <v>10000</v>
      </c>
      <c r="W1398" s="519">
        <v>10000</v>
      </c>
      <c r="X1398" s="519">
        <v>10000</v>
      </c>
      <c r="Y1398" s="519">
        <v>10000</v>
      </c>
      <c r="Z1398" s="519">
        <v>10000</v>
      </c>
      <c r="AA1398" s="519">
        <v>10000</v>
      </c>
      <c r="AB1398" s="519">
        <v>10000</v>
      </c>
      <c r="AC1398" s="519">
        <v>10000</v>
      </c>
      <c r="AD1398" s="519">
        <v>10000</v>
      </c>
      <c r="AE1398" s="519">
        <v>10000</v>
      </c>
      <c r="AF1398" s="519">
        <v>10000</v>
      </c>
      <c r="AG1398" s="519">
        <v>10000</v>
      </c>
      <c r="AH1398" s="519">
        <v>10000</v>
      </c>
      <c r="AI1398" s="519">
        <v>10000</v>
      </c>
      <c r="AJ1398" s="519">
        <v>10000</v>
      </c>
      <c r="AK1398" s="519">
        <v>10000</v>
      </c>
      <c r="AL1398" s="519">
        <v>10000</v>
      </c>
      <c r="AM1398" s="519">
        <v>10000</v>
      </c>
      <c r="AN1398" s="519">
        <v>10000</v>
      </c>
      <c r="AO1398" s="519">
        <v>10000</v>
      </c>
      <c r="AP1398" s="519">
        <v>10000</v>
      </c>
      <c r="AQ1398" s="519">
        <v>10000</v>
      </c>
      <c r="AR1398" s="519">
        <v>10000</v>
      </c>
      <c r="AS1398" s="519">
        <v>10000</v>
      </c>
      <c r="AT1398" s="519">
        <v>10000</v>
      </c>
      <c r="AU1398" s="519">
        <v>10000</v>
      </c>
      <c r="AV1398" s="519">
        <v>0</v>
      </c>
      <c r="AW1398" s="519">
        <v>0</v>
      </c>
      <c r="AX1398" s="519">
        <v>0</v>
      </c>
      <c r="AY1398" s="519">
        <v>0</v>
      </c>
      <c r="AZ1398" s="519">
        <v>0</v>
      </c>
      <c r="BA1398" s="519">
        <v>0</v>
      </c>
      <c r="BB1398" s="519">
        <v>0</v>
      </c>
      <c r="BC1398" s="519">
        <v>0</v>
      </c>
      <c r="BD1398" s="519">
        <v>0</v>
      </c>
      <c r="BE1398" s="519">
        <v>0</v>
      </c>
      <c r="BF1398" s="519">
        <v>0</v>
      </c>
      <c r="BG1398" s="519">
        <v>0</v>
      </c>
      <c r="BH1398" s="519">
        <v>0</v>
      </c>
      <c r="BI1398" s="519">
        <v>0</v>
      </c>
      <c r="BJ1398" s="519">
        <v>0</v>
      </c>
      <c r="BK1398" s="519">
        <v>0</v>
      </c>
      <c r="BL1398" s="519">
        <v>0</v>
      </c>
      <c r="BM1398" s="519">
        <v>0</v>
      </c>
      <c r="BN1398" s="519">
        <v>0</v>
      </c>
      <c r="BO1398" s="519">
        <v>0</v>
      </c>
      <c r="BP1398" s="519">
        <v>0</v>
      </c>
      <c r="BQ1398" s="519">
        <v>0</v>
      </c>
      <c r="BR1398" s="519">
        <v>0</v>
      </c>
      <c r="BS1398" s="519">
        <v>0</v>
      </c>
      <c r="BT1398" s="519">
        <v>0</v>
      </c>
      <c r="BU1398" s="519">
        <v>0</v>
      </c>
      <c r="BV1398" s="519">
        <v>0</v>
      </c>
      <c r="BW1398" s="519">
        <v>0</v>
      </c>
      <c r="BX1398" s="519">
        <v>0</v>
      </c>
      <c r="BY1398" s="519">
        <v>0</v>
      </c>
      <c r="BZ1398" s="519">
        <v>0</v>
      </c>
      <c r="CA1398" s="519">
        <v>0</v>
      </c>
      <c r="CB1398" s="519">
        <v>0</v>
      </c>
      <c r="CC1398" s="519">
        <v>0</v>
      </c>
      <c r="CD1398" s="519">
        <v>0</v>
      </c>
      <c r="CE1398" s="519">
        <v>0</v>
      </c>
      <c r="CF1398" s="519">
        <v>0</v>
      </c>
      <c r="CG1398" s="519">
        <v>0</v>
      </c>
      <c r="CH1398" s="519">
        <v>0</v>
      </c>
      <c r="CI1398" s="519">
        <v>0</v>
      </c>
      <c r="CJ1398" s="519">
        <v>0</v>
      </c>
      <c r="CK1398" s="519">
        <v>0</v>
      </c>
      <c r="CL1398" s="519">
        <v>0</v>
      </c>
      <c r="CM1398" s="519">
        <v>0</v>
      </c>
      <c r="CN1398" s="519">
        <v>0</v>
      </c>
      <c r="CO1398" s="519">
        <v>0</v>
      </c>
      <c r="CP1398" s="519">
        <v>0</v>
      </c>
      <c r="CQ1398" s="519">
        <v>0</v>
      </c>
      <c r="CR1398" s="519">
        <v>0</v>
      </c>
      <c r="CS1398" s="519">
        <v>0</v>
      </c>
      <c r="CT1398" s="519">
        <v>0</v>
      </c>
      <c r="CU1398" s="519">
        <v>0</v>
      </c>
      <c r="CV1398" s="519">
        <v>0</v>
      </c>
      <c r="CW1398" s="519">
        <v>0</v>
      </c>
      <c r="CX1398" s="519">
        <v>0</v>
      </c>
      <c r="CY1398" s="519">
        <v>0</v>
      </c>
      <c r="CZ1398" s="519">
        <v>0</v>
      </c>
      <c r="DA1398" s="519">
        <v>0</v>
      </c>
      <c r="DB1398" s="519">
        <v>0</v>
      </c>
      <c r="DC1398" s="519">
        <v>0</v>
      </c>
      <c r="DD1398" s="519">
        <v>0</v>
      </c>
      <c r="DE1398" s="519">
        <v>0</v>
      </c>
      <c r="DF1398" s="519">
        <v>0</v>
      </c>
      <c r="DG1398" s="519">
        <v>0</v>
      </c>
      <c r="DH1398" s="519">
        <v>0</v>
      </c>
      <c r="DI1398" s="519">
        <v>0</v>
      </c>
      <c r="DJ1398" s="519">
        <v>0</v>
      </c>
      <c r="DK1398" s="519">
        <v>0</v>
      </c>
      <c r="DL1398" s="519">
        <v>0</v>
      </c>
      <c r="DM1398" s="519">
        <v>0</v>
      </c>
      <c r="DN1398" s="519">
        <v>0</v>
      </c>
      <c r="DO1398" s="519">
        <v>0</v>
      </c>
      <c r="DP1398" s="519">
        <v>0</v>
      </c>
      <c r="DQ1398" s="519">
        <v>0</v>
      </c>
      <c r="DR1398" s="519">
        <v>0</v>
      </c>
      <c r="DS1398" s="519">
        <v>0</v>
      </c>
      <c r="DT1398" s="519">
        <v>0</v>
      </c>
      <c r="DU1398" s="519">
        <v>0</v>
      </c>
      <c r="DV1398" s="519">
        <v>0</v>
      </c>
      <c r="DW1398" s="519">
        <v>0</v>
      </c>
      <c r="DX1398" s="519">
        <v>0</v>
      </c>
    </row>
    <row r="1399" spans="2:128" hidden="1">
      <c r="B1399" s="519" t="s">
        <v>1061</v>
      </c>
      <c r="C1399" s="519"/>
      <c r="D1399" s="519"/>
      <c r="E1399" s="519"/>
      <c r="F1399" s="519">
        <v>1</v>
      </c>
      <c r="G1399" s="519"/>
      <c r="H1399" s="519">
        <v>11</v>
      </c>
      <c r="I1399" s="519">
        <v>12</v>
      </c>
      <c r="J1399" s="519" t="str">
        <f t="shared" si="66"/>
        <v>SDN15011112</v>
      </c>
      <c r="K1399" s="519">
        <v>504</v>
      </c>
      <c r="M1399" s="337"/>
      <c r="N1399" s="519" t="s">
        <v>1061</v>
      </c>
      <c r="O1399" s="519" t="s">
        <v>1059</v>
      </c>
      <c r="P1399" s="519">
        <v>1</v>
      </c>
      <c r="Q1399" s="183" t="str">
        <f t="shared" si="65"/>
        <v>SDN150101</v>
      </c>
      <c r="R1399" s="519">
        <v>10000</v>
      </c>
      <c r="S1399" s="519">
        <v>10000</v>
      </c>
      <c r="T1399" s="519">
        <v>10000</v>
      </c>
      <c r="U1399" s="519">
        <v>10000</v>
      </c>
      <c r="V1399" s="519">
        <v>10000</v>
      </c>
      <c r="W1399" s="519">
        <v>10000</v>
      </c>
      <c r="X1399" s="519">
        <v>10000</v>
      </c>
      <c r="Y1399" s="519">
        <v>10000</v>
      </c>
      <c r="Z1399" s="519">
        <v>10000</v>
      </c>
      <c r="AA1399" s="519">
        <v>10000</v>
      </c>
      <c r="AB1399" s="519">
        <v>10000</v>
      </c>
      <c r="AC1399" s="519">
        <v>10000</v>
      </c>
      <c r="AD1399" s="519">
        <v>10000</v>
      </c>
      <c r="AE1399" s="519">
        <v>10000</v>
      </c>
      <c r="AF1399" s="519">
        <v>10000</v>
      </c>
      <c r="AG1399" s="519">
        <v>10000</v>
      </c>
      <c r="AH1399" s="519">
        <v>10000</v>
      </c>
      <c r="AI1399" s="519">
        <v>10000</v>
      </c>
      <c r="AJ1399" s="519">
        <v>10000</v>
      </c>
      <c r="AK1399" s="519">
        <v>10000</v>
      </c>
      <c r="AL1399" s="519">
        <v>10000</v>
      </c>
      <c r="AM1399" s="519">
        <v>10000</v>
      </c>
      <c r="AN1399" s="519">
        <v>10000</v>
      </c>
      <c r="AO1399" s="519">
        <v>10000</v>
      </c>
      <c r="AP1399" s="519">
        <v>10000</v>
      </c>
      <c r="AQ1399" s="519">
        <v>10000</v>
      </c>
      <c r="AR1399" s="519">
        <v>10000</v>
      </c>
      <c r="AS1399" s="519">
        <v>10000</v>
      </c>
      <c r="AT1399" s="519">
        <v>10000</v>
      </c>
      <c r="AU1399" s="519">
        <v>10000</v>
      </c>
      <c r="AV1399" s="519">
        <v>0</v>
      </c>
      <c r="AW1399" s="519">
        <v>0</v>
      </c>
      <c r="AX1399" s="519">
        <v>0</v>
      </c>
      <c r="AY1399" s="519">
        <v>0</v>
      </c>
      <c r="AZ1399" s="519">
        <v>0</v>
      </c>
      <c r="BA1399" s="519">
        <v>0</v>
      </c>
      <c r="BB1399" s="519">
        <v>0</v>
      </c>
      <c r="BC1399" s="519">
        <v>0</v>
      </c>
      <c r="BD1399" s="519">
        <v>0</v>
      </c>
      <c r="BE1399" s="519">
        <v>0</v>
      </c>
      <c r="BF1399" s="519">
        <v>0</v>
      </c>
      <c r="BG1399" s="519">
        <v>0</v>
      </c>
      <c r="BH1399" s="519">
        <v>0</v>
      </c>
      <c r="BI1399" s="519">
        <v>0</v>
      </c>
      <c r="BJ1399" s="519">
        <v>0</v>
      </c>
      <c r="BK1399" s="519">
        <v>0</v>
      </c>
      <c r="BL1399" s="519">
        <v>0</v>
      </c>
      <c r="BM1399" s="519">
        <v>0</v>
      </c>
      <c r="BN1399" s="519">
        <v>0</v>
      </c>
      <c r="BO1399" s="519">
        <v>0</v>
      </c>
      <c r="BP1399" s="519">
        <v>0</v>
      </c>
      <c r="BQ1399" s="519">
        <v>0</v>
      </c>
      <c r="BR1399" s="519">
        <v>0</v>
      </c>
      <c r="BS1399" s="519">
        <v>0</v>
      </c>
      <c r="BT1399" s="519">
        <v>0</v>
      </c>
      <c r="BU1399" s="519">
        <v>0</v>
      </c>
      <c r="BV1399" s="519">
        <v>0</v>
      </c>
      <c r="BW1399" s="519">
        <v>0</v>
      </c>
      <c r="BX1399" s="519">
        <v>0</v>
      </c>
      <c r="BY1399" s="519">
        <v>0</v>
      </c>
      <c r="BZ1399" s="519">
        <v>0</v>
      </c>
      <c r="CA1399" s="519">
        <v>0</v>
      </c>
      <c r="CB1399" s="519">
        <v>0</v>
      </c>
      <c r="CC1399" s="519">
        <v>0</v>
      </c>
      <c r="CD1399" s="519">
        <v>0</v>
      </c>
      <c r="CE1399" s="519">
        <v>0</v>
      </c>
      <c r="CF1399" s="519">
        <v>0</v>
      </c>
      <c r="CG1399" s="519">
        <v>0</v>
      </c>
      <c r="CH1399" s="519">
        <v>0</v>
      </c>
      <c r="CI1399" s="519">
        <v>0</v>
      </c>
      <c r="CJ1399" s="519">
        <v>0</v>
      </c>
      <c r="CK1399" s="519">
        <v>0</v>
      </c>
      <c r="CL1399" s="519">
        <v>0</v>
      </c>
      <c r="CM1399" s="519">
        <v>0</v>
      </c>
      <c r="CN1399" s="519">
        <v>0</v>
      </c>
      <c r="CO1399" s="519">
        <v>0</v>
      </c>
      <c r="CP1399" s="519">
        <v>0</v>
      </c>
      <c r="CQ1399" s="519">
        <v>0</v>
      </c>
      <c r="CR1399" s="519">
        <v>0</v>
      </c>
      <c r="CS1399" s="519">
        <v>0</v>
      </c>
      <c r="CT1399" s="519">
        <v>0</v>
      </c>
      <c r="CU1399" s="519">
        <v>0</v>
      </c>
      <c r="CV1399" s="519">
        <v>0</v>
      </c>
      <c r="CW1399" s="519">
        <v>0</v>
      </c>
      <c r="CX1399" s="519">
        <v>0</v>
      </c>
      <c r="CY1399" s="519">
        <v>0</v>
      </c>
      <c r="CZ1399" s="519">
        <v>0</v>
      </c>
      <c r="DA1399" s="519">
        <v>0</v>
      </c>
      <c r="DB1399" s="519">
        <v>0</v>
      </c>
      <c r="DC1399" s="519">
        <v>0</v>
      </c>
      <c r="DD1399" s="519">
        <v>0</v>
      </c>
      <c r="DE1399" s="519">
        <v>0</v>
      </c>
      <c r="DF1399" s="519">
        <v>0</v>
      </c>
      <c r="DG1399" s="519">
        <v>0</v>
      </c>
      <c r="DH1399" s="519">
        <v>0</v>
      </c>
      <c r="DI1399" s="519">
        <v>0</v>
      </c>
      <c r="DJ1399" s="519">
        <v>0</v>
      </c>
      <c r="DK1399" s="519">
        <v>0</v>
      </c>
      <c r="DL1399" s="519">
        <v>0</v>
      </c>
      <c r="DM1399" s="519">
        <v>0</v>
      </c>
      <c r="DN1399" s="519">
        <v>0</v>
      </c>
      <c r="DO1399" s="519">
        <v>0</v>
      </c>
      <c r="DP1399" s="519">
        <v>0</v>
      </c>
      <c r="DQ1399" s="519">
        <v>0</v>
      </c>
      <c r="DR1399" s="519">
        <v>0</v>
      </c>
      <c r="DS1399" s="519">
        <v>0</v>
      </c>
      <c r="DT1399" s="519">
        <v>0</v>
      </c>
      <c r="DU1399" s="519">
        <v>0</v>
      </c>
      <c r="DV1399" s="519">
        <v>0</v>
      </c>
      <c r="DW1399" s="519">
        <v>0</v>
      </c>
      <c r="DX1399" s="519">
        <v>0</v>
      </c>
    </row>
    <row r="1400" spans="2:128" hidden="1">
      <c r="B1400" s="519" t="s">
        <v>1061</v>
      </c>
      <c r="C1400" s="519"/>
      <c r="D1400" s="519"/>
      <c r="E1400" s="519"/>
      <c r="F1400" s="519">
        <v>1</v>
      </c>
      <c r="G1400" s="519"/>
      <c r="H1400" s="519">
        <v>11</v>
      </c>
      <c r="I1400" s="519">
        <v>13</v>
      </c>
      <c r="J1400" s="519" t="str">
        <f t="shared" si="66"/>
        <v>SDN15011113</v>
      </c>
      <c r="K1400" s="519">
        <v>504</v>
      </c>
      <c r="M1400" s="337"/>
      <c r="N1400" s="519" t="s">
        <v>1061</v>
      </c>
      <c r="O1400" s="519" t="s">
        <v>1059</v>
      </c>
      <c r="P1400" s="519">
        <v>2</v>
      </c>
      <c r="Q1400" s="183" t="str">
        <f t="shared" si="65"/>
        <v>SDN150102</v>
      </c>
      <c r="R1400" s="519">
        <v>10000</v>
      </c>
      <c r="S1400" s="519">
        <v>10000</v>
      </c>
      <c r="T1400" s="519">
        <v>10000</v>
      </c>
      <c r="U1400" s="519">
        <v>10000</v>
      </c>
      <c r="V1400" s="519">
        <v>10000</v>
      </c>
      <c r="W1400" s="519">
        <v>10000</v>
      </c>
      <c r="X1400" s="519">
        <v>10000</v>
      </c>
      <c r="Y1400" s="519">
        <v>10000</v>
      </c>
      <c r="Z1400" s="519">
        <v>10000</v>
      </c>
      <c r="AA1400" s="519">
        <v>10000</v>
      </c>
      <c r="AB1400" s="519">
        <v>10000</v>
      </c>
      <c r="AC1400" s="519">
        <v>10000</v>
      </c>
      <c r="AD1400" s="519">
        <v>10000</v>
      </c>
      <c r="AE1400" s="519">
        <v>10000</v>
      </c>
      <c r="AF1400" s="519">
        <v>10000</v>
      </c>
      <c r="AG1400" s="519">
        <v>10000</v>
      </c>
      <c r="AH1400" s="519">
        <v>10000</v>
      </c>
      <c r="AI1400" s="519">
        <v>10000</v>
      </c>
      <c r="AJ1400" s="519">
        <v>10000</v>
      </c>
      <c r="AK1400" s="519">
        <v>10000</v>
      </c>
      <c r="AL1400" s="519">
        <v>10000</v>
      </c>
      <c r="AM1400" s="519">
        <v>10000</v>
      </c>
      <c r="AN1400" s="519">
        <v>10000</v>
      </c>
      <c r="AO1400" s="519">
        <v>10000</v>
      </c>
      <c r="AP1400" s="519">
        <v>10000</v>
      </c>
      <c r="AQ1400" s="519">
        <v>10000</v>
      </c>
      <c r="AR1400" s="519">
        <v>10000</v>
      </c>
      <c r="AS1400" s="519">
        <v>10000</v>
      </c>
      <c r="AT1400" s="519">
        <v>10000</v>
      </c>
      <c r="AU1400" s="519">
        <v>10000</v>
      </c>
      <c r="AV1400" s="519">
        <v>0</v>
      </c>
      <c r="AW1400" s="519">
        <v>0</v>
      </c>
      <c r="AX1400" s="519">
        <v>0</v>
      </c>
      <c r="AY1400" s="519">
        <v>0</v>
      </c>
      <c r="AZ1400" s="519">
        <v>0</v>
      </c>
      <c r="BA1400" s="519">
        <v>0</v>
      </c>
      <c r="BB1400" s="519">
        <v>0</v>
      </c>
      <c r="BC1400" s="519">
        <v>0</v>
      </c>
      <c r="BD1400" s="519">
        <v>0</v>
      </c>
      <c r="BE1400" s="519">
        <v>0</v>
      </c>
      <c r="BF1400" s="519">
        <v>0</v>
      </c>
      <c r="BG1400" s="519">
        <v>0</v>
      </c>
      <c r="BH1400" s="519">
        <v>0</v>
      </c>
      <c r="BI1400" s="519">
        <v>0</v>
      </c>
      <c r="BJ1400" s="519">
        <v>0</v>
      </c>
      <c r="BK1400" s="519">
        <v>0</v>
      </c>
      <c r="BL1400" s="519">
        <v>0</v>
      </c>
      <c r="BM1400" s="519">
        <v>0</v>
      </c>
      <c r="BN1400" s="519">
        <v>0</v>
      </c>
      <c r="BO1400" s="519">
        <v>0</v>
      </c>
      <c r="BP1400" s="519">
        <v>0</v>
      </c>
      <c r="BQ1400" s="519">
        <v>0</v>
      </c>
      <c r="BR1400" s="519">
        <v>0</v>
      </c>
      <c r="BS1400" s="519">
        <v>0</v>
      </c>
      <c r="BT1400" s="519">
        <v>0</v>
      </c>
      <c r="BU1400" s="519">
        <v>0</v>
      </c>
      <c r="BV1400" s="519">
        <v>0</v>
      </c>
      <c r="BW1400" s="519">
        <v>0</v>
      </c>
      <c r="BX1400" s="519">
        <v>0</v>
      </c>
      <c r="BY1400" s="519">
        <v>0</v>
      </c>
      <c r="BZ1400" s="519">
        <v>0</v>
      </c>
      <c r="CA1400" s="519">
        <v>0</v>
      </c>
      <c r="CB1400" s="519">
        <v>0</v>
      </c>
      <c r="CC1400" s="519">
        <v>0</v>
      </c>
      <c r="CD1400" s="519">
        <v>0</v>
      </c>
      <c r="CE1400" s="519">
        <v>0</v>
      </c>
      <c r="CF1400" s="519">
        <v>0</v>
      </c>
      <c r="CG1400" s="519">
        <v>0</v>
      </c>
      <c r="CH1400" s="519">
        <v>0</v>
      </c>
      <c r="CI1400" s="519">
        <v>0</v>
      </c>
      <c r="CJ1400" s="519">
        <v>0</v>
      </c>
      <c r="CK1400" s="519">
        <v>0</v>
      </c>
      <c r="CL1400" s="519">
        <v>0</v>
      </c>
      <c r="CM1400" s="519">
        <v>0</v>
      </c>
      <c r="CN1400" s="519">
        <v>0</v>
      </c>
      <c r="CO1400" s="519">
        <v>0</v>
      </c>
      <c r="CP1400" s="519">
        <v>0</v>
      </c>
      <c r="CQ1400" s="519">
        <v>0</v>
      </c>
      <c r="CR1400" s="519">
        <v>0</v>
      </c>
      <c r="CS1400" s="519">
        <v>0</v>
      </c>
      <c r="CT1400" s="519">
        <v>0</v>
      </c>
      <c r="CU1400" s="519">
        <v>0</v>
      </c>
      <c r="CV1400" s="519">
        <v>0</v>
      </c>
      <c r="CW1400" s="519">
        <v>0</v>
      </c>
      <c r="CX1400" s="519">
        <v>0</v>
      </c>
      <c r="CY1400" s="519">
        <v>0</v>
      </c>
      <c r="CZ1400" s="519">
        <v>0</v>
      </c>
      <c r="DA1400" s="519">
        <v>0</v>
      </c>
      <c r="DB1400" s="519">
        <v>0</v>
      </c>
      <c r="DC1400" s="519">
        <v>0</v>
      </c>
      <c r="DD1400" s="519">
        <v>0</v>
      </c>
      <c r="DE1400" s="519">
        <v>0</v>
      </c>
      <c r="DF1400" s="519">
        <v>0</v>
      </c>
      <c r="DG1400" s="519">
        <v>0</v>
      </c>
      <c r="DH1400" s="519">
        <v>0</v>
      </c>
      <c r="DI1400" s="519">
        <v>0</v>
      </c>
      <c r="DJ1400" s="519">
        <v>0</v>
      </c>
      <c r="DK1400" s="519">
        <v>0</v>
      </c>
      <c r="DL1400" s="519">
        <v>0</v>
      </c>
      <c r="DM1400" s="519">
        <v>0</v>
      </c>
      <c r="DN1400" s="519">
        <v>0</v>
      </c>
      <c r="DO1400" s="519">
        <v>0</v>
      </c>
      <c r="DP1400" s="519">
        <v>0</v>
      </c>
      <c r="DQ1400" s="519">
        <v>0</v>
      </c>
      <c r="DR1400" s="519">
        <v>0</v>
      </c>
      <c r="DS1400" s="519">
        <v>0</v>
      </c>
      <c r="DT1400" s="519">
        <v>0</v>
      </c>
      <c r="DU1400" s="519">
        <v>0</v>
      </c>
      <c r="DV1400" s="519">
        <v>0</v>
      </c>
      <c r="DW1400" s="519">
        <v>0</v>
      </c>
      <c r="DX1400" s="519">
        <v>0</v>
      </c>
    </row>
    <row r="1401" spans="2:128" hidden="1">
      <c r="B1401" s="519" t="s">
        <v>1061</v>
      </c>
      <c r="C1401" s="519"/>
      <c r="D1401" s="519"/>
      <c r="E1401" s="519"/>
      <c r="F1401" s="519">
        <v>1</v>
      </c>
      <c r="G1401" s="519"/>
      <c r="H1401" s="519">
        <v>11</v>
      </c>
      <c r="I1401" s="519">
        <v>14</v>
      </c>
      <c r="J1401" s="519" t="str">
        <f t="shared" si="66"/>
        <v>SDN15011114</v>
      </c>
      <c r="K1401" s="519">
        <v>504</v>
      </c>
      <c r="M1401" s="337"/>
      <c r="N1401" s="519" t="s">
        <v>1061</v>
      </c>
      <c r="O1401" s="519" t="s">
        <v>1059</v>
      </c>
      <c r="P1401" s="519">
        <v>3</v>
      </c>
      <c r="Q1401" s="183" t="str">
        <f t="shared" si="65"/>
        <v>SDN150103</v>
      </c>
      <c r="R1401" s="519">
        <v>10000</v>
      </c>
      <c r="S1401" s="519">
        <v>10000</v>
      </c>
      <c r="T1401" s="519">
        <v>10000</v>
      </c>
      <c r="U1401" s="519">
        <v>10000</v>
      </c>
      <c r="V1401" s="519">
        <v>10000</v>
      </c>
      <c r="W1401" s="519">
        <v>10000</v>
      </c>
      <c r="X1401" s="519">
        <v>10000</v>
      </c>
      <c r="Y1401" s="519">
        <v>10000</v>
      </c>
      <c r="Z1401" s="519">
        <v>10000</v>
      </c>
      <c r="AA1401" s="519">
        <v>10000</v>
      </c>
      <c r="AB1401" s="519">
        <v>10000</v>
      </c>
      <c r="AC1401" s="519">
        <v>10000</v>
      </c>
      <c r="AD1401" s="519">
        <v>10000</v>
      </c>
      <c r="AE1401" s="519">
        <v>10000</v>
      </c>
      <c r="AF1401" s="519">
        <v>10000</v>
      </c>
      <c r="AG1401" s="519">
        <v>10000</v>
      </c>
      <c r="AH1401" s="519">
        <v>10000</v>
      </c>
      <c r="AI1401" s="519">
        <v>10000</v>
      </c>
      <c r="AJ1401" s="519">
        <v>10000</v>
      </c>
      <c r="AK1401" s="519">
        <v>10000</v>
      </c>
      <c r="AL1401" s="519">
        <v>10000</v>
      </c>
      <c r="AM1401" s="519">
        <v>10000</v>
      </c>
      <c r="AN1401" s="519">
        <v>10000</v>
      </c>
      <c r="AO1401" s="519">
        <v>10000</v>
      </c>
      <c r="AP1401" s="519">
        <v>10000</v>
      </c>
      <c r="AQ1401" s="519">
        <v>10000</v>
      </c>
      <c r="AR1401" s="519">
        <v>10000</v>
      </c>
      <c r="AS1401" s="519">
        <v>10000</v>
      </c>
      <c r="AT1401" s="519">
        <v>10000</v>
      </c>
      <c r="AU1401" s="519">
        <v>10000</v>
      </c>
      <c r="AV1401" s="519">
        <v>0</v>
      </c>
      <c r="AW1401" s="519">
        <v>0</v>
      </c>
      <c r="AX1401" s="519">
        <v>0</v>
      </c>
      <c r="AY1401" s="519">
        <v>0</v>
      </c>
      <c r="AZ1401" s="519">
        <v>0</v>
      </c>
      <c r="BA1401" s="519">
        <v>0</v>
      </c>
      <c r="BB1401" s="519">
        <v>0</v>
      </c>
      <c r="BC1401" s="519">
        <v>0</v>
      </c>
      <c r="BD1401" s="519">
        <v>0</v>
      </c>
      <c r="BE1401" s="519">
        <v>0</v>
      </c>
      <c r="BF1401" s="519">
        <v>0</v>
      </c>
      <c r="BG1401" s="519">
        <v>0</v>
      </c>
      <c r="BH1401" s="519">
        <v>0</v>
      </c>
      <c r="BI1401" s="519">
        <v>0</v>
      </c>
      <c r="BJ1401" s="519">
        <v>0</v>
      </c>
      <c r="BK1401" s="519">
        <v>0</v>
      </c>
      <c r="BL1401" s="519">
        <v>0</v>
      </c>
      <c r="BM1401" s="519">
        <v>0</v>
      </c>
      <c r="BN1401" s="519">
        <v>0</v>
      </c>
      <c r="BO1401" s="519">
        <v>0</v>
      </c>
      <c r="BP1401" s="519">
        <v>0</v>
      </c>
      <c r="BQ1401" s="519">
        <v>0</v>
      </c>
      <c r="BR1401" s="519">
        <v>0</v>
      </c>
      <c r="BS1401" s="519">
        <v>0</v>
      </c>
      <c r="BT1401" s="519">
        <v>0</v>
      </c>
      <c r="BU1401" s="519">
        <v>0</v>
      </c>
      <c r="BV1401" s="519">
        <v>0</v>
      </c>
      <c r="BW1401" s="519">
        <v>0</v>
      </c>
      <c r="BX1401" s="519">
        <v>0</v>
      </c>
      <c r="BY1401" s="519">
        <v>0</v>
      </c>
      <c r="BZ1401" s="519">
        <v>0</v>
      </c>
      <c r="CA1401" s="519">
        <v>0</v>
      </c>
      <c r="CB1401" s="519">
        <v>0</v>
      </c>
      <c r="CC1401" s="519">
        <v>0</v>
      </c>
      <c r="CD1401" s="519">
        <v>0</v>
      </c>
      <c r="CE1401" s="519">
        <v>0</v>
      </c>
      <c r="CF1401" s="519">
        <v>0</v>
      </c>
      <c r="CG1401" s="519">
        <v>0</v>
      </c>
      <c r="CH1401" s="519">
        <v>0</v>
      </c>
      <c r="CI1401" s="519">
        <v>0</v>
      </c>
      <c r="CJ1401" s="519">
        <v>0</v>
      </c>
      <c r="CK1401" s="519">
        <v>0</v>
      </c>
      <c r="CL1401" s="519">
        <v>0</v>
      </c>
      <c r="CM1401" s="519">
        <v>0</v>
      </c>
      <c r="CN1401" s="519">
        <v>0</v>
      </c>
      <c r="CO1401" s="519">
        <v>0</v>
      </c>
      <c r="CP1401" s="519">
        <v>0</v>
      </c>
      <c r="CQ1401" s="519">
        <v>0</v>
      </c>
      <c r="CR1401" s="519">
        <v>0</v>
      </c>
      <c r="CS1401" s="519">
        <v>0</v>
      </c>
      <c r="CT1401" s="519">
        <v>0</v>
      </c>
      <c r="CU1401" s="519">
        <v>0</v>
      </c>
      <c r="CV1401" s="519">
        <v>0</v>
      </c>
      <c r="CW1401" s="519">
        <v>0</v>
      </c>
      <c r="CX1401" s="519">
        <v>0</v>
      </c>
      <c r="CY1401" s="519">
        <v>0</v>
      </c>
      <c r="CZ1401" s="519">
        <v>0</v>
      </c>
      <c r="DA1401" s="519">
        <v>0</v>
      </c>
      <c r="DB1401" s="519">
        <v>0</v>
      </c>
      <c r="DC1401" s="519">
        <v>0</v>
      </c>
      <c r="DD1401" s="519">
        <v>0</v>
      </c>
      <c r="DE1401" s="519">
        <v>0</v>
      </c>
      <c r="DF1401" s="519">
        <v>0</v>
      </c>
      <c r="DG1401" s="519">
        <v>0</v>
      </c>
      <c r="DH1401" s="519">
        <v>0</v>
      </c>
      <c r="DI1401" s="519">
        <v>0</v>
      </c>
      <c r="DJ1401" s="519">
        <v>0</v>
      </c>
      <c r="DK1401" s="519">
        <v>0</v>
      </c>
      <c r="DL1401" s="519">
        <v>0</v>
      </c>
      <c r="DM1401" s="519">
        <v>0</v>
      </c>
      <c r="DN1401" s="519">
        <v>0</v>
      </c>
      <c r="DO1401" s="519">
        <v>0</v>
      </c>
      <c r="DP1401" s="519">
        <v>0</v>
      </c>
      <c r="DQ1401" s="519">
        <v>0</v>
      </c>
      <c r="DR1401" s="519">
        <v>0</v>
      </c>
      <c r="DS1401" s="519">
        <v>0</v>
      </c>
      <c r="DT1401" s="519">
        <v>0</v>
      </c>
      <c r="DU1401" s="519">
        <v>0</v>
      </c>
      <c r="DV1401" s="519">
        <v>0</v>
      </c>
      <c r="DW1401" s="519">
        <v>0</v>
      </c>
      <c r="DX1401" s="519">
        <v>0</v>
      </c>
    </row>
    <row r="1402" spans="2:128" hidden="1">
      <c r="B1402" s="519" t="s">
        <v>1061</v>
      </c>
      <c r="C1402" s="519"/>
      <c r="D1402" s="519"/>
      <c r="E1402" s="519"/>
      <c r="F1402" s="519">
        <v>1</v>
      </c>
      <c r="G1402" s="519"/>
      <c r="H1402" s="519">
        <v>11</v>
      </c>
      <c r="I1402" s="519">
        <v>15</v>
      </c>
      <c r="J1402" s="519" t="str">
        <f t="shared" si="66"/>
        <v>SDN15011115</v>
      </c>
      <c r="K1402" s="519">
        <v>504</v>
      </c>
      <c r="M1402" s="337"/>
      <c r="N1402" s="519" t="s">
        <v>1061</v>
      </c>
      <c r="O1402" s="519" t="s">
        <v>1059</v>
      </c>
      <c r="P1402" s="519">
        <v>4</v>
      </c>
      <c r="Q1402" s="183" t="str">
        <f t="shared" ref="Q1402:Q1465" si="67">N1402&amp;TEXT(O1402,"00")&amp;TEXT(P1402,"00")</f>
        <v>SDN150104</v>
      </c>
      <c r="R1402" s="519">
        <v>10000</v>
      </c>
      <c r="S1402" s="519">
        <v>10000</v>
      </c>
      <c r="T1402" s="519">
        <v>10000</v>
      </c>
      <c r="U1402" s="519">
        <v>10000</v>
      </c>
      <c r="V1402" s="519">
        <v>10000</v>
      </c>
      <c r="W1402" s="519">
        <v>10000</v>
      </c>
      <c r="X1402" s="519">
        <v>10000</v>
      </c>
      <c r="Y1402" s="519">
        <v>10000</v>
      </c>
      <c r="Z1402" s="519">
        <v>10000</v>
      </c>
      <c r="AA1402" s="519">
        <v>10000</v>
      </c>
      <c r="AB1402" s="519">
        <v>10000</v>
      </c>
      <c r="AC1402" s="519">
        <v>10000</v>
      </c>
      <c r="AD1402" s="519">
        <v>10000</v>
      </c>
      <c r="AE1402" s="519">
        <v>10000</v>
      </c>
      <c r="AF1402" s="519">
        <v>10000</v>
      </c>
      <c r="AG1402" s="519">
        <v>10000</v>
      </c>
      <c r="AH1402" s="519">
        <v>10000</v>
      </c>
      <c r="AI1402" s="519">
        <v>10000</v>
      </c>
      <c r="AJ1402" s="519">
        <v>10000</v>
      </c>
      <c r="AK1402" s="519">
        <v>10000</v>
      </c>
      <c r="AL1402" s="519">
        <v>10000</v>
      </c>
      <c r="AM1402" s="519">
        <v>10000</v>
      </c>
      <c r="AN1402" s="519">
        <v>10000</v>
      </c>
      <c r="AO1402" s="519">
        <v>10000</v>
      </c>
      <c r="AP1402" s="519">
        <v>10000</v>
      </c>
      <c r="AQ1402" s="519">
        <v>10000</v>
      </c>
      <c r="AR1402" s="519">
        <v>10000</v>
      </c>
      <c r="AS1402" s="519">
        <v>10000</v>
      </c>
      <c r="AT1402" s="519">
        <v>10000</v>
      </c>
      <c r="AU1402" s="519">
        <v>10000</v>
      </c>
      <c r="AV1402" s="519">
        <v>0</v>
      </c>
      <c r="AW1402" s="519">
        <v>0</v>
      </c>
      <c r="AX1402" s="519">
        <v>0</v>
      </c>
      <c r="AY1402" s="519">
        <v>0</v>
      </c>
      <c r="AZ1402" s="519">
        <v>0</v>
      </c>
      <c r="BA1402" s="519">
        <v>0</v>
      </c>
      <c r="BB1402" s="519">
        <v>0</v>
      </c>
      <c r="BC1402" s="519">
        <v>0</v>
      </c>
      <c r="BD1402" s="519">
        <v>0</v>
      </c>
      <c r="BE1402" s="519">
        <v>0</v>
      </c>
      <c r="BF1402" s="519">
        <v>0</v>
      </c>
      <c r="BG1402" s="519">
        <v>0</v>
      </c>
      <c r="BH1402" s="519">
        <v>0</v>
      </c>
      <c r="BI1402" s="519">
        <v>0</v>
      </c>
      <c r="BJ1402" s="519">
        <v>0</v>
      </c>
      <c r="BK1402" s="519">
        <v>0</v>
      </c>
      <c r="BL1402" s="519">
        <v>0</v>
      </c>
      <c r="BM1402" s="519">
        <v>0</v>
      </c>
      <c r="BN1402" s="519">
        <v>0</v>
      </c>
      <c r="BO1402" s="519">
        <v>0</v>
      </c>
      <c r="BP1402" s="519">
        <v>0</v>
      </c>
      <c r="BQ1402" s="519">
        <v>0</v>
      </c>
      <c r="BR1402" s="519">
        <v>0</v>
      </c>
      <c r="BS1402" s="519">
        <v>0</v>
      </c>
      <c r="BT1402" s="519">
        <v>0</v>
      </c>
      <c r="BU1402" s="519">
        <v>0</v>
      </c>
      <c r="BV1402" s="519">
        <v>0</v>
      </c>
      <c r="BW1402" s="519">
        <v>0</v>
      </c>
      <c r="BX1402" s="519">
        <v>0</v>
      </c>
      <c r="BY1402" s="519">
        <v>0</v>
      </c>
      <c r="BZ1402" s="519">
        <v>0</v>
      </c>
      <c r="CA1402" s="519">
        <v>0</v>
      </c>
      <c r="CB1402" s="519">
        <v>0</v>
      </c>
      <c r="CC1402" s="519">
        <v>0</v>
      </c>
      <c r="CD1402" s="519">
        <v>0</v>
      </c>
      <c r="CE1402" s="519">
        <v>0</v>
      </c>
      <c r="CF1402" s="519">
        <v>0</v>
      </c>
      <c r="CG1402" s="519">
        <v>0</v>
      </c>
      <c r="CH1402" s="519">
        <v>0</v>
      </c>
      <c r="CI1402" s="519">
        <v>0</v>
      </c>
      <c r="CJ1402" s="519">
        <v>0</v>
      </c>
      <c r="CK1402" s="519">
        <v>0</v>
      </c>
      <c r="CL1402" s="519">
        <v>0</v>
      </c>
      <c r="CM1402" s="519">
        <v>0</v>
      </c>
      <c r="CN1402" s="519">
        <v>0</v>
      </c>
      <c r="CO1402" s="519">
        <v>0</v>
      </c>
      <c r="CP1402" s="519">
        <v>0</v>
      </c>
      <c r="CQ1402" s="519">
        <v>0</v>
      </c>
      <c r="CR1402" s="519">
        <v>0</v>
      </c>
      <c r="CS1402" s="519">
        <v>0</v>
      </c>
      <c r="CT1402" s="519">
        <v>0</v>
      </c>
      <c r="CU1402" s="519">
        <v>0</v>
      </c>
      <c r="CV1402" s="519">
        <v>0</v>
      </c>
      <c r="CW1402" s="519">
        <v>0</v>
      </c>
      <c r="CX1402" s="519">
        <v>0</v>
      </c>
      <c r="CY1402" s="519">
        <v>0</v>
      </c>
      <c r="CZ1402" s="519">
        <v>0</v>
      </c>
      <c r="DA1402" s="519">
        <v>0</v>
      </c>
      <c r="DB1402" s="519">
        <v>0</v>
      </c>
      <c r="DC1402" s="519">
        <v>0</v>
      </c>
      <c r="DD1402" s="519">
        <v>0</v>
      </c>
      <c r="DE1402" s="519">
        <v>0</v>
      </c>
      <c r="DF1402" s="519">
        <v>0</v>
      </c>
      <c r="DG1402" s="519">
        <v>0</v>
      </c>
      <c r="DH1402" s="519">
        <v>0</v>
      </c>
      <c r="DI1402" s="519">
        <v>0</v>
      </c>
      <c r="DJ1402" s="519">
        <v>0</v>
      </c>
      <c r="DK1402" s="519">
        <v>0</v>
      </c>
      <c r="DL1402" s="519">
        <v>0</v>
      </c>
      <c r="DM1402" s="519">
        <v>0</v>
      </c>
      <c r="DN1402" s="519">
        <v>0</v>
      </c>
      <c r="DO1402" s="519">
        <v>0</v>
      </c>
      <c r="DP1402" s="519">
        <v>0</v>
      </c>
      <c r="DQ1402" s="519">
        <v>0</v>
      </c>
      <c r="DR1402" s="519">
        <v>0</v>
      </c>
      <c r="DS1402" s="519">
        <v>0</v>
      </c>
      <c r="DT1402" s="519">
        <v>0</v>
      </c>
      <c r="DU1402" s="519">
        <v>0</v>
      </c>
      <c r="DV1402" s="519">
        <v>0</v>
      </c>
      <c r="DW1402" s="519">
        <v>0</v>
      </c>
      <c r="DX1402" s="519">
        <v>0</v>
      </c>
    </row>
    <row r="1403" spans="2:128" hidden="1">
      <c r="B1403" s="519" t="s">
        <v>1061</v>
      </c>
      <c r="C1403" s="519"/>
      <c r="D1403" s="519"/>
      <c r="E1403" s="519"/>
      <c r="F1403" s="519">
        <v>1</v>
      </c>
      <c r="G1403" s="519"/>
      <c r="H1403" s="519">
        <v>12</v>
      </c>
      <c r="I1403" s="519">
        <v>1</v>
      </c>
      <c r="J1403" s="519" t="str">
        <f t="shared" si="66"/>
        <v>SDN15011201</v>
      </c>
      <c r="K1403" s="519">
        <v>630</v>
      </c>
      <c r="M1403" s="337"/>
      <c r="N1403" s="519" t="s">
        <v>1061</v>
      </c>
      <c r="O1403" s="519" t="s">
        <v>1059</v>
      </c>
      <c r="P1403" s="519">
        <v>5</v>
      </c>
      <c r="Q1403" s="183" t="str">
        <f t="shared" si="67"/>
        <v>SDN150105</v>
      </c>
      <c r="R1403" s="519">
        <v>10000</v>
      </c>
      <c r="S1403" s="519">
        <v>10000</v>
      </c>
      <c r="T1403" s="519">
        <v>10000</v>
      </c>
      <c r="U1403" s="519">
        <v>10000</v>
      </c>
      <c r="V1403" s="519">
        <v>10000</v>
      </c>
      <c r="W1403" s="519">
        <v>10000</v>
      </c>
      <c r="X1403" s="519">
        <v>10000</v>
      </c>
      <c r="Y1403" s="519">
        <v>10000</v>
      </c>
      <c r="Z1403" s="519">
        <v>10000</v>
      </c>
      <c r="AA1403" s="519">
        <v>10000</v>
      </c>
      <c r="AB1403" s="519">
        <v>10000</v>
      </c>
      <c r="AC1403" s="519">
        <v>10000</v>
      </c>
      <c r="AD1403" s="519">
        <v>10000</v>
      </c>
      <c r="AE1403" s="519">
        <v>10000</v>
      </c>
      <c r="AF1403" s="519">
        <v>10000</v>
      </c>
      <c r="AG1403" s="519">
        <v>10000</v>
      </c>
      <c r="AH1403" s="519">
        <v>10000</v>
      </c>
      <c r="AI1403" s="519">
        <v>10000</v>
      </c>
      <c r="AJ1403" s="519">
        <v>10000</v>
      </c>
      <c r="AK1403" s="519">
        <v>10000</v>
      </c>
      <c r="AL1403" s="519">
        <v>10000</v>
      </c>
      <c r="AM1403" s="519">
        <v>10000</v>
      </c>
      <c r="AN1403" s="519">
        <v>10000</v>
      </c>
      <c r="AO1403" s="519">
        <v>10000</v>
      </c>
      <c r="AP1403" s="519">
        <v>10000</v>
      </c>
      <c r="AQ1403" s="519">
        <v>10000</v>
      </c>
      <c r="AR1403" s="519">
        <v>10000</v>
      </c>
      <c r="AS1403" s="519">
        <v>10000</v>
      </c>
      <c r="AT1403" s="519">
        <v>10000</v>
      </c>
      <c r="AU1403" s="519">
        <v>10000</v>
      </c>
      <c r="AV1403" s="519">
        <v>0</v>
      </c>
      <c r="AW1403" s="519">
        <v>0</v>
      </c>
      <c r="AX1403" s="519">
        <v>0</v>
      </c>
      <c r="AY1403" s="519">
        <v>0</v>
      </c>
      <c r="AZ1403" s="519">
        <v>0</v>
      </c>
      <c r="BA1403" s="519">
        <v>0</v>
      </c>
      <c r="BB1403" s="519">
        <v>0</v>
      </c>
      <c r="BC1403" s="519">
        <v>0</v>
      </c>
      <c r="BD1403" s="519">
        <v>0</v>
      </c>
      <c r="BE1403" s="519">
        <v>0</v>
      </c>
      <c r="BF1403" s="519">
        <v>0</v>
      </c>
      <c r="BG1403" s="519">
        <v>0</v>
      </c>
      <c r="BH1403" s="519">
        <v>0</v>
      </c>
      <c r="BI1403" s="519">
        <v>0</v>
      </c>
      <c r="BJ1403" s="519">
        <v>0</v>
      </c>
      <c r="BK1403" s="519">
        <v>0</v>
      </c>
      <c r="BL1403" s="519">
        <v>0</v>
      </c>
      <c r="BM1403" s="519">
        <v>0</v>
      </c>
      <c r="BN1403" s="519">
        <v>0</v>
      </c>
      <c r="BO1403" s="519">
        <v>0</v>
      </c>
      <c r="BP1403" s="519">
        <v>0</v>
      </c>
      <c r="BQ1403" s="519">
        <v>0</v>
      </c>
      <c r="BR1403" s="519">
        <v>0</v>
      </c>
      <c r="BS1403" s="519">
        <v>0</v>
      </c>
      <c r="BT1403" s="519">
        <v>0</v>
      </c>
      <c r="BU1403" s="519">
        <v>0</v>
      </c>
      <c r="BV1403" s="519">
        <v>0</v>
      </c>
      <c r="BW1403" s="519">
        <v>0</v>
      </c>
      <c r="BX1403" s="519">
        <v>0</v>
      </c>
      <c r="BY1403" s="519">
        <v>0</v>
      </c>
      <c r="BZ1403" s="519">
        <v>0</v>
      </c>
      <c r="CA1403" s="519">
        <v>0</v>
      </c>
      <c r="CB1403" s="519">
        <v>0</v>
      </c>
      <c r="CC1403" s="519">
        <v>0</v>
      </c>
      <c r="CD1403" s="519">
        <v>0</v>
      </c>
      <c r="CE1403" s="519">
        <v>0</v>
      </c>
      <c r="CF1403" s="519">
        <v>0</v>
      </c>
      <c r="CG1403" s="519">
        <v>0</v>
      </c>
      <c r="CH1403" s="519">
        <v>0</v>
      </c>
      <c r="CI1403" s="519">
        <v>0</v>
      </c>
      <c r="CJ1403" s="519">
        <v>0</v>
      </c>
      <c r="CK1403" s="519">
        <v>0</v>
      </c>
      <c r="CL1403" s="519">
        <v>0</v>
      </c>
      <c r="CM1403" s="519">
        <v>0</v>
      </c>
      <c r="CN1403" s="519">
        <v>0</v>
      </c>
      <c r="CO1403" s="519">
        <v>0</v>
      </c>
      <c r="CP1403" s="519">
        <v>0</v>
      </c>
      <c r="CQ1403" s="519">
        <v>0</v>
      </c>
      <c r="CR1403" s="519">
        <v>0</v>
      </c>
      <c r="CS1403" s="519">
        <v>0</v>
      </c>
      <c r="CT1403" s="519">
        <v>0</v>
      </c>
      <c r="CU1403" s="519">
        <v>0</v>
      </c>
      <c r="CV1403" s="519">
        <v>0</v>
      </c>
      <c r="CW1403" s="519">
        <v>0</v>
      </c>
      <c r="CX1403" s="519">
        <v>0</v>
      </c>
      <c r="CY1403" s="519">
        <v>0</v>
      </c>
      <c r="CZ1403" s="519">
        <v>0</v>
      </c>
      <c r="DA1403" s="519">
        <v>0</v>
      </c>
      <c r="DB1403" s="519">
        <v>0</v>
      </c>
      <c r="DC1403" s="519">
        <v>0</v>
      </c>
      <c r="DD1403" s="519">
        <v>0</v>
      </c>
      <c r="DE1403" s="519">
        <v>0</v>
      </c>
      <c r="DF1403" s="519">
        <v>0</v>
      </c>
      <c r="DG1403" s="519">
        <v>0</v>
      </c>
      <c r="DH1403" s="519">
        <v>0</v>
      </c>
      <c r="DI1403" s="519">
        <v>0</v>
      </c>
      <c r="DJ1403" s="519">
        <v>0</v>
      </c>
      <c r="DK1403" s="519">
        <v>0</v>
      </c>
      <c r="DL1403" s="519">
        <v>0</v>
      </c>
      <c r="DM1403" s="519">
        <v>0</v>
      </c>
      <c r="DN1403" s="519">
        <v>0</v>
      </c>
      <c r="DO1403" s="519">
        <v>0</v>
      </c>
      <c r="DP1403" s="519">
        <v>0</v>
      </c>
      <c r="DQ1403" s="519">
        <v>0</v>
      </c>
      <c r="DR1403" s="519">
        <v>0</v>
      </c>
      <c r="DS1403" s="519">
        <v>0</v>
      </c>
      <c r="DT1403" s="519">
        <v>0</v>
      </c>
      <c r="DU1403" s="519">
        <v>0</v>
      </c>
      <c r="DV1403" s="519">
        <v>0</v>
      </c>
      <c r="DW1403" s="519">
        <v>0</v>
      </c>
      <c r="DX1403" s="519">
        <v>0</v>
      </c>
    </row>
    <row r="1404" spans="2:128" hidden="1">
      <c r="B1404" s="519" t="s">
        <v>1061</v>
      </c>
      <c r="C1404" s="519"/>
      <c r="D1404" s="519"/>
      <c r="E1404" s="519"/>
      <c r="F1404" s="519">
        <v>1</v>
      </c>
      <c r="G1404" s="519"/>
      <c r="H1404" s="519">
        <v>12</v>
      </c>
      <c r="I1404" s="519">
        <v>2</v>
      </c>
      <c r="J1404" s="519" t="str">
        <f t="shared" si="66"/>
        <v>SDN15011202</v>
      </c>
      <c r="K1404" s="519">
        <v>630</v>
      </c>
      <c r="M1404" s="337"/>
      <c r="N1404" s="519" t="s">
        <v>1061</v>
      </c>
      <c r="O1404" s="519" t="s">
        <v>1059</v>
      </c>
      <c r="P1404" s="519">
        <v>6</v>
      </c>
      <c r="Q1404" s="183" t="str">
        <f t="shared" si="67"/>
        <v>SDN150106</v>
      </c>
      <c r="R1404" s="519">
        <v>10000</v>
      </c>
      <c r="S1404" s="519">
        <v>10000</v>
      </c>
      <c r="T1404" s="519">
        <v>10000</v>
      </c>
      <c r="U1404" s="519">
        <v>10000</v>
      </c>
      <c r="V1404" s="519">
        <v>10000</v>
      </c>
      <c r="W1404" s="519">
        <v>10000</v>
      </c>
      <c r="X1404" s="519">
        <v>10000</v>
      </c>
      <c r="Y1404" s="519">
        <v>10000</v>
      </c>
      <c r="Z1404" s="519">
        <v>10000</v>
      </c>
      <c r="AA1404" s="519">
        <v>10000</v>
      </c>
      <c r="AB1404" s="519">
        <v>10000</v>
      </c>
      <c r="AC1404" s="519">
        <v>10000</v>
      </c>
      <c r="AD1404" s="519">
        <v>10000</v>
      </c>
      <c r="AE1404" s="519">
        <v>10000</v>
      </c>
      <c r="AF1404" s="519">
        <v>10000</v>
      </c>
      <c r="AG1404" s="519">
        <v>10000</v>
      </c>
      <c r="AH1404" s="519">
        <v>10000</v>
      </c>
      <c r="AI1404" s="519">
        <v>10000</v>
      </c>
      <c r="AJ1404" s="519">
        <v>10000</v>
      </c>
      <c r="AK1404" s="519">
        <v>10000</v>
      </c>
      <c r="AL1404" s="519">
        <v>10000</v>
      </c>
      <c r="AM1404" s="519">
        <v>10000</v>
      </c>
      <c r="AN1404" s="519">
        <v>10000</v>
      </c>
      <c r="AO1404" s="519">
        <v>10000</v>
      </c>
      <c r="AP1404" s="519">
        <v>10000</v>
      </c>
      <c r="AQ1404" s="519">
        <v>10000</v>
      </c>
      <c r="AR1404" s="519">
        <v>10000</v>
      </c>
      <c r="AS1404" s="519">
        <v>10000</v>
      </c>
      <c r="AT1404" s="519">
        <v>10000</v>
      </c>
      <c r="AU1404" s="519">
        <v>10000</v>
      </c>
      <c r="AV1404" s="519">
        <v>0</v>
      </c>
      <c r="AW1404" s="519">
        <v>0</v>
      </c>
      <c r="AX1404" s="519">
        <v>0</v>
      </c>
      <c r="AY1404" s="519">
        <v>0</v>
      </c>
      <c r="AZ1404" s="519">
        <v>0</v>
      </c>
      <c r="BA1404" s="519">
        <v>0</v>
      </c>
      <c r="BB1404" s="519">
        <v>0</v>
      </c>
      <c r="BC1404" s="519">
        <v>0</v>
      </c>
      <c r="BD1404" s="519">
        <v>0</v>
      </c>
      <c r="BE1404" s="519">
        <v>0</v>
      </c>
      <c r="BF1404" s="519">
        <v>0</v>
      </c>
      <c r="BG1404" s="519">
        <v>0</v>
      </c>
      <c r="BH1404" s="519">
        <v>0</v>
      </c>
      <c r="BI1404" s="519">
        <v>0</v>
      </c>
      <c r="BJ1404" s="519">
        <v>0</v>
      </c>
      <c r="BK1404" s="519">
        <v>0</v>
      </c>
      <c r="BL1404" s="519">
        <v>0</v>
      </c>
      <c r="BM1404" s="519">
        <v>0</v>
      </c>
      <c r="BN1404" s="519">
        <v>0</v>
      </c>
      <c r="BO1404" s="519">
        <v>0</v>
      </c>
      <c r="BP1404" s="519">
        <v>0</v>
      </c>
      <c r="BQ1404" s="519">
        <v>0</v>
      </c>
      <c r="BR1404" s="519">
        <v>0</v>
      </c>
      <c r="BS1404" s="519">
        <v>0</v>
      </c>
      <c r="BT1404" s="519">
        <v>0</v>
      </c>
      <c r="BU1404" s="519">
        <v>0</v>
      </c>
      <c r="BV1404" s="519">
        <v>0</v>
      </c>
      <c r="BW1404" s="519">
        <v>0</v>
      </c>
      <c r="BX1404" s="519">
        <v>0</v>
      </c>
      <c r="BY1404" s="519">
        <v>0</v>
      </c>
      <c r="BZ1404" s="519">
        <v>0</v>
      </c>
      <c r="CA1404" s="519">
        <v>0</v>
      </c>
      <c r="CB1404" s="519">
        <v>0</v>
      </c>
      <c r="CC1404" s="519">
        <v>0</v>
      </c>
      <c r="CD1404" s="519">
        <v>0</v>
      </c>
      <c r="CE1404" s="519">
        <v>0</v>
      </c>
      <c r="CF1404" s="519">
        <v>0</v>
      </c>
      <c r="CG1404" s="519">
        <v>0</v>
      </c>
      <c r="CH1404" s="519">
        <v>0</v>
      </c>
      <c r="CI1404" s="519">
        <v>0</v>
      </c>
      <c r="CJ1404" s="519">
        <v>0</v>
      </c>
      <c r="CK1404" s="519">
        <v>0</v>
      </c>
      <c r="CL1404" s="519">
        <v>0</v>
      </c>
      <c r="CM1404" s="519">
        <v>0</v>
      </c>
      <c r="CN1404" s="519">
        <v>0</v>
      </c>
      <c r="CO1404" s="519">
        <v>0</v>
      </c>
      <c r="CP1404" s="519">
        <v>0</v>
      </c>
      <c r="CQ1404" s="519">
        <v>0</v>
      </c>
      <c r="CR1404" s="519">
        <v>0</v>
      </c>
      <c r="CS1404" s="519">
        <v>0</v>
      </c>
      <c r="CT1404" s="519">
        <v>0</v>
      </c>
      <c r="CU1404" s="519">
        <v>0</v>
      </c>
      <c r="CV1404" s="519">
        <v>0</v>
      </c>
      <c r="CW1404" s="519">
        <v>0</v>
      </c>
      <c r="CX1404" s="519">
        <v>0</v>
      </c>
      <c r="CY1404" s="519">
        <v>0</v>
      </c>
      <c r="CZ1404" s="519">
        <v>0</v>
      </c>
      <c r="DA1404" s="519">
        <v>0</v>
      </c>
      <c r="DB1404" s="519">
        <v>0</v>
      </c>
      <c r="DC1404" s="519">
        <v>0</v>
      </c>
      <c r="DD1404" s="519">
        <v>0</v>
      </c>
      <c r="DE1404" s="519">
        <v>0</v>
      </c>
      <c r="DF1404" s="519">
        <v>0</v>
      </c>
      <c r="DG1404" s="519">
        <v>0</v>
      </c>
      <c r="DH1404" s="519">
        <v>0</v>
      </c>
      <c r="DI1404" s="519">
        <v>0</v>
      </c>
      <c r="DJ1404" s="519">
        <v>0</v>
      </c>
      <c r="DK1404" s="519">
        <v>0</v>
      </c>
      <c r="DL1404" s="519">
        <v>0</v>
      </c>
      <c r="DM1404" s="519">
        <v>0</v>
      </c>
      <c r="DN1404" s="519">
        <v>0</v>
      </c>
      <c r="DO1404" s="519">
        <v>0</v>
      </c>
      <c r="DP1404" s="519">
        <v>0</v>
      </c>
      <c r="DQ1404" s="519">
        <v>0</v>
      </c>
      <c r="DR1404" s="519">
        <v>0</v>
      </c>
      <c r="DS1404" s="519">
        <v>0</v>
      </c>
      <c r="DT1404" s="519">
        <v>0</v>
      </c>
      <c r="DU1404" s="519">
        <v>0</v>
      </c>
      <c r="DV1404" s="519">
        <v>0</v>
      </c>
      <c r="DW1404" s="519">
        <v>0</v>
      </c>
      <c r="DX1404" s="519">
        <v>0</v>
      </c>
    </row>
    <row r="1405" spans="2:128" hidden="1">
      <c r="B1405" s="519" t="s">
        <v>1061</v>
      </c>
      <c r="C1405" s="519"/>
      <c r="D1405" s="519"/>
      <c r="E1405" s="519"/>
      <c r="F1405" s="519">
        <v>1</v>
      </c>
      <c r="G1405" s="519"/>
      <c r="H1405" s="519">
        <v>12</v>
      </c>
      <c r="I1405" s="519">
        <v>3</v>
      </c>
      <c r="J1405" s="519" t="str">
        <f t="shared" si="66"/>
        <v>SDN15011203</v>
      </c>
      <c r="K1405" s="519">
        <v>630</v>
      </c>
      <c r="M1405" s="337"/>
      <c r="N1405" s="519" t="s">
        <v>1061</v>
      </c>
      <c r="O1405" s="519" t="s">
        <v>1059</v>
      </c>
      <c r="P1405" s="519">
        <v>7</v>
      </c>
      <c r="Q1405" s="183" t="str">
        <f t="shared" si="67"/>
        <v>SDN150107</v>
      </c>
      <c r="R1405" s="519">
        <v>10000</v>
      </c>
      <c r="S1405" s="519">
        <v>10000</v>
      </c>
      <c r="T1405" s="519">
        <v>10000</v>
      </c>
      <c r="U1405" s="519">
        <v>10000</v>
      </c>
      <c r="V1405" s="519">
        <v>10000</v>
      </c>
      <c r="W1405" s="519">
        <v>10000</v>
      </c>
      <c r="X1405" s="519">
        <v>10000</v>
      </c>
      <c r="Y1405" s="519">
        <v>10000</v>
      </c>
      <c r="Z1405" s="519">
        <v>10000</v>
      </c>
      <c r="AA1405" s="519">
        <v>10000</v>
      </c>
      <c r="AB1405" s="519">
        <v>10000</v>
      </c>
      <c r="AC1405" s="519">
        <v>10000</v>
      </c>
      <c r="AD1405" s="519">
        <v>10000</v>
      </c>
      <c r="AE1405" s="519">
        <v>10000</v>
      </c>
      <c r="AF1405" s="519">
        <v>10000</v>
      </c>
      <c r="AG1405" s="519">
        <v>10000</v>
      </c>
      <c r="AH1405" s="519">
        <v>10000</v>
      </c>
      <c r="AI1405" s="519">
        <v>10000</v>
      </c>
      <c r="AJ1405" s="519">
        <v>10000</v>
      </c>
      <c r="AK1405" s="519">
        <v>10000</v>
      </c>
      <c r="AL1405" s="519">
        <v>10000</v>
      </c>
      <c r="AM1405" s="519">
        <v>10000</v>
      </c>
      <c r="AN1405" s="519">
        <v>10000</v>
      </c>
      <c r="AO1405" s="519">
        <v>10000</v>
      </c>
      <c r="AP1405" s="519">
        <v>10000</v>
      </c>
      <c r="AQ1405" s="519">
        <v>10000</v>
      </c>
      <c r="AR1405" s="519">
        <v>10000</v>
      </c>
      <c r="AS1405" s="519">
        <v>10000</v>
      </c>
      <c r="AT1405" s="519">
        <v>10000</v>
      </c>
      <c r="AU1405" s="519">
        <v>10000</v>
      </c>
      <c r="AV1405" s="519">
        <v>0</v>
      </c>
      <c r="AW1405" s="519">
        <v>0</v>
      </c>
      <c r="AX1405" s="519">
        <v>0</v>
      </c>
      <c r="AY1405" s="519">
        <v>0</v>
      </c>
      <c r="AZ1405" s="519">
        <v>0</v>
      </c>
      <c r="BA1405" s="519">
        <v>0</v>
      </c>
      <c r="BB1405" s="519">
        <v>0</v>
      </c>
      <c r="BC1405" s="519">
        <v>0</v>
      </c>
      <c r="BD1405" s="519">
        <v>0</v>
      </c>
      <c r="BE1405" s="519">
        <v>0</v>
      </c>
      <c r="BF1405" s="519">
        <v>0</v>
      </c>
      <c r="BG1405" s="519">
        <v>0</v>
      </c>
      <c r="BH1405" s="519">
        <v>0</v>
      </c>
      <c r="BI1405" s="519">
        <v>0</v>
      </c>
      <c r="BJ1405" s="519">
        <v>0</v>
      </c>
      <c r="BK1405" s="519">
        <v>0</v>
      </c>
      <c r="BL1405" s="519">
        <v>0</v>
      </c>
      <c r="BM1405" s="519">
        <v>0</v>
      </c>
      <c r="BN1405" s="519">
        <v>0</v>
      </c>
      <c r="BO1405" s="519">
        <v>0</v>
      </c>
      <c r="BP1405" s="519">
        <v>0</v>
      </c>
      <c r="BQ1405" s="519">
        <v>0</v>
      </c>
      <c r="BR1405" s="519">
        <v>0</v>
      </c>
      <c r="BS1405" s="519">
        <v>0</v>
      </c>
      <c r="BT1405" s="519">
        <v>0</v>
      </c>
      <c r="BU1405" s="519">
        <v>0</v>
      </c>
      <c r="BV1405" s="519">
        <v>0</v>
      </c>
      <c r="BW1405" s="519">
        <v>0</v>
      </c>
      <c r="BX1405" s="519">
        <v>0</v>
      </c>
      <c r="BY1405" s="519">
        <v>0</v>
      </c>
      <c r="BZ1405" s="519">
        <v>0</v>
      </c>
      <c r="CA1405" s="519">
        <v>0</v>
      </c>
      <c r="CB1405" s="519">
        <v>0</v>
      </c>
      <c r="CC1405" s="519">
        <v>0</v>
      </c>
      <c r="CD1405" s="519">
        <v>0</v>
      </c>
      <c r="CE1405" s="519">
        <v>0</v>
      </c>
      <c r="CF1405" s="519">
        <v>0</v>
      </c>
      <c r="CG1405" s="519">
        <v>0</v>
      </c>
      <c r="CH1405" s="519">
        <v>0</v>
      </c>
      <c r="CI1405" s="519">
        <v>0</v>
      </c>
      <c r="CJ1405" s="519">
        <v>0</v>
      </c>
      <c r="CK1405" s="519">
        <v>0</v>
      </c>
      <c r="CL1405" s="519">
        <v>0</v>
      </c>
      <c r="CM1405" s="519">
        <v>0</v>
      </c>
      <c r="CN1405" s="519">
        <v>0</v>
      </c>
      <c r="CO1405" s="519">
        <v>0</v>
      </c>
      <c r="CP1405" s="519">
        <v>0</v>
      </c>
      <c r="CQ1405" s="519">
        <v>0</v>
      </c>
      <c r="CR1405" s="519">
        <v>0</v>
      </c>
      <c r="CS1405" s="519">
        <v>0</v>
      </c>
      <c r="CT1405" s="519">
        <v>0</v>
      </c>
      <c r="CU1405" s="519">
        <v>0</v>
      </c>
      <c r="CV1405" s="519">
        <v>0</v>
      </c>
      <c r="CW1405" s="519">
        <v>0</v>
      </c>
      <c r="CX1405" s="519">
        <v>0</v>
      </c>
      <c r="CY1405" s="519">
        <v>0</v>
      </c>
      <c r="CZ1405" s="519">
        <v>0</v>
      </c>
      <c r="DA1405" s="519">
        <v>0</v>
      </c>
      <c r="DB1405" s="519">
        <v>0</v>
      </c>
      <c r="DC1405" s="519">
        <v>0</v>
      </c>
      <c r="DD1405" s="519">
        <v>0</v>
      </c>
      <c r="DE1405" s="519">
        <v>0</v>
      </c>
      <c r="DF1405" s="519">
        <v>0</v>
      </c>
      <c r="DG1405" s="519">
        <v>0</v>
      </c>
      <c r="DH1405" s="519">
        <v>0</v>
      </c>
      <c r="DI1405" s="519">
        <v>0</v>
      </c>
      <c r="DJ1405" s="519">
        <v>0</v>
      </c>
      <c r="DK1405" s="519">
        <v>0</v>
      </c>
      <c r="DL1405" s="519">
        <v>0</v>
      </c>
      <c r="DM1405" s="519">
        <v>0</v>
      </c>
      <c r="DN1405" s="519">
        <v>0</v>
      </c>
      <c r="DO1405" s="519">
        <v>0</v>
      </c>
      <c r="DP1405" s="519">
        <v>0</v>
      </c>
      <c r="DQ1405" s="519">
        <v>0</v>
      </c>
      <c r="DR1405" s="519">
        <v>0</v>
      </c>
      <c r="DS1405" s="519">
        <v>0</v>
      </c>
      <c r="DT1405" s="519">
        <v>0</v>
      </c>
      <c r="DU1405" s="519">
        <v>0</v>
      </c>
      <c r="DV1405" s="519">
        <v>0</v>
      </c>
      <c r="DW1405" s="519">
        <v>0</v>
      </c>
      <c r="DX1405" s="519">
        <v>0</v>
      </c>
    </row>
    <row r="1406" spans="2:128" hidden="1">
      <c r="B1406" s="519" t="s">
        <v>1061</v>
      </c>
      <c r="C1406" s="519"/>
      <c r="D1406" s="519"/>
      <c r="E1406" s="519"/>
      <c r="F1406" s="519">
        <v>1</v>
      </c>
      <c r="G1406" s="519"/>
      <c r="H1406" s="519">
        <v>12</v>
      </c>
      <c r="I1406" s="519">
        <v>4</v>
      </c>
      <c r="J1406" s="519" t="str">
        <f t="shared" si="66"/>
        <v>SDN15011204</v>
      </c>
      <c r="K1406" s="519">
        <v>630</v>
      </c>
      <c r="M1406" s="337"/>
      <c r="N1406" s="519" t="s">
        <v>1061</v>
      </c>
      <c r="O1406" s="519" t="s">
        <v>1059</v>
      </c>
      <c r="P1406" s="519">
        <v>8</v>
      </c>
      <c r="Q1406" s="183" t="str">
        <f t="shared" si="67"/>
        <v>SDN150108</v>
      </c>
      <c r="R1406" s="519">
        <v>10000</v>
      </c>
      <c r="S1406" s="519">
        <v>10000</v>
      </c>
      <c r="T1406" s="519">
        <v>10000</v>
      </c>
      <c r="U1406" s="519">
        <v>10000</v>
      </c>
      <c r="V1406" s="519">
        <v>10000</v>
      </c>
      <c r="W1406" s="519">
        <v>10000</v>
      </c>
      <c r="X1406" s="519">
        <v>10000</v>
      </c>
      <c r="Y1406" s="519">
        <v>10000</v>
      </c>
      <c r="Z1406" s="519">
        <v>10000</v>
      </c>
      <c r="AA1406" s="519">
        <v>10000</v>
      </c>
      <c r="AB1406" s="519">
        <v>10000</v>
      </c>
      <c r="AC1406" s="519">
        <v>10000</v>
      </c>
      <c r="AD1406" s="519">
        <v>10000</v>
      </c>
      <c r="AE1406" s="519">
        <v>10000</v>
      </c>
      <c r="AF1406" s="519">
        <v>10000</v>
      </c>
      <c r="AG1406" s="519">
        <v>10000</v>
      </c>
      <c r="AH1406" s="519">
        <v>10000</v>
      </c>
      <c r="AI1406" s="519">
        <v>10000</v>
      </c>
      <c r="AJ1406" s="519">
        <v>10000</v>
      </c>
      <c r="AK1406" s="519">
        <v>10000</v>
      </c>
      <c r="AL1406" s="519">
        <v>10000</v>
      </c>
      <c r="AM1406" s="519">
        <v>10000</v>
      </c>
      <c r="AN1406" s="519">
        <v>10000</v>
      </c>
      <c r="AO1406" s="519">
        <v>10000</v>
      </c>
      <c r="AP1406" s="519">
        <v>10000</v>
      </c>
      <c r="AQ1406" s="519">
        <v>10000</v>
      </c>
      <c r="AR1406" s="519">
        <v>10000</v>
      </c>
      <c r="AS1406" s="519">
        <v>10000</v>
      </c>
      <c r="AT1406" s="519">
        <v>10000</v>
      </c>
      <c r="AU1406" s="519">
        <v>10000</v>
      </c>
      <c r="AV1406" s="519">
        <v>0</v>
      </c>
      <c r="AW1406" s="519">
        <v>0</v>
      </c>
      <c r="AX1406" s="519">
        <v>0</v>
      </c>
      <c r="AY1406" s="519">
        <v>0</v>
      </c>
      <c r="AZ1406" s="519">
        <v>0</v>
      </c>
      <c r="BA1406" s="519">
        <v>0</v>
      </c>
      <c r="BB1406" s="519">
        <v>0</v>
      </c>
      <c r="BC1406" s="519">
        <v>0</v>
      </c>
      <c r="BD1406" s="519">
        <v>0</v>
      </c>
      <c r="BE1406" s="519">
        <v>0</v>
      </c>
      <c r="BF1406" s="519">
        <v>0</v>
      </c>
      <c r="BG1406" s="519">
        <v>0</v>
      </c>
      <c r="BH1406" s="519">
        <v>0</v>
      </c>
      <c r="BI1406" s="519">
        <v>0</v>
      </c>
      <c r="BJ1406" s="519">
        <v>0</v>
      </c>
      <c r="BK1406" s="519">
        <v>0</v>
      </c>
      <c r="BL1406" s="519">
        <v>0</v>
      </c>
      <c r="BM1406" s="519">
        <v>0</v>
      </c>
      <c r="BN1406" s="519">
        <v>0</v>
      </c>
      <c r="BO1406" s="519">
        <v>0</v>
      </c>
      <c r="BP1406" s="519">
        <v>0</v>
      </c>
      <c r="BQ1406" s="519">
        <v>0</v>
      </c>
      <c r="BR1406" s="519">
        <v>0</v>
      </c>
      <c r="BS1406" s="519">
        <v>0</v>
      </c>
      <c r="BT1406" s="519">
        <v>0</v>
      </c>
      <c r="BU1406" s="519">
        <v>0</v>
      </c>
      <c r="BV1406" s="519">
        <v>0</v>
      </c>
      <c r="BW1406" s="519">
        <v>0</v>
      </c>
      <c r="BX1406" s="519">
        <v>0</v>
      </c>
      <c r="BY1406" s="519">
        <v>0</v>
      </c>
      <c r="BZ1406" s="519">
        <v>0</v>
      </c>
      <c r="CA1406" s="519">
        <v>0</v>
      </c>
      <c r="CB1406" s="519">
        <v>0</v>
      </c>
      <c r="CC1406" s="519">
        <v>0</v>
      </c>
      <c r="CD1406" s="519">
        <v>0</v>
      </c>
      <c r="CE1406" s="519">
        <v>0</v>
      </c>
      <c r="CF1406" s="519">
        <v>0</v>
      </c>
      <c r="CG1406" s="519">
        <v>0</v>
      </c>
      <c r="CH1406" s="519">
        <v>0</v>
      </c>
      <c r="CI1406" s="519">
        <v>0</v>
      </c>
      <c r="CJ1406" s="519">
        <v>0</v>
      </c>
      <c r="CK1406" s="519">
        <v>0</v>
      </c>
      <c r="CL1406" s="519">
        <v>0</v>
      </c>
      <c r="CM1406" s="519">
        <v>0</v>
      </c>
      <c r="CN1406" s="519">
        <v>0</v>
      </c>
      <c r="CO1406" s="519">
        <v>0</v>
      </c>
      <c r="CP1406" s="519">
        <v>0</v>
      </c>
      <c r="CQ1406" s="519">
        <v>0</v>
      </c>
      <c r="CR1406" s="519">
        <v>0</v>
      </c>
      <c r="CS1406" s="519">
        <v>0</v>
      </c>
      <c r="CT1406" s="519">
        <v>0</v>
      </c>
      <c r="CU1406" s="519">
        <v>0</v>
      </c>
      <c r="CV1406" s="519">
        <v>0</v>
      </c>
      <c r="CW1406" s="519">
        <v>0</v>
      </c>
      <c r="CX1406" s="519">
        <v>0</v>
      </c>
      <c r="CY1406" s="519">
        <v>0</v>
      </c>
      <c r="CZ1406" s="519">
        <v>0</v>
      </c>
      <c r="DA1406" s="519">
        <v>0</v>
      </c>
      <c r="DB1406" s="519">
        <v>0</v>
      </c>
      <c r="DC1406" s="519">
        <v>0</v>
      </c>
      <c r="DD1406" s="519">
        <v>0</v>
      </c>
      <c r="DE1406" s="519">
        <v>0</v>
      </c>
      <c r="DF1406" s="519">
        <v>0</v>
      </c>
      <c r="DG1406" s="519">
        <v>0</v>
      </c>
      <c r="DH1406" s="519">
        <v>0</v>
      </c>
      <c r="DI1406" s="519">
        <v>0</v>
      </c>
      <c r="DJ1406" s="519">
        <v>0</v>
      </c>
      <c r="DK1406" s="519">
        <v>0</v>
      </c>
      <c r="DL1406" s="519">
        <v>0</v>
      </c>
      <c r="DM1406" s="519">
        <v>0</v>
      </c>
      <c r="DN1406" s="519">
        <v>0</v>
      </c>
      <c r="DO1406" s="519">
        <v>0</v>
      </c>
      <c r="DP1406" s="519">
        <v>0</v>
      </c>
      <c r="DQ1406" s="519">
        <v>0</v>
      </c>
      <c r="DR1406" s="519">
        <v>0</v>
      </c>
      <c r="DS1406" s="519">
        <v>0</v>
      </c>
      <c r="DT1406" s="519">
        <v>0</v>
      </c>
      <c r="DU1406" s="519">
        <v>0</v>
      </c>
      <c r="DV1406" s="519">
        <v>0</v>
      </c>
      <c r="DW1406" s="519">
        <v>0</v>
      </c>
      <c r="DX1406" s="519">
        <v>0</v>
      </c>
    </row>
    <row r="1407" spans="2:128" hidden="1">
      <c r="B1407" s="519" t="s">
        <v>1061</v>
      </c>
      <c r="C1407" s="519"/>
      <c r="D1407" s="519"/>
      <c r="E1407" s="519"/>
      <c r="F1407" s="519">
        <v>1</v>
      </c>
      <c r="G1407" s="519"/>
      <c r="H1407" s="519">
        <v>12</v>
      </c>
      <c r="I1407" s="519">
        <v>5</v>
      </c>
      <c r="J1407" s="519" t="str">
        <f t="shared" si="66"/>
        <v>SDN15011205</v>
      </c>
      <c r="K1407" s="519">
        <v>630</v>
      </c>
      <c r="M1407" s="337"/>
      <c r="N1407" s="519" t="s">
        <v>1061</v>
      </c>
      <c r="O1407" s="519" t="s">
        <v>1059</v>
      </c>
      <c r="P1407" s="519">
        <v>9</v>
      </c>
      <c r="Q1407" s="183" t="str">
        <f t="shared" si="67"/>
        <v>SDN150109</v>
      </c>
      <c r="R1407" s="519">
        <v>10000</v>
      </c>
      <c r="S1407" s="519">
        <v>10000</v>
      </c>
      <c r="T1407" s="519">
        <v>10000</v>
      </c>
      <c r="U1407" s="519">
        <v>10000</v>
      </c>
      <c r="V1407" s="519">
        <v>10000</v>
      </c>
      <c r="W1407" s="519">
        <v>10000</v>
      </c>
      <c r="X1407" s="519">
        <v>10000</v>
      </c>
      <c r="Y1407" s="519">
        <v>10000</v>
      </c>
      <c r="Z1407" s="519">
        <v>10000</v>
      </c>
      <c r="AA1407" s="519">
        <v>10000</v>
      </c>
      <c r="AB1407" s="519">
        <v>10000</v>
      </c>
      <c r="AC1407" s="519">
        <v>10000</v>
      </c>
      <c r="AD1407" s="519">
        <v>10000</v>
      </c>
      <c r="AE1407" s="519">
        <v>10000</v>
      </c>
      <c r="AF1407" s="519">
        <v>10000</v>
      </c>
      <c r="AG1407" s="519">
        <v>10000</v>
      </c>
      <c r="AH1407" s="519">
        <v>10000</v>
      </c>
      <c r="AI1407" s="519">
        <v>10000</v>
      </c>
      <c r="AJ1407" s="519">
        <v>10000</v>
      </c>
      <c r="AK1407" s="519">
        <v>10000</v>
      </c>
      <c r="AL1407" s="519">
        <v>10000</v>
      </c>
      <c r="AM1407" s="519">
        <v>10000</v>
      </c>
      <c r="AN1407" s="519">
        <v>10000</v>
      </c>
      <c r="AO1407" s="519">
        <v>10000</v>
      </c>
      <c r="AP1407" s="519">
        <v>10000</v>
      </c>
      <c r="AQ1407" s="519">
        <v>10000</v>
      </c>
      <c r="AR1407" s="519">
        <v>10000</v>
      </c>
      <c r="AS1407" s="519">
        <v>10000</v>
      </c>
      <c r="AT1407" s="519">
        <v>10000</v>
      </c>
      <c r="AU1407" s="519">
        <v>10000</v>
      </c>
      <c r="AV1407" s="519">
        <v>0</v>
      </c>
      <c r="AW1407" s="519">
        <v>0</v>
      </c>
      <c r="AX1407" s="519">
        <v>0</v>
      </c>
      <c r="AY1407" s="519">
        <v>0</v>
      </c>
      <c r="AZ1407" s="519">
        <v>0</v>
      </c>
      <c r="BA1407" s="519">
        <v>0</v>
      </c>
      <c r="BB1407" s="519">
        <v>0</v>
      </c>
      <c r="BC1407" s="519">
        <v>0</v>
      </c>
      <c r="BD1407" s="519">
        <v>0</v>
      </c>
      <c r="BE1407" s="519">
        <v>0</v>
      </c>
      <c r="BF1407" s="519">
        <v>0</v>
      </c>
      <c r="BG1407" s="519">
        <v>0</v>
      </c>
      <c r="BH1407" s="519">
        <v>0</v>
      </c>
      <c r="BI1407" s="519">
        <v>0</v>
      </c>
      <c r="BJ1407" s="519">
        <v>0</v>
      </c>
      <c r="BK1407" s="519">
        <v>0</v>
      </c>
      <c r="BL1407" s="519">
        <v>0</v>
      </c>
      <c r="BM1407" s="519">
        <v>0</v>
      </c>
      <c r="BN1407" s="519">
        <v>0</v>
      </c>
      <c r="BO1407" s="519">
        <v>0</v>
      </c>
      <c r="BP1407" s="519">
        <v>0</v>
      </c>
      <c r="BQ1407" s="519">
        <v>0</v>
      </c>
      <c r="BR1407" s="519">
        <v>0</v>
      </c>
      <c r="BS1407" s="519">
        <v>0</v>
      </c>
      <c r="BT1407" s="519">
        <v>0</v>
      </c>
      <c r="BU1407" s="519">
        <v>0</v>
      </c>
      <c r="BV1407" s="519">
        <v>0</v>
      </c>
      <c r="BW1407" s="519">
        <v>0</v>
      </c>
      <c r="BX1407" s="519">
        <v>0</v>
      </c>
      <c r="BY1407" s="519">
        <v>0</v>
      </c>
      <c r="BZ1407" s="519">
        <v>0</v>
      </c>
      <c r="CA1407" s="519">
        <v>0</v>
      </c>
      <c r="CB1407" s="519">
        <v>0</v>
      </c>
      <c r="CC1407" s="519">
        <v>0</v>
      </c>
      <c r="CD1407" s="519">
        <v>0</v>
      </c>
      <c r="CE1407" s="519">
        <v>0</v>
      </c>
      <c r="CF1407" s="519">
        <v>0</v>
      </c>
      <c r="CG1407" s="519">
        <v>0</v>
      </c>
      <c r="CH1407" s="519">
        <v>0</v>
      </c>
      <c r="CI1407" s="519">
        <v>0</v>
      </c>
      <c r="CJ1407" s="519">
        <v>0</v>
      </c>
      <c r="CK1407" s="519">
        <v>0</v>
      </c>
      <c r="CL1407" s="519">
        <v>0</v>
      </c>
      <c r="CM1407" s="519">
        <v>0</v>
      </c>
      <c r="CN1407" s="519">
        <v>0</v>
      </c>
      <c r="CO1407" s="519">
        <v>0</v>
      </c>
      <c r="CP1407" s="519">
        <v>0</v>
      </c>
      <c r="CQ1407" s="519">
        <v>0</v>
      </c>
      <c r="CR1407" s="519">
        <v>0</v>
      </c>
      <c r="CS1407" s="519">
        <v>0</v>
      </c>
      <c r="CT1407" s="519">
        <v>0</v>
      </c>
      <c r="CU1407" s="519">
        <v>0</v>
      </c>
      <c r="CV1407" s="519">
        <v>0</v>
      </c>
      <c r="CW1407" s="519">
        <v>0</v>
      </c>
      <c r="CX1407" s="519">
        <v>0</v>
      </c>
      <c r="CY1407" s="519">
        <v>0</v>
      </c>
      <c r="CZ1407" s="519">
        <v>0</v>
      </c>
      <c r="DA1407" s="519">
        <v>0</v>
      </c>
      <c r="DB1407" s="519">
        <v>0</v>
      </c>
      <c r="DC1407" s="519">
        <v>0</v>
      </c>
      <c r="DD1407" s="519">
        <v>0</v>
      </c>
      <c r="DE1407" s="519">
        <v>0</v>
      </c>
      <c r="DF1407" s="519">
        <v>0</v>
      </c>
      <c r="DG1407" s="519">
        <v>0</v>
      </c>
      <c r="DH1407" s="519">
        <v>0</v>
      </c>
      <c r="DI1407" s="519">
        <v>0</v>
      </c>
      <c r="DJ1407" s="519">
        <v>0</v>
      </c>
      <c r="DK1407" s="519">
        <v>0</v>
      </c>
      <c r="DL1407" s="519">
        <v>0</v>
      </c>
      <c r="DM1407" s="519">
        <v>0</v>
      </c>
      <c r="DN1407" s="519">
        <v>0</v>
      </c>
      <c r="DO1407" s="519">
        <v>0</v>
      </c>
      <c r="DP1407" s="519">
        <v>0</v>
      </c>
      <c r="DQ1407" s="519">
        <v>0</v>
      </c>
      <c r="DR1407" s="519">
        <v>0</v>
      </c>
      <c r="DS1407" s="519">
        <v>0</v>
      </c>
      <c r="DT1407" s="519">
        <v>0</v>
      </c>
      <c r="DU1407" s="519">
        <v>0</v>
      </c>
      <c r="DV1407" s="519">
        <v>0</v>
      </c>
      <c r="DW1407" s="519">
        <v>0</v>
      </c>
      <c r="DX1407" s="519">
        <v>0</v>
      </c>
    </row>
    <row r="1408" spans="2:128" hidden="1">
      <c r="B1408" s="519" t="s">
        <v>1061</v>
      </c>
      <c r="C1408" s="519"/>
      <c r="D1408" s="519"/>
      <c r="E1408" s="519"/>
      <c r="F1408" s="519">
        <v>1</v>
      </c>
      <c r="G1408" s="519"/>
      <c r="H1408" s="519">
        <v>12</v>
      </c>
      <c r="I1408" s="519">
        <v>6</v>
      </c>
      <c r="J1408" s="519" t="str">
        <f t="shared" si="66"/>
        <v>SDN15011206</v>
      </c>
      <c r="K1408" s="519">
        <v>630</v>
      </c>
      <c r="M1408" s="337"/>
      <c r="N1408" s="519" t="s">
        <v>1061</v>
      </c>
      <c r="O1408" s="519" t="s">
        <v>1059</v>
      </c>
      <c r="P1408" s="519">
        <v>10</v>
      </c>
      <c r="Q1408" s="183" t="str">
        <f t="shared" si="67"/>
        <v>SDN150110</v>
      </c>
      <c r="R1408" s="519">
        <v>10000</v>
      </c>
      <c r="S1408" s="519">
        <v>10000</v>
      </c>
      <c r="T1408" s="519">
        <v>10000</v>
      </c>
      <c r="U1408" s="519">
        <v>10000</v>
      </c>
      <c r="V1408" s="519">
        <v>10000</v>
      </c>
      <c r="W1408" s="519">
        <v>10000</v>
      </c>
      <c r="X1408" s="519">
        <v>10000</v>
      </c>
      <c r="Y1408" s="519">
        <v>10000</v>
      </c>
      <c r="Z1408" s="519">
        <v>10000</v>
      </c>
      <c r="AA1408" s="519">
        <v>10000</v>
      </c>
      <c r="AB1408" s="519">
        <v>10000</v>
      </c>
      <c r="AC1408" s="519">
        <v>10000</v>
      </c>
      <c r="AD1408" s="519">
        <v>10000</v>
      </c>
      <c r="AE1408" s="519">
        <v>10000</v>
      </c>
      <c r="AF1408" s="519">
        <v>10000</v>
      </c>
      <c r="AG1408" s="519">
        <v>10000</v>
      </c>
      <c r="AH1408" s="519">
        <v>10000</v>
      </c>
      <c r="AI1408" s="519">
        <v>10000</v>
      </c>
      <c r="AJ1408" s="519">
        <v>10000</v>
      </c>
      <c r="AK1408" s="519">
        <v>10000</v>
      </c>
      <c r="AL1408" s="519">
        <v>10000</v>
      </c>
      <c r="AM1408" s="519">
        <v>10000</v>
      </c>
      <c r="AN1408" s="519">
        <v>10000</v>
      </c>
      <c r="AO1408" s="519">
        <v>10000</v>
      </c>
      <c r="AP1408" s="519">
        <v>10000</v>
      </c>
      <c r="AQ1408" s="519">
        <v>10000</v>
      </c>
      <c r="AR1408" s="519">
        <v>10000</v>
      </c>
      <c r="AS1408" s="519">
        <v>10000</v>
      </c>
      <c r="AT1408" s="519">
        <v>10000</v>
      </c>
      <c r="AU1408" s="519">
        <v>10000</v>
      </c>
      <c r="AV1408" s="519">
        <v>0</v>
      </c>
      <c r="AW1408" s="519">
        <v>0</v>
      </c>
      <c r="AX1408" s="519">
        <v>0</v>
      </c>
      <c r="AY1408" s="519">
        <v>0</v>
      </c>
      <c r="AZ1408" s="519">
        <v>0</v>
      </c>
      <c r="BA1408" s="519">
        <v>0</v>
      </c>
      <c r="BB1408" s="519">
        <v>0</v>
      </c>
      <c r="BC1408" s="519">
        <v>0</v>
      </c>
      <c r="BD1408" s="519">
        <v>0</v>
      </c>
      <c r="BE1408" s="519">
        <v>0</v>
      </c>
      <c r="BF1408" s="519">
        <v>0</v>
      </c>
      <c r="BG1408" s="519">
        <v>0</v>
      </c>
      <c r="BH1408" s="519">
        <v>0</v>
      </c>
      <c r="BI1408" s="519">
        <v>0</v>
      </c>
      <c r="BJ1408" s="519">
        <v>0</v>
      </c>
      <c r="BK1408" s="519">
        <v>0</v>
      </c>
      <c r="BL1408" s="519">
        <v>0</v>
      </c>
      <c r="BM1408" s="519">
        <v>0</v>
      </c>
      <c r="BN1408" s="519">
        <v>0</v>
      </c>
      <c r="BO1408" s="519">
        <v>0</v>
      </c>
      <c r="BP1408" s="519">
        <v>0</v>
      </c>
      <c r="BQ1408" s="519">
        <v>0</v>
      </c>
      <c r="BR1408" s="519">
        <v>0</v>
      </c>
      <c r="BS1408" s="519">
        <v>0</v>
      </c>
      <c r="BT1408" s="519">
        <v>0</v>
      </c>
      <c r="BU1408" s="519">
        <v>0</v>
      </c>
      <c r="BV1408" s="519">
        <v>0</v>
      </c>
      <c r="BW1408" s="519">
        <v>0</v>
      </c>
      <c r="BX1408" s="519">
        <v>0</v>
      </c>
      <c r="BY1408" s="519">
        <v>0</v>
      </c>
      <c r="BZ1408" s="519">
        <v>0</v>
      </c>
      <c r="CA1408" s="519">
        <v>0</v>
      </c>
      <c r="CB1408" s="519">
        <v>0</v>
      </c>
      <c r="CC1408" s="519">
        <v>0</v>
      </c>
      <c r="CD1408" s="519">
        <v>0</v>
      </c>
      <c r="CE1408" s="519">
        <v>0</v>
      </c>
      <c r="CF1408" s="519">
        <v>0</v>
      </c>
      <c r="CG1408" s="519">
        <v>0</v>
      </c>
      <c r="CH1408" s="519">
        <v>0</v>
      </c>
      <c r="CI1408" s="519">
        <v>0</v>
      </c>
      <c r="CJ1408" s="519">
        <v>0</v>
      </c>
      <c r="CK1408" s="519">
        <v>0</v>
      </c>
      <c r="CL1408" s="519">
        <v>0</v>
      </c>
      <c r="CM1408" s="519">
        <v>0</v>
      </c>
      <c r="CN1408" s="519">
        <v>0</v>
      </c>
      <c r="CO1408" s="519">
        <v>0</v>
      </c>
      <c r="CP1408" s="519">
        <v>0</v>
      </c>
      <c r="CQ1408" s="519">
        <v>0</v>
      </c>
      <c r="CR1408" s="519">
        <v>0</v>
      </c>
      <c r="CS1408" s="519">
        <v>0</v>
      </c>
      <c r="CT1408" s="519">
        <v>0</v>
      </c>
      <c r="CU1408" s="519">
        <v>0</v>
      </c>
      <c r="CV1408" s="519">
        <v>0</v>
      </c>
      <c r="CW1408" s="519">
        <v>0</v>
      </c>
      <c r="CX1408" s="519">
        <v>0</v>
      </c>
      <c r="CY1408" s="519">
        <v>0</v>
      </c>
      <c r="CZ1408" s="519">
        <v>0</v>
      </c>
      <c r="DA1408" s="519">
        <v>0</v>
      </c>
      <c r="DB1408" s="519">
        <v>0</v>
      </c>
      <c r="DC1408" s="519">
        <v>0</v>
      </c>
      <c r="DD1408" s="519">
        <v>0</v>
      </c>
      <c r="DE1408" s="519">
        <v>0</v>
      </c>
      <c r="DF1408" s="519">
        <v>0</v>
      </c>
      <c r="DG1408" s="519">
        <v>0</v>
      </c>
      <c r="DH1408" s="519">
        <v>0</v>
      </c>
      <c r="DI1408" s="519">
        <v>0</v>
      </c>
      <c r="DJ1408" s="519">
        <v>0</v>
      </c>
      <c r="DK1408" s="519">
        <v>0</v>
      </c>
      <c r="DL1408" s="519">
        <v>0</v>
      </c>
      <c r="DM1408" s="519">
        <v>0</v>
      </c>
      <c r="DN1408" s="519">
        <v>0</v>
      </c>
      <c r="DO1408" s="519">
        <v>0</v>
      </c>
      <c r="DP1408" s="519">
        <v>0</v>
      </c>
      <c r="DQ1408" s="519">
        <v>0</v>
      </c>
      <c r="DR1408" s="519">
        <v>0</v>
      </c>
      <c r="DS1408" s="519">
        <v>0</v>
      </c>
      <c r="DT1408" s="519">
        <v>0</v>
      </c>
      <c r="DU1408" s="519">
        <v>0</v>
      </c>
      <c r="DV1408" s="519">
        <v>0</v>
      </c>
      <c r="DW1408" s="519">
        <v>0</v>
      </c>
      <c r="DX1408" s="519">
        <v>0</v>
      </c>
    </row>
    <row r="1409" spans="2:128" hidden="1">
      <c r="B1409" s="519" t="s">
        <v>1061</v>
      </c>
      <c r="C1409" s="519"/>
      <c r="D1409" s="519"/>
      <c r="E1409" s="519"/>
      <c r="F1409" s="519">
        <v>1</v>
      </c>
      <c r="G1409" s="519"/>
      <c r="H1409" s="519">
        <v>12</v>
      </c>
      <c r="I1409" s="519">
        <v>7</v>
      </c>
      <c r="J1409" s="519" t="str">
        <f t="shared" si="66"/>
        <v>SDN15011207</v>
      </c>
      <c r="K1409" s="519">
        <v>630</v>
      </c>
      <c r="M1409" s="337"/>
      <c r="N1409" s="519" t="s">
        <v>1061</v>
      </c>
      <c r="O1409" s="519" t="s">
        <v>1059</v>
      </c>
      <c r="P1409" s="519">
        <v>11</v>
      </c>
      <c r="Q1409" s="183" t="str">
        <f t="shared" si="67"/>
        <v>SDN150111</v>
      </c>
      <c r="R1409" s="519">
        <v>10000</v>
      </c>
      <c r="S1409" s="519">
        <v>10000</v>
      </c>
      <c r="T1409" s="519">
        <v>10000</v>
      </c>
      <c r="U1409" s="519">
        <v>10000</v>
      </c>
      <c r="V1409" s="519">
        <v>10000</v>
      </c>
      <c r="W1409" s="519">
        <v>10000</v>
      </c>
      <c r="X1409" s="519">
        <v>10000</v>
      </c>
      <c r="Y1409" s="519">
        <v>10000</v>
      </c>
      <c r="Z1409" s="519">
        <v>10000</v>
      </c>
      <c r="AA1409" s="519">
        <v>10000</v>
      </c>
      <c r="AB1409" s="519">
        <v>10000</v>
      </c>
      <c r="AC1409" s="519">
        <v>10000</v>
      </c>
      <c r="AD1409" s="519">
        <v>10000</v>
      </c>
      <c r="AE1409" s="519">
        <v>10000</v>
      </c>
      <c r="AF1409" s="519">
        <v>10000</v>
      </c>
      <c r="AG1409" s="519">
        <v>10000</v>
      </c>
      <c r="AH1409" s="519">
        <v>10000</v>
      </c>
      <c r="AI1409" s="519">
        <v>10000</v>
      </c>
      <c r="AJ1409" s="519">
        <v>10000</v>
      </c>
      <c r="AK1409" s="519">
        <v>10000</v>
      </c>
      <c r="AL1409" s="519">
        <v>10000</v>
      </c>
      <c r="AM1409" s="519">
        <v>10000</v>
      </c>
      <c r="AN1409" s="519">
        <v>10000</v>
      </c>
      <c r="AO1409" s="519">
        <v>10000</v>
      </c>
      <c r="AP1409" s="519">
        <v>10000</v>
      </c>
      <c r="AQ1409" s="519">
        <v>10000</v>
      </c>
      <c r="AR1409" s="519">
        <v>10000</v>
      </c>
      <c r="AS1409" s="519">
        <v>10000</v>
      </c>
      <c r="AT1409" s="519">
        <v>10000</v>
      </c>
      <c r="AU1409" s="519">
        <v>10000</v>
      </c>
      <c r="AV1409" s="519">
        <v>0</v>
      </c>
      <c r="AW1409" s="519">
        <v>0</v>
      </c>
      <c r="AX1409" s="519">
        <v>0</v>
      </c>
      <c r="AY1409" s="519">
        <v>0</v>
      </c>
      <c r="AZ1409" s="519">
        <v>0</v>
      </c>
      <c r="BA1409" s="519">
        <v>0</v>
      </c>
      <c r="BB1409" s="519">
        <v>0</v>
      </c>
      <c r="BC1409" s="519">
        <v>0</v>
      </c>
      <c r="BD1409" s="519">
        <v>0</v>
      </c>
      <c r="BE1409" s="519">
        <v>0</v>
      </c>
      <c r="BF1409" s="519">
        <v>0</v>
      </c>
      <c r="BG1409" s="519">
        <v>0</v>
      </c>
      <c r="BH1409" s="519">
        <v>0</v>
      </c>
      <c r="BI1409" s="519">
        <v>0</v>
      </c>
      <c r="BJ1409" s="519">
        <v>0</v>
      </c>
      <c r="BK1409" s="519">
        <v>0</v>
      </c>
      <c r="BL1409" s="519">
        <v>0</v>
      </c>
      <c r="BM1409" s="519">
        <v>0</v>
      </c>
      <c r="BN1409" s="519">
        <v>0</v>
      </c>
      <c r="BO1409" s="519">
        <v>0</v>
      </c>
      <c r="BP1409" s="519">
        <v>0</v>
      </c>
      <c r="BQ1409" s="519">
        <v>0</v>
      </c>
      <c r="BR1409" s="519">
        <v>0</v>
      </c>
      <c r="BS1409" s="519">
        <v>0</v>
      </c>
      <c r="BT1409" s="519">
        <v>0</v>
      </c>
      <c r="BU1409" s="519">
        <v>0</v>
      </c>
      <c r="BV1409" s="519">
        <v>0</v>
      </c>
      <c r="BW1409" s="519">
        <v>0</v>
      </c>
      <c r="BX1409" s="519">
        <v>0</v>
      </c>
      <c r="BY1409" s="519">
        <v>0</v>
      </c>
      <c r="BZ1409" s="519">
        <v>0</v>
      </c>
      <c r="CA1409" s="519">
        <v>0</v>
      </c>
      <c r="CB1409" s="519">
        <v>0</v>
      </c>
      <c r="CC1409" s="519">
        <v>0</v>
      </c>
      <c r="CD1409" s="519">
        <v>0</v>
      </c>
      <c r="CE1409" s="519">
        <v>0</v>
      </c>
      <c r="CF1409" s="519">
        <v>0</v>
      </c>
      <c r="CG1409" s="519">
        <v>0</v>
      </c>
      <c r="CH1409" s="519">
        <v>0</v>
      </c>
      <c r="CI1409" s="519">
        <v>0</v>
      </c>
      <c r="CJ1409" s="519">
        <v>0</v>
      </c>
      <c r="CK1409" s="519">
        <v>0</v>
      </c>
      <c r="CL1409" s="519">
        <v>0</v>
      </c>
      <c r="CM1409" s="519">
        <v>0</v>
      </c>
      <c r="CN1409" s="519">
        <v>0</v>
      </c>
      <c r="CO1409" s="519">
        <v>0</v>
      </c>
      <c r="CP1409" s="519">
        <v>0</v>
      </c>
      <c r="CQ1409" s="519">
        <v>0</v>
      </c>
      <c r="CR1409" s="519">
        <v>0</v>
      </c>
      <c r="CS1409" s="519">
        <v>0</v>
      </c>
      <c r="CT1409" s="519">
        <v>0</v>
      </c>
      <c r="CU1409" s="519">
        <v>0</v>
      </c>
      <c r="CV1409" s="519">
        <v>0</v>
      </c>
      <c r="CW1409" s="519">
        <v>0</v>
      </c>
      <c r="CX1409" s="519">
        <v>0</v>
      </c>
      <c r="CY1409" s="519">
        <v>0</v>
      </c>
      <c r="CZ1409" s="519">
        <v>0</v>
      </c>
      <c r="DA1409" s="519">
        <v>0</v>
      </c>
      <c r="DB1409" s="519">
        <v>0</v>
      </c>
      <c r="DC1409" s="519">
        <v>0</v>
      </c>
      <c r="DD1409" s="519">
        <v>0</v>
      </c>
      <c r="DE1409" s="519">
        <v>0</v>
      </c>
      <c r="DF1409" s="519">
        <v>0</v>
      </c>
      <c r="DG1409" s="519">
        <v>0</v>
      </c>
      <c r="DH1409" s="519">
        <v>0</v>
      </c>
      <c r="DI1409" s="519">
        <v>0</v>
      </c>
      <c r="DJ1409" s="519">
        <v>0</v>
      </c>
      <c r="DK1409" s="519">
        <v>0</v>
      </c>
      <c r="DL1409" s="519">
        <v>0</v>
      </c>
      <c r="DM1409" s="519">
        <v>0</v>
      </c>
      <c r="DN1409" s="519">
        <v>0</v>
      </c>
      <c r="DO1409" s="519">
        <v>0</v>
      </c>
      <c r="DP1409" s="519">
        <v>0</v>
      </c>
      <c r="DQ1409" s="519">
        <v>0</v>
      </c>
      <c r="DR1409" s="519">
        <v>0</v>
      </c>
      <c r="DS1409" s="519">
        <v>0</v>
      </c>
      <c r="DT1409" s="519">
        <v>0</v>
      </c>
      <c r="DU1409" s="519">
        <v>0</v>
      </c>
      <c r="DV1409" s="519">
        <v>0</v>
      </c>
      <c r="DW1409" s="519">
        <v>0</v>
      </c>
      <c r="DX1409" s="519">
        <v>0</v>
      </c>
    </row>
    <row r="1410" spans="2:128" hidden="1">
      <c r="B1410" s="519" t="s">
        <v>1061</v>
      </c>
      <c r="C1410" s="519"/>
      <c r="D1410" s="519"/>
      <c r="E1410" s="519"/>
      <c r="F1410" s="519">
        <v>1</v>
      </c>
      <c r="G1410" s="519"/>
      <c r="H1410" s="519">
        <v>12</v>
      </c>
      <c r="I1410" s="519">
        <v>8</v>
      </c>
      <c r="J1410" s="519" t="str">
        <f t="shared" si="66"/>
        <v>SDN15011208</v>
      </c>
      <c r="K1410" s="519">
        <v>504</v>
      </c>
      <c r="M1410" s="337"/>
      <c r="N1410" s="519" t="s">
        <v>1061</v>
      </c>
      <c r="O1410" s="519" t="s">
        <v>1059</v>
      </c>
      <c r="P1410" s="519">
        <v>12</v>
      </c>
      <c r="Q1410" s="183" t="str">
        <f t="shared" si="67"/>
        <v>SDN150112</v>
      </c>
      <c r="R1410" s="519">
        <v>10000</v>
      </c>
      <c r="S1410" s="519">
        <v>10000</v>
      </c>
      <c r="T1410" s="519">
        <v>10000</v>
      </c>
      <c r="U1410" s="519">
        <v>10000</v>
      </c>
      <c r="V1410" s="519">
        <v>10000</v>
      </c>
      <c r="W1410" s="519">
        <v>10000</v>
      </c>
      <c r="X1410" s="519">
        <v>10000</v>
      </c>
      <c r="Y1410" s="519">
        <v>10000</v>
      </c>
      <c r="Z1410" s="519">
        <v>10000</v>
      </c>
      <c r="AA1410" s="519">
        <v>10000</v>
      </c>
      <c r="AB1410" s="519">
        <v>10000</v>
      </c>
      <c r="AC1410" s="519">
        <v>10000</v>
      </c>
      <c r="AD1410" s="519">
        <v>10000</v>
      </c>
      <c r="AE1410" s="519">
        <v>10000</v>
      </c>
      <c r="AF1410" s="519">
        <v>10000</v>
      </c>
      <c r="AG1410" s="519">
        <v>10000</v>
      </c>
      <c r="AH1410" s="519">
        <v>10000</v>
      </c>
      <c r="AI1410" s="519">
        <v>10000</v>
      </c>
      <c r="AJ1410" s="519">
        <v>10000</v>
      </c>
      <c r="AK1410" s="519">
        <v>10000</v>
      </c>
      <c r="AL1410" s="519">
        <v>10000</v>
      </c>
      <c r="AM1410" s="519">
        <v>10000</v>
      </c>
      <c r="AN1410" s="519">
        <v>10000</v>
      </c>
      <c r="AO1410" s="519">
        <v>10000</v>
      </c>
      <c r="AP1410" s="519">
        <v>10000</v>
      </c>
      <c r="AQ1410" s="519">
        <v>10000</v>
      </c>
      <c r="AR1410" s="519">
        <v>10000</v>
      </c>
      <c r="AS1410" s="519">
        <v>10000</v>
      </c>
      <c r="AT1410" s="519">
        <v>10000</v>
      </c>
      <c r="AU1410" s="519">
        <v>10000</v>
      </c>
      <c r="AV1410" s="519">
        <v>0</v>
      </c>
      <c r="AW1410" s="519">
        <v>0</v>
      </c>
      <c r="AX1410" s="519">
        <v>0</v>
      </c>
      <c r="AY1410" s="519">
        <v>0</v>
      </c>
      <c r="AZ1410" s="519">
        <v>0</v>
      </c>
      <c r="BA1410" s="519">
        <v>0</v>
      </c>
      <c r="BB1410" s="519">
        <v>0</v>
      </c>
      <c r="BC1410" s="519">
        <v>0</v>
      </c>
      <c r="BD1410" s="519">
        <v>0</v>
      </c>
      <c r="BE1410" s="519">
        <v>0</v>
      </c>
      <c r="BF1410" s="519">
        <v>0</v>
      </c>
      <c r="BG1410" s="519">
        <v>0</v>
      </c>
      <c r="BH1410" s="519">
        <v>0</v>
      </c>
      <c r="BI1410" s="519">
        <v>0</v>
      </c>
      <c r="BJ1410" s="519">
        <v>0</v>
      </c>
      <c r="BK1410" s="519">
        <v>0</v>
      </c>
      <c r="BL1410" s="519">
        <v>0</v>
      </c>
      <c r="BM1410" s="519">
        <v>0</v>
      </c>
      <c r="BN1410" s="519">
        <v>0</v>
      </c>
      <c r="BO1410" s="519">
        <v>0</v>
      </c>
      <c r="BP1410" s="519">
        <v>0</v>
      </c>
      <c r="BQ1410" s="519">
        <v>0</v>
      </c>
      <c r="BR1410" s="519">
        <v>0</v>
      </c>
      <c r="BS1410" s="519">
        <v>0</v>
      </c>
      <c r="BT1410" s="519">
        <v>0</v>
      </c>
      <c r="BU1410" s="519">
        <v>0</v>
      </c>
      <c r="BV1410" s="519">
        <v>0</v>
      </c>
      <c r="BW1410" s="519">
        <v>0</v>
      </c>
      <c r="BX1410" s="519">
        <v>0</v>
      </c>
      <c r="BY1410" s="519">
        <v>0</v>
      </c>
      <c r="BZ1410" s="519">
        <v>0</v>
      </c>
      <c r="CA1410" s="519">
        <v>0</v>
      </c>
      <c r="CB1410" s="519">
        <v>0</v>
      </c>
      <c r="CC1410" s="519">
        <v>0</v>
      </c>
      <c r="CD1410" s="519">
        <v>0</v>
      </c>
      <c r="CE1410" s="519">
        <v>0</v>
      </c>
      <c r="CF1410" s="519">
        <v>0</v>
      </c>
      <c r="CG1410" s="519">
        <v>0</v>
      </c>
      <c r="CH1410" s="519">
        <v>0</v>
      </c>
      <c r="CI1410" s="519">
        <v>0</v>
      </c>
      <c r="CJ1410" s="519">
        <v>0</v>
      </c>
      <c r="CK1410" s="519">
        <v>0</v>
      </c>
      <c r="CL1410" s="519">
        <v>0</v>
      </c>
      <c r="CM1410" s="519">
        <v>0</v>
      </c>
      <c r="CN1410" s="519">
        <v>0</v>
      </c>
      <c r="CO1410" s="519">
        <v>0</v>
      </c>
      <c r="CP1410" s="519">
        <v>0</v>
      </c>
      <c r="CQ1410" s="519">
        <v>0</v>
      </c>
      <c r="CR1410" s="519">
        <v>0</v>
      </c>
      <c r="CS1410" s="519">
        <v>0</v>
      </c>
      <c r="CT1410" s="519">
        <v>0</v>
      </c>
      <c r="CU1410" s="519">
        <v>0</v>
      </c>
      <c r="CV1410" s="519">
        <v>0</v>
      </c>
      <c r="CW1410" s="519">
        <v>0</v>
      </c>
      <c r="CX1410" s="519">
        <v>0</v>
      </c>
      <c r="CY1410" s="519">
        <v>0</v>
      </c>
      <c r="CZ1410" s="519">
        <v>0</v>
      </c>
      <c r="DA1410" s="519">
        <v>0</v>
      </c>
      <c r="DB1410" s="519">
        <v>0</v>
      </c>
      <c r="DC1410" s="519">
        <v>0</v>
      </c>
      <c r="DD1410" s="519">
        <v>0</v>
      </c>
      <c r="DE1410" s="519">
        <v>0</v>
      </c>
      <c r="DF1410" s="519">
        <v>0</v>
      </c>
      <c r="DG1410" s="519">
        <v>0</v>
      </c>
      <c r="DH1410" s="519">
        <v>0</v>
      </c>
      <c r="DI1410" s="519">
        <v>0</v>
      </c>
      <c r="DJ1410" s="519">
        <v>0</v>
      </c>
      <c r="DK1410" s="519">
        <v>0</v>
      </c>
      <c r="DL1410" s="519">
        <v>0</v>
      </c>
      <c r="DM1410" s="519">
        <v>0</v>
      </c>
      <c r="DN1410" s="519">
        <v>0</v>
      </c>
      <c r="DO1410" s="519">
        <v>0</v>
      </c>
      <c r="DP1410" s="519">
        <v>0</v>
      </c>
      <c r="DQ1410" s="519">
        <v>0</v>
      </c>
      <c r="DR1410" s="519">
        <v>0</v>
      </c>
      <c r="DS1410" s="519">
        <v>0</v>
      </c>
      <c r="DT1410" s="519">
        <v>0</v>
      </c>
      <c r="DU1410" s="519">
        <v>0</v>
      </c>
      <c r="DV1410" s="519">
        <v>0</v>
      </c>
      <c r="DW1410" s="519">
        <v>0</v>
      </c>
      <c r="DX1410" s="519">
        <v>0</v>
      </c>
    </row>
    <row r="1411" spans="2:128" hidden="1">
      <c r="B1411" s="519" t="s">
        <v>1061</v>
      </c>
      <c r="C1411" s="519"/>
      <c r="D1411" s="519"/>
      <c r="E1411" s="519"/>
      <c r="F1411" s="519">
        <v>1</v>
      </c>
      <c r="G1411" s="519"/>
      <c r="H1411" s="519">
        <v>12</v>
      </c>
      <c r="I1411" s="519">
        <v>9</v>
      </c>
      <c r="J1411" s="519" t="str">
        <f t="shared" si="66"/>
        <v>SDN15011209</v>
      </c>
      <c r="K1411" s="519">
        <v>504</v>
      </c>
      <c r="M1411" s="337"/>
      <c r="N1411" s="519" t="s">
        <v>1061</v>
      </c>
      <c r="O1411" s="519" t="s">
        <v>1059</v>
      </c>
      <c r="P1411" s="519">
        <v>13</v>
      </c>
      <c r="Q1411" s="183" t="str">
        <f t="shared" si="67"/>
        <v>SDN150113</v>
      </c>
      <c r="R1411" s="519">
        <v>10000</v>
      </c>
      <c r="S1411" s="519">
        <v>10000</v>
      </c>
      <c r="T1411" s="519">
        <v>10000</v>
      </c>
      <c r="U1411" s="519">
        <v>10000</v>
      </c>
      <c r="V1411" s="519">
        <v>10000</v>
      </c>
      <c r="W1411" s="519">
        <v>10000</v>
      </c>
      <c r="X1411" s="519">
        <v>10000</v>
      </c>
      <c r="Y1411" s="519">
        <v>10000</v>
      </c>
      <c r="Z1411" s="519">
        <v>10000</v>
      </c>
      <c r="AA1411" s="519">
        <v>10000</v>
      </c>
      <c r="AB1411" s="519">
        <v>10000</v>
      </c>
      <c r="AC1411" s="519">
        <v>10000</v>
      </c>
      <c r="AD1411" s="519">
        <v>10000</v>
      </c>
      <c r="AE1411" s="519">
        <v>10000</v>
      </c>
      <c r="AF1411" s="519">
        <v>10000</v>
      </c>
      <c r="AG1411" s="519">
        <v>10000</v>
      </c>
      <c r="AH1411" s="519">
        <v>10000</v>
      </c>
      <c r="AI1411" s="519">
        <v>10000</v>
      </c>
      <c r="AJ1411" s="519">
        <v>10000</v>
      </c>
      <c r="AK1411" s="519">
        <v>10000</v>
      </c>
      <c r="AL1411" s="519">
        <v>10000</v>
      </c>
      <c r="AM1411" s="519">
        <v>10000</v>
      </c>
      <c r="AN1411" s="519">
        <v>10000</v>
      </c>
      <c r="AO1411" s="519">
        <v>10000</v>
      </c>
      <c r="AP1411" s="519">
        <v>10000</v>
      </c>
      <c r="AQ1411" s="519">
        <v>10000</v>
      </c>
      <c r="AR1411" s="519">
        <v>10000</v>
      </c>
      <c r="AS1411" s="519">
        <v>10000</v>
      </c>
      <c r="AT1411" s="519">
        <v>10000</v>
      </c>
      <c r="AU1411" s="519">
        <v>10000</v>
      </c>
      <c r="AV1411" s="519">
        <v>0</v>
      </c>
      <c r="AW1411" s="519">
        <v>0</v>
      </c>
      <c r="AX1411" s="519">
        <v>0</v>
      </c>
      <c r="AY1411" s="519">
        <v>0</v>
      </c>
      <c r="AZ1411" s="519">
        <v>0</v>
      </c>
      <c r="BA1411" s="519">
        <v>0</v>
      </c>
      <c r="BB1411" s="519">
        <v>0</v>
      </c>
      <c r="BC1411" s="519">
        <v>0</v>
      </c>
      <c r="BD1411" s="519">
        <v>0</v>
      </c>
      <c r="BE1411" s="519">
        <v>0</v>
      </c>
      <c r="BF1411" s="519">
        <v>0</v>
      </c>
      <c r="BG1411" s="519">
        <v>0</v>
      </c>
      <c r="BH1411" s="519">
        <v>0</v>
      </c>
      <c r="BI1411" s="519">
        <v>0</v>
      </c>
      <c r="BJ1411" s="519">
        <v>0</v>
      </c>
      <c r="BK1411" s="519">
        <v>0</v>
      </c>
      <c r="BL1411" s="519">
        <v>0</v>
      </c>
      <c r="BM1411" s="519">
        <v>0</v>
      </c>
      <c r="BN1411" s="519">
        <v>0</v>
      </c>
      <c r="BO1411" s="519">
        <v>0</v>
      </c>
      <c r="BP1411" s="519">
        <v>0</v>
      </c>
      <c r="BQ1411" s="519">
        <v>0</v>
      </c>
      <c r="BR1411" s="519">
        <v>0</v>
      </c>
      <c r="BS1411" s="519">
        <v>0</v>
      </c>
      <c r="BT1411" s="519">
        <v>0</v>
      </c>
      <c r="BU1411" s="519">
        <v>0</v>
      </c>
      <c r="BV1411" s="519">
        <v>0</v>
      </c>
      <c r="BW1411" s="519">
        <v>0</v>
      </c>
      <c r="BX1411" s="519">
        <v>0</v>
      </c>
      <c r="BY1411" s="519">
        <v>0</v>
      </c>
      <c r="BZ1411" s="519">
        <v>0</v>
      </c>
      <c r="CA1411" s="519">
        <v>0</v>
      </c>
      <c r="CB1411" s="519">
        <v>0</v>
      </c>
      <c r="CC1411" s="519">
        <v>0</v>
      </c>
      <c r="CD1411" s="519">
        <v>0</v>
      </c>
      <c r="CE1411" s="519">
        <v>0</v>
      </c>
      <c r="CF1411" s="519">
        <v>0</v>
      </c>
      <c r="CG1411" s="519">
        <v>0</v>
      </c>
      <c r="CH1411" s="519">
        <v>0</v>
      </c>
      <c r="CI1411" s="519">
        <v>0</v>
      </c>
      <c r="CJ1411" s="519">
        <v>0</v>
      </c>
      <c r="CK1411" s="519">
        <v>0</v>
      </c>
      <c r="CL1411" s="519">
        <v>0</v>
      </c>
      <c r="CM1411" s="519">
        <v>0</v>
      </c>
      <c r="CN1411" s="519">
        <v>0</v>
      </c>
      <c r="CO1411" s="519">
        <v>0</v>
      </c>
      <c r="CP1411" s="519">
        <v>0</v>
      </c>
      <c r="CQ1411" s="519">
        <v>0</v>
      </c>
      <c r="CR1411" s="519">
        <v>0</v>
      </c>
      <c r="CS1411" s="519">
        <v>0</v>
      </c>
      <c r="CT1411" s="519">
        <v>0</v>
      </c>
      <c r="CU1411" s="519">
        <v>0</v>
      </c>
      <c r="CV1411" s="519">
        <v>0</v>
      </c>
      <c r="CW1411" s="519">
        <v>0</v>
      </c>
      <c r="CX1411" s="519">
        <v>0</v>
      </c>
      <c r="CY1411" s="519">
        <v>0</v>
      </c>
      <c r="CZ1411" s="519">
        <v>0</v>
      </c>
      <c r="DA1411" s="519">
        <v>0</v>
      </c>
      <c r="DB1411" s="519">
        <v>0</v>
      </c>
      <c r="DC1411" s="519">
        <v>0</v>
      </c>
      <c r="DD1411" s="519">
        <v>0</v>
      </c>
      <c r="DE1411" s="519">
        <v>0</v>
      </c>
      <c r="DF1411" s="519">
        <v>0</v>
      </c>
      <c r="DG1411" s="519">
        <v>0</v>
      </c>
      <c r="DH1411" s="519">
        <v>0</v>
      </c>
      <c r="DI1411" s="519">
        <v>0</v>
      </c>
      <c r="DJ1411" s="519">
        <v>0</v>
      </c>
      <c r="DK1411" s="519">
        <v>0</v>
      </c>
      <c r="DL1411" s="519">
        <v>0</v>
      </c>
      <c r="DM1411" s="519">
        <v>0</v>
      </c>
      <c r="DN1411" s="519">
        <v>0</v>
      </c>
      <c r="DO1411" s="519">
        <v>0</v>
      </c>
      <c r="DP1411" s="519">
        <v>0</v>
      </c>
      <c r="DQ1411" s="519">
        <v>0</v>
      </c>
      <c r="DR1411" s="519">
        <v>0</v>
      </c>
      <c r="DS1411" s="519">
        <v>0</v>
      </c>
      <c r="DT1411" s="519">
        <v>0</v>
      </c>
      <c r="DU1411" s="519">
        <v>0</v>
      </c>
      <c r="DV1411" s="519">
        <v>0</v>
      </c>
      <c r="DW1411" s="519">
        <v>0</v>
      </c>
      <c r="DX1411" s="519">
        <v>0</v>
      </c>
    </row>
    <row r="1412" spans="2:128" hidden="1">
      <c r="B1412" s="519" t="s">
        <v>1061</v>
      </c>
      <c r="C1412" s="519"/>
      <c r="D1412" s="519"/>
      <c r="E1412" s="519"/>
      <c r="F1412" s="519">
        <v>1</v>
      </c>
      <c r="G1412" s="519"/>
      <c r="H1412" s="519">
        <v>12</v>
      </c>
      <c r="I1412" s="519">
        <v>10</v>
      </c>
      <c r="J1412" s="519" t="str">
        <f t="shared" ref="J1412:J1475" si="68">B1412&amp;TEXT(F1412,"00")&amp;TEXT(H1412,"00")&amp;TEXT(I1412,"00")</f>
        <v>SDN15011210</v>
      </c>
      <c r="K1412" s="519">
        <v>504</v>
      </c>
      <c r="M1412" s="337"/>
      <c r="N1412" s="519" t="s">
        <v>1061</v>
      </c>
      <c r="O1412" s="519" t="s">
        <v>1059</v>
      </c>
      <c r="P1412" s="519">
        <v>14</v>
      </c>
      <c r="Q1412" s="183" t="str">
        <f t="shared" si="67"/>
        <v>SDN150114</v>
      </c>
      <c r="R1412" s="519">
        <v>10000</v>
      </c>
      <c r="S1412" s="519">
        <v>10000</v>
      </c>
      <c r="T1412" s="519">
        <v>10000</v>
      </c>
      <c r="U1412" s="519">
        <v>10000</v>
      </c>
      <c r="V1412" s="519">
        <v>10000</v>
      </c>
      <c r="W1412" s="519">
        <v>10000</v>
      </c>
      <c r="X1412" s="519">
        <v>10000</v>
      </c>
      <c r="Y1412" s="519">
        <v>10000</v>
      </c>
      <c r="Z1412" s="519">
        <v>10000</v>
      </c>
      <c r="AA1412" s="519">
        <v>10000</v>
      </c>
      <c r="AB1412" s="519">
        <v>10000</v>
      </c>
      <c r="AC1412" s="519">
        <v>10000</v>
      </c>
      <c r="AD1412" s="519">
        <v>10000</v>
      </c>
      <c r="AE1412" s="519">
        <v>10000</v>
      </c>
      <c r="AF1412" s="519">
        <v>10000</v>
      </c>
      <c r="AG1412" s="519">
        <v>10000</v>
      </c>
      <c r="AH1412" s="519">
        <v>10000</v>
      </c>
      <c r="AI1412" s="519">
        <v>10000</v>
      </c>
      <c r="AJ1412" s="519">
        <v>10000</v>
      </c>
      <c r="AK1412" s="519">
        <v>10000</v>
      </c>
      <c r="AL1412" s="519">
        <v>10000</v>
      </c>
      <c r="AM1412" s="519">
        <v>10000</v>
      </c>
      <c r="AN1412" s="519">
        <v>10000</v>
      </c>
      <c r="AO1412" s="519">
        <v>10000</v>
      </c>
      <c r="AP1412" s="519">
        <v>10000</v>
      </c>
      <c r="AQ1412" s="519">
        <v>10000</v>
      </c>
      <c r="AR1412" s="519">
        <v>10000</v>
      </c>
      <c r="AS1412" s="519">
        <v>10000</v>
      </c>
      <c r="AT1412" s="519">
        <v>10000</v>
      </c>
      <c r="AU1412" s="519">
        <v>10000</v>
      </c>
      <c r="AV1412" s="519">
        <v>0</v>
      </c>
      <c r="AW1412" s="519">
        <v>0</v>
      </c>
      <c r="AX1412" s="519">
        <v>0</v>
      </c>
      <c r="AY1412" s="519">
        <v>0</v>
      </c>
      <c r="AZ1412" s="519">
        <v>0</v>
      </c>
      <c r="BA1412" s="519">
        <v>0</v>
      </c>
      <c r="BB1412" s="519">
        <v>0</v>
      </c>
      <c r="BC1412" s="519">
        <v>0</v>
      </c>
      <c r="BD1412" s="519">
        <v>0</v>
      </c>
      <c r="BE1412" s="519">
        <v>0</v>
      </c>
      <c r="BF1412" s="519">
        <v>0</v>
      </c>
      <c r="BG1412" s="519">
        <v>0</v>
      </c>
      <c r="BH1412" s="519">
        <v>0</v>
      </c>
      <c r="BI1412" s="519">
        <v>0</v>
      </c>
      <c r="BJ1412" s="519">
        <v>0</v>
      </c>
      <c r="BK1412" s="519">
        <v>0</v>
      </c>
      <c r="BL1412" s="519">
        <v>0</v>
      </c>
      <c r="BM1412" s="519">
        <v>0</v>
      </c>
      <c r="BN1412" s="519">
        <v>0</v>
      </c>
      <c r="BO1412" s="519">
        <v>0</v>
      </c>
      <c r="BP1412" s="519">
        <v>0</v>
      </c>
      <c r="BQ1412" s="519">
        <v>0</v>
      </c>
      <c r="BR1412" s="519">
        <v>0</v>
      </c>
      <c r="BS1412" s="519">
        <v>0</v>
      </c>
      <c r="BT1412" s="519">
        <v>0</v>
      </c>
      <c r="BU1412" s="519">
        <v>0</v>
      </c>
      <c r="BV1412" s="519">
        <v>0</v>
      </c>
      <c r="BW1412" s="519">
        <v>0</v>
      </c>
      <c r="BX1412" s="519">
        <v>0</v>
      </c>
      <c r="BY1412" s="519">
        <v>0</v>
      </c>
      <c r="BZ1412" s="519">
        <v>0</v>
      </c>
      <c r="CA1412" s="519">
        <v>0</v>
      </c>
      <c r="CB1412" s="519">
        <v>0</v>
      </c>
      <c r="CC1412" s="519">
        <v>0</v>
      </c>
      <c r="CD1412" s="519">
        <v>0</v>
      </c>
      <c r="CE1412" s="519">
        <v>0</v>
      </c>
      <c r="CF1412" s="519">
        <v>0</v>
      </c>
      <c r="CG1412" s="519">
        <v>0</v>
      </c>
      <c r="CH1412" s="519">
        <v>0</v>
      </c>
      <c r="CI1412" s="519">
        <v>0</v>
      </c>
      <c r="CJ1412" s="519">
        <v>0</v>
      </c>
      <c r="CK1412" s="519">
        <v>0</v>
      </c>
      <c r="CL1412" s="519">
        <v>0</v>
      </c>
      <c r="CM1412" s="519">
        <v>0</v>
      </c>
      <c r="CN1412" s="519">
        <v>0</v>
      </c>
      <c r="CO1412" s="519">
        <v>0</v>
      </c>
      <c r="CP1412" s="519">
        <v>0</v>
      </c>
      <c r="CQ1412" s="519">
        <v>0</v>
      </c>
      <c r="CR1412" s="519">
        <v>0</v>
      </c>
      <c r="CS1412" s="519">
        <v>0</v>
      </c>
      <c r="CT1412" s="519">
        <v>0</v>
      </c>
      <c r="CU1412" s="519">
        <v>0</v>
      </c>
      <c r="CV1412" s="519">
        <v>0</v>
      </c>
      <c r="CW1412" s="519">
        <v>0</v>
      </c>
      <c r="CX1412" s="519">
        <v>0</v>
      </c>
      <c r="CY1412" s="519">
        <v>0</v>
      </c>
      <c r="CZ1412" s="519">
        <v>0</v>
      </c>
      <c r="DA1412" s="519">
        <v>0</v>
      </c>
      <c r="DB1412" s="519">
        <v>0</v>
      </c>
      <c r="DC1412" s="519">
        <v>0</v>
      </c>
      <c r="DD1412" s="519">
        <v>0</v>
      </c>
      <c r="DE1412" s="519">
        <v>0</v>
      </c>
      <c r="DF1412" s="519">
        <v>0</v>
      </c>
      <c r="DG1412" s="519">
        <v>0</v>
      </c>
      <c r="DH1412" s="519">
        <v>0</v>
      </c>
      <c r="DI1412" s="519">
        <v>0</v>
      </c>
      <c r="DJ1412" s="519">
        <v>0</v>
      </c>
      <c r="DK1412" s="519">
        <v>0</v>
      </c>
      <c r="DL1412" s="519">
        <v>0</v>
      </c>
      <c r="DM1412" s="519">
        <v>0</v>
      </c>
      <c r="DN1412" s="519">
        <v>0</v>
      </c>
      <c r="DO1412" s="519">
        <v>0</v>
      </c>
      <c r="DP1412" s="519">
        <v>0</v>
      </c>
      <c r="DQ1412" s="519">
        <v>0</v>
      </c>
      <c r="DR1412" s="519">
        <v>0</v>
      </c>
      <c r="DS1412" s="519">
        <v>0</v>
      </c>
      <c r="DT1412" s="519">
        <v>0</v>
      </c>
      <c r="DU1412" s="519">
        <v>0</v>
      </c>
      <c r="DV1412" s="519">
        <v>0</v>
      </c>
      <c r="DW1412" s="519">
        <v>0</v>
      </c>
      <c r="DX1412" s="519">
        <v>0</v>
      </c>
    </row>
    <row r="1413" spans="2:128" hidden="1">
      <c r="B1413" s="519" t="s">
        <v>1061</v>
      </c>
      <c r="C1413" s="519"/>
      <c r="D1413" s="519"/>
      <c r="E1413" s="519"/>
      <c r="F1413" s="519">
        <v>1</v>
      </c>
      <c r="G1413" s="519"/>
      <c r="H1413" s="519">
        <v>12</v>
      </c>
      <c r="I1413" s="519">
        <v>11</v>
      </c>
      <c r="J1413" s="519" t="str">
        <f t="shared" si="68"/>
        <v>SDN15011211</v>
      </c>
      <c r="K1413" s="519">
        <v>504</v>
      </c>
      <c r="M1413" s="337"/>
      <c r="N1413" s="519" t="s">
        <v>1061</v>
      </c>
      <c r="O1413" s="519" t="s">
        <v>1059</v>
      </c>
      <c r="P1413" s="519">
        <v>15</v>
      </c>
      <c r="Q1413" s="183" t="str">
        <f t="shared" si="67"/>
        <v>SDN150115</v>
      </c>
      <c r="R1413" s="519">
        <v>10000</v>
      </c>
      <c r="S1413" s="519">
        <v>10000</v>
      </c>
      <c r="T1413" s="519">
        <v>10000</v>
      </c>
      <c r="U1413" s="519">
        <v>10000</v>
      </c>
      <c r="V1413" s="519">
        <v>10000</v>
      </c>
      <c r="W1413" s="519">
        <v>10000</v>
      </c>
      <c r="X1413" s="519">
        <v>10000</v>
      </c>
      <c r="Y1413" s="519">
        <v>10000</v>
      </c>
      <c r="Z1413" s="519">
        <v>10000</v>
      </c>
      <c r="AA1413" s="519">
        <v>10000</v>
      </c>
      <c r="AB1413" s="519">
        <v>10000</v>
      </c>
      <c r="AC1413" s="519">
        <v>10000</v>
      </c>
      <c r="AD1413" s="519">
        <v>10000</v>
      </c>
      <c r="AE1413" s="519">
        <v>10000</v>
      </c>
      <c r="AF1413" s="519">
        <v>10000</v>
      </c>
      <c r="AG1413" s="519">
        <v>10000</v>
      </c>
      <c r="AH1413" s="519">
        <v>10000</v>
      </c>
      <c r="AI1413" s="519">
        <v>10000</v>
      </c>
      <c r="AJ1413" s="519">
        <v>10000</v>
      </c>
      <c r="AK1413" s="519">
        <v>10000</v>
      </c>
      <c r="AL1413" s="519">
        <v>10000</v>
      </c>
      <c r="AM1413" s="519">
        <v>10000</v>
      </c>
      <c r="AN1413" s="519">
        <v>10000</v>
      </c>
      <c r="AO1413" s="519">
        <v>10000</v>
      </c>
      <c r="AP1413" s="519">
        <v>10000</v>
      </c>
      <c r="AQ1413" s="519">
        <v>10000</v>
      </c>
      <c r="AR1413" s="519">
        <v>10000</v>
      </c>
      <c r="AS1413" s="519">
        <v>10000</v>
      </c>
      <c r="AT1413" s="519">
        <v>10000</v>
      </c>
      <c r="AU1413" s="519">
        <v>10000</v>
      </c>
      <c r="AV1413" s="519">
        <v>0</v>
      </c>
      <c r="AW1413" s="519">
        <v>0</v>
      </c>
      <c r="AX1413" s="519">
        <v>0</v>
      </c>
      <c r="AY1413" s="519">
        <v>0</v>
      </c>
      <c r="AZ1413" s="519">
        <v>0</v>
      </c>
      <c r="BA1413" s="519">
        <v>0</v>
      </c>
      <c r="BB1413" s="519">
        <v>0</v>
      </c>
      <c r="BC1413" s="519">
        <v>0</v>
      </c>
      <c r="BD1413" s="519">
        <v>0</v>
      </c>
      <c r="BE1413" s="519">
        <v>0</v>
      </c>
      <c r="BF1413" s="519">
        <v>0</v>
      </c>
      <c r="BG1413" s="519">
        <v>0</v>
      </c>
      <c r="BH1413" s="519">
        <v>0</v>
      </c>
      <c r="BI1413" s="519">
        <v>0</v>
      </c>
      <c r="BJ1413" s="519">
        <v>0</v>
      </c>
      <c r="BK1413" s="519">
        <v>0</v>
      </c>
      <c r="BL1413" s="519">
        <v>0</v>
      </c>
      <c r="BM1413" s="519">
        <v>0</v>
      </c>
      <c r="BN1413" s="519">
        <v>0</v>
      </c>
      <c r="BO1413" s="519">
        <v>0</v>
      </c>
      <c r="BP1413" s="519">
        <v>0</v>
      </c>
      <c r="BQ1413" s="519">
        <v>0</v>
      </c>
      <c r="BR1413" s="519">
        <v>0</v>
      </c>
      <c r="BS1413" s="519">
        <v>0</v>
      </c>
      <c r="BT1413" s="519">
        <v>0</v>
      </c>
      <c r="BU1413" s="519">
        <v>0</v>
      </c>
      <c r="BV1413" s="519">
        <v>0</v>
      </c>
      <c r="BW1413" s="519">
        <v>0</v>
      </c>
      <c r="BX1413" s="519">
        <v>0</v>
      </c>
      <c r="BY1413" s="519">
        <v>0</v>
      </c>
      <c r="BZ1413" s="519">
        <v>0</v>
      </c>
      <c r="CA1413" s="519">
        <v>0</v>
      </c>
      <c r="CB1413" s="519">
        <v>0</v>
      </c>
      <c r="CC1413" s="519">
        <v>0</v>
      </c>
      <c r="CD1413" s="519">
        <v>0</v>
      </c>
      <c r="CE1413" s="519">
        <v>0</v>
      </c>
      <c r="CF1413" s="519">
        <v>0</v>
      </c>
      <c r="CG1413" s="519">
        <v>0</v>
      </c>
      <c r="CH1413" s="519">
        <v>0</v>
      </c>
      <c r="CI1413" s="519">
        <v>0</v>
      </c>
      <c r="CJ1413" s="519">
        <v>0</v>
      </c>
      <c r="CK1413" s="519">
        <v>0</v>
      </c>
      <c r="CL1413" s="519">
        <v>0</v>
      </c>
      <c r="CM1413" s="519">
        <v>0</v>
      </c>
      <c r="CN1413" s="519">
        <v>0</v>
      </c>
      <c r="CO1413" s="519">
        <v>0</v>
      </c>
      <c r="CP1413" s="519">
        <v>0</v>
      </c>
      <c r="CQ1413" s="519">
        <v>0</v>
      </c>
      <c r="CR1413" s="519">
        <v>0</v>
      </c>
      <c r="CS1413" s="519">
        <v>0</v>
      </c>
      <c r="CT1413" s="519">
        <v>0</v>
      </c>
      <c r="CU1413" s="519">
        <v>0</v>
      </c>
      <c r="CV1413" s="519">
        <v>0</v>
      </c>
      <c r="CW1413" s="519">
        <v>0</v>
      </c>
      <c r="CX1413" s="519">
        <v>0</v>
      </c>
      <c r="CY1413" s="519">
        <v>0</v>
      </c>
      <c r="CZ1413" s="519">
        <v>0</v>
      </c>
      <c r="DA1413" s="519">
        <v>0</v>
      </c>
      <c r="DB1413" s="519">
        <v>0</v>
      </c>
      <c r="DC1413" s="519">
        <v>0</v>
      </c>
      <c r="DD1413" s="519">
        <v>0</v>
      </c>
      <c r="DE1413" s="519">
        <v>0</v>
      </c>
      <c r="DF1413" s="519">
        <v>0</v>
      </c>
      <c r="DG1413" s="519">
        <v>0</v>
      </c>
      <c r="DH1413" s="519">
        <v>0</v>
      </c>
      <c r="DI1413" s="519">
        <v>0</v>
      </c>
      <c r="DJ1413" s="519">
        <v>0</v>
      </c>
      <c r="DK1413" s="519">
        <v>0</v>
      </c>
      <c r="DL1413" s="519">
        <v>0</v>
      </c>
      <c r="DM1413" s="519">
        <v>0</v>
      </c>
      <c r="DN1413" s="519">
        <v>0</v>
      </c>
      <c r="DO1413" s="519">
        <v>0</v>
      </c>
      <c r="DP1413" s="519">
        <v>0</v>
      </c>
      <c r="DQ1413" s="519">
        <v>0</v>
      </c>
      <c r="DR1413" s="519">
        <v>0</v>
      </c>
      <c r="DS1413" s="519">
        <v>0</v>
      </c>
      <c r="DT1413" s="519">
        <v>0</v>
      </c>
      <c r="DU1413" s="519">
        <v>0</v>
      </c>
      <c r="DV1413" s="519">
        <v>0</v>
      </c>
      <c r="DW1413" s="519">
        <v>0</v>
      </c>
      <c r="DX1413" s="519">
        <v>0</v>
      </c>
    </row>
    <row r="1414" spans="2:128" hidden="1">
      <c r="B1414" s="519" t="s">
        <v>1061</v>
      </c>
      <c r="C1414" s="519"/>
      <c r="D1414" s="519"/>
      <c r="E1414" s="519"/>
      <c r="F1414" s="519">
        <v>1</v>
      </c>
      <c r="G1414" s="519"/>
      <c r="H1414" s="519">
        <v>12</v>
      </c>
      <c r="I1414" s="519">
        <v>12</v>
      </c>
      <c r="J1414" s="519" t="str">
        <f t="shared" si="68"/>
        <v>SDN15011212</v>
      </c>
      <c r="K1414" s="519">
        <v>504</v>
      </c>
      <c r="M1414" s="337"/>
      <c r="N1414" s="519" t="s">
        <v>1061</v>
      </c>
      <c r="O1414" s="519" t="s">
        <v>1059</v>
      </c>
      <c r="P1414" s="519">
        <v>16</v>
      </c>
      <c r="Q1414" s="183" t="str">
        <f t="shared" si="67"/>
        <v>SDN150116</v>
      </c>
      <c r="R1414" s="519">
        <v>10000</v>
      </c>
      <c r="S1414" s="519">
        <v>10000</v>
      </c>
      <c r="T1414" s="519">
        <v>10000</v>
      </c>
      <c r="U1414" s="519">
        <v>10000</v>
      </c>
      <c r="V1414" s="519">
        <v>10000</v>
      </c>
      <c r="W1414" s="519">
        <v>10000</v>
      </c>
      <c r="X1414" s="519">
        <v>10000</v>
      </c>
      <c r="Y1414" s="519">
        <v>10000</v>
      </c>
      <c r="Z1414" s="519">
        <v>10000</v>
      </c>
      <c r="AA1414" s="519">
        <v>10000</v>
      </c>
      <c r="AB1414" s="519">
        <v>10000</v>
      </c>
      <c r="AC1414" s="519">
        <v>10000</v>
      </c>
      <c r="AD1414" s="519">
        <v>10000</v>
      </c>
      <c r="AE1414" s="519">
        <v>10000</v>
      </c>
      <c r="AF1414" s="519">
        <v>10000</v>
      </c>
      <c r="AG1414" s="519">
        <v>10000</v>
      </c>
      <c r="AH1414" s="519">
        <v>10000</v>
      </c>
      <c r="AI1414" s="519">
        <v>10000</v>
      </c>
      <c r="AJ1414" s="519">
        <v>10000</v>
      </c>
      <c r="AK1414" s="519">
        <v>10000</v>
      </c>
      <c r="AL1414" s="519">
        <v>10000</v>
      </c>
      <c r="AM1414" s="519">
        <v>10000</v>
      </c>
      <c r="AN1414" s="519">
        <v>10000</v>
      </c>
      <c r="AO1414" s="519">
        <v>10000</v>
      </c>
      <c r="AP1414" s="519">
        <v>10000</v>
      </c>
      <c r="AQ1414" s="519">
        <v>10000</v>
      </c>
      <c r="AR1414" s="519">
        <v>10000</v>
      </c>
      <c r="AS1414" s="519">
        <v>10000</v>
      </c>
      <c r="AT1414" s="519">
        <v>10000</v>
      </c>
      <c r="AU1414" s="519">
        <v>10000</v>
      </c>
      <c r="AV1414" s="519">
        <v>0</v>
      </c>
      <c r="AW1414" s="519">
        <v>0</v>
      </c>
      <c r="AX1414" s="519">
        <v>0</v>
      </c>
      <c r="AY1414" s="519">
        <v>0</v>
      </c>
      <c r="AZ1414" s="519">
        <v>0</v>
      </c>
      <c r="BA1414" s="519">
        <v>0</v>
      </c>
      <c r="BB1414" s="519">
        <v>0</v>
      </c>
      <c r="BC1414" s="519">
        <v>0</v>
      </c>
      <c r="BD1414" s="519">
        <v>0</v>
      </c>
      <c r="BE1414" s="519">
        <v>0</v>
      </c>
      <c r="BF1414" s="519">
        <v>0</v>
      </c>
      <c r="BG1414" s="519">
        <v>0</v>
      </c>
      <c r="BH1414" s="519">
        <v>0</v>
      </c>
      <c r="BI1414" s="519">
        <v>0</v>
      </c>
      <c r="BJ1414" s="519">
        <v>0</v>
      </c>
      <c r="BK1414" s="519">
        <v>0</v>
      </c>
      <c r="BL1414" s="519">
        <v>0</v>
      </c>
      <c r="BM1414" s="519">
        <v>0</v>
      </c>
      <c r="BN1414" s="519">
        <v>0</v>
      </c>
      <c r="BO1414" s="519">
        <v>0</v>
      </c>
      <c r="BP1414" s="519">
        <v>0</v>
      </c>
      <c r="BQ1414" s="519">
        <v>0</v>
      </c>
      <c r="BR1414" s="519">
        <v>0</v>
      </c>
      <c r="BS1414" s="519">
        <v>0</v>
      </c>
      <c r="BT1414" s="519">
        <v>0</v>
      </c>
      <c r="BU1414" s="519">
        <v>0</v>
      </c>
      <c r="BV1414" s="519">
        <v>0</v>
      </c>
      <c r="BW1414" s="519">
        <v>0</v>
      </c>
      <c r="BX1414" s="519">
        <v>0</v>
      </c>
      <c r="BY1414" s="519">
        <v>0</v>
      </c>
      <c r="BZ1414" s="519">
        <v>0</v>
      </c>
      <c r="CA1414" s="519">
        <v>0</v>
      </c>
      <c r="CB1414" s="519">
        <v>0</v>
      </c>
      <c r="CC1414" s="519">
        <v>0</v>
      </c>
      <c r="CD1414" s="519">
        <v>0</v>
      </c>
      <c r="CE1414" s="519">
        <v>0</v>
      </c>
      <c r="CF1414" s="519">
        <v>0</v>
      </c>
      <c r="CG1414" s="519">
        <v>0</v>
      </c>
      <c r="CH1414" s="519">
        <v>0</v>
      </c>
      <c r="CI1414" s="519">
        <v>0</v>
      </c>
      <c r="CJ1414" s="519">
        <v>0</v>
      </c>
      <c r="CK1414" s="519">
        <v>0</v>
      </c>
      <c r="CL1414" s="519">
        <v>0</v>
      </c>
      <c r="CM1414" s="519">
        <v>0</v>
      </c>
      <c r="CN1414" s="519">
        <v>0</v>
      </c>
      <c r="CO1414" s="519">
        <v>0</v>
      </c>
      <c r="CP1414" s="519">
        <v>0</v>
      </c>
      <c r="CQ1414" s="519">
        <v>0</v>
      </c>
      <c r="CR1414" s="519">
        <v>0</v>
      </c>
      <c r="CS1414" s="519">
        <v>0</v>
      </c>
      <c r="CT1414" s="519">
        <v>0</v>
      </c>
      <c r="CU1414" s="519">
        <v>0</v>
      </c>
      <c r="CV1414" s="519">
        <v>0</v>
      </c>
      <c r="CW1414" s="519">
        <v>0</v>
      </c>
      <c r="CX1414" s="519">
        <v>0</v>
      </c>
      <c r="CY1414" s="519">
        <v>0</v>
      </c>
      <c r="CZ1414" s="519">
        <v>0</v>
      </c>
      <c r="DA1414" s="519">
        <v>0</v>
      </c>
      <c r="DB1414" s="519">
        <v>0</v>
      </c>
      <c r="DC1414" s="519">
        <v>0</v>
      </c>
      <c r="DD1414" s="519">
        <v>0</v>
      </c>
      <c r="DE1414" s="519">
        <v>0</v>
      </c>
      <c r="DF1414" s="519">
        <v>0</v>
      </c>
      <c r="DG1414" s="519">
        <v>0</v>
      </c>
      <c r="DH1414" s="519">
        <v>0</v>
      </c>
      <c r="DI1414" s="519">
        <v>0</v>
      </c>
      <c r="DJ1414" s="519">
        <v>0</v>
      </c>
      <c r="DK1414" s="519">
        <v>0</v>
      </c>
      <c r="DL1414" s="519">
        <v>0</v>
      </c>
      <c r="DM1414" s="519">
        <v>0</v>
      </c>
      <c r="DN1414" s="519">
        <v>0</v>
      </c>
      <c r="DO1414" s="519">
        <v>0</v>
      </c>
      <c r="DP1414" s="519">
        <v>0</v>
      </c>
      <c r="DQ1414" s="519">
        <v>0</v>
      </c>
      <c r="DR1414" s="519">
        <v>0</v>
      </c>
      <c r="DS1414" s="519">
        <v>0</v>
      </c>
      <c r="DT1414" s="519">
        <v>0</v>
      </c>
      <c r="DU1414" s="519">
        <v>0</v>
      </c>
      <c r="DV1414" s="519">
        <v>0</v>
      </c>
      <c r="DW1414" s="519">
        <v>0</v>
      </c>
      <c r="DX1414" s="519">
        <v>0</v>
      </c>
    </row>
    <row r="1415" spans="2:128" hidden="1">
      <c r="B1415" s="519" t="s">
        <v>1061</v>
      </c>
      <c r="C1415" s="519"/>
      <c r="D1415" s="519"/>
      <c r="E1415" s="519"/>
      <c r="F1415" s="519">
        <v>1</v>
      </c>
      <c r="G1415" s="519"/>
      <c r="H1415" s="519">
        <v>12</v>
      </c>
      <c r="I1415" s="519">
        <v>13</v>
      </c>
      <c r="J1415" s="519" t="str">
        <f t="shared" si="68"/>
        <v>SDN15011213</v>
      </c>
      <c r="K1415" s="519">
        <v>504</v>
      </c>
      <c r="M1415" s="337"/>
      <c r="N1415" s="519" t="s">
        <v>1061</v>
      </c>
      <c r="O1415" s="519" t="s">
        <v>1059</v>
      </c>
      <c r="P1415" s="519">
        <v>17</v>
      </c>
      <c r="Q1415" s="183" t="str">
        <f t="shared" si="67"/>
        <v>SDN150117</v>
      </c>
      <c r="R1415" s="519">
        <v>10000</v>
      </c>
      <c r="S1415" s="519">
        <v>10000</v>
      </c>
      <c r="T1415" s="519">
        <v>10000</v>
      </c>
      <c r="U1415" s="519">
        <v>10000</v>
      </c>
      <c r="V1415" s="519">
        <v>10000</v>
      </c>
      <c r="W1415" s="519">
        <v>10000</v>
      </c>
      <c r="X1415" s="519">
        <v>10000</v>
      </c>
      <c r="Y1415" s="519">
        <v>10000</v>
      </c>
      <c r="Z1415" s="519">
        <v>10000</v>
      </c>
      <c r="AA1415" s="519">
        <v>10000</v>
      </c>
      <c r="AB1415" s="519">
        <v>10000</v>
      </c>
      <c r="AC1415" s="519">
        <v>10000</v>
      </c>
      <c r="AD1415" s="519">
        <v>10000</v>
      </c>
      <c r="AE1415" s="519">
        <v>10000</v>
      </c>
      <c r="AF1415" s="519">
        <v>10000</v>
      </c>
      <c r="AG1415" s="519">
        <v>10000</v>
      </c>
      <c r="AH1415" s="519">
        <v>10000</v>
      </c>
      <c r="AI1415" s="519">
        <v>10000</v>
      </c>
      <c r="AJ1415" s="519">
        <v>10000</v>
      </c>
      <c r="AK1415" s="519">
        <v>10000</v>
      </c>
      <c r="AL1415" s="519">
        <v>10000</v>
      </c>
      <c r="AM1415" s="519">
        <v>10000</v>
      </c>
      <c r="AN1415" s="519">
        <v>10000</v>
      </c>
      <c r="AO1415" s="519">
        <v>10000</v>
      </c>
      <c r="AP1415" s="519">
        <v>10000</v>
      </c>
      <c r="AQ1415" s="519">
        <v>10000</v>
      </c>
      <c r="AR1415" s="519">
        <v>10000</v>
      </c>
      <c r="AS1415" s="519">
        <v>10000</v>
      </c>
      <c r="AT1415" s="519">
        <v>10000</v>
      </c>
      <c r="AU1415" s="519">
        <v>10000</v>
      </c>
      <c r="AV1415" s="519">
        <v>0</v>
      </c>
      <c r="AW1415" s="519">
        <v>0</v>
      </c>
      <c r="AX1415" s="519">
        <v>0</v>
      </c>
      <c r="AY1415" s="519">
        <v>0</v>
      </c>
      <c r="AZ1415" s="519">
        <v>0</v>
      </c>
      <c r="BA1415" s="519">
        <v>0</v>
      </c>
      <c r="BB1415" s="519">
        <v>0</v>
      </c>
      <c r="BC1415" s="519">
        <v>0</v>
      </c>
      <c r="BD1415" s="519">
        <v>0</v>
      </c>
      <c r="BE1415" s="519">
        <v>0</v>
      </c>
      <c r="BF1415" s="519">
        <v>0</v>
      </c>
      <c r="BG1415" s="519">
        <v>0</v>
      </c>
      <c r="BH1415" s="519">
        <v>0</v>
      </c>
      <c r="BI1415" s="519">
        <v>0</v>
      </c>
      <c r="BJ1415" s="519">
        <v>0</v>
      </c>
      <c r="BK1415" s="519">
        <v>0</v>
      </c>
      <c r="BL1415" s="519">
        <v>0</v>
      </c>
      <c r="BM1415" s="519">
        <v>0</v>
      </c>
      <c r="BN1415" s="519">
        <v>0</v>
      </c>
      <c r="BO1415" s="519">
        <v>0</v>
      </c>
      <c r="BP1415" s="519">
        <v>0</v>
      </c>
      <c r="BQ1415" s="519">
        <v>0</v>
      </c>
      <c r="BR1415" s="519">
        <v>0</v>
      </c>
      <c r="BS1415" s="519">
        <v>0</v>
      </c>
      <c r="BT1415" s="519">
        <v>0</v>
      </c>
      <c r="BU1415" s="519">
        <v>0</v>
      </c>
      <c r="BV1415" s="519">
        <v>0</v>
      </c>
      <c r="BW1415" s="519">
        <v>0</v>
      </c>
      <c r="BX1415" s="519">
        <v>0</v>
      </c>
      <c r="BY1415" s="519">
        <v>0</v>
      </c>
      <c r="BZ1415" s="519">
        <v>0</v>
      </c>
      <c r="CA1415" s="519">
        <v>0</v>
      </c>
      <c r="CB1415" s="519">
        <v>0</v>
      </c>
      <c r="CC1415" s="519">
        <v>0</v>
      </c>
      <c r="CD1415" s="519">
        <v>0</v>
      </c>
      <c r="CE1415" s="519">
        <v>0</v>
      </c>
      <c r="CF1415" s="519">
        <v>0</v>
      </c>
      <c r="CG1415" s="519">
        <v>0</v>
      </c>
      <c r="CH1415" s="519">
        <v>0</v>
      </c>
      <c r="CI1415" s="519">
        <v>0</v>
      </c>
      <c r="CJ1415" s="519">
        <v>0</v>
      </c>
      <c r="CK1415" s="519">
        <v>0</v>
      </c>
      <c r="CL1415" s="519">
        <v>0</v>
      </c>
      <c r="CM1415" s="519">
        <v>0</v>
      </c>
      <c r="CN1415" s="519">
        <v>0</v>
      </c>
      <c r="CO1415" s="519">
        <v>0</v>
      </c>
      <c r="CP1415" s="519">
        <v>0</v>
      </c>
      <c r="CQ1415" s="519">
        <v>0</v>
      </c>
      <c r="CR1415" s="519">
        <v>0</v>
      </c>
      <c r="CS1415" s="519">
        <v>0</v>
      </c>
      <c r="CT1415" s="519">
        <v>0</v>
      </c>
      <c r="CU1415" s="519">
        <v>0</v>
      </c>
      <c r="CV1415" s="519">
        <v>0</v>
      </c>
      <c r="CW1415" s="519">
        <v>0</v>
      </c>
      <c r="CX1415" s="519">
        <v>0</v>
      </c>
      <c r="CY1415" s="519">
        <v>0</v>
      </c>
      <c r="CZ1415" s="519">
        <v>0</v>
      </c>
      <c r="DA1415" s="519">
        <v>0</v>
      </c>
      <c r="DB1415" s="519">
        <v>0</v>
      </c>
      <c r="DC1415" s="519">
        <v>0</v>
      </c>
      <c r="DD1415" s="519">
        <v>0</v>
      </c>
      <c r="DE1415" s="519">
        <v>0</v>
      </c>
      <c r="DF1415" s="519">
        <v>0</v>
      </c>
      <c r="DG1415" s="519">
        <v>0</v>
      </c>
      <c r="DH1415" s="519">
        <v>0</v>
      </c>
      <c r="DI1415" s="519">
        <v>0</v>
      </c>
      <c r="DJ1415" s="519">
        <v>0</v>
      </c>
      <c r="DK1415" s="519">
        <v>0</v>
      </c>
      <c r="DL1415" s="519">
        <v>0</v>
      </c>
      <c r="DM1415" s="519">
        <v>0</v>
      </c>
      <c r="DN1415" s="519">
        <v>0</v>
      </c>
      <c r="DO1415" s="519">
        <v>0</v>
      </c>
      <c r="DP1415" s="519">
        <v>0</v>
      </c>
      <c r="DQ1415" s="519">
        <v>0</v>
      </c>
      <c r="DR1415" s="519">
        <v>0</v>
      </c>
      <c r="DS1415" s="519">
        <v>0</v>
      </c>
      <c r="DT1415" s="519">
        <v>0</v>
      </c>
      <c r="DU1415" s="519">
        <v>0</v>
      </c>
      <c r="DV1415" s="519">
        <v>0</v>
      </c>
      <c r="DW1415" s="519">
        <v>0</v>
      </c>
      <c r="DX1415" s="519">
        <v>0</v>
      </c>
    </row>
    <row r="1416" spans="2:128" hidden="1">
      <c r="B1416" s="519" t="s">
        <v>1061</v>
      </c>
      <c r="C1416" s="519"/>
      <c r="D1416" s="519"/>
      <c r="E1416" s="519"/>
      <c r="F1416" s="519">
        <v>1</v>
      </c>
      <c r="G1416" s="519"/>
      <c r="H1416" s="519">
        <v>12</v>
      </c>
      <c r="I1416" s="519">
        <v>14</v>
      </c>
      <c r="J1416" s="519" t="str">
        <f t="shared" si="68"/>
        <v>SDN15011214</v>
      </c>
      <c r="K1416" s="519">
        <v>504</v>
      </c>
      <c r="M1416" s="337"/>
      <c r="N1416" s="519" t="s">
        <v>1061</v>
      </c>
      <c r="O1416" s="519" t="s">
        <v>1059</v>
      </c>
      <c r="P1416" s="519">
        <v>18</v>
      </c>
      <c r="Q1416" s="183" t="str">
        <f t="shared" si="67"/>
        <v>SDN150118</v>
      </c>
      <c r="R1416" s="519">
        <v>10000</v>
      </c>
      <c r="S1416" s="519">
        <v>10000</v>
      </c>
      <c r="T1416" s="519">
        <v>10000</v>
      </c>
      <c r="U1416" s="519">
        <v>10000</v>
      </c>
      <c r="V1416" s="519">
        <v>10000</v>
      </c>
      <c r="W1416" s="519">
        <v>10000</v>
      </c>
      <c r="X1416" s="519">
        <v>10000</v>
      </c>
      <c r="Y1416" s="519">
        <v>10000</v>
      </c>
      <c r="Z1416" s="519">
        <v>10000</v>
      </c>
      <c r="AA1416" s="519">
        <v>10000</v>
      </c>
      <c r="AB1416" s="519">
        <v>10000</v>
      </c>
      <c r="AC1416" s="519">
        <v>10000</v>
      </c>
      <c r="AD1416" s="519">
        <v>10000</v>
      </c>
      <c r="AE1416" s="519">
        <v>10000</v>
      </c>
      <c r="AF1416" s="519">
        <v>10000</v>
      </c>
      <c r="AG1416" s="519">
        <v>10000</v>
      </c>
      <c r="AH1416" s="519">
        <v>10000</v>
      </c>
      <c r="AI1416" s="519">
        <v>10000</v>
      </c>
      <c r="AJ1416" s="519">
        <v>10000</v>
      </c>
      <c r="AK1416" s="519">
        <v>10000</v>
      </c>
      <c r="AL1416" s="519">
        <v>10000</v>
      </c>
      <c r="AM1416" s="519">
        <v>10000</v>
      </c>
      <c r="AN1416" s="519">
        <v>10000</v>
      </c>
      <c r="AO1416" s="519">
        <v>10000</v>
      </c>
      <c r="AP1416" s="519">
        <v>10000</v>
      </c>
      <c r="AQ1416" s="519">
        <v>10000</v>
      </c>
      <c r="AR1416" s="519">
        <v>10000</v>
      </c>
      <c r="AS1416" s="519">
        <v>10000</v>
      </c>
      <c r="AT1416" s="519">
        <v>10000</v>
      </c>
      <c r="AU1416" s="519">
        <v>10000</v>
      </c>
      <c r="AV1416" s="519">
        <v>0</v>
      </c>
      <c r="AW1416" s="519">
        <v>0</v>
      </c>
      <c r="AX1416" s="519">
        <v>0</v>
      </c>
      <c r="AY1416" s="519">
        <v>0</v>
      </c>
      <c r="AZ1416" s="519">
        <v>0</v>
      </c>
      <c r="BA1416" s="519">
        <v>0</v>
      </c>
      <c r="BB1416" s="519">
        <v>0</v>
      </c>
      <c r="BC1416" s="519">
        <v>0</v>
      </c>
      <c r="BD1416" s="519">
        <v>0</v>
      </c>
      <c r="BE1416" s="519">
        <v>0</v>
      </c>
      <c r="BF1416" s="519">
        <v>0</v>
      </c>
      <c r="BG1416" s="519">
        <v>0</v>
      </c>
      <c r="BH1416" s="519">
        <v>0</v>
      </c>
      <c r="BI1416" s="519">
        <v>0</v>
      </c>
      <c r="BJ1416" s="519">
        <v>0</v>
      </c>
      <c r="BK1416" s="519">
        <v>0</v>
      </c>
      <c r="BL1416" s="519">
        <v>0</v>
      </c>
      <c r="BM1416" s="519">
        <v>0</v>
      </c>
      <c r="BN1416" s="519">
        <v>0</v>
      </c>
      <c r="BO1416" s="519">
        <v>0</v>
      </c>
      <c r="BP1416" s="519">
        <v>0</v>
      </c>
      <c r="BQ1416" s="519">
        <v>0</v>
      </c>
      <c r="BR1416" s="519">
        <v>0</v>
      </c>
      <c r="BS1416" s="519">
        <v>0</v>
      </c>
      <c r="BT1416" s="519">
        <v>0</v>
      </c>
      <c r="BU1416" s="519">
        <v>0</v>
      </c>
      <c r="BV1416" s="519">
        <v>0</v>
      </c>
      <c r="BW1416" s="519">
        <v>0</v>
      </c>
      <c r="BX1416" s="519">
        <v>0</v>
      </c>
      <c r="BY1416" s="519">
        <v>0</v>
      </c>
      <c r="BZ1416" s="519">
        <v>0</v>
      </c>
      <c r="CA1416" s="519">
        <v>0</v>
      </c>
      <c r="CB1416" s="519">
        <v>0</v>
      </c>
      <c r="CC1416" s="519">
        <v>0</v>
      </c>
      <c r="CD1416" s="519">
        <v>0</v>
      </c>
      <c r="CE1416" s="519">
        <v>0</v>
      </c>
      <c r="CF1416" s="519">
        <v>0</v>
      </c>
      <c r="CG1416" s="519">
        <v>0</v>
      </c>
      <c r="CH1416" s="519">
        <v>0</v>
      </c>
      <c r="CI1416" s="519">
        <v>0</v>
      </c>
      <c r="CJ1416" s="519">
        <v>0</v>
      </c>
      <c r="CK1416" s="519">
        <v>0</v>
      </c>
      <c r="CL1416" s="519">
        <v>0</v>
      </c>
      <c r="CM1416" s="519">
        <v>0</v>
      </c>
      <c r="CN1416" s="519">
        <v>0</v>
      </c>
      <c r="CO1416" s="519">
        <v>0</v>
      </c>
      <c r="CP1416" s="519">
        <v>0</v>
      </c>
      <c r="CQ1416" s="519">
        <v>0</v>
      </c>
      <c r="CR1416" s="519">
        <v>0</v>
      </c>
      <c r="CS1416" s="519">
        <v>0</v>
      </c>
      <c r="CT1416" s="519">
        <v>0</v>
      </c>
      <c r="CU1416" s="519">
        <v>0</v>
      </c>
      <c r="CV1416" s="519">
        <v>0</v>
      </c>
      <c r="CW1416" s="519">
        <v>0</v>
      </c>
      <c r="CX1416" s="519">
        <v>0</v>
      </c>
      <c r="CY1416" s="519">
        <v>0</v>
      </c>
      <c r="CZ1416" s="519">
        <v>0</v>
      </c>
      <c r="DA1416" s="519">
        <v>0</v>
      </c>
      <c r="DB1416" s="519">
        <v>0</v>
      </c>
      <c r="DC1416" s="519">
        <v>0</v>
      </c>
      <c r="DD1416" s="519">
        <v>0</v>
      </c>
      <c r="DE1416" s="519">
        <v>0</v>
      </c>
      <c r="DF1416" s="519">
        <v>0</v>
      </c>
      <c r="DG1416" s="519">
        <v>0</v>
      </c>
      <c r="DH1416" s="519">
        <v>0</v>
      </c>
      <c r="DI1416" s="519">
        <v>0</v>
      </c>
      <c r="DJ1416" s="519">
        <v>0</v>
      </c>
      <c r="DK1416" s="519">
        <v>0</v>
      </c>
      <c r="DL1416" s="519">
        <v>0</v>
      </c>
      <c r="DM1416" s="519">
        <v>0</v>
      </c>
      <c r="DN1416" s="519">
        <v>0</v>
      </c>
      <c r="DO1416" s="519">
        <v>0</v>
      </c>
      <c r="DP1416" s="519">
        <v>0</v>
      </c>
      <c r="DQ1416" s="519">
        <v>0</v>
      </c>
      <c r="DR1416" s="519">
        <v>0</v>
      </c>
      <c r="DS1416" s="519">
        <v>0</v>
      </c>
      <c r="DT1416" s="519">
        <v>0</v>
      </c>
      <c r="DU1416" s="519">
        <v>0</v>
      </c>
      <c r="DV1416" s="519">
        <v>0</v>
      </c>
      <c r="DW1416" s="519">
        <v>0</v>
      </c>
      <c r="DX1416" s="519">
        <v>0</v>
      </c>
    </row>
    <row r="1417" spans="2:128" hidden="1">
      <c r="B1417" s="519" t="s">
        <v>1061</v>
      </c>
      <c r="C1417" s="519"/>
      <c r="D1417" s="519"/>
      <c r="E1417" s="519"/>
      <c r="F1417" s="519">
        <v>1</v>
      </c>
      <c r="G1417" s="519"/>
      <c r="H1417" s="519">
        <v>12</v>
      </c>
      <c r="I1417" s="519">
        <v>15</v>
      </c>
      <c r="J1417" s="519" t="str">
        <f t="shared" si="68"/>
        <v>SDN15011215</v>
      </c>
      <c r="K1417" s="519">
        <v>504</v>
      </c>
      <c r="M1417" s="337"/>
      <c r="N1417" s="519" t="s">
        <v>1061</v>
      </c>
      <c r="O1417" s="519" t="s">
        <v>1059</v>
      </c>
      <c r="P1417" s="519">
        <v>19</v>
      </c>
      <c r="Q1417" s="183" t="str">
        <f t="shared" si="67"/>
        <v>SDN150119</v>
      </c>
      <c r="R1417" s="519">
        <v>10000</v>
      </c>
      <c r="S1417" s="519">
        <v>10000</v>
      </c>
      <c r="T1417" s="519">
        <v>10000</v>
      </c>
      <c r="U1417" s="519">
        <v>10000</v>
      </c>
      <c r="V1417" s="519">
        <v>10000</v>
      </c>
      <c r="W1417" s="519">
        <v>10000</v>
      </c>
      <c r="X1417" s="519">
        <v>10000</v>
      </c>
      <c r="Y1417" s="519">
        <v>10000</v>
      </c>
      <c r="Z1417" s="519">
        <v>10000</v>
      </c>
      <c r="AA1417" s="519">
        <v>10000</v>
      </c>
      <c r="AB1417" s="519">
        <v>10000</v>
      </c>
      <c r="AC1417" s="519">
        <v>10000</v>
      </c>
      <c r="AD1417" s="519">
        <v>10000</v>
      </c>
      <c r="AE1417" s="519">
        <v>10000</v>
      </c>
      <c r="AF1417" s="519">
        <v>10000</v>
      </c>
      <c r="AG1417" s="519">
        <v>10000</v>
      </c>
      <c r="AH1417" s="519">
        <v>10000</v>
      </c>
      <c r="AI1417" s="519">
        <v>10000</v>
      </c>
      <c r="AJ1417" s="519">
        <v>10000</v>
      </c>
      <c r="AK1417" s="519">
        <v>10000</v>
      </c>
      <c r="AL1417" s="519">
        <v>10000</v>
      </c>
      <c r="AM1417" s="519">
        <v>10000</v>
      </c>
      <c r="AN1417" s="519">
        <v>10000</v>
      </c>
      <c r="AO1417" s="519">
        <v>10000</v>
      </c>
      <c r="AP1417" s="519">
        <v>10000</v>
      </c>
      <c r="AQ1417" s="519">
        <v>10000</v>
      </c>
      <c r="AR1417" s="519">
        <v>10000</v>
      </c>
      <c r="AS1417" s="519">
        <v>10000</v>
      </c>
      <c r="AT1417" s="519">
        <v>10000</v>
      </c>
      <c r="AU1417" s="519">
        <v>10000</v>
      </c>
      <c r="AV1417" s="519">
        <v>0</v>
      </c>
      <c r="AW1417" s="519">
        <v>0</v>
      </c>
      <c r="AX1417" s="519">
        <v>0</v>
      </c>
      <c r="AY1417" s="519">
        <v>0</v>
      </c>
      <c r="AZ1417" s="519">
        <v>0</v>
      </c>
      <c r="BA1417" s="519">
        <v>0</v>
      </c>
      <c r="BB1417" s="519">
        <v>0</v>
      </c>
      <c r="BC1417" s="519">
        <v>0</v>
      </c>
      <c r="BD1417" s="519">
        <v>0</v>
      </c>
      <c r="BE1417" s="519">
        <v>0</v>
      </c>
      <c r="BF1417" s="519">
        <v>0</v>
      </c>
      <c r="BG1417" s="519">
        <v>0</v>
      </c>
      <c r="BH1417" s="519">
        <v>0</v>
      </c>
      <c r="BI1417" s="519">
        <v>0</v>
      </c>
      <c r="BJ1417" s="519">
        <v>0</v>
      </c>
      <c r="BK1417" s="519">
        <v>0</v>
      </c>
      <c r="BL1417" s="519">
        <v>0</v>
      </c>
      <c r="BM1417" s="519">
        <v>0</v>
      </c>
      <c r="BN1417" s="519">
        <v>0</v>
      </c>
      <c r="BO1417" s="519">
        <v>0</v>
      </c>
      <c r="BP1417" s="519">
        <v>0</v>
      </c>
      <c r="BQ1417" s="519">
        <v>0</v>
      </c>
      <c r="BR1417" s="519">
        <v>0</v>
      </c>
      <c r="BS1417" s="519">
        <v>0</v>
      </c>
      <c r="BT1417" s="519">
        <v>0</v>
      </c>
      <c r="BU1417" s="519">
        <v>0</v>
      </c>
      <c r="BV1417" s="519">
        <v>0</v>
      </c>
      <c r="BW1417" s="519">
        <v>0</v>
      </c>
      <c r="BX1417" s="519">
        <v>0</v>
      </c>
      <c r="BY1417" s="519">
        <v>0</v>
      </c>
      <c r="BZ1417" s="519">
        <v>0</v>
      </c>
      <c r="CA1417" s="519">
        <v>0</v>
      </c>
      <c r="CB1417" s="519">
        <v>0</v>
      </c>
      <c r="CC1417" s="519">
        <v>0</v>
      </c>
      <c r="CD1417" s="519">
        <v>0</v>
      </c>
      <c r="CE1417" s="519">
        <v>0</v>
      </c>
      <c r="CF1417" s="519">
        <v>0</v>
      </c>
      <c r="CG1417" s="519">
        <v>0</v>
      </c>
      <c r="CH1417" s="519">
        <v>0</v>
      </c>
      <c r="CI1417" s="519">
        <v>0</v>
      </c>
      <c r="CJ1417" s="519">
        <v>0</v>
      </c>
      <c r="CK1417" s="519">
        <v>0</v>
      </c>
      <c r="CL1417" s="519">
        <v>0</v>
      </c>
      <c r="CM1417" s="519">
        <v>0</v>
      </c>
      <c r="CN1417" s="519">
        <v>0</v>
      </c>
      <c r="CO1417" s="519">
        <v>0</v>
      </c>
      <c r="CP1417" s="519">
        <v>0</v>
      </c>
      <c r="CQ1417" s="519">
        <v>0</v>
      </c>
      <c r="CR1417" s="519">
        <v>0</v>
      </c>
      <c r="CS1417" s="519">
        <v>0</v>
      </c>
      <c r="CT1417" s="519">
        <v>0</v>
      </c>
      <c r="CU1417" s="519">
        <v>0</v>
      </c>
      <c r="CV1417" s="519">
        <v>0</v>
      </c>
      <c r="CW1417" s="519">
        <v>0</v>
      </c>
      <c r="CX1417" s="519">
        <v>0</v>
      </c>
      <c r="CY1417" s="519">
        <v>0</v>
      </c>
      <c r="CZ1417" s="519">
        <v>0</v>
      </c>
      <c r="DA1417" s="519">
        <v>0</v>
      </c>
      <c r="DB1417" s="519">
        <v>0</v>
      </c>
      <c r="DC1417" s="519">
        <v>0</v>
      </c>
      <c r="DD1417" s="519">
        <v>0</v>
      </c>
      <c r="DE1417" s="519">
        <v>0</v>
      </c>
      <c r="DF1417" s="519">
        <v>0</v>
      </c>
      <c r="DG1417" s="519">
        <v>0</v>
      </c>
      <c r="DH1417" s="519">
        <v>0</v>
      </c>
      <c r="DI1417" s="519">
        <v>0</v>
      </c>
      <c r="DJ1417" s="519">
        <v>0</v>
      </c>
      <c r="DK1417" s="519">
        <v>0</v>
      </c>
      <c r="DL1417" s="519">
        <v>0</v>
      </c>
      <c r="DM1417" s="519">
        <v>0</v>
      </c>
      <c r="DN1417" s="519">
        <v>0</v>
      </c>
      <c r="DO1417" s="519">
        <v>0</v>
      </c>
      <c r="DP1417" s="519">
        <v>0</v>
      </c>
      <c r="DQ1417" s="519">
        <v>0</v>
      </c>
      <c r="DR1417" s="519">
        <v>0</v>
      </c>
      <c r="DS1417" s="519">
        <v>0</v>
      </c>
      <c r="DT1417" s="519">
        <v>0</v>
      </c>
      <c r="DU1417" s="519">
        <v>0</v>
      </c>
      <c r="DV1417" s="519">
        <v>0</v>
      </c>
      <c r="DW1417" s="519">
        <v>0</v>
      </c>
      <c r="DX1417" s="519">
        <v>0</v>
      </c>
    </row>
    <row r="1418" spans="2:128" hidden="1">
      <c r="B1418" s="519" t="s">
        <v>1061</v>
      </c>
      <c r="C1418" s="519"/>
      <c r="D1418" s="519"/>
      <c r="E1418" s="519"/>
      <c r="F1418" s="519">
        <v>1</v>
      </c>
      <c r="G1418" s="519"/>
      <c r="H1418" s="519">
        <v>13</v>
      </c>
      <c r="I1418" s="519">
        <v>1</v>
      </c>
      <c r="J1418" s="519" t="str">
        <f t="shared" si="68"/>
        <v>SDN15011301</v>
      </c>
      <c r="K1418" s="519">
        <v>635</v>
      </c>
      <c r="M1418" s="337"/>
      <c r="N1418" s="519" t="s">
        <v>1061</v>
      </c>
      <c r="O1418" s="519" t="s">
        <v>1059</v>
      </c>
      <c r="P1418" s="519">
        <v>20</v>
      </c>
      <c r="Q1418" s="183" t="str">
        <f t="shared" si="67"/>
        <v>SDN150120</v>
      </c>
      <c r="R1418" s="519">
        <v>10000</v>
      </c>
      <c r="S1418" s="519">
        <v>10000</v>
      </c>
      <c r="T1418" s="519">
        <v>10000</v>
      </c>
      <c r="U1418" s="519">
        <v>10000</v>
      </c>
      <c r="V1418" s="519">
        <v>10000</v>
      </c>
      <c r="W1418" s="519">
        <v>10000</v>
      </c>
      <c r="X1418" s="519">
        <v>10000</v>
      </c>
      <c r="Y1418" s="519">
        <v>10000</v>
      </c>
      <c r="Z1418" s="519">
        <v>10000</v>
      </c>
      <c r="AA1418" s="519">
        <v>10000</v>
      </c>
      <c r="AB1418" s="519">
        <v>10000</v>
      </c>
      <c r="AC1418" s="519">
        <v>10000</v>
      </c>
      <c r="AD1418" s="519">
        <v>10000</v>
      </c>
      <c r="AE1418" s="519">
        <v>10000</v>
      </c>
      <c r="AF1418" s="519">
        <v>10000</v>
      </c>
      <c r="AG1418" s="519">
        <v>10000</v>
      </c>
      <c r="AH1418" s="519">
        <v>10000</v>
      </c>
      <c r="AI1418" s="519">
        <v>10000</v>
      </c>
      <c r="AJ1418" s="519">
        <v>10000</v>
      </c>
      <c r="AK1418" s="519">
        <v>10000</v>
      </c>
      <c r="AL1418" s="519">
        <v>10000</v>
      </c>
      <c r="AM1418" s="519">
        <v>10000</v>
      </c>
      <c r="AN1418" s="519">
        <v>10000</v>
      </c>
      <c r="AO1418" s="519">
        <v>10000</v>
      </c>
      <c r="AP1418" s="519">
        <v>10000</v>
      </c>
      <c r="AQ1418" s="519">
        <v>10000</v>
      </c>
      <c r="AR1418" s="519">
        <v>10000</v>
      </c>
      <c r="AS1418" s="519">
        <v>10000</v>
      </c>
      <c r="AT1418" s="519">
        <v>10000</v>
      </c>
      <c r="AU1418" s="519">
        <v>10000</v>
      </c>
      <c r="AV1418" s="519">
        <v>0</v>
      </c>
      <c r="AW1418" s="519">
        <v>0</v>
      </c>
      <c r="AX1418" s="519">
        <v>0</v>
      </c>
      <c r="AY1418" s="519">
        <v>0</v>
      </c>
      <c r="AZ1418" s="519">
        <v>0</v>
      </c>
      <c r="BA1418" s="519">
        <v>0</v>
      </c>
      <c r="BB1418" s="519">
        <v>0</v>
      </c>
      <c r="BC1418" s="519">
        <v>0</v>
      </c>
      <c r="BD1418" s="519">
        <v>0</v>
      </c>
      <c r="BE1418" s="519">
        <v>0</v>
      </c>
      <c r="BF1418" s="519">
        <v>0</v>
      </c>
      <c r="BG1418" s="519">
        <v>0</v>
      </c>
      <c r="BH1418" s="519">
        <v>0</v>
      </c>
      <c r="BI1418" s="519">
        <v>0</v>
      </c>
      <c r="BJ1418" s="519">
        <v>0</v>
      </c>
      <c r="BK1418" s="519">
        <v>0</v>
      </c>
      <c r="BL1418" s="519">
        <v>0</v>
      </c>
      <c r="BM1418" s="519">
        <v>0</v>
      </c>
      <c r="BN1418" s="519">
        <v>0</v>
      </c>
      <c r="BO1418" s="519">
        <v>0</v>
      </c>
      <c r="BP1418" s="519">
        <v>0</v>
      </c>
      <c r="BQ1418" s="519">
        <v>0</v>
      </c>
      <c r="BR1418" s="519">
        <v>0</v>
      </c>
      <c r="BS1418" s="519">
        <v>0</v>
      </c>
      <c r="BT1418" s="519">
        <v>0</v>
      </c>
      <c r="BU1418" s="519">
        <v>0</v>
      </c>
      <c r="BV1418" s="519">
        <v>0</v>
      </c>
      <c r="BW1418" s="519">
        <v>0</v>
      </c>
      <c r="BX1418" s="519">
        <v>0</v>
      </c>
      <c r="BY1418" s="519">
        <v>0</v>
      </c>
      <c r="BZ1418" s="519">
        <v>0</v>
      </c>
      <c r="CA1418" s="519">
        <v>0</v>
      </c>
      <c r="CB1418" s="519">
        <v>0</v>
      </c>
      <c r="CC1418" s="519">
        <v>0</v>
      </c>
      <c r="CD1418" s="519">
        <v>0</v>
      </c>
      <c r="CE1418" s="519">
        <v>0</v>
      </c>
      <c r="CF1418" s="519">
        <v>0</v>
      </c>
      <c r="CG1418" s="519">
        <v>0</v>
      </c>
      <c r="CH1418" s="519">
        <v>0</v>
      </c>
      <c r="CI1418" s="519">
        <v>0</v>
      </c>
      <c r="CJ1418" s="519">
        <v>0</v>
      </c>
      <c r="CK1418" s="519">
        <v>0</v>
      </c>
      <c r="CL1418" s="519">
        <v>0</v>
      </c>
      <c r="CM1418" s="519">
        <v>0</v>
      </c>
      <c r="CN1418" s="519">
        <v>0</v>
      </c>
      <c r="CO1418" s="519">
        <v>0</v>
      </c>
      <c r="CP1418" s="519">
        <v>0</v>
      </c>
      <c r="CQ1418" s="519">
        <v>0</v>
      </c>
      <c r="CR1418" s="519">
        <v>0</v>
      </c>
      <c r="CS1418" s="519">
        <v>0</v>
      </c>
      <c r="CT1418" s="519">
        <v>0</v>
      </c>
      <c r="CU1418" s="519">
        <v>0</v>
      </c>
      <c r="CV1418" s="519">
        <v>0</v>
      </c>
      <c r="CW1418" s="519">
        <v>0</v>
      </c>
      <c r="CX1418" s="519">
        <v>0</v>
      </c>
      <c r="CY1418" s="519">
        <v>0</v>
      </c>
      <c r="CZ1418" s="519">
        <v>0</v>
      </c>
      <c r="DA1418" s="519">
        <v>0</v>
      </c>
      <c r="DB1418" s="519">
        <v>0</v>
      </c>
      <c r="DC1418" s="519">
        <v>0</v>
      </c>
      <c r="DD1418" s="519">
        <v>0</v>
      </c>
      <c r="DE1418" s="519">
        <v>0</v>
      </c>
      <c r="DF1418" s="519">
        <v>0</v>
      </c>
      <c r="DG1418" s="519">
        <v>0</v>
      </c>
      <c r="DH1418" s="519">
        <v>0</v>
      </c>
      <c r="DI1418" s="519">
        <v>0</v>
      </c>
      <c r="DJ1418" s="519">
        <v>0</v>
      </c>
      <c r="DK1418" s="519">
        <v>0</v>
      </c>
      <c r="DL1418" s="519">
        <v>0</v>
      </c>
      <c r="DM1418" s="519">
        <v>0</v>
      </c>
      <c r="DN1418" s="519">
        <v>0</v>
      </c>
      <c r="DO1418" s="519">
        <v>0</v>
      </c>
      <c r="DP1418" s="519">
        <v>0</v>
      </c>
      <c r="DQ1418" s="519">
        <v>0</v>
      </c>
      <c r="DR1418" s="519">
        <v>0</v>
      </c>
      <c r="DS1418" s="519">
        <v>0</v>
      </c>
      <c r="DT1418" s="519">
        <v>0</v>
      </c>
      <c r="DU1418" s="519">
        <v>0</v>
      </c>
      <c r="DV1418" s="519">
        <v>0</v>
      </c>
      <c r="DW1418" s="519">
        <v>0</v>
      </c>
      <c r="DX1418" s="519">
        <v>0</v>
      </c>
    </row>
    <row r="1419" spans="2:128" hidden="1">
      <c r="B1419" s="519" t="s">
        <v>1061</v>
      </c>
      <c r="C1419" s="519"/>
      <c r="D1419" s="519"/>
      <c r="E1419" s="519"/>
      <c r="F1419" s="519">
        <v>1</v>
      </c>
      <c r="G1419" s="519"/>
      <c r="H1419" s="519">
        <v>13</v>
      </c>
      <c r="I1419" s="519">
        <v>2</v>
      </c>
      <c r="J1419" s="519" t="str">
        <f t="shared" si="68"/>
        <v>SDN15011302</v>
      </c>
      <c r="K1419" s="519">
        <v>635</v>
      </c>
      <c r="M1419" s="337"/>
      <c r="N1419" s="519" t="s">
        <v>1061</v>
      </c>
      <c r="O1419" s="519" t="s">
        <v>1059</v>
      </c>
      <c r="P1419" s="519">
        <v>21</v>
      </c>
      <c r="Q1419" s="183" t="str">
        <f t="shared" si="67"/>
        <v>SDN150121</v>
      </c>
      <c r="R1419" s="519">
        <v>10000</v>
      </c>
      <c r="S1419" s="519">
        <v>10000</v>
      </c>
      <c r="T1419" s="519">
        <v>10000</v>
      </c>
      <c r="U1419" s="519">
        <v>10000</v>
      </c>
      <c r="V1419" s="519">
        <v>10000</v>
      </c>
      <c r="W1419" s="519">
        <v>10000</v>
      </c>
      <c r="X1419" s="519">
        <v>10000</v>
      </c>
      <c r="Y1419" s="519">
        <v>10000</v>
      </c>
      <c r="Z1419" s="519">
        <v>10000</v>
      </c>
      <c r="AA1419" s="519">
        <v>10000</v>
      </c>
      <c r="AB1419" s="519">
        <v>10000</v>
      </c>
      <c r="AC1419" s="519">
        <v>10000</v>
      </c>
      <c r="AD1419" s="519">
        <v>10000</v>
      </c>
      <c r="AE1419" s="519">
        <v>10000</v>
      </c>
      <c r="AF1419" s="519">
        <v>10000</v>
      </c>
      <c r="AG1419" s="519">
        <v>10000</v>
      </c>
      <c r="AH1419" s="519">
        <v>10000</v>
      </c>
      <c r="AI1419" s="519">
        <v>10000</v>
      </c>
      <c r="AJ1419" s="519">
        <v>10000</v>
      </c>
      <c r="AK1419" s="519">
        <v>10000</v>
      </c>
      <c r="AL1419" s="519">
        <v>10000</v>
      </c>
      <c r="AM1419" s="519">
        <v>10000</v>
      </c>
      <c r="AN1419" s="519">
        <v>10000</v>
      </c>
      <c r="AO1419" s="519">
        <v>10000</v>
      </c>
      <c r="AP1419" s="519">
        <v>10000</v>
      </c>
      <c r="AQ1419" s="519">
        <v>10000</v>
      </c>
      <c r="AR1419" s="519">
        <v>10000</v>
      </c>
      <c r="AS1419" s="519">
        <v>10000</v>
      </c>
      <c r="AT1419" s="519">
        <v>10000</v>
      </c>
      <c r="AU1419" s="519">
        <v>10000</v>
      </c>
      <c r="AV1419" s="519">
        <v>0</v>
      </c>
      <c r="AW1419" s="519">
        <v>0</v>
      </c>
      <c r="AX1419" s="519">
        <v>0</v>
      </c>
      <c r="AY1419" s="519">
        <v>0</v>
      </c>
      <c r="AZ1419" s="519">
        <v>0</v>
      </c>
      <c r="BA1419" s="519">
        <v>0</v>
      </c>
      <c r="BB1419" s="519">
        <v>0</v>
      </c>
      <c r="BC1419" s="519">
        <v>0</v>
      </c>
      <c r="BD1419" s="519">
        <v>0</v>
      </c>
      <c r="BE1419" s="519">
        <v>0</v>
      </c>
      <c r="BF1419" s="519">
        <v>0</v>
      </c>
      <c r="BG1419" s="519">
        <v>0</v>
      </c>
      <c r="BH1419" s="519">
        <v>0</v>
      </c>
      <c r="BI1419" s="519">
        <v>0</v>
      </c>
      <c r="BJ1419" s="519">
        <v>0</v>
      </c>
      <c r="BK1419" s="519">
        <v>0</v>
      </c>
      <c r="BL1419" s="519">
        <v>0</v>
      </c>
      <c r="BM1419" s="519">
        <v>0</v>
      </c>
      <c r="BN1419" s="519">
        <v>0</v>
      </c>
      <c r="BO1419" s="519">
        <v>0</v>
      </c>
      <c r="BP1419" s="519">
        <v>0</v>
      </c>
      <c r="BQ1419" s="519">
        <v>0</v>
      </c>
      <c r="BR1419" s="519">
        <v>0</v>
      </c>
      <c r="BS1419" s="519">
        <v>0</v>
      </c>
      <c r="BT1419" s="519">
        <v>0</v>
      </c>
      <c r="BU1419" s="519">
        <v>0</v>
      </c>
      <c r="BV1419" s="519">
        <v>0</v>
      </c>
      <c r="BW1419" s="519">
        <v>0</v>
      </c>
      <c r="BX1419" s="519">
        <v>0</v>
      </c>
      <c r="BY1419" s="519">
        <v>0</v>
      </c>
      <c r="BZ1419" s="519">
        <v>0</v>
      </c>
      <c r="CA1419" s="519">
        <v>0</v>
      </c>
      <c r="CB1419" s="519">
        <v>0</v>
      </c>
      <c r="CC1419" s="519">
        <v>0</v>
      </c>
      <c r="CD1419" s="519">
        <v>0</v>
      </c>
      <c r="CE1419" s="519">
        <v>0</v>
      </c>
      <c r="CF1419" s="519">
        <v>0</v>
      </c>
      <c r="CG1419" s="519">
        <v>0</v>
      </c>
      <c r="CH1419" s="519">
        <v>0</v>
      </c>
      <c r="CI1419" s="519">
        <v>0</v>
      </c>
      <c r="CJ1419" s="519">
        <v>0</v>
      </c>
      <c r="CK1419" s="519">
        <v>0</v>
      </c>
      <c r="CL1419" s="519">
        <v>0</v>
      </c>
      <c r="CM1419" s="519">
        <v>0</v>
      </c>
      <c r="CN1419" s="519">
        <v>0</v>
      </c>
      <c r="CO1419" s="519">
        <v>0</v>
      </c>
      <c r="CP1419" s="519">
        <v>0</v>
      </c>
      <c r="CQ1419" s="519">
        <v>0</v>
      </c>
      <c r="CR1419" s="519">
        <v>0</v>
      </c>
      <c r="CS1419" s="519">
        <v>0</v>
      </c>
      <c r="CT1419" s="519">
        <v>0</v>
      </c>
      <c r="CU1419" s="519">
        <v>0</v>
      </c>
      <c r="CV1419" s="519">
        <v>0</v>
      </c>
      <c r="CW1419" s="519">
        <v>0</v>
      </c>
      <c r="CX1419" s="519">
        <v>0</v>
      </c>
      <c r="CY1419" s="519">
        <v>0</v>
      </c>
      <c r="CZ1419" s="519">
        <v>0</v>
      </c>
      <c r="DA1419" s="519">
        <v>0</v>
      </c>
      <c r="DB1419" s="519">
        <v>0</v>
      </c>
      <c r="DC1419" s="519">
        <v>0</v>
      </c>
      <c r="DD1419" s="519">
        <v>0</v>
      </c>
      <c r="DE1419" s="519">
        <v>0</v>
      </c>
      <c r="DF1419" s="519">
        <v>0</v>
      </c>
      <c r="DG1419" s="519">
        <v>0</v>
      </c>
      <c r="DH1419" s="519">
        <v>0</v>
      </c>
      <c r="DI1419" s="519">
        <v>0</v>
      </c>
      <c r="DJ1419" s="519">
        <v>0</v>
      </c>
      <c r="DK1419" s="519">
        <v>0</v>
      </c>
      <c r="DL1419" s="519">
        <v>0</v>
      </c>
      <c r="DM1419" s="519">
        <v>0</v>
      </c>
      <c r="DN1419" s="519">
        <v>0</v>
      </c>
      <c r="DO1419" s="519">
        <v>0</v>
      </c>
      <c r="DP1419" s="519">
        <v>0</v>
      </c>
      <c r="DQ1419" s="519">
        <v>0</v>
      </c>
      <c r="DR1419" s="519">
        <v>0</v>
      </c>
      <c r="DS1419" s="519">
        <v>0</v>
      </c>
      <c r="DT1419" s="519">
        <v>0</v>
      </c>
      <c r="DU1419" s="519">
        <v>0</v>
      </c>
      <c r="DV1419" s="519">
        <v>0</v>
      </c>
      <c r="DW1419" s="519">
        <v>0</v>
      </c>
      <c r="DX1419" s="519">
        <v>0</v>
      </c>
    </row>
    <row r="1420" spans="2:128" hidden="1">
      <c r="B1420" s="519" t="s">
        <v>1061</v>
      </c>
      <c r="C1420" s="519"/>
      <c r="D1420" s="519"/>
      <c r="E1420" s="519"/>
      <c r="F1420" s="519">
        <v>1</v>
      </c>
      <c r="G1420" s="519"/>
      <c r="H1420" s="519">
        <v>13</v>
      </c>
      <c r="I1420" s="519">
        <v>3</v>
      </c>
      <c r="J1420" s="519" t="str">
        <f t="shared" si="68"/>
        <v>SDN15011303</v>
      </c>
      <c r="K1420" s="519">
        <v>635</v>
      </c>
      <c r="M1420" s="337"/>
      <c r="N1420" s="519" t="s">
        <v>1061</v>
      </c>
      <c r="O1420" s="519" t="s">
        <v>1059</v>
      </c>
      <c r="P1420" s="519">
        <v>22</v>
      </c>
      <c r="Q1420" s="183" t="str">
        <f t="shared" si="67"/>
        <v>SDN150122</v>
      </c>
      <c r="R1420" s="519">
        <v>10000</v>
      </c>
      <c r="S1420" s="519">
        <v>10000</v>
      </c>
      <c r="T1420" s="519">
        <v>10000</v>
      </c>
      <c r="U1420" s="519">
        <v>10000</v>
      </c>
      <c r="V1420" s="519">
        <v>10000</v>
      </c>
      <c r="W1420" s="519">
        <v>10000</v>
      </c>
      <c r="X1420" s="519">
        <v>10000</v>
      </c>
      <c r="Y1420" s="519">
        <v>10000</v>
      </c>
      <c r="Z1420" s="519">
        <v>10000</v>
      </c>
      <c r="AA1420" s="519">
        <v>10000</v>
      </c>
      <c r="AB1420" s="519">
        <v>10000</v>
      </c>
      <c r="AC1420" s="519">
        <v>10000</v>
      </c>
      <c r="AD1420" s="519">
        <v>10000</v>
      </c>
      <c r="AE1420" s="519">
        <v>10000</v>
      </c>
      <c r="AF1420" s="519">
        <v>10000</v>
      </c>
      <c r="AG1420" s="519">
        <v>10000</v>
      </c>
      <c r="AH1420" s="519">
        <v>10000</v>
      </c>
      <c r="AI1420" s="519">
        <v>10000</v>
      </c>
      <c r="AJ1420" s="519">
        <v>10000</v>
      </c>
      <c r="AK1420" s="519">
        <v>10000</v>
      </c>
      <c r="AL1420" s="519">
        <v>10000</v>
      </c>
      <c r="AM1420" s="519">
        <v>10000</v>
      </c>
      <c r="AN1420" s="519">
        <v>10000</v>
      </c>
      <c r="AO1420" s="519">
        <v>10000</v>
      </c>
      <c r="AP1420" s="519">
        <v>10000</v>
      </c>
      <c r="AQ1420" s="519">
        <v>10000</v>
      </c>
      <c r="AR1420" s="519">
        <v>10000</v>
      </c>
      <c r="AS1420" s="519">
        <v>10000</v>
      </c>
      <c r="AT1420" s="519">
        <v>10000</v>
      </c>
      <c r="AU1420" s="519">
        <v>10000</v>
      </c>
      <c r="AV1420" s="519">
        <v>0</v>
      </c>
      <c r="AW1420" s="519">
        <v>0</v>
      </c>
      <c r="AX1420" s="519">
        <v>0</v>
      </c>
      <c r="AY1420" s="519">
        <v>0</v>
      </c>
      <c r="AZ1420" s="519">
        <v>0</v>
      </c>
      <c r="BA1420" s="519">
        <v>0</v>
      </c>
      <c r="BB1420" s="519">
        <v>0</v>
      </c>
      <c r="BC1420" s="519">
        <v>0</v>
      </c>
      <c r="BD1420" s="519">
        <v>0</v>
      </c>
      <c r="BE1420" s="519">
        <v>0</v>
      </c>
      <c r="BF1420" s="519">
        <v>0</v>
      </c>
      <c r="BG1420" s="519">
        <v>0</v>
      </c>
      <c r="BH1420" s="519">
        <v>0</v>
      </c>
      <c r="BI1420" s="519">
        <v>0</v>
      </c>
      <c r="BJ1420" s="519">
        <v>0</v>
      </c>
      <c r="BK1420" s="519">
        <v>0</v>
      </c>
      <c r="BL1420" s="519">
        <v>0</v>
      </c>
      <c r="BM1420" s="519">
        <v>0</v>
      </c>
      <c r="BN1420" s="519">
        <v>0</v>
      </c>
      <c r="BO1420" s="519">
        <v>0</v>
      </c>
      <c r="BP1420" s="519">
        <v>0</v>
      </c>
      <c r="BQ1420" s="519">
        <v>0</v>
      </c>
      <c r="BR1420" s="519">
        <v>0</v>
      </c>
      <c r="BS1420" s="519">
        <v>0</v>
      </c>
      <c r="BT1420" s="519">
        <v>0</v>
      </c>
      <c r="BU1420" s="519">
        <v>0</v>
      </c>
      <c r="BV1420" s="519">
        <v>0</v>
      </c>
      <c r="BW1420" s="519">
        <v>0</v>
      </c>
      <c r="BX1420" s="519">
        <v>0</v>
      </c>
      <c r="BY1420" s="519">
        <v>0</v>
      </c>
      <c r="BZ1420" s="519">
        <v>0</v>
      </c>
      <c r="CA1420" s="519">
        <v>0</v>
      </c>
      <c r="CB1420" s="519">
        <v>0</v>
      </c>
      <c r="CC1420" s="519">
        <v>0</v>
      </c>
      <c r="CD1420" s="519">
        <v>0</v>
      </c>
      <c r="CE1420" s="519">
        <v>0</v>
      </c>
      <c r="CF1420" s="519">
        <v>0</v>
      </c>
      <c r="CG1420" s="519">
        <v>0</v>
      </c>
      <c r="CH1420" s="519">
        <v>0</v>
      </c>
      <c r="CI1420" s="519">
        <v>0</v>
      </c>
      <c r="CJ1420" s="519">
        <v>0</v>
      </c>
      <c r="CK1420" s="519">
        <v>0</v>
      </c>
      <c r="CL1420" s="519">
        <v>0</v>
      </c>
      <c r="CM1420" s="519">
        <v>0</v>
      </c>
      <c r="CN1420" s="519">
        <v>0</v>
      </c>
      <c r="CO1420" s="519">
        <v>0</v>
      </c>
      <c r="CP1420" s="519">
        <v>0</v>
      </c>
      <c r="CQ1420" s="519">
        <v>0</v>
      </c>
      <c r="CR1420" s="519">
        <v>0</v>
      </c>
      <c r="CS1420" s="519">
        <v>0</v>
      </c>
      <c r="CT1420" s="519">
        <v>0</v>
      </c>
      <c r="CU1420" s="519">
        <v>0</v>
      </c>
      <c r="CV1420" s="519">
        <v>0</v>
      </c>
      <c r="CW1420" s="519">
        <v>0</v>
      </c>
      <c r="CX1420" s="519">
        <v>0</v>
      </c>
      <c r="CY1420" s="519">
        <v>0</v>
      </c>
      <c r="CZ1420" s="519">
        <v>0</v>
      </c>
      <c r="DA1420" s="519">
        <v>0</v>
      </c>
      <c r="DB1420" s="519">
        <v>0</v>
      </c>
      <c r="DC1420" s="519">
        <v>0</v>
      </c>
      <c r="DD1420" s="519">
        <v>0</v>
      </c>
      <c r="DE1420" s="519">
        <v>0</v>
      </c>
      <c r="DF1420" s="519">
        <v>0</v>
      </c>
      <c r="DG1420" s="519">
        <v>0</v>
      </c>
      <c r="DH1420" s="519">
        <v>0</v>
      </c>
      <c r="DI1420" s="519">
        <v>0</v>
      </c>
      <c r="DJ1420" s="519">
        <v>0</v>
      </c>
      <c r="DK1420" s="519">
        <v>0</v>
      </c>
      <c r="DL1420" s="519">
        <v>0</v>
      </c>
      <c r="DM1420" s="519">
        <v>0</v>
      </c>
      <c r="DN1420" s="519">
        <v>0</v>
      </c>
      <c r="DO1420" s="519">
        <v>0</v>
      </c>
      <c r="DP1420" s="519">
        <v>0</v>
      </c>
      <c r="DQ1420" s="519">
        <v>0</v>
      </c>
      <c r="DR1420" s="519">
        <v>0</v>
      </c>
      <c r="DS1420" s="519">
        <v>0</v>
      </c>
      <c r="DT1420" s="519">
        <v>0</v>
      </c>
      <c r="DU1420" s="519">
        <v>0</v>
      </c>
      <c r="DV1420" s="519">
        <v>0</v>
      </c>
      <c r="DW1420" s="519">
        <v>0</v>
      </c>
      <c r="DX1420" s="519">
        <v>0</v>
      </c>
    </row>
    <row r="1421" spans="2:128" hidden="1">
      <c r="B1421" s="519" t="s">
        <v>1061</v>
      </c>
      <c r="C1421" s="519"/>
      <c r="D1421" s="519"/>
      <c r="E1421" s="519"/>
      <c r="F1421" s="519">
        <v>1</v>
      </c>
      <c r="G1421" s="519"/>
      <c r="H1421" s="519">
        <v>13</v>
      </c>
      <c r="I1421" s="519">
        <v>4</v>
      </c>
      <c r="J1421" s="519" t="str">
        <f t="shared" si="68"/>
        <v>SDN15011304</v>
      </c>
      <c r="K1421" s="519">
        <v>635</v>
      </c>
      <c r="M1421" s="337"/>
      <c r="N1421" s="519" t="s">
        <v>1061</v>
      </c>
      <c r="O1421" s="519" t="s">
        <v>1059</v>
      </c>
      <c r="P1421" s="519">
        <v>23</v>
      </c>
      <c r="Q1421" s="183" t="str">
        <f t="shared" si="67"/>
        <v>SDN150123</v>
      </c>
      <c r="R1421" s="519">
        <v>10000</v>
      </c>
      <c r="S1421" s="519">
        <v>10000</v>
      </c>
      <c r="T1421" s="519">
        <v>10000</v>
      </c>
      <c r="U1421" s="519">
        <v>10000</v>
      </c>
      <c r="V1421" s="519">
        <v>10000</v>
      </c>
      <c r="W1421" s="519">
        <v>10000</v>
      </c>
      <c r="X1421" s="519">
        <v>10000</v>
      </c>
      <c r="Y1421" s="519">
        <v>10000</v>
      </c>
      <c r="Z1421" s="519">
        <v>10000</v>
      </c>
      <c r="AA1421" s="519">
        <v>10000</v>
      </c>
      <c r="AB1421" s="519">
        <v>10000</v>
      </c>
      <c r="AC1421" s="519">
        <v>10000</v>
      </c>
      <c r="AD1421" s="519">
        <v>10000</v>
      </c>
      <c r="AE1421" s="519">
        <v>10000</v>
      </c>
      <c r="AF1421" s="519">
        <v>10000</v>
      </c>
      <c r="AG1421" s="519">
        <v>10000</v>
      </c>
      <c r="AH1421" s="519">
        <v>10000</v>
      </c>
      <c r="AI1421" s="519">
        <v>10000</v>
      </c>
      <c r="AJ1421" s="519">
        <v>10000</v>
      </c>
      <c r="AK1421" s="519">
        <v>10000</v>
      </c>
      <c r="AL1421" s="519">
        <v>10000</v>
      </c>
      <c r="AM1421" s="519">
        <v>10000</v>
      </c>
      <c r="AN1421" s="519">
        <v>10000</v>
      </c>
      <c r="AO1421" s="519">
        <v>10000</v>
      </c>
      <c r="AP1421" s="519">
        <v>10000</v>
      </c>
      <c r="AQ1421" s="519">
        <v>10000</v>
      </c>
      <c r="AR1421" s="519">
        <v>10000</v>
      </c>
      <c r="AS1421" s="519">
        <v>10000</v>
      </c>
      <c r="AT1421" s="519">
        <v>10000</v>
      </c>
      <c r="AU1421" s="519">
        <v>10000</v>
      </c>
      <c r="AV1421" s="519">
        <v>0</v>
      </c>
      <c r="AW1421" s="519">
        <v>0</v>
      </c>
      <c r="AX1421" s="519">
        <v>0</v>
      </c>
      <c r="AY1421" s="519">
        <v>0</v>
      </c>
      <c r="AZ1421" s="519">
        <v>0</v>
      </c>
      <c r="BA1421" s="519">
        <v>0</v>
      </c>
      <c r="BB1421" s="519">
        <v>0</v>
      </c>
      <c r="BC1421" s="519">
        <v>0</v>
      </c>
      <c r="BD1421" s="519">
        <v>0</v>
      </c>
      <c r="BE1421" s="519">
        <v>0</v>
      </c>
      <c r="BF1421" s="519">
        <v>0</v>
      </c>
      <c r="BG1421" s="519">
        <v>0</v>
      </c>
      <c r="BH1421" s="519">
        <v>0</v>
      </c>
      <c r="BI1421" s="519">
        <v>0</v>
      </c>
      <c r="BJ1421" s="519">
        <v>0</v>
      </c>
      <c r="BK1421" s="519">
        <v>0</v>
      </c>
      <c r="BL1421" s="519">
        <v>0</v>
      </c>
      <c r="BM1421" s="519">
        <v>0</v>
      </c>
      <c r="BN1421" s="519">
        <v>0</v>
      </c>
      <c r="BO1421" s="519">
        <v>0</v>
      </c>
      <c r="BP1421" s="519">
        <v>0</v>
      </c>
      <c r="BQ1421" s="519">
        <v>0</v>
      </c>
      <c r="BR1421" s="519">
        <v>0</v>
      </c>
      <c r="BS1421" s="519">
        <v>0</v>
      </c>
      <c r="BT1421" s="519">
        <v>0</v>
      </c>
      <c r="BU1421" s="519">
        <v>0</v>
      </c>
      <c r="BV1421" s="519">
        <v>0</v>
      </c>
      <c r="BW1421" s="519">
        <v>0</v>
      </c>
      <c r="BX1421" s="519">
        <v>0</v>
      </c>
      <c r="BY1421" s="519">
        <v>0</v>
      </c>
      <c r="BZ1421" s="519">
        <v>0</v>
      </c>
      <c r="CA1421" s="519">
        <v>0</v>
      </c>
      <c r="CB1421" s="519">
        <v>0</v>
      </c>
      <c r="CC1421" s="519">
        <v>0</v>
      </c>
      <c r="CD1421" s="519">
        <v>0</v>
      </c>
      <c r="CE1421" s="519">
        <v>0</v>
      </c>
      <c r="CF1421" s="519">
        <v>0</v>
      </c>
      <c r="CG1421" s="519">
        <v>0</v>
      </c>
      <c r="CH1421" s="519">
        <v>0</v>
      </c>
      <c r="CI1421" s="519">
        <v>0</v>
      </c>
      <c r="CJ1421" s="519">
        <v>0</v>
      </c>
      <c r="CK1421" s="519">
        <v>0</v>
      </c>
      <c r="CL1421" s="519">
        <v>0</v>
      </c>
      <c r="CM1421" s="519">
        <v>0</v>
      </c>
      <c r="CN1421" s="519">
        <v>0</v>
      </c>
      <c r="CO1421" s="519">
        <v>0</v>
      </c>
      <c r="CP1421" s="519">
        <v>0</v>
      </c>
      <c r="CQ1421" s="519">
        <v>0</v>
      </c>
      <c r="CR1421" s="519">
        <v>0</v>
      </c>
      <c r="CS1421" s="519">
        <v>0</v>
      </c>
      <c r="CT1421" s="519">
        <v>0</v>
      </c>
      <c r="CU1421" s="519">
        <v>0</v>
      </c>
      <c r="CV1421" s="519">
        <v>0</v>
      </c>
      <c r="CW1421" s="519">
        <v>0</v>
      </c>
      <c r="CX1421" s="519">
        <v>0</v>
      </c>
      <c r="CY1421" s="519">
        <v>0</v>
      </c>
      <c r="CZ1421" s="519">
        <v>0</v>
      </c>
      <c r="DA1421" s="519">
        <v>0</v>
      </c>
      <c r="DB1421" s="519">
        <v>0</v>
      </c>
      <c r="DC1421" s="519">
        <v>0</v>
      </c>
      <c r="DD1421" s="519">
        <v>0</v>
      </c>
      <c r="DE1421" s="519">
        <v>0</v>
      </c>
      <c r="DF1421" s="519">
        <v>0</v>
      </c>
      <c r="DG1421" s="519">
        <v>0</v>
      </c>
      <c r="DH1421" s="519">
        <v>0</v>
      </c>
      <c r="DI1421" s="519">
        <v>0</v>
      </c>
      <c r="DJ1421" s="519">
        <v>0</v>
      </c>
      <c r="DK1421" s="519">
        <v>0</v>
      </c>
      <c r="DL1421" s="519">
        <v>0</v>
      </c>
      <c r="DM1421" s="519">
        <v>0</v>
      </c>
      <c r="DN1421" s="519">
        <v>0</v>
      </c>
      <c r="DO1421" s="519">
        <v>0</v>
      </c>
      <c r="DP1421" s="519">
        <v>0</v>
      </c>
      <c r="DQ1421" s="519">
        <v>0</v>
      </c>
      <c r="DR1421" s="519">
        <v>0</v>
      </c>
      <c r="DS1421" s="519">
        <v>0</v>
      </c>
      <c r="DT1421" s="519">
        <v>0</v>
      </c>
      <c r="DU1421" s="519">
        <v>0</v>
      </c>
      <c r="DV1421" s="519">
        <v>0</v>
      </c>
      <c r="DW1421" s="519">
        <v>0</v>
      </c>
      <c r="DX1421" s="519">
        <v>0</v>
      </c>
    </row>
    <row r="1422" spans="2:128" hidden="1">
      <c r="B1422" s="519" t="s">
        <v>1061</v>
      </c>
      <c r="C1422" s="519"/>
      <c r="D1422" s="519"/>
      <c r="E1422" s="519"/>
      <c r="F1422" s="519">
        <v>1</v>
      </c>
      <c r="G1422" s="519"/>
      <c r="H1422" s="519">
        <v>13</v>
      </c>
      <c r="I1422" s="519">
        <v>5</v>
      </c>
      <c r="J1422" s="519" t="str">
        <f t="shared" si="68"/>
        <v>SDN15011305</v>
      </c>
      <c r="K1422" s="519">
        <v>635</v>
      </c>
      <c r="M1422" s="337"/>
      <c r="N1422" s="519" t="s">
        <v>1061</v>
      </c>
      <c r="O1422" s="519" t="s">
        <v>1059</v>
      </c>
      <c r="P1422" s="519">
        <v>24</v>
      </c>
      <c r="Q1422" s="183" t="str">
        <f t="shared" si="67"/>
        <v>SDN150124</v>
      </c>
      <c r="R1422" s="519">
        <v>10000</v>
      </c>
      <c r="S1422" s="519">
        <v>10000</v>
      </c>
      <c r="T1422" s="519">
        <v>10000</v>
      </c>
      <c r="U1422" s="519">
        <v>10000</v>
      </c>
      <c r="V1422" s="519">
        <v>10000</v>
      </c>
      <c r="W1422" s="519">
        <v>10000</v>
      </c>
      <c r="X1422" s="519">
        <v>10000</v>
      </c>
      <c r="Y1422" s="519">
        <v>10000</v>
      </c>
      <c r="Z1422" s="519">
        <v>10000</v>
      </c>
      <c r="AA1422" s="519">
        <v>10000</v>
      </c>
      <c r="AB1422" s="519">
        <v>10000</v>
      </c>
      <c r="AC1422" s="519">
        <v>10000</v>
      </c>
      <c r="AD1422" s="519">
        <v>10000</v>
      </c>
      <c r="AE1422" s="519">
        <v>10000</v>
      </c>
      <c r="AF1422" s="519">
        <v>10000</v>
      </c>
      <c r="AG1422" s="519">
        <v>10000</v>
      </c>
      <c r="AH1422" s="519">
        <v>10000</v>
      </c>
      <c r="AI1422" s="519">
        <v>10000</v>
      </c>
      <c r="AJ1422" s="519">
        <v>10000</v>
      </c>
      <c r="AK1422" s="519">
        <v>10000</v>
      </c>
      <c r="AL1422" s="519">
        <v>10000</v>
      </c>
      <c r="AM1422" s="519">
        <v>10000</v>
      </c>
      <c r="AN1422" s="519">
        <v>10000</v>
      </c>
      <c r="AO1422" s="519">
        <v>10000</v>
      </c>
      <c r="AP1422" s="519">
        <v>10000</v>
      </c>
      <c r="AQ1422" s="519">
        <v>10000</v>
      </c>
      <c r="AR1422" s="519">
        <v>10000</v>
      </c>
      <c r="AS1422" s="519">
        <v>10000</v>
      </c>
      <c r="AT1422" s="519">
        <v>10000</v>
      </c>
      <c r="AU1422" s="519">
        <v>10000</v>
      </c>
      <c r="AV1422" s="519">
        <v>0</v>
      </c>
      <c r="AW1422" s="519">
        <v>0</v>
      </c>
      <c r="AX1422" s="519">
        <v>0</v>
      </c>
      <c r="AY1422" s="519">
        <v>0</v>
      </c>
      <c r="AZ1422" s="519">
        <v>0</v>
      </c>
      <c r="BA1422" s="519">
        <v>0</v>
      </c>
      <c r="BB1422" s="519">
        <v>0</v>
      </c>
      <c r="BC1422" s="519">
        <v>0</v>
      </c>
      <c r="BD1422" s="519">
        <v>0</v>
      </c>
      <c r="BE1422" s="519">
        <v>0</v>
      </c>
      <c r="BF1422" s="519">
        <v>0</v>
      </c>
      <c r="BG1422" s="519">
        <v>0</v>
      </c>
      <c r="BH1422" s="519">
        <v>0</v>
      </c>
      <c r="BI1422" s="519">
        <v>0</v>
      </c>
      <c r="BJ1422" s="519">
        <v>0</v>
      </c>
      <c r="BK1422" s="519">
        <v>0</v>
      </c>
      <c r="BL1422" s="519">
        <v>0</v>
      </c>
      <c r="BM1422" s="519">
        <v>0</v>
      </c>
      <c r="BN1422" s="519">
        <v>0</v>
      </c>
      <c r="BO1422" s="519">
        <v>0</v>
      </c>
      <c r="BP1422" s="519">
        <v>0</v>
      </c>
      <c r="BQ1422" s="519">
        <v>0</v>
      </c>
      <c r="BR1422" s="519">
        <v>0</v>
      </c>
      <c r="BS1422" s="519">
        <v>0</v>
      </c>
      <c r="BT1422" s="519">
        <v>0</v>
      </c>
      <c r="BU1422" s="519">
        <v>0</v>
      </c>
      <c r="BV1422" s="519">
        <v>0</v>
      </c>
      <c r="BW1422" s="519">
        <v>0</v>
      </c>
      <c r="BX1422" s="519">
        <v>0</v>
      </c>
      <c r="BY1422" s="519">
        <v>0</v>
      </c>
      <c r="BZ1422" s="519">
        <v>0</v>
      </c>
      <c r="CA1422" s="519">
        <v>0</v>
      </c>
      <c r="CB1422" s="519">
        <v>0</v>
      </c>
      <c r="CC1422" s="519">
        <v>0</v>
      </c>
      <c r="CD1422" s="519">
        <v>0</v>
      </c>
      <c r="CE1422" s="519">
        <v>0</v>
      </c>
      <c r="CF1422" s="519">
        <v>0</v>
      </c>
      <c r="CG1422" s="519">
        <v>0</v>
      </c>
      <c r="CH1422" s="519">
        <v>0</v>
      </c>
      <c r="CI1422" s="519">
        <v>0</v>
      </c>
      <c r="CJ1422" s="519">
        <v>0</v>
      </c>
      <c r="CK1422" s="519">
        <v>0</v>
      </c>
      <c r="CL1422" s="519">
        <v>0</v>
      </c>
      <c r="CM1422" s="519">
        <v>0</v>
      </c>
      <c r="CN1422" s="519">
        <v>0</v>
      </c>
      <c r="CO1422" s="519">
        <v>0</v>
      </c>
      <c r="CP1422" s="519">
        <v>0</v>
      </c>
      <c r="CQ1422" s="519">
        <v>0</v>
      </c>
      <c r="CR1422" s="519">
        <v>0</v>
      </c>
      <c r="CS1422" s="519">
        <v>0</v>
      </c>
      <c r="CT1422" s="519">
        <v>0</v>
      </c>
      <c r="CU1422" s="519">
        <v>0</v>
      </c>
      <c r="CV1422" s="519">
        <v>0</v>
      </c>
      <c r="CW1422" s="519">
        <v>0</v>
      </c>
      <c r="CX1422" s="519">
        <v>0</v>
      </c>
      <c r="CY1422" s="519">
        <v>0</v>
      </c>
      <c r="CZ1422" s="519">
        <v>0</v>
      </c>
      <c r="DA1422" s="519">
        <v>0</v>
      </c>
      <c r="DB1422" s="519">
        <v>0</v>
      </c>
      <c r="DC1422" s="519">
        <v>0</v>
      </c>
      <c r="DD1422" s="519">
        <v>0</v>
      </c>
      <c r="DE1422" s="519">
        <v>0</v>
      </c>
      <c r="DF1422" s="519">
        <v>0</v>
      </c>
      <c r="DG1422" s="519">
        <v>0</v>
      </c>
      <c r="DH1422" s="519">
        <v>0</v>
      </c>
      <c r="DI1422" s="519">
        <v>0</v>
      </c>
      <c r="DJ1422" s="519">
        <v>0</v>
      </c>
      <c r="DK1422" s="519">
        <v>0</v>
      </c>
      <c r="DL1422" s="519">
        <v>0</v>
      </c>
      <c r="DM1422" s="519">
        <v>0</v>
      </c>
      <c r="DN1422" s="519">
        <v>0</v>
      </c>
      <c r="DO1422" s="519">
        <v>0</v>
      </c>
      <c r="DP1422" s="519">
        <v>0</v>
      </c>
      <c r="DQ1422" s="519">
        <v>0</v>
      </c>
      <c r="DR1422" s="519">
        <v>0</v>
      </c>
      <c r="DS1422" s="519">
        <v>0</v>
      </c>
      <c r="DT1422" s="519">
        <v>0</v>
      </c>
      <c r="DU1422" s="519">
        <v>0</v>
      </c>
      <c r="DV1422" s="519">
        <v>0</v>
      </c>
      <c r="DW1422" s="519">
        <v>0</v>
      </c>
      <c r="DX1422" s="519">
        <v>0</v>
      </c>
    </row>
    <row r="1423" spans="2:128" hidden="1">
      <c r="B1423" s="519" t="s">
        <v>1061</v>
      </c>
      <c r="C1423" s="519"/>
      <c r="D1423" s="519"/>
      <c r="E1423" s="519"/>
      <c r="F1423" s="519">
        <v>1</v>
      </c>
      <c r="G1423" s="519"/>
      <c r="H1423" s="519">
        <v>13</v>
      </c>
      <c r="I1423" s="519">
        <v>6</v>
      </c>
      <c r="J1423" s="519" t="str">
        <f t="shared" si="68"/>
        <v>SDN15011306</v>
      </c>
      <c r="K1423" s="519">
        <v>635</v>
      </c>
      <c r="M1423" s="337"/>
      <c r="N1423" s="519" t="s">
        <v>1061</v>
      </c>
      <c r="O1423" s="519" t="s">
        <v>1059</v>
      </c>
      <c r="P1423" s="519">
        <v>25</v>
      </c>
      <c r="Q1423" s="183" t="str">
        <f t="shared" si="67"/>
        <v>SDN150125</v>
      </c>
      <c r="R1423" s="519">
        <v>10000</v>
      </c>
      <c r="S1423" s="519">
        <v>10000</v>
      </c>
      <c r="T1423" s="519">
        <v>10000</v>
      </c>
      <c r="U1423" s="519">
        <v>10000</v>
      </c>
      <c r="V1423" s="519">
        <v>10000</v>
      </c>
      <c r="W1423" s="519">
        <v>10000</v>
      </c>
      <c r="X1423" s="519">
        <v>10000</v>
      </c>
      <c r="Y1423" s="519">
        <v>10000</v>
      </c>
      <c r="Z1423" s="519">
        <v>10000</v>
      </c>
      <c r="AA1423" s="519">
        <v>10000</v>
      </c>
      <c r="AB1423" s="519">
        <v>10000</v>
      </c>
      <c r="AC1423" s="519">
        <v>10000</v>
      </c>
      <c r="AD1423" s="519">
        <v>10000</v>
      </c>
      <c r="AE1423" s="519">
        <v>10000</v>
      </c>
      <c r="AF1423" s="519">
        <v>10000</v>
      </c>
      <c r="AG1423" s="519">
        <v>10000</v>
      </c>
      <c r="AH1423" s="519">
        <v>10000</v>
      </c>
      <c r="AI1423" s="519">
        <v>10000</v>
      </c>
      <c r="AJ1423" s="519">
        <v>10000</v>
      </c>
      <c r="AK1423" s="519">
        <v>10000</v>
      </c>
      <c r="AL1423" s="519">
        <v>10000</v>
      </c>
      <c r="AM1423" s="519">
        <v>10000</v>
      </c>
      <c r="AN1423" s="519">
        <v>10000</v>
      </c>
      <c r="AO1423" s="519">
        <v>10000</v>
      </c>
      <c r="AP1423" s="519">
        <v>10000</v>
      </c>
      <c r="AQ1423" s="519">
        <v>10000</v>
      </c>
      <c r="AR1423" s="519">
        <v>10000</v>
      </c>
      <c r="AS1423" s="519">
        <v>10000</v>
      </c>
      <c r="AT1423" s="519">
        <v>10000</v>
      </c>
      <c r="AU1423" s="519">
        <v>10000</v>
      </c>
      <c r="AV1423" s="519">
        <v>0</v>
      </c>
      <c r="AW1423" s="519">
        <v>0</v>
      </c>
      <c r="AX1423" s="519">
        <v>0</v>
      </c>
      <c r="AY1423" s="519">
        <v>0</v>
      </c>
      <c r="AZ1423" s="519">
        <v>0</v>
      </c>
      <c r="BA1423" s="519">
        <v>0</v>
      </c>
      <c r="BB1423" s="519">
        <v>0</v>
      </c>
      <c r="BC1423" s="519">
        <v>0</v>
      </c>
      <c r="BD1423" s="519">
        <v>0</v>
      </c>
      <c r="BE1423" s="519">
        <v>0</v>
      </c>
      <c r="BF1423" s="519">
        <v>0</v>
      </c>
      <c r="BG1423" s="519">
        <v>0</v>
      </c>
      <c r="BH1423" s="519">
        <v>0</v>
      </c>
      <c r="BI1423" s="519">
        <v>0</v>
      </c>
      <c r="BJ1423" s="519">
        <v>0</v>
      </c>
      <c r="BK1423" s="519">
        <v>0</v>
      </c>
      <c r="BL1423" s="519">
        <v>0</v>
      </c>
      <c r="BM1423" s="519">
        <v>0</v>
      </c>
      <c r="BN1423" s="519">
        <v>0</v>
      </c>
      <c r="BO1423" s="519">
        <v>0</v>
      </c>
      <c r="BP1423" s="519">
        <v>0</v>
      </c>
      <c r="BQ1423" s="519">
        <v>0</v>
      </c>
      <c r="BR1423" s="519">
        <v>0</v>
      </c>
      <c r="BS1423" s="519">
        <v>0</v>
      </c>
      <c r="BT1423" s="519">
        <v>0</v>
      </c>
      <c r="BU1423" s="519">
        <v>0</v>
      </c>
      <c r="BV1423" s="519">
        <v>0</v>
      </c>
      <c r="BW1423" s="519">
        <v>0</v>
      </c>
      <c r="BX1423" s="519">
        <v>0</v>
      </c>
      <c r="BY1423" s="519">
        <v>0</v>
      </c>
      <c r="BZ1423" s="519">
        <v>0</v>
      </c>
      <c r="CA1423" s="519">
        <v>0</v>
      </c>
      <c r="CB1423" s="519">
        <v>0</v>
      </c>
      <c r="CC1423" s="519">
        <v>0</v>
      </c>
      <c r="CD1423" s="519">
        <v>0</v>
      </c>
      <c r="CE1423" s="519">
        <v>0</v>
      </c>
      <c r="CF1423" s="519">
        <v>0</v>
      </c>
      <c r="CG1423" s="519">
        <v>0</v>
      </c>
      <c r="CH1423" s="519">
        <v>0</v>
      </c>
      <c r="CI1423" s="519">
        <v>0</v>
      </c>
      <c r="CJ1423" s="519">
        <v>0</v>
      </c>
      <c r="CK1423" s="519">
        <v>0</v>
      </c>
      <c r="CL1423" s="519">
        <v>0</v>
      </c>
      <c r="CM1423" s="519">
        <v>0</v>
      </c>
      <c r="CN1423" s="519">
        <v>0</v>
      </c>
      <c r="CO1423" s="519">
        <v>0</v>
      </c>
      <c r="CP1423" s="519">
        <v>0</v>
      </c>
      <c r="CQ1423" s="519">
        <v>0</v>
      </c>
      <c r="CR1423" s="519">
        <v>0</v>
      </c>
      <c r="CS1423" s="519">
        <v>0</v>
      </c>
      <c r="CT1423" s="519">
        <v>0</v>
      </c>
      <c r="CU1423" s="519">
        <v>0</v>
      </c>
      <c r="CV1423" s="519">
        <v>0</v>
      </c>
      <c r="CW1423" s="519">
        <v>0</v>
      </c>
      <c r="CX1423" s="519">
        <v>0</v>
      </c>
      <c r="CY1423" s="519">
        <v>0</v>
      </c>
      <c r="CZ1423" s="519">
        <v>0</v>
      </c>
      <c r="DA1423" s="519">
        <v>0</v>
      </c>
      <c r="DB1423" s="519">
        <v>0</v>
      </c>
      <c r="DC1423" s="519">
        <v>0</v>
      </c>
      <c r="DD1423" s="519">
        <v>0</v>
      </c>
      <c r="DE1423" s="519">
        <v>0</v>
      </c>
      <c r="DF1423" s="519">
        <v>0</v>
      </c>
      <c r="DG1423" s="519">
        <v>0</v>
      </c>
      <c r="DH1423" s="519">
        <v>0</v>
      </c>
      <c r="DI1423" s="519">
        <v>0</v>
      </c>
      <c r="DJ1423" s="519">
        <v>0</v>
      </c>
      <c r="DK1423" s="519">
        <v>0</v>
      </c>
      <c r="DL1423" s="519">
        <v>0</v>
      </c>
      <c r="DM1423" s="519">
        <v>0</v>
      </c>
      <c r="DN1423" s="519">
        <v>0</v>
      </c>
      <c r="DO1423" s="519">
        <v>0</v>
      </c>
      <c r="DP1423" s="519">
        <v>0</v>
      </c>
      <c r="DQ1423" s="519">
        <v>0</v>
      </c>
      <c r="DR1423" s="519">
        <v>0</v>
      </c>
      <c r="DS1423" s="519">
        <v>0</v>
      </c>
      <c r="DT1423" s="519">
        <v>0</v>
      </c>
      <c r="DU1423" s="519">
        <v>0</v>
      </c>
      <c r="DV1423" s="519">
        <v>0</v>
      </c>
      <c r="DW1423" s="519">
        <v>0</v>
      </c>
      <c r="DX1423" s="519">
        <v>0</v>
      </c>
    </row>
    <row r="1424" spans="2:128" hidden="1">
      <c r="B1424" s="519" t="s">
        <v>1061</v>
      </c>
      <c r="C1424" s="519"/>
      <c r="D1424" s="519"/>
      <c r="E1424" s="519"/>
      <c r="F1424" s="519">
        <v>1</v>
      </c>
      <c r="G1424" s="519"/>
      <c r="H1424" s="519">
        <v>13</v>
      </c>
      <c r="I1424" s="519">
        <v>7</v>
      </c>
      <c r="J1424" s="519" t="str">
        <f t="shared" si="68"/>
        <v>SDN15011307</v>
      </c>
      <c r="K1424" s="519">
        <v>635</v>
      </c>
      <c r="M1424" s="337"/>
      <c r="N1424" s="519" t="s">
        <v>1061</v>
      </c>
      <c r="O1424" s="519" t="s">
        <v>1059</v>
      </c>
      <c r="P1424" s="519">
        <v>26</v>
      </c>
      <c r="Q1424" s="183" t="str">
        <f t="shared" si="67"/>
        <v>SDN150126</v>
      </c>
      <c r="R1424" s="519">
        <v>10000</v>
      </c>
      <c r="S1424" s="519">
        <v>10000</v>
      </c>
      <c r="T1424" s="519">
        <v>10000</v>
      </c>
      <c r="U1424" s="519">
        <v>10000</v>
      </c>
      <c r="V1424" s="519">
        <v>10000</v>
      </c>
      <c r="W1424" s="519">
        <v>10000</v>
      </c>
      <c r="X1424" s="519">
        <v>10000</v>
      </c>
      <c r="Y1424" s="519">
        <v>10000</v>
      </c>
      <c r="Z1424" s="519">
        <v>10000</v>
      </c>
      <c r="AA1424" s="519">
        <v>10000</v>
      </c>
      <c r="AB1424" s="519">
        <v>10000</v>
      </c>
      <c r="AC1424" s="519">
        <v>10000</v>
      </c>
      <c r="AD1424" s="519">
        <v>10000</v>
      </c>
      <c r="AE1424" s="519">
        <v>10000</v>
      </c>
      <c r="AF1424" s="519">
        <v>10000</v>
      </c>
      <c r="AG1424" s="519">
        <v>10000</v>
      </c>
      <c r="AH1424" s="519">
        <v>10000</v>
      </c>
      <c r="AI1424" s="519">
        <v>10000</v>
      </c>
      <c r="AJ1424" s="519">
        <v>10000</v>
      </c>
      <c r="AK1424" s="519">
        <v>10000</v>
      </c>
      <c r="AL1424" s="519">
        <v>10000</v>
      </c>
      <c r="AM1424" s="519">
        <v>10000</v>
      </c>
      <c r="AN1424" s="519">
        <v>10000</v>
      </c>
      <c r="AO1424" s="519">
        <v>10000</v>
      </c>
      <c r="AP1424" s="519">
        <v>10000</v>
      </c>
      <c r="AQ1424" s="519">
        <v>10000</v>
      </c>
      <c r="AR1424" s="519">
        <v>10000</v>
      </c>
      <c r="AS1424" s="519">
        <v>10000</v>
      </c>
      <c r="AT1424" s="519">
        <v>10000</v>
      </c>
      <c r="AU1424" s="519">
        <v>10000</v>
      </c>
      <c r="AV1424" s="519">
        <v>0</v>
      </c>
      <c r="AW1424" s="519">
        <v>0</v>
      </c>
      <c r="AX1424" s="519">
        <v>0</v>
      </c>
      <c r="AY1424" s="519">
        <v>0</v>
      </c>
      <c r="AZ1424" s="519">
        <v>0</v>
      </c>
      <c r="BA1424" s="519">
        <v>0</v>
      </c>
      <c r="BB1424" s="519">
        <v>0</v>
      </c>
      <c r="BC1424" s="519">
        <v>0</v>
      </c>
      <c r="BD1424" s="519">
        <v>0</v>
      </c>
      <c r="BE1424" s="519">
        <v>0</v>
      </c>
      <c r="BF1424" s="519">
        <v>0</v>
      </c>
      <c r="BG1424" s="519">
        <v>0</v>
      </c>
      <c r="BH1424" s="519">
        <v>0</v>
      </c>
      <c r="BI1424" s="519">
        <v>0</v>
      </c>
      <c r="BJ1424" s="519">
        <v>0</v>
      </c>
      <c r="BK1424" s="519">
        <v>0</v>
      </c>
      <c r="BL1424" s="519">
        <v>0</v>
      </c>
      <c r="BM1424" s="519">
        <v>0</v>
      </c>
      <c r="BN1424" s="519">
        <v>0</v>
      </c>
      <c r="BO1424" s="519">
        <v>0</v>
      </c>
      <c r="BP1424" s="519">
        <v>0</v>
      </c>
      <c r="BQ1424" s="519">
        <v>0</v>
      </c>
      <c r="BR1424" s="519">
        <v>0</v>
      </c>
      <c r="BS1424" s="519">
        <v>0</v>
      </c>
      <c r="BT1424" s="519">
        <v>0</v>
      </c>
      <c r="BU1424" s="519">
        <v>0</v>
      </c>
      <c r="BV1424" s="519">
        <v>0</v>
      </c>
      <c r="BW1424" s="519">
        <v>0</v>
      </c>
      <c r="BX1424" s="519">
        <v>0</v>
      </c>
      <c r="BY1424" s="519">
        <v>0</v>
      </c>
      <c r="BZ1424" s="519">
        <v>0</v>
      </c>
      <c r="CA1424" s="519">
        <v>0</v>
      </c>
      <c r="CB1424" s="519">
        <v>0</v>
      </c>
      <c r="CC1424" s="519">
        <v>0</v>
      </c>
      <c r="CD1424" s="519">
        <v>0</v>
      </c>
      <c r="CE1424" s="519">
        <v>0</v>
      </c>
      <c r="CF1424" s="519">
        <v>0</v>
      </c>
      <c r="CG1424" s="519">
        <v>0</v>
      </c>
      <c r="CH1424" s="519">
        <v>0</v>
      </c>
      <c r="CI1424" s="519">
        <v>0</v>
      </c>
      <c r="CJ1424" s="519">
        <v>0</v>
      </c>
      <c r="CK1424" s="519">
        <v>0</v>
      </c>
      <c r="CL1424" s="519">
        <v>0</v>
      </c>
      <c r="CM1424" s="519">
        <v>0</v>
      </c>
      <c r="CN1424" s="519">
        <v>0</v>
      </c>
      <c r="CO1424" s="519">
        <v>0</v>
      </c>
      <c r="CP1424" s="519">
        <v>0</v>
      </c>
      <c r="CQ1424" s="519">
        <v>0</v>
      </c>
      <c r="CR1424" s="519">
        <v>0</v>
      </c>
      <c r="CS1424" s="519">
        <v>0</v>
      </c>
      <c r="CT1424" s="519">
        <v>0</v>
      </c>
      <c r="CU1424" s="519">
        <v>0</v>
      </c>
      <c r="CV1424" s="519">
        <v>0</v>
      </c>
      <c r="CW1424" s="519">
        <v>0</v>
      </c>
      <c r="CX1424" s="519">
        <v>0</v>
      </c>
      <c r="CY1424" s="519">
        <v>0</v>
      </c>
      <c r="CZ1424" s="519">
        <v>0</v>
      </c>
      <c r="DA1424" s="519">
        <v>0</v>
      </c>
      <c r="DB1424" s="519">
        <v>0</v>
      </c>
      <c r="DC1424" s="519">
        <v>0</v>
      </c>
      <c r="DD1424" s="519">
        <v>0</v>
      </c>
      <c r="DE1424" s="519">
        <v>0</v>
      </c>
      <c r="DF1424" s="519">
        <v>0</v>
      </c>
      <c r="DG1424" s="519">
        <v>0</v>
      </c>
      <c r="DH1424" s="519">
        <v>0</v>
      </c>
      <c r="DI1424" s="519">
        <v>0</v>
      </c>
      <c r="DJ1424" s="519">
        <v>0</v>
      </c>
      <c r="DK1424" s="519">
        <v>0</v>
      </c>
      <c r="DL1424" s="519">
        <v>0</v>
      </c>
      <c r="DM1424" s="519">
        <v>0</v>
      </c>
      <c r="DN1424" s="519">
        <v>0</v>
      </c>
      <c r="DO1424" s="519">
        <v>0</v>
      </c>
      <c r="DP1424" s="519">
        <v>0</v>
      </c>
      <c r="DQ1424" s="519">
        <v>0</v>
      </c>
      <c r="DR1424" s="519">
        <v>0</v>
      </c>
      <c r="DS1424" s="519">
        <v>0</v>
      </c>
      <c r="DT1424" s="519">
        <v>0</v>
      </c>
      <c r="DU1424" s="519">
        <v>0</v>
      </c>
      <c r="DV1424" s="519">
        <v>0</v>
      </c>
      <c r="DW1424" s="519">
        <v>0</v>
      </c>
      <c r="DX1424" s="519">
        <v>0</v>
      </c>
    </row>
    <row r="1425" spans="2:128" hidden="1">
      <c r="B1425" s="519" t="s">
        <v>1061</v>
      </c>
      <c r="C1425" s="519"/>
      <c r="D1425" s="519"/>
      <c r="E1425" s="519"/>
      <c r="F1425" s="519">
        <v>1</v>
      </c>
      <c r="G1425" s="519"/>
      <c r="H1425" s="519">
        <v>13</v>
      </c>
      <c r="I1425" s="519">
        <v>8</v>
      </c>
      <c r="J1425" s="519" t="str">
        <f t="shared" si="68"/>
        <v>SDN15011308</v>
      </c>
      <c r="K1425" s="519">
        <v>508</v>
      </c>
      <c r="M1425" s="337"/>
      <c r="N1425" s="519" t="s">
        <v>1061</v>
      </c>
      <c r="O1425" s="519" t="s">
        <v>1059</v>
      </c>
      <c r="P1425" s="519">
        <v>27</v>
      </c>
      <c r="Q1425" s="183" t="str">
        <f t="shared" si="67"/>
        <v>SDN150127</v>
      </c>
      <c r="R1425" s="519">
        <v>10000</v>
      </c>
      <c r="S1425" s="519">
        <v>10000</v>
      </c>
      <c r="T1425" s="519">
        <v>10000</v>
      </c>
      <c r="U1425" s="519">
        <v>10000</v>
      </c>
      <c r="V1425" s="519">
        <v>10000</v>
      </c>
      <c r="W1425" s="519">
        <v>10000</v>
      </c>
      <c r="X1425" s="519">
        <v>10000</v>
      </c>
      <c r="Y1425" s="519">
        <v>10000</v>
      </c>
      <c r="Z1425" s="519">
        <v>10000</v>
      </c>
      <c r="AA1425" s="519">
        <v>10000</v>
      </c>
      <c r="AB1425" s="519">
        <v>10000</v>
      </c>
      <c r="AC1425" s="519">
        <v>10000</v>
      </c>
      <c r="AD1425" s="519">
        <v>10000</v>
      </c>
      <c r="AE1425" s="519">
        <v>10000</v>
      </c>
      <c r="AF1425" s="519">
        <v>10000</v>
      </c>
      <c r="AG1425" s="519">
        <v>10000</v>
      </c>
      <c r="AH1425" s="519">
        <v>10000</v>
      </c>
      <c r="AI1425" s="519">
        <v>10000</v>
      </c>
      <c r="AJ1425" s="519">
        <v>10000</v>
      </c>
      <c r="AK1425" s="519">
        <v>10000</v>
      </c>
      <c r="AL1425" s="519">
        <v>10000</v>
      </c>
      <c r="AM1425" s="519">
        <v>10000</v>
      </c>
      <c r="AN1425" s="519">
        <v>10000</v>
      </c>
      <c r="AO1425" s="519">
        <v>10000</v>
      </c>
      <c r="AP1425" s="519">
        <v>10000</v>
      </c>
      <c r="AQ1425" s="519">
        <v>10000</v>
      </c>
      <c r="AR1425" s="519">
        <v>10000</v>
      </c>
      <c r="AS1425" s="519">
        <v>10000</v>
      </c>
      <c r="AT1425" s="519">
        <v>10000</v>
      </c>
      <c r="AU1425" s="519">
        <v>10000</v>
      </c>
      <c r="AV1425" s="519">
        <v>0</v>
      </c>
      <c r="AW1425" s="519">
        <v>0</v>
      </c>
      <c r="AX1425" s="519">
        <v>0</v>
      </c>
      <c r="AY1425" s="519">
        <v>0</v>
      </c>
      <c r="AZ1425" s="519">
        <v>0</v>
      </c>
      <c r="BA1425" s="519">
        <v>0</v>
      </c>
      <c r="BB1425" s="519">
        <v>0</v>
      </c>
      <c r="BC1425" s="519">
        <v>0</v>
      </c>
      <c r="BD1425" s="519">
        <v>0</v>
      </c>
      <c r="BE1425" s="519">
        <v>0</v>
      </c>
      <c r="BF1425" s="519">
        <v>0</v>
      </c>
      <c r="BG1425" s="519">
        <v>0</v>
      </c>
      <c r="BH1425" s="519">
        <v>0</v>
      </c>
      <c r="BI1425" s="519">
        <v>0</v>
      </c>
      <c r="BJ1425" s="519">
        <v>0</v>
      </c>
      <c r="BK1425" s="519">
        <v>0</v>
      </c>
      <c r="BL1425" s="519">
        <v>0</v>
      </c>
      <c r="BM1425" s="519">
        <v>0</v>
      </c>
      <c r="BN1425" s="519">
        <v>0</v>
      </c>
      <c r="BO1425" s="519">
        <v>0</v>
      </c>
      <c r="BP1425" s="519">
        <v>0</v>
      </c>
      <c r="BQ1425" s="519">
        <v>0</v>
      </c>
      <c r="BR1425" s="519">
        <v>0</v>
      </c>
      <c r="BS1425" s="519">
        <v>0</v>
      </c>
      <c r="BT1425" s="519">
        <v>0</v>
      </c>
      <c r="BU1425" s="519">
        <v>0</v>
      </c>
      <c r="BV1425" s="519">
        <v>0</v>
      </c>
      <c r="BW1425" s="519">
        <v>0</v>
      </c>
      <c r="BX1425" s="519">
        <v>0</v>
      </c>
      <c r="BY1425" s="519">
        <v>0</v>
      </c>
      <c r="BZ1425" s="519">
        <v>0</v>
      </c>
      <c r="CA1425" s="519">
        <v>0</v>
      </c>
      <c r="CB1425" s="519">
        <v>0</v>
      </c>
      <c r="CC1425" s="519">
        <v>0</v>
      </c>
      <c r="CD1425" s="519">
        <v>0</v>
      </c>
      <c r="CE1425" s="519">
        <v>0</v>
      </c>
      <c r="CF1425" s="519">
        <v>0</v>
      </c>
      <c r="CG1425" s="519">
        <v>0</v>
      </c>
      <c r="CH1425" s="519">
        <v>0</v>
      </c>
      <c r="CI1425" s="519">
        <v>0</v>
      </c>
      <c r="CJ1425" s="519">
        <v>0</v>
      </c>
      <c r="CK1425" s="519">
        <v>0</v>
      </c>
      <c r="CL1425" s="519">
        <v>0</v>
      </c>
      <c r="CM1425" s="519">
        <v>0</v>
      </c>
      <c r="CN1425" s="519">
        <v>0</v>
      </c>
      <c r="CO1425" s="519">
        <v>0</v>
      </c>
      <c r="CP1425" s="519">
        <v>0</v>
      </c>
      <c r="CQ1425" s="519">
        <v>0</v>
      </c>
      <c r="CR1425" s="519">
        <v>0</v>
      </c>
      <c r="CS1425" s="519">
        <v>0</v>
      </c>
      <c r="CT1425" s="519">
        <v>0</v>
      </c>
      <c r="CU1425" s="519">
        <v>0</v>
      </c>
      <c r="CV1425" s="519">
        <v>0</v>
      </c>
      <c r="CW1425" s="519">
        <v>0</v>
      </c>
      <c r="CX1425" s="519">
        <v>0</v>
      </c>
      <c r="CY1425" s="519">
        <v>0</v>
      </c>
      <c r="CZ1425" s="519">
        <v>0</v>
      </c>
      <c r="DA1425" s="519">
        <v>0</v>
      </c>
      <c r="DB1425" s="519">
        <v>0</v>
      </c>
      <c r="DC1425" s="519">
        <v>0</v>
      </c>
      <c r="DD1425" s="519">
        <v>0</v>
      </c>
      <c r="DE1425" s="519">
        <v>0</v>
      </c>
      <c r="DF1425" s="519">
        <v>0</v>
      </c>
      <c r="DG1425" s="519">
        <v>0</v>
      </c>
      <c r="DH1425" s="519">
        <v>0</v>
      </c>
      <c r="DI1425" s="519">
        <v>0</v>
      </c>
      <c r="DJ1425" s="519">
        <v>0</v>
      </c>
      <c r="DK1425" s="519">
        <v>0</v>
      </c>
      <c r="DL1425" s="519">
        <v>0</v>
      </c>
      <c r="DM1425" s="519">
        <v>0</v>
      </c>
      <c r="DN1425" s="519">
        <v>0</v>
      </c>
      <c r="DO1425" s="519">
        <v>0</v>
      </c>
      <c r="DP1425" s="519">
        <v>0</v>
      </c>
      <c r="DQ1425" s="519">
        <v>0</v>
      </c>
      <c r="DR1425" s="519">
        <v>0</v>
      </c>
      <c r="DS1425" s="519">
        <v>0</v>
      </c>
      <c r="DT1425" s="519">
        <v>0</v>
      </c>
      <c r="DU1425" s="519">
        <v>0</v>
      </c>
      <c r="DV1425" s="519">
        <v>0</v>
      </c>
      <c r="DW1425" s="519">
        <v>0</v>
      </c>
      <c r="DX1425" s="519">
        <v>0</v>
      </c>
    </row>
    <row r="1426" spans="2:128" hidden="1">
      <c r="B1426" s="519" t="s">
        <v>1061</v>
      </c>
      <c r="C1426" s="519"/>
      <c r="D1426" s="519"/>
      <c r="E1426" s="519"/>
      <c r="F1426" s="519">
        <v>1</v>
      </c>
      <c r="G1426" s="519"/>
      <c r="H1426" s="519">
        <v>13</v>
      </c>
      <c r="I1426" s="519">
        <v>9</v>
      </c>
      <c r="J1426" s="519" t="str">
        <f t="shared" si="68"/>
        <v>SDN15011309</v>
      </c>
      <c r="K1426" s="519">
        <v>508</v>
      </c>
      <c r="M1426" s="337"/>
      <c r="N1426" s="519" t="s">
        <v>1061</v>
      </c>
      <c r="O1426" s="519" t="s">
        <v>1059</v>
      </c>
      <c r="P1426" s="519">
        <v>28</v>
      </c>
      <c r="Q1426" s="183" t="str">
        <f t="shared" si="67"/>
        <v>SDN150128</v>
      </c>
      <c r="R1426" s="519">
        <v>10000</v>
      </c>
      <c r="S1426" s="519">
        <v>10000</v>
      </c>
      <c r="T1426" s="519">
        <v>10000</v>
      </c>
      <c r="U1426" s="519">
        <v>10000</v>
      </c>
      <c r="V1426" s="519">
        <v>10000</v>
      </c>
      <c r="W1426" s="519">
        <v>10000</v>
      </c>
      <c r="X1426" s="519">
        <v>10000</v>
      </c>
      <c r="Y1426" s="519">
        <v>10000</v>
      </c>
      <c r="Z1426" s="519">
        <v>10000</v>
      </c>
      <c r="AA1426" s="519">
        <v>10000</v>
      </c>
      <c r="AB1426" s="519">
        <v>10000</v>
      </c>
      <c r="AC1426" s="519">
        <v>10000</v>
      </c>
      <c r="AD1426" s="519">
        <v>10000</v>
      </c>
      <c r="AE1426" s="519">
        <v>10000</v>
      </c>
      <c r="AF1426" s="519">
        <v>10000</v>
      </c>
      <c r="AG1426" s="519">
        <v>10000</v>
      </c>
      <c r="AH1426" s="519">
        <v>10000</v>
      </c>
      <c r="AI1426" s="519">
        <v>10000</v>
      </c>
      <c r="AJ1426" s="519">
        <v>10000</v>
      </c>
      <c r="AK1426" s="519">
        <v>10000</v>
      </c>
      <c r="AL1426" s="519">
        <v>10000</v>
      </c>
      <c r="AM1426" s="519">
        <v>10000</v>
      </c>
      <c r="AN1426" s="519">
        <v>10000</v>
      </c>
      <c r="AO1426" s="519">
        <v>10000</v>
      </c>
      <c r="AP1426" s="519">
        <v>10000</v>
      </c>
      <c r="AQ1426" s="519">
        <v>10000</v>
      </c>
      <c r="AR1426" s="519">
        <v>10000</v>
      </c>
      <c r="AS1426" s="519">
        <v>10000</v>
      </c>
      <c r="AT1426" s="519">
        <v>10000</v>
      </c>
      <c r="AU1426" s="519">
        <v>10000</v>
      </c>
      <c r="AV1426" s="519">
        <v>0</v>
      </c>
      <c r="AW1426" s="519">
        <v>0</v>
      </c>
      <c r="AX1426" s="519">
        <v>0</v>
      </c>
      <c r="AY1426" s="519">
        <v>0</v>
      </c>
      <c r="AZ1426" s="519">
        <v>0</v>
      </c>
      <c r="BA1426" s="519">
        <v>0</v>
      </c>
      <c r="BB1426" s="519">
        <v>0</v>
      </c>
      <c r="BC1426" s="519">
        <v>0</v>
      </c>
      <c r="BD1426" s="519">
        <v>0</v>
      </c>
      <c r="BE1426" s="519">
        <v>0</v>
      </c>
      <c r="BF1426" s="519">
        <v>0</v>
      </c>
      <c r="BG1426" s="519">
        <v>0</v>
      </c>
      <c r="BH1426" s="519">
        <v>0</v>
      </c>
      <c r="BI1426" s="519">
        <v>0</v>
      </c>
      <c r="BJ1426" s="519">
        <v>0</v>
      </c>
      <c r="BK1426" s="519">
        <v>0</v>
      </c>
      <c r="BL1426" s="519">
        <v>0</v>
      </c>
      <c r="BM1426" s="519">
        <v>0</v>
      </c>
      <c r="BN1426" s="519">
        <v>0</v>
      </c>
      <c r="BO1426" s="519">
        <v>0</v>
      </c>
      <c r="BP1426" s="519">
        <v>0</v>
      </c>
      <c r="BQ1426" s="519">
        <v>0</v>
      </c>
      <c r="BR1426" s="519">
        <v>0</v>
      </c>
      <c r="BS1426" s="519">
        <v>0</v>
      </c>
      <c r="BT1426" s="519">
        <v>0</v>
      </c>
      <c r="BU1426" s="519">
        <v>0</v>
      </c>
      <c r="BV1426" s="519">
        <v>0</v>
      </c>
      <c r="BW1426" s="519">
        <v>0</v>
      </c>
      <c r="BX1426" s="519">
        <v>0</v>
      </c>
      <c r="BY1426" s="519">
        <v>0</v>
      </c>
      <c r="BZ1426" s="519">
        <v>0</v>
      </c>
      <c r="CA1426" s="519">
        <v>0</v>
      </c>
      <c r="CB1426" s="519">
        <v>0</v>
      </c>
      <c r="CC1426" s="519">
        <v>0</v>
      </c>
      <c r="CD1426" s="519">
        <v>0</v>
      </c>
      <c r="CE1426" s="519">
        <v>0</v>
      </c>
      <c r="CF1426" s="519">
        <v>0</v>
      </c>
      <c r="CG1426" s="519">
        <v>0</v>
      </c>
      <c r="CH1426" s="519">
        <v>0</v>
      </c>
      <c r="CI1426" s="519">
        <v>0</v>
      </c>
      <c r="CJ1426" s="519">
        <v>0</v>
      </c>
      <c r="CK1426" s="519">
        <v>0</v>
      </c>
      <c r="CL1426" s="519">
        <v>0</v>
      </c>
      <c r="CM1426" s="519">
        <v>0</v>
      </c>
      <c r="CN1426" s="519">
        <v>0</v>
      </c>
      <c r="CO1426" s="519">
        <v>0</v>
      </c>
      <c r="CP1426" s="519">
        <v>0</v>
      </c>
      <c r="CQ1426" s="519">
        <v>0</v>
      </c>
      <c r="CR1426" s="519">
        <v>0</v>
      </c>
      <c r="CS1426" s="519">
        <v>0</v>
      </c>
      <c r="CT1426" s="519">
        <v>0</v>
      </c>
      <c r="CU1426" s="519">
        <v>0</v>
      </c>
      <c r="CV1426" s="519">
        <v>0</v>
      </c>
      <c r="CW1426" s="519">
        <v>0</v>
      </c>
      <c r="CX1426" s="519">
        <v>0</v>
      </c>
      <c r="CY1426" s="519">
        <v>0</v>
      </c>
      <c r="CZ1426" s="519">
        <v>0</v>
      </c>
      <c r="DA1426" s="519">
        <v>0</v>
      </c>
      <c r="DB1426" s="519">
        <v>0</v>
      </c>
      <c r="DC1426" s="519">
        <v>0</v>
      </c>
      <c r="DD1426" s="519">
        <v>0</v>
      </c>
      <c r="DE1426" s="519">
        <v>0</v>
      </c>
      <c r="DF1426" s="519">
        <v>0</v>
      </c>
      <c r="DG1426" s="519">
        <v>0</v>
      </c>
      <c r="DH1426" s="519">
        <v>0</v>
      </c>
      <c r="DI1426" s="519">
        <v>0</v>
      </c>
      <c r="DJ1426" s="519">
        <v>0</v>
      </c>
      <c r="DK1426" s="519">
        <v>0</v>
      </c>
      <c r="DL1426" s="519">
        <v>0</v>
      </c>
      <c r="DM1426" s="519">
        <v>0</v>
      </c>
      <c r="DN1426" s="519">
        <v>0</v>
      </c>
      <c r="DO1426" s="519">
        <v>0</v>
      </c>
      <c r="DP1426" s="519">
        <v>0</v>
      </c>
      <c r="DQ1426" s="519">
        <v>0</v>
      </c>
      <c r="DR1426" s="519">
        <v>0</v>
      </c>
      <c r="DS1426" s="519">
        <v>0</v>
      </c>
      <c r="DT1426" s="519">
        <v>0</v>
      </c>
      <c r="DU1426" s="519">
        <v>0</v>
      </c>
      <c r="DV1426" s="519">
        <v>0</v>
      </c>
      <c r="DW1426" s="519">
        <v>0</v>
      </c>
      <c r="DX1426" s="519">
        <v>0</v>
      </c>
    </row>
    <row r="1427" spans="2:128" hidden="1">
      <c r="B1427" s="519" t="s">
        <v>1061</v>
      </c>
      <c r="C1427" s="519"/>
      <c r="D1427" s="519"/>
      <c r="E1427" s="519"/>
      <c r="F1427" s="519">
        <v>1</v>
      </c>
      <c r="G1427" s="519"/>
      <c r="H1427" s="519">
        <v>13</v>
      </c>
      <c r="I1427" s="519">
        <v>10</v>
      </c>
      <c r="J1427" s="519" t="str">
        <f t="shared" si="68"/>
        <v>SDN15011310</v>
      </c>
      <c r="K1427" s="519">
        <v>508</v>
      </c>
      <c r="M1427" s="337"/>
      <c r="N1427" s="519" t="s">
        <v>1061</v>
      </c>
      <c r="O1427" s="519" t="s">
        <v>1059</v>
      </c>
      <c r="P1427" s="519">
        <v>29</v>
      </c>
      <c r="Q1427" s="183" t="str">
        <f t="shared" si="67"/>
        <v>SDN150129</v>
      </c>
      <c r="R1427" s="519">
        <v>10000</v>
      </c>
      <c r="S1427" s="519">
        <v>10000</v>
      </c>
      <c r="T1427" s="519">
        <v>10000</v>
      </c>
      <c r="U1427" s="519">
        <v>10000</v>
      </c>
      <c r="V1427" s="519">
        <v>10000</v>
      </c>
      <c r="W1427" s="519">
        <v>10000</v>
      </c>
      <c r="X1427" s="519">
        <v>10000</v>
      </c>
      <c r="Y1427" s="519">
        <v>10000</v>
      </c>
      <c r="Z1427" s="519">
        <v>10000</v>
      </c>
      <c r="AA1427" s="519">
        <v>10000</v>
      </c>
      <c r="AB1427" s="519">
        <v>10000</v>
      </c>
      <c r="AC1427" s="519">
        <v>10000</v>
      </c>
      <c r="AD1427" s="519">
        <v>10000</v>
      </c>
      <c r="AE1427" s="519">
        <v>10000</v>
      </c>
      <c r="AF1427" s="519">
        <v>10000</v>
      </c>
      <c r="AG1427" s="519">
        <v>10000</v>
      </c>
      <c r="AH1427" s="519">
        <v>10000</v>
      </c>
      <c r="AI1427" s="519">
        <v>10000</v>
      </c>
      <c r="AJ1427" s="519">
        <v>10000</v>
      </c>
      <c r="AK1427" s="519">
        <v>10000</v>
      </c>
      <c r="AL1427" s="519">
        <v>10000</v>
      </c>
      <c r="AM1427" s="519">
        <v>10000</v>
      </c>
      <c r="AN1427" s="519">
        <v>10000</v>
      </c>
      <c r="AO1427" s="519">
        <v>10000</v>
      </c>
      <c r="AP1427" s="519">
        <v>10000</v>
      </c>
      <c r="AQ1427" s="519">
        <v>10000</v>
      </c>
      <c r="AR1427" s="519">
        <v>10000</v>
      </c>
      <c r="AS1427" s="519">
        <v>10000</v>
      </c>
      <c r="AT1427" s="519">
        <v>10000</v>
      </c>
      <c r="AU1427" s="519">
        <v>10000</v>
      </c>
      <c r="AV1427" s="519">
        <v>0</v>
      </c>
      <c r="AW1427" s="519">
        <v>0</v>
      </c>
      <c r="AX1427" s="519">
        <v>0</v>
      </c>
      <c r="AY1427" s="519">
        <v>0</v>
      </c>
      <c r="AZ1427" s="519">
        <v>0</v>
      </c>
      <c r="BA1427" s="519">
        <v>0</v>
      </c>
      <c r="BB1427" s="519">
        <v>0</v>
      </c>
      <c r="BC1427" s="519">
        <v>0</v>
      </c>
      <c r="BD1427" s="519">
        <v>0</v>
      </c>
      <c r="BE1427" s="519">
        <v>0</v>
      </c>
      <c r="BF1427" s="519">
        <v>0</v>
      </c>
      <c r="BG1427" s="519">
        <v>0</v>
      </c>
      <c r="BH1427" s="519">
        <v>0</v>
      </c>
      <c r="BI1427" s="519">
        <v>0</v>
      </c>
      <c r="BJ1427" s="519">
        <v>0</v>
      </c>
      <c r="BK1427" s="519">
        <v>0</v>
      </c>
      <c r="BL1427" s="519">
        <v>0</v>
      </c>
      <c r="BM1427" s="519">
        <v>0</v>
      </c>
      <c r="BN1427" s="519">
        <v>0</v>
      </c>
      <c r="BO1427" s="519">
        <v>0</v>
      </c>
      <c r="BP1427" s="519">
        <v>0</v>
      </c>
      <c r="BQ1427" s="519">
        <v>0</v>
      </c>
      <c r="BR1427" s="519">
        <v>0</v>
      </c>
      <c r="BS1427" s="519">
        <v>0</v>
      </c>
      <c r="BT1427" s="519">
        <v>0</v>
      </c>
      <c r="BU1427" s="519">
        <v>0</v>
      </c>
      <c r="BV1427" s="519">
        <v>0</v>
      </c>
      <c r="BW1427" s="519">
        <v>0</v>
      </c>
      <c r="BX1427" s="519">
        <v>0</v>
      </c>
      <c r="BY1427" s="519">
        <v>0</v>
      </c>
      <c r="BZ1427" s="519">
        <v>0</v>
      </c>
      <c r="CA1427" s="519">
        <v>0</v>
      </c>
      <c r="CB1427" s="519">
        <v>0</v>
      </c>
      <c r="CC1427" s="519">
        <v>0</v>
      </c>
      <c r="CD1427" s="519">
        <v>0</v>
      </c>
      <c r="CE1427" s="519">
        <v>0</v>
      </c>
      <c r="CF1427" s="519">
        <v>0</v>
      </c>
      <c r="CG1427" s="519">
        <v>0</v>
      </c>
      <c r="CH1427" s="519">
        <v>0</v>
      </c>
      <c r="CI1427" s="519">
        <v>0</v>
      </c>
      <c r="CJ1427" s="519">
        <v>0</v>
      </c>
      <c r="CK1427" s="519">
        <v>0</v>
      </c>
      <c r="CL1427" s="519">
        <v>0</v>
      </c>
      <c r="CM1427" s="519">
        <v>0</v>
      </c>
      <c r="CN1427" s="519">
        <v>0</v>
      </c>
      <c r="CO1427" s="519">
        <v>0</v>
      </c>
      <c r="CP1427" s="519">
        <v>0</v>
      </c>
      <c r="CQ1427" s="519">
        <v>0</v>
      </c>
      <c r="CR1427" s="519">
        <v>0</v>
      </c>
      <c r="CS1427" s="519">
        <v>0</v>
      </c>
      <c r="CT1427" s="519">
        <v>0</v>
      </c>
      <c r="CU1427" s="519">
        <v>0</v>
      </c>
      <c r="CV1427" s="519">
        <v>0</v>
      </c>
      <c r="CW1427" s="519">
        <v>0</v>
      </c>
      <c r="CX1427" s="519">
        <v>0</v>
      </c>
      <c r="CY1427" s="519">
        <v>0</v>
      </c>
      <c r="CZ1427" s="519">
        <v>0</v>
      </c>
      <c r="DA1427" s="519">
        <v>0</v>
      </c>
      <c r="DB1427" s="519">
        <v>0</v>
      </c>
      <c r="DC1427" s="519">
        <v>0</v>
      </c>
      <c r="DD1427" s="519">
        <v>0</v>
      </c>
      <c r="DE1427" s="519">
        <v>0</v>
      </c>
      <c r="DF1427" s="519">
        <v>0</v>
      </c>
      <c r="DG1427" s="519">
        <v>0</v>
      </c>
      <c r="DH1427" s="519">
        <v>0</v>
      </c>
      <c r="DI1427" s="519">
        <v>0</v>
      </c>
      <c r="DJ1427" s="519">
        <v>0</v>
      </c>
      <c r="DK1427" s="519">
        <v>0</v>
      </c>
      <c r="DL1427" s="519">
        <v>0</v>
      </c>
      <c r="DM1427" s="519">
        <v>0</v>
      </c>
      <c r="DN1427" s="519">
        <v>0</v>
      </c>
      <c r="DO1427" s="519">
        <v>0</v>
      </c>
      <c r="DP1427" s="519">
        <v>0</v>
      </c>
      <c r="DQ1427" s="519">
        <v>0</v>
      </c>
      <c r="DR1427" s="519">
        <v>0</v>
      </c>
      <c r="DS1427" s="519">
        <v>0</v>
      </c>
      <c r="DT1427" s="519">
        <v>0</v>
      </c>
      <c r="DU1427" s="519">
        <v>0</v>
      </c>
      <c r="DV1427" s="519">
        <v>0</v>
      </c>
      <c r="DW1427" s="519">
        <v>0</v>
      </c>
      <c r="DX1427" s="519">
        <v>0</v>
      </c>
    </row>
    <row r="1428" spans="2:128" hidden="1">
      <c r="B1428" s="519" t="s">
        <v>1061</v>
      </c>
      <c r="C1428" s="519"/>
      <c r="D1428" s="519"/>
      <c r="E1428" s="519"/>
      <c r="F1428" s="519">
        <v>1</v>
      </c>
      <c r="G1428" s="519"/>
      <c r="H1428" s="519">
        <v>13</v>
      </c>
      <c r="I1428" s="519">
        <v>11</v>
      </c>
      <c r="J1428" s="519" t="str">
        <f t="shared" si="68"/>
        <v>SDN15011311</v>
      </c>
      <c r="K1428" s="519">
        <v>508</v>
      </c>
      <c r="M1428" s="337"/>
      <c r="N1428" s="519" t="s">
        <v>1061</v>
      </c>
      <c r="O1428" s="519" t="s">
        <v>1059</v>
      </c>
      <c r="P1428" s="519">
        <v>30</v>
      </c>
      <c r="Q1428" s="183" t="str">
        <f t="shared" si="67"/>
        <v>SDN150130</v>
      </c>
      <c r="R1428" s="519">
        <v>10000</v>
      </c>
      <c r="S1428" s="519">
        <v>10000</v>
      </c>
      <c r="T1428" s="519">
        <v>10000</v>
      </c>
      <c r="U1428" s="519">
        <v>10000</v>
      </c>
      <c r="V1428" s="519">
        <v>10000</v>
      </c>
      <c r="W1428" s="519">
        <v>10000</v>
      </c>
      <c r="X1428" s="519">
        <v>10000</v>
      </c>
      <c r="Y1428" s="519">
        <v>10000</v>
      </c>
      <c r="Z1428" s="519">
        <v>10000</v>
      </c>
      <c r="AA1428" s="519">
        <v>10000</v>
      </c>
      <c r="AB1428" s="519">
        <v>10000</v>
      </c>
      <c r="AC1428" s="519">
        <v>10000</v>
      </c>
      <c r="AD1428" s="519">
        <v>10000</v>
      </c>
      <c r="AE1428" s="519">
        <v>10000</v>
      </c>
      <c r="AF1428" s="519">
        <v>10000</v>
      </c>
      <c r="AG1428" s="519">
        <v>10000</v>
      </c>
      <c r="AH1428" s="519">
        <v>10000</v>
      </c>
      <c r="AI1428" s="519">
        <v>10000</v>
      </c>
      <c r="AJ1428" s="519">
        <v>10000</v>
      </c>
      <c r="AK1428" s="519">
        <v>10000</v>
      </c>
      <c r="AL1428" s="519">
        <v>10000</v>
      </c>
      <c r="AM1428" s="519">
        <v>10000</v>
      </c>
      <c r="AN1428" s="519">
        <v>10000</v>
      </c>
      <c r="AO1428" s="519">
        <v>10000</v>
      </c>
      <c r="AP1428" s="519">
        <v>10000</v>
      </c>
      <c r="AQ1428" s="519">
        <v>10000</v>
      </c>
      <c r="AR1428" s="519">
        <v>10000</v>
      </c>
      <c r="AS1428" s="519">
        <v>10000</v>
      </c>
      <c r="AT1428" s="519">
        <v>10000</v>
      </c>
      <c r="AU1428" s="519">
        <v>10000</v>
      </c>
      <c r="AV1428" s="519">
        <v>0</v>
      </c>
      <c r="AW1428" s="519">
        <v>0</v>
      </c>
      <c r="AX1428" s="519">
        <v>0</v>
      </c>
      <c r="AY1428" s="519">
        <v>0</v>
      </c>
      <c r="AZ1428" s="519">
        <v>0</v>
      </c>
      <c r="BA1428" s="519">
        <v>0</v>
      </c>
      <c r="BB1428" s="519">
        <v>0</v>
      </c>
      <c r="BC1428" s="519">
        <v>0</v>
      </c>
      <c r="BD1428" s="519">
        <v>0</v>
      </c>
      <c r="BE1428" s="519">
        <v>0</v>
      </c>
      <c r="BF1428" s="519">
        <v>0</v>
      </c>
      <c r="BG1428" s="519">
        <v>0</v>
      </c>
      <c r="BH1428" s="519">
        <v>0</v>
      </c>
      <c r="BI1428" s="519">
        <v>0</v>
      </c>
      <c r="BJ1428" s="519">
        <v>0</v>
      </c>
      <c r="BK1428" s="519">
        <v>0</v>
      </c>
      <c r="BL1428" s="519">
        <v>0</v>
      </c>
      <c r="BM1428" s="519">
        <v>0</v>
      </c>
      <c r="BN1428" s="519">
        <v>0</v>
      </c>
      <c r="BO1428" s="519">
        <v>0</v>
      </c>
      <c r="BP1428" s="519">
        <v>0</v>
      </c>
      <c r="BQ1428" s="519">
        <v>0</v>
      </c>
      <c r="BR1428" s="519">
        <v>0</v>
      </c>
      <c r="BS1428" s="519">
        <v>0</v>
      </c>
      <c r="BT1428" s="519">
        <v>0</v>
      </c>
      <c r="BU1428" s="519">
        <v>0</v>
      </c>
      <c r="BV1428" s="519">
        <v>0</v>
      </c>
      <c r="BW1428" s="519">
        <v>0</v>
      </c>
      <c r="BX1428" s="519">
        <v>0</v>
      </c>
      <c r="BY1428" s="519">
        <v>0</v>
      </c>
      <c r="BZ1428" s="519">
        <v>0</v>
      </c>
      <c r="CA1428" s="519">
        <v>0</v>
      </c>
      <c r="CB1428" s="519">
        <v>0</v>
      </c>
      <c r="CC1428" s="519">
        <v>0</v>
      </c>
      <c r="CD1428" s="519">
        <v>0</v>
      </c>
      <c r="CE1428" s="519">
        <v>0</v>
      </c>
      <c r="CF1428" s="519">
        <v>0</v>
      </c>
      <c r="CG1428" s="519">
        <v>0</v>
      </c>
      <c r="CH1428" s="519">
        <v>0</v>
      </c>
      <c r="CI1428" s="519">
        <v>0</v>
      </c>
      <c r="CJ1428" s="519">
        <v>0</v>
      </c>
      <c r="CK1428" s="519">
        <v>0</v>
      </c>
      <c r="CL1428" s="519">
        <v>0</v>
      </c>
      <c r="CM1428" s="519">
        <v>0</v>
      </c>
      <c r="CN1428" s="519">
        <v>0</v>
      </c>
      <c r="CO1428" s="519">
        <v>0</v>
      </c>
      <c r="CP1428" s="519">
        <v>0</v>
      </c>
      <c r="CQ1428" s="519">
        <v>0</v>
      </c>
      <c r="CR1428" s="519">
        <v>0</v>
      </c>
      <c r="CS1428" s="519">
        <v>0</v>
      </c>
      <c r="CT1428" s="519">
        <v>0</v>
      </c>
      <c r="CU1428" s="519">
        <v>0</v>
      </c>
      <c r="CV1428" s="519">
        <v>0</v>
      </c>
      <c r="CW1428" s="519">
        <v>0</v>
      </c>
      <c r="CX1428" s="519">
        <v>0</v>
      </c>
      <c r="CY1428" s="519">
        <v>0</v>
      </c>
      <c r="CZ1428" s="519">
        <v>0</v>
      </c>
      <c r="DA1428" s="519">
        <v>0</v>
      </c>
      <c r="DB1428" s="519">
        <v>0</v>
      </c>
      <c r="DC1428" s="519">
        <v>0</v>
      </c>
      <c r="DD1428" s="519">
        <v>0</v>
      </c>
      <c r="DE1428" s="519">
        <v>0</v>
      </c>
      <c r="DF1428" s="519">
        <v>0</v>
      </c>
      <c r="DG1428" s="519">
        <v>0</v>
      </c>
      <c r="DH1428" s="519">
        <v>0</v>
      </c>
      <c r="DI1428" s="519">
        <v>0</v>
      </c>
      <c r="DJ1428" s="519">
        <v>0</v>
      </c>
      <c r="DK1428" s="519">
        <v>0</v>
      </c>
      <c r="DL1428" s="519">
        <v>0</v>
      </c>
      <c r="DM1428" s="519">
        <v>0</v>
      </c>
      <c r="DN1428" s="519">
        <v>0</v>
      </c>
      <c r="DO1428" s="519">
        <v>0</v>
      </c>
      <c r="DP1428" s="519">
        <v>0</v>
      </c>
      <c r="DQ1428" s="519">
        <v>0</v>
      </c>
      <c r="DR1428" s="519">
        <v>0</v>
      </c>
      <c r="DS1428" s="519">
        <v>0</v>
      </c>
      <c r="DT1428" s="519">
        <v>0</v>
      </c>
      <c r="DU1428" s="519">
        <v>0</v>
      </c>
      <c r="DV1428" s="519">
        <v>0</v>
      </c>
      <c r="DW1428" s="519">
        <v>0</v>
      </c>
      <c r="DX1428" s="519">
        <v>0</v>
      </c>
    </row>
    <row r="1429" spans="2:128" hidden="1">
      <c r="B1429" s="519" t="s">
        <v>1061</v>
      </c>
      <c r="C1429" s="519"/>
      <c r="D1429" s="519"/>
      <c r="E1429" s="519"/>
      <c r="F1429" s="519">
        <v>1</v>
      </c>
      <c r="G1429" s="519"/>
      <c r="H1429" s="519">
        <v>13</v>
      </c>
      <c r="I1429" s="519">
        <v>12</v>
      </c>
      <c r="J1429" s="519" t="str">
        <f t="shared" si="68"/>
        <v>SDN15011312</v>
      </c>
      <c r="K1429" s="519">
        <v>508</v>
      </c>
      <c r="M1429" s="337"/>
      <c r="N1429" s="519" t="s">
        <v>1061</v>
      </c>
      <c r="O1429" s="519" t="s">
        <v>1059</v>
      </c>
      <c r="P1429" s="519">
        <v>31</v>
      </c>
      <c r="Q1429" s="183" t="str">
        <f t="shared" si="67"/>
        <v>SDN150131</v>
      </c>
      <c r="R1429" s="519">
        <v>10000</v>
      </c>
      <c r="S1429" s="519">
        <v>10000</v>
      </c>
      <c r="T1429" s="519">
        <v>10000</v>
      </c>
      <c r="U1429" s="519">
        <v>10000</v>
      </c>
      <c r="V1429" s="519">
        <v>10000</v>
      </c>
      <c r="W1429" s="519">
        <v>10000</v>
      </c>
      <c r="X1429" s="519">
        <v>10000</v>
      </c>
      <c r="Y1429" s="519">
        <v>10000</v>
      </c>
      <c r="Z1429" s="519">
        <v>10000</v>
      </c>
      <c r="AA1429" s="519">
        <v>10000</v>
      </c>
      <c r="AB1429" s="519">
        <v>10000</v>
      </c>
      <c r="AC1429" s="519">
        <v>10000</v>
      </c>
      <c r="AD1429" s="519">
        <v>10000</v>
      </c>
      <c r="AE1429" s="519">
        <v>10000</v>
      </c>
      <c r="AF1429" s="519">
        <v>10000</v>
      </c>
      <c r="AG1429" s="519">
        <v>10000</v>
      </c>
      <c r="AH1429" s="519">
        <v>10000</v>
      </c>
      <c r="AI1429" s="519">
        <v>10000</v>
      </c>
      <c r="AJ1429" s="519">
        <v>10000</v>
      </c>
      <c r="AK1429" s="519">
        <v>10000</v>
      </c>
      <c r="AL1429" s="519">
        <v>10000</v>
      </c>
      <c r="AM1429" s="519">
        <v>10000</v>
      </c>
      <c r="AN1429" s="519">
        <v>10000</v>
      </c>
      <c r="AO1429" s="519">
        <v>10000</v>
      </c>
      <c r="AP1429" s="519">
        <v>10000</v>
      </c>
      <c r="AQ1429" s="519">
        <v>10000</v>
      </c>
      <c r="AR1429" s="519">
        <v>10000</v>
      </c>
      <c r="AS1429" s="519">
        <v>10000</v>
      </c>
      <c r="AT1429" s="519">
        <v>10000</v>
      </c>
      <c r="AU1429" s="519">
        <v>10000</v>
      </c>
      <c r="AV1429" s="519">
        <v>0</v>
      </c>
      <c r="AW1429" s="519">
        <v>0</v>
      </c>
      <c r="AX1429" s="519">
        <v>0</v>
      </c>
      <c r="AY1429" s="519">
        <v>0</v>
      </c>
      <c r="AZ1429" s="519">
        <v>0</v>
      </c>
      <c r="BA1429" s="519">
        <v>0</v>
      </c>
      <c r="BB1429" s="519">
        <v>0</v>
      </c>
      <c r="BC1429" s="519">
        <v>0</v>
      </c>
      <c r="BD1429" s="519">
        <v>0</v>
      </c>
      <c r="BE1429" s="519">
        <v>0</v>
      </c>
      <c r="BF1429" s="519">
        <v>0</v>
      </c>
      <c r="BG1429" s="519">
        <v>0</v>
      </c>
      <c r="BH1429" s="519">
        <v>0</v>
      </c>
      <c r="BI1429" s="519">
        <v>0</v>
      </c>
      <c r="BJ1429" s="519">
        <v>0</v>
      </c>
      <c r="BK1429" s="519">
        <v>0</v>
      </c>
      <c r="BL1429" s="519">
        <v>0</v>
      </c>
      <c r="BM1429" s="519">
        <v>0</v>
      </c>
      <c r="BN1429" s="519">
        <v>0</v>
      </c>
      <c r="BO1429" s="519">
        <v>0</v>
      </c>
      <c r="BP1429" s="519">
        <v>0</v>
      </c>
      <c r="BQ1429" s="519">
        <v>0</v>
      </c>
      <c r="BR1429" s="519">
        <v>0</v>
      </c>
      <c r="BS1429" s="519">
        <v>0</v>
      </c>
      <c r="BT1429" s="519">
        <v>0</v>
      </c>
      <c r="BU1429" s="519">
        <v>0</v>
      </c>
      <c r="BV1429" s="519">
        <v>0</v>
      </c>
      <c r="BW1429" s="519">
        <v>0</v>
      </c>
      <c r="BX1429" s="519">
        <v>0</v>
      </c>
      <c r="BY1429" s="519">
        <v>0</v>
      </c>
      <c r="BZ1429" s="519">
        <v>0</v>
      </c>
      <c r="CA1429" s="519">
        <v>0</v>
      </c>
      <c r="CB1429" s="519">
        <v>0</v>
      </c>
      <c r="CC1429" s="519">
        <v>0</v>
      </c>
      <c r="CD1429" s="519">
        <v>0</v>
      </c>
      <c r="CE1429" s="519">
        <v>0</v>
      </c>
      <c r="CF1429" s="519">
        <v>0</v>
      </c>
      <c r="CG1429" s="519">
        <v>0</v>
      </c>
      <c r="CH1429" s="519">
        <v>0</v>
      </c>
      <c r="CI1429" s="519">
        <v>0</v>
      </c>
      <c r="CJ1429" s="519">
        <v>0</v>
      </c>
      <c r="CK1429" s="519">
        <v>0</v>
      </c>
      <c r="CL1429" s="519">
        <v>0</v>
      </c>
      <c r="CM1429" s="519">
        <v>0</v>
      </c>
      <c r="CN1429" s="519">
        <v>0</v>
      </c>
      <c r="CO1429" s="519">
        <v>0</v>
      </c>
      <c r="CP1429" s="519">
        <v>0</v>
      </c>
      <c r="CQ1429" s="519">
        <v>0</v>
      </c>
      <c r="CR1429" s="519">
        <v>0</v>
      </c>
      <c r="CS1429" s="519">
        <v>0</v>
      </c>
      <c r="CT1429" s="519">
        <v>0</v>
      </c>
      <c r="CU1429" s="519">
        <v>0</v>
      </c>
      <c r="CV1429" s="519">
        <v>0</v>
      </c>
      <c r="CW1429" s="519">
        <v>0</v>
      </c>
      <c r="CX1429" s="519">
        <v>0</v>
      </c>
      <c r="CY1429" s="519">
        <v>0</v>
      </c>
      <c r="CZ1429" s="519">
        <v>0</v>
      </c>
      <c r="DA1429" s="519">
        <v>0</v>
      </c>
      <c r="DB1429" s="519">
        <v>0</v>
      </c>
      <c r="DC1429" s="519">
        <v>0</v>
      </c>
      <c r="DD1429" s="519">
        <v>0</v>
      </c>
      <c r="DE1429" s="519">
        <v>0</v>
      </c>
      <c r="DF1429" s="519">
        <v>0</v>
      </c>
      <c r="DG1429" s="519">
        <v>0</v>
      </c>
      <c r="DH1429" s="519">
        <v>0</v>
      </c>
      <c r="DI1429" s="519">
        <v>0</v>
      </c>
      <c r="DJ1429" s="519">
        <v>0</v>
      </c>
      <c r="DK1429" s="519">
        <v>0</v>
      </c>
      <c r="DL1429" s="519">
        <v>0</v>
      </c>
      <c r="DM1429" s="519">
        <v>0</v>
      </c>
      <c r="DN1429" s="519">
        <v>0</v>
      </c>
      <c r="DO1429" s="519">
        <v>0</v>
      </c>
      <c r="DP1429" s="519">
        <v>0</v>
      </c>
      <c r="DQ1429" s="519">
        <v>0</v>
      </c>
      <c r="DR1429" s="519">
        <v>0</v>
      </c>
      <c r="DS1429" s="519">
        <v>0</v>
      </c>
      <c r="DT1429" s="519">
        <v>0</v>
      </c>
      <c r="DU1429" s="519">
        <v>0</v>
      </c>
      <c r="DV1429" s="519">
        <v>0</v>
      </c>
      <c r="DW1429" s="519">
        <v>0</v>
      </c>
      <c r="DX1429" s="519">
        <v>0</v>
      </c>
    </row>
    <row r="1430" spans="2:128" hidden="1">
      <c r="B1430" s="519" t="s">
        <v>1061</v>
      </c>
      <c r="C1430" s="519"/>
      <c r="D1430" s="519"/>
      <c r="E1430" s="519"/>
      <c r="F1430" s="519">
        <v>1</v>
      </c>
      <c r="G1430" s="519"/>
      <c r="H1430" s="519">
        <v>13</v>
      </c>
      <c r="I1430" s="519">
        <v>13</v>
      </c>
      <c r="J1430" s="519" t="str">
        <f t="shared" si="68"/>
        <v>SDN15011313</v>
      </c>
      <c r="K1430" s="519">
        <v>508</v>
      </c>
      <c r="M1430" s="337"/>
      <c r="N1430" s="519" t="s">
        <v>1061</v>
      </c>
      <c r="O1430" s="519" t="s">
        <v>1059</v>
      </c>
      <c r="P1430" s="519">
        <v>32</v>
      </c>
      <c r="Q1430" s="183" t="str">
        <f t="shared" si="67"/>
        <v>SDN150132</v>
      </c>
      <c r="R1430" s="519">
        <v>10000</v>
      </c>
      <c r="S1430" s="519">
        <v>10000</v>
      </c>
      <c r="T1430" s="519">
        <v>10000</v>
      </c>
      <c r="U1430" s="519">
        <v>10000</v>
      </c>
      <c r="V1430" s="519">
        <v>10000</v>
      </c>
      <c r="W1430" s="519">
        <v>10000</v>
      </c>
      <c r="X1430" s="519">
        <v>10000</v>
      </c>
      <c r="Y1430" s="519">
        <v>10000</v>
      </c>
      <c r="Z1430" s="519">
        <v>10000</v>
      </c>
      <c r="AA1430" s="519">
        <v>10000</v>
      </c>
      <c r="AB1430" s="519">
        <v>10000</v>
      </c>
      <c r="AC1430" s="519">
        <v>10000</v>
      </c>
      <c r="AD1430" s="519">
        <v>10000</v>
      </c>
      <c r="AE1430" s="519">
        <v>10000</v>
      </c>
      <c r="AF1430" s="519">
        <v>10000</v>
      </c>
      <c r="AG1430" s="519">
        <v>10000</v>
      </c>
      <c r="AH1430" s="519">
        <v>10000</v>
      </c>
      <c r="AI1430" s="519">
        <v>10000</v>
      </c>
      <c r="AJ1430" s="519">
        <v>10000</v>
      </c>
      <c r="AK1430" s="519">
        <v>10000</v>
      </c>
      <c r="AL1430" s="519">
        <v>10000</v>
      </c>
      <c r="AM1430" s="519">
        <v>10000</v>
      </c>
      <c r="AN1430" s="519">
        <v>10000</v>
      </c>
      <c r="AO1430" s="519">
        <v>10000</v>
      </c>
      <c r="AP1430" s="519">
        <v>10000</v>
      </c>
      <c r="AQ1430" s="519">
        <v>10000</v>
      </c>
      <c r="AR1430" s="519">
        <v>10000</v>
      </c>
      <c r="AS1430" s="519">
        <v>10000</v>
      </c>
      <c r="AT1430" s="519">
        <v>10000</v>
      </c>
      <c r="AU1430" s="519">
        <v>10000</v>
      </c>
      <c r="AV1430" s="519">
        <v>0</v>
      </c>
      <c r="AW1430" s="519">
        <v>0</v>
      </c>
      <c r="AX1430" s="519">
        <v>0</v>
      </c>
      <c r="AY1430" s="519">
        <v>0</v>
      </c>
      <c r="AZ1430" s="519">
        <v>0</v>
      </c>
      <c r="BA1430" s="519">
        <v>0</v>
      </c>
      <c r="BB1430" s="519">
        <v>0</v>
      </c>
      <c r="BC1430" s="519">
        <v>0</v>
      </c>
      <c r="BD1430" s="519">
        <v>0</v>
      </c>
      <c r="BE1430" s="519">
        <v>0</v>
      </c>
      <c r="BF1430" s="519">
        <v>0</v>
      </c>
      <c r="BG1430" s="519">
        <v>0</v>
      </c>
      <c r="BH1430" s="519">
        <v>0</v>
      </c>
      <c r="BI1430" s="519">
        <v>0</v>
      </c>
      <c r="BJ1430" s="519">
        <v>0</v>
      </c>
      <c r="BK1430" s="519">
        <v>0</v>
      </c>
      <c r="BL1430" s="519">
        <v>0</v>
      </c>
      <c r="BM1430" s="519">
        <v>0</v>
      </c>
      <c r="BN1430" s="519">
        <v>0</v>
      </c>
      <c r="BO1430" s="519">
        <v>0</v>
      </c>
      <c r="BP1430" s="519">
        <v>0</v>
      </c>
      <c r="BQ1430" s="519">
        <v>0</v>
      </c>
      <c r="BR1430" s="519">
        <v>0</v>
      </c>
      <c r="BS1430" s="519">
        <v>0</v>
      </c>
      <c r="BT1430" s="519">
        <v>0</v>
      </c>
      <c r="BU1430" s="519">
        <v>0</v>
      </c>
      <c r="BV1430" s="519">
        <v>0</v>
      </c>
      <c r="BW1430" s="519">
        <v>0</v>
      </c>
      <c r="BX1430" s="519">
        <v>0</v>
      </c>
      <c r="BY1430" s="519">
        <v>0</v>
      </c>
      <c r="BZ1430" s="519">
        <v>0</v>
      </c>
      <c r="CA1430" s="519">
        <v>0</v>
      </c>
      <c r="CB1430" s="519">
        <v>0</v>
      </c>
      <c r="CC1430" s="519">
        <v>0</v>
      </c>
      <c r="CD1430" s="519">
        <v>0</v>
      </c>
      <c r="CE1430" s="519">
        <v>0</v>
      </c>
      <c r="CF1430" s="519">
        <v>0</v>
      </c>
      <c r="CG1430" s="519">
        <v>0</v>
      </c>
      <c r="CH1430" s="519">
        <v>0</v>
      </c>
      <c r="CI1430" s="519">
        <v>0</v>
      </c>
      <c r="CJ1430" s="519">
        <v>0</v>
      </c>
      <c r="CK1430" s="519">
        <v>0</v>
      </c>
      <c r="CL1430" s="519">
        <v>0</v>
      </c>
      <c r="CM1430" s="519">
        <v>0</v>
      </c>
      <c r="CN1430" s="519">
        <v>0</v>
      </c>
      <c r="CO1430" s="519">
        <v>0</v>
      </c>
      <c r="CP1430" s="519">
        <v>0</v>
      </c>
      <c r="CQ1430" s="519">
        <v>0</v>
      </c>
      <c r="CR1430" s="519">
        <v>0</v>
      </c>
      <c r="CS1430" s="519">
        <v>0</v>
      </c>
      <c r="CT1430" s="519">
        <v>0</v>
      </c>
      <c r="CU1430" s="519">
        <v>0</v>
      </c>
      <c r="CV1430" s="519">
        <v>0</v>
      </c>
      <c r="CW1430" s="519">
        <v>0</v>
      </c>
      <c r="CX1430" s="519">
        <v>0</v>
      </c>
      <c r="CY1430" s="519">
        <v>0</v>
      </c>
      <c r="CZ1430" s="519">
        <v>0</v>
      </c>
      <c r="DA1430" s="519">
        <v>0</v>
      </c>
      <c r="DB1430" s="519">
        <v>0</v>
      </c>
      <c r="DC1430" s="519">
        <v>0</v>
      </c>
      <c r="DD1430" s="519">
        <v>0</v>
      </c>
      <c r="DE1430" s="519">
        <v>0</v>
      </c>
      <c r="DF1430" s="519">
        <v>0</v>
      </c>
      <c r="DG1430" s="519">
        <v>0</v>
      </c>
      <c r="DH1430" s="519">
        <v>0</v>
      </c>
      <c r="DI1430" s="519">
        <v>0</v>
      </c>
      <c r="DJ1430" s="519">
        <v>0</v>
      </c>
      <c r="DK1430" s="519">
        <v>0</v>
      </c>
      <c r="DL1430" s="519">
        <v>0</v>
      </c>
      <c r="DM1430" s="519">
        <v>0</v>
      </c>
      <c r="DN1430" s="519">
        <v>0</v>
      </c>
      <c r="DO1430" s="519">
        <v>0</v>
      </c>
      <c r="DP1430" s="519">
        <v>0</v>
      </c>
      <c r="DQ1430" s="519">
        <v>0</v>
      </c>
      <c r="DR1430" s="519">
        <v>0</v>
      </c>
      <c r="DS1430" s="519">
        <v>0</v>
      </c>
      <c r="DT1430" s="519">
        <v>0</v>
      </c>
      <c r="DU1430" s="519">
        <v>0</v>
      </c>
      <c r="DV1430" s="519">
        <v>0</v>
      </c>
      <c r="DW1430" s="519">
        <v>0</v>
      </c>
      <c r="DX1430" s="519">
        <v>0</v>
      </c>
    </row>
    <row r="1431" spans="2:128" hidden="1">
      <c r="B1431" s="519" t="s">
        <v>1061</v>
      </c>
      <c r="C1431" s="519"/>
      <c r="D1431" s="519"/>
      <c r="E1431" s="519"/>
      <c r="F1431" s="519">
        <v>1</v>
      </c>
      <c r="G1431" s="519"/>
      <c r="H1431" s="519">
        <v>13</v>
      </c>
      <c r="I1431" s="519">
        <v>14</v>
      </c>
      <c r="J1431" s="519" t="str">
        <f t="shared" si="68"/>
        <v>SDN15011314</v>
      </c>
      <c r="K1431" s="519">
        <v>508</v>
      </c>
      <c r="M1431" s="337"/>
      <c r="N1431" s="519" t="s">
        <v>1061</v>
      </c>
      <c r="O1431" s="519" t="s">
        <v>1059</v>
      </c>
      <c r="P1431" s="519">
        <v>33</v>
      </c>
      <c r="Q1431" s="183" t="str">
        <f t="shared" si="67"/>
        <v>SDN150133</v>
      </c>
      <c r="R1431" s="519">
        <v>10000</v>
      </c>
      <c r="S1431" s="519">
        <v>10000</v>
      </c>
      <c r="T1431" s="519">
        <v>10000</v>
      </c>
      <c r="U1431" s="519">
        <v>10000</v>
      </c>
      <c r="V1431" s="519">
        <v>10000</v>
      </c>
      <c r="W1431" s="519">
        <v>10000</v>
      </c>
      <c r="X1431" s="519">
        <v>10000</v>
      </c>
      <c r="Y1431" s="519">
        <v>10000</v>
      </c>
      <c r="Z1431" s="519">
        <v>10000</v>
      </c>
      <c r="AA1431" s="519">
        <v>10000</v>
      </c>
      <c r="AB1431" s="519">
        <v>10000</v>
      </c>
      <c r="AC1431" s="519">
        <v>10000</v>
      </c>
      <c r="AD1431" s="519">
        <v>10000</v>
      </c>
      <c r="AE1431" s="519">
        <v>10000</v>
      </c>
      <c r="AF1431" s="519">
        <v>10000</v>
      </c>
      <c r="AG1431" s="519">
        <v>10000</v>
      </c>
      <c r="AH1431" s="519">
        <v>10000</v>
      </c>
      <c r="AI1431" s="519">
        <v>10000</v>
      </c>
      <c r="AJ1431" s="519">
        <v>10000</v>
      </c>
      <c r="AK1431" s="519">
        <v>10000</v>
      </c>
      <c r="AL1431" s="519">
        <v>10000</v>
      </c>
      <c r="AM1431" s="519">
        <v>10000</v>
      </c>
      <c r="AN1431" s="519">
        <v>10000</v>
      </c>
      <c r="AO1431" s="519">
        <v>10000</v>
      </c>
      <c r="AP1431" s="519">
        <v>10000</v>
      </c>
      <c r="AQ1431" s="519">
        <v>10000</v>
      </c>
      <c r="AR1431" s="519">
        <v>10000</v>
      </c>
      <c r="AS1431" s="519">
        <v>10000</v>
      </c>
      <c r="AT1431" s="519">
        <v>10000</v>
      </c>
      <c r="AU1431" s="519">
        <v>10000</v>
      </c>
      <c r="AV1431" s="519">
        <v>0</v>
      </c>
      <c r="AW1431" s="519">
        <v>0</v>
      </c>
      <c r="AX1431" s="519">
        <v>0</v>
      </c>
      <c r="AY1431" s="519">
        <v>0</v>
      </c>
      <c r="AZ1431" s="519">
        <v>0</v>
      </c>
      <c r="BA1431" s="519">
        <v>0</v>
      </c>
      <c r="BB1431" s="519">
        <v>0</v>
      </c>
      <c r="BC1431" s="519">
        <v>0</v>
      </c>
      <c r="BD1431" s="519">
        <v>0</v>
      </c>
      <c r="BE1431" s="519">
        <v>0</v>
      </c>
      <c r="BF1431" s="519">
        <v>0</v>
      </c>
      <c r="BG1431" s="519">
        <v>0</v>
      </c>
      <c r="BH1431" s="519">
        <v>0</v>
      </c>
      <c r="BI1431" s="519">
        <v>0</v>
      </c>
      <c r="BJ1431" s="519">
        <v>0</v>
      </c>
      <c r="BK1431" s="519">
        <v>0</v>
      </c>
      <c r="BL1431" s="519">
        <v>0</v>
      </c>
      <c r="BM1431" s="519">
        <v>0</v>
      </c>
      <c r="BN1431" s="519">
        <v>0</v>
      </c>
      <c r="BO1431" s="519">
        <v>0</v>
      </c>
      <c r="BP1431" s="519">
        <v>0</v>
      </c>
      <c r="BQ1431" s="519">
        <v>0</v>
      </c>
      <c r="BR1431" s="519">
        <v>0</v>
      </c>
      <c r="BS1431" s="519">
        <v>0</v>
      </c>
      <c r="BT1431" s="519">
        <v>0</v>
      </c>
      <c r="BU1431" s="519">
        <v>0</v>
      </c>
      <c r="BV1431" s="519">
        <v>0</v>
      </c>
      <c r="BW1431" s="519">
        <v>0</v>
      </c>
      <c r="BX1431" s="519">
        <v>0</v>
      </c>
      <c r="BY1431" s="519">
        <v>0</v>
      </c>
      <c r="BZ1431" s="519">
        <v>0</v>
      </c>
      <c r="CA1431" s="519">
        <v>0</v>
      </c>
      <c r="CB1431" s="519">
        <v>0</v>
      </c>
      <c r="CC1431" s="519">
        <v>0</v>
      </c>
      <c r="CD1431" s="519">
        <v>0</v>
      </c>
      <c r="CE1431" s="519">
        <v>0</v>
      </c>
      <c r="CF1431" s="519">
        <v>0</v>
      </c>
      <c r="CG1431" s="519">
        <v>0</v>
      </c>
      <c r="CH1431" s="519">
        <v>0</v>
      </c>
      <c r="CI1431" s="519">
        <v>0</v>
      </c>
      <c r="CJ1431" s="519">
        <v>0</v>
      </c>
      <c r="CK1431" s="519">
        <v>0</v>
      </c>
      <c r="CL1431" s="519">
        <v>0</v>
      </c>
      <c r="CM1431" s="519">
        <v>0</v>
      </c>
      <c r="CN1431" s="519">
        <v>0</v>
      </c>
      <c r="CO1431" s="519">
        <v>0</v>
      </c>
      <c r="CP1431" s="519">
        <v>0</v>
      </c>
      <c r="CQ1431" s="519">
        <v>0</v>
      </c>
      <c r="CR1431" s="519">
        <v>0</v>
      </c>
      <c r="CS1431" s="519">
        <v>0</v>
      </c>
      <c r="CT1431" s="519">
        <v>0</v>
      </c>
      <c r="CU1431" s="519">
        <v>0</v>
      </c>
      <c r="CV1431" s="519">
        <v>0</v>
      </c>
      <c r="CW1431" s="519">
        <v>0</v>
      </c>
      <c r="CX1431" s="519">
        <v>0</v>
      </c>
      <c r="CY1431" s="519">
        <v>0</v>
      </c>
      <c r="CZ1431" s="519">
        <v>0</v>
      </c>
      <c r="DA1431" s="519">
        <v>0</v>
      </c>
      <c r="DB1431" s="519">
        <v>0</v>
      </c>
      <c r="DC1431" s="519">
        <v>0</v>
      </c>
      <c r="DD1431" s="519">
        <v>0</v>
      </c>
      <c r="DE1431" s="519">
        <v>0</v>
      </c>
      <c r="DF1431" s="519">
        <v>0</v>
      </c>
      <c r="DG1431" s="519">
        <v>0</v>
      </c>
      <c r="DH1431" s="519">
        <v>0</v>
      </c>
      <c r="DI1431" s="519">
        <v>0</v>
      </c>
      <c r="DJ1431" s="519">
        <v>0</v>
      </c>
      <c r="DK1431" s="519">
        <v>0</v>
      </c>
      <c r="DL1431" s="519">
        <v>0</v>
      </c>
      <c r="DM1431" s="519">
        <v>0</v>
      </c>
      <c r="DN1431" s="519">
        <v>0</v>
      </c>
      <c r="DO1431" s="519">
        <v>0</v>
      </c>
      <c r="DP1431" s="519">
        <v>0</v>
      </c>
      <c r="DQ1431" s="519">
        <v>0</v>
      </c>
      <c r="DR1431" s="519">
        <v>0</v>
      </c>
      <c r="DS1431" s="519">
        <v>0</v>
      </c>
      <c r="DT1431" s="519">
        <v>0</v>
      </c>
      <c r="DU1431" s="519">
        <v>0</v>
      </c>
      <c r="DV1431" s="519">
        <v>0</v>
      </c>
      <c r="DW1431" s="519">
        <v>0</v>
      </c>
      <c r="DX1431" s="519">
        <v>0</v>
      </c>
    </row>
    <row r="1432" spans="2:128" hidden="1">
      <c r="B1432" s="519" t="s">
        <v>1061</v>
      </c>
      <c r="C1432" s="519"/>
      <c r="D1432" s="519"/>
      <c r="E1432" s="519"/>
      <c r="F1432" s="519">
        <v>1</v>
      </c>
      <c r="G1432" s="519"/>
      <c r="H1432" s="519">
        <v>13</v>
      </c>
      <c r="I1432" s="519">
        <v>15</v>
      </c>
      <c r="J1432" s="519" t="str">
        <f t="shared" si="68"/>
        <v>SDN15011315</v>
      </c>
      <c r="K1432" s="519">
        <v>508</v>
      </c>
      <c r="M1432" s="337"/>
      <c r="N1432" s="519" t="s">
        <v>1061</v>
      </c>
      <c r="O1432" s="519" t="s">
        <v>1059</v>
      </c>
      <c r="P1432" s="519">
        <v>34</v>
      </c>
      <c r="Q1432" s="183" t="str">
        <f t="shared" si="67"/>
        <v>SDN150134</v>
      </c>
      <c r="R1432" s="519">
        <v>10000</v>
      </c>
      <c r="S1432" s="519">
        <v>10000</v>
      </c>
      <c r="T1432" s="519">
        <v>10000</v>
      </c>
      <c r="U1432" s="519">
        <v>10000</v>
      </c>
      <c r="V1432" s="519">
        <v>10000</v>
      </c>
      <c r="W1432" s="519">
        <v>10000</v>
      </c>
      <c r="X1432" s="519">
        <v>10000</v>
      </c>
      <c r="Y1432" s="519">
        <v>10000</v>
      </c>
      <c r="Z1432" s="519">
        <v>10000</v>
      </c>
      <c r="AA1432" s="519">
        <v>10000</v>
      </c>
      <c r="AB1432" s="519">
        <v>10000</v>
      </c>
      <c r="AC1432" s="519">
        <v>10000</v>
      </c>
      <c r="AD1432" s="519">
        <v>10000</v>
      </c>
      <c r="AE1432" s="519">
        <v>10000</v>
      </c>
      <c r="AF1432" s="519">
        <v>10000</v>
      </c>
      <c r="AG1432" s="519">
        <v>10000</v>
      </c>
      <c r="AH1432" s="519">
        <v>10000</v>
      </c>
      <c r="AI1432" s="519">
        <v>10000</v>
      </c>
      <c r="AJ1432" s="519">
        <v>10000</v>
      </c>
      <c r="AK1432" s="519">
        <v>10000</v>
      </c>
      <c r="AL1432" s="519">
        <v>10000</v>
      </c>
      <c r="AM1432" s="519">
        <v>10000</v>
      </c>
      <c r="AN1432" s="519">
        <v>10000</v>
      </c>
      <c r="AO1432" s="519">
        <v>10000</v>
      </c>
      <c r="AP1432" s="519">
        <v>10000</v>
      </c>
      <c r="AQ1432" s="519">
        <v>10000</v>
      </c>
      <c r="AR1432" s="519">
        <v>10000</v>
      </c>
      <c r="AS1432" s="519">
        <v>10000</v>
      </c>
      <c r="AT1432" s="519">
        <v>10000</v>
      </c>
      <c r="AU1432" s="519">
        <v>10000</v>
      </c>
      <c r="AV1432" s="519">
        <v>0</v>
      </c>
      <c r="AW1432" s="519">
        <v>0</v>
      </c>
      <c r="AX1432" s="519">
        <v>0</v>
      </c>
      <c r="AY1432" s="519">
        <v>0</v>
      </c>
      <c r="AZ1432" s="519">
        <v>0</v>
      </c>
      <c r="BA1432" s="519">
        <v>0</v>
      </c>
      <c r="BB1432" s="519">
        <v>0</v>
      </c>
      <c r="BC1432" s="519">
        <v>0</v>
      </c>
      <c r="BD1432" s="519">
        <v>0</v>
      </c>
      <c r="BE1432" s="519">
        <v>0</v>
      </c>
      <c r="BF1432" s="519">
        <v>0</v>
      </c>
      <c r="BG1432" s="519">
        <v>0</v>
      </c>
      <c r="BH1432" s="519">
        <v>0</v>
      </c>
      <c r="BI1432" s="519">
        <v>0</v>
      </c>
      <c r="BJ1432" s="519">
        <v>0</v>
      </c>
      <c r="BK1432" s="519">
        <v>0</v>
      </c>
      <c r="BL1432" s="519">
        <v>0</v>
      </c>
      <c r="BM1432" s="519">
        <v>0</v>
      </c>
      <c r="BN1432" s="519">
        <v>0</v>
      </c>
      <c r="BO1432" s="519">
        <v>0</v>
      </c>
      <c r="BP1432" s="519">
        <v>0</v>
      </c>
      <c r="BQ1432" s="519">
        <v>0</v>
      </c>
      <c r="BR1432" s="519">
        <v>0</v>
      </c>
      <c r="BS1432" s="519">
        <v>0</v>
      </c>
      <c r="BT1432" s="519">
        <v>0</v>
      </c>
      <c r="BU1432" s="519">
        <v>0</v>
      </c>
      <c r="BV1432" s="519">
        <v>0</v>
      </c>
      <c r="BW1432" s="519">
        <v>0</v>
      </c>
      <c r="BX1432" s="519">
        <v>0</v>
      </c>
      <c r="BY1432" s="519">
        <v>0</v>
      </c>
      <c r="BZ1432" s="519">
        <v>0</v>
      </c>
      <c r="CA1432" s="519">
        <v>0</v>
      </c>
      <c r="CB1432" s="519">
        <v>0</v>
      </c>
      <c r="CC1432" s="519">
        <v>0</v>
      </c>
      <c r="CD1432" s="519">
        <v>0</v>
      </c>
      <c r="CE1432" s="519">
        <v>0</v>
      </c>
      <c r="CF1432" s="519">
        <v>0</v>
      </c>
      <c r="CG1432" s="519">
        <v>0</v>
      </c>
      <c r="CH1432" s="519">
        <v>0</v>
      </c>
      <c r="CI1432" s="519">
        <v>0</v>
      </c>
      <c r="CJ1432" s="519">
        <v>0</v>
      </c>
      <c r="CK1432" s="519">
        <v>0</v>
      </c>
      <c r="CL1432" s="519">
        <v>0</v>
      </c>
      <c r="CM1432" s="519">
        <v>0</v>
      </c>
      <c r="CN1432" s="519">
        <v>0</v>
      </c>
      <c r="CO1432" s="519">
        <v>0</v>
      </c>
      <c r="CP1432" s="519">
        <v>0</v>
      </c>
      <c r="CQ1432" s="519">
        <v>0</v>
      </c>
      <c r="CR1432" s="519">
        <v>0</v>
      </c>
      <c r="CS1432" s="519">
        <v>0</v>
      </c>
      <c r="CT1432" s="519">
        <v>0</v>
      </c>
      <c r="CU1432" s="519">
        <v>0</v>
      </c>
      <c r="CV1432" s="519">
        <v>0</v>
      </c>
      <c r="CW1432" s="519">
        <v>0</v>
      </c>
      <c r="CX1432" s="519">
        <v>0</v>
      </c>
      <c r="CY1432" s="519">
        <v>0</v>
      </c>
      <c r="CZ1432" s="519">
        <v>0</v>
      </c>
      <c r="DA1432" s="519">
        <v>0</v>
      </c>
      <c r="DB1432" s="519">
        <v>0</v>
      </c>
      <c r="DC1432" s="519">
        <v>0</v>
      </c>
      <c r="DD1432" s="519">
        <v>0</v>
      </c>
      <c r="DE1432" s="519">
        <v>0</v>
      </c>
      <c r="DF1432" s="519">
        <v>0</v>
      </c>
      <c r="DG1432" s="519">
        <v>0</v>
      </c>
      <c r="DH1432" s="519">
        <v>0</v>
      </c>
      <c r="DI1432" s="519">
        <v>0</v>
      </c>
      <c r="DJ1432" s="519">
        <v>0</v>
      </c>
      <c r="DK1432" s="519">
        <v>0</v>
      </c>
      <c r="DL1432" s="519">
        <v>0</v>
      </c>
      <c r="DM1432" s="519">
        <v>0</v>
      </c>
      <c r="DN1432" s="519">
        <v>0</v>
      </c>
      <c r="DO1432" s="519">
        <v>0</v>
      </c>
      <c r="DP1432" s="519">
        <v>0</v>
      </c>
      <c r="DQ1432" s="519">
        <v>0</v>
      </c>
      <c r="DR1432" s="519">
        <v>0</v>
      </c>
      <c r="DS1432" s="519">
        <v>0</v>
      </c>
      <c r="DT1432" s="519">
        <v>0</v>
      </c>
      <c r="DU1432" s="519">
        <v>0</v>
      </c>
      <c r="DV1432" s="519">
        <v>0</v>
      </c>
      <c r="DW1432" s="519">
        <v>0</v>
      </c>
      <c r="DX1432" s="519">
        <v>0</v>
      </c>
    </row>
    <row r="1433" spans="2:128" hidden="1">
      <c r="B1433" s="519" t="s">
        <v>1061</v>
      </c>
      <c r="C1433" s="519"/>
      <c r="D1433" s="519"/>
      <c r="E1433" s="519"/>
      <c r="F1433" s="519">
        <v>1</v>
      </c>
      <c r="G1433" s="519"/>
      <c r="H1433" s="519">
        <v>14</v>
      </c>
      <c r="I1433" s="519">
        <v>1</v>
      </c>
      <c r="J1433" s="519" t="str">
        <f t="shared" si="68"/>
        <v>SDN15011401</v>
      </c>
      <c r="K1433" s="519">
        <v>635</v>
      </c>
      <c r="M1433" s="337"/>
      <c r="N1433" s="519" t="s">
        <v>1061</v>
      </c>
      <c r="O1433" s="519" t="s">
        <v>1059</v>
      </c>
      <c r="P1433" s="519">
        <v>35</v>
      </c>
      <c r="Q1433" s="183" t="str">
        <f t="shared" si="67"/>
        <v>SDN150135</v>
      </c>
      <c r="R1433" s="519">
        <v>10000</v>
      </c>
      <c r="S1433" s="519">
        <v>10000</v>
      </c>
      <c r="T1433" s="519">
        <v>10000</v>
      </c>
      <c r="U1433" s="519">
        <v>10000</v>
      </c>
      <c r="V1433" s="519">
        <v>10000</v>
      </c>
      <c r="W1433" s="519">
        <v>10000</v>
      </c>
      <c r="X1433" s="519">
        <v>10000</v>
      </c>
      <c r="Y1433" s="519">
        <v>10000</v>
      </c>
      <c r="Z1433" s="519">
        <v>10000</v>
      </c>
      <c r="AA1433" s="519">
        <v>10000</v>
      </c>
      <c r="AB1433" s="519">
        <v>10000</v>
      </c>
      <c r="AC1433" s="519">
        <v>10000</v>
      </c>
      <c r="AD1433" s="519">
        <v>10000</v>
      </c>
      <c r="AE1433" s="519">
        <v>10000</v>
      </c>
      <c r="AF1433" s="519">
        <v>10000</v>
      </c>
      <c r="AG1433" s="519">
        <v>10000</v>
      </c>
      <c r="AH1433" s="519">
        <v>10000</v>
      </c>
      <c r="AI1433" s="519">
        <v>10000</v>
      </c>
      <c r="AJ1433" s="519">
        <v>10000</v>
      </c>
      <c r="AK1433" s="519">
        <v>10000</v>
      </c>
      <c r="AL1433" s="519">
        <v>10000</v>
      </c>
      <c r="AM1433" s="519">
        <v>10000</v>
      </c>
      <c r="AN1433" s="519">
        <v>10000</v>
      </c>
      <c r="AO1433" s="519">
        <v>10000</v>
      </c>
      <c r="AP1433" s="519">
        <v>10000</v>
      </c>
      <c r="AQ1433" s="519">
        <v>10000</v>
      </c>
      <c r="AR1433" s="519">
        <v>10000</v>
      </c>
      <c r="AS1433" s="519">
        <v>10000</v>
      </c>
      <c r="AT1433" s="519">
        <v>10000</v>
      </c>
      <c r="AU1433" s="519">
        <v>10000</v>
      </c>
      <c r="AV1433" s="519">
        <v>0</v>
      </c>
      <c r="AW1433" s="519">
        <v>0</v>
      </c>
      <c r="AX1433" s="519">
        <v>0</v>
      </c>
      <c r="AY1433" s="519">
        <v>0</v>
      </c>
      <c r="AZ1433" s="519">
        <v>0</v>
      </c>
      <c r="BA1433" s="519">
        <v>0</v>
      </c>
      <c r="BB1433" s="519">
        <v>0</v>
      </c>
      <c r="BC1433" s="519">
        <v>0</v>
      </c>
      <c r="BD1433" s="519">
        <v>0</v>
      </c>
      <c r="BE1433" s="519">
        <v>0</v>
      </c>
      <c r="BF1433" s="519">
        <v>0</v>
      </c>
      <c r="BG1433" s="519">
        <v>0</v>
      </c>
      <c r="BH1433" s="519">
        <v>0</v>
      </c>
      <c r="BI1433" s="519">
        <v>0</v>
      </c>
      <c r="BJ1433" s="519">
        <v>0</v>
      </c>
      <c r="BK1433" s="519">
        <v>0</v>
      </c>
      <c r="BL1433" s="519">
        <v>0</v>
      </c>
      <c r="BM1433" s="519">
        <v>0</v>
      </c>
      <c r="BN1433" s="519">
        <v>0</v>
      </c>
      <c r="BO1433" s="519">
        <v>0</v>
      </c>
      <c r="BP1433" s="519">
        <v>0</v>
      </c>
      <c r="BQ1433" s="519">
        <v>0</v>
      </c>
      <c r="BR1433" s="519">
        <v>0</v>
      </c>
      <c r="BS1433" s="519">
        <v>0</v>
      </c>
      <c r="BT1433" s="519">
        <v>0</v>
      </c>
      <c r="BU1433" s="519">
        <v>0</v>
      </c>
      <c r="BV1433" s="519">
        <v>0</v>
      </c>
      <c r="BW1433" s="519">
        <v>0</v>
      </c>
      <c r="BX1433" s="519">
        <v>0</v>
      </c>
      <c r="BY1433" s="519">
        <v>0</v>
      </c>
      <c r="BZ1433" s="519">
        <v>0</v>
      </c>
      <c r="CA1433" s="519">
        <v>0</v>
      </c>
      <c r="CB1433" s="519">
        <v>0</v>
      </c>
      <c r="CC1433" s="519">
        <v>0</v>
      </c>
      <c r="CD1433" s="519">
        <v>0</v>
      </c>
      <c r="CE1433" s="519">
        <v>0</v>
      </c>
      <c r="CF1433" s="519">
        <v>0</v>
      </c>
      <c r="CG1433" s="519">
        <v>0</v>
      </c>
      <c r="CH1433" s="519">
        <v>0</v>
      </c>
      <c r="CI1433" s="519">
        <v>0</v>
      </c>
      <c r="CJ1433" s="519">
        <v>0</v>
      </c>
      <c r="CK1433" s="519">
        <v>0</v>
      </c>
      <c r="CL1433" s="519">
        <v>0</v>
      </c>
      <c r="CM1433" s="519">
        <v>0</v>
      </c>
      <c r="CN1433" s="519">
        <v>0</v>
      </c>
      <c r="CO1433" s="519">
        <v>0</v>
      </c>
      <c r="CP1433" s="519">
        <v>0</v>
      </c>
      <c r="CQ1433" s="519">
        <v>0</v>
      </c>
      <c r="CR1433" s="519">
        <v>0</v>
      </c>
      <c r="CS1433" s="519">
        <v>0</v>
      </c>
      <c r="CT1433" s="519">
        <v>0</v>
      </c>
      <c r="CU1433" s="519">
        <v>0</v>
      </c>
      <c r="CV1433" s="519">
        <v>0</v>
      </c>
      <c r="CW1433" s="519">
        <v>0</v>
      </c>
      <c r="CX1433" s="519">
        <v>0</v>
      </c>
      <c r="CY1433" s="519">
        <v>0</v>
      </c>
      <c r="CZ1433" s="519">
        <v>0</v>
      </c>
      <c r="DA1433" s="519">
        <v>0</v>
      </c>
      <c r="DB1433" s="519">
        <v>0</v>
      </c>
      <c r="DC1433" s="519">
        <v>0</v>
      </c>
      <c r="DD1433" s="519">
        <v>0</v>
      </c>
      <c r="DE1433" s="519">
        <v>0</v>
      </c>
      <c r="DF1433" s="519">
        <v>0</v>
      </c>
      <c r="DG1433" s="519">
        <v>0</v>
      </c>
      <c r="DH1433" s="519">
        <v>0</v>
      </c>
      <c r="DI1433" s="519">
        <v>0</v>
      </c>
      <c r="DJ1433" s="519">
        <v>0</v>
      </c>
      <c r="DK1433" s="519">
        <v>0</v>
      </c>
      <c r="DL1433" s="519">
        <v>0</v>
      </c>
      <c r="DM1433" s="519">
        <v>0</v>
      </c>
      <c r="DN1433" s="519">
        <v>0</v>
      </c>
      <c r="DO1433" s="519">
        <v>0</v>
      </c>
      <c r="DP1433" s="519">
        <v>0</v>
      </c>
      <c r="DQ1433" s="519">
        <v>0</v>
      </c>
      <c r="DR1433" s="519">
        <v>0</v>
      </c>
      <c r="DS1433" s="519">
        <v>0</v>
      </c>
      <c r="DT1433" s="519">
        <v>0</v>
      </c>
      <c r="DU1433" s="519">
        <v>0</v>
      </c>
      <c r="DV1433" s="519">
        <v>0</v>
      </c>
      <c r="DW1433" s="519">
        <v>0</v>
      </c>
      <c r="DX1433" s="519">
        <v>0</v>
      </c>
    </row>
    <row r="1434" spans="2:128" hidden="1">
      <c r="B1434" s="519" t="s">
        <v>1061</v>
      </c>
      <c r="C1434" s="519"/>
      <c r="D1434" s="519"/>
      <c r="E1434" s="519"/>
      <c r="F1434" s="519">
        <v>1</v>
      </c>
      <c r="G1434" s="519"/>
      <c r="H1434" s="519">
        <v>14</v>
      </c>
      <c r="I1434" s="519">
        <v>2</v>
      </c>
      <c r="J1434" s="519" t="str">
        <f t="shared" si="68"/>
        <v>SDN15011402</v>
      </c>
      <c r="K1434" s="519">
        <v>635</v>
      </c>
      <c r="M1434" s="337"/>
      <c r="N1434" s="519" t="s">
        <v>1061</v>
      </c>
      <c r="O1434" s="519" t="s">
        <v>1059</v>
      </c>
      <c r="P1434" s="519">
        <v>36</v>
      </c>
      <c r="Q1434" s="183" t="str">
        <f t="shared" si="67"/>
        <v>SDN150136</v>
      </c>
      <c r="R1434" s="519">
        <v>10000</v>
      </c>
      <c r="S1434" s="519">
        <v>10000</v>
      </c>
      <c r="T1434" s="519">
        <v>10000</v>
      </c>
      <c r="U1434" s="519">
        <v>10000</v>
      </c>
      <c r="V1434" s="519">
        <v>10000</v>
      </c>
      <c r="W1434" s="519">
        <v>10000</v>
      </c>
      <c r="X1434" s="519">
        <v>10000</v>
      </c>
      <c r="Y1434" s="519">
        <v>10000</v>
      </c>
      <c r="Z1434" s="519">
        <v>10000</v>
      </c>
      <c r="AA1434" s="519">
        <v>10000</v>
      </c>
      <c r="AB1434" s="519">
        <v>10000</v>
      </c>
      <c r="AC1434" s="519">
        <v>10000</v>
      </c>
      <c r="AD1434" s="519">
        <v>10000</v>
      </c>
      <c r="AE1434" s="519">
        <v>10000</v>
      </c>
      <c r="AF1434" s="519">
        <v>10000</v>
      </c>
      <c r="AG1434" s="519">
        <v>10000</v>
      </c>
      <c r="AH1434" s="519">
        <v>10000</v>
      </c>
      <c r="AI1434" s="519">
        <v>10000</v>
      </c>
      <c r="AJ1434" s="519">
        <v>10000</v>
      </c>
      <c r="AK1434" s="519">
        <v>10000</v>
      </c>
      <c r="AL1434" s="519">
        <v>10000</v>
      </c>
      <c r="AM1434" s="519">
        <v>10000</v>
      </c>
      <c r="AN1434" s="519">
        <v>10000</v>
      </c>
      <c r="AO1434" s="519">
        <v>10000</v>
      </c>
      <c r="AP1434" s="519">
        <v>10000</v>
      </c>
      <c r="AQ1434" s="519">
        <v>10000</v>
      </c>
      <c r="AR1434" s="519">
        <v>10000</v>
      </c>
      <c r="AS1434" s="519">
        <v>10000</v>
      </c>
      <c r="AT1434" s="519">
        <v>10000</v>
      </c>
      <c r="AU1434" s="519">
        <v>10000</v>
      </c>
      <c r="AV1434" s="519">
        <v>0</v>
      </c>
      <c r="AW1434" s="519">
        <v>0</v>
      </c>
      <c r="AX1434" s="519">
        <v>0</v>
      </c>
      <c r="AY1434" s="519">
        <v>0</v>
      </c>
      <c r="AZ1434" s="519">
        <v>0</v>
      </c>
      <c r="BA1434" s="519">
        <v>0</v>
      </c>
      <c r="BB1434" s="519">
        <v>0</v>
      </c>
      <c r="BC1434" s="519">
        <v>0</v>
      </c>
      <c r="BD1434" s="519">
        <v>0</v>
      </c>
      <c r="BE1434" s="519">
        <v>0</v>
      </c>
      <c r="BF1434" s="519">
        <v>0</v>
      </c>
      <c r="BG1434" s="519">
        <v>0</v>
      </c>
      <c r="BH1434" s="519">
        <v>0</v>
      </c>
      <c r="BI1434" s="519">
        <v>0</v>
      </c>
      <c r="BJ1434" s="519">
        <v>0</v>
      </c>
      <c r="BK1434" s="519">
        <v>0</v>
      </c>
      <c r="BL1434" s="519">
        <v>0</v>
      </c>
      <c r="BM1434" s="519">
        <v>0</v>
      </c>
      <c r="BN1434" s="519">
        <v>0</v>
      </c>
      <c r="BO1434" s="519">
        <v>0</v>
      </c>
      <c r="BP1434" s="519">
        <v>0</v>
      </c>
      <c r="BQ1434" s="519">
        <v>0</v>
      </c>
      <c r="BR1434" s="519">
        <v>0</v>
      </c>
      <c r="BS1434" s="519">
        <v>0</v>
      </c>
      <c r="BT1434" s="519">
        <v>0</v>
      </c>
      <c r="BU1434" s="519">
        <v>0</v>
      </c>
      <c r="BV1434" s="519">
        <v>0</v>
      </c>
      <c r="BW1434" s="519">
        <v>0</v>
      </c>
      <c r="BX1434" s="519">
        <v>0</v>
      </c>
      <c r="BY1434" s="519">
        <v>0</v>
      </c>
      <c r="BZ1434" s="519">
        <v>0</v>
      </c>
      <c r="CA1434" s="519">
        <v>0</v>
      </c>
      <c r="CB1434" s="519">
        <v>0</v>
      </c>
      <c r="CC1434" s="519">
        <v>0</v>
      </c>
      <c r="CD1434" s="519">
        <v>0</v>
      </c>
      <c r="CE1434" s="519">
        <v>0</v>
      </c>
      <c r="CF1434" s="519">
        <v>0</v>
      </c>
      <c r="CG1434" s="519">
        <v>0</v>
      </c>
      <c r="CH1434" s="519">
        <v>0</v>
      </c>
      <c r="CI1434" s="519">
        <v>0</v>
      </c>
      <c r="CJ1434" s="519">
        <v>0</v>
      </c>
      <c r="CK1434" s="519">
        <v>0</v>
      </c>
      <c r="CL1434" s="519">
        <v>0</v>
      </c>
      <c r="CM1434" s="519">
        <v>0</v>
      </c>
      <c r="CN1434" s="519">
        <v>0</v>
      </c>
      <c r="CO1434" s="519">
        <v>0</v>
      </c>
      <c r="CP1434" s="519">
        <v>0</v>
      </c>
      <c r="CQ1434" s="519">
        <v>0</v>
      </c>
      <c r="CR1434" s="519">
        <v>0</v>
      </c>
      <c r="CS1434" s="519">
        <v>0</v>
      </c>
      <c r="CT1434" s="519">
        <v>0</v>
      </c>
      <c r="CU1434" s="519">
        <v>0</v>
      </c>
      <c r="CV1434" s="519">
        <v>0</v>
      </c>
      <c r="CW1434" s="519">
        <v>0</v>
      </c>
      <c r="CX1434" s="519">
        <v>0</v>
      </c>
      <c r="CY1434" s="519">
        <v>0</v>
      </c>
      <c r="CZ1434" s="519">
        <v>0</v>
      </c>
      <c r="DA1434" s="519">
        <v>0</v>
      </c>
      <c r="DB1434" s="519">
        <v>0</v>
      </c>
      <c r="DC1434" s="519">
        <v>0</v>
      </c>
      <c r="DD1434" s="519">
        <v>0</v>
      </c>
      <c r="DE1434" s="519">
        <v>0</v>
      </c>
      <c r="DF1434" s="519">
        <v>0</v>
      </c>
      <c r="DG1434" s="519">
        <v>0</v>
      </c>
      <c r="DH1434" s="519">
        <v>0</v>
      </c>
      <c r="DI1434" s="519">
        <v>0</v>
      </c>
      <c r="DJ1434" s="519">
        <v>0</v>
      </c>
      <c r="DK1434" s="519">
        <v>0</v>
      </c>
      <c r="DL1434" s="519">
        <v>0</v>
      </c>
      <c r="DM1434" s="519">
        <v>0</v>
      </c>
      <c r="DN1434" s="519">
        <v>0</v>
      </c>
      <c r="DO1434" s="519">
        <v>0</v>
      </c>
      <c r="DP1434" s="519">
        <v>0</v>
      </c>
      <c r="DQ1434" s="519">
        <v>0</v>
      </c>
      <c r="DR1434" s="519">
        <v>0</v>
      </c>
      <c r="DS1434" s="519">
        <v>0</v>
      </c>
      <c r="DT1434" s="519">
        <v>0</v>
      </c>
      <c r="DU1434" s="519">
        <v>0</v>
      </c>
      <c r="DV1434" s="519">
        <v>0</v>
      </c>
      <c r="DW1434" s="519">
        <v>0</v>
      </c>
      <c r="DX1434" s="519">
        <v>0</v>
      </c>
    </row>
    <row r="1435" spans="2:128" hidden="1">
      <c r="B1435" s="519" t="s">
        <v>1061</v>
      </c>
      <c r="C1435" s="519"/>
      <c r="D1435" s="519"/>
      <c r="E1435" s="519"/>
      <c r="F1435" s="519">
        <v>1</v>
      </c>
      <c r="G1435" s="519"/>
      <c r="H1435" s="519">
        <v>14</v>
      </c>
      <c r="I1435" s="519">
        <v>3</v>
      </c>
      <c r="J1435" s="519" t="str">
        <f t="shared" si="68"/>
        <v>SDN15011403</v>
      </c>
      <c r="K1435" s="519">
        <v>635</v>
      </c>
      <c r="M1435" s="337"/>
      <c r="N1435" s="519" t="s">
        <v>1061</v>
      </c>
      <c r="O1435" s="519" t="s">
        <v>1059</v>
      </c>
      <c r="P1435" s="519">
        <v>37</v>
      </c>
      <c r="Q1435" s="183" t="str">
        <f t="shared" si="67"/>
        <v>SDN150137</v>
      </c>
      <c r="R1435" s="519">
        <v>10000</v>
      </c>
      <c r="S1435" s="519">
        <v>10000</v>
      </c>
      <c r="T1435" s="519">
        <v>10000</v>
      </c>
      <c r="U1435" s="519">
        <v>10000</v>
      </c>
      <c r="V1435" s="519">
        <v>10000</v>
      </c>
      <c r="W1435" s="519">
        <v>10000</v>
      </c>
      <c r="X1435" s="519">
        <v>10000</v>
      </c>
      <c r="Y1435" s="519">
        <v>10000</v>
      </c>
      <c r="Z1435" s="519">
        <v>10000</v>
      </c>
      <c r="AA1435" s="519">
        <v>10000</v>
      </c>
      <c r="AB1435" s="519">
        <v>10000</v>
      </c>
      <c r="AC1435" s="519">
        <v>10000</v>
      </c>
      <c r="AD1435" s="519">
        <v>10000</v>
      </c>
      <c r="AE1435" s="519">
        <v>10000</v>
      </c>
      <c r="AF1435" s="519">
        <v>10000</v>
      </c>
      <c r="AG1435" s="519">
        <v>10000</v>
      </c>
      <c r="AH1435" s="519">
        <v>10000</v>
      </c>
      <c r="AI1435" s="519">
        <v>10000</v>
      </c>
      <c r="AJ1435" s="519">
        <v>10000</v>
      </c>
      <c r="AK1435" s="519">
        <v>10000</v>
      </c>
      <c r="AL1435" s="519">
        <v>10000</v>
      </c>
      <c r="AM1435" s="519">
        <v>10000</v>
      </c>
      <c r="AN1435" s="519">
        <v>10000</v>
      </c>
      <c r="AO1435" s="519">
        <v>10000</v>
      </c>
      <c r="AP1435" s="519">
        <v>10000</v>
      </c>
      <c r="AQ1435" s="519">
        <v>10000</v>
      </c>
      <c r="AR1435" s="519">
        <v>10000</v>
      </c>
      <c r="AS1435" s="519">
        <v>10000</v>
      </c>
      <c r="AT1435" s="519">
        <v>10000</v>
      </c>
      <c r="AU1435" s="519">
        <v>10000</v>
      </c>
      <c r="AV1435" s="519">
        <v>0</v>
      </c>
      <c r="AW1435" s="519">
        <v>0</v>
      </c>
      <c r="AX1435" s="519">
        <v>0</v>
      </c>
      <c r="AY1435" s="519">
        <v>0</v>
      </c>
      <c r="AZ1435" s="519">
        <v>0</v>
      </c>
      <c r="BA1435" s="519">
        <v>0</v>
      </c>
      <c r="BB1435" s="519">
        <v>0</v>
      </c>
      <c r="BC1435" s="519">
        <v>0</v>
      </c>
      <c r="BD1435" s="519">
        <v>0</v>
      </c>
      <c r="BE1435" s="519">
        <v>0</v>
      </c>
      <c r="BF1435" s="519">
        <v>0</v>
      </c>
      <c r="BG1435" s="519">
        <v>0</v>
      </c>
      <c r="BH1435" s="519">
        <v>0</v>
      </c>
      <c r="BI1435" s="519">
        <v>0</v>
      </c>
      <c r="BJ1435" s="519">
        <v>0</v>
      </c>
      <c r="BK1435" s="519">
        <v>0</v>
      </c>
      <c r="BL1435" s="519">
        <v>0</v>
      </c>
      <c r="BM1435" s="519">
        <v>0</v>
      </c>
      <c r="BN1435" s="519">
        <v>0</v>
      </c>
      <c r="BO1435" s="519">
        <v>0</v>
      </c>
      <c r="BP1435" s="519">
        <v>0</v>
      </c>
      <c r="BQ1435" s="519">
        <v>0</v>
      </c>
      <c r="BR1435" s="519">
        <v>0</v>
      </c>
      <c r="BS1435" s="519">
        <v>0</v>
      </c>
      <c r="BT1435" s="519">
        <v>0</v>
      </c>
      <c r="BU1435" s="519">
        <v>0</v>
      </c>
      <c r="BV1435" s="519">
        <v>0</v>
      </c>
      <c r="BW1435" s="519">
        <v>0</v>
      </c>
      <c r="BX1435" s="519">
        <v>0</v>
      </c>
      <c r="BY1435" s="519">
        <v>0</v>
      </c>
      <c r="BZ1435" s="519">
        <v>0</v>
      </c>
      <c r="CA1435" s="519">
        <v>0</v>
      </c>
      <c r="CB1435" s="519">
        <v>0</v>
      </c>
      <c r="CC1435" s="519">
        <v>0</v>
      </c>
      <c r="CD1435" s="519">
        <v>0</v>
      </c>
      <c r="CE1435" s="519">
        <v>0</v>
      </c>
      <c r="CF1435" s="519">
        <v>0</v>
      </c>
      <c r="CG1435" s="519">
        <v>0</v>
      </c>
      <c r="CH1435" s="519">
        <v>0</v>
      </c>
      <c r="CI1435" s="519">
        <v>0</v>
      </c>
      <c r="CJ1435" s="519">
        <v>0</v>
      </c>
      <c r="CK1435" s="519">
        <v>0</v>
      </c>
      <c r="CL1435" s="519">
        <v>0</v>
      </c>
      <c r="CM1435" s="519">
        <v>0</v>
      </c>
      <c r="CN1435" s="519">
        <v>0</v>
      </c>
      <c r="CO1435" s="519">
        <v>0</v>
      </c>
      <c r="CP1435" s="519">
        <v>0</v>
      </c>
      <c r="CQ1435" s="519">
        <v>0</v>
      </c>
      <c r="CR1435" s="519">
        <v>0</v>
      </c>
      <c r="CS1435" s="519">
        <v>0</v>
      </c>
      <c r="CT1435" s="519">
        <v>0</v>
      </c>
      <c r="CU1435" s="519">
        <v>0</v>
      </c>
      <c r="CV1435" s="519">
        <v>0</v>
      </c>
      <c r="CW1435" s="519">
        <v>0</v>
      </c>
      <c r="CX1435" s="519">
        <v>0</v>
      </c>
      <c r="CY1435" s="519">
        <v>0</v>
      </c>
      <c r="CZ1435" s="519">
        <v>0</v>
      </c>
      <c r="DA1435" s="519">
        <v>0</v>
      </c>
      <c r="DB1435" s="519">
        <v>0</v>
      </c>
      <c r="DC1435" s="519">
        <v>0</v>
      </c>
      <c r="DD1435" s="519">
        <v>0</v>
      </c>
      <c r="DE1435" s="519">
        <v>0</v>
      </c>
      <c r="DF1435" s="519">
        <v>0</v>
      </c>
      <c r="DG1435" s="519">
        <v>0</v>
      </c>
      <c r="DH1435" s="519">
        <v>0</v>
      </c>
      <c r="DI1435" s="519">
        <v>0</v>
      </c>
      <c r="DJ1435" s="519">
        <v>0</v>
      </c>
      <c r="DK1435" s="519">
        <v>0</v>
      </c>
      <c r="DL1435" s="519">
        <v>0</v>
      </c>
      <c r="DM1435" s="519">
        <v>0</v>
      </c>
      <c r="DN1435" s="519">
        <v>0</v>
      </c>
      <c r="DO1435" s="519">
        <v>0</v>
      </c>
      <c r="DP1435" s="519">
        <v>0</v>
      </c>
      <c r="DQ1435" s="519">
        <v>0</v>
      </c>
      <c r="DR1435" s="519">
        <v>0</v>
      </c>
      <c r="DS1435" s="519">
        <v>0</v>
      </c>
      <c r="DT1435" s="519">
        <v>0</v>
      </c>
      <c r="DU1435" s="519">
        <v>0</v>
      </c>
      <c r="DV1435" s="519">
        <v>0</v>
      </c>
      <c r="DW1435" s="519">
        <v>0</v>
      </c>
      <c r="DX1435" s="519">
        <v>0</v>
      </c>
    </row>
    <row r="1436" spans="2:128" hidden="1">
      <c r="B1436" s="519" t="s">
        <v>1061</v>
      </c>
      <c r="C1436" s="519"/>
      <c r="D1436" s="519"/>
      <c r="E1436" s="519"/>
      <c r="F1436" s="519">
        <v>1</v>
      </c>
      <c r="G1436" s="519"/>
      <c r="H1436" s="519">
        <v>14</v>
      </c>
      <c r="I1436" s="519">
        <v>4</v>
      </c>
      <c r="J1436" s="519" t="str">
        <f t="shared" si="68"/>
        <v>SDN15011404</v>
      </c>
      <c r="K1436" s="519">
        <v>635</v>
      </c>
      <c r="M1436" s="337"/>
      <c r="N1436" s="519" t="s">
        <v>1061</v>
      </c>
      <c r="O1436" s="519" t="s">
        <v>1059</v>
      </c>
      <c r="P1436" s="519">
        <v>38</v>
      </c>
      <c r="Q1436" s="183" t="str">
        <f t="shared" si="67"/>
        <v>SDN150138</v>
      </c>
      <c r="R1436" s="519">
        <v>10000</v>
      </c>
      <c r="S1436" s="519">
        <v>10000</v>
      </c>
      <c r="T1436" s="519">
        <v>10000</v>
      </c>
      <c r="U1436" s="519">
        <v>10000</v>
      </c>
      <c r="V1436" s="519">
        <v>10000</v>
      </c>
      <c r="W1436" s="519">
        <v>10000</v>
      </c>
      <c r="X1436" s="519">
        <v>10000</v>
      </c>
      <c r="Y1436" s="519">
        <v>10000</v>
      </c>
      <c r="Z1436" s="519">
        <v>10000</v>
      </c>
      <c r="AA1436" s="519">
        <v>10000</v>
      </c>
      <c r="AB1436" s="519">
        <v>10000</v>
      </c>
      <c r="AC1436" s="519">
        <v>10000</v>
      </c>
      <c r="AD1436" s="519">
        <v>10000</v>
      </c>
      <c r="AE1436" s="519">
        <v>10000</v>
      </c>
      <c r="AF1436" s="519">
        <v>10000</v>
      </c>
      <c r="AG1436" s="519">
        <v>10000</v>
      </c>
      <c r="AH1436" s="519">
        <v>10000</v>
      </c>
      <c r="AI1436" s="519">
        <v>10000</v>
      </c>
      <c r="AJ1436" s="519">
        <v>10000</v>
      </c>
      <c r="AK1436" s="519">
        <v>10000</v>
      </c>
      <c r="AL1436" s="519">
        <v>10000</v>
      </c>
      <c r="AM1436" s="519">
        <v>10000</v>
      </c>
      <c r="AN1436" s="519">
        <v>10000</v>
      </c>
      <c r="AO1436" s="519">
        <v>10000</v>
      </c>
      <c r="AP1436" s="519">
        <v>10000</v>
      </c>
      <c r="AQ1436" s="519">
        <v>10000</v>
      </c>
      <c r="AR1436" s="519">
        <v>10000</v>
      </c>
      <c r="AS1436" s="519">
        <v>10000</v>
      </c>
      <c r="AT1436" s="519">
        <v>10000</v>
      </c>
      <c r="AU1436" s="519">
        <v>10000</v>
      </c>
      <c r="AV1436" s="519">
        <v>0</v>
      </c>
      <c r="AW1436" s="519">
        <v>0</v>
      </c>
      <c r="AX1436" s="519">
        <v>0</v>
      </c>
      <c r="AY1436" s="519">
        <v>0</v>
      </c>
      <c r="AZ1436" s="519">
        <v>0</v>
      </c>
      <c r="BA1436" s="519">
        <v>0</v>
      </c>
      <c r="BB1436" s="519">
        <v>0</v>
      </c>
      <c r="BC1436" s="519">
        <v>0</v>
      </c>
      <c r="BD1436" s="519">
        <v>0</v>
      </c>
      <c r="BE1436" s="519">
        <v>0</v>
      </c>
      <c r="BF1436" s="519">
        <v>0</v>
      </c>
      <c r="BG1436" s="519">
        <v>0</v>
      </c>
      <c r="BH1436" s="519">
        <v>0</v>
      </c>
      <c r="BI1436" s="519">
        <v>0</v>
      </c>
      <c r="BJ1436" s="519">
        <v>0</v>
      </c>
      <c r="BK1436" s="519">
        <v>0</v>
      </c>
      <c r="BL1436" s="519">
        <v>0</v>
      </c>
      <c r="BM1436" s="519">
        <v>0</v>
      </c>
      <c r="BN1436" s="519">
        <v>0</v>
      </c>
      <c r="BO1436" s="519">
        <v>0</v>
      </c>
      <c r="BP1436" s="519">
        <v>0</v>
      </c>
      <c r="BQ1436" s="519">
        <v>0</v>
      </c>
      <c r="BR1436" s="519">
        <v>0</v>
      </c>
      <c r="BS1436" s="519">
        <v>0</v>
      </c>
      <c r="BT1436" s="519">
        <v>0</v>
      </c>
      <c r="BU1436" s="519">
        <v>0</v>
      </c>
      <c r="BV1436" s="519">
        <v>0</v>
      </c>
      <c r="BW1436" s="519">
        <v>0</v>
      </c>
      <c r="BX1436" s="519">
        <v>0</v>
      </c>
      <c r="BY1436" s="519">
        <v>0</v>
      </c>
      <c r="BZ1436" s="519">
        <v>0</v>
      </c>
      <c r="CA1436" s="519">
        <v>0</v>
      </c>
      <c r="CB1436" s="519">
        <v>0</v>
      </c>
      <c r="CC1436" s="519">
        <v>0</v>
      </c>
      <c r="CD1436" s="519">
        <v>0</v>
      </c>
      <c r="CE1436" s="519">
        <v>0</v>
      </c>
      <c r="CF1436" s="519">
        <v>0</v>
      </c>
      <c r="CG1436" s="519">
        <v>0</v>
      </c>
      <c r="CH1436" s="519">
        <v>0</v>
      </c>
      <c r="CI1436" s="519">
        <v>0</v>
      </c>
      <c r="CJ1436" s="519">
        <v>0</v>
      </c>
      <c r="CK1436" s="519">
        <v>0</v>
      </c>
      <c r="CL1436" s="519">
        <v>0</v>
      </c>
      <c r="CM1436" s="519">
        <v>0</v>
      </c>
      <c r="CN1436" s="519">
        <v>0</v>
      </c>
      <c r="CO1436" s="519">
        <v>0</v>
      </c>
      <c r="CP1436" s="519">
        <v>0</v>
      </c>
      <c r="CQ1436" s="519">
        <v>0</v>
      </c>
      <c r="CR1436" s="519">
        <v>0</v>
      </c>
      <c r="CS1436" s="519">
        <v>0</v>
      </c>
      <c r="CT1436" s="519">
        <v>0</v>
      </c>
      <c r="CU1436" s="519">
        <v>0</v>
      </c>
      <c r="CV1436" s="519">
        <v>0</v>
      </c>
      <c r="CW1436" s="519">
        <v>0</v>
      </c>
      <c r="CX1436" s="519">
        <v>0</v>
      </c>
      <c r="CY1436" s="519">
        <v>0</v>
      </c>
      <c r="CZ1436" s="519">
        <v>0</v>
      </c>
      <c r="DA1436" s="519">
        <v>0</v>
      </c>
      <c r="DB1436" s="519">
        <v>0</v>
      </c>
      <c r="DC1436" s="519">
        <v>0</v>
      </c>
      <c r="DD1436" s="519">
        <v>0</v>
      </c>
      <c r="DE1436" s="519">
        <v>0</v>
      </c>
      <c r="DF1436" s="519">
        <v>0</v>
      </c>
      <c r="DG1436" s="519">
        <v>0</v>
      </c>
      <c r="DH1436" s="519">
        <v>0</v>
      </c>
      <c r="DI1436" s="519">
        <v>0</v>
      </c>
      <c r="DJ1436" s="519">
        <v>0</v>
      </c>
      <c r="DK1436" s="519">
        <v>0</v>
      </c>
      <c r="DL1436" s="519">
        <v>0</v>
      </c>
      <c r="DM1436" s="519">
        <v>0</v>
      </c>
      <c r="DN1436" s="519">
        <v>0</v>
      </c>
      <c r="DO1436" s="519">
        <v>0</v>
      </c>
      <c r="DP1436" s="519">
        <v>0</v>
      </c>
      <c r="DQ1436" s="519">
        <v>0</v>
      </c>
      <c r="DR1436" s="519">
        <v>0</v>
      </c>
      <c r="DS1436" s="519">
        <v>0</v>
      </c>
      <c r="DT1436" s="519">
        <v>0</v>
      </c>
      <c r="DU1436" s="519">
        <v>0</v>
      </c>
      <c r="DV1436" s="519">
        <v>0</v>
      </c>
      <c r="DW1436" s="519">
        <v>0</v>
      </c>
      <c r="DX1436" s="519">
        <v>0</v>
      </c>
    </row>
    <row r="1437" spans="2:128" hidden="1">
      <c r="B1437" s="519" t="s">
        <v>1061</v>
      </c>
      <c r="C1437" s="519"/>
      <c r="D1437" s="519"/>
      <c r="E1437" s="519"/>
      <c r="F1437" s="519">
        <v>1</v>
      </c>
      <c r="G1437" s="519"/>
      <c r="H1437" s="519">
        <v>14</v>
      </c>
      <c r="I1437" s="519">
        <v>5</v>
      </c>
      <c r="J1437" s="519" t="str">
        <f t="shared" si="68"/>
        <v>SDN15011405</v>
      </c>
      <c r="K1437" s="519">
        <v>635</v>
      </c>
      <c r="M1437" s="337"/>
      <c r="N1437" s="519" t="s">
        <v>1061</v>
      </c>
      <c r="O1437" s="519" t="s">
        <v>1059</v>
      </c>
      <c r="P1437" s="519">
        <v>39</v>
      </c>
      <c r="Q1437" s="183" t="str">
        <f t="shared" si="67"/>
        <v>SDN150139</v>
      </c>
      <c r="R1437" s="519">
        <v>10000</v>
      </c>
      <c r="S1437" s="519">
        <v>10000</v>
      </c>
      <c r="T1437" s="519">
        <v>10000</v>
      </c>
      <c r="U1437" s="519">
        <v>10000</v>
      </c>
      <c r="V1437" s="519">
        <v>10000</v>
      </c>
      <c r="W1437" s="519">
        <v>10000</v>
      </c>
      <c r="X1437" s="519">
        <v>10000</v>
      </c>
      <c r="Y1437" s="519">
        <v>10000</v>
      </c>
      <c r="Z1437" s="519">
        <v>10000</v>
      </c>
      <c r="AA1437" s="519">
        <v>10000</v>
      </c>
      <c r="AB1437" s="519">
        <v>10000</v>
      </c>
      <c r="AC1437" s="519">
        <v>10000</v>
      </c>
      <c r="AD1437" s="519">
        <v>10000</v>
      </c>
      <c r="AE1437" s="519">
        <v>10000</v>
      </c>
      <c r="AF1437" s="519">
        <v>10000</v>
      </c>
      <c r="AG1437" s="519">
        <v>10000</v>
      </c>
      <c r="AH1437" s="519">
        <v>10000</v>
      </c>
      <c r="AI1437" s="519">
        <v>10000</v>
      </c>
      <c r="AJ1437" s="519">
        <v>10000</v>
      </c>
      <c r="AK1437" s="519">
        <v>10000</v>
      </c>
      <c r="AL1437" s="519">
        <v>10000</v>
      </c>
      <c r="AM1437" s="519">
        <v>10000</v>
      </c>
      <c r="AN1437" s="519">
        <v>10000</v>
      </c>
      <c r="AO1437" s="519">
        <v>10000</v>
      </c>
      <c r="AP1437" s="519">
        <v>10000</v>
      </c>
      <c r="AQ1437" s="519">
        <v>10000</v>
      </c>
      <c r="AR1437" s="519">
        <v>10000</v>
      </c>
      <c r="AS1437" s="519">
        <v>10000</v>
      </c>
      <c r="AT1437" s="519">
        <v>10000</v>
      </c>
      <c r="AU1437" s="519">
        <v>10000</v>
      </c>
      <c r="AV1437" s="519">
        <v>0</v>
      </c>
      <c r="AW1437" s="519">
        <v>0</v>
      </c>
      <c r="AX1437" s="519">
        <v>0</v>
      </c>
      <c r="AY1437" s="519">
        <v>0</v>
      </c>
      <c r="AZ1437" s="519">
        <v>0</v>
      </c>
      <c r="BA1437" s="519">
        <v>0</v>
      </c>
      <c r="BB1437" s="519">
        <v>0</v>
      </c>
      <c r="BC1437" s="519">
        <v>0</v>
      </c>
      <c r="BD1437" s="519">
        <v>0</v>
      </c>
      <c r="BE1437" s="519">
        <v>0</v>
      </c>
      <c r="BF1437" s="519">
        <v>0</v>
      </c>
      <c r="BG1437" s="519">
        <v>0</v>
      </c>
      <c r="BH1437" s="519">
        <v>0</v>
      </c>
      <c r="BI1437" s="519">
        <v>0</v>
      </c>
      <c r="BJ1437" s="519">
        <v>0</v>
      </c>
      <c r="BK1437" s="519">
        <v>0</v>
      </c>
      <c r="BL1437" s="519">
        <v>0</v>
      </c>
      <c r="BM1437" s="519">
        <v>0</v>
      </c>
      <c r="BN1437" s="519">
        <v>0</v>
      </c>
      <c r="BO1437" s="519">
        <v>0</v>
      </c>
      <c r="BP1437" s="519">
        <v>0</v>
      </c>
      <c r="BQ1437" s="519">
        <v>0</v>
      </c>
      <c r="BR1437" s="519">
        <v>0</v>
      </c>
      <c r="BS1437" s="519">
        <v>0</v>
      </c>
      <c r="BT1437" s="519">
        <v>0</v>
      </c>
      <c r="BU1437" s="519">
        <v>0</v>
      </c>
      <c r="BV1437" s="519">
        <v>0</v>
      </c>
      <c r="BW1437" s="519">
        <v>0</v>
      </c>
      <c r="BX1437" s="519">
        <v>0</v>
      </c>
      <c r="BY1437" s="519">
        <v>0</v>
      </c>
      <c r="BZ1437" s="519">
        <v>0</v>
      </c>
      <c r="CA1437" s="519">
        <v>0</v>
      </c>
      <c r="CB1437" s="519">
        <v>0</v>
      </c>
      <c r="CC1437" s="519">
        <v>0</v>
      </c>
      <c r="CD1437" s="519">
        <v>0</v>
      </c>
      <c r="CE1437" s="519">
        <v>0</v>
      </c>
      <c r="CF1437" s="519">
        <v>0</v>
      </c>
      <c r="CG1437" s="519">
        <v>0</v>
      </c>
      <c r="CH1437" s="519">
        <v>0</v>
      </c>
      <c r="CI1437" s="519">
        <v>0</v>
      </c>
      <c r="CJ1437" s="519">
        <v>0</v>
      </c>
      <c r="CK1437" s="519">
        <v>0</v>
      </c>
      <c r="CL1437" s="519">
        <v>0</v>
      </c>
      <c r="CM1437" s="519">
        <v>0</v>
      </c>
      <c r="CN1437" s="519">
        <v>0</v>
      </c>
      <c r="CO1437" s="519">
        <v>0</v>
      </c>
      <c r="CP1437" s="519">
        <v>0</v>
      </c>
      <c r="CQ1437" s="519">
        <v>0</v>
      </c>
      <c r="CR1437" s="519">
        <v>0</v>
      </c>
      <c r="CS1437" s="519">
        <v>0</v>
      </c>
      <c r="CT1437" s="519">
        <v>0</v>
      </c>
      <c r="CU1437" s="519">
        <v>0</v>
      </c>
      <c r="CV1437" s="519">
        <v>0</v>
      </c>
      <c r="CW1437" s="519">
        <v>0</v>
      </c>
      <c r="CX1437" s="519">
        <v>0</v>
      </c>
      <c r="CY1437" s="519">
        <v>0</v>
      </c>
      <c r="CZ1437" s="519">
        <v>0</v>
      </c>
      <c r="DA1437" s="519">
        <v>0</v>
      </c>
      <c r="DB1437" s="519">
        <v>0</v>
      </c>
      <c r="DC1437" s="519">
        <v>0</v>
      </c>
      <c r="DD1437" s="519">
        <v>0</v>
      </c>
      <c r="DE1437" s="519">
        <v>0</v>
      </c>
      <c r="DF1437" s="519">
        <v>0</v>
      </c>
      <c r="DG1437" s="519">
        <v>0</v>
      </c>
      <c r="DH1437" s="519">
        <v>0</v>
      </c>
      <c r="DI1437" s="519">
        <v>0</v>
      </c>
      <c r="DJ1437" s="519">
        <v>0</v>
      </c>
      <c r="DK1437" s="519">
        <v>0</v>
      </c>
      <c r="DL1437" s="519">
        <v>0</v>
      </c>
      <c r="DM1437" s="519">
        <v>0</v>
      </c>
      <c r="DN1437" s="519">
        <v>0</v>
      </c>
      <c r="DO1437" s="519">
        <v>0</v>
      </c>
      <c r="DP1437" s="519">
        <v>0</v>
      </c>
      <c r="DQ1437" s="519">
        <v>0</v>
      </c>
      <c r="DR1437" s="519">
        <v>0</v>
      </c>
      <c r="DS1437" s="519">
        <v>0</v>
      </c>
      <c r="DT1437" s="519">
        <v>0</v>
      </c>
      <c r="DU1437" s="519">
        <v>0</v>
      </c>
      <c r="DV1437" s="519">
        <v>0</v>
      </c>
      <c r="DW1437" s="519">
        <v>0</v>
      </c>
      <c r="DX1437" s="519">
        <v>0</v>
      </c>
    </row>
    <row r="1438" spans="2:128" hidden="1">
      <c r="B1438" s="519" t="s">
        <v>1061</v>
      </c>
      <c r="C1438" s="519"/>
      <c r="D1438" s="519"/>
      <c r="E1438" s="519"/>
      <c r="F1438" s="519">
        <v>1</v>
      </c>
      <c r="G1438" s="519"/>
      <c r="H1438" s="519">
        <v>14</v>
      </c>
      <c r="I1438" s="519">
        <v>6</v>
      </c>
      <c r="J1438" s="519" t="str">
        <f t="shared" si="68"/>
        <v>SDN15011406</v>
      </c>
      <c r="K1438" s="519">
        <v>635</v>
      </c>
      <c r="M1438" s="337"/>
      <c r="N1438" s="519" t="s">
        <v>1061</v>
      </c>
      <c r="O1438" s="519" t="s">
        <v>1059</v>
      </c>
      <c r="P1438" s="519">
        <v>40</v>
      </c>
      <c r="Q1438" s="183" t="str">
        <f t="shared" si="67"/>
        <v>SDN150140</v>
      </c>
      <c r="R1438" s="519">
        <v>10000</v>
      </c>
      <c r="S1438" s="519">
        <v>10000</v>
      </c>
      <c r="T1438" s="519">
        <v>10000</v>
      </c>
      <c r="U1438" s="519">
        <v>10000</v>
      </c>
      <c r="V1438" s="519">
        <v>10000</v>
      </c>
      <c r="W1438" s="519">
        <v>10000</v>
      </c>
      <c r="X1438" s="519">
        <v>10000</v>
      </c>
      <c r="Y1438" s="519">
        <v>10000</v>
      </c>
      <c r="Z1438" s="519">
        <v>10000</v>
      </c>
      <c r="AA1438" s="519">
        <v>10000</v>
      </c>
      <c r="AB1438" s="519">
        <v>10000</v>
      </c>
      <c r="AC1438" s="519">
        <v>10000</v>
      </c>
      <c r="AD1438" s="519">
        <v>10000</v>
      </c>
      <c r="AE1438" s="519">
        <v>10000</v>
      </c>
      <c r="AF1438" s="519">
        <v>10000</v>
      </c>
      <c r="AG1438" s="519">
        <v>10000</v>
      </c>
      <c r="AH1438" s="519">
        <v>10000</v>
      </c>
      <c r="AI1438" s="519">
        <v>10000</v>
      </c>
      <c r="AJ1438" s="519">
        <v>10000</v>
      </c>
      <c r="AK1438" s="519">
        <v>10000</v>
      </c>
      <c r="AL1438" s="519">
        <v>10000</v>
      </c>
      <c r="AM1438" s="519">
        <v>10000</v>
      </c>
      <c r="AN1438" s="519">
        <v>10000</v>
      </c>
      <c r="AO1438" s="519">
        <v>10000</v>
      </c>
      <c r="AP1438" s="519">
        <v>10000</v>
      </c>
      <c r="AQ1438" s="519">
        <v>10000</v>
      </c>
      <c r="AR1438" s="519">
        <v>10000</v>
      </c>
      <c r="AS1438" s="519">
        <v>10000</v>
      </c>
      <c r="AT1438" s="519">
        <v>10000</v>
      </c>
      <c r="AU1438" s="519">
        <v>10000</v>
      </c>
      <c r="AV1438" s="519">
        <v>0</v>
      </c>
      <c r="AW1438" s="519">
        <v>0</v>
      </c>
      <c r="AX1438" s="519">
        <v>0</v>
      </c>
      <c r="AY1438" s="519">
        <v>0</v>
      </c>
      <c r="AZ1438" s="519">
        <v>0</v>
      </c>
      <c r="BA1438" s="519">
        <v>0</v>
      </c>
      <c r="BB1438" s="519">
        <v>0</v>
      </c>
      <c r="BC1438" s="519">
        <v>0</v>
      </c>
      <c r="BD1438" s="519">
        <v>0</v>
      </c>
      <c r="BE1438" s="519">
        <v>0</v>
      </c>
      <c r="BF1438" s="519">
        <v>0</v>
      </c>
      <c r="BG1438" s="519">
        <v>0</v>
      </c>
      <c r="BH1438" s="519">
        <v>0</v>
      </c>
      <c r="BI1438" s="519">
        <v>0</v>
      </c>
      <c r="BJ1438" s="519">
        <v>0</v>
      </c>
      <c r="BK1438" s="519">
        <v>0</v>
      </c>
      <c r="BL1438" s="519">
        <v>0</v>
      </c>
      <c r="BM1438" s="519">
        <v>0</v>
      </c>
      <c r="BN1438" s="519">
        <v>0</v>
      </c>
      <c r="BO1438" s="519">
        <v>0</v>
      </c>
      <c r="BP1438" s="519">
        <v>0</v>
      </c>
      <c r="BQ1438" s="519">
        <v>0</v>
      </c>
      <c r="BR1438" s="519">
        <v>0</v>
      </c>
      <c r="BS1438" s="519">
        <v>0</v>
      </c>
      <c r="BT1438" s="519">
        <v>0</v>
      </c>
      <c r="BU1438" s="519">
        <v>0</v>
      </c>
      <c r="BV1438" s="519">
        <v>0</v>
      </c>
      <c r="BW1438" s="519">
        <v>0</v>
      </c>
      <c r="BX1438" s="519">
        <v>0</v>
      </c>
      <c r="BY1438" s="519">
        <v>0</v>
      </c>
      <c r="BZ1438" s="519">
        <v>0</v>
      </c>
      <c r="CA1438" s="519">
        <v>0</v>
      </c>
      <c r="CB1438" s="519">
        <v>0</v>
      </c>
      <c r="CC1438" s="519">
        <v>0</v>
      </c>
      <c r="CD1438" s="519">
        <v>0</v>
      </c>
      <c r="CE1438" s="519">
        <v>0</v>
      </c>
      <c r="CF1438" s="519">
        <v>0</v>
      </c>
      <c r="CG1438" s="519">
        <v>0</v>
      </c>
      <c r="CH1438" s="519">
        <v>0</v>
      </c>
      <c r="CI1438" s="519">
        <v>0</v>
      </c>
      <c r="CJ1438" s="519">
        <v>0</v>
      </c>
      <c r="CK1438" s="519">
        <v>0</v>
      </c>
      <c r="CL1438" s="519">
        <v>0</v>
      </c>
      <c r="CM1438" s="519">
        <v>0</v>
      </c>
      <c r="CN1438" s="519">
        <v>0</v>
      </c>
      <c r="CO1438" s="519">
        <v>0</v>
      </c>
      <c r="CP1438" s="519">
        <v>0</v>
      </c>
      <c r="CQ1438" s="519">
        <v>0</v>
      </c>
      <c r="CR1438" s="519">
        <v>0</v>
      </c>
      <c r="CS1438" s="519">
        <v>0</v>
      </c>
      <c r="CT1438" s="519">
        <v>0</v>
      </c>
      <c r="CU1438" s="519">
        <v>0</v>
      </c>
      <c r="CV1438" s="519">
        <v>0</v>
      </c>
      <c r="CW1438" s="519">
        <v>0</v>
      </c>
      <c r="CX1438" s="519">
        <v>0</v>
      </c>
      <c r="CY1438" s="519">
        <v>0</v>
      </c>
      <c r="CZ1438" s="519">
        <v>0</v>
      </c>
      <c r="DA1438" s="519">
        <v>0</v>
      </c>
      <c r="DB1438" s="519">
        <v>0</v>
      </c>
      <c r="DC1438" s="519">
        <v>0</v>
      </c>
      <c r="DD1438" s="519">
        <v>0</v>
      </c>
      <c r="DE1438" s="519">
        <v>0</v>
      </c>
      <c r="DF1438" s="519">
        <v>0</v>
      </c>
      <c r="DG1438" s="519">
        <v>0</v>
      </c>
      <c r="DH1438" s="519">
        <v>0</v>
      </c>
      <c r="DI1438" s="519">
        <v>0</v>
      </c>
      <c r="DJ1438" s="519">
        <v>0</v>
      </c>
      <c r="DK1438" s="519">
        <v>0</v>
      </c>
      <c r="DL1438" s="519">
        <v>0</v>
      </c>
      <c r="DM1438" s="519">
        <v>0</v>
      </c>
      <c r="DN1438" s="519">
        <v>0</v>
      </c>
      <c r="DO1438" s="519">
        <v>0</v>
      </c>
      <c r="DP1438" s="519">
        <v>0</v>
      </c>
      <c r="DQ1438" s="519">
        <v>0</v>
      </c>
      <c r="DR1438" s="519">
        <v>0</v>
      </c>
      <c r="DS1438" s="519">
        <v>0</v>
      </c>
      <c r="DT1438" s="519">
        <v>0</v>
      </c>
      <c r="DU1438" s="519">
        <v>0</v>
      </c>
      <c r="DV1438" s="519">
        <v>0</v>
      </c>
      <c r="DW1438" s="519">
        <v>0</v>
      </c>
      <c r="DX1438" s="519">
        <v>0</v>
      </c>
    </row>
    <row r="1439" spans="2:128" hidden="1">
      <c r="B1439" s="519" t="s">
        <v>1061</v>
      </c>
      <c r="C1439" s="519"/>
      <c r="D1439" s="519"/>
      <c r="E1439" s="519"/>
      <c r="F1439" s="519">
        <v>1</v>
      </c>
      <c r="G1439" s="519"/>
      <c r="H1439" s="519">
        <v>14</v>
      </c>
      <c r="I1439" s="519">
        <v>7</v>
      </c>
      <c r="J1439" s="519" t="str">
        <f t="shared" si="68"/>
        <v>SDN15011407</v>
      </c>
      <c r="K1439" s="519">
        <v>635</v>
      </c>
      <c r="M1439" s="337"/>
      <c r="N1439" s="519" t="s">
        <v>1061</v>
      </c>
      <c r="O1439" s="519" t="s">
        <v>1059</v>
      </c>
      <c r="P1439" s="519">
        <v>41</v>
      </c>
      <c r="Q1439" s="183" t="str">
        <f t="shared" si="67"/>
        <v>SDN150141</v>
      </c>
      <c r="R1439" s="519">
        <v>10000</v>
      </c>
      <c r="S1439" s="519">
        <v>10000</v>
      </c>
      <c r="T1439" s="519">
        <v>10000</v>
      </c>
      <c r="U1439" s="519">
        <v>10000</v>
      </c>
      <c r="V1439" s="519">
        <v>10000</v>
      </c>
      <c r="W1439" s="519">
        <v>10000</v>
      </c>
      <c r="X1439" s="519">
        <v>10000</v>
      </c>
      <c r="Y1439" s="519">
        <v>10000</v>
      </c>
      <c r="Z1439" s="519">
        <v>10000</v>
      </c>
      <c r="AA1439" s="519">
        <v>10000</v>
      </c>
      <c r="AB1439" s="519">
        <v>10000</v>
      </c>
      <c r="AC1439" s="519">
        <v>10000</v>
      </c>
      <c r="AD1439" s="519">
        <v>10000</v>
      </c>
      <c r="AE1439" s="519">
        <v>10000</v>
      </c>
      <c r="AF1439" s="519">
        <v>10084.799999999999</v>
      </c>
      <c r="AG1439" s="519">
        <v>10084.799999999999</v>
      </c>
      <c r="AH1439" s="519">
        <v>10084.799999999999</v>
      </c>
      <c r="AI1439" s="519">
        <v>10084.799999999999</v>
      </c>
      <c r="AJ1439" s="519">
        <v>10084.799999999999</v>
      </c>
      <c r="AK1439" s="519">
        <v>10084.799999999999</v>
      </c>
      <c r="AL1439" s="519">
        <v>10084.799999999999</v>
      </c>
      <c r="AM1439" s="519">
        <v>10084.799999999999</v>
      </c>
      <c r="AN1439" s="519">
        <v>10084.799999999999</v>
      </c>
      <c r="AO1439" s="519">
        <v>10084.799999999999</v>
      </c>
      <c r="AP1439" s="519">
        <v>10084.799999999999</v>
      </c>
      <c r="AQ1439" s="519">
        <v>10084.799999999999</v>
      </c>
      <c r="AR1439" s="519">
        <v>10084.799999999999</v>
      </c>
      <c r="AS1439" s="519">
        <v>10084.799999999999</v>
      </c>
      <c r="AT1439" s="519">
        <v>10084.799999999999</v>
      </c>
      <c r="AU1439" s="519">
        <v>10084.799999999999</v>
      </c>
      <c r="AV1439" s="519">
        <v>0</v>
      </c>
      <c r="AW1439" s="519">
        <v>0</v>
      </c>
      <c r="AX1439" s="519">
        <v>0</v>
      </c>
      <c r="AY1439" s="519">
        <v>0</v>
      </c>
      <c r="AZ1439" s="519">
        <v>0</v>
      </c>
      <c r="BA1439" s="519">
        <v>0</v>
      </c>
      <c r="BB1439" s="519">
        <v>0</v>
      </c>
      <c r="BC1439" s="519">
        <v>0</v>
      </c>
      <c r="BD1439" s="519">
        <v>0</v>
      </c>
      <c r="BE1439" s="519">
        <v>0</v>
      </c>
      <c r="BF1439" s="519">
        <v>0</v>
      </c>
      <c r="BG1439" s="519">
        <v>0</v>
      </c>
      <c r="BH1439" s="519">
        <v>0</v>
      </c>
      <c r="BI1439" s="519">
        <v>0</v>
      </c>
      <c r="BJ1439" s="519">
        <v>0</v>
      </c>
      <c r="BK1439" s="519">
        <v>0</v>
      </c>
      <c r="BL1439" s="519">
        <v>0</v>
      </c>
      <c r="BM1439" s="519">
        <v>0</v>
      </c>
      <c r="BN1439" s="519">
        <v>0</v>
      </c>
      <c r="BO1439" s="519">
        <v>0</v>
      </c>
      <c r="BP1439" s="519">
        <v>0</v>
      </c>
      <c r="BQ1439" s="519">
        <v>0</v>
      </c>
      <c r="BR1439" s="519">
        <v>0</v>
      </c>
      <c r="BS1439" s="519">
        <v>0</v>
      </c>
      <c r="BT1439" s="519">
        <v>0</v>
      </c>
      <c r="BU1439" s="519">
        <v>0</v>
      </c>
      <c r="BV1439" s="519">
        <v>0</v>
      </c>
      <c r="BW1439" s="519">
        <v>0</v>
      </c>
      <c r="BX1439" s="519">
        <v>0</v>
      </c>
      <c r="BY1439" s="519">
        <v>0</v>
      </c>
      <c r="BZ1439" s="519">
        <v>0</v>
      </c>
      <c r="CA1439" s="519">
        <v>0</v>
      </c>
      <c r="CB1439" s="519">
        <v>0</v>
      </c>
      <c r="CC1439" s="519">
        <v>0</v>
      </c>
      <c r="CD1439" s="519">
        <v>0</v>
      </c>
      <c r="CE1439" s="519">
        <v>0</v>
      </c>
      <c r="CF1439" s="519">
        <v>0</v>
      </c>
      <c r="CG1439" s="519">
        <v>0</v>
      </c>
      <c r="CH1439" s="519">
        <v>0</v>
      </c>
      <c r="CI1439" s="519">
        <v>0</v>
      </c>
      <c r="CJ1439" s="519">
        <v>0</v>
      </c>
      <c r="CK1439" s="519">
        <v>0</v>
      </c>
      <c r="CL1439" s="519">
        <v>0</v>
      </c>
      <c r="CM1439" s="519">
        <v>0</v>
      </c>
      <c r="CN1439" s="519">
        <v>0</v>
      </c>
      <c r="CO1439" s="519">
        <v>0</v>
      </c>
      <c r="CP1439" s="519">
        <v>0</v>
      </c>
      <c r="CQ1439" s="519">
        <v>0</v>
      </c>
      <c r="CR1439" s="519">
        <v>0</v>
      </c>
      <c r="CS1439" s="519">
        <v>0</v>
      </c>
      <c r="CT1439" s="519">
        <v>0</v>
      </c>
      <c r="CU1439" s="519">
        <v>0</v>
      </c>
      <c r="CV1439" s="519">
        <v>0</v>
      </c>
      <c r="CW1439" s="519">
        <v>0</v>
      </c>
      <c r="CX1439" s="519">
        <v>0</v>
      </c>
      <c r="CY1439" s="519">
        <v>0</v>
      </c>
      <c r="CZ1439" s="519">
        <v>0</v>
      </c>
      <c r="DA1439" s="519">
        <v>0</v>
      </c>
      <c r="DB1439" s="519">
        <v>0</v>
      </c>
      <c r="DC1439" s="519">
        <v>0</v>
      </c>
      <c r="DD1439" s="519">
        <v>0</v>
      </c>
      <c r="DE1439" s="519">
        <v>0</v>
      </c>
      <c r="DF1439" s="519">
        <v>0</v>
      </c>
      <c r="DG1439" s="519">
        <v>0</v>
      </c>
      <c r="DH1439" s="519">
        <v>0</v>
      </c>
      <c r="DI1439" s="519">
        <v>0</v>
      </c>
      <c r="DJ1439" s="519">
        <v>0</v>
      </c>
      <c r="DK1439" s="519">
        <v>0</v>
      </c>
      <c r="DL1439" s="519">
        <v>0</v>
      </c>
      <c r="DM1439" s="519">
        <v>0</v>
      </c>
      <c r="DN1439" s="519">
        <v>0</v>
      </c>
      <c r="DO1439" s="519">
        <v>0</v>
      </c>
      <c r="DP1439" s="519">
        <v>0</v>
      </c>
      <c r="DQ1439" s="519">
        <v>0</v>
      </c>
      <c r="DR1439" s="519">
        <v>0</v>
      </c>
      <c r="DS1439" s="519">
        <v>0</v>
      </c>
      <c r="DT1439" s="519">
        <v>0</v>
      </c>
      <c r="DU1439" s="519">
        <v>0</v>
      </c>
      <c r="DV1439" s="519">
        <v>0</v>
      </c>
      <c r="DW1439" s="519">
        <v>0</v>
      </c>
      <c r="DX1439" s="519">
        <v>0</v>
      </c>
    </row>
    <row r="1440" spans="2:128" hidden="1">
      <c r="B1440" s="519" t="s">
        <v>1061</v>
      </c>
      <c r="C1440" s="519"/>
      <c r="D1440" s="519"/>
      <c r="E1440" s="519"/>
      <c r="F1440" s="519">
        <v>1</v>
      </c>
      <c r="G1440" s="519"/>
      <c r="H1440" s="519">
        <v>14</v>
      </c>
      <c r="I1440" s="519">
        <v>8</v>
      </c>
      <c r="J1440" s="519" t="str">
        <f t="shared" si="68"/>
        <v>SDN15011408</v>
      </c>
      <c r="K1440" s="519">
        <v>508</v>
      </c>
      <c r="M1440" s="337"/>
      <c r="N1440" s="519" t="s">
        <v>1061</v>
      </c>
      <c r="O1440" s="519" t="s">
        <v>1059</v>
      </c>
      <c r="P1440" s="519">
        <v>42</v>
      </c>
      <c r="Q1440" s="183" t="str">
        <f t="shared" si="67"/>
        <v>SDN150142</v>
      </c>
      <c r="R1440" s="519">
        <v>10000</v>
      </c>
      <c r="S1440" s="519">
        <v>10000</v>
      </c>
      <c r="T1440" s="519">
        <v>10000</v>
      </c>
      <c r="U1440" s="519">
        <v>10000</v>
      </c>
      <c r="V1440" s="519">
        <v>10000</v>
      </c>
      <c r="W1440" s="519">
        <v>10000</v>
      </c>
      <c r="X1440" s="519">
        <v>10000</v>
      </c>
      <c r="Y1440" s="519">
        <v>10000</v>
      </c>
      <c r="Z1440" s="519">
        <v>10000</v>
      </c>
      <c r="AA1440" s="519">
        <v>10000</v>
      </c>
      <c r="AB1440" s="519">
        <v>10000</v>
      </c>
      <c r="AC1440" s="519">
        <v>10000</v>
      </c>
      <c r="AD1440" s="519">
        <v>10000</v>
      </c>
      <c r="AE1440" s="519">
        <v>10000</v>
      </c>
      <c r="AF1440" s="519">
        <v>10582</v>
      </c>
      <c r="AG1440" s="519">
        <v>10582</v>
      </c>
      <c r="AH1440" s="519">
        <v>10582</v>
      </c>
      <c r="AI1440" s="519">
        <v>10582</v>
      </c>
      <c r="AJ1440" s="519">
        <v>10582</v>
      </c>
      <c r="AK1440" s="519">
        <v>10582</v>
      </c>
      <c r="AL1440" s="519">
        <v>10582</v>
      </c>
      <c r="AM1440" s="519">
        <v>10582</v>
      </c>
      <c r="AN1440" s="519">
        <v>10582</v>
      </c>
      <c r="AO1440" s="519">
        <v>10582</v>
      </c>
      <c r="AP1440" s="519">
        <v>10582</v>
      </c>
      <c r="AQ1440" s="519">
        <v>10582</v>
      </c>
      <c r="AR1440" s="519">
        <v>10582</v>
      </c>
      <c r="AS1440" s="519">
        <v>10582</v>
      </c>
      <c r="AT1440" s="519">
        <v>10582</v>
      </c>
      <c r="AU1440" s="519">
        <v>10582</v>
      </c>
      <c r="AV1440" s="519">
        <v>0</v>
      </c>
      <c r="AW1440" s="519">
        <v>0</v>
      </c>
      <c r="AX1440" s="519">
        <v>0</v>
      </c>
      <c r="AY1440" s="519">
        <v>0</v>
      </c>
      <c r="AZ1440" s="519">
        <v>0</v>
      </c>
      <c r="BA1440" s="519">
        <v>0</v>
      </c>
      <c r="BB1440" s="519">
        <v>0</v>
      </c>
      <c r="BC1440" s="519">
        <v>0</v>
      </c>
      <c r="BD1440" s="519">
        <v>0</v>
      </c>
      <c r="BE1440" s="519">
        <v>0</v>
      </c>
      <c r="BF1440" s="519">
        <v>0</v>
      </c>
      <c r="BG1440" s="519">
        <v>0</v>
      </c>
      <c r="BH1440" s="519">
        <v>0</v>
      </c>
      <c r="BI1440" s="519">
        <v>0</v>
      </c>
      <c r="BJ1440" s="519">
        <v>0</v>
      </c>
      <c r="BK1440" s="519">
        <v>0</v>
      </c>
      <c r="BL1440" s="519">
        <v>0</v>
      </c>
      <c r="BM1440" s="519">
        <v>0</v>
      </c>
      <c r="BN1440" s="519">
        <v>0</v>
      </c>
      <c r="BO1440" s="519">
        <v>0</v>
      </c>
      <c r="BP1440" s="519">
        <v>0</v>
      </c>
      <c r="BQ1440" s="519">
        <v>0</v>
      </c>
      <c r="BR1440" s="519">
        <v>0</v>
      </c>
      <c r="BS1440" s="519">
        <v>0</v>
      </c>
      <c r="BT1440" s="519">
        <v>0</v>
      </c>
      <c r="BU1440" s="519">
        <v>0</v>
      </c>
      <c r="BV1440" s="519">
        <v>0</v>
      </c>
      <c r="BW1440" s="519">
        <v>0</v>
      </c>
      <c r="BX1440" s="519">
        <v>0</v>
      </c>
      <c r="BY1440" s="519">
        <v>0</v>
      </c>
      <c r="BZ1440" s="519">
        <v>0</v>
      </c>
      <c r="CA1440" s="519">
        <v>0</v>
      </c>
      <c r="CB1440" s="519">
        <v>0</v>
      </c>
      <c r="CC1440" s="519">
        <v>0</v>
      </c>
      <c r="CD1440" s="519">
        <v>0</v>
      </c>
      <c r="CE1440" s="519">
        <v>0</v>
      </c>
      <c r="CF1440" s="519">
        <v>0</v>
      </c>
      <c r="CG1440" s="519">
        <v>0</v>
      </c>
      <c r="CH1440" s="519">
        <v>0</v>
      </c>
      <c r="CI1440" s="519">
        <v>0</v>
      </c>
      <c r="CJ1440" s="519">
        <v>0</v>
      </c>
      <c r="CK1440" s="519">
        <v>0</v>
      </c>
      <c r="CL1440" s="519">
        <v>0</v>
      </c>
      <c r="CM1440" s="519">
        <v>0</v>
      </c>
      <c r="CN1440" s="519">
        <v>0</v>
      </c>
      <c r="CO1440" s="519">
        <v>0</v>
      </c>
      <c r="CP1440" s="519">
        <v>0</v>
      </c>
      <c r="CQ1440" s="519">
        <v>0</v>
      </c>
      <c r="CR1440" s="519">
        <v>0</v>
      </c>
      <c r="CS1440" s="519">
        <v>0</v>
      </c>
      <c r="CT1440" s="519">
        <v>0</v>
      </c>
      <c r="CU1440" s="519">
        <v>0</v>
      </c>
      <c r="CV1440" s="519">
        <v>0</v>
      </c>
      <c r="CW1440" s="519">
        <v>0</v>
      </c>
      <c r="CX1440" s="519">
        <v>0</v>
      </c>
      <c r="CY1440" s="519">
        <v>0</v>
      </c>
      <c r="CZ1440" s="519">
        <v>0</v>
      </c>
      <c r="DA1440" s="519">
        <v>0</v>
      </c>
      <c r="DB1440" s="519">
        <v>0</v>
      </c>
      <c r="DC1440" s="519">
        <v>0</v>
      </c>
      <c r="DD1440" s="519">
        <v>0</v>
      </c>
      <c r="DE1440" s="519">
        <v>0</v>
      </c>
      <c r="DF1440" s="519">
        <v>0</v>
      </c>
      <c r="DG1440" s="519">
        <v>0</v>
      </c>
      <c r="DH1440" s="519">
        <v>0</v>
      </c>
      <c r="DI1440" s="519">
        <v>0</v>
      </c>
      <c r="DJ1440" s="519">
        <v>0</v>
      </c>
      <c r="DK1440" s="519">
        <v>0</v>
      </c>
      <c r="DL1440" s="519">
        <v>0</v>
      </c>
      <c r="DM1440" s="519">
        <v>0</v>
      </c>
      <c r="DN1440" s="519">
        <v>0</v>
      </c>
      <c r="DO1440" s="519">
        <v>0</v>
      </c>
      <c r="DP1440" s="519">
        <v>0</v>
      </c>
      <c r="DQ1440" s="519">
        <v>0</v>
      </c>
      <c r="DR1440" s="519">
        <v>0</v>
      </c>
      <c r="DS1440" s="519">
        <v>0</v>
      </c>
      <c r="DT1440" s="519">
        <v>0</v>
      </c>
      <c r="DU1440" s="519">
        <v>0</v>
      </c>
      <c r="DV1440" s="519">
        <v>0</v>
      </c>
      <c r="DW1440" s="519">
        <v>0</v>
      </c>
      <c r="DX1440" s="519">
        <v>0</v>
      </c>
    </row>
    <row r="1441" spans="2:128" hidden="1">
      <c r="B1441" s="519" t="s">
        <v>1061</v>
      </c>
      <c r="C1441" s="519"/>
      <c r="D1441" s="519"/>
      <c r="E1441" s="519"/>
      <c r="F1441" s="519">
        <v>1</v>
      </c>
      <c r="G1441" s="519"/>
      <c r="H1441" s="519">
        <v>14</v>
      </c>
      <c r="I1441" s="519">
        <v>9</v>
      </c>
      <c r="J1441" s="519" t="str">
        <f t="shared" si="68"/>
        <v>SDN15011409</v>
      </c>
      <c r="K1441" s="519">
        <v>508</v>
      </c>
      <c r="M1441" s="337"/>
      <c r="N1441" s="519" t="s">
        <v>1061</v>
      </c>
      <c r="O1441" s="519" t="s">
        <v>1059</v>
      </c>
      <c r="P1441" s="519">
        <v>43</v>
      </c>
      <c r="Q1441" s="183" t="str">
        <f t="shared" si="67"/>
        <v>SDN150143</v>
      </c>
      <c r="R1441" s="519">
        <v>10000</v>
      </c>
      <c r="S1441" s="519">
        <v>10000</v>
      </c>
      <c r="T1441" s="519">
        <v>10000</v>
      </c>
      <c r="U1441" s="519">
        <v>10000</v>
      </c>
      <c r="V1441" s="519">
        <v>10000</v>
      </c>
      <c r="W1441" s="519">
        <v>10000</v>
      </c>
      <c r="X1441" s="519">
        <v>10000</v>
      </c>
      <c r="Y1441" s="519">
        <v>10000</v>
      </c>
      <c r="Z1441" s="519">
        <v>10000</v>
      </c>
      <c r="AA1441" s="519">
        <v>10000</v>
      </c>
      <c r="AB1441" s="519">
        <v>10000</v>
      </c>
      <c r="AC1441" s="519">
        <v>10000</v>
      </c>
      <c r="AD1441" s="519">
        <v>10000</v>
      </c>
      <c r="AE1441" s="519">
        <v>10618</v>
      </c>
      <c r="AF1441" s="519">
        <v>11292.2</v>
      </c>
      <c r="AG1441" s="519">
        <v>11292.2</v>
      </c>
      <c r="AH1441" s="519">
        <v>11292.2</v>
      </c>
      <c r="AI1441" s="519">
        <v>11292.2</v>
      </c>
      <c r="AJ1441" s="519">
        <v>11292.2</v>
      </c>
      <c r="AK1441" s="519">
        <v>11292.2</v>
      </c>
      <c r="AL1441" s="519">
        <v>11292.2</v>
      </c>
      <c r="AM1441" s="519">
        <v>11292.2</v>
      </c>
      <c r="AN1441" s="519">
        <v>11292.2</v>
      </c>
      <c r="AO1441" s="519">
        <v>11292.2</v>
      </c>
      <c r="AP1441" s="519">
        <v>11292.2</v>
      </c>
      <c r="AQ1441" s="519">
        <v>11292.2</v>
      </c>
      <c r="AR1441" s="519">
        <v>11292.2</v>
      </c>
      <c r="AS1441" s="519">
        <v>11292.2</v>
      </c>
      <c r="AT1441" s="519">
        <v>11292.2</v>
      </c>
      <c r="AU1441" s="519">
        <v>11292.2</v>
      </c>
      <c r="AV1441" s="519">
        <v>0</v>
      </c>
      <c r="AW1441" s="519">
        <v>0</v>
      </c>
      <c r="AX1441" s="519">
        <v>0</v>
      </c>
      <c r="AY1441" s="519">
        <v>0</v>
      </c>
      <c r="AZ1441" s="519">
        <v>0</v>
      </c>
      <c r="BA1441" s="519">
        <v>0</v>
      </c>
      <c r="BB1441" s="519">
        <v>0</v>
      </c>
      <c r="BC1441" s="519">
        <v>0</v>
      </c>
      <c r="BD1441" s="519">
        <v>0</v>
      </c>
      <c r="BE1441" s="519">
        <v>0</v>
      </c>
      <c r="BF1441" s="519">
        <v>0</v>
      </c>
      <c r="BG1441" s="519">
        <v>0</v>
      </c>
      <c r="BH1441" s="519">
        <v>0</v>
      </c>
      <c r="BI1441" s="519">
        <v>0</v>
      </c>
      <c r="BJ1441" s="519">
        <v>0</v>
      </c>
      <c r="BK1441" s="519">
        <v>0</v>
      </c>
      <c r="BL1441" s="519">
        <v>0</v>
      </c>
      <c r="BM1441" s="519">
        <v>0</v>
      </c>
      <c r="BN1441" s="519">
        <v>0</v>
      </c>
      <c r="BO1441" s="519">
        <v>0</v>
      </c>
      <c r="BP1441" s="519">
        <v>0</v>
      </c>
      <c r="BQ1441" s="519">
        <v>0</v>
      </c>
      <c r="BR1441" s="519">
        <v>0</v>
      </c>
      <c r="BS1441" s="519">
        <v>0</v>
      </c>
      <c r="BT1441" s="519">
        <v>0</v>
      </c>
      <c r="BU1441" s="519">
        <v>0</v>
      </c>
      <c r="BV1441" s="519">
        <v>0</v>
      </c>
      <c r="BW1441" s="519">
        <v>0</v>
      </c>
      <c r="BX1441" s="519">
        <v>0</v>
      </c>
      <c r="BY1441" s="519">
        <v>0</v>
      </c>
      <c r="BZ1441" s="519">
        <v>0</v>
      </c>
      <c r="CA1441" s="519">
        <v>0</v>
      </c>
      <c r="CB1441" s="519">
        <v>0</v>
      </c>
      <c r="CC1441" s="519">
        <v>0</v>
      </c>
      <c r="CD1441" s="519">
        <v>0</v>
      </c>
      <c r="CE1441" s="519">
        <v>0</v>
      </c>
      <c r="CF1441" s="519">
        <v>0</v>
      </c>
      <c r="CG1441" s="519">
        <v>0</v>
      </c>
      <c r="CH1441" s="519">
        <v>0</v>
      </c>
      <c r="CI1441" s="519">
        <v>0</v>
      </c>
      <c r="CJ1441" s="519">
        <v>0</v>
      </c>
      <c r="CK1441" s="519">
        <v>0</v>
      </c>
      <c r="CL1441" s="519">
        <v>0</v>
      </c>
      <c r="CM1441" s="519">
        <v>0</v>
      </c>
      <c r="CN1441" s="519">
        <v>0</v>
      </c>
      <c r="CO1441" s="519">
        <v>0</v>
      </c>
      <c r="CP1441" s="519">
        <v>0</v>
      </c>
      <c r="CQ1441" s="519">
        <v>0</v>
      </c>
      <c r="CR1441" s="519">
        <v>0</v>
      </c>
      <c r="CS1441" s="519">
        <v>0</v>
      </c>
      <c r="CT1441" s="519">
        <v>0</v>
      </c>
      <c r="CU1441" s="519">
        <v>0</v>
      </c>
      <c r="CV1441" s="519">
        <v>0</v>
      </c>
      <c r="CW1441" s="519">
        <v>0</v>
      </c>
      <c r="CX1441" s="519">
        <v>0</v>
      </c>
      <c r="CY1441" s="519">
        <v>0</v>
      </c>
      <c r="CZ1441" s="519">
        <v>0</v>
      </c>
      <c r="DA1441" s="519">
        <v>0</v>
      </c>
      <c r="DB1441" s="519">
        <v>0</v>
      </c>
      <c r="DC1441" s="519">
        <v>0</v>
      </c>
      <c r="DD1441" s="519">
        <v>0</v>
      </c>
      <c r="DE1441" s="519">
        <v>0</v>
      </c>
      <c r="DF1441" s="519">
        <v>0</v>
      </c>
      <c r="DG1441" s="519">
        <v>0</v>
      </c>
      <c r="DH1441" s="519">
        <v>0</v>
      </c>
      <c r="DI1441" s="519">
        <v>0</v>
      </c>
      <c r="DJ1441" s="519">
        <v>0</v>
      </c>
      <c r="DK1441" s="519">
        <v>0</v>
      </c>
      <c r="DL1441" s="519">
        <v>0</v>
      </c>
      <c r="DM1441" s="519">
        <v>0</v>
      </c>
      <c r="DN1441" s="519">
        <v>0</v>
      </c>
      <c r="DO1441" s="519">
        <v>0</v>
      </c>
      <c r="DP1441" s="519">
        <v>0</v>
      </c>
      <c r="DQ1441" s="519">
        <v>0</v>
      </c>
      <c r="DR1441" s="519">
        <v>0</v>
      </c>
      <c r="DS1441" s="519">
        <v>0</v>
      </c>
      <c r="DT1441" s="519">
        <v>0</v>
      </c>
      <c r="DU1441" s="519">
        <v>0</v>
      </c>
      <c r="DV1441" s="519">
        <v>0</v>
      </c>
      <c r="DW1441" s="519">
        <v>0</v>
      </c>
      <c r="DX1441" s="519">
        <v>0</v>
      </c>
    </row>
    <row r="1442" spans="2:128" hidden="1">
      <c r="B1442" s="519" t="s">
        <v>1061</v>
      </c>
      <c r="C1442" s="519"/>
      <c r="D1442" s="519"/>
      <c r="E1442" s="519"/>
      <c r="F1442" s="519">
        <v>1</v>
      </c>
      <c r="G1442" s="519"/>
      <c r="H1442" s="519">
        <v>14</v>
      </c>
      <c r="I1442" s="519">
        <v>10</v>
      </c>
      <c r="J1442" s="519" t="str">
        <f t="shared" si="68"/>
        <v>SDN15011410</v>
      </c>
      <c r="K1442" s="519">
        <v>508</v>
      </c>
      <c r="M1442" s="337"/>
      <c r="N1442" s="519" t="s">
        <v>1061</v>
      </c>
      <c r="O1442" s="519" t="s">
        <v>1059</v>
      </c>
      <c r="P1442" s="519">
        <v>44</v>
      </c>
      <c r="Q1442" s="183" t="str">
        <f t="shared" si="67"/>
        <v>SDN150144</v>
      </c>
      <c r="R1442" s="519">
        <v>10000</v>
      </c>
      <c r="S1442" s="519">
        <v>10000</v>
      </c>
      <c r="T1442" s="519">
        <v>10000</v>
      </c>
      <c r="U1442" s="519">
        <v>10000</v>
      </c>
      <c r="V1442" s="519">
        <v>10000</v>
      </c>
      <c r="W1442" s="519">
        <v>10000</v>
      </c>
      <c r="X1442" s="519">
        <v>10000</v>
      </c>
      <c r="Y1442" s="519">
        <v>10000</v>
      </c>
      <c r="Z1442" s="519">
        <v>10000</v>
      </c>
      <c r="AA1442" s="519">
        <v>10000</v>
      </c>
      <c r="AB1442" s="519">
        <v>10000</v>
      </c>
      <c r="AC1442" s="519">
        <v>10000</v>
      </c>
      <c r="AD1442" s="519">
        <v>10506.7</v>
      </c>
      <c r="AE1442" s="519">
        <v>11219</v>
      </c>
      <c r="AF1442" s="519">
        <v>11931.4</v>
      </c>
      <c r="AG1442" s="519">
        <v>11931.4</v>
      </c>
      <c r="AH1442" s="519">
        <v>11931.4</v>
      </c>
      <c r="AI1442" s="519">
        <v>11931.4</v>
      </c>
      <c r="AJ1442" s="519">
        <v>11931.4</v>
      </c>
      <c r="AK1442" s="519">
        <v>11931.4</v>
      </c>
      <c r="AL1442" s="519">
        <v>11931.4</v>
      </c>
      <c r="AM1442" s="519">
        <v>11931.4</v>
      </c>
      <c r="AN1442" s="519">
        <v>11931.4</v>
      </c>
      <c r="AO1442" s="519">
        <v>11931.4</v>
      </c>
      <c r="AP1442" s="519">
        <v>11931.4</v>
      </c>
      <c r="AQ1442" s="519">
        <v>11931.4</v>
      </c>
      <c r="AR1442" s="519">
        <v>11931.4</v>
      </c>
      <c r="AS1442" s="519">
        <v>11931.4</v>
      </c>
      <c r="AT1442" s="519">
        <v>11931.4</v>
      </c>
      <c r="AU1442" s="519">
        <v>11931.4</v>
      </c>
      <c r="AV1442" s="519">
        <v>0</v>
      </c>
      <c r="AW1442" s="519">
        <v>0</v>
      </c>
      <c r="AX1442" s="519">
        <v>0</v>
      </c>
      <c r="AY1442" s="519">
        <v>0</v>
      </c>
      <c r="AZ1442" s="519">
        <v>0</v>
      </c>
      <c r="BA1442" s="519">
        <v>0</v>
      </c>
      <c r="BB1442" s="519">
        <v>0</v>
      </c>
      <c r="BC1442" s="519">
        <v>0</v>
      </c>
      <c r="BD1442" s="519">
        <v>0</v>
      </c>
      <c r="BE1442" s="519">
        <v>0</v>
      </c>
      <c r="BF1442" s="519">
        <v>0</v>
      </c>
      <c r="BG1442" s="519">
        <v>0</v>
      </c>
      <c r="BH1442" s="519">
        <v>0</v>
      </c>
      <c r="BI1442" s="519">
        <v>0</v>
      </c>
      <c r="BJ1442" s="519">
        <v>0</v>
      </c>
      <c r="BK1442" s="519">
        <v>0</v>
      </c>
      <c r="BL1442" s="519">
        <v>0</v>
      </c>
      <c r="BM1442" s="519">
        <v>0</v>
      </c>
      <c r="BN1442" s="519">
        <v>0</v>
      </c>
      <c r="BO1442" s="519">
        <v>0</v>
      </c>
      <c r="BP1442" s="519">
        <v>0</v>
      </c>
      <c r="BQ1442" s="519">
        <v>0</v>
      </c>
      <c r="BR1442" s="519">
        <v>0</v>
      </c>
      <c r="BS1442" s="519">
        <v>0</v>
      </c>
      <c r="BT1442" s="519">
        <v>0</v>
      </c>
      <c r="BU1442" s="519">
        <v>0</v>
      </c>
      <c r="BV1442" s="519">
        <v>0</v>
      </c>
      <c r="BW1442" s="519">
        <v>0</v>
      </c>
      <c r="BX1442" s="519">
        <v>0</v>
      </c>
      <c r="BY1442" s="519">
        <v>0</v>
      </c>
      <c r="BZ1442" s="519">
        <v>0</v>
      </c>
      <c r="CA1442" s="519">
        <v>0</v>
      </c>
      <c r="CB1442" s="519">
        <v>0</v>
      </c>
      <c r="CC1442" s="519">
        <v>0</v>
      </c>
      <c r="CD1442" s="519">
        <v>0</v>
      </c>
      <c r="CE1442" s="519">
        <v>0</v>
      </c>
      <c r="CF1442" s="519">
        <v>0</v>
      </c>
      <c r="CG1442" s="519">
        <v>0</v>
      </c>
      <c r="CH1442" s="519">
        <v>0</v>
      </c>
      <c r="CI1442" s="519">
        <v>0</v>
      </c>
      <c r="CJ1442" s="519">
        <v>0</v>
      </c>
      <c r="CK1442" s="519">
        <v>0</v>
      </c>
      <c r="CL1442" s="519">
        <v>0</v>
      </c>
      <c r="CM1442" s="519">
        <v>0</v>
      </c>
      <c r="CN1442" s="519">
        <v>0</v>
      </c>
      <c r="CO1442" s="519">
        <v>0</v>
      </c>
      <c r="CP1442" s="519">
        <v>0</v>
      </c>
      <c r="CQ1442" s="519">
        <v>0</v>
      </c>
      <c r="CR1442" s="519">
        <v>0</v>
      </c>
      <c r="CS1442" s="519">
        <v>0</v>
      </c>
      <c r="CT1442" s="519">
        <v>0</v>
      </c>
      <c r="CU1442" s="519">
        <v>0</v>
      </c>
      <c r="CV1442" s="519">
        <v>0</v>
      </c>
      <c r="CW1442" s="519">
        <v>0</v>
      </c>
      <c r="CX1442" s="519">
        <v>0</v>
      </c>
      <c r="CY1442" s="519">
        <v>0</v>
      </c>
      <c r="CZ1442" s="519">
        <v>0</v>
      </c>
      <c r="DA1442" s="519">
        <v>0</v>
      </c>
      <c r="DB1442" s="519">
        <v>0</v>
      </c>
      <c r="DC1442" s="519">
        <v>0</v>
      </c>
      <c r="DD1442" s="519">
        <v>0</v>
      </c>
      <c r="DE1442" s="519">
        <v>0</v>
      </c>
      <c r="DF1442" s="519">
        <v>0</v>
      </c>
      <c r="DG1442" s="519">
        <v>0</v>
      </c>
      <c r="DH1442" s="519">
        <v>0</v>
      </c>
      <c r="DI1442" s="519">
        <v>0</v>
      </c>
      <c r="DJ1442" s="519">
        <v>0</v>
      </c>
      <c r="DK1442" s="519">
        <v>0</v>
      </c>
      <c r="DL1442" s="519">
        <v>0</v>
      </c>
      <c r="DM1442" s="519">
        <v>0</v>
      </c>
      <c r="DN1442" s="519">
        <v>0</v>
      </c>
      <c r="DO1442" s="519">
        <v>0</v>
      </c>
      <c r="DP1442" s="519">
        <v>0</v>
      </c>
      <c r="DQ1442" s="519">
        <v>0</v>
      </c>
      <c r="DR1442" s="519">
        <v>0</v>
      </c>
      <c r="DS1442" s="519">
        <v>0</v>
      </c>
      <c r="DT1442" s="519">
        <v>0</v>
      </c>
      <c r="DU1442" s="519">
        <v>0</v>
      </c>
      <c r="DV1442" s="519">
        <v>0</v>
      </c>
      <c r="DW1442" s="519">
        <v>0</v>
      </c>
      <c r="DX1442" s="519">
        <v>0</v>
      </c>
    </row>
    <row r="1443" spans="2:128" hidden="1">
      <c r="B1443" s="519" t="s">
        <v>1061</v>
      </c>
      <c r="C1443" s="519"/>
      <c r="D1443" s="519"/>
      <c r="E1443" s="519"/>
      <c r="F1443" s="519">
        <v>1</v>
      </c>
      <c r="G1443" s="519"/>
      <c r="H1443" s="519">
        <v>14</v>
      </c>
      <c r="I1443" s="519">
        <v>11</v>
      </c>
      <c r="J1443" s="519" t="str">
        <f t="shared" si="68"/>
        <v>SDN15011411</v>
      </c>
      <c r="K1443" s="519">
        <v>508</v>
      </c>
      <c r="M1443" s="337"/>
      <c r="N1443" s="519" t="s">
        <v>1061</v>
      </c>
      <c r="O1443" s="519" t="s">
        <v>1059</v>
      </c>
      <c r="P1443" s="519">
        <v>45</v>
      </c>
      <c r="Q1443" s="183" t="str">
        <f t="shared" si="67"/>
        <v>SDN150145</v>
      </c>
      <c r="R1443" s="519">
        <v>10000</v>
      </c>
      <c r="S1443" s="519">
        <v>10000</v>
      </c>
      <c r="T1443" s="519">
        <v>10000</v>
      </c>
      <c r="U1443" s="519">
        <v>10000</v>
      </c>
      <c r="V1443" s="519">
        <v>10000</v>
      </c>
      <c r="W1443" s="519">
        <v>10000</v>
      </c>
      <c r="X1443" s="519">
        <v>10000</v>
      </c>
      <c r="Y1443" s="519">
        <v>10000</v>
      </c>
      <c r="Z1443" s="519">
        <v>10000</v>
      </c>
      <c r="AA1443" s="519">
        <v>10000</v>
      </c>
      <c r="AB1443" s="519">
        <v>10000</v>
      </c>
      <c r="AC1443" s="519">
        <v>10319.1</v>
      </c>
      <c r="AD1443" s="519">
        <v>11069.6</v>
      </c>
      <c r="AE1443" s="519">
        <v>11820.1</v>
      </c>
      <c r="AF1443" s="519">
        <v>12570.5</v>
      </c>
      <c r="AG1443" s="519">
        <v>12570.5</v>
      </c>
      <c r="AH1443" s="519">
        <v>12570.5</v>
      </c>
      <c r="AI1443" s="519">
        <v>12570.5</v>
      </c>
      <c r="AJ1443" s="519">
        <v>12570.5</v>
      </c>
      <c r="AK1443" s="519">
        <v>12570.5</v>
      </c>
      <c r="AL1443" s="519">
        <v>12570.5</v>
      </c>
      <c r="AM1443" s="519">
        <v>12570.5</v>
      </c>
      <c r="AN1443" s="519">
        <v>12570.5</v>
      </c>
      <c r="AO1443" s="519">
        <v>12570.5</v>
      </c>
      <c r="AP1443" s="519">
        <v>12570.5</v>
      </c>
      <c r="AQ1443" s="519">
        <v>12570.5</v>
      </c>
      <c r="AR1443" s="519">
        <v>12570.5</v>
      </c>
      <c r="AS1443" s="519">
        <v>12570.5</v>
      </c>
      <c r="AT1443" s="519">
        <v>12570.5</v>
      </c>
      <c r="AU1443" s="519">
        <v>12570.5</v>
      </c>
      <c r="AV1443" s="519">
        <v>0</v>
      </c>
      <c r="AW1443" s="519">
        <v>0</v>
      </c>
      <c r="AX1443" s="519">
        <v>0</v>
      </c>
      <c r="AY1443" s="519">
        <v>0</v>
      </c>
      <c r="AZ1443" s="519">
        <v>0</v>
      </c>
      <c r="BA1443" s="519">
        <v>0</v>
      </c>
      <c r="BB1443" s="519">
        <v>0</v>
      </c>
      <c r="BC1443" s="519">
        <v>0</v>
      </c>
      <c r="BD1443" s="519">
        <v>0</v>
      </c>
      <c r="BE1443" s="519">
        <v>0</v>
      </c>
      <c r="BF1443" s="519">
        <v>0</v>
      </c>
      <c r="BG1443" s="519">
        <v>0</v>
      </c>
      <c r="BH1443" s="519">
        <v>0</v>
      </c>
      <c r="BI1443" s="519">
        <v>0</v>
      </c>
      <c r="BJ1443" s="519">
        <v>0</v>
      </c>
      <c r="BK1443" s="519">
        <v>0</v>
      </c>
      <c r="BL1443" s="519">
        <v>0</v>
      </c>
      <c r="BM1443" s="519">
        <v>0</v>
      </c>
      <c r="BN1443" s="519">
        <v>0</v>
      </c>
      <c r="BO1443" s="519">
        <v>0</v>
      </c>
      <c r="BP1443" s="519">
        <v>0</v>
      </c>
      <c r="BQ1443" s="519">
        <v>0</v>
      </c>
      <c r="BR1443" s="519">
        <v>0</v>
      </c>
      <c r="BS1443" s="519">
        <v>0</v>
      </c>
      <c r="BT1443" s="519">
        <v>0</v>
      </c>
      <c r="BU1443" s="519">
        <v>0</v>
      </c>
      <c r="BV1443" s="519">
        <v>0</v>
      </c>
      <c r="BW1443" s="519">
        <v>0</v>
      </c>
      <c r="BX1443" s="519">
        <v>0</v>
      </c>
      <c r="BY1443" s="519">
        <v>0</v>
      </c>
      <c r="BZ1443" s="519">
        <v>0</v>
      </c>
      <c r="CA1443" s="519">
        <v>0</v>
      </c>
      <c r="CB1443" s="519">
        <v>0</v>
      </c>
      <c r="CC1443" s="519">
        <v>0</v>
      </c>
      <c r="CD1443" s="519">
        <v>0</v>
      </c>
      <c r="CE1443" s="519">
        <v>0</v>
      </c>
      <c r="CF1443" s="519">
        <v>0</v>
      </c>
      <c r="CG1443" s="519">
        <v>0</v>
      </c>
      <c r="CH1443" s="519">
        <v>0</v>
      </c>
      <c r="CI1443" s="519">
        <v>0</v>
      </c>
      <c r="CJ1443" s="519">
        <v>0</v>
      </c>
      <c r="CK1443" s="519">
        <v>0</v>
      </c>
      <c r="CL1443" s="519">
        <v>0</v>
      </c>
      <c r="CM1443" s="519">
        <v>0</v>
      </c>
      <c r="CN1443" s="519">
        <v>0</v>
      </c>
      <c r="CO1443" s="519">
        <v>0</v>
      </c>
      <c r="CP1443" s="519">
        <v>0</v>
      </c>
      <c r="CQ1443" s="519">
        <v>0</v>
      </c>
      <c r="CR1443" s="519">
        <v>0</v>
      </c>
      <c r="CS1443" s="519">
        <v>0</v>
      </c>
      <c r="CT1443" s="519">
        <v>0</v>
      </c>
      <c r="CU1443" s="519">
        <v>0</v>
      </c>
      <c r="CV1443" s="519">
        <v>0</v>
      </c>
      <c r="CW1443" s="519">
        <v>0</v>
      </c>
      <c r="CX1443" s="519">
        <v>0</v>
      </c>
      <c r="CY1443" s="519">
        <v>0</v>
      </c>
      <c r="CZ1443" s="519">
        <v>0</v>
      </c>
      <c r="DA1443" s="519">
        <v>0</v>
      </c>
      <c r="DB1443" s="519">
        <v>0</v>
      </c>
      <c r="DC1443" s="519">
        <v>0</v>
      </c>
      <c r="DD1443" s="519">
        <v>0</v>
      </c>
      <c r="DE1443" s="519">
        <v>0</v>
      </c>
      <c r="DF1443" s="519">
        <v>0</v>
      </c>
      <c r="DG1443" s="519">
        <v>0</v>
      </c>
      <c r="DH1443" s="519">
        <v>0</v>
      </c>
      <c r="DI1443" s="519">
        <v>0</v>
      </c>
      <c r="DJ1443" s="519">
        <v>0</v>
      </c>
      <c r="DK1443" s="519">
        <v>0</v>
      </c>
      <c r="DL1443" s="519">
        <v>0</v>
      </c>
      <c r="DM1443" s="519">
        <v>0</v>
      </c>
      <c r="DN1443" s="519">
        <v>0</v>
      </c>
      <c r="DO1443" s="519">
        <v>0</v>
      </c>
      <c r="DP1443" s="519">
        <v>0</v>
      </c>
      <c r="DQ1443" s="519">
        <v>0</v>
      </c>
      <c r="DR1443" s="519">
        <v>0</v>
      </c>
      <c r="DS1443" s="519">
        <v>0</v>
      </c>
      <c r="DT1443" s="519">
        <v>0</v>
      </c>
      <c r="DU1443" s="519">
        <v>0</v>
      </c>
      <c r="DV1443" s="519">
        <v>0</v>
      </c>
      <c r="DW1443" s="519">
        <v>0</v>
      </c>
      <c r="DX1443" s="519">
        <v>0</v>
      </c>
    </row>
    <row r="1444" spans="2:128" hidden="1">
      <c r="B1444" s="519" t="s">
        <v>1061</v>
      </c>
      <c r="C1444" s="519"/>
      <c r="D1444" s="519"/>
      <c r="E1444" s="519"/>
      <c r="F1444" s="519">
        <v>1</v>
      </c>
      <c r="G1444" s="519"/>
      <c r="H1444" s="519">
        <v>14</v>
      </c>
      <c r="I1444" s="519">
        <v>12</v>
      </c>
      <c r="J1444" s="519" t="str">
        <f t="shared" si="68"/>
        <v>SDN15011412</v>
      </c>
      <c r="K1444" s="519">
        <v>508</v>
      </c>
      <c r="M1444" s="337"/>
      <c r="N1444" s="519" t="s">
        <v>1061</v>
      </c>
      <c r="O1444" s="519" t="s">
        <v>1059</v>
      </c>
      <c r="P1444" s="519">
        <v>46</v>
      </c>
      <c r="Q1444" s="183" t="str">
        <f t="shared" si="67"/>
        <v>SDN150146</v>
      </c>
      <c r="R1444" s="519">
        <v>10000</v>
      </c>
      <c r="S1444" s="519">
        <v>10000</v>
      </c>
      <c r="T1444" s="519">
        <v>10000</v>
      </c>
      <c r="U1444" s="519">
        <v>10000</v>
      </c>
      <c r="V1444" s="519">
        <v>10000</v>
      </c>
      <c r="W1444" s="519">
        <v>10000</v>
      </c>
      <c r="X1444" s="519">
        <v>10000</v>
      </c>
      <c r="Y1444" s="519">
        <v>10000</v>
      </c>
      <c r="Z1444" s="519">
        <v>10000</v>
      </c>
      <c r="AA1444" s="519">
        <v>10000</v>
      </c>
      <c r="AB1444" s="519">
        <v>10163.299999999999</v>
      </c>
      <c r="AC1444" s="519">
        <v>10960.4</v>
      </c>
      <c r="AD1444" s="519">
        <v>11757.5</v>
      </c>
      <c r="AE1444" s="519">
        <v>12554.6</v>
      </c>
      <c r="AF1444" s="519">
        <v>13351.8</v>
      </c>
      <c r="AG1444" s="519">
        <v>13351.8</v>
      </c>
      <c r="AH1444" s="519">
        <v>13351.8</v>
      </c>
      <c r="AI1444" s="519">
        <v>13351.8</v>
      </c>
      <c r="AJ1444" s="519">
        <v>13351.8</v>
      </c>
      <c r="AK1444" s="519">
        <v>13351.8</v>
      </c>
      <c r="AL1444" s="519">
        <v>13351.8</v>
      </c>
      <c r="AM1444" s="519">
        <v>13351.8</v>
      </c>
      <c r="AN1444" s="519">
        <v>13351.8</v>
      </c>
      <c r="AO1444" s="519">
        <v>13351.8</v>
      </c>
      <c r="AP1444" s="519">
        <v>13351.8</v>
      </c>
      <c r="AQ1444" s="519">
        <v>13351.8</v>
      </c>
      <c r="AR1444" s="519">
        <v>13351.8</v>
      </c>
      <c r="AS1444" s="519">
        <v>13351.8</v>
      </c>
      <c r="AT1444" s="519">
        <v>13351.8</v>
      </c>
      <c r="AU1444" s="519">
        <v>13351.8</v>
      </c>
      <c r="AV1444" s="519">
        <v>0</v>
      </c>
      <c r="AW1444" s="519">
        <v>0</v>
      </c>
      <c r="AX1444" s="519">
        <v>0</v>
      </c>
      <c r="AY1444" s="519">
        <v>0</v>
      </c>
      <c r="AZ1444" s="519">
        <v>0</v>
      </c>
      <c r="BA1444" s="519">
        <v>0</v>
      </c>
      <c r="BB1444" s="519">
        <v>0</v>
      </c>
      <c r="BC1444" s="519">
        <v>0</v>
      </c>
      <c r="BD1444" s="519">
        <v>0</v>
      </c>
      <c r="BE1444" s="519">
        <v>0</v>
      </c>
      <c r="BF1444" s="519">
        <v>0</v>
      </c>
      <c r="BG1444" s="519">
        <v>0</v>
      </c>
      <c r="BH1444" s="519">
        <v>0</v>
      </c>
      <c r="BI1444" s="519">
        <v>0</v>
      </c>
      <c r="BJ1444" s="519">
        <v>0</v>
      </c>
      <c r="BK1444" s="519">
        <v>0</v>
      </c>
      <c r="BL1444" s="519">
        <v>0</v>
      </c>
      <c r="BM1444" s="519">
        <v>0</v>
      </c>
      <c r="BN1444" s="519">
        <v>0</v>
      </c>
      <c r="BO1444" s="519">
        <v>0</v>
      </c>
      <c r="BP1444" s="519">
        <v>0</v>
      </c>
      <c r="BQ1444" s="519">
        <v>0</v>
      </c>
      <c r="BR1444" s="519">
        <v>0</v>
      </c>
      <c r="BS1444" s="519">
        <v>0</v>
      </c>
      <c r="BT1444" s="519">
        <v>0</v>
      </c>
      <c r="BU1444" s="519">
        <v>0</v>
      </c>
      <c r="BV1444" s="519">
        <v>0</v>
      </c>
      <c r="BW1444" s="519">
        <v>0</v>
      </c>
      <c r="BX1444" s="519">
        <v>0</v>
      </c>
      <c r="BY1444" s="519">
        <v>0</v>
      </c>
      <c r="BZ1444" s="519">
        <v>0</v>
      </c>
      <c r="CA1444" s="519">
        <v>0</v>
      </c>
      <c r="CB1444" s="519">
        <v>0</v>
      </c>
      <c r="CC1444" s="519">
        <v>0</v>
      </c>
      <c r="CD1444" s="519">
        <v>0</v>
      </c>
      <c r="CE1444" s="519">
        <v>0</v>
      </c>
      <c r="CF1444" s="519">
        <v>0</v>
      </c>
      <c r="CG1444" s="519">
        <v>0</v>
      </c>
      <c r="CH1444" s="519">
        <v>0</v>
      </c>
      <c r="CI1444" s="519">
        <v>0</v>
      </c>
      <c r="CJ1444" s="519">
        <v>0</v>
      </c>
      <c r="CK1444" s="519">
        <v>0</v>
      </c>
      <c r="CL1444" s="519">
        <v>0</v>
      </c>
      <c r="CM1444" s="519">
        <v>0</v>
      </c>
      <c r="CN1444" s="519">
        <v>0</v>
      </c>
      <c r="CO1444" s="519">
        <v>0</v>
      </c>
      <c r="CP1444" s="519">
        <v>0</v>
      </c>
      <c r="CQ1444" s="519">
        <v>0</v>
      </c>
      <c r="CR1444" s="519">
        <v>0</v>
      </c>
      <c r="CS1444" s="519">
        <v>0</v>
      </c>
      <c r="CT1444" s="519">
        <v>0</v>
      </c>
      <c r="CU1444" s="519">
        <v>0</v>
      </c>
      <c r="CV1444" s="519">
        <v>0</v>
      </c>
      <c r="CW1444" s="519">
        <v>0</v>
      </c>
      <c r="CX1444" s="519">
        <v>0</v>
      </c>
      <c r="CY1444" s="519">
        <v>0</v>
      </c>
      <c r="CZ1444" s="519">
        <v>0</v>
      </c>
      <c r="DA1444" s="519">
        <v>0</v>
      </c>
      <c r="DB1444" s="519">
        <v>0</v>
      </c>
      <c r="DC1444" s="519">
        <v>0</v>
      </c>
      <c r="DD1444" s="519">
        <v>0</v>
      </c>
      <c r="DE1444" s="519">
        <v>0</v>
      </c>
      <c r="DF1444" s="519">
        <v>0</v>
      </c>
      <c r="DG1444" s="519">
        <v>0</v>
      </c>
      <c r="DH1444" s="519">
        <v>0</v>
      </c>
      <c r="DI1444" s="519">
        <v>0</v>
      </c>
      <c r="DJ1444" s="519">
        <v>0</v>
      </c>
      <c r="DK1444" s="519">
        <v>0</v>
      </c>
      <c r="DL1444" s="519">
        <v>0</v>
      </c>
      <c r="DM1444" s="519">
        <v>0</v>
      </c>
      <c r="DN1444" s="519">
        <v>0</v>
      </c>
      <c r="DO1444" s="519">
        <v>0</v>
      </c>
      <c r="DP1444" s="519">
        <v>0</v>
      </c>
      <c r="DQ1444" s="519">
        <v>0</v>
      </c>
      <c r="DR1444" s="519">
        <v>0</v>
      </c>
      <c r="DS1444" s="519">
        <v>0</v>
      </c>
      <c r="DT1444" s="519">
        <v>0</v>
      </c>
      <c r="DU1444" s="519">
        <v>0</v>
      </c>
      <c r="DV1444" s="519">
        <v>0</v>
      </c>
      <c r="DW1444" s="519">
        <v>0</v>
      </c>
      <c r="DX1444" s="519">
        <v>0</v>
      </c>
    </row>
    <row r="1445" spans="2:128" hidden="1">
      <c r="B1445" s="519" t="s">
        <v>1061</v>
      </c>
      <c r="C1445" s="519"/>
      <c r="D1445" s="519"/>
      <c r="E1445" s="519"/>
      <c r="F1445" s="519">
        <v>1</v>
      </c>
      <c r="G1445" s="519"/>
      <c r="H1445" s="519">
        <v>14</v>
      </c>
      <c r="I1445" s="519">
        <v>13</v>
      </c>
      <c r="J1445" s="519" t="str">
        <f t="shared" si="68"/>
        <v>SDN15011413</v>
      </c>
      <c r="K1445" s="519">
        <v>508</v>
      </c>
      <c r="M1445" s="337"/>
      <c r="N1445" s="519" t="s">
        <v>1061</v>
      </c>
      <c r="O1445" s="519" t="s">
        <v>1059</v>
      </c>
      <c r="P1445" s="519">
        <v>47</v>
      </c>
      <c r="Q1445" s="183" t="str">
        <f t="shared" si="67"/>
        <v>SDN150147</v>
      </c>
      <c r="R1445" s="519">
        <v>10000</v>
      </c>
      <c r="S1445" s="519">
        <v>10000</v>
      </c>
      <c r="T1445" s="519">
        <v>10000</v>
      </c>
      <c r="U1445" s="519">
        <v>10000</v>
      </c>
      <c r="V1445" s="519">
        <v>10000</v>
      </c>
      <c r="W1445" s="519">
        <v>10000</v>
      </c>
      <c r="X1445" s="519">
        <v>10000</v>
      </c>
      <c r="Y1445" s="519">
        <v>10000</v>
      </c>
      <c r="Z1445" s="519">
        <v>10000</v>
      </c>
      <c r="AA1445" s="519">
        <v>10000</v>
      </c>
      <c r="AB1445" s="519">
        <v>10812</v>
      </c>
      <c r="AC1445" s="519">
        <v>11660</v>
      </c>
      <c r="AD1445" s="519">
        <v>12508</v>
      </c>
      <c r="AE1445" s="519">
        <v>13356</v>
      </c>
      <c r="AF1445" s="519">
        <v>14204</v>
      </c>
      <c r="AG1445" s="519">
        <v>14204</v>
      </c>
      <c r="AH1445" s="519">
        <v>14204</v>
      </c>
      <c r="AI1445" s="519">
        <v>14204</v>
      </c>
      <c r="AJ1445" s="519">
        <v>14204</v>
      </c>
      <c r="AK1445" s="519">
        <v>14204</v>
      </c>
      <c r="AL1445" s="519">
        <v>14204</v>
      </c>
      <c r="AM1445" s="519">
        <v>14204</v>
      </c>
      <c r="AN1445" s="519">
        <v>14204</v>
      </c>
      <c r="AO1445" s="519">
        <v>14204</v>
      </c>
      <c r="AP1445" s="519">
        <v>14204</v>
      </c>
      <c r="AQ1445" s="519">
        <v>14204</v>
      </c>
      <c r="AR1445" s="519">
        <v>14204</v>
      </c>
      <c r="AS1445" s="519">
        <v>14204</v>
      </c>
      <c r="AT1445" s="519">
        <v>14204</v>
      </c>
      <c r="AU1445" s="519">
        <v>14204</v>
      </c>
      <c r="AV1445" s="519">
        <v>0</v>
      </c>
      <c r="AW1445" s="519">
        <v>0</v>
      </c>
      <c r="AX1445" s="519">
        <v>0</v>
      </c>
      <c r="AY1445" s="519">
        <v>0</v>
      </c>
      <c r="AZ1445" s="519">
        <v>0</v>
      </c>
      <c r="BA1445" s="519">
        <v>0</v>
      </c>
      <c r="BB1445" s="519">
        <v>0</v>
      </c>
      <c r="BC1445" s="519">
        <v>0</v>
      </c>
      <c r="BD1445" s="519">
        <v>0</v>
      </c>
      <c r="BE1445" s="519">
        <v>0</v>
      </c>
      <c r="BF1445" s="519">
        <v>0</v>
      </c>
      <c r="BG1445" s="519">
        <v>0</v>
      </c>
      <c r="BH1445" s="519">
        <v>0</v>
      </c>
      <c r="BI1445" s="519">
        <v>0</v>
      </c>
      <c r="BJ1445" s="519">
        <v>0</v>
      </c>
      <c r="BK1445" s="519">
        <v>0</v>
      </c>
      <c r="BL1445" s="519">
        <v>0</v>
      </c>
      <c r="BM1445" s="519">
        <v>0</v>
      </c>
      <c r="BN1445" s="519">
        <v>0</v>
      </c>
      <c r="BO1445" s="519">
        <v>0</v>
      </c>
      <c r="BP1445" s="519">
        <v>0</v>
      </c>
      <c r="BQ1445" s="519">
        <v>0</v>
      </c>
      <c r="BR1445" s="519">
        <v>0</v>
      </c>
      <c r="BS1445" s="519">
        <v>0</v>
      </c>
      <c r="BT1445" s="519">
        <v>0</v>
      </c>
      <c r="BU1445" s="519">
        <v>0</v>
      </c>
      <c r="BV1445" s="519">
        <v>0</v>
      </c>
      <c r="BW1445" s="519">
        <v>0</v>
      </c>
      <c r="BX1445" s="519">
        <v>0</v>
      </c>
      <c r="BY1445" s="519">
        <v>0</v>
      </c>
      <c r="BZ1445" s="519">
        <v>0</v>
      </c>
      <c r="CA1445" s="519">
        <v>0</v>
      </c>
      <c r="CB1445" s="519">
        <v>0</v>
      </c>
      <c r="CC1445" s="519">
        <v>0</v>
      </c>
      <c r="CD1445" s="519">
        <v>0</v>
      </c>
      <c r="CE1445" s="519">
        <v>0</v>
      </c>
      <c r="CF1445" s="519">
        <v>0</v>
      </c>
      <c r="CG1445" s="519">
        <v>0</v>
      </c>
      <c r="CH1445" s="519">
        <v>0</v>
      </c>
      <c r="CI1445" s="519">
        <v>0</v>
      </c>
      <c r="CJ1445" s="519">
        <v>0</v>
      </c>
      <c r="CK1445" s="519">
        <v>0</v>
      </c>
      <c r="CL1445" s="519">
        <v>0</v>
      </c>
      <c r="CM1445" s="519">
        <v>0</v>
      </c>
      <c r="CN1445" s="519">
        <v>0</v>
      </c>
      <c r="CO1445" s="519">
        <v>0</v>
      </c>
      <c r="CP1445" s="519">
        <v>0</v>
      </c>
      <c r="CQ1445" s="519">
        <v>0</v>
      </c>
      <c r="CR1445" s="519">
        <v>0</v>
      </c>
      <c r="CS1445" s="519">
        <v>0</v>
      </c>
      <c r="CT1445" s="519">
        <v>0</v>
      </c>
      <c r="CU1445" s="519">
        <v>0</v>
      </c>
      <c r="CV1445" s="519">
        <v>0</v>
      </c>
      <c r="CW1445" s="519">
        <v>0</v>
      </c>
      <c r="CX1445" s="519">
        <v>0</v>
      </c>
      <c r="CY1445" s="519">
        <v>0</v>
      </c>
      <c r="CZ1445" s="519">
        <v>0</v>
      </c>
      <c r="DA1445" s="519">
        <v>0</v>
      </c>
      <c r="DB1445" s="519">
        <v>0</v>
      </c>
      <c r="DC1445" s="519">
        <v>0</v>
      </c>
      <c r="DD1445" s="519">
        <v>0</v>
      </c>
      <c r="DE1445" s="519">
        <v>0</v>
      </c>
      <c r="DF1445" s="519">
        <v>0</v>
      </c>
      <c r="DG1445" s="519">
        <v>0</v>
      </c>
      <c r="DH1445" s="519">
        <v>0</v>
      </c>
      <c r="DI1445" s="519">
        <v>0</v>
      </c>
      <c r="DJ1445" s="519">
        <v>0</v>
      </c>
      <c r="DK1445" s="519">
        <v>0</v>
      </c>
      <c r="DL1445" s="519">
        <v>0</v>
      </c>
      <c r="DM1445" s="519">
        <v>0</v>
      </c>
      <c r="DN1445" s="519">
        <v>0</v>
      </c>
      <c r="DO1445" s="519">
        <v>0</v>
      </c>
      <c r="DP1445" s="519">
        <v>0</v>
      </c>
      <c r="DQ1445" s="519">
        <v>0</v>
      </c>
      <c r="DR1445" s="519">
        <v>0</v>
      </c>
      <c r="DS1445" s="519">
        <v>0</v>
      </c>
      <c r="DT1445" s="519">
        <v>0</v>
      </c>
      <c r="DU1445" s="519">
        <v>0</v>
      </c>
      <c r="DV1445" s="519">
        <v>0</v>
      </c>
      <c r="DW1445" s="519">
        <v>0</v>
      </c>
      <c r="DX1445" s="519">
        <v>0</v>
      </c>
    </row>
    <row r="1446" spans="2:128" hidden="1">
      <c r="B1446" s="519" t="s">
        <v>1061</v>
      </c>
      <c r="C1446" s="519"/>
      <c r="D1446" s="519"/>
      <c r="E1446" s="519"/>
      <c r="F1446" s="519">
        <v>1</v>
      </c>
      <c r="G1446" s="519"/>
      <c r="H1446" s="519">
        <v>14</v>
      </c>
      <c r="I1446" s="519">
        <v>14</v>
      </c>
      <c r="J1446" s="519" t="str">
        <f t="shared" si="68"/>
        <v>SDN15011414</v>
      </c>
      <c r="K1446" s="519">
        <v>508</v>
      </c>
      <c r="M1446" s="337"/>
      <c r="N1446" s="519" t="s">
        <v>1061</v>
      </c>
      <c r="O1446" s="519" t="s">
        <v>1059</v>
      </c>
      <c r="P1446" s="519">
        <v>48</v>
      </c>
      <c r="Q1446" s="183" t="str">
        <f t="shared" si="67"/>
        <v>SDN150148</v>
      </c>
      <c r="R1446" s="519">
        <v>10000</v>
      </c>
      <c r="S1446" s="519">
        <v>10000</v>
      </c>
      <c r="T1446" s="519">
        <v>10000</v>
      </c>
      <c r="U1446" s="519">
        <v>10000</v>
      </c>
      <c r="V1446" s="519">
        <v>10000</v>
      </c>
      <c r="W1446" s="519">
        <v>10000</v>
      </c>
      <c r="X1446" s="519">
        <v>10000</v>
      </c>
      <c r="Y1446" s="519">
        <v>10000</v>
      </c>
      <c r="Z1446" s="519">
        <v>10000</v>
      </c>
      <c r="AA1446" s="519">
        <v>10611.7</v>
      </c>
      <c r="AB1446" s="519">
        <v>11514.8</v>
      </c>
      <c r="AC1446" s="519">
        <v>12417.9</v>
      </c>
      <c r="AD1446" s="519">
        <v>13321</v>
      </c>
      <c r="AE1446" s="519">
        <v>14224.1</v>
      </c>
      <c r="AF1446" s="519">
        <v>15127.3</v>
      </c>
      <c r="AG1446" s="519">
        <v>15127.3</v>
      </c>
      <c r="AH1446" s="519">
        <v>15127.3</v>
      </c>
      <c r="AI1446" s="519">
        <v>15127.3</v>
      </c>
      <c r="AJ1446" s="519">
        <v>15127.3</v>
      </c>
      <c r="AK1446" s="519">
        <v>15127.3</v>
      </c>
      <c r="AL1446" s="519">
        <v>15127.3</v>
      </c>
      <c r="AM1446" s="519">
        <v>15127.3</v>
      </c>
      <c r="AN1446" s="519">
        <v>15127.3</v>
      </c>
      <c r="AO1446" s="519">
        <v>15127.3</v>
      </c>
      <c r="AP1446" s="519">
        <v>15127.3</v>
      </c>
      <c r="AQ1446" s="519">
        <v>15127.3</v>
      </c>
      <c r="AR1446" s="519">
        <v>15127.3</v>
      </c>
      <c r="AS1446" s="519">
        <v>15127.3</v>
      </c>
      <c r="AT1446" s="519">
        <v>15127.3</v>
      </c>
      <c r="AU1446" s="519">
        <v>15127.3</v>
      </c>
      <c r="AV1446" s="519">
        <v>0</v>
      </c>
      <c r="AW1446" s="519">
        <v>0</v>
      </c>
      <c r="AX1446" s="519">
        <v>0</v>
      </c>
      <c r="AY1446" s="519">
        <v>0</v>
      </c>
      <c r="AZ1446" s="519">
        <v>0</v>
      </c>
      <c r="BA1446" s="519">
        <v>0</v>
      </c>
      <c r="BB1446" s="519">
        <v>0</v>
      </c>
      <c r="BC1446" s="519">
        <v>0</v>
      </c>
      <c r="BD1446" s="519">
        <v>0</v>
      </c>
      <c r="BE1446" s="519">
        <v>0</v>
      </c>
      <c r="BF1446" s="519">
        <v>0</v>
      </c>
      <c r="BG1446" s="519">
        <v>0</v>
      </c>
      <c r="BH1446" s="519">
        <v>0</v>
      </c>
      <c r="BI1446" s="519">
        <v>0</v>
      </c>
      <c r="BJ1446" s="519">
        <v>0</v>
      </c>
      <c r="BK1446" s="519">
        <v>0</v>
      </c>
      <c r="BL1446" s="519">
        <v>0</v>
      </c>
      <c r="BM1446" s="519">
        <v>0</v>
      </c>
      <c r="BN1446" s="519">
        <v>0</v>
      </c>
      <c r="BO1446" s="519">
        <v>0</v>
      </c>
      <c r="BP1446" s="519">
        <v>0</v>
      </c>
      <c r="BQ1446" s="519">
        <v>0</v>
      </c>
      <c r="BR1446" s="519">
        <v>0</v>
      </c>
      <c r="BS1446" s="519">
        <v>0</v>
      </c>
      <c r="BT1446" s="519">
        <v>0</v>
      </c>
      <c r="BU1446" s="519">
        <v>0</v>
      </c>
      <c r="BV1446" s="519">
        <v>0</v>
      </c>
      <c r="BW1446" s="519">
        <v>0</v>
      </c>
      <c r="BX1446" s="519">
        <v>0</v>
      </c>
      <c r="BY1446" s="519">
        <v>0</v>
      </c>
      <c r="BZ1446" s="519">
        <v>0</v>
      </c>
      <c r="CA1446" s="519">
        <v>0</v>
      </c>
      <c r="CB1446" s="519">
        <v>0</v>
      </c>
      <c r="CC1446" s="519">
        <v>0</v>
      </c>
      <c r="CD1446" s="519">
        <v>0</v>
      </c>
      <c r="CE1446" s="519">
        <v>0</v>
      </c>
      <c r="CF1446" s="519">
        <v>0</v>
      </c>
      <c r="CG1446" s="519">
        <v>0</v>
      </c>
      <c r="CH1446" s="519">
        <v>0</v>
      </c>
      <c r="CI1446" s="519">
        <v>0</v>
      </c>
      <c r="CJ1446" s="519">
        <v>0</v>
      </c>
      <c r="CK1446" s="519">
        <v>0</v>
      </c>
      <c r="CL1446" s="519">
        <v>0</v>
      </c>
      <c r="CM1446" s="519">
        <v>0</v>
      </c>
      <c r="CN1446" s="519">
        <v>0</v>
      </c>
      <c r="CO1446" s="519">
        <v>0</v>
      </c>
      <c r="CP1446" s="519">
        <v>0</v>
      </c>
      <c r="CQ1446" s="519">
        <v>0</v>
      </c>
      <c r="CR1446" s="519">
        <v>0</v>
      </c>
      <c r="CS1446" s="519">
        <v>0</v>
      </c>
      <c r="CT1446" s="519">
        <v>0</v>
      </c>
      <c r="CU1446" s="519">
        <v>0</v>
      </c>
      <c r="CV1446" s="519">
        <v>0</v>
      </c>
      <c r="CW1446" s="519">
        <v>0</v>
      </c>
      <c r="CX1446" s="519">
        <v>0</v>
      </c>
      <c r="CY1446" s="519">
        <v>0</v>
      </c>
      <c r="CZ1446" s="519">
        <v>0</v>
      </c>
      <c r="DA1446" s="519">
        <v>0</v>
      </c>
      <c r="DB1446" s="519">
        <v>0</v>
      </c>
      <c r="DC1446" s="519">
        <v>0</v>
      </c>
      <c r="DD1446" s="519">
        <v>0</v>
      </c>
      <c r="DE1446" s="519">
        <v>0</v>
      </c>
      <c r="DF1446" s="519">
        <v>0</v>
      </c>
      <c r="DG1446" s="519">
        <v>0</v>
      </c>
      <c r="DH1446" s="519">
        <v>0</v>
      </c>
      <c r="DI1446" s="519">
        <v>0</v>
      </c>
      <c r="DJ1446" s="519">
        <v>0</v>
      </c>
      <c r="DK1446" s="519">
        <v>0</v>
      </c>
      <c r="DL1446" s="519">
        <v>0</v>
      </c>
      <c r="DM1446" s="519">
        <v>0</v>
      </c>
      <c r="DN1446" s="519">
        <v>0</v>
      </c>
      <c r="DO1446" s="519">
        <v>0</v>
      </c>
      <c r="DP1446" s="519">
        <v>0</v>
      </c>
      <c r="DQ1446" s="519">
        <v>0</v>
      </c>
      <c r="DR1446" s="519">
        <v>0</v>
      </c>
      <c r="DS1446" s="519">
        <v>0</v>
      </c>
      <c r="DT1446" s="519">
        <v>0</v>
      </c>
      <c r="DU1446" s="519">
        <v>0</v>
      </c>
      <c r="DV1446" s="519">
        <v>0</v>
      </c>
      <c r="DW1446" s="519">
        <v>0</v>
      </c>
      <c r="DX1446" s="519">
        <v>0</v>
      </c>
    </row>
    <row r="1447" spans="2:128" hidden="1">
      <c r="B1447" s="519" t="s">
        <v>1061</v>
      </c>
      <c r="C1447" s="519"/>
      <c r="D1447" s="519"/>
      <c r="E1447" s="519"/>
      <c r="F1447" s="519">
        <v>1</v>
      </c>
      <c r="G1447" s="519"/>
      <c r="H1447" s="519">
        <v>14</v>
      </c>
      <c r="I1447" s="519">
        <v>15</v>
      </c>
      <c r="J1447" s="519" t="str">
        <f t="shared" si="68"/>
        <v>SDN15011415</v>
      </c>
      <c r="K1447" s="519">
        <v>508</v>
      </c>
      <c r="M1447" s="337"/>
      <c r="N1447" s="519" t="s">
        <v>1061</v>
      </c>
      <c r="O1447" s="519" t="s">
        <v>1059</v>
      </c>
      <c r="P1447" s="519">
        <v>49</v>
      </c>
      <c r="Q1447" s="183" t="str">
        <f t="shared" si="67"/>
        <v>SDN150149</v>
      </c>
      <c r="R1447" s="519">
        <v>10000</v>
      </c>
      <c r="S1447" s="519">
        <v>10000</v>
      </c>
      <c r="T1447" s="519">
        <v>10000</v>
      </c>
      <c r="U1447" s="519">
        <v>10000</v>
      </c>
      <c r="V1447" s="519">
        <v>10000</v>
      </c>
      <c r="W1447" s="519">
        <v>10000</v>
      </c>
      <c r="X1447" s="519">
        <v>10000</v>
      </c>
      <c r="Y1447" s="519">
        <v>10000</v>
      </c>
      <c r="Z1447" s="519">
        <v>10346.700000000001</v>
      </c>
      <c r="AA1447" s="519">
        <v>11309.1</v>
      </c>
      <c r="AB1447" s="519">
        <v>12271.6</v>
      </c>
      <c r="AC1447" s="519">
        <v>13234.1</v>
      </c>
      <c r="AD1447" s="519">
        <v>14196.6</v>
      </c>
      <c r="AE1447" s="519">
        <v>15159.1</v>
      </c>
      <c r="AF1447" s="519">
        <v>16121.5</v>
      </c>
      <c r="AG1447" s="519">
        <v>16121.5</v>
      </c>
      <c r="AH1447" s="519">
        <v>16121.5</v>
      </c>
      <c r="AI1447" s="519">
        <v>16121.5</v>
      </c>
      <c r="AJ1447" s="519">
        <v>16121.5</v>
      </c>
      <c r="AK1447" s="519">
        <v>16121.5</v>
      </c>
      <c r="AL1447" s="519">
        <v>16121.5</v>
      </c>
      <c r="AM1447" s="519">
        <v>16121.5</v>
      </c>
      <c r="AN1447" s="519">
        <v>16121.5</v>
      </c>
      <c r="AO1447" s="519">
        <v>16121.5</v>
      </c>
      <c r="AP1447" s="519">
        <v>16121.5</v>
      </c>
      <c r="AQ1447" s="519">
        <v>16121.5</v>
      </c>
      <c r="AR1447" s="519">
        <v>16121.5</v>
      </c>
      <c r="AS1447" s="519">
        <v>16121.5</v>
      </c>
      <c r="AT1447" s="519">
        <v>16121.5</v>
      </c>
      <c r="AU1447" s="519">
        <v>16121.5</v>
      </c>
      <c r="AV1447" s="519">
        <v>0</v>
      </c>
      <c r="AW1447" s="519">
        <v>0</v>
      </c>
      <c r="AX1447" s="519">
        <v>0</v>
      </c>
      <c r="AY1447" s="519">
        <v>0</v>
      </c>
      <c r="AZ1447" s="519">
        <v>0</v>
      </c>
      <c r="BA1447" s="519">
        <v>0</v>
      </c>
      <c r="BB1447" s="519">
        <v>0</v>
      </c>
      <c r="BC1447" s="519">
        <v>0</v>
      </c>
      <c r="BD1447" s="519">
        <v>0</v>
      </c>
      <c r="BE1447" s="519">
        <v>0</v>
      </c>
      <c r="BF1447" s="519">
        <v>0</v>
      </c>
      <c r="BG1447" s="519">
        <v>0</v>
      </c>
      <c r="BH1447" s="519">
        <v>0</v>
      </c>
      <c r="BI1447" s="519">
        <v>0</v>
      </c>
      <c r="BJ1447" s="519">
        <v>0</v>
      </c>
      <c r="BK1447" s="519">
        <v>0</v>
      </c>
      <c r="BL1447" s="519">
        <v>0</v>
      </c>
      <c r="BM1447" s="519">
        <v>0</v>
      </c>
      <c r="BN1447" s="519">
        <v>0</v>
      </c>
      <c r="BO1447" s="519">
        <v>0</v>
      </c>
      <c r="BP1447" s="519">
        <v>0</v>
      </c>
      <c r="BQ1447" s="519">
        <v>0</v>
      </c>
      <c r="BR1447" s="519">
        <v>0</v>
      </c>
      <c r="BS1447" s="519">
        <v>0</v>
      </c>
      <c r="BT1447" s="519">
        <v>0</v>
      </c>
      <c r="BU1447" s="519">
        <v>0</v>
      </c>
      <c r="BV1447" s="519">
        <v>0</v>
      </c>
      <c r="BW1447" s="519">
        <v>0</v>
      </c>
      <c r="BX1447" s="519">
        <v>0</v>
      </c>
      <c r="BY1447" s="519">
        <v>0</v>
      </c>
      <c r="BZ1447" s="519">
        <v>0</v>
      </c>
      <c r="CA1447" s="519">
        <v>0</v>
      </c>
      <c r="CB1447" s="519">
        <v>0</v>
      </c>
      <c r="CC1447" s="519">
        <v>0</v>
      </c>
      <c r="CD1447" s="519">
        <v>0</v>
      </c>
      <c r="CE1447" s="519">
        <v>0</v>
      </c>
      <c r="CF1447" s="519">
        <v>0</v>
      </c>
      <c r="CG1447" s="519">
        <v>0</v>
      </c>
      <c r="CH1447" s="519">
        <v>0</v>
      </c>
      <c r="CI1447" s="519">
        <v>0</v>
      </c>
      <c r="CJ1447" s="519">
        <v>0</v>
      </c>
      <c r="CK1447" s="519">
        <v>0</v>
      </c>
      <c r="CL1447" s="519">
        <v>0</v>
      </c>
      <c r="CM1447" s="519">
        <v>0</v>
      </c>
      <c r="CN1447" s="519">
        <v>0</v>
      </c>
      <c r="CO1447" s="519">
        <v>0</v>
      </c>
      <c r="CP1447" s="519">
        <v>0</v>
      </c>
      <c r="CQ1447" s="519">
        <v>0</v>
      </c>
      <c r="CR1447" s="519">
        <v>0</v>
      </c>
      <c r="CS1447" s="519">
        <v>0</v>
      </c>
      <c r="CT1447" s="519">
        <v>0</v>
      </c>
      <c r="CU1447" s="519">
        <v>0</v>
      </c>
      <c r="CV1447" s="519">
        <v>0</v>
      </c>
      <c r="CW1447" s="519">
        <v>0</v>
      </c>
      <c r="CX1447" s="519">
        <v>0</v>
      </c>
      <c r="CY1447" s="519">
        <v>0</v>
      </c>
      <c r="CZ1447" s="519">
        <v>0</v>
      </c>
      <c r="DA1447" s="519">
        <v>0</v>
      </c>
      <c r="DB1447" s="519">
        <v>0</v>
      </c>
      <c r="DC1447" s="519">
        <v>0</v>
      </c>
      <c r="DD1447" s="519">
        <v>0</v>
      </c>
      <c r="DE1447" s="519">
        <v>0</v>
      </c>
      <c r="DF1447" s="519">
        <v>0</v>
      </c>
      <c r="DG1447" s="519">
        <v>0</v>
      </c>
      <c r="DH1447" s="519">
        <v>0</v>
      </c>
      <c r="DI1447" s="519">
        <v>0</v>
      </c>
      <c r="DJ1447" s="519">
        <v>0</v>
      </c>
      <c r="DK1447" s="519">
        <v>0</v>
      </c>
      <c r="DL1447" s="519">
        <v>0</v>
      </c>
      <c r="DM1447" s="519">
        <v>0</v>
      </c>
      <c r="DN1447" s="519">
        <v>0</v>
      </c>
      <c r="DO1447" s="519">
        <v>0</v>
      </c>
      <c r="DP1447" s="519">
        <v>0</v>
      </c>
      <c r="DQ1447" s="519">
        <v>0</v>
      </c>
      <c r="DR1447" s="519">
        <v>0</v>
      </c>
      <c r="DS1447" s="519">
        <v>0</v>
      </c>
      <c r="DT1447" s="519">
        <v>0</v>
      </c>
      <c r="DU1447" s="519">
        <v>0</v>
      </c>
      <c r="DV1447" s="519">
        <v>0</v>
      </c>
      <c r="DW1447" s="519">
        <v>0</v>
      </c>
      <c r="DX1447" s="519">
        <v>0</v>
      </c>
    </row>
    <row r="1448" spans="2:128" hidden="1">
      <c r="B1448" s="519" t="s">
        <v>1061</v>
      </c>
      <c r="C1448" s="519"/>
      <c r="D1448" s="519"/>
      <c r="E1448" s="519"/>
      <c r="F1448" s="519">
        <v>1</v>
      </c>
      <c r="G1448" s="519"/>
      <c r="H1448" s="519">
        <v>15</v>
      </c>
      <c r="I1448" s="519">
        <v>1</v>
      </c>
      <c r="J1448" s="519" t="str">
        <f t="shared" si="68"/>
        <v>SDN15011501</v>
      </c>
      <c r="K1448" s="519">
        <v>635</v>
      </c>
      <c r="M1448" s="337"/>
      <c r="N1448" s="519" t="s">
        <v>1061</v>
      </c>
      <c r="O1448" s="519" t="s">
        <v>1059</v>
      </c>
      <c r="P1448" s="519">
        <v>50</v>
      </c>
      <c r="Q1448" s="183" t="str">
        <f t="shared" si="67"/>
        <v>SDN150150</v>
      </c>
      <c r="R1448" s="519">
        <v>10000</v>
      </c>
      <c r="S1448" s="519">
        <v>10000</v>
      </c>
      <c r="T1448" s="519">
        <v>10000</v>
      </c>
      <c r="U1448" s="519">
        <v>10000</v>
      </c>
      <c r="V1448" s="519">
        <v>10000</v>
      </c>
      <c r="W1448" s="519">
        <v>10000</v>
      </c>
      <c r="X1448" s="519">
        <v>10000</v>
      </c>
      <c r="Y1448" s="519">
        <v>10000</v>
      </c>
      <c r="Z1448" s="519">
        <v>10802.5</v>
      </c>
      <c r="AA1448" s="519">
        <v>11807.3</v>
      </c>
      <c r="AB1448" s="519">
        <v>12812.2</v>
      </c>
      <c r="AC1448" s="519">
        <v>13817.1</v>
      </c>
      <c r="AD1448" s="519">
        <v>14822</v>
      </c>
      <c r="AE1448" s="519">
        <v>15826.9</v>
      </c>
      <c r="AF1448" s="519">
        <v>16831.7</v>
      </c>
      <c r="AG1448" s="519">
        <v>16831.7</v>
      </c>
      <c r="AH1448" s="519">
        <v>16831.7</v>
      </c>
      <c r="AI1448" s="519">
        <v>16831.7</v>
      </c>
      <c r="AJ1448" s="519">
        <v>16831.7</v>
      </c>
      <c r="AK1448" s="519">
        <v>16831.7</v>
      </c>
      <c r="AL1448" s="519">
        <v>16831.7</v>
      </c>
      <c r="AM1448" s="519">
        <v>16831.7</v>
      </c>
      <c r="AN1448" s="519">
        <v>16831.7</v>
      </c>
      <c r="AO1448" s="519">
        <v>16831.7</v>
      </c>
      <c r="AP1448" s="519">
        <v>16831.7</v>
      </c>
      <c r="AQ1448" s="519">
        <v>16831.7</v>
      </c>
      <c r="AR1448" s="519">
        <v>16831.7</v>
      </c>
      <c r="AS1448" s="519">
        <v>16831.7</v>
      </c>
      <c r="AT1448" s="519">
        <v>16831.7</v>
      </c>
      <c r="AU1448" s="519">
        <v>16831.7</v>
      </c>
      <c r="AV1448" s="519">
        <v>0</v>
      </c>
      <c r="AW1448" s="519">
        <v>0</v>
      </c>
      <c r="AX1448" s="519">
        <v>0</v>
      </c>
      <c r="AY1448" s="519">
        <v>0</v>
      </c>
      <c r="AZ1448" s="519">
        <v>0</v>
      </c>
      <c r="BA1448" s="519">
        <v>0</v>
      </c>
      <c r="BB1448" s="519">
        <v>0</v>
      </c>
      <c r="BC1448" s="519">
        <v>0</v>
      </c>
      <c r="BD1448" s="519">
        <v>0</v>
      </c>
      <c r="BE1448" s="519">
        <v>0</v>
      </c>
      <c r="BF1448" s="519">
        <v>0</v>
      </c>
      <c r="BG1448" s="519">
        <v>0</v>
      </c>
      <c r="BH1448" s="519">
        <v>0</v>
      </c>
      <c r="BI1448" s="519">
        <v>0</v>
      </c>
      <c r="BJ1448" s="519">
        <v>0</v>
      </c>
      <c r="BK1448" s="519">
        <v>0</v>
      </c>
      <c r="BL1448" s="519">
        <v>0</v>
      </c>
      <c r="BM1448" s="519">
        <v>0</v>
      </c>
      <c r="BN1448" s="519">
        <v>0</v>
      </c>
      <c r="BO1448" s="519">
        <v>0</v>
      </c>
      <c r="BP1448" s="519">
        <v>0</v>
      </c>
      <c r="BQ1448" s="519">
        <v>0</v>
      </c>
      <c r="BR1448" s="519">
        <v>0</v>
      </c>
      <c r="BS1448" s="519">
        <v>0</v>
      </c>
      <c r="BT1448" s="519">
        <v>0</v>
      </c>
      <c r="BU1448" s="519">
        <v>0</v>
      </c>
      <c r="BV1448" s="519">
        <v>0</v>
      </c>
      <c r="BW1448" s="519">
        <v>0</v>
      </c>
      <c r="BX1448" s="519">
        <v>0</v>
      </c>
      <c r="BY1448" s="519">
        <v>0</v>
      </c>
      <c r="BZ1448" s="519">
        <v>0</v>
      </c>
      <c r="CA1448" s="519">
        <v>0</v>
      </c>
      <c r="CB1448" s="519">
        <v>0</v>
      </c>
      <c r="CC1448" s="519">
        <v>0</v>
      </c>
      <c r="CD1448" s="519">
        <v>0</v>
      </c>
      <c r="CE1448" s="519">
        <v>0</v>
      </c>
      <c r="CF1448" s="519">
        <v>0</v>
      </c>
      <c r="CG1448" s="519">
        <v>0</v>
      </c>
      <c r="CH1448" s="519">
        <v>0</v>
      </c>
      <c r="CI1448" s="519">
        <v>0</v>
      </c>
      <c r="CJ1448" s="519">
        <v>0</v>
      </c>
      <c r="CK1448" s="519">
        <v>0</v>
      </c>
      <c r="CL1448" s="519">
        <v>0</v>
      </c>
      <c r="CM1448" s="519">
        <v>0</v>
      </c>
      <c r="CN1448" s="519">
        <v>0</v>
      </c>
      <c r="CO1448" s="519">
        <v>0</v>
      </c>
      <c r="CP1448" s="519">
        <v>0</v>
      </c>
      <c r="CQ1448" s="519">
        <v>0</v>
      </c>
      <c r="CR1448" s="519">
        <v>0</v>
      </c>
      <c r="CS1448" s="519">
        <v>0</v>
      </c>
      <c r="CT1448" s="519">
        <v>0</v>
      </c>
      <c r="CU1448" s="519">
        <v>0</v>
      </c>
      <c r="CV1448" s="519">
        <v>0</v>
      </c>
      <c r="CW1448" s="519">
        <v>0</v>
      </c>
      <c r="CX1448" s="519">
        <v>0</v>
      </c>
      <c r="CY1448" s="519">
        <v>0</v>
      </c>
      <c r="CZ1448" s="519">
        <v>0</v>
      </c>
      <c r="DA1448" s="519">
        <v>0</v>
      </c>
      <c r="DB1448" s="519">
        <v>0</v>
      </c>
      <c r="DC1448" s="519">
        <v>0</v>
      </c>
      <c r="DD1448" s="519">
        <v>0</v>
      </c>
      <c r="DE1448" s="519">
        <v>0</v>
      </c>
      <c r="DF1448" s="519">
        <v>0</v>
      </c>
      <c r="DG1448" s="519">
        <v>0</v>
      </c>
      <c r="DH1448" s="519">
        <v>0</v>
      </c>
      <c r="DI1448" s="519">
        <v>0</v>
      </c>
      <c r="DJ1448" s="519">
        <v>0</v>
      </c>
      <c r="DK1448" s="519">
        <v>0</v>
      </c>
      <c r="DL1448" s="519">
        <v>0</v>
      </c>
      <c r="DM1448" s="519">
        <v>0</v>
      </c>
      <c r="DN1448" s="519">
        <v>0</v>
      </c>
      <c r="DO1448" s="519">
        <v>0</v>
      </c>
      <c r="DP1448" s="519">
        <v>0</v>
      </c>
      <c r="DQ1448" s="519">
        <v>0</v>
      </c>
      <c r="DR1448" s="519">
        <v>0</v>
      </c>
      <c r="DS1448" s="519">
        <v>0</v>
      </c>
      <c r="DT1448" s="519">
        <v>0</v>
      </c>
      <c r="DU1448" s="519">
        <v>0</v>
      </c>
      <c r="DV1448" s="519">
        <v>0</v>
      </c>
      <c r="DW1448" s="519">
        <v>0</v>
      </c>
      <c r="DX1448" s="519">
        <v>0</v>
      </c>
    </row>
    <row r="1449" spans="2:128" hidden="1">
      <c r="B1449" s="519" t="s">
        <v>1061</v>
      </c>
      <c r="C1449" s="519"/>
      <c r="D1449" s="519"/>
      <c r="E1449" s="519"/>
      <c r="F1449" s="519">
        <v>1</v>
      </c>
      <c r="G1449" s="519"/>
      <c r="H1449" s="519">
        <v>15</v>
      </c>
      <c r="I1449" s="519">
        <v>2</v>
      </c>
      <c r="J1449" s="519" t="str">
        <f t="shared" si="68"/>
        <v>SDN15011502</v>
      </c>
      <c r="K1449" s="519">
        <v>635</v>
      </c>
      <c r="M1449" s="337"/>
      <c r="N1449" s="519" t="s">
        <v>1061</v>
      </c>
      <c r="O1449" s="519" t="s">
        <v>1059</v>
      </c>
      <c r="P1449" s="519">
        <v>51</v>
      </c>
      <c r="Q1449" s="183" t="str">
        <f t="shared" si="67"/>
        <v>SDN150151</v>
      </c>
      <c r="R1449" s="519">
        <v>10000</v>
      </c>
      <c r="S1449" s="519">
        <v>10000</v>
      </c>
      <c r="T1449" s="519">
        <v>10000</v>
      </c>
      <c r="U1449" s="519">
        <v>10000</v>
      </c>
      <c r="V1449" s="519">
        <v>10000</v>
      </c>
      <c r="W1449" s="519">
        <v>10000</v>
      </c>
      <c r="X1449" s="519">
        <v>10000</v>
      </c>
      <c r="Y1449" s="519">
        <v>10293.700000000001</v>
      </c>
      <c r="Z1449" s="519">
        <v>11349.4</v>
      </c>
      <c r="AA1449" s="519">
        <v>12405.2</v>
      </c>
      <c r="AB1449" s="519">
        <v>13460.9</v>
      </c>
      <c r="AC1449" s="519">
        <v>14516.7</v>
      </c>
      <c r="AD1449" s="519">
        <v>15572.5</v>
      </c>
      <c r="AE1449" s="519">
        <v>16628.2</v>
      </c>
      <c r="AF1449" s="519">
        <v>17684</v>
      </c>
      <c r="AG1449" s="519">
        <v>17684</v>
      </c>
      <c r="AH1449" s="519">
        <v>17684</v>
      </c>
      <c r="AI1449" s="519">
        <v>17684</v>
      </c>
      <c r="AJ1449" s="519">
        <v>17684</v>
      </c>
      <c r="AK1449" s="519">
        <v>17684</v>
      </c>
      <c r="AL1449" s="519">
        <v>17684</v>
      </c>
      <c r="AM1449" s="519">
        <v>17684</v>
      </c>
      <c r="AN1449" s="519">
        <v>17684</v>
      </c>
      <c r="AO1449" s="519">
        <v>17684</v>
      </c>
      <c r="AP1449" s="519">
        <v>17684</v>
      </c>
      <c r="AQ1449" s="519">
        <v>17684</v>
      </c>
      <c r="AR1449" s="519">
        <v>17684</v>
      </c>
      <c r="AS1449" s="519">
        <v>17684</v>
      </c>
      <c r="AT1449" s="519">
        <v>17684</v>
      </c>
      <c r="AU1449" s="519">
        <v>17684</v>
      </c>
      <c r="AV1449" s="519">
        <v>0</v>
      </c>
      <c r="AW1449" s="519">
        <v>0</v>
      </c>
      <c r="AX1449" s="519">
        <v>0</v>
      </c>
      <c r="AY1449" s="519">
        <v>0</v>
      </c>
      <c r="AZ1449" s="519">
        <v>0</v>
      </c>
      <c r="BA1449" s="519">
        <v>0</v>
      </c>
      <c r="BB1449" s="519">
        <v>0</v>
      </c>
      <c r="BC1449" s="519">
        <v>0</v>
      </c>
      <c r="BD1449" s="519">
        <v>0</v>
      </c>
      <c r="BE1449" s="519">
        <v>0</v>
      </c>
      <c r="BF1449" s="519">
        <v>0</v>
      </c>
      <c r="BG1449" s="519">
        <v>0</v>
      </c>
      <c r="BH1449" s="519">
        <v>0</v>
      </c>
      <c r="BI1449" s="519">
        <v>0</v>
      </c>
      <c r="BJ1449" s="519">
        <v>0</v>
      </c>
      <c r="BK1449" s="519">
        <v>0</v>
      </c>
      <c r="BL1449" s="519">
        <v>0</v>
      </c>
      <c r="BM1449" s="519">
        <v>0</v>
      </c>
      <c r="BN1449" s="519">
        <v>0</v>
      </c>
      <c r="BO1449" s="519">
        <v>0</v>
      </c>
      <c r="BP1449" s="519">
        <v>0</v>
      </c>
      <c r="BQ1449" s="519">
        <v>0</v>
      </c>
      <c r="BR1449" s="519">
        <v>0</v>
      </c>
      <c r="BS1449" s="519">
        <v>0</v>
      </c>
      <c r="BT1449" s="519">
        <v>0</v>
      </c>
      <c r="BU1449" s="519">
        <v>0</v>
      </c>
      <c r="BV1449" s="519">
        <v>0</v>
      </c>
      <c r="BW1449" s="519">
        <v>0</v>
      </c>
      <c r="BX1449" s="519">
        <v>0</v>
      </c>
      <c r="BY1449" s="519">
        <v>0</v>
      </c>
      <c r="BZ1449" s="519">
        <v>0</v>
      </c>
      <c r="CA1449" s="519">
        <v>0</v>
      </c>
      <c r="CB1449" s="519">
        <v>0</v>
      </c>
      <c r="CC1449" s="519">
        <v>0</v>
      </c>
      <c r="CD1449" s="519">
        <v>0</v>
      </c>
      <c r="CE1449" s="519">
        <v>0</v>
      </c>
      <c r="CF1449" s="519">
        <v>0</v>
      </c>
      <c r="CG1449" s="519">
        <v>0</v>
      </c>
      <c r="CH1449" s="519">
        <v>0</v>
      </c>
      <c r="CI1449" s="519">
        <v>0</v>
      </c>
      <c r="CJ1449" s="519">
        <v>0</v>
      </c>
      <c r="CK1449" s="519">
        <v>0</v>
      </c>
      <c r="CL1449" s="519">
        <v>0</v>
      </c>
      <c r="CM1449" s="519">
        <v>0</v>
      </c>
      <c r="CN1449" s="519">
        <v>0</v>
      </c>
      <c r="CO1449" s="519">
        <v>0</v>
      </c>
      <c r="CP1449" s="519">
        <v>0</v>
      </c>
      <c r="CQ1449" s="519">
        <v>0</v>
      </c>
      <c r="CR1449" s="519">
        <v>0</v>
      </c>
      <c r="CS1449" s="519">
        <v>0</v>
      </c>
      <c r="CT1449" s="519">
        <v>0</v>
      </c>
      <c r="CU1449" s="519">
        <v>0</v>
      </c>
      <c r="CV1449" s="519">
        <v>0</v>
      </c>
      <c r="CW1449" s="519">
        <v>0</v>
      </c>
      <c r="CX1449" s="519">
        <v>0</v>
      </c>
      <c r="CY1449" s="519">
        <v>0</v>
      </c>
      <c r="CZ1449" s="519">
        <v>0</v>
      </c>
      <c r="DA1449" s="519">
        <v>0</v>
      </c>
      <c r="DB1449" s="519">
        <v>0</v>
      </c>
      <c r="DC1449" s="519">
        <v>0</v>
      </c>
      <c r="DD1449" s="519">
        <v>0</v>
      </c>
      <c r="DE1449" s="519">
        <v>0</v>
      </c>
      <c r="DF1449" s="519">
        <v>0</v>
      </c>
      <c r="DG1449" s="519">
        <v>0</v>
      </c>
      <c r="DH1449" s="519">
        <v>0</v>
      </c>
      <c r="DI1449" s="519">
        <v>0</v>
      </c>
      <c r="DJ1449" s="519">
        <v>0</v>
      </c>
      <c r="DK1449" s="519">
        <v>0</v>
      </c>
      <c r="DL1449" s="519">
        <v>0</v>
      </c>
      <c r="DM1449" s="519">
        <v>0</v>
      </c>
      <c r="DN1449" s="519">
        <v>0</v>
      </c>
      <c r="DO1449" s="519">
        <v>0</v>
      </c>
      <c r="DP1449" s="519">
        <v>0</v>
      </c>
      <c r="DQ1449" s="519">
        <v>0</v>
      </c>
      <c r="DR1449" s="519">
        <v>0</v>
      </c>
      <c r="DS1449" s="519">
        <v>0</v>
      </c>
      <c r="DT1449" s="519">
        <v>0</v>
      </c>
      <c r="DU1449" s="519">
        <v>0</v>
      </c>
      <c r="DV1449" s="519">
        <v>0</v>
      </c>
      <c r="DW1449" s="519">
        <v>0</v>
      </c>
      <c r="DX1449" s="519">
        <v>0</v>
      </c>
    </row>
    <row r="1450" spans="2:128" hidden="1">
      <c r="B1450" s="519" t="s">
        <v>1061</v>
      </c>
      <c r="C1450" s="519"/>
      <c r="D1450" s="519"/>
      <c r="E1450" s="519"/>
      <c r="F1450" s="519">
        <v>1</v>
      </c>
      <c r="G1450" s="519"/>
      <c r="H1450" s="519">
        <v>15</v>
      </c>
      <c r="I1450" s="519">
        <v>3</v>
      </c>
      <c r="J1450" s="519" t="str">
        <f t="shared" si="68"/>
        <v>SDN15011503</v>
      </c>
      <c r="K1450" s="519">
        <v>635</v>
      </c>
      <c r="M1450" s="337"/>
      <c r="N1450" s="519" t="s">
        <v>1061</v>
      </c>
      <c r="O1450" s="519" t="s">
        <v>1059</v>
      </c>
      <c r="P1450" s="519">
        <v>52</v>
      </c>
      <c r="Q1450" s="183" t="str">
        <f t="shared" si="67"/>
        <v>SDN150152</v>
      </c>
      <c r="R1450" s="519">
        <v>10000</v>
      </c>
      <c r="S1450" s="519">
        <v>10000</v>
      </c>
      <c r="T1450" s="519">
        <v>10000</v>
      </c>
      <c r="U1450" s="519">
        <v>10000</v>
      </c>
      <c r="V1450" s="519">
        <v>10000</v>
      </c>
      <c r="W1450" s="519">
        <v>10000</v>
      </c>
      <c r="X1450" s="519">
        <v>10000</v>
      </c>
      <c r="Y1450" s="519">
        <v>10955.1</v>
      </c>
      <c r="Z1450" s="519">
        <v>12078.7</v>
      </c>
      <c r="AA1450" s="519">
        <v>13202.3</v>
      </c>
      <c r="AB1450" s="519">
        <v>14325.9</v>
      </c>
      <c r="AC1450" s="519">
        <v>15449.5</v>
      </c>
      <c r="AD1450" s="519">
        <v>16573.099999999999</v>
      </c>
      <c r="AE1450" s="519">
        <v>17696.7</v>
      </c>
      <c r="AF1450" s="519">
        <v>18820.3</v>
      </c>
      <c r="AG1450" s="519">
        <v>18820.3</v>
      </c>
      <c r="AH1450" s="519">
        <v>18820.3</v>
      </c>
      <c r="AI1450" s="519">
        <v>18820.3</v>
      </c>
      <c r="AJ1450" s="519">
        <v>18820.3</v>
      </c>
      <c r="AK1450" s="519">
        <v>18820.3</v>
      </c>
      <c r="AL1450" s="519">
        <v>18820.3</v>
      </c>
      <c r="AM1450" s="519">
        <v>18820.3</v>
      </c>
      <c r="AN1450" s="519">
        <v>18820.3</v>
      </c>
      <c r="AO1450" s="519">
        <v>18820.3</v>
      </c>
      <c r="AP1450" s="519">
        <v>18820.3</v>
      </c>
      <c r="AQ1450" s="519">
        <v>18820.3</v>
      </c>
      <c r="AR1450" s="519">
        <v>18820.3</v>
      </c>
      <c r="AS1450" s="519">
        <v>18820.3</v>
      </c>
      <c r="AT1450" s="519">
        <v>18820.3</v>
      </c>
      <c r="AU1450" s="519">
        <v>18820.3</v>
      </c>
      <c r="AV1450" s="519">
        <v>0</v>
      </c>
      <c r="AW1450" s="519">
        <v>0</v>
      </c>
      <c r="AX1450" s="519">
        <v>0</v>
      </c>
      <c r="AY1450" s="519">
        <v>0</v>
      </c>
      <c r="AZ1450" s="519">
        <v>0</v>
      </c>
      <c r="BA1450" s="519">
        <v>0</v>
      </c>
      <c r="BB1450" s="519">
        <v>0</v>
      </c>
      <c r="BC1450" s="519">
        <v>0</v>
      </c>
      <c r="BD1450" s="519">
        <v>0</v>
      </c>
      <c r="BE1450" s="519">
        <v>0</v>
      </c>
      <c r="BF1450" s="519">
        <v>0</v>
      </c>
      <c r="BG1450" s="519">
        <v>0</v>
      </c>
      <c r="BH1450" s="519">
        <v>0</v>
      </c>
      <c r="BI1450" s="519">
        <v>0</v>
      </c>
      <c r="BJ1450" s="519">
        <v>0</v>
      </c>
      <c r="BK1450" s="519">
        <v>0</v>
      </c>
      <c r="BL1450" s="519">
        <v>0</v>
      </c>
      <c r="BM1450" s="519">
        <v>0</v>
      </c>
      <c r="BN1450" s="519">
        <v>0</v>
      </c>
      <c r="BO1450" s="519">
        <v>0</v>
      </c>
      <c r="BP1450" s="519">
        <v>0</v>
      </c>
      <c r="BQ1450" s="519">
        <v>0</v>
      </c>
      <c r="BR1450" s="519">
        <v>0</v>
      </c>
      <c r="BS1450" s="519">
        <v>0</v>
      </c>
      <c r="BT1450" s="519">
        <v>0</v>
      </c>
      <c r="BU1450" s="519">
        <v>0</v>
      </c>
      <c r="BV1450" s="519">
        <v>0</v>
      </c>
      <c r="BW1450" s="519">
        <v>0</v>
      </c>
      <c r="BX1450" s="519">
        <v>0</v>
      </c>
      <c r="BY1450" s="519">
        <v>0</v>
      </c>
      <c r="BZ1450" s="519">
        <v>0</v>
      </c>
      <c r="CA1450" s="519">
        <v>0</v>
      </c>
      <c r="CB1450" s="519">
        <v>0</v>
      </c>
      <c r="CC1450" s="519">
        <v>0</v>
      </c>
      <c r="CD1450" s="519">
        <v>0</v>
      </c>
      <c r="CE1450" s="519">
        <v>0</v>
      </c>
      <c r="CF1450" s="519">
        <v>0</v>
      </c>
      <c r="CG1450" s="519">
        <v>0</v>
      </c>
      <c r="CH1450" s="519">
        <v>0</v>
      </c>
      <c r="CI1450" s="519">
        <v>0</v>
      </c>
      <c r="CJ1450" s="519">
        <v>0</v>
      </c>
      <c r="CK1450" s="519">
        <v>0</v>
      </c>
      <c r="CL1450" s="519">
        <v>0</v>
      </c>
      <c r="CM1450" s="519">
        <v>0</v>
      </c>
      <c r="CN1450" s="519">
        <v>0</v>
      </c>
      <c r="CO1450" s="519">
        <v>0</v>
      </c>
      <c r="CP1450" s="519">
        <v>0</v>
      </c>
      <c r="CQ1450" s="519">
        <v>0</v>
      </c>
      <c r="CR1450" s="519">
        <v>0</v>
      </c>
      <c r="CS1450" s="519">
        <v>0</v>
      </c>
      <c r="CT1450" s="519">
        <v>0</v>
      </c>
      <c r="CU1450" s="519">
        <v>0</v>
      </c>
      <c r="CV1450" s="519">
        <v>0</v>
      </c>
      <c r="CW1450" s="519">
        <v>0</v>
      </c>
      <c r="CX1450" s="519">
        <v>0</v>
      </c>
      <c r="CY1450" s="519">
        <v>0</v>
      </c>
      <c r="CZ1450" s="519">
        <v>0</v>
      </c>
      <c r="DA1450" s="519">
        <v>0</v>
      </c>
      <c r="DB1450" s="519">
        <v>0</v>
      </c>
      <c r="DC1450" s="519">
        <v>0</v>
      </c>
      <c r="DD1450" s="519">
        <v>0</v>
      </c>
      <c r="DE1450" s="519">
        <v>0</v>
      </c>
      <c r="DF1450" s="519">
        <v>0</v>
      </c>
      <c r="DG1450" s="519">
        <v>0</v>
      </c>
      <c r="DH1450" s="519">
        <v>0</v>
      </c>
      <c r="DI1450" s="519">
        <v>0</v>
      </c>
      <c r="DJ1450" s="519">
        <v>0</v>
      </c>
      <c r="DK1450" s="519">
        <v>0</v>
      </c>
      <c r="DL1450" s="519">
        <v>0</v>
      </c>
      <c r="DM1450" s="519">
        <v>0</v>
      </c>
      <c r="DN1450" s="519">
        <v>0</v>
      </c>
      <c r="DO1450" s="519">
        <v>0</v>
      </c>
      <c r="DP1450" s="519">
        <v>0</v>
      </c>
      <c r="DQ1450" s="519">
        <v>0</v>
      </c>
      <c r="DR1450" s="519">
        <v>0</v>
      </c>
      <c r="DS1450" s="519">
        <v>0</v>
      </c>
      <c r="DT1450" s="519">
        <v>0</v>
      </c>
      <c r="DU1450" s="519">
        <v>0</v>
      </c>
      <c r="DV1450" s="519">
        <v>0</v>
      </c>
      <c r="DW1450" s="519">
        <v>0</v>
      </c>
      <c r="DX1450" s="519">
        <v>0</v>
      </c>
    </row>
    <row r="1451" spans="2:128" hidden="1">
      <c r="B1451" s="519" t="s">
        <v>1061</v>
      </c>
      <c r="C1451" s="519"/>
      <c r="D1451" s="519"/>
      <c r="E1451" s="519"/>
      <c r="F1451" s="519">
        <v>1</v>
      </c>
      <c r="G1451" s="519"/>
      <c r="H1451" s="519">
        <v>15</v>
      </c>
      <c r="I1451" s="519">
        <v>4</v>
      </c>
      <c r="J1451" s="519" t="str">
        <f t="shared" si="68"/>
        <v>SDN15011504</v>
      </c>
      <c r="K1451" s="519">
        <v>635</v>
      </c>
      <c r="M1451" s="337"/>
      <c r="N1451" s="519" t="s">
        <v>1061</v>
      </c>
      <c r="O1451" s="519" t="s">
        <v>1059</v>
      </c>
      <c r="P1451" s="519">
        <v>53</v>
      </c>
      <c r="Q1451" s="183" t="str">
        <f t="shared" si="67"/>
        <v>SDN150153</v>
      </c>
      <c r="R1451" s="519">
        <v>10000</v>
      </c>
      <c r="S1451" s="519">
        <v>10000</v>
      </c>
      <c r="T1451" s="519">
        <v>10000</v>
      </c>
      <c r="U1451" s="519">
        <v>10000</v>
      </c>
      <c r="V1451" s="519">
        <v>10000</v>
      </c>
      <c r="W1451" s="519">
        <v>10000</v>
      </c>
      <c r="X1451" s="519">
        <v>10425.1</v>
      </c>
      <c r="Y1451" s="519">
        <v>11616.5</v>
      </c>
      <c r="Z1451" s="519">
        <v>12808</v>
      </c>
      <c r="AA1451" s="519">
        <v>13999.4</v>
      </c>
      <c r="AB1451" s="519">
        <v>15190.9</v>
      </c>
      <c r="AC1451" s="519">
        <v>16382.3</v>
      </c>
      <c r="AD1451" s="519">
        <v>17573.7</v>
      </c>
      <c r="AE1451" s="519">
        <v>18765.2</v>
      </c>
      <c r="AF1451" s="519">
        <v>19956.599999999999</v>
      </c>
      <c r="AG1451" s="519">
        <v>19956.599999999999</v>
      </c>
      <c r="AH1451" s="519">
        <v>19956.599999999999</v>
      </c>
      <c r="AI1451" s="519">
        <v>19956.599999999999</v>
      </c>
      <c r="AJ1451" s="519">
        <v>19956.599999999999</v>
      </c>
      <c r="AK1451" s="519">
        <v>19956.599999999999</v>
      </c>
      <c r="AL1451" s="519">
        <v>19956.599999999999</v>
      </c>
      <c r="AM1451" s="519">
        <v>19956.599999999999</v>
      </c>
      <c r="AN1451" s="519">
        <v>19956.599999999999</v>
      </c>
      <c r="AO1451" s="519">
        <v>19956.599999999999</v>
      </c>
      <c r="AP1451" s="519">
        <v>19956.599999999999</v>
      </c>
      <c r="AQ1451" s="519">
        <v>19956.599999999999</v>
      </c>
      <c r="AR1451" s="519">
        <v>19956.599999999999</v>
      </c>
      <c r="AS1451" s="519">
        <v>19956.599999999999</v>
      </c>
      <c r="AT1451" s="519">
        <v>19956.599999999999</v>
      </c>
      <c r="AU1451" s="519">
        <v>19956.599999999999</v>
      </c>
      <c r="AV1451" s="519">
        <v>0</v>
      </c>
      <c r="AW1451" s="519">
        <v>0</v>
      </c>
      <c r="AX1451" s="519">
        <v>0</v>
      </c>
      <c r="AY1451" s="519">
        <v>0</v>
      </c>
      <c r="AZ1451" s="519">
        <v>0</v>
      </c>
      <c r="BA1451" s="519">
        <v>0</v>
      </c>
      <c r="BB1451" s="519">
        <v>0</v>
      </c>
      <c r="BC1451" s="519">
        <v>0</v>
      </c>
      <c r="BD1451" s="519">
        <v>0</v>
      </c>
      <c r="BE1451" s="519">
        <v>0</v>
      </c>
      <c r="BF1451" s="519">
        <v>0</v>
      </c>
      <c r="BG1451" s="519">
        <v>0</v>
      </c>
      <c r="BH1451" s="519">
        <v>0</v>
      </c>
      <c r="BI1451" s="519">
        <v>0</v>
      </c>
      <c r="BJ1451" s="519">
        <v>0</v>
      </c>
      <c r="BK1451" s="519">
        <v>0</v>
      </c>
      <c r="BL1451" s="519">
        <v>0</v>
      </c>
      <c r="BM1451" s="519">
        <v>0</v>
      </c>
      <c r="BN1451" s="519">
        <v>0</v>
      </c>
      <c r="BO1451" s="519">
        <v>0</v>
      </c>
      <c r="BP1451" s="519">
        <v>0</v>
      </c>
      <c r="BQ1451" s="519">
        <v>0</v>
      </c>
      <c r="BR1451" s="519">
        <v>0</v>
      </c>
      <c r="BS1451" s="519">
        <v>0</v>
      </c>
      <c r="BT1451" s="519">
        <v>0</v>
      </c>
      <c r="BU1451" s="519">
        <v>0</v>
      </c>
      <c r="BV1451" s="519">
        <v>0</v>
      </c>
      <c r="BW1451" s="519">
        <v>0</v>
      </c>
      <c r="BX1451" s="519">
        <v>0</v>
      </c>
      <c r="BY1451" s="519">
        <v>0</v>
      </c>
      <c r="BZ1451" s="519">
        <v>0</v>
      </c>
      <c r="CA1451" s="519">
        <v>0</v>
      </c>
      <c r="CB1451" s="519">
        <v>0</v>
      </c>
      <c r="CC1451" s="519">
        <v>0</v>
      </c>
      <c r="CD1451" s="519">
        <v>0</v>
      </c>
      <c r="CE1451" s="519">
        <v>0</v>
      </c>
      <c r="CF1451" s="519">
        <v>0</v>
      </c>
      <c r="CG1451" s="519">
        <v>0</v>
      </c>
      <c r="CH1451" s="519">
        <v>0</v>
      </c>
      <c r="CI1451" s="519">
        <v>0</v>
      </c>
      <c r="CJ1451" s="519">
        <v>0</v>
      </c>
      <c r="CK1451" s="519">
        <v>0</v>
      </c>
      <c r="CL1451" s="519">
        <v>0</v>
      </c>
      <c r="CM1451" s="519">
        <v>0</v>
      </c>
      <c r="CN1451" s="519">
        <v>0</v>
      </c>
      <c r="CO1451" s="519">
        <v>0</v>
      </c>
      <c r="CP1451" s="519">
        <v>0</v>
      </c>
      <c r="CQ1451" s="519">
        <v>0</v>
      </c>
      <c r="CR1451" s="519">
        <v>0</v>
      </c>
      <c r="CS1451" s="519">
        <v>0</v>
      </c>
      <c r="CT1451" s="519">
        <v>0</v>
      </c>
      <c r="CU1451" s="519">
        <v>0</v>
      </c>
      <c r="CV1451" s="519">
        <v>0</v>
      </c>
      <c r="CW1451" s="519">
        <v>0</v>
      </c>
      <c r="CX1451" s="519">
        <v>0</v>
      </c>
      <c r="CY1451" s="519">
        <v>0</v>
      </c>
      <c r="CZ1451" s="519">
        <v>0</v>
      </c>
      <c r="DA1451" s="519">
        <v>0</v>
      </c>
      <c r="DB1451" s="519">
        <v>0</v>
      </c>
      <c r="DC1451" s="519">
        <v>0</v>
      </c>
      <c r="DD1451" s="519">
        <v>0</v>
      </c>
      <c r="DE1451" s="519">
        <v>0</v>
      </c>
      <c r="DF1451" s="519">
        <v>0</v>
      </c>
      <c r="DG1451" s="519">
        <v>0</v>
      </c>
      <c r="DH1451" s="519">
        <v>0</v>
      </c>
      <c r="DI1451" s="519">
        <v>0</v>
      </c>
      <c r="DJ1451" s="519">
        <v>0</v>
      </c>
      <c r="DK1451" s="519">
        <v>0</v>
      </c>
      <c r="DL1451" s="519">
        <v>0</v>
      </c>
      <c r="DM1451" s="519">
        <v>0</v>
      </c>
      <c r="DN1451" s="519">
        <v>0</v>
      </c>
      <c r="DO1451" s="519">
        <v>0</v>
      </c>
      <c r="DP1451" s="519">
        <v>0</v>
      </c>
      <c r="DQ1451" s="519">
        <v>0</v>
      </c>
      <c r="DR1451" s="519">
        <v>0</v>
      </c>
      <c r="DS1451" s="519">
        <v>0</v>
      </c>
      <c r="DT1451" s="519">
        <v>0</v>
      </c>
      <c r="DU1451" s="519">
        <v>0</v>
      </c>
      <c r="DV1451" s="519">
        <v>0</v>
      </c>
      <c r="DW1451" s="519">
        <v>0</v>
      </c>
      <c r="DX1451" s="519">
        <v>0</v>
      </c>
    </row>
    <row r="1452" spans="2:128" hidden="1">
      <c r="B1452" s="519" t="s">
        <v>1061</v>
      </c>
      <c r="C1452" s="519"/>
      <c r="D1452" s="519"/>
      <c r="E1452" s="519"/>
      <c r="F1452" s="519">
        <v>1</v>
      </c>
      <c r="G1452" s="519"/>
      <c r="H1452" s="519">
        <v>15</v>
      </c>
      <c r="I1452" s="519">
        <v>5</v>
      </c>
      <c r="J1452" s="519" t="str">
        <f t="shared" si="68"/>
        <v>SDN15011505</v>
      </c>
      <c r="K1452" s="519">
        <v>635</v>
      </c>
      <c r="M1452" s="337"/>
      <c r="N1452" s="519" t="s">
        <v>1061</v>
      </c>
      <c r="O1452" s="519" t="s">
        <v>1059</v>
      </c>
      <c r="P1452" s="519">
        <v>54</v>
      </c>
      <c r="Q1452" s="183" t="str">
        <f t="shared" si="67"/>
        <v>SDN150154</v>
      </c>
      <c r="R1452" s="519">
        <v>10000</v>
      </c>
      <c r="S1452" s="519">
        <v>10000</v>
      </c>
      <c r="T1452" s="519">
        <v>10000</v>
      </c>
      <c r="U1452" s="519">
        <v>10000</v>
      </c>
      <c r="V1452" s="519">
        <v>10000</v>
      </c>
      <c r="W1452" s="519">
        <v>10000</v>
      </c>
      <c r="X1452" s="519">
        <v>11130</v>
      </c>
      <c r="Y1452" s="519">
        <v>12402</v>
      </c>
      <c r="Z1452" s="519">
        <v>13674</v>
      </c>
      <c r="AA1452" s="519">
        <v>14946</v>
      </c>
      <c r="AB1452" s="519">
        <v>16218</v>
      </c>
      <c r="AC1452" s="519">
        <v>17490</v>
      </c>
      <c r="AD1452" s="519">
        <v>18762</v>
      </c>
      <c r="AE1452" s="519">
        <v>20034</v>
      </c>
      <c r="AF1452" s="519">
        <v>21306</v>
      </c>
      <c r="AG1452" s="519">
        <v>21306</v>
      </c>
      <c r="AH1452" s="519">
        <v>21306</v>
      </c>
      <c r="AI1452" s="519">
        <v>21306</v>
      </c>
      <c r="AJ1452" s="519">
        <v>21306</v>
      </c>
      <c r="AK1452" s="519">
        <v>21306</v>
      </c>
      <c r="AL1452" s="519">
        <v>21306</v>
      </c>
      <c r="AM1452" s="519">
        <v>21306</v>
      </c>
      <c r="AN1452" s="519">
        <v>21306</v>
      </c>
      <c r="AO1452" s="519">
        <v>21306</v>
      </c>
      <c r="AP1452" s="519">
        <v>21306</v>
      </c>
      <c r="AQ1452" s="519">
        <v>21306</v>
      </c>
      <c r="AR1452" s="519">
        <v>21306</v>
      </c>
      <c r="AS1452" s="519">
        <v>21306</v>
      </c>
      <c r="AT1452" s="519">
        <v>21306</v>
      </c>
      <c r="AU1452" s="519">
        <v>21306</v>
      </c>
      <c r="AV1452" s="519">
        <v>0</v>
      </c>
      <c r="AW1452" s="519">
        <v>0</v>
      </c>
      <c r="AX1452" s="519">
        <v>0</v>
      </c>
      <c r="AY1452" s="519">
        <v>0</v>
      </c>
      <c r="AZ1452" s="519">
        <v>0</v>
      </c>
      <c r="BA1452" s="519">
        <v>0</v>
      </c>
      <c r="BB1452" s="519">
        <v>0</v>
      </c>
      <c r="BC1452" s="519">
        <v>0</v>
      </c>
      <c r="BD1452" s="519">
        <v>0</v>
      </c>
      <c r="BE1452" s="519">
        <v>0</v>
      </c>
      <c r="BF1452" s="519">
        <v>0</v>
      </c>
      <c r="BG1452" s="519">
        <v>0</v>
      </c>
      <c r="BH1452" s="519">
        <v>0</v>
      </c>
      <c r="BI1452" s="519">
        <v>0</v>
      </c>
      <c r="BJ1452" s="519">
        <v>0</v>
      </c>
      <c r="BK1452" s="519">
        <v>0</v>
      </c>
      <c r="BL1452" s="519">
        <v>0</v>
      </c>
      <c r="BM1452" s="519">
        <v>0</v>
      </c>
      <c r="BN1452" s="519">
        <v>0</v>
      </c>
      <c r="BO1452" s="519">
        <v>0</v>
      </c>
      <c r="BP1452" s="519">
        <v>0</v>
      </c>
      <c r="BQ1452" s="519">
        <v>0</v>
      </c>
      <c r="BR1452" s="519">
        <v>0</v>
      </c>
      <c r="BS1452" s="519">
        <v>0</v>
      </c>
      <c r="BT1452" s="519">
        <v>0</v>
      </c>
      <c r="BU1452" s="519">
        <v>0</v>
      </c>
      <c r="BV1452" s="519">
        <v>0</v>
      </c>
      <c r="BW1452" s="519">
        <v>0</v>
      </c>
      <c r="BX1452" s="519">
        <v>0</v>
      </c>
      <c r="BY1452" s="519">
        <v>0</v>
      </c>
      <c r="BZ1452" s="519">
        <v>0</v>
      </c>
      <c r="CA1452" s="519">
        <v>0</v>
      </c>
      <c r="CB1452" s="519">
        <v>0</v>
      </c>
      <c r="CC1452" s="519">
        <v>0</v>
      </c>
      <c r="CD1452" s="519">
        <v>0</v>
      </c>
      <c r="CE1452" s="519">
        <v>0</v>
      </c>
      <c r="CF1452" s="519">
        <v>0</v>
      </c>
      <c r="CG1452" s="519">
        <v>0</v>
      </c>
      <c r="CH1452" s="519">
        <v>0</v>
      </c>
      <c r="CI1452" s="519">
        <v>0</v>
      </c>
      <c r="CJ1452" s="519">
        <v>0</v>
      </c>
      <c r="CK1452" s="519">
        <v>0</v>
      </c>
      <c r="CL1452" s="519">
        <v>0</v>
      </c>
      <c r="CM1452" s="519">
        <v>0</v>
      </c>
      <c r="CN1452" s="519">
        <v>0</v>
      </c>
      <c r="CO1452" s="519">
        <v>0</v>
      </c>
      <c r="CP1452" s="519">
        <v>0</v>
      </c>
      <c r="CQ1452" s="519">
        <v>0</v>
      </c>
      <c r="CR1452" s="519">
        <v>0</v>
      </c>
      <c r="CS1452" s="519">
        <v>0</v>
      </c>
      <c r="CT1452" s="519">
        <v>0</v>
      </c>
      <c r="CU1452" s="519">
        <v>0</v>
      </c>
      <c r="CV1452" s="519">
        <v>0</v>
      </c>
      <c r="CW1452" s="519">
        <v>0</v>
      </c>
      <c r="CX1452" s="519">
        <v>0</v>
      </c>
      <c r="CY1452" s="519">
        <v>0</v>
      </c>
      <c r="CZ1452" s="519">
        <v>0</v>
      </c>
      <c r="DA1452" s="519">
        <v>0</v>
      </c>
      <c r="DB1452" s="519">
        <v>0</v>
      </c>
      <c r="DC1452" s="519">
        <v>0</v>
      </c>
      <c r="DD1452" s="519">
        <v>0</v>
      </c>
      <c r="DE1452" s="519">
        <v>0</v>
      </c>
      <c r="DF1452" s="519">
        <v>0</v>
      </c>
      <c r="DG1452" s="519">
        <v>0</v>
      </c>
      <c r="DH1452" s="519">
        <v>0</v>
      </c>
      <c r="DI1452" s="519">
        <v>0</v>
      </c>
      <c r="DJ1452" s="519">
        <v>0</v>
      </c>
      <c r="DK1452" s="519">
        <v>0</v>
      </c>
      <c r="DL1452" s="519">
        <v>0</v>
      </c>
      <c r="DM1452" s="519">
        <v>0</v>
      </c>
      <c r="DN1452" s="519">
        <v>0</v>
      </c>
      <c r="DO1452" s="519">
        <v>0</v>
      </c>
      <c r="DP1452" s="519">
        <v>0</v>
      </c>
      <c r="DQ1452" s="519">
        <v>0</v>
      </c>
      <c r="DR1452" s="519">
        <v>0</v>
      </c>
      <c r="DS1452" s="519">
        <v>0</v>
      </c>
      <c r="DT1452" s="519">
        <v>0</v>
      </c>
      <c r="DU1452" s="519">
        <v>0</v>
      </c>
      <c r="DV1452" s="519">
        <v>0</v>
      </c>
      <c r="DW1452" s="519">
        <v>0</v>
      </c>
      <c r="DX1452" s="519">
        <v>0</v>
      </c>
    </row>
    <row r="1453" spans="2:128" hidden="1">
      <c r="B1453" s="519" t="s">
        <v>1061</v>
      </c>
      <c r="C1453" s="519"/>
      <c r="D1453" s="519"/>
      <c r="E1453" s="519"/>
      <c r="F1453" s="519">
        <v>1</v>
      </c>
      <c r="G1453" s="519"/>
      <c r="H1453" s="519">
        <v>15</v>
      </c>
      <c r="I1453" s="519">
        <v>6</v>
      </c>
      <c r="J1453" s="519" t="str">
        <f t="shared" si="68"/>
        <v>SDN15011506</v>
      </c>
      <c r="K1453" s="519">
        <v>635</v>
      </c>
      <c r="M1453" s="337"/>
      <c r="N1453" s="519" t="s">
        <v>1061</v>
      </c>
      <c r="O1453" s="519" t="s">
        <v>1059</v>
      </c>
      <c r="P1453" s="519">
        <v>55</v>
      </c>
      <c r="Q1453" s="183" t="str">
        <f t="shared" si="67"/>
        <v>SDN150155</v>
      </c>
      <c r="R1453" s="519">
        <v>10000</v>
      </c>
      <c r="S1453" s="519">
        <v>10000</v>
      </c>
      <c r="T1453" s="519">
        <v>10000</v>
      </c>
      <c r="U1453" s="519">
        <v>10000</v>
      </c>
      <c r="V1453" s="519">
        <v>10000</v>
      </c>
      <c r="W1453" s="519">
        <v>10112.4</v>
      </c>
      <c r="X1453" s="519">
        <v>11797.8</v>
      </c>
      <c r="Y1453" s="519">
        <v>13146.1</v>
      </c>
      <c r="Z1453" s="519">
        <v>14494.4</v>
      </c>
      <c r="AA1453" s="519">
        <v>15842.8</v>
      </c>
      <c r="AB1453" s="519">
        <v>17191.099999999999</v>
      </c>
      <c r="AC1453" s="519">
        <v>18539.400000000001</v>
      </c>
      <c r="AD1453" s="519">
        <v>19887.7</v>
      </c>
      <c r="AE1453" s="519">
        <v>21236</v>
      </c>
      <c r="AF1453" s="519">
        <v>22584.400000000001</v>
      </c>
      <c r="AG1453" s="519">
        <v>22584.400000000001</v>
      </c>
      <c r="AH1453" s="519">
        <v>22584.400000000001</v>
      </c>
      <c r="AI1453" s="519">
        <v>22584.400000000001</v>
      </c>
      <c r="AJ1453" s="519">
        <v>22584.400000000001</v>
      </c>
      <c r="AK1453" s="519">
        <v>22584.400000000001</v>
      </c>
      <c r="AL1453" s="519">
        <v>22584.400000000001</v>
      </c>
      <c r="AM1453" s="519">
        <v>22584.400000000001</v>
      </c>
      <c r="AN1453" s="519">
        <v>22584.400000000001</v>
      </c>
      <c r="AO1453" s="519">
        <v>22584.400000000001</v>
      </c>
      <c r="AP1453" s="519">
        <v>22584.400000000001</v>
      </c>
      <c r="AQ1453" s="519">
        <v>22584.400000000001</v>
      </c>
      <c r="AR1453" s="519">
        <v>22584.400000000001</v>
      </c>
      <c r="AS1453" s="519">
        <v>22584.400000000001</v>
      </c>
      <c r="AT1453" s="519">
        <v>22584.400000000001</v>
      </c>
      <c r="AU1453" s="519">
        <v>22584.400000000001</v>
      </c>
      <c r="AV1453" s="519">
        <v>0</v>
      </c>
      <c r="AW1453" s="519">
        <v>0</v>
      </c>
      <c r="AX1453" s="519">
        <v>0</v>
      </c>
      <c r="AY1453" s="519">
        <v>0</v>
      </c>
      <c r="AZ1453" s="519">
        <v>0</v>
      </c>
      <c r="BA1453" s="519">
        <v>0</v>
      </c>
      <c r="BB1453" s="519">
        <v>0</v>
      </c>
      <c r="BC1453" s="519">
        <v>0</v>
      </c>
      <c r="BD1453" s="519">
        <v>0</v>
      </c>
      <c r="BE1453" s="519">
        <v>0</v>
      </c>
      <c r="BF1453" s="519">
        <v>0</v>
      </c>
      <c r="BG1453" s="519">
        <v>0</v>
      </c>
      <c r="BH1453" s="519">
        <v>0</v>
      </c>
      <c r="BI1453" s="519">
        <v>0</v>
      </c>
      <c r="BJ1453" s="519">
        <v>0</v>
      </c>
      <c r="BK1453" s="519">
        <v>0</v>
      </c>
      <c r="BL1453" s="519">
        <v>0</v>
      </c>
      <c r="BM1453" s="519">
        <v>0</v>
      </c>
      <c r="BN1453" s="519">
        <v>0</v>
      </c>
      <c r="BO1453" s="519">
        <v>0</v>
      </c>
      <c r="BP1453" s="519">
        <v>0</v>
      </c>
      <c r="BQ1453" s="519">
        <v>0</v>
      </c>
      <c r="BR1453" s="519">
        <v>0</v>
      </c>
      <c r="BS1453" s="519">
        <v>0</v>
      </c>
      <c r="BT1453" s="519">
        <v>0</v>
      </c>
      <c r="BU1453" s="519">
        <v>0</v>
      </c>
      <c r="BV1453" s="519">
        <v>0</v>
      </c>
      <c r="BW1453" s="519">
        <v>0</v>
      </c>
      <c r="BX1453" s="519">
        <v>0</v>
      </c>
      <c r="BY1453" s="519">
        <v>0</v>
      </c>
      <c r="BZ1453" s="519">
        <v>0</v>
      </c>
      <c r="CA1453" s="519">
        <v>0</v>
      </c>
      <c r="CB1453" s="519">
        <v>0</v>
      </c>
      <c r="CC1453" s="519">
        <v>0</v>
      </c>
      <c r="CD1453" s="519">
        <v>0</v>
      </c>
      <c r="CE1453" s="519">
        <v>0</v>
      </c>
      <c r="CF1453" s="519">
        <v>0</v>
      </c>
      <c r="CG1453" s="519">
        <v>0</v>
      </c>
      <c r="CH1453" s="519">
        <v>0</v>
      </c>
      <c r="CI1453" s="519">
        <v>0</v>
      </c>
      <c r="CJ1453" s="519">
        <v>0</v>
      </c>
      <c r="CK1453" s="519">
        <v>0</v>
      </c>
      <c r="CL1453" s="519">
        <v>0</v>
      </c>
      <c r="CM1453" s="519">
        <v>0</v>
      </c>
      <c r="CN1453" s="519">
        <v>0</v>
      </c>
      <c r="CO1453" s="519">
        <v>0</v>
      </c>
      <c r="CP1453" s="519">
        <v>0</v>
      </c>
      <c r="CQ1453" s="519">
        <v>0</v>
      </c>
      <c r="CR1453" s="519">
        <v>0</v>
      </c>
      <c r="CS1453" s="519">
        <v>0</v>
      </c>
      <c r="CT1453" s="519">
        <v>0</v>
      </c>
      <c r="CU1453" s="519">
        <v>0</v>
      </c>
      <c r="CV1453" s="519">
        <v>0</v>
      </c>
      <c r="CW1453" s="519">
        <v>0</v>
      </c>
      <c r="CX1453" s="519">
        <v>0</v>
      </c>
      <c r="CY1453" s="519">
        <v>0</v>
      </c>
      <c r="CZ1453" s="519">
        <v>0</v>
      </c>
      <c r="DA1453" s="519">
        <v>0</v>
      </c>
      <c r="DB1453" s="519">
        <v>0</v>
      </c>
      <c r="DC1453" s="519">
        <v>0</v>
      </c>
      <c r="DD1453" s="519">
        <v>0</v>
      </c>
      <c r="DE1453" s="519">
        <v>0</v>
      </c>
      <c r="DF1453" s="519">
        <v>0</v>
      </c>
      <c r="DG1453" s="519">
        <v>0</v>
      </c>
      <c r="DH1453" s="519">
        <v>0</v>
      </c>
      <c r="DI1453" s="519">
        <v>0</v>
      </c>
      <c r="DJ1453" s="519">
        <v>0</v>
      </c>
      <c r="DK1453" s="519">
        <v>0</v>
      </c>
      <c r="DL1453" s="519">
        <v>0</v>
      </c>
      <c r="DM1453" s="519">
        <v>0</v>
      </c>
      <c r="DN1453" s="519">
        <v>0</v>
      </c>
      <c r="DO1453" s="519">
        <v>0</v>
      </c>
      <c r="DP1453" s="519">
        <v>0</v>
      </c>
      <c r="DQ1453" s="519">
        <v>0</v>
      </c>
      <c r="DR1453" s="519">
        <v>0</v>
      </c>
      <c r="DS1453" s="519">
        <v>0</v>
      </c>
      <c r="DT1453" s="519">
        <v>0</v>
      </c>
      <c r="DU1453" s="519">
        <v>0</v>
      </c>
      <c r="DV1453" s="519">
        <v>0</v>
      </c>
      <c r="DW1453" s="519">
        <v>0</v>
      </c>
      <c r="DX1453" s="519">
        <v>0</v>
      </c>
    </row>
    <row r="1454" spans="2:128" hidden="1">
      <c r="B1454" s="519" t="s">
        <v>1061</v>
      </c>
      <c r="C1454" s="519"/>
      <c r="D1454" s="519"/>
      <c r="E1454" s="519"/>
      <c r="F1454" s="519">
        <v>1</v>
      </c>
      <c r="G1454" s="519"/>
      <c r="H1454" s="519">
        <v>15</v>
      </c>
      <c r="I1454" s="519">
        <v>7</v>
      </c>
      <c r="J1454" s="519" t="str">
        <f t="shared" si="68"/>
        <v>SDN15011507</v>
      </c>
      <c r="K1454" s="519">
        <v>635</v>
      </c>
      <c r="M1454" s="337"/>
      <c r="N1454" s="519" t="s">
        <v>1061</v>
      </c>
      <c r="O1454" s="519" t="s">
        <v>1060</v>
      </c>
      <c r="P1454" s="519">
        <v>0</v>
      </c>
      <c r="Q1454" s="183" t="str">
        <f t="shared" si="67"/>
        <v>SDN150200</v>
      </c>
      <c r="R1454" s="519">
        <v>10000</v>
      </c>
      <c r="S1454" s="519">
        <v>10000</v>
      </c>
      <c r="T1454" s="519">
        <v>10000</v>
      </c>
      <c r="U1454" s="519">
        <v>10000</v>
      </c>
      <c r="V1454" s="519">
        <v>10000</v>
      </c>
      <c r="W1454" s="519">
        <v>10000</v>
      </c>
      <c r="X1454" s="519">
        <v>10000</v>
      </c>
      <c r="Y1454" s="519">
        <v>10000</v>
      </c>
      <c r="Z1454" s="519">
        <v>10000</v>
      </c>
      <c r="AA1454" s="519">
        <v>10000</v>
      </c>
      <c r="AB1454" s="519">
        <v>10000</v>
      </c>
      <c r="AC1454" s="519">
        <v>10000</v>
      </c>
      <c r="AD1454" s="519">
        <v>10000</v>
      </c>
      <c r="AE1454" s="519">
        <v>10000</v>
      </c>
      <c r="AF1454" s="519">
        <v>10000</v>
      </c>
      <c r="AG1454" s="519">
        <v>10000</v>
      </c>
      <c r="AH1454" s="519">
        <v>10000</v>
      </c>
      <c r="AI1454" s="519">
        <v>10000</v>
      </c>
      <c r="AJ1454" s="519">
        <v>10000</v>
      </c>
      <c r="AK1454" s="519">
        <v>10000</v>
      </c>
      <c r="AL1454" s="519">
        <v>10000</v>
      </c>
      <c r="AM1454" s="519">
        <v>10000</v>
      </c>
      <c r="AN1454" s="519">
        <v>10000</v>
      </c>
      <c r="AO1454" s="519">
        <v>10000</v>
      </c>
      <c r="AP1454" s="519">
        <v>10000</v>
      </c>
      <c r="AQ1454" s="519">
        <v>10000</v>
      </c>
      <c r="AR1454" s="519">
        <v>10000</v>
      </c>
      <c r="AS1454" s="519">
        <v>10000</v>
      </c>
      <c r="AT1454" s="519">
        <v>10000</v>
      </c>
      <c r="AU1454" s="519">
        <v>10000</v>
      </c>
      <c r="AV1454" s="519">
        <v>0</v>
      </c>
      <c r="AW1454" s="519">
        <v>0</v>
      </c>
      <c r="AX1454" s="519">
        <v>0</v>
      </c>
      <c r="AY1454" s="519">
        <v>0</v>
      </c>
      <c r="AZ1454" s="519">
        <v>0</v>
      </c>
      <c r="BA1454" s="519">
        <v>0</v>
      </c>
      <c r="BB1454" s="519">
        <v>0</v>
      </c>
      <c r="BC1454" s="519">
        <v>0</v>
      </c>
      <c r="BD1454" s="519">
        <v>0</v>
      </c>
      <c r="BE1454" s="519">
        <v>0</v>
      </c>
      <c r="BF1454" s="519">
        <v>0</v>
      </c>
      <c r="BG1454" s="519">
        <v>0</v>
      </c>
      <c r="BH1454" s="519">
        <v>0</v>
      </c>
      <c r="BI1454" s="519">
        <v>0</v>
      </c>
      <c r="BJ1454" s="519">
        <v>0</v>
      </c>
      <c r="BK1454" s="519">
        <v>0</v>
      </c>
      <c r="BL1454" s="519">
        <v>0</v>
      </c>
      <c r="BM1454" s="519">
        <v>0</v>
      </c>
      <c r="BN1454" s="519">
        <v>0</v>
      </c>
      <c r="BO1454" s="519">
        <v>0</v>
      </c>
      <c r="BP1454" s="519">
        <v>0</v>
      </c>
      <c r="BQ1454" s="519">
        <v>0</v>
      </c>
      <c r="BR1454" s="519">
        <v>0</v>
      </c>
      <c r="BS1454" s="519">
        <v>0</v>
      </c>
      <c r="BT1454" s="519">
        <v>0</v>
      </c>
      <c r="BU1454" s="519">
        <v>0</v>
      </c>
      <c r="BV1454" s="519">
        <v>0</v>
      </c>
      <c r="BW1454" s="519">
        <v>0</v>
      </c>
      <c r="BX1454" s="519">
        <v>0</v>
      </c>
      <c r="BY1454" s="519">
        <v>0</v>
      </c>
      <c r="BZ1454" s="519">
        <v>0</v>
      </c>
      <c r="CA1454" s="519">
        <v>0</v>
      </c>
      <c r="CB1454" s="519">
        <v>0</v>
      </c>
      <c r="CC1454" s="519">
        <v>0</v>
      </c>
      <c r="CD1454" s="519">
        <v>0</v>
      </c>
      <c r="CE1454" s="519">
        <v>0</v>
      </c>
      <c r="CF1454" s="519">
        <v>0</v>
      </c>
      <c r="CG1454" s="519">
        <v>0</v>
      </c>
      <c r="CH1454" s="519">
        <v>0</v>
      </c>
      <c r="CI1454" s="519">
        <v>0</v>
      </c>
      <c r="CJ1454" s="519">
        <v>0</v>
      </c>
      <c r="CK1454" s="519">
        <v>0</v>
      </c>
      <c r="CL1454" s="519">
        <v>0</v>
      </c>
      <c r="CM1454" s="519">
        <v>0</v>
      </c>
      <c r="CN1454" s="519">
        <v>0</v>
      </c>
      <c r="CO1454" s="519">
        <v>0</v>
      </c>
      <c r="CP1454" s="519">
        <v>0</v>
      </c>
      <c r="CQ1454" s="519">
        <v>0</v>
      </c>
      <c r="CR1454" s="519">
        <v>0</v>
      </c>
      <c r="CS1454" s="519">
        <v>0</v>
      </c>
      <c r="CT1454" s="519">
        <v>0</v>
      </c>
      <c r="CU1454" s="519">
        <v>0</v>
      </c>
      <c r="CV1454" s="519">
        <v>0</v>
      </c>
      <c r="CW1454" s="519">
        <v>0</v>
      </c>
      <c r="CX1454" s="519">
        <v>0</v>
      </c>
      <c r="CY1454" s="519">
        <v>0</v>
      </c>
      <c r="CZ1454" s="519">
        <v>0</v>
      </c>
      <c r="DA1454" s="519">
        <v>0</v>
      </c>
      <c r="DB1454" s="519">
        <v>0</v>
      </c>
      <c r="DC1454" s="519">
        <v>0</v>
      </c>
      <c r="DD1454" s="519">
        <v>0</v>
      </c>
      <c r="DE1454" s="519">
        <v>0</v>
      </c>
      <c r="DF1454" s="519">
        <v>0</v>
      </c>
      <c r="DG1454" s="519">
        <v>0</v>
      </c>
      <c r="DH1454" s="519">
        <v>0</v>
      </c>
      <c r="DI1454" s="519">
        <v>0</v>
      </c>
      <c r="DJ1454" s="519">
        <v>0</v>
      </c>
      <c r="DK1454" s="519">
        <v>0</v>
      </c>
      <c r="DL1454" s="519">
        <v>0</v>
      </c>
      <c r="DM1454" s="519">
        <v>0</v>
      </c>
      <c r="DN1454" s="519">
        <v>0</v>
      </c>
      <c r="DO1454" s="519">
        <v>0</v>
      </c>
      <c r="DP1454" s="519">
        <v>0</v>
      </c>
      <c r="DQ1454" s="519">
        <v>0</v>
      </c>
      <c r="DR1454" s="519">
        <v>0</v>
      </c>
      <c r="DS1454" s="519">
        <v>0</v>
      </c>
      <c r="DT1454" s="519">
        <v>0</v>
      </c>
      <c r="DU1454" s="519">
        <v>0</v>
      </c>
      <c r="DV1454" s="519">
        <v>0</v>
      </c>
      <c r="DW1454" s="519">
        <v>0</v>
      </c>
      <c r="DX1454" s="519">
        <v>0</v>
      </c>
    </row>
    <row r="1455" spans="2:128" hidden="1">
      <c r="B1455" s="519" t="s">
        <v>1061</v>
      </c>
      <c r="C1455" s="519"/>
      <c r="D1455" s="519"/>
      <c r="E1455" s="519"/>
      <c r="F1455" s="519">
        <v>1</v>
      </c>
      <c r="G1455" s="519"/>
      <c r="H1455" s="519">
        <v>15</v>
      </c>
      <c r="I1455" s="519">
        <v>8</v>
      </c>
      <c r="J1455" s="519" t="str">
        <f t="shared" si="68"/>
        <v>SDN15011508</v>
      </c>
      <c r="K1455" s="519">
        <v>508</v>
      </c>
      <c r="M1455" s="337"/>
      <c r="N1455" s="519" t="s">
        <v>1061</v>
      </c>
      <c r="O1455" s="519" t="s">
        <v>1060</v>
      </c>
      <c r="P1455" s="519">
        <v>1</v>
      </c>
      <c r="Q1455" s="183" t="str">
        <f t="shared" si="67"/>
        <v>SDN150201</v>
      </c>
      <c r="R1455" s="519">
        <v>10000</v>
      </c>
      <c r="S1455" s="519">
        <v>10000</v>
      </c>
      <c r="T1455" s="519">
        <v>10000</v>
      </c>
      <c r="U1455" s="519">
        <v>10000</v>
      </c>
      <c r="V1455" s="519">
        <v>10000</v>
      </c>
      <c r="W1455" s="519">
        <v>10000</v>
      </c>
      <c r="X1455" s="519">
        <v>10000</v>
      </c>
      <c r="Y1455" s="519">
        <v>10000</v>
      </c>
      <c r="Z1455" s="519">
        <v>10000</v>
      </c>
      <c r="AA1455" s="519">
        <v>10000</v>
      </c>
      <c r="AB1455" s="519">
        <v>10000</v>
      </c>
      <c r="AC1455" s="519">
        <v>10000</v>
      </c>
      <c r="AD1455" s="519">
        <v>10000</v>
      </c>
      <c r="AE1455" s="519">
        <v>10000</v>
      </c>
      <c r="AF1455" s="519">
        <v>10000</v>
      </c>
      <c r="AG1455" s="519">
        <v>10000</v>
      </c>
      <c r="AH1455" s="519">
        <v>10000</v>
      </c>
      <c r="AI1455" s="519">
        <v>10000</v>
      </c>
      <c r="AJ1455" s="519">
        <v>10000</v>
      </c>
      <c r="AK1455" s="519">
        <v>10000</v>
      </c>
      <c r="AL1455" s="519">
        <v>10000</v>
      </c>
      <c r="AM1455" s="519">
        <v>10000</v>
      </c>
      <c r="AN1455" s="519">
        <v>10000</v>
      </c>
      <c r="AO1455" s="519">
        <v>10000</v>
      </c>
      <c r="AP1455" s="519">
        <v>10000</v>
      </c>
      <c r="AQ1455" s="519">
        <v>10000</v>
      </c>
      <c r="AR1455" s="519">
        <v>10000</v>
      </c>
      <c r="AS1455" s="519">
        <v>10000</v>
      </c>
      <c r="AT1455" s="519">
        <v>10000</v>
      </c>
      <c r="AU1455" s="519">
        <v>10000</v>
      </c>
      <c r="AV1455" s="519">
        <v>0</v>
      </c>
      <c r="AW1455" s="519">
        <v>0</v>
      </c>
      <c r="AX1455" s="519">
        <v>0</v>
      </c>
      <c r="AY1455" s="519">
        <v>0</v>
      </c>
      <c r="AZ1455" s="519">
        <v>0</v>
      </c>
      <c r="BA1455" s="519">
        <v>0</v>
      </c>
      <c r="BB1455" s="519">
        <v>0</v>
      </c>
      <c r="BC1455" s="519">
        <v>0</v>
      </c>
      <c r="BD1455" s="519">
        <v>0</v>
      </c>
      <c r="BE1455" s="519">
        <v>0</v>
      </c>
      <c r="BF1455" s="519">
        <v>0</v>
      </c>
      <c r="BG1455" s="519">
        <v>0</v>
      </c>
      <c r="BH1455" s="519">
        <v>0</v>
      </c>
      <c r="BI1455" s="519">
        <v>0</v>
      </c>
      <c r="BJ1455" s="519">
        <v>0</v>
      </c>
      <c r="BK1455" s="519">
        <v>0</v>
      </c>
      <c r="BL1455" s="519">
        <v>0</v>
      </c>
      <c r="BM1455" s="519">
        <v>0</v>
      </c>
      <c r="BN1455" s="519">
        <v>0</v>
      </c>
      <c r="BO1455" s="519">
        <v>0</v>
      </c>
      <c r="BP1455" s="519">
        <v>0</v>
      </c>
      <c r="BQ1455" s="519">
        <v>0</v>
      </c>
      <c r="BR1455" s="519">
        <v>0</v>
      </c>
      <c r="BS1455" s="519">
        <v>0</v>
      </c>
      <c r="BT1455" s="519">
        <v>0</v>
      </c>
      <c r="BU1455" s="519">
        <v>0</v>
      </c>
      <c r="BV1455" s="519">
        <v>0</v>
      </c>
      <c r="BW1455" s="519">
        <v>0</v>
      </c>
      <c r="BX1455" s="519">
        <v>0</v>
      </c>
      <c r="BY1455" s="519">
        <v>0</v>
      </c>
      <c r="BZ1455" s="519">
        <v>0</v>
      </c>
      <c r="CA1455" s="519">
        <v>0</v>
      </c>
      <c r="CB1455" s="519">
        <v>0</v>
      </c>
      <c r="CC1455" s="519">
        <v>0</v>
      </c>
      <c r="CD1455" s="519">
        <v>0</v>
      </c>
      <c r="CE1455" s="519">
        <v>0</v>
      </c>
      <c r="CF1455" s="519">
        <v>0</v>
      </c>
      <c r="CG1455" s="519">
        <v>0</v>
      </c>
      <c r="CH1455" s="519">
        <v>0</v>
      </c>
      <c r="CI1455" s="519">
        <v>0</v>
      </c>
      <c r="CJ1455" s="519">
        <v>0</v>
      </c>
      <c r="CK1455" s="519">
        <v>0</v>
      </c>
      <c r="CL1455" s="519">
        <v>0</v>
      </c>
      <c r="CM1455" s="519">
        <v>0</v>
      </c>
      <c r="CN1455" s="519">
        <v>0</v>
      </c>
      <c r="CO1455" s="519">
        <v>0</v>
      </c>
      <c r="CP1455" s="519">
        <v>0</v>
      </c>
      <c r="CQ1455" s="519">
        <v>0</v>
      </c>
      <c r="CR1455" s="519">
        <v>0</v>
      </c>
      <c r="CS1455" s="519">
        <v>0</v>
      </c>
      <c r="CT1455" s="519">
        <v>0</v>
      </c>
      <c r="CU1455" s="519">
        <v>0</v>
      </c>
      <c r="CV1455" s="519">
        <v>0</v>
      </c>
      <c r="CW1455" s="519">
        <v>0</v>
      </c>
      <c r="CX1455" s="519">
        <v>0</v>
      </c>
      <c r="CY1455" s="519">
        <v>0</v>
      </c>
      <c r="CZ1455" s="519">
        <v>0</v>
      </c>
      <c r="DA1455" s="519">
        <v>0</v>
      </c>
      <c r="DB1455" s="519">
        <v>0</v>
      </c>
      <c r="DC1455" s="519">
        <v>0</v>
      </c>
      <c r="DD1455" s="519">
        <v>0</v>
      </c>
      <c r="DE1455" s="519">
        <v>0</v>
      </c>
      <c r="DF1455" s="519">
        <v>0</v>
      </c>
      <c r="DG1455" s="519">
        <v>0</v>
      </c>
      <c r="DH1455" s="519">
        <v>0</v>
      </c>
      <c r="DI1455" s="519">
        <v>0</v>
      </c>
      <c r="DJ1455" s="519">
        <v>0</v>
      </c>
      <c r="DK1455" s="519">
        <v>0</v>
      </c>
      <c r="DL1455" s="519">
        <v>0</v>
      </c>
      <c r="DM1455" s="519">
        <v>0</v>
      </c>
      <c r="DN1455" s="519">
        <v>0</v>
      </c>
      <c r="DO1455" s="519">
        <v>0</v>
      </c>
      <c r="DP1455" s="519">
        <v>0</v>
      </c>
      <c r="DQ1455" s="519">
        <v>0</v>
      </c>
      <c r="DR1455" s="519">
        <v>0</v>
      </c>
      <c r="DS1455" s="519">
        <v>0</v>
      </c>
      <c r="DT1455" s="519">
        <v>0</v>
      </c>
      <c r="DU1455" s="519">
        <v>0</v>
      </c>
      <c r="DV1455" s="519">
        <v>0</v>
      </c>
      <c r="DW1455" s="519">
        <v>0</v>
      </c>
      <c r="DX1455" s="519">
        <v>0</v>
      </c>
    </row>
    <row r="1456" spans="2:128" hidden="1">
      <c r="B1456" s="519" t="s">
        <v>1061</v>
      </c>
      <c r="C1456" s="519"/>
      <c r="D1456" s="519"/>
      <c r="E1456" s="519"/>
      <c r="F1456" s="519">
        <v>1</v>
      </c>
      <c r="G1456" s="519"/>
      <c r="H1456" s="519">
        <v>15</v>
      </c>
      <c r="I1456" s="519">
        <v>9</v>
      </c>
      <c r="J1456" s="519" t="str">
        <f t="shared" si="68"/>
        <v>SDN15011509</v>
      </c>
      <c r="K1456" s="519">
        <v>508</v>
      </c>
      <c r="M1456" s="337"/>
      <c r="N1456" s="519" t="s">
        <v>1061</v>
      </c>
      <c r="O1456" s="519" t="s">
        <v>1060</v>
      </c>
      <c r="P1456" s="519">
        <v>2</v>
      </c>
      <c r="Q1456" s="183" t="str">
        <f t="shared" si="67"/>
        <v>SDN150202</v>
      </c>
      <c r="R1456" s="519">
        <v>10000</v>
      </c>
      <c r="S1456" s="519">
        <v>10000</v>
      </c>
      <c r="T1456" s="519">
        <v>10000</v>
      </c>
      <c r="U1456" s="519">
        <v>10000</v>
      </c>
      <c r="V1456" s="519">
        <v>10000</v>
      </c>
      <c r="W1456" s="519">
        <v>10000</v>
      </c>
      <c r="X1456" s="519">
        <v>10000</v>
      </c>
      <c r="Y1456" s="519">
        <v>10000</v>
      </c>
      <c r="Z1456" s="519">
        <v>10000</v>
      </c>
      <c r="AA1456" s="519">
        <v>10000</v>
      </c>
      <c r="AB1456" s="519">
        <v>10000</v>
      </c>
      <c r="AC1456" s="519">
        <v>10000</v>
      </c>
      <c r="AD1456" s="519">
        <v>10000</v>
      </c>
      <c r="AE1456" s="519">
        <v>10000</v>
      </c>
      <c r="AF1456" s="519">
        <v>10000</v>
      </c>
      <c r="AG1456" s="519">
        <v>10000</v>
      </c>
      <c r="AH1456" s="519">
        <v>10000</v>
      </c>
      <c r="AI1456" s="519">
        <v>10000</v>
      </c>
      <c r="AJ1456" s="519">
        <v>10000</v>
      </c>
      <c r="AK1456" s="519">
        <v>10000</v>
      </c>
      <c r="AL1456" s="519">
        <v>10000</v>
      </c>
      <c r="AM1456" s="519">
        <v>10000</v>
      </c>
      <c r="AN1456" s="519">
        <v>10000</v>
      </c>
      <c r="AO1456" s="519">
        <v>10000</v>
      </c>
      <c r="AP1456" s="519">
        <v>10000</v>
      </c>
      <c r="AQ1456" s="519">
        <v>10000</v>
      </c>
      <c r="AR1456" s="519">
        <v>10000</v>
      </c>
      <c r="AS1456" s="519">
        <v>10000</v>
      </c>
      <c r="AT1456" s="519">
        <v>10000</v>
      </c>
      <c r="AU1456" s="519">
        <v>10000</v>
      </c>
      <c r="AV1456" s="519">
        <v>0</v>
      </c>
      <c r="AW1456" s="519">
        <v>0</v>
      </c>
      <c r="AX1456" s="519">
        <v>0</v>
      </c>
      <c r="AY1456" s="519">
        <v>0</v>
      </c>
      <c r="AZ1456" s="519">
        <v>0</v>
      </c>
      <c r="BA1456" s="519">
        <v>0</v>
      </c>
      <c r="BB1456" s="519">
        <v>0</v>
      </c>
      <c r="BC1456" s="519">
        <v>0</v>
      </c>
      <c r="BD1456" s="519">
        <v>0</v>
      </c>
      <c r="BE1456" s="519">
        <v>0</v>
      </c>
      <c r="BF1456" s="519">
        <v>0</v>
      </c>
      <c r="BG1456" s="519">
        <v>0</v>
      </c>
      <c r="BH1456" s="519">
        <v>0</v>
      </c>
      <c r="BI1456" s="519">
        <v>0</v>
      </c>
      <c r="BJ1456" s="519">
        <v>0</v>
      </c>
      <c r="BK1456" s="519">
        <v>0</v>
      </c>
      <c r="BL1456" s="519">
        <v>0</v>
      </c>
      <c r="BM1456" s="519">
        <v>0</v>
      </c>
      <c r="BN1456" s="519">
        <v>0</v>
      </c>
      <c r="BO1456" s="519">
        <v>0</v>
      </c>
      <c r="BP1456" s="519">
        <v>0</v>
      </c>
      <c r="BQ1456" s="519">
        <v>0</v>
      </c>
      <c r="BR1456" s="519">
        <v>0</v>
      </c>
      <c r="BS1456" s="519">
        <v>0</v>
      </c>
      <c r="BT1456" s="519">
        <v>0</v>
      </c>
      <c r="BU1456" s="519">
        <v>0</v>
      </c>
      <c r="BV1456" s="519">
        <v>0</v>
      </c>
      <c r="BW1456" s="519">
        <v>0</v>
      </c>
      <c r="BX1456" s="519">
        <v>0</v>
      </c>
      <c r="BY1456" s="519">
        <v>0</v>
      </c>
      <c r="BZ1456" s="519">
        <v>0</v>
      </c>
      <c r="CA1456" s="519">
        <v>0</v>
      </c>
      <c r="CB1456" s="519">
        <v>0</v>
      </c>
      <c r="CC1456" s="519">
        <v>0</v>
      </c>
      <c r="CD1456" s="519">
        <v>0</v>
      </c>
      <c r="CE1456" s="519">
        <v>0</v>
      </c>
      <c r="CF1456" s="519">
        <v>0</v>
      </c>
      <c r="CG1456" s="519">
        <v>0</v>
      </c>
      <c r="CH1456" s="519">
        <v>0</v>
      </c>
      <c r="CI1456" s="519">
        <v>0</v>
      </c>
      <c r="CJ1456" s="519">
        <v>0</v>
      </c>
      <c r="CK1456" s="519">
        <v>0</v>
      </c>
      <c r="CL1456" s="519">
        <v>0</v>
      </c>
      <c r="CM1456" s="519">
        <v>0</v>
      </c>
      <c r="CN1456" s="519">
        <v>0</v>
      </c>
      <c r="CO1456" s="519">
        <v>0</v>
      </c>
      <c r="CP1456" s="519">
        <v>0</v>
      </c>
      <c r="CQ1456" s="519">
        <v>0</v>
      </c>
      <c r="CR1456" s="519">
        <v>0</v>
      </c>
      <c r="CS1456" s="519">
        <v>0</v>
      </c>
      <c r="CT1456" s="519">
        <v>0</v>
      </c>
      <c r="CU1456" s="519">
        <v>0</v>
      </c>
      <c r="CV1456" s="519">
        <v>0</v>
      </c>
      <c r="CW1456" s="519">
        <v>0</v>
      </c>
      <c r="CX1456" s="519">
        <v>0</v>
      </c>
      <c r="CY1456" s="519">
        <v>0</v>
      </c>
      <c r="CZ1456" s="519">
        <v>0</v>
      </c>
      <c r="DA1456" s="519">
        <v>0</v>
      </c>
      <c r="DB1456" s="519">
        <v>0</v>
      </c>
      <c r="DC1456" s="519">
        <v>0</v>
      </c>
      <c r="DD1456" s="519">
        <v>0</v>
      </c>
      <c r="DE1456" s="519">
        <v>0</v>
      </c>
      <c r="DF1456" s="519">
        <v>0</v>
      </c>
      <c r="DG1456" s="519">
        <v>0</v>
      </c>
      <c r="DH1456" s="519">
        <v>0</v>
      </c>
      <c r="DI1456" s="519">
        <v>0</v>
      </c>
      <c r="DJ1456" s="519">
        <v>0</v>
      </c>
      <c r="DK1456" s="519">
        <v>0</v>
      </c>
      <c r="DL1456" s="519">
        <v>0</v>
      </c>
      <c r="DM1456" s="519">
        <v>0</v>
      </c>
      <c r="DN1456" s="519">
        <v>0</v>
      </c>
      <c r="DO1456" s="519">
        <v>0</v>
      </c>
      <c r="DP1456" s="519">
        <v>0</v>
      </c>
      <c r="DQ1456" s="519">
        <v>0</v>
      </c>
      <c r="DR1456" s="519">
        <v>0</v>
      </c>
      <c r="DS1456" s="519">
        <v>0</v>
      </c>
      <c r="DT1456" s="519">
        <v>0</v>
      </c>
      <c r="DU1456" s="519">
        <v>0</v>
      </c>
      <c r="DV1456" s="519">
        <v>0</v>
      </c>
      <c r="DW1456" s="519">
        <v>0</v>
      </c>
      <c r="DX1456" s="519">
        <v>0</v>
      </c>
    </row>
    <row r="1457" spans="2:128" hidden="1">
      <c r="B1457" s="519" t="s">
        <v>1061</v>
      </c>
      <c r="C1457" s="519"/>
      <c r="D1457" s="519"/>
      <c r="E1457" s="519"/>
      <c r="F1457" s="519">
        <v>1</v>
      </c>
      <c r="G1457" s="519"/>
      <c r="H1457" s="519">
        <v>15</v>
      </c>
      <c r="I1457" s="519">
        <v>10</v>
      </c>
      <c r="J1457" s="519" t="str">
        <f t="shared" si="68"/>
        <v>SDN15011510</v>
      </c>
      <c r="K1457" s="519">
        <v>508</v>
      </c>
      <c r="M1457" s="337"/>
      <c r="N1457" s="519" t="s">
        <v>1061</v>
      </c>
      <c r="O1457" s="519" t="s">
        <v>1060</v>
      </c>
      <c r="P1457" s="519">
        <v>3</v>
      </c>
      <c r="Q1457" s="183" t="str">
        <f t="shared" si="67"/>
        <v>SDN150203</v>
      </c>
      <c r="R1457" s="519">
        <v>10000</v>
      </c>
      <c r="S1457" s="519">
        <v>10000</v>
      </c>
      <c r="T1457" s="519">
        <v>10000</v>
      </c>
      <c r="U1457" s="519">
        <v>10000</v>
      </c>
      <c r="V1457" s="519">
        <v>10000</v>
      </c>
      <c r="W1457" s="519">
        <v>10000</v>
      </c>
      <c r="X1457" s="519">
        <v>10000</v>
      </c>
      <c r="Y1457" s="519">
        <v>10000</v>
      </c>
      <c r="Z1457" s="519">
        <v>10000</v>
      </c>
      <c r="AA1457" s="519">
        <v>10000</v>
      </c>
      <c r="AB1457" s="519">
        <v>10000</v>
      </c>
      <c r="AC1457" s="519">
        <v>10000</v>
      </c>
      <c r="AD1457" s="519">
        <v>10000</v>
      </c>
      <c r="AE1457" s="519">
        <v>10000</v>
      </c>
      <c r="AF1457" s="519">
        <v>10000</v>
      </c>
      <c r="AG1457" s="519">
        <v>10000</v>
      </c>
      <c r="AH1457" s="519">
        <v>10000</v>
      </c>
      <c r="AI1457" s="519">
        <v>10000</v>
      </c>
      <c r="AJ1457" s="519">
        <v>10000</v>
      </c>
      <c r="AK1457" s="519">
        <v>10000</v>
      </c>
      <c r="AL1457" s="519">
        <v>10000</v>
      </c>
      <c r="AM1457" s="519">
        <v>10000</v>
      </c>
      <c r="AN1457" s="519">
        <v>10000</v>
      </c>
      <c r="AO1457" s="519">
        <v>10000</v>
      </c>
      <c r="AP1457" s="519">
        <v>10000</v>
      </c>
      <c r="AQ1457" s="519">
        <v>10000</v>
      </c>
      <c r="AR1457" s="519">
        <v>10000</v>
      </c>
      <c r="AS1457" s="519">
        <v>10000</v>
      </c>
      <c r="AT1457" s="519">
        <v>10000</v>
      </c>
      <c r="AU1457" s="519">
        <v>10000</v>
      </c>
      <c r="AV1457" s="519">
        <v>0</v>
      </c>
      <c r="AW1457" s="519">
        <v>0</v>
      </c>
      <c r="AX1457" s="519">
        <v>0</v>
      </c>
      <c r="AY1457" s="519">
        <v>0</v>
      </c>
      <c r="AZ1457" s="519">
        <v>0</v>
      </c>
      <c r="BA1457" s="519">
        <v>0</v>
      </c>
      <c r="BB1457" s="519">
        <v>0</v>
      </c>
      <c r="BC1457" s="519">
        <v>0</v>
      </c>
      <c r="BD1457" s="519">
        <v>0</v>
      </c>
      <c r="BE1457" s="519">
        <v>0</v>
      </c>
      <c r="BF1457" s="519">
        <v>0</v>
      </c>
      <c r="BG1457" s="519">
        <v>0</v>
      </c>
      <c r="BH1457" s="519">
        <v>0</v>
      </c>
      <c r="BI1457" s="519">
        <v>0</v>
      </c>
      <c r="BJ1457" s="519">
        <v>0</v>
      </c>
      <c r="BK1457" s="519">
        <v>0</v>
      </c>
      <c r="BL1457" s="519">
        <v>0</v>
      </c>
      <c r="BM1457" s="519">
        <v>0</v>
      </c>
      <c r="BN1457" s="519">
        <v>0</v>
      </c>
      <c r="BO1457" s="519">
        <v>0</v>
      </c>
      <c r="BP1457" s="519">
        <v>0</v>
      </c>
      <c r="BQ1457" s="519">
        <v>0</v>
      </c>
      <c r="BR1457" s="519">
        <v>0</v>
      </c>
      <c r="BS1457" s="519">
        <v>0</v>
      </c>
      <c r="BT1457" s="519">
        <v>0</v>
      </c>
      <c r="BU1457" s="519">
        <v>0</v>
      </c>
      <c r="BV1457" s="519">
        <v>0</v>
      </c>
      <c r="BW1457" s="519">
        <v>0</v>
      </c>
      <c r="BX1457" s="519">
        <v>0</v>
      </c>
      <c r="BY1457" s="519">
        <v>0</v>
      </c>
      <c r="BZ1457" s="519">
        <v>0</v>
      </c>
      <c r="CA1457" s="519">
        <v>0</v>
      </c>
      <c r="CB1457" s="519">
        <v>0</v>
      </c>
      <c r="CC1457" s="519">
        <v>0</v>
      </c>
      <c r="CD1457" s="519">
        <v>0</v>
      </c>
      <c r="CE1457" s="519">
        <v>0</v>
      </c>
      <c r="CF1457" s="519">
        <v>0</v>
      </c>
      <c r="CG1457" s="519">
        <v>0</v>
      </c>
      <c r="CH1457" s="519">
        <v>0</v>
      </c>
      <c r="CI1457" s="519">
        <v>0</v>
      </c>
      <c r="CJ1457" s="519">
        <v>0</v>
      </c>
      <c r="CK1457" s="519">
        <v>0</v>
      </c>
      <c r="CL1457" s="519">
        <v>0</v>
      </c>
      <c r="CM1457" s="519">
        <v>0</v>
      </c>
      <c r="CN1457" s="519">
        <v>0</v>
      </c>
      <c r="CO1457" s="519">
        <v>0</v>
      </c>
      <c r="CP1457" s="519">
        <v>0</v>
      </c>
      <c r="CQ1457" s="519">
        <v>0</v>
      </c>
      <c r="CR1457" s="519">
        <v>0</v>
      </c>
      <c r="CS1457" s="519">
        <v>0</v>
      </c>
      <c r="CT1457" s="519">
        <v>0</v>
      </c>
      <c r="CU1457" s="519">
        <v>0</v>
      </c>
      <c r="CV1457" s="519">
        <v>0</v>
      </c>
      <c r="CW1457" s="519">
        <v>0</v>
      </c>
      <c r="CX1457" s="519">
        <v>0</v>
      </c>
      <c r="CY1457" s="519">
        <v>0</v>
      </c>
      <c r="CZ1457" s="519">
        <v>0</v>
      </c>
      <c r="DA1457" s="519">
        <v>0</v>
      </c>
      <c r="DB1457" s="519">
        <v>0</v>
      </c>
      <c r="DC1457" s="519">
        <v>0</v>
      </c>
      <c r="DD1457" s="519">
        <v>0</v>
      </c>
      <c r="DE1457" s="519">
        <v>0</v>
      </c>
      <c r="DF1457" s="519">
        <v>0</v>
      </c>
      <c r="DG1457" s="519">
        <v>0</v>
      </c>
      <c r="DH1457" s="519">
        <v>0</v>
      </c>
      <c r="DI1457" s="519">
        <v>0</v>
      </c>
      <c r="DJ1457" s="519">
        <v>0</v>
      </c>
      <c r="DK1457" s="519">
        <v>0</v>
      </c>
      <c r="DL1457" s="519">
        <v>0</v>
      </c>
      <c r="DM1457" s="519">
        <v>0</v>
      </c>
      <c r="DN1457" s="519">
        <v>0</v>
      </c>
      <c r="DO1457" s="519">
        <v>0</v>
      </c>
      <c r="DP1457" s="519">
        <v>0</v>
      </c>
      <c r="DQ1457" s="519">
        <v>0</v>
      </c>
      <c r="DR1457" s="519">
        <v>0</v>
      </c>
      <c r="DS1457" s="519">
        <v>0</v>
      </c>
      <c r="DT1457" s="519">
        <v>0</v>
      </c>
      <c r="DU1457" s="519">
        <v>0</v>
      </c>
      <c r="DV1457" s="519">
        <v>0</v>
      </c>
      <c r="DW1457" s="519">
        <v>0</v>
      </c>
      <c r="DX1457" s="519">
        <v>0</v>
      </c>
    </row>
    <row r="1458" spans="2:128" hidden="1">
      <c r="B1458" s="519" t="s">
        <v>1061</v>
      </c>
      <c r="C1458" s="519"/>
      <c r="D1458" s="519"/>
      <c r="E1458" s="519"/>
      <c r="F1458" s="519">
        <v>1</v>
      </c>
      <c r="G1458" s="519"/>
      <c r="H1458" s="519">
        <v>15</v>
      </c>
      <c r="I1458" s="519">
        <v>11</v>
      </c>
      <c r="J1458" s="519" t="str">
        <f t="shared" si="68"/>
        <v>SDN15011511</v>
      </c>
      <c r="K1458" s="519">
        <v>508</v>
      </c>
      <c r="M1458" s="337"/>
      <c r="N1458" s="519" t="s">
        <v>1061</v>
      </c>
      <c r="O1458" s="519" t="s">
        <v>1060</v>
      </c>
      <c r="P1458" s="519">
        <v>4</v>
      </c>
      <c r="Q1458" s="183" t="str">
        <f t="shared" si="67"/>
        <v>SDN150204</v>
      </c>
      <c r="R1458" s="519">
        <v>10000</v>
      </c>
      <c r="S1458" s="519">
        <v>10000</v>
      </c>
      <c r="T1458" s="519">
        <v>10000</v>
      </c>
      <c r="U1458" s="519">
        <v>10000</v>
      </c>
      <c r="V1458" s="519">
        <v>10000</v>
      </c>
      <c r="W1458" s="519">
        <v>10000</v>
      </c>
      <c r="X1458" s="519">
        <v>10000</v>
      </c>
      <c r="Y1458" s="519">
        <v>10000</v>
      </c>
      <c r="Z1458" s="519">
        <v>10000</v>
      </c>
      <c r="AA1458" s="519">
        <v>10000</v>
      </c>
      <c r="AB1458" s="519">
        <v>10000</v>
      </c>
      <c r="AC1458" s="519">
        <v>10000</v>
      </c>
      <c r="AD1458" s="519">
        <v>10000</v>
      </c>
      <c r="AE1458" s="519">
        <v>10000</v>
      </c>
      <c r="AF1458" s="519">
        <v>10000</v>
      </c>
      <c r="AG1458" s="519">
        <v>10000</v>
      </c>
      <c r="AH1458" s="519">
        <v>10000</v>
      </c>
      <c r="AI1458" s="519">
        <v>10000</v>
      </c>
      <c r="AJ1458" s="519">
        <v>10000</v>
      </c>
      <c r="AK1458" s="519">
        <v>10000</v>
      </c>
      <c r="AL1458" s="519">
        <v>10000</v>
      </c>
      <c r="AM1458" s="519">
        <v>10000</v>
      </c>
      <c r="AN1458" s="519">
        <v>10000</v>
      </c>
      <c r="AO1458" s="519">
        <v>10000</v>
      </c>
      <c r="AP1458" s="519">
        <v>10000</v>
      </c>
      <c r="AQ1458" s="519">
        <v>10000</v>
      </c>
      <c r="AR1458" s="519">
        <v>10000</v>
      </c>
      <c r="AS1458" s="519">
        <v>10000</v>
      </c>
      <c r="AT1458" s="519">
        <v>10000</v>
      </c>
      <c r="AU1458" s="519">
        <v>10000</v>
      </c>
      <c r="AV1458" s="519">
        <v>0</v>
      </c>
      <c r="AW1458" s="519">
        <v>0</v>
      </c>
      <c r="AX1458" s="519">
        <v>0</v>
      </c>
      <c r="AY1458" s="519">
        <v>0</v>
      </c>
      <c r="AZ1458" s="519">
        <v>0</v>
      </c>
      <c r="BA1458" s="519">
        <v>0</v>
      </c>
      <c r="BB1458" s="519">
        <v>0</v>
      </c>
      <c r="BC1458" s="519">
        <v>0</v>
      </c>
      <c r="BD1458" s="519">
        <v>0</v>
      </c>
      <c r="BE1458" s="519">
        <v>0</v>
      </c>
      <c r="BF1458" s="519">
        <v>0</v>
      </c>
      <c r="BG1458" s="519">
        <v>0</v>
      </c>
      <c r="BH1458" s="519">
        <v>0</v>
      </c>
      <c r="BI1458" s="519">
        <v>0</v>
      </c>
      <c r="BJ1458" s="519">
        <v>0</v>
      </c>
      <c r="BK1458" s="519">
        <v>0</v>
      </c>
      <c r="BL1458" s="519">
        <v>0</v>
      </c>
      <c r="BM1458" s="519">
        <v>0</v>
      </c>
      <c r="BN1458" s="519">
        <v>0</v>
      </c>
      <c r="BO1458" s="519">
        <v>0</v>
      </c>
      <c r="BP1458" s="519">
        <v>0</v>
      </c>
      <c r="BQ1458" s="519">
        <v>0</v>
      </c>
      <c r="BR1458" s="519">
        <v>0</v>
      </c>
      <c r="BS1458" s="519">
        <v>0</v>
      </c>
      <c r="BT1458" s="519">
        <v>0</v>
      </c>
      <c r="BU1458" s="519">
        <v>0</v>
      </c>
      <c r="BV1458" s="519">
        <v>0</v>
      </c>
      <c r="BW1458" s="519">
        <v>0</v>
      </c>
      <c r="BX1458" s="519">
        <v>0</v>
      </c>
      <c r="BY1458" s="519">
        <v>0</v>
      </c>
      <c r="BZ1458" s="519">
        <v>0</v>
      </c>
      <c r="CA1458" s="519">
        <v>0</v>
      </c>
      <c r="CB1458" s="519">
        <v>0</v>
      </c>
      <c r="CC1458" s="519">
        <v>0</v>
      </c>
      <c r="CD1458" s="519">
        <v>0</v>
      </c>
      <c r="CE1458" s="519">
        <v>0</v>
      </c>
      <c r="CF1458" s="519">
        <v>0</v>
      </c>
      <c r="CG1458" s="519">
        <v>0</v>
      </c>
      <c r="CH1458" s="519">
        <v>0</v>
      </c>
      <c r="CI1458" s="519">
        <v>0</v>
      </c>
      <c r="CJ1458" s="519">
        <v>0</v>
      </c>
      <c r="CK1458" s="519">
        <v>0</v>
      </c>
      <c r="CL1458" s="519">
        <v>0</v>
      </c>
      <c r="CM1458" s="519">
        <v>0</v>
      </c>
      <c r="CN1458" s="519">
        <v>0</v>
      </c>
      <c r="CO1458" s="519">
        <v>0</v>
      </c>
      <c r="CP1458" s="519">
        <v>0</v>
      </c>
      <c r="CQ1458" s="519">
        <v>0</v>
      </c>
      <c r="CR1458" s="519">
        <v>0</v>
      </c>
      <c r="CS1458" s="519">
        <v>0</v>
      </c>
      <c r="CT1458" s="519">
        <v>0</v>
      </c>
      <c r="CU1458" s="519">
        <v>0</v>
      </c>
      <c r="CV1458" s="519">
        <v>0</v>
      </c>
      <c r="CW1458" s="519">
        <v>0</v>
      </c>
      <c r="CX1458" s="519">
        <v>0</v>
      </c>
      <c r="CY1458" s="519">
        <v>0</v>
      </c>
      <c r="CZ1458" s="519">
        <v>0</v>
      </c>
      <c r="DA1458" s="519">
        <v>0</v>
      </c>
      <c r="DB1458" s="519">
        <v>0</v>
      </c>
      <c r="DC1458" s="519">
        <v>0</v>
      </c>
      <c r="DD1458" s="519">
        <v>0</v>
      </c>
      <c r="DE1458" s="519">
        <v>0</v>
      </c>
      <c r="DF1458" s="519">
        <v>0</v>
      </c>
      <c r="DG1458" s="519">
        <v>0</v>
      </c>
      <c r="DH1458" s="519">
        <v>0</v>
      </c>
      <c r="DI1458" s="519">
        <v>0</v>
      </c>
      <c r="DJ1458" s="519">
        <v>0</v>
      </c>
      <c r="DK1458" s="519">
        <v>0</v>
      </c>
      <c r="DL1458" s="519">
        <v>0</v>
      </c>
      <c r="DM1458" s="519">
        <v>0</v>
      </c>
      <c r="DN1458" s="519">
        <v>0</v>
      </c>
      <c r="DO1458" s="519">
        <v>0</v>
      </c>
      <c r="DP1458" s="519">
        <v>0</v>
      </c>
      <c r="DQ1458" s="519">
        <v>0</v>
      </c>
      <c r="DR1458" s="519">
        <v>0</v>
      </c>
      <c r="DS1458" s="519">
        <v>0</v>
      </c>
      <c r="DT1458" s="519">
        <v>0</v>
      </c>
      <c r="DU1458" s="519">
        <v>0</v>
      </c>
      <c r="DV1458" s="519">
        <v>0</v>
      </c>
      <c r="DW1458" s="519">
        <v>0</v>
      </c>
      <c r="DX1458" s="519">
        <v>0</v>
      </c>
    </row>
    <row r="1459" spans="2:128" hidden="1">
      <c r="B1459" s="519" t="s">
        <v>1061</v>
      </c>
      <c r="C1459" s="519"/>
      <c r="D1459" s="519"/>
      <c r="E1459" s="519"/>
      <c r="F1459" s="519">
        <v>1</v>
      </c>
      <c r="G1459" s="519"/>
      <c r="H1459" s="519">
        <v>15</v>
      </c>
      <c r="I1459" s="519">
        <v>12</v>
      </c>
      <c r="J1459" s="519" t="str">
        <f t="shared" si="68"/>
        <v>SDN15011512</v>
      </c>
      <c r="K1459" s="519">
        <v>508</v>
      </c>
      <c r="M1459" s="337"/>
      <c r="N1459" s="519" t="s">
        <v>1061</v>
      </c>
      <c r="O1459" s="519" t="s">
        <v>1060</v>
      </c>
      <c r="P1459" s="519">
        <v>5</v>
      </c>
      <c r="Q1459" s="183" t="str">
        <f t="shared" si="67"/>
        <v>SDN150205</v>
      </c>
      <c r="R1459" s="519">
        <v>10000</v>
      </c>
      <c r="S1459" s="519">
        <v>10000</v>
      </c>
      <c r="T1459" s="519">
        <v>10000</v>
      </c>
      <c r="U1459" s="519">
        <v>10000</v>
      </c>
      <c r="V1459" s="519">
        <v>10000</v>
      </c>
      <c r="W1459" s="519">
        <v>10000</v>
      </c>
      <c r="X1459" s="519">
        <v>10000</v>
      </c>
      <c r="Y1459" s="519">
        <v>10000</v>
      </c>
      <c r="Z1459" s="519">
        <v>10000</v>
      </c>
      <c r="AA1459" s="519">
        <v>10000</v>
      </c>
      <c r="AB1459" s="519">
        <v>10000</v>
      </c>
      <c r="AC1459" s="519">
        <v>10000</v>
      </c>
      <c r="AD1459" s="519">
        <v>10000</v>
      </c>
      <c r="AE1459" s="519">
        <v>10000</v>
      </c>
      <c r="AF1459" s="519">
        <v>10000</v>
      </c>
      <c r="AG1459" s="519">
        <v>10000</v>
      </c>
      <c r="AH1459" s="519">
        <v>10000</v>
      </c>
      <c r="AI1459" s="519">
        <v>10000</v>
      </c>
      <c r="AJ1459" s="519">
        <v>10000</v>
      </c>
      <c r="AK1459" s="519">
        <v>10000</v>
      </c>
      <c r="AL1459" s="519">
        <v>10000</v>
      </c>
      <c r="AM1459" s="519">
        <v>10000</v>
      </c>
      <c r="AN1459" s="519">
        <v>10000</v>
      </c>
      <c r="AO1459" s="519">
        <v>10000</v>
      </c>
      <c r="AP1459" s="519">
        <v>10000</v>
      </c>
      <c r="AQ1459" s="519">
        <v>10000</v>
      </c>
      <c r="AR1459" s="519">
        <v>10000</v>
      </c>
      <c r="AS1459" s="519">
        <v>10000</v>
      </c>
      <c r="AT1459" s="519">
        <v>10000</v>
      </c>
      <c r="AU1459" s="519">
        <v>10000</v>
      </c>
      <c r="AV1459" s="519">
        <v>0</v>
      </c>
      <c r="AW1459" s="519">
        <v>0</v>
      </c>
      <c r="AX1459" s="519">
        <v>0</v>
      </c>
      <c r="AY1459" s="519">
        <v>0</v>
      </c>
      <c r="AZ1459" s="519">
        <v>0</v>
      </c>
      <c r="BA1459" s="519">
        <v>0</v>
      </c>
      <c r="BB1459" s="519">
        <v>0</v>
      </c>
      <c r="BC1459" s="519">
        <v>0</v>
      </c>
      <c r="BD1459" s="519">
        <v>0</v>
      </c>
      <c r="BE1459" s="519">
        <v>0</v>
      </c>
      <c r="BF1459" s="519">
        <v>0</v>
      </c>
      <c r="BG1459" s="519">
        <v>0</v>
      </c>
      <c r="BH1459" s="519">
        <v>0</v>
      </c>
      <c r="BI1459" s="519">
        <v>0</v>
      </c>
      <c r="BJ1459" s="519">
        <v>0</v>
      </c>
      <c r="BK1459" s="519">
        <v>0</v>
      </c>
      <c r="BL1459" s="519">
        <v>0</v>
      </c>
      <c r="BM1459" s="519">
        <v>0</v>
      </c>
      <c r="BN1459" s="519">
        <v>0</v>
      </c>
      <c r="BO1459" s="519">
        <v>0</v>
      </c>
      <c r="BP1459" s="519">
        <v>0</v>
      </c>
      <c r="BQ1459" s="519">
        <v>0</v>
      </c>
      <c r="BR1459" s="519">
        <v>0</v>
      </c>
      <c r="BS1459" s="519">
        <v>0</v>
      </c>
      <c r="BT1459" s="519">
        <v>0</v>
      </c>
      <c r="BU1459" s="519">
        <v>0</v>
      </c>
      <c r="BV1459" s="519">
        <v>0</v>
      </c>
      <c r="BW1459" s="519">
        <v>0</v>
      </c>
      <c r="BX1459" s="519">
        <v>0</v>
      </c>
      <c r="BY1459" s="519">
        <v>0</v>
      </c>
      <c r="BZ1459" s="519">
        <v>0</v>
      </c>
      <c r="CA1459" s="519">
        <v>0</v>
      </c>
      <c r="CB1459" s="519">
        <v>0</v>
      </c>
      <c r="CC1459" s="519">
        <v>0</v>
      </c>
      <c r="CD1459" s="519">
        <v>0</v>
      </c>
      <c r="CE1459" s="519">
        <v>0</v>
      </c>
      <c r="CF1459" s="519">
        <v>0</v>
      </c>
      <c r="CG1459" s="519">
        <v>0</v>
      </c>
      <c r="CH1459" s="519">
        <v>0</v>
      </c>
      <c r="CI1459" s="519">
        <v>0</v>
      </c>
      <c r="CJ1459" s="519">
        <v>0</v>
      </c>
      <c r="CK1459" s="519">
        <v>0</v>
      </c>
      <c r="CL1459" s="519">
        <v>0</v>
      </c>
      <c r="CM1459" s="519">
        <v>0</v>
      </c>
      <c r="CN1459" s="519">
        <v>0</v>
      </c>
      <c r="CO1459" s="519">
        <v>0</v>
      </c>
      <c r="CP1459" s="519">
        <v>0</v>
      </c>
      <c r="CQ1459" s="519">
        <v>0</v>
      </c>
      <c r="CR1459" s="519">
        <v>0</v>
      </c>
      <c r="CS1459" s="519">
        <v>0</v>
      </c>
      <c r="CT1459" s="519">
        <v>0</v>
      </c>
      <c r="CU1459" s="519">
        <v>0</v>
      </c>
      <c r="CV1459" s="519">
        <v>0</v>
      </c>
      <c r="CW1459" s="519">
        <v>0</v>
      </c>
      <c r="CX1459" s="519">
        <v>0</v>
      </c>
      <c r="CY1459" s="519">
        <v>0</v>
      </c>
      <c r="CZ1459" s="519">
        <v>0</v>
      </c>
      <c r="DA1459" s="519">
        <v>0</v>
      </c>
      <c r="DB1459" s="519">
        <v>0</v>
      </c>
      <c r="DC1459" s="519">
        <v>0</v>
      </c>
      <c r="DD1459" s="519">
        <v>0</v>
      </c>
      <c r="DE1459" s="519">
        <v>0</v>
      </c>
      <c r="DF1459" s="519">
        <v>0</v>
      </c>
      <c r="DG1459" s="519">
        <v>0</v>
      </c>
      <c r="DH1459" s="519">
        <v>0</v>
      </c>
      <c r="DI1459" s="519">
        <v>0</v>
      </c>
      <c r="DJ1459" s="519">
        <v>0</v>
      </c>
      <c r="DK1459" s="519">
        <v>0</v>
      </c>
      <c r="DL1459" s="519">
        <v>0</v>
      </c>
      <c r="DM1459" s="519">
        <v>0</v>
      </c>
      <c r="DN1459" s="519">
        <v>0</v>
      </c>
      <c r="DO1459" s="519">
        <v>0</v>
      </c>
      <c r="DP1459" s="519">
        <v>0</v>
      </c>
      <c r="DQ1459" s="519">
        <v>0</v>
      </c>
      <c r="DR1459" s="519">
        <v>0</v>
      </c>
      <c r="DS1459" s="519">
        <v>0</v>
      </c>
      <c r="DT1459" s="519">
        <v>0</v>
      </c>
      <c r="DU1459" s="519">
        <v>0</v>
      </c>
      <c r="DV1459" s="519">
        <v>0</v>
      </c>
      <c r="DW1459" s="519">
        <v>0</v>
      </c>
      <c r="DX1459" s="519">
        <v>0</v>
      </c>
    </row>
    <row r="1460" spans="2:128" hidden="1">
      <c r="B1460" s="519" t="s">
        <v>1061</v>
      </c>
      <c r="C1460" s="519"/>
      <c r="D1460" s="519"/>
      <c r="E1460" s="519"/>
      <c r="F1460" s="519">
        <v>1</v>
      </c>
      <c r="G1460" s="519"/>
      <c r="H1460" s="519">
        <v>15</v>
      </c>
      <c r="I1460" s="519">
        <v>13</v>
      </c>
      <c r="J1460" s="519" t="str">
        <f t="shared" si="68"/>
        <v>SDN15011513</v>
      </c>
      <c r="K1460" s="519">
        <v>508</v>
      </c>
      <c r="M1460" s="337"/>
      <c r="N1460" s="519" t="s">
        <v>1061</v>
      </c>
      <c r="O1460" s="519" t="s">
        <v>1060</v>
      </c>
      <c r="P1460" s="519">
        <v>6</v>
      </c>
      <c r="Q1460" s="183" t="str">
        <f t="shared" si="67"/>
        <v>SDN150206</v>
      </c>
      <c r="R1460" s="519">
        <v>10000</v>
      </c>
      <c r="S1460" s="519">
        <v>10000</v>
      </c>
      <c r="T1460" s="519">
        <v>10000</v>
      </c>
      <c r="U1460" s="519">
        <v>10000</v>
      </c>
      <c r="V1460" s="519">
        <v>10000</v>
      </c>
      <c r="W1460" s="519">
        <v>10000</v>
      </c>
      <c r="X1460" s="519">
        <v>10000</v>
      </c>
      <c r="Y1460" s="519">
        <v>10000</v>
      </c>
      <c r="Z1460" s="519">
        <v>10000</v>
      </c>
      <c r="AA1460" s="519">
        <v>10000</v>
      </c>
      <c r="AB1460" s="519">
        <v>10000</v>
      </c>
      <c r="AC1460" s="519">
        <v>10000</v>
      </c>
      <c r="AD1460" s="519">
        <v>10000</v>
      </c>
      <c r="AE1460" s="519">
        <v>10000</v>
      </c>
      <c r="AF1460" s="519">
        <v>10000</v>
      </c>
      <c r="AG1460" s="519">
        <v>10000</v>
      </c>
      <c r="AH1460" s="519">
        <v>10000</v>
      </c>
      <c r="AI1460" s="519">
        <v>10000</v>
      </c>
      <c r="AJ1460" s="519">
        <v>10000</v>
      </c>
      <c r="AK1460" s="519">
        <v>10000</v>
      </c>
      <c r="AL1460" s="519">
        <v>10000</v>
      </c>
      <c r="AM1460" s="519">
        <v>10000</v>
      </c>
      <c r="AN1460" s="519">
        <v>10000</v>
      </c>
      <c r="AO1460" s="519">
        <v>10000</v>
      </c>
      <c r="AP1460" s="519">
        <v>10000</v>
      </c>
      <c r="AQ1460" s="519">
        <v>10000</v>
      </c>
      <c r="AR1460" s="519">
        <v>10000</v>
      </c>
      <c r="AS1460" s="519">
        <v>10000</v>
      </c>
      <c r="AT1460" s="519">
        <v>10000</v>
      </c>
      <c r="AU1460" s="519">
        <v>10000</v>
      </c>
      <c r="AV1460" s="519">
        <v>0</v>
      </c>
      <c r="AW1460" s="519">
        <v>0</v>
      </c>
      <c r="AX1460" s="519">
        <v>0</v>
      </c>
      <c r="AY1460" s="519">
        <v>0</v>
      </c>
      <c r="AZ1460" s="519">
        <v>0</v>
      </c>
      <c r="BA1460" s="519">
        <v>0</v>
      </c>
      <c r="BB1460" s="519">
        <v>0</v>
      </c>
      <c r="BC1460" s="519">
        <v>0</v>
      </c>
      <c r="BD1460" s="519">
        <v>0</v>
      </c>
      <c r="BE1460" s="519">
        <v>0</v>
      </c>
      <c r="BF1460" s="519">
        <v>0</v>
      </c>
      <c r="BG1460" s="519">
        <v>0</v>
      </c>
      <c r="BH1460" s="519">
        <v>0</v>
      </c>
      <c r="BI1460" s="519">
        <v>0</v>
      </c>
      <c r="BJ1460" s="519">
        <v>0</v>
      </c>
      <c r="BK1460" s="519">
        <v>0</v>
      </c>
      <c r="BL1460" s="519">
        <v>0</v>
      </c>
      <c r="BM1460" s="519">
        <v>0</v>
      </c>
      <c r="BN1460" s="519">
        <v>0</v>
      </c>
      <c r="BO1460" s="519">
        <v>0</v>
      </c>
      <c r="BP1460" s="519">
        <v>0</v>
      </c>
      <c r="BQ1460" s="519">
        <v>0</v>
      </c>
      <c r="BR1460" s="519">
        <v>0</v>
      </c>
      <c r="BS1460" s="519">
        <v>0</v>
      </c>
      <c r="BT1460" s="519">
        <v>0</v>
      </c>
      <c r="BU1460" s="519">
        <v>0</v>
      </c>
      <c r="BV1460" s="519">
        <v>0</v>
      </c>
      <c r="BW1460" s="519">
        <v>0</v>
      </c>
      <c r="BX1460" s="519">
        <v>0</v>
      </c>
      <c r="BY1460" s="519">
        <v>0</v>
      </c>
      <c r="BZ1460" s="519">
        <v>0</v>
      </c>
      <c r="CA1460" s="519">
        <v>0</v>
      </c>
      <c r="CB1460" s="519">
        <v>0</v>
      </c>
      <c r="CC1460" s="519">
        <v>0</v>
      </c>
      <c r="CD1460" s="519">
        <v>0</v>
      </c>
      <c r="CE1460" s="519">
        <v>0</v>
      </c>
      <c r="CF1460" s="519">
        <v>0</v>
      </c>
      <c r="CG1460" s="519">
        <v>0</v>
      </c>
      <c r="CH1460" s="519">
        <v>0</v>
      </c>
      <c r="CI1460" s="519">
        <v>0</v>
      </c>
      <c r="CJ1460" s="519">
        <v>0</v>
      </c>
      <c r="CK1460" s="519">
        <v>0</v>
      </c>
      <c r="CL1460" s="519">
        <v>0</v>
      </c>
      <c r="CM1460" s="519">
        <v>0</v>
      </c>
      <c r="CN1460" s="519">
        <v>0</v>
      </c>
      <c r="CO1460" s="519">
        <v>0</v>
      </c>
      <c r="CP1460" s="519">
        <v>0</v>
      </c>
      <c r="CQ1460" s="519">
        <v>0</v>
      </c>
      <c r="CR1460" s="519">
        <v>0</v>
      </c>
      <c r="CS1460" s="519">
        <v>0</v>
      </c>
      <c r="CT1460" s="519">
        <v>0</v>
      </c>
      <c r="CU1460" s="519">
        <v>0</v>
      </c>
      <c r="CV1460" s="519">
        <v>0</v>
      </c>
      <c r="CW1460" s="519">
        <v>0</v>
      </c>
      <c r="CX1460" s="519">
        <v>0</v>
      </c>
      <c r="CY1460" s="519">
        <v>0</v>
      </c>
      <c r="CZ1460" s="519">
        <v>0</v>
      </c>
      <c r="DA1460" s="519">
        <v>0</v>
      </c>
      <c r="DB1460" s="519">
        <v>0</v>
      </c>
      <c r="DC1460" s="519">
        <v>0</v>
      </c>
      <c r="DD1460" s="519">
        <v>0</v>
      </c>
      <c r="DE1460" s="519">
        <v>0</v>
      </c>
      <c r="DF1460" s="519">
        <v>0</v>
      </c>
      <c r="DG1460" s="519">
        <v>0</v>
      </c>
      <c r="DH1460" s="519">
        <v>0</v>
      </c>
      <c r="DI1460" s="519">
        <v>0</v>
      </c>
      <c r="DJ1460" s="519">
        <v>0</v>
      </c>
      <c r="DK1460" s="519">
        <v>0</v>
      </c>
      <c r="DL1460" s="519">
        <v>0</v>
      </c>
      <c r="DM1460" s="519">
        <v>0</v>
      </c>
      <c r="DN1460" s="519">
        <v>0</v>
      </c>
      <c r="DO1460" s="519">
        <v>0</v>
      </c>
      <c r="DP1460" s="519">
        <v>0</v>
      </c>
      <c r="DQ1460" s="519">
        <v>0</v>
      </c>
      <c r="DR1460" s="519">
        <v>0</v>
      </c>
      <c r="DS1460" s="519">
        <v>0</v>
      </c>
      <c r="DT1460" s="519">
        <v>0</v>
      </c>
      <c r="DU1460" s="519">
        <v>0</v>
      </c>
      <c r="DV1460" s="519">
        <v>0</v>
      </c>
      <c r="DW1460" s="519">
        <v>0</v>
      </c>
      <c r="DX1460" s="519">
        <v>0</v>
      </c>
    </row>
    <row r="1461" spans="2:128" hidden="1">
      <c r="B1461" s="519" t="s">
        <v>1061</v>
      </c>
      <c r="C1461" s="519"/>
      <c r="D1461" s="519"/>
      <c r="E1461" s="519"/>
      <c r="F1461" s="519">
        <v>1</v>
      </c>
      <c r="G1461" s="519"/>
      <c r="H1461" s="519">
        <v>15</v>
      </c>
      <c r="I1461" s="519">
        <v>14</v>
      </c>
      <c r="J1461" s="519" t="str">
        <f t="shared" si="68"/>
        <v>SDN15011514</v>
      </c>
      <c r="K1461" s="519">
        <v>508</v>
      </c>
      <c r="M1461" s="337"/>
      <c r="N1461" s="519" t="s">
        <v>1061</v>
      </c>
      <c r="O1461" s="519" t="s">
        <v>1060</v>
      </c>
      <c r="P1461" s="519">
        <v>7</v>
      </c>
      <c r="Q1461" s="183" t="str">
        <f t="shared" si="67"/>
        <v>SDN150207</v>
      </c>
      <c r="R1461" s="519">
        <v>10000</v>
      </c>
      <c r="S1461" s="519">
        <v>10000</v>
      </c>
      <c r="T1461" s="519">
        <v>10000</v>
      </c>
      <c r="U1461" s="519">
        <v>10000</v>
      </c>
      <c r="V1461" s="519">
        <v>10000</v>
      </c>
      <c r="W1461" s="519">
        <v>10000</v>
      </c>
      <c r="X1461" s="519">
        <v>10000</v>
      </c>
      <c r="Y1461" s="519">
        <v>10000</v>
      </c>
      <c r="Z1461" s="519">
        <v>10000</v>
      </c>
      <c r="AA1461" s="519">
        <v>10000</v>
      </c>
      <c r="AB1461" s="519">
        <v>10000</v>
      </c>
      <c r="AC1461" s="519">
        <v>10000</v>
      </c>
      <c r="AD1461" s="519">
        <v>10000</v>
      </c>
      <c r="AE1461" s="519">
        <v>10000</v>
      </c>
      <c r="AF1461" s="519">
        <v>10000</v>
      </c>
      <c r="AG1461" s="519">
        <v>10000</v>
      </c>
      <c r="AH1461" s="519">
        <v>10000</v>
      </c>
      <c r="AI1461" s="519">
        <v>10000</v>
      </c>
      <c r="AJ1461" s="519">
        <v>10000</v>
      </c>
      <c r="AK1461" s="519">
        <v>10000</v>
      </c>
      <c r="AL1461" s="519">
        <v>10000</v>
      </c>
      <c r="AM1461" s="519">
        <v>10000</v>
      </c>
      <c r="AN1461" s="519">
        <v>10000</v>
      </c>
      <c r="AO1461" s="519">
        <v>10000</v>
      </c>
      <c r="AP1461" s="519">
        <v>10000</v>
      </c>
      <c r="AQ1461" s="519">
        <v>10000</v>
      </c>
      <c r="AR1461" s="519">
        <v>10000</v>
      </c>
      <c r="AS1461" s="519">
        <v>10000</v>
      </c>
      <c r="AT1461" s="519">
        <v>10000</v>
      </c>
      <c r="AU1461" s="519">
        <v>10000</v>
      </c>
      <c r="AV1461" s="519">
        <v>0</v>
      </c>
      <c r="AW1461" s="519">
        <v>0</v>
      </c>
      <c r="AX1461" s="519">
        <v>0</v>
      </c>
      <c r="AY1461" s="519">
        <v>0</v>
      </c>
      <c r="AZ1461" s="519">
        <v>0</v>
      </c>
      <c r="BA1461" s="519">
        <v>0</v>
      </c>
      <c r="BB1461" s="519">
        <v>0</v>
      </c>
      <c r="BC1461" s="519">
        <v>0</v>
      </c>
      <c r="BD1461" s="519">
        <v>0</v>
      </c>
      <c r="BE1461" s="519">
        <v>0</v>
      </c>
      <c r="BF1461" s="519">
        <v>0</v>
      </c>
      <c r="BG1461" s="519">
        <v>0</v>
      </c>
      <c r="BH1461" s="519">
        <v>0</v>
      </c>
      <c r="BI1461" s="519">
        <v>0</v>
      </c>
      <c r="BJ1461" s="519">
        <v>0</v>
      </c>
      <c r="BK1461" s="519">
        <v>0</v>
      </c>
      <c r="BL1461" s="519">
        <v>0</v>
      </c>
      <c r="BM1461" s="519">
        <v>0</v>
      </c>
      <c r="BN1461" s="519">
        <v>0</v>
      </c>
      <c r="BO1461" s="519">
        <v>0</v>
      </c>
      <c r="BP1461" s="519">
        <v>0</v>
      </c>
      <c r="BQ1461" s="519">
        <v>0</v>
      </c>
      <c r="BR1461" s="519">
        <v>0</v>
      </c>
      <c r="BS1461" s="519">
        <v>0</v>
      </c>
      <c r="BT1461" s="519">
        <v>0</v>
      </c>
      <c r="BU1461" s="519">
        <v>0</v>
      </c>
      <c r="BV1461" s="519">
        <v>0</v>
      </c>
      <c r="BW1461" s="519">
        <v>0</v>
      </c>
      <c r="BX1461" s="519">
        <v>0</v>
      </c>
      <c r="BY1461" s="519">
        <v>0</v>
      </c>
      <c r="BZ1461" s="519">
        <v>0</v>
      </c>
      <c r="CA1461" s="519">
        <v>0</v>
      </c>
      <c r="CB1461" s="519">
        <v>0</v>
      </c>
      <c r="CC1461" s="519">
        <v>0</v>
      </c>
      <c r="CD1461" s="519">
        <v>0</v>
      </c>
      <c r="CE1461" s="519">
        <v>0</v>
      </c>
      <c r="CF1461" s="519">
        <v>0</v>
      </c>
      <c r="CG1461" s="519">
        <v>0</v>
      </c>
      <c r="CH1461" s="519">
        <v>0</v>
      </c>
      <c r="CI1461" s="519">
        <v>0</v>
      </c>
      <c r="CJ1461" s="519">
        <v>0</v>
      </c>
      <c r="CK1461" s="519">
        <v>0</v>
      </c>
      <c r="CL1461" s="519">
        <v>0</v>
      </c>
      <c r="CM1461" s="519">
        <v>0</v>
      </c>
      <c r="CN1461" s="519">
        <v>0</v>
      </c>
      <c r="CO1461" s="519">
        <v>0</v>
      </c>
      <c r="CP1461" s="519">
        <v>0</v>
      </c>
      <c r="CQ1461" s="519">
        <v>0</v>
      </c>
      <c r="CR1461" s="519">
        <v>0</v>
      </c>
      <c r="CS1461" s="519">
        <v>0</v>
      </c>
      <c r="CT1461" s="519">
        <v>0</v>
      </c>
      <c r="CU1461" s="519">
        <v>0</v>
      </c>
      <c r="CV1461" s="519">
        <v>0</v>
      </c>
      <c r="CW1461" s="519">
        <v>0</v>
      </c>
      <c r="CX1461" s="519">
        <v>0</v>
      </c>
      <c r="CY1461" s="519">
        <v>0</v>
      </c>
      <c r="CZ1461" s="519">
        <v>0</v>
      </c>
      <c r="DA1461" s="519">
        <v>0</v>
      </c>
      <c r="DB1461" s="519">
        <v>0</v>
      </c>
      <c r="DC1461" s="519">
        <v>0</v>
      </c>
      <c r="DD1461" s="519">
        <v>0</v>
      </c>
      <c r="DE1461" s="519">
        <v>0</v>
      </c>
      <c r="DF1461" s="519">
        <v>0</v>
      </c>
      <c r="DG1461" s="519">
        <v>0</v>
      </c>
      <c r="DH1461" s="519">
        <v>0</v>
      </c>
      <c r="DI1461" s="519">
        <v>0</v>
      </c>
      <c r="DJ1461" s="519">
        <v>0</v>
      </c>
      <c r="DK1461" s="519">
        <v>0</v>
      </c>
      <c r="DL1461" s="519">
        <v>0</v>
      </c>
      <c r="DM1461" s="519">
        <v>0</v>
      </c>
      <c r="DN1461" s="519">
        <v>0</v>
      </c>
      <c r="DO1461" s="519">
        <v>0</v>
      </c>
      <c r="DP1461" s="519">
        <v>0</v>
      </c>
      <c r="DQ1461" s="519">
        <v>0</v>
      </c>
      <c r="DR1461" s="519">
        <v>0</v>
      </c>
      <c r="DS1461" s="519">
        <v>0</v>
      </c>
      <c r="DT1461" s="519">
        <v>0</v>
      </c>
      <c r="DU1461" s="519">
        <v>0</v>
      </c>
      <c r="DV1461" s="519">
        <v>0</v>
      </c>
      <c r="DW1461" s="519">
        <v>0</v>
      </c>
      <c r="DX1461" s="519">
        <v>0</v>
      </c>
    </row>
    <row r="1462" spans="2:128" hidden="1">
      <c r="B1462" s="519" t="s">
        <v>1061</v>
      </c>
      <c r="C1462" s="519"/>
      <c r="D1462" s="519"/>
      <c r="E1462" s="519"/>
      <c r="F1462" s="519">
        <v>1</v>
      </c>
      <c r="G1462" s="519"/>
      <c r="H1462" s="519">
        <v>15</v>
      </c>
      <c r="I1462" s="519">
        <v>15</v>
      </c>
      <c r="J1462" s="519" t="str">
        <f t="shared" si="68"/>
        <v>SDN15011515</v>
      </c>
      <c r="K1462" s="519">
        <v>508</v>
      </c>
      <c r="M1462" s="337"/>
      <c r="N1462" s="519" t="s">
        <v>1061</v>
      </c>
      <c r="O1462" s="519" t="s">
        <v>1060</v>
      </c>
      <c r="P1462" s="519">
        <v>8</v>
      </c>
      <c r="Q1462" s="183" t="str">
        <f t="shared" si="67"/>
        <v>SDN150208</v>
      </c>
      <c r="R1462" s="519">
        <v>10000</v>
      </c>
      <c r="S1462" s="519">
        <v>10000</v>
      </c>
      <c r="T1462" s="519">
        <v>10000</v>
      </c>
      <c r="U1462" s="519">
        <v>10000</v>
      </c>
      <c r="V1462" s="519">
        <v>10000</v>
      </c>
      <c r="W1462" s="519">
        <v>10000</v>
      </c>
      <c r="X1462" s="519">
        <v>10000</v>
      </c>
      <c r="Y1462" s="519">
        <v>10000</v>
      </c>
      <c r="Z1462" s="519">
        <v>10000</v>
      </c>
      <c r="AA1462" s="519">
        <v>10000</v>
      </c>
      <c r="AB1462" s="519">
        <v>10000</v>
      </c>
      <c r="AC1462" s="519">
        <v>10000</v>
      </c>
      <c r="AD1462" s="519">
        <v>10000</v>
      </c>
      <c r="AE1462" s="519">
        <v>10000</v>
      </c>
      <c r="AF1462" s="519">
        <v>10000</v>
      </c>
      <c r="AG1462" s="519">
        <v>10000</v>
      </c>
      <c r="AH1462" s="519">
        <v>10000</v>
      </c>
      <c r="AI1462" s="519">
        <v>10000</v>
      </c>
      <c r="AJ1462" s="519">
        <v>10000</v>
      </c>
      <c r="AK1462" s="519">
        <v>10000</v>
      </c>
      <c r="AL1462" s="519">
        <v>10000</v>
      </c>
      <c r="AM1462" s="519">
        <v>10000</v>
      </c>
      <c r="AN1462" s="519">
        <v>10000</v>
      </c>
      <c r="AO1462" s="519">
        <v>10000</v>
      </c>
      <c r="AP1462" s="519">
        <v>10000</v>
      </c>
      <c r="AQ1462" s="519">
        <v>10000</v>
      </c>
      <c r="AR1462" s="519">
        <v>10000</v>
      </c>
      <c r="AS1462" s="519">
        <v>10000</v>
      </c>
      <c r="AT1462" s="519">
        <v>10000</v>
      </c>
      <c r="AU1462" s="519">
        <v>10000</v>
      </c>
      <c r="AV1462" s="519">
        <v>0</v>
      </c>
      <c r="AW1462" s="519">
        <v>0</v>
      </c>
      <c r="AX1462" s="519">
        <v>0</v>
      </c>
      <c r="AY1462" s="519">
        <v>0</v>
      </c>
      <c r="AZ1462" s="519">
        <v>0</v>
      </c>
      <c r="BA1462" s="519">
        <v>0</v>
      </c>
      <c r="BB1462" s="519">
        <v>0</v>
      </c>
      <c r="BC1462" s="519">
        <v>0</v>
      </c>
      <c r="BD1462" s="519">
        <v>0</v>
      </c>
      <c r="BE1462" s="519">
        <v>0</v>
      </c>
      <c r="BF1462" s="519">
        <v>0</v>
      </c>
      <c r="BG1462" s="519">
        <v>0</v>
      </c>
      <c r="BH1462" s="519">
        <v>0</v>
      </c>
      <c r="BI1462" s="519">
        <v>0</v>
      </c>
      <c r="BJ1462" s="519">
        <v>0</v>
      </c>
      <c r="BK1462" s="519">
        <v>0</v>
      </c>
      <c r="BL1462" s="519">
        <v>0</v>
      </c>
      <c r="BM1462" s="519">
        <v>0</v>
      </c>
      <c r="BN1462" s="519">
        <v>0</v>
      </c>
      <c r="BO1462" s="519">
        <v>0</v>
      </c>
      <c r="BP1462" s="519">
        <v>0</v>
      </c>
      <c r="BQ1462" s="519">
        <v>0</v>
      </c>
      <c r="BR1462" s="519">
        <v>0</v>
      </c>
      <c r="BS1462" s="519">
        <v>0</v>
      </c>
      <c r="BT1462" s="519">
        <v>0</v>
      </c>
      <c r="BU1462" s="519">
        <v>0</v>
      </c>
      <c r="BV1462" s="519">
        <v>0</v>
      </c>
      <c r="BW1462" s="519">
        <v>0</v>
      </c>
      <c r="BX1462" s="519">
        <v>0</v>
      </c>
      <c r="BY1462" s="519">
        <v>0</v>
      </c>
      <c r="BZ1462" s="519">
        <v>0</v>
      </c>
      <c r="CA1462" s="519">
        <v>0</v>
      </c>
      <c r="CB1462" s="519">
        <v>0</v>
      </c>
      <c r="CC1462" s="519">
        <v>0</v>
      </c>
      <c r="CD1462" s="519">
        <v>0</v>
      </c>
      <c r="CE1462" s="519">
        <v>0</v>
      </c>
      <c r="CF1462" s="519">
        <v>0</v>
      </c>
      <c r="CG1462" s="519">
        <v>0</v>
      </c>
      <c r="CH1462" s="519">
        <v>0</v>
      </c>
      <c r="CI1462" s="519">
        <v>0</v>
      </c>
      <c r="CJ1462" s="519">
        <v>0</v>
      </c>
      <c r="CK1462" s="519">
        <v>0</v>
      </c>
      <c r="CL1462" s="519">
        <v>0</v>
      </c>
      <c r="CM1462" s="519">
        <v>0</v>
      </c>
      <c r="CN1462" s="519">
        <v>0</v>
      </c>
      <c r="CO1462" s="519">
        <v>0</v>
      </c>
      <c r="CP1462" s="519">
        <v>0</v>
      </c>
      <c r="CQ1462" s="519">
        <v>0</v>
      </c>
      <c r="CR1462" s="519">
        <v>0</v>
      </c>
      <c r="CS1462" s="519">
        <v>0</v>
      </c>
      <c r="CT1462" s="519">
        <v>0</v>
      </c>
      <c r="CU1462" s="519">
        <v>0</v>
      </c>
      <c r="CV1462" s="519">
        <v>0</v>
      </c>
      <c r="CW1462" s="519">
        <v>0</v>
      </c>
      <c r="CX1462" s="519">
        <v>0</v>
      </c>
      <c r="CY1462" s="519">
        <v>0</v>
      </c>
      <c r="CZ1462" s="519">
        <v>0</v>
      </c>
      <c r="DA1462" s="519">
        <v>0</v>
      </c>
      <c r="DB1462" s="519">
        <v>0</v>
      </c>
      <c r="DC1462" s="519">
        <v>0</v>
      </c>
      <c r="DD1462" s="519">
        <v>0</v>
      </c>
      <c r="DE1462" s="519">
        <v>0</v>
      </c>
      <c r="DF1462" s="519">
        <v>0</v>
      </c>
      <c r="DG1462" s="519">
        <v>0</v>
      </c>
      <c r="DH1462" s="519">
        <v>0</v>
      </c>
      <c r="DI1462" s="519">
        <v>0</v>
      </c>
      <c r="DJ1462" s="519">
        <v>0</v>
      </c>
      <c r="DK1462" s="519">
        <v>0</v>
      </c>
      <c r="DL1462" s="519">
        <v>0</v>
      </c>
      <c r="DM1462" s="519">
        <v>0</v>
      </c>
      <c r="DN1462" s="519">
        <v>0</v>
      </c>
      <c r="DO1462" s="519">
        <v>0</v>
      </c>
      <c r="DP1462" s="519">
        <v>0</v>
      </c>
      <c r="DQ1462" s="519">
        <v>0</v>
      </c>
      <c r="DR1462" s="519">
        <v>0</v>
      </c>
      <c r="DS1462" s="519">
        <v>0</v>
      </c>
      <c r="DT1462" s="519">
        <v>0</v>
      </c>
      <c r="DU1462" s="519">
        <v>0</v>
      </c>
      <c r="DV1462" s="519">
        <v>0</v>
      </c>
      <c r="DW1462" s="519">
        <v>0</v>
      </c>
      <c r="DX1462" s="519">
        <v>0</v>
      </c>
    </row>
    <row r="1463" spans="2:128" hidden="1">
      <c r="B1463" s="519" t="s">
        <v>1061</v>
      </c>
      <c r="C1463" s="519"/>
      <c r="D1463" s="519"/>
      <c r="E1463" s="519"/>
      <c r="F1463" s="519">
        <v>1</v>
      </c>
      <c r="G1463" s="519"/>
      <c r="H1463" s="519">
        <v>16</v>
      </c>
      <c r="I1463" s="519">
        <v>1</v>
      </c>
      <c r="J1463" s="519" t="str">
        <f t="shared" si="68"/>
        <v>SDN15011601</v>
      </c>
      <c r="K1463" s="519">
        <v>635</v>
      </c>
      <c r="M1463" s="337"/>
      <c r="N1463" s="519" t="s">
        <v>1061</v>
      </c>
      <c r="O1463" s="519" t="s">
        <v>1060</v>
      </c>
      <c r="P1463" s="519">
        <v>9</v>
      </c>
      <c r="Q1463" s="183" t="str">
        <f t="shared" si="67"/>
        <v>SDN150209</v>
      </c>
      <c r="R1463" s="519">
        <v>10000</v>
      </c>
      <c r="S1463" s="519">
        <v>10000</v>
      </c>
      <c r="T1463" s="519">
        <v>10000</v>
      </c>
      <c r="U1463" s="519">
        <v>10000</v>
      </c>
      <c r="V1463" s="519">
        <v>10000</v>
      </c>
      <c r="W1463" s="519">
        <v>10000</v>
      </c>
      <c r="X1463" s="519">
        <v>10000</v>
      </c>
      <c r="Y1463" s="519">
        <v>10000</v>
      </c>
      <c r="Z1463" s="519">
        <v>10000</v>
      </c>
      <c r="AA1463" s="519">
        <v>10000</v>
      </c>
      <c r="AB1463" s="519">
        <v>10000</v>
      </c>
      <c r="AC1463" s="519">
        <v>10000</v>
      </c>
      <c r="AD1463" s="519">
        <v>10000</v>
      </c>
      <c r="AE1463" s="519">
        <v>10000</v>
      </c>
      <c r="AF1463" s="519">
        <v>10000</v>
      </c>
      <c r="AG1463" s="519">
        <v>10000</v>
      </c>
      <c r="AH1463" s="519">
        <v>10000</v>
      </c>
      <c r="AI1463" s="519">
        <v>10000</v>
      </c>
      <c r="AJ1463" s="519">
        <v>10000</v>
      </c>
      <c r="AK1463" s="519">
        <v>10000</v>
      </c>
      <c r="AL1463" s="519">
        <v>10000</v>
      </c>
      <c r="AM1463" s="519">
        <v>10000</v>
      </c>
      <c r="AN1463" s="519">
        <v>10000</v>
      </c>
      <c r="AO1463" s="519">
        <v>10000</v>
      </c>
      <c r="AP1463" s="519">
        <v>10000</v>
      </c>
      <c r="AQ1463" s="519">
        <v>10000</v>
      </c>
      <c r="AR1463" s="519">
        <v>10000</v>
      </c>
      <c r="AS1463" s="519">
        <v>10000</v>
      </c>
      <c r="AT1463" s="519">
        <v>10000</v>
      </c>
      <c r="AU1463" s="519">
        <v>10000</v>
      </c>
      <c r="AV1463" s="519">
        <v>0</v>
      </c>
      <c r="AW1463" s="519">
        <v>0</v>
      </c>
      <c r="AX1463" s="519">
        <v>0</v>
      </c>
      <c r="AY1463" s="519">
        <v>0</v>
      </c>
      <c r="AZ1463" s="519">
        <v>0</v>
      </c>
      <c r="BA1463" s="519">
        <v>0</v>
      </c>
      <c r="BB1463" s="519">
        <v>0</v>
      </c>
      <c r="BC1463" s="519">
        <v>0</v>
      </c>
      <c r="BD1463" s="519">
        <v>0</v>
      </c>
      <c r="BE1463" s="519">
        <v>0</v>
      </c>
      <c r="BF1463" s="519">
        <v>0</v>
      </c>
      <c r="BG1463" s="519">
        <v>0</v>
      </c>
      <c r="BH1463" s="519">
        <v>0</v>
      </c>
      <c r="BI1463" s="519">
        <v>0</v>
      </c>
      <c r="BJ1463" s="519">
        <v>0</v>
      </c>
      <c r="BK1463" s="519">
        <v>0</v>
      </c>
      <c r="BL1463" s="519">
        <v>0</v>
      </c>
      <c r="BM1463" s="519">
        <v>0</v>
      </c>
      <c r="BN1463" s="519">
        <v>0</v>
      </c>
      <c r="BO1463" s="519">
        <v>0</v>
      </c>
      <c r="BP1463" s="519">
        <v>0</v>
      </c>
      <c r="BQ1463" s="519">
        <v>0</v>
      </c>
      <c r="BR1463" s="519">
        <v>0</v>
      </c>
      <c r="BS1463" s="519">
        <v>0</v>
      </c>
      <c r="BT1463" s="519">
        <v>0</v>
      </c>
      <c r="BU1463" s="519">
        <v>0</v>
      </c>
      <c r="BV1463" s="519">
        <v>0</v>
      </c>
      <c r="BW1463" s="519">
        <v>0</v>
      </c>
      <c r="BX1463" s="519">
        <v>0</v>
      </c>
      <c r="BY1463" s="519">
        <v>0</v>
      </c>
      <c r="BZ1463" s="519">
        <v>0</v>
      </c>
      <c r="CA1463" s="519">
        <v>0</v>
      </c>
      <c r="CB1463" s="519">
        <v>0</v>
      </c>
      <c r="CC1463" s="519">
        <v>0</v>
      </c>
      <c r="CD1463" s="519">
        <v>0</v>
      </c>
      <c r="CE1463" s="519">
        <v>0</v>
      </c>
      <c r="CF1463" s="519">
        <v>0</v>
      </c>
      <c r="CG1463" s="519">
        <v>0</v>
      </c>
      <c r="CH1463" s="519">
        <v>0</v>
      </c>
      <c r="CI1463" s="519">
        <v>0</v>
      </c>
      <c r="CJ1463" s="519">
        <v>0</v>
      </c>
      <c r="CK1463" s="519">
        <v>0</v>
      </c>
      <c r="CL1463" s="519">
        <v>0</v>
      </c>
      <c r="CM1463" s="519">
        <v>0</v>
      </c>
      <c r="CN1463" s="519">
        <v>0</v>
      </c>
      <c r="CO1463" s="519">
        <v>0</v>
      </c>
      <c r="CP1463" s="519">
        <v>0</v>
      </c>
      <c r="CQ1463" s="519">
        <v>0</v>
      </c>
      <c r="CR1463" s="519">
        <v>0</v>
      </c>
      <c r="CS1463" s="519">
        <v>0</v>
      </c>
      <c r="CT1463" s="519">
        <v>0</v>
      </c>
      <c r="CU1463" s="519">
        <v>0</v>
      </c>
      <c r="CV1463" s="519">
        <v>0</v>
      </c>
      <c r="CW1463" s="519">
        <v>0</v>
      </c>
      <c r="CX1463" s="519">
        <v>0</v>
      </c>
      <c r="CY1463" s="519">
        <v>0</v>
      </c>
      <c r="CZ1463" s="519">
        <v>0</v>
      </c>
      <c r="DA1463" s="519">
        <v>0</v>
      </c>
      <c r="DB1463" s="519">
        <v>0</v>
      </c>
      <c r="DC1463" s="519">
        <v>0</v>
      </c>
      <c r="DD1463" s="519">
        <v>0</v>
      </c>
      <c r="DE1463" s="519">
        <v>0</v>
      </c>
      <c r="DF1463" s="519">
        <v>0</v>
      </c>
      <c r="DG1463" s="519">
        <v>0</v>
      </c>
      <c r="DH1463" s="519">
        <v>0</v>
      </c>
      <c r="DI1463" s="519">
        <v>0</v>
      </c>
      <c r="DJ1463" s="519">
        <v>0</v>
      </c>
      <c r="DK1463" s="519">
        <v>0</v>
      </c>
      <c r="DL1463" s="519">
        <v>0</v>
      </c>
      <c r="DM1463" s="519">
        <v>0</v>
      </c>
      <c r="DN1463" s="519">
        <v>0</v>
      </c>
      <c r="DO1463" s="519">
        <v>0</v>
      </c>
      <c r="DP1463" s="519">
        <v>0</v>
      </c>
      <c r="DQ1463" s="519">
        <v>0</v>
      </c>
      <c r="DR1463" s="519">
        <v>0</v>
      </c>
      <c r="DS1463" s="519">
        <v>0</v>
      </c>
      <c r="DT1463" s="519">
        <v>0</v>
      </c>
      <c r="DU1463" s="519">
        <v>0</v>
      </c>
      <c r="DV1463" s="519">
        <v>0</v>
      </c>
      <c r="DW1463" s="519">
        <v>0</v>
      </c>
      <c r="DX1463" s="519">
        <v>0</v>
      </c>
    </row>
    <row r="1464" spans="2:128" hidden="1">
      <c r="B1464" s="519" t="s">
        <v>1061</v>
      </c>
      <c r="C1464" s="519"/>
      <c r="D1464" s="519"/>
      <c r="E1464" s="519"/>
      <c r="F1464" s="519">
        <v>1</v>
      </c>
      <c r="G1464" s="519"/>
      <c r="H1464" s="519">
        <v>16</v>
      </c>
      <c r="I1464" s="519">
        <v>2</v>
      </c>
      <c r="J1464" s="519" t="str">
        <f t="shared" si="68"/>
        <v>SDN15011602</v>
      </c>
      <c r="K1464" s="519">
        <v>635</v>
      </c>
      <c r="M1464" s="337"/>
      <c r="N1464" s="519" t="s">
        <v>1061</v>
      </c>
      <c r="O1464" s="519" t="s">
        <v>1060</v>
      </c>
      <c r="P1464" s="519">
        <v>10</v>
      </c>
      <c r="Q1464" s="183" t="str">
        <f t="shared" si="67"/>
        <v>SDN150210</v>
      </c>
      <c r="R1464" s="519">
        <v>10000</v>
      </c>
      <c r="S1464" s="519">
        <v>10000</v>
      </c>
      <c r="T1464" s="519">
        <v>10000</v>
      </c>
      <c r="U1464" s="519">
        <v>10000</v>
      </c>
      <c r="V1464" s="519">
        <v>10000</v>
      </c>
      <c r="W1464" s="519">
        <v>10000</v>
      </c>
      <c r="X1464" s="519">
        <v>10000</v>
      </c>
      <c r="Y1464" s="519">
        <v>10000</v>
      </c>
      <c r="Z1464" s="519">
        <v>10000</v>
      </c>
      <c r="AA1464" s="519">
        <v>10000</v>
      </c>
      <c r="AB1464" s="519">
        <v>10000</v>
      </c>
      <c r="AC1464" s="519">
        <v>10000</v>
      </c>
      <c r="AD1464" s="519">
        <v>10000</v>
      </c>
      <c r="AE1464" s="519">
        <v>10000</v>
      </c>
      <c r="AF1464" s="519">
        <v>10000</v>
      </c>
      <c r="AG1464" s="519">
        <v>10000</v>
      </c>
      <c r="AH1464" s="519">
        <v>10000</v>
      </c>
      <c r="AI1464" s="519">
        <v>10000</v>
      </c>
      <c r="AJ1464" s="519">
        <v>10000</v>
      </c>
      <c r="AK1464" s="519">
        <v>10000</v>
      </c>
      <c r="AL1464" s="519">
        <v>10000</v>
      </c>
      <c r="AM1464" s="519">
        <v>10000</v>
      </c>
      <c r="AN1464" s="519">
        <v>10000</v>
      </c>
      <c r="AO1464" s="519">
        <v>10000</v>
      </c>
      <c r="AP1464" s="519">
        <v>10000</v>
      </c>
      <c r="AQ1464" s="519">
        <v>10000</v>
      </c>
      <c r="AR1464" s="519">
        <v>10000</v>
      </c>
      <c r="AS1464" s="519">
        <v>10000</v>
      </c>
      <c r="AT1464" s="519">
        <v>10000</v>
      </c>
      <c r="AU1464" s="519">
        <v>10000</v>
      </c>
      <c r="AV1464" s="519">
        <v>0</v>
      </c>
      <c r="AW1464" s="519">
        <v>0</v>
      </c>
      <c r="AX1464" s="519">
        <v>0</v>
      </c>
      <c r="AY1464" s="519">
        <v>0</v>
      </c>
      <c r="AZ1464" s="519">
        <v>0</v>
      </c>
      <c r="BA1464" s="519">
        <v>0</v>
      </c>
      <c r="BB1464" s="519">
        <v>0</v>
      </c>
      <c r="BC1464" s="519">
        <v>0</v>
      </c>
      <c r="BD1464" s="519">
        <v>0</v>
      </c>
      <c r="BE1464" s="519">
        <v>0</v>
      </c>
      <c r="BF1464" s="519">
        <v>0</v>
      </c>
      <c r="BG1464" s="519">
        <v>0</v>
      </c>
      <c r="BH1464" s="519">
        <v>0</v>
      </c>
      <c r="BI1464" s="519">
        <v>0</v>
      </c>
      <c r="BJ1464" s="519">
        <v>0</v>
      </c>
      <c r="BK1464" s="519">
        <v>0</v>
      </c>
      <c r="BL1464" s="519">
        <v>0</v>
      </c>
      <c r="BM1464" s="519">
        <v>0</v>
      </c>
      <c r="BN1464" s="519">
        <v>0</v>
      </c>
      <c r="BO1464" s="519">
        <v>0</v>
      </c>
      <c r="BP1464" s="519">
        <v>0</v>
      </c>
      <c r="BQ1464" s="519">
        <v>0</v>
      </c>
      <c r="BR1464" s="519">
        <v>0</v>
      </c>
      <c r="BS1464" s="519">
        <v>0</v>
      </c>
      <c r="BT1464" s="519">
        <v>0</v>
      </c>
      <c r="BU1464" s="519">
        <v>0</v>
      </c>
      <c r="BV1464" s="519">
        <v>0</v>
      </c>
      <c r="BW1464" s="519">
        <v>0</v>
      </c>
      <c r="BX1464" s="519">
        <v>0</v>
      </c>
      <c r="BY1464" s="519">
        <v>0</v>
      </c>
      <c r="BZ1464" s="519">
        <v>0</v>
      </c>
      <c r="CA1464" s="519">
        <v>0</v>
      </c>
      <c r="CB1464" s="519">
        <v>0</v>
      </c>
      <c r="CC1464" s="519">
        <v>0</v>
      </c>
      <c r="CD1464" s="519">
        <v>0</v>
      </c>
      <c r="CE1464" s="519">
        <v>0</v>
      </c>
      <c r="CF1464" s="519">
        <v>0</v>
      </c>
      <c r="CG1464" s="519">
        <v>0</v>
      </c>
      <c r="CH1464" s="519">
        <v>0</v>
      </c>
      <c r="CI1464" s="519">
        <v>0</v>
      </c>
      <c r="CJ1464" s="519">
        <v>0</v>
      </c>
      <c r="CK1464" s="519">
        <v>0</v>
      </c>
      <c r="CL1464" s="519">
        <v>0</v>
      </c>
      <c r="CM1464" s="519">
        <v>0</v>
      </c>
      <c r="CN1464" s="519">
        <v>0</v>
      </c>
      <c r="CO1464" s="519">
        <v>0</v>
      </c>
      <c r="CP1464" s="519">
        <v>0</v>
      </c>
      <c r="CQ1464" s="519">
        <v>0</v>
      </c>
      <c r="CR1464" s="519">
        <v>0</v>
      </c>
      <c r="CS1464" s="519">
        <v>0</v>
      </c>
      <c r="CT1464" s="519">
        <v>0</v>
      </c>
      <c r="CU1464" s="519">
        <v>0</v>
      </c>
      <c r="CV1464" s="519">
        <v>0</v>
      </c>
      <c r="CW1464" s="519">
        <v>0</v>
      </c>
      <c r="CX1464" s="519">
        <v>0</v>
      </c>
      <c r="CY1464" s="519">
        <v>0</v>
      </c>
      <c r="CZ1464" s="519">
        <v>0</v>
      </c>
      <c r="DA1464" s="519">
        <v>0</v>
      </c>
      <c r="DB1464" s="519">
        <v>0</v>
      </c>
      <c r="DC1464" s="519">
        <v>0</v>
      </c>
      <c r="DD1464" s="519">
        <v>0</v>
      </c>
      <c r="DE1464" s="519">
        <v>0</v>
      </c>
      <c r="DF1464" s="519">
        <v>0</v>
      </c>
      <c r="DG1464" s="519">
        <v>0</v>
      </c>
      <c r="DH1464" s="519">
        <v>0</v>
      </c>
      <c r="DI1464" s="519">
        <v>0</v>
      </c>
      <c r="DJ1464" s="519">
        <v>0</v>
      </c>
      <c r="DK1464" s="519">
        <v>0</v>
      </c>
      <c r="DL1464" s="519">
        <v>0</v>
      </c>
      <c r="DM1464" s="519">
        <v>0</v>
      </c>
      <c r="DN1464" s="519">
        <v>0</v>
      </c>
      <c r="DO1464" s="519">
        <v>0</v>
      </c>
      <c r="DP1464" s="519">
        <v>0</v>
      </c>
      <c r="DQ1464" s="519">
        <v>0</v>
      </c>
      <c r="DR1464" s="519">
        <v>0</v>
      </c>
      <c r="DS1464" s="519">
        <v>0</v>
      </c>
      <c r="DT1464" s="519">
        <v>0</v>
      </c>
      <c r="DU1464" s="519">
        <v>0</v>
      </c>
      <c r="DV1464" s="519">
        <v>0</v>
      </c>
      <c r="DW1464" s="519">
        <v>0</v>
      </c>
      <c r="DX1464" s="519">
        <v>0</v>
      </c>
    </row>
    <row r="1465" spans="2:128" hidden="1">
      <c r="B1465" s="519" t="s">
        <v>1061</v>
      </c>
      <c r="C1465" s="519"/>
      <c r="D1465" s="519"/>
      <c r="E1465" s="519"/>
      <c r="F1465" s="519">
        <v>1</v>
      </c>
      <c r="G1465" s="519"/>
      <c r="H1465" s="519">
        <v>16</v>
      </c>
      <c r="I1465" s="519">
        <v>3</v>
      </c>
      <c r="J1465" s="519" t="str">
        <f t="shared" si="68"/>
        <v>SDN15011603</v>
      </c>
      <c r="K1465" s="519">
        <v>635</v>
      </c>
      <c r="M1465" s="337"/>
      <c r="N1465" s="519" t="s">
        <v>1061</v>
      </c>
      <c r="O1465" s="519" t="s">
        <v>1060</v>
      </c>
      <c r="P1465" s="519">
        <v>11</v>
      </c>
      <c r="Q1465" s="183" t="str">
        <f t="shared" si="67"/>
        <v>SDN150211</v>
      </c>
      <c r="R1465" s="519">
        <v>10000</v>
      </c>
      <c r="S1465" s="519">
        <v>10000</v>
      </c>
      <c r="T1465" s="519">
        <v>10000</v>
      </c>
      <c r="U1465" s="519">
        <v>10000</v>
      </c>
      <c r="V1465" s="519">
        <v>10000</v>
      </c>
      <c r="W1465" s="519">
        <v>10000</v>
      </c>
      <c r="X1465" s="519">
        <v>10000</v>
      </c>
      <c r="Y1465" s="519">
        <v>10000</v>
      </c>
      <c r="Z1465" s="519">
        <v>10000</v>
      </c>
      <c r="AA1465" s="519">
        <v>10000</v>
      </c>
      <c r="AB1465" s="519">
        <v>10000</v>
      </c>
      <c r="AC1465" s="519">
        <v>10000</v>
      </c>
      <c r="AD1465" s="519">
        <v>10000</v>
      </c>
      <c r="AE1465" s="519">
        <v>10000</v>
      </c>
      <c r="AF1465" s="519">
        <v>10000</v>
      </c>
      <c r="AG1465" s="519">
        <v>10000</v>
      </c>
      <c r="AH1465" s="519">
        <v>10000</v>
      </c>
      <c r="AI1465" s="519">
        <v>10000</v>
      </c>
      <c r="AJ1465" s="519">
        <v>10000</v>
      </c>
      <c r="AK1465" s="519">
        <v>10000</v>
      </c>
      <c r="AL1465" s="519">
        <v>10000</v>
      </c>
      <c r="AM1465" s="519">
        <v>10000</v>
      </c>
      <c r="AN1465" s="519">
        <v>10000</v>
      </c>
      <c r="AO1465" s="519">
        <v>10000</v>
      </c>
      <c r="AP1465" s="519">
        <v>10000</v>
      </c>
      <c r="AQ1465" s="519">
        <v>10000</v>
      </c>
      <c r="AR1465" s="519">
        <v>10000</v>
      </c>
      <c r="AS1465" s="519">
        <v>10000</v>
      </c>
      <c r="AT1465" s="519">
        <v>10000</v>
      </c>
      <c r="AU1465" s="519">
        <v>10000</v>
      </c>
      <c r="AV1465" s="519">
        <v>0</v>
      </c>
      <c r="AW1465" s="519">
        <v>0</v>
      </c>
      <c r="AX1465" s="519">
        <v>0</v>
      </c>
      <c r="AY1465" s="519">
        <v>0</v>
      </c>
      <c r="AZ1465" s="519">
        <v>0</v>
      </c>
      <c r="BA1465" s="519">
        <v>0</v>
      </c>
      <c r="BB1465" s="519">
        <v>0</v>
      </c>
      <c r="BC1465" s="519">
        <v>0</v>
      </c>
      <c r="BD1465" s="519">
        <v>0</v>
      </c>
      <c r="BE1465" s="519">
        <v>0</v>
      </c>
      <c r="BF1465" s="519">
        <v>0</v>
      </c>
      <c r="BG1465" s="519">
        <v>0</v>
      </c>
      <c r="BH1465" s="519">
        <v>0</v>
      </c>
      <c r="BI1465" s="519">
        <v>0</v>
      </c>
      <c r="BJ1465" s="519">
        <v>0</v>
      </c>
      <c r="BK1465" s="519">
        <v>0</v>
      </c>
      <c r="BL1465" s="519">
        <v>0</v>
      </c>
      <c r="BM1465" s="519">
        <v>0</v>
      </c>
      <c r="BN1465" s="519">
        <v>0</v>
      </c>
      <c r="BO1465" s="519">
        <v>0</v>
      </c>
      <c r="BP1465" s="519">
        <v>0</v>
      </c>
      <c r="BQ1465" s="519">
        <v>0</v>
      </c>
      <c r="BR1465" s="519">
        <v>0</v>
      </c>
      <c r="BS1465" s="519">
        <v>0</v>
      </c>
      <c r="BT1465" s="519">
        <v>0</v>
      </c>
      <c r="BU1465" s="519">
        <v>0</v>
      </c>
      <c r="BV1465" s="519">
        <v>0</v>
      </c>
      <c r="BW1465" s="519">
        <v>0</v>
      </c>
      <c r="BX1465" s="519">
        <v>0</v>
      </c>
      <c r="BY1465" s="519">
        <v>0</v>
      </c>
      <c r="BZ1465" s="519">
        <v>0</v>
      </c>
      <c r="CA1465" s="519">
        <v>0</v>
      </c>
      <c r="CB1465" s="519">
        <v>0</v>
      </c>
      <c r="CC1465" s="519">
        <v>0</v>
      </c>
      <c r="CD1465" s="519">
        <v>0</v>
      </c>
      <c r="CE1465" s="519">
        <v>0</v>
      </c>
      <c r="CF1465" s="519">
        <v>0</v>
      </c>
      <c r="CG1465" s="519">
        <v>0</v>
      </c>
      <c r="CH1465" s="519">
        <v>0</v>
      </c>
      <c r="CI1465" s="519">
        <v>0</v>
      </c>
      <c r="CJ1465" s="519">
        <v>0</v>
      </c>
      <c r="CK1465" s="519">
        <v>0</v>
      </c>
      <c r="CL1465" s="519">
        <v>0</v>
      </c>
      <c r="CM1465" s="519">
        <v>0</v>
      </c>
      <c r="CN1465" s="519">
        <v>0</v>
      </c>
      <c r="CO1465" s="519">
        <v>0</v>
      </c>
      <c r="CP1465" s="519">
        <v>0</v>
      </c>
      <c r="CQ1465" s="519">
        <v>0</v>
      </c>
      <c r="CR1465" s="519">
        <v>0</v>
      </c>
      <c r="CS1465" s="519">
        <v>0</v>
      </c>
      <c r="CT1465" s="519">
        <v>0</v>
      </c>
      <c r="CU1465" s="519">
        <v>0</v>
      </c>
      <c r="CV1465" s="519">
        <v>0</v>
      </c>
      <c r="CW1465" s="519">
        <v>0</v>
      </c>
      <c r="CX1465" s="519">
        <v>0</v>
      </c>
      <c r="CY1465" s="519">
        <v>0</v>
      </c>
      <c r="CZ1465" s="519">
        <v>0</v>
      </c>
      <c r="DA1465" s="519">
        <v>0</v>
      </c>
      <c r="DB1465" s="519">
        <v>0</v>
      </c>
      <c r="DC1465" s="519">
        <v>0</v>
      </c>
      <c r="DD1465" s="519">
        <v>0</v>
      </c>
      <c r="DE1465" s="519">
        <v>0</v>
      </c>
      <c r="DF1465" s="519">
        <v>0</v>
      </c>
      <c r="DG1465" s="519">
        <v>0</v>
      </c>
      <c r="DH1465" s="519">
        <v>0</v>
      </c>
      <c r="DI1465" s="519">
        <v>0</v>
      </c>
      <c r="DJ1465" s="519">
        <v>0</v>
      </c>
      <c r="DK1465" s="519">
        <v>0</v>
      </c>
      <c r="DL1465" s="519">
        <v>0</v>
      </c>
      <c r="DM1465" s="519">
        <v>0</v>
      </c>
      <c r="DN1465" s="519">
        <v>0</v>
      </c>
      <c r="DO1465" s="519">
        <v>0</v>
      </c>
      <c r="DP1465" s="519">
        <v>0</v>
      </c>
      <c r="DQ1465" s="519">
        <v>0</v>
      </c>
      <c r="DR1465" s="519">
        <v>0</v>
      </c>
      <c r="DS1465" s="519">
        <v>0</v>
      </c>
      <c r="DT1465" s="519">
        <v>0</v>
      </c>
      <c r="DU1465" s="519">
        <v>0</v>
      </c>
      <c r="DV1465" s="519">
        <v>0</v>
      </c>
      <c r="DW1465" s="519">
        <v>0</v>
      </c>
      <c r="DX1465" s="519">
        <v>0</v>
      </c>
    </row>
    <row r="1466" spans="2:128" hidden="1">
      <c r="B1466" s="519" t="s">
        <v>1061</v>
      </c>
      <c r="C1466" s="519"/>
      <c r="D1466" s="519"/>
      <c r="E1466" s="519"/>
      <c r="F1466" s="519">
        <v>1</v>
      </c>
      <c r="G1466" s="519"/>
      <c r="H1466" s="519">
        <v>16</v>
      </c>
      <c r="I1466" s="519">
        <v>4</v>
      </c>
      <c r="J1466" s="519" t="str">
        <f t="shared" si="68"/>
        <v>SDN15011604</v>
      </c>
      <c r="K1466" s="519">
        <v>635</v>
      </c>
      <c r="M1466" s="337"/>
      <c r="N1466" s="519" t="s">
        <v>1061</v>
      </c>
      <c r="O1466" s="519" t="s">
        <v>1060</v>
      </c>
      <c r="P1466" s="519">
        <v>12</v>
      </c>
      <c r="Q1466" s="183" t="str">
        <f t="shared" ref="Q1466:Q1529" si="69">N1466&amp;TEXT(O1466,"00")&amp;TEXT(P1466,"00")</f>
        <v>SDN150212</v>
      </c>
      <c r="R1466" s="519">
        <v>10000</v>
      </c>
      <c r="S1466" s="519">
        <v>10000</v>
      </c>
      <c r="T1466" s="519">
        <v>10000</v>
      </c>
      <c r="U1466" s="519">
        <v>10000</v>
      </c>
      <c r="V1466" s="519">
        <v>10000</v>
      </c>
      <c r="W1466" s="519">
        <v>10000</v>
      </c>
      <c r="X1466" s="519">
        <v>10000</v>
      </c>
      <c r="Y1466" s="519">
        <v>10000</v>
      </c>
      <c r="Z1466" s="519">
        <v>10000</v>
      </c>
      <c r="AA1466" s="519">
        <v>10000</v>
      </c>
      <c r="AB1466" s="519">
        <v>10000</v>
      </c>
      <c r="AC1466" s="519">
        <v>10000</v>
      </c>
      <c r="AD1466" s="519">
        <v>10000</v>
      </c>
      <c r="AE1466" s="519">
        <v>10000</v>
      </c>
      <c r="AF1466" s="519">
        <v>10000</v>
      </c>
      <c r="AG1466" s="519">
        <v>10000</v>
      </c>
      <c r="AH1466" s="519">
        <v>10000</v>
      </c>
      <c r="AI1466" s="519">
        <v>10000</v>
      </c>
      <c r="AJ1466" s="519">
        <v>10000</v>
      </c>
      <c r="AK1466" s="519">
        <v>10000</v>
      </c>
      <c r="AL1466" s="519">
        <v>10000</v>
      </c>
      <c r="AM1466" s="519">
        <v>10000</v>
      </c>
      <c r="AN1466" s="519">
        <v>10000</v>
      </c>
      <c r="AO1466" s="519">
        <v>10000</v>
      </c>
      <c r="AP1466" s="519">
        <v>10000</v>
      </c>
      <c r="AQ1466" s="519">
        <v>10000</v>
      </c>
      <c r="AR1466" s="519">
        <v>10000</v>
      </c>
      <c r="AS1466" s="519">
        <v>10000</v>
      </c>
      <c r="AT1466" s="519">
        <v>10000</v>
      </c>
      <c r="AU1466" s="519">
        <v>10000</v>
      </c>
      <c r="AV1466" s="519">
        <v>0</v>
      </c>
      <c r="AW1466" s="519">
        <v>0</v>
      </c>
      <c r="AX1466" s="519">
        <v>0</v>
      </c>
      <c r="AY1466" s="519">
        <v>0</v>
      </c>
      <c r="AZ1466" s="519">
        <v>0</v>
      </c>
      <c r="BA1466" s="519">
        <v>0</v>
      </c>
      <c r="BB1466" s="519">
        <v>0</v>
      </c>
      <c r="BC1466" s="519">
        <v>0</v>
      </c>
      <c r="BD1466" s="519">
        <v>0</v>
      </c>
      <c r="BE1466" s="519">
        <v>0</v>
      </c>
      <c r="BF1466" s="519">
        <v>0</v>
      </c>
      <c r="BG1466" s="519">
        <v>0</v>
      </c>
      <c r="BH1466" s="519">
        <v>0</v>
      </c>
      <c r="BI1466" s="519">
        <v>0</v>
      </c>
      <c r="BJ1466" s="519">
        <v>0</v>
      </c>
      <c r="BK1466" s="519">
        <v>0</v>
      </c>
      <c r="BL1466" s="519">
        <v>0</v>
      </c>
      <c r="BM1466" s="519">
        <v>0</v>
      </c>
      <c r="BN1466" s="519">
        <v>0</v>
      </c>
      <c r="BO1466" s="519">
        <v>0</v>
      </c>
      <c r="BP1466" s="519">
        <v>0</v>
      </c>
      <c r="BQ1466" s="519">
        <v>0</v>
      </c>
      <c r="BR1466" s="519">
        <v>0</v>
      </c>
      <c r="BS1466" s="519">
        <v>0</v>
      </c>
      <c r="BT1466" s="519">
        <v>0</v>
      </c>
      <c r="BU1466" s="519">
        <v>0</v>
      </c>
      <c r="BV1466" s="519">
        <v>0</v>
      </c>
      <c r="BW1466" s="519">
        <v>0</v>
      </c>
      <c r="BX1466" s="519">
        <v>0</v>
      </c>
      <c r="BY1466" s="519">
        <v>0</v>
      </c>
      <c r="BZ1466" s="519">
        <v>0</v>
      </c>
      <c r="CA1466" s="519">
        <v>0</v>
      </c>
      <c r="CB1466" s="519">
        <v>0</v>
      </c>
      <c r="CC1466" s="519">
        <v>0</v>
      </c>
      <c r="CD1466" s="519">
        <v>0</v>
      </c>
      <c r="CE1466" s="519">
        <v>0</v>
      </c>
      <c r="CF1466" s="519">
        <v>0</v>
      </c>
      <c r="CG1466" s="519">
        <v>0</v>
      </c>
      <c r="CH1466" s="519">
        <v>0</v>
      </c>
      <c r="CI1466" s="519">
        <v>0</v>
      </c>
      <c r="CJ1466" s="519">
        <v>0</v>
      </c>
      <c r="CK1466" s="519">
        <v>0</v>
      </c>
      <c r="CL1466" s="519">
        <v>0</v>
      </c>
      <c r="CM1466" s="519">
        <v>0</v>
      </c>
      <c r="CN1466" s="519">
        <v>0</v>
      </c>
      <c r="CO1466" s="519">
        <v>0</v>
      </c>
      <c r="CP1466" s="519">
        <v>0</v>
      </c>
      <c r="CQ1466" s="519">
        <v>0</v>
      </c>
      <c r="CR1466" s="519">
        <v>0</v>
      </c>
      <c r="CS1466" s="519">
        <v>0</v>
      </c>
      <c r="CT1466" s="519">
        <v>0</v>
      </c>
      <c r="CU1466" s="519">
        <v>0</v>
      </c>
      <c r="CV1466" s="519">
        <v>0</v>
      </c>
      <c r="CW1466" s="519">
        <v>0</v>
      </c>
      <c r="CX1466" s="519">
        <v>0</v>
      </c>
      <c r="CY1466" s="519">
        <v>0</v>
      </c>
      <c r="CZ1466" s="519">
        <v>0</v>
      </c>
      <c r="DA1466" s="519">
        <v>0</v>
      </c>
      <c r="DB1466" s="519">
        <v>0</v>
      </c>
      <c r="DC1466" s="519">
        <v>0</v>
      </c>
      <c r="DD1466" s="519">
        <v>0</v>
      </c>
      <c r="DE1466" s="519">
        <v>0</v>
      </c>
      <c r="DF1466" s="519">
        <v>0</v>
      </c>
      <c r="DG1466" s="519">
        <v>0</v>
      </c>
      <c r="DH1466" s="519">
        <v>0</v>
      </c>
      <c r="DI1466" s="519">
        <v>0</v>
      </c>
      <c r="DJ1466" s="519">
        <v>0</v>
      </c>
      <c r="DK1466" s="519">
        <v>0</v>
      </c>
      <c r="DL1466" s="519">
        <v>0</v>
      </c>
      <c r="DM1466" s="519">
        <v>0</v>
      </c>
      <c r="DN1466" s="519">
        <v>0</v>
      </c>
      <c r="DO1466" s="519">
        <v>0</v>
      </c>
      <c r="DP1466" s="519">
        <v>0</v>
      </c>
      <c r="DQ1466" s="519">
        <v>0</v>
      </c>
      <c r="DR1466" s="519">
        <v>0</v>
      </c>
      <c r="DS1466" s="519">
        <v>0</v>
      </c>
      <c r="DT1466" s="519">
        <v>0</v>
      </c>
      <c r="DU1466" s="519">
        <v>0</v>
      </c>
      <c r="DV1466" s="519">
        <v>0</v>
      </c>
      <c r="DW1466" s="519">
        <v>0</v>
      </c>
      <c r="DX1466" s="519">
        <v>0</v>
      </c>
    </row>
    <row r="1467" spans="2:128" hidden="1">
      <c r="B1467" s="519" t="s">
        <v>1061</v>
      </c>
      <c r="C1467" s="519"/>
      <c r="D1467" s="519"/>
      <c r="E1467" s="519"/>
      <c r="F1467" s="519">
        <v>1</v>
      </c>
      <c r="G1467" s="519"/>
      <c r="H1467" s="519">
        <v>16</v>
      </c>
      <c r="I1467" s="519">
        <v>5</v>
      </c>
      <c r="J1467" s="519" t="str">
        <f t="shared" si="68"/>
        <v>SDN15011605</v>
      </c>
      <c r="K1467" s="519">
        <v>635</v>
      </c>
      <c r="M1467" s="337"/>
      <c r="N1467" s="519" t="s">
        <v>1061</v>
      </c>
      <c r="O1467" s="519" t="s">
        <v>1060</v>
      </c>
      <c r="P1467" s="519">
        <v>13</v>
      </c>
      <c r="Q1467" s="183" t="str">
        <f t="shared" si="69"/>
        <v>SDN150213</v>
      </c>
      <c r="R1467" s="519">
        <v>10000</v>
      </c>
      <c r="S1467" s="519">
        <v>10000</v>
      </c>
      <c r="T1467" s="519">
        <v>10000</v>
      </c>
      <c r="U1467" s="519">
        <v>10000</v>
      </c>
      <c r="V1467" s="519">
        <v>10000</v>
      </c>
      <c r="W1467" s="519">
        <v>10000</v>
      </c>
      <c r="X1467" s="519">
        <v>10000</v>
      </c>
      <c r="Y1467" s="519">
        <v>10000</v>
      </c>
      <c r="Z1467" s="519">
        <v>10000</v>
      </c>
      <c r="AA1467" s="519">
        <v>10000</v>
      </c>
      <c r="AB1467" s="519">
        <v>10000</v>
      </c>
      <c r="AC1467" s="519">
        <v>10000</v>
      </c>
      <c r="AD1467" s="519">
        <v>10000</v>
      </c>
      <c r="AE1467" s="519">
        <v>10000</v>
      </c>
      <c r="AF1467" s="519">
        <v>10000</v>
      </c>
      <c r="AG1467" s="519">
        <v>10000</v>
      </c>
      <c r="AH1467" s="519">
        <v>10000</v>
      </c>
      <c r="AI1467" s="519">
        <v>10000</v>
      </c>
      <c r="AJ1467" s="519">
        <v>10000</v>
      </c>
      <c r="AK1467" s="519">
        <v>10000</v>
      </c>
      <c r="AL1467" s="519">
        <v>10000</v>
      </c>
      <c r="AM1467" s="519">
        <v>10000</v>
      </c>
      <c r="AN1467" s="519">
        <v>10000</v>
      </c>
      <c r="AO1467" s="519">
        <v>10000</v>
      </c>
      <c r="AP1467" s="519">
        <v>10000</v>
      </c>
      <c r="AQ1467" s="519">
        <v>10000</v>
      </c>
      <c r="AR1467" s="519">
        <v>10000</v>
      </c>
      <c r="AS1467" s="519">
        <v>10000</v>
      </c>
      <c r="AT1467" s="519">
        <v>10000</v>
      </c>
      <c r="AU1467" s="519">
        <v>10000</v>
      </c>
      <c r="AV1467" s="519">
        <v>0</v>
      </c>
      <c r="AW1467" s="519">
        <v>0</v>
      </c>
      <c r="AX1467" s="519">
        <v>0</v>
      </c>
      <c r="AY1467" s="519">
        <v>0</v>
      </c>
      <c r="AZ1467" s="519">
        <v>0</v>
      </c>
      <c r="BA1467" s="519">
        <v>0</v>
      </c>
      <c r="BB1467" s="519">
        <v>0</v>
      </c>
      <c r="BC1467" s="519">
        <v>0</v>
      </c>
      <c r="BD1467" s="519">
        <v>0</v>
      </c>
      <c r="BE1467" s="519">
        <v>0</v>
      </c>
      <c r="BF1467" s="519">
        <v>0</v>
      </c>
      <c r="BG1467" s="519">
        <v>0</v>
      </c>
      <c r="BH1467" s="519">
        <v>0</v>
      </c>
      <c r="BI1467" s="519">
        <v>0</v>
      </c>
      <c r="BJ1467" s="519">
        <v>0</v>
      </c>
      <c r="BK1467" s="519">
        <v>0</v>
      </c>
      <c r="BL1467" s="519">
        <v>0</v>
      </c>
      <c r="BM1467" s="519">
        <v>0</v>
      </c>
      <c r="BN1467" s="519">
        <v>0</v>
      </c>
      <c r="BO1467" s="519">
        <v>0</v>
      </c>
      <c r="BP1467" s="519">
        <v>0</v>
      </c>
      <c r="BQ1467" s="519">
        <v>0</v>
      </c>
      <c r="BR1467" s="519">
        <v>0</v>
      </c>
      <c r="BS1467" s="519">
        <v>0</v>
      </c>
      <c r="BT1467" s="519">
        <v>0</v>
      </c>
      <c r="BU1467" s="519">
        <v>0</v>
      </c>
      <c r="BV1467" s="519">
        <v>0</v>
      </c>
      <c r="BW1467" s="519">
        <v>0</v>
      </c>
      <c r="BX1467" s="519">
        <v>0</v>
      </c>
      <c r="BY1467" s="519">
        <v>0</v>
      </c>
      <c r="BZ1467" s="519">
        <v>0</v>
      </c>
      <c r="CA1467" s="519">
        <v>0</v>
      </c>
      <c r="CB1467" s="519">
        <v>0</v>
      </c>
      <c r="CC1467" s="519">
        <v>0</v>
      </c>
      <c r="CD1467" s="519">
        <v>0</v>
      </c>
      <c r="CE1467" s="519">
        <v>0</v>
      </c>
      <c r="CF1467" s="519">
        <v>0</v>
      </c>
      <c r="CG1467" s="519">
        <v>0</v>
      </c>
      <c r="CH1467" s="519">
        <v>0</v>
      </c>
      <c r="CI1467" s="519">
        <v>0</v>
      </c>
      <c r="CJ1467" s="519">
        <v>0</v>
      </c>
      <c r="CK1467" s="519">
        <v>0</v>
      </c>
      <c r="CL1467" s="519">
        <v>0</v>
      </c>
      <c r="CM1467" s="519">
        <v>0</v>
      </c>
      <c r="CN1467" s="519">
        <v>0</v>
      </c>
      <c r="CO1467" s="519">
        <v>0</v>
      </c>
      <c r="CP1467" s="519">
        <v>0</v>
      </c>
      <c r="CQ1467" s="519">
        <v>0</v>
      </c>
      <c r="CR1467" s="519">
        <v>0</v>
      </c>
      <c r="CS1467" s="519">
        <v>0</v>
      </c>
      <c r="CT1467" s="519">
        <v>0</v>
      </c>
      <c r="CU1467" s="519">
        <v>0</v>
      </c>
      <c r="CV1467" s="519">
        <v>0</v>
      </c>
      <c r="CW1467" s="519">
        <v>0</v>
      </c>
      <c r="CX1467" s="519">
        <v>0</v>
      </c>
      <c r="CY1467" s="519">
        <v>0</v>
      </c>
      <c r="CZ1467" s="519">
        <v>0</v>
      </c>
      <c r="DA1467" s="519">
        <v>0</v>
      </c>
      <c r="DB1467" s="519">
        <v>0</v>
      </c>
      <c r="DC1467" s="519">
        <v>0</v>
      </c>
      <c r="DD1467" s="519">
        <v>0</v>
      </c>
      <c r="DE1467" s="519">
        <v>0</v>
      </c>
      <c r="DF1467" s="519">
        <v>0</v>
      </c>
      <c r="DG1467" s="519">
        <v>0</v>
      </c>
      <c r="DH1467" s="519">
        <v>0</v>
      </c>
      <c r="DI1467" s="519">
        <v>0</v>
      </c>
      <c r="DJ1467" s="519">
        <v>0</v>
      </c>
      <c r="DK1467" s="519">
        <v>0</v>
      </c>
      <c r="DL1467" s="519">
        <v>0</v>
      </c>
      <c r="DM1467" s="519">
        <v>0</v>
      </c>
      <c r="DN1467" s="519">
        <v>0</v>
      </c>
      <c r="DO1467" s="519">
        <v>0</v>
      </c>
      <c r="DP1467" s="519">
        <v>0</v>
      </c>
      <c r="DQ1467" s="519">
        <v>0</v>
      </c>
      <c r="DR1467" s="519">
        <v>0</v>
      </c>
      <c r="DS1467" s="519">
        <v>0</v>
      </c>
      <c r="DT1467" s="519">
        <v>0</v>
      </c>
      <c r="DU1467" s="519">
        <v>0</v>
      </c>
      <c r="DV1467" s="519">
        <v>0</v>
      </c>
      <c r="DW1467" s="519">
        <v>0</v>
      </c>
      <c r="DX1467" s="519">
        <v>0</v>
      </c>
    </row>
    <row r="1468" spans="2:128" hidden="1">
      <c r="B1468" s="519" t="s">
        <v>1061</v>
      </c>
      <c r="C1468" s="519"/>
      <c r="D1468" s="519"/>
      <c r="E1468" s="519"/>
      <c r="F1468" s="519">
        <v>1</v>
      </c>
      <c r="G1468" s="519"/>
      <c r="H1468" s="519">
        <v>16</v>
      </c>
      <c r="I1468" s="519">
        <v>6</v>
      </c>
      <c r="J1468" s="519" t="str">
        <f t="shared" si="68"/>
        <v>SDN15011606</v>
      </c>
      <c r="K1468" s="519">
        <v>635</v>
      </c>
      <c r="M1468" s="337"/>
      <c r="N1468" s="519" t="s">
        <v>1061</v>
      </c>
      <c r="O1468" s="519" t="s">
        <v>1060</v>
      </c>
      <c r="P1468" s="519">
        <v>14</v>
      </c>
      <c r="Q1468" s="183" t="str">
        <f t="shared" si="69"/>
        <v>SDN150214</v>
      </c>
      <c r="R1468" s="519">
        <v>10000</v>
      </c>
      <c r="S1468" s="519">
        <v>10000</v>
      </c>
      <c r="T1468" s="519">
        <v>10000</v>
      </c>
      <c r="U1468" s="519">
        <v>10000</v>
      </c>
      <c r="V1468" s="519">
        <v>10000</v>
      </c>
      <c r="W1468" s="519">
        <v>10000</v>
      </c>
      <c r="X1468" s="519">
        <v>10000</v>
      </c>
      <c r="Y1468" s="519">
        <v>10000</v>
      </c>
      <c r="Z1468" s="519">
        <v>10000</v>
      </c>
      <c r="AA1468" s="519">
        <v>10000</v>
      </c>
      <c r="AB1468" s="519">
        <v>10000</v>
      </c>
      <c r="AC1468" s="519">
        <v>10000</v>
      </c>
      <c r="AD1468" s="519">
        <v>10000</v>
      </c>
      <c r="AE1468" s="519">
        <v>10000</v>
      </c>
      <c r="AF1468" s="519">
        <v>10000</v>
      </c>
      <c r="AG1468" s="519">
        <v>10000</v>
      </c>
      <c r="AH1468" s="519">
        <v>10000</v>
      </c>
      <c r="AI1468" s="519">
        <v>10000</v>
      </c>
      <c r="AJ1468" s="519">
        <v>10000</v>
      </c>
      <c r="AK1468" s="519">
        <v>10000</v>
      </c>
      <c r="AL1468" s="519">
        <v>10000</v>
      </c>
      <c r="AM1468" s="519">
        <v>10000</v>
      </c>
      <c r="AN1468" s="519">
        <v>10000</v>
      </c>
      <c r="AO1468" s="519">
        <v>10000</v>
      </c>
      <c r="AP1468" s="519">
        <v>10000</v>
      </c>
      <c r="AQ1468" s="519">
        <v>10000</v>
      </c>
      <c r="AR1468" s="519">
        <v>10000</v>
      </c>
      <c r="AS1468" s="519">
        <v>10000</v>
      </c>
      <c r="AT1468" s="519">
        <v>10000</v>
      </c>
      <c r="AU1468" s="519">
        <v>10000</v>
      </c>
      <c r="AV1468" s="519">
        <v>0</v>
      </c>
      <c r="AW1468" s="519">
        <v>0</v>
      </c>
      <c r="AX1468" s="519">
        <v>0</v>
      </c>
      <c r="AY1468" s="519">
        <v>0</v>
      </c>
      <c r="AZ1468" s="519">
        <v>0</v>
      </c>
      <c r="BA1468" s="519">
        <v>0</v>
      </c>
      <c r="BB1468" s="519">
        <v>0</v>
      </c>
      <c r="BC1468" s="519">
        <v>0</v>
      </c>
      <c r="BD1468" s="519">
        <v>0</v>
      </c>
      <c r="BE1468" s="519">
        <v>0</v>
      </c>
      <c r="BF1468" s="519">
        <v>0</v>
      </c>
      <c r="BG1468" s="519">
        <v>0</v>
      </c>
      <c r="BH1468" s="519">
        <v>0</v>
      </c>
      <c r="BI1468" s="519">
        <v>0</v>
      </c>
      <c r="BJ1468" s="519">
        <v>0</v>
      </c>
      <c r="BK1468" s="519">
        <v>0</v>
      </c>
      <c r="BL1468" s="519">
        <v>0</v>
      </c>
      <c r="BM1468" s="519">
        <v>0</v>
      </c>
      <c r="BN1468" s="519">
        <v>0</v>
      </c>
      <c r="BO1468" s="519">
        <v>0</v>
      </c>
      <c r="BP1468" s="519">
        <v>0</v>
      </c>
      <c r="BQ1468" s="519">
        <v>0</v>
      </c>
      <c r="BR1468" s="519">
        <v>0</v>
      </c>
      <c r="BS1468" s="519">
        <v>0</v>
      </c>
      <c r="BT1468" s="519">
        <v>0</v>
      </c>
      <c r="BU1468" s="519">
        <v>0</v>
      </c>
      <c r="BV1468" s="519">
        <v>0</v>
      </c>
      <c r="BW1468" s="519">
        <v>0</v>
      </c>
      <c r="BX1468" s="519">
        <v>0</v>
      </c>
      <c r="BY1468" s="519">
        <v>0</v>
      </c>
      <c r="BZ1468" s="519">
        <v>0</v>
      </c>
      <c r="CA1468" s="519">
        <v>0</v>
      </c>
      <c r="CB1468" s="519">
        <v>0</v>
      </c>
      <c r="CC1468" s="519">
        <v>0</v>
      </c>
      <c r="CD1468" s="519">
        <v>0</v>
      </c>
      <c r="CE1468" s="519">
        <v>0</v>
      </c>
      <c r="CF1468" s="519">
        <v>0</v>
      </c>
      <c r="CG1468" s="519">
        <v>0</v>
      </c>
      <c r="CH1468" s="519">
        <v>0</v>
      </c>
      <c r="CI1468" s="519">
        <v>0</v>
      </c>
      <c r="CJ1468" s="519">
        <v>0</v>
      </c>
      <c r="CK1468" s="519">
        <v>0</v>
      </c>
      <c r="CL1468" s="519">
        <v>0</v>
      </c>
      <c r="CM1468" s="519">
        <v>0</v>
      </c>
      <c r="CN1468" s="519">
        <v>0</v>
      </c>
      <c r="CO1468" s="519">
        <v>0</v>
      </c>
      <c r="CP1468" s="519">
        <v>0</v>
      </c>
      <c r="CQ1468" s="519">
        <v>0</v>
      </c>
      <c r="CR1468" s="519">
        <v>0</v>
      </c>
      <c r="CS1468" s="519">
        <v>0</v>
      </c>
      <c r="CT1468" s="519">
        <v>0</v>
      </c>
      <c r="CU1468" s="519">
        <v>0</v>
      </c>
      <c r="CV1468" s="519">
        <v>0</v>
      </c>
      <c r="CW1468" s="519">
        <v>0</v>
      </c>
      <c r="CX1468" s="519">
        <v>0</v>
      </c>
      <c r="CY1468" s="519">
        <v>0</v>
      </c>
      <c r="CZ1468" s="519">
        <v>0</v>
      </c>
      <c r="DA1468" s="519">
        <v>0</v>
      </c>
      <c r="DB1468" s="519">
        <v>0</v>
      </c>
      <c r="DC1468" s="519">
        <v>0</v>
      </c>
      <c r="DD1468" s="519">
        <v>0</v>
      </c>
      <c r="DE1468" s="519">
        <v>0</v>
      </c>
      <c r="DF1468" s="519">
        <v>0</v>
      </c>
      <c r="DG1468" s="519">
        <v>0</v>
      </c>
      <c r="DH1468" s="519">
        <v>0</v>
      </c>
      <c r="DI1468" s="519">
        <v>0</v>
      </c>
      <c r="DJ1468" s="519">
        <v>0</v>
      </c>
      <c r="DK1468" s="519">
        <v>0</v>
      </c>
      <c r="DL1468" s="519">
        <v>0</v>
      </c>
      <c r="DM1468" s="519">
        <v>0</v>
      </c>
      <c r="DN1468" s="519">
        <v>0</v>
      </c>
      <c r="DO1468" s="519">
        <v>0</v>
      </c>
      <c r="DP1468" s="519">
        <v>0</v>
      </c>
      <c r="DQ1468" s="519">
        <v>0</v>
      </c>
      <c r="DR1468" s="519">
        <v>0</v>
      </c>
      <c r="DS1468" s="519">
        <v>0</v>
      </c>
      <c r="DT1468" s="519">
        <v>0</v>
      </c>
      <c r="DU1468" s="519">
        <v>0</v>
      </c>
      <c r="DV1468" s="519">
        <v>0</v>
      </c>
      <c r="DW1468" s="519">
        <v>0</v>
      </c>
      <c r="DX1468" s="519">
        <v>0</v>
      </c>
    </row>
    <row r="1469" spans="2:128" hidden="1">
      <c r="B1469" s="519" t="s">
        <v>1061</v>
      </c>
      <c r="C1469" s="519"/>
      <c r="D1469" s="519"/>
      <c r="E1469" s="519"/>
      <c r="F1469" s="519">
        <v>1</v>
      </c>
      <c r="G1469" s="519"/>
      <c r="H1469" s="519">
        <v>16</v>
      </c>
      <c r="I1469" s="519">
        <v>7</v>
      </c>
      <c r="J1469" s="519" t="str">
        <f t="shared" si="68"/>
        <v>SDN15011607</v>
      </c>
      <c r="K1469" s="519">
        <v>635</v>
      </c>
      <c r="M1469" s="337"/>
      <c r="N1469" s="519" t="s">
        <v>1061</v>
      </c>
      <c r="O1469" s="519" t="s">
        <v>1060</v>
      </c>
      <c r="P1469" s="519">
        <v>15</v>
      </c>
      <c r="Q1469" s="183" t="str">
        <f t="shared" si="69"/>
        <v>SDN150215</v>
      </c>
      <c r="R1469" s="519">
        <v>10000</v>
      </c>
      <c r="S1469" s="519">
        <v>10000</v>
      </c>
      <c r="T1469" s="519">
        <v>10000</v>
      </c>
      <c r="U1469" s="519">
        <v>10000</v>
      </c>
      <c r="V1469" s="519">
        <v>10000</v>
      </c>
      <c r="W1469" s="519">
        <v>10000</v>
      </c>
      <c r="X1469" s="519">
        <v>10000</v>
      </c>
      <c r="Y1469" s="519">
        <v>10000</v>
      </c>
      <c r="Z1469" s="519">
        <v>10000</v>
      </c>
      <c r="AA1469" s="519">
        <v>10000</v>
      </c>
      <c r="AB1469" s="519">
        <v>10000</v>
      </c>
      <c r="AC1469" s="519">
        <v>10000</v>
      </c>
      <c r="AD1469" s="519">
        <v>10000</v>
      </c>
      <c r="AE1469" s="519">
        <v>10000</v>
      </c>
      <c r="AF1469" s="519">
        <v>10000</v>
      </c>
      <c r="AG1469" s="519">
        <v>10000</v>
      </c>
      <c r="AH1469" s="519">
        <v>10000</v>
      </c>
      <c r="AI1469" s="519">
        <v>10000</v>
      </c>
      <c r="AJ1469" s="519">
        <v>10000</v>
      </c>
      <c r="AK1469" s="519">
        <v>10000</v>
      </c>
      <c r="AL1469" s="519">
        <v>10000</v>
      </c>
      <c r="AM1469" s="519">
        <v>10000</v>
      </c>
      <c r="AN1469" s="519">
        <v>10000</v>
      </c>
      <c r="AO1469" s="519">
        <v>10000</v>
      </c>
      <c r="AP1469" s="519">
        <v>10000</v>
      </c>
      <c r="AQ1469" s="519">
        <v>10000</v>
      </c>
      <c r="AR1469" s="519">
        <v>10000</v>
      </c>
      <c r="AS1469" s="519">
        <v>10000</v>
      </c>
      <c r="AT1469" s="519">
        <v>10000</v>
      </c>
      <c r="AU1469" s="519">
        <v>10000</v>
      </c>
      <c r="AV1469" s="519">
        <v>0</v>
      </c>
      <c r="AW1469" s="519">
        <v>0</v>
      </c>
      <c r="AX1469" s="519">
        <v>0</v>
      </c>
      <c r="AY1469" s="519">
        <v>0</v>
      </c>
      <c r="AZ1469" s="519">
        <v>0</v>
      </c>
      <c r="BA1469" s="519">
        <v>0</v>
      </c>
      <c r="BB1469" s="519">
        <v>0</v>
      </c>
      <c r="BC1469" s="519">
        <v>0</v>
      </c>
      <c r="BD1469" s="519">
        <v>0</v>
      </c>
      <c r="BE1469" s="519">
        <v>0</v>
      </c>
      <c r="BF1469" s="519">
        <v>0</v>
      </c>
      <c r="BG1469" s="519">
        <v>0</v>
      </c>
      <c r="BH1469" s="519">
        <v>0</v>
      </c>
      <c r="BI1469" s="519">
        <v>0</v>
      </c>
      <c r="BJ1469" s="519">
        <v>0</v>
      </c>
      <c r="BK1469" s="519">
        <v>0</v>
      </c>
      <c r="BL1469" s="519">
        <v>0</v>
      </c>
      <c r="BM1469" s="519">
        <v>0</v>
      </c>
      <c r="BN1469" s="519">
        <v>0</v>
      </c>
      <c r="BO1469" s="519">
        <v>0</v>
      </c>
      <c r="BP1469" s="519">
        <v>0</v>
      </c>
      <c r="BQ1469" s="519">
        <v>0</v>
      </c>
      <c r="BR1469" s="519">
        <v>0</v>
      </c>
      <c r="BS1469" s="519">
        <v>0</v>
      </c>
      <c r="BT1469" s="519">
        <v>0</v>
      </c>
      <c r="BU1469" s="519">
        <v>0</v>
      </c>
      <c r="BV1469" s="519">
        <v>0</v>
      </c>
      <c r="BW1469" s="519">
        <v>0</v>
      </c>
      <c r="BX1469" s="519">
        <v>0</v>
      </c>
      <c r="BY1469" s="519">
        <v>0</v>
      </c>
      <c r="BZ1469" s="519">
        <v>0</v>
      </c>
      <c r="CA1469" s="519">
        <v>0</v>
      </c>
      <c r="CB1469" s="519">
        <v>0</v>
      </c>
      <c r="CC1469" s="519">
        <v>0</v>
      </c>
      <c r="CD1469" s="519">
        <v>0</v>
      </c>
      <c r="CE1469" s="519">
        <v>0</v>
      </c>
      <c r="CF1469" s="519">
        <v>0</v>
      </c>
      <c r="CG1469" s="519">
        <v>0</v>
      </c>
      <c r="CH1469" s="519">
        <v>0</v>
      </c>
      <c r="CI1469" s="519">
        <v>0</v>
      </c>
      <c r="CJ1469" s="519">
        <v>0</v>
      </c>
      <c r="CK1469" s="519">
        <v>0</v>
      </c>
      <c r="CL1469" s="519">
        <v>0</v>
      </c>
      <c r="CM1469" s="519">
        <v>0</v>
      </c>
      <c r="CN1469" s="519">
        <v>0</v>
      </c>
      <c r="CO1469" s="519">
        <v>0</v>
      </c>
      <c r="CP1469" s="519">
        <v>0</v>
      </c>
      <c r="CQ1469" s="519">
        <v>0</v>
      </c>
      <c r="CR1469" s="519">
        <v>0</v>
      </c>
      <c r="CS1469" s="519">
        <v>0</v>
      </c>
      <c r="CT1469" s="519">
        <v>0</v>
      </c>
      <c r="CU1469" s="519">
        <v>0</v>
      </c>
      <c r="CV1469" s="519">
        <v>0</v>
      </c>
      <c r="CW1469" s="519">
        <v>0</v>
      </c>
      <c r="CX1469" s="519">
        <v>0</v>
      </c>
      <c r="CY1469" s="519">
        <v>0</v>
      </c>
      <c r="CZ1469" s="519">
        <v>0</v>
      </c>
      <c r="DA1469" s="519">
        <v>0</v>
      </c>
      <c r="DB1469" s="519">
        <v>0</v>
      </c>
      <c r="DC1469" s="519">
        <v>0</v>
      </c>
      <c r="DD1469" s="519">
        <v>0</v>
      </c>
      <c r="DE1469" s="519">
        <v>0</v>
      </c>
      <c r="DF1469" s="519">
        <v>0</v>
      </c>
      <c r="DG1469" s="519">
        <v>0</v>
      </c>
      <c r="DH1469" s="519">
        <v>0</v>
      </c>
      <c r="DI1469" s="519">
        <v>0</v>
      </c>
      <c r="DJ1469" s="519">
        <v>0</v>
      </c>
      <c r="DK1469" s="519">
        <v>0</v>
      </c>
      <c r="DL1469" s="519">
        <v>0</v>
      </c>
      <c r="DM1469" s="519">
        <v>0</v>
      </c>
      <c r="DN1469" s="519">
        <v>0</v>
      </c>
      <c r="DO1469" s="519">
        <v>0</v>
      </c>
      <c r="DP1469" s="519">
        <v>0</v>
      </c>
      <c r="DQ1469" s="519">
        <v>0</v>
      </c>
      <c r="DR1469" s="519">
        <v>0</v>
      </c>
      <c r="DS1469" s="519">
        <v>0</v>
      </c>
      <c r="DT1469" s="519">
        <v>0</v>
      </c>
      <c r="DU1469" s="519">
        <v>0</v>
      </c>
      <c r="DV1469" s="519">
        <v>0</v>
      </c>
      <c r="DW1469" s="519">
        <v>0</v>
      </c>
      <c r="DX1469" s="519">
        <v>0</v>
      </c>
    </row>
    <row r="1470" spans="2:128" hidden="1">
      <c r="B1470" s="519" t="s">
        <v>1061</v>
      </c>
      <c r="C1470" s="519"/>
      <c r="D1470" s="519"/>
      <c r="E1470" s="519"/>
      <c r="F1470" s="519">
        <v>1</v>
      </c>
      <c r="G1470" s="519"/>
      <c r="H1470" s="519">
        <v>16</v>
      </c>
      <c r="I1470" s="519">
        <v>8</v>
      </c>
      <c r="J1470" s="519" t="str">
        <f t="shared" si="68"/>
        <v>SDN15011608</v>
      </c>
      <c r="K1470" s="519">
        <v>508</v>
      </c>
      <c r="M1470" s="337"/>
      <c r="N1470" s="519" t="s">
        <v>1061</v>
      </c>
      <c r="O1470" s="519" t="s">
        <v>1060</v>
      </c>
      <c r="P1470" s="519">
        <v>16</v>
      </c>
      <c r="Q1470" s="183" t="str">
        <f t="shared" si="69"/>
        <v>SDN150216</v>
      </c>
      <c r="R1470" s="519">
        <v>10000</v>
      </c>
      <c r="S1470" s="519">
        <v>10000</v>
      </c>
      <c r="T1470" s="519">
        <v>10000</v>
      </c>
      <c r="U1470" s="519">
        <v>10000</v>
      </c>
      <c r="V1470" s="519">
        <v>10000</v>
      </c>
      <c r="W1470" s="519">
        <v>10000</v>
      </c>
      <c r="X1470" s="519">
        <v>10000</v>
      </c>
      <c r="Y1470" s="519">
        <v>10000</v>
      </c>
      <c r="Z1470" s="519">
        <v>10000</v>
      </c>
      <c r="AA1470" s="519">
        <v>10000</v>
      </c>
      <c r="AB1470" s="519">
        <v>10000</v>
      </c>
      <c r="AC1470" s="519">
        <v>10000</v>
      </c>
      <c r="AD1470" s="519">
        <v>10000</v>
      </c>
      <c r="AE1470" s="519">
        <v>10000</v>
      </c>
      <c r="AF1470" s="519">
        <v>10000</v>
      </c>
      <c r="AG1470" s="519">
        <v>10000</v>
      </c>
      <c r="AH1470" s="519">
        <v>10000</v>
      </c>
      <c r="AI1470" s="519">
        <v>10000</v>
      </c>
      <c r="AJ1470" s="519">
        <v>10000</v>
      </c>
      <c r="AK1470" s="519">
        <v>10000</v>
      </c>
      <c r="AL1470" s="519">
        <v>10000</v>
      </c>
      <c r="AM1470" s="519">
        <v>10000</v>
      </c>
      <c r="AN1470" s="519">
        <v>10000</v>
      </c>
      <c r="AO1470" s="519">
        <v>10000</v>
      </c>
      <c r="AP1470" s="519">
        <v>10000</v>
      </c>
      <c r="AQ1470" s="519">
        <v>10000</v>
      </c>
      <c r="AR1470" s="519">
        <v>10000</v>
      </c>
      <c r="AS1470" s="519">
        <v>10000</v>
      </c>
      <c r="AT1470" s="519">
        <v>10000</v>
      </c>
      <c r="AU1470" s="519">
        <v>10000</v>
      </c>
      <c r="AV1470" s="519">
        <v>0</v>
      </c>
      <c r="AW1470" s="519">
        <v>0</v>
      </c>
      <c r="AX1470" s="519">
        <v>0</v>
      </c>
      <c r="AY1470" s="519">
        <v>0</v>
      </c>
      <c r="AZ1470" s="519">
        <v>0</v>
      </c>
      <c r="BA1470" s="519">
        <v>0</v>
      </c>
      <c r="BB1470" s="519">
        <v>0</v>
      </c>
      <c r="BC1470" s="519">
        <v>0</v>
      </c>
      <c r="BD1470" s="519">
        <v>0</v>
      </c>
      <c r="BE1470" s="519">
        <v>0</v>
      </c>
      <c r="BF1470" s="519">
        <v>0</v>
      </c>
      <c r="BG1470" s="519">
        <v>0</v>
      </c>
      <c r="BH1470" s="519">
        <v>0</v>
      </c>
      <c r="BI1470" s="519">
        <v>0</v>
      </c>
      <c r="BJ1470" s="519">
        <v>0</v>
      </c>
      <c r="BK1470" s="519">
        <v>0</v>
      </c>
      <c r="BL1470" s="519">
        <v>0</v>
      </c>
      <c r="BM1470" s="519">
        <v>0</v>
      </c>
      <c r="BN1470" s="519">
        <v>0</v>
      </c>
      <c r="BO1470" s="519">
        <v>0</v>
      </c>
      <c r="BP1470" s="519">
        <v>0</v>
      </c>
      <c r="BQ1470" s="519">
        <v>0</v>
      </c>
      <c r="BR1470" s="519">
        <v>0</v>
      </c>
      <c r="BS1470" s="519">
        <v>0</v>
      </c>
      <c r="BT1470" s="519">
        <v>0</v>
      </c>
      <c r="BU1470" s="519">
        <v>0</v>
      </c>
      <c r="BV1470" s="519">
        <v>0</v>
      </c>
      <c r="BW1470" s="519">
        <v>0</v>
      </c>
      <c r="BX1470" s="519">
        <v>0</v>
      </c>
      <c r="BY1470" s="519">
        <v>0</v>
      </c>
      <c r="BZ1470" s="519">
        <v>0</v>
      </c>
      <c r="CA1470" s="519">
        <v>0</v>
      </c>
      <c r="CB1470" s="519">
        <v>0</v>
      </c>
      <c r="CC1470" s="519">
        <v>0</v>
      </c>
      <c r="CD1470" s="519">
        <v>0</v>
      </c>
      <c r="CE1470" s="519">
        <v>0</v>
      </c>
      <c r="CF1470" s="519">
        <v>0</v>
      </c>
      <c r="CG1470" s="519">
        <v>0</v>
      </c>
      <c r="CH1470" s="519">
        <v>0</v>
      </c>
      <c r="CI1470" s="519">
        <v>0</v>
      </c>
      <c r="CJ1470" s="519">
        <v>0</v>
      </c>
      <c r="CK1470" s="519">
        <v>0</v>
      </c>
      <c r="CL1470" s="519">
        <v>0</v>
      </c>
      <c r="CM1470" s="519">
        <v>0</v>
      </c>
      <c r="CN1470" s="519">
        <v>0</v>
      </c>
      <c r="CO1470" s="519">
        <v>0</v>
      </c>
      <c r="CP1470" s="519">
        <v>0</v>
      </c>
      <c r="CQ1470" s="519">
        <v>0</v>
      </c>
      <c r="CR1470" s="519">
        <v>0</v>
      </c>
      <c r="CS1470" s="519">
        <v>0</v>
      </c>
      <c r="CT1470" s="519">
        <v>0</v>
      </c>
      <c r="CU1470" s="519">
        <v>0</v>
      </c>
      <c r="CV1470" s="519">
        <v>0</v>
      </c>
      <c r="CW1470" s="519">
        <v>0</v>
      </c>
      <c r="CX1470" s="519">
        <v>0</v>
      </c>
      <c r="CY1470" s="519">
        <v>0</v>
      </c>
      <c r="CZ1470" s="519">
        <v>0</v>
      </c>
      <c r="DA1470" s="519">
        <v>0</v>
      </c>
      <c r="DB1470" s="519">
        <v>0</v>
      </c>
      <c r="DC1470" s="519">
        <v>0</v>
      </c>
      <c r="DD1470" s="519">
        <v>0</v>
      </c>
      <c r="DE1470" s="519">
        <v>0</v>
      </c>
      <c r="DF1470" s="519">
        <v>0</v>
      </c>
      <c r="DG1470" s="519">
        <v>0</v>
      </c>
      <c r="DH1470" s="519">
        <v>0</v>
      </c>
      <c r="DI1470" s="519">
        <v>0</v>
      </c>
      <c r="DJ1470" s="519">
        <v>0</v>
      </c>
      <c r="DK1470" s="519">
        <v>0</v>
      </c>
      <c r="DL1470" s="519">
        <v>0</v>
      </c>
      <c r="DM1470" s="519">
        <v>0</v>
      </c>
      <c r="DN1470" s="519">
        <v>0</v>
      </c>
      <c r="DO1470" s="519">
        <v>0</v>
      </c>
      <c r="DP1470" s="519">
        <v>0</v>
      </c>
      <c r="DQ1470" s="519">
        <v>0</v>
      </c>
      <c r="DR1470" s="519">
        <v>0</v>
      </c>
      <c r="DS1470" s="519">
        <v>0</v>
      </c>
      <c r="DT1470" s="519">
        <v>0</v>
      </c>
      <c r="DU1470" s="519">
        <v>0</v>
      </c>
      <c r="DV1470" s="519">
        <v>0</v>
      </c>
      <c r="DW1470" s="519">
        <v>0</v>
      </c>
      <c r="DX1470" s="519">
        <v>0</v>
      </c>
    </row>
    <row r="1471" spans="2:128" hidden="1">
      <c r="B1471" s="519" t="s">
        <v>1061</v>
      </c>
      <c r="C1471" s="519"/>
      <c r="D1471" s="519"/>
      <c r="E1471" s="519"/>
      <c r="F1471" s="519">
        <v>1</v>
      </c>
      <c r="G1471" s="519"/>
      <c r="H1471" s="519">
        <v>16</v>
      </c>
      <c r="I1471" s="519">
        <v>9</v>
      </c>
      <c r="J1471" s="519" t="str">
        <f t="shared" si="68"/>
        <v>SDN15011609</v>
      </c>
      <c r="K1471" s="519">
        <v>508</v>
      </c>
      <c r="M1471" s="337"/>
      <c r="N1471" s="519" t="s">
        <v>1061</v>
      </c>
      <c r="O1471" s="519" t="s">
        <v>1060</v>
      </c>
      <c r="P1471" s="519">
        <v>17</v>
      </c>
      <c r="Q1471" s="183" t="str">
        <f t="shared" si="69"/>
        <v>SDN150217</v>
      </c>
      <c r="R1471" s="519">
        <v>10000</v>
      </c>
      <c r="S1471" s="519">
        <v>10000</v>
      </c>
      <c r="T1471" s="519">
        <v>10000</v>
      </c>
      <c r="U1471" s="519">
        <v>10000</v>
      </c>
      <c r="V1471" s="519">
        <v>10000</v>
      </c>
      <c r="W1471" s="519">
        <v>10000</v>
      </c>
      <c r="X1471" s="519">
        <v>10000</v>
      </c>
      <c r="Y1471" s="519">
        <v>10000</v>
      </c>
      <c r="Z1471" s="519">
        <v>10000</v>
      </c>
      <c r="AA1471" s="519">
        <v>10000</v>
      </c>
      <c r="AB1471" s="519">
        <v>10000</v>
      </c>
      <c r="AC1471" s="519">
        <v>10000</v>
      </c>
      <c r="AD1471" s="519">
        <v>10000</v>
      </c>
      <c r="AE1471" s="519">
        <v>10000</v>
      </c>
      <c r="AF1471" s="519">
        <v>10000</v>
      </c>
      <c r="AG1471" s="519">
        <v>10000</v>
      </c>
      <c r="AH1471" s="519">
        <v>10000</v>
      </c>
      <c r="AI1471" s="519">
        <v>10000</v>
      </c>
      <c r="AJ1471" s="519">
        <v>10000</v>
      </c>
      <c r="AK1471" s="519">
        <v>10000</v>
      </c>
      <c r="AL1471" s="519">
        <v>10000</v>
      </c>
      <c r="AM1471" s="519">
        <v>10000</v>
      </c>
      <c r="AN1471" s="519">
        <v>10000</v>
      </c>
      <c r="AO1471" s="519">
        <v>10000</v>
      </c>
      <c r="AP1471" s="519">
        <v>10000</v>
      </c>
      <c r="AQ1471" s="519">
        <v>10000</v>
      </c>
      <c r="AR1471" s="519">
        <v>10000</v>
      </c>
      <c r="AS1471" s="519">
        <v>10000</v>
      </c>
      <c r="AT1471" s="519">
        <v>10000</v>
      </c>
      <c r="AU1471" s="519">
        <v>10000</v>
      </c>
      <c r="AV1471" s="519">
        <v>0</v>
      </c>
      <c r="AW1471" s="519">
        <v>0</v>
      </c>
      <c r="AX1471" s="519">
        <v>0</v>
      </c>
      <c r="AY1471" s="519">
        <v>0</v>
      </c>
      <c r="AZ1471" s="519">
        <v>0</v>
      </c>
      <c r="BA1471" s="519">
        <v>0</v>
      </c>
      <c r="BB1471" s="519">
        <v>0</v>
      </c>
      <c r="BC1471" s="519">
        <v>0</v>
      </c>
      <c r="BD1471" s="519">
        <v>0</v>
      </c>
      <c r="BE1471" s="519">
        <v>0</v>
      </c>
      <c r="BF1471" s="519">
        <v>0</v>
      </c>
      <c r="BG1471" s="519">
        <v>0</v>
      </c>
      <c r="BH1471" s="519">
        <v>0</v>
      </c>
      <c r="BI1471" s="519">
        <v>0</v>
      </c>
      <c r="BJ1471" s="519">
        <v>0</v>
      </c>
      <c r="BK1471" s="519">
        <v>0</v>
      </c>
      <c r="BL1471" s="519">
        <v>0</v>
      </c>
      <c r="BM1471" s="519">
        <v>0</v>
      </c>
      <c r="BN1471" s="519">
        <v>0</v>
      </c>
      <c r="BO1471" s="519">
        <v>0</v>
      </c>
      <c r="BP1471" s="519">
        <v>0</v>
      </c>
      <c r="BQ1471" s="519">
        <v>0</v>
      </c>
      <c r="BR1471" s="519">
        <v>0</v>
      </c>
      <c r="BS1471" s="519">
        <v>0</v>
      </c>
      <c r="BT1471" s="519">
        <v>0</v>
      </c>
      <c r="BU1471" s="519">
        <v>0</v>
      </c>
      <c r="BV1471" s="519">
        <v>0</v>
      </c>
      <c r="BW1471" s="519">
        <v>0</v>
      </c>
      <c r="BX1471" s="519">
        <v>0</v>
      </c>
      <c r="BY1471" s="519">
        <v>0</v>
      </c>
      <c r="BZ1471" s="519">
        <v>0</v>
      </c>
      <c r="CA1471" s="519">
        <v>0</v>
      </c>
      <c r="CB1471" s="519">
        <v>0</v>
      </c>
      <c r="CC1471" s="519">
        <v>0</v>
      </c>
      <c r="CD1471" s="519">
        <v>0</v>
      </c>
      <c r="CE1471" s="519">
        <v>0</v>
      </c>
      <c r="CF1471" s="519">
        <v>0</v>
      </c>
      <c r="CG1471" s="519">
        <v>0</v>
      </c>
      <c r="CH1471" s="519">
        <v>0</v>
      </c>
      <c r="CI1471" s="519">
        <v>0</v>
      </c>
      <c r="CJ1471" s="519">
        <v>0</v>
      </c>
      <c r="CK1471" s="519">
        <v>0</v>
      </c>
      <c r="CL1471" s="519">
        <v>0</v>
      </c>
      <c r="CM1471" s="519">
        <v>0</v>
      </c>
      <c r="CN1471" s="519">
        <v>0</v>
      </c>
      <c r="CO1471" s="519">
        <v>0</v>
      </c>
      <c r="CP1471" s="519">
        <v>0</v>
      </c>
      <c r="CQ1471" s="519">
        <v>0</v>
      </c>
      <c r="CR1471" s="519">
        <v>0</v>
      </c>
      <c r="CS1471" s="519">
        <v>0</v>
      </c>
      <c r="CT1471" s="519">
        <v>0</v>
      </c>
      <c r="CU1471" s="519">
        <v>0</v>
      </c>
      <c r="CV1471" s="519">
        <v>0</v>
      </c>
      <c r="CW1471" s="519">
        <v>0</v>
      </c>
      <c r="CX1471" s="519">
        <v>0</v>
      </c>
      <c r="CY1471" s="519">
        <v>0</v>
      </c>
      <c r="CZ1471" s="519">
        <v>0</v>
      </c>
      <c r="DA1471" s="519">
        <v>0</v>
      </c>
      <c r="DB1471" s="519">
        <v>0</v>
      </c>
      <c r="DC1471" s="519">
        <v>0</v>
      </c>
      <c r="DD1471" s="519">
        <v>0</v>
      </c>
      <c r="DE1471" s="519">
        <v>0</v>
      </c>
      <c r="DF1471" s="519">
        <v>0</v>
      </c>
      <c r="DG1471" s="519">
        <v>0</v>
      </c>
      <c r="DH1471" s="519">
        <v>0</v>
      </c>
      <c r="DI1471" s="519">
        <v>0</v>
      </c>
      <c r="DJ1471" s="519">
        <v>0</v>
      </c>
      <c r="DK1471" s="519">
        <v>0</v>
      </c>
      <c r="DL1471" s="519">
        <v>0</v>
      </c>
      <c r="DM1471" s="519">
        <v>0</v>
      </c>
      <c r="DN1471" s="519">
        <v>0</v>
      </c>
      <c r="DO1471" s="519">
        <v>0</v>
      </c>
      <c r="DP1471" s="519">
        <v>0</v>
      </c>
      <c r="DQ1471" s="519">
        <v>0</v>
      </c>
      <c r="DR1471" s="519">
        <v>0</v>
      </c>
      <c r="DS1471" s="519">
        <v>0</v>
      </c>
      <c r="DT1471" s="519">
        <v>0</v>
      </c>
      <c r="DU1471" s="519">
        <v>0</v>
      </c>
      <c r="DV1471" s="519">
        <v>0</v>
      </c>
      <c r="DW1471" s="519">
        <v>0</v>
      </c>
      <c r="DX1471" s="519">
        <v>0</v>
      </c>
    </row>
    <row r="1472" spans="2:128" hidden="1">
      <c r="B1472" s="519" t="s">
        <v>1061</v>
      </c>
      <c r="C1472" s="519"/>
      <c r="D1472" s="519"/>
      <c r="E1472" s="519"/>
      <c r="F1472" s="519">
        <v>1</v>
      </c>
      <c r="G1472" s="519"/>
      <c r="H1472" s="519">
        <v>16</v>
      </c>
      <c r="I1472" s="519">
        <v>10</v>
      </c>
      <c r="J1472" s="519" t="str">
        <f t="shared" si="68"/>
        <v>SDN15011610</v>
      </c>
      <c r="K1472" s="519">
        <v>508</v>
      </c>
      <c r="M1472" s="337"/>
      <c r="N1472" s="519" t="s">
        <v>1061</v>
      </c>
      <c r="O1472" s="519" t="s">
        <v>1060</v>
      </c>
      <c r="P1472" s="519">
        <v>18</v>
      </c>
      <c r="Q1472" s="183" t="str">
        <f t="shared" si="69"/>
        <v>SDN150218</v>
      </c>
      <c r="R1472" s="519">
        <v>10000</v>
      </c>
      <c r="S1472" s="519">
        <v>10000</v>
      </c>
      <c r="T1472" s="519">
        <v>10000</v>
      </c>
      <c r="U1472" s="519">
        <v>10000</v>
      </c>
      <c r="V1472" s="519">
        <v>10000</v>
      </c>
      <c r="W1472" s="519">
        <v>10000</v>
      </c>
      <c r="X1472" s="519">
        <v>10000</v>
      </c>
      <c r="Y1472" s="519">
        <v>10000</v>
      </c>
      <c r="Z1472" s="519">
        <v>10000</v>
      </c>
      <c r="AA1472" s="519">
        <v>10000</v>
      </c>
      <c r="AB1472" s="519">
        <v>10000</v>
      </c>
      <c r="AC1472" s="519">
        <v>10000</v>
      </c>
      <c r="AD1472" s="519">
        <v>10000</v>
      </c>
      <c r="AE1472" s="519">
        <v>10000</v>
      </c>
      <c r="AF1472" s="519">
        <v>10000</v>
      </c>
      <c r="AG1472" s="519">
        <v>10000</v>
      </c>
      <c r="AH1472" s="519">
        <v>10000</v>
      </c>
      <c r="AI1472" s="519">
        <v>10000</v>
      </c>
      <c r="AJ1472" s="519">
        <v>10000</v>
      </c>
      <c r="AK1472" s="519">
        <v>10000</v>
      </c>
      <c r="AL1472" s="519">
        <v>10000</v>
      </c>
      <c r="AM1472" s="519">
        <v>10000</v>
      </c>
      <c r="AN1472" s="519">
        <v>10000</v>
      </c>
      <c r="AO1472" s="519">
        <v>10000</v>
      </c>
      <c r="AP1472" s="519">
        <v>10000</v>
      </c>
      <c r="AQ1472" s="519">
        <v>10000</v>
      </c>
      <c r="AR1472" s="519">
        <v>10000</v>
      </c>
      <c r="AS1472" s="519">
        <v>10000</v>
      </c>
      <c r="AT1472" s="519">
        <v>10000</v>
      </c>
      <c r="AU1472" s="519">
        <v>10000</v>
      </c>
      <c r="AV1472" s="519">
        <v>0</v>
      </c>
      <c r="AW1472" s="519">
        <v>0</v>
      </c>
      <c r="AX1472" s="519">
        <v>0</v>
      </c>
      <c r="AY1472" s="519">
        <v>0</v>
      </c>
      <c r="AZ1472" s="519">
        <v>0</v>
      </c>
      <c r="BA1472" s="519">
        <v>0</v>
      </c>
      <c r="BB1472" s="519">
        <v>0</v>
      </c>
      <c r="BC1472" s="519">
        <v>0</v>
      </c>
      <c r="BD1472" s="519">
        <v>0</v>
      </c>
      <c r="BE1472" s="519">
        <v>0</v>
      </c>
      <c r="BF1472" s="519">
        <v>0</v>
      </c>
      <c r="BG1472" s="519">
        <v>0</v>
      </c>
      <c r="BH1472" s="519">
        <v>0</v>
      </c>
      <c r="BI1472" s="519">
        <v>0</v>
      </c>
      <c r="BJ1472" s="519">
        <v>0</v>
      </c>
      <c r="BK1472" s="519">
        <v>0</v>
      </c>
      <c r="BL1472" s="519">
        <v>0</v>
      </c>
      <c r="BM1472" s="519">
        <v>0</v>
      </c>
      <c r="BN1472" s="519">
        <v>0</v>
      </c>
      <c r="BO1472" s="519">
        <v>0</v>
      </c>
      <c r="BP1472" s="519">
        <v>0</v>
      </c>
      <c r="BQ1472" s="519">
        <v>0</v>
      </c>
      <c r="BR1472" s="519">
        <v>0</v>
      </c>
      <c r="BS1472" s="519">
        <v>0</v>
      </c>
      <c r="BT1472" s="519">
        <v>0</v>
      </c>
      <c r="BU1472" s="519">
        <v>0</v>
      </c>
      <c r="BV1472" s="519">
        <v>0</v>
      </c>
      <c r="BW1472" s="519">
        <v>0</v>
      </c>
      <c r="BX1472" s="519">
        <v>0</v>
      </c>
      <c r="BY1472" s="519">
        <v>0</v>
      </c>
      <c r="BZ1472" s="519">
        <v>0</v>
      </c>
      <c r="CA1472" s="519">
        <v>0</v>
      </c>
      <c r="CB1472" s="519">
        <v>0</v>
      </c>
      <c r="CC1472" s="519">
        <v>0</v>
      </c>
      <c r="CD1472" s="519">
        <v>0</v>
      </c>
      <c r="CE1472" s="519">
        <v>0</v>
      </c>
      <c r="CF1472" s="519">
        <v>0</v>
      </c>
      <c r="CG1472" s="519">
        <v>0</v>
      </c>
      <c r="CH1472" s="519">
        <v>0</v>
      </c>
      <c r="CI1472" s="519">
        <v>0</v>
      </c>
      <c r="CJ1472" s="519">
        <v>0</v>
      </c>
      <c r="CK1472" s="519">
        <v>0</v>
      </c>
      <c r="CL1472" s="519">
        <v>0</v>
      </c>
      <c r="CM1472" s="519">
        <v>0</v>
      </c>
      <c r="CN1472" s="519">
        <v>0</v>
      </c>
      <c r="CO1472" s="519">
        <v>0</v>
      </c>
      <c r="CP1472" s="519">
        <v>0</v>
      </c>
      <c r="CQ1472" s="519">
        <v>0</v>
      </c>
      <c r="CR1472" s="519">
        <v>0</v>
      </c>
      <c r="CS1472" s="519">
        <v>0</v>
      </c>
      <c r="CT1472" s="519">
        <v>0</v>
      </c>
      <c r="CU1472" s="519">
        <v>0</v>
      </c>
      <c r="CV1472" s="519">
        <v>0</v>
      </c>
      <c r="CW1472" s="519">
        <v>0</v>
      </c>
      <c r="CX1472" s="519">
        <v>0</v>
      </c>
      <c r="CY1472" s="519">
        <v>0</v>
      </c>
      <c r="CZ1472" s="519">
        <v>0</v>
      </c>
      <c r="DA1472" s="519">
        <v>0</v>
      </c>
      <c r="DB1472" s="519">
        <v>0</v>
      </c>
      <c r="DC1472" s="519">
        <v>0</v>
      </c>
      <c r="DD1472" s="519">
        <v>0</v>
      </c>
      <c r="DE1472" s="519">
        <v>0</v>
      </c>
      <c r="DF1472" s="519">
        <v>0</v>
      </c>
      <c r="DG1472" s="519">
        <v>0</v>
      </c>
      <c r="DH1472" s="519">
        <v>0</v>
      </c>
      <c r="DI1472" s="519">
        <v>0</v>
      </c>
      <c r="DJ1472" s="519">
        <v>0</v>
      </c>
      <c r="DK1472" s="519">
        <v>0</v>
      </c>
      <c r="DL1472" s="519">
        <v>0</v>
      </c>
      <c r="DM1472" s="519">
        <v>0</v>
      </c>
      <c r="DN1472" s="519">
        <v>0</v>
      </c>
      <c r="DO1472" s="519">
        <v>0</v>
      </c>
      <c r="DP1472" s="519">
        <v>0</v>
      </c>
      <c r="DQ1472" s="519">
        <v>0</v>
      </c>
      <c r="DR1472" s="519">
        <v>0</v>
      </c>
      <c r="DS1472" s="519">
        <v>0</v>
      </c>
      <c r="DT1472" s="519">
        <v>0</v>
      </c>
      <c r="DU1472" s="519">
        <v>0</v>
      </c>
      <c r="DV1472" s="519">
        <v>0</v>
      </c>
      <c r="DW1472" s="519">
        <v>0</v>
      </c>
      <c r="DX1472" s="519">
        <v>0</v>
      </c>
    </row>
    <row r="1473" spans="2:128" hidden="1">
      <c r="B1473" s="519" t="s">
        <v>1061</v>
      </c>
      <c r="C1473" s="519"/>
      <c r="D1473" s="519"/>
      <c r="E1473" s="519"/>
      <c r="F1473" s="519">
        <v>1</v>
      </c>
      <c r="G1473" s="519"/>
      <c r="H1473" s="519">
        <v>16</v>
      </c>
      <c r="I1473" s="519">
        <v>11</v>
      </c>
      <c r="J1473" s="519" t="str">
        <f t="shared" si="68"/>
        <v>SDN15011611</v>
      </c>
      <c r="K1473" s="519">
        <v>508</v>
      </c>
      <c r="M1473" s="337"/>
      <c r="N1473" s="519" t="s">
        <v>1061</v>
      </c>
      <c r="O1473" s="519" t="s">
        <v>1060</v>
      </c>
      <c r="P1473" s="519">
        <v>19</v>
      </c>
      <c r="Q1473" s="183" t="str">
        <f t="shared" si="69"/>
        <v>SDN150219</v>
      </c>
      <c r="R1473" s="519">
        <v>10000</v>
      </c>
      <c r="S1473" s="519">
        <v>10000</v>
      </c>
      <c r="T1473" s="519">
        <v>10000</v>
      </c>
      <c r="U1473" s="519">
        <v>10000</v>
      </c>
      <c r="V1473" s="519">
        <v>10000</v>
      </c>
      <c r="W1473" s="519">
        <v>10000</v>
      </c>
      <c r="X1473" s="519">
        <v>10000</v>
      </c>
      <c r="Y1473" s="519">
        <v>10000</v>
      </c>
      <c r="Z1473" s="519">
        <v>10000</v>
      </c>
      <c r="AA1473" s="519">
        <v>10000</v>
      </c>
      <c r="AB1473" s="519">
        <v>10000</v>
      </c>
      <c r="AC1473" s="519">
        <v>10000</v>
      </c>
      <c r="AD1473" s="519">
        <v>10000</v>
      </c>
      <c r="AE1473" s="519">
        <v>10000</v>
      </c>
      <c r="AF1473" s="519">
        <v>10000</v>
      </c>
      <c r="AG1473" s="519">
        <v>10000</v>
      </c>
      <c r="AH1473" s="519">
        <v>10000</v>
      </c>
      <c r="AI1473" s="519">
        <v>10000</v>
      </c>
      <c r="AJ1473" s="519">
        <v>10000</v>
      </c>
      <c r="AK1473" s="519">
        <v>10000</v>
      </c>
      <c r="AL1473" s="519">
        <v>10000</v>
      </c>
      <c r="AM1473" s="519">
        <v>10000</v>
      </c>
      <c r="AN1473" s="519">
        <v>10000</v>
      </c>
      <c r="AO1473" s="519">
        <v>10000</v>
      </c>
      <c r="AP1473" s="519">
        <v>10000</v>
      </c>
      <c r="AQ1473" s="519">
        <v>10000</v>
      </c>
      <c r="AR1473" s="519">
        <v>10000</v>
      </c>
      <c r="AS1473" s="519">
        <v>10000</v>
      </c>
      <c r="AT1473" s="519">
        <v>10000</v>
      </c>
      <c r="AU1473" s="519">
        <v>10000</v>
      </c>
      <c r="AV1473" s="519">
        <v>0</v>
      </c>
      <c r="AW1473" s="519">
        <v>0</v>
      </c>
      <c r="AX1473" s="519">
        <v>0</v>
      </c>
      <c r="AY1473" s="519">
        <v>0</v>
      </c>
      <c r="AZ1473" s="519">
        <v>0</v>
      </c>
      <c r="BA1473" s="519">
        <v>0</v>
      </c>
      <c r="BB1473" s="519">
        <v>0</v>
      </c>
      <c r="BC1473" s="519">
        <v>0</v>
      </c>
      <c r="BD1473" s="519">
        <v>0</v>
      </c>
      <c r="BE1473" s="519">
        <v>0</v>
      </c>
      <c r="BF1473" s="519">
        <v>0</v>
      </c>
      <c r="BG1473" s="519">
        <v>0</v>
      </c>
      <c r="BH1473" s="519">
        <v>0</v>
      </c>
      <c r="BI1473" s="519">
        <v>0</v>
      </c>
      <c r="BJ1473" s="519">
        <v>0</v>
      </c>
      <c r="BK1473" s="519">
        <v>0</v>
      </c>
      <c r="BL1473" s="519">
        <v>0</v>
      </c>
      <c r="BM1473" s="519">
        <v>0</v>
      </c>
      <c r="BN1473" s="519">
        <v>0</v>
      </c>
      <c r="BO1473" s="519">
        <v>0</v>
      </c>
      <c r="BP1473" s="519">
        <v>0</v>
      </c>
      <c r="BQ1473" s="519">
        <v>0</v>
      </c>
      <c r="BR1473" s="519">
        <v>0</v>
      </c>
      <c r="BS1473" s="519">
        <v>0</v>
      </c>
      <c r="BT1473" s="519">
        <v>0</v>
      </c>
      <c r="BU1473" s="519">
        <v>0</v>
      </c>
      <c r="BV1473" s="519">
        <v>0</v>
      </c>
      <c r="BW1473" s="519">
        <v>0</v>
      </c>
      <c r="BX1473" s="519">
        <v>0</v>
      </c>
      <c r="BY1473" s="519">
        <v>0</v>
      </c>
      <c r="BZ1473" s="519">
        <v>0</v>
      </c>
      <c r="CA1473" s="519">
        <v>0</v>
      </c>
      <c r="CB1473" s="519">
        <v>0</v>
      </c>
      <c r="CC1473" s="519">
        <v>0</v>
      </c>
      <c r="CD1473" s="519">
        <v>0</v>
      </c>
      <c r="CE1473" s="519">
        <v>0</v>
      </c>
      <c r="CF1473" s="519">
        <v>0</v>
      </c>
      <c r="CG1473" s="519">
        <v>0</v>
      </c>
      <c r="CH1473" s="519">
        <v>0</v>
      </c>
      <c r="CI1473" s="519">
        <v>0</v>
      </c>
      <c r="CJ1473" s="519">
        <v>0</v>
      </c>
      <c r="CK1473" s="519">
        <v>0</v>
      </c>
      <c r="CL1473" s="519">
        <v>0</v>
      </c>
      <c r="CM1473" s="519">
        <v>0</v>
      </c>
      <c r="CN1473" s="519">
        <v>0</v>
      </c>
      <c r="CO1473" s="519">
        <v>0</v>
      </c>
      <c r="CP1473" s="519">
        <v>0</v>
      </c>
      <c r="CQ1473" s="519">
        <v>0</v>
      </c>
      <c r="CR1473" s="519">
        <v>0</v>
      </c>
      <c r="CS1473" s="519">
        <v>0</v>
      </c>
      <c r="CT1473" s="519">
        <v>0</v>
      </c>
      <c r="CU1473" s="519">
        <v>0</v>
      </c>
      <c r="CV1473" s="519">
        <v>0</v>
      </c>
      <c r="CW1473" s="519">
        <v>0</v>
      </c>
      <c r="CX1473" s="519">
        <v>0</v>
      </c>
      <c r="CY1473" s="519">
        <v>0</v>
      </c>
      <c r="CZ1473" s="519">
        <v>0</v>
      </c>
      <c r="DA1473" s="519">
        <v>0</v>
      </c>
      <c r="DB1473" s="519">
        <v>0</v>
      </c>
      <c r="DC1473" s="519">
        <v>0</v>
      </c>
      <c r="DD1473" s="519">
        <v>0</v>
      </c>
      <c r="DE1473" s="519">
        <v>0</v>
      </c>
      <c r="DF1473" s="519">
        <v>0</v>
      </c>
      <c r="DG1473" s="519">
        <v>0</v>
      </c>
      <c r="DH1473" s="519">
        <v>0</v>
      </c>
      <c r="DI1473" s="519">
        <v>0</v>
      </c>
      <c r="DJ1473" s="519">
        <v>0</v>
      </c>
      <c r="DK1473" s="519">
        <v>0</v>
      </c>
      <c r="DL1473" s="519">
        <v>0</v>
      </c>
      <c r="DM1473" s="519">
        <v>0</v>
      </c>
      <c r="DN1473" s="519">
        <v>0</v>
      </c>
      <c r="DO1473" s="519">
        <v>0</v>
      </c>
      <c r="DP1473" s="519">
        <v>0</v>
      </c>
      <c r="DQ1473" s="519">
        <v>0</v>
      </c>
      <c r="DR1473" s="519">
        <v>0</v>
      </c>
      <c r="DS1473" s="519">
        <v>0</v>
      </c>
      <c r="DT1473" s="519">
        <v>0</v>
      </c>
      <c r="DU1473" s="519">
        <v>0</v>
      </c>
      <c r="DV1473" s="519">
        <v>0</v>
      </c>
      <c r="DW1473" s="519">
        <v>0</v>
      </c>
      <c r="DX1473" s="519">
        <v>0</v>
      </c>
    </row>
    <row r="1474" spans="2:128" hidden="1">
      <c r="B1474" s="519" t="s">
        <v>1061</v>
      </c>
      <c r="C1474" s="519"/>
      <c r="D1474" s="519"/>
      <c r="E1474" s="519"/>
      <c r="F1474" s="519">
        <v>1</v>
      </c>
      <c r="G1474" s="519"/>
      <c r="H1474" s="519">
        <v>16</v>
      </c>
      <c r="I1474" s="519">
        <v>12</v>
      </c>
      <c r="J1474" s="519" t="str">
        <f t="shared" si="68"/>
        <v>SDN15011612</v>
      </c>
      <c r="K1474" s="519">
        <v>508</v>
      </c>
      <c r="M1474" s="337"/>
      <c r="N1474" s="519" t="s">
        <v>1061</v>
      </c>
      <c r="O1474" s="519" t="s">
        <v>1060</v>
      </c>
      <c r="P1474" s="519">
        <v>20</v>
      </c>
      <c r="Q1474" s="183" t="str">
        <f t="shared" si="69"/>
        <v>SDN150220</v>
      </c>
      <c r="R1474" s="519">
        <v>10000</v>
      </c>
      <c r="S1474" s="519">
        <v>10000</v>
      </c>
      <c r="T1474" s="519">
        <v>10000</v>
      </c>
      <c r="U1474" s="519">
        <v>10000</v>
      </c>
      <c r="V1474" s="519">
        <v>10000</v>
      </c>
      <c r="W1474" s="519">
        <v>10000</v>
      </c>
      <c r="X1474" s="519">
        <v>10000</v>
      </c>
      <c r="Y1474" s="519">
        <v>10000</v>
      </c>
      <c r="Z1474" s="519">
        <v>10000</v>
      </c>
      <c r="AA1474" s="519">
        <v>10000</v>
      </c>
      <c r="AB1474" s="519">
        <v>10000</v>
      </c>
      <c r="AC1474" s="519">
        <v>10000</v>
      </c>
      <c r="AD1474" s="519">
        <v>10000</v>
      </c>
      <c r="AE1474" s="519">
        <v>10000</v>
      </c>
      <c r="AF1474" s="519">
        <v>10000</v>
      </c>
      <c r="AG1474" s="519">
        <v>10000</v>
      </c>
      <c r="AH1474" s="519">
        <v>10000</v>
      </c>
      <c r="AI1474" s="519">
        <v>10000</v>
      </c>
      <c r="AJ1474" s="519">
        <v>10000</v>
      </c>
      <c r="AK1474" s="519">
        <v>10000</v>
      </c>
      <c r="AL1474" s="519">
        <v>10000</v>
      </c>
      <c r="AM1474" s="519">
        <v>10000</v>
      </c>
      <c r="AN1474" s="519">
        <v>10000</v>
      </c>
      <c r="AO1474" s="519">
        <v>10000</v>
      </c>
      <c r="AP1474" s="519">
        <v>10000</v>
      </c>
      <c r="AQ1474" s="519">
        <v>10000</v>
      </c>
      <c r="AR1474" s="519">
        <v>10000</v>
      </c>
      <c r="AS1474" s="519">
        <v>10000</v>
      </c>
      <c r="AT1474" s="519">
        <v>10000</v>
      </c>
      <c r="AU1474" s="519">
        <v>10000</v>
      </c>
      <c r="AV1474" s="519">
        <v>0</v>
      </c>
      <c r="AW1474" s="519">
        <v>0</v>
      </c>
      <c r="AX1474" s="519">
        <v>0</v>
      </c>
      <c r="AY1474" s="519">
        <v>0</v>
      </c>
      <c r="AZ1474" s="519">
        <v>0</v>
      </c>
      <c r="BA1474" s="519">
        <v>0</v>
      </c>
      <c r="BB1474" s="519">
        <v>0</v>
      </c>
      <c r="BC1474" s="519">
        <v>0</v>
      </c>
      <c r="BD1474" s="519">
        <v>0</v>
      </c>
      <c r="BE1474" s="519">
        <v>0</v>
      </c>
      <c r="BF1474" s="519">
        <v>0</v>
      </c>
      <c r="BG1474" s="519">
        <v>0</v>
      </c>
      <c r="BH1474" s="519">
        <v>0</v>
      </c>
      <c r="BI1474" s="519">
        <v>0</v>
      </c>
      <c r="BJ1474" s="519">
        <v>0</v>
      </c>
      <c r="BK1474" s="519">
        <v>0</v>
      </c>
      <c r="BL1474" s="519">
        <v>0</v>
      </c>
      <c r="BM1474" s="519">
        <v>0</v>
      </c>
      <c r="BN1474" s="519">
        <v>0</v>
      </c>
      <c r="BO1474" s="519">
        <v>0</v>
      </c>
      <c r="BP1474" s="519">
        <v>0</v>
      </c>
      <c r="BQ1474" s="519">
        <v>0</v>
      </c>
      <c r="BR1474" s="519">
        <v>0</v>
      </c>
      <c r="BS1474" s="519">
        <v>0</v>
      </c>
      <c r="BT1474" s="519">
        <v>0</v>
      </c>
      <c r="BU1474" s="519">
        <v>0</v>
      </c>
      <c r="BV1474" s="519">
        <v>0</v>
      </c>
      <c r="BW1474" s="519">
        <v>0</v>
      </c>
      <c r="BX1474" s="519">
        <v>0</v>
      </c>
      <c r="BY1474" s="519">
        <v>0</v>
      </c>
      <c r="BZ1474" s="519">
        <v>0</v>
      </c>
      <c r="CA1474" s="519">
        <v>0</v>
      </c>
      <c r="CB1474" s="519">
        <v>0</v>
      </c>
      <c r="CC1474" s="519">
        <v>0</v>
      </c>
      <c r="CD1474" s="519">
        <v>0</v>
      </c>
      <c r="CE1474" s="519">
        <v>0</v>
      </c>
      <c r="CF1474" s="519">
        <v>0</v>
      </c>
      <c r="CG1474" s="519">
        <v>0</v>
      </c>
      <c r="CH1474" s="519">
        <v>0</v>
      </c>
      <c r="CI1474" s="519">
        <v>0</v>
      </c>
      <c r="CJ1474" s="519">
        <v>0</v>
      </c>
      <c r="CK1474" s="519">
        <v>0</v>
      </c>
      <c r="CL1474" s="519">
        <v>0</v>
      </c>
      <c r="CM1474" s="519">
        <v>0</v>
      </c>
      <c r="CN1474" s="519">
        <v>0</v>
      </c>
      <c r="CO1474" s="519">
        <v>0</v>
      </c>
      <c r="CP1474" s="519">
        <v>0</v>
      </c>
      <c r="CQ1474" s="519">
        <v>0</v>
      </c>
      <c r="CR1474" s="519">
        <v>0</v>
      </c>
      <c r="CS1474" s="519">
        <v>0</v>
      </c>
      <c r="CT1474" s="519">
        <v>0</v>
      </c>
      <c r="CU1474" s="519">
        <v>0</v>
      </c>
      <c r="CV1474" s="519">
        <v>0</v>
      </c>
      <c r="CW1474" s="519">
        <v>0</v>
      </c>
      <c r="CX1474" s="519">
        <v>0</v>
      </c>
      <c r="CY1474" s="519">
        <v>0</v>
      </c>
      <c r="CZ1474" s="519">
        <v>0</v>
      </c>
      <c r="DA1474" s="519">
        <v>0</v>
      </c>
      <c r="DB1474" s="519">
        <v>0</v>
      </c>
      <c r="DC1474" s="519">
        <v>0</v>
      </c>
      <c r="DD1474" s="519">
        <v>0</v>
      </c>
      <c r="DE1474" s="519">
        <v>0</v>
      </c>
      <c r="DF1474" s="519">
        <v>0</v>
      </c>
      <c r="DG1474" s="519">
        <v>0</v>
      </c>
      <c r="DH1474" s="519">
        <v>0</v>
      </c>
      <c r="DI1474" s="519">
        <v>0</v>
      </c>
      <c r="DJ1474" s="519">
        <v>0</v>
      </c>
      <c r="DK1474" s="519">
        <v>0</v>
      </c>
      <c r="DL1474" s="519">
        <v>0</v>
      </c>
      <c r="DM1474" s="519">
        <v>0</v>
      </c>
      <c r="DN1474" s="519">
        <v>0</v>
      </c>
      <c r="DO1474" s="519">
        <v>0</v>
      </c>
      <c r="DP1474" s="519">
        <v>0</v>
      </c>
      <c r="DQ1474" s="519">
        <v>0</v>
      </c>
      <c r="DR1474" s="519">
        <v>0</v>
      </c>
      <c r="DS1474" s="519">
        <v>0</v>
      </c>
      <c r="DT1474" s="519">
        <v>0</v>
      </c>
      <c r="DU1474" s="519">
        <v>0</v>
      </c>
      <c r="DV1474" s="519">
        <v>0</v>
      </c>
      <c r="DW1474" s="519">
        <v>0</v>
      </c>
      <c r="DX1474" s="519">
        <v>0</v>
      </c>
    </row>
    <row r="1475" spans="2:128" hidden="1">
      <c r="B1475" s="519" t="s">
        <v>1061</v>
      </c>
      <c r="C1475" s="519"/>
      <c r="D1475" s="519"/>
      <c r="E1475" s="519"/>
      <c r="F1475" s="519">
        <v>1</v>
      </c>
      <c r="G1475" s="519"/>
      <c r="H1475" s="519">
        <v>16</v>
      </c>
      <c r="I1475" s="519">
        <v>13</v>
      </c>
      <c r="J1475" s="519" t="str">
        <f t="shared" si="68"/>
        <v>SDN15011613</v>
      </c>
      <c r="K1475" s="519">
        <v>508</v>
      </c>
      <c r="M1475" s="337"/>
      <c r="N1475" s="519" t="s">
        <v>1061</v>
      </c>
      <c r="O1475" s="519" t="s">
        <v>1060</v>
      </c>
      <c r="P1475" s="519">
        <v>21</v>
      </c>
      <c r="Q1475" s="183" t="str">
        <f t="shared" si="69"/>
        <v>SDN150221</v>
      </c>
      <c r="R1475" s="519">
        <v>10000</v>
      </c>
      <c r="S1475" s="519">
        <v>10000</v>
      </c>
      <c r="T1475" s="519">
        <v>10000</v>
      </c>
      <c r="U1475" s="519">
        <v>10000</v>
      </c>
      <c r="V1475" s="519">
        <v>10000</v>
      </c>
      <c r="W1475" s="519">
        <v>10000</v>
      </c>
      <c r="X1475" s="519">
        <v>10000</v>
      </c>
      <c r="Y1475" s="519">
        <v>10000</v>
      </c>
      <c r="Z1475" s="519">
        <v>10000</v>
      </c>
      <c r="AA1475" s="519">
        <v>10000</v>
      </c>
      <c r="AB1475" s="519">
        <v>10000</v>
      </c>
      <c r="AC1475" s="519">
        <v>10000</v>
      </c>
      <c r="AD1475" s="519">
        <v>10000</v>
      </c>
      <c r="AE1475" s="519">
        <v>10000</v>
      </c>
      <c r="AF1475" s="519">
        <v>10000</v>
      </c>
      <c r="AG1475" s="519">
        <v>10000</v>
      </c>
      <c r="AH1475" s="519">
        <v>10000</v>
      </c>
      <c r="AI1475" s="519">
        <v>10000</v>
      </c>
      <c r="AJ1475" s="519">
        <v>10000</v>
      </c>
      <c r="AK1475" s="519">
        <v>10000</v>
      </c>
      <c r="AL1475" s="519">
        <v>10000</v>
      </c>
      <c r="AM1475" s="519">
        <v>10000</v>
      </c>
      <c r="AN1475" s="519">
        <v>10000</v>
      </c>
      <c r="AO1475" s="519">
        <v>10000</v>
      </c>
      <c r="AP1475" s="519">
        <v>10000</v>
      </c>
      <c r="AQ1475" s="519">
        <v>10000</v>
      </c>
      <c r="AR1475" s="519">
        <v>10000</v>
      </c>
      <c r="AS1475" s="519">
        <v>10000</v>
      </c>
      <c r="AT1475" s="519">
        <v>10000</v>
      </c>
      <c r="AU1475" s="519">
        <v>10000</v>
      </c>
      <c r="AV1475" s="519">
        <v>0</v>
      </c>
      <c r="AW1475" s="519">
        <v>0</v>
      </c>
      <c r="AX1475" s="519">
        <v>0</v>
      </c>
      <c r="AY1475" s="519">
        <v>0</v>
      </c>
      <c r="AZ1475" s="519">
        <v>0</v>
      </c>
      <c r="BA1475" s="519">
        <v>0</v>
      </c>
      <c r="BB1475" s="519">
        <v>0</v>
      </c>
      <c r="BC1475" s="519">
        <v>0</v>
      </c>
      <c r="BD1475" s="519">
        <v>0</v>
      </c>
      <c r="BE1475" s="519">
        <v>0</v>
      </c>
      <c r="BF1475" s="519">
        <v>0</v>
      </c>
      <c r="BG1475" s="519">
        <v>0</v>
      </c>
      <c r="BH1475" s="519">
        <v>0</v>
      </c>
      <c r="BI1475" s="519">
        <v>0</v>
      </c>
      <c r="BJ1475" s="519">
        <v>0</v>
      </c>
      <c r="BK1475" s="519">
        <v>0</v>
      </c>
      <c r="BL1475" s="519">
        <v>0</v>
      </c>
      <c r="BM1475" s="519">
        <v>0</v>
      </c>
      <c r="BN1475" s="519">
        <v>0</v>
      </c>
      <c r="BO1475" s="519">
        <v>0</v>
      </c>
      <c r="BP1475" s="519">
        <v>0</v>
      </c>
      <c r="BQ1475" s="519">
        <v>0</v>
      </c>
      <c r="BR1475" s="519">
        <v>0</v>
      </c>
      <c r="BS1475" s="519">
        <v>0</v>
      </c>
      <c r="BT1475" s="519">
        <v>0</v>
      </c>
      <c r="BU1475" s="519">
        <v>0</v>
      </c>
      <c r="BV1475" s="519">
        <v>0</v>
      </c>
      <c r="BW1475" s="519">
        <v>0</v>
      </c>
      <c r="BX1475" s="519">
        <v>0</v>
      </c>
      <c r="BY1475" s="519">
        <v>0</v>
      </c>
      <c r="BZ1475" s="519">
        <v>0</v>
      </c>
      <c r="CA1475" s="519">
        <v>0</v>
      </c>
      <c r="CB1475" s="519">
        <v>0</v>
      </c>
      <c r="CC1475" s="519">
        <v>0</v>
      </c>
      <c r="CD1475" s="519">
        <v>0</v>
      </c>
      <c r="CE1475" s="519">
        <v>0</v>
      </c>
      <c r="CF1475" s="519">
        <v>0</v>
      </c>
      <c r="CG1475" s="519">
        <v>0</v>
      </c>
      <c r="CH1475" s="519">
        <v>0</v>
      </c>
      <c r="CI1475" s="519">
        <v>0</v>
      </c>
      <c r="CJ1475" s="519">
        <v>0</v>
      </c>
      <c r="CK1475" s="519">
        <v>0</v>
      </c>
      <c r="CL1475" s="519">
        <v>0</v>
      </c>
      <c r="CM1475" s="519">
        <v>0</v>
      </c>
      <c r="CN1475" s="519">
        <v>0</v>
      </c>
      <c r="CO1475" s="519">
        <v>0</v>
      </c>
      <c r="CP1475" s="519">
        <v>0</v>
      </c>
      <c r="CQ1475" s="519">
        <v>0</v>
      </c>
      <c r="CR1475" s="519">
        <v>0</v>
      </c>
      <c r="CS1475" s="519">
        <v>0</v>
      </c>
      <c r="CT1475" s="519">
        <v>0</v>
      </c>
      <c r="CU1475" s="519">
        <v>0</v>
      </c>
      <c r="CV1475" s="519">
        <v>0</v>
      </c>
      <c r="CW1475" s="519">
        <v>0</v>
      </c>
      <c r="CX1475" s="519">
        <v>0</v>
      </c>
      <c r="CY1475" s="519">
        <v>0</v>
      </c>
      <c r="CZ1475" s="519">
        <v>0</v>
      </c>
      <c r="DA1475" s="519">
        <v>0</v>
      </c>
      <c r="DB1475" s="519">
        <v>0</v>
      </c>
      <c r="DC1475" s="519">
        <v>0</v>
      </c>
      <c r="DD1475" s="519">
        <v>0</v>
      </c>
      <c r="DE1475" s="519">
        <v>0</v>
      </c>
      <c r="DF1475" s="519">
        <v>0</v>
      </c>
      <c r="DG1475" s="519">
        <v>0</v>
      </c>
      <c r="DH1475" s="519">
        <v>0</v>
      </c>
      <c r="DI1475" s="519">
        <v>0</v>
      </c>
      <c r="DJ1475" s="519">
        <v>0</v>
      </c>
      <c r="DK1475" s="519">
        <v>0</v>
      </c>
      <c r="DL1475" s="519">
        <v>0</v>
      </c>
      <c r="DM1475" s="519">
        <v>0</v>
      </c>
      <c r="DN1475" s="519">
        <v>0</v>
      </c>
      <c r="DO1475" s="519">
        <v>0</v>
      </c>
      <c r="DP1475" s="519">
        <v>0</v>
      </c>
      <c r="DQ1475" s="519">
        <v>0</v>
      </c>
      <c r="DR1475" s="519">
        <v>0</v>
      </c>
      <c r="DS1475" s="519">
        <v>0</v>
      </c>
      <c r="DT1475" s="519">
        <v>0</v>
      </c>
      <c r="DU1475" s="519">
        <v>0</v>
      </c>
      <c r="DV1475" s="519">
        <v>0</v>
      </c>
      <c r="DW1475" s="519">
        <v>0</v>
      </c>
      <c r="DX1475" s="519">
        <v>0</v>
      </c>
    </row>
    <row r="1476" spans="2:128" hidden="1">
      <c r="B1476" s="519" t="s">
        <v>1061</v>
      </c>
      <c r="C1476" s="519"/>
      <c r="D1476" s="519"/>
      <c r="E1476" s="519"/>
      <c r="F1476" s="519">
        <v>1</v>
      </c>
      <c r="G1476" s="519"/>
      <c r="H1476" s="519">
        <v>16</v>
      </c>
      <c r="I1476" s="519">
        <v>14</v>
      </c>
      <c r="J1476" s="519" t="str">
        <f t="shared" ref="J1476:J1539" si="70">B1476&amp;TEXT(F1476,"00")&amp;TEXT(H1476,"00")&amp;TEXT(I1476,"00")</f>
        <v>SDN15011614</v>
      </c>
      <c r="K1476" s="519">
        <v>508</v>
      </c>
      <c r="M1476" s="337"/>
      <c r="N1476" s="519" t="s">
        <v>1061</v>
      </c>
      <c r="O1476" s="519" t="s">
        <v>1060</v>
      </c>
      <c r="P1476" s="519">
        <v>22</v>
      </c>
      <c r="Q1476" s="183" t="str">
        <f t="shared" si="69"/>
        <v>SDN150222</v>
      </c>
      <c r="R1476" s="519">
        <v>10000</v>
      </c>
      <c r="S1476" s="519">
        <v>10000</v>
      </c>
      <c r="T1476" s="519">
        <v>10000</v>
      </c>
      <c r="U1476" s="519">
        <v>10000</v>
      </c>
      <c r="V1476" s="519">
        <v>10000</v>
      </c>
      <c r="W1476" s="519">
        <v>10000</v>
      </c>
      <c r="X1476" s="519">
        <v>10000</v>
      </c>
      <c r="Y1476" s="519">
        <v>10000</v>
      </c>
      <c r="Z1476" s="519">
        <v>10000</v>
      </c>
      <c r="AA1476" s="519">
        <v>10000</v>
      </c>
      <c r="AB1476" s="519">
        <v>10000</v>
      </c>
      <c r="AC1476" s="519">
        <v>10000</v>
      </c>
      <c r="AD1476" s="519">
        <v>10000</v>
      </c>
      <c r="AE1476" s="519">
        <v>10000</v>
      </c>
      <c r="AF1476" s="519">
        <v>10000</v>
      </c>
      <c r="AG1476" s="519">
        <v>10000</v>
      </c>
      <c r="AH1476" s="519">
        <v>10000</v>
      </c>
      <c r="AI1476" s="519">
        <v>10000</v>
      </c>
      <c r="AJ1476" s="519">
        <v>10000</v>
      </c>
      <c r="AK1476" s="519">
        <v>10000</v>
      </c>
      <c r="AL1476" s="519">
        <v>10000</v>
      </c>
      <c r="AM1476" s="519">
        <v>10000</v>
      </c>
      <c r="AN1476" s="519">
        <v>10000</v>
      </c>
      <c r="AO1476" s="519">
        <v>10000</v>
      </c>
      <c r="AP1476" s="519">
        <v>10000</v>
      </c>
      <c r="AQ1476" s="519">
        <v>10000</v>
      </c>
      <c r="AR1476" s="519">
        <v>10000</v>
      </c>
      <c r="AS1476" s="519">
        <v>10000</v>
      </c>
      <c r="AT1476" s="519">
        <v>10000</v>
      </c>
      <c r="AU1476" s="519">
        <v>10000</v>
      </c>
      <c r="AV1476" s="519">
        <v>0</v>
      </c>
      <c r="AW1476" s="519">
        <v>0</v>
      </c>
      <c r="AX1476" s="519">
        <v>0</v>
      </c>
      <c r="AY1476" s="519">
        <v>0</v>
      </c>
      <c r="AZ1476" s="519">
        <v>0</v>
      </c>
      <c r="BA1476" s="519">
        <v>0</v>
      </c>
      <c r="BB1476" s="519">
        <v>0</v>
      </c>
      <c r="BC1476" s="519">
        <v>0</v>
      </c>
      <c r="BD1476" s="519">
        <v>0</v>
      </c>
      <c r="BE1476" s="519">
        <v>0</v>
      </c>
      <c r="BF1476" s="519">
        <v>0</v>
      </c>
      <c r="BG1476" s="519">
        <v>0</v>
      </c>
      <c r="BH1476" s="519">
        <v>0</v>
      </c>
      <c r="BI1476" s="519">
        <v>0</v>
      </c>
      <c r="BJ1476" s="519">
        <v>0</v>
      </c>
      <c r="BK1476" s="519">
        <v>0</v>
      </c>
      <c r="BL1476" s="519">
        <v>0</v>
      </c>
      <c r="BM1476" s="519">
        <v>0</v>
      </c>
      <c r="BN1476" s="519">
        <v>0</v>
      </c>
      <c r="BO1476" s="519">
        <v>0</v>
      </c>
      <c r="BP1476" s="519">
        <v>0</v>
      </c>
      <c r="BQ1476" s="519">
        <v>0</v>
      </c>
      <c r="BR1476" s="519">
        <v>0</v>
      </c>
      <c r="BS1476" s="519">
        <v>0</v>
      </c>
      <c r="BT1476" s="519">
        <v>0</v>
      </c>
      <c r="BU1476" s="519">
        <v>0</v>
      </c>
      <c r="BV1476" s="519">
        <v>0</v>
      </c>
      <c r="BW1476" s="519">
        <v>0</v>
      </c>
      <c r="BX1476" s="519">
        <v>0</v>
      </c>
      <c r="BY1476" s="519">
        <v>0</v>
      </c>
      <c r="BZ1476" s="519">
        <v>0</v>
      </c>
      <c r="CA1476" s="519">
        <v>0</v>
      </c>
      <c r="CB1476" s="519">
        <v>0</v>
      </c>
      <c r="CC1476" s="519">
        <v>0</v>
      </c>
      <c r="CD1476" s="519">
        <v>0</v>
      </c>
      <c r="CE1476" s="519">
        <v>0</v>
      </c>
      <c r="CF1476" s="519">
        <v>0</v>
      </c>
      <c r="CG1476" s="519">
        <v>0</v>
      </c>
      <c r="CH1476" s="519">
        <v>0</v>
      </c>
      <c r="CI1476" s="519">
        <v>0</v>
      </c>
      <c r="CJ1476" s="519">
        <v>0</v>
      </c>
      <c r="CK1476" s="519">
        <v>0</v>
      </c>
      <c r="CL1476" s="519">
        <v>0</v>
      </c>
      <c r="CM1476" s="519">
        <v>0</v>
      </c>
      <c r="CN1476" s="519">
        <v>0</v>
      </c>
      <c r="CO1476" s="519">
        <v>0</v>
      </c>
      <c r="CP1476" s="519">
        <v>0</v>
      </c>
      <c r="CQ1476" s="519">
        <v>0</v>
      </c>
      <c r="CR1476" s="519">
        <v>0</v>
      </c>
      <c r="CS1476" s="519">
        <v>0</v>
      </c>
      <c r="CT1476" s="519">
        <v>0</v>
      </c>
      <c r="CU1476" s="519">
        <v>0</v>
      </c>
      <c r="CV1476" s="519">
        <v>0</v>
      </c>
      <c r="CW1476" s="519">
        <v>0</v>
      </c>
      <c r="CX1476" s="519">
        <v>0</v>
      </c>
      <c r="CY1476" s="519">
        <v>0</v>
      </c>
      <c r="CZ1476" s="519">
        <v>0</v>
      </c>
      <c r="DA1476" s="519">
        <v>0</v>
      </c>
      <c r="DB1476" s="519">
        <v>0</v>
      </c>
      <c r="DC1476" s="519">
        <v>0</v>
      </c>
      <c r="DD1476" s="519">
        <v>0</v>
      </c>
      <c r="DE1476" s="519">
        <v>0</v>
      </c>
      <c r="DF1476" s="519">
        <v>0</v>
      </c>
      <c r="DG1476" s="519">
        <v>0</v>
      </c>
      <c r="DH1476" s="519">
        <v>0</v>
      </c>
      <c r="DI1476" s="519">
        <v>0</v>
      </c>
      <c r="DJ1476" s="519">
        <v>0</v>
      </c>
      <c r="DK1476" s="519">
        <v>0</v>
      </c>
      <c r="DL1476" s="519">
        <v>0</v>
      </c>
      <c r="DM1476" s="519">
        <v>0</v>
      </c>
      <c r="DN1476" s="519">
        <v>0</v>
      </c>
      <c r="DO1476" s="519">
        <v>0</v>
      </c>
      <c r="DP1476" s="519">
        <v>0</v>
      </c>
      <c r="DQ1476" s="519">
        <v>0</v>
      </c>
      <c r="DR1476" s="519">
        <v>0</v>
      </c>
      <c r="DS1476" s="519">
        <v>0</v>
      </c>
      <c r="DT1476" s="519">
        <v>0</v>
      </c>
      <c r="DU1476" s="519">
        <v>0</v>
      </c>
      <c r="DV1476" s="519">
        <v>0</v>
      </c>
      <c r="DW1476" s="519">
        <v>0</v>
      </c>
      <c r="DX1476" s="519">
        <v>0</v>
      </c>
    </row>
    <row r="1477" spans="2:128" hidden="1">
      <c r="B1477" s="519" t="s">
        <v>1061</v>
      </c>
      <c r="C1477" s="519"/>
      <c r="D1477" s="519"/>
      <c r="E1477" s="519"/>
      <c r="F1477" s="519">
        <v>1</v>
      </c>
      <c r="G1477" s="519"/>
      <c r="H1477" s="519">
        <v>16</v>
      </c>
      <c r="I1477" s="519">
        <v>15</v>
      </c>
      <c r="J1477" s="519" t="str">
        <f t="shared" si="70"/>
        <v>SDN15011615</v>
      </c>
      <c r="K1477" s="519">
        <v>508</v>
      </c>
      <c r="M1477" s="337"/>
      <c r="N1477" s="519" t="s">
        <v>1061</v>
      </c>
      <c r="O1477" s="519" t="s">
        <v>1060</v>
      </c>
      <c r="P1477" s="519">
        <v>23</v>
      </c>
      <c r="Q1477" s="183" t="str">
        <f t="shared" si="69"/>
        <v>SDN150223</v>
      </c>
      <c r="R1477" s="519">
        <v>10000</v>
      </c>
      <c r="S1477" s="519">
        <v>10000</v>
      </c>
      <c r="T1477" s="519">
        <v>10000</v>
      </c>
      <c r="U1477" s="519">
        <v>10000</v>
      </c>
      <c r="V1477" s="519">
        <v>10000</v>
      </c>
      <c r="W1477" s="519">
        <v>10000</v>
      </c>
      <c r="X1477" s="519">
        <v>10000</v>
      </c>
      <c r="Y1477" s="519">
        <v>10000</v>
      </c>
      <c r="Z1477" s="519">
        <v>10000</v>
      </c>
      <c r="AA1477" s="519">
        <v>10000</v>
      </c>
      <c r="AB1477" s="519">
        <v>10000</v>
      </c>
      <c r="AC1477" s="519">
        <v>10000</v>
      </c>
      <c r="AD1477" s="519">
        <v>10000</v>
      </c>
      <c r="AE1477" s="519">
        <v>10000</v>
      </c>
      <c r="AF1477" s="519">
        <v>10000</v>
      </c>
      <c r="AG1477" s="519">
        <v>10000</v>
      </c>
      <c r="AH1477" s="519">
        <v>10000</v>
      </c>
      <c r="AI1477" s="519">
        <v>10000</v>
      </c>
      <c r="AJ1477" s="519">
        <v>10000</v>
      </c>
      <c r="AK1477" s="519">
        <v>10000</v>
      </c>
      <c r="AL1477" s="519">
        <v>10000</v>
      </c>
      <c r="AM1477" s="519">
        <v>10000</v>
      </c>
      <c r="AN1477" s="519">
        <v>10000</v>
      </c>
      <c r="AO1477" s="519">
        <v>10000</v>
      </c>
      <c r="AP1477" s="519">
        <v>10000</v>
      </c>
      <c r="AQ1477" s="519">
        <v>10000</v>
      </c>
      <c r="AR1477" s="519">
        <v>10000</v>
      </c>
      <c r="AS1477" s="519">
        <v>10000</v>
      </c>
      <c r="AT1477" s="519">
        <v>10000</v>
      </c>
      <c r="AU1477" s="519">
        <v>10000</v>
      </c>
      <c r="AV1477" s="519">
        <v>0</v>
      </c>
      <c r="AW1477" s="519">
        <v>0</v>
      </c>
      <c r="AX1477" s="519">
        <v>0</v>
      </c>
      <c r="AY1477" s="519">
        <v>0</v>
      </c>
      <c r="AZ1477" s="519">
        <v>0</v>
      </c>
      <c r="BA1477" s="519">
        <v>0</v>
      </c>
      <c r="BB1477" s="519">
        <v>0</v>
      </c>
      <c r="BC1477" s="519">
        <v>0</v>
      </c>
      <c r="BD1477" s="519">
        <v>0</v>
      </c>
      <c r="BE1477" s="519">
        <v>0</v>
      </c>
      <c r="BF1477" s="519">
        <v>0</v>
      </c>
      <c r="BG1477" s="519">
        <v>0</v>
      </c>
      <c r="BH1477" s="519">
        <v>0</v>
      </c>
      <c r="BI1477" s="519">
        <v>0</v>
      </c>
      <c r="BJ1477" s="519">
        <v>0</v>
      </c>
      <c r="BK1477" s="519">
        <v>0</v>
      </c>
      <c r="BL1477" s="519">
        <v>0</v>
      </c>
      <c r="BM1477" s="519">
        <v>0</v>
      </c>
      <c r="BN1477" s="519">
        <v>0</v>
      </c>
      <c r="BO1477" s="519">
        <v>0</v>
      </c>
      <c r="BP1477" s="519">
        <v>0</v>
      </c>
      <c r="BQ1477" s="519">
        <v>0</v>
      </c>
      <c r="BR1477" s="519">
        <v>0</v>
      </c>
      <c r="BS1477" s="519">
        <v>0</v>
      </c>
      <c r="BT1477" s="519">
        <v>0</v>
      </c>
      <c r="BU1477" s="519">
        <v>0</v>
      </c>
      <c r="BV1477" s="519">
        <v>0</v>
      </c>
      <c r="BW1477" s="519">
        <v>0</v>
      </c>
      <c r="BX1477" s="519">
        <v>0</v>
      </c>
      <c r="BY1477" s="519">
        <v>0</v>
      </c>
      <c r="BZ1477" s="519">
        <v>0</v>
      </c>
      <c r="CA1477" s="519">
        <v>0</v>
      </c>
      <c r="CB1477" s="519">
        <v>0</v>
      </c>
      <c r="CC1477" s="519">
        <v>0</v>
      </c>
      <c r="CD1477" s="519">
        <v>0</v>
      </c>
      <c r="CE1477" s="519">
        <v>0</v>
      </c>
      <c r="CF1477" s="519">
        <v>0</v>
      </c>
      <c r="CG1477" s="519">
        <v>0</v>
      </c>
      <c r="CH1477" s="519">
        <v>0</v>
      </c>
      <c r="CI1477" s="519">
        <v>0</v>
      </c>
      <c r="CJ1477" s="519">
        <v>0</v>
      </c>
      <c r="CK1477" s="519">
        <v>0</v>
      </c>
      <c r="CL1477" s="519">
        <v>0</v>
      </c>
      <c r="CM1477" s="519">
        <v>0</v>
      </c>
      <c r="CN1477" s="519">
        <v>0</v>
      </c>
      <c r="CO1477" s="519">
        <v>0</v>
      </c>
      <c r="CP1477" s="519">
        <v>0</v>
      </c>
      <c r="CQ1477" s="519">
        <v>0</v>
      </c>
      <c r="CR1477" s="519">
        <v>0</v>
      </c>
      <c r="CS1477" s="519">
        <v>0</v>
      </c>
      <c r="CT1477" s="519">
        <v>0</v>
      </c>
      <c r="CU1477" s="519">
        <v>0</v>
      </c>
      <c r="CV1477" s="519">
        <v>0</v>
      </c>
      <c r="CW1477" s="519">
        <v>0</v>
      </c>
      <c r="CX1477" s="519">
        <v>0</v>
      </c>
      <c r="CY1477" s="519">
        <v>0</v>
      </c>
      <c r="CZ1477" s="519">
        <v>0</v>
      </c>
      <c r="DA1477" s="519">
        <v>0</v>
      </c>
      <c r="DB1477" s="519">
        <v>0</v>
      </c>
      <c r="DC1477" s="519">
        <v>0</v>
      </c>
      <c r="DD1477" s="519">
        <v>0</v>
      </c>
      <c r="DE1477" s="519">
        <v>0</v>
      </c>
      <c r="DF1477" s="519">
        <v>0</v>
      </c>
      <c r="DG1477" s="519">
        <v>0</v>
      </c>
      <c r="DH1477" s="519">
        <v>0</v>
      </c>
      <c r="DI1477" s="519">
        <v>0</v>
      </c>
      <c r="DJ1477" s="519">
        <v>0</v>
      </c>
      <c r="DK1477" s="519">
        <v>0</v>
      </c>
      <c r="DL1477" s="519">
        <v>0</v>
      </c>
      <c r="DM1477" s="519">
        <v>0</v>
      </c>
      <c r="DN1477" s="519">
        <v>0</v>
      </c>
      <c r="DO1477" s="519">
        <v>0</v>
      </c>
      <c r="DP1477" s="519">
        <v>0</v>
      </c>
      <c r="DQ1477" s="519">
        <v>0</v>
      </c>
      <c r="DR1477" s="519">
        <v>0</v>
      </c>
      <c r="DS1477" s="519">
        <v>0</v>
      </c>
      <c r="DT1477" s="519">
        <v>0</v>
      </c>
      <c r="DU1477" s="519">
        <v>0</v>
      </c>
      <c r="DV1477" s="519">
        <v>0</v>
      </c>
      <c r="DW1477" s="519">
        <v>0</v>
      </c>
      <c r="DX1477" s="519">
        <v>0</v>
      </c>
    </row>
    <row r="1478" spans="2:128" hidden="1">
      <c r="B1478" s="519" t="s">
        <v>1061</v>
      </c>
      <c r="C1478" s="519"/>
      <c r="D1478" s="519"/>
      <c r="E1478" s="519"/>
      <c r="F1478" s="519">
        <v>1</v>
      </c>
      <c r="G1478" s="519"/>
      <c r="H1478" s="519">
        <v>17</v>
      </c>
      <c r="I1478" s="519">
        <v>1</v>
      </c>
      <c r="J1478" s="519" t="str">
        <f t="shared" si="70"/>
        <v>SDN15011701</v>
      </c>
      <c r="K1478" s="519">
        <v>635</v>
      </c>
      <c r="M1478" s="337"/>
      <c r="N1478" s="519" t="s">
        <v>1061</v>
      </c>
      <c r="O1478" s="519" t="s">
        <v>1060</v>
      </c>
      <c r="P1478" s="519">
        <v>24</v>
      </c>
      <c r="Q1478" s="183" t="str">
        <f t="shared" si="69"/>
        <v>SDN150224</v>
      </c>
      <c r="R1478" s="519">
        <v>10000</v>
      </c>
      <c r="S1478" s="519">
        <v>10000</v>
      </c>
      <c r="T1478" s="519">
        <v>10000</v>
      </c>
      <c r="U1478" s="519">
        <v>10000</v>
      </c>
      <c r="V1478" s="519">
        <v>10000</v>
      </c>
      <c r="W1478" s="519">
        <v>10000</v>
      </c>
      <c r="X1478" s="519">
        <v>10000</v>
      </c>
      <c r="Y1478" s="519">
        <v>10000</v>
      </c>
      <c r="Z1478" s="519">
        <v>10000</v>
      </c>
      <c r="AA1478" s="519">
        <v>10000</v>
      </c>
      <c r="AB1478" s="519">
        <v>10000</v>
      </c>
      <c r="AC1478" s="519">
        <v>10000</v>
      </c>
      <c r="AD1478" s="519">
        <v>10000</v>
      </c>
      <c r="AE1478" s="519">
        <v>10000</v>
      </c>
      <c r="AF1478" s="519">
        <v>10000</v>
      </c>
      <c r="AG1478" s="519">
        <v>10000</v>
      </c>
      <c r="AH1478" s="519">
        <v>10000</v>
      </c>
      <c r="AI1478" s="519">
        <v>10000</v>
      </c>
      <c r="AJ1478" s="519">
        <v>10000</v>
      </c>
      <c r="AK1478" s="519">
        <v>10000</v>
      </c>
      <c r="AL1478" s="519">
        <v>10000</v>
      </c>
      <c r="AM1478" s="519">
        <v>10000</v>
      </c>
      <c r="AN1478" s="519">
        <v>10000</v>
      </c>
      <c r="AO1478" s="519">
        <v>10000</v>
      </c>
      <c r="AP1478" s="519">
        <v>10000</v>
      </c>
      <c r="AQ1478" s="519">
        <v>10000</v>
      </c>
      <c r="AR1478" s="519">
        <v>10000</v>
      </c>
      <c r="AS1478" s="519">
        <v>10000</v>
      </c>
      <c r="AT1478" s="519">
        <v>10000</v>
      </c>
      <c r="AU1478" s="519">
        <v>10000</v>
      </c>
      <c r="AV1478" s="519">
        <v>0</v>
      </c>
      <c r="AW1478" s="519">
        <v>0</v>
      </c>
      <c r="AX1478" s="519">
        <v>0</v>
      </c>
      <c r="AY1478" s="519">
        <v>0</v>
      </c>
      <c r="AZ1478" s="519">
        <v>0</v>
      </c>
      <c r="BA1478" s="519">
        <v>0</v>
      </c>
      <c r="BB1478" s="519">
        <v>0</v>
      </c>
      <c r="BC1478" s="519">
        <v>0</v>
      </c>
      <c r="BD1478" s="519">
        <v>0</v>
      </c>
      <c r="BE1478" s="519">
        <v>0</v>
      </c>
      <c r="BF1478" s="519">
        <v>0</v>
      </c>
      <c r="BG1478" s="519">
        <v>0</v>
      </c>
      <c r="BH1478" s="519">
        <v>0</v>
      </c>
      <c r="BI1478" s="519">
        <v>0</v>
      </c>
      <c r="BJ1478" s="519">
        <v>0</v>
      </c>
      <c r="BK1478" s="519">
        <v>0</v>
      </c>
      <c r="BL1478" s="519">
        <v>0</v>
      </c>
      <c r="BM1478" s="519">
        <v>0</v>
      </c>
      <c r="BN1478" s="519">
        <v>0</v>
      </c>
      <c r="BO1478" s="519">
        <v>0</v>
      </c>
      <c r="BP1478" s="519">
        <v>0</v>
      </c>
      <c r="BQ1478" s="519">
        <v>0</v>
      </c>
      <c r="BR1478" s="519">
        <v>0</v>
      </c>
      <c r="BS1478" s="519">
        <v>0</v>
      </c>
      <c r="BT1478" s="519">
        <v>0</v>
      </c>
      <c r="BU1478" s="519">
        <v>0</v>
      </c>
      <c r="BV1478" s="519">
        <v>0</v>
      </c>
      <c r="BW1478" s="519">
        <v>0</v>
      </c>
      <c r="BX1478" s="519">
        <v>0</v>
      </c>
      <c r="BY1478" s="519">
        <v>0</v>
      </c>
      <c r="BZ1478" s="519">
        <v>0</v>
      </c>
      <c r="CA1478" s="519">
        <v>0</v>
      </c>
      <c r="CB1478" s="519">
        <v>0</v>
      </c>
      <c r="CC1478" s="519">
        <v>0</v>
      </c>
      <c r="CD1478" s="519">
        <v>0</v>
      </c>
      <c r="CE1478" s="519">
        <v>0</v>
      </c>
      <c r="CF1478" s="519">
        <v>0</v>
      </c>
      <c r="CG1478" s="519">
        <v>0</v>
      </c>
      <c r="CH1478" s="519">
        <v>0</v>
      </c>
      <c r="CI1478" s="519">
        <v>0</v>
      </c>
      <c r="CJ1478" s="519">
        <v>0</v>
      </c>
      <c r="CK1478" s="519">
        <v>0</v>
      </c>
      <c r="CL1478" s="519">
        <v>0</v>
      </c>
      <c r="CM1478" s="519">
        <v>0</v>
      </c>
      <c r="CN1478" s="519">
        <v>0</v>
      </c>
      <c r="CO1478" s="519">
        <v>0</v>
      </c>
      <c r="CP1478" s="519">
        <v>0</v>
      </c>
      <c r="CQ1478" s="519">
        <v>0</v>
      </c>
      <c r="CR1478" s="519">
        <v>0</v>
      </c>
      <c r="CS1478" s="519">
        <v>0</v>
      </c>
      <c r="CT1478" s="519">
        <v>0</v>
      </c>
      <c r="CU1478" s="519">
        <v>0</v>
      </c>
      <c r="CV1478" s="519">
        <v>0</v>
      </c>
      <c r="CW1478" s="519">
        <v>0</v>
      </c>
      <c r="CX1478" s="519">
        <v>0</v>
      </c>
      <c r="CY1478" s="519">
        <v>0</v>
      </c>
      <c r="CZ1478" s="519">
        <v>0</v>
      </c>
      <c r="DA1478" s="519">
        <v>0</v>
      </c>
      <c r="DB1478" s="519">
        <v>0</v>
      </c>
      <c r="DC1478" s="519">
        <v>0</v>
      </c>
      <c r="DD1478" s="519">
        <v>0</v>
      </c>
      <c r="DE1478" s="519">
        <v>0</v>
      </c>
      <c r="DF1478" s="519">
        <v>0</v>
      </c>
      <c r="DG1478" s="519">
        <v>0</v>
      </c>
      <c r="DH1478" s="519">
        <v>0</v>
      </c>
      <c r="DI1478" s="519">
        <v>0</v>
      </c>
      <c r="DJ1478" s="519">
        <v>0</v>
      </c>
      <c r="DK1478" s="519">
        <v>0</v>
      </c>
      <c r="DL1478" s="519">
        <v>0</v>
      </c>
      <c r="DM1478" s="519">
        <v>0</v>
      </c>
      <c r="DN1478" s="519">
        <v>0</v>
      </c>
      <c r="DO1478" s="519">
        <v>0</v>
      </c>
      <c r="DP1478" s="519">
        <v>0</v>
      </c>
      <c r="DQ1478" s="519">
        <v>0</v>
      </c>
      <c r="DR1478" s="519">
        <v>0</v>
      </c>
      <c r="DS1478" s="519">
        <v>0</v>
      </c>
      <c r="DT1478" s="519">
        <v>0</v>
      </c>
      <c r="DU1478" s="519">
        <v>0</v>
      </c>
      <c r="DV1478" s="519">
        <v>0</v>
      </c>
      <c r="DW1478" s="519">
        <v>0</v>
      </c>
      <c r="DX1478" s="519">
        <v>0</v>
      </c>
    </row>
    <row r="1479" spans="2:128" hidden="1">
      <c r="B1479" s="519" t="s">
        <v>1061</v>
      </c>
      <c r="C1479" s="519"/>
      <c r="D1479" s="519"/>
      <c r="E1479" s="519"/>
      <c r="F1479" s="519">
        <v>1</v>
      </c>
      <c r="G1479" s="519"/>
      <c r="H1479" s="519">
        <v>17</v>
      </c>
      <c r="I1479" s="519">
        <v>2</v>
      </c>
      <c r="J1479" s="519" t="str">
        <f t="shared" si="70"/>
        <v>SDN15011702</v>
      </c>
      <c r="K1479" s="519">
        <v>635</v>
      </c>
      <c r="M1479" s="337"/>
      <c r="N1479" s="519" t="s">
        <v>1061</v>
      </c>
      <c r="O1479" s="519" t="s">
        <v>1060</v>
      </c>
      <c r="P1479" s="519">
        <v>25</v>
      </c>
      <c r="Q1479" s="183" t="str">
        <f t="shared" si="69"/>
        <v>SDN150225</v>
      </c>
      <c r="R1479" s="519">
        <v>10000</v>
      </c>
      <c r="S1479" s="519">
        <v>10000</v>
      </c>
      <c r="T1479" s="519">
        <v>10000</v>
      </c>
      <c r="U1479" s="519">
        <v>10000</v>
      </c>
      <c r="V1479" s="519">
        <v>10000</v>
      </c>
      <c r="W1479" s="519">
        <v>10000</v>
      </c>
      <c r="X1479" s="519">
        <v>10000</v>
      </c>
      <c r="Y1479" s="519">
        <v>10000</v>
      </c>
      <c r="Z1479" s="519">
        <v>10000</v>
      </c>
      <c r="AA1479" s="519">
        <v>10000</v>
      </c>
      <c r="AB1479" s="519">
        <v>10000</v>
      </c>
      <c r="AC1479" s="519">
        <v>10000</v>
      </c>
      <c r="AD1479" s="519">
        <v>10000</v>
      </c>
      <c r="AE1479" s="519">
        <v>10000</v>
      </c>
      <c r="AF1479" s="519">
        <v>10000</v>
      </c>
      <c r="AG1479" s="519">
        <v>10000</v>
      </c>
      <c r="AH1479" s="519">
        <v>10000</v>
      </c>
      <c r="AI1479" s="519">
        <v>10000</v>
      </c>
      <c r="AJ1479" s="519">
        <v>10000</v>
      </c>
      <c r="AK1479" s="519">
        <v>10000</v>
      </c>
      <c r="AL1479" s="519">
        <v>10000</v>
      </c>
      <c r="AM1479" s="519">
        <v>10000</v>
      </c>
      <c r="AN1479" s="519">
        <v>10000</v>
      </c>
      <c r="AO1479" s="519">
        <v>10000</v>
      </c>
      <c r="AP1479" s="519">
        <v>10000</v>
      </c>
      <c r="AQ1479" s="519">
        <v>10000</v>
      </c>
      <c r="AR1479" s="519">
        <v>10000</v>
      </c>
      <c r="AS1479" s="519">
        <v>10000</v>
      </c>
      <c r="AT1479" s="519">
        <v>10000</v>
      </c>
      <c r="AU1479" s="519">
        <v>10000</v>
      </c>
      <c r="AV1479" s="519">
        <v>0</v>
      </c>
      <c r="AW1479" s="519">
        <v>0</v>
      </c>
      <c r="AX1479" s="519">
        <v>0</v>
      </c>
      <c r="AY1479" s="519">
        <v>0</v>
      </c>
      <c r="AZ1479" s="519">
        <v>0</v>
      </c>
      <c r="BA1479" s="519">
        <v>0</v>
      </c>
      <c r="BB1479" s="519">
        <v>0</v>
      </c>
      <c r="BC1479" s="519">
        <v>0</v>
      </c>
      <c r="BD1479" s="519">
        <v>0</v>
      </c>
      <c r="BE1479" s="519">
        <v>0</v>
      </c>
      <c r="BF1479" s="519">
        <v>0</v>
      </c>
      <c r="BG1479" s="519">
        <v>0</v>
      </c>
      <c r="BH1479" s="519">
        <v>0</v>
      </c>
      <c r="BI1479" s="519">
        <v>0</v>
      </c>
      <c r="BJ1479" s="519">
        <v>0</v>
      </c>
      <c r="BK1479" s="519">
        <v>0</v>
      </c>
      <c r="BL1479" s="519">
        <v>0</v>
      </c>
      <c r="BM1479" s="519">
        <v>0</v>
      </c>
      <c r="BN1479" s="519">
        <v>0</v>
      </c>
      <c r="BO1479" s="519">
        <v>0</v>
      </c>
      <c r="BP1479" s="519">
        <v>0</v>
      </c>
      <c r="BQ1479" s="519">
        <v>0</v>
      </c>
      <c r="BR1479" s="519">
        <v>0</v>
      </c>
      <c r="BS1479" s="519">
        <v>0</v>
      </c>
      <c r="BT1479" s="519">
        <v>0</v>
      </c>
      <c r="BU1479" s="519">
        <v>0</v>
      </c>
      <c r="BV1479" s="519">
        <v>0</v>
      </c>
      <c r="BW1479" s="519">
        <v>0</v>
      </c>
      <c r="BX1479" s="519">
        <v>0</v>
      </c>
      <c r="BY1479" s="519">
        <v>0</v>
      </c>
      <c r="BZ1479" s="519">
        <v>0</v>
      </c>
      <c r="CA1479" s="519">
        <v>0</v>
      </c>
      <c r="CB1479" s="519">
        <v>0</v>
      </c>
      <c r="CC1479" s="519">
        <v>0</v>
      </c>
      <c r="CD1479" s="519">
        <v>0</v>
      </c>
      <c r="CE1479" s="519">
        <v>0</v>
      </c>
      <c r="CF1479" s="519">
        <v>0</v>
      </c>
      <c r="CG1479" s="519">
        <v>0</v>
      </c>
      <c r="CH1479" s="519">
        <v>0</v>
      </c>
      <c r="CI1479" s="519">
        <v>0</v>
      </c>
      <c r="CJ1479" s="519">
        <v>0</v>
      </c>
      <c r="CK1479" s="519">
        <v>0</v>
      </c>
      <c r="CL1479" s="519">
        <v>0</v>
      </c>
      <c r="CM1479" s="519">
        <v>0</v>
      </c>
      <c r="CN1479" s="519">
        <v>0</v>
      </c>
      <c r="CO1479" s="519">
        <v>0</v>
      </c>
      <c r="CP1479" s="519">
        <v>0</v>
      </c>
      <c r="CQ1479" s="519">
        <v>0</v>
      </c>
      <c r="CR1479" s="519">
        <v>0</v>
      </c>
      <c r="CS1479" s="519">
        <v>0</v>
      </c>
      <c r="CT1479" s="519">
        <v>0</v>
      </c>
      <c r="CU1479" s="519">
        <v>0</v>
      </c>
      <c r="CV1479" s="519">
        <v>0</v>
      </c>
      <c r="CW1479" s="519">
        <v>0</v>
      </c>
      <c r="CX1479" s="519">
        <v>0</v>
      </c>
      <c r="CY1479" s="519">
        <v>0</v>
      </c>
      <c r="CZ1479" s="519">
        <v>0</v>
      </c>
      <c r="DA1479" s="519">
        <v>0</v>
      </c>
      <c r="DB1479" s="519">
        <v>0</v>
      </c>
      <c r="DC1479" s="519">
        <v>0</v>
      </c>
      <c r="DD1479" s="519">
        <v>0</v>
      </c>
      <c r="DE1479" s="519">
        <v>0</v>
      </c>
      <c r="DF1479" s="519">
        <v>0</v>
      </c>
      <c r="DG1479" s="519">
        <v>0</v>
      </c>
      <c r="DH1479" s="519">
        <v>0</v>
      </c>
      <c r="DI1479" s="519">
        <v>0</v>
      </c>
      <c r="DJ1479" s="519">
        <v>0</v>
      </c>
      <c r="DK1479" s="519">
        <v>0</v>
      </c>
      <c r="DL1479" s="519">
        <v>0</v>
      </c>
      <c r="DM1479" s="519">
        <v>0</v>
      </c>
      <c r="DN1479" s="519">
        <v>0</v>
      </c>
      <c r="DO1479" s="519">
        <v>0</v>
      </c>
      <c r="DP1479" s="519">
        <v>0</v>
      </c>
      <c r="DQ1479" s="519">
        <v>0</v>
      </c>
      <c r="DR1479" s="519">
        <v>0</v>
      </c>
      <c r="DS1479" s="519">
        <v>0</v>
      </c>
      <c r="DT1479" s="519">
        <v>0</v>
      </c>
      <c r="DU1479" s="519">
        <v>0</v>
      </c>
      <c r="DV1479" s="519">
        <v>0</v>
      </c>
      <c r="DW1479" s="519">
        <v>0</v>
      </c>
      <c r="DX1479" s="519">
        <v>0</v>
      </c>
    </row>
    <row r="1480" spans="2:128" hidden="1">
      <c r="B1480" s="519" t="s">
        <v>1061</v>
      </c>
      <c r="C1480" s="519"/>
      <c r="D1480" s="519"/>
      <c r="E1480" s="519"/>
      <c r="F1480" s="519">
        <v>1</v>
      </c>
      <c r="G1480" s="519"/>
      <c r="H1480" s="519">
        <v>17</v>
      </c>
      <c r="I1480" s="519">
        <v>3</v>
      </c>
      <c r="J1480" s="519" t="str">
        <f t="shared" si="70"/>
        <v>SDN15011703</v>
      </c>
      <c r="K1480" s="519">
        <v>635</v>
      </c>
      <c r="M1480" s="337"/>
      <c r="N1480" s="519" t="s">
        <v>1061</v>
      </c>
      <c r="O1480" s="519" t="s">
        <v>1060</v>
      </c>
      <c r="P1480" s="519">
        <v>26</v>
      </c>
      <c r="Q1480" s="183" t="str">
        <f t="shared" si="69"/>
        <v>SDN150226</v>
      </c>
      <c r="R1480" s="519">
        <v>10000</v>
      </c>
      <c r="S1480" s="519">
        <v>10000</v>
      </c>
      <c r="T1480" s="519">
        <v>10000</v>
      </c>
      <c r="U1480" s="519">
        <v>10000</v>
      </c>
      <c r="V1480" s="519">
        <v>10000</v>
      </c>
      <c r="W1480" s="519">
        <v>10000</v>
      </c>
      <c r="X1480" s="519">
        <v>10000</v>
      </c>
      <c r="Y1480" s="519">
        <v>10000</v>
      </c>
      <c r="Z1480" s="519">
        <v>10000</v>
      </c>
      <c r="AA1480" s="519">
        <v>10000</v>
      </c>
      <c r="AB1480" s="519">
        <v>10000</v>
      </c>
      <c r="AC1480" s="519">
        <v>10000</v>
      </c>
      <c r="AD1480" s="519">
        <v>10000</v>
      </c>
      <c r="AE1480" s="519">
        <v>10000</v>
      </c>
      <c r="AF1480" s="519">
        <v>10000</v>
      </c>
      <c r="AG1480" s="519">
        <v>10000</v>
      </c>
      <c r="AH1480" s="519">
        <v>10000</v>
      </c>
      <c r="AI1480" s="519">
        <v>10000</v>
      </c>
      <c r="AJ1480" s="519">
        <v>10000</v>
      </c>
      <c r="AK1480" s="519">
        <v>10000</v>
      </c>
      <c r="AL1480" s="519">
        <v>10000</v>
      </c>
      <c r="AM1480" s="519">
        <v>10000</v>
      </c>
      <c r="AN1480" s="519">
        <v>10000</v>
      </c>
      <c r="AO1480" s="519">
        <v>10000</v>
      </c>
      <c r="AP1480" s="519">
        <v>10000</v>
      </c>
      <c r="AQ1480" s="519">
        <v>10000</v>
      </c>
      <c r="AR1480" s="519">
        <v>10000</v>
      </c>
      <c r="AS1480" s="519">
        <v>10000</v>
      </c>
      <c r="AT1480" s="519">
        <v>10000</v>
      </c>
      <c r="AU1480" s="519">
        <v>10000</v>
      </c>
      <c r="AV1480" s="519">
        <v>0</v>
      </c>
      <c r="AW1480" s="519">
        <v>0</v>
      </c>
      <c r="AX1480" s="519">
        <v>0</v>
      </c>
      <c r="AY1480" s="519">
        <v>0</v>
      </c>
      <c r="AZ1480" s="519">
        <v>0</v>
      </c>
      <c r="BA1480" s="519">
        <v>0</v>
      </c>
      <c r="BB1480" s="519">
        <v>0</v>
      </c>
      <c r="BC1480" s="519">
        <v>0</v>
      </c>
      <c r="BD1480" s="519">
        <v>0</v>
      </c>
      <c r="BE1480" s="519">
        <v>0</v>
      </c>
      <c r="BF1480" s="519">
        <v>0</v>
      </c>
      <c r="BG1480" s="519">
        <v>0</v>
      </c>
      <c r="BH1480" s="519">
        <v>0</v>
      </c>
      <c r="BI1480" s="519">
        <v>0</v>
      </c>
      <c r="BJ1480" s="519">
        <v>0</v>
      </c>
      <c r="BK1480" s="519">
        <v>0</v>
      </c>
      <c r="BL1480" s="519">
        <v>0</v>
      </c>
      <c r="BM1480" s="519">
        <v>0</v>
      </c>
      <c r="BN1480" s="519">
        <v>0</v>
      </c>
      <c r="BO1480" s="519">
        <v>0</v>
      </c>
      <c r="BP1480" s="519">
        <v>0</v>
      </c>
      <c r="BQ1480" s="519">
        <v>0</v>
      </c>
      <c r="BR1480" s="519">
        <v>0</v>
      </c>
      <c r="BS1480" s="519">
        <v>0</v>
      </c>
      <c r="BT1480" s="519">
        <v>0</v>
      </c>
      <c r="BU1480" s="519">
        <v>0</v>
      </c>
      <c r="BV1480" s="519">
        <v>0</v>
      </c>
      <c r="BW1480" s="519">
        <v>0</v>
      </c>
      <c r="BX1480" s="519">
        <v>0</v>
      </c>
      <c r="BY1480" s="519">
        <v>0</v>
      </c>
      <c r="BZ1480" s="519">
        <v>0</v>
      </c>
      <c r="CA1480" s="519">
        <v>0</v>
      </c>
      <c r="CB1480" s="519">
        <v>0</v>
      </c>
      <c r="CC1480" s="519">
        <v>0</v>
      </c>
      <c r="CD1480" s="519">
        <v>0</v>
      </c>
      <c r="CE1480" s="519">
        <v>0</v>
      </c>
      <c r="CF1480" s="519">
        <v>0</v>
      </c>
      <c r="CG1480" s="519">
        <v>0</v>
      </c>
      <c r="CH1480" s="519">
        <v>0</v>
      </c>
      <c r="CI1480" s="519">
        <v>0</v>
      </c>
      <c r="CJ1480" s="519">
        <v>0</v>
      </c>
      <c r="CK1480" s="519">
        <v>0</v>
      </c>
      <c r="CL1480" s="519">
        <v>0</v>
      </c>
      <c r="CM1480" s="519">
        <v>0</v>
      </c>
      <c r="CN1480" s="519">
        <v>0</v>
      </c>
      <c r="CO1480" s="519">
        <v>0</v>
      </c>
      <c r="CP1480" s="519">
        <v>0</v>
      </c>
      <c r="CQ1480" s="519">
        <v>0</v>
      </c>
      <c r="CR1480" s="519">
        <v>0</v>
      </c>
      <c r="CS1480" s="519">
        <v>0</v>
      </c>
      <c r="CT1480" s="519">
        <v>0</v>
      </c>
      <c r="CU1480" s="519">
        <v>0</v>
      </c>
      <c r="CV1480" s="519">
        <v>0</v>
      </c>
      <c r="CW1480" s="519">
        <v>0</v>
      </c>
      <c r="CX1480" s="519">
        <v>0</v>
      </c>
      <c r="CY1480" s="519">
        <v>0</v>
      </c>
      <c r="CZ1480" s="519">
        <v>0</v>
      </c>
      <c r="DA1480" s="519">
        <v>0</v>
      </c>
      <c r="DB1480" s="519">
        <v>0</v>
      </c>
      <c r="DC1480" s="519">
        <v>0</v>
      </c>
      <c r="DD1480" s="519">
        <v>0</v>
      </c>
      <c r="DE1480" s="519">
        <v>0</v>
      </c>
      <c r="DF1480" s="519">
        <v>0</v>
      </c>
      <c r="DG1480" s="519">
        <v>0</v>
      </c>
      <c r="DH1480" s="519">
        <v>0</v>
      </c>
      <c r="DI1480" s="519">
        <v>0</v>
      </c>
      <c r="DJ1480" s="519">
        <v>0</v>
      </c>
      <c r="DK1480" s="519">
        <v>0</v>
      </c>
      <c r="DL1480" s="519">
        <v>0</v>
      </c>
      <c r="DM1480" s="519">
        <v>0</v>
      </c>
      <c r="DN1480" s="519">
        <v>0</v>
      </c>
      <c r="DO1480" s="519">
        <v>0</v>
      </c>
      <c r="DP1480" s="519">
        <v>0</v>
      </c>
      <c r="DQ1480" s="519">
        <v>0</v>
      </c>
      <c r="DR1480" s="519">
        <v>0</v>
      </c>
      <c r="DS1480" s="519">
        <v>0</v>
      </c>
      <c r="DT1480" s="519">
        <v>0</v>
      </c>
      <c r="DU1480" s="519">
        <v>0</v>
      </c>
      <c r="DV1480" s="519">
        <v>0</v>
      </c>
      <c r="DW1480" s="519">
        <v>0</v>
      </c>
      <c r="DX1480" s="519">
        <v>0</v>
      </c>
    </row>
    <row r="1481" spans="2:128" hidden="1">
      <c r="B1481" s="519" t="s">
        <v>1061</v>
      </c>
      <c r="C1481" s="519"/>
      <c r="D1481" s="519"/>
      <c r="E1481" s="519"/>
      <c r="F1481" s="519">
        <v>1</v>
      </c>
      <c r="G1481" s="519"/>
      <c r="H1481" s="519">
        <v>17</v>
      </c>
      <c r="I1481" s="519">
        <v>4</v>
      </c>
      <c r="J1481" s="519" t="str">
        <f t="shared" si="70"/>
        <v>SDN15011704</v>
      </c>
      <c r="K1481" s="519">
        <v>635</v>
      </c>
      <c r="M1481" s="337"/>
      <c r="N1481" s="519" t="s">
        <v>1061</v>
      </c>
      <c r="O1481" s="519" t="s">
        <v>1060</v>
      </c>
      <c r="P1481" s="519">
        <v>27</v>
      </c>
      <c r="Q1481" s="183" t="str">
        <f t="shared" si="69"/>
        <v>SDN150227</v>
      </c>
      <c r="R1481" s="519">
        <v>10000</v>
      </c>
      <c r="S1481" s="519">
        <v>10000</v>
      </c>
      <c r="T1481" s="519">
        <v>10000</v>
      </c>
      <c r="U1481" s="519">
        <v>10000</v>
      </c>
      <c r="V1481" s="519">
        <v>10000</v>
      </c>
      <c r="W1481" s="519">
        <v>10000</v>
      </c>
      <c r="X1481" s="519">
        <v>10000</v>
      </c>
      <c r="Y1481" s="519">
        <v>10000</v>
      </c>
      <c r="Z1481" s="519">
        <v>10000</v>
      </c>
      <c r="AA1481" s="519">
        <v>10000</v>
      </c>
      <c r="AB1481" s="519">
        <v>10000</v>
      </c>
      <c r="AC1481" s="519">
        <v>10000</v>
      </c>
      <c r="AD1481" s="519">
        <v>10000</v>
      </c>
      <c r="AE1481" s="519">
        <v>10000</v>
      </c>
      <c r="AF1481" s="519">
        <v>10000</v>
      </c>
      <c r="AG1481" s="519">
        <v>10000</v>
      </c>
      <c r="AH1481" s="519">
        <v>10000</v>
      </c>
      <c r="AI1481" s="519">
        <v>10000</v>
      </c>
      <c r="AJ1481" s="519">
        <v>10000</v>
      </c>
      <c r="AK1481" s="519">
        <v>10000</v>
      </c>
      <c r="AL1481" s="519">
        <v>10000</v>
      </c>
      <c r="AM1481" s="519">
        <v>10000</v>
      </c>
      <c r="AN1481" s="519">
        <v>10000</v>
      </c>
      <c r="AO1481" s="519">
        <v>10000</v>
      </c>
      <c r="AP1481" s="519">
        <v>10000</v>
      </c>
      <c r="AQ1481" s="519">
        <v>10000</v>
      </c>
      <c r="AR1481" s="519">
        <v>10000</v>
      </c>
      <c r="AS1481" s="519">
        <v>10000</v>
      </c>
      <c r="AT1481" s="519">
        <v>10000</v>
      </c>
      <c r="AU1481" s="519">
        <v>10000</v>
      </c>
      <c r="AV1481" s="519">
        <v>0</v>
      </c>
      <c r="AW1481" s="519">
        <v>0</v>
      </c>
      <c r="AX1481" s="519">
        <v>0</v>
      </c>
      <c r="AY1481" s="519">
        <v>0</v>
      </c>
      <c r="AZ1481" s="519">
        <v>0</v>
      </c>
      <c r="BA1481" s="519">
        <v>0</v>
      </c>
      <c r="BB1481" s="519">
        <v>0</v>
      </c>
      <c r="BC1481" s="519">
        <v>0</v>
      </c>
      <c r="BD1481" s="519">
        <v>0</v>
      </c>
      <c r="BE1481" s="519">
        <v>0</v>
      </c>
      <c r="BF1481" s="519">
        <v>0</v>
      </c>
      <c r="BG1481" s="519">
        <v>0</v>
      </c>
      <c r="BH1481" s="519">
        <v>0</v>
      </c>
      <c r="BI1481" s="519">
        <v>0</v>
      </c>
      <c r="BJ1481" s="519">
        <v>0</v>
      </c>
      <c r="BK1481" s="519">
        <v>0</v>
      </c>
      <c r="BL1481" s="519">
        <v>0</v>
      </c>
      <c r="BM1481" s="519">
        <v>0</v>
      </c>
      <c r="BN1481" s="519">
        <v>0</v>
      </c>
      <c r="BO1481" s="519">
        <v>0</v>
      </c>
      <c r="BP1481" s="519">
        <v>0</v>
      </c>
      <c r="BQ1481" s="519">
        <v>0</v>
      </c>
      <c r="BR1481" s="519">
        <v>0</v>
      </c>
      <c r="BS1481" s="519">
        <v>0</v>
      </c>
      <c r="BT1481" s="519">
        <v>0</v>
      </c>
      <c r="BU1481" s="519">
        <v>0</v>
      </c>
      <c r="BV1481" s="519">
        <v>0</v>
      </c>
      <c r="BW1481" s="519">
        <v>0</v>
      </c>
      <c r="BX1481" s="519">
        <v>0</v>
      </c>
      <c r="BY1481" s="519">
        <v>0</v>
      </c>
      <c r="BZ1481" s="519">
        <v>0</v>
      </c>
      <c r="CA1481" s="519">
        <v>0</v>
      </c>
      <c r="CB1481" s="519">
        <v>0</v>
      </c>
      <c r="CC1481" s="519">
        <v>0</v>
      </c>
      <c r="CD1481" s="519">
        <v>0</v>
      </c>
      <c r="CE1481" s="519">
        <v>0</v>
      </c>
      <c r="CF1481" s="519">
        <v>0</v>
      </c>
      <c r="CG1481" s="519">
        <v>0</v>
      </c>
      <c r="CH1481" s="519">
        <v>0</v>
      </c>
      <c r="CI1481" s="519">
        <v>0</v>
      </c>
      <c r="CJ1481" s="519">
        <v>0</v>
      </c>
      <c r="CK1481" s="519">
        <v>0</v>
      </c>
      <c r="CL1481" s="519">
        <v>0</v>
      </c>
      <c r="CM1481" s="519">
        <v>0</v>
      </c>
      <c r="CN1481" s="519">
        <v>0</v>
      </c>
      <c r="CO1481" s="519">
        <v>0</v>
      </c>
      <c r="CP1481" s="519">
        <v>0</v>
      </c>
      <c r="CQ1481" s="519">
        <v>0</v>
      </c>
      <c r="CR1481" s="519">
        <v>0</v>
      </c>
      <c r="CS1481" s="519">
        <v>0</v>
      </c>
      <c r="CT1481" s="519">
        <v>0</v>
      </c>
      <c r="CU1481" s="519">
        <v>0</v>
      </c>
      <c r="CV1481" s="519">
        <v>0</v>
      </c>
      <c r="CW1481" s="519">
        <v>0</v>
      </c>
      <c r="CX1481" s="519">
        <v>0</v>
      </c>
      <c r="CY1481" s="519">
        <v>0</v>
      </c>
      <c r="CZ1481" s="519">
        <v>0</v>
      </c>
      <c r="DA1481" s="519">
        <v>0</v>
      </c>
      <c r="DB1481" s="519">
        <v>0</v>
      </c>
      <c r="DC1481" s="519">
        <v>0</v>
      </c>
      <c r="DD1481" s="519">
        <v>0</v>
      </c>
      <c r="DE1481" s="519">
        <v>0</v>
      </c>
      <c r="DF1481" s="519">
        <v>0</v>
      </c>
      <c r="DG1481" s="519">
        <v>0</v>
      </c>
      <c r="DH1481" s="519">
        <v>0</v>
      </c>
      <c r="DI1481" s="519">
        <v>0</v>
      </c>
      <c r="DJ1481" s="519">
        <v>0</v>
      </c>
      <c r="DK1481" s="519">
        <v>0</v>
      </c>
      <c r="DL1481" s="519">
        <v>0</v>
      </c>
      <c r="DM1481" s="519">
        <v>0</v>
      </c>
      <c r="DN1481" s="519">
        <v>0</v>
      </c>
      <c r="DO1481" s="519">
        <v>0</v>
      </c>
      <c r="DP1481" s="519">
        <v>0</v>
      </c>
      <c r="DQ1481" s="519">
        <v>0</v>
      </c>
      <c r="DR1481" s="519">
        <v>0</v>
      </c>
      <c r="DS1481" s="519">
        <v>0</v>
      </c>
      <c r="DT1481" s="519">
        <v>0</v>
      </c>
      <c r="DU1481" s="519">
        <v>0</v>
      </c>
      <c r="DV1481" s="519">
        <v>0</v>
      </c>
      <c r="DW1481" s="519">
        <v>0</v>
      </c>
      <c r="DX1481" s="519">
        <v>0</v>
      </c>
    </row>
    <row r="1482" spans="2:128" hidden="1">
      <c r="B1482" s="519" t="s">
        <v>1061</v>
      </c>
      <c r="C1482" s="519"/>
      <c r="D1482" s="519"/>
      <c r="E1482" s="519"/>
      <c r="F1482" s="519">
        <v>1</v>
      </c>
      <c r="G1482" s="519"/>
      <c r="H1482" s="519">
        <v>17</v>
      </c>
      <c r="I1482" s="519">
        <v>5</v>
      </c>
      <c r="J1482" s="519" t="str">
        <f t="shared" si="70"/>
        <v>SDN15011705</v>
      </c>
      <c r="K1482" s="519">
        <v>635</v>
      </c>
      <c r="M1482" s="337"/>
      <c r="N1482" s="519" t="s">
        <v>1061</v>
      </c>
      <c r="O1482" s="519" t="s">
        <v>1060</v>
      </c>
      <c r="P1482" s="519">
        <v>28</v>
      </c>
      <c r="Q1482" s="183" t="str">
        <f t="shared" si="69"/>
        <v>SDN150228</v>
      </c>
      <c r="R1482" s="519">
        <v>10000</v>
      </c>
      <c r="S1482" s="519">
        <v>10000</v>
      </c>
      <c r="T1482" s="519">
        <v>10000</v>
      </c>
      <c r="U1482" s="519">
        <v>10000</v>
      </c>
      <c r="V1482" s="519">
        <v>10000</v>
      </c>
      <c r="W1482" s="519">
        <v>10000</v>
      </c>
      <c r="X1482" s="519">
        <v>10000</v>
      </c>
      <c r="Y1482" s="519">
        <v>10000</v>
      </c>
      <c r="Z1482" s="519">
        <v>10000</v>
      </c>
      <c r="AA1482" s="519">
        <v>10000</v>
      </c>
      <c r="AB1482" s="519">
        <v>10000</v>
      </c>
      <c r="AC1482" s="519">
        <v>10000</v>
      </c>
      <c r="AD1482" s="519">
        <v>10000</v>
      </c>
      <c r="AE1482" s="519">
        <v>10000</v>
      </c>
      <c r="AF1482" s="519">
        <v>10000</v>
      </c>
      <c r="AG1482" s="519">
        <v>10000</v>
      </c>
      <c r="AH1482" s="519">
        <v>10000</v>
      </c>
      <c r="AI1482" s="519">
        <v>10000</v>
      </c>
      <c r="AJ1482" s="519">
        <v>10000</v>
      </c>
      <c r="AK1482" s="519">
        <v>10000</v>
      </c>
      <c r="AL1482" s="519">
        <v>10000</v>
      </c>
      <c r="AM1482" s="519">
        <v>10000</v>
      </c>
      <c r="AN1482" s="519">
        <v>10000</v>
      </c>
      <c r="AO1482" s="519">
        <v>10000</v>
      </c>
      <c r="AP1482" s="519">
        <v>10000</v>
      </c>
      <c r="AQ1482" s="519">
        <v>10000</v>
      </c>
      <c r="AR1482" s="519">
        <v>10000</v>
      </c>
      <c r="AS1482" s="519">
        <v>10000</v>
      </c>
      <c r="AT1482" s="519">
        <v>10000</v>
      </c>
      <c r="AU1482" s="519">
        <v>10000</v>
      </c>
      <c r="AV1482" s="519">
        <v>0</v>
      </c>
      <c r="AW1482" s="519">
        <v>0</v>
      </c>
      <c r="AX1482" s="519">
        <v>0</v>
      </c>
      <c r="AY1482" s="519">
        <v>0</v>
      </c>
      <c r="AZ1482" s="519">
        <v>0</v>
      </c>
      <c r="BA1482" s="519">
        <v>0</v>
      </c>
      <c r="BB1482" s="519">
        <v>0</v>
      </c>
      <c r="BC1482" s="519">
        <v>0</v>
      </c>
      <c r="BD1482" s="519">
        <v>0</v>
      </c>
      <c r="BE1482" s="519">
        <v>0</v>
      </c>
      <c r="BF1482" s="519">
        <v>0</v>
      </c>
      <c r="BG1482" s="519">
        <v>0</v>
      </c>
      <c r="BH1482" s="519">
        <v>0</v>
      </c>
      <c r="BI1482" s="519">
        <v>0</v>
      </c>
      <c r="BJ1482" s="519">
        <v>0</v>
      </c>
      <c r="BK1482" s="519">
        <v>0</v>
      </c>
      <c r="BL1482" s="519">
        <v>0</v>
      </c>
      <c r="BM1482" s="519">
        <v>0</v>
      </c>
      <c r="BN1482" s="519">
        <v>0</v>
      </c>
      <c r="BO1482" s="519">
        <v>0</v>
      </c>
      <c r="BP1482" s="519">
        <v>0</v>
      </c>
      <c r="BQ1482" s="519">
        <v>0</v>
      </c>
      <c r="BR1482" s="519">
        <v>0</v>
      </c>
      <c r="BS1482" s="519">
        <v>0</v>
      </c>
      <c r="BT1482" s="519">
        <v>0</v>
      </c>
      <c r="BU1482" s="519">
        <v>0</v>
      </c>
      <c r="BV1482" s="519">
        <v>0</v>
      </c>
      <c r="BW1482" s="519">
        <v>0</v>
      </c>
      <c r="BX1482" s="519">
        <v>0</v>
      </c>
      <c r="BY1482" s="519">
        <v>0</v>
      </c>
      <c r="BZ1482" s="519">
        <v>0</v>
      </c>
      <c r="CA1482" s="519">
        <v>0</v>
      </c>
      <c r="CB1482" s="519">
        <v>0</v>
      </c>
      <c r="CC1482" s="519">
        <v>0</v>
      </c>
      <c r="CD1482" s="519">
        <v>0</v>
      </c>
      <c r="CE1482" s="519">
        <v>0</v>
      </c>
      <c r="CF1482" s="519">
        <v>0</v>
      </c>
      <c r="CG1482" s="519">
        <v>0</v>
      </c>
      <c r="CH1482" s="519">
        <v>0</v>
      </c>
      <c r="CI1482" s="519">
        <v>0</v>
      </c>
      <c r="CJ1482" s="519">
        <v>0</v>
      </c>
      <c r="CK1482" s="519">
        <v>0</v>
      </c>
      <c r="CL1482" s="519">
        <v>0</v>
      </c>
      <c r="CM1482" s="519">
        <v>0</v>
      </c>
      <c r="CN1482" s="519">
        <v>0</v>
      </c>
      <c r="CO1482" s="519">
        <v>0</v>
      </c>
      <c r="CP1482" s="519">
        <v>0</v>
      </c>
      <c r="CQ1482" s="519">
        <v>0</v>
      </c>
      <c r="CR1482" s="519">
        <v>0</v>
      </c>
      <c r="CS1482" s="519">
        <v>0</v>
      </c>
      <c r="CT1482" s="519">
        <v>0</v>
      </c>
      <c r="CU1482" s="519">
        <v>0</v>
      </c>
      <c r="CV1482" s="519">
        <v>0</v>
      </c>
      <c r="CW1482" s="519">
        <v>0</v>
      </c>
      <c r="CX1482" s="519">
        <v>0</v>
      </c>
      <c r="CY1482" s="519">
        <v>0</v>
      </c>
      <c r="CZ1482" s="519">
        <v>0</v>
      </c>
      <c r="DA1482" s="519">
        <v>0</v>
      </c>
      <c r="DB1482" s="519">
        <v>0</v>
      </c>
      <c r="DC1482" s="519">
        <v>0</v>
      </c>
      <c r="DD1482" s="519">
        <v>0</v>
      </c>
      <c r="DE1482" s="519">
        <v>0</v>
      </c>
      <c r="DF1482" s="519">
        <v>0</v>
      </c>
      <c r="DG1482" s="519">
        <v>0</v>
      </c>
      <c r="DH1482" s="519">
        <v>0</v>
      </c>
      <c r="DI1482" s="519">
        <v>0</v>
      </c>
      <c r="DJ1482" s="519">
        <v>0</v>
      </c>
      <c r="DK1482" s="519">
        <v>0</v>
      </c>
      <c r="DL1482" s="519">
        <v>0</v>
      </c>
      <c r="DM1482" s="519">
        <v>0</v>
      </c>
      <c r="DN1482" s="519">
        <v>0</v>
      </c>
      <c r="DO1482" s="519">
        <v>0</v>
      </c>
      <c r="DP1482" s="519">
        <v>0</v>
      </c>
      <c r="DQ1482" s="519">
        <v>0</v>
      </c>
      <c r="DR1482" s="519">
        <v>0</v>
      </c>
      <c r="DS1482" s="519">
        <v>0</v>
      </c>
      <c r="DT1482" s="519">
        <v>0</v>
      </c>
      <c r="DU1482" s="519">
        <v>0</v>
      </c>
      <c r="DV1482" s="519">
        <v>0</v>
      </c>
      <c r="DW1482" s="519">
        <v>0</v>
      </c>
      <c r="DX1482" s="519">
        <v>0</v>
      </c>
    </row>
    <row r="1483" spans="2:128" hidden="1">
      <c r="B1483" s="519" t="s">
        <v>1061</v>
      </c>
      <c r="C1483" s="519"/>
      <c r="D1483" s="519"/>
      <c r="E1483" s="519"/>
      <c r="F1483" s="519">
        <v>1</v>
      </c>
      <c r="G1483" s="519"/>
      <c r="H1483" s="519">
        <v>17</v>
      </c>
      <c r="I1483" s="519">
        <v>6</v>
      </c>
      <c r="J1483" s="519" t="str">
        <f t="shared" si="70"/>
        <v>SDN15011706</v>
      </c>
      <c r="K1483" s="519">
        <v>635</v>
      </c>
      <c r="M1483" s="337"/>
      <c r="N1483" s="519" t="s">
        <v>1061</v>
      </c>
      <c r="O1483" s="519" t="s">
        <v>1060</v>
      </c>
      <c r="P1483" s="519">
        <v>29</v>
      </c>
      <c r="Q1483" s="183" t="str">
        <f t="shared" si="69"/>
        <v>SDN150229</v>
      </c>
      <c r="R1483" s="519">
        <v>10000</v>
      </c>
      <c r="S1483" s="519">
        <v>10000</v>
      </c>
      <c r="T1483" s="519">
        <v>10000</v>
      </c>
      <c r="U1483" s="519">
        <v>10000</v>
      </c>
      <c r="V1483" s="519">
        <v>10000</v>
      </c>
      <c r="W1483" s="519">
        <v>10000</v>
      </c>
      <c r="X1483" s="519">
        <v>10000</v>
      </c>
      <c r="Y1483" s="519">
        <v>10000</v>
      </c>
      <c r="Z1483" s="519">
        <v>10000</v>
      </c>
      <c r="AA1483" s="519">
        <v>10000</v>
      </c>
      <c r="AB1483" s="519">
        <v>10000</v>
      </c>
      <c r="AC1483" s="519">
        <v>10000</v>
      </c>
      <c r="AD1483" s="519">
        <v>10000</v>
      </c>
      <c r="AE1483" s="519">
        <v>10000</v>
      </c>
      <c r="AF1483" s="519">
        <v>10000</v>
      </c>
      <c r="AG1483" s="519">
        <v>10000</v>
      </c>
      <c r="AH1483" s="519">
        <v>10000</v>
      </c>
      <c r="AI1483" s="519">
        <v>10000</v>
      </c>
      <c r="AJ1483" s="519">
        <v>10000</v>
      </c>
      <c r="AK1483" s="519">
        <v>10000</v>
      </c>
      <c r="AL1483" s="519">
        <v>10000</v>
      </c>
      <c r="AM1483" s="519">
        <v>10000</v>
      </c>
      <c r="AN1483" s="519">
        <v>10000</v>
      </c>
      <c r="AO1483" s="519">
        <v>10000</v>
      </c>
      <c r="AP1483" s="519">
        <v>10000</v>
      </c>
      <c r="AQ1483" s="519">
        <v>10000</v>
      </c>
      <c r="AR1483" s="519">
        <v>10000</v>
      </c>
      <c r="AS1483" s="519">
        <v>10000</v>
      </c>
      <c r="AT1483" s="519">
        <v>10000</v>
      </c>
      <c r="AU1483" s="519">
        <v>10000</v>
      </c>
      <c r="AV1483" s="519">
        <v>0</v>
      </c>
      <c r="AW1483" s="519">
        <v>0</v>
      </c>
      <c r="AX1483" s="519">
        <v>0</v>
      </c>
      <c r="AY1483" s="519">
        <v>0</v>
      </c>
      <c r="AZ1483" s="519">
        <v>0</v>
      </c>
      <c r="BA1483" s="519">
        <v>0</v>
      </c>
      <c r="BB1483" s="519">
        <v>0</v>
      </c>
      <c r="BC1483" s="519">
        <v>0</v>
      </c>
      <c r="BD1483" s="519">
        <v>0</v>
      </c>
      <c r="BE1483" s="519">
        <v>0</v>
      </c>
      <c r="BF1483" s="519">
        <v>0</v>
      </c>
      <c r="BG1483" s="519">
        <v>0</v>
      </c>
      <c r="BH1483" s="519">
        <v>0</v>
      </c>
      <c r="BI1483" s="519">
        <v>0</v>
      </c>
      <c r="BJ1483" s="519">
        <v>0</v>
      </c>
      <c r="BK1483" s="519">
        <v>0</v>
      </c>
      <c r="BL1483" s="519">
        <v>0</v>
      </c>
      <c r="BM1483" s="519">
        <v>0</v>
      </c>
      <c r="BN1483" s="519">
        <v>0</v>
      </c>
      <c r="BO1483" s="519">
        <v>0</v>
      </c>
      <c r="BP1483" s="519">
        <v>0</v>
      </c>
      <c r="BQ1483" s="519">
        <v>0</v>
      </c>
      <c r="BR1483" s="519">
        <v>0</v>
      </c>
      <c r="BS1483" s="519">
        <v>0</v>
      </c>
      <c r="BT1483" s="519">
        <v>0</v>
      </c>
      <c r="BU1483" s="519">
        <v>0</v>
      </c>
      <c r="BV1483" s="519">
        <v>0</v>
      </c>
      <c r="BW1483" s="519">
        <v>0</v>
      </c>
      <c r="BX1483" s="519">
        <v>0</v>
      </c>
      <c r="BY1483" s="519">
        <v>0</v>
      </c>
      <c r="BZ1483" s="519">
        <v>0</v>
      </c>
      <c r="CA1483" s="519">
        <v>0</v>
      </c>
      <c r="CB1483" s="519">
        <v>0</v>
      </c>
      <c r="CC1483" s="519">
        <v>0</v>
      </c>
      <c r="CD1483" s="519">
        <v>0</v>
      </c>
      <c r="CE1483" s="519">
        <v>0</v>
      </c>
      <c r="CF1483" s="519">
        <v>0</v>
      </c>
      <c r="CG1483" s="519">
        <v>0</v>
      </c>
      <c r="CH1483" s="519">
        <v>0</v>
      </c>
      <c r="CI1483" s="519">
        <v>0</v>
      </c>
      <c r="CJ1483" s="519">
        <v>0</v>
      </c>
      <c r="CK1483" s="519">
        <v>0</v>
      </c>
      <c r="CL1483" s="519">
        <v>0</v>
      </c>
      <c r="CM1483" s="519">
        <v>0</v>
      </c>
      <c r="CN1483" s="519">
        <v>0</v>
      </c>
      <c r="CO1483" s="519">
        <v>0</v>
      </c>
      <c r="CP1483" s="519">
        <v>0</v>
      </c>
      <c r="CQ1483" s="519">
        <v>0</v>
      </c>
      <c r="CR1483" s="519">
        <v>0</v>
      </c>
      <c r="CS1483" s="519">
        <v>0</v>
      </c>
      <c r="CT1483" s="519">
        <v>0</v>
      </c>
      <c r="CU1483" s="519">
        <v>0</v>
      </c>
      <c r="CV1483" s="519">
        <v>0</v>
      </c>
      <c r="CW1483" s="519">
        <v>0</v>
      </c>
      <c r="CX1483" s="519">
        <v>0</v>
      </c>
      <c r="CY1483" s="519">
        <v>0</v>
      </c>
      <c r="CZ1483" s="519">
        <v>0</v>
      </c>
      <c r="DA1483" s="519">
        <v>0</v>
      </c>
      <c r="DB1483" s="519">
        <v>0</v>
      </c>
      <c r="DC1483" s="519">
        <v>0</v>
      </c>
      <c r="DD1483" s="519">
        <v>0</v>
      </c>
      <c r="DE1483" s="519">
        <v>0</v>
      </c>
      <c r="DF1483" s="519">
        <v>0</v>
      </c>
      <c r="DG1483" s="519">
        <v>0</v>
      </c>
      <c r="DH1483" s="519">
        <v>0</v>
      </c>
      <c r="DI1483" s="519">
        <v>0</v>
      </c>
      <c r="DJ1483" s="519">
        <v>0</v>
      </c>
      <c r="DK1483" s="519">
        <v>0</v>
      </c>
      <c r="DL1483" s="519">
        <v>0</v>
      </c>
      <c r="DM1483" s="519">
        <v>0</v>
      </c>
      <c r="DN1483" s="519">
        <v>0</v>
      </c>
      <c r="DO1483" s="519">
        <v>0</v>
      </c>
      <c r="DP1483" s="519">
        <v>0</v>
      </c>
      <c r="DQ1483" s="519">
        <v>0</v>
      </c>
      <c r="DR1483" s="519">
        <v>0</v>
      </c>
      <c r="DS1483" s="519">
        <v>0</v>
      </c>
      <c r="DT1483" s="519">
        <v>0</v>
      </c>
      <c r="DU1483" s="519">
        <v>0</v>
      </c>
      <c r="DV1483" s="519">
        <v>0</v>
      </c>
      <c r="DW1483" s="519">
        <v>0</v>
      </c>
      <c r="DX1483" s="519">
        <v>0</v>
      </c>
    </row>
    <row r="1484" spans="2:128" hidden="1">
      <c r="B1484" s="519" t="s">
        <v>1061</v>
      </c>
      <c r="C1484" s="519"/>
      <c r="D1484" s="519"/>
      <c r="E1484" s="519"/>
      <c r="F1484" s="519">
        <v>1</v>
      </c>
      <c r="G1484" s="519"/>
      <c r="H1484" s="519">
        <v>17</v>
      </c>
      <c r="I1484" s="519">
        <v>7</v>
      </c>
      <c r="J1484" s="519" t="str">
        <f t="shared" si="70"/>
        <v>SDN15011707</v>
      </c>
      <c r="K1484" s="519">
        <v>635</v>
      </c>
      <c r="M1484" s="337"/>
      <c r="N1484" s="519" t="s">
        <v>1061</v>
      </c>
      <c r="O1484" s="519" t="s">
        <v>1060</v>
      </c>
      <c r="P1484" s="519">
        <v>30</v>
      </c>
      <c r="Q1484" s="183" t="str">
        <f t="shared" si="69"/>
        <v>SDN150230</v>
      </c>
      <c r="R1484" s="519">
        <v>10000</v>
      </c>
      <c r="S1484" s="519">
        <v>10000</v>
      </c>
      <c r="T1484" s="519">
        <v>10000</v>
      </c>
      <c r="U1484" s="519">
        <v>10000</v>
      </c>
      <c r="V1484" s="519">
        <v>10000</v>
      </c>
      <c r="W1484" s="519">
        <v>10000</v>
      </c>
      <c r="X1484" s="519">
        <v>10000</v>
      </c>
      <c r="Y1484" s="519">
        <v>10000</v>
      </c>
      <c r="Z1484" s="519">
        <v>10000</v>
      </c>
      <c r="AA1484" s="519">
        <v>10000</v>
      </c>
      <c r="AB1484" s="519">
        <v>10000</v>
      </c>
      <c r="AC1484" s="519">
        <v>10000</v>
      </c>
      <c r="AD1484" s="519">
        <v>10000</v>
      </c>
      <c r="AE1484" s="519">
        <v>10000</v>
      </c>
      <c r="AF1484" s="519">
        <v>10000</v>
      </c>
      <c r="AG1484" s="519">
        <v>10000</v>
      </c>
      <c r="AH1484" s="519">
        <v>10000</v>
      </c>
      <c r="AI1484" s="519">
        <v>10000</v>
      </c>
      <c r="AJ1484" s="519">
        <v>10000</v>
      </c>
      <c r="AK1484" s="519">
        <v>10000</v>
      </c>
      <c r="AL1484" s="519">
        <v>10000</v>
      </c>
      <c r="AM1484" s="519">
        <v>10000</v>
      </c>
      <c r="AN1484" s="519">
        <v>10000</v>
      </c>
      <c r="AO1484" s="519">
        <v>10000</v>
      </c>
      <c r="AP1484" s="519">
        <v>10000</v>
      </c>
      <c r="AQ1484" s="519">
        <v>10000</v>
      </c>
      <c r="AR1484" s="519">
        <v>10000</v>
      </c>
      <c r="AS1484" s="519">
        <v>10000</v>
      </c>
      <c r="AT1484" s="519">
        <v>10000</v>
      </c>
      <c r="AU1484" s="519">
        <v>10000</v>
      </c>
      <c r="AV1484" s="519">
        <v>0</v>
      </c>
      <c r="AW1484" s="519">
        <v>0</v>
      </c>
      <c r="AX1484" s="519">
        <v>0</v>
      </c>
      <c r="AY1484" s="519">
        <v>0</v>
      </c>
      <c r="AZ1484" s="519">
        <v>0</v>
      </c>
      <c r="BA1484" s="519">
        <v>0</v>
      </c>
      <c r="BB1484" s="519">
        <v>0</v>
      </c>
      <c r="BC1484" s="519">
        <v>0</v>
      </c>
      <c r="BD1484" s="519">
        <v>0</v>
      </c>
      <c r="BE1484" s="519">
        <v>0</v>
      </c>
      <c r="BF1484" s="519">
        <v>0</v>
      </c>
      <c r="BG1484" s="519">
        <v>0</v>
      </c>
      <c r="BH1484" s="519">
        <v>0</v>
      </c>
      <c r="BI1484" s="519">
        <v>0</v>
      </c>
      <c r="BJ1484" s="519">
        <v>0</v>
      </c>
      <c r="BK1484" s="519">
        <v>0</v>
      </c>
      <c r="BL1484" s="519">
        <v>0</v>
      </c>
      <c r="BM1484" s="519">
        <v>0</v>
      </c>
      <c r="BN1484" s="519">
        <v>0</v>
      </c>
      <c r="BO1484" s="519">
        <v>0</v>
      </c>
      <c r="BP1484" s="519">
        <v>0</v>
      </c>
      <c r="BQ1484" s="519">
        <v>0</v>
      </c>
      <c r="BR1484" s="519">
        <v>0</v>
      </c>
      <c r="BS1484" s="519">
        <v>0</v>
      </c>
      <c r="BT1484" s="519">
        <v>0</v>
      </c>
      <c r="BU1484" s="519">
        <v>0</v>
      </c>
      <c r="BV1484" s="519">
        <v>0</v>
      </c>
      <c r="BW1484" s="519">
        <v>0</v>
      </c>
      <c r="BX1484" s="519">
        <v>0</v>
      </c>
      <c r="BY1484" s="519">
        <v>0</v>
      </c>
      <c r="BZ1484" s="519">
        <v>0</v>
      </c>
      <c r="CA1484" s="519">
        <v>0</v>
      </c>
      <c r="CB1484" s="519">
        <v>0</v>
      </c>
      <c r="CC1484" s="519">
        <v>0</v>
      </c>
      <c r="CD1484" s="519">
        <v>0</v>
      </c>
      <c r="CE1484" s="519">
        <v>0</v>
      </c>
      <c r="CF1484" s="519">
        <v>0</v>
      </c>
      <c r="CG1484" s="519">
        <v>0</v>
      </c>
      <c r="CH1484" s="519">
        <v>0</v>
      </c>
      <c r="CI1484" s="519">
        <v>0</v>
      </c>
      <c r="CJ1484" s="519">
        <v>0</v>
      </c>
      <c r="CK1484" s="519">
        <v>0</v>
      </c>
      <c r="CL1484" s="519">
        <v>0</v>
      </c>
      <c r="CM1484" s="519">
        <v>0</v>
      </c>
      <c r="CN1484" s="519">
        <v>0</v>
      </c>
      <c r="CO1484" s="519">
        <v>0</v>
      </c>
      <c r="CP1484" s="519">
        <v>0</v>
      </c>
      <c r="CQ1484" s="519">
        <v>0</v>
      </c>
      <c r="CR1484" s="519">
        <v>0</v>
      </c>
      <c r="CS1484" s="519">
        <v>0</v>
      </c>
      <c r="CT1484" s="519">
        <v>0</v>
      </c>
      <c r="CU1484" s="519">
        <v>0</v>
      </c>
      <c r="CV1484" s="519">
        <v>0</v>
      </c>
      <c r="CW1484" s="519">
        <v>0</v>
      </c>
      <c r="CX1484" s="519">
        <v>0</v>
      </c>
      <c r="CY1484" s="519">
        <v>0</v>
      </c>
      <c r="CZ1484" s="519">
        <v>0</v>
      </c>
      <c r="DA1484" s="519">
        <v>0</v>
      </c>
      <c r="DB1484" s="519">
        <v>0</v>
      </c>
      <c r="DC1484" s="519">
        <v>0</v>
      </c>
      <c r="DD1484" s="519">
        <v>0</v>
      </c>
      <c r="DE1484" s="519">
        <v>0</v>
      </c>
      <c r="DF1484" s="519">
        <v>0</v>
      </c>
      <c r="DG1484" s="519">
        <v>0</v>
      </c>
      <c r="DH1484" s="519">
        <v>0</v>
      </c>
      <c r="DI1484" s="519">
        <v>0</v>
      </c>
      <c r="DJ1484" s="519">
        <v>0</v>
      </c>
      <c r="DK1484" s="519">
        <v>0</v>
      </c>
      <c r="DL1484" s="519">
        <v>0</v>
      </c>
      <c r="DM1484" s="519">
        <v>0</v>
      </c>
      <c r="DN1484" s="519">
        <v>0</v>
      </c>
      <c r="DO1484" s="519">
        <v>0</v>
      </c>
      <c r="DP1484" s="519">
        <v>0</v>
      </c>
      <c r="DQ1484" s="519">
        <v>0</v>
      </c>
      <c r="DR1484" s="519">
        <v>0</v>
      </c>
      <c r="DS1484" s="519">
        <v>0</v>
      </c>
      <c r="DT1484" s="519">
        <v>0</v>
      </c>
      <c r="DU1484" s="519">
        <v>0</v>
      </c>
      <c r="DV1484" s="519">
        <v>0</v>
      </c>
      <c r="DW1484" s="519">
        <v>0</v>
      </c>
      <c r="DX1484" s="519">
        <v>0</v>
      </c>
    </row>
    <row r="1485" spans="2:128" hidden="1">
      <c r="B1485" s="519" t="s">
        <v>1061</v>
      </c>
      <c r="C1485" s="519"/>
      <c r="D1485" s="519"/>
      <c r="E1485" s="519"/>
      <c r="F1485" s="519">
        <v>1</v>
      </c>
      <c r="G1485" s="519"/>
      <c r="H1485" s="519">
        <v>17</v>
      </c>
      <c r="I1485" s="519">
        <v>8</v>
      </c>
      <c r="J1485" s="519" t="str">
        <f t="shared" si="70"/>
        <v>SDN15011708</v>
      </c>
      <c r="K1485" s="519">
        <v>508</v>
      </c>
      <c r="M1485" s="337"/>
      <c r="N1485" s="519" t="s">
        <v>1061</v>
      </c>
      <c r="O1485" s="519" t="s">
        <v>1060</v>
      </c>
      <c r="P1485" s="519">
        <v>31</v>
      </c>
      <c r="Q1485" s="183" t="str">
        <f t="shared" si="69"/>
        <v>SDN150231</v>
      </c>
      <c r="R1485" s="519">
        <v>10000</v>
      </c>
      <c r="S1485" s="519">
        <v>10000</v>
      </c>
      <c r="T1485" s="519">
        <v>10000</v>
      </c>
      <c r="U1485" s="519">
        <v>10000</v>
      </c>
      <c r="V1485" s="519">
        <v>10000</v>
      </c>
      <c r="W1485" s="519">
        <v>10000</v>
      </c>
      <c r="X1485" s="519">
        <v>10000</v>
      </c>
      <c r="Y1485" s="519">
        <v>10000</v>
      </c>
      <c r="Z1485" s="519">
        <v>10000</v>
      </c>
      <c r="AA1485" s="519">
        <v>10000</v>
      </c>
      <c r="AB1485" s="519">
        <v>10000</v>
      </c>
      <c r="AC1485" s="519">
        <v>10000</v>
      </c>
      <c r="AD1485" s="519">
        <v>10000</v>
      </c>
      <c r="AE1485" s="519">
        <v>10000</v>
      </c>
      <c r="AF1485" s="519">
        <v>10000</v>
      </c>
      <c r="AG1485" s="519">
        <v>10000</v>
      </c>
      <c r="AH1485" s="519">
        <v>10000</v>
      </c>
      <c r="AI1485" s="519">
        <v>10000</v>
      </c>
      <c r="AJ1485" s="519">
        <v>10000</v>
      </c>
      <c r="AK1485" s="519">
        <v>10000</v>
      </c>
      <c r="AL1485" s="519">
        <v>10000</v>
      </c>
      <c r="AM1485" s="519">
        <v>10000</v>
      </c>
      <c r="AN1485" s="519">
        <v>10000</v>
      </c>
      <c r="AO1485" s="519">
        <v>10000</v>
      </c>
      <c r="AP1485" s="519">
        <v>10000</v>
      </c>
      <c r="AQ1485" s="519">
        <v>10000</v>
      </c>
      <c r="AR1485" s="519">
        <v>10000</v>
      </c>
      <c r="AS1485" s="519">
        <v>10000</v>
      </c>
      <c r="AT1485" s="519">
        <v>10000</v>
      </c>
      <c r="AU1485" s="519">
        <v>10000</v>
      </c>
      <c r="AV1485" s="519">
        <v>0</v>
      </c>
      <c r="AW1485" s="519">
        <v>0</v>
      </c>
      <c r="AX1485" s="519">
        <v>0</v>
      </c>
      <c r="AY1485" s="519">
        <v>0</v>
      </c>
      <c r="AZ1485" s="519">
        <v>0</v>
      </c>
      <c r="BA1485" s="519">
        <v>0</v>
      </c>
      <c r="BB1485" s="519">
        <v>0</v>
      </c>
      <c r="BC1485" s="519">
        <v>0</v>
      </c>
      <c r="BD1485" s="519">
        <v>0</v>
      </c>
      <c r="BE1485" s="519">
        <v>0</v>
      </c>
      <c r="BF1485" s="519">
        <v>0</v>
      </c>
      <c r="BG1485" s="519">
        <v>0</v>
      </c>
      <c r="BH1485" s="519">
        <v>0</v>
      </c>
      <c r="BI1485" s="519">
        <v>0</v>
      </c>
      <c r="BJ1485" s="519">
        <v>0</v>
      </c>
      <c r="BK1485" s="519">
        <v>0</v>
      </c>
      <c r="BL1485" s="519">
        <v>0</v>
      </c>
      <c r="BM1485" s="519">
        <v>0</v>
      </c>
      <c r="BN1485" s="519">
        <v>0</v>
      </c>
      <c r="BO1485" s="519">
        <v>0</v>
      </c>
      <c r="BP1485" s="519">
        <v>0</v>
      </c>
      <c r="BQ1485" s="519">
        <v>0</v>
      </c>
      <c r="BR1485" s="519">
        <v>0</v>
      </c>
      <c r="BS1485" s="519">
        <v>0</v>
      </c>
      <c r="BT1485" s="519">
        <v>0</v>
      </c>
      <c r="BU1485" s="519">
        <v>0</v>
      </c>
      <c r="BV1485" s="519">
        <v>0</v>
      </c>
      <c r="BW1485" s="519">
        <v>0</v>
      </c>
      <c r="BX1485" s="519">
        <v>0</v>
      </c>
      <c r="BY1485" s="519">
        <v>0</v>
      </c>
      <c r="BZ1485" s="519">
        <v>0</v>
      </c>
      <c r="CA1485" s="519">
        <v>0</v>
      </c>
      <c r="CB1485" s="519">
        <v>0</v>
      </c>
      <c r="CC1485" s="519">
        <v>0</v>
      </c>
      <c r="CD1485" s="519">
        <v>0</v>
      </c>
      <c r="CE1485" s="519">
        <v>0</v>
      </c>
      <c r="CF1485" s="519">
        <v>0</v>
      </c>
      <c r="CG1485" s="519">
        <v>0</v>
      </c>
      <c r="CH1485" s="519">
        <v>0</v>
      </c>
      <c r="CI1485" s="519">
        <v>0</v>
      </c>
      <c r="CJ1485" s="519">
        <v>0</v>
      </c>
      <c r="CK1485" s="519">
        <v>0</v>
      </c>
      <c r="CL1485" s="519">
        <v>0</v>
      </c>
      <c r="CM1485" s="519">
        <v>0</v>
      </c>
      <c r="CN1485" s="519">
        <v>0</v>
      </c>
      <c r="CO1485" s="519">
        <v>0</v>
      </c>
      <c r="CP1485" s="519">
        <v>0</v>
      </c>
      <c r="CQ1485" s="519">
        <v>0</v>
      </c>
      <c r="CR1485" s="519">
        <v>0</v>
      </c>
      <c r="CS1485" s="519">
        <v>0</v>
      </c>
      <c r="CT1485" s="519">
        <v>0</v>
      </c>
      <c r="CU1485" s="519">
        <v>0</v>
      </c>
      <c r="CV1485" s="519">
        <v>0</v>
      </c>
      <c r="CW1485" s="519">
        <v>0</v>
      </c>
      <c r="CX1485" s="519">
        <v>0</v>
      </c>
      <c r="CY1485" s="519">
        <v>0</v>
      </c>
      <c r="CZ1485" s="519">
        <v>0</v>
      </c>
      <c r="DA1485" s="519">
        <v>0</v>
      </c>
      <c r="DB1485" s="519">
        <v>0</v>
      </c>
      <c r="DC1485" s="519">
        <v>0</v>
      </c>
      <c r="DD1485" s="519">
        <v>0</v>
      </c>
      <c r="DE1485" s="519">
        <v>0</v>
      </c>
      <c r="DF1485" s="519">
        <v>0</v>
      </c>
      <c r="DG1485" s="519">
        <v>0</v>
      </c>
      <c r="DH1485" s="519">
        <v>0</v>
      </c>
      <c r="DI1485" s="519">
        <v>0</v>
      </c>
      <c r="DJ1485" s="519">
        <v>0</v>
      </c>
      <c r="DK1485" s="519">
        <v>0</v>
      </c>
      <c r="DL1485" s="519">
        <v>0</v>
      </c>
      <c r="DM1485" s="519">
        <v>0</v>
      </c>
      <c r="DN1485" s="519">
        <v>0</v>
      </c>
      <c r="DO1485" s="519">
        <v>0</v>
      </c>
      <c r="DP1485" s="519">
        <v>0</v>
      </c>
      <c r="DQ1485" s="519">
        <v>0</v>
      </c>
      <c r="DR1485" s="519">
        <v>0</v>
      </c>
      <c r="DS1485" s="519">
        <v>0</v>
      </c>
      <c r="DT1485" s="519">
        <v>0</v>
      </c>
      <c r="DU1485" s="519">
        <v>0</v>
      </c>
      <c r="DV1485" s="519">
        <v>0</v>
      </c>
      <c r="DW1485" s="519">
        <v>0</v>
      </c>
      <c r="DX1485" s="519">
        <v>0</v>
      </c>
    </row>
    <row r="1486" spans="2:128" hidden="1">
      <c r="B1486" s="519" t="s">
        <v>1061</v>
      </c>
      <c r="C1486" s="519"/>
      <c r="D1486" s="519"/>
      <c r="E1486" s="519"/>
      <c r="F1486" s="519">
        <v>1</v>
      </c>
      <c r="G1486" s="519"/>
      <c r="H1486" s="519">
        <v>17</v>
      </c>
      <c r="I1486" s="519">
        <v>9</v>
      </c>
      <c r="J1486" s="519" t="str">
        <f t="shared" si="70"/>
        <v>SDN15011709</v>
      </c>
      <c r="K1486" s="519">
        <v>508</v>
      </c>
      <c r="M1486" s="337"/>
      <c r="N1486" s="519" t="s">
        <v>1061</v>
      </c>
      <c r="O1486" s="519" t="s">
        <v>1060</v>
      </c>
      <c r="P1486" s="519">
        <v>32</v>
      </c>
      <c r="Q1486" s="183" t="str">
        <f t="shared" si="69"/>
        <v>SDN150232</v>
      </c>
      <c r="R1486" s="519">
        <v>10000</v>
      </c>
      <c r="S1486" s="519">
        <v>10000</v>
      </c>
      <c r="T1486" s="519">
        <v>10000</v>
      </c>
      <c r="U1486" s="519">
        <v>10000</v>
      </c>
      <c r="V1486" s="519">
        <v>10000</v>
      </c>
      <c r="W1486" s="519">
        <v>10000</v>
      </c>
      <c r="X1486" s="519">
        <v>10000</v>
      </c>
      <c r="Y1486" s="519">
        <v>10000</v>
      </c>
      <c r="Z1486" s="519">
        <v>10000</v>
      </c>
      <c r="AA1486" s="519">
        <v>10000</v>
      </c>
      <c r="AB1486" s="519">
        <v>10000</v>
      </c>
      <c r="AC1486" s="519">
        <v>10000</v>
      </c>
      <c r="AD1486" s="519">
        <v>10000</v>
      </c>
      <c r="AE1486" s="519">
        <v>10000</v>
      </c>
      <c r="AF1486" s="519">
        <v>10000</v>
      </c>
      <c r="AG1486" s="519">
        <v>10000</v>
      </c>
      <c r="AH1486" s="519">
        <v>10000</v>
      </c>
      <c r="AI1486" s="519">
        <v>10000</v>
      </c>
      <c r="AJ1486" s="519">
        <v>10000</v>
      </c>
      <c r="AK1486" s="519">
        <v>10000</v>
      </c>
      <c r="AL1486" s="519">
        <v>10000</v>
      </c>
      <c r="AM1486" s="519">
        <v>10000</v>
      </c>
      <c r="AN1486" s="519">
        <v>10000</v>
      </c>
      <c r="AO1486" s="519">
        <v>10000</v>
      </c>
      <c r="AP1486" s="519">
        <v>10000</v>
      </c>
      <c r="AQ1486" s="519">
        <v>10000</v>
      </c>
      <c r="AR1486" s="519">
        <v>10000</v>
      </c>
      <c r="AS1486" s="519">
        <v>10000</v>
      </c>
      <c r="AT1486" s="519">
        <v>10000</v>
      </c>
      <c r="AU1486" s="519">
        <v>10000</v>
      </c>
      <c r="AV1486" s="519">
        <v>0</v>
      </c>
      <c r="AW1486" s="519">
        <v>0</v>
      </c>
      <c r="AX1486" s="519">
        <v>0</v>
      </c>
      <c r="AY1486" s="519">
        <v>0</v>
      </c>
      <c r="AZ1486" s="519">
        <v>0</v>
      </c>
      <c r="BA1486" s="519">
        <v>0</v>
      </c>
      <c r="BB1486" s="519">
        <v>0</v>
      </c>
      <c r="BC1486" s="519">
        <v>0</v>
      </c>
      <c r="BD1486" s="519">
        <v>0</v>
      </c>
      <c r="BE1486" s="519">
        <v>0</v>
      </c>
      <c r="BF1486" s="519">
        <v>0</v>
      </c>
      <c r="BG1486" s="519">
        <v>0</v>
      </c>
      <c r="BH1486" s="519">
        <v>0</v>
      </c>
      <c r="BI1486" s="519">
        <v>0</v>
      </c>
      <c r="BJ1486" s="519">
        <v>0</v>
      </c>
      <c r="BK1486" s="519">
        <v>0</v>
      </c>
      <c r="BL1486" s="519">
        <v>0</v>
      </c>
      <c r="BM1486" s="519">
        <v>0</v>
      </c>
      <c r="BN1486" s="519">
        <v>0</v>
      </c>
      <c r="BO1486" s="519">
        <v>0</v>
      </c>
      <c r="BP1486" s="519">
        <v>0</v>
      </c>
      <c r="BQ1486" s="519">
        <v>0</v>
      </c>
      <c r="BR1486" s="519">
        <v>0</v>
      </c>
      <c r="BS1486" s="519">
        <v>0</v>
      </c>
      <c r="BT1486" s="519">
        <v>0</v>
      </c>
      <c r="BU1486" s="519">
        <v>0</v>
      </c>
      <c r="BV1486" s="519">
        <v>0</v>
      </c>
      <c r="BW1486" s="519">
        <v>0</v>
      </c>
      <c r="BX1486" s="519">
        <v>0</v>
      </c>
      <c r="BY1486" s="519">
        <v>0</v>
      </c>
      <c r="BZ1486" s="519">
        <v>0</v>
      </c>
      <c r="CA1486" s="519">
        <v>0</v>
      </c>
      <c r="CB1486" s="519">
        <v>0</v>
      </c>
      <c r="CC1486" s="519">
        <v>0</v>
      </c>
      <c r="CD1486" s="519">
        <v>0</v>
      </c>
      <c r="CE1486" s="519">
        <v>0</v>
      </c>
      <c r="CF1486" s="519">
        <v>0</v>
      </c>
      <c r="CG1486" s="519">
        <v>0</v>
      </c>
      <c r="CH1486" s="519">
        <v>0</v>
      </c>
      <c r="CI1486" s="519">
        <v>0</v>
      </c>
      <c r="CJ1486" s="519">
        <v>0</v>
      </c>
      <c r="CK1486" s="519">
        <v>0</v>
      </c>
      <c r="CL1486" s="519">
        <v>0</v>
      </c>
      <c r="CM1486" s="519">
        <v>0</v>
      </c>
      <c r="CN1486" s="519">
        <v>0</v>
      </c>
      <c r="CO1486" s="519">
        <v>0</v>
      </c>
      <c r="CP1486" s="519">
        <v>0</v>
      </c>
      <c r="CQ1486" s="519">
        <v>0</v>
      </c>
      <c r="CR1486" s="519">
        <v>0</v>
      </c>
      <c r="CS1486" s="519">
        <v>0</v>
      </c>
      <c r="CT1486" s="519">
        <v>0</v>
      </c>
      <c r="CU1486" s="519">
        <v>0</v>
      </c>
      <c r="CV1486" s="519">
        <v>0</v>
      </c>
      <c r="CW1486" s="519">
        <v>0</v>
      </c>
      <c r="CX1486" s="519">
        <v>0</v>
      </c>
      <c r="CY1486" s="519">
        <v>0</v>
      </c>
      <c r="CZ1486" s="519">
        <v>0</v>
      </c>
      <c r="DA1486" s="519">
        <v>0</v>
      </c>
      <c r="DB1486" s="519">
        <v>0</v>
      </c>
      <c r="DC1486" s="519">
        <v>0</v>
      </c>
      <c r="DD1486" s="519">
        <v>0</v>
      </c>
      <c r="DE1486" s="519">
        <v>0</v>
      </c>
      <c r="DF1486" s="519">
        <v>0</v>
      </c>
      <c r="DG1486" s="519">
        <v>0</v>
      </c>
      <c r="DH1486" s="519">
        <v>0</v>
      </c>
      <c r="DI1486" s="519">
        <v>0</v>
      </c>
      <c r="DJ1486" s="519">
        <v>0</v>
      </c>
      <c r="DK1486" s="519">
        <v>0</v>
      </c>
      <c r="DL1486" s="519">
        <v>0</v>
      </c>
      <c r="DM1486" s="519">
        <v>0</v>
      </c>
      <c r="DN1486" s="519">
        <v>0</v>
      </c>
      <c r="DO1486" s="519">
        <v>0</v>
      </c>
      <c r="DP1486" s="519">
        <v>0</v>
      </c>
      <c r="DQ1486" s="519">
        <v>0</v>
      </c>
      <c r="DR1486" s="519">
        <v>0</v>
      </c>
      <c r="DS1486" s="519">
        <v>0</v>
      </c>
      <c r="DT1486" s="519">
        <v>0</v>
      </c>
      <c r="DU1486" s="519">
        <v>0</v>
      </c>
      <c r="DV1486" s="519">
        <v>0</v>
      </c>
      <c r="DW1486" s="519">
        <v>0</v>
      </c>
      <c r="DX1486" s="519">
        <v>0</v>
      </c>
    </row>
    <row r="1487" spans="2:128" hidden="1">
      <c r="B1487" s="519" t="s">
        <v>1061</v>
      </c>
      <c r="C1487" s="519"/>
      <c r="D1487" s="519"/>
      <c r="E1487" s="519"/>
      <c r="F1487" s="519">
        <v>1</v>
      </c>
      <c r="G1487" s="519"/>
      <c r="H1487" s="519">
        <v>17</v>
      </c>
      <c r="I1487" s="519">
        <v>10</v>
      </c>
      <c r="J1487" s="519" t="str">
        <f t="shared" si="70"/>
        <v>SDN15011710</v>
      </c>
      <c r="K1487" s="519">
        <v>508</v>
      </c>
      <c r="M1487" s="337"/>
      <c r="N1487" s="519" t="s">
        <v>1061</v>
      </c>
      <c r="O1487" s="519" t="s">
        <v>1060</v>
      </c>
      <c r="P1487" s="519">
        <v>33</v>
      </c>
      <c r="Q1487" s="183" t="str">
        <f t="shared" si="69"/>
        <v>SDN150233</v>
      </c>
      <c r="R1487" s="519">
        <v>10000</v>
      </c>
      <c r="S1487" s="519">
        <v>10000</v>
      </c>
      <c r="T1487" s="519">
        <v>10000</v>
      </c>
      <c r="U1487" s="519">
        <v>10000</v>
      </c>
      <c r="V1487" s="519">
        <v>10000</v>
      </c>
      <c r="W1487" s="519">
        <v>10000</v>
      </c>
      <c r="X1487" s="519">
        <v>10000</v>
      </c>
      <c r="Y1487" s="519">
        <v>10000</v>
      </c>
      <c r="Z1487" s="519">
        <v>10000</v>
      </c>
      <c r="AA1487" s="519">
        <v>10000</v>
      </c>
      <c r="AB1487" s="519">
        <v>10000</v>
      </c>
      <c r="AC1487" s="519">
        <v>10000</v>
      </c>
      <c r="AD1487" s="519">
        <v>10000</v>
      </c>
      <c r="AE1487" s="519">
        <v>10000</v>
      </c>
      <c r="AF1487" s="519">
        <v>10000</v>
      </c>
      <c r="AG1487" s="519">
        <v>10000</v>
      </c>
      <c r="AH1487" s="519">
        <v>10000</v>
      </c>
      <c r="AI1487" s="519">
        <v>10000</v>
      </c>
      <c r="AJ1487" s="519">
        <v>10000</v>
      </c>
      <c r="AK1487" s="519">
        <v>10000</v>
      </c>
      <c r="AL1487" s="519">
        <v>10000</v>
      </c>
      <c r="AM1487" s="519">
        <v>10000</v>
      </c>
      <c r="AN1487" s="519">
        <v>10000</v>
      </c>
      <c r="AO1487" s="519">
        <v>10000</v>
      </c>
      <c r="AP1487" s="519">
        <v>10000</v>
      </c>
      <c r="AQ1487" s="519">
        <v>10000</v>
      </c>
      <c r="AR1487" s="519">
        <v>10000</v>
      </c>
      <c r="AS1487" s="519">
        <v>10000</v>
      </c>
      <c r="AT1487" s="519">
        <v>10000</v>
      </c>
      <c r="AU1487" s="519">
        <v>10000</v>
      </c>
      <c r="AV1487" s="519">
        <v>0</v>
      </c>
      <c r="AW1487" s="519">
        <v>0</v>
      </c>
      <c r="AX1487" s="519">
        <v>0</v>
      </c>
      <c r="AY1487" s="519">
        <v>0</v>
      </c>
      <c r="AZ1487" s="519">
        <v>0</v>
      </c>
      <c r="BA1487" s="519">
        <v>0</v>
      </c>
      <c r="BB1487" s="519">
        <v>0</v>
      </c>
      <c r="BC1487" s="519">
        <v>0</v>
      </c>
      <c r="BD1487" s="519">
        <v>0</v>
      </c>
      <c r="BE1487" s="519">
        <v>0</v>
      </c>
      <c r="BF1487" s="519">
        <v>0</v>
      </c>
      <c r="BG1487" s="519">
        <v>0</v>
      </c>
      <c r="BH1487" s="519">
        <v>0</v>
      </c>
      <c r="BI1487" s="519">
        <v>0</v>
      </c>
      <c r="BJ1487" s="519">
        <v>0</v>
      </c>
      <c r="BK1487" s="519">
        <v>0</v>
      </c>
      <c r="BL1487" s="519">
        <v>0</v>
      </c>
      <c r="BM1487" s="519">
        <v>0</v>
      </c>
      <c r="BN1487" s="519">
        <v>0</v>
      </c>
      <c r="BO1487" s="519">
        <v>0</v>
      </c>
      <c r="BP1487" s="519">
        <v>0</v>
      </c>
      <c r="BQ1487" s="519">
        <v>0</v>
      </c>
      <c r="BR1487" s="519">
        <v>0</v>
      </c>
      <c r="BS1487" s="519">
        <v>0</v>
      </c>
      <c r="BT1487" s="519">
        <v>0</v>
      </c>
      <c r="BU1487" s="519">
        <v>0</v>
      </c>
      <c r="BV1487" s="519">
        <v>0</v>
      </c>
      <c r="BW1487" s="519">
        <v>0</v>
      </c>
      <c r="BX1487" s="519">
        <v>0</v>
      </c>
      <c r="BY1487" s="519">
        <v>0</v>
      </c>
      <c r="BZ1487" s="519">
        <v>0</v>
      </c>
      <c r="CA1487" s="519">
        <v>0</v>
      </c>
      <c r="CB1487" s="519">
        <v>0</v>
      </c>
      <c r="CC1487" s="519">
        <v>0</v>
      </c>
      <c r="CD1487" s="519">
        <v>0</v>
      </c>
      <c r="CE1487" s="519">
        <v>0</v>
      </c>
      <c r="CF1487" s="519">
        <v>0</v>
      </c>
      <c r="CG1487" s="519">
        <v>0</v>
      </c>
      <c r="CH1487" s="519">
        <v>0</v>
      </c>
      <c r="CI1487" s="519">
        <v>0</v>
      </c>
      <c r="CJ1487" s="519">
        <v>0</v>
      </c>
      <c r="CK1487" s="519">
        <v>0</v>
      </c>
      <c r="CL1487" s="519">
        <v>0</v>
      </c>
      <c r="CM1487" s="519">
        <v>0</v>
      </c>
      <c r="CN1487" s="519">
        <v>0</v>
      </c>
      <c r="CO1487" s="519">
        <v>0</v>
      </c>
      <c r="CP1487" s="519">
        <v>0</v>
      </c>
      <c r="CQ1487" s="519">
        <v>0</v>
      </c>
      <c r="CR1487" s="519">
        <v>0</v>
      </c>
      <c r="CS1487" s="519">
        <v>0</v>
      </c>
      <c r="CT1487" s="519">
        <v>0</v>
      </c>
      <c r="CU1487" s="519">
        <v>0</v>
      </c>
      <c r="CV1487" s="519">
        <v>0</v>
      </c>
      <c r="CW1487" s="519">
        <v>0</v>
      </c>
      <c r="CX1487" s="519">
        <v>0</v>
      </c>
      <c r="CY1487" s="519">
        <v>0</v>
      </c>
      <c r="CZ1487" s="519">
        <v>0</v>
      </c>
      <c r="DA1487" s="519">
        <v>0</v>
      </c>
      <c r="DB1487" s="519">
        <v>0</v>
      </c>
      <c r="DC1487" s="519">
        <v>0</v>
      </c>
      <c r="DD1487" s="519">
        <v>0</v>
      </c>
      <c r="DE1487" s="519">
        <v>0</v>
      </c>
      <c r="DF1487" s="519">
        <v>0</v>
      </c>
      <c r="DG1487" s="519">
        <v>0</v>
      </c>
      <c r="DH1487" s="519">
        <v>0</v>
      </c>
      <c r="DI1487" s="519">
        <v>0</v>
      </c>
      <c r="DJ1487" s="519">
        <v>0</v>
      </c>
      <c r="DK1487" s="519">
        <v>0</v>
      </c>
      <c r="DL1487" s="519">
        <v>0</v>
      </c>
      <c r="DM1487" s="519">
        <v>0</v>
      </c>
      <c r="DN1487" s="519">
        <v>0</v>
      </c>
      <c r="DO1487" s="519">
        <v>0</v>
      </c>
      <c r="DP1487" s="519">
        <v>0</v>
      </c>
      <c r="DQ1487" s="519">
        <v>0</v>
      </c>
      <c r="DR1487" s="519">
        <v>0</v>
      </c>
      <c r="DS1487" s="519">
        <v>0</v>
      </c>
      <c r="DT1487" s="519">
        <v>0</v>
      </c>
      <c r="DU1487" s="519">
        <v>0</v>
      </c>
      <c r="DV1487" s="519">
        <v>0</v>
      </c>
      <c r="DW1487" s="519">
        <v>0</v>
      </c>
      <c r="DX1487" s="519">
        <v>0</v>
      </c>
    </row>
    <row r="1488" spans="2:128" hidden="1">
      <c r="B1488" s="519" t="s">
        <v>1061</v>
      </c>
      <c r="C1488" s="519"/>
      <c r="D1488" s="519"/>
      <c r="E1488" s="519"/>
      <c r="F1488" s="519">
        <v>1</v>
      </c>
      <c r="G1488" s="519"/>
      <c r="H1488" s="519">
        <v>17</v>
      </c>
      <c r="I1488" s="519">
        <v>11</v>
      </c>
      <c r="J1488" s="519" t="str">
        <f t="shared" si="70"/>
        <v>SDN15011711</v>
      </c>
      <c r="K1488" s="519">
        <v>508</v>
      </c>
      <c r="M1488" s="337"/>
      <c r="N1488" s="519" t="s">
        <v>1061</v>
      </c>
      <c r="O1488" s="519" t="s">
        <v>1060</v>
      </c>
      <c r="P1488" s="519">
        <v>34</v>
      </c>
      <c r="Q1488" s="183" t="str">
        <f t="shared" si="69"/>
        <v>SDN150234</v>
      </c>
      <c r="R1488" s="519">
        <v>10000</v>
      </c>
      <c r="S1488" s="519">
        <v>10000</v>
      </c>
      <c r="T1488" s="519">
        <v>10000</v>
      </c>
      <c r="U1488" s="519">
        <v>10000</v>
      </c>
      <c r="V1488" s="519">
        <v>10000</v>
      </c>
      <c r="W1488" s="519">
        <v>10000</v>
      </c>
      <c r="X1488" s="519">
        <v>10000</v>
      </c>
      <c r="Y1488" s="519">
        <v>10000</v>
      </c>
      <c r="Z1488" s="519">
        <v>10000</v>
      </c>
      <c r="AA1488" s="519">
        <v>10000</v>
      </c>
      <c r="AB1488" s="519">
        <v>10000</v>
      </c>
      <c r="AC1488" s="519">
        <v>10000</v>
      </c>
      <c r="AD1488" s="519">
        <v>10000</v>
      </c>
      <c r="AE1488" s="519">
        <v>10000</v>
      </c>
      <c r="AF1488" s="519">
        <v>10000</v>
      </c>
      <c r="AG1488" s="519">
        <v>10000</v>
      </c>
      <c r="AH1488" s="519">
        <v>10000</v>
      </c>
      <c r="AI1488" s="519">
        <v>10000</v>
      </c>
      <c r="AJ1488" s="519">
        <v>10000</v>
      </c>
      <c r="AK1488" s="519">
        <v>10000</v>
      </c>
      <c r="AL1488" s="519">
        <v>10000</v>
      </c>
      <c r="AM1488" s="519">
        <v>10000</v>
      </c>
      <c r="AN1488" s="519">
        <v>10000</v>
      </c>
      <c r="AO1488" s="519">
        <v>10000</v>
      </c>
      <c r="AP1488" s="519">
        <v>10000</v>
      </c>
      <c r="AQ1488" s="519">
        <v>10000</v>
      </c>
      <c r="AR1488" s="519">
        <v>10000</v>
      </c>
      <c r="AS1488" s="519">
        <v>10000</v>
      </c>
      <c r="AT1488" s="519">
        <v>10000</v>
      </c>
      <c r="AU1488" s="519">
        <v>10000</v>
      </c>
      <c r="AV1488" s="519">
        <v>0</v>
      </c>
      <c r="AW1488" s="519">
        <v>0</v>
      </c>
      <c r="AX1488" s="519">
        <v>0</v>
      </c>
      <c r="AY1488" s="519">
        <v>0</v>
      </c>
      <c r="AZ1488" s="519">
        <v>0</v>
      </c>
      <c r="BA1488" s="519">
        <v>0</v>
      </c>
      <c r="BB1488" s="519">
        <v>0</v>
      </c>
      <c r="BC1488" s="519">
        <v>0</v>
      </c>
      <c r="BD1488" s="519">
        <v>0</v>
      </c>
      <c r="BE1488" s="519">
        <v>0</v>
      </c>
      <c r="BF1488" s="519">
        <v>0</v>
      </c>
      <c r="BG1488" s="519">
        <v>0</v>
      </c>
      <c r="BH1488" s="519">
        <v>0</v>
      </c>
      <c r="BI1488" s="519">
        <v>0</v>
      </c>
      <c r="BJ1488" s="519">
        <v>0</v>
      </c>
      <c r="BK1488" s="519">
        <v>0</v>
      </c>
      <c r="BL1488" s="519">
        <v>0</v>
      </c>
      <c r="BM1488" s="519">
        <v>0</v>
      </c>
      <c r="BN1488" s="519">
        <v>0</v>
      </c>
      <c r="BO1488" s="519">
        <v>0</v>
      </c>
      <c r="BP1488" s="519">
        <v>0</v>
      </c>
      <c r="BQ1488" s="519">
        <v>0</v>
      </c>
      <c r="BR1488" s="519">
        <v>0</v>
      </c>
      <c r="BS1488" s="519">
        <v>0</v>
      </c>
      <c r="BT1488" s="519">
        <v>0</v>
      </c>
      <c r="BU1488" s="519">
        <v>0</v>
      </c>
      <c r="BV1488" s="519">
        <v>0</v>
      </c>
      <c r="BW1488" s="519">
        <v>0</v>
      </c>
      <c r="BX1488" s="519">
        <v>0</v>
      </c>
      <c r="BY1488" s="519">
        <v>0</v>
      </c>
      <c r="BZ1488" s="519">
        <v>0</v>
      </c>
      <c r="CA1488" s="519">
        <v>0</v>
      </c>
      <c r="CB1488" s="519">
        <v>0</v>
      </c>
      <c r="CC1488" s="519">
        <v>0</v>
      </c>
      <c r="CD1488" s="519">
        <v>0</v>
      </c>
      <c r="CE1488" s="519">
        <v>0</v>
      </c>
      <c r="CF1488" s="519">
        <v>0</v>
      </c>
      <c r="CG1488" s="519">
        <v>0</v>
      </c>
      <c r="CH1488" s="519">
        <v>0</v>
      </c>
      <c r="CI1488" s="519">
        <v>0</v>
      </c>
      <c r="CJ1488" s="519">
        <v>0</v>
      </c>
      <c r="CK1488" s="519">
        <v>0</v>
      </c>
      <c r="CL1488" s="519">
        <v>0</v>
      </c>
      <c r="CM1488" s="519">
        <v>0</v>
      </c>
      <c r="CN1488" s="519">
        <v>0</v>
      </c>
      <c r="CO1488" s="519">
        <v>0</v>
      </c>
      <c r="CP1488" s="519">
        <v>0</v>
      </c>
      <c r="CQ1488" s="519">
        <v>0</v>
      </c>
      <c r="CR1488" s="519">
        <v>0</v>
      </c>
      <c r="CS1488" s="519">
        <v>0</v>
      </c>
      <c r="CT1488" s="519">
        <v>0</v>
      </c>
      <c r="CU1488" s="519">
        <v>0</v>
      </c>
      <c r="CV1488" s="519">
        <v>0</v>
      </c>
      <c r="CW1488" s="519">
        <v>0</v>
      </c>
      <c r="CX1488" s="519">
        <v>0</v>
      </c>
      <c r="CY1488" s="519">
        <v>0</v>
      </c>
      <c r="CZ1488" s="519">
        <v>0</v>
      </c>
      <c r="DA1488" s="519">
        <v>0</v>
      </c>
      <c r="DB1488" s="519">
        <v>0</v>
      </c>
      <c r="DC1488" s="519">
        <v>0</v>
      </c>
      <c r="DD1488" s="519">
        <v>0</v>
      </c>
      <c r="DE1488" s="519">
        <v>0</v>
      </c>
      <c r="DF1488" s="519">
        <v>0</v>
      </c>
      <c r="DG1488" s="519">
        <v>0</v>
      </c>
      <c r="DH1488" s="519">
        <v>0</v>
      </c>
      <c r="DI1488" s="519">
        <v>0</v>
      </c>
      <c r="DJ1488" s="519">
        <v>0</v>
      </c>
      <c r="DK1488" s="519">
        <v>0</v>
      </c>
      <c r="DL1488" s="519">
        <v>0</v>
      </c>
      <c r="DM1488" s="519">
        <v>0</v>
      </c>
      <c r="DN1488" s="519">
        <v>0</v>
      </c>
      <c r="DO1488" s="519">
        <v>0</v>
      </c>
      <c r="DP1488" s="519">
        <v>0</v>
      </c>
      <c r="DQ1488" s="519">
        <v>0</v>
      </c>
      <c r="DR1488" s="519">
        <v>0</v>
      </c>
      <c r="DS1488" s="519">
        <v>0</v>
      </c>
      <c r="DT1488" s="519">
        <v>0</v>
      </c>
      <c r="DU1488" s="519">
        <v>0</v>
      </c>
      <c r="DV1488" s="519">
        <v>0</v>
      </c>
      <c r="DW1488" s="519">
        <v>0</v>
      </c>
      <c r="DX1488" s="519">
        <v>0</v>
      </c>
    </row>
    <row r="1489" spans="2:128" hidden="1">
      <c r="B1489" s="519" t="s">
        <v>1061</v>
      </c>
      <c r="C1489" s="519"/>
      <c r="D1489" s="519"/>
      <c r="E1489" s="519"/>
      <c r="F1489" s="519">
        <v>1</v>
      </c>
      <c r="G1489" s="519"/>
      <c r="H1489" s="519">
        <v>17</v>
      </c>
      <c r="I1489" s="519">
        <v>12</v>
      </c>
      <c r="J1489" s="519" t="str">
        <f t="shared" si="70"/>
        <v>SDN15011712</v>
      </c>
      <c r="K1489" s="519">
        <v>508</v>
      </c>
      <c r="M1489" s="337"/>
      <c r="N1489" s="519" t="s">
        <v>1061</v>
      </c>
      <c r="O1489" s="519" t="s">
        <v>1060</v>
      </c>
      <c r="P1489" s="519">
        <v>35</v>
      </c>
      <c r="Q1489" s="183" t="str">
        <f t="shared" si="69"/>
        <v>SDN150235</v>
      </c>
      <c r="R1489" s="519">
        <v>10000</v>
      </c>
      <c r="S1489" s="519">
        <v>10000</v>
      </c>
      <c r="T1489" s="519">
        <v>10000</v>
      </c>
      <c r="U1489" s="519">
        <v>10000</v>
      </c>
      <c r="V1489" s="519">
        <v>10000</v>
      </c>
      <c r="W1489" s="519">
        <v>10000</v>
      </c>
      <c r="X1489" s="519">
        <v>10000</v>
      </c>
      <c r="Y1489" s="519">
        <v>10000</v>
      </c>
      <c r="Z1489" s="519">
        <v>10000</v>
      </c>
      <c r="AA1489" s="519">
        <v>10000</v>
      </c>
      <c r="AB1489" s="519">
        <v>10000</v>
      </c>
      <c r="AC1489" s="519">
        <v>10000</v>
      </c>
      <c r="AD1489" s="519">
        <v>10000</v>
      </c>
      <c r="AE1489" s="519">
        <v>10000</v>
      </c>
      <c r="AF1489" s="519">
        <v>10000</v>
      </c>
      <c r="AG1489" s="519">
        <v>10000</v>
      </c>
      <c r="AH1489" s="519">
        <v>10000</v>
      </c>
      <c r="AI1489" s="519">
        <v>10000</v>
      </c>
      <c r="AJ1489" s="519">
        <v>10000</v>
      </c>
      <c r="AK1489" s="519">
        <v>10000</v>
      </c>
      <c r="AL1489" s="519">
        <v>10000</v>
      </c>
      <c r="AM1489" s="519">
        <v>10000</v>
      </c>
      <c r="AN1489" s="519">
        <v>10000</v>
      </c>
      <c r="AO1489" s="519">
        <v>10000</v>
      </c>
      <c r="AP1489" s="519">
        <v>10000</v>
      </c>
      <c r="AQ1489" s="519">
        <v>10000</v>
      </c>
      <c r="AR1489" s="519">
        <v>10000</v>
      </c>
      <c r="AS1489" s="519">
        <v>10000</v>
      </c>
      <c r="AT1489" s="519">
        <v>10000</v>
      </c>
      <c r="AU1489" s="519">
        <v>10000</v>
      </c>
      <c r="AV1489" s="519">
        <v>0</v>
      </c>
      <c r="AW1489" s="519">
        <v>0</v>
      </c>
      <c r="AX1489" s="519">
        <v>0</v>
      </c>
      <c r="AY1489" s="519">
        <v>0</v>
      </c>
      <c r="AZ1489" s="519">
        <v>0</v>
      </c>
      <c r="BA1489" s="519">
        <v>0</v>
      </c>
      <c r="BB1489" s="519">
        <v>0</v>
      </c>
      <c r="BC1489" s="519">
        <v>0</v>
      </c>
      <c r="BD1489" s="519">
        <v>0</v>
      </c>
      <c r="BE1489" s="519">
        <v>0</v>
      </c>
      <c r="BF1489" s="519">
        <v>0</v>
      </c>
      <c r="BG1489" s="519">
        <v>0</v>
      </c>
      <c r="BH1489" s="519">
        <v>0</v>
      </c>
      <c r="BI1489" s="519">
        <v>0</v>
      </c>
      <c r="BJ1489" s="519">
        <v>0</v>
      </c>
      <c r="BK1489" s="519">
        <v>0</v>
      </c>
      <c r="BL1489" s="519">
        <v>0</v>
      </c>
      <c r="BM1489" s="519">
        <v>0</v>
      </c>
      <c r="BN1489" s="519">
        <v>0</v>
      </c>
      <c r="BO1489" s="519">
        <v>0</v>
      </c>
      <c r="BP1489" s="519">
        <v>0</v>
      </c>
      <c r="BQ1489" s="519">
        <v>0</v>
      </c>
      <c r="BR1489" s="519">
        <v>0</v>
      </c>
      <c r="BS1489" s="519">
        <v>0</v>
      </c>
      <c r="BT1489" s="519">
        <v>0</v>
      </c>
      <c r="BU1489" s="519">
        <v>0</v>
      </c>
      <c r="BV1489" s="519">
        <v>0</v>
      </c>
      <c r="BW1489" s="519">
        <v>0</v>
      </c>
      <c r="BX1489" s="519">
        <v>0</v>
      </c>
      <c r="BY1489" s="519">
        <v>0</v>
      </c>
      <c r="BZ1489" s="519">
        <v>0</v>
      </c>
      <c r="CA1489" s="519">
        <v>0</v>
      </c>
      <c r="CB1489" s="519">
        <v>0</v>
      </c>
      <c r="CC1489" s="519">
        <v>0</v>
      </c>
      <c r="CD1489" s="519">
        <v>0</v>
      </c>
      <c r="CE1489" s="519">
        <v>0</v>
      </c>
      <c r="CF1489" s="519">
        <v>0</v>
      </c>
      <c r="CG1489" s="519">
        <v>0</v>
      </c>
      <c r="CH1489" s="519">
        <v>0</v>
      </c>
      <c r="CI1489" s="519">
        <v>0</v>
      </c>
      <c r="CJ1489" s="519">
        <v>0</v>
      </c>
      <c r="CK1489" s="519">
        <v>0</v>
      </c>
      <c r="CL1489" s="519">
        <v>0</v>
      </c>
      <c r="CM1489" s="519">
        <v>0</v>
      </c>
      <c r="CN1489" s="519">
        <v>0</v>
      </c>
      <c r="CO1489" s="519">
        <v>0</v>
      </c>
      <c r="CP1489" s="519">
        <v>0</v>
      </c>
      <c r="CQ1489" s="519">
        <v>0</v>
      </c>
      <c r="CR1489" s="519">
        <v>0</v>
      </c>
      <c r="CS1489" s="519">
        <v>0</v>
      </c>
      <c r="CT1489" s="519">
        <v>0</v>
      </c>
      <c r="CU1489" s="519">
        <v>0</v>
      </c>
      <c r="CV1489" s="519">
        <v>0</v>
      </c>
      <c r="CW1489" s="519">
        <v>0</v>
      </c>
      <c r="CX1489" s="519">
        <v>0</v>
      </c>
      <c r="CY1489" s="519">
        <v>0</v>
      </c>
      <c r="CZ1489" s="519">
        <v>0</v>
      </c>
      <c r="DA1489" s="519">
        <v>0</v>
      </c>
      <c r="DB1489" s="519">
        <v>0</v>
      </c>
      <c r="DC1489" s="519">
        <v>0</v>
      </c>
      <c r="DD1489" s="519">
        <v>0</v>
      </c>
      <c r="DE1489" s="519">
        <v>0</v>
      </c>
      <c r="DF1489" s="519">
        <v>0</v>
      </c>
      <c r="DG1489" s="519">
        <v>0</v>
      </c>
      <c r="DH1489" s="519">
        <v>0</v>
      </c>
      <c r="DI1489" s="519">
        <v>0</v>
      </c>
      <c r="DJ1489" s="519">
        <v>0</v>
      </c>
      <c r="DK1489" s="519">
        <v>0</v>
      </c>
      <c r="DL1489" s="519">
        <v>0</v>
      </c>
      <c r="DM1489" s="519">
        <v>0</v>
      </c>
      <c r="DN1489" s="519">
        <v>0</v>
      </c>
      <c r="DO1489" s="519">
        <v>0</v>
      </c>
      <c r="DP1489" s="519">
        <v>0</v>
      </c>
      <c r="DQ1489" s="519">
        <v>0</v>
      </c>
      <c r="DR1489" s="519">
        <v>0</v>
      </c>
      <c r="DS1489" s="519">
        <v>0</v>
      </c>
      <c r="DT1489" s="519">
        <v>0</v>
      </c>
      <c r="DU1489" s="519">
        <v>0</v>
      </c>
      <c r="DV1489" s="519">
        <v>0</v>
      </c>
      <c r="DW1489" s="519">
        <v>0</v>
      </c>
      <c r="DX1489" s="519">
        <v>0</v>
      </c>
    </row>
    <row r="1490" spans="2:128" hidden="1">
      <c r="B1490" s="519" t="s">
        <v>1061</v>
      </c>
      <c r="C1490" s="519"/>
      <c r="D1490" s="519"/>
      <c r="E1490" s="519"/>
      <c r="F1490" s="519">
        <v>1</v>
      </c>
      <c r="G1490" s="519"/>
      <c r="H1490" s="519">
        <v>17</v>
      </c>
      <c r="I1490" s="519">
        <v>13</v>
      </c>
      <c r="J1490" s="519" t="str">
        <f t="shared" si="70"/>
        <v>SDN15011713</v>
      </c>
      <c r="K1490" s="519">
        <v>508</v>
      </c>
      <c r="M1490" s="337"/>
      <c r="N1490" s="519" t="s">
        <v>1061</v>
      </c>
      <c r="O1490" s="519" t="s">
        <v>1060</v>
      </c>
      <c r="P1490" s="519">
        <v>36</v>
      </c>
      <c r="Q1490" s="183" t="str">
        <f t="shared" si="69"/>
        <v>SDN150236</v>
      </c>
      <c r="R1490" s="519">
        <v>10000</v>
      </c>
      <c r="S1490" s="519">
        <v>10000</v>
      </c>
      <c r="T1490" s="519">
        <v>10000</v>
      </c>
      <c r="U1490" s="519">
        <v>10000</v>
      </c>
      <c r="V1490" s="519">
        <v>10000</v>
      </c>
      <c r="W1490" s="519">
        <v>10000</v>
      </c>
      <c r="X1490" s="519">
        <v>10000</v>
      </c>
      <c r="Y1490" s="519">
        <v>10000</v>
      </c>
      <c r="Z1490" s="519">
        <v>10000</v>
      </c>
      <c r="AA1490" s="519">
        <v>10000</v>
      </c>
      <c r="AB1490" s="519">
        <v>10000</v>
      </c>
      <c r="AC1490" s="519">
        <v>10000</v>
      </c>
      <c r="AD1490" s="519">
        <v>10000</v>
      </c>
      <c r="AE1490" s="519">
        <v>10000</v>
      </c>
      <c r="AF1490" s="519">
        <v>10000</v>
      </c>
      <c r="AG1490" s="519">
        <v>10000</v>
      </c>
      <c r="AH1490" s="519">
        <v>10000</v>
      </c>
      <c r="AI1490" s="519">
        <v>10000</v>
      </c>
      <c r="AJ1490" s="519">
        <v>10000</v>
      </c>
      <c r="AK1490" s="519">
        <v>10000</v>
      </c>
      <c r="AL1490" s="519">
        <v>10000</v>
      </c>
      <c r="AM1490" s="519">
        <v>10000</v>
      </c>
      <c r="AN1490" s="519">
        <v>10000</v>
      </c>
      <c r="AO1490" s="519">
        <v>10000</v>
      </c>
      <c r="AP1490" s="519">
        <v>10000</v>
      </c>
      <c r="AQ1490" s="519">
        <v>10000</v>
      </c>
      <c r="AR1490" s="519">
        <v>10000</v>
      </c>
      <c r="AS1490" s="519">
        <v>10000</v>
      </c>
      <c r="AT1490" s="519">
        <v>10000</v>
      </c>
      <c r="AU1490" s="519">
        <v>10000</v>
      </c>
      <c r="AV1490" s="519">
        <v>0</v>
      </c>
      <c r="AW1490" s="519">
        <v>0</v>
      </c>
      <c r="AX1490" s="519">
        <v>0</v>
      </c>
      <c r="AY1490" s="519">
        <v>0</v>
      </c>
      <c r="AZ1490" s="519">
        <v>0</v>
      </c>
      <c r="BA1490" s="519">
        <v>0</v>
      </c>
      <c r="BB1490" s="519">
        <v>0</v>
      </c>
      <c r="BC1490" s="519">
        <v>0</v>
      </c>
      <c r="BD1490" s="519">
        <v>0</v>
      </c>
      <c r="BE1490" s="519">
        <v>0</v>
      </c>
      <c r="BF1490" s="519">
        <v>0</v>
      </c>
      <c r="BG1490" s="519">
        <v>0</v>
      </c>
      <c r="BH1490" s="519">
        <v>0</v>
      </c>
      <c r="BI1490" s="519">
        <v>0</v>
      </c>
      <c r="BJ1490" s="519">
        <v>0</v>
      </c>
      <c r="BK1490" s="519">
        <v>0</v>
      </c>
      <c r="BL1490" s="519">
        <v>0</v>
      </c>
      <c r="BM1490" s="519">
        <v>0</v>
      </c>
      <c r="BN1490" s="519">
        <v>0</v>
      </c>
      <c r="BO1490" s="519">
        <v>0</v>
      </c>
      <c r="BP1490" s="519">
        <v>0</v>
      </c>
      <c r="BQ1490" s="519">
        <v>0</v>
      </c>
      <c r="BR1490" s="519">
        <v>0</v>
      </c>
      <c r="BS1490" s="519">
        <v>0</v>
      </c>
      <c r="BT1490" s="519">
        <v>0</v>
      </c>
      <c r="BU1490" s="519">
        <v>0</v>
      </c>
      <c r="BV1490" s="519">
        <v>0</v>
      </c>
      <c r="BW1490" s="519">
        <v>0</v>
      </c>
      <c r="BX1490" s="519">
        <v>0</v>
      </c>
      <c r="BY1490" s="519">
        <v>0</v>
      </c>
      <c r="BZ1490" s="519">
        <v>0</v>
      </c>
      <c r="CA1490" s="519">
        <v>0</v>
      </c>
      <c r="CB1490" s="519">
        <v>0</v>
      </c>
      <c r="CC1490" s="519">
        <v>0</v>
      </c>
      <c r="CD1490" s="519">
        <v>0</v>
      </c>
      <c r="CE1490" s="519">
        <v>0</v>
      </c>
      <c r="CF1490" s="519">
        <v>0</v>
      </c>
      <c r="CG1490" s="519">
        <v>0</v>
      </c>
      <c r="CH1490" s="519">
        <v>0</v>
      </c>
      <c r="CI1490" s="519">
        <v>0</v>
      </c>
      <c r="CJ1490" s="519">
        <v>0</v>
      </c>
      <c r="CK1490" s="519">
        <v>0</v>
      </c>
      <c r="CL1490" s="519">
        <v>0</v>
      </c>
      <c r="CM1490" s="519">
        <v>0</v>
      </c>
      <c r="CN1490" s="519">
        <v>0</v>
      </c>
      <c r="CO1490" s="519">
        <v>0</v>
      </c>
      <c r="CP1490" s="519">
        <v>0</v>
      </c>
      <c r="CQ1490" s="519">
        <v>0</v>
      </c>
      <c r="CR1490" s="519">
        <v>0</v>
      </c>
      <c r="CS1490" s="519">
        <v>0</v>
      </c>
      <c r="CT1490" s="519">
        <v>0</v>
      </c>
      <c r="CU1490" s="519">
        <v>0</v>
      </c>
      <c r="CV1490" s="519">
        <v>0</v>
      </c>
      <c r="CW1490" s="519">
        <v>0</v>
      </c>
      <c r="CX1490" s="519">
        <v>0</v>
      </c>
      <c r="CY1490" s="519">
        <v>0</v>
      </c>
      <c r="CZ1490" s="519">
        <v>0</v>
      </c>
      <c r="DA1490" s="519">
        <v>0</v>
      </c>
      <c r="DB1490" s="519">
        <v>0</v>
      </c>
      <c r="DC1490" s="519">
        <v>0</v>
      </c>
      <c r="DD1490" s="519">
        <v>0</v>
      </c>
      <c r="DE1490" s="519">
        <v>0</v>
      </c>
      <c r="DF1490" s="519">
        <v>0</v>
      </c>
      <c r="DG1490" s="519">
        <v>0</v>
      </c>
      <c r="DH1490" s="519">
        <v>0</v>
      </c>
      <c r="DI1490" s="519">
        <v>0</v>
      </c>
      <c r="DJ1490" s="519">
        <v>0</v>
      </c>
      <c r="DK1490" s="519">
        <v>0</v>
      </c>
      <c r="DL1490" s="519">
        <v>0</v>
      </c>
      <c r="DM1490" s="519">
        <v>0</v>
      </c>
      <c r="DN1490" s="519">
        <v>0</v>
      </c>
      <c r="DO1490" s="519">
        <v>0</v>
      </c>
      <c r="DP1490" s="519">
        <v>0</v>
      </c>
      <c r="DQ1490" s="519">
        <v>0</v>
      </c>
      <c r="DR1490" s="519">
        <v>0</v>
      </c>
      <c r="DS1490" s="519">
        <v>0</v>
      </c>
      <c r="DT1490" s="519">
        <v>0</v>
      </c>
      <c r="DU1490" s="519">
        <v>0</v>
      </c>
      <c r="DV1490" s="519">
        <v>0</v>
      </c>
      <c r="DW1490" s="519">
        <v>0</v>
      </c>
      <c r="DX1490" s="519">
        <v>0</v>
      </c>
    </row>
    <row r="1491" spans="2:128" hidden="1">
      <c r="B1491" s="519" t="s">
        <v>1061</v>
      </c>
      <c r="C1491" s="519"/>
      <c r="D1491" s="519"/>
      <c r="E1491" s="519"/>
      <c r="F1491" s="519">
        <v>1</v>
      </c>
      <c r="G1491" s="519"/>
      <c r="H1491" s="519">
        <v>17</v>
      </c>
      <c r="I1491" s="519">
        <v>14</v>
      </c>
      <c r="J1491" s="519" t="str">
        <f t="shared" si="70"/>
        <v>SDN15011714</v>
      </c>
      <c r="K1491" s="519">
        <v>508</v>
      </c>
      <c r="M1491" s="337"/>
      <c r="N1491" s="519" t="s">
        <v>1061</v>
      </c>
      <c r="O1491" s="519" t="s">
        <v>1060</v>
      </c>
      <c r="P1491" s="519">
        <v>37</v>
      </c>
      <c r="Q1491" s="183" t="str">
        <f t="shared" si="69"/>
        <v>SDN150237</v>
      </c>
      <c r="R1491" s="519">
        <v>10000</v>
      </c>
      <c r="S1491" s="519">
        <v>10000</v>
      </c>
      <c r="T1491" s="519">
        <v>10000</v>
      </c>
      <c r="U1491" s="519">
        <v>10000</v>
      </c>
      <c r="V1491" s="519">
        <v>10000</v>
      </c>
      <c r="W1491" s="519">
        <v>10000</v>
      </c>
      <c r="X1491" s="519">
        <v>10000</v>
      </c>
      <c r="Y1491" s="519">
        <v>10000</v>
      </c>
      <c r="Z1491" s="519">
        <v>10000</v>
      </c>
      <c r="AA1491" s="519">
        <v>10000</v>
      </c>
      <c r="AB1491" s="519">
        <v>10000</v>
      </c>
      <c r="AC1491" s="519">
        <v>10000</v>
      </c>
      <c r="AD1491" s="519">
        <v>10000</v>
      </c>
      <c r="AE1491" s="519">
        <v>10000</v>
      </c>
      <c r="AF1491" s="519">
        <v>10000</v>
      </c>
      <c r="AG1491" s="519">
        <v>10000</v>
      </c>
      <c r="AH1491" s="519">
        <v>10000</v>
      </c>
      <c r="AI1491" s="519">
        <v>10000</v>
      </c>
      <c r="AJ1491" s="519">
        <v>10000</v>
      </c>
      <c r="AK1491" s="519">
        <v>10000</v>
      </c>
      <c r="AL1491" s="519">
        <v>10000</v>
      </c>
      <c r="AM1491" s="519">
        <v>10000</v>
      </c>
      <c r="AN1491" s="519">
        <v>10000</v>
      </c>
      <c r="AO1491" s="519">
        <v>10000</v>
      </c>
      <c r="AP1491" s="519">
        <v>10000</v>
      </c>
      <c r="AQ1491" s="519">
        <v>10000</v>
      </c>
      <c r="AR1491" s="519">
        <v>10000</v>
      </c>
      <c r="AS1491" s="519">
        <v>10000</v>
      </c>
      <c r="AT1491" s="519">
        <v>10000</v>
      </c>
      <c r="AU1491" s="519">
        <v>10000</v>
      </c>
      <c r="AV1491" s="519">
        <v>0</v>
      </c>
      <c r="AW1491" s="519">
        <v>0</v>
      </c>
      <c r="AX1491" s="519">
        <v>0</v>
      </c>
      <c r="AY1491" s="519">
        <v>0</v>
      </c>
      <c r="AZ1491" s="519">
        <v>0</v>
      </c>
      <c r="BA1491" s="519">
        <v>0</v>
      </c>
      <c r="BB1491" s="519">
        <v>0</v>
      </c>
      <c r="BC1491" s="519">
        <v>0</v>
      </c>
      <c r="BD1491" s="519">
        <v>0</v>
      </c>
      <c r="BE1491" s="519">
        <v>0</v>
      </c>
      <c r="BF1491" s="519">
        <v>0</v>
      </c>
      <c r="BG1491" s="519">
        <v>0</v>
      </c>
      <c r="BH1491" s="519">
        <v>0</v>
      </c>
      <c r="BI1491" s="519">
        <v>0</v>
      </c>
      <c r="BJ1491" s="519">
        <v>0</v>
      </c>
      <c r="BK1491" s="519">
        <v>0</v>
      </c>
      <c r="BL1491" s="519">
        <v>0</v>
      </c>
      <c r="BM1491" s="519">
        <v>0</v>
      </c>
      <c r="BN1491" s="519">
        <v>0</v>
      </c>
      <c r="BO1491" s="519">
        <v>0</v>
      </c>
      <c r="BP1491" s="519">
        <v>0</v>
      </c>
      <c r="BQ1491" s="519">
        <v>0</v>
      </c>
      <c r="BR1491" s="519">
        <v>0</v>
      </c>
      <c r="BS1491" s="519">
        <v>0</v>
      </c>
      <c r="BT1491" s="519">
        <v>0</v>
      </c>
      <c r="BU1491" s="519">
        <v>0</v>
      </c>
      <c r="BV1491" s="519">
        <v>0</v>
      </c>
      <c r="BW1491" s="519">
        <v>0</v>
      </c>
      <c r="BX1491" s="519">
        <v>0</v>
      </c>
      <c r="BY1491" s="519">
        <v>0</v>
      </c>
      <c r="BZ1491" s="519">
        <v>0</v>
      </c>
      <c r="CA1491" s="519">
        <v>0</v>
      </c>
      <c r="CB1491" s="519">
        <v>0</v>
      </c>
      <c r="CC1491" s="519">
        <v>0</v>
      </c>
      <c r="CD1491" s="519">
        <v>0</v>
      </c>
      <c r="CE1491" s="519">
        <v>0</v>
      </c>
      <c r="CF1491" s="519">
        <v>0</v>
      </c>
      <c r="CG1491" s="519">
        <v>0</v>
      </c>
      <c r="CH1491" s="519">
        <v>0</v>
      </c>
      <c r="CI1491" s="519">
        <v>0</v>
      </c>
      <c r="CJ1491" s="519">
        <v>0</v>
      </c>
      <c r="CK1491" s="519">
        <v>0</v>
      </c>
      <c r="CL1491" s="519">
        <v>0</v>
      </c>
      <c r="CM1491" s="519">
        <v>0</v>
      </c>
      <c r="CN1491" s="519">
        <v>0</v>
      </c>
      <c r="CO1491" s="519">
        <v>0</v>
      </c>
      <c r="CP1491" s="519">
        <v>0</v>
      </c>
      <c r="CQ1491" s="519">
        <v>0</v>
      </c>
      <c r="CR1491" s="519">
        <v>0</v>
      </c>
      <c r="CS1491" s="519">
        <v>0</v>
      </c>
      <c r="CT1491" s="519">
        <v>0</v>
      </c>
      <c r="CU1491" s="519">
        <v>0</v>
      </c>
      <c r="CV1491" s="519">
        <v>0</v>
      </c>
      <c r="CW1491" s="519">
        <v>0</v>
      </c>
      <c r="CX1491" s="519">
        <v>0</v>
      </c>
      <c r="CY1491" s="519">
        <v>0</v>
      </c>
      <c r="CZ1491" s="519">
        <v>0</v>
      </c>
      <c r="DA1491" s="519">
        <v>0</v>
      </c>
      <c r="DB1491" s="519">
        <v>0</v>
      </c>
      <c r="DC1491" s="519">
        <v>0</v>
      </c>
      <c r="DD1491" s="519">
        <v>0</v>
      </c>
      <c r="DE1491" s="519">
        <v>0</v>
      </c>
      <c r="DF1491" s="519">
        <v>0</v>
      </c>
      <c r="DG1491" s="519">
        <v>0</v>
      </c>
      <c r="DH1491" s="519">
        <v>0</v>
      </c>
      <c r="DI1491" s="519">
        <v>0</v>
      </c>
      <c r="DJ1491" s="519">
        <v>0</v>
      </c>
      <c r="DK1491" s="519">
        <v>0</v>
      </c>
      <c r="DL1491" s="519">
        <v>0</v>
      </c>
      <c r="DM1491" s="519">
        <v>0</v>
      </c>
      <c r="DN1491" s="519">
        <v>0</v>
      </c>
      <c r="DO1491" s="519">
        <v>0</v>
      </c>
      <c r="DP1491" s="519">
        <v>0</v>
      </c>
      <c r="DQ1491" s="519">
        <v>0</v>
      </c>
      <c r="DR1491" s="519">
        <v>0</v>
      </c>
      <c r="DS1491" s="519">
        <v>0</v>
      </c>
      <c r="DT1491" s="519">
        <v>0</v>
      </c>
      <c r="DU1491" s="519">
        <v>0</v>
      </c>
      <c r="DV1491" s="519">
        <v>0</v>
      </c>
      <c r="DW1491" s="519">
        <v>0</v>
      </c>
      <c r="DX1491" s="519">
        <v>0</v>
      </c>
    </row>
    <row r="1492" spans="2:128" hidden="1">
      <c r="B1492" s="519" t="s">
        <v>1061</v>
      </c>
      <c r="C1492" s="519"/>
      <c r="D1492" s="519"/>
      <c r="E1492" s="519"/>
      <c r="F1492" s="519">
        <v>1</v>
      </c>
      <c r="G1492" s="519"/>
      <c r="H1492" s="519">
        <v>17</v>
      </c>
      <c r="I1492" s="519">
        <v>15</v>
      </c>
      <c r="J1492" s="519" t="str">
        <f t="shared" si="70"/>
        <v>SDN15011715</v>
      </c>
      <c r="K1492" s="519">
        <v>508</v>
      </c>
      <c r="M1492" s="337"/>
      <c r="N1492" s="519" t="s">
        <v>1061</v>
      </c>
      <c r="O1492" s="519" t="s">
        <v>1060</v>
      </c>
      <c r="P1492" s="519">
        <v>38</v>
      </c>
      <c r="Q1492" s="183" t="str">
        <f t="shared" si="69"/>
        <v>SDN150238</v>
      </c>
      <c r="R1492" s="519">
        <v>10000</v>
      </c>
      <c r="S1492" s="519">
        <v>10000</v>
      </c>
      <c r="T1492" s="519">
        <v>10000</v>
      </c>
      <c r="U1492" s="519">
        <v>10000</v>
      </c>
      <c r="V1492" s="519">
        <v>10000</v>
      </c>
      <c r="W1492" s="519">
        <v>10000</v>
      </c>
      <c r="X1492" s="519">
        <v>10000</v>
      </c>
      <c r="Y1492" s="519">
        <v>10000</v>
      </c>
      <c r="Z1492" s="519">
        <v>10000</v>
      </c>
      <c r="AA1492" s="519">
        <v>10000</v>
      </c>
      <c r="AB1492" s="519">
        <v>10000</v>
      </c>
      <c r="AC1492" s="519">
        <v>10000</v>
      </c>
      <c r="AD1492" s="519">
        <v>10000</v>
      </c>
      <c r="AE1492" s="519">
        <v>10000</v>
      </c>
      <c r="AF1492" s="519">
        <v>10000</v>
      </c>
      <c r="AG1492" s="519">
        <v>10000</v>
      </c>
      <c r="AH1492" s="519">
        <v>10000</v>
      </c>
      <c r="AI1492" s="519">
        <v>10000</v>
      </c>
      <c r="AJ1492" s="519">
        <v>10000</v>
      </c>
      <c r="AK1492" s="519">
        <v>10000</v>
      </c>
      <c r="AL1492" s="519">
        <v>10000</v>
      </c>
      <c r="AM1492" s="519">
        <v>10000</v>
      </c>
      <c r="AN1492" s="519">
        <v>10000</v>
      </c>
      <c r="AO1492" s="519">
        <v>10000</v>
      </c>
      <c r="AP1492" s="519">
        <v>10000</v>
      </c>
      <c r="AQ1492" s="519">
        <v>10000</v>
      </c>
      <c r="AR1492" s="519">
        <v>10000</v>
      </c>
      <c r="AS1492" s="519">
        <v>10000</v>
      </c>
      <c r="AT1492" s="519">
        <v>10000</v>
      </c>
      <c r="AU1492" s="519">
        <v>10000</v>
      </c>
      <c r="AV1492" s="519">
        <v>0</v>
      </c>
      <c r="AW1492" s="519">
        <v>0</v>
      </c>
      <c r="AX1492" s="519">
        <v>0</v>
      </c>
      <c r="AY1492" s="519">
        <v>0</v>
      </c>
      <c r="AZ1492" s="519">
        <v>0</v>
      </c>
      <c r="BA1492" s="519">
        <v>0</v>
      </c>
      <c r="BB1492" s="519">
        <v>0</v>
      </c>
      <c r="BC1492" s="519">
        <v>0</v>
      </c>
      <c r="BD1492" s="519">
        <v>0</v>
      </c>
      <c r="BE1492" s="519">
        <v>0</v>
      </c>
      <c r="BF1492" s="519">
        <v>0</v>
      </c>
      <c r="BG1492" s="519">
        <v>0</v>
      </c>
      <c r="BH1492" s="519">
        <v>0</v>
      </c>
      <c r="BI1492" s="519">
        <v>0</v>
      </c>
      <c r="BJ1492" s="519">
        <v>0</v>
      </c>
      <c r="BK1492" s="519">
        <v>0</v>
      </c>
      <c r="BL1492" s="519">
        <v>0</v>
      </c>
      <c r="BM1492" s="519">
        <v>0</v>
      </c>
      <c r="BN1492" s="519">
        <v>0</v>
      </c>
      <c r="BO1492" s="519">
        <v>0</v>
      </c>
      <c r="BP1492" s="519">
        <v>0</v>
      </c>
      <c r="BQ1492" s="519">
        <v>0</v>
      </c>
      <c r="BR1492" s="519">
        <v>0</v>
      </c>
      <c r="BS1492" s="519">
        <v>0</v>
      </c>
      <c r="BT1492" s="519">
        <v>0</v>
      </c>
      <c r="BU1492" s="519">
        <v>0</v>
      </c>
      <c r="BV1492" s="519">
        <v>0</v>
      </c>
      <c r="BW1492" s="519">
        <v>0</v>
      </c>
      <c r="BX1492" s="519">
        <v>0</v>
      </c>
      <c r="BY1492" s="519">
        <v>0</v>
      </c>
      <c r="BZ1492" s="519">
        <v>0</v>
      </c>
      <c r="CA1492" s="519">
        <v>0</v>
      </c>
      <c r="CB1492" s="519">
        <v>0</v>
      </c>
      <c r="CC1492" s="519">
        <v>0</v>
      </c>
      <c r="CD1492" s="519">
        <v>0</v>
      </c>
      <c r="CE1492" s="519">
        <v>0</v>
      </c>
      <c r="CF1492" s="519">
        <v>0</v>
      </c>
      <c r="CG1492" s="519">
        <v>0</v>
      </c>
      <c r="CH1492" s="519">
        <v>0</v>
      </c>
      <c r="CI1492" s="519">
        <v>0</v>
      </c>
      <c r="CJ1492" s="519">
        <v>0</v>
      </c>
      <c r="CK1492" s="519">
        <v>0</v>
      </c>
      <c r="CL1492" s="519">
        <v>0</v>
      </c>
      <c r="CM1492" s="519">
        <v>0</v>
      </c>
      <c r="CN1492" s="519">
        <v>0</v>
      </c>
      <c r="CO1492" s="519">
        <v>0</v>
      </c>
      <c r="CP1492" s="519">
        <v>0</v>
      </c>
      <c r="CQ1492" s="519">
        <v>0</v>
      </c>
      <c r="CR1492" s="519">
        <v>0</v>
      </c>
      <c r="CS1492" s="519">
        <v>0</v>
      </c>
      <c r="CT1492" s="519">
        <v>0</v>
      </c>
      <c r="CU1492" s="519">
        <v>0</v>
      </c>
      <c r="CV1492" s="519">
        <v>0</v>
      </c>
      <c r="CW1492" s="519">
        <v>0</v>
      </c>
      <c r="CX1492" s="519">
        <v>0</v>
      </c>
      <c r="CY1492" s="519">
        <v>0</v>
      </c>
      <c r="CZ1492" s="519">
        <v>0</v>
      </c>
      <c r="DA1492" s="519">
        <v>0</v>
      </c>
      <c r="DB1492" s="519">
        <v>0</v>
      </c>
      <c r="DC1492" s="519">
        <v>0</v>
      </c>
      <c r="DD1492" s="519">
        <v>0</v>
      </c>
      <c r="DE1492" s="519">
        <v>0</v>
      </c>
      <c r="DF1492" s="519">
        <v>0</v>
      </c>
      <c r="DG1492" s="519">
        <v>0</v>
      </c>
      <c r="DH1492" s="519">
        <v>0</v>
      </c>
      <c r="DI1492" s="519">
        <v>0</v>
      </c>
      <c r="DJ1492" s="519">
        <v>0</v>
      </c>
      <c r="DK1492" s="519">
        <v>0</v>
      </c>
      <c r="DL1492" s="519">
        <v>0</v>
      </c>
      <c r="DM1492" s="519">
        <v>0</v>
      </c>
      <c r="DN1492" s="519">
        <v>0</v>
      </c>
      <c r="DO1492" s="519">
        <v>0</v>
      </c>
      <c r="DP1492" s="519">
        <v>0</v>
      </c>
      <c r="DQ1492" s="519">
        <v>0</v>
      </c>
      <c r="DR1492" s="519">
        <v>0</v>
      </c>
      <c r="DS1492" s="519">
        <v>0</v>
      </c>
      <c r="DT1492" s="519">
        <v>0</v>
      </c>
      <c r="DU1492" s="519">
        <v>0</v>
      </c>
      <c r="DV1492" s="519">
        <v>0</v>
      </c>
      <c r="DW1492" s="519">
        <v>0</v>
      </c>
      <c r="DX1492" s="519">
        <v>0</v>
      </c>
    </row>
    <row r="1493" spans="2:128" hidden="1">
      <c r="B1493" s="519" t="s">
        <v>1061</v>
      </c>
      <c r="C1493" s="519"/>
      <c r="D1493" s="519"/>
      <c r="E1493" s="519"/>
      <c r="F1493" s="519">
        <v>1</v>
      </c>
      <c r="G1493" s="519"/>
      <c r="H1493" s="519">
        <v>18</v>
      </c>
      <c r="I1493" s="519">
        <v>1</v>
      </c>
      <c r="J1493" s="519" t="str">
        <f t="shared" si="70"/>
        <v>SDN15011801</v>
      </c>
      <c r="K1493" s="519">
        <v>635</v>
      </c>
      <c r="M1493" s="337"/>
      <c r="N1493" s="519" t="s">
        <v>1061</v>
      </c>
      <c r="O1493" s="519" t="s">
        <v>1060</v>
      </c>
      <c r="P1493" s="519">
        <v>39</v>
      </c>
      <c r="Q1493" s="183" t="str">
        <f t="shared" si="69"/>
        <v>SDN150239</v>
      </c>
      <c r="R1493" s="519">
        <v>10000</v>
      </c>
      <c r="S1493" s="519">
        <v>10000</v>
      </c>
      <c r="T1493" s="519">
        <v>10000</v>
      </c>
      <c r="U1493" s="519">
        <v>10000</v>
      </c>
      <c r="V1493" s="519">
        <v>10000</v>
      </c>
      <c r="W1493" s="519">
        <v>10000</v>
      </c>
      <c r="X1493" s="519">
        <v>10000</v>
      </c>
      <c r="Y1493" s="519">
        <v>10000</v>
      </c>
      <c r="Z1493" s="519">
        <v>10000</v>
      </c>
      <c r="AA1493" s="519">
        <v>10000</v>
      </c>
      <c r="AB1493" s="519">
        <v>10000</v>
      </c>
      <c r="AC1493" s="519">
        <v>10000</v>
      </c>
      <c r="AD1493" s="519">
        <v>10000</v>
      </c>
      <c r="AE1493" s="519">
        <v>10000</v>
      </c>
      <c r="AF1493" s="519">
        <v>10000</v>
      </c>
      <c r="AG1493" s="519">
        <v>10000</v>
      </c>
      <c r="AH1493" s="519">
        <v>10000</v>
      </c>
      <c r="AI1493" s="519">
        <v>10000</v>
      </c>
      <c r="AJ1493" s="519">
        <v>10000</v>
      </c>
      <c r="AK1493" s="519">
        <v>10000</v>
      </c>
      <c r="AL1493" s="519">
        <v>10000</v>
      </c>
      <c r="AM1493" s="519">
        <v>10000</v>
      </c>
      <c r="AN1493" s="519">
        <v>10000</v>
      </c>
      <c r="AO1493" s="519">
        <v>10000</v>
      </c>
      <c r="AP1493" s="519">
        <v>10000</v>
      </c>
      <c r="AQ1493" s="519">
        <v>10000</v>
      </c>
      <c r="AR1493" s="519">
        <v>10000</v>
      </c>
      <c r="AS1493" s="519">
        <v>10000</v>
      </c>
      <c r="AT1493" s="519">
        <v>10000</v>
      </c>
      <c r="AU1493" s="519">
        <v>10000</v>
      </c>
      <c r="AV1493" s="519">
        <v>0</v>
      </c>
      <c r="AW1493" s="519">
        <v>0</v>
      </c>
      <c r="AX1493" s="519">
        <v>0</v>
      </c>
      <c r="AY1493" s="519">
        <v>0</v>
      </c>
      <c r="AZ1493" s="519">
        <v>0</v>
      </c>
      <c r="BA1493" s="519">
        <v>0</v>
      </c>
      <c r="BB1493" s="519">
        <v>0</v>
      </c>
      <c r="BC1493" s="519">
        <v>0</v>
      </c>
      <c r="BD1493" s="519">
        <v>0</v>
      </c>
      <c r="BE1493" s="519">
        <v>0</v>
      </c>
      <c r="BF1493" s="519">
        <v>0</v>
      </c>
      <c r="BG1493" s="519">
        <v>0</v>
      </c>
      <c r="BH1493" s="519">
        <v>0</v>
      </c>
      <c r="BI1493" s="519">
        <v>0</v>
      </c>
      <c r="BJ1493" s="519">
        <v>0</v>
      </c>
      <c r="BK1493" s="519">
        <v>0</v>
      </c>
      <c r="BL1493" s="519">
        <v>0</v>
      </c>
      <c r="BM1493" s="519">
        <v>0</v>
      </c>
      <c r="BN1493" s="519">
        <v>0</v>
      </c>
      <c r="BO1493" s="519">
        <v>0</v>
      </c>
      <c r="BP1493" s="519">
        <v>0</v>
      </c>
      <c r="BQ1493" s="519">
        <v>0</v>
      </c>
      <c r="BR1493" s="519">
        <v>0</v>
      </c>
      <c r="BS1493" s="519">
        <v>0</v>
      </c>
      <c r="BT1493" s="519">
        <v>0</v>
      </c>
      <c r="BU1493" s="519">
        <v>0</v>
      </c>
      <c r="BV1493" s="519">
        <v>0</v>
      </c>
      <c r="BW1493" s="519">
        <v>0</v>
      </c>
      <c r="BX1493" s="519">
        <v>0</v>
      </c>
      <c r="BY1493" s="519">
        <v>0</v>
      </c>
      <c r="BZ1493" s="519">
        <v>0</v>
      </c>
      <c r="CA1493" s="519">
        <v>0</v>
      </c>
      <c r="CB1493" s="519">
        <v>0</v>
      </c>
      <c r="CC1493" s="519">
        <v>0</v>
      </c>
      <c r="CD1493" s="519">
        <v>0</v>
      </c>
      <c r="CE1493" s="519">
        <v>0</v>
      </c>
      <c r="CF1493" s="519">
        <v>0</v>
      </c>
      <c r="CG1493" s="519">
        <v>0</v>
      </c>
      <c r="CH1493" s="519">
        <v>0</v>
      </c>
      <c r="CI1493" s="519">
        <v>0</v>
      </c>
      <c r="CJ1493" s="519">
        <v>0</v>
      </c>
      <c r="CK1493" s="519">
        <v>0</v>
      </c>
      <c r="CL1493" s="519">
        <v>0</v>
      </c>
      <c r="CM1493" s="519">
        <v>0</v>
      </c>
      <c r="CN1493" s="519">
        <v>0</v>
      </c>
      <c r="CO1493" s="519">
        <v>0</v>
      </c>
      <c r="CP1493" s="519">
        <v>0</v>
      </c>
      <c r="CQ1493" s="519">
        <v>0</v>
      </c>
      <c r="CR1493" s="519">
        <v>0</v>
      </c>
      <c r="CS1493" s="519">
        <v>0</v>
      </c>
      <c r="CT1493" s="519">
        <v>0</v>
      </c>
      <c r="CU1493" s="519">
        <v>0</v>
      </c>
      <c r="CV1493" s="519">
        <v>0</v>
      </c>
      <c r="CW1493" s="519">
        <v>0</v>
      </c>
      <c r="CX1493" s="519">
        <v>0</v>
      </c>
      <c r="CY1493" s="519">
        <v>0</v>
      </c>
      <c r="CZ1493" s="519">
        <v>0</v>
      </c>
      <c r="DA1493" s="519">
        <v>0</v>
      </c>
      <c r="DB1493" s="519">
        <v>0</v>
      </c>
      <c r="DC1493" s="519">
        <v>0</v>
      </c>
      <c r="DD1493" s="519">
        <v>0</v>
      </c>
      <c r="DE1493" s="519">
        <v>0</v>
      </c>
      <c r="DF1493" s="519">
        <v>0</v>
      </c>
      <c r="DG1493" s="519">
        <v>0</v>
      </c>
      <c r="DH1493" s="519">
        <v>0</v>
      </c>
      <c r="DI1493" s="519">
        <v>0</v>
      </c>
      <c r="DJ1493" s="519">
        <v>0</v>
      </c>
      <c r="DK1493" s="519">
        <v>0</v>
      </c>
      <c r="DL1493" s="519">
        <v>0</v>
      </c>
      <c r="DM1493" s="519">
        <v>0</v>
      </c>
      <c r="DN1493" s="519">
        <v>0</v>
      </c>
      <c r="DO1493" s="519">
        <v>0</v>
      </c>
      <c r="DP1493" s="519">
        <v>0</v>
      </c>
      <c r="DQ1493" s="519">
        <v>0</v>
      </c>
      <c r="DR1493" s="519">
        <v>0</v>
      </c>
      <c r="DS1493" s="519">
        <v>0</v>
      </c>
      <c r="DT1493" s="519">
        <v>0</v>
      </c>
      <c r="DU1493" s="519">
        <v>0</v>
      </c>
      <c r="DV1493" s="519">
        <v>0</v>
      </c>
      <c r="DW1493" s="519">
        <v>0</v>
      </c>
      <c r="DX1493" s="519">
        <v>0</v>
      </c>
    </row>
    <row r="1494" spans="2:128" hidden="1">
      <c r="B1494" s="519" t="s">
        <v>1061</v>
      </c>
      <c r="C1494" s="519"/>
      <c r="D1494" s="519"/>
      <c r="E1494" s="519"/>
      <c r="F1494" s="519">
        <v>1</v>
      </c>
      <c r="G1494" s="519"/>
      <c r="H1494" s="519">
        <v>18</v>
      </c>
      <c r="I1494" s="519">
        <v>2</v>
      </c>
      <c r="J1494" s="519" t="str">
        <f t="shared" si="70"/>
        <v>SDN15011802</v>
      </c>
      <c r="K1494" s="519">
        <v>635</v>
      </c>
      <c r="M1494" s="337"/>
      <c r="N1494" s="519" t="s">
        <v>1061</v>
      </c>
      <c r="O1494" s="519" t="s">
        <v>1060</v>
      </c>
      <c r="P1494" s="519">
        <v>40</v>
      </c>
      <c r="Q1494" s="183" t="str">
        <f t="shared" si="69"/>
        <v>SDN150240</v>
      </c>
      <c r="R1494" s="519">
        <v>10000</v>
      </c>
      <c r="S1494" s="519">
        <v>10000</v>
      </c>
      <c r="T1494" s="519">
        <v>10000</v>
      </c>
      <c r="U1494" s="519">
        <v>10000</v>
      </c>
      <c r="V1494" s="519">
        <v>10000</v>
      </c>
      <c r="W1494" s="519">
        <v>10000</v>
      </c>
      <c r="X1494" s="519">
        <v>10000</v>
      </c>
      <c r="Y1494" s="519">
        <v>10000</v>
      </c>
      <c r="Z1494" s="519">
        <v>10000</v>
      </c>
      <c r="AA1494" s="519">
        <v>10000</v>
      </c>
      <c r="AB1494" s="519">
        <v>10000</v>
      </c>
      <c r="AC1494" s="519">
        <v>10000</v>
      </c>
      <c r="AD1494" s="519">
        <v>10000</v>
      </c>
      <c r="AE1494" s="519">
        <v>10000</v>
      </c>
      <c r="AF1494" s="519">
        <v>10000</v>
      </c>
      <c r="AG1494" s="519">
        <v>10000</v>
      </c>
      <c r="AH1494" s="519">
        <v>10000</v>
      </c>
      <c r="AI1494" s="519">
        <v>10000</v>
      </c>
      <c r="AJ1494" s="519">
        <v>10000</v>
      </c>
      <c r="AK1494" s="519">
        <v>10000</v>
      </c>
      <c r="AL1494" s="519">
        <v>10000</v>
      </c>
      <c r="AM1494" s="519">
        <v>10000</v>
      </c>
      <c r="AN1494" s="519">
        <v>10000</v>
      </c>
      <c r="AO1494" s="519">
        <v>10000</v>
      </c>
      <c r="AP1494" s="519">
        <v>10000</v>
      </c>
      <c r="AQ1494" s="519">
        <v>10000</v>
      </c>
      <c r="AR1494" s="519">
        <v>10000</v>
      </c>
      <c r="AS1494" s="519">
        <v>10000</v>
      </c>
      <c r="AT1494" s="519">
        <v>10000</v>
      </c>
      <c r="AU1494" s="519">
        <v>10000</v>
      </c>
      <c r="AV1494" s="519">
        <v>0</v>
      </c>
      <c r="AW1494" s="519">
        <v>0</v>
      </c>
      <c r="AX1494" s="519">
        <v>0</v>
      </c>
      <c r="AY1494" s="519">
        <v>0</v>
      </c>
      <c r="AZ1494" s="519">
        <v>0</v>
      </c>
      <c r="BA1494" s="519">
        <v>0</v>
      </c>
      <c r="BB1494" s="519">
        <v>0</v>
      </c>
      <c r="BC1494" s="519">
        <v>0</v>
      </c>
      <c r="BD1494" s="519">
        <v>0</v>
      </c>
      <c r="BE1494" s="519">
        <v>0</v>
      </c>
      <c r="BF1494" s="519">
        <v>0</v>
      </c>
      <c r="BG1494" s="519">
        <v>0</v>
      </c>
      <c r="BH1494" s="519">
        <v>0</v>
      </c>
      <c r="BI1494" s="519">
        <v>0</v>
      </c>
      <c r="BJ1494" s="519">
        <v>0</v>
      </c>
      <c r="BK1494" s="519">
        <v>0</v>
      </c>
      <c r="BL1494" s="519">
        <v>0</v>
      </c>
      <c r="BM1494" s="519">
        <v>0</v>
      </c>
      <c r="BN1494" s="519">
        <v>0</v>
      </c>
      <c r="BO1494" s="519">
        <v>0</v>
      </c>
      <c r="BP1494" s="519">
        <v>0</v>
      </c>
      <c r="BQ1494" s="519">
        <v>0</v>
      </c>
      <c r="BR1494" s="519">
        <v>0</v>
      </c>
      <c r="BS1494" s="519">
        <v>0</v>
      </c>
      <c r="BT1494" s="519">
        <v>0</v>
      </c>
      <c r="BU1494" s="519">
        <v>0</v>
      </c>
      <c r="BV1494" s="519">
        <v>0</v>
      </c>
      <c r="BW1494" s="519">
        <v>0</v>
      </c>
      <c r="BX1494" s="519">
        <v>0</v>
      </c>
      <c r="BY1494" s="519">
        <v>0</v>
      </c>
      <c r="BZ1494" s="519">
        <v>0</v>
      </c>
      <c r="CA1494" s="519">
        <v>0</v>
      </c>
      <c r="CB1494" s="519">
        <v>0</v>
      </c>
      <c r="CC1494" s="519">
        <v>0</v>
      </c>
      <c r="CD1494" s="519">
        <v>0</v>
      </c>
      <c r="CE1494" s="519">
        <v>0</v>
      </c>
      <c r="CF1494" s="519">
        <v>0</v>
      </c>
      <c r="CG1494" s="519">
        <v>0</v>
      </c>
      <c r="CH1494" s="519">
        <v>0</v>
      </c>
      <c r="CI1494" s="519">
        <v>0</v>
      </c>
      <c r="CJ1494" s="519">
        <v>0</v>
      </c>
      <c r="CK1494" s="519">
        <v>0</v>
      </c>
      <c r="CL1494" s="519">
        <v>0</v>
      </c>
      <c r="CM1494" s="519">
        <v>0</v>
      </c>
      <c r="CN1494" s="519">
        <v>0</v>
      </c>
      <c r="CO1494" s="519">
        <v>0</v>
      </c>
      <c r="CP1494" s="519">
        <v>0</v>
      </c>
      <c r="CQ1494" s="519">
        <v>0</v>
      </c>
      <c r="CR1494" s="519">
        <v>0</v>
      </c>
      <c r="CS1494" s="519">
        <v>0</v>
      </c>
      <c r="CT1494" s="519">
        <v>0</v>
      </c>
      <c r="CU1494" s="519">
        <v>0</v>
      </c>
      <c r="CV1494" s="519">
        <v>0</v>
      </c>
      <c r="CW1494" s="519">
        <v>0</v>
      </c>
      <c r="CX1494" s="519">
        <v>0</v>
      </c>
      <c r="CY1494" s="519">
        <v>0</v>
      </c>
      <c r="CZ1494" s="519">
        <v>0</v>
      </c>
      <c r="DA1494" s="519">
        <v>0</v>
      </c>
      <c r="DB1494" s="519">
        <v>0</v>
      </c>
      <c r="DC1494" s="519">
        <v>0</v>
      </c>
      <c r="DD1494" s="519">
        <v>0</v>
      </c>
      <c r="DE1494" s="519">
        <v>0</v>
      </c>
      <c r="DF1494" s="519">
        <v>0</v>
      </c>
      <c r="DG1494" s="519">
        <v>0</v>
      </c>
      <c r="DH1494" s="519">
        <v>0</v>
      </c>
      <c r="DI1494" s="519">
        <v>0</v>
      </c>
      <c r="DJ1494" s="519">
        <v>0</v>
      </c>
      <c r="DK1494" s="519">
        <v>0</v>
      </c>
      <c r="DL1494" s="519">
        <v>0</v>
      </c>
      <c r="DM1494" s="519">
        <v>0</v>
      </c>
      <c r="DN1494" s="519">
        <v>0</v>
      </c>
      <c r="DO1494" s="519">
        <v>0</v>
      </c>
      <c r="DP1494" s="519">
        <v>0</v>
      </c>
      <c r="DQ1494" s="519">
        <v>0</v>
      </c>
      <c r="DR1494" s="519">
        <v>0</v>
      </c>
      <c r="DS1494" s="519">
        <v>0</v>
      </c>
      <c r="DT1494" s="519">
        <v>0</v>
      </c>
      <c r="DU1494" s="519">
        <v>0</v>
      </c>
      <c r="DV1494" s="519">
        <v>0</v>
      </c>
      <c r="DW1494" s="519">
        <v>0</v>
      </c>
      <c r="DX1494" s="519">
        <v>0</v>
      </c>
    </row>
    <row r="1495" spans="2:128" hidden="1">
      <c r="B1495" s="519" t="s">
        <v>1061</v>
      </c>
      <c r="C1495" s="519"/>
      <c r="D1495" s="519"/>
      <c r="E1495" s="519"/>
      <c r="F1495" s="519">
        <v>1</v>
      </c>
      <c r="G1495" s="519"/>
      <c r="H1495" s="519">
        <v>18</v>
      </c>
      <c r="I1495" s="519">
        <v>3</v>
      </c>
      <c r="J1495" s="519" t="str">
        <f t="shared" si="70"/>
        <v>SDN15011803</v>
      </c>
      <c r="K1495" s="519">
        <v>635</v>
      </c>
      <c r="M1495" s="337"/>
      <c r="N1495" s="519" t="s">
        <v>1061</v>
      </c>
      <c r="O1495" s="519" t="s">
        <v>1060</v>
      </c>
      <c r="P1495" s="519">
        <v>41</v>
      </c>
      <c r="Q1495" s="183" t="str">
        <f t="shared" si="69"/>
        <v>SDN150241</v>
      </c>
      <c r="R1495" s="519">
        <v>10000</v>
      </c>
      <c r="S1495" s="519">
        <v>10000</v>
      </c>
      <c r="T1495" s="519">
        <v>10000</v>
      </c>
      <c r="U1495" s="519">
        <v>10000</v>
      </c>
      <c r="V1495" s="519">
        <v>10000</v>
      </c>
      <c r="W1495" s="519">
        <v>10000</v>
      </c>
      <c r="X1495" s="519">
        <v>10000</v>
      </c>
      <c r="Y1495" s="519">
        <v>10000</v>
      </c>
      <c r="Z1495" s="519">
        <v>10000</v>
      </c>
      <c r="AA1495" s="519">
        <v>10000</v>
      </c>
      <c r="AB1495" s="519">
        <v>10000</v>
      </c>
      <c r="AC1495" s="519">
        <v>10000</v>
      </c>
      <c r="AD1495" s="519">
        <v>10000</v>
      </c>
      <c r="AE1495" s="519">
        <v>10000</v>
      </c>
      <c r="AF1495" s="519">
        <v>10000</v>
      </c>
      <c r="AG1495" s="519">
        <v>10000</v>
      </c>
      <c r="AH1495" s="519">
        <v>10000</v>
      </c>
      <c r="AI1495" s="519">
        <v>10000</v>
      </c>
      <c r="AJ1495" s="519">
        <v>10000</v>
      </c>
      <c r="AK1495" s="519">
        <v>10000</v>
      </c>
      <c r="AL1495" s="519">
        <v>10000</v>
      </c>
      <c r="AM1495" s="519">
        <v>10000</v>
      </c>
      <c r="AN1495" s="519">
        <v>10000</v>
      </c>
      <c r="AO1495" s="519">
        <v>10000</v>
      </c>
      <c r="AP1495" s="519">
        <v>10000</v>
      </c>
      <c r="AQ1495" s="519">
        <v>10000</v>
      </c>
      <c r="AR1495" s="519">
        <v>10000</v>
      </c>
      <c r="AS1495" s="519">
        <v>10000</v>
      </c>
      <c r="AT1495" s="519">
        <v>10000</v>
      </c>
      <c r="AU1495" s="519">
        <v>10000</v>
      </c>
      <c r="AV1495" s="519">
        <v>0</v>
      </c>
      <c r="AW1495" s="519">
        <v>0</v>
      </c>
      <c r="AX1495" s="519">
        <v>0</v>
      </c>
      <c r="AY1495" s="519">
        <v>0</v>
      </c>
      <c r="AZ1495" s="519">
        <v>0</v>
      </c>
      <c r="BA1495" s="519">
        <v>0</v>
      </c>
      <c r="BB1495" s="519">
        <v>0</v>
      </c>
      <c r="BC1495" s="519">
        <v>0</v>
      </c>
      <c r="BD1495" s="519">
        <v>0</v>
      </c>
      <c r="BE1495" s="519">
        <v>0</v>
      </c>
      <c r="BF1495" s="519">
        <v>0</v>
      </c>
      <c r="BG1495" s="519">
        <v>0</v>
      </c>
      <c r="BH1495" s="519">
        <v>0</v>
      </c>
      <c r="BI1495" s="519">
        <v>0</v>
      </c>
      <c r="BJ1495" s="519">
        <v>0</v>
      </c>
      <c r="BK1495" s="519">
        <v>0</v>
      </c>
      <c r="BL1495" s="519">
        <v>0</v>
      </c>
      <c r="BM1495" s="519">
        <v>0</v>
      </c>
      <c r="BN1495" s="519">
        <v>0</v>
      </c>
      <c r="BO1495" s="519">
        <v>0</v>
      </c>
      <c r="BP1495" s="519">
        <v>0</v>
      </c>
      <c r="BQ1495" s="519">
        <v>0</v>
      </c>
      <c r="BR1495" s="519">
        <v>0</v>
      </c>
      <c r="BS1495" s="519">
        <v>0</v>
      </c>
      <c r="BT1495" s="519">
        <v>0</v>
      </c>
      <c r="BU1495" s="519">
        <v>0</v>
      </c>
      <c r="BV1495" s="519">
        <v>0</v>
      </c>
      <c r="BW1495" s="519">
        <v>0</v>
      </c>
      <c r="BX1495" s="519">
        <v>0</v>
      </c>
      <c r="BY1495" s="519">
        <v>0</v>
      </c>
      <c r="BZ1495" s="519">
        <v>0</v>
      </c>
      <c r="CA1495" s="519">
        <v>0</v>
      </c>
      <c r="CB1495" s="519">
        <v>0</v>
      </c>
      <c r="CC1495" s="519">
        <v>0</v>
      </c>
      <c r="CD1495" s="519">
        <v>0</v>
      </c>
      <c r="CE1495" s="519">
        <v>0</v>
      </c>
      <c r="CF1495" s="519">
        <v>0</v>
      </c>
      <c r="CG1495" s="519">
        <v>0</v>
      </c>
      <c r="CH1495" s="519">
        <v>0</v>
      </c>
      <c r="CI1495" s="519">
        <v>0</v>
      </c>
      <c r="CJ1495" s="519">
        <v>0</v>
      </c>
      <c r="CK1495" s="519">
        <v>0</v>
      </c>
      <c r="CL1495" s="519">
        <v>0</v>
      </c>
      <c r="CM1495" s="519">
        <v>0</v>
      </c>
      <c r="CN1495" s="519">
        <v>0</v>
      </c>
      <c r="CO1495" s="519">
        <v>0</v>
      </c>
      <c r="CP1495" s="519">
        <v>0</v>
      </c>
      <c r="CQ1495" s="519">
        <v>0</v>
      </c>
      <c r="CR1495" s="519">
        <v>0</v>
      </c>
      <c r="CS1495" s="519">
        <v>0</v>
      </c>
      <c r="CT1495" s="519">
        <v>0</v>
      </c>
      <c r="CU1495" s="519">
        <v>0</v>
      </c>
      <c r="CV1495" s="519">
        <v>0</v>
      </c>
      <c r="CW1495" s="519">
        <v>0</v>
      </c>
      <c r="CX1495" s="519">
        <v>0</v>
      </c>
      <c r="CY1495" s="519">
        <v>0</v>
      </c>
      <c r="CZ1495" s="519">
        <v>0</v>
      </c>
      <c r="DA1495" s="519">
        <v>0</v>
      </c>
      <c r="DB1495" s="519">
        <v>0</v>
      </c>
      <c r="DC1495" s="519">
        <v>0</v>
      </c>
      <c r="DD1495" s="519">
        <v>0</v>
      </c>
      <c r="DE1495" s="519">
        <v>0</v>
      </c>
      <c r="DF1495" s="519">
        <v>0</v>
      </c>
      <c r="DG1495" s="519">
        <v>0</v>
      </c>
      <c r="DH1495" s="519">
        <v>0</v>
      </c>
      <c r="DI1495" s="519">
        <v>0</v>
      </c>
      <c r="DJ1495" s="519">
        <v>0</v>
      </c>
      <c r="DK1495" s="519">
        <v>0</v>
      </c>
      <c r="DL1495" s="519">
        <v>0</v>
      </c>
      <c r="DM1495" s="519">
        <v>0</v>
      </c>
      <c r="DN1495" s="519">
        <v>0</v>
      </c>
      <c r="DO1495" s="519">
        <v>0</v>
      </c>
      <c r="DP1495" s="519">
        <v>0</v>
      </c>
      <c r="DQ1495" s="519">
        <v>0</v>
      </c>
      <c r="DR1495" s="519">
        <v>0</v>
      </c>
      <c r="DS1495" s="519">
        <v>0</v>
      </c>
      <c r="DT1495" s="519">
        <v>0</v>
      </c>
      <c r="DU1495" s="519">
        <v>0</v>
      </c>
      <c r="DV1495" s="519">
        <v>0</v>
      </c>
      <c r="DW1495" s="519">
        <v>0</v>
      </c>
      <c r="DX1495" s="519">
        <v>0</v>
      </c>
    </row>
    <row r="1496" spans="2:128" hidden="1">
      <c r="B1496" s="519" t="s">
        <v>1061</v>
      </c>
      <c r="C1496" s="519"/>
      <c r="D1496" s="519"/>
      <c r="E1496" s="519"/>
      <c r="F1496" s="519">
        <v>1</v>
      </c>
      <c r="G1496" s="519"/>
      <c r="H1496" s="519">
        <v>18</v>
      </c>
      <c r="I1496" s="519">
        <v>4</v>
      </c>
      <c r="J1496" s="519" t="str">
        <f t="shared" si="70"/>
        <v>SDN15011804</v>
      </c>
      <c r="K1496" s="519">
        <v>635</v>
      </c>
      <c r="M1496" s="337"/>
      <c r="N1496" s="519" t="s">
        <v>1061</v>
      </c>
      <c r="O1496" s="519" t="s">
        <v>1060</v>
      </c>
      <c r="P1496" s="519">
        <v>42</v>
      </c>
      <c r="Q1496" s="183" t="str">
        <f t="shared" si="69"/>
        <v>SDN150242</v>
      </c>
      <c r="R1496" s="519">
        <v>10000</v>
      </c>
      <c r="S1496" s="519">
        <v>10000</v>
      </c>
      <c r="T1496" s="519">
        <v>10000</v>
      </c>
      <c r="U1496" s="519">
        <v>10000</v>
      </c>
      <c r="V1496" s="519">
        <v>10000</v>
      </c>
      <c r="W1496" s="519">
        <v>10000</v>
      </c>
      <c r="X1496" s="519">
        <v>10000</v>
      </c>
      <c r="Y1496" s="519">
        <v>10000</v>
      </c>
      <c r="Z1496" s="519">
        <v>10000</v>
      </c>
      <c r="AA1496" s="519">
        <v>10000</v>
      </c>
      <c r="AB1496" s="519">
        <v>10000</v>
      </c>
      <c r="AC1496" s="519">
        <v>10000</v>
      </c>
      <c r="AD1496" s="519">
        <v>10000</v>
      </c>
      <c r="AE1496" s="519">
        <v>10000</v>
      </c>
      <c r="AF1496" s="519">
        <v>10013.799999999999</v>
      </c>
      <c r="AG1496" s="519">
        <v>10013.799999999999</v>
      </c>
      <c r="AH1496" s="519">
        <v>10013.799999999999</v>
      </c>
      <c r="AI1496" s="519">
        <v>10013.799999999999</v>
      </c>
      <c r="AJ1496" s="519">
        <v>10013.799999999999</v>
      </c>
      <c r="AK1496" s="519">
        <v>10013.799999999999</v>
      </c>
      <c r="AL1496" s="519">
        <v>10013.799999999999</v>
      </c>
      <c r="AM1496" s="519">
        <v>10013.799999999999</v>
      </c>
      <c r="AN1496" s="519">
        <v>10013.799999999999</v>
      </c>
      <c r="AO1496" s="519">
        <v>10013.799999999999</v>
      </c>
      <c r="AP1496" s="519">
        <v>10013.799999999999</v>
      </c>
      <c r="AQ1496" s="519">
        <v>10013.799999999999</v>
      </c>
      <c r="AR1496" s="519">
        <v>10013.799999999999</v>
      </c>
      <c r="AS1496" s="519">
        <v>10013.799999999999</v>
      </c>
      <c r="AT1496" s="519">
        <v>10013.799999999999</v>
      </c>
      <c r="AU1496" s="519">
        <v>10013.799999999999</v>
      </c>
      <c r="AV1496" s="519">
        <v>0</v>
      </c>
      <c r="AW1496" s="519">
        <v>0</v>
      </c>
      <c r="AX1496" s="519">
        <v>0</v>
      </c>
      <c r="AY1496" s="519">
        <v>0</v>
      </c>
      <c r="AZ1496" s="519">
        <v>0</v>
      </c>
      <c r="BA1496" s="519">
        <v>0</v>
      </c>
      <c r="BB1496" s="519">
        <v>0</v>
      </c>
      <c r="BC1496" s="519">
        <v>0</v>
      </c>
      <c r="BD1496" s="519">
        <v>0</v>
      </c>
      <c r="BE1496" s="519">
        <v>0</v>
      </c>
      <c r="BF1496" s="519">
        <v>0</v>
      </c>
      <c r="BG1496" s="519">
        <v>0</v>
      </c>
      <c r="BH1496" s="519">
        <v>0</v>
      </c>
      <c r="BI1496" s="519">
        <v>0</v>
      </c>
      <c r="BJ1496" s="519">
        <v>0</v>
      </c>
      <c r="BK1496" s="519">
        <v>0</v>
      </c>
      <c r="BL1496" s="519">
        <v>0</v>
      </c>
      <c r="BM1496" s="519">
        <v>0</v>
      </c>
      <c r="BN1496" s="519">
        <v>0</v>
      </c>
      <c r="BO1496" s="519">
        <v>0</v>
      </c>
      <c r="BP1496" s="519">
        <v>0</v>
      </c>
      <c r="BQ1496" s="519">
        <v>0</v>
      </c>
      <c r="BR1496" s="519">
        <v>0</v>
      </c>
      <c r="BS1496" s="519">
        <v>0</v>
      </c>
      <c r="BT1496" s="519">
        <v>0</v>
      </c>
      <c r="BU1496" s="519">
        <v>0</v>
      </c>
      <c r="BV1496" s="519">
        <v>0</v>
      </c>
      <c r="BW1496" s="519">
        <v>0</v>
      </c>
      <c r="BX1496" s="519">
        <v>0</v>
      </c>
      <c r="BY1496" s="519">
        <v>0</v>
      </c>
      <c r="BZ1496" s="519">
        <v>0</v>
      </c>
      <c r="CA1496" s="519">
        <v>0</v>
      </c>
      <c r="CB1496" s="519">
        <v>0</v>
      </c>
      <c r="CC1496" s="519">
        <v>0</v>
      </c>
      <c r="CD1496" s="519">
        <v>0</v>
      </c>
      <c r="CE1496" s="519">
        <v>0</v>
      </c>
      <c r="CF1496" s="519">
        <v>0</v>
      </c>
      <c r="CG1496" s="519">
        <v>0</v>
      </c>
      <c r="CH1496" s="519">
        <v>0</v>
      </c>
      <c r="CI1496" s="519">
        <v>0</v>
      </c>
      <c r="CJ1496" s="519">
        <v>0</v>
      </c>
      <c r="CK1496" s="519">
        <v>0</v>
      </c>
      <c r="CL1496" s="519">
        <v>0</v>
      </c>
      <c r="CM1496" s="519">
        <v>0</v>
      </c>
      <c r="CN1496" s="519">
        <v>0</v>
      </c>
      <c r="CO1496" s="519">
        <v>0</v>
      </c>
      <c r="CP1496" s="519">
        <v>0</v>
      </c>
      <c r="CQ1496" s="519">
        <v>0</v>
      </c>
      <c r="CR1496" s="519">
        <v>0</v>
      </c>
      <c r="CS1496" s="519">
        <v>0</v>
      </c>
      <c r="CT1496" s="519">
        <v>0</v>
      </c>
      <c r="CU1496" s="519">
        <v>0</v>
      </c>
      <c r="CV1496" s="519">
        <v>0</v>
      </c>
      <c r="CW1496" s="519">
        <v>0</v>
      </c>
      <c r="CX1496" s="519">
        <v>0</v>
      </c>
      <c r="CY1496" s="519">
        <v>0</v>
      </c>
      <c r="CZ1496" s="519">
        <v>0</v>
      </c>
      <c r="DA1496" s="519">
        <v>0</v>
      </c>
      <c r="DB1496" s="519">
        <v>0</v>
      </c>
      <c r="DC1496" s="519">
        <v>0</v>
      </c>
      <c r="DD1496" s="519">
        <v>0</v>
      </c>
      <c r="DE1496" s="519">
        <v>0</v>
      </c>
      <c r="DF1496" s="519">
        <v>0</v>
      </c>
      <c r="DG1496" s="519">
        <v>0</v>
      </c>
      <c r="DH1496" s="519">
        <v>0</v>
      </c>
      <c r="DI1496" s="519">
        <v>0</v>
      </c>
      <c r="DJ1496" s="519">
        <v>0</v>
      </c>
      <c r="DK1496" s="519">
        <v>0</v>
      </c>
      <c r="DL1496" s="519">
        <v>0</v>
      </c>
      <c r="DM1496" s="519">
        <v>0</v>
      </c>
      <c r="DN1496" s="519">
        <v>0</v>
      </c>
      <c r="DO1496" s="519">
        <v>0</v>
      </c>
      <c r="DP1496" s="519">
        <v>0</v>
      </c>
      <c r="DQ1496" s="519">
        <v>0</v>
      </c>
      <c r="DR1496" s="519">
        <v>0</v>
      </c>
      <c r="DS1496" s="519">
        <v>0</v>
      </c>
      <c r="DT1496" s="519">
        <v>0</v>
      </c>
      <c r="DU1496" s="519">
        <v>0</v>
      </c>
      <c r="DV1496" s="519">
        <v>0</v>
      </c>
      <c r="DW1496" s="519">
        <v>0</v>
      </c>
      <c r="DX1496" s="519">
        <v>0</v>
      </c>
    </row>
    <row r="1497" spans="2:128" hidden="1">
      <c r="B1497" s="519" t="s">
        <v>1061</v>
      </c>
      <c r="C1497" s="519"/>
      <c r="D1497" s="519"/>
      <c r="E1497" s="519"/>
      <c r="F1497" s="519">
        <v>1</v>
      </c>
      <c r="G1497" s="519"/>
      <c r="H1497" s="519">
        <v>18</v>
      </c>
      <c r="I1497" s="519">
        <v>5</v>
      </c>
      <c r="J1497" s="519" t="str">
        <f t="shared" si="70"/>
        <v>SDN15011805</v>
      </c>
      <c r="K1497" s="519">
        <v>635</v>
      </c>
      <c r="M1497" s="337"/>
      <c r="N1497" s="519" t="s">
        <v>1061</v>
      </c>
      <c r="O1497" s="519" t="s">
        <v>1060</v>
      </c>
      <c r="P1497" s="519">
        <v>43</v>
      </c>
      <c r="Q1497" s="183" t="str">
        <f t="shared" si="69"/>
        <v>SDN150243</v>
      </c>
      <c r="R1497" s="519">
        <v>10000</v>
      </c>
      <c r="S1497" s="519">
        <v>10000</v>
      </c>
      <c r="T1497" s="519">
        <v>10000</v>
      </c>
      <c r="U1497" s="519">
        <v>10000</v>
      </c>
      <c r="V1497" s="519">
        <v>10000</v>
      </c>
      <c r="W1497" s="519">
        <v>10000</v>
      </c>
      <c r="X1497" s="519">
        <v>10000</v>
      </c>
      <c r="Y1497" s="519">
        <v>10000</v>
      </c>
      <c r="Z1497" s="519">
        <v>10000</v>
      </c>
      <c r="AA1497" s="519">
        <v>10000</v>
      </c>
      <c r="AB1497" s="519">
        <v>10000</v>
      </c>
      <c r="AC1497" s="519">
        <v>10000</v>
      </c>
      <c r="AD1497" s="519">
        <v>10000</v>
      </c>
      <c r="AE1497" s="519">
        <v>10000</v>
      </c>
      <c r="AF1497" s="519">
        <v>10155.9</v>
      </c>
      <c r="AG1497" s="519">
        <v>10155.9</v>
      </c>
      <c r="AH1497" s="519">
        <v>10155.9</v>
      </c>
      <c r="AI1497" s="519">
        <v>10155.9</v>
      </c>
      <c r="AJ1497" s="519">
        <v>10155.9</v>
      </c>
      <c r="AK1497" s="519">
        <v>10155.9</v>
      </c>
      <c r="AL1497" s="519">
        <v>10155.9</v>
      </c>
      <c r="AM1497" s="519">
        <v>10155.9</v>
      </c>
      <c r="AN1497" s="519">
        <v>10155.9</v>
      </c>
      <c r="AO1497" s="519">
        <v>10155.9</v>
      </c>
      <c r="AP1497" s="519">
        <v>10155.9</v>
      </c>
      <c r="AQ1497" s="519">
        <v>10155.9</v>
      </c>
      <c r="AR1497" s="519">
        <v>10155.9</v>
      </c>
      <c r="AS1497" s="519">
        <v>10155.9</v>
      </c>
      <c r="AT1497" s="519">
        <v>10155.9</v>
      </c>
      <c r="AU1497" s="519">
        <v>10155.9</v>
      </c>
      <c r="AV1497" s="519">
        <v>0</v>
      </c>
      <c r="AW1497" s="519">
        <v>0</v>
      </c>
      <c r="AX1497" s="519">
        <v>0</v>
      </c>
      <c r="AY1497" s="519">
        <v>0</v>
      </c>
      <c r="AZ1497" s="519">
        <v>0</v>
      </c>
      <c r="BA1497" s="519">
        <v>0</v>
      </c>
      <c r="BB1497" s="519">
        <v>0</v>
      </c>
      <c r="BC1497" s="519">
        <v>0</v>
      </c>
      <c r="BD1497" s="519">
        <v>0</v>
      </c>
      <c r="BE1497" s="519">
        <v>0</v>
      </c>
      <c r="BF1497" s="519">
        <v>0</v>
      </c>
      <c r="BG1497" s="519">
        <v>0</v>
      </c>
      <c r="BH1497" s="519">
        <v>0</v>
      </c>
      <c r="BI1497" s="519">
        <v>0</v>
      </c>
      <c r="BJ1497" s="519">
        <v>0</v>
      </c>
      <c r="BK1497" s="519">
        <v>0</v>
      </c>
      <c r="BL1497" s="519">
        <v>0</v>
      </c>
      <c r="BM1497" s="519">
        <v>0</v>
      </c>
      <c r="BN1497" s="519">
        <v>0</v>
      </c>
      <c r="BO1497" s="519">
        <v>0</v>
      </c>
      <c r="BP1497" s="519">
        <v>0</v>
      </c>
      <c r="BQ1497" s="519">
        <v>0</v>
      </c>
      <c r="BR1497" s="519">
        <v>0</v>
      </c>
      <c r="BS1497" s="519">
        <v>0</v>
      </c>
      <c r="BT1497" s="519">
        <v>0</v>
      </c>
      <c r="BU1497" s="519">
        <v>0</v>
      </c>
      <c r="BV1497" s="519">
        <v>0</v>
      </c>
      <c r="BW1497" s="519">
        <v>0</v>
      </c>
      <c r="BX1497" s="519">
        <v>0</v>
      </c>
      <c r="BY1497" s="519">
        <v>0</v>
      </c>
      <c r="BZ1497" s="519">
        <v>0</v>
      </c>
      <c r="CA1497" s="519">
        <v>0</v>
      </c>
      <c r="CB1497" s="519">
        <v>0</v>
      </c>
      <c r="CC1497" s="519">
        <v>0</v>
      </c>
      <c r="CD1497" s="519">
        <v>0</v>
      </c>
      <c r="CE1497" s="519">
        <v>0</v>
      </c>
      <c r="CF1497" s="519">
        <v>0</v>
      </c>
      <c r="CG1497" s="519">
        <v>0</v>
      </c>
      <c r="CH1497" s="519">
        <v>0</v>
      </c>
      <c r="CI1497" s="519">
        <v>0</v>
      </c>
      <c r="CJ1497" s="519">
        <v>0</v>
      </c>
      <c r="CK1497" s="519">
        <v>0</v>
      </c>
      <c r="CL1497" s="519">
        <v>0</v>
      </c>
      <c r="CM1497" s="519">
        <v>0</v>
      </c>
      <c r="CN1497" s="519">
        <v>0</v>
      </c>
      <c r="CO1497" s="519">
        <v>0</v>
      </c>
      <c r="CP1497" s="519">
        <v>0</v>
      </c>
      <c r="CQ1497" s="519">
        <v>0</v>
      </c>
      <c r="CR1497" s="519">
        <v>0</v>
      </c>
      <c r="CS1497" s="519">
        <v>0</v>
      </c>
      <c r="CT1497" s="519">
        <v>0</v>
      </c>
      <c r="CU1497" s="519">
        <v>0</v>
      </c>
      <c r="CV1497" s="519">
        <v>0</v>
      </c>
      <c r="CW1497" s="519">
        <v>0</v>
      </c>
      <c r="CX1497" s="519">
        <v>0</v>
      </c>
      <c r="CY1497" s="519">
        <v>0</v>
      </c>
      <c r="CZ1497" s="519">
        <v>0</v>
      </c>
      <c r="DA1497" s="519">
        <v>0</v>
      </c>
      <c r="DB1497" s="519">
        <v>0</v>
      </c>
      <c r="DC1497" s="519">
        <v>0</v>
      </c>
      <c r="DD1497" s="519">
        <v>0</v>
      </c>
      <c r="DE1497" s="519">
        <v>0</v>
      </c>
      <c r="DF1497" s="519">
        <v>0</v>
      </c>
      <c r="DG1497" s="519">
        <v>0</v>
      </c>
      <c r="DH1497" s="519">
        <v>0</v>
      </c>
      <c r="DI1497" s="519">
        <v>0</v>
      </c>
      <c r="DJ1497" s="519">
        <v>0</v>
      </c>
      <c r="DK1497" s="519">
        <v>0</v>
      </c>
      <c r="DL1497" s="519">
        <v>0</v>
      </c>
      <c r="DM1497" s="519">
        <v>0</v>
      </c>
      <c r="DN1497" s="519">
        <v>0</v>
      </c>
      <c r="DO1497" s="519">
        <v>0</v>
      </c>
      <c r="DP1497" s="519">
        <v>0</v>
      </c>
      <c r="DQ1497" s="519">
        <v>0</v>
      </c>
      <c r="DR1497" s="519">
        <v>0</v>
      </c>
      <c r="DS1497" s="519">
        <v>0</v>
      </c>
      <c r="DT1497" s="519">
        <v>0</v>
      </c>
      <c r="DU1497" s="519">
        <v>0</v>
      </c>
      <c r="DV1497" s="519">
        <v>0</v>
      </c>
      <c r="DW1497" s="519">
        <v>0</v>
      </c>
      <c r="DX1497" s="519">
        <v>0</v>
      </c>
    </row>
    <row r="1498" spans="2:128" hidden="1">
      <c r="B1498" s="519" t="s">
        <v>1061</v>
      </c>
      <c r="C1498" s="519"/>
      <c r="D1498" s="519"/>
      <c r="E1498" s="519"/>
      <c r="F1498" s="519">
        <v>1</v>
      </c>
      <c r="G1498" s="519"/>
      <c r="H1498" s="519">
        <v>18</v>
      </c>
      <c r="I1498" s="519">
        <v>6</v>
      </c>
      <c r="J1498" s="519" t="str">
        <f t="shared" si="70"/>
        <v>SDN15011806</v>
      </c>
      <c r="K1498" s="519">
        <v>635</v>
      </c>
      <c r="M1498" s="337"/>
      <c r="N1498" s="519" t="s">
        <v>1061</v>
      </c>
      <c r="O1498" s="519" t="s">
        <v>1060</v>
      </c>
      <c r="P1498" s="519">
        <v>44</v>
      </c>
      <c r="Q1498" s="183" t="str">
        <f t="shared" si="69"/>
        <v>SDN150244</v>
      </c>
      <c r="R1498" s="519">
        <v>10000</v>
      </c>
      <c r="S1498" s="519">
        <v>10000</v>
      </c>
      <c r="T1498" s="519">
        <v>10000</v>
      </c>
      <c r="U1498" s="519">
        <v>10000</v>
      </c>
      <c r="V1498" s="519">
        <v>10000</v>
      </c>
      <c r="W1498" s="519">
        <v>10000</v>
      </c>
      <c r="X1498" s="519">
        <v>10000</v>
      </c>
      <c r="Y1498" s="519">
        <v>10000</v>
      </c>
      <c r="Z1498" s="519">
        <v>10000</v>
      </c>
      <c r="AA1498" s="519">
        <v>10000</v>
      </c>
      <c r="AB1498" s="519">
        <v>10000</v>
      </c>
      <c r="AC1498" s="519">
        <v>10000</v>
      </c>
      <c r="AD1498" s="519">
        <v>10000</v>
      </c>
      <c r="AE1498" s="519">
        <v>10000</v>
      </c>
      <c r="AF1498" s="519">
        <v>10511</v>
      </c>
      <c r="AG1498" s="519">
        <v>10511</v>
      </c>
      <c r="AH1498" s="519">
        <v>10511</v>
      </c>
      <c r="AI1498" s="519">
        <v>10511</v>
      </c>
      <c r="AJ1498" s="519">
        <v>10511</v>
      </c>
      <c r="AK1498" s="519">
        <v>10511</v>
      </c>
      <c r="AL1498" s="519">
        <v>10511</v>
      </c>
      <c r="AM1498" s="519">
        <v>10511</v>
      </c>
      <c r="AN1498" s="519">
        <v>10511</v>
      </c>
      <c r="AO1498" s="519">
        <v>10511</v>
      </c>
      <c r="AP1498" s="519">
        <v>10511</v>
      </c>
      <c r="AQ1498" s="519">
        <v>10511</v>
      </c>
      <c r="AR1498" s="519">
        <v>10511</v>
      </c>
      <c r="AS1498" s="519">
        <v>10511</v>
      </c>
      <c r="AT1498" s="519">
        <v>10511</v>
      </c>
      <c r="AU1498" s="519">
        <v>10511</v>
      </c>
      <c r="AV1498" s="519">
        <v>0</v>
      </c>
      <c r="AW1498" s="519">
        <v>0</v>
      </c>
      <c r="AX1498" s="519">
        <v>0</v>
      </c>
      <c r="AY1498" s="519">
        <v>0</v>
      </c>
      <c r="AZ1498" s="519">
        <v>0</v>
      </c>
      <c r="BA1498" s="519">
        <v>0</v>
      </c>
      <c r="BB1498" s="519">
        <v>0</v>
      </c>
      <c r="BC1498" s="519">
        <v>0</v>
      </c>
      <c r="BD1498" s="519">
        <v>0</v>
      </c>
      <c r="BE1498" s="519">
        <v>0</v>
      </c>
      <c r="BF1498" s="519">
        <v>0</v>
      </c>
      <c r="BG1498" s="519">
        <v>0</v>
      </c>
      <c r="BH1498" s="519">
        <v>0</v>
      </c>
      <c r="BI1498" s="519">
        <v>0</v>
      </c>
      <c r="BJ1498" s="519">
        <v>0</v>
      </c>
      <c r="BK1498" s="519">
        <v>0</v>
      </c>
      <c r="BL1498" s="519">
        <v>0</v>
      </c>
      <c r="BM1498" s="519">
        <v>0</v>
      </c>
      <c r="BN1498" s="519">
        <v>0</v>
      </c>
      <c r="BO1498" s="519">
        <v>0</v>
      </c>
      <c r="BP1498" s="519">
        <v>0</v>
      </c>
      <c r="BQ1498" s="519">
        <v>0</v>
      </c>
      <c r="BR1498" s="519">
        <v>0</v>
      </c>
      <c r="BS1498" s="519">
        <v>0</v>
      </c>
      <c r="BT1498" s="519">
        <v>0</v>
      </c>
      <c r="BU1498" s="519">
        <v>0</v>
      </c>
      <c r="BV1498" s="519">
        <v>0</v>
      </c>
      <c r="BW1498" s="519">
        <v>0</v>
      </c>
      <c r="BX1498" s="519">
        <v>0</v>
      </c>
      <c r="BY1498" s="519">
        <v>0</v>
      </c>
      <c r="BZ1498" s="519">
        <v>0</v>
      </c>
      <c r="CA1498" s="519">
        <v>0</v>
      </c>
      <c r="CB1498" s="519">
        <v>0</v>
      </c>
      <c r="CC1498" s="519">
        <v>0</v>
      </c>
      <c r="CD1498" s="519">
        <v>0</v>
      </c>
      <c r="CE1498" s="519">
        <v>0</v>
      </c>
      <c r="CF1498" s="519">
        <v>0</v>
      </c>
      <c r="CG1498" s="519">
        <v>0</v>
      </c>
      <c r="CH1498" s="519">
        <v>0</v>
      </c>
      <c r="CI1498" s="519">
        <v>0</v>
      </c>
      <c r="CJ1498" s="519">
        <v>0</v>
      </c>
      <c r="CK1498" s="519">
        <v>0</v>
      </c>
      <c r="CL1498" s="519">
        <v>0</v>
      </c>
      <c r="CM1498" s="519">
        <v>0</v>
      </c>
      <c r="CN1498" s="519">
        <v>0</v>
      </c>
      <c r="CO1498" s="519">
        <v>0</v>
      </c>
      <c r="CP1498" s="519">
        <v>0</v>
      </c>
      <c r="CQ1498" s="519">
        <v>0</v>
      </c>
      <c r="CR1498" s="519">
        <v>0</v>
      </c>
      <c r="CS1498" s="519">
        <v>0</v>
      </c>
      <c r="CT1498" s="519">
        <v>0</v>
      </c>
      <c r="CU1498" s="519">
        <v>0</v>
      </c>
      <c r="CV1498" s="519">
        <v>0</v>
      </c>
      <c r="CW1498" s="519">
        <v>0</v>
      </c>
      <c r="CX1498" s="519">
        <v>0</v>
      </c>
      <c r="CY1498" s="519">
        <v>0</v>
      </c>
      <c r="CZ1498" s="519">
        <v>0</v>
      </c>
      <c r="DA1498" s="519">
        <v>0</v>
      </c>
      <c r="DB1498" s="519">
        <v>0</v>
      </c>
      <c r="DC1498" s="519">
        <v>0</v>
      </c>
      <c r="DD1498" s="519">
        <v>0</v>
      </c>
      <c r="DE1498" s="519">
        <v>0</v>
      </c>
      <c r="DF1498" s="519">
        <v>0</v>
      </c>
      <c r="DG1498" s="519">
        <v>0</v>
      </c>
      <c r="DH1498" s="519">
        <v>0</v>
      </c>
      <c r="DI1498" s="519">
        <v>0</v>
      </c>
      <c r="DJ1498" s="519">
        <v>0</v>
      </c>
      <c r="DK1498" s="519">
        <v>0</v>
      </c>
      <c r="DL1498" s="519">
        <v>0</v>
      </c>
      <c r="DM1498" s="519">
        <v>0</v>
      </c>
      <c r="DN1498" s="519">
        <v>0</v>
      </c>
      <c r="DO1498" s="519">
        <v>0</v>
      </c>
      <c r="DP1498" s="519">
        <v>0</v>
      </c>
      <c r="DQ1498" s="519">
        <v>0</v>
      </c>
      <c r="DR1498" s="519">
        <v>0</v>
      </c>
      <c r="DS1498" s="519">
        <v>0</v>
      </c>
      <c r="DT1498" s="519">
        <v>0</v>
      </c>
      <c r="DU1498" s="519">
        <v>0</v>
      </c>
      <c r="DV1498" s="519">
        <v>0</v>
      </c>
      <c r="DW1498" s="519">
        <v>0</v>
      </c>
      <c r="DX1498" s="519">
        <v>0</v>
      </c>
    </row>
    <row r="1499" spans="2:128" hidden="1">
      <c r="B1499" s="519" t="s">
        <v>1061</v>
      </c>
      <c r="C1499" s="519"/>
      <c r="D1499" s="519"/>
      <c r="E1499" s="519"/>
      <c r="F1499" s="519">
        <v>1</v>
      </c>
      <c r="G1499" s="519"/>
      <c r="H1499" s="519">
        <v>18</v>
      </c>
      <c r="I1499" s="519">
        <v>7</v>
      </c>
      <c r="J1499" s="519" t="str">
        <f t="shared" si="70"/>
        <v>SDN15011807</v>
      </c>
      <c r="K1499" s="519">
        <v>635</v>
      </c>
      <c r="M1499" s="337"/>
      <c r="N1499" s="519" t="s">
        <v>1061</v>
      </c>
      <c r="O1499" s="519" t="s">
        <v>1060</v>
      </c>
      <c r="P1499" s="519">
        <v>45</v>
      </c>
      <c r="Q1499" s="183" t="str">
        <f t="shared" si="69"/>
        <v>SDN150245</v>
      </c>
      <c r="R1499" s="519">
        <v>10000</v>
      </c>
      <c r="S1499" s="519">
        <v>10000</v>
      </c>
      <c r="T1499" s="519">
        <v>10000</v>
      </c>
      <c r="U1499" s="519">
        <v>10000</v>
      </c>
      <c r="V1499" s="519">
        <v>10000</v>
      </c>
      <c r="W1499" s="519">
        <v>10000</v>
      </c>
      <c r="X1499" s="519">
        <v>10000</v>
      </c>
      <c r="Y1499" s="519">
        <v>10000</v>
      </c>
      <c r="Z1499" s="519">
        <v>10000</v>
      </c>
      <c r="AA1499" s="519">
        <v>10000</v>
      </c>
      <c r="AB1499" s="519">
        <v>10000</v>
      </c>
      <c r="AC1499" s="519">
        <v>10000</v>
      </c>
      <c r="AD1499" s="519">
        <v>10000</v>
      </c>
      <c r="AE1499" s="519">
        <v>10284.1</v>
      </c>
      <c r="AF1499" s="519">
        <v>10937.1</v>
      </c>
      <c r="AG1499" s="519">
        <v>10937.1</v>
      </c>
      <c r="AH1499" s="519">
        <v>10937.1</v>
      </c>
      <c r="AI1499" s="519">
        <v>10937.1</v>
      </c>
      <c r="AJ1499" s="519">
        <v>10937.1</v>
      </c>
      <c r="AK1499" s="519">
        <v>10937.1</v>
      </c>
      <c r="AL1499" s="519">
        <v>10937.1</v>
      </c>
      <c r="AM1499" s="519">
        <v>10937.1</v>
      </c>
      <c r="AN1499" s="519">
        <v>10937.1</v>
      </c>
      <c r="AO1499" s="519">
        <v>10937.1</v>
      </c>
      <c r="AP1499" s="519">
        <v>10937.1</v>
      </c>
      <c r="AQ1499" s="519">
        <v>10937.1</v>
      </c>
      <c r="AR1499" s="519">
        <v>10937.1</v>
      </c>
      <c r="AS1499" s="519">
        <v>10937.1</v>
      </c>
      <c r="AT1499" s="519">
        <v>10937.1</v>
      </c>
      <c r="AU1499" s="519">
        <v>10937.1</v>
      </c>
      <c r="AV1499" s="519">
        <v>0</v>
      </c>
      <c r="AW1499" s="519">
        <v>0</v>
      </c>
      <c r="AX1499" s="519">
        <v>0</v>
      </c>
      <c r="AY1499" s="519">
        <v>0</v>
      </c>
      <c r="AZ1499" s="519">
        <v>0</v>
      </c>
      <c r="BA1499" s="519">
        <v>0</v>
      </c>
      <c r="BB1499" s="519">
        <v>0</v>
      </c>
      <c r="BC1499" s="519">
        <v>0</v>
      </c>
      <c r="BD1499" s="519">
        <v>0</v>
      </c>
      <c r="BE1499" s="519">
        <v>0</v>
      </c>
      <c r="BF1499" s="519">
        <v>0</v>
      </c>
      <c r="BG1499" s="519">
        <v>0</v>
      </c>
      <c r="BH1499" s="519">
        <v>0</v>
      </c>
      <c r="BI1499" s="519">
        <v>0</v>
      </c>
      <c r="BJ1499" s="519">
        <v>0</v>
      </c>
      <c r="BK1499" s="519">
        <v>0</v>
      </c>
      <c r="BL1499" s="519">
        <v>0</v>
      </c>
      <c r="BM1499" s="519">
        <v>0</v>
      </c>
      <c r="BN1499" s="519">
        <v>0</v>
      </c>
      <c r="BO1499" s="519">
        <v>0</v>
      </c>
      <c r="BP1499" s="519">
        <v>0</v>
      </c>
      <c r="BQ1499" s="519">
        <v>0</v>
      </c>
      <c r="BR1499" s="519">
        <v>0</v>
      </c>
      <c r="BS1499" s="519">
        <v>0</v>
      </c>
      <c r="BT1499" s="519">
        <v>0</v>
      </c>
      <c r="BU1499" s="519">
        <v>0</v>
      </c>
      <c r="BV1499" s="519">
        <v>0</v>
      </c>
      <c r="BW1499" s="519">
        <v>0</v>
      </c>
      <c r="BX1499" s="519">
        <v>0</v>
      </c>
      <c r="BY1499" s="519">
        <v>0</v>
      </c>
      <c r="BZ1499" s="519">
        <v>0</v>
      </c>
      <c r="CA1499" s="519">
        <v>0</v>
      </c>
      <c r="CB1499" s="519">
        <v>0</v>
      </c>
      <c r="CC1499" s="519">
        <v>0</v>
      </c>
      <c r="CD1499" s="519">
        <v>0</v>
      </c>
      <c r="CE1499" s="519">
        <v>0</v>
      </c>
      <c r="CF1499" s="519">
        <v>0</v>
      </c>
      <c r="CG1499" s="519">
        <v>0</v>
      </c>
      <c r="CH1499" s="519">
        <v>0</v>
      </c>
      <c r="CI1499" s="519">
        <v>0</v>
      </c>
      <c r="CJ1499" s="519">
        <v>0</v>
      </c>
      <c r="CK1499" s="519">
        <v>0</v>
      </c>
      <c r="CL1499" s="519">
        <v>0</v>
      </c>
      <c r="CM1499" s="519">
        <v>0</v>
      </c>
      <c r="CN1499" s="519">
        <v>0</v>
      </c>
      <c r="CO1499" s="519">
        <v>0</v>
      </c>
      <c r="CP1499" s="519">
        <v>0</v>
      </c>
      <c r="CQ1499" s="519">
        <v>0</v>
      </c>
      <c r="CR1499" s="519">
        <v>0</v>
      </c>
      <c r="CS1499" s="519">
        <v>0</v>
      </c>
      <c r="CT1499" s="519">
        <v>0</v>
      </c>
      <c r="CU1499" s="519">
        <v>0</v>
      </c>
      <c r="CV1499" s="519">
        <v>0</v>
      </c>
      <c r="CW1499" s="519">
        <v>0</v>
      </c>
      <c r="CX1499" s="519">
        <v>0</v>
      </c>
      <c r="CY1499" s="519">
        <v>0</v>
      </c>
      <c r="CZ1499" s="519">
        <v>0</v>
      </c>
      <c r="DA1499" s="519">
        <v>0</v>
      </c>
      <c r="DB1499" s="519">
        <v>0</v>
      </c>
      <c r="DC1499" s="519">
        <v>0</v>
      </c>
      <c r="DD1499" s="519">
        <v>0</v>
      </c>
      <c r="DE1499" s="519">
        <v>0</v>
      </c>
      <c r="DF1499" s="519">
        <v>0</v>
      </c>
      <c r="DG1499" s="519">
        <v>0</v>
      </c>
      <c r="DH1499" s="519">
        <v>0</v>
      </c>
      <c r="DI1499" s="519">
        <v>0</v>
      </c>
      <c r="DJ1499" s="519">
        <v>0</v>
      </c>
      <c r="DK1499" s="519">
        <v>0</v>
      </c>
      <c r="DL1499" s="519">
        <v>0</v>
      </c>
      <c r="DM1499" s="519">
        <v>0</v>
      </c>
      <c r="DN1499" s="519">
        <v>0</v>
      </c>
      <c r="DO1499" s="519">
        <v>0</v>
      </c>
      <c r="DP1499" s="519">
        <v>0</v>
      </c>
      <c r="DQ1499" s="519">
        <v>0</v>
      </c>
      <c r="DR1499" s="519">
        <v>0</v>
      </c>
      <c r="DS1499" s="519">
        <v>0</v>
      </c>
      <c r="DT1499" s="519">
        <v>0</v>
      </c>
      <c r="DU1499" s="519">
        <v>0</v>
      </c>
      <c r="DV1499" s="519">
        <v>0</v>
      </c>
      <c r="DW1499" s="519">
        <v>0</v>
      </c>
      <c r="DX1499" s="519">
        <v>0</v>
      </c>
    </row>
    <row r="1500" spans="2:128" hidden="1">
      <c r="B1500" s="519" t="s">
        <v>1061</v>
      </c>
      <c r="C1500" s="519"/>
      <c r="D1500" s="519"/>
      <c r="E1500" s="519"/>
      <c r="F1500" s="519">
        <v>1</v>
      </c>
      <c r="G1500" s="519"/>
      <c r="H1500" s="519">
        <v>18</v>
      </c>
      <c r="I1500" s="519">
        <v>8</v>
      </c>
      <c r="J1500" s="519" t="str">
        <f t="shared" si="70"/>
        <v>SDN15011808</v>
      </c>
      <c r="K1500" s="519">
        <v>508</v>
      </c>
      <c r="M1500" s="337"/>
      <c r="N1500" s="519" t="s">
        <v>1061</v>
      </c>
      <c r="O1500" s="519" t="s">
        <v>1060</v>
      </c>
      <c r="P1500" s="519">
        <v>46</v>
      </c>
      <c r="Q1500" s="183" t="str">
        <f t="shared" si="69"/>
        <v>SDN150246</v>
      </c>
      <c r="R1500" s="519">
        <v>10000</v>
      </c>
      <c r="S1500" s="519">
        <v>10000</v>
      </c>
      <c r="T1500" s="519">
        <v>10000</v>
      </c>
      <c r="U1500" s="519">
        <v>10000</v>
      </c>
      <c r="V1500" s="519">
        <v>10000</v>
      </c>
      <c r="W1500" s="519">
        <v>10000</v>
      </c>
      <c r="X1500" s="519">
        <v>10000</v>
      </c>
      <c r="Y1500" s="519">
        <v>10000</v>
      </c>
      <c r="Z1500" s="519">
        <v>10000</v>
      </c>
      <c r="AA1500" s="519">
        <v>10000</v>
      </c>
      <c r="AB1500" s="519">
        <v>10000</v>
      </c>
      <c r="AC1500" s="519">
        <v>10000</v>
      </c>
      <c r="AD1500" s="519">
        <v>10006.4</v>
      </c>
      <c r="AE1500" s="519">
        <v>10684.8</v>
      </c>
      <c r="AF1500" s="519">
        <v>11363.2</v>
      </c>
      <c r="AG1500" s="519">
        <v>11363.2</v>
      </c>
      <c r="AH1500" s="519">
        <v>11363.2</v>
      </c>
      <c r="AI1500" s="519">
        <v>11363.2</v>
      </c>
      <c r="AJ1500" s="519">
        <v>11363.2</v>
      </c>
      <c r="AK1500" s="519">
        <v>11363.2</v>
      </c>
      <c r="AL1500" s="519">
        <v>11363.2</v>
      </c>
      <c r="AM1500" s="519">
        <v>11363.2</v>
      </c>
      <c r="AN1500" s="519">
        <v>11363.2</v>
      </c>
      <c r="AO1500" s="519">
        <v>11363.2</v>
      </c>
      <c r="AP1500" s="519">
        <v>11363.2</v>
      </c>
      <c r="AQ1500" s="519">
        <v>11363.2</v>
      </c>
      <c r="AR1500" s="519">
        <v>11363.2</v>
      </c>
      <c r="AS1500" s="519">
        <v>11363.2</v>
      </c>
      <c r="AT1500" s="519">
        <v>11363.2</v>
      </c>
      <c r="AU1500" s="519">
        <v>11363.2</v>
      </c>
      <c r="AV1500" s="519">
        <v>0</v>
      </c>
      <c r="AW1500" s="519">
        <v>0</v>
      </c>
      <c r="AX1500" s="519">
        <v>0</v>
      </c>
      <c r="AY1500" s="519">
        <v>0</v>
      </c>
      <c r="AZ1500" s="519">
        <v>0</v>
      </c>
      <c r="BA1500" s="519">
        <v>0</v>
      </c>
      <c r="BB1500" s="519">
        <v>0</v>
      </c>
      <c r="BC1500" s="519">
        <v>0</v>
      </c>
      <c r="BD1500" s="519">
        <v>0</v>
      </c>
      <c r="BE1500" s="519">
        <v>0</v>
      </c>
      <c r="BF1500" s="519">
        <v>0</v>
      </c>
      <c r="BG1500" s="519">
        <v>0</v>
      </c>
      <c r="BH1500" s="519">
        <v>0</v>
      </c>
      <c r="BI1500" s="519">
        <v>0</v>
      </c>
      <c r="BJ1500" s="519">
        <v>0</v>
      </c>
      <c r="BK1500" s="519">
        <v>0</v>
      </c>
      <c r="BL1500" s="519">
        <v>0</v>
      </c>
      <c r="BM1500" s="519">
        <v>0</v>
      </c>
      <c r="BN1500" s="519">
        <v>0</v>
      </c>
      <c r="BO1500" s="519">
        <v>0</v>
      </c>
      <c r="BP1500" s="519">
        <v>0</v>
      </c>
      <c r="BQ1500" s="519">
        <v>0</v>
      </c>
      <c r="BR1500" s="519">
        <v>0</v>
      </c>
      <c r="BS1500" s="519">
        <v>0</v>
      </c>
      <c r="BT1500" s="519">
        <v>0</v>
      </c>
      <c r="BU1500" s="519">
        <v>0</v>
      </c>
      <c r="BV1500" s="519">
        <v>0</v>
      </c>
      <c r="BW1500" s="519">
        <v>0</v>
      </c>
      <c r="BX1500" s="519">
        <v>0</v>
      </c>
      <c r="BY1500" s="519">
        <v>0</v>
      </c>
      <c r="BZ1500" s="519">
        <v>0</v>
      </c>
      <c r="CA1500" s="519">
        <v>0</v>
      </c>
      <c r="CB1500" s="519">
        <v>0</v>
      </c>
      <c r="CC1500" s="519">
        <v>0</v>
      </c>
      <c r="CD1500" s="519">
        <v>0</v>
      </c>
      <c r="CE1500" s="519">
        <v>0</v>
      </c>
      <c r="CF1500" s="519">
        <v>0</v>
      </c>
      <c r="CG1500" s="519">
        <v>0</v>
      </c>
      <c r="CH1500" s="519">
        <v>0</v>
      </c>
      <c r="CI1500" s="519">
        <v>0</v>
      </c>
      <c r="CJ1500" s="519">
        <v>0</v>
      </c>
      <c r="CK1500" s="519">
        <v>0</v>
      </c>
      <c r="CL1500" s="519">
        <v>0</v>
      </c>
      <c r="CM1500" s="519">
        <v>0</v>
      </c>
      <c r="CN1500" s="519">
        <v>0</v>
      </c>
      <c r="CO1500" s="519">
        <v>0</v>
      </c>
      <c r="CP1500" s="519">
        <v>0</v>
      </c>
      <c r="CQ1500" s="519">
        <v>0</v>
      </c>
      <c r="CR1500" s="519">
        <v>0</v>
      </c>
      <c r="CS1500" s="519">
        <v>0</v>
      </c>
      <c r="CT1500" s="519">
        <v>0</v>
      </c>
      <c r="CU1500" s="519">
        <v>0</v>
      </c>
      <c r="CV1500" s="519">
        <v>0</v>
      </c>
      <c r="CW1500" s="519">
        <v>0</v>
      </c>
      <c r="CX1500" s="519">
        <v>0</v>
      </c>
      <c r="CY1500" s="519">
        <v>0</v>
      </c>
      <c r="CZ1500" s="519">
        <v>0</v>
      </c>
      <c r="DA1500" s="519">
        <v>0</v>
      </c>
      <c r="DB1500" s="519">
        <v>0</v>
      </c>
      <c r="DC1500" s="519">
        <v>0</v>
      </c>
      <c r="DD1500" s="519">
        <v>0</v>
      </c>
      <c r="DE1500" s="519">
        <v>0</v>
      </c>
      <c r="DF1500" s="519">
        <v>0</v>
      </c>
      <c r="DG1500" s="519">
        <v>0</v>
      </c>
      <c r="DH1500" s="519">
        <v>0</v>
      </c>
      <c r="DI1500" s="519">
        <v>0</v>
      </c>
      <c r="DJ1500" s="519">
        <v>0</v>
      </c>
      <c r="DK1500" s="519">
        <v>0</v>
      </c>
      <c r="DL1500" s="519">
        <v>0</v>
      </c>
      <c r="DM1500" s="519">
        <v>0</v>
      </c>
      <c r="DN1500" s="519">
        <v>0</v>
      </c>
      <c r="DO1500" s="519">
        <v>0</v>
      </c>
      <c r="DP1500" s="519">
        <v>0</v>
      </c>
      <c r="DQ1500" s="519">
        <v>0</v>
      </c>
      <c r="DR1500" s="519">
        <v>0</v>
      </c>
      <c r="DS1500" s="519">
        <v>0</v>
      </c>
      <c r="DT1500" s="519">
        <v>0</v>
      </c>
      <c r="DU1500" s="519">
        <v>0</v>
      </c>
      <c r="DV1500" s="519">
        <v>0</v>
      </c>
      <c r="DW1500" s="519">
        <v>0</v>
      </c>
      <c r="DX1500" s="519">
        <v>0</v>
      </c>
    </row>
    <row r="1501" spans="2:128" hidden="1">
      <c r="B1501" s="519" t="s">
        <v>1061</v>
      </c>
      <c r="C1501" s="519"/>
      <c r="D1501" s="519"/>
      <c r="E1501" s="519"/>
      <c r="F1501" s="519">
        <v>1</v>
      </c>
      <c r="G1501" s="519"/>
      <c r="H1501" s="519">
        <v>18</v>
      </c>
      <c r="I1501" s="519">
        <v>9</v>
      </c>
      <c r="J1501" s="519" t="str">
        <f t="shared" si="70"/>
        <v>SDN15011809</v>
      </c>
      <c r="K1501" s="519">
        <v>508</v>
      </c>
      <c r="M1501" s="337"/>
      <c r="N1501" s="519" t="s">
        <v>1061</v>
      </c>
      <c r="O1501" s="519" t="s">
        <v>1060</v>
      </c>
      <c r="P1501" s="519">
        <v>47</v>
      </c>
      <c r="Q1501" s="183" t="str">
        <f t="shared" si="69"/>
        <v>SDN150247</v>
      </c>
      <c r="R1501" s="519">
        <v>10000</v>
      </c>
      <c r="S1501" s="519">
        <v>10000</v>
      </c>
      <c r="T1501" s="519">
        <v>10000</v>
      </c>
      <c r="U1501" s="519">
        <v>10000</v>
      </c>
      <c r="V1501" s="519">
        <v>10000</v>
      </c>
      <c r="W1501" s="519">
        <v>10000</v>
      </c>
      <c r="X1501" s="519">
        <v>10000</v>
      </c>
      <c r="Y1501" s="519">
        <v>10000</v>
      </c>
      <c r="Z1501" s="519">
        <v>10000</v>
      </c>
      <c r="AA1501" s="519">
        <v>10000</v>
      </c>
      <c r="AB1501" s="519">
        <v>10000</v>
      </c>
      <c r="AC1501" s="519">
        <v>10000</v>
      </c>
      <c r="AD1501" s="519">
        <v>10319.1</v>
      </c>
      <c r="AE1501" s="519">
        <v>11018.7</v>
      </c>
      <c r="AF1501" s="519">
        <v>11718.3</v>
      </c>
      <c r="AG1501" s="519">
        <v>11718.3</v>
      </c>
      <c r="AH1501" s="519">
        <v>11718.3</v>
      </c>
      <c r="AI1501" s="519">
        <v>11718.3</v>
      </c>
      <c r="AJ1501" s="519">
        <v>11718.3</v>
      </c>
      <c r="AK1501" s="519">
        <v>11718.3</v>
      </c>
      <c r="AL1501" s="519">
        <v>11718.3</v>
      </c>
      <c r="AM1501" s="519">
        <v>11718.3</v>
      </c>
      <c r="AN1501" s="519">
        <v>11718.3</v>
      </c>
      <c r="AO1501" s="519">
        <v>11718.3</v>
      </c>
      <c r="AP1501" s="519">
        <v>11718.3</v>
      </c>
      <c r="AQ1501" s="519">
        <v>11718.3</v>
      </c>
      <c r="AR1501" s="519">
        <v>11718.3</v>
      </c>
      <c r="AS1501" s="519">
        <v>11718.3</v>
      </c>
      <c r="AT1501" s="519">
        <v>11718.3</v>
      </c>
      <c r="AU1501" s="519">
        <v>11718.3</v>
      </c>
      <c r="AV1501" s="519">
        <v>0</v>
      </c>
      <c r="AW1501" s="519">
        <v>0</v>
      </c>
      <c r="AX1501" s="519">
        <v>0</v>
      </c>
      <c r="AY1501" s="519">
        <v>0</v>
      </c>
      <c r="AZ1501" s="519">
        <v>0</v>
      </c>
      <c r="BA1501" s="519">
        <v>0</v>
      </c>
      <c r="BB1501" s="519">
        <v>0</v>
      </c>
      <c r="BC1501" s="519">
        <v>0</v>
      </c>
      <c r="BD1501" s="519">
        <v>0</v>
      </c>
      <c r="BE1501" s="519">
        <v>0</v>
      </c>
      <c r="BF1501" s="519">
        <v>0</v>
      </c>
      <c r="BG1501" s="519">
        <v>0</v>
      </c>
      <c r="BH1501" s="519">
        <v>0</v>
      </c>
      <c r="BI1501" s="519">
        <v>0</v>
      </c>
      <c r="BJ1501" s="519">
        <v>0</v>
      </c>
      <c r="BK1501" s="519">
        <v>0</v>
      </c>
      <c r="BL1501" s="519">
        <v>0</v>
      </c>
      <c r="BM1501" s="519">
        <v>0</v>
      </c>
      <c r="BN1501" s="519">
        <v>0</v>
      </c>
      <c r="BO1501" s="519">
        <v>0</v>
      </c>
      <c r="BP1501" s="519">
        <v>0</v>
      </c>
      <c r="BQ1501" s="519">
        <v>0</v>
      </c>
      <c r="BR1501" s="519">
        <v>0</v>
      </c>
      <c r="BS1501" s="519">
        <v>0</v>
      </c>
      <c r="BT1501" s="519">
        <v>0</v>
      </c>
      <c r="BU1501" s="519">
        <v>0</v>
      </c>
      <c r="BV1501" s="519">
        <v>0</v>
      </c>
      <c r="BW1501" s="519">
        <v>0</v>
      </c>
      <c r="BX1501" s="519">
        <v>0</v>
      </c>
      <c r="BY1501" s="519">
        <v>0</v>
      </c>
      <c r="BZ1501" s="519">
        <v>0</v>
      </c>
      <c r="CA1501" s="519">
        <v>0</v>
      </c>
      <c r="CB1501" s="519">
        <v>0</v>
      </c>
      <c r="CC1501" s="519">
        <v>0</v>
      </c>
      <c r="CD1501" s="519">
        <v>0</v>
      </c>
      <c r="CE1501" s="519">
        <v>0</v>
      </c>
      <c r="CF1501" s="519">
        <v>0</v>
      </c>
      <c r="CG1501" s="519">
        <v>0</v>
      </c>
      <c r="CH1501" s="519">
        <v>0</v>
      </c>
      <c r="CI1501" s="519">
        <v>0</v>
      </c>
      <c r="CJ1501" s="519">
        <v>0</v>
      </c>
      <c r="CK1501" s="519">
        <v>0</v>
      </c>
      <c r="CL1501" s="519">
        <v>0</v>
      </c>
      <c r="CM1501" s="519">
        <v>0</v>
      </c>
      <c r="CN1501" s="519">
        <v>0</v>
      </c>
      <c r="CO1501" s="519">
        <v>0</v>
      </c>
      <c r="CP1501" s="519">
        <v>0</v>
      </c>
      <c r="CQ1501" s="519">
        <v>0</v>
      </c>
      <c r="CR1501" s="519">
        <v>0</v>
      </c>
      <c r="CS1501" s="519">
        <v>0</v>
      </c>
      <c r="CT1501" s="519">
        <v>0</v>
      </c>
      <c r="CU1501" s="519">
        <v>0</v>
      </c>
      <c r="CV1501" s="519">
        <v>0</v>
      </c>
      <c r="CW1501" s="519">
        <v>0</v>
      </c>
      <c r="CX1501" s="519">
        <v>0</v>
      </c>
      <c r="CY1501" s="519">
        <v>0</v>
      </c>
      <c r="CZ1501" s="519">
        <v>0</v>
      </c>
      <c r="DA1501" s="519">
        <v>0</v>
      </c>
      <c r="DB1501" s="519">
        <v>0</v>
      </c>
      <c r="DC1501" s="519">
        <v>0</v>
      </c>
      <c r="DD1501" s="519">
        <v>0</v>
      </c>
      <c r="DE1501" s="519">
        <v>0</v>
      </c>
      <c r="DF1501" s="519">
        <v>0</v>
      </c>
      <c r="DG1501" s="519">
        <v>0</v>
      </c>
      <c r="DH1501" s="519">
        <v>0</v>
      </c>
      <c r="DI1501" s="519">
        <v>0</v>
      </c>
      <c r="DJ1501" s="519">
        <v>0</v>
      </c>
      <c r="DK1501" s="519">
        <v>0</v>
      </c>
      <c r="DL1501" s="519">
        <v>0</v>
      </c>
      <c r="DM1501" s="519">
        <v>0</v>
      </c>
      <c r="DN1501" s="519">
        <v>0</v>
      </c>
      <c r="DO1501" s="519">
        <v>0</v>
      </c>
      <c r="DP1501" s="519">
        <v>0</v>
      </c>
      <c r="DQ1501" s="519">
        <v>0</v>
      </c>
      <c r="DR1501" s="519">
        <v>0</v>
      </c>
      <c r="DS1501" s="519">
        <v>0</v>
      </c>
      <c r="DT1501" s="519">
        <v>0</v>
      </c>
      <c r="DU1501" s="519">
        <v>0</v>
      </c>
      <c r="DV1501" s="519">
        <v>0</v>
      </c>
      <c r="DW1501" s="519">
        <v>0</v>
      </c>
      <c r="DX1501" s="519">
        <v>0</v>
      </c>
    </row>
    <row r="1502" spans="2:128" hidden="1">
      <c r="B1502" s="519" t="s">
        <v>1061</v>
      </c>
      <c r="C1502" s="519"/>
      <c r="D1502" s="519"/>
      <c r="E1502" s="519"/>
      <c r="F1502" s="519">
        <v>1</v>
      </c>
      <c r="G1502" s="519"/>
      <c r="H1502" s="519">
        <v>18</v>
      </c>
      <c r="I1502" s="519">
        <v>10</v>
      </c>
      <c r="J1502" s="519" t="str">
        <f t="shared" si="70"/>
        <v>SDN15011810</v>
      </c>
      <c r="K1502" s="519">
        <v>508</v>
      </c>
      <c r="M1502" s="337"/>
      <c r="N1502" s="519" t="s">
        <v>1061</v>
      </c>
      <c r="O1502" s="519" t="s">
        <v>1060</v>
      </c>
      <c r="P1502" s="519">
        <v>48</v>
      </c>
      <c r="Q1502" s="183" t="str">
        <f t="shared" si="69"/>
        <v>SDN150248</v>
      </c>
      <c r="R1502" s="519">
        <v>10000</v>
      </c>
      <c r="S1502" s="519">
        <v>10000</v>
      </c>
      <c r="T1502" s="519">
        <v>10000</v>
      </c>
      <c r="U1502" s="519">
        <v>10000</v>
      </c>
      <c r="V1502" s="519">
        <v>10000</v>
      </c>
      <c r="W1502" s="519">
        <v>10000</v>
      </c>
      <c r="X1502" s="519">
        <v>10000</v>
      </c>
      <c r="Y1502" s="519">
        <v>10000</v>
      </c>
      <c r="Z1502" s="519">
        <v>10000</v>
      </c>
      <c r="AA1502" s="519">
        <v>10000</v>
      </c>
      <c r="AB1502" s="519">
        <v>10000</v>
      </c>
      <c r="AC1502" s="519">
        <v>10027.6</v>
      </c>
      <c r="AD1502" s="519">
        <v>10756.9</v>
      </c>
      <c r="AE1502" s="519">
        <v>11486.2</v>
      </c>
      <c r="AF1502" s="519">
        <v>12215.4</v>
      </c>
      <c r="AG1502" s="519">
        <v>12215.4</v>
      </c>
      <c r="AH1502" s="519">
        <v>12215.4</v>
      </c>
      <c r="AI1502" s="519">
        <v>12215.4</v>
      </c>
      <c r="AJ1502" s="519">
        <v>12215.4</v>
      </c>
      <c r="AK1502" s="519">
        <v>12215.4</v>
      </c>
      <c r="AL1502" s="519">
        <v>12215.4</v>
      </c>
      <c r="AM1502" s="519">
        <v>12215.4</v>
      </c>
      <c r="AN1502" s="519">
        <v>12215.4</v>
      </c>
      <c r="AO1502" s="519">
        <v>12215.4</v>
      </c>
      <c r="AP1502" s="519">
        <v>12215.4</v>
      </c>
      <c r="AQ1502" s="519">
        <v>12215.4</v>
      </c>
      <c r="AR1502" s="519">
        <v>12215.4</v>
      </c>
      <c r="AS1502" s="519">
        <v>12215.4</v>
      </c>
      <c r="AT1502" s="519">
        <v>12215.4</v>
      </c>
      <c r="AU1502" s="519">
        <v>12215.4</v>
      </c>
      <c r="AV1502" s="519">
        <v>0</v>
      </c>
      <c r="AW1502" s="519">
        <v>0</v>
      </c>
      <c r="AX1502" s="519">
        <v>0</v>
      </c>
      <c r="AY1502" s="519">
        <v>0</v>
      </c>
      <c r="AZ1502" s="519">
        <v>0</v>
      </c>
      <c r="BA1502" s="519">
        <v>0</v>
      </c>
      <c r="BB1502" s="519">
        <v>0</v>
      </c>
      <c r="BC1502" s="519">
        <v>0</v>
      </c>
      <c r="BD1502" s="519">
        <v>0</v>
      </c>
      <c r="BE1502" s="519">
        <v>0</v>
      </c>
      <c r="BF1502" s="519">
        <v>0</v>
      </c>
      <c r="BG1502" s="519">
        <v>0</v>
      </c>
      <c r="BH1502" s="519">
        <v>0</v>
      </c>
      <c r="BI1502" s="519">
        <v>0</v>
      </c>
      <c r="BJ1502" s="519">
        <v>0</v>
      </c>
      <c r="BK1502" s="519">
        <v>0</v>
      </c>
      <c r="BL1502" s="519">
        <v>0</v>
      </c>
      <c r="BM1502" s="519">
        <v>0</v>
      </c>
      <c r="BN1502" s="519">
        <v>0</v>
      </c>
      <c r="BO1502" s="519">
        <v>0</v>
      </c>
      <c r="BP1502" s="519">
        <v>0</v>
      </c>
      <c r="BQ1502" s="519">
        <v>0</v>
      </c>
      <c r="BR1502" s="519">
        <v>0</v>
      </c>
      <c r="BS1502" s="519">
        <v>0</v>
      </c>
      <c r="BT1502" s="519">
        <v>0</v>
      </c>
      <c r="BU1502" s="519">
        <v>0</v>
      </c>
      <c r="BV1502" s="519">
        <v>0</v>
      </c>
      <c r="BW1502" s="519">
        <v>0</v>
      </c>
      <c r="BX1502" s="519">
        <v>0</v>
      </c>
      <c r="BY1502" s="519">
        <v>0</v>
      </c>
      <c r="BZ1502" s="519">
        <v>0</v>
      </c>
      <c r="CA1502" s="519">
        <v>0</v>
      </c>
      <c r="CB1502" s="519">
        <v>0</v>
      </c>
      <c r="CC1502" s="519">
        <v>0</v>
      </c>
      <c r="CD1502" s="519">
        <v>0</v>
      </c>
      <c r="CE1502" s="519">
        <v>0</v>
      </c>
      <c r="CF1502" s="519">
        <v>0</v>
      </c>
      <c r="CG1502" s="519">
        <v>0</v>
      </c>
      <c r="CH1502" s="519">
        <v>0</v>
      </c>
      <c r="CI1502" s="519">
        <v>0</v>
      </c>
      <c r="CJ1502" s="519">
        <v>0</v>
      </c>
      <c r="CK1502" s="519">
        <v>0</v>
      </c>
      <c r="CL1502" s="519">
        <v>0</v>
      </c>
      <c r="CM1502" s="519">
        <v>0</v>
      </c>
      <c r="CN1502" s="519">
        <v>0</v>
      </c>
      <c r="CO1502" s="519">
        <v>0</v>
      </c>
      <c r="CP1502" s="519">
        <v>0</v>
      </c>
      <c r="CQ1502" s="519">
        <v>0</v>
      </c>
      <c r="CR1502" s="519">
        <v>0</v>
      </c>
      <c r="CS1502" s="519">
        <v>0</v>
      </c>
      <c r="CT1502" s="519">
        <v>0</v>
      </c>
      <c r="CU1502" s="519">
        <v>0</v>
      </c>
      <c r="CV1502" s="519">
        <v>0</v>
      </c>
      <c r="CW1502" s="519">
        <v>0</v>
      </c>
      <c r="CX1502" s="519">
        <v>0</v>
      </c>
      <c r="CY1502" s="519">
        <v>0</v>
      </c>
      <c r="CZ1502" s="519">
        <v>0</v>
      </c>
      <c r="DA1502" s="519">
        <v>0</v>
      </c>
      <c r="DB1502" s="519">
        <v>0</v>
      </c>
      <c r="DC1502" s="519">
        <v>0</v>
      </c>
      <c r="DD1502" s="519">
        <v>0</v>
      </c>
      <c r="DE1502" s="519">
        <v>0</v>
      </c>
      <c r="DF1502" s="519">
        <v>0</v>
      </c>
      <c r="DG1502" s="519">
        <v>0</v>
      </c>
      <c r="DH1502" s="519">
        <v>0</v>
      </c>
      <c r="DI1502" s="519">
        <v>0</v>
      </c>
      <c r="DJ1502" s="519">
        <v>0</v>
      </c>
      <c r="DK1502" s="519">
        <v>0</v>
      </c>
      <c r="DL1502" s="519">
        <v>0</v>
      </c>
      <c r="DM1502" s="519">
        <v>0</v>
      </c>
      <c r="DN1502" s="519">
        <v>0</v>
      </c>
      <c r="DO1502" s="519">
        <v>0</v>
      </c>
      <c r="DP1502" s="519">
        <v>0</v>
      </c>
      <c r="DQ1502" s="519">
        <v>0</v>
      </c>
      <c r="DR1502" s="519">
        <v>0</v>
      </c>
      <c r="DS1502" s="519">
        <v>0</v>
      </c>
      <c r="DT1502" s="519">
        <v>0</v>
      </c>
      <c r="DU1502" s="519">
        <v>0</v>
      </c>
      <c r="DV1502" s="519">
        <v>0</v>
      </c>
      <c r="DW1502" s="519">
        <v>0</v>
      </c>
      <c r="DX1502" s="519">
        <v>0</v>
      </c>
    </row>
    <row r="1503" spans="2:128" hidden="1">
      <c r="B1503" s="519" t="s">
        <v>1061</v>
      </c>
      <c r="C1503" s="519"/>
      <c r="D1503" s="519"/>
      <c r="E1503" s="519"/>
      <c r="F1503" s="519">
        <v>1</v>
      </c>
      <c r="G1503" s="519"/>
      <c r="H1503" s="519">
        <v>18</v>
      </c>
      <c r="I1503" s="519">
        <v>11</v>
      </c>
      <c r="J1503" s="519" t="str">
        <f t="shared" si="70"/>
        <v>SDN15011811</v>
      </c>
      <c r="K1503" s="519">
        <v>508</v>
      </c>
      <c r="M1503" s="337"/>
      <c r="N1503" s="519" t="s">
        <v>1061</v>
      </c>
      <c r="O1503" s="519" t="s">
        <v>1060</v>
      </c>
      <c r="P1503" s="519">
        <v>49</v>
      </c>
      <c r="Q1503" s="183" t="str">
        <f t="shared" si="69"/>
        <v>SDN150249</v>
      </c>
      <c r="R1503" s="519">
        <v>10000</v>
      </c>
      <c r="S1503" s="519">
        <v>10000</v>
      </c>
      <c r="T1503" s="519">
        <v>10000</v>
      </c>
      <c r="U1503" s="519">
        <v>10000</v>
      </c>
      <c r="V1503" s="519">
        <v>10000</v>
      </c>
      <c r="W1503" s="519">
        <v>10000</v>
      </c>
      <c r="X1503" s="519">
        <v>10000</v>
      </c>
      <c r="Y1503" s="519">
        <v>10000</v>
      </c>
      <c r="Z1503" s="519">
        <v>10000</v>
      </c>
      <c r="AA1503" s="519">
        <v>10000</v>
      </c>
      <c r="AB1503" s="519">
        <v>10000</v>
      </c>
      <c r="AC1503" s="519">
        <v>10377.4</v>
      </c>
      <c r="AD1503" s="519">
        <v>11132.1</v>
      </c>
      <c r="AE1503" s="519">
        <v>11886.8</v>
      </c>
      <c r="AF1503" s="519">
        <v>12641.6</v>
      </c>
      <c r="AG1503" s="519">
        <v>12641.6</v>
      </c>
      <c r="AH1503" s="519">
        <v>12641.6</v>
      </c>
      <c r="AI1503" s="519">
        <v>12641.6</v>
      </c>
      <c r="AJ1503" s="519">
        <v>12641.6</v>
      </c>
      <c r="AK1503" s="519">
        <v>12641.6</v>
      </c>
      <c r="AL1503" s="519">
        <v>12641.6</v>
      </c>
      <c r="AM1503" s="519">
        <v>12641.6</v>
      </c>
      <c r="AN1503" s="519">
        <v>12641.6</v>
      </c>
      <c r="AO1503" s="519">
        <v>12641.6</v>
      </c>
      <c r="AP1503" s="519">
        <v>12641.6</v>
      </c>
      <c r="AQ1503" s="519">
        <v>12641.6</v>
      </c>
      <c r="AR1503" s="519">
        <v>12641.6</v>
      </c>
      <c r="AS1503" s="519">
        <v>12641.6</v>
      </c>
      <c r="AT1503" s="519">
        <v>12641.6</v>
      </c>
      <c r="AU1503" s="519">
        <v>12641.6</v>
      </c>
      <c r="AV1503" s="519">
        <v>0</v>
      </c>
      <c r="AW1503" s="519">
        <v>0</v>
      </c>
      <c r="AX1503" s="519">
        <v>0</v>
      </c>
      <c r="AY1503" s="519">
        <v>0</v>
      </c>
      <c r="AZ1503" s="519">
        <v>0</v>
      </c>
      <c r="BA1503" s="519">
        <v>0</v>
      </c>
      <c r="BB1503" s="519">
        <v>0</v>
      </c>
      <c r="BC1503" s="519">
        <v>0</v>
      </c>
      <c r="BD1503" s="519">
        <v>0</v>
      </c>
      <c r="BE1503" s="519">
        <v>0</v>
      </c>
      <c r="BF1503" s="519">
        <v>0</v>
      </c>
      <c r="BG1503" s="519">
        <v>0</v>
      </c>
      <c r="BH1503" s="519">
        <v>0</v>
      </c>
      <c r="BI1503" s="519">
        <v>0</v>
      </c>
      <c r="BJ1503" s="519">
        <v>0</v>
      </c>
      <c r="BK1503" s="519">
        <v>0</v>
      </c>
      <c r="BL1503" s="519">
        <v>0</v>
      </c>
      <c r="BM1503" s="519">
        <v>0</v>
      </c>
      <c r="BN1503" s="519">
        <v>0</v>
      </c>
      <c r="BO1503" s="519">
        <v>0</v>
      </c>
      <c r="BP1503" s="519">
        <v>0</v>
      </c>
      <c r="BQ1503" s="519">
        <v>0</v>
      </c>
      <c r="BR1503" s="519">
        <v>0</v>
      </c>
      <c r="BS1503" s="519">
        <v>0</v>
      </c>
      <c r="BT1503" s="519">
        <v>0</v>
      </c>
      <c r="BU1503" s="519">
        <v>0</v>
      </c>
      <c r="BV1503" s="519">
        <v>0</v>
      </c>
      <c r="BW1503" s="519">
        <v>0</v>
      </c>
      <c r="BX1503" s="519">
        <v>0</v>
      </c>
      <c r="BY1503" s="519">
        <v>0</v>
      </c>
      <c r="BZ1503" s="519">
        <v>0</v>
      </c>
      <c r="CA1503" s="519">
        <v>0</v>
      </c>
      <c r="CB1503" s="519">
        <v>0</v>
      </c>
      <c r="CC1503" s="519">
        <v>0</v>
      </c>
      <c r="CD1503" s="519">
        <v>0</v>
      </c>
      <c r="CE1503" s="519">
        <v>0</v>
      </c>
      <c r="CF1503" s="519">
        <v>0</v>
      </c>
      <c r="CG1503" s="519">
        <v>0</v>
      </c>
      <c r="CH1503" s="519">
        <v>0</v>
      </c>
      <c r="CI1503" s="519">
        <v>0</v>
      </c>
      <c r="CJ1503" s="519">
        <v>0</v>
      </c>
      <c r="CK1503" s="519">
        <v>0</v>
      </c>
      <c r="CL1503" s="519">
        <v>0</v>
      </c>
      <c r="CM1503" s="519">
        <v>0</v>
      </c>
      <c r="CN1503" s="519">
        <v>0</v>
      </c>
      <c r="CO1503" s="519">
        <v>0</v>
      </c>
      <c r="CP1503" s="519">
        <v>0</v>
      </c>
      <c r="CQ1503" s="519">
        <v>0</v>
      </c>
      <c r="CR1503" s="519">
        <v>0</v>
      </c>
      <c r="CS1503" s="519">
        <v>0</v>
      </c>
      <c r="CT1503" s="519">
        <v>0</v>
      </c>
      <c r="CU1503" s="519">
        <v>0</v>
      </c>
      <c r="CV1503" s="519">
        <v>0</v>
      </c>
      <c r="CW1503" s="519">
        <v>0</v>
      </c>
      <c r="CX1503" s="519">
        <v>0</v>
      </c>
      <c r="CY1503" s="519">
        <v>0</v>
      </c>
      <c r="CZ1503" s="519">
        <v>0</v>
      </c>
      <c r="DA1503" s="519">
        <v>0</v>
      </c>
      <c r="DB1503" s="519">
        <v>0</v>
      </c>
      <c r="DC1503" s="519">
        <v>0</v>
      </c>
      <c r="DD1503" s="519">
        <v>0</v>
      </c>
      <c r="DE1503" s="519">
        <v>0</v>
      </c>
      <c r="DF1503" s="519">
        <v>0</v>
      </c>
      <c r="DG1503" s="519">
        <v>0</v>
      </c>
      <c r="DH1503" s="519">
        <v>0</v>
      </c>
      <c r="DI1503" s="519">
        <v>0</v>
      </c>
      <c r="DJ1503" s="519">
        <v>0</v>
      </c>
      <c r="DK1503" s="519">
        <v>0</v>
      </c>
      <c r="DL1503" s="519">
        <v>0</v>
      </c>
      <c r="DM1503" s="519">
        <v>0</v>
      </c>
      <c r="DN1503" s="519">
        <v>0</v>
      </c>
      <c r="DO1503" s="519">
        <v>0</v>
      </c>
      <c r="DP1503" s="519">
        <v>0</v>
      </c>
      <c r="DQ1503" s="519">
        <v>0</v>
      </c>
      <c r="DR1503" s="519">
        <v>0</v>
      </c>
      <c r="DS1503" s="519">
        <v>0</v>
      </c>
      <c r="DT1503" s="519">
        <v>0</v>
      </c>
      <c r="DU1503" s="519">
        <v>0</v>
      </c>
      <c r="DV1503" s="519">
        <v>0</v>
      </c>
      <c r="DW1503" s="519">
        <v>0</v>
      </c>
      <c r="DX1503" s="519">
        <v>0</v>
      </c>
    </row>
    <row r="1504" spans="2:128" hidden="1">
      <c r="B1504" s="519" t="s">
        <v>1061</v>
      </c>
      <c r="C1504" s="519"/>
      <c r="D1504" s="519"/>
      <c r="E1504" s="519"/>
      <c r="F1504" s="519">
        <v>1</v>
      </c>
      <c r="G1504" s="519"/>
      <c r="H1504" s="519">
        <v>18</v>
      </c>
      <c r="I1504" s="519">
        <v>12</v>
      </c>
      <c r="J1504" s="519" t="str">
        <f t="shared" si="70"/>
        <v>SDN15011812</v>
      </c>
      <c r="K1504" s="519">
        <v>508</v>
      </c>
      <c r="M1504" s="337"/>
      <c r="N1504" s="519" t="s">
        <v>1061</v>
      </c>
      <c r="O1504" s="519" t="s">
        <v>1060</v>
      </c>
      <c r="P1504" s="519">
        <v>50</v>
      </c>
      <c r="Q1504" s="183" t="str">
        <f t="shared" si="69"/>
        <v>SDN150250</v>
      </c>
      <c r="R1504" s="519">
        <v>10000</v>
      </c>
      <c r="S1504" s="519">
        <v>10000</v>
      </c>
      <c r="T1504" s="519">
        <v>10000</v>
      </c>
      <c r="U1504" s="519">
        <v>10000</v>
      </c>
      <c r="V1504" s="519">
        <v>10000</v>
      </c>
      <c r="W1504" s="519">
        <v>10000</v>
      </c>
      <c r="X1504" s="519">
        <v>10000</v>
      </c>
      <c r="Y1504" s="519">
        <v>10000</v>
      </c>
      <c r="Z1504" s="519">
        <v>10000</v>
      </c>
      <c r="AA1504" s="519">
        <v>10000</v>
      </c>
      <c r="AB1504" s="519">
        <v>10001.1</v>
      </c>
      <c r="AC1504" s="519">
        <v>10785.5</v>
      </c>
      <c r="AD1504" s="519">
        <v>11569.9</v>
      </c>
      <c r="AE1504" s="519">
        <v>12354.3</v>
      </c>
      <c r="AF1504" s="519">
        <v>13138.7</v>
      </c>
      <c r="AG1504" s="519">
        <v>13138.7</v>
      </c>
      <c r="AH1504" s="519">
        <v>13138.7</v>
      </c>
      <c r="AI1504" s="519">
        <v>13138.7</v>
      </c>
      <c r="AJ1504" s="519">
        <v>13138.7</v>
      </c>
      <c r="AK1504" s="519">
        <v>13138.7</v>
      </c>
      <c r="AL1504" s="519">
        <v>13138.7</v>
      </c>
      <c r="AM1504" s="519">
        <v>13138.7</v>
      </c>
      <c r="AN1504" s="519">
        <v>13138.7</v>
      </c>
      <c r="AO1504" s="519">
        <v>13138.7</v>
      </c>
      <c r="AP1504" s="519">
        <v>13138.7</v>
      </c>
      <c r="AQ1504" s="519">
        <v>13138.7</v>
      </c>
      <c r="AR1504" s="519">
        <v>13138.7</v>
      </c>
      <c r="AS1504" s="519">
        <v>13138.7</v>
      </c>
      <c r="AT1504" s="519">
        <v>13138.7</v>
      </c>
      <c r="AU1504" s="519">
        <v>13138.7</v>
      </c>
      <c r="AV1504" s="519">
        <v>0</v>
      </c>
      <c r="AW1504" s="519">
        <v>0</v>
      </c>
      <c r="AX1504" s="519">
        <v>0</v>
      </c>
      <c r="AY1504" s="519">
        <v>0</v>
      </c>
      <c r="AZ1504" s="519">
        <v>0</v>
      </c>
      <c r="BA1504" s="519">
        <v>0</v>
      </c>
      <c r="BB1504" s="519">
        <v>0</v>
      </c>
      <c r="BC1504" s="519">
        <v>0</v>
      </c>
      <c r="BD1504" s="519">
        <v>0</v>
      </c>
      <c r="BE1504" s="519">
        <v>0</v>
      </c>
      <c r="BF1504" s="519">
        <v>0</v>
      </c>
      <c r="BG1504" s="519">
        <v>0</v>
      </c>
      <c r="BH1504" s="519">
        <v>0</v>
      </c>
      <c r="BI1504" s="519">
        <v>0</v>
      </c>
      <c r="BJ1504" s="519">
        <v>0</v>
      </c>
      <c r="BK1504" s="519">
        <v>0</v>
      </c>
      <c r="BL1504" s="519">
        <v>0</v>
      </c>
      <c r="BM1504" s="519">
        <v>0</v>
      </c>
      <c r="BN1504" s="519">
        <v>0</v>
      </c>
      <c r="BO1504" s="519">
        <v>0</v>
      </c>
      <c r="BP1504" s="519">
        <v>0</v>
      </c>
      <c r="BQ1504" s="519">
        <v>0</v>
      </c>
      <c r="BR1504" s="519">
        <v>0</v>
      </c>
      <c r="BS1504" s="519">
        <v>0</v>
      </c>
      <c r="BT1504" s="519">
        <v>0</v>
      </c>
      <c r="BU1504" s="519">
        <v>0</v>
      </c>
      <c r="BV1504" s="519">
        <v>0</v>
      </c>
      <c r="BW1504" s="519">
        <v>0</v>
      </c>
      <c r="BX1504" s="519">
        <v>0</v>
      </c>
      <c r="BY1504" s="519">
        <v>0</v>
      </c>
      <c r="BZ1504" s="519">
        <v>0</v>
      </c>
      <c r="CA1504" s="519">
        <v>0</v>
      </c>
      <c r="CB1504" s="519">
        <v>0</v>
      </c>
      <c r="CC1504" s="519">
        <v>0</v>
      </c>
      <c r="CD1504" s="519">
        <v>0</v>
      </c>
      <c r="CE1504" s="519">
        <v>0</v>
      </c>
      <c r="CF1504" s="519">
        <v>0</v>
      </c>
      <c r="CG1504" s="519">
        <v>0</v>
      </c>
      <c r="CH1504" s="519">
        <v>0</v>
      </c>
      <c r="CI1504" s="519">
        <v>0</v>
      </c>
      <c r="CJ1504" s="519">
        <v>0</v>
      </c>
      <c r="CK1504" s="519">
        <v>0</v>
      </c>
      <c r="CL1504" s="519">
        <v>0</v>
      </c>
      <c r="CM1504" s="519">
        <v>0</v>
      </c>
      <c r="CN1504" s="519">
        <v>0</v>
      </c>
      <c r="CO1504" s="519">
        <v>0</v>
      </c>
      <c r="CP1504" s="519">
        <v>0</v>
      </c>
      <c r="CQ1504" s="519">
        <v>0</v>
      </c>
      <c r="CR1504" s="519">
        <v>0</v>
      </c>
      <c r="CS1504" s="519">
        <v>0</v>
      </c>
      <c r="CT1504" s="519">
        <v>0</v>
      </c>
      <c r="CU1504" s="519">
        <v>0</v>
      </c>
      <c r="CV1504" s="519">
        <v>0</v>
      </c>
      <c r="CW1504" s="519">
        <v>0</v>
      </c>
      <c r="CX1504" s="519">
        <v>0</v>
      </c>
      <c r="CY1504" s="519">
        <v>0</v>
      </c>
      <c r="CZ1504" s="519">
        <v>0</v>
      </c>
      <c r="DA1504" s="519">
        <v>0</v>
      </c>
      <c r="DB1504" s="519">
        <v>0</v>
      </c>
      <c r="DC1504" s="519">
        <v>0</v>
      </c>
      <c r="DD1504" s="519">
        <v>0</v>
      </c>
      <c r="DE1504" s="519">
        <v>0</v>
      </c>
      <c r="DF1504" s="519">
        <v>0</v>
      </c>
      <c r="DG1504" s="519">
        <v>0</v>
      </c>
      <c r="DH1504" s="519">
        <v>0</v>
      </c>
      <c r="DI1504" s="519">
        <v>0</v>
      </c>
      <c r="DJ1504" s="519">
        <v>0</v>
      </c>
      <c r="DK1504" s="519">
        <v>0</v>
      </c>
      <c r="DL1504" s="519">
        <v>0</v>
      </c>
      <c r="DM1504" s="519">
        <v>0</v>
      </c>
      <c r="DN1504" s="519">
        <v>0</v>
      </c>
      <c r="DO1504" s="519">
        <v>0</v>
      </c>
      <c r="DP1504" s="519">
        <v>0</v>
      </c>
      <c r="DQ1504" s="519">
        <v>0</v>
      </c>
      <c r="DR1504" s="519">
        <v>0</v>
      </c>
      <c r="DS1504" s="519">
        <v>0</v>
      </c>
      <c r="DT1504" s="519">
        <v>0</v>
      </c>
      <c r="DU1504" s="519">
        <v>0</v>
      </c>
      <c r="DV1504" s="519">
        <v>0</v>
      </c>
      <c r="DW1504" s="519">
        <v>0</v>
      </c>
      <c r="DX1504" s="519">
        <v>0</v>
      </c>
    </row>
    <row r="1505" spans="2:128" hidden="1">
      <c r="B1505" s="519" t="s">
        <v>1061</v>
      </c>
      <c r="C1505" s="519"/>
      <c r="D1505" s="519"/>
      <c r="E1505" s="519"/>
      <c r="F1505" s="519">
        <v>1</v>
      </c>
      <c r="G1505" s="519"/>
      <c r="H1505" s="519">
        <v>18</v>
      </c>
      <c r="I1505" s="519">
        <v>13</v>
      </c>
      <c r="J1505" s="519" t="str">
        <f t="shared" si="70"/>
        <v>SDN15011813</v>
      </c>
      <c r="K1505" s="519">
        <v>508</v>
      </c>
      <c r="M1505" s="337"/>
      <c r="N1505" s="519" t="s">
        <v>1061</v>
      </c>
      <c r="O1505" s="519" t="s">
        <v>1060</v>
      </c>
      <c r="P1505" s="519">
        <v>51</v>
      </c>
      <c r="Q1505" s="183" t="str">
        <f t="shared" si="69"/>
        <v>SDN150251</v>
      </c>
      <c r="R1505" s="519">
        <v>10000</v>
      </c>
      <c r="S1505" s="519">
        <v>10000</v>
      </c>
      <c r="T1505" s="519">
        <v>10000</v>
      </c>
      <c r="U1505" s="519">
        <v>10000</v>
      </c>
      <c r="V1505" s="519">
        <v>10000</v>
      </c>
      <c r="W1505" s="519">
        <v>10000</v>
      </c>
      <c r="X1505" s="519">
        <v>10000</v>
      </c>
      <c r="Y1505" s="519">
        <v>10000</v>
      </c>
      <c r="Z1505" s="519">
        <v>10000</v>
      </c>
      <c r="AA1505" s="519">
        <v>10000</v>
      </c>
      <c r="AB1505" s="519">
        <v>10541.7</v>
      </c>
      <c r="AC1505" s="519">
        <v>11368.5</v>
      </c>
      <c r="AD1505" s="519">
        <v>12195.3</v>
      </c>
      <c r="AE1505" s="519">
        <v>13022.1</v>
      </c>
      <c r="AF1505" s="519">
        <v>13848.9</v>
      </c>
      <c r="AG1505" s="519">
        <v>13848.9</v>
      </c>
      <c r="AH1505" s="519">
        <v>13848.9</v>
      </c>
      <c r="AI1505" s="519">
        <v>13848.9</v>
      </c>
      <c r="AJ1505" s="519">
        <v>13848.9</v>
      </c>
      <c r="AK1505" s="519">
        <v>13848.9</v>
      </c>
      <c r="AL1505" s="519">
        <v>13848.9</v>
      </c>
      <c r="AM1505" s="519">
        <v>13848.9</v>
      </c>
      <c r="AN1505" s="519">
        <v>13848.9</v>
      </c>
      <c r="AO1505" s="519">
        <v>13848.9</v>
      </c>
      <c r="AP1505" s="519">
        <v>13848.9</v>
      </c>
      <c r="AQ1505" s="519">
        <v>13848.9</v>
      </c>
      <c r="AR1505" s="519">
        <v>13848.9</v>
      </c>
      <c r="AS1505" s="519">
        <v>13848.9</v>
      </c>
      <c r="AT1505" s="519">
        <v>13848.9</v>
      </c>
      <c r="AU1505" s="519">
        <v>13848.9</v>
      </c>
      <c r="AV1505" s="519">
        <v>0</v>
      </c>
      <c r="AW1505" s="519">
        <v>0</v>
      </c>
      <c r="AX1505" s="519">
        <v>0</v>
      </c>
      <c r="AY1505" s="519">
        <v>0</v>
      </c>
      <c r="AZ1505" s="519">
        <v>0</v>
      </c>
      <c r="BA1505" s="519">
        <v>0</v>
      </c>
      <c r="BB1505" s="519">
        <v>0</v>
      </c>
      <c r="BC1505" s="519">
        <v>0</v>
      </c>
      <c r="BD1505" s="519">
        <v>0</v>
      </c>
      <c r="BE1505" s="519">
        <v>0</v>
      </c>
      <c r="BF1505" s="519">
        <v>0</v>
      </c>
      <c r="BG1505" s="519">
        <v>0</v>
      </c>
      <c r="BH1505" s="519">
        <v>0</v>
      </c>
      <c r="BI1505" s="519">
        <v>0</v>
      </c>
      <c r="BJ1505" s="519">
        <v>0</v>
      </c>
      <c r="BK1505" s="519">
        <v>0</v>
      </c>
      <c r="BL1505" s="519">
        <v>0</v>
      </c>
      <c r="BM1505" s="519">
        <v>0</v>
      </c>
      <c r="BN1505" s="519">
        <v>0</v>
      </c>
      <c r="BO1505" s="519">
        <v>0</v>
      </c>
      <c r="BP1505" s="519">
        <v>0</v>
      </c>
      <c r="BQ1505" s="519">
        <v>0</v>
      </c>
      <c r="BR1505" s="519">
        <v>0</v>
      </c>
      <c r="BS1505" s="519">
        <v>0</v>
      </c>
      <c r="BT1505" s="519">
        <v>0</v>
      </c>
      <c r="BU1505" s="519">
        <v>0</v>
      </c>
      <c r="BV1505" s="519">
        <v>0</v>
      </c>
      <c r="BW1505" s="519">
        <v>0</v>
      </c>
      <c r="BX1505" s="519">
        <v>0</v>
      </c>
      <c r="BY1505" s="519">
        <v>0</v>
      </c>
      <c r="BZ1505" s="519">
        <v>0</v>
      </c>
      <c r="CA1505" s="519">
        <v>0</v>
      </c>
      <c r="CB1505" s="519">
        <v>0</v>
      </c>
      <c r="CC1505" s="519">
        <v>0</v>
      </c>
      <c r="CD1505" s="519">
        <v>0</v>
      </c>
      <c r="CE1505" s="519">
        <v>0</v>
      </c>
      <c r="CF1505" s="519">
        <v>0</v>
      </c>
      <c r="CG1505" s="519">
        <v>0</v>
      </c>
      <c r="CH1505" s="519">
        <v>0</v>
      </c>
      <c r="CI1505" s="519">
        <v>0</v>
      </c>
      <c r="CJ1505" s="519">
        <v>0</v>
      </c>
      <c r="CK1505" s="519">
        <v>0</v>
      </c>
      <c r="CL1505" s="519">
        <v>0</v>
      </c>
      <c r="CM1505" s="519">
        <v>0</v>
      </c>
      <c r="CN1505" s="519">
        <v>0</v>
      </c>
      <c r="CO1505" s="519">
        <v>0</v>
      </c>
      <c r="CP1505" s="519">
        <v>0</v>
      </c>
      <c r="CQ1505" s="519">
        <v>0</v>
      </c>
      <c r="CR1505" s="519">
        <v>0</v>
      </c>
      <c r="CS1505" s="519">
        <v>0</v>
      </c>
      <c r="CT1505" s="519">
        <v>0</v>
      </c>
      <c r="CU1505" s="519">
        <v>0</v>
      </c>
      <c r="CV1505" s="519">
        <v>0</v>
      </c>
      <c r="CW1505" s="519">
        <v>0</v>
      </c>
      <c r="CX1505" s="519">
        <v>0</v>
      </c>
      <c r="CY1505" s="519">
        <v>0</v>
      </c>
      <c r="CZ1505" s="519">
        <v>0</v>
      </c>
      <c r="DA1505" s="519">
        <v>0</v>
      </c>
      <c r="DB1505" s="519">
        <v>0</v>
      </c>
      <c r="DC1505" s="519">
        <v>0</v>
      </c>
      <c r="DD1505" s="519">
        <v>0</v>
      </c>
      <c r="DE1505" s="519">
        <v>0</v>
      </c>
      <c r="DF1505" s="519">
        <v>0</v>
      </c>
      <c r="DG1505" s="519">
        <v>0</v>
      </c>
      <c r="DH1505" s="519">
        <v>0</v>
      </c>
      <c r="DI1505" s="519">
        <v>0</v>
      </c>
      <c r="DJ1505" s="519">
        <v>0</v>
      </c>
      <c r="DK1505" s="519">
        <v>0</v>
      </c>
      <c r="DL1505" s="519">
        <v>0</v>
      </c>
      <c r="DM1505" s="519">
        <v>0</v>
      </c>
      <c r="DN1505" s="519">
        <v>0</v>
      </c>
      <c r="DO1505" s="519">
        <v>0</v>
      </c>
      <c r="DP1505" s="519">
        <v>0</v>
      </c>
      <c r="DQ1505" s="519">
        <v>0</v>
      </c>
      <c r="DR1505" s="519">
        <v>0</v>
      </c>
      <c r="DS1505" s="519">
        <v>0</v>
      </c>
      <c r="DT1505" s="519">
        <v>0</v>
      </c>
      <c r="DU1505" s="519">
        <v>0</v>
      </c>
      <c r="DV1505" s="519">
        <v>0</v>
      </c>
      <c r="DW1505" s="519">
        <v>0</v>
      </c>
      <c r="DX1505" s="519">
        <v>0</v>
      </c>
    </row>
    <row r="1506" spans="2:128" hidden="1">
      <c r="B1506" s="519" t="s">
        <v>1061</v>
      </c>
      <c r="C1506" s="519"/>
      <c r="D1506" s="519"/>
      <c r="E1506" s="519"/>
      <c r="F1506" s="519">
        <v>1</v>
      </c>
      <c r="G1506" s="519"/>
      <c r="H1506" s="519">
        <v>18</v>
      </c>
      <c r="I1506" s="519">
        <v>14</v>
      </c>
      <c r="J1506" s="519" t="str">
        <f t="shared" si="70"/>
        <v>SDN15011814</v>
      </c>
      <c r="K1506" s="519">
        <v>508</v>
      </c>
      <c r="M1506" s="337"/>
      <c r="N1506" s="519" t="s">
        <v>1061</v>
      </c>
      <c r="O1506" s="519" t="s">
        <v>1060</v>
      </c>
      <c r="P1506" s="519">
        <v>52</v>
      </c>
      <c r="Q1506" s="183" t="str">
        <f t="shared" si="69"/>
        <v>SDN150252</v>
      </c>
      <c r="R1506" s="519">
        <v>10000</v>
      </c>
      <c r="S1506" s="519">
        <v>10000</v>
      </c>
      <c r="T1506" s="519">
        <v>10000</v>
      </c>
      <c r="U1506" s="519">
        <v>10000</v>
      </c>
      <c r="V1506" s="519">
        <v>10000</v>
      </c>
      <c r="W1506" s="519">
        <v>10000</v>
      </c>
      <c r="X1506" s="519">
        <v>10000</v>
      </c>
      <c r="Y1506" s="519">
        <v>10000</v>
      </c>
      <c r="Z1506" s="519">
        <v>10000</v>
      </c>
      <c r="AA1506" s="519">
        <v>10163.299999999999</v>
      </c>
      <c r="AB1506" s="519">
        <v>11028.2</v>
      </c>
      <c r="AC1506" s="519">
        <v>11893.2</v>
      </c>
      <c r="AD1506" s="519">
        <v>12758.2</v>
      </c>
      <c r="AE1506" s="519">
        <v>13623.1</v>
      </c>
      <c r="AF1506" s="519">
        <v>14488.1</v>
      </c>
      <c r="AG1506" s="519">
        <v>14488.1</v>
      </c>
      <c r="AH1506" s="519">
        <v>14488.1</v>
      </c>
      <c r="AI1506" s="519">
        <v>14488.1</v>
      </c>
      <c r="AJ1506" s="519">
        <v>14488.1</v>
      </c>
      <c r="AK1506" s="519">
        <v>14488.1</v>
      </c>
      <c r="AL1506" s="519">
        <v>14488.1</v>
      </c>
      <c r="AM1506" s="519">
        <v>14488.1</v>
      </c>
      <c r="AN1506" s="519">
        <v>14488.1</v>
      </c>
      <c r="AO1506" s="519">
        <v>14488.1</v>
      </c>
      <c r="AP1506" s="519">
        <v>14488.1</v>
      </c>
      <c r="AQ1506" s="519">
        <v>14488.1</v>
      </c>
      <c r="AR1506" s="519">
        <v>14488.1</v>
      </c>
      <c r="AS1506" s="519">
        <v>14488.1</v>
      </c>
      <c r="AT1506" s="519">
        <v>14488.1</v>
      </c>
      <c r="AU1506" s="519">
        <v>14488.1</v>
      </c>
      <c r="AV1506" s="519">
        <v>0</v>
      </c>
      <c r="AW1506" s="519">
        <v>0</v>
      </c>
      <c r="AX1506" s="519">
        <v>0</v>
      </c>
      <c r="AY1506" s="519">
        <v>0</v>
      </c>
      <c r="AZ1506" s="519">
        <v>0</v>
      </c>
      <c r="BA1506" s="519">
        <v>0</v>
      </c>
      <c r="BB1506" s="519">
        <v>0</v>
      </c>
      <c r="BC1506" s="519">
        <v>0</v>
      </c>
      <c r="BD1506" s="519">
        <v>0</v>
      </c>
      <c r="BE1506" s="519">
        <v>0</v>
      </c>
      <c r="BF1506" s="519">
        <v>0</v>
      </c>
      <c r="BG1506" s="519">
        <v>0</v>
      </c>
      <c r="BH1506" s="519">
        <v>0</v>
      </c>
      <c r="BI1506" s="519">
        <v>0</v>
      </c>
      <c r="BJ1506" s="519">
        <v>0</v>
      </c>
      <c r="BK1506" s="519">
        <v>0</v>
      </c>
      <c r="BL1506" s="519">
        <v>0</v>
      </c>
      <c r="BM1506" s="519">
        <v>0</v>
      </c>
      <c r="BN1506" s="519">
        <v>0</v>
      </c>
      <c r="BO1506" s="519">
        <v>0</v>
      </c>
      <c r="BP1506" s="519">
        <v>0</v>
      </c>
      <c r="BQ1506" s="519">
        <v>0</v>
      </c>
      <c r="BR1506" s="519">
        <v>0</v>
      </c>
      <c r="BS1506" s="519">
        <v>0</v>
      </c>
      <c r="BT1506" s="519">
        <v>0</v>
      </c>
      <c r="BU1506" s="519">
        <v>0</v>
      </c>
      <c r="BV1506" s="519">
        <v>0</v>
      </c>
      <c r="BW1506" s="519">
        <v>0</v>
      </c>
      <c r="BX1506" s="519">
        <v>0</v>
      </c>
      <c r="BY1506" s="519">
        <v>0</v>
      </c>
      <c r="BZ1506" s="519">
        <v>0</v>
      </c>
      <c r="CA1506" s="519">
        <v>0</v>
      </c>
      <c r="CB1506" s="519">
        <v>0</v>
      </c>
      <c r="CC1506" s="519">
        <v>0</v>
      </c>
      <c r="CD1506" s="519">
        <v>0</v>
      </c>
      <c r="CE1506" s="519">
        <v>0</v>
      </c>
      <c r="CF1506" s="519">
        <v>0</v>
      </c>
      <c r="CG1506" s="519">
        <v>0</v>
      </c>
      <c r="CH1506" s="519">
        <v>0</v>
      </c>
      <c r="CI1506" s="519">
        <v>0</v>
      </c>
      <c r="CJ1506" s="519">
        <v>0</v>
      </c>
      <c r="CK1506" s="519">
        <v>0</v>
      </c>
      <c r="CL1506" s="519">
        <v>0</v>
      </c>
      <c r="CM1506" s="519">
        <v>0</v>
      </c>
      <c r="CN1506" s="519">
        <v>0</v>
      </c>
      <c r="CO1506" s="519">
        <v>0</v>
      </c>
      <c r="CP1506" s="519">
        <v>0</v>
      </c>
      <c r="CQ1506" s="519">
        <v>0</v>
      </c>
      <c r="CR1506" s="519">
        <v>0</v>
      </c>
      <c r="CS1506" s="519">
        <v>0</v>
      </c>
      <c r="CT1506" s="519">
        <v>0</v>
      </c>
      <c r="CU1506" s="519">
        <v>0</v>
      </c>
      <c r="CV1506" s="519">
        <v>0</v>
      </c>
      <c r="CW1506" s="519">
        <v>0</v>
      </c>
      <c r="CX1506" s="519">
        <v>0</v>
      </c>
      <c r="CY1506" s="519">
        <v>0</v>
      </c>
      <c r="CZ1506" s="519">
        <v>0</v>
      </c>
      <c r="DA1506" s="519">
        <v>0</v>
      </c>
      <c r="DB1506" s="519">
        <v>0</v>
      </c>
      <c r="DC1506" s="519">
        <v>0</v>
      </c>
      <c r="DD1506" s="519">
        <v>0</v>
      </c>
      <c r="DE1506" s="519">
        <v>0</v>
      </c>
      <c r="DF1506" s="519">
        <v>0</v>
      </c>
      <c r="DG1506" s="519">
        <v>0</v>
      </c>
      <c r="DH1506" s="519">
        <v>0</v>
      </c>
      <c r="DI1506" s="519">
        <v>0</v>
      </c>
      <c r="DJ1506" s="519">
        <v>0</v>
      </c>
      <c r="DK1506" s="519">
        <v>0</v>
      </c>
      <c r="DL1506" s="519">
        <v>0</v>
      </c>
      <c r="DM1506" s="519">
        <v>0</v>
      </c>
      <c r="DN1506" s="519">
        <v>0</v>
      </c>
      <c r="DO1506" s="519">
        <v>0</v>
      </c>
      <c r="DP1506" s="519">
        <v>0</v>
      </c>
      <c r="DQ1506" s="519">
        <v>0</v>
      </c>
      <c r="DR1506" s="519">
        <v>0</v>
      </c>
      <c r="DS1506" s="519">
        <v>0</v>
      </c>
      <c r="DT1506" s="519">
        <v>0</v>
      </c>
      <c r="DU1506" s="519">
        <v>0</v>
      </c>
      <c r="DV1506" s="519">
        <v>0</v>
      </c>
      <c r="DW1506" s="519">
        <v>0</v>
      </c>
      <c r="DX1506" s="519">
        <v>0</v>
      </c>
    </row>
    <row r="1507" spans="2:128" hidden="1">
      <c r="B1507" s="519" t="s">
        <v>1061</v>
      </c>
      <c r="C1507" s="519"/>
      <c r="D1507" s="519"/>
      <c r="E1507" s="519"/>
      <c r="F1507" s="519">
        <v>1</v>
      </c>
      <c r="G1507" s="519"/>
      <c r="H1507" s="519">
        <v>18</v>
      </c>
      <c r="I1507" s="519">
        <v>15</v>
      </c>
      <c r="J1507" s="519" t="str">
        <f t="shared" si="70"/>
        <v>SDN15011815</v>
      </c>
      <c r="K1507" s="519">
        <v>508</v>
      </c>
      <c r="M1507" s="337"/>
      <c r="N1507" s="519" t="s">
        <v>1061</v>
      </c>
      <c r="O1507" s="519" t="s">
        <v>1060</v>
      </c>
      <c r="P1507" s="519">
        <v>53</v>
      </c>
      <c r="Q1507" s="183" t="str">
        <f t="shared" si="69"/>
        <v>SDN150253</v>
      </c>
      <c r="R1507" s="519">
        <v>10000</v>
      </c>
      <c r="S1507" s="519">
        <v>10000</v>
      </c>
      <c r="T1507" s="519">
        <v>10000</v>
      </c>
      <c r="U1507" s="519">
        <v>10000</v>
      </c>
      <c r="V1507" s="519">
        <v>10000</v>
      </c>
      <c r="W1507" s="519">
        <v>10000</v>
      </c>
      <c r="X1507" s="519">
        <v>10000</v>
      </c>
      <c r="Y1507" s="519">
        <v>10000</v>
      </c>
      <c r="Z1507" s="519">
        <v>10000</v>
      </c>
      <c r="AA1507" s="519">
        <v>10661.5</v>
      </c>
      <c r="AB1507" s="519">
        <v>11568.8</v>
      </c>
      <c r="AC1507" s="519">
        <v>12476.2</v>
      </c>
      <c r="AD1507" s="519">
        <v>13383.6</v>
      </c>
      <c r="AE1507" s="519">
        <v>14290.9</v>
      </c>
      <c r="AF1507" s="519">
        <v>15198.3</v>
      </c>
      <c r="AG1507" s="519">
        <v>15198.3</v>
      </c>
      <c r="AH1507" s="519">
        <v>15198.3</v>
      </c>
      <c r="AI1507" s="519">
        <v>15198.3</v>
      </c>
      <c r="AJ1507" s="519">
        <v>15198.3</v>
      </c>
      <c r="AK1507" s="519">
        <v>15198.3</v>
      </c>
      <c r="AL1507" s="519">
        <v>15198.3</v>
      </c>
      <c r="AM1507" s="519">
        <v>15198.3</v>
      </c>
      <c r="AN1507" s="519">
        <v>15198.3</v>
      </c>
      <c r="AO1507" s="519">
        <v>15198.3</v>
      </c>
      <c r="AP1507" s="519">
        <v>15198.3</v>
      </c>
      <c r="AQ1507" s="519">
        <v>15198.3</v>
      </c>
      <c r="AR1507" s="519">
        <v>15198.3</v>
      </c>
      <c r="AS1507" s="519">
        <v>15198.3</v>
      </c>
      <c r="AT1507" s="519">
        <v>15198.3</v>
      </c>
      <c r="AU1507" s="519">
        <v>15198.3</v>
      </c>
      <c r="AV1507" s="519">
        <v>0</v>
      </c>
      <c r="AW1507" s="519">
        <v>0</v>
      </c>
      <c r="AX1507" s="519">
        <v>0</v>
      </c>
      <c r="AY1507" s="519">
        <v>0</v>
      </c>
      <c r="AZ1507" s="519">
        <v>0</v>
      </c>
      <c r="BA1507" s="519">
        <v>0</v>
      </c>
      <c r="BB1507" s="519">
        <v>0</v>
      </c>
      <c r="BC1507" s="519">
        <v>0</v>
      </c>
      <c r="BD1507" s="519">
        <v>0</v>
      </c>
      <c r="BE1507" s="519">
        <v>0</v>
      </c>
      <c r="BF1507" s="519">
        <v>0</v>
      </c>
      <c r="BG1507" s="519">
        <v>0</v>
      </c>
      <c r="BH1507" s="519">
        <v>0</v>
      </c>
      <c r="BI1507" s="519">
        <v>0</v>
      </c>
      <c r="BJ1507" s="519">
        <v>0</v>
      </c>
      <c r="BK1507" s="519">
        <v>0</v>
      </c>
      <c r="BL1507" s="519">
        <v>0</v>
      </c>
      <c r="BM1507" s="519">
        <v>0</v>
      </c>
      <c r="BN1507" s="519">
        <v>0</v>
      </c>
      <c r="BO1507" s="519">
        <v>0</v>
      </c>
      <c r="BP1507" s="519">
        <v>0</v>
      </c>
      <c r="BQ1507" s="519">
        <v>0</v>
      </c>
      <c r="BR1507" s="519">
        <v>0</v>
      </c>
      <c r="BS1507" s="519">
        <v>0</v>
      </c>
      <c r="BT1507" s="519">
        <v>0</v>
      </c>
      <c r="BU1507" s="519">
        <v>0</v>
      </c>
      <c r="BV1507" s="519">
        <v>0</v>
      </c>
      <c r="BW1507" s="519">
        <v>0</v>
      </c>
      <c r="BX1507" s="519">
        <v>0</v>
      </c>
      <c r="BY1507" s="519">
        <v>0</v>
      </c>
      <c r="BZ1507" s="519">
        <v>0</v>
      </c>
      <c r="CA1507" s="519">
        <v>0</v>
      </c>
      <c r="CB1507" s="519">
        <v>0</v>
      </c>
      <c r="CC1507" s="519">
        <v>0</v>
      </c>
      <c r="CD1507" s="519">
        <v>0</v>
      </c>
      <c r="CE1507" s="519">
        <v>0</v>
      </c>
      <c r="CF1507" s="519">
        <v>0</v>
      </c>
      <c r="CG1507" s="519">
        <v>0</v>
      </c>
      <c r="CH1507" s="519">
        <v>0</v>
      </c>
      <c r="CI1507" s="519">
        <v>0</v>
      </c>
      <c r="CJ1507" s="519">
        <v>0</v>
      </c>
      <c r="CK1507" s="519">
        <v>0</v>
      </c>
      <c r="CL1507" s="519">
        <v>0</v>
      </c>
      <c r="CM1507" s="519">
        <v>0</v>
      </c>
      <c r="CN1507" s="519">
        <v>0</v>
      </c>
      <c r="CO1507" s="519">
        <v>0</v>
      </c>
      <c r="CP1507" s="519">
        <v>0</v>
      </c>
      <c r="CQ1507" s="519">
        <v>0</v>
      </c>
      <c r="CR1507" s="519">
        <v>0</v>
      </c>
      <c r="CS1507" s="519">
        <v>0</v>
      </c>
      <c r="CT1507" s="519">
        <v>0</v>
      </c>
      <c r="CU1507" s="519">
        <v>0</v>
      </c>
      <c r="CV1507" s="519">
        <v>0</v>
      </c>
      <c r="CW1507" s="519">
        <v>0</v>
      </c>
      <c r="CX1507" s="519">
        <v>0</v>
      </c>
      <c r="CY1507" s="519">
        <v>0</v>
      </c>
      <c r="CZ1507" s="519">
        <v>0</v>
      </c>
      <c r="DA1507" s="519">
        <v>0</v>
      </c>
      <c r="DB1507" s="519">
        <v>0</v>
      </c>
      <c r="DC1507" s="519">
        <v>0</v>
      </c>
      <c r="DD1507" s="519">
        <v>0</v>
      </c>
      <c r="DE1507" s="519">
        <v>0</v>
      </c>
      <c r="DF1507" s="519">
        <v>0</v>
      </c>
      <c r="DG1507" s="519">
        <v>0</v>
      </c>
      <c r="DH1507" s="519">
        <v>0</v>
      </c>
      <c r="DI1507" s="519">
        <v>0</v>
      </c>
      <c r="DJ1507" s="519">
        <v>0</v>
      </c>
      <c r="DK1507" s="519">
        <v>0</v>
      </c>
      <c r="DL1507" s="519">
        <v>0</v>
      </c>
      <c r="DM1507" s="519">
        <v>0</v>
      </c>
      <c r="DN1507" s="519">
        <v>0</v>
      </c>
      <c r="DO1507" s="519">
        <v>0</v>
      </c>
      <c r="DP1507" s="519">
        <v>0</v>
      </c>
      <c r="DQ1507" s="519">
        <v>0</v>
      </c>
      <c r="DR1507" s="519">
        <v>0</v>
      </c>
      <c r="DS1507" s="519">
        <v>0</v>
      </c>
      <c r="DT1507" s="519">
        <v>0</v>
      </c>
      <c r="DU1507" s="519">
        <v>0</v>
      </c>
      <c r="DV1507" s="519">
        <v>0</v>
      </c>
      <c r="DW1507" s="519">
        <v>0</v>
      </c>
      <c r="DX1507" s="519">
        <v>0</v>
      </c>
    </row>
    <row r="1508" spans="2:128" hidden="1">
      <c r="B1508" s="519" t="s">
        <v>1061</v>
      </c>
      <c r="C1508" s="519"/>
      <c r="D1508" s="519"/>
      <c r="E1508" s="519"/>
      <c r="F1508" s="519">
        <v>1</v>
      </c>
      <c r="G1508" s="519"/>
      <c r="H1508" s="519">
        <v>19</v>
      </c>
      <c r="I1508" s="519">
        <v>1</v>
      </c>
      <c r="J1508" s="519" t="str">
        <f t="shared" si="70"/>
        <v>SDN15011901</v>
      </c>
      <c r="K1508" s="519">
        <v>635</v>
      </c>
      <c r="M1508" s="337"/>
      <c r="N1508" s="519" t="s">
        <v>1061</v>
      </c>
      <c r="O1508" s="519" t="s">
        <v>1060</v>
      </c>
      <c r="P1508" s="519">
        <v>54</v>
      </c>
      <c r="Q1508" s="183" t="str">
        <f t="shared" si="69"/>
        <v>SDN150254</v>
      </c>
      <c r="R1508" s="519">
        <v>10000</v>
      </c>
      <c r="S1508" s="519">
        <v>10000</v>
      </c>
      <c r="T1508" s="519">
        <v>10000</v>
      </c>
      <c r="U1508" s="519">
        <v>10000</v>
      </c>
      <c r="V1508" s="519">
        <v>10000</v>
      </c>
      <c r="W1508" s="519">
        <v>10000</v>
      </c>
      <c r="X1508" s="519">
        <v>10000</v>
      </c>
      <c r="Y1508" s="519">
        <v>10000</v>
      </c>
      <c r="Z1508" s="519">
        <v>10164.299999999999</v>
      </c>
      <c r="AA1508" s="519">
        <v>11109.9</v>
      </c>
      <c r="AB1508" s="519">
        <v>12055.4</v>
      </c>
      <c r="AC1508" s="519">
        <v>13000.9</v>
      </c>
      <c r="AD1508" s="519">
        <v>13946.4</v>
      </c>
      <c r="AE1508" s="519">
        <v>14891.9</v>
      </c>
      <c r="AF1508" s="519">
        <v>15837.5</v>
      </c>
      <c r="AG1508" s="519">
        <v>15837.5</v>
      </c>
      <c r="AH1508" s="519">
        <v>15837.5</v>
      </c>
      <c r="AI1508" s="519">
        <v>15837.5</v>
      </c>
      <c r="AJ1508" s="519">
        <v>15837.5</v>
      </c>
      <c r="AK1508" s="519">
        <v>15837.5</v>
      </c>
      <c r="AL1508" s="519">
        <v>15837.5</v>
      </c>
      <c r="AM1508" s="519">
        <v>15837.5</v>
      </c>
      <c r="AN1508" s="519">
        <v>15837.5</v>
      </c>
      <c r="AO1508" s="519">
        <v>15837.5</v>
      </c>
      <c r="AP1508" s="519">
        <v>15837.5</v>
      </c>
      <c r="AQ1508" s="519">
        <v>15837.5</v>
      </c>
      <c r="AR1508" s="519">
        <v>15837.5</v>
      </c>
      <c r="AS1508" s="519">
        <v>15837.5</v>
      </c>
      <c r="AT1508" s="519">
        <v>15837.5</v>
      </c>
      <c r="AU1508" s="519">
        <v>15837.5</v>
      </c>
      <c r="AV1508" s="519">
        <v>0</v>
      </c>
      <c r="AW1508" s="519">
        <v>0</v>
      </c>
      <c r="AX1508" s="519">
        <v>0</v>
      </c>
      <c r="AY1508" s="519">
        <v>0</v>
      </c>
      <c r="AZ1508" s="519">
        <v>0</v>
      </c>
      <c r="BA1508" s="519">
        <v>0</v>
      </c>
      <c r="BB1508" s="519">
        <v>0</v>
      </c>
      <c r="BC1508" s="519">
        <v>0</v>
      </c>
      <c r="BD1508" s="519">
        <v>0</v>
      </c>
      <c r="BE1508" s="519">
        <v>0</v>
      </c>
      <c r="BF1508" s="519">
        <v>0</v>
      </c>
      <c r="BG1508" s="519">
        <v>0</v>
      </c>
      <c r="BH1508" s="519">
        <v>0</v>
      </c>
      <c r="BI1508" s="519">
        <v>0</v>
      </c>
      <c r="BJ1508" s="519">
        <v>0</v>
      </c>
      <c r="BK1508" s="519">
        <v>0</v>
      </c>
      <c r="BL1508" s="519">
        <v>0</v>
      </c>
      <c r="BM1508" s="519">
        <v>0</v>
      </c>
      <c r="BN1508" s="519">
        <v>0</v>
      </c>
      <c r="BO1508" s="519">
        <v>0</v>
      </c>
      <c r="BP1508" s="519">
        <v>0</v>
      </c>
      <c r="BQ1508" s="519">
        <v>0</v>
      </c>
      <c r="BR1508" s="519">
        <v>0</v>
      </c>
      <c r="BS1508" s="519">
        <v>0</v>
      </c>
      <c r="BT1508" s="519">
        <v>0</v>
      </c>
      <c r="BU1508" s="519">
        <v>0</v>
      </c>
      <c r="BV1508" s="519">
        <v>0</v>
      </c>
      <c r="BW1508" s="519">
        <v>0</v>
      </c>
      <c r="BX1508" s="519">
        <v>0</v>
      </c>
      <c r="BY1508" s="519">
        <v>0</v>
      </c>
      <c r="BZ1508" s="519">
        <v>0</v>
      </c>
      <c r="CA1508" s="519">
        <v>0</v>
      </c>
      <c r="CB1508" s="519">
        <v>0</v>
      </c>
      <c r="CC1508" s="519">
        <v>0</v>
      </c>
      <c r="CD1508" s="519">
        <v>0</v>
      </c>
      <c r="CE1508" s="519">
        <v>0</v>
      </c>
      <c r="CF1508" s="519">
        <v>0</v>
      </c>
      <c r="CG1508" s="519">
        <v>0</v>
      </c>
      <c r="CH1508" s="519">
        <v>0</v>
      </c>
      <c r="CI1508" s="519">
        <v>0</v>
      </c>
      <c r="CJ1508" s="519">
        <v>0</v>
      </c>
      <c r="CK1508" s="519">
        <v>0</v>
      </c>
      <c r="CL1508" s="519">
        <v>0</v>
      </c>
      <c r="CM1508" s="519">
        <v>0</v>
      </c>
      <c r="CN1508" s="519">
        <v>0</v>
      </c>
      <c r="CO1508" s="519">
        <v>0</v>
      </c>
      <c r="CP1508" s="519">
        <v>0</v>
      </c>
      <c r="CQ1508" s="519">
        <v>0</v>
      </c>
      <c r="CR1508" s="519">
        <v>0</v>
      </c>
      <c r="CS1508" s="519">
        <v>0</v>
      </c>
      <c r="CT1508" s="519">
        <v>0</v>
      </c>
      <c r="CU1508" s="519">
        <v>0</v>
      </c>
      <c r="CV1508" s="519">
        <v>0</v>
      </c>
      <c r="CW1508" s="519">
        <v>0</v>
      </c>
      <c r="CX1508" s="519">
        <v>0</v>
      </c>
      <c r="CY1508" s="519">
        <v>0</v>
      </c>
      <c r="CZ1508" s="519">
        <v>0</v>
      </c>
      <c r="DA1508" s="519">
        <v>0</v>
      </c>
      <c r="DB1508" s="519">
        <v>0</v>
      </c>
      <c r="DC1508" s="519">
        <v>0</v>
      </c>
      <c r="DD1508" s="519">
        <v>0</v>
      </c>
      <c r="DE1508" s="519">
        <v>0</v>
      </c>
      <c r="DF1508" s="519">
        <v>0</v>
      </c>
      <c r="DG1508" s="519">
        <v>0</v>
      </c>
      <c r="DH1508" s="519">
        <v>0</v>
      </c>
      <c r="DI1508" s="519">
        <v>0</v>
      </c>
      <c r="DJ1508" s="519">
        <v>0</v>
      </c>
      <c r="DK1508" s="519">
        <v>0</v>
      </c>
      <c r="DL1508" s="519">
        <v>0</v>
      </c>
      <c r="DM1508" s="519">
        <v>0</v>
      </c>
      <c r="DN1508" s="519">
        <v>0</v>
      </c>
      <c r="DO1508" s="519">
        <v>0</v>
      </c>
      <c r="DP1508" s="519">
        <v>0</v>
      </c>
      <c r="DQ1508" s="519">
        <v>0</v>
      </c>
      <c r="DR1508" s="519">
        <v>0</v>
      </c>
      <c r="DS1508" s="519">
        <v>0</v>
      </c>
      <c r="DT1508" s="519">
        <v>0</v>
      </c>
      <c r="DU1508" s="519">
        <v>0</v>
      </c>
      <c r="DV1508" s="519">
        <v>0</v>
      </c>
      <c r="DW1508" s="519">
        <v>0</v>
      </c>
      <c r="DX1508" s="519">
        <v>0</v>
      </c>
    </row>
    <row r="1509" spans="2:128" hidden="1">
      <c r="B1509" s="519" t="s">
        <v>1061</v>
      </c>
      <c r="C1509" s="519"/>
      <c r="D1509" s="519"/>
      <c r="E1509" s="519"/>
      <c r="F1509" s="519">
        <v>1</v>
      </c>
      <c r="G1509" s="519"/>
      <c r="H1509" s="519">
        <v>19</v>
      </c>
      <c r="I1509" s="519">
        <v>2</v>
      </c>
      <c r="J1509" s="519" t="str">
        <f t="shared" si="70"/>
        <v>SDN15011902</v>
      </c>
      <c r="K1509" s="519">
        <v>635</v>
      </c>
      <c r="M1509" s="337"/>
      <c r="N1509" s="519" t="s">
        <v>1061</v>
      </c>
      <c r="O1509" s="519" t="s">
        <v>1060</v>
      </c>
      <c r="P1509" s="519">
        <v>55</v>
      </c>
      <c r="Q1509" s="183" t="str">
        <f t="shared" si="69"/>
        <v>SDN150255</v>
      </c>
      <c r="R1509" s="519">
        <v>10000</v>
      </c>
      <c r="S1509" s="519">
        <v>10000</v>
      </c>
      <c r="T1509" s="519">
        <v>10000</v>
      </c>
      <c r="U1509" s="519">
        <v>10000</v>
      </c>
      <c r="V1509" s="519">
        <v>10000</v>
      </c>
      <c r="W1509" s="519">
        <v>10000</v>
      </c>
      <c r="X1509" s="519">
        <v>10000</v>
      </c>
      <c r="Y1509" s="519">
        <v>10000</v>
      </c>
      <c r="Z1509" s="519">
        <v>10574.6</v>
      </c>
      <c r="AA1509" s="519">
        <v>11558.2</v>
      </c>
      <c r="AB1509" s="519">
        <v>12541.9</v>
      </c>
      <c r="AC1509" s="519">
        <v>13525.6</v>
      </c>
      <c r="AD1509" s="519">
        <v>14509.3</v>
      </c>
      <c r="AE1509" s="519">
        <v>15493</v>
      </c>
      <c r="AF1509" s="519">
        <v>16476.599999999999</v>
      </c>
      <c r="AG1509" s="519">
        <v>16476.599999999999</v>
      </c>
      <c r="AH1509" s="519">
        <v>16476.599999999999</v>
      </c>
      <c r="AI1509" s="519">
        <v>16476.599999999999</v>
      </c>
      <c r="AJ1509" s="519">
        <v>16476.599999999999</v>
      </c>
      <c r="AK1509" s="519">
        <v>16476.599999999999</v>
      </c>
      <c r="AL1509" s="519">
        <v>16476.599999999999</v>
      </c>
      <c r="AM1509" s="519">
        <v>16476.599999999999</v>
      </c>
      <c r="AN1509" s="519">
        <v>16476.599999999999</v>
      </c>
      <c r="AO1509" s="519">
        <v>16476.599999999999</v>
      </c>
      <c r="AP1509" s="519">
        <v>16476.599999999999</v>
      </c>
      <c r="AQ1509" s="519">
        <v>16476.599999999999</v>
      </c>
      <c r="AR1509" s="519">
        <v>16476.599999999999</v>
      </c>
      <c r="AS1509" s="519">
        <v>16476.599999999999</v>
      </c>
      <c r="AT1509" s="519">
        <v>16476.599999999999</v>
      </c>
      <c r="AU1509" s="519">
        <v>16476.599999999999</v>
      </c>
      <c r="AV1509" s="519">
        <v>0</v>
      </c>
      <c r="AW1509" s="519">
        <v>0</v>
      </c>
      <c r="AX1509" s="519">
        <v>0</v>
      </c>
      <c r="AY1509" s="519">
        <v>0</v>
      </c>
      <c r="AZ1509" s="519">
        <v>0</v>
      </c>
      <c r="BA1509" s="519">
        <v>0</v>
      </c>
      <c r="BB1509" s="519">
        <v>0</v>
      </c>
      <c r="BC1509" s="519">
        <v>0</v>
      </c>
      <c r="BD1509" s="519">
        <v>0</v>
      </c>
      <c r="BE1509" s="519">
        <v>0</v>
      </c>
      <c r="BF1509" s="519">
        <v>0</v>
      </c>
      <c r="BG1509" s="519">
        <v>0</v>
      </c>
      <c r="BH1509" s="519">
        <v>0</v>
      </c>
      <c r="BI1509" s="519">
        <v>0</v>
      </c>
      <c r="BJ1509" s="519">
        <v>0</v>
      </c>
      <c r="BK1509" s="519">
        <v>0</v>
      </c>
      <c r="BL1509" s="519">
        <v>0</v>
      </c>
      <c r="BM1509" s="519">
        <v>0</v>
      </c>
      <c r="BN1509" s="519">
        <v>0</v>
      </c>
      <c r="BO1509" s="519">
        <v>0</v>
      </c>
      <c r="BP1509" s="519">
        <v>0</v>
      </c>
      <c r="BQ1509" s="519">
        <v>0</v>
      </c>
      <c r="BR1509" s="519">
        <v>0</v>
      </c>
      <c r="BS1509" s="519">
        <v>0</v>
      </c>
      <c r="BT1509" s="519">
        <v>0</v>
      </c>
      <c r="BU1509" s="519">
        <v>0</v>
      </c>
      <c r="BV1509" s="519">
        <v>0</v>
      </c>
      <c r="BW1509" s="519">
        <v>0</v>
      </c>
      <c r="BX1509" s="519">
        <v>0</v>
      </c>
      <c r="BY1509" s="519">
        <v>0</v>
      </c>
      <c r="BZ1509" s="519">
        <v>0</v>
      </c>
      <c r="CA1509" s="519">
        <v>0</v>
      </c>
      <c r="CB1509" s="519">
        <v>0</v>
      </c>
      <c r="CC1509" s="519">
        <v>0</v>
      </c>
      <c r="CD1509" s="519">
        <v>0</v>
      </c>
      <c r="CE1509" s="519">
        <v>0</v>
      </c>
      <c r="CF1509" s="519">
        <v>0</v>
      </c>
      <c r="CG1509" s="519">
        <v>0</v>
      </c>
      <c r="CH1509" s="519">
        <v>0</v>
      </c>
      <c r="CI1509" s="519">
        <v>0</v>
      </c>
      <c r="CJ1509" s="519">
        <v>0</v>
      </c>
      <c r="CK1509" s="519">
        <v>0</v>
      </c>
      <c r="CL1509" s="519">
        <v>0</v>
      </c>
      <c r="CM1509" s="519">
        <v>0</v>
      </c>
      <c r="CN1509" s="519">
        <v>0</v>
      </c>
      <c r="CO1509" s="519">
        <v>0</v>
      </c>
      <c r="CP1509" s="519">
        <v>0</v>
      </c>
      <c r="CQ1509" s="519">
        <v>0</v>
      </c>
      <c r="CR1509" s="519">
        <v>0</v>
      </c>
      <c r="CS1509" s="519">
        <v>0</v>
      </c>
      <c r="CT1509" s="519">
        <v>0</v>
      </c>
      <c r="CU1509" s="519">
        <v>0</v>
      </c>
      <c r="CV1509" s="519">
        <v>0</v>
      </c>
      <c r="CW1509" s="519">
        <v>0</v>
      </c>
      <c r="CX1509" s="519">
        <v>0</v>
      </c>
      <c r="CY1509" s="519">
        <v>0</v>
      </c>
      <c r="CZ1509" s="519">
        <v>0</v>
      </c>
      <c r="DA1509" s="519">
        <v>0</v>
      </c>
      <c r="DB1509" s="519">
        <v>0</v>
      </c>
      <c r="DC1509" s="519">
        <v>0</v>
      </c>
      <c r="DD1509" s="519">
        <v>0</v>
      </c>
      <c r="DE1509" s="519">
        <v>0</v>
      </c>
      <c r="DF1509" s="519">
        <v>0</v>
      </c>
      <c r="DG1509" s="519">
        <v>0</v>
      </c>
      <c r="DH1509" s="519">
        <v>0</v>
      </c>
      <c r="DI1509" s="519">
        <v>0</v>
      </c>
      <c r="DJ1509" s="519">
        <v>0</v>
      </c>
      <c r="DK1509" s="519">
        <v>0</v>
      </c>
      <c r="DL1509" s="519">
        <v>0</v>
      </c>
      <c r="DM1509" s="519">
        <v>0</v>
      </c>
      <c r="DN1509" s="519">
        <v>0</v>
      </c>
      <c r="DO1509" s="519">
        <v>0</v>
      </c>
      <c r="DP1509" s="519">
        <v>0</v>
      </c>
      <c r="DQ1509" s="519">
        <v>0</v>
      </c>
      <c r="DR1509" s="519">
        <v>0</v>
      </c>
      <c r="DS1509" s="519">
        <v>0</v>
      </c>
      <c r="DT1509" s="519">
        <v>0</v>
      </c>
      <c r="DU1509" s="519">
        <v>0</v>
      </c>
      <c r="DV1509" s="519">
        <v>0</v>
      </c>
      <c r="DW1509" s="519">
        <v>0</v>
      </c>
      <c r="DX1509" s="519">
        <v>0</v>
      </c>
    </row>
    <row r="1510" spans="2:128" hidden="1">
      <c r="B1510" s="519" t="s">
        <v>1061</v>
      </c>
      <c r="C1510" s="519"/>
      <c r="D1510" s="519"/>
      <c r="E1510" s="519"/>
      <c r="F1510" s="519">
        <v>1</v>
      </c>
      <c r="G1510" s="519"/>
      <c r="H1510" s="519">
        <v>19</v>
      </c>
      <c r="I1510" s="519">
        <v>3</v>
      </c>
      <c r="J1510" s="519" t="str">
        <f t="shared" si="70"/>
        <v>SDN15011903</v>
      </c>
      <c r="K1510" s="519">
        <v>635</v>
      </c>
      <c r="M1510" s="337"/>
      <c r="N1510" s="519" t="s">
        <v>1062</v>
      </c>
      <c r="O1510" s="519" t="s">
        <v>1059</v>
      </c>
      <c r="P1510" s="519">
        <v>0</v>
      </c>
      <c r="Q1510" s="183" t="str">
        <f t="shared" si="69"/>
        <v>SDN200100</v>
      </c>
      <c r="R1510" s="519">
        <v>10000</v>
      </c>
      <c r="S1510" s="519">
        <v>10000</v>
      </c>
      <c r="T1510" s="519">
        <v>10000</v>
      </c>
      <c r="U1510" s="519">
        <v>10000</v>
      </c>
      <c r="V1510" s="519">
        <v>10000</v>
      </c>
      <c r="W1510" s="519">
        <v>10000</v>
      </c>
      <c r="X1510" s="519">
        <v>10000</v>
      </c>
      <c r="Y1510" s="519">
        <v>10000</v>
      </c>
      <c r="Z1510" s="519">
        <v>10000</v>
      </c>
      <c r="AA1510" s="519">
        <v>10000</v>
      </c>
      <c r="AB1510" s="519">
        <v>10000</v>
      </c>
      <c r="AC1510" s="519">
        <v>10000</v>
      </c>
      <c r="AD1510" s="519">
        <v>10000</v>
      </c>
      <c r="AE1510" s="519">
        <v>10000</v>
      </c>
      <c r="AF1510" s="519">
        <v>10000</v>
      </c>
      <c r="AG1510" s="519">
        <v>10000</v>
      </c>
      <c r="AH1510" s="519">
        <v>10000</v>
      </c>
      <c r="AI1510" s="519">
        <v>10000</v>
      </c>
      <c r="AJ1510" s="519">
        <v>10000</v>
      </c>
      <c r="AK1510" s="519">
        <v>10000</v>
      </c>
      <c r="AL1510" s="519">
        <v>10000</v>
      </c>
      <c r="AM1510" s="519">
        <v>10000</v>
      </c>
      <c r="AN1510" s="519">
        <v>10000</v>
      </c>
      <c r="AO1510" s="519">
        <v>10000</v>
      </c>
      <c r="AP1510" s="519">
        <v>10000</v>
      </c>
      <c r="AQ1510" s="519">
        <v>10000</v>
      </c>
      <c r="AR1510" s="519">
        <v>10000</v>
      </c>
      <c r="AS1510" s="519">
        <v>10000</v>
      </c>
      <c r="AT1510" s="519">
        <v>10000</v>
      </c>
      <c r="AU1510" s="519">
        <v>10000</v>
      </c>
      <c r="AV1510" s="519">
        <v>10000</v>
      </c>
      <c r="AW1510" s="519">
        <v>10000</v>
      </c>
      <c r="AX1510" s="519">
        <v>10000</v>
      </c>
      <c r="AY1510" s="519">
        <v>10000</v>
      </c>
      <c r="AZ1510" s="519">
        <v>10000</v>
      </c>
      <c r="BA1510" s="519">
        <v>0</v>
      </c>
      <c r="BB1510" s="519">
        <v>0</v>
      </c>
      <c r="BC1510" s="519">
        <v>0</v>
      </c>
      <c r="BD1510" s="519">
        <v>0</v>
      </c>
      <c r="BE1510" s="519">
        <v>0</v>
      </c>
      <c r="BF1510" s="519">
        <v>0</v>
      </c>
      <c r="BG1510" s="519">
        <v>0</v>
      </c>
      <c r="BH1510" s="519">
        <v>0</v>
      </c>
      <c r="BI1510" s="519">
        <v>0</v>
      </c>
      <c r="BJ1510" s="519">
        <v>0</v>
      </c>
      <c r="BK1510" s="519">
        <v>0</v>
      </c>
      <c r="BL1510" s="519">
        <v>0</v>
      </c>
      <c r="BM1510" s="519">
        <v>0</v>
      </c>
      <c r="BN1510" s="519">
        <v>0</v>
      </c>
      <c r="BO1510" s="519">
        <v>0</v>
      </c>
      <c r="BP1510" s="519">
        <v>0</v>
      </c>
      <c r="BQ1510" s="519">
        <v>0</v>
      </c>
      <c r="BR1510" s="519">
        <v>0</v>
      </c>
      <c r="BS1510" s="519">
        <v>0</v>
      </c>
      <c r="BT1510" s="519">
        <v>0</v>
      </c>
      <c r="BU1510" s="519">
        <v>0</v>
      </c>
      <c r="BV1510" s="519">
        <v>0</v>
      </c>
      <c r="BW1510" s="519">
        <v>0</v>
      </c>
      <c r="BX1510" s="519">
        <v>0</v>
      </c>
      <c r="BY1510" s="519">
        <v>0</v>
      </c>
      <c r="BZ1510" s="519">
        <v>0</v>
      </c>
      <c r="CA1510" s="519">
        <v>0</v>
      </c>
      <c r="CB1510" s="519">
        <v>0</v>
      </c>
      <c r="CC1510" s="519">
        <v>0</v>
      </c>
      <c r="CD1510" s="519">
        <v>0</v>
      </c>
      <c r="CE1510" s="519">
        <v>0</v>
      </c>
      <c r="CF1510" s="519">
        <v>0</v>
      </c>
      <c r="CG1510" s="519">
        <v>0</v>
      </c>
      <c r="CH1510" s="519">
        <v>0</v>
      </c>
      <c r="CI1510" s="519">
        <v>0</v>
      </c>
      <c r="CJ1510" s="519">
        <v>0</v>
      </c>
      <c r="CK1510" s="519">
        <v>0</v>
      </c>
      <c r="CL1510" s="519">
        <v>0</v>
      </c>
      <c r="CM1510" s="519">
        <v>0</v>
      </c>
      <c r="CN1510" s="519">
        <v>0</v>
      </c>
      <c r="CO1510" s="519">
        <v>0</v>
      </c>
      <c r="CP1510" s="519">
        <v>0</v>
      </c>
      <c r="CQ1510" s="519">
        <v>0</v>
      </c>
      <c r="CR1510" s="519">
        <v>0</v>
      </c>
      <c r="CS1510" s="519">
        <v>0</v>
      </c>
      <c r="CT1510" s="519">
        <v>0</v>
      </c>
      <c r="CU1510" s="519">
        <v>0</v>
      </c>
      <c r="CV1510" s="519">
        <v>0</v>
      </c>
      <c r="CW1510" s="519">
        <v>0</v>
      </c>
      <c r="CX1510" s="519">
        <v>0</v>
      </c>
      <c r="CY1510" s="519">
        <v>0</v>
      </c>
      <c r="CZ1510" s="519">
        <v>0</v>
      </c>
      <c r="DA1510" s="519">
        <v>0</v>
      </c>
      <c r="DB1510" s="519">
        <v>0</v>
      </c>
      <c r="DC1510" s="519">
        <v>0</v>
      </c>
      <c r="DD1510" s="519">
        <v>0</v>
      </c>
      <c r="DE1510" s="519">
        <v>0</v>
      </c>
      <c r="DF1510" s="519">
        <v>0</v>
      </c>
      <c r="DG1510" s="519">
        <v>0</v>
      </c>
      <c r="DH1510" s="519">
        <v>0</v>
      </c>
      <c r="DI1510" s="519">
        <v>0</v>
      </c>
      <c r="DJ1510" s="519">
        <v>0</v>
      </c>
      <c r="DK1510" s="519">
        <v>0</v>
      </c>
      <c r="DL1510" s="519">
        <v>0</v>
      </c>
      <c r="DM1510" s="519">
        <v>0</v>
      </c>
      <c r="DN1510" s="519">
        <v>0</v>
      </c>
      <c r="DO1510" s="519">
        <v>0</v>
      </c>
      <c r="DP1510" s="519">
        <v>0</v>
      </c>
      <c r="DQ1510" s="519">
        <v>0</v>
      </c>
      <c r="DR1510" s="519">
        <v>0</v>
      </c>
      <c r="DS1510" s="519">
        <v>0</v>
      </c>
      <c r="DT1510" s="519">
        <v>0</v>
      </c>
      <c r="DU1510" s="519">
        <v>0</v>
      </c>
      <c r="DV1510" s="519">
        <v>0</v>
      </c>
      <c r="DW1510" s="519">
        <v>0</v>
      </c>
      <c r="DX1510" s="519">
        <v>0</v>
      </c>
    </row>
    <row r="1511" spans="2:128" hidden="1">
      <c r="B1511" s="519" t="s">
        <v>1061</v>
      </c>
      <c r="C1511" s="519"/>
      <c r="D1511" s="519"/>
      <c r="E1511" s="519"/>
      <c r="F1511" s="519">
        <v>1</v>
      </c>
      <c r="G1511" s="519"/>
      <c r="H1511" s="519">
        <v>19</v>
      </c>
      <c r="I1511" s="519">
        <v>4</v>
      </c>
      <c r="J1511" s="519" t="str">
        <f t="shared" si="70"/>
        <v>SDN15011904</v>
      </c>
      <c r="K1511" s="519">
        <v>635</v>
      </c>
      <c r="M1511" s="337"/>
      <c r="N1511" s="519" t="s">
        <v>1062</v>
      </c>
      <c r="O1511" s="519" t="s">
        <v>1059</v>
      </c>
      <c r="P1511" s="519">
        <v>1</v>
      </c>
      <c r="Q1511" s="183" t="str">
        <f t="shared" si="69"/>
        <v>SDN200101</v>
      </c>
      <c r="R1511" s="519">
        <v>10000</v>
      </c>
      <c r="S1511" s="519">
        <v>10000</v>
      </c>
      <c r="T1511" s="519">
        <v>10000</v>
      </c>
      <c r="U1511" s="519">
        <v>10000</v>
      </c>
      <c r="V1511" s="519">
        <v>10000</v>
      </c>
      <c r="W1511" s="519">
        <v>10000</v>
      </c>
      <c r="X1511" s="519">
        <v>10000</v>
      </c>
      <c r="Y1511" s="519">
        <v>10000</v>
      </c>
      <c r="Z1511" s="519">
        <v>10000</v>
      </c>
      <c r="AA1511" s="519">
        <v>10000</v>
      </c>
      <c r="AB1511" s="519">
        <v>10000</v>
      </c>
      <c r="AC1511" s="519">
        <v>10000</v>
      </c>
      <c r="AD1511" s="519">
        <v>10000</v>
      </c>
      <c r="AE1511" s="519">
        <v>10000</v>
      </c>
      <c r="AF1511" s="519">
        <v>10000</v>
      </c>
      <c r="AG1511" s="519">
        <v>10000</v>
      </c>
      <c r="AH1511" s="519">
        <v>10000</v>
      </c>
      <c r="AI1511" s="519">
        <v>10000</v>
      </c>
      <c r="AJ1511" s="519">
        <v>10000</v>
      </c>
      <c r="AK1511" s="519">
        <v>10000</v>
      </c>
      <c r="AL1511" s="519">
        <v>10000</v>
      </c>
      <c r="AM1511" s="519">
        <v>10000</v>
      </c>
      <c r="AN1511" s="519">
        <v>10000</v>
      </c>
      <c r="AO1511" s="519">
        <v>10000</v>
      </c>
      <c r="AP1511" s="519">
        <v>10000</v>
      </c>
      <c r="AQ1511" s="519">
        <v>10000</v>
      </c>
      <c r="AR1511" s="519">
        <v>10000</v>
      </c>
      <c r="AS1511" s="519">
        <v>10000</v>
      </c>
      <c r="AT1511" s="519">
        <v>10000</v>
      </c>
      <c r="AU1511" s="519">
        <v>10000</v>
      </c>
      <c r="AV1511" s="519">
        <v>10000</v>
      </c>
      <c r="AW1511" s="519">
        <v>10000</v>
      </c>
      <c r="AX1511" s="519">
        <v>10000</v>
      </c>
      <c r="AY1511" s="519">
        <v>10000</v>
      </c>
      <c r="AZ1511" s="519">
        <v>10000</v>
      </c>
      <c r="BA1511" s="519">
        <v>0</v>
      </c>
      <c r="BB1511" s="519">
        <v>0</v>
      </c>
      <c r="BC1511" s="519">
        <v>0</v>
      </c>
      <c r="BD1511" s="519">
        <v>0</v>
      </c>
      <c r="BE1511" s="519">
        <v>0</v>
      </c>
      <c r="BF1511" s="519">
        <v>0</v>
      </c>
      <c r="BG1511" s="519">
        <v>0</v>
      </c>
      <c r="BH1511" s="519">
        <v>0</v>
      </c>
      <c r="BI1511" s="519">
        <v>0</v>
      </c>
      <c r="BJ1511" s="519">
        <v>0</v>
      </c>
      <c r="BK1511" s="519">
        <v>0</v>
      </c>
      <c r="BL1511" s="519">
        <v>0</v>
      </c>
      <c r="BM1511" s="519">
        <v>0</v>
      </c>
      <c r="BN1511" s="519">
        <v>0</v>
      </c>
      <c r="BO1511" s="519">
        <v>0</v>
      </c>
      <c r="BP1511" s="519">
        <v>0</v>
      </c>
      <c r="BQ1511" s="519">
        <v>0</v>
      </c>
      <c r="BR1511" s="519">
        <v>0</v>
      </c>
      <c r="BS1511" s="519">
        <v>0</v>
      </c>
      <c r="BT1511" s="519">
        <v>0</v>
      </c>
      <c r="BU1511" s="519">
        <v>0</v>
      </c>
      <c r="BV1511" s="519">
        <v>0</v>
      </c>
      <c r="BW1511" s="519">
        <v>0</v>
      </c>
      <c r="BX1511" s="519">
        <v>0</v>
      </c>
      <c r="BY1511" s="519">
        <v>0</v>
      </c>
      <c r="BZ1511" s="519">
        <v>0</v>
      </c>
      <c r="CA1511" s="519">
        <v>0</v>
      </c>
      <c r="CB1511" s="519">
        <v>0</v>
      </c>
      <c r="CC1511" s="519">
        <v>0</v>
      </c>
      <c r="CD1511" s="519">
        <v>0</v>
      </c>
      <c r="CE1511" s="519">
        <v>0</v>
      </c>
      <c r="CF1511" s="519">
        <v>0</v>
      </c>
      <c r="CG1511" s="519">
        <v>0</v>
      </c>
      <c r="CH1511" s="519">
        <v>0</v>
      </c>
      <c r="CI1511" s="519">
        <v>0</v>
      </c>
      <c r="CJ1511" s="519">
        <v>0</v>
      </c>
      <c r="CK1511" s="519">
        <v>0</v>
      </c>
      <c r="CL1511" s="519">
        <v>0</v>
      </c>
      <c r="CM1511" s="519">
        <v>0</v>
      </c>
      <c r="CN1511" s="519">
        <v>0</v>
      </c>
      <c r="CO1511" s="519">
        <v>0</v>
      </c>
      <c r="CP1511" s="519">
        <v>0</v>
      </c>
      <c r="CQ1511" s="519">
        <v>0</v>
      </c>
      <c r="CR1511" s="519">
        <v>0</v>
      </c>
      <c r="CS1511" s="519">
        <v>0</v>
      </c>
      <c r="CT1511" s="519">
        <v>0</v>
      </c>
      <c r="CU1511" s="519">
        <v>0</v>
      </c>
      <c r="CV1511" s="519">
        <v>0</v>
      </c>
      <c r="CW1511" s="519">
        <v>0</v>
      </c>
      <c r="CX1511" s="519">
        <v>0</v>
      </c>
      <c r="CY1511" s="519">
        <v>0</v>
      </c>
      <c r="CZ1511" s="519">
        <v>0</v>
      </c>
      <c r="DA1511" s="519">
        <v>0</v>
      </c>
      <c r="DB1511" s="519">
        <v>0</v>
      </c>
      <c r="DC1511" s="519">
        <v>0</v>
      </c>
      <c r="DD1511" s="519">
        <v>0</v>
      </c>
      <c r="DE1511" s="519">
        <v>0</v>
      </c>
      <c r="DF1511" s="519">
        <v>0</v>
      </c>
      <c r="DG1511" s="519">
        <v>0</v>
      </c>
      <c r="DH1511" s="519">
        <v>0</v>
      </c>
      <c r="DI1511" s="519">
        <v>0</v>
      </c>
      <c r="DJ1511" s="519">
        <v>0</v>
      </c>
      <c r="DK1511" s="519">
        <v>0</v>
      </c>
      <c r="DL1511" s="519">
        <v>0</v>
      </c>
      <c r="DM1511" s="519">
        <v>0</v>
      </c>
      <c r="DN1511" s="519">
        <v>0</v>
      </c>
      <c r="DO1511" s="519">
        <v>0</v>
      </c>
      <c r="DP1511" s="519">
        <v>0</v>
      </c>
      <c r="DQ1511" s="519">
        <v>0</v>
      </c>
      <c r="DR1511" s="519">
        <v>0</v>
      </c>
      <c r="DS1511" s="519">
        <v>0</v>
      </c>
      <c r="DT1511" s="519">
        <v>0</v>
      </c>
      <c r="DU1511" s="519">
        <v>0</v>
      </c>
      <c r="DV1511" s="519">
        <v>0</v>
      </c>
      <c r="DW1511" s="519">
        <v>0</v>
      </c>
      <c r="DX1511" s="519">
        <v>0</v>
      </c>
    </row>
    <row r="1512" spans="2:128" hidden="1">
      <c r="B1512" s="519" t="s">
        <v>1061</v>
      </c>
      <c r="C1512" s="519"/>
      <c r="D1512" s="519"/>
      <c r="E1512" s="519"/>
      <c r="F1512" s="519">
        <v>1</v>
      </c>
      <c r="G1512" s="519"/>
      <c r="H1512" s="519">
        <v>19</v>
      </c>
      <c r="I1512" s="519">
        <v>5</v>
      </c>
      <c r="J1512" s="519" t="str">
        <f t="shared" si="70"/>
        <v>SDN15011905</v>
      </c>
      <c r="K1512" s="519">
        <v>635</v>
      </c>
      <c r="M1512" s="337"/>
      <c r="N1512" s="519" t="s">
        <v>1062</v>
      </c>
      <c r="O1512" s="519" t="s">
        <v>1059</v>
      </c>
      <c r="P1512" s="519">
        <v>2</v>
      </c>
      <c r="Q1512" s="183" t="str">
        <f t="shared" si="69"/>
        <v>SDN200102</v>
      </c>
      <c r="R1512" s="519">
        <v>10000</v>
      </c>
      <c r="S1512" s="519">
        <v>10000</v>
      </c>
      <c r="T1512" s="519">
        <v>10000</v>
      </c>
      <c r="U1512" s="519">
        <v>10000</v>
      </c>
      <c r="V1512" s="519">
        <v>10000</v>
      </c>
      <c r="W1512" s="519">
        <v>10000</v>
      </c>
      <c r="X1512" s="519">
        <v>10000</v>
      </c>
      <c r="Y1512" s="519">
        <v>10000</v>
      </c>
      <c r="Z1512" s="519">
        <v>10000</v>
      </c>
      <c r="AA1512" s="519">
        <v>10000</v>
      </c>
      <c r="AB1512" s="519">
        <v>10000</v>
      </c>
      <c r="AC1512" s="519">
        <v>10000</v>
      </c>
      <c r="AD1512" s="519">
        <v>10000</v>
      </c>
      <c r="AE1512" s="519">
        <v>10000</v>
      </c>
      <c r="AF1512" s="519">
        <v>10000</v>
      </c>
      <c r="AG1512" s="519">
        <v>10000</v>
      </c>
      <c r="AH1512" s="519">
        <v>10000</v>
      </c>
      <c r="AI1512" s="519">
        <v>10000</v>
      </c>
      <c r="AJ1512" s="519">
        <v>10000</v>
      </c>
      <c r="AK1512" s="519">
        <v>10000</v>
      </c>
      <c r="AL1512" s="519">
        <v>10000</v>
      </c>
      <c r="AM1512" s="519">
        <v>10000</v>
      </c>
      <c r="AN1512" s="519">
        <v>10000</v>
      </c>
      <c r="AO1512" s="519">
        <v>10000</v>
      </c>
      <c r="AP1512" s="519">
        <v>10000</v>
      </c>
      <c r="AQ1512" s="519">
        <v>10000</v>
      </c>
      <c r="AR1512" s="519">
        <v>10000</v>
      </c>
      <c r="AS1512" s="519">
        <v>10000</v>
      </c>
      <c r="AT1512" s="519">
        <v>10000</v>
      </c>
      <c r="AU1512" s="519">
        <v>10000</v>
      </c>
      <c r="AV1512" s="519">
        <v>10000</v>
      </c>
      <c r="AW1512" s="519">
        <v>10000</v>
      </c>
      <c r="AX1512" s="519">
        <v>10000</v>
      </c>
      <c r="AY1512" s="519">
        <v>10000</v>
      </c>
      <c r="AZ1512" s="519">
        <v>10000</v>
      </c>
      <c r="BA1512" s="519">
        <v>0</v>
      </c>
      <c r="BB1512" s="519">
        <v>0</v>
      </c>
      <c r="BC1512" s="519">
        <v>0</v>
      </c>
      <c r="BD1512" s="519">
        <v>0</v>
      </c>
      <c r="BE1512" s="519">
        <v>0</v>
      </c>
      <c r="BF1512" s="519">
        <v>0</v>
      </c>
      <c r="BG1512" s="519">
        <v>0</v>
      </c>
      <c r="BH1512" s="519">
        <v>0</v>
      </c>
      <c r="BI1512" s="519">
        <v>0</v>
      </c>
      <c r="BJ1512" s="519">
        <v>0</v>
      </c>
      <c r="BK1512" s="519">
        <v>0</v>
      </c>
      <c r="BL1512" s="519">
        <v>0</v>
      </c>
      <c r="BM1512" s="519">
        <v>0</v>
      </c>
      <c r="BN1512" s="519">
        <v>0</v>
      </c>
      <c r="BO1512" s="519">
        <v>0</v>
      </c>
      <c r="BP1512" s="519">
        <v>0</v>
      </c>
      <c r="BQ1512" s="519">
        <v>0</v>
      </c>
      <c r="BR1512" s="519">
        <v>0</v>
      </c>
      <c r="BS1512" s="519">
        <v>0</v>
      </c>
      <c r="BT1512" s="519">
        <v>0</v>
      </c>
      <c r="BU1512" s="519">
        <v>0</v>
      </c>
      <c r="BV1512" s="519">
        <v>0</v>
      </c>
      <c r="BW1512" s="519">
        <v>0</v>
      </c>
      <c r="BX1512" s="519">
        <v>0</v>
      </c>
      <c r="BY1512" s="519">
        <v>0</v>
      </c>
      <c r="BZ1512" s="519">
        <v>0</v>
      </c>
      <c r="CA1512" s="519">
        <v>0</v>
      </c>
      <c r="CB1512" s="519">
        <v>0</v>
      </c>
      <c r="CC1512" s="519">
        <v>0</v>
      </c>
      <c r="CD1512" s="519">
        <v>0</v>
      </c>
      <c r="CE1512" s="519">
        <v>0</v>
      </c>
      <c r="CF1512" s="519">
        <v>0</v>
      </c>
      <c r="CG1512" s="519">
        <v>0</v>
      </c>
      <c r="CH1512" s="519">
        <v>0</v>
      </c>
      <c r="CI1512" s="519">
        <v>0</v>
      </c>
      <c r="CJ1512" s="519">
        <v>0</v>
      </c>
      <c r="CK1512" s="519">
        <v>0</v>
      </c>
      <c r="CL1512" s="519">
        <v>0</v>
      </c>
      <c r="CM1512" s="519">
        <v>0</v>
      </c>
      <c r="CN1512" s="519">
        <v>0</v>
      </c>
      <c r="CO1512" s="519">
        <v>0</v>
      </c>
      <c r="CP1512" s="519">
        <v>0</v>
      </c>
      <c r="CQ1512" s="519">
        <v>0</v>
      </c>
      <c r="CR1512" s="519">
        <v>0</v>
      </c>
      <c r="CS1512" s="519">
        <v>0</v>
      </c>
      <c r="CT1512" s="519">
        <v>0</v>
      </c>
      <c r="CU1512" s="519">
        <v>0</v>
      </c>
      <c r="CV1512" s="519">
        <v>0</v>
      </c>
      <c r="CW1512" s="519">
        <v>0</v>
      </c>
      <c r="CX1512" s="519">
        <v>0</v>
      </c>
      <c r="CY1512" s="519">
        <v>0</v>
      </c>
      <c r="CZ1512" s="519">
        <v>0</v>
      </c>
      <c r="DA1512" s="519">
        <v>0</v>
      </c>
      <c r="DB1512" s="519">
        <v>0</v>
      </c>
      <c r="DC1512" s="519">
        <v>0</v>
      </c>
      <c r="DD1512" s="519">
        <v>0</v>
      </c>
      <c r="DE1512" s="519">
        <v>0</v>
      </c>
      <c r="DF1512" s="519">
        <v>0</v>
      </c>
      <c r="DG1512" s="519">
        <v>0</v>
      </c>
      <c r="DH1512" s="519">
        <v>0</v>
      </c>
      <c r="DI1512" s="519">
        <v>0</v>
      </c>
      <c r="DJ1512" s="519">
        <v>0</v>
      </c>
      <c r="DK1512" s="519">
        <v>0</v>
      </c>
      <c r="DL1512" s="519">
        <v>0</v>
      </c>
      <c r="DM1512" s="519">
        <v>0</v>
      </c>
      <c r="DN1512" s="519">
        <v>0</v>
      </c>
      <c r="DO1512" s="519">
        <v>0</v>
      </c>
      <c r="DP1512" s="519">
        <v>0</v>
      </c>
      <c r="DQ1512" s="519">
        <v>0</v>
      </c>
      <c r="DR1512" s="519">
        <v>0</v>
      </c>
      <c r="DS1512" s="519">
        <v>0</v>
      </c>
      <c r="DT1512" s="519">
        <v>0</v>
      </c>
      <c r="DU1512" s="519">
        <v>0</v>
      </c>
      <c r="DV1512" s="519">
        <v>0</v>
      </c>
      <c r="DW1512" s="519">
        <v>0</v>
      </c>
      <c r="DX1512" s="519">
        <v>0</v>
      </c>
    </row>
    <row r="1513" spans="2:128" hidden="1">
      <c r="B1513" s="519" t="s">
        <v>1061</v>
      </c>
      <c r="C1513" s="519"/>
      <c r="D1513" s="519"/>
      <c r="E1513" s="519"/>
      <c r="F1513" s="519">
        <v>1</v>
      </c>
      <c r="G1513" s="519"/>
      <c r="H1513" s="519">
        <v>19</v>
      </c>
      <c r="I1513" s="519">
        <v>6</v>
      </c>
      <c r="J1513" s="519" t="str">
        <f t="shared" si="70"/>
        <v>SDN15011906</v>
      </c>
      <c r="K1513" s="519">
        <v>635</v>
      </c>
      <c r="M1513" s="337"/>
      <c r="N1513" s="519" t="s">
        <v>1062</v>
      </c>
      <c r="O1513" s="519" t="s">
        <v>1059</v>
      </c>
      <c r="P1513" s="519">
        <v>3</v>
      </c>
      <c r="Q1513" s="183" t="str">
        <f t="shared" si="69"/>
        <v>SDN200103</v>
      </c>
      <c r="R1513" s="519">
        <v>10000</v>
      </c>
      <c r="S1513" s="519">
        <v>10000</v>
      </c>
      <c r="T1513" s="519">
        <v>10000</v>
      </c>
      <c r="U1513" s="519">
        <v>10000</v>
      </c>
      <c r="V1513" s="519">
        <v>10000</v>
      </c>
      <c r="W1513" s="519">
        <v>10000</v>
      </c>
      <c r="X1513" s="519">
        <v>10000</v>
      </c>
      <c r="Y1513" s="519">
        <v>10000</v>
      </c>
      <c r="Z1513" s="519">
        <v>10000</v>
      </c>
      <c r="AA1513" s="519">
        <v>10000</v>
      </c>
      <c r="AB1513" s="519">
        <v>10000</v>
      </c>
      <c r="AC1513" s="519">
        <v>10000</v>
      </c>
      <c r="AD1513" s="519">
        <v>10000</v>
      </c>
      <c r="AE1513" s="519">
        <v>10000</v>
      </c>
      <c r="AF1513" s="519">
        <v>10000</v>
      </c>
      <c r="AG1513" s="519">
        <v>10000</v>
      </c>
      <c r="AH1513" s="519">
        <v>10000</v>
      </c>
      <c r="AI1513" s="519">
        <v>10000</v>
      </c>
      <c r="AJ1513" s="519">
        <v>10000</v>
      </c>
      <c r="AK1513" s="519">
        <v>10000</v>
      </c>
      <c r="AL1513" s="519">
        <v>10000</v>
      </c>
      <c r="AM1513" s="519">
        <v>10000</v>
      </c>
      <c r="AN1513" s="519">
        <v>10000</v>
      </c>
      <c r="AO1513" s="519">
        <v>10000</v>
      </c>
      <c r="AP1513" s="519">
        <v>10000</v>
      </c>
      <c r="AQ1513" s="519">
        <v>10000</v>
      </c>
      <c r="AR1513" s="519">
        <v>10000</v>
      </c>
      <c r="AS1513" s="519">
        <v>10000</v>
      </c>
      <c r="AT1513" s="519">
        <v>10000</v>
      </c>
      <c r="AU1513" s="519">
        <v>10000</v>
      </c>
      <c r="AV1513" s="519">
        <v>10000</v>
      </c>
      <c r="AW1513" s="519">
        <v>10000</v>
      </c>
      <c r="AX1513" s="519">
        <v>10000</v>
      </c>
      <c r="AY1513" s="519">
        <v>10000</v>
      </c>
      <c r="AZ1513" s="519">
        <v>10000</v>
      </c>
      <c r="BA1513" s="519">
        <v>0</v>
      </c>
      <c r="BB1513" s="519">
        <v>0</v>
      </c>
      <c r="BC1513" s="519">
        <v>0</v>
      </c>
      <c r="BD1513" s="519">
        <v>0</v>
      </c>
      <c r="BE1513" s="519">
        <v>0</v>
      </c>
      <c r="BF1513" s="519">
        <v>0</v>
      </c>
      <c r="BG1513" s="519">
        <v>0</v>
      </c>
      <c r="BH1513" s="519">
        <v>0</v>
      </c>
      <c r="BI1513" s="519">
        <v>0</v>
      </c>
      <c r="BJ1513" s="519">
        <v>0</v>
      </c>
      <c r="BK1513" s="519">
        <v>0</v>
      </c>
      <c r="BL1513" s="519">
        <v>0</v>
      </c>
      <c r="BM1513" s="519">
        <v>0</v>
      </c>
      <c r="BN1513" s="519">
        <v>0</v>
      </c>
      <c r="BO1513" s="519">
        <v>0</v>
      </c>
      <c r="BP1513" s="519">
        <v>0</v>
      </c>
      <c r="BQ1513" s="519">
        <v>0</v>
      </c>
      <c r="BR1513" s="519">
        <v>0</v>
      </c>
      <c r="BS1513" s="519">
        <v>0</v>
      </c>
      <c r="BT1513" s="519">
        <v>0</v>
      </c>
      <c r="BU1513" s="519">
        <v>0</v>
      </c>
      <c r="BV1513" s="519">
        <v>0</v>
      </c>
      <c r="BW1513" s="519">
        <v>0</v>
      </c>
      <c r="BX1513" s="519">
        <v>0</v>
      </c>
      <c r="BY1513" s="519">
        <v>0</v>
      </c>
      <c r="BZ1513" s="519">
        <v>0</v>
      </c>
      <c r="CA1513" s="519">
        <v>0</v>
      </c>
      <c r="CB1513" s="519">
        <v>0</v>
      </c>
      <c r="CC1513" s="519">
        <v>0</v>
      </c>
      <c r="CD1513" s="519">
        <v>0</v>
      </c>
      <c r="CE1513" s="519">
        <v>0</v>
      </c>
      <c r="CF1513" s="519">
        <v>0</v>
      </c>
      <c r="CG1513" s="519">
        <v>0</v>
      </c>
      <c r="CH1513" s="519">
        <v>0</v>
      </c>
      <c r="CI1513" s="519">
        <v>0</v>
      </c>
      <c r="CJ1513" s="519">
        <v>0</v>
      </c>
      <c r="CK1513" s="519">
        <v>0</v>
      </c>
      <c r="CL1513" s="519">
        <v>0</v>
      </c>
      <c r="CM1513" s="519">
        <v>0</v>
      </c>
      <c r="CN1513" s="519">
        <v>0</v>
      </c>
      <c r="CO1513" s="519">
        <v>0</v>
      </c>
      <c r="CP1513" s="519">
        <v>0</v>
      </c>
      <c r="CQ1513" s="519">
        <v>0</v>
      </c>
      <c r="CR1513" s="519">
        <v>0</v>
      </c>
      <c r="CS1513" s="519">
        <v>0</v>
      </c>
      <c r="CT1513" s="519">
        <v>0</v>
      </c>
      <c r="CU1513" s="519">
        <v>0</v>
      </c>
      <c r="CV1513" s="519">
        <v>0</v>
      </c>
      <c r="CW1513" s="519">
        <v>0</v>
      </c>
      <c r="CX1513" s="519">
        <v>0</v>
      </c>
      <c r="CY1513" s="519">
        <v>0</v>
      </c>
      <c r="CZ1513" s="519">
        <v>0</v>
      </c>
      <c r="DA1513" s="519">
        <v>0</v>
      </c>
      <c r="DB1513" s="519">
        <v>0</v>
      </c>
      <c r="DC1513" s="519">
        <v>0</v>
      </c>
      <c r="DD1513" s="519">
        <v>0</v>
      </c>
      <c r="DE1513" s="519">
        <v>0</v>
      </c>
      <c r="DF1513" s="519">
        <v>0</v>
      </c>
      <c r="DG1513" s="519">
        <v>0</v>
      </c>
      <c r="DH1513" s="519">
        <v>0</v>
      </c>
      <c r="DI1513" s="519">
        <v>0</v>
      </c>
      <c r="DJ1513" s="519">
        <v>0</v>
      </c>
      <c r="DK1513" s="519">
        <v>0</v>
      </c>
      <c r="DL1513" s="519">
        <v>0</v>
      </c>
      <c r="DM1513" s="519">
        <v>0</v>
      </c>
      <c r="DN1513" s="519">
        <v>0</v>
      </c>
      <c r="DO1513" s="519">
        <v>0</v>
      </c>
      <c r="DP1513" s="519">
        <v>0</v>
      </c>
      <c r="DQ1513" s="519">
        <v>0</v>
      </c>
      <c r="DR1513" s="519">
        <v>0</v>
      </c>
      <c r="DS1513" s="519">
        <v>0</v>
      </c>
      <c r="DT1513" s="519">
        <v>0</v>
      </c>
      <c r="DU1513" s="519">
        <v>0</v>
      </c>
      <c r="DV1513" s="519">
        <v>0</v>
      </c>
      <c r="DW1513" s="519">
        <v>0</v>
      </c>
      <c r="DX1513" s="519">
        <v>0</v>
      </c>
    </row>
    <row r="1514" spans="2:128" hidden="1">
      <c r="B1514" s="519" t="s">
        <v>1061</v>
      </c>
      <c r="C1514" s="519"/>
      <c r="D1514" s="519"/>
      <c r="E1514" s="519"/>
      <c r="F1514" s="519">
        <v>1</v>
      </c>
      <c r="G1514" s="519"/>
      <c r="H1514" s="519">
        <v>19</v>
      </c>
      <c r="I1514" s="519">
        <v>7</v>
      </c>
      <c r="J1514" s="519" t="str">
        <f t="shared" si="70"/>
        <v>SDN15011907</v>
      </c>
      <c r="K1514" s="519">
        <v>635</v>
      </c>
      <c r="M1514" s="337"/>
      <c r="N1514" s="519" t="s">
        <v>1062</v>
      </c>
      <c r="O1514" s="519" t="s">
        <v>1059</v>
      </c>
      <c r="P1514" s="519">
        <v>4</v>
      </c>
      <c r="Q1514" s="183" t="str">
        <f t="shared" si="69"/>
        <v>SDN200104</v>
      </c>
      <c r="R1514" s="519">
        <v>10000</v>
      </c>
      <c r="S1514" s="519">
        <v>10000</v>
      </c>
      <c r="T1514" s="519">
        <v>10000</v>
      </c>
      <c r="U1514" s="519">
        <v>10000</v>
      </c>
      <c r="V1514" s="519">
        <v>10000</v>
      </c>
      <c r="W1514" s="519">
        <v>10000</v>
      </c>
      <c r="X1514" s="519">
        <v>10000</v>
      </c>
      <c r="Y1514" s="519">
        <v>10000</v>
      </c>
      <c r="Z1514" s="519">
        <v>10000</v>
      </c>
      <c r="AA1514" s="519">
        <v>10000</v>
      </c>
      <c r="AB1514" s="519">
        <v>10000</v>
      </c>
      <c r="AC1514" s="519">
        <v>10000</v>
      </c>
      <c r="AD1514" s="519">
        <v>10000</v>
      </c>
      <c r="AE1514" s="519">
        <v>10000</v>
      </c>
      <c r="AF1514" s="519">
        <v>10000</v>
      </c>
      <c r="AG1514" s="519">
        <v>10000</v>
      </c>
      <c r="AH1514" s="519">
        <v>10000</v>
      </c>
      <c r="AI1514" s="519">
        <v>10000</v>
      </c>
      <c r="AJ1514" s="519">
        <v>10000</v>
      </c>
      <c r="AK1514" s="519">
        <v>10000</v>
      </c>
      <c r="AL1514" s="519">
        <v>10000</v>
      </c>
      <c r="AM1514" s="519">
        <v>10000</v>
      </c>
      <c r="AN1514" s="519">
        <v>10000</v>
      </c>
      <c r="AO1514" s="519">
        <v>10000</v>
      </c>
      <c r="AP1514" s="519">
        <v>10000</v>
      </c>
      <c r="AQ1514" s="519">
        <v>10000</v>
      </c>
      <c r="AR1514" s="519">
        <v>10000</v>
      </c>
      <c r="AS1514" s="519">
        <v>10000</v>
      </c>
      <c r="AT1514" s="519">
        <v>10000</v>
      </c>
      <c r="AU1514" s="519">
        <v>10000</v>
      </c>
      <c r="AV1514" s="519">
        <v>10000</v>
      </c>
      <c r="AW1514" s="519">
        <v>10000</v>
      </c>
      <c r="AX1514" s="519">
        <v>10000</v>
      </c>
      <c r="AY1514" s="519">
        <v>10000</v>
      </c>
      <c r="AZ1514" s="519">
        <v>10000</v>
      </c>
      <c r="BA1514" s="519">
        <v>0</v>
      </c>
      <c r="BB1514" s="519">
        <v>0</v>
      </c>
      <c r="BC1514" s="519">
        <v>0</v>
      </c>
      <c r="BD1514" s="519">
        <v>0</v>
      </c>
      <c r="BE1514" s="519">
        <v>0</v>
      </c>
      <c r="BF1514" s="519">
        <v>0</v>
      </c>
      <c r="BG1514" s="519">
        <v>0</v>
      </c>
      <c r="BH1514" s="519">
        <v>0</v>
      </c>
      <c r="BI1514" s="519">
        <v>0</v>
      </c>
      <c r="BJ1514" s="519">
        <v>0</v>
      </c>
      <c r="BK1514" s="519">
        <v>0</v>
      </c>
      <c r="BL1514" s="519">
        <v>0</v>
      </c>
      <c r="BM1514" s="519">
        <v>0</v>
      </c>
      <c r="BN1514" s="519">
        <v>0</v>
      </c>
      <c r="BO1514" s="519">
        <v>0</v>
      </c>
      <c r="BP1514" s="519">
        <v>0</v>
      </c>
      <c r="BQ1514" s="519">
        <v>0</v>
      </c>
      <c r="BR1514" s="519">
        <v>0</v>
      </c>
      <c r="BS1514" s="519">
        <v>0</v>
      </c>
      <c r="BT1514" s="519">
        <v>0</v>
      </c>
      <c r="BU1514" s="519">
        <v>0</v>
      </c>
      <c r="BV1514" s="519">
        <v>0</v>
      </c>
      <c r="BW1514" s="519">
        <v>0</v>
      </c>
      <c r="BX1514" s="519">
        <v>0</v>
      </c>
      <c r="BY1514" s="519">
        <v>0</v>
      </c>
      <c r="BZ1514" s="519">
        <v>0</v>
      </c>
      <c r="CA1514" s="519">
        <v>0</v>
      </c>
      <c r="CB1514" s="519">
        <v>0</v>
      </c>
      <c r="CC1514" s="519">
        <v>0</v>
      </c>
      <c r="CD1514" s="519">
        <v>0</v>
      </c>
      <c r="CE1514" s="519">
        <v>0</v>
      </c>
      <c r="CF1514" s="519">
        <v>0</v>
      </c>
      <c r="CG1514" s="519">
        <v>0</v>
      </c>
      <c r="CH1514" s="519">
        <v>0</v>
      </c>
      <c r="CI1514" s="519">
        <v>0</v>
      </c>
      <c r="CJ1514" s="519">
        <v>0</v>
      </c>
      <c r="CK1514" s="519">
        <v>0</v>
      </c>
      <c r="CL1514" s="519">
        <v>0</v>
      </c>
      <c r="CM1514" s="519">
        <v>0</v>
      </c>
      <c r="CN1514" s="519">
        <v>0</v>
      </c>
      <c r="CO1514" s="519">
        <v>0</v>
      </c>
      <c r="CP1514" s="519">
        <v>0</v>
      </c>
      <c r="CQ1514" s="519">
        <v>0</v>
      </c>
      <c r="CR1514" s="519">
        <v>0</v>
      </c>
      <c r="CS1514" s="519">
        <v>0</v>
      </c>
      <c r="CT1514" s="519">
        <v>0</v>
      </c>
      <c r="CU1514" s="519">
        <v>0</v>
      </c>
      <c r="CV1514" s="519">
        <v>0</v>
      </c>
      <c r="CW1514" s="519">
        <v>0</v>
      </c>
      <c r="CX1514" s="519">
        <v>0</v>
      </c>
      <c r="CY1514" s="519">
        <v>0</v>
      </c>
      <c r="CZ1514" s="519">
        <v>0</v>
      </c>
      <c r="DA1514" s="519">
        <v>0</v>
      </c>
      <c r="DB1514" s="519">
        <v>0</v>
      </c>
      <c r="DC1514" s="519">
        <v>0</v>
      </c>
      <c r="DD1514" s="519">
        <v>0</v>
      </c>
      <c r="DE1514" s="519">
        <v>0</v>
      </c>
      <c r="DF1514" s="519">
        <v>0</v>
      </c>
      <c r="DG1514" s="519">
        <v>0</v>
      </c>
      <c r="DH1514" s="519">
        <v>0</v>
      </c>
      <c r="DI1514" s="519">
        <v>0</v>
      </c>
      <c r="DJ1514" s="519">
        <v>0</v>
      </c>
      <c r="DK1514" s="519">
        <v>0</v>
      </c>
      <c r="DL1514" s="519">
        <v>0</v>
      </c>
      <c r="DM1514" s="519">
        <v>0</v>
      </c>
      <c r="DN1514" s="519">
        <v>0</v>
      </c>
      <c r="DO1514" s="519">
        <v>0</v>
      </c>
      <c r="DP1514" s="519">
        <v>0</v>
      </c>
      <c r="DQ1514" s="519">
        <v>0</v>
      </c>
      <c r="DR1514" s="519">
        <v>0</v>
      </c>
      <c r="DS1514" s="519">
        <v>0</v>
      </c>
      <c r="DT1514" s="519">
        <v>0</v>
      </c>
      <c r="DU1514" s="519">
        <v>0</v>
      </c>
      <c r="DV1514" s="519">
        <v>0</v>
      </c>
      <c r="DW1514" s="519">
        <v>0</v>
      </c>
      <c r="DX1514" s="519">
        <v>0</v>
      </c>
    </row>
    <row r="1515" spans="2:128" hidden="1">
      <c r="B1515" s="519" t="s">
        <v>1061</v>
      </c>
      <c r="C1515" s="519"/>
      <c r="D1515" s="519"/>
      <c r="E1515" s="519"/>
      <c r="F1515" s="519">
        <v>1</v>
      </c>
      <c r="G1515" s="519"/>
      <c r="H1515" s="519">
        <v>19</v>
      </c>
      <c r="I1515" s="519">
        <v>8</v>
      </c>
      <c r="J1515" s="519" t="str">
        <f t="shared" si="70"/>
        <v>SDN15011908</v>
      </c>
      <c r="K1515" s="519">
        <v>508</v>
      </c>
      <c r="M1515" s="337"/>
      <c r="N1515" s="519" t="s">
        <v>1062</v>
      </c>
      <c r="O1515" s="519" t="s">
        <v>1059</v>
      </c>
      <c r="P1515" s="519">
        <v>5</v>
      </c>
      <c r="Q1515" s="183" t="str">
        <f t="shared" si="69"/>
        <v>SDN200105</v>
      </c>
      <c r="R1515" s="519">
        <v>10000</v>
      </c>
      <c r="S1515" s="519">
        <v>10000</v>
      </c>
      <c r="T1515" s="519">
        <v>10000</v>
      </c>
      <c r="U1515" s="519">
        <v>10000</v>
      </c>
      <c r="V1515" s="519">
        <v>10000</v>
      </c>
      <c r="W1515" s="519">
        <v>10000</v>
      </c>
      <c r="X1515" s="519">
        <v>10000</v>
      </c>
      <c r="Y1515" s="519">
        <v>10000</v>
      </c>
      <c r="Z1515" s="519">
        <v>10000</v>
      </c>
      <c r="AA1515" s="519">
        <v>10000</v>
      </c>
      <c r="AB1515" s="519">
        <v>10000</v>
      </c>
      <c r="AC1515" s="519">
        <v>10000</v>
      </c>
      <c r="AD1515" s="519">
        <v>10000</v>
      </c>
      <c r="AE1515" s="519">
        <v>10000</v>
      </c>
      <c r="AF1515" s="519">
        <v>10000</v>
      </c>
      <c r="AG1515" s="519">
        <v>10000</v>
      </c>
      <c r="AH1515" s="519">
        <v>10000</v>
      </c>
      <c r="AI1515" s="519">
        <v>10000</v>
      </c>
      <c r="AJ1515" s="519">
        <v>10000</v>
      </c>
      <c r="AK1515" s="519">
        <v>10000</v>
      </c>
      <c r="AL1515" s="519">
        <v>10000</v>
      </c>
      <c r="AM1515" s="519">
        <v>10000</v>
      </c>
      <c r="AN1515" s="519">
        <v>10000</v>
      </c>
      <c r="AO1515" s="519">
        <v>10000</v>
      </c>
      <c r="AP1515" s="519">
        <v>10000</v>
      </c>
      <c r="AQ1515" s="519">
        <v>10000</v>
      </c>
      <c r="AR1515" s="519">
        <v>10000</v>
      </c>
      <c r="AS1515" s="519">
        <v>10000</v>
      </c>
      <c r="AT1515" s="519">
        <v>10000</v>
      </c>
      <c r="AU1515" s="519">
        <v>10000</v>
      </c>
      <c r="AV1515" s="519">
        <v>10000</v>
      </c>
      <c r="AW1515" s="519">
        <v>10000</v>
      </c>
      <c r="AX1515" s="519">
        <v>10000</v>
      </c>
      <c r="AY1515" s="519">
        <v>10000</v>
      </c>
      <c r="AZ1515" s="519">
        <v>10000</v>
      </c>
      <c r="BA1515" s="519">
        <v>0</v>
      </c>
      <c r="BB1515" s="519">
        <v>0</v>
      </c>
      <c r="BC1515" s="519">
        <v>0</v>
      </c>
      <c r="BD1515" s="519">
        <v>0</v>
      </c>
      <c r="BE1515" s="519">
        <v>0</v>
      </c>
      <c r="BF1515" s="519">
        <v>0</v>
      </c>
      <c r="BG1515" s="519">
        <v>0</v>
      </c>
      <c r="BH1515" s="519">
        <v>0</v>
      </c>
      <c r="BI1515" s="519">
        <v>0</v>
      </c>
      <c r="BJ1515" s="519">
        <v>0</v>
      </c>
      <c r="BK1515" s="519">
        <v>0</v>
      </c>
      <c r="BL1515" s="519">
        <v>0</v>
      </c>
      <c r="BM1515" s="519">
        <v>0</v>
      </c>
      <c r="BN1515" s="519">
        <v>0</v>
      </c>
      <c r="BO1515" s="519">
        <v>0</v>
      </c>
      <c r="BP1515" s="519">
        <v>0</v>
      </c>
      <c r="BQ1515" s="519">
        <v>0</v>
      </c>
      <c r="BR1515" s="519">
        <v>0</v>
      </c>
      <c r="BS1515" s="519">
        <v>0</v>
      </c>
      <c r="BT1515" s="519">
        <v>0</v>
      </c>
      <c r="BU1515" s="519">
        <v>0</v>
      </c>
      <c r="BV1515" s="519">
        <v>0</v>
      </c>
      <c r="BW1515" s="519">
        <v>0</v>
      </c>
      <c r="BX1515" s="519">
        <v>0</v>
      </c>
      <c r="BY1515" s="519">
        <v>0</v>
      </c>
      <c r="BZ1515" s="519">
        <v>0</v>
      </c>
      <c r="CA1515" s="519">
        <v>0</v>
      </c>
      <c r="CB1515" s="519">
        <v>0</v>
      </c>
      <c r="CC1515" s="519">
        <v>0</v>
      </c>
      <c r="CD1515" s="519">
        <v>0</v>
      </c>
      <c r="CE1515" s="519">
        <v>0</v>
      </c>
      <c r="CF1515" s="519">
        <v>0</v>
      </c>
      <c r="CG1515" s="519">
        <v>0</v>
      </c>
      <c r="CH1515" s="519">
        <v>0</v>
      </c>
      <c r="CI1515" s="519">
        <v>0</v>
      </c>
      <c r="CJ1515" s="519">
        <v>0</v>
      </c>
      <c r="CK1515" s="519">
        <v>0</v>
      </c>
      <c r="CL1515" s="519">
        <v>0</v>
      </c>
      <c r="CM1515" s="519">
        <v>0</v>
      </c>
      <c r="CN1515" s="519">
        <v>0</v>
      </c>
      <c r="CO1515" s="519">
        <v>0</v>
      </c>
      <c r="CP1515" s="519">
        <v>0</v>
      </c>
      <c r="CQ1515" s="519">
        <v>0</v>
      </c>
      <c r="CR1515" s="519">
        <v>0</v>
      </c>
      <c r="CS1515" s="519">
        <v>0</v>
      </c>
      <c r="CT1515" s="519">
        <v>0</v>
      </c>
      <c r="CU1515" s="519">
        <v>0</v>
      </c>
      <c r="CV1515" s="519">
        <v>0</v>
      </c>
      <c r="CW1515" s="519">
        <v>0</v>
      </c>
      <c r="CX1515" s="519">
        <v>0</v>
      </c>
      <c r="CY1515" s="519">
        <v>0</v>
      </c>
      <c r="CZ1515" s="519">
        <v>0</v>
      </c>
      <c r="DA1515" s="519">
        <v>0</v>
      </c>
      <c r="DB1515" s="519">
        <v>0</v>
      </c>
      <c r="DC1515" s="519">
        <v>0</v>
      </c>
      <c r="DD1515" s="519">
        <v>0</v>
      </c>
      <c r="DE1515" s="519">
        <v>0</v>
      </c>
      <c r="DF1515" s="519">
        <v>0</v>
      </c>
      <c r="DG1515" s="519">
        <v>0</v>
      </c>
      <c r="DH1515" s="519">
        <v>0</v>
      </c>
      <c r="DI1515" s="519">
        <v>0</v>
      </c>
      <c r="DJ1515" s="519">
        <v>0</v>
      </c>
      <c r="DK1515" s="519">
        <v>0</v>
      </c>
      <c r="DL1515" s="519">
        <v>0</v>
      </c>
      <c r="DM1515" s="519">
        <v>0</v>
      </c>
      <c r="DN1515" s="519">
        <v>0</v>
      </c>
      <c r="DO1515" s="519">
        <v>0</v>
      </c>
      <c r="DP1515" s="519">
        <v>0</v>
      </c>
      <c r="DQ1515" s="519">
        <v>0</v>
      </c>
      <c r="DR1515" s="519">
        <v>0</v>
      </c>
      <c r="DS1515" s="519">
        <v>0</v>
      </c>
      <c r="DT1515" s="519">
        <v>0</v>
      </c>
      <c r="DU1515" s="519">
        <v>0</v>
      </c>
      <c r="DV1515" s="519">
        <v>0</v>
      </c>
      <c r="DW1515" s="519">
        <v>0</v>
      </c>
      <c r="DX1515" s="519">
        <v>0</v>
      </c>
    </row>
    <row r="1516" spans="2:128" hidden="1">
      <c r="B1516" s="519" t="s">
        <v>1061</v>
      </c>
      <c r="C1516" s="519"/>
      <c r="D1516" s="519"/>
      <c r="E1516" s="519"/>
      <c r="F1516" s="519">
        <v>1</v>
      </c>
      <c r="G1516" s="519"/>
      <c r="H1516" s="519">
        <v>19</v>
      </c>
      <c r="I1516" s="519">
        <v>9</v>
      </c>
      <c r="J1516" s="519" t="str">
        <f t="shared" si="70"/>
        <v>SDN15011909</v>
      </c>
      <c r="K1516" s="519">
        <v>508</v>
      </c>
      <c r="M1516" s="337"/>
      <c r="N1516" s="519" t="s">
        <v>1062</v>
      </c>
      <c r="O1516" s="519" t="s">
        <v>1059</v>
      </c>
      <c r="P1516" s="519">
        <v>6</v>
      </c>
      <c r="Q1516" s="183" t="str">
        <f t="shared" si="69"/>
        <v>SDN200106</v>
      </c>
      <c r="R1516" s="519">
        <v>10000</v>
      </c>
      <c r="S1516" s="519">
        <v>10000</v>
      </c>
      <c r="T1516" s="519">
        <v>10000</v>
      </c>
      <c r="U1516" s="519">
        <v>10000</v>
      </c>
      <c r="V1516" s="519">
        <v>10000</v>
      </c>
      <c r="W1516" s="519">
        <v>10000</v>
      </c>
      <c r="X1516" s="519">
        <v>10000</v>
      </c>
      <c r="Y1516" s="519">
        <v>10000</v>
      </c>
      <c r="Z1516" s="519">
        <v>10000</v>
      </c>
      <c r="AA1516" s="519">
        <v>10000</v>
      </c>
      <c r="AB1516" s="519">
        <v>10000</v>
      </c>
      <c r="AC1516" s="519">
        <v>10000</v>
      </c>
      <c r="AD1516" s="519">
        <v>10000</v>
      </c>
      <c r="AE1516" s="519">
        <v>10000</v>
      </c>
      <c r="AF1516" s="519">
        <v>10000</v>
      </c>
      <c r="AG1516" s="519">
        <v>10000</v>
      </c>
      <c r="AH1516" s="519">
        <v>10000</v>
      </c>
      <c r="AI1516" s="519">
        <v>10000</v>
      </c>
      <c r="AJ1516" s="519">
        <v>10000</v>
      </c>
      <c r="AK1516" s="519">
        <v>10000</v>
      </c>
      <c r="AL1516" s="519">
        <v>10000</v>
      </c>
      <c r="AM1516" s="519">
        <v>10000</v>
      </c>
      <c r="AN1516" s="519">
        <v>10000</v>
      </c>
      <c r="AO1516" s="519">
        <v>10000</v>
      </c>
      <c r="AP1516" s="519">
        <v>10000</v>
      </c>
      <c r="AQ1516" s="519">
        <v>10000</v>
      </c>
      <c r="AR1516" s="519">
        <v>10000</v>
      </c>
      <c r="AS1516" s="519">
        <v>10000</v>
      </c>
      <c r="AT1516" s="519">
        <v>10000</v>
      </c>
      <c r="AU1516" s="519">
        <v>10000</v>
      </c>
      <c r="AV1516" s="519">
        <v>10000</v>
      </c>
      <c r="AW1516" s="519">
        <v>10000</v>
      </c>
      <c r="AX1516" s="519">
        <v>10000</v>
      </c>
      <c r="AY1516" s="519">
        <v>10000</v>
      </c>
      <c r="AZ1516" s="519">
        <v>10000</v>
      </c>
      <c r="BA1516" s="519">
        <v>0</v>
      </c>
      <c r="BB1516" s="519">
        <v>0</v>
      </c>
      <c r="BC1516" s="519">
        <v>0</v>
      </c>
      <c r="BD1516" s="519">
        <v>0</v>
      </c>
      <c r="BE1516" s="519">
        <v>0</v>
      </c>
      <c r="BF1516" s="519">
        <v>0</v>
      </c>
      <c r="BG1516" s="519">
        <v>0</v>
      </c>
      <c r="BH1516" s="519">
        <v>0</v>
      </c>
      <c r="BI1516" s="519">
        <v>0</v>
      </c>
      <c r="BJ1516" s="519">
        <v>0</v>
      </c>
      <c r="BK1516" s="519">
        <v>0</v>
      </c>
      <c r="BL1516" s="519">
        <v>0</v>
      </c>
      <c r="BM1516" s="519">
        <v>0</v>
      </c>
      <c r="BN1516" s="519">
        <v>0</v>
      </c>
      <c r="BO1516" s="519">
        <v>0</v>
      </c>
      <c r="BP1516" s="519">
        <v>0</v>
      </c>
      <c r="BQ1516" s="519">
        <v>0</v>
      </c>
      <c r="BR1516" s="519">
        <v>0</v>
      </c>
      <c r="BS1516" s="519">
        <v>0</v>
      </c>
      <c r="BT1516" s="519">
        <v>0</v>
      </c>
      <c r="BU1516" s="519">
        <v>0</v>
      </c>
      <c r="BV1516" s="519">
        <v>0</v>
      </c>
      <c r="BW1516" s="519">
        <v>0</v>
      </c>
      <c r="BX1516" s="519">
        <v>0</v>
      </c>
      <c r="BY1516" s="519">
        <v>0</v>
      </c>
      <c r="BZ1516" s="519">
        <v>0</v>
      </c>
      <c r="CA1516" s="519">
        <v>0</v>
      </c>
      <c r="CB1516" s="519">
        <v>0</v>
      </c>
      <c r="CC1516" s="519">
        <v>0</v>
      </c>
      <c r="CD1516" s="519">
        <v>0</v>
      </c>
      <c r="CE1516" s="519">
        <v>0</v>
      </c>
      <c r="CF1516" s="519">
        <v>0</v>
      </c>
      <c r="CG1516" s="519">
        <v>0</v>
      </c>
      <c r="CH1516" s="519">
        <v>0</v>
      </c>
      <c r="CI1516" s="519">
        <v>0</v>
      </c>
      <c r="CJ1516" s="519">
        <v>0</v>
      </c>
      <c r="CK1516" s="519">
        <v>0</v>
      </c>
      <c r="CL1516" s="519">
        <v>0</v>
      </c>
      <c r="CM1516" s="519">
        <v>0</v>
      </c>
      <c r="CN1516" s="519">
        <v>0</v>
      </c>
      <c r="CO1516" s="519">
        <v>0</v>
      </c>
      <c r="CP1516" s="519">
        <v>0</v>
      </c>
      <c r="CQ1516" s="519">
        <v>0</v>
      </c>
      <c r="CR1516" s="519">
        <v>0</v>
      </c>
      <c r="CS1516" s="519">
        <v>0</v>
      </c>
      <c r="CT1516" s="519">
        <v>0</v>
      </c>
      <c r="CU1516" s="519">
        <v>0</v>
      </c>
      <c r="CV1516" s="519">
        <v>0</v>
      </c>
      <c r="CW1516" s="519">
        <v>0</v>
      </c>
      <c r="CX1516" s="519">
        <v>0</v>
      </c>
      <c r="CY1516" s="519">
        <v>0</v>
      </c>
      <c r="CZ1516" s="519">
        <v>0</v>
      </c>
      <c r="DA1516" s="519">
        <v>0</v>
      </c>
      <c r="DB1516" s="519">
        <v>0</v>
      </c>
      <c r="DC1516" s="519">
        <v>0</v>
      </c>
      <c r="DD1516" s="519">
        <v>0</v>
      </c>
      <c r="DE1516" s="519">
        <v>0</v>
      </c>
      <c r="DF1516" s="519">
        <v>0</v>
      </c>
      <c r="DG1516" s="519">
        <v>0</v>
      </c>
      <c r="DH1516" s="519">
        <v>0</v>
      </c>
      <c r="DI1516" s="519">
        <v>0</v>
      </c>
      <c r="DJ1516" s="519">
        <v>0</v>
      </c>
      <c r="DK1516" s="519">
        <v>0</v>
      </c>
      <c r="DL1516" s="519">
        <v>0</v>
      </c>
      <c r="DM1516" s="519">
        <v>0</v>
      </c>
      <c r="DN1516" s="519">
        <v>0</v>
      </c>
      <c r="DO1516" s="519">
        <v>0</v>
      </c>
      <c r="DP1516" s="519">
        <v>0</v>
      </c>
      <c r="DQ1516" s="519">
        <v>0</v>
      </c>
      <c r="DR1516" s="519">
        <v>0</v>
      </c>
      <c r="DS1516" s="519">
        <v>0</v>
      </c>
      <c r="DT1516" s="519">
        <v>0</v>
      </c>
      <c r="DU1516" s="519">
        <v>0</v>
      </c>
      <c r="DV1516" s="519">
        <v>0</v>
      </c>
      <c r="DW1516" s="519">
        <v>0</v>
      </c>
      <c r="DX1516" s="519">
        <v>0</v>
      </c>
    </row>
    <row r="1517" spans="2:128" hidden="1">
      <c r="B1517" s="519" t="s">
        <v>1061</v>
      </c>
      <c r="C1517" s="519"/>
      <c r="D1517" s="519"/>
      <c r="E1517" s="519"/>
      <c r="F1517" s="519">
        <v>1</v>
      </c>
      <c r="G1517" s="519"/>
      <c r="H1517" s="519">
        <v>19</v>
      </c>
      <c r="I1517" s="519">
        <v>10</v>
      </c>
      <c r="J1517" s="519" t="str">
        <f t="shared" si="70"/>
        <v>SDN15011910</v>
      </c>
      <c r="K1517" s="519">
        <v>508</v>
      </c>
      <c r="M1517" s="337"/>
      <c r="N1517" s="519" t="s">
        <v>1062</v>
      </c>
      <c r="O1517" s="519" t="s">
        <v>1059</v>
      </c>
      <c r="P1517" s="519">
        <v>7</v>
      </c>
      <c r="Q1517" s="183" t="str">
        <f t="shared" si="69"/>
        <v>SDN200107</v>
      </c>
      <c r="R1517" s="519">
        <v>10000</v>
      </c>
      <c r="S1517" s="519">
        <v>10000</v>
      </c>
      <c r="T1517" s="519">
        <v>10000</v>
      </c>
      <c r="U1517" s="519">
        <v>10000</v>
      </c>
      <c r="V1517" s="519">
        <v>10000</v>
      </c>
      <c r="W1517" s="519">
        <v>10000</v>
      </c>
      <c r="X1517" s="519">
        <v>10000</v>
      </c>
      <c r="Y1517" s="519">
        <v>10000</v>
      </c>
      <c r="Z1517" s="519">
        <v>10000</v>
      </c>
      <c r="AA1517" s="519">
        <v>10000</v>
      </c>
      <c r="AB1517" s="519">
        <v>10000</v>
      </c>
      <c r="AC1517" s="519">
        <v>10000</v>
      </c>
      <c r="AD1517" s="519">
        <v>10000</v>
      </c>
      <c r="AE1517" s="519">
        <v>10000</v>
      </c>
      <c r="AF1517" s="519">
        <v>10000</v>
      </c>
      <c r="AG1517" s="519">
        <v>10000</v>
      </c>
      <c r="AH1517" s="519">
        <v>10000</v>
      </c>
      <c r="AI1517" s="519">
        <v>10000</v>
      </c>
      <c r="AJ1517" s="519">
        <v>10000</v>
      </c>
      <c r="AK1517" s="519">
        <v>10000</v>
      </c>
      <c r="AL1517" s="519">
        <v>10000</v>
      </c>
      <c r="AM1517" s="519">
        <v>10000</v>
      </c>
      <c r="AN1517" s="519">
        <v>10000</v>
      </c>
      <c r="AO1517" s="519">
        <v>10000</v>
      </c>
      <c r="AP1517" s="519">
        <v>10000</v>
      </c>
      <c r="AQ1517" s="519">
        <v>10000</v>
      </c>
      <c r="AR1517" s="519">
        <v>10000</v>
      </c>
      <c r="AS1517" s="519">
        <v>10000</v>
      </c>
      <c r="AT1517" s="519">
        <v>10000</v>
      </c>
      <c r="AU1517" s="519">
        <v>10000</v>
      </c>
      <c r="AV1517" s="519">
        <v>10000</v>
      </c>
      <c r="AW1517" s="519">
        <v>10000</v>
      </c>
      <c r="AX1517" s="519">
        <v>10000</v>
      </c>
      <c r="AY1517" s="519">
        <v>10000</v>
      </c>
      <c r="AZ1517" s="519">
        <v>10000</v>
      </c>
      <c r="BA1517" s="519">
        <v>0</v>
      </c>
      <c r="BB1517" s="519">
        <v>0</v>
      </c>
      <c r="BC1517" s="519">
        <v>0</v>
      </c>
      <c r="BD1517" s="519">
        <v>0</v>
      </c>
      <c r="BE1517" s="519">
        <v>0</v>
      </c>
      <c r="BF1517" s="519">
        <v>0</v>
      </c>
      <c r="BG1517" s="519">
        <v>0</v>
      </c>
      <c r="BH1517" s="519">
        <v>0</v>
      </c>
      <c r="BI1517" s="519">
        <v>0</v>
      </c>
      <c r="BJ1517" s="519">
        <v>0</v>
      </c>
      <c r="BK1517" s="519">
        <v>0</v>
      </c>
      <c r="BL1517" s="519">
        <v>0</v>
      </c>
      <c r="BM1517" s="519">
        <v>0</v>
      </c>
      <c r="BN1517" s="519">
        <v>0</v>
      </c>
      <c r="BO1517" s="519">
        <v>0</v>
      </c>
      <c r="BP1517" s="519">
        <v>0</v>
      </c>
      <c r="BQ1517" s="519">
        <v>0</v>
      </c>
      <c r="BR1517" s="519">
        <v>0</v>
      </c>
      <c r="BS1517" s="519">
        <v>0</v>
      </c>
      <c r="BT1517" s="519">
        <v>0</v>
      </c>
      <c r="BU1517" s="519">
        <v>0</v>
      </c>
      <c r="BV1517" s="519">
        <v>0</v>
      </c>
      <c r="BW1517" s="519">
        <v>0</v>
      </c>
      <c r="BX1517" s="519">
        <v>0</v>
      </c>
      <c r="BY1517" s="519">
        <v>0</v>
      </c>
      <c r="BZ1517" s="519">
        <v>0</v>
      </c>
      <c r="CA1517" s="519">
        <v>0</v>
      </c>
      <c r="CB1517" s="519">
        <v>0</v>
      </c>
      <c r="CC1517" s="519">
        <v>0</v>
      </c>
      <c r="CD1517" s="519">
        <v>0</v>
      </c>
      <c r="CE1517" s="519">
        <v>0</v>
      </c>
      <c r="CF1517" s="519">
        <v>0</v>
      </c>
      <c r="CG1517" s="519">
        <v>0</v>
      </c>
      <c r="CH1517" s="519">
        <v>0</v>
      </c>
      <c r="CI1517" s="519">
        <v>0</v>
      </c>
      <c r="CJ1517" s="519">
        <v>0</v>
      </c>
      <c r="CK1517" s="519">
        <v>0</v>
      </c>
      <c r="CL1517" s="519">
        <v>0</v>
      </c>
      <c r="CM1517" s="519">
        <v>0</v>
      </c>
      <c r="CN1517" s="519">
        <v>0</v>
      </c>
      <c r="CO1517" s="519">
        <v>0</v>
      </c>
      <c r="CP1517" s="519">
        <v>0</v>
      </c>
      <c r="CQ1517" s="519">
        <v>0</v>
      </c>
      <c r="CR1517" s="519">
        <v>0</v>
      </c>
      <c r="CS1517" s="519">
        <v>0</v>
      </c>
      <c r="CT1517" s="519">
        <v>0</v>
      </c>
      <c r="CU1517" s="519">
        <v>0</v>
      </c>
      <c r="CV1517" s="519">
        <v>0</v>
      </c>
      <c r="CW1517" s="519">
        <v>0</v>
      </c>
      <c r="CX1517" s="519">
        <v>0</v>
      </c>
      <c r="CY1517" s="519">
        <v>0</v>
      </c>
      <c r="CZ1517" s="519">
        <v>0</v>
      </c>
      <c r="DA1517" s="519">
        <v>0</v>
      </c>
      <c r="DB1517" s="519">
        <v>0</v>
      </c>
      <c r="DC1517" s="519">
        <v>0</v>
      </c>
      <c r="DD1517" s="519">
        <v>0</v>
      </c>
      <c r="DE1517" s="519">
        <v>0</v>
      </c>
      <c r="DF1517" s="519">
        <v>0</v>
      </c>
      <c r="DG1517" s="519">
        <v>0</v>
      </c>
      <c r="DH1517" s="519">
        <v>0</v>
      </c>
      <c r="DI1517" s="519">
        <v>0</v>
      </c>
      <c r="DJ1517" s="519">
        <v>0</v>
      </c>
      <c r="DK1517" s="519">
        <v>0</v>
      </c>
      <c r="DL1517" s="519">
        <v>0</v>
      </c>
      <c r="DM1517" s="519">
        <v>0</v>
      </c>
      <c r="DN1517" s="519">
        <v>0</v>
      </c>
      <c r="DO1517" s="519">
        <v>0</v>
      </c>
      <c r="DP1517" s="519">
        <v>0</v>
      </c>
      <c r="DQ1517" s="519">
        <v>0</v>
      </c>
      <c r="DR1517" s="519">
        <v>0</v>
      </c>
      <c r="DS1517" s="519">
        <v>0</v>
      </c>
      <c r="DT1517" s="519">
        <v>0</v>
      </c>
      <c r="DU1517" s="519">
        <v>0</v>
      </c>
      <c r="DV1517" s="519">
        <v>0</v>
      </c>
      <c r="DW1517" s="519">
        <v>0</v>
      </c>
      <c r="DX1517" s="519">
        <v>0</v>
      </c>
    </row>
    <row r="1518" spans="2:128" hidden="1">
      <c r="B1518" s="519" t="s">
        <v>1061</v>
      </c>
      <c r="C1518" s="519"/>
      <c r="D1518" s="519"/>
      <c r="E1518" s="519"/>
      <c r="F1518" s="519">
        <v>1</v>
      </c>
      <c r="G1518" s="519"/>
      <c r="H1518" s="519">
        <v>19</v>
      </c>
      <c r="I1518" s="519">
        <v>11</v>
      </c>
      <c r="J1518" s="519" t="str">
        <f t="shared" si="70"/>
        <v>SDN15011911</v>
      </c>
      <c r="K1518" s="519">
        <v>508</v>
      </c>
      <c r="M1518" s="337"/>
      <c r="N1518" s="519" t="s">
        <v>1062</v>
      </c>
      <c r="O1518" s="519" t="s">
        <v>1059</v>
      </c>
      <c r="P1518" s="519">
        <v>8</v>
      </c>
      <c r="Q1518" s="183" t="str">
        <f t="shared" si="69"/>
        <v>SDN200108</v>
      </c>
      <c r="R1518" s="519">
        <v>10000</v>
      </c>
      <c r="S1518" s="519">
        <v>10000</v>
      </c>
      <c r="T1518" s="519">
        <v>10000</v>
      </c>
      <c r="U1518" s="519">
        <v>10000</v>
      </c>
      <c r="V1518" s="519">
        <v>10000</v>
      </c>
      <c r="W1518" s="519">
        <v>10000</v>
      </c>
      <c r="X1518" s="519">
        <v>10000</v>
      </c>
      <c r="Y1518" s="519">
        <v>10000</v>
      </c>
      <c r="Z1518" s="519">
        <v>10000</v>
      </c>
      <c r="AA1518" s="519">
        <v>10000</v>
      </c>
      <c r="AB1518" s="519">
        <v>10000</v>
      </c>
      <c r="AC1518" s="519">
        <v>10000</v>
      </c>
      <c r="AD1518" s="519">
        <v>10000</v>
      </c>
      <c r="AE1518" s="519">
        <v>10000</v>
      </c>
      <c r="AF1518" s="519">
        <v>10000</v>
      </c>
      <c r="AG1518" s="519">
        <v>10000</v>
      </c>
      <c r="AH1518" s="519">
        <v>10000</v>
      </c>
      <c r="AI1518" s="519">
        <v>10000</v>
      </c>
      <c r="AJ1518" s="519">
        <v>10000</v>
      </c>
      <c r="AK1518" s="519">
        <v>10000</v>
      </c>
      <c r="AL1518" s="519">
        <v>10000</v>
      </c>
      <c r="AM1518" s="519">
        <v>10000</v>
      </c>
      <c r="AN1518" s="519">
        <v>10000</v>
      </c>
      <c r="AO1518" s="519">
        <v>10000</v>
      </c>
      <c r="AP1518" s="519">
        <v>10000</v>
      </c>
      <c r="AQ1518" s="519">
        <v>10000</v>
      </c>
      <c r="AR1518" s="519">
        <v>10000</v>
      </c>
      <c r="AS1518" s="519">
        <v>10000</v>
      </c>
      <c r="AT1518" s="519">
        <v>10000</v>
      </c>
      <c r="AU1518" s="519">
        <v>10000</v>
      </c>
      <c r="AV1518" s="519">
        <v>10000</v>
      </c>
      <c r="AW1518" s="519">
        <v>10000</v>
      </c>
      <c r="AX1518" s="519">
        <v>10000</v>
      </c>
      <c r="AY1518" s="519">
        <v>10000</v>
      </c>
      <c r="AZ1518" s="519">
        <v>10000</v>
      </c>
      <c r="BA1518" s="519">
        <v>0</v>
      </c>
      <c r="BB1518" s="519">
        <v>0</v>
      </c>
      <c r="BC1518" s="519">
        <v>0</v>
      </c>
      <c r="BD1518" s="519">
        <v>0</v>
      </c>
      <c r="BE1518" s="519">
        <v>0</v>
      </c>
      <c r="BF1518" s="519">
        <v>0</v>
      </c>
      <c r="BG1518" s="519">
        <v>0</v>
      </c>
      <c r="BH1518" s="519">
        <v>0</v>
      </c>
      <c r="BI1518" s="519">
        <v>0</v>
      </c>
      <c r="BJ1518" s="519">
        <v>0</v>
      </c>
      <c r="BK1518" s="519">
        <v>0</v>
      </c>
      <c r="BL1518" s="519">
        <v>0</v>
      </c>
      <c r="BM1518" s="519">
        <v>0</v>
      </c>
      <c r="BN1518" s="519">
        <v>0</v>
      </c>
      <c r="BO1518" s="519">
        <v>0</v>
      </c>
      <c r="BP1518" s="519">
        <v>0</v>
      </c>
      <c r="BQ1518" s="519">
        <v>0</v>
      </c>
      <c r="BR1518" s="519">
        <v>0</v>
      </c>
      <c r="BS1518" s="519">
        <v>0</v>
      </c>
      <c r="BT1518" s="519">
        <v>0</v>
      </c>
      <c r="BU1518" s="519">
        <v>0</v>
      </c>
      <c r="BV1518" s="519">
        <v>0</v>
      </c>
      <c r="BW1518" s="519">
        <v>0</v>
      </c>
      <c r="BX1518" s="519">
        <v>0</v>
      </c>
      <c r="BY1518" s="519">
        <v>0</v>
      </c>
      <c r="BZ1518" s="519">
        <v>0</v>
      </c>
      <c r="CA1518" s="519">
        <v>0</v>
      </c>
      <c r="CB1518" s="519">
        <v>0</v>
      </c>
      <c r="CC1518" s="519">
        <v>0</v>
      </c>
      <c r="CD1518" s="519">
        <v>0</v>
      </c>
      <c r="CE1518" s="519">
        <v>0</v>
      </c>
      <c r="CF1518" s="519">
        <v>0</v>
      </c>
      <c r="CG1518" s="519">
        <v>0</v>
      </c>
      <c r="CH1518" s="519">
        <v>0</v>
      </c>
      <c r="CI1518" s="519">
        <v>0</v>
      </c>
      <c r="CJ1518" s="519">
        <v>0</v>
      </c>
      <c r="CK1518" s="519">
        <v>0</v>
      </c>
      <c r="CL1518" s="519">
        <v>0</v>
      </c>
      <c r="CM1518" s="519">
        <v>0</v>
      </c>
      <c r="CN1518" s="519">
        <v>0</v>
      </c>
      <c r="CO1518" s="519">
        <v>0</v>
      </c>
      <c r="CP1518" s="519">
        <v>0</v>
      </c>
      <c r="CQ1518" s="519">
        <v>0</v>
      </c>
      <c r="CR1518" s="519">
        <v>0</v>
      </c>
      <c r="CS1518" s="519">
        <v>0</v>
      </c>
      <c r="CT1518" s="519">
        <v>0</v>
      </c>
      <c r="CU1518" s="519">
        <v>0</v>
      </c>
      <c r="CV1518" s="519">
        <v>0</v>
      </c>
      <c r="CW1518" s="519">
        <v>0</v>
      </c>
      <c r="CX1518" s="519">
        <v>0</v>
      </c>
      <c r="CY1518" s="519">
        <v>0</v>
      </c>
      <c r="CZ1518" s="519">
        <v>0</v>
      </c>
      <c r="DA1518" s="519">
        <v>0</v>
      </c>
      <c r="DB1518" s="519">
        <v>0</v>
      </c>
      <c r="DC1518" s="519">
        <v>0</v>
      </c>
      <c r="DD1518" s="519">
        <v>0</v>
      </c>
      <c r="DE1518" s="519">
        <v>0</v>
      </c>
      <c r="DF1518" s="519">
        <v>0</v>
      </c>
      <c r="DG1518" s="519">
        <v>0</v>
      </c>
      <c r="DH1518" s="519">
        <v>0</v>
      </c>
      <c r="DI1518" s="519">
        <v>0</v>
      </c>
      <c r="DJ1518" s="519">
        <v>0</v>
      </c>
      <c r="DK1518" s="519">
        <v>0</v>
      </c>
      <c r="DL1518" s="519">
        <v>0</v>
      </c>
      <c r="DM1518" s="519">
        <v>0</v>
      </c>
      <c r="DN1518" s="519">
        <v>0</v>
      </c>
      <c r="DO1518" s="519">
        <v>0</v>
      </c>
      <c r="DP1518" s="519">
        <v>0</v>
      </c>
      <c r="DQ1518" s="519">
        <v>0</v>
      </c>
      <c r="DR1518" s="519">
        <v>0</v>
      </c>
      <c r="DS1518" s="519">
        <v>0</v>
      </c>
      <c r="DT1518" s="519">
        <v>0</v>
      </c>
      <c r="DU1518" s="519">
        <v>0</v>
      </c>
      <c r="DV1518" s="519">
        <v>0</v>
      </c>
      <c r="DW1518" s="519">
        <v>0</v>
      </c>
      <c r="DX1518" s="519">
        <v>0</v>
      </c>
    </row>
    <row r="1519" spans="2:128" hidden="1">
      <c r="B1519" s="519" t="s">
        <v>1061</v>
      </c>
      <c r="C1519" s="519"/>
      <c r="D1519" s="519"/>
      <c r="E1519" s="519"/>
      <c r="F1519" s="519">
        <v>1</v>
      </c>
      <c r="G1519" s="519"/>
      <c r="H1519" s="519">
        <v>19</v>
      </c>
      <c r="I1519" s="519">
        <v>12</v>
      </c>
      <c r="J1519" s="519" t="str">
        <f t="shared" si="70"/>
        <v>SDN15011912</v>
      </c>
      <c r="K1519" s="519">
        <v>508</v>
      </c>
      <c r="M1519" s="337"/>
      <c r="N1519" s="519" t="s">
        <v>1062</v>
      </c>
      <c r="O1519" s="519" t="s">
        <v>1059</v>
      </c>
      <c r="P1519" s="519">
        <v>9</v>
      </c>
      <c r="Q1519" s="183" t="str">
        <f t="shared" si="69"/>
        <v>SDN200109</v>
      </c>
      <c r="R1519" s="519">
        <v>10000</v>
      </c>
      <c r="S1519" s="519">
        <v>10000</v>
      </c>
      <c r="T1519" s="519">
        <v>10000</v>
      </c>
      <c r="U1519" s="519">
        <v>10000</v>
      </c>
      <c r="V1519" s="519">
        <v>10000</v>
      </c>
      <c r="W1519" s="519">
        <v>10000</v>
      </c>
      <c r="X1519" s="519">
        <v>10000</v>
      </c>
      <c r="Y1519" s="519">
        <v>10000</v>
      </c>
      <c r="Z1519" s="519">
        <v>10000</v>
      </c>
      <c r="AA1519" s="519">
        <v>10000</v>
      </c>
      <c r="AB1519" s="519">
        <v>10000</v>
      </c>
      <c r="AC1519" s="519">
        <v>10000</v>
      </c>
      <c r="AD1519" s="519">
        <v>10000</v>
      </c>
      <c r="AE1519" s="519">
        <v>10000</v>
      </c>
      <c r="AF1519" s="519">
        <v>10000</v>
      </c>
      <c r="AG1519" s="519">
        <v>10000</v>
      </c>
      <c r="AH1519" s="519">
        <v>10000</v>
      </c>
      <c r="AI1519" s="519">
        <v>10000</v>
      </c>
      <c r="AJ1519" s="519">
        <v>10000</v>
      </c>
      <c r="AK1519" s="519">
        <v>10000</v>
      </c>
      <c r="AL1519" s="519">
        <v>10000</v>
      </c>
      <c r="AM1519" s="519">
        <v>10000</v>
      </c>
      <c r="AN1519" s="519">
        <v>10000</v>
      </c>
      <c r="AO1519" s="519">
        <v>10000</v>
      </c>
      <c r="AP1519" s="519">
        <v>10000</v>
      </c>
      <c r="AQ1519" s="519">
        <v>10000</v>
      </c>
      <c r="AR1519" s="519">
        <v>10000</v>
      </c>
      <c r="AS1519" s="519">
        <v>10000</v>
      </c>
      <c r="AT1519" s="519">
        <v>10000</v>
      </c>
      <c r="AU1519" s="519">
        <v>10000</v>
      </c>
      <c r="AV1519" s="519">
        <v>10000</v>
      </c>
      <c r="AW1519" s="519">
        <v>10000</v>
      </c>
      <c r="AX1519" s="519">
        <v>10000</v>
      </c>
      <c r="AY1519" s="519">
        <v>10000</v>
      </c>
      <c r="AZ1519" s="519">
        <v>10000</v>
      </c>
      <c r="BA1519" s="519">
        <v>0</v>
      </c>
      <c r="BB1519" s="519">
        <v>0</v>
      </c>
      <c r="BC1519" s="519">
        <v>0</v>
      </c>
      <c r="BD1519" s="519">
        <v>0</v>
      </c>
      <c r="BE1519" s="519">
        <v>0</v>
      </c>
      <c r="BF1519" s="519">
        <v>0</v>
      </c>
      <c r="BG1519" s="519">
        <v>0</v>
      </c>
      <c r="BH1519" s="519">
        <v>0</v>
      </c>
      <c r="BI1519" s="519">
        <v>0</v>
      </c>
      <c r="BJ1519" s="519">
        <v>0</v>
      </c>
      <c r="BK1519" s="519">
        <v>0</v>
      </c>
      <c r="BL1519" s="519">
        <v>0</v>
      </c>
      <c r="BM1519" s="519">
        <v>0</v>
      </c>
      <c r="BN1519" s="519">
        <v>0</v>
      </c>
      <c r="BO1519" s="519">
        <v>0</v>
      </c>
      <c r="BP1519" s="519">
        <v>0</v>
      </c>
      <c r="BQ1519" s="519">
        <v>0</v>
      </c>
      <c r="BR1519" s="519">
        <v>0</v>
      </c>
      <c r="BS1519" s="519">
        <v>0</v>
      </c>
      <c r="BT1519" s="519">
        <v>0</v>
      </c>
      <c r="BU1519" s="519">
        <v>0</v>
      </c>
      <c r="BV1519" s="519">
        <v>0</v>
      </c>
      <c r="BW1519" s="519">
        <v>0</v>
      </c>
      <c r="BX1519" s="519">
        <v>0</v>
      </c>
      <c r="BY1519" s="519">
        <v>0</v>
      </c>
      <c r="BZ1519" s="519">
        <v>0</v>
      </c>
      <c r="CA1519" s="519">
        <v>0</v>
      </c>
      <c r="CB1519" s="519">
        <v>0</v>
      </c>
      <c r="CC1519" s="519">
        <v>0</v>
      </c>
      <c r="CD1519" s="519">
        <v>0</v>
      </c>
      <c r="CE1519" s="519">
        <v>0</v>
      </c>
      <c r="CF1519" s="519">
        <v>0</v>
      </c>
      <c r="CG1519" s="519">
        <v>0</v>
      </c>
      <c r="CH1519" s="519">
        <v>0</v>
      </c>
      <c r="CI1519" s="519">
        <v>0</v>
      </c>
      <c r="CJ1519" s="519">
        <v>0</v>
      </c>
      <c r="CK1519" s="519">
        <v>0</v>
      </c>
      <c r="CL1519" s="519">
        <v>0</v>
      </c>
      <c r="CM1519" s="519">
        <v>0</v>
      </c>
      <c r="CN1519" s="519">
        <v>0</v>
      </c>
      <c r="CO1519" s="519">
        <v>0</v>
      </c>
      <c r="CP1519" s="519">
        <v>0</v>
      </c>
      <c r="CQ1519" s="519">
        <v>0</v>
      </c>
      <c r="CR1519" s="519">
        <v>0</v>
      </c>
      <c r="CS1519" s="519">
        <v>0</v>
      </c>
      <c r="CT1519" s="519">
        <v>0</v>
      </c>
      <c r="CU1519" s="519">
        <v>0</v>
      </c>
      <c r="CV1519" s="519">
        <v>0</v>
      </c>
      <c r="CW1519" s="519">
        <v>0</v>
      </c>
      <c r="CX1519" s="519">
        <v>0</v>
      </c>
      <c r="CY1519" s="519">
        <v>0</v>
      </c>
      <c r="CZ1519" s="519">
        <v>0</v>
      </c>
      <c r="DA1519" s="519">
        <v>0</v>
      </c>
      <c r="DB1519" s="519">
        <v>0</v>
      </c>
      <c r="DC1519" s="519">
        <v>0</v>
      </c>
      <c r="DD1519" s="519">
        <v>0</v>
      </c>
      <c r="DE1519" s="519">
        <v>0</v>
      </c>
      <c r="DF1519" s="519">
        <v>0</v>
      </c>
      <c r="DG1519" s="519">
        <v>0</v>
      </c>
      <c r="DH1519" s="519">
        <v>0</v>
      </c>
      <c r="DI1519" s="519">
        <v>0</v>
      </c>
      <c r="DJ1519" s="519">
        <v>0</v>
      </c>
      <c r="DK1519" s="519">
        <v>0</v>
      </c>
      <c r="DL1519" s="519">
        <v>0</v>
      </c>
      <c r="DM1519" s="519">
        <v>0</v>
      </c>
      <c r="DN1519" s="519">
        <v>0</v>
      </c>
      <c r="DO1519" s="519">
        <v>0</v>
      </c>
      <c r="DP1519" s="519">
        <v>0</v>
      </c>
      <c r="DQ1519" s="519">
        <v>0</v>
      </c>
      <c r="DR1519" s="519">
        <v>0</v>
      </c>
      <c r="DS1519" s="519">
        <v>0</v>
      </c>
      <c r="DT1519" s="519">
        <v>0</v>
      </c>
      <c r="DU1519" s="519">
        <v>0</v>
      </c>
      <c r="DV1519" s="519">
        <v>0</v>
      </c>
      <c r="DW1519" s="519">
        <v>0</v>
      </c>
      <c r="DX1519" s="519">
        <v>0</v>
      </c>
    </row>
    <row r="1520" spans="2:128" hidden="1">
      <c r="B1520" s="519" t="s">
        <v>1061</v>
      </c>
      <c r="C1520" s="519"/>
      <c r="D1520" s="519"/>
      <c r="E1520" s="519"/>
      <c r="F1520" s="519">
        <v>1</v>
      </c>
      <c r="G1520" s="519"/>
      <c r="H1520" s="519">
        <v>19</v>
      </c>
      <c r="I1520" s="519">
        <v>13</v>
      </c>
      <c r="J1520" s="519" t="str">
        <f t="shared" si="70"/>
        <v>SDN15011913</v>
      </c>
      <c r="K1520" s="519">
        <v>508</v>
      </c>
      <c r="M1520" s="337"/>
      <c r="N1520" s="519" t="s">
        <v>1062</v>
      </c>
      <c r="O1520" s="519" t="s">
        <v>1059</v>
      </c>
      <c r="P1520" s="519">
        <v>10</v>
      </c>
      <c r="Q1520" s="183" t="str">
        <f t="shared" si="69"/>
        <v>SDN200110</v>
      </c>
      <c r="R1520" s="519">
        <v>10000</v>
      </c>
      <c r="S1520" s="519">
        <v>10000</v>
      </c>
      <c r="T1520" s="519">
        <v>10000</v>
      </c>
      <c r="U1520" s="519">
        <v>10000</v>
      </c>
      <c r="V1520" s="519">
        <v>10000</v>
      </c>
      <c r="W1520" s="519">
        <v>10000</v>
      </c>
      <c r="X1520" s="519">
        <v>10000</v>
      </c>
      <c r="Y1520" s="519">
        <v>10000</v>
      </c>
      <c r="Z1520" s="519">
        <v>10000</v>
      </c>
      <c r="AA1520" s="519">
        <v>10000</v>
      </c>
      <c r="AB1520" s="519">
        <v>10000</v>
      </c>
      <c r="AC1520" s="519">
        <v>10000</v>
      </c>
      <c r="AD1520" s="519">
        <v>10000</v>
      </c>
      <c r="AE1520" s="519">
        <v>10000</v>
      </c>
      <c r="AF1520" s="519">
        <v>10000</v>
      </c>
      <c r="AG1520" s="519">
        <v>10000</v>
      </c>
      <c r="AH1520" s="519">
        <v>10000</v>
      </c>
      <c r="AI1520" s="519">
        <v>10000</v>
      </c>
      <c r="AJ1520" s="519">
        <v>10000</v>
      </c>
      <c r="AK1520" s="519">
        <v>10000</v>
      </c>
      <c r="AL1520" s="519">
        <v>10000</v>
      </c>
      <c r="AM1520" s="519">
        <v>10000</v>
      </c>
      <c r="AN1520" s="519">
        <v>10000</v>
      </c>
      <c r="AO1520" s="519">
        <v>10000</v>
      </c>
      <c r="AP1520" s="519">
        <v>10000</v>
      </c>
      <c r="AQ1520" s="519">
        <v>10000</v>
      </c>
      <c r="AR1520" s="519">
        <v>10000</v>
      </c>
      <c r="AS1520" s="519">
        <v>10000</v>
      </c>
      <c r="AT1520" s="519">
        <v>10000</v>
      </c>
      <c r="AU1520" s="519">
        <v>10000</v>
      </c>
      <c r="AV1520" s="519">
        <v>10000</v>
      </c>
      <c r="AW1520" s="519">
        <v>10000</v>
      </c>
      <c r="AX1520" s="519">
        <v>10000</v>
      </c>
      <c r="AY1520" s="519">
        <v>10000</v>
      </c>
      <c r="AZ1520" s="519">
        <v>10000</v>
      </c>
      <c r="BA1520" s="519">
        <v>0</v>
      </c>
      <c r="BB1520" s="519">
        <v>0</v>
      </c>
      <c r="BC1520" s="519">
        <v>0</v>
      </c>
      <c r="BD1520" s="519">
        <v>0</v>
      </c>
      <c r="BE1520" s="519">
        <v>0</v>
      </c>
      <c r="BF1520" s="519">
        <v>0</v>
      </c>
      <c r="BG1520" s="519">
        <v>0</v>
      </c>
      <c r="BH1520" s="519">
        <v>0</v>
      </c>
      <c r="BI1520" s="519">
        <v>0</v>
      </c>
      <c r="BJ1520" s="519">
        <v>0</v>
      </c>
      <c r="BK1520" s="519">
        <v>0</v>
      </c>
      <c r="BL1520" s="519">
        <v>0</v>
      </c>
      <c r="BM1520" s="519">
        <v>0</v>
      </c>
      <c r="BN1520" s="519">
        <v>0</v>
      </c>
      <c r="BO1520" s="519">
        <v>0</v>
      </c>
      <c r="BP1520" s="519">
        <v>0</v>
      </c>
      <c r="BQ1520" s="519">
        <v>0</v>
      </c>
      <c r="BR1520" s="519">
        <v>0</v>
      </c>
      <c r="BS1520" s="519">
        <v>0</v>
      </c>
      <c r="BT1520" s="519">
        <v>0</v>
      </c>
      <c r="BU1520" s="519">
        <v>0</v>
      </c>
      <c r="BV1520" s="519">
        <v>0</v>
      </c>
      <c r="BW1520" s="519">
        <v>0</v>
      </c>
      <c r="BX1520" s="519">
        <v>0</v>
      </c>
      <c r="BY1520" s="519">
        <v>0</v>
      </c>
      <c r="BZ1520" s="519">
        <v>0</v>
      </c>
      <c r="CA1520" s="519">
        <v>0</v>
      </c>
      <c r="CB1520" s="519">
        <v>0</v>
      </c>
      <c r="CC1520" s="519">
        <v>0</v>
      </c>
      <c r="CD1520" s="519">
        <v>0</v>
      </c>
      <c r="CE1520" s="519">
        <v>0</v>
      </c>
      <c r="CF1520" s="519">
        <v>0</v>
      </c>
      <c r="CG1520" s="519">
        <v>0</v>
      </c>
      <c r="CH1520" s="519">
        <v>0</v>
      </c>
      <c r="CI1520" s="519">
        <v>0</v>
      </c>
      <c r="CJ1520" s="519">
        <v>0</v>
      </c>
      <c r="CK1520" s="519">
        <v>0</v>
      </c>
      <c r="CL1520" s="519">
        <v>0</v>
      </c>
      <c r="CM1520" s="519">
        <v>0</v>
      </c>
      <c r="CN1520" s="519">
        <v>0</v>
      </c>
      <c r="CO1520" s="519">
        <v>0</v>
      </c>
      <c r="CP1520" s="519">
        <v>0</v>
      </c>
      <c r="CQ1520" s="519">
        <v>0</v>
      </c>
      <c r="CR1520" s="519">
        <v>0</v>
      </c>
      <c r="CS1520" s="519">
        <v>0</v>
      </c>
      <c r="CT1520" s="519">
        <v>0</v>
      </c>
      <c r="CU1520" s="519">
        <v>0</v>
      </c>
      <c r="CV1520" s="519">
        <v>0</v>
      </c>
      <c r="CW1520" s="519">
        <v>0</v>
      </c>
      <c r="CX1520" s="519">
        <v>0</v>
      </c>
      <c r="CY1520" s="519">
        <v>0</v>
      </c>
      <c r="CZ1520" s="519">
        <v>0</v>
      </c>
      <c r="DA1520" s="519">
        <v>0</v>
      </c>
      <c r="DB1520" s="519">
        <v>0</v>
      </c>
      <c r="DC1520" s="519">
        <v>0</v>
      </c>
      <c r="DD1520" s="519">
        <v>0</v>
      </c>
      <c r="DE1520" s="519">
        <v>0</v>
      </c>
      <c r="DF1520" s="519">
        <v>0</v>
      </c>
      <c r="DG1520" s="519">
        <v>0</v>
      </c>
      <c r="DH1520" s="519">
        <v>0</v>
      </c>
      <c r="DI1520" s="519">
        <v>0</v>
      </c>
      <c r="DJ1520" s="519">
        <v>0</v>
      </c>
      <c r="DK1520" s="519">
        <v>0</v>
      </c>
      <c r="DL1520" s="519">
        <v>0</v>
      </c>
      <c r="DM1520" s="519">
        <v>0</v>
      </c>
      <c r="DN1520" s="519">
        <v>0</v>
      </c>
      <c r="DO1520" s="519">
        <v>0</v>
      </c>
      <c r="DP1520" s="519">
        <v>0</v>
      </c>
      <c r="DQ1520" s="519">
        <v>0</v>
      </c>
      <c r="DR1520" s="519">
        <v>0</v>
      </c>
      <c r="DS1520" s="519">
        <v>0</v>
      </c>
      <c r="DT1520" s="519">
        <v>0</v>
      </c>
      <c r="DU1520" s="519">
        <v>0</v>
      </c>
      <c r="DV1520" s="519">
        <v>0</v>
      </c>
      <c r="DW1520" s="519">
        <v>0</v>
      </c>
      <c r="DX1520" s="519">
        <v>0</v>
      </c>
    </row>
    <row r="1521" spans="2:128" hidden="1">
      <c r="B1521" s="519" t="s">
        <v>1061</v>
      </c>
      <c r="C1521" s="519"/>
      <c r="D1521" s="519"/>
      <c r="E1521" s="519"/>
      <c r="F1521" s="519">
        <v>1</v>
      </c>
      <c r="G1521" s="519"/>
      <c r="H1521" s="519">
        <v>19</v>
      </c>
      <c r="I1521" s="519">
        <v>14</v>
      </c>
      <c r="J1521" s="519" t="str">
        <f t="shared" si="70"/>
        <v>SDN15011914</v>
      </c>
      <c r="K1521" s="519">
        <v>508</v>
      </c>
      <c r="M1521" s="337"/>
      <c r="N1521" s="519" t="s">
        <v>1062</v>
      </c>
      <c r="O1521" s="519" t="s">
        <v>1059</v>
      </c>
      <c r="P1521" s="519">
        <v>11</v>
      </c>
      <c r="Q1521" s="183" t="str">
        <f t="shared" si="69"/>
        <v>SDN200111</v>
      </c>
      <c r="R1521" s="519">
        <v>10000</v>
      </c>
      <c r="S1521" s="519">
        <v>10000</v>
      </c>
      <c r="T1521" s="519">
        <v>10000</v>
      </c>
      <c r="U1521" s="519">
        <v>10000</v>
      </c>
      <c r="V1521" s="519">
        <v>10000</v>
      </c>
      <c r="W1521" s="519">
        <v>10000</v>
      </c>
      <c r="X1521" s="519">
        <v>10000</v>
      </c>
      <c r="Y1521" s="519">
        <v>10000</v>
      </c>
      <c r="Z1521" s="519">
        <v>10000</v>
      </c>
      <c r="AA1521" s="519">
        <v>10000</v>
      </c>
      <c r="AB1521" s="519">
        <v>10000</v>
      </c>
      <c r="AC1521" s="519">
        <v>10000</v>
      </c>
      <c r="AD1521" s="519">
        <v>10000</v>
      </c>
      <c r="AE1521" s="519">
        <v>10000</v>
      </c>
      <c r="AF1521" s="519">
        <v>10000</v>
      </c>
      <c r="AG1521" s="519">
        <v>10000</v>
      </c>
      <c r="AH1521" s="519">
        <v>10000</v>
      </c>
      <c r="AI1521" s="519">
        <v>10000</v>
      </c>
      <c r="AJ1521" s="519">
        <v>10000</v>
      </c>
      <c r="AK1521" s="519">
        <v>10000</v>
      </c>
      <c r="AL1521" s="519">
        <v>10000</v>
      </c>
      <c r="AM1521" s="519">
        <v>10000</v>
      </c>
      <c r="AN1521" s="519">
        <v>10000</v>
      </c>
      <c r="AO1521" s="519">
        <v>10000</v>
      </c>
      <c r="AP1521" s="519">
        <v>10000</v>
      </c>
      <c r="AQ1521" s="519">
        <v>10000</v>
      </c>
      <c r="AR1521" s="519">
        <v>10000</v>
      </c>
      <c r="AS1521" s="519">
        <v>10000</v>
      </c>
      <c r="AT1521" s="519">
        <v>10000</v>
      </c>
      <c r="AU1521" s="519">
        <v>10000</v>
      </c>
      <c r="AV1521" s="519">
        <v>10000</v>
      </c>
      <c r="AW1521" s="519">
        <v>10000</v>
      </c>
      <c r="AX1521" s="519">
        <v>10000</v>
      </c>
      <c r="AY1521" s="519">
        <v>10000</v>
      </c>
      <c r="AZ1521" s="519">
        <v>10000</v>
      </c>
      <c r="BA1521" s="519">
        <v>0</v>
      </c>
      <c r="BB1521" s="519">
        <v>0</v>
      </c>
      <c r="BC1521" s="519">
        <v>0</v>
      </c>
      <c r="BD1521" s="519">
        <v>0</v>
      </c>
      <c r="BE1521" s="519">
        <v>0</v>
      </c>
      <c r="BF1521" s="519">
        <v>0</v>
      </c>
      <c r="BG1521" s="519">
        <v>0</v>
      </c>
      <c r="BH1521" s="519">
        <v>0</v>
      </c>
      <c r="BI1521" s="519">
        <v>0</v>
      </c>
      <c r="BJ1521" s="519">
        <v>0</v>
      </c>
      <c r="BK1521" s="519">
        <v>0</v>
      </c>
      <c r="BL1521" s="519">
        <v>0</v>
      </c>
      <c r="BM1521" s="519">
        <v>0</v>
      </c>
      <c r="BN1521" s="519">
        <v>0</v>
      </c>
      <c r="BO1521" s="519">
        <v>0</v>
      </c>
      <c r="BP1521" s="519">
        <v>0</v>
      </c>
      <c r="BQ1521" s="519">
        <v>0</v>
      </c>
      <c r="BR1521" s="519">
        <v>0</v>
      </c>
      <c r="BS1521" s="519">
        <v>0</v>
      </c>
      <c r="BT1521" s="519">
        <v>0</v>
      </c>
      <c r="BU1521" s="519">
        <v>0</v>
      </c>
      <c r="BV1521" s="519">
        <v>0</v>
      </c>
      <c r="BW1521" s="519">
        <v>0</v>
      </c>
      <c r="BX1521" s="519">
        <v>0</v>
      </c>
      <c r="BY1521" s="519">
        <v>0</v>
      </c>
      <c r="BZ1521" s="519">
        <v>0</v>
      </c>
      <c r="CA1521" s="519">
        <v>0</v>
      </c>
      <c r="CB1521" s="519">
        <v>0</v>
      </c>
      <c r="CC1521" s="519">
        <v>0</v>
      </c>
      <c r="CD1521" s="519">
        <v>0</v>
      </c>
      <c r="CE1521" s="519">
        <v>0</v>
      </c>
      <c r="CF1521" s="519">
        <v>0</v>
      </c>
      <c r="CG1521" s="519">
        <v>0</v>
      </c>
      <c r="CH1521" s="519">
        <v>0</v>
      </c>
      <c r="CI1521" s="519">
        <v>0</v>
      </c>
      <c r="CJ1521" s="519">
        <v>0</v>
      </c>
      <c r="CK1521" s="519">
        <v>0</v>
      </c>
      <c r="CL1521" s="519">
        <v>0</v>
      </c>
      <c r="CM1521" s="519">
        <v>0</v>
      </c>
      <c r="CN1521" s="519">
        <v>0</v>
      </c>
      <c r="CO1521" s="519">
        <v>0</v>
      </c>
      <c r="CP1521" s="519">
        <v>0</v>
      </c>
      <c r="CQ1521" s="519">
        <v>0</v>
      </c>
      <c r="CR1521" s="519">
        <v>0</v>
      </c>
      <c r="CS1521" s="519">
        <v>0</v>
      </c>
      <c r="CT1521" s="519">
        <v>0</v>
      </c>
      <c r="CU1521" s="519">
        <v>0</v>
      </c>
      <c r="CV1521" s="519">
        <v>0</v>
      </c>
      <c r="CW1521" s="519">
        <v>0</v>
      </c>
      <c r="CX1521" s="519">
        <v>0</v>
      </c>
      <c r="CY1521" s="519">
        <v>0</v>
      </c>
      <c r="CZ1521" s="519">
        <v>0</v>
      </c>
      <c r="DA1521" s="519">
        <v>0</v>
      </c>
      <c r="DB1521" s="519">
        <v>0</v>
      </c>
      <c r="DC1521" s="519">
        <v>0</v>
      </c>
      <c r="DD1521" s="519">
        <v>0</v>
      </c>
      <c r="DE1521" s="519">
        <v>0</v>
      </c>
      <c r="DF1521" s="519">
        <v>0</v>
      </c>
      <c r="DG1521" s="519">
        <v>0</v>
      </c>
      <c r="DH1521" s="519">
        <v>0</v>
      </c>
      <c r="DI1521" s="519">
        <v>0</v>
      </c>
      <c r="DJ1521" s="519">
        <v>0</v>
      </c>
      <c r="DK1521" s="519">
        <v>0</v>
      </c>
      <c r="DL1521" s="519">
        <v>0</v>
      </c>
      <c r="DM1521" s="519">
        <v>0</v>
      </c>
      <c r="DN1521" s="519">
        <v>0</v>
      </c>
      <c r="DO1521" s="519">
        <v>0</v>
      </c>
      <c r="DP1521" s="519">
        <v>0</v>
      </c>
      <c r="DQ1521" s="519">
        <v>0</v>
      </c>
      <c r="DR1521" s="519">
        <v>0</v>
      </c>
      <c r="DS1521" s="519">
        <v>0</v>
      </c>
      <c r="DT1521" s="519">
        <v>0</v>
      </c>
      <c r="DU1521" s="519">
        <v>0</v>
      </c>
      <c r="DV1521" s="519">
        <v>0</v>
      </c>
      <c r="DW1521" s="519">
        <v>0</v>
      </c>
      <c r="DX1521" s="519">
        <v>0</v>
      </c>
    </row>
    <row r="1522" spans="2:128" hidden="1">
      <c r="B1522" s="519" t="s">
        <v>1061</v>
      </c>
      <c r="C1522" s="519"/>
      <c r="D1522" s="519"/>
      <c r="E1522" s="519"/>
      <c r="F1522" s="519">
        <v>1</v>
      </c>
      <c r="G1522" s="519"/>
      <c r="H1522" s="519">
        <v>19</v>
      </c>
      <c r="I1522" s="519">
        <v>15</v>
      </c>
      <c r="J1522" s="519" t="str">
        <f t="shared" si="70"/>
        <v>SDN15011915</v>
      </c>
      <c r="K1522" s="519">
        <v>508</v>
      </c>
      <c r="M1522" s="337"/>
      <c r="N1522" s="519" t="s">
        <v>1062</v>
      </c>
      <c r="O1522" s="519" t="s">
        <v>1059</v>
      </c>
      <c r="P1522" s="519">
        <v>12</v>
      </c>
      <c r="Q1522" s="183" t="str">
        <f t="shared" si="69"/>
        <v>SDN200112</v>
      </c>
      <c r="R1522" s="519">
        <v>10000</v>
      </c>
      <c r="S1522" s="519">
        <v>10000</v>
      </c>
      <c r="T1522" s="519">
        <v>10000</v>
      </c>
      <c r="U1522" s="519">
        <v>10000</v>
      </c>
      <c r="V1522" s="519">
        <v>10000</v>
      </c>
      <c r="W1522" s="519">
        <v>10000</v>
      </c>
      <c r="X1522" s="519">
        <v>10000</v>
      </c>
      <c r="Y1522" s="519">
        <v>10000</v>
      </c>
      <c r="Z1522" s="519">
        <v>10000</v>
      </c>
      <c r="AA1522" s="519">
        <v>10000</v>
      </c>
      <c r="AB1522" s="519">
        <v>10000</v>
      </c>
      <c r="AC1522" s="519">
        <v>10000</v>
      </c>
      <c r="AD1522" s="519">
        <v>10000</v>
      </c>
      <c r="AE1522" s="519">
        <v>10000</v>
      </c>
      <c r="AF1522" s="519">
        <v>10000</v>
      </c>
      <c r="AG1522" s="519">
        <v>10000</v>
      </c>
      <c r="AH1522" s="519">
        <v>10000</v>
      </c>
      <c r="AI1522" s="519">
        <v>10000</v>
      </c>
      <c r="AJ1522" s="519">
        <v>10000</v>
      </c>
      <c r="AK1522" s="519">
        <v>10000</v>
      </c>
      <c r="AL1522" s="519">
        <v>10000</v>
      </c>
      <c r="AM1522" s="519">
        <v>10000</v>
      </c>
      <c r="AN1522" s="519">
        <v>10000</v>
      </c>
      <c r="AO1522" s="519">
        <v>10000</v>
      </c>
      <c r="AP1522" s="519">
        <v>10000</v>
      </c>
      <c r="AQ1522" s="519">
        <v>10000</v>
      </c>
      <c r="AR1522" s="519">
        <v>10000</v>
      </c>
      <c r="AS1522" s="519">
        <v>10000</v>
      </c>
      <c r="AT1522" s="519">
        <v>10000</v>
      </c>
      <c r="AU1522" s="519">
        <v>10000</v>
      </c>
      <c r="AV1522" s="519">
        <v>10000</v>
      </c>
      <c r="AW1522" s="519">
        <v>10000</v>
      </c>
      <c r="AX1522" s="519">
        <v>10000</v>
      </c>
      <c r="AY1522" s="519">
        <v>10000</v>
      </c>
      <c r="AZ1522" s="519">
        <v>10000</v>
      </c>
      <c r="BA1522" s="519">
        <v>0</v>
      </c>
      <c r="BB1522" s="519">
        <v>0</v>
      </c>
      <c r="BC1522" s="519">
        <v>0</v>
      </c>
      <c r="BD1522" s="519">
        <v>0</v>
      </c>
      <c r="BE1522" s="519">
        <v>0</v>
      </c>
      <c r="BF1522" s="519">
        <v>0</v>
      </c>
      <c r="BG1522" s="519">
        <v>0</v>
      </c>
      <c r="BH1522" s="519">
        <v>0</v>
      </c>
      <c r="BI1522" s="519">
        <v>0</v>
      </c>
      <c r="BJ1522" s="519">
        <v>0</v>
      </c>
      <c r="BK1522" s="519">
        <v>0</v>
      </c>
      <c r="BL1522" s="519">
        <v>0</v>
      </c>
      <c r="BM1522" s="519">
        <v>0</v>
      </c>
      <c r="BN1522" s="519">
        <v>0</v>
      </c>
      <c r="BO1522" s="519">
        <v>0</v>
      </c>
      <c r="BP1522" s="519">
        <v>0</v>
      </c>
      <c r="BQ1522" s="519">
        <v>0</v>
      </c>
      <c r="BR1522" s="519">
        <v>0</v>
      </c>
      <c r="BS1522" s="519">
        <v>0</v>
      </c>
      <c r="BT1522" s="519">
        <v>0</v>
      </c>
      <c r="BU1522" s="519">
        <v>0</v>
      </c>
      <c r="BV1522" s="519">
        <v>0</v>
      </c>
      <c r="BW1522" s="519">
        <v>0</v>
      </c>
      <c r="BX1522" s="519">
        <v>0</v>
      </c>
      <c r="BY1522" s="519">
        <v>0</v>
      </c>
      <c r="BZ1522" s="519">
        <v>0</v>
      </c>
      <c r="CA1522" s="519">
        <v>0</v>
      </c>
      <c r="CB1522" s="519">
        <v>0</v>
      </c>
      <c r="CC1522" s="519">
        <v>0</v>
      </c>
      <c r="CD1522" s="519">
        <v>0</v>
      </c>
      <c r="CE1522" s="519">
        <v>0</v>
      </c>
      <c r="CF1522" s="519">
        <v>0</v>
      </c>
      <c r="CG1522" s="519">
        <v>0</v>
      </c>
      <c r="CH1522" s="519">
        <v>0</v>
      </c>
      <c r="CI1522" s="519">
        <v>0</v>
      </c>
      <c r="CJ1522" s="519">
        <v>0</v>
      </c>
      <c r="CK1522" s="519">
        <v>0</v>
      </c>
      <c r="CL1522" s="519">
        <v>0</v>
      </c>
      <c r="CM1522" s="519">
        <v>0</v>
      </c>
      <c r="CN1522" s="519">
        <v>0</v>
      </c>
      <c r="CO1522" s="519">
        <v>0</v>
      </c>
      <c r="CP1522" s="519">
        <v>0</v>
      </c>
      <c r="CQ1522" s="519">
        <v>0</v>
      </c>
      <c r="CR1522" s="519">
        <v>0</v>
      </c>
      <c r="CS1522" s="519">
        <v>0</v>
      </c>
      <c r="CT1522" s="519">
        <v>0</v>
      </c>
      <c r="CU1522" s="519">
        <v>0</v>
      </c>
      <c r="CV1522" s="519">
        <v>0</v>
      </c>
      <c r="CW1522" s="519">
        <v>0</v>
      </c>
      <c r="CX1522" s="519">
        <v>0</v>
      </c>
      <c r="CY1522" s="519">
        <v>0</v>
      </c>
      <c r="CZ1522" s="519">
        <v>0</v>
      </c>
      <c r="DA1522" s="519">
        <v>0</v>
      </c>
      <c r="DB1522" s="519">
        <v>0</v>
      </c>
      <c r="DC1522" s="519">
        <v>0</v>
      </c>
      <c r="DD1522" s="519">
        <v>0</v>
      </c>
      <c r="DE1522" s="519">
        <v>0</v>
      </c>
      <c r="DF1522" s="519">
        <v>0</v>
      </c>
      <c r="DG1522" s="519">
        <v>0</v>
      </c>
      <c r="DH1522" s="519">
        <v>0</v>
      </c>
      <c r="DI1522" s="519">
        <v>0</v>
      </c>
      <c r="DJ1522" s="519">
        <v>0</v>
      </c>
      <c r="DK1522" s="519">
        <v>0</v>
      </c>
      <c r="DL1522" s="519">
        <v>0</v>
      </c>
      <c r="DM1522" s="519">
        <v>0</v>
      </c>
      <c r="DN1522" s="519">
        <v>0</v>
      </c>
      <c r="DO1522" s="519">
        <v>0</v>
      </c>
      <c r="DP1522" s="519">
        <v>0</v>
      </c>
      <c r="DQ1522" s="519">
        <v>0</v>
      </c>
      <c r="DR1522" s="519">
        <v>0</v>
      </c>
      <c r="DS1522" s="519">
        <v>0</v>
      </c>
      <c r="DT1522" s="519">
        <v>0</v>
      </c>
      <c r="DU1522" s="519">
        <v>0</v>
      </c>
      <c r="DV1522" s="519">
        <v>0</v>
      </c>
      <c r="DW1522" s="519">
        <v>0</v>
      </c>
      <c r="DX1522" s="519">
        <v>0</v>
      </c>
    </row>
    <row r="1523" spans="2:128" hidden="1">
      <c r="B1523" s="519" t="s">
        <v>1061</v>
      </c>
      <c r="C1523" s="519"/>
      <c r="D1523" s="519"/>
      <c r="E1523" s="519"/>
      <c r="F1523" s="519">
        <v>1</v>
      </c>
      <c r="G1523" s="519"/>
      <c r="H1523" s="519">
        <v>20</v>
      </c>
      <c r="I1523" s="519">
        <v>1</v>
      </c>
      <c r="J1523" s="519" t="str">
        <f t="shared" si="70"/>
        <v>SDN15012001</v>
      </c>
      <c r="K1523" s="519">
        <v>640</v>
      </c>
      <c r="M1523" s="337"/>
      <c r="N1523" s="519" t="s">
        <v>1062</v>
      </c>
      <c r="O1523" s="519" t="s">
        <v>1059</v>
      </c>
      <c r="P1523" s="519">
        <v>13</v>
      </c>
      <c r="Q1523" s="183" t="str">
        <f t="shared" si="69"/>
        <v>SDN200113</v>
      </c>
      <c r="R1523" s="519">
        <v>10000</v>
      </c>
      <c r="S1523" s="519">
        <v>10000</v>
      </c>
      <c r="T1523" s="519">
        <v>10000</v>
      </c>
      <c r="U1523" s="519">
        <v>10000</v>
      </c>
      <c r="V1523" s="519">
        <v>10000</v>
      </c>
      <c r="W1523" s="519">
        <v>10000</v>
      </c>
      <c r="X1523" s="519">
        <v>10000</v>
      </c>
      <c r="Y1523" s="519">
        <v>10000</v>
      </c>
      <c r="Z1523" s="519">
        <v>10000</v>
      </c>
      <c r="AA1523" s="519">
        <v>10000</v>
      </c>
      <c r="AB1523" s="519">
        <v>10000</v>
      </c>
      <c r="AC1523" s="519">
        <v>10000</v>
      </c>
      <c r="AD1523" s="519">
        <v>10000</v>
      </c>
      <c r="AE1523" s="519">
        <v>10000</v>
      </c>
      <c r="AF1523" s="519">
        <v>10000</v>
      </c>
      <c r="AG1523" s="519">
        <v>10000</v>
      </c>
      <c r="AH1523" s="519">
        <v>10000</v>
      </c>
      <c r="AI1523" s="519">
        <v>10000</v>
      </c>
      <c r="AJ1523" s="519">
        <v>10000</v>
      </c>
      <c r="AK1523" s="519">
        <v>10000</v>
      </c>
      <c r="AL1523" s="519">
        <v>10000</v>
      </c>
      <c r="AM1523" s="519">
        <v>10000</v>
      </c>
      <c r="AN1523" s="519">
        <v>10000</v>
      </c>
      <c r="AO1523" s="519">
        <v>10000</v>
      </c>
      <c r="AP1523" s="519">
        <v>10000</v>
      </c>
      <c r="AQ1523" s="519">
        <v>10000</v>
      </c>
      <c r="AR1523" s="519">
        <v>10000</v>
      </c>
      <c r="AS1523" s="519">
        <v>10000</v>
      </c>
      <c r="AT1523" s="519">
        <v>10000</v>
      </c>
      <c r="AU1523" s="519">
        <v>10000</v>
      </c>
      <c r="AV1523" s="519">
        <v>10000</v>
      </c>
      <c r="AW1523" s="519">
        <v>10000</v>
      </c>
      <c r="AX1523" s="519">
        <v>10000</v>
      </c>
      <c r="AY1523" s="519">
        <v>10000</v>
      </c>
      <c r="AZ1523" s="519">
        <v>10000</v>
      </c>
      <c r="BA1523" s="519">
        <v>0</v>
      </c>
      <c r="BB1523" s="519">
        <v>0</v>
      </c>
      <c r="BC1523" s="519">
        <v>0</v>
      </c>
      <c r="BD1523" s="519">
        <v>0</v>
      </c>
      <c r="BE1523" s="519">
        <v>0</v>
      </c>
      <c r="BF1523" s="519">
        <v>0</v>
      </c>
      <c r="BG1523" s="519">
        <v>0</v>
      </c>
      <c r="BH1523" s="519">
        <v>0</v>
      </c>
      <c r="BI1523" s="519">
        <v>0</v>
      </c>
      <c r="BJ1523" s="519">
        <v>0</v>
      </c>
      <c r="BK1523" s="519">
        <v>0</v>
      </c>
      <c r="BL1523" s="519">
        <v>0</v>
      </c>
      <c r="BM1523" s="519">
        <v>0</v>
      </c>
      <c r="BN1523" s="519">
        <v>0</v>
      </c>
      <c r="BO1523" s="519">
        <v>0</v>
      </c>
      <c r="BP1523" s="519">
        <v>0</v>
      </c>
      <c r="BQ1523" s="519">
        <v>0</v>
      </c>
      <c r="BR1523" s="519">
        <v>0</v>
      </c>
      <c r="BS1523" s="519">
        <v>0</v>
      </c>
      <c r="BT1523" s="519">
        <v>0</v>
      </c>
      <c r="BU1523" s="519">
        <v>0</v>
      </c>
      <c r="BV1523" s="519">
        <v>0</v>
      </c>
      <c r="BW1523" s="519">
        <v>0</v>
      </c>
      <c r="BX1523" s="519">
        <v>0</v>
      </c>
      <c r="BY1523" s="519">
        <v>0</v>
      </c>
      <c r="BZ1523" s="519">
        <v>0</v>
      </c>
      <c r="CA1523" s="519">
        <v>0</v>
      </c>
      <c r="CB1523" s="519">
        <v>0</v>
      </c>
      <c r="CC1523" s="519">
        <v>0</v>
      </c>
      <c r="CD1523" s="519">
        <v>0</v>
      </c>
      <c r="CE1523" s="519">
        <v>0</v>
      </c>
      <c r="CF1523" s="519">
        <v>0</v>
      </c>
      <c r="CG1523" s="519">
        <v>0</v>
      </c>
      <c r="CH1523" s="519">
        <v>0</v>
      </c>
      <c r="CI1523" s="519">
        <v>0</v>
      </c>
      <c r="CJ1523" s="519">
        <v>0</v>
      </c>
      <c r="CK1523" s="519">
        <v>0</v>
      </c>
      <c r="CL1523" s="519">
        <v>0</v>
      </c>
      <c r="CM1523" s="519">
        <v>0</v>
      </c>
      <c r="CN1523" s="519">
        <v>0</v>
      </c>
      <c r="CO1523" s="519">
        <v>0</v>
      </c>
      <c r="CP1523" s="519">
        <v>0</v>
      </c>
      <c r="CQ1523" s="519">
        <v>0</v>
      </c>
      <c r="CR1523" s="519">
        <v>0</v>
      </c>
      <c r="CS1523" s="519">
        <v>0</v>
      </c>
      <c r="CT1523" s="519">
        <v>0</v>
      </c>
      <c r="CU1523" s="519">
        <v>0</v>
      </c>
      <c r="CV1523" s="519">
        <v>0</v>
      </c>
      <c r="CW1523" s="519">
        <v>0</v>
      </c>
      <c r="CX1523" s="519">
        <v>0</v>
      </c>
      <c r="CY1523" s="519">
        <v>0</v>
      </c>
      <c r="CZ1523" s="519">
        <v>0</v>
      </c>
      <c r="DA1523" s="519">
        <v>0</v>
      </c>
      <c r="DB1523" s="519">
        <v>0</v>
      </c>
      <c r="DC1523" s="519">
        <v>0</v>
      </c>
      <c r="DD1523" s="519">
        <v>0</v>
      </c>
      <c r="DE1523" s="519">
        <v>0</v>
      </c>
      <c r="DF1523" s="519">
        <v>0</v>
      </c>
      <c r="DG1523" s="519">
        <v>0</v>
      </c>
      <c r="DH1523" s="519">
        <v>0</v>
      </c>
      <c r="DI1523" s="519">
        <v>0</v>
      </c>
      <c r="DJ1523" s="519">
        <v>0</v>
      </c>
      <c r="DK1523" s="519">
        <v>0</v>
      </c>
      <c r="DL1523" s="519">
        <v>0</v>
      </c>
      <c r="DM1523" s="519">
        <v>0</v>
      </c>
      <c r="DN1523" s="519">
        <v>0</v>
      </c>
      <c r="DO1523" s="519">
        <v>0</v>
      </c>
      <c r="DP1523" s="519">
        <v>0</v>
      </c>
      <c r="DQ1523" s="519">
        <v>0</v>
      </c>
      <c r="DR1523" s="519">
        <v>0</v>
      </c>
      <c r="DS1523" s="519">
        <v>0</v>
      </c>
      <c r="DT1523" s="519">
        <v>0</v>
      </c>
      <c r="DU1523" s="519">
        <v>0</v>
      </c>
      <c r="DV1523" s="519">
        <v>0</v>
      </c>
      <c r="DW1523" s="519">
        <v>0</v>
      </c>
      <c r="DX1523" s="519">
        <v>0</v>
      </c>
    </row>
    <row r="1524" spans="2:128" hidden="1">
      <c r="B1524" s="519" t="s">
        <v>1061</v>
      </c>
      <c r="C1524" s="519"/>
      <c r="D1524" s="519"/>
      <c r="E1524" s="519"/>
      <c r="F1524" s="519">
        <v>1</v>
      </c>
      <c r="G1524" s="519"/>
      <c r="H1524" s="519">
        <v>20</v>
      </c>
      <c r="I1524" s="519">
        <v>2</v>
      </c>
      <c r="J1524" s="519" t="str">
        <f t="shared" si="70"/>
        <v>SDN15012002</v>
      </c>
      <c r="K1524" s="519">
        <v>640</v>
      </c>
      <c r="M1524" s="337"/>
      <c r="N1524" s="519" t="s">
        <v>1062</v>
      </c>
      <c r="O1524" s="519" t="s">
        <v>1059</v>
      </c>
      <c r="P1524" s="519">
        <v>14</v>
      </c>
      <c r="Q1524" s="183" t="str">
        <f t="shared" si="69"/>
        <v>SDN200114</v>
      </c>
      <c r="R1524" s="519">
        <v>10000</v>
      </c>
      <c r="S1524" s="519">
        <v>10000</v>
      </c>
      <c r="T1524" s="519">
        <v>10000</v>
      </c>
      <c r="U1524" s="519">
        <v>10000</v>
      </c>
      <c r="V1524" s="519">
        <v>10000</v>
      </c>
      <c r="W1524" s="519">
        <v>10000</v>
      </c>
      <c r="X1524" s="519">
        <v>10000</v>
      </c>
      <c r="Y1524" s="519">
        <v>10000</v>
      </c>
      <c r="Z1524" s="519">
        <v>10000</v>
      </c>
      <c r="AA1524" s="519">
        <v>10000</v>
      </c>
      <c r="AB1524" s="519">
        <v>10000</v>
      </c>
      <c r="AC1524" s="519">
        <v>10000</v>
      </c>
      <c r="AD1524" s="519">
        <v>10000</v>
      </c>
      <c r="AE1524" s="519">
        <v>10000</v>
      </c>
      <c r="AF1524" s="519">
        <v>10000</v>
      </c>
      <c r="AG1524" s="519">
        <v>10000</v>
      </c>
      <c r="AH1524" s="519">
        <v>10000</v>
      </c>
      <c r="AI1524" s="519">
        <v>10000</v>
      </c>
      <c r="AJ1524" s="519">
        <v>10000</v>
      </c>
      <c r="AK1524" s="519">
        <v>10000</v>
      </c>
      <c r="AL1524" s="519">
        <v>10000</v>
      </c>
      <c r="AM1524" s="519">
        <v>10000</v>
      </c>
      <c r="AN1524" s="519">
        <v>10000</v>
      </c>
      <c r="AO1524" s="519">
        <v>10000</v>
      </c>
      <c r="AP1524" s="519">
        <v>10000</v>
      </c>
      <c r="AQ1524" s="519">
        <v>10000</v>
      </c>
      <c r="AR1524" s="519">
        <v>10000</v>
      </c>
      <c r="AS1524" s="519">
        <v>10000</v>
      </c>
      <c r="AT1524" s="519">
        <v>10000</v>
      </c>
      <c r="AU1524" s="519">
        <v>10000</v>
      </c>
      <c r="AV1524" s="519">
        <v>10000</v>
      </c>
      <c r="AW1524" s="519">
        <v>10000</v>
      </c>
      <c r="AX1524" s="519">
        <v>10000</v>
      </c>
      <c r="AY1524" s="519">
        <v>10000</v>
      </c>
      <c r="AZ1524" s="519">
        <v>10000</v>
      </c>
      <c r="BA1524" s="519">
        <v>0</v>
      </c>
      <c r="BB1524" s="519">
        <v>0</v>
      </c>
      <c r="BC1524" s="519">
        <v>0</v>
      </c>
      <c r="BD1524" s="519">
        <v>0</v>
      </c>
      <c r="BE1524" s="519">
        <v>0</v>
      </c>
      <c r="BF1524" s="519">
        <v>0</v>
      </c>
      <c r="BG1524" s="519">
        <v>0</v>
      </c>
      <c r="BH1524" s="519">
        <v>0</v>
      </c>
      <c r="BI1524" s="519">
        <v>0</v>
      </c>
      <c r="BJ1524" s="519">
        <v>0</v>
      </c>
      <c r="BK1524" s="519">
        <v>0</v>
      </c>
      <c r="BL1524" s="519">
        <v>0</v>
      </c>
      <c r="BM1524" s="519">
        <v>0</v>
      </c>
      <c r="BN1524" s="519">
        <v>0</v>
      </c>
      <c r="BO1524" s="519">
        <v>0</v>
      </c>
      <c r="BP1524" s="519">
        <v>0</v>
      </c>
      <c r="BQ1524" s="519">
        <v>0</v>
      </c>
      <c r="BR1524" s="519">
        <v>0</v>
      </c>
      <c r="BS1524" s="519">
        <v>0</v>
      </c>
      <c r="BT1524" s="519">
        <v>0</v>
      </c>
      <c r="BU1524" s="519">
        <v>0</v>
      </c>
      <c r="BV1524" s="519">
        <v>0</v>
      </c>
      <c r="BW1524" s="519">
        <v>0</v>
      </c>
      <c r="BX1524" s="519">
        <v>0</v>
      </c>
      <c r="BY1524" s="519">
        <v>0</v>
      </c>
      <c r="BZ1524" s="519">
        <v>0</v>
      </c>
      <c r="CA1524" s="519">
        <v>0</v>
      </c>
      <c r="CB1524" s="519">
        <v>0</v>
      </c>
      <c r="CC1524" s="519">
        <v>0</v>
      </c>
      <c r="CD1524" s="519">
        <v>0</v>
      </c>
      <c r="CE1524" s="519">
        <v>0</v>
      </c>
      <c r="CF1524" s="519">
        <v>0</v>
      </c>
      <c r="CG1524" s="519">
        <v>0</v>
      </c>
      <c r="CH1524" s="519">
        <v>0</v>
      </c>
      <c r="CI1524" s="519">
        <v>0</v>
      </c>
      <c r="CJ1524" s="519">
        <v>0</v>
      </c>
      <c r="CK1524" s="519">
        <v>0</v>
      </c>
      <c r="CL1524" s="519">
        <v>0</v>
      </c>
      <c r="CM1524" s="519">
        <v>0</v>
      </c>
      <c r="CN1524" s="519">
        <v>0</v>
      </c>
      <c r="CO1524" s="519">
        <v>0</v>
      </c>
      <c r="CP1524" s="519">
        <v>0</v>
      </c>
      <c r="CQ1524" s="519">
        <v>0</v>
      </c>
      <c r="CR1524" s="519">
        <v>0</v>
      </c>
      <c r="CS1524" s="519">
        <v>0</v>
      </c>
      <c r="CT1524" s="519">
        <v>0</v>
      </c>
      <c r="CU1524" s="519">
        <v>0</v>
      </c>
      <c r="CV1524" s="519">
        <v>0</v>
      </c>
      <c r="CW1524" s="519">
        <v>0</v>
      </c>
      <c r="CX1524" s="519">
        <v>0</v>
      </c>
      <c r="CY1524" s="519">
        <v>0</v>
      </c>
      <c r="CZ1524" s="519">
        <v>0</v>
      </c>
      <c r="DA1524" s="519">
        <v>0</v>
      </c>
      <c r="DB1524" s="519">
        <v>0</v>
      </c>
      <c r="DC1524" s="519">
        <v>0</v>
      </c>
      <c r="DD1524" s="519">
        <v>0</v>
      </c>
      <c r="DE1524" s="519">
        <v>0</v>
      </c>
      <c r="DF1524" s="519">
        <v>0</v>
      </c>
      <c r="DG1524" s="519">
        <v>0</v>
      </c>
      <c r="DH1524" s="519">
        <v>0</v>
      </c>
      <c r="DI1524" s="519">
        <v>0</v>
      </c>
      <c r="DJ1524" s="519">
        <v>0</v>
      </c>
      <c r="DK1524" s="519">
        <v>0</v>
      </c>
      <c r="DL1524" s="519">
        <v>0</v>
      </c>
      <c r="DM1524" s="519">
        <v>0</v>
      </c>
      <c r="DN1524" s="519">
        <v>0</v>
      </c>
      <c r="DO1524" s="519">
        <v>0</v>
      </c>
      <c r="DP1524" s="519">
        <v>0</v>
      </c>
      <c r="DQ1524" s="519">
        <v>0</v>
      </c>
      <c r="DR1524" s="519">
        <v>0</v>
      </c>
      <c r="DS1524" s="519">
        <v>0</v>
      </c>
      <c r="DT1524" s="519">
        <v>0</v>
      </c>
      <c r="DU1524" s="519">
        <v>0</v>
      </c>
      <c r="DV1524" s="519">
        <v>0</v>
      </c>
      <c r="DW1524" s="519">
        <v>0</v>
      </c>
      <c r="DX1524" s="519">
        <v>0</v>
      </c>
    </row>
    <row r="1525" spans="2:128" hidden="1">
      <c r="B1525" s="519" t="s">
        <v>1061</v>
      </c>
      <c r="C1525" s="519"/>
      <c r="D1525" s="519"/>
      <c r="E1525" s="519"/>
      <c r="F1525" s="519">
        <v>1</v>
      </c>
      <c r="G1525" s="519"/>
      <c r="H1525" s="519">
        <v>20</v>
      </c>
      <c r="I1525" s="519">
        <v>3</v>
      </c>
      <c r="J1525" s="519" t="str">
        <f t="shared" si="70"/>
        <v>SDN15012003</v>
      </c>
      <c r="K1525" s="519">
        <v>640</v>
      </c>
      <c r="M1525" s="337"/>
      <c r="N1525" s="519" t="s">
        <v>1062</v>
      </c>
      <c r="O1525" s="519" t="s">
        <v>1059</v>
      </c>
      <c r="P1525" s="519">
        <v>15</v>
      </c>
      <c r="Q1525" s="183" t="str">
        <f t="shared" si="69"/>
        <v>SDN200115</v>
      </c>
      <c r="R1525" s="519">
        <v>10000</v>
      </c>
      <c r="S1525" s="519">
        <v>10000</v>
      </c>
      <c r="T1525" s="519">
        <v>10000</v>
      </c>
      <c r="U1525" s="519">
        <v>10000</v>
      </c>
      <c r="V1525" s="519">
        <v>10000</v>
      </c>
      <c r="W1525" s="519">
        <v>10000</v>
      </c>
      <c r="X1525" s="519">
        <v>10000</v>
      </c>
      <c r="Y1525" s="519">
        <v>10000</v>
      </c>
      <c r="Z1525" s="519">
        <v>10000</v>
      </c>
      <c r="AA1525" s="519">
        <v>10000</v>
      </c>
      <c r="AB1525" s="519">
        <v>10000</v>
      </c>
      <c r="AC1525" s="519">
        <v>10000</v>
      </c>
      <c r="AD1525" s="519">
        <v>10000</v>
      </c>
      <c r="AE1525" s="519">
        <v>10000</v>
      </c>
      <c r="AF1525" s="519">
        <v>10000</v>
      </c>
      <c r="AG1525" s="519">
        <v>10000</v>
      </c>
      <c r="AH1525" s="519">
        <v>10000</v>
      </c>
      <c r="AI1525" s="519">
        <v>10000</v>
      </c>
      <c r="AJ1525" s="519">
        <v>10000</v>
      </c>
      <c r="AK1525" s="519">
        <v>10000</v>
      </c>
      <c r="AL1525" s="519">
        <v>10000</v>
      </c>
      <c r="AM1525" s="519">
        <v>10000</v>
      </c>
      <c r="AN1525" s="519">
        <v>10000</v>
      </c>
      <c r="AO1525" s="519">
        <v>10000</v>
      </c>
      <c r="AP1525" s="519">
        <v>10000</v>
      </c>
      <c r="AQ1525" s="519">
        <v>10000</v>
      </c>
      <c r="AR1525" s="519">
        <v>10000</v>
      </c>
      <c r="AS1525" s="519">
        <v>10000</v>
      </c>
      <c r="AT1525" s="519">
        <v>10000</v>
      </c>
      <c r="AU1525" s="519">
        <v>10000</v>
      </c>
      <c r="AV1525" s="519">
        <v>10000</v>
      </c>
      <c r="AW1525" s="519">
        <v>10000</v>
      </c>
      <c r="AX1525" s="519">
        <v>10000</v>
      </c>
      <c r="AY1525" s="519">
        <v>10000</v>
      </c>
      <c r="AZ1525" s="519">
        <v>10000</v>
      </c>
      <c r="BA1525" s="519">
        <v>0</v>
      </c>
      <c r="BB1525" s="519">
        <v>0</v>
      </c>
      <c r="BC1525" s="519">
        <v>0</v>
      </c>
      <c r="BD1525" s="519">
        <v>0</v>
      </c>
      <c r="BE1525" s="519">
        <v>0</v>
      </c>
      <c r="BF1525" s="519">
        <v>0</v>
      </c>
      <c r="BG1525" s="519">
        <v>0</v>
      </c>
      <c r="BH1525" s="519">
        <v>0</v>
      </c>
      <c r="BI1525" s="519">
        <v>0</v>
      </c>
      <c r="BJ1525" s="519">
        <v>0</v>
      </c>
      <c r="BK1525" s="519">
        <v>0</v>
      </c>
      <c r="BL1525" s="519">
        <v>0</v>
      </c>
      <c r="BM1525" s="519">
        <v>0</v>
      </c>
      <c r="BN1525" s="519">
        <v>0</v>
      </c>
      <c r="BO1525" s="519">
        <v>0</v>
      </c>
      <c r="BP1525" s="519">
        <v>0</v>
      </c>
      <c r="BQ1525" s="519">
        <v>0</v>
      </c>
      <c r="BR1525" s="519">
        <v>0</v>
      </c>
      <c r="BS1525" s="519">
        <v>0</v>
      </c>
      <c r="BT1525" s="519">
        <v>0</v>
      </c>
      <c r="BU1525" s="519">
        <v>0</v>
      </c>
      <c r="BV1525" s="519">
        <v>0</v>
      </c>
      <c r="BW1525" s="519">
        <v>0</v>
      </c>
      <c r="BX1525" s="519">
        <v>0</v>
      </c>
      <c r="BY1525" s="519">
        <v>0</v>
      </c>
      <c r="BZ1525" s="519">
        <v>0</v>
      </c>
      <c r="CA1525" s="519">
        <v>0</v>
      </c>
      <c r="CB1525" s="519">
        <v>0</v>
      </c>
      <c r="CC1525" s="519">
        <v>0</v>
      </c>
      <c r="CD1525" s="519">
        <v>0</v>
      </c>
      <c r="CE1525" s="519">
        <v>0</v>
      </c>
      <c r="CF1525" s="519">
        <v>0</v>
      </c>
      <c r="CG1525" s="519">
        <v>0</v>
      </c>
      <c r="CH1525" s="519">
        <v>0</v>
      </c>
      <c r="CI1525" s="519">
        <v>0</v>
      </c>
      <c r="CJ1525" s="519">
        <v>0</v>
      </c>
      <c r="CK1525" s="519">
        <v>0</v>
      </c>
      <c r="CL1525" s="519">
        <v>0</v>
      </c>
      <c r="CM1525" s="519">
        <v>0</v>
      </c>
      <c r="CN1525" s="519">
        <v>0</v>
      </c>
      <c r="CO1525" s="519">
        <v>0</v>
      </c>
      <c r="CP1525" s="519">
        <v>0</v>
      </c>
      <c r="CQ1525" s="519">
        <v>0</v>
      </c>
      <c r="CR1525" s="519">
        <v>0</v>
      </c>
      <c r="CS1525" s="519">
        <v>0</v>
      </c>
      <c r="CT1525" s="519">
        <v>0</v>
      </c>
      <c r="CU1525" s="519">
        <v>0</v>
      </c>
      <c r="CV1525" s="519">
        <v>0</v>
      </c>
      <c r="CW1525" s="519">
        <v>0</v>
      </c>
      <c r="CX1525" s="519">
        <v>0</v>
      </c>
      <c r="CY1525" s="519">
        <v>0</v>
      </c>
      <c r="CZ1525" s="519">
        <v>0</v>
      </c>
      <c r="DA1525" s="519">
        <v>0</v>
      </c>
      <c r="DB1525" s="519">
        <v>0</v>
      </c>
      <c r="DC1525" s="519">
        <v>0</v>
      </c>
      <c r="DD1525" s="519">
        <v>0</v>
      </c>
      <c r="DE1525" s="519">
        <v>0</v>
      </c>
      <c r="DF1525" s="519">
        <v>0</v>
      </c>
      <c r="DG1525" s="519">
        <v>0</v>
      </c>
      <c r="DH1525" s="519">
        <v>0</v>
      </c>
      <c r="DI1525" s="519">
        <v>0</v>
      </c>
      <c r="DJ1525" s="519">
        <v>0</v>
      </c>
      <c r="DK1525" s="519">
        <v>0</v>
      </c>
      <c r="DL1525" s="519">
        <v>0</v>
      </c>
      <c r="DM1525" s="519">
        <v>0</v>
      </c>
      <c r="DN1525" s="519">
        <v>0</v>
      </c>
      <c r="DO1525" s="519">
        <v>0</v>
      </c>
      <c r="DP1525" s="519">
        <v>0</v>
      </c>
      <c r="DQ1525" s="519">
        <v>0</v>
      </c>
      <c r="DR1525" s="519">
        <v>0</v>
      </c>
      <c r="DS1525" s="519">
        <v>0</v>
      </c>
      <c r="DT1525" s="519">
        <v>0</v>
      </c>
      <c r="DU1525" s="519">
        <v>0</v>
      </c>
      <c r="DV1525" s="519">
        <v>0</v>
      </c>
      <c r="DW1525" s="519">
        <v>0</v>
      </c>
      <c r="DX1525" s="519">
        <v>0</v>
      </c>
    </row>
    <row r="1526" spans="2:128" hidden="1">
      <c r="B1526" s="519" t="s">
        <v>1061</v>
      </c>
      <c r="C1526" s="519"/>
      <c r="D1526" s="519"/>
      <c r="E1526" s="519"/>
      <c r="F1526" s="519">
        <v>1</v>
      </c>
      <c r="G1526" s="519"/>
      <c r="H1526" s="519">
        <v>20</v>
      </c>
      <c r="I1526" s="519">
        <v>4</v>
      </c>
      <c r="J1526" s="519" t="str">
        <f t="shared" si="70"/>
        <v>SDN15012004</v>
      </c>
      <c r="K1526" s="519">
        <v>640</v>
      </c>
      <c r="M1526" s="337"/>
      <c r="N1526" s="519" t="s">
        <v>1062</v>
      </c>
      <c r="O1526" s="519" t="s">
        <v>1059</v>
      </c>
      <c r="P1526" s="519">
        <v>16</v>
      </c>
      <c r="Q1526" s="183" t="str">
        <f t="shared" si="69"/>
        <v>SDN200116</v>
      </c>
      <c r="R1526" s="519">
        <v>10000</v>
      </c>
      <c r="S1526" s="519">
        <v>10000</v>
      </c>
      <c r="T1526" s="519">
        <v>10000</v>
      </c>
      <c r="U1526" s="519">
        <v>10000</v>
      </c>
      <c r="V1526" s="519">
        <v>10000</v>
      </c>
      <c r="W1526" s="519">
        <v>10000</v>
      </c>
      <c r="X1526" s="519">
        <v>10000</v>
      </c>
      <c r="Y1526" s="519">
        <v>10000</v>
      </c>
      <c r="Z1526" s="519">
        <v>10000</v>
      </c>
      <c r="AA1526" s="519">
        <v>10000</v>
      </c>
      <c r="AB1526" s="519">
        <v>10000</v>
      </c>
      <c r="AC1526" s="519">
        <v>10000</v>
      </c>
      <c r="AD1526" s="519">
        <v>10000</v>
      </c>
      <c r="AE1526" s="519">
        <v>10000</v>
      </c>
      <c r="AF1526" s="519">
        <v>10000</v>
      </c>
      <c r="AG1526" s="519">
        <v>10000</v>
      </c>
      <c r="AH1526" s="519">
        <v>10000</v>
      </c>
      <c r="AI1526" s="519">
        <v>10000</v>
      </c>
      <c r="AJ1526" s="519">
        <v>10000</v>
      </c>
      <c r="AK1526" s="519">
        <v>10000</v>
      </c>
      <c r="AL1526" s="519">
        <v>10000</v>
      </c>
      <c r="AM1526" s="519">
        <v>10000</v>
      </c>
      <c r="AN1526" s="519">
        <v>10000</v>
      </c>
      <c r="AO1526" s="519">
        <v>10000</v>
      </c>
      <c r="AP1526" s="519">
        <v>10000</v>
      </c>
      <c r="AQ1526" s="519">
        <v>10000</v>
      </c>
      <c r="AR1526" s="519">
        <v>10000</v>
      </c>
      <c r="AS1526" s="519">
        <v>10000</v>
      </c>
      <c r="AT1526" s="519">
        <v>10000</v>
      </c>
      <c r="AU1526" s="519">
        <v>10000</v>
      </c>
      <c r="AV1526" s="519">
        <v>10000</v>
      </c>
      <c r="AW1526" s="519">
        <v>10000</v>
      </c>
      <c r="AX1526" s="519">
        <v>10000</v>
      </c>
      <c r="AY1526" s="519">
        <v>10000</v>
      </c>
      <c r="AZ1526" s="519">
        <v>10000</v>
      </c>
      <c r="BA1526" s="519">
        <v>0</v>
      </c>
      <c r="BB1526" s="519">
        <v>0</v>
      </c>
      <c r="BC1526" s="519">
        <v>0</v>
      </c>
      <c r="BD1526" s="519">
        <v>0</v>
      </c>
      <c r="BE1526" s="519">
        <v>0</v>
      </c>
      <c r="BF1526" s="519">
        <v>0</v>
      </c>
      <c r="BG1526" s="519">
        <v>0</v>
      </c>
      <c r="BH1526" s="519">
        <v>0</v>
      </c>
      <c r="BI1526" s="519">
        <v>0</v>
      </c>
      <c r="BJ1526" s="519">
        <v>0</v>
      </c>
      <c r="BK1526" s="519">
        <v>0</v>
      </c>
      <c r="BL1526" s="519">
        <v>0</v>
      </c>
      <c r="BM1526" s="519">
        <v>0</v>
      </c>
      <c r="BN1526" s="519">
        <v>0</v>
      </c>
      <c r="BO1526" s="519">
        <v>0</v>
      </c>
      <c r="BP1526" s="519">
        <v>0</v>
      </c>
      <c r="BQ1526" s="519">
        <v>0</v>
      </c>
      <c r="BR1526" s="519">
        <v>0</v>
      </c>
      <c r="BS1526" s="519">
        <v>0</v>
      </c>
      <c r="BT1526" s="519">
        <v>0</v>
      </c>
      <c r="BU1526" s="519">
        <v>0</v>
      </c>
      <c r="BV1526" s="519">
        <v>0</v>
      </c>
      <c r="BW1526" s="519">
        <v>0</v>
      </c>
      <c r="BX1526" s="519">
        <v>0</v>
      </c>
      <c r="BY1526" s="519">
        <v>0</v>
      </c>
      <c r="BZ1526" s="519">
        <v>0</v>
      </c>
      <c r="CA1526" s="519">
        <v>0</v>
      </c>
      <c r="CB1526" s="519">
        <v>0</v>
      </c>
      <c r="CC1526" s="519">
        <v>0</v>
      </c>
      <c r="CD1526" s="519">
        <v>0</v>
      </c>
      <c r="CE1526" s="519">
        <v>0</v>
      </c>
      <c r="CF1526" s="519">
        <v>0</v>
      </c>
      <c r="CG1526" s="519">
        <v>0</v>
      </c>
      <c r="CH1526" s="519">
        <v>0</v>
      </c>
      <c r="CI1526" s="519">
        <v>0</v>
      </c>
      <c r="CJ1526" s="519">
        <v>0</v>
      </c>
      <c r="CK1526" s="519">
        <v>0</v>
      </c>
      <c r="CL1526" s="519">
        <v>0</v>
      </c>
      <c r="CM1526" s="519">
        <v>0</v>
      </c>
      <c r="CN1526" s="519">
        <v>0</v>
      </c>
      <c r="CO1526" s="519">
        <v>0</v>
      </c>
      <c r="CP1526" s="519">
        <v>0</v>
      </c>
      <c r="CQ1526" s="519">
        <v>0</v>
      </c>
      <c r="CR1526" s="519">
        <v>0</v>
      </c>
      <c r="CS1526" s="519">
        <v>0</v>
      </c>
      <c r="CT1526" s="519">
        <v>0</v>
      </c>
      <c r="CU1526" s="519">
        <v>0</v>
      </c>
      <c r="CV1526" s="519">
        <v>0</v>
      </c>
      <c r="CW1526" s="519">
        <v>0</v>
      </c>
      <c r="CX1526" s="519">
        <v>0</v>
      </c>
      <c r="CY1526" s="519">
        <v>0</v>
      </c>
      <c r="CZ1526" s="519">
        <v>0</v>
      </c>
      <c r="DA1526" s="519">
        <v>0</v>
      </c>
      <c r="DB1526" s="519">
        <v>0</v>
      </c>
      <c r="DC1526" s="519">
        <v>0</v>
      </c>
      <c r="DD1526" s="519">
        <v>0</v>
      </c>
      <c r="DE1526" s="519">
        <v>0</v>
      </c>
      <c r="DF1526" s="519">
        <v>0</v>
      </c>
      <c r="DG1526" s="519">
        <v>0</v>
      </c>
      <c r="DH1526" s="519">
        <v>0</v>
      </c>
      <c r="DI1526" s="519">
        <v>0</v>
      </c>
      <c r="DJ1526" s="519">
        <v>0</v>
      </c>
      <c r="DK1526" s="519">
        <v>0</v>
      </c>
      <c r="DL1526" s="519">
        <v>0</v>
      </c>
      <c r="DM1526" s="519">
        <v>0</v>
      </c>
      <c r="DN1526" s="519">
        <v>0</v>
      </c>
      <c r="DO1526" s="519">
        <v>0</v>
      </c>
      <c r="DP1526" s="519">
        <v>0</v>
      </c>
      <c r="DQ1526" s="519">
        <v>0</v>
      </c>
      <c r="DR1526" s="519">
        <v>0</v>
      </c>
      <c r="DS1526" s="519">
        <v>0</v>
      </c>
      <c r="DT1526" s="519">
        <v>0</v>
      </c>
      <c r="DU1526" s="519">
        <v>0</v>
      </c>
      <c r="DV1526" s="519">
        <v>0</v>
      </c>
      <c r="DW1526" s="519">
        <v>0</v>
      </c>
      <c r="DX1526" s="519">
        <v>0</v>
      </c>
    </row>
    <row r="1527" spans="2:128" hidden="1">
      <c r="B1527" s="519" t="s">
        <v>1061</v>
      </c>
      <c r="C1527" s="519"/>
      <c r="D1527" s="519"/>
      <c r="E1527" s="519"/>
      <c r="F1527" s="519">
        <v>1</v>
      </c>
      <c r="G1527" s="519"/>
      <c r="H1527" s="519">
        <v>20</v>
      </c>
      <c r="I1527" s="519">
        <v>5</v>
      </c>
      <c r="J1527" s="519" t="str">
        <f t="shared" si="70"/>
        <v>SDN15012005</v>
      </c>
      <c r="K1527" s="519">
        <v>640</v>
      </c>
      <c r="M1527" s="337"/>
      <c r="N1527" s="519" t="s">
        <v>1062</v>
      </c>
      <c r="O1527" s="519" t="s">
        <v>1059</v>
      </c>
      <c r="P1527" s="519">
        <v>17</v>
      </c>
      <c r="Q1527" s="183" t="str">
        <f t="shared" si="69"/>
        <v>SDN200117</v>
      </c>
      <c r="R1527" s="519">
        <v>10000</v>
      </c>
      <c r="S1527" s="519">
        <v>10000</v>
      </c>
      <c r="T1527" s="519">
        <v>10000</v>
      </c>
      <c r="U1527" s="519">
        <v>10000</v>
      </c>
      <c r="V1527" s="519">
        <v>10000</v>
      </c>
      <c r="W1527" s="519">
        <v>10000</v>
      </c>
      <c r="X1527" s="519">
        <v>10000</v>
      </c>
      <c r="Y1527" s="519">
        <v>10000</v>
      </c>
      <c r="Z1527" s="519">
        <v>10000</v>
      </c>
      <c r="AA1527" s="519">
        <v>10000</v>
      </c>
      <c r="AB1527" s="519">
        <v>10000</v>
      </c>
      <c r="AC1527" s="519">
        <v>10000</v>
      </c>
      <c r="AD1527" s="519">
        <v>10000</v>
      </c>
      <c r="AE1527" s="519">
        <v>10000</v>
      </c>
      <c r="AF1527" s="519">
        <v>10000</v>
      </c>
      <c r="AG1527" s="519">
        <v>10000</v>
      </c>
      <c r="AH1527" s="519">
        <v>10000</v>
      </c>
      <c r="AI1527" s="519">
        <v>10000</v>
      </c>
      <c r="AJ1527" s="519">
        <v>10000</v>
      </c>
      <c r="AK1527" s="519">
        <v>10000</v>
      </c>
      <c r="AL1527" s="519">
        <v>10000</v>
      </c>
      <c r="AM1527" s="519">
        <v>10000</v>
      </c>
      <c r="AN1527" s="519">
        <v>10000</v>
      </c>
      <c r="AO1527" s="519">
        <v>10000</v>
      </c>
      <c r="AP1527" s="519">
        <v>10000</v>
      </c>
      <c r="AQ1527" s="519">
        <v>10000</v>
      </c>
      <c r="AR1527" s="519">
        <v>10000</v>
      </c>
      <c r="AS1527" s="519">
        <v>10000</v>
      </c>
      <c r="AT1527" s="519">
        <v>10000</v>
      </c>
      <c r="AU1527" s="519">
        <v>10000</v>
      </c>
      <c r="AV1527" s="519">
        <v>10000</v>
      </c>
      <c r="AW1527" s="519">
        <v>10000</v>
      </c>
      <c r="AX1527" s="519">
        <v>10000</v>
      </c>
      <c r="AY1527" s="519">
        <v>10000</v>
      </c>
      <c r="AZ1527" s="519">
        <v>10000</v>
      </c>
      <c r="BA1527" s="519">
        <v>0</v>
      </c>
      <c r="BB1527" s="519">
        <v>0</v>
      </c>
      <c r="BC1527" s="519">
        <v>0</v>
      </c>
      <c r="BD1527" s="519">
        <v>0</v>
      </c>
      <c r="BE1527" s="519">
        <v>0</v>
      </c>
      <c r="BF1527" s="519">
        <v>0</v>
      </c>
      <c r="BG1527" s="519">
        <v>0</v>
      </c>
      <c r="BH1527" s="519">
        <v>0</v>
      </c>
      <c r="BI1527" s="519">
        <v>0</v>
      </c>
      <c r="BJ1527" s="519">
        <v>0</v>
      </c>
      <c r="BK1527" s="519">
        <v>0</v>
      </c>
      <c r="BL1527" s="519">
        <v>0</v>
      </c>
      <c r="BM1527" s="519">
        <v>0</v>
      </c>
      <c r="BN1527" s="519">
        <v>0</v>
      </c>
      <c r="BO1527" s="519">
        <v>0</v>
      </c>
      <c r="BP1527" s="519">
        <v>0</v>
      </c>
      <c r="BQ1527" s="519">
        <v>0</v>
      </c>
      <c r="BR1527" s="519">
        <v>0</v>
      </c>
      <c r="BS1527" s="519">
        <v>0</v>
      </c>
      <c r="BT1527" s="519">
        <v>0</v>
      </c>
      <c r="BU1527" s="519">
        <v>0</v>
      </c>
      <c r="BV1527" s="519">
        <v>0</v>
      </c>
      <c r="BW1527" s="519">
        <v>0</v>
      </c>
      <c r="BX1527" s="519">
        <v>0</v>
      </c>
      <c r="BY1527" s="519">
        <v>0</v>
      </c>
      <c r="BZ1527" s="519">
        <v>0</v>
      </c>
      <c r="CA1527" s="519">
        <v>0</v>
      </c>
      <c r="CB1527" s="519">
        <v>0</v>
      </c>
      <c r="CC1527" s="519">
        <v>0</v>
      </c>
      <c r="CD1527" s="519">
        <v>0</v>
      </c>
      <c r="CE1527" s="519">
        <v>0</v>
      </c>
      <c r="CF1527" s="519">
        <v>0</v>
      </c>
      <c r="CG1527" s="519">
        <v>0</v>
      </c>
      <c r="CH1527" s="519">
        <v>0</v>
      </c>
      <c r="CI1527" s="519">
        <v>0</v>
      </c>
      <c r="CJ1527" s="519">
        <v>0</v>
      </c>
      <c r="CK1527" s="519">
        <v>0</v>
      </c>
      <c r="CL1527" s="519">
        <v>0</v>
      </c>
      <c r="CM1527" s="519">
        <v>0</v>
      </c>
      <c r="CN1527" s="519">
        <v>0</v>
      </c>
      <c r="CO1527" s="519">
        <v>0</v>
      </c>
      <c r="CP1527" s="519">
        <v>0</v>
      </c>
      <c r="CQ1527" s="519">
        <v>0</v>
      </c>
      <c r="CR1527" s="519">
        <v>0</v>
      </c>
      <c r="CS1527" s="519">
        <v>0</v>
      </c>
      <c r="CT1527" s="519">
        <v>0</v>
      </c>
      <c r="CU1527" s="519">
        <v>0</v>
      </c>
      <c r="CV1527" s="519">
        <v>0</v>
      </c>
      <c r="CW1527" s="519">
        <v>0</v>
      </c>
      <c r="CX1527" s="519">
        <v>0</v>
      </c>
      <c r="CY1527" s="519">
        <v>0</v>
      </c>
      <c r="CZ1527" s="519">
        <v>0</v>
      </c>
      <c r="DA1527" s="519">
        <v>0</v>
      </c>
      <c r="DB1527" s="519">
        <v>0</v>
      </c>
      <c r="DC1527" s="519">
        <v>0</v>
      </c>
      <c r="DD1527" s="519">
        <v>0</v>
      </c>
      <c r="DE1527" s="519">
        <v>0</v>
      </c>
      <c r="DF1527" s="519">
        <v>0</v>
      </c>
      <c r="DG1527" s="519">
        <v>0</v>
      </c>
      <c r="DH1527" s="519">
        <v>0</v>
      </c>
      <c r="DI1527" s="519">
        <v>0</v>
      </c>
      <c r="DJ1527" s="519">
        <v>0</v>
      </c>
      <c r="DK1527" s="519">
        <v>0</v>
      </c>
      <c r="DL1527" s="519">
        <v>0</v>
      </c>
      <c r="DM1527" s="519">
        <v>0</v>
      </c>
      <c r="DN1527" s="519">
        <v>0</v>
      </c>
      <c r="DO1527" s="519">
        <v>0</v>
      </c>
      <c r="DP1527" s="519">
        <v>0</v>
      </c>
      <c r="DQ1527" s="519">
        <v>0</v>
      </c>
      <c r="DR1527" s="519">
        <v>0</v>
      </c>
      <c r="DS1527" s="519">
        <v>0</v>
      </c>
      <c r="DT1527" s="519">
        <v>0</v>
      </c>
      <c r="DU1527" s="519">
        <v>0</v>
      </c>
      <c r="DV1527" s="519">
        <v>0</v>
      </c>
      <c r="DW1527" s="519">
        <v>0</v>
      </c>
      <c r="DX1527" s="519">
        <v>0</v>
      </c>
    </row>
    <row r="1528" spans="2:128" hidden="1">
      <c r="B1528" s="519" t="s">
        <v>1061</v>
      </c>
      <c r="C1528" s="519"/>
      <c r="D1528" s="519"/>
      <c r="E1528" s="519"/>
      <c r="F1528" s="519">
        <v>1</v>
      </c>
      <c r="G1528" s="519"/>
      <c r="H1528" s="519">
        <v>20</v>
      </c>
      <c r="I1528" s="519">
        <v>6</v>
      </c>
      <c r="J1528" s="519" t="str">
        <f t="shared" si="70"/>
        <v>SDN15012006</v>
      </c>
      <c r="K1528" s="519">
        <v>640</v>
      </c>
      <c r="M1528" s="337"/>
      <c r="N1528" s="519" t="s">
        <v>1062</v>
      </c>
      <c r="O1528" s="519" t="s">
        <v>1059</v>
      </c>
      <c r="P1528" s="519">
        <v>18</v>
      </c>
      <c r="Q1528" s="183" t="str">
        <f t="shared" si="69"/>
        <v>SDN200118</v>
      </c>
      <c r="R1528" s="519">
        <v>10000</v>
      </c>
      <c r="S1528" s="519">
        <v>10000</v>
      </c>
      <c r="T1528" s="519">
        <v>10000</v>
      </c>
      <c r="U1528" s="519">
        <v>10000</v>
      </c>
      <c r="V1528" s="519">
        <v>10000</v>
      </c>
      <c r="W1528" s="519">
        <v>10000</v>
      </c>
      <c r="X1528" s="519">
        <v>10000</v>
      </c>
      <c r="Y1528" s="519">
        <v>10000</v>
      </c>
      <c r="Z1528" s="519">
        <v>10000</v>
      </c>
      <c r="AA1528" s="519">
        <v>10000</v>
      </c>
      <c r="AB1528" s="519">
        <v>10000</v>
      </c>
      <c r="AC1528" s="519">
        <v>10000</v>
      </c>
      <c r="AD1528" s="519">
        <v>10000</v>
      </c>
      <c r="AE1528" s="519">
        <v>10000</v>
      </c>
      <c r="AF1528" s="519">
        <v>10000</v>
      </c>
      <c r="AG1528" s="519">
        <v>10000</v>
      </c>
      <c r="AH1528" s="519">
        <v>10000</v>
      </c>
      <c r="AI1528" s="519">
        <v>10000</v>
      </c>
      <c r="AJ1528" s="519">
        <v>10000</v>
      </c>
      <c r="AK1528" s="519">
        <v>10000</v>
      </c>
      <c r="AL1528" s="519">
        <v>10000</v>
      </c>
      <c r="AM1528" s="519">
        <v>10000</v>
      </c>
      <c r="AN1528" s="519">
        <v>10000</v>
      </c>
      <c r="AO1528" s="519">
        <v>10000</v>
      </c>
      <c r="AP1528" s="519">
        <v>10000</v>
      </c>
      <c r="AQ1528" s="519">
        <v>10000</v>
      </c>
      <c r="AR1528" s="519">
        <v>10000</v>
      </c>
      <c r="AS1528" s="519">
        <v>10000</v>
      </c>
      <c r="AT1528" s="519">
        <v>10000</v>
      </c>
      <c r="AU1528" s="519">
        <v>10000</v>
      </c>
      <c r="AV1528" s="519">
        <v>10000</v>
      </c>
      <c r="AW1528" s="519">
        <v>10000</v>
      </c>
      <c r="AX1528" s="519">
        <v>10000</v>
      </c>
      <c r="AY1528" s="519">
        <v>10000</v>
      </c>
      <c r="AZ1528" s="519">
        <v>10000</v>
      </c>
      <c r="BA1528" s="519">
        <v>0</v>
      </c>
      <c r="BB1528" s="519">
        <v>0</v>
      </c>
      <c r="BC1528" s="519">
        <v>0</v>
      </c>
      <c r="BD1528" s="519">
        <v>0</v>
      </c>
      <c r="BE1528" s="519">
        <v>0</v>
      </c>
      <c r="BF1528" s="519">
        <v>0</v>
      </c>
      <c r="BG1528" s="519">
        <v>0</v>
      </c>
      <c r="BH1528" s="519">
        <v>0</v>
      </c>
      <c r="BI1528" s="519">
        <v>0</v>
      </c>
      <c r="BJ1528" s="519">
        <v>0</v>
      </c>
      <c r="BK1528" s="519">
        <v>0</v>
      </c>
      <c r="BL1528" s="519">
        <v>0</v>
      </c>
      <c r="BM1528" s="519">
        <v>0</v>
      </c>
      <c r="BN1528" s="519">
        <v>0</v>
      </c>
      <c r="BO1528" s="519">
        <v>0</v>
      </c>
      <c r="BP1528" s="519">
        <v>0</v>
      </c>
      <c r="BQ1528" s="519">
        <v>0</v>
      </c>
      <c r="BR1528" s="519">
        <v>0</v>
      </c>
      <c r="BS1528" s="519">
        <v>0</v>
      </c>
      <c r="BT1528" s="519">
        <v>0</v>
      </c>
      <c r="BU1528" s="519">
        <v>0</v>
      </c>
      <c r="BV1528" s="519">
        <v>0</v>
      </c>
      <c r="BW1528" s="519">
        <v>0</v>
      </c>
      <c r="BX1528" s="519">
        <v>0</v>
      </c>
      <c r="BY1528" s="519">
        <v>0</v>
      </c>
      <c r="BZ1528" s="519">
        <v>0</v>
      </c>
      <c r="CA1528" s="519">
        <v>0</v>
      </c>
      <c r="CB1528" s="519">
        <v>0</v>
      </c>
      <c r="CC1528" s="519">
        <v>0</v>
      </c>
      <c r="CD1528" s="519">
        <v>0</v>
      </c>
      <c r="CE1528" s="519">
        <v>0</v>
      </c>
      <c r="CF1528" s="519">
        <v>0</v>
      </c>
      <c r="CG1528" s="519">
        <v>0</v>
      </c>
      <c r="CH1528" s="519">
        <v>0</v>
      </c>
      <c r="CI1528" s="519">
        <v>0</v>
      </c>
      <c r="CJ1528" s="519">
        <v>0</v>
      </c>
      <c r="CK1528" s="519">
        <v>0</v>
      </c>
      <c r="CL1528" s="519">
        <v>0</v>
      </c>
      <c r="CM1528" s="519">
        <v>0</v>
      </c>
      <c r="CN1528" s="519">
        <v>0</v>
      </c>
      <c r="CO1528" s="519">
        <v>0</v>
      </c>
      <c r="CP1528" s="519">
        <v>0</v>
      </c>
      <c r="CQ1528" s="519">
        <v>0</v>
      </c>
      <c r="CR1528" s="519">
        <v>0</v>
      </c>
      <c r="CS1528" s="519">
        <v>0</v>
      </c>
      <c r="CT1528" s="519">
        <v>0</v>
      </c>
      <c r="CU1528" s="519">
        <v>0</v>
      </c>
      <c r="CV1528" s="519">
        <v>0</v>
      </c>
      <c r="CW1528" s="519">
        <v>0</v>
      </c>
      <c r="CX1528" s="519">
        <v>0</v>
      </c>
      <c r="CY1528" s="519">
        <v>0</v>
      </c>
      <c r="CZ1528" s="519">
        <v>0</v>
      </c>
      <c r="DA1528" s="519">
        <v>0</v>
      </c>
      <c r="DB1528" s="519">
        <v>0</v>
      </c>
      <c r="DC1528" s="519">
        <v>0</v>
      </c>
      <c r="DD1528" s="519">
        <v>0</v>
      </c>
      <c r="DE1528" s="519">
        <v>0</v>
      </c>
      <c r="DF1528" s="519">
        <v>0</v>
      </c>
      <c r="DG1528" s="519">
        <v>0</v>
      </c>
      <c r="DH1528" s="519">
        <v>0</v>
      </c>
      <c r="DI1528" s="519">
        <v>0</v>
      </c>
      <c r="DJ1528" s="519">
        <v>0</v>
      </c>
      <c r="DK1528" s="519">
        <v>0</v>
      </c>
      <c r="DL1528" s="519">
        <v>0</v>
      </c>
      <c r="DM1528" s="519">
        <v>0</v>
      </c>
      <c r="DN1528" s="519">
        <v>0</v>
      </c>
      <c r="DO1528" s="519">
        <v>0</v>
      </c>
      <c r="DP1528" s="519">
        <v>0</v>
      </c>
      <c r="DQ1528" s="519">
        <v>0</v>
      </c>
      <c r="DR1528" s="519">
        <v>0</v>
      </c>
      <c r="DS1528" s="519">
        <v>0</v>
      </c>
      <c r="DT1528" s="519">
        <v>0</v>
      </c>
      <c r="DU1528" s="519">
        <v>0</v>
      </c>
      <c r="DV1528" s="519">
        <v>0</v>
      </c>
      <c r="DW1528" s="519">
        <v>0</v>
      </c>
      <c r="DX1528" s="519">
        <v>0</v>
      </c>
    </row>
    <row r="1529" spans="2:128" hidden="1">
      <c r="B1529" s="519" t="s">
        <v>1061</v>
      </c>
      <c r="C1529" s="519"/>
      <c r="D1529" s="519"/>
      <c r="E1529" s="519"/>
      <c r="F1529" s="519">
        <v>1</v>
      </c>
      <c r="G1529" s="519"/>
      <c r="H1529" s="519">
        <v>20</v>
      </c>
      <c r="I1529" s="519">
        <v>7</v>
      </c>
      <c r="J1529" s="519" t="str">
        <f t="shared" si="70"/>
        <v>SDN15012007</v>
      </c>
      <c r="K1529" s="519">
        <v>640</v>
      </c>
      <c r="M1529" s="337"/>
      <c r="N1529" s="519" t="s">
        <v>1062</v>
      </c>
      <c r="O1529" s="519" t="s">
        <v>1059</v>
      </c>
      <c r="P1529" s="519">
        <v>19</v>
      </c>
      <c r="Q1529" s="183" t="str">
        <f t="shared" si="69"/>
        <v>SDN200119</v>
      </c>
      <c r="R1529" s="519">
        <v>10000</v>
      </c>
      <c r="S1529" s="519">
        <v>10000</v>
      </c>
      <c r="T1529" s="519">
        <v>10000</v>
      </c>
      <c r="U1529" s="519">
        <v>10000</v>
      </c>
      <c r="V1529" s="519">
        <v>10000</v>
      </c>
      <c r="W1529" s="519">
        <v>10000</v>
      </c>
      <c r="X1529" s="519">
        <v>10000</v>
      </c>
      <c r="Y1529" s="519">
        <v>10000</v>
      </c>
      <c r="Z1529" s="519">
        <v>10000</v>
      </c>
      <c r="AA1529" s="519">
        <v>10000</v>
      </c>
      <c r="AB1529" s="519">
        <v>10000</v>
      </c>
      <c r="AC1529" s="519">
        <v>10000</v>
      </c>
      <c r="AD1529" s="519">
        <v>10000</v>
      </c>
      <c r="AE1529" s="519">
        <v>10000</v>
      </c>
      <c r="AF1529" s="519">
        <v>10000</v>
      </c>
      <c r="AG1529" s="519">
        <v>10000</v>
      </c>
      <c r="AH1529" s="519">
        <v>10000</v>
      </c>
      <c r="AI1529" s="519">
        <v>10000</v>
      </c>
      <c r="AJ1529" s="519">
        <v>10000</v>
      </c>
      <c r="AK1529" s="519">
        <v>10000</v>
      </c>
      <c r="AL1529" s="519">
        <v>10000</v>
      </c>
      <c r="AM1529" s="519">
        <v>10000</v>
      </c>
      <c r="AN1529" s="519">
        <v>10000</v>
      </c>
      <c r="AO1529" s="519">
        <v>10000</v>
      </c>
      <c r="AP1529" s="519">
        <v>10000</v>
      </c>
      <c r="AQ1529" s="519">
        <v>10000</v>
      </c>
      <c r="AR1529" s="519">
        <v>10000</v>
      </c>
      <c r="AS1529" s="519">
        <v>10000</v>
      </c>
      <c r="AT1529" s="519">
        <v>10000</v>
      </c>
      <c r="AU1529" s="519">
        <v>10000</v>
      </c>
      <c r="AV1529" s="519">
        <v>10000</v>
      </c>
      <c r="AW1529" s="519">
        <v>10000</v>
      </c>
      <c r="AX1529" s="519">
        <v>10000</v>
      </c>
      <c r="AY1529" s="519">
        <v>10000</v>
      </c>
      <c r="AZ1529" s="519">
        <v>10000</v>
      </c>
      <c r="BA1529" s="519">
        <v>0</v>
      </c>
      <c r="BB1529" s="519">
        <v>0</v>
      </c>
      <c r="BC1529" s="519">
        <v>0</v>
      </c>
      <c r="BD1529" s="519">
        <v>0</v>
      </c>
      <c r="BE1529" s="519">
        <v>0</v>
      </c>
      <c r="BF1529" s="519">
        <v>0</v>
      </c>
      <c r="BG1529" s="519">
        <v>0</v>
      </c>
      <c r="BH1529" s="519">
        <v>0</v>
      </c>
      <c r="BI1529" s="519">
        <v>0</v>
      </c>
      <c r="BJ1529" s="519">
        <v>0</v>
      </c>
      <c r="BK1529" s="519">
        <v>0</v>
      </c>
      <c r="BL1529" s="519">
        <v>0</v>
      </c>
      <c r="BM1529" s="519">
        <v>0</v>
      </c>
      <c r="BN1529" s="519">
        <v>0</v>
      </c>
      <c r="BO1529" s="519">
        <v>0</v>
      </c>
      <c r="BP1529" s="519">
        <v>0</v>
      </c>
      <c r="BQ1529" s="519">
        <v>0</v>
      </c>
      <c r="BR1529" s="519">
        <v>0</v>
      </c>
      <c r="BS1529" s="519">
        <v>0</v>
      </c>
      <c r="BT1529" s="519">
        <v>0</v>
      </c>
      <c r="BU1529" s="519">
        <v>0</v>
      </c>
      <c r="BV1529" s="519">
        <v>0</v>
      </c>
      <c r="BW1529" s="519">
        <v>0</v>
      </c>
      <c r="BX1529" s="519">
        <v>0</v>
      </c>
      <c r="BY1529" s="519">
        <v>0</v>
      </c>
      <c r="BZ1529" s="519">
        <v>0</v>
      </c>
      <c r="CA1529" s="519">
        <v>0</v>
      </c>
      <c r="CB1529" s="519">
        <v>0</v>
      </c>
      <c r="CC1529" s="519">
        <v>0</v>
      </c>
      <c r="CD1529" s="519">
        <v>0</v>
      </c>
      <c r="CE1529" s="519">
        <v>0</v>
      </c>
      <c r="CF1529" s="519">
        <v>0</v>
      </c>
      <c r="CG1529" s="519">
        <v>0</v>
      </c>
      <c r="CH1529" s="519">
        <v>0</v>
      </c>
      <c r="CI1529" s="519">
        <v>0</v>
      </c>
      <c r="CJ1529" s="519">
        <v>0</v>
      </c>
      <c r="CK1529" s="519">
        <v>0</v>
      </c>
      <c r="CL1529" s="519">
        <v>0</v>
      </c>
      <c r="CM1529" s="519">
        <v>0</v>
      </c>
      <c r="CN1529" s="519">
        <v>0</v>
      </c>
      <c r="CO1529" s="519">
        <v>0</v>
      </c>
      <c r="CP1529" s="519">
        <v>0</v>
      </c>
      <c r="CQ1529" s="519">
        <v>0</v>
      </c>
      <c r="CR1529" s="519">
        <v>0</v>
      </c>
      <c r="CS1529" s="519">
        <v>0</v>
      </c>
      <c r="CT1529" s="519">
        <v>0</v>
      </c>
      <c r="CU1529" s="519">
        <v>0</v>
      </c>
      <c r="CV1529" s="519">
        <v>0</v>
      </c>
      <c r="CW1529" s="519">
        <v>0</v>
      </c>
      <c r="CX1529" s="519">
        <v>0</v>
      </c>
      <c r="CY1529" s="519">
        <v>0</v>
      </c>
      <c r="CZ1529" s="519">
        <v>0</v>
      </c>
      <c r="DA1529" s="519">
        <v>0</v>
      </c>
      <c r="DB1529" s="519">
        <v>0</v>
      </c>
      <c r="DC1529" s="519">
        <v>0</v>
      </c>
      <c r="DD1529" s="519">
        <v>0</v>
      </c>
      <c r="DE1529" s="519">
        <v>0</v>
      </c>
      <c r="DF1529" s="519">
        <v>0</v>
      </c>
      <c r="DG1529" s="519">
        <v>0</v>
      </c>
      <c r="DH1529" s="519">
        <v>0</v>
      </c>
      <c r="DI1529" s="519">
        <v>0</v>
      </c>
      <c r="DJ1529" s="519">
        <v>0</v>
      </c>
      <c r="DK1529" s="519">
        <v>0</v>
      </c>
      <c r="DL1529" s="519">
        <v>0</v>
      </c>
      <c r="DM1529" s="519">
        <v>0</v>
      </c>
      <c r="DN1529" s="519">
        <v>0</v>
      </c>
      <c r="DO1529" s="519">
        <v>0</v>
      </c>
      <c r="DP1529" s="519">
        <v>0</v>
      </c>
      <c r="DQ1529" s="519">
        <v>0</v>
      </c>
      <c r="DR1529" s="519">
        <v>0</v>
      </c>
      <c r="DS1529" s="519">
        <v>0</v>
      </c>
      <c r="DT1529" s="519">
        <v>0</v>
      </c>
      <c r="DU1529" s="519">
        <v>0</v>
      </c>
      <c r="DV1529" s="519">
        <v>0</v>
      </c>
      <c r="DW1529" s="519">
        <v>0</v>
      </c>
      <c r="DX1529" s="519">
        <v>0</v>
      </c>
    </row>
    <row r="1530" spans="2:128" hidden="1">
      <c r="B1530" s="519" t="s">
        <v>1061</v>
      </c>
      <c r="C1530" s="519"/>
      <c r="D1530" s="519"/>
      <c r="E1530" s="519"/>
      <c r="F1530" s="519">
        <v>1</v>
      </c>
      <c r="G1530" s="519"/>
      <c r="H1530" s="519">
        <v>20</v>
      </c>
      <c r="I1530" s="519">
        <v>8</v>
      </c>
      <c r="J1530" s="519" t="str">
        <f t="shared" si="70"/>
        <v>SDN15012008</v>
      </c>
      <c r="K1530" s="519">
        <v>512</v>
      </c>
      <c r="M1530" s="337"/>
      <c r="N1530" s="519" t="s">
        <v>1062</v>
      </c>
      <c r="O1530" s="519" t="s">
        <v>1059</v>
      </c>
      <c r="P1530" s="519">
        <v>20</v>
      </c>
      <c r="Q1530" s="183" t="str">
        <f t="shared" ref="Q1530:Q1593" si="71">N1530&amp;TEXT(O1530,"00")&amp;TEXT(P1530,"00")</f>
        <v>SDN200120</v>
      </c>
      <c r="R1530" s="519">
        <v>10000</v>
      </c>
      <c r="S1530" s="519">
        <v>10000</v>
      </c>
      <c r="T1530" s="519">
        <v>10000</v>
      </c>
      <c r="U1530" s="519">
        <v>10000</v>
      </c>
      <c r="V1530" s="519">
        <v>10000</v>
      </c>
      <c r="W1530" s="519">
        <v>10000</v>
      </c>
      <c r="X1530" s="519">
        <v>10000</v>
      </c>
      <c r="Y1530" s="519">
        <v>10000</v>
      </c>
      <c r="Z1530" s="519">
        <v>10000</v>
      </c>
      <c r="AA1530" s="519">
        <v>10000</v>
      </c>
      <c r="AB1530" s="519">
        <v>10000</v>
      </c>
      <c r="AC1530" s="519">
        <v>10000</v>
      </c>
      <c r="AD1530" s="519">
        <v>10000</v>
      </c>
      <c r="AE1530" s="519">
        <v>10000</v>
      </c>
      <c r="AF1530" s="519">
        <v>10000</v>
      </c>
      <c r="AG1530" s="519">
        <v>10000</v>
      </c>
      <c r="AH1530" s="519">
        <v>10000</v>
      </c>
      <c r="AI1530" s="519">
        <v>10000</v>
      </c>
      <c r="AJ1530" s="519">
        <v>10000</v>
      </c>
      <c r="AK1530" s="519">
        <v>10000</v>
      </c>
      <c r="AL1530" s="519">
        <v>10000</v>
      </c>
      <c r="AM1530" s="519">
        <v>10000</v>
      </c>
      <c r="AN1530" s="519">
        <v>10000</v>
      </c>
      <c r="AO1530" s="519">
        <v>10000</v>
      </c>
      <c r="AP1530" s="519">
        <v>10000</v>
      </c>
      <c r="AQ1530" s="519">
        <v>10000</v>
      </c>
      <c r="AR1530" s="519">
        <v>10000</v>
      </c>
      <c r="AS1530" s="519">
        <v>10000</v>
      </c>
      <c r="AT1530" s="519">
        <v>10000</v>
      </c>
      <c r="AU1530" s="519">
        <v>10000</v>
      </c>
      <c r="AV1530" s="519">
        <v>10000</v>
      </c>
      <c r="AW1530" s="519">
        <v>10000</v>
      </c>
      <c r="AX1530" s="519">
        <v>10000</v>
      </c>
      <c r="AY1530" s="519">
        <v>10000</v>
      </c>
      <c r="AZ1530" s="519">
        <v>10000</v>
      </c>
      <c r="BA1530" s="519">
        <v>0</v>
      </c>
      <c r="BB1530" s="519">
        <v>0</v>
      </c>
      <c r="BC1530" s="519">
        <v>0</v>
      </c>
      <c r="BD1530" s="519">
        <v>0</v>
      </c>
      <c r="BE1530" s="519">
        <v>0</v>
      </c>
      <c r="BF1530" s="519">
        <v>0</v>
      </c>
      <c r="BG1530" s="519">
        <v>0</v>
      </c>
      <c r="BH1530" s="519">
        <v>0</v>
      </c>
      <c r="BI1530" s="519">
        <v>0</v>
      </c>
      <c r="BJ1530" s="519">
        <v>0</v>
      </c>
      <c r="BK1530" s="519">
        <v>0</v>
      </c>
      <c r="BL1530" s="519">
        <v>0</v>
      </c>
      <c r="BM1530" s="519">
        <v>0</v>
      </c>
      <c r="BN1530" s="519">
        <v>0</v>
      </c>
      <c r="BO1530" s="519">
        <v>0</v>
      </c>
      <c r="BP1530" s="519">
        <v>0</v>
      </c>
      <c r="BQ1530" s="519">
        <v>0</v>
      </c>
      <c r="BR1530" s="519">
        <v>0</v>
      </c>
      <c r="BS1530" s="519">
        <v>0</v>
      </c>
      <c r="BT1530" s="519">
        <v>0</v>
      </c>
      <c r="BU1530" s="519">
        <v>0</v>
      </c>
      <c r="BV1530" s="519">
        <v>0</v>
      </c>
      <c r="BW1530" s="519">
        <v>0</v>
      </c>
      <c r="BX1530" s="519">
        <v>0</v>
      </c>
      <c r="BY1530" s="519">
        <v>0</v>
      </c>
      <c r="BZ1530" s="519">
        <v>0</v>
      </c>
      <c r="CA1530" s="519">
        <v>0</v>
      </c>
      <c r="CB1530" s="519">
        <v>0</v>
      </c>
      <c r="CC1530" s="519">
        <v>0</v>
      </c>
      <c r="CD1530" s="519">
        <v>0</v>
      </c>
      <c r="CE1530" s="519">
        <v>0</v>
      </c>
      <c r="CF1530" s="519">
        <v>0</v>
      </c>
      <c r="CG1530" s="519">
        <v>0</v>
      </c>
      <c r="CH1530" s="519">
        <v>0</v>
      </c>
      <c r="CI1530" s="519">
        <v>0</v>
      </c>
      <c r="CJ1530" s="519">
        <v>0</v>
      </c>
      <c r="CK1530" s="519">
        <v>0</v>
      </c>
      <c r="CL1530" s="519">
        <v>0</v>
      </c>
      <c r="CM1530" s="519">
        <v>0</v>
      </c>
      <c r="CN1530" s="519">
        <v>0</v>
      </c>
      <c r="CO1530" s="519">
        <v>0</v>
      </c>
      <c r="CP1530" s="519">
        <v>0</v>
      </c>
      <c r="CQ1530" s="519">
        <v>0</v>
      </c>
      <c r="CR1530" s="519">
        <v>0</v>
      </c>
      <c r="CS1530" s="519">
        <v>0</v>
      </c>
      <c r="CT1530" s="519">
        <v>0</v>
      </c>
      <c r="CU1530" s="519">
        <v>0</v>
      </c>
      <c r="CV1530" s="519">
        <v>0</v>
      </c>
      <c r="CW1530" s="519">
        <v>0</v>
      </c>
      <c r="CX1530" s="519">
        <v>0</v>
      </c>
      <c r="CY1530" s="519">
        <v>0</v>
      </c>
      <c r="CZ1530" s="519">
        <v>0</v>
      </c>
      <c r="DA1530" s="519">
        <v>0</v>
      </c>
      <c r="DB1530" s="519">
        <v>0</v>
      </c>
      <c r="DC1530" s="519">
        <v>0</v>
      </c>
      <c r="DD1530" s="519">
        <v>0</v>
      </c>
      <c r="DE1530" s="519">
        <v>0</v>
      </c>
      <c r="DF1530" s="519">
        <v>0</v>
      </c>
      <c r="DG1530" s="519">
        <v>0</v>
      </c>
      <c r="DH1530" s="519">
        <v>0</v>
      </c>
      <c r="DI1530" s="519">
        <v>0</v>
      </c>
      <c r="DJ1530" s="519">
        <v>0</v>
      </c>
      <c r="DK1530" s="519">
        <v>0</v>
      </c>
      <c r="DL1530" s="519">
        <v>0</v>
      </c>
      <c r="DM1530" s="519">
        <v>0</v>
      </c>
      <c r="DN1530" s="519">
        <v>0</v>
      </c>
      <c r="DO1530" s="519">
        <v>0</v>
      </c>
      <c r="DP1530" s="519">
        <v>0</v>
      </c>
      <c r="DQ1530" s="519">
        <v>0</v>
      </c>
      <c r="DR1530" s="519">
        <v>0</v>
      </c>
      <c r="DS1530" s="519">
        <v>0</v>
      </c>
      <c r="DT1530" s="519">
        <v>0</v>
      </c>
      <c r="DU1530" s="519">
        <v>0</v>
      </c>
      <c r="DV1530" s="519">
        <v>0</v>
      </c>
      <c r="DW1530" s="519">
        <v>0</v>
      </c>
      <c r="DX1530" s="519">
        <v>0</v>
      </c>
    </row>
    <row r="1531" spans="2:128" hidden="1">
      <c r="B1531" s="519" t="s">
        <v>1061</v>
      </c>
      <c r="C1531" s="519"/>
      <c r="D1531" s="519"/>
      <c r="E1531" s="519"/>
      <c r="F1531" s="519">
        <v>1</v>
      </c>
      <c r="G1531" s="519"/>
      <c r="H1531" s="519">
        <v>20</v>
      </c>
      <c r="I1531" s="519">
        <v>9</v>
      </c>
      <c r="J1531" s="519" t="str">
        <f t="shared" si="70"/>
        <v>SDN15012009</v>
      </c>
      <c r="K1531" s="519">
        <v>512</v>
      </c>
      <c r="M1531" s="337"/>
      <c r="N1531" s="519" t="s">
        <v>1062</v>
      </c>
      <c r="O1531" s="519" t="s">
        <v>1059</v>
      </c>
      <c r="P1531" s="519">
        <v>21</v>
      </c>
      <c r="Q1531" s="183" t="str">
        <f t="shared" si="71"/>
        <v>SDN200121</v>
      </c>
      <c r="R1531" s="519">
        <v>10000</v>
      </c>
      <c r="S1531" s="519">
        <v>10000</v>
      </c>
      <c r="T1531" s="519">
        <v>10000</v>
      </c>
      <c r="U1531" s="519">
        <v>10000</v>
      </c>
      <c r="V1531" s="519">
        <v>10000</v>
      </c>
      <c r="W1531" s="519">
        <v>10000</v>
      </c>
      <c r="X1531" s="519">
        <v>10000</v>
      </c>
      <c r="Y1531" s="519">
        <v>10000</v>
      </c>
      <c r="Z1531" s="519">
        <v>10000</v>
      </c>
      <c r="AA1531" s="519">
        <v>10000</v>
      </c>
      <c r="AB1531" s="519">
        <v>10000</v>
      </c>
      <c r="AC1531" s="519">
        <v>10000</v>
      </c>
      <c r="AD1531" s="519">
        <v>10000</v>
      </c>
      <c r="AE1531" s="519">
        <v>10000</v>
      </c>
      <c r="AF1531" s="519">
        <v>10000</v>
      </c>
      <c r="AG1531" s="519">
        <v>10000</v>
      </c>
      <c r="AH1531" s="519">
        <v>10000</v>
      </c>
      <c r="AI1531" s="519">
        <v>10000</v>
      </c>
      <c r="AJ1531" s="519">
        <v>10000</v>
      </c>
      <c r="AK1531" s="519">
        <v>10000</v>
      </c>
      <c r="AL1531" s="519">
        <v>10000</v>
      </c>
      <c r="AM1531" s="519">
        <v>10000</v>
      </c>
      <c r="AN1531" s="519">
        <v>10000</v>
      </c>
      <c r="AO1531" s="519">
        <v>10000</v>
      </c>
      <c r="AP1531" s="519">
        <v>10000</v>
      </c>
      <c r="AQ1531" s="519">
        <v>10000</v>
      </c>
      <c r="AR1531" s="519">
        <v>10000</v>
      </c>
      <c r="AS1531" s="519">
        <v>10000</v>
      </c>
      <c r="AT1531" s="519">
        <v>10000</v>
      </c>
      <c r="AU1531" s="519">
        <v>10000</v>
      </c>
      <c r="AV1531" s="519">
        <v>10000</v>
      </c>
      <c r="AW1531" s="519">
        <v>10000</v>
      </c>
      <c r="AX1531" s="519">
        <v>10000</v>
      </c>
      <c r="AY1531" s="519">
        <v>10000</v>
      </c>
      <c r="AZ1531" s="519">
        <v>10000</v>
      </c>
      <c r="BA1531" s="519">
        <v>0</v>
      </c>
      <c r="BB1531" s="519">
        <v>0</v>
      </c>
      <c r="BC1531" s="519">
        <v>0</v>
      </c>
      <c r="BD1531" s="519">
        <v>0</v>
      </c>
      <c r="BE1531" s="519">
        <v>0</v>
      </c>
      <c r="BF1531" s="519">
        <v>0</v>
      </c>
      <c r="BG1531" s="519">
        <v>0</v>
      </c>
      <c r="BH1531" s="519">
        <v>0</v>
      </c>
      <c r="BI1531" s="519">
        <v>0</v>
      </c>
      <c r="BJ1531" s="519">
        <v>0</v>
      </c>
      <c r="BK1531" s="519">
        <v>0</v>
      </c>
      <c r="BL1531" s="519">
        <v>0</v>
      </c>
      <c r="BM1531" s="519">
        <v>0</v>
      </c>
      <c r="BN1531" s="519">
        <v>0</v>
      </c>
      <c r="BO1531" s="519">
        <v>0</v>
      </c>
      <c r="BP1531" s="519">
        <v>0</v>
      </c>
      <c r="BQ1531" s="519">
        <v>0</v>
      </c>
      <c r="BR1531" s="519">
        <v>0</v>
      </c>
      <c r="BS1531" s="519">
        <v>0</v>
      </c>
      <c r="BT1531" s="519">
        <v>0</v>
      </c>
      <c r="BU1531" s="519">
        <v>0</v>
      </c>
      <c r="BV1531" s="519">
        <v>0</v>
      </c>
      <c r="BW1531" s="519">
        <v>0</v>
      </c>
      <c r="BX1531" s="519">
        <v>0</v>
      </c>
      <c r="BY1531" s="519">
        <v>0</v>
      </c>
      <c r="BZ1531" s="519">
        <v>0</v>
      </c>
      <c r="CA1531" s="519">
        <v>0</v>
      </c>
      <c r="CB1531" s="519">
        <v>0</v>
      </c>
      <c r="CC1531" s="519">
        <v>0</v>
      </c>
      <c r="CD1531" s="519">
        <v>0</v>
      </c>
      <c r="CE1531" s="519">
        <v>0</v>
      </c>
      <c r="CF1531" s="519">
        <v>0</v>
      </c>
      <c r="CG1531" s="519">
        <v>0</v>
      </c>
      <c r="CH1531" s="519">
        <v>0</v>
      </c>
      <c r="CI1531" s="519">
        <v>0</v>
      </c>
      <c r="CJ1531" s="519">
        <v>0</v>
      </c>
      <c r="CK1531" s="519">
        <v>0</v>
      </c>
      <c r="CL1531" s="519">
        <v>0</v>
      </c>
      <c r="CM1531" s="519">
        <v>0</v>
      </c>
      <c r="CN1531" s="519">
        <v>0</v>
      </c>
      <c r="CO1531" s="519">
        <v>0</v>
      </c>
      <c r="CP1531" s="519">
        <v>0</v>
      </c>
      <c r="CQ1531" s="519">
        <v>0</v>
      </c>
      <c r="CR1531" s="519">
        <v>0</v>
      </c>
      <c r="CS1531" s="519">
        <v>0</v>
      </c>
      <c r="CT1531" s="519">
        <v>0</v>
      </c>
      <c r="CU1531" s="519">
        <v>0</v>
      </c>
      <c r="CV1531" s="519">
        <v>0</v>
      </c>
      <c r="CW1531" s="519">
        <v>0</v>
      </c>
      <c r="CX1531" s="519">
        <v>0</v>
      </c>
      <c r="CY1531" s="519">
        <v>0</v>
      </c>
      <c r="CZ1531" s="519">
        <v>0</v>
      </c>
      <c r="DA1531" s="519">
        <v>0</v>
      </c>
      <c r="DB1531" s="519">
        <v>0</v>
      </c>
      <c r="DC1531" s="519">
        <v>0</v>
      </c>
      <c r="DD1531" s="519">
        <v>0</v>
      </c>
      <c r="DE1531" s="519">
        <v>0</v>
      </c>
      <c r="DF1531" s="519">
        <v>0</v>
      </c>
      <c r="DG1531" s="519">
        <v>0</v>
      </c>
      <c r="DH1531" s="519">
        <v>0</v>
      </c>
      <c r="DI1531" s="519">
        <v>0</v>
      </c>
      <c r="DJ1531" s="519">
        <v>0</v>
      </c>
      <c r="DK1531" s="519">
        <v>0</v>
      </c>
      <c r="DL1531" s="519">
        <v>0</v>
      </c>
      <c r="DM1531" s="519">
        <v>0</v>
      </c>
      <c r="DN1531" s="519">
        <v>0</v>
      </c>
      <c r="DO1531" s="519">
        <v>0</v>
      </c>
      <c r="DP1531" s="519">
        <v>0</v>
      </c>
      <c r="DQ1531" s="519">
        <v>0</v>
      </c>
      <c r="DR1531" s="519">
        <v>0</v>
      </c>
      <c r="DS1531" s="519">
        <v>0</v>
      </c>
      <c r="DT1531" s="519">
        <v>0</v>
      </c>
      <c r="DU1531" s="519">
        <v>0</v>
      </c>
      <c r="DV1531" s="519">
        <v>0</v>
      </c>
      <c r="DW1531" s="519">
        <v>0</v>
      </c>
      <c r="DX1531" s="519">
        <v>0</v>
      </c>
    </row>
    <row r="1532" spans="2:128" hidden="1">
      <c r="B1532" s="519" t="s">
        <v>1061</v>
      </c>
      <c r="C1532" s="519"/>
      <c r="D1532" s="519"/>
      <c r="E1532" s="519"/>
      <c r="F1532" s="519">
        <v>1</v>
      </c>
      <c r="G1532" s="519"/>
      <c r="H1532" s="519">
        <v>20</v>
      </c>
      <c r="I1532" s="519">
        <v>10</v>
      </c>
      <c r="J1532" s="519" t="str">
        <f t="shared" si="70"/>
        <v>SDN15012010</v>
      </c>
      <c r="K1532" s="519">
        <v>512</v>
      </c>
      <c r="M1532" s="337"/>
      <c r="N1532" s="519" t="s">
        <v>1062</v>
      </c>
      <c r="O1532" s="519" t="s">
        <v>1059</v>
      </c>
      <c r="P1532" s="519">
        <v>22</v>
      </c>
      <c r="Q1532" s="183" t="str">
        <f t="shared" si="71"/>
        <v>SDN200122</v>
      </c>
      <c r="R1532" s="519">
        <v>10000</v>
      </c>
      <c r="S1532" s="519">
        <v>10000</v>
      </c>
      <c r="T1532" s="519">
        <v>10000</v>
      </c>
      <c r="U1532" s="519">
        <v>10000</v>
      </c>
      <c r="V1532" s="519">
        <v>10000</v>
      </c>
      <c r="W1532" s="519">
        <v>10000</v>
      </c>
      <c r="X1532" s="519">
        <v>10000</v>
      </c>
      <c r="Y1532" s="519">
        <v>10000</v>
      </c>
      <c r="Z1532" s="519">
        <v>10000</v>
      </c>
      <c r="AA1532" s="519">
        <v>10000</v>
      </c>
      <c r="AB1532" s="519">
        <v>10000</v>
      </c>
      <c r="AC1532" s="519">
        <v>10000</v>
      </c>
      <c r="AD1532" s="519">
        <v>10000</v>
      </c>
      <c r="AE1532" s="519">
        <v>10000</v>
      </c>
      <c r="AF1532" s="519">
        <v>10000</v>
      </c>
      <c r="AG1532" s="519">
        <v>10000</v>
      </c>
      <c r="AH1532" s="519">
        <v>10000</v>
      </c>
      <c r="AI1532" s="519">
        <v>10000</v>
      </c>
      <c r="AJ1532" s="519">
        <v>10000</v>
      </c>
      <c r="AK1532" s="519">
        <v>10000</v>
      </c>
      <c r="AL1532" s="519">
        <v>10000</v>
      </c>
      <c r="AM1532" s="519">
        <v>10000</v>
      </c>
      <c r="AN1532" s="519">
        <v>10000</v>
      </c>
      <c r="AO1532" s="519">
        <v>10000</v>
      </c>
      <c r="AP1532" s="519">
        <v>10000</v>
      </c>
      <c r="AQ1532" s="519">
        <v>10000</v>
      </c>
      <c r="AR1532" s="519">
        <v>10000</v>
      </c>
      <c r="AS1532" s="519">
        <v>10000</v>
      </c>
      <c r="AT1532" s="519">
        <v>10000</v>
      </c>
      <c r="AU1532" s="519">
        <v>10000</v>
      </c>
      <c r="AV1532" s="519">
        <v>10000</v>
      </c>
      <c r="AW1532" s="519">
        <v>10000</v>
      </c>
      <c r="AX1532" s="519">
        <v>10000</v>
      </c>
      <c r="AY1532" s="519">
        <v>10000</v>
      </c>
      <c r="AZ1532" s="519">
        <v>10000</v>
      </c>
      <c r="BA1532" s="519">
        <v>0</v>
      </c>
      <c r="BB1532" s="519">
        <v>0</v>
      </c>
      <c r="BC1532" s="519">
        <v>0</v>
      </c>
      <c r="BD1532" s="519">
        <v>0</v>
      </c>
      <c r="BE1532" s="519">
        <v>0</v>
      </c>
      <c r="BF1532" s="519">
        <v>0</v>
      </c>
      <c r="BG1532" s="519">
        <v>0</v>
      </c>
      <c r="BH1532" s="519">
        <v>0</v>
      </c>
      <c r="BI1532" s="519">
        <v>0</v>
      </c>
      <c r="BJ1532" s="519">
        <v>0</v>
      </c>
      <c r="BK1532" s="519">
        <v>0</v>
      </c>
      <c r="BL1532" s="519">
        <v>0</v>
      </c>
      <c r="BM1532" s="519">
        <v>0</v>
      </c>
      <c r="BN1532" s="519">
        <v>0</v>
      </c>
      <c r="BO1532" s="519">
        <v>0</v>
      </c>
      <c r="BP1532" s="519">
        <v>0</v>
      </c>
      <c r="BQ1532" s="519">
        <v>0</v>
      </c>
      <c r="BR1532" s="519">
        <v>0</v>
      </c>
      <c r="BS1532" s="519">
        <v>0</v>
      </c>
      <c r="BT1532" s="519">
        <v>0</v>
      </c>
      <c r="BU1532" s="519">
        <v>0</v>
      </c>
      <c r="BV1532" s="519">
        <v>0</v>
      </c>
      <c r="BW1532" s="519">
        <v>0</v>
      </c>
      <c r="BX1532" s="519">
        <v>0</v>
      </c>
      <c r="BY1532" s="519">
        <v>0</v>
      </c>
      <c r="BZ1532" s="519">
        <v>0</v>
      </c>
      <c r="CA1532" s="519">
        <v>0</v>
      </c>
      <c r="CB1532" s="519">
        <v>0</v>
      </c>
      <c r="CC1532" s="519">
        <v>0</v>
      </c>
      <c r="CD1532" s="519">
        <v>0</v>
      </c>
      <c r="CE1532" s="519">
        <v>0</v>
      </c>
      <c r="CF1532" s="519">
        <v>0</v>
      </c>
      <c r="CG1532" s="519">
        <v>0</v>
      </c>
      <c r="CH1532" s="519">
        <v>0</v>
      </c>
      <c r="CI1532" s="519">
        <v>0</v>
      </c>
      <c r="CJ1532" s="519">
        <v>0</v>
      </c>
      <c r="CK1532" s="519">
        <v>0</v>
      </c>
      <c r="CL1532" s="519">
        <v>0</v>
      </c>
      <c r="CM1532" s="519">
        <v>0</v>
      </c>
      <c r="CN1532" s="519">
        <v>0</v>
      </c>
      <c r="CO1532" s="519">
        <v>0</v>
      </c>
      <c r="CP1532" s="519">
        <v>0</v>
      </c>
      <c r="CQ1532" s="519">
        <v>0</v>
      </c>
      <c r="CR1532" s="519">
        <v>0</v>
      </c>
      <c r="CS1532" s="519">
        <v>0</v>
      </c>
      <c r="CT1532" s="519">
        <v>0</v>
      </c>
      <c r="CU1532" s="519">
        <v>0</v>
      </c>
      <c r="CV1532" s="519">
        <v>0</v>
      </c>
      <c r="CW1532" s="519">
        <v>0</v>
      </c>
      <c r="CX1532" s="519">
        <v>0</v>
      </c>
      <c r="CY1532" s="519">
        <v>0</v>
      </c>
      <c r="CZ1532" s="519">
        <v>0</v>
      </c>
      <c r="DA1532" s="519">
        <v>0</v>
      </c>
      <c r="DB1532" s="519">
        <v>0</v>
      </c>
      <c r="DC1532" s="519">
        <v>0</v>
      </c>
      <c r="DD1532" s="519">
        <v>0</v>
      </c>
      <c r="DE1532" s="519">
        <v>0</v>
      </c>
      <c r="DF1532" s="519">
        <v>0</v>
      </c>
      <c r="DG1532" s="519">
        <v>0</v>
      </c>
      <c r="DH1532" s="519">
        <v>0</v>
      </c>
      <c r="DI1532" s="519">
        <v>0</v>
      </c>
      <c r="DJ1532" s="519">
        <v>0</v>
      </c>
      <c r="DK1532" s="519">
        <v>0</v>
      </c>
      <c r="DL1532" s="519">
        <v>0</v>
      </c>
      <c r="DM1532" s="519">
        <v>0</v>
      </c>
      <c r="DN1532" s="519">
        <v>0</v>
      </c>
      <c r="DO1532" s="519">
        <v>0</v>
      </c>
      <c r="DP1532" s="519">
        <v>0</v>
      </c>
      <c r="DQ1532" s="519">
        <v>0</v>
      </c>
      <c r="DR1532" s="519">
        <v>0</v>
      </c>
      <c r="DS1532" s="519">
        <v>0</v>
      </c>
      <c r="DT1532" s="519">
        <v>0</v>
      </c>
      <c r="DU1532" s="519">
        <v>0</v>
      </c>
      <c r="DV1532" s="519">
        <v>0</v>
      </c>
      <c r="DW1532" s="519">
        <v>0</v>
      </c>
      <c r="DX1532" s="519">
        <v>0</v>
      </c>
    </row>
    <row r="1533" spans="2:128" hidden="1">
      <c r="B1533" s="519" t="s">
        <v>1061</v>
      </c>
      <c r="C1533" s="519"/>
      <c r="D1533" s="519"/>
      <c r="E1533" s="519"/>
      <c r="F1533" s="519">
        <v>1</v>
      </c>
      <c r="G1533" s="519"/>
      <c r="H1533" s="519">
        <v>20</v>
      </c>
      <c r="I1533" s="519">
        <v>11</v>
      </c>
      <c r="J1533" s="519" t="str">
        <f t="shared" si="70"/>
        <v>SDN15012011</v>
      </c>
      <c r="K1533" s="519">
        <v>512</v>
      </c>
      <c r="M1533" s="337"/>
      <c r="N1533" s="519" t="s">
        <v>1062</v>
      </c>
      <c r="O1533" s="519" t="s">
        <v>1059</v>
      </c>
      <c r="P1533" s="519">
        <v>23</v>
      </c>
      <c r="Q1533" s="183" t="str">
        <f t="shared" si="71"/>
        <v>SDN200123</v>
      </c>
      <c r="R1533" s="519">
        <v>10000</v>
      </c>
      <c r="S1533" s="519">
        <v>10000</v>
      </c>
      <c r="T1533" s="519">
        <v>10000</v>
      </c>
      <c r="U1533" s="519">
        <v>10000</v>
      </c>
      <c r="V1533" s="519">
        <v>10000</v>
      </c>
      <c r="W1533" s="519">
        <v>10000</v>
      </c>
      <c r="X1533" s="519">
        <v>10000</v>
      </c>
      <c r="Y1533" s="519">
        <v>10000</v>
      </c>
      <c r="Z1533" s="519">
        <v>10000</v>
      </c>
      <c r="AA1533" s="519">
        <v>10000</v>
      </c>
      <c r="AB1533" s="519">
        <v>10000</v>
      </c>
      <c r="AC1533" s="519">
        <v>10000</v>
      </c>
      <c r="AD1533" s="519">
        <v>10000</v>
      </c>
      <c r="AE1533" s="519">
        <v>10000</v>
      </c>
      <c r="AF1533" s="519">
        <v>10000</v>
      </c>
      <c r="AG1533" s="519">
        <v>10000</v>
      </c>
      <c r="AH1533" s="519">
        <v>10000</v>
      </c>
      <c r="AI1533" s="519">
        <v>10000</v>
      </c>
      <c r="AJ1533" s="519">
        <v>10000</v>
      </c>
      <c r="AK1533" s="519">
        <v>10000</v>
      </c>
      <c r="AL1533" s="519">
        <v>10000</v>
      </c>
      <c r="AM1533" s="519">
        <v>10000</v>
      </c>
      <c r="AN1533" s="519">
        <v>10000</v>
      </c>
      <c r="AO1533" s="519">
        <v>10000</v>
      </c>
      <c r="AP1533" s="519">
        <v>10000</v>
      </c>
      <c r="AQ1533" s="519">
        <v>10000</v>
      </c>
      <c r="AR1533" s="519">
        <v>10000</v>
      </c>
      <c r="AS1533" s="519">
        <v>10000</v>
      </c>
      <c r="AT1533" s="519">
        <v>10000</v>
      </c>
      <c r="AU1533" s="519">
        <v>10000</v>
      </c>
      <c r="AV1533" s="519">
        <v>10000</v>
      </c>
      <c r="AW1533" s="519">
        <v>10000</v>
      </c>
      <c r="AX1533" s="519">
        <v>10000</v>
      </c>
      <c r="AY1533" s="519">
        <v>10000</v>
      </c>
      <c r="AZ1533" s="519">
        <v>10000</v>
      </c>
      <c r="BA1533" s="519">
        <v>0</v>
      </c>
      <c r="BB1533" s="519">
        <v>0</v>
      </c>
      <c r="BC1533" s="519">
        <v>0</v>
      </c>
      <c r="BD1533" s="519">
        <v>0</v>
      </c>
      <c r="BE1533" s="519">
        <v>0</v>
      </c>
      <c r="BF1533" s="519">
        <v>0</v>
      </c>
      <c r="BG1533" s="519">
        <v>0</v>
      </c>
      <c r="BH1533" s="519">
        <v>0</v>
      </c>
      <c r="BI1533" s="519">
        <v>0</v>
      </c>
      <c r="BJ1533" s="519">
        <v>0</v>
      </c>
      <c r="BK1533" s="519">
        <v>0</v>
      </c>
      <c r="BL1533" s="519">
        <v>0</v>
      </c>
      <c r="BM1533" s="519">
        <v>0</v>
      </c>
      <c r="BN1533" s="519">
        <v>0</v>
      </c>
      <c r="BO1533" s="519">
        <v>0</v>
      </c>
      <c r="BP1533" s="519">
        <v>0</v>
      </c>
      <c r="BQ1533" s="519">
        <v>0</v>
      </c>
      <c r="BR1533" s="519">
        <v>0</v>
      </c>
      <c r="BS1533" s="519">
        <v>0</v>
      </c>
      <c r="BT1533" s="519">
        <v>0</v>
      </c>
      <c r="BU1533" s="519">
        <v>0</v>
      </c>
      <c r="BV1533" s="519">
        <v>0</v>
      </c>
      <c r="BW1533" s="519">
        <v>0</v>
      </c>
      <c r="BX1533" s="519">
        <v>0</v>
      </c>
      <c r="BY1533" s="519">
        <v>0</v>
      </c>
      <c r="BZ1533" s="519">
        <v>0</v>
      </c>
      <c r="CA1533" s="519">
        <v>0</v>
      </c>
      <c r="CB1533" s="519">
        <v>0</v>
      </c>
      <c r="CC1533" s="519">
        <v>0</v>
      </c>
      <c r="CD1533" s="519">
        <v>0</v>
      </c>
      <c r="CE1533" s="519">
        <v>0</v>
      </c>
      <c r="CF1533" s="519">
        <v>0</v>
      </c>
      <c r="CG1533" s="519">
        <v>0</v>
      </c>
      <c r="CH1533" s="519">
        <v>0</v>
      </c>
      <c r="CI1533" s="519">
        <v>0</v>
      </c>
      <c r="CJ1533" s="519">
        <v>0</v>
      </c>
      <c r="CK1533" s="519">
        <v>0</v>
      </c>
      <c r="CL1533" s="519">
        <v>0</v>
      </c>
      <c r="CM1533" s="519">
        <v>0</v>
      </c>
      <c r="CN1533" s="519">
        <v>0</v>
      </c>
      <c r="CO1533" s="519">
        <v>0</v>
      </c>
      <c r="CP1533" s="519">
        <v>0</v>
      </c>
      <c r="CQ1533" s="519">
        <v>0</v>
      </c>
      <c r="CR1533" s="519">
        <v>0</v>
      </c>
      <c r="CS1533" s="519">
        <v>0</v>
      </c>
      <c r="CT1533" s="519">
        <v>0</v>
      </c>
      <c r="CU1533" s="519">
        <v>0</v>
      </c>
      <c r="CV1533" s="519">
        <v>0</v>
      </c>
      <c r="CW1533" s="519">
        <v>0</v>
      </c>
      <c r="CX1533" s="519">
        <v>0</v>
      </c>
      <c r="CY1533" s="519">
        <v>0</v>
      </c>
      <c r="CZ1533" s="519">
        <v>0</v>
      </c>
      <c r="DA1533" s="519">
        <v>0</v>
      </c>
      <c r="DB1533" s="519">
        <v>0</v>
      </c>
      <c r="DC1533" s="519">
        <v>0</v>
      </c>
      <c r="DD1533" s="519">
        <v>0</v>
      </c>
      <c r="DE1533" s="519">
        <v>0</v>
      </c>
      <c r="DF1533" s="519">
        <v>0</v>
      </c>
      <c r="DG1533" s="519">
        <v>0</v>
      </c>
      <c r="DH1533" s="519">
        <v>0</v>
      </c>
      <c r="DI1533" s="519">
        <v>0</v>
      </c>
      <c r="DJ1533" s="519">
        <v>0</v>
      </c>
      <c r="DK1533" s="519">
        <v>0</v>
      </c>
      <c r="DL1533" s="519">
        <v>0</v>
      </c>
      <c r="DM1533" s="519">
        <v>0</v>
      </c>
      <c r="DN1533" s="519">
        <v>0</v>
      </c>
      <c r="DO1533" s="519">
        <v>0</v>
      </c>
      <c r="DP1533" s="519">
        <v>0</v>
      </c>
      <c r="DQ1533" s="519">
        <v>0</v>
      </c>
      <c r="DR1533" s="519">
        <v>0</v>
      </c>
      <c r="DS1533" s="519">
        <v>0</v>
      </c>
      <c r="DT1533" s="519">
        <v>0</v>
      </c>
      <c r="DU1533" s="519">
        <v>0</v>
      </c>
      <c r="DV1533" s="519">
        <v>0</v>
      </c>
      <c r="DW1533" s="519">
        <v>0</v>
      </c>
      <c r="DX1533" s="519">
        <v>0</v>
      </c>
    </row>
    <row r="1534" spans="2:128" hidden="1">
      <c r="B1534" s="519" t="s">
        <v>1061</v>
      </c>
      <c r="C1534" s="519"/>
      <c r="D1534" s="519"/>
      <c r="E1534" s="519"/>
      <c r="F1534" s="519">
        <v>1</v>
      </c>
      <c r="G1534" s="519"/>
      <c r="H1534" s="519">
        <v>20</v>
      </c>
      <c r="I1534" s="519">
        <v>12</v>
      </c>
      <c r="J1534" s="519" t="str">
        <f t="shared" si="70"/>
        <v>SDN15012012</v>
      </c>
      <c r="K1534" s="519">
        <v>512</v>
      </c>
      <c r="M1534" s="337"/>
      <c r="N1534" s="519" t="s">
        <v>1062</v>
      </c>
      <c r="O1534" s="519" t="s">
        <v>1059</v>
      </c>
      <c r="P1534" s="519">
        <v>24</v>
      </c>
      <c r="Q1534" s="183" t="str">
        <f t="shared" si="71"/>
        <v>SDN200124</v>
      </c>
      <c r="R1534" s="519">
        <v>10000</v>
      </c>
      <c r="S1534" s="519">
        <v>10000</v>
      </c>
      <c r="T1534" s="519">
        <v>10000</v>
      </c>
      <c r="U1534" s="519">
        <v>10000</v>
      </c>
      <c r="V1534" s="519">
        <v>10000</v>
      </c>
      <c r="W1534" s="519">
        <v>10000</v>
      </c>
      <c r="X1534" s="519">
        <v>10000</v>
      </c>
      <c r="Y1534" s="519">
        <v>10000</v>
      </c>
      <c r="Z1534" s="519">
        <v>10000</v>
      </c>
      <c r="AA1534" s="519">
        <v>10000</v>
      </c>
      <c r="AB1534" s="519">
        <v>10000</v>
      </c>
      <c r="AC1534" s="519">
        <v>10000</v>
      </c>
      <c r="AD1534" s="519">
        <v>10000</v>
      </c>
      <c r="AE1534" s="519">
        <v>10000</v>
      </c>
      <c r="AF1534" s="519">
        <v>10000</v>
      </c>
      <c r="AG1534" s="519">
        <v>10000</v>
      </c>
      <c r="AH1534" s="519">
        <v>10000</v>
      </c>
      <c r="AI1534" s="519">
        <v>10000</v>
      </c>
      <c r="AJ1534" s="519">
        <v>10000</v>
      </c>
      <c r="AK1534" s="519">
        <v>10000</v>
      </c>
      <c r="AL1534" s="519">
        <v>10000</v>
      </c>
      <c r="AM1534" s="519">
        <v>10000</v>
      </c>
      <c r="AN1534" s="519">
        <v>10000</v>
      </c>
      <c r="AO1534" s="519">
        <v>10000</v>
      </c>
      <c r="AP1534" s="519">
        <v>10000</v>
      </c>
      <c r="AQ1534" s="519">
        <v>10000</v>
      </c>
      <c r="AR1534" s="519">
        <v>10000</v>
      </c>
      <c r="AS1534" s="519">
        <v>10000</v>
      </c>
      <c r="AT1534" s="519">
        <v>10000</v>
      </c>
      <c r="AU1534" s="519">
        <v>10000</v>
      </c>
      <c r="AV1534" s="519">
        <v>10000</v>
      </c>
      <c r="AW1534" s="519">
        <v>10000</v>
      </c>
      <c r="AX1534" s="519">
        <v>10000</v>
      </c>
      <c r="AY1534" s="519">
        <v>10000</v>
      </c>
      <c r="AZ1534" s="519">
        <v>10000</v>
      </c>
      <c r="BA1534" s="519">
        <v>0</v>
      </c>
      <c r="BB1534" s="519">
        <v>0</v>
      </c>
      <c r="BC1534" s="519">
        <v>0</v>
      </c>
      <c r="BD1534" s="519">
        <v>0</v>
      </c>
      <c r="BE1534" s="519">
        <v>0</v>
      </c>
      <c r="BF1534" s="519">
        <v>0</v>
      </c>
      <c r="BG1534" s="519">
        <v>0</v>
      </c>
      <c r="BH1534" s="519">
        <v>0</v>
      </c>
      <c r="BI1534" s="519">
        <v>0</v>
      </c>
      <c r="BJ1534" s="519">
        <v>0</v>
      </c>
      <c r="BK1534" s="519">
        <v>0</v>
      </c>
      <c r="BL1534" s="519">
        <v>0</v>
      </c>
      <c r="BM1534" s="519">
        <v>0</v>
      </c>
      <c r="BN1534" s="519">
        <v>0</v>
      </c>
      <c r="BO1534" s="519">
        <v>0</v>
      </c>
      <c r="BP1534" s="519">
        <v>0</v>
      </c>
      <c r="BQ1534" s="519">
        <v>0</v>
      </c>
      <c r="BR1534" s="519">
        <v>0</v>
      </c>
      <c r="BS1534" s="519">
        <v>0</v>
      </c>
      <c r="BT1534" s="519">
        <v>0</v>
      </c>
      <c r="BU1534" s="519">
        <v>0</v>
      </c>
      <c r="BV1534" s="519">
        <v>0</v>
      </c>
      <c r="BW1534" s="519">
        <v>0</v>
      </c>
      <c r="BX1534" s="519">
        <v>0</v>
      </c>
      <c r="BY1534" s="519">
        <v>0</v>
      </c>
      <c r="BZ1534" s="519">
        <v>0</v>
      </c>
      <c r="CA1534" s="519">
        <v>0</v>
      </c>
      <c r="CB1534" s="519">
        <v>0</v>
      </c>
      <c r="CC1534" s="519">
        <v>0</v>
      </c>
      <c r="CD1534" s="519">
        <v>0</v>
      </c>
      <c r="CE1534" s="519">
        <v>0</v>
      </c>
      <c r="CF1534" s="519">
        <v>0</v>
      </c>
      <c r="CG1534" s="519">
        <v>0</v>
      </c>
      <c r="CH1534" s="519">
        <v>0</v>
      </c>
      <c r="CI1534" s="519">
        <v>0</v>
      </c>
      <c r="CJ1534" s="519">
        <v>0</v>
      </c>
      <c r="CK1534" s="519">
        <v>0</v>
      </c>
      <c r="CL1534" s="519">
        <v>0</v>
      </c>
      <c r="CM1534" s="519">
        <v>0</v>
      </c>
      <c r="CN1534" s="519">
        <v>0</v>
      </c>
      <c r="CO1534" s="519">
        <v>0</v>
      </c>
      <c r="CP1534" s="519">
        <v>0</v>
      </c>
      <c r="CQ1534" s="519">
        <v>0</v>
      </c>
      <c r="CR1534" s="519">
        <v>0</v>
      </c>
      <c r="CS1534" s="519">
        <v>0</v>
      </c>
      <c r="CT1534" s="519">
        <v>0</v>
      </c>
      <c r="CU1534" s="519">
        <v>0</v>
      </c>
      <c r="CV1534" s="519">
        <v>0</v>
      </c>
      <c r="CW1534" s="519">
        <v>0</v>
      </c>
      <c r="CX1534" s="519">
        <v>0</v>
      </c>
      <c r="CY1534" s="519">
        <v>0</v>
      </c>
      <c r="CZ1534" s="519">
        <v>0</v>
      </c>
      <c r="DA1534" s="519">
        <v>0</v>
      </c>
      <c r="DB1534" s="519">
        <v>0</v>
      </c>
      <c r="DC1534" s="519">
        <v>0</v>
      </c>
      <c r="DD1534" s="519">
        <v>0</v>
      </c>
      <c r="DE1534" s="519">
        <v>0</v>
      </c>
      <c r="DF1534" s="519">
        <v>0</v>
      </c>
      <c r="DG1534" s="519">
        <v>0</v>
      </c>
      <c r="DH1534" s="519">
        <v>0</v>
      </c>
      <c r="DI1534" s="519">
        <v>0</v>
      </c>
      <c r="DJ1534" s="519">
        <v>0</v>
      </c>
      <c r="DK1534" s="519">
        <v>0</v>
      </c>
      <c r="DL1534" s="519">
        <v>0</v>
      </c>
      <c r="DM1534" s="519">
        <v>0</v>
      </c>
      <c r="DN1534" s="519">
        <v>0</v>
      </c>
      <c r="DO1534" s="519">
        <v>0</v>
      </c>
      <c r="DP1534" s="519">
        <v>0</v>
      </c>
      <c r="DQ1534" s="519">
        <v>0</v>
      </c>
      <c r="DR1534" s="519">
        <v>0</v>
      </c>
      <c r="DS1534" s="519">
        <v>0</v>
      </c>
      <c r="DT1534" s="519">
        <v>0</v>
      </c>
      <c r="DU1534" s="519">
        <v>0</v>
      </c>
      <c r="DV1534" s="519">
        <v>0</v>
      </c>
      <c r="DW1534" s="519">
        <v>0</v>
      </c>
      <c r="DX1534" s="519">
        <v>0</v>
      </c>
    </row>
    <row r="1535" spans="2:128" hidden="1">
      <c r="B1535" s="519" t="s">
        <v>1061</v>
      </c>
      <c r="C1535" s="519"/>
      <c r="D1535" s="519"/>
      <c r="E1535" s="519"/>
      <c r="F1535" s="519">
        <v>1</v>
      </c>
      <c r="G1535" s="519"/>
      <c r="H1535" s="519">
        <v>20</v>
      </c>
      <c r="I1535" s="519">
        <v>13</v>
      </c>
      <c r="J1535" s="519" t="str">
        <f t="shared" si="70"/>
        <v>SDN15012013</v>
      </c>
      <c r="K1535" s="519">
        <v>512</v>
      </c>
      <c r="M1535" s="337"/>
      <c r="N1535" s="519" t="s">
        <v>1062</v>
      </c>
      <c r="O1535" s="519" t="s">
        <v>1059</v>
      </c>
      <c r="P1535" s="519">
        <v>25</v>
      </c>
      <c r="Q1535" s="183" t="str">
        <f t="shared" si="71"/>
        <v>SDN200125</v>
      </c>
      <c r="R1535" s="519">
        <v>10000</v>
      </c>
      <c r="S1535" s="519">
        <v>10000</v>
      </c>
      <c r="T1535" s="519">
        <v>10000</v>
      </c>
      <c r="U1535" s="519">
        <v>10000</v>
      </c>
      <c r="V1535" s="519">
        <v>10000</v>
      </c>
      <c r="W1535" s="519">
        <v>10000</v>
      </c>
      <c r="X1535" s="519">
        <v>10000</v>
      </c>
      <c r="Y1535" s="519">
        <v>10000</v>
      </c>
      <c r="Z1535" s="519">
        <v>10000</v>
      </c>
      <c r="AA1535" s="519">
        <v>10000</v>
      </c>
      <c r="AB1535" s="519">
        <v>10000</v>
      </c>
      <c r="AC1535" s="519">
        <v>10000</v>
      </c>
      <c r="AD1535" s="519">
        <v>10000</v>
      </c>
      <c r="AE1535" s="519">
        <v>10000</v>
      </c>
      <c r="AF1535" s="519">
        <v>10000</v>
      </c>
      <c r="AG1535" s="519">
        <v>10000</v>
      </c>
      <c r="AH1535" s="519">
        <v>10000</v>
      </c>
      <c r="AI1535" s="519">
        <v>10000</v>
      </c>
      <c r="AJ1535" s="519">
        <v>10000</v>
      </c>
      <c r="AK1535" s="519">
        <v>10000</v>
      </c>
      <c r="AL1535" s="519">
        <v>10000</v>
      </c>
      <c r="AM1535" s="519">
        <v>10000</v>
      </c>
      <c r="AN1535" s="519">
        <v>10000</v>
      </c>
      <c r="AO1535" s="519">
        <v>10000</v>
      </c>
      <c r="AP1535" s="519">
        <v>10000</v>
      </c>
      <c r="AQ1535" s="519">
        <v>10000</v>
      </c>
      <c r="AR1535" s="519">
        <v>10000</v>
      </c>
      <c r="AS1535" s="519">
        <v>10000</v>
      </c>
      <c r="AT1535" s="519">
        <v>10000</v>
      </c>
      <c r="AU1535" s="519">
        <v>10000</v>
      </c>
      <c r="AV1535" s="519">
        <v>10000</v>
      </c>
      <c r="AW1535" s="519">
        <v>10000</v>
      </c>
      <c r="AX1535" s="519">
        <v>10000</v>
      </c>
      <c r="AY1535" s="519">
        <v>10000</v>
      </c>
      <c r="AZ1535" s="519">
        <v>10000</v>
      </c>
      <c r="BA1535" s="519">
        <v>0</v>
      </c>
      <c r="BB1535" s="519">
        <v>0</v>
      </c>
      <c r="BC1535" s="519">
        <v>0</v>
      </c>
      <c r="BD1535" s="519">
        <v>0</v>
      </c>
      <c r="BE1535" s="519">
        <v>0</v>
      </c>
      <c r="BF1535" s="519">
        <v>0</v>
      </c>
      <c r="BG1535" s="519">
        <v>0</v>
      </c>
      <c r="BH1535" s="519">
        <v>0</v>
      </c>
      <c r="BI1535" s="519">
        <v>0</v>
      </c>
      <c r="BJ1535" s="519">
        <v>0</v>
      </c>
      <c r="BK1535" s="519">
        <v>0</v>
      </c>
      <c r="BL1535" s="519">
        <v>0</v>
      </c>
      <c r="BM1535" s="519">
        <v>0</v>
      </c>
      <c r="BN1535" s="519">
        <v>0</v>
      </c>
      <c r="BO1535" s="519">
        <v>0</v>
      </c>
      <c r="BP1535" s="519">
        <v>0</v>
      </c>
      <c r="BQ1535" s="519">
        <v>0</v>
      </c>
      <c r="BR1535" s="519">
        <v>0</v>
      </c>
      <c r="BS1535" s="519">
        <v>0</v>
      </c>
      <c r="BT1535" s="519">
        <v>0</v>
      </c>
      <c r="BU1535" s="519">
        <v>0</v>
      </c>
      <c r="BV1535" s="519">
        <v>0</v>
      </c>
      <c r="BW1535" s="519">
        <v>0</v>
      </c>
      <c r="BX1535" s="519">
        <v>0</v>
      </c>
      <c r="BY1535" s="519">
        <v>0</v>
      </c>
      <c r="BZ1535" s="519">
        <v>0</v>
      </c>
      <c r="CA1535" s="519">
        <v>0</v>
      </c>
      <c r="CB1535" s="519">
        <v>0</v>
      </c>
      <c r="CC1535" s="519">
        <v>0</v>
      </c>
      <c r="CD1535" s="519">
        <v>0</v>
      </c>
      <c r="CE1535" s="519">
        <v>0</v>
      </c>
      <c r="CF1535" s="519">
        <v>0</v>
      </c>
      <c r="CG1535" s="519">
        <v>0</v>
      </c>
      <c r="CH1535" s="519">
        <v>0</v>
      </c>
      <c r="CI1535" s="519">
        <v>0</v>
      </c>
      <c r="CJ1535" s="519">
        <v>0</v>
      </c>
      <c r="CK1535" s="519">
        <v>0</v>
      </c>
      <c r="CL1535" s="519">
        <v>0</v>
      </c>
      <c r="CM1535" s="519">
        <v>0</v>
      </c>
      <c r="CN1535" s="519">
        <v>0</v>
      </c>
      <c r="CO1535" s="519">
        <v>0</v>
      </c>
      <c r="CP1535" s="519">
        <v>0</v>
      </c>
      <c r="CQ1535" s="519">
        <v>0</v>
      </c>
      <c r="CR1535" s="519">
        <v>0</v>
      </c>
      <c r="CS1535" s="519">
        <v>0</v>
      </c>
      <c r="CT1535" s="519">
        <v>0</v>
      </c>
      <c r="CU1535" s="519">
        <v>0</v>
      </c>
      <c r="CV1535" s="519">
        <v>0</v>
      </c>
      <c r="CW1535" s="519">
        <v>0</v>
      </c>
      <c r="CX1535" s="519">
        <v>0</v>
      </c>
      <c r="CY1535" s="519">
        <v>0</v>
      </c>
      <c r="CZ1535" s="519">
        <v>0</v>
      </c>
      <c r="DA1535" s="519">
        <v>0</v>
      </c>
      <c r="DB1535" s="519">
        <v>0</v>
      </c>
      <c r="DC1535" s="519">
        <v>0</v>
      </c>
      <c r="DD1535" s="519">
        <v>0</v>
      </c>
      <c r="DE1535" s="519">
        <v>0</v>
      </c>
      <c r="DF1535" s="519">
        <v>0</v>
      </c>
      <c r="DG1535" s="519">
        <v>0</v>
      </c>
      <c r="DH1535" s="519">
        <v>0</v>
      </c>
      <c r="DI1535" s="519">
        <v>0</v>
      </c>
      <c r="DJ1535" s="519">
        <v>0</v>
      </c>
      <c r="DK1535" s="519">
        <v>0</v>
      </c>
      <c r="DL1535" s="519">
        <v>0</v>
      </c>
      <c r="DM1535" s="519">
        <v>0</v>
      </c>
      <c r="DN1535" s="519">
        <v>0</v>
      </c>
      <c r="DO1535" s="519">
        <v>0</v>
      </c>
      <c r="DP1535" s="519">
        <v>0</v>
      </c>
      <c r="DQ1535" s="519">
        <v>0</v>
      </c>
      <c r="DR1535" s="519">
        <v>0</v>
      </c>
      <c r="DS1535" s="519">
        <v>0</v>
      </c>
      <c r="DT1535" s="519">
        <v>0</v>
      </c>
      <c r="DU1535" s="519">
        <v>0</v>
      </c>
      <c r="DV1535" s="519">
        <v>0</v>
      </c>
      <c r="DW1535" s="519">
        <v>0</v>
      </c>
      <c r="DX1535" s="519">
        <v>0</v>
      </c>
    </row>
    <row r="1536" spans="2:128" hidden="1">
      <c r="B1536" s="519" t="s">
        <v>1061</v>
      </c>
      <c r="C1536" s="519"/>
      <c r="D1536" s="519"/>
      <c r="E1536" s="519"/>
      <c r="F1536" s="519">
        <v>1</v>
      </c>
      <c r="G1536" s="519"/>
      <c r="H1536" s="519">
        <v>20</v>
      </c>
      <c r="I1536" s="519">
        <v>14</v>
      </c>
      <c r="J1536" s="519" t="str">
        <f t="shared" si="70"/>
        <v>SDN15012014</v>
      </c>
      <c r="K1536" s="519">
        <v>512</v>
      </c>
      <c r="M1536" s="337"/>
      <c r="N1536" s="519" t="s">
        <v>1062</v>
      </c>
      <c r="O1536" s="519" t="s">
        <v>1059</v>
      </c>
      <c r="P1536" s="519">
        <v>26</v>
      </c>
      <c r="Q1536" s="183" t="str">
        <f t="shared" si="71"/>
        <v>SDN200126</v>
      </c>
      <c r="R1536" s="519">
        <v>10000</v>
      </c>
      <c r="S1536" s="519">
        <v>10000</v>
      </c>
      <c r="T1536" s="519">
        <v>10000</v>
      </c>
      <c r="U1536" s="519">
        <v>10000</v>
      </c>
      <c r="V1536" s="519">
        <v>10000</v>
      </c>
      <c r="W1536" s="519">
        <v>10000</v>
      </c>
      <c r="X1536" s="519">
        <v>10000</v>
      </c>
      <c r="Y1536" s="519">
        <v>10000</v>
      </c>
      <c r="Z1536" s="519">
        <v>10000</v>
      </c>
      <c r="AA1536" s="519">
        <v>10000</v>
      </c>
      <c r="AB1536" s="519">
        <v>10000</v>
      </c>
      <c r="AC1536" s="519">
        <v>10000</v>
      </c>
      <c r="AD1536" s="519">
        <v>10000</v>
      </c>
      <c r="AE1536" s="519">
        <v>10000</v>
      </c>
      <c r="AF1536" s="519">
        <v>10000</v>
      </c>
      <c r="AG1536" s="519">
        <v>10000</v>
      </c>
      <c r="AH1536" s="519">
        <v>10000</v>
      </c>
      <c r="AI1536" s="519">
        <v>10000</v>
      </c>
      <c r="AJ1536" s="519">
        <v>10000</v>
      </c>
      <c r="AK1536" s="519">
        <v>10000</v>
      </c>
      <c r="AL1536" s="519">
        <v>10000</v>
      </c>
      <c r="AM1536" s="519">
        <v>10000</v>
      </c>
      <c r="AN1536" s="519">
        <v>10000</v>
      </c>
      <c r="AO1536" s="519">
        <v>10000</v>
      </c>
      <c r="AP1536" s="519">
        <v>10000</v>
      </c>
      <c r="AQ1536" s="519">
        <v>10000</v>
      </c>
      <c r="AR1536" s="519">
        <v>10000</v>
      </c>
      <c r="AS1536" s="519">
        <v>10000</v>
      </c>
      <c r="AT1536" s="519">
        <v>10000</v>
      </c>
      <c r="AU1536" s="519">
        <v>10000</v>
      </c>
      <c r="AV1536" s="519">
        <v>10000</v>
      </c>
      <c r="AW1536" s="519">
        <v>10000</v>
      </c>
      <c r="AX1536" s="519">
        <v>10000</v>
      </c>
      <c r="AY1536" s="519">
        <v>10000</v>
      </c>
      <c r="AZ1536" s="519">
        <v>10000</v>
      </c>
      <c r="BA1536" s="519">
        <v>0</v>
      </c>
      <c r="BB1536" s="519">
        <v>0</v>
      </c>
      <c r="BC1536" s="519">
        <v>0</v>
      </c>
      <c r="BD1536" s="519">
        <v>0</v>
      </c>
      <c r="BE1536" s="519">
        <v>0</v>
      </c>
      <c r="BF1536" s="519">
        <v>0</v>
      </c>
      <c r="BG1536" s="519">
        <v>0</v>
      </c>
      <c r="BH1536" s="519">
        <v>0</v>
      </c>
      <c r="BI1536" s="519">
        <v>0</v>
      </c>
      <c r="BJ1536" s="519">
        <v>0</v>
      </c>
      <c r="BK1536" s="519">
        <v>0</v>
      </c>
      <c r="BL1536" s="519">
        <v>0</v>
      </c>
      <c r="BM1536" s="519">
        <v>0</v>
      </c>
      <c r="BN1536" s="519">
        <v>0</v>
      </c>
      <c r="BO1536" s="519">
        <v>0</v>
      </c>
      <c r="BP1536" s="519">
        <v>0</v>
      </c>
      <c r="BQ1536" s="519">
        <v>0</v>
      </c>
      <c r="BR1536" s="519">
        <v>0</v>
      </c>
      <c r="BS1536" s="519">
        <v>0</v>
      </c>
      <c r="BT1536" s="519">
        <v>0</v>
      </c>
      <c r="BU1536" s="519">
        <v>0</v>
      </c>
      <c r="BV1536" s="519">
        <v>0</v>
      </c>
      <c r="BW1536" s="519">
        <v>0</v>
      </c>
      <c r="BX1536" s="519">
        <v>0</v>
      </c>
      <c r="BY1536" s="519">
        <v>0</v>
      </c>
      <c r="BZ1536" s="519">
        <v>0</v>
      </c>
      <c r="CA1536" s="519">
        <v>0</v>
      </c>
      <c r="CB1536" s="519">
        <v>0</v>
      </c>
      <c r="CC1536" s="519">
        <v>0</v>
      </c>
      <c r="CD1536" s="519">
        <v>0</v>
      </c>
      <c r="CE1536" s="519">
        <v>0</v>
      </c>
      <c r="CF1536" s="519">
        <v>0</v>
      </c>
      <c r="CG1536" s="519">
        <v>0</v>
      </c>
      <c r="CH1536" s="519">
        <v>0</v>
      </c>
      <c r="CI1536" s="519">
        <v>0</v>
      </c>
      <c r="CJ1536" s="519">
        <v>0</v>
      </c>
      <c r="CK1536" s="519">
        <v>0</v>
      </c>
      <c r="CL1536" s="519">
        <v>0</v>
      </c>
      <c r="CM1536" s="519">
        <v>0</v>
      </c>
      <c r="CN1536" s="519">
        <v>0</v>
      </c>
      <c r="CO1536" s="519">
        <v>0</v>
      </c>
      <c r="CP1536" s="519">
        <v>0</v>
      </c>
      <c r="CQ1536" s="519">
        <v>0</v>
      </c>
      <c r="CR1536" s="519">
        <v>0</v>
      </c>
      <c r="CS1536" s="519">
        <v>0</v>
      </c>
      <c r="CT1536" s="519">
        <v>0</v>
      </c>
      <c r="CU1536" s="519">
        <v>0</v>
      </c>
      <c r="CV1536" s="519">
        <v>0</v>
      </c>
      <c r="CW1536" s="519">
        <v>0</v>
      </c>
      <c r="CX1536" s="519">
        <v>0</v>
      </c>
      <c r="CY1536" s="519">
        <v>0</v>
      </c>
      <c r="CZ1536" s="519">
        <v>0</v>
      </c>
      <c r="DA1536" s="519">
        <v>0</v>
      </c>
      <c r="DB1536" s="519">
        <v>0</v>
      </c>
      <c r="DC1536" s="519">
        <v>0</v>
      </c>
      <c r="DD1536" s="519">
        <v>0</v>
      </c>
      <c r="DE1536" s="519">
        <v>0</v>
      </c>
      <c r="DF1536" s="519">
        <v>0</v>
      </c>
      <c r="DG1536" s="519">
        <v>0</v>
      </c>
      <c r="DH1536" s="519">
        <v>0</v>
      </c>
      <c r="DI1536" s="519">
        <v>0</v>
      </c>
      <c r="DJ1536" s="519">
        <v>0</v>
      </c>
      <c r="DK1536" s="519">
        <v>0</v>
      </c>
      <c r="DL1536" s="519">
        <v>0</v>
      </c>
      <c r="DM1536" s="519">
        <v>0</v>
      </c>
      <c r="DN1536" s="519">
        <v>0</v>
      </c>
      <c r="DO1536" s="519">
        <v>0</v>
      </c>
      <c r="DP1536" s="519">
        <v>0</v>
      </c>
      <c r="DQ1536" s="519">
        <v>0</v>
      </c>
      <c r="DR1536" s="519">
        <v>0</v>
      </c>
      <c r="DS1536" s="519">
        <v>0</v>
      </c>
      <c r="DT1536" s="519">
        <v>0</v>
      </c>
      <c r="DU1536" s="519">
        <v>0</v>
      </c>
      <c r="DV1536" s="519">
        <v>0</v>
      </c>
      <c r="DW1536" s="519">
        <v>0</v>
      </c>
      <c r="DX1536" s="519">
        <v>0</v>
      </c>
    </row>
    <row r="1537" spans="2:128" hidden="1">
      <c r="B1537" s="519" t="s">
        <v>1061</v>
      </c>
      <c r="C1537" s="519"/>
      <c r="D1537" s="519"/>
      <c r="E1537" s="519"/>
      <c r="F1537" s="519">
        <v>1</v>
      </c>
      <c r="G1537" s="519"/>
      <c r="H1537" s="519">
        <v>20</v>
      </c>
      <c r="I1537" s="519">
        <v>15</v>
      </c>
      <c r="J1537" s="519" t="str">
        <f t="shared" si="70"/>
        <v>SDN15012015</v>
      </c>
      <c r="K1537" s="519">
        <v>512</v>
      </c>
      <c r="M1537" s="337"/>
      <c r="N1537" s="519" t="s">
        <v>1062</v>
      </c>
      <c r="O1537" s="519" t="s">
        <v>1059</v>
      </c>
      <c r="P1537" s="519">
        <v>27</v>
      </c>
      <c r="Q1537" s="183" t="str">
        <f t="shared" si="71"/>
        <v>SDN200127</v>
      </c>
      <c r="R1537" s="519">
        <v>10000</v>
      </c>
      <c r="S1537" s="519">
        <v>10000</v>
      </c>
      <c r="T1537" s="519">
        <v>10000</v>
      </c>
      <c r="U1537" s="519">
        <v>10000</v>
      </c>
      <c r="V1537" s="519">
        <v>10000</v>
      </c>
      <c r="W1537" s="519">
        <v>10000</v>
      </c>
      <c r="X1537" s="519">
        <v>10000</v>
      </c>
      <c r="Y1537" s="519">
        <v>10000</v>
      </c>
      <c r="Z1537" s="519">
        <v>10000</v>
      </c>
      <c r="AA1537" s="519">
        <v>10000</v>
      </c>
      <c r="AB1537" s="519">
        <v>10000</v>
      </c>
      <c r="AC1537" s="519">
        <v>10000</v>
      </c>
      <c r="AD1537" s="519">
        <v>10000</v>
      </c>
      <c r="AE1537" s="519">
        <v>10000</v>
      </c>
      <c r="AF1537" s="519">
        <v>10000</v>
      </c>
      <c r="AG1537" s="519">
        <v>10000</v>
      </c>
      <c r="AH1537" s="519">
        <v>10000</v>
      </c>
      <c r="AI1537" s="519">
        <v>10000</v>
      </c>
      <c r="AJ1537" s="519">
        <v>10000</v>
      </c>
      <c r="AK1537" s="519">
        <v>10000</v>
      </c>
      <c r="AL1537" s="519">
        <v>10000</v>
      </c>
      <c r="AM1537" s="519">
        <v>10000</v>
      </c>
      <c r="AN1537" s="519">
        <v>10000</v>
      </c>
      <c r="AO1537" s="519">
        <v>10000</v>
      </c>
      <c r="AP1537" s="519">
        <v>10000</v>
      </c>
      <c r="AQ1537" s="519">
        <v>10000</v>
      </c>
      <c r="AR1537" s="519">
        <v>10000</v>
      </c>
      <c r="AS1537" s="519">
        <v>10000</v>
      </c>
      <c r="AT1537" s="519">
        <v>10000</v>
      </c>
      <c r="AU1537" s="519">
        <v>10000</v>
      </c>
      <c r="AV1537" s="519">
        <v>10000</v>
      </c>
      <c r="AW1537" s="519">
        <v>10000</v>
      </c>
      <c r="AX1537" s="519">
        <v>10000</v>
      </c>
      <c r="AY1537" s="519">
        <v>10000</v>
      </c>
      <c r="AZ1537" s="519">
        <v>10000</v>
      </c>
      <c r="BA1537" s="519">
        <v>0</v>
      </c>
      <c r="BB1537" s="519">
        <v>0</v>
      </c>
      <c r="BC1537" s="519">
        <v>0</v>
      </c>
      <c r="BD1537" s="519">
        <v>0</v>
      </c>
      <c r="BE1537" s="519">
        <v>0</v>
      </c>
      <c r="BF1537" s="519">
        <v>0</v>
      </c>
      <c r="BG1537" s="519">
        <v>0</v>
      </c>
      <c r="BH1537" s="519">
        <v>0</v>
      </c>
      <c r="BI1537" s="519">
        <v>0</v>
      </c>
      <c r="BJ1537" s="519">
        <v>0</v>
      </c>
      <c r="BK1537" s="519">
        <v>0</v>
      </c>
      <c r="BL1537" s="519">
        <v>0</v>
      </c>
      <c r="BM1537" s="519">
        <v>0</v>
      </c>
      <c r="BN1537" s="519">
        <v>0</v>
      </c>
      <c r="BO1537" s="519">
        <v>0</v>
      </c>
      <c r="BP1537" s="519">
        <v>0</v>
      </c>
      <c r="BQ1537" s="519">
        <v>0</v>
      </c>
      <c r="BR1537" s="519">
        <v>0</v>
      </c>
      <c r="BS1537" s="519">
        <v>0</v>
      </c>
      <c r="BT1537" s="519">
        <v>0</v>
      </c>
      <c r="BU1537" s="519">
        <v>0</v>
      </c>
      <c r="BV1537" s="519">
        <v>0</v>
      </c>
      <c r="BW1537" s="519">
        <v>0</v>
      </c>
      <c r="BX1537" s="519">
        <v>0</v>
      </c>
      <c r="BY1537" s="519">
        <v>0</v>
      </c>
      <c r="BZ1537" s="519">
        <v>0</v>
      </c>
      <c r="CA1537" s="519">
        <v>0</v>
      </c>
      <c r="CB1537" s="519">
        <v>0</v>
      </c>
      <c r="CC1537" s="519">
        <v>0</v>
      </c>
      <c r="CD1537" s="519">
        <v>0</v>
      </c>
      <c r="CE1537" s="519">
        <v>0</v>
      </c>
      <c r="CF1537" s="519">
        <v>0</v>
      </c>
      <c r="CG1537" s="519">
        <v>0</v>
      </c>
      <c r="CH1537" s="519">
        <v>0</v>
      </c>
      <c r="CI1537" s="519">
        <v>0</v>
      </c>
      <c r="CJ1537" s="519">
        <v>0</v>
      </c>
      <c r="CK1537" s="519">
        <v>0</v>
      </c>
      <c r="CL1537" s="519">
        <v>0</v>
      </c>
      <c r="CM1537" s="519">
        <v>0</v>
      </c>
      <c r="CN1537" s="519">
        <v>0</v>
      </c>
      <c r="CO1537" s="519">
        <v>0</v>
      </c>
      <c r="CP1537" s="519">
        <v>0</v>
      </c>
      <c r="CQ1537" s="519">
        <v>0</v>
      </c>
      <c r="CR1537" s="519">
        <v>0</v>
      </c>
      <c r="CS1537" s="519">
        <v>0</v>
      </c>
      <c r="CT1537" s="519">
        <v>0</v>
      </c>
      <c r="CU1537" s="519">
        <v>0</v>
      </c>
      <c r="CV1537" s="519">
        <v>0</v>
      </c>
      <c r="CW1537" s="519">
        <v>0</v>
      </c>
      <c r="CX1537" s="519">
        <v>0</v>
      </c>
      <c r="CY1537" s="519">
        <v>0</v>
      </c>
      <c r="CZ1537" s="519">
        <v>0</v>
      </c>
      <c r="DA1537" s="519">
        <v>0</v>
      </c>
      <c r="DB1537" s="519">
        <v>0</v>
      </c>
      <c r="DC1537" s="519">
        <v>0</v>
      </c>
      <c r="DD1537" s="519">
        <v>0</v>
      </c>
      <c r="DE1537" s="519">
        <v>0</v>
      </c>
      <c r="DF1537" s="519">
        <v>0</v>
      </c>
      <c r="DG1537" s="519">
        <v>0</v>
      </c>
      <c r="DH1537" s="519">
        <v>0</v>
      </c>
      <c r="DI1537" s="519">
        <v>0</v>
      </c>
      <c r="DJ1537" s="519">
        <v>0</v>
      </c>
      <c r="DK1537" s="519">
        <v>0</v>
      </c>
      <c r="DL1537" s="519">
        <v>0</v>
      </c>
      <c r="DM1537" s="519">
        <v>0</v>
      </c>
      <c r="DN1537" s="519">
        <v>0</v>
      </c>
      <c r="DO1537" s="519">
        <v>0</v>
      </c>
      <c r="DP1537" s="519">
        <v>0</v>
      </c>
      <c r="DQ1537" s="519">
        <v>0</v>
      </c>
      <c r="DR1537" s="519">
        <v>0</v>
      </c>
      <c r="DS1537" s="519">
        <v>0</v>
      </c>
      <c r="DT1537" s="519">
        <v>0</v>
      </c>
      <c r="DU1537" s="519">
        <v>0</v>
      </c>
      <c r="DV1537" s="519">
        <v>0</v>
      </c>
      <c r="DW1537" s="519">
        <v>0</v>
      </c>
      <c r="DX1537" s="519">
        <v>0</v>
      </c>
    </row>
    <row r="1538" spans="2:128" hidden="1">
      <c r="B1538" s="519" t="s">
        <v>1061</v>
      </c>
      <c r="C1538" s="519"/>
      <c r="D1538" s="519"/>
      <c r="E1538" s="519"/>
      <c r="F1538" s="519">
        <v>1</v>
      </c>
      <c r="G1538" s="519"/>
      <c r="H1538" s="519">
        <v>21</v>
      </c>
      <c r="I1538" s="519">
        <v>1</v>
      </c>
      <c r="J1538" s="519" t="str">
        <f t="shared" si="70"/>
        <v>SDN15012101</v>
      </c>
      <c r="K1538" s="519">
        <v>640</v>
      </c>
      <c r="M1538" s="337"/>
      <c r="N1538" s="519" t="s">
        <v>1062</v>
      </c>
      <c r="O1538" s="519" t="s">
        <v>1059</v>
      </c>
      <c r="P1538" s="519">
        <v>28</v>
      </c>
      <c r="Q1538" s="183" t="str">
        <f t="shared" si="71"/>
        <v>SDN200128</v>
      </c>
      <c r="R1538" s="519">
        <v>10000</v>
      </c>
      <c r="S1538" s="519">
        <v>10000</v>
      </c>
      <c r="T1538" s="519">
        <v>10000</v>
      </c>
      <c r="U1538" s="519">
        <v>10000</v>
      </c>
      <c r="V1538" s="519">
        <v>10000</v>
      </c>
      <c r="W1538" s="519">
        <v>10000</v>
      </c>
      <c r="X1538" s="519">
        <v>10000</v>
      </c>
      <c r="Y1538" s="519">
        <v>10000</v>
      </c>
      <c r="Z1538" s="519">
        <v>10000</v>
      </c>
      <c r="AA1538" s="519">
        <v>10000</v>
      </c>
      <c r="AB1538" s="519">
        <v>10000</v>
      </c>
      <c r="AC1538" s="519">
        <v>10000</v>
      </c>
      <c r="AD1538" s="519">
        <v>10000</v>
      </c>
      <c r="AE1538" s="519">
        <v>10000</v>
      </c>
      <c r="AF1538" s="519">
        <v>10000</v>
      </c>
      <c r="AG1538" s="519">
        <v>10000</v>
      </c>
      <c r="AH1538" s="519">
        <v>10000</v>
      </c>
      <c r="AI1538" s="519">
        <v>10000</v>
      </c>
      <c r="AJ1538" s="519">
        <v>10000</v>
      </c>
      <c r="AK1538" s="519">
        <v>10000</v>
      </c>
      <c r="AL1538" s="519">
        <v>10000</v>
      </c>
      <c r="AM1538" s="519">
        <v>10000</v>
      </c>
      <c r="AN1538" s="519">
        <v>10000</v>
      </c>
      <c r="AO1538" s="519">
        <v>10000</v>
      </c>
      <c r="AP1538" s="519">
        <v>10000</v>
      </c>
      <c r="AQ1538" s="519">
        <v>10000</v>
      </c>
      <c r="AR1538" s="519">
        <v>10000</v>
      </c>
      <c r="AS1538" s="519">
        <v>10000</v>
      </c>
      <c r="AT1538" s="519">
        <v>10000</v>
      </c>
      <c r="AU1538" s="519">
        <v>10000</v>
      </c>
      <c r="AV1538" s="519">
        <v>10000</v>
      </c>
      <c r="AW1538" s="519">
        <v>10000</v>
      </c>
      <c r="AX1538" s="519">
        <v>10000</v>
      </c>
      <c r="AY1538" s="519">
        <v>10000</v>
      </c>
      <c r="AZ1538" s="519">
        <v>10000</v>
      </c>
      <c r="BA1538" s="519">
        <v>0</v>
      </c>
      <c r="BB1538" s="519">
        <v>0</v>
      </c>
      <c r="BC1538" s="519">
        <v>0</v>
      </c>
      <c r="BD1538" s="519">
        <v>0</v>
      </c>
      <c r="BE1538" s="519">
        <v>0</v>
      </c>
      <c r="BF1538" s="519">
        <v>0</v>
      </c>
      <c r="BG1538" s="519">
        <v>0</v>
      </c>
      <c r="BH1538" s="519">
        <v>0</v>
      </c>
      <c r="BI1538" s="519">
        <v>0</v>
      </c>
      <c r="BJ1538" s="519">
        <v>0</v>
      </c>
      <c r="BK1538" s="519">
        <v>0</v>
      </c>
      <c r="BL1538" s="519">
        <v>0</v>
      </c>
      <c r="BM1538" s="519">
        <v>0</v>
      </c>
      <c r="BN1538" s="519">
        <v>0</v>
      </c>
      <c r="BO1538" s="519">
        <v>0</v>
      </c>
      <c r="BP1538" s="519">
        <v>0</v>
      </c>
      <c r="BQ1538" s="519">
        <v>0</v>
      </c>
      <c r="BR1538" s="519">
        <v>0</v>
      </c>
      <c r="BS1538" s="519">
        <v>0</v>
      </c>
      <c r="BT1538" s="519">
        <v>0</v>
      </c>
      <c r="BU1538" s="519">
        <v>0</v>
      </c>
      <c r="BV1538" s="519">
        <v>0</v>
      </c>
      <c r="BW1538" s="519">
        <v>0</v>
      </c>
      <c r="BX1538" s="519">
        <v>0</v>
      </c>
      <c r="BY1538" s="519">
        <v>0</v>
      </c>
      <c r="BZ1538" s="519">
        <v>0</v>
      </c>
      <c r="CA1538" s="519">
        <v>0</v>
      </c>
      <c r="CB1538" s="519">
        <v>0</v>
      </c>
      <c r="CC1538" s="519">
        <v>0</v>
      </c>
      <c r="CD1538" s="519">
        <v>0</v>
      </c>
      <c r="CE1538" s="519">
        <v>0</v>
      </c>
      <c r="CF1538" s="519">
        <v>0</v>
      </c>
      <c r="CG1538" s="519">
        <v>0</v>
      </c>
      <c r="CH1538" s="519">
        <v>0</v>
      </c>
      <c r="CI1538" s="519">
        <v>0</v>
      </c>
      <c r="CJ1538" s="519">
        <v>0</v>
      </c>
      <c r="CK1538" s="519">
        <v>0</v>
      </c>
      <c r="CL1538" s="519">
        <v>0</v>
      </c>
      <c r="CM1538" s="519">
        <v>0</v>
      </c>
      <c r="CN1538" s="519">
        <v>0</v>
      </c>
      <c r="CO1538" s="519">
        <v>0</v>
      </c>
      <c r="CP1538" s="519">
        <v>0</v>
      </c>
      <c r="CQ1538" s="519">
        <v>0</v>
      </c>
      <c r="CR1538" s="519">
        <v>0</v>
      </c>
      <c r="CS1538" s="519">
        <v>0</v>
      </c>
      <c r="CT1538" s="519">
        <v>0</v>
      </c>
      <c r="CU1538" s="519">
        <v>0</v>
      </c>
      <c r="CV1538" s="519">
        <v>0</v>
      </c>
      <c r="CW1538" s="519">
        <v>0</v>
      </c>
      <c r="CX1538" s="519">
        <v>0</v>
      </c>
      <c r="CY1538" s="519">
        <v>0</v>
      </c>
      <c r="CZ1538" s="519">
        <v>0</v>
      </c>
      <c r="DA1538" s="519">
        <v>0</v>
      </c>
      <c r="DB1538" s="519">
        <v>0</v>
      </c>
      <c r="DC1538" s="519">
        <v>0</v>
      </c>
      <c r="DD1538" s="519">
        <v>0</v>
      </c>
      <c r="DE1538" s="519">
        <v>0</v>
      </c>
      <c r="DF1538" s="519">
        <v>0</v>
      </c>
      <c r="DG1538" s="519">
        <v>0</v>
      </c>
      <c r="DH1538" s="519">
        <v>0</v>
      </c>
      <c r="DI1538" s="519">
        <v>0</v>
      </c>
      <c r="DJ1538" s="519">
        <v>0</v>
      </c>
      <c r="DK1538" s="519">
        <v>0</v>
      </c>
      <c r="DL1538" s="519">
        <v>0</v>
      </c>
      <c r="DM1538" s="519">
        <v>0</v>
      </c>
      <c r="DN1538" s="519">
        <v>0</v>
      </c>
      <c r="DO1538" s="519">
        <v>0</v>
      </c>
      <c r="DP1538" s="519">
        <v>0</v>
      </c>
      <c r="DQ1538" s="519">
        <v>0</v>
      </c>
      <c r="DR1538" s="519">
        <v>0</v>
      </c>
      <c r="DS1538" s="519">
        <v>0</v>
      </c>
      <c r="DT1538" s="519">
        <v>0</v>
      </c>
      <c r="DU1538" s="519">
        <v>0</v>
      </c>
      <c r="DV1538" s="519">
        <v>0</v>
      </c>
      <c r="DW1538" s="519">
        <v>0</v>
      </c>
      <c r="DX1538" s="519">
        <v>0</v>
      </c>
    </row>
    <row r="1539" spans="2:128" hidden="1">
      <c r="B1539" s="519" t="s">
        <v>1061</v>
      </c>
      <c r="C1539" s="519"/>
      <c r="D1539" s="519"/>
      <c r="E1539" s="519"/>
      <c r="F1539" s="519">
        <v>1</v>
      </c>
      <c r="G1539" s="519"/>
      <c r="H1539" s="519">
        <v>21</v>
      </c>
      <c r="I1539" s="519">
        <v>2</v>
      </c>
      <c r="J1539" s="519" t="str">
        <f t="shared" si="70"/>
        <v>SDN15012102</v>
      </c>
      <c r="K1539" s="519">
        <v>640</v>
      </c>
      <c r="M1539" s="337"/>
      <c r="N1539" s="519" t="s">
        <v>1062</v>
      </c>
      <c r="O1539" s="519" t="s">
        <v>1059</v>
      </c>
      <c r="P1539" s="519">
        <v>29</v>
      </c>
      <c r="Q1539" s="183" t="str">
        <f t="shared" si="71"/>
        <v>SDN200129</v>
      </c>
      <c r="R1539" s="519">
        <v>10000</v>
      </c>
      <c r="S1539" s="519">
        <v>10000</v>
      </c>
      <c r="T1539" s="519">
        <v>10000</v>
      </c>
      <c r="U1539" s="519">
        <v>10000</v>
      </c>
      <c r="V1539" s="519">
        <v>10000</v>
      </c>
      <c r="W1539" s="519">
        <v>10000</v>
      </c>
      <c r="X1539" s="519">
        <v>10000</v>
      </c>
      <c r="Y1539" s="519">
        <v>10000</v>
      </c>
      <c r="Z1539" s="519">
        <v>10000</v>
      </c>
      <c r="AA1539" s="519">
        <v>10000</v>
      </c>
      <c r="AB1539" s="519">
        <v>10000</v>
      </c>
      <c r="AC1539" s="519">
        <v>10000</v>
      </c>
      <c r="AD1539" s="519">
        <v>10000</v>
      </c>
      <c r="AE1539" s="519">
        <v>10000</v>
      </c>
      <c r="AF1539" s="519">
        <v>10000</v>
      </c>
      <c r="AG1539" s="519">
        <v>10000</v>
      </c>
      <c r="AH1539" s="519">
        <v>10000</v>
      </c>
      <c r="AI1539" s="519">
        <v>10000</v>
      </c>
      <c r="AJ1539" s="519">
        <v>10000</v>
      </c>
      <c r="AK1539" s="519">
        <v>10000</v>
      </c>
      <c r="AL1539" s="519">
        <v>10000</v>
      </c>
      <c r="AM1539" s="519">
        <v>10000</v>
      </c>
      <c r="AN1539" s="519">
        <v>10000</v>
      </c>
      <c r="AO1539" s="519">
        <v>10000</v>
      </c>
      <c r="AP1539" s="519">
        <v>10000</v>
      </c>
      <c r="AQ1539" s="519">
        <v>10000</v>
      </c>
      <c r="AR1539" s="519">
        <v>10000</v>
      </c>
      <c r="AS1539" s="519">
        <v>10000</v>
      </c>
      <c r="AT1539" s="519">
        <v>10000</v>
      </c>
      <c r="AU1539" s="519">
        <v>10000</v>
      </c>
      <c r="AV1539" s="519">
        <v>10000</v>
      </c>
      <c r="AW1539" s="519">
        <v>10000</v>
      </c>
      <c r="AX1539" s="519">
        <v>10000</v>
      </c>
      <c r="AY1539" s="519">
        <v>10000</v>
      </c>
      <c r="AZ1539" s="519">
        <v>10000</v>
      </c>
      <c r="BA1539" s="519">
        <v>0</v>
      </c>
      <c r="BB1539" s="519">
        <v>0</v>
      </c>
      <c r="BC1539" s="519">
        <v>0</v>
      </c>
      <c r="BD1539" s="519">
        <v>0</v>
      </c>
      <c r="BE1539" s="519">
        <v>0</v>
      </c>
      <c r="BF1539" s="519">
        <v>0</v>
      </c>
      <c r="BG1539" s="519">
        <v>0</v>
      </c>
      <c r="BH1539" s="519">
        <v>0</v>
      </c>
      <c r="BI1539" s="519">
        <v>0</v>
      </c>
      <c r="BJ1539" s="519">
        <v>0</v>
      </c>
      <c r="BK1539" s="519">
        <v>0</v>
      </c>
      <c r="BL1539" s="519">
        <v>0</v>
      </c>
      <c r="BM1539" s="519">
        <v>0</v>
      </c>
      <c r="BN1539" s="519">
        <v>0</v>
      </c>
      <c r="BO1539" s="519">
        <v>0</v>
      </c>
      <c r="BP1539" s="519">
        <v>0</v>
      </c>
      <c r="BQ1539" s="519">
        <v>0</v>
      </c>
      <c r="BR1539" s="519">
        <v>0</v>
      </c>
      <c r="BS1539" s="519">
        <v>0</v>
      </c>
      <c r="BT1539" s="519">
        <v>0</v>
      </c>
      <c r="BU1539" s="519">
        <v>0</v>
      </c>
      <c r="BV1539" s="519">
        <v>0</v>
      </c>
      <c r="BW1539" s="519">
        <v>0</v>
      </c>
      <c r="BX1539" s="519">
        <v>0</v>
      </c>
      <c r="BY1539" s="519">
        <v>0</v>
      </c>
      <c r="BZ1539" s="519">
        <v>0</v>
      </c>
      <c r="CA1539" s="519">
        <v>0</v>
      </c>
      <c r="CB1539" s="519">
        <v>0</v>
      </c>
      <c r="CC1539" s="519">
        <v>0</v>
      </c>
      <c r="CD1539" s="519">
        <v>0</v>
      </c>
      <c r="CE1539" s="519">
        <v>0</v>
      </c>
      <c r="CF1539" s="519">
        <v>0</v>
      </c>
      <c r="CG1539" s="519">
        <v>0</v>
      </c>
      <c r="CH1539" s="519">
        <v>0</v>
      </c>
      <c r="CI1539" s="519">
        <v>0</v>
      </c>
      <c r="CJ1539" s="519">
        <v>0</v>
      </c>
      <c r="CK1539" s="519">
        <v>0</v>
      </c>
      <c r="CL1539" s="519">
        <v>0</v>
      </c>
      <c r="CM1539" s="519">
        <v>0</v>
      </c>
      <c r="CN1539" s="519">
        <v>0</v>
      </c>
      <c r="CO1539" s="519">
        <v>0</v>
      </c>
      <c r="CP1539" s="519">
        <v>0</v>
      </c>
      <c r="CQ1539" s="519">
        <v>0</v>
      </c>
      <c r="CR1539" s="519">
        <v>0</v>
      </c>
      <c r="CS1539" s="519">
        <v>0</v>
      </c>
      <c r="CT1539" s="519">
        <v>0</v>
      </c>
      <c r="CU1539" s="519">
        <v>0</v>
      </c>
      <c r="CV1539" s="519">
        <v>0</v>
      </c>
      <c r="CW1539" s="519">
        <v>0</v>
      </c>
      <c r="CX1539" s="519">
        <v>0</v>
      </c>
      <c r="CY1539" s="519">
        <v>0</v>
      </c>
      <c r="CZ1539" s="519">
        <v>0</v>
      </c>
      <c r="DA1539" s="519">
        <v>0</v>
      </c>
      <c r="DB1539" s="519">
        <v>0</v>
      </c>
      <c r="DC1539" s="519">
        <v>0</v>
      </c>
      <c r="DD1539" s="519">
        <v>0</v>
      </c>
      <c r="DE1539" s="519">
        <v>0</v>
      </c>
      <c r="DF1539" s="519">
        <v>0</v>
      </c>
      <c r="DG1539" s="519">
        <v>0</v>
      </c>
      <c r="DH1539" s="519">
        <v>0</v>
      </c>
      <c r="DI1539" s="519">
        <v>0</v>
      </c>
      <c r="DJ1539" s="519">
        <v>0</v>
      </c>
      <c r="DK1539" s="519">
        <v>0</v>
      </c>
      <c r="DL1539" s="519">
        <v>0</v>
      </c>
      <c r="DM1539" s="519">
        <v>0</v>
      </c>
      <c r="DN1539" s="519">
        <v>0</v>
      </c>
      <c r="DO1539" s="519">
        <v>0</v>
      </c>
      <c r="DP1539" s="519">
        <v>0</v>
      </c>
      <c r="DQ1539" s="519">
        <v>0</v>
      </c>
      <c r="DR1539" s="519">
        <v>0</v>
      </c>
      <c r="DS1539" s="519">
        <v>0</v>
      </c>
      <c r="DT1539" s="519">
        <v>0</v>
      </c>
      <c r="DU1539" s="519">
        <v>0</v>
      </c>
      <c r="DV1539" s="519">
        <v>0</v>
      </c>
      <c r="DW1539" s="519">
        <v>0</v>
      </c>
      <c r="DX1539" s="519">
        <v>0</v>
      </c>
    </row>
    <row r="1540" spans="2:128" hidden="1">
      <c r="B1540" s="519" t="s">
        <v>1061</v>
      </c>
      <c r="C1540" s="519"/>
      <c r="D1540" s="519"/>
      <c r="E1540" s="519"/>
      <c r="F1540" s="519">
        <v>1</v>
      </c>
      <c r="G1540" s="519"/>
      <c r="H1540" s="519">
        <v>21</v>
      </c>
      <c r="I1540" s="519">
        <v>3</v>
      </c>
      <c r="J1540" s="519" t="str">
        <f t="shared" ref="J1540:J1603" si="72">B1540&amp;TEXT(F1540,"00")&amp;TEXT(H1540,"00")&amp;TEXT(I1540,"00")</f>
        <v>SDN15012103</v>
      </c>
      <c r="K1540" s="519">
        <v>640</v>
      </c>
      <c r="M1540" s="337"/>
      <c r="N1540" s="519" t="s">
        <v>1062</v>
      </c>
      <c r="O1540" s="519" t="s">
        <v>1059</v>
      </c>
      <c r="P1540" s="519">
        <v>30</v>
      </c>
      <c r="Q1540" s="183" t="str">
        <f t="shared" si="71"/>
        <v>SDN200130</v>
      </c>
      <c r="R1540" s="519">
        <v>10000</v>
      </c>
      <c r="S1540" s="519">
        <v>10000</v>
      </c>
      <c r="T1540" s="519">
        <v>10000</v>
      </c>
      <c r="U1540" s="519">
        <v>10000</v>
      </c>
      <c r="V1540" s="519">
        <v>10000</v>
      </c>
      <c r="W1540" s="519">
        <v>10000</v>
      </c>
      <c r="X1540" s="519">
        <v>10000</v>
      </c>
      <c r="Y1540" s="519">
        <v>10000</v>
      </c>
      <c r="Z1540" s="519">
        <v>10000</v>
      </c>
      <c r="AA1540" s="519">
        <v>10000</v>
      </c>
      <c r="AB1540" s="519">
        <v>10000</v>
      </c>
      <c r="AC1540" s="519">
        <v>10000</v>
      </c>
      <c r="AD1540" s="519">
        <v>10000</v>
      </c>
      <c r="AE1540" s="519">
        <v>10000</v>
      </c>
      <c r="AF1540" s="519">
        <v>10000</v>
      </c>
      <c r="AG1540" s="519">
        <v>10000</v>
      </c>
      <c r="AH1540" s="519">
        <v>10000</v>
      </c>
      <c r="AI1540" s="519">
        <v>10000</v>
      </c>
      <c r="AJ1540" s="519">
        <v>10000</v>
      </c>
      <c r="AK1540" s="519">
        <v>10000</v>
      </c>
      <c r="AL1540" s="519">
        <v>10000</v>
      </c>
      <c r="AM1540" s="519">
        <v>10000</v>
      </c>
      <c r="AN1540" s="519">
        <v>10000</v>
      </c>
      <c r="AO1540" s="519">
        <v>10000</v>
      </c>
      <c r="AP1540" s="519">
        <v>10000</v>
      </c>
      <c r="AQ1540" s="519">
        <v>10000</v>
      </c>
      <c r="AR1540" s="519">
        <v>10000</v>
      </c>
      <c r="AS1540" s="519">
        <v>10000</v>
      </c>
      <c r="AT1540" s="519">
        <v>10000</v>
      </c>
      <c r="AU1540" s="519">
        <v>10000</v>
      </c>
      <c r="AV1540" s="519">
        <v>10000</v>
      </c>
      <c r="AW1540" s="519">
        <v>10000</v>
      </c>
      <c r="AX1540" s="519">
        <v>10000</v>
      </c>
      <c r="AY1540" s="519">
        <v>10000</v>
      </c>
      <c r="AZ1540" s="519">
        <v>10000</v>
      </c>
      <c r="BA1540" s="519">
        <v>0</v>
      </c>
      <c r="BB1540" s="519">
        <v>0</v>
      </c>
      <c r="BC1540" s="519">
        <v>0</v>
      </c>
      <c r="BD1540" s="519">
        <v>0</v>
      </c>
      <c r="BE1540" s="519">
        <v>0</v>
      </c>
      <c r="BF1540" s="519">
        <v>0</v>
      </c>
      <c r="BG1540" s="519">
        <v>0</v>
      </c>
      <c r="BH1540" s="519">
        <v>0</v>
      </c>
      <c r="BI1540" s="519">
        <v>0</v>
      </c>
      <c r="BJ1540" s="519">
        <v>0</v>
      </c>
      <c r="BK1540" s="519">
        <v>0</v>
      </c>
      <c r="BL1540" s="519">
        <v>0</v>
      </c>
      <c r="BM1540" s="519">
        <v>0</v>
      </c>
      <c r="BN1540" s="519">
        <v>0</v>
      </c>
      <c r="BO1540" s="519">
        <v>0</v>
      </c>
      <c r="BP1540" s="519">
        <v>0</v>
      </c>
      <c r="BQ1540" s="519">
        <v>0</v>
      </c>
      <c r="BR1540" s="519">
        <v>0</v>
      </c>
      <c r="BS1540" s="519">
        <v>0</v>
      </c>
      <c r="BT1540" s="519">
        <v>0</v>
      </c>
      <c r="BU1540" s="519">
        <v>0</v>
      </c>
      <c r="BV1540" s="519">
        <v>0</v>
      </c>
      <c r="BW1540" s="519">
        <v>0</v>
      </c>
      <c r="BX1540" s="519">
        <v>0</v>
      </c>
      <c r="BY1540" s="519">
        <v>0</v>
      </c>
      <c r="BZ1540" s="519">
        <v>0</v>
      </c>
      <c r="CA1540" s="519">
        <v>0</v>
      </c>
      <c r="CB1540" s="519">
        <v>0</v>
      </c>
      <c r="CC1540" s="519">
        <v>0</v>
      </c>
      <c r="CD1540" s="519">
        <v>0</v>
      </c>
      <c r="CE1540" s="519">
        <v>0</v>
      </c>
      <c r="CF1540" s="519">
        <v>0</v>
      </c>
      <c r="CG1540" s="519">
        <v>0</v>
      </c>
      <c r="CH1540" s="519">
        <v>0</v>
      </c>
      <c r="CI1540" s="519">
        <v>0</v>
      </c>
      <c r="CJ1540" s="519">
        <v>0</v>
      </c>
      <c r="CK1540" s="519">
        <v>0</v>
      </c>
      <c r="CL1540" s="519">
        <v>0</v>
      </c>
      <c r="CM1540" s="519">
        <v>0</v>
      </c>
      <c r="CN1540" s="519">
        <v>0</v>
      </c>
      <c r="CO1540" s="519">
        <v>0</v>
      </c>
      <c r="CP1540" s="519">
        <v>0</v>
      </c>
      <c r="CQ1540" s="519">
        <v>0</v>
      </c>
      <c r="CR1540" s="519">
        <v>0</v>
      </c>
      <c r="CS1540" s="519">
        <v>0</v>
      </c>
      <c r="CT1540" s="519">
        <v>0</v>
      </c>
      <c r="CU1540" s="519">
        <v>0</v>
      </c>
      <c r="CV1540" s="519">
        <v>0</v>
      </c>
      <c r="CW1540" s="519">
        <v>0</v>
      </c>
      <c r="CX1540" s="519">
        <v>0</v>
      </c>
      <c r="CY1540" s="519">
        <v>0</v>
      </c>
      <c r="CZ1540" s="519">
        <v>0</v>
      </c>
      <c r="DA1540" s="519">
        <v>0</v>
      </c>
      <c r="DB1540" s="519">
        <v>0</v>
      </c>
      <c r="DC1540" s="519">
        <v>0</v>
      </c>
      <c r="DD1540" s="519">
        <v>0</v>
      </c>
      <c r="DE1540" s="519">
        <v>0</v>
      </c>
      <c r="DF1540" s="519">
        <v>0</v>
      </c>
      <c r="DG1540" s="519">
        <v>0</v>
      </c>
      <c r="DH1540" s="519">
        <v>0</v>
      </c>
      <c r="DI1540" s="519">
        <v>0</v>
      </c>
      <c r="DJ1540" s="519">
        <v>0</v>
      </c>
      <c r="DK1540" s="519">
        <v>0</v>
      </c>
      <c r="DL1540" s="519">
        <v>0</v>
      </c>
      <c r="DM1540" s="519">
        <v>0</v>
      </c>
      <c r="DN1540" s="519">
        <v>0</v>
      </c>
      <c r="DO1540" s="519">
        <v>0</v>
      </c>
      <c r="DP1540" s="519">
        <v>0</v>
      </c>
      <c r="DQ1540" s="519">
        <v>0</v>
      </c>
      <c r="DR1540" s="519">
        <v>0</v>
      </c>
      <c r="DS1540" s="519">
        <v>0</v>
      </c>
      <c r="DT1540" s="519">
        <v>0</v>
      </c>
      <c r="DU1540" s="519">
        <v>0</v>
      </c>
      <c r="DV1540" s="519">
        <v>0</v>
      </c>
      <c r="DW1540" s="519">
        <v>0</v>
      </c>
      <c r="DX1540" s="519">
        <v>0</v>
      </c>
    </row>
    <row r="1541" spans="2:128" hidden="1">
      <c r="B1541" s="519" t="s">
        <v>1061</v>
      </c>
      <c r="C1541" s="519"/>
      <c r="D1541" s="519"/>
      <c r="E1541" s="519"/>
      <c r="F1541" s="519">
        <v>1</v>
      </c>
      <c r="G1541" s="519"/>
      <c r="H1541" s="519">
        <v>21</v>
      </c>
      <c r="I1541" s="519">
        <v>4</v>
      </c>
      <c r="J1541" s="519" t="str">
        <f t="shared" si="72"/>
        <v>SDN15012104</v>
      </c>
      <c r="K1541" s="519">
        <v>640</v>
      </c>
      <c r="M1541" s="337"/>
      <c r="N1541" s="519" t="s">
        <v>1062</v>
      </c>
      <c r="O1541" s="519" t="s">
        <v>1059</v>
      </c>
      <c r="P1541" s="519">
        <v>31</v>
      </c>
      <c r="Q1541" s="183" t="str">
        <f t="shared" si="71"/>
        <v>SDN200131</v>
      </c>
      <c r="R1541" s="519">
        <v>10000</v>
      </c>
      <c r="S1541" s="519">
        <v>10000</v>
      </c>
      <c r="T1541" s="519">
        <v>10000</v>
      </c>
      <c r="U1541" s="519">
        <v>10000</v>
      </c>
      <c r="V1541" s="519">
        <v>10000</v>
      </c>
      <c r="W1541" s="519">
        <v>10000</v>
      </c>
      <c r="X1541" s="519">
        <v>10000</v>
      </c>
      <c r="Y1541" s="519">
        <v>10000</v>
      </c>
      <c r="Z1541" s="519">
        <v>10000</v>
      </c>
      <c r="AA1541" s="519">
        <v>10000</v>
      </c>
      <c r="AB1541" s="519">
        <v>10000</v>
      </c>
      <c r="AC1541" s="519">
        <v>10000</v>
      </c>
      <c r="AD1541" s="519">
        <v>10000</v>
      </c>
      <c r="AE1541" s="519">
        <v>10000</v>
      </c>
      <c r="AF1541" s="519">
        <v>10000</v>
      </c>
      <c r="AG1541" s="519">
        <v>10000</v>
      </c>
      <c r="AH1541" s="519">
        <v>10000</v>
      </c>
      <c r="AI1541" s="519">
        <v>10000</v>
      </c>
      <c r="AJ1541" s="519">
        <v>10000</v>
      </c>
      <c r="AK1541" s="519">
        <v>10000</v>
      </c>
      <c r="AL1541" s="519">
        <v>10000</v>
      </c>
      <c r="AM1541" s="519">
        <v>10000</v>
      </c>
      <c r="AN1541" s="519">
        <v>10000</v>
      </c>
      <c r="AO1541" s="519">
        <v>10000</v>
      </c>
      <c r="AP1541" s="519">
        <v>10000</v>
      </c>
      <c r="AQ1541" s="519">
        <v>10000</v>
      </c>
      <c r="AR1541" s="519">
        <v>10000</v>
      </c>
      <c r="AS1541" s="519">
        <v>10000</v>
      </c>
      <c r="AT1541" s="519">
        <v>10000</v>
      </c>
      <c r="AU1541" s="519">
        <v>10000</v>
      </c>
      <c r="AV1541" s="519">
        <v>10000</v>
      </c>
      <c r="AW1541" s="519">
        <v>10000</v>
      </c>
      <c r="AX1541" s="519">
        <v>10000</v>
      </c>
      <c r="AY1541" s="519">
        <v>10000</v>
      </c>
      <c r="AZ1541" s="519">
        <v>10000</v>
      </c>
      <c r="BA1541" s="519">
        <v>0</v>
      </c>
      <c r="BB1541" s="519">
        <v>0</v>
      </c>
      <c r="BC1541" s="519">
        <v>0</v>
      </c>
      <c r="BD1541" s="519">
        <v>0</v>
      </c>
      <c r="BE1541" s="519">
        <v>0</v>
      </c>
      <c r="BF1541" s="519">
        <v>0</v>
      </c>
      <c r="BG1541" s="519">
        <v>0</v>
      </c>
      <c r="BH1541" s="519">
        <v>0</v>
      </c>
      <c r="BI1541" s="519">
        <v>0</v>
      </c>
      <c r="BJ1541" s="519">
        <v>0</v>
      </c>
      <c r="BK1541" s="519">
        <v>0</v>
      </c>
      <c r="BL1541" s="519">
        <v>0</v>
      </c>
      <c r="BM1541" s="519">
        <v>0</v>
      </c>
      <c r="BN1541" s="519">
        <v>0</v>
      </c>
      <c r="BO1541" s="519">
        <v>0</v>
      </c>
      <c r="BP1541" s="519">
        <v>0</v>
      </c>
      <c r="BQ1541" s="519">
        <v>0</v>
      </c>
      <c r="BR1541" s="519">
        <v>0</v>
      </c>
      <c r="BS1541" s="519">
        <v>0</v>
      </c>
      <c r="BT1541" s="519">
        <v>0</v>
      </c>
      <c r="BU1541" s="519">
        <v>0</v>
      </c>
      <c r="BV1541" s="519">
        <v>0</v>
      </c>
      <c r="BW1541" s="519">
        <v>0</v>
      </c>
      <c r="BX1541" s="519">
        <v>0</v>
      </c>
      <c r="BY1541" s="519">
        <v>0</v>
      </c>
      <c r="BZ1541" s="519">
        <v>0</v>
      </c>
      <c r="CA1541" s="519">
        <v>0</v>
      </c>
      <c r="CB1541" s="519">
        <v>0</v>
      </c>
      <c r="CC1541" s="519">
        <v>0</v>
      </c>
      <c r="CD1541" s="519">
        <v>0</v>
      </c>
      <c r="CE1541" s="519">
        <v>0</v>
      </c>
      <c r="CF1541" s="519">
        <v>0</v>
      </c>
      <c r="CG1541" s="519">
        <v>0</v>
      </c>
      <c r="CH1541" s="519">
        <v>0</v>
      </c>
      <c r="CI1541" s="519">
        <v>0</v>
      </c>
      <c r="CJ1541" s="519">
        <v>0</v>
      </c>
      <c r="CK1541" s="519">
        <v>0</v>
      </c>
      <c r="CL1541" s="519">
        <v>0</v>
      </c>
      <c r="CM1541" s="519">
        <v>0</v>
      </c>
      <c r="CN1541" s="519">
        <v>0</v>
      </c>
      <c r="CO1541" s="519">
        <v>0</v>
      </c>
      <c r="CP1541" s="519">
        <v>0</v>
      </c>
      <c r="CQ1541" s="519">
        <v>0</v>
      </c>
      <c r="CR1541" s="519">
        <v>0</v>
      </c>
      <c r="CS1541" s="519">
        <v>0</v>
      </c>
      <c r="CT1541" s="519">
        <v>0</v>
      </c>
      <c r="CU1541" s="519">
        <v>0</v>
      </c>
      <c r="CV1541" s="519">
        <v>0</v>
      </c>
      <c r="CW1541" s="519">
        <v>0</v>
      </c>
      <c r="CX1541" s="519">
        <v>0</v>
      </c>
      <c r="CY1541" s="519">
        <v>0</v>
      </c>
      <c r="CZ1541" s="519">
        <v>0</v>
      </c>
      <c r="DA1541" s="519">
        <v>0</v>
      </c>
      <c r="DB1541" s="519">
        <v>0</v>
      </c>
      <c r="DC1541" s="519">
        <v>0</v>
      </c>
      <c r="DD1541" s="519">
        <v>0</v>
      </c>
      <c r="DE1541" s="519">
        <v>0</v>
      </c>
      <c r="DF1541" s="519">
        <v>0</v>
      </c>
      <c r="DG1541" s="519">
        <v>0</v>
      </c>
      <c r="DH1541" s="519">
        <v>0</v>
      </c>
      <c r="DI1541" s="519">
        <v>0</v>
      </c>
      <c r="DJ1541" s="519">
        <v>0</v>
      </c>
      <c r="DK1541" s="519">
        <v>0</v>
      </c>
      <c r="DL1541" s="519">
        <v>0</v>
      </c>
      <c r="DM1541" s="519">
        <v>0</v>
      </c>
      <c r="DN1541" s="519">
        <v>0</v>
      </c>
      <c r="DO1541" s="519">
        <v>0</v>
      </c>
      <c r="DP1541" s="519">
        <v>0</v>
      </c>
      <c r="DQ1541" s="519">
        <v>0</v>
      </c>
      <c r="DR1541" s="519">
        <v>0</v>
      </c>
      <c r="DS1541" s="519">
        <v>0</v>
      </c>
      <c r="DT1541" s="519">
        <v>0</v>
      </c>
      <c r="DU1541" s="519">
        <v>0</v>
      </c>
      <c r="DV1541" s="519">
        <v>0</v>
      </c>
      <c r="DW1541" s="519">
        <v>0</v>
      </c>
      <c r="DX1541" s="519">
        <v>0</v>
      </c>
    </row>
    <row r="1542" spans="2:128" hidden="1">
      <c r="B1542" s="519" t="s">
        <v>1061</v>
      </c>
      <c r="C1542" s="519"/>
      <c r="D1542" s="519"/>
      <c r="E1542" s="519"/>
      <c r="F1542" s="519">
        <v>1</v>
      </c>
      <c r="G1542" s="519"/>
      <c r="H1542" s="519">
        <v>21</v>
      </c>
      <c r="I1542" s="519">
        <v>5</v>
      </c>
      <c r="J1542" s="519" t="str">
        <f t="shared" si="72"/>
        <v>SDN15012105</v>
      </c>
      <c r="K1542" s="519">
        <v>640</v>
      </c>
      <c r="M1542" s="337"/>
      <c r="N1542" s="519" t="s">
        <v>1062</v>
      </c>
      <c r="O1542" s="519" t="s">
        <v>1059</v>
      </c>
      <c r="P1542" s="519">
        <v>32</v>
      </c>
      <c r="Q1542" s="183" t="str">
        <f t="shared" si="71"/>
        <v>SDN200132</v>
      </c>
      <c r="R1542" s="519">
        <v>10000</v>
      </c>
      <c r="S1542" s="519">
        <v>10000</v>
      </c>
      <c r="T1542" s="519">
        <v>10000</v>
      </c>
      <c r="U1542" s="519">
        <v>10000</v>
      </c>
      <c r="V1542" s="519">
        <v>10000</v>
      </c>
      <c r="W1542" s="519">
        <v>10000</v>
      </c>
      <c r="X1542" s="519">
        <v>10000</v>
      </c>
      <c r="Y1542" s="519">
        <v>10000</v>
      </c>
      <c r="Z1542" s="519">
        <v>10000</v>
      </c>
      <c r="AA1542" s="519">
        <v>10000</v>
      </c>
      <c r="AB1542" s="519">
        <v>10000</v>
      </c>
      <c r="AC1542" s="519">
        <v>10000</v>
      </c>
      <c r="AD1542" s="519">
        <v>10000</v>
      </c>
      <c r="AE1542" s="519">
        <v>10000</v>
      </c>
      <c r="AF1542" s="519">
        <v>10000</v>
      </c>
      <c r="AG1542" s="519">
        <v>10000</v>
      </c>
      <c r="AH1542" s="519">
        <v>10000</v>
      </c>
      <c r="AI1542" s="519">
        <v>10000</v>
      </c>
      <c r="AJ1542" s="519">
        <v>10000</v>
      </c>
      <c r="AK1542" s="519">
        <v>10000</v>
      </c>
      <c r="AL1542" s="519">
        <v>10000</v>
      </c>
      <c r="AM1542" s="519">
        <v>10000</v>
      </c>
      <c r="AN1542" s="519">
        <v>10000</v>
      </c>
      <c r="AO1542" s="519">
        <v>10000</v>
      </c>
      <c r="AP1542" s="519">
        <v>10000</v>
      </c>
      <c r="AQ1542" s="519">
        <v>10000</v>
      </c>
      <c r="AR1542" s="519">
        <v>10000</v>
      </c>
      <c r="AS1542" s="519">
        <v>10000</v>
      </c>
      <c r="AT1542" s="519">
        <v>10000</v>
      </c>
      <c r="AU1542" s="519">
        <v>10000</v>
      </c>
      <c r="AV1542" s="519">
        <v>10000</v>
      </c>
      <c r="AW1542" s="519">
        <v>10000</v>
      </c>
      <c r="AX1542" s="519">
        <v>10000</v>
      </c>
      <c r="AY1542" s="519">
        <v>10000</v>
      </c>
      <c r="AZ1542" s="519">
        <v>10000</v>
      </c>
      <c r="BA1542" s="519">
        <v>0</v>
      </c>
      <c r="BB1542" s="519">
        <v>0</v>
      </c>
      <c r="BC1542" s="519">
        <v>0</v>
      </c>
      <c r="BD1542" s="519">
        <v>0</v>
      </c>
      <c r="BE1542" s="519">
        <v>0</v>
      </c>
      <c r="BF1542" s="519">
        <v>0</v>
      </c>
      <c r="BG1542" s="519">
        <v>0</v>
      </c>
      <c r="BH1542" s="519">
        <v>0</v>
      </c>
      <c r="BI1542" s="519">
        <v>0</v>
      </c>
      <c r="BJ1542" s="519">
        <v>0</v>
      </c>
      <c r="BK1542" s="519">
        <v>0</v>
      </c>
      <c r="BL1542" s="519">
        <v>0</v>
      </c>
      <c r="BM1542" s="519">
        <v>0</v>
      </c>
      <c r="BN1542" s="519">
        <v>0</v>
      </c>
      <c r="BO1542" s="519">
        <v>0</v>
      </c>
      <c r="BP1542" s="519">
        <v>0</v>
      </c>
      <c r="BQ1542" s="519">
        <v>0</v>
      </c>
      <c r="BR1542" s="519">
        <v>0</v>
      </c>
      <c r="BS1542" s="519">
        <v>0</v>
      </c>
      <c r="BT1542" s="519">
        <v>0</v>
      </c>
      <c r="BU1542" s="519">
        <v>0</v>
      </c>
      <c r="BV1542" s="519">
        <v>0</v>
      </c>
      <c r="BW1542" s="519">
        <v>0</v>
      </c>
      <c r="BX1542" s="519">
        <v>0</v>
      </c>
      <c r="BY1542" s="519">
        <v>0</v>
      </c>
      <c r="BZ1542" s="519">
        <v>0</v>
      </c>
      <c r="CA1542" s="519">
        <v>0</v>
      </c>
      <c r="CB1542" s="519">
        <v>0</v>
      </c>
      <c r="CC1542" s="519">
        <v>0</v>
      </c>
      <c r="CD1542" s="519">
        <v>0</v>
      </c>
      <c r="CE1542" s="519">
        <v>0</v>
      </c>
      <c r="CF1542" s="519">
        <v>0</v>
      </c>
      <c r="CG1542" s="519">
        <v>0</v>
      </c>
      <c r="CH1542" s="519">
        <v>0</v>
      </c>
      <c r="CI1542" s="519">
        <v>0</v>
      </c>
      <c r="CJ1542" s="519">
        <v>0</v>
      </c>
      <c r="CK1542" s="519">
        <v>0</v>
      </c>
      <c r="CL1542" s="519">
        <v>0</v>
      </c>
      <c r="CM1542" s="519">
        <v>0</v>
      </c>
      <c r="CN1542" s="519">
        <v>0</v>
      </c>
      <c r="CO1542" s="519">
        <v>0</v>
      </c>
      <c r="CP1542" s="519">
        <v>0</v>
      </c>
      <c r="CQ1542" s="519">
        <v>0</v>
      </c>
      <c r="CR1542" s="519">
        <v>0</v>
      </c>
      <c r="CS1542" s="519">
        <v>0</v>
      </c>
      <c r="CT1542" s="519">
        <v>0</v>
      </c>
      <c r="CU1542" s="519">
        <v>0</v>
      </c>
      <c r="CV1542" s="519">
        <v>0</v>
      </c>
      <c r="CW1542" s="519">
        <v>0</v>
      </c>
      <c r="CX1542" s="519">
        <v>0</v>
      </c>
      <c r="CY1542" s="519">
        <v>0</v>
      </c>
      <c r="CZ1542" s="519">
        <v>0</v>
      </c>
      <c r="DA1542" s="519">
        <v>0</v>
      </c>
      <c r="DB1542" s="519">
        <v>0</v>
      </c>
      <c r="DC1542" s="519">
        <v>0</v>
      </c>
      <c r="DD1542" s="519">
        <v>0</v>
      </c>
      <c r="DE1542" s="519">
        <v>0</v>
      </c>
      <c r="DF1542" s="519">
        <v>0</v>
      </c>
      <c r="DG1542" s="519">
        <v>0</v>
      </c>
      <c r="DH1542" s="519">
        <v>0</v>
      </c>
      <c r="DI1542" s="519">
        <v>0</v>
      </c>
      <c r="DJ1542" s="519">
        <v>0</v>
      </c>
      <c r="DK1542" s="519">
        <v>0</v>
      </c>
      <c r="DL1542" s="519">
        <v>0</v>
      </c>
      <c r="DM1542" s="519">
        <v>0</v>
      </c>
      <c r="DN1542" s="519">
        <v>0</v>
      </c>
      <c r="DO1542" s="519">
        <v>0</v>
      </c>
      <c r="DP1542" s="519">
        <v>0</v>
      </c>
      <c r="DQ1542" s="519">
        <v>0</v>
      </c>
      <c r="DR1542" s="519">
        <v>0</v>
      </c>
      <c r="DS1542" s="519">
        <v>0</v>
      </c>
      <c r="DT1542" s="519">
        <v>0</v>
      </c>
      <c r="DU1542" s="519">
        <v>0</v>
      </c>
      <c r="DV1542" s="519">
        <v>0</v>
      </c>
      <c r="DW1542" s="519">
        <v>0</v>
      </c>
      <c r="DX1542" s="519">
        <v>0</v>
      </c>
    </row>
    <row r="1543" spans="2:128" hidden="1">
      <c r="B1543" s="519" t="s">
        <v>1061</v>
      </c>
      <c r="C1543" s="519"/>
      <c r="D1543" s="519"/>
      <c r="E1543" s="519"/>
      <c r="F1543" s="519">
        <v>1</v>
      </c>
      <c r="G1543" s="519"/>
      <c r="H1543" s="519">
        <v>21</v>
      </c>
      <c r="I1543" s="519">
        <v>6</v>
      </c>
      <c r="J1543" s="519" t="str">
        <f t="shared" si="72"/>
        <v>SDN15012106</v>
      </c>
      <c r="K1543" s="519">
        <v>640</v>
      </c>
      <c r="M1543" s="337"/>
      <c r="N1543" s="519" t="s">
        <v>1062</v>
      </c>
      <c r="O1543" s="519" t="s">
        <v>1059</v>
      </c>
      <c r="P1543" s="519">
        <v>33</v>
      </c>
      <c r="Q1543" s="183" t="str">
        <f t="shared" si="71"/>
        <v>SDN200133</v>
      </c>
      <c r="R1543" s="519">
        <v>10000</v>
      </c>
      <c r="S1543" s="519">
        <v>10000</v>
      </c>
      <c r="T1543" s="519">
        <v>10000</v>
      </c>
      <c r="U1543" s="519">
        <v>10000</v>
      </c>
      <c r="V1543" s="519">
        <v>10000</v>
      </c>
      <c r="W1543" s="519">
        <v>10000</v>
      </c>
      <c r="X1543" s="519">
        <v>10000</v>
      </c>
      <c r="Y1543" s="519">
        <v>10000</v>
      </c>
      <c r="Z1543" s="519">
        <v>10000</v>
      </c>
      <c r="AA1543" s="519">
        <v>10000</v>
      </c>
      <c r="AB1543" s="519">
        <v>10000</v>
      </c>
      <c r="AC1543" s="519">
        <v>10000</v>
      </c>
      <c r="AD1543" s="519">
        <v>10000</v>
      </c>
      <c r="AE1543" s="519">
        <v>10000</v>
      </c>
      <c r="AF1543" s="519">
        <v>10000</v>
      </c>
      <c r="AG1543" s="519">
        <v>10000</v>
      </c>
      <c r="AH1543" s="519">
        <v>10000</v>
      </c>
      <c r="AI1543" s="519">
        <v>10000</v>
      </c>
      <c r="AJ1543" s="519">
        <v>10000</v>
      </c>
      <c r="AK1543" s="519">
        <v>10000</v>
      </c>
      <c r="AL1543" s="519">
        <v>10000</v>
      </c>
      <c r="AM1543" s="519">
        <v>10000</v>
      </c>
      <c r="AN1543" s="519">
        <v>10000</v>
      </c>
      <c r="AO1543" s="519">
        <v>10000</v>
      </c>
      <c r="AP1543" s="519">
        <v>10000</v>
      </c>
      <c r="AQ1543" s="519">
        <v>10000</v>
      </c>
      <c r="AR1543" s="519">
        <v>10000</v>
      </c>
      <c r="AS1543" s="519">
        <v>10000</v>
      </c>
      <c r="AT1543" s="519">
        <v>10000</v>
      </c>
      <c r="AU1543" s="519">
        <v>10000</v>
      </c>
      <c r="AV1543" s="519">
        <v>10000</v>
      </c>
      <c r="AW1543" s="519">
        <v>10000</v>
      </c>
      <c r="AX1543" s="519">
        <v>10000</v>
      </c>
      <c r="AY1543" s="519">
        <v>10000</v>
      </c>
      <c r="AZ1543" s="519">
        <v>10000</v>
      </c>
      <c r="BA1543" s="519">
        <v>0</v>
      </c>
      <c r="BB1543" s="519">
        <v>0</v>
      </c>
      <c r="BC1543" s="519">
        <v>0</v>
      </c>
      <c r="BD1543" s="519">
        <v>0</v>
      </c>
      <c r="BE1543" s="519">
        <v>0</v>
      </c>
      <c r="BF1543" s="519">
        <v>0</v>
      </c>
      <c r="BG1543" s="519">
        <v>0</v>
      </c>
      <c r="BH1543" s="519">
        <v>0</v>
      </c>
      <c r="BI1543" s="519">
        <v>0</v>
      </c>
      <c r="BJ1543" s="519">
        <v>0</v>
      </c>
      <c r="BK1543" s="519">
        <v>0</v>
      </c>
      <c r="BL1543" s="519">
        <v>0</v>
      </c>
      <c r="BM1543" s="519">
        <v>0</v>
      </c>
      <c r="BN1543" s="519">
        <v>0</v>
      </c>
      <c r="BO1543" s="519">
        <v>0</v>
      </c>
      <c r="BP1543" s="519">
        <v>0</v>
      </c>
      <c r="BQ1543" s="519">
        <v>0</v>
      </c>
      <c r="BR1543" s="519">
        <v>0</v>
      </c>
      <c r="BS1543" s="519">
        <v>0</v>
      </c>
      <c r="BT1543" s="519">
        <v>0</v>
      </c>
      <c r="BU1543" s="519">
        <v>0</v>
      </c>
      <c r="BV1543" s="519">
        <v>0</v>
      </c>
      <c r="BW1543" s="519">
        <v>0</v>
      </c>
      <c r="BX1543" s="519">
        <v>0</v>
      </c>
      <c r="BY1543" s="519">
        <v>0</v>
      </c>
      <c r="BZ1543" s="519">
        <v>0</v>
      </c>
      <c r="CA1543" s="519">
        <v>0</v>
      </c>
      <c r="CB1543" s="519">
        <v>0</v>
      </c>
      <c r="CC1543" s="519">
        <v>0</v>
      </c>
      <c r="CD1543" s="519">
        <v>0</v>
      </c>
      <c r="CE1543" s="519">
        <v>0</v>
      </c>
      <c r="CF1543" s="519">
        <v>0</v>
      </c>
      <c r="CG1543" s="519">
        <v>0</v>
      </c>
      <c r="CH1543" s="519">
        <v>0</v>
      </c>
      <c r="CI1543" s="519">
        <v>0</v>
      </c>
      <c r="CJ1543" s="519">
        <v>0</v>
      </c>
      <c r="CK1543" s="519">
        <v>0</v>
      </c>
      <c r="CL1543" s="519">
        <v>0</v>
      </c>
      <c r="CM1543" s="519">
        <v>0</v>
      </c>
      <c r="CN1543" s="519">
        <v>0</v>
      </c>
      <c r="CO1543" s="519">
        <v>0</v>
      </c>
      <c r="CP1543" s="519">
        <v>0</v>
      </c>
      <c r="CQ1543" s="519">
        <v>0</v>
      </c>
      <c r="CR1543" s="519">
        <v>0</v>
      </c>
      <c r="CS1543" s="519">
        <v>0</v>
      </c>
      <c r="CT1543" s="519">
        <v>0</v>
      </c>
      <c r="CU1543" s="519">
        <v>0</v>
      </c>
      <c r="CV1543" s="519">
        <v>0</v>
      </c>
      <c r="CW1543" s="519">
        <v>0</v>
      </c>
      <c r="CX1543" s="519">
        <v>0</v>
      </c>
      <c r="CY1543" s="519">
        <v>0</v>
      </c>
      <c r="CZ1543" s="519">
        <v>0</v>
      </c>
      <c r="DA1543" s="519">
        <v>0</v>
      </c>
      <c r="DB1543" s="519">
        <v>0</v>
      </c>
      <c r="DC1543" s="519">
        <v>0</v>
      </c>
      <c r="DD1543" s="519">
        <v>0</v>
      </c>
      <c r="DE1543" s="519">
        <v>0</v>
      </c>
      <c r="DF1543" s="519">
        <v>0</v>
      </c>
      <c r="DG1543" s="519">
        <v>0</v>
      </c>
      <c r="DH1543" s="519">
        <v>0</v>
      </c>
      <c r="DI1543" s="519">
        <v>0</v>
      </c>
      <c r="DJ1543" s="519">
        <v>0</v>
      </c>
      <c r="DK1543" s="519">
        <v>0</v>
      </c>
      <c r="DL1543" s="519">
        <v>0</v>
      </c>
      <c r="DM1543" s="519">
        <v>0</v>
      </c>
      <c r="DN1543" s="519">
        <v>0</v>
      </c>
      <c r="DO1543" s="519">
        <v>0</v>
      </c>
      <c r="DP1543" s="519">
        <v>0</v>
      </c>
      <c r="DQ1543" s="519">
        <v>0</v>
      </c>
      <c r="DR1543" s="519">
        <v>0</v>
      </c>
      <c r="DS1543" s="519">
        <v>0</v>
      </c>
      <c r="DT1543" s="519">
        <v>0</v>
      </c>
      <c r="DU1543" s="519">
        <v>0</v>
      </c>
      <c r="DV1543" s="519">
        <v>0</v>
      </c>
      <c r="DW1543" s="519">
        <v>0</v>
      </c>
      <c r="DX1543" s="519">
        <v>0</v>
      </c>
    </row>
    <row r="1544" spans="2:128" hidden="1">
      <c r="B1544" s="519" t="s">
        <v>1061</v>
      </c>
      <c r="C1544" s="519"/>
      <c r="D1544" s="519"/>
      <c r="E1544" s="519"/>
      <c r="F1544" s="519">
        <v>1</v>
      </c>
      <c r="G1544" s="519"/>
      <c r="H1544" s="519">
        <v>21</v>
      </c>
      <c r="I1544" s="519">
        <v>7</v>
      </c>
      <c r="J1544" s="519" t="str">
        <f t="shared" si="72"/>
        <v>SDN15012107</v>
      </c>
      <c r="K1544" s="519">
        <v>640</v>
      </c>
      <c r="M1544" s="337"/>
      <c r="N1544" s="519" t="s">
        <v>1062</v>
      </c>
      <c r="O1544" s="519" t="s">
        <v>1059</v>
      </c>
      <c r="P1544" s="519">
        <v>34</v>
      </c>
      <c r="Q1544" s="183" t="str">
        <f t="shared" si="71"/>
        <v>SDN200134</v>
      </c>
      <c r="R1544" s="519">
        <v>10000</v>
      </c>
      <c r="S1544" s="519">
        <v>10000</v>
      </c>
      <c r="T1544" s="519">
        <v>10000</v>
      </c>
      <c r="U1544" s="519">
        <v>10000</v>
      </c>
      <c r="V1544" s="519">
        <v>10000</v>
      </c>
      <c r="W1544" s="519">
        <v>10000</v>
      </c>
      <c r="X1544" s="519">
        <v>10000</v>
      </c>
      <c r="Y1544" s="519">
        <v>10000</v>
      </c>
      <c r="Z1544" s="519">
        <v>10000</v>
      </c>
      <c r="AA1544" s="519">
        <v>10000</v>
      </c>
      <c r="AB1544" s="519">
        <v>10000</v>
      </c>
      <c r="AC1544" s="519">
        <v>10000</v>
      </c>
      <c r="AD1544" s="519">
        <v>10000</v>
      </c>
      <c r="AE1544" s="519">
        <v>10000</v>
      </c>
      <c r="AF1544" s="519">
        <v>10000</v>
      </c>
      <c r="AG1544" s="519">
        <v>10000</v>
      </c>
      <c r="AH1544" s="519">
        <v>10000</v>
      </c>
      <c r="AI1544" s="519">
        <v>10000</v>
      </c>
      <c r="AJ1544" s="519">
        <v>10000</v>
      </c>
      <c r="AK1544" s="519">
        <v>10000</v>
      </c>
      <c r="AL1544" s="519">
        <v>10000</v>
      </c>
      <c r="AM1544" s="519">
        <v>10000</v>
      </c>
      <c r="AN1544" s="519">
        <v>10000</v>
      </c>
      <c r="AO1544" s="519">
        <v>10000</v>
      </c>
      <c r="AP1544" s="519">
        <v>10000</v>
      </c>
      <c r="AQ1544" s="519">
        <v>10000</v>
      </c>
      <c r="AR1544" s="519">
        <v>10000</v>
      </c>
      <c r="AS1544" s="519">
        <v>10000</v>
      </c>
      <c r="AT1544" s="519">
        <v>10000</v>
      </c>
      <c r="AU1544" s="519">
        <v>10000</v>
      </c>
      <c r="AV1544" s="519">
        <v>10000</v>
      </c>
      <c r="AW1544" s="519">
        <v>10000</v>
      </c>
      <c r="AX1544" s="519">
        <v>10000</v>
      </c>
      <c r="AY1544" s="519">
        <v>10000</v>
      </c>
      <c r="AZ1544" s="519">
        <v>10000</v>
      </c>
      <c r="BA1544" s="519">
        <v>0</v>
      </c>
      <c r="BB1544" s="519">
        <v>0</v>
      </c>
      <c r="BC1544" s="519">
        <v>0</v>
      </c>
      <c r="BD1544" s="519">
        <v>0</v>
      </c>
      <c r="BE1544" s="519">
        <v>0</v>
      </c>
      <c r="BF1544" s="519">
        <v>0</v>
      </c>
      <c r="BG1544" s="519">
        <v>0</v>
      </c>
      <c r="BH1544" s="519">
        <v>0</v>
      </c>
      <c r="BI1544" s="519">
        <v>0</v>
      </c>
      <c r="BJ1544" s="519">
        <v>0</v>
      </c>
      <c r="BK1544" s="519">
        <v>0</v>
      </c>
      <c r="BL1544" s="519">
        <v>0</v>
      </c>
      <c r="BM1544" s="519">
        <v>0</v>
      </c>
      <c r="BN1544" s="519">
        <v>0</v>
      </c>
      <c r="BO1544" s="519">
        <v>0</v>
      </c>
      <c r="BP1544" s="519">
        <v>0</v>
      </c>
      <c r="BQ1544" s="519">
        <v>0</v>
      </c>
      <c r="BR1544" s="519">
        <v>0</v>
      </c>
      <c r="BS1544" s="519">
        <v>0</v>
      </c>
      <c r="BT1544" s="519">
        <v>0</v>
      </c>
      <c r="BU1544" s="519">
        <v>0</v>
      </c>
      <c r="BV1544" s="519">
        <v>0</v>
      </c>
      <c r="BW1544" s="519">
        <v>0</v>
      </c>
      <c r="BX1544" s="519">
        <v>0</v>
      </c>
      <c r="BY1544" s="519">
        <v>0</v>
      </c>
      <c r="BZ1544" s="519">
        <v>0</v>
      </c>
      <c r="CA1544" s="519">
        <v>0</v>
      </c>
      <c r="CB1544" s="519">
        <v>0</v>
      </c>
      <c r="CC1544" s="519">
        <v>0</v>
      </c>
      <c r="CD1544" s="519">
        <v>0</v>
      </c>
      <c r="CE1544" s="519">
        <v>0</v>
      </c>
      <c r="CF1544" s="519">
        <v>0</v>
      </c>
      <c r="CG1544" s="519">
        <v>0</v>
      </c>
      <c r="CH1544" s="519">
        <v>0</v>
      </c>
      <c r="CI1544" s="519">
        <v>0</v>
      </c>
      <c r="CJ1544" s="519">
        <v>0</v>
      </c>
      <c r="CK1544" s="519">
        <v>0</v>
      </c>
      <c r="CL1544" s="519">
        <v>0</v>
      </c>
      <c r="CM1544" s="519">
        <v>0</v>
      </c>
      <c r="CN1544" s="519">
        <v>0</v>
      </c>
      <c r="CO1544" s="519">
        <v>0</v>
      </c>
      <c r="CP1544" s="519">
        <v>0</v>
      </c>
      <c r="CQ1544" s="519">
        <v>0</v>
      </c>
      <c r="CR1544" s="519">
        <v>0</v>
      </c>
      <c r="CS1544" s="519">
        <v>0</v>
      </c>
      <c r="CT1544" s="519">
        <v>0</v>
      </c>
      <c r="CU1544" s="519">
        <v>0</v>
      </c>
      <c r="CV1544" s="519">
        <v>0</v>
      </c>
      <c r="CW1544" s="519">
        <v>0</v>
      </c>
      <c r="CX1544" s="519">
        <v>0</v>
      </c>
      <c r="CY1544" s="519">
        <v>0</v>
      </c>
      <c r="CZ1544" s="519">
        <v>0</v>
      </c>
      <c r="DA1544" s="519">
        <v>0</v>
      </c>
      <c r="DB1544" s="519">
        <v>0</v>
      </c>
      <c r="DC1544" s="519">
        <v>0</v>
      </c>
      <c r="DD1544" s="519">
        <v>0</v>
      </c>
      <c r="DE1544" s="519">
        <v>0</v>
      </c>
      <c r="DF1544" s="519">
        <v>0</v>
      </c>
      <c r="DG1544" s="519">
        <v>0</v>
      </c>
      <c r="DH1544" s="519">
        <v>0</v>
      </c>
      <c r="DI1544" s="519">
        <v>0</v>
      </c>
      <c r="DJ1544" s="519">
        <v>0</v>
      </c>
      <c r="DK1544" s="519">
        <v>0</v>
      </c>
      <c r="DL1544" s="519">
        <v>0</v>
      </c>
      <c r="DM1544" s="519">
        <v>0</v>
      </c>
      <c r="DN1544" s="519">
        <v>0</v>
      </c>
      <c r="DO1544" s="519">
        <v>0</v>
      </c>
      <c r="DP1544" s="519">
        <v>0</v>
      </c>
      <c r="DQ1544" s="519">
        <v>0</v>
      </c>
      <c r="DR1544" s="519">
        <v>0</v>
      </c>
      <c r="DS1544" s="519">
        <v>0</v>
      </c>
      <c r="DT1544" s="519">
        <v>0</v>
      </c>
      <c r="DU1544" s="519">
        <v>0</v>
      </c>
      <c r="DV1544" s="519">
        <v>0</v>
      </c>
      <c r="DW1544" s="519">
        <v>0</v>
      </c>
      <c r="DX1544" s="519">
        <v>0</v>
      </c>
    </row>
    <row r="1545" spans="2:128" hidden="1">
      <c r="B1545" s="519" t="s">
        <v>1061</v>
      </c>
      <c r="C1545" s="519"/>
      <c r="D1545" s="519"/>
      <c r="E1545" s="519"/>
      <c r="F1545" s="519">
        <v>1</v>
      </c>
      <c r="G1545" s="519"/>
      <c r="H1545" s="519">
        <v>21</v>
      </c>
      <c r="I1545" s="519">
        <v>8</v>
      </c>
      <c r="J1545" s="519" t="str">
        <f t="shared" si="72"/>
        <v>SDN15012108</v>
      </c>
      <c r="K1545" s="519">
        <v>512</v>
      </c>
      <c r="M1545" s="337"/>
      <c r="N1545" s="519" t="s">
        <v>1062</v>
      </c>
      <c r="O1545" s="519" t="s">
        <v>1059</v>
      </c>
      <c r="P1545" s="519">
        <v>35</v>
      </c>
      <c r="Q1545" s="183" t="str">
        <f t="shared" si="71"/>
        <v>SDN200135</v>
      </c>
      <c r="R1545" s="519">
        <v>10000</v>
      </c>
      <c r="S1545" s="519">
        <v>10000</v>
      </c>
      <c r="T1545" s="519">
        <v>10000</v>
      </c>
      <c r="U1545" s="519">
        <v>10000</v>
      </c>
      <c r="V1545" s="519">
        <v>10000</v>
      </c>
      <c r="W1545" s="519">
        <v>10000</v>
      </c>
      <c r="X1545" s="519">
        <v>10000</v>
      </c>
      <c r="Y1545" s="519">
        <v>10000</v>
      </c>
      <c r="Z1545" s="519">
        <v>10000</v>
      </c>
      <c r="AA1545" s="519">
        <v>10000</v>
      </c>
      <c r="AB1545" s="519">
        <v>10000</v>
      </c>
      <c r="AC1545" s="519">
        <v>10000</v>
      </c>
      <c r="AD1545" s="519">
        <v>10000</v>
      </c>
      <c r="AE1545" s="519">
        <v>10000</v>
      </c>
      <c r="AF1545" s="519">
        <v>10000</v>
      </c>
      <c r="AG1545" s="519">
        <v>10000</v>
      </c>
      <c r="AH1545" s="519">
        <v>10000</v>
      </c>
      <c r="AI1545" s="519">
        <v>10000</v>
      </c>
      <c r="AJ1545" s="519">
        <v>10000</v>
      </c>
      <c r="AK1545" s="519">
        <v>10000</v>
      </c>
      <c r="AL1545" s="519">
        <v>10000</v>
      </c>
      <c r="AM1545" s="519">
        <v>10000</v>
      </c>
      <c r="AN1545" s="519">
        <v>10000</v>
      </c>
      <c r="AO1545" s="519">
        <v>10000</v>
      </c>
      <c r="AP1545" s="519">
        <v>10000</v>
      </c>
      <c r="AQ1545" s="519">
        <v>10000</v>
      </c>
      <c r="AR1545" s="519">
        <v>10000</v>
      </c>
      <c r="AS1545" s="519">
        <v>10000</v>
      </c>
      <c r="AT1545" s="519">
        <v>10000</v>
      </c>
      <c r="AU1545" s="519">
        <v>10000</v>
      </c>
      <c r="AV1545" s="519">
        <v>10000</v>
      </c>
      <c r="AW1545" s="519">
        <v>10000</v>
      </c>
      <c r="AX1545" s="519">
        <v>10000</v>
      </c>
      <c r="AY1545" s="519">
        <v>10000</v>
      </c>
      <c r="AZ1545" s="519">
        <v>10000</v>
      </c>
      <c r="BA1545" s="519">
        <v>0</v>
      </c>
      <c r="BB1545" s="519">
        <v>0</v>
      </c>
      <c r="BC1545" s="519">
        <v>0</v>
      </c>
      <c r="BD1545" s="519">
        <v>0</v>
      </c>
      <c r="BE1545" s="519">
        <v>0</v>
      </c>
      <c r="BF1545" s="519">
        <v>0</v>
      </c>
      <c r="BG1545" s="519">
        <v>0</v>
      </c>
      <c r="BH1545" s="519">
        <v>0</v>
      </c>
      <c r="BI1545" s="519">
        <v>0</v>
      </c>
      <c r="BJ1545" s="519">
        <v>0</v>
      </c>
      <c r="BK1545" s="519">
        <v>0</v>
      </c>
      <c r="BL1545" s="519">
        <v>0</v>
      </c>
      <c r="BM1545" s="519">
        <v>0</v>
      </c>
      <c r="BN1545" s="519">
        <v>0</v>
      </c>
      <c r="BO1545" s="519">
        <v>0</v>
      </c>
      <c r="BP1545" s="519">
        <v>0</v>
      </c>
      <c r="BQ1545" s="519">
        <v>0</v>
      </c>
      <c r="BR1545" s="519">
        <v>0</v>
      </c>
      <c r="BS1545" s="519">
        <v>0</v>
      </c>
      <c r="BT1545" s="519">
        <v>0</v>
      </c>
      <c r="BU1545" s="519">
        <v>0</v>
      </c>
      <c r="BV1545" s="519">
        <v>0</v>
      </c>
      <c r="BW1545" s="519">
        <v>0</v>
      </c>
      <c r="BX1545" s="519">
        <v>0</v>
      </c>
      <c r="BY1545" s="519">
        <v>0</v>
      </c>
      <c r="BZ1545" s="519">
        <v>0</v>
      </c>
      <c r="CA1545" s="519">
        <v>0</v>
      </c>
      <c r="CB1545" s="519">
        <v>0</v>
      </c>
      <c r="CC1545" s="519">
        <v>0</v>
      </c>
      <c r="CD1545" s="519">
        <v>0</v>
      </c>
      <c r="CE1545" s="519">
        <v>0</v>
      </c>
      <c r="CF1545" s="519">
        <v>0</v>
      </c>
      <c r="CG1545" s="519">
        <v>0</v>
      </c>
      <c r="CH1545" s="519">
        <v>0</v>
      </c>
      <c r="CI1545" s="519">
        <v>0</v>
      </c>
      <c r="CJ1545" s="519">
        <v>0</v>
      </c>
      <c r="CK1545" s="519">
        <v>0</v>
      </c>
      <c r="CL1545" s="519">
        <v>0</v>
      </c>
      <c r="CM1545" s="519">
        <v>0</v>
      </c>
      <c r="CN1545" s="519">
        <v>0</v>
      </c>
      <c r="CO1545" s="519">
        <v>0</v>
      </c>
      <c r="CP1545" s="519">
        <v>0</v>
      </c>
      <c r="CQ1545" s="519">
        <v>0</v>
      </c>
      <c r="CR1545" s="519">
        <v>0</v>
      </c>
      <c r="CS1545" s="519">
        <v>0</v>
      </c>
      <c r="CT1545" s="519">
        <v>0</v>
      </c>
      <c r="CU1545" s="519">
        <v>0</v>
      </c>
      <c r="CV1545" s="519">
        <v>0</v>
      </c>
      <c r="CW1545" s="519">
        <v>0</v>
      </c>
      <c r="CX1545" s="519">
        <v>0</v>
      </c>
      <c r="CY1545" s="519">
        <v>0</v>
      </c>
      <c r="CZ1545" s="519">
        <v>0</v>
      </c>
      <c r="DA1545" s="519">
        <v>0</v>
      </c>
      <c r="DB1545" s="519">
        <v>0</v>
      </c>
      <c r="DC1545" s="519">
        <v>0</v>
      </c>
      <c r="DD1545" s="519">
        <v>0</v>
      </c>
      <c r="DE1545" s="519">
        <v>0</v>
      </c>
      <c r="DF1545" s="519">
        <v>0</v>
      </c>
      <c r="DG1545" s="519">
        <v>0</v>
      </c>
      <c r="DH1545" s="519">
        <v>0</v>
      </c>
      <c r="DI1545" s="519">
        <v>0</v>
      </c>
      <c r="DJ1545" s="519">
        <v>0</v>
      </c>
      <c r="DK1545" s="519">
        <v>0</v>
      </c>
      <c r="DL1545" s="519">
        <v>0</v>
      </c>
      <c r="DM1545" s="519">
        <v>0</v>
      </c>
      <c r="DN1545" s="519">
        <v>0</v>
      </c>
      <c r="DO1545" s="519">
        <v>0</v>
      </c>
      <c r="DP1545" s="519">
        <v>0</v>
      </c>
      <c r="DQ1545" s="519">
        <v>0</v>
      </c>
      <c r="DR1545" s="519">
        <v>0</v>
      </c>
      <c r="DS1545" s="519">
        <v>0</v>
      </c>
      <c r="DT1545" s="519">
        <v>0</v>
      </c>
      <c r="DU1545" s="519">
        <v>0</v>
      </c>
      <c r="DV1545" s="519">
        <v>0</v>
      </c>
      <c r="DW1545" s="519">
        <v>0</v>
      </c>
      <c r="DX1545" s="519">
        <v>0</v>
      </c>
    </row>
    <row r="1546" spans="2:128" hidden="1">
      <c r="B1546" s="519" t="s">
        <v>1061</v>
      </c>
      <c r="C1546" s="519"/>
      <c r="D1546" s="519"/>
      <c r="E1546" s="519"/>
      <c r="F1546" s="519">
        <v>1</v>
      </c>
      <c r="G1546" s="519"/>
      <c r="H1546" s="519">
        <v>21</v>
      </c>
      <c r="I1546" s="519">
        <v>9</v>
      </c>
      <c r="J1546" s="519" t="str">
        <f t="shared" si="72"/>
        <v>SDN15012109</v>
      </c>
      <c r="K1546" s="519">
        <v>512</v>
      </c>
      <c r="M1546" s="337"/>
      <c r="N1546" s="519" t="s">
        <v>1062</v>
      </c>
      <c r="O1546" s="519" t="s">
        <v>1059</v>
      </c>
      <c r="P1546" s="519">
        <v>36</v>
      </c>
      <c r="Q1546" s="183" t="str">
        <f t="shared" si="71"/>
        <v>SDN200136</v>
      </c>
      <c r="R1546" s="519">
        <v>10000</v>
      </c>
      <c r="S1546" s="519">
        <v>10000</v>
      </c>
      <c r="T1546" s="519">
        <v>10000</v>
      </c>
      <c r="U1546" s="519">
        <v>10000</v>
      </c>
      <c r="V1546" s="519">
        <v>10000</v>
      </c>
      <c r="W1546" s="519">
        <v>10000</v>
      </c>
      <c r="X1546" s="519">
        <v>10000</v>
      </c>
      <c r="Y1546" s="519">
        <v>10000</v>
      </c>
      <c r="Z1546" s="519">
        <v>10000</v>
      </c>
      <c r="AA1546" s="519">
        <v>10000</v>
      </c>
      <c r="AB1546" s="519">
        <v>10000</v>
      </c>
      <c r="AC1546" s="519">
        <v>10000</v>
      </c>
      <c r="AD1546" s="519">
        <v>10000</v>
      </c>
      <c r="AE1546" s="519">
        <v>10000</v>
      </c>
      <c r="AF1546" s="519">
        <v>10000</v>
      </c>
      <c r="AG1546" s="519">
        <v>10000</v>
      </c>
      <c r="AH1546" s="519">
        <v>10000</v>
      </c>
      <c r="AI1546" s="519">
        <v>10000</v>
      </c>
      <c r="AJ1546" s="519">
        <v>10000</v>
      </c>
      <c r="AK1546" s="519">
        <v>10000</v>
      </c>
      <c r="AL1546" s="519">
        <v>10000</v>
      </c>
      <c r="AM1546" s="519">
        <v>10000</v>
      </c>
      <c r="AN1546" s="519">
        <v>10000</v>
      </c>
      <c r="AO1546" s="519">
        <v>10000</v>
      </c>
      <c r="AP1546" s="519">
        <v>10000</v>
      </c>
      <c r="AQ1546" s="519">
        <v>10000</v>
      </c>
      <c r="AR1546" s="519">
        <v>10000</v>
      </c>
      <c r="AS1546" s="519">
        <v>10000</v>
      </c>
      <c r="AT1546" s="519">
        <v>10000</v>
      </c>
      <c r="AU1546" s="519">
        <v>10000</v>
      </c>
      <c r="AV1546" s="519">
        <v>10000</v>
      </c>
      <c r="AW1546" s="519">
        <v>10000</v>
      </c>
      <c r="AX1546" s="519">
        <v>10000</v>
      </c>
      <c r="AY1546" s="519">
        <v>10000</v>
      </c>
      <c r="AZ1546" s="519">
        <v>10000</v>
      </c>
      <c r="BA1546" s="519">
        <v>0</v>
      </c>
      <c r="BB1546" s="519">
        <v>0</v>
      </c>
      <c r="BC1546" s="519">
        <v>0</v>
      </c>
      <c r="BD1546" s="519">
        <v>0</v>
      </c>
      <c r="BE1546" s="519">
        <v>0</v>
      </c>
      <c r="BF1546" s="519">
        <v>0</v>
      </c>
      <c r="BG1546" s="519">
        <v>0</v>
      </c>
      <c r="BH1546" s="519">
        <v>0</v>
      </c>
      <c r="BI1546" s="519">
        <v>0</v>
      </c>
      <c r="BJ1546" s="519">
        <v>0</v>
      </c>
      <c r="BK1546" s="519">
        <v>0</v>
      </c>
      <c r="BL1546" s="519">
        <v>0</v>
      </c>
      <c r="BM1546" s="519">
        <v>0</v>
      </c>
      <c r="BN1546" s="519">
        <v>0</v>
      </c>
      <c r="BO1546" s="519">
        <v>0</v>
      </c>
      <c r="BP1546" s="519">
        <v>0</v>
      </c>
      <c r="BQ1546" s="519">
        <v>0</v>
      </c>
      <c r="BR1546" s="519">
        <v>0</v>
      </c>
      <c r="BS1546" s="519">
        <v>0</v>
      </c>
      <c r="BT1546" s="519">
        <v>0</v>
      </c>
      <c r="BU1546" s="519">
        <v>0</v>
      </c>
      <c r="BV1546" s="519">
        <v>0</v>
      </c>
      <c r="BW1546" s="519">
        <v>0</v>
      </c>
      <c r="BX1546" s="519">
        <v>0</v>
      </c>
      <c r="BY1546" s="519">
        <v>0</v>
      </c>
      <c r="BZ1546" s="519">
        <v>0</v>
      </c>
      <c r="CA1546" s="519">
        <v>0</v>
      </c>
      <c r="CB1546" s="519">
        <v>0</v>
      </c>
      <c r="CC1546" s="519">
        <v>0</v>
      </c>
      <c r="CD1546" s="519">
        <v>0</v>
      </c>
      <c r="CE1546" s="519">
        <v>0</v>
      </c>
      <c r="CF1546" s="519">
        <v>0</v>
      </c>
      <c r="CG1546" s="519">
        <v>0</v>
      </c>
      <c r="CH1546" s="519">
        <v>0</v>
      </c>
      <c r="CI1546" s="519">
        <v>0</v>
      </c>
      <c r="CJ1546" s="519">
        <v>0</v>
      </c>
      <c r="CK1546" s="519">
        <v>0</v>
      </c>
      <c r="CL1546" s="519">
        <v>0</v>
      </c>
      <c r="CM1546" s="519">
        <v>0</v>
      </c>
      <c r="CN1546" s="519">
        <v>0</v>
      </c>
      <c r="CO1546" s="519">
        <v>0</v>
      </c>
      <c r="CP1546" s="519">
        <v>0</v>
      </c>
      <c r="CQ1546" s="519">
        <v>0</v>
      </c>
      <c r="CR1546" s="519">
        <v>0</v>
      </c>
      <c r="CS1546" s="519">
        <v>0</v>
      </c>
      <c r="CT1546" s="519">
        <v>0</v>
      </c>
      <c r="CU1546" s="519">
        <v>0</v>
      </c>
      <c r="CV1546" s="519">
        <v>0</v>
      </c>
      <c r="CW1546" s="519">
        <v>0</v>
      </c>
      <c r="CX1546" s="519">
        <v>0</v>
      </c>
      <c r="CY1546" s="519">
        <v>0</v>
      </c>
      <c r="CZ1546" s="519">
        <v>0</v>
      </c>
      <c r="DA1546" s="519">
        <v>0</v>
      </c>
      <c r="DB1546" s="519">
        <v>0</v>
      </c>
      <c r="DC1546" s="519">
        <v>0</v>
      </c>
      <c r="DD1546" s="519">
        <v>0</v>
      </c>
      <c r="DE1546" s="519">
        <v>0</v>
      </c>
      <c r="DF1546" s="519">
        <v>0</v>
      </c>
      <c r="DG1546" s="519">
        <v>0</v>
      </c>
      <c r="DH1546" s="519">
        <v>0</v>
      </c>
      <c r="DI1546" s="519">
        <v>0</v>
      </c>
      <c r="DJ1546" s="519">
        <v>0</v>
      </c>
      <c r="DK1546" s="519">
        <v>0</v>
      </c>
      <c r="DL1546" s="519">
        <v>0</v>
      </c>
      <c r="DM1546" s="519">
        <v>0</v>
      </c>
      <c r="DN1546" s="519">
        <v>0</v>
      </c>
      <c r="DO1546" s="519">
        <v>0</v>
      </c>
      <c r="DP1546" s="519">
        <v>0</v>
      </c>
      <c r="DQ1546" s="519">
        <v>0</v>
      </c>
      <c r="DR1546" s="519">
        <v>0</v>
      </c>
      <c r="DS1546" s="519">
        <v>0</v>
      </c>
      <c r="DT1546" s="519">
        <v>0</v>
      </c>
      <c r="DU1546" s="519">
        <v>0</v>
      </c>
      <c r="DV1546" s="519">
        <v>0</v>
      </c>
      <c r="DW1546" s="519">
        <v>0</v>
      </c>
      <c r="DX1546" s="519">
        <v>0</v>
      </c>
    </row>
    <row r="1547" spans="2:128" hidden="1">
      <c r="B1547" s="519" t="s">
        <v>1061</v>
      </c>
      <c r="C1547" s="519"/>
      <c r="D1547" s="519"/>
      <c r="E1547" s="519"/>
      <c r="F1547" s="519">
        <v>1</v>
      </c>
      <c r="G1547" s="519"/>
      <c r="H1547" s="519">
        <v>21</v>
      </c>
      <c r="I1547" s="519">
        <v>10</v>
      </c>
      <c r="J1547" s="519" t="str">
        <f t="shared" si="72"/>
        <v>SDN15012110</v>
      </c>
      <c r="K1547" s="519">
        <v>512</v>
      </c>
      <c r="M1547" s="337"/>
      <c r="N1547" s="519" t="s">
        <v>1062</v>
      </c>
      <c r="O1547" s="519" t="s">
        <v>1059</v>
      </c>
      <c r="P1547" s="519">
        <v>37</v>
      </c>
      <c r="Q1547" s="183" t="str">
        <f t="shared" si="71"/>
        <v>SDN200137</v>
      </c>
      <c r="R1547" s="519">
        <v>10000</v>
      </c>
      <c r="S1547" s="519">
        <v>10000</v>
      </c>
      <c r="T1547" s="519">
        <v>10000</v>
      </c>
      <c r="U1547" s="519">
        <v>10000</v>
      </c>
      <c r="V1547" s="519">
        <v>10000</v>
      </c>
      <c r="W1547" s="519">
        <v>10000</v>
      </c>
      <c r="X1547" s="519">
        <v>10000</v>
      </c>
      <c r="Y1547" s="519">
        <v>10000</v>
      </c>
      <c r="Z1547" s="519">
        <v>10000</v>
      </c>
      <c r="AA1547" s="519">
        <v>10000</v>
      </c>
      <c r="AB1547" s="519">
        <v>10000</v>
      </c>
      <c r="AC1547" s="519">
        <v>10000</v>
      </c>
      <c r="AD1547" s="519">
        <v>10000</v>
      </c>
      <c r="AE1547" s="519">
        <v>10000</v>
      </c>
      <c r="AF1547" s="519">
        <v>10000</v>
      </c>
      <c r="AG1547" s="519">
        <v>10000</v>
      </c>
      <c r="AH1547" s="519">
        <v>10000</v>
      </c>
      <c r="AI1547" s="519">
        <v>10000</v>
      </c>
      <c r="AJ1547" s="519">
        <v>10000</v>
      </c>
      <c r="AK1547" s="519">
        <v>10000</v>
      </c>
      <c r="AL1547" s="519">
        <v>10000</v>
      </c>
      <c r="AM1547" s="519">
        <v>10000</v>
      </c>
      <c r="AN1547" s="519">
        <v>10000</v>
      </c>
      <c r="AO1547" s="519">
        <v>10000</v>
      </c>
      <c r="AP1547" s="519">
        <v>10000</v>
      </c>
      <c r="AQ1547" s="519">
        <v>10000</v>
      </c>
      <c r="AR1547" s="519">
        <v>10000</v>
      </c>
      <c r="AS1547" s="519">
        <v>10000</v>
      </c>
      <c r="AT1547" s="519">
        <v>10000</v>
      </c>
      <c r="AU1547" s="519">
        <v>10000</v>
      </c>
      <c r="AV1547" s="519">
        <v>10000</v>
      </c>
      <c r="AW1547" s="519">
        <v>10000</v>
      </c>
      <c r="AX1547" s="519">
        <v>10000</v>
      </c>
      <c r="AY1547" s="519">
        <v>10000</v>
      </c>
      <c r="AZ1547" s="519">
        <v>10000</v>
      </c>
      <c r="BA1547" s="519">
        <v>0</v>
      </c>
      <c r="BB1547" s="519">
        <v>0</v>
      </c>
      <c r="BC1547" s="519">
        <v>0</v>
      </c>
      <c r="BD1547" s="519">
        <v>0</v>
      </c>
      <c r="BE1547" s="519">
        <v>0</v>
      </c>
      <c r="BF1547" s="519">
        <v>0</v>
      </c>
      <c r="BG1547" s="519">
        <v>0</v>
      </c>
      <c r="BH1547" s="519">
        <v>0</v>
      </c>
      <c r="BI1547" s="519">
        <v>0</v>
      </c>
      <c r="BJ1547" s="519">
        <v>0</v>
      </c>
      <c r="BK1547" s="519">
        <v>0</v>
      </c>
      <c r="BL1547" s="519">
        <v>0</v>
      </c>
      <c r="BM1547" s="519">
        <v>0</v>
      </c>
      <c r="BN1547" s="519">
        <v>0</v>
      </c>
      <c r="BO1547" s="519">
        <v>0</v>
      </c>
      <c r="BP1547" s="519">
        <v>0</v>
      </c>
      <c r="BQ1547" s="519">
        <v>0</v>
      </c>
      <c r="BR1547" s="519">
        <v>0</v>
      </c>
      <c r="BS1547" s="519">
        <v>0</v>
      </c>
      <c r="BT1547" s="519">
        <v>0</v>
      </c>
      <c r="BU1547" s="519">
        <v>0</v>
      </c>
      <c r="BV1547" s="519">
        <v>0</v>
      </c>
      <c r="BW1547" s="519">
        <v>0</v>
      </c>
      <c r="BX1547" s="519">
        <v>0</v>
      </c>
      <c r="BY1547" s="519">
        <v>0</v>
      </c>
      <c r="BZ1547" s="519">
        <v>0</v>
      </c>
      <c r="CA1547" s="519">
        <v>0</v>
      </c>
      <c r="CB1547" s="519">
        <v>0</v>
      </c>
      <c r="CC1547" s="519">
        <v>0</v>
      </c>
      <c r="CD1547" s="519">
        <v>0</v>
      </c>
      <c r="CE1547" s="519">
        <v>0</v>
      </c>
      <c r="CF1547" s="519">
        <v>0</v>
      </c>
      <c r="CG1547" s="519">
        <v>0</v>
      </c>
      <c r="CH1547" s="519">
        <v>0</v>
      </c>
      <c r="CI1547" s="519">
        <v>0</v>
      </c>
      <c r="CJ1547" s="519">
        <v>0</v>
      </c>
      <c r="CK1547" s="519">
        <v>0</v>
      </c>
      <c r="CL1547" s="519">
        <v>0</v>
      </c>
      <c r="CM1547" s="519">
        <v>0</v>
      </c>
      <c r="CN1547" s="519">
        <v>0</v>
      </c>
      <c r="CO1547" s="519">
        <v>0</v>
      </c>
      <c r="CP1547" s="519">
        <v>0</v>
      </c>
      <c r="CQ1547" s="519">
        <v>0</v>
      </c>
      <c r="CR1547" s="519">
        <v>0</v>
      </c>
      <c r="CS1547" s="519">
        <v>0</v>
      </c>
      <c r="CT1547" s="519">
        <v>0</v>
      </c>
      <c r="CU1547" s="519">
        <v>0</v>
      </c>
      <c r="CV1547" s="519">
        <v>0</v>
      </c>
      <c r="CW1547" s="519">
        <v>0</v>
      </c>
      <c r="CX1547" s="519">
        <v>0</v>
      </c>
      <c r="CY1547" s="519">
        <v>0</v>
      </c>
      <c r="CZ1547" s="519">
        <v>0</v>
      </c>
      <c r="DA1547" s="519">
        <v>0</v>
      </c>
      <c r="DB1547" s="519">
        <v>0</v>
      </c>
      <c r="DC1547" s="519">
        <v>0</v>
      </c>
      <c r="DD1547" s="519">
        <v>0</v>
      </c>
      <c r="DE1547" s="519">
        <v>0</v>
      </c>
      <c r="DF1547" s="519">
        <v>0</v>
      </c>
      <c r="DG1547" s="519">
        <v>0</v>
      </c>
      <c r="DH1547" s="519">
        <v>0</v>
      </c>
      <c r="DI1547" s="519">
        <v>0</v>
      </c>
      <c r="DJ1547" s="519">
        <v>0</v>
      </c>
      <c r="DK1547" s="519">
        <v>0</v>
      </c>
      <c r="DL1547" s="519">
        <v>0</v>
      </c>
      <c r="DM1547" s="519">
        <v>0</v>
      </c>
      <c r="DN1547" s="519">
        <v>0</v>
      </c>
      <c r="DO1547" s="519">
        <v>0</v>
      </c>
      <c r="DP1547" s="519">
        <v>0</v>
      </c>
      <c r="DQ1547" s="519">
        <v>0</v>
      </c>
      <c r="DR1547" s="519">
        <v>0</v>
      </c>
      <c r="DS1547" s="519">
        <v>0</v>
      </c>
      <c r="DT1547" s="519">
        <v>0</v>
      </c>
      <c r="DU1547" s="519">
        <v>0</v>
      </c>
      <c r="DV1547" s="519">
        <v>0</v>
      </c>
      <c r="DW1547" s="519">
        <v>0</v>
      </c>
      <c r="DX1547" s="519">
        <v>0</v>
      </c>
    </row>
    <row r="1548" spans="2:128" hidden="1">
      <c r="B1548" s="519" t="s">
        <v>1061</v>
      </c>
      <c r="C1548" s="519"/>
      <c r="D1548" s="519"/>
      <c r="E1548" s="519"/>
      <c r="F1548" s="519">
        <v>1</v>
      </c>
      <c r="G1548" s="519"/>
      <c r="H1548" s="519">
        <v>21</v>
      </c>
      <c r="I1548" s="519">
        <v>11</v>
      </c>
      <c r="J1548" s="519" t="str">
        <f t="shared" si="72"/>
        <v>SDN15012111</v>
      </c>
      <c r="K1548" s="519">
        <v>512</v>
      </c>
      <c r="M1548" s="337"/>
      <c r="N1548" s="519" t="s">
        <v>1062</v>
      </c>
      <c r="O1548" s="519" t="s">
        <v>1059</v>
      </c>
      <c r="P1548" s="519">
        <v>38</v>
      </c>
      <c r="Q1548" s="183" t="str">
        <f t="shared" si="71"/>
        <v>SDN200138</v>
      </c>
      <c r="R1548" s="519">
        <v>10000</v>
      </c>
      <c r="S1548" s="519">
        <v>10000</v>
      </c>
      <c r="T1548" s="519">
        <v>10000</v>
      </c>
      <c r="U1548" s="519">
        <v>10000</v>
      </c>
      <c r="V1548" s="519">
        <v>10000</v>
      </c>
      <c r="W1548" s="519">
        <v>10000</v>
      </c>
      <c r="X1548" s="519">
        <v>10000</v>
      </c>
      <c r="Y1548" s="519">
        <v>10000</v>
      </c>
      <c r="Z1548" s="519">
        <v>10000</v>
      </c>
      <c r="AA1548" s="519">
        <v>10000</v>
      </c>
      <c r="AB1548" s="519">
        <v>10000</v>
      </c>
      <c r="AC1548" s="519">
        <v>10000</v>
      </c>
      <c r="AD1548" s="519">
        <v>10000</v>
      </c>
      <c r="AE1548" s="519">
        <v>10000</v>
      </c>
      <c r="AF1548" s="519">
        <v>10000</v>
      </c>
      <c r="AG1548" s="519">
        <v>10000</v>
      </c>
      <c r="AH1548" s="519">
        <v>10000</v>
      </c>
      <c r="AI1548" s="519">
        <v>10000</v>
      </c>
      <c r="AJ1548" s="519">
        <v>10000</v>
      </c>
      <c r="AK1548" s="519">
        <v>10000</v>
      </c>
      <c r="AL1548" s="519">
        <v>10000</v>
      </c>
      <c r="AM1548" s="519">
        <v>10000</v>
      </c>
      <c r="AN1548" s="519">
        <v>10000</v>
      </c>
      <c r="AO1548" s="519">
        <v>10000</v>
      </c>
      <c r="AP1548" s="519">
        <v>10000</v>
      </c>
      <c r="AQ1548" s="519">
        <v>10000</v>
      </c>
      <c r="AR1548" s="519">
        <v>10000</v>
      </c>
      <c r="AS1548" s="519">
        <v>10000</v>
      </c>
      <c r="AT1548" s="519">
        <v>10000</v>
      </c>
      <c r="AU1548" s="519">
        <v>10000</v>
      </c>
      <c r="AV1548" s="519">
        <v>10000</v>
      </c>
      <c r="AW1548" s="519">
        <v>10000</v>
      </c>
      <c r="AX1548" s="519">
        <v>10000</v>
      </c>
      <c r="AY1548" s="519">
        <v>10000</v>
      </c>
      <c r="AZ1548" s="519">
        <v>10000</v>
      </c>
      <c r="BA1548" s="519">
        <v>0</v>
      </c>
      <c r="BB1548" s="519">
        <v>0</v>
      </c>
      <c r="BC1548" s="519">
        <v>0</v>
      </c>
      <c r="BD1548" s="519">
        <v>0</v>
      </c>
      <c r="BE1548" s="519">
        <v>0</v>
      </c>
      <c r="BF1548" s="519">
        <v>0</v>
      </c>
      <c r="BG1548" s="519">
        <v>0</v>
      </c>
      <c r="BH1548" s="519">
        <v>0</v>
      </c>
      <c r="BI1548" s="519">
        <v>0</v>
      </c>
      <c r="BJ1548" s="519">
        <v>0</v>
      </c>
      <c r="BK1548" s="519">
        <v>0</v>
      </c>
      <c r="BL1548" s="519">
        <v>0</v>
      </c>
      <c r="BM1548" s="519">
        <v>0</v>
      </c>
      <c r="BN1548" s="519">
        <v>0</v>
      </c>
      <c r="BO1548" s="519">
        <v>0</v>
      </c>
      <c r="BP1548" s="519">
        <v>0</v>
      </c>
      <c r="BQ1548" s="519">
        <v>0</v>
      </c>
      <c r="BR1548" s="519">
        <v>0</v>
      </c>
      <c r="BS1548" s="519">
        <v>0</v>
      </c>
      <c r="BT1548" s="519">
        <v>0</v>
      </c>
      <c r="BU1548" s="519">
        <v>0</v>
      </c>
      <c r="BV1548" s="519">
        <v>0</v>
      </c>
      <c r="BW1548" s="519">
        <v>0</v>
      </c>
      <c r="BX1548" s="519">
        <v>0</v>
      </c>
      <c r="BY1548" s="519">
        <v>0</v>
      </c>
      <c r="BZ1548" s="519">
        <v>0</v>
      </c>
      <c r="CA1548" s="519">
        <v>0</v>
      </c>
      <c r="CB1548" s="519">
        <v>0</v>
      </c>
      <c r="CC1548" s="519">
        <v>0</v>
      </c>
      <c r="CD1548" s="519">
        <v>0</v>
      </c>
      <c r="CE1548" s="519">
        <v>0</v>
      </c>
      <c r="CF1548" s="519">
        <v>0</v>
      </c>
      <c r="CG1548" s="519">
        <v>0</v>
      </c>
      <c r="CH1548" s="519">
        <v>0</v>
      </c>
      <c r="CI1548" s="519">
        <v>0</v>
      </c>
      <c r="CJ1548" s="519">
        <v>0</v>
      </c>
      <c r="CK1548" s="519">
        <v>0</v>
      </c>
      <c r="CL1548" s="519">
        <v>0</v>
      </c>
      <c r="CM1548" s="519">
        <v>0</v>
      </c>
      <c r="CN1548" s="519">
        <v>0</v>
      </c>
      <c r="CO1548" s="519">
        <v>0</v>
      </c>
      <c r="CP1548" s="519">
        <v>0</v>
      </c>
      <c r="CQ1548" s="519">
        <v>0</v>
      </c>
      <c r="CR1548" s="519">
        <v>0</v>
      </c>
      <c r="CS1548" s="519">
        <v>0</v>
      </c>
      <c r="CT1548" s="519">
        <v>0</v>
      </c>
      <c r="CU1548" s="519">
        <v>0</v>
      </c>
      <c r="CV1548" s="519">
        <v>0</v>
      </c>
      <c r="CW1548" s="519">
        <v>0</v>
      </c>
      <c r="CX1548" s="519">
        <v>0</v>
      </c>
      <c r="CY1548" s="519">
        <v>0</v>
      </c>
      <c r="CZ1548" s="519">
        <v>0</v>
      </c>
      <c r="DA1548" s="519">
        <v>0</v>
      </c>
      <c r="DB1548" s="519">
        <v>0</v>
      </c>
      <c r="DC1548" s="519">
        <v>0</v>
      </c>
      <c r="DD1548" s="519">
        <v>0</v>
      </c>
      <c r="DE1548" s="519">
        <v>0</v>
      </c>
      <c r="DF1548" s="519">
        <v>0</v>
      </c>
      <c r="DG1548" s="519">
        <v>0</v>
      </c>
      <c r="DH1548" s="519">
        <v>0</v>
      </c>
      <c r="DI1548" s="519">
        <v>0</v>
      </c>
      <c r="DJ1548" s="519">
        <v>0</v>
      </c>
      <c r="DK1548" s="519">
        <v>0</v>
      </c>
      <c r="DL1548" s="519">
        <v>0</v>
      </c>
      <c r="DM1548" s="519">
        <v>0</v>
      </c>
      <c r="DN1548" s="519">
        <v>0</v>
      </c>
      <c r="DO1548" s="519">
        <v>0</v>
      </c>
      <c r="DP1548" s="519">
        <v>0</v>
      </c>
      <c r="DQ1548" s="519">
        <v>0</v>
      </c>
      <c r="DR1548" s="519">
        <v>0</v>
      </c>
      <c r="DS1548" s="519">
        <v>0</v>
      </c>
      <c r="DT1548" s="519">
        <v>0</v>
      </c>
      <c r="DU1548" s="519">
        <v>0</v>
      </c>
      <c r="DV1548" s="519">
        <v>0</v>
      </c>
      <c r="DW1548" s="519">
        <v>0</v>
      </c>
      <c r="DX1548" s="519">
        <v>0</v>
      </c>
    </row>
    <row r="1549" spans="2:128" hidden="1">
      <c r="B1549" s="519" t="s">
        <v>1061</v>
      </c>
      <c r="C1549" s="519"/>
      <c r="D1549" s="519"/>
      <c r="E1549" s="519"/>
      <c r="F1549" s="519">
        <v>1</v>
      </c>
      <c r="G1549" s="519"/>
      <c r="H1549" s="519">
        <v>21</v>
      </c>
      <c r="I1549" s="519">
        <v>12</v>
      </c>
      <c r="J1549" s="519" t="str">
        <f t="shared" si="72"/>
        <v>SDN15012112</v>
      </c>
      <c r="K1549" s="519">
        <v>512</v>
      </c>
      <c r="M1549" s="337"/>
      <c r="N1549" s="519" t="s">
        <v>1062</v>
      </c>
      <c r="O1549" s="519" t="s">
        <v>1059</v>
      </c>
      <c r="P1549" s="519">
        <v>39</v>
      </c>
      <c r="Q1549" s="183" t="str">
        <f t="shared" si="71"/>
        <v>SDN200139</v>
      </c>
      <c r="R1549" s="519">
        <v>10000</v>
      </c>
      <c r="S1549" s="519">
        <v>10000</v>
      </c>
      <c r="T1549" s="519">
        <v>10000</v>
      </c>
      <c r="U1549" s="519">
        <v>10000</v>
      </c>
      <c r="V1549" s="519">
        <v>10000</v>
      </c>
      <c r="W1549" s="519">
        <v>10000</v>
      </c>
      <c r="X1549" s="519">
        <v>10000</v>
      </c>
      <c r="Y1549" s="519">
        <v>10000</v>
      </c>
      <c r="Z1549" s="519">
        <v>10000</v>
      </c>
      <c r="AA1549" s="519">
        <v>10000</v>
      </c>
      <c r="AB1549" s="519">
        <v>10000</v>
      </c>
      <c r="AC1549" s="519">
        <v>10000</v>
      </c>
      <c r="AD1549" s="519">
        <v>10000</v>
      </c>
      <c r="AE1549" s="519">
        <v>10000</v>
      </c>
      <c r="AF1549" s="519">
        <v>10000</v>
      </c>
      <c r="AG1549" s="519">
        <v>10000</v>
      </c>
      <c r="AH1549" s="519">
        <v>10000</v>
      </c>
      <c r="AI1549" s="519">
        <v>10000</v>
      </c>
      <c r="AJ1549" s="519">
        <v>10000</v>
      </c>
      <c r="AK1549" s="519">
        <v>10000</v>
      </c>
      <c r="AL1549" s="519">
        <v>10000</v>
      </c>
      <c r="AM1549" s="519">
        <v>10000</v>
      </c>
      <c r="AN1549" s="519">
        <v>10000</v>
      </c>
      <c r="AO1549" s="519">
        <v>10000</v>
      </c>
      <c r="AP1549" s="519">
        <v>10000</v>
      </c>
      <c r="AQ1549" s="519">
        <v>10000</v>
      </c>
      <c r="AR1549" s="519">
        <v>10000</v>
      </c>
      <c r="AS1549" s="519">
        <v>10000</v>
      </c>
      <c r="AT1549" s="519">
        <v>10000</v>
      </c>
      <c r="AU1549" s="519">
        <v>10000</v>
      </c>
      <c r="AV1549" s="519">
        <v>10000</v>
      </c>
      <c r="AW1549" s="519">
        <v>10000</v>
      </c>
      <c r="AX1549" s="519">
        <v>10000</v>
      </c>
      <c r="AY1549" s="519">
        <v>10000</v>
      </c>
      <c r="AZ1549" s="519">
        <v>10000</v>
      </c>
      <c r="BA1549" s="519">
        <v>0</v>
      </c>
      <c r="BB1549" s="519">
        <v>0</v>
      </c>
      <c r="BC1549" s="519">
        <v>0</v>
      </c>
      <c r="BD1549" s="519">
        <v>0</v>
      </c>
      <c r="BE1549" s="519">
        <v>0</v>
      </c>
      <c r="BF1549" s="519">
        <v>0</v>
      </c>
      <c r="BG1549" s="519">
        <v>0</v>
      </c>
      <c r="BH1549" s="519">
        <v>0</v>
      </c>
      <c r="BI1549" s="519">
        <v>0</v>
      </c>
      <c r="BJ1549" s="519">
        <v>0</v>
      </c>
      <c r="BK1549" s="519">
        <v>0</v>
      </c>
      <c r="BL1549" s="519">
        <v>0</v>
      </c>
      <c r="BM1549" s="519">
        <v>0</v>
      </c>
      <c r="BN1549" s="519">
        <v>0</v>
      </c>
      <c r="BO1549" s="519">
        <v>0</v>
      </c>
      <c r="BP1549" s="519">
        <v>0</v>
      </c>
      <c r="BQ1549" s="519">
        <v>0</v>
      </c>
      <c r="BR1549" s="519">
        <v>0</v>
      </c>
      <c r="BS1549" s="519">
        <v>0</v>
      </c>
      <c r="BT1549" s="519">
        <v>0</v>
      </c>
      <c r="BU1549" s="519">
        <v>0</v>
      </c>
      <c r="BV1549" s="519">
        <v>0</v>
      </c>
      <c r="BW1549" s="519">
        <v>0</v>
      </c>
      <c r="BX1549" s="519">
        <v>0</v>
      </c>
      <c r="BY1549" s="519">
        <v>0</v>
      </c>
      <c r="BZ1549" s="519">
        <v>0</v>
      </c>
      <c r="CA1549" s="519">
        <v>0</v>
      </c>
      <c r="CB1549" s="519">
        <v>0</v>
      </c>
      <c r="CC1549" s="519">
        <v>0</v>
      </c>
      <c r="CD1549" s="519">
        <v>0</v>
      </c>
      <c r="CE1549" s="519">
        <v>0</v>
      </c>
      <c r="CF1549" s="519">
        <v>0</v>
      </c>
      <c r="CG1549" s="519">
        <v>0</v>
      </c>
      <c r="CH1549" s="519">
        <v>0</v>
      </c>
      <c r="CI1549" s="519">
        <v>0</v>
      </c>
      <c r="CJ1549" s="519">
        <v>0</v>
      </c>
      <c r="CK1549" s="519">
        <v>0</v>
      </c>
      <c r="CL1549" s="519">
        <v>0</v>
      </c>
      <c r="CM1549" s="519">
        <v>0</v>
      </c>
      <c r="CN1549" s="519">
        <v>0</v>
      </c>
      <c r="CO1549" s="519">
        <v>0</v>
      </c>
      <c r="CP1549" s="519">
        <v>0</v>
      </c>
      <c r="CQ1549" s="519">
        <v>0</v>
      </c>
      <c r="CR1549" s="519">
        <v>0</v>
      </c>
      <c r="CS1549" s="519">
        <v>0</v>
      </c>
      <c r="CT1549" s="519">
        <v>0</v>
      </c>
      <c r="CU1549" s="519">
        <v>0</v>
      </c>
      <c r="CV1549" s="519">
        <v>0</v>
      </c>
      <c r="CW1549" s="519">
        <v>0</v>
      </c>
      <c r="CX1549" s="519">
        <v>0</v>
      </c>
      <c r="CY1549" s="519">
        <v>0</v>
      </c>
      <c r="CZ1549" s="519">
        <v>0</v>
      </c>
      <c r="DA1549" s="519">
        <v>0</v>
      </c>
      <c r="DB1549" s="519">
        <v>0</v>
      </c>
      <c r="DC1549" s="519">
        <v>0</v>
      </c>
      <c r="DD1549" s="519">
        <v>0</v>
      </c>
      <c r="DE1549" s="519">
        <v>0</v>
      </c>
      <c r="DF1549" s="519">
        <v>0</v>
      </c>
      <c r="DG1549" s="519">
        <v>0</v>
      </c>
      <c r="DH1549" s="519">
        <v>0</v>
      </c>
      <c r="DI1549" s="519">
        <v>0</v>
      </c>
      <c r="DJ1549" s="519">
        <v>0</v>
      </c>
      <c r="DK1549" s="519">
        <v>0</v>
      </c>
      <c r="DL1549" s="519">
        <v>0</v>
      </c>
      <c r="DM1549" s="519">
        <v>0</v>
      </c>
      <c r="DN1549" s="519">
        <v>0</v>
      </c>
      <c r="DO1549" s="519">
        <v>0</v>
      </c>
      <c r="DP1549" s="519">
        <v>0</v>
      </c>
      <c r="DQ1549" s="519">
        <v>0</v>
      </c>
      <c r="DR1549" s="519">
        <v>0</v>
      </c>
      <c r="DS1549" s="519">
        <v>0</v>
      </c>
      <c r="DT1549" s="519">
        <v>0</v>
      </c>
      <c r="DU1549" s="519">
        <v>0</v>
      </c>
      <c r="DV1549" s="519">
        <v>0</v>
      </c>
      <c r="DW1549" s="519">
        <v>0</v>
      </c>
      <c r="DX1549" s="519">
        <v>0</v>
      </c>
    </row>
    <row r="1550" spans="2:128" hidden="1">
      <c r="B1550" s="519" t="s">
        <v>1061</v>
      </c>
      <c r="C1550" s="519"/>
      <c r="D1550" s="519"/>
      <c r="E1550" s="519"/>
      <c r="F1550" s="519">
        <v>1</v>
      </c>
      <c r="G1550" s="519"/>
      <c r="H1550" s="519">
        <v>21</v>
      </c>
      <c r="I1550" s="519">
        <v>13</v>
      </c>
      <c r="J1550" s="519" t="str">
        <f t="shared" si="72"/>
        <v>SDN15012113</v>
      </c>
      <c r="K1550" s="519">
        <v>512</v>
      </c>
      <c r="M1550" s="337"/>
      <c r="N1550" s="519" t="s">
        <v>1062</v>
      </c>
      <c r="O1550" s="519" t="s">
        <v>1059</v>
      </c>
      <c r="P1550" s="519">
        <v>40</v>
      </c>
      <c r="Q1550" s="183" t="str">
        <f t="shared" si="71"/>
        <v>SDN200140</v>
      </c>
      <c r="R1550" s="519">
        <v>10000</v>
      </c>
      <c r="S1550" s="519">
        <v>10000</v>
      </c>
      <c r="T1550" s="519">
        <v>10000</v>
      </c>
      <c r="U1550" s="519">
        <v>10000</v>
      </c>
      <c r="V1550" s="519">
        <v>10000</v>
      </c>
      <c r="W1550" s="519">
        <v>10000</v>
      </c>
      <c r="X1550" s="519">
        <v>10000</v>
      </c>
      <c r="Y1550" s="519">
        <v>10000</v>
      </c>
      <c r="Z1550" s="519">
        <v>10000</v>
      </c>
      <c r="AA1550" s="519">
        <v>10000</v>
      </c>
      <c r="AB1550" s="519">
        <v>10000</v>
      </c>
      <c r="AC1550" s="519">
        <v>10000</v>
      </c>
      <c r="AD1550" s="519">
        <v>10000</v>
      </c>
      <c r="AE1550" s="519">
        <v>10000</v>
      </c>
      <c r="AF1550" s="519">
        <v>10000</v>
      </c>
      <c r="AG1550" s="519">
        <v>10000</v>
      </c>
      <c r="AH1550" s="519">
        <v>10000</v>
      </c>
      <c r="AI1550" s="519">
        <v>10000</v>
      </c>
      <c r="AJ1550" s="519">
        <v>10000</v>
      </c>
      <c r="AK1550" s="519">
        <v>10112.4</v>
      </c>
      <c r="AL1550" s="519">
        <v>10112.4</v>
      </c>
      <c r="AM1550" s="519">
        <v>10112.4</v>
      </c>
      <c r="AN1550" s="519">
        <v>10112.4</v>
      </c>
      <c r="AO1550" s="519">
        <v>10112.4</v>
      </c>
      <c r="AP1550" s="519">
        <v>10112.4</v>
      </c>
      <c r="AQ1550" s="519">
        <v>10112.4</v>
      </c>
      <c r="AR1550" s="519">
        <v>10112.4</v>
      </c>
      <c r="AS1550" s="519">
        <v>10112.4</v>
      </c>
      <c r="AT1550" s="519">
        <v>10112.4</v>
      </c>
      <c r="AU1550" s="519">
        <v>10112.4</v>
      </c>
      <c r="AV1550" s="519">
        <v>10112.4</v>
      </c>
      <c r="AW1550" s="519">
        <v>10112.4</v>
      </c>
      <c r="AX1550" s="519">
        <v>10112.4</v>
      </c>
      <c r="AY1550" s="519">
        <v>10112.4</v>
      </c>
      <c r="AZ1550" s="519">
        <v>10112.4</v>
      </c>
      <c r="BA1550" s="519">
        <v>0</v>
      </c>
      <c r="BB1550" s="519">
        <v>0</v>
      </c>
      <c r="BC1550" s="519">
        <v>0</v>
      </c>
      <c r="BD1550" s="519">
        <v>0</v>
      </c>
      <c r="BE1550" s="519">
        <v>0</v>
      </c>
      <c r="BF1550" s="519">
        <v>0</v>
      </c>
      <c r="BG1550" s="519">
        <v>0</v>
      </c>
      <c r="BH1550" s="519">
        <v>0</v>
      </c>
      <c r="BI1550" s="519">
        <v>0</v>
      </c>
      <c r="BJ1550" s="519">
        <v>0</v>
      </c>
      <c r="BK1550" s="519">
        <v>0</v>
      </c>
      <c r="BL1550" s="519">
        <v>0</v>
      </c>
      <c r="BM1550" s="519">
        <v>0</v>
      </c>
      <c r="BN1550" s="519">
        <v>0</v>
      </c>
      <c r="BO1550" s="519">
        <v>0</v>
      </c>
      <c r="BP1550" s="519">
        <v>0</v>
      </c>
      <c r="BQ1550" s="519">
        <v>0</v>
      </c>
      <c r="BR1550" s="519">
        <v>0</v>
      </c>
      <c r="BS1550" s="519">
        <v>0</v>
      </c>
      <c r="BT1550" s="519">
        <v>0</v>
      </c>
      <c r="BU1550" s="519">
        <v>0</v>
      </c>
      <c r="BV1550" s="519">
        <v>0</v>
      </c>
      <c r="BW1550" s="519">
        <v>0</v>
      </c>
      <c r="BX1550" s="519">
        <v>0</v>
      </c>
      <c r="BY1550" s="519">
        <v>0</v>
      </c>
      <c r="BZ1550" s="519">
        <v>0</v>
      </c>
      <c r="CA1550" s="519">
        <v>0</v>
      </c>
      <c r="CB1550" s="519">
        <v>0</v>
      </c>
      <c r="CC1550" s="519">
        <v>0</v>
      </c>
      <c r="CD1550" s="519">
        <v>0</v>
      </c>
      <c r="CE1550" s="519">
        <v>0</v>
      </c>
      <c r="CF1550" s="519">
        <v>0</v>
      </c>
      <c r="CG1550" s="519">
        <v>0</v>
      </c>
      <c r="CH1550" s="519">
        <v>0</v>
      </c>
      <c r="CI1550" s="519">
        <v>0</v>
      </c>
      <c r="CJ1550" s="519">
        <v>0</v>
      </c>
      <c r="CK1550" s="519">
        <v>0</v>
      </c>
      <c r="CL1550" s="519">
        <v>0</v>
      </c>
      <c r="CM1550" s="519">
        <v>0</v>
      </c>
      <c r="CN1550" s="519">
        <v>0</v>
      </c>
      <c r="CO1550" s="519">
        <v>0</v>
      </c>
      <c r="CP1550" s="519">
        <v>0</v>
      </c>
      <c r="CQ1550" s="519">
        <v>0</v>
      </c>
      <c r="CR1550" s="519">
        <v>0</v>
      </c>
      <c r="CS1550" s="519">
        <v>0</v>
      </c>
      <c r="CT1550" s="519">
        <v>0</v>
      </c>
      <c r="CU1550" s="519">
        <v>0</v>
      </c>
      <c r="CV1550" s="519">
        <v>0</v>
      </c>
      <c r="CW1550" s="519">
        <v>0</v>
      </c>
      <c r="CX1550" s="519">
        <v>0</v>
      </c>
      <c r="CY1550" s="519">
        <v>0</v>
      </c>
      <c r="CZ1550" s="519">
        <v>0</v>
      </c>
      <c r="DA1550" s="519">
        <v>0</v>
      </c>
      <c r="DB1550" s="519">
        <v>0</v>
      </c>
      <c r="DC1550" s="519">
        <v>0</v>
      </c>
      <c r="DD1550" s="519">
        <v>0</v>
      </c>
      <c r="DE1550" s="519">
        <v>0</v>
      </c>
      <c r="DF1550" s="519">
        <v>0</v>
      </c>
      <c r="DG1550" s="519">
        <v>0</v>
      </c>
      <c r="DH1550" s="519">
        <v>0</v>
      </c>
      <c r="DI1550" s="519">
        <v>0</v>
      </c>
      <c r="DJ1550" s="519">
        <v>0</v>
      </c>
      <c r="DK1550" s="519">
        <v>0</v>
      </c>
      <c r="DL1550" s="519">
        <v>0</v>
      </c>
      <c r="DM1550" s="519">
        <v>0</v>
      </c>
      <c r="DN1550" s="519">
        <v>0</v>
      </c>
      <c r="DO1550" s="519">
        <v>0</v>
      </c>
      <c r="DP1550" s="519">
        <v>0</v>
      </c>
      <c r="DQ1550" s="519">
        <v>0</v>
      </c>
      <c r="DR1550" s="519">
        <v>0</v>
      </c>
      <c r="DS1550" s="519">
        <v>0</v>
      </c>
      <c r="DT1550" s="519">
        <v>0</v>
      </c>
      <c r="DU1550" s="519">
        <v>0</v>
      </c>
      <c r="DV1550" s="519">
        <v>0</v>
      </c>
      <c r="DW1550" s="519">
        <v>0</v>
      </c>
      <c r="DX1550" s="519">
        <v>0</v>
      </c>
    </row>
    <row r="1551" spans="2:128" hidden="1">
      <c r="B1551" s="519" t="s">
        <v>1061</v>
      </c>
      <c r="C1551" s="519"/>
      <c r="D1551" s="519"/>
      <c r="E1551" s="519"/>
      <c r="F1551" s="519">
        <v>1</v>
      </c>
      <c r="G1551" s="519"/>
      <c r="H1551" s="519">
        <v>21</v>
      </c>
      <c r="I1551" s="519">
        <v>14</v>
      </c>
      <c r="J1551" s="519" t="str">
        <f t="shared" si="72"/>
        <v>SDN15012114</v>
      </c>
      <c r="K1551" s="519">
        <v>512</v>
      </c>
      <c r="M1551" s="337"/>
      <c r="N1551" s="519" t="s">
        <v>1062</v>
      </c>
      <c r="O1551" s="519" t="s">
        <v>1059</v>
      </c>
      <c r="P1551" s="519">
        <v>41</v>
      </c>
      <c r="Q1551" s="183" t="str">
        <f t="shared" si="71"/>
        <v>SDN200141</v>
      </c>
      <c r="R1551" s="519">
        <v>10000</v>
      </c>
      <c r="S1551" s="519">
        <v>10000</v>
      </c>
      <c r="T1551" s="519">
        <v>10000</v>
      </c>
      <c r="U1551" s="519">
        <v>10000</v>
      </c>
      <c r="V1551" s="519">
        <v>10000</v>
      </c>
      <c r="W1551" s="519">
        <v>10000</v>
      </c>
      <c r="X1551" s="519">
        <v>10000</v>
      </c>
      <c r="Y1551" s="519">
        <v>10000</v>
      </c>
      <c r="Z1551" s="519">
        <v>10000</v>
      </c>
      <c r="AA1551" s="519">
        <v>10000</v>
      </c>
      <c r="AB1551" s="519">
        <v>10000</v>
      </c>
      <c r="AC1551" s="519">
        <v>10000</v>
      </c>
      <c r="AD1551" s="519">
        <v>10000</v>
      </c>
      <c r="AE1551" s="519">
        <v>10000</v>
      </c>
      <c r="AF1551" s="519">
        <v>10000</v>
      </c>
      <c r="AG1551" s="519">
        <v>10000</v>
      </c>
      <c r="AH1551" s="519">
        <v>10000</v>
      </c>
      <c r="AI1551" s="519">
        <v>10000</v>
      </c>
      <c r="AJ1551" s="519">
        <v>10118.799999999999</v>
      </c>
      <c r="AK1551" s="519">
        <v>10589.4</v>
      </c>
      <c r="AL1551" s="519">
        <v>10589.4</v>
      </c>
      <c r="AM1551" s="519">
        <v>10589.4</v>
      </c>
      <c r="AN1551" s="519">
        <v>10589.4</v>
      </c>
      <c r="AO1551" s="519">
        <v>10589.4</v>
      </c>
      <c r="AP1551" s="519">
        <v>10589.4</v>
      </c>
      <c r="AQ1551" s="519">
        <v>10589.4</v>
      </c>
      <c r="AR1551" s="519">
        <v>10589.4</v>
      </c>
      <c r="AS1551" s="519">
        <v>10589.4</v>
      </c>
      <c r="AT1551" s="519">
        <v>10589.4</v>
      </c>
      <c r="AU1551" s="519">
        <v>10589.4</v>
      </c>
      <c r="AV1551" s="519">
        <v>10589.4</v>
      </c>
      <c r="AW1551" s="519">
        <v>10589.4</v>
      </c>
      <c r="AX1551" s="519">
        <v>10589.4</v>
      </c>
      <c r="AY1551" s="519">
        <v>10589.4</v>
      </c>
      <c r="AZ1551" s="519">
        <v>10589.4</v>
      </c>
      <c r="BA1551" s="519">
        <v>0</v>
      </c>
      <c r="BB1551" s="519">
        <v>0</v>
      </c>
      <c r="BC1551" s="519">
        <v>0</v>
      </c>
      <c r="BD1551" s="519">
        <v>0</v>
      </c>
      <c r="BE1551" s="519">
        <v>0</v>
      </c>
      <c r="BF1551" s="519">
        <v>0</v>
      </c>
      <c r="BG1551" s="519">
        <v>0</v>
      </c>
      <c r="BH1551" s="519">
        <v>0</v>
      </c>
      <c r="BI1551" s="519">
        <v>0</v>
      </c>
      <c r="BJ1551" s="519">
        <v>0</v>
      </c>
      <c r="BK1551" s="519">
        <v>0</v>
      </c>
      <c r="BL1551" s="519">
        <v>0</v>
      </c>
      <c r="BM1551" s="519">
        <v>0</v>
      </c>
      <c r="BN1551" s="519">
        <v>0</v>
      </c>
      <c r="BO1551" s="519">
        <v>0</v>
      </c>
      <c r="BP1551" s="519">
        <v>0</v>
      </c>
      <c r="BQ1551" s="519">
        <v>0</v>
      </c>
      <c r="BR1551" s="519">
        <v>0</v>
      </c>
      <c r="BS1551" s="519">
        <v>0</v>
      </c>
      <c r="BT1551" s="519">
        <v>0</v>
      </c>
      <c r="BU1551" s="519">
        <v>0</v>
      </c>
      <c r="BV1551" s="519">
        <v>0</v>
      </c>
      <c r="BW1551" s="519">
        <v>0</v>
      </c>
      <c r="BX1551" s="519">
        <v>0</v>
      </c>
      <c r="BY1551" s="519">
        <v>0</v>
      </c>
      <c r="BZ1551" s="519">
        <v>0</v>
      </c>
      <c r="CA1551" s="519">
        <v>0</v>
      </c>
      <c r="CB1551" s="519">
        <v>0</v>
      </c>
      <c r="CC1551" s="519">
        <v>0</v>
      </c>
      <c r="CD1551" s="519">
        <v>0</v>
      </c>
      <c r="CE1551" s="519">
        <v>0</v>
      </c>
      <c r="CF1551" s="519">
        <v>0</v>
      </c>
      <c r="CG1551" s="519">
        <v>0</v>
      </c>
      <c r="CH1551" s="519">
        <v>0</v>
      </c>
      <c r="CI1551" s="519">
        <v>0</v>
      </c>
      <c r="CJ1551" s="519">
        <v>0</v>
      </c>
      <c r="CK1551" s="519">
        <v>0</v>
      </c>
      <c r="CL1551" s="519">
        <v>0</v>
      </c>
      <c r="CM1551" s="519">
        <v>0</v>
      </c>
      <c r="CN1551" s="519">
        <v>0</v>
      </c>
      <c r="CO1551" s="519">
        <v>0</v>
      </c>
      <c r="CP1551" s="519">
        <v>0</v>
      </c>
      <c r="CQ1551" s="519">
        <v>0</v>
      </c>
      <c r="CR1551" s="519">
        <v>0</v>
      </c>
      <c r="CS1551" s="519">
        <v>0</v>
      </c>
      <c r="CT1551" s="519">
        <v>0</v>
      </c>
      <c r="CU1551" s="519">
        <v>0</v>
      </c>
      <c r="CV1551" s="519">
        <v>0</v>
      </c>
      <c r="CW1551" s="519">
        <v>0</v>
      </c>
      <c r="CX1551" s="519">
        <v>0</v>
      </c>
      <c r="CY1551" s="519">
        <v>0</v>
      </c>
      <c r="CZ1551" s="519">
        <v>0</v>
      </c>
      <c r="DA1551" s="519">
        <v>0</v>
      </c>
      <c r="DB1551" s="519">
        <v>0</v>
      </c>
      <c r="DC1551" s="519">
        <v>0</v>
      </c>
      <c r="DD1551" s="519">
        <v>0</v>
      </c>
      <c r="DE1551" s="519">
        <v>0</v>
      </c>
      <c r="DF1551" s="519">
        <v>0</v>
      </c>
      <c r="DG1551" s="519">
        <v>0</v>
      </c>
      <c r="DH1551" s="519">
        <v>0</v>
      </c>
      <c r="DI1551" s="519">
        <v>0</v>
      </c>
      <c r="DJ1551" s="519">
        <v>0</v>
      </c>
      <c r="DK1551" s="519">
        <v>0</v>
      </c>
      <c r="DL1551" s="519">
        <v>0</v>
      </c>
      <c r="DM1551" s="519">
        <v>0</v>
      </c>
      <c r="DN1551" s="519">
        <v>0</v>
      </c>
      <c r="DO1551" s="519">
        <v>0</v>
      </c>
      <c r="DP1551" s="519">
        <v>0</v>
      </c>
      <c r="DQ1551" s="519">
        <v>0</v>
      </c>
      <c r="DR1551" s="519">
        <v>0</v>
      </c>
      <c r="DS1551" s="519">
        <v>0</v>
      </c>
      <c r="DT1551" s="519">
        <v>0</v>
      </c>
      <c r="DU1551" s="519">
        <v>0</v>
      </c>
      <c r="DV1551" s="519">
        <v>0</v>
      </c>
      <c r="DW1551" s="519">
        <v>0</v>
      </c>
      <c r="DX1551" s="519">
        <v>0</v>
      </c>
    </row>
    <row r="1552" spans="2:128" hidden="1">
      <c r="B1552" s="519" t="s">
        <v>1061</v>
      </c>
      <c r="C1552" s="519"/>
      <c r="D1552" s="519"/>
      <c r="E1552" s="519"/>
      <c r="F1552" s="519">
        <v>1</v>
      </c>
      <c r="G1552" s="519"/>
      <c r="H1552" s="519">
        <v>21</v>
      </c>
      <c r="I1552" s="519">
        <v>15</v>
      </c>
      <c r="J1552" s="519" t="str">
        <f t="shared" si="72"/>
        <v>SDN15012115</v>
      </c>
      <c r="K1552" s="519">
        <v>512</v>
      </c>
      <c r="M1552" s="337"/>
      <c r="N1552" s="519" t="s">
        <v>1062</v>
      </c>
      <c r="O1552" s="519" t="s">
        <v>1059</v>
      </c>
      <c r="P1552" s="519">
        <v>42</v>
      </c>
      <c r="Q1552" s="183" t="str">
        <f t="shared" si="71"/>
        <v>SDN200142</v>
      </c>
      <c r="R1552" s="519">
        <v>10000</v>
      </c>
      <c r="S1552" s="519">
        <v>10000</v>
      </c>
      <c r="T1552" s="519">
        <v>10000</v>
      </c>
      <c r="U1552" s="519">
        <v>10000</v>
      </c>
      <c r="V1552" s="519">
        <v>10000</v>
      </c>
      <c r="W1552" s="519">
        <v>10000</v>
      </c>
      <c r="X1552" s="519">
        <v>10000</v>
      </c>
      <c r="Y1552" s="519">
        <v>10000</v>
      </c>
      <c r="Z1552" s="519">
        <v>10000</v>
      </c>
      <c r="AA1552" s="519">
        <v>10000</v>
      </c>
      <c r="AB1552" s="519">
        <v>10000</v>
      </c>
      <c r="AC1552" s="519">
        <v>10000</v>
      </c>
      <c r="AD1552" s="519">
        <v>10000</v>
      </c>
      <c r="AE1552" s="519">
        <v>10000</v>
      </c>
      <c r="AF1552" s="519">
        <v>10000</v>
      </c>
      <c r="AG1552" s="519">
        <v>10000</v>
      </c>
      <c r="AH1552" s="519">
        <v>10000</v>
      </c>
      <c r="AI1552" s="519">
        <v>10169.6</v>
      </c>
      <c r="AJ1552" s="519">
        <v>10665.7</v>
      </c>
      <c r="AK1552" s="519">
        <v>11161.8</v>
      </c>
      <c r="AL1552" s="519">
        <v>11161.8</v>
      </c>
      <c r="AM1552" s="519">
        <v>11161.8</v>
      </c>
      <c r="AN1552" s="519">
        <v>11161.8</v>
      </c>
      <c r="AO1552" s="519">
        <v>11161.8</v>
      </c>
      <c r="AP1552" s="519">
        <v>11161.8</v>
      </c>
      <c r="AQ1552" s="519">
        <v>11161.8</v>
      </c>
      <c r="AR1552" s="519">
        <v>11161.8</v>
      </c>
      <c r="AS1552" s="519">
        <v>11161.8</v>
      </c>
      <c r="AT1552" s="519">
        <v>11161.8</v>
      </c>
      <c r="AU1552" s="519">
        <v>11161.8</v>
      </c>
      <c r="AV1552" s="519">
        <v>11161.8</v>
      </c>
      <c r="AW1552" s="519">
        <v>11161.8</v>
      </c>
      <c r="AX1552" s="519">
        <v>11161.8</v>
      </c>
      <c r="AY1552" s="519">
        <v>11161.8</v>
      </c>
      <c r="AZ1552" s="519">
        <v>11161.8</v>
      </c>
      <c r="BA1552" s="519">
        <v>0</v>
      </c>
      <c r="BB1552" s="519">
        <v>0</v>
      </c>
      <c r="BC1552" s="519">
        <v>0</v>
      </c>
      <c r="BD1552" s="519">
        <v>0</v>
      </c>
      <c r="BE1552" s="519">
        <v>0</v>
      </c>
      <c r="BF1552" s="519">
        <v>0</v>
      </c>
      <c r="BG1552" s="519">
        <v>0</v>
      </c>
      <c r="BH1552" s="519">
        <v>0</v>
      </c>
      <c r="BI1552" s="519">
        <v>0</v>
      </c>
      <c r="BJ1552" s="519">
        <v>0</v>
      </c>
      <c r="BK1552" s="519">
        <v>0</v>
      </c>
      <c r="BL1552" s="519">
        <v>0</v>
      </c>
      <c r="BM1552" s="519">
        <v>0</v>
      </c>
      <c r="BN1552" s="519">
        <v>0</v>
      </c>
      <c r="BO1552" s="519">
        <v>0</v>
      </c>
      <c r="BP1552" s="519">
        <v>0</v>
      </c>
      <c r="BQ1552" s="519">
        <v>0</v>
      </c>
      <c r="BR1552" s="519">
        <v>0</v>
      </c>
      <c r="BS1552" s="519">
        <v>0</v>
      </c>
      <c r="BT1552" s="519">
        <v>0</v>
      </c>
      <c r="BU1552" s="519">
        <v>0</v>
      </c>
      <c r="BV1552" s="519">
        <v>0</v>
      </c>
      <c r="BW1552" s="519">
        <v>0</v>
      </c>
      <c r="BX1552" s="519">
        <v>0</v>
      </c>
      <c r="BY1552" s="519">
        <v>0</v>
      </c>
      <c r="BZ1552" s="519">
        <v>0</v>
      </c>
      <c r="CA1552" s="519">
        <v>0</v>
      </c>
      <c r="CB1552" s="519">
        <v>0</v>
      </c>
      <c r="CC1552" s="519">
        <v>0</v>
      </c>
      <c r="CD1552" s="519">
        <v>0</v>
      </c>
      <c r="CE1552" s="519">
        <v>0</v>
      </c>
      <c r="CF1552" s="519">
        <v>0</v>
      </c>
      <c r="CG1552" s="519">
        <v>0</v>
      </c>
      <c r="CH1552" s="519">
        <v>0</v>
      </c>
      <c r="CI1552" s="519">
        <v>0</v>
      </c>
      <c r="CJ1552" s="519">
        <v>0</v>
      </c>
      <c r="CK1552" s="519">
        <v>0</v>
      </c>
      <c r="CL1552" s="519">
        <v>0</v>
      </c>
      <c r="CM1552" s="519">
        <v>0</v>
      </c>
      <c r="CN1552" s="519">
        <v>0</v>
      </c>
      <c r="CO1552" s="519">
        <v>0</v>
      </c>
      <c r="CP1552" s="519">
        <v>0</v>
      </c>
      <c r="CQ1552" s="519">
        <v>0</v>
      </c>
      <c r="CR1552" s="519">
        <v>0</v>
      </c>
      <c r="CS1552" s="519">
        <v>0</v>
      </c>
      <c r="CT1552" s="519">
        <v>0</v>
      </c>
      <c r="CU1552" s="519">
        <v>0</v>
      </c>
      <c r="CV1552" s="519">
        <v>0</v>
      </c>
      <c r="CW1552" s="519">
        <v>0</v>
      </c>
      <c r="CX1552" s="519">
        <v>0</v>
      </c>
      <c r="CY1552" s="519">
        <v>0</v>
      </c>
      <c r="CZ1552" s="519">
        <v>0</v>
      </c>
      <c r="DA1552" s="519">
        <v>0</v>
      </c>
      <c r="DB1552" s="519">
        <v>0</v>
      </c>
      <c r="DC1552" s="519">
        <v>0</v>
      </c>
      <c r="DD1552" s="519">
        <v>0</v>
      </c>
      <c r="DE1552" s="519">
        <v>0</v>
      </c>
      <c r="DF1552" s="519">
        <v>0</v>
      </c>
      <c r="DG1552" s="519">
        <v>0</v>
      </c>
      <c r="DH1552" s="519">
        <v>0</v>
      </c>
      <c r="DI1552" s="519">
        <v>0</v>
      </c>
      <c r="DJ1552" s="519">
        <v>0</v>
      </c>
      <c r="DK1552" s="519">
        <v>0</v>
      </c>
      <c r="DL1552" s="519">
        <v>0</v>
      </c>
      <c r="DM1552" s="519">
        <v>0</v>
      </c>
      <c r="DN1552" s="519">
        <v>0</v>
      </c>
      <c r="DO1552" s="519">
        <v>0</v>
      </c>
      <c r="DP1552" s="519">
        <v>0</v>
      </c>
      <c r="DQ1552" s="519">
        <v>0</v>
      </c>
      <c r="DR1552" s="519">
        <v>0</v>
      </c>
      <c r="DS1552" s="519">
        <v>0</v>
      </c>
      <c r="DT1552" s="519">
        <v>0</v>
      </c>
      <c r="DU1552" s="519">
        <v>0</v>
      </c>
      <c r="DV1552" s="519">
        <v>0</v>
      </c>
      <c r="DW1552" s="519">
        <v>0</v>
      </c>
      <c r="DX1552" s="519">
        <v>0</v>
      </c>
    </row>
    <row r="1553" spans="2:128" hidden="1">
      <c r="B1553" s="519" t="s">
        <v>1061</v>
      </c>
      <c r="C1553" s="519"/>
      <c r="D1553" s="519"/>
      <c r="E1553" s="519"/>
      <c r="F1553" s="519">
        <v>1</v>
      </c>
      <c r="G1553" s="519"/>
      <c r="H1553" s="519">
        <v>22</v>
      </c>
      <c r="I1553" s="519">
        <v>1</v>
      </c>
      <c r="J1553" s="519" t="str">
        <f t="shared" si="72"/>
        <v>SDN15012201</v>
      </c>
      <c r="K1553" s="519">
        <v>640</v>
      </c>
      <c r="N1553" s="519" t="s">
        <v>1062</v>
      </c>
      <c r="O1553" s="519" t="s">
        <v>1059</v>
      </c>
      <c r="P1553" s="519">
        <v>43</v>
      </c>
      <c r="Q1553" s="183" t="str">
        <f t="shared" si="71"/>
        <v>SDN200143</v>
      </c>
      <c r="R1553" s="519">
        <v>10000</v>
      </c>
      <c r="S1553" s="519">
        <v>10000</v>
      </c>
      <c r="T1553" s="519">
        <v>10000</v>
      </c>
      <c r="U1553" s="519">
        <v>10000</v>
      </c>
      <c r="V1553" s="519">
        <v>10000</v>
      </c>
      <c r="W1553" s="519">
        <v>10000</v>
      </c>
      <c r="X1553" s="519">
        <v>10000</v>
      </c>
      <c r="Y1553" s="519">
        <v>10000</v>
      </c>
      <c r="Z1553" s="519">
        <v>10000</v>
      </c>
      <c r="AA1553" s="519">
        <v>10000</v>
      </c>
      <c r="AB1553" s="519">
        <v>10000</v>
      </c>
      <c r="AC1553" s="519">
        <v>10000</v>
      </c>
      <c r="AD1553" s="519">
        <v>10000</v>
      </c>
      <c r="AE1553" s="519">
        <v>10000</v>
      </c>
      <c r="AF1553" s="519">
        <v>10000</v>
      </c>
      <c r="AG1553" s="519">
        <v>10000</v>
      </c>
      <c r="AH1553" s="519">
        <v>10252.299999999999</v>
      </c>
      <c r="AI1553" s="519">
        <v>10778.1</v>
      </c>
      <c r="AJ1553" s="519">
        <v>11303.8</v>
      </c>
      <c r="AK1553" s="519">
        <v>11829.6</v>
      </c>
      <c r="AL1553" s="519">
        <v>11829.6</v>
      </c>
      <c r="AM1553" s="519">
        <v>11829.6</v>
      </c>
      <c r="AN1553" s="519">
        <v>11829.6</v>
      </c>
      <c r="AO1553" s="519">
        <v>11829.6</v>
      </c>
      <c r="AP1553" s="519">
        <v>11829.6</v>
      </c>
      <c r="AQ1553" s="519">
        <v>11829.6</v>
      </c>
      <c r="AR1553" s="519">
        <v>11829.6</v>
      </c>
      <c r="AS1553" s="519">
        <v>11829.6</v>
      </c>
      <c r="AT1553" s="519">
        <v>11829.6</v>
      </c>
      <c r="AU1553" s="519">
        <v>11829.6</v>
      </c>
      <c r="AV1553" s="519">
        <v>11829.6</v>
      </c>
      <c r="AW1553" s="519">
        <v>11829.6</v>
      </c>
      <c r="AX1553" s="519">
        <v>11829.6</v>
      </c>
      <c r="AY1553" s="519">
        <v>11829.6</v>
      </c>
      <c r="AZ1553" s="519">
        <v>11829.6</v>
      </c>
      <c r="BA1553" s="519">
        <v>0</v>
      </c>
      <c r="BB1553" s="519">
        <v>0</v>
      </c>
      <c r="BC1553" s="519">
        <v>0</v>
      </c>
      <c r="BD1553" s="519">
        <v>0</v>
      </c>
      <c r="BE1553" s="519">
        <v>0</v>
      </c>
      <c r="BF1553" s="519">
        <v>0</v>
      </c>
      <c r="BG1553" s="519">
        <v>0</v>
      </c>
      <c r="BH1553" s="519">
        <v>0</v>
      </c>
      <c r="BI1553" s="519">
        <v>0</v>
      </c>
      <c r="BJ1553" s="519">
        <v>0</v>
      </c>
      <c r="BK1553" s="519">
        <v>0</v>
      </c>
      <c r="BL1553" s="519">
        <v>0</v>
      </c>
      <c r="BM1553" s="519">
        <v>0</v>
      </c>
      <c r="BN1553" s="519">
        <v>0</v>
      </c>
      <c r="BO1553" s="519">
        <v>0</v>
      </c>
      <c r="BP1553" s="519">
        <v>0</v>
      </c>
      <c r="BQ1553" s="519">
        <v>0</v>
      </c>
      <c r="BR1553" s="519">
        <v>0</v>
      </c>
      <c r="BS1553" s="519">
        <v>0</v>
      </c>
      <c r="BT1553" s="519">
        <v>0</v>
      </c>
      <c r="BU1553" s="519">
        <v>0</v>
      </c>
      <c r="BV1553" s="519">
        <v>0</v>
      </c>
      <c r="BW1553" s="519">
        <v>0</v>
      </c>
      <c r="BX1553" s="519">
        <v>0</v>
      </c>
      <c r="BY1553" s="519">
        <v>0</v>
      </c>
      <c r="BZ1553" s="519">
        <v>0</v>
      </c>
      <c r="CA1553" s="519">
        <v>0</v>
      </c>
      <c r="CB1553" s="519">
        <v>0</v>
      </c>
      <c r="CC1553" s="519">
        <v>0</v>
      </c>
      <c r="CD1553" s="519">
        <v>0</v>
      </c>
      <c r="CE1553" s="519">
        <v>0</v>
      </c>
      <c r="CF1553" s="519">
        <v>0</v>
      </c>
      <c r="CG1553" s="519">
        <v>0</v>
      </c>
      <c r="CH1553" s="519">
        <v>0</v>
      </c>
      <c r="CI1553" s="519">
        <v>0</v>
      </c>
      <c r="CJ1553" s="519">
        <v>0</v>
      </c>
      <c r="CK1553" s="519">
        <v>0</v>
      </c>
      <c r="CL1553" s="519">
        <v>0</v>
      </c>
      <c r="CM1553" s="519">
        <v>0</v>
      </c>
      <c r="CN1553" s="519">
        <v>0</v>
      </c>
      <c r="CO1553" s="519">
        <v>0</v>
      </c>
      <c r="CP1553" s="519">
        <v>0</v>
      </c>
      <c r="CQ1553" s="519">
        <v>0</v>
      </c>
      <c r="CR1553" s="519">
        <v>0</v>
      </c>
      <c r="CS1553" s="519">
        <v>0</v>
      </c>
      <c r="CT1553" s="519">
        <v>0</v>
      </c>
      <c r="CU1553" s="519">
        <v>0</v>
      </c>
      <c r="CV1553" s="519">
        <v>0</v>
      </c>
      <c r="CW1553" s="519">
        <v>0</v>
      </c>
      <c r="CX1553" s="519">
        <v>0</v>
      </c>
      <c r="CY1553" s="519">
        <v>0</v>
      </c>
      <c r="CZ1553" s="519">
        <v>0</v>
      </c>
      <c r="DA1553" s="519">
        <v>0</v>
      </c>
      <c r="DB1553" s="519">
        <v>0</v>
      </c>
      <c r="DC1553" s="519">
        <v>0</v>
      </c>
      <c r="DD1553" s="519">
        <v>0</v>
      </c>
      <c r="DE1553" s="519">
        <v>0</v>
      </c>
      <c r="DF1553" s="519">
        <v>0</v>
      </c>
      <c r="DG1553" s="519">
        <v>0</v>
      </c>
      <c r="DH1553" s="519">
        <v>0</v>
      </c>
      <c r="DI1553" s="519">
        <v>0</v>
      </c>
      <c r="DJ1553" s="519">
        <v>0</v>
      </c>
      <c r="DK1553" s="519">
        <v>0</v>
      </c>
      <c r="DL1553" s="519">
        <v>0</v>
      </c>
      <c r="DM1553" s="519">
        <v>0</v>
      </c>
      <c r="DN1553" s="519">
        <v>0</v>
      </c>
      <c r="DO1553" s="519">
        <v>0</v>
      </c>
      <c r="DP1553" s="519">
        <v>0</v>
      </c>
      <c r="DQ1553" s="519">
        <v>0</v>
      </c>
      <c r="DR1553" s="519">
        <v>0</v>
      </c>
      <c r="DS1553" s="519">
        <v>0</v>
      </c>
      <c r="DT1553" s="519">
        <v>0</v>
      </c>
      <c r="DU1553" s="519">
        <v>0</v>
      </c>
      <c r="DV1553" s="519">
        <v>0</v>
      </c>
      <c r="DW1553" s="519">
        <v>0</v>
      </c>
      <c r="DX1553" s="519">
        <v>0</v>
      </c>
    </row>
    <row r="1554" spans="2:128" hidden="1">
      <c r="B1554" s="519" t="s">
        <v>1061</v>
      </c>
      <c r="C1554" s="519"/>
      <c r="D1554" s="519"/>
      <c r="E1554" s="519"/>
      <c r="F1554" s="519">
        <v>1</v>
      </c>
      <c r="G1554" s="519"/>
      <c r="H1554" s="519">
        <v>22</v>
      </c>
      <c r="I1554" s="519">
        <v>2</v>
      </c>
      <c r="J1554" s="519" t="str">
        <f t="shared" si="72"/>
        <v>SDN15012202</v>
      </c>
      <c r="K1554" s="519">
        <v>640</v>
      </c>
      <c r="N1554" s="519" t="s">
        <v>1062</v>
      </c>
      <c r="O1554" s="519" t="s">
        <v>1059</v>
      </c>
      <c r="P1554" s="519">
        <v>44</v>
      </c>
      <c r="Q1554" s="183" t="str">
        <f t="shared" si="71"/>
        <v>SDN200144</v>
      </c>
      <c r="R1554" s="519">
        <v>10000</v>
      </c>
      <c r="S1554" s="519">
        <v>10000</v>
      </c>
      <c r="T1554" s="519">
        <v>10000</v>
      </c>
      <c r="U1554" s="519">
        <v>10000</v>
      </c>
      <c r="V1554" s="519">
        <v>10000</v>
      </c>
      <c r="W1554" s="519">
        <v>10000</v>
      </c>
      <c r="X1554" s="519">
        <v>10000</v>
      </c>
      <c r="Y1554" s="519">
        <v>10000</v>
      </c>
      <c r="Z1554" s="519">
        <v>10000</v>
      </c>
      <c r="AA1554" s="519">
        <v>10000</v>
      </c>
      <c r="AB1554" s="519">
        <v>10000</v>
      </c>
      <c r="AC1554" s="519">
        <v>10000</v>
      </c>
      <c r="AD1554" s="519">
        <v>10000</v>
      </c>
      <c r="AE1554" s="519">
        <v>10000</v>
      </c>
      <c r="AF1554" s="519">
        <v>10000</v>
      </c>
      <c r="AG1554" s="519">
        <v>10354.1</v>
      </c>
      <c r="AH1554" s="519">
        <v>10913.8</v>
      </c>
      <c r="AI1554" s="519">
        <v>11473.4</v>
      </c>
      <c r="AJ1554" s="519">
        <v>12033.1</v>
      </c>
      <c r="AK1554" s="519">
        <v>12592.8</v>
      </c>
      <c r="AL1554" s="519">
        <v>12592.8</v>
      </c>
      <c r="AM1554" s="519">
        <v>12592.8</v>
      </c>
      <c r="AN1554" s="519">
        <v>12592.8</v>
      </c>
      <c r="AO1554" s="519">
        <v>12592.8</v>
      </c>
      <c r="AP1554" s="519">
        <v>12592.8</v>
      </c>
      <c r="AQ1554" s="519">
        <v>12592.8</v>
      </c>
      <c r="AR1554" s="519">
        <v>12592.8</v>
      </c>
      <c r="AS1554" s="519">
        <v>12592.8</v>
      </c>
      <c r="AT1554" s="519">
        <v>12592.8</v>
      </c>
      <c r="AU1554" s="519">
        <v>12592.8</v>
      </c>
      <c r="AV1554" s="519">
        <v>12592.8</v>
      </c>
      <c r="AW1554" s="519">
        <v>12592.8</v>
      </c>
      <c r="AX1554" s="519">
        <v>12592.8</v>
      </c>
      <c r="AY1554" s="519">
        <v>12592.8</v>
      </c>
      <c r="AZ1554" s="519">
        <v>12592.8</v>
      </c>
      <c r="BA1554" s="519">
        <v>0</v>
      </c>
      <c r="BB1554" s="519">
        <v>0</v>
      </c>
      <c r="BC1554" s="519">
        <v>0</v>
      </c>
      <c r="BD1554" s="519">
        <v>0</v>
      </c>
      <c r="BE1554" s="519">
        <v>0</v>
      </c>
      <c r="BF1554" s="519">
        <v>0</v>
      </c>
      <c r="BG1554" s="519">
        <v>0</v>
      </c>
      <c r="BH1554" s="519">
        <v>0</v>
      </c>
      <c r="BI1554" s="519">
        <v>0</v>
      </c>
      <c r="BJ1554" s="519">
        <v>0</v>
      </c>
      <c r="BK1554" s="519">
        <v>0</v>
      </c>
      <c r="BL1554" s="519">
        <v>0</v>
      </c>
      <c r="BM1554" s="519">
        <v>0</v>
      </c>
      <c r="BN1554" s="519">
        <v>0</v>
      </c>
      <c r="BO1554" s="519">
        <v>0</v>
      </c>
      <c r="BP1554" s="519">
        <v>0</v>
      </c>
      <c r="BQ1554" s="519">
        <v>0</v>
      </c>
      <c r="BR1554" s="519">
        <v>0</v>
      </c>
      <c r="BS1554" s="519">
        <v>0</v>
      </c>
      <c r="BT1554" s="519">
        <v>0</v>
      </c>
      <c r="BU1554" s="519">
        <v>0</v>
      </c>
      <c r="BV1554" s="519">
        <v>0</v>
      </c>
      <c r="BW1554" s="519">
        <v>0</v>
      </c>
      <c r="BX1554" s="519">
        <v>0</v>
      </c>
      <c r="BY1554" s="519">
        <v>0</v>
      </c>
      <c r="BZ1554" s="519">
        <v>0</v>
      </c>
      <c r="CA1554" s="519">
        <v>0</v>
      </c>
      <c r="CB1554" s="519">
        <v>0</v>
      </c>
      <c r="CC1554" s="519">
        <v>0</v>
      </c>
      <c r="CD1554" s="519">
        <v>0</v>
      </c>
      <c r="CE1554" s="519">
        <v>0</v>
      </c>
      <c r="CF1554" s="519">
        <v>0</v>
      </c>
      <c r="CG1554" s="519">
        <v>0</v>
      </c>
      <c r="CH1554" s="519">
        <v>0</v>
      </c>
      <c r="CI1554" s="519">
        <v>0</v>
      </c>
      <c r="CJ1554" s="519">
        <v>0</v>
      </c>
      <c r="CK1554" s="519">
        <v>0</v>
      </c>
      <c r="CL1554" s="519">
        <v>0</v>
      </c>
      <c r="CM1554" s="519">
        <v>0</v>
      </c>
      <c r="CN1554" s="519">
        <v>0</v>
      </c>
      <c r="CO1554" s="519">
        <v>0</v>
      </c>
      <c r="CP1554" s="519">
        <v>0</v>
      </c>
      <c r="CQ1554" s="519">
        <v>0</v>
      </c>
      <c r="CR1554" s="519">
        <v>0</v>
      </c>
      <c r="CS1554" s="519">
        <v>0</v>
      </c>
      <c r="CT1554" s="519">
        <v>0</v>
      </c>
      <c r="CU1554" s="519">
        <v>0</v>
      </c>
      <c r="CV1554" s="519">
        <v>0</v>
      </c>
      <c r="CW1554" s="519">
        <v>0</v>
      </c>
      <c r="CX1554" s="519">
        <v>0</v>
      </c>
      <c r="CY1554" s="519">
        <v>0</v>
      </c>
      <c r="CZ1554" s="519">
        <v>0</v>
      </c>
      <c r="DA1554" s="519">
        <v>0</v>
      </c>
      <c r="DB1554" s="519">
        <v>0</v>
      </c>
      <c r="DC1554" s="519">
        <v>0</v>
      </c>
      <c r="DD1554" s="519">
        <v>0</v>
      </c>
      <c r="DE1554" s="519">
        <v>0</v>
      </c>
      <c r="DF1554" s="519">
        <v>0</v>
      </c>
      <c r="DG1554" s="519">
        <v>0</v>
      </c>
      <c r="DH1554" s="519">
        <v>0</v>
      </c>
      <c r="DI1554" s="519">
        <v>0</v>
      </c>
      <c r="DJ1554" s="519">
        <v>0</v>
      </c>
      <c r="DK1554" s="519">
        <v>0</v>
      </c>
      <c r="DL1554" s="519">
        <v>0</v>
      </c>
      <c r="DM1554" s="519">
        <v>0</v>
      </c>
      <c r="DN1554" s="519">
        <v>0</v>
      </c>
      <c r="DO1554" s="519">
        <v>0</v>
      </c>
      <c r="DP1554" s="519">
        <v>0</v>
      </c>
      <c r="DQ1554" s="519">
        <v>0</v>
      </c>
      <c r="DR1554" s="519">
        <v>0</v>
      </c>
      <c r="DS1554" s="519">
        <v>0</v>
      </c>
      <c r="DT1554" s="519">
        <v>0</v>
      </c>
      <c r="DU1554" s="519">
        <v>0</v>
      </c>
      <c r="DV1554" s="519">
        <v>0</v>
      </c>
      <c r="DW1554" s="519">
        <v>0</v>
      </c>
      <c r="DX1554" s="519">
        <v>0</v>
      </c>
    </row>
    <row r="1555" spans="2:128" hidden="1">
      <c r="B1555" s="519" t="s">
        <v>1061</v>
      </c>
      <c r="C1555" s="519"/>
      <c r="D1555" s="519"/>
      <c r="E1555" s="519"/>
      <c r="F1555" s="519">
        <v>1</v>
      </c>
      <c r="G1555" s="519"/>
      <c r="H1555" s="519">
        <v>22</v>
      </c>
      <c r="I1555" s="519">
        <v>3</v>
      </c>
      <c r="J1555" s="519" t="str">
        <f t="shared" si="72"/>
        <v>SDN15012203</v>
      </c>
      <c r="K1555" s="519">
        <v>640</v>
      </c>
      <c r="N1555" s="519" t="s">
        <v>1062</v>
      </c>
      <c r="O1555" s="519" t="s">
        <v>1059</v>
      </c>
      <c r="P1555" s="519">
        <v>45</v>
      </c>
      <c r="Q1555" s="183" t="str">
        <f t="shared" si="71"/>
        <v>SDN200145</v>
      </c>
      <c r="R1555" s="519">
        <v>10000</v>
      </c>
      <c r="S1555" s="519">
        <v>10000</v>
      </c>
      <c r="T1555" s="519">
        <v>10000</v>
      </c>
      <c r="U1555" s="519">
        <v>10000</v>
      </c>
      <c r="V1555" s="519">
        <v>10000</v>
      </c>
      <c r="W1555" s="519">
        <v>10000</v>
      </c>
      <c r="X1555" s="519">
        <v>10000</v>
      </c>
      <c r="Y1555" s="519">
        <v>10000</v>
      </c>
      <c r="Z1555" s="519">
        <v>10000</v>
      </c>
      <c r="AA1555" s="519">
        <v>10000</v>
      </c>
      <c r="AB1555" s="519">
        <v>10000</v>
      </c>
      <c r="AC1555" s="519">
        <v>10000</v>
      </c>
      <c r="AD1555" s="519">
        <v>10000</v>
      </c>
      <c r="AE1555" s="519">
        <v>10000</v>
      </c>
      <c r="AF1555" s="519">
        <v>10388</v>
      </c>
      <c r="AG1555" s="519">
        <v>10981.6</v>
      </c>
      <c r="AH1555" s="519">
        <v>11575.2</v>
      </c>
      <c r="AI1555" s="519">
        <v>12168.8</v>
      </c>
      <c r="AJ1555" s="519">
        <v>12762.4</v>
      </c>
      <c r="AK1555" s="519">
        <v>13356</v>
      </c>
      <c r="AL1555" s="519">
        <v>13356</v>
      </c>
      <c r="AM1555" s="519">
        <v>13356</v>
      </c>
      <c r="AN1555" s="519">
        <v>13356</v>
      </c>
      <c r="AO1555" s="519">
        <v>13356</v>
      </c>
      <c r="AP1555" s="519">
        <v>13356</v>
      </c>
      <c r="AQ1555" s="519">
        <v>13356</v>
      </c>
      <c r="AR1555" s="519">
        <v>13356</v>
      </c>
      <c r="AS1555" s="519">
        <v>13356</v>
      </c>
      <c r="AT1555" s="519">
        <v>13356</v>
      </c>
      <c r="AU1555" s="519">
        <v>13356</v>
      </c>
      <c r="AV1555" s="519">
        <v>13356</v>
      </c>
      <c r="AW1555" s="519">
        <v>13356</v>
      </c>
      <c r="AX1555" s="519">
        <v>13356</v>
      </c>
      <c r="AY1555" s="519">
        <v>13356</v>
      </c>
      <c r="AZ1555" s="519">
        <v>13356</v>
      </c>
      <c r="BA1555" s="519">
        <v>0</v>
      </c>
      <c r="BB1555" s="519">
        <v>0</v>
      </c>
      <c r="BC1555" s="519">
        <v>0</v>
      </c>
      <c r="BD1555" s="519">
        <v>0</v>
      </c>
      <c r="BE1555" s="519">
        <v>0</v>
      </c>
      <c r="BF1555" s="519">
        <v>0</v>
      </c>
      <c r="BG1555" s="519">
        <v>0</v>
      </c>
      <c r="BH1555" s="519">
        <v>0</v>
      </c>
      <c r="BI1555" s="519">
        <v>0</v>
      </c>
      <c r="BJ1555" s="519">
        <v>0</v>
      </c>
      <c r="BK1555" s="519">
        <v>0</v>
      </c>
      <c r="BL1555" s="519">
        <v>0</v>
      </c>
      <c r="BM1555" s="519">
        <v>0</v>
      </c>
      <c r="BN1555" s="519">
        <v>0</v>
      </c>
      <c r="BO1555" s="519">
        <v>0</v>
      </c>
      <c r="BP1555" s="519">
        <v>0</v>
      </c>
      <c r="BQ1555" s="519">
        <v>0</v>
      </c>
      <c r="BR1555" s="519">
        <v>0</v>
      </c>
      <c r="BS1555" s="519">
        <v>0</v>
      </c>
      <c r="BT1555" s="519">
        <v>0</v>
      </c>
      <c r="BU1555" s="519">
        <v>0</v>
      </c>
      <c r="BV1555" s="519">
        <v>0</v>
      </c>
      <c r="BW1555" s="519">
        <v>0</v>
      </c>
      <c r="BX1555" s="519">
        <v>0</v>
      </c>
      <c r="BY1555" s="519">
        <v>0</v>
      </c>
      <c r="BZ1555" s="519">
        <v>0</v>
      </c>
      <c r="CA1555" s="519">
        <v>0</v>
      </c>
      <c r="CB1555" s="519">
        <v>0</v>
      </c>
      <c r="CC1555" s="519">
        <v>0</v>
      </c>
      <c r="CD1555" s="519">
        <v>0</v>
      </c>
      <c r="CE1555" s="519">
        <v>0</v>
      </c>
      <c r="CF1555" s="519">
        <v>0</v>
      </c>
      <c r="CG1555" s="519">
        <v>0</v>
      </c>
      <c r="CH1555" s="519">
        <v>0</v>
      </c>
      <c r="CI1555" s="519">
        <v>0</v>
      </c>
      <c r="CJ1555" s="519">
        <v>0</v>
      </c>
      <c r="CK1555" s="519">
        <v>0</v>
      </c>
      <c r="CL1555" s="519">
        <v>0</v>
      </c>
      <c r="CM1555" s="519">
        <v>0</v>
      </c>
      <c r="CN1555" s="519">
        <v>0</v>
      </c>
      <c r="CO1555" s="519">
        <v>0</v>
      </c>
      <c r="CP1555" s="519">
        <v>0</v>
      </c>
      <c r="CQ1555" s="519">
        <v>0</v>
      </c>
      <c r="CR1555" s="519">
        <v>0</v>
      </c>
      <c r="CS1555" s="519">
        <v>0</v>
      </c>
      <c r="CT1555" s="519">
        <v>0</v>
      </c>
      <c r="CU1555" s="519">
        <v>0</v>
      </c>
      <c r="CV1555" s="519">
        <v>0</v>
      </c>
      <c r="CW1555" s="519">
        <v>0</v>
      </c>
      <c r="CX1555" s="519">
        <v>0</v>
      </c>
      <c r="CY1555" s="519">
        <v>0</v>
      </c>
      <c r="CZ1555" s="519">
        <v>0</v>
      </c>
      <c r="DA1555" s="519">
        <v>0</v>
      </c>
      <c r="DB1555" s="519">
        <v>0</v>
      </c>
      <c r="DC1555" s="519">
        <v>0</v>
      </c>
      <c r="DD1555" s="519">
        <v>0</v>
      </c>
      <c r="DE1555" s="519">
        <v>0</v>
      </c>
      <c r="DF1555" s="519">
        <v>0</v>
      </c>
      <c r="DG1555" s="519">
        <v>0</v>
      </c>
      <c r="DH1555" s="519">
        <v>0</v>
      </c>
      <c r="DI1555" s="519">
        <v>0</v>
      </c>
      <c r="DJ1555" s="519">
        <v>0</v>
      </c>
      <c r="DK1555" s="519">
        <v>0</v>
      </c>
      <c r="DL1555" s="519">
        <v>0</v>
      </c>
      <c r="DM1555" s="519">
        <v>0</v>
      </c>
      <c r="DN1555" s="519">
        <v>0</v>
      </c>
      <c r="DO1555" s="519">
        <v>0</v>
      </c>
      <c r="DP1555" s="519">
        <v>0</v>
      </c>
      <c r="DQ1555" s="519">
        <v>0</v>
      </c>
      <c r="DR1555" s="519">
        <v>0</v>
      </c>
      <c r="DS1555" s="519">
        <v>0</v>
      </c>
      <c r="DT1555" s="519">
        <v>0</v>
      </c>
      <c r="DU1555" s="519">
        <v>0</v>
      </c>
      <c r="DV1555" s="519">
        <v>0</v>
      </c>
      <c r="DW1555" s="519">
        <v>0</v>
      </c>
      <c r="DX1555" s="519">
        <v>0</v>
      </c>
    </row>
    <row r="1556" spans="2:128" hidden="1">
      <c r="B1556" s="519" t="s">
        <v>1061</v>
      </c>
      <c r="C1556" s="519"/>
      <c r="D1556" s="519"/>
      <c r="E1556" s="519"/>
      <c r="F1556" s="519">
        <v>1</v>
      </c>
      <c r="G1556" s="519"/>
      <c r="H1556" s="519">
        <v>22</v>
      </c>
      <c r="I1556" s="519">
        <v>4</v>
      </c>
      <c r="J1556" s="519" t="str">
        <f t="shared" si="72"/>
        <v>SDN15012204</v>
      </c>
      <c r="K1556" s="519">
        <v>640</v>
      </c>
      <c r="N1556" s="519" t="s">
        <v>1062</v>
      </c>
      <c r="O1556" s="519" t="s">
        <v>1059</v>
      </c>
      <c r="P1556" s="519">
        <v>46</v>
      </c>
      <c r="Q1556" s="183" t="str">
        <f t="shared" si="71"/>
        <v>SDN200146</v>
      </c>
      <c r="R1556" s="519">
        <v>10000</v>
      </c>
      <c r="S1556" s="519">
        <v>10000</v>
      </c>
      <c r="T1556" s="519">
        <v>10000</v>
      </c>
      <c r="U1556" s="519">
        <v>10000</v>
      </c>
      <c r="V1556" s="519">
        <v>10000</v>
      </c>
      <c r="W1556" s="519">
        <v>10000</v>
      </c>
      <c r="X1556" s="519">
        <v>10000</v>
      </c>
      <c r="Y1556" s="519">
        <v>10000</v>
      </c>
      <c r="Z1556" s="519">
        <v>10000</v>
      </c>
      <c r="AA1556" s="519">
        <v>10000</v>
      </c>
      <c r="AB1556" s="519">
        <v>10000</v>
      </c>
      <c r="AC1556" s="519">
        <v>10000</v>
      </c>
      <c r="AD1556" s="519">
        <v>10000</v>
      </c>
      <c r="AE1556" s="519">
        <v>10284.1</v>
      </c>
      <c r="AF1556" s="519">
        <v>10907.4</v>
      </c>
      <c r="AG1556" s="519">
        <v>11530.7</v>
      </c>
      <c r="AH1556" s="519">
        <v>12154</v>
      </c>
      <c r="AI1556" s="519">
        <v>12777.2</v>
      </c>
      <c r="AJ1556" s="519">
        <v>13400.5</v>
      </c>
      <c r="AK1556" s="519">
        <v>14023.8</v>
      </c>
      <c r="AL1556" s="519">
        <v>14023.8</v>
      </c>
      <c r="AM1556" s="519">
        <v>14023.8</v>
      </c>
      <c r="AN1556" s="519">
        <v>14023.8</v>
      </c>
      <c r="AO1556" s="519">
        <v>14023.8</v>
      </c>
      <c r="AP1556" s="519">
        <v>14023.8</v>
      </c>
      <c r="AQ1556" s="519">
        <v>14023.8</v>
      </c>
      <c r="AR1556" s="519">
        <v>14023.8</v>
      </c>
      <c r="AS1556" s="519">
        <v>14023.8</v>
      </c>
      <c r="AT1556" s="519">
        <v>14023.8</v>
      </c>
      <c r="AU1556" s="519">
        <v>14023.8</v>
      </c>
      <c r="AV1556" s="519">
        <v>14023.8</v>
      </c>
      <c r="AW1556" s="519">
        <v>14023.8</v>
      </c>
      <c r="AX1556" s="519">
        <v>14023.8</v>
      </c>
      <c r="AY1556" s="519">
        <v>14023.8</v>
      </c>
      <c r="AZ1556" s="519">
        <v>14023.8</v>
      </c>
      <c r="BA1556" s="519">
        <v>0</v>
      </c>
      <c r="BB1556" s="519">
        <v>0</v>
      </c>
      <c r="BC1556" s="519">
        <v>0</v>
      </c>
      <c r="BD1556" s="519">
        <v>0</v>
      </c>
      <c r="BE1556" s="519">
        <v>0</v>
      </c>
      <c r="BF1556" s="519">
        <v>0</v>
      </c>
      <c r="BG1556" s="519">
        <v>0</v>
      </c>
      <c r="BH1556" s="519">
        <v>0</v>
      </c>
      <c r="BI1556" s="519">
        <v>0</v>
      </c>
      <c r="BJ1556" s="519">
        <v>0</v>
      </c>
      <c r="BK1556" s="519">
        <v>0</v>
      </c>
      <c r="BL1556" s="519">
        <v>0</v>
      </c>
      <c r="BM1556" s="519">
        <v>0</v>
      </c>
      <c r="BN1556" s="519">
        <v>0</v>
      </c>
      <c r="BO1556" s="519">
        <v>0</v>
      </c>
      <c r="BP1556" s="519">
        <v>0</v>
      </c>
      <c r="BQ1556" s="519">
        <v>0</v>
      </c>
      <c r="BR1556" s="519">
        <v>0</v>
      </c>
      <c r="BS1556" s="519">
        <v>0</v>
      </c>
      <c r="BT1556" s="519">
        <v>0</v>
      </c>
      <c r="BU1556" s="519">
        <v>0</v>
      </c>
      <c r="BV1556" s="519">
        <v>0</v>
      </c>
      <c r="BW1556" s="519">
        <v>0</v>
      </c>
      <c r="BX1556" s="519">
        <v>0</v>
      </c>
      <c r="BY1556" s="519">
        <v>0</v>
      </c>
      <c r="BZ1556" s="519">
        <v>0</v>
      </c>
      <c r="CA1556" s="519">
        <v>0</v>
      </c>
      <c r="CB1556" s="519">
        <v>0</v>
      </c>
      <c r="CC1556" s="519">
        <v>0</v>
      </c>
      <c r="CD1556" s="519">
        <v>0</v>
      </c>
      <c r="CE1556" s="519">
        <v>0</v>
      </c>
      <c r="CF1556" s="519">
        <v>0</v>
      </c>
      <c r="CG1556" s="519">
        <v>0</v>
      </c>
      <c r="CH1556" s="519">
        <v>0</v>
      </c>
      <c r="CI1556" s="519">
        <v>0</v>
      </c>
      <c r="CJ1556" s="519">
        <v>0</v>
      </c>
      <c r="CK1556" s="519">
        <v>0</v>
      </c>
      <c r="CL1556" s="519">
        <v>0</v>
      </c>
      <c r="CM1556" s="519">
        <v>0</v>
      </c>
      <c r="CN1556" s="519">
        <v>0</v>
      </c>
      <c r="CO1556" s="519">
        <v>0</v>
      </c>
      <c r="CP1556" s="519">
        <v>0</v>
      </c>
      <c r="CQ1556" s="519">
        <v>0</v>
      </c>
      <c r="CR1556" s="519">
        <v>0</v>
      </c>
      <c r="CS1556" s="519">
        <v>0</v>
      </c>
      <c r="CT1556" s="519">
        <v>0</v>
      </c>
      <c r="CU1556" s="519">
        <v>0</v>
      </c>
      <c r="CV1556" s="519">
        <v>0</v>
      </c>
      <c r="CW1556" s="519">
        <v>0</v>
      </c>
      <c r="CX1556" s="519">
        <v>0</v>
      </c>
      <c r="CY1556" s="519">
        <v>0</v>
      </c>
      <c r="CZ1556" s="519">
        <v>0</v>
      </c>
      <c r="DA1556" s="519">
        <v>0</v>
      </c>
      <c r="DB1556" s="519">
        <v>0</v>
      </c>
      <c r="DC1556" s="519">
        <v>0</v>
      </c>
      <c r="DD1556" s="519">
        <v>0</v>
      </c>
      <c r="DE1556" s="519">
        <v>0</v>
      </c>
      <c r="DF1556" s="519">
        <v>0</v>
      </c>
      <c r="DG1556" s="519">
        <v>0</v>
      </c>
      <c r="DH1556" s="519">
        <v>0</v>
      </c>
      <c r="DI1556" s="519">
        <v>0</v>
      </c>
      <c r="DJ1556" s="519">
        <v>0</v>
      </c>
      <c r="DK1556" s="519">
        <v>0</v>
      </c>
      <c r="DL1556" s="519">
        <v>0</v>
      </c>
      <c r="DM1556" s="519">
        <v>0</v>
      </c>
      <c r="DN1556" s="519">
        <v>0</v>
      </c>
      <c r="DO1556" s="519">
        <v>0</v>
      </c>
      <c r="DP1556" s="519">
        <v>0</v>
      </c>
      <c r="DQ1556" s="519">
        <v>0</v>
      </c>
      <c r="DR1556" s="519">
        <v>0</v>
      </c>
      <c r="DS1556" s="519">
        <v>0</v>
      </c>
      <c r="DT1556" s="519">
        <v>0</v>
      </c>
      <c r="DU1556" s="519">
        <v>0</v>
      </c>
      <c r="DV1556" s="519">
        <v>0</v>
      </c>
      <c r="DW1556" s="519">
        <v>0</v>
      </c>
      <c r="DX1556" s="519">
        <v>0</v>
      </c>
    </row>
    <row r="1557" spans="2:128" hidden="1">
      <c r="B1557" s="519" t="s">
        <v>1061</v>
      </c>
      <c r="C1557" s="519"/>
      <c r="D1557" s="519"/>
      <c r="E1557" s="519"/>
      <c r="F1557" s="519">
        <v>1</v>
      </c>
      <c r="G1557" s="519"/>
      <c r="H1557" s="519">
        <v>22</v>
      </c>
      <c r="I1557" s="519">
        <v>5</v>
      </c>
      <c r="J1557" s="519" t="str">
        <f t="shared" si="72"/>
        <v>SDN15012205</v>
      </c>
      <c r="K1557" s="519">
        <v>640</v>
      </c>
      <c r="N1557" s="519" t="s">
        <v>1062</v>
      </c>
      <c r="O1557" s="519" t="s">
        <v>1059</v>
      </c>
      <c r="P1557" s="519">
        <v>47</v>
      </c>
      <c r="Q1557" s="183" t="str">
        <f t="shared" si="71"/>
        <v>SDN200147</v>
      </c>
      <c r="R1557" s="519">
        <v>10000</v>
      </c>
      <c r="S1557" s="519">
        <v>10000</v>
      </c>
      <c r="T1557" s="519">
        <v>10000</v>
      </c>
      <c r="U1557" s="519">
        <v>10000</v>
      </c>
      <c r="V1557" s="519">
        <v>10000</v>
      </c>
      <c r="W1557" s="519">
        <v>10000</v>
      </c>
      <c r="X1557" s="519">
        <v>10000</v>
      </c>
      <c r="Y1557" s="519">
        <v>10000</v>
      </c>
      <c r="Z1557" s="519">
        <v>10000</v>
      </c>
      <c r="AA1557" s="519">
        <v>10000</v>
      </c>
      <c r="AB1557" s="519">
        <v>10000</v>
      </c>
      <c r="AC1557" s="519">
        <v>10000</v>
      </c>
      <c r="AD1557" s="519">
        <v>10383.799999999999</v>
      </c>
      <c r="AE1557" s="519">
        <v>11053.7</v>
      </c>
      <c r="AF1557" s="519">
        <v>11723.6</v>
      </c>
      <c r="AG1557" s="519">
        <v>12393.5</v>
      </c>
      <c r="AH1557" s="519">
        <v>13063.4</v>
      </c>
      <c r="AI1557" s="519">
        <v>13733.4</v>
      </c>
      <c r="AJ1557" s="519">
        <v>14403.3</v>
      </c>
      <c r="AK1557" s="519">
        <v>15073.2</v>
      </c>
      <c r="AL1557" s="519">
        <v>15073.2</v>
      </c>
      <c r="AM1557" s="519">
        <v>15073.2</v>
      </c>
      <c r="AN1557" s="519">
        <v>15073.2</v>
      </c>
      <c r="AO1557" s="519">
        <v>15073.2</v>
      </c>
      <c r="AP1557" s="519">
        <v>15073.2</v>
      </c>
      <c r="AQ1557" s="519">
        <v>15073.2</v>
      </c>
      <c r="AR1557" s="519">
        <v>15073.2</v>
      </c>
      <c r="AS1557" s="519">
        <v>15073.2</v>
      </c>
      <c r="AT1557" s="519">
        <v>15073.2</v>
      </c>
      <c r="AU1557" s="519">
        <v>15073.2</v>
      </c>
      <c r="AV1557" s="519">
        <v>15073.2</v>
      </c>
      <c r="AW1557" s="519">
        <v>15073.2</v>
      </c>
      <c r="AX1557" s="519">
        <v>15073.2</v>
      </c>
      <c r="AY1557" s="519">
        <v>15073.2</v>
      </c>
      <c r="AZ1557" s="519">
        <v>15073.2</v>
      </c>
      <c r="BA1557" s="519">
        <v>0</v>
      </c>
      <c r="BB1557" s="519">
        <v>0</v>
      </c>
      <c r="BC1557" s="519">
        <v>0</v>
      </c>
      <c r="BD1557" s="519">
        <v>0</v>
      </c>
      <c r="BE1557" s="519">
        <v>0</v>
      </c>
      <c r="BF1557" s="519">
        <v>0</v>
      </c>
      <c r="BG1557" s="519">
        <v>0</v>
      </c>
      <c r="BH1557" s="519">
        <v>0</v>
      </c>
      <c r="BI1557" s="519">
        <v>0</v>
      </c>
      <c r="BJ1557" s="519">
        <v>0</v>
      </c>
      <c r="BK1557" s="519">
        <v>0</v>
      </c>
      <c r="BL1557" s="519">
        <v>0</v>
      </c>
      <c r="BM1557" s="519">
        <v>0</v>
      </c>
      <c r="BN1557" s="519">
        <v>0</v>
      </c>
      <c r="BO1557" s="519">
        <v>0</v>
      </c>
      <c r="BP1557" s="519">
        <v>0</v>
      </c>
      <c r="BQ1557" s="519">
        <v>0</v>
      </c>
      <c r="BR1557" s="519">
        <v>0</v>
      </c>
      <c r="BS1557" s="519">
        <v>0</v>
      </c>
      <c r="BT1557" s="519">
        <v>0</v>
      </c>
      <c r="BU1557" s="519">
        <v>0</v>
      </c>
      <c r="BV1557" s="519">
        <v>0</v>
      </c>
      <c r="BW1557" s="519">
        <v>0</v>
      </c>
      <c r="BX1557" s="519">
        <v>0</v>
      </c>
      <c r="BY1557" s="519">
        <v>0</v>
      </c>
      <c r="BZ1557" s="519">
        <v>0</v>
      </c>
      <c r="CA1557" s="519">
        <v>0</v>
      </c>
      <c r="CB1557" s="519">
        <v>0</v>
      </c>
      <c r="CC1557" s="519">
        <v>0</v>
      </c>
      <c r="CD1557" s="519">
        <v>0</v>
      </c>
      <c r="CE1557" s="519">
        <v>0</v>
      </c>
      <c r="CF1557" s="519">
        <v>0</v>
      </c>
      <c r="CG1557" s="519">
        <v>0</v>
      </c>
      <c r="CH1557" s="519">
        <v>0</v>
      </c>
      <c r="CI1557" s="519">
        <v>0</v>
      </c>
      <c r="CJ1557" s="519">
        <v>0</v>
      </c>
      <c r="CK1557" s="519">
        <v>0</v>
      </c>
      <c r="CL1557" s="519">
        <v>0</v>
      </c>
      <c r="CM1557" s="519">
        <v>0</v>
      </c>
      <c r="CN1557" s="519">
        <v>0</v>
      </c>
      <c r="CO1557" s="519">
        <v>0</v>
      </c>
      <c r="CP1557" s="519">
        <v>0</v>
      </c>
      <c r="CQ1557" s="519">
        <v>0</v>
      </c>
      <c r="CR1557" s="519">
        <v>0</v>
      </c>
      <c r="CS1557" s="519">
        <v>0</v>
      </c>
      <c r="CT1557" s="519">
        <v>0</v>
      </c>
      <c r="CU1557" s="519">
        <v>0</v>
      </c>
      <c r="CV1557" s="519">
        <v>0</v>
      </c>
      <c r="CW1557" s="519">
        <v>0</v>
      </c>
      <c r="CX1557" s="519">
        <v>0</v>
      </c>
      <c r="CY1557" s="519">
        <v>0</v>
      </c>
      <c r="CZ1557" s="519">
        <v>0</v>
      </c>
      <c r="DA1557" s="519">
        <v>0</v>
      </c>
      <c r="DB1557" s="519">
        <v>0</v>
      </c>
      <c r="DC1557" s="519">
        <v>0</v>
      </c>
      <c r="DD1557" s="519">
        <v>0</v>
      </c>
      <c r="DE1557" s="519">
        <v>0</v>
      </c>
      <c r="DF1557" s="519">
        <v>0</v>
      </c>
      <c r="DG1557" s="519">
        <v>0</v>
      </c>
      <c r="DH1557" s="519">
        <v>0</v>
      </c>
      <c r="DI1557" s="519">
        <v>0</v>
      </c>
      <c r="DJ1557" s="519">
        <v>0</v>
      </c>
      <c r="DK1557" s="519">
        <v>0</v>
      </c>
      <c r="DL1557" s="519">
        <v>0</v>
      </c>
      <c r="DM1557" s="519">
        <v>0</v>
      </c>
      <c r="DN1557" s="519">
        <v>0</v>
      </c>
      <c r="DO1557" s="519">
        <v>0</v>
      </c>
      <c r="DP1557" s="519">
        <v>0</v>
      </c>
      <c r="DQ1557" s="519">
        <v>0</v>
      </c>
      <c r="DR1557" s="519">
        <v>0</v>
      </c>
      <c r="DS1557" s="519">
        <v>0</v>
      </c>
      <c r="DT1557" s="519">
        <v>0</v>
      </c>
      <c r="DU1557" s="519">
        <v>0</v>
      </c>
      <c r="DV1557" s="519">
        <v>0</v>
      </c>
      <c r="DW1557" s="519">
        <v>0</v>
      </c>
      <c r="DX1557" s="519">
        <v>0</v>
      </c>
    </row>
    <row r="1558" spans="2:128" hidden="1">
      <c r="B1558" s="519" t="s">
        <v>1061</v>
      </c>
      <c r="C1558" s="519"/>
      <c r="D1558" s="519"/>
      <c r="E1558" s="519"/>
      <c r="F1558" s="519">
        <v>1</v>
      </c>
      <c r="G1558" s="519"/>
      <c r="H1558" s="519">
        <v>22</v>
      </c>
      <c r="I1558" s="519">
        <v>6</v>
      </c>
      <c r="J1558" s="519" t="str">
        <f t="shared" si="72"/>
        <v>SDN15012206</v>
      </c>
      <c r="K1558" s="519">
        <v>640</v>
      </c>
      <c r="N1558" s="519" t="s">
        <v>1062</v>
      </c>
      <c r="O1558" s="519" t="s">
        <v>1059</v>
      </c>
      <c r="P1558" s="519">
        <v>48</v>
      </c>
      <c r="Q1558" s="183" t="str">
        <f t="shared" si="71"/>
        <v>SDN200148</v>
      </c>
      <c r="R1558" s="519">
        <v>10000</v>
      </c>
      <c r="S1558" s="519">
        <v>10000</v>
      </c>
      <c r="T1558" s="519">
        <v>10000</v>
      </c>
      <c r="U1558" s="519">
        <v>10000</v>
      </c>
      <c r="V1558" s="519">
        <v>10000</v>
      </c>
      <c r="W1558" s="519">
        <v>10000</v>
      </c>
      <c r="X1558" s="519">
        <v>10000</v>
      </c>
      <c r="Y1558" s="519">
        <v>10000</v>
      </c>
      <c r="Z1558" s="519">
        <v>10000</v>
      </c>
      <c r="AA1558" s="519">
        <v>10000</v>
      </c>
      <c r="AB1558" s="519">
        <v>10000</v>
      </c>
      <c r="AC1558" s="519">
        <v>10267.200000000001</v>
      </c>
      <c r="AD1558" s="519">
        <v>10975.2</v>
      </c>
      <c r="AE1558" s="519">
        <v>11683.3</v>
      </c>
      <c r="AF1558" s="519">
        <v>12391.4</v>
      </c>
      <c r="AG1558" s="519">
        <v>13099.5</v>
      </c>
      <c r="AH1558" s="519">
        <v>13807.6</v>
      </c>
      <c r="AI1558" s="519">
        <v>14515.6</v>
      </c>
      <c r="AJ1558" s="519">
        <v>15223.7</v>
      </c>
      <c r="AK1558" s="519">
        <v>15931.8</v>
      </c>
      <c r="AL1558" s="519">
        <v>15931.8</v>
      </c>
      <c r="AM1558" s="519">
        <v>15931.8</v>
      </c>
      <c r="AN1558" s="519">
        <v>15931.8</v>
      </c>
      <c r="AO1558" s="519">
        <v>15931.8</v>
      </c>
      <c r="AP1558" s="519">
        <v>15931.8</v>
      </c>
      <c r="AQ1558" s="519">
        <v>15931.8</v>
      </c>
      <c r="AR1558" s="519">
        <v>15931.8</v>
      </c>
      <c r="AS1558" s="519">
        <v>15931.8</v>
      </c>
      <c r="AT1558" s="519">
        <v>15931.8</v>
      </c>
      <c r="AU1558" s="519">
        <v>15931.8</v>
      </c>
      <c r="AV1558" s="519">
        <v>15931.8</v>
      </c>
      <c r="AW1558" s="519">
        <v>15931.8</v>
      </c>
      <c r="AX1558" s="519">
        <v>15931.8</v>
      </c>
      <c r="AY1558" s="519">
        <v>15931.8</v>
      </c>
      <c r="AZ1558" s="519">
        <v>15931.8</v>
      </c>
      <c r="BA1558" s="519">
        <v>0</v>
      </c>
      <c r="BB1558" s="519">
        <v>0</v>
      </c>
      <c r="BC1558" s="519">
        <v>0</v>
      </c>
      <c r="BD1558" s="519">
        <v>0</v>
      </c>
      <c r="BE1558" s="519">
        <v>0</v>
      </c>
      <c r="BF1558" s="519">
        <v>0</v>
      </c>
      <c r="BG1558" s="519">
        <v>0</v>
      </c>
      <c r="BH1558" s="519">
        <v>0</v>
      </c>
      <c r="BI1558" s="519">
        <v>0</v>
      </c>
      <c r="BJ1558" s="519">
        <v>0</v>
      </c>
      <c r="BK1558" s="519">
        <v>0</v>
      </c>
      <c r="BL1558" s="519">
        <v>0</v>
      </c>
      <c r="BM1558" s="519">
        <v>0</v>
      </c>
      <c r="BN1558" s="519">
        <v>0</v>
      </c>
      <c r="BO1558" s="519">
        <v>0</v>
      </c>
      <c r="BP1558" s="519">
        <v>0</v>
      </c>
      <c r="BQ1558" s="519">
        <v>0</v>
      </c>
      <c r="BR1558" s="519">
        <v>0</v>
      </c>
      <c r="BS1558" s="519">
        <v>0</v>
      </c>
      <c r="BT1558" s="519">
        <v>0</v>
      </c>
      <c r="BU1558" s="519">
        <v>0</v>
      </c>
      <c r="BV1558" s="519">
        <v>0</v>
      </c>
      <c r="BW1558" s="519">
        <v>0</v>
      </c>
      <c r="BX1558" s="519">
        <v>0</v>
      </c>
      <c r="BY1558" s="519">
        <v>0</v>
      </c>
      <c r="BZ1558" s="519">
        <v>0</v>
      </c>
      <c r="CA1558" s="519">
        <v>0</v>
      </c>
      <c r="CB1558" s="519">
        <v>0</v>
      </c>
      <c r="CC1558" s="519">
        <v>0</v>
      </c>
      <c r="CD1558" s="519">
        <v>0</v>
      </c>
      <c r="CE1558" s="519">
        <v>0</v>
      </c>
      <c r="CF1558" s="519">
        <v>0</v>
      </c>
      <c r="CG1558" s="519">
        <v>0</v>
      </c>
      <c r="CH1558" s="519">
        <v>0</v>
      </c>
      <c r="CI1558" s="519">
        <v>0</v>
      </c>
      <c r="CJ1558" s="519">
        <v>0</v>
      </c>
      <c r="CK1558" s="519">
        <v>0</v>
      </c>
      <c r="CL1558" s="519">
        <v>0</v>
      </c>
      <c r="CM1558" s="519">
        <v>0</v>
      </c>
      <c r="CN1558" s="519">
        <v>0</v>
      </c>
      <c r="CO1558" s="519">
        <v>0</v>
      </c>
      <c r="CP1558" s="519">
        <v>0</v>
      </c>
      <c r="CQ1558" s="519">
        <v>0</v>
      </c>
      <c r="CR1558" s="519">
        <v>0</v>
      </c>
      <c r="CS1558" s="519">
        <v>0</v>
      </c>
      <c r="CT1558" s="519">
        <v>0</v>
      </c>
      <c r="CU1558" s="519">
        <v>0</v>
      </c>
      <c r="CV1558" s="519">
        <v>0</v>
      </c>
      <c r="CW1558" s="519">
        <v>0</v>
      </c>
      <c r="CX1558" s="519">
        <v>0</v>
      </c>
      <c r="CY1558" s="519">
        <v>0</v>
      </c>
      <c r="CZ1558" s="519">
        <v>0</v>
      </c>
      <c r="DA1558" s="519">
        <v>0</v>
      </c>
      <c r="DB1558" s="519">
        <v>0</v>
      </c>
      <c r="DC1558" s="519">
        <v>0</v>
      </c>
      <c r="DD1558" s="519">
        <v>0</v>
      </c>
      <c r="DE1558" s="519">
        <v>0</v>
      </c>
      <c r="DF1558" s="519">
        <v>0</v>
      </c>
      <c r="DG1558" s="519">
        <v>0</v>
      </c>
      <c r="DH1558" s="519">
        <v>0</v>
      </c>
      <c r="DI1558" s="519">
        <v>0</v>
      </c>
      <c r="DJ1558" s="519">
        <v>0</v>
      </c>
      <c r="DK1558" s="519">
        <v>0</v>
      </c>
      <c r="DL1558" s="519">
        <v>0</v>
      </c>
      <c r="DM1558" s="519">
        <v>0</v>
      </c>
      <c r="DN1558" s="519">
        <v>0</v>
      </c>
      <c r="DO1558" s="519">
        <v>0</v>
      </c>
      <c r="DP1558" s="519">
        <v>0</v>
      </c>
      <c r="DQ1558" s="519">
        <v>0</v>
      </c>
      <c r="DR1558" s="519">
        <v>0</v>
      </c>
      <c r="DS1558" s="519">
        <v>0</v>
      </c>
      <c r="DT1558" s="519">
        <v>0</v>
      </c>
      <c r="DU1558" s="519">
        <v>0</v>
      </c>
      <c r="DV1558" s="519">
        <v>0</v>
      </c>
      <c r="DW1558" s="519">
        <v>0</v>
      </c>
      <c r="DX1558" s="519">
        <v>0</v>
      </c>
    </row>
    <row r="1559" spans="2:128" hidden="1">
      <c r="B1559" s="519" t="s">
        <v>1061</v>
      </c>
      <c r="C1559" s="519"/>
      <c r="D1559" s="519"/>
      <c r="E1559" s="519"/>
      <c r="F1559" s="519">
        <v>1</v>
      </c>
      <c r="G1559" s="519"/>
      <c r="H1559" s="519">
        <v>22</v>
      </c>
      <c r="I1559" s="519">
        <v>7</v>
      </c>
      <c r="J1559" s="519" t="str">
        <f t="shared" si="72"/>
        <v>SDN15012207</v>
      </c>
      <c r="K1559" s="519">
        <v>640</v>
      </c>
      <c r="N1559" s="519" t="s">
        <v>1062</v>
      </c>
      <c r="O1559" s="519" t="s">
        <v>1059</v>
      </c>
      <c r="P1559" s="519">
        <v>49</v>
      </c>
      <c r="Q1559" s="183" t="str">
        <f t="shared" si="71"/>
        <v>SDN200149</v>
      </c>
      <c r="R1559" s="519">
        <v>10000</v>
      </c>
      <c r="S1559" s="519">
        <v>10000</v>
      </c>
      <c r="T1559" s="519">
        <v>10000</v>
      </c>
      <c r="U1559" s="519">
        <v>10000</v>
      </c>
      <c r="V1559" s="519">
        <v>10000</v>
      </c>
      <c r="W1559" s="519">
        <v>10000</v>
      </c>
      <c r="X1559" s="519">
        <v>10000</v>
      </c>
      <c r="Y1559" s="519">
        <v>10000</v>
      </c>
      <c r="Z1559" s="519">
        <v>10000</v>
      </c>
      <c r="AA1559" s="519">
        <v>10000</v>
      </c>
      <c r="AB1559" s="519">
        <v>10131.5</v>
      </c>
      <c r="AC1559" s="519">
        <v>10882</v>
      </c>
      <c r="AD1559" s="519">
        <v>11632.4</v>
      </c>
      <c r="AE1559" s="519">
        <v>12382.9</v>
      </c>
      <c r="AF1559" s="519">
        <v>13133.4</v>
      </c>
      <c r="AG1559" s="519">
        <v>13883.9</v>
      </c>
      <c r="AH1559" s="519">
        <v>14634.4</v>
      </c>
      <c r="AI1559" s="519">
        <v>15384.8</v>
      </c>
      <c r="AJ1559" s="519">
        <v>16135.3</v>
      </c>
      <c r="AK1559" s="519">
        <v>16885.8</v>
      </c>
      <c r="AL1559" s="519">
        <v>16885.8</v>
      </c>
      <c r="AM1559" s="519">
        <v>16885.8</v>
      </c>
      <c r="AN1559" s="519">
        <v>16885.8</v>
      </c>
      <c r="AO1559" s="519">
        <v>16885.8</v>
      </c>
      <c r="AP1559" s="519">
        <v>16885.8</v>
      </c>
      <c r="AQ1559" s="519">
        <v>16885.8</v>
      </c>
      <c r="AR1559" s="519">
        <v>16885.8</v>
      </c>
      <c r="AS1559" s="519">
        <v>16885.8</v>
      </c>
      <c r="AT1559" s="519">
        <v>16885.8</v>
      </c>
      <c r="AU1559" s="519">
        <v>16885.8</v>
      </c>
      <c r="AV1559" s="519">
        <v>16885.8</v>
      </c>
      <c r="AW1559" s="519">
        <v>16885.8</v>
      </c>
      <c r="AX1559" s="519">
        <v>16885.8</v>
      </c>
      <c r="AY1559" s="519">
        <v>16885.8</v>
      </c>
      <c r="AZ1559" s="519">
        <v>16885.8</v>
      </c>
      <c r="BA1559" s="519">
        <v>0</v>
      </c>
      <c r="BB1559" s="519">
        <v>0</v>
      </c>
      <c r="BC1559" s="519">
        <v>0</v>
      </c>
      <c r="BD1559" s="519">
        <v>0</v>
      </c>
      <c r="BE1559" s="519">
        <v>0</v>
      </c>
      <c r="BF1559" s="519">
        <v>0</v>
      </c>
      <c r="BG1559" s="519">
        <v>0</v>
      </c>
      <c r="BH1559" s="519">
        <v>0</v>
      </c>
      <c r="BI1559" s="519">
        <v>0</v>
      </c>
      <c r="BJ1559" s="519">
        <v>0</v>
      </c>
      <c r="BK1559" s="519">
        <v>0</v>
      </c>
      <c r="BL1559" s="519">
        <v>0</v>
      </c>
      <c r="BM1559" s="519">
        <v>0</v>
      </c>
      <c r="BN1559" s="519">
        <v>0</v>
      </c>
      <c r="BO1559" s="519">
        <v>0</v>
      </c>
      <c r="BP1559" s="519">
        <v>0</v>
      </c>
      <c r="BQ1559" s="519">
        <v>0</v>
      </c>
      <c r="BR1559" s="519">
        <v>0</v>
      </c>
      <c r="BS1559" s="519">
        <v>0</v>
      </c>
      <c r="BT1559" s="519">
        <v>0</v>
      </c>
      <c r="BU1559" s="519">
        <v>0</v>
      </c>
      <c r="BV1559" s="519">
        <v>0</v>
      </c>
      <c r="BW1559" s="519">
        <v>0</v>
      </c>
      <c r="BX1559" s="519">
        <v>0</v>
      </c>
      <c r="BY1559" s="519">
        <v>0</v>
      </c>
      <c r="BZ1559" s="519">
        <v>0</v>
      </c>
      <c r="CA1559" s="519">
        <v>0</v>
      </c>
      <c r="CB1559" s="519">
        <v>0</v>
      </c>
      <c r="CC1559" s="519">
        <v>0</v>
      </c>
      <c r="CD1559" s="519">
        <v>0</v>
      </c>
      <c r="CE1559" s="519">
        <v>0</v>
      </c>
      <c r="CF1559" s="519">
        <v>0</v>
      </c>
      <c r="CG1559" s="519">
        <v>0</v>
      </c>
      <c r="CH1559" s="519">
        <v>0</v>
      </c>
      <c r="CI1559" s="519">
        <v>0</v>
      </c>
      <c r="CJ1559" s="519">
        <v>0</v>
      </c>
      <c r="CK1559" s="519">
        <v>0</v>
      </c>
      <c r="CL1559" s="519">
        <v>0</v>
      </c>
      <c r="CM1559" s="519">
        <v>0</v>
      </c>
      <c r="CN1559" s="519">
        <v>0</v>
      </c>
      <c r="CO1559" s="519">
        <v>0</v>
      </c>
      <c r="CP1559" s="519">
        <v>0</v>
      </c>
      <c r="CQ1559" s="519">
        <v>0</v>
      </c>
      <c r="CR1559" s="519">
        <v>0</v>
      </c>
      <c r="CS1559" s="519">
        <v>0</v>
      </c>
      <c r="CT1559" s="519">
        <v>0</v>
      </c>
      <c r="CU1559" s="519">
        <v>0</v>
      </c>
      <c r="CV1559" s="519">
        <v>0</v>
      </c>
      <c r="CW1559" s="519">
        <v>0</v>
      </c>
      <c r="CX1559" s="519">
        <v>0</v>
      </c>
      <c r="CY1559" s="519">
        <v>0</v>
      </c>
      <c r="CZ1559" s="519">
        <v>0</v>
      </c>
      <c r="DA1559" s="519">
        <v>0</v>
      </c>
      <c r="DB1559" s="519">
        <v>0</v>
      </c>
      <c r="DC1559" s="519">
        <v>0</v>
      </c>
      <c r="DD1559" s="519">
        <v>0</v>
      </c>
      <c r="DE1559" s="519">
        <v>0</v>
      </c>
      <c r="DF1559" s="519">
        <v>0</v>
      </c>
      <c r="DG1559" s="519">
        <v>0</v>
      </c>
      <c r="DH1559" s="519">
        <v>0</v>
      </c>
      <c r="DI1559" s="519">
        <v>0</v>
      </c>
      <c r="DJ1559" s="519">
        <v>0</v>
      </c>
      <c r="DK1559" s="519">
        <v>0</v>
      </c>
      <c r="DL1559" s="519">
        <v>0</v>
      </c>
      <c r="DM1559" s="519">
        <v>0</v>
      </c>
      <c r="DN1559" s="519">
        <v>0</v>
      </c>
      <c r="DO1559" s="519">
        <v>0</v>
      </c>
      <c r="DP1559" s="519">
        <v>0</v>
      </c>
      <c r="DQ1559" s="519">
        <v>0</v>
      </c>
      <c r="DR1559" s="519">
        <v>0</v>
      </c>
      <c r="DS1559" s="519">
        <v>0</v>
      </c>
      <c r="DT1559" s="519">
        <v>0</v>
      </c>
      <c r="DU1559" s="519">
        <v>0</v>
      </c>
      <c r="DV1559" s="519">
        <v>0</v>
      </c>
      <c r="DW1559" s="519">
        <v>0</v>
      </c>
      <c r="DX1559" s="519">
        <v>0</v>
      </c>
    </row>
    <row r="1560" spans="2:128" hidden="1">
      <c r="B1560" s="519" t="s">
        <v>1061</v>
      </c>
      <c r="C1560" s="519"/>
      <c r="D1560" s="519"/>
      <c r="E1560" s="519"/>
      <c r="F1560" s="519">
        <v>1</v>
      </c>
      <c r="G1560" s="519"/>
      <c r="H1560" s="519">
        <v>22</v>
      </c>
      <c r="I1560" s="519">
        <v>8</v>
      </c>
      <c r="J1560" s="519" t="str">
        <f t="shared" si="72"/>
        <v>SDN15012208</v>
      </c>
      <c r="K1560" s="519">
        <v>512</v>
      </c>
      <c r="N1560" s="519" t="s">
        <v>1062</v>
      </c>
      <c r="O1560" s="519" t="s">
        <v>1059</v>
      </c>
      <c r="P1560" s="519">
        <v>50</v>
      </c>
      <c r="Q1560" s="183" t="str">
        <f t="shared" si="71"/>
        <v>SDN200150</v>
      </c>
      <c r="R1560" s="519">
        <v>10000</v>
      </c>
      <c r="S1560" s="519">
        <v>10000</v>
      </c>
      <c r="T1560" s="519">
        <v>10000</v>
      </c>
      <c r="U1560" s="519">
        <v>10000</v>
      </c>
      <c r="V1560" s="519">
        <v>10000</v>
      </c>
      <c r="W1560" s="519">
        <v>10000</v>
      </c>
      <c r="X1560" s="519">
        <v>10000</v>
      </c>
      <c r="Y1560" s="519">
        <v>10000</v>
      </c>
      <c r="Z1560" s="519">
        <v>10000</v>
      </c>
      <c r="AA1560" s="519">
        <v>10070</v>
      </c>
      <c r="AB1560" s="519">
        <v>10875.6</v>
      </c>
      <c r="AC1560" s="519">
        <v>11681.2</v>
      </c>
      <c r="AD1560" s="519">
        <v>12486.8</v>
      </c>
      <c r="AE1560" s="519">
        <v>13292.4</v>
      </c>
      <c r="AF1560" s="519">
        <v>14098</v>
      </c>
      <c r="AG1560" s="519">
        <v>14903.6</v>
      </c>
      <c r="AH1560" s="519">
        <v>15709.2</v>
      </c>
      <c r="AI1560" s="519">
        <v>16514.8</v>
      </c>
      <c r="AJ1560" s="519">
        <v>17320.400000000001</v>
      </c>
      <c r="AK1560" s="519">
        <v>18126</v>
      </c>
      <c r="AL1560" s="519">
        <v>18126</v>
      </c>
      <c r="AM1560" s="519">
        <v>18126</v>
      </c>
      <c r="AN1560" s="519">
        <v>18126</v>
      </c>
      <c r="AO1560" s="519">
        <v>18126</v>
      </c>
      <c r="AP1560" s="519">
        <v>18126</v>
      </c>
      <c r="AQ1560" s="519">
        <v>18126</v>
      </c>
      <c r="AR1560" s="519">
        <v>18126</v>
      </c>
      <c r="AS1560" s="519">
        <v>18126</v>
      </c>
      <c r="AT1560" s="519">
        <v>18126</v>
      </c>
      <c r="AU1560" s="519">
        <v>18126</v>
      </c>
      <c r="AV1560" s="519">
        <v>18126</v>
      </c>
      <c r="AW1560" s="519">
        <v>18126</v>
      </c>
      <c r="AX1560" s="519">
        <v>18126</v>
      </c>
      <c r="AY1560" s="519">
        <v>18126</v>
      </c>
      <c r="AZ1560" s="519">
        <v>18126</v>
      </c>
      <c r="BA1560" s="519">
        <v>0</v>
      </c>
      <c r="BB1560" s="519">
        <v>0</v>
      </c>
      <c r="BC1560" s="519">
        <v>0</v>
      </c>
      <c r="BD1560" s="519">
        <v>0</v>
      </c>
      <c r="BE1560" s="519">
        <v>0</v>
      </c>
      <c r="BF1560" s="519">
        <v>0</v>
      </c>
      <c r="BG1560" s="519">
        <v>0</v>
      </c>
      <c r="BH1560" s="519">
        <v>0</v>
      </c>
      <c r="BI1560" s="519">
        <v>0</v>
      </c>
      <c r="BJ1560" s="519">
        <v>0</v>
      </c>
      <c r="BK1560" s="519">
        <v>0</v>
      </c>
      <c r="BL1560" s="519">
        <v>0</v>
      </c>
      <c r="BM1560" s="519">
        <v>0</v>
      </c>
      <c r="BN1560" s="519">
        <v>0</v>
      </c>
      <c r="BO1560" s="519">
        <v>0</v>
      </c>
      <c r="BP1560" s="519">
        <v>0</v>
      </c>
      <c r="BQ1560" s="519">
        <v>0</v>
      </c>
      <c r="BR1560" s="519">
        <v>0</v>
      </c>
      <c r="BS1560" s="519">
        <v>0</v>
      </c>
      <c r="BT1560" s="519">
        <v>0</v>
      </c>
      <c r="BU1560" s="519">
        <v>0</v>
      </c>
      <c r="BV1560" s="519">
        <v>0</v>
      </c>
      <c r="BW1560" s="519">
        <v>0</v>
      </c>
      <c r="BX1560" s="519">
        <v>0</v>
      </c>
      <c r="BY1560" s="519">
        <v>0</v>
      </c>
      <c r="BZ1560" s="519">
        <v>0</v>
      </c>
      <c r="CA1560" s="519">
        <v>0</v>
      </c>
      <c r="CB1560" s="519">
        <v>0</v>
      </c>
      <c r="CC1560" s="519">
        <v>0</v>
      </c>
      <c r="CD1560" s="519">
        <v>0</v>
      </c>
      <c r="CE1560" s="519">
        <v>0</v>
      </c>
      <c r="CF1560" s="519">
        <v>0</v>
      </c>
      <c r="CG1560" s="519">
        <v>0</v>
      </c>
      <c r="CH1560" s="519">
        <v>0</v>
      </c>
      <c r="CI1560" s="519">
        <v>0</v>
      </c>
      <c r="CJ1560" s="519">
        <v>0</v>
      </c>
      <c r="CK1560" s="519">
        <v>0</v>
      </c>
      <c r="CL1560" s="519">
        <v>0</v>
      </c>
      <c r="CM1560" s="519">
        <v>0</v>
      </c>
      <c r="CN1560" s="519">
        <v>0</v>
      </c>
      <c r="CO1560" s="519">
        <v>0</v>
      </c>
      <c r="CP1560" s="519">
        <v>0</v>
      </c>
      <c r="CQ1560" s="519">
        <v>0</v>
      </c>
      <c r="CR1560" s="519">
        <v>0</v>
      </c>
      <c r="CS1560" s="519">
        <v>0</v>
      </c>
      <c r="CT1560" s="519">
        <v>0</v>
      </c>
      <c r="CU1560" s="519">
        <v>0</v>
      </c>
      <c r="CV1560" s="519">
        <v>0</v>
      </c>
      <c r="CW1560" s="519">
        <v>0</v>
      </c>
      <c r="CX1560" s="519">
        <v>0</v>
      </c>
      <c r="CY1560" s="519">
        <v>0</v>
      </c>
      <c r="CZ1560" s="519">
        <v>0</v>
      </c>
      <c r="DA1560" s="519">
        <v>0</v>
      </c>
      <c r="DB1560" s="519">
        <v>0</v>
      </c>
      <c r="DC1560" s="519">
        <v>0</v>
      </c>
      <c r="DD1560" s="519">
        <v>0</v>
      </c>
      <c r="DE1560" s="519">
        <v>0</v>
      </c>
      <c r="DF1560" s="519">
        <v>0</v>
      </c>
      <c r="DG1560" s="519">
        <v>0</v>
      </c>
      <c r="DH1560" s="519">
        <v>0</v>
      </c>
      <c r="DI1560" s="519">
        <v>0</v>
      </c>
      <c r="DJ1560" s="519">
        <v>0</v>
      </c>
      <c r="DK1560" s="519">
        <v>0</v>
      </c>
      <c r="DL1560" s="519">
        <v>0</v>
      </c>
      <c r="DM1560" s="519">
        <v>0</v>
      </c>
      <c r="DN1560" s="519">
        <v>0</v>
      </c>
      <c r="DO1560" s="519">
        <v>0</v>
      </c>
      <c r="DP1560" s="519">
        <v>0</v>
      </c>
      <c r="DQ1560" s="519">
        <v>0</v>
      </c>
      <c r="DR1560" s="519">
        <v>0</v>
      </c>
      <c r="DS1560" s="519">
        <v>0</v>
      </c>
      <c r="DT1560" s="519">
        <v>0</v>
      </c>
      <c r="DU1560" s="519">
        <v>0</v>
      </c>
      <c r="DV1560" s="519">
        <v>0</v>
      </c>
      <c r="DW1560" s="519">
        <v>0</v>
      </c>
      <c r="DX1560" s="519">
        <v>0</v>
      </c>
    </row>
    <row r="1561" spans="2:128" hidden="1">
      <c r="B1561" s="519" t="s">
        <v>1061</v>
      </c>
      <c r="C1561" s="519"/>
      <c r="D1561" s="519"/>
      <c r="E1561" s="519"/>
      <c r="F1561" s="519">
        <v>1</v>
      </c>
      <c r="G1561" s="519"/>
      <c r="H1561" s="519">
        <v>22</v>
      </c>
      <c r="I1561" s="519">
        <v>9</v>
      </c>
      <c r="J1561" s="519" t="str">
        <f t="shared" si="72"/>
        <v>SDN15012209</v>
      </c>
      <c r="K1561" s="519">
        <v>512</v>
      </c>
      <c r="N1561" s="519" t="s">
        <v>1062</v>
      </c>
      <c r="O1561" s="519" t="s">
        <v>1060</v>
      </c>
      <c r="P1561" s="519">
        <v>0</v>
      </c>
      <c r="Q1561" s="183" t="str">
        <f t="shared" si="71"/>
        <v>SDN200200</v>
      </c>
      <c r="R1561" s="519">
        <v>10000</v>
      </c>
      <c r="S1561" s="519">
        <v>10000</v>
      </c>
      <c r="T1561" s="519">
        <v>10000</v>
      </c>
      <c r="U1561" s="519">
        <v>10000</v>
      </c>
      <c r="V1561" s="519">
        <v>10000</v>
      </c>
      <c r="W1561" s="519">
        <v>10000</v>
      </c>
      <c r="X1561" s="519">
        <v>10000</v>
      </c>
      <c r="Y1561" s="519">
        <v>10000</v>
      </c>
      <c r="Z1561" s="519">
        <v>10000</v>
      </c>
      <c r="AA1561" s="519">
        <v>10000</v>
      </c>
      <c r="AB1561" s="519">
        <v>10000</v>
      </c>
      <c r="AC1561" s="519">
        <v>10000</v>
      </c>
      <c r="AD1561" s="519">
        <v>10000</v>
      </c>
      <c r="AE1561" s="519">
        <v>10000</v>
      </c>
      <c r="AF1561" s="519">
        <v>10000</v>
      </c>
      <c r="AG1561" s="519">
        <v>10000</v>
      </c>
      <c r="AH1561" s="519">
        <v>10000</v>
      </c>
      <c r="AI1561" s="519">
        <v>10000</v>
      </c>
      <c r="AJ1561" s="519">
        <v>10000</v>
      </c>
      <c r="AK1561" s="519">
        <v>10000</v>
      </c>
      <c r="AL1561" s="519">
        <v>10000</v>
      </c>
      <c r="AM1561" s="519">
        <v>10000</v>
      </c>
      <c r="AN1561" s="519">
        <v>10000</v>
      </c>
      <c r="AO1561" s="519">
        <v>10000</v>
      </c>
      <c r="AP1561" s="519">
        <v>10000</v>
      </c>
      <c r="AQ1561" s="519">
        <v>10000</v>
      </c>
      <c r="AR1561" s="519">
        <v>10000</v>
      </c>
      <c r="AS1561" s="519">
        <v>10000</v>
      </c>
      <c r="AT1561" s="519">
        <v>10000</v>
      </c>
      <c r="AU1561" s="519">
        <v>10000</v>
      </c>
      <c r="AV1561" s="519">
        <v>10000</v>
      </c>
      <c r="AW1561" s="519">
        <v>10000</v>
      </c>
      <c r="AX1561" s="519">
        <v>10000</v>
      </c>
      <c r="AY1561" s="519">
        <v>10000</v>
      </c>
      <c r="AZ1561" s="519">
        <v>10000</v>
      </c>
      <c r="BA1561" s="519">
        <v>0</v>
      </c>
      <c r="BB1561" s="519">
        <v>0</v>
      </c>
      <c r="BC1561" s="519">
        <v>0</v>
      </c>
      <c r="BD1561" s="519">
        <v>0</v>
      </c>
      <c r="BE1561" s="519">
        <v>0</v>
      </c>
      <c r="BF1561" s="519">
        <v>0</v>
      </c>
      <c r="BG1561" s="519">
        <v>0</v>
      </c>
      <c r="BH1561" s="519">
        <v>0</v>
      </c>
      <c r="BI1561" s="519">
        <v>0</v>
      </c>
      <c r="BJ1561" s="519">
        <v>0</v>
      </c>
      <c r="BK1561" s="519">
        <v>0</v>
      </c>
      <c r="BL1561" s="519">
        <v>0</v>
      </c>
      <c r="BM1561" s="519">
        <v>0</v>
      </c>
      <c r="BN1561" s="519">
        <v>0</v>
      </c>
      <c r="BO1561" s="519">
        <v>0</v>
      </c>
      <c r="BP1561" s="519">
        <v>0</v>
      </c>
      <c r="BQ1561" s="519">
        <v>0</v>
      </c>
      <c r="BR1561" s="519">
        <v>0</v>
      </c>
      <c r="BS1561" s="519">
        <v>0</v>
      </c>
      <c r="BT1561" s="519">
        <v>0</v>
      </c>
      <c r="BU1561" s="519">
        <v>0</v>
      </c>
      <c r="BV1561" s="519">
        <v>0</v>
      </c>
      <c r="BW1561" s="519">
        <v>0</v>
      </c>
      <c r="BX1561" s="519">
        <v>0</v>
      </c>
      <c r="BY1561" s="519">
        <v>0</v>
      </c>
      <c r="BZ1561" s="519">
        <v>0</v>
      </c>
      <c r="CA1561" s="519">
        <v>0</v>
      </c>
      <c r="CB1561" s="519">
        <v>0</v>
      </c>
      <c r="CC1561" s="519">
        <v>0</v>
      </c>
      <c r="CD1561" s="519">
        <v>0</v>
      </c>
      <c r="CE1561" s="519">
        <v>0</v>
      </c>
      <c r="CF1561" s="519">
        <v>0</v>
      </c>
      <c r="CG1561" s="519">
        <v>0</v>
      </c>
      <c r="CH1561" s="519">
        <v>0</v>
      </c>
      <c r="CI1561" s="519">
        <v>0</v>
      </c>
      <c r="CJ1561" s="519">
        <v>0</v>
      </c>
      <c r="CK1561" s="519">
        <v>0</v>
      </c>
      <c r="CL1561" s="519">
        <v>0</v>
      </c>
      <c r="CM1561" s="519">
        <v>0</v>
      </c>
      <c r="CN1561" s="519">
        <v>0</v>
      </c>
      <c r="CO1561" s="519">
        <v>0</v>
      </c>
      <c r="CP1561" s="519">
        <v>0</v>
      </c>
      <c r="CQ1561" s="519">
        <v>0</v>
      </c>
      <c r="CR1561" s="519">
        <v>0</v>
      </c>
      <c r="CS1561" s="519">
        <v>0</v>
      </c>
      <c r="CT1561" s="519">
        <v>0</v>
      </c>
      <c r="CU1561" s="519">
        <v>0</v>
      </c>
      <c r="CV1561" s="519">
        <v>0</v>
      </c>
      <c r="CW1561" s="519">
        <v>0</v>
      </c>
      <c r="CX1561" s="519">
        <v>0</v>
      </c>
      <c r="CY1561" s="519">
        <v>0</v>
      </c>
      <c r="CZ1561" s="519">
        <v>0</v>
      </c>
      <c r="DA1561" s="519">
        <v>0</v>
      </c>
      <c r="DB1561" s="519">
        <v>0</v>
      </c>
      <c r="DC1561" s="519">
        <v>0</v>
      </c>
      <c r="DD1561" s="519">
        <v>0</v>
      </c>
      <c r="DE1561" s="519">
        <v>0</v>
      </c>
      <c r="DF1561" s="519">
        <v>0</v>
      </c>
      <c r="DG1561" s="519">
        <v>0</v>
      </c>
      <c r="DH1561" s="519">
        <v>0</v>
      </c>
      <c r="DI1561" s="519">
        <v>0</v>
      </c>
      <c r="DJ1561" s="519">
        <v>0</v>
      </c>
      <c r="DK1561" s="519">
        <v>0</v>
      </c>
      <c r="DL1561" s="519">
        <v>0</v>
      </c>
      <c r="DM1561" s="519">
        <v>0</v>
      </c>
      <c r="DN1561" s="519">
        <v>0</v>
      </c>
      <c r="DO1561" s="519">
        <v>0</v>
      </c>
      <c r="DP1561" s="519">
        <v>0</v>
      </c>
      <c r="DQ1561" s="519">
        <v>0</v>
      </c>
      <c r="DR1561" s="519">
        <v>0</v>
      </c>
      <c r="DS1561" s="519">
        <v>0</v>
      </c>
      <c r="DT1561" s="519">
        <v>0</v>
      </c>
      <c r="DU1561" s="519">
        <v>0</v>
      </c>
      <c r="DV1561" s="519">
        <v>0</v>
      </c>
      <c r="DW1561" s="519">
        <v>0</v>
      </c>
      <c r="DX1561" s="519">
        <v>0</v>
      </c>
    </row>
    <row r="1562" spans="2:128" hidden="1">
      <c r="B1562" s="519" t="s">
        <v>1061</v>
      </c>
      <c r="C1562" s="519"/>
      <c r="D1562" s="519"/>
      <c r="E1562" s="519"/>
      <c r="F1562" s="519">
        <v>1</v>
      </c>
      <c r="G1562" s="519"/>
      <c r="H1562" s="519">
        <v>22</v>
      </c>
      <c r="I1562" s="519">
        <v>10</v>
      </c>
      <c r="J1562" s="519" t="str">
        <f t="shared" si="72"/>
        <v>SDN15012210</v>
      </c>
      <c r="K1562" s="519">
        <v>512</v>
      </c>
      <c r="N1562" s="519" t="s">
        <v>1062</v>
      </c>
      <c r="O1562" s="519" t="s">
        <v>1060</v>
      </c>
      <c r="P1562" s="519">
        <v>1</v>
      </c>
      <c r="Q1562" s="183" t="str">
        <f t="shared" si="71"/>
        <v>SDN200201</v>
      </c>
      <c r="R1562" s="519">
        <v>10000</v>
      </c>
      <c r="S1562" s="519">
        <v>10000</v>
      </c>
      <c r="T1562" s="519">
        <v>10000</v>
      </c>
      <c r="U1562" s="519">
        <v>10000</v>
      </c>
      <c r="V1562" s="519">
        <v>10000</v>
      </c>
      <c r="W1562" s="519">
        <v>10000</v>
      </c>
      <c r="X1562" s="519">
        <v>10000</v>
      </c>
      <c r="Y1562" s="519">
        <v>10000</v>
      </c>
      <c r="Z1562" s="519">
        <v>10000</v>
      </c>
      <c r="AA1562" s="519">
        <v>10000</v>
      </c>
      <c r="AB1562" s="519">
        <v>10000</v>
      </c>
      <c r="AC1562" s="519">
        <v>10000</v>
      </c>
      <c r="AD1562" s="519">
        <v>10000</v>
      </c>
      <c r="AE1562" s="519">
        <v>10000</v>
      </c>
      <c r="AF1562" s="519">
        <v>10000</v>
      </c>
      <c r="AG1562" s="519">
        <v>10000</v>
      </c>
      <c r="AH1562" s="519">
        <v>10000</v>
      </c>
      <c r="AI1562" s="519">
        <v>10000</v>
      </c>
      <c r="AJ1562" s="519">
        <v>10000</v>
      </c>
      <c r="AK1562" s="519">
        <v>10000</v>
      </c>
      <c r="AL1562" s="519">
        <v>10000</v>
      </c>
      <c r="AM1562" s="519">
        <v>10000</v>
      </c>
      <c r="AN1562" s="519">
        <v>10000</v>
      </c>
      <c r="AO1562" s="519">
        <v>10000</v>
      </c>
      <c r="AP1562" s="519">
        <v>10000</v>
      </c>
      <c r="AQ1562" s="519">
        <v>10000</v>
      </c>
      <c r="AR1562" s="519">
        <v>10000</v>
      </c>
      <c r="AS1562" s="519">
        <v>10000</v>
      </c>
      <c r="AT1562" s="519">
        <v>10000</v>
      </c>
      <c r="AU1562" s="519">
        <v>10000</v>
      </c>
      <c r="AV1562" s="519">
        <v>10000</v>
      </c>
      <c r="AW1562" s="519">
        <v>10000</v>
      </c>
      <c r="AX1562" s="519">
        <v>10000</v>
      </c>
      <c r="AY1562" s="519">
        <v>10000</v>
      </c>
      <c r="AZ1562" s="519">
        <v>10000</v>
      </c>
      <c r="BA1562" s="519">
        <v>0</v>
      </c>
      <c r="BB1562" s="519">
        <v>0</v>
      </c>
      <c r="BC1562" s="519">
        <v>0</v>
      </c>
      <c r="BD1562" s="519">
        <v>0</v>
      </c>
      <c r="BE1562" s="519">
        <v>0</v>
      </c>
      <c r="BF1562" s="519">
        <v>0</v>
      </c>
      <c r="BG1562" s="519">
        <v>0</v>
      </c>
      <c r="BH1562" s="519">
        <v>0</v>
      </c>
      <c r="BI1562" s="519">
        <v>0</v>
      </c>
      <c r="BJ1562" s="519">
        <v>0</v>
      </c>
      <c r="BK1562" s="519">
        <v>0</v>
      </c>
      <c r="BL1562" s="519">
        <v>0</v>
      </c>
      <c r="BM1562" s="519">
        <v>0</v>
      </c>
      <c r="BN1562" s="519">
        <v>0</v>
      </c>
      <c r="BO1562" s="519">
        <v>0</v>
      </c>
      <c r="BP1562" s="519">
        <v>0</v>
      </c>
      <c r="BQ1562" s="519">
        <v>0</v>
      </c>
      <c r="BR1562" s="519">
        <v>0</v>
      </c>
      <c r="BS1562" s="519">
        <v>0</v>
      </c>
      <c r="BT1562" s="519">
        <v>0</v>
      </c>
      <c r="BU1562" s="519">
        <v>0</v>
      </c>
      <c r="BV1562" s="519">
        <v>0</v>
      </c>
      <c r="BW1562" s="519">
        <v>0</v>
      </c>
      <c r="BX1562" s="519">
        <v>0</v>
      </c>
      <c r="BY1562" s="519">
        <v>0</v>
      </c>
      <c r="BZ1562" s="519">
        <v>0</v>
      </c>
      <c r="CA1562" s="519">
        <v>0</v>
      </c>
      <c r="CB1562" s="519">
        <v>0</v>
      </c>
      <c r="CC1562" s="519">
        <v>0</v>
      </c>
      <c r="CD1562" s="519">
        <v>0</v>
      </c>
      <c r="CE1562" s="519">
        <v>0</v>
      </c>
      <c r="CF1562" s="519">
        <v>0</v>
      </c>
      <c r="CG1562" s="519">
        <v>0</v>
      </c>
      <c r="CH1562" s="519">
        <v>0</v>
      </c>
      <c r="CI1562" s="519">
        <v>0</v>
      </c>
      <c r="CJ1562" s="519">
        <v>0</v>
      </c>
      <c r="CK1562" s="519">
        <v>0</v>
      </c>
      <c r="CL1562" s="519">
        <v>0</v>
      </c>
      <c r="CM1562" s="519">
        <v>0</v>
      </c>
      <c r="CN1562" s="519">
        <v>0</v>
      </c>
      <c r="CO1562" s="519">
        <v>0</v>
      </c>
      <c r="CP1562" s="519">
        <v>0</v>
      </c>
      <c r="CQ1562" s="519">
        <v>0</v>
      </c>
      <c r="CR1562" s="519">
        <v>0</v>
      </c>
      <c r="CS1562" s="519">
        <v>0</v>
      </c>
      <c r="CT1562" s="519">
        <v>0</v>
      </c>
      <c r="CU1562" s="519">
        <v>0</v>
      </c>
      <c r="CV1562" s="519">
        <v>0</v>
      </c>
      <c r="CW1562" s="519">
        <v>0</v>
      </c>
      <c r="CX1562" s="519">
        <v>0</v>
      </c>
      <c r="CY1562" s="519">
        <v>0</v>
      </c>
      <c r="CZ1562" s="519">
        <v>0</v>
      </c>
      <c r="DA1562" s="519">
        <v>0</v>
      </c>
      <c r="DB1562" s="519">
        <v>0</v>
      </c>
      <c r="DC1562" s="519">
        <v>0</v>
      </c>
      <c r="DD1562" s="519">
        <v>0</v>
      </c>
      <c r="DE1562" s="519">
        <v>0</v>
      </c>
      <c r="DF1562" s="519">
        <v>0</v>
      </c>
      <c r="DG1562" s="519">
        <v>0</v>
      </c>
      <c r="DH1562" s="519">
        <v>0</v>
      </c>
      <c r="DI1562" s="519">
        <v>0</v>
      </c>
      <c r="DJ1562" s="519">
        <v>0</v>
      </c>
      <c r="DK1562" s="519">
        <v>0</v>
      </c>
      <c r="DL1562" s="519">
        <v>0</v>
      </c>
      <c r="DM1562" s="519">
        <v>0</v>
      </c>
      <c r="DN1562" s="519">
        <v>0</v>
      </c>
      <c r="DO1562" s="519">
        <v>0</v>
      </c>
      <c r="DP1562" s="519">
        <v>0</v>
      </c>
      <c r="DQ1562" s="519">
        <v>0</v>
      </c>
      <c r="DR1562" s="519">
        <v>0</v>
      </c>
      <c r="DS1562" s="519">
        <v>0</v>
      </c>
      <c r="DT1562" s="519">
        <v>0</v>
      </c>
      <c r="DU1562" s="519">
        <v>0</v>
      </c>
      <c r="DV1562" s="519">
        <v>0</v>
      </c>
      <c r="DW1562" s="519">
        <v>0</v>
      </c>
      <c r="DX1562" s="519">
        <v>0</v>
      </c>
    </row>
    <row r="1563" spans="2:128" hidden="1">
      <c r="B1563" s="519" t="s">
        <v>1061</v>
      </c>
      <c r="C1563" s="519"/>
      <c r="D1563" s="519"/>
      <c r="E1563" s="519"/>
      <c r="F1563" s="519">
        <v>1</v>
      </c>
      <c r="G1563" s="519"/>
      <c r="H1563" s="519">
        <v>22</v>
      </c>
      <c r="I1563" s="519">
        <v>11</v>
      </c>
      <c r="J1563" s="519" t="str">
        <f t="shared" si="72"/>
        <v>SDN15012211</v>
      </c>
      <c r="K1563" s="519">
        <v>512</v>
      </c>
      <c r="N1563" s="519" t="s">
        <v>1062</v>
      </c>
      <c r="O1563" s="519" t="s">
        <v>1060</v>
      </c>
      <c r="P1563" s="519">
        <v>2</v>
      </c>
      <c r="Q1563" s="183" t="str">
        <f t="shared" si="71"/>
        <v>SDN200202</v>
      </c>
      <c r="R1563" s="519">
        <v>10000</v>
      </c>
      <c r="S1563" s="519">
        <v>10000</v>
      </c>
      <c r="T1563" s="519">
        <v>10000</v>
      </c>
      <c r="U1563" s="519">
        <v>10000</v>
      </c>
      <c r="V1563" s="519">
        <v>10000</v>
      </c>
      <c r="W1563" s="519">
        <v>10000</v>
      </c>
      <c r="X1563" s="519">
        <v>10000</v>
      </c>
      <c r="Y1563" s="519">
        <v>10000</v>
      </c>
      <c r="Z1563" s="519">
        <v>10000</v>
      </c>
      <c r="AA1563" s="519">
        <v>10000</v>
      </c>
      <c r="AB1563" s="519">
        <v>10000</v>
      </c>
      <c r="AC1563" s="519">
        <v>10000</v>
      </c>
      <c r="AD1563" s="519">
        <v>10000</v>
      </c>
      <c r="AE1563" s="519">
        <v>10000</v>
      </c>
      <c r="AF1563" s="519">
        <v>10000</v>
      </c>
      <c r="AG1563" s="519">
        <v>10000</v>
      </c>
      <c r="AH1563" s="519">
        <v>10000</v>
      </c>
      <c r="AI1563" s="519">
        <v>10000</v>
      </c>
      <c r="AJ1563" s="519">
        <v>10000</v>
      </c>
      <c r="AK1563" s="519">
        <v>10000</v>
      </c>
      <c r="AL1563" s="519">
        <v>10000</v>
      </c>
      <c r="AM1563" s="519">
        <v>10000</v>
      </c>
      <c r="AN1563" s="519">
        <v>10000</v>
      </c>
      <c r="AO1563" s="519">
        <v>10000</v>
      </c>
      <c r="AP1563" s="519">
        <v>10000</v>
      </c>
      <c r="AQ1563" s="519">
        <v>10000</v>
      </c>
      <c r="AR1563" s="519">
        <v>10000</v>
      </c>
      <c r="AS1563" s="519">
        <v>10000</v>
      </c>
      <c r="AT1563" s="519">
        <v>10000</v>
      </c>
      <c r="AU1563" s="519">
        <v>10000</v>
      </c>
      <c r="AV1563" s="519">
        <v>10000</v>
      </c>
      <c r="AW1563" s="519">
        <v>10000</v>
      </c>
      <c r="AX1563" s="519">
        <v>10000</v>
      </c>
      <c r="AY1563" s="519">
        <v>10000</v>
      </c>
      <c r="AZ1563" s="519">
        <v>10000</v>
      </c>
      <c r="BA1563" s="519">
        <v>0</v>
      </c>
      <c r="BB1563" s="519">
        <v>0</v>
      </c>
      <c r="BC1563" s="519">
        <v>0</v>
      </c>
      <c r="BD1563" s="519">
        <v>0</v>
      </c>
      <c r="BE1563" s="519">
        <v>0</v>
      </c>
      <c r="BF1563" s="519">
        <v>0</v>
      </c>
      <c r="BG1563" s="519">
        <v>0</v>
      </c>
      <c r="BH1563" s="519">
        <v>0</v>
      </c>
      <c r="BI1563" s="519">
        <v>0</v>
      </c>
      <c r="BJ1563" s="519">
        <v>0</v>
      </c>
      <c r="BK1563" s="519">
        <v>0</v>
      </c>
      <c r="BL1563" s="519">
        <v>0</v>
      </c>
      <c r="BM1563" s="519">
        <v>0</v>
      </c>
      <c r="BN1563" s="519">
        <v>0</v>
      </c>
      <c r="BO1563" s="519">
        <v>0</v>
      </c>
      <c r="BP1563" s="519">
        <v>0</v>
      </c>
      <c r="BQ1563" s="519">
        <v>0</v>
      </c>
      <c r="BR1563" s="519">
        <v>0</v>
      </c>
      <c r="BS1563" s="519">
        <v>0</v>
      </c>
      <c r="BT1563" s="519">
        <v>0</v>
      </c>
      <c r="BU1563" s="519">
        <v>0</v>
      </c>
      <c r="BV1563" s="519">
        <v>0</v>
      </c>
      <c r="BW1563" s="519">
        <v>0</v>
      </c>
      <c r="BX1563" s="519">
        <v>0</v>
      </c>
      <c r="BY1563" s="519">
        <v>0</v>
      </c>
      <c r="BZ1563" s="519">
        <v>0</v>
      </c>
      <c r="CA1563" s="519">
        <v>0</v>
      </c>
      <c r="CB1563" s="519">
        <v>0</v>
      </c>
      <c r="CC1563" s="519">
        <v>0</v>
      </c>
      <c r="CD1563" s="519">
        <v>0</v>
      </c>
      <c r="CE1563" s="519">
        <v>0</v>
      </c>
      <c r="CF1563" s="519">
        <v>0</v>
      </c>
      <c r="CG1563" s="519">
        <v>0</v>
      </c>
      <c r="CH1563" s="519">
        <v>0</v>
      </c>
      <c r="CI1563" s="519">
        <v>0</v>
      </c>
      <c r="CJ1563" s="519">
        <v>0</v>
      </c>
      <c r="CK1563" s="519">
        <v>0</v>
      </c>
      <c r="CL1563" s="519">
        <v>0</v>
      </c>
      <c r="CM1563" s="519">
        <v>0</v>
      </c>
      <c r="CN1563" s="519">
        <v>0</v>
      </c>
      <c r="CO1563" s="519">
        <v>0</v>
      </c>
      <c r="CP1563" s="519">
        <v>0</v>
      </c>
      <c r="CQ1563" s="519">
        <v>0</v>
      </c>
      <c r="CR1563" s="519">
        <v>0</v>
      </c>
      <c r="CS1563" s="519">
        <v>0</v>
      </c>
      <c r="CT1563" s="519">
        <v>0</v>
      </c>
      <c r="CU1563" s="519">
        <v>0</v>
      </c>
      <c r="CV1563" s="519">
        <v>0</v>
      </c>
      <c r="CW1563" s="519">
        <v>0</v>
      </c>
      <c r="CX1563" s="519">
        <v>0</v>
      </c>
      <c r="CY1563" s="519">
        <v>0</v>
      </c>
      <c r="CZ1563" s="519">
        <v>0</v>
      </c>
      <c r="DA1563" s="519">
        <v>0</v>
      </c>
      <c r="DB1563" s="519">
        <v>0</v>
      </c>
      <c r="DC1563" s="519">
        <v>0</v>
      </c>
      <c r="DD1563" s="519">
        <v>0</v>
      </c>
      <c r="DE1563" s="519">
        <v>0</v>
      </c>
      <c r="DF1563" s="519">
        <v>0</v>
      </c>
      <c r="DG1563" s="519">
        <v>0</v>
      </c>
      <c r="DH1563" s="519">
        <v>0</v>
      </c>
      <c r="DI1563" s="519">
        <v>0</v>
      </c>
      <c r="DJ1563" s="519">
        <v>0</v>
      </c>
      <c r="DK1563" s="519">
        <v>0</v>
      </c>
      <c r="DL1563" s="519">
        <v>0</v>
      </c>
      <c r="DM1563" s="519">
        <v>0</v>
      </c>
      <c r="DN1563" s="519">
        <v>0</v>
      </c>
      <c r="DO1563" s="519">
        <v>0</v>
      </c>
      <c r="DP1563" s="519">
        <v>0</v>
      </c>
      <c r="DQ1563" s="519">
        <v>0</v>
      </c>
      <c r="DR1563" s="519">
        <v>0</v>
      </c>
      <c r="DS1563" s="519">
        <v>0</v>
      </c>
      <c r="DT1563" s="519">
        <v>0</v>
      </c>
      <c r="DU1563" s="519">
        <v>0</v>
      </c>
      <c r="DV1563" s="519">
        <v>0</v>
      </c>
      <c r="DW1563" s="519">
        <v>0</v>
      </c>
      <c r="DX1563" s="519">
        <v>0</v>
      </c>
    </row>
    <row r="1564" spans="2:128" hidden="1">
      <c r="B1564" s="519" t="s">
        <v>1061</v>
      </c>
      <c r="C1564" s="519"/>
      <c r="D1564" s="519"/>
      <c r="E1564" s="519"/>
      <c r="F1564" s="519">
        <v>1</v>
      </c>
      <c r="G1564" s="519"/>
      <c r="H1564" s="519">
        <v>22</v>
      </c>
      <c r="I1564" s="519">
        <v>12</v>
      </c>
      <c r="J1564" s="519" t="str">
        <f t="shared" si="72"/>
        <v>SDN15012212</v>
      </c>
      <c r="K1564" s="519">
        <v>512</v>
      </c>
      <c r="N1564" s="519" t="s">
        <v>1062</v>
      </c>
      <c r="O1564" s="519" t="s">
        <v>1060</v>
      </c>
      <c r="P1564" s="519">
        <v>3</v>
      </c>
      <c r="Q1564" s="183" t="str">
        <f t="shared" si="71"/>
        <v>SDN200203</v>
      </c>
      <c r="R1564" s="519">
        <v>10000</v>
      </c>
      <c r="S1564" s="519">
        <v>10000</v>
      </c>
      <c r="T1564" s="519">
        <v>10000</v>
      </c>
      <c r="U1564" s="519">
        <v>10000</v>
      </c>
      <c r="V1564" s="519">
        <v>10000</v>
      </c>
      <c r="W1564" s="519">
        <v>10000</v>
      </c>
      <c r="X1564" s="519">
        <v>10000</v>
      </c>
      <c r="Y1564" s="519">
        <v>10000</v>
      </c>
      <c r="Z1564" s="519">
        <v>10000</v>
      </c>
      <c r="AA1564" s="519">
        <v>10000</v>
      </c>
      <c r="AB1564" s="519">
        <v>10000</v>
      </c>
      <c r="AC1564" s="519">
        <v>10000</v>
      </c>
      <c r="AD1564" s="519">
        <v>10000</v>
      </c>
      <c r="AE1564" s="519">
        <v>10000</v>
      </c>
      <c r="AF1564" s="519">
        <v>10000</v>
      </c>
      <c r="AG1564" s="519">
        <v>10000</v>
      </c>
      <c r="AH1564" s="519">
        <v>10000</v>
      </c>
      <c r="AI1564" s="519">
        <v>10000</v>
      </c>
      <c r="AJ1564" s="519">
        <v>10000</v>
      </c>
      <c r="AK1564" s="519">
        <v>10000</v>
      </c>
      <c r="AL1564" s="519">
        <v>10000</v>
      </c>
      <c r="AM1564" s="519">
        <v>10000</v>
      </c>
      <c r="AN1564" s="519">
        <v>10000</v>
      </c>
      <c r="AO1564" s="519">
        <v>10000</v>
      </c>
      <c r="AP1564" s="519">
        <v>10000</v>
      </c>
      <c r="AQ1564" s="519">
        <v>10000</v>
      </c>
      <c r="AR1564" s="519">
        <v>10000</v>
      </c>
      <c r="AS1564" s="519">
        <v>10000</v>
      </c>
      <c r="AT1564" s="519">
        <v>10000</v>
      </c>
      <c r="AU1564" s="519">
        <v>10000</v>
      </c>
      <c r="AV1564" s="519">
        <v>10000</v>
      </c>
      <c r="AW1564" s="519">
        <v>10000</v>
      </c>
      <c r="AX1564" s="519">
        <v>10000</v>
      </c>
      <c r="AY1564" s="519">
        <v>10000</v>
      </c>
      <c r="AZ1564" s="519">
        <v>10000</v>
      </c>
      <c r="BA1564" s="519">
        <v>0</v>
      </c>
      <c r="BB1564" s="519">
        <v>0</v>
      </c>
      <c r="BC1564" s="519">
        <v>0</v>
      </c>
      <c r="BD1564" s="519">
        <v>0</v>
      </c>
      <c r="BE1564" s="519">
        <v>0</v>
      </c>
      <c r="BF1564" s="519">
        <v>0</v>
      </c>
      <c r="BG1564" s="519">
        <v>0</v>
      </c>
      <c r="BH1564" s="519">
        <v>0</v>
      </c>
      <c r="BI1564" s="519">
        <v>0</v>
      </c>
      <c r="BJ1564" s="519">
        <v>0</v>
      </c>
      <c r="BK1564" s="519">
        <v>0</v>
      </c>
      <c r="BL1564" s="519">
        <v>0</v>
      </c>
      <c r="BM1564" s="519">
        <v>0</v>
      </c>
      <c r="BN1564" s="519">
        <v>0</v>
      </c>
      <c r="BO1564" s="519">
        <v>0</v>
      </c>
      <c r="BP1564" s="519">
        <v>0</v>
      </c>
      <c r="BQ1564" s="519">
        <v>0</v>
      </c>
      <c r="BR1564" s="519">
        <v>0</v>
      </c>
      <c r="BS1564" s="519">
        <v>0</v>
      </c>
      <c r="BT1564" s="519">
        <v>0</v>
      </c>
      <c r="BU1564" s="519">
        <v>0</v>
      </c>
      <c r="BV1564" s="519">
        <v>0</v>
      </c>
      <c r="BW1564" s="519">
        <v>0</v>
      </c>
      <c r="BX1564" s="519">
        <v>0</v>
      </c>
      <c r="BY1564" s="519">
        <v>0</v>
      </c>
      <c r="BZ1564" s="519">
        <v>0</v>
      </c>
      <c r="CA1564" s="519">
        <v>0</v>
      </c>
      <c r="CB1564" s="519">
        <v>0</v>
      </c>
      <c r="CC1564" s="519">
        <v>0</v>
      </c>
      <c r="CD1564" s="519">
        <v>0</v>
      </c>
      <c r="CE1564" s="519">
        <v>0</v>
      </c>
      <c r="CF1564" s="519">
        <v>0</v>
      </c>
      <c r="CG1564" s="519">
        <v>0</v>
      </c>
      <c r="CH1564" s="519">
        <v>0</v>
      </c>
      <c r="CI1564" s="519">
        <v>0</v>
      </c>
      <c r="CJ1564" s="519">
        <v>0</v>
      </c>
      <c r="CK1564" s="519">
        <v>0</v>
      </c>
      <c r="CL1564" s="519">
        <v>0</v>
      </c>
      <c r="CM1564" s="519">
        <v>0</v>
      </c>
      <c r="CN1564" s="519">
        <v>0</v>
      </c>
      <c r="CO1564" s="519">
        <v>0</v>
      </c>
      <c r="CP1564" s="519">
        <v>0</v>
      </c>
      <c r="CQ1564" s="519">
        <v>0</v>
      </c>
      <c r="CR1564" s="519">
        <v>0</v>
      </c>
      <c r="CS1564" s="519">
        <v>0</v>
      </c>
      <c r="CT1564" s="519">
        <v>0</v>
      </c>
      <c r="CU1564" s="519">
        <v>0</v>
      </c>
      <c r="CV1564" s="519">
        <v>0</v>
      </c>
      <c r="CW1564" s="519">
        <v>0</v>
      </c>
      <c r="CX1564" s="519">
        <v>0</v>
      </c>
      <c r="CY1564" s="519">
        <v>0</v>
      </c>
      <c r="CZ1564" s="519">
        <v>0</v>
      </c>
      <c r="DA1564" s="519">
        <v>0</v>
      </c>
      <c r="DB1564" s="519">
        <v>0</v>
      </c>
      <c r="DC1564" s="519">
        <v>0</v>
      </c>
      <c r="DD1564" s="519">
        <v>0</v>
      </c>
      <c r="DE1564" s="519">
        <v>0</v>
      </c>
      <c r="DF1564" s="519">
        <v>0</v>
      </c>
      <c r="DG1564" s="519">
        <v>0</v>
      </c>
      <c r="DH1564" s="519">
        <v>0</v>
      </c>
      <c r="DI1564" s="519">
        <v>0</v>
      </c>
      <c r="DJ1564" s="519">
        <v>0</v>
      </c>
      <c r="DK1564" s="519">
        <v>0</v>
      </c>
      <c r="DL1564" s="519">
        <v>0</v>
      </c>
      <c r="DM1564" s="519">
        <v>0</v>
      </c>
      <c r="DN1564" s="519">
        <v>0</v>
      </c>
      <c r="DO1564" s="519">
        <v>0</v>
      </c>
      <c r="DP1564" s="519">
        <v>0</v>
      </c>
      <c r="DQ1564" s="519">
        <v>0</v>
      </c>
      <c r="DR1564" s="519">
        <v>0</v>
      </c>
      <c r="DS1564" s="519">
        <v>0</v>
      </c>
      <c r="DT1564" s="519">
        <v>0</v>
      </c>
      <c r="DU1564" s="519">
        <v>0</v>
      </c>
      <c r="DV1564" s="519">
        <v>0</v>
      </c>
      <c r="DW1564" s="519">
        <v>0</v>
      </c>
      <c r="DX1564" s="519">
        <v>0</v>
      </c>
    </row>
    <row r="1565" spans="2:128" hidden="1">
      <c r="B1565" s="519" t="s">
        <v>1061</v>
      </c>
      <c r="C1565" s="519"/>
      <c r="D1565" s="519"/>
      <c r="E1565" s="519"/>
      <c r="F1565" s="519">
        <v>1</v>
      </c>
      <c r="G1565" s="519"/>
      <c r="H1565" s="519">
        <v>22</v>
      </c>
      <c r="I1565" s="519">
        <v>13</v>
      </c>
      <c r="J1565" s="519" t="str">
        <f t="shared" si="72"/>
        <v>SDN15012213</v>
      </c>
      <c r="K1565" s="519">
        <v>512</v>
      </c>
      <c r="N1565" s="519" t="s">
        <v>1062</v>
      </c>
      <c r="O1565" s="519" t="s">
        <v>1060</v>
      </c>
      <c r="P1565" s="519">
        <v>4</v>
      </c>
      <c r="Q1565" s="183" t="str">
        <f t="shared" si="71"/>
        <v>SDN200204</v>
      </c>
      <c r="R1565" s="519">
        <v>10000</v>
      </c>
      <c r="S1565" s="519">
        <v>10000</v>
      </c>
      <c r="T1565" s="519">
        <v>10000</v>
      </c>
      <c r="U1565" s="519">
        <v>10000</v>
      </c>
      <c r="V1565" s="519">
        <v>10000</v>
      </c>
      <c r="W1565" s="519">
        <v>10000</v>
      </c>
      <c r="X1565" s="519">
        <v>10000</v>
      </c>
      <c r="Y1565" s="519">
        <v>10000</v>
      </c>
      <c r="Z1565" s="519">
        <v>10000</v>
      </c>
      <c r="AA1565" s="519">
        <v>10000</v>
      </c>
      <c r="AB1565" s="519">
        <v>10000</v>
      </c>
      <c r="AC1565" s="519">
        <v>10000</v>
      </c>
      <c r="AD1565" s="519">
        <v>10000</v>
      </c>
      <c r="AE1565" s="519">
        <v>10000</v>
      </c>
      <c r="AF1565" s="519">
        <v>10000</v>
      </c>
      <c r="AG1565" s="519">
        <v>10000</v>
      </c>
      <c r="AH1565" s="519">
        <v>10000</v>
      </c>
      <c r="AI1565" s="519">
        <v>10000</v>
      </c>
      <c r="AJ1565" s="519">
        <v>10000</v>
      </c>
      <c r="AK1565" s="519">
        <v>10000</v>
      </c>
      <c r="AL1565" s="519">
        <v>10000</v>
      </c>
      <c r="AM1565" s="519">
        <v>10000</v>
      </c>
      <c r="AN1565" s="519">
        <v>10000</v>
      </c>
      <c r="AO1565" s="519">
        <v>10000</v>
      </c>
      <c r="AP1565" s="519">
        <v>10000</v>
      </c>
      <c r="AQ1565" s="519">
        <v>10000</v>
      </c>
      <c r="AR1565" s="519">
        <v>10000</v>
      </c>
      <c r="AS1565" s="519">
        <v>10000</v>
      </c>
      <c r="AT1565" s="519">
        <v>10000</v>
      </c>
      <c r="AU1565" s="519">
        <v>10000</v>
      </c>
      <c r="AV1565" s="519">
        <v>10000</v>
      </c>
      <c r="AW1565" s="519">
        <v>10000</v>
      </c>
      <c r="AX1565" s="519">
        <v>10000</v>
      </c>
      <c r="AY1565" s="519">
        <v>10000</v>
      </c>
      <c r="AZ1565" s="519">
        <v>10000</v>
      </c>
      <c r="BA1565" s="519">
        <v>0</v>
      </c>
      <c r="BB1565" s="519">
        <v>0</v>
      </c>
      <c r="BC1565" s="519">
        <v>0</v>
      </c>
      <c r="BD1565" s="519">
        <v>0</v>
      </c>
      <c r="BE1565" s="519">
        <v>0</v>
      </c>
      <c r="BF1565" s="519">
        <v>0</v>
      </c>
      <c r="BG1565" s="519">
        <v>0</v>
      </c>
      <c r="BH1565" s="519">
        <v>0</v>
      </c>
      <c r="BI1565" s="519">
        <v>0</v>
      </c>
      <c r="BJ1565" s="519">
        <v>0</v>
      </c>
      <c r="BK1565" s="519">
        <v>0</v>
      </c>
      <c r="BL1565" s="519">
        <v>0</v>
      </c>
      <c r="BM1565" s="519">
        <v>0</v>
      </c>
      <c r="BN1565" s="519">
        <v>0</v>
      </c>
      <c r="BO1565" s="519">
        <v>0</v>
      </c>
      <c r="BP1565" s="519">
        <v>0</v>
      </c>
      <c r="BQ1565" s="519">
        <v>0</v>
      </c>
      <c r="BR1565" s="519">
        <v>0</v>
      </c>
      <c r="BS1565" s="519">
        <v>0</v>
      </c>
      <c r="BT1565" s="519">
        <v>0</v>
      </c>
      <c r="BU1565" s="519">
        <v>0</v>
      </c>
      <c r="BV1565" s="519">
        <v>0</v>
      </c>
      <c r="BW1565" s="519">
        <v>0</v>
      </c>
      <c r="BX1565" s="519">
        <v>0</v>
      </c>
      <c r="BY1565" s="519">
        <v>0</v>
      </c>
      <c r="BZ1565" s="519">
        <v>0</v>
      </c>
      <c r="CA1565" s="519">
        <v>0</v>
      </c>
      <c r="CB1565" s="519">
        <v>0</v>
      </c>
      <c r="CC1565" s="519">
        <v>0</v>
      </c>
      <c r="CD1565" s="519">
        <v>0</v>
      </c>
      <c r="CE1565" s="519">
        <v>0</v>
      </c>
      <c r="CF1565" s="519">
        <v>0</v>
      </c>
      <c r="CG1565" s="519">
        <v>0</v>
      </c>
      <c r="CH1565" s="519">
        <v>0</v>
      </c>
      <c r="CI1565" s="519">
        <v>0</v>
      </c>
      <c r="CJ1565" s="519">
        <v>0</v>
      </c>
      <c r="CK1565" s="519">
        <v>0</v>
      </c>
      <c r="CL1565" s="519">
        <v>0</v>
      </c>
      <c r="CM1565" s="519">
        <v>0</v>
      </c>
      <c r="CN1565" s="519">
        <v>0</v>
      </c>
      <c r="CO1565" s="519">
        <v>0</v>
      </c>
      <c r="CP1565" s="519">
        <v>0</v>
      </c>
      <c r="CQ1565" s="519">
        <v>0</v>
      </c>
      <c r="CR1565" s="519">
        <v>0</v>
      </c>
      <c r="CS1565" s="519">
        <v>0</v>
      </c>
      <c r="CT1565" s="519">
        <v>0</v>
      </c>
      <c r="CU1565" s="519">
        <v>0</v>
      </c>
      <c r="CV1565" s="519">
        <v>0</v>
      </c>
      <c r="CW1565" s="519">
        <v>0</v>
      </c>
      <c r="CX1565" s="519">
        <v>0</v>
      </c>
      <c r="CY1565" s="519">
        <v>0</v>
      </c>
      <c r="CZ1565" s="519">
        <v>0</v>
      </c>
      <c r="DA1565" s="519">
        <v>0</v>
      </c>
      <c r="DB1565" s="519">
        <v>0</v>
      </c>
      <c r="DC1565" s="519">
        <v>0</v>
      </c>
      <c r="DD1565" s="519">
        <v>0</v>
      </c>
      <c r="DE1565" s="519">
        <v>0</v>
      </c>
      <c r="DF1565" s="519">
        <v>0</v>
      </c>
      <c r="DG1565" s="519">
        <v>0</v>
      </c>
      <c r="DH1565" s="519">
        <v>0</v>
      </c>
      <c r="DI1565" s="519">
        <v>0</v>
      </c>
      <c r="DJ1565" s="519">
        <v>0</v>
      </c>
      <c r="DK1565" s="519">
        <v>0</v>
      </c>
      <c r="DL1565" s="519">
        <v>0</v>
      </c>
      <c r="DM1565" s="519">
        <v>0</v>
      </c>
      <c r="DN1565" s="519">
        <v>0</v>
      </c>
      <c r="DO1565" s="519">
        <v>0</v>
      </c>
      <c r="DP1565" s="519">
        <v>0</v>
      </c>
      <c r="DQ1565" s="519">
        <v>0</v>
      </c>
      <c r="DR1565" s="519">
        <v>0</v>
      </c>
      <c r="DS1565" s="519">
        <v>0</v>
      </c>
      <c r="DT1565" s="519">
        <v>0</v>
      </c>
      <c r="DU1565" s="519">
        <v>0</v>
      </c>
      <c r="DV1565" s="519">
        <v>0</v>
      </c>
      <c r="DW1565" s="519">
        <v>0</v>
      </c>
      <c r="DX1565" s="519">
        <v>0</v>
      </c>
    </row>
    <row r="1566" spans="2:128" hidden="1">
      <c r="B1566" s="519" t="s">
        <v>1061</v>
      </c>
      <c r="C1566" s="519"/>
      <c r="D1566" s="519"/>
      <c r="E1566" s="519"/>
      <c r="F1566" s="519">
        <v>1</v>
      </c>
      <c r="G1566" s="519"/>
      <c r="H1566" s="519">
        <v>22</v>
      </c>
      <c r="I1566" s="519">
        <v>14</v>
      </c>
      <c r="J1566" s="519" t="str">
        <f t="shared" si="72"/>
        <v>SDN15012214</v>
      </c>
      <c r="K1566" s="519">
        <v>512</v>
      </c>
      <c r="N1566" s="519" t="s">
        <v>1062</v>
      </c>
      <c r="O1566" s="519" t="s">
        <v>1060</v>
      </c>
      <c r="P1566" s="519">
        <v>5</v>
      </c>
      <c r="Q1566" s="183" t="str">
        <f t="shared" si="71"/>
        <v>SDN200205</v>
      </c>
      <c r="R1566" s="519">
        <v>10000</v>
      </c>
      <c r="S1566" s="519">
        <v>10000</v>
      </c>
      <c r="T1566" s="519">
        <v>10000</v>
      </c>
      <c r="U1566" s="519">
        <v>10000</v>
      </c>
      <c r="V1566" s="519">
        <v>10000</v>
      </c>
      <c r="W1566" s="519">
        <v>10000</v>
      </c>
      <c r="X1566" s="519">
        <v>10000</v>
      </c>
      <c r="Y1566" s="519">
        <v>10000</v>
      </c>
      <c r="Z1566" s="519">
        <v>10000</v>
      </c>
      <c r="AA1566" s="519">
        <v>10000</v>
      </c>
      <c r="AB1566" s="519">
        <v>10000</v>
      </c>
      <c r="AC1566" s="519">
        <v>10000</v>
      </c>
      <c r="AD1566" s="519">
        <v>10000</v>
      </c>
      <c r="AE1566" s="519">
        <v>10000</v>
      </c>
      <c r="AF1566" s="519">
        <v>10000</v>
      </c>
      <c r="AG1566" s="519">
        <v>10000</v>
      </c>
      <c r="AH1566" s="519">
        <v>10000</v>
      </c>
      <c r="AI1566" s="519">
        <v>10000</v>
      </c>
      <c r="AJ1566" s="519">
        <v>10000</v>
      </c>
      <c r="AK1566" s="519">
        <v>10000</v>
      </c>
      <c r="AL1566" s="519">
        <v>10000</v>
      </c>
      <c r="AM1566" s="519">
        <v>10000</v>
      </c>
      <c r="AN1566" s="519">
        <v>10000</v>
      </c>
      <c r="AO1566" s="519">
        <v>10000</v>
      </c>
      <c r="AP1566" s="519">
        <v>10000</v>
      </c>
      <c r="AQ1566" s="519">
        <v>10000</v>
      </c>
      <c r="AR1566" s="519">
        <v>10000</v>
      </c>
      <c r="AS1566" s="519">
        <v>10000</v>
      </c>
      <c r="AT1566" s="519">
        <v>10000</v>
      </c>
      <c r="AU1566" s="519">
        <v>10000</v>
      </c>
      <c r="AV1566" s="519">
        <v>10000</v>
      </c>
      <c r="AW1566" s="519">
        <v>10000</v>
      </c>
      <c r="AX1566" s="519">
        <v>10000</v>
      </c>
      <c r="AY1566" s="519">
        <v>10000</v>
      </c>
      <c r="AZ1566" s="519">
        <v>10000</v>
      </c>
      <c r="BA1566" s="519">
        <v>0</v>
      </c>
      <c r="BB1566" s="519">
        <v>0</v>
      </c>
      <c r="BC1566" s="519">
        <v>0</v>
      </c>
      <c r="BD1566" s="519">
        <v>0</v>
      </c>
      <c r="BE1566" s="519">
        <v>0</v>
      </c>
      <c r="BF1566" s="519">
        <v>0</v>
      </c>
      <c r="BG1566" s="519">
        <v>0</v>
      </c>
      <c r="BH1566" s="519">
        <v>0</v>
      </c>
      <c r="BI1566" s="519">
        <v>0</v>
      </c>
      <c r="BJ1566" s="519">
        <v>0</v>
      </c>
      <c r="BK1566" s="519">
        <v>0</v>
      </c>
      <c r="BL1566" s="519">
        <v>0</v>
      </c>
      <c r="BM1566" s="519">
        <v>0</v>
      </c>
      <c r="BN1566" s="519">
        <v>0</v>
      </c>
      <c r="BO1566" s="519">
        <v>0</v>
      </c>
      <c r="BP1566" s="519">
        <v>0</v>
      </c>
      <c r="BQ1566" s="519">
        <v>0</v>
      </c>
      <c r="BR1566" s="519">
        <v>0</v>
      </c>
      <c r="BS1566" s="519">
        <v>0</v>
      </c>
      <c r="BT1566" s="519">
        <v>0</v>
      </c>
      <c r="BU1566" s="519">
        <v>0</v>
      </c>
      <c r="BV1566" s="519">
        <v>0</v>
      </c>
      <c r="BW1566" s="519">
        <v>0</v>
      </c>
      <c r="BX1566" s="519">
        <v>0</v>
      </c>
      <c r="BY1566" s="519">
        <v>0</v>
      </c>
      <c r="BZ1566" s="519">
        <v>0</v>
      </c>
      <c r="CA1566" s="519">
        <v>0</v>
      </c>
      <c r="CB1566" s="519">
        <v>0</v>
      </c>
      <c r="CC1566" s="519">
        <v>0</v>
      </c>
      <c r="CD1566" s="519">
        <v>0</v>
      </c>
      <c r="CE1566" s="519">
        <v>0</v>
      </c>
      <c r="CF1566" s="519">
        <v>0</v>
      </c>
      <c r="CG1566" s="519">
        <v>0</v>
      </c>
      <c r="CH1566" s="519">
        <v>0</v>
      </c>
      <c r="CI1566" s="519">
        <v>0</v>
      </c>
      <c r="CJ1566" s="519">
        <v>0</v>
      </c>
      <c r="CK1566" s="519">
        <v>0</v>
      </c>
      <c r="CL1566" s="519">
        <v>0</v>
      </c>
      <c r="CM1566" s="519">
        <v>0</v>
      </c>
      <c r="CN1566" s="519">
        <v>0</v>
      </c>
      <c r="CO1566" s="519">
        <v>0</v>
      </c>
      <c r="CP1566" s="519">
        <v>0</v>
      </c>
      <c r="CQ1566" s="519">
        <v>0</v>
      </c>
      <c r="CR1566" s="519">
        <v>0</v>
      </c>
      <c r="CS1566" s="519">
        <v>0</v>
      </c>
      <c r="CT1566" s="519">
        <v>0</v>
      </c>
      <c r="CU1566" s="519">
        <v>0</v>
      </c>
      <c r="CV1566" s="519">
        <v>0</v>
      </c>
      <c r="CW1566" s="519">
        <v>0</v>
      </c>
      <c r="CX1566" s="519">
        <v>0</v>
      </c>
      <c r="CY1566" s="519">
        <v>0</v>
      </c>
      <c r="CZ1566" s="519">
        <v>0</v>
      </c>
      <c r="DA1566" s="519">
        <v>0</v>
      </c>
      <c r="DB1566" s="519">
        <v>0</v>
      </c>
      <c r="DC1566" s="519">
        <v>0</v>
      </c>
      <c r="DD1566" s="519">
        <v>0</v>
      </c>
      <c r="DE1566" s="519">
        <v>0</v>
      </c>
      <c r="DF1566" s="519">
        <v>0</v>
      </c>
      <c r="DG1566" s="519">
        <v>0</v>
      </c>
      <c r="DH1566" s="519">
        <v>0</v>
      </c>
      <c r="DI1566" s="519">
        <v>0</v>
      </c>
      <c r="DJ1566" s="519">
        <v>0</v>
      </c>
      <c r="DK1566" s="519">
        <v>0</v>
      </c>
      <c r="DL1566" s="519">
        <v>0</v>
      </c>
      <c r="DM1566" s="519">
        <v>0</v>
      </c>
      <c r="DN1566" s="519">
        <v>0</v>
      </c>
      <c r="DO1566" s="519">
        <v>0</v>
      </c>
      <c r="DP1566" s="519">
        <v>0</v>
      </c>
      <c r="DQ1566" s="519">
        <v>0</v>
      </c>
      <c r="DR1566" s="519">
        <v>0</v>
      </c>
      <c r="DS1566" s="519">
        <v>0</v>
      </c>
      <c r="DT1566" s="519">
        <v>0</v>
      </c>
      <c r="DU1566" s="519">
        <v>0</v>
      </c>
      <c r="DV1566" s="519">
        <v>0</v>
      </c>
      <c r="DW1566" s="519">
        <v>0</v>
      </c>
      <c r="DX1566" s="519">
        <v>0</v>
      </c>
    </row>
    <row r="1567" spans="2:128" hidden="1">
      <c r="B1567" s="519" t="s">
        <v>1061</v>
      </c>
      <c r="C1567" s="519"/>
      <c r="D1567" s="519"/>
      <c r="E1567" s="519"/>
      <c r="F1567" s="519">
        <v>1</v>
      </c>
      <c r="G1567" s="519"/>
      <c r="H1567" s="519">
        <v>22</v>
      </c>
      <c r="I1567" s="519">
        <v>15</v>
      </c>
      <c r="J1567" s="519" t="str">
        <f t="shared" si="72"/>
        <v>SDN15012215</v>
      </c>
      <c r="K1567" s="519">
        <v>512</v>
      </c>
      <c r="N1567" s="519" t="s">
        <v>1062</v>
      </c>
      <c r="O1567" s="519" t="s">
        <v>1060</v>
      </c>
      <c r="P1567" s="519">
        <v>6</v>
      </c>
      <c r="Q1567" s="183" t="str">
        <f t="shared" si="71"/>
        <v>SDN200206</v>
      </c>
      <c r="R1567" s="519">
        <v>10000</v>
      </c>
      <c r="S1567" s="519">
        <v>10000</v>
      </c>
      <c r="T1567" s="519">
        <v>10000</v>
      </c>
      <c r="U1567" s="519">
        <v>10000</v>
      </c>
      <c r="V1567" s="519">
        <v>10000</v>
      </c>
      <c r="W1567" s="519">
        <v>10000</v>
      </c>
      <c r="X1567" s="519">
        <v>10000</v>
      </c>
      <c r="Y1567" s="519">
        <v>10000</v>
      </c>
      <c r="Z1567" s="519">
        <v>10000</v>
      </c>
      <c r="AA1567" s="519">
        <v>10000</v>
      </c>
      <c r="AB1567" s="519">
        <v>10000</v>
      </c>
      <c r="AC1567" s="519">
        <v>10000</v>
      </c>
      <c r="AD1567" s="519">
        <v>10000</v>
      </c>
      <c r="AE1567" s="519">
        <v>10000</v>
      </c>
      <c r="AF1567" s="519">
        <v>10000</v>
      </c>
      <c r="AG1567" s="519">
        <v>10000</v>
      </c>
      <c r="AH1567" s="519">
        <v>10000</v>
      </c>
      <c r="AI1567" s="519">
        <v>10000</v>
      </c>
      <c r="AJ1567" s="519">
        <v>10000</v>
      </c>
      <c r="AK1567" s="519">
        <v>10000</v>
      </c>
      <c r="AL1567" s="519">
        <v>10000</v>
      </c>
      <c r="AM1567" s="519">
        <v>10000</v>
      </c>
      <c r="AN1567" s="519">
        <v>10000</v>
      </c>
      <c r="AO1567" s="519">
        <v>10000</v>
      </c>
      <c r="AP1567" s="519">
        <v>10000</v>
      </c>
      <c r="AQ1567" s="519">
        <v>10000</v>
      </c>
      <c r="AR1567" s="519">
        <v>10000</v>
      </c>
      <c r="AS1567" s="519">
        <v>10000</v>
      </c>
      <c r="AT1567" s="519">
        <v>10000</v>
      </c>
      <c r="AU1567" s="519">
        <v>10000</v>
      </c>
      <c r="AV1567" s="519">
        <v>10000</v>
      </c>
      <c r="AW1567" s="519">
        <v>10000</v>
      </c>
      <c r="AX1567" s="519">
        <v>10000</v>
      </c>
      <c r="AY1567" s="519">
        <v>10000</v>
      </c>
      <c r="AZ1567" s="519">
        <v>10000</v>
      </c>
      <c r="BA1567" s="519">
        <v>0</v>
      </c>
      <c r="BB1567" s="519">
        <v>0</v>
      </c>
      <c r="BC1567" s="519">
        <v>0</v>
      </c>
      <c r="BD1567" s="519">
        <v>0</v>
      </c>
      <c r="BE1567" s="519">
        <v>0</v>
      </c>
      <c r="BF1567" s="519">
        <v>0</v>
      </c>
      <c r="BG1567" s="519">
        <v>0</v>
      </c>
      <c r="BH1567" s="519">
        <v>0</v>
      </c>
      <c r="BI1567" s="519">
        <v>0</v>
      </c>
      <c r="BJ1567" s="519">
        <v>0</v>
      </c>
      <c r="BK1567" s="519">
        <v>0</v>
      </c>
      <c r="BL1567" s="519">
        <v>0</v>
      </c>
      <c r="BM1567" s="519">
        <v>0</v>
      </c>
      <c r="BN1567" s="519">
        <v>0</v>
      </c>
      <c r="BO1567" s="519">
        <v>0</v>
      </c>
      <c r="BP1567" s="519">
        <v>0</v>
      </c>
      <c r="BQ1567" s="519">
        <v>0</v>
      </c>
      <c r="BR1567" s="519">
        <v>0</v>
      </c>
      <c r="BS1567" s="519">
        <v>0</v>
      </c>
      <c r="BT1567" s="519">
        <v>0</v>
      </c>
      <c r="BU1567" s="519">
        <v>0</v>
      </c>
      <c r="BV1567" s="519">
        <v>0</v>
      </c>
      <c r="BW1567" s="519">
        <v>0</v>
      </c>
      <c r="BX1567" s="519">
        <v>0</v>
      </c>
      <c r="BY1567" s="519">
        <v>0</v>
      </c>
      <c r="BZ1567" s="519">
        <v>0</v>
      </c>
      <c r="CA1567" s="519">
        <v>0</v>
      </c>
      <c r="CB1567" s="519">
        <v>0</v>
      </c>
      <c r="CC1567" s="519">
        <v>0</v>
      </c>
      <c r="CD1567" s="519">
        <v>0</v>
      </c>
      <c r="CE1567" s="519">
        <v>0</v>
      </c>
      <c r="CF1567" s="519">
        <v>0</v>
      </c>
      <c r="CG1567" s="519">
        <v>0</v>
      </c>
      <c r="CH1567" s="519">
        <v>0</v>
      </c>
      <c r="CI1567" s="519">
        <v>0</v>
      </c>
      <c r="CJ1567" s="519">
        <v>0</v>
      </c>
      <c r="CK1567" s="519">
        <v>0</v>
      </c>
      <c r="CL1567" s="519">
        <v>0</v>
      </c>
      <c r="CM1567" s="519">
        <v>0</v>
      </c>
      <c r="CN1567" s="519">
        <v>0</v>
      </c>
      <c r="CO1567" s="519">
        <v>0</v>
      </c>
      <c r="CP1567" s="519">
        <v>0</v>
      </c>
      <c r="CQ1567" s="519">
        <v>0</v>
      </c>
      <c r="CR1567" s="519">
        <v>0</v>
      </c>
      <c r="CS1567" s="519">
        <v>0</v>
      </c>
      <c r="CT1567" s="519">
        <v>0</v>
      </c>
      <c r="CU1567" s="519">
        <v>0</v>
      </c>
      <c r="CV1567" s="519">
        <v>0</v>
      </c>
      <c r="CW1567" s="519">
        <v>0</v>
      </c>
      <c r="CX1567" s="519">
        <v>0</v>
      </c>
      <c r="CY1567" s="519">
        <v>0</v>
      </c>
      <c r="CZ1567" s="519">
        <v>0</v>
      </c>
      <c r="DA1567" s="519">
        <v>0</v>
      </c>
      <c r="DB1567" s="519">
        <v>0</v>
      </c>
      <c r="DC1567" s="519">
        <v>0</v>
      </c>
      <c r="DD1567" s="519">
        <v>0</v>
      </c>
      <c r="DE1567" s="519">
        <v>0</v>
      </c>
      <c r="DF1567" s="519">
        <v>0</v>
      </c>
      <c r="DG1567" s="519">
        <v>0</v>
      </c>
      <c r="DH1567" s="519">
        <v>0</v>
      </c>
      <c r="DI1567" s="519">
        <v>0</v>
      </c>
      <c r="DJ1567" s="519">
        <v>0</v>
      </c>
      <c r="DK1567" s="519">
        <v>0</v>
      </c>
      <c r="DL1567" s="519">
        <v>0</v>
      </c>
      <c r="DM1567" s="519">
        <v>0</v>
      </c>
      <c r="DN1567" s="519">
        <v>0</v>
      </c>
      <c r="DO1567" s="519">
        <v>0</v>
      </c>
      <c r="DP1567" s="519">
        <v>0</v>
      </c>
      <c r="DQ1567" s="519">
        <v>0</v>
      </c>
      <c r="DR1567" s="519">
        <v>0</v>
      </c>
      <c r="DS1567" s="519">
        <v>0</v>
      </c>
      <c r="DT1567" s="519">
        <v>0</v>
      </c>
      <c r="DU1567" s="519">
        <v>0</v>
      </c>
      <c r="DV1567" s="519">
        <v>0</v>
      </c>
      <c r="DW1567" s="519">
        <v>0</v>
      </c>
      <c r="DX1567" s="519">
        <v>0</v>
      </c>
    </row>
    <row r="1568" spans="2:128" hidden="1">
      <c r="B1568" s="519" t="s">
        <v>1061</v>
      </c>
      <c r="C1568" s="519"/>
      <c r="D1568" s="519"/>
      <c r="E1568" s="519"/>
      <c r="F1568" s="519">
        <v>1</v>
      </c>
      <c r="G1568" s="519"/>
      <c r="H1568" s="519">
        <v>23</v>
      </c>
      <c r="I1568" s="519">
        <v>1</v>
      </c>
      <c r="J1568" s="519" t="str">
        <f t="shared" si="72"/>
        <v>SDN15012301</v>
      </c>
      <c r="K1568" s="519">
        <v>640</v>
      </c>
      <c r="N1568" s="519" t="s">
        <v>1062</v>
      </c>
      <c r="O1568" s="519" t="s">
        <v>1060</v>
      </c>
      <c r="P1568" s="519">
        <v>7</v>
      </c>
      <c r="Q1568" s="183" t="str">
        <f t="shared" si="71"/>
        <v>SDN200207</v>
      </c>
      <c r="R1568" s="519">
        <v>10000</v>
      </c>
      <c r="S1568" s="519">
        <v>10000</v>
      </c>
      <c r="T1568" s="519">
        <v>10000</v>
      </c>
      <c r="U1568" s="519">
        <v>10000</v>
      </c>
      <c r="V1568" s="519">
        <v>10000</v>
      </c>
      <c r="W1568" s="519">
        <v>10000</v>
      </c>
      <c r="X1568" s="519">
        <v>10000</v>
      </c>
      <c r="Y1568" s="519">
        <v>10000</v>
      </c>
      <c r="Z1568" s="519">
        <v>10000</v>
      </c>
      <c r="AA1568" s="519">
        <v>10000</v>
      </c>
      <c r="AB1568" s="519">
        <v>10000</v>
      </c>
      <c r="AC1568" s="519">
        <v>10000</v>
      </c>
      <c r="AD1568" s="519">
        <v>10000</v>
      </c>
      <c r="AE1568" s="519">
        <v>10000</v>
      </c>
      <c r="AF1568" s="519">
        <v>10000</v>
      </c>
      <c r="AG1568" s="519">
        <v>10000</v>
      </c>
      <c r="AH1568" s="519">
        <v>10000</v>
      </c>
      <c r="AI1568" s="519">
        <v>10000</v>
      </c>
      <c r="AJ1568" s="519">
        <v>10000</v>
      </c>
      <c r="AK1568" s="519">
        <v>10000</v>
      </c>
      <c r="AL1568" s="519">
        <v>10000</v>
      </c>
      <c r="AM1568" s="519">
        <v>10000</v>
      </c>
      <c r="AN1568" s="519">
        <v>10000</v>
      </c>
      <c r="AO1568" s="519">
        <v>10000</v>
      </c>
      <c r="AP1568" s="519">
        <v>10000</v>
      </c>
      <c r="AQ1568" s="519">
        <v>10000</v>
      </c>
      <c r="AR1568" s="519">
        <v>10000</v>
      </c>
      <c r="AS1568" s="519">
        <v>10000</v>
      </c>
      <c r="AT1568" s="519">
        <v>10000</v>
      </c>
      <c r="AU1568" s="519">
        <v>10000</v>
      </c>
      <c r="AV1568" s="519">
        <v>10000</v>
      </c>
      <c r="AW1568" s="519">
        <v>10000</v>
      </c>
      <c r="AX1568" s="519">
        <v>10000</v>
      </c>
      <c r="AY1568" s="519">
        <v>10000</v>
      </c>
      <c r="AZ1568" s="519">
        <v>10000</v>
      </c>
      <c r="BA1568" s="519">
        <v>0</v>
      </c>
      <c r="BB1568" s="519">
        <v>0</v>
      </c>
      <c r="BC1568" s="519">
        <v>0</v>
      </c>
      <c r="BD1568" s="519">
        <v>0</v>
      </c>
      <c r="BE1568" s="519">
        <v>0</v>
      </c>
      <c r="BF1568" s="519">
        <v>0</v>
      </c>
      <c r="BG1568" s="519">
        <v>0</v>
      </c>
      <c r="BH1568" s="519">
        <v>0</v>
      </c>
      <c r="BI1568" s="519">
        <v>0</v>
      </c>
      <c r="BJ1568" s="519">
        <v>0</v>
      </c>
      <c r="BK1568" s="519">
        <v>0</v>
      </c>
      <c r="BL1568" s="519">
        <v>0</v>
      </c>
      <c r="BM1568" s="519">
        <v>0</v>
      </c>
      <c r="BN1568" s="519">
        <v>0</v>
      </c>
      <c r="BO1568" s="519">
        <v>0</v>
      </c>
      <c r="BP1568" s="519">
        <v>0</v>
      </c>
      <c r="BQ1568" s="519">
        <v>0</v>
      </c>
      <c r="BR1568" s="519">
        <v>0</v>
      </c>
      <c r="BS1568" s="519">
        <v>0</v>
      </c>
      <c r="BT1568" s="519">
        <v>0</v>
      </c>
      <c r="BU1568" s="519">
        <v>0</v>
      </c>
      <c r="BV1568" s="519">
        <v>0</v>
      </c>
      <c r="BW1568" s="519">
        <v>0</v>
      </c>
      <c r="BX1568" s="519">
        <v>0</v>
      </c>
      <c r="BY1568" s="519">
        <v>0</v>
      </c>
      <c r="BZ1568" s="519">
        <v>0</v>
      </c>
      <c r="CA1568" s="519">
        <v>0</v>
      </c>
      <c r="CB1568" s="519">
        <v>0</v>
      </c>
      <c r="CC1568" s="519">
        <v>0</v>
      </c>
      <c r="CD1568" s="519">
        <v>0</v>
      </c>
      <c r="CE1568" s="519">
        <v>0</v>
      </c>
      <c r="CF1568" s="519">
        <v>0</v>
      </c>
      <c r="CG1568" s="519">
        <v>0</v>
      </c>
      <c r="CH1568" s="519">
        <v>0</v>
      </c>
      <c r="CI1568" s="519">
        <v>0</v>
      </c>
      <c r="CJ1568" s="519">
        <v>0</v>
      </c>
      <c r="CK1568" s="519">
        <v>0</v>
      </c>
      <c r="CL1568" s="519">
        <v>0</v>
      </c>
      <c r="CM1568" s="519">
        <v>0</v>
      </c>
      <c r="CN1568" s="519">
        <v>0</v>
      </c>
      <c r="CO1568" s="519">
        <v>0</v>
      </c>
      <c r="CP1568" s="519">
        <v>0</v>
      </c>
      <c r="CQ1568" s="519">
        <v>0</v>
      </c>
      <c r="CR1568" s="519">
        <v>0</v>
      </c>
      <c r="CS1568" s="519">
        <v>0</v>
      </c>
      <c r="CT1568" s="519">
        <v>0</v>
      </c>
      <c r="CU1568" s="519">
        <v>0</v>
      </c>
      <c r="CV1568" s="519">
        <v>0</v>
      </c>
      <c r="CW1568" s="519">
        <v>0</v>
      </c>
      <c r="CX1568" s="519">
        <v>0</v>
      </c>
      <c r="CY1568" s="519">
        <v>0</v>
      </c>
      <c r="CZ1568" s="519">
        <v>0</v>
      </c>
      <c r="DA1568" s="519">
        <v>0</v>
      </c>
      <c r="DB1568" s="519">
        <v>0</v>
      </c>
      <c r="DC1568" s="519">
        <v>0</v>
      </c>
      <c r="DD1568" s="519">
        <v>0</v>
      </c>
      <c r="DE1568" s="519">
        <v>0</v>
      </c>
      <c r="DF1568" s="519">
        <v>0</v>
      </c>
      <c r="DG1568" s="519">
        <v>0</v>
      </c>
      <c r="DH1568" s="519">
        <v>0</v>
      </c>
      <c r="DI1568" s="519">
        <v>0</v>
      </c>
      <c r="DJ1568" s="519">
        <v>0</v>
      </c>
      <c r="DK1568" s="519">
        <v>0</v>
      </c>
      <c r="DL1568" s="519">
        <v>0</v>
      </c>
      <c r="DM1568" s="519">
        <v>0</v>
      </c>
      <c r="DN1568" s="519">
        <v>0</v>
      </c>
      <c r="DO1568" s="519">
        <v>0</v>
      </c>
      <c r="DP1568" s="519">
        <v>0</v>
      </c>
      <c r="DQ1568" s="519">
        <v>0</v>
      </c>
      <c r="DR1568" s="519">
        <v>0</v>
      </c>
      <c r="DS1568" s="519">
        <v>0</v>
      </c>
      <c r="DT1568" s="519">
        <v>0</v>
      </c>
      <c r="DU1568" s="519">
        <v>0</v>
      </c>
      <c r="DV1568" s="519">
        <v>0</v>
      </c>
      <c r="DW1568" s="519">
        <v>0</v>
      </c>
      <c r="DX1568" s="519">
        <v>0</v>
      </c>
    </row>
    <row r="1569" spans="2:128" hidden="1">
      <c r="B1569" s="519" t="s">
        <v>1061</v>
      </c>
      <c r="C1569" s="519"/>
      <c r="D1569" s="519"/>
      <c r="E1569" s="519"/>
      <c r="F1569" s="519">
        <v>1</v>
      </c>
      <c r="G1569" s="519"/>
      <c r="H1569" s="519">
        <v>23</v>
      </c>
      <c r="I1569" s="519">
        <v>2</v>
      </c>
      <c r="J1569" s="519" t="str">
        <f t="shared" si="72"/>
        <v>SDN15012302</v>
      </c>
      <c r="K1569" s="519">
        <v>640</v>
      </c>
      <c r="N1569" s="519" t="s">
        <v>1062</v>
      </c>
      <c r="O1569" s="519" t="s">
        <v>1060</v>
      </c>
      <c r="P1569" s="519">
        <v>8</v>
      </c>
      <c r="Q1569" s="183" t="str">
        <f t="shared" si="71"/>
        <v>SDN200208</v>
      </c>
      <c r="R1569" s="519">
        <v>10000</v>
      </c>
      <c r="S1569" s="519">
        <v>10000</v>
      </c>
      <c r="T1569" s="519">
        <v>10000</v>
      </c>
      <c r="U1569" s="519">
        <v>10000</v>
      </c>
      <c r="V1569" s="519">
        <v>10000</v>
      </c>
      <c r="W1569" s="519">
        <v>10000</v>
      </c>
      <c r="X1569" s="519">
        <v>10000</v>
      </c>
      <c r="Y1569" s="519">
        <v>10000</v>
      </c>
      <c r="Z1569" s="519">
        <v>10000</v>
      </c>
      <c r="AA1569" s="519">
        <v>10000</v>
      </c>
      <c r="AB1569" s="519">
        <v>10000</v>
      </c>
      <c r="AC1569" s="519">
        <v>10000</v>
      </c>
      <c r="AD1569" s="519">
        <v>10000</v>
      </c>
      <c r="AE1569" s="519">
        <v>10000</v>
      </c>
      <c r="AF1569" s="519">
        <v>10000</v>
      </c>
      <c r="AG1569" s="519">
        <v>10000</v>
      </c>
      <c r="AH1569" s="519">
        <v>10000</v>
      </c>
      <c r="AI1569" s="519">
        <v>10000</v>
      </c>
      <c r="AJ1569" s="519">
        <v>10000</v>
      </c>
      <c r="AK1569" s="519">
        <v>10000</v>
      </c>
      <c r="AL1569" s="519">
        <v>10000</v>
      </c>
      <c r="AM1569" s="519">
        <v>10000</v>
      </c>
      <c r="AN1569" s="519">
        <v>10000</v>
      </c>
      <c r="AO1569" s="519">
        <v>10000</v>
      </c>
      <c r="AP1569" s="519">
        <v>10000</v>
      </c>
      <c r="AQ1569" s="519">
        <v>10000</v>
      </c>
      <c r="AR1569" s="519">
        <v>10000</v>
      </c>
      <c r="AS1569" s="519">
        <v>10000</v>
      </c>
      <c r="AT1569" s="519">
        <v>10000</v>
      </c>
      <c r="AU1569" s="519">
        <v>10000</v>
      </c>
      <c r="AV1569" s="519">
        <v>10000</v>
      </c>
      <c r="AW1569" s="519">
        <v>10000</v>
      </c>
      <c r="AX1569" s="519">
        <v>10000</v>
      </c>
      <c r="AY1569" s="519">
        <v>10000</v>
      </c>
      <c r="AZ1569" s="519">
        <v>10000</v>
      </c>
      <c r="BA1569" s="519">
        <v>0</v>
      </c>
      <c r="BB1569" s="519">
        <v>0</v>
      </c>
      <c r="BC1569" s="519">
        <v>0</v>
      </c>
      <c r="BD1569" s="519">
        <v>0</v>
      </c>
      <c r="BE1569" s="519">
        <v>0</v>
      </c>
      <c r="BF1569" s="519">
        <v>0</v>
      </c>
      <c r="BG1569" s="519">
        <v>0</v>
      </c>
      <c r="BH1569" s="519">
        <v>0</v>
      </c>
      <c r="BI1569" s="519">
        <v>0</v>
      </c>
      <c r="BJ1569" s="519">
        <v>0</v>
      </c>
      <c r="BK1569" s="519">
        <v>0</v>
      </c>
      <c r="BL1569" s="519">
        <v>0</v>
      </c>
      <c r="BM1569" s="519">
        <v>0</v>
      </c>
      <c r="BN1569" s="519">
        <v>0</v>
      </c>
      <c r="BO1569" s="519">
        <v>0</v>
      </c>
      <c r="BP1569" s="519">
        <v>0</v>
      </c>
      <c r="BQ1569" s="519">
        <v>0</v>
      </c>
      <c r="BR1569" s="519">
        <v>0</v>
      </c>
      <c r="BS1569" s="519">
        <v>0</v>
      </c>
      <c r="BT1569" s="519">
        <v>0</v>
      </c>
      <c r="BU1569" s="519">
        <v>0</v>
      </c>
      <c r="BV1569" s="519">
        <v>0</v>
      </c>
      <c r="BW1569" s="519">
        <v>0</v>
      </c>
      <c r="BX1569" s="519">
        <v>0</v>
      </c>
      <c r="BY1569" s="519">
        <v>0</v>
      </c>
      <c r="BZ1569" s="519">
        <v>0</v>
      </c>
      <c r="CA1569" s="519">
        <v>0</v>
      </c>
      <c r="CB1569" s="519">
        <v>0</v>
      </c>
      <c r="CC1569" s="519">
        <v>0</v>
      </c>
      <c r="CD1569" s="519">
        <v>0</v>
      </c>
      <c r="CE1569" s="519">
        <v>0</v>
      </c>
      <c r="CF1569" s="519">
        <v>0</v>
      </c>
      <c r="CG1569" s="519">
        <v>0</v>
      </c>
      <c r="CH1569" s="519">
        <v>0</v>
      </c>
      <c r="CI1569" s="519">
        <v>0</v>
      </c>
      <c r="CJ1569" s="519">
        <v>0</v>
      </c>
      <c r="CK1569" s="519">
        <v>0</v>
      </c>
      <c r="CL1569" s="519">
        <v>0</v>
      </c>
      <c r="CM1569" s="519">
        <v>0</v>
      </c>
      <c r="CN1569" s="519">
        <v>0</v>
      </c>
      <c r="CO1569" s="519">
        <v>0</v>
      </c>
      <c r="CP1569" s="519">
        <v>0</v>
      </c>
      <c r="CQ1569" s="519">
        <v>0</v>
      </c>
      <c r="CR1569" s="519">
        <v>0</v>
      </c>
      <c r="CS1569" s="519">
        <v>0</v>
      </c>
      <c r="CT1569" s="519">
        <v>0</v>
      </c>
      <c r="CU1569" s="519">
        <v>0</v>
      </c>
      <c r="CV1569" s="519">
        <v>0</v>
      </c>
      <c r="CW1569" s="519">
        <v>0</v>
      </c>
      <c r="CX1569" s="519">
        <v>0</v>
      </c>
      <c r="CY1569" s="519">
        <v>0</v>
      </c>
      <c r="CZ1569" s="519">
        <v>0</v>
      </c>
      <c r="DA1569" s="519">
        <v>0</v>
      </c>
      <c r="DB1569" s="519">
        <v>0</v>
      </c>
      <c r="DC1569" s="519">
        <v>0</v>
      </c>
      <c r="DD1569" s="519">
        <v>0</v>
      </c>
      <c r="DE1569" s="519">
        <v>0</v>
      </c>
      <c r="DF1569" s="519">
        <v>0</v>
      </c>
      <c r="DG1569" s="519">
        <v>0</v>
      </c>
      <c r="DH1569" s="519">
        <v>0</v>
      </c>
      <c r="DI1569" s="519">
        <v>0</v>
      </c>
      <c r="DJ1569" s="519">
        <v>0</v>
      </c>
      <c r="DK1569" s="519">
        <v>0</v>
      </c>
      <c r="DL1569" s="519">
        <v>0</v>
      </c>
      <c r="DM1569" s="519">
        <v>0</v>
      </c>
      <c r="DN1569" s="519">
        <v>0</v>
      </c>
      <c r="DO1569" s="519">
        <v>0</v>
      </c>
      <c r="DP1569" s="519">
        <v>0</v>
      </c>
      <c r="DQ1569" s="519">
        <v>0</v>
      </c>
      <c r="DR1569" s="519">
        <v>0</v>
      </c>
      <c r="DS1569" s="519">
        <v>0</v>
      </c>
      <c r="DT1569" s="519">
        <v>0</v>
      </c>
      <c r="DU1569" s="519">
        <v>0</v>
      </c>
      <c r="DV1569" s="519">
        <v>0</v>
      </c>
      <c r="DW1569" s="519">
        <v>0</v>
      </c>
      <c r="DX1569" s="519">
        <v>0</v>
      </c>
    </row>
    <row r="1570" spans="2:128" hidden="1">
      <c r="B1570" s="519" t="s">
        <v>1061</v>
      </c>
      <c r="C1570" s="519"/>
      <c r="D1570" s="519"/>
      <c r="E1570" s="519"/>
      <c r="F1570" s="519">
        <v>1</v>
      </c>
      <c r="G1570" s="519"/>
      <c r="H1570" s="519">
        <v>23</v>
      </c>
      <c r="I1570" s="519">
        <v>3</v>
      </c>
      <c r="J1570" s="519" t="str">
        <f t="shared" si="72"/>
        <v>SDN15012303</v>
      </c>
      <c r="K1570" s="519">
        <v>640</v>
      </c>
      <c r="N1570" s="519" t="s">
        <v>1062</v>
      </c>
      <c r="O1570" s="519" t="s">
        <v>1060</v>
      </c>
      <c r="P1570" s="519">
        <v>9</v>
      </c>
      <c r="Q1570" s="183" t="str">
        <f t="shared" si="71"/>
        <v>SDN200209</v>
      </c>
      <c r="R1570" s="519">
        <v>10000</v>
      </c>
      <c r="S1570" s="519">
        <v>10000</v>
      </c>
      <c r="T1570" s="519">
        <v>10000</v>
      </c>
      <c r="U1570" s="519">
        <v>10000</v>
      </c>
      <c r="V1570" s="519">
        <v>10000</v>
      </c>
      <c r="W1570" s="519">
        <v>10000</v>
      </c>
      <c r="X1570" s="519">
        <v>10000</v>
      </c>
      <c r="Y1570" s="519">
        <v>10000</v>
      </c>
      <c r="Z1570" s="519">
        <v>10000</v>
      </c>
      <c r="AA1570" s="519">
        <v>10000</v>
      </c>
      <c r="AB1570" s="519">
        <v>10000</v>
      </c>
      <c r="AC1570" s="519">
        <v>10000</v>
      </c>
      <c r="AD1570" s="519">
        <v>10000</v>
      </c>
      <c r="AE1570" s="519">
        <v>10000</v>
      </c>
      <c r="AF1570" s="519">
        <v>10000</v>
      </c>
      <c r="AG1570" s="519">
        <v>10000</v>
      </c>
      <c r="AH1570" s="519">
        <v>10000</v>
      </c>
      <c r="AI1570" s="519">
        <v>10000</v>
      </c>
      <c r="AJ1570" s="519">
        <v>10000</v>
      </c>
      <c r="AK1570" s="519">
        <v>10000</v>
      </c>
      <c r="AL1570" s="519">
        <v>10000</v>
      </c>
      <c r="AM1570" s="519">
        <v>10000</v>
      </c>
      <c r="AN1570" s="519">
        <v>10000</v>
      </c>
      <c r="AO1570" s="519">
        <v>10000</v>
      </c>
      <c r="AP1570" s="519">
        <v>10000</v>
      </c>
      <c r="AQ1570" s="519">
        <v>10000</v>
      </c>
      <c r="AR1570" s="519">
        <v>10000</v>
      </c>
      <c r="AS1570" s="519">
        <v>10000</v>
      </c>
      <c r="AT1570" s="519">
        <v>10000</v>
      </c>
      <c r="AU1570" s="519">
        <v>10000</v>
      </c>
      <c r="AV1570" s="519">
        <v>10000</v>
      </c>
      <c r="AW1570" s="519">
        <v>10000</v>
      </c>
      <c r="AX1570" s="519">
        <v>10000</v>
      </c>
      <c r="AY1570" s="519">
        <v>10000</v>
      </c>
      <c r="AZ1570" s="519">
        <v>10000</v>
      </c>
      <c r="BA1570" s="519">
        <v>0</v>
      </c>
      <c r="BB1570" s="519">
        <v>0</v>
      </c>
      <c r="BC1570" s="519">
        <v>0</v>
      </c>
      <c r="BD1570" s="519">
        <v>0</v>
      </c>
      <c r="BE1570" s="519">
        <v>0</v>
      </c>
      <c r="BF1570" s="519">
        <v>0</v>
      </c>
      <c r="BG1570" s="519">
        <v>0</v>
      </c>
      <c r="BH1570" s="519">
        <v>0</v>
      </c>
      <c r="BI1570" s="519">
        <v>0</v>
      </c>
      <c r="BJ1570" s="519">
        <v>0</v>
      </c>
      <c r="BK1570" s="519">
        <v>0</v>
      </c>
      <c r="BL1570" s="519">
        <v>0</v>
      </c>
      <c r="BM1570" s="519">
        <v>0</v>
      </c>
      <c r="BN1570" s="519">
        <v>0</v>
      </c>
      <c r="BO1570" s="519">
        <v>0</v>
      </c>
      <c r="BP1570" s="519">
        <v>0</v>
      </c>
      <c r="BQ1570" s="519">
        <v>0</v>
      </c>
      <c r="BR1570" s="519">
        <v>0</v>
      </c>
      <c r="BS1570" s="519">
        <v>0</v>
      </c>
      <c r="BT1570" s="519">
        <v>0</v>
      </c>
      <c r="BU1570" s="519">
        <v>0</v>
      </c>
      <c r="BV1570" s="519">
        <v>0</v>
      </c>
      <c r="BW1570" s="519">
        <v>0</v>
      </c>
      <c r="BX1570" s="519">
        <v>0</v>
      </c>
      <c r="BY1570" s="519">
        <v>0</v>
      </c>
      <c r="BZ1570" s="519">
        <v>0</v>
      </c>
      <c r="CA1570" s="519">
        <v>0</v>
      </c>
      <c r="CB1570" s="519">
        <v>0</v>
      </c>
      <c r="CC1570" s="519">
        <v>0</v>
      </c>
      <c r="CD1570" s="519">
        <v>0</v>
      </c>
      <c r="CE1570" s="519">
        <v>0</v>
      </c>
      <c r="CF1570" s="519">
        <v>0</v>
      </c>
      <c r="CG1570" s="519">
        <v>0</v>
      </c>
      <c r="CH1570" s="519">
        <v>0</v>
      </c>
      <c r="CI1570" s="519">
        <v>0</v>
      </c>
      <c r="CJ1570" s="519">
        <v>0</v>
      </c>
      <c r="CK1570" s="519">
        <v>0</v>
      </c>
      <c r="CL1570" s="519">
        <v>0</v>
      </c>
      <c r="CM1570" s="519">
        <v>0</v>
      </c>
      <c r="CN1570" s="519">
        <v>0</v>
      </c>
      <c r="CO1570" s="519">
        <v>0</v>
      </c>
      <c r="CP1570" s="519">
        <v>0</v>
      </c>
      <c r="CQ1570" s="519">
        <v>0</v>
      </c>
      <c r="CR1570" s="519">
        <v>0</v>
      </c>
      <c r="CS1570" s="519">
        <v>0</v>
      </c>
      <c r="CT1570" s="519">
        <v>0</v>
      </c>
      <c r="CU1570" s="519">
        <v>0</v>
      </c>
      <c r="CV1570" s="519">
        <v>0</v>
      </c>
      <c r="CW1570" s="519">
        <v>0</v>
      </c>
      <c r="CX1570" s="519">
        <v>0</v>
      </c>
      <c r="CY1570" s="519">
        <v>0</v>
      </c>
      <c r="CZ1570" s="519">
        <v>0</v>
      </c>
      <c r="DA1570" s="519">
        <v>0</v>
      </c>
      <c r="DB1570" s="519">
        <v>0</v>
      </c>
      <c r="DC1570" s="519">
        <v>0</v>
      </c>
      <c r="DD1570" s="519">
        <v>0</v>
      </c>
      <c r="DE1570" s="519">
        <v>0</v>
      </c>
      <c r="DF1570" s="519">
        <v>0</v>
      </c>
      <c r="DG1570" s="519">
        <v>0</v>
      </c>
      <c r="DH1570" s="519">
        <v>0</v>
      </c>
      <c r="DI1570" s="519">
        <v>0</v>
      </c>
      <c r="DJ1570" s="519">
        <v>0</v>
      </c>
      <c r="DK1570" s="519">
        <v>0</v>
      </c>
      <c r="DL1570" s="519">
        <v>0</v>
      </c>
      <c r="DM1570" s="519">
        <v>0</v>
      </c>
      <c r="DN1570" s="519">
        <v>0</v>
      </c>
      <c r="DO1570" s="519">
        <v>0</v>
      </c>
      <c r="DP1570" s="519">
        <v>0</v>
      </c>
      <c r="DQ1570" s="519">
        <v>0</v>
      </c>
      <c r="DR1570" s="519">
        <v>0</v>
      </c>
      <c r="DS1570" s="519">
        <v>0</v>
      </c>
      <c r="DT1570" s="519">
        <v>0</v>
      </c>
      <c r="DU1570" s="519">
        <v>0</v>
      </c>
      <c r="DV1570" s="519">
        <v>0</v>
      </c>
      <c r="DW1570" s="519">
        <v>0</v>
      </c>
      <c r="DX1570" s="519">
        <v>0</v>
      </c>
    </row>
    <row r="1571" spans="2:128" hidden="1">
      <c r="B1571" s="519" t="s">
        <v>1061</v>
      </c>
      <c r="C1571" s="519"/>
      <c r="D1571" s="519"/>
      <c r="E1571" s="519"/>
      <c r="F1571" s="519">
        <v>1</v>
      </c>
      <c r="G1571" s="519"/>
      <c r="H1571" s="519">
        <v>23</v>
      </c>
      <c r="I1571" s="519">
        <v>4</v>
      </c>
      <c r="J1571" s="519" t="str">
        <f t="shared" si="72"/>
        <v>SDN15012304</v>
      </c>
      <c r="K1571" s="519">
        <v>640</v>
      </c>
      <c r="N1571" s="519" t="s">
        <v>1062</v>
      </c>
      <c r="O1571" s="519" t="s">
        <v>1060</v>
      </c>
      <c r="P1571" s="519">
        <v>10</v>
      </c>
      <c r="Q1571" s="183" t="str">
        <f t="shared" si="71"/>
        <v>SDN200210</v>
      </c>
      <c r="R1571" s="519">
        <v>10000</v>
      </c>
      <c r="S1571" s="519">
        <v>10000</v>
      </c>
      <c r="T1571" s="519">
        <v>10000</v>
      </c>
      <c r="U1571" s="519">
        <v>10000</v>
      </c>
      <c r="V1571" s="519">
        <v>10000</v>
      </c>
      <c r="W1571" s="519">
        <v>10000</v>
      </c>
      <c r="X1571" s="519">
        <v>10000</v>
      </c>
      <c r="Y1571" s="519">
        <v>10000</v>
      </c>
      <c r="Z1571" s="519">
        <v>10000</v>
      </c>
      <c r="AA1571" s="519">
        <v>10000</v>
      </c>
      <c r="AB1571" s="519">
        <v>10000</v>
      </c>
      <c r="AC1571" s="519">
        <v>10000</v>
      </c>
      <c r="AD1571" s="519">
        <v>10000</v>
      </c>
      <c r="AE1571" s="519">
        <v>10000</v>
      </c>
      <c r="AF1571" s="519">
        <v>10000</v>
      </c>
      <c r="AG1571" s="519">
        <v>10000</v>
      </c>
      <c r="AH1571" s="519">
        <v>10000</v>
      </c>
      <c r="AI1571" s="519">
        <v>10000</v>
      </c>
      <c r="AJ1571" s="519">
        <v>10000</v>
      </c>
      <c r="AK1571" s="519">
        <v>10000</v>
      </c>
      <c r="AL1571" s="519">
        <v>10000</v>
      </c>
      <c r="AM1571" s="519">
        <v>10000</v>
      </c>
      <c r="AN1571" s="519">
        <v>10000</v>
      </c>
      <c r="AO1571" s="519">
        <v>10000</v>
      </c>
      <c r="AP1571" s="519">
        <v>10000</v>
      </c>
      <c r="AQ1571" s="519">
        <v>10000</v>
      </c>
      <c r="AR1571" s="519">
        <v>10000</v>
      </c>
      <c r="AS1571" s="519">
        <v>10000</v>
      </c>
      <c r="AT1571" s="519">
        <v>10000</v>
      </c>
      <c r="AU1571" s="519">
        <v>10000</v>
      </c>
      <c r="AV1571" s="519">
        <v>10000</v>
      </c>
      <c r="AW1571" s="519">
        <v>10000</v>
      </c>
      <c r="AX1571" s="519">
        <v>10000</v>
      </c>
      <c r="AY1571" s="519">
        <v>10000</v>
      </c>
      <c r="AZ1571" s="519">
        <v>10000</v>
      </c>
      <c r="BA1571" s="519">
        <v>0</v>
      </c>
      <c r="BB1571" s="519">
        <v>0</v>
      </c>
      <c r="BC1571" s="519">
        <v>0</v>
      </c>
      <c r="BD1571" s="519">
        <v>0</v>
      </c>
      <c r="BE1571" s="519">
        <v>0</v>
      </c>
      <c r="BF1571" s="519">
        <v>0</v>
      </c>
      <c r="BG1571" s="519">
        <v>0</v>
      </c>
      <c r="BH1571" s="519">
        <v>0</v>
      </c>
      <c r="BI1571" s="519">
        <v>0</v>
      </c>
      <c r="BJ1571" s="519">
        <v>0</v>
      </c>
      <c r="BK1571" s="519">
        <v>0</v>
      </c>
      <c r="BL1571" s="519">
        <v>0</v>
      </c>
      <c r="BM1571" s="519">
        <v>0</v>
      </c>
      <c r="BN1571" s="519">
        <v>0</v>
      </c>
      <c r="BO1571" s="519">
        <v>0</v>
      </c>
      <c r="BP1571" s="519">
        <v>0</v>
      </c>
      <c r="BQ1571" s="519">
        <v>0</v>
      </c>
      <c r="BR1571" s="519">
        <v>0</v>
      </c>
      <c r="BS1571" s="519">
        <v>0</v>
      </c>
      <c r="BT1571" s="519">
        <v>0</v>
      </c>
      <c r="BU1571" s="519">
        <v>0</v>
      </c>
      <c r="BV1571" s="519">
        <v>0</v>
      </c>
      <c r="BW1571" s="519">
        <v>0</v>
      </c>
      <c r="BX1571" s="519">
        <v>0</v>
      </c>
      <c r="BY1571" s="519">
        <v>0</v>
      </c>
      <c r="BZ1571" s="519">
        <v>0</v>
      </c>
      <c r="CA1571" s="519">
        <v>0</v>
      </c>
      <c r="CB1571" s="519">
        <v>0</v>
      </c>
      <c r="CC1571" s="519">
        <v>0</v>
      </c>
      <c r="CD1571" s="519">
        <v>0</v>
      </c>
      <c r="CE1571" s="519">
        <v>0</v>
      </c>
      <c r="CF1571" s="519">
        <v>0</v>
      </c>
      <c r="CG1571" s="519">
        <v>0</v>
      </c>
      <c r="CH1571" s="519">
        <v>0</v>
      </c>
      <c r="CI1571" s="519">
        <v>0</v>
      </c>
      <c r="CJ1571" s="519">
        <v>0</v>
      </c>
      <c r="CK1571" s="519">
        <v>0</v>
      </c>
      <c r="CL1571" s="519">
        <v>0</v>
      </c>
      <c r="CM1571" s="519">
        <v>0</v>
      </c>
      <c r="CN1571" s="519">
        <v>0</v>
      </c>
      <c r="CO1571" s="519">
        <v>0</v>
      </c>
      <c r="CP1571" s="519">
        <v>0</v>
      </c>
      <c r="CQ1571" s="519">
        <v>0</v>
      </c>
      <c r="CR1571" s="519">
        <v>0</v>
      </c>
      <c r="CS1571" s="519">
        <v>0</v>
      </c>
      <c r="CT1571" s="519">
        <v>0</v>
      </c>
      <c r="CU1571" s="519">
        <v>0</v>
      </c>
      <c r="CV1571" s="519">
        <v>0</v>
      </c>
      <c r="CW1571" s="519">
        <v>0</v>
      </c>
      <c r="CX1571" s="519">
        <v>0</v>
      </c>
      <c r="CY1571" s="519">
        <v>0</v>
      </c>
      <c r="CZ1571" s="519">
        <v>0</v>
      </c>
      <c r="DA1571" s="519">
        <v>0</v>
      </c>
      <c r="DB1571" s="519">
        <v>0</v>
      </c>
      <c r="DC1571" s="519">
        <v>0</v>
      </c>
      <c r="DD1571" s="519">
        <v>0</v>
      </c>
      <c r="DE1571" s="519">
        <v>0</v>
      </c>
      <c r="DF1571" s="519">
        <v>0</v>
      </c>
      <c r="DG1571" s="519">
        <v>0</v>
      </c>
      <c r="DH1571" s="519">
        <v>0</v>
      </c>
      <c r="DI1571" s="519">
        <v>0</v>
      </c>
      <c r="DJ1571" s="519">
        <v>0</v>
      </c>
      <c r="DK1571" s="519">
        <v>0</v>
      </c>
      <c r="DL1571" s="519">
        <v>0</v>
      </c>
      <c r="DM1571" s="519">
        <v>0</v>
      </c>
      <c r="DN1571" s="519">
        <v>0</v>
      </c>
      <c r="DO1571" s="519">
        <v>0</v>
      </c>
      <c r="DP1571" s="519">
        <v>0</v>
      </c>
      <c r="DQ1571" s="519">
        <v>0</v>
      </c>
      <c r="DR1571" s="519">
        <v>0</v>
      </c>
      <c r="DS1571" s="519">
        <v>0</v>
      </c>
      <c r="DT1571" s="519">
        <v>0</v>
      </c>
      <c r="DU1571" s="519">
        <v>0</v>
      </c>
      <c r="DV1571" s="519">
        <v>0</v>
      </c>
      <c r="DW1571" s="519">
        <v>0</v>
      </c>
      <c r="DX1571" s="519">
        <v>0</v>
      </c>
    </row>
    <row r="1572" spans="2:128" hidden="1">
      <c r="B1572" s="519" t="s">
        <v>1061</v>
      </c>
      <c r="C1572" s="519"/>
      <c r="D1572" s="519"/>
      <c r="E1572" s="519"/>
      <c r="F1572" s="519">
        <v>1</v>
      </c>
      <c r="G1572" s="519"/>
      <c r="H1572" s="519">
        <v>23</v>
      </c>
      <c r="I1572" s="519">
        <v>5</v>
      </c>
      <c r="J1572" s="519" t="str">
        <f t="shared" si="72"/>
        <v>SDN15012305</v>
      </c>
      <c r="K1572" s="519">
        <v>640</v>
      </c>
      <c r="N1572" s="519" t="s">
        <v>1062</v>
      </c>
      <c r="O1572" s="519" t="s">
        <v>1060</v>
      </c>
      <c r="P1572" s="519">
        <v>11</v>
      </c>
      <c r="Q1572" s="183" t="str">
        <f t="shared" si="71"/>
        <v>SDN200211</v>
      </c>
      <c r="R1572" s="519">
        <v>10000</v>
      </c>
      <c r="S1572" s="519">
        <v>10000</v>
      </c>
      <c r="T1572" s="519">
        <v>10000</v>
      </c>
      <c r="U1572" s="519">
        <v>10000</v>
      </c>
      <c r="V1572" s="519">
        <v>10000</v>
      </c>
      <c r="W1572" s="519">
        <v>10000</v>
      </c>
      <c r="X1572" s="519">
        <v>10000</v>
      </c>
      <c r="Y1572" s="519">
        <v>10000</v>
      </c>
      <c r="Z1572" s="519">
        <v>10000</v>
      </c>
      <c r="AA1572" s="519">
        <v>10000</v>
      </c>
      <c r="AB1572" s="519">
        <v>10000</v>
      </c>
      <c r="AC1572" s="519">
        <v>10000</v>
      </c>
      <c r="AD1572" s="519">
        <v>10000</v>
      </c>
      <c r="AE1572" s="519">
        <v>10000</v>
      </c>
      <c r="AF1572" s="519">
        <v>10000</v>
      </c>
      <c r="AG1572" s="519">
        <v>10000</v>
      </c>
      <c r="AH1572" s="519">
        <v>10000</v>
      </c>
      <c r="AI1572" s="519">
        <v>10000</v>
      </c>
      <c r="AJ1572" s="519">
        <v>10000</v>
      </c>
      <c r="AK1572" s="519">
        <v>10000</v>
      </c>
      <c r="AL1572" s="519">
        <v>10000</v>
      </c>
      <c r="AM1572" s="519">
        <v>10000</v>
      </c>
      <c r="AN1572" s="519">
        <v>10000</v>
      </c>
      <c r="AO1572" s="519">
        <v>10000</v>
      </c>
      <c r="AP1572" s="519">
        <v>10000</v>
      </c>
      <c r="AQ1572" s="519">
        <v>10000</v>
      </c>
      <c r="AR1572" s="519">
        <v>10000</v>
      </c>
      <c r="AS1572" s="519">
        <v>10000</v>
      </c>
      <c r="AT1572" s="519">
        <v>10000</v>
      </c>
      <c r="AU1572" s="519">
        <v>10000</v>
      </c>
      <c r="AV1572" s="519">
        <v>10000</v>
      </c>
      <c r="AW1572" s="519">
        <v>10000</v>
      </c>
      <c r="AX1572" s="519">
        <v>10000</v>
      </c>
      <c r="AY1572" s="519">
        <v>10000</v>
      </c>
      <c r="AZ1572" s="519">
        <v>10000</v>
      </c>
      <c r="BA1572" s="519">
        <v>0</v>
      </c>
      <c r="BB1572" s="519">
        <v>0</v>
      </c>
      <c r="BC1572" s="519">
        <v>0</v>
      </c>
      <c r="BD1572" s="519">
        <v>0</v>
      </c>
      <c r="BE1572" s="519">
        <v>0</v>
      </c>
      <c r="BF1572" s="519">
        <v>0</v>
      </c>
      <c r="BG1572" s="519">
        <v>0</v>
      </c>
      <c r="BH1572" s="519">
        <v>0</v>
      </c>
      <c r="BI1572" s="519">
        <v>0</v>
      </c>
      <c r="BJ1572" s="519">
        <v>0</v>
      </c>
      <c r="BK1572" s="519">
        <v>0</v>
      </c>
      <c r="BL1572" s="519">
        <v>0</v>
      </c>
      <c r="BM1572" s="519">
        <v>0</v>
      </c>
      <c r="BN1572" s="519">
        <v>0</v>
      </c>
      <c r="BO1572" s="519">
        <v>0</v>
      </c>
      <c r="BP1572" s="519">
        <v>0</v>
      </c>
      <c r="BQ1572" s="519">
        <v>0</v>
      </c>
      <c r="BR1572" s="519">
        <v>0</v>
      </c>
      <c r="BS1572" s="519">
        <v>0</v>
      </c>
      <c r="BT1572" s="519">
        <v>0</v>
      </c>
      <c r="BU1572" s="519">
        <v>0</v>
      </c>
      <c r="BV1572" s="519">
        <v>0</v>
      </c>
      <c r="BW1572" s="519">
        <v>0</v>
      </c>
      <c r="BX1572" s="519">
        <v>0</v>
      </c>
      <c r="BY1572" s="519">
        <v>0</v>
      </c>
      <c r="BZ1572" s="519">
        <v>0</v>
      </c>
      <c r="CA1572" s="519">
        <v>0</v>
      </c>
      <c r="CB1572" s="519">
        <v>0</v>
      </c>
      <c r="CC1572" s="519">
        <v>0</v>
      </c>
      <c r="CD1572" s="519">
        <v>0</v>
      </c>
      <c r="CE1572" s="519">
        <v>0</v>
      </c>
      <c r="CF1572" s="519">
        <v>0</v>
      </c>
      <c r="CG1572" s="519">
        <v>0</v>
      </c>
      <c r="CH1572" s="519">
        <v>0</v>
      </c>
      <c r="CI1572" s="519">
        <v>0</v>
      </c>
      <c r="CJ1572" s="519">
        <v>0</v>
      </c>
      <c r="CK1572" s="519">
        <v>0</v>
      </c>
      <c r="CL1572" s="519">
        <v>0</v>
      </c>
      <c r="CM1572" s="519">
        <v>0</v>
      </c>
      <c r="CN1572" s="519">
        <v>0</v>
      </c>
      <c r="CO1572" s="519">
        <v>0</v>
      </c>
      <c r="CP1572" s="519">
        <v>0</v>
      </c>
      <c r="CQ1572" s="519">
        <v>0</v>
      </c>
      <c r="CR1572" s="519">
        <v>0</v>
      </c>
      <c r="CS1572" s="519">
        <v>0</v>
      </c>
      <c r="CT1572" s="519">
        <v>0</v>
      </c>
      <c r="CU1572" s="519">
        <v>0</v>
      </c>
      <c r="CV1572" s="519">
        <v>0</v>
      </c>
      <c r="CW1572" s="519">
        <v>0</v>
      </c>
      <c r="CX1572" s="519">
        <v>0</v>
      </c>
      <c r="CY1572" s="519">
        <v>0</v>
      </c>
      <c r="CZ1572" s="519">
        <v>0</v>
      </c>
      <c r="DA1572" s="519">
        <v>0</v>
      </c>
      <c r="DB1572" s="519">
        <v>0</v>
      </c>
      <c r="DC1572" s="519">
        <v>0</v>
      </c>
      <c r="DD1572" s="519">
        <v>0</v>
      </c>
      <c r="DE1572" s="519">
        <v>0</v>
      </c>
      <c r="DF1572" s="519">
        <v>0</v>
      </c>
      <c r="DG1572" s="519">
        <v>0</v>
      </c>
      <c r="DH1572" s="519">
        <v>0</v>
      </c>
      <c r="DI1572" s="519">
        <v>0</v>
      </c>
      <c r="DJ1572" s="519">
        <v>0</v>
      </c>
      <c r="DK1572" s="519">
        <v>0</v>
      </c>
      <c r="DL1572" s="519">
        <v>0</v>
      </c>
      <c r="DM1572" s="519">
        <v>0</v>
      </c>
      <c r="DN1572" s="519">
        <v>0</v>
      </c>
      <c r="DO1572" s="519">
        <v>0</v>
      </c>
      <c r="DP1572" s="519">
        <v>0</v>
      </c>
      <c r="DQ1572" s="519">
        <v>0</v>
      </c>
      <c r="DR1572" s="519">
        <v>0</v>
      </c>
      <c r="DS1572" s="519">
        <v>0</v>
      </c>
      <c r="DT1572" s="519">
        <v>0</v>
      </c>
      <c r="DU1572" s="519">
        <v>0</v>
      </c>
      <c r="DV1572" s="519">
        <v>0</v>
      </c>
      <c r="DW1572" s="519">
        <v>0</v>
      </c>
      <c r="DX1572" s="519">
        <v>0</v>
      </c>
    </row>
    <row r="1573" spans="2:128" hidden="1">
      <c r="B1573" s="519" t="s">
        <v>1061</v>
      </c>
      <c r="C1573" s="519"/>
      <c r="D1573" s="519"/>
      <c r="E1573" s="519"/>
      <c r="F1573" s="519">
        <v>1</v>
      </c>
      <c r="G1573" s="519"/>
      <c r="H1573" s="519">
        <v>23</v>
      </c>
      <c r="I1573" s="519">
        <v>6</v>
      </c>
      <c r="J1573" s="519" t="str">
        <f t="shared" si="72"/>
        <v>SDN15012306</v>
      </c>
      <c r="K1573" s="519">
        <v>640</v>
      </c>
      <c r="N1573" s="519" t="s">
        <v>1062</v>
      </c>
      <c r="O1573" s="519" t="s">
        <v>1060</v>
      </c>
      <c r="P1573" s="519">
        <v>12</v>
      </c>
      <c r="Q1573" s="183" t="str">
        <f t="shared" si="71"/>
        <v>SDN200212</v>
      </c>
      <c r="R1573" s="519">
        <v>10000</v>
      </c>
      <c r="S1573" s="519">
        <v>10000</v>
      </c>
      <c r="T1573" s="519">
        <v>10000</v>
      </c>
      <c r="U1573" s="519">
        <v>10000</v>
      </c>
      <c r="V1573" s="519">
        <v>10000</v>
      </c>
      <c r="W1573" s="519">
        <v>10000</v>
      </c>
      <c r="X1573" s="519">
        <v>10000</v>
      </c>
      <c r="Y1573" s="519">
        <v>10000</v>
      </c>
      <c r="Z1573" s="519">
        <v>10000</v>
      </c>
      <c r="AA1573" s="519">
        <v>10000</v>
      </c>
      <c r="AB1573" s="519">
        <v>10000</v>
      </c>
      <c r="AC1573" s="519">
        <v>10000</v>
      </c>
      <c r="AD1573" s="519">
        <v>10000</v>
      </c>
      <c r="AE1573" s="519">
        <v>10000</v>
      </c>
      <c r="AF1573" s="519">
        <v>10000</v>
      </c>
      <c r="AG1573" s="519">
        <v>10000</v>
      </c>
      <c r="AH1573" s="519">
        <v>10000</v>
      </c>
      <c r="AI1573" s="519">
        <v>10000</v>
      </c>
      <c r="AJ1573" s="519">
        <v>10000</v>
      </c>
      <c r="AK1573" s="519">
        <v>10000</v>
      </c>
      <c r="AL1573" s="519">
        <v>10000</v>
      </c>
      <c r="AM1573" s="519">
        <v>10000</v>
      </c>
      <c r="AN1573" s="519">
        <v>10000</v>
      </c>
      <c r="AO1573" s="519">
        <v>10000</v>
      </c>
      <c r="AP1573" s="519">
        <v>10000</v>
      </c>
      <c r="AQ1573" s="519">
        <v>10000</v>
      </c>
      <c r="AR1573" s="519">
        <v>10000</v>
      </c>
      <c r="AS1573" s="519">
        <v>10000</v>
      </c>
      <c r="AT1573" s="519">
        <v>10000</v>
      </c>
      <c r="AU1573" s="519">
        <v>10000</v>
      </c>
      <c r="AV1573" s="519">
        <v>10000</v>
      </c>
      <c r="AW1573" s="519">
        <v>10000</v>
      </c>
      <c r="AX1573" s="519">
        <v>10000</v>
      </c>
      <c r="AY1573" s="519">
        <v>10000</v>
      </c>
      <c r="AZ1573" s="519">
        <v>10000</v>
      </c>
      <c r="BA1573" s="519">
        <v>0</v>
      </c>
      <c r="BB1573" s="519">
        <v>0</v>
      </c>
      <c r="BC1573" s="519">
        <v>0</v>
      </c>
      <c r="BD1573" s="519">
        <v>0</v>
      </c>
      <c r="BE1573" s="519">
        <v>0</v>
      </c>
      <c r="BF1573" s="519">
        <v>0</v>
      </c>
      <c r="BG1573" s="519">
        <v>0</v>
      </c>
      <c r="BH1573" s="519">
        <v>0</v>
      </c>
      <c r="BI1573" s="519">
        <v>0</v>
      </c>
      <c r="BJ1573" s="519">
        <v>0</v>
      </c>
      <c r="BK1573" s="519">
        <v>0</v>
      </c>
      <c r="BL1573" s="519">
        <v>0</v>
      </c>
      <c r="BM1573" s="519">
        <v>0</v>
      </c>
      <c r="BN1573" s="519">
        <v>0</v>
      </c>
      <c r="BO1573" s="519">
        <v>0</v>
      </c>
      <c r="BP1573" s="519">
        <v>0</v>
      </c>
      <c r="BQ1573" s="519">
        <v>0</v>
      </c>
      <c r="BR1573" s="519">
        <v>0</v>
      </c>
      <c r="BS1573" s="519">
        <v>0</v>
      </c>
      <c r="BT1573" s="519">
        <v>0</v>
      </c>
      <c r="BU1573" s="519">
        <v>0</v>
      </c>
      <c r="BV1573" s="519">
        <v>0</v>
      </c>
      <c r="BW1573" s="519">
        <v>0</v>
      </c>
      <c r="BX1573" s="519">
        <v>0</v>
      </c>
      <c r="BY1573" s="519">
        <v>0</v>
      </c>
      <c r="BZ1573" s="519">
        <v>0</v>
      </c>
      <c r="CA1573" s="519">
        <v>0</v>
      </c>
      <c r="CB1573" s="519">
        <v>0</v>
      </c>
      <c r="CC1573" s="519">
        <v>0</v>
      </c>
      <c r="CD1573" s="519">
        <v>0</v>
      </c>
      <c r="CE1573" s="519">
        <v>0</v>
      </c>
      <c r="CF1573" s="519">
        <v>0</v>
      </c>
      <c r="CG1573" s="519">
        <v>0</v>
      </c>
      <c r="CH1573" s="519">
        <v>0</v>
      </c>
      <c r="CI1573" s="519">
        <v>0</v>
      </c>
      <c r="CJ1573" s="519">
        <v>0</v>
      </c>
      <c r="CK1573" s="519">
        <v>0</v>
      </c>
      <c r="CL1573" s="519">
        <v>0</v>
      </c>
      <c r="CM1573" s="519">
        <v>0</v>
      </c>
      <c r="CN1573" s="519">
        <v>0</v>
      </c>
      <c r="CO1573" s="519">
        <v>0</v>
      </c>
      <c r="CP1573" s="519">
        <v>0</v>
      </c>
      <c r="CQ1573" s="519">
        <v>0</v>
      </c>
      <c r="CR1573" s="519">
        <v>0</v>
      </c>
      <c r="CS1573" s="519">
        <v>0</v>
      </c>
      <c r="CT1573" s="519">
        <v>0</v>
      </c>
      <c r="CU1573" s="519">
        <v>0</v>
      </c>
      <c r="CV1573" s="519">
        <v>0</v>
      </c>
      <c r="CW1573" s="519">
        <v>0</v>
      </c>
      <c r="CX1573" s="519">
        <v>0</v>
      </c>
      <c r="CY1573" s="519">
        <v>0</v>
      </c>
      <c r="CZ1573" s="519">
        <v>0</v>
      </c>
      <c r="DA1573" s="519">
        <v>0</v>
      </c>
      <c r="DB1573" s="519">
        <v>0</v>
      </c>
      <c r="DC1573" s="519">
        <v>0</v>
      </c>
      <c r="DD1573" s="519">
        <v>0</v>
      </c>
      <c r="DE1573" s="519">
        <v>0</v>
      </c>
      <c r="DF1573" s="519">
        <v>0</v>
      </c>
      <c r="DG1573" s="519">
        <v>0</v>
      </c>
      <c r="DH1573" s="519">
        <v>0</v>
      </c>
      <c r="DI1573" s="519">
        <v>0</v>
      </c>
      <c r="DJ1573" s="519">
        <v>0</v>
      </c>
      <c r="DK1573" s="519">
        <v>0</v>
      </c>
      <c r="DL1573" s="519">
        <v>0</v>
      </c>
      <c r="DM1573" s="519">
        <v>0</v>
      </c>
      <c r="DN1573" s="519">
        <v>0</v>
      </c>
      <c r="DO1573" s="519">
        <v>0</v>
      </c>
      <c r="DP1573" s="519">
        <v>0</v>
      </c>
      <c r="DQ1573" s="519">
        <v>0</v>
      </c>
      <c r="DR1573" s="519">
        <v>0</v>
      </c>
      <c r="DS1573" s="519">
        <v>0</v>
      </c>
      <c r="DT1573" s="519">
        <v>0</v>
      </c>
      <c r="DU1573" s="519">
        <v>0</v>
      </c>
      <c r="DV1573" s="519">
        <v>0</v>
      </c>
      <c r="DW1573" s="519">
        <v>0</v>
      </c>
      <c r="DX1573" s="519">
        <v>0</v>
      </c>
    </row>
    <row r="1574" spans="2:128" hidden="1">
      <c r="B1574" s="519" t="s">
        <v>1061</v>
      </c>
      <c r="C1574" s="519"/>
      <c r="D1574" s="519"/>
      <c r="E1574" s="519"/>
      <c r="F1574" s="519">
        <v>1</v>
      </c>
      <c r="G1574" s="519"/>
      <c r="H1574" s="519">
        <v>23</v>
      </c>
      <c r="I1574" s="519">
        <v>7</v>
      </c>
      <c r="J1574" s="519" t="str">
        <f t="shared" si="72"/>
        <v>SDN15012307</v>
      </c>
      <c r="K1574" s="519">
        <v>640</v>
      </c>
      <c r="N1574" s="519" t="s">
        <v>1062</v>
      </c>
      <c r="O1574" s="519" t="s">
        <v>1060</v>
      </c>
      <c r="P1574" s="519">
        <v>13</v>
      </c>
      <c r="Q1574" s="183" t="str">
        <f t="shared" si="71"/>
        <v>SDN200213</v>
      </c>
      <c r="R1574" s="519">
        <v>10000</v>
      </c>
      <c r="S1574" s="519">
        <v>10000</v>
      </c>
      <c r="T1574" s="519">
        <v>10000</v>
      </c>
      <c r="U1574" s="519">
        <v>10000</v>
      </c>
      <c r="V1574" s="519">
        <v>10000</v>
      </c>
      <c r="W1574" s="519">
        <v>10000</v>
      </c>
      <c r="X1574" s="519">
        <v>10000</v>
      </c>
      <c r="Y1574" s="519">
        <v>10000</v>
      </c>
      <c r="Z1574" s="519">
        <v>10000</v>
      </c>
      <c r="AA1574" s="519">
        <v>10000</v>
      </c>
      <c r="AB1574" s="519">
        <v>10000</v>
      </c>
      <c r="AC1574" s="519">
        <v>10000</v>
      </c>
      <c r="AD1574" s="519">
        <v>10000</v>
      </c>
      <c r="AE1574" s="519">
        <v>10000</v>
      </c>
      <c r="AF1574" s="519">
        <v>10000</v>
      </c>
      <c r="AG1574" s="519">
        <v>10000</v>
      </c>
      <c r="AH1574" s="519">
        <v>10000</v>
      </c>
      <c r="AI1574" s="519">
        <v>10000</v>
      </c>
      <c r="AJ1574" s="519">
        <v>10000</v>
      </c>
      <c r="AK1574" s="519">
        <v>10000</v>
      </c>
      <c r="AL1574" s="519">
        <v>10000</v>
      </c>
      <c r="AM1574" s="519">
        <v>10000</v>
      </c>
      <c r="AN1574" s="519">
        <v>10000</v>
      </c>
      <c r="AO1574" s="519">
        <v>10000</v>
      </c>
      <c r="AP1574" s="519">
        <v>10000</v>
      </c>
      <c r="AQ1574" s="519">
        <v>10000</v>
      </c>
      <c r="AR1574" s="519">
        <v>10000</v>
      </c>
      <c r="AS1574" s="519">
        <v>10000</v>
      </c>
      <c r="AT1574" s="519">
        <v>10000</v>
      </c>
      <c r="AU1574" s="519">
        <v>10000</v>
      </c>
      <c r="AV1574" s="519">
        <v>10000</v>
      </c>
      <c r="AW1574" s="519">
        <v>10000</v>
      </c>
      <c r="AX1574" s="519">
        <v>10000</v>
      </c>
      <c r="AY1574" s="519">
        <v>10000</v>
      </c>
      <c r="AZ1574" s="519">
        <v>10000</v>
      </c>
      <c r="BA1574" s="519">
        <v>0</v>
      </c>
      <c r="BB1574" s="519">
        <v>0</v>
      </c>
      <c r="BC1574" s="519">
        <v>0</v>
      </c>
      <c r="BD1574" s="519">
        <v>0</v>
      </c>
      <c r="BE1574" s="519">
        <v>0</v>
      </c>
      <c r="BF1574" s="519">
        <v>0</v>
      </c>
      <c r="BG1574" s="519">
        <v>0</v>
      </c>
      <c r="BH1574" s="519">
        <v>0</v>
      </c>
      <c r="BI1574" s="519">
        <v>0</v>
      </c>
      <c r="BJ1574" s="519">
        <v>0</v>
      </c>
      <c r="BK1574" s="519">
        <v>0</v>
      </c>
      <c r="BL1574" s="519">
        <v>0</v>
      </c>
      <c r="BM1574" s="519">
        <v>0</v>
      </c>
      <c r="BN1574" s="519">
        <v>0</v>
      </c>
      <c r="BO1574" s="519">
        <v>0</v>
      </c>
      <c r="BP1574" s="519">
        <v>0</v>
      </c>
      <c r="BQ1574" s="519">
        <v>0</v>
      </c>
      <c r="BR1574" s="519">
        <v>0</v>
      </c>
      <c r="BS1574" s="519">
        <v>0</v>
      </c>
      <c r="BT1574" s="519">
        <v>0</v>
      </c>
      <c r="BU1574" s="519">
        <v>0</v>
      </c>
      <c r="BV1574" s="519">
        <v>0</v>
      </c>
      <c r="BW1574" s="519">
        <v>0</v>
      </c>
      <c r="BX1574" s="519">
        <v>0</v>
      </c>
      <c r="BY1574" s="519">
        <v>0</v>
      </c>
      <c r="BZ1574" s="519">
        <v>0</v>
      </c>
      <c r="CA1574" s="519">
        <v>0</v>
      </c>
      <c r="CB1574" s="519">
        <v>0</v>
      </c>
      <c r="CC1574" s="519">
        <v>0</v>
      </c>
      <c r="CD1574" s="519">
        <v>0</v>
      </c>
      <c r="CE1574" s="519">
        <v>0</v>
      </c>
      <c r="CF1574" s="519">
        <v>0</v>
      </c>
      <c r="CG1574" s="519">
        <v>0</v>
      </c>
      <c r="CH1574" s="519">
        <v>0</v>
      </c>
      <c r="CI1574" s="519">
        <v>0</v>
      </c>
      <c r="CJ1574" s="519">
        <v>0</v>
      </c>
      <c r="CK1574" s="519">
        <v>0</v>
      </c>
      <c r="CL1574" s="519">
        <v>0</v>
      </c>
      <c r="CM1574" s="519">
        <v>0</v>
      </c>
      <c r="CN1574" s="519">
        <v>0</v>
      </c>
      <c r="CO1574" s="519">
        <v>0</v>
      </c>
      <c r="CP1574" s="519">
        <v>0</v>
      </c>
      <c r="CQ1574" s="519">
        <v>0</v>
      </c>
      <c r="CR1574" s="519">
        <v>0</v>
      </c>
      <c r="CS1574" s="519">
        <v>0</v>
      </c>
      <c r="CT1574" s="519">
        <v>0</v>
      </c>
      <c r="CU1574" s="519">
        <v>0</v>
      </c>
      <c r="CV1574" s="519">
        <v>0</v>
      </c>
      <c r="CW1574" s="519">
        <v>0</v>
      </c>
      <c r="CX1574" s="519">
        <v>0</v>
      </c>
      <c r="CY1574" s="519">
        <v>0</v>
      </c>
      <c r="CZ1574" s="519">
        <v>0</v>
      </c>
      <c r="DA1574" s="519">
        <v>0</v>
      </c>
      <c r="DB1574" s="519">
        <v>0</v>
      </c>
      <c r="DC1574" s="519">
        <v>0</v>
      </c>
      <c r="DD1574" s="519">
        <v>0</v>
      </c>
      <c r="DE1574" s="519">
        <v>0</v>
      </c>
      <c r="DF1574" s="519">
        <v>0</v>
      </c>
      <c r="DG1574" s="519">
        <v>0</v>
      </c>
      <c r="DH1574" s="519">
        <v>0</v>
      </c>
      <c r="DI1574" s="519">
        <v>0</v>
      </c>
      <c r="DJ1574" s="519">
        <v>0</v>
      </c>
      <c r="DK1574" s="519">
        <v>0</v>
      </c>
      <c r="DL1574" s="519">
        <v>0</v>
      </c>
      <c r="DM1574" s="519">
        <v>0</v>
      </c>
      <c r="DN1574" s="519">
        <v>0</v>
      </c>
      <c r="DO1574" s="519">
        <v>0</v>
      </c>
      <c r="DP1574" s="519">
        <v>0</v>
      </c>
      <c r="DQ1574" s="519">
        <v>0</v>
      </c>
      <c r="DR1574" s="519">
        <v>0</v>
      </c>
      <c r="DS1574" s="519">
        <v>0</v>
      </c>
      <c r="DT1574" s="519">
        <v>0</v>
      </c>
      <c r="DU1574" s="519">
        <v>0</v>
      </c>
      <c r="DV1574" s="519">
        <v>0</v>
      </c>
      <c r="DW1574" s="519">
        <v>0</v>
      </c>
      <c r="DX1574" s="519">
        <v>0</v>
      </c>
    </row>
    <row r="1575" spans="2:128" hidden="1">
      <c r="B1575" s="519" t="s">
        <v>1061</v>
      </c>
      <c r="C1575" s="519"/>
      <c r="D1575" s="519"/>
      <c r="E1575" s="519"/>
      <c r="F1575" s="519">
        <v>1</v>
      </c>
      <c r="G1575" s="519"/>
      <c r="H1575" s="519">
        <v>23</v>
      </c>
      <c r="I1575" s="519">
        <v>8</v>
      </c>
      <c r="J1575" s="519" t="str">
        <f t="shared" si="72"/>
        <v>SDN15012308</v>
      </c>
      <c r="K1575" s="519">
        <v>512</v>
      </c>
      <c r="N1575" s="519" t="s">
        <v>1062</v>
      </c>
      <c r="O1575" s="519" t="s">
        <v>1060</v>
      </c>
      <c r="P1575" s="519">
        <v>14</v>
      </c>
      <c r="Q1575" s="183" t="str">
        <f t="shared" si="71"/>
        <v>SDN200214</v>
      </c>
      <c r="R1575" s="519">
        <v>10000</v>
      </c>
      <c r="S1575" s="519">
        <v>10000</v>
      </c>
      <c r="T1575" s="519">
        <v>10000</v>
      </c>
      <c r="U1575" s="519">
        <v>10000</v>
      </c>
      <c r="V1575" s="519">
        <v>10000</v>
      </c>
      <c r="W1575" s="519">
        <v>10000</v>
      </c>
      <c r="X1575" s="519">
        <v>10000</v>
      </c>
      <c r="Y1575" s="519">
        <v>10000</v>
      </c>
      <c r="Z1575" s="519">
        <v>10000</v>
      </c>
      <c r="AA1575" s="519">
        <v>10000</v>
      </c>
      <c r="AB1575" s="519">
        <v>10000</v>
      </c>
      <c r="AC1575" s="519">
        <v>10000</v>
      </c>
      <c r="AD1575" s="519">
        <v>10000</v>
      </c>
      <c r="AE1575" s="519">
        <v>10000</v>
      </c>
      <c r="AF1575" s="519">
        <v>10000</v>
      </c>
      <c r="AG1575" s="519">
        <v>10000</v>
      </c>
      <c r="AH1575" s="519">
        <v>10000</v>
      </c>
      <c r="AI1575" s="519">
        <v>10000</v>
      </c>
      <c r="AJ1575" s="519">
        <v>10000</v>
      </c>
      <c r="AK1575" s="519">
        <v>10000</v>
      </c>
      <c r="AL1575" s="519">
        <v>10000</v>
      </c>
      <c r="AM1575" s="519">
        <v>10000</v>
      </c>
      <c r="AN1575" s="519">
        <v>10000</v>
      </c>
      <c r="AO1575" s="519">
        <v>10000</v>
      </c>
      <c r="AP1575" s="519">
        <v>10000</v>
      </c>
      <c r="AQ1575" s="519">
        <v>10000</v>
      </c>
      <c r="AR1575" s="519">
        <v>10000</v>
      </c>
      <c r="AS1575" s="519">
        <v>10000</v>
      </c>
      <c r="AT1575" s="519">
        <v>10000</v>
      </c>
      <c r="AU1575" s="519">
        <v>10000</v>
      </c>
      <c r="AV1575" s="519">
        <v>10000</v>
      </c>
      <c r="AW1575" s="519">
        <v>10000</v>
      </c>
      <c r="AX1575" s="519">
        <v>10000</v>
      </c>
      <c r="AY1575" s="519">
        <v>10000</v>
      </c>
      <c r="AZ1575" s="519">
        <v>10000</v>
      </c>
      <c r="BA1575" s="519">
        <v>0</v>
      </c>
      <c r="BB1575" s="519">
        <v>0</v>
      </c>
      <c r="BC1575" s="519">
        <v>0</v>
      </c>
      <c r="BD1575" s="519">
        <v>0</v>
      </c>
      <c r="BE1575" s="519">
        <v>0</v>
      </c>
      <c r="BF1575" s="519">
        <v>0</v>
      </c>
      <c r="BG1575" s="519">
        <v>0</v>
      </c>
      <c r="BH1575" s="519">
        <v>0</v>
      </c>
      <c r="BI1575" s="519">
        <v>0</v>
      </c>
      <c r="BJ1575" s="519">
        <v>0</v>
      </c>
      <c r="BK1575" s="519">
        <v>0</v>
      </c>
      <c r="BL1575" s="519">
        <v>0</v>
      </c>
      <c r="BM1575" s="519">
        <v>0</v>
      </c>
      <c r="BN1575" s="519">
        <v>0</v>
      </c>
      <c r="BO1575" s="519">
        <v>0</v>
      </c>
      <c r="BP1575" s="519">
        <v>0</v>
      </c>
      <c r="BQ1575" s="519">
        <v>0</v>
      </c>
      <c r="BR1575" s="519">
        <v>0</v>
      </c>
      <c r="BS1575" s="519">
        <v>0</v>
      </c>
      <c r="BT1575" s="519">
        <v>0</v>
      </c>
      <c r="BU1575" s="519">
        <v>0</v>
      </c>
      <c r="BV1575" s="519">
        <v>0</v>
      </c>
      <c r="BW1575" s="519">
        <v>0</v>
      </c>
      <c r="BX1575" s="519">
        <v>0</v>
      </c>
      <c r="BY1575" s="519">
        <v>0</v>
      </c>
      <c r="BZ1575" s="519">
        <v>0</v>
      </c>
      <c r="CA1575" s="519">
        <v>0</v>
      </c>
      <c r="CB1575" s="519">
        <v>0</v>
      </c>
      <c r="CC1575" s="519">
        <v>0</v>
      </c>
      <c r="CD1575" s="519">
        <v>0</v>
      </c>
      <c r="CE1575" s="519">
        <v>0</v>
      </c>
      <c r="CF1575" s="519">
        <v>0</v>
      </c>
      <c r="CG1575" s="519">
        <v>0</v>
      </c>
      <c r="CH1575" s="519">
        <v>0</v>
      </c>
      <c r="CI1575" s="519">
        <v>0</v>
      </c>
      <c r="CJ1575" s="519">
        <v>0</v>
      </c>
      <c r="CK1575" s="519">
        <v>0</v>
      </c>
      <c r="CL1575" s="519">
        <v>0</v>
      </c>
      <c r="CM1575" s="519">
        <v>0</v>
      </c>
      <c r="CN1575" s="519">
        <v>0</v>
      </c>
      <c r="CO1575" s="519">
        <v>0</v>
      </c>
      <c r="CP1575" s="519">
        <v>0</v>
      </c>
      <c r="CQ1575" s="519">
        <v>0</v>
      </c>
      <c r="CR1575" s="519">
        <v>0</v>
      </c>
      <c r="CS1575" s="519">
        <v>0</v>
      </c>
      <c r="CT1575" s="519">
        <v>0</v>
      </c>
      <c r="CU1575" s="519">
        <v>0</v>
      </c>
      <c r="CV1575" s="519">
        <v>0</v>
      </c>
      <c r="CW1575" s="519">
        <v>0</v>
      </c>
      <c r="CX1575" s="519">
        <v>0</v>
      </c>
      <c r="CY1575" s="519">
        <v>0</v>
      </c>
      <c r="CZ1575" s="519">
        <v>0</v>
      </c>
      <c r="DA1575" s="519">
        <v>0</v>
      </c>
      <c r="DB1575" s="519">
        <v>0</v>
      </c>
      <c r="DC1575" s="519">
        <v>0</v>
      </c>
      <c r="DD1575" s="519">
        <v>0</v>
      </c>
      <c r="DE1575" s="519">
        <v>0</v>
      </c>
      <c r="DF1575" s="519">
        <v>0</v>
      </c>
      <c r="DG1575" s="519">
        <v>0</v>
      </c>
      <c r="DH1575" s="519">
        <v>0</v>
      </c>
      <c r="DI1575" s="519">
        <v>0</v>
      </c>
      <c r="DJ1575" s="519">
        <v>0</v>
      </c>
      <c r="DK1575" s="519">
        <v>0</v>
      </c>
      <c r="DL1575" s="519">
        <v>0</v>
      </c>
      <c r="DM1575" s="519">
        <v>0</v>
      </c>
      <c r="DN1575" s="519">
        <v>0</v>
      </c>
      <c r="DO1575" s="519">
        <v>0</v>
      </c>
      <c r="DP1575" s="519">
        <v>0</v>
      </c>
      <c r="DQ1575" s="519">
        <v>0</v>
      </c>
      <c r="DR1575" s="519">
        <v>0</v>
      </c>
      <c r="DS1575" s="519">
        <v>0</v>
      </c>
      <c r="DT1575" s="519">
        <v>0</v>
      </c>
      <c r="DU1575" s="519">
        <v>0</v>
      </c>
      <c r="DV1575" s="519">
        <v>0</v>
      </c>
      <c r="DW1575" s="519">
        <v>0</v>
      </c>
      <c r="DX1575" s="519">
        <v>0</v>
      </c>
    </row>
    <row r="1576" spans="2:128" hidden="1">
      <c r="B1576" s="519" t="s">
        <v>1061</v>
      </c>
      <c r="C1576" s="519"/>
      <c r="D1576" s="519"/>
      <c r="E1576" s="519"/>
      <c r="F1576" s="519">
        <v>1</v>
      </c>
      <c r="G1576" s="519"/>
      <c r="H1576" s="519">
        <v>23</v>
      </c>
      <c r="I1576" s="519">
        <v>9</v>
      </c>
      <c r="J1576" s="519" t="str">
        <f t="shared" si="72"/>
        <v>SDN15012309</v>
      </c>
      <c r="K1576" s="519">
        <v>512</v>
      </c>
      <c r="N1576" s="519" t="s">
        <v>1062</v>
      </c>
      <c r="O1576" s="519" t="s">
        <v>1060</v>
      </c>
      <c r="P1576" s="519">
        <v>15</v>
      </c>
      <c r="Q1576" s="183" t="str">
        <f t="shared" si="71"/>
        <v>SDN200215</v>
      </c>
      <c r="R1576" s="519">
        <v>10000</v>
      </c>
      <c r="S1576" s="519">
        <v>10000</v>
      </c>
      <c r="T1576" s="519">
        <v>10000</v>
      </c>
      <c r="U1576" s="519">
        <v>10000</v>
      </c>
      <c r="V1576" s="519">
        <v>10000</v>
      </c>
      <c r="W1576" s="519">
        <v>10000</v>
      </c>
      <c r="X1576" s="519">
        <v>10000</v>
      </c>
      <c r="Y1576" s="519">
        <v>10000</v>
      </c>
      <c r="Z1576" s="519">
        <v>10000</v>
      </c>
      <c r="AA1576" s="519">
        <v>10000</v>
      </c>
      <c r="AB1576" s="519">
        <v>10000</v>
      </c>
      <c r="AC1576" s="519">
        <v>10000</v>
      </c>
      <c r="AD1576" s="519">
        <v>10000</v>
      </c>
      <c r="AE1576" s="519">
        <v>10000</v>
      </c>
      <c r="AF1576" s="519">
        <v>10000</v>
      </c>
      <c r="AG1576" s="519">
        <v>10000</v>
      </c>
      <c r="AH1576" s="519">
        <v>10000</v>
      </c>
      <c r="AI1576" s="519">
        <v>10000</v>
      </c>
      <c r="AJ1576" s="519">
        <v>10000</v>
      </c>
      <c r="AK1576" s="519">
        <v>10000</v>
      </c>
      <c r="AL1576" s="519">
        <v>10000</v>
      </c>
      <c r="AM1576" s="519">
        <v>10000</v>
      </c>
      <c r="AN1576" s="519">
        <v>10000</v>
      </c>
      <c r="AO1576" s="519">
        <v>10000</v>
      </c>
      <c r="AP1576" s="519">
        <v>10000</v>
      </c>
      <c r="AQ1576" s="519">
        <v>10000</v>
      </c>
      <c r="AR1576" s="519">
        <v>10000</v>
      </c>
      <c r="AS1576" s="519">
        <v>10000</v>
      </c>
      <c r="AT1576" s="519">
        <v>10000</v>
      </c>
      <c r="AU1576" s="519">
        <v>10000</v>
      </c>
      <c r="AV1576" s="519">
        <v>10000</v>
      </c>
      <c r="AW1576" s="519">
        <v>10000</v>
      </c>
      <c r="AX1576" s="519">
        <v>10000</v>
      </c>
      <c r="AY1576" s="519">
        <v>10000</v>
      </c>
      <c r="AZ1576" s="519">
        <v>10000</v>
      </c>
      <c r="BA1576" s="519">
        <v>0</v>
      </c>
      <c r="BB1576" s="519">
        <v>0</v>
      </c>
      <c r="BC1576" s="519">
        <v>0</v>
      </c>
      <c r="BD1576" s="519">
        <v>0</v>
      </c>
      <c r="BE1576" s="519">
        <v>0</v>
      </c>
      <c r="BF1576" s="519">
        <v>0</v>
      </c>
      <c r="BG1576" s="519">
        <v>0</v>
      </c>
      <c r="BH1576" s="519">
        <v>0</v>
      </c>
      <c r="BI1576" s="519">
        <v>0</v>
      </c>
      <c r="BJ1576" s="519">
        <v>0</v>
      </c>
      <c r="BK1576" s="519">
        <v>0</v>
      </c>
      <c r="BL1576" s="519">
        <v>0</v>
      </c>
      <c r="BM1576" s="519">
        <v>0</v>
      </c>
      <c r="BN1576" s="519">
        <v>0</v>
      </c>
      <c r="BO1576" s="519">
        <v>0</v>
      </c>
      <c r="BP1576" s="519">
        <v>0</v>
      </c>
      <c r="BQ1576" s="519">
        <v>0</v>
      </c>
      <c r="BR1576" s="519">
        <v>0</v>
      </c>
      <c r="BS1576" s="519">
        <v>0</v>
      </c>
      <c r="BT1576" s="519">
        <v>0</v>
      </c>
      <c r="BU1576" s="519">
        <v>0</v>
      </c>
      <c r="BV1576" s="519">
        <v>0</v>
      </c>
      <c r="BW1576" s="519">
        <v>0</v>
      </c>
      <c r="BX1576" s="519">
        <v>0</v>
      </c>
      <c r="BY1576" s="519">
        <v>0</v>
      </c>
      <c r="BZ1576" s="519">
        <v>0</v>
      </c>
      <c r="CA1576" s="519">
        <v>0</v>
      </c>
      <c r="CB1576" s="519">
        <v>0</v>
      </c>
      <c r="CC1576" s="519">
        <v>0</v>
      </c>
      <c r="CD1576" s="519">
        <v>0</v>
      </c>
      <c r="CE1576" s="519">
        <v>0</v>
      </c>
      <c r="CF1576" s="519">
        <v>0</v>
      </c>
      <c r="CG1576" s="519">
        <v>0</v>
      </c>
      <c r="CH1576" s="519">
        <v>0</v>
      </c>
      <c r="CI1576" s="519">
        <v>0</v>
      </c>
      <c r="CJ1576" s="519">
        <v>0</v>
      </c>
      <c r="CK1576" s="519">
        <v>0</v>
      </c>
      <c r="CL1576" s="519">
        <v>0</v>
      </c>
      <c r="CM1576" s="519">
        <v>0</v>
      </c>
      <c r="CN1576" s="519">
        <v>0</v>
      </c>
      <c r="CO1576" s="519">
        <v>0</v>
      </c>
      <c r="CP1576" s="519">
        <v>0</v>
      </c>
      <c r="CQ1576" s="519">
        <v>0</v>
      </c>
      <c r="CR1576" s="519">
        <v>0</v>
      </c>
      <c r="CS1576" s="519">
        <v>0</v>
      </c>
      <c r="CT1576" s="519">
        <v>0</v>
      </c>
      <c r="CU1576" s="519">
        <v>0</v>
      </c>
      <c r="CV1576" s="519">
        <v>0</v>
      </c>
      <c r="CW1576" s="519">
        <v>0</v>
      </c>
      <c r="CX1576" s="519">
        <v>0</v>
      </c>
      <c r="CY1576" s="519">
        <v>0</v>
      </c>
      <c r="CZ1576" s="519">
        <v>0</v>
      </c>
      <c r="DA1576" s="519">
        <v>0</v>
      </c>
      <c r="DB1576" s="519">
        <v>0</v>
      </c>
      <c r="DC1576" s="519">
        <v>0</v>
      </c>
      <c r="DD1576" s="519">
        <v>0</v>
      </c>
      <c r="DE1576" s="519">
        <v>0</v>
      </c>
      <c r="DF1576" s="519">
        <v>0</v>
      </c>
      <c r="DG1576" s="519">
        <v>0</v>
      </c>
      <c r="DH1576" s="519">
        <v>0</v>
      </c>
      <c r="DI1576" s="519">
        <v>0</v>
      </c>
      <c r="DJ1576" s="519">
        <v>0</v>
      </c>
      <c r="DK1576" s="519">
        <v>0</v>
      </c>
      <c r="DL1576" s="519">
        <v>0</v>
      </c>
      <c r="DM1576" s="519">
        <v>0</v>
      </c>
      <c r="DN1576" s="519">
        <v>0</v>
      </c>
      <c r="DO1576" s="519">
        <v>0</v>
      </c>
      <c r="DP1576" s="519">
        <v>0</v>
      </c>
      <c r="DQ1576" s="519">
        <v>0</v>
      </c>
      <c r="DR1576" s="519">
        <v>0</v>
      </c>
      <c r="DS1576" s="519">
        <v>0</v>
      </c>
      <c r="DT1576" s="519">
        <v>0</v>
      </c>
      <c r="DU1576" s="519">
        <v>0</v>
      </c>
      <c r="DV1576" s="519">
        <v>0</v>
      </c>
      <c r="DW1576" s="519">
        <v>0</v>
      </c>
      <c r="DX1576" s="519">
        <v>0</v>
      </c>
    </row>
    <row r="1577" spans="2:128" hidden="1">
      <c r="B1577" s="519" t="s">
        <v>1061</v>
      </c>
      <c r="C1577" s="519"/>
      <c r="D1577" s="519"/>
      <c r="E1577" s="519"/>
      <c r="F1577" s="519">
        <v>1</v>
      </c>
      <c r="G1577" s="519"/>
      <c r="H1577" s="519">
        <v>23</v>
      </c>
      <c r="I1577" s="519">
        <v>10</v>
      </c>
      <c r="J1577" s="519" t="str">
        <f t="shared" si="72"/>
        <v>SDN15012310</v>
      </c>
      <c r="K1577" s="519">
        <v>512</v>
      </c>
      <c r="N1577" s="519" t="s">
        <v>1062</v>
      </c>
      <c r="O1577" s="519" t="s">
        <v>1060</v>
      </c>
      <c r="P1577" s="519">
        <v>16</v>
      </c>
      <c r="Q1577" s="183" t="str">
        <f t="shared" si="71"/>
        <v>SDN200216</v>
      </c>
      <c r="R1577" s="519">
        <v>10000</v>
      </c>
      <c r="S1577" s="519">
        <v>10000</v>
      </c>
      <c r="T1577" s="519">
        <v>10000</v>
      </c>
      <c r="U1577" s="519">
        <v>10000</v>
      </c>
      <c r="V1577" s="519">
        <v>10000</v>
      </c>
      <c r="W1577" s="519">
        <v>10000</v>
      </c>
      <c r="X1577" s="519">
        <v>10000</v>
      </c>
      <c r="Y1577" s="519">
        <v>10000</v>
      </c>
      <c r="Z1577" s="519">
        <v>10000</v>
      </c>
      <c r="AA1577" s="519">
        <v>10000</v>
      </c>
      <c r="AB1577" s="519">
        <v>10000</v>
      </c>
      <c r="AC1577" s="519">
        <v>10000</v>
      </c>
      <c r="AD1577" s="519">
        <v>10000</v>
      </c>
      <c r="AE1577" s="519">
        <v>10000</v>
      </c>
      <c r="AF1577" s="519">
        <v>10000</v>
      </c>
      <c r="AG1577" s="519">
        <v>10000</v>
      </c>
      <c r="AH1577" s="519">
        <v>10000</v>
      </c>
      <c r="AI1577" s="519">
        <v>10000</v>
      </c>
      <c r="AJ1577" s="519">
        <v>10000</v>
      </c>
      <c r="AK1577" s="519">
        <v>10000</v>
      </c>
      <c r="AL1577" s="519">
        <v>10000</v>
      </c>
      <c r="AM1577" s="519">
        <v>10000</v>
      </c>
      <c r="AN1577" s="519">
        <v>10000</v>
      </c>
      <c r="AO1577" s="519">
        <v>10000</v>
      </c>
      <c r="AP1577" s="519">
        <v>10000</v>
      </c>
      <c r="AQ1577" s="519">
        <v>10000</v>
      </c>
      <c r="AR1577" s="519">
        <v>10000</v>
      </c>
      <c r="AS1577" s="519">
        <v>10000</v>
      </c>
      <c r="AT1577" s="519">
        <v>10000</v>
      </c>
      <c r="AU1577" s="519">
        <v>10000</v>
      </c>
      <c r="AV1577" s="519">
        <v>10000</v>
      </c>
      <c r="AW1577" s="519">
        <v>10000</v>
      </c>
      <c r="AX1577" s="519">
        <v>10000</v>
      </c>
      <c r="AY1577" s="519">
        <v>10000</v>
      </c>
      <c r="AZ1577" s="519">
        <v>10000</v>
      </c>
      <c r="BA1577" s="519">
        <v>0</v>
      </c>
      <c r="BB1577" s="519">
        <v>0</v>
      </c>
      <c r="BC1577" s="519">
        <v>0</v>
      </c>
      <c r="BD1577" s="519">
        <v>0</v>
      </c>
      <c r="BE1577" s="519">
        <v>0</v>
      </c>
      <c r="BF1577" s="519">
        <v>0</v>
      </c>
      <c r="BG1577" s="519">
        <v>0</v>
      </c>
      <c r="BH1577" s="519">
        <v>0</v>
      </c>
      <c r="BI1577" s="519">
        <v>0</v>
      </c>
      <c r="BJ1577" s="519">
        <v>0</v>
      </c>
      <c r="BK1577" s="519">
        <v>0</v>
      </c>
      <c r="BL1577" s="519">
        <v>0</v>
      </c>
      <c r="BM1577" s="519">
        <v>0</v>
      </c>
      <c r="BN1577" s="519">
        <v>0</v>
      </c>
      <c r="BO1577" s="519">
        <v>0</v>
      </c>
      <c r="BP1577" s="519">
        <v>0</v>
      </c>
      <c r="BQ1577" s="519">
        <v>0</v>
      </c>
      <c r="BR1577" s="519">
        <v>0</v>
      </c>
      <c r="BS1577" s="519">
        <v>0</v>
      </c>
      <c r="BT1577" s="519">
        <v>0</v>
      </c>
      <c r="BU1577" s="519">
        <v>0</v>
      </c>
      <c r="BV1577" s="519">
        <v>0</v>
      </c>
      <c r="BW1577" s="519">
        <v>0</v>
      </c>
      <c r="BX1577" s="519">
        <v>0</v>
      </c>
      <c r="BY1577" s="519">
        <v>0</v>
      </c>
      <c r="BZ1577" s="519">
        <v>0</v>
      </c>
      <c r="CA1577" s="519">
        <v>0</v>
      </c>
      <c r="CB1577" s="519">
        <v>0</v>
      </c>
      <c r="CC1577" s="519">
        <v>0</v>
      </c>
      <c r="CD1577" s="519">
        <v>0</v>
      </c>
      <c r="CE1577" s="519">
        <v>0</v>
      </c>
      <c r="CF1577" s="519">
        <v>0</v>
      </c>
      <c r="CG1577" s="519">
        <v>0</v>
      </c>
      <c r="CH1577" s="519">
        <v>0</v>
      </c>
      <c r="CI1577" s="519">
        <v>0</v>
      </c>
      <c r="CJ1577" s="519">
        <v>0</v>
      </c>
      <c r="CK1577" s="519">
        <v>0</v>
      </c>
      <c r="CL1577" s="519">
        <v>0</v>
      </c>
      <c r="CM1577" s="519">
        <v>0</v>
      </c>
      <c r="CN1577" s="519">
        <v>0</v>
      </c>
      <c r="CO1577" s="519">
        <v>0</v>
      </c>
      <c r="CP1577" s="519">
        <v>0</v>
      </c>
      <c r="CQ1577" s="519">
        <v>0</v>
      </c>
      <c r="CR1577" s="519">
        <v>0</v>
      </c>
      <c r="CS1577" s="519">
        <v>0</v>
      </c>
      <c r="CT1577" s="519">
        <v>0</v>
      </c>
      <c r="CU1577" s="519">
        <v>0</v>
      </c>
      <c r="CV1577" s="519">
        <v>0</v>
      </c>
      <c r="CW1577" s="519">
        <v>0</v>
      </c>
      <c r="CX1577" s="519">
        <v>0</v>
      </c>
      <c r="CY1577" s="519">
        <v>0</v>
      </c>
      <c r="CZ1577" s="519">
        <v>0</v>
      </c>
      <c r="DA1577" s="519">
        <v>0</v>
      </c>
      <c r="DB1577" s="519">
        <v>0</v>
      </c>
      <c r="DC1577" s="519">
        <v>0</v>
      </c>
      <c r="DD1577" s="519">
        <v>0</v>
      </c>
      <c r="DE1577" s="519">
        <v>0</v>
      </c>
      <c r="DF1577" s="519">
        <v>0</v>
      </c>
      <c r="DG1577" s="519">
        <v>0</v>
      </c>
      <c r="DH1577" s="519">
        <v>0</v>
      </c>
      <c r="DI1577" s="519">
        <v>0</v>
      </c>
      <c r="DJ1577" s="519">
        <v>0</v>
      </c>
      <c r="DK1577" s="519">
        <v>0</v>
      </c>
      <c r="DL1577" s="519">
        <v>0</v>
      </c>
      <c r="DM1577" s="519">
        <v>0</v>
      </c>
      <c r="DN1577" s="519">
        <v>0</v>
      </c>
      <c r="DO1577" s="519">
        <v>0</v>
      </c>
      <c r="DP1577" s="519">
        <v>0</v>
      </c>
      <c r="DQ1577" s="519">
        <v>0</v>
      </c>
      <c r="DR1577" s="519">
        <v>0</v>
      </c>
      <c r="DS1577" s="519">
        <v>0</v>
      </c>
      <c r="DT1577" s="519">
        <v>0</v>
      </c>
      <c r="DU1577" s="519">
        <v>0</v>
      </c>
      <c r="DV1577" s="519">
        <v>0</v>
      </c>
      <c r="DW1577" s="519">
        <v>0</v>
      </c>
      <c r="DX1577" s="519">
        <v>0</v>
      </c>
    </row>
    <row r="1578" spans="2:128" hidden="1">
      <c r="B1578" s="519" t="s">
        <v>1061</v>
      </c>
      <c r="C1578" s="519"/>
      <c r="D1578" s="519"/>
      <c r="E1578" s="519"/>
      <c r="F1578" s="519">
        <v>1</v>
      </c>
      <c r="G1578" s="519"/>
      <c r="H1578" s="519">
        <v>23</v>
      </c>
      <c r="I1578" s="519">
        <v>11</v>
      </c>
      <c r="J1578" s="519" t="str">
        <f t="shared" si="72"/>
        <v>SDN15012311</v>
      </c>
      <c r="K1578" s="519">
        <v>512</v>
      </c>
      <c r="N1578" s="519" t="s">
        <v>1062</v>
      </c>
      <c r="O1578" s="519" t="s">
        <v>1060</v>
      </c>
      <c r="P1578" s="519">
        <v>17</v>
      </c>
      <c r="Q1578" s="183" t="str">
        <f t="shared" si="71"/>
        <v>SDN200217</v>
      </c>
      <c r="R1578" s="519">
        <v>10000</v>
      </c>
      <c r="S1578" s="519">
        <v>10000</v>
      </c>
      <c r="T1578" s="519">
        <v>10000</v>
      </c>
      <c r="U1578" s="519">
        <v>10000</v>
      </c>
      <c r="V1578" s="519">
        <v>10000</v>
      </c>
      <c r="W1578" s="519">
        <v>10000</v>
      </c>
      <c r="X1578" s="519">
        <v>10000</v>
      </c>
      <c r="Y1578" s="519">
        <v>10000</v>
      </c>
      <c r="Z1578" s="519">
        <v>10000</v>
      </c>
      <c r="AA1578" s="519">
        <v>10000</v>
      </c>
      <c r="AB1578" s="519">
        <v>10000</v>
      </c>
      <c r="AC1578" s="519">
        <v>10000</v>
      </c>
      <c r="AD1578" s="519">
        <v>10000</v>
      </c>
      <c r="AE1578" s="519">
        <v>10000</v>
      </c>
      <c r="AF1578" s="519">
        <v>10000</v>
      </c>
      <c r="AG1578" s="519">
        <v>10000</v>
      </c>
      <c r="AH1578" s="519">
        <v>10000</v>
      </c>
      <c r="AI1578" s="519">
        <v>10000</v>
      </c>
      <c r="AJ1578" s="519">
        <v>10000</v>
      </c>
      <c r="AK1578" s="519">
        <v>10000</v>
      </c>
      <c r="AL1578" s="519">
        <v>10000</v>
      </c>
      <c r="AM1578" s="519">
        <v>10000</v>
      </c>
      <c r="AN1578" s="519">
        <v>10000</v>
      </c>
      <c r="AO1578" s="519">
        <v>10000</v>
      </c>
      <c r="AP1578" s="519">
        <v>10000</v>
      </c>
      <c r="AQ1578" s="519">
        <v>10000</v>
      </c>
      <c r="AR1578" s="519">
        <v>10000</v>
      </c>
      <c r="AS1578" s="519">
        <v>10000</v>
      </c>
      <c r="AT1578" s="519">
        <v>10000</v>
      </c>
      <c r="AU1578" s="519">
        <v>10000</v>
      </c>
      <c r="AV1578" s="519">
        <v>10000</v>
      </c>
      <c r="AW1578" s="519">
        <v>10000</v>
      </c>
      <c r="AX1578" s="519">
        <v>10000</v>
      </c>
      <c r="AY1578" s="519">
        <v>10000</v>
      </c>
      <c r="AZ1578" s="519">
        <v>10000</v>
      </c>
      <c r="BA1578" s="519">
        <v>0</v>
      </c>
      <c r="BB1578" s="519">
        <v>0</v>
      </c>
      <c r="BC1578" s="519">
        <v>0</v>
      </c>
      <c r="BD1578" s="519">
        <v>0</v>
      </c>
      <c r="BE1578" s="519">
        <v>0</v>
      </c>
      <c r="BF1578" s="519">
        <v>0</v>
      </c>
      <c r="BG1578" s="519">
        <v>0</v>
      </c>
      <c r="BH1578" s="519">
        <v>0</v>
      </c>
      <c r="BI1578" s="519">
        <v>0</v>
      </c>
      <c r="BJ1578" s="519">
        <v>0</v>
      </c>
      <c r="BK1578" s="519">
        <v>0</v>
      </c>
      <c r="BL1578" s="519">
        <v>0</v>
      </c>
      <c r="BM1578" s="519">
        <v>0</v>
      </c>
      <c r="BN1578" s="519">
        <v>0</v>
      </c>
      <c r="BO1578" s="519">
        <v>0</v>
      </c>
      <c r="BP1578" s="519">
        <v>0</v>
      </c>
      <c r="BQ1578" s="519">
        <v>0</v>
      </c>
      <c r="BR1578" s="519">
        <v>0</v>
      </c>
      <c r="BS1578" s="519">
        <v>0</v>
      </c>
      <c r="BT1578" s="519">
        <v>0</v>
      </c>
      <c r="BU1578" s="519">
        <v>0</v>
      </c>
      <c r="BV1578" s="519">
        <v>0</v>
      </c>
      <c r="BW1578" s="519">
        <v>0</v>
      </c>
      <c r="BX1578" s="519">
        <v>0</v>
      </c>
      <c r="BY1578" s="519">
        <v>0</v>
      </c>
      <c r="BZ1578" s="519">
        <v>0</v>
      </c>
      <c r="CA1578" s="519">
        <v>0</v>
      </c>
      <c r="CB1578" s="519">
        <v>0</v>
      </c>
      <c r="CC1578" s="519">
        <v>0</v>
      </c>
      <c r="CD1578" s="519">
        <v>0</v>
      </c>
      <c r="CE1578" s="519">
        <v>0</v>
      </c>
      <c r="CF1578" s="519">
        <v>0</v>
      </c>
      <c r="CG1578" s="519">
        <v>0</v>
      </c>
      <c r="CH1578" s="519">
        <v>0</v>
      </c>
      <c r="CI1578" s="519">
        <v>0</v>
      </c>
      <c r="CJ1578" s="519">
        <v>0</v>
      </c>
      <c r="CK1578" s="519">
        <v>0</v>
      </c>
      <c r="CL1578" s="519">
        <v>0</v>
      </c>
      <c r="CM1578" s="519">
        <v>0</v>
      </c>
      <c r="CN1578" s="519">
        <v>0</v>
      </c>
      <c r="CO1578" s="519">
        <v>0</v>
      </c>
      <c r="CP1578" s="519">
        <v>0</v>
      </c>
      <c r="CQ1578" s="519">
        <v>0</v>
      </c>
      <c r="CR1578" s="519">
        <v>0</v>
      </c>
      <c r="CS1578" s="519">
        <v>0</v>
      </c>
      <c r="CT1578" s="519">
        <v>0</v>
      </c>
      <c r="CU1578" s="519">
        <v>0</v>
      </c>
      <c r="CV1578" s="519">
        <v>0</v>
      </c>
      <c r="CW1578" s="519">
        <v>0</v>
      </c>
      <c r="CX1578" s="519">
        <v>0</v>
      </c>
      <c r="CY1578" s="519">
        <v>0</v>
      </c>
      <c r="CZ1578" s="519">
        <v>0</v>
      </c>
      <c r="DA1578" s="519">
        <v>0</v>
      </c>
      <c r="DB1578" s="519">
        <v>0</v>
      </c>
      <c r="DC1578" s="519">
        <v>0</v>
      </c>
      <c r="DD1578" s="519">
        <v>0</v>
      </c>
      <c r="DE1578" s="519">
        <v>0</v>
      </c>
      <c r="DF1578" s="519">
        <v>0</v>
      </c>
      <c r="DG1578" s="519">
        <v>0</v>
      </c>
      <c r="DH1578" s="519">
        <v>0</v>
      </c>
      <c r="DI1578" s="519">
        <v>0</v>
      </c>
      <c r="DJ1578" s="519">
        <v>0</v>
      </c>
      <c r="DK1578" s="519">
        <v>0</v>
      </c>
      <c r="DL1578" s="519">
        <v>0</v>
      </c>
      <c r="DM1578" s="519">
        <v>0</v>
      </c>
      <c r="DN1578" s="519">
        <v>0</v>
      </c>
      <c r="DO1578" s="519">
        <v>0</v>
      </c>
      <c r="DP1578" s="519">
        <v>0</v>
      </c>
      <c r="DQ1578" s="519">
        <v>0</v>
      </c>
      <c r="DR1578" s="519">
        <v>0</v>
      </c>
      <c r="DS1578" s="519">
        <v>0</v>
      </c>
      <c r="DT1578" s="519">
        <v>0</v>
      </c>
      <c r="DU1578" s="519">
        <v>0</v>
      </c>
      <c r="DV1578" s="519">
        <v>0</v>
      </c>
      <c r="DW1578" s="519">
        <v>0</v>
      </c>
      <c r="DX1578" s="519">
        <v>0</v>
      </c>
    </row>
    <row r="1579" spans="2:128" hidden="1">
      <c r="B1579" s="519" t="s">
        <v>1061</v>
      </c>
      <c r="C1579" s="519"/>
      <c r="D1579" s="519"/>
      <c r="E1579" s="519"/>
      <c r="F1579" s="519">
        <v>1</v>
      </c>
      <c r="G1579" s="519"/>
      <c r="H1579" s="519">
        <v>23</v>
      </c>
      <c r="I1579" s="519">
        <v>12</v>
      </c>
      <c r="J1579" s="519" t="str">
        <f t="shared" si="72"/>
        <v>SDN15012312</v>
      </c>
      <c r="K1579" s="519">
        <v>512</v>
      </c>
      <c r="N1579" s="519" t="s">
        <v>1062</v>
      </c>
      <c r="O1579" s="519" t="s">
        <v>1060</v>
      </c>
      <c r="P1579" s="519">
        <v>18</v>
      </c>
      <c r="Q1579" s="183" t="str">
        <f t="shared" si="71"/>
        <v>SDN200218</v>
      </c>
      <c r="R1579" s="519">
        <v>10000</v>
      </c>
      <c r="S1579" s="519">
        <v>10000</v>
      </c>
      <c r="T1579" s="519">
        <v>10000</v>
      </c>
      <c r="U1579" s="519">
        <v>10000</v>
      </c>
      <c r="V1579" s="519">
        <v>10000</v>
      </c>
      <c r="W1579" s="519">
        <v>10000</v>
      </c>
      <c r="X1579" s="519">
        <v>10000</v>
      </c>
      <c r="Y1579" s="519">
        <v>10000</v>
      </c>
      <c r="Z1579" s="519">
        <v>10000</v>
      </c>
      <c r="AA1579" s="519">
        <v>10000</v>
      </c>
      <c r="AB1579" s="519">
        <v>10000</v>
      </c>
      <c r="AC1579" s="519">
        <v>10000</v>
      </c>
      <c r="AD1579" s="519">
        <v>10000</v>
      </c>
      <c r="AE1579" s="519">
        <v>10000</v>
      </c>
      <c r="AF1579" s="519">
        <v>10000</v>
      </c>
      <c r="AG1579" s="519">
        <v>10000</v>
      </c>
      <c r="AH1579" s="519">
        <v>10000</v>
      </c>
      <c r="AI1579" s="519">
        <v>10000</v>
      </c>
      <c r="AJ1579" s="519">
        <v>10000</v>
      </c>
      <c r="AK1579" s="519">
        <v>10000</v>
      </c>
      <c r="AL1579" s="519">
        <v>10000</v>
      </c>
      <c r="AM1579" s="519">
        <v>10000</v>
      </c>
      <c r="AN1579" s="519">
        <v>10000</v>
      </c>
      <c r="AO1579" s="519">
        <v>10000</v>
      </c>
      <c r="AP1579" s="519">
        <v>10000</v>
      </c>
      <c r="AQ1579" s="519">
        <v>10000</v>
      </c>
      <c r="AR1579" s="519">
        <v>10000</v>
      </c>
      <c r="AS1579" s="519">
        <v>10000</v>
      </c>
      <c r="AT1579" s="519">
        <v>10000</v>
      </c>
      <c r="AU1579" s="519">
        <v>10000</v>
      </c>
      <c r="AV1579" s="519">
        <v>10000</v>
      </c>
      <c r="AW1579" s="519">
        <v>10000</v>
      </c>
      <c r="AX1579" s="519">
        <v>10000</v>
      </c>
      <c r="AY1579" s="519">
        <v>10000</v>
      </c>
      <c r="AZ1579" s="519">
        <v>10000</v>
      </c>
      <c r="BA1579" s="519">
        <v>0</v>
      </c>
      <c r="BB1579" s="519">
        <v>0</v>
      </c>
      <c r="BC1579" s="519">
        <v>0</v>
      </c>
      <c r="BD1579" s="519">
        <v>0</v>
      </c>
      <c r="BE1579" s="519">
        <v>0</v>
      </c>
      <c r="BF1579" s="519">
        <v>0</v>
      </c>
      <c r="BG1579" s="519">
        <v>0</v>
      </c>
      <c r="BH1579" s="519">
        <v>0</v>
      </c>
      <c r="BI1579" s="519">
        <v>0</v>
      </c>
      <c r="BJ1579" s="519">
        <v>0</v>
      </c>
      <c r="BK1579" s="519">
        <v>0</v>
      </c>
      <c r="BL1579" s="519">
        <v>0</v>
      </c>
      <c r="BM1579" s="519">
        <v>0</v>
      </c>
      <c r="BN1579" s="519">
        <v>0</v>
      </c>
      <c r="BO1579" s="519">
        <v>0</v>
      </c>
      <c r="BP1579" s="519">
        <v>0</v>
      </c>
      <c r="BQ1579" s="519">
        <v>0</v>
      </c>
      <c r="BR1579" s="519">
        <v>0</v>
      </c>
      <c r="BS1579" s="519">
        <v>0</v>
      </c>
      <c r="BT1579" s="519">
        <v>0</v>
      </c>
      <c r="BU1579" s="519">
        <v>0</v>
      </c>
      <c r="BV1579" s="519">
        <v>0</v>
      </c>
      <c r="BW1579" s="519">
        <v>0</v>
      </c>
      <c r="BX1579" s="519">
        <v>0</v>
      </c>
      <c r="BY1579" s="519">
        <v>0</v>
      </c>
      <c r="BZ1579" s="519">
        <v>0</v>
      </c>
      <c r="CA1579" s="519">
        <v>0</v>
      </c>
      <c r="CB1579" s="519">
        <v>0</v>
      </c>
      <c r="CC1579" s="519">
        <v>0</v>
      </c>
      <c r="CD1579" s="519">
        <v>0</v>
      </c>
      <c r="CE1579" s="519">
        <v>0</v>
      </c>
      <c r="CF1579" s="519">
        <v>0</v>
      </c>
      <c r="CG1579" s="519">
        <v>0</v>
      </c>
      <c r="CH1579" s="519">
        <v>0</v>
      </c>
      <c r="CI1579" s="519">
        <v>0</v>
      </c>
      <c r="CJ1579" s="519">
        <v>0</v>
      </c>
      <c r="CK1579" s="519">
        <v>0</v>
      </c>
      <c r="CL1579" s="519">
        <v>0</v>
      </c>
      <c r="CM1579" s="519">
        <v>0</v>
      </c>
      <c r="CN1579" s="519">
        <v>0</v>
      </c>
      <c r="CO1579" s="519">
        <v>0</v>
      </c>
      <c r="CP1579" s="519">
        <v>0</v>
      </c>
      <c r="CQ1579" s="519">
        <v>0</v>
      </c>
      <c r="CR1579" s="519">
        <v>0</v>
      </c>
      <c r="CS1579" s="519">
        <v>0</v>
      </c>
      <c r="CT1579" s="519">
        <v>0</v>
      </c>
      <c r="CU1579" s="519">
        <v>0</v>
      </c>
      <c r="CV1579" s="519">
        <v>0</v>
      </c>
      <c r="CW1579" s="519">
        <v>0</v>
      </c>
      <c r="CX1579" s="519">
        <v>0</v>
      </c>
      <c r="CY1579" s="519">
        <v>0</v>
      </c>
      <c r="CZ1579" s="519">
        <v>0</v>
      </c>
      <c r="DA1579" s="519">
        <v>0</v>
      </c>
      <c r="DB1579" s="519">
        <v>0</v>
      </c>
      <c r="DC1579" s="519">
        <v>0</v>
      </c>
      <c r="DD1579" s="519">
        <v>0</v>
      </c>
      <c r="DE1579" s="519">
        <v>0</v>
      </c>
      <c r="DF1579" s="519">
        <v>0</v>
      </c>
      <c r="DG1579" s="519">
        <v>0</v>
      </c>
      <c r="DH1579" s="519">
        <v>0</v>
      </c>
      <c r="DI1579" s="519">
        <v>0</v>
      </c>
      <c r="DJ1579" s="519">
        <v>0</v>
      </c>
      <c r="DK1579" s="519">
        <v>0</v>
      </c>
      <c r="DL1579" s="519">
        <v>0</v>
      </c>
      <c r="DM1579" s="519">
        <v>0</v>
      </c>
      <c r="DN1579" s="519">
        <v>0</v>
      </c>
      <c r="DO1579" s="519">
        <v>0</v>
      </c>
      <c r="DP1579" s="519">
        <v>0</v>
      </c>
      <c r="DQ1579" s="519">
        <v>0</v>
      </c>
      <c r="DR1579" s="519">
        <v>0</v>
      </c>
      <c r="DS1579" s="519">
        <v>0</v>
      </c>
      <c r="DT1579" s="519">
        <v>0</v>
      </c>
      <c r="DU1579" s="519">
        <v>0</v>
      </c>
      <c r="DV1579" s="519">
        <v>0</v>
      </c>
      <c r="DW1579" s="519">
        <v>0</v>
      </c>
      <c r="DX1579" s="519">
        <v>0</v>
      </c>
    </row>
    <row r="1580" spans="2:128" hidden="1">
      <c r="B1580" s="519" t="s">
        <v>1061</v>
      </c>
      <c r="C1580" s="519"/>
      <c r="D1580" s="519"/>
      <c r="E1580" s="519"/>
      <c r="F1580" s="519">
        <v>1</v>
      </c>
      <c r="G1580" s="519"/>
      <c r="H1580" s="519">
        <v>23</v>
      </c>
      <c r="I1580" s="519">
        <v>13</v>
      </c>
      <c r="J1580" s="519" t="str">
        <f t="shared" si="72"/>
        <v>SDN15012313</v>
      </c>
      <c r="K1580" s="519">
        <v>512</v>
      </c>
      <c r="N1580" s="519" t="s">
        <v>1062</v>
      </c>
      <c r="O1580" s="519" t="s">
        <v>1060</v>
      </c>
      <c r="P1580" s="519">
        <v>19</v>
      </c>
      <c r="Q1580" s="183" t="str">
        <f t="shared" si="71"/>
        <v>SDN200219</v>
      </c>
      <c r="R1580" s="519">
        <v>10000</v>
      </c>
      <c r="S1580" s="519">
        <v>10000</v>
      </c>
      <c r="T1580" s="519">
        <v>10000</v>
      </c>
      <c r="U1580" s="519">
        <v>10000</v>
      </c>
      <c r="V1580" s="519">
        <v>10000</v>
      </c>
      <c r="W1580" s="519">
        <v>10000</v>
      </c>
      <c r="X1580" s="519">
        <v>10000</v>
      </c>
      <c r="Y1580" s="519">
        <v>10000</v>
      </c>
      <c r="Z1580" s="519">
        <v>10000</v>
      </c>
      <c r="AA1580" s="519">
        <v>10000</v>
      </c>
      <c r="AB1580" s="519">
        <v>10000</v>
      </c>
      <c r="AC1580" s="519">
        <v>10000</v>
      </c>
      <c r="AD1580" s="519">
        <v>10000</v>
      </c>
      <c r="AE1580" s="519">
        <v>10000</v>
      </c>
      <c r="AF1580" s="519">
        <v>10000</v>
      </c>
      <c r="AG1580" s="519">
        <v>10000</v>
      </c>
      <c r="AH1580" s="519">
        <v>10000</v>
      </c>
      <c r="AI1580" s="519">
        <v>10000</v>
      </c>
      <c r="AJ1580" s="519">
        <v>10000</v>
      </c>
      <c r="AK1580" s="519">
        <v>10000</v>
      </c>
      <c r="AL1580" s="519">
        <v>10000</v>
      </c>
      <c r="AM1580" s="519">
        <v>10000</v>
      </c>
      <c r="AN1580" s="519">
        <v>10000</v>
      </c>
      <c r="AO1580" s="519">
        <v>10000</v>
      </c>
      <c r="AP1580" s="519">
        <v>10000</v>
      </c>
      <c r="AQ1580" s="519">
        <v>10000</v>
      </c>
      <c r="AR1580" s="519">
        <v>10000</v>
      </c>
      <c r="AS1580" s="519">
        <v>10000</v>
      </c>
      <c r="AT1580" s="519">
        <v>10000</v>
      </c>
      <c r="AU1580" s="519">
        <v>10000</v>
      </c>
      <c r="AV1580" s="519">
        <v>10000</v>
      </c>
      <c r="AW1580" s="519">
        <v>10000</v>
      </c>
      <c r="AX1580" s="519">
        <v>10000</v>
      </c>
      <c r="AY1580" s="519">
        <v>10000</v>
      </c>
      <c r="AZ1580" s="519">
        <v>10000</v>
      </c>
      <c r="BA1580" s="519">
        <v>0</v>
      </c>
      <c r="BB1580" s="519">
        <v>0</v>
      </c>
      <c r="BC1580" s="519">
        <v>0</v>
      </c>
      <c r="BD1580" s="519">
        <v>0</v>
      </c>
      <c r="BE1580" s="519">
        <v>0</v>
      </c>
      <c r="BF1580" s="519">
        <v>0</v>
      </c>
      <c r="BG1580" s="519">
        <v>0</v>
      </c>
      <c r="BH1580" s="519">
        <v>0</v>
      </c>
      <c r="BI1580" s="519">
        <v>0</v>
      </c>
      <c r="BJ1580" s="519">
        <v>0</v>
      </c>
      <c r="BK1580" s="519">
        <v>0</v>
      </c>
      <c r="BL1580" s="519">
        <v>0</v>
      </c>
      <c r="BM1580" s="519">
        <v>0</v>
      </c>
      <c r="BN1580" s="519">
        <v>0</v>
      </c>
      <c r="BO1580" s="519">
        <v>0</v>
      </c>
      <c r="BP1580" s="519">
        <v>0</v>
      </c>
      <c r="BQ1580" s="519">
        <v>0</v>
      </c>
      <c r="BR1580" s="519">
        <v>0</v>
      </c>
      <c r="BS1580" s="519">
        <v>0</v>
      </c>
      <c r="BT1580" s="519">
        <v>0</v>
      </c>
      <c r="BU1580" s="519">
        <v>0</v>
      </c>
      <c r="BV1580" s="519">
        <v>0</v>
      </c>
      <c r="BW1580" s="519">
        <v>0</v>
      </c>
      <c r="BX1580" s="519">
        <v>0</v>
      </c>
      <c r="BY1580" s="519">
        <v>0</v>
      </c>
      <c r="BZ1580" s="519">
        <v>0</v>
      </c>
      <c r="CA1580" s="519">
        <v>0</v>
      </c>
      <c r="CB1580" s="519">
        <v>0</v>
      </c>
      <c r="CC1580" s="519">
        <v>0</v>
      </c>
      <c r="CD1580" s="519">
        <v>0</v>
      </c>
      <c r="CE1580" s="519">
        <v>0</v>
      </c>
      <c r="CF1580" s="519">
        <v>0</v>
      </c>
      <c r="CG1580" s="519">
        <v>0</v>
      </c>
      <c r="CH1580" s="519">
        <v>0</v>
      </c>
      <c r="CI1580" s="519">
        <v>0</v>
      </c>
      <c r="CJ1580" s="519">
        <v>0</v>
      </c>
      <c r="CK1580" s="519">
        <v>0</v>
      </c>
      <c r="CL1580" s="519">
        <v>0</v>
      </c>
      <c r="CM1580" s="519">
        <v>0</v>
      </c>
      <c r="CN1580" s="519">
        <v>0</v>
      </c>
      <c r="CO1580" s="519">
        <v>0</v>
      </c>
      <c r="CP1580" s="519">
        <v>0</v>
      </c>
      <c r="CQ1580" s="519">
        <v>0</v>
      </c>
      <c r="CR1580" s="519">
        <v>0</v>
      </c>
      <c r="CS1580" s="519">
        <v>0</v>
      </c>
      <c r="CT1580" s="519">
        <v>0</v>
      </c>
      <c r="CU1580" s="519">
        <v>0</v>
      </c>
      <c r="CV1580" s="519">
        <v>0</v>
      </c>
      <c r="CW1580" s="519">
        <v>0</v>
      </c>
      <c r="CX1580" s="519">
        <v>0</v>
      </c>
      <c r="CY1580" s="519">
        <v>0</v>
      </c>
      <c r="CZ1580" s="519">
        <v>0</v>
      </c>
      <c r="DA1580" s="519">
        <v>0</v>
      </c>
      <c r="DB1580" s="519">
        <v>0</v>
      </c>
      <c r="DC1580" s="519">
        <v>0</v>
      </c>
      <c r="DD1580" s="519">
        <v>0</v>
      </c>
      <c r="DE1580" s="519">
        <v>0</v>
      </c>
      <c r="DF1580" s="519">
        <v>0</v>
      </c>
      <c r="DG1580" s="519">
        <v>0</v>
      </c>
      <c r="DH1580" s="519">
        <v>0</v>
      </c>
      <c r="DI1580" s="519">
        <v>0</v>
      </c>
      <c r="DJ1580" s="519">
        <v>0</v>
      </c>
      <c r="DK1580" s="519">
        <v>0</v>
      </c>
      <c r="DL1580" s="519">
        <v>0</v>
      </c>
      <c r="DM1580" s="519">
        <v>0</v>
      </c>
      <c r="DN1580" s="519">
        <v>0</v>
      </c>
      <c r="DO1580" s="519">
        <v>0</v>
      </c>
      <c r="DP1580" s="519">
        <v>0</v>
      </c>
      <c r="DQ1580" s="519">
        <v>0</v>
      </c>
      <c r="DR1580" s="519">
        <v>0</v>
      </c>
      <c r="DS1580" s="519">
        <v>0</v>
      </c>
      <c r="DT1580" s="519">
        <v>0</v>
      </c>
      <c r="DU1580" s="519">
        <v>0</v>
      </c>
      <c r="DV1580" s="519">
        <v>0</v>
      </c>
      <c r="DW1580" s="519">
        <v>0</v>
      </c>
      <c r="DX1580" s="519">
        <v>0</v>
      </c>
    </row>
    <row r="1581" spans="2:128" hidden="1">
      <c r="B1581" s="519" t="s">
        <v>1061</v>
      </c>
      <c r="C1581" s="519"/>
      <c r="D1581" s="519"/>
      <c r="E1581" s="519"/>
      <c r="F1581" s="519">
        <v>1</v>
      </c>
      <c r="G1581" s="519"/>
      <c r="H1581" s="519">
        <v>23</v>
      </c>
      <c r="I1581" s="519">
        <v>14</v>
      </c>
      <c r="J1581" s="519" t="str">
        <f t="shared" si="72"/>
        <v>SDN15012314</v>
      </c>
      <c r="K1581" s="519">
        <v>512</v>
      </c>
      <c r="N1581" s="519" t="s">
        <v>1062</v>
      </c>
      <c r="O1581" s="519" t="s">
        <v>1060</v>
      </c>
      <c r="P1581" s="519">
        <v>20</v>
      </c>
      <c r="Q1581" s="183" t="str">
        <f t="shared" si="71"/>
        <v>SDN200220</v>
      </c>
      <c r="R1581" s="519">
        <v>10000</v>
      </c>
      <c r="S1581" s="519">
        <v>10000</v>
      </c>
      <c r="T1581" s="519">
        <v>10000</v>
      </c>
      <c r="U1581" s="519">
        <v>10000</v>
      </c>
      <c r="V1581" s="519">
        <v>10000</v>
      </c>
      <c r="W1581" s="519">
        <v>10000</v>
      </c>
      <c r="X1581" s="519">
        <v>10000</v>
      </c>
      <c r="Y1581" s="519">
        <v>10000</v>
      </c>
      <c r="Z1581" s="519">
        <v>10000</v>
      </c>
      <c r="AA1581" s="519">
        <v>10000</v>
      </c>
      <c r="AB1581" s="519">
        <v>10000</v>
      </c>
      <c r="AC1581" s="519">
        <v>10000</v>
      </c>
      <c r="AD1581" s="519">
        <v>10000</v>
      </c>
      <c r="AE1581" s="519">
        <v>10000</v>
      </c>
      <c r="AF1581" s="519">
        <v>10000</v>
      </c>
      <c r="AG1581" s="519">
        <v>10000</v>
      </c>
      <c r="AH1581" s="519">
        <v>10000</v>
      </c>
      <c r="AI1581" s="519">
        <v>10000</v>
      </c>
      <c r="AJ1581" s="519">
        <v>10000</v>
      </c>
      <c r="AK1581" s="519">
        <v>10000</v>
      </c>
      <c r="AL1581" s="519">
        <v>10000</v>
      </c>
      <c r="AM1581" s="519">
        <v>10000</v>
      </c>
      <c r="AN1581" s="519">
        <v>10000</v>
      </c>
      <c r="AO1581" s="519">
        <v>10000</v>
      </c>
      <c r="AP1581" s="519">
        <v>10000</v>
      </c>
      <c r="AQ1581" s="519">
        <v>10000</v>
      </c>
      <c r="AR1581" s="519">
        <v>10000</v>
      </c>
      <c r="AS1581" s="519">
        <v>10000</v>
      </c>
      <c r="AT1581" s="519">
        <v>10000</v>
      </c>
      <c r="AU1581" s="519">
        <v>10000</v>
      </c>
      <c r="AV1581" s="519">
        <v>10000</v>
      </c>
      <c r="AW1581" s="519">
        <v>10000</v>
      </c>
      <c r="AX1581" s="519">
        <v>10000</v>
      </c>
      <c r="AY1581" s="519">
        <v>10000</v>
      </c>
      <c r="AZ1581" s="519">
        <v>10000</v>
      </c>
      <c r="BA1581" s="519">
        <v>0</v>
      </c>
      <c r="BB1581" s="519">
        <v>0</v>
      </c>
      <c r="BC1581" s="519">
        <v>0</v>
      </c>
      <c r="BD1581" s="519">
        <v>0</v>
      </c>
      <c r="BE1581" s="519">
        <v>0</v>
      </c>
      <c r="BF1581" s="519">
        <v>0</v>
      </c>
      <c r="BG1581" s="519">
        <v>0</v>
      </c>
      <c r="BH1581" s="519">
        <v>0</v>
      </c>
      <c r="BI1581" s="519">
        <v>0</v>
      </c>
      <c r="BJ1581" s="519">
        <v>0</v>
      </c>
      <c r="BK1581" s="519">
        <v>0</v>
      </c>
      <c r="BL1581" s="519">
        <v>0</v>
      </c>
      <c r="BM1581" s="519">
        <v>0</v>
      </c>
      <c r="BN1581" s="519">
        <v>0</v>
      </c>
      <c r="BO1581" s="519">
        <v>0</v>
      </c>
      <c r="BP1581" s="519">
        <v>0</v>
      </c>
      <c r="BQ1581" s="519">
        <v>0</v>
      </c>
      <c r="BR1581" s="519">
        <v>0</v>
      </c>
      <c r="BS1581" s="519">
        <v>0</v>
      </c>
      <c r="BT1581" s="519">
        <v>0</v>
      </c>
      <c r="BU1581" s="519">
        <v>0</v>
      </c>
      <c r="BV1581" s="519">
        <v>0</v>
      </c>
      <c r="BW1581" s="519">
        <v>0</v>
      </c>
      <c r="BX1581" s="519">
        <v>0</v>
      </c>
      <c r="BY1581" s="519">
        <v>0</v>
      </c>
      <c r="BZ1581" s="519">
        <v>0</v>
      </c>
      <c r="CA1581" s="519">
        <v>0</v>
      </c>
      <c r="CB1581" s="519">
        <v>0</v>
      </c>
      <c r="CC1581" s="519">
        <v>0</v>
      </c>
      <c r="CD1581" s="519">
        <v>0</v>
      </c>
      <c r="CE1581" s="519">
        <v>0</v>
      </c>
      <c r="CF1581" s="519">
        <v>0</v>
      </c>
      <c r="CG1581" s="519">
        <v>0</v>
      </c>
      <c r="CH1581" s="519">
        <v>0</v>
      </c>
      <c r="CI1581" s="519">
        <v>0</v>
      </c>
      <c r="CJ1581" s="519">
        <v>0</v>
      </c>
      <c r="CK1581" s="519">
        <v>0</v>
      </c>
      <c r="CL1581" s="519">
        <v>0</v>
      </c>
      <c r="CM1581" s="519">
        <v>0</v>
      </c>
      <c r="CN1581" s="519">
        <v>0</v>
      </c>
      <c r="CO1581" s="519">
        <v>0</v>
      </c>
      <c r="CP1581" s="519">
        <v>0</v>
      </c>
      <c r="CQ1581" s="519">
        <v>0</v>
      </c>
      <c r="CR1581" s="519">
        <v>0</v>
      </c>
      <c r="CS1581" s="519">
        <v>0</v>
      </c>
      <c r="CT1581" s="519">
        <v>0</v>
      </c>
      <c r="CU1581" s="519">
        <v>0</v>
      </c>
      <c r="CV1581" s="519">
        <v>0</v>
      </c>
      <c r="CW1581" s="519">
        <v>0</v>
      </c>
      <c r="CX1581" s="519">
        <v>0</v>
      </c>
      <c r="CY1581" s="519">
        <v>0</v>
      </c>
      <c r="CZ1581" s="519">
        <v>0</v>
      </c>
      <c r="DA1581" s="519">
        <v>0</v>
      </c>
      <c r="DB1581" s="519">
        <v>0</v>
      </c>
      <c r="DC1581" s="519">
        <v>0</v>
      </c>
      <c r="DD1581" s="519">
        <v>0</v>
      </c>
      <c r="DE1581" s="519">
        <v>0</v>
      </c>
      <c r="DF1581" s="519">
        <v>0</v>
      </c>
      <c r="DG1581" s="519">
        <v>0</v>
      </c>
      <c r="DH1581" s="519">
        <v>0</v>
      </c>
      <c r="DI1581" s="519">
        <v>0</v>
      </c>
      <c r="DJ1581" s="519">
        <v>0</v>
      </c>
      <c r="DK1581" s="519">
        <v>0</v>
      </c>
      <c r="DL1581" s="519">
        <v>0</v>
      </c>
      <c r="DM1581" s="519">
        <v>0</v>
      </c>
      <c r="DN1581" s="519">
        <v>0</v>
      </c>
      <c r="DO1581" s="519">
        <v>0</v>
      </c>
      <c r="DP1581" s="519">
        <v>0</v>
      </c>
      <c r="DQ1581" s="519">
        <v>0</v>
      </c>
      <c r="DR1581" s="519">
        <v>0</v>
      </c>
      <c r="DS1581" s="519">
        <v>0</v>
      </c>
      <c r="DT1581" s="519">
        <v>0</v>
      </c>
      <c r="DU1581" s="519">
        <v>0</v>
      </c>
      <c r="DV1581" s="519">
        <v>0</v>
      </c>
      <c r="DW1581" s="519">
        <v>0</v>
      </c>
      <c r="DX1581" s="519">
        <v>0</v>
      </c>
    </row>
    <row r="1582" spans="2:128" hidden="1">
      <c r="B1582" s="519" t="s">
        <v>1061</v>
      </c>
      <c r="C1582" s="519"/>
      <c r="D1582" s="519"/>
      <c r="E1582" s="519"/>
      <c r="F1582" s="519">
        <v>1</v>
      </c>
      <c r="G1582" s="519"/>
      <c r="H1582" s="519">
        <v>23</v>
      </c>
      <c r="I1582" s="519">
        <v>15</v>
      </c>
      <c r="J1582" s="519" t="str">
        <f t="shared" si="72"/>
        <v>SDN15012315</v>
      </c>
      <c r="K1582" s="519">
        <v>512</v>
      </c>
      <c r="N1582" s="519" t="s">
        <v>1062</v>
      </c>
      <c r="O1582" s="519" t="s">
        <v>1060</v>
      </c>
      <c r="P1582" s="519">
        <v>21</v>
      </c>
      <c r="Q1582" s="183" t="str">
        <f t="shared" si="71"/>
        <v>SDN200221</v>
      </c>
      <c r="R1582" s="519">
        <v>10000</v>
      </c>
      <c r="S1582" s="519">
        <v>10000</v>
      </c>
      <c r="T1582" s="519">
        <v>10000</v>
      </c>
      <c r="U1582" s="519">
        <v>10000</v>
      </c>
      <c r="V1582" s="519">
        <v>10000</v>
      </c>
      <c r="W1582" s="519">
        <v>10000</v>
      </c>
      <c r="X1582" s="519">
        <v>10000</v>
      </c>
      <c r="Y1582" s="519">
        <v>10000</v>
      </c>
      <c r="Z1582" s="519">
        <v>10000</v>
      </c>
      <c r="AA1582" s="519">
        <v>10000</v>
      </c>
      <c r="AB1582" s="519">
        <v>10000</v>
      </c>
      <c r="AC1582" s="519">
        <v>10000</v>
      </c>
      <c r="AD1582" s="519">
        <v>10000</v>
      </c>
      <c r="AE1582" s="519">
        <v>10000</v>
      </c>
      <c r="AF1582" s="519">
        <v>10000</v>
      </c>
      <c r="AG1582" s="519">
        <v>10000</v>
      </c>
      <c r="AH1582" s="519">
        <v>10000</v>
      </c>
      <c r="AI1582" s="519">
        <v>10000</v>
      </c>
      <c r="AJ1582" s="519">
        <v>10000</v>
      </c>
      <c r="AK1582" s="519">
        <v>10000</v>
      </c>
      <c r="AL1582" s="519">
        <v>10000</v>
      </c>
      <c r="AM1582" s="519">
        <v>10000</v>
      </c>
      <c r="AN1582" s="519">
        <v>10000</v>
      </c>
      <c r="AO1582" s="519">
        <v>10000</v>
      </c>
      <c r="AP1582" s="519">
        <v>10000</v>
      </c>
      <c r="AQ1582" s="519">
        <v>10000</v>
      </c>
      <c r="AR1582" s="519">
        <v>10000</v>
      </c>
      <c r="AS1582" s="519">
        <v>10000</v>
      </c>
      <c r="AT1582" s="519">
        <v>10000</v>
      </c>
      <c r="AU1582" s="519">
        <v>10000</v>
      </c>
      <c r="AV1582" s="519">
        <v>10000</v>
      </c>
      <c r="AW1582" s="519">
        <v>10000</v>
      </c>
      <c r="AX1582" s="519">
        <v>10000</v>
      </c>
      <c r="AY1582" s="519">
        <v>10000</v>
      </c>
      <c r="AZ1582" s="519">
        <v>10000</v>
      </c>
      <c r="BA1582" s="519">
        <v>0</v>
      </c>
      <c r="BB1582" s="519">
        <v>0</v>
      </c>
      <c r="BC1582" s="519">
        <v>0</v>
      </c>
      <c r="BD1582" s="519">
        <v>0</v>
      </c>
      <c r="BE1582" s="519">
        <v>0</v>
      </c>
      <c r="BF1582" s="519">
        <v>0</v>
      </c>
      <c r="BG1582" s="519">
        <v>0</v>
      </c>
      <c r="BH1582" s="519">
        <v>0</v>
      </c>
      <c r="BI1582" s="519">
        <v>0</v>
      </c>
      <c r="BJ1582" s="519">
        <v>0</v>
      </c>
      <c r="BK1582" s="519">
        <v>0</v>
      </c>
      <c r="BL1582" s="519">
        <v>0</v>
      </c>
      <c r="BM1582" s="519">
        <v>0</v>
      </c>
      <c r="BN1582" s="519">
        <v>0</v>
      </c>
      <c r="BO1582" s="519">
        <v>0</v>
      </c>
      <c r="BP1582" s="519">
        <v>0</v>
      </c>
      <c r="BQ1582" s="519">
        <v>0</v>
      </c>
      <c r="BR1582" s="519">
        <v>0</v>
      </c>
      <c r="BS1582" s="519">
        <v>0</v>
      </c>
      <c r="BT1582" s="519">
        <v>0</v>
      </c>
      <c r="BU1582" s="519">
        <v>0</v>
      </c>
      <c r="BV1582" s="519">
        <v>0</v>
      </c>
      <c r="BW1582" s="519">
        <v>0</v>
      </c>
      <c r="BX1582" s="519">
        <v>0</v>
      </c>
      <c r="BY1582" s="519">
        <v>0</v>
      </c>
      <c r="BZ1582" s="519">
        <v>0</v>
      </c>
      <c r="CA1582" s="519">
        <v>0</v>
      </c>
      <c r="CB1582" s="519">
        <v>0</v>
      </c>
      <c r="CC1582" s="519">
        <v>0</v>
      </c>
      <c r="CD1582" s="519">
        <v>0</v>
      </c>
      <c r="CE1582" s="519">
        <v>0</v>
      </c>
      <c r="CF1582" s="519">
        <v>0</v>
      </c>
      <c r="CG1582" s="519">
        <v>0</v>
      </c>
      <c r="CH1582" s="519">
        <v>0</v>
      </c>
      <c r="CI1582" s="519">
        <v>0</v>
      </c>
      <c r="CJ1582" s="519">
        <v>0</v>
      </c>
      <c r="CK1582" s="519">
        <v>0</v>
      </c>
      <c r="CL1582" s="519">
        <v>0</v>
      </c>
      <c r="CM1582" s="519">
        <v>0</v>
      </c>
      <c r="CN1582" s="519">
        <v>0</v>
      </c>
      <c r="CO1582" s="519">
        <v>0</v>
      </c>
      <c r="CP1582" s="519">
        <v>0</v>
      </c>
      <c r="CQ1582" s="519">
        <v>0</v>
      </c>
      <c r="CR1582" s="519">
        <v>0</v>
      </c>
      <c r="CS1582" s="519">
        <v>0</v>
      </c>
      <c r="CT1582" s="519">
        <v>0</v>
      </c>
      <c r="CU1582" s="519">
        <v>0</v>
      </c>
      <c r="CV1582" s="519">
        <v>0</v>
      </c>
      <c r="CW1582" s="519">
        <v>0</v>
      </c>
      <c r="CX1582" s="519">
        <v>0</v>
      </c>
      <c r="CY1582" s="519">
        <v>0</v>
      </c>
      <c r="CZ1582" s="519">
        <v>0</v>
      </c>
      <c r="DA1582" s="519">
        <v>0</v>
      </c>
      <c r="DB1582" s="519">
        <v>0</v>
      </c>
      <c r="DC1582" s="519">
        <v>0</v>
      </c>
      <c r="DD1582" s="519">
        <v>0</v>
      </c>
      <c r="DE1582" s="519">
        <v>0</v>
      </c>
      <c r="DF1582" s="519">
        <v>0</v>
      </c>
      <c r="DG1582" s="519">
        <v>0</v>
      </c>
      <c r="DH1582" s="519">
        <v>0</v>
      </c>
      <c r="DI1582" s="519">
        <v>0</v>
      </c>
      <c r="DJ1582" s="519">
        <v>0</v>
      </c>
      <c r="DK1582" s="519">
        <v>0</v>
      </c>
      <c r="DL1582" s="519">
        <v>0</v>
      </c>
      <c r="DM1582" s="519">
        <v>0</v>
      </c>
      <c r="DN1582" s="519">
        <v>0</v>
      </c>
      <c r="DO1582" s="519">
        <v>0</v>
      </c>
      <c r="DP1582" s="519">
        <v>0</v>
      </c>
      <c r="DQ1582" s="519">
        <v>0</v>
      </c>
      <c r="DR1582" s="519">
        <v>0</v>
      </c>
      <c r="DS1582" s="519">
        <v>0</v>
      </c>
      <c r="DT1582" s="519">
        <v>0</v>
      </c>
      <c r="DU1582" s="519">
        <v>0</v>
      </c>
      <c r="DV1582" s="519">
        <v>0</v>
      </c>
      <c r="DW1582" s="519">
        <v>0</v>
      </c>
      <c r="DX1582" s="519">
        <v>0</v>
      </c>
    </row>
    <row r="1583" spans="2:128" hidden="1">
      <c r="B1583" s="519" t="s">
        <v>1061</v>
      </c>
      <c r="C1583" s="519"/>
      <c r="D1583" s="519"/>
      <c r="E1583" s="519"/>
      <c r="F1583" s="519">
        <v>1</v>
      </c>
      <c r="G1583" s="519"/>
      <c r="H1583" s="519">
        <v>24</v>
      </c>
      <c r="I1583" s="519">
        <v>1</v>
      </c>
      <c r="J1583" s="519" t="str">
        <f t="shared" si="72"/>
        <v>SDN15012401</v>
      </c>
      <c r="K1583" s="519">
        <v>640</v>
      </c>
      <c r="N1583" s="519" t="s">
        <v>1062</v>
      </c>
      <c r="O1583" s="519" t="s">
        <v>1060</v>
      </c>
      <c r="P1583" s="519">
        <v>22</v>
      </c>
      <c r="Q1583" s="183" t="str">
        <f t="shared" si="71"/>
        <v>SDN200222</v>
      </c>
      <c r="R1583" s="519">
        <v>10000</v>
      </c>
      <c r="S1583" s="519">
        <v>10000</v>
      </c>
      <c r="T1583" s="519">
        <v>10000</v>
      </c>
      <c r="U1583" s="519">
        <v>10000</v>
      </c>
      <c r="V1583" s="519">
        <v>10000</v>
      </c>
      <c r="W1583" s="519">
        <v>10000</v>
      </c>
      <c r="X1583" s="519">
        <v>10000</v>
      </c>
      <c r="Y1583" s="519">
        <v>10000</v>
      </c>
      <c r="Z1583" s="519">
        <v>10000</v>
      </c>
      <c r="AA1583" s="519">
        <v>10000</v>
      </c>
      <c r="AB1583" s="519">
        <v>10000</v>
      </c>
      <c r="AC1583" s="519">
        <v>10000</v>
      </c>
      <c r="AD1583" s="519">
        <v>10000</v>
      </c>
      <c r="AE1583" s="519">
        <v>10000</v>
      </c>
      <c r="AF1583" s="519">
        <v>10000</v>
      </c>
      <c r="AG1583" s="519">
        <v>10000</v>
      </c>
      <c r="AH1583" s="519">
        <v>10000</v>
      </c>
      <c r="AI1583" s="519">
        <v>10000</v>
      </c>
      <c r="AJ1583" s="519">
        <v>10000</v>
      </c>
      <c r="AK1583" s="519">
        <v>10000</v>
      </c>
      <c r="AL1583" s="519">
        <v>10000</v>
      </c>
      <c r="AM1583" s="519">
        <v>10000</v>
      </c>
      <c r="AN1583" s="519">
        <v>10000</v>
      </c>
      <c r="AO1583" s="519">
        <v>10000</v>
      </c>
      <c r="AP1583" s="519">
        <v>10000</v>
      </c>
      <c r="AQ1583" s="519">
        <v>10000</v>
      </c>
      <c r="AR1583" s="519">
        <v>10000</v>
      </c>
      <c r="AS1583" s="519">
        <v>10000</v>
      </c>
      <c r="AT1583" s="519">
        <v>10000</v>
      </c>
      <c r="AU1583" s="519">
        <v>10000</v>
      </c>
      <c r="AV1583" s="519">
        <v>10000</v>
      </c>
      <c r="AW1583" s="519">
        <v>10000</v>
      </c>
      <c r="AX1583" s="519">
        <v>10000</v>
      </c>
      <c r="AY1583" s="519">
        <v>10000</v>
      </c>
      <c r="AZ1583" s="519">
        <v>10000</v>
      </c>
      <c r="BA1583" s="519">
        <v>0</v>
      </c>
      <c r="BB1583" s="519">
        <v>0</v>
      </c>
      <c r="BC1583" s="519">
        <v>0</v>
      </c>
      <c r="BD1583" s="519">
        <v>0</v>
      </c>
      <c r="BE1583" s="519">
        <v>0</v>
      </c>
      <c r="BF1583" s="519">
        <v>0</v>
      </c>
      <c r="BG1583" s="519">
        <v>0</v>
      </c>
      <c r="BH1583" s="519">
        <v>0</v>
      </c>
      <c r="BI1583" s="519">
        <v>0</v>
      </c>
      <c r="BJ1583" s="519">
        <v>0</v>
      </c>
      <c r="BK1583" s="519">
        <v>0</v>
      </c>
      <c r="BL1583" s="519">
        <v>0</v>
      </c>
      <c r="BM1583" s="519">
        <v>0</v>
      </c>
      <c r="BN1583" s="519">
        <v>0</v>
      </c>
      <c r="BO1583" s="519">
        <v>0</v>
      </c>
      <c r="BP1583" s="519">
        <v>0</v>
      </c>
      <c r="BQ1583" s="519">
        <v>0</v>
      </c>
      <c r="BR1583" s="519">
        <v>0</v>
      </c>
      <c r="BS1583" s="519">
        <v>0</v>
      </c>
      <c r="BT1583" s="519">
        <v>0</v>
      </c>
      <c r="BU1583" s="519">
        <v>0</v>
      </c>
      <c r="BV1583" s="519">
        <v>0</v>
      </c>
      <c r="BW1583" s="519">
        <v>0</v>
      </c>
      <c r="BX1583" s="519">
        <v>0</v>
      </c>
      <c r="BY1583" s="519">
        <v>0</v>
      </c>
      <c r="BZ1583" s="519">
        <v>0</v>
      </c>
      <c r="CA1583" s="519">
        <v>0</v>
      </c>
      <c r="CB1583" s="519">
        <v>0</v>
      </c>
      <c r="CC1583" s="519">
        <v>0</v>
      </c>
      <c r="CD1583" s="519">
        <v>0</v>
      </c>
      <c r="CE1583" s="519">
        <v>0</v>
      </c>
      <c r="CF1583" s="519">
        <v>0</v>
      </c>
      <c r="CG1583" s="519">
        <v>0</v>
      </c>
      <c r="CH1583" s="519">
        <v>0</v>
      </c>
      <c r="CI1583" s="519">
        <v>0</v>
      </c>
      <c r="CJ1583" s="519">
        <v>0</v>
      </c>
      <c r="CK1583" s="519">
        <v>0</v>
      </c>
      <c r="CL1583" s="519">
        <v>0</v>
      </c>
      <c r="CM1583" s="519">
        <v>0</v>
      </c>
      <c r="CN1583" s="519">
        <v>0</v>
      </c>
      <c r="CO1583" s="519">
        <v>0</v>
      </c>
      <c r="CP1583" s="519">
        <v>0</v>
      </c>
      <c r="CQ1583" s="519">
        <v>0</v>
      </c>
      <c r="CR1583" s="519">
        <v>0</v>
      </c>
      <c r="CS1583" s="519">
        <v>0</v>
      </c>
      <c r="CT1583" s="519">
        <v>0</v>
      </c>
      <c r="CU1583" s="519">
        <v>0</v>
      </c>
      <c r="CV1583" s="519">
        <v>0</v>
      </c>
      <c r="CW1583" s="519">
        <v>0</v>
      </c>
      <c r="CX1583" s="519">
        <v>0</v>
      </c>
      <c r="CY1583" s="519">
        <v>0</v>
      </c>
      <c r="CZ1583" s="519">
        <v>0</v>
      </c>
      <c r="DA1583" s="519">
        <v>0</v>
      </c>
      <c r="DB1583" s="519">
        <v>0</v>
      </c>
      <c r="DC1583" s="519">
        <v>0</v>
      </c>
      <c r="DD1583" s="519">
        <v>0</v>
      </c>
      <c r="DE1583" s="519">
        <v>0</v>
      </c>
      <c r="DF1583" s="519">
        <v>0</v>
      </c>
      <c r="DG1583" s="519">
        <v>0</v>
      </c>
      <c r="DH1583" s="519">
        <v>0</v>
      </c>
      <c r="DI1583" s="519">
        <v>0</v>
      </c>
      <c r="DJ1583" s="519">
        <v>0</v>
      </c>
      <c r="DK1583" s="519">
        <v>0</v>
      </c>
      <c r="DL1583" s="519">
        <v>0</v>
      </c>
      <c r="DM1583" s="519">
        <v>0</v>
      </c>
      <c r="DN1583" s="519">
        <v>0</v>
      </c>
      <c r="DO1583" s="519">
        <v>0</v>
      </c>
      <c r="DP1583" s="519">
        <v>0</v>
      </c>
      <c r="DQ1583" s="519">
        <v>0</v>
      </c>
      <c r="DR1583" s="519">
        <v>0</v>
      </c>
      <c r="DS1583" s="519">
        <v>0</v>
      </c>
      <c r="DT1583" s="519">
        <v>0</v>
      </c>
      <c r="DU1583" s="519">
        <v>0</v>
      </c>
      <c r="DV1583" s="519">
        <v>0</v>
      </c>
      <c r="DW1583" s="519">
        <v>0</v>
      </c>
      <c r="DX1583" s="519">
        <v>0</v>
      </c>
    </row>
    <row r="1584" spans="2:128" hidden="1">
      <c r="B1584" s="519" t="s">
        <v>1061</v>
      </c>
      <c r="C1584" s="519"/>
      <c r="D1584" s="519"/>
      <c r="E1584" s="519"/>
      <c r="F1584" s="519">
        <v>1</v>
      </c>
      <c r="G1584" s="519"/>
      <c r="H1584" s="519">
        <v>24</v>
      </c>
      <c r="I1584" s="519">
        <v>2</v>
      </c>
      <c r="J1584" s="519" t="str">
        <f t="shared" si="72"/>
        <v>SDN15012402</v>
      </c>
      <c r="K1584" s="519">
        <v>640</v>
      </c>
      <c r="N1584" s="519" t="s">
        <v>1062</v>
      </c>
      <c r="O1584" s="519" t="s">
        <v>1060</v>
      </c>
      <c r="P1584" s="519">
        <v>23</v>
      </c>
      <c r="Q1584" s="183" t="str">
        <f t="shared" si="71"/>
        <v>SDN200223</v>
      </c>
      <c r="R1584" s="519">
        <v>10000</v>
      </c>
      <c r="S1584" s="519">
        <v>10000</v>
      </c>
      <c r="T1584" s="519">
        <v>10000</v>
      </c>
      <c r="U1584" s="519">
        <v>10000</v>
      </c>
      <c r="V1584" s="519">
        <v>10000</v>
      </c>
      <c r="W1584" s="519">
        <v>10000</v>
      </c>
      <c r="X1584" s="519">
        <v>10000</v>
      </c>
      <c r="Y1584" s="519">
        <v>10000</v>
      </c>
      <c r="Z1584" s="519">
        <v>10000</v>
      </c>
      <c r="AA1584" s="519">
        <v>10000</v>
      </c>
      <c r="AB1584" s="519">
        <v>10000</v>
      </c>
      <c r="AC1584" s="519">
        <v>10000</v>
      </c>
      <c r="AD1584" s="519">
        <v>10000</v>
      </c>
      <c r="AE1584" s="519">
        <v>10000</v>
      </c>
      <c r="AF1584" s="519">
        <v>10000</v>
      </c>
      <c r="AG1584" s="519">
        <v>10000</v>
      </c>
      <c r="AH1584" s="519">
        <v>10000</v>
      </c>
      <c r="AI1584" s="519">
        <v>10000</v>
      </c>
      <c r="AJ1584" s="519">
        <v>10000</v>
      </c>
      <c r="AK1584" s="519">
        <v>10000</v>
      </c>
      <c r="AL1584" s="519">
        <v>10000</v>
      </c>
      <c r="AM1584" s="519">
        <v>10000</v>
      </c>
      <c r="AN1584" s="519">
        <v>10000</v>
      </c>
      <c r="AO1584" s="519">
        <v>10000</v>
      </c>
      <c r="AP1584" s="519">
        <v>10000</v>
      </c>
      <c r="AQ1584" s="519">
        <v>10000</v>
      </c>
      <c r="AR1584" s="519">
        <v>10000</v>
      </c>
      <c r="AS1584" s="519">
        <v>10000</v>
      </c>
      <c r="AT1584" s="519">
        <v>10000</v>
      </c>
      <c r="AU1584" s="519">
        <v>10000</v>
      </c>
      <c r="AV1584" s="519">
        <v>10000</v>
      </c>
      <c r="AW1584" s="519">
        <v>10000</v>
      </c>
      <c r="AX1584" s="519">
        <v>10000</v>
      </c>
      <c r="AY1584" s="519">
        <v>10000</v>
      </c>
      <c r="AZ1584" s="519">
        <v>10000</v>
      </c>
      <c r="BA1584" s="519">
        <v>0</v>
      </c>
      <c r="BB1584" s="519">
        <v>0</v>
      </c>
      <c r="BC1584" s="519">
        <v>0</v>
      </c>
      <c r="BD1584" s="519">
        <v>0</v>
      </c>
      <c r="BE1584" s="519">
        <v>0</v>
      </c>
      <c r="BF1584" s="519">
        <v>0</v>
      </c>
      <c r="BG1584" s="519">
        <v>0</v>
      </c>
      <c r="BH1584" s="519">
        <v>0</v>
      </c>
      <c r="BI1584" s="519">
        <v>0</v>
      </c>
      <c r="BJ1584" s="519">
        <v>0</v>
      </c>
      <c r="BK1584" s="519">
        <v>0</v>
      </c>
      <c r="BL1584" s="519">
        <v>0</v>
      </c>
      <c r="BM1584" s="519">
        <v>0</v>
      </c>
      <c r="BN1584" s="519">
        <v>0</v>
      </c>
      <c r="BO1584" s="519">
        <v>0</v>
      </c>
      <c r="BP1584" s="519">
        <v>0</v>
      </c>
      <c r="BQ1584" s="519">
        <v>0</v>
      </c>
      <c r="BR1584" s="519">
        <v>0</v>
      </c>
      <c r="BS1584" s="519">
        <v>0</v>
      </c>
      <c r="BT1584" s="519">
        <v>0</v>
      </c>
      <c r="BU1584" s="519">
        <v>0</v>
      </c>
      <c r="BV1584" s="519">
        <v>0</v>
      </c>
      <c r="BW1584" s="519">
        <v>0</v>
      </c>
      <c r="BX1584" s="519">
        <v>0</v>
      </c>
      <c r="BY1584" s="519">
        <v>0</v>
      </c>
      <c r="BZ1584" s="519">
        <v>0</v>
      </c>
      <c r="CA1584" s="519">
        <v>0</v>
      </c>
      <c r="CB1584" s="519">
        <v>0</v>
      </c>
      <c r="CC1584" s="519">
        <v>0</v>
      </c>
      <c r="CD1584" s="519">
        <v>0</v>
      </c>
      <c r="CE1584" s="519">
        <v>0</v>
      </c>
      <c r="CF1584" s="519">
        <v>0</v>
      </c>
      <c r="CG1584" s="519">
        <v>0</v>
      </c>
      <c r="CH1584" s="519">
        <v>0</v>
      </c>
      <c r="CI1584" s="519">
        <v>0</v>
      </c>
      <c r="CJ1584" s="519">
        <v>0</v>
      </c>
      <c r="CK1584" s="519">
        <v>0</v>
      </c>
      <c r="CL1584" s="519">
        <v>0</v>
      </c>
      <c r="CM1584" s="519">
        <v>0</v>
      </c>
      <c r="CN1584" s="519">
        <v>0</v>
      </c>
      <c r="CO1584" s="519">
        <v>0</v>
      </c>
      <c r="CP1584" s="519">
        <v>0</v>
      </c>
      <c r="CQ1584" s="519">
        <v>0</v>
      </c>
      <c r="CR1584" s="519">
        <v>0</v>
      </c>
      <c r="CS1584" s="519">
        <v>0</v>
      </c>
      <c r="CT1584" s="519">
        <v>0</v>
      </c>
      <c r="CU1584" s="519">
        <v>0</v>
      </c>
      <c r="CV1584" s="519">
        <v>0</v>
      </c>
      <c r="CW1584" s="519">
        <v>0</v>
      </c>
      <c r="CX1584" s="519">
        <v>0</v>
      </c>
      <c r="CY1584" s="519">
        <v>0</v>
      </c>
      <c r="CZ1584" s="519">
        <v>0</v>
      </c>
      <c r="DA1584" s="519">
        <v>0</v>
      </c>
      <c r="DB1584" s="519">
        <v>0</v>
      </c>
      <c r="DC1584" s="519">
        <v>0</v>
      </c>
      <c r="DD1584" s="519">
        <v>0</v>
      </c>
      <c r="DE1584" s="519">
        <v>0</v>
      </c>
      <c r="DF1584" s="519">
        <v>0</v>
      </c>
      <c r="DG1584" s="519">
        <v>0</v>
      </c>
      <c r="DH1584" s="519">
        <v>0</v>
      </c>
      <c r="DI1584" s="519">
        <v>0</v>
      </c>
      <c r="DJ1584" s="519">
        <v>0</v>
      </c>
      <c r="DK1584" s="519">
        <v>0</v>
      </c>
      <c r="DL1584" s="519">
        <v>0</v>
      </c>
      <c r="DM1584" s="519">
        <v>0</v>
      </c>
      <c r="DN1584" s="519">
        <v>0</v>
      </c>
      <c r="DO1584" s="519">
        <v>0</v>
      </c>
      <c r="DP1584" s="519">
        <v>0</v>
      </c>
      <c r="DQ1584" s="519">
        <v>0</v>
      </c>
      <c r="DR1584" s="519">
        <v>0</v>
      </c>
      <c r="DS1584" s="519">
        <v>0</v>
      </c>
      <c r="DT1584" s="519">
        <v>0</v>
      </c>
      <c r="DU1584" s="519">
        <v>0</v>
      </c>
      <c r="DV1584" s="519">
        <v>0</v>
      </c>
      <c r="DW1584" s="519">
        <v>0</v>
      </c>
      <c r="DX1584" s="519">
        <v>0</v>
      </c>
    </row>
    <row r="1585" spans="2:128" hidden="1">
      <c r="B1585" s="519" t="s">
        <v>1061</v>
      </c>
      <c r="C1585" s="519"/>
      <c r="D1585" s="519"/>
      <c r="E1585" s="519"/>
      <c r="F1585" s="519">
        <v>1</v>
      </c>
      <c r="G1585" s="519"/>
      <c r="H1585" s="519">
        <v>24</v>
      </c>
      <c r="I1585" s="519">
        <v>3</v>
      </c>
      <c r="J1585" s="519" t="str">
        <f t="shared" si="72"/>
        <v>SDN15012403</v>
      </c>
      <c r="K1585" s="519">
        <v>640</v>
      </c>
      <c r="N1585" s="519" t="s">
        <v>1062</v>
      </c>
      <c r="O1585" s="519" t="s">
        <v>1060</v>
      </c>
      <c r="P1585" s="519">
        <v>24</v>
      </c>
      <c r="Q1585" s="183" t="str">
        <f t="shared" si="71"/>
        <v>SDN200224</v>
      </c>
      <c r="R1585" s="519">
        <v>10000</v>
      </c>
      <c r="S1585" s="519">
        <v>10000</v>
      </c>
      <c r="T1585" s="519">
        <v>10000</v>
      </c>
      <c r="U1585" s="519">
        <v>10000</v>
      </c>
      <c r="V1585" s="519">
        <v>10000</v>
      </c>
      <c r="W1585" s="519">
        <v>10000</v>
      </c>
      <c r="X1585" s="519">
        <v>10000</v>
      </c>
      <c r="Y1585" s="519">
        <v>10000</v>
      </c>
      <c r="Z1585" s="519">
        <v>10000</v>
      </c>
      <c r="AA1585" s="519">
        <v>10000</v>
      </c>
      <c r="AB1585" s="519">
        <v>10000</v>
      </c>
      <c r="AC1585" s="519">
        <v>10000</v>
      </c>
      <c r="AD1585" s="519">
        <v>10000</v>
      </c>
      <c r="AE1585" s="519">
        <v>10000</v>
      </c>
      <c r="AF1585" s="519">
        <v>10000</v>
      </c>
      <c r="AG1585" s="519">
        <v>10000</v>
      </c>
      <c r="AH1585" s="519">
        <v>10000</v>
      </c>
      <c r="AI1585" s="519">
        <v>10000</v>
      </c>
      <c r="AJ1585" s="519">
        <v>10000</v>
      </c>
      <c r="AK1585" s="519">
        <v>10000</v>
      </c>
      <c r="AL1585" s="519">
        <v>10000</v>
      </c>
      <c r="AM1585" s="519">
        <v>10000</v>
      </c>
      <c r="AN1585" s="519">
        <v>10000</v>
      </c>
      <c r="AO1585" s="519">
        <v>10000</v>
      </c>
      <c r="AP1585" s="519">
        <v>10000</v>
      </c>
      <c r="AQ1585" s="519">
        <v>10000</v>
      </c>
      <c r="AR1585" s="519">
        <v>10000</v>
      </c>
      <c r="AS1585" s="519">
        <v>10000</v>
      </c>
      <c r="AT1585" s="519">
        <v>10000</v>
      </c>
      <c r="AU1585" s="519">
        <v>10000</v>
      </c>
      <c r="AV1585" s="519">
        <v>10000</v>
      </c>
      <c r="AW1585" s="519">
        <v>10000</v>
      </c>
      <c r="AX1585" s="519">
        <v>10000</v>
      </c>
      <c r="AY1585" s="519">
        <v>10000</v>
      </c>
      <c r="AZ1585" s="519">
        <v>10000</v>
      </c>
      <c r="BA1585" s="519">
        <v>0</v>
      </c>
      <c r="BB1585" s="519">
        <v>0</v>
      </c>
      <c r="BC1585" s="519">
        <v>0</v>
      </c>
      <c r="BD1585" s="519">
        <v>0</v>
      </c>
      <c r="BE1585" s="519">
        <v>0</v>
      </c>
      <c r="BF1585" s="519">
        <v>0</v>
      </c>
      <c r="BG1585" s="519">
        <v>0</v>
      </c>
      <c r="BH1585" s="519">
        <v>0</v>
      </c>
      <c r="BI1585" s="519">
        <v>0</v>
      </c>
      <c r="BJ1585" s="519">
        <v>0</v>
      </c>
      <c r="BK1585" s="519">
        <v>0</v>
      </c>
      <c r="BL1585" s="519">
        <v>0</v>
      </c>
      <c r="BM1585" s="519">
        <v>0</v>
      </c>
      <c r="BN1585" s="519">
        <v>0</v>
      </c>
      <c r="BO1585" s="519">
        <v>0</v>
      </c>
      <c r="BP1585" s="519">
        <v>0</v>
      </c>
      <c r="BQ1585" s="519">
        <v>0</v>
      </c>
      <c r="BR1585" s="519">
        <v>0</v>
      </c>
      <c r="BS1585" s="519">
        <v>0</v>
      </c>
      <c r="BT1585" s="519">
        <v>0</v>
      </c>
      <c r="BU1585" s="519">
        <v>0</v>
      </c>
      <c r="BV1585" s="519">
        <v>0</v>
      </c>
      <c r="BW1585" s="519">
        <v>0</v>
      </c>
      <c r="BX1585" s="519">
        <v>0</v>
      </c>
      <c r="BY1585" s="519">
        <v>0</v>
      </c>
      <c r="BZ1585" s="519">
        <v>0</v>
      </c>
      <c r="CA1585" s="519">
        <v>0</v>
      </c>
      <c r="CB1585" s="519">
        <v>0</v>
      </c>
      <c r="CC1585" s="519">
        <v>0</v>
      </c>
      <c r="CD1585" s="519">
        <v>0</v>
      </c>
      <c r="CE1585" s="519">
        <v>0</v>
      </c>
      <c r="CF1585" s="519">
        <v>0</v>
      </c>
      <c r="CG1585" s="519">
        <v>0</v>
      </c>
      <c r="CH1585" s="519">
        <v>0</v>
      </c>
      <c r="CI1585" s="519">
        <v>0</v>
      </c>
      <c r="CJ1585" s="519">
        <v>0</v>
      </c>
      <c r="CK1585" s="519">
        <v>0</v>
      </c>
      <c r="CL1585" s="519">
        <v>0</v>
      </c>
      <c r="CM1585" s="519">
        <v>0</v>
      </c>
      <c r="CN1585" s="519">
        <v>0</v>
      </c>
      <c r="CO1585" s="519">
        <v>0</v>
      </c>
      <c r="CP1585" s="519">
        <v>0</v>
      </c>
      <c r="CQ1585" s="519">
        <v>0</v>
      </c>
      <c r="CR1585" s="519">
        <v>0</v>
      </c>
      <c r="CS1585" s="519">
        <v>0</v>
      </c>
      <c r="CT1585" s="519">
        <v>0</v>
      </c>
      <c r="CU1585" s="519">
        <v>0</v>
      </c>
      <c r="CV1585" s="519">
        <v>0</v>
      </c>
      <c r="CW1585" s="519">
        <v>0</v>
      </c>
      <c r="CX1585" s="519">
        <v>0</v>
      </c>
      <c r="CY1585" s="519">
        <v>0</v>
      </c>
      <c r="CZ1585" s="519">
        <v>0</v>
      </c>
      <c r="DA1585" s="519">
        <v>0</v>
      </c>
      <c r="DB1585" s="519">
        <v>0</v>
      </c>
      <c r="DC1585" s="519">
        <v>0</v>
      </c>
      <c r="DD1585" s="519">
        <v>0</v>
      </c>
      <c r="DE1585" s="519">
        <v>0</v>
      </c>
      <c r="DF1585" s="519">
        <v>0</v>
      </c>
      <c r="DG1585" s="519">
        <v>0</v>
      </c>
      <c r="DH1585" s="519">
        <v>0</v>
      </c>
      <c r="DI1585" s="519">
        <v>0</v>
      </c>
      <c r="DJ1585" s="519">
        <v>0</v>
      </c>
      <c r="DK1585" s="519">
        <v>0</v>
      </c>
      <c r="DL1585" s="519">
        <v>0</v>
      </c>
      <c r="DM1585" s="519">
        <v>0</v>
      </c>
      <c r="DN1585" s="519">
        <v>0</v>
      </c>
      <c r="DO1585" s="519">
        <v>0</v>
      </c>
      <c r="DP1585" s="519">
        <v>0</v>
      </c>
      <c r="DQ1585" s="519">
        <v>0</v>
      </c>
      <c r="DR1585" s="519">
        <v>0</v>
      </c>
      <c r="DS1585" s="519">
        <v>0</v>
      </c>
      <c r="DT1585" s="519">
        <v>0</v>
      </c>
      <c r="DU1585" s="519">
        <v>0</v>
      </c>
      <c r="DV1585" s="519">
        <v>0</v>
      </c>
      <c r="DW1585" s="519">
        <v>0</v>
      </c>
      <c r="DX1585" s="519">
        <v>0</v>
      </c>
    </row>
    <row r="1586" spans="2:128" hidden="1">
      <c r="B1586" s="519" t="s">
        <v>1061</v>
      </c>
      <c r="C1586" s="519"/>
      <c r="D1586" s="519"/>
      <c r="E1586" s="519"/>
      <c r="F1586" s="519">
        <v>1</v>
      </c>
      <c r="G1586" s="519"/>
      <c r="H1586" s="519">
        <v>24</v>
      </c>
      <c r="I1586" s="519">
        <v>4</v>
      </c>
      <c r="J1586" s="519" t="str">
        <f t="shared" si="72"/>
        <v>SDN15012404</v>
      </c>
      <c r="K1586" s="519">
        <v>640</v>
      </c>
      <c r="N1586" s="519" t="s">
        <v>1062</v>
      </c>
      <c r="O1586" s="519" t="s">
        <v>1060</v>
      </c>
      <c r="P1586" s="519">
        <v>25</v>
      </c>
      <c r="Q1586" s="183" t="str">
        <f t="shared" si="71"/>
        <v>SDN200225</v>
      </c>
      <c r="R1586" s="519">
        <v>10000</v>
      </c>
      <c r="S1586" s="519">
        <v>10000</v>
      </c>
      <c r="T1586" s="519">
        <v>10000</v>
      </c>
      <c r="U1586" s="519">
        <v>10000</v>
      </c>
      <c r="V1586" s="519">
        <v>10000</v>
      </c>
      <c r="W1586" s="519">
        <v>10000</v>
      </c>
      <c r="X1586" s="519">
        <v>10000</v>
      </c>
      <c r="Y1586" s="519">
        <v>10000</v>
      </c>
      <c r="Z1586" s="519">
        <v>10000</v>
      </c>
      <c r="AA1586" s="519">
        <v>10000</v>
      </c>
      <c r="AB1586" s="519">
        <v>10000</v>
      </c>
      <c r="AC1586" s="519">
        <v>10000</v>
      </c>
      <c r="AD1586" s="519">
        <v>10000</v>
      </c>
      <c r="AE1586" s="519">
        <v>10000</v>
      </c>
      <c r="AF1586" s="519">
        <v>10000</v>
      </c>
      <c r="AG1586" s="519">
        <v>10000</v>
      </c>
      <c r="AH1586" s="519">
        <v>10000</v>
      </c>
      <c r="AI1586" s="519">
        <v>10000</v>
      </c>
      <c r="AJ1586" s="519">
        <v>10000</v>
      </c>
      <c r="AK1586" s="519">
        <v>10000</v>
      </c>
      <c r="AL1586" s="519">
        <v>10000</v>
      </c>
      <c r="AM1586" s="519">
        <v>10000</v>
      </c>
      <c r="AN1586" s="519">
        <v>10000</v>
      </c>
      <c r="AO1586" s="519">
        <v>10000</v>
      </c>
      <c r="AP1586" s="519">
        <v>10000</v>
      </c>
      <c r="AQ1586" s="519">
        <v>10000</v>
      </c>
      <c r="AR1586" s="519">
        <v>10000</v>
      </c>
      <c r="AS1586" s="519">
        <v>10000</v>
      </c>
      <c r="AT1586" s="519">
        <v>10000</v>
      </c>
      <c r="AU1586" s="519">
        <v>10000</v>
      </c>
      <c r="AV1586" s="519">
        <v>10000</v>
      </c>
      <c r="AW1586" s="519">
        <v>10000</v>
      </c>
      <c r="AX1586" s="519">
        <v>10000</v>
      </c>
      <c r="AY1586" s="519">
        <v>10000</v>
      </c>
      <c r="AZ1586" s="519">
        <v>10000</v>
      </c>
      <c r="BA1586" s="519">
        <v>0</v>
      </c>
      <c r="BB1586" s="519">
        <v>0</v>
      </c>
      <c r="BC1586" s="519">
        <v>0</v>
      </c>
      <c r="BD1586" s="519">
        <v>0</v>
      </c>
      <c r="BE1586" s="519">
        <v>0</v>
      </c>
      <c r="BF1586" s="519">
        <v>0</v>
      </c>
      <c r="BG1586" s="519">
        <v>0</v>
      </c>
      <c r="BH1586" s="519">
        <v>0</v>
      </c>
      <c r="BI1586" s="519">
        <v>0</v>
      </c>
      <c r="BJ1586" s="519">
        <v>0</v>
      </c>
      <c r="BK1586" s="519">
        <v>0</v>
      </c>
      <c r="BL1586" s="519">
        <v>0</v>
      </c>
      <c r="BM1586" s="519">
        <v>0</v>
      </c>
      <c r="BN1586" s="519">
        <v>0</v>
      </c>
      <c r="BO1586" s="519">
        <v>0</v>
      </c>
      <c r="BP1586" s="519">
        <v>0</v>
      </c>
      <c r="BQ1586" s="519">
        <v>0</v>
      </c>
      <c r="BR1586" s="519">
        <v>0</v>
      </c>
      <c r="BS1586" s="519">
        <v>0</v>
      </c>
      <c r="BT1586" s="519">
        <v>0</v>
      </c>
      <c r="BU1586" s="519">
        <v>0</v>
      </c>
      <c r="BV1586" s="519">
        <v>0</v>
      </c>
      <c r="BW1586" s="519">
        <v>0</v>
      </c>
      <c r="BX1586" s="519">
        <v>0</v>
      </c>
      <c r="BY1586" s="519">
        <v>0</v>
      </c>
      <c r="BZ1586" s="519">
        <v>0</v>
      </c>
      <c r="CA1586" s="519">
        <v>0</v>
      </c>
      <c r="CB1586" s="519">
        <v>0</v>
      </c>
      <c r="CC1586" s="519">
        <v>0</v>
      </c>
      <c r="CD1586" s="519">
        <v>0</v>
      </c>
      <c r="CE1586" s="519">
        <v>0</v>
      </c>
      <c r="CF1586" s="519">
        <v>0</v>
      </c>
      <c r="CG1586" s="519">
        <v>0</v>
      </c>
      <c r="CH1586" s="519">
        <v>0</v>
      </c>
      <c r="CI1586" s="519">
        <v>0</v>
      </c>
      <c r="CJ1586" s="519">
        <v>0</v>
      </c>
      <c r="CK1586" s="519">
        <v>0</v>
      </c>
      <c r="CL1586" s="519">
        <v>0</v>
      </c>
      <c r="CM1586" s="519">
        <v>0</v>
      </c>
      <c r="CN1586" s="519">
        <v>0</v>
      </c>
      <c r="CO1586" s="519">
        <v>0</v>
      </c>
      <c r="CP1586" s="519">
        <v>0</v>
      </c>
      <c r="CQ1586" s="519">
        <v>0</v>
      </c>
      <c r="CR1586" s="519">
        <v>0</v>
      </c>
      <c r="CS1586" s="519">
        <v>0</v>
      </c>
      <c r="CT1586" s="519">
        <v>0</v>
      </c>
      <c r="CU1586" s="519">
        <v>0</v>
      </c>
      <c r="CV1586" s="519">
        <v>0</v>
      </c>
      <c r="CW1586" s="519">
        <v>0</v>
      </c>
      <c r="CX1586" s="519">
        <v>0</v>
      </c>
      <c r="CY1586" s="519">
        <v>0</v>
      </c>
      <c r="CZ1586" s="519">
        <v>0</v>
      </c>
      <c r="DA1586" s="519">
        <v>0</v>
      </c>
      <c r="DB1586" s="519">
        <v>0</v>
      </c>
      <c r="DC1586" s="519">
        <v>0</v>
      </c>
      <c r="DD1586" s="519">
        <v>0</v>
      </c>
      <c r="DE1586" s="519">
        <v>0</v>
      </c>
      <c r="DF1586" s="519">
        <v>0</v>
      </c>
      <c r="DG1586" s="519">
        <v>0</v>
      </c>
      <c r="DH1586" s="519">
        <v>0</v>
      </c>
      <c r="DI1586" s="519">
        <v>0</v>
      </c>
      <c r="DJ1586" s="519">
        <v>0</v>
      </c>
      <c r="DK1586" s="519">
        <v>0</v>
      </c>
      <c r="DL1586" s="519">
        <v>0</v>
      </c>
      <c r="DM1586" s="519">
        <v>0</v>
      </c>
      <c r="DN1586" s="519">
        <v>0</v>
      </c>
      <c r="DO1586" s="519">
        <v>0</v>
      </c>
      <c r="DP1586" s="519">
        <v>0</v>
      </c>
      <c r="DQ1586" s="519">
        <v>0</v>
      </c>
      <c r="DR1586" s="519">
        <v>0</v>
      </c>
      <c r="DS1586" s="519">
        <v>0</v>
      </c>
      <c r="DT1586" s="519">
        <v>0</v>
      </c>
      <c r="DU1586" s="519">
        <v>0</v>
      </c>
      <c r="DV1586" s="519">
        <v>0</v>
      </c>
      <c r="DW1586" s="519">
        <v>0</v>
      </c>
      <c r="DX1586" s="519">
        <v>0</v>
      </c>
    </row>
    <row r="1587" spans="2:128" hidden="1">
      <c r="B1587" s="519" t="s">
        <v>1061</v>
      </c>
      <c r="C1587" s="519"/>
      <c r="D1587" s="519"/>
      <c r="E1587" s="519"/>
      <c r="F1587" s="519">
        <v>1</v>
      </c>
      <c r="G1587" s="519"/>
      <c r="H1587" s="519">
        <v>24</v>
      </c>
      <c r="I1587" s="519">
        <v>5</v>
      </c>
      <c r="J1587" s="519" t="str">
        <f t="shared" si="72"/>
        <v>SDN15012405</v>
      </c>
      <c r="K1587" s="519">
        <v>640</v>
      </c>
      <c r="N1587" s="519" t="s">
        <v>1062</v>
      </c>
      <c r="O1587" s="519" t="s">
        <v>1060</v>
      </c>
      <c r="P1587" s="519">
        <v>26</v>
      </c>
      <c r="Q1587" s="183" t="str">
        <f t="shared" si="71"/>
        <v>SDN200226</v>
      </c>
      <c r="R1587" s="519">
        <v>10000</v>
      </c>
      <c r="S1587" s="519">
        <v>10000</v>
      </c>
      <c r="T1587" s="519">
        <v>10000</v>
      </c>
      <c r="U1587" s="519">
        <v>10000</v>
      </c>
      <c r="V1587" s="519">
        <v>10000</v>
      </c>
      <c r="W1587" s="519">
        <v>10000</v>
      </c>
      <c r="X1587" s="519">
        <v>10000</v>
      </c>
      <c r="Y1587" s="519">
        <v>10000</v>
      </c>
      <c r="Z1587" s="519">
        <v>10000</v>
      </c>
      <c r="AA1587" s="519">
        <v>10000</v>
      </c>
      <c r="AB1587" s="519">
        <v>10000</v>
      </c>
      <c r="AC1587" s="519">
        <v>10000</v>
      </c>
      <c r="AD1587" s="519">
        <v>10000</v>
      </c>
      <c r="AE1587" s="519">
        <v>10000</v>
      </c>
      <c r="AF1587" s="519">
        <v>10000</v>
      </c>
      <c r="AG1587" s="519">
        <v>10000</v>
      </c>
      <c r="AH1587" s="519">
        <v>10000</v>
      </c>
      <c r="AI1587" s="519">
        <v>10000</v>
      </c>
      <c r="AJ1587" s="519">
        <v>10000</v>
      </c>
      <c r="AK1587" s="519">
        <v>10000</v>
      </c>
      <c r="AL1587" s="519">
        <v>10000</v>
      </c>
      <c r="AM1587" s="519">
        <v>10000</v>
      </c>
      <c r="AN1587" s="519">
        <v>10000</v>
      </c>
      <c r="AO1587" s="519">
        <v>10000</v>
      </c>
      <c r="AP1587" s="519">
        <v>10000</v>
      </c>
      <c r="AQ1587" s="519">
        <v>10000</v>
      </c>
      <c r="AR1587" s="519">
        <v>10000</v>
      </c>
      <c r="AS1587" s="519">
        <v>10000</v>
      </c>
      <c r="AT1587" s="519">
        <v>10000</v>
      </c>
      <c r="AU1587" s="519">
        <v>10000</v>
      </c>
      <c r="AV1587" s="519">
        <v>10000</v>
      </c>
      <c r="AW1587" s="519">
        <v>10000</v>
      </c>
      <c r="AX1587" s="519">
        <v>10000</v>
      </c>
      <c r="AY1587" s="519">
        <v>10000</v>
      </c>
      <c r="AZ1587" s="519">
        <v>10000</v>
      </c>
      <c r="BA1587" s="519">
        <v>0</v>
      </c>
      <c r="BB1587" s="519">
        <v>0</v>
      </c>
      <c r="BC1587" s="519">
        <v>0</v>
      </c>
      <c r="BD1587" s="519">
        <v>0</v>
      </c>
      <c r="BE1587" s="519">
        <v>0</v>
      </c>
      <c r="BF1587" s="519">
        <v>0</v>
      </c>
      <c r="BG1587" s="519">
        <v>0</v>
      </c>
      <c r="BH1587" s="519">
        <v>0</v>
      </c>
      <c r="BI1587" s="519">
        <v>0</v>
      </c>
      <c r="BJ1587" s="519">
        <v>0</v>
      </c>
      <c r="BK1587" s="519">
        <v>0</v>
      </c>
      <c r="BL1587" s="519">
        <v>0</v>
      </c>
      <c r="BM1587" s="519">
        <v>0</v>
      </c>
      <c r="BN1587" s="519">
        <v>0</v>
      </c>
      <c r="BO1587" s="519">
        <v>0</v>
      </c>
      <c r="BP1587" s="519">
        <v>0</v>
      </c>
      <c r="BQ1587" s="519">
        <v>0</v>
      </c>
      <c r="BR1587" s="519">
        <v>0</v>
      </c>
      <c r="BS1587" s="519">
        <v>0</v>
      </c>
      <c r="BT1587" s="519">
        <v>0</v>
      </c>
      <c r="BU1587" s="519">
        <v>0</v>
      </c>
      <c r="BV1587" s="519">
        <v>0</v>
      </c>
      <c r="BW1587" s="519">
        <v>0</v>
      </c>
      <c r="BX1587" s="519">
        <v>0</v>
      </c>
      <c r="BY1587" s="519">
        <v>0</v>
      </c>
      <c r="BZ1587" s="519">
        <v>0</v>
      </c>
      <c r="CA1587" s="519">
        <v>0</v>
      </c>
      <c r="CB1587" s="519">
        <v>0</v>
      </c>
      <c r="CC1587" s="519">
        <v>0</v>
      </c>
      <c r="CD1587" s="519">
        <v>0</v>
      </c>
      <c r="CE1587" s="519">
        <v>0</v>
      </c>
      <c r="CF1587" s="519">
        <v>0</v>
      </c>
      <c r="CG1587" s="519">
        <v>0</v>
      </c>
      <c r="CH1587" s="519">
        <v>0</v>
      </c>
      <c r="CI1587" s="519">
        <v>0</v>
      </c>
      <c r="CJ1587" s="519">
        <v>0</v>
      </c>
      <c r="CK1587" s="519">
        <v>0</v>
      </c>
      <c r="CL1587" s="519">
        <v>0</v>
      </c>
      <c r="CM1587" s="519">
        <v>0</v>
      </c>
      <c r="CN1587" s="519">
        <v>0</v>
      </c>
      <c r="CO1587" s="519">
        <v>0</v>
      </c>
      <c r="CP1587" s="519">
        <v>0</v>
      </c>
      <c r="CQ1587" s="519">
        <v>0</v>
      </c>
      <c r="CR1587" s="519">
        <v>0</v>
      </c>
      <c r="CS1587" s="519">
        <v>0</v>
      </c>
      <c r="CT1587" s="519">
        <v>0</v>
      </c>
      <c r="CU1587" s="519">
        <v>0</v>
      </c>
      <c r="CV1587" s="519">
        <v>0</v>
      </c>
      <c r="CW1587" s="519">
        <v>0</v>
      </c>
      <c r="CX1587" s="519">
        <v>0</v>
      </c>
      <c r="CY1587" s="519">
        <v>0</v>
      </c>
      <c r="CZ1587" s="519">
        <v>0</v>
      </c>
      <c r="DA1587" s="519">
        <v>0</v>
      </c>
      <c r="DB1587" s="519">
        <v>0</v>
      </c>
      <c r="DC1587" s="519">
        <v>0</v>
      </c>
      <c r="DD1587" s="519">
        <v>0</v>
      </c>
      <c r="DE1587" s="519">
        <v>0</v>
      </c>
      <c r="DF1587" s="519">
        <v>0</v>
      </c>
      <c r="DG1587" s="519">
        <v>0</v>
      </c>
      <c r="DH1587" s="519">
        <v>0</v>
      </c>
      <c r="DI1587" s="519">
        <v>0</v>
      </c>
      <c r="DJ1587" s="519">
        <v>0</v>
      </c>
      <c r="DK1587" s="519">
        <v>0</v>
      </c>
      <c r="DL1587" s="519">
        <v>0</v>
      </c>
      <c r="DM1587" s="519">
        <v>0</v>
      </c>
      <c r="DN1587" s="519">
        <v>0</v>
      </c>
      <c r="DO1587" s="519">
        <v>0</v>
      </c>
      <c r="DP1587" s="519">
        <v>0</v>
      </c>
      <c r="DQ1587" s="519">
        <v>0</v>
      </c>
      <c r="DR1587" s="519">
        <v>0</v>
      </c>
      <c r="DS1587" s="519">
        <v>0</v>
      </c>
      <c r="DT1587" s="519">
        <v>0</v>
      </c>
      <c r="DU1587" s="519">
        <v>0</v>
      </c>
      <c r="DV1587" s="519">
        <v>0</v>
      </c>
      <c r="DW1587" s="519">
        <v>0</v>
      </c>
      <c r="DX1587" s="519">
        <v>0</v>
      </c>
    </row>
    <row r="1588" spans="2:128" hidden="1">
      <c r="B1588" s="519" t="s">
        <v>1061</v>
      </c>
      <c r="C1588" s="519"/>
      <c r="D1588" s="519"/>
      <c r="E1588" s="519"/>
      <c r="F1588" s="519">
        <v>1</v>
      </c>
      <c r="G1588" s="519"/>
      <c r="H1588" s="519">
        <v>24</v>
      </c>
      <c r="I1588" s="519">
        <v>6</v>
      </c>
      <c r="J1588" s="519" t="str">
        <f t="shared" si="72"/>
        <v>SDN15012406</v>
      </c>
      <c r="K1588" s="519">
        <v>640</v>
      </c>
      <c r="N1588" s="519" t="s">
        <v>1062</v>
      </c>
      <c r="O1588" s="519" t="s">
        <v>1060</v>
      </c>
      <c r="P1588" s="519">
        <v>27</v>
      </c>
      <c r="Q1588" s="183" t="str">
        <f t="shared" si="71"/>
        <v>SDN200227</v>
      </c>
      <c r="R1588" s="519">
        <v>10000</v>
      </c>
      <c r="S1588" s="519">
        <v>10000</v>
      </c>
      <c r="T1588" s="519">
        <v>10000</v>
      </c>
      <c r="U1588" s="519">
        <v>10000</v>
      </c>
      <c r="V1588" s="519">
        <v>10000</v>
      </c>
      <c r="W1588" s="519">
        <v>10000</v>
      </c>
      <c r="X1588" s="519">
        <v>10000</v>
      </c>
      <c r="Y1588" s="519">
        <v>10000</v>
      </c>
      <c r="Z1588" s="519">
        <v>10000</v>
      </c>
      <c r="AA1588" s="519">
        <v>10000</v>
      </c>
      <c r="AB1588" s="519">
        <v>10000</v>
      </c>
      <c r="AC1588" s="519">
        <v>10000</v>
      </c>
      <c r="AD1588" s="519">
        <v>10000</v>
      </c>
      <c r="AE1588" s="519">
        <v>10000</v>
      </c>
      <c r="AF1588" s="519">
        <v>10000</v>
      </c>
      <c r="AG1588" s="519">
        <v>10000</v>
      </c>
      <c r="AH1588" s="519">
        <v>10000</v>
      </c>
      <c r="AI1588" s="519">
        <v>10000</v>
      </c>
      <c r="AJ1588" s="519">
        <v>10000</v>
      </c>
      <c r="AK1588" s="519">
        <v>10000</v>
      </c>
      <c r="AL1588" s="519">
        <v>10000</v>
      </c>
      <c r="AM1588" s="519">
        <v>10000</v>
      </c>
      <c r="AN1588" s="519">
        <v>10000</v>
      </c>
      <c r="AO1588" s="519">
        <v>10000</v>
      </c>
      <c r="AP1588" s="519">
        <v>10000</v>
      </c>
      <c r="AQ1588" s="519">
        <v>10000</v>
      </c>
      <c r="AR1588" s="519">
        <v>10000</v>
      </c>
      <c r="AS1588" s="519">
        <v>10000</v>
      </c>
      <c r="AT1588" s="519">
        <v>10000</v>
      </c>
      <c r="AU1588" s="519">
        <v>10000</v>
      </c>
      <c r="AV1588" s="519">
        <v>10000</v>
      </c>
      <c r="AW1588" s="519">
        <v>10000</v>
      </c>
      <c r="AX1588" s="519">
        <v>10000</v>
      </c>
      <c r="AY1588" s="519">
        <v>10000</v>
      </c>
      <c r="AZ1588" s="519">
        <v>10000</v>
      </c>
      <c r="BA1588" s="519">
        <v>0</v>
      </c>
      <c r="BB1588" s="519">
        <v>0</v>
      </c>
      <c r="BC1588" s="519">
        <v>0</v>
      </c>
      <c r="BD1588" s="519">
        <v>0</v>
      </c>
      <c r="BE1588" s="519">
        <v>0</v>
      </c>
      <c r="BF1588" s="519">
        <v>0</v>
      </c>
      <c r="BG1588" s="519">
        <v>0</v>
      </c>
      <c r="BH1588" s="519">
        <v>0</v>
      </c>
      <c r="BI1588" s="519">
        <v>0</v>
      </c>
      <c r="BJ1588" s="519">
        <v>0</v>
      </c>
      <c r="BK1588" s="519">
        <v>0</v>
      </c>
      <c r="BL1588" s="519">
        <v>0</v>
      </c>
      <c r="BM1588" s="519">
        <v>0</v>
      </c>
      <c r="BN1588" s="519">
        <v>0</v>
      </c>
      <c r="BO1588" s="519">
        <v>0</v>
      </c>
      <c r="BP1588" s="519">
        <v>0</v>
      </c>
      <c r="BQ1588" s="519">
        <v>0</v>
      </c>
      <c r="BR1588" s="519">
        <v>0</v>
      </c>
      <c r="BS1588" s="519">
        <v>0</v>
      </c>
      <c r="BT1588" s="519">
        <v>0</v>
      </c>
      <c r="BU1588" s="519">
        <v>0</v>
      </c>
      <c r="BV1588" s="519">
        <v>0</v>
      </c>
      <c r="BW1588" s="519">
        <v>0</v>
      </c>
      <c r="BX1588" s="519">
        <v>0</v>
      </c>
      <c r="BY1588" s="519">
        <v>0</v>
      </c>
      <c r="BZ1588" s="519">
        <v>0</v>
      </c>
      <c r="CA1588" s="519">
        <v>0</v>
      </c>
      <c r="CB1588" s="519">
        <v>0</v>
      </c>
      <c r="CC1588" s="519">
        <v>0</v>
      </c>
      <c r="CD1588" s="519">
        <v>0</v>
      </c>
      <c r="CE1588" s="519">
        <v>0</v>
      </c>
      <c r="CF1588" s="519">
        <v>0</v>
      </c>
      <c r="CG1588" s="519">
        <v>0</v>
      </c>
      <c r="CH1588" s="519">
        <v>0</v>
      </c>
      <c r="CI1588" s="519">
        <v>0</v>
      </c>
      <c r="CJ1588" s="519">
        <v>0</v>
      </c>
      <c r="CK1588" s="519">
        <v>0</v>
      </c>
      <c r="CL1588" s="519">
        <v>0</v>
      </c>
      <c r="CM1588" s="519">
        <v>0</v>
      </c>
      <c r="CN1588" s="519">
        <v>0</v>
      </c>
      <c r="CO1588" s="519">
        <v>0</v>
      </c>
      <c r="CP1588" s="519">
        <v>0</v>
      </c>
      <c r="CQ1588" s="519">
        <v>0</v>
      </c>
      <c r="CR1588" s="519">
        <v>0</v>
      </c>
      <c r="CS1588" s="519">
        <v>0</v>
      </c>
      <c r="CT1588" s="519">
        <v>0</v>
      </c>
      <c r="CU1588" s="519">
        <v>0</v>
      </c>
      <c r="CV1588" s="519">
        <v>0</v>
      </c>
      <c r="CW1588" s="519">
        <v>0</v>
      </c>
      <c r="CX1588" s="519">
        <v>0</v>
      </c>
      <c r="CY1588" s="519">
        <v>0</v>
      </c>
      <c r="CZ1588" s="519">
        <v>0</v>
      </c>
      <c r="DA1588" s="519">
        <v>0</v>
      </c>
      <c r="DB1588" s="519">
        <v>0</v>
      </c>
      <c r="DC1588" s="519">
        <v>0</v>
      </c>
      <c r="DD1588" s="519">
        <v>0</v>
      </c>
      <c r="DE1588" s="519">
        <v>0</v>
      </c>
      <c r="DF1588" s="519">
        <v>0</v>
      </c>
      <c r="DG1588" s="519">
        <v>0</v>
      </c>
      <c r="DH1588" s="519">
        <v>0</v>
      </c>
      <c r="DI1588" s="519">
        <v>0</v>
      </c>
      <c r="DJ1588" s="519">
        <v>0</v>
      </c>
      <c r="DK1588" s="519">
        <v>0</v>
      </c>
      <c r="DL1588" s="519">
        <v>0</v>
      </c>
      <c r="DM1588" s="519">
        <v>0</v>
      </c>
      <c r="DN1588" s="519">
        <v>0</v>
      </c>
      <c r="DO1588" s="519">
        <v>0</v>
      </c>
      <c r="DP1588" s="519">
        <v>0</v>
      </c>
      <c r="DQ1588" s="519">
        <v>0</v>
      </c>
      <c r="DR1588" s="519">
        <v>0</v>
      </c>
      <c r="DS1588" s="519">
        <v>0</v>
      </c>
      <c r="DT1588" s="519">
        <v>0</v>
      </c>
      <c r="DU1588" s="519">
        <v>0</v>
      </c>
      <c r="DV1588" s="519">
        <v>0</v>
      </c>
      <c r="DW1588" s="519">
        <v>0</v>
      </c>
      <c r="DX1588" s="519">
        <v>0</v>
      </c>
    </row>
    <row r="1589" spans="2:128" hidden="1">
      <c r="B1589" s="519" t="s">
        <v>1061</v>
      </c>
      <c r="C1589" s="519"/>
      <c r="D1589" s="519"/>
      <c r="E1589" s="519"/>
      <c r="F1589" s="519">
        <v>1</v>
      </c>
      <c r="G1589" s="519"/>
      <c r="H1589" s="519">
        <v>24</v>
      </c>
      <c r="I1589" s="519">
        <v>7</v>
      </c>
      <c r="J1589" s="519" t="str">
        <f t="shared" si="72"/>
        <v>SDN15012407</v>
      </c>
      <c r="K1589" s="519">
        <v>640</v>
      </c>
      <c r="N1589" s="519" t="s">
        <v>1062</v>
      </c>
      <c r="O1589" s="519" t="s">
        <v>1060</v>
      </c>
      <c r="P1589" s="519">
        <v>28</v>
      </c>
      <c r="Q1589" s="183" t="str">
        <f t="shared" si="71"/>
        <v>SDN200228</v>
      </c>
      <c r="R1589" s="519">
        <v>10000</v>
      </c>
      <c r="S1589" s="519">
        <v>10000</v>
      </c>
      <c r="T1589" s="519">
        <v>10000</v>
      </c>
      <c r="U1589" s="519">
        <v>10000</v>
      </c>
      <c r="V1589" s="519">
        <v>10000</v>
      </c>
      <c r="W1589" s="519">
        <v>10000</v>
      </c>
      <c r="X1589" s="519">
        <v>10000</v>
      </c>
      <c r="Y1589" s="519">
        <v>10000</v>
      </c>
      <c r="Z1589" s="519">
        <v>10000</v>
      </c>
      <c r="AA1589" s="519">
        <v>10000</v>
      </c>
      <c r="AB1589" s="519">
        <v>10000</v>
      </c>
      <c r="AC1589" s="519">
        <v>10000</v>
      </c>
      <c r="AD1589" s="519">
        <v>10000</v>
      </c>
      <c r="AE1589" s="519">
        <v>10000</v>
      </c>
      <c r="AF1589" s="519">
        <v>10000</v>
      </c>
      <c r="AG1589" s="519">
        <v>10000</v>
      </c>
      <c r="AH1589" s="519">
        <v>10000</v>
      </c>
      <c r="AI1589" s="519">
        <v>10000</v>
      </c>
      <c r="AJ1589" s="519">
        <v>10000</v>
      </c>
      <c r="AK1589" s="519">
        <v>10000</v>
      </c>
      <c r="AL1589" s="519">
        <v>10000</v>
      </c>
      <c r="AM1589" s="519">
        <v>10000</v>
      </c>
      <c r="AN1589" s="519">
        <v>10000</v>
      </c>
      <c r="AO1589" s="519">
        <v>10000</v>
      </c>
      <c r="AP1589" s="519">
        <v>10000</v>
      </c>
      <c r="AQ1589" s="519">
        <v>10000</v>
      </c>
      <c r="AR1589" s="519">
        <v>10000</v>
      </c>
      <c r="AS1589" s="519">
        <v>10000</v>
      </c>
      <c r="AT1589" s="519">
        <v>10000</v>
      </c>
      <c r="AU1589" s="519">
        <v>10000</v>
      </c>
      <c r="AV1589" s="519">
        <v>10000</v>
      </c>
      <c r="AW1589" s="519">
        <v>10000</v>
      </c>
      <c r="AX1589" s="519">
        <v>10000</v>
      </c>
      <c r="AY1589" s="519">
        <v>10000</v>
      </c>
      <c r="AZ1589" s="519">
        <v>10000</v>
      </c>
      <c r="BA1589" s="519">
        <v>0</v>
      </c>
      <c r="BB1589" s="519">
        <v>0</v>
      </c>
      <c r="BC1589" s="519">
        <v>0</v>
      </c>
      <c r="BD1589" s="519">
        <v>0</v>
      </c>
      <c r="BE1589" s="519">
        <v>0</v>
      </c>
      <c r="BF1589" s="519">
        <v>0</v>
      </c>
      <c r="BG1589" s="519">
        <v>0</v>
      </c>
      <c r="BH1589" s="519">
        <v>0</v>
      </c>
      <c r="BI1589" s="519">
        <v>0</v>
      </c>
      <c r="BJ1589" s="519">
        <v>0</v>
      </c>
      <c r="BK1589" s="519">
        <v>0</v>
      </c>
      <c r="BL1589" s="519">
        <v>0</v>
      </c>
      <c r="BM1589" s="519">
        <v>0</v>
      </c>
      <c r="BN1589" s="519">
        <v>0</v>
      </c>
      <c r="BO1589" s="519">
        <v>0</v>
      </c>
      <c r="BP1589" s="519">
        <v>0</v>
      </c>
      <c r="BQ1589" s="519">
        <v>0</v>
      </c>
      <c r="BR1589" s="519">
        <v>0</v>
      </c>
      <c r="BS1589" s="519">
        <v>0</v>
      </c>
      <c r="BT1589" s="519">
        <v>0</v>
      </c>
      <c r="BU1589" s="519">
        <v>0</v>
      </c>
      <c r="BV1589" s="519">
        <v>0</v>
      </c>
      <c r="BW1589" s="519">
        <v>0</v>
      </c>
      <c r="BX1589" s="519">
        <v>0</v>
      </c>
      <c r="BY1589" s="519">
        <v>0</v>
      </c>
      <c r="BZ1589" s="519">
        <v>0</v>
      </c>
      <c r="CA1589" s="519">
        <v>0</v>
      </c>
      <c r="CB1589" s="519">
        <v>0</v>
      </c>
      <c r="CC1589" s="519">
        <v>0</v>
      </c>
      <c r="CD1589" s="519">
        <v>0</v>
      </c>
      <c r="CE1589" s="519">
        <v>0</v>
      </c>
      <c r="CF1589" s="519">
        <v>0</v>
      </c>
      <c r="CG1589" s="519">
        <v>0</v>
      </c>
      <c r="CH1589" s="519">
        <v>0</v>
      </c>
      <c r="CI1589" s="519">
        <v>0</v>
      </c>
      <c r="CJ1589" s="519">
        <v>0</v>
      </c>
      <c r="CK1589" s="519">
        <v>0</v>
      </c>
      <c r="CL1589" s="519">
        <v>0</v>
      </c>
      <c r="CM1589" s="519">
        <v>0</v>
      </c>
      <c r="CN1589" s="519">
        <v>0</v>
      </c>
      <c r="CO1589" s="519">
        <v>0</v>
      </c>
      <c r="CP1589" s="519">
        <v>0</v>
      </c>
      <c r="CQ1589" s="519">
        <v>0</v>
      </c>
      <c r="CR1589" s="519">
        <v>0</v>
      </c>
      <c r="CS1589" s="519">
        <v>0</v>
      </c>
      <c r="CT1589" s="519">
        <v>0</v>
      </c>
      <c r="CU1589" s="519">
        <v>0</v>
      </c>
      <c r="CV1589" s="519">
        <v>0</v>
      </c>
      <c r="CW1589" s="519">
        <v>0</v>
      </c>
      <c r="CX1589" s="519">
        <v>0</v>
      </c>
      <c r="CY1589" s="519">
        <v>0</v>
      </c>
      <c r="CZ1589" s="519">
        <v>0</v>
      </c>
      <c r="DA1589" s="519">
        <v>0</v>
      </c>
      <c r="DB1589" s="519">
        <v>0</v>
      </c>
      <c r="DC1589" s="519">
        <v>0</v>
      </c>
      <c r="DD1589" s="519">
        <v>0</v>
      </c>
      <c r="DE1589" s="519">
        <v>0</v>
      </c>
      <c r="DF1589" s="519">
        <v>0</v>
      </c>
      <c r="DG1589" s="519">
        <v>0</v>
      </c>
      <c r="DH1589" s="519">
        <v>0</v>
      </c>
      <c r="DI1589" s="519">
        <v>0</v>
      </c>
      <c r="DJ1589" s="519">
        <v>0</v>
      </c>
      <c r="DK1589" s="519">
        <v>0</v>
      </c>
      <c r="DL1589" s="519">
        <v>0</v>
      </c>
      <c r="DM1589" s="519">
        <v>0</v>
      </c>
      <c r="DN1589" s="519">
        <v>0</v>
      </c>
      <c r="DO1589" s="519">
        <v>0</v>
      </c>
      <c r="DP1589" s="519">
        <v>0</v>
      </c>
      <c r="DQ1589" s="519">
        <v>0</v>
      </c>
      <c r="DR1589" s="519">
        <v>0</v>
      </c>
      <c r="DS1589" s="519">
        <v>0</v>
      </c>
      <c r="DT1589" s="519">
        <v>0</v>
      </c>
      <c r="DU1589" s="519">
        <v>0</v>
      </c>
      <c r="DV1589" s="519">
        <v>0</v>
      </c>
      <c r="DW1589" s="519">
        <v>0</v>
      </c>
      <c r="DX1589" s="519">
        <v>0</v>
      </c>
    </row>
    <row r="1590" spans="2:128" hidden="1">
      <c r="B1590" s="519" t="s">
        <v>1061</v>
      </c>
      <c r="C1590" s="519"/>
      <c r="D1590" s="519"/>
      <c r="E1590" s="519"/>
      <c r="F1590" s="519">
        <v>1</v>
      </c>
      <c r="G1590" s="519"/>
      <c r="H1590" s="519">
        <v>24</v>
      </c>
      <c r="I1590" s="519">
        <v>8</v>
      </c>
      <c r="J1590" s="519" t="str">
        <f t="shared" si="72"/>
        <v>SDN15012408</v>
      </c>
      <c r="K1590" s="519">
        <v>512</v>
      </c>
      <c r="N1590" s="519" t="s">
        <v>1062</v>
      </c>
      <c r="O1590" s="519" t="s">
        <v>1060</v>
      </c>
      <c r="P1590" s="519">
        <v>29</v>
      </c>
      <c r="Q1590" s="183" t="str">
        <f t="shared" si="71"/>
        <v>SDN200229</v>
      </c>
      <c r="R1590" s="519">
        <v>10000</v>
      </c>
      <c r="S1590" s="519">
        <v>10000</v>
      </c>
      <c r="T1590" s="519">
        <v>10000</v>
      </c>
      <c r="U1590" s="519">
        <v>10000</v>
      </c>
      <c r="V1590" s="519">
        <v>10000</v>
      </c>
      <c r="W1590" s="519">
        <v>10000</v>
      </c>
      <c r="X1590" s="519">
        <v>10000</v>
      </c>
      <c r="Y1590" s="519">
        <v>10000</v>
      </c>
      <c r="Z1590" s="519">
        <v>10000</v>
      </c>
      <c r="AA1590" s="519">
        <v>10000</v>
      </c>
      <c r="AB1590" s="519">
        <v>10000</v>
      </c>
      <c r="AC1590" s="519">
        <v>10000</v>
      </c>
      <c r="AD1590" s="519">
        <v>10000</v>
      </c>
      <c r="AE1590" s="519">
        <v>10000</v>
      </c>
      <c r="AF1590" s="519">
        <v>10000</v>
      </c>
      <c r="AG1590" s="519">
        <v>10000</v>
      </c>
      <c r="AH1590" s="519">
        <v>10000</v>
      </c>
      <c r="AI1590" s="519">
        <v>10000</v>
      </c>
      <c r="AJ1590" s="519">
        <v>10000</v>
      </c>
      <c r="AK1590" s="519">
        <v>10000</v>
      </c>
      <c r="AL1590" s="519">
        <v>10000</v>
      </c>
      <c r="AM1590" s="519">
        <v>10000</v>
      </c>
      <c r="AN1590" s="519">
        <v>10000</v>
      </c>
      <c r="AO1590" s="519">
        <v>10000</v>
      </c>
      <c r="AP1590" s="519">
        <v>10000</v>
      </c>
      <c r="AQ1590" s="519">
        <v>10000</v>
      </c>
      <c r="AR1590" s="519">
        <v>10000</v>
      </c>
      <c r="AS1590" s="519">
        <v>10000</v>
      </c>
      <c r="AT1590" s="519">
        <v>10000</v>
      </c>
      <c r="AU1590" s="519">
        <v>10000</v>
      </c>
      <c r="AV1590" s="519">
        <v>10000</v>
      </c>
      <c r="AW1590" s="519">
        <v>10000</v>
      </c>
      <c r="AX1590" s="519">
        <v>10000</v>
      </c>
      <c r="AY1590" s="519">
        <v>10000</v>
      </c>
      <c r="AZ1590" s="519">
        <v>10000</v>
      </c>
      <c r="BA1590" s="519">
        <v>0</v>
      </c>
      <c r="BB1590" s="519">
        <v>0</v>
      </c>
      <c r="BC1590" s="519">
        <v>0</v>
      </c>
      <c r="BD1590" s="519">
        <v>0</v>
      </c>
      <c r="BE1590" s="519">
        <v>0</v>
      </c>
      <c r="BF1590" s="519">
        <v>0</v>
      </c>
      <c r="BG1590" s="519">
        <v>0</v>
      </c>
      <c r="BH1590" s="519">
        <v>0</v>
      </c>
      <c r="BI1590" s="519">
        <v>0</v>
      </c>
      <c r="BJ1590" s="519">
        <v>0</v>
      </c>
      <c r="BK1590" s="519">
        <v>0</v>
      </c>
      <c r="BL1590" s="519">
        <v>0</v>
      </c>
      <c r="BM1590" s="519">
        <v>0</v>
      </c>
      <c r="BN1590" s="519">
        <v>0</v>
      </c>
      <c r="BO1590" s="519">
        <v>0</v>
      </c>
      <c r="BP1590" s="519">
        <v>0</v>
      </c>
      <c r="BQ1590" s="519">
        <v>0</v>
      </c>
      <c r="BR1590" s="519">
        <v>0</v>
      </c>
      <c r="BS1590" s="519">
        <v>0</v>
      </c>
      <c r="BT1590" s="519">
        <v>0</v>
      </c>
      <c r="BU1590" s="519">
        <v>0</v>
      </c>
      <c r="BV1590" s="519">
        <v>0</v>
      </c>
      <c r="BW1590" s="519">
        <v>0</v>
      </c>
      <c r="BX1590" s="519">
        <v>0</v>
      </c>
      <c r="BY1590" s="519">
        <v>0</v>
      </c>
      <c r="BZ1590" s="519">
        <v>0</v>
      </c>
      <c r="CA1590" s="519">
        <v>0</v>
      </c>
      <c r="CB1590" s="519">
        <v>0</v>
      </c>
      <c r="CC1590" s="519">
        <v>0</v>
      </c>
      <c r="CD1590" s="519">
        <v>0</v>
      </c>
      <c r="CE1590" s="519">
        <v>0</v>
      </c>
      <c r="CF1590" s="519">
        <v>0</v>
      </c>
      <c r="CG1590" s="519">
        <v>0</v>
      </c>
      <c r="CH1590" s="519">
        <v>0</v>
      </c>
      <c r="CI1590" s="519">
        <v>0</v>
      </c>
      <c r="CJ1590" s="519">
        <v>0</v>
      </c>
      <c r="CK1590" s="519">
        <v>0</v>
      </c>
      <c r="CL1590" s="519">
        <v>0</v>
      </c>
      <c r="CM1590" s="519">
        <v>0</v>
      </c>
      <c r="CN1590" s="519">
        <v>0</v>
      </c>
      <c r="CO1590" s="519">
        <v>0</v>
      </c>
      <c r="CP1590" s="519">
        <v>0</v>
      </c>
      <c r="CQ1590" s="519">
        <v>0</v>
      </c>
      <c r="CR1590" s="519">
        <v>0</v>
      </c>
      <c r="CS1590" s="519">
        <v>0</v>
      </c>
      <c r="CT1590" s="519">
        <v>0</v>
      </c>
      <c r="CU1590" s="519">
        <v>0</v>
      </c>
      <c r="CV1590" s="519">
        <v>0</v>
      </c>
      <c r="CW1590" s="519">
        <v>0</v>
      </c>
      <c r="CX1590" s="519">
        <v>0</v>
      </c>
      <c r="CY1590" s="519">
        <v>0</v>
      </c>
      <c r="CZ1590" s="519">
        <v>0</v>
      </c>
      <c r="DA1590" s="519">
        <v>0</v>
      </c>
      <c r="DB1590" s="519">
        <v>0</v>
      </c>
      <c r="DC1590" s="519">
        <v>0</v>
      </c>
      <c r="DD1590" s="519">
        <v>0</v>
      </c>
      <c r="DE1590" s="519">
        <v>0</v>
      </c>
      <c r="DF1590" s="519">
        <v>0</v>
      </c>
      <c r="DG1590" s="519">
        <v>0</v>
      </c>
      <c r="DH1590" s="519">
        <v>0</v>
      </c>
      <c r="DI1590" s="519">
        <v>0</v>
      </c>
      <c r="DJ1590" s="519">
        <v>0</v>
      </c>
      <c r="DK1590" s="519">
        <v>0</v>
      </c>
      <c r="DL1590" s="519">
        <v>0</v>
      </c>
      <c r="DM1590" s="519">
        <v>0</v>
      </c>
      <c r="DN1590" s="519">
        <v>0</v>
      </c>
      <c r="DO1590" s="519">
        <v>0</v>
      </c>
      <c r="DP1590" s="519">
        <v>0</v>
      </c>
      <c r="DQ1590" s="519">
        <v>0</v>
      </c>
      <c r="DR1590" s="519">
        <v>0</v>
      </c>
      <c r="DS1590" s="519">
        <v>0</v>
      </c>
      <c r="DT1590" s="519">
        <v>0</v>
      </c>
      <c r="DU1590" s="519">
        <v>0</v>
      </c>
      <c r="DV1590" s="519">
        <v>0</v>
      </c>
      <c r="DW1590" s="519">
        <v>0</v>
      </c>
      <c r="DX1590" s="519">
        <v>0</v>
      </c>
    </row>
    <row r="1591" spans="2:128" hidden="1">
      <c r="B1591" s="519" t="s">
        <v>1061</v>
      </c>
      <c r="C1591" s="519"/>
      <c r="D1591" s="519"/>
      <c r="E1591" s="519"/>
      <c r="F1591" s="519">
        <v>1</v>
      </c>
      <c r="G1591" s="519"/>
      <c r="H1591" s="519">
        <v>24</v>
      </c>
      <c r="I1591" s="519">
        <v>9</v>
      </c>
      <c r="J1591" s="519" t="str">
        <f t="shared" si="72"/>
        <v>SDN15012409</v>
      </c>
      <c r="K1591" s="519">
        <v>512</v>
      </c>
      <c r="N1591" s="519" t="s">
        <v>1062</v>
      </c>
      <c r="O1591" s="519" t="s">
        <v>1060</v>
      </c>
      <c r="P1591" s="519">
        <v>30</v>
      </c>
      <c r="Q1591" s="183" t="str">
        <f t="shared" si="71"/>
        <v>SDN200230</v>
      </c>
      <c r="R1591" s="519">
        <v>10000</v>
      </c>
      <c r="S1591" s="519">
        <v>10000</v>
      </c>
      <c r="T1591" s="519">
        <v>10000</v>
      </c>
      <c r="U1591" s="519">
        <v>10000</v>
      </c>
      <c r="V1591" s="519">
        <v>10000</v>
      </c>
      <c r="W1591" s="519">
        <v>10000</v>
      </c>
      <c r="X1591" s="519">
        <v>10000</v>
      </c>
      <c r="Y1591" s="519">
        <v>10000</v>
      </c>
      <c r="Z1591" s="519">
        <v>10000</v>
      </c>
      <c r="AA1591" s="519">
        <v>10000</v>
      </c>
      <c r="AB1591" s="519">
        <v>10000</v>
      </c>
      <c r="AC1591" s="519">
        <v>10000</v>
      </c>
      <c r="AD1591" s="519">
        <v>10000</v>
      </c>
      <c r="AE1591" s="519">
        <v>10000</v>
      </c>
      <c r="AF1591" s="519">
        <v>10000</v>
      </c>
      <c r="AG1591" s="519">
        <v>10000</v>
      </c>
      <c r="AH1591" s="519">
        <v>10000</v>
      </c>
      <c r="AI1591" s="519">
        <v>10000</v>
      </c>
      <c r="AJ1591" s="519">
        <v>10000</v>
      </c>
      <c r="AK1591" s="519">
        <v>10000</v>
      </c>
      <c r="AL1591" s="519">
        <v>10000</v>
      </c>
      <c r="AM1591" s="519">
        <v>10000</v>
      </c>
      <c r="AN1591" s="519">
        <v>10000</v>
      </c>
      <c r="AO1591" s="519">
        <v>10000</v>
      </c>
      <c r="AP1591" s="519">
        <v>10000</v>
      </c>
      <c r="AQ1591" s="519">
        <v>10000</v>
      </c>
      <c r="AR1591" s="519">
        <v>10000</v>
      </c>
      <c r="AS1591" s="519">
        <v>10000</v>
      </c>
      <c r="AT1591" s="519">
        <v>10000</v>
      </c>
      <c r="AU1591" s="519">
        <v>10000</v>
      </c>
      <c r="AV1591" s="519">
        <v>10000</v>
      </c>
      <c r="AW1591" s="519">
        <v>10000</v>
      </c>
      <c r="AX1591" s="519">
        <v>10000</v>
      </c>
      <c r="AY1591" s="519">
        <v>10000</v>
      </c>
      <c r="AZ1591" s="519">
        <v>10000</v>
      </c>
      <c r="BA1591" s="519">
        <v>0</v>
      </c>
      <c r="BB1591" s="519">
        <v>0</v>
      </c>
      <c r="BC1591" s="519">
        <v>0</v>
      </c>
      <c r="BD1591" s="519">
        <v>0</v>
      </c>
      <c r="BE1591" s="519">
        <v>0</v>
      </c>
      <c r="BF1591" s="519">
        <v>0</v>
      </c>
      <c r="BG1591" s="519">
        <v>0</v>
      </c>
      <c r="BH1591" s="519">
        <v>0</v>
      </c>
      <c r="BI1591" s="519">
        <v>0</v>
      </c>
      <c r="BJ1591" s="519">
        <v>0</v>
      </c>
      <c r="BK1591" s="519">
        <v>0</v>
      </c>
      <c r="BL1591" s="519">
        <v>0</v>
      </c>
      <c r="BM1591" s="519">
        <v>0</v>
      </c>
      <c r="BN1591" s="519">
        <v>0</v>
      </c>
      <c r="BO1591" s="519">
        <v>0</v>
      </c>
      <c r="BP1591" s="519">
        <v>0</v>
      </c>
      <c r="BQ1591" s="519">
        <v>0</v>
      </c>
      <c r="BR1591" s="519">
        <v>0</v>
      </c>
      <c r="BS1591" s="519">
        <v>0</v>
      </c>
      <c r="BT1591" s="519">
        <v>0</v>
      </c>
      <c r="BU1591" s="519">
        <v>0</v>
      </c>
      <c r="BV1591" s="519">
        <v>0</v>
      </c>
      <c r="BW1591" s="519">
        <v>0</v>
      </c>
      <c r="BX1591" s="519">
        <v>0</v>
      </c>
      <c r="BY1591" s="519">
        <v>0</v>
      </c>
      <c r="BZ1591" s="519">
        <v>0</v>
      </c>
      <c r="CA1591" s="519">
        <v>0</v>
      </c>
      <c r="CB1591" s="519">
        <v>0</v>
      </c>
      <c r="CC1591" s="519">
        <v>0</v>
      </c>
      <c r="CD1591" s="519">
        <v>0</v>
      </c>
      <c r="CE1591" s="519">
        <v>0</v>
      </c>
      <c r="CF1591" s="519">
        <v>0</v>
      </c>
      <c r="CG1591" s="519">
        <v>0</v>
      </c>
      <c r="CH1591" s="519">
        <v>0</v>
      </c>
      <c r="CI1591" s="519">
        <v>0</v>
      </c>
      <c r="CJ1591" s="519">
        <v>0</v>
      </c>
      <c r="CK1591" s="519">
        <v>0</v>
      </c>
      <c r="CL1591" s="519">
        <v>0</v>
      </c>
      <c r="CM1591" s="519">
        <v>0</v>
      </c>
      <c r="CN1591" s="519">
        <v>0</v>
      </c>
      <c r="CO1591" s="519">
        <v>0</v>
      </c>
      <c r="CP1591" s="519">
        <v>0</v>
      </c>
      <c r="CQ1591" s="519">
        <v>0</v>
      </c>
      <c r="CR1591" s="519">
        <v>0</v>
      </c>
      <c r="CS1591" s="519">
        <v>0</v>
      </c>
      <c r="CT1591" s="519">
        <v>0</v>
      </c>
      <c r="CU1591" s="519">
        <v>0</v>
      </c>
      <c r="CV1591" s="519">
        <v>0</v>
      </c>
      <c r="CW1591" s="519">
        <v>0</v>
      </c>
      <c r="CX1591" s="519">
        <v>0</v>
      </c>
      <c r="CY1591" s="519">
        <v>0</v>
      </c>
      <c r="CZ1591" s="519">
        <v>0</v>
      </c>
      <c r="DA1591" s="519">
        <v>0</v>
      </c>
      <c r="DB1591" s="519">
        <v>0</v>
      </c>
      <c r="DC1591" s="519">
        <v>0</v>
      </c>
      <c r="DD1591" s="519">
        <v>0</v>
      </c>
      <c r="DE1591" s="519">
        <v>0</v>
      </c>
      <c r="DF1591" s="519">
        <v>0</v>
      </c>
      <c r="DG1591" s="519">
        <v>0</v>
      </c>
      <c r="DH1591" s="519">
        <v>0</v>
      </c>
      <c r="DI1591" s="519">
        <v>0</v>
      </c>
      <c r="DJ1591" s="519">
        <v>0</v>
      </c>
      <c r="DK1591" s="519">
        <v>0</v>
      </c>
      <c r="DL1591" s="519">
        <v>0</v>
      </c>
      <c r="DM1591" s="519">
        <v>0</v>
      </c>
      <c r="DN1591" s="519">
        <v>0</v>
      </c>
      <c r="DO1591" s="519">
        <v>0</v>
      </c>
      <c r="DP1591" s="519">
        <v>0</v>
      </c>
      <c r="DQ1591" s="519">
        <v>0</v>
      </c>
      <c r="DR1591" s="519">
        <v>0</v>
      </c>
      <c r="DS1591" s="519">
        <v>0</v>
      </c>
      <c r="DT1591" s="519">
        <v>0</v>
      </c>
      <c r="DU1591" s="519">
        <v>0</v>
      </c>
      <c r="DV1591" s="519">
        <v>0</v>
      </c>
      <c r="DW1591" s="519">
        <v>0</v>
      </c>
      <c r="DX1591" s="519">
        <v>0</v>
      </c>
    </row>
    <row r="1592" spans="2:128" hidden="1">
      <c r="B1592" s="519" t="s">
        <v>1061</v>
      </c>
      <c r="C1592" s="519"/>
      <c r="D1592" s="519"/>
      <c r="E1592" s="519"/>
      <c r="F1592" s="519">
        <v>1</v>
      </c>
      <c r="G1592" s="519"/>
      <c r="H1592" s="519">
        <v>24</v>
      </c>
      <c r="I1592" s="519">
        <v>10</v>
      </c>
      <c r="J1592" s="519" t="str">
        <f t="shared" si="72"/>
        <v>SDN15012410</v>
      </c>
      <c r="K1592" s="519">
        <v>512</v>
      </c>
      <c r="N1592" s="519" t="s">
        <v>1062</v>
      </c>
      <c r="O1592" s="519" t="s">
        <v>1060</v>
      </c>
      <c r="P1592" s="519">
        <v>31</v>
      </c>
      <c r="Q1592" s="183" t="str">
        <f t="shared" si="71"/>
        <v>SDN200231</v>
      </c>
      <c r="R1592" s="519">
        <v>10000</v>
      </c>
      <c r="S1592" s="519">
        <v>10000</v>
      </c>
      <c r="T1592" s="519">
        <v>10000</v>
      </c>
      <c r="U1592" s="519">
        <v>10000</v>
      </c>
      <c r="V1592" s="519">
        <v>10000</v>
      </c>
      <c r="W1592" s="519">
        <v>10000</v>
      </c>
      <c r="X1592" s="519">
        <v>10000</v>
      </c>
      <c r="Y1592" s="519">
        <v>10000</v>
      </c>
      <c r="Z1592" s="519">
        <v>10000</v>
      </c>
      <c r="AA1592" s="519">
        <v>10000</v>
      </c>
      <c r="AB1592" s="519">
        <v>10000</v>
      </c>
      <c r="AC1592" s="519">
        <v>10000</v>
      </c>
      <c r="AD1592" s="519">
        <v>10000</v>
      </c>
      <c r="AE1592" s="519">
        <v>10000</v>
      </c>
      <c r="AF1592" s="519">
        <v>10000</v>
      </c>
      <c r="AG1592" s="519">
        <v>10000</v>
      </c>
      <c r="AH1592" s="519">
        <v>10000</v>
      </c>
      <c r="AI1592" s="519">
        <v>10000</v>
      </c>
      <c r="AJ1592" s="519">
        <v>10000</v>
      </c>
      <c r="AK1592" s="519">
        <v>10000</v>
      </c>
      <c r="AL1592" s="519">
        <v>10000</v>
      </c>
      <c r="AM1592" s="519">
        <v>10000</v>
      </c>
      <c r="AN1592" s="519">
        <v>10000</v>
      </c>
      <c r="AO1592" s="519">
        <v>10000</v>
      </c>
      <c r="AP1592" s="519">
        <v>10000</v>
      </c>
      <c r="AQ1592" s="519">
        <v>10000</v>
      </c>
      <c r="AR1592" s="519">
        <v>10000</v>
      </c>
      <c r="AS1592" s="519">
        <v>10000</v>
      </c>
      <c r="AT1592" s="519">
        <v>10000</v>
      </c>
      <c r="AU1592" s="519">
        <v>10000</v>
      </c>
      <c r="AV1592" s="519">
        <v>10000</v>
      </c>
      <c r="AW1592" s="519">
        <v>10000</v>
      </c>
      <c r="AX1592" s="519">
        <v>10000</v>
      </c>
      <c r="AY1592" s="519">
        <v>10000</v>
      </c>
      <c r="AZ1592" s="519">
        <v>10000</v>
      </c>
      <c r="BA1592" s="519">
        <v>0</v>
      </c>
      <c r="BB1592" s="519">
        <v>0</v>
      </c>
      <c r="BC1592" s="519">
        <v>0</v>
      </c>
      <c r="BD1592" s="519">
        <v>0</v>
      </c>
      <c r="BE1592" s="519">
        <v>0</v>
      </c>
      <c r="BF1592" s="519">
        <v>0</v>
      </c>
      <c r="BG1592" s="519">
        <v>0</v>
      </c>
      <c r="BH1592" s="519">
        <v>0</v>
      </c>
      <c r="BI1592" s="519">
        <v>0</v>
      </c>
      <c r="BJ1592" s="519">
        <v>0</v>
      </c>
      <c r="BK1592" s="519">
        <v>0</v>
      </c>
      <c r="BL1592" s="519">
        <v>0</v>
      </c>
      <c r="BM1592" s="519">
        <v>0</v>
      </c>
      <c r="BN1592" s="519">
        <v>0</v>
      </c>
      <c r="BO1592" s="519">
        <v>0</v>
      </c>
      <c r="BP1592" s="519">
        <v>0</v>
      </c>
      <c r="BQ1592" s="519">
        <v>0</v>
      </c>
      <c r="BR1592" s="519">
        <v>0</v>
      </c>
      <c r="BS1592" s="519">
        <v>0</v>
      </c>
      <c r="BT1592" s="519">
        <v>0</v>
      </c>
      <c r="BU1592" s="519">
        <v>0</v>
      </c>
      <c r="BV1592" s="519">
        <v>0</v>
      </c>
      <c r="BW1592" s="519">
        <v>0</v>
      </c>
      <c r="BX1592" s="519">
        <v>0</v>
      </c>
      <c r="BY1592" s="519">
        <v>0</v>
      </c>
      <c r="BZ1592" s="519">
        <v>0</v>
      </c>
      <c r="CA1592" s="519">
        <v>0</v>
      </c>
      <c r="CB1592" s="519">
        <v>0</v>
      </c>
      <c r="CC1592" s="519">
        <v>0</v>
      </c>
      <c r="CD1592" s="519">
        <v>0</v>
      </c>
      <c r="CE1592" s="519">
        <v>0</v>
      </c>
      <c r="CF1592" s="519">
        <v>0</v>
      </c>
      <c r="CG1592" s="519">
        <v>0</v>
      </c>
      <c r="CH1592" s="519">
        <v>0</v>
      </c>
      <c r="CI1592" s="519">
        <v>0</v>
      </c>
      <c r="CJ1592" s="519">
        <v>0</v>
      </c>
      <c r="CK1592" s="519">
        <v>0</v>
      </c>
      <c r="CL1592" s="519">
        <v>0</v>
      </c>
      <c r="CM1592" s="519">
        <v>0</v>
      </c>
      <c r="CN1592" s="519">
        <v>0</v>
      </c>
      <c r="CO1592" s="519">
        <v>0</v>
      </c>
      <c r="CP1592" s="519">
        <v>0</v>
      </c>
      <c r="CQ1592" s="519">
        <v>0</v>
      </c>
      <c r="CR1592" s="519">
        <v>0</v>
      </c>
      <c r="CS1592" s="519">
        <v>0</v>
      </c>
      <c r="CT1592" s="519">
        <v>0</v>
      </c>
      <c r="CU1592" s="519">
        <v>0</v>
      </c>
      <c r="CV1592" s="519">
        <v>0</v>
      </c>
      <c r="CW1592" s="519">
        <v>0</v>
      </c>
      <c r="CX1592" s="519">
        <v>0</v>
      </c>
      <c r="CY1592" s="519">
        <v>0</v>
      </c>
      <c r="CZ1592" s="519">
        <v>0</v>
      </c>
      <c r="DA1592" s="519">
        <v>0</v>
      </c>
      <c r="DB1592" s="519">
        <v>0</v>
      </c>
      <c r="DC1592" s="519">
        <v>0</v>
      </c>
      <c r="DD1592" s="519">
        <v>0</v>
      </c>
      <c r="DE1592" s="519">
        <v>0</v>
      </c>
      <c r="DF1592" s="519">
        <v>0</v>
      </c>
      <c r="DG1592" s="519">
        <v>0</v>
      </c>
      <c r="DH1592" s="519">
        <v>0</v>
      </c>
      <c r="DI1592" s="519">
        <v>0</v>
      </c>
      <c r="DJ1592" s="519">
        <v>0</v>
      </c>
      <c r="DK1592" s="519">
        <v>0</v>
      </c>
      <c r="DL1592" s="519">
        <v>0</v>
      </c>
      <c r="DM1592" s="519">
        <v>0</v>
      </c>
      <c r="DN1592" s="519">
        <v>0</v>
      </c>
      <c r="DO1592" s="519">
        <v>0</v>
      </c>
      <c r="DP1592" s="519">
        <v>0</v>
      </c>
      <c r="DQ1592" s="519">
        <v>0</v>
      </c>
      <c r="DR1592" s="519">
        <v>0</v>
      </c>
      <c r="DS1592" s="519">
        <v>0</v>
      </c>
      <c r="DT1592" s="519">
        <v>0</v>
      </c>
      <c r="DU1592" s="519">
        <v>0</v>
      </c>
      <c r="DV1592" s="519">
        <v>0</v>
      </c>
      <c r="DW1592" s="519">
        <v>0</v>
      </c>
      <c r="DX1592" s="519">
        <v>0</v>
      </c>
    </row>
    <row r="1593" spans="2:128" hidden="1">
      <c r="B1593" s="519" t="s">
        <v>1061</v>
      </c>
      <c r="C1593" s="519"/>
      <c r="D1593" s="519"/>
      <c r="E1593" s="519"/>
      <c r="F1593" s="519">
        <v>1</v>
      </c>
      <c r="G1593" s="519"/>
      <c r="H1593" s="519">
        <v>24</v>
      </c>
      <c r="I1593" s="519">
        <v>11</v>
      </c>
      <c r="J1593" s="519" t="str">
        <f t="shared" si="72"/>
        <v>SDN15012411</v>
      </c>
      <c r="K1593" s="519">
        <v>512</v>
      </c>
      <c r="N1593" s="519" t="s">
        <v>1062</v>
      </c>
      <c r="O1593" s="519" t="s">
        <v>1060</v>
      </c>
      <c r="P1593" s="519">
        <v>32</v>
      </c>
      <c r="Q1593" s="183" t="str">
        <f t="shared" si="71"/>
        <v>SDN200232</v>
      </c>
      <c r="R1593" s="519">
        <v>10000</v>
      </c>
      <c r="S1593" s="519">
        <v>10000</v>
      </c>
      <c r="T1593" s="519">
        <v>10000</v>
      </c>
      <c r="U1593" s="519">
        <v>10000</v>
      </c>
      <c r="V1593" s="519">
        <v>10000</v>
      </c>
      <c r="W1593" s="519">
        <v>10000</v>
      </c>
      <c r="X1593" s="519">
        <v>10000</v>
      </c>
      <c r="Y1593" s="519">
        <v>10000</v>
      </c>
      <c r="Z1593" s="519">
        <v>10000</v>
      </c>
      <c r="AA1593" s="519">
        <v>10000</v>
      </c>
      <c r="AB1593" s="519">
        <v>10000</v>
      </c>
      <c r="AC1593" s="519">
        <v>10000</v>
      </c>
      <c r="AD1593" s="519">
        <v>10000</v>
      </c>
      <c r="AE1593" s="519">
        <v>10000</v>
      </c>
      <c r="AF1593" s="519">
        <v>10000</v>
      </c>
      <c r="AG1593" s="519">
        <v>10000</v>
      </c>
      <c r="AH1593" s="519">
        <v>10000</v>
      </c>
      <c r="AI1593" s="519">
        <v>10000</v>
      </c>
      <c r="AJ1593" s="519">
        <v>10000</v>
      </c>
      <c r="AK1593" s="519">
        <v>10000</v>
      </c>
      <c r="AL1593" s="519">
        <v>10000</v>
      </c>
      <c r="AM1593" s="519">
        <v>10000</v>
      </c>
      <c r="AN1593" s="519">
        <v>10000</v>
      </c>
      <c r="AO1593" s="519">
        <v>10000</v>
      </c>
      <c r="AP1593" s="519">
        <v>10000</v>
      </c>
      <c r="AQ1593" s="519">
        <v>10000</v>
      </c>
      <c r="AR1593" s="519">
        <v>10000</v>
      </c>
      <c r="AS1593" s="519">
        <v>10000</v>
      </c>
      <c r="AT1593" s="519">
        <v>10000</v>
      </c>
      <c r="AU1593" s="519">
        <v>10000</v>
      </c>
      <c r="AV1593" s="519">
        <v>10000</v>
      </c>
      <c r="AW1593" s="519">
        <v>10000</v>
      </c>
      <c r="AX1593" s="519">
        <v>10000</v>
      </c>
      <c r="AY1593" s="519">
        <v>10000</v>
      </c>
      <c r="AZ1593" s="519">
        <v>10000</v>
      </c>
      <c r="BA1593" s="519">
        <v>0</v>
      </c>
      <c r="BB1593" s="519">
        <v>0</v>
      </c>
      <c r="BC1593" s="519">
        <v>0</v>
      </c>
      <c r="BD1593" s="519">
        <v>0</v>
      </c>
      <c r="BE1593" s="519">
        <v>0</v>
      </c>
      <c r="BF1593" s="519">
        <v>0</v>
      </c>
      <c r="BG1593" s="519">
        <v>0</v>
      </c>
      <c r="BH1593" s="519">
        <v>0</v>
      </c>
      <c r="BI1593" s="519">
        <v>0</v>
      </c>
      <c r="BJ1593" s="519">
        <v>0</v>
      </c>
      <c r="BK1593" s="519">
        <v>0</v>
      </c>
      <c r="BL1593" s="519">
        <v>0</v>
      </c>
      <c r="BM1593" s="519">
        <v>0</v>
      </c>
      <c r="BN1593" s="519">
        <v>0</v>
      </c>
      <c r="BO1593" s="519">
        <v>0</v>
      </c>
      <c r="BP1593" s="519">
        <v>0</v>
      </c>
      <c r="BQ1593" s="519">
        <v>0</v>
      </c>
      <c r="BR1593" s="519">
        <v>0</v>
      </c>
      <c r="BS1593" s="519">
        <v>0</v>
      </c>
      <c r="BT1593" s="519">
        <v>0</v>
      </c>
      <c r="BU1593" s="519">
        <v>0</v>
      </c>
      <c r="BV1593" s="519">
        <v>0</v>
      </c>
      <c r="BW1593" s="519">
        <v>0</v>
      </c>
      <c r="BX1593" s="519">
        <v>0</v>
      </c>
      <c r="BY1593" s="519">
        <v>0</v>
      </c>
      <c r="BZ1593" s="519">
        <v>0</v>
      </c>
      <c r="CA1593" s="519">
        <v>0</v>
      </c>
      <c r="CB1593" s="519">
        <v>0</v>
      </c>
      <c r="CC1593" s="519">
        <v>0</v>
      </c>
      <c r="CD1593" s="519">
        <v>0</v>
      </c>
      <c r="CE1593" s="519">
        <v>0</v>
      </c>
      <c r="CF1593" s="519">
        <v>0</v>
      </c>
      <c r="CG1593" s="519">
        <v>0</v>
      </c>
      <c r="CH1593" s="519">
        <v>0</v>
      </c>
      <c r="CI1593" s="519">
        <v>0</v>
      </c>
      <c r="CJ1593" s="519">
        <v>0</v>
      </c>
      <c r="CK1593" s="519">
        <v>0</v>
      </c>
      <c r="CL1593" s="519">
        <v>0</v>
      </c>
      <c r="CM1593" s="519">
        <v>0</v>
      </c>
      <c r="CN1593" s="519">
        <v>0</v>
      </c>
      <c r="CO1593" s="519">
        <v>0</v>
      </c>
      <c r="CP1593" s="519">
        <v>0</v>
      </c>
      <c r="CQ1593" s="519">
        <v>0</v>
      </c>
      <c r="CR1593" s="519">
        <v>0</v>
      </c>
      <c r="CS1593" s="519">
        <v>0</v>
      </c>
      <c r="CT1593" s="519">
        <v>0</v>
      </c>
      <c r="CU1593" s="519">
        <v>0</v>
      </c>
      <c r="CV1593" s="519">
        <v>0</v>
      </c>
      <c r="CW1593" s="519">
        <v>0</v>
      </c>
      <c r="CX1593" s="519">
        <v>0</v>
      </c>
      <c r="CY1593" s="519">
        <v>0</v>
      </c>
      <c r="CZ1593" s="519">
        <v>0</v>
      </c>
      <c r="DA1593" s="519">
        <v>0</v>
      </c>
      <c r="DB1593" s="519">
        <v>0</v>
      </c>
      <c r="DC1593" s="519">
        <v>0</v>
      </c>
      <c r="DD1593" s="519">
        <v>0</v>
      </c>
      <c r="DE1593" s="519">
        <v>0</v>
      </c>
      <c r="DF1593" s="519">
        <v>0</v>
      </c>
      <c r="DG1593" s="519">
        <v>0</v>
      </c>
      <c r="DH1593" s="519">
        <v>0</v>
      </c>
      <c r="DI1593" s="519">
        <v>0</v>
      </c>
      <c r="DJ1593" s="519">
        <v>0</v>
      </c>
      <c r="DK1593" s="519">
        <v>0</v>
      </c>
      <c r="DL1593" s="519">
        <v>0</v>
      </c>
      <c r="DM1593" s="519">
        <v>0</v>
      </c>
      <c r="DN1593" s="519">
        <v>0</v>
      </c>
      <c r="DO1593" s="519">
        <v>0</v>
      </c>
      <c r="DP1593" s="519">
        <v>0</v>
      </c>
      <c r="DQ1593" s="519">
        <v>0</v>
      </c>
      <c r="DR1593" s="519">
        <v>0</v>
      </c>
      <c r="DS1593" s="519">
        <v>0</v>
      </c>
      <c r="DT1593" s="519">
        <v>0</v>
      </c>
      <c r="DU1593" s="519">
        <v>0</v>
      </c>
      <c r="DV1593" s="519">
        <v>0</v>
      </c>
      <c r="DW1593" s="519">
        <v>0</v>
      </c>
      <c r="DX1593" s="519">
        <v>0</v>
      </c>
    </row>
    <row r="1594" spans="2:128" hidden="1">
      <c r="B1594" s="519" t="s">
        <v>1061</v>
      </c>
      <c r="C1594" s="519"/>
      <c r="D1594" s="519"/>
      <c r="E1594" s="519"/>
      <c r="F1594" s="519">
        <v>1</v>
      </c>
      <c r="G1594" s="519"/>
      <c r="H1594" s="519">
        <v>24</v>
      </c>
      <c r="I1594" s="519">
        <v>12</v>
      </c>
      <c r="J1594" s="519" t="str">
        <f t="shared" si="72"/>
        <v>SDN15012412</v>
      </c>
      <c r="K1594" s="519">
        <v>512</v>
      </c>
      <c r="N1594" s="519" t="s">
        <v>1062</v>
      </c>
      <c r="O1594" s="519" t="s">
        <v>1060</v>
      </c>
      <c r="P1594" s="519">
        <v>33</v>
      </c>
      <c r="Q1594" s="183" t="str">
        <f t="shared" ref="Q1594:Q1657" si="73">N1594&amp;TEXT(O1594,"00")&amp;TEXT(P1594,"00")</f>
        <v>SDN200233</v>
      </c>
      <c r="R1594" s="519">
        <v>10000</v>
      </c>
      <c r="S1594" s="519">
        <v>10000</v>
      </c>
      <c r="T1594" s="519">
        <v>10000</v>
      </c>
      <c r="U1594" s="519">
        <v>10000</v>
      </c>
      <c r="V1594" s="519">
        <v>10000</v>
      </c>
      <c r="W1594" s="519">
        <v>10000</v>
      </c>
      <c r="X1594" s="519">
        <v>10000</v>
      </c>
      <c r="Y1594" s="519">
        <v>10000</v>
      </c>
      <c r="Z1594" s="519">
        <v>10000</v>
      </c>
      <c r="AA1594" s="519">
        <v>10000</v>
      </c>
      <c r="AB1594" s="519">
        <v>10000</v>
      </c>
      <c r="AC1594" s="519">
        <v>10000</v>
      </c>
      <c r="AD1594" s="519">
        <v>10000</v>
      </c>
      <c r="AE1594" s="519">
        <v>10000</v>
      </c>
      <c r="AF1594" s="519">
        <v>10000</v>
      </c>
      <c r="AG1594" s="519">
        <v>10000</v>
      </c>
      <c r="AH1594" s="519">
        <v>10000</v>
      </c>
      <c r="AI1594" s="519">
        <v>10000</v>
      </c>
      <c r="AJ1594" s="519">
        <v>10000</v>
      </c>
      <c r="AK1594" s="519">
        <v>10000</v>
      </c>
      <c r="AL1594" s="519">
        <v>10000</v>
      </c>
      <c r="AM1594" s="519">
        <v>10000</v>
      </c>
      <c r="AN1594" s="519">
        <v>10000</v>
      </c>
      <c r="AO1594" s="519">
        <v>10000</v>
      </c>
      <c r="AP1594" s="519">
        <v>10000</v>
      </c>
      <c r="AQ1594" s="519">
        <v>10000</v>
      </c>
      <c r="AR1594" s="519">
        <v>10000</v>
      </c>
      <c r="AS1594" s="519">
        <v>10000</v>
      </c>
      <c r="AT1594" s="519">
        <v>10000</v>
      </c>
      <c r="AU1594" s="519">
        <v>10000</v>
      </c>
      <c r="AV1594" s="519">
        <v>10000</v>
      </c>
      <c r="AW1594" s="519">
        <v>10000</v>
      </c>
      <c r="AX1594" s="519">
        <v>10000</v>
      </c>
      <c r="AY1594" s="519">
        <v>10000</v>
      </c>
      <c r="AZ1594" s="519">
        <v>10000</v>
      </c>
      <c r="BA1594" s="519">
        <v>0</v>
      </c>
      <c r="BB1594" s="519">
        <v>0</v>
      </c>
      <c r="BC1594" s="519">
        <v>0</v>
      </c>
      <c r="BD1594" s="519">
        <v>0</v>
      </c>
      <c r="BE1594" s="519">
        <v>0</v>
      </c>
      <c r="BF1594" s="519">
        <v>0</v>
      </c>
      <c r="BG1594" s="519">
        <v>0</v>
      </c>
      <c r="BH1594" s="519">
        <v>0</v>
      </c>
      <c r="BI1594" s="519">
        <v>0</v>
      </c>
      <c r="BJ1594" s="519">
        <v>0</v>
      </c>
      <c r="BK1594" s="519">
        <v>0</v>
      </c>
      <c r="BL1594" s="519">
        <v>0</v>
      </c>
      <c r="BM1594" s="519">
        <v>0</v>
      </c>
      <c r="BN1594" s="519">
        <v>0</v>
      </c>
      <c r="BO1594" s="519">
        <v>0</v>
      </c>
      <c r="BP1594" s="519">
        <v>0</v>
      </c>
      <c r="BQ1594" s="519">
        <v>0</v>
      </c>
      <c r="BR1594" s="519">
        <v>0</v>
      </c>
      <c r="BS1594" s="519">
        <v>0</v>
      </c>
      <c r="BT1594" s="519">
        <v>0</v>
      </c>
      <c r="BU1594" s="519">
        <v>0</v>
      </c>
      <c r="BV1594" s="519">
        <v>0</v>
      </c>
      <c r="BW1594" s="519">
        <v>0</v>
      </c>
      <c r="BX1594" s="519">
        <v>0</v>
      </c>
      <c r="BY1594" s="519">
        <v>0</v>
      </c>
      <c r="BZ1594" s="519">
        <v>0</v>
      </c>
      <c r="CA1594" s="519">
        <v>0</v>
      </c>
      <c r="CB1594" s="519">
        <v>0</v>
      </c>
      <c r="CC1594" s="519">
        <v>0</v>
      </c>
      <c r="CD1594" s="519">
        <v>0</v>
      </c>
      <c r="CE1594" s="519">
        <v>0</v>
      </c>
      <c r="CF1594" s="519">
        <v>0</v>
      </c>
      <c r="CG1594" s="519">
        <v>0</v>
      </c>
      <c r="CH1594" s="519">
        <v>0</v>
      </c>
      <c r="CI1594" s="519">
        <v>0</v>
      </c>
      <c r="CJ1594" s="519">
        <v>0</v>
      </c>
      <c r="CK1594" s="519">
        <v>0</v>
      </c>
      <c r="CL1594" s="519">
        <v>0</v>
      </c>
      <c r="CM1594" s="519">
        <v>0</v>
      </c>
      <c r="CN1594" s="519">
        <v>0</v>
      </c>
      <c r="CO1594" s="519">
        <v>0</v>
      </c>
      <c r="CP1594" s="519">
        <v>0</v>
      </c>
      <c r="CQ1594" s="519">
        <v>0</v>
      </c>
      <c r="CR1594" s="519">
        <v>0</v>
      </c>
      <c r="CS1594" s="519">
        <v>0</v>
      </c>
      <c r="CT1594" s="519">
        <v>0</v>
      </c>
      <c r="CU1594" s="519">
        <v>0</v>
      </c>
      <c r="CV1594" s="519">
        <v>0</v>
      </c>
      <c r="CW1594" s="519">
        <v>0</v>
      </c>
      <c r="CX1594" s="519">
        <v>0</v>
      </c>
      <c r="CY1594" s="519">
        <v>0</v>
      </c>
      <c r="CZ1594" s="519">
        <v>0</v>
      </c>
      <c r="DA1594" s="519">
        <v>0</v>
      </c>
      <c r="DB1594" s="519">
        <v>0</v>
      </c>
      <c r="DC1594" s="519">
        <v>0</v>
      </c>
      <c r="DD1594" s="519">
        <v>0</v>
      </c>
      <c r="DE1594" s="519">
        <v>0</v>
      </c>
      <c r="DF1594" s="519">
        <v>0</v>
      </c>
      <c r="DG1594" s="519">
        <v>0</v>
      </c>
      <c r="DH1594" s="519">
        <v>0</v>
      </c>
      <c r="DI1594" s="519">
        <v>0</v>
      </c>
      <c r="DJ1594" s="519">
        <v>0</v>
      </c>
      <c r="DK1594" s="519">
        <v>0</v>
      </c>
      <c r="DL1594" s="519">
        <v>0</v>
      </c>
      <c r="DM1594" s="519">
        <v>0</v>
      </c>
      <c r="DN1594" s="519">
        <v>0</v>
      </c>
      <c r="DO1594" s="519">
        <v>0</v>
      </c>
      <c r="DP1594" s="519">
        <v>0</v>
      </c>
      <c r="DQ1594" s="519">
        <v>0</v>
      </c>
      <c r="DR1594" s="519">
        <v>0</v>
      </c>
      <c r="DS1594" s="519">
        <v>0</v>
      </c>
      <c r="DT1594" s="519">
        <v>0</v>
      </c>
      <c r="DU1594" s="519">
        <v>0</v>
      </c>
      <c r="DV1594" s="519">
        <v>0</v>
      </c>
      <c r="DW1594" s="519">
        <v>0</v>
      </c>
      <c r="DX1594" s="519">
        <v>0</v>
      </c>
    </row>
    <row r="1595" spans="2:128" hidden="1">
      <c r="B1595" s="519" t="s">
        <v>1061</v>
      </c>
      <c r="C1595" s="519"/>
      <c r="D1595" s="519"/>
      <c r="E1595" s="519"/>
      <c r="F1595" s="519">
        <v>1</v>
      </c>
      <c r="G1595" s="519"/>
      <c r="H1595" s="519">
        <v>24</v>
      </c>
      <c r="I1595" s="519">
        <v>13</v>
      </c>
      <c r="J1595" s="519" t="str">
        <f t="shared" si="72"/>
        <v>SDN15012413</v>
      </c>
      <c r="K1595" s="519">
        <v>512</v>
      </c>
      <c r="N1595" s="519" t="s">
        <v>1062</v>
      </c>
      <c r="O1595" s="519" t="s">
        <v>1060</v>
      </c>
      <c r="P1595" s="519">
        <v>34</v>
      </c>
      <c r="Q1595" s="183" t="str">
        <f t="shared" si="73"/>
        <v>SDN200234</v>
      </c>
      <c r="R1595" s="519">
        <v>10000</v>
      </c>
      <c r="S1595" s="519">
        <v>10000</v>
      </c>
      <c r="T1595" s="519">
        <v>10000</v>
      </c>
      <c r="U1595" s="519">
        <v>10000</v>
      </c>
      <c r="V1595" s="519">
        <v>10000</v>
      </c>
      <c r="W1595" s="519">
        <v>10000</v>
      </c>
      <c r="X1595" s="519">
        <v>10000</v>
      </c>
      <c r="Y1595" s="519">
        <v>10000</v>
      </c>
      <c r="Z1595" s="519">
        <v>10000</v>
      </c>
      <c r="AA1595" s="519">
        <v>10000</v>
      </c>
      <c r="AB1595" s="519">
        <v>10000</v>
      </c>
      <c r="AC1595" s="519">
        <v>10000</v>
      </c>
      <c r="AD1595" s="519">
        <v>10000</v>
      </c>
      <c r="AE1595" s="519">
        <v>10000</v>
      </c>
      <c r="AF1595" s="519">
        <v>10000</v>
      </c>
      <c r="AG1595" s="519">
        <v>10000</v>
      </c>
      <c r="AH1595" s="519">
        <v>10000</v>
      </c>
      <c r="AI1595" s="519">
        <v>10000</v>
      </c>
      <c r="AJ1595" s="519">
        <v>10000</v>
      </c>
      <c r="AK1595" s="519">
        <v>10000</v>
      </c>
      <c r="AL1595" s="519">
        <v>10000</v>
      </c>
      <c r="AM1595" s="519">
        <v>10000</v>
      </c>
      <c r="AN1595" s="519">
        <v>10000</v>
      </c>
      <c r="AO1595" s="519">
        <v>10000</v>
      </c>
      <c r="AP1595" s="519">
        <v>10000</v>
      </c>
      <c r="AQ1595" s="519">
        <v>10000</v>
      </c>
      <c r="AR1595" s="519">
        <v>10000</v>
      </c>
      <c r="AS1595" s="519">
        <v>10000</v>
      </c>
      <c r="AT1595" s="519">
        <v>10000</v>
      </c>
      <c r="AU1595" s="519">
        <v>10000</v>
      </c>
      <c r="AV1595" s="519">
        <v>10000</v>
      </c>
      <c r="AW1595" s="519">
        <v>10000</v>
      </c>
      <c r="AX1595" s="519">
        <v>10000</v>
      </c>
      <c r="AY1595" s="519">
        <v>10000</v>
      </c>
      <c r="AZ1595" s="519">
        <v>10000</v>
      </c>
      <c r="BA1595" s="519">
        <v>0</v>
      </c>
      <c r="BB1595" s="519">
        <v>0</v>
      </c>
      <c r="BC1595" s="519">
        <v>0</v>
      </c>
      <c r="BD1595" s="519">
        <v>0</v>
      </c>
      <c r="BE1595" s="519">
        <v>0</v>
      </c>
      <c r="BF1595" s="519">
        <v>0</v>
      </c>
      <c r="BG1595" s="519">
        <v>0</v>
      </c>
      <c r="BH1595" s="519">
        <v>0</v>
      </c>
      <c r="BI1595" s="519">
        <v>0</v>
      </c>
      <c r="BJ1595" s="519">
        <v>0</v>
      </c>
      <c r="BK1595" s="519">
        <v>0</v>
      </c>
      <c r="BL1595" s="519">
        <v>0</v>
      </c>
      <c r="BM1595" s="519">
        <v>0</v>
      </c>
      <c r="BN1595" s="519">
        <v>0</v>
      </c>
      <c r="BO1595" s="519">
        <v>0</v>
      </c>
      <c r="BP1595" s="519">
        <v>0</v>
      </c>
      <c r="BQ1595" s="519">
        <v>0</v>
      </c>
      <c r="BR1595" s="519">
        <v>0</v>
      </c>
      <c r="BS1595" s="519">
        <v>0</v>
      </c>
      <c r="BT1595" s="519">
        <v>0</v>
      </c>
      <c r="BU1595" s="519">
        <v>0</v>
      </c>
      <c r="BV1595" s="519">
        <v>0</v>
      </c>
      <c r="BW1595" s="519">
        <v>0</v>
      </c>
      <c r="BX1595" s="519">
        <v>0</v>
      </c>
      <c r="BY1595" s="519">
        <v>0</v>
      </c>
      <c r="BZ1595" s="519">
        <v>0</v>
      </c>
      <c r="CA1595" s="519">
        <v>0</v>
      </c>
      <c r="CB1595" s="519">
        <v>0</v>
      </c>
      <c r="CC1595" s="519">
        <v>0</v>
      </c>
      <c r="CD1595" s="519">
        <v>0</v>
      </c>
      <c r="CE1595" s="519">
        <v>0</v>
      </c>
      <c r="CF1595" s="519">
        <v>0</v>
      </c>
      <c r="CG1595" s="519">
        <v>0</v>
      </c>
      <c r="CH1595" s="519">
        <v>0</v>
      </c>
      <c r="CI1595" s="519">
        <v>0</v>
      </c>
      <c r="CJ1595" s="519">
        <v>0</v>
      </c>
      <c r="CK1595" s="519">
        <v>0</v>
      </c>
      <c r="CL1595" s="519">
        <v>0</v>
      </c>
      <c r="CM1595" s="519">
        <v>0</v>
      </c>
      <c r="CN1595" s="519">
        <v>0</v>
      </c>
      <c r="CO1595" s="519">
        <v>0</v>
      </c>
      <c r="CP1595" s="519">
        <v>0</v>
      </c>
      <c r="CQ1595" s="519">
        <v>0</v>
      </c>
      <c r="CR1595" s="519">
        <v>0</v>
      </c>
      <c r="CS1595" s="519">
        <v>0</v>
      </c>
      <c r="CT1595" s="519">
        <v>0</v>
      </c>
      <c r="CU1595" s="519">
        <v>0</v>
      </c>
      <c r="CV1595" s="519">
        <v>0</v>
      </c>
      <c r="CW1595" s="519">
        <v>0</v>
      </c>
      <c r="CX1595" s="519">
        <v>0</v>
      </c>
      <c r="CY1595" s="519">
        <v>0</v>
      </c>
      <c r="CZ1595" s="519">
        <v>0</v>
      </c>
      <c r="DA1595" s="519">
        <v>0</v>
      </c>
      <c r="DB1595" s="519">
        <v>0</v>
      </c>
      <c r="DC1595" s="519">
        <v>0</v>
      </c>
      <c r="DD1595" s="519">
        <v>0</v>
      </c>
      <c r="DE1595" s="519">
        <v>0</v>
      </c>
      <c r="DF1595" s="519">
        <v>0</v>
      </c>
      <c r="DG1595" s="519">
        <v>0</v>
      </c>
      <c r="DH1595" s="519">
        <v>0</v>
      </c>
      <c r="DI1595" s="519">
        <v>0</v>
      </c>
      <c r="DJ1595" s="519">
        <v>0</v>
      </c>
      <c r="DK1595" s="519">
        <v>0</v>
      </c>
      <c r="DL1595" s="519">
        <v>0</v>
      </c>
      <c r="DM1595" s="519">
        <v>0</v>
      </c>
      <c r="DN1595" s="519">
        <v>0</v>
      </c>
      <c r="DO1595" s="519">
        <v>0</v>
      </c>
      <c r="DP1595" s="519">
        <v>0</v>
      </c>
      <c r="DQ1595" s="519">
        <v>0</v>
      </c>
      <c r="DR1595" s="519">
        <v>0</v>
      </c>
      <c r="DS1595" s="519">
        <v>0</v>
      </c>
      <c r="DT1595" s="519">
        <v>0</v>
      </c>
      <c r="DU1595" s="519">
        <v>0</v>
      </c>
      <c r="DV1595" s="519">
        <v>0</v>
      </c>
      <c r="DW1595" s="519">
        <v>0</v>
      </c>
      <c r="DX1595" s="519">
        <v>0</v>
      </c>
    </row>
    <row r="1596" spans="2:128" hidden="1">
      <c r="B1596" s="519" t="s">
        <v>1061</v>
      </c>
      <c r="C1596" s="519"/>
      <c r="D1596" s="519"/>
      <c r="E1596" s="519"/>
      <c r="F1596" s="519">
        <v>1</v>
      </c>
      <c r="G1596" s="519"/>
      <c r="H1596" s="519">
        <v>24</v>
      </c>
      <c r="I1596" s="519">
        <v>14</v>
      </c>
      <c r="J1596" s="519" t="str">
        <f t="shared" si="72"/>
        <v>SDN15012414</v>
      </c>
      <c r="K1596" s="519">
        <v>512</v>
      </c>
      <c r="N1596" s="519" t="s">
        <v>1062</v>
      </c>
      <c r="O1596" s="519" t="s">
        <v>1060</v>
      </c>
      <c r="P1596" s="519">
        <v>35</v>
      </c>
      <c r="Q1596" s="183" t="str">
        <f t="shared" si="73"/>
        <v>SDN200235</v>
      </c>
      <c r="R1596" s="519">
        <v>10000</v>
      </c>
      <c r="S1596" s="519">
        <v>10000</v>
      </c>
      <c r="T1596" s="519">
        <v>10000</v>
      </c>
      <c r="U1596" s="519">
        <v>10000</v>
      </c>
      <c r="V1596" s="519">
        <v>10000</v>
      </c>
      <c r="W1596" s="519">
        <v>10000</v>
      </c>
      <c r="X1596" s="519">
        <v>10000</v>
      </c>
      <c r="Y1596" s="519">
        <v>10000</v>
      </c>
      <c r="Z1596" s="519">
        <v>10000</v>
      </c>
      <c r="AA1596" s="519">
        <v>10000</v>
      </c>
      <c r="AB1596" s="519">
        <v>10000</v>
      </c>
      <c r="AC1596" s="519">
        <v>10000</v>
      </c>
      <c r="AD1596" s="519">
        <v>10000</v>
      </c>
      <c r="AE1596" s="519">
        <v>10000</v>
      </c>
      <c r="AF1596" s="519">
        <v>10000</v>
      </c>
      <c r="AG1596" s="519">
        <v>10000</v>
      </c>
      <c r="AH1596" s="519">
        <v>10000</v>
      </c>
      <c r="AI1596" s="519">
        <v>10000</v>
      </c>
      <c r="AJ1596" s="519">
        <v>10000</v>
      </c>
      <c r="AK1596" s="519">
        <v>10000</v>
      </c>
      <c r="AL1596" s="519">
        <v>10000</v>
      </c>
      <c r="AM1596" s="519">
        <v>10000</v>
      </c>
      <c r="AN1596" s="519">
        <v>10000</v>
      </c>
      <c r="AO1596" s="519">
        <v>10000</v>
      </c>
      <c r="AP1596" s="519">
        <v>10000</v>
      </c>
      <c r="AQ1596" s="519">
        <v>10000</v>
      </c>
      <c r="AR1596" s="519">
        <v>10000</v>
      </c>
      <c r="AS1596" s="519">
        <v>10000</v>
      </c>
      <c r="AT1596" s="519">
        <v>10000</v>
      </c>
      <c r="AU1596" s="519">
        <v>10000</v>
      </c>
      <c r="AV1596" s="519">
        <v>10000</v>
      </c>
      <c r="AW1596" s="519">
        <v>10000</v>
      </c>
      <c r="AX1596" s="519">
        <v>10000</v>
      </c>
      <c r="AY1596" s="519">
        <v>10000</v>
      </c>
      <c r="AZ1596" s="519">
        <v>10000</v>
      </c>
      <c r="BA1596" s="519">
        <v>0</v>
      </c>
      <c r="BB1596" s="519">
        <v>0</v>
      </c>
      <c r="BC1596" s="519">
        <v>0</v>
      </c>
      <c r="BD1596" s="519">
        <v>0</v>
      </c>
      <c r="BE1596" s="519">
        <v>0</v>
      </c>
      <c r="BF1596" s="519">
        <v>0</v>
      </c>
      <c r="BG1596" s="519">
        <v>0</v>
      </c>
      <c r="BH1596" s="519">
        <v>0</v>
      </c>
      <c r="BI1596" s="519">
        <v>0</v>
      </c>
      <c r="BJ1596" s="519">
        <v>0</v>
      </c>
      <c r="BK1596" s="519">
        <v>0</v>
      </c>
      <c r="BL1596" s="519">
        <v>0</v>
      </c>
      <c r="BM1596" s="519">
        <v>0</v>
      </c>
      <c r="BN1596" s="519">
        <v>0</v>
      </c>
      <c r="BO1596" s="519">
        <v>0</v>
      </c>
      <c r="BP1596" s="519">
        <v>0</v>
      </c>
      <c r="BQ1596" s="519">
        <v>0</v>
      </c>
      <c r="BR1596" s="519">
        <v>0</v>
      </c>
      <c r="BS1596" s="519">
        <v>0</v>
      </c>
      <c r="BT1596" s="519">
        <v>0</v>
      </c>
      <c r="BU1596" s="519">
        <v>0</v>
      </c>
      <c r="BV1596" s="519">
        <v>0</v>
      </c>
      <c r="BW1596" s="519">
        <v>0</v>
      </c>
      <c r="BX1596" s="519">
        <v>0</v>
      </c>
      <c r="BY1596" s="519">
        <v>0</v>
      </c>
      <c r="BZ1596" s="519">
        <v>0</v>
      </c>
      <c r="CA1596" s="519">
        <v>0</v>
      </c>
      <c r="CB1596" s="519">
        <v>0</v>
      </c>
      <c r="CC1596" s="519">
        <v>0</v>
      </c>
      <c r="CD1596" s="519">
        <v>0</v>
      </c>
      <c r="CE1596" s="519">
        <v>0</v>
      </c>
      <c r="CF1596" s="519">
        <v>0</v>
      </c>
      <c r="CG1596" s="519">
        <v>0</v>
      </c>
      <c r="CH1596" s="519">
        <v>0</v>
      </c>
      <c r="CI1596" s="519">
        <v>0</v>
      </c>
      <c r="CJ1596" s="519">
        <v>0</v>
      </c>
      <c r="CK1596" s="519">
        <v>0</v>
      </c>
      <c r="CL1596" s="519">
        <v>0</v>
      </c>
      <c r="CM1596" s="519">
        <v>0</v>
      </c>
      <c r="CN1596" s="519">
        <v>0</v>
      </c>
      <c r="CO1596" s="519">
        <v>0</v>
      </c>
      <c r="CP1596" s="519">
        <v>0</v>
      </c>
      <c r="CQ1596" s="519">
        <v>0</v>
      </c>
      <c r="CR1596" s="519">
        <v>0</v>
      </c>
      <c r="CS1596" s="519">
        <v>0</v>
      </c>
      <c r="CT1596" s="519">
        <v>0</v>
      </c>
      <c r="CU1596" s="519">
        <v>0</v>
      </c>
      <c r="CV1596" s="519">
        <v>0</v>
      </c>
      <c r="CW1596" s="519">
        <v>0</v>
      </c>
      <c r="CX1596" s="519">
        <v>0</v>
      </c>
      <c r="CY1596" s="519">
        <v>0</v>
      </c>
      <c r="CZ1596" s="519">
        <v>0</v>
      </c>
      <c r="DA1596" s="519">
        <v>0</v>
      </c>
      <c r="DB1596" s="519">
        <v>0</v>
      </c>
      <c r="DC1596" s="519">
        <v>0</v>
      </c>
      <c r="DD1596" s="519">
        <v>0</v>
      </c>
      <c r="DE1596" s="519">
        <v>0</v>
      </c>
      <c r="DF1596" s="519">
        <v>0</v>
      </c>
      <c r="DG1596" s="519">
        <v>0</v>
      </c>
      <c r="DH1596" s="519">
        <v>0</v>
      </c>
      <c r="DI1596" s="519">
        <v>0</v>
      </c>
      <c r="DJ1596" s="519">
        <v>0</v>
      </c>
      <c r="DK1596" s="519">
        <v>0</v>
      </c>
      <c r="DL1596" s="519">
        <v>0</v>
      </c>
      <c r="DM1596" s="519">
        <v>0</v>
      </c>
      <c r="DN1596" s="519">
        <v>0</v>
      </c>
      <c r="DO1596" s="519">
        <v>0</v>
      </c>
      <c r="DP1596" s="519">
        <v>0</v>
      </c>
      <c r="DQ1596" s="519">
        <v>0</v>
      </c>
      <c r="DR1596" s="519">
        <v>0</v>
      </c>
      <c r="DS1596" s="519">
        <v>0</v>
      </c>
      <c r="DT1596" s="519">
        <v>0</v>
      </c>
      <c r="DU1596" s="519">
        <v>0</v>
      </c>
      <c r="DV1596" s="519">
        <v>0</v>
      </c>
      <c r="DW1596" s="519">
        <v>0</v>
      </c>
      <c r="DX1596" s="519">
        <v>0</v>
      </c>
    </row>
    <row r="1597" spans="2:128" hidden="1">
      <c r="B1597" s="519" t="s">
        <v>1061</v>
      </c>
      <c r="C1597" s="519"/>
      <c r="D1597" s="519"/>
      <c r="E1597" s="519"/>
      <c r="F1597" s="519">
        <v>1</v>
      </c>
      <c r="G1597" s="519"/>
      <c r="H1597" s="519">
        <v>24</v>
      </c>
      <c r="I1597" s="519">
        <v>15</v>
      </c>
      <c r="J1597" s="519" t="str">
        <f t="shared" si="72"/>
        <v>SDN15012415</v>
      </c>
      <c r="K1597" s="519">
        <v>512</v>
      </c>
      <c r="N1597" s="519" t="s">
        <v>1062</v>
      </c>
      <c r="O1597" s="519" t="s">
        <v>1060</v>
      </c>
      <c r="P1597" s="519">
        <v>36</v>
      </c>
      <c r="Q1597" s="183" t="str">
        <f t="shared" si="73"/>
        <v>SDN200236</v>
      </c>
      <c r="R1597" s="519">
        <v>10000</v>
      </c>
      <c r="S1597" s="519">
        <v>10000</v>
      </c>
      <c r="T1597" s="519">
        <v>10000</v>
      </c>
      <c r="U1597" s="519">
        <v>10000</v>
      </c>
      <c r="V1597" s="519">
        <v>10000</v>
      </c>
      <c r="W1597" s="519">
        <v>10000</v>
      </c>
      <c r="X1597" s="519">
        <v>10000</v>
      </c>
      <c r="Y1597" s="519">
        <v>10000</v>
      </c>
      <c r="Z1597" s="519">
        <v>10000</v>
      </c>
      <c r="AA1597" s="519">
        <v>10000</v>
      </c>
      <c r="AB1597" s="519">
        <v>10000</v>
      </c>
      <c r="AC1597" s="519">
        <v>10000</v>
      </c>
      <c r="AD1597" s="519">
        <v>10000</v>
      </c>
      <c r="AE1597" s="519">
        <v>10000</v>
      </c>
      <c r="AF1597" s="519">
        <v>10000</v>
      </c>
      <c r="AG1597" s="519">
        <v>10000</v>
      </c>
      <c r="AH1597" s="519">
        <v>10000</v>
      </c>
      <c r="AI1597" s="519">
        <v>10000</v>
      </c>
      <c r="AJ1597" s="519">
        <v>10000</v>
      </c>
      <c r="AK1597" s="519">
        <v>10000</v>
      </c>
      <c r="AL1597" s="519">
        <v>10000</v>
      </c>
      <c r="AM1597" s="519">
        <v>10000</v>
      </c>
      <c r="AN1597" s="519">
        <v>10000</v>
      </c>
      <c r="AO1597" s="519">
        <v>10000</v>
      </c>
      <c r="AP1597" s="519">
        <v>10000</v>
      </c>
      <c r="AQ1597" s="519">
        <v>10000</v>
      </c>
      <c r="AR1597" s="519">
        <v>10000</v>
      </c>
      <c r="AS1597" s="519">
        <v>10000</v>
      </c>
      <c r="AT1597" s="519">
        <v>10000</v>
      </c>
      <c r="AU1597" s="519">
        <v>10000</v>
      </c>
      <c r="AV1597" s="519">
        <v>10000</v>
      </c>
      <c r="AW1597" s="519">
        <v>10000</v>
      </c>
      <c r="AX1597" s="519">
        <v>10000</v>
      </c>
      <c r="AY1597" s="519">
        <v>10000</v>
      </c>
      <c r="AZ1597" s="519">
        <v>10000</v>
      </c>
      <c r="BA1597" s="519">
        <v>0</v>
      </c>
      <c r="BB1597" s="519">
        <v>0</v>
      </c>
      <c r="BC1597" s="519">
        <v>0</v>
      </c>
      <c r="BD1597" s="519">
        <v>0</v>
      </c>
      <c r="BE1597" s="519">
        <v>0</v>
      </c>
      <c r="BF1597" s="519">
        <v>0</v>
      </c>
      <c r="BG1597" s="519">
        <v>0</v>
      </c>
      <c r="BH1597" s="519">
        <v>0</v>
      </c>
      <c r="BI1597" s="519">
        <v>0</v>
      </c>
      <c r="BJ1597" s="519">
        <v>0</v>
      </c>
      <c r="BK1597" s="519">
        <v>0</v>
      </c>
      <c r="BL1597" s="519">
        <v>0</v>
      </c>
      <c r="BM1597" s="519">
        <v>0</v>
      </c>
      <c r="BN1597" s="519">
        <v>0</v>
      </c>
      <c r="BO1597" s="519">
        <v>0</v>
      </c>
      <c r="BP1597" s="519">
        <v>0</v>
      </c>
      <c r="BQ1597" s="519">
        <v>0</v>
      </c>
      <c r="BR1597" s="519">
        <v>0</v>
      </c>
      <c r="BS1597" s="519">
        <v>0</v>
      </c>
      <c r="BT1597" s="519">
        <v>0</v>
      </c>
      <c r="BU1597" s="519">
        <v>0</v>
      </c>
      <c r="BV1597" s="519">
        <v>0</v>
      </c>
      <c r="BW1597" s="519">
        <v>0</v>
      </c>
      <c r="BX1597" s="519">
        <v>0</v>
      </c>
      <c r="BY1597" s="519">
        <v>0</v>
      </c>
      <c r="BZ1597" s="519">
        <v>0</v>
      </c>
      <c r="CA1597" s="519">
        <v>0</v>
      </c>
      <c r="CB1597" s="519">
        <v>0</v>
      </c>
      <c r="CC1597" s="519">
        <v>0</v>
      </c>
      <c r="CD1597" s="519">
        <v>0</v>
      </c>
      <c r="CE1597" s="519">
        <v>0</v>
      </c>
      <c r="CF1597" s="519">
        <v>0</v>
      </c>
      <c r="CG1597" s="519">
        <v>0</v>
      </c>
      <c r="CH1597" s="519">
        <v>0</v>
      </c>
      <c r="CI1597" s="519">
        <v>0</v>
      </c>
      <c r="CJ1597" s="519">
        <v>0</v>
      </c>
      <c r="CK1597" s="519">
        <v>0</v>
      </c>
      <c r="CL1597" s="519">
        <v>0</v>
      </c>
      <c r="CM1597" s="519">
        <v>0</v>
      </c>
      <c r="CN1597" s="519">
        <v>0</v>
      </c>
      <c r="CO1597" s="519">
        <v>0</v>
      </c>
      <c r="CP1597" s="519">
        <v>0</v>
      </c>
      <c r="CQ1597" s="519">
        <v>0</v>
      </c>
      <c r="CR1597" s="519">
        <v>0</v>
      </c>
      <c r="CS1597" s="519">
        <v>0</v>
      </c>
      <c r="CT1597" s="519">
        <v>0</v>
      </c>
      <c r="CU1597" s="519">
        <v>0</v>
      </c>
      <c r="CV1597" s="519">
        <v>0</v>
      </c>
      <c r="CW1597" s="519">
        <v>0</v>
      </c>
      <c r="CX1597" s="519">
        <v>0</v>
      </c>
      <c r="CY1597" s="519">
        <v>0</v>
      </c>
      <c r="CZ1597" s="519">
        <v>0</v>
      </c>
      <c r="DA1597" s="519">
        <v>0</v>
      </c>
      <c r="DB1597" s="519">
        <v>0</v>
      </c>
      <c r="DC1597" s="519">
        <v>0</v>
      </c>
      <c r="DD1597" s="519">
        <v>0</v>
      </c>
      <c r="DE1597" s="519">
        <v>0</v>
      </c>
      <c r="DF1597" s="519">
        <v>0</v>
      </c>
      <c r="DG1597" s="519">
        <v>0</v>
      </c>
      <c r="DH1597" s="519">
        <v>0</v>
      </c>
      <c r="DI1597" s="519">
        <v>0</v>
      </c>
      <c r="DJ1597" s="519">
        <v>0</v>
      </c>
      <c r="DK1597" s="519">
        <v>0</v>
      </c>
      <c r="DL1597" s="519">
        <v>0</v>
      </c>
      <c r="DM1597" s="519">
        <v>0</v>
      </c>
      <c r="DN1597" s="519">
        <v>0</v>
      </c>
      <c r="DO1597" s="519">
        <v>0</v>
      </c>
      <c r="DP1597" s="519">
        <v>0</v>
      </c>
      <c r="DQ1597" s="519">
        <v>0</v>
      </c>
      <c r="DR1597" s="519">
        <v>0</v>
      </c>
      <c r="DS1597" s="519">
        <v>0</v>
      </c>
      <c r="DT1597" s="519">
        <v>0</v>
      </c>
      <c r="DU1597" s="519">
        <v>0</v>
      </c>
      <c r="DV1597" s="519">
        <v>0</v>
      </c>
      <c r="DW1597" s="519">
        <v>0</v>
      </c>
      <c r="DX1597" s="519">
        <v>0</v>
      </c>
    </row>
    <row r="1598" spans="2:128" hidden="1">
      <c r="B1598" s="519" t="s">
        <v>1061</v>
      </c>
      <c r="C1598" s="519"/>
      <c r="D1598" s="519"/>
      <c r="E1598" s="519"/>
      <c r="F1598" s="519">
        <v>1</v>
      </c>
      <c r="G1598" s="519"/>
      <c r="H1598" s="519">
        <v>25</v>
      </c>
      <c r="I1598" s="519">
        <v>1</v>
      </c>
      <c r="J1598" s="519" t="str">
        <f t="shared" si="72"/>
        <v>SDN15012501</v>
      </c>
      <c r="K1598" s="519">
        <v>645</v>
      </c>
      <c r="N1598" s="519" t="s">
        <v>1062</v>
      </c>
      <c r="O1598" s="519" t="s">
        <v>1060</v>
      </c>
      <c r="P1598" s="519">
        <v>37</v>
      </c>
      <c r="Q1598" s="183" t="str">
        <f t="shared" si="73"/>
        <v>SDN200237</v>
      </c>
      <c r="R1598" s="519">
        <v>10000</v>
      </c>
      <c r="S1598" s="519">
        <v>10000</v>
      </c>
      <c r="T1598" s="519">
        <v>10000</v>
      </c>
      <c r="U1598" s="519">
        <v>10000</v>
      </c>
      <c r="V1598" s="519">
        <v>10000</v>
      </c>
      <c r="W1598" s="519">
        <v>10000</v>
      </c>
      <c r="X1598" s="519">
        <v>10000</v>
      </c>
      <c r="Y1598" s="519">
        <v>10000</v>
      </c>
      <c r="Z1598" s="519">
        <v>10000</v>
      </c>
      <c r="AA1598" s="519">
        <v>10000</v>
      </c>
      <c r="AB1598" s="519">
        <v>10000</v>
      </c>
      <c r="AC1598" s="519">
        <v>10000</v>
      </c>
      <c r="AD1598" s="519">
        <v>10000</v>
      </c>
      <c r="AE1598" s="519">
        <v>10000</v>
      </c>
      <c r="AF1598" s="519">
        <v>10000</v>
      </c>
      <c r="AG1598" s="519">
        <v>10000</v>
      </c>
      <c r="AH1598" s="519">
        <v>10000</v>
      </c>
      <c r="AI1598" s="519">
        <v>10000</v>
      </c>
      <c r="AJ1598" s="519">
        <v>10000</v>
      </c>
      <c r="AK1598" s="519">
        <v>10000</v>
      </c>
      <c r="AL1598" s="519">
        <v>10000</v>
      </c>
      <c r="AM1598" s="519">
        <v>10000</v>
      </c>
      <c r="AN1598" s="519">
        <v>10000</v>
      </c>
      <c r="AO1598" s="519">
        <v>10000</v>
      </c>
      <c r="AP1598" s="519">
        <v>10000</v>
      </c>
      <c r="AQ1598" s="519">
        <v>10000</v>
      </c>
      <c r="AR1598" s="519">
        <v>10000</v>
      </c>
      <c r="AS1598" s="519">
        <v>10000</v>
      </c>
      <c r="AT1598" s="519">
        <v>10000</v>
      </c>
      <c r="AU1598" s="519">
        <v>10000</v>
      </c>
      <c r="AV1598" s="519">
        <v>10000</v>
      </c>
      <c r="AW1598" s="519">
        <v>10000</v>
      </c>
      <c r="AX1598" s="519">
        <v>10000</v>
      </c>
      <c r="AY1598" s="519">
        <v>10000</v>
      </c>
      <c r="AZ1598" s="519">
        <v>10000</v>
      </c>
      <c r="BA1598" s="519">
        <v>0</v>
      </c>
      <c r="BB1598" s="519">
        <v>0</v>
      </c>
      <c r="BC1598" s="519">
        <v>0</v>
      </c>
      <c r="BD1598" s="519">
        <v>0</v>
      </c>
      <c r="BE1598" s="519">
        <v>0</v>
      </c>
      <c r="BF1598" s="519">
        <v>0</v>
      </c>
      <c r="BG1598" s="519">
        <v>0</v>
      </c>
      <c r="BH1598" s="519">
        <v>0</v>
      </c>
      <c r="BI1598" s="519">
        <v>0</v>
      </c>
      <c r="BJ1598" s="519">
        <v>0</v>
      </c>
      <c r="BK1598" s="519">
        <v>0</v>
      </c>
      <c r="BL1598" s="519">
        <v>0</v>
      </c>
      <c r="BM1598" s="519">
        <v>0</v>
      </c>
      <c r="BN1598" s="519">
        <v>0</v>
      </c>
      <c r="BO1598" s="519">
        <v>0</v>
      </c>
      <c r="BP1598" s="519">
        <v>0</v>
      </c>
      <c r="BQ1598" s="519">
        <v>0</v>
      </c>
      <c r="BR1598" s="519">
        <v>0</v>
      </c>
      <c r="BS1598" s="519">
        <v>0</v>
      </c>
      <c r="BT1598" s="519">
        <v>0</v>
      </c>
      <c r="BU1598" s="519">
        <v>0</v>
      </c>
      <c r="BV1598" s="519">
        <v>0</v>
      </c>
      <c r="BW1598" s="519">
        <v>0</v>
      </c>
      <c r="BX1598" s="519">
        <v>0</v>
      </c>
      <c r="BY1598" s="519">
        <v>0</v>
      </c>
      <c r="BZ1598" s="519">
        <v>0</v>
      </c>
      <c r="CA1598" s="519">
        <v>0</v>
      </c>
      <c r="CB1598" s="519">
        <v>0</v>
      </c>
      <c r="CC1598" s="519">
        <v>0</v>
      </c>
      <c r="CD1598" s="519">
        <v>0</v>
      </c>
      <c r="CE1598" s="519">
        <v>0</v>
      </c>
      <c r="CF1598" s="519">
        <v>0</v>
      </c>
      <c r="CG1598" s="519">
        <v>0</v>
      </c>
      <c r="CH1598" s="519">
        <v>0</v>
      </c>
      <c r="CI1598" s="519">
        <v>0</v>
      </c>
      <c r="CJ1598" s="519">
        <v>0</v>
      </c>
      <c r="CK1598" s="519">
        <v>0</v>
      </c>
      <c r="CL1598" s="519">
        <v>0</v>
      </c>
      <c r="CM1598" s="519">
        <v>0</v>
      </c>
      <c r="CN1598" s="519">
        <v>0</v>
      </c>
      <c r="CO1598" s="519">
        <v>0</v>
      </c>
      <c r="CP1598" s="519">
        <v>0</v>
      </c>
      <c r="CQ1598" s="519">
        <v>0</v>
      </c>
      <c r="CR1598" s="519">
        <v>0</v>
      </c>
      <c r="CS1598" s="519">
        <v>0</v>
      </c>
      <c r="CT1598" s="519">
        <v>0</v>
      </c>
      <c r="CU1598" s="519">
        <v>0</v>
      </c>
      <c r="CV1598" s="519">
        <v>0</v>
      </c>
      <c r="CW1598" s="519">
        <v>0</v>
      </c>
      <c r="CX1598" s="519">
        <v>0</v>
      </c>
      <c r="CY1598" s="519">
        <v>0</v>
      </c>
      <c r="CZ1598" s="519">
        <v>0</v>
      </c>
      <c r="DA1598" s="519">
        <v>0</v>
      </c>
      <c r="DB1598" s="519">
        <v>0</v>
      </c>
      <c r="DC1598" s="519">
        <v>0</v>
      </c>
      <c r="DD1598" s="519">
        <v>0</v>
      </c>
      <c r="DE1598" s="519">
        <v>0</v>
      </c>
      <c r="DF1598" s="519">
        <v>0</v>
      </c>
      <c r="DG1598" s="519">
        <v>0</v>
      </c>
      <c r="DH1598" s="519">
        <v>0</v>
      </c>
      <c r="DI1598" s="519">
        <v>0</v>
      </c>
      <c r="DJ1598" s="519">
        <v>0</v>
      </c>
      <c r="DK1598" s="519">
        <v>0</v>
      </c>
      <c r="DL1598" s="519">
        <v>0</v>
      </c>
      <c r="DM1598" s="519">
        <v>0</v>
      </c>
      <c r="DN1598" s="519">
        <v>0</v>
      </c>
      <c r="DO1598" s="519">
        <v>0</v>
      </c>
      <c r="DP1598" s="519">
        <v>0</v>
      </c>
      <c r="DQ1598" s="519">
        <v>0</v>
      </c>
      <c r="DR1598" s="519">
        <v>0</v>
      </c>
      <c r="DS1598" s="519">
        <v>0</v>
      </c>
      <c r="DT1598" s="519">
        <v>0</v>
      </c>
      <c r="DU1598" s="519">
        <v>0</v>
      </c>
      <c r="DV1598" s="519">
        <v>0</v>
      </c>
      <c r="DW1598" s="519">
        <v>0</v>
      </c>
      <c r="DX1598" s="519">
        <v>0</v>
      </c>
    </row>
    <row r="1599" spans="2:128" hidden="1">
      <c r="B1599" s="519" t="s">
        <v>1061</v>
      </c>
      <c r="C1599" s="519"/>
      <c r="D1599" s="519"/>
      <c r="E1599" s="519"/>
      <c r="F1599" s="519">
        <v>1</v>
      </c>
      <c r="G1599" s="519"/>
      <c r="H1599" s="519">
        <v>25</v>
      </c>
      <c r="I1599" s="519">
        <v>2</v>
      </c>
      <c r="J1599" s="519" t="str">
        <f t="shared" si="72"/>
        <v>SDN15012502</v>
      </c>
      <c r="K1599" s="519">
        <v>645</v>
      </c>
      <c r="N1599" s="519" t="s">
        <v>1062</v>
      </c>
      <c r="O1599" s="519" t="s">
        <v>1060</v>
      </c>
      <c r="P1599" s="519">
        <v>38</v>
      </c>
      <c r="Q1599" s="183" t="str">
        <f t="shared" si="73"/>
        <v>SDN200238</v>
      </c>
      <c r="R1599" s="519">
        <v>10000</v>
      </c>
      <c r="S1599" s="519">
        <v>10000</v>
      </c>
      <c r="T1599" s="519">
        <v>10000</v>
      </c>
      <c r="U1599" s="519">
        <v>10000</v>
      </c>
      <c r="V1599" s="519">
        <v>10000</v>
      </c>
      <c r="W1599" s="519">
        <v>10000</v>
      </c>
      <c r="X1599" s="519">
        <v>10000</v>
      </c>
      <c r="Y1599" s="519">
        <v>10000</v>
      </c>
      <c r="Z1599" s="519">
        <v>10000</v>
      </c>
      <c r="AA1599" s="519">
        <v>10000</v>
      </c>
      <c r="AB1599" s="519">
        <v>10000</v>
      </c>
      <c r="AC1599" s="519">
        <v>10000</v>
      </c>
      <c r="AD1599" s="519">
        <v>10000</v>
      </c>
      <c r="AE1599" s="519">
        <v>10000</v>
      </c>
      <c r="AF1599" s="519">
        <v>10000</v>
      </c>
      <c r="AG1599" s="519">
        <v>10000</v>
      </c>
      <c r="AH1599" s="519">
        <v>10000</v>
      </c>
      <c r="AI1599" s="519">
        <v>10000</v>
      </c>
      <c r="AJ1599" s="519">
        <v>10000</v>
      </c>
      <c r="AK1599" s="519">
        <v>10000</v>
      </c>
      <c r="AL1599" s="519">
        <v>10000</v>
      </c>
      <c r="AM1599" s="519">
        <v>10000</v>
      </c>
      <c r="AN1599" s="519">
        <v>10000</v>
      </c>
      <c r="AO1599" s="519">
        <v>10000</v>
      </c>
      <c r="AP1599" s="519">
        <v>10000</v>
      </c>
      <c r="AQ1599" s="519">
        <v>10000</v>
      </c>
      <c r="AR1599" s="519">
        <v>10000</v>
      </c>
      <c r="AS1599" s="519">
        <v>10000</v>
      </c>
      <c r="AT1599" s="519">
        <v>10000</v>
      </c>
      <c r="AU1599" s="519">
        <v>10000</v>
      </c>
      <c r="AV1599" s="519">
        <v>10000</v>
      </c>
      <c r="AW1599" s="519">
        <v>10000</v>
      </c>
      <c r="AX1599" s="519">
        <v>10000</v>
      </c>
      <c r="AY1599" s="519">
        <v>10000</v>
      </c>
      <c r="AZ1599" s="519">
        <v>10000</v>
      </c>
      <c r="BA1599" s="519">
        <v>0</v>
      </c>
      <c r="BB1599" s="519">
        <v>0</v>
      </c>
      <c r="BC1599" s="519">
        <v>0</v>
      </c>
      <c r="BD1599" s="519">
        <v>0</v>
      </c>
      <c r="BE1599" s="519">
        <v>0</v>
      </c>
      <c r="BF1599" s="519">
        <v>0</v>
      </c>
      <c r="BG1599" s="519">
        <v>0</v>
      </c>
      <c r="BH1599" s="519">
        <v>0</v>
      </c>
      <c r="BI1599" s="519">
        <v>0</v>
      </c>
      <c r="BJ1599" s="519">
        <v>0</v>
      </c>
      <c r="BK1599" s="519">
        <v>0</v>
      </c>
      <c r="BL1599" s="519">
        <v>0</v>
      </c>
      <c r="BM1599" s="519">
        <v>0</v>
      </c>
      <c r="BN1599" s="519">
        <v>0</v>
      </c>
      <c r="BO1599" s="519">
        <v>0</v>
      </c>
      <c r="BP1599" s="519">
        <v>0</v>
      </c>
      <c r="BQ1599" s="519">
        <v>0</v>
      </c>
      <c r="BR1599" s="519">
        <v>0</v>
      </c>
      <c r="BS1599" s="519">
        <v>0</v>
      </c>
      <c r="BT1599" s="519">
        <v>0</v>
      </c>
      <c r="BU1599" s="519">
        <v>0</v>
      </c>
      <c r="BV1599" s="519">
        <v>0</v>
      </c>
      <c r="BW1599" s="519">
        <v>0</v>
      </c>
      <c r="BX1599" s="519">
        <v>0</v>
      </c>
      <c r="BY1599" s="519">
        <v>0</v>
      </c>
      <c r="BZ1599" s="519">
        <v>0</v>
      </c>
      <c r="CA1599" s="519">
        <v>0</v>
      </c>
      <c r="CB1599" s="519">
        <v>0</v>
      </c>
      <c r="CC1599" s="519">
        <v>0</v>
      </c>
      <c r="CD1599" s="519">
        <v>0</v>
      </c>
      <c r="CE1599" s="519">
        <v>0</v>
      </c>
      <c r="CF1599" s="519">
        <v>0</v>
      </c>
      <c r="CG1599" s="519">
        <v>0</v>
      </c>
      <c r="CH1599" s="519">
        <v>0</v>
      </c>
      <c r="CI1599" s="519">
        <v>0</v>
      </c>
      <c r="CJ1599" s="519">
        <v>0</v>
      </c>
      <c r="CK1599" s="519">
        <v>0</v>
      </c>
      <c r="CL1599" s="519">
        <v>0</v>
      </c>
      <c r="CM1599" s="519">
        <v>0</v>
      </c>
      <c r="CN1599" s="519">
        <v>0</v>
      </c>
      <c r="CO1599" s="519">
        <v>0</v>
      </c>
      <c r="CP1599" s="519">
        <v>0</v>
      </c>
      <c r="CQ1599" s="519">
        <v>0</v>
      </c>
      <c r="CR1599" s="519">
        <v>0</v>
      </c>
      <c r="CS1599" s="519">
        <v>0</v>
      </c>
      <c r="CT1599" s="519">
        <v>0</v>
      </c>
      <c r="CU1599" s="519">
        <v>0</v>
      </c>
      <c r="CV1599" s="519">
        <v>0</v>
      </c>
      <c r="CW1599" s="519">
        <v>0</v>
      </c>
      <c r="CX1599" s="519">
        <v>0</v>
      </c>
      <c r="CY1599" s="519">
        <v>0</v>
      </c>
      <c r="CZ1599" s="519">
        <v>0</v>
      </c>
      <c r="DA1599" s="519">
        <v>0</v>
      </c>
      <c r="DB1599" s="519">
        <v>0</v>
      </c>
      <c r="DC1599" s="519">
        <v>0</v>
      </c>
      <c r="DD1599" s="519">
        <v>0</v>
      </c>
      <c r="DE1599" s="519">
        <v>0</v>
      </c>
      <c r="DF1599" s="519">
        <v>0</v>
      </c>
      <c r="DG1599" s="519">
        <v>0</v>
      </c>
      <c r="DH1599" s="519">
        <v>0</v>
      </c>
      <c r="DI1599" s="519">
        <v>0</v>
      </c>
      <c r="DJ1599" s="519">
        <v>0</v>
      </c>
      <c r="DK1599" s="519">
        <v>0</v>
      </c>
      <c r="DL1599" s="519">
        <v>0</v>
      </c>
      <c r="DM1599" s="519">
        <v>0</v>
      </c>
      <c r="DN1599" s="519">
        <v>0</v>
      </c>
      <c r="DO1599" s="519">
        <v>0</v>
      </c>
      <c r="DP1599" s="519">
        <v>0</v>
      </c>
      <c r="DQ1599" s="519">
        <v>0</v>
      </c>
      <c r="DR1599" s="519">
        <v>0</v>
      </c>
      <c r="DS1599" s="519">
        <v>0</v>
      </c>
      <c r="DT1599" s="519">
        <v>0</v>
      </c>
      <c r="DU1599" s="519">
        <v>0</v>
      </c>
      <c r="DV1599" s="519">
        <v>0</v>
      </c>
      <c r="DW1599" s="519">
        <v>0</v>
      </c>
      <c r="DX1599" s="519">
        <v>0</v>
      </c>
    </row>
    <row r="1600" spans="2:128" hidden="1">
      <c r="B1600" s="519" t="s">
        <v>1061</v>
      </c>
      <c r="C1600" s="519"/>
      <c r="D1600" s="519"/>
      <c r="E1600" s="519"/>
      <c r="F1600" s="519">
        <v>1</v>
      </c>
      <c r="G1600" s="519"/>
      <c r="H1600" s="519">
        <v>25</v>
      </c>
      <c r="I1600" s="519">
        <v>3</v>
      </c>
      <c r="J1600" s="519" t="str">
        <f t="shared" si="72"/>
        <v>SDN15012503</v>
      </c>
      <c r="K1600" s="519">
        <v>645</v>
      </c>
      <c r="N1600" s="519" t="s">
        <v>1062</v>
      </c>
      <c r="O1600" s="519" t="s">
        <v>1060</v>
      </c>
      <c r="P1600" s="519">
        <v>39</v>
      </c>
      <c r="Q1600" s="183" t="str">
        <f t="shared" si="73"/>
        <v>SDN200239</v>
      </c>
      <c r="R1600" s="519">
        <v>10000</v>
      </c>
      <c r="S1600" s="519">
        <v>10000</v>
      </c>
      <c r="T1600" s="519">
        <v>10000</v>
      </c>
      <c r="U1600" s="519">
        <v>10000</v>
      </c>
      <c r="V1600" s="519">
        <v>10000</v>
      </c>
      <c r="W1600" s="519">
        <v>10000</v>
      </c>
      <c r="X1600" s="519">
        <v>10000</v>
      </c>
      <c r="Y1600" s="519">
        <v>10000</v>
      </c>
      <c r="Z1600" s="519">
        <v>10000</v>
      </c>
      <c r="AA1600" s="519">
        <v>10000</v>
      </c>
      <c r="AB1600" s="519">
        <v>10000</v>
      </c>
      <c r="AC1600" s="519">
        <v>10000</v>
      </c>
      <c r="AD1600" s="519">
        <v>10000</v>
      </c>
      <c r="AE1600" s="519">
        <v>10000</v>
      </c>
      <c r="AF1600" s="519">
        <v>10000</v>
      </c>
      <c r="AG1600" s="519">
        <v>10000</v>
      </c>
      <c r="AH1600" s="519">
        <v>10000</v>
      </c>
      <c r="AI1600" s="519">
        <v>10000</v>
      </c>
      <c r="AJ1600" s="519">
        <v>10000</v>
      </c>
      <c r="AK1600" s="519">
        <v>10000</v>
      </c>
      <c r="AL1600" s="519">
        <v>10000</v>
      </c>
      <c r="AM1600" s="519">
        <v>10000</v>
      </c>
      <c r="AN1600" s="519">
        <v>10000</v>
      </c>
      <c r="AO1600" s="519">
        <v>10000</v>
      </c>
      <c r="AP1600" s="519">
        <v>10000</v>
      </c>
      <c r="AQ1600" s="519">
        <v>10000</v>
      </c>
      <c r="AR1600" s="519">
        <v>10000</v>
      </c>
      <c r="AS1600" s="519">
        <v>10000</v>
      </c>
      <c r="AT1600" s="519">
        <v>10000</v>
      </c>
      <c r="AU1600" s="519">
        <v>10000</v>
      </c>
      <c r="AV1600" s="519">
        <v>10000</v>
      </c>
      <c r="AW1600" s="519">
        <v>10000</v>
      </c>
      <c r="AX1600" s="519">
        <v>10000</v>
      </c>
      <c r="AY1600" s="519">
        <v>10000</v>
      </c>
      <c r="AZ1600" s="519">
        <v>10000</v>
      </c>
      <c r="BA1600" s="519">
        <v>0</v>
      </c>
      <c r="BB1600" s="519">
        <v>0</v>
      </c>
      <c r="BC1600" s="519">
        <v>0</v>
      </c>
      <c r="BD1600" s="519">
        <v>0</v>
      </c>
      <c r="BE1600" s="519">
        <v>0</v>
      </c>
      <c r="BF1600" s="519">
        <v>0</v>
      </c>
      <c r="BG1600" s="519">
        <v>0</v>
      </c>
      <c r="BH1600" s="519">
        <v>0</v>
      </c>
      <c r="BI1600" s="519">
        <v>0</v>
      </c>
      <c r="BJ1600" s="519">
        <v>0</v>
      </c>
      <c r="BK1600" s="519">
        <v>0</v>
      </c>
      <c r="BL1600" s="519">
        <v>0</v>
      </c>
      <c r="BM1600" s="519">
        <v>0</v>
      </c>
      <c r="BN1600" s="519">
        <v>0</v>
      </c>
      <c r="BO1600" s="519">
        <v>0</v>
      </c>
      <c r="BP1600" s="519">
        <v>0</v>
      </c>
      <c r="BQ1600" s="519">
        <v>0</v>
      </c>
      <c r="BR1600" s="519">
        <v>0</v>
      </c>
      <c r="BS1600" s="519">
        <v>0</v>
      </c>
      <c r="BT1600" s="519">
        <v>0</v>
      </c>
      <c r="BU1600" s="519">
        <v>0</v>
      </c>
      <c r="BV1600" s="519">
        <v>0</v>
      </c>
      <c r="BW1600" s="519">
        <v>0</v>
      </c>
      <c r="BX1600" s="519">
        <v>0</v>
      </c>
      <c r="BY1600" s="519">
        <v>0</v>
      </c>
      <c r="BZ1600" s="519">
        <v>0</v>
      </c>
      <c r="CA1600" s="519">
        <v>0</v>
      </c>
      <c r="CB1600" s="519">
        <v>0</v>
      </c>
      <c r="CC1600" s="519">
        <v>0</v>
      </c>
      <c r="CD1600" s="519">
        <v>0</v>
      </c>
      <c r="CE1600" s="519">
        <v>0</v>
      </c>
      <c r="CF1600" s="519">
        <v>0</v>
      </c>
      <c r="CG1600" s="519">
        <v>0</v>
      </c>
      <c r="CH1600" s="519">
        <v>0</v>
      </c>
      <c r="CI1600" s="519">
        <v>0</v>
      </c>
      <c r="CJ1600" s="519">
        <v>0</v>
      </c>
      <c r="CK1600" s="519">
        <v>0</v>
      </c>
      <c r="CL1600" s="519">
        <v>0</v>
      </c>
      <c r="CM1600" s="519">
        <v>0</v>
      </c>
      <c r="CN1600" s="519">
        <v>0</v>
      </c>
      <c r="CO1600" s="519">
        <v>0</v>
      </c>
      <c r="CP1600" s="519">
        <v>0</v>
      </c>
      <c r="CQ1600" s="519">
        <v>0</v>
      </c>
      <c r="CR1600" s="519">
        <v>0</v>
      </c>
      <c r="CS1600" s="519">
        <v>0</v>
      </c>
      <c r="CT1600" s="519">
        <v>0</v>
      </c>
      <c r="CU1600" s="519">
        <v>0</v>
      </c>
      <c r="CV1600" s="519">
        <v>0</v>
      </c>
      <c r="CW1600" s="519">
        <v>0</v>
      </c>
      <c r="CX1600" s="519">
        <v>0</v>
      </c>
      <c r="CY1600" s="519">
        <v>0</v>
      </c>
      <c r="CZ1600" s="519">
        <v>0</v>
      </c>
      <c r="DA1600" s="519">
        <v>0</v>
      </c>
      <c r="DB1600" s="519">
        <v>0</v>
      </c>
      <c r="DC1600" s="519">
        <v>0</v>
      </c>
      <c r="DD1600" s="519">
        <v>0</v>
      </c>
      <c r="DE1600" s="519">
        <v>0</v>
      </c>
      <c r="DF1600" s="519">
        <v>0</v>
      </c>
      <c r="DG1600" s="519">
        <v>0</v>
      </c>
      <c r="DH1600" s="519">
        <v>0</v>
      </c>
      <c r="DI1600" s="519">
        <v>0</v>
      </c>
      <c r="DJ1600" s="519">
        <v>0</v>
      </c>
      <c r="DK1600" s="519">
        <v>0</v>
      </c>
      <c r="DL1600" s="519">
        <v>0</v>
      </c>
      <c r="DM1600" s="519">
        <v>0</v>
      </c>
      <c r="DN1600" s="519">
        <v>0</v>
      </c>
      <c r="DO1600" s="519">
        <v>0</v>
      </c>
      <c r="DP1600" s="519">
        <v>0</v>
      </c>
      <c r="DQ1600" s="519">
        <v>0</v>
      </c>
      <c r="DR1600" s="519">
        <v>0</v>
      </c>
      <c r="DS1600" s="519">
        <v>0</v>
      </c>
      <c r="DT1600" s="519">
        <v>0</v>
      </c>
      <c r="DU1600" s="519">
        <v>0</v>
      </c>
      <c r="DV1600" s="519">
        <v>0</v>
      </c>
      <c r="DW1600" s="519">
        <v>0</v>
      </c>
      <c r="DX1600" s="519">
        <v>0</v>
      </c>
    </row>
    <row r="1601" spans="2:128" hidden="1">
      <c r="B1601" s="519" t="s">
        <v>1061</v>
      </c>
      <c r="C1601" s="519"/>
      <c r="D1601" s="519"/>
      <c r="E1601" s="519"/>
      <c r="F1601" s="519">
        <v>1</v>
      </c>
      <c r="G1601" s="519"/>
      <c r="H1601" s="519">
        <v>25</v>
      </c>
      <c r="I1601" s="519">
        <v>4</v>
      </c>
      <c r="J1601" s="519" t="str">
        <f t="shared" si="72"/>
        <v>SDN15012504</v>
      </c>
      <c r="K1601" s="519">
        <v>645</v>
      </c>
      <c r="N1601" s="519" t="s">
        <v>1062</v>
      </c>
      <c r="O1601" s="519" t="s">
        <v>1060</v>
      </c>
      <c r="P1601" s="519">
        <v>40</v>
      </c>
      <c r="Q1601" s="183" t="str">
        <f t="shared" si="73"/>
        <v>SDN200240</v>
      </c>
      <c r="R1601" s="519">
        <v>10000</v>
      </c>
      <c r="S1601" s="519">
        <v>10000</v>
      </c>
      <c r="T1601" s="519">
        <v>10000</v>
      </c>
      <c r="U1601" s="519">
        <v>10000</v>
      </c>
      <c r="V1601" s="519">
        <v>10000</v>
      </c>
      <c r="W1601" s="519">
        <v>10000</v>
      </c>
      <c r="X1601" s="519">
        <v>10000</v>
      </c>
      <c r="Y1601" s="519">
        <v>10000</v>
      </c>
      <c r="Z1601" s="519">
        <v>10000</v>
      </c>
      <c r="AA1601" s="519">
        <v>10000</v>
      </c>
      <c r="AB1601" s="519">
        <v>10000</v>
      </c>
      <c r="AC1601" s="519">
        <v>10000</v>
      </c>
      <c r="AD1601" s="519">
        <v>10000</v>
      </c>
      <c r="AE1601" s="519">
        <v>10000</v>
      </c>
      <c r="AF1601" s="519">
        <v>10000</v>
      </c>
      <c r="AG1601" s="519">
        <v>10000</v>
      </c>
      <c r="AH1601" s="519">
        <v>10000</v>
      </c>
      <c r="AI1601" s="519">
        <v>10000</v>
      </c>
      <c r="AJ1601" s="519">
        <v>10000</v>
      </c>
      <c r="AK1601" s="519">
        <v>10000</v>
      </c>
      <c r="AL1601" s="519">
        <v>10000</v>
      </c>
      <c r="AM1601" s="519">
        <v>10000</v>
      </c>
      <c r="AN1601" s="519">
        <v>10000</v>
      </c>
      <c r="AO1601" s="519">
        <v>10000</v>
      </c>
      <c r="AP1601" s="519">
        <v>10000</v>
      </c>
      <c r="AQ1601" s="519">
        <v>10000</v>
      </c>
      <c r="AR1601" s="519">
        <v>10000</v>
      </c>
      <c r="AS1601" s="519">
        <v>10000</v>
      </c>
      <c r="AT1601" s="519">
        <v>10000</v>
      </c>
      <c r="AU1601" s="519">
        <v>10000</v>
      </c>
      <c r="AV1601" s="519">
        <v>10000</v>
      </c>
      <c r="AW1601" s="519">
        <v>10000</v>
      </c>
      <c r="AX1601" s="519">
        <v>10000</v>
      </c>
      <c r="AY1601" s="519">
        <v>10000</v>
      </c>
      <c r="AZ1601" s="519">
        <v>10000</v>
      </c>
      <c r="BA1601" s="519">
        <v>0</v>
      </c>
      <c r="BB1601" s="519">
        <v>0</v>
      </c>
      <c r="BC1601" s="519">
        <v>0</v>
      </c>
      <c r="BD1601" s="519">
        <v>0</v>
      </c>
      <c r="BE1601" s="519">
        <v>0</v>
      </c>
      <c r="BF1601" s="519">
        <v>0</v>
      </c>
      <c r="BG1601" s="519">
        <v>0</v>
      </c>
      <c r="BH1601" s="519">
        <v>0</v>
      </c>
      <c r="BI1601" s="519">
        <v>0</v>
      </c>
      <c r="BJ1601" s="519">
        <v>0</v>
      </c>
      <c r="BK1601" s="519">
        <v>0</v>
      </c>
      <c r="BL1601" s="519">
        <v>0</v>
      </c>
      <c r="BM1601" s="519">
        <v>0</v>
      </c>
      <c r="BN1601" s="519">
        <v>0</v>
      </c>
      <c r="BO1601" s="519">
        <v>0</v>
      </c>
      <c r="BP1601" s="519">
        <v>0</v>
      </c>
      <c r="BQ1601" s="519">
        <v>0</v>
      </c>
      <c r="BR1601" s="519">
        <v>0</v>
      </c>
      <c r="BS1601" s="519">
        <v>0</v>
      </c>
      <c r="BT1601" s="519">
        <v>0</v>
      </c>
      <c r="BU1601" s="519">
        <v>0</v>
      </c>
      <c r="BV1601" s="519">
        <v>0</v>
      </c>
      <c r="BW1601" s="519">
        <v>0</v>
      </c>
      <c r="BX1601" s="519">
        <v>0</v>
      </c>
      <c r="BY1601" s="519">
        <v>0</v>
      </c>
      <c r="BZ1601" s="519">
        <v>0</v>
      </c>
      <c r="CA1601" s="519">
        <v>0</v>
      </c>
      <c r="CB1601" s="519">
        <v>0</v>
      </c>
      <c r="CC1601" s="519">
        <v>0</v>
      </c>
      <c r="CD1601" s="519">
        <v>0</v>
      </c>
      <c r="CE1601" s="519">
        <v>0</v>
      </c>
      <c r="CF1601" s="519">
        <v>0</v>
      </c>
      <c r="CG1601" s="519">
        <v>0</v>
      </c>
      <c r="CH1601" s="519">
        <v>0</v>
      </c>
      <c r="CI1601" s="519">
        <v>0</v>
      </c>
      <c r="CJ1601" s="519">
        <v>0</v>
      </c>
      <c r="CK1601" s="519">
        <v>0</v>
      </c>
      <c r="CL1601" s="519">
        <v>0</v>
      </c>
      <c r="CM1601" s="519">
        <v>0</v>
      </c>
      <c r="CN1601" s="519">
        <v>0</v>
      </c>
      <c r="CO1601" s="519">
        <v>0</v>
      </c>
      <c r="CP1601" s="519">
        <v>0</v>
      </c>
      <c r="CQ1601" s="519">
        <v>0</v>
      </c>
      <c r="CR1601" s="519">
        <v>0</v>
      </c>
      <c r="CS1601" s="519">
        <v>0</v>
      </c>
      <c r="CT1601" s="519">
        <v>0</v>
      </c>
      <c r="CU1601" s="519">
        <v>0</v>
      </c>
      <c r="CV1601" s="519">
        <v>0</v>
      </c>
      <c r="CW1601" s="519">
        <v>0</v>
      </c>
      <c r="CX1601" s="519">
        <v>0</v>
      </c>
      <c r="CY1601" s="519">
        <v>0</v>
      </c>
      <c r="CZ1601" s="519">
        <v>0</v>
      </c>
      <c r="DA1601" s="519">
        <v>0</v>
      </c>
      <c r="DB1601" s="519">
        <v>0</v>
      </c>
      <c r="DC1601" s="519">
        <v>0</v>
      </c>
      <c r="DD1601" s="519">
        <v>0</v>
      </c>
      <c r="DE1601" s="519">
        <v>0</v>
      </c>
      <c r="DF1601" s="519">
        <v>0</v>
      </c>
      <c r="DG1601" s="519">
        <v>0</v>
      </c>
      <c r="DH1601" s="519">
        <v>0</v>
      </c>
      <c r="DI1601" s="519">
        <v>0</v>
      </c>
      <c r="DJ1601" s="519">
        <v>0</v>
      </c>
      <c r="DK1601" s="519">
        <v>0</v>
      </c>
      <c r="DL1601" s="519">
        <v>0</v>
      </c>
      <c r="DM1601" s="519">
        <v>0</v>
      </c>
      <c r="DN1601" s="519">
        <v>0</v>
      </c>
      <c r="DO1601" s="519">
        <v>0</v>
      </c>
      <c r="DP1601" s="519">
        <v>0</v>
      </c>
      <c r="DQ1601" s="519">
        <v>0</v>
      </c>
      <c r="DR1601" s="519">
        <v>0</v>
      </c>
      <c r="DS1601" s="519">
        <v>0</v>
      </c>
      <c r="DT1601" s="519">
        <v>0</v>
      </c>
      <c r="DU1601" s="519">
        <v>0</v>
      </c>
      <c r="DV1601" s="519">
        <v>0</v>
      </c>
      <c r="DW1601" s="519">
        <v>0</v>
      </c>
      <c r="DX1601" s="519">
        <v>0</v>
      </c>
    </row>
    <row r="1602" spans="2:128" hidden="1">
      <c r="B1602" s="519" t="s">
        <v>1061</v>
      </c>
      <c r="C1602" s="519"/>
      <c r="D1602" s="519"/>
      <c r="E1602" s="519"/>
      <c r="F1602" s="519">
        <v>1</v>
      </c>
      <c r="G1602" s="519"/>
      <c r="H1602" s="519">
        <v>25</v>
      </c>
      <c r="I1602" s="519">
        <v>5</v>
      </c>
      <c r="J1602" s="519" t="str">
        <f t="shared" si="72"/>
        <v>SDN15012505</v>
      </c>
      <c r="K1602" s="519">
        <v>645</v>
      </c>
      <c r="N1602" s="519" t="s">
        <v>1062</v>
      </c>
      <c r="O1602" s="519" t="s">
        <v>1060</v>
      </c>
      <c r="P1602" s="519">
        <v>41</v>
      </c>
      <c r="Q1602" s="183" t="str">
        <f t="shared" si="73"/>
        <v>SDN200241</v>
      </c>
      <c r="R1602" s="519">
        <v>10000</v>
      </c>
      <c r="S1602" s="519">
        <v>10000</v>
      </c>
      <c r="T1602" s="519">
        <v>10000</v>
      </c>
      <c r="U1602" s="519">
        <v>10000</v>
      </c>
      <c r="V1602" s="519">
        <v>10000</v>
      </c>
      <c r="W1602" s="519">
        <v>10000</v>
      </c>
      <c r="X1602" s="519">
        <v>10000</v>
      </c>
      <c r="Y1602" s="519">
        <v>10000</v>
      </c>
      <c r="Z1602" s="519">
        <v>10000</v>
      </c>
      <c r="AA1602" s="519">
        <v>10000</v>
      </c>
      <c r="AB1602" s="519">
        <v>10000</v>
      </c>
      <c r="AC1602" s="519">
        <v>10000</v>
      </c>
      <c r="AD1602" s="519">
        <v>10000</v>
      </c>
      <c r="AE1602" s="519">
        <v>10000</v>
      </c>
      <c r="AF1602" s="519">
        <v>10000</v>
      </c>
      <c r="AG1602" s="519">
        <v>10000</v>
      </c>
      <c r="AH1602" s="519">
        <v>10000</v>
      </c>
      <c r="AI1602" s="519">
        <v>10000</v>
      </c>
      <c r="AJ1602" s="519">
        <v>10000</v>
      </c>
      <c r="AK1602" s="519">
        <v>10000</v>
      </c>
      <c r="AL1602" s="519">
        <v>10000</v>
      </c>
      <c r="AM1602" s="519">
        <v>10000</v>
      </c>
      <c r="AN1602" s="519">
        <v>10000</v>
      </c>
      <c r="AO1602" s="519">
        <v>10000</v>
      </c>
      <c r="AP1602" s="519">
        <v>10000</v>
      </c>
      <c r="AQ1602" s="519">
        <v>10000</v>
      </c>
      <c r="AR1602" s="519">
        <v>10000</v>
      </c>
      <c r="AS1602" s="519">
        <v>10000</v>
      </c>
      <c r="AT1602" s="519">
        <v>10000</v>
      </c>
      <c r="AU1602" s="519">
        <v>10000</v>
      </c>
      <c r="AV1602" s="519">
        <v>10000</v>
      </c>
      <c r="AW1602" s="519">
        <v>10000</v>
      </c>
      <c r="AX1602" s="519">
        <v>10000</v>
      </c>
      <c r="AY1602" s="519">
        <v>10000</v>
      </c>
      <c r="AZ1602" s="519">
        <v>10000</v>
      </c>
      <c r="BA1602" s="519">
        <v>0</v>
      </c>
      <c r="BB1602" s="519">
        <v>0</v>
      </c>
      <c r="BC1602" s="519">
        <v>0</v>
      </c>
      <c r="BD1602" s="519">
        <v>0</v>
      </c>
      <c r="BE1602" s="519">
        <v>0</v>
      </c>
      <c r="BF1602" s="519">
        <v>0</v>
      </c>
      <c r="BG1602" s="519">
        <v>0</v>
      </c>
      <c r="BH1602" s="519">
        <v>0</v>
      </c>
      <c r="BI1602" s="519">
        <v>0</v>
      </c>
      <c r="BJ1602" s="519">
        <v>0</v>
      </c>
      <c r="BK1602" s="519">
        <v>0</v>
      </c>
      <c r="BL1602" s="519">
        <v>0</v>
      </c>
      <c r="BM1602" s="519">
        <v>0</v>
      </c>
      <c r="BN1602" s="519">
        <v>0</v>
      </c>
      <c r="BO1602" s="519">
        <v>0</v>
      </c>
      <c r="BP1602" s="519">
        <v>0</v>
      </c>
      <c r="BQ1602" s="519">
        <v>0</v>
      </c>
      <c r="BR1602" s="519">
        <v>0</v>
      </c>
      <c r="BS1602" s="519">
        <v>0</v>
      </c>
      <c r="BT1602" s="519">
        <v>0</v>
      </c>
      <c r="BU1602" s="519">
        <v>0</v>
      </c>
      <c r="BV1602" s="519">
        <v>0</v>
      </c>
      <c r="BW1602" s="519">
        <v>0</v>
      </c>
      <c r="BX1602" s="519">
        <v>0</v>
      </c>
      <c r="BY1602" s="519">
        <v>0</v>
      </c>
      <c r="BZ1602" s="519">
        <v>0</v>
      </c>
      <c r="CA1602" s="519">
        <v>0</v>
      </c>
      <c r="CB1602" s="519">
        <v>0</v>
      </c>
      <c r="CC1602" s="519">
        <v>0</v>
      </c>
      <c r="CD1602" s="519">
        <v>0</v>
      </c>
      <c r="CE1602" s="519">
        <v>0</v>
      </c>
      <c r="CF1602" s="519">
        <v>0</v>
      </c>
      <c r="CG1602" s="519">
        <v>0</v>
      </c>
      <c r="CH1602" s="519">
        <v>0</v>
      </c>
      <c r="CI1602" s="519">
        <v>0</v>
      </c>
      <c r="CJ1602" s="519">
        <v>0</v>
      </c>
      <c r="CK1602" s="519">
        <v>0</v>
      </c>
      <c r="CL1602" s="519">
        <v>0</v>
      </c>
      <c r="CM1602" s="519">
        <v>0</v>
      </c>
      <c r="CN1602" s="519">
        <v>0</v>
      </c>
      <c r="CO1602" s="519">
        <v>0</v>
      </c>
      <c r="CP1602" s="519">
        <v>0</v>
      </c>
      <c r="CQ1602" s="519">
        <v>0</v>
      </c>
      <c r="CR1602" s="519">
        <v>0</v>
      </c>
      <c r="CS1602" s="519">
        <v>0</v>
      </c>
      <c r="CT1602" s="519">
        <v>0</v>
      </c>
      <c r="CU1602" s="519">
        <v>0</v>
      </c>
      <c r="CV1602" s="519">
        <v>0</v>
      </c>
      <c r="CW1602" s="519">
        <v>0</v>
      </c>
      <c r="CX1602" s="519">
        <v>0</v>
      </c>
      <c r="CY1602" s="519">
        <v>0</v>
      </c>
      <c r="CZ1602" s="519">
        <v>0</v>
      </c>
      <c r="DA1602" s="519">
        <v>0</v>
      </c>
      <c r="DB1602" s="519">
        <v>0</v>
      </c>
      <c r="DC1602" s="519">
        <v>0</v>
      </c>
      <c r="DD1602" s="519">
        <v>0</v>
      </c>
      <c r="DE1602" s="519">
        <v>0</v>
      </c>
      <c r="DF1602" s="519">
        <v>0</v>
      </c>
      <c r="DG1602" s="519">
        <v>0</v>
      </c>
      <c r="DH1602" s="519">
        <v>0</v>
      </c>
      <c r="DI1602" s="519">
        <v>0</v>
      </c>
      <c r="DJ1602" s="519">
        <v>0</v>
      </c>
      <c r="DK1602" s="519">
        <v>0</v>
      </c>
      <c r="DL1602" s="519">
        <v>0</v>
      </c>
      <c r="DM1602" s="519">
        <v>0</v>
      </c>
      <c r="DN1602" s="519">
        <v>0</v>
      </c>
      <c r="DO1602" s="519">
        <v>0</v>
      </c>
      <c r="DP1602" s="519">
        <v>0</v>
      </c>
      <c r="DQ1602" s="519">
        <v>0</v>
      </c>
      <c r="DR1602" s="519">
        <v>0</v>
      </c>
      <c r="DS1602" s="519">
        <v>0</v>
      </c>
      <c r="DT1602" s="519">
        <v>0</v>
      </c>
      <c r="DU1602" s="519">
        <v>0</v>
      </c>
      <c r="DV1602" s="519">
        <v>0</v>
      </c>
      <c r="DW1602" s="519">
        <v>0</v>
      </c>
      <c r="DX1602" s="519">
        <v>0</v>
      </c>
    </row>
    <row r="1603" spans="2:128" hidden="1">
      <c r="B1603" s="519" t="s">
        <v>1061</v>
      </c>
      <c r="C1603" s="519"/>
      <c r="D1603" s="519"/>
      <c r="E1603" s="519"/>
      <c r="F1603" s="519">
        <v>1</v>
      </c>
      <c r="G1603" s="519"/>
      <c r="H1603" s="519">
        <v>25</v>
      </c>
      <c r="I1603" s="519">
        <v>6</v>
      </c>
      <c r="J1603" s="519" t="str">
        <f t="shared" si="72"/>
        <v>SDN15012506</v>
      </c>
      <c r="K1603" s="519">
        <v>645</v>
      </c>
      <c r="N1603" s="519" t="s">
        <v>1062</v>
      </c>
      <c r="O1603" s="519" t="s">
        <v>1060</v>
      </c>
      <c r="P1603" s="519">
        <v>42</v>
      </c>
      <c r="Q1603" s="183" t="str">
        <f t="shared" si="73"/>
        <v>SDN200242</v>
      </c>
      <c r="R1603" s="519">
        <v>10000</v>
      </c>
      <c r="S1603" s="519">
        <v>10000</v>
      </c>
      <c r="T1603" s="519">
        <v>10000</v>
      </c>
      <c r="U1603" s="519">
        <v>10000</v>
      </c>
      <c r="V1603" s="519">
        <v>10000</v>
      </c>
      <c r="W1603" s="519">
        <v>10000</v>
      </c>
      <c r="X1603" s="519">
        <v>10000</v>
      </c>
      <c r="Y1603" s="519">
        <v>10000</v>
      </c>
      <c r="Z1603" s="519">
        <v>10000</v>
      </c>
      <c r="AA1603" s="519">
        <v>10000</v>
      </c>
      <c r="AB1603" s="519">
        <v>10000</v>
      </c>
      <c r="AC1603" s="519">
        <v>10000</v>
      </c>
      <c r="AD1603" s="519">
        <v>10000</v>
      </c>
      <c r="AE1603" s="519">
        <v>10000</v>
      </c>
      <c r="AF1603" s="519">
        <v>10000</v>
      </c>
      <c r="AG1603" s="519">
        <v>10000</v>
      </c>
      <c r="AH1603" s="519">
        <v>10000</v>
      </c>
      <c r="AI1603" s="519">
        <v>10000</v>
      </c>
      <c r="AJ1603" s="519">
        <v>10000</v>
      </c>
      <c r="AK1603" s="519">
        <v>10207.799999999999</v>
      </c>
      <c r="AL1603" s="519">
        <v>10207.799999999999</v>
      </c>
      <c r="AM1603" s="519">
        <v>10207.799999999999</v>
      </c>
      <c r="AN1603" s="519">
        <v>10207.799999999999</v>
      </c>
      <c r="AO1603" s="519">
        <v>10207.799999999999</v>
      </c>
      <c r="AP1603" s="519">
        <v>10207.799999999999</v>
      </c>
      <c r="AQ1603" s="519">
        <v>10207.799999999999</v>
      </c>
      <c r="AR1603" s="519">
        <v>10207.799999999999</v>
      </c>
      <c r="AS1603" s="519">
        <v>10207.799999999999</v>
      </c>
      <c r="AT1603" s="519">
        <v>10207.799999999999</v>
      </c>
      <c r="AU1603" s="519">
        <v>10207.799999999999</v>
      </c>
      <c r="AV1603" s="519">
        <v>10207.799999999999</v>
      </c>
      <c r="AW1603" s="519">
        <v>10207.799999999999</v>
      </c>
      <c r="AX1603" s="519">
        <v>10207.799999999999</v>
      </c>
      <c r="AY1603" s="519">
        <v>10207.799999999999</v>
      </c>
      <c r="AZ1603" s="519">
        <v>10207.799999999999</v>
      </c>
      <c r="BA1603" s="519">
        <v>0</v>
      </c>
      <c r="BB1603" s="519">
        <v>0</v>
      </c>
      <c r="BC1603" s="519">
        <v>0</v>
      </c>
      <c r="BD1603" s="519">
        <v>0</v>
      </c>
      <c r="BE1603" s="519">
        <v>0</v>
      </c>
      <c r="BF1603" s="519">
        <v>0</v>
      </c>
      <c r="BG1603" s="519">
        <v>0</v>
      </c>
      <c r="BH1603" s="519">
        <v>0</v>
      </c>
      <c r="BI1603" s="519">
        <v>0</v>
      </c>
      <c r="BJ1603" s="519">
        <v>0</v>
      </c>
      <c r="BK1603" s="519">
        <v>0</v>
      </c>
      <c r="BL1603" s="519">
        <v>0</v>
      </c>
      <c r="BM1603" s="519">
        <v>0</v>
      </c>
      <c r="BN1603" s="519">
        <v>0</v>
      </c>
      <c r="BO1603" s="519">
        <v>0</v>
      </c>
      <c r="BP1603" s="519">
        <v>0</v>
      </c>
      <c r="BQ1603" s="519">
        <v>0</v>
      </c>
      <c r="BR1603" s="519">
        <v>0</v>
      </c>
      <c r="BS1603" s="519">
        <v>0</v>
      </c>
      <c r="BT1603" s="519">
        <v>0</v>
      </c>
      <c r="BU1603" s="519">
        <v>0</v>
      </c>
      <c r="BV1603" s="519">
        <v>0</v>
      </c>
      <c r="BW1603" s="519">
        <v>0</v>
      </c>
      <c r="BX1603" s="519">
        <v>0</v>
      </c>
      <c r="BY1603" s="519">
        <v>0</v>
      </c>
      <c r="BZ1603" s="519">
        <v>0</v>
      </c>
      <c r="CA1603" s="519">
        <v>0</v>
      </c>
      <c r="CB1603" s="519">
        <v>0</v>
      </c>
      <c r="CC1603" s="519">
        <v>0</v>
      </c>
      <c r="CD1603" s="519">
        <v>0</v>
      </c>
      <c r="CE1603" s="519">
        <v>0</v>
      </c>
      <c r="CF1603" s="519">
        <v>0</v>
      </c>
      <c r="CG1603" s="519">
        <v>0</v>
      </c>
      <c r="CH1603" s="519">
        <v>0</v>
      </c>
      <c r="CI1603" s="519">
        <v>0</v>
      </c>
      <c r="CJ1603" s="519">
        <v>0</v>
      </c>
      <c r="CK1603" s="519">
        <v>0</v>
      </c>
      <c r="CL1603" s="519">
        <v>0</v>
      </c>
      <c r="CM1603" s="519">
        <v>0</v>
      </c>
      <c r="CN1603" s="519">
        <v>0</v>
      </c>
      <c r="CO1603" s="519">
        <v>0</v>
      </c>
      <c r="CP1603" s="519">
        <v>0</v>
      </c>
      <c r="CQ1603" s="519">
        <v>0</v>
      </c>
      <c r="CR1603" s="519">
        <v>0</v>
      </c>
      <c r="CS1603" s="519">
        <v>0</v>
      </c>
      <c r="CT1603" s="519">
        <v>0</v>
      </c>
      <c r="CU1603" s="519">
        <v>0</v>
      </c>
      <c r="CV1603" s="519">
        <v>0</v>
      </c>
      <c r="CW1603" s="519">
        <v>0</v>
      </c>
      <c r="CX1603" s="519">
        <v>0</v>
      </c>
      <c r="CY1603" s="519">
        <v>0</v>
      </c>
      <c r="CZ1603" s="519">
        <v>0</v>
      </c>
      <c r="DA1603" s="519">
        <v>0</v>
      </c>
      <c r="DB1603" s="519">
        <v>0</v>
      </c>
      <c r="DC1603" s="519">
        <v>0</v>
      </c>
      <c r="DD1603" s="519">
        <v>0</v>
      </c>
      <c r="DE1603" s="519">
        <v>0</v>
      </c>
      <c r="DF1603" s="519">
        <v>0</v>
      </c>
      <c r="DG1603" s="519">
        <v>0</v>
      </c>
      <c r="DH1603" s="519">
        <v>0</v>
      </c>
      <c r="DI1603" s="519">
        <v>0</v>
      </c>
      <c r="DJ1603" s="519">
        <v>0</v>
      </c>
      <c r="DK1603" s="519">
        <v>0</v>
      </c>
      <c r="DL1603" s="519">
        <v>0</v>
      </c>
      <c r="DM1603" s="519">
        <v>0</v>
      </c>
      <c r="DN1603" s="519">
        <v>0</v>
      </c>
      <c r="DO1603" s="519">
        <v>0</v>
      </c>
      <c r="DP1603" s="519">
        <v>0</v>
      </c>
      <c r="DQ1603" s="519">
        <v>0</v>
      </c>
      <c r="DR1603" s="519">
        <v>0</v>
      </c>
      <c r="DS1603" s="519">
        <v>0</v>
      </c>
      <c r="DT1603" s="519">
        <v>0</v>
      </c>
      <c r="DU1603" s="519">
        <v>0</v>
      </c>
      <c r="DV1603" s="519">
        <v>0</v>
      </c>
      <c r="DW1603" s="519">
        <v>0</v>
      </c>
      <c r="DX1603" s="519">
        <v>0</v>
      </c>
    </row>
    <row r="1604" spans="2:128" hidden="1">
      <c r="B1604" s="519" t="s">
        <v>1061</v>
      </c>
      <c r="C1604" s="519"/>
      <c r="D1604" s="519"/>
      <c r="E1604" s="519"/>
      <c r="F1604" s="519">
        <v>1</v>
      </c>
      <c r="G1604" s="519"/>
      <c r="H1604" s="519">
        <v>25</v>
      </c>
      <c r="I1604" s="519">
        <v>7</v>
      </c>
      <c r="J1604" s="519" t="str">
        <f t="shared" ref="J1604:J1667" si="74">B1604&amp;TEXT(F1604,"00")&amp;TEXT(H1604,"00")&amp;TEXT(I1604,"00")</f>
        <v>SDN15012507</v>
      </c>
      <c r="K1604" s="519">
        <v>645</v>
      </c>
      <c r="N1604" s="519" t="s">
        <v>1062</v>
      </c>
      <c r="O1604" s="519" t="s">
        <v>1060</v>
      </c>
      <c r="P1604" s="519">
        <v>43</v>
      </c>
      <c r="Q1604" s="183" t="str">
        <f t="shared" si="73"/>
        <v>SDN200243</v>
      </c>
      <c r="R1604" s="519">
        <v>10000</v>
      </c>
      <c r="S1604" s="519">
        <v>10000</v>
      </c>
      <c r="T1604" s="519">
        <v>10000</v>
      </c>
      <c r="U1604" s="519">
        <v>10000</v>
      </c>
      <c r="V1604" s="519">
        <v>10000</v>
      </c>
      <c r="W1604" s="519">
        <v>10000</v>
      </c>
      <c r="X1604" s="519">
        <v>10000</v>
      </c>
      <c r="Y1604" s="519">
        <v>10000</v>
      </c>
      <c r="Z1604" s="519">
        <v>10000</v>
      </c>
      <c r="AA1604" s="519">
        <v>10000</v>
      </c>
      <c r="AB1604" s="519">
        <v>10000</v>
      </c>
      <c r="AC1604" s="519">
        <v>10000</v>
      </c>
      <c r="AD1604" s="519">
        <v>10000</v>
      </c>
      <c r="AE1604" s="519">
        <v>10000</v>
      </c>
      <c r="AF1604" s="519">
        <v>10000</v>
      </c>
      <c r="AG1604" s="519">
        <v>10000</v>
      </c>
      <c r="AH1604" s="519">
        <v>10000</v>
      </c>
      <c r="AI1604" s="519">
        <v>10000</v>
      </c>
      <c r="AJ1604" s="519">
        <v>10118.799999999999</v>
      </c>
      <c r="AK1604" s="519">
        <v>10589.4</v>
      </c>
      <c r="AL1604" s="519">
        <v>10589.4</v>
      </c>
      <c r="AM1604" s="519">
        <v>10589.4</v>
      </c>
      <c r="AN1604" s="519">
        <v>10589.4</v>
      </c>
      <c r="AO1604" s="519">
        <v>10589.4</v>
      </c>
      <c r="AP1604" s="519">
        <v>10589.4</v>
      </c>
      <c r="AQ1604" s="519">
        <v>10589.4</v>
      </c>
      <c r="AR1604" s="519">
        <v>10589.4</v>
      </c>
      <c r="AS1604" s="519">
        <v>10589.4</v>
      </c>
      <c r="AT1604" s="519">
        <v>10589.4</v>
      </c>
      <c r="AU1604" s="519">
        <v>10589.4</v>
      </c>
      <c r="AV1604" s="519">
        <v>10589.4</v>
      </c>
      <c r="AW1604" s="519">
        <v>10589.4</v>
      </c>
      <c r="AX1604" s="519">
        <v>10589.4</v>
      </c>
      <c r="AY1604" s="519">
        <v>10589.4</v>
      </c>
      <c r="AZ1604" s="519">
        <v>10589.4</v>
      </c>
      <c r="BA1604" s="519">
        <v>0</v>
      </c>
      <c r="BB1604" s="519">
        <v>0</v>
      </c>
      <c r="BC1604" s="519">
        <v>0</v>
      </c>
      <c r="BD1604" s="519">
        <v>0</v>
      </c>
      <c r="BE1604" s="519">
        <v>0</v>
      </c>
      <c r="BF1604" s="519">
        <v>0</v>
      </c>
      <c r="BG1604" s="519">
        <v>0</v>
      </c>
      <c r="BH1604" s="519">
        <v>0</v>
      </c>
      <c r="BI1604" s="519">
        <v>0</v>
      </c>
      <c r="BJ1604" s="519">
        <v>0</v>
      </c>
      <c r="BK1604" s="519">
        <v>0</v>
      </c>
      <c r="BL1604" s="519">
        <v>0</v>
      </c>
      <c r="BM1604" s="519">
        <v>0</v>
      </c>
      <c r="BN1604" s="519">
        <v>0</v>
      </c>
      <c r="BO1604" s="519">
        <v>0</v>
      </c>
      <c r="BP1604" s="519">
        <v>0</v>
      </c>
      <c r="BQ1604" s="519">
        <v>0</v>
      </c>
      <c r="BR1604" s="519">
        <v>0</v>
      </c>
      <c r="BS1604" s="519">
        <v>0</v>
      </c>
      <c r="BT1604" s="519">
        <v>0</v>
      </c>
      <c r="BU1604" s="519">
        <v>0</v>
      </c>
      <c r="BV1604" s="519">
        <v>0</v>
      </c>
      <c r="BW1604" s="519">
        <v>0</v>
      </c>
      <c r="BX1604" s="519">
        <v>0</v>
      </c>
      <c r="BY1604" s="519">
        <v>0</v>
      </c>
      <c r="BZ1604" s="519">
        <v>0</v>
      </c>
      <c r="CA1604" s="519">
        <v>0</v>
      </c>
      <c r="CB1604" s="519">
        <v>0</v>
      </c>
      <c r="CC1604" s="519">
        <v>0</v>
      </c>
      <c r="CD1604" s="519">
        <v>0</v>
      </c>
      <c r="CE1604" s="519">
        <v>0</v>
      </c>
      <c r="CF1604" s="519">
        <v>0</v>
      </c>
      <c r="CG1604" s="519">
        <v>0</v>
      </c>
      <c r="CH1604" s="519">
        <v>0</v>
      </c>
      <c r="CI1604" s="519">
        <v>0</v>
      </c>
      <c r="CJ1604" s="519">
        <v>0</v>
      </c>
      <c r="CK1604" s="519">
        <v>0</v>
      </c>
      <c r="CL1604" s="519">
        <v>0</v>
      </c>
      <c r="CM1604" s="519">
        <v>0</v>
      </c>
      <c r="CN1604" s="519">
        <v>0</v>
      </c>
      <c r="CO1604" s="519">
        <v>0</v>
      </c>
      <c r="CP1604" s="519">
        <v>0</v>
      </c>
      <c r="CQ1604" s="519">
        <v>0</v>
      </c>
      <c r="CR1604" s="519">
        <v>0</v>
      </c>
      <c r="CS1604" s="519">
        <v>0</v>
      </c>
      <c r="CT1604" s="519">
        <v>0</v>
      </c>
      <c r="CU1604" s="519">
        <v>0</v>
      </c>
      <c r="CV1604" s="519">
        <v>0</v>
      </c>
      <c r="CW1604" s="519">
        <v>0</v>
      </c>
      <c r="CX1604" s="519">
        <v>0</v>
      </c>
      <c r="CY1604" s="519">
        <v>0</v>
      </c>
      <c r="CZ1604" s="519">
        <v>0</v>
      </c>
      <c r="DA1604" s="519">
        <v>0</v>
      </c>
      <c r="DB1604" s="519">
        <v>0</v>
      </c>
      <c r="DC1604" s="519">
        <v>0</v>
      </c>
      <c r="DD1604" s="519">
        <v>0</v>
      </c>
      <c r="DE1604" s="519">
        <v>0</v>
      </c>
      <c r="DF1604" s="519">
        <v>0</v>
      </c>
      <c r="DG1604" s="519">
        <v>0</v>
      </c>
      <c r="DH1604" s="519">
        <v>0</v>
      </c>
      <c r="DI1604" s="519">
        <v>0</v>
      </c>
      <c r="DJ1604" s="519">
        <v>0</v>
      </c>
      <c r="DK1604" s="519">
        <v>0</v>
      </c>
      <c r="DL1604" s="519">
        <v>0</v>
      </c>
      <c r="DM1604" s="519">
        <v>0</v>
      </c>
      <c r="DN1604" s="519">
        <v>0</v>
      </c>
      <c r="DO1604" s="519">
        <v>0</v>
      </c>
      <c r="DP1604" s="519">
        <v>0</v>
      </c>
      <c r="DQ1604" s="519">
        <v>0</v>
      </c>
      <c r="DR1604" s="519">
        <v>0</v>
      </c>
      <c r="DS1604" s="519">
        <v>0</v>
      </c>
      <c r="DT1604" s="519">
        <v>0</v>
      </c>
      <c r="DU1604" s="519">
        <v>0</v>
      </c>
      <c r="DV1604" s="519">
        <v>0</v>
      </c>
      <c r="DW1604" s="519">
        <v>0</v>
      </c>
      <c r="DX1604" s="519">
        <v>0</v>
      </c>
    </row>
    <row r="1605" spans="2:128" hidden="1">
      <c r="B1605" s="519" t="s">
        <v>1061</v>
      </c>
      <c r="C1605" s="519"/>
      <c r="D1605" s="519"/>
      <c r="E1605" s="519"/>
      <c r="F1605" s="519">
        <v>1</v>
      </c>
      <c r="G1605" s="519"/>
      <c r="H1605" s="519">
        <v>25</v>
      </c>
      <c r="I1605" s="519">
        <v>8</v>
      </c>
      <c r="J1605" s="519" t="str">
        <f t="shared" si="74"/>
        <v>SDN15012508</v>
      </c>
      <c r="K1605" s="519">
        <v>516</v>
      </c>
      <c r="N1605" s="519" t="s">
        <v>1062</v>
      </c>
      <c r="O1605" s="519" t="s">
        <v>1060</v>
      </c>
      <c r="P1605" s="519">
        <v>44</v>
      </c>
      <c r="Q1605" s="183" t="str">
        <f t="shared" si="73"/>
        <v>SDN200244</v>
      </c>
      <c r="R1605" s="519">
        <v>10000</v>
      </c>
      <c r="S1605" s="519">
        <v>10000</v>
      </c>
      <c r="T1605" s="519">
        <v>10000</v>
      </c>
      <c r="U1605" s="519">
        <v>10000</v>
      </c>
      <c r="V1605" s="519">
        <v>10000</v>
      </c>
      <c r="W1605" s="519">
        <v>10000</v>
      </c>
      <c r="X1605" s="519">
        <v>10000</v>
      </c>
      <c r="Y1605" s="519">
        <v>10000</v>
      </c>
      <c r="Z1605" s="519">
        <v>10000</v>
      </c>
      <c r="AA1605" s="519">
        <v>10000</v>
      </c>
      <c r="AB1605" s="519">
        <v>10000</v>
      </c>
      <c r="AC1605" s="519">
        <v>10000</v>
      </c>
      <c r="AD1605" s="519">
        <v>10000</v>
      </c>
      <c r="AE1605" s="519">
        <v>10000</v>
      </c>
      <c r="AF1605" s="519">
        <v>10000</v>
      </c>
      <c r="AG1605" s="519">
        <v>10000</v>
      </c>
      <c r="AH1605" s="519">
        <v>10000</v>
      </c>
      <c r="AI1605" s="519">
        <v>10082.700000000001</v>
      </c>
      <c r="AJ1605" s="519">
        <v>10574.6</v>
      </c>
      <c r="AK1605" s="519">
        <v>11066.4</v>
      </c>
      <c r="AL1605" s="519">
        <v>11066.4</v>
      </c>
      <c r="AM1605" s="519">
        <v>11066.4</v>
      </c>
      <c r="AN1605" s="519">
        <v>11066.4</v>
      </c>
      <c r="AO1605" s="519">
        <v>11066.4</v>
      </c>
      <c r="AP1605" s="519">
        <v>11066.4</v>
      </c>
      <c r="AQ1605" s="519">
        <v>11066.4</v>
      </c>
      <c r="AR1605" s="519">
        <v>11066.4</v>
      </c>
      <c r="AS1605" s="519">
        <v>11066.4</v>
      </c>
      <c r="AT1605" s="519">
        <v>11066.4</v>
      </c>
      <c r="AU1605" s="519">
        <v>11066.4</v>
      </c>
      <c r="AV1605" s="519">
        <v>11066.4</v>
      </c>
      <c r="AW1605" s="519">
        <v>11066.4</v>
      </c>
      <c r="AX1605" s="519">
        <v>11066.4</v>
      </c>
      <c r="AY1605" s="519">
        <v>11066.4</v>
      </c>
      <c r="AZ1605" s="519">
        <v>11066.4</v>
      </c>
      <c r="BA1605" s="519">
        <v>0</v>
      </c>
      <c r="BB1605" s="519">
        <v>0</v>
      </c>
      <c r="BC1605" s="519">
        <v>0</v>
      </c>
      <c r="BD1605" s="519">
        <v>0</v>
      </c>
      <c r="BE1605" s="519">
        <v>0</v>
      </c>
      <c r="BF1605" s="519">
        <v>0</v>
      </c>
      <c r="BG1605" s="519">
        <v>0</v>
      </c>
      <c r="BH1605" s="519">
        <v>0</v>
      </c>
      <c r="BI1605" s="519">
        <v>0</v>
      </c>
      <c r="BJ1605" s="519">
        <v>0</v>
      </c>
      <c r="BK1605" s="519">
        <v>0</v>
      </c>
      <c r="BL1605" s="519">
        <v>0</v>
      </c>
      <c r="BM1605" s="519">
        <v>0</v>
      </c>
      <c r="BN1605" s="519">
        <v>0</v>
      </c>
      <c r="BO1605" s="519">
        <v>0</v>
      </c>
      <c r="BP1605" s="519">
        <v>0</v>
      </c>
      <c r="BQ1605" s="519">
        <v>0</v>
      </c>
      <c r="BR1605" s="519">
        <v>0</v>
      </c>
      <c r="BS1605" s="519">
        <v>0</v>
      </c>
      <c r="BT1605" s="519">
        <v>0</v>
      </c>
      <c r="BU1605" s="519">
        <v>0</v>
      </c>
      <c r="BV1605" s="519">
        <v>0</v>
      </c>
      <c r="BW1605" s="519">
        <v>0</v>
      </c>
      <c r="BX1605" s="519">
        <v>0</v>
      </c>
      <c r="BY1605" s="519">
        <v>0</v>
      </c>
      <c r="BZ1605" s="519">
        <v>0</v>
      </c>
      <c r="CA1605" s="519">
        <v>0</v>
      </c>
      <c r="CB1605" s="519">
        <v>0</v>
      </c>
      <c r="CC1605" s="519">
        <v>0</v>
      </c>
      <c r="CD1605" s="519">
        <v>0</v>
      </c>
      <c r="CE1605" s="519">
        <v>0</v>
      </c>
      <c r="CF1605" s="519">
        <v>0</v>
      </c>
      <c r="CG1605" s="519">
        <v>0</v>
      </c>
      <c r="CH1605" s="519">
        <v>0</v>
      </c>
      <c r="CI1605" s="519">
        <v>0</v>
      </c>
      <c r="CJ1605" s="519">
        <v>0</v>
      </c>
      <c r="CK1605" s="519">
        <v>0</v>
      </c>
      <c r="CL1605" s="519">
        <v>0</v>
      </c>
      <c r="CM1605" s="519">
        <v>0</v>
      </c>
      <c r="CN1605" s="519">
        <v>0</v>
      </c>
      <c r="CO1605" s="519">
        <v>0</v>
      </c>
      <c r="CP1605" s="519">
        <v>0</v>
      </c>
      <c r="CQ1605" s="519">
        <v>0</v>
      </c>
      <c r="CR1605" s="519">
        <v>0</v>
      </c>
      <c r="CS1605" s="519">
        <v>0</v>
      </c>
      <c r="CT1605" s="519">
        <v>0</v>
      </c>
      <c r="CU1605" s="519">
        <v>0</v>
      </c>
      <c r="CV1605" s="519">
        <v>0</v>
      </c>
      <c r="CW1605" s="519">
        <v>0</v>
      </c>
      <c r="CX1605" s="519">
        <v>0</v>
      </c>
      <c r="CY1605" s="519">
        <v>0</v>
      </c>
      <c r="CZ1605" s="519">
        <v>0</v>
      </c>
      <c r="DA1605" s="519">
        <v>0</v>
      </c>
      <c r="DB1605" s="519">
        <v>0</v>
      </c>
      <c r="DC1605" s="519">
        <v>0</v>
      </c>
      <c r="DD1605" s="519">
        <v>0</v>
      </c>
      <c r="DE1605" s="519">
        <v>0</v>
      </c>
      <c r="DF1605" s="519">
        <v>0</v>
      </c>
      <c r="DG1605" s="519">
        <v>0</v>
      </c>
      <c r="DH1605" s="519">
        <v>0</v>
      </c>
      <c r="DI1605" s="519">
        <v>0</v>
      </c>
      <c r="DJ1605" s="519">
        <v>0</v>
      </c>
      <c r="DK1605" s="519">
        <v>0</v>
      </c>
      <c r="DL1605" s="519">
        <v>0</v>
      </c>
      <c r="DM1605" s="519">
        <v>0</v>
      </c>
      <c r="DN1605" s="519">
        <v>0</v>
      </c>
      <c r="DO1605" s="519">
        <v>0</v>
      </c>
      <c r="DP1605" s="519">
        <v>0</v>
      </c>
      <c r="DQ1605" s="519">
        <v>0</v>
      </c>
      <c r="DR1605" s="519">
        <v>0</v>
      </c>
      <c r="DS1605" s="519">
        <v>0</v>
      </c>
      <c r="DT1605" s="519">
        <v>0</v>
      </c>
      <c r="DU1605" s="519">
        <v>0</v>
      </c>
      <c r="DV1605" s="519">
        <v>0</v>
      </c>
      <c r="DW1605" s="519">
        <v>0</v>
      </c>
      <c r="DX1605" s="519">
        <v>0</v>
      </c>
    </row>
    <row r="1606" spans="2:128" hidden="1">
      <c r="B1606" s="519" t="s">
        <v>1061</v>
      </c>
      <c r="C1606" s="519"/>
      <c r="D1606" s="519"/>
      <c r="E1606" s="519"/>
      <c r="F1606" s="519">
        <v>1</v>
      </c>
      <c r="G1606" s="519"/>
      <c r="H1606" s="519">
        <v>25</v>
      </c>
      <c r="I1606" s="519">
        <v>9</v>
      </c>
      <c r="J1606" s="519" t="str">
        <f t="shared" si="74"/>
        <v>SDN15012509</v>
      </c>
      <c r="K1606" s="519">
        <v>516</v>
      </c>
      <c r="N1606" s="519" t="s">
        <v>1062</v>
      </c>
      <c r="O1606" s="519" t="s">
        <v>1060</v>
      </c>
      <c r="P1606" s="519">
        <v>45</v>
      </c>
      <c r="Q1606" s="183" t="str">
        <f t="shared" si="73"/>
        <v>SDN200245</v>
      </c>
      <c r="R1606" s="519">
        <v>10000</v>
      </c>
      <c r="S1606" s="519">
        <v>10000</v>
      </c>
      <c r="T1606" s="519">
        <v>10000</v>
      </c>
      <c r="U1606" s="519">
        <v>10000</v>
      </c>
      <c r="V1606" s="519">
        <v>10000</v>
      </c>
      <c r="W1606" s="519">
        <v>10000</v>
      </c>
      <c r="X1606" s="519">
        <v>10000</v>
      </c>
      <c r="Y1606" s="519">
        <v>10000</v>
      </c>
      <c r="Z1606" s="519">
        <v>10000</v>
      </c>
      <c r="AA1606" s="519">
        <v>10000</v>
      </c>
      <c r="AB1606" s="519">
        <v>10000</v>
      </c>
      <c r="AC1606" s="519">
        <v>10000</v>
      </c>
      <c r="AD1606" s="519">
        <v>10000</v>
      </c>
      <c r="AE1606" s="519">
        <v>10000</v>
      </c>
      <c r="AF1606" s="519">
        <v>10000</v>
      </c>
      <c r="AG1606" s="519">
        <v>10000</v>
      </c>
      <c r="AH1606" s="519">
        <v>10000</v>
      </c>
      <c r="AI1606" s="519">
        <v>10430.4</v>
      </c>
      <c r="AJ1606" s="519">
        <v>10939.2</v>
      </c>
      <c r="AK1606" s="519">
        <v>11448</v>
      </c>
      <c r="AL1606" s="519">
        <v>11448</v>
      </c>
      <c r="AM1606" s="519">
        <v>11448</v>
      </c>
      <c r="AN1606" s="519">
        <v>11448</v>
      </c>
      <c r="AO1606" s="519">
        <v>11448</v>
      </c>
      <c r="AP1606" s="519">
        <v>11448</v>
      </c>
      <c r="AQ1606" s="519">
        <v>11448</v>
      </c>
      <c r="AR1606" s="519">
        <v>11448</v>
      </c>
      <c r="AS1606" s="519">
        <v>11448</v>
      </c>
      <c r="AT1606" s="519">
        <v>11448</v>
      </c>
      <c r="AU1606" s="519">
        <v>11448</v>
      </c>
      <c r="AV1606" s="519">
        <v>11448</v>
      </c>
      <c r="AW1606" s="519">
        <v>11448</v>
      </c>
      <c r="AX1606" s="519">
        <v>11448</v>
      </c>
      <c r="AY1606" s="519">
        <v>11448</v>
      </c>
      <c r="AZ1606" s="519">
        <v>11448</v>
      </c>
      <c r="BA1606" s="519">
        <v>0</v>
      </c>
      <c r="BB1606" s="519">
        <v>0</v>
      </c>
      <c r="BC1606" s="519">
        <v>0</v>
      </c>
      <c r="BD1606" s="519">
        <v>0</v>
      </c>
      <c r="BE1606" s="519">
        <v>0</v>
      </c>
      <c r="BF1606" s="519">
        <v>0</v>
      </c>
      <c r="BG1606" s="519">
        <v>0</v>
      </c>
      <c r="BH1606" s="519">
        <v>0</v>
      </c>
      <c r="BI1606" s="519">
        <v>0</v>
      </c>
      <c r="BJ1606" s="519">
        <v>0</v>
      </c>
      <c r="BK1606" s="519">
        <v>0</v>
      </c>
      <c r="BL1606" s="519">
        <v>0</v>
      </c>
      <c r="BM1606" s="519">
        <v>0</v>
      </c>
      <c r="BN1606" s="519">
        <v>0</v>
      </c>
      <c r="BO1606" s="519">
        <v>0</v>
      </c>
      <c r="BP1606" s="519">
        <v>0</v>
      </c>
      <c r="BQ1606" s="519">
        <v>0</v>
      </c>
      <c r="BR1606" s="519">
        <v>0</v>
      </c>
      <c r="BS1606" s="519">
        <v>0</v>
      </c>
      <c r="BT1606" s="519">
        <v>0</v>
      </c>
      <c r="BU1606" s="519">
        <v>0</v>
      </c>
      <c r="BV1606" s="519">
        <v>0</v>
      </c>
      <c r="BW1606" s="519">
        <v>0</v>
      </c>
      <c r="BX1606" s="519">
        <v>0</v>
      </c>
      <c r="BY1606" s="519">
        <v>0</v>
      </c>
      <c r="BZ1606" s="519">
        <v>0</v>
      </c>
      <c r="CA1606" s="519">
        <v>0</v>
      </c>
      <c r="CB1606" s="519">
        <v>0</v>
      </c>
      <c r="CC1606" s="519">
        <v>0</v>
      </c>
      <c r="CD1606" s="519">
        <v>0</v>
      </c>
      <c r="CE1606" s="519">
        <v>0</v>
      </c>
      <c r="CF1606" s="519">
        <v>0</v>
      </c>
      <c r="CG1606" s="519">
        <v>0</v>
      </c>
      <c r="CH1606" s="519">
        <v>0</v>
      </c>
      <c r="CI1606" s="519">
        <v>0</v>
      </c>
      <c r="CJ1606" s="519">
        <v>0</v>
      </c>
      <c r="CK1606" s="519">
        <v>0</v>
      </c>
      <c r="CL1606" s="519">
        <v>0</v>
      </c>
      <c r="CM1606" s="519">
        <v>0</v>
      </c>
      <c r="CN1606" s="519">
        <v>0</v>
      </c>
      <c r="CO1606" s="519">
        <v>0</v>
      </c>
      <c r="CP1606" s="519">
        <v>0</v>
      </c>
      <c r="CQ1606" s="519">
        <v>0</v>
      </c>
      <c r="CR1606" s="519">
        <v>0</v>
      </c>
      <c r="CS1606" s="519">
        <v>0</v>
      </c>
      <c r="CT1606" s="519">
        <v>0</v>
      </c>
      <c r="CU1606" s="519">
        <v>0</v>
      </c>
      <c r="CV1606" s="519">
        <v>0</v>
      </c>
      <c r="CW1606" s="519">
        <v>0</v>
      </c>
      <c r="CX1606" s="519">
        <v>0</v>
      </c>
      <c r="CY1606" s="519">
        <v>0</v>
      </c>
      <c r="CZ1606" s="519">
        <v>0</v>
      </c>
      <c r="DA1606" s="519">
        <v>0</v>
      </c>
      <c r="DB1606" s="519">
        <v>0</v>
      </c>
      <c r="DC1606" s="519">
        <v>0</v>
      </c>
      <c r="DD1606" s="519">
        <v>0</v>
      </c>
      <c r="DE1606" s="519">
        <v>0</v>
      </c>
      <c r="DF1606" s="519">
        <v>0</v>
      </c>
      <c r="DG1606" s="519">
        <v>0</v>
      </c>
      <c r="DH1606" s="519">
        <v>0</v>
      </c>
      <c r="DI1606" s="519">
        <v>0</v>
      </c>
      <c r="DJ1606" s="519">
        <v>0</v>
      </c>
      <c r="DK1606" s="519">
        <v>0</v>
      </c>
      <c r="DL1606" s="519">
        <v>0</v>
      </c>
      <c r="DM1606" s="519">
        <v>0</v>
      </c>
      <c r="DN1606" s="519">
        <v>0</v>
      </c>
      <c r="DO1606" s="519">
        <v>0</v>
      </c>
      <c r="DP1606" s="519">
        <v>0</v>
      </c>
      <c r="DQ1606" s="519">
        <v>0</v>
      </c>
      <c r="DR1606" s="519">
        <v>0</v>
      </c>
      <c r="DS1606" s="519">
        <v>0</v>
      </c>
      <c r="DT1606" s="519">
        <v>0</v>
      </c>
      <c r="DU1606" s="519">
        <v>0</v>
      </c>
      <c r="DV1606" s="519">
        <v>0</v>
      </c>
      <c r="DW1606" s="519">
        <v>0</v>
      </c>
      <c r="DX1606" s="519">
        <v>0</v>
      </c>
    </row>
    <row r="1607" spans="2:128" hidden="1">
      <c r="B1607" s="519" t="s">
        <v>1061</v>
      </c>
      <c r="C1607" s="519"/>
      <c r="D1607" s="519"/>
      <c r="E1607" s="519"/>
      <c r="F1607" s="519">
        <v>1</v>
      </c>
      <c r="G1607" s="519"/>
      <c r="H1607" s="519">
        <v>25</v>
      </c>
      <c r="I1607" s="519">
        <v>10</v>
      </c>
      <c r="J1607" s="519" t="str">
        <f t="shared" si="74"/>
        <v>SDN15012510</v>
      </c>
      <c r="K1607" s="519">
        <v>516</v>
      </c>
      <c r="N1607" s="519" t="s">
        <v>1062</v>
      </c>
      <c r="O1607" s="519" t="s">
        <v>1060</v>
      </c>
      <c r="P1607" s="519">
        <v>46</v>
      </c>
      <c r="Q1607" s="183" t="str">
        <f t="shared" si="73"/>
        <v>SDN200246</v>
      </c>
      <c r="R1607" s="519">
        <v>10000</v>
      </c>
      <c r="S1607" s="519">
        <v>10000</v>
      </c>
      <c r="T1607" s="519">
        <v>10000</v>
      </c>
      <c r="U1607" s="519">
        <v>10000</v>
      </c>
      <c r="V1607" s="519">
        <v>10000</v>
      </c>
      <c r="W1607" s="519">
        <v>10000</v>
      </c>
      <c r="X1607" s="519">
        <v>10000</v>
      </c>
      <c r="Y1607" s="519">
        <v>10000</v>
      </c>
      <c r="Z1607" s="519">
        <v>10000</v>
      </c>
      <c r="AA1607" s="519">
        <v>10000</v>
      </c>
      <c r="AB1607" s="519">
        <v>10000</v>
      </c>
      <c r="AC1607" s="519">
        <v>10000</v>
      </c>
      <c r="AD1607" s="519">
        <v>10000</v>
      </c>
      <c r="AE1607" s="519">
        <v>10000</v>
      </c>
      <c r="AF1607" s="519">
        <v>10000</v>
      </c>
      <c r="AG1607" s="519">
        <v>10000</v>
      </c>
      <c r="AH1607" s="519">
        <v>10252.299999999999</v>
      </c>
      <c r="AI1607" s="519">
        <v>10778.1</v>
      </c>
      <c r="AJ1607" s="519">
        <v>11303.8</v>
      </c>
      <c r="AK1607" s="519">
        <v>11829.6</v>
      </c>
      <c r="AL1607" s="519">
        <v>11829.6</v>
      </c>
      <c r="AM1607" s="519">
        <v>11829.6</v>
      </c>
      <c r="AN1607" s="519">
        <v>11829.6</v>
      </c>
      <c r="AO1607" s="519">
        <v>11829.6</v>
      </c>
      <c r="AP1607" s="519">
        <v>11829.6</v>
      </c>
      <c r="AQ1607" s="519">
        <v>11829.6</v>
      </c>
      <c r="AR1607" s="519">
        <v>11829.6</v>
      </c>
      <c r="AS1607" s="519">
        <v>11829.6</v>
      </c>
      <c r="AT1607" s="519">
        <v>11829.6</v>
      </c>
      <c r="AU1607" s="519">
        <v>11829.6</v>
      </c>
      <c r="AV1607" s="519">
        <v>11829.6</v>
      </c>
      <c r="AW1607" s="519">
        <v>11829.6</v>
      </c>
      <c r="AX1607" s="519">
        <v>11829.6</v>
      </c>
      <c r="AY1607" s="519">
        <v>11829.6</v>
      </c>
      <c r="AZ1607" s="519">
        <v>11829.6</v>
      </c>
      <c r="BA1607" s="519">
        <v>0</v>
      </c>
      <c r="BB1607" s="519">
        <v>0</v>
      </c>
      <c r="BC1607" s="519">
        <v>0</v>
      </c>
      <c r="BD1607" s="519">
        <v>0</v>
      </c>
      <c r="BE1607" s="519">
        <v>0</v>
      </c>
      <c r="BF1607" s="519">
        <v>0</v>
      </c>
      <c r="BG1607" s="519">
        <v>0</v>
      </c>
      <c r="BH1607" s="519">
        <v>0</v>
      </c>
      <c r="BI1607" s="519">
        <v>0</v>
      </c>
      <c r="BJ1607" s="519">
        <v>0</v>
      </c>
      <c r="BK1607" s="519">
        <v>0</v>
      </c>
      <c r="BL1607" s="519">
        <v>0</v>
      </c>
      <c r="BM1607" s="519">
        <v>0</v>
      </c>
      <c r="BN1607" s="519">
        <v>0</v>
      </c>
      <c r="BO1607" s="519">
        <v>0</v>
      </c>
      <c r="BP1607" s="519">
        <v>0</v>
      </c>
      <c r="BQ1607" s="519">
        <v>0</v>
      </c>
      <c r="BR1607" s="519">
        <v>0</v>
      </c>
      <c r="BS1607" s="519">
        <v>0</v>
      </c>
      <c r="BT1607" s="519">
        <v>0</v>
      </c>
      <c r="BU1607" s="519">
        <v>0</v>
      </c>
      <c r="BV1607" s="519">
        <v>0</v>
      </c>
      <c r="BW1607" s="519">
        <v>0</v>
      </c>
      <c r="BX1607" s="519">
        <v>0</v>
      </c>
      <c r="BY1607" s="519">
        <v>0</v>
      </c>
      <c r="BZ1607" s="519">
        <v>0</v>
      </c>
      <c r="CA1607" s="519">
        <v>0</v>
      </c>
      <c r="CB1607" s="519">
        <v>0</v>
      </c>
      <c r="CC1607" s="519">
        <v>0</v>
      </c>
      <c r="CD1607" s="519">
        <v>0</v>
      </c>
      <c r="CE1607" s="519">
        <v>0</v>
      </c>
      <c r="CF1607" s="519">
        <v>0</v>
      </c>
      <c r="CG1607" s="519">
        <v>0</v>
      </c>
      <c r="CH1607" s="519">
        <v>0</v>
      </c>
      <c r="CI1607" s="519">
        <v>0</v>
      </c>
      <c r="CJ1607" s="519">
        <v>0</v>
      </c>
      <c r="CK1607" s="519">
        <v>0</v>
      </c>
      <c r="CL1607" s="519">
        <v>0</v>
      </c>
      <c r="CM1607" s="519">
        <v>0</v>
      </c>
      <c r="CN1607" s="519">
        <v>0</v>
      </c>
      <c r="CO1607" s="519">
        <v>0</v>
      </c>
      <c r="CP1607" s="519">
        <v>0</v>
      </c>
      <c r="CQ1607" s="519">
        <v>0</v>
      </c>
      <c r="CR1607" s="519">
        <v>0</v>
      </c>
      <c r="CS1607" s="519">
        <v>0</v>
      </c>
      <c r="CT1607" s="519">
        <v>0</v>
      </c>
      <c r="CU1607" s="519">
        <v>0</v>
      </c>
      <c r="CV1607" s="519">
        <v>0</v>
      </c>
      <c r="CW1607" s="519">
        <v>0</v>
      </c>
      <c r="CX1607" s="519">
        <v>0</v>
      </c>
      <c r="CY1607" s="519">
        <v>0</v>
      </c>
      <c r="CZ1607" s="519">
        <v>0</v>
      </c>
      <c r="DA1607" s="519">
        <v>0</v>
      </c>
      <c r="DB1607" s="519">
        <v>0</v>
      </c>
      <c r="DC1607" s="519">
        <v>0</v>
      </c>
      <c r="DD1607" s="519">
        <v>0</v>
      </c>
      <c r="DE1607" s="519">
        <v>0</v>
      </c>
      <c r="DF1607" s="519">
        <v>0</v>
      </c>
      <c r="DG1607" s="519">
        <v>0</v>
      </c>
      <c r="DH1607" s="519">
        <v>0</v>
      </c>
      <c r="DI1607" s="519">
        <v>0</v>
      </c>
      <c r="DJ1607" s="519">
        <v>0</v>
      </c>
      <c r="DK1607" s="519">
        <v>0</v>
      </c>
      <c r="DL1607" s="519">
        <v>0</v>
      </c>
      <c r="DM1607" s="519">
        <v>0</v>
      </c>
      <c r="DN1607" s="519">
        <v>0</v>
      </c>
      <c r="DO1607" s="519">
        <v>0</v>
      </c>
      <c r="DP1607" s="519">
        <v>0</v>
      </c>
      <c r="DQ1607" s="519">
        <v>0</v>
      </c>
      <c r="DR1607" s="519">
        <v>0</v>
      </c>
      <c r="DS1607" s="519">
        <v>0</v>
      </c>
      <c r="DT1607" s="519">
        <v>0</v>
      </c>
      <c r="DU1607" s="519">
        <v>0</v>
      </c>
      <c r="DV1607" s="519">
        <v>0</v>
      </c>
      <c r="DW1607" s="519">
        <v>0</v>
      </c>
      <c r="DX1607" s="519">
        <v>0</v>
      </c>
    </row>
    <row r="1608" spans="2:128" hidden="1">
      <c r="B1608" s="519" t="s">
        <v>1061</v>
      </c>
      <c r="C1608" s="519"/>
      <c r="D1608" s="519"/>
      <c r="E1608" s="519"/>
      <c r="F1608" s="519">
        <v>1</v>
      </c>
      <c r="G1608" s="519"/>
      <c r="H1608" s="519">
        <v>25</v>
      </c>
      <c r="I1608" s="519">
        <v>11</v>
      </c>
      <c r="J1608" s="519" t="str">
        <f t="shared" si="74"/>
        <v>SDN15012511</v>
      </c>
      <c r="K1608" s="519">
        <v>516</v>
      </c>
      <c r="N1608" s="519" t="s">
        <v>1062</v>
      </c>
      <c r="O1608" s="519" t="s">
        <v>1060</v>
      </c>
      <c r="P1608" s="519">
        <v>47</v>
      </c>
      <c r="Q1608" s="183" t="str">
        <f t="shared" si="73"/>
        <v>SDN200247</v>
      </c>
      <c r="R1608" s="519">
        <v>10000</v>
      </c>
      <c r="S1608" s="519">
        <v>10000</v>
      </c>
      <c r="T1608" s="519">
        <v>10000</v>
      </c>
      <c r="U1608" s="519">
        <v>10000</v>
      </c>
      <c r="V1608" s="519">
        <v>10000</v>
      </c>
      <c r="W1608" s="519">
        <v>10000</v>
      </c>
      <c r="X1608" s="519">
        <v>10000</v>
      </c>
      <c r="Y1608" s="519">
        <v>10000</v>
      </c>
      <c r="Z1608" s="519">
        <v>10000</v>
      </c>
      <c r="AA1608" s="519">
        <v>10000</v>
      </c>
      <c r="AB1608" s="519">
        <v>10000</v>
      </c>
      <c r="AC1608" s="519">
        <v>10000</v>
      </c>
      <c r="AD1608" s="519">
        <v>10000</v>
      </c>
      <c r="AE1608" s="519">
        <v>10000</v>
      </c>
      <c r="AF1608" s="519">
        <v>10000</v>
      </c>
      <c r="AG1608" s="519">
        <v>10118.799999999999</v>
      </c>
      <c r="AH1608" s="519">
        <v>10665.7</v>
      </c>
      <c r="AI1608" s="519">
        <v>11212.7</v>
      </c>
      <c r="AJ1608" s="519">
        <v>11759.6</v>
      </c>
      <c r="AK1608" s="519">
        <v>12306.6</v>
      </c>
      <c r="AL1608" s="519">
        <v>12306.6</v>
      </c>
      <c r="AM1608" s="519">
        <v>12306.6</v>
      </c>
      <c r="AN1608" s="519">
        <v>12306.6</v>
      </c>
      <c r="AO1608" s="519">
        <v>12306.6</v>
      </c>
      <c r="AP1608" s="519">
        <v>12306.6</v>
      </c>
      <c r="AQ1608" s="519">
        <v>12306.6</v>
      </c>
      <c r="AR1608" s="519">
        <v>12306.6</v>
      </c>
      <c r="AS1608" s="519">
        <v>12306.6</v>
      </c>
      <c r="AT1608" s="519">
        <v>12306.6</v>
      </c>
      <c r="AU1608" s="519">
        <v>12306.6</v>
      </c>
      <c r="AV1608" s="519">
        <v>12306.6</v>
      </c>
      <c r="AW1608" s="519">
        <v>12306.6</v>
      </c>
      <c r="AX1608" s="519">
        <v>12306.6</v>
      </c>
      <c r="AY1608" s="519">
        <v>12306.6</v>
      </c>
      <c r="AZ1608" s="519">
        <v>12306.6</v>
      </c>
      <c r="BA1608" s="519">
        <v>0</v>
      </c>
      <c r="BB1608" s="519">
        <v>0</v>
      </c>
      <c r="BC1608" s="519">
        <v>0</v>
      </c>
      <c r="BD1608" s="519">
        <v>0</v>
      </c>
      <c r="BE1608" s="519">
        <v>0</v>
      </c>
      <c r="BF1608" s="519">
        <v>0</v>
      </c>
      <c r="BG1608" s="519">
        <v>0</v>
      </c>
      <c r="BH1608" s="519">
        <v>0</v>
      </c>
      <c r="BI1608" s="519">
        <v>0</v>
      </c>
      <c r="BJ1608" s="519">
        <v>0</v>
      </c>
      <c r="BK1608" s="519">
        <v>0</v>
      </c>
      <c r="BL1608" s="519">
        <v>0</v>
      </c>
      <c r="BM1608" s="519">
        <v>0</v>
      </c>
      <c r="BN1608" s="519">
        <v>0</v>
      </c>
      <c r="BO1608" s="519">
        <v>0</v>
      </c>
      <c r="BP1608" s="519">
        <v>0</v>
      </c>
      <c r="BQ1608" s="519">
        <v>0</v>
      </c>
      <c r="BR1608" s="519">
        <v>0</v>
      </c>
      <c r="BS1608" s="519">
        <v>0</v>
      </c>
      <c r="BT1608" s="519">
        <v>0</v>
      </c>
      <c r="BU1608" s="519">
        <v>0</v>
      </c>
      <c r="BV1608" s="519">
        <v>0</v>
      </c>
      <c r="BW1608" s="519">
        <v>0</v>
      </c>
      <c r="BX1608" s="519">
        <v>0</v>
      </c>
      <c r="BY1608" s="519">
        <v>0</v>
      </c>
      <c r="BZ1608" s="519">
        <v>0</v>
      </c>
      <c r="CA1608" s="519">
        <v>0</v>
      </c>
      <c r="CB1608" s="519">
        <v>0</v>
      </c>
      <c r="CC1608" s="519">
        <v>0</v>
      </c>
      <c r="CD1608" s="519">
        <v>0</v>
      </c>
      <c r="CE1608" s="519">
        <v>0</v>
      </c>
      <c r="CF1608" s="519">
        <v>0</v>
      </c>
      <c r="CG1608" s="519">
        <v>0</v>
      </c>
      <c r="CH1608" s="519">
        <v>0</v>
      </c>
      <c r="CI1608" s="519">
        <v>0</v>
      </c>
      <c r="CJ1608" s="519">
        <v>0</v>
      </c>
      <c r="CK1608" s="519">
        <v>0</v>
      </c>
      <c r="CL1608" s="519">
        <v>0</v>
      </c>
      <c r="CM1608" s="519">
        <v>0</v>
      </c>
      <c r="CN1608" s="519">
        <v>0</v>
      </c>
      <c r="CO1608" s="519">
        <v>0</v>
      </c>
      <c r="CP1608" s="519">
        <v>0</v>
      </c>
      <c r="CQ1608" s="519">
        <v>0</v>
      </c>
      <c r="CR1608" s="519">
        <v>0</v>
      </c>
      <c r="CS1608" s="519">
        <v>0</v>
      </c>
      <c r="CT1608" s="519">
        <v>0</v>
      </c>
      <c r="CU1608" s="519">
        <v>0</v>
      </c>
      <c r="CV1608" s="519">
        <v>0</v>
      </c>
      <c r="CW1608" s="519">
        <v>0</v>
      </c>
      <c r="CX1608" s="519">
        <v>0</v>
      </c>
      <c r="CY1608" s="519">
        <v>0</v>
      </c>
      <c r="CZ1608" s="519">
        <v>0</v>
      </c>
      <c r="DA1608" s="519">
        <v>0</v>
      </c>
      <c r="DB1608" s="519">
        <v>0</v>
      </c>
      <c r="DC1608" s="519">
        <v>0</v>
      </c>
      <c r="DD1608" s="519">
        <v>0</v>
      </c>
      <c r="DE1608" s="519">
        <v>0</v>
      </c>
      <c r="DF1608" s="519">
        <v>0</v>
      </c>
      <c r="DG1608" s="519">
        <v>0</v>
      </c>
      <c r="DH1608" s="519">
        <v>0</v>
      </c>
      <c r="DI1608" s="519">
        <v>0</v>
      </c>
      <c r="DJ1608" s="519">
        <v>0</v>
      </c>
      <c r="DK1608" s="519">
        <v>0</v>
      </c>
      <c r="DL1608" s="519">
        <v>0</v>
      </c>
      <c r="DM1608" s="519">
        <v>0</v>
      </c>
      <c r="DN1608" s="519">
        <v>0</v>
      </c>
      <c r="DO1608" s="519">
        <v>0</v>
      </c>
      <c r="DP1608" s="519">
        <v>0</v>
      </c>
      <c r="DQ1608" s="519">
        <v>0</v>
      </c>
      <c r="DR1608" s="519">
        <v>0</v>
      </c>
      <c r="DS1608" s="519">
        <v>0</v>
      </c>
      <c r="DT1608" s="519">
        <v>0</v>
      </c>
      <c r="DU1608" s="519">
        <v>0</v>
      </c>
      <c r="DV1608" s="519">
        <v>0</v>
      </c>
      <c r="DW1608" s="519">
        <v>0</v>
      </c>
      <c r="DX1608" s="519">
        <v>0</v>
      </c>
    </row>
    <row r="1609" spans="2:128" hidden="1">
      <c r="B1609" s="519" t="s">
        <v>1061</v>
      </c>
      <c r="C1609" s="519"/>
      <c r="D1609" s="519"/>
      <c r="E1609" s="519"/>
      <c r="F1609" s="519">
        <v>1</v>
      </c>
      <c r="G1609" s="519"/>
      <c r="H1609" s="519">
        <v>25</v>
      </c>
      <c r="I1609" s="519">
        <v>12</v>
      </c>
      <c r="J1609" s="519" t="str">
        <f t="shared" si="74"/>
        <v>SDN15012512</v>
      </c>
      <c r="K1609" s="519">
        <v>516</v>
      </c>
      <c r="N1609" s="519" t="s">
        <v>1062</v>
      </c>
      <c r="O1609" s="519" t="s">
        <v>1060</v>
      </c>
      <c r="P1609" s="519">
        <v>48</v>
      </c>
      <c r="Q1609" s="183" t="str">
        <f t="shared" si="73"/>
        <v>SDN200248</v>
      </c>
      <c r="R1609" s="519">
        <v>10000</v>
      </c>
      <c r="S1609" s="519">
        <v>10000</v>
      </c>
      <c r="T1609" s="519">
        <v>10000</v>
      </c>
      <c r="U1609" s="519">
        <v>10000</v>
      </c>
      <c r="V1609" s="519">
        <v>10000</v>
      </c>
      <c r="W1609" s="519">
        <v>10000</v>
      </c>
      <c r="X1609" s="519">
        <v>10000</v>
      </c>
      <c r="Y1609" s="519">
        <v>10000</v>
      </c>
      <c r="Z1609" s="519">
        <v>10000</v>
      </c>
      <c r="AA1609" s="519">
        <v>10000</v>
      </c>
      <c r="AB1609" s="519">
        <v>10000</v>
      </c>
      <c r="AC1609" s="519">
        <v>10000</v>
      </c>
      <c r="AD1609" s="519">
        <v>10000</v>
      </c>
      <c r="AE1609" s="519">
        <v>10000</v>
      </c>
      <c r="AF1609" s="519">
        <v>10000</v>
      </c>
      <c r="AG1609" s="519">
        <v>10432.5</v>
      </c>
      <c r="AH1609" s="519">
        <v>10996.4</v>
      </c>
      <c r="AI1609" s="519">
        <v>11560.4</v>
      </c>
      <c r="AJ1609" s="519">
        <v>12124.3</v>
      </c>
      <c r="AK1609" s="519">
        <v>12688.2</v>
      </c>
      <c r="AL1609" s="519">
        <v>12688.2</v>
      </c>
      <c r="AM1609" s="519">
        <v>12688.2</v>
      </c>
      <c r="AN1609" s="519">
        <v>12688.2</v>
      </c>
      <c r="AO1609" s="519">
        <v>12688.2</v>
      </c>
      <c r="AP1609" s="519">
        <v>12688.2</v>
      </c>
      <c r="AQ1609" s="519">
        <v>12688.2</v>
      </c>
      <c r="AR1609" s="519">
        <v>12688.2</v>
      </c>
      <c r="AS1609" s="519">
        <v>12688.2</v>
      </c>
      <c r="AT1609" s="519">
        <v>12688.2</v>
      </c>
      <c r="AU1609" s="519">
        <v>12688.2</v>
      </c>
      <c r="AV1609" s="519">
        <v>12688.2</v>
      </c>
      <c r="AW1609" s="519">
        <v>12688.2</v>
      </c>
      <c r="AX1609" s="519">
        <v>12688.2</v>
      </c>
      <c r="AY1609" s="519">
        <v>12688.2</v>
      </c>
      <c r="AZ1609" s="519">
        <v>12688.2</v>
      </c>
      <c r="BA1609" s="519">
        <v>0</v>
      </c>
      <c r="BB1609" s="519">
        <v>0</v>
      </c>
      <c r="BC1609" s="519">
        <v>0</v>
      </c>
      <c r="BD1609" s="519">
        <v>0</v>
      </c>
      <c r="BE1609" s="519">
        <v>0</v>
      </c>
      <c r="BF1609" s="519">
        <v>0</v>
      </c>
      <c r="BG1609" s="519">
        <v>0</v>
      </c>
      <c r="BH1609" s="519">
        <v>0</v>
      </c>
      <c r="BI1609" s="519">
        <v>0</v>
      </c>
      <c r="BJ1609" s="519">
        <v>0</v>
      </c>
      <c r="BK1609" s="519">
        <v>0</v>
      </c>
      <c r="BL1609" s="519">
        <v>0</v>
      </c>
      <c r="BM1609" s="519">
        <v>0</v>
      </c>
      <c r="BN1609" s="519">
        <v>0</v>
      </c>
      <c r="BO1609" s="519">
        <v>0</v>
      </c>
      <c r="BP1609" s="519">
        <v>0</v>
      </c>
      <c r="BQ1609" s="519">
        <v>0</v>
      </c>
      <c r="BR1609" s="519">
        <v>0</v>
      </c>
      <c r="BS1609" s="519">
        <v>0</v>
      </c>
      <c r="BT1609" s="519">
        <v>0</v>
      </c>
      <c r="BU1609" s="519">
        <v>0</v>
      </c>
      <c r="BV1609" s="519">
        <v>0</v>
      </c>
      <c r="BW1609" s="519">
        <v>0</v>
      </c>
      <c r="BX1609" s="519">
        <v>0</v>
      </c>
      <c r="BY1609" s="519">
        <v>0</v>
      </c>
      <c r="BZ1609" s="519">
        <v>0</v>
      </c>
      <c r="CA1609" s="519">
        <v>0</v>
      </c>
      <c r="CB1609" s="519">
        <v>0</v>
      </c>
      <c r="CC1609" s="519">
        <v>0</v>
      </c>
      <c r="CD1609" s="519">
        <v>0</v>
      </c>
      <c r="CE1609" s="519">
        <v>0</v>
      </c>
      <c r="CF1609" s="519">
        <v>0</v>
      </c>
      <c r="CG1609" s="519">
        <v>0</v>
      </c>
      <c r="CH1609" s="519">
        <v>0</v>
      </c>
      <c r="CI1609" s="519">
        <v>0</v>
      </c>
      <c r="CJ1609" s="519">
        <v>0</v>
      </c>
      <c r="CK1609" s="519">
        <v>0</v>
      </c>
      <c r="CL1609" s="519">
        <v>0</v>
      </c>
      <c r="CM1609" s="519">
        <v>0</v>
      </c>
      <c r="CN1609" s="519">
        <v>0</v>
      </c>
      <c r="CO1609" s="519">
        <v>0</v>
      </c>
      <c r="CP1609" s="519">
        <v>0</v>
      </c>
      <c r="CQ1609" s="519">
        <v>0</v>
      </c>
      <c r="CR1609" s="519">
        <v>0</v>
      </c>
      <c r="CS1609" s="519">
        <v>0</v>
      </c>
      <c r="CT1609" s="519">
        <v>0</v>
      </c>
      <c r="CU1609" s="519">
        <v>0</v>
      </c>
      <c r="CV1609" s="519">
        <v>0</v>
      </c>
      <c r="CW1609" s="519">
        <v>0</v>
      </c>
      <c r="CX1609" s="519">
        <v>0</v>
      </c>
      <c r="CY1609" s="519">
        <v>0</v>
      </c>
      <c r="CZ1609" s="519">
        <v>0</v>
      </c>
      <c r="DA1609" s="519">
        <v>0</v>
      </c>
      <c r="DB1609" s="519">
        <v>0</v>
      </c>
      <c r="DC1609" s="519">
        <v>0</v>
      </c>
      <c r="DD1609" s="519">
        <v>0</v>
      </c>
      <c r="DE1609" s="519">
        <v>0</v>
      </c>
      <c r="DF1609" s="519">
        <v>0</v>
      </c>
      <c r="DG1609" s="519">
        <v>0</v>
      </c>
      <c r="DH1609" s="519">
        <v>0</v>
      </c>
      <c r="DI1609" s="519">
        <v>0</v>
      </c>
      <c r="DJ1609" s="519">
        <v>0</v>
      </c>
      <c r="DK1609" s="519">
        <v>0</v>
      </c>
      <c r="DL1609" s="519">
        <v>0</v>
      </c>
      <c r="DM1609" s="519">
        <v>0</v>
      </c>
      <c r="DN1609" s="519">
        <v>0</v>
      </c>
      <c r="DO1609" s="519">
        <v>0</v>
      </c>
      <c r="DP1609" s="519">
        <v>0</v>
      </c>
      <c r="DQ1609" s="519">
        <v>0</v>
      </c>
      <c r="DR1609" s="519">
        <v>0</v>
      </c>
      <c r="DS1609" s="519">
        <v>0</v>
      </c>
      <c r="DT1609" s="519">
        <v>0</v>
      </c>
      <c r="DU1609" s="519">
        <v>0</v>
      </c>
      <c r="DV1609" s="519">
        <v>0</v>
      </c>
      <c r="DW1609" s="519">
        <v>0</v>
      </c>
      <c r="DX1609" s="519">
        <v>0</v>
      </c>
    </row>
    <row r="1610" spans="2:128" hidden="1">
      <c r="B1610" s="519" t="s">
        <v>1061</v>
      </c>
      <c r="C1610" s="519"/>
      <c r="D1610" s="519"/>
      <c r="E1610" s="519"/>
      <c r="F1610" s="519">
        <v>1</v>
      </c>
      <c r="G1610" s="519"/>
      <c r="H1610" s="519">
        <v>25</v>
      </c>
      <c r="I1610" s="519">
        <v>13</v>
      </c>
      <c r="J1610" s="519" t="str">
        <f t="shared" si="74"/>
        <v>SDN15012513</v>
      </c>
      <c r="K1610" s="519">
        <v>516</v>
      </c>
      <c r="N1610" s="519" t="s">
        <v>1062</v>
      </c>
      <c r="O1610" s="519" t="s">
        <v>1060</v>
      </c>
      <c r="P1610" s="519">
        <v>49</v>
      </c>
      <c r="Q1610" s="183" t="str">
        <f t="shared" si="73"/>
        <v>SDN200249</v>
      </c>
      <c r="R1610" s="519">
        <v>10000</v>
      </c>
      <c r="S1610" s="519">
        <v>10000</v>
      </c>
      <c r="T1610" s="519">
        <v>10000</v>
      </c>
      <c r="U1610" s="519">
        <v>10000</v>
      </c>
      <c r="V1610" s="519">
        <v>10000</v>
      </c>
      <c r="W1610" s="519">
        <v>10000</v>
      </c>
      <c r="X1610" s="519">
        <v>10000</v>
      </c>
      <c r="Y1610" s="519">
        <v>10000</v>
      </c>
      <c r="Z1610" s="519">
        <v>10000</v>
      </c>
      <c r="AA1610" s="519">
        <v>10000</v>
      </c>
      <c r="AB1610" s="519">
        <v>10000</v>
      </c>
      <c r="AC1610" s="519">
        <v>10000</v>
      </c>
      <c r="AD1610" s="519">
        <v>10000</v>
      </c>
      <c r="AE1610" s="519">
        <v>10000</v>
      </c>
      <c r="AF1610" s="519">
        <v>10239.6</v>
      </c>
      <c r="AG1610" s="519">
        <v>10824.7</v>
      </c>
      <c r="AH1610" s="519">
        <v>11409.8</v>
      </c>
      <c r="AI1610" s="519">
        <v>11995</v>
      </c>
      <c r="AJ1610" s="519">
        <v>12580.1</v>
      </c>
      <c r="AK1610" s="519">
        <v>13165.2</v>
      </c>
      <c r="AL1610" s="519">
        <v>13165.2</v>
      </c>
      <c r="AM1610" s="519">
        <v>13165.2</v>
      </c>
      <c r="AN1610" s="519">
        <v>13165.2</v>
      </c>
      <c r="AO1610" s="519">
        <v>13165.2</v>
      </c>
      <c r="AP1610" s="519">
        <v>13165.2</v>
      </c>
      <c r="AQ1610" s="519">
        <v>13165.2</v>
      </c>
      <c r="AR1610" s="519">
        <v>13165.2</v>
      </c>
      <c r="AS1610" s="519">
        <v>13165.2</v>
      </c>
      <c r="AT1610" s="519">
        <v>13165.2</v>
      </c>
      <c r="AU1610" s="519">
        <v>13165.2</v>
      </c>
      <c r="AV1610" s="519">
        <v>13165.2</v>
      </c>
      <c r="AW1610" s="519">
        <v>13165.2</v>
      </c>
      <c r="AX1610" s="519">
        <v>13165.2</v>
      </c>
      <c r="AY1610" s="519">
        <v>13165.2</v>
      </c>
      <c r="AZ1610" s="519">
        <v>13165.2</v>
      </c>
      <c r="BA1610" s="519">
        <v>0</v>
      </c>
      <c r="BB1610" s="519">
        <v>0</v>
      </c>
      <c r="BC1610" s="519">
        <v>0</v>
      </c>
      <c r="BD1610" s="519">
        <v>0</v>
      </c>
      <c r="BE1610" s="519">
        <v>0</v>
      </c>
      <c r="BF1610" s="519">
        <v>0</v>
      </c>
      <c r="BG1610" s="519">
        <v>0</v>
      </c>
      <c r="BH1610" s="519">
        <v>0</v>
      </c>
      <c r="BI1610" s="519">
        <v>0</v>
      </c>
      <c r="BJ1610" s="519">
        <v>0</v>
      </c>
      <c r="BK1610" s="519">
        <v>0</v>
      </c>
      <c r="BL1610" s="519">
        <v>0</v>
      </c>
      <c r="BM1610" s="519">
        <v>0</v>
      </c>
      <c r="BN1610" s="519">
        <v>0</v>
      </c>
      <c r="BO1610" s="519">
        <v>0</v>
      </c>
      <c r="BP1610" s="519">
        <v>0</v>
      </c>
      <c r="BQ1610" s="519">
        <v>0</v>
      </c>
      <c r="BR1610" s="519">
        <v>0</v>
      </c>
      <c r="BS1610" s="519">
        <v>0</v>
      </c>
      <c r="BT1610" s="519">
        <v>0</v>
      </c>
      <c r="BU1610" s="519">
        <v>0</v>
      </c>
      <c r="BV1610" s="519">
        <v>0</v>
      </c>
      <c r="BW1610" s="519">
        <v>0</v>
      </c>
      <c r="BX1610" s="519">
        <v>0</v>
      </c>
      <c r="BY1610" s="519">
        <v>0</v>
      </c>
      <c r="BZ1610" s="519">
        <v>0</v>
      </c>
      <c r="CA1610" s="519">
        <v>0</v>
      </c>
      <c r="CB1610" s="519">
        <v>0</v>
      </c>
      <c r="CC1610" s="519">
        <v>0</v>
      </c>
      <c r="CD1610" s="519">
        <v>0</v>
      </c>
      <c r="CE1610" s="519">
        <v>0</v>
      </c>
      <c r="CF1610" s="519">
        <v>0</v>
      </c>
      <c r="CG1610" s="519">
        <v>0</v>
      </c>
      <c r="CH1610" s="519">
        <v>0</v>
      </c>
      <c r="CI1610" s="519">
        <v>0</v>
      </c>
      <c r="CJ1610" s="519">
        <v>0</v>
      </c>
      <c r="CK1610" s="519">
        <v>0</v>
      </c>
      <c r="CL1610" s="519">
        <v>0</v>
      </c>
      <c r="CM1610" s="519">
        <v>0</v>
      </c>
      <c r="CN1610" s="519">
        <v>0</v>
      </c>
      <c r="CO1610" s="519">
        <v>0</v>
      </c>
      <c r="CP1610" s="519">
        <v>0</v>
      </c>
      <c r="CQ1610" s="519">
        <v>0</v>
      </c>
      <c r="CR1610" s="519">
        <v>0</v>
      </c>
      <c r="CS1610" s="519">
        <v>0</v>
      </c>
      <c r="CT1610" s="519">
        <v>0</v>
      </c>
      <c r="CU1610" s="519">
        <v>0</v>
      </c>
      <c r="CV1610" s="519">
        <v>0</v>
      </c>
      <c r="CW1610" s="519">
        <v>0</v>
      </c>
      <c r="CX1610" s="519">
        <v>0</v>
      </c>
      <c r="CY1610" s="519">
        <v>0</v>
      </c>
      <c r="CZ1610" s="519">
        <v>0</v>
      </c>
      <c r="DA1610" s="519">
        <v>0</v>
      </c>
      <c r="DB1610" s="519">
        <v>0</v>
      </c>
      <c r="DC1610" s="519">
        <v>0</v>
      </c>
      <c r="DD1610" s="519">
        <v>0</v>
      </c>
      <c r="DE1610" s="519">
        <v>0</v>
      </c>
      <c r="DF1610" s="519">
        <v>0</v>
      </c>
      <c r="DG1610" s="519">
        <v>0</v>
      </c>
      <c r="DH1610" s="519">
        <v>0</v>
      </c>
      <c r="DI1610" s="519">
        <v>0</v>
      </c>
      <c r="DJ1610" s="519">
        <v>0</v>
      </c>
      <c r="DK1610" s="519">
        <v>0</v>
      </c>
      <c r="DL1610" s="519">
        <v>0</v>
      </c>
      <c r="DM1610" s="519">
        <v>0</v>
      </c>
      <c r="DN1610" s="519">
        <v>0</v>
      </c>
      <c r="DO1610" s="519">
        <v>0</v>
      </c>
      <c r="DP1610" s="519">
        <v>0</v>
      </c>
      <c r="DQ1610" s="519">
        <v>0</v>
      </c>
      <c r="DR1610" s="519">
        <v>0</v>
      </c>
      <c r="DS1610" s="519">
        <v>0</v>
      </c>
      <c r="DT1610" s="519">
        <v>0</v>
      </c>
      <c r="DU1610" s="519">
        <v>0</v>
      </c>
      <c r="DV1610" s="519">
        <v>0</v>
      </c>
      <c r="DW1610" s="519">
        <v>0</v>
      </c>
      <c r="DX1610" s="519">
        <v>0</v>
      </c>
    </row>
    <row r="1611" spans="2:128" hidden="1">
      <c r="B1611" s="519" t="s">
        <v>1061</v>
      </c>
      <c r="C1611" s="519"/>
      <c r="D1611" s="519"/>
      <c r="E1611" s="519"/>
      <c r="F1611" s="519">
        <v>1</v>
      </c>
      <c r="G1611" s="519"/>
      <c r="H1611" s="519">
        <v>25</v>
      </c>
      <c r="I1611" s="519">
        <v>14</v>
      </c>
      <c r="J1611" s="519" t="str">
        <f t="shared" si="74"/>
        <v>SDN15012514</v>
      </c>
      <c r="K1611" s="519">
        <v>516</v>
      </c>
      <c r="N1611" s="519" t="s">
        <v>1062</v>
      </c>
      <c r="O1611" s="519" t="s">
        <v>1060</v>
      </c>
      <c r="P1611" s="519">
        <v>50</v>
      </c>
      <c r="Q1611" s="183" t="str">
        <f t="shared" si="73"/>
        <v>SDN200250</v>
      </c>
      <c r="R1611" s="519">
        <v>10000</v>
      </c>
      <c r="S1611" s="519">
        <v>10000</v>
      </c>
      <c r="T1611" s="519">
        <v>10000</v>
      </c>
      <c r="U1611" s="519">
        <v>10000</v>
      </c>
      <c r="V1611" s="519">
        <v>10000</v>
      </c>
      <c r="W1611" s="519">
        <v>10000</v>
      </c>
      <c r="X1611" s="519">
        <v>10000</v>
      </c>
      <c r="Y1611" s="519">
        <v>10000</v>
      </c>
      <c r="Z1611" s="519">
        <v>10000</v>
      </c>
      <c r="AA1611" s="519">
        <v>10000</v>
      </c>
      <c r="AB1611" s="519">
        <v>10000</v>
      </c>
      <c r="AC1611" s="519">
        <v>10000</v>
      </c>
      <c r="AD1611" s="519">
        <v>10000</v>
      </c>
      <c r="AE1611" s="519">
        <v>10074.200000000001</v>
      </c>
      <c r="AF1611" s="519">
        <v>10684.8</v>
      </c>
      <c r="AG1611" s="519">
        <v>11295.4</v>
      </c>
      <c r="AH1611" s="519">
        <v>11905.9</v>
      </c>
      <c r="AI1611" s="519">
        <v>12516.5</v>
      </c>
      <c r="AJ1611" s="519">
        <v>13127</v>
      </c>
      <c r="AK1611" s="519">
        <v>13737.6</v>
      </c>
      <c r="AL1611" s="519">
        <v>13737.6</v>
      </c>
      <c r="AM1611" s="519">
        <v>13737.6</v>
      </c>
      <c r="AN1611" s="519">
        <v>13737.6</v>
      </c>
      <c r="AO1611" s="519">
        <v>13737.6</v>
      </c>
      <c r="AP1611" s="519">
        <v>13737.6</v>
      </c>
      <c r="AQ1611" s="519">
        <v>13737.6</v>
      </c>
      <c r="AR1611" s="519">
        <v>13737.6</v>
      </c>
      <c r="AS1611" s="519">
        <v>13737.6</v>
      </c>
      <c r="AT1611" s="519">
        <v>13737.6</v>
      </c>
      <c r="AU1611" s="519">
        <v>13737.6</v>
      </c>
      <c r="AV1611" s="519">
        <v>13737.6</v>
      </c>
      <c r="AW1611" s="519">
        <v>13737.6</v>
      </c>
      <c r="AX1611" s="519">
        <v>13737.6</v>
      </c>
      <c r="AY1611" s="519">
        <v>13737.6</v>
      </c>
      <c r="AZ1611" s="519">
        <v>13737.6</v>
      </c>
      <c r="BA1611" s="519">
        <v>0</v>
      </c>
      <c r="BB1611" s="519">
        <v>0</v>
      </c>
      <c r="BC1611" s="519">
        <v>0</v>
      </c>
      <c r="BD1611" s="519">
        <v>0</v>
      </c>
      <c r="BE1611" s="519">
        <v>0</v>
      </c>
      <c r="BF1611" s="519">
        <v>0</v>
      </c>
      <c r="BG1611" s="519">
        <v>0</v>
      </c>
      <c r="BH1611" s="519">
        <v>0</v>
      </c>
      <c r="BI1611" s="519">
        <v>0</v>
      </c>
      <c r="BJ1611" s="519">
        <v>0</v>
      </c>
      <c r="BK1611" s="519">
        <v>0</v>
      </c>
      <c r="BL1611" s="519">
        <v>0</v>
      </c>
      <c r="BM1611" s="519">
        <v>0</v>
      </c>
      <c r="BN1611" s="519">
        <v>0</v>
      </c>
      <c r="BO1611" s="519">
        <v>0</v>
      </c>
      <c r="BP1611" s="519">
        <v>0</v>
      </c>
      <c r="BQ1611" s="519">
        <v>0</v>
      </c>
      <c r="BR1611" s="519">
        <v>0</v>
      </c>
      <c r="BS1611" s="519">
        <v>0</v>
      </c>
      <c r="BT1611" s="519">
        <v>0</v>
      </c>
      <c r="BU1611" s="519">
        <v>0</v>
      </c>
      <c r="BV1611" s="519">
        <v>0</v>
      </c>
      <c r="BW1611" s="519">
        <v>0</v>
      </c>
      <c r="BX1611" s="519">
        <v>0</v>
      </c>
      <c r="BY1611" s="519">
        <v>0</v>
      </c>
      <c r="BZ1611" s="519">
        <v>0</v>
      </c>
      <c r="CA1611" s="519">
        <v>0</v>
      </c>
      <c r="CB1611" s="519">
        <v>0</v>
      </c>
      <c r="CC1611" s="519">
        <v>0</v>
      </c>
      <c r="CD1611" s="519">
        <v>0</v>
      </c>
      <c r="CE1611" s="519">
        <v>0</v>
      </c>
      <c r="CF1611" s="519">
        <v>0</v>
      </c>
      <c r="CG1611" s="519">
        <v>0</v>
      </c>
      <c r="CH1611" s="519">
        <v>0</v>
      </c>
      <c r="CI1611" s="519">
        <v>0</v>
      </c>
      <c r="CJ1611" s="519">
        <v>0</v>
      </c>
      <c r="CK1611" s="519">
        <v>0</v>
      </c>
      <c r="CL1611" s="519">
        <v>0</v>
      </c>
      <c r="CM1611" s="519">
        <v>0</v>
      </c>
      <c r="CN1611" s="519">
        <v>0</v>
      </c>
      <c r="CO1611" s="519">
        <v>0</v>
      </c>
      <c r="CP1611" s="519">
        <v>0</v>
      </c>
      <c r="CQ1611" s="519">
        <v>0</v>
      </c>
      <c r="CR1611" s="519">
        <v>0</v>
      </c>
      <c r="CS1611" s="519">
        <v>0</v>
      </c>
      <c r="CT1611" s="519">
        <v>0</v>
      </c>
      <c r="CU1611" s="519">
        <v>0</v>
      </c>
      <c r="CV1611" s="519">
        <v>0</v>
      </c>
      <c r="CW1611" s="519">
        <v>0</v>
      </c>
      <c r="CX1611" s="519">
        <v>0</v>
      </c>
      <c r="CY1611" s="519">
        <v>0</v>
      </c>
      <c r="CZ1611" s="519">
        <v>0</v>
      </c>
      <c r="DA1611" s="519">
        <v>0</v>
      </c>
      <c r="DB1611" s="519">
        <v>0</v>
      </c>
      <c r="DC1611" s="519">
        <v>0</v>
      </c>
      <c r="DD1611" s="519">
        <v>0</v>
      </c>
      <c r="DE1611" s="519">
        <v>0</v>
      </c>
      <c r="DF1611" s="519">
        <v>0</v>
      </c>
      <c r="DG1611" s="519">
        <v>0</v>
      </c>
      <c r="DH1611" s="519">
        <v>0</v>
      </c>
      <c r="DI1611" s="519">
        <v>0</v>
      </c>
      <c r="DJ1611" s="519">
        <v>0</v>
      </c>
      <c r="DK1611" s="519">
        <v>0</v>
      </c>
      <c r="DL1611" s="519">
        <v>0</v>
      </c>
      <c r="DM1611" s="519">
        <v>0</v>
      </c>
      <c r="DN1611" s="519">
        <v>0</v>
      </c>
      <c r="DO1611" s="519">
        <v>0</v>
      </c>
      <c r="DP1611" s="519">
        <v>0</v>
      </c>
      <c r="DQ1611" s="519">
        <v>0</v>
      </c>
      <c r="DR1611" s="519">
        <v>0</v>
      </c>
      <c r="DS1611" s="519">
        <v>0</v>
      </c>
      <c r="DT1611" s="519">
        <v>0</v>
      </c>
      <c r="DU1611" s="519">
        <v>0</v>
      </c>
      <c r="DV1611" s="519">
        <v>0</v>
      </c>
      <c r="DW1611" s="519">
        <v>0</v>
      </c>
      <c r="DX1611" s="519">
        <v>0</v>
      </c>
    </row>
    <row r="1612" spans="2:128" hidden="1">
      <c r="B1612" s="519" t="s">
        <v>1061</v>
      </c>
      <c r="C1612" s="519"/>
      <c r="D1612" s="519"/>
      <c r="E1612" s="519"/>
      <c r="F1612" s="519">
        <v>1</v>
      </c>
      <c r="G1612" s="519"/>
      <c r="H1612" s="519">
        <v>25</v>
      </c>
      <c r="I1612" s="519">
        <v>15</v>
      </c>
      <c r="J1612" s="519" t="str">
        <f t="shared" si="74"/>
        <v>SDN15012515</v>
      </c>
      <c r="K1612" s="519">
        <v>516</v>
      </c>
      <c r="N1612" s="519" t="s">
        <v>1063</v>
      </c>
      <c r="O1612" s="519" t="s">
        <v>1059</v>
      </c>
      <c r="P1612" s="519">
        <v>0</v>
      </c>
      <c r="Q1612" s="183" t="str">
        <f t="shared" si="73"/>
        <v>SDN300100</v>
      </c>
      <c r="R1612" s="519">
        <v>10000</v>
      </c>
      <c r="S1612" s="519">
        <v>10000</v>
      </c>
      <c r="T1612" s="519">
        <v>10000</v>
      </c>
      <c r="U1612" s="519">
        <v>10000</v>
      </c>
      <c r="V1612" s="519">
        <v>10000</v>
      </c>
      <c r="W1612" s="519">
        <v>10000</v>
      </c>
      <c r="X1612" s="519">
        <v>10000</v>
      </c>
      <c r="Y1612" s="519">
        <v>10000</v>
      </c>
      <c r="Z1612" s="519">
        <v>10000</v>
      </c>
      <c r="AA1612" s="519">
        <v>10000</v>
      </c>
      <c r="AB1612" s="519">
        <v>10000</v>
      </c>
      <c r="AC1612" s="519">
        <v>10000</v>
      </c>
      <c r="AD1612" s="519">
        <v>10000</v>
      </c>
      <c r="AE1612" s="519">
        <v>10000</v>
      </c>
      <c r="AF1612" s="519">
        <v>10000</v>
      </c>
      <c r="AG1612" s="519">
        <v>10000</v>
      </c>
      <c r="AH1612" s="519">
        <v>10000</v>
      </c>
      <c r="AI1612" s="519">
        <v>10000</v>
      </c>
      <c r="AJ1612" s="519">
        <v>10000</v>
      </c>
      <c r="AK1612" s="519">
        <v>10000</v>
      </c>
      <c r="AL1612" s="519">
        <v>10000</v>
      </c>
      <c r="AM1612" s="519">
        <v>10000</v>
      </c>
      <c r="AN1612" s="519">
        <v>10000</v>
      </c>
      <c r="AO1612" s="519">
        <v>10000</v>
      </c>
      <c r="AP1612" s="519">
        <v>10000</v>
      </c>
      <c r="AQ1612" s="519">
        <v>10000</v>
      </c>
      <c r="AR1612" s="519">
        <v>10000</v>
      </c>
      <c r="AS1612" s="519">
        <v>10000</v>
      </c>
      <c r="AT1612" s="519">
        <v>10000</v>
      </c>
      <c r="AU1612" s="519">
        <v>10000</v>
      </c>
      <c r="AV1612" s="519">
        <v>10000</v>
      </c>
      <c r="AW1612" s="519">
        <v>10000</v>
      </c>
      <c r="AX1612" s="519">
        <v>10000</v>
      </c>
      <c r="AY1612" s="519">
        <v>10000</v>
      </c>
      <c r="AZ1612" s="519">
        <v>10000</v>
      </c>
      <c r="BA1612" s="519">
        <v>10000</v>
      </c>
      <c r="BB1612" s="519">
        <v>10000</v>
      </c>
      <c r="BC1612" s="519">
        <v>10000</v>
      </c>
      <c r="BD1612" s="519">
        <v>10000</v>
      </c>
      <c r="BE1612" s="519">
        <v>10000</v>
      </c>
      <c r="BF1612" s="519">
        <v>10000</v>
      </c>
      <c r="BG1612" s="519">
        <v>10000</v>
      </c>
      <c r="BH1612" s="519">
        <v>10000</v>
      </c>
      <c r="BI1612" s="519">
        <v>10000</v>
      </c>
      <c r="BJ1612" s="519">
        <v>10000</v>
      </c>
      <c r="BK1612" s="519">
        <v>0</v>
      </c>
      <c r="BL1612" s="519">
        <v>0</v>
      </c>
      <c r="BM1612" s="519">
        <v>0</v>
      </c>
      <c r="BN1612" s="519">
        <v>0</v>
      </c>
      <c r="BO1612" s="519">
        <v>0</v>
      </c>
      <c r="BP1612" s="519">
        <v>0</v>
      </c>
      <c r="BQ1612" s="519">
        <v>0</v>
      </c>
      <c r="BR1612" s="519">
        <v>0</v>
      </c>
      <c r="BS1612" s="519">
        <v>0</v>
      </c>
      <c r="BT1612" s="519">
        <v>0</v>
      </c>
      <c r="BU1612" s="519">
        <v>0</v>
      </c>
      <c r="BV1612" s="519">
        <v>0</v>
      </c>
      <c r="BW1612" s="519">
        <v>0</v>
      </c>
      <c r="BX1612" s="519">
        <v>0</v>
      </c>
      <c r="BY1612" s="519">
        <v>0</v>
      </c>
      <c r="BZ1612" s="519">
        <v>0</v>
      </c>
      <c r="CA1612" s="519">
        <v>0</v>
      </c>
      <c r="CB1612" s="519">
        <v>0</v>
      </c>
      <c r="CC1612" s="519">
        <v>0</v>
      </c>
      <c r="CD1612" s="519">
        <v>0</v>
      </c>
      <c r="CE1612" s="519">
        <v>0</v>
      </c>
      <c r="CF1612" s="519">
        <v>0</v>
      </c>
      <c r="CG1612" s="519">
        <v>0</v>
      </c>
      <c r="CH1612" s="519">
        <v>0</v>
      </c>
      <c r="CI1612" s="519">
        <v>0</v>
      </c>
      <c r="CJ1612" s="519">
        <v>0</v>
      </c>
      <c r="CK1612" s="519">
        <v>0</v>
      </c>
      <c r="CL1612" s="519">
        <v>0</v>
      </c>
      <c r="CM1612" s="519">
        <v>0</v>
      </c>
      <c r="CN1612" s="519">
        <v>0</v>
      </c>
      <c r="CO1612" s="519">
        <v>0</v>
      </c>
      <c r="CP1612" s="519">
        <v>0</v>
      </c>
      <c r="CQ1612" s="519">
        <v>0</v>
      </c>
      <c r="CR1612" s="519">
        <v>0</v>
      </c>
      <c r="CS1612" s="519">
        <v>0</v>
      </c>
      <c r="CT1612" s="519">
        <v>0</v>
      </c>
      <c r="CU1612" s="519">
        <v>0</v>
      </c>
      <c r="CV1612" s="519">
        <v>0</v>
      </c>
      <c r="CW1612" s="519">
        <v>0</v>
      </c>
      <c r="CX1612" s="519">
        <v>0</v>
      </c>
      <c r="CY1612" s="519">
        <v>0</v>
      </c>
      <c r="CZ1612" s="519">
        <v>0</v>
      </c>
      <c r="DA1612" s="519">
        <v>0</v>
      </c>
      <c r="DB1612" s="519">
        <v>0</v>
      </c>
      <c r="DC1612" s="519">
        <v>0</v>
      </c>
      <c r="DD1612" s="519">
        <v>0</v>
      </c>
      <c r="DE1612" s="519">
        <v>0</v>
      </c>
      <c r="DF1612" s="519">
        <v>0</v>
      </c>
      <c r="DG1612" s="519">
        <v>0</v>
      </c>
      <c r="DH1612" s="519">
        <v>0</v>
      </c>
      <c r="DI1612" s="519">
        <v>0</v>
      </c>
      <c r="DJ1612" s="519">
        <v>0</v>
      </c>
      <c r="DK1612" s="519">
        <v>0</v>
      </c>
      <c r="DL1612" s="519">
        <v>0</v>
      </c>
      <c r="DM1612" s="519">
        <v>0</v>
      </c>
      <c r="DN1612" s="519">
        <v>0</v>
      </c>
      <c r="DO1612" s="519">
        <v>0</v>
      </c>
      <c r="DP1612" s="519">
        <v>0</v>
      </c>
      <c r="DQ1612" s="519">
        <v>0</v>
      </c>
      <c r="DR1612" s="519">
        <v>0</v>
      </c>
      <c r="DS1612" s="519">
        <v>0</v>
      </c>
      <c r="DT1612" s="519">
        <v>0</v>
      </c>
      <c r="DU1612" s="519">
        <v>0</v>
      </c>
      <c r="DV1612" s="519">
        <v>0</v>
      </c>
      <c r="DW1612" s="519">
        <v>0</v>
      </c>
      <c r="DX1612" s="519">
        <v>0</v>
      </c>
    </row>
    <row r="1613" spans="2:128" hidden="1">
      <c r="B1613" s="519" t="s">
        <v>1061</v>
      </c>
      <c r="C1613" s="519"/>
      <c r="D1613" s="519"/>
      <c r="E1613" s="519"/>
      <c r="F1613" s="519">
        <v>1</v>
      </c>
      <c r="G1613" s="519"/>
      <c r="H1613" s="519">
        <v>26</v>
      </c>
      <c r="I1613" s="519">
        <v>1</v>
      </c>
      <c r="J1613" s="519" t="str">
        <f t="shared" si="74"/>
        <v>SDN15012601</v>
      </c>
      <c r="K1613" s="519">
        <v>645</v>
      </c>
      <c r="N1613" s="519" t="s">
        <v>1063</v>
      </c>
      <c r="O1613" s="519" t="s">
        <v>1059</v>
      </c>
      <c r="P1613" s="519">
        <v>1</v>
      </c>
      <c r="Q1613" s="183" t="str">
        <f t="shared" si="73"/>
        <v>SDN300101</v>
      </c>
      <c r="R1613" s="519">
        <v>10000</v>
      </c>
      <c r="S1613" s="519">
        <v>10000</v>
      </c>
      <c r="T1613" s="519">
        <v>10000</v>
      </c>
      <c r="U1613" s="519">
        <v>10000</v>
      </c>
      <c r="V1613" s="519">
        <v>10000</v>
      </c>
      <c r="W1613" s="519">
        <v>10000</v>
      </c>
      <c r="X1613" s="519">
        <v>10000</v>
      </c>
      <c r="Y1613" s="519">
        <v>10000</v>
      </c>
      <c r="Z1613" s="519">
        <v>10000</v>
      </c>
      <c r="AA1613" s="519">
        <v>10000</v>
      </c>
      <c r="AB1613" s="519">
        <v>10000</v>
      </c>
      <c r="AC1613" s="519">
        <v>10000</v>
      </c>
      <c r="AD1613" s="519">
        <v>10000</v>
      </c>
      <c r="AE1613" s="519">
        <v>10000</v>
      </c>
      <c r="AF1613" s="519">
        <v>10000</v>
      </c>
      <c r="AG1613" s="519">
        <v>10000</v>
      </c>
      <c r="AH1613" s="519">
        <v>10000</v>
      </c>
      <c r="AI1613" s="519">
        <v>10000</v>
      </c>
      <c r="AJ1613" s="519">
        <v>10000</v>
      </c>
      <c r="AK1613" s="519">
        <v>10000</v>
      </c>
      <c r="AL1613" s="519">
        <v>10000</v>
      </c>
      <c r="AM1613" s="519">
        <v>10000</v>
      </c>
      <c r="AN1613" s="519">
        <v>10000</v>
      </c>
      <c r="AO1613" s="519">
        <v>10000</v>
      </c>
      <c r="AP1613" s="519">
        <v>10000</v>
      </c>
      <c r="AQ1613" s="519">
        <v>10000</v>
      </c>
      <c r="AR1613" s="519">
        <v>10000</v>
      </c>
      <c r="AS1613" s="519">
        <v>10000</v>
      </c>
      <c r="AT1613" s="519">
        <v>10000</v>
      </c>
      <c r="AU1613" s="519">
        <v>10000</v>
      </c>
      <c r="AV1613" s="519">
        <v>10000</v>
      </c>
      <c r="AW1613" s="519">
        <v>10000</v>
      </c>
      <c r="AX1613" s="519">
        <v>10000</v>
      </c>
      <c r="AY1613" s="519">
        <v>10000</v>
      </c>
      <c r="AZ1613" s="519">
        <v>10000</v>
      </c>
      <c r="BA1613" s="519">
        <v>10000</v>
      </c>
      <c r="BB1613" s="519">
        <v>10000</v>
      </c>
      <c r="BC1613" s="519">
        <v>10000</v>
      </c>
      <c r="BD1613" s="519">
        <v>10000</v>
      </c>
      <c r="BE1613" s="519">
        <v>10000</v>
      </c>
      <c r="BF1613" s="519">
        <v>10000</v>
      </c>
      <c r="BG1613" s="519">
        <v>10000</v>
      </c>
      <c r="BH1613" s="519">
        <v>10000</v>
      </c>
      <c r="BI1613" s="519">
        <v>10000</v>
      </c>
      <c r="BJ1613" s="519">
        <v>10000</v>
      </c>
      <c r="BK1613" s="519">
        <v>0</v>
      </c>
      <c r="BL1613" s="519">
        <v>0</v>
      </c>
      <c r="BM1613" s="519">
        <v>0</v>
      </c>
      <c r="BN1613" s="519">
        <v>0</v>
      </c>
      <c r="BO1613" s="519">
        <v>0</v>
      </c>
      <c r="BP1613" s="519">
        <v>0</v>
      </c>
      <c r="BQ1613" s="519">
        <v>0</v>
      </c>
      <c r="BR1613" s="519">
        <v>0</v>
      </c>
      <c r="BS1613" s="519">
        <v>0</v>
      </c>
      <c r="BT1613" s="519">
        <v>0</v>
      </c>
      <c r="BU1613" s="519">
        <v>0</v>
      </c>
      <c r="BV1613" s="519">
        <v>0</v>
      </c>
      <c r="BW1613" s="519">
        <v>0</v>
      </c>
      <c r="BX1613" s="519">
        <v>0</v>
      </c>
      <c r="BY1613" s="519">
        <v>0</v>
      </c>
      <c r="BZ1613" s="519">
        <v>0</v>
      </c>
      <c r="CA1613" s="519">
        <v>0</v>
      </c>
      <c r="CB1613" s="519">
        <v>0</v>
      </c>
      <c r="CC1613" s="519">
        <v>0</v>
      </c>
      <c r="CD1613" s="519">
        <v>0</v>
      </c>
      <c r="CE1613" s="519">
        <v>0</v>
      </c>
      <c r="CF1613" s="519">
        <v>0</v>
      </c>
      <c r="CG1613" s="519">
        <v>0</v>
      </c>
      <c r="CH1613" s="519">
        <v>0</v>
      </c>
      <c r="CI1613" s="519">
        <v>0</v>
      </c>
      <c r="CJ1613" s="519">
        <v>0</v>
      </c>
      <c r="CK1613" s="519">
        <v>0</v>
      </c>
      <c r="CL1613" s="519">
        <v>0</v>
      </c>
      <c r="CM1613" s="519">
        <v>0</v>
      </c>
      <c r="CN1613" s="519">
        <v>0</v>
      </c>
      <c r="CO1613" s="519">
        <v>0</v>
      </c>
      <c r="CP1613" s="519">
        <v>0</v>
      </c>
      <c r="CQ1613" s="519">
        <v>0</v>
      </c>
      <c r="CR1613" s="519">
        <v>0</v>
      </c>
      <c r="CS1613" s="519">
        <v>0</v>
      </c>
      <c r="CT1613" s="519">
        <v>0</v>
      </c>
      <c r="CU1613" s="519">
        <v>0</v>
      </c>
      <c r="CV1613" s="519">
        <v>0</v>
      </c>
      <c r="CW1613" s="519">
        <v>0</v>
      </c>
      <c r="CX1613" s="519">
        <v>0</v>
      </c>
      <c r="CY1613" s="519">
        <v>0</v>
      </c>
      <c r="CZ1613" s="519">
        <v>0</v>
      </c>
      <c r="DA1613" s="519">
        <v>0</v>
      </c>
      <c r="DB1613" s="519">
        <v>0</v>
      </c>
      <c r="DC1613" s="519">
        <v>0</v>
      </c>
      <c r="DD1613" s="519">
        <v>0</v>
      </c>
      <c r="DE1613" s="519">
        <v>0</v>
      </c>
      <c r="DF1613" s="519">
        <v>0</v>
      </c>
      <c r="DG1613" s="519">
        <v>0</v>
      </c>
      <c r="DH1613" s="519">
        <v>0</v>
      </c>
      <c r="DI1613" s="519">
        <v>0</v>
      </c>
      <c r="DJ1613" s="519">
        <v>0</v>
      </c>
      <c r="DK1613" s="519">
        <v>0</v>
      </c>
      <c r="DL1613" s="519">
        <v>0</v>
      </c>
      <c r="DM1613" s="519">
        <v>0</v>
      </c>
      <c r="DN1613" s="519">
        <v>0</v>
      </c>
      <c r="DO1613" s="519">
        <v>0</v>
      </c>
      <c r="DP1613" s="519">
        <v>0</v>
      </c>
      <c r="DQ1613" s="519">
        <v>0</v>
      </c>
      <c r="DR1613" s="519">
        <v>0</v>
      </c>
      <c r="DS1613" s="519">
        <v>0</v>
      </c>
      <c r="DT1613" s="519">
        <v>0</v>
      </c>
      <c r="DU1613" s="519">
        <v>0</v>
      </c>
      <c r="DV1613" s="519">
        <v>0</v>
      </c>
      <c r="DW1613" s="519">
        <v>0</v>
      </c>
      <c r="DX1613" s="519">
        <v>0</v>
      </c>
    </row>
    <row r="1614" spans="2:128" hidden="1">
      <c r="B1614" s="519" t="s">
        <v>1061</v>
      </c>
      <c r="C1614" s="519"/>
      <c r="D1614" s="519"/>
      <c r="E1614" s="519"/>
      <c r="F1614" s="519">
        <v>1</v>
      </c>
      <c r="G1614" s="519"/>
      <c r="H1614" s="519">
        <v>26</v>
      </c>
      <c r="I1614" s="519">
        <v>2</v>
      </c>
      <c r="J1614" s="519" t="str">
        <f t="shared" si="74"/>
        <v>SDN15012602</v>
      </c>
      <c r="K1614" s="519">
        <v>645</v>
      </c>
      <c r="N1614" s="519" t="s">
        <v>1063</v>
      </c>
      <c r="O1614" s="519" t="s">
        <v>1059</v>
      </c>
      <c r="P1614" s="519">
        <v>2</v>
      </c>
      <c r="Q1614" s="183" t="str">
        <f t="shared" si="73"/>
        <v>SDN300102</v>
      </c>
      <c r="R1614" s="519">
        <v>10000</v>
      </c>
      <c r="S1614" s="519">
        <v>10000</v>
      </c>
      <c r="T1614" s="519">
        <v>10000</v>
      </c>
      <c r="U1614" s="519">
        <v>10000</v>
      </c>
      <c r="V1614" s="519">
        <v>10000</v>
      </c>
      <c r="W1614" s="519">
        <v>10000</v>
      </c>
      <c r="X1614" s="519">
        <v>10000</v>
      </c>
      <c r="Y1614" s="519">
        <v>10000</v>
      </c>
      <c r="Z1614" s="519">
        <v>10000</v>
      </c>
      <c r="AA1614" s="519">
        <v>10000</v>
      </c>
      <c r="AB1614" s="519">
        <v>10000</v>
      </c>
      <c r="AC1614" s="519">
        <v>10000</v>
      </c>
      <c r="AD1614" s="519">
        <v>10000</v>
      </c>
      <c r="AE1614" s="519">
        <v>10000</v>
      </c>
      <c r="AF1614" s="519">
        <v>10000</v>
      </c>
      <c r="AG1614" s="519">
        <v>10000</v>
      </c>
      <c r="AH1614" s="519">
        <v>10000</v>
      </c>
      <c r="AI1614" s="519">
        <v>10000</v>
      </c>
      <c r="AJ1614" s="519">
        <v>10000</v>
      </c>
      <c r="AK1614" s="519">
        <v>10000</v>
      </c>
      <c r="AL1614" s="519">
        <v>10000</v>
      </c>
      <c r="AM1614" s="519">
        <v>10000</v>
      </c>
      <c r="AN1614" s="519">
        <v>10000</v>
      </c>
      <c r="AO1614" s="519">
        <v>10000</v>
      </c>
      <c r="AP1614" s="519">
        <v>10000</v>
      </c>
      <c r="AQ1614" s="519">
        <v>10000</v>
      </c>
      <c r="AR1614" s="519">
        <v>10000</v>
      </c>
      <c r="AS1614" s="519">
        <v>10000</v>
      </c>
      <c r="AT1614" s="519">
        <v>10000</v>
      </c>
      <c r="AU1614" s="519">
        <v>10000</v>
      </c>
      <c r="AV1614" s="519">
        <v>10000</v>
      </c>
      <c r="AW1614" s="519">
        <v>10000</v>
      </c>
      <c r="AX1614" s="519">
        <v>10000</v>
      </c>
      <c r="AY1614" s="519">
        <v>10000</v>
      </c>
      <c r="AZ1614" s="519">
        <v>10000</v>
      </c>
      <c r="BA1614" s="519">
        <v>10000</v>
      </c>
      <c r="BB1614" s="519">
        <v>10000</v>
      </c>
      <c r="BC1614" s="519">
        <v>10000</v>
      </c>
      <c r="BD1614" s="519">
        <v>10000</v>
      </c>
      <c r="BE1614" s="519">
        <v>10000</v>
      </c>
      <c r="BF1614" s="519">
        <v>10000</v>
      </c>
      <c r="BG1614" s="519">
        <v>10000</v>
      </c>
      <c r="BH1614" s="519">
        <v>10000</v>
      </c>
      <c r="BI1614" s="519">
        <v>10000</v>
      </c>
      <c r="BJ1614" s="519">
        <v>10000</v>
      </c>
      <c r="BK1614" s="519">
        <v>0</v>
      </c>
      <c r="BL1614" s="519">
        <v>0</v>
      </c>
      <c r="BM1614" s="519">
        <v>0</v>
      </c>
      <c r="BN1614" s="519">
        <v>0</v>
      </c>
      <c r="BO1614" s="519">
        <v>0</v>
      </c>
      <c r="BP1614" s="519">
        <v>0</v>
      </c>
      <c r="BQ1614" s="519">
        <v>0</v>
      </c>
      <c r="BR1614" s="519">
        <v>0</v>
      </c>
      <c r="BS1614" s="519">
        <v>0</v>
      </c>
      <c r="BT1614" s="519">
        <v>0</v>
      </c>
      <c r="BU1614" s="519">
        <v>0</v>
      </c>
      <c r="BV1614" s="519">
        <v>0</v>
      </c>
      <c r="BW1614" s="519">
        <v>0</v>
      </c>
      <c r="BX1614" s="519">
        <v>0</v>
      </c>
      <c r="BY1614" s="519">
        <v>0</v>
      </c>
      <c r="BZ1614" s="519">
        <v>0</v>
      </c>
      <c r="CA1614" s="519">
        <v>0</v>
      </c>
      <c r="CB1614" s="519">
        <v>0</v>
      </c>
      <c r="CC1614" s="519">
        <v>0</v>
      </c>
      <c r="CD1614" s="519">
        <v>0</v>
      </c>
      <c r="CE1614" s="519">
        <v>0</v>
      </c>
      <c r="CF1614" s="519">
        <v>0</v>
      </c>
      <c r="CG1614" s="519">
        <v>0</v>
      </c>
      <c r="CH1614" s="519">
        <v>0</v>
      </c>
      <c r="CI1614" s="519">
        <v>0</v>
      </c>
      <c r="CJ1614" s="519">
        <v>0</v>
      </c>
      <c r="CK1614" s="519">
        <v>0</v>
      </c>
      <c r="CL1614" s="519">
        <v>0</v>
      </c>
      <c r="CM1614" s="519">
        <v>0</v>
      </c>
      <c r="CN1614" s="519">
        <v>0</v>
      </c>
      <c r="CO1614" s="519">
        <v>0</v>
      </c>
      <c r="CP1614" s="519">
        <v>0</v>
      </c>
      <c r="CQ1614" s="519">
        <v>0</v>
      </c>
      <c r="CR1614" s="519">
        <v>0</v>
      </c>
      <c r="CS1614" s="519">
        <v>0</v>
      </c>
      <c r="CT1614" s="519">
        <v>0</v>
      </c>
      <c r="CU1614" s="519">
        <v>0</v>
      </c>
      <c r="CV1614" s="519">
        <v>0</v>
      </c>
      <c r="CW1614" s="519">
        <v>0</v>
      </c>
      <c r="CX1614" s="519">
        <v>0</v>
      </c>
      <c r="CY1614" s="519">
        <v>0</v>
      </c>
      <c r="CZ1614" s="519">
        <v>0</v>
      </c>
      <c r="DA1614" s="519">
        <v>0</v>
      </c>
      <c r="DB1614" s="519">
        <v>0</v>
      </c>
      <c r="DC1614" s="519">
        <v>0</v>
      </c>
      <c r="DD1614" s="519">
        <v>0</v>
      </c>
      <c r="DE1614" s="519">
        <v>0</v>
      </c>
      <c r="DF1614" s="519">
        <v>0</v>
      </c>
      <c r="DG1614" s="519">
        <v>0</v>
      </c>
      <c r="DH1614" s="519">
        <v>0</v>
      </c>
      <c r="DI1614" s="519">
        <v>0</v>
      </c>
      <c r="DJ1614" s="519">
        <v>0</v>
      </c>
      <c r="DK1614" s="519">
        <v>0</v>
      </c>
      <c r="DL1614" s="519">
        <v>0</v>
      </c>
      <c r="DM1614" s="519">
        <v>0</v>
      </c>
      <c r="DN1614" s="519">
        <v>0</v>
      </c>
      <c r="DO1614" s="519">
        <v>0</v>
      </c>
      <c r="DP1614" s="519">
        <v>0</v>
      </c>
      <c r="DQ1614" s="519">
        <v>0</v>
      </c>
      <c r="DR1614" s="519">
        <v>0</v>
      </c>
      <c r="DS1614" s="519">
        <v>0</v>
      </c>
      <c r="DT1614" s="519">
        <v>0</v>
      </c>
      <c r="DU1614" s="519">
        <v>0</v>
      </c>
      <c r="DV1614" s="519">
        <v>0</v>
      </c>
      <c r="DW1614" s="519">
        <v>0</v>
      </c>
      <c r="DX1614" s="519">
        <v>0</v>
      </c>
    </row>
    <row r="1615" spans="2:128" hidden="1">
      <c r="B1615" s="519" t="s">
        <v>1061</v>
      </c>
      <c r="C1615" s="519"/>
      <c r="D1615" s="519"/>
      <c r="E1615" s="519"/>
      <c r="F1615" s="519">
        <v>1</v>
      </c>
      <c r="G1615" s="519"/>
      <c r="H1615" s="519">
        <v>26</v>
      </c>
      <c r="I1615" s="519">
        <v>3</v>
      </c>
      <c r="J1615" s="519" t="str">
        <f t="shared" si="74"/>
        <v>SDN15012603</v>
      </c>
      <c r="K1615" s="519">
        <v>645</v>
      </c>
      <c r="N1615" s="519" t="s">
        <v>1063</v>
      </c>
      <c r="O1615" s="519" t="s">
        <v>1059</v>
      </c>
      <c r="P1615" s="519">
        <v>3</v>
      </c>
      <c r="Q1615" s="183" t="str">
        <f t="shared" si="73"/>
        <v>SDN300103</v>
      </c>
      <c r="R1615" s="519">
        <v>10000</v>
      </c>
      <c r="S1615" s="519">
        <v>10000</v>
      </c>
      <c r="T1615" s="519">
        <v>10000</v>
      </c>
      <c r="U1615" s="519">
        <v>10000</v>
      </c>
      <c r="V1615" s="519">
        <v>10000</v>
      </c>
      <c r="W1615" s="519">
        <v>10000</v>
      </c>
      <c r="X1615" s="519">
        <v>10000</v>
      </c>
      <c r="Y1615" s="519">
        <v>10000</v>
      </c>
      <c r="Z1615" s="519">
        <v>10000</v>
      </c>
      <c r="AA1615" s="519">
        <v>10000</v>
      </c>
      <c r="AB1615" s="519">
        <v>10000</v>
      </c>
      <c r="AC1615" s="519">
        <v>10000</v>
      </c>
      <c r="AD1615" s="519">
        <v>10000</v>
      </c>
      <c r="AE1615" s="519">
        <v>10000</v>
      </c>
      <c r="AF1615" s="519">
        <v>10000</v>
      </c>
      <c r="AG1615" s="519">
        <v>10000</v>
      </c>
      <c r="AH1615" s="519">
        <v>10000</v>
      </c>
      <c r="AI1615" s="519">
        <v>10000</v>
      </c>
      <c r="AJ1615" s="519">
        <v>10000</v>
      </c>
      <c r="AK1615" s="519">
        <v>10000</v>
      </c>
      <c r="AL1615" s="519">
        <v>10000</v>
      </c>
      <c r="AM1615" s="519">
        <v>10000</v>
      </c>
      <c r="AN1615" s="519">
        <v>10000</v>
      </c>
      <c r="AO1615" s="519">
        <v>10000</v>
      </c>
      <c r="AP1615" s="519">
        <v>10000</v>
      </c>
      <c r="AQ1615" s="519">
        <v>10000</v>
      </c>
      <c r="AR1615" s="519">
        <v>10000</v>
      </c>
      <c r="AS1615" s="519">
        <v>10000</v>
      </c>
      <c r="AT1615" s="519">
        <v>10000</v>
      </c>
      <c r="AU1615" s="519">
        <v>10000</v>
      </c>
      <c r="AV1615" s="519">
        <v>10000</v>
      </c>
      <c r="AW1615" s="519">
        <v>10000</v>
      </c>
      <c r="AX1615" s="519">
        <v>10000</v>
      </c>
      <c r="AY1615" s="519">
        <v>10000</v>
      </c>
      <c r="AZ1615" s="519">
        <v>10000</v>
      </c>
      <c r="BA1615" s="519">
        <v>10000</v>
      </c>
      <c r="BB1615" s="519">
        <v>10000</v>
      </c>
      <c r="BC1615" s="519">
        <v>10000</v>
      </c>
      <c r="BD1615" s="519">
        <v>10000</v>
      </c>
      <c r="BE1615" s="519">
        <v>10000</v>
      </c>
      <c r="BF1615" s="519">
        <v>10000</v>
      </c>
      <c r="BG1615" s="519">
        <v>10000</v>
      </c>
      <c r="BH1615" s="519">
        <v>10000</v>
      </c>
      <c r="BI1615" s="519">
        <v>10000</v>
      </c>
      <c r="BJ1615" s="519">
        <v>10000</v>
      </c>
      <c r="BK1615" s="519">
        <v>0</v>
      </c>
      <c r="BL1615" s="519">
        <v>0</v>
      </c>
      <c r="BM1615" s="519">
        <v>0</v>
      </c>
      <c r="BN1615" s="519">
        <v>0</v>
      </c>
      <c r="BO1615" s="519">
        <v>0</v>
      </c>
      <c r="BP1615" s="519">
        <v>0</v>
      </c>
      <c r="BQ1615" s="519">
        <v>0</v>
      </c>
      <c r="BR1615" s="519">
        <v>0</v>
      </c>
      <c r="BS1615" s="519">
        <v>0</v>
      </c>
      <c r="BT1615" s="519">
        <v>0</v>
      </c>
      <c r="BU1615" s="519">
        <v>0</v>
      </c>
      <c r="BV1615" s="519">
        <v>0</v>
      </c>
      <c r="BW1615" s="519">
        <v>0</v>
      </c>
      <c r="BX1615" s="519">
        <v>0</v>
      </c>
      <c r="BY1615" s="519">
        <v>0</v>
      </c>
      <c r="BZ1615" s="519">
        <v>0</v>
      </c>
      <c r="CA1615" s="519">
        <v>0</v>
      </c>
      <c r="CB1615" s="519">
        <v>0</v>
      </c>
      <c r="CC1615" s="519">
        <v>0</v>
      </c>
      <c r="CD1615" s="519">
        <v>0</v>
      </c>
      <c r="CE1615" s="519">
        <v>0</v>
      </c>
      <c r="CF1615" s="519">
        <v>0</v>
      </c>
      <c r="CG1615" s="519">
        <v>0</v>
      </c>
      <c r="CH1615" s="519">
        <v>0</v>
      </c>
      <c r="CI1615" s="519">
        <v>0</v>
      </c>
      <c r="CJ1615" s="519">
        <v>0</v>
      </c>
      <c r="CK1615" s="519">
        <v>0</v>
      </c>
      <c r="CL1615" s="519">
        <v>0</v>
      </c>
      <c r="CM1615" s="519">
        <v>0</v>
      </c>
      <c r="CN1615" s="519">
        <v>0</v>
      </c>
      <c r="CO1615" s="519">
        <v>0</v>
      </c>
      <c r="CP1615" s="519">
        <v>0</v>
      </c>
      <c r="CQ1615" s="519">
        <v>0</v>
      </c>
      <c r="CR1615" s="519">
        <v>0</v>
      </c>
      <c r="CS1615" s="519">
        <v>0</v>
      </c>
      <c r="CT1615" s="519">
        <v>0</v>
      </c>
      <c r="CU1615" s="519">
        <v>0</v>
      </c>
      <c r="CV1615" s="519">
        <v>0</v>
      </c>
      <c r="CW1615" s="519">
        <v>0</v>
      </c>
      <c r="CX1615" s="519">
        <v>0</v>
      </c>
      <c r="CY1615" s="519">
        <v>0</v>
      </c>
      <c r="CZ1615" s="519">
        <v>0</v>
      </c>
      <c r="DA1615" s="519">
        <v>0</v>
      </c>
      <c r="DB1615" s="519">
        <v>0</v>
      </c>
      <c r="DC1615" s="519">
        <v>0</v>
      </c>
      <c r="DD1615" s="519">
        <v>0</v>
      </c>
      <c r="DE1615" s="519">
        <v>0</v>
      </c>
      <c r="DF1615" s="519">
        <v>0</v>
      </c>
      <c r="DG1615" s="519">
        <v>0</v>
      </c>
      <c r="DH1615" s="519">
        <v>0</v>
      </c>
      <c r="DI1615" s="519">
        <v>0</v>
      </c>
      <c r="DJ1615" s="519">
        <v>0</v>
      </c>
      <c r="DK1615" s="519">
        <v>0</v>
      </c>
      <c r="DL1615" s="519">
        <v>0</v>
      </c>
      <c r="DM1615" s="519">
        <v>0</v>
      </c>
      <c r="DN1615" s="519">
        <v>0</v>
      </c>
      <c r="DO1615" s="519">
        <v>0</v>
      </c>
      <c r="DP1615" s="519">
        <v>0</v>
      </c>
      <c r="DQ1615" s="519">
        <v>0</v>
      </c>
      <c r="DR1615" s="519">
        <v>0</v>
      </c>
      <c r="DS1615" s="519">
        <v>0</v>
      </c>
      <c r="DT1615" s="519">
        <v>0</v>
      </c>
      <c r="DU1615" s="519">
        <v>0</v>
      </c>
      <c r="DV1615" s="519">
        <v>0</v>
      </c>
      <c r="DW1615" s="519">
        <v>0</v>
      </c>
      <c r="DX1615" s="519">
        <v>0</v>
      </c>
    </row>
    <row r="1616" spans="2:128" hidden="1">
      <c r="B1616" s="519" t="s">
        <v>1061</v>
      </c>
      <c r="C1616" s="519"/>
      <c r="D1616" s="519"/>
      <c r="E1616" s="519"/>
      <c r="F1616" s="519">
        <v>1</v>
      </c>
      <c r="G1616" s="519"/>
      <c r="H1616" s="519">
        <v>26</v>
      </c>
      <c r="I1616" s="519">
        <v>4</v>
      </c>
      <c r="J1616" s="519" t="str">
        <f t="shared" si="74"/>
        <v>SDN15012604</v>
      </c>
      <c r="K1616" s="519">
        <v>645</v>
      </c>
      <c r="N1616" s="519" t="s">
        <v>1063</v>
      </c>
      <c r="O1616" s="519" t="s">
        <v>1059</v>
      </c>
      <c r="P1616" s="519">
        <v>4</v>
      </c>
      <c r="Q1616" s="183" t="str">
        <f t="shared" si="73"/>
        <v>SDN300104</v>
      </c>
      <c r="R1616" s="519">
        <v>10000</v>
      </c>
      <c r="S1616" s="519">
        <v>10000</v>
      </c>
      <c r="T1616" s="519">
        <v>10000</v>
      </c>
      <c r="U1616" s="519">
        <v>10000</v>
      </c>
      <c r="V1616" s="519">
        <v>10000</v>
      </c>
      <c r="W1616" s="519">
        <v>10000</v>
      </c>
      <c r="X1616" s="519">
        <v>10000</v>
      </c>
      <c r="Y1616" s="519">
        <v>10000</v>
      </c>
      <c r="Z1616" s="519">
        <v>10000</v>
      </c>
      <c r="AA1616" s="519">
        <v>10000</v>
      </c>
      <c r="AB1616" s="519">
        <v>10000</v>
      </c>
      <c r="AC1616" s="519">
        <v>10000</v>
      </c>
      <c r="AD1616" s="519">
        <v>10000</v>
      </c>
      <c r="AE1616" s="519">
        <v>10000</v>
      </c>
      <c r="AF1616" s="519">
        <v>10000</v>
      </c>
      <c r="AG1616" s="519">
        <v>10000</v>
      </c>
      <c r="AH1616" s="519">
        <v>10000</v>
      </c>
      <c r="AI1616" s="519">
        <v>10000</v>
      </c>
      <c r="AJ1616" s="519">
        <v>10000</v>
      </c>
      <c r="AK1616" s="519">
        <v>10000</v>
      </c>
      <c r="AL1616" s="519">
        <v>10000</v>
      </c>
      <c r="AM1616" s="519">
        <v>10000</v>
      </c>
      <c r="AN1616" s="519">
        <v>10000</v>
      </c>
      <c r="AO1616" s="519">
        <v>10000</v>
      </c>
      <c r="AP1616" s="519">
        <v>10000</v>
      </c>
      <c r="AQ1616" s="519">
        <v>10000</v>
      </c>
      <c r="AR1616" s="519">
        <v>10000</v>
      </c>
      <c r="AS1616" s="519">
        <v>10000</v>
      </c>
      <c r="AT1616" s="519">
        <v>10000</v>
      </c>
      <c r="AU1616" s="519">
        <v>10000</v>
      </c>
      <c r="AV1616" s="519">
        <v>10000</v>
      </c>
      <c r="AW1616" s="519">
        <v>10000</v>
      </c>
      <c r="AX1616" s="519">
        <v>10000</v>
      </c>
      <c r="AY1616" s="519">
        <v>10000</v>
      </c>
      <c r="AZ1616" s="519">
        <v>10000</v>
      </c>
      <c r="BA1616" s="519">
        <v>10000</v>
      </c>
      <c r="BB1616" s="519">
        <v>10000</v>
      </c>
      <c r="BC1616" s="519">
        <v>10000</v>
      </c>
      <c r="BD1616" s="519">
        <v>10000</v>
      </c>
      <c r="BE1616" s="519">
        <v>10000</v>
      </c>
      <c r="BF1616" s="519">
        <v>10000</v>
      </c>
      <c r="BG1616" s="519">
        <v>10000</v>
      </c>
      <c r="BH1616" s="519">
        <v>10000</v>
      </c>
      <c r="BI1616" s="519">
        <v>10000</v>
      </c>
      <c r="BJ1616" s="519">
        <v>10000</v>
      </c>
      <c r="BK1616" s="519">
        <v>0</v>
      </c>
      <c r="BL1616" s="519">
        <v>0</v>
      </c>
      <c r="BM1616" s="519">
        <v>0</v>
      </c>
      <c r="BN1616" s="519">
        <v>0</v>
      </c>
      <c r="BO1616" s="519">
        <v>0</v>
      </c>
      <c r="BP1616" s="519">
        <v>0</v>
      </c>
      <c r="BQ1616" s="519">
        <v>0</v>
      </c>
      <c r="BR1616" s="519">
        <v>0</v>
      </c>
      <c r="BS1616" s="519">
        <v>0</v>
      </c>
      <c r="BT1616" s="519">
        <v>0</v>
      </c>
      <c r="BU1616" s="519">
        <v>0</v>
      </c>
      <c r="BV1616" s="519">
        <v>0</v>
      </c>
      <c r="BW1616" s="519">
        <v>0</v>
      </c>
      <c r="BX1616" s="519">
        <v>0</v>
      </c>
      <c r="BY1616" s="519">
        <v>0</v>
      </c>
      <c r="BZ1616" s="519">
        <v>0</v>
      </c>
      <c r="CA1616" s="519">
        <v>0</v>
      </c>
      <c r="CB1616" s="519">
        <v>0</v>
      </c>
      <c r="CC1616" s="519">
        <v>0</v>
      </c>
      <c r="CD1616" s="519">
        <v>0</v>
      </c>
      <c r="CE1616" s="519">
        <v>0</v>
      </c>
      <c r="CF1616" s="519">
        <v>0</v>
      </c>
      <c r="CG1616" s="519">
        <v>0</v>
      </c>
      <c r="CH1616" s="519">
        <v>0</v>
      </c>
      <c r="CI1616" s="519">
        <v>0</v>
      </c>
      <c r="CJ1616" s="519">
        <v>0</v>
      </c>
      <c r="CK1616" s="519">
        <v>0</v>
      </c>
      <c r="CL1616" s="519">
        <v>0</v>
      </c>
      <c r="CM1616" s="519">
        <v>0</v>
      </c>
      <c r="CN1616" s="519">
        <v>0</v>
      </c>
      <c r="CO1616" s="519">
        <v>0</v>
      </c>
      <c r="CP1616" s="519">
        <v>0</v>
      </c>
      <c r="CQ1616" s="519">
        <v>0</v>
      </c>
      <c r="CR1616" s="519">
        <v>0</v>
      </c>
      <c r="CS1616" s="519">
        <v>0</v>
      </c>
      <c r="CT1616" s="519">
        <v>0</v>
      </c>
      <c r="CU1616" s="519">
        <v>0</v>
      </c>
      <c r="CV1616" s="519">
        <v>0</v>
      </c>
      <c r="CW1616" s="519">
        <v>0</v>
      </c>
      <c r="CX1616" s="519">
        <v>0</v>
      </c>
      <c r="CY1616" s="519">
        <v>0</v>
      </c>
      <c r="CZ1616" s="519">
        <v>0</v>
      </c>
      <c r="DA1616" s="519">
        <v>0</v>
      </c>
      <c r="DB1616" s="519">
        <v>0</v>
      </c>
      <c r="DC1616" s="519">
        <v>0</v>
      </c>
      <c r="DD1616" s="519">
        <v>0</v>
      </c>
      <c r="DE1616" s="519">
        <v>0</v>
      </c>
      <c r="DF1616" s="519">
        <v>0</v>
      </c>
      <c r="DG1616" s="519">
        <v>0</v>
      </c>
      <c r="DH1616" s="519">
        <v>0</v>
      </c>
      <c r="DI1616" s="519">
        <v>0</v>
      </c>
      <c r="DJ1616" s="519">
        <v>0</v>
      </c>
      <c r="DK1616" s="519">
        <v>0</v>
      </c>
      <c r="DL1616" s="519">
        <v>0</v>
      </c>
      <c r="DM1616" s="519">
        <v>0</v>
      </c>
      <c r="DN1616" s="519">
        <v>0</v>
      </c>
      <c r="DO1616" s="519">
        <v>0</v>
      </c>
      <c r="DP1616" s="519">
        <v>0</v>
      </c>
      <c r="DQ1616" s="519">
        <v>0</v>
      </c>
      <c r="DR1616" s="519">
        <v>0</v>
      </c>
      <c r="DS1616" s="519">
        <v>0</v>
      </c>
      <c r="DT1616" s="519">
        <v>0</v>
      </c>
      <c r="DU1616" s="519">
        <v>0</v>
      </c>
      <c r="DV1616" s="519">
        <v>0</v>
      </c>
      <c r="DW1616" s="519">
        <v>0</v>
      </c>
      <c r="DX1616" s="519">
        <v>0</v>
      </c>
    </row>
    <row r="1617" spans="2:128" hidden="1">
      <c r="B1617" s="519" t="s">
        <v>1061</v>
      </c>
      <c r="C1617" s="519"/>
      <c r="D1617" s="519"/>
      <c r="E1617" s="519"/>
      <c r="F1617" s="519">
        <v>1</v>
      </c>
      <c r="G1617" s="519"/>
      <c r="H1617" s="519">
        <v>26</v>
      </c>
      <c r="I1617" s="519">
        <v>5</v>
      </c>
      <c r="J1617" s="519" t="str">
        <f t="shared" si="74"/>
        <v>SDN15012605</v>
      </c>
      <c r="K1617" s="519">
        <v>645</v>
      </c>
      <c r="N1617" s="519" t="s">
        <v>1063</v>
      </c>
      <c r="O1617" s="519" t="s">
        <v>1059</v>
      </c>
      <c r="P1617" s="519">
        <v>5</v>
      </c>
      <c r="Q1617" s="183" t="str">
        <f t="shared" si="73"/>
        <v>SDN300105</v>
      </c>
      <c r="R1617" s="519">
        <v>10000</v>
      </c>
      <c r="S1617" s="519">
        <v>10000</v>
      </c>
      <c r="T1617" s="519">
        <v>10000</v>
      </c>
      <c r="U1617" s="519">
        <v>10000</v>
      </c>
      <c r="V1617" s="519">
        <v>10000</v>
      </c>
      <c r="W1617" s="519">
        <v>10000</v>
      </c>
      <c r="X1617" s="519">
        <v>10000</v>
      </c>
      <c r="Y1617" s="519">
        <v>10000</v>
      </c>
      <c r="Z1617" s="519">
        <v>10000</v>
      </c>
      <c r="AA1617" s="519">
        <v>10000</v>
      </c>
      <c r="AB1617" s="519">
        <v>10000</v>
      </c>
      <c r="AC1617" s="519">
        <v>10000</v>
      </c>
      <c r="AD1617" s="519">
        <v>10000</v>
      </c>
      <c r="AE1617" s="519">
        <v>10000</v>
      </c>
      <c r="AF1617" s="519">
        <v>10000</v>
      </c>
      <c r="AG1617" s="519">
        <v>10000</v>
      </c>
      <c r="AH1617" s="519">
        <v>10000</v>
      </c>
      <c r="AI1617" s="519">
        <v>10000</v>
      </c>
      <c r="AJ1617" s="519">
        <v>10000</v>
      </c>
      <c r="AK1617" s="519">
        <v>10000</v>
      </c>
      <c r="AL1617" s="519">
        <v>10000</v>
      </c>
      <c r="AM1617" s="519">
        <v>10000</v>
      </c>
      <c r="AN1617" s="519">
        <v>10000</v>
      </c>
      <c r="AO1617" s="519">
        <v>10000</v>
      </c>
      <c r="AP1617" s="519">
        <v>10000</v>
      </c>
      <c r="AQ1617" s="519">
        <v>10000</v>
      </c>
      <c r="AR1617" s="519">
        <v>10000</v>
      </c>
      <c r="AS1617" s="519">
        <v>10000</v>
      </c>
      <c r="AT1617" s="519">
        <v>10000</v>
      </c>
      <c r="AU1617" s="519">
        <v>10000</v>
      </c>
      <c r="AV1617" s="519">
        <v>10000</v>
      </c>
      <c r="AW1617" s="519">
        <v>10000</v>
      </c>
      <c r="AX1617" s="519">
        <v>10000</v>
      </c>
      <c r="AY1617" s="519">
        <v>10000</v>
      </c>
      <c r="AZ1617" s="519">
        <v>10000</v>
      </c>
      <c r="BA1617" s="519">
        <v>10000</v>
      </c>
      <c r="BB1617" s="519">
        <v>10000</v>
      </c>
      <c r="BC1617" s="519">
        <v>10000</v>
      </c>
      <c r="BD1617" s="519">
        <v>10000</v>
      </c>
      <c r="BE1617" s="519">
        <v>10000</v>
      </c>
      <c r="BF1617" s="519">
        <v>10000</v>
      </c>
      <c r="BG1617" s="519">
        <v>10000</v>
      </c>
      <c r="BH1617" s="519">
        <v>10000</v>
      </c>
      <c r="BI1617" s="519">
        <v>10000</v>
      </c>
      <c r="BJ1617" s="519">
        <v>10000</v>
      </c>
      <c r="BK1617" s="519">
        <v>0</v>
      </c>
      <c r="BL1617" s="519">
        <v>0</v>
      </c>
      <c r="BM1617" s="519">
        <v>0</v>
      </c>
      <c r="BN1617" s="519">
        <v>0</v>
      </c>
      <c r="BO1617" s="519">
        <v>0</v>
      </c>
      <c r="BP1617" s="519">
        <v>0</v>
      </c>
      <c r="BQ1617" s="519">
        <v>0</v>
      </c>
      <c r="BR1617" s="519">
        <v>0</v>
      </c>
      <c r="BS1617" s="519">
        <v>0</v>
      </c>
      <c r="BT1617" s="519">
        <v>0</v>
      </c>
      <c r="BU1617" s="519">
        <v>0</v>
      </c>
      <c r="BV1617" s="519">
        <v>0</v>
      </c>
      <c r="BW1617" s="519">
        <v>0</v>
      </c>
      <c r="BX1617" s="519">
        <v>0</v>
      </c>
      <c r="BY1617" s="519">
        <v>0</v>
      </c>
      <c r="BZ1617" s="519">
        <v>0</v>
      </c>
      <c r="CA1617" s="519">
        <v>0</v>
      </c>
      <c r="CB1617" s="519">
        <v>0</v>
      </c>
      <c r="CC1617" s="519">
        <v>0</v>
      </c>
      <c r="CD1617" s="519">
        <v>0</v>
      </c>
      <c r="CE1617" s="519">
        <v>0</v>
      </c>
      <c r="CF1617" s="519">
        <v>0</v>
      </c>
      <c r="CG1617" s="519">
        <v>0</v>
      </c>
      <c r="CH1617" s="519">
        <v>0</v>
      </c>
      <c r="CI1617" s="519">
        <v>0</v>
      </c>
      <c r="CJ1617" s="519">
        <v>0</v>
      </c>
      <c r="CK1617" s="519">
        <v>0</v>
      </c>
      <c r="CL1617" s="519">
        <v>0</v>
      </c>
      <c r="CM1617" s="519">
        <v>0</v>
      </c>
      <c r="CN1617" s="519">
        <v>0</v>
      </c>
      <c r="CO1617" s="519">
        <v>0</v>
      </c>
      <c r="CP1617" s="519">
        <v>0</v>
      </c>
      <c r="CQ1617" s="519">
        <v>0</v>
      </c>
      <c r="CR1617" s="519">
        <v>0</v>
      </c>
      <c r="CS1617" s="519">
        <v>0</v>
      </c>
      <c r="CT1617" s="519">
        <v>0</v>
      </c>
      <c r="CU1617" s="519">
        <v>0</v>
      </c>
      <c r="CV1617" s="519">
        <v>0</v>
      </c>
      <c r="CW1617" s="519">
        <v>0</v>
      </c>
      <c r="CX1617" s="519">
        <v>0</v>
      </c>
      <c r="CY1617" s="519">
        <v>0</v>
      </c>
      <c r="CZ1617" s="519">
        <v>0</v>
      </c>
      <c r="DA1617" s="519">
        <v>0</v>
      </c>
      <c r="DB1617" s="519">
        <v>0</v>
      </c>
      <c r="DC1617" s="519">
        <v>0</v>
      </c>
      <c r="DD1617" s="519">
        <v>0</v>
      </c>
      <c r="DE1617" s="519">
        <v>0</v>
      </c>
      <c r="DF1617" s="519">
        <v>0</v>
      </c>
      <c r="DG1617" s="519">
        <v>0</v>
      </c>
      <c r="DH1617" s="519">
        <v>0</v>
      </c>
      <c r="DI1617" s="519">
        <v>0</v>
      </c>
      <c r="DJ1617" s="519">
        <v>0</v>
      </c>
      <c r="DK1617" s="519">
        <v>0</v>
      </c>
      <c r="DL1617" s="519">
        <v>0</v>
      </c>
      <c r="DM1617" s="519">
        <v>0</v>
      </c>
      <c r="DN1617" s="519">
        <v>0</v>
      </c>
      <c r="DO1617" s="519">
        <v>0</v>
      </c>
      <c r="DP1617" s="519">
        <v>0</v>
      </c>
      <c r="DQ1617" s="519">
        <v>0</v>
      </c>
      <c r="DR1617" s="519">
        <v>0</v>
      </c>
      <c r="DS1617" s="519">
        <v>0</v>
      </c>
      <c r="DT1617" s="519">
        <v>0</v>
      </c>
      <c r="DU1617" s="519">
        <v>0</v>
      </c>
      <c r="DV1617" s="519">
        <v>0</v>
      </c>
      <c r="DW1617" s="519">
        <v>0</v>
      </c>
      <c r="DX1617" s="519">
        <v>0</v>
      </c>
    </row>
    <row r="1618" spans="2:128" hidden="1">
      <c r="B1618" s="519" t="s">
        <v>1061</v>
      </c>
      <c r="C1618" s="519"/>
      <c r="D1618" s="519"/>
      <c r="E1618" s="519"/>
      <c r="F1618" s="519">
        <v>1</v>
      </c>
      <c r="G1618" s="519"/>
      <c r="H1618" s="519">
        <v>26</v>
      </c>
      <c r="I1618" s="519">
        <v>6</v>
      </c>
      <c r="J1618" s="519" t="str">
        <f t="shared" si="74"/>
        <v>SDN15012606</v>
      </c>
      <c r="K1618" s="519">
        <v>645</v>
      </c>
      <c r="N1618" s="519" t="s">
        <v>1063</v>
      </c>
      <c r="O1618" s="519" t="s">
        <v>1059</v>
      </c>
      <c r="P1618" s="519">
        <v>6</v>
      </c>
      <c r="Q1618" s="183" t="str">
        <f t="shared" si="73"/>
        <v>SDN300106</v>
      </c>
      <c r="R1618" s="519">
        <v>10000</v>
      </c>
      <c r="S1618" s="519">
        <v>10000</v>
      </c>
      <c r="T1618" s="519">
        <v>10000</v>
      </c>
      <c r="U1618" s="519">
        <v>10000</v>
      </c>
      <c r="V1618" s="519">
        <v>10000</v>
      </c>
      <c r="W1618" s="519">
        <v>10000</v>
      </c>
      <c r="X1618" s="519">
        <v>10000</v>
      </c>
      <c r="Y1618" s="519">
        <v>10000</v>
      </c>
      <c r="Z1618" s="519">
        <v>10000</v>
      </c>
      <c r="AA1618" s="519">
        <v>10000</v>
      </c>
      <c r="AB1618" s="519">
        <v>10000</v>
      </c>
      <c r="AC1618" s="519">
        <v>10000</v>
      </c>
      <c r="AD1618" s="519">
        <v>10000</v>
      </c>
      <c r="AE1618" s="519">
        <v>10000</v>
      </c>
      <c r="AF1618" s="519">
        <v>10000</v>
      </c>
      <c r="AG1618" s="519">
        <v>10000</v>
      </c>
      <c r="AH1618" s="519">
        <v>10000</v>
      </c>
      <c r="AI1618" s="519">
        <v>10000</v>
      </c>
      <c r="AJ1618" s="519">
        <v>10000</v>
      </c>
      <c r="AK1618" s="519">
        <v>10000</v>
      </c>
      <c r="AL1618" s="519">
        <v>10000</v>
      </c>
      <c r="AM1618" s="519">
        <v>10000</v>
      </c>
      <c r="AN1618" s="519">
        <v>10000</v>
      </c>
      <c r="AO1618" s="519">
        <v>10000</v>
      </c>
      <c r="AP1618" s="519">
        <v>10000</v>
      </c>
      <c r="AQ1618" s="519">
        <v>10000</v>
      </c>
      <c r="AR1618" s="519">
        <v>10000</v>
      </c>
      <c r="AS1618" s="519">
        <v>10000</v>
      </c>
      <c r="AT1618" s="519">
        <v>10000</v>
      </c>
      <c r="AU1618" s="519">
        <v>10000</v>
      </c>
      <c r="AV1618" s="519">
        <v>10000</v>
      </c>
      <c r="AW1618" s="519">
        <v>10000</v>
      </c>
      <c r="AX1618" s="519">
        <v>10000</v>
      </c>
      <c r="AY1618" s="519">
        <v>10000</v>
      </c>
      <c r="AZ1618" s="519">
        <v>10000</v>
      </c>
      <c r="BA1618" s="519">
        <v>10000</v>
      </c>
      <c r="BB1618" s="519">
        <v>10000</v>
      </c>
      <c r="BC1618" s="519">
        <v>10000</v>
      </c>
      <c r="BD1618" s="519">
        <v>10000</v>
      </c>
      <c r="BE1618" s="519">
        <v>10000</v>
      </c>
      <c r="BF1618" s="519">
        <v>10000</v>
      </c>
      <c r="BG1618" s="519">
        <v>10000</v>
      </c>
      <c r="BH1618" s="519">
        <v>10000</v>
      </c>
      <c r="BI1618" s="519">
        <v>10000</v>
      </c>
      <c r="BJ1618" s="519">
        <v>10000</v>
      </c>
      <c r="BK1618" s="519">
        <v>0</v>
      </c>
      <c r="BL1618" s="519">
        <v>0</v>
      </c>
      <c r="BM1618" s="519">
        <v>0</v>
      </c>
      <c r="BN1618" s="519">
        <v>0</v>
      </c>
      <c r="BO1618" s="519">
        <v>0</v>
      </c>
      <c r="BP1618" s="519">
        <v>0</v>
      </c>
      <c r="BQ1618" s="519">
        <v>0</v>
      </c>
      <c r="BR1618" s="519">
        <v>0</v>
      </c>
      <c r="BS1618" s="519">
        <v>0</v>
      </c>
      <c r="BT1618" s="519">
        <v>0</v>
      </c>
      <c r="BU1618" s="519">
        <v>0</v>
      </c>
      <c r="BV1618" s="519">
        <v>0</v>
      </c>
      <c r="BW1618" s="519">
        <v>0</v>
      </c>
      <c r="BX1618" s="519">
        <v>0</v>
      </c>
      <c r="BY1618" s="519">
        <v>0</v>
      </c>
      <c r="BZ1618" s="519">
        <v>0</v>
      </c>
      <c r="CA1618" s="519">
        <v>0</v>
      </c>
      <c r="CB1618" s="519">
        <v>0</v>
      </c>
      <c r="CC1618" s="519">
        <v>0</v>
      </c>
      <c r="CD1618" s="519">
        <v>0</v>
      </c>
      <c r="CE1618" s="519">
        <v>0</v>
      </c>
      <c r="CF1618" s="519">
        <v>0</v>
      </c>
      <c r="CG1618" s="519">
        <v>0</v>
      </c>
      <c r="CH1618" s="519">
        <v>0</v>
      </c>
      <c r="CI1618" s="519">
        <v>0</v>
      </c>
      <c r="CJ1618" s="519">
        <v>0</v>
      </c>
      <c r="CK1618" s="519">
        <v>0</v>
      </c>
      <c r="CL1618" s="519">
        <v>0</v>
      </c>
      <c r="CM1618" s="519">
        <v>0</v>
      </c>
      <c r="CN1618" s="519">
        <v>0</v>
      </c>
      <c r="CO1618" s="519">
        <v>0</v>
      </c>
      <c r="CP1618" s="519">
        <v>0</v>
      </c>
      <c r="CQ1618" s="519">
        <v>0</v>
      </c>
      <c r="CR1618" s="519">
        <v>0</v>
      </c>
      <c r="CS1618" s="519">
        <v>0</v>
      </c>
      <c r="CT1618" s="519">
        <v>0</v>
      </c>
      <c r="CU1618" s="519">
        <v>0</v>
      </c>
      <c r="CV1618" s="519">
        <v>0</v>
      </c>
      <c r="CW1618" s="519">
        <v>0</v>
      </c>
      <c r="CX1618" s="519">
        <v>0</v>
      </c>
      <c r="CY1618" s="519">
        <v>0</v>
      </c>
      <c r="CZ1618" s="519">
        <v>0</v>
      </c>
      <c r="DA1618" s="519">
        <v>0</v>
      </c>
      <c r="DB1618" s="519">
        <v>0</v>
      </c>
      <c r="DC1618" s="519">
        <v>0</v>
      </c>
      <c r="DD1618" s="519">
        <v>0</v>
      </c>
      <c r="DE1618" s="519">
        <v>0</v>
      </c>
      <c r="DF1618" s="519">
        <v>0</v>
      </c>
      <c r="DG1618" s="519">
        <v>0</v>
      </c>
      <c r="DH1618" s="519">
        <v>0</v>
      </c>
      <c r="DI1618" s="519">
        <v>0</v>
      </c>
      <c r="DJ1618" s="519">
        <v>0</v>
      </c>
      <c r="DK1618" s="519">
        <v>0</v>
      </c>
      <c r="DL1618" s="519">
        <v>0</v>
      </c>
      <c r="DM1618" s="519">
        <v>0</v>
      </c>
      <c r="DN1618" s="519">
        <v>0</v>
      </c>
      <c r="DO1618" s="519">
        <v>0</v>
      </c>
      <c r="DP1618" s="519">
        <v>0</v>
      </c>
      <c r="DQ1618" s="519">
        <v>0</v>
      </c>
      <c r="DR1618" s="519">
        <v>0</v>
      </c>
      <c r="DS1618" s="519">
        <v>0</v>
      </c>
      <c r="DT1618" s="519">
        <v>0</v>
      </c>
      <c r="DU1618" s="519">
        <v>0</v>
      </c>
      <c r="DV1618" s="519">
        <v>0</v>
      </c>
      <c r="DW1618" s="519">
        <v>0</v>
      </c>
      <c r="DX1618" s="519">
        <v>0</v>
      </c>
    </row>
    <row r="1619" spans="2:128" hidden="1">
      <c r="B1619" s="519" t="s">
        <v>1061</v>
      </c>
      <c r="C1619" s="519"/>
      <c r="D1619" s="519"/>
      <c r="E1619" s="519"/>
      <c r="F1619" s="519">
        <v>1</v>
      </c>
      <c r="G1619" s="519"/>
      <c r="H1619" s="519">
        <v>26</v>
      </c>
      <c r="I1619" s="519">
        <v>7</v>
      </c>
      <c r="J1619" s="519" t="str">
        <f t="shared" si="74"/>
        <v>SDN15012607</v>
      </c>
      <c r="K1619" s="519">
        <v>645</v>
      </c>
      <c r="N1619" s="519" t="s">
        <v>1063</v>
      </c>
      <c r="O1619" s="519" t="s">
        <v>1059</v>
      </c>
      <c r="P1619" s="519">
        <v>7</v>
      </c>
      <c r="Q1619" s="183" t="str">
        <f t="shared" si="73"/>
        <v>SDN300107</v>
      </c>
      <c r="R1619" s="519">
        <v>10000</v>
      </c>
      <c r="S1619" s="519">
        <v>10000</v>
      </c>
      <c r="T1619" s="519">
        <v>10000</v>
      </c>
      <c r="U1619" s="519">
        <v>10000</v>
      </c>
      <c r="V1619" s="519">
        <v>10000</v>
      </c>
      <c r="W1619" s="519">
        <v>10000</v>
      </c>
      <c r="X1619" s="519">
        <v>10000</v>
      </c>
      <c r="Y1619" s="519">
        <v>10000</v>
      </c>
      <c r="Z1619" s="519">
        <v>10000</v>
      </c>
      <c r="AA1619" s="519">
        <v>10000</v>
      </c>
      <c r="AB1619" s="519">
        <v>10000</v>
      </c>
      <c r="AC1619" s="519">
        <v>10000</v>
      </c>
      <c r="AD1619" s="519">
        <v>10000</v>
      </c>
      <c r="AE1619" s="519">
        <v>10000</v>
      </c>
      <c r="AF1619" s="519">
        <v>10000</v>
      </c>
      <c r="AG1619" s="519">
        <v>10000</v>
      </c>
      <c r="AH1619" s="519">
        <v>10000</v>
      </c>
      <c r="AI1619" s="519">
        <v>10000</v>
      </c>
      <c r="AJ1619" s="519">
        <v>10000</v>
      </c>
      <c r="AK1619" s="519">
        <v>10000</v>
      </c>
      <c r="AL1619" s="519">
        <v>10000</v>
      </c>
      <c r="AM1619" s="519">
        <v>10000</v>
      </c>
      <c r="AN1619" s="519">
        <v>10000</v>
      </c>
      <c r="AO1619" s="519">
        <v>10000</v>
      </c>
      <c r="AP1619" s="519">
        <v>10000</v>
      </c>
      <c r="AQ1619" s="519">
        <v>10000</v>
      </c>
      <c r="AR1619" s="519">
        <v>10000</v>
      </c>
      <c r="AS1619" s="519">
        <v>10000</v>
      </c>
      <c r="AT1619" s="519">
        <v>10000</v>
      </c>
      <c r="AU1619" s="519">
        <v>10000</v>
      </c>
      <c r="AV1619" s="519">
        <v>10000</v>
      </c>
      <c r="AW1619" s="519">
        <v>10000</v>
      </c>
      <c r="AX1619" s="519">
        <v>10000</v>
      </c>
      <c r="AY1619" s="519">
        <v>10000</v>
      </c>
      <c r="AZ1619" s="519">
        <v>10000</v>
      </c>
      <c r="BA1619" s="519">
        <v>10000</v>
      </c>
      <c r="BB1619" s="519">
        <v>10000</v>
      </c>
      <c r="BC1619" s="519">
        <v>10000</v>
      </c>
      <c r="BD1619" s="519">
        <v>10000</v>
      </c>
      <c r="BE1619" s="519">
        <v>10000</v>
      </c>
      <c r="BF1619" s="519">
        <v>10000</v>
      </c>
      <c r="BG1619" s="519">
        <v>10000</v>
      </c>
      <c r="BH1619" s="519">
        <v>10000</v>
      </c>
      <c r="BI1619" s="519">
        <v>10000</v>
      </c>
      <c r="BJ1619" s="519">
        <v>10000</v>
      </c>
      <c r="BK1619" s="519">
        <v>0</v>
      </c>
      <c r="BL1619" s="519">
        <v>0</v>
      </c>
      <c r="BM1619" s="519">
        <v>0</v>
      </c>
      <c r="BN1619" s="519">
        <v>0</v>
      </c>
      <c r="BO1619" s="519">
        <v>0</v>
      </c>
      <c r="BP1619" s="519">
        <v>0</v>
      </c>
      <c r="BQ1619" s="519">
        <v>0</v>
      </c>
      <c r="BR1619" s="519">
        <v>0</v>
      </c>
      <c r="BS1619" s="519">
        <v>0</v>
      </c>
      <c r="BT1619" s="519">
        <v>0</v>
      </c>
      <c r="BU1619" s="519">
        <v>0</v>
      </c>
      <c r="BV1619" s="519">
        <v>0</v>
      </c>
      <c r="BW1619" s="519">
        <v>0</v>
      </c>
      <c r="BX1619" s="519">
        <v>0</v>
      </c>
      <c r="BY1619" s="519">
        <v>0</v>
      </c>
      <c r="BZ1619" s="519">
        <v>0</v>
      </c>
      <c r="CA1619" s="519">
        <v>0</v>
      </c>
      <c r="CB1619" s="519">
        <v>0</v>
      </c>
      <c r="CC1619" s="519">
        <v>0</v>
      </c>
      <c r="CD1619" s="519">
        <v>0</v>
      </c>
      <c r="CE1619" s="519">
        <v>0</v>
      </c>
      <c r="CF1619" s="519">
        <v>0</v>
      </c>
      <c r="CG1619" s="519">
        <v>0</v>
      </c>
      <c r="CH1619" s="519">
        <v>0</v>
      </c>
      <c r="CI1619" s="519">
        <v>0</v>
      </c>
      <c r="CJ1619" s="519">
        <v>0</v>
      </c>
      <c r="CK1619" s="519">
        <v>0</v>
      </c>
      <c r="CL1619" s="519">
        <v>0</v>
      </c>
      <c r="CM1619" s="519">
        <v>0</v>
      </c>
      <c r="CN1619" s="519">
        <v>0</v>
      </c>
      <c r="CO1619" s="519">
        <v>0</v>
      </c>
      <c r="CP1619" s="519">
        <v>0</v>
      </c>
      <c r="CQ1619" s="519">
        <v>0</v>
      </c>
      <c r="CR1619" s="519">
        <v>0</v>
      </c>
      <c r="CS1619" s="519">
        <v>0</v>
      </c>
      <c r="CT1619" s="519">
        <v>0</v>
      </c>
      <c r="CU1619" s="519">
        <v>0</v>
      </c>
      <c r="CV1619" s="519">
        <v>0</v>
      </c>
      <c r="CW1619" s="519">
        <v>0</v>
      </c>
      <c r="CX1619" s="519">
        <v>0</v>
      </c>
      <c r="CY1619" s="519">
        <v>0</v>
      </c>
      <c r="CZ1619" s="519">
        <v>0</v>
      </c>
      <c r="DA1619" s="519">
        <v>0</v>
      </c>
      <c r="DB1619" s="519">
        <v>0</v>
      </c>
      <c r="DC1619" s="519">
        <v>0</v>
      </c>
      <c r="DD1619" s="519">
        <v>0</v>
      </c>
      <c r="DE1619" s="519">
        <v>0</v>
      </c>
      <c r="DF1619" s="519">
        <v>0</v>
      </c>
      <c r="DG1619" s="519">
        <v>0</v>
      </c>
      <c r="DH1619" s="519">
        <v>0</v>
      </c>
      <c r="DI1619" s="519">
        <v>0</v>
      </c>
      <c r="DJ1619" s="519">
        <v>0</v>
      </c>
      <c r="DK1619" s="519">
        <v>0</v>
      </c>
      <c r="DL1619" s="519">
        <v>0</v>
      </c>
      <c r="DM1619" s="519">
        <v>0</v>
      </c>
      <c r="DN1619" s="519">
        <v>0</v>
      </c>
      <c r="DO1619" s="519">
        <v>0</v>
      </c>
      <c r="DP1619" s="519">
        <v>0</v>
      </c>
      <c r="DQ1619" s="519">
        <v>0</v>
      </c>
      <c r="DR1619" s="519">
        <v>0</v>
      </c>
      <c r="DS1619" s="519">
        <v>0</v>
      </c>
      <c r="DT1619" s="519">
        <v>0</v>
      </c>
      <c r="DU1619" s="519">
        <v>0</v>
      </c>
      <c r="DV1619" s="519">
        <v>0</v>
      </c>
      <c r="DW1619" s="519">
        <v>0</v>
      </c>
      <c r="DX1619" s="519">
        <v>0</v>
      </c>
    </row>
    <row r="1620" spans="2:128" hidden="1">
      <c r="B1620" s="519" t="s">
        <v>1061</v>
      </c>
      <c r="C1620" s="519"/>
      <c r="D1620" s="519"/>
      <c r="E1620" s="519"/>
      <c r="F1620" s="519">
        <v>1</v>
      </c>
      <c r="G1620" s="519"/>
      <c r="H1620" s="519">
        <v>26</v>
      </c>
      <c r="I1620" s="519">
        <v>8</v>
      </c>
      <c r="J1620" s="519" t="str">
        <f t="shared" si="74"/>
        <v>SDN15012608</v>
      </c>
      <c r="K1620" s="519">
        <v>516</v>
      </c>
      <c r="N1620" s="519" t="s">
        <v>1063</v>
      </c>
      <c r="O1620" s="519" t="s">
        <v>1059</v>
      </c>
      <c r="P1620" s="519">
        <v>8</v>
      </c>
      <c r="Q1620" s="183" t="str">
        <f t="shared" si="73"/>
        <v>SDN300108</v>
      </c>
      <c r="R1620" s="519">
        <v>10000</v>
      </c>
      <c r="S1620" s="519">
        <v>10000</v>
      </c>
      <c r="T1620" s="519">
        <v>10000</v>
      </c>
      <c r="U1620" s="519">
        <v>10000</v>
      </c>
      <c r="V1620" s="519">
        <v>10000</v>
      </c>
      <c r="W1620" s="519">
        <v>10000</v>
      </c>
      <c r="X1620" s="519">
        <v>10000</v>
      </c>
      <c r="Y1620" s="519">
        <v>10000</v>
      </c>
      <c r="Z1620" s="519">
        <v>10000</v>
      </c>
      <c r="AA1620" s="519">
        <v>10000</v>
      </c>
      <c r="AB1620" s="519">
        <v>10000</v>
      </c>
      <c r="AC1620" s="519">
        <v>10000</v>
      </c>
      <c r="AD1620" s="519">
        <v>10000</v>
      </c>
      <c r="AE1620" s="519">
        <v>10000</v>
      </c>
      <c r="AF1620" s="519">
        <v>10000</v>
      </c>
      <c r="AG1620" s="519">
        <v>10000</v>
      </c>
      <c r="AH1620" s="519">
        <v>10000</v>
      </c>
      <c r="AI1620" s="519">
        <v>10000</v>
      </c>
      <c r="AJ1620" s="519">
        <v>10000</v>
      </c>
      <c r="AK1620" s="519">
        <v>10000</v>
      </c>
      <c r="AL1620" s="519">
        <v>10000</v>
      </c>
      <c r="AM1620" s="519">
        <v>10000</v>
      </c>
      <c r="AN1620" s="519">
        <v>10000</v>
      </c>
      <c r="AO1620" s="519">
        <v>10000</v>
      </c>
      <c r="AP1620" s="519">
        <v>10000</v>
      </c>
      <c r="AQ1620" s="519">
        <v>10000</v>
      </c>
      <c r="AR1620" s="519">
        <v>10000</v>
      </c>
      <c r="AS1620" s="519">
        <v>10000</v>
      </c>
      <c r="AT1620" s="519">
        <v>10000</v>
      </c>
      <c r="AU1620" s="519">
        <v>10000</v>
      </c>
      <c r="AV1620" s="519">
        <v>10000</v>
      </c>
      <c r="AW1620" s="519">
        <v>10000</v>
      </c>
      <c r="AX1620" s="519">
        <v>10000</v>
      </c>
      <c r="AY1620" s="519">
        <v>10000</v>
      </c>
      <c r="AZ1620" s="519">
        <v>10000</v>
      </c>
      <c r="BA1620" s="519">
        <v>10000</v>
      </c>
      <c r="BB1620" s="519">
        <v>10000</v>
      </c>
      <c r="BC1620" s="519">
        <v>10000</v>
      </c>
      <c r="BD1620" s="519">
        <v>10000</v>
      </c>
      <c r="BE1620" s="519">
        <v>10000</v>
      </c>
      <c r="BF1620" s="519">
        <v>10000</v>
      </c>
      <c r="BG1620" s="519">
        <v>10000</v>
      </c>
      <c r="BH1620" s="519">
        <v>10000</v>
      </c>
      <c r="BI1620" s="519">
        <v>10000</v>
      </c>
      <c r="BJ1620" s="519">
        <v>10000</v>
      </c>
      <c r="BK1620" s="519">
        <v>0</v>
      </c>
      <c r="BL1620" s="519">
        <v>0</v>
      </c>
      <c r="BM1620" s="519">
        <v>0</v>
      </c>
      <c r="BN1620" s="519">
        <v>0</v>
      </c>
      <c r="BO1620" s="519">
        <v>0</v>
      </c>
      <c r="BP1620" s="519">
        <v>0</v>
      </c>
      <c r="BQ1620" s="519">
        <v>0</v>
      </c>
      <c r="BR1620" s="519">
        <v>0</v>
      </c>
      <c r="BS1620" s="519">
        <v>0</v>
      </c>
      <c r="BT1620" s="519">
        <v>0</v>
      </c>
      <c r="BU1620" s="519">
        <v>0</v>
      </c>
      <c r="BV1620" s="519">
        <v>0</v>
      </c>
      <c r="BW1620" s="519">
        <v>0</v>
      </c>
      <c r="BX1620" s="519">
        <v>0</v>
      </c>
      <c r="BY1620" s="519">
        <v>0</v>
      </c>
      <c r="BZ1620" s="519">
        <v>0</v>
      </c>
      <c r="CA1620" s="519">
        <v>0</v>
      </c>
      <c r="CB1620" s="519">
        <v>0</v>
      </c>
      <c r="CC1620" s="519">
        <v>0</v>
      </c>
      <c r="CD1620" s="519">
        <v>0</v>
      </c>
      <c r="CE1620" s="519">
        <v>0</v>
      </c>
      <c r="CF1620" s="519">
        <v>0</v>
      </c>
      <c r="CG1620" s="519">
        <v>0</v>
      </c>
      <c r="CH1620" s="519">
        <v>0</v>
      </c>
      <c r="CI1620" s="519">
        <v>0</v>
      </c>
      <c r="CJ1620" s="519">
        <v>0</v>
      </c>
      <c r="CK1620" s="519">
        <v>0</v>
      </c>
      <c r="CL1620" s="519">
        <v>0</v>
      </c>
      <c r="CM1620" s="519">
        <v>0</v>
      </c>
      <c r="CN1620" s="519">
        <v>0</v>
      </c>
      <c r="CO1620" s="519">
        <v>0</v>
      </c>
      <c r="CP1620" s="519">
        <v>0</v>
      </c>
      <c r="CQ1620" s="519">
        <v>0</v>
      </c>
      <c r="CR1620" s="519">
        <v>0</v>
      </c>
      <c r="CS1620" s="519">
        <v>0</v>
      </c>
      <c r="CT1620" s="519">
        <v>0</v>
      </c>
      <c r="CU1620" s="519">
        <v>0</v>
      </c>
      <c r="CV1620" s="519">
        <v>0</v>
      </c>
      <c r="CW1620" s="519">
        <v>0</v>
      </c>
      <c r="CX1620" s="519">
        <v>0</v>
      </c>
      <c r="CY1620" s="519">
        <v>0</v>
      </c>
      <c r="CZ1620" s="519">
        <v>0</v>
      </c>
      <c r="DA1620" s="519">
        <v>0</v>
      </c>
      <c r="DB1620" s="519">
        <v>0</v>
      </c>
      <c r="DC1620" s="519">
        <v>0</v>
      </c>
      <c r="DD1620" s="519">
        <v>0</v>
      </c>
      <c r="DE1620" s="519">
        <v>0</v>
      </c>
      <c r="DF1620" s="519">
        <v>0</v>
      </c>
      <c r="DG1620" s="519">
        <v>0</v>
      </c>
      <c r="DH1620" s="519">
        <v>0</v>
      </c>
      <c r="DI1620" s="519">
        <v>0</v>
      </c>
      <c r="DJ1620" s="519">
        <v>0</v>
      </c>
      <c r="DK1620" s="519">
        <v>0</v>
      </c>
      <c r="DL1620" s="519">
        <v>0</v>
      </c>
      <c r="DM1620" s="519">
        <v>0</v>
      </c>
      <c r="DN1620" s="519">
        <v>0</v>
      </c>
      <c r="DO1620" s="519">
        <v>0</v>
      </c>
      <c r="DP1620" s="519">
        <v>0</v>
      </c>
      <c r="DQ1620" s="519">
        <v>0</v>
      </c>
      <c r="DR1620" s="519">
        <v>0</v>
      </c>
      <c r="DS1620" s="519">
        <v>0</v>
      </c>
      <c r="DT1620" s="519">
        <v>0</v>
      </c>
      <c r="DU1620" s="519">
        <v>0</v>
      </c>
      <c r="DV1620" s="519">
        <v>0</v>
      </c>
      <c r="DW1620" s="519">
        <v>0</v>
      </c>
      <c r="DX1620" s="519">
        <v>0</v>
      </c>
    </row>
    <row r="1621" spans="2:128" hidden="1">
      <c r="B1621" s="519" t="s">
        <v>1061</v>
      </c>
      <c r="C1621" s="519"/>
      <c r="D1621" s="519"/>
      <c r="E1621" s="519"/>
      <c r="F1621" s="519">
        <v>1</v>
      </c>
      <c r="G1621" s="519"/>
      <c r="H1621" s="519">
        <v>26</v>
      </c>
      <c r="I1621" s="519">
        <v>9</v>
      </c>
      <c r="J1621" s="519" t="str">
        <f t="shared" si="74"/>
        <v>SDN15012609</v>
      </c>
      <c r="K1621" s="519">
        <v>516</v>
      </c>
      <c r="N1621" s="519" t="s">
        <v>1063</v>
      </c>
      <c r="O1621" s="519" t="s">
        <v>1059</v>
      </c>
      <c r="P1621" s="519">
        <v>9</v>
      </c>
      <c r="Q1621" s="183" t="str">
        <f t="shared" si="73"/>
        <v>SDN300109</v>
      </c>
      <c r="R1621" s="519">
        <v>10000</v>
      </c>
      <c r="S1621" s="519">
        <v>10000</v>
      </c>
      <c r="T1621" s="519">
        <v>10000</v>
      </c>
      <c r="U1621" s="519">
        <v>10000</v>
      </c>
      <c r="V1621" s="519">
        <v>10000</v>
      </c>
      <c r="W1621" s="519">
        <v>10000</v>
      </c>
      <c r="X1621" s="519">
        <v>10000</v>
      </c>
      <c r="Y1621" s="519">
        <v>10000</v>
      </c>
      <c r="Z1621" s="519">
        <v>10000</v>
      </c>
      <c r="AA1621" s="519">
        <v>10000</v>
      </c>
      <c r="AB1621" s="519">
        <v>10000</v>
      </c>
      <c r="AC1621" s="519">
        <v>10000</v>
      </c>
      <c r="AD1621" s="519">
        <v>10000</v>
      </c>
      <c r="AE1621" s="519">
        <v>10000</v>
      </c>
      <c r="AF1621" s="519">
        <v>10000</v>
      </c>
      <c r="AG1621" s="519">
        <v>10000</v>
      </c>
      <c r="AH1621" s="519">
        <v>10000</v>
      </c>
      <c r="AI1621" s="519">
        <v>10000</v>
      </c>
      <c r="AJ1621" s="519">
        <v>10000</v>
      </c>
      <c r="AK1621" s="519">
        <v>10000</v>
      </c>
      <c r="AL1621" s="519">
        <v>10000</v>
      </c>
      <c r="AM1621" s="519">
        <v>10000</v>
      </c>
      <c r="AN1621" s="519">
        <v>10000</v>
      </c>
      <c r="AO1621" s="519">
        <v>10000</v>
      </c>
      <c r="AP1621" s="519">
        <v>10000</v>
      </c>
      <c r="AQ1621" s="519">
        <v>10000</v>
      </c>
      <c r="AR1621" s="519">
        <v>10000</v>
      </c>
      <c r="AS1621" s="519">
        <v>10000</v>
      </c>
      <c r="AT1621" s="519">
        <v>10000</v>
      </c>
      <c r="AU1621" s="519">
        <v>10000</v>
      </c>
      <c r="AV1621" s="519">
        <v>10000</v>
      </c>
      <c r="AW1621" s="519">
        <v>10000</v>
      </c>
      <c r="AX1621" s="519">
        <v>10000</v>
      </c>
      <c r="AY1621" s="519">
        <v>10000</v>
      </c>
      <c r="AZ1621" s="519">
        <v>10000</v>
      </c>
      <c r="BA1621" s="519">
        <v>10000</v>
      </c>
      <c r="BB1621" s="519">
        <v>10000</v>
      </c>
      <c r="BC1621" s="519">
        <v>10000</v>
      </c>
      <c r="BD1621" s="519">
        <v>10000</v>
      </c>
      <c r="BE1621" s="519">
        <v>10000</v>
      </c>
      <c r="BF1621" s="519">
        <v>10000</v>
      </c>
      <c r="BG1621" s="519">
        <v>10000</v>
      </c>
      <c r="BH1621" s="519">
        <v>10000</v>
      </c>
      <c r="BI1621" s="519">
        <v>10000</v>
      </c>
      <c r="BJ1621" s="519">
        <v>10000</v>
      </c>
      <c r="BK1621" s="519">
        <v>0</v>
      </c>
      <c r="BL1621" s="519">
        <v>0</v>
      </c>
      <c r="BM1621" s="519">
        <v>0</v>
      </c>
      <c r="BN1621" s="519">
        <v>0</v>
      </c>
      <c r="BO1621" s="519">
        <v>0</v>
      </c>
      <c r="BP1621" s="519">
        <v>0</v>
      </c>
      <c r="BQ1621" s="519">
        <v>0</v>
      </c>
      <c r="BR1621" s="519">
        <v>0</v>
      </c>
      <c r="BS1621" s="519">
        <v>0</v>
      </c>
      <c r="BT1621" s="519">
        <v>0</v>
      </c>
      <c r="BU1621" s="519">
        <v>0</v>
      </c>
      <c r="BV1621" s="519">
        <v>0</v>
      </c>
      <c r="BW1621" s="519">
        <v>0</v>
      </c>
      <c r="BX1621" s="519">
        <v>0</v>
      </c>
      <c r="BY1621" s="519">
        <v>0</v>
      </c>
      <c r="BZ1621" s="519">
        <v>0</v>
      </c>
      <c r="CA1621" s="519">
        <v>0</v>
      </c>
      <c r="CB1621" s="519">
        <v>0</v>
      </c>
      <c r="CC1621" s="519">
        <v>0</v>
      </c>
      <c r="CD1621" s="519">
        <v>0</v>
      </c>
      <c r="CE1621" s="519">
        <v>0</v>
      </c>
      <c r="CF1621" s="519">
        <v>0</v>
      </c>
      <c r="CG1621" s="519">
        <v>0</v>
      </c>
      <c r="CH1621" s="519">
        <v>0</v>
      </c>
      <c r="CI1621" s="519">
        <v>0</v>
      </c>
      <c r="CJ1621" s="519">
        <v>0</v>
      </c>
      <c r="CK1621" s="519">
        <v>0</v>
      </c>
      <c r="CL1621" s="519">
        <v>0</v>
      </c>
      <c r="CM1621" s="519">
        <v>0</v>
      </c>
      <c r="CN1621" s="519">
        <v>0</v>
      </c>
      <c r="CO1621" s="519">
        <v>0</v>
      </c>
      <c r="CP1621" s="519">
        <v>0</v>
      </c>
      <c r="CQ1621" s="519">
        <v>0</v>
      </c>
      <c r="CR1621" s="519">
        <v>0</v>
      </c>
      <c r="CS1621" s="519">
        <v>0</v>
      </c>
      <c r="CT1621" s="519">
        <v>0</v>
      </c>
      <c r="CU1621" s="519">
        <v>0</v>
      </c>
      <c r="CV1621" s="519">
        <v>0</v>
      </c>
      <c r="CW1621" s="519">
        <v>0</v>
      </c>
      <c r="CX1621" s="519">
        <v>0</v>
      </c>
      <c r="CY1621" s="519">
        <v>0</v>
      </c>
      <c r="CZ1621" s="519">
        <v>0</v>
      </c>
      <c r="DA1621" s="519">
        <v>0</v>
      </c>
      <c r="DB1621" s="519">
        <v>0</v>
      </c>
      <c r="DC1621" s="519">
        <v>0</v>
      </c>
      <c r="DD1621" s="519">
        <v>0</v>
      </c>
      <c r="DE1621" s="519">
        <v>0</v>
      </c>
      <c r="DF1621" s="519">
        <v>0</v>
      </c>
      <c r="DG1621" s="519">
        <v>0</v>
      </c>
      <c r="DH1621" s="519">
        <v>0</v>
      </c>
      <c r="DI1621" s="519">
        <v>0</v>
      </c>
      <c r="DJ1621" s="519">
        <v>0</v>
      </c>
      <c r="DK1621" s="519">
        <v>0</v>
      </c>
      <c r="DL1621" s="519">
        <v>0</v>
      </c>
      <c r="DM1621" s="519">
        <v>0</v>
      </c>
      <c r="DN1621" s="519">
        <v>0</v>
      </c>
      <c r="DO1621" s="519">
        <v>0</v>
      </c>
      <c r="DP1621" s="519">
        <v>0</v>
      </c>
      <c r="DQ1621" s="519">
        <v>0</v>
      </c>
      <c r="DR1621" s="519">
        <v>0</v>
      </c>
      <c r="DS1621" s="519">
        <v>0</v>
      </c>
      <c r="DT1621" s="519">
        <v>0</v>
      </c>
      <c r="DU1621" s="519">
        <v>0</v>
      </c>
      <c r="DV1621" s="519">
        <v>0</v>
      </c>
      <c r="DW1621" s="519">
        <v>0</v>
      </c>
      <c r="DX1621" s="519">
        <v>0</v>
      </c>
    </row>
    <row r="1622" spans="2:128" hidden="1">
      <c r="B1622" s="519" t="s">
        <v>1061</v>
      </c>
      <c r="C1622" s="519"/>
      <c r="D1622" s="519"/>
      <c r="E1622" s="519"/>
      <c r="F1622" s="519">
        <v>1</v>
      </c>
      <c r="G1622" s="519"/>
      <c r="H1622" s="519">
        <v>26</v>
      </c>
      <c r="I1622" s="519">
        <v>10</v>
      </c>
      <c r="J1622" s="519" t="str">
        <f t="shared" si="74"/>
        <v>SDN15012610</v>
      </c>
      <c r="K1622" s="519">
        <v>516</v>
      </c>
      <c r="N1622" s="519" t="s">
        <v>1063</v>
      </c>
      <c r="O1622" s="519" t="s">
        <v>1059</v>
      </c>
      <c r="P1622" s="519">
        <v>10</v>
      </c>
      <c r="Q1622" s="183" t="str">
        <f t="shared" si="73"/>
        <v>SDN300110</v>
      </c>
      <c r="R1622" s="519">
        <v>10000</v>
      </c>
      <c r="S1622" s="519">
        <v>10000</v>
      </c>
      <c r="T1622" s="519">
        <v>10000</v>
      </c>
      <c r="U1622" s="519">
        <v>10000</v>
      </c>
      <c r="V1622" s="519">
        <v>10000</v>
      </c>
      <c r="W1622" s="519">
        <v>10000</v>
      </c>
      <c r="X1622" s="519">
        <v>10000</v>
      </c>
      <c r="Y1622" s="519">
        <v>10000</v>
      </c>
      <c r="Z1622" s="519">
        <v>10000</v>
      </c>
      <c r="AA1622" s="519">
        <v>10000</v>
      </c>
      <c r="AB1622" s="519">
        <v>10000</v>
      </c>
      <c r="AC1622" s="519">
        <v>10000</v>
      </c>
      <c r="AD1622" s="519">
        <v>10000</v>
      </c>
      <c r="AE1622" s="519">
        <v>10000</v>
      </c>
      <c r="AF1622" s="519">
        <v>10000</v>
      </c>
      <c r="AG1622" s="519">
        <v>10000</v>
      </c>
      <c r="AH1622" s="519">
        <v>10000</v>
      </c>
      <c r="AI1622" s="519">
        <v>10000</v>
      </c>
      <c r="AJ1622" s="519">
        <v>10000</v>
      </c>
      <c r="AK1622" s="519">
        <v>10000</v>
      </c>
      <c r="AL1622" s="519">
        <v>10000</v>
      </c>
      <c r="AM1622" s="519">
        <v>10000</v>
      </c>
      <c r="AN1622" s="519">
        <v>10000</v>
      </c>
      <c r="AO1622" s="519">
        <v>10000</v>
      </c>
      <c r="AP1622" s="519">
        <v>10000</v>
      </c>
      <c r="AQ1622" s="519">
        <v>10000</v>
      </c>
      <c r="AR1622" s="519">
        <v>10000</v>
      </c>
      <c r="AS1622" s="519">
        <v>10000</v>
      </c>
      <c r="AT1622" s="519">
        <v>10000</v>
      </c>
      <c r="AU1622" s="519">
        <v>10000</v>
      </c>
      <c r="AV1622" s="519">
        <v>10000</v>
      </c>
      <c r="AW1622" s="519">
        <v>10000</v>
      </c>
      <c r="AX1622" s="519">
        <v>10000</v>
      </c>
      <c r="AY1622" s="519">
        <v>10000</v>
      </c>
      <c r="AZ1622" s="519">
        <v>10000</v>
      </c>
      <c r="BA1622" s="519">
        <v>10000</v>
      </c>
      <c r="BB1622" s="519">
        <v>10000</v>
      </c>
      <c r="BC1622" s="519">
        <v>10000</v>
      </c>
      <c r="BD1622" s="519">
        <v>10000</v>
      </c>
      <c r="BE1622" s="519">
        <v>10000</v>
      </c>
      <c r="BF1622" s="519">
        <v>10000</v>
      </c>
      <c r="BG1622" s="519">
        <v>10000</v>
      </c>
      <c r="BH1622" s="519">
        <v>10000</v>
      </c>
      <c r="BI1622" s="519">
        <v>10000</v>
      </c>
      <c r="BJ1622" s="519">
        <v>10000</v>
      </c>
      <c r="BK1622" s="519">
        <v>0</v>
      </c>
      <c r="BL1622" s="519">
        <v>0</v>
      </c>
      <c r="BM1622" s="519">
        <v>0</v>
      </c>
      <c r="BN1622" s="519">
        <v>0</v>
      </c>
      <c r="BO1622" s="519">
        <v>0</v>
      </c>
      <c r="BP1622" s="519">
        <v>0</v>
      </c>
      <c r="BQ1622" s="519">
        <v>0</v>
      </c>
      <c r="BR1622" s="519">
        <v>0</v>
      </c>
      <c r="BS1622" s="519">
        <v>0</v>
      </c>
      <c r="BT1622" s="519">
        <v>0</v>
      </c>
      <c r="BU1622" s="519">
        <v>0</v>
      </c>
      <c r="BV1622" s="519">
        <v>0</v>
      </c>
      <c r="BW1622" s="519">
        <v>0</v>
      </c>
      <c r="BX1622" s="519">
        <v>0</v>
      </c>
      <c r="BY1622" s="519">
        <v>0</v>
      </c>
      <c r="BZ1622" s="519">
        <v>0</v>
      </c>
      <c r="CA1622" s="519">
        <v>0</v>
      </c>
      <c r="CB1622" s="519">
        <v>0</v>
      </c>
      <c r="CC1622" s="519">
        <v>0</v>
      </c>
      <c r="CD1622" s="519">
        <v>0</v>
      </c>
      <c r="CE1622" s="519">
        <v>0</v>
      </c>
      <c r="CF1622" s="519">
        <v>0</v>
      </c>
      <c r="CG1622" s="519">
        <v>0</v>
      </c>
      <c r="CH1622" s="519">
        <v>0</v>
      </c>
      <c r="CI1622" s="519">
        <v>0</v>
      </c>
      <c r="CJ1622" s="519">
        <v>0</v>
      </c>
      <c r="CK1622" s="519">
        <v>0</v>
      </c>
      <c r="CL1622" s="519">
        <v>0</v>
      </c>
      <c r="CM1622" s="519">
        <v>0</v>
      </c>
      <c r="CN1622" s="519">
        <v>0</v>
      </c>
      <c r="CO1622" s="519">
        <v>0</v>
      </c>
      <c r="CP1622" s="519">
        <v>0</v>
      </c>
      <c r="CQ1622" s="519">
        <v>0</v>
      </c>
      <c r="CR1622" s="519">
        <v>0</v>
      </c>
      <c r="CS1622" s="519">
        <v>0</v>
      </c>
      <c r="CT1622" s="519">
        <v>0</v>
      </c>
      <c r="CU1622" s="519">
        <v>0</v>
      </c>
      <c r="CV1622" s="519">
        <v>0</v>
      </c>
      <c r="CW1622" s="519">
        <v>0</v>
      </c>
      <c r="CX1622" s="519">
        <v>0</v>
      </c>
      <c r="CY1622" s="519">
        <v>0</v>
      </c>
      <c r="CZ1622" s="519">
        <v>0</v>
      </c>
      <c r="DA1622" s="519">
        <v>0</v>
      </c>
      <c r="DB1622" s="519">
        <v>0</v>
      </c>
      <c r="DC1622" s="519">
        <v>0</v>
      </c>
      <c r="DD1622" s="519">
        <v>0</v>
      </c>
      <c r="DE1622" s="519">
        <v>0</v>
      </c>
      <c r="DF1622" s="519">
        <v>0</v>
      </c>
      <c r="DG1622" s="519">
        <v>0</v>
      </c>
      <c r="DH1622" s="519">
        <v>0</v>
      </c>
      <c r="DI1622" s="519">
        <v>0</v>
      </c>
      <c r="DJ1622" s="519">
        <v>0</v>
      </c>
      <c r="DK1622" s="519">
        <v>0</v>
      </c>
      <c r="DL1622" s="519">
        <v>0</v>
      </c>
      <c r="DM1622" s="519">
        <v>0</v>
      </c>
      <c r="DN1622" s="519">
        <v>0</v>
      </c>
      <c r="DO1622" s="519">
        <v>0</v>
      </c>
      <c r="DP1622" s="519">
        <v>0</v>
      </c>
      <c r="DQ1622" s="519">
        <v>0</v>
      </c>
      <c r="DR1622" s="519">
        <v>0</v>
      </c>
      <c r="DS1622" s="519">
        <v>0</v>
      </c>
      <c r="DT1622" s="519">
        <v>0</v>
      </c>
      <c r="DU1622" s="519">
        <v>0</v>
      </c>
      <c r="DV1622" s="519">
        <v>0</v>
      </c>
      <c r="DW1622" s="519">
        <v>0</v>
      </c>
      <c r="DX1622" s="519">
        <v>0</v>
      </c>
    </row>
    <row r="1623" spans="2:128" hidden="1">
      <c r="B1623" s="519" t="s">
        <v>1061</v>
      </c>
      <c r="C1623" s="519"/>
      <c r="D1623" s="519"/>
      <c r="E1623" s="519"/>
      <c r="F1623" s="519">
        <v>1</v>
      </c>
      <c r="G1623" s="519"/>
      <c r="H1623" s="519">
        <v>26</v>
      </c>
      <c r="I1623" s="519">
        <v>11</v>
      </c>
      <c r="J1623" s="519" t="str">
        <f t="shared" si="74"/>
        <v>SDN15012611</v>
      </c>
      <c r="K1623" s="519">
        <v>516</v>
      </c>
      <c r="N1623" s="519" t="s">
        <v>1063</v>
      </c>
      <c r="O1623" s="519" t="s">
        <v>1059</v>
      </c>
      <c r="P1623" s="519">
        <v>11</v>
      </c>
      <c r="Q1623" s="183" t="str">
        <f t="shared" si="73"/>
        <v>SDN300111</v>
      </c>
      <c r="R1623" s="519">
        <v>10000</v>
      </c>
      <c r="S1623" s="519">
        <v>10000</v>
      </c>
      <c r="T1623" s="519">
        <v>10000</v>
      </c>
      <c r="U1623" s="519">
        <v>10000</v>
      </c>
      <c r="V1623" s="519">
        <v>10000</v>
      </c>
      <c r="W1623" s="519">
        <v>10000</v>
      </c>
      <c r="X1623" s="519">
        <v>10000</v>
      </c>
      <c r="Y1623" s="519">
        <v>10000</v>
      </c>
      <c r="Z1623" s="519">
        <v>10000</v>
      </c>
      <c r="AA1623" s="519">
        <v>10000</v>
      </c>
      <c r="AB1623" s="519">
        <v>10000</v>
      </c>
      <c r="AC1623" s="519">
        <v>10000</v>
      </c>
      <c r="AD1623" s="519">
        <v>10000</v>
      </c>
      <c r="AE1623" s="519">
        <v>10000</v>
      </c>
      <c r="AF1623" s="519">
        <v>10000</v>
      </c>
      <c r="AG1623" s="519">
        <v>10000</v>
      </c>
      <c r="AH1623" s="519">
        <v>10000</v>
      </c>
      <c r="AI1623" s="519">
        <v>10000</v>
      </c>
      <c r="AJ1623" s="519">
        <v>10000</v>
      </c>
      <c r="AK1623" s="519">
        <v>10000</v>
      </c>
      <c r="AL1623" s="519">
        <v>10000</v>
      </c>
      <c r="AM1623" s="519">
        <v>10000</v>
      </c>
      <c r="AN1623" s="519">
        <v>10000</v>
      </c>
      <c r="AO1623" s="519">
        <v>10000</v>
      </c>
      <c r="AP1623" s="519">
        <v>10000</v>
      </c>
      <c r="AQ1623" s="519">
        <v>10000</v>
      </c>
      <c r="AR1623" s="519">
        <v>10000</v>
      </c>
      <c r="AS1623" s="519">
        <v>10000</v>
      </c>
      <c r="AT1623" s="519">
        <v>10000</v>
      </c>
      <c r="AU1623" s="519">
        <v>10000</v>
      </c>
      <c r="AV1623" s="519">
        <v>10000</v>
      </c>
      <c r="AW1623" s="519">
        <v>10000</v>
      </c>
      <c r="AX1623" s="519">
        <v>10000</v>
      </c>
      <c r="AY1623" s="519">
        <v>10000</v>
      </c>
      <c r="AZ1623" s="519">
        <v>10000</v>
      </c>
      <c r="BA1623" s="519">
        <v>10000</v>
      </c>
      <c r="BB1623" s="519">
        <v>10000</v>
      </c>
      <c r="BC1623" s="519">
        <v>10000</v>
      </c>
      <c r="BD1623" s="519">
        <v>10000</v>
      </c>
      <c r="BE1623" s="519">
        <v>10000</v>
      </c>
      <c r="BF1623" s="519">
        <v>10000</v>
      </c>
      <c r="BG1623" s="519">
        <v>10000</v>
      </c>
      <c r="BH1623" s="519">
        <v>10000</v>
      </c>
      <c r="BI1623" s="519">
        <v>10000</v>
      </c>
      <c r="BJ1623" s="519">
        <v>10000</v>
      </c>
      <c r="BK1623" s="519">
        <v>0</v>
      </c>
      <c r="BL1623" s="519">
        <v>0</v>
      </c>
      <c r="BM1623" s="519">
        <v>0</v>
      </c>
      <c r="BN1623" s="519">
        <v>0</v>
      </c>
      <c r="BO1623" s="519">
        <v>0</v>
      </c>
      <c r="BP1623" s="519">
        <v>0</v>
      </c>
      <c r="BQ1623" s="519">
        <v>0</v>
      </c>
      <c r="BR1623" s="519">
        <v>0</v>
      </c>
      <c r="BS1623" s="519">
        <v>0</v>
      </c>
      <c r="BT1623" s="519">
        <v>0</v>
      </c>
      <c r="BU1623" s="519">
        <v>0</v>
      </c>
      <c r="BV1623" s="519">
        <v>0</v>
      </c>
      <c r="BW1623" s="519">
        <v>0</v>
      </c>
      <c r="BX1623" s="519">
        <v>0</v>
      </c>
      <c r="BY1623" s="519">
        <v>0</v>
      </c>
      <c r="BZ1623" s="519">
        <v>0</v>
      </c>
      <c r="CA1623" s="519">
        <v>0</v>
      </c>
      <c r="CB1623" s="519">
        <v>0</v>
      </c>
      <c r="CC1623" s="519">
        <v>0</v>
      </c>
      <c r="CD1623" s="519">
        <v>0</v>
      </c>
      <c r="CE1623" s="519">
        <v>0</v>
      </c>
      <c r="CF1623" s="519">
        <v>0</v>
      </c>
      <c r="CG1623" s="519">
        <v>0</v>
      </c>
      <c r="CH1623" s="519">
        <v>0</v>
      </c>
      <c r="CI1623" s="519">
        <v>0</v>
      </c>
      <c r="CJ1623" s="519">
        <v>0</v>
      </c>
      <c r="CK1623" s="519">
        <v>0</v>
      </c>
      <c r="CL1623" s="519">
        <v>0</v>
      </c>
      <c r="CM1623" s="519">
        <v>0</v>
      </c>
      <c r="CN1623" s="519">
        <v>0</v>
      </c>
      <c r="CO1623" s="519">
        <v>0</v>
      </c>
      <c r="CP1623" s="519">
        <v>0</v>
      </c>
      <c r="CQ1623" s="519">
        <v>0</v>
      </c>
      <c r="CR1623" s="519">
        <v>0</v>
      </c>
      <c r="CS1623" s="519">
        <v>0</v>
      </c>
      <c r="CT1623" s="519">
        <v>0</v>
      </c>
      <c r="CU1623" s="519">
        <v>0</v>
      </c>
      <c r="CV1623" s="519">
        <v>0</v>
      </c>
      <c r="CW1623" s="519">
        <v>0</v>
      </c>
      <c r="CX1623" s="519">
        <v>0</v>
      </c>
      <c r="CY1623" s="519">
        <v>0</v>
      </c>
      <c r="CZ1623" s="519">
        <v>0</v>
      </c>
      <c r="DA1623" s="519">
        <v>0</v>
      </c>
      <c r="DB1623" s="519">
        <v>0</v>
      </c>
      <c r="DC1623" s="519">
        <v>0</v>
      </c>
      <c r="DD1623" s="519">
        <v>0</v>
      </c>
      <c r="DE1623" s="519">
        <v>0</v>
      </c>
      <c r="DF1623" s="519">
        <v>0</v>
      </c>
      <c r="DG1623" s="519">
        <v>0</v>
      </c>
      <c r="DH1623" s="519">
        <v>0</v>
      </c>
      <c r="DI1623" s="519">
        <v>0</v>
      </c>
      <c r="DJ1623" s="519">
        <v>0</v>
      </c>
      <c r="DK1623" s="519">
        <v>0</v>
      </c>
      <c r="DL1623" s="519">
        <v>0</v>
      </c>
      <c r="DM1623" s="519">
        <v>0</v>
      </c>
      <c r="DN1623" s="519">
        <v>0</v>
      </c>
      <c r="DO1623" s="519">
        <v>0</v>
      </c>
      <c r="DP1623" s="519">
        <v>0</v>
      </c>
      <c r="DQ1623" s="519">
        <v>0</v>
      </c>
      <c r="DR1623" s="519">
        <v>0</v>
      </c>
      <c r="DS1623" s="519">
        <v>0</v>
      </c>
      <c r="DT1623" s="519">
        <v>0</v>
      </c>
      <c r="DU1623" s="519">
        <v>0</v>
      </c>
      <c r="DV1623" s="519">
        <v>0</v>
      </c>
      <c r="DW1623" s="519">
        <v>0</v>
      </c>
      <c r="DX1623" s="519">
        <v>0</v>
      </c>
    </row>
    <row r="1624" spans="2:128" hidden="1">
      <c r="B1624" s="519" t="s">
        <v>1061</v>
      </c>
      <c r="C1624" s="519"/>
      <c r="D1624" s="519"/>
      <c r="E1624" s="519"/>
      <c r="F1624" s="519">
        <v>1</v>
      </c>
      <c r="G1624" s="519"/>
      <c r="H1624" s="519">
        <v>26</v>
      </c>
      <c r="I1624" s="519">
        <v>12</v>
      </c>
      <c r="J1624" s="519" t="str">
        <f t="shared" si="74"/>
        <v>SDN15012612</v>
      </c>
      <c r="K1624" s="519">
        <v>516</v>
      </c>
      <c r="N1624" s="519" t="s">
        <v>1063</v>
      </c>
      <c r="O1624" s="519" t="s">
        <v>1059</v>
      </c>
      <c r="P1624" s="519">
        <v>12</v>
      </c>
      <c r="Q1624" s="183" t="str">
        <f t="shared" si="73"/>
        <v>SDN300112</v>
      </c>
      <c r="R1624" s="519">
        <v>10000</v>
      </c>
      <c r="S1624" s="519">
        <v>10000</v>
      </c>
      <c r="T1624" s="519">
        <v>10000</v>
      </c>
      <c r="U1624" s="519">
        <v>10000</v>
      </c>
      <c r="V1624" s="519">
        <v>10000</v>
      </c>
      <c r="W1624" s="519">
        <v>10000</v>
      </c>
      <c r="X1624" s="519">
        <v>10000</v>
      </c>
      <c r="Y1624" s="519">
        <v>10000</v>
      </c>
      <c r="Z1624" s="519">
        <v>10000</v>
      </c>
      <c r="AA1624" s="519">
        <v>10000</v>
      </c>
      <c r="AB1624" s="519">
        <v>10000</v>
      </c>
      <c r="AC1624" s="519">
        <v>10000</v>
      </c>
      <c r="AD1624" s="519">
        <v>10000</v>
      </c>
      <c r="AE1624" s="519">
        <v>10000</v>
      </c>
      <c r="AF1624" s="519">
        <v>10000</v>
      </c>
      <c r="AG1624" s="519">
        <v>10000</v>
      </c>
      <c r="AH1624" s="519">
        <v>10000</v>
      </c>
      <c r="AI1624" s="519">
        <v>10000</v>
      </c>
      <c r="AJ1624" s="519">
        <v>10000</v>
      </c>
      <c r="AK1624" s="519">
        <v>10000</v>
      </c>
      <c r="AL1624" s="519">
        <v>10000</v>
      </c>
      <c r="AM1624" s="519">
        <v>10000</v>
      </c>
      <c r="AN1624" s="519">
        <v>10000</v>
      </c>
      <c r="AO1624" s="519">
        <v>10000</v>
      </c>
      <c r="AP1624" s="519">
        <v>10000</v>
      </c>
      <c r="AQ1624" s="519">
        <v>10000</v>
      </c>
      <c r="AR1624" s="519">
        <v>10000</v>
      </c>
      <c r="AS1624" s="519">
        <v>10000</v>
      </c>
      <c r="AT1624" s="519">
        <v>10000</v>
      </c>
      <c r="AU1624" s="519">
        <v>10000</v>
      </c>
      <c r="AV1624" s="519">
        <v>10000</v>
      </c>
      <c r="AW1624" s="519">
        <v>10000</v>
      </c>
      <c r="AX1624" s="519">
        <v>10000</v>
      </c>
      <c r="AY1624" s="519">
        <v>10000</v>
      </c>
      <c r="AZ1624" s="519">
        <v>10000</v>
      </c>
      <c r="BA1624" s="519">
        <v>10000</v>
      </c>
      <c r="BB1624" s="519">
        <v>10000</v>
      </c>
      <c r="BC1624" s="519">
        <v>10000</v>
      </c>
      <c r="BD1624" s="519">
        <v>10000</v>
      </c>
      <c r="BE1624" s="519">
        <v>10000</v>
      </c>
      <c r="BF1624" s="519">
        <v>10000</v>
      </c>
      <c r="BG1624" s="519">
        <v>10000</v>
      </c>
      <c r="BH1624" s="519">
        <v>10000</v>
      </c>
      <c r="BI1624" s="519">
        <v>10000</v>
      </c>
      <c r="BJ1624" s="519">
        <v>10000</v>
      </c>
      <c r="BK1624" s="519">
        <v>0</v>
      </c>
      <c r="BL1624" s="519">
        <v>0</v>
      </c>
      <c r="BM1624" s="519">
        <v>0</v>
      </c>
      <c r="BN1624" s="519">
        <v>0</v>
      </c>
      <c r="BO1624" s="519">
        <v>0</v>
      </c>
      <c r="BP1624" s="519">
        <v>0</v>
      </c>
      <c r="BQ1624" s="519">
        <v>0</v>
      </c>
      <c r="BR1624" s="519">
        <v>0</v>
      </c>
      <c r="BS1624" s="519">
        <v>0</v>
      </c>
      <c r="BT1624" s="519">
        <v>0</v>
      </c>
      <c r="BU1624" s="519">
        <v>0</v>
      </c>
      <c r="BV1624" s="519">
        <v>0</v>
      </c>
      <c r="BW1624" s="519">
        <v>0</v>
      </c>
      <c r="BX1624" s="519">
        <v>0</v>
      </c>
      <c r="BY1624" s="519">
        <v>0</v>
      </c>
      <c r="BZ1624" s="519">
        <v>0</v>
      </c>
      <c r="CA1624" s="519">
        <v>0</v>
      </c>
      <c r="CB1624" s="519">
        <v>0</v>
      </c>
      <c r="CC1624" s="519">
        <v>0</v>
      </c>
      <c r="CD1624" s="519">
        <v>0</v>
      </c>
      <c r="CE1624" s="519">
        <v>0</v>
      </c>
      <c r="CF1624" s="519">
        <v>0</v>
      </c>
      <c r="CG1624" s="519">
        <v>0</v>
      </c>
      <c r="CH1624" s="519">
        <v>0</v>
      </c>
      <c r="CI1624" s="519">
        <v>0</v>
      </c>
      <c r="CJ1624" s="519">
        <v>0</v>
      </c>
      <c r="CK1624" s="519">
        <v>0</v>
      </c>
      <c r="CL1624" s="519">
        <v>0</v>
      </c>
      <c r="CM1624" s="519">
        <v>0</v>
      </c>
      <c r="CN1624" s="519">
        <v>0</v>
      </c>
      <c r="CO1624" s="519">
        <v>0</v>
      </c>
      <c r="CP1624" s="519">
        <v>0</v>
      </c>
      <c r="CQ1624" s="519">
        <v>0</v>
      </c>
      <c r="CR1624" s="519">
        <v>0</v>
      </c>
      <c r="CS1624" s="519">
        <v>0</v>
      </c>
      <c r="CT1624" s="519">
        <v>0</v>
      </c>
      <c r="CU1624" s="519">
        <v>0</v>
      </c>
      <c r="CV1624" s="519">
        <v>0</v>
      </c>
      <c r="CW1624" s="519">
        <v>0</v>
      </c>
      <c r="CX1624" s="519">
        <v>0</v>
      </c>
      <c r="CY1624" s="519">
        <v>0</v>
      </c>
      <c r="CZ1624" s="519">
        <v>0</v>
      </c>
      <c r="DA1624" s="519">
        <v>0</v>
      </c>
      <c r="DB1624" s="519">
        <v>0</v>
      </c>
      <c r="DC1624" s="519">
        <v>0</v>
      </c>
      <c r="DD1624" s="519">
        <v>0</v>
      </c>
      <c r="DE1624" s="519">
        <v>0</v>
      </c>
      <c r="DF1624" s="519">
        <v>0</v>
      </c>
      <c r="DG1624" s="519">
        <v>0</v>
      </c>
      <c r="DH1624" s="519">
        <v>0</v>
      </c>
      <c r="DI1624" s="519">
        <v>0</v>
      </c>
      <c r="DJ1624" s="519">
        <v>0</v>
      </c>
      <c r="DK1624" s="519">
        <v>0</v>
      </c>
      <c r="DL1624" s="519">
        <v>0</v>
      </c>
      <c r="DM1624" s="519">
        <v>0</v>
      </c>
      <c r="DN1624" s="519">
        <v>0</v>
      </c>
      <c r="DO1624" s="519">
        <v>0</v>
      </c>
      <c r="DP1624" s="519">
        <v>0</v>
      </c>
      <c r="DQ1624" s="519">
        <v>0</v>
      </c>
      <c r="DR1624" s="519">
        <v>0</v>
      </c>
      <c r="DS1624" s="519">
        <v>0</v>
      </c>
      <c r="DT1624" s="519">
        <v>0</v>
      </c>
      <c r="DU1624" s="519">
        <v>0</v>
      </c>
      <c r="DV1624" s="519">
        <v>0</v>
      </c>
      <c r="DW1624" s="519">
        <v>0</v>
      </c>
      <c r="DX1624" s="519">
        <v>0</v>
      </c>
    </row>
    <row r="1625" spans="2:128" hidden="1">
      <c r="B1625" s="519" t="s">
        <v>1061</v>
      </c>
      <c r="C1625" s="519"/>
      <c r="D1625" s="519"/>
      <c r="E1625" s="519"/>
      <c r="F1625" s="519">
        <v>1</v>
      </c>
      <c r="G1625" s="519"/>
      <c r="H1625" s="519">
        <v>26</v>
      </c>
      <c r="I1625" s="519">
        <v>13</v>
      </c>
      <c r="J1625" s="519" t="str">
        <f t="shared" si="74"/>
        <v>SDN15012613</v>
      </c>
      <c r="K1625" s="519">
        <v>516</v>
      </c>
      <c r="N1625" s="519" t="s">
        <v>1063</v>
      </c>
      <c r="O1625" s="519" t="s">
        <v>1059</v>
      </c>
      <c r="P1625" s="519">
        <v>13</v>
      </c>
      <c r="Q1625" s="183" t="str">
        <f t="shared" si="73"/>
        <v>SDN300113</v>
      </c>
      <c r="R1625" s="519">
        <v>10000</v>
      </c>
      <c r="S1625" s="519">
        <v>10000</v>
      </c>
      <c r="T1625" s="519">
        <v>10000</v>
      </c>
      <c r="U1625" s="519">
        <v>10000</v>
      </c>
      <c r="V1625" s="519">
        <v>10000</v>
      </c>
      <c r="W1625" s="519">
        <v>10000</v>
      </c>
      <c r="X1625" s="519">
        <v>10000</v>
      </c>
      <c r="Y1625" s="519">
        <v>10000</v>
      </c>
      <c r="Z1625" s="519">
        <v>10000</v>
      </c>
      <c r="AA1625" s="519">
        <v>10000</v>
      </c>
      <c r="AB1625" s="519">
        <v>10000</v>
      </c>
      <c r="AC1625" s="519">
        <v>10000</v>
      </c>
      <c r="AD1625" s="519">
        <v>10000</v>
      </c>
      <c r="AE1625" s="519">
        <v>10000</v>
      </c>
      <c r="AF1625" s="519">
        <v>10000</v>
      </c>
      <c r="AG1625" s="519">
        <v>10000</v>
      </c>
      <c r="AH1625" s="519">
        <v>10000</v>
      </c>
      <c r="AI1625" s="519">
        <v>10000</v>
      </c>
      <c r="AJ1625" s="519">
        <v>10000</v>
      </c>
      <c r="AK1625" s="519">
        <v>10000</v>
      </c>
      <c r="AL1625" s="519">
        <v>10000</v>
      </c>
      <c r="AM1625" s="519">
        <v>10000</v>
      </c>
      <c r="AN1625" s="519">
        <v>10000</v>
      </c>
      <c r="AO1625" s="519">
        <v>10000</v>
      </c>
      <c r="AP1625" s="519">
        <v>10000</v>
      </c>
      <c r="AQ1625" s="519">
        <v>10000</v>
      </c>
      <c r="AR1625" s="519">
        <v>10000</v>
      </c>
      <c r="AS1625" s="519">
        <v>10000</v>
      </c>
      <c r="AT1625" s="519">
        <v>10000</v>
      </c>
      <c r="AU1625" s="519">
        <v>10000</v>
      </c>
      <c r="AV1625" s="519">
        <v>10000</v>
      </c>
      <c r="AW1625" s="519">
        <v>10000</v>
      </c>
      <c r="AX1625" s="519">
        <v>10000</v>
      </c>
      <c r="AY1625" s="519">
        <v>10000</v>
      </c>
      <c r="AZ1625" s="519">
        <v>10000</v>
      </c>
      <c r="BA1625" s="519">
        <v>10000</v>
      </c>
      <c r="BB1625" s="519">
        <v>10000</v>
      </c>
      <c r="BC1625" s="519">
        <v>10000</v>
      </c>
      <c r="BD1625" s="519">
        <v>10000</v>
      </c>
      <c r="BE1625" s="519">
        <v>10000</v>
      </c>
      <c r="BF1625" s="519">
        <v>10000</v>
      </c>
      <c r="BG1625" s="519">
        <v>10000</v>
      </c>
      <c r="BH1625" s="519">
        <v>10000</v>
      </c>
      <c r="BI1625" s="519">
        <v>10000</v>
      </c>
      <c r="BJ1625" s="519">
        <v>10000</v>
      </c>
      <c r="BK1625" s="519">
        <v>0</v>
      </c>
      <c r="BL1625" s="519">
        <v>0</v>
      </c>
      <c r="BM1625" s="519">
        <v>0</v>
      </c>
      <c r="BN1625" s="519">
        <v>0</v>
      </c>
      <c r="BO1625" s="519">
        <v>0</v>
      </c>
      <c r="BP1625" s="519">
        <v>0</v>
      </c>
      <c r="BQ1625" s="519">
        <v>0</v>
      </c>
      <c r="BR1625" s="519">
        <v>0</v>
      </c>
      <c r="BS1625" s="519">
        <v>0</v>
      </c>
      <c r="BT1625" s="519">
        <v>0</v>
      </c>
      <c r="BU1625" s="519">
        <v>0</v>
      </c>
      <c r="BV1625" s="519">
        <v>0</v>
      </c>
      <c r="BW1625" s="519">
        <v>0</v>
      </c>
      <c r="BX1625" s="519">
        <v>0</v>
      </c>
      <c r="BY1625" s="519">
        <v>0</v>
      </c>
      <c r="BZ1625" s="519">
        <v>0</v>
      </c>
      <c r="CA1625" s="519">
        <v>0</v>
      </c>
      <c r="CB1625" s="519">
        <v>0</v>
      </c>
      <c r="CC1625" s="519">
        <v>0</v>
      </c>
      <c r="CD1625" s="519">
        <v>0</v>
      </c>
      <c r="CE1625" s="519">
        <v>0</v>
      </c>
      <c r="CF1625" s="519">
        <v>0</v>
      </c>
      <c r="CG1625" s="519">
        <v>0</v>
      </c>
      <c r="CH1625" s="519">
        <v>0</v>
      </c>
      <c r="CI1625" s="519">
        <v>0</v>
      </c>
      <c r="CJ1625" s="519">
        <v>0</v>
      </c>
      <c r="CK1625" s="519">
        <v>0</v>
      </c>
      <c r="CL1625" s="519">
        <v>0</v>
      </c>
      <c r="CM1625" s="519">
        <v>0</v>
      </c>
      <c r="CN1625" s="519">
        <v>0</v>
      </c>
      <c r="CO1625" s="519">
        <v>0</v>
      </c>
      <c r="CP1625" s="519">
        <v>0</v>
      </c>
      <c r="CQ1625" s="519">
        <v>0</v>
      </c>
      <c r="CR1625" s="519">
        <v>0</v>
      </c>
      <c r="CS1625" s="519">
        <v>0</v>
      </c>
      <c r="CT1625" s="519">
        <v>0</v>
      </c>
      <c r="CU1625" s="519">
        <v>0</v>
      </c>
      <c r="CV1625" s="519">
        <v>0</v>
      </c>
      <c r="CW1625" s="519">
        <v>0</v>
      </c>
      <c r="CX1625" s="519">
        <v>0</v>
      </c>
      <c r="CY1625" s="519">
        <v>0</v>
      </c>
      <c r="CZ1625" s="519">
        <v>0</v>
      </c>
      <c r="DA1625" s="519">
        <v>0</v>
      </c>
      <c r="DB1625" s="519">
        <v>0</v>
      </c>
      <c r="DC1625" s="519">
        <v>0</v>
      </c>
      <c r="DD1625" s="519">
        <v>0</v>
      </c>
      <c r="DE1625" s="519">
        <v>0</v>
      </c>
      <c r="DF1625" s="519">
        <v>0</v>
      </c>
      <c r="DG1625" s="519">
        <v>0</v>
      </c>
      <c r="DH1625" s="519">
        <v>0</v>
      </c>
      <c r="DI1625" s="519">
        <v>0</v>
      </c>
      <c r="DJ1625" s="519">
        <v>0</v>
      </c>
      <c r="DK1625" s="519">
        <v>0</v>
      </c>
      <c r="DL1625" s="519">
        <v>0</v>
      </c>
      <c r="DM1625" s="519">
        <v>0</v>
      </c>
      <c r="DN1625" s="519">
        <v>0</v>
      </c>
      <c r="DO1625" s="519">
        <v>0</v>
      </c>
      <c r="DP1625" s="519">
        <v>0</v>
      </c>
      <c r="DQ1625" s="519">
        <v>0</v>
      </c>
      <c r="DR1625" s="519">
        <v>0</v>
      </c>
      <c r="DS1625" s="519">
        <v>0</v>
      </c>
      <c r="DT1625" s="519">
        <v>0</v>
      </c>
      <c r="DU1625" s="519">
        <v>0</v>
      </c>
      <c r="DV1625" s="519">
        <v>0</v>
      </c>
      <c r="DW1625" s="519">
        <v>0</v>
      </c>
      <c r="DX1625" s="519">
        <v>0</v>
      </c>
    </row>
    <row r="1626" spans="2:128" hidden="1">
      <c r="B1626" s="519" t="s">
        <v>1061</v>
      </c>
      <c r="C1626" s="519"/>
      <c r="D1626" s="519"/>
      <c r="E1626" s="519"/>
      <c r="F1626" s="519">
        <v>1</v>
      </c>
      <c r="G1626" s="519"/>
      <c r="H1626" s="519">
        <v>26</v>
      </c>
      <c r="I1626" s="519">
        <v>14</v>
      </c>
      <c r="J1626" s="519" t="str">
        <f t="shared" si="74"/>
        <v>SDN15012614</v>
      </c>
      <c r="K1626" s="519">
        <v>516</v>
      </c>
      <c r="N1626" s="519" t="s">
        <v>1063</v>
      </c>
      <c r="O1626" s="519" t="s">
        <v>1059</v>
      </c>
      <c r="P1626" s="519">
        <v>14</v>
      </c>
      <c r="Q1626" s="183" t="str">
        <f t="shared" si="73"/>
        <v>SDN300114</v>
      </c>
      <c r="R1626" s="519">
        <v>10000</v>
      </c>
      <c r="S1626" s="519">
        <v>10000</v>
      </c>
      <c r="T1626" s="519">
        <v>10000</v>
      </c>
      <c r="U1626" s="519">
        <v>10000</v>
      </c>
      <c r="V1626" s="519">
        <v>10000</v>
      </c>
      <c r="W1626" s="519">
        <v>10000</v>
      </c>
      <c r="X1626" s="519">
        <v>10000</v>
      </c>
      <c r="Y1626" s="519">
        <v>10000</v>
      </c>
      <c r="Z1626" s="519">
        <v>10000</v>
      </c>
      <c r="AA1626" s="519">
        <v>10000</v>
      </c>
      <c r="AB1626" s="519">
        <v>10000</v>
      </c>
      <c r="AC1626" s="519">
        <v>10000</v>
      </c>
      <c r="AD1626" s="519">
        <v>10000</v>
      </c>
      <c r="AE1626" s="519">
        <v>10000</v>
      </c>
      <c r="AF1626" s="519">
        <v>10000</v>
      </c>
      <c r="AG1626" s="519">
        <v>10000</v>
      </c>
      <c r="AH1626" s="519">
        <v>10000</v>
      </c>
      <c r="AI1626" s="519">
        <v>10000</v>
      </c>
      <c r="AJ1626" s="519">
        <v>10000</v>
      </c>
      <c r="AK1626" s="519">
        <v>10000</v>
      </c>
      <c r="AL1626" s="519">
        <v>10000</v>
      </c>
      <c r="AM1626" s="519">
        <v>10000</v>
      </c>
      <c r="AN1626" s="519">
        <v>10000</v>
      </c>
      <c r="AO1626" s="519">
        <v>10000</v>
      </c>
      <c r="AP1626" s="519">
        <v>10000</v>
      </c>
      <c r="AQ1626" s="519">
        <v>10000</v>
      </c>
      <c r="AR1626" s="519">
        <v>10000</v>
      </c>
      <c r="AS1626" s="519">
        <v>10000</v>
      </c>
      <c r="AT1626" s="519">
        <v>10000</v>
      </c>
      <c r="AU1626" s="519">
        <v>10000</v>
      </c>
      <c r="AV1626" s="519">
        <v>10000</v>
      </c>
      <c r="AW1626" s="519">
        <v>10000</v>
      </c>
      <c r="AX1626" s="519">
        <v>10000</v>
      </c>
      <c r="AY1626" s="519">
        <v>10000</v>
      </c>
      <c r="AZ1626" s="519">
        <v>10000</v>
      </c>
      <c r="BA1626" s="519">
        <v>10000</v>
      </c>
      <c r="BB1626" s="519">
        <v>10000</v>
      </c>
      <c r="BC1626" s="519">
        <v>10000</v>
      </c>
      <c r="BD1626" s="519">
        <v>10000</v>
      </c>
      <c r="BE1626" s="519">
        <v>10000</v>
      </c>
      <c r="BF1626" s="519">
        <v>10000</v>
      </c>
      <c r="BG1626" s="519">
        <v>10000</v>
      </c>
      <c r="BH1626" s="519">
        <v>10000</v>
      </c>
      <c r="BI1626" s="519">
        <v>10000</v>
      </c>
      <c r="BJ1626" s="519">
        <v>10000</v>
      </c>
      <c r="BK1626" s="519">
        <v>0</v>
      </c>
      <c r="BL1626" s="519">
        <v>0</v>
      </c>
      <c r="BM1626" s="519">
        <v>0</v>
      </c>
      <c r="BN1626" s="519">
        <v>0</v>
      </c>
      <c r="BO1626" s="519">
        <v>0</v>
      </c>
      <c r="BP1626" s="519">
        <v>0</v>
      </c>
      <c r="BQ1626" s="519">
        <v>0</v>
      </c>
      <c r="BR1626" s="519">
        <v>0</v>
      </c>
      <c r="BS1626" s="519">
        <v>0</v>
      </c>
      <c r="BT1626" s="519">
        <v>0</v>
      </c>
      <c r="BU1626" s="519">
        <v>0</v>
      </c>
      <c r="BV1626" s="519">
        <v>0</v>
      </c>
      <c r="BW1626" s="519">
        <v>0</v>
      </c>
      <c r="BX1626" s="519">
        <v>0</v>
      </c>
      <c r="BY1626" s="519">
        <v>0</v>
      </c>
      <c r="BZ1626" s="519">
        <v>0</v>
      </c>
      <c r="CA1626" s="519">
        <v>0</v>
      </c>
      <c r="CB1626" s="519">
        <v>0</v>
      </c>
      <c r="CC1626" s="519">
        <v>0</v>
      </c>
      <c r="CD1626" s="519">
        <v>0</v>
      </c>
      <c r="CE1626" s="519">
        <v>0</v>
      </c>
      <c r="CF1626" s="519">
        <v>0</v>
      </c>
      <c r="CG1626" s="519">
        <v>0</v>
      </c>
      <c r="CH1626" s="519">
        <v>0</v>
      </c>
      <c r="CI1626" s="519">
        <v>0</v>
      </c>
      <c r="CJ1626" s="519">
        <v>0</v>
      </c>
      <c r="CK1626" s="519">
        <v>0</v>
      </c>
      <c r="CL1626" s="519">
        <v>0</v>
      </c>
      <c r="CM1626" s="519">
        <v>0</v>
      </c>
      <c r="CN1626" s="519">
        <v>0</v>
      </c>
      <c r="CO1626" s="519">
        <v>0</v>
      </c>
      <c r="CP1626" s="519">
        <v>0</v>
      </c>
      <c r="CQ1626" s="519">
        <v>0</v>
      </c>
      <c r="CR1626" s="519">
        <v>0</v>
      </c>
      <c r="CS1626" s="519">
        <v>0</v>
      </c>
      <c r="CT1626" s="519">
        <v>0</v>
      </c>
      <c r="CU1626" s="519">
        <v>0</v>
      </c>
      <c r="CV1626" s="519">
        <v>0</v>
      </c>
      <c r="CW1626" s="519">
        <v>0</v>
      </c>
      <c r="CX1626" s="519">
        <v>0</v>
      </c>
      <c r="CY1626" s="519">
        <v>0</v>
      </c>
      <c r="CZ1626" s="519">
        <v>0</v>
      </c>
      <c r="DA1626" s="519">
        <v>0</v>
      </c>
      <c r="DB1626" s="519">
        <v>0</v>
      </c>
      <c r="DC1626" s="519">
        <v>0</v>
      </c>
      <c r="DD1626" s="519">
        <v>0</v>
      </c>
      <c r="DE1626" s="519">
        <v>0</v>
      </c>
      <c r="DF1626" s="519">
        <v>0</v>
      </c>
      <c r="DG1626" s="519">
        <v>0</v>
      </c>
      <c r="DH1626" s="519">
        <v>0</v>
      </c>
      <c r="DI1626" s="519">
        <v>0</v>
      </c>
      <c r="DJ1626" s="519">
        <v>0</v>
      </c>
      <c r="DK1626" s="519">
        <v>0</v>
      </c>
      <c r="DL1626" s="519">
        <v>0</v>
      </c>
      <c r="DM1626" s="519">
        <v>0</v>
      </c>
      <c r="DN1626" s="519">
        <v>0</v>
      </c>
      <c r="DO1626" s="519">
        <v>0</v>
      </c>
      <c r="DP1626" s="519">
        <v>0</v>
      </c>
      <c r="DQ1626" s="519">
        <v>0</v>
      </c>
      <c r="DR1626" s="519">
        <v>0</v>
      </c>
      <c r="DS1626" s="519">
        <v>0</v>
      </c>
      <c r="DT1626" s="519">
        <v>0</v>
      </c>
      <c r="DU1626" s="519">
        <v>0</v>
      </c>
      <c r="DV1626" s="519">
        <v>0</v>
      </c>
      <c r="DW1626" s="519">
        <v>0</v>
      </c>
      <c r="DX1626" s="519">
        <v>0</v>
      </c>
    </row>
    <row r="1627" spans="2:128" hidden="1">
      <c r="B1627" s="519" t="s">
        <v>1061</v>
      </c>
      <c r="C1627" s="519"/>
      <c r="D1627" s="519"/>
      <c r="E1627" s="519"/>
      <c r="F1627" s="519">
        <v>1</v>
      </c>
      <c r="G1627" s="519"/>
      <c r="H1627" s="519">
        <v>26</v>
      </c>
      <c r="I1627" s="519">
        <v>15</v>
      </c>
      <c r="J1627" s="519" t="str">
        <f t="shared" si="74"/>
        <v>SDN15012615</v>
      </c>
      <c r="K1627" s="519">
        <v>516</v>
      </c>
      <c r="N1627" s="519" t="s">
        <v>1063</v>
      </c>
      <c r="O1627" s="519" t="s">
        <v>1059</v>
      </c>
      <c r="P1627" s="519">
        <v>15</v>
      </c>
      <c r="Q1627" s="183" t="str">
        <f t="shared" si="73"/>
        <v>SDN300115</v>
      </c>
      <c r="R1627" s="519">
        <v>10000</v>
      </c>
      <c r="S1627" s="519">
        <v>10000</v>
      </c>
      <c r="T1627" s="519">
        <v>10000</v>
      </c>
      <c r="U1627" s="519">
        <v>10000</v>
      </c>
      <c r="V1627" s="519">
        <v>10000</v>
      </c>
      <c r="W1627" s="519">
        <v>10000</v>
      </c>
      <c r="X1627" s="519">
        <v>10000</v>
      </c>
      <c r="Y1627" s="519">
        <v>10000</v>
      </c>
      <c r="Z1627" s="519">
        <v>10000</v>
      </c>
      <c r="AA1627" s="519">
        <v>10000</v>
      </c>
      <c r="AB1627" s="519">
        <v>10000</v>
      </c>
      <c r="AC1627" s="519">
        <v>10000</v>
      </c>
      <c r="AD1627" s="519">
        <v>10000</v>
      </c>
      <c r="AE1627" s="519">
        <v>10000</v>
      </c>
      <c r="AF1627" s="519">
        <v>10000</v>
      </c>
      <c r="AG1627" s="519">
        <v>10000</v>
      </c>
      <c r="AH1627" s="519">
        <v>10000</v>
      </c>
      <c r="AI1627" s="519">
        <v>10000</v>
      </c>
      <c r="AJ1627" s="519">
        <v>10000</v>
      </c>
      <c r="AK1627" s="519">
        <v>10000</v>
      </c>
      <c r="AL1627" s="519">
        <v>10000</v>
      </c>
      <c r="AM1627" s="519">
        <v>10000</v>
      </c>
      <c r="AN1627" s="519">
        <v>10000</v>
      </c>
      <c r="AO1627" s="519">
        <v>10000</v>
      </c>
      <c r="AP1627" s="519">
        <v>10000</v>
      </c>
      <c r="AQ1627" s="519">
        <v>10000</v>
      </c>
      <c r="AR1627" s="519">
        <v>10000</v>
      </c>
      <c r="AS1627" s="519">
        <v>10000</v>
      </c>
      <c r="AT1627" s="519">
        <v>10000</v>
      </c>
      <c r="AU1627" s="519">
        <v>10000</v>
      </c>
      <c r="AV1627" s="519">
        <v>10000</v>
      </c>
      <c r="AW1627" s="519">
        <v>10000</v>
      </c>
      <c r="AX1627" s="519">
        <v>10000</v>
      </c>
      <c r="AY1627" s="519">
        <v>10000</v>
      </c>
      <c r="AZ1627" s="519">
        <v>10000</v>
      </c>
      <c r="BA1627" s="519">
        <v>10000</v>
      </c>
      <c r="BB1627" s="519">
        <v>10000</v>
      </c>
      <c r="BC1627" s="519">
        <v>10000</v>
      </c>
      <c r="BD1627" s="519">
        <v>10000</v>
      </c>
      <c r="BE1627" s="519">
        <v>10000</v>
      </c>
      <c r="BF1627" s="519">
        <v>10000</v>
      </c>
      <c r="BG1627" s="519">
        <v>10000</v>
      </c>
      <c r="BH1627" s="519">
        <v>10000</v>
      </c>
      <c r="BI1627" s="519">
        <v>10000</v>
      </c>
      <c r="BJ1627" s="519">
        <v>10000</v>
      </c>
      <c r="BK1627" s="519">
        <v>0</v>
      </c>
      <c r="BL1627" s="519">
        <v>0</v>
      </c>
      <c r="BM1627" s="519">
        <v>0</v>
      </c>
      <c r="BN1627" s="519">
        <v>0</v>
      </c>
      <c r="BO1627" s="519">
        <v>0</v>
      </c>
      <c r="BP1627" s="519">
        <v>0</v>
      </c>
      <c r="BQ1627" s="519">
        <v>0</v>
      </c>
      <c r="BR1627" s="519">
        <v>0</v>
      </c>
      <c r="BS1627" s="519">
        <v>0</v>
      </c>
      <c r="BT1627" s="519">
        <v>0</v>
      </c>
      <c r="BU1627" s="519">
        <v>0</v>
      </c>
      <c r="BV1627" s="519">
        <v>0</v>
      </c>
      <c r="BW1627" s="519">
        <v>0</v>
      </c>
      <c r="BX1627" s="519">
        <v>0</v>
      </c>
      <c r="BY1627" s="519">
        <v>0</v>
      </c>
      <c r="BZ1627" s="519">
        <v>0</v>
      </c>
      <c r="CA1627" s="519">
        <v>0</v>
      </c>
      <c r="CB1627" s="519">
        <v>0</v>
      </c>
      <c r="CC1627" s="519">
        <v>0</v>
      </c>
      <c r="CD1627" s="519">
        <v>0</v>
      </c>
      <c r="CE1627" s="519">
        <v>0</v>
      </c>
      <c r="CF1627" s="519">
        <v>0</v>
      </c>
      <c r="CG1627" s="519">
        <v>0</v>
      </c>
      <c r="CH1627" s="519">
        <v>0</v>
      </c>
      <c r="CI1627" s="519">
        <v>0</v>
      </c>
      <c r="CJ1627" s="519">
        <v>0</v>
      </c>
      <c r="CK1627" s="519">
        <v>0</v>
      </c>
      <c r="CL1627" s="519">
        <v>0</v>
      </c>
      <c r="CM1627" s="519">
        <v>0</v>
      </c>
      <c r="CN1627" s="519">
        <v>0</v>
      </c>
      <c r="CO1627" s="519">
        <v>0</v>
      </c>
      <c r="CP1627" s="519">
        <v>0</v>
      </c>
      <c r="CQ1627" s="519">
        <v>0</v>
      </c>
      <c r="CR1627" s="519">
        <v>0</v>
      </c>
      <c r="CS1627" s="519">
        <v>0</v>
      </c>
      <c r="CT1627" s="519">
        <v>0</v>
      </c>
      <c r="CU1627" s="519">
        <v>0</v>
      </c>
      <c r="CV1627" s="519">
        <v>0</v>
      </c>
      <c r="CW1627" s="519">
        <v>0</v>
      </c>
      <c r="CX1627" s="519">
        <v>0</v>
      </c>
      <c r="CY1627" s="519">
        <v>0</v>
      </c>
      <c r="CZ1627" s="519">
        <v>0</v>
      </c>
      <c r="DA1627" s="519">
        <v>0</v>
      </c>
      <c r="DB1627" s="519">
        <v>0</v>
      </c>
      <c r="DC1627" s="519">
        <v>0</v>
      </c>
      <c r="DD1627" s="519">
        <v>0</v>
      </c>
      <c r="DE1627" s="519">
        <v>0</v>
      </c>
      <c r="DF1627" s="519">
        <v>0</v>
      </c>
      <c r="DG1627" s="519">
        <v>0</v>
      </c>
      <c r="DH1627" s="519">
        <v>0</v>
      </c>
      <c r="DI1627" s="519">
        <v>0</v>
      </c>
      <c r="DJ1627" s="519">
        <v>0</v>
      </c>
      <c r="DK1627" s="519">
        <v>0</v>
      </c>
      <c r="DL1627" s="519">
        <v>0</v>
      </c>
      <c r="DM1627" s="519">
        <v>0</v>
      </c>
      <c r="DN1627" s="519">
        <v>0</v>
      </c>
      <c r="DO1627" s="519">
        <v>0</v>
      </c>
      <c r="DP1627" s="519">
        <v>0</v>
      </c>
      <c r="DQ1627" s="519">
        <v>0</v>
      </c>
      <c r="DR1627" s="519">
        <v>0</v>
      </c>
      <c r="DS1627" s="519">
        <v>0</v>
      </c>
      <c r="DT1627" s="519">
        <v>0</v>
      </c>
      <c r="DU1627" s="519">
        <v>0</v>
      </c>
      <c r="DV1627" s="519">
        <v>0</v>
      </c>
      <c r="DW1627" s="519">
        <v>0</v>
      </c>
      <c r="DX1627" s="519">
        <v>0</v>
      </c>
    </row>
    <row r="1628" spans="2:128" hidden="1">
      <c r="B1628" s="519" t="s">
        <v>1061</v>
      </c>
      <c r="C1628" s="519"/>
      <c r="D1628" s="519"/>
      <c r="E1628" s="519"/>
      <c r="F1628" s="519">
        <v>1</v>
      </c>
      <c r="G1628" s="519"/>
      <c r="H1628" s="519">
        <v>27</v>
      </c>
      <c r="I1628" s="519">
        <v>1</v>
      </c>
      <c r="J1628" s="519" t="str">
        <f t="shared" si="74"/>
        <v>SDN15012701</v>
      </c>
      <c r="K1628" s="519">
        <v>645</v>
      </c>
      <c r="N1628" s="519" t="s">
        <v>1063</v>
      </c>
      <c r="O1628" s="519" t="s">
        <v>1059</v>
      </c>
      <c r="P1628" s="519">
        <v>16</v>
      </c>
      <c r="Q1628" s="183" t="str">
        <f t="shared" si="73"/>
        <v>SDN300116</v>
      </c>
      <c r="R1628" s="519">
        <v>10000</v>
      </c>
      <c r="S1628" s="519">
        <v>10000</v>
      </c>
      <c r="T1628" s="519">
        <v>10000</v>
      </c>
      <c r="U1628" s="519">
        <v>10000</v>
      </c>
      <c r="V1628" s="519">
        <v>10000</v>
      </c>
      <c r="W1628" s="519">
        <v>10000</v>
      </c>
      <c r="X1628" s="519">
        <v>10000</v>
      </c>
      <c r="Y1628" s="519">
        <v>10000</v>
      </c>
      <c r="Z1628" s="519">
        <v>10000</v>
      </c>
      <c r="AA1628" s="519">
        <v>10000</v>
      </c>
      <c r="AB1628" s="519">
        <v>10000</v>
      </c>
      <c r="AC1628" s="519">
        <v>10000</v>
      </c>
      <c r="AD1628" s="519">
        <v>10000</v>
      </c>
      <c r="AE1628" s="519">
        <v>10000</v>
      </c>
      <c r="AF1628" s="519">
        <v>10000</v>
      </c>
      <c r="AG1628" s="519">
        <v>10000</v>
      </c>
      <c r="AH1628" s="519">
        <v>10000</v>
      </c>
      <c r="AI1628" s="519">
        <v>10000</v>
      </c>
      <c r="AJ1628" s="519">
        <v>10000</v>
      </c>
      <c r="AK1628" s="519">
        <v>10000</v>
      </c>
      <c r="AL1628" s="519">
        <v>10000</v>
      </c>
      <c r="AM1628" s="519">
        <v>10000</v>
      </c>
      <c r="AN1628" s="519">
        <v>10000</v>
      </c>
      <c r="AO1628" s="519">
        <v>10000</v>
      </c>
      <c r="AP1628" s="519">
        <v>10000</v>
      </c>
      <c r="AQ1628" s="519">
        <v>10000</v>
      </c>
      <c r="AR1628" s="519">
        <v>10000</v>
      </c>
      <c r="AS1628" s="519">
        <v>10000</v>
      </c>
      <c r="AT1628" s="519">
        <v>10000</v>
      </c>
      <c r="AU1628" s="519">
        <v>10000</v>
      </c>
      <c r="AV1628" s="519">
        <v>10000</v>
      </c>
      <c r="AW1628" s="519">
        <v>10000</v>
      </c>
      <c r="AX1628" s="519">
        <v>10000</v>
      </c>
      <c r="AY1628" s="519">
        <v>10000</v>
      </c>
      <c r="AZ1628" s="519">
        <v>10000</v>
      </c>
      <c r="BA1628" s="519">
        <v>10000</v>
      </c>
      <c r="BB1628" s="519">
        <v>10000</v>
      </c>
      <c r="BC1628" s="519">
        <v>10000</v>
      </c>
      <c r="BD1628" s="519">
        <v>10000</v>
      </c>
      <c r="BE1628" s="519">
        <v>10000</v>
      </c>
      <c r="BF1628" s="519">
        <v>10000</v>
      </c>
      <c r="BG1628" s="519">
        <v>10000</v>
      </c>
      <c r="BH1628" s="519">
        <v>10000</v>
      </c>
      <c r="BI1628" s="519">
        <v>10000</v>
      </c>
      <c r="BJ1628" s="519">
        <v>10000</v>
      </c>
      <c r="BK1628" s="519">
        <v>0</v>
      </c>
      <c r="BL1628" s="519">
        <v>0</v>
      </c>
      <c r="BM1628" s="519">
        <v>0</v>
      </c>
      <c r="BN1628" s="519">
        <v>0</v>
      </c>
      <c r="BO1628" s="519">
        <v>0</v>
      </c>
      <c r="BP1628" s="519">
        <v>0</v>
      </c>
      <c r="BQ1628" s="519">
        <v>0</v>
      </c>
      <c r="BR1628" s="519">
        <v>0</v>
      </c>
      <c r="BS1628" s="519">
        <v>0</v>
      </c>
      <c r="BT1628" s="519">
        <v>0</v>
      </c>
      <c r="BU1628" s="519">
        <v>0</v>
      </c>
      <c r="BV1628" s="519">
        <v>0</v>
      </c>
      <c r="BW1628" s="519">
        <v>0</v>
      </c>
      <c r="BX1628" s="519">
        <v>0</v>
      </c>
      <c r="BY1628" s="519">
        <v>0</v>
      </c>
      <c r="BZ1628" s="519">
        <v>0</v>
      </c>
      <c r="CA1628" s="519">
        <v>0</v>
      </c>
      <c r="CB1628" s="519">
        <v>0</v>
      </c>
      <c r="CC1628" s="519">
        <v>0</v>
      </c>
      <c r="CD1628" s="519">
        <v>0</v>
      </c>
      <c r="CE1628" s="519">
        <v>0</v>
      </c>
      <c r="CF1628" s="519">
        <v>0</v>
      </c>
      <c r="CG1628" s="519">
        <v>0</v>
      </c>
      <c r="CH1628" s="519">
        <v>0</v>
      </c>
      <c r="CI1628" s="519">
        <v>0</v>
      </c>
      <c r="CJ1628" s="519">
        <v>0</v>
      </c>
      <c r="CK1628" s="519">
        <v>0</v>
      </c>
      <c r="CL1628" s="519">
        <v>0</v>
      </c>
      <c r="CM1628" s="519">
        <v>0</v>
      </c>
      <c r="CN1628" s="519">
        <v>0</v>
      </c>
      <c r="CO1628" s="519">
        <v>0</v>
      </c>
      <c r="CP1628" s="519">
        <v>0</v>
      </c>
      <c r="CQ1628" s="519">
        <v>0</v>
      </c>
      <c r="CR1628" s="519">
        <v>0</v>
      </c>
      <c r="CS1628" s="519">
        <v>0</v>
      </c>
      <c r="CT1628" s="519">
        <v>0</v>
      </c>
      <c r="CU1628" s="519">
        <v>0</v>
      </c>
      <c r="CV1628" s="519">
        <v>0</v>
      </c>
      <c r="CW1628" s="519">
        <v>0</v>
      </c>
      <c r="CX1628" s="519">
        <v>0</v>
      </c>
      <c r="CY1628" s="519">
        <v>0</v>
      </c>
      <c r="CZ1628" s="519">
        <v>0</v>
      </c>
      <c r="DA1628" s="519">
        <v>0</v>
      </c>
      <c r="DB1628" s="519">
        <v>0</v>
      </c>
      <c r="DC1628" s="519">
        <v>0</v>
      </c>
      <c r="DD1628" s="519">
        <v>0</v>
      </c>
      <c r="DE1628" s="519">
        <v>0</v>
      </c>
      <c r="DF1628" s="519">
        <v>0</v>
      </c>
      <c r="DG1628" s="519">
        <v>0</v>
      </c>
      <c r="DH1628" s="519">
        <v>0</v>
      </c>
      <c r="DI1628" s="519">
        <v>0</v>
      </c>
      <c r="DJ1628" s="519">
        <v>0</v>
      </c>
      <c r="DK1628" s="519">
        <v>0</v>
      </c>
      <c r="DL1628" s="519">
        <v>0</v>
      </c>
      <c r="DM1628" s="519">
        <v>0</v>
      </c>
      <c r="DN1628" s="519">
        <v>0</v>
      </c>
      <c r="DO1628" s="519">
        <v>0</v>
      </c>
      <c r="DP1628" s="519">
        <v>0</v>
      </c>
      <c r="DQ1628" s="519">
        <v>0</v>
      </c>
      <c r="DR1628" s="519">
        <v>0</v>
      </c>
      <c r="DS1628" s="519">
        <v>0</v>
      </c>
      <c r="DT1628" s="519">
        <v>0</v>
      </c>
      <c r="DU1628" s="519">
        <v>0</v>
      </c>
      <c r="DV1628" s="519">
        <v>0</v>
      </c>
      <c r="DW1628" s="519">
        <v>0</v>
      </c>
      <c r="DX1628" s="519">
        <v>0</v>
      </c>
    </row>
    <row r="1629" spans="2:128" hidden="1">
      <c r="B1629" s="519" t="s">
        <v>1061</v>
      </c>
      <c r="C1629" s="519"/>
      <c r="D1629" s="519"/>
      <c r="E1629" s="519"/>
      <c r="F1629" s="519">
        <v>1</v>
      </c>
      <c r="G1629" s="519"/>
      <c r="H1629" s="519">
        <v>27</v>
      </c>
      <c r="I1629" s="519">
        <v>2</v>
      </c>
      <c r="J1629" s="519" t="str">
        <f t="shared" si="74"/>
        <v>SDN15012702</v>
      </c>
      <c r="K1629" s="519">
        <v>645</v>
      </c>
      <c r="N1629" s="519" t="s">
        <v>1063</v>
      </c>
      <c r="O1629" s="519" t="s">
        <v>1059</v>
      </c>
      <c r="P1629" s="519">
        <v>17</v>
      </c>
      <c r="Q1629" s="183" t="str">
        <f t="shared" si="73"/>
        <v>SDN300117</v>
      </c>
      <c r="R1629" s="519">
        <v>10000</v>
      </c>
      <c r="S1629" s="519">
        <v>10000</v>
      </c>
      <c r="T1629" s="519">
        <v>10000</v>
      </c>
      <c r="U1629" s="519">
        <v>10000</v>
      </c>
      <c r="V1629" s="519">
        <v>10000</v>
      </c>
      <c r="W1629" s="519">
        <v>10000</v>
      </c>
      <c r="X1629" s="519">
        <v>10000</v>
      </c>
      <c r="Y1629" s="519">
        <v>10000</v>
      </c>
      <c r="Z1629" s="519">
        <v>10000</v>
      </c>
      <c r="AA1629" s="519">
        <v>10000</v>
      </c>
      <c r="AB1629" s="519">
        <v>10000</v>
      </c>
      <c r="AC1629" s="519">
        <v>10000</v>
      </c>
      <c r="AD1629" s="519">
        <v>10000</v>
      </c>
      <c r="AE1629" s="519">
        <v>10000</v>
      </c>
      <c r="AF1629" s="519">
        <v>10000</v>
      </c>
      <c r="AG1629" s="519">
        <v>10000</v>
      </c>
      <c r="AH1629" s="519">
        <v>10000</v>
      </c>
      <c r="AI1629" s="519">
        <v>10000</v>
      </c>
      <c r="AJ1629" s="519">
        <v>10000</v>
      </c>
      <c r="AK1629" s="519">
        <v>10000</v>
      </c>
      <c r="AL1629" s="519">
        <v>10000</v>
      </c>
      <c r="AM1629" s="519">
        <v>10000</v>
      </c>
      <c r="AN1629" s="519">
        <v>10000</v>
      </c>
      <c r="AO1629" s="519">
        <v>10000</v>
      </c>
      <c r="AP1629" s="519">
        <v>10000</v>
      </c>
      <c r="AQ1629" s="519">
        <v>10000</v>
      </c>
      <c r="AR1629" s="519">
        <v>10000</v>
      </c>
      <c r="AS1629" s="519">
        <v>10000</v>
      </c>
      <c r="AT1629" s="519">
        <v>10000</v>
      </c>
      <c r="AU1629" s="519">
        <v>10000</v>
      </c>
      <c r="AV1629" s="519">
        <v>10000</v>
      </c>
      <c r="AW1629" s="519">
        <v>10000</v>
      </c>
      <c r="AX1629" s="519">
        <v>10000</v>
      </c>
      <c r="AY1629" s="519">
        <v>10000</v>
      </c>
      <c r="AZ1629" s="519">
        <v>10000</v>
      </c>
      <c r="BA1629" s="519">
        <v>10000</v>
      </c>
      <c r="BB1629" s="519">
        <v>10000</v>
      </c>
      <c r="BC1629" s="519">
        <v>10000</v>
      </c>
      <c r="BD1629" s="519">
        <v>10000</v>
      </c>
      <c r="BE1629" s="519">
        <v>10000</v>
      </c>
      <c r="BF1629" s="519">
        <v>10000</v>
      </c>
      <c r="BG1629" s="519">
        <v>10000</v>
      </c>
      <c r="BH1629" s="519">
        <v>10000</v>
      </c>
      <c r="BI1629" s="519">
        <v>10000</v>
      </c>
      <c r="BJ1629" s="519">
        <v>10000</v>
      </c>
      <c r="BK1629" s="519">
        <v>0</v>
      </c>
      <c r="BL1629" s="519">
        <v>0</v>
      </c>
      <c r="BM1629" s="519">
        <v>0</v>
      </c>
      <c r="BN1629" s="519">
        <v>0</v>
      </c>
      <c r="BO1629" s="519">
        <v>0</v>
      </c>
      <c r="BP1629" s="519">
        <v>0</v>
      </c>
      <c r="BQ1629" s="519">
        <v>0</v>
      </c>
      <c r="BR1629" s="519">
        <v>0</v>
      </c>
      <c r="BS1629" s="519">
        <v>0</v>
      </c>
      <c r="BT1629" s="519">
        <v>0</v>
      </c>
      <c r="BU1629" s="519">
        <v>0</v>
      </c>
      <c r="BV1629" s="519">
        <v>0</v>
      </c>
      <c r="BW1629" s="519">
        <v>0</v>
      </c>
      <c r="BX1629" s="519">
        <v>0</v>
      </c>
      <c r="BY1629" s="519">
        <v>0</v>
      </c>
      <c r="BZ1629" s="519">
        <v>0</v>
      </c>
      <c r="CA1629" s="519">
        <v>0</v>
      </c>
      <c r="CB1629" s="519">
        <v>0</v>
      </c>
      <c r="CC1629" s="519">
        <v>0</v>
      </c>
      <c r="CD1629" s="519">
        <v>0</v>
      </c>
      <c r="CE1629" s="519">
        <v>0</v>
      </c>
      <c r="CF1629" s="519">
        <v>0</v>
      </c>
      <c r="CG1629" s="519">
        <v>0</v>
      </c>
      <c r="CH1629" s="519">
        <v>0</v>
      </c>
      <c r="CI1629" s="519">
        <v>0</v>
      </c>
      <c r="CJ1629" s="519">
        <v>0</v>
      </c>
      <c r="CK1629" s="519">
        <v>0</v>
      </c>
      <c r="CL1629" s="519">
        <v>0</v>
      </c>
      <c r="CM1629" s="519">
        <v>0</v>
      </c>
      <c r="CN1629" s="519">
        <v>0</v>
      </c>
      <c r="CO1629" s="519">
        <v>0</v>
      </c>
      <c r="CP1629" s="519">
        <v>0</v>
      </c>
      <c r="CQ1629" s="519">
        <v>0</v>
      </c>
      <c r="CR1629" s="519">
        <v>0</v>
      </c>
      <c r="CS1629" s="519">
        <v>0</v>
      </c>
      <c r="CT1629" s="519">
        <v>0</v>
      </c>
      <c r="CU1629" s="519">
        <v>0</v>
      </c>
      <c r="CV1629" s="519">
        <v>0</v>
      </c>
      <c r="CW1629" s="519">
        <v>0</v>
      </c>
      <c r="CX1629" s="519">
        <v>0</v>
      </c>
      <c r="CY1629" s="519">
        <v>0</v>
      </c>
      <c r="CZ1629" s="519">
        <v>0</v>
      </c>
      <c r="DA1629" s="519">
        <v>0</v>
      </c>
      <c r="DB1629" s="519">
        <v>0</v>
      </c>
      <c r="DC1629" s="519">
        <v>0</v>
      </c>
      <c r="DD1629" s="519">
        <v>0</v>
      </c>
      <c r="DE1629" s="519">
        <v>0</v>
      </c>
      <c r="DF1629" s="519">
        <v>0</v>
      </c>
      <c r="DG1629" s="519">
        <v>0</v>
      </c>
      <c r="DH1629" s="519">
        <v>0</v>
      </c>
      <c r="DI1629" s="519">
        <v>0</v>
      </c>
      <c r="DJ1629" s="519">
        <v>0</v>
      </c>
      <c r="DK1629" s="519">
        <v>0</v>
      </c>
      <c r="DL1629" s="519">
        <v>0</v>
      </c>
      <c r="DM1629" s="519">
        <v>0</v>
      </c>
      <c r="DN1629" s="519">
        <v>0</v>
      </c>
      <c r="DO1629" s="519">
        <v>0</v>
      </c>
      <c r="DP1629" s="519">
        <v>0</v>
      </c>
      <c r="DQ1629" s="519">
        <v>0</v>
      </c>
      <c r="DR1629" s="519">
        <v>0</v>
      </c>
      <c r="DS1629" s="519">
        <v>0</v>
      </c>
      <c r="DT1629" s="519">
        <v>0</v>
      </c>
      <c r="DU1629" s="519">
        <v>0</v>
      </c>
      <c r="DV1629" s="519">
        <v>0</v>
      </c>
      <c r="DW1629" s="519">
        <v>0</v>
      </c>
      <c r="DX1629" s="519">
        <v>0</v>
      </c>
    </row>
    <row r="1630" spans="2:128" hidden="1">
      <c r="B1630" s="519" t="s">
        <v>1061</v>
      </c>
      <c r="C1630" s="519"/>
      <c r="D1630" s="519"/>
      <c r="E1630" s="519"/>
      <c r="F1630" s="519">
        <v>1</v>
      </c>
      <c r="G1630" s="519"/>
      <c r="H1630" s="519">
        <v>27</v>
      </c>
      <c r="I1630" s="519">
        <v>3</v>
      </c>
      <c r="J1630" s="519" t="str">
        <f t="shared" si="74"/>
        <v>SDN15012703</v>
      </c>
      <c r="K1630" s="519">
        <v>645</v>
      </c>
      <c r="N1630" s="519" t="s">
        <v>1063</v>
      </c>
      <c r="O1630" s="519" t="s">
        <v>1059</v>
      </c>
      <c r="P1630" s="519">
        <v>18</v>
      </c>
      <c r="Q1630" s="183" t="str">
        <f t="shared" si="73"/>
        <v>SDN300118</v>
      </c>
      <c r="R1630" s="519">
        <v>10000</v>
      </c>
      <c r="S1630" s="519">
        <v>10000</v>
      </c>
      <c r="T1630" s="519">
        <v>10000</v>
      </c>
      <c r="U1630" s="519">
        <v>10000</v>
      </c>
      <c r="V1630" s="519">
        <v>10000</v>
      </c>
      <c r="W1630" s="519">
        <v>10000</v>
      </c>
      <c r="X1630" s="519">
        <v>10000</v>
      </c>
      <c r="Y1630" s="519">
        <v>10000</v>
      </c>
      <c r="Z1630" s="519">
        <v>10000</v>
      </c>
      <c r="AA1630" s="519">
        <v>10000</v>
      </c>
      <c r="AB1630" s="519">
        <v>10000</v>
      </c>
      <c r="AC1630" s="519">
        <v>10000</v>
      </c>
      <c r="AD1630" s="519">
        <v>10000</v>
      </c>
      <c r="AE1630" s="519">
        <v>10000</v>
      </c>
      <c r="AF1630" s="519">
        <v>10000</v>
      </c>
      <c r="AG1630" s="519">
        <v>10000</v>
      </c>
      <c r="AH1630" s="519">
        <v>10000</v>
      </c>
      <c r="AI1630" s="519">
        <v>10000</v>
      </c>
      <c r="AJ1630" s="519">
        <v>10000</v>
      </c>
      <c r="AK1630" s="519">
        <v>10000</v>
      </c>
      <c r="AL1630" s="519">
        <v>10000</v>
      </c>
      <c r="AM1630" s="519">
        <v>10000</v>
      </c>
      <c r="AN1630" s="519">
        <v>10000</v>
      </c>
      <c r="AO1630" s="519">
        <v>10000</v>
      </c>
      <c r="AP1630" s="519">
        <v>10000</v>
      </c>
      <c r="AQ1630" s="519">
        <v>10000</v>
      </c>
      <c r="AR1630" s="519">
        <v>10000</v>
      </c>
      <c r="AS1630" s="519">
        <v>10000</v>
      </c>
      <c r="AT1630" s="519">
        <v>10000</v>
      </c>
      <c r="AU1630" s="519">
        <v>10000</v>
      </c>
      <c r="AV1630" s="519">
        <v>10000</v>
      </c>
      <c r="AW1630" s="519">
        <v>10000</v>
      </c>
      <c r="AX1630" s="519">
        <v>10000</v>
      </c>
      <c r="AY1630" s="519">
        <v>10000</v>
      </c>
      <c r="AZ1630" s="519">
        <v>10000</v>
      </c>
      <c r="BA1630" s="519">
        <v>10000</v>
      </c>
      <c r="BB1630" s="519">
        <v>10000</v>
      </c>
      <c r="BC1630" s="519">
        <v>10000</v>
      </c>
      <c r="BD1630" s="519">
        <v>10000</v>
      </c>
      <c r="BE1630" s="519">
        <v>10000</v>
      </c>
      <c r="BF1630" s="519">
        <v>10000</v>
      </c>
      <c r="BG1630" s="519">
        <v>10000</v>
      </c>
      <c r="BH1630" s="519">
        <v>10000</v>
      </c>
      <c r="BI1630" s="519">
        <v>10000</v>
      </c>
      <c r="BJ1630" s="519">
        <v>10000</v>
      </c>
      <c r="BK1630" s="519">
        <v>0</v>
      </c>
      <c r="BL1630" s="519">
        <v>0</v>
      </c>
      <c r="BM1630" s="519">
        <v>0</v>
      </c>
      <c r="BN1630" s="519">
        <v>0</v>
      </c>
      <c r="BO1630" s="519">
        <v>0</v>
      </c>
      <c r="BP1630" s="519">
        <v>0</v>
      </c>
      <c r="BQ1630" s="519">
        <v>0</v>
      </c>
      <c r="BR1630" s="519">
        <v>0</v>
      </c>
      <c r="BS1630" s="519">
        <v>0</v>
      </c>
      <c r="BT1630" s="519">
        <v>0</v>
      </c>
      <c r="BU1630" s="519">
        <v>0</v>
      </c>
      <c r="BV1630" s="519">
        <v>0</v>
      </c>
      <c r="BW1630" s="519">
        <v>0</v>
      </c>
      <c r="BX1630" s="519">
        <v>0</v>
      </c>
      <c r="BY1630" s="519">
        <v>0</v>
      </c>
      <c r="BZ1630" s="519">
        <v>0</v>
      </c>
      <c r="CA1630" s="519">
        <v>0</v>
      </c>
      <c r="CB1630" s="519">
        <v>0</v>
      </c>
      <c r="CC1630" s="519">
        <v>0</v>
      </c>
      <c r="CD1630" s="519">
        <v>0</v>
      </c>
      <c r="CE1630" s="519">
        <v>0</v>
      </c>
      <c r="CF1630" s="519">
        <v>0</v>
      </c>
      <c r="CG1630" s="519">
        <v>0</v>
      </c>
      <c r="CH1630" s="519">
        <v>0</v>
      </c>
      <c r="CI1630" s="519">
        <v>0</v>
      </c>
      <c r="CJ1630" s="519">
        <v>0</v>
      </c>
      <c r="CK1630" s="519">
        <v>0</v>
      </c>
      <c r="CL1630" s="519">
        <v>0</v>
      </c>
      <c r="CM1630" s="519">
        <v>0</v>
      </c>
      <c r="CN1630" s="519">
        <v>0</v>
      </c>
      <c r="CO1630" s="519">
        <v>0</v>
      </c>
      <c r="CP1630" s="519">
        <v>0</v>
      </c>
      <c r="CQ1630" s="519">
        <v>0</v>
      </c>
      <c r="CR1630" s="519">
        <v>0</v>
      </c>
      <c r="CS1630" s="519">
        <v>0</v>
      </c>
      <c r="CT1630" s="519">
        <v>0</v>
      </c>
      <c r="CU1630" s="519">
        <v>0</v>
      </c>
      <c r="CV1630" s="519">
        <v>0</v>
      </c>
      <c r="CW1630" s="519">
        <v>0</v>
      </c>
      <c r="CX1630" s="519">
        <v>0</v>
      </c>
      <c r="CY1630" s="519">
        <v>0</v>
      </c>
      <c r="CZ1630" s="519">
        <v>0</v>
      </c>
      <c r="DA1630" s="519">
        <v>0</v>
      </c>
      <c r="DB1630" s="519">
        <v>0</v>
      </c>
      <c r="DC1630" s="519">
        <v>0</v>
      </c>
      <c r="DD1630" s="519">
        <v>0</v>
      </c>
      <c r="DE1630" s="519">
        <v>0</v>
      </c>
      <c r="DF1630" s="519">
        <v>0</v>
      </c>
      <c r="DG1630" s="519">
        <v>0</v>
      </c>
      <c r="DH1630" s="519">
        <v>0</v>
      </c>
      <c r="DI1630" s="519">
        <v>0</v>
      </c>
      <c r="DJ1630" s="519">
        <v>0</v>
      </c>
      <c r="DK1630" s="519">
        <v>0</v>
      </c>
      <c r="DL1630" s="519">
        <v>0</v>
      </c>
      <c r="DM1630" s="519">
        <v>0</v>
      </c>
      <c r="DN1630" s="519">
        <v>0</v>
      </c>
      <c r="DO1630" s="519">
        <v>0</v>
      </c>
      <c r="DP1630" s="519">
        <v>0</v>
      </c>
      <c r="DQ1630" s="519">
        <v>0</v>
      </c>
      <c r="DR1630" s="519">
        <v>0</v>
      </c>
      <c r="DS1630" s="519">
        <v>0</v>
      </c>
      <c r="DT1630" s="519">
        <v>0</v>
      </c>
      <c r="DU1630" s="519">
        <v>0</v>
      </c>
      <c r="DV1630" s="519">
        <v>0</v>
      </c>
      <c r="DW1630" s="519">
        <v>0</v>
      </c>
      <c r="DX1630" s="519">
        <v>0</v>
      </c>
    </row>
    <row r="1631" spans="2:128" hidden="1">
      <c r="B1631" s="519" t="s">
        <v>1061</v>
      </c>
      <c r="C1631" s="519"/>
      <c r="D1631" s="519"/>
      <c r="E1631" s="519"/>
      <c r="F1631" s="519">
        <v>1</v>
      </c>
      <c r="G1631" s="519"/>
      <c r="H1631" s="519">
        <v>27</v>
      </c>
      <c r="I1631" s="519">
        <v>4</v>
      </c>
      <c r="J1631" s="519" t="str">
        <f t="shared" si="74"/>
        <v>SDN15012704</v>
      </c>
      <c r="K1631" s="519">
        <v>645</v>
      </c>
      <c r="N1631" s="519" t="s">
        <v>1063</v>
      </c>
      <c r="O1631" s="519" t="s">
        <v>1059</v>
      </c>
      <c r="P1631" s="519">
        <v>19</v>
      </c>
      <c r="Q1631" s="183" t="str">
        <f t="shared" si="73"/>
        <v>SDN300119</v>
      </c>
      <c r="R1631" s="519">
        <v>10000</v>
      </c>
      <c r="S1631" s="519">
        <v>10000</v>
      </c>
      <c r="T1631" s="519">
        <v>10000</v>
      </c>
      <c r="U1631" s="519">
        <v>10000</v>
      </c>
      <c r="V1631" s="519">
        <v>10000</v>
      </c>
      <c r="W1631" s="519">
        <v>10000</v>
      </c>
      <c r="X1631" s="519">
        <v>10000</v>
      </c>
      <c r="Y1631" s="519">
        <v>10000</v>
      </c>
      <c r="Z1631" s="519">
        <v>10000</v>
      </c>
      <c r="AA1631" s="519">
        <v>10000</v>
      </c>
      <c r="AB1631" s="519">
        <v>10000</v>
      </c>
      <c r="AC1631" s="519">
        <v>10000</v>
      </c>
      <c r="AD1631" s="519">
        <v>10000</v>
      </c>
      <c r="AE1631" s="519">
        <v>10000</v>
      </c>
      <c r="AF1631" s="519">
        <v>10000</v>
      </c>
      <c r="AG1631" s="519">
        <v>10000</v>
      </c>
      <c r="AH1631" s="519">
        <v>10000</v>
      </c>
      <c r="AI1631" s="519">
        <v>10000</v>
      </c>
      <c r="AJ1631" s="519">
        <v>10000</v>
      </c>
      <c r="AK1631" s="519">
        <v>10000</v>
      </c>
      <c r="AL1631" s="519">
        <v>10000</v>
      </c>
      <c r="AM1631" s="519">
        <v>10000</v>
      </c>
      <c r="AN1631" s="519">
        <v>10000</v>
      </c>
      <c r="AO1631" s="519">
        <v>10000</v>
      </c>
      <c r="AP1631" s="519">
        <v>10000</v>
      </c>
      <c r="AQ1631" s="519">
        <v>10000</v>
      </c>
      <c r="AR1631" s="519">
        <v>10000</v>
      </c>
      <c r="AS1631" s="519">
        <v>10000</v>
      </c>
      <c r="AT1631" s="519">
        <v>10000</v>
      </c>
      <c r="AU1631" s="519">
        <v>10000</v>
      </c>
      <c r="AV1631" s="519">
        <v>10000</v>
      </c>
      <c r="AW1631" s="519">
        <v>10000</v>
      </c>
      <c r="AX1631" s="519">
        <v>10000</v>
      </c>
      <c r="AY1631" s="519">
        <v>10000</v>
      </c>
      <c r="AZ1631" s="519">
        <v>10000</v>
      </c>
      <c r="BA1631" s="519">
        <v>10000</v>
      </c>
      <c r="BB1631" s="519">
        <v>10000</v>
      </c>
      <c r="BC1631" s="519">
        <v>10000</v>
      </c>
      <c r="BD1631" s="519">
        <v>10000</v>
      </c>
      <c r="BE1631" s="519">
        <v>10000</v>
      </c>
      <c r="BF1631" s="519">
        <v>10000</v>
      </c>
      <c r="BG1631" s="519">
        <v>10000</v>
      </c>
      <c r="BH1631" s="519">
        <v>10000</v>
      </c>
      <c r="BI1631" s="519">
        <v>10000</v>
      </c>
      <c r="BJ1631" s="519">
        <v>10000</v>
      </c>
      <c r="BK1631" s="519">
        <v>0</v>
      </c>
      <c r="BL1631" s="519">
        <v>0</v>
      </c>
      <c r="BM1631" s="519">
        <v>0</v>
      </c>
      <c r="BN1631" s="519">
        <v>0</v>
      </c>
      <c r="BO1631" s="519">
        <v>0</v>
      </c>
      <c r="BP1631" s="519">
        <v>0</v>
      </c>
      <c r="BQ1631" s="519">
        <v>0</v>
      </c>
      <c r="BR1631" s="519">
        <v>0</v>
      </c>
      <c r="BS1631" s="519">
        <v>0</v>
      </c>
      <c r="BT1631" s="519">
        <v>0</v>
      </c>
      <c r="BU1631" s="519">
        <v>0</v>
      </c>
      <c r="BV1631" s="519">
        <v>0</v>
      </c>
      <c r="BW1631" s="519">
        <v>0</v>
      </c>
      <c r="BX1631" s="519">
        <v>0</v>
      </c>
      <c r="BY1631" s="519">
        <v>0</v>
      </c>
      <c r="BZ1631" s="519">
        <v>0</v>
      </c>
      <c r="CA1631" s="519">
        <v>0</v>
      </c>
      <c r="CB1631" s="519">
        <v>0</v>
      </c>
      <c r="CC1631" s="519">
        <v>0</v>
      </c>
      <c r="CD1631" s="519">
        <v>0</v>
      </c>
      <c r="CE1631" s="519">
        <v>0</v>
      </c>
      <c r="CF1631" s="519">
        <v>0</v>
      </c>
      <c r="CG1631" s="519">
        <v>0</v>
      </c>
      <c r="CH1631" s="519">
        <v>0</v>
      </c>
      <c r="CI1631" s="519">
        <v>0</v>
      </c>
      <c r="CJ1631" s="519">
        <v>0</v>
      </c>
      <c r="CK1631" s="519">
        <v>0</v>
      </c>
      <c r="CL1631" s="519">
        <v>0</v>
      </c>
      <c r="CM1631" s="519">
        <v>0</v>
      </c>
      <c r="CN1631" s="519">
        <v>0</v>
      </c>
      <c r="CO1631" s="519">
        <v>0</v>
      </c>
      <c r="CP1631" s="519">
        <v>0</v>
      </c>
      <c r="CQ1631" s="519">
        <v>0</v>
      </c>
      <c r="CR1631" s="519">
        <v>0</v>
      </c>
      <c r="CS1631" s="519">
        <v>0</v>
      </c>
      <c r="CT1631" s="519">
        <v>0</v>
      </c>
      <c r="CU1631" s="519">
        <v>0</v>
      </c>
      <c r="CV1631" s="519">
        <v>0</v>
      </c>
      <c r="CW1631" s="519">
        <v>0</v>
      </c>
      <c r="CX1631" s="519">
        <v>0</v>
      </c>
      <c r="CY1631" s="519">
        <v>0</v>
      </c>
      <c r="CZ1631" s="519">
        <v>0</v>
      </c>
      <c r="DA1631" s="519">
        <v>0</v>
      </c>
      <c r="DB1631" s="519">
        <v>0</v>
      </c>
      <c r="DC1631" s="519">
        <v>0</v>
      </c>
      <c r="DD1631" s="519">
        <v>0</v>
      </c>
      <c r="DE1631" s="519">
        <v>0</v>
      </c>
      <c r="DF1631" s="519">
        <v>0</v>
      </c>
      <c r="DG1631" s="519">
        <v>0</v>
      </c>
      <c r="DH1631" s="519">
        <v>0</v>
      </c>
      <c r="DI1631" s="519">
        <v>0</v>
      </c>
      <c r="DJ1631" s="519">
        <v>0</v>
      </c>
      <c r="DK1631" s="519">
        <v>0</v>
      </c>
      <c r="DL1631" s="519">
        <v>0</v>
      </c>
      <c r="DM1631" s="519">
        <v>0</v>
      </c>
      <c r="DN1631" s="519">
        <v>0</v>
      </c>
      <c r="DO1631" s="519">
        <v>0</v>
      </c>
      <c r="DP1631" s="519">
        <v>0</v>
      </c>
      <c r="DQ1631" s="519">
        <v>0</v>
      </c>
      <c r="DR1631" s="519">
        <v>0</v>
      </c>
      <c r="DS1631" s="519">
        <v>0</v>
      </c>
      <c r="DT1631" s="519">
        <v>0</v>
      </c>
      <c r="DU1631" s="519">
        <v>0</v>
      </c>
      <c r="DV1631" s="519">
        <v>0</v>
      </c>
      <c r="DW1631" s="519">
        <v>0</v>
      </c>
      <c r="DX1631" s="519">
        <v>0</v>
      </c>
    </row>
    <row r="1632" spans="2:128" hidden="1">
      <c r="B1632" s="519" t="s">
        <v>1061</v>
      </c>
      <c r="C1632" s="519"/>
      <c r="D1632" s="519"/>
      <c r="E1632" s="519"/>
      <c r="F1632" s="519">
        <v>1</v>
      </c>
      <c r="G1632" s="519"/>
      <c r="H1632" s="519">
        <v>27</v>
      </c>
      <c r="I1632" s="519">
        <v>5</v>
      </c>
      <c r="J1632" s="519" t="str">
        <f t="shared" si="74"/>
        <v>SDN15012705</v>
      </c>
      <c r="K1632" s="519">
        <v>645</v>
      </c>
      <c r="N1632" s="519" t="s">
        <v>1063</v>
      </c>
      <c r="O1632" s="519" t="s">
        <v>1059</v>
      </c>
      <c r="P1632" s="519">
        <v>20</v>
      </c>
      <c r="Q1632" s="183" t="str">
        <f t="shared" si="73"/>
        <v>SDN300120</v>
      </c>
      <c r="R1632" s="519">
        <v>10000</v>
      </c>
      <c r="S1632" s="519">
        <v>10000</v>
      </c>
      <c r="T1632" s="519">
        <v>10000</v>
      </c>
      <c r="U1632" s="519">
        <v>10000</v>
      </c>
      <c r="V1632" s="519">
        <v>10000</v>
      </c>
      <c r="W1632" s="519">
        <v>10000</v>
      </c>
      <c r="X1632" s="519">
        <v>10000</v>
      </c>
      <c r="Y1632" s="519">
        <v>10000</v>
      </c>
      <c r="Z1632" s="519">
        <v>10000</v>
      </c>
      <c r="AA1632" s="519">
        <v>10000</v>
      </c>
      <c r="AB1632" s="519">
        <v>10000</v>
      </c>
      <c r="AC1632" s="519">
        <v>10000</v>
      </c>
      <c r="AD1632" s="519">
        <v>10000</v>
      </c>
      <c r="AE1632" s="519">
        <v>10000</v>
      </c>
      <c r="AF1632" s="519">
        <v>10000</v>
      </c>
      <c r="AG1632" s="519">
        <v>10000</v>
      </c>
      <c r="AH1632" s="519">
        <v>10000</v>
      </c>
      <c r="AI1632" s="519">
        <v>10000</v>
      </c>
      <c r="AJ1632" s="519">
        <v>10000</v>
      </c>
      <c r="AK1632" s="519">
        <v>10000</v>
      </c>
      <c r="AL1632" s="519">
        <v>10000</v>
      </c>
      <c r="AM1632" s="519">
        <v>10000</v>
      </c>
      <c r="AN1632" s="519">
        <v>10000</v>
      </c>
      <c r="AO1632" s="519">
        <v>10000</v>
      </c>
      <c r="AP1632" s="519">
        <v>10000</v>
      </c>
      <c r="AQ1632" s="519">
        <v>10000</v>
      </c>
      <c r="AR1632" s="519">
        <v>10000</v>
      </c>
      <c r="AS1632" s="519">
        <v>10000</v>
      </c>
      <c r="AT1632" s="519">
        <v>10000</v>
      </c>
      <c r="AU1632" s="519">
        <v>10000</v>
      </c>
      <c r="AV1632" s="519">
        <v>10000</v>
      </c>
      <c r="AW1632" s="519">
        <v>10000</v>
      </c>
      <c r="AX1632" s="519">
        <v>10000</v>
      </c>
      <c r="AY1632" s="519">
        <v>10000</v>
      </c>
      <c r="AZ1632" s="519">
        <v>10000</v>
      </c>
      <c r="BA1632" s="519">
        <v>10000</v>
      </c>
      <c r="BB1632" s="519">
        <v>10000</v>
      </c>
      <c r="BC1632" s="519">
        <v>10000</v>
      </c>
      <c r="BD1632" s="519">
        <v>10000</v>
      </c>
      <c r="BE1632" s="519">
        <v>10000</v>
      </c>
      <c r="BF1632" s="519">
        <v>10000</v>
      </c>
      <c r="BG1632" s="519">
        <v>10000</v>
      </c>
      <c r="BH1632" s="519">
        <v>10000</v>
      </c>
      <c r="BI1632" s="519">
        <v>10000</v>
      </c>
      <c r="BJ1632" s="519">
        <v>10000</v>
      </c>
      <c r="BK1632" s="519">
        <v>0</v>
      </c>
      <c r="BL1632" s="519">
        <v>0</v>
      </c>
      <c r="BM1632" s="519">
        <v>0</v>
      </c>
      <c r="BN1632" s="519">
        <v>0</v>
      </c>
      <c r="BO1632" s="519">
        <v>0</v>
      </c>
      <c r="BP1632" s="519">
        <v>0</v>
      </c>
      <c r="BQ1632" s="519">
        <v>0</v>
      </c>
      <c r="BR1632" s="519">
        <v>0</v>
      </c>
      <c r="BS1632" s="519">
        <v>0</v>
      </c>
      <c r="BT1632" s="519">
        <v>0</v>
      </c>
      <c r="BU1632" s="519">
        <v>0</v>
      </c>
      <c r="BV1632" s="519">
        <v>0</v>
      </c>
      <c r="BW1632" s="519">
        <v>0</v>
      </c>
      <c r="BX1632" s="519">
        <v>0</v>
      </c>
      <c r="BY1632" s="519">
        <v>0</v>
      </c>
      <c r="BZ1632" s="519">
        <v>0</v>
      </c>
      <c r="CA1632" s="519">
        <v>0</v>
      </c>
      <c r="CB1632" s="519">
        <v>0</v>
      </c>
      <c r="CC1632" s="519">
        <v>0</v>
      </c>
      <c r="CD1632" s="519">
        <v>0</v>
      </c>
      <c r="CE1632" s="519">
        <v>0</v>
      </c>
      <c r="CF1632" s="519">
        <v>0</v>
      </c>
      <c r="CG1632" s="519">
        <v>0</v>
      </c>
      <c r="CH1632" s="519">
        <v>0</v>
      </c>
      <c r="CI1632" s="519">
        <v>0</v>
      </c>
      <c r="CJ1632" s="519">
        <v>0</v>
      </c>
      <c r="CK1632" s="519">
        <v>0</v>
      </c>
      <c r="CL1632" s="519">
        <v>0</v>
      </c>
      <c r="CM1632" s="519">
        <v>0</v>
      </c>
      <c r="CN1632" s="519">
        <v>0</v>
      </c>
      <c r="CO1632" s="519">
        <v>0</v>
      </c>
      <c r="CP1632" s="519">
        <v>0</v>
      </c>
      <c r="CQ1632" s="519">
        <v>0</v>
      </c>
      <c r="CR1632" s="519">
        <v>0</v>
      </c>
      <c r="CS1632" s="519">
        <v>0</v>
      </c>
      <c r="CT1632" s="519">
        <v>0</v>
      </c>
      <c r="CU1632" s="519">
        <v>0</v>
      </c>
      <c r="CV1632" s="519">
        <v>0</v>
      </c>
      <c r="CW1632" s="519">
        <v>0</v>
      </c>
      <c r="CX1632" s="519">
        <v>0</v>
      </c>
      <c r="CY1632" s="519">
        <v>0</v>
      </c>
      <c r="CZ1632" s="519">
        <v>0</v>
      </c>
      <c r="DA1632" s="519">
        <v>0</v>
      </c>
      <c r="DB1632" s="519">
        <v>0</v>
      </c>
      <c r="DC1632" s="519">
        <v>0</v>
      </c>
      <c r="DD1632" s="519">
        <v>0</v>
      </c>
      <c r="DE1632" s="519">
        <v>0</v>
      </c>
      <c r="DF1632" s="519">
        <v>0</v>
      </c>
      <c r="DG1632" s="519">
        <v>0</v>
      </c>
      <c r="DH1632" s="519">
        <v>0</v>
      </c>
      <c r="DI1632" s="519">
        <v>0</v>
      </c>
      <c r="DJ1632" s="519">
        <v>0</v>
      </c>
      <c r="DK1632" s="519">
        <v>0</v>
      </c>
      <c r="DL1632" s="519">
        <v>0</v>
      </c>
      <c r="DM1632" s="519">
        <v>0</v>
      </c>
      <c r="DN1632" s="519">
        <v>0</v>
      </c>
      <c r="DO1632" s="519">
        <v>0</v>
      </c>
      <c r="DP1632" s="519">
        <v>0</v>
      </c>
      <c r="DQ1632" s="519">
        <v>0</v>
      </c>
      <c r="DR1632" s="519">
        <v>0</v>
      </c>
      <c r="DS1632" s="519">
        <v>0</v>
      </c>
      <c r="DT1632" s="519">
        <v>0</v>
      </c>
      <c r="DU1632" s="519">
        <v>0</v>
      </c>
      <c r="DV1632" s="519">
        <v>0</v>
      </c>
      <c r="DW1632" s="519">
        <v>0</v>
      </c>
      <c r="DX1632" s="519">
        <v>0</v>
      </c>
    </row>
    <row r="1633" spans="2:128" hidden="1">
      <c r="B1633" s="519" t="s">
        <v>1061</v>
      </c>
      <c r="C1633" s="519"/>
      <c r="D1633" s="519"/>
      <c r="E1633" s="519"/>
      <c r="F1633" s="519">
        <v>1</v>
      </c>
      <c r="G1633" s="519"/>
      <c r="H1633" s="519">
        <v>27</v>
      </c>
      <c r="I1633" s="519">
        <v>6</v>
      </c>
      <c r="J1633" s="519" t="str">
        <f t="shared" si="74"/>
        <v>SDN15012706</v>
      </c>
      <c r="K1633" s="519">
        <v>645</v>
      </c>
      <c r="N1633" s="519" t="s">
        <v>1063</v>
      </c>
      <c r="O1633" s="519" t="s">
        <v>1059</v>
      </c>
      <c r="P1633" s="519">
        <v>21</v>
      </c>
      <c r="Q1633" s="183" t="str">
        <f t="shared" si="73"/>
        <v>SDN300121</v>
      </c>
      <c r="R1633" s="519">
        <v>10000</v>
      </c>
      <c r="S1633" s="519">
        <v>10000</v>
      </c>
      <c r="T1633" s="519">
        <v>10000</v>
      </c>
      <c r="U1633" s="519">
        <v>10000</v>
      </c>
      <c r="V1633" s="519">
        <v>10000</v>
      </c>
      <c r="W1633" s="519">
        <v>10000</v>
      </c>
      <c r="X1633" s="519">
        <v>10000</v>
      </c>
      <c r="Y1633" s="519">
        <v>10000</v>
      </c>
      <c r="Z1633" s="519">
        <v>10000</v>
      </c>
      <c r="AA1633" s="519">
        <v>10000</v>
      </c>
      <c r="AB1633" s="519">
        <v>10000</v>
      </c>
      <c r="AC1633" s="519">
        <v>10000</v>
      </c>
      <c r="AD1633" s="519">
        <v>10000</v>
      </c>
      <c r="AE1633" s="519">
        <v>10000</v>
      </c>
      <c r="AF1633" s="519">
        <v>10000</v>
      </c>
      <c r="AG1633" s="519">
        <v>10000</v>
      </c>
      <c r="AH1633" s="519">
        <v>10000</v>
      </c>
      <c r="AI1633" s="519">
        <v>10000</v>
      </c>
      <c r="AJ1633" s="519">
        <v>10000</v>
      </c>
      <c r="AK1633" s="519">
        <v>10000</v>
      </c>
      <c r="AL1633" s="519">
        <v>10000</v>
      </c>
      <c r="AM1633" s="519">
        <v>10000</v>
      </c>
      <c r="AN1633" s="519">
        <v>10000</v>
      </c>
      <c r="AO1633" s="519">
        <v>10000</v>
      </c>
      <c r="AP1633" s="519">
        <v>10000</v>
      </c>
      <c r="AQ1633" s="519">
        <v>10000</v>
      </c>
      <c r="AR1633" s="519">
        <v>10000</v>
      </c>
      <c r="AS1633" s="519">
        <v>10000</v>
      </c>
      <c r="AT1633" s="519">
        <v>10000</v>
      </c>
      <c r="AU1633" s="519">
        <v>10000</v>
      </c>
      <c r="AV1633" s="519">
        <v>10000</v>
      </c>
      <c r="AW1633" s="519">
        <v>10000</v>
      </c>
      <c r="AX1633" s="519">
        <v>10000</v>
      </c>
      <c r="AY1633" s="519">
        <v>10000</v>
      </c>
      <c r="AZ1633" s="519">
        <v>10000</v>
      </c>
      <c r="BA1633" s="519">
        <v>10000</v>
      </c>
      <c r="BB1633" s="519">
        <v>10000</v>
      </c>
      <c r="BC1633" s="519">
        <v>10000</v>
      </c>
      <c r="BD1633" s="519">
        <v>10000</v>
      </c>
      <c r="BE1633" s="519">
        <v>10000</v>
      </c>
      <c r="BF1633" s="519">
        <v>10000</v>
      </c>
      <c r="BG1633" s="519">
        <v>10000</v>
      </c>
      <c r="BH1633" s="519">
        <v>10000</v>
      </c>
      <c r="BI1633" s="519">
        <v>10000</v>
      </c>
      <c r="BJ1633" s="519">
        <v>10000</v>
      </c>
      <c r="BK1633" s="519">
        <v>0</v>
      </c>
      <c r="BL1633" s="519">
        <v>0</v>
      </c>
      <c r="BM1633" s="519">
        <v>0</v>
      </c>
      <c r="BN1633" s="519">
        <v>0</v>
      </c>
      <c r="BO1633" s="519">
        <v>0</v>
      </c>
      <c r="BP1633" s="519">
        <v>0</v>
      </c>
      <c r="BQ1633" s="519">
        <v>0</v>
      </c>
      <c r="BR1633" s="519">
        <v>0</v>
      </c>
      <c r="BS1633" s="519">
        <v>0</v>
      </c>
      <c r="BT1633" s="519">
        <v>0</v>
      </c>
      <c r="BU1633" s="519">
        <v>0</v>
      </c>
      <c r="BV1633" s="519">
        <v>0</v>
      </c>
      <c r="BW1633" s="519">
        <v>0</v>
      </c>
      <c r="BX1633" s="519">
        <v>0</v>
      </c>
      <c r="BY1633" s="519">
        <v>0</v>
      </c>
      <c r="BZ1633" s="519">
        <v>0</v>
      </c>
      <c r="CA1633" s="519">
        <v>0</v>
      </c>
      <c r="CB1633" s="519">
        <v>0</v>
      </c>
      <c r="CC1633" s="519">
        <v>0</v>
      </c>
      <c r="CD1633" s="519">
        <v>0</v>
      </c>
      <c r="CE1633" s="519">
        <v>0</v>
      </c>
      <c r="CF1633" s="519">
        <v>0</v>
      </c>
      <c r="CG1633" s="519">
        <v>0</v>
      </c>
      <c r="CH1633" s="519">
        <v>0</v>
      </c>
      <c r="CI1633" s="519">
        <v>0</v>
      </c>
      <c r="CJ1633" s="519">
        <v>0</v>
      </c>
      <c r="CK1633" s="519">
        <v>0</v>
      </c>
      <c r="CL1633" s="519">
        <v>0</v>
      </c>
      <c r="CM1633" s="519">
        <v>0</v>
      </c>
      <c r="CN1633" s="519">
        <v>0</v>
      </c>
      <c r="CO1633" s="519">
        <v>0</v>
      </c>
      <c r="CP1633" s="519">
        <v>0</v>
      </c>
      <c r="CQ1633" s="519">
        <v>0</v>
      </c>
      <c r="CR1633" s="519">
        <v>0</v>
      </c>
      <c r="CS1633" s="519">
        <v>0</v>
      </c>
      <c r="CT1633" s="519">
        <v>0</v>
      </c>
      <c r="CU1633" s="519">
        <v>0</v>
      </c>
      <c r="CV1633" s="519">
        <v>0</v>
      </c>
      <c r="CW1633" s="519">
        <v>0</v>
      </c>
      <c r="CX1633" s="519">
        <v>0</v>
      </c>
      <c r="CY1633" s="519">
        <v>0</v>
      </c>
      <c r="CZ1633" s="519">
        <v>0</v>
      </c>
      <c r="DA1633" s="519">
        <v>0</v>
      </c>
      <c r="DB1633" s="519">
        <v>0</v>
      </c>
      <c r="DC1633" s="519">
        <v>0</v>
      </c>
      <c r="DD1633" s="519">
        <v>0</v>
      </c>
      <c r="DE1633" s="519">
        <v>0</v>
      </c>
      <c r="DF1633" s="519">
        <v>0</v>
      </c>
      <c r="DG1633" s="519">
        <v>0</v>
      </c>
      <c r="DH1633" s="519">
        <v>0</v>
      </c>
      <c r="DI1633" s="519">
        <v>0</v>
      </c>
      <c r="DJ1633" s="519">
        <v>0</v>
      </c>
      <c r="DK1633" s="519">
        <v>0</v>
      </c>
      <c r="DL1633" s="519">
        <v>0</v>
      </c>
      <c r="DM1633" s="519">
        <v>0</v>
      </c>
      <c r="DN1633" s="519">
        <v>0</v>
      </c>
      <c r="DO1633" s="519">
        <v>0</v>
      </c>
      <c r="DP1633" s="519">
        <v>0</v>
      </c>
      <c r="DQ1633" s="519">
        <v>0</v>
      </c>
      <c r="DR1633" s="519">
        <v>0</v>
      </c>
      <c r="DS1633" s="519">
        <v>0</v>
      </c>
      <c r="DT1633" s="519">
        <v>0</v>
      </c>
      <c r="DU1633" s="519">
        <v>0</v>
      </c>
      <c r="DV1633" s="519">
        <v>0</v>
      </c>
      <c r="DW1633" s="519">
        <v>0</v>
      </c>
      <c r="DX1633" s="519">
        <v>0</v>
      </c>
    </row>
    <row r="1634" spans="2:128" hidden="1">
      <c r="B1634" s="519" t="s">
        <v>1061</v>
      </c>
      <c r="C1634" s="519"/>
      <c r="D1634" s="519"/>
      <c r="E1634" s="519"/>
      <c r="F1634" s="519">
        <v>1</v>
      </c>
      <c r="G1634" s="519"/>
      <c r="H1634" s="519">
        <v>27</v>
      </c>
      <c r="I1634" s="519">
        <v>7</v>
      </c>
      <c r="J1634" s="519" t="str">
        <f t="shared" si="74"/>
        <v>SDN15012707</v>
      </c>
      <c r="K1634" s="519">
        <v>645</v>
      </c>
      <c r="N1634" s="519" t="s">
        <v>1063</v>
      </c>
      <c r="O1634" s="519" t="s">
        <v>1059</v>
      </c>
      <c r="P1634" s="519">
        <v>22</v>
      </c>
      <c r="Q1634" s="183" t="str">
        <f t="shared" si="73"/>
        <v>SDN300122</v>
      </c>
      <c r="R1634" s="519">
        <v>10000</v>
      </c>
      <c r="S1634" s="519">
        <v>10000</v>
      </c>
      <c r="T1634" s="519">
        <v>10000</v>
      </c>
      <c r="U1634" s="519">
        <v>10000</v>
      </c>
      <c r="V1634" s="519">
        <v>10000</v>
      </c>
      <c r="W1634" s="519">
        <v>10000</v>
      </c>
      <c r="X1634" s="519">
        <v>10000</v>
      </c>
      <c r="Y1634" s="519">
        <v>10000</v>
      </c>
      <c r="Z1634" s="519">
        <v>10000</v>
      </c>
      <c r="AA1634" s="519">
        <v>10000</v>
      </c>
      <c r="AB1634" s="519">
        <v>10000</v>
      </c>
      <c r="AC1634" s="519">
        <v>10000</v>
      </c>
      <c r="AD1634" s="519">
        <v>10000</v>
      </c>
      <c r="AE1634" s="519">
        <v>10000</v>
      </c>
      <c r="AF1634" s="519">
        <v>10000</v>
      </c>
      <c r="AG1634" s="519">
        <v>10000</v>
      </c>
      <c r="AH1634" s="519">
        <v>10000</v>
      </c>
      <c r="AI1634" s="519">
        <v>10000</v>
      </c>
      <c r="AJ1634" s="519">
        <v>10000</v>
      </c>
      <c r="AK1634" s="519">
        <v>10000</v>
      </c>
      <c r="AL1634" s="519">
        <v>10000</v>
      </c>
      <c r="AM1634" s="519">
        <v>10000</v>
      </c>
      <c r="AN1634" s="519">
        <v>10000</v>
      </c>
      <c r="AO1634" s="519">
        <v>10000</v>
      </c>
      <c r="AP1634" s="519">
        <v>10000</v>
      </c>
      <c r="AQ1634" s="519">
        <v>10000</v>
      </c>
      <c r="AR1634" s="519">
        <v>10000</v>
      </c>
      <c r="AS1634" s="519">
        <v>10000</v>
      </c>
      <c r="AT1634" s="519">
        <v>10000</v>
      </c>
      <c r="AU1634" s="519">
        <v>10000</v>
      </c>
      <c r="AV1634" s="519">
        <v>10000</v>
      </c>
      <c r="AW1634" s="519">
        <v>10000</v>
      </c>
      <c r="AX1634" s="519">
        <v>10000</v>
      </c>
      <c r="AY1634" s="519">
        <v>10000</v>
      </c>
      <c r="AZ1634" s="519">
        <v>10000</v>
      </c>
      <c r="BA1634" s="519">
        <v>10000</v>
      </c>
      <c r="BB1634" s="519">
        <v>10000</v>
      </c>
      <c r="BC1634" s="519">
        <v>10000</v>
      </c>
      <c r="BD1634" s="519">
        <v>10000</v>
      </c>
      <c r="BE1634" s="519">
        <v>10000</v>
      </c>
      <c r="BF1634" s="519">
        <v>10000</v>
      </c>
      <c r="BG1634" s="519">
        <v>10000</v>
      </c>
      <c r="BH1634" s="519">
        <v>10000</v>
      </c>
      <c r="BI1634" s="519">
        <v>10000</v>
      </c>
      <c r="BJ1634" s="519">
        <v>10000</v>
      </c>
      <c r="BK1634" s="519">
        <v>0</v>
      </c>
      <c r="BL1634" s="519">
        <v>0</v>
      </c>
      <c r="BM1634" s="519">
        <v>0</v>
      </c>
      <c r="BN1634" s="519">
        <v>0</v>
      </c>
      <c r="BO1634" s="519">
        <v>0</v>
      </c>
      <c r="BP1634" s="519">
        <v>0</v>
      </c>
      <c r="BQ1634" s="519">
        <v>0</v>
      </c>
      <c r="BR1634" s="519">
        <v>0</v>
      </c>
      <c r="BS1634" s="519">
        <v>0</v>
      </c>
      <c r="BT1634" s="519">
        <v>0</v>
      </c>
      <c r="BU1634" s="519">
        <v>0</v>
      </c>
      <c r="BV1634" s="519">
        <v>0</v>
      </c>
      <c r="BW1634" s="519">
        <v>0</v>
      </c>
      <c r="BX1634" s="519">
        <v>0</v>
      </c>
      <c r="BY1634" s="519">
        <v>0</v>
      </c>
      <c r="BZ1634" s="519">
        <v>0</v>
      </c>
      <c r="CA1634" s="519">
        <v>0</v>
      </c>
      <c r="CB1634" s="519">
        <v>0</v>
      </c>
      <c r="CC1634" s="519">
        <v>0</v>
      </c>
      <c r="CD1634" s="519">
        <v>0</v>
      </c>
      <c r="CE1634" s="519">
        <v>0</v>
      </c>
      <c r="CF1634" s="519">
        <v>0</v>
      </c>
      <c r="CG1634" s="519">
        <v>0</v>
      </c>
      <c r="CH1634" s="519">
        <v>0</v>
      </c>
      <c r="CI1634" s="519">
        <v>0</v>
      </c>
      <c r="CJ1634" s="519">
        <v>0</v>
      </c>
      <c r="CK1634" s="519">
        <v>0</v>
      </c>
      <c r="CL1634" s="519">
        <v>0</v>
      </c>
      <c r="CM1634" s="519">
        <v>0</v>
      </c>
      <c r="CN1634" s="519">
        <v>0</v>
      </c>
      <c r="CO1634" s="519">
        <v>0</v>
      </c>
      <c r="CP1634" s="519">
        <v>0</v>
      </c>
      <c r="CQ1634" s="519">
        <v>0</v>
      </c>
      <c r="CR1634" s="519">
        <v>0</v>
      </c>
      <c r="CS1634" s="519">
        <v>0</v>
      </c>
      <c r="CT1634" s="519">
        <v>0</v>
      </c>
      <c r="CU1634" s="519">
        <v>0</v>
      </c>
      <c r="CV1634" s="519">
        <v>0</v>
      </c>
      <c r="CW1634" s="519">
        <v>0</v>
      </c>
      <c r="CX1634" s="519">
        <v>0</v>
      </c>
      <c r="CY1634" s="519">
        <v>0</v>
      </c>
      <c r="CZ1634" s="519">
        <v>0</v>
      </c>
      <c r="DA1634" s="519">
        <v>0</v>
      </c>
      <c r="DB1634" s="519">
        <v>0</v>
      </c>
      <c r="DC1634" s="519">
        <v>0</v>
      </c>
      <c r="DD1634" s="519">
        <v>0</v>
      </c>
      <c r="DE1634" s="519">
        <v>0</v>
      </c>
      <c r="DF1634" s="519">
        <v>0</v>
      </c>
      <c r="DG1634" s="519">
        <v>0</v>
      </c>
      <c r="DH1634" s="519">
        <v>0</v>
      </c>
      <c r="DI1634" s="519">
        <v>0</v>
      </c>
      <c r="DJ1634" s="519">
        <v>0</v>
      </c>
      <c r="DK1634" s="519">
        <v>0</v>
      </c>
      <c r="DL1634" s="519">
        <v>0</v>
      </c>
      <c r="DM1634" s="519">
        <v>0</v>
      </c>
      <c r="DN1634" s="519">
        <v>0</v>
      </c>
      <c r="DO1634" s="519">
        <v>0</v>
      </c>
      <c r="DP1634" s="519">
        <v>0</v>
      </c>
      <c r="DQ1634" s="519">
        <v>0</v>
      </c>
      <c r="DR1634" s="519">
        <v>0</v>
      </c>
      <c r="DS1634" s="519">
        <v>0</v>
      </c>
      <c r="DT1634" s="519">
        <v>0</v>
      </c>
      <c r="DU1634" s="519">
        <v>0</v>
      </c>
      <c r="DV1634" s="519">
        <v>0</v>
      </c>
      <c r="DW1634" s="519">
        <v>0</v>
      </c>
      <c r="DX1634" s="519">
        <v>0</v>
      </c>
    </row>
    <row r="1635" spans="2:128" hidden="1">
      <c r="B1635" s="519" t="s">
        <v>1061</v>
      </c>
      <c r="C1635" s="519"/>
      <c r="D1635" s="519"/>
      <c r="E1635" s="519"/>
      <c r="F1635" s="519">
        <v>1</v>
      </c>
      <c r="G1635" s="519"/>
      <c r="H1635" s="519">
        <v>27</v>
      </c>
      <c r="I1635" s="519">
        <v>8</v>
      </c>
      <c r="J1635" s="519" t="str">
        <f t="shared" si="74"/>
        <v>SDN15012708</v>
      </c>
      <c r="K1635" s="519">
        <v>516</v>
      </c>
      <c r="N1635" s="519" t="s">
        <v>1063</v>
      </c>
      <c r="O1635" s="519" t="s">
        <v>1059</v>
      </c>
      <c r="P1635" s="519">
        <v>23</v>
      </c>
      <c r="Q1635" s="183" t="str">
        <f t="shared" si="73"/>
        <v>SDN300123</v>
      </c>
      <c r="R1635" s="519">
        <v>10000</v>
      </c>
      <c r="S1635" s="519">
        <v>10000</v>
      </c>
      <c r="T1635" s="519">
        <v>10000</v>
      </c>
      <c r="U1635" s="519">
        <v>10000</v>
      </c>
      <c r="V1635" s="519">
        <v>10000</v>
      </c>
      <c r="W1635" s="519">
        <v>10000</v>
      </c>
      <c r="X1635" s="519">
        <v>10000</v>
      </c>
      <c r="Y1635" s="519">
        <v>10000</v>
      </c>
      <c r="Z1635" s="519">
        <v>10000</v>
      </c>
      <c r="AA1635" s="519">
        <v>10000</v>
      </c>
      <c r="AB1635" s="519">
        <v>10000</v>
      </c>
      <c r="AC1635" s="519">
        <v>10000</v>
      </c>
      <c r="AD1635" s="519">
        <v>10000</v>
      </c>
      <c r="AE1635" s="519">
        <v>10000</v>
      </c>
      <c r="AF1635" s="519">
        <v>10000</v>
      </c>
      <c r="AG1635" s="519">
        <v>10000</v>
      </c>
      <c r="AH1635" s="519">
        <v>10000</v>
      </c>
      <c r="AI1635" s="519">
        <v>10000</v>
      </c>
      <c r="AJ1635" s="519">
        <v>10000</v>
      </c>
      <c r="AK1635" s="519">
        <v>10000</v>
      </c>
      <c r="AL1635" s="519">
        <v>10000</v>
      </c>
      <c r="AM1635" s="519">
        <v>10000</v>
      </c>
      <c r="AN1635" s="519">
        <v>10000</v>
      </c>
      <c r="AO1635" s="519">
        <v>10000</v>
      </c>
      <c r="AP1635" s="519">
        <v>10000</v>
      </c>
      <c r="AQ1635" s="519">
        <v>10000</v>
      </c>
      <c r="AR1635" s="519">
        <v>10000</v>
      </c>
      <c r="AS1635" s="519">
        <v>10000</v>
      </c>
      <c r="AT1635" s="519">
        <v>10000</v>
      </c>
      <c r="AU1635" s="519">
        <v>10000</v>
      </c>
      <c r="AV1635" s="519">
        <v>10000</v>
      </c>
      <c r="AW1635" s="519">
        <v>10000</v>
      </c>
      <c r="AX1635" s="519">
        <v>10000</v>
      </c>
      <c r="AY1635" s="519">
        <v>10000</v>
      </c>
      <c r="AZ1635" s="519">
        <v>10000</v>
      </c>
      <c r="BA1635" s="519">
        <v>10000</v>
      </c>
      <c r="BB1635" s="519">
        <v>10000</v>
      </c>
      <c r="BC1635" s="519">
        <v>10000</v>
      </c>
      <c r="BD1635" s="519">
        <v>10000</v>
      </c>
      <c r="BE1635" s="519">
        <v>10000</v>
      </c>
      <c r="BF1635" s="519">
        <v>10000</v>
      </c>
      <c r="BG1635" s="519">
        <v>10000</v>
      </c>
      <c r="BH1635" s="519">
        <v>10000</v>
      </c>
      <c r="BI1635" s="519">
        <v>10000</v>
      </c>
      <c r="BJ1635" s="519">
        <v>10000</v>
      </c>
      <c r="BK1635" s="519">
        <v>0</v>
      </c>
      <c r="BL1635" s="519">
        <v>0</v>
      </c>
      <c r="BM1635" s="519">
        <v>0</v>
      </c>
      <c r="BN1635" s="519">
        <v>0</v>
      </c>
      <c r="BO1635" s="519">
        <v>0</v>
      </c>
      <c r="BP1635" s="519">
        <v>0</v>
      </c>
      <c r="BQ1635" s="519">
        <v>0</v>
      </c>
      <c r="BR1635" s="519">
        <v>0</v>
      </c>
      <c r="BS1635" s="519">
        <v>0</v>
      </c>
      <c r="BT1635" s="519">
        <v>0</v>
      </c>
      <c r="BU1635" s="519">
        <v>0</v>
      </c>
      <c r="BV1635" s="519">
        <v>0</v>
      </c>
      <c r="BW1635" s="519">
        <v>0</v>
      </c>
      <c r="BX1635" s="519">
        <v>0</v>
      </c>
      <c r="BY1635" s="519">
        <v>0</v>
      </c>
      <c r="BZ1635" s="519">
        <v>0</v>
      </c>
      <c r="CA1635" s="519">
        <v>0</v>
      </c>
      <c r="CB1635" s="519">
        <v>0</v>
      </c>
      <c r="CC1635" s="519">
        <v>0</v>
      </c>
      <c r="CD1635" s="519">
        <v>0</v>
      </c>
      <c r="CE1635" s="519">
        <v>0</v>
      </c>
      <c r="CF1635" s="519">
        <v>0</v>
      </c>
      <c r="CG1635" s="519">
        <v>0</v>
      </c>
      <c r="CH1635" s="519">
        <v>0</v>
      </c>
      <c r="CI1635" s="519">
        <v>0</v>
      </c>
      <c r="CJ1635" s="519">
        <v>0</v>
      </c>
      <c r="CK1635" s="519">
        <v>0</v>
      </c>
      <c r="CL1635" s="519">
        <v>0</v>
      </c>
      <c r="CM1635" s="519">
        <v>0</v>
      </c>
      <c r="CN1635" s="519">
        <v>0</v>
      </c>
      <c r="CO1635" s="519">
        <v>0</v>
      </c>
      <c r="CP1635" s="519">
        <v>0</v>
      </c>
      <c r="CQ1635" s="519">
        <v>0</v>
      </c>
      <c r="CR1635" s="519">
        <v>0</v>
      </c>
      <c r="CS1635" s="519">
        <v>0</v>
      </c>
      <c r="CT1635" s="519">
        <v>0</v>
      </c>
      <c r="CU1635" s="519">
        <v>0</v>
      </c>
      <c r="CV1635" s="519">
        <v>0</v>
      </c>
      <c r="CW1635" s="519">
        <v>0</v>
      </c>
      <c r="CX1635" s="519">
        <v>0</v>
      </c>
      <c r="CY1635" s="519">
        <v>0</v>
      </c>
      <c r="CZ1635" s="519">
        <v>0</v>
      </c>
      <c r="DA1635" s="519">
        <v>0</v>
      </c>
      <c r="DB1635" s="519">
        <v>0</v>
      </c>
      <c r="DC1635" s="519">
        <v>0</v>
      </c>
      <c r="DD1635" s="519">
        <v>0</v>
      </c>
      <c r="DE1635" s="519">
        <v>0</v>
      </c>
      <c r="DF1635" s="519">
        <v>0</v>
      </c>
      <c r="DG1635" s="519">
        <v>0</v>
      </c>
      <c r="DH1635" s="519">
        <v>0</v>
      </c>
      <c r="DI1635" s="519">
        <v>0</v>
      </c>
      <c r="DJ1635" s="519">
        <v>0</v>
      </c>
      <c r="DK1635" s="519">
        <v>0</v>
      </c>
      <c r="DL1635" s="519">
        <v>0</v>
      </c>
      <c r="DM1635" s="519">
        <v>0</v>
      </c>
      <c r="DN1635" s="519">
        <v>0</v>
      </c>
      <c r="DO1635" s="519">
        <v>0</v>
      </c>
      <c r="DP1635" s="519">
        <v>0</v>
      </c>
      <c r="DQ1635" s="519">
        <v>0</v>
      </c>
      <c r="DR1635" s="519">
        <v>0</v>
      </c>
      <c r="DS1635" s="519">
        <v>0</v>
      </c>
      <c r="DT1635" s="519">
        <v>0</v>
      </c>
      <c r="DU1635" s="519">
        <v>0</v>
      </c>
      <c r="DV1635" s="519">
        <v>0</v>
      </c>
      <c r="DW1635" s="519">
        <v>0</v>
      </c>
      <c r="DX1635" s="519">
        <v>0</v>
      </c>
    </row>
    <row r="1636" spans="2:128" hidden="1">
      <c r="B1636" s="519" t="s">
        <v>1061</v>
      </c>
      <c r="C1636" s="519"/>
      <c r="D1636" s="519"/>
      <c r="E1636" s="519"/>
      <c r="F1636" s="519">
        <v>1</v>
      </c>
      <c r="G1636" s="519"/>
      <c r="H1636" s="519">
        <v>27</v>
      </c>
      <c r="I1636" s="519">
        <v>9</v>
      </c>
      <c r="J1636" s="519" t="str">
        <f t="shared" si="74"/>
        <v>SDN15012709</v>
      </c>
      <c r="K1636" s="519">
        <v>516</v>
      </c>
      <c r="N1636" s="519" t="s">
        <v>1063</v>
      </c>
      <c r="O1636" s="519" t="s">
        <v>1059</v>
      </c>
      <c r="P1636" s="519">
        <v>24</v>
      </c>
      <c r="Q1636" s="183" t="str">
        <f t="shared" si="73"/>
        <v>SDN300124</v>
      </c>
      <c r="R1636" s="519">
        <v>10000</v>
      </c>
      <c r="S1636" s="519">
        <v>10000</v>
      </c>
      <c r="T1636" s="519">
        <v>10000</v>
      </c>
      <c r="U1636" s="519">
        <v>10000</v>
      </c>
      <c r="V1636" s="519">
        <v>10000</v>
      </c>
      <c r="W1636" s="519">
        <v>10000</v>
      </c>
      <c r="X1636" s="519">
        <v>10000</v>
      </c>
      <c r="Y1636" s="519">
        <v>10000</v>
      </c>
      <c r="Z1636" s="519">
        <v>10000</v>
      </c>
      <c r="AA1636" s="519">
        <v>10000</v>
      </c>
      <c r="AB1636" s="519">
        <v>10000</v>
      </c>
      <c r="AC1636" s="519">
        <v>10000</v>
      </c>
      <c r="AD1636" s="519">
        <v>10000</v>
      </c>
      <c r="AE1636" s="519">
        <v>10000</v>
      </c>
      <c r="AF1636" s="519">
        <v>10000</v>
      </c>
      <c r="AG1636" s="519">
        <v>10000</v>
      </c>
      <c r="AH1636" s="519">
        <v>10000</v>
      </c>
      <c r="AI1636" s="519">
        <v>10000</v>
      </c>
      <c r="AJ1636" s="519">
        <v>10000</v>
      </c>
      <c r="AK1636" s="519">
        <v>10000</v>
      </c>
      <c r="AL1636" s="519">
        <v>10000</v>
      </c>
      <c r="AM1636" s="519">
        <v>10000</v>
      </c>
      <c r="AN1636" s="519">
        <v>10000</v>
      </c>
      <c r="AO1636" s="519">
        <v>10000</v>
      </c>
      <c r="AP1636" s="519">
        <v>10000</v>
      </c>
      <c r="AQ1636" s="519">
        <v>10000</v>
      </c>
      <c r="AR1636" s="519">
        <v>10000</v>
      </c>
      <c r="AS1636" s="519">
        <v>10000</v>
      </c>
      <c r="AT1636" s="519">
        <v>10000</v>
      </c>
      <c r="AU1636" s="519">
        <v>10000</v>
      </c>
      <c r="AV1636" s="519">
        <v>10000</v>
      </c>
      <c r="AW1636" s="519">
        <v>10000</v>
      </c>
      <c r="AX1636" s="519">
        <v>10000</v>
      </c>
      <c r="AY1636" s="519">
        <v>10000</v>
      </c>
      <c r="AZ1636" s="519">
        <v>10000</v>
      </c>
      <c r="BA1636" s="519">
        <v>10000</v>
      </c>
      <c r="BB1636" s="519">
        <v>10000</v>
      </c>
      <c r="BC1636" s="519">
        <v>10000</v>
      </c>
      <c r="BD1636" s="519">
        <v>10000</v>
      </c>
      <c r="BE1636" s="519">
        <v>10000</v>
      </c>
      <c r="BF1636" s="519">
        <v>10000</v>
      </c>
      <c r="BG1636" s="519">
        <v>10000</v>
      </c>
      <c r="BH1636" s="519">
        <v>10000</v>
      </c>
      <c r="BI1636" s="519">
        <v>10000</v>
      </c>
      <c r="BJ1636" s="519">
        <v>10000</v>
      </c>
      <c r="BK1636" s="519">
        <v>0</v>
      </c>
      <c r="BL1636" s="519">
        <v>0</v>
      </c>
      <c r="BM1636" s="519">
        <v>0</v>
      </c>
      <c r="BN1636" s="519">
        <v>0</v>
      </c>
      <c r="BO1636" s="519">
        <v>0</v>
      </c>
      <c r="BP1636" s="519">
        <v>0</v>
      </c>
      <c r="BQ1636" s="519">
        <v>0</v>
      </c>
      <c r="BR1636" s="519">
        <v>0</v>
      </c>
      <c r="BS1636" s="519">
        <v>0</v>
      </c>
      <c r="BT1636" s="519">
        <v>0</v>
      </c>
      <c r="BU1636" s="519">
        <v>0</v>
      </c>
      <c r="BV1636" s="519">
        <v>0</v>
      </c>
      <c r="BW1636" s="519">
        <v>0</v>
      </c>
      <c r="BX1636" s="519">
        <v>0</v>
      </c>
      <c r="BY1636" s="519">
        <v>0</v>
      </c>
      <c r="BZ1636" s="519">
        <v>0</v>
      </c>
      <c r="CA1636" s="519">
        <v>0</v>
      </c>
      <c r="CB1636" s="519">
        <v>0</v>
      </c>
      <c r="CC1636" s="519">
        <v>0</v>
      </c>
      <c r="CD1636" s="519">
        <v>0</v>
      </c>
      <c r="CE1636" s="519">
        <v>0</v>
      </c>
      <c r="CF1636" s="519">
        <v>0</v>
      </c>
      <c r="CG1636" s="519">
        <v>0</v>
      </c>
      <c r="CH1636" s="519">
        <v>0</v>
      </c>
      <c r="CI1636" s="519">
        <v>0</v>
      </c>
      <c r="CJ1636" s="519">
        <v>0</v>
      </c>
      <c r="CK1636" s="519">
        <v>0</v>
      </c>
      <c r="CL1636" s="519">
        <v>0</v>
      </c>
      <c r="CM1636" s="519">
        <v>0</v>
      </c>
      <c r="CN1636" s="519">
        <v>0</v>
      </c>
      <c r="CO1636" s="519">
        <v>0</v>
      </c>
      <c r="CP1636" s="519">
        <v>0</v>
      </c>
      <c r="CQ1636" s="519">
        <v>0</v>
      </c>
      <c r="CR1636" s="519">
        <v>0</v>
      </c>
      <c r="CS1636" s="519">
        <v>0</v>
      </c>
      <c r="CT1636" s="519">
        <v>0</v>
      </c>
      <c r="CU1636" s="519">
        <v>0</v>
      </c>
      <c r="CV1636" s="519">
        <v>0</v>
      </c>
      <c r="CW1636" s="519">
        <v>0</v>
      </c>
      <c r="CX1636" s="519">
        <v>0</v>
      </c>
      <c r="CY1636" s="519">
        <v>0</v>
      </c>
      <c r="CZ1636" s="519">
        <v>0</v>
      </c>
      <c r="DA1636" s="519">
        <v>0</v>
      </c>
      <c r="DB1636" s="519">
        <v>0</v>
      </c>
      <c r="DC1636" s="519">
        <v>0</v>
      </c>
      <c r="DD1636" s="519">
        <v>0</v>
      </c>
      <c r="DE1636" s="519">
        <v>0</v>
      </c>
      <c r="DF1636" s="519">
        <v>0</v>
      </c>
      <c r="DG1636" s="519">
        <v>0</v>
      </c>
      <c r="DH1636" s="519">
        <v>0</v>
      </c>
      <c r="DI1636" s="519">
        <v>0</v>
      </c>
      <c r="DJ1636" s="519">
        <v>0</v>
      </c>
      <c r="DK1636" s="519">
        <v>0</v>
      </c>
      <c r="DL1636" s="519">
        <v>0</v>
      </c>
      <c r="DM1636" s="519">
        <v>0</v>
      </c>
      <c r="DN1636" s="519">
        <v>0</v>
      </c>
      <c r="DO1636" s="519">
        <v>0</v>
      </c>
      <c r="DP1636" s="519">
        <v>0</v>
      </c>
      <c r="DQ1636" s="519">
        <v>0</v>
      </c>
      <c r="DR1636" s="519">
        <v>0</v>
      </c>
      <c r="DS1636" s="519">
        <v>0</v>
      </c>
      <c r="DT1636" s="519">
        <v>0</v>
      </c>
      <c r="DU1636" s="519">
        <v>0</v>
      </c>
      <c r="DV1636" s="519">
        <v>0</v>
      </c>
      <c r="DW1636" s="519">
        <v>0</v>
      </c>
      <c r="DX1636" s="519">
        <v>0</v>
      </c>
    </row>
    <row r="1637" spans="2:128" hidden="1">
      <c r="B1637" s="519" t="s">
        <v>1061</v>
      </c>
      <c r="C1637" s="519"/>
      <c r="D1637" s="519"/>
      <c r="E1637" s="519"/>
      <c r="F1637" s="519">
        <v>1</v>
      </c>
      <c r="G1637" s="519"/>
      <c r="H1637" s="519">
        <v>27</v>
      </c>
      <c r="I1637" s="519">
        <v>10</v>
      </c>
      <c r="J1637" s="519" t="str">
        <f t="shared" si="74"/>
        <v>SDN15012710</v>
      </c>
      <c r="K1637" s="519">
        <v>516</v>
      </c>
      <c r="N1637" s="519" t="s">
        <v>1063</v>
      </c>
      <c r="O1637" s="519" t="s">
        <v>1059</v>
      </c>
      <c r="P1637" s="519">
        <v>25</v>
      </c>
      <c r="Q1637" s="183" t="str">
        <f t="shared" si="73"/>
        <v>SDN300125</v>
      </c>
      <c r="R1637" s="519">
        <v>10000</v>
      </c>
      <c r="S1637" s="519">
        <v>10000</v>
      </c>
      <c r="T1637" s="519">
        <v>10000</v>
      </c>
      <c r="U1637" s="519">
        <v>10000</v>
      </c>
      <c r="V1637" s="519">
        <v>10000</v>
      </c>
      <c r="W1637" s="519">
        <v>10000</v>
      </c>
      <c r="X1637" s="519">
        <v>10000</v>
      </c>
      <c r="Y1637" s="519">
        <v>10000</v>
      </c>
      <c r="Z1637" s="519">
        <v>10000</v>
      </c>
      <c r="AA1637" s="519">
        <v>10000</v>
      </c>
      <c r="AB1637" s="519">
        <v>10000</v>
      </c>
      <c r="AC1637" s="519">
        <v>10000</v>
      </c>
      <c r="AD1637" s="519">
        <v>10000</v>
      </c>
      <c r="AE1637" s="519">
        <v>10000</v>
      </c>
      <c r="AF1637" s="519">
        <v>10000</v>
      </c>
      <c r="AG1637" s="519">
        <v>10000</v>
      </c>
      <c r="AH1637" s="519">
        <v>10000</v>
      </c>
      <c r="AI1637" s="519">
        <v>10000</v>
      </c>
      <c r="AJ1637" s="519">
        <v>10000</v>
      </c>
      <c r="AK1637" s="519">
        <v>10000</v>
      </c>
      <c r="AL1637" s="519">
        <v>10000</v>
      </c>
      <c r="AM1637" s="519">
        <v>10000</v>
      </c>
      <c r="AN1637" s="519">
        <v>10000</v>
      </c>
      <c r="AO1637" s="519">
        <v>10000</v>
      </c>
      <c r="AP1637" s="519">
        <v>10000</v>
      </c>
      <c r="AQ1637" s="519">
        <v>10000</v>
      </c>
      <c r="AR1637" s="519">
        <v>10000</v>
      </c>
      <c r="AS1637" s="519">
        <v>10000</v>
      </c>
      <c r="AT1637" s="519">
        <v>10000</v>
      </c>
      <c r="AU1637" s="519">
        <v>10000</v>
      </c>
      <c r="AV1637" s="519">
        <v>10000</v>
      </c>
      <c r="AW1637" s="519">
        <v>10000</v>
      </c>
      <c r="AX1637" s="519">
        <v>10000</v>
      </c>
      <c r="AY1637" s="519">
        <v>10000</v>
      </c>
      <c r="AZ1637" s="519">
        <v>10000</v>
      </c>
      <c r="BA1637" s="519">
        <v>10000</v>
      </c>
      <c r="BB1637" s="519">
        <v>10000</v>
      </c>
      <c r="BC1637" s="519">
        <v>10000</v>
      </c>
      <c r="BD1637" s="519">
        <v>10000</v>
      </c>
      <c r="BE1637" s="519">
        <v>10000</v>
      </c>
      <c r="BF1637" s="519">
        <v>10000</v>
      </c>
      <c r="BG1637" s="519">
        <v>10000</v>
      </c>
      <c r="BH1637" s="519">
        <v>10000</v>
      </c>
      <c r="BI1637" s="519">
        <v>10000</v>
      </c>
      <c r="BJ1637" s="519">
        <v>10000</v>
      </c>
      <c r="BK1637" s="519">
        <v>0</v>
      </c>
      <c r="BL1637" s="519">
        <v>0</v>
      </c>
      <c r="BM1637" s="519">
        <v>0</v>
      </c>
      <c r="BN1637" s="519">
        <v>0</v>
      </c>
      <c r="BO1637" s="519">
        <v>0</v>
      </c>
      <c r="BP1637" s="519">
        <v>0</v>
      </c>
      <c r="BQ1637" s="519">
        <v>0</v>
      </c>
      <c r="BR1637" s="519">
        <v>0</v>
      </c>
      <c r="BS1637" s="519">
        <v>0</v>
      </c>
      <c r="BT1637" s="519">
        <v>0</v>
      </c>
      <c r="BU1637" s="519">
        <v>0</v>
      </c>
      <c r="BV1637" s="519">
        <v>0</v>
      </c>
      <c r="BW1637" s="519">
        <v>0</v>
      </c>
      <c r="BX1637" s="519">
        <v>0</v>
      </c>
      <c r="BY1637" s="519">
        <v>0</v>
      </c>
      <c r="BZ1637" s="519">
        <v>0</v>
      </c>
      <c r="CA1637" s="519">
        <v>0</v>
      </c>
      <c r="CB1637" s="519">
        <v>0</v>
      </c>
      <c r="CC1637" s="519">
        <v>0</v>
      </c>
      <c r="CD1637" s="519">
        <v>0</v>
      </c>
      <c r="CE1637" s="519">
        <v>0</v>
      </c>
      <c r="CF1637" s="519">
        <v>0</v>
      </c>
      <c r="CG1637" s="519">
        <v>0</v>
      </c>
      <c r="CH1637" s="519">
        <v>0</v>
      </c>
      <c r="CI1637" s="519">
        <v>0</v>
      </c>
      <c r="CJ1637" s="519">
        <v>0</v>
      </c>
      <c r="CK1637" s="519">
        <v>0</v>
      </c>
      <c r="CL1637" s="519">
        <v>0</v>
      </c>
      <c r="CM1637" s="519">
        <v>0</v>
      </c>
      <c r="CN1637" s="519">
        <v>0</v>
      </c>
      <c r="CO1637" s="519">
        <v>0</v>
      </c>
      <c r="CP1637" s="519">
        <v>0</v>
      </c>
      <c r="CQ1637" s="519">
        <v>0</v>
      </c>
      <c r="CR1637" s="519">
        <v>0</v>
      </c>
      <c r="CS1637" s="519">
        <v>0</v>
      </c>
      <c r="CT1637" s="519">
        <v>0</v>
      </c>
      <c r="CU1637" s="519">
        <v>0</v>
      </c>
      <c r="CV1637" s="519">
        <v>0</v>
      </c>
      <c r="CW1637" s="519">
        <v>0</v>
      </c>
      <c r="CX1637" s="519">
        <v>0</v>
      </c>
      <c r="CY1637" s="519">
        <v>0</v>
      </c>
      <c r="CZ1637" s="519">
        <v>0</v>
      </c>
      <c r="DA1637" s="519">
        <v>0</v>
      </c>
      <c r="DB1637" s="519">
        <v>0</v>
      </c>
      <c r="DC1637" s="519">
        <v>0</v>
      </c>
      <c r="DD1637" s="519">
        <v>0</v>
      </c>
      <c r="DE1637" s="519">
        <v>0</v>
      </c>
      <c r="DF1637" s="519">
        <v>0</v>
      </c>
      <c r="DG1637" s="519">
        <v>0</v>
      </c>
      <c r="DH1637" s="519">
        <v>0</v>
      </c>
      <c r="DI1637" s="519">
        <v>0</v>
      </c>
      <c r="DJ1637" s="519">
        <v>0</v>
      </c>
      <c r="DK1637" s="519">
        <v>0</v>
      </c>
      <c r="DL1637" s="519">
        <v>0</v>
      </c>
      <c r="DM1637" s="519">
        <v>0</v>
      </c>
      <c r="DN1637" s="519">
        <v>0</v>
      </c>
      <c r="DO1637" s="519">
        <v>0</v>
      </c>
      <c r="DP1637" s="519">
        <v>0</v>
      </c>
      <c r="DQ1637" s="519">
        <v>0</v>
      </c>
      <c r="DR1637" s="519">
        <v>0</v>
      </c>
      <c r="DS1637" s="519">
        <v>0</v>
      </c>
      <c r="DT1637" s="519">
        <v>0</v>
      </c>
      <c r="DU1637" s="519">
        <v>0</v>
      </c>
      <c r="DV1637" s="519">
        <v>0</v>
      </c>
      <c r="DW1637" s="519">
        <v>0</v>
      </c>
      <c r="DX1637" s="519">
        <v>0</v>
      </c>
    </row>
    <row r="1638" spans="2:128" hidden="1">
      <c r="B1638" s="519" t="s">
        <v>1061</v>
      </c>
      <c r="C1638" s="519"/>
      <c r="D1638" s="519"/>
      <c r="E1638" s="519"/>
      <c r="F1638" s="519">
        <v>1</v>
      </c>
      <c r="G1638" s="519"/>
      <c r="H1638" s="519">
        <v>27</v>
      </c>
      <c r="I1638" s="519">
        <v>11</v>
      </c>
      <c r="J1638" s="519" t="str">
        <f t="shared" si="74"/>
        <v>SDN15012711</v>
      </c>
      <c r="K1638" s="519">
        <v>516</v>
      </c>
      <c r="N1638" s="519" t="s">
        <v>1063</v>
      </c>
      <c r="O1638" s="519" t="s">
        <v>1059</v>
      </c>
      <c r="P1638" s="519">
        <v>26</v>
      </c>
      <c r="Q1638" s="183" t="str">
        <f t="shared" si="73"/>
        <v>SDN300126</v>
      </c>
      <c r="R1638" s="519">
        <v>10000</v>
      </c>
      <c r="S1638" s="519">
        <v>10000</v>
      </c>
      <c r="T1638" s="519">
        <v>10000</v>
      </c>
      <c r="U1638" s="519">
        <v>10000</v>
      </c>
      <c r="V1638" s="519">
        <v>10000</v>
      </c>
      <c r="W1638" s="519">
        <v>10000</v>
      </c>
      <c r="X1638" s="519">
        <v>10000</v>
      </c>
      <c r="Y1638" s="519">
        <v>10000</v>
      </c>
      <c r="Z1638" s="519">
        <v>10000</v>
      </c>
      <c r="AA1638" s="519">
        <v>10000</v>
      </c>
      <c r="AB1638" s="519">
        <v>10000</v>
      </c>
      <c r="AC1638" s="519">
        <v>10000</v>
      </c>
      <c r="AD1638" s="519">
        <v>10000</v>
      </c>
      <c r="AE1638" s="519">
        <v>10000</v>
      </c>
      <c r="AF1638" s="519">
        <v>10000</v>
      </c>
      <c r="AG1638" s="519">
        <v>10000</v>
      </c>
      <c r="AH1638" s="519">
        <v>10000</v>
      </c>
      <c r="AI1638" s="519">
        <v>10000</v>
      </c>
      <c r="AJ1638" s="519">
        <v>10000</v>
      </c>
      <c r="AK1638" s="519">
        <v>10000</v>
      </c>
      <c r="AL1638" s="519">
        <v>10000</v>
      </c>
      <c r="AM1638" s="519">
        <v>10000</v>
      </c>
      <c r="AN1638" s="519">
        <v>10000</v>
      </c>
      <c r="AO1638" s="519">
        <v>10000</v>
      </c>
      <c r="AP1638" s="519">
        <v>10000</v>
      </c>
      <c r="AQ1638" s="519">
        <v>10000</v>
      </c>
      <c r="AR1638" s="519">
        <v>10000</v>
      </c>
      <c r="AS1638" s="519">
        <v>10000</v>
      </c>
      <c r="AT1638" s="519">
        <v>10000</v>
      </c>
      <c r="AU1638" s="519">
        <v>10000</v>
      </c>
      <c r="AV1638" s="519">
        <v>10000</v>
      </c>
      <c r="AW1638" s="519">
        <v>10000</v>
      </c>
      <c r="AX1638" s="519">
        <v>10000</v>
      </c>
      <c r="AY1638" s="519">
        <v>10000</v>
      </c>
      <c r="AZ1638" s="519">
        <v>10000</v>
      </c>
      <c r="BA1638" s="519">
        <v>10000</v>
      </c>
      <c r="BB1638" s="519">
        <v>10000</v>
      </c>
      <c r="BC1638" s="519">
        <v>10000</v>
      </c>
      <c r="BD1638" s="519">
        <v>10000</v>
      </c>
      <c r="BE1638" s="519">
        <v>10000</v>
      </c>
      <c r="BF1638" s="519">
        <v>10000</v>
      </c>
      <c r="BG1638" s="519">
        <v>10000</v>
      </c>
      <c r="BH1638" s="519">
        <v>10000</v>
      </c>
      <c r="BI1638" s="519">
        <v>10000</v>
      </c>
      <c r="BJ1638" s="519">
        <v>10000</v>
      </c>
      <c r="BK1638" s="519">
        <v>0</v>
      </c>
      <c r="BL1638" s="519">
        <v>0</v>
      </c>
      <c r="BM1638" s="519">
        <v>0</v>
      </c>
      <c r="BN1638" s="519">
        <v>0</v>
      </c>
      <c r="BO1638" s="519">
        <v>0</v>
      </c>
      <c r="BP1638" s="519">
        <v>0</v>
      </c>
      <c r="BQ1638" s="519">
        <v>0</v>
      </c>
      <c r="BR1638" s="519">
        <v>0</v>
      </c>
      <c r="BS1638" s="519">
        <v>0</v>
      </c>
      <c r="BT1638" s="519">
        <v>0</v>
      </c>
      <c r="BU1638" s="519">
        <v>0</v>
      </c>
      <c r="BV1638" s="519">
        <v>0</v>
      </c>
      <c r="BW1638" s="519">
        <v>0</v>
      </c>
      <c r="BX1638" s="519">
        <v>0</v>
      </c>
      <c r="BY1638" s="519">
        <v>0</v>
      </c>
      <c r="BZ1638" s="519">
        <v>0</v>
      </c>
      <c r="CA1638" s="519">
        <v>0</v>
      </c>
      <c r="CB1638" s="519">
        <v>0</v>
      </c>
      <c r="CC1638" s="519">
        <v>0</v>
      </c>
      <c r="CD1638" s="519">
        <v>0</v>
      </c>
      <c r="CE1638" s="519">
        <v>0</v>
      </c>
      <c r="CF1638" s="519">
        <v>0</v>
      </c>
      <c r="CG1638" s="519">
        <v>0</v>
      </c>
      <c r="CH1638" s="519">
        <v>0</v>
      </c>
      <c r="CI1638" s="519">
        <v>0</v>
      </c>
      <c r="CJ1638" s="519">
        <v>0</v>
      </c>
      <c r="CK1638" s="519">
        <v>0</v>
      </c>
      <c r="CL1638" s="519">
        <v>0</v>
      </c>
      <c r="CM1638" s="519">
        <v>0</v>
      </c>
      <c r="CN1638" s="519">
        <v>0</v>
      </c>
      <c r="CO1638" s="519">
        <v>0</v>
      </c>
      <c r="CP1638" s="519">
        <v>0</v>
      </c>
      <c r="CQ1638" s="519">
        <v>0</v>
      </c>
      <c r="CR1638" s="519">
        <v>0</v>
      </c>
      <c r="CS1638" s="519">
        <v>0</v>
      </c>
      <c r="CT1638" s="519">
        <v>0</v>
      </c>
      <c r="CU1638" s="519">
        <v>0</v>
      </c>
      <c r="CV1638" s="519">
        <v>0</v>
      </c>
      <c r="CW1638" s="519">
        <v>0</v>
      </c>
      <c r="CX1638" s="519">
        <v>0</v>
      </c>
      <c r="CY1638" s="519">
        <v>0</v>
      </c>
      <c r="CZ1638" s="519">
        <v>0</v>
      </c>
      <c r="DA1638" s="519">
        <v>0</v>
      </c>
      <c r="DB1638" s="519">
        <v>0</v>
      </c>
      <c r="DC1638" s="519">
        <v>0</v>
      </c>
      <c r="DD1638" s="519">
        <v>0</v>
      </c>
      <c r="DE1638" s="519">
        <v>0</v>
      </c>
      <c r="DF1638" s="519">
        <v>0</v>
      </c>
      <c r="DG1638" s="519">
        <v>0</v>
      </c>
      <c r="DH1638" s="519">
        <v>0</v>
      </c>
      <c r="DI1638" s="519">
        <v>0</v>
      </c>
      <c r="DJ1638" s="519">
        <v>0</v>
      </c>
      <c r="DK1638" s="519">
        <v>0</v>
      </c>
      <c r="DL1638" s="519">
        <v>0</v>
      </c>
      <c r="DM1638" s="519">
        <v>0</v>
      </c>
      <c r="DN1638" s="519">
        <v>0</v>
      </c>
      <c r="DO1638" s="519">
        <v>0</v>
      </c>
      <c r="DP1638" s="519">
        <v>0</v>
      </c>
      <c r="DQ1638" s="519">
        <v>0</v>
      </c>
      <c r="DR1638" s="519">
        <v>0</v>
      </c>
      <c r="DS1638" s="519">
        <v>0</v>
      </c>
      <c r="DT1638" s="519">
        <v>0</v>
      </c>
      <c r="DU1638" s="519">
        <v>0</v>
      </c>
      <c r="DV1638" s="519">
        <v>0</v>
      </c>
      <c r="DW1638" s="519">
        <v>0</v>
      </c>
      <c r="DX1638" s="519">
        <v>0</v>
      </c>
    </row>
    <row r="1639" spans="2:128" hidden="1">
      <c r="B1639" s="519" t="s">
        <v>1061</v>
      </c>
      <c r="C1639" s="519"/>
      <c r="D1639" s="519"/>
      <c r="E1639" s="519"/>
      <c r="F1639" s="519">
        <v>1</v>
      </c>
      <c r="G1639" s="519"/>
      <c r="H1639" s="519">
        <v>27</v>
      </c>
      <c r="I1639" s="519">
        <v>12</v>
      </c>
      <c r="J1639" s="519" t="str">
        <f t="shared" si="74"/>
        <v>SDN15012712</v>
      </c>
      <c r="K1639" s="519">
        <v>516</v>
      </c>
      <c r="N1639" s="519" t="s">
        <v>1063</v>
      </c>
      <c r="O1639" s="519" t="s">
        <v>1059</v>
      </c>
      <c r="P1639" s="519">
        <v>27</v>
      </c>
      <c r="Q1639" s="183" t="str">
        <f t="shared" si="73"/>
        <v>SDN300127</v>
      </c>
      <c r="R1639" s="519">
        <v>10000</v>
      </c>
      <c r="S1639" s="519">
        <v>10000</v>
      </c>
      <c r="T1639" s="519">
        <v>10000</v>
      </c>
      <c r="U1639" s="519">
        <v>10000</v>
      </c>
      <c r="V1639" s="519">
        <v>10000</v>
      </c>
      <c r="W1639" s="519">
        <v>10000</v>
      </c>
      <c r="X1639" s="519">
        <v>10000</v>
      </c>
      <c r="Y1639" s="519">
        <v>10000</v>
      </c>
      <c r="Z1639" s="519">
        <v>10000</v>
      </c>
      <c r="AA1639" s="519">
        <v>10000</v>
      </c>
      <c r="AB1639" s="519">
        <v>10000</v>
      </c>
      <c r="AC1639" s="519">
        <v>10000</v>
      </c>
      <c r="AD1639" s="519">
        <v>10000</v>
      </c>
      <c r="AE1639" s="519">
        <v>10000</v>
      </c>
      <c r="AF1639" s="519">
        <v>10000</v>
      </c>
      <c r="AG1639" s="519">
        <v>10000</v>
      </c>
      <c r="AH1639" s="519">
        <v>10000</v>
      </c>
      <c r="AI1639" s="519">
        <v>10000</v>
      </c>
      <c r="AJ1639" s="519">
        <v>10000</v>
      </c>
      <c r="AK1639" s="519">
        <v>10000</v>
      </c>
      <c r="AL1639" s="519">
        <v>10000</v>
      </c>
      <c r="AM1639" s="519">
        <v>10000</v>
      </c>
      <c r="AN1639" s="519">
        <v>10000</v>
      </c>
      <c r="AO1639" s="519">
        <v>10000</v>
      </c>
      <c r="AP1639" s="519">
        <v>10000</v>
      </c>
      <c r="AQ1639" s="519">
        <v>10000</v>
      </c>
      <c r="AR1639" s="519">
        <v>10000</v>
      </c>
      <c r="AS1639" s="519">
        <v>10000</v>
      </c>
      <c r="AT1639" s="519">
        <v>10000</v>
      </c>
      <c r="AU1639" s="519">
        <v>10000</v>
      </c>
      <c r="AV1639" s="519">
        <v>10000</v>
      </c>
      <c r="AW1639" s="519">
        <v>10000</v>
      </c>
      <c r="AX1639" s="519">
        <v>10000</v>
      </c>
      <c r="AY1639" s="519">
        <v>10000</v>
      </c>
      <c r="AZ1639" s="519">
        <v>10000</v>
      </c>
      <c r="BA1639" s="519">
        <v>10000</v>
      </c>
      <c r="BB1639" s="519">
        <v>10000</v>
      </c>
      <c r="BC1639" s="519">
        <v>10000</v>
      </c>
      <c r="BD1639" s="519">
        <v>10000</v>
      </c>
      <c r="BE1639" s="519">
        <v>10000</v>
      </c>
      <c r="BF1639" s="519">
        <v>10000</v>
      </c>
      <c r="BG1639" s="519">
        <v>10000</v>
      </c>
      <c r="BH1639" s="519">
        <v>10000</v>
      </c>
      <c r="BI1639" s="519">
        <v>10000</v>
      </c>
      <c r="BJ1639" s="519">
        <v>10000</v>
      </c>
      <c r="BK1639" s="519">
        <v>0</v>
      </c>
      <c r="BL1639" s="519">
        <v>0</v>
      </c>
      <c r="BM1639" s="519">
        <v>0</v>
      </c>
      <c r="BN1639" s="519">
        <v>0</v>
      </c>
      <c r="BO1639" s="519">
        <v>0</v>
      </c>
      <c r="BP1639" s="519">
        <v>0</v>
      </c>
      <c r="BQ1639" s="519">
        <v>0</v>
      </c>
      <c r="BR1639" s="519">
        <v>0</v>
      </c>
      <c r="BS1639" s="519">
        <v>0</v>
      </c>
      <c r="BT1639" s="519">
        <v>0</v>
      </c>
      <c r="BU1639" s="519">
        <v>0</v>
      </c>
      <c r="BV1639" s="519">
        <v>0</v>
      </c>
      <c r="BW1639" s="519">
        <v>0</v>
      </c>
      <c r="BX1639" s="519">
        <v>0</v>
      </c>
      <c r="BY1639" s="519">
        <v>0</v>
      </c>
      <c r="BZ1639" s="519">
        <v>0</v>
      </c>
      <c r="CA1639" s="519">
        <v>0</v>
      </c>
      <c r="CB1639" s="519">
        <v>0</v>
      </c>
      <c r="CC1639" s="519">
        <v>0</v>
      </c>
      <c r="CD1639" s="519">
        <v>0</v>
      </c>
      <c r="CE1639" s="519">
        <v>0</v>
      </c>
      <c r="CF1639" s="519">
        <v>0</v>
      </c>
      <c r="CG1639" s="519">
        <v>0</v>
      </c>
      <c r="CH1639" s="519">
        <v>0</v>
      </c>
      <c r="CI1639" s="519">
        <v>0</v>
      </c>
      <c r="CJ1639" s="519">
        <v>0</v>
      </c>
      <c r="CK1639" s="519">
        <v>0</v>
      </c>
      <c r="CL1639" s="519">
        <v>0</v>
      </c>
      <c r="CM1639" s="519">
        <v>0</v>
      </c>
      <c r="CN1639" s="519">
        <v>0</v>
      </c>
      <c r="CO1639" s="519">
        <v>0</v>
      </c>
      <c r="CP1639" s="519">
        <v>0</v>
      </c>
      <c r="CQ1639" s="519">
        <v>0</v>
      </c>
      <c r="CR1639" s="519">
        <v>0</v>
      </c>
      <c r="CS1639" s="519">
        <v>0</v>
      </c>
      <c r="CT1639" s="519">
        <v>0</v>
      </c>
      <c r="CU1639" s="519">
        <v>0</v>
      </c>
      <c r="CV1639" s="519">
        <v>0</v>
      </c>
      <c r="CW1639" s="519">
        <v>0</v>
      </c>
      <c r="CX1639" s="519">
        <v>0</v>
      </c>
      <c r="CY1639" s="519">
        <v>0</v>
      </c>
      <c r="CZ1639" s="519">
        <v>0</v>
      </c>
      <c r="DA1639" s="519">
        <v>0</v>
      </c>
      <c r="DB1639" s="519">
        <v>0</v>
      </c>
      <c r="DC1639" s="519">
        <v>0</v>
      </c>
      <c r="DD1639" s="519">
        <v>0</v>
      </c>
      <c r="DE1639" s="519">
        <v>0</v>
      </c>
      <c r="DF1639" s="519">
        <v>0</v>
      </c>
      <c r="DG1639" s="519">
        <v>0</v>
      </c>
      <c r="DH1639" s="519">
        <v>0</v>
      </c>
      <c r="DI1639" s="519">
        <v>0</v>
      </c>
      <c r="DJ1639" s="519">
        <v>0</v>
      </c>
      <c r="DK1639" s="519">
        <v>0</v>
      </c>
      <c r="DL1639" s="519">
        <v>0</v>
      </c>
      <c r="DM1639" s="519">
        <v>0</v>
      </c>
      <c r="DN1639" s="519">
        <v>0</v>
      </c>
      <c r="DO1639" s="519">
        <v>0</v>
      </c>
      <c r="DP1639" s="519">
        <v>0</v>
      </c>
      <c r="DQ1639" s="519">
        <v>0</v>
      </c>
      <c r="DR1639" s="519">
        <v>0</v>
      </c>
      <c r="DS1639" s="519">
        <v>0</v>
      </c>
      <c r="DT1639" s="519">
        <v>0</v>
      </c>
      <c r="DU1639" s="519">
        <v>0</v>
      </c>
      <c r="DV1639" s="519">
        <v>0</v>
      </c>
      <c r="DW1639" s="519">
        <v>0</v>
      </c>
      <c r="DX1639" s="519">
        <v>0</v>
      </c>
    </row>
    <row r="1640" spans="2:128" hidden="1">
      <c r="B1640" s="519" t="s">
        <v>1061</v>
      </c>
      <c r="C1640" s="519"/>
      <c r="D1640" s="519"/>
      <c r="E1640" s="519"/>
      <c r="F1640" s="519">
        <v>1</v>
      </c>
      <c r="G1640" s="519"/>
      <c r="H1640" s="519">
        <v>27</v>
      </c>
      <c r="I1640" s="519">
        <v>13</v>
      </c>
      <c r="J1640" s="519" t="str">
        <f t="shared" si="74"/>
        <v>SDN15012713</v>
      </c>
      <c r="K1640" s="519">
        <v>516</v>
      </c>
      <c r="N1640" s="519" t="s">
        <v>1063</v>
      </c>
      <c r="O1640" s="519" t="s">
        <v>1059</v>
      </c>
      <c r="P1640" s="519">
        <v>28</v>
      </c>
      <c r="Q1640" s="183" t="str">
        <f t="shared" si="73"/>
        <v>SDN300128</v>
      </c>
      <c r="R1640" s="519">
        <v>10000</v>
      </c>
      <c r="S1640" s="519">
        <v>10000</v>
      </c>
      <c r="T1640" s="519">
        <v>10000</v>
      </c>
      <c r="U1640" s="519">
        <v>10000</v>
      </c>
      <c r="V1640" s="519">
        <v>10000</v>
      </c>
      <c r="W1640" s="519">
        <v>10000</v>
      </c>
      <c r="X1640" s="519">
        <v>10000</v>
      </c>
      <c r="Y1640" s="519">
        <v>10000</v>
      </c>
      <c r="Z1640" s="519">
        <v>10000</v>
      </c>
      <c r="AA1640" s="519">
        <v>10000</v>
      </c>
      <c r="AB1640" s="519">
        <v>10000</v>
      </c>
      <c r="AC1640" s="519">
        <v>10000</v>
      </c>
      <c r="AD1640" s="519">
        <v>10000</v>
      </c>
      <c r="AE1640" s="519">
        <v>10000</v>
      </c>
      <c r="AF1640" s="519">
        <v>10000</v>
      </c>
      <c r="AG1640" s="519">
        <v>10000</v>
      </c>
      <c r="AH1640" s="519">
        <v>10000</v>
      </c>
      <c r="AI1640" s="519">
        <v>10000</v>
      </c>
      <c r="AJ1640" s="519">
        <v>10000</v>
      </c>
      <c r="AK1640" s="519">
        <v>10000</v>
      </c>
      <c r="AL1640" s="519">
        <v>10000</v>
      </c>
      <c r="AM1640" s="519">
        <v>10000</v>
      </c>
      <c r="AN1640" s="519">
        <v>10000</v>
      </c>
      <c r="AO1640" s="519">
        <v>10000</v>
      </c>
      <c r="AP1640" s="519">
        <v>10000</v>
      </c>
      <c r="AQ1640" s="519">
        <v>10000</v>
      </c>
      <c r="AR1640" s="519">
        <v>10000</v>
      </c>
      <c r="AS1640" s="519">
        <v>10000</v>
      </c>
      <c r="AT1640" s="519">
        <v>10000</v>
      </c>
      <c r="AU1640" s="519">
        <v>10000</v>
      </c>
      <c r="AV1640" s="519">
        <v>10000</v>
      </c>
      <c r="AW1640" s="519">
        <v>10000</v>
      </c>
      <c r="AX1640" s="519">
        <v>10000</v>
      </c>
      <c r="AY1640" s="519">
        <v>10000</v>
      </c>
      <c r="AZ1640" s="519">
        <v>10000</v>
      </c>
      <c r="BA1640" s="519">
        <v>10000</v>
      </c>
      <c r="BB1640" s="519">
        <v>10000</v>
      </c>
      <c r="BC1640" s="519">
        <v>10000</v>
      </c>
      <c r="BD1640" s="519">
        <v>10000</v>
      </c>
      <c r="BE1640" s="519">
        <v>10000</v>
      </c>
      <c r="BF1640" s="519">
        <v>10000</v>
      </c>
      <c r="BG1640" s="519">
        <v>10000</v>
      </c>
      <c r="BH1640" s="519">
        <v>10000</v>
      </c>
      <c r="BI1640" s="519">
        <v>10000</v>
      </c>
      <c r="BJ1640" s="519">
        <v>10000</v>
      </c>
      <c r="BK1640" s="519">
        <v>0</v>
      </c>
      <c r="BL1640" s="519">
        <v>0</v>
      </c>
      <c r="BM1640" s="519">
        <v>0</v>
      </c>
      <c r="BN1640" s="519">
        <v>0</v>
      </c>
      <c r="BO1640" s="519">
        <v>0</v>
      </c>
      <c r="BP1640" s="519">
        <v>0</v>
      </c>
      <c r="BQ1640" s="519">
        <v>0</v>
      </c>
      <c r="BR1640" s="519">
        <v>0</v>
      </c>
      <c r="BS1640" s="519">
        <v>0</v>
      </c>
      <c r="BT1640" s="519">
        <v>0</v>
      </c>
      <c r="BU1640" s="519">
        <v>0</v>
      </c>
      <c r="BV1640" s="519">
        <v>0</v>
      </c>
      <c r="BW1640" s="519">
        <v>0</v>
      </c>
      <c r="BX1640" s="519">
        <v>0</v>
      </c>
      <c r="BY1640" s="519">
        <v>0</v>
      </c>
      <c r="BZ1640" s="519">
        <v>0</v>
      </c>
      <c r="CA1640" s="519">
        <v>0</v>
      </c>
      <c r="CB1640" s="519">
        <v>0</v>
      </c>
      <c r="CC1640" s="519">
        <v>0</v>
      </c>
      <c r="CD1640" s="519">
        <v>0</v>
      </c>
      <c r="CE1640" s="519">
        <v>0</v>
      </c>
      <c r="CF1640" s="519">
        <v>0</v>
      </c>
      <c r="CG1640" s="519">
        <v>0</v>
      </c>
      <c r="CH1640" s="519">
        <v>0</v>
      </c>
      <c r="CI1640" s="519">
        <v>0</v>
      </c>
      <c r="CJ1640" s="519">
        <v>0</v>
      </c>
      <c r="CK1640" s="519">
        <v>0</v>
      </c>
      <c r="CL1640" s="519">
        <v>0</v>
      </c>
      <c r="CM1640" s="519">
        <v>0</v>
      </c>
      <c r="CN1640" s="519">
        <v>0</v>
      </c>
      <c r="CO1640" s="519">
        <v>0</v>
      </c>
      <c r="CP1640" s="519">
        <v>0</v>
      </c>
      <c r="CQ1640" s="519">
        <v>0</v>
      </c>
      <c r="CR1640" s="519">
        <v>0</v>
      </c>
      <c r="CS1640" s="519">
        <v>0</v>
      </c>
      <c r="CT1640" s="519">
        <v>0</v>
      </c>
      <c r="CU1640" s="519">
        <v>0</v>
      </c>
      <c r="CV1640" s="519">
        <v>0</v>
      </c>
      <c r="CW1640" s="519">
        <v>0</v>
      </c>
      <c r="CX1640" s="519">
        <v>0</v>
      </c>
      <c r="CY1640" s="519">
        <v>0</v>
      </c>
      <c r="CZ1640" s="519">
        <v>0</v>
      </c>
      <c r="DA1640" s="519">
        <v>0</v>
      </c>
      <c r="DB1640" s="519">
        <v>0</v>
      </c>
      <c r="DC1640" s="519">
        <v>0</v>
      </c>
      <c r="DD1640" s="519">
        <v>0</v>
      </c>
      <c r="DE1640" s="519">
        <v>0</v>
      </c>
      <c r="DF1640" s="519">
        <v>0</v>
      </c>
      <c r="DG1640" s="519">
        <v>0</v>
      </c>
      <c r="DH1640" s="519">
        <v>0</v>
      </c>
      <c r="DI1640" s="519">
        <v>0</v>
      </c>
      <c r="DJ1640" s="519">
        <v>0</v>
      </c>
      <c r="DK1640" s="519">
        <v>0</v>
      </c>
      <c r="DL1640" s="519">
        <v>0</v>
      </c>
      <c r="DM1640" s="519">
        <v>0</v>
      </c>
      <c r="DN1640" s="519">
        <v>0</v>
      </c>
      <c r="DO1640" s="519">
        <v>0</v>
      </c>
      <c r="DP1640" s="519">
        <v>0</v>
      </c>
      <c r="DQ1640" s="519">
        <v>0</v>
      </c>
      <c r="DR1640" s="519">
        <v>0</v>
      </c>
      <c r="DS1640" s="519">
        <v>0</v>
      </c>
      <c r="DT1640" s="519">
        <v>0</v>
      </c>
      <c r="DU1640" s="519">
        <v>0</v>
      </c>
      <c r="DV1640" s="519">
        <v>0</v>
      </c>
      <c r="DW1640" s="519">
        <v>0</v>
      </c>
      <c r="DX1640" s="519">
        <v>0</v>
      </c>
    </row>
    <row r="1641" spans="2:128" hidden="1">
      <c r="B1641" s="519" t="s">
        <v>1061</v>
      </c>
      <c r="C1641" s="519"/>
      <c r="D1641" s="519"/>
      <c r="E1641" s="519"/>
      <c r="F1641" s="519">
        <v>1</v>
      </c>
      <c r="G1641" s="519"/>
      <c r="H1641" s="519">
        <v>27</v>
      </c>
      <c r="I1641" s="519">
        <v>14</v>
      </c>
      <c r="J1641" s="519" t="str">
        <f t="shared" si="74"/>
        <v>SDN15012714</v>
      </c>
      <c r="K1641" s="519">
        <v>516</v>
      </c>
      <c r="N1641" s="519" t="s">
        <v>1063</v>
      </c>
      <c r="O1641" s="519" t="s">
        <v>1059</v>
      </c>
      <c r="P1641" s="519">
        <v>29</v>
      </c>
      <c r="Q1641" s="183" t="str">
        <f t="shared" si="73"/>
        <v>SDN300129</v>
      </c>
      <c r="R1641" s="519">
        <v>10000</v>
      </c>
      <c r="S1641" s="519">
        <v>10000</v>
      </c>
      <c r="T1641" s="519">
        <v>10000</v>
      </c>
      <c r="U1641" s="519">
        <v>10000</v>
      </c>
      <c r="V1641" s="519">
        <v>10000</v>
      </c>
      <c r="W1641" s="519">
        <v>10000</v>
      </c>
      <c r="X1641" s="519">
        <v>10000</v>
      </c>
      <c r="Y1641" s="519">
        <v>10000</v>
      </c>
      <c r="Z1641" s="519">
        <v>10000</v>
      </c>
      <c r="AA1641" s="519">
        <v>10000</v>
      </c>
      <c r="AB1641" s="519">
        <v>10000</v>
      </c>
      <c r="AC1641" s="519">
        <v>10000</v>
      </c>
      <c r="AD1641" s="519">
        <v>10000</v>
      </c>
      <c r="AE1641" s="519">
        <v>10000</v>
      </c>
      <c r="AF1641" s="519">
        <v>10000</v>
      </c>
      <c r="AG1641" s="519">
        <v>10000</v>
      </c>
      <c r="AH1641" s="519">
        <v>10000</v>
      </c>
      <c r="AI1641" s="519">
        <v>10000</v>
      </c>
      <c r="AJ1641" s="519">
        <v>10000</v>
      </c>
      <c r="AK1641" s="519">
        <v>10000</v>
      </c>
      <c r="AL1641" s="519">
        <v>10000</v>
      </c>
      <c r="AM1641" s="519">
        <v>10000</v>
      </c>
      <c r="AN1641" s="519">
        <v>10000</v>
      </c>
      <c r="AO1641" s="519">
        <v>10000</v>
      </c>
      <c r="AP1641" s="519">
        <v>10000</v>
      </c>
      <c r="AQ1641" s="519">
        <v>10000</v>
      </c>
      <c r="AR1641" s="519">
        <v>10000</v>
      </c>
      <c r="AS1641" s="519">
        <v>10000</v>
      </c>
      <c r="AT1641" s="519">
        <v>10000</v>
      </c>
      <c r="AU1641" s="519">
        <v>10000</v>
      </c>
      <c r="AV1641" s="519">
        <v>10000</v>
      </c>
      <c r="AW1641" s="519">
        <v>10000</v>
      </c>
      <c r="AX1641" s="519">
        <v>10000</v>
      </c>
      <c r="AY1641" s="519">
        <v>10000</v>
      </c>
      <c r="AZ1641" s="519">
        <v>10000</v>
      </c>
      <c r="BA1641" s="519">
        <v>10000</v>
      </c>
      <c r="BB1641" s="519">
        <v>10000</v>
      </c>
      <c r="BC1641" s="519">
        <v>10000</v>
      </c>
      <c r="BD1641" s="519">
        <v>10000</v>
      </c>
      <c r="BE1641" s="519">
        <v>10000</v>
      </c>
      <c r="BF1641" s="519">
        <v>10000</v>
      </c>
      <c r="BG1641" s="519">
        <v>10000</v>
      </c>
      <c r="BH1641" s="519">
        <v>10000</v>
      </c>
      <c r="BI1641" s="519">
        <v>10000</v>
      </c>
      <c r="BJ1641" s="519">
        <v>10000</v>
      </c>
      <c r="BK1641" s="519">
        <v>0</v>
      </c>
      <c r="BL1641" s="519">
        <v>0</v>
      </c>
      <c r="BM1641" s="519">
        <v>0</v>
      </c>
      <c r="BN1641" s="519">
        <v>0</v>
      </c>
      <c r="BO1641" s="519">
        <v>0</v>
      </c>
      <c r="BP1641" s="519">
        <v>0</v>
      </c>
      <c r="BQ1641" s="519">
        <v>0</v>
      </c>
      <c r="BR1641" s="519">
        <v>0</v>
      </c>
      <c r="BS1641" s="519">
        <v>0</v>
      </c>
      <c r="BT1641" s="519">
        <v>0</v>
      </c>
      <c r="BU1641" s="519">
        <v>0</v>
      </c>
      <c r="BV1641" s="519">
        <v>0</v>
      </c>
      <c r="BW1641" s="519">
        <v>0</v>
      </c>
      <c r="BX1641" s="519">
        <v>0</v>
      </c>
      <c r="BY1641" s="519">
        <v>0</v>
      </c>
      <c r="BZ1641" s="519">
        <v>0</v>
      </c>
      <c r="CA1641" s="519">
        <v>0</v>
      </c>
      <c r="CB1641" s="519">
        <v>0</v>
      </c>
      <c r="CC1641" s="519">
        <v>0</v>
      </c>
      <c r="CD1641" s="519">
        <v>0</v>
      </c>
      <c r="CE1641" s="519">
        <v>0</v>
      </c>
      <c r="CF1641" s="519">
        <v>0</v>
      </c>
      <c r="CG1641" s="519">
        <v>0</v>
      </c>
      <c r="CH1641" s="519">
        <v>0</v>
      </c>
      <c r="CI1641" s="519">
        <v>0</v>
      </c>
      <c r="CJ1641" s="519">
        <v>0</v>
      </c>
      <c r="CK1641" s="519">
        <v>0</v>
      </c>
      <c r="CL1641" s="519">
        <v>0</v>
      </c>
      <c r="CM1641" s="519">
        <v>0</v>
      </c>
      <c r="CN1641" s="519">
        <v>0</v>
      </c>
      <c r="CO1641" s="519">
        <v>0</v>
      </c>
      <c r="CP1641" s="519">
        <v>0</v>
      </c>
      <c r="CQ1641" s="519">
        <v>0</v>
      </c>
      <c r="CR1641" s="519">
        <v>0</v>
      </c>
      <c r="CS1641" s="519">
        <v>0</v>
      </c>
      <c r="CT1641" s="519">
        <v>0</v>
      </c>
      <c r="CU1641" s="519">
        <v>0</v>
      </c>
      <c r="CV1641" s="519">
        <v>0</v>
      </c>
      <c r="CW1641" s="519">
        <v>0</v>
      </c>
      <c r="CX1641" s="519">
        <v>0</v>
      </c>
      <c r="CY1641" s="519">
        <v>0</v>
      </c>
      <c r="CZ1641" s="519">
        <v>0</v>
      </c>
      <c r="DA1641" s="519">
        <v>0</v>
      </c>
      <c r="DB1641" s="519">
        <v>0</v>
      </c>
      <c r="DC1641" s="519">
        <v>0</v>
      </c>
      <c r="DD1641" s="519">
        <v>0</v>
      </c>
      <c r="DE1641" s="519">
        <v>0</v>
      </c>
      <c r="DF1641" s="519">
        <v>0</v>
      </c>
      <c r="DG1641" s="519">
        <v>0</v>
      </c>
      <c r="DH1641" s="519">
        <v>0</v>
      </c>
      <c r="DI1641" s="519">
        <v>0</v>
      </c>
      <c r="DJ1641" s="519">
        <v>0</v>
      </c>
      <c r="DK1641" s="519">
        <v>0</v>
      </c>
      <c r="DL1641" s="519">
        <v>0</v>
      </c>
      <c r="DM1641" s="519">
        <v>0</v>
      </c>
      <c r="DN1641" s="519">
        <v>0</v>
      </c>
      <c r="DO1641" s="519">
        <v>0</v>
      </c>
      <c r="DP1641" s="519">
        <v>0</v>
      </c>
      <c r="DQ1641" s="519">
        <v>0</v>
      </c>
      <c r="DR1641" s="519">
        <v>0</v>
      </c>
      <c r="DS1641" s="519">
        <v>0</v>
      </c>
      <c r="DT1641" s="519">
        <v>0</v>
      </c>
      <c r="DU1641" s="519">
        <v>0</v>
      </c>
      <c r="DV1641" s="519">
        <v>0</v>
      </c>
      <c r="DW1641" s="519">
        <v>0</v>
      </c>
      <c r="DX1641" s="519">
        <v>0</v>
      </c>
    </row>
    <row r="1642" spans="2:128" hidden="1">
      <c r="B1642" s="519" t="s">
        <v>1061</v>
      </c>
      <c r="C1642" s="519"/>
      <c r="D1642" s="519"/>
      <c r="E1642" s="519"/>
      <c r="F1642" s="519">
        <v>1</v>
      </c>
      <c r="G1642" s="519"/>
      <c r="H1642" s="519">
        <v>27</v>
      </c>
      <c r="I1642" s="519">
        <v>15</v>
      </c>
      <c r="J1642" s="519" t="str">
        <f t="shared" si="74"/>
        <v>SDN15012715</v>
      </c>
      <c r="K1642" s="519">
        <v>516</v>
      </c>
      <c r="N1642" s="519" t="s">
        <v>1063</v>
      </c>
      <c r="O1642" s="519" t="s">
        <v>1059</v>
      </c>
      <c r="P1642" s="519">
        <v>30</v>
      </c>
      <c r="Q1642" s="183" t="str">
        <f t="shared" si="73"/>
        <v>SDN300130</v>
      </c>
      <c r="R1642" s="519">
        <v>10000</v>
      </c>
      <c r="S1642" s="519">
        <v>10000</v>
      </c>
      <c r="T1642" s="519">
        <v>10000</v>
      </c>
      <c r="U1642" s="519">
        <v>10000</v>
      </c>
      <c r="V1642" s="519">
        <v>10000</v>
      </c>
      <c r="W1642" s="519">
        <v>10000</v>
      </c>
      <c r="X1642" s="519">
        <v>10000</v>
      </c>
      <c r="Y1642" s="519">
        <v>10000</v>
      </c>
      <c r="Z1642" s="519">
        <v>10000</v>
      </c>
      <c r="AA1642" s="519">
        <v>10000</v>
      </c>
      <c r="AB1642" s="519">
        <v>10000</v>
      </c>
      <c r="AC1642" s="519">
        <v>10000</v>
      </c>
      <c r="AD1642" s="519">
        <v>10000</v>
      </c>
      <c r="AE1642" s="519">
        <v>10000</v>
      </c>
      <c r="AF1642" s="519">
        <v>10000</v>
      </c>
      <c r="AG1642" s="519">
        <v>10000</v>
      </c>
      <c r="AH1642" s="519">
        <v>10000</v>
      </c>
      <c r="AI1642" s="519">
        <v>10000</v>
      </c>
      <c r="AJ1642" s="519">
        <v>10000</v>
      </c>
      <c r="AK1642" s="519">
        <v>10000</v>
      </c>
      <c r="AL1642" s="519">
        <v>10000</v>
      </c>
      <c r="AM1642" s="519">
        <v>10000</v>
      </c>
      <c r="AN1642" s="519">
        <v>10000</v>
      </c>
      <c r="AO1642" s="519">
        <v>10000</v>
      </c>
      <c r="AP1642" s="519">
        <v>10000</v>
      </c>
      <c r="AQ1642" s="519">
        <v>10000</v>
      </c>
      <c r="AR1642" s="519">
        <v>10000</v>
      </c>
      <c r="AS1642" s="519">
        <v>10000</v>
      </c>
      <c r="AT1642" s="519">
        <v>10000</v>
      </c>
      <c r="AU1642" s="519">
        <v>10000</v>
      </c>
      <c r="AV1642" s="519">
        <v>10000</v>
      </c>
      <c r="AW1642" s="519">
        <v>10000</v>
      </c>
      <c r="AX1642" s="519">
        <v>10000</v>
      </c>
      <c r="AY1642" s="519">
        <v>10000</v>
      </c>
      <c r="AZ1642" s="519">
        <v>10000</v>
      </c>
      <c r="BA1642" s="519">
        <v>10000</v>
      </c>
      <c r="BB1642" s="519">
        <v>10000</v>
      </c>
      <c r="BC1642" s="519">
        <v>10000</v>
      </c>
      <c r="BD1642" s="519">
        <v>10000</v>
      </c>
      <c r="BE1642" s="519">
        <v>10000</v>
      </c>
      <c r="BF1642" s="519">
        <v>10000</v>
      </c>
      <c r="BG1642" s="519">
        <v>10000</v>
      </c>
      <c r="BH1642" s="519">
        <v>10000</v>
      </c>
      <c r="BI1642" s="519">
        <v>10000</v>
      </c>
      <c r="BJ1642" s="519">
        <v>10000</v>
      </c>
      <c r="BK1642" s="519">
        <v>0</v>
      </c>
      <c r="BL1642" s="519">
        <v>0</v>
      </c>
      <c r="BM1642" s="519">
        <v>0</v>
      </c>
      <c r="BN1642" s="519">
        <v>0</v>
      </c>
      <c r="BO1642" s="519">
        <v>0</v>
      </c>
      <c r="BP1642" s="519">
        <v>0</v>
      </c>
      <c r="BQ1642" s="519">
        <v>0</v>
      </c>
      <c r="BR1642" s="519">
        <v>0</v>
      </c>
      <c r="BS1642" s="519">
        <v>0</v>
      </c>
      <c r="BT1642" s="519">
        <v>0</v>
      </c>
      <c r="BU1642" s="519">
        <v>0</v>
      </c>
      <c r="BV1642" s="519">
        <v>0</v>
      </c>
      <c r="BW1642" s="519">
        <v>0</v>
      </c>
      <c r="BX1642" s="519">
        <v>0</v>
      </c>
      <c r="BY1642" s="519">
        <v>0</v>
      </c>
      <c r="BZ1642" s="519">
        <v>0</v>
      </c>
      <c r="CA1642" s="519">
        <v>0</v>
      </c>
      <c r="CB1642" s="519">
        <v>0</v>
      </c>
      <c r="CC1642" s="519">
        <v>0</v>
      </c>
      <c r="CD1642" s="519">
        <v>0</v>
      </c>
      <c r="CE1642" s="519">
        <v>0</v>
      </c>
      <c r="CF1642" s="519">
        <v>0</v>
      </c>
      <c r="CG1642" s="519">
        <v>0</v>
      </c>
      <c r="CH1642" s="519">
        <v>0</v>
      </c>
      <c r="CI1642" s="519">
        <v>0</v>
      </c>
      <c r="CJ1642" s="519">
        <v>0</v>
      </c>
      <c r="CK1642" s="519">
        <v>0</v>
      </c>
      <c r="CL1642" s="519">
        <v>0</v>
      </c>
      <c r="CM1642" s="519">
        <v>0</v>
      </c>
      <c r="CN1642" s="519">
        <v>0</v>
      </c>
      <c r="CO1642" s="519">
        <v>0</v>
      </c>
      <c r="CP1642" s="519">
        <v>0</v>
      </c>
      <c r="CQ1642" s="519">
        <v>0</v>
      </c>
      <c r="CR1642" s="519">
        <v>0</v>
      </c>
      <c r="CS1642" s="519">
        <v>0</v>
      </c>
      <c r="CT1642" s="519">
        <v>0</v>
      </c>
      <c r="CU1642" s="519">
        <v>0</v>
      </c>
      <c r="CV1642" s="519">
        <v>0</v>
      </c>
      <c r="CW1642" s="519">
        <v>0</v>
      </c>
      <c r="CX1642" s="519">
        <v>0</v>
      </c>
      <c r="CY1642" s="519">
        <v>0</v>
      </c>
      <c r="CZ1642" s="519">
        <v>0</v>
      </c>
      <c r="DA1642" s="519">
        <v>0</v>
      </c>
      <c r="DB1642" s="519">
        <v>0</v>
      </c>
      <c r="DC1642" s="519">
        <v>0</v>
      </c>
      <c r="DD1642" s="519">
        <v>0</v>
      </c>
      <c r="DE1642" s="519">
        <v>0</v>
      </c>
      <c r="DF1642" s="519">
        <v>0</v>
      </c>
      <c r="DG1642" s="519">
        <v>0</v>
      </c>
      <c r="DH1642" s="519">
        <v>0</v>
      </c>
      <c r="DI1642" s="519">
        <v>0</v>
      </c>
      <c r="DJ1642" s="519">
        <v>0</v>
      </c>
      <c r="DK1642" s="519">
        <v>0</v>
      </c>
      <c r="DL1642" s="519">
        <v>0</v>
      </c>
      <c r="DM1642" s="519">
        <v>0</v>
      </c>
      <c r="DN1642" s="519">
        <v>0</v>
      </c>
      <c r="DO1642" s="519">
        <v>0</v>
      </c>
      <c r="DP1642" s="519">
        <v>0</v>
      </c>
      <c r="DQ1642" s="519">
        <v>0</v>
      </c>
      <c r="DR1642" s="519">
        <v>0</v>
      </c>
      <c r="DS1642" s="519">
        <v>0</v>
      </c>
      <c r="DT1642" s="519">
        <v>0</v>
      </c>
      <c r="DU1642" s="519">
        <v>0</v>
      </c>
      <c r="DV1642" s="519">
        <v>0</v>
      </c>
      <c r="DW1642" s="519">
        <v>0</v>
      </c>
      <c r="DX1642" s="519">
        <v>0</v>
      </c>
    </row>
    <row r="1643" spans="2:128" hidden="1">
      <c r="B1643" s="519" t="s">
        <v>1061</v>
      </c>
      <c r="C1643" s="519"/>
      <c r="D1643" s="519"/>
      <c r="E1643" s="519"/>
      <c r="F1643" s="519">
        <v>1</v>
      </c>
      <c r="G1643" s="519"/>
      <c r="H1643" s="519">
        <v>28</v>
      </c>
      <c r="I1643" s="519">
        <v>1</v>
      </c>
      <c r="J1643" s="519" t="str">
        <f t="shared" si="74"/>
        <v>SDN15012801</v>
      </c>
      <c r="K1643" s="519">
        <v>645</v>
      </c>
      <c r="N1643" s="519" t="s">
        <v>1063</v>
      </c>
      <c r="O1643" s="519" t="s">
        <v>1059</v>
      </c>
      <c r="P1643" s="519">
        <v>31</v>
      </c>
      <c r="Q1643" s="183" t="str">
        <f t="shared" si="73"/>
        <v>SDN300131</v>
      </c>
      <c r="R1643" s="519">
        <v>10000</v>
      </c>
      <c r="S1643" s="519">
        <v>10000</v>
      </c>
      <c r="T1643" s="519">
        <v>10000</v>
      </c>
      <c r="U1643" s="519">
        <v>10000</v>
      </c>
      <c r="V1643" s="519">
        <v>10000</v>
      </c>
      <c r="W1643" s="519">
        <v>10000</v>
      </c>
      <c r="X1643" s="519">
        <v>10000</v>
      </c>
      <c r="Y1643" s="519">
        <v>10000</v>
      </c>
      <c r="Z1643" s="519">
        <v>10000</v>
      </c>
      <c r="AA1643" s="519">
        <v>10000</v>
      </c>
      <c r="AB1643" s="519">
        <v>10000</v>
      </c>
      <c r="AC1643" s="519">
        <v>10000</v>
      </c>
      <c r="AD1643" s="519">
        <v>10000</v>
      </c>
      <c r="AE1643" s="519">
        <v>10000</v>
      </c>
      <c r="AF1643" s="519">
        <v>10000</v>
      </c>
      <c r="AG1643" s="519">
        <v>10000</v>
      </c>
      <c r="AH1643" s="519">
        <v>10000</v>
      </c>
      <c r="AI1643" s="519">
        <v>10000</v>
      </c>
      <c r="AJ1643" s="519">
        <v>10000</v>
      </c>
      <c r="AK1643" s="519">
        <v>10000</v>
      </c>
      <c r="AL1643" s="519">
        <v>10000</v>
      </c>
      <c r="AM1643" s="519">
        <v>10000</v>
      </c>
      <c r="AN1643" s="519">
        <v>10000</v>
      </c>
      <c r="AO1643" s="519">
        <v>10000</v>
      </c>
      <c r="AP1643" s="519">
        <v>10000</v>
      </c>
      <c r="AQ1643" s="519">
        <v>10000</v>
      </c>
      <c r="AR1643" s="519">
        <v>10000</v>
      </c>
      <c r="AS1643" s="519">
        <v>10000</v>
      </c>
      <c r="AT1643" s="519">
        <v>10000</v>
      </c>
      <c r="AU1643" s="519">
        <v>10000</v>
      </c>
      <c r="AV1643" s="519">
        <v>10000</v>
      </c>
      <c r="AW1643" s="519">
        <v>10000</v>
      </c>
      <c r="AX1643" s="519">
        <v>10000</v>
      </c>
      <c r="AY1643" s="519">
        <v>10000</v>
      </c>
      <c r="AZ1643" s="519">
        <v>10000</v>
      </c>
      <c r="BA1643" s="519">
        <v>10000</v>
      </c>
      <c r="BB1643" s="519">
        <v>10000</v>
      </c>
      <c r="BC1643" s="519">
        <v>10000</v>
      </c>
      <c r="BD1643" s="519">
        <v>10000</v>
      </c>
      <c r="BE1643" s="519">
        <v>10000</v>
      </c>
      <c r="BF1643" s="519">
        <v>10000</v>
      </c>
      <c r="BG1643" s="519">
        <v>10000</v>
      </c>
      <c r="BH1643" s="519">
        <v>10000</v>
      </c>
      <c r="BI1643" s="519">
        <v>10000</v>
      </c>
      <c r="BJ1643" s="519">
        <v>10000</v>
      </c>
      <c r="BK1643" s="519">
        <v>0</v>
      </c>
      <c r="BL1643" s="519">
        <v>0</v>
      </c>
      <c r="BM1643" s="519">
        <v>0</v>
      </c>
      <c r="BN1643" s="519">
        <v>0</v>
      </c>
      <c r="BO1643" s="519">
        <v>0</v>
      </c>
      <c r="BP1643" s="519">
        <v>0</v>
      </c>
      <c r="BQ1643" s="519">
        <v>0</v>
      </c>
      <c r="BR1643" s="519">
        <v>0</v>
      </c>
      <c r="BS1643" s="519">
        <v>0</v>
      </c>
      <c r="BT1643" s="519">
        <v>0</v>
      </c>
      <c r="BU1643" s="519">
        <v>0</v>
      </c>
      <c r="BV1643" s="519">
        <v>0</v>
      </c>
      <c r="BW1643" s="519">
        <v>0</v>
      </c>
      <c r="BX1643" s="519">
        <v>0</v>
      </c>
      <c r="BY1643" s="519">
        <v>0</v>
      </c>
      <c r="BZ1643" s="519">
        <v>0</v>
      </c>
      <c r="CA1643" s="519">
        <v>0</v>
      </c>
      <c r="CB1643" s="519">
        <v>0</v>
      </c>
      <c r="CC1643" s="519">
        <v>0</v>
      </c>
      <c r="CD1643" s="519">
        <v>0</v>
      </c>
      <c r="CE1643" s="519">
        <v>0</v>
      </c>
      <c r="CF1643" s="519">
        <v>0</v>
      </c>
      <c r="CG1643" s="519">
        <v>0</v>
      </c>
      <c r="CH1643" s="519">
        <v>0</v>
      </c>
      <c r="CI1643" s="519">
        <v>0</v>
      </c>
      <c r="CJ1643" s="519">
        <v>0</v>
      </c>
      <c r="CK1643" s="519">
        <v>0</v>
      </c>
      <c r="CL1643" s="519">
        <v>0</v>
      </c>
      <c r="CM1643" s="519">
        <v>0</v>
      </c>
      <c r="CN1643" s="519">
        <v>0</v>
      </c>
      <c r="CO1643" s="519">
        <v>0</v>
      </c>
      <c r="CP1643" s="519">
        <v>0</v>
      </c>
      <c r="CQ1643" s="519">
        <v>0</v>
      </c>
      <c r="CR1643" s="519">
        <v>0</v>
      </c>
      <c r="CS1643" s="519">
        <v>0</v>
      </c>
      <c r="CT1643" s="519">
        <v>0</v>
      </c>
      <c r="CU1643" s="519">
        <v>0</v>
      </c>
      <c r="CV1643" s="519">
        <v>0</v>
      </c>
      <c r="CW1643" s="519">
        <v>0</v>
      </c>
      <c r="CX1643" s="519">
        <v>0</v>
      </c>
      <c r="CY1643" s="519">
        <v>0</v>
      </c>
      <c r="CZ1643" s="519">
        <v>0</v>
      </c>
      <c r="DA1643" s="519">
        <v>0</v>
      </c>
      <c r="DB1643" s="519">
        <v>0</v>
      </c>
      <c r="DC1643" s="519">
        <v>0</v>
      </c>
      <c r="DD1643" s="519">
        <v>0</v>
      </c>
      <c r="DE1643" s="519">
        <v>0</v>
      </c>
      <c r="DF1643" s="519">
        <v>0</v>
      </c>
      <c r="DG1643" s="519">
        <v>0</v>
      </c>
      <c r="DH1643" s="519">
        <v>0</v>
      </c>
      <c r="DI1643" s="519">
        <v>0</v>
      </c>
      <c r="DJ1643" s="519">
        <v>0</v>
      </c>
      <c r="DK1643" s="519">
        <v>0</v>
      </c>
      <c r="DL1643" s="519">
        <v>0</v>
      </c>
      <c r="DM1643" s="519">
        <v>0</v>
      </c>
      <c r="DN1643" s="519">
        <v>0</v>
      </c>
      <c r="DO1643" s="519">
        <v>0</v>
      </c>
      <c r="DP1643" s="519">
        <v>0</v>
      </c>
      <c r="DQ1643" s="519">
        <v>0</v>
      </c>
      <c r="DR1643" s="519">
        <v>0</v>
      </c>
      <c r="DS1643" s="519">
        <v>0</v>
      </c>
      <c r="DT1643" s="519">
        <v>0</v>
      </c>
      <c r="DU1643" s="519">
        <v>0</v>
      </c>
      <c r="DV1643" s="519">
        <v>0</v>
      </c>
      <c r="DW1643" s="519">
        <v>0</v>
      </c>
      <c r="DX1643" s="519">
        <v>0</v>
      </c>
    </row>
    <row r="1644" spans="2:128" hidden="1">
      <c r="B1644" s="519" t="s">
        <v>1061</v>
      </c>
      <c r="C1644" s="519"/>
      <c r="D1644" s="519"/>
      <c r="E1644" s="519"/>
      <c r="F1644" s="519">
        <v>1</v>
      </c>
      <c r="G1644" s="519"/>
      <c r="H1644" s="519">
        <v>28</v>
      </c>
      <c r="I1644" s="519">
        <v>2</v>
      </c>
      <c r="J1644" s="519" t="str">
        <f t="shared" si="74"/>
        <v>SDN15012802</v>
      </c>
      <c r="K1644" s="519">
        <v>645</v>
      </c>
      <c r="N1644" s="519" t="s">
        <v>1063</v>
      </c>
      <c r="O1644" s="519" t="s">
        <v>1059</v>
      </c>
      <c r="P1644" s="519">
        <v>32</v>
      </c>
      <c r="Q1644" s="183" t="str">
        <f t="shared" si="73"/>
        <v>SDN300132</v>
      </c>
      <c r="R1644" s="519">
        <v>10000</v>
      </c>
      <c r="S1644" s="519">
        <v>10000</v>
      </c>
      <c r="T1644" s="519">
        <v>10000</v>
      </c>
      <c r="U1644" s="519">
        <v>10000</v>
      </c>
      <c r="V1644" s="519">
        <v>10000</v>
      </c>
      <c r="W1644" s="519">
        <v>10000</v>
      </c>
      <c r="X1644" s="519">
        <v>10000</v>
      </c>
      <c r="Y1644" s="519">
        <v>10000</v>
      </c>
      <c r="Z1644" s="519">
        <v>10000</v>
      </c>
      <c r="AA1644" s="519">
        <v>10000</v>
      </c>
      <c r="AB1644" s="519">
        <v>10000</v>
      </c>
      <c r="AC1644" s="519">
        <v>10000</v>
      </c>
      <c r="AD1644" s="519">
        <v>10000</v>
      </c>
      <c r="AE1644" s="519">
        <v>10000</v>
      </c>
      <c r="AF1644" s="519">
        <v>10000</v>
      </c>
      <c r="AG1644" s="519">
        <v>10000</v>
      </c>
      <c r="AH1644" s="519">
        <v>10000</v>
      </c>
      <c r="AI1644" s="519">
        <v>10000</v>
      </c>
      <c r="AJ1644" s="519">
        <v>10000</v>
      </c>
      <c r="AK1644" s="519">
        <v>10000</v>
      </c>
      <c r="AL1644" s="519">
        <v>10000</v>
      </c>
      <c r="AM1644" s="519">
        <v>10000</v>
      </c>
      <c r="AN1644" s="519">
        <v>10000</v>
      </c>
      <c r="AO1644" s="519">
        <v>10000</v>
      </c>
      <c r="AP1644" s="519">
        <v>10000</v>
      </c>
      <c r="AQ1644" s="519">
        <v>10000</v>
      </c>
      <c r="AR1644" s="519">
        <v>10000</v>
      </c>
      <c r="AS1644" s="519">
        <v>10000</v>
      </c>
      <c r="AT1644" s="519">
        <v>10000</v>
      </c>
      <c r="AU1644" s="519">
        <v>10000</v>
      </c>
      <c r="AV1644" s="519">
        <v>10000</v>
      </c>
      <c r="AW1644" s="519">
        <v>10000</v>
      </c>
      <c r="AX1644" s="519">
        <v>10000</v>
      </c>
      <c r="AY1644" s="519">
        <v>10000</v>
      </c>
      <c r="AZ1644" s="519">
        <v>10000</v>
      </c>
      <c r="BA1644" s="519">
        <v>10000</v>
      </c>
      <c r="BB1644" s="519">
        <v>10000</v>
      </c>
      <c r="BC1644" s="519">
        <v>10000</v>
      </c>
      <c r="BD1644" s="519">
        <v>10000</v>
      </c>
      <c r="BE1644" s="519">
        <v>10000</v>
      </c>
      <c r="BF1644" s="519">
        <v>10000</v>
      </c>
      <c r="BG1644" s="519">
        <v>10000</v>
      </c>
      <c r="BH1644" s="519">
        <v>10000</v>
      </c>
      <c r="BI1644" s="519">
        <v>10000</v>
      </c>
      <c r="BJ1644" s="519">
        <v>10000</v>
      </c>
      <c r="BK1644" s="519">
        <v>0</v>
      </c>
      <c r="BL1644" s="519">
        <v>0</v>
      </c>
      <c r="BM1644" s="519">
        <v>0</v>
      </c>
      <c r="BN1644" s="519">
        <v>0</v>
      </c>
      <c r="BO1644" s="519">
        <v>0</v>
      </c>
      <c r="BP1644" s="519">
        <v>0</v>
      </c>
      <c r="BQ1644" s="519">
        <v>0</v>
      </c>
      <c r="BR1644" s="519">
        <v>0</v>
      </c>
      <c r="BS1644" s="519">
        <v>0</v>
      </c>
      <c r="BT1644" s="519">
        <v>0</v>
      </c>
      <c r="BU1644" s="519">
        <v>0</v>
      </c>
      <c r="BV1644" s="519">
        <v>0</v>
      </c>
      <c r="BW1644" s="519">
        <v>0</v>
      </c>
      <c r="BX1644" s="519">
        <v>0</v>
      </c>
      <c r="BY1644" s="519">
        <v>0</v>
      </c>
      <c r="BZ1644" s="519">
        <v>0</v>
      </c>
      <c r="CA1644" s="519">
        <v>0</v>
      </c>
      <c r="CB1644" s="519">
        <v>0</v>
      </c>
      <c r="CC1644" s="519">
        <v>0</v>
      </c>
      <c r="CD1644" s="519">
        <v>0</v>
      </c>
      <c r="CE1644" s="519">
        <v>0</v>
      </c>
      <c r="CF1644" s="519">
        <v>0</v>
      </c>
      <c r="CG1644" s="519">
        <v>0</v>
      </c>
      <c r="CH1644" s="519">
        <v>0</v>
      </c>
      <c r="CI1644" s="519">
        <v>0</v>
      </c>
      <c r="CJ1644" s="519">
        <v>0</v>
      </c>
      <c r="CK1644" s="519">
        <v>0</v>
      </c>
      <c r="CL1644" s="519">
        <v>0</v>
      </c>
      <c r="CM1644" s="519">
        <v>0</v>
      </c>
      <c r="CN1644" s="519">
        <v>0</v>
      </c>
      <c r="CO1644" s="519">
        <v>0</v>
      </c>
      <c r="CP1644" s="519">
        <v>0</v>
      </c>
      <c r="CQ1644" s="519">
        <v>0</v>
      </c>
      <c r="CR1644" s="519">
        <v>0</v>
      </c>
      <c r="CS1644" s="519">
        <v>0</v>
      </c>
      <c r="CT1644" s="519">
        <v>0</v>
      </c>
      <c r="CU1644" s="519">
        <v>0</v>
      </c>
      <c r="CV1644" s="519">
        <v>0</v>
      </c>
      <c r="CW1644" s="519">
        <v>0</v>
      </c>
      <c r="CX1644" s="519">
        <v>0</v>
      </c>
      <c r="CY1644" s="519">
        <v>0</v>
      </c>
      <c r="CZ1644" s="519">
        <v>0</v>
      </c>
      <c r="DA1644" s="519">
        <v>0</v>
      </c>
      <c r="DB1644" s="519">
        <v>0</v>
      </c>
      <c r="DC1644" s="519">
        <v>0</v>
      </c>
      <c r="DD1644" s="519">
        <v>0</v>
      </c>
      <c r="DE1644" s="519">
        <v>0</v>
      </c>
      <c r="DF1644" s="519">
        <v>0</v>
      </c>
      <c r="DG1644" s="519">
        <v>0</v>
      </c>
      <c r="DH1644" s="519">
        <v>0</v>
      </c>
      <c r="DI1644" s="519">
        <v>0</v>
      </c>
      <c r="DJ1644" s="519">
        <v>0</v>
      </c>
      <c r="DK1644" s="519">
        <v>0</v>
      </c>
      <c r="DL1644" s="519">
        <v>0</v>
      </c>
      <c r="DM1644" s="519">
        <v>0</v>
      </c>
      <c r="DN1644" s="519">
        <v>0</v>
      </c>
      <c r="DO1644" s="519">
        <v>0</v>
      </c>
      <c r="DP1644" s="519">
        <v>0</v>
      </c>
      <c r="DQ1644" s="519">
        <v>0</v>
      </c>
      <c r="DR1644" s="519">
        <v>0</v>
      </c>
      <c r="DS1644" s="519">
        <v>0</v>
      </c>
      <c r="DT1644" s="519">
        <v>0</v>
      </c>
      <c r="DU1644" s="519">
        <v>0</v>
      </c>
      <c r="DV1644" s="519">
        <v>0</v>
      </c>
      <c r="DW1644" s="519">
        <v>0</v>
      </c>
      <c r="DX1644" s="519">
        <v>0</v>
      </c>
    </row>
    <row r="1645" spans="2:128" hidden="1">
      <c r="B1645" s="519" t="s">
        <v>1061</v>
      </c>
      <c r="C1645" s="519"/>
      <c r="D1645" s="519"/>
      <c r="E1645" s="519"/>
      <c r="F1645" s="519">
        <v>1</v>
      </c>
      <c r="G1645" s="519"/>
      <c r="H1645" s="519">
        <v>28</v>
      </c>
      <c r="I1645" s="519">
        <v>3</v>
      </c>
      <c r="J1645" s="519" t="str">
        <f t="shared" si="74"/>
        <v>SDN15012803</v>
      </c>
      <c r="K1645" s="519">
        <v>645</v>
      </c>
      <c r="N1645" s="519" t="s">
        <v>1063</v>
      </c>
      <c r="O1645" s="519" t="s">
        <v>1059</v>
      </c>
      <c r="P1645" s="519">
        <v>33</v>
      </c>
      <c r="Q1645" s="183" t="str">
        <f t="shared" si="73"/>
        <v>SDN300133</v>
      </c>
      <c r="R1645" s="519">
        <v>10000</v>
      </c>
      <c r="S1645" s="519">
        <v>10000</v>
      </c>
      <c r="T1645" s="519">
        <v>10000</v>
      </c>
      <c r="U1645" s="519">
        <v>10000</v>
      </c>
      <c r="V1645" s="519">
        <v>10000</v>
      </c>
      <c r="W1645" s="519">
        <v>10000</v>
      </c>
      <c r="X1645" s="519">
        <v>10000</v>
      </c>
      <c r="Y1645" s="519">
        <v>10000</v>
      </c>
      <c r="Z1645" s="519">
        <v>10000</v>
      </c>
      <c r="AA1645" s="519">
        <v>10000</v>
      </c>
      <c r="AB1645" s="519">
        <v>10000</v>
      </c>
      <c r="AC1645" s="519">
        <v>10000</v>
      </c>
      <c r="AD1645" s="519">
        <v>10000</v>
      </c>
      <c r="AE1645" s="519">
        <v>10000</v>
      </c>
      <c r="AF1645" s="519">
        <v>10000</v>
      </c>
      <c r="AG1645" s="519">
        <v>10000</v>
      </c>
      <c r="AH1645" s="519">
        <v>10000</v>
      </c>
      <c r="AI1645" s="519">
        <v>10000</v>
      </c>
      <c r="AJ1645" s="519">
        <v>10000</v>
      </c>
      <c r="AK1645" s="519">
        <v>10000</v>
      </c>
      <c r="AL1645" s="519">
        <v>10000</v>
      </c>
      <c r="AM1645" s="519">
        <v>10000</v>
      </c>
      <c r="AN1645" s="519">
        <v>10000</v>
      </c>
      <c r="AO1645" s="519">
        <v>10000</v>
      </c>
      <c r="AP1645" s="519">
        <v>10000</v>
      </c>
      <c r="AQ1645" s="519">
        <v>10000</v>
      </c>
      <c r="AR1645" s="519">
        <v>10000</v>
      </c>
      <c r="AS1645" s="519">
        <v>10000</v>
      </c>
      <c r="AT1645" s="519">
        <v>10000</v>
      </c>
      <c r="AU1645" s="519">
        <v>10160.1</v>
      </c>
      <c r="AV1645" s="519">
        <v>10160.1</v>
      </c>
      <c r="AW1645" s="519">
        <v>10160.1</v>
      </c>
      <c r="AX1645" s="519">
        <v>10160.1</v>
      </c>
      <c r="AY1645" s="519">
        <v>10160.1</v>
      </c>
      <c r="AZ1645" s="519">
        <v>10160.1</v>
      </c>
      <c r="BA1645" s="519">
        <v>10160.1</v>
      </c>
      <c r="BB1645" s="519">
        <v>10160.1</v>
      </c>
      <c r="BC1645" s="519">
        <v>10160.1</v>
      </c>
      <c r="BD1645" s="519">
        <v>10160.1</v>
      </c>
      <c r="BE1645" s="519">
        <v>10160.1</v>
      </c>
      <c r="BF1645" s="519">
        <v>10160.1</v>
      </c>
      <c r="BG1645" s="519">
        <v>10160.1</v>
      </c>
      <c r="BH1645" s="519">
        <v>10160.1</v>
      </c>
      <c r="BI1645" s="519">
        <v>10160.1</v>
      </c>
      <c r="BJ1645" s="519">
        <v>10160.1</v>
      </c>
      <c r="BK1645" s="519">
        <v>0</v>
      </c>
      <c r="BL1645" s="519">
        <v>0</v>
      </c>
      <c r="BM1645" s="519">
        <v>0</v>
      </c>
      <c r="BN1645" s="519">
        <v>0</v>
      </c>
      <c r="BO1645" s="519">
        <v>0</v>
      </c>
      <c r="BP1645" s="519">
        <v>0</v>
      </c>
      <c r="BQ1645" s="519">
        <v>0</v>
      </c>
      <c r="BR1645" s="519">
        <v>0</v>
      </c>
      <c r="BS1645" s="519">
        <v>0</v>
      </c>
      <c r="BT1645" s="519">
        <v>0</v>
      </c>
      <c r="BU1645" s="519">
        <v>0</v>
      </c>
      <c r="BV1645" s="519">
        <v>0</v>
      </c>
      <c r="BW1645" s="519">
        <v>0</v>
      </c>
      <c r="BX1645" s="519">
        <v>0</v>
      </c>
      <c r="BY1645" s="519">
        <v>0</v>
      </c>
      <c r="BZ1645" s="519">
        <v>0</v>
      </c>
      <c r="CA1645" s="519">
        <v>0</v>
      </c>
      <c r="CB1645" s="519">
        <v>0</v>
      </c>
      <c r="CC1645" s="519">
        <v>0</v>
      </c>
      <c r="CD1645" s="519">
        <v>0</v>
      </c>
      <c r="CE1645" s="519">
        <v>0</v>
      </c>
      <c r="CF1645" s="519">
        <v>0</v>
      </c>
      <c r="CG1645" s="519">
        <v>0</v>
      </c>
      <c r="CH1645" s="519">
        <v>0</v>
      </c>
      <c r="CI1645" s="519">
        <v>0</v>
      </c>
      <c r="CJ1645" s="519">
        <v>0</v>
      </c>
      <c r="CK1645" s="519">
        <v>0</v>
      </c>
      <c r="CL1645" s="519">
        <v>0</v>
      </c>
      <c r="CM1645" s="519">
        <v>0</v>
      </c>
      <c r="CN1645" s="519">
        <v>0</v>
      </c>
      <c r="CO1645" s="519">
        <v>0</v>
      </c>
      <c r="CP1645" s="519">
        <v>0</v>
      </c>
      <c r="CQ1645" s="519">
        <v>0</v>
      </c>
      <c r="CR1645" s="519">
        <v>0</v>
      </c>
      <c r="CS1645" s="519">
        <v>0</v>
      </c>
      <c r="CT1645" s="519">
        <v>0</v>
      </c>
      <c r="CU1645" s="519">
        <v>0</v>
      </c>
      <c r="CV1645" s="519">
        <v>0</v>
      </c>
      <c r="CW1645" s="519">
        <v>0</v>
      </c>
      <c r="CX1645" s="519">
        <v>0</v>
      </c>
      <c r="CY1645" s="519">
        <v>0</v>
      </c>
      <c r="CZ1645" s="519">
        <v>0</v>
      </c>
      <c r="DA1645" s="519">
        <v>0</v>
      </c>
      <c r="DB1645" s="519">
        <v>0</v>
      </c>
      <c r="DC1645" s="519">
        <v>0</v>
      </c>
      <c r="DD1645" s="519">
        <v>0</v>
      </c>
      <c r="DE1645" s="519">
        <v>0</v>
      </c>
      <c r="DF1645" s="519">
        <v>0</v>
      </c>
      <c r="DG1645" s="519">
        <v>0</v>
      </c>
      <c r="DH1645" s="519">
        <v>0</v>
      </c>
      <c r="DI1645" s="519">
        <v>0</v>
      </c>
      <c r="DJ1645" s="519">
        <v>0</v>
      </c>
      <c r="DK1645" s="519">
        <v>0</v>
      </c>
      <c r="DL1645" s="519">
        <v>0</v>
      </c>
      <c r="DM1645" s="519">
        <v>0</v>
      </c>
      <c r="DN1645" s="519">
        <v>0</v>
      </c>
      <c r="DO1645" s="519">
        <v>0</v>
      </c>
      <c r="DP1645" s="519">
        <v>0</v>
      </c>
      <c r="DQ1645" s="519">
        <v>0</v>
      </c>
      <c r="DR1645" s="519">
        <v>0</v>
      </c>
      <c r="DS1645" s="519">
        <v>0</v>
      </c>
      <c r="DT1645" s="519">
        <v>0</v>
      </c>
      <c r="DU1645" s="519">
        <v>0</v>
      </c>
      <c r="DV1645" s="519">
        <v>0</v>
      </c>
      <c r="DW1645" s="519">
        <v>0</v>
      </c>
      <c r="DX1645" s="519">
        <v>0</v>
      </c>
    </row>
    <row r="1646" spans="2:128" hidden="1">
      <c r="B1646" s="519" t="s">
        <v>1061</v>
      </c>
      <c r="C1646" s="519"/>
      <c r="D1646" s="519"/>
      <c r="E1646" s="519"/>
      <c r="F1646" s="519">
        <v>1</v>
      </c>
      <c r="G1646" s="519"/>
      <c r="H1646" s="519">
        <v>28</v>
      </c>
      <c r="I1646" s="519">
        <v>4</v>
      </c>
      <c r="J1646" s="519" t="str">
        <f t="shared" si="74"/>
        <v>SDN15012804</v>
      </c>
      <c r="K1646" s="519">
        <v>645</v>
      </c>
      <c r="N1646" s="519" t="s">
        <v>1063</v>
      </c>
      <c r="O1646" s="519" t="s">
        <v>1059</v>
      </c>
      <c r="P1646" s="519">
        <v>34</v>
      </c>
      <c r="Q1646" s="183" t="str">
        <f t="shared" si="73"/>
        <v>SDN300134</v>
      </c>
      <c r="R1646" s="519">
        <v>10000</v>
      </c>
      <c r="S1646" s="519">
        <v>10000</v>
      </c>
      <c r="T1646" s="519">
        <v>10000</v>
      </c>
      <c r="U1646" s="519">
        <v>10000</v>
      </c>
      <c r="V1646" s="519">
        <v>10000</v>
      </c>
      <c r="W1646" s="519">
        <v>10000</v>
      </c>
      <c r="X1646" s="519">
        <v>10000</v>
      </c>
      <c r="Y1646" s="519">
        <v>10000</v>
      </c>
      <c r="Z1646" s="519">
        <v>10000</v>
      </c>
      <c r="AA1646" s="519">
        <v>10000</v>
      </c>
      <c r="AB1646" s="519">
        <v>10000</v>
      </c>
      <c r="AC1646" s="519">
        <v>10000</v>
      </c>
      <c r="AD1646" s="519">
        <v>10000</v>
      </c>
      <c r="AE1646" s="519">
        <v>10000</v>
      </c>
      <c r="AF1646" s="519">
        <v>10000</v>
      </c>
      <c r="AG1646" s="519">
        <v>10000</v>
      </c>
      <c r="AH1646" s="519">
        <v>10000</v>
      </c>
      <c r="AI1646" s="519">
        <v>10000</v>
      </c>
      <c r="AJ1646" s="519">
        <v>10000</v>
      </c>
      <c r="AK1646" s="519">
        <v>10000</v>
      </c>
      <c r="AL1646" s="519">
        <v>10000</v>
      </c>
      <c r="AM1646" s="519">
        <v>10000</v>
      </c>
      <c r="AN1646" s="519">
        <v>10000</v>
      </c>
      <c r="AO1646" s="519">
        <v>10000</v>
      </c>
      <c r="AP1646" s="519">
        <v>10000</v>
      </c>
      <c r="AQ1646" s="519">
        <v>10000</v>
      </c>
      <c r="AR1646" s="519">
        <v>10000</v>
      </c>
      <c r="AS1646" s="519">
        <v>10000</v>
      </c>
      <c r="AT1646" s="519">
        <v>10275.6</v>
      </c>
      <c r="AU1646" s="519">
        <v>10589.4</v>
      </c>
      <c r="AV1646" s="519">
        <v>10589.4</v>
      </c>
      <c r="AW1646" s="519">
        <v>10589.4</v>
      </c>
      <c r="AX1646" s="519">
        <v>10589.4</v>
      </c>
      <c r="AY1646" s="519">
        <v>10589.4</v>
      </c>
      <c r="AZ1646" s="519">
        <v>10589.4</v>
      </c>
      <c r="BA1646" s="519">
        <v>10589.4</v>
      </c>
      <c r="BB1646" s="519">
        <v>10589.4</v>
      </c>
      <c r="BC1646" s="519">
        <v>10589.4</v>
      </c>
      <c r="BD1646" s="519">
        <v>10589.4</v>
      </c>
      <c r="BE1646" s="519">
        <v>10589.4</v>
      </c>
      <c r="BF1646" s="519">
        <v>10589.4</v>
      </c>
      <c r="BG1646" s="519">
        <v>10589.4</v>
      </c>
      <c r="BH1646" s="519">
        <v>10589.4</v>
      </c>
      <c r="BI1646" s="519">
        <v>10589.4</v>
      </c>
      <c r="BJ1646" s="519">
        <v>10589.4</v>
      </c>
      <c r="BK1646" s="519">
        <v>0</v>
      </c>
      <c r="BL1646" s="519">
        <v>0</v>
      </c>
      <c r="BM1646" s="519">
        <v>0</v>
      </c>
      <c r="BN1646" s="519">
        <v>0</v>
      </c>
      <c r="BO1646" s="519">
        <v>0</v>
      </c>
      <c r="BP1646" s="519">
        <v>0</v>
      </c>
      <c r="BQ1646" s="519">
        <v>0</v>
      </c>
      <c r="BR1646" s="519">
        <v>0</v>
      </c>
      <c r="BS1646" s="519">
        <v>0</v>
      </c>
      <c r="BT1646" s="519">
        <v>0</v>
      </c>
      <c r="BU1646" s="519">
        <v>0</v>
      </c>
      <c r="BV1646" s="519">
        <v>0</v>
      </c>
      <c r="BW1646" s="519">
        <v>0</v>
      </c>
      <c r="BX1646" s="519">
        <v>0</v>
      </c>
      <c r="BY1646" s="519">
        <v>0</v>
      </c>
      <c r="BZ1646" s="519">
        <v>0</v>
      </c>
      <c r="CA1646" s="519">
        <v>0</v>
      </c>
      <c r="CB1646" s="519">
        <v>0</v>
      </c>
      <c r="CC1646" s="519">
        <v>0</v>
      </c>
      <c r="CD1646" s="519">
        <v>0</v>
      </c>
      <c r="CE1646" s="519">
        <v>0</v>
      </c>
      <c r="CF1646" s="519">
        <v>0</v>
      </c>
      <c r="CG1646" s="519">
        <v>0</v>
      </c>
      <c r="CH1646" s="519">
        <v>0</v>
      </c>
      <c r="CI1646" s="519">
        <v>0</v>
      </c>
      <c r="CJ1646" s="519">
        <v>0</v>
      </c>
      <c r="CK1646" s="519">
        <v>0</v>
      </c>
      <c r="CL1646" s="519">
        <v>0</v>
      </c>
      <c r="CM1646" s="519">
        <v>0</v>
      </c>
      <c r="CN1646" s="519">
        <v>0</v>
      </c>
      <c r="CO1646" s="519">
        <v>0</v>
      </c>
      <c r="CP1646" s="519">
        <v>0</v>
      </c>
      <c r="CQ1646" s="519">
        <v>0</v>
      </c>
      <c r="CR1646" s="519">
        <v>0</v>
      </c>
      <c r="CS1646" s="519">
        <v>0</v>
      </c>
      <c r="CT1646" s="519">
        <v>0</v>
      </c>
      <c r="CU1646" s="519">
        <v>0</v>
      </c>
      <c r="CV1646" s="519">
        <v>0</v>
      </c>
      <c r="CW1646" s="519">
        <v>0</v>
      </c>
      <c r="CX1646" s="519">
        <v>0</v>
      </c>
      <c r="CY1646" s="519">
        <v>0</v>
      </c>
      <c r="CZ1646" s="519">
        <v>0</v>
      </c>
      <c r="DA1646" s="519">
        <v>0</v>
      </c>
      <c r="DB1646" s="519">
        <v>0</v>
      </c>
      <c r="DC1646" s="519">
        <v>0</v>
      </c>
      <c r="DD1646" s="519">
        <v>0</v>
      </c>
      <c r="DE1646" s="519">
        <v>0</v>
      </c>
      <c r="DF1646" s="519">
        <v>0</v>
      </c>
      <c r="DG1646" s="519">
        <v>0</v>
      </c>
      <c r="DH1646" s="519">
        <v>0</v>
      </c>
      <c r="DI1646" s="519">
        <v>0</v>
      </c>
      <c r="DJ1646" s="519">
        <v>0</v>
      </c>
      <c r="DK1646" s="519">
        <v>0</v>
      </c>
      <c r="DL1646" s="519">
        <v>0</v>
      </c>
      <c r="DM1646" s="519">
        <v>0</v>
      </c>
      <c r="DN1646" s="519">
        <v>0</v>
      </c>
      <c r="DO1646" s="519">
        <v>0</v>
      </c>
      <c r="DP1646" s="519">
        <v>0</v>
      </c>
      <c r="DQ1646" s="519">
        <v>0</v>
      </c>
      <c r="DR1646" s="519">
        <v>0</v>
      </c>
      <c r="DS1646" s="519">
        <v>0</v>
      </c>
      <c r="DT1646" s="519">
        <v>0</v>
      </c>
      <c r="DU1646" s="519">
        <v>0</v>
      </c>
      <c r="DV1646" s="519">
        <v>0</v>
      </c>
      <c r="DW1646" s="519">
        <v>0</v>
      </c>
      <c r="DX1646" s="519">
        <v>0</v>
      </c>
    </row>
    <row r="1647" spans="2:128" hidden="1">
      <c r="B1647" s="519" t="s">
        <v>1061</v>
      </c>
      <c r="C1647" s="519"/>
      <c r="D1647" s="519"/>
      <c r="E1647" s="519"/>
      <c r="F1647" s="519">
        <v>1</v>
      </c>
      <c r="G1647" s="519"/>
      <c r="H1647" s="519">
        <v>28</v>
      </c>
      <c r="I1647" s="519">
        <v>5</v>
      </c>
      <c r="J1647" s="519" t="str">
        <f t="shared" si="74"/>
        <v>SDN15012805</v>
      </c>
      <c r="K1647" s="519">
        <v>645</v>
      </c>
      <c r="N1647" s="519" t="s">
        <v>1063</v>
      </c>
      <c r="O1647" s="519" t="s">
        <v>1059</v>
      </c>
      <c r="P1647" s="519">
        <v>35</v>
      </c>
      <c r="Q1647" s="183" t="str">
        <f t="shared" si="73"/>
        <v>SDN300135</v>
      </c>
      <c r="R1647" s="519">
        <v>10000</v>
      </c>
      <c r="S1647" s="519">
        <v>10000</v>
      </c>
      <c r="T1647" s="519">
        <v>10000</v>
      </c>
      <c r="U1647" s="519">
        <v>10000</v>
      </c>
      <c r="V1647" s="519">
        <v>10000</v>
      </c>
      <c r="W1647" s="519">
        <v>10000</v>
      </c>
      <c r="X1647" s="519">
        <v>10000</v>
      </c>
      <c r="Y1647" s="519">
        <v>10000</v>
      </c>
      <c r="Z1647" s="519">
        <v>10000</v>
      </c>
      <c r="AA1647" s="519">
        <v>10000</v>
      </c>
      <c r="AB1647" s="519">
        <v>10000</v>
      </c>
      <c r="AC1647" s="519">
        <v>10000</v>
      </c>
      <c r="AD1647" s="519">
        <v>10000</v>
      </c>
      <c r="AE1647" s="519">
        <v>10000</v>
      </c>
      <c r="AF1647" s="519">
        <v>10000</v>
      </c>
      <c r="AG1647" s="519">
        <v>10000</v>
      </c>
      <c r="AH1647" s="519">
        <v>10000</v>
      </c>
      <c r="AI1647" s="519">
        <v>10000</v>
      </c>
      <c r="AJ1647" s="519">
        <v>10000</v>
      </c>
      <c r="AK1647" s="519">
        <v>10000</v>
      </c>
      <c r="AL1647" s="519">
        <v>10000</v>
      </c>
      <c r="AM1647" s="519">
        <v>10000</v>
      </c>
      <c r="AN1647" s="519">
        <v>10000</v>
      </c>
      <c r="AO1647" s="519">
        <v>10000</v>
      </c>
      <c r="AP1647" s="519">
        <v>10000</v>
      </c>
      <c r="AQ1647" s="519">
        <v>10000</v>
      </c>
      <c r="AR1647" s="519">
        <v>10300</v>
      </c>
      <c r="AS1647" s="519">
        <v>10635</v>
      </c>
      <c r="AT1647" s="519">
        <v>10969.9</v>
      </c>
      <c r="AU1647" s="519">
        <v>11304.9</v>
      </c>
      <c r="AV1647" s="519">
        <v>11304.9</v>
      </c>
      <c r="AW1647" s="519">
        <v>11304.9</v>
      </c>
      <c r="AX1647" s="519">
        <v>11304.9</v>
      </c>
      <c r="AY1647" s="519">
        <v>11304.9</v>
      </c>
      <c r="AZ1647" s="519">
        <v>11304.9</v>
      </c>
      <c r="BA1647" s="519">
        <v>11304.9</v>
      </c>
      <c r="BB1647" s="519">
        <v>11304.9</v>
      </c>
      <c r="BC1647" s="519">
        <v>11304.9</v>
      </c>
      <c r="BD1647" s="519">
        <v>11304.9</v>
      </c>
      <c r="BE1647" s="519">
        <v>11304.9</v>
      </c>
      <c r="BF1647" s="519">
        <v>11304.9</v>
      </c>
      <c r="BG1647" s="519">
        <v>11304.9</v>
      </c>
      <c r="BH1647" s="519">
        <v>11304.9</v>
      </c>
      <c r="BI1647" s="519">
        <v>11304.9</v>
      </c>
      <c r="BJ1647" s="519">
        <v>11304.9</v>
      </c>
      <c r="BK1647" s="519">
        <v>0</v>
      </c>
      <c r="BL1647" s="519">
        <v>0</v>
      </c>
      <c r="BM1647" s="519">
        <v>0</v>
      </c>
      <c r="BN1647" s="519">
        <v>0</v>
      </c>
      <c r="BO1647" s="519">
        <v>0</v>
      </c>
      <c r="BP1647" s="519">
        <v>0</v>
      </c>
      <c r="BQ1647" s="519">
        <v>0</v>
      </c>
      <c r="BR1647" s="519">
        <v>0</v>
      </c>
      <c r="BS1647" s="519">
        <v>0</v>
      </c>
      <c r="BT1647" s="519">
        <v>0</v>
      </c>
      <c r="BU1647" s="519">
        <v>0</v>
      </c>
      <c r="BV1647" s="519">
        <v>0</v>
      </c>
      <c r="BW1647" s="519">
        <v>0</v>
      </c>
      <c r="BX1647" s="519">
        <v>0</v>
      </c>
      <c r="BY1647" s="519">
        <v>0</v>
      </c>
      <c r="BZ1647" s="519">
        <v>0</v>
      </c>
      <c r="CA1647" s="519">
        <v>0</v>
      </c>
      <c r="CB1647" s="519">
        <v>0</v>
      </c>
      <c r="CC1647" s="519">
        <v>0</v>
      </c>
      <c r="CD1647" s="519">
        <v>0</v>
      </c>
      <c r="CE1647" s="519">
        <v>0</v>
      </c>
      <c r="CF1647" s="519">
        <v>0</v>
      </c>
      <c r="CG1647" s="519">
        <v>0</v>
      </c>
      <c r="CH1647" s="519">
        <v>0</v>
      </c>
      <c r="CI1647" s="519">
        <v>0</v>
      </c>
      <c r="CJ1647" s="519">
        <v>0</v>
      </c>
      <c r="CK1647" s="519">
        <v>0</v>
      </c>
      <c r="CL1647" s="519">
        <v>0</v>
      </c>
      <c r="CM1647" s="519">
        <v>0</v>
      </c>
      <c r="CN1647" s="519">
        <v>0</v>
      </c>
      <c r="CO1647" s="519">
        <v>0</v>
      </c>
      <c r="CP1647" s="519">
        <v>0</v>
      </c>
      <c r="CQ1647" s="519">
        <v>0</v>
      </c>
      <c r="CR1647" s="519">
        <v>0</v>
      </c>
      <c r="CS1647" s="519">
        <v>0</v>
      </c>
      <c r="CT1647" s="519">
        <v>0</v>
      </c>
      <c r="CU1647" s="519">
        <v>0</v>
      </c>
      <c r="CV1647" s="519">
        <v>0</v>
      </c>
      <c r="CW1647" s="519">
        <v>0</v>
      </c>
      <c r="CX1647" s="519">
        <v>0</v>
      </c>
      <c r="CY1647" s="519">
        <v>0</v>
      </c>
      <c r="CZ1647" s="519">
        <v>0</v>
      </c>
      <c r="DA1647" s="519">
        <v>0</v>
      </c>
      <c r="DB1647" s="519">
        <v>0</v>
      </c>
      <c r="DC1647" s="519">
        <v>0</v>
      </c>
      <c r="DD1647" s="519">
        <v>0</v>
      </c>
      <c r="DE1647" s="519">
        <v>0</v>
      </c>
      <c r="DF1647" s="519">
        <v>0</v>
      </c>
      <c r="DG1647" s="519">
        <v>0</v>
      </c>
      <c r="DH1647" s="519">
        <v>0</v>
      </c>
      <c r="DI1647" s="519">
        <v>0</v>
      </c>
      <c r="DJ1647" s="519">
        <v>0</v>
      </c>
      <c r="DK1647" s="519">
        <v>0</v>
      </c>
      <c r="DL1647" s="519">
        <v>0</v>
      </c>
      <c r="DM1647" s="519">
        <v>0</v>
      </c>
      <c r="DN1647" s="519">
        <v>0</v>
      </c>
      <c r="DO1647" s="519">
        <v>0</v>
      </c>
      <c r="DP1647" s="519">
        <v>0</v>
      </c>
      <c r="DQ1647" s="519">
        <v>0</v>
      </c>
      <c r="DR1647" s="519">
        <v>0</v>
      </c>
      <c r="DS1647" s="519">
        <v>0</v>
      </c>
      <c r="DT1647" s="519">
        <v>0</v>
      </c>
      <c r="DU1647" s="519">
        <v>0</v>
      </c>
      <c r="DV1647" s="519">
        <v>0</v>
      </c>
      <c r="DW1647" s="519">
        <v>0</v>
      </c>
      <c r="DX1647" s="519">
        <v>0</v>
      </c>
    </row>
    <row r="1648" spans="2:128" hidden="1">
      <c r="B1648" s="519" t="s">
        <v>1061</v>
      </c>
      <c r="C1648" s="519"/>
      <c r="D1648" s="519"/>
      <c r="E1648" s="519"/>
      <c r="F1648" s="519">
        <v>1</v>
      </c>
      <c r="G1648" s="519"/>
      <c r="H1648" s="519">
        <v>28</v>
      </c>
      <c r="I1648" s="519">
        <v>6</v>
      </c>
      <c r="J1648" s="519" t="str">
        <f t="shared" si="74"/>
        <v>SDN15012806</v>
      </c>
      <c r="K1648" s="519">
        <v>645</v>
      </c>
      <c r="N1648" s="519" t="s">
        <v>1063</v>
      </c>
      <c r="O1648" s="519" t="s">
        <v>1059</v>
      </c>
      <c r="P1648" s="519">
        <v>36</v>
      </c>
      <c r="Q1648" s="183" t="str">
        <f t="shared" si="73"/>
        <v>SDN300136</v>
      </c>
      <c r="R1648" s="519">
        <v>10000</v>
      </c>
      <c r="S1648" s="519">
        <v>10000</v>
      </c>
      <c r="T1648" s="519">
        <v>10000</v>
      </c>
      <c r="U1648" s="519">
        <v>10000</v>
      </c>
      <c r="V1648" s="519">
        <v>10000</v>
      </c>
      <c r="W1648" s="519">
        <v>10000</v>
      </c>
      <c r="X1648" s="519">
        <v>10000</v>
      </c>
      <c r="Y1648" s="519">
        <v>10000</v>
      </c>
      <c r="Z1648" s="519">
        <v>10000</v>
      </c>
      <c r="AA1648" s="519">
        <v>10000</v>
      </c>
      <c r="AB1648" s="519">
        <v>10000</v>
      </c>
      <c r="AC1648" s="519">
        <v>10000</v>
      </c>
      <c r="AD1648" s="519">
        <v>10000</v>
      </c>
      <c r="AE1648" s="519">
        <v>10000</v>
      </c>
      <c r="AF1648" s="519">
        <v>10000</v>
      </c>
      <c r="AG1648" s="519">
        <v>10000</v>
      </c>
      <c r="AH1648" s="519">
        <v>10000</v>
      </c>
      <c r="AI1648" s="519">
        <v>10000</v>
      </c>
      <c r="AJ1648" s="519">
        <v>10000</v>
      </c>
      <c r="AK1648" s="519">
        <v>10000</v>
      </c>
      <c r="AL1648" s="519">
        <v>10000</v>
      </c>
      <c r="AM1648" s="519">
        <v>10000</v>
      </c>
      <c r="AN1648" s="519">
        <v>10000</v>
      </c>
      <c r="AO1648" s="519">
        <v>10000</v>
      </c>
      <c r="AP1648" s="519">
        <v>10000</v>
      </c>
      <c r="AQ1648" s="519">
        <v>10343.5</v>
      </c>
      <c r="AR1648" s="519">
        <v>10691.2</v>
      </c>
      <c r="AS1648" s="519">
        <v>11038.8</v>
      </c>
      <c r="AT1648" s="519">
        <v>11386.5</v>
      </c>
      <c r="AU1648" s="519">
        <v>11734.2</v>
      </c>
      <c r="AV1648" s="519">
        <v>11734.2</v>
      </c>
      <c r="AW1648" s="519">
        <v>11734.2</v>
      </c>
      <c r="AX1648" s="519">
        <v>11734.2</v>
      </c>
      <c r="AY1648" s="519">
        <v>11734.2</v>
      </c>
      <c r="AZ1648" s="519">
        <v>11734.2</v>
      </c>
      <c r="BA1648" s="519">
        <v>11734.2</v>
      </c>
      <c r="BB1648" s="519">
        <v>11734.2</v>
      </c>
      <c r="BC1648" s="519">
        <v>11734.2</v>
      </c>
      <c r="BD1648" s="519">
        <v>11734.2</v>
      </c>
      <c r="BE1648" s="519">
        <v>11734.2</v>
      </c>
      <c r="BF1648" s="519">
        <v>11734.2</v>
      </c>
      <c r="BG1648" s="519">
        <v>11734.2</v>
      </c>
      <c r="BH1648" s="519">
        <v>11734.2</v>
      </c>
      <c r="BI1648" s="519">
        <v>11734.2</v>
      </c>
      <c r="BJ1648" s="519">
        <v>11734.2</v>
      </c>
      <c r="BK1648" s="519">
        <v>0</v>
      </c>
      <c r="BL1648" s="519">
        <v>0</v>
      </c>
      <c r="BM1648" s="519">
        <v>0</v>
      </c>
      <c r="BN1648" s="519">
        <v>0</v>
      </c>
      <c r="BO1648" s="519">
        <v>0</v>
      </c>
      <c r="BP1648" s="519">
        <v>0</v>
      </c>
      <c r="BQ1648" s="519">
        <v>0</v>
      </c>
      <c r="BR1648" s="519">
        <v>0</v>
      </c>
      <c r="BS1648" s="519">
        <v>0</v>
      </c>
      <c r="BT1648" s="519">
        <v>0</v>
      </c>
      <c r="BU1648" s="519">
        <v>0</v>
      </c>
      <c r="BV1648" s="519">
        <v>0</v>
      </c>
      <c r="BW1648" s="519">
        <v>0</v>
      </c>
      <c r="BX1648" s="519">
        <v>0</v>
      </c>
      <c r="BY1648" s="519">
        <v>0</v>
      </c>
      <c r="BZ1648" s="519">
        <v>0</v>
      </c>
      <c r="CA1648" s="519">
        <v>0</v>
      </c>
      <c r="CB1648" s="519">
        <v>0</v>
      </c>
      <c r="CC1648" s="519">
        <v>0</v>
      </c>
      <c r="CD1648" s="519">
        <v>0</v>
      </c>
      <c r="CE1648" s="519">
        <v>0</v>
      </c>
      <c r="CF1648" s="519">
        <v>0</v>
      </c>
      <c r="CG1648" s="519">
        <v>0</v>
      </c>
      <c r="CH1648" s="519">
        <v>0</v>
      </c>
      <c r="CI1648" s="519">
        <v>0</v>
      </c>
      <c r="CJ1648" s="519">
        <v>0</v>
      </c>
      <c r="CK1648" s="519">
        <v>0</v>
      </c>
      <c r="CL1648" s="519">
        <v>0</v>
      </c>
      <c r="CM1648" s="519">
        <v>0</v>
      </c>
      <c r="CN1648" s="519">
        <v>0</v>
      </c>
      <c r="CO1648" s="519">
        <v>0</v>
      </c>
      <c r="CP1648" s="519">
        <v>0</v>
      </c>
      <c r="CQ1648" s="519">
        <v>0</v>
      </c>
      <c r="CR1648" s="519">
        <v>0</v>
      </c>
      <c r="CS1648" s="519">
        <v>0</v>
      </c>
      <c r="CT1648" s="519">
        <v>0</v>
      </c>
      <c r="CU1648" s="519">
        <v>0</v>
      </c>
      <c r="CV1648" s="519">
        <v>0</v>
      </c>
      <c r="CW1648" s="519">
        <v>0</v>
      </c>
      <c r="CX1648" s="519">
        <v>0</v>
      </c>
      <c r="CY1648" s="519">
        <v>0</v>
      </c>
      <c r="CZ1648" s="519">
        <v>0</v>
      </c>
      <c r="DA1648" s="519">
        <v>0</v>
      </c>
      <c r="DB1648" s="519">
        <v>0</v>
      </c>
      <c r="DC1648" s="519">
        <v>0</v>
      </c>
      <c r="DD1648" s="519">
        <v>0</v>
      </c>
      <c r="DE1648" s="519">
        <v>0</v>
      </c>
      <c r="DF1648" s="519">
        <v>0</v>
      </c>
      <c r="DG1648" s="519">
        <v>0</v>
      </c>
      <c r="DH1648" s="519">
        <v>0</v>
      </c>
      <c r="DI1648" s="519">
        <v>0</v>
      </c>
      <c r="DJ1648" s="519">
        <v>0</v>
      </c>
      <c r="DK1648" s="519">
        <v>0</v>
      </c>
      <c r="DL1648" s="519">
        <v>0</v>
      </c>
      <c r="DM1648" s="519">
        <v>0</v>
      </c>
      <c r="DN1648" s="519">
        <v>0</v>
      </c>
      <c r="DO1648" s="519">
        <v>0</v>
      </c>
      <c r="DP1648" s="519">
        <v>0</v>
      </c>
      <c r="DQ1648" s="519">
        <v>0</v>
      </c>
      <c r="DR1648" s="519">
        <v>0</v>
      </c>
      <c r="DS1648" s="519">
        <v>0</v>
      </c>
      <c r="DT1648" s="519">
        <v>0</v>
      </c>
      <c r="DU1648" s="519">
        <v>0</v>
      </c>
      <c r="DV1648" s="519">
        <v>0</v>
      </c>
      <c r="DW1648" s="519">
        <v>0</v>
      </c>
      <c r="DX1648" s="519">
        <v>0</v>
      </c>
    </row>
    <row r="1649" spans="2:128" hidden="1">
      <c r="B1649" s="519" t="s">
        <v>1061</v>
      </c>
      <c r="C1649" s="519"/>
      <c r="D1649" s="519"/>
      <c r="E1649" s="519"/>
      <c r="F1649" s="519">
        <v>1</v>
      </c>
      <c r="G1649" s="519"/>
      <c r="H1649" s="519">
        <v>28</v>
      </c>
      <c r="I1649" s="519">
        <v>7</v>
      </c>
      <c r="J1649" s="519" t="str">
        <f t="shared" si="74"/>
        <v>SDN15012807</v>
      </c>
      <c r="K1649" s="519">
        <v>645</v>
      </c>
      <c r="N1649" s="519" t="s">
        <v>1063</v>
      </c>
      <c r="O1649" s="519" t="s">
        <v>1059</v>
      </c>
      <c r="P1649" s="519">
        <v>37</v>
      </c>
      <c r="Q1649" s="183" t="str">
        <f t="shared" si="73"/>
        <v>SDN300137</v>
      </c>
      <c r="R1649" s="519">
        <v>10000</v>
      </c>
      <c r="S1649" s="519">
        <v>10000</v>
      </c>
      <c r="T1649" s="519">
        <v>10000</v>
      </c>
      <c r="U1649" s="519">
        <v>10000</v>
      </c>
      <c r="V1649" s="519">
        <v>10000</v>
      </c>
      <c r="W1649" s="519">
        <v>10000</v>
      </c>
      <c r="X1649" s="519">
        <v>10000</v>
      </c>
      <c r="Y1649" s="519">
        <v>10000</v>
      </c>
      <c r="Z1649" s="519">
        <v>10000</v>
      </c>
      <c r="AA1649" s="519">
        <v>10000</v>
      </c>
      <c r="AB1649" s="519">
        <v>10000</v>
      </c>
      <c r="AC1649" s="519">
        <v>10000</v>
      </c>
      <c r="AD1649" s="519">
        <v>10000</v>
      </c>
      <c r="AE1649" s="519">
        <v>10000</v>
      </c>
      <c r="AF1649" s="519">
        <v>10000</v>
      </c>
      <c r="AG1649" s="519">
        <v>10000</v>
      </c>
      <c r="AH1649" s="519">
        <v>10000</v>
      </c>
      <c r="AI1649" s="519">
        <v>10000</v>
      </c>
      <c r="AJ1649" s="519">
        <v>10000</v>
      </c>
      <c r="AK1649" s="519">
        <v>10000</v>
      </c>
      <c r="AL1649" s="519">
        <v>10000</v>
      </c>
      <c r="AM1649" s="519">
        <v>10000</v>
      </c>
      <c r="AN1649" s="519">
        <v>10000</v>
      </c>
      <c r="AO1649" s="519">
        <v>10118.799999999999</v>
      </c>
      <c r="AP1649" s="519">
        <v>10483.4</v>
      </c>
      <c r="AQ1649" s="519">
        <v>10848</v>
      </c>
      <c r="AR1649" s="519">
        <v>11212.7</v>
      </c>
      <c r="AS1649" s="519">
        <v>11577.3</v>
      </c>
      <c r="AT1649" s="519">
        <v>11942</v>
      </c>
      <c r="AU1649" s="519">
        <v>12306.6</v>
      </c>
      <c r="AV1649" s="519">
        <v>12306.6</v>
      </c>
      <c r="AW1649" s="519">
        <v>12306.6</v>
      </c>
      <c r="AX1649" s="519">
        <v>12306.6</v>
      </c>
      <c r="AY1649" s="519">
        <v>12306.6</v>
      </c>
      <c r="AZ1649" s="519">
        <v>12306.6</v>
      </c>
      <c r="BA1649" s="519">
        <v>12306.6</v>
      </c>
      <c r="BB1649" s="519">
        <v>12306.6</v>
      </c>
      <c r="BC1649" s="519">
        <v>12306.6</v>
      </c>
      <c r="BD1649" s="519">
        <v>12306.6</v>
      </c>
      <c r="BE1649" s="519">
        <v>12306.6</v>
      </c>
      <c r="BF1649" s="519">
        <v>12306.6</v>
      </c>
      <c r="BG1649" s="519">
        <v>12306.6</v>
      </c>
      <c r="BH1649" s="519">
        <v>12306.6</v>
      </c>
      <c r="BI1649" s="519">
        <v>12306.6</v>
      </c>
      <c r="BJ1649" s="519">
        <v>12306.6</v>
      </c>
      <c r="BK1649" s="519">
        <v>0</v>
      </c>
      <c r="BL1649" s="519">
        <v>0</v>
      </c>
      <c r="BM1649" s="519">
        <v>0</v>
      </c>
      <c r="BN1649" s="519">
        <v>0</v>
      </c>
      <c r="BO1649" s="519">
        <v>0</v>
      </c>
      <c r="BP1649" s="519">
        <v>0</v>
      </c>
      <c r="BQ1649" s="519">
        <v>0</v>
      </c>
      <c r="BR1649" s="519">
        <v>0</v>
      </c>
      <c r="BS1649" s="519">
        <v>0</v>
      </c>
      <c r="BT1649" s="519">
        <v>0</v>
      </c>
      <c r="BU1649" s="519">
        <v>0</v>
      </c>
      <c r="BV1649" s="519">
        <v>0</v>
      </c>
      <c r="BW1649" s="519">
        <v>0</v>
      </c>
      <c r="BX1649" s="519">
        <v>0</v>
      </c>
      <c r="BY1649" s="519">
        <v>0</v>
      </c>
      <c r="BZ1649" s="519">
        <v>0</v>
      </c>
      <c r="CA1649" s="519">
        <v>0</v>
      </c>
      <c r="CB1649" s="519">
        <v>0</v>
      </c>
      <c r="CC1649" s="519">
        <v>0</v>
      </c>
      <c r="CD1649" s="519">
        <v>0</v>
      </c>
      <c r="CE1649" s="519">
        <v>0</v>
      </c>
      <c r="CF1649" s="519">
        <v>0</v>
      </c>
      <c r="CG1649" s="519">
        <v>0</v>
      </c>
      <c r="CH1649" s="519">
        <v>0</v>
      </c>
      <c r="CI1649" s="519">
        <v>0</v>
      </c>
      <c r="CJ1649" s="519">
        <v>0</v>
      </c>
      <c r="CK1649" s="519">
        <v>0</v>
      </c>
      <c r="CL1649" s="519">
        <v>0</v>
      </c>
      <c r="CM1649" s="519">
        <v>0</v>
      </c>
      <c r="CN1649" s="519">
        <v>0</v>
      </c>
      <c r="CO1649" s="519">
        <v>0</v>
      </c>
      <c r="CP1649" s="519">
        <v>0</v>
      </c>
      <c r="CQ1649" s="519">
        <v>0</v>
      </c>
      <c r="CR1649" s="519">
        <v>0</v>
      </c>
      <c r="CS1649" s="519">
        <v>0</v>
      </c>
      <c r="CT1649" s="519">
        <v>0</v>
      </c>
      <c r="CU1649" s="519">
        <v>0</v>
      </c>
      <c r="CV1649" s="519">
        <v>0</v>
      </c>
      <c r="CW1649" s="519">
        <v>0</v>
      </c>
      <c r="CX1649" s="519">
        <v>0</v>
      </c>
      <c r="CY1649" s="519">
        <v>0</v>
      </c>
      <c r="CZ1649" s="519">
        <v>0</v>
      </c>
      <c r="DA1649" s="519">
        <v>0</v>
      </c>
      <c r="DB1649" s="519">
        <v>0</v>
      </c>
      <c r="DC1649" s="519">
        <v>0</v>
      </c>
      <c r="DD1649" s="519">
        <v>0</v>
      </c>
      <c r="DE1649" s="519">
        <v>0</v>
      </c>
      <c r="DF1649" s="519">
        <v>0</v>
      </c>
      <c r="DG1649" s="519">
        <v>0</v>
      </c>
      <c r="DH1649" s="519">
        <v>0</v>
      </c>
      <c r="DI1649" s="519">
        <v>0</v>
      </c>
      <c r="DJ1649" s="519">
        <v>0</v>
      </c>
      <c r="DK1649" s="519">
        <v>0</v>
      </c>
      <c r="DL1649" s="519">
        <v>0</v>
      </c>
      <c r="DM1649" s="519">
        <v>0</v>
      </c>
      <c r="DN1649" s="519">
        <v>0</v>
      </c>
      <c r="DO1649" s="519">
        <v>0</v>
      </c>
      <c r="DP1649" s="519">
        <v>0</v>
      </c>
      <c r="DQ1649" s="519">
        <v>0</v>
      </c>
      <c r="DR1649" s="519">
        <v>0</v>
      </c>
      <c r="DS1649" s="519">
        <v>0</v>
      </c>
      <c r="DT1649" s="519">
        <v>0</v>
      </c>
      <c r="DU1649" s="519">
        <v>0</v>
      </c>
      <c r="DV1649" s="519">
        <v>0</v>
      </c>
      <c r="DW1649" s="519">
        <v>0</v>
      </c>
      <c r="DX1649" s="519">
        <v>0</v>
      </c>
    </row>
    <row r="1650" spans="2:128" hidden="1">
      <c r="B1650" s="519" t="s">
        <v>1061</v>
      </c>
      <c r="C1650" s="519"/>
      <c r="D1650" s="519"/>
      <c r="E1650" s="519"/>
      <c r="F1650" s="519">
        <v>1</v>
      </c>
      <c r="G1650" s="519"/>
      <c r="H1650" s="519">
        <v>28</v>
      </c>
      <c r="I1650" s="519">
        <v>8</v>
      </c>
      <c r="J1650" s="519" t="str">
        <f t="shared" si="74"/>
        <v>SDN15012808</v>
      </c>
      <c r="K1650" s="519">
        <v>516</v>
      </c>
      <c r="N1650" s="519" t="s">
        <v>1063</v>
      </c>
      <c r="O1650" s="519" t="s">
        <v>1059</v>
      </c>
      <c r="P1650" s="519">
        <v>38</v>
      </c>
      <c r="Q1650" s="183" t="str">
        <f t="shared" si="73"/>
        <v>SDN300138</v>
      </c>
      <c r="R1650" s="519">
        <v>10000</v>
      </c>
      <c r="S1650" s="519">
        <v>10000</v>
      </c>
      <c r="T1650" s="519">
        <v>10000</v>
      </c>
      <c r="U1650" s="519">
        <v>10000</v>
      </c>
      <c r="V1650" s="519">
        <v>10000</v>
      </c>
      <c r="W1650" s="519">
        <v>10000</v>
      </c>
      <c r="X1650" s="519">
        <v>10000</v>
      </c>
      <c r="Y1650" s="519">
        <v>10000</v>
      </c>
      <c r="Z1650" s="519">
        <v>10000</v>
      </c>
      <c r="AA1650" s="519">
        <v>10000</v>
      </c>
      <c r="AB1650" s="519">
        <v>10000</v>
      </c>
      <c r="AC1650" s="519">
        <v>10000</v>
      </c>
      <c r="AD1650" s="519">
        <v>10000</v>
      </c>
      <c r="AE1650" s="519">
        <v>10000</v>
      </c>
      <c r="AF1650" s="519">
        <v>10000</v>
      </c>
      <c r="AG1650" s="519">
        <v>10000</v>
      </c>
      <c r="AH1650" s="519">
        <v>10000</v>
      </c>
      <c r="AI1650" s="519">
        <v>10000</v>
      </c>
      <c r="AJ1650" s="519">
        <v>10000</v>
      </c>
      <c r="AK1650" s="519">
        <v>10000</v>
      </c>
      <c r="AL1650" s="519">
        <v>10000</v>
      </c>
      <c r="AM1650" s="519">
        <v>10044.6</v>
      </c>
      <c r="AN1650" s="519">
        <v>10434.6</v>
      </c>
      <c r="AO1650" s="519">
        <v>10824.7</v>
      </c>
      <c r="AP1650" s="519">
        <v>11214.8</v>
      </c>
      <c r="AQ1650" s="519">
        <v>11604.9</v>
      </c>
      <c r="AR1650" s="519">
        <v>11995</v>
      </c>
      <c r="AS1650" s="519">
        <v>12385</v>
      </c>
      <c r="AT1650" s="519">
        <v>12775.1</v>
      </c>
      <c r="AU1650" s="519">
        <v>13165.2</v>
      </c>
      <c r="AV1650" s="519">
        <v>13165.2</v>
      </c>
      <c r="AW1650" s="519">
        <v>13165.2</v>
      </c>
      <c r="AX1650" s="519">
        <v>13165.2</v>
      </c>
      <c r="AY1650" s="519">
        <v>13165.2</v>
      </c>
      <c r="AZ1650" s="519">
        <v>13165.2</v>
      </c>
      <c r="BA1650" s="519">
        <v>13165.2</v>
      </c>
      <c r="BB1650" s="519">
        <v>13165.2</v>
      </c>
      <c r="BC1650" s="519">
        <v>13165.2</v>
      </c>
      <c r="BD1650" s="519">
        <v>13165.2</v>
      </c>
      <c r="BE1650" s="519">
        <v>13165.2</v>
      </c>
      <c r="BF1650" s="519">
        <v>13165.2</v>
      </c>
      <c r="BG1650" s="519">
        <v>13165.2</v>
      </c>
      <c r="BH1650" s="519">
        <v>13165.2</v>
      </c>
      <c r="BI1650" s="519">
        <v>13165.2</v>
      </c>
      <c r="BJ1650" s="519">
        <v>13165.2</v>
      </c>
      <c r="BK1650" s="519">
        <v>0</v>
      </c>
      <c r="BL1650" s="519">
        <v>0</v>
      </c>
      <c r="BM1650" s="519">
        <v>0</v>
      </c>
      <c r="BN1650" s="519">
        <v>0</v>
      </c>
      <c r="BO1650" s="519">
        <v>0</v>
      </c>
      <c r="BP1650" s="519">
        <v>0</v>
      </c>
      <c r="BQ1650" s="519">
        <v>0</v>
      </c>
      <c r="BR1650" s="519">
        <v>0</v>
      </c>
      <c r="BS1650" s="519">
        <v>0</v>
      </c>
      <c r="BT1650" s="519">
        <v>0</v>
      </c>
      <c r="BU1650" s="519">
        <v>0</v>
      </c>
      <c r="BV1650" s="519">
        <v>0</v>
      </c>
      <c r="BW1650" s="519">
        <v>0</v>
      </c>
      <c r="BX1650" s="519">
        <v>0</v>
      </c>
      <c r="BY1650" s="519">
        <v>0</v>
      </c>
      <c r="BZ1650" s="519">
        <v>0</v>
      </c>
      <c r="CA1650" s="519">
        <v>0</v>
      </c>
      <c r="CB1650" s="519">
        <v>0</v>
      </c>
      <c r="CC1650" s="519">
        <v>0</v>
      </c>
      <c r="CD1650" s="519">
        <v>0</v>
      </c>
      <c r="CE1650" s="519">
        <v>0</v>
      </c>
      <c r="CF1650" s="519">
        <v>0</v>
      </c>
      <c r="CG1650" s="519">
        <v>0</v>
      </c>
      <c r="CH1650" s="519">
        <v>0</v>
      </c>
      <c r="CI1650" s="519">
        <v>0</v>
      </c>
      <c r="CJ1650" s="519">
        <v>0</v>
      </c>
      <c r="CK1650" s="519">
        <v>0</v>
      </c>
      <c r="CL1650" s="519">
        <v>0</v>
      </c>
      <c r="CM1650" s="519">
        <v>0</v>
      </c>
      <c r="CN1650" s="519">
        <v>0</v>
      </c>
      <c r="CO1650" s="519">
        <v>0</v>
      </c>
      <c r="CP1650" s="519">
        <v>0</v>
      </c>
      <c r="CQ1650" s="519">
        <v>0</v>
      </c>
      <c r="CR1650" s="519">
        <v>0</v>
      </c>
      <c r="CS1650" s="519">
        <v>0</v>
      </c>
      <c r="CT1650" s="519">
        <v>0</v>
      </c>
      <c r="CU1650" s="519">
        <v>0</v>
      </c>
      <c r="CV1650" s="519">
        <v>0</v>
      </c>
      <c r="CW1650" s="519">
        <v>0</v>
      </c>
      <c r="CX1650" s="519">
        <v>0</v>
      </c>
      <c r="CY1650" s="519">
        <v>0</v>
      </c>
      <c r="CZ1650" s="519">
        <v>0</v>
      </c>
      <c r="DA1650" s="519">
        <v>0</v>
      </c>
      <c r="DB1650" s="519">
        <v>0</v>
      </c>
      <c r="DC1650" s="519">
        <v>0</v>
      </c>
      <c r="DD1650" s="519">
        <v>0</v>
      </c>
      <c r="DE1650" s="519">
        <v>0</v>
      </c>
      <c r="DF1650" s="519">
        <v>0</v>
      </c>
      <c r="DG1650" s="519">
        <v>0</v>
      </c>
      <c r="DH1650" s="519">
        <v>0</v>
      </c>
      <c r="DI1650" s="519">
        <v>0</v>
      </c>
      <c r="DJ1650" s="519">
        <v>0</v>
      </c>
      <c r="DK1650" s="519">
        <v>0</v>
      </c>
      <c r="DL1650" s="519">
        <v>0</v>
      </c>
      <c r="DM1650" s="519">
        <v>0</v>
      </c>
      <c r="DN1650" s="519">
        <v>0</v>
      </c>
      <c r="DO1650" s="519">
        <v>0</v>
      </c>
      <c r="DP1650" s="519">
        <v>0</v>
      </c>
      <c r="DQ1650" s="519">
        <v>0</v>
      </c>
      <c r="DR1650" s="519">
        <v>0</v>
      </c>
      <c r="DS1650" s="519">
        <v>0</v>
      </c>
      <c r="DT1650" s="519">
        <v>0</v>
      </c>
      <c r="DU1650" s="519">
        <v>0</v>
      </c>
      <c r="DV1650" s="519">
        <v>0</v>
      </c>
      <c r="DW1650" s="519">
        <v>0</v>
      </c>
      <c r="DX1650" s="519">
        <v>0</v>
      </c>
    </row>
    <row r="1651" spans="2:128" hidden="1">
      <c r="B1651" s="519" t="s">
        <v>1061</v>
      </c>
      <c r="C1651" s="519"/>
      <c r="D1651" s="519"/>
      <c r="E1651" s="519"/>
      <c r="F1651" s="519">
        <v>1</v>
      </c>
      <c r="G1651" s="519"/>
      <c r="H1651" s="519">
        <v>28</v>
      </c>
      <c r="I1651" s="519">
        <v>9</v>
      </c>
      <c r="J1651" s="519" t="str">
        <f t="shared" si="74"/>
        <v>SDN15012809</v>
      </c>
      <c r="K1651" s="519">
        <v>516</v>
      </c>
      <c r="N1651" s="519" t="s">
        <v>1063</v>
      </c>
      <c r="O1651" s="519" t="s">
        <v>1059</v>
      </c>
      <c r="P1651" s="519">
        <v>39</v>
      </c>
      <c r="Q1651" s="183" t="str">
        <f t="shared" si="73"/>
        <v>SDN300139</v>
      </c>
      <c r="R1651" s="519">
        <v>10000</v>
      </c>
      <c r="S1651" s="519">
        <v>10000</v>
      </c>
      <c r="T1651" s="519">
        <v>10000</v>
      </c>
      <c r="U1651" s="519">
        <v>10000</v>
      </c>
      <c r="V1651" s="519">
        <v>10000</v>
      </c>
      <c r="W1651" s="519">
        <v>10000</v>
      </c>
      <c r="X1651" s="519">
        <v>10000</v>
      </c>
      <c r="Y1651" s="519">
        <v>10000</v>
      </c>
      <c r="Z1651" s="519">
        <v>10000</v>
      </c>
      <c r="AA1651" s="519">
        <v>10000</v>
      </c>
      <c r="AB1651" s="519">
        <v>10000</v>
      </c>
      <c r="AC1651" s="519">
        <v>10000</v>
      </c>
      <c r="AD1651" s="519">
        <v>10000</v>
      </c>
      <c r="AE1651" s="519">
        <v>10000</v>
      </c>
      <c r="AF1651" s="519">
        <v>10000</v>
      </c>
      <c r="AG1651" s="519">
        <v>10000</v>
      </c>
      <c r="AH1651" s="519">
        <v>10000</v>
      </c>
      <c r="AI1651" s="519">
        <v>10000</v>
      </c>
      <c r="AJ1651" s="519">
        <v>10000</v>
      </c>
      <c r="AK1651" s="519">
        <v>10000</v>
      </c>
      <c r="AL1651" s="519">
        <v>10000</v>
      </c>
      <c r="AM1651" s="519">
        <v>10153.700000000001</v>
      </c>
      <c r="AN1651" s="519">
        <v>10548.1</v>
      </c>
      <c r="AO1651" s="519">
        <v>10942.4</v>
      </c>
      <c r="AP1651" s="519">
        <v>11336.7</v>
      </c>
      <c r="AQ1651" s="519">
        <v>11731</v>
      </c>
      <c r="AR1651" s="519">
        <v>12125.3</v>
      </c>
      <c r="AS1651" s="519">
        <v>12519.7</v>
      </c>
      <c r="AT1651" s="519">
        <v>12914</v>
      </c>
      <c r="AU1651" s="519">
        <v>13308.3</v>
      </c>
      <c r="AV1651" s="519">
        <v>13308.3</v>
      </c>
      <c r="AW1651" s="519">
        <v>13308.3</v>
      </c>
      <c r="AX1651" s="519">
        <v>13308.3</v>
      </c>
      <c r="AY1651" s="519">
        <v>13308.3</v>
      </c>
      <c r="AZ1651" s="519">
        <v>13308.3</v>
      </c>
      <c r="BA1651" s="519">
        <v>13308.3</v>
      </c>
      <c r="BB1651" s="519">
        <v>13308.3</v>
      </c>
      <c r="BC1651" s="519">
        <v>13308.3</v>
      </c>
      <c r="BD1651" s="519">
        <v>13308.3</v>
      </c>
      <c r="BE1651" s="519">
        <v>13308.3</v>
      </c>
      <c r="BF1651" s="519">
        <v>13308.3</v>
      </c>
      <c r="BG1651" s="519">
        <v>13308.3</v>
      </c>
      <c r="BH1651" s="519">
        <v>13308.3</v>
      </c>
      <c r="BI1651" s="519">
        <v>13308.3</v>
      </c>
      <c r="BJ1651" s="519">
        <v>13308.3</v>
      </c>
      <c r="BK1651" s="519">
        <v>0</v>
      </c>
      <c r="BL1651" s="519">
        <v>0</v>
      </c>
      <c r="BM1651" s="519">
        <v>0</v>
      </c>
      <c r="BN1651" s="519">
        <v>0</v>
      </c>
      <c r="BO1651" s="519">
        <v>0</v>
      </c>
      <c r="BP1651" s="519">
        <v>0</v>
      </c>
      <c r="BQ1651" s="519">
        <v>0</v>
      </c>
      <c r="BR1651" s="519">
        <v>0</v>
      </c>
      <c r="BS1651" s="519">
        <v>0</v>
      </c>
      <c r="BT1651" s="519">
        <v>0</v>
      </c>
      <c r="BU1651" s="519">
        <v>0</v>
      </c>
      <c r="BV1651" s="519">
        <v>0</v>
      </c>
      <c r="BW1651" s="519">
        <v>0</v>
      </c>
      <c r="BX1651" s="519">
        <v>0</v>
      </c>
      <c r="BY1651" s="519">
        <v>0</v>
      </c>
      <c r="BZ1651" s="519">
        <v>0</v>
      </c>
      <c r="CA1651" s="519">
        <v>0</v>
      </c>
      <c r="CB1651" s="519">
        <v>0</v>
      </c>
      <c r="CC1651" s="519">
        <v>0</v>
      </c>
      <c r="CD1651" s="519">
        <v>0</v>
      </c>
      <c r="CE1651" s="519">
        <v>0</v>
      </c>
      <c r="CF1651" s="519">
        <v>0</v>
      </c>
      <c r="CG1651" s="519">
        <v>0</v>
      </c>
      <c r="CH1651" s="519">
        <v>0</v>
      </c>
      <c r="CI1651" s="519">
        <v>0</v>
      </c>
      <c r="CJ1651" s="519">
        <v>0</v>
      </c>
      <c r="CK1651" s="519">
        <v>0</v>
      </c>
      <c r="CL1651" s="519">
        <v>0</v>
      </c>
      <c r="CM1651" s="519">
        <v>0</v>
      </c>
      <c r="CN1651" s="519">
        <v>0</v>
      </c>
      <c r="CO1651" s="519">
        <v>0</v>
      </c>
      <c r="CP1651" s="519">
        <v>0</v>
      </c>
      <c r="CQ1651" s="519">
        <v>0</v>
      </c>
      <c r="CR1651" s="519">
        <v>0</v>
      </c>
      <c r="CS1651" s="519">
        <v>0</v>
      </c>
      <c r="CT1651" s="519">
        <v>0</v>
      </c>
      <c r="CU1651" s="519">
        <v>0</v>
      </c>
      <c r="CV1651" s="519">
        <v>0</v>
      </c>
      <c r="CW1651" s="519">
        <v>0</v>
      </c>
      <c r="CX1651" s="519">
        <v>0</v>
      </c>
      <c r="CY1651" s="519">
        <v>0</v>
      </c>
      <c r="CZ1651" s="519">
        <v>0</v>
      </c>
      <c r="DA1651" s="519">
        <v>0</v>
      </c>
      <c r="DB1651" s="519">
        <v>0</v>
      </c>
      <c r="DC1651" s="519">
        <v>0</v>
      </c>
      <c r="DD1651" s="519">
        <v>0</v>
      </c>
      <c r="DE1651" s="519">
        <v>0</v>
      </c>
      <c r="DF1651" s="519">
        <v>0</v>
      </c>
      <c r="DG1651" s="519">
        <v>0</v>
      </c>
      <c r="DH1651" s="519">
        <v>0</v>
      </c>
      <c r="DI1651" s="519">
        <v>0</v>
      </c>
      <c r="DJ1651" s="519">
        <v>0</v>
      </c>
      <c r="DK1651" s="519">
        <v>0</v>
      </c>
      <c r="DL1651" s="519">
        <v>0</v>
      </c>
      <c r="DM1651" s="519">
        <v>0</v>
      </c>
      <c r="DN1651" s="519">
        <v>0</v>
      </c>
      <c r="DO1651" s="519">
        <v>0</v>
      </c>
      <c r="DP1651" s="519">
        <v>0</v>
      </c>
      <c r="DQ1651" s="519">
        <v>0</v>
      </c>
      <c r="DR1651" s="519">
        <v>0</v>
      </c>
      <c r="DS1651" s="519">
        <v>0</v>
      </c>
      <c r="DT1651" s="519">
        <v>0</v>
      </c>
      <c r="DU1651" s="519">
        <v>0</v>
      </c>
      <c r="DV1651" s="519">
        <v>0</v>
      </c>
      <c r="DW1651" s="519">
        <v>0</v>
      </c>
      <c r="DX1651" s="519">
        <v>0</v>
      </c>
    </row>
    <row r="1652" spans="2:128" hidden="1">
      <c r="B1652" s="519" t="s">
        <v>1061</v>
      </c>
      <c r="C1652" s="519"/>
      <c r="D1652" s="519"/>
      <c r="E1652" s="519"/>
      <c r="F1652" s="519">
        <v>1</v>
      </c>
      <c r="G1652" s="519"/>
      <c r="H1652" s="519">
        <v>28</v>
      </c>
      <c r="I1652" s="519">
        <v>10</v>
      </c>
      <c r="J1652" s="519" t="str">
        <f t="shared" si="74"/>
        <v>SDN15012810</v>
      </c>
      <c r="K1652" s="519">
        <v>516</v>
      </c>
      <c r="N1652" s="519" t="s">
        <v>1063</v>
      </c>
      <c r="O1652" s="519" t="s">
        <v>1059</v>
      </c>
      <c r="P1652" s="519">
        <v>40</v>
      </c>
      <c r="Q1652" s="183" t="str">
        <f t="shared" si="73"/>
        <v>SDN300140</v>
      </c>
      <c r="R1652" s="519">
        <v>10000</v>
      </c>
      <c r="S1652" s="519">
        <v>10000</v>
      </c>
      <c r="T1652" s="519">
        <v>10000</v>
      </c>
      <c r="U1652" s="519">
        <v>10000</v>
      </c>
      <c r="V1652" s="519">
        <v>10000</v>
      </c>
      <c r="W1652" s="519">
        <v>10000</v>
      </c>
      <c r="X1652" s="519">
        <v>10000</v>
      </c>
      <c r="Y1652" s="519">
        <v>10000</v>
      </c>
      <c r="Z1652" s="519">
        <v>10000</v>
      </c>
      <c r="AA1652" s="519">
        <v>10000</v>
      </c>
      <c r="AB1652" s="519">
        <v>10000</v>
      </c>
      <c r="AC1652" s="519">
        <v>10000</v>
      </c>
      <c r="AD1652" s="519">
        <v>10000</v>
      </c>
      <c r="AE1652" s="519">
        <v>10000</v>
      </c>
      <c r="AF1652" s="519">
        <v>10000</v>
      </c>
      <c r="AG1652" s="519">
        <v>10000</v>
      </c>
      <c r="AH1652" s="519">
        <v>10000</v>
      </c>
      <c r="AI1652" s="519">
        <v>10000</v>
      </c>
      <c r="AJ1652" s="519">
        <v>10000</v>
      </c>
      <c r="AK1652" s="519">
        <v>10000</v>
      </c>
      <c r="AL1652" s="519">
        <v>10000</v>
      </c>
      <c r="AM1652" s="519">
        <v>10153.700000000001</v>
      </c>
      <c r="AN1652" s="519">
        <v>10548.1</v>
      </c>
      <c r="AO1652" s="519">
        <v>10942.4</v>
      </c>
      <c r="AP1652" s="519">
        <v>11336.7</v>
      </c>
      <c r="AQ1652" s="519">
        <v>11731</v>
      </c>
      <c r="AR1652" s="519">
        <v>12125.3</v>
      </c>
      <c r="AS1652" s="519">
        <v>12519.7</v>
      </c>
      <c r="AT1652" s="519">
        <v>12914</v>
      </c>
      <c r="AU1652" s="519">
        <v>13308.3</v>
      </c>
      <c r="AV1652" s="519">
        <v>13308.3</v>
      </c>
      <c r="AW1652" s="519">
        <v>13308.3</v>
      </c>
      <c r="AX1652" s="519">
        <v>13308.3</v>
      </c>
      <c r="AY1652" s="519">
        <v>13308.3</v>
      </c>
      <c r="AZ1652" s="519">
        <v>13308.3</v>
      </c>
      <c r="BA1652" s="519">
        <v>13308.3</v>
      </c>
      <c r="BB1652" s="519">
        <v>13308.3</v>
      </c>
      <c r="BC1652" s="519">
        <v>13308.3</v>
      </c>
      <c r="BD1652" s="519">
        <v>13308.3</v>
      </c>
      <c r="BE1652" s="519">
        <v>13308.3</v>
      </c>
      <c r="BF1652" s="519">
        <v>13308.3</v>
      </c>
      <c r="BG1652" s="519">
        <v>13308.3</v>
      </c>
      <c r="BH1652" s="519">
        <v>13308.3</v>
      </c>
      <c r="BI1652" s="519">
        <v>13308.3</v>
      </c>
      <c r="BJ1652" s="519">
        <v>13308.3</v>
      </c>
      <c r="BK1652" s="519">
        <v>0</v>
      </c>
      <c r="BL1652" s="519">
        <v>0</v>
      </c>
      <c r="BM1652" s="519">
        <v>0</v>
      </c>
      <c r="BN1652" s="519">
        <v>0</v>
      </c>
      <c r="BO1652" s="519">
        <v>0</v>
      </c>
      <c r="BP1652" s="519">
        <v>0</v>
      </c>
      <c r="BQ1652" s="519">
        <v>0</v>
      </c>
      <c r="BR1652" s="519">
        <v>0</v>
      </c>
      <c r="BS1652" s="519">
        <v>0</v>
      </c>
      <c r="BT1652" s="519">
        <v>0</v>
      </c>
      <c r="BU1652" s="519">
        <v>0</v>
      </c>
      <c r="BV1652" s="519">
        <v>0</v>
      </c>
      <c r="BW1652" s="519">
        <v>0</v>
      </c>
      <c r="BX1652" s="519">
        <v>0</v>
      </c>
      <c r="BY1652" s="519">
        <v>0</v>
      </c>
      <c r="BZ1652" s="519">
        <v>0</v>
      </c>
      <c r="CA1652" s="519">
        <v>0</v>
      </c>
      <c r="CB1652" s="519">
        <v>0</v>
      </c>
      <c r="CC1652" s="519">
        <v>0</v>
      </c>
      <c r="CD1652" s="519">
        <v>0</v>
      </c>
      <c r="CE1652" s="519">
        <v>0</v>
      </c>
      <c r="CF1652" s="519">
        <v>0</v>
      </c>
      <c r="CG1652" s="519">
        <v>0</v>
      </c>
      <c r="CH1652" s="519">
        <v>0</v>
      </c>
      <c r="CI1652" s="519">
        <v>0</v>
      </c>
      <c r="CJ1652" s="519">
        <v>0</v>
      </c>
      <c r="CK1652" s="519">
        <v>0</v>
      </c>
      <c r="CL1652" s="519">
        <v>0</v>
      </c>
      <c r="CM1652" s="519">
        <v>0</v>
      </c>
      <c r="CN1652" s="519">
        <v>0</v>
      </c>
      <c r="CO1652" s="519">
        <v>0</v>
      </c>
      <c r="CP1652" s="519">
        <v>0</v>
      </c>
      <c r="CQ1652" s="519">
        <v>0</v>
      </c>
      <c r="CR1652" s="519">
        <v>0</v>
      </c>
      <c r="CS1652" s="519">
        <v>0</v>
      </c>
      <c r="CT1652" s="519">
        <v>0</v>
      </c>
      <c r="CU1652" s="519">
        <v>0</v>
      </c>
      <c r="CV1652" s="519">
        <v>0</v>
      </c>
      <c r="CW1652" s="519">
        <v>0</v>
      </c>
      <c r="CX1652" s="519">
        <v>0</v>
      </c>
      <c r="CY1652" s="519">
        <v>0</v>
      </c>
      <c r="CZ1652" s="519">
        <v>0</v>
      </c>
      <c r="DA1652" s="519">
        <v>0</v>
      </c>
      <c r="DB1652" s="519">
        <v>0</v>
      </c>
      <c r="DC1652" s="519">
        <v>0</v>
      </c>
      <c r="DD1652" s="519">
        <v>0</v>
      </c>
      <c r="DE1652" s="519">
        <v>0</v>
      </c>
      <c r="DF1652" s="519">
        <v>0</v>
      </c>
      <c r="DG1652" s="519">
        <v>0</v>
      </c>
      <c r="DH1652" s="519">
        <v>0</v>
      </c>
      <c r="DI1652" s="519">
        <v>0</v>
      </c>
      <c r="DJ1652" s="519">
        <v>0</v>
      </c>
      <c r="DK1652" s="519">
        <v>0</v>
      </c>
      <c r="DL1652" s="519">
        <v>0</v>
      </c>
      <c r="DM1652" s="519">
        <v>0</v>
      </c>
      <c r="DN1652" s="519">
        <v>0</v>
      </c>
      <c r="DO1652" s="519">
        <v>0</v>
      </c>
      <c r="DP1652" s="519">
        <v>0</v>
      </c>
      <c r="DQ1652" s="519">
        <v>0</v>
      </c>
      <c r="DR1652" s="519">
        <v>0</v>
      </c>
      <c r="DS1652" s="519">
        <v>0</v>
      </c>
      <c r="DT1652" s="519">
        <v>0</v>
      </c>
      <c r="DU1652" s="519">
        <v>0</v>
      </c>
      <c r="DV1652" s="519">
        <v>0</v>
      </c>
      <c r="DW1652" s="519">
        <v>0</v>
      </c>
      <c r="DX1652" s="519">
        <v>0</v>
      </c>
    </row>
    <row r="1653" spans="2:128" hidden="1">
      <c r="B1653" s="519" t="s">
        <v>1061</v>
      </c>
      <c r="C1653" s="519"/>
      <c r="D1653" s="519"/>
      <c r="E1653" s="519"/>
      <c r="F1653" s="519">
        <v>1</v>
      </c>
      <c r="G1653" s="519"/>
      <c r="H1653" s="519">
        <v>28</v>
      </c>
      <c r="I1653" s="519">
        <v>11</v>
      </c>
      <c r="J1653" s="519" t="str">
        <f t="shared" si="74"/>
        <v>SDN15012811</v>
      </c>
      <c r="K1653" s="519">
        <v>516</v>
      </c>
      <c r="N1653" s="519" t="s">
        <v>1063</v>
      </c>
      <c r="O1653" s="519" t="s">
        <v>1060</v>
      </c>
      <c r="P1653" s="519">
        <v>0</v>
      </c>
      <c r="Q1653" s="183" t="str">
        <f t="shared" si="73"/>
        <v>SDN300200</v>
      </c>
      <c r="R1653" s="519">
        <v>10000</v>
      </c>
      <c r="S1653" s="519">
        <v>10000</v>
      </c>
      <c r="T1653" s="519">
        <v>10000</v>
      </c>
      <c r="U1653" s="519">
        <v>10000</v>
      </c>
      <c r="V1653" s="519">
        <v>10000</v>
      </c>
      <c r="W1653" s="519">
        <v>10000</v>
      </c>
      <c r="X1653" s="519">
        <v>10000</v>
      </c>
      <c r="Y1653" s="519">
        <v>10000</v>
      </c>
      <c r="Z1653" s="519">
        <v>10000</v>
      </c>
      <c r="AA1653" s="519">
        <v>10000</v>
      </c>
      <c r="AB1653" s="519">
        <v>10000</v>
      </c>
      <c r="AC1653" s="519">
        <v>10000</v>
      </c>
      <c r="AD1653" s="519">
        <v>10000</v>
      </c>
      <c r="AE1653" s="519">
        <v>10000</v>
      </c>
      <c r="AF1653" s="519">
        <v>10000</v>
      </c>
      <c r="AG1653" s="519">
        <v>10000</v>
      </c>
      <c r="AH1653" s="519">
        <v>10000</v>
      </c>
      <c r="AI1653" s="519">
        <v>10000</v>
      </c>
      <c r="AJ1653" s="519">
        <v>10000</v>
      </c>
      <c r="AK1653" s="519">
        <v>10000</v>
      </c>
      <c r="AL1653" s="519">
        <v>10000</v>
      </c>
      <c r="AM1653" s="519">
        <v>10000</v>
      </c>
      <c r="AN1653" s="519">
        <v>10000</v>
      </c>
      <c r="AO1653" s="519">
        <v>10000</v>
      </c>
      <c r="AP1653" s="519">
        <v>10000</v>
      </c>
      <c r="AQ1653" s="519">
        <v>10000</v>
      </c>
      <c r="AR1653" s="519">
        <v>10000</v>
      </c>
      <c r="AS1653" s="519">
        <v>10000</v>
      </c>
      <c r="AT1653" s="519">
        <v>10000</v>
      </c>
      <c r="AU1653" s="519">
        <v>10000</v>
      </c>
      <c r="AV1653" s="519">
        <v>10000</v>
      </c>
      <c r="AW1653" s="519">
        <v>10000</v>
      </c>
      <c r="AX1653" s="519">
        <v>10000</v>
      </c>
      <c r="AY1653" s="519">
        <v>10000</v>
      </c>
      <c r="AZ1653" s="519">
        <v>10000</v>
      </c>
      <c r="BA1653" s="519">
        <v>10000</v>
      </c>
      <c r="BB1653" s="519">
        <v>10000</v>
      </c>
      <c r="BC1653" s="519">
        <v>10000</v>
      </c>
      <c r="BD1653" s="519">
        <v>10000</v>
      </c>
      <c r="BE1653" s="519">
        <v>10000</v>
      </c>
      <c r="BF1653" s="519">
        <v>10000</v>
      </c>
      <c r="BG1653" s="519">
        <v>10000</v>
      </c>
      <c r="BH1653" s="519">
        <v>10000</v>
      </c>
      <c r="BI1653" s="519">
        <v>10000</v>
      </c>
      <c r="BJ1653" s="519">
        <v>10000</v>
      </c>
      <c r="BK1653" s="519">
        <v>0</v>
      </c>
      <c r="BL1653" s="519">
        <v>0</v>
      </c>
      <c r="BM1653" s="519">
        <v>0</v>
      </c>
      <c r="BN1653" s="519">
        <v>0</v>
      </c>
      <c r="BO1653" s="519">
        <v>0</v>
      </c>
      <c r="BP1653" s="519">
        <v>0</v>
      </c>
      <c r="BQ1653" s="519">
        <v>0</v>
      </c>
      <c r="BR1653" s="519">
        <v>0</v>
      </c>
      <c r="BS1653" s="519">
        <v>0</v>
      </c>
      <c r="BT1653" s="519">
        <v>0</v>
      </c>
      <c r="BU1653" s="519">
        <v>0</v>
      </c>
      <c r="BV1653" s="519">
        <v>0</v>
      </c>
      <c r="BW1653" s="519">
        <v>0</v>
      </c>
      <c r="BX1653" s="519">
        <v>0</v>
      </c>
      <c r="BY1653" s="519">
        <v>0</v>
      </c>
      <c r="BZ1653" s="519">
        <v>0</v>
      </c>
      <c r="CA1653" s="519">
        <v>0</v>
      </c>
      <c r="CB1653" s="519">
        <v>0</v>
      </c>
      <c r="CC1653" s="519">
        <v>0</v>
      </c>
      <c r="CD1653" s="519">
        <v>0</v>
      </c>
      <c r="CE1653" s="519">
        <v>0</v>
      </c>
      <c r="CF1653" s="519">
        <v>0</v>
      </c>
      <c r="CG1653" s="519">
        <v>0</v>
      </c>
      <c r="CH1653" s="519">
        <v>0</v>
      </c>
      <c r="CI1653" s="519">
        <v>0</v>
      </c>
      <c r="CJ1653" s="519">
        <v>0</v>
      </c>
      <c r="CK1653" s="519">
        <v>0</v>
      </c>
      <c r="CL1653" s="519">
        <v>0</v>
      </c>
      <c r="CM1653" s="519">
        <v>0</v>
      </c>
      <c r="CN1653" s="519">
        <v>0</v>
      </c>
      <c r="CO1653" s="519">
        <v>0</v>
      </c>
      <c r="CP1653" s="519">
        <v>0</v>
      </c>
      <c r="CQ1653" s="519">
        <v>0</v>
      </c>
      <c r="CR1653" s="519">
        <v>0</v>
      </c>
      <c r="CS1653" s="519">
        <v>0</v>
      </c>
      <c r="CT1653" s="519">
        <v>0</v>
      </c>
      <c r="CU1653" s="519">
        <v>0</v>
      </c>
      <c r="CV1653" s="519">
        <v>0</v>
      </c>
      <c r="CW1653" s="519">
        <v>0</v>
      </c>
      <c r="CX1653" s="519">
        <v>0</v>
      </c>
      <c r="CY1653" s="519">
        <v>0</v>
      </c>
      <c r="CZ1653" s="519">
        <v>0</v>
      </c>
      <c r="DA1653" s="519">
        <v>0</v>
      </c>
      <c r="DB1653" s="519">
        <v>0</v>
      </c>
      <c r="DC1653" s="519">
        <v>0</v>
      </c>
      <c r="DD1653" s="519">
        <v>0</v>
      </c>
      <c r="DE1653" s="519">
        <v>0</v>
      </c>
      <c r="DF1653" s="519">
        <v>0</v>
      </c>
      <c r="DG1653" s="519">
        <v>0</v>
      </c>
      <c r="DH1653" s="519">
        <v>0</v>
      </c>
      <c r="DI1653" s="519">
        <v>0</v>
      </c>
      <c r="DJ1653" s="519">
        <v>0</v>
      </c>
      <c r="DK1653" s="519">
        <v>0</v>
      </c>
      <c r="DL1653" s="519">
        <v>0</v>
      </c>
      <c r="DM1653" s="519">
        <v>0</v>
      </c>
      <c r="DN1653" s="519">
        <v>0</v>
      </c>
      <c r="DO1653" s="519">
        <v>0</v>
      </c>
      <c r="DP1653" s="519">
        <v>0</v>
      </c>
      <c r="DQ1653" s="519">
        <v>0</v>
      </c>
      <c r="DR1653" s="519">
        <v>0</v>
      </c>
      <c r="DS1653" s="519">
        <v>0</v>
      </c>
      <c r="DT1653" s="519">
        <v>0</v>
      </c>
      <c r="DU1653" s="519">
        <v>0</v>
      </c>
      <c r="DV1653" s="519">
        <v>0</v>
      </c>
      <c r="DW1653" s="519">
        <v>0</v>
      </c>
      <c r="DX1653" s="519">
        <v>0</v>
      </c>
    </row>
    <row r="1654" spans="2:128" hidden="1">
      <c r="B1654" s="519" t="s">
        <v>1061</v>
      </c>
      <c r="C1654" s="519"/>
      <c r="D1654" s="519"/>
      <c r="E1654" s="519"/>
      <c r="F1654" s="519">
        <v>1</v>
      </c>
      <c r="G1654" s="519"/>
      <c r="H1654" s="519">
        <v>28</v>
      </c>
      <c r="I1654" s="519">
        <v>12</v>
      </c>
      <c r="J1654" s="519" t="str">
        <f t="shared" si="74"/>
        <v>SDN15012812</v>
      </c>
      <c r="K1654" s="519">
        <v>516</v>
      </c>
      <c r="N1654" s="519" t="s">
        <v>1063</v>
      </c>
      <c r="O1654" s="519" t="s">
        <v>1060</v>
      </c>
      <c r="P1654" s="519">
        <v>1</v>
      </c>
      <c r="Q1654" s="183" t="str">
        <f t="shared" si="73"/>
        <v>SDN300201</v>
      </c>
      <c r="R1654" s="519">
        <v>10000</v>
      </c>
      <c r="S1654" s="519">
        <v>10000</v>
      </c>
      <c r="T1654" s="519">
        <v>10000</v>
      </c>
      <c r="U1654" s="519">
        <v>10000</v>
      </c>
      <c r="V1654" s="519">
        <v>10000</v>
      </c>
      <c r="W1654" s="519">
        <v>10000</v>
      </c>
      <c r="X1654" s="519">
        <v>10000</v>
      </c>
      <c r="Y1654" s="519">
        <v>10000</v>
      </c>
      <c r="Z1654" s="519">
        <v>10000</v>
      </c>
      <c r="AA1654" s="519">
        <v>10000</v>
      </c>
      <c r="AB1654" s="519">
        <v>10000</v>
      </c>
      <c r="AC1654" s="519">
        <v>10000</v>
      </c>
      <c r="AD1654" s="519">
        <v>10000</v>
      </c>
      <c r="AE1654" s="519">
        <v>10000</v>
      </c>
      <c r="AF1654" s="519">
        <v>10000</v>
      </c>
      <c r="AG1654" s="519">
        <v>10000</v>
      </c>
      <c r="AH1654" s="519">
        <v>10000</v>
      </c>
      <c r="AI1654" s="519">
        <v>10000</v>
      </c>
      <c r="AJ1654" s="519">
        <v>10000</v>
      </c>
      <c r="AK1654" s="519">
        <v>10000</v>
      </c>
      <c r="AL1654" s="519">
        <v>10000</v>
      </c>
      <c r="AM1654" s="519">
        <v>10000</v>
      </c>
      <c r="AN1654" s="519">
        <v>10000</v>
      </c>
      <c r="AO1654" s="519">
        <v>10000</v>
      </c>
      <c r="AP1654" s="519">
        <v>10000</v>
      </c>
      <c r="AQ1654" s="519">
        <v>10000</v>
      </c>
      <c r="AR1654" s="519">
        <v>10000</v>
      </c>
      <c r="AS1654" s="519">
        <v>10000</v>
      </c>
      <c r="AT1654" s="519">
        <v>10000</v>
      </c>
      <c r="AU1654" s="519">
        <v>10000</v>
      </c>
      <c r="AV1654" s="519">
        <v>10000</v>
      </c>
      <c r="AW1654" s="519">
        <v>10000</v>
      </c>
      <c r="AX1654" s="519">
        <v>10000</v>
      </c>
      <c r="AY1654" s="519">
        <v>10000</v>
      </c>
      <c r="AZ1654" s="519">
        <v>10000</v>
      </c>
      <c r="BA1654" s="519">
        <v>10000</v>
      </c>
      <c r="BB1654" s="519">
        <v>10000</v>
      </c>
      <c r="BC1654" s="519">
        <v>10000</v>
      </c>
      <c r="BD1654" s="519">
        <v>10000</v>
      </c>
      <c r="BE1654" s="519">
        <v>10000</v>
      </c>
      <c r="BF1654" s="519">
        <v>10000</v>
      </c>
      <c r="BG1654" s="519">
        <v>10000</v>
      </c>
      <c r="BH1654" s="519">
        <v>10000</v>
      </c>
      <c r="BI1654" s="519">
        <v>10000</v>
      </c>
      <c r="BJ1654" s="519">
        <v>10000</v>
      </c>
      <c r="BK1654" s="519">
        <v>0</v>
      </c>
      <c r="BL1654" s="519">
        <v>0</v>
      </c>
      <c r="BM1654" s="519">
        <v>0</v>
      </c>
      <c r="BN1654" s="519">
        <v>0</v>
      </c>
      <c r="BO1654" s="519">
        <v>0</v>
      </c>
      <c r="BP1654" s="519">
        <v>0</v>
      </c>
      <c r="BQ1654" s="519">
        <v>0</v>
      </c>
      <c r="BR1654" s="519">
        <v>0</v>
      </c>
      <c r="BS1654" s="519">
        <v>0</v>
      </c>
      <c r="BT1654" s="519">
        <v>0</v>
      </c>
      <c r="BU1654" s="519">
        <v>0</v>
      </c>
      <c r="BV1654" s="519">
        <v>0</v>
      </c>
      <c r="BW1654" s="519">
        <v>0</v>
      </c>
      <c r="BX1654" s="519">
        <v>0</v>
      </c>
      <c r="BY1654" s="519">
        <v>0</v>
      </c>
      <c r="BZ1654" s="519">
        <v>0</v>
      </c>
      <c r="CA1654" s="519">
        <v>0</v>
      </c>
      <c r="CB1654" s="519">
        <v>0</v>
      </c>
      <c r="CC1654" s="519">
        <v>0</v>
      </c>
      <c r="CD1654" s="519">
        <v>0</v>
      </c>
      <c r="CE1654" s="519">
        <v>0</v>
      </c>
      <c r="CF1654" s="519">
        <v>0</v>
      </c>
      <c r="CG1654" s="519">
        <v>0</v>
      </c>
      <c r="CH1654" s="519">
        <v>0</v>
      </c>
      <c r="CI1654" s="519">
        <v>0</v>
      </c>
      <c r="CJ1654" s="519">
        <v>0</v>
      </c>
      <c r="CK1654" s="519">
        <v>0</v>
      </c>
      <c r="CL1654" s="519">
        <v>0</v>
      </c>
      <c r="CM1654" s="519">
        <v>0</v>
      </c>
      <c r="CN1654" s="519">
        <v>0</v>
      </c>
      <c r="CO1654" s="519">
        <v>0</v>
      </c>
      <c r="CP1654" s="519">
        <v>0</v>
      </c>
      <c r="CQ1654" s="519">
        <v>0</v>
      </c>
      <c r="CR1654" s="519">
        <v>0</v>
      </c>
      <c r="CS1654" s="519">
        <v>0</v>
      </c>
      <c r="CT1654" s="519">
        <v>0</v>
      </c>
      <c r="CU1654" s="519">
        <v>0</v>
      </c>
      <c r="CV1654" s="519">
        <v>0</v>
      </c>
      <c r="CW1654" s="519">
        <v>0</v>
      </c>
      <c r="CX1654" s="519">
        <v>0</v>
      </c>
      <c r="CY1654" s="519">
        <v>0</v>
      </c>
      <c r="CZ1654" s="519">
        <v>0</v>
      </c>
      <c r="DA1654" s="519">
        <v>0</v>
      </c>
      <c r="DB1654" s="519">
        <v>0</v>
      </c>
      <c r="DC1654" s="519">
        <v>0</v>
      </c>
      <c r="DD1654" s="519">
        <v>0</v>
      </c>
      <c r="DE1654" s="519">
        <v>0</v>
      </c>
      <c r="DF1654" s="519">
        <v>0</v>
      </c>
      <c r="DG1654" s="519">
        <v>0</v>
      </c>
      <c r="DH1654" s="519">
        <v>0</v>
      </c>
      <c r="DI1654" s="519">
        <v>0</v>
      </c>
      <c r="DJ1654" s="519">
        <v>0</v>
      </c>
      <c r="DK1654" s="519">
        <v>0</v>
      </c>
      <c r="DL1654" s="519">
        <v>0</v>
      </c>
      <c r="DM1654" s="519">
        <v>0</v>
      </c>
      <c r="DN1654" s="519">
        <v>0</v>
      </c>
      <c r="DO1654" s="519">
        <v>0</v>
      </c>
      <c r="DP1654" s="519">
        <v>0</v>
      </c>
      <c r="DQ1654" s="519">
        <v>0</v>
      </c>
      <c r="DR1654" s="519">
        <v>0</v>
      </c>
      <c r="DS1654" s="519">
        <v>0</v>
      </c>
      <c r="DT1654" s="519">
        <v>0</v>
      </c>
      <c r="DU1654" s="519">
        <v>0</v>
      </c>
      <c r="DV1654" s="519">
        <v>0</v>
      </c>
      <c r="DW1654" s="519">
        <v>0</v>
      </c>
      <c r="DX1654" s="519">
        <v>0</v>
      </c>
    </row>
    <row r="1655" spans="2:128" hidden="1">
      <c r="B1655" s="519" t="s">
        <v>1061</v>
      </c>
      <c r="C1655" s="519"/>
      <c r="D1655" s="519"/>
      <c r="E1655" s="519"/>
      <c r="F1655" s="519">
        <v>1</v>
      </c>
      <c r="G1655" s="519"/>
      <c r="H1655" s="519">
        <v>28</v>
      </c>
      <c r="I1655" s="519">
        <v>13</v>
      </c>
      <c r="J1655" s="519" t="str">
        <f t="shared" si="74"/>
        <v>SDN15012813</v>
      </c>
      <c r="K1655" s="519">
        <v>516</v>
      </c>
      <c r="N1655" s="519" t="s">
        <v>1063</v>
      </c>
      <c r="O1655" s="519" t="s">
        <v>1060</v>
      </c>
      <c r="P1655" s="519">
        <v>2</v>
      </c>
      <c r="Q1655" s="183" t="str">
        <f t="shared" si="73"/>
        <v>SDN300202</v>
      </c>
      <c r="R1655" s="519">
        <v>10000</v>
      </c>
      <c r="S1655" s="519">
        <v>10000</v>
      </c>
      <c r="T1655" s="519">
        <v>10000</v>
      </c>
      <c r="U1655" s="519">
        <v>10000</v>
      </c>
      <c r="V1655" s="519">
        <v>10000</v>
      </c>
      <c r="W1655" s="519">
        <v>10000</v>
      </c>
      <c r="X1655" s="519">
        <v>10000</v>
      </c>
      <c r="Y1655" s="519">
        <v>10000</v>
      </c>
      <c r="Z1655" s="519">
        <v>10000</v>
      </c>
      <c r="AA1655" s="519">
        <v>10000</v>
      </c>
      <c r="AB1655" s="519">
        <v>10000</v>
      </c>
      <c r="AC1655" s="519">
        <v>10000</v>
      </c>
      <c r="AD1655" s="519">
        <v>10000</v>
      </c>
      <c r="AE1655" s="519">
        <v>10000</v>
      </c>
      <c r="AF1655" s="519">
        <v>10000</v>
      </c>
      <c r="AG1655" s="519">
        <v>10000</v>
      </c>
      <c r="AH1655" s="519">
        <v>10000</v>
      </c>
      <c r="AI1655" s="519">
        <v>10000</v>
      </c>
      <c r="AJ1655" s="519">
        <v>10000</v>
      </c>
      <c r="AK1655" s="519">
        <v>10000</v>
      </c>
      <c r="AL1655" s="519">
        <v>10000</v>
      </c>
      <c r="AM1655" s="519">
        <v>10000</v>
      </c>
      <c r="AN1655" s="519">
        <v>10000</v>
      </c>
      <c r="AO1655" s="519">
        <v>10000</v>
      </c>
      <c r="AP1655" s="519">
        <v>10000</v>
      </c>
      <c r="AQ1655" s="519">
        <v>10000</v>
      </c>
      <c r="AR1655" s="519">
        <v>10000</v>
      </c>
      <c r="AS1655" s="519">
        <v>10000</v>
      </c>
      <c r="AT1655" s="519">
        <v>10000</v>
      </c>
      <c r="AU1655" s="519">
        <v>10000</v>
      </c>
      <c r="AV1655" s="519">
        <v>10000</v>
      </c>
      <c r="AW1655" s="519">
        <v>10000</v>
      </c>
      <c r="AX1655" s="519">
        <v>10000</v>
      </c>
      <c r="AY1655" s="519">
        <v>10000</v>
      </c>
      <c r="AZ1655" s="519">
        <v>10000</v>
      </c>
      <c r="BA1655" s="519">
        <v>10000</v>
      </c>
      <c r="BB1655" s="519">
        <v>10000</v>
      </c>
      <c r="BC1655" s="519">
        <v>10000</v>
      </c>
      <c r="BD1655" s="519">
        <v>10000</v>
      </c>
      <c r="BE1655" s="519">
        <v>10000</v>
      </c>
      <c r="BF1655" s="519">
        <v>10000</v>
      </c>
      <c r="BG1655" s="519">
        <v>10000</v>
      </c>
      <c r="BH1655" s="519">
        <v>10000</v>
      </c>
      <c r="BI1655" s="519">
        <v>10000</v>
      </c>
      <c r="BJ1655" s="519">
        <v>10000</v>
      </c>
      <c r="BK1655" s="519">
        <v>0</v>
      </c>
      <c r="BL1655" s="519">
        <v>0</v>
      </c>
      <c r="BM1655" s="519">
        <v>0</v>
      </c>
      <c r="BN1655" s="519">
        <v>0</v>
      </c>
      <c r="BO1655" s="519">
        <v>0</v>
      </c>
      <c r="BP1655" s="519">
        <v>0</v>
      </c>
      <c r="BQ1655" s="519">
        <v>0</v>
      </c>
      <c r="BR1655" s="519">
        <v>0</v>
      </c>
      <c r="BS1655" s="519">
        <v>0</v>
      </c>
      <c r="BT1655" s="519">
        <v>0</v>
      </c>
      <c r="BU1655" s="519">
        <v>0</v>
      </c>
      <c r="BV1655" s="519">
        <v>0</v>
      </c>
      <c r="BW1655" s="519">
        <v>0</v>
      </c>
      <c r="BX1655" s="519">
        <v>0</v>
      </c>
      <c r="BY1655" s="519">
        <v>0</v>
      </c>
      <c r="BZ1655" s="519">
        <v>0</v>
      </c>
      <c r="CA1655" s="519">
        <v>0</v>
      </c>
      <c r="CB1655" s="519">
        <v>0</v>
      </c>
      <c r="CC1655" s="519">
        <v>0</v>
      </c>
      <c r="CD1655" s="519">
        <v>0</v>
      </c>
      <c r="CE1655" s="519">
        <v>0</v>
      </c>
      <c r="CF1655" s="519">
        <v>0</v>
      </c>
      <c r="CG1655" s="519">
        <v>0</v>
      </c>
      <c r="CH1655" s="519">
        <v>0</v>
      </c>
      <c r="CI1655" s="519">
        <v>0</v>
      </c>
      <c r="CJ1655" s="519">
        <v>0</v>
      </c>
      <c r="CK1655" s="519">
        <v>0</v>
      </c>
      <c r="CL1655" s="519">
        <v>0</v>
      </c>
      <c r="CM1655" s="519">
        <v>0</v>
      </c>
      <c r="CN1655" s="519">
        <v>0</v>
      </c>
      <c r="CO1655" s="519">
        <v>0</v>
      </c>
      <c r="CP1655" s="519">
        <v>0</v>
      </c>
      <c r="CQ1655" s="519">
        <v>0</v>
      </c>
      <c r="CR1655" s="519">
        <v>0</v>
      </c>
      <c r="CS1655" s="519">
        <v>0</v>
      </c>
      <c r="CT1655" s="519">
        <v>0</v>
      </c>
      <c r="CU1655" s="519">
        <v>0</v>
      </c>
      <c r="CV1655" s="519">
        <v>0</v>
      </c>
      <c r="CW1655" s="519">
        <v>0</v>
      </c>
      <c r="CX1655" s="519">
        <v>0</v>
      </c>
      <c r="CY1655" s="519">
        <v>0</v>
      </c>
      <c r="CZ1655" s="519">
        <v>0</v>
      </c>
      <c r="DA1655" s="519">
        <v>0</v>
      </c>
      <c r="DB1655" s="519">
        <v>0</v>
      </c>
      <c r="DC1655" s="519">
        <v>0</v>
      </c>
      <c r="DD1655" s="519">
        <v>0</v>
      </c>
      <c r="DE1655" s="519">
        <v>0</v>
      </c>
      <c r="DF1655" s="519">
        <v>0</v>
      </c>
      <c r="DG1655" s="519">
        <v>0</v>
      </c>
      <c r="DH1655" s="519">
        <v>0</v>
      </c>
      <c r="DI1655" s="519">
        <v>0</v>
      </c>
      <c r="DJ1655" s="519">
        <v>0</v>
      </c>
      <c r="DK1655" s="519">
        <v>0</v>
      </c>
      <c r="DL1655" s="519">
        <v>0</v>
      </c>
      <c r="DM1655" s="519">
        <v>0</v>
      </c>
      <c r="DN1655" s="519">
        <v>0</v>
      </c>
      <c r="DO1655" s="519">
        <v>0</v>
      </c>
      <c r="DP1655" s="519">
        <v>0</v>
      </c>
      <c r="DQ1655" s="519">
        <v>0</v>
      </c>
      <c r="DR1655" s="519">
        <v>0</v>
      </c>
      <c r="DS1655" s="519">
        <v>0</v>
      </c>
      <c r="DT1655" s="519">
        <v>0</v>
      </c>
      <c r="DU1655" s="519">
        <v>0</v>
      </c>
      <c r="DV1655" s="519">
        <v>0</v>
      </c>
      <c r="DW1655" s="519">
        <v>0</v>
      </c>
      <c r="DX1655" s="519">
        <v>0</v>
      </c>
    </row>
    <row r="1656" spans="2:128" hidden="1">
      <c r="B1656" s="519" t="s">
        <v>1061</v>
      </c>
      <c r="C1656" s="519"/>
      <c r="D1656" s="519"/>
      <c r="E1656" s="519"/>
      <c r="F1656" s="519">
        <v>1</v>
      </c>
      <c r="G1656" s="519"/>
      <c r="H1656" s="519">
        <v>28</v>
      </c>
      <c r="I1656" s="519">
        <v>14</v>
      </c>
      <c r="J1656" s="519" t="str">
        <f t="shared" si="74"/>
        <v>SDN15012814</v>
      </c>
      <c r="K1656" s="519">
        <v>516</v>
      </c>
      <c r="N1656" s="519" t="s">
        <v>1063</v>
      </c>
      <c r="O1656" s="519" t="s">
        <v>1060</v>
      </c>
      <c r="P1656" s="519">
        <v>3</v>
      </c>
      <c r="Q1656" s="183" t="str">
        <f t="shared" si="73"/>
        <v>SDN300203</v>
      </c>
      <c r="R1656" s="519">
        <v>10000</v>
      </c>
      <c r="S1656" s="519">
        <v>10000</v>
      </c>
      <c r="T1656" s="519">
        <v>10000</v>
      </c>
      <c r="U1656" s="519">
        <v>10000</v>
      </c>
      <c r="V1656" s="519">
        <v>10000</v>
      </c>
      <c r="W1656" s="519">
        <v>10000</v>
      </c>
      <c r="X1656" s="519">
        <v>10000</v>
      </c>
      <c r="Y1656" s="519">
        <v>10000</v>
      </c>
      <c r="Z1656" s="519">
        <v>10000</v>
      </c>
      <c r="AA1656" s="519">
        <v>10000</v>
      </c>
      <c r="AB1656" s="519">
        <v>10000</v>
      </c>
      <c r="AC1656" s="519">
        <v>10000</v>
      </c>
      <c r="AD1656" s="519">
        <v>10000</v>
      </c>
      <c r="AE1656" s="519">
        <v>10000</v>
      </c>
      <c r="AF1656" s="519">
        <v>10000</v>
      </c>
      <c r="AG1656" s="519">
        <v>10000</v>
      </c>
      <c r="AH1656" s="519">
        <v>10000</v>
      </c>
      <c r="AI1656" s="519">
        <v>10000</v>
      </c>
      <c r="AJ1656" s="519">
        <v>10000</v>
      </c>
      <c r="AK1656" s="519">
        <v>10000</v>
      </c>
      <c r="AL1656" s="519">
        <v>10000</v>
      </c>
      <c r="AM1656" s="519">
        <v>10000</v>
      </c>
      <c r="AN1656" s="519">
        <v>10000</v>
      </c>
      <c r="AO1656" s="519">
        <v>10000</v>
      </c>
      <c r="AP1656" s="519">
        <v>10000</v>
      </c>
      <c r="AQ1656" s="519">
        <v>10000</v>
      </c>
      <c r="AR1656" s="519">
        <v>10000</v>
      </c>
      <c r="AS1656" s="519">
        <v>10000</v>
      </c>
      <c r="AT1656" s="519">
        <v>10000</v>
      </c>
      <c r="AU1656" s="519">
        <v>10000</v>
      </c>
      <c r="AV1656" s="519">
        <v>10000</v>
      </c>
      <c r="AW1656" s="519">
        <v>10000</v>
      </c>
      <c r="AX1656" s="519">
        <v>10000</v>
      </c>
      <c r="AY1656" s="519">
        <v>10000</v>
      </c>
      <c r="AZ1656" s="519">
        <v>10000</v>
      </c>
      <c r="BA1656" s="519">
        <v>10000</v>
      </c>
      <c r="BB1656" s="519">
        <v>10000</v>
      </c>
      <c r="BC1656" s="519">
        <v>10000</v>
      </c>
      <c r="BD1656" s="519">
        <v>10000</v>
      </c>
      <c r="BE1656" s="519">
        <v>10000</v>
      </c>
      <c r="BF1656" s="519">
        <v>10000</v>
      </c>
      <c r="BG1656" s="519">
        <v>10000</v>
      </c>
      <c r="BH1656" s="519">
        <v>10000</v>
      </c>
      <c r="BI1656" s="519">
        <v>10000</v>
      </c>
      <c r="BJ1656" s="519">
        <v>10000</v>
      </c>
      <c r="BK1656" s="519">
        <v>0</v>
      </c>
      <c r="BL1656" s="519">
        <v>0</v>
      </c>
      <c r="BM1656" s="519">
        <v>0</v>
      </c>
      <c r="BN1656" s="519">
        <v>0</v>
      </c>
      <c r="BO1656" s="519">
        <v>0</v>
      </c>
      <c r="BP1656" s="519">
        <v>0</v>
      </c>
      <c r="BQ1656" s="519">
        <v>0</v>
      </c>
      <c r="BR1656" s="519">
        <v>0</v>
      </c>
      <c r="BS1656" s="519">
        <v>0</v>
      </c>
      <c r="BT1656" s="519">
        <v>0</v>
      </c>
      <c r="BU1656" s="519">
        <v>0</v>
      </c>
      <c r="BV1656" s="519">
        <v>0</v>
      </c>
      <c r="BW1656" s="519">
        <v>0</v>
      </c>
      <c r="BX1656" s="519">
        <v>0</v>
      </c>
      <c r="BY1656" s="519">
        <v>0</v>
      </c>
      <c r="BZ1656" s="519">
        <v>0</v>
      </c>
      <c r="CA1656" s="519">
        <v>0</v>
      </c>
      <c r="CB1656" s="519">
        <v>0</v>
      </c>
      <c r="CC1656" s="519">
        <v>0</v>
      </c>
      <c r="CD1656" s="519">
        <v>0</v>
      </c>
      <c r="CE1656" s="519">
        <v>0</v>
      </c>
      <c r="CF1656" s="519">
        <v>0</v>
      </c>
      <c r="CG1656" s="519">
        <v>0</v>
      </c>
      <c r="CH1656" s="519">
        <v>0</v>
      </c>
      <c r="CI1656" s="519">
        <v>0</v>
      </c>
      <c r="CJ1656" s="519">
        <v>0</v>
      </c>
      <c r="CK1656" s="519">
        <v>0</v>
      </c>
      <c r="CL1656" s="519">
        <v>0</v>
      </c>
      <c r="CM1656" s="519">
        <v>0</v>
      </c>
      <c r="CN1656" s="519">
        <v>0</v>
      </c>
      <c r="CO1656" s="519">
        <v>0</v>
      </c>
      <c r="CP1656" s="519">
        <v>0</v>
      </c>
      <c r="CQ1656" s="519">
        <v>0</v>
      </c>
      <c r="CR1656" s="519">
        <v>0</v>
      </c>
      <c r="CS1656" s="519">
        <v>0</v>
      </c>
      <c r="CT1656" s="519">
        <v>0</v>
      </c>
      <c r="CU1656" s="519">
        <v>0</v>
      </c>
      <c r="CV1656" s="519">
        <v>0</v>
      </c>
      <c r="CW1656" s="519">
        <v>0</v>
      </c>
      <c r="CX1656" s="519">
        <v>0</v>
      </c>
      <c r="CY1656" s="519">
        <v>0</v>
      </c>
      <c r="CZ1656" s="519">
        <v>0</v>
      </c>
      <c r="DA1656" s="519">
        <v>0</v>
      </c>
      <c r="DB1656" s="519">
        <v>0</v>
      </c>
      <c r="DC1656" s="519">
        <v>0</v>
      </c>
      <c r="DD1656" s="519">
        <v>0</v>
      </c>
      <c r="DE1656" s="519">
        <v>0</v>
      </c>
      <c r="DF1656" s="519">
        <v>0</v>
      </c>
      <c r="DG1656" s="519">
        <v>0</v>
      </c>
      <c r="DH1656" s="519">
        <v>0</v>
      </c>
      <c r="DI1656" s="519">
        <v>0</v>
      </c>
      <c r="DJ1656" s="519">
        <v>0</v>
      </c>
      <c r="DK1656" s="519">
        <v>0</v>
      </c>
      <c r="DL1656" s="519">
        <v>0</v>
      </c>
      <c r="DM1656" s="519">
        <v>0</v>
      </c>
      <c r="DN1656" s="519">
        <v>0</v>
      </c>
      <c r="DO1656" s="519">
        <v>0</v>
      </c>
      <c r="DP1656" s="519">
        <v>0</v>
      </c>
      <c r="DQ1656" s="519">
        <v>0</v>
      </c>
      <c r="DR1656" s="519">
        <v>0</v>
      </c>
      <c r="DS1656" s="519">
        <v>0</v>
      </c>
      <c r="DT1656" s="519">
        <v>0</v>
      </c>
      <c r="DU1656" s="519">
        <v>0</v>
      </c>
      <c r="DV1656" s="519">
        <v>0</v>
      </c>
      <c r="DW1656" s="519">
        <v>0</v>
      </c>
      <c r="DX1656" s="519">
        <v>0</v>
      </c>
    </row>
    <row r="1657" spans="2:128" hidden="1">
      <c r="B1657" s="519" t="s">
        <v>1061</v>
      </c>
      <c r="C1657" s="519"/>
      <c r="D1657" s="519"/>
      <c r="E1657" s="519"/>
      <c r="F1657" s="519">
        <v>1</v>
      </c>
      <c r="G1657" s="519"/>
      <c r="H1657" s="519">
        <v>28</v>
      </c>
      <c r="I1657" s="519">
        <v>15</v>
      </c>
      <c r="J1657" s="519" t="str">
        <f t="shared" si="74"/>
        <v>SDN15012815</v>
      </c>
      <c r="K1657" s="519">
        <v>516</v>
      </c>
      <c r="N1657" s="519" t="s">
        <v>1063</v>
      </c>
      <c r="O1657" s="519" t="s">
        <v>1060</v>
      </c>
      <c r="P1657" s="519">
        <v>4</v>
      </c>
      <c r="Q1657" s="183" t="str">
        <f t="shared" si="73"/>
        <v>SDN300204</v>
      </c>
      <c r="R1657" s="519">
        <v>10000</v>
      </c>
      <c r="S1657" s="519">
        <v>10000</v>
      </c>
      <c r="T1657" s="519">
        <v>10000</v>
      </c>
      <c r="U1657" s="519">
        <v>10000</v>
      </c>
      <c r="V1657" s="519">
        <v>10000</v>
      </c>
      <c r="W1657" s="519">
        <v>10000</v>
      </c>
      <c r="X1657" s="519">
        <v>10000</v>
      </c>
      <c r="Y1657" s="519">
        <v>10000</v>
      </c>
      <c r="Z1657" s="519">
        <v>10000</v>
      </c>
      <c r="AA1657" s="519">
        <v>10000</v>
      </c>
      <c r="AB1657" s="519">
        <v>10000</v>
      </c>
      <c r="AC1657" s="519">
        <v>10000</v>
      </c>
      <c r="AD1657" s="519">
        <v>10000</v>
      </c>
      <c r="AE1657" s="519">
        <v>10000</v>
      </c>
      <c r="AF1657" s="519">
        <v>10000</v>
      </c>
      <c r="AG1657" s="519">
        <v>10000</v>
      </c>
      <c r="AH1657" s="519">
        <v>10000</v>
      </c>
      <c r="AI1657" s="519">
        <v>10000</v>
      </c>
      <c r="AJ1657" s="519">
        <v>10000</v>
      </c>
      <c r="AK1657" s="519">
        <v>10000</v>
      </c>
      <c r="AL1657" s="519">
        <v>10000</v>
      </c>
      <c r="AM1657" s="519">
        <v>10000</v>
      </c>
      <c r="AN1657" s="519">
        <v>10000</v>
      </c>
      <c r="AO1657" s="519">
        <v>10000</v>
      </c>
      <c r="AP1657" s="519">
        <v>10000</v>
      </c>
      <c r="AQ1657" s="519">
        <v>10000</v>
      </c>
      <c r="AR1657" s="519">
        <v>10000</v>
      </c>
      <c r="AS1657" s="519">
        <v>10000</v>
      </c>
      <c r="AT1657" s="519">
        <v>10000</v>
      </c>
      <c r="AU1657" s="519">
        <v>10000</v>
      </c>
      <c r="AV1657" s="519">
        <v>10000</v>
      </c>
      <c r="AW1657" s="519">
        <v>10000</v>
      </c>
      <c r="AX1657" s="519">
        <v>10000</v>
      </c>
      <c r="AY1657" s="519">
        <v>10000</v>
      </c>
      <c r="AZ1657" s="519">
        <v>10000</v>
      </c>
      <c r="BA1657" s="519">
        <v>10000</v>
      </c>
      <c r="BB1657" s="519">
        <v>10000</v>
      </c>
      <c r="BC1657" s="519">
        <v>10000</v>
      </c>
      <c r="BD1657" s="519">
        <v>10000</v>
      </c>
      <c r="BE1657" s="519">
        <v>10000</v>
      </c>
      <c r="BF1657" s="519">
        <v>10000</v>
      </c>
      <c r="BG1657" s="519">
        <v>10000</v>
      </c>
      <c r="BH1657" s="519">
        <v>10000</v>
      </c>
      <c r="BI1657" s="519">
        <v>10000</v>
      </c>
      <c r="BJ1657" s="519">
        <v>10000</v>
      </c>
      <c r="BK1657" s="519">
        <v>0</v>
      </c>
      <c r="BL1657" s="519">
        <v>0</v>
      </c>
      <c r="BM1657" s="519">
        <v>0</v>
      </c>
      <c r="BN1657" s="519">
        <v>0</v>
      </c>
      <c r="BO1657" s="519">
        <v>0</v>
      </c>
      <c r="BP1657" s="519">
        <v>0</v>
      </c>
      <c r="BQ1657" s="519">
        <v>0</v>
      </c>
      <c r="BR1657" s="519">
        <v>0</v>
      </c>
      <c r="BS1657" s="519">
        <v>0</v>
      </c>
      <c r="BT1657" s="519">
        <v>0</v>
      </c>
      <c r="BU1657" s="519">
        <v>0</v>
      </c>
      <c r="BV1657" s="519">
        <v>0</v>
      </c>
      <c r="BW1657" s="519">
        <v>0</v>
      </c>
      <c r="BX1657" s="519">
        <v>0</v>
      </c>
      <c r="BY1657" s="519">
        <v>0</v>
      </c>
      <c r="BZ1657" s="519">
        <v>0</v>
      </c>
      <c r="CA1657" s="519">
        <v>0</v>
      </c>
      <c r="CB1657" s="519">
        <v>0</v>
      </c>
      <c r="CC1657" s="519">
        <v>0</v>
      </c>
      <c r="CD1657" s="519">
        <v>0</v>
      </c>
      <c r="CE1657" s="519">
        <v>0</v>
      </c>
      <c r="CF1657" s="519">
        <v>0</v>
      </c>
      <c r="CG1657" s="519">
        <v>0</v>
      </c>
      <c r="CH1657" s="519">
        <v>0</v>
      </c>
      <c r="CI1657" s="519">
        <v>0</v>
      </c>
      <c r="CJ1657" s="519">
        <v>0</v>
      </c>
      <c r="CK1657" s="519">
        <v>0</v>
      </c>
      <c r="CL1657" s="519">
        <v>0</v>
      </c>
      <c r="CM1657" s="519">
        <v>0</v>
      </c>
      <c r="CN1657" s="519">
        <v>0</v>
      </c>
      <c r="CO1657" s="519">
        <v>0</v>
      </c>
      <c r="CP1657" s="519">
        <v>0</v>
      </c>
      <c r="CQ1657" s="519">
        <v>0</v>
      </c>
      <c r="CR1657" s="519">
        <v>0</v>
      </c>
      <c r="CS1657" s="519">
        <v>0</v>
      </c>
      <c r="CT1657" s="519">
        <v>0</v>
      </c>
      <c r="CU1657" s="519">
        <v>0</v>
      </c>
      <c r="CV1657" s="519">
        <v>0</v>
      </c>
      <c r="CW1657" s="519">
        <v>0</v>
      </c>
      <c r="CX1657" s="519">
        <v>0</v>
      </c>
      <c r="CY1657" s="519">
        <v>0</v>
      </c>
      <c r="CZ1657" s="519">
        <v>0</v>
      </c>
      <c r="DA1657" s="519">
        <v>0</v>
      </c>
      <c r="DB1657" s="519">
        <v>0</v>
      </c>
      <c r="DC1657" s="519">
        <v>0</v>
      </c>
      <c r="DD1657" s="519">
        <v>0</v>
      </c>
      <c r="DE1657" s="519">
        <v>0</v>
      </c>
      <c r="DF1657" s="519">
        <v>0</v>
      </c>
      <c r="DG1657" s="519">
        <v>0</v>
      </c>
      <c r="DH1657" s="519">
        <v>0</v>
      </c>
      <c r="DI1657" s="519">
        <v>0</v>
      </c>
      <c r="DJ1657" s="519">
        <v>0</v>
      </c>
      <c r="DK1657" s="519">
        <v>0</v>
      </c>
      <c r="DL1657" s="519">
        <v>0</v>
      </c>
      <c r="DM1657" s="519">
        <v>0</v>
      </c>
      <c r="DN1657" s="519">
        <v>0</v>
      </c>
      <c r="DO1657" s="519">
        <v>0</v>
      </c>
      <c r="DP1657" s="519">
        <v>0</v>
      </c>
      <c r="DQ1657" s="519">
        <v>0</v>
      </c>
      <c r="DR1657" s="519">
        <v>0</v>
      </c>
      <c r="DS1657" s="519">
        <v>0</v>
      </c>
      <c r="DT1657" s="519">
        <v>0</v>
      </c>
      <c r="DU1657" s="519">
        <v>0</v>
      </c>
      <c r="DV1657" s="519">
        <v>0</v>
      </c>
      <c r="DW1657" s="519">
        <v>0</v>
      </c>
      <c r="DX1657" s="519">
        <v>0</v>
      </c>
    </row>
    <row r="1658" spans="2:128" hidden="1">
      <c r="B1658" s="519" t="s">
        <v>1061</v>
      </c>
      <c r="C1658" s="519"/>
      <c r="D1658" s="519"/>
      <c r="E1658" s="519"/>
      <c r="F1658" s="519">
        <v>1</v>
      </c>
      <c r="G1658" s="519"/>
      <c r="H1658" s="519">
        <v>29</v>
      </c>
      <c r="I1658" s="519">
        <v>1</v>
      </c>
      <c r="J1658" s="519" t="str">
        <f t="shared" si="74"/>
        <v>SDN15012901</v>
      </c>
      <c r="K1658" s="519">
        <v>655</v>
      </c>
      <c r="N1658" s="519" t="s">
        <v>1063</v>
      </c>
      <c r="O1658" s="519" t="s">
        <v>1060</v>
      </c>
      <c r="P1658" s="519">
        <v>5</v>
      </c>
      <c r="Q1658" s="183" t="str">
        <f t="shared" ref="Q1658:Q1693" si="75">N1658&amp;TEXT(O1658,"00")&amp;TEXT(P1658,"00")</f>
        <v>SDN300205</v>
      </c>
      <c r="R1658" s="519">
        <v>10000</v>
      </c>
      <c r="S1658" s="519">
        <v>10000</v>
      </c>
      <c r="T1658" s="519">
        <v>10000</v>
      </c>
      <c r="U1658" s="519">
        <v>10000</v>
      </c>
      <c r="V1658" s="519">
        <v>10000</v>
      </c>
      <c r="W1658" s="519">
        <v>10000</v>
      </c>
      <c r="X1658" s="519">
        <v>10000</v>
      </c>
      <c r="Y1658" s="519">
        <v>10000</v>
      </c>
      <c r="Z1658" s="519">
        <v>10000</v>
      </c>
      <c r="AA1658" s="519">
        <v>10000</v>
      </c>
      <c r="AB1658" s="519">
        <v>10000</v>
      </c>
      <c r="AC1658" s="519">
        <v>10000</v>
      </c>
      <c r="AD1658" s="519">
        <v>10000</v>
      </c>
      <c r="AE1658" s="519">
        <v>10000</v>
      </c>
      <c r="AF1658" s="519">
        <v>10000</v>
      </c>
      <c r="AG1658" s="519">
        <v>10000</v>
      </c>
      <c r="AH1658" s="519">
        <v>10000</v>
      </c>
      <c r="AI1658" s="519">
        <v>10000</v>
      </c>
      <c r="AJ1658" s="519">
        <v>10000</v>
      </c>
      <c r="AK1658" s="519">
        <v>10000</v>
      </c>
      <c r="AL1658" s="519">
        <v>10000</v>
      </c>
      <c r="AM1658" s="519">
        <v>10000</v>
      </c>
      <c r="AN1658" s="519">
        <v>10000</v>
      </c>
      <c r="AO1658" s="519">
        <v>10000</v>
      </c>
      <c r="AP1658" s="519">
        <v>10000</v>
      </c>
      <c r="AQ1658" s="519">
        <v>10000</v>
      </c>
      <c r="AR1658" s="519">
        <v>10000</v>
      </c>
      <c r="AS1658" s="519">
        <v>10000</v>
      </c>
      <c r="AT1658" s="519">
        <v>10000</v>
      </c>
      <c r="AU1658" s="519">
        <v>10000</v>
      </c>
      <c r="AV1658" s="519">
        <v>10000</v>
      </c>
      <c r="AW1658" s="519">
        <v>10000</v>
      </c>
      <c r="AX1658" s="519">
        <v>10000</v>
      </c>
      <c r="AY1658" s="519">
        <v>10000</v>
      </c>
      <c r="AZ1658" s="519">
        <v>10000</v>
      </c>
      <c r="BA1658" s="519">
        <v>10000</v>
      </c>
      <c r="BB1658" s="519">
        <v>10000</v>
      </c>
      <c r="BC1658" s="519">
        <v>10000</v>
      </c>
      <c r="BD1658" s="519">
        <v>10000</v>
      </c>
      <c r="BE1658" s="519">
        <v>10000</v>
      </c>
      <c r="BF1658" s="519">
        <v>10000</v>
      </c>
      <c r="BG1658" s="519">
        <v>10000</v>
      </c>
      <c r="BH1658" s="519">
        <v>10000</v>
      </c>
      <c r="BI1658" s="519">
        <v>10000</v>
      </c>
      <c r="BJ1658" s="519">
        <v>10000</v>
      </c>
      <c r="BK1658" s="519">
        <v>0</v>
      </c>
      <c r="BL1658" s="519">
        <v>0</v>
      </c>
      <c r="BM1658" s="519">
        <v>0</v>
      </c>
      <c r="BN1658" s="519">
        <v>0</v>
      </c>
      <c r="BO1658" s="519">
        <v>0</v>
      </c>
      <c r="BP1658" s="519">
        <v>0</v>
      </c>
      <c r="BQ1658" s="519">
        <v>0</v>
      </c>
      <c r="BR1658" s="519">
        <v>0</v>
      </c>
      <c r="BS1658" s="519">
        <v>0</v>
      </c>
      <c r="BT1658" s="519">
        <v>0</v>
      </c>
      <c r="BU1658" s="519">
        <v>0</v>
      </c>
      <c r="BV1658" s="519">
        <v>0</v>
      </c>
      <c r="BW1658" s="519">
        <v>0</v>
      </c>
      <c r="BX1658" s="519">
        <v>0</v>
      </c>
      <c r="BY1658" s="519">
        <v>0</v>
      </c>
      <c r="BZ1658" s="519">
        <v>0</v>
      </c>
      <c r="CA1658" s="519">
        <v>0</v>
      </c>
      <c r="CB1658" s="519">
        <v>0</v>
      </c>
      <c r="CC1658" s="519">
        <v>0</v>
      </c>
      <c r="CD1658" s="519">
        <v>0</v>
      </c>
      <c r="CE1658" s="519">
        <v>0</v>
      </c>
      <c r="CF1658" s="519">
        <v>0</v>
      </c>
      <c r="CG1658" s="519">
        <v>0</v>
      </c>
      <c r="CH1658" s="519">
        <v>0</v>
      </c>
      <c r="CI1658" s="519">
        <v>0</v>
      </c>
      <c r="CJ1658" s="519">
        <v>0</v>
      </c>
      <c r="CK1658" s="519">
        <v>0</v>
      </c>
      <c r="CL1658" s="519">
        <v>0</v>
      </c>
      <c r="CM1658" s="519">
        <v>0</v>
      </c>
      <c r="CN1658" s="519">
        <v>0</v>
      </c>
      <c r="CO1658" s="519">
        <v>0</v>
      </c>
      <c r="CP1658" s="519">
        <v>0</v>
      </c>
      <c r="CQ1658" s="519">
        <v>0</v>
      </c>
      <c r="CR1658" s="519">
        <v>0</v>
      </c>
      <c r="CS1658" s="519">
        <v>0</v>
      </c>
      <c r="CT1658" s="519">
        <v>0</v>
      </c>
      <c r="CU1658" s="519">
        <v>0</v>
      </c>
      <c r="CV1658" s="519">
        <v>0</v>
      </c>
      <c r="CW1658" s="519">
        <v>0</v>
      </c>
      <c r="CX1658" s="519">
        <v>0</v>
      </c>
      <c r="CY1658" s="519">
        <v>0</v>
      </c>
      <c r="CZ1658" s="519">
        <v>0</v>
      </c>
      <c r="DA1658" s="519">
        <v>0</v>
      </c>
      <c r="DB1658" s="519">
        <v>0</v>
      </c>
      <c r="DC1658" s="519">
        <v>0</v>
      </c>
      <c r="DD1658" s="519">
        <v>0</v>
      </c>
      <c r="DE1658" s="519">
        <v>0</v>
      </c>
      <c r="DF1658" s="519">
        <v>0</v>
      </c>
      <c r="DG1658" s="519">
        <v>0</v>
      </c>
      <c r="DH1658" s="519">
        <v>0</v>
      </c>
      <c r="DI1658" s="519">
        <v>0</v>
      </c>
      <c r="DJ1658" s="519">
        <v>0</v>
      </c>
      <c r="DK1658" s="519">
        <v>0</v>
      </c>
      <c r="DL1658" s="519">
        <v>0</v>
      </c>
      <c r="DM1658" s="519">
        <v>0</v>
      </c>
      <c r="DN1658" s="519">
        <v>0</v>
      </c>
      <c r="DO1658" s="519">
        <v>0</v>
      </c>
      <c r="DP1658" s="519">
        <v>0</v>
      </c>
      <c r="DQ1658" s="519">
        <v>0</v>
      </c>
      <c r="DR1658" s="519">
        <v>0</v>
      </c>
      <c r="DS1658" s="519">
        <v>0</v>
      </c>
      <c r="DT1658" s="519">
        <v>0</v>
      </c>
      <c r="DU1658" s="519">
        <v>0</v>
      </c>
      <c r="DV1658" s="519">
        <v>0</v>
      </c>
      <c r="DW1658" s="519">
        <v>0</v>
      </c>
      <c r="DX1658" s="519">
        <v>0</v>
      </c>
    </row>
    <row r="1659" spans="2:128" hidden="1">
      <c r="B1659" s="519" t="s">
        <v>1061</v>
      </c>
      <c r="C1659" s="519"/>
      <c r="D1659" s="519"/>
      <c r="E1659" s="519"/>
      <c r="F1659" s="519">
        <v>1</v>
      </c>
      <c r="G1659" s="519"/>
      <c r="H1659" s="519">
        <v>29</v>
      </c>
      <c r="I1659" s="519">
        <v>2</v>
      </c>
      <c r="J1659" s="519" t="str">
        <f t="shared" si="74"/>
        <v>SDN15012902</v>
      </c>
      <c r="K1659" s="519">
        <v>655</v>
      </c>
      <c r="N1659" s="519" t="s">
        <v>1063</v>
      </c>
      <c r="O1659" s="519" t="s">
        <v>1060</v>
      </c>
      <c r="P1659" s="519">
        <v>6</v>
      </c>
      <c r="Q1659" s="183" t="str">
        <f t="shared" si="75"/>
        <v>SDN300206</v>
      </c>
      <c r="R1659" s="519">
        <v>10000</v>
      </c>
      <c r="S1659" s="519">
        <v>10000</v>
      </c>
      <c r="T1659" s="519">
        <v>10000</v>
      </c>
      <c r="U1659" s="519">
        <v>10000</v>
      </c>
      <c r="V1659" s="519">
        <v>10000</v>
      </c>
      <c r="W1659" s="519">
        <v>10000</v>
      </c>
      <c r="X1659" s="519">
        <v>10000</v>
      </c>
      <c r="Y1659" s="519">
        <v>10000</v>
      </c>
      <c r="Z1659" s="519">
        <v>10000</v>
      </c>
      <c r="AA1659" s="519">
        <v>10000</v>
      </c>
      <c r="AB1659" s="519">
        <v>10000</v>
      </c>
      <c r="AC1659" s="519">
        <v>10000</v>
      </c>
      <c r="AD1659" s="519">
        <v>10000</v>
      </c>
      <c r="AE1659" s="519">
        <v>10000</v>
      </c>
      <c r="AF1659" s="519">
        <v>10000</v>
      </c>
      <c r="AG1659" s="519">
        <v>10000</v>
      </c>
      <c r="AH1659" s="519">
        <v>10000</v>
      </c>
      <c r="AI1659" s="519">
        <v>10000</v>
      </c>
      <c r="AJ1659" s="519">
        <v>10000</v>
      </c>
      <c r="AK1659" s="519">
        <v>10000</v>
      </c>
      <c r="AL1659" s="519">
        <v>10000</v>
      </c>
      <c r="AM1659" s="519">
        <v>10000</v>
      </c>
      <c r="AN1659" s="519">
        <v>10000</v>
      </c>
      <c r="AO1659" s="519">
        <v>10000</v>
      </c>
      <c r="AP1659" s="519">
        <v>10000</v>
      </c>
      <c r="AQ1659" s="519">
        <v>10000</v>
      </c>
      <c r="AR1659" s="519">
        <v>10000</v>
      </c>
      <c r="AS1659" s="519">
        <v>10000</v>
      </c>
      <c r="AT1659" s="519">
        <v>10000</v>
      </c>
      <c r="AU1659" s="519">
        <v>10000</v>
      </c>
      <c r="AV1659" s="519">
        <v>10000</v>
      </c>
      <c r="AW1659" s="519">
        <v>10000</v>
      </c>
      <c r="AX1659" s="519">
        <v>10000</v>
      </c>
      <c r="AY1659" s="519">
        <v>10000</v>
      </c>
      <c r="AZ1659" s="519">
        <v>10000</v>
      </c>
      <c r="BA1659" s="519">
        <v>10000</v>
      </c>
      <c r="BB1659" s="519">
        <v>10000</v>
      </c>
      <c r="BC1659" s="519">
        <v>10000</v>
      </c>
      <c r="BD1659" s="519">
        <v>10000</v>
      </c>
      <c r="BE1659" s="519">
        <v>10000</v>
      </c>
      <c r="BF1659" s="519">
        <v>10000</v>
      </c>
      <c r="BG1659" s="519">
        <v>10000</v>
      </c>
      <c r="BH1659" s="519">
        <v>10000</v>
      </c>
      <c r="BI1659" s="519">
        <v>10000</v>
      </c>
      <c r="BJ1659" s="519">
        <v>10000</v>
      </c>
      <c r="BK1659" s="519">
        <v>0</v>
      </c>
      <c r="BL1659" s="519">
        <v>0</v>
      </c>
      <c r="BM1659" s="519">
        <v>0</v>
      </c>
      <c r="BN1659" s="519">
        <v>0</v>
      </c>
      <c r="BO1659" s="519">
        <v>0</v>
      </c>
      <c r="BP1659" s="519">
        <v>0</v>
      </c>
      <c r="BQ1659" s="519">
        <v>0</v>
      </c>
      <c r="BR1659" s="519">
        <v>0</v>
      </c>
      <c r="BS1659" s="519">
        <v>0</v>
      </c>
      <c r="BT1659" s="519">
        <v>0</v>
      </c>
      <c r="BU1659" s="519">
        <v>0</v>
      </c>
      <c r="BV1659" s="519">
        <v>0</v>
      </c>
      <c r="BW1659" s="519">
        <v>0</v>
      </c>
      <c r="BX1659" s="519">
        <v>0</v>
      </c>
      <c r="BY1659" s="519">
        <v>0</v>
      </c>
      <c r="BZ1659" s="519">
        <v>0</v>
      </c>
      <c r="CA1659" s="519">
        <v>0</v>
      </c>
      <c r="CB1659" s="519">
        <v>0</v>
      </c>
      <c r="CC1659" s="519">
        <v>0</v>
      </c>
      <c r="CD1659" s="519">
        <v>0</v>
      </c>
      <c r="CE1659" s="519">
        <v>0</v>
      </c>
      <c r="CF1659" s="519">
        <v>0</v>
      </c>
      <c r="CG1659" s="519">
        <v>0</v>
      </c>
      <c r="CH1659" s="519">
        <v>0</v>
      </c>
      <c r="CI1659" s="519">
        <v>0</v>
      </c>
      <c r="CJ1659" s="519">
        <v>0</v>
      </c>
      <c r="CK1659" s="519">
        <v>0</v>
      </c>
      <c r="CL1659" s="519">
        <v>0</v>
      </c>
      <c r="CM1659" s="519">
        <v>0</v>
      </c>
      <c r="CN1659" s="519">
        <v>0</v>
      </c>
      <c r="CO1659" s="519">
        <v>0</v>
      </c>
      <c r="CP1659" s="519">
        <v>0</v>
      </c>
      <c r="CQ1659" s="519">
        <v>0</v>
      </c>
      <c r="CR1659" s="519">
        <v>0</v>
      </c>
      <c r="CS1659" s="519">
        <v>0</v>
      </c>
      <c r="CT1659" s="519">
        <v>0</v>
      </c>
      <c r="CU1659" s="519">
        <v>0</v>
      </c>
      <c r="CV1659" s="519">
        <v>0</v>
      </c>
      <c r="CW1659" s="519">
        <v>0</v>
      </c>
      <c r="CX1659" s="519">
        <v>0</v>
      </c>
      <c r="CY1659" s="519">
        <v>0</v>
      </c>
      <c r="CZ1659" s="519">
        <v>0</v>
      </c>
      <c r="DA1659" s="519">
        <v>0</v>
      </c>
      <c r="DB1659" s="519">
        <v>0</v>
      </c>
      <c r="DC1659" s="519">
        <v>0</v>
      </c>
      <c r="DD1659" s="519">
        <v>0</v>
      </c>
      <c r="DE1659" s="519">
        <v>0</v>
      </c>
      <c r="DF1659" s="519">
        <v>0</v>
      </c>
      <c r="DG1659" s="519">
        <v>0</v>
      </c>
      <c r="DH1659" s="519">
        <v>0</v>
      </c>
      <c r="DI1659" s="519">
        <v>0</v>
      </c>
      <c r="DJ1659" s="519">
        <v>0</v>
      </c>
      <c r="DK1659" s="519">
        <v>0</v>
      </c>
      <c r="DL1659" s="519">
        <v>0</v>
      </c>
      <c r="DM1659" s="519">
        <v>0</v>
      </c>
      <c r="DN1659" s="519">
        <v>0</v>
      </c>
      <c r="DO1659" s="519">
        <v>0</v>
      </c>
      <c r="DP1659" s="519">
        <v>0</v>
      </c>
      <c r="DQ1659" s="519">
        <v>0</v>
      </c>
      <c r="DR1659" s="519">
        <v>0</v>
      </c>
      <c r="DS1659" s="519">
        <v>0</v>
      </c>
      <c r="DT1659" s="519">
        <v>0</v>
      </c>
      <c r="DU1659" s="519">
        <v>0</v>
      </c>
      <c r="DV1659" s="519">
        <v>0</v>
      </c>
      <c r="DW1659" s="519">
        <v>0</v>
      </c>
      <c r="DX1659" s="519">
        <v>0</v>
      </c>
    </row>
    <row r="1660" spans="2:128" hidden="1">
      <c r="B1660" s="519" t="s">
        <v>1061</v>
      </c>
      <c r="C1660" s="519"/>
      <c r="D1660" s="519"/>
      <c r="E1660" s="519"/>
      <c r="F1660" s="519">
        <v>1</v>
      </c>
      <c r="G1660" s="519"/>
      <c r="H1660" s="519">
        <v>29</v>
      </c>
      <c r="I1660" s="519">
        <v>3</v>
      </c>
      <c r="J1660" s="519" t="str">
        <f t="shared" si="74"/>
        <v>SDN15012903</v>
      </c>
      <c r="K1660" s="519">
        <v>655</v>
      </c>
      <c r="N1660" s="519" t="s">
        <v>1063</v>
      </c>
      <c r="O1660" s="519" t="s">
        <v>1060</v>
      </c>
      <c r="P1660" s="519">
        <v>7</v>
      </c>
      <c r="Q1660" s="183" t="str">
        <f t="shared" si="75"/>
        <v>SDN300207</v>
      </c>
      <c r="R1660" s="519">
        <v>10000</v>
      </c>
      <c r="S1660" s="519">
        <v>10000</v>
      </c>
      <c r="T1660" s="519">
        <v>10000</v>
      </c>
      <c r="U1660" s="519">
        <v>10000</v>
      </c>
      <c r="V1660" s="519">
        <v>10000</v>
      </c>
      <c r="W1660" s="519">
        <v>10000</v>
      </c>
      <c r="X1660" s="519">
        <v>10000</v>
      </c>
      <c r="Y1660" s="519">
        <v>10000</v>
      </c>
      <c r="Z1660" s="519">
        <v>10000</v>
      </c>
      <c r="AA1660" s="519">
        <v>10000</v>
      </c>
      <c r="AB1660" s="519">
        <v>10000</v>
      </c>
      <c r="AC1660" s="519">
        <v>10000</v>
      </c>
      <c r="AD1660" s="519">
        <v>10000</v>
      </c>
      <c r="AE1660" s="519">
        <v>10000</v>
      </c>
      <c r="AF1660" s="519">
        <v>10000</v>
      </c>
      <c r="AG1660" s="519">
        <v>10000</v>
      </c>
      <c r="AH1660" s="519">
        <v>10000</v>
      </c>
      <c r="AI1660" s="519">
        <v>10000</v>
      </c>
      <c r="AJ1660" s="519">
        <v>10000</v>
      </c>
      <c r="AK1660" s="519">
        <v>10000</v>
      </c>
      <c r="AL1660" s="519">
        <v>10000</v>
      </c>
      <c r="AM1660" s="519">
        <v>10000</v>
      </c>
      <c r="AN1660" s="519">
        <v>10000</v>
      </c>
      <c r="AO1660" s="519">
        <v>10000</v>
      </c>
      <c r="AP1660" s="519">
        <v>10000</v>
      </c>
      <c r="AQ1660" s="519">
        <v>10000</v>
      </c>
      <c r="AR1660" s="519">
        <v>10000</v>
      </c>
      <c r="AS1660" s="519">
        <v>10000</v>
      </c>
      <c r="AT1660" s="519">
        <v>10000</v>
      </c>
      <c r="AU1660" s="519">
        <v>10000</v>
      </c>
      <c r="AV1660" s="519">
        <v>10000</v>
      </c>
      <c r="AW1660" s="519">
        <v>10000</v>
      </c>
      <c r="AX1660" s="519">
        <v>10000</v>
      </c>
      <c r="AY1660" s="519">
        <v>10000</v>
      </c>
      <c r="AZ1660" s="519">
        <v>10000</v>
      </c>
      <c r="BA1660" s="519">
        <v>10000</v>
      </c>
      <c r="BB1660" s="519">
        <v>10000</v>
      </c>
      <c r="BC1660" s="519">
        <v>10000</v>
      </c>
      <c r="BD1660" s="519">
        <v>10000</v>
      </c>
      <c r="BE1660" s="519">
        <v>10000</v>
      </c>
      <c r="BF1660" s="519">
        <v>10000</v>
      </c>
      <c r="BG1660" s="519">
        <v>10000</v>
      </c>
      <c r="BH1660" s="519">
        <v>10000</v>
      </c>
      <c r="BI1660" s="519">
        <v>10000</v>
      </c>
      <c r="BJ1660" s="519">
        <v>10000</v>
      </c>
      <c r="BK1660" s="519">
        <v>0</v>
      </c>
      <c r="BL1660" s="519">
        <v>0</v>
      </c>
      <c r="BM1660" s="519">
        <v>0</v>
      </c>
      <c r="BN1660" s="519">
        <v>0</v>
      </c>
      <c r="BO1660" s="519">
        <v>0</v>
      </c>
      <c r="BP1660" s="519">
        <v>0</v>
      </c>
      <c r="BQ1660" s="519">
        <v>0</v>
      </c>
      <c r="BR1660" s="519">
        <v>0</v>
      </c>
      <c r="BS1660" s="519">
        <v>0</v>
      </c>
      <c r="BT1660" s="519">
        <v>0</v>
      </c>
      <c r="BU1660" s="519">
        <v>0</v>
      </c>
      <c r="BV1660" s="519">
        <v>0</v>
      </c>
      <c r="BW1660" s="519">
        <v>0</v>
      </c>
      <c r="BX1660" s="519">
        <v>0</v>
      </c>
      <c r="BY1660" s="519">
        <v>0</v>
      </c>
      <c r="BZ1660" s="519">
        <v>0</v>
      </c>
      <c r="CA1660" s="519">
        <v>0</v>
      </c>
      <c r="CB1660" s="519">
        <v>0</v>
      </c>
      <c r="CC1660" s="519">
        <v>0</v>
      </c>
      <c r="CD1660" s="519">
        <v>0</v>
      </c>
      <c r="CE1660" s="519">
        <v>0</v>
      </c>
      <c r="CF1660" s="519">
        <v>0</v>
      </c>
      <c r="CG1660" s="519">
        <v>0</v>
      </c>
      <c r="CH1660" s="519">
        <v>0</v>
      </c>
      <c r="CI1660" s="519">
        <v>0</v>
      </c>
      <c r="CJ1660" s="519">
        <v>0</v>
      </c>
      <c r="CK1660" s="519">
        <v>0</v>
      </c>
      <c r="CL1660" s="519">
        <v>0</v>
      </c>
      <c r="CM1660" s="519">
        <v>0</v>
      </c>
      <c r="CN1660" s="519">
        <v>0</v>
      </c>
      <c r="CO1660" s="519">
        <v>0</v>
      </c>
      <c r="CP1660" s="519">
        <v>0</v>
      </c>
      <c r="CQ1660" s="519">
        <v>0</v>
      </c>
      <c r="CR1660" s="519">
        <v>0</v>
      </c>
      <c r="CS1660" s="519">
        <v>0</v>
      </c>
      <c r="CT1660" s="519">
        <v>0</v>
      </c>
      <c r="CU1660" s="519">
        <v>0</v>
      </c>
      <c r="CV1660" s="519">
        <v>0</v>
      </c>
      <c r="CW1660" s="519">
        <v>0</v>
      </c>
      <c r="CX1660" s="519">
        <v>0</v>
      </c>
      <c r="CY1660" s="519">
        <v>0</v>
      </c>
      <c r="CZ1660" s="519">
        <v>0</v>
      </c>
      <c r="DA1660" s="519">
        <v>0</v>
      </c>
      <c r="DB1660" s="519">
        <v>0</v>
      </c>
      <c r="DC1660" s="519">
        <v>0</v>
      </c>
      <c r="DD1660" s="519">
        <v>0</v>
      </c>
      <c r="DE1660" s="519">
        <v>0</v>
      </c>
      <c r="DF1660" s="519">
        <v>0</v>
      </c>
      <c r="DG1660" s="519">
        <v>0</v>
      </c>
      <c r="DH1660" s="519">
        <v>0</v>
      </c>
      <c r="DI1660" s="519">
        <v>0</v>
      </c>
      <c r="DJ1660" s="519">
        <v>0</v>
      </c>
      <c r="DK1660" s="519">
        <v>0</v>
      </c>
      <c r="DL1660" s="519">
        <v>0</v>
      </c>
      <c r="DM1660" s="519">
        <v>0</v>
      </c>
      <c r="DN1660" s="519">
        <v>0</v>
      </c>
      <c r="DO1660" s="519">
        <v>0</v>
      </c>
      <c r="DP1660" s="519">
        <v>0</v>
      </c>
      <c r="DQ1660" s="519">
        <v>0</v>
      </c>
      <c r="DR1660" s="519">
        <v>0</v>
      </c>
      <c r="DS1660" s="519">
        <v>0</v>
      </c>
      <c r="DT1660" s="519">
        <v>0</v>
      </c>
      <c r="DU1660" s="519">
        <v>0</v>
      </c>
      <c r="DV1660" s="519">
        <v>0</v>
      </c>
      <c r="DW1660" s="519">
        <v>0</v>
      </c>
      <c r="DX1660" s="519">
        <v>0</v>
      </c>
    </row>
    <row r="1661" spans="2:128" hidden="1">
      <c r="B1661" s="519" t="s">
        <v>1061</v>
      </c>
      <c r="C1661" s="519"/>
      <c r="D1661" s="519"/>
      <c r="E1661" s="519"/>
      <c r="F1661" s="519">
        <v>1</v>
      </c>
      <c r="G1661" s="519"/>
      <c r="H1661" s="519">
        <v>29</v>
      </c>
      <c r="I1661" s="519">
        <v>4</v>
      </c>
      <c r="J1661" s="519" t="str">
        <f t="shared" si="74"/>
        <v>SDN15012904</v>
      </c>
      <c r="K1661" s="519">
        <v>655</v>
      </c>
      <c r="N1661" s="519" t="s">
        <v>1063</v>
      </c>
      <c r="O1661" s="519" t="s">
        <v>1060</v>
      </c>
      <c r="P1661" s="519">
        <v>8</v>
      </c>
      <c r="Q1661" s="183" t="str">
        <f t="shared" si="75"/>
        <v>SDN300208</v>
      </c>
      <c r="R1661" s="519">
        <v>10000</v>
      </c>
      <c r="S1661" s="519">
        <v>10000</v>
      </c>
      <c r="T1661" s="519">
        <v>10000</v>
      </c>
      <c r="U1661" s="519">
        <v>10000</v>
      </c>
      <c r="V1661" s="519">
        <v>10000</v>
      </c>
      <c r="W1661" s="519">
        <v>10000</v>
      </c>
      <c r="X1661" s="519">
        <v>10000</v>
      </c>
      <c r="Y1661" s="519">
        <v>10000</v>
      </c>
      <c r="Z1661" s="519">
        <v>10000</v>
      </c>
      <c r="AA1661" s="519">
        <v>10000</v>
      </c>
      <c r="AB1661" s="519">
        <v>10000</v>
      </c>
      <c r="AC1661" s="519">
        <v>10000</v>
      </c>
      <c r="AD1661" s="519">
        <v>10000</v>
      </c>
      <c r="AE1661" s="519">
        <v>10000</v>
      </c>
      <c r="AF1661" s="519">
        <v>10000</v>
      </c>
      <c r="AG1661" s="519">
        <v>10000</v>
      </c>
      <c r="AH1661" s="519">
        <v>10000</v>
      </c>
      <c r="AI1661" s="519">
        <v>10000</v>
      </c>
      <c r="AJ1661" s="519">
        <v>10000</v>
      </c>
      <c r="AK1661" s="519">
        <v>10000</v>
      </c>
      <c r="AL1661" s="519">
        <v>10000</v>
      </c>
      <c r="AM1661" s="519">
        <v>10000</v>
      </c>
      <c r="AN1661" s="519">
        <v>10000</v>
      </c>
      <c r="AO1661" s="519">
        <v>10000</v>
      </c>
      <c r="AP1661" s="519">
        <v>10000</v>
      </c>
      <c r="AQ1661" s="519">
        <v>10000</v>
      </c>
      <c r="AR1661" s="519">
        <v>10000</v>
      </c>
      <c r="AS1661" s="519">
        <v>10000</v>
      </c>
      <c r="AT1661" s="519">
        <v>10000</v>
      </c>
      <c r="AU1661" s="519">
        <v>10000</v>
      </c>
      <c r="AV1661" s="519">
        <v>10000</v>
      </c>
      <c r="AW1661" s="519">
        <v>10000</v>
      </c>
      <c r="AX1661" s="519">
        <v>10000</v>
      </c>
      <c r="AY1661" s="519">
        <v>10000</v>
      </c>
      <c r="AZ1661" s="519">
        <v>10000</v>
      </c>
      <c r="BA1661" s="519">
        <v>10000</v>
      </c>
      <c r="BB1661" s="519">
        <v>10000</v>
      </c>
      <c r="BC1661" s="519">
        <v>10000</v>
      </c>
      <c r="BD1661" s="519">
        <v>10000</v>
      </c>
      <c r="BE1661" s="519">
        <v>10000</v>
      </c>
      <c r="BF1661" s="519">
        <v>10000</v>
      </c>
      <c r="BG1661" s="519">
        <v>10000</v>
      </c>
      <c r="BH1661" s="519">
        <v>10000</v>
      </c>
      <c r="BI1661" s="519">
        <v>10000</v>
      </c>
      <c r="BJ1661" s="519">
        <v>10000</v>
      </c>
      <c r="BK1661" s="519">
        <v>0</v>
      </c>
      <c r="BL1661" s="519">
        <v>0</v>
      </c>
      <c r="BM1661" s="519">
        <v>0</v>
      </c>
      <c r="BN1661" s="519">
        <v>0</v>
      </c>
      <c r="BO1661" s="519">
        <v>0</v>
      </c>
      <c r="BP1661" s="519">
        <v>0</v>
      </c>
      <c r="BQ1661" s="519">
        <v>0</v>
      </c>
      <c r="BR1661" s="519">
        <v>0</v>
      </c>
      <c r="BS1661" s="519">
        <v>0</v>
      </c>
      <c r="BT1661" s="519">
        <v>0</v>
      </c>
      <c r="BU1661" s="519">
        <v>0</v>
      </c>
      <c r="BV1661" s="519">
        <v>0</v>
      </c>
      <c r="BW1661" s="519">
        <v>0</v>
      </c>
      <c r="BX1661" s="519">
        <v>0</v>
      </c>
      <c r="BY1661" s="519">
        <v>0</v>
      </c>
      <c r="BZ1661" s="519">
        <v>0</v>
      </c>
      <c r="CA1661" s="519">
        <v>0</v>
      </c>
      <c r="CB1661" s="519">
        <v>0</v>
      </c>
      <c r="CC1661" s="519">
        <v>0</v>
      </c>
      <c r="CD1661" s="519">
        <v>0</v>
      </c>
      <c r="CE1661" s="519">
        <v>0</v>
      </c>
      <c r="CF1661" s="519">
        <v>0</v>
      </c>
      <c r="CG1661" s="519">
        <v>0</v>
      </c>
      <c r="CH1661" s="519">
        <v>0</v>
      </c>
      <c r="CI1661" s="519">
        <v>0</v>
      </c>
      <c r="CJ1661" s="519">
        <v>0</v>
      </c>
      <c r="CK1661" s="519">
        <v>0</v>
      </c>
      <c r="CL1661" s="519">
        <v>0</v>
      </c>
      <c r="CM1661" s="519">
        <v>0</v>
      </c>
      <c r="CN1661" s="519">
        <v>0</v>
      </c>
      <c r="CO1661" s="519">
        <v>0</v>
      </c>
      <c r="CP1661" s="519">
        <v>0</v>
      </c>
      <c r="CQ1661" s="519">
        <v>0</v>
      </c>
      <c r="CR1661" s="519">
        <v>0</v>
      </c>
      <c r="CS1661" s="519">
        <v>0</v>
      </c>
      <c r="CT1661" s="519">
        <v>0</v>
      </c>
      <c r="CU1661" s="519">
        <v>0</v>
      </c>
      <c r="CV1661" s="519">
        <v>0</v>
      </c>
      <c r="CW1661" s="519">
        <v>0</v>
      </c>
      <c r="CX1661" s="519">
        <v>0</v>
      </c>
      <c r="CY1661" s="519">
        <v>0</v>
      </c>
      <c r="CZ1661" s="519">
        <v>0</v>
      </c>
      <c r="DA1661" s="519">
        <v>0</v>
      </c>
      <c r="DB1661" s="519">
        <v>0</v>
      </c>
      <c r="DC1661" s="519">
        <v>0</v>
      </c>
      <c r="DD1661" s="519">
        <v>0</v>
      </c>
      <c r="DE1661" s="519">
        <v>0</v>
      </c>
      <c r="DF1661" s="519">
        <v>0</v>
      </c>
      <c r="DG1661" s="519">
        <v>0</v>
      </c>
      <c r="DH1661" s="519">
        <v>0</v>
      </c>
      <c r="DI1661" s="519">
        <v>0</v>
      </c>
      <c r="DJ1661" s="519">
        <v>0</v>
      </c>
      <c r="DK1661" s="519">
        <v>0</v>
      </c>
      <c r="DL1661" s="519">
        <v>0</v>
      </c>
      <c r="DM1661" s="519">
        <v>0</v>
      </c>
      <c r="DN1661" s="519">
        <v>0</v>
      </c>
      <c r="DO1661" s="519">
        <v>0</v>
      </c>
      <c r="DP1661" s="519">
        <v>0</v>
      </c>
      <c r="DQ1661" s="519">
        <v>0</v>
      </c>
      <c r="DR1661" s="519">
        <v>0</v>
      </c>
      <c r="DS1661" s="519">
        <v>0</v>
      </c>
      <c r="DT1661" s="519">
        <v>0</v>
      </c>
      <c r="DU1661" s="519">
        <v>0</v>
      </c>
      <c r="DV1661" s="519">
        <v>0</v>
      </c>
      <c r="DW1661" s="519">
        <v>0</v>
      </c>
      <c r="DX1661" s="519">
        <v>0</v>
      </c>
    </row>
    <row r="1662" spans="2:128" hidden="1">
      <c r="B1662" s="519" t="s">
        <v>1061</v>
      </c>
      <c r="C1662" s="519"/>
      <c r="D1662" s="519"/>
      <c r="E1662" s="519"/>
      <c r="F1662" s="519">
        <v>1</v>
      </c>
      <c r="G1662" s="519"/>
      <c r="H1662" s="519">
        <v>29</v>
      </c>
      <c r="I1662" s="519">
        <v>5</v>
      </c>
      <c r="J1662" s="519" t="str">
        <f t="shared" si="74"/>
        <v>SDN15012905</v>
      </c>
      <c r="K1662" s="519">
        <v>655</v>
      </c>
      <c r="N1662" s="519" t="s">
        <v>1063</v>
      </c>
      <c r="O1662" s="519" t="s">
        <v>1060</v>
      </c>
      <c r="P1662" s="519">
        <v>9</v>
      </c>
      <c r="Q1662" s="183" t="str">
        <f t="shared" si="75"/>
        <v>SDN300209</v>
      </c>
      <c r="R1662" s="519">
        <v>10000</v>
      </c>
      <c r="S1662" s="519">
        <v>10000</v>
      </c>
      <c r="T1662" s="519">
        <v>10000</v>
      </c>
      <c r="U1662" s="519">
        <v>10000</v>
      </c>
      <c r="V1662" s="519">
        <v>10000</v>
      </c>
      <c r="W1662" s="519">
        <v>10000</v>
      </c>
      <c r="X1662" s="519">
        <v>10000</v>
      </c>
      <c r="Y1662" s="519">
        <v>10000</v>
      </c>
      <c r="Z1662" s="519">
        <v>10000</v>
      </c>
      <c r="AA1662" s="519">
        <v>10000</v>
      </c>
      <c r="AB1662" s="519">
        <v>10000</v>
      </c>
      <c r="AC1662" s="519">
        <v>10000</v>
      </c>
      <c r="AD1662" s="519">
        <v>10000</v>
      </c>
      <c r="AE1662" s="519">
        <v>10000</v>
      </c>
      <c r="AF1662" s="519">
        <v>10000</v>
      </c>
      <c r="AG1662" s="519">
        <v>10000</v>
      </c>
      <c r="AH1662" s="519">
        <v>10000</v>
      </c>
      <c r="AI1662" s="519">
        <v>10000</v>
      </c>
      <c r="AJ1662" s="519">
        <v>10000</v>
      </c>
      <c r="AK1662" s="519">
        <v>10000</v>
      </c>
      <c r="AL1662" s="519">
        <v>10000</v>
      </c>
      <c r="AM1662" s="519">
        <v>10000</v>
      </c>
      <c r="AN1662" s="519">
        <v>10000</v>
      </c>
      <c r="AO1662" s="519">
        <v>10000</v>
      </c>
      <c r="AP1662" s="519">
        <v>10000</v>
      </c>
      <c r="AQ1662" s="519">
        <v>10000</v>
      </c>
      <c r="AR1662" s="519">
        <v>10000</v>
      </c>
      <c r="AS1662" s="519">
        <v>10000</v>
      </c>
      <c r="AT1662" s="519">
        <v>10000</v>
      </c>
      <c r="AU1662" s="519">
        <v>10000</v>
      </c>
      <c r="AV1662" s="519">
        <v>10000</v>
      </c>
      <c r="AW1662" s="519">
        <v>10000</v>
      </c>
      <c r="AX1662" s="519">
        <v>10000</v>
      </c>
      <c r="AY1662" s="519">
        <v>10000</v>
      </c>
      <c r="AZ1662" s="519">
        <v>10000</v>
      </c>
      <c r="BA1662" s="519">
        <v>10000</v>
      </c>
      <c r="BB1662" s="519">
        <v>10000</v>
      </c>
      <c r="BC1662" s="519">
        <v>10000</v>
      </c>
      <c r="BD1662" s="519">
        <v>10000</v>
      </c>
      <c r="BE1662" s="519">
        <v>10000</v>
      </c>
      <c r="BF1662" s="519">
        <v>10000</v>
      </c>
      <c r="BG1662" s="519">
        <v>10000</v>
      </c>
      <c r="BH1662" s="519">
        <v>10000</v>
      </c>
      <c r="BI1662" s="519">
        <v>10000</v>
      </c>
      <c r="BJ1662" s="519">
        <v>10000</v>
      </c>
      <c r="BK1662" s="519">
        <v>0</v>
      </c>
      <c r="BL1662" s="519">
        <v>0</v>
      </c>
      <c r="BM1662" s="519">
        <v>0</v>
      </c>
      <c r="BN1662" s="519">
        <v>0</v>
      </c>
      <c r="BO1662" s="519">
        <v>0</v>
      </c>
      <c r="BP1662" s="519">
        <v>0</v>
      </c>
      <c r="BQ1662" s="519">
        <v>0</v>
      </c>
      <c r="BR1662" s="519">
        <v>0</v>
      </c>
      <c r="BS1662" s="519">
        <v>0</v>
      </c>
      <c r="BT1662" s="519">
        <v>0</v>
      </c>
      <c r="BU1662" s="519">
        <v>0</v>
      </c>
      <c r="BV1662" s="519">
        <v>0</v>
      </c>
      <c r="BW1662" s="519">
        <v>0</v>
      </c>
      <c r="BX1662" s="519">
        <v>0</v>
      </c>
      <c r="BY1662" s="519">
        <v>0</v>
      </c>
      <c r="BZ1662" s="519">
        <v>0</v>
      </c>
      <c r="CA1662" s="519">
        <v>0</v>
      </c>
      <c r="CB1662" s="519">
        <v>0</v>
      </c>
      <c r="CC1662" s="519">
        <v>0</v>
      </c>
      <c r="CD1662" s="519">
        <v>0</v>
      </c>
      <c r="CE1662" s="519">
        <v>0</v>
      </c>
      <c r="CF1662" s="519">
        <v>0</v>
      </c>
      <c r="CG1662" s="519">
        <v>0</v>
      </c>
      <c r="CH1662" s="519">
        <v>0</v>
      </c>
      <c r="CI1662" s="519">
        <v>0</v>
      </c>
      <c r="CJ1662" s="519">
        <v>0</v>
      </c>
      <c r="CK1662" s="519">
        <v>0</v>
      </c>
      <c r="CL1662" s="519">
        <v>0</v>
      </c>
      <c r="CM1662" s="519">
        <v>0</v>
      </c>
      <c r="CN1662" s="519">
        <v>0</v>
      </c>
      <c r="CO1662" s="519">
        <v>0</v>
      </c>
      <c r="CP1662" s="519">
        <v>0</v>
      </c>
      <c r="CQ1662" s="519">
        <v>0</v>
      </c>
      <c r="CR1662" s="519">
        <v>0</v>
      </c>
      <c r="CS1662" s="519">
        <v>0</v>
      </c>
      <c r="CT1662" s="519">
        <v>0</v>
      </c>
      <c r="CU1662" s="519">
        <v>0</v>
      </c>
      <c r="CV1662" s="519">
        <v>0</v>
      </c>
      <c r="CW1662" s="519">
        <v>0</v>
      </c>
      <c r="CX1662" s="519">
        <v>0</v>
      </c>
      <c r="CY1662" s="519">
        <v>0</v>
      </c>
      <c r="CZ1662" s="519">
        <v>0</v>
      </c>
      <c r="DA1662" s="519">
        <v>0</v>
      </c>
      <c r="DB1662" s="519">
        <v>0</v>
      </c>
      <c r="DC1662" s="519">
        <v>0</v>
      </c>
      <c r="DD1662" s="519">
        <v>0</v>
      </c>
      <c r="DE1662" s="519">
        <v>0</v>
      </c>
      <c r="DF1662" s="519">
        <v>0</v>
      </c>
      <c r="DG1662" s="519">
        <v>0</v>
      </c>
      <c r="DH1662" s="519">
        <v>0</v>
      </c>
      <c r="DI1662" s="519">
        <v>0</v>
      </c>
      <c r="DJ1662" s="519">
        <v>0</v>
      </c>
      <c r="DK1662" s="519">
        <v>0</v>
      </c>
      <c r="DL1662" s="519">
        <v>0</v>
      </c>
      <c r="DM1662" s="519">
        <v>0</v>
      </c>
      <c r="DN1662" s="519">
        <v>0</v>
      </c>
      <c r="DO1662" s="519">
        <v>0</v>
      </c>
      <c r="DP1662" s="519">
        <v>0</v>
      </c>
      <c r="DQ1662" s="519">
        <v>0</v>
      </c>
      <c r="DR1662" s="519">
        <v>0</v>
      </c>
      <c r="DS1662" s="519">
        <v>0</v>
      </c>
      <c r="DT1662" s="519">
        <v>0</v>
      </c>
      <c r="DU1662" s="519">
        <v>0</v>
      </c>
      <c r="DV1662" s="519">
        <v>0</v>
      </c>
      <c r="DW1662" s="519">
        <v>0</v>
      </c>
      <c r="DX1662" s="519">
        <v>0</v>
      </c>
    </row>
    <row r="1663" spans="2:128" hidden="1">
      <c r="B1663" s="519" t="s">
        <v>1061</v>
      </c>
      <c r="C1663" s="519"/>
      <c r="D1663" s="519"/>
      <c r="E1663" s="519"/>
      <c r="F1663" s="519">
        <v>1</v>
      </c>
      <c r="G1663" s="519"/>
      <c r="H1663" s="519">
        <v>29</v>
      </c>
      <c r="I1663" s="519">
        <v>6</v>
      </c>
      <c r="J1663" s="519" t="str">
        <f t="shared" si="74"/>
        <v>SDN15012906</v>
      </c>
      <c r="K1663" s="519">
        <v>655</v>
      </c>
      <c r="N1663" s="519" t="s">
        <v>1063</v>
      </c>
      <c r="O1663" s="519" t="s">
        <v>1060</v>
      </c>
      <c r="P1663" s="519">
        <v>10</v>
      </c>
      <c r="Q1663" s="183" t="str">
        <f t="shared" si="75"/>
        <v>SDN300210</v>
      </c>
      <c r="R1663" s="519">
        <v>10000</v>
      </c>
      <c r="S1663" s="519">
        <v>10000</v>
      </c>
      <c r="T1663" s="519">
        <v>10000</v>
      </c>
      <c r="U1663" s="519">
        <v>10000</v>
      </c>
      <c r="V1663" s="519">
        <v>10000</v>
      </c>
      <c r="W1663" s="519">
        <v>10000</v>
      </c>
      <c r="X1663" s="519">
        <v>10000</v>
      </c>
      <c r="Y1663" s="519">
        <v>10000</v>
      </c>
      <c r="Z1663" s="519">
        <v>10000</v>
      </c>
      <c r="AA1663" s="519">
        <v>10000</v>
      </c>
      <c r="AB1663" s="519">
        <v>10000</v>
      </c>
      <c r="AC1663" s="519">
        <v>10000</v>
      </c>
      <c r="AD1663" s="519">
        <v>10000</v>
      </c>
      <c r="AE1663" s="519">
        <v>10000</v>
      </c>
      <c r="AF1663" s="519">
        <v>10000</v>
      </c>
      <c r="AG1663" s="519">
        <v>10000</v>
      </c>
      <c r="AH1663" s="519">
        <v>10000</v>
      </c>
      <c r="AI1663" s="519">
        <v>10000</v>
      </c>
      <c r="AJ1663" s="519">
        <v>10000</v>
      </c>
      <c r="AK1663" s="519">
        <v>10000</v>
      </c>
      <c r="AL1663" s="519">
        <v>10000</v>
      </c>
      <c r="AM1663" s="519">
        <v>10000</v>
      </c>
      <c r="AN1663" s="519">
        <v>10000</v>
      </c>
      <c r="AO1663" s="519">
        <v>10000</v>
      </c>
      <c r="AP1663" s="519">
        <v>10000</v>
      </c>
      <c r="AQ1663" s="519">
        <v>10000</v>
      </c>
      <c r="AR1663" s="519">
        <v>10000</v>
      </c>
      <c r="AS1663" s="519">
        <v>10000</v>
      </c>
      <c r="AT1663" s="519">
        <v>10000</v>
      </c>
      <c r="AU1663" s="519">
        <v>10000</v>
      </c>
      <c r="AV1663" s="519">
        <v>10000</v>
      </c>
      <c r="AW1663" s="519">
        <v>10000</v>
      </c>
      <c r="AX1663" s="519">
        <v>10000</v>
      </c>
      <c r="AY1663" s="519">
        <v>10000</v>
      </c>
      <c r="AZ1663" s="519">
        <v>10000</v>
      </c>
      <c r="BA1663" s="519">
        <v>10000</v>
      </c>
      <c r="BB1663" s="519">
        <v>10000</v>
      </c>
      <c r="BC1663" s="519">
        <v>10000</v>
      </c>
      <c r="BD1663" s="519">
        <v>10000</v>
      </c>
      <c r="BE1663" s="519">
        <v>10000</v>
      </c>
      <c r="BF1663" s="519">
        <v>10000</v>
      </c>
      <c r="BG1663" s="519">
        <v>10000</v>
      </c>
      <c r="BH1663" s="519">
        <v>10000</v>
      </c>
      <c r="BI1663" s="519">
        <v>10000</v>
      </c>
      <c r="BJ1663" s="519">
        <v>10000</v>
      </c>
      <c r="BK1663" s="519">
        <v>0</v>
      </c>
      <c r="BL1663" s="519">
        <v>0</v>
      </c>
      <c r="BM1663" s="519">
        <v>0</v>
      </c>
      <c r="BN1663" s="519">
        <v>0</v>
      </c>
      <c r="BO1663" s="519">
        <v>0</v>
      </c>
      <c r="BP1663" s="519">
        <v>0</v>
      </c>
      <c r="BQ1663" s="519">
        <v>0</v>
      </c>
      <c r="BR1663" s="519">
        <v>0</v>
      </c>
      <c r="BS1663" s="519">
        <v>0</v>
      </c>
      <c r="BT1663" s="519">
        <v>0</v>
      </c>
      <c r="BU1663" s="519">
        <v>0</v>
      </c>
      <c r="BV1663" s="519">
        <v>0</v>
      </c>
      <c r="BW1663" s="519">
        <v>0</v>
      </c>
      <c r="BX1663" s="519">
        <v>0</v>
      </c>
      <c r="BY1663" s="519">
        <v>0</v>
      </c>
      <c r="BZ1663" s="519">
        <v>0</v>
      </c>
      <c r="CA1663" s="519">
        <v>0</v>
      </c>
      <c r="CB1663" s="519">
        <v>0</v>
      </c>
      <c r="CC1663" s="519">
        <v>0</v>
      </c>
      <c r="CD1663" s="519">
        <v>0</v>
      </c>
      <c r="CE1663" s="519">
        <v>0</v>
      </c>
      <c r="CF1663" s="519">
        <v>0</v>
      </c>
      <c r="CG1663" s="519">
        <v>0</v>
      </c>
      <c r="CH1663" s="519">
        <v>0</v>
      </c>
      <c r="CI1663" s="519">
        <v>0</v>
      </c>
      <c r="CJ1663" s="519">
        <v>0</v>
      </c>
      <c r="CK1663" s="519">
        <v>0</v>
      </c>
      <c r="CL1663" s="519">
        <v>0</v>
      </c>
      <c r="CM1663" s="519">
        <v>0</v>
      </c>
      <c r="CN1663" s="519">
        <v>0</v>
      </c>
      <c r="CO1663" s="519">
        <v>0</v>
      </c>
      <c r="CP1663" s="519">
        <v>0</v>
      </c>
      <c r="CQ1663" s="519">
        <v>0</v>
      </c>
      <c r="CR1663" s="519">
        <v>0</v>
      </c>
      <c r="CS1663" s="519">
        <v>0</v>
      </c>
      <c r="CT1663" s="519">
        <v>0</v>
      </c>
      <c r="CU1663" s="519">
        <v>0</v>
      </c>
      <c r="CV1663" s="519">
        <v>0</v>
      </c>
      <c r="CW1663" s="519">
        <v>0</v>
      </c>
      <c r="CX1663" s="519">
        <v>0</v>
      </c>
      <c r="CY1663" s="519">
        <v>0</v>
      </c>
      <c r="CZ1663" s="519">
        <v>0</v>
      </c>
      <c r="DA1663" s="519">
        <v>0</v>
      </c>
      <c r="DB1663" s="519">
        <v>0</v>
      </c>
      <c r="DC1663" s="519">
        <v>0</v>
      </c>
      <c r="DD1663" s="519">
        <v>0</v>
      </c>
      <c r="DE1663" s="519">
        <v>0</v>
      </c>
      <c r="DF1663" s="519">
        <v>0</v>
      </c>
      <c r="DG1663" s="519">
        <v>0</v>
      </c>
      <c r="DH1663" s="519">
        <v>0</v>
      </c>
      <c r="DI1663" s="519">
        <v>0</v>
      </c>
      <c r="DJ1663" s="519">
        <v>0</v>
      </c>
      <c r="DK1663" s="519">
        <v>0</v>
      </c>
      <c r="DL1663" s="519">
        <v>0</v>
      </c>
      <c r="DM1663" s="519">
        <v>0</v>
      </c>
      <c r="DN1663" s="519">
        <v>0</v>
      </c>
      <c r="DO1663" s="519">
        <v>0</v>
      </c>
      <c r="DP1663" s="519">
        <v>0</v>
      </c>
      <c r="DQ1663" s="519">
        <v>0</v>
      </c>
      <c r="DR1663" s="519">
        <v>0</v>
      </c>
      <c r="DS1663" s="519">
        <v>0</v>
      </c>
      <c r="DT1663" s="519">
        <v>0</v>
      </c>
      <c r="DU1663" s="519">
        <v>0</v>
      </c>
      <c r="DV1663" s="519">
        <v>0</v>
      </c>
      <c r="DW1663" s="519">
        <v>0</v>
      </c>
      <c r="DX1663" s="519">
        <v>0</v>
      </c>
    </row>
    <row r="1664" spans="2:128" hidden="1">
      <c r="B1664" s="519" t="s">
        <v>1061</v>
      </c>
      <c r="C1664" s="519"/>
      <c r="D1664" s="519"/>
      <c r="E1664" s="519"/>
      <c r="F1664" s="519">
        <v>1</v>
      </c>
      <c r="G1664" s="519"/>
      <c r="H1664" s="519">
        <v>29</v>
      </c>
      <c r="I1664" s="519">
        <v>7</v>
      </c>
      <c r="J1664" s="519" t="str">
        <f t="shared" si="74"/>
        <v>SDN15012907</v>
      </c>
      <c r="K1664" s="519">
        <v>655</v>
      </c>
      <c r="N1664" s="519" t="s">
        <v>1063</v>
      </c>
      <c r="O1664" s="519" t="s">
        <v>1060</v>
      </c>
      <c r="P1664" s="519">
        <v>11</v>
      </c>
      <c r="Q1664" s="183" t="str">
        <f t="shared" si="75"/>
        <v>SDN300211</v>
      </c>
      <c r="R1664" s="519">
        <v>10000</v>
      </c>
      <c r="S1664" s="519">
        <v>10000</v>
      </c>
      <c r="T1664" s="519">
        <v>10000</v>
      </c>
      <c r="U1664" s="519">
        <v>10000</v>
      </c>
      <c r="V1664" s="519">
        <v>10000</v>
      </c>
      <c r="W1664" s="519">
        <v>10000</v>
      </c>
      <c r="X1664" s="519">
        <v>10000</v>
      </c>
      <c r="Y1664" s="519">
        <v>10000</v>
      </c>
      <c r="Z1664" s="519">
        <v>10000</v>
      </c>
      <c r="AA1664" s="519">
        <v>10000</v>
      </c>
      <c r="AB1664" s="519">
        <v>10000</v>
      </c>
      <c r="AC1664" s="519">
        <v>10000</v>
      </c>
      <c r="AD1664" s="519">
        <v>10000</v>
      </c>
      <c r="AE1664" s="519">
        <v>10000</v>
      </c>
      <c r="AF1664" s="519">
        <v>10000</v>
      </c>
      <c r="AG1664" s="519">
        <v>10000</v>
      </c>
      <c r="AH1664" s="519">
        <v>10000</v>
      </c>
      <c r="AI1664" s="519">
        <v>10000</v>
      </c>
      <c r="AJ1664" s="519">
        <v>10000</v>
      </c>
      <c r="AK1664" s="519">
        <v>10000</v>
      </c>
      <c r="AL1664" s="519">
        <v>10000</v>
      </c>
      <c r="AM1664" s="519">
        <v>10000</v>
      </c>
      <c r="AN1664" s="519">
        <v>10000</v>
      </c>
      <c r="AO1664" s="519">
        <v>10000</v>
      </c>
      <c r="AP1664" s="519">
        <v>10000</v>
      </c>
      <c r="AQ1664" s="519">
        <v>10000</v>
      </c>
      <c r="AR1664" s="519">
        <v>10000</v>
      </c>
      <c r="AS1664" s="519">
        <v>10000</v>
      </c>
      <c r="AT1664" s="519">
        <v>10000</v>
      </c>
      <c r="AU1664" s="519">
        <v>10000</v>
      </c>
      <c r="AV1664" s="519">
        <v>10000</v>
      </c>
      <c r="AW1664" s="519">
        <v>10000</v>
      </c>
      <c r="AX1664" s="519">
        <v>10000</v>
      </c>
      <c r="AY1664" s="519">
        <v>10000</v>
      </c>
      <c r="AZ1664" s="519">
        <v>10000</v>
      </c>
      <c r="BA1664" s="519">
        <v>10000</v>
      </c>
      <c r="BB1664" s="519">
        <v>10000</v>
      </c>
      <c r="BC1664" s="519">
        <v>10000</v>
      </c>
      <c r="BD1664" s="519">
        <v>10000</v>
      </c>
      <c r="BE1664" s="519">
        <v>10000</v>
      </c>
      <c r="BF1664" s="519">
        <v>10000</v>
      </c>
      <c r="BG1664" s="519">
        <v>10000</v>
      </c>
      <c r="BH1664" s="519">
        <v>10000</v>
      </c>
      <c r="BI1664" s="519">
        <v>10000</v>
      </c>
      <c r="BJ1664" s="519">
        <v>10000</v>
      </c>
      <c r="BK1664" s="519">
        <v>0</v>
      </c>
      <c r="BL1664" s="519">
        <v>0</v>
      </c>
      <c r="BM1664" s="519">
        <v>0</v>
      </c>
      <c r="BN1664" s="519">
        <v>0</v>
      </c>
      <c r="BO1664" s="519">
        <v>0</v>
      </c>
      <c r="BP1664" s="519">
        <v>0</v>
      </c>
      <c r="BQ1664" s="519">
        <v>0</v>
      </c>
      <c r="BR1664" s="519">
        <v>0</v>
      </c>
      <c r="BS1664" s="519">
        <v>0</v>
      </c>
      <c r="BT1664" s="519">
        <v>0</v>
      </c>
      <c r="BU1664" s="519">
        <v>0</v>
      </c>
      <c r="BV1664" s="519">
        <v>0</v>
      </c>
      <c r="BW1664" s="519">
        <v>0</v>
      </c>
      <c r="BX1664" s="519">
        <v>0</v>
      </c>
      <c r="BY1664" s="519">
        <v>0</v>
      </c>
      <c r="BZ1664" s="519">
        <v>0</v>
      </c>
      <c r="CA1664" s="519">
        <v>0</v>
      </c>
      <c r="CB1664" s="519">
        <v>0</v>
      </c>
      <c r="CC1664" s="519">
        <v>0</v>
      </c>
      <c r="CD1664" s="519">
        <v>0</v>
      </c>
      <c r="CE1664" s="519">
        <v>0</v>
      </c>
      <c r="CF1664" s="519">
        <v>0</v>
      </c>
      <c r="CG1664" s="519">
        <v>0</v>
      </c>
      <c r="CH1664" s="519">
        <v>0</v>
      </c>
      <c r="CI1664" s="519">
        <v>0</v>
      </c>
      <c r="CJ1664" s="519">
        <v>0</v>
      </c>
      <c r="CK1664" s="519">
        <v>0</v>
      </c>
      <c r="CL1664" s="519">
        <v>0</v>
      </c>
      <c r="CM1664" s="519">
        <v>0</v>
      </c>
      <c r="CN1664" s="519">
        <v>0</v>
      </c>
      <c r="CO1664" s="519">
        <v>0</v>
      </c>
      <c r="CP1664" s="519">
        <v>0</v>
      </c>
      <c r="CQ1664" s="519">
        <v>0</v>
      </c>
      <c r="CR1664" s="519">
        <v>0</v>
      </c>
      <c r="CS1664" s="519">
        <v>0</v>
      </c>
      <c r="CT1664" s="519">
        <v>0</v>
      </c>
      <c r="CU1664" s="519">
        <v>0</v>
      </c>
      <c r="CV1664" s="519">
        <v>0</v>
      </c>
      <c r="CW1664" s="519">
        <v>0</v>
      </c>
      <c r="CX1664" s="519">
        <v>0</v>
      </c>
      <c r="CY1664" s="519">
        <v>0</v>
      </c>
      <c r="CZ1664" s="519">
        <v>0</v>
      </c>
      <c r="DA1664" s="519">
        <v>0</v>
      </c>
      <c r="DB1664" s="519">
        <v>0</v>
      </c>
      <c r="DC1664" s="519">
        <v>0</v>
      </c>
      <c r="DD1664" s="519">
        <v>0</v>
      </c>
      <c r="DE1664" s="519">
        <v>0</v>
      </c>
      <c r="DF1664" s="519">
        <v>0</v>
      </c>
      <c r="DG1664" s="519">
        <v>0</v>
      </c>
      <c r="DH1664" s="519">
        <v>0</v>
      </c>
      <c r="DI1664" s="519">
        <v>0</v>
      </c>
      <c r="DJ1664" s="519">
        <v>0</v>
      </c>
      <c r="DK1664" s="519">
        <v>0</v>
      </c>
      <c r="DL1664" s="519">
        <v>0</v>
      </c>
      <c r="DM1664" s="519">
        <v>0</v>
      </c>
      <c r="DN1664" s="519">
        <v>0</v>
      </c>
      <c r="DO1664" s="519">
        <v>0</v>
      </c>
      <c r="DP1664" s="519">
        <v>0</v>
      </c>
      <c r="DQ1664" s="519">
        <v>0</v>
      </c>
      <c r="DR1664" s="519">
        <v>0</v>
      </c>
      <c r="DS1664" s="519">
        <v>0</v>
      </c>
      <c r="DT1664" s="519">
        <v>0</v>
      </c>
      <c r="DU1664" s="519">
        <v>0</v>
      </c>
      <c r="DV1664" s="519">
        <v>0</v>
      </c>
      <c r="DW1664" s="519">
        <v>0</v>
      </c>
      <c r="DX1664" s="519">
        <v>0</v>
      </c>
    </row>
    <row r="1665" spans="2:128" hidden="1">
      <c r="B1665" s="519" t="s">
        <v>1061</v>
      </c>
      <c r="C1665" s="519"/>
      <c r="D1665" s="519"/>
      <c r="E1665" s="519"/>
      <c r="F1665" s="519">
        <v>1</v>
      </c>
      <c r="G1665" s="519"/>
      <c r="H1665" s="519">
        <v>29</v>
      </c>
      <c r="I1665" s="519">
        <v>8</v>
      </c>
      <c r="J1665" s="519" t="str">
        <f t="shared" si="74"/>
        <v>SDN15012908</v>
      </c>
      <c r="K1665" s="519">
        <v>524</v>
      </c>
      <c r="N1665" s="519" t="s">
        <v>1063</v>
      </c>
      <c r="O1665" s="519" t="s">
        <v>1060</v>
      </c>
      <c r="P1665" s="519">
        <v>12</v>
      </c>
      <c r="Q1665" s="183" t="str">
        <f t="shared" si="75"/>
        <v>SDN300212</v>
      </c>
      <c r="R1665" s="519">
        <v>10000</v>
      </c>
      <c r="S1665" s="519">
        <v>10000</v>
      </c>
      <c r="T1665" s="519">
        <v>10000</v>
      </c>
      <c r="U1665" s="519">
        <v>10000</v>
      </c>
      <c r="V1665" s="519">
        <v>10000</v>
      </c>
      <c r="W1665" s="519">
        <v>10000</v>
      </c>
      <c r="X1665" s="519">
        <v>10000</v>
      </c>
      <c r="Y1665" s="519">
        <v>10000</v>
      </c>
      <c r="Z1665" s="519">
        <v>10000</v>
      </c>
      <c r="AA1665" s="519">
        <v>10000</v>
      </c>
      <c r="AB1665" s="519">
        <v>10000</v>
      </c>
      <c r="AC1665" s="519">
        <v>10000</v>
      </c>
      <c r="AD1665" s="519">
        <v>10000</v>
      </c>
      <c r="AE1665" s="519">
        <v>10000</v>
      </c>
      <c r="AF1665" s="519">
        <v>10000</v>
      </c>
      <c r="AG1665" s="519">
        <v>10000</v>
      </c>
      <c r="AH1665" s="519">
        <v>10000</v>
      </c>
      <c r="AI1665" s="519">
        <v>10000</v>
      </c>
      <c r="AJ1665" s="519">
        <v>10000</v>
      </c>
      <c r="AK1665" s="519">
        <v>10000</v>
      </c>
      <c r="AL1665" s="519">
        <v>10000</v>
      </c>
      <c r="AM1665" s="519">
        <v>10000</v>
      </c>
      <c r="AN1665" s="519">
        <v>10000</v>
      </c>
      <c r="AO1665" s="519">
        <v>10000</v>
      </c>
      <c r="AP1665" s="519">
        <v>10000</v>
      </c>
      <c r="AQ1665" s="519">
        <v>10000</v>
      </c>
      <c r="AR1665" s="519">
        <v>10000</v>
      </c>
      <c r="AS1665" s="519">
        <v>10000</v>
      </c>
      <c r="AT1665" s="519">
        <v>10000</v>
      </c>
      <c r="AU1665" s="519">
        <v>10000</v>
      </c>
      <c r="AV1665" s="519">
        <v>10000</v>
      </c>
      <c r="AW1665" s="519">
        <v>10000</v>
      </c>
      <c r="AX1665" s="519">
        <v>10000</v>
      </c>
      <c r="AY1665" s="519">
        <v>10000</v>
      </c>
      <c r="AZ1665" s="519">
        <v>10000</v>
      </c>
      <c r="BA1665" s="519">
        <v>10000</v>
      </c>
      <c r="BB1665" s="519">
        <v>10000</v>
      </c>
      <c r="BC1665" s="519">
        <v>10000</v>
      </c>
      <c r="BD1665" s="519">
        <v>10000</v>
      </c>
      <c r="BE1665" s="519">
        <v>10000</v>
      </c>
      <c r="BF1665" s="519">
        <v>10000</v>
      </c>
      <c r="BG1665" s="519">
        <v>10000</v>
      </c>
      <c r="BH1665" s="519">
        <v>10000</v>
      </c>
      <c r="BI1665" s="519">
        <v>10000</v>
      </c>
      <c r="BJ1665" s="519">
        <v>10000</v>
      </c>
      <c r="BK1665" s="519">
        <v>0</v>
      </c>
      <c r="BL1665" s="519">
        <v>0</v>
      </c>
      <c r="BM1665" s="519">
        <v>0</v>
      </c>
      <c r="BN1665" s="519">
        <v>0</v>
      </c>
      <c r="BO1665" s="519">
        <v>0</v>
      </c>
      <c r="BP1665" s="519">
        <v>0</v>
      </c>
      <c r="BQ1665" s="519">
        <v>0</v>
      </c>
      <c r="BR1665" s="519">
        <v>0</v>
      </c>
      <c r="BS1665" s="519">
        <v>0</v>
      </c>
      <c r="BT1665" s="519">
        <v>0</v>
      </c>
      <c r="BU1665" s="519">
        <v>0</v>
      </c>
      <c r="BV1665" s="519">
        <v>0</v>
      </c>
      <c r="BW1665" s="519">
        <v>0</v>
      </c>
      <c r="BX1665" s="519">
        <v>0</v>
      </c>
      <c r="BY1665" s="519">
        <v>0</v>
      </c>
      <c r="BZ1665" s="519">
        <v>0</v>
      </c>
      <c r="CA1665" s="519">
        <v>0</v>
      </c>
      <c r="CB1665" s="519">
        <v>0</v>
      </c>
      <c r="CC1665" s="519">
        <v>0</v>
      </c>
      <c r="CD1665" s="519">
        <v>0</v>
      </c>
      <c r="CE1665" s="519">
        <v>0</v>
      </c>
      <c r="CF1665" s="519">
        <v>0</v>
      </c>
      <c r="CG1665" s="519">
        <v>0</v>
      </c>
      <c r="CH1665" s="519">
        <v>0</v>
      </c>
      <c r="CI1665" s="519">
        <v>0</v>
      </c>
      <c r="CJ1665" s="519">
        <v>0</v>
      </c>
      <c r="CK1665" s="519">
        <v>0</v>
      </c>
      <c r="CL1665" s="519">
        <v>0</v>
      </c>
      <c r="CM1665" s="519">
        <v>0</v>
      </c>
      <c r="CN1665" s="519">
        <v>0</v>
      </c>
      <c r="CO1665" s="519">
        <v>0</v>
      </c>
      <c r="CP1665" s="519">
        <v>0</v>
      </c>
      <c r="CQ1665" s="519">
        <v>0</v>
      </c>
      <c r="CR1665" s="519">
        <v>0</v>
      </c>
      <c r="CS1665" s="519">
        <v>0</v>
      </c>
      <c r="CT1665" s="519">
        <v>0</v>
      </c>
      <c r="CU1665" s="519">
        <v>0</v>
      </c>
      <c r="CV1665" s="519">
        <v>0</v>
      </c>
      <c r="CW1665" s="519">
        <v>0</v>
      </c>
      <c r="CX1665" s="519">
        <v>0</v>
      </c>
      <c r="CY1665" s="519">
        <v>0</v>
      </c>
      <c r="CZ1665" s="519">
        <v>0</v>
      </c>
      <c r="DA1665" s="519">
        <v>0</v>
      </c>
      <c r="DB1665" s="519">
        <v>0</v>
      </c>
      <c r="DC1665" s="519">
        <v>0</v>
      </c>
      <c r="DD1665" s="519">
        <v>0</v>
      </c>
      <c r="DE1665" s="519">
        <v>0</v>
      </c>
      <c r="DF1665" s="519">
        <v>0</v>
      </c>
      <c r="DG1665" s="519">
        <v>0</v>
      </c>
      <c r="DH1665" s="519">
        <v>0</v>
      </c>
      <c r="DI1665" s="519">
        <v>0</v>
      </c>
      <c r="DJ1665" s="519">
        <v>0</v>
      </c>
      <c r="DK1665" s="519">
        <v>0</v>
      </c>
      <c r="DL1665" s="519">
        <v>0</v>
      </c>
      <c r="DM1665" s="519">
        <v>0</v>
      </c>
      <c r="DN1665" s="519">
        <v>0</v>
      </c>
      <c r="DO1665" s="519">
        <v>0</v>
      </c>
      <c r="DP1665" s="519">
        <v>0</v>
      </c>
      <c r="DQ1665" s="519">
        <v>0</v>
      </c>
      <c r="DR1665" s="519">
        <v>0</v>
      </c>
      <c r="DS1665" s="519">
        <v>0</v>
      </c>
      <c r="DT1665" s="519">
        <v>0</v>
      </c>
      <c r="DU1665" s="519">
        <v>0</v>
      </c>
      <c r="DV1665" s="519">
        <v>0</v>
      </c>
      <c r="DW1665" s="519">
        <v>0</v>
      </c>
      <c r="DX1665" s="519">
        <v>0</v>
      </c>
    </row>
    <row r="1666" spans="2:128" hidden="1">
      <c r="B1666" s="519" t="s">
        <v>1061</v>
      </c>
      <c r="C1666" s="519"/>
      <c r="D1666" s="519"/>
      <c r="E1666" s="519"/>
      <c r="F1666" s="519">
        <v>1</v>
      </c>
      <c r="G1666" s="519"/>
      <c r="H1666" s="519">
        <v>29</v>
      </c>
      <c r="I1666" s="519">
        <v>9</v>
      </c>
      <c r="J1666" s="519" t="str">
        <f t="shared" si="74"/>
        <v>SDN15012909</v>
      </c>
      <c r="K1666" s="519">
        <v>524</v>
      </c>
      <c r="N1666" s="519" t="s">
        <v>1063</v>
      </c>
      <c r="O1666" s="519" t="s">
        <v>1060</v>
      </c>
      <c r="P1666" s="519">
        <v>13</v>
      </c>
      <c r="Q1666" s="183" t="str">
        <f t="shared" si="75"/>
        <v>SDN300213</v>
      </c>
      <c r="R1666" s="519">
        <v>10000</v>
      </c>
      <c r="S1666" s="519">
        <v>10000</v>
      </c>
      <c r="T1666" s="519">
        <v>10000</v>
      </c>
      <c r="U1666" s="519">
        <v>10000</v>
      </c>
      <c r="V1666" s="519">
        <v>10000</v>
      </c>
      <c r="W1666" s="519">
        <v>10000</v>
      </c>
      <c r="X1666" s="519">
        <v>10000</v>
      </c>
      <c r="Y1666" s="519">
        <v>10000</v>
      </c>
      <c r="Z1666" s="519">
        <v>10000</v>
      </c>
      <c r="AA1666" s="519">
        <v>10000</v>
      </c>
      <c r="AB1666" s="519">
        <v>10000</v>
      </c>
      <c r="AC1666" s="519">
        <v>10000</v>
      </c>
      <c r="AD1666" s="519">
        <v>10000</v>
      </c>
      <c r="AE1666" s="519">
        <v>10000</v>
      </c>
      <c r="AF1666" s="519">
        <v>10000</v>
      </c>
      <c r="AG1666" s="519">
        <v>10000</v>
      </c>
      <c r="AH1666" s="519">
        <v>10000</v>
      </c>
      <c r="AI1666" s="519">
        <v>10000</v>
      </c>
      <c r="AJ1666" s="519">
        <v>10000</v>
      </c>
      <c r="AK1666" s="519">
        <v>10000</v>
      </c>
      <c r="AL1666" s="519">
        <v>10000</v>
      </c>
      <c r="AM1666" s="519">
        <v>10000</v>
      </c>
      <c r="AN1666" s="519">
        <v>10000</v>
      </c>
      <c r="AO1666" s="519">
        <v>10000</v>
      </c>
      <c r="AP1666" s="519">
        <v>10000</v>
      </c>
      <c r="AQ1666" s="519">
        <v>10000</v>
      </c>
      <c r="AR1666" s="519">
        <v>10000</v>
      </c>
      <c r="AS1666" s="519">
        <v>10000</v>
      </c>
      <c r="AT1666" s="519">
        <v>10000</v>
      </c>
      <c r="AU1666" s="519">
        <v>10000</v>
      </c>
      <c r="AV1666" s="519">
        <v>10000</v>
      </c>
      <c r="AW1666" s="519">
        <v>10000</v>
      </c>
      <c r="AX1666" s="519">
        <v>10000</v>
      </c>
      <c r="AY1666" s="519">
        <v>10000</v>
      </c>
      <c r="AZ1666" s="519">
        <v>10000</v>
      </c>
      <c r="BA1666" s="519">
        <v>10000</v>
      </c>
      <c r="BB1666" s="519">
        <v>10000</v>
      </c>
      <c r="BC1666" s="519">
        <v>10000</v>
      </c>
      <c r="BD1666" s="519">
        <v>10000</v>
      </c>
      <c r="BE1666" s="519">
        <v>10000</v>
      </c>
      <c r="BF1666" s="519">
        <v>10000</v>
      </c>
      <c r="BG1666" s="519">
        <v>10000</v>
      </c>
      <c r="BH1666" s="519">
        <v>10000</v>
      </c>
      <c r="BI1666" s="519">
        <v>10000</v>
      </c>
      <c r="BJ1666" s="519">
        <v>10000</v>
      </c>
      <c r="BK1666" s="519">
        <v>0</v>
      </c>
      <c r="BL1666" s="519">
        <v>0</v>
      </c>
      <c r="BM1666" s="519">
        <v>0</v>
      </c>
      <c r="BN1666" s="519">
        <v>0</v>
      </c>
      <c r="BO1666" s="519">
        <v>0</v>
      </c>
      <c r="BP1666" s="519">
        <v>0</v>
      </c>
      <c r="BQ1666" s="519">
        <v>0</v>
      </c>
      <c r="BR1666" s="519">
        <v>0</v>
      </c>
      <c r="BS1666" s="519">
        <v>0</v>
      </c>
      <c r="BT1666" s="519">
        <v>0</v>
      </c>
      <c r="BU1666" s="519">
        <v>0</v>
      </c>
      <c r="BV1666" s="519">
        <v>0</v>
      </c>
      <c r="BW1666" s="519">
        <v>0</v>
      </c>
      <c r="BX1666" s="519">
        <v>0</v>
      </c>
      <c r="BY1666" s="519">
        <v>0</v>
      </c>
      <c r="BZ1666" s="519">
        <v>0</v>
      </c>
      <c r="CA1666" s="519">
        <v>0</v>
      </c>
      <c r="CB1666" s="519">
        <v>0</v>
      </c>
      <c r="CC1666" s="519">
        <v>0</v>
      </c>
      <c r="CD1666" s="519">
        <v>0</v>
      </c>
      <c r="CE1666" s="519">
        <v>0</v>
      </c>
      <c r="CF1666" s="519">
        <v>0</v>
      </c>
      <c r="CG1666" s="519">
        <v>0</v>
      </c>
      <c r="CH1666" s="519">
        <v>0</v>
      </c>
      <c r="CI1666" s="519">
        <v>0</v>
      </c>
      <c r="CJ1666" s="519">
        <v>0</v>
      </c>
      <c r="CK1666" s="519">
        <v>0</v>
      </c>
      <c r="CL1666" s="519">
        <v>0</v>
      </c>
      <c r="CM1666" s="519">
        <v>0</v>
      </c>
      <c r="CN1666" s="519">
        <v>0</v>
      </c>
      <c r="CO1666" s="519">
        <v>0</v>
      </c>
      <c r="CP1666" s="519">
        <v>0</v>
      </c>
      <c r="CQ1666" s="519">
        <v>0</v>
      </c>
      <c r="CR1666" s="519">
        <v>0</v>
      </c>
      <c r="CS1666" s="519">
        <v>0</v>
      </c>
      <c r="CT1666" s="519">
        <v>0</v>
      </c>
      <c r="CU1666" s="519">
        <v>0</v>
      </c>
      <c r="CV1666" s="519">
        <v>0</v>
      </c>
      <c r="CW1666" s="519">
        <v>0</v>
      </c>
      <c r="CX1666" s="519">
        <v>0</v>
      </c>
      <c r="CY1666" s="519">
        <v>0</v>
      </c>
      <c r="CZ1666" s="519">
        <v>0</v>
      </c>
      <c r="DA1666" s="519">
        <v>0</v>
      </c>
      <c r="DB1666" s="519">
        <v>0</v>
      </c>
      <c r="DC1666" s="519">
        <v>0</v>
      </c>
      <c r="DD1666" s="519">
        <v>0</v>
      </c>
      <c r="DE1666" s="519">
        <v>0</v>
      </c>
      <c r="DF1666" s="519">
        <v>0</v>
      </c>
      <c r="DG1666" s="519">
        <v>0</v>
      </c>
      <c r="DH1666" s="519">
        <v>0</v>
      </c>
      <c r="DI1666" s="519">
        <v>0</v>
      </c>
      <c r="DJ1666" s="519">
        <v>0</v>
      </c>
      <c r="DK1666" s="519">
        <v>0</v>
      </c>
      <c r="DL1666" s="519">
        <v>0</v>
      </c>
      <c r="DM1666" s="519">
        <v>0</v>
      </c>
      <c r="DN1666" s="519">
        <v>0</v>
      </c>
      <c r="DO1666" s="519">
        <v>0</v>
      </c>
      <c r="DP1666" s="519">
        <v>0</v>
      </c>
      <c r="DQ1666" s="519">
        <v>0</v>
      </c>
      <c r="DR1666" s="519">
        <v>0</v>
      </c>
      <c r="DS1666" s="519">
        <v>0</v>
      </c>
      <c r="DT1666" s="519">
        <v>0</v>
      </c>
      <c r="DU1666" s="519">
        <v>0</v>
      </c>
      <c r="DV1666" s="519">
        <v>0</v>
      </c>
      <c r="DW1666" s="519">
        <v>0</v>
      </c>
      <c r="DX1666" s="519">
        <v>0</v>
      </c>
    </row>
    <row r="1667" spans="2:128" hidden="1">
      <c r="B1667" s="519" t="s">
        <v>1061</v>
      </c>
      <c r="C1667" s="519"/>
      <c r="D1667" s="519"/>
      <c r="E1667" s="519"/>
      <c r="F1667" s="519">
        <v>1</v>
      </c>
      <c r="G1667" s="519"/>
      <c r="H1667" s="519">
        <v>29</v>
      </c>
      <c r="I1667" s="519">
        <v>10</v>
      </c>
      <c r="J1667" s="519" t="str">
        <f t="shared" si="74"/>
        <v>SDN15012910</v>
      </c>
      <c r="K1667" s="519">
        <v>524</v>
      </c>
      <c r="N1667" s="519" t="s">
        <v>1063</v>
      </c>
      <c r="O1667" s="519" t="s">
        <v>1060</v>
      </c>
      <c r="P1667" s="519">
        <v>14</v>
      </c>
      <c r="Q1667" s="183" t="str">
        <f t="shared" si="75"/>
        <v>SDN300214</v>
      </c>
      <c r="R1667" s="519">
        <v>10000</v>
      </c>
      <c r="S1667" s="519">
        <v>10000</v>
      </c>
      <c r="T1667" s="519">
        <v>10000</v>
      </c>
      <c r="U1667" s="519">
        <v>10000</v>
      </c>
      <c r="V1667" s="519">
        <v>10000</v>
      </c>
      <c r="W1667" s="519">
        <v>10000</v>
      </c>
      <c r="X1667" s="519">
        <v>10000</v>
      </c>
      <c r="Y1667" s="519">
        <v>10000</v>
      </c>
      <c r="Z1667" s="519">
        <v>10000</v>
      </c>
      <c r="AA1667" s="519">
        <v>10000</v>
      </c>
      <c r="AB1667" s="519">
        <v>10000</v>
      </c>
      <c r="AC1667" s="519">
        <v>10000</v>
      </c>
      <c r="AD1667" s="519">
        <v>10000</v>
      </c>
      <c r="AE1667" s="519">
        <v>10000</v>
      </c>
      <c r="AF1667" s="519">
        <v>10000</v>
      </c>
      <c r="AG1667" s="519">
        <v>10000</v>
      </c>
      <c r="AH1667" s="519">
        <v>10000</v>
      </c>
      <c r="AI1667" s="519">
        <v>10000</v>
      </c>
      <c r="AJ1667" s="519">
        <v>10000</v>
      </c>
      <c r="AK1667" s="519">
        <v>10000</v>
      </c>
      <c r="AL1667" s="519">
        <v>10000</v>
      </c>
      <c r="AM1667" s="519">
        <v>10000</v>
      </c>
      <c r="AN1667" s="519">
        <v>10000</v>
      </c>
      <c r="AO1667" s="519">
        <v>10000</v>
      </c>
      <c r="AP1667" s="519">
        <v>10000</v>
      </c>
      <c r="AQ1667" s="519">
        <v>10000</v>
      </c>
      <c r="AR1667" s="519">
        <v>10000</v>
      </c>
      <c r="AS1667" s="519">
        <v>10000</v>
      </c>
      <c r="AT1667" s="519">
        <v>10000</v>
      </c>
      <c r="AU1667" s="519">
        <v>10000</v>
      </c>
      <c r="AV1667" s="519">
        <v>10000</v>
      </c>
      <c r="AW1667" s="519">
        <v>10000</v>
      </c>
      <c r="AX1667" s="519">
        <v>10000</v>
      </c>
      <c r="AY1667" s="519">
        <v>10000</v>
      </c>
      <c r="AZ1667" s="519">
        <v>10000</v>
      </c>
      <c r="BA1667" s="519">
        <v>10000</v>
      </c>
      <c r="BB1667" s="519">
        <v>10000</v>
      </c>
      <c r="BC1667" s="519">
        <v>10000</v>
      </c>
      <c r="BD1667" s="519">
        <v>10000</v>
      </c>
      <c r="BE1667" s="519">
        <v>10000</v>
      </c>
      <c r="BF1667" s="519">
        <v>10000</v>
      </c>
      <c r="BG1667" s="519">
        <v>10000</v>
      </c>
      <c r="BH1667" s="519">
        <v>10000</v>
      </c>
      <c r="BI1667" s="519">
        <v>10000</v>
      </c>
      <c r="BJ1667" s="519">
        <v>10000</v>
      </c>
      <c r="BK1667" s="519">
        <v>0</v>
      </c>
      <c r="BL1667" s="519">
        <v>0</v>
      </c>
      <c r="BM1667" s="519">
        <v>0</v>
      </c>
      <c r="BN1667" s="519">
        <v>0</v>
      </c>
      <c r="BO1667" s="519">
        <v>0</v>
      </c>
      <c r="BP1667" s="519">
        <v>0</v>
      </c>
      <c r="BQ1667" s="519">
        <v>0</v>
      </c>
      <c r="BR1667" s="519">
        <v>0</v>
      </c>
      <c r="BS1667" s="519">
        <v>0</v>
      </c>
      <c r="BT1667" s="519">
        <v>0</v>
      </c>
      <c r="BU1667" s="519">
        <v>0</v>
      </c>
      <c r="BV1667" s="519">
        <v>0</v>
      </c>
      <c r="BW1667" s="519">
        <v>0</v>
      </c>
      <c r="BX1667" s="519">
        <v>0</v>
      </c>
      <c r="BY1667" s="519">
        <v>0</v>
      </c>
      <c r="BZ1667" s="519">
        <v>0</v>
      </c>
      <c r="CA1667" s="519">
        <v>0</v>
      </c>
      <c r="CB1667" s="519">
        <v>0</v>
      </c>
      <c r="CC1667" s="519">
        <v>0</v>
      </c>
      <c r="CD1667" s="519">
        <v>0</v>
      </c>
      <c r="CE1667" s="519">
        <v>0</v>
      </c>
      <c r="CF1667" s="519">
        <v>0</v>
      </c>
      <c r="CG1667" s="519">
        <v>0</v>
      </c>
      <c r="CH1667" s="519">
        <v>0</v>
      </c>
      <c r="CI1667" s="519">
        <v>0</v>
      </c>
      <c r="CJ1667" s="519">
        <v>0</v>
      </c>
      <c r="CK1667" s="519">
        <v>0</v>
      </c>
      <c r="CL1667" s="519">
        <v>0</v>
      </c>
      <c r="CM1667" s="519">
        <v>0</v>
      </c>
      <c r="CN1667" s="519">
        <v>0</v>
      </c>
      <c r="CO1667" s="519">
        <v>0</v>
      </c>
      <c r="CP1667" s="519">
        <v>0</v>
      </c>
      <c r="CQ1667" s="519">
        <v>0</v>
      </c>
      <c r="CR1667" s="519">
        <v>0</v>
      </c>
      <c r="CS1667" s="519">
        <v>0</v>
      </c>
      <c r="CT1667" s="519">
        <v>0</v>
      </c>
      <c r="CU1667" s="519">
        <v>0</v>
      </c>
      <c r="CV1667" s="519">
        <v>0</v>
      </c>
      <c r="CW1667" s="519">
        <v>0</v>
      </c>
      <c r="CX1667" s="519">
        <v>0</v>
      </c>
      <c r="CY1667" s="519">
        <v>0</v>
      </c>
      <c r="CZ1667" s="519">
        <v>0</v>
      </c>
      <c r="DA1667" s="519">
        <v>0</v>
      </c>
      <c r="DB1667" s="519">
        <v>0</v>
      </c>
      <c r="DC1667" s="519">
        <v>0</v>
      </c>
      <c r="DD1667" s="519">
        <v>0</v>
      </c>
      <c r="DE1667" s="519">
        <v>0</v>
      </c>
      <c r="DF1667" s="519">
        <v>0</v>
      </c>
      <c r="DG1667" s="519">
        <v>0</v>
      </c>
      <c r="DH1667" s="519">
        <v>0</v>
      </c>
      <c r="DI1667" s="519">
        <v>0</v>
      </c>
      <c r="DJ1667" s="519">
        <v>0</v>
      </c>
      <c r="DK1667" s="519">
        <v>0</v>
      </c>
      <c r="DL1667" s="519">
        <v>0</v>
      </c>
      <c r="DM1667" s="519">
        <v>0</v>
      </c>
      <c r="DN1667" s="519">
        <v>0</v>
      </c>
      <c r="DO1667" s="519">
        <v>0</v>
      </c>
      <c r="DP1667" s="519">
        <v>0</v>
      </c>
      <c r="DQ1667" s="519">
        <v>0</v>
      </c>
      <c r="DR1667" s="519">
        <v>0</v>
      </c>
      <c r="DS1667" s="519">
        <v>0</v>
      </c>
      <c r="DT1667" s="519">
        <v>0</v>
      </c>
      <c r="DU1667" s="519">
        <v>0</v>
      </c>
      <c r="DV1667" s="519">
        <v>0</v>
      </c>
      <c r="DW1667" s="519">
        <v>0</v>
      </c>
      <c r="DX1667" s="519">
        <v>0</v>
      </c>
    </row>
    <row r="1668" spans="2:128" hidden="1">
      <c r="B1668" s="519" t="s">
        <v>1061</v>
      </c>
      <c r="C1668" s="519"/>
      <c r="D1668" s="519"/>
      <c r="E1668" s="519"/>
      <c r="F1668" s="519">
        <v>1</v>
      </c>
      <c r="G1668" s="519"/>
      <c r="H1668" s="519">
        <v>29</v>
      </c>
      <c r="I1668" s="519">
        <v>11</v>
      </c>
      <c r="J1668" s="519" t="str">
        <f t="shared" ref="J1668:J1731" si="76">B1668&amp;TEXT(F1668,"00")&amp;TEXT(H1668,"00")&amp;TEXT(I1668,"00")</f>
        <v>SDN15012911</v>
      </c>
      <c r="K1668" s="519">
        <v>524</v>
      </c>
      <c r="N1668" s="519" t="s">
        <v>1063</v>
      </c>
      <c r="O1668" s="519" t="s">
        <v>1060</v>
      </c>
      <c r="P1668" s="519">
        <v>15</v>
      </c>
      <c r="Q1668" s="183" t="str">
        <f t="shared" si="75"/>
        <v>SDN300215</v>
      </c>
      <c r="R1668" s="519">
        <v>10000</v>
      </c>
      <c r="S1668" s="519">
        <v>10000</v>
      </c>
      <c r="T1668" s="519">
        <v>10000</v>
      </c>
      <c r="U1668" s="519">
        <v>10000</v>
      </c>
      <c r="V1668" s="519">
        <v>10000</v>
      </c>
      <c r="W1668" s="519">
        <v>10000</v>
      </c>
      <c r="X1668" s="519">
        <v>10000</v>
      </c>
      <c r="Y1668" s="519">
        <v>10000</v>
      </c>
      <c r="Z1668" s="519">
        <v>10000</v>
      </c>
      <c r="AA1668" s="519">
        <v>10000</v>
      </c>
      <c r="AB1668" s="519">
        <v>10000</v>
      </c>
      <c r="AC1668" s="519">
        <v>10000</v>
      </c>
      <c r="AD1668" s="519">
        <v>10000</v>
      </c>
      <c r="AE1668" s="519">
        <v>10000</v>
      </c>
      <c r="AF1668" s="519">
        <v>10000</v>
      </c>
      <c r="AG1668" s="519">
        <v>10000</v>
      </c>
      <c r="AH1668" s="519">
        <v>10000</v>
      </c>
      <c r="AI1668" s="519">
        <v>10000</v>
      </c>
      <c r="AJ1668" s="519">
        <v>10000</v>
      </c>
      <c r="AK1668" s="519">
        <v>10000</v>
      </c>
      <c r="AL1668" s="519">
        <v>10000</v>
      </c>
      <c r="AM1668" s="519">
        <v>10000</v>
      </c>
      <c r="AN1668" s="519">
        <v>10000</v>
      </c>
      <c r="AO1668" s="519">
        <v>10000</v>
      </c>
      <c r="AP1668" s="519">
        <v>10000</v>
      </c>
      <c r="AQ1668" s="519">
        <v>10000</v>
      </c>
      <c r="AR1668" s="519">
        <v>10000</v>
      </c>
      <c r="AS1668" s="519">
        <v>10000</v>
      </c>
      <c r="AT1668" s="519">
        <v>10000</v>
      </c>
      <c r="AU1668" s="519">
        <v>10000</v>
      </c>
      <c r="AV1668" s="519">
        <v>10000</v>
      </c>
      <c r="AW1668" s="519">
        <v>10000</v>
      </c>
      <c r="AX1668" s="519">
        <v>10000</v>
      </c>
      <c r="AY1668" s="519">
        <v>10000</v>
      </c>
      <c r="AZ1668" s="519">
        <v>10000</v>
      </c>
      <c r="BA1668" s="519">
        <v>10000</v>
      </c>
      <c r="BB1668" s="519">
        <v>10000</v>
      </c>
      <c r="BC1668" s="519">
        <v>10000</v>
      </c>
      <c r="BD1668" s="519">
        <v>10000</v>
      </c>
      <c r="BE1668" s="519">
        <v>10000</v>
      </c>
      <c r="BF1668" s="519">
        <v>10000</v>
      </c>
      <c r="BG1668" s="519">
        <v>10000</v>
      </c>
      <c r="BH1668" s="519">
        <v>10000</v>
      </c>
      <c r="BI1668" s="519">
        <v>10000</v>
      </c>
      <c r="BJ1668" s="519">
        <v>10000</v>
      </c>
      <c r="BK1668" s="519">
        <v>0</v>
      </c>
      <c r="BL1668" s="519">
        <v>0</v>
      </c>
      <c r="BM1668" s="519">
        <v>0</v>
      </c>
      <c r="BN1668" s="519">
        <v>0</v>
      </c>
      <c r="BO1668" s="519">
        <v>0</v>
      </c>
      <c r="BP1668" s="519">
        <v>0</v>
      </c>
      <c r="BQ1668" s="519">
        <v>0</v>
      </c>
      <c r="BR1668" s="519">
        <v>0</v>
      </c>
      <c r="BS1668" s="519">
        <v>0</v>
      </c>
      <c r="BT1668" s="519">
        <v>0</v>
      </c>
      <c r="BU1668" s="519">
        <v>0</v>
      </c>
      <c r="BV1668" s="519">
        <v>0</v>
      </c>
      <c r="BW1668" s="519">
        <v>0</v>
      </c>
      <c r="BX1668" s="519">
        <v>0</v>
      </c>
      <c r="BY1668" s="519">
        <v>0</v>
      </c>
      <c r="BZ1668" s="519">
        <v>0</v>
      </c>
      <c r="CA1668" s="519">
        <v>0</v>
      </c>
      <c r="CB1668" s="519">
        <v>0</v>
      </c>
      <c r="CC1668" s="519">
        <v>0</v>
      </c>
      <c r="CD1668" s="519">
        <v>0</v>
      </c>
      <c r="CE1668" s="519">
        <v>0</v>
      </c>
      <c r="CF1668" s="519">
        <v>0</v>
      </c>
      <c r="CG1668" s="519">
        <v>0</v>
      </c>
      <c r="CH1668" s="519">
        <v>0</v>
      </c>
      <c r="CI1668" s="519">
        <v>0</v>
      </c>
      <c r="CJ1668" s="519">
        <v>0</v>
      </c>
      <c r="CK1668" s="519">
        <v>0</v>
      </c>
      <c r="CL1668" s="519">
        <v>0</v>
      </c>
      <c r="CM1668" s="519">
        <v>0</v>
      </c>
      <c r="CN1668" s="519">
        <v>0</v>
      </c>
      <c r="CO1668" s="519">
        <v>0</v>
      </c>
      <c r="CP1668" s="519">
        <v>0</v>
      </c>
      <c r="CQ1668" s="519">
        <v>0</v>
      </c>
      <c r="CR1668" s="519">
        <v>0</v>
      </c>
      <c r="CS1668" s="519">
        <v>0</v>
      </c>
      <c r="CT1668" s="519">
        <v>0</v>
      </c>
      <c r="CU1668" s="519">
        <v>0</v>
      </c>
      <c r="CV1668" s="519">
        <v>0</v>
      </c>
      <c r="CW1668" s="519">
        <v>0</v>
      </c>
      <c r="CX1668" s="519">
        <v>0</v>
      </c>
      <c r="CY1668" s="519">
        <v>0</v>
      </c>
      <c r="CZ1668" s="519">
        <v>0</v>
      </c>
      <c r="DA1668" s="519">
        <v>0</v>
      </c>
      <c r="DB1668" s="519">
        <v>0</v>
      </c>
      <c r="DC1668" s="519">
        <v>0</v>
      </c>
      <c r="DD1668" s="519">
        <v>0</v>
      </c>
      <c r="DE1668" s="519">
        <v>0</v>
      </c>
      <c r="DF1668" s="519">
        <v>0</v>
      </c>
      <c r="DG1668" s="519">
        <v>0</v>
      </c>
      <c r="DH1668" s="519">
        <v>0</v>
      </c>
      <c r="DI1668" s="519">
        <v>0</v>
      </c>
      <c r="DJ1668" s="519">
        <v>0</v>
      </c>
      <c r="DK1668" s="519">
        <v>0</v>
      </c>
      <c r="DL1668" s="519">
        <v>0</v>
      </c>
      <c r="DM1668" s="519">
        <v>0</v>
      </c>
      <c r="DN1668" s="519">
        <v>0</v>
      </c>
      <c r="DO1668" s="519">
        <v>0</v>
      </c>
      <c r="DP1668" s="519">
        <v>0</v>
      </c>
      <c r="DQ1668" s="519">
        <v>0</v>
      </c>
      <c r="DR1668" s="519">
        <v>0</v>
      </c>
      <c r="DS1668" s="519">
        <v>0</v>
      </c>
      <c r="DT1668" s="519">
        <v>0</v>
      </c>
      <c r="DU1668" s="519">
        <v>0</v>
      </c>
      <c r="DV1668" s="519">
        <v>0</v>
      </c>
      <c r="DW1668" s="519">
        <v>0</v>
      </c>
      <c r="DX1668" s="519">
        <v>0</v>
      </c>
    </row>
    <row r="1669" spans="2:128" hidden="1">
      <c r="B1669" s="519" t="s">
        <v>1061</v>
      </c>
      <c r="C1669" s="519"/>
      <c r="D1669" s="519"/>
      <c r="E1669" s="519"/>
      <c r="F1669" s="519">
        <v>1</v>
      </c>
      <c r="G1669" s="519"/>
      <c r="H1669" s="519">
        <v>29</v>
      </c>
      <c r="I1669" s="519">
        <v>12</v>
      </c>
      <c r="J1669" s="519" t="str">
        <f t="shared" si="76"/>
        <v>SDN15012912</v>
      </c>
      <c r="K1669" s="519">
        <v>524</v>
      </c>
      <c r="N1669" s="519" t="s">
        <v>1063</v>
      </c>
      <c r="O1669" s="519" t="s">
        <v>1060</v>
      </c>
      <c r="P1669" s="519">
        <v>16</v>
      </c>
      <c r="Q1669" s="183" t="str">
        <f t="shared" si="75"/>
        <v>SDN300216</v>
      </c>
      <c r="R1669" s="519">
        <v>10000</v>
      </c>
      <c r="S1669" s="519">
        <v>10000</v>
      </c>
      <c r="T1669" s="519">
        <v>10000</v>
      </c>
      <c r="U1669" s="519">
        <v>10000</v>
      </c>
      <c r="V1669" s="519">
        <v>10000</v>
      </c>
      <c r="W1669" s="519">
        <v>10000</v>
      </c>
      <c r="X1669" s="519">
        <v>10000</v>
      </c>
      <c r="Y1669" s="519">
        <v>10000</v>
      </c>
      <c r="Z1669" s="519">
        <v>10000</v>
      </c>
      <c r="AA1669" s="519">
        <v>10000</v>
      </c>
      <c r="AB1669" s="519">
        <v>10000</v>
      </c>
      <c r="AC1669" s="519">
        <v>10000</v>
      </c>
      <c r="AD1669" s="519">
        <v>10000</v>
      </c>
      <c r="AE1669" s="519">
        <v>10000</v>
      </c>
      <c r="AF1669" s="519">
        <v>10000</v>
      </c>
      <c r="AG1669" s="519">
        <v>10000</v>
      </c>
      <c r="AH1669" s="519">
        <v>10000</v>
      </c>
      <c r="AI1669" s="519">
        <v>10000</v>
      </c>
      <c r="AJ1669" s="519">
        <v>10000</v>
      </c>
      <c r="AK1669" s="519">
        <v>10000</v>
      </c>
      <c r="AL1669" s="519">
        <v>10000</v>
      </c>
      <c r="AM1669" s="519">
        <v>10000</v>
      </c>
      <c r="AN1669" s="519">
        <v>10000</v>
      </c>
      <c r="AO1669" s="519">
        <v>10000</v>
      </c>
      <c r="AP1669" s="519">
        <v>10000</v>
      </c>
      <c r="AQ1669" s="519">
        <v>10000</v>
      </c>
      <c r="AR1669" s="519">
        <v>10000</v>
      </c>
      <c r="AS1669" s="519">
        <v>10000</v>
      </c>
      <c r="AT1669" s="519">
        <v>10000</v>
      </c>
      <c r="AU1669" s="519">
        <v>10000</v>
      </c>
      <c r="AV1669" s="519">
        <v>10000</v>
      </c>
      <c r="AW1669" s="519">
        <v>10000</v>
      </c>
      <c r="AX1669" s="519">
        <v>10000</v>
      </c>
      <c r="AY1669" s="519">
        <v>10000</v>
      </c>
      <c r="AZ1669" s="519">
        <v>10000</v>
      </c>
      <c r="BA1669" s="519">
        <v>10000</v>
      </c>
      <c r="BB1669" s="519">
        <v>10000</v>
      </c>
      <c r="BC1669" s="519">
        <v>10000</v>
      </c>
      <c r="BD1669" s="519">
        <v>10000</v>
      </c>
      <c r="BE1669" s="519">
        <v>10000</v>
      </c>
      <c r="BF1669" s="519">
        <v>10000</v>
      </c>
      <c r="BG1669" s="519">
        <v>10000</v>
      </c>
      <c r="BH1669" s="519">
        <v>10000</v>
      </c>
      <c r="BI1669" s="519">
        <v>10000</v>
      </c>
      <c r="BJ1669" s="519">
        <v>10000</v>
      </c>
      <c r="BK1669" s="519">
        <v>0</v>
      </c>
      <c r="BL1669" s="519">
        <v>0</v>
      </c>
      <c r="BM1669" s="519">
        <v>0</v>
      </c>
      <c r="BN1669" s="519">
        <v>0</v>
      </c>
      <c r="BO1669" s="519">
        <v>0</v>
      </c>
      <c r="BP1669" s="519">
        <v>0</v>
      </c>
      <c r="BQ1669" s="519">
        <v>0</v>
      </c>
      <c r="BR1669" s="519">
        <v>0</v>
      </c>
      <c r="BS1669" s="519">
        <v>0</v>
      </c>
      <c r="BT1669" s="519">
        <v>0</v>
      </c>
      <c r="BU1669" s="519">
        <v>0</v>
      </c>
      <c r="BV1669" s="519">
        <v>0</v>
      </c>
      <c r="BW1669" s="519">
        <v>0</v>
      </c>
      <c r="BX1669" s="519">
        <v>0</v>
      </c>
      <c r="BY1669" s="519">
        <v>0</v>
      </c>
      <c r="BZ1669" s="519">
        <v>0</v>
      </c>
      <c r="CA1669" s="519">
        <v>0</v>
      </c>
      <c r="CB1669" s="519">
        <v>0</v>
      </c>
      <c r="CC1669" s="519">
        <v>0</v>
      </c>
      <c r="CD1669" s="519">
        <v>0</v>
      </c>
      <c r="CE1669" s="519">
        <v>0</v>
      </c>
      <c r="CF1669" s="519">
        <v>0</v>
      </c>
      <c r="CG1669" s="519">
        <v>0</v>
      </c>
      <c r="CH1669" s="519">
        <v>0</v>
      </c>
      <c r="CI1669" s="519">
        <v>0</v>
      </c>
      <c r="CJ1669" s="519">
        <v>0</v>
      </c>
      <c r="CK1669" s="519">
        <v>0</v>
      </c>
      <c r="CL1669" s="519">
        <v>0</v>
      </c>
      <c r="CM1669" s="519">
        <v>0</v>
      </c>
      <c r="CN1669" s="519">
        <v>0</v>
      </c>
      <c r="CO1669" s="519">
        <v>0</v>
      </c>
      <c r="CP1669" s="519">
        <v>0</v>
      </c>
      <c r="CQ1669" s="519">
        <v>0</v>
      </c>
      <c r="CR1669" s="519">
        <v>0</v>
      </c>
      <c r="CS1669" s="519">
        <v>0</v>
      </c>
      <c r="CT1669" s="519">
        <v>0</v>
      </c>
      <c r="CU1669" s="519">
        <v>0</v>
      </c>
      <c r="CV1669" s="519">
        <v>0</v>
      </c>
      <c r="CW1669" s="519">
        <v>0</v>
      </c>
      <c r="CX1669" s="519">
        <v>0</v>
      </c>
      <c r="CY1669" s="519">
        <v>0</v>
      </c>
      <c r="CZ1669" s="519">
        <v>0</v>
      </c>
      <c r="DA1669" s="519">
        <v>0</v>
      </c>
      <c r="DB1669" s="519">
        <v>0</v>
      </c>
      <c r="DC1669" s="519">
        <v>0</v>
      </c>
      <c r="DD1669" s="519">
        <v>0</v>
      </c>
      <c r="DE1669" s="519">
        <v>0</v>
      </c>
      <c r="DF1669" s="519">
        <v>0</v>
      </c>
      <c r="DG1669" s="519">
        <v>0</v>
      </c>
      <c r="DH1669" s="519">
        <v>0</v>
      </c>
      <c r="DI1669" s="519">
        <v>0</v>
      </c>
      <c r="DJ1669" s="519">
        <v>0</v>
      </c>
      <c r="DK1669" s="519">
        <v>0</v>
      </c>
      <c r="DL1669" s="519">
        <v>0</v>
      </c>
      <c r="DM1669" s="519">
        <v>0</v>
      </c>
      <c r="DN1669" s="519">
        <v>0</v>
      </c>
      <c r="DO1669" s="519">
        <v>0</v>
      </c>
      <c r="DP1669" s="519">
        <v>0</v>
      </c>
      <c r="DQ1669" s="519">
        <v>0</v>
      </c>
      <c r="DR1669" s="519">
        <v>0</v>
      </c>
      <c r="DS1669" s="519">
        <v>0</v>
      </c>
      <c r="DT1669" s="519">
        <v>0</v>
      </c>
      <c r="DU1669" s="519">
        <v>0</v>
      </c>
      <c r="DV1669" s="519">
        <v>0</v>
      </c>
      <c r="DW1669" s="519">
        <v>0</v>
      </c>
      <c r="DX1669" s="519">
        <v>0</v>
      </c>
    </row>
    <row r="1670" spans="2:128" hidden="1">
      <c r="B1670" s="519" t="s">
        <v>1061</v>
      </c>
      <c r="C1670" s="519"/>
      <c r="D1670" s="519"/>
      <c r="E1670" s="519"/>
      <c r="F1670" s="519">
        <v>1</v>
      </c>
      <c r="G1670" s="519"/>
      <c r="H1670" s="519">
        <v>29</v>
      </c>
      <c r="I1670" s="519">
        <v>13</v>
      </c>
      <c r="J1670" s="519" t="str">
        <f t="shared" si="76"/>
        <v>SDN15012913</v>
      </c>
      <c r="K1670" s="519">
        <v>524</v>
      </c>
      <c r="N1670" s="519" t="s">
        <v>1063</v>
      </c>
      <c r="O1670" s="519" t="s">
        <v>1060</v>
      </c>
      <c r="P1670" s="519">
        <v>17</v>
      </c>
      <c r="Q1670" s="183" t="str">
        <f t="shared" si="75"/>
        <v>SDN300217</v>
      </c>
      <c r="R1670" s="519">
        <v>10000</v>
      </c>
      <c r="S1670" s="519">
        <v>10000</v>
      </c>
      <c r="T1670" s="519">
        <v>10000</v>
      </c>
      <c r="U1670" s="519">
        <v>10000</v>
      </c>
      <c r="V1670" s="519">
        <v>10000</v>
      </c>
      <c r="W1670" s="519">
        <v>10000</v>
      </c>
      <c r="X1670" s="519">
        <v>10000</v>
      </c>
      <c r="Y1670" s="519">
        <v>10000</v>
      </c>
      <c r="Z1670" s="519">
        <v>10000</v>
      </c>
      <c r="AA1670" s="519">
        <v>10000</v>
      </c>
      <c r="AB1670" s="519">
        <v>10000</v>
      </c>
      <c r="AC1670" s="519">
        <v>10000</v>
      </c>
      <c r="AD1670" s="519">
        <v>10000</v>
      </c>
      <c r="AE1670" s="519">
        <v>10000</v>
      </c>
      <c r="AF1670" s="519">
        <v>10000</v>
      </c>
      <c r="AG1670" s="519">
        <v>10000</v>
      </c>
      <c r="AH1670" s="519">
        <v>10000</v>
      </c>
      <c r="AI1670" s="519">
        <v>10000</v>
      </c>
      <c r="AJ1670" s="519">
        <v>10000</v>
      </c>
      <c r="AK1670" s="519">
        <v>10000</v>
      </c>
      <c r="AL1670" s="519">
        <v>10000</v>
      </c>
      <c r="AM1670" s="519">
        <v>10000</v>
      </c>
      <c r="AN1670" s="519">
        <v>10000</v>
      </c>
      <c r="AO1670" s="519">
        <v>10000</v>
      </c>
      <c r="AP1670" s="519">
        <v>10000</v>
      </c>
      <c r="AQ1670" s="519">
        <v>10000</v>
      </c>
      <c r="AR1670" s="519">
        <v>10000</v>
      </c>
      <c r="AS1670" s="519">
        <v>10000</v>
      </c>
      <c r="AT1670" s="519">
        <v>10000</v>
      </c>
      <c r="AU1670" s="519">
        <v>10000</v>
      </c>
      <c r="AV1670" s="519">
        <v>10000</v>
      </c>
      <c r="AW1670" s="519">
        <v>10000</v>
      </c>
      <c r="AX1670" s="519">
        <v>10000</v>
      </c>
      <c r="AY1670" s="519">
        <v>10000</v>
      </c>
      <c r="AZ1670" s="519">
        <v>10000</v>
      </c>
      <c r="BA1670" s="519">
        <v>10000</v>
      </c>
      <c r="BB1670" s="519">
        <v>10000</v>
      </c>
      <c r="BC1670" s="519">
        <v>10000</v>
      </c>
      <c r="BD1670" s="519">
        <v>10000</v>
      </c>
      <c r="BE1670" s="519">
        <v>10000</v>
      </c>
      <c r="BF1670" s="519">
        <v>10000</v>
      </c>
      <c r="BG1670" s="519">
        <v>10000</v>
      </c>
      <c r="BH1670" s="519">
        <v>10000</v>
      </c>
      <c r="BI1670" s="519">
        <v>10000</v>
      </c>
      <c r="BJ1670" s="519">
        <v>10000</v>
      </c>
      <c r="BK1670" s="519">
        <v>0</v>
      </c>
      <c r="BL1670" s="519">
        <v>0</v>
      </c>
      <c r="BM1670" s="519">
        <v>0</v>
      </c>
      <c r="BN1670" s="519">
        <v>0</v>
      </c>
      <c r="BO1670" s="519">
        <v>0</v>
      </c>
      <c r="BP1670" s="519">
        <v>0</v>
      </c>
      <c r="BQ1670" s="519">
        <v>0</v>
      </c>
      <c r="BR1670" s="519">
        <v>0</v>
      </c>
      <c r="BS1670" s="519">
        <v>0</v>
      </c>
      <c r="BT1670" s="519">
        <v>0</v>
      </c>
      <c r="BU1670" s="519">
        <v>0</v>
      </c>
      <c r="BV1670" s="519">
        <v>0</v>
      </c>
      <c r="BW1670" s="519">
        <v>0</v>
      </c>
      <c r="BX1670" s="519">
        <v>0</v>
      </c>
      <c r="BY1670" s="519">
        <v>0</v>
      </c>
      <c r="BZ1670" s="519">
        <v>0</v>
      </c>
      <c r="CA1670" s="519">
        <v>0</v>
      </c>
      <c r="CB1670" s="519">
        <v>0</v>
      </c>
      <c r="CC1670" s="519">
        <v>0</v>
      </c>
      <c r="CD1670" s="519">
        <v>0</v>
      </c>
      <c r="CE1670" s="519">
        <v>0</v>
      </c>
      <c r="CF1670" s="519">
        <v>0</v>
      </c>
      <c r="CG1670" s="519">
        <v>0</v>
      </c>
      <c r="CH1670" s="519">
        <v>0</v>
      </c>
      <c r="CI1670" s="519">
        <v>0</v>
      </c>
      <c r="CJ1670" s="519">
        <v>0</v>
      </c>
      <c r="CK1670" s="519">
        <v>0</v>
      </c>
      <c r="CL1670" s="519">
        <v>0</v>
      </c>
      <c r="CM1670" s="519">
        <v>0</v>
      </c>
      <c r="CN1670" s="519">
        <v>0</v>
      </c>
      <c r="CO1670" s="519">
        <v>0</v>
      </c>
      <c r="CP1670" s="519">
        <v>0</v>
      </c>
      <c r="CQ1670" s="519">
        <v>0</v>
      </c>
      <c r="CR1670" s="519">
        <v>0</v>
      </c>
      <c r="CS1670" s="519">
        <v>0</v>
      </c>
      <c r="CT1670" s="519">
        <v>0</v>
      </c>
      <c r="CU1670" s="519">
        <v>0</v>
      </c>
      <c r="CV1670" s="519">
        <v>0</v>
      </c>
      <c r="CW1670" s="519">
        <v>0</v>
      </c>
      <c r="CX1670" s="519">
        <v>0</v>
      </c>
      <c r="CY1670" s="519">
        <v>0</v>
      </c>
      <c r="CZ1670" s="519">
        <v>0</v>
      </c>
      <c r="DA1670" s="519">
        <v>0</v>
      </c>
      <c r="DB1670" s="519">
        <v>0</v>
      </c>
      <c r="DC1670" s="519">
        <v>0</v>
      </c>
      <c r="DD1670" s="519">
        <v>0</v>
      </c>
      <c r="DE1670" s="519">
        <v>0</v>
      </c>
      <c r="DF1670" s="519">
        <v>0</v>
      </c>
      <c r="DG1670" s="519">
        <v>0</v>
      </c>
      <c r="DH1670" s="519">
        <v>0</v>
      </c>
      <c r="DI1670" s="519">
        <v>0</v>
      </c>
      <c r="DJ1670" s="519">
        <v>0</v>
      </c>
      <c r="DK1670" s="519">
        <v>0</v>
      </c>
      <c r="DL1670" s="519">
        <v>0</v>
      </c>
      <c r="DM1670" s="519">
        <v>0</v>
      </c>
      <c r="DN1670" s="519">
        <v>0</v>
      </c>
      <c r="DO1670" s="519">
        <v>0</v>
      </c>
      <c r="DP1670" s="519">
        <v>0</v>
      </c>
      <c r="DQ1670" s="519">
        <v>0</v>
      </c>
      <c r="DR1670" s="519">
        <v>0</v>
      </c>
      <c r="DS1670" s="519">
        <v>0</v>
      </c>
      <c r="DT1670" s="519">
        <v>0</v>
      </c>
      <c r="DU1670" s="519">
        <v>0</v>
      </c>
      <c r="DV1670" s="519">
        <v>0</v>
      </c>
      <c r="DW1670" s="519">
        <v>0</v>
      </c>
      <c r="DX1670" s="519">
        <v>0</v>
      </c>
    </row>
    <row r="1671" spans="2:128" hidden="1">
      <c r="B1671" s="519" t="s">
        <v>1061</v>
      </c>
      <c r="C1671" s="519"/>
      <c r="D1671" s="519"/>
      <c r="E1671" s="519"/>
      <c r="F1671" s="519">
        <v>1</v>
      </c>
      <c r="G1671" s="519"/>
      <c r="H1671" s="519">
        <v>29</v>
      </c>
      <c r="I1671" s="519">
        <v>14</v>
      </c>
      <c r="J1671" s="519" t="str">
        <f t="shared" si="76"/>
        <v>SDN15012914</v>
      </c>
      <c r="K1671" s="519">
        <v>524</v>
      </c>
      <c r="N1671" s="519" t="s">
        <v>1063</v>
      </c>
      <c r="O1671" s="519" t="s">
        <v>1060</v>
      </c>
      <c r="P1671" s="519">
        <v>18</v>
      </c>
      <c r="Q1671" s="183" t="str">
        <f t="shared" si="75"/>
        <v>SDN300218</v>
      </c>
      <c r="R1671" s="519">
        <v>10000</v>
      </c>
      <c r="S1671" s="519">
        <v>10000</v>
      </c>
      <c r="T1671" s="519">
        <v>10000</v>
      </c>
      <c r="U1671" s="519">
        <v>10000</v>
      </c>
      <c r="V1671" s="519">
        <v>10000</v>
      </c>
      <c r="W1671" s="519">
        <v>10000</v>
      </c>
      <c r="X1671" s="519">
        <v>10000</v>
      </c>
      <c r="Y1671" s="519">
        <v>10000</v>
      </c>
      <c r="Z1671" s="519">
        <v>10000</v>
      </c>
      <c r="AA1671" s="519">
        <v>10000</v>
      </c>
      <c r="AB1671" s="519">
        <v>10000</v>
      </c>
      <c r="AC1671" s="519">
        <v>10000</v>
      </c>
      <c r="AD1671" s="519">
        <v>10000</v>
      </c>
      <c r="AE1671" s="519">
        <v>10000</v>
      </c>
      <c r="AF1671" s="519">
        <v>10000</v>
      </c>
      <c r="AG1671" s="519">
        <v>10000</v>
      </c>
      <c r="AH1671" s="519">
        <v>10000</v>
      </c>
      <c r="AI1671" s="519">
        <v>10000</v>
      </c>
      <c r="AJ1671" s="519">
        <v>10000</v>
      </c>
      <c r="AK1671" s="519">
        <v>10000</v>
      </c>
      <c r="AL1671" s="519">
        <v>10000</v>
      </c>
      <c r="AM1671" s="519">
        <v>10000</v>
      </c>
      <c r="AN1671" s="519">
        <v>10000</v>
      </c>
      <c r="AO1671" s="519">
        <v>10000</v>
      </c>
      <c r="AP1671" s="519">
        <v>10000</v>
      </c>
      <c r="AQ1671" s="519">
        <v>10000</v>
      </c>
      <c r="AR1671" s="519">
        <v>10000</v>
      </c>
      <c r="AS1671" s="519">
        <v>10000</v>
      </c>
      <c r="AT1671" s="519">
        <v>10000</v>
      </c>
      <c r="AU1671" s="519">
        <v>10000</v>
      </c>
      <c r="AV1671" s="519">
        <v>10000</v>
      </c>
      <c r="AW1671" s="519">
        <v>10000</v>
      </c>
      <c r="AX1671" s="519">
        <v>10000</v>
      </c>
      <c r="AY1671" s="519">
        <v>10000</v>
      </c>
      <c r="AZ1671" s="519">
        <v>10000</v>
      </c>
      <c r="BA1671" s="519">
        <v>10000</v>
      </c>
      <c r="BB1671" s="519">
        <v>10000</v>
      </c>
      <c r="BC1671" s="519">
        <v>10000</v>
      </c>
      <c r="BD1671" s="519">
        <v>10000</v>
      </c>
      <c r="BE1671" s="519">
        <v>10000</v>
      </c>
      <c r="BF1671" s="519">
        <v>10000</v>
      </c>
      <c r="BG1671" s="519">
        <v>10000</v>
      </c>
      <c r="BH1671" s="519">
        <v>10000</v>
      </c>
      <c r="BI1671" s="519">
        <v>10000</v>
      </c>
      <c r="BJ1671" s="519">
        <v>10000</v>
      </c>
      <c r="BK1671" s="519">
        <v>0</v>
      </c>
      <c r="BL1671" s="519">
        <v>0</v>
      </c>
      <c r="BM1671" s="519">
        <v>0</v>
      </c>
      <c r="BN1671" s="519">
        <v>0</v>
      </c>
      <c r="BO1671" s="519">
        <v>0</v>
      </c>
      <c r="BP1671" s="519">
        <v>0</v>
      </c>
      <c r="BQ1671" s="519">
        <v>0</v>
      </c>
      <c r="BR1671" s="519">
        <v>0</v>
      </c>
      <c r="BS1671" s="519">
        <v>0</v>
      </c>
      <c r="BT1671" s="519">
        <v>0</v>
      </c>
      <c r="BU1671" s="519">
        <v>0</v>
      </c>
      <c r="BV1671" s="519">
        <v>0</v>
      </c>
      <c r="BW1671" s="519">
        <v>0</v>
      </c>
      <c r="BX1671" s="519">
        <v>0</v>
      </c>
      <c r="BY1671" s="519">
        <v>0</v>
      </c>
      <c r="BZ1671" s="519">
        <v>0</v>
      </c>
      <c r="CA1671" s="519">
        <v>0</v>
      </c>
      <c r="CB1671" s="519">
        <v>0</v>
      </c>
      <c r="CC1671" s="519">
        <v>0</v>
      </c>
      <c r="CD1671" s="519">
        <v>0</v>
      </c>
      <c r="CE1671" s="519">
        <v>0</v>
      </c>
      <c r="CF1671" s="519">
        <v>0</v>
      </c>
      <c r="CG1671" s="519">
        <v>0</v>
      </c>
      <c r="CH1671" s="519">
        <v>0</v>
      </c>
      <c r="CI1671" s="519">
        <v>0</v>
      </c>
      <c r="CJ1671" s="519">
        <v>0</v>
      </c>
      <c r="CK1671" s="519">
        <v>0</v>
      </c>
      <c r="CL1671" s="519">
        <v>0</v>
      </c>
      <c r="CM1671" s="519">
        <v>0</v>
      </c>
      <c r="CN1671" s="519">
        <v>0</v>
      </c>
      <c r="CO1671" s="519">
        <v>0</v>
      </c>
      <c r="CP1671" s="519">
        <v>0</v>
      </c>
      <c r="CQ1671" s="519">
        <v>0</v>
      </c>
      <c r="CR1671" s="519">
        <v>0</v>
      </c>
      <c r="CS1671" s="519">
        <v>0</v>
      </c>
      <c r="CT1671" s="519">
        <v>0</v>
      </c>
      <c r="CU1671" s="519">
        <v>0</v>
      </c>
      <c r="CV1671" s="519">
        <v>0</v>
      </c>
      <c r="CW1671" s="519">
        <v>0</v>
      </c>
      <c r="CX1671" s="519">
        <v>0</v>
      </c>
      <c r="CY1671" s="519">
        <v>0</v>
      </c>
      <c r="CZ1671" s="519">
        <v>0</v>
      </c>
      <c r="DA1671" s="519">
        <v>0</v>
      </c>
      <c r="DB1671" s="519">
        <v>0</v>
      </c>
      <c r="DC1671" s="519">
        <v>0</v>
      </c>
      <c r="DD1671" s="519">
        <v>0</v>
      </c>
      <c r="DE1671" s="519">
        <v>0</v>
      </c>
      <c r="DF1671" s="519">
        <v>0</v>
      </c>
      <c r="DG1671" s="519">
        <v>0</v>
      </c>
      <c r="DH1671" s="519">
        <v>0</v>
      </c>
      <c r="DI1671" s="519">
        <v>0</v>
      </c>
      <c r="DJ1671" s="519">
        <v>0</v>
      </c>
      <c r="DK1671" s="519">
        <v>0</v>
      </c>
      <c r="DL1671" s="519">
        <v>0</v>
      </c>
      <c r="DM1671" s="519">
        <v>0</v>
      </c>
      <c r="DN1671" s="519">
        <v>0</v>
      </c>
      <c r="DO1671" s="519">
        <v>0</v>
      </c>
      <c r="DP1671" s="519">
        <v>0</v>
      </c>
      <c r="DQ1671" s="519">
        <v>0</v>
      </c>
      <c r="DR1671" s="519">
        <v>0</v>
      </c>
      <c r="DS1671" s="519">
        <v>0</v>
      </c>
      <c r="DT1671" s="519">
        <v>0</v>
      </c>
      <c r="DU1671" s="519">
        <v>0</v>
      </c>
      <c r="DV1671" s="519">
        <v>0</v>
      </c>
      <c r="DW1671" s="519">
        <v>0</v>
      </c>
      <c r="DX1671" s="519">
        <v>0</v>
      </c>
    </row>
    <row r="1672" spans="2:128" hidden="1">
      <c r="B1672" s="519" t="s">
        <v>1061</v>
      </c>
      <c r="C1672" s="519"/>
      <c r="D1672" s="519"/>
      <c r="E1672" s="519"/>
      <c r="F1672" s="519">
        <v>1</v>
      </c>
      <c r="G1672" s="519"/>
      <c r="H1672" s="519">
        <v>29</v>
      </c>
      <c r="I1672" s="519">
        <v>15</v>
      </c>
      <c r="J1672" s="519" t="str">
        <f t="shared" si="76"/>
        <v>SDN15012915</v>
      </c>
      <c r="K1672" s="519">
        <v>524</v>
      </c>
      <c r="N1672" s="519" t="s">
        <v>1063</v>
      </c>
      <c r="O1672" s="519" t="s">
        <v>1060</v>
      </c>
      <c r="P1672" s="519">
        <v>19</v>
      </c>
      <c r="Q1672" s="183" t="str">
        <f t="shared" si="75"/>
        <v>SDN300219</v>
      </c>
      <c r="R1672" s="519">
        <v>10000</v>
      </c>
      <c r="S1672" s="519">
        <v>10000</v>
      </c>
      <c r="T1672" s="519">
        <v>10000</v>
      </c>
      <c r="U1672" s="519">
        <v>10000</v>
      </c>
      <c r="V1672" s="519">
        <v>10000</v>
      </c>
      <c r="W1672" s="519">
        <v>10000</v>
      </c>
      <c r="X1672" s="519">
        <v>10000</v>
      </c>
      <c r="Y1672" s="519">
        <v>10000</v>
      </c>
      <c r="Z1672" s="519">
        <v>10000</v>
      </c>
      <c r="AA1672" s="519">
        <v>10000</v>
      </c>
      <c r="AB1672" s="519">
        <v>10000</v>
      </c>
      <c r="AC1672" s="519">
        <v>10000</v>
      </c>
      <c r="AD1672" s="519">
        <v>10000</v>
      </c>
      <c r="AE1672" s="519">
        <v>10000</v>
      </c>
      <c r="AF1672" s="519">
        <v>10000</v>
      </c>
      <c r="AG1672" s="519">
        <v>10000</v>
      </c>
      <c r="AH1672" s="519">
        <v>10000</v>
      </c>
      <c r="AI1672" s="519">
        <v>10000</v>
      </c>
      <c r="AJ1672" s="519">
        <v>10000</v>
      </c>
      <c r="AK1672" s="519">
        <v>10000</v>
      </c>
      <c r="AL1672" s="519">
        <v>10000</v>
      </c>
      <c r="AM1672" s="519">
        <v>10000</v>
      </c>
      <c r="AN1672" s="519">
        <v>10000</v>
      </c>
      <c r="AO1672" s="519">
        <v>10000</v>
      </c>
      <c r="AP1672" s="519">
        <v>10000</v>
      </c>
      <c r="AQ1672" s="519">
        <v>10000</v>
      </c>
      <c r="AR1672" s="519">
        <v>10000</v>
      </c>
      <c r="AS1672" s="519">
        <v>10000</v>
      </c>
      <c r="AT1672" s="519">
        <v>10000</v>
      </c>
      <c r="AU1672" s="519">
        <v>10000</v>
      </c>
      <c r="AV1672" s="519">
        <v>10000</v>
      </c>
      <c r="AW1672" s="519">
        <v>10000</v>
      </c>
      <c r="AX1672" s="519">
        <v>10000</v>
      </c>
      <c r="AY1672" s="519">
        <v>10000</v>
      </c>
      <c r="AZ1672" s="519">
        <v>10000</v>
      </c>
      <c r="BA1672" s="519">
        <v>10000</v>
      </c>
      <c r="BB1672" s="519">
        <v>10000</v>
      </c>
      <c r="BC1672" s="519">
        <v>10000</v>
      </c>
      <c r="BD1672" s="519">
        <v>10000</v>
      </c>
      <c r="BE1672" s="519">
        <v>10000</v>
      </c>
      <c r="BF1672" s="519">
        <v>10000</v>
      </c>
      <c r="BG1672" s="519">
        <v>10000</v>
      </c>
      <c r="BH1672" s="519">
        <v>10000</v>
      </c>
      <c r="BI1672" s="519">
        <v>10000</v>
      </c>
      <c r="BJ1672" s="519">
        <v>10000</v>
      </c>
      <c r="BK1672" s="519">
        <v>0</v>
      </c>
      <c r="BL1672" s="519">
        <v>0</v>
      </c>
      <c r="BM1672" s="519">
        <v>0</v>
      </c>
      <c r="BN1672" s="519">
        <v>0</v>
      </c>
      <c r="BO1672" s="519">
        <v>0</v>
      </c>
      <c r="BP1672" s="519">
        <v>0</v>
      </c>
      <c r="BQ1672" s="519">
        <v>0</v>
      </c>
      <c r="BR1672" s="519">
        <v>0</v>
      </c>
      <c r="BS1672" s="519">
        <v>0</v>
      </c>
      <c r="BT1672" s="519">
        <v>0</v>
      </c>
      <c r="BU1672" s="519">
        <v>0</v>
      </c>
      <c r="BV1672" s="519">
        <v>0</v>
      </c>
      <c r="BW1672" s="519">
        <v>0</v>
      </c>
      <c r="BX1672" s="519">
        <v>0</v>
      </c>
      <c r="BY1672" s="519">
        <v>0</v>
      </c>
      <c r="BZ1672" s="519">
        <v>0</v>
      </c>
      <c r="CA1672" s="519">
        <v>0</v>
      </c>
      <c r="CB1672" s="519">
        <v>0</v>
      </c>
      <c r="CC1672" s="519">
        <v>0</v>
      </c>
      <c r="CD1672" s="519">
        <v>0</v>
      </c>
      <c r="CE1672" s="519">
        <v>0</v>
      </c>
      <c r="CF1672" s="519">
        <v>0</v>
      </c>
      <c r="CG1672" s="519">
        <v>0</v>
      </c>
      <c r="CH1672" s="519">
        <v>0</v>
      </c>
      <c r="CI1672" s="519">
        <v>0</v>
      </c>
      <c r="CJ1672" s="519">
        <v>0</v>
      </c>
      <c r="CK1672" s="519">
        <v>0</v>
      </c>
      <c r="CL1672" s="519">
        <v>0</v>
      </c>
      <c r="CM1672" s="519">
        <v>0</v>
      </c>
      <c r="CN1672" s="519">
        <v>0</v>
      </c>
      <c r="CO1672" s="519">
        <v>0</v>
      </c>
      <c r="CP1672" s="519">
        <v>0</v>
      </c>
      <c r="CQ1672" s="519">
        <v>0</v>
      </c>
      <c r="CR1672" s="519">
        <v>0</v>
      </c>
      <c r="CS1672" s="519">
        <v>0</v>
      </c>
      <c r="CT1672" s="519">
        <v>0</v>
      </c>
      <c r="CU1672" s="519">
        <v>0</v>
      </c>
      <c r="CV1672" s="519">
        <v>0</v>
      </c>
      <c r="CW1672" s="519">
        <v>0</v>
      </c>
      <c r="CX1672" s="519">
        <v>0</v>
      </c>
      <c r="CY1672" s="519">
        <v>0</v>
      </c>
      <c r="CZ1672" s="519">
        <v>0</v>
      </c>
      <c r="DA1672" s="519">
        <v>0</v>
      </c>
      <c r="DB1672" s="519">
        <v>0</v>
      </c>
      <c r="DC1672" s="519">
        <v>0</v>
      </c>
      <c r="DD1672" s="519">
        <v>0</v>
      </c>
      <c r="DE1672" s="519">
        <v>0</v>
      </c>
      <c r="DF1672" s="519">
        <v>0</v>
      </c>
      <c r="DG1672" s="519">
        <v>0</v>
      </c>
      <c r="DH1672" s="519">
        <v>0</v>
      </c>
      <c r="DI1672" s="519">
        <v>0</v>
      </c>
      <c r="DJ1672" s="519">
        <v>0</v>
      </c>
      <c r="DK1672" s="519">
        <v>0</v>
      </c>
      <c r="DL1672" s="519">
        <v>0</v>
      </c>
      <c r="DM1672" s="519">
        <v>0</v>
      </c>
      <c r="DN1672" s="519">
        <v>0</v>
      </c>
      <c r="DO1672" s="519">
        <v>0</v>
      </c>
      <c r="DP1672" s="519">
        <v>0</v>
      </c>
      <c r="DQ1672" s="519">
        <v>0</v>
      </c>
      <c r="DR1672" s="519">
        <v>0</v>
      </c>
      <c r="DS1672" s="519">
        <v>0</v>
      </c>
      <c r="DT1672" s="519">
        <v>0</v>
      </c>
      <c r="DU1672" s="519">
        <v>0</v>
      </c>
      <c r="DV1672" s="519">
        <v>0</v>
      </c>
      <c r="DW1672" s="519">
        <v>0</v>
      </c>
      <c r="DX1672" s="519">
        <v>0</v>
      </c>
    </row>
    <row r="1673" spans="2:128" hidden="1">
      <c r="B1673" s="519" t="s">
        <v>1061</v>
      </c>
      <c r="C1673" s="519"/>
      <c r="D1673" s="519"/>
      <c r="E1673" s="519"/>
      <c r="F1673" s="519">
        <v>1</v>
      </c>
      <c r="G1673" s="519"/>
      <c r="H1673" s="519">
        <v>30</v>
      </c>
      <c r="I1673" s="519">
        <v>1</v>
      </c>
      <c r="J1673" s="519" t="str">
        <f t="shared" si="76"/>
        <v>SDN15013001</v>
      </c>
      <c r="K1673" s="519">
        <v>660</v>
      </c>
      <c r="N1673" s="519" t="s">
        <v>1063</v>
      </c>
      <c r="O1673" s="519" t="s">
        <v>1060</v>
      </c>
      <c r="P1673" s="519">
        <v>20</v>
      </c>
      <c r="Q1673" s="183" t="str">
        <f t="shared" si="75"/>
        <v>SDN300220</v>
      </c>
      <c r="R1673" s="519">
        <v>10000</v>
      </c>
      <c r="S1673" s="519">
        <v>10000</v>
      </c>
      <c r="T1673" s="519">
        <v>10000</v>
      </c>
      <c r="U1673" s="519">
        <v>10000</v>
      </c>
      <c r="V1673" s="519">
        <v>10000</v>
      </c>
      <c r="W1673" s="519">
        <v>10000</v>
      </c>
      <c r="X1673" s="519">
        <v>10000</v>
      </c>
      <c r="Y1673" s="519">
        <v>10000</v>
      </c>
      <c r="Z1673" s="519">
        <v>10000</v>
      </c>
      <c r="AA1673" s="519">
        <v>10000</v>
      </c>
      <c r="AB1673" s="519">
        <v>10000</v>
      </c>
      <c r="AC1673" s="519">
        <v>10000</v>
      </c>
      <c r="AD1673" s="519">
        <v>10000</v>
      </c>
      <c r="AE1673" s="519">
        <v>10000</v>
      </c>
      <c r="AF1673" s="519">
        <v>10000</v>
      </c>
      <c r="AG1673" s="519">
        <v>10000</v>
      </c>
      <c r="AH1673" s="519">
        <v>10000</v>
      </c>
      <c r="AI1673" s="519">
        <v>10000</v>
      </c>
      <c r="AJ1673" s="519">
        <v>10000</v>
      </c>
      <c r="AK1673" s="519">
        <v>10000</v>
      </c>
      <c r="AL1673" s="519">
        <v>10000</v>
      </c>
      <c r="AM1673" s="519">
        <v>10000</v>
      </c>
      <c r="AN1673" s="519">
        <v>10000</v>
      </c>
      <c r="AO1673" s="519">
        <v>10000</v>
      </c>
      <c r="AP1673" s="519">
        <v>10000</v>
      </c>
      <c r="AQ1673" s="519">
        <v>10000</v>
      </c>
      <c r="AR1673" s="519">
        <v>10000</v>
      </c>
      <c r="AS1673" s="519">
        <v>10000</v>
      </c>
      <c r="AT1673" s="519">
        <v>10000</v>
      </c>
      <c r="AU1673" s="519">
        <v>10000</v>
      </c>
      <c r="AV1673" s="519">
        <v>10000</v>
      </c>
      <c r="AW1673" s="519">
        <v>10000</v>
      </c>
      <c r="AX1673" s="519">
        <v>10000</v>
      </c>
      <c r="AY1673" s="519">
        <v>10000</v>
      </c>
      <c r="AZ1673" s="519">
        <v>10000</v>
      </c>
      <c r="BA1673" s="519">
        <v>10000</v>
      </c>
      <c r="BB1673" s="519">
        <v>10000</v>
      </c>
      <c r="BC1673" s="519">
        <v>10000</v>
      </c>
      <c r="BD1673" s="519">
        <v>10000</v>
      </c>
      <c r="BE1673" s="519">
        <v>10000</v>
      </c>
      <c r="BF1673" s="519">
        <v>10000</v>
      </c>
      <c r="BG1673" s="519">
        <v>10000</v>
      </c>
      <c r="BH1673" s="519">
        <v>10000</v>
      </c>
      <c r="BI1673" s="519">
        <v>10000</v>
      </c>
      <c r="BJ1673" s="519">
        <v>10000</v>
      </c>
      <c r="BK1673" s="519">
        <v>0</v>
      </c>
      <c r="BL1673" s="519">
        <v>0</v>
      </c>
      <c r="BM1673" s="519">
        <v>0</v>
      </c>
      <c r="BN1673" s="519">
        <v>0</v>
      </c>
      <c r="BO1673" s="519">
        <v>0</v>
      </c>
      <c r="BP1673" s="519">
        <v>0</v>
      </c>
      <c r="BQ1673" s="519">
        <v>0</v>
      </c>
      <c r="BR1673" s="519">
        <v>0</v>
      </c>
      <c r="BS1673" s="519">
        <v>0</v>
      </c>
      <c r="BT1673" s="519">
        <v>0</v>
      </c>
      <c r="BU1673" s="519">
        <v>0</v>
      </c>
      <c r="BV1673" s="519">
        <v>0</v>
      </c>
      <c r="BW1673" s="519">
        <v>0</v>
      </c>
      <c r="BX1673" s="519">
        <v>0</v>
      </c>
      <c r="BY1673" s="519">
        <v>0</v>
      </c>
      <c r="BZ1673" s="519">
        <v>0</v>
      </c>
      <c r="CA1673" s="519">
        <v>0</v>
      </c>
      <c r="CB1673" s="519">
        <v>0</v>
      </c>
      <c r="CC1673" s="519">
        <v>0</v>
      </c>
      <c r="CD1673" s="519">
        <v>0</v>
      </c>
      <c r="CE1673" s="519">
        <v>0</v>
      </c>
      <c r="CF1673" s="519">
        <v>0</v>
      </c>
      <c r="CG1673" s="519">
        <v>0</v>
      </c>
      <c r="CH1673" s="519">
        <v>0</v>
      </c>
      <c r="CI1673" s="519">
        <v>0</v>
      </c>
      <c r="CJ1673" s="519">
        <v>0</v>
      </c>
      <c r="CK1673" s="519">
        <v>0</v>
      </c>
      <c r="CL1673" s="519">
        <v>0</v>
      </c>
      <c r="CM1673" s="519">
        <v>0</v>
      </c>
      <c r="CN1673" s="519">
        <v>0</v>
      </c>
      <c r="CO1673" s="519">
        <v>0</v>
      </c>
      <c r="CP1673" s="519">
        <v>0</v>
      </c>
      <c r="CQ1673" s="519">
        <v>0</v>
      </c>
      <c r="CR1673" s="519">
        <v>0</v>
      </c>
      <c r="CS1673" s="519">
        <v>0</v>
      </c>
      <c r="CT1673" s="519">
        <v>0</v>
      </c>
      <c r="CU1673" s="519">
        <v>0</v>
      </c>
      <c r="CV1673" s="519">
        <v>0</v>
      </c>
      <c r="CW1673" s="519">
        <v>0</v>
      </c>
      <c r="CX1673" s="519">
        <v>0</v>
      </c>
      <c r="CY1673" s="519">
        <v>0</v>
      </c>
      <c r="CZ1673" s="519">
        <v>0</v>
      </c>
      <c r="DA1673" s="519">
        <v>0</v>
      </c>
      <c r="DB1673" s="519">
        <v>0</v>
      </c>
      <c r="DC1673" s="519">
        <v>0</v>
      </c>
      <c r="DD1673" s="519">
        <v>0</v>
      </c>
      <c r="DE1673" s="519">
        <v>0</v>
      </c>
      <c r="DF1673" s="519">
        <v>0</v>
      </c>
      <c r="DG1673" s="519">
        <v>0</v>
      </c>
      <c r="DH1673" s="519">
        <v>0</v>
      </c>
      <c r="DI1673" s="519">
        <v>0</v>
      </c>
      <c r="DJ1673" s="519">
        <v>0</v>
      </c>
      <c r="DK1673" s="519">
        <v>0</v>
      </c>
      <c r="DL1673" s="519">
        <v>0</v>
      </c>
      <c r="DM1673" s="519">
        <v>0</v>
      </c>
      <c r="DN1673" s="519">
        <v>0</v>
      </c>
      <c r="DO1673" s="519">
        <v>0</v>
      </c>
      <c r="DP1673" s="519">
        <v>0</v>
      </c>
      <c r="DQ1673" s="519">
        <v>0</v>
      </c>
      <c r="DR1673" s="519">
        <v>0</v>
      </c>
      <c r="DS1673" s="519">
        <v>0</v>
      </c>
      <c r="DT1673" s="519">
        <v>0</v>
      </c>
      <c r="DU1673" s="519">
        <v>0</v>
      </c>
      <c r="DV1673" s="519">
        <v>0</v>
      </c>
      <c r="DW1673" s="519">
        <v>0</v>
      </c>
      <c r="DX1673" s="519">
        <v>0</v>
      </c>
    </row>
    <row r="1674" spans="2:128" hidden="1">
      <c r="B1674" s="519" t="s">
        <v>1061</v>
      </c>
      <c r="C1674" s="519"/>
      <c r="D1674" s="519"/>
      <c r="E1674" s="519"/>
      <c r="F1674" s="519">
        <v>1</v>
      </c>
      <c r="G1674" s="519"/>
      <c r="H1674" s="519">
        <v>30</v>
      </c>
      <c r="I1674" s="519">
        <v>2</v>
      </c>
      <c r="J1674" s="519" t="str">
        <f t="shared" si="76"/>
        <v>SDN15013002</v>
      </c>
      <c r="K1674" s="519">
        <v>660</v>
      </c>
      <c r="N1674" s="519" t="s">
        <v>1063</v>
      </c>
      <c r="O1674" s="519" t="s">
        <v>1060</v>
      </c>
      <c r="P1674" s="519">
        <v>21</v>
      </c>
      <c r="Q1674" s="183" t="str">
        <f t="shared" si="75"/>
        <v>SDN300221</v>
      </c>
      <c r="R1674" s="519">
        <v>10000</v>
      </c>
      <c r="S1674" s="519">
        <v>10000</v>
      </c>
      <c r="T1674" s="519">
        <v>10000</v>
      </c>
      <c r="U1674" s="519">
        <v>10000</v>
      </c>
      <c r="V1674" s="519">
        <v>10000</v>
      </c>
      <c r="W1674" s="519">
        <v>10000</v>
      </c>
      <c r="X1674" s="519">
        <v>10000</v>
      </c>
      <c r="Y1674" s="519">
        <v>10000</v>
      </c>
      <c r="Z1674" s="519">
        <v>10000</v>
      </c>
      <c r="AA1674" s="519">
        <v>10000</v>
      </c>
      <c r="AB1674" s="519">
        <v>10000</v>
      </c>
      <c r="AC1674" s="519">
        <v>10000</v>
      </c>
      <c r="AD1674" s="519">
        <v>10000</v>
      </c>
      <c r="AE1674" s="519">
        <v>10000</v>
      </c>
      <c r="AF1674" s="519">
        <v>10000</v>
      </c>
      <c r="AG1674" s="519">
        <v>10000</v>
      </c>
      <c r="AH1674" s="519">
        <v>10000</v>
      </c>
      <c r="AI1674" s="519">
        <v>10000</v>
      </c>
      <c r="AJ1674" s="519">
        <v>10000</v>
      </c>
      <c r="AK1674" s="519">
        <v>10000</v>
      </c>
      <c r="AL1674" s="519">
        <v>10000</v>
      </c>
      <c r="AM1674" s="519">
        <v>10000</v>
      </c>
      <c r="AN1674" s="519">
        <v>10000</v>
      </c>
      <c r="AO1674" s="519">
        <v>10000</v>
      </c>
      <c r="AP1674" s="519">
        <v>10000</v>
      </c>
      <c r="AQ1674" s="519">
        <v>10000</v>
      </c>
      <c r="AR1674" s="519">
        <v>10000</v>
      </c>
      <c r="AS1674" s="519">
        <v>10000</v>
      </c>
      <c r="AT1674" s="519">
        <v>10000</v>
      </c>
      <c r="AU1674" s="519">
        <v>10000</v>
      </c>
      <c r="AV1674" s="519">
        <v>10000</v>
      </c>
      <c r="AW1674" s="519">
        <v>10000</v>
      </c>
      <c r="AX1674" s="519">
        <v>10000</v>
      </c>
      <c r="AY1674" s="519">
        <v>10000</v>
      </c>
      <c r="AZ1674" s="519">
        <v>10000</v>
      </c>
      <c r="BA1674" s="519">
        <v>10000</v>
      </c>
      <c r="BB1674" s="519">
        <v>10000</v>
      </c>
      <c r="BC1674" s="519">
        <v>10000</v>
      </c>
      <c r="BD1674" s="519">
        <v>10000</v>
      </c>
      <c r="BE1674" s="519">
        <v>10000</v>
      </c>
      <c r="BF1674" s="519">
        <v>10000</v>
      </c>
      <c r="BG1674" s="519">
        <v>10000</v>
      </c>
      <c r="BH1674" s="519">
        <v>10000</v>
      </c>
      <c r="BI1674" s="519">
        <v>10000</v>
      </c>
      <c r="BJ1674" s="519">
        <v>10000</v>
      </c>
      <c r="BK1674" s="519">
        <v>0</v>
      </c>
      <c r="BL1674" s="519">
        <v>0</v>
      </c>
      <c r="BM1674" s="519">
        <v>0</v>
      </c>
      <c r="BN1674" s="519">
        <v>0</v>
      </c>
      <c r="BO1674" s="519">
        <v>0</v>
      </c>
      <c r="BP1674" s="519">
        <v>0</v>
      </c>
      <c r="BQ1674" s="519">
        <v>0</v>
      </c>
      <c r="BR1674" s="519">
        <v>0</v>
      </c>
      <c r="BS1674" s="519">
        <v>0</v>
      </c>
      <c r="BT1674" s="519">
        <v>0</v>
      </c>
      <c r="BU1674" s="519">
        <v>0</v>
      </c>
      <c r="BV1674" s="519">
        <v>0</v>
      </c>
      <c r="BW1674" s="519">
        <v>0</v>
      </c>
      <c r="BX1674" s="519">
        <v>0</v>
      </c>
      <c r="BY1674" s="519">
        <v>0</v>
      </c>
      <c r="BZ1674" s="519">
        <v>0</v>
      </c>
      <c r="CA1674" s="519">
        <v>0</v>
      </c>
      <c r="CB1674" s="519">
        <v>0</v>
      </c>
      <c r="CC1674" s="519">
        <v>0</v>
      </c>
      <c r="CD1674" s="519">
        <v>0</v>
      </c>
      <c r="CE1674" s="519">
        <v>0</v>
      </c>
      <c r="CF1674" s="519">
        <v>0</v>
      </c>
      <c r="CG1674" s="519">
        <v>0</v>
      </c>
      <c r="CH1674" s="519">
        <v>0</v>
      </c>
      <c r="CI1674" s="519">
        <v>0</v>
      </c>
      <c r="CJ1674" s="519">
        <v>0</v>
      </c>
      <c r="CK1674" s="519">
        <v>0</v>
      </c>
      <c r="CL1674" s="519">
        <v>0</v>
      </c>
      <c r="CM1674" s="519">
        <v>0</v>
      </c>
      <c r="CN1674" s="519">
        <v>0</v>
      </c>
      <c r="CO1674" s="519">
        <v>0</v>
      </c>
      <c r="CP1674" s="519">
        <v>0</v>
      </c>
      <c r="CQ1674" s="519">
        <v>0</v>
      </c>
      <c r="CR1674" s="519">
        <v>0</v>
      </c>
      <c r="CS1674" s="519">
        <v>0</v>
      </c>
      <c r="CT1674" s="519">
        <v>0</v>
      </c>
      <c r="CU1674" s="519">
        <v>0</v>
      </c>
      <c r="CV1674" s="519">
        <v>0</v>
      </c>
      <c r="CW1674" s="519">
        <v>0</v>
      </c>
      <c r="CX1674" s="519">
        <v>0</v>
      </c>
      <c r="CY1674" s="519">
        <v>0</v>
      </c>
      <c r="CZ1674" s="519">
        <v>0</v>
      </c>
      <c r="DA1674" s="519">
        <v>0</v>
      </c>
      <c r="DB1674" s="519">
        <v>0</v>
      </c>
      <c r="DC1674" s="519">
        <v>0</v>
      </c>
      <c r="DD1674" s="519">
        <v>0</v>
      </c>
      <c r="DE1674" s="519">
        <v>0</v>
      </c>
      <c r="DF1674" s="519">
        <v>0</v>
      </c>
      <c r="DG1674" s="519">
        <v>0</v>
      </c>
      <c r="DH1674" s="519">
        <v>0</v>
      </c>
      <c r="DI1674" s="519">
        <v>0</v>
      </c>
      <c r="DJ1674" s="519">
        <v>0</v>
      </c>
      <c r="DK1674" s="519">
        <v>0</v>
      </c>
      <c r="DL1674" s="519">
        <v>0</v>
      </c>
      <c r="DM1674" s="519">
        <v>0</v>
      </c>
      <c r="DN1674" s="519">
        <v>0</v>
      </c>
      <c r="DO1674" s="519">
        <v>0</v>
      </c>
      <c r="DP1674" s="519">
        <v>0</v>
      </c>
      <c r="DQ1674" s="519">
        <v>0</v>
      </c>
      <c r="DR1674" s="519">
        <v>0</v>
      </c>
      <c r="DS1674" s="519">
        <v>0</v>
      </c>
      <c r="DT1674" s="519">
        <v>0</v>
      </c>
      <c r="DU1674" s="519">
        <v>0</v>
      </c>
      <c r="DV1674" s="519">
        <v>0</v>
      </c>
      <c r="DW1674" s="519">
        <v>0</v>
      </c>
      <c r="DX1674" s="519">
        <v>0</v>
      </c>
    </row>
    <row r="1675" spans="2:128" hidden="1">
      <c r="B1675" s="519" t="s">
        <v>1061</v>
      </c>
      <c r="C1675" s="519"/>
      <c r="D1675" s="519"/>
      <c r="E1675" s="519"/>
      <c r="F1675" s="519">
        <v>1</v>
      </c>
      <c r="G1675" s="519"/>
      <c r="H1675" s="519">
        <v>30</v>
      </c>
      <c r="I1675" s="519">
        <v>3</v>
      </c>
      <c r="J1675" s="519" t="str">
        <f t="shared" si="76"/>
        <v>SDN15013003</v>
      </c>
      <c r="K1675" s="519">
        <v>660</v>
      </c>
      <c r="N1675" s="519" t="s">
        <v>1063</v>
      </c>
      <c r="O1675" s="519" t="s">
        <v>1060</v>
      </c>
      <c r="P1675" s="519">
        <v>22</v>
      </c>
      <c r="Q1675" s="183" t="str">
        <f t="shared" si="75"/>
        <v>SDN300222</v>
      </c>
      <c r="R1675" s="519">
        <v>10000</v>
      </c>
      <c r="S1675" s="519">
        <v>10000</v>
      </c>
      <c r="T1675" s="519">
        <v>10000</v>
      </c>
      <c r="U1675" s="519">
        <v>10000</v>
      </c>
      <c r="V1675" s="519">
        <v>10000</v>
      </c>
      <c r="W1675" s="519">
        <v>10000</v>
      </c>
      <c r="X1675" s="519">
        <v>10000</v>
      </c>
      <c r="Y1675" s="519">
        <v>10000</v>
      </c>
      <c r="Z1675" s="519">
        <v>10000</v>
      </c>
      <c r="AA1675" s="519">
        <v>10000</v>
      </c>
      <c r="AB1675" s="519">
        <v>10000</v>
      </c>
      <c r="AC1675" s="519">
        <v>10000</v>
      </c>
      <c r="AD1675" s="519">
        <v>10000</v>
      </c>
      <c r="AE1675" s="519">
        <v>10000</v>
      </c>
      <c r="AF1675" s="519">
        <v>10000</v>
      </c>
      <c r="AG1675" s="519">
        <v>10000</v>
      </c>
      <c r="AH1675" s="519">
        <v>10000</v>
      </c>
      <c r="AI1675" s="519">
        <v>10000</v>
      </c>
      <c r="AJ1675" s="519">
        <v>10000</v>
      </c>
      <c r="AK1675" s="519">
        <v>10000</v>
      </c>
      <c r="AL1675" s="519">
        <v>10000</v>
      </c>
      <c r="AM1675" s="519">
        <v>10000</v>
      </c>
      <c r="AN1675" s="519">
        <v>10000</v>
      </c>
      <c r="AO1675" s="519">
        <v>10000</v>
      </c>
      <c r="AP1675" s="519">
        <v>10000</v>
      </c>
      <c r="AQ1675" s="519">
        <v>10000</v>
      </c>
      <c r="AR1675" s="519">
        <v>10000</v>
      </c>
      <c r="AS1675" s="519">
        <v>10000</v>
      </c>
      <c r="AT1675" s="519">
        <v>10000</v>
      </c>
      <c r="AU1675" s="519">
        <v>10000</v>
      </c>
      <c r="AV1675" s="519">
        <v>10000</v>
      </c>
      <c r="AW1675" s="519">
        <v>10000</v>
      </c>
      <c r="AX1675" s="519">
        <v>10000</v>
      </c>
      <c r="AY1675" s="519">
        <v>10000</v>
      </c>
      <c r="AZ1675" s="519">
        <v>10000</v>
      </c>
      <c r="BA1675" s="519">
        <v>10000</v>
      </c>
      <c r="BB1675" s="519">
        <v>10000</v>
      </c>
      <c r="BC1675" s="519">
        <v>10000</v>
      </c>
      <c r="BD1675" s="519">
        <v>10000</v>
      </c>
      <c r="BE1675" s="519">
        <v>10000</v>
      </c>
      <c r="BF1675" s="519">
        <v>10000</v>
      </c>
      <c r="BG1675" s="519">
        <v>10000</v>
      </c>
      <c r="BH1675" s="519">
        <v>10000</v>
      </c>
      <c r="BI1675" s="519">
        <v>10000</v>
      </c>
      <c r="BJ1675" s="519">
        <v>10000</v>
      </c>
      <c r="BK1675" s="519">
        <v>0</v>
      </c>
      <c r="BL1675" s="519">
        <v>0</v>
      </c>
      <c r="BM1675" s="519">
        <v>0</v>
      </c>
      <c r="BN1675" s="519">
        <v>0</v>
      </c>
      <c r="BO1675" s="519">
        <v>0</v>
      </c>
      <c r="BP1675" s="519">
        <v>0</v>
      </c>
      <c r="BQ1675" s="519">
        <v>0</v>
      </c>
      <c r="BR1675" s="519">
        <v>0</v>
      </c>
      <c r="BS1675" s="519">
        <v>0</v>
      </c>
      <c r="BT1675" s="519">
        <v>0</v>
      </c>
      <c r="BU1675" s="519">
        <v>0</v>
      </c>
      <c r="BV1675" s="519">
        <v>0</v>
      </c>
      <c r="BW1675" s="519">
        <v>0</v>
      </c>
      <c r="BX1675" s="519">
        <v>0</v>
      </c>
      <c r="BY1675" s="519">
        <v>0</v>
      </c>
      <c r="BZ1675" s="519">
        <v>0</v>
      </c>
      <c r="CA1675" s="519">
        <v>0</v>
      </c>
      <c r="CB1675" s="519">
        <v>0</v>
      </c>
      <c r="CC1675" s="519">
        <v>0</v>
      </c>
      <c r="CD1675" s="519">
        <v>0</v>
      </c>
      <c r="CE1675" s="519">
        <v>0</v>
      </c>
      <c r="CF1675" s="519">
        <v>0</v>
      </c>
      <c r="CG1675" s="519">
        <v>0</v>
      </c>
      <c r="CH1675" s="519">
        <v>0</v>
      </c>
      <c r="CI1675" s="519">
        <v>0</v>
      </c>
      <c r="CJ1675" s="519">
        <v>0</v>
      </c>
      <c r="CK1675" s="519">
        <v>0</v>
      </c>
      <c r="CL1675" s="519">
        <v>0</v>
      </c>
      <c r="CM1675" s="519">
        <v>0</v>
      </c>
      <c r="CN1675" s="519">
        <v>0</v>
      </c>
      <c r="CO1675" s="519">
        <v>0</v>
      </c>
      <c r="CP1675" s="519">
        <v>0</v>
      </c>
      <c r="CQ1675" s="519">
        <v>0</v>
      </c>
      <c r="CR1675" s="519">
        <v>0</v>
      </c>
      <c r="CS1675" s="519">
        <v>0</v>
      </c>
      <c r="CT1675" s="519">
        <v>0</v>
      </c>
      <c r="CU1675" s="519">
        <v>0</v>
      </c>
      <c r="CV1675" s="519">
        <v>0</v>
      </c>
      <c r="CW1675" s="519">
        <v>0</v>
      </c>
      <c r="CX1675" s="519">
        <v>0</v>
      </c>
      <c r="CY1675" s="519">
        <v>0</v>
      </c>
      <c r="CZ1675" s="519">
        <v>0</v>
      </c>
      <c r="DA1675" s="519">
        <v>0</v>
      </c>
      <c r="DB1675" s="519">
        <v>0</v>
      </c>
      <c r="DC1675" s="519">
        <v>0</v>
      </c>
      <c r="DD1675" s="519">
        <v>0</v>
      </c>
      <c r="DE1675" s="519">
        <v>0</v>
      </c>
      <c r="DF1675" s="519">
        <v>0</v>
      </c>
      <c r="DG1675" s="519">
        <v>0</v>
      </c>
      <c r="DH1675" s="519">
        <v>0</v>
      </c>
      <c r="DI1675" s="519">
        <v>0</v>
      </c>
      <c r="DJ1675" s="519">
        <v>0</v>
      </c>
      <c r="DK1675" s="519">
        <v>0</v>
      </c>
      <c r="DL1675" s="519">
        <v>0</v>
      </c>
      <c r="DM1675" s="519">
        <v>0</v>
      </c>
      <c r="DN1675" s="519">
        <v>0</v>
      </c>
      <c r="DO1675" s="519">
        <v>0</v>
      </c>
      <c r="DP1675" s="519">
        <v>0</v>
      </c>
      <c r="DQ1675" s="519">
        <v>0</v>
      </c>
      <c r="DR1675" s="519">
        <v>0</v>
      </c>
      <c r="DS1675" s="519">
        <v>0</v>
      </c>
      <c r="DT1675" s="519">
        <v>0</v>
      </c>
      <c r="DU1675" s="519">
        <v>0</v>
      </c>
      <c r="DV1675" s="519">
        <v>0</v>
      </c>
      <c r="DW1675" s="519">
        <v>0</v>
      </c>
      <c r="DX1675" s="519">
        <v>0</v>
      </c>
    </row>
    <row r="1676" spans="2:128" hidden="1">
      <c r="B1676" s="519" t="s">
        <v>1061</v>
      </c>
      <c r="C1676" s="519"/>
      <c r="D1676" s="519"/>
      <c r="E1676" s="519"/>
      <c r="F1676" s="519">
        <v>1</v>
      </c>
      <c r="G1676" s="519"/>
      <c r="H1676" s="519">
        <v>30</v>
      </c>
      <c r="I1676" s="519">
        <v>4</v>
      </c>
      <c r="J1676" s="519" t="str">
        <f t="shared" si="76"/>
        <v>SDN15013004</v>
      </c>
      <c r="K1676" s="519">
        <v>660</v>
      </c>
      <c r="N1676" s="519" t="s">
        <v>1063</v>
      </c>
      <c r="O1676" s="519" t="s">
        <v>1060</v>
      </c>
      <c r="P1676" s="519">
        <v>23</v>
      </c>
      <c r="Q1676" s="183" t="str">
        <f t="shared" si="75"/>
        <v>SDN300223</v>
      </c>
      <c r="R1676" s="519">
        <v>10000</v>
      </c>
      <c r="S1676" s="519">
        <v>10000</v>
      </c>
      <c r="T1676" s="519">
        <v>10000</v>
      </c>
      <c r="U1676" s="519">
        <v>10000</v>
      </c>
      <c r="V1676" s="519">
        <v>10000</v>
      </c>
      <c r="W1676" s="519">
        <v>10000</v>
      </c>
      <c r="X1676" s="519">
        <v>10000</v>
      </c>
      <c r="Y1676" s="519">
        <v>10000</v>
      </c>
      <c r="Z1676" s="519">
        <v>10000</v>
      </c>
      <c r="AA1676" s="519">
        <v>10000</v>
      </c>
      <c r="AB1676" s="519">
        <v>10000</v>
      </c>
      <c r="AC1676" s="519">
        <v>10000</v>
      </c>
      <c r="AD1676" s="519">
        <v>10000</v>
      </c>
      <c r="AE1676" s="519">
        <v>10000</v>
      </c>
      <c r="AF1676" s="519">
        <v>10000</v>
      </c>
      <c r="AG1676" s="519">
        <v>10000</v>
      </c>
      <c r="AH1676" s="519">
        <v>10000</v>
      </c>
      <c r="AI1676" s="519">
        <v>10000</v>
      </c>
      <c r="AJ1676" s="519">
        <v>10000</v>
      </c>
      <c r="AK1676" s="519">
        <v>10000</v>
      </c>
      <c r="AL1676" s="519">
        <v>10000</v>
      </c>
      <c r="AM1676" s="519">
        <v>10000</v>
      </c>
      <c r="AN1676" s="519">
        <v>10000</v>
      </c>
      <c r="AO1676" s="519">
        <v>10000</v>
      </c>
      <c r="AP1676" s="519">
        <v>10000</v>
      </c>
      <c r="AQ1676" s="519">
        <v>10000</v>
      </c>
      <c r="AR1676" s="519">
        <v>10000</v>
      </c>
      <c r="AS1676" s="519">
        <v>10000</v>
      </c>
      <c r="AT1676" s="519">
        <v>10000</v>
      </c>
      <c r="AU1676" s="519">
        <v>10000</v>
      </c>
      <c r="AV1676" s="519">
        <v>10000</v>
      </c>
      <c r="AW1676" s="519">
        <v>10000</v>
      </c>
      <c r="AX1676" s="519">
        <v>10000</v>
      </c>
      <c r="AY1676" s="519">
        <v>10000</v>
      </c>
      <c r="AZ1676" s="519">
        <v>10000</v>
      </c>
      <c r="BA1676" s="519">
        <v>10000</v>
      </c>
      <c r="BB1676" s="519">
        <v>10000</v>
      </c>
      <c r="BC1676" s="519">
        <v>10000</v>
      </c>
      <c r="BD1676" s="519">
        <v>10000</v>
      </c>
      <c r="BE1676" s="519">
        <v>10000</v>
      </c>
      <c r="BF1676" s="519">
        <v>10000</v>
      </c>
      <c r="BG1676" s="519">
        <v>10000</v>
      </c>
      <c r="BH1676" s="519">
        <v>10000</v>
      </c>
      <c r="BI1676" s="519">
        <v>10000</v>
      </c>
      <c r="BJ1676" s="519">
        <v>10000</v>
      </c>
      <c r="BK1676" s="519">
        <v>0</v>
      </c>
      <c r="BL1676" s="519">
        <v>0</v>
      </c>
      <c r="BM1676" s="519">
        <v>0</v>
      </c>
      <c r="BN1676" s="519">
        <v>0</v>
      </c>
      <c r="BO1676" s="519">
        <v>0</v>
      </c>
      <c r="BP1676" s="519">
        <v>0</v>
      </c>
      <c r="BQ1676" s="519">
        <v>0</v>
      </c>
      <c r="BR1676" s="519">
        <v>0</v>
      </c>
      <c r="BS1676" s="519">
        <v>0</v>
      </c>
      <c r="BT1676" s="519">
        <v>0</v>
      </c>
      <c r="BU1676" s="519">
        <v>0</v>
      </c>
      <c r="BV1676" s="519">
        <v>0</v>
      </c>
      <c r="BW1676" s="519">
        <v>0</v>
      </c>
      <c r="BX1676" s="519">
        <v>0</v>
      </c>
      <c r="BY1676" s="519">
        <v>0</v>
      </c>
      <c r="BZ1676" s="519">
        <v>0</v>
      </c>
      <c r="CA1676" s="519">
        <v>0</v>
      </c>
      <c r="CB1676" s="519">
        <v>0</v>
      </c>
      <c r="CC1676" s="519">
        <v>0</v>
      </c>
      <c r="CD1676" s="519">
        <v>0</v>
      </c>
      <c r="CE1676" s="519">
        <v>0</v>
      </c>
      <c r="CF1676" s="519">
        <v>0</v>
      </c>
      <c r="CG1676" s="519">
        <v>0</v>
      </c>
      <c r="CH1676" s="519">
        <v>0</v>
      </c>
      <c r="CI1676" s="519">
        <v>0</v>
      </c>
      <c r="CJ1676" s="519">
        <v>0</v>
      </c>
      <c r="CK1676" s="519">
        <v>0</v>
      </c>
      <c r="CL1676" s="519">
        <v>0</v>
      </c>
      <c r="CM1676" s="519">
        <v>0</v>
      </c>
      <c r="CN1676" s="519">
        <v>0</v>
      </c>
      <c r="CO1676" s="519">
        <v>0</v>
      </c>
      <c r="CP1676" s="519">
        <v>0</v>
      </c>
      <c r="CQ1676" s="519">
        <v>0</v>
      </c>
      <c r="CR1676" s="519">
        <v>0</v>
      </c>
      <c r="CS1676" s="519">
        <v>0</v>
      </c>
      <c r="CT1676" s="519">
        <v>0</v>
      </c>
      <c r="CU1676" s="519">
        <v>0</v>
      </c>
      <c r="CV1676" s="519">
        <v>0</v>
      </c>
      <c r="CW1676" s="519">
        <v>0</v>
      </c>
      <c r="CX1676" s="519">
        <v>0</v>
      </c>
      <c r="CY1676" s="519">
        <v>0</v>
      </c>
      <c r="CZ1676" s="519">
        <v>0</v>
      </c>
      <c r="DA1676" s="519">
        <v>0</v>
      </c>
      <c r="DB1676" s="519">
        <v>0</v>
      </c>
      <c r="DC1676" s="519">
        <v>0</v>
      </c>
      <c r="DD1676" s="519">
        <v>0</v>
      </c>
      <c r="DE1676" s="519">
        <v>0</v>
      </c>
      <c r="DF1676" s="519">
        <v>0</v>
      </c>
      <c r="DG1676" s="519">
        <v>0</v>
      </c>
      <c r="DH1676" s="519">
        <v>0</v>
      </c>
      <c r="DI1676" s="519">
        <v>0</v>
      </c>
      <c r="DJ1676" s="519">
        <v>0</v>
      </c>
      <c r="DK1676" s="519">
        <v>0</v>
      </c>
      <c r="DL1676" s="519">
        <v>0</v>
      </c>
      <c r="DM1676" s="519">
        <v>0</v>
      </c>
      <c r="DN1676" s="519">
        <v>0</v>
      </c>
      <c r="DO1676" s="519">
        <v>0</v>
      </c>
      <c r="DP1676" s="519">
        <v>0</v>
      </c>
      <c r="DQ1676" s="519">
        <v>0</v>
      </c>
      <c r="DR1676" s="519">
        <v>0</v>
      </c>
      <c r="DS1676" s="519">
        <v>0</v>
      </c>
      <c r="DT1676" s="519">
        <v>0</v>
      </c>
      <c r="DU1676" s="519">
        <v>0</v>
      </c>
      <c r="DV1676" s="519">
        <v>0</v>
      </c>
      <c r="DW1676" s="519">
        <v>0</v>
      </c>
      <c r="DX1676" s="519">
        <v>0</v>
      </c>
    </row>
    <row r="1677" spans="2:128" hidden="1">
      <c r="B1677" s="519" t="s">
        <v>1061</v>
      </c>
      <c r="C1677" s="519"/>
      <c r="D1677" s="519"/>
      <c r="E1677" s="519"/>
      <c r="F1677" s="519">
        <v>1</v>
      </c>
      <c r="G1677" s="519"/>
      <c r="H1677" s="519">
        <v>30</v>
      </c>
      <c r="I1677" s="519">
        <v>5</v>
      </c>
      <c r="J1677" s="519" t="str">
        <f t="shared" si="76"/>
        <v>SDN15013005</v>
      </c>
      <c r="K1677" s="519">
        <v>660</v>
      </c>
      <c r="N1677" s="519" t="s">
        <v>1063</v>
      </c>
      <c r="O1677" s="519" t="s">
        <v>1060</v>
      </c>
      <c r="P1677" s="519">
        <v>24</v>
      </c>
      <c r="Q1677" s="183" t="str">
        <f t="shared" si="75"/>
        <v>SDN300224</v>
      </c>
      <c r="R1677" s="519">
        <v>10000</v>
      </c>
      <c r="S1677" s="519">
        <v>10000</v>
      </c>
      <c r="T1677" s="519">
        <v>10000</v>
      </c>
      <c r="U1677" s="519">
        <v>10000</v>
      </c>
      <c r="V1677" s="519">
        <v>10000</v>
      </c>
      <c r="W1677" s="519">
        <v>10000</v>
      </c>
      <c r="X1677" s="519">
        <v>10000</v>
      </c>
      <c r="Y1677" s="519">
        <v>10000</v>
      </c>
      <c r="Z1677" s="519">
        <v>10000</v>
      </c>
      <c r="AA1677" s="519">
        <v>10000</v>
      </c>
      <c r="AB1677" s="519">
        <v>10000</v>
      </c>
      <c r="AC1677" s="519">
        <v>10000</v>
      </c>
      <c r="AD1677" s="519">
        <v>10000</v>
      </c>
      <c r="AE1677" s="519">
        <v>10000</v>
      </c>
      <c r="AF1677" s="519">
        <v>10000</v>
      </c>
      <c r="AG1677" s="519">
        <v>10000</v>
      </c>
      <c r="AH1677" s="519">
        <v>10000</v>
      </c>
      <c r="AI1677" s="519">
        <v>10000</v>
      </c>
      <c r="AJ1677" s="519">
        <v>10000</v>
      </c>
      <c r="AK1677" s="519">
        <v>10000</v>
      </c>
      <c r="AL1677" s="519">
        <v>10000</v>
      </c>
      <c r="AM1677" s="519">
        <v>10000</v>
      </c>
      <c r="AN1677" s="519">
        <v>10000</v>
      </c>
      <c r="AO1677" s="519">
        <v>10000</v>
      </c>
      <c r="AP1677" s="519">
        <v>10000</v>
      </c>
      <c r="AQ1677" s="519">
        <v>10000</v>
      </c>
      <c r="AR1677" s="519">
        <v>10000</v>
      </c>
      <c r="AS1677" s="519">
        <v>10000</v>
      </c>
      <c r="AT1677" s="519">
        <v>10000</v>
      </c>
      <c r="AU1677" s="519">
        <v>10000</v>
      </c>
      <c r="AV1677" s="519">
        <v>10000</v>
      </c>
      <c r="AW1677" s="519">
        <v>10000</v>
      </c>
      <c r="AX1677" s="519">
        <v>10000</v>
      </c>
      <c r="AY1677" s="519">
        <v>10000</v>
      </c>
      <c r="AZ1677" s="519">
        <v>10000</v>
      </c>
      <c r="BA1677" s="519">
        <v>10000</v>
      </c>
      <c r="BB1677" s="519">
        <v>10000</v>
      </c>
      <c r="BC1677" s="519">
        <v>10000</v>
      </c>
      <c r="BD1677" s="519">
        <v>10000</v>
      </c>
      <c r="BE1677" s="519">
        <v>10000</v>
      </c>
      <c r="BF1677" s="519">
        <v>10000</v>
      </c>
      <c r="BG1677" s="519">
        <v>10000</v>
      </c>
      <c r="BH1677" s="519">
        <v>10000</v>
      </c>
      <c r="BI1677" s="519">
        <v>10000</v>
      </c>
      <c r="BJ1677" s="519">
        <v>10000</v>
      </c>
      <c r="BK1677" s="519">
        <v>0</v>
      </c>
      <c r="BL1677" s="519">
        <v>0</v>
      </c>
      <c r="BM1677" s="519">
        <v>0</v>
      </c>
      <c r="BN1677" s="519">
        <v>0</v>
      </c>
      <c r="BO1677" s="519">
        <v>0</v>
      </c>
      <c r="BP1677" s="519">
        <v>0</v>
      </c>
      <c r="BQ1677" s="519">
        <v>0</v>
      </c>
      <c r="BR1677" s="519">
        <v>0</v>
      </c>
      <c r="BS1677" s="519">
        <v>0</v>
      </c>
      <c r="BT1677" s="519">
        <v>0</v>
      </c>
      <c r="BU1677" s="519">
        <v>0</v>
      </c>
      <c r="BV1677" s="519">
        <v>0</v>
      </c>
      <c r="BW1677" s="519">
        <v>0</v>
      </c>
      <c r="BX1677" s="519">
        <v>0</v>
      </c>
      <c r="BY1677" s="519">
        <v>0</v>
      </c>
      <c r="BZ1677" s="519">
        <v>0</v>
      </c>
      <c r="CA1677" s="519">
        <v>0</v>
      </c>
      <c r="CB1677" s="519">
        <v>0</v>
      </c>
      <c r="CC1677" s="519">
        <v>0</v>
      </c>
      <c r="CD1677" s="519">
        <v>0</v>
      </c>
      <c r="CE1677" s="519">
        <v>0</v>
      </c>
      <c r="CF1677" s="519">
        <v>0</v>
      </c>
      <c r="CG1677" s="519">
        <v>0</v>
      </c>
      <c r="CH1677" s="519">
        <v>0</v>
      </c>
      <c r="CI1677" s="519">
        <v>0</v>
      </c>
      <c r="CJ1677" s="519">
        <v>0</v>
      </c>
      <c r="CK1677" s="519">
        <v>0</v>
      </c>
      <c r="CL1677" s="519">
        <v>0</v>
      </c>
      <c r="CM1677" s="519">
        <v>0</v>
      </c>
      <c r="CN1677" s="519">
        <v>0</v>
      </c>
      <c r="CO1677" s="519">
        <v>0</v>
      </c>
      <c r="CP1677" s="519">
        <v>0</v>
      </c>
      <c r="CQ1677" s="519">
        <v>0</v>
      </c>
      <c r="CR1677" s="519">
        <v>0</v>
      </c>
      <c r="CS1677" s="519">
        <v>0</v>
      </c>
      <c r="CT1677" s="519">
        <v>0</v>
      </c>
      <c r="CU1677" s="519">
        <v>0</v>
      </c>
      <c r="CV1677" s="519">
        <v>0</v>
      </c>
      <c r="CW1677" s="519">
        <v>0</v>
      </c>
      <c r="CX1677" s="519">
        <v>0</v>
      </c>
      <c r="CY1677" s="519">
        <v>0</v>
      </c>
      <c r="CZ1677" s="519">
        <v>0</v>
      </c>
      <c r="DA1677" s="519">
        <v>0</v>
      </c>
      <c r="DB1677" s="519">
        <v>0</v>
      </c>
      <c r="DC1677" s="519">
        <v>0</v>
      </c>
      <c r="DD1677" s="519">
        <v>0</v>
      </c>
      <c r="DE1677" s="519">
        <v>0</v>
      </c>
      <c r="DF1677" s="519">
        <v>0</v>
      </c>
      <c r="DG1677" s="519">
        <v>0</v>
      </c>
      <c r="DH1677" s="519">
        <v>0</v>
      </c>
      <c r="DI1677" s="519">
        <v>0</v>
      </c>
      <c r="DJ1677" s="519">
        <v>0</v>
      </c>
      <c r="DK1677" s="519">
        <v>0</v>
      </c>
      <c r="DL1677" s="519">
        <v>0</v>
      </c>
      <c r="DM1677" s="519">
        <v>0</v>
      </c>
      <c r="DN1677" s="519">
        <v>0</v>
      </c>
      <c r="DO1677" s="519">
        <v>0</v>
      </c>
      <c r="DP1677" s="519">
        <v>0</v>
      </c>
      <c r="DQ1677" s="519">
        <v>0</v>
      </c>
      <c r="DR1677" s="519">
        <v>0</v>
      </c>
      <c r="DS1677" s="519">
        <v>0</v>
      </c>
      <c r="DT1677" s="519">
        <v>0</v>
      </c>
      <c r="DU1677" s="519">
        <v>0</v>
      </c>
      <c r="DV1677" s="519">
        <v>0</v>
      </c>
      <c r="DW1677" s="519">
        <v>0</v>
      </c>
      <c r="DX1677" s="519">
        <v>0</v>
      </c>
    </row>
    <row r="1678" spans="2:128" hidden="1">
      <c r="B1678" s="519" t="s">
        <v>1061</v>
      </c>
      <c r="C1678" s="519"/>
      <c r="D1678" s="519"/>
      <c r="E1678" s="519"/>
      <c r="F1678" s="519">
        <v>1</v>
      </c>
      <c r="G1678" s="519"/>
      <c r="H1678" s="519">
        <v>30</v>
      </c>
      <c r="I1678" s="519">
        <v>6</v>
      </c>
      <c r="J1678" s="519" t="str">
        <f t="shared" si="76"/>
        <v>SDN15013006</v>
      </c>
      <c r="K1678" s="519">
        <v>660</v>
      </c>
      <c r="N1678" s="519" t="s">
        <v>1063</v>
      </c>
      <c r="O1678" s="519" t="s">
        <v>1060</v>
      </c>
      <c r="P1678" s="519">
        <v>25</v>
      </c>
      <c r="Q1678" s="183" t="str">
        <f t="shared" si="75"/>
        <v>SDN300225</v>
      </c>
      <c r="R1678" s="519">
        <v>10000</v>
      </c>
      <c r="S1678" s="519">
        <v>10000</v>
      </c>
      <c r="T1678" s="519">
        <v>10000</v>
      </c>
      <c r="U1678" s="519">
        <v>10000</v>
      </c>
      <c r="V1678" s="519">
        <v>10000</v>
      </c>
      <c r="W1678" s="519">
        <v>10000</v>
      </c>
      <c r="X1678" s="519">
        <v>10000</v>
      </c>
      <c r="Y1678" s="519">
        <v>10000</v>
      </c>
      <c r="Z1678" s="519">
        <v>10000</v>
      </c>
      <c r="AA1678" s="519">
        <v>10000</v>
      </c>
      <c r="AB1678" s="519">
        <v>10000</v>
      </c>
      <c r="AC1678" s="519">
        <v>10000</v>
      </c>
      <c r="AD1678" s="519">
        <v>10000</v>
      </c>
      <c r="AE1678" s="519">
        <v>10000</v>
      </c>
      <c r="AF1678" s="519">
        <v>10000</v>
      </c>
      <c r="AG1678" s="519">
        <v>10000</v>
      </c>
      <c r="AH1678" s="519">
        <v>10000</v>
      </c>
      <c r="AI1678" s="519">
        <v>10000</v>
      </c>
      <c r="AJ1678" s="519">
        <v>10000</v>
      </c>
      <c r="AK1678" s="519">
        <v>10000</v>
      </c>
      <c r="AL1678" s="519">
        <v>10000</v>
      </c>
      <c r="AM1678" s="519">
        <v>10000</v>
      </c>
      <c r="AN1678" s="519">
        <v>10000</v>
      </c>
      <c r="AO1678" s="519">
        <v>10000</v>
      </c>
      <c r="AP1678" s="519">
        <v>10000</v>
      </c>
      <c r="AQ1678" s="519">
        <v>10000</v>
      </c>
      <c r="AR1678" s="519">
        <v>10000</v>
      </c>
      <c r="AS1678" s="519">
        <v>10000</v>
      </c>
      <c r="AT1678" s="519">
        <v>10000</v>
      </c>
      <c r="AU1678" s="519">
        <v>10000</v>
      </c>
      <c r="AV1678" s="519">
        <v>10000</v>
      </c>
      <c r="AW1678" s="519">
        <v>10000</v>
      </c>
      <c r="AX1678" s="519">
        <v>10000</v>
      </c>
      <c r="AY1678" s="519">
        <v>10000</v>
      </c>
      <c r="AZ1678" s="519">
        <v>10000</v>
      </c>
      <c r="BA1678" s="519">
        <v>10000</v>
      </c>
      <c r="BB1678" s="519">
        <v>10000</v>
      </c>
      <c r="BC1678" s="519">
        <v>10000</v>
      </c>
      <c r="BD1678" s="519">
        <v>10000</v>
      </c>
      <c r="BE1678" s="519">
        <v>10000</v>
      </c>
      <c r="BF1678" s="519">
        <v>10000</v>
      </c>
      <c r="BG1678" s="519">
        <v>10000</v>
      </c>
      <c r="BH1678" s="519">
        <v>10000</v>
      </c>
      <c r="BI1678" s="519">
        <v>10000</v>
      </c>
      <c r="BJ1678" s="519">
        <v>10000</v>
      </c>
      <c r="BK1678" s="519">
        <v>0</v>
      </c>
      <c r="BL1678" s="519">
        <v>0</v>
      </c>
      <c r="BM1678" s="519">
        <v>0</v>
      </c>
      <c r="BN1678" s="519">
        <v>0</v>
      </c>
      <c r="BO1678" s="519">
        <v>0</v>
      </c>
      <c r="BP1678" s="519">
        <v>0</v>
      </c>
      <c r="BQ1678" s="519">
        <v>0</v>
      </c>
      <c r="BR1678" s="519">
        <v>0</v>
      </c>
      <c r="BS1678" s="519">
        <v>0</v>
      </c>
      <c r="BT1678" s="519">
        <v>0</v>
      </c>
      <c r="BU1678" s="519">
        <v>0</v>
      </c>
      <c r="BV1678" s="519">
        <v>0</v>
      </c>
      <c r="BW1678" s="519">
        <v>0</v>
      </c>
      <c r="BX1678" s="519">
        <v>0</v>
      </c>
      <c r="BY1678" s="519">
        <v>0</v>
      </c>
      <c r="BZ1678" s="519">
        <v>0</v>
      </c>
      <c r="CA1678" s="519">
        <v>0</v>
      </c>
      <c r="CB1678" s="519">
        <v>0</v>
      </c>
      <c r="CC1678" s="519">
        <v>0</v>
      </c>
      <c r="CD1678" s="519">
        <v>0</v>
      </c>
      <c r="CE1678" s="519">
        <v>0</v>
      </c>
      <c r="CF1678" s="519">
        <v>0</v>
      </c>
      <c r="CG1678" s="519">
        <v>0</v>
      </c>
      <c r="CH1678" s="519">
        <v>0</v>
      </c>
      <c r="CI1678" s="519">
        <v>0</v>
      </c>
      <c r="CJ1678" s="519">
        <v>0</v>
      </c>
      <c r="CK1678" s="519">
        <v>0</v>
      </c>
      <c r="CL1678" s="519">
        <v>0</v>
      </c>
      <c r="CM1678" s="519">
        <v>0</v>
      </c>
      <c r="CN1678" s="519">
        <v>0</v>
      </c>
      <c r="CO1678" s="519">
        <v>0</v>
      </c>
      <c r="CP1678" s="519">
        <v>0</v>
      </c>
      <c r="CQ1678" s="519">
        <v>0</v>
      </c>
      <c r="CR1678" s="519">
        <v>0</v>
      </c>
      <c r="CS1678" s="519">
        <v>0</v>
      </c>
      <c r="CT1678" s="519">
        <v>0</v>
      </c>
      <c r="CU1678" s="519">
        <v>0</v>
      </c>
      <c r="CV1678" s="519">
        <v>0</v>
      </c>
      <c r="CW1678" s="519">
        <v>0</v>
      </c>
      <c r="CX1678" s="519">
        <v>0</v>
      </c>
      <c r="CY1678" s="519">
        <v>0</v>
      </c>
      <c r="CZ1678" s="519">
        <v>0</v>
      </c>
      <c r="DA1678" s="519">
        <v>0</v>
      </c>
      <c r="DB1678" s="519">
        <v>0</v>
      </c>
      <c r="DC1678" s="519">
        <v>0</v>
      </c>
      <c r="DD1678" s="519">
        <v>0</v>
      </c>
      <c r="DE1678" s="519">
        <v>0</v>
      </c>
      <c r="DF1678" s="519">
        <v>0</v>
      </c>
      <c r="DG1678" s="519">
        <v>0</v>
      </c>
      <c r="DH1678" s="519">
        <v>0</v>
      </c>
      <c r="DI1678" s="519">
        <v>0</v>
      </c>
      <c r="DJ1678" s="519">
        <v>0</v>
      </c>
      <c r="DK1678" s="519">
        <v>0</v>
      </c>
      <c r="DL1678" s="519">
        <v>0</v>
      </c>
      <c r="DM1678" s="519">
        <v>0</v>
      </c>
      <c r="DN1678" s="519">
        <v>0</v>
      </c>
      <c r="DO1678" s="519">
        <v>0</v>
      </c>
      <c r="DP1678" s="519">
        <v>0</v>
      </c>
      <c r="DQ1678" s="519">
        <v>0</v>
      </c>
      <c r="DR1678" s="519">
        <v>0</v>
      </c>
      <c r="DS1678" s="519">
        <v>0</v>
      </c>
      <c r="DT1678" s="519">
        <v>0</v>
      </c>
      <c r="DU1678" s="519">
        <v>0</v>
      </c>
      <c r="DV1678" s="519">
        <v>0</v>
      </c>
      <c r="DW1678" s="519">
        <v>0</v>
      </c>
      <c r="DX1678" s="519">
        <v>0</v>
      </c>
    </row>
    <row r="1679" spans="2:128" hidden="1">
      <c r="B1679" s="519" t="s">
        <v>1061</v>
      </c>
      <c r="C1679" s="519"/>
      <c r="D1679" s="519"/>
      <c r="E1679" s="519"/>
      <c r="F1679" s="519">
        <v>1</v>
      </c>
      <c r="G1679" s="519"/>
      <c r="H1679" s="519">
        <v>30</v>
      </c>
      <c r="I1679" s="519">
        <v>7</v>
      </c>
      <c r="J1679" s="519" t="str">
        <f t="shared" si="76"/>
        <v>SDN15013007</v>
      </c>
      <c r="K1679" s="519">
        <v>660</v>
      </c>
      <c r="N1679" s="519" t="s">
        <v>1063</v>
      </c>
      <c r="O1679" s="519" t="s">
        <v>1060</v>
      </c>
      <c r="P1679" s="519">
        <v>26</v>
      </c>
      <c r="Q1679" s="183" t="str">
        <f t="shared" si="75"/>
        <v>SDN300226</v>
      </c>
      <c r="R1679" s="519">
        <v>10000</v>
      </c>
      <c r="S1679" s="519">
        <v>10000</v>
      </c>
      <c r="T1679" s="519">
        <v>10000</v>
      </c>
      <c r="U1679" s="519">
        <v>10000</v>
      </c>
      <c r="V1679" s="519">
        <v>10000</v>
      </c>
      <c r="W1679" s="519">
        <v>10000</v>
      </c>
      <c r="X1679" s="519">
        <v>10000</v>
      </c>
      <c r="Y1679" s="519">
        <v>10000</v>
      </c>
      <c r="Z1679" s="519">
        <v>10000</v>
      </c>
      <c r="AA1679" s="519">
        <v>10000</v>
      </c>
      <c r="AB1679" s="519">
        <v>10000</v>
      </c>
      <c r="AC1679" s="519">
        <v>10000</v>
      </c>
      <c r="AD1679" s="519">
        <v>10000</v>
      </c>
      <c r="AE1679" s="519">
        <v>10000</v>
      </c>
      <c r="AF1679" s="519">
        <v>10000</v>
      </c>
      <c r="AG1679" s="519">
        <v>10000</v>
      </c>
      <c r="AH1679" s="519">
        <v>10000</v>
      </c>
      <c r="AI1679" s="519">
        <v>10000</v>
      </c>
      <c r="AJ1679" s="519">
        <v>10000</v>
      </c>
      <c r="AK1679" s="519">
        <v>10000</v>
      </c>
      <c r="AL1679" s="519">
        <v>10000</v>
      </c>
      <c r="AM1679" s="519">
        <v>10000</v>
      </c>
      <c r="AN1679" s="519">
        <v>10000</v>
      </c>
      <c r="AO1679" s="519">
        <v>10000</v>
      </c>
      <c r="AP1679" s="519">
        <v>10000</v>
      </c>
      <c r="AQ1679" s="519">
        <v>10000</v>
      </c>
      <c r="AR1679" s="519">
        <v>10000</v>
      </c>
      <c r="AS1679" s="519">
        <v>10000</v>
      </c>
      <c r="AT1679" s="519">
        <v>10000</v>
      </c>
      <c r="AU1679" s="519">
        <v>10000</v>
      </c>
      <c r="AV1679" s="519">
        <v>10000</v>
      </c>
      <c r="AW1679" s="519">
        <v>10000</v>
      </c>
      <c r="AX1679" s="519">
        <v>10000</v>
      </c>
      <c r="AY1679" s="519">
        <v>10000</v>
      </c>
      <c r="AZ1679" s="519">
        <v>10000</v>
      </c>
      <c r="BA1679" s="519">
        <v>10000</v>
      </c>
      <c r="BB1679" s="519">
        <v>10000</v>
      </c>
      <c r="BC1679" s="519">
        <v>10000</v>
      </c>
      <c r="BD1679" s="519">
        <v>10000</v>
      </c>
      <c r="BE1679" s="519">
        <v>10000</v>
      </c>
      <c r="BF1679" s="519">
        <v>10000</v>
      </c>
      <c r="BG1679" s="519">
        <v>10000</v>
      </c>
      <c r="BH1679" s="519">
        <v>10000</v>
      </c>
      <c r="BI1679" s="519">
        <v>10000</v>
      </c>
      <c r="BJ1679" s="519">
        <v>10000</v>
      </c>
      <c r="BK1679" s="519">
        <v>0</v>
      </c>
      <c r="BL1679" s="519">
        <v>0</v>
      </c>
      <c r="BM1679" s="519">
        <v>0</v>
      </c>
      <c r="BN1679" s="519">
        <v>0</v>
      </c>
      <c r="BO1679" s="519">
        <v>0</v>
      </c>
      <c r="BP1679" s="519">
        <v>0</v>
      </c>
      <c r="BQ1679" s="519">
        <v>0</v>
      </c>
      <c r="BR1679" s="519">
        <v>0</v>
      </c>
      <c r="BS1679" s="519">
        <v>0</v>
      </c>
      <c r="BT1679" s="519">
        <v>0</v>
      </c>
      <c r="BU1679" s="519">
        <v>0</v>
      </c>
      <c r="BV1679" s="519">
        <v>0</v>
      </c>
      <c r="BW1679" s="519">
        <v>0</v>
      </c>
      <c r="BX1679" s="519">
        <v>0</v>
      </c>
      <c r="BY1679" s="519">
        <v>0</v>
      </c>
      <c r="BZ1679" s="519">
        <v>0</v>
      </c>
      <c r="CA1679" s="519">
        <v>0</v>
      </c>
      <c r="CB1679" s="519">
        <v>0</v>
      </c>
      <c r="CC1679" s="519">
        <v>0</v>
      </c>
      <c r="CD1679" s="519">
        <v>0</v>
      </c>
      <c r="CE1679" s="519">
        <v>0</v>
      </c>
      <c r="CF1679" s="519">
        <v>0</v>
      </c>
      <c r="CG1679" s="519">
        <v>0</v>
      </c>
      <c r="CH1679" s="519">
        <v>0</v>
      </c>
      <c r="CI1679" s="519">
        <v>0</v>
      </c>
      <c r="CJ1679" s="519">
        <v>0</v>
      </c>
      <c r="CK1679" s="519">
        <v>0</v>
      </c>
      <c r="CL1679" s="519">
        <v>0</v>
      </c>
      <c r="CM1679" s="519">
        <v>0</v>
      </c>
      <c r="CN1679" s="519">
        <v>0</v>
      </c>
      <c r="CO1679" s="519">
        <v>0</v>
      </c>
      <c r="CP1679" s="519">
        <v>0</v>
      </c>
      <c r="CQ1679" s="519">
        <v>0</v>
      </c>
      <c r="CR1679" s="519">
        <v>0</v>
      </c>
      <c r="CS1679" s="519">
        <v>0</v>
      </c>
      <c r="CT1679" s="519">
        <v>0</v>
      </c>
      <c r="CU1679" s="519">
        <v>0</v>
      </c>
      <c r="CV1679" s="519">
        <v>0</v>
      </c>
      <c r="CW1679" s="519">
        <v>0</v>
      </c>
      <c r="CX1679" s="519">
        <v>0</v>
      </c>
      <c r="CY1679" s="519">
        <v>0</v>
      </c>
      <c r="CZ1679" s="519">
        <v>0</v>
      </c>
      <c r="DA1679" s="519">
        <v>0</v>
      </c>
      <c r="DB1679" s="519">
        <v>0</v>
      </c>
      <c r="DC1679" s="519">
        <v>0</v>
      </c>
      <c r="DD1679" s="519">
        <v>0</v>
      </c>
      <c r="DE1679" s="519">
        <v>0</v>
      </c>
      <c r="DF1679" s="519">
        <v>0</v>
      </c>
      <c r="DG1679" s="519">
        <v>0</v>
      </c>
      <c r="DH1679" s="519">
        <v>0</v>
      </c>
      <c r="DI1679" s="519">
        <v>0</v>
      </c>
      <c r="DJ1679" s="519">
        <v>0</v>
      </c>
      <c r="DK1679" s="519">
        <v>0</v>
      </c>
      <c r="DL1679" s="519">
        <v>0</v>
      </c>
      <c r="DM1679" s="519">
        <v>0</v>
      </c>
      <c r="DN1679" s="519">
        <v>0</v>
      </c>
      <c r="DO1679" s="519">
        <v>0</v>
      </c>
      <c r="DP1679" s="519">
        <v>0</v>
      </c>
      <c r="DQ1679" s="519">
        <v>0</v>
      </c>
      <c r="DR1679" s="519">
        <v>0</v>
      </c>
      <c r="DS1679" s="519">
        <v>0</v>
      </c>
      <c r="DT1679" s="519">
        <v>0</v>
      </c>
      <c r="DU1679" s="519">
        <v>0</v>
      </c>
      <c r="DV1679" s="519">
        <v>0</v>
      </c>
      <c r="DW1679" s="519">
        <v>0</v>
      </c>
      <c r="DX1679" s="519">
        <v>0</v>
      </c>
    </row>
    <row r="1680" spans="2:128" hidden="1">
      <c r="B1680" s="519" t="s">
        <v>1061</v>
      </c>
      <c r="C1680" s="519"/>
      <c r="D1680" s="519"/>
      <c r="E1680" s="519"/>
      <c r="F1680" s="519">
        <v>1</v>
      </c>
      <c r="G1680" s="519"/>
      <c r="H1680" s="519">
        <v>30</v>
      </c>
      <c r="I1680" s="519">
        <v>8</v>
      </c>
      <c r="J1680" s="519" t="str">
        <f t="shared" si="76"/>
        <v>SDN15013008</v>
      </c>
      <c r="K1680" s="519">
        <v>528</v>
      </c>
      <c r="N1680" s="519" t="s">
        <v>1063</v>
      </c>
      <c r="O1680" s="519" t="s">
        <v>1060</v>
      </c>
      <c r="P1680" s="519">
        <v>27</v>
      </c>
      <c r="Q1680" s="183" t="str">
        <f t="shared" si="75"/>
        <v>SDN300227</v>
      </c>
      <c r="R1680" s="519">
        <v>10000</v>
      </c>
      <c r="S1680" s="519">
        <v>10000</v>
      </c>
      <c r="T1680" s="519">
        <v>10000</v>
      </c>
      <c r="U1680" s="519">
        <v>10000</v>
      </c>
      <c r="V1680" s="519">
        <v>10000</v>
      </c>
      <c r="W1680" s="519">
        <v>10000</v>
      </c>
      <c r="X1680" s="519">
        <v>10000</v>
      </c>
      <c r="Y1680" s="519">
        <v>10000</v>
      </c>
      <c r="Z1680" s="519">
        <v>10000</v>
      </c>
      <c r="AA1680" s="519">
        <v>10000</v>
      </c>
      <c r="AB1680" s="519">
        <v>10000</v>
      </c>
      <c r="AC1680" s="519">
        <v>10000</v>
      </c>
      <c r="AD1680" s="519">
        <v>10000</v>
      </c>
      <c r="AE1680" s="519">
        <v>10000</v>
      </c>
      <c r="AF1680" s="519">
        <v>10000</v>
      </c>
      <c r="AG1680" s="519">
        <v>10000</v>
      </c>
      <c r="AH1680" s="519">
        <v>10000</v>
      </c>
      <c r="AI1680" s="519">
        <v>10000</v>
      </c>
      <c r="AJ1680" s="519">
        <v>10000</v>
      </c>
      <c r="AK1680" s="519">
        <v>10000</v>
      </c>
      <c r="AL1680" s="519">
        <v>10000</v>
      </c>
      <c r="AM1680" s="519">
        <v>10000</v>
      </c>
      <c r="AN1680" s="519">
        <v>10000</v>
      </c>
      <c r="AO1680" s="519">
        <v>10000</v>
      </c>
      <c r="AP1680" s="519">
        <v>10000</v>
      </c>
      <c r="AQ1680" s="519">
        <v>10000</v>
      </c>
      <c r="AR1680" s="519">
        <v>10000</v>
      </c>
      <c r="AS1680" s="519">
        <v>10000</v>
      </c>
      <c r="AT1680" s="519">
        <v>10000</v>
      </c>
      <c r="AU1680" s="519">
        <v>10000</v>
      </c>
      <c r="AV1680" s="519">
        <v>10000</v>
      </c>
      <c r="AW1680" s="519">
        <v>10000</v>
      </c>
      <c r="AX1680" s="519">
        <v>10000</v>
      </c>
      <c r="AY1680" s="519">
        <v>10000</v>
      </c>
      <c r="AZ1680" s="519">
        <v>10000</v>
      </c>
      <c r="BA1680" s="519">
        <v>10000</v>
      </c>
      <c r="BB1680" s="519">
        <v>10000</v>
      </c>
      <c r="BC1680" s="519">
        <v>10000</v>
      </c>
      <c r="BD1680" s="519">
        <v>10000</v>
      </c>
      <c r="BE1680" s="519">
        <v>10000</v>
      </c>
      <c r="BF1680" s="519">
        <v>10000</v>
      </c>
      <c r="BG1680" s="519">
        <v>10000</v>
      </c>
      <c r="BH1680" s="519">
        <v>10000</v>
      </c>
      <c r="BI1680" s="519">
        <v>10000</v>
      </c>
      <c r="BJ1680" s="519">
        <v>10000</v>
      </c>
      <c r="BK1680" s="519">
        <v>0</v>
      </c>
      <c r="BL1680" s="519">
        <v>0</v>
      </c>
      <c r="BM1680" s="519">
        <v>0</v>
      </c>
      <c r="BN1680" s="519">
        <v>0</v>
      </c>
      <c r="BO1680" s="519">
        <v>0</v>
      </c>
      <c r="BP1680" s="519">
        <v>0</v>
      </c>
      <c r="BQ1680" s="519">
        <v>0</v>
      </c>
      <c r="BR1680" s="519">
        <v>0</v>
      </c>
      <c r="BS1680" s="519">
        <v>0</v>
      </c>
      <c r="BT1680" s="519">
        <v>0</v>
      </c>
      <c r="BU1680" s="519">
        <v>0</v>
      </c>
      <c r="BV1680" s="519">
        <v>0</v>
      </c>
      <c r="BW1680" s="519">
        <v>0</v>
      </c>
      <c r="BX1680" s="519">
        <v>0</v>
      </c>
      <c r="BY1680" s="519">
        <v>0</v>
      </c>
      <c r="BZ1680" s="519">
        <v>0</v>
      </c>
      <c r="CA1680" s="519">
        <v>0</v>
      </c>
      <c r="CB1680" s="519">
        <v>0</v>
      </c>
      <c r="CC1680" s="519">
        <v>0</v>
      </c>
      <c r="CD1680" s="519">
        <v>0</v>
      </c>
      <c r="CE1680" s="519">
        <v>0</v>
      </c>
      <c r="CF1680" s="519">
        <v>0</v>
      </c>
      <c r="CG1680" s="519">
        <v>0</v>
      </c>
      <c r="CH1680" s="519">
        <v>0</v>
      </c>
      <c r="CI1680" s="519">
        <v>0</v>
      </c>
      <c r="CJ1680" s="519">
        <v>0</v>
      </c>
      <c r="CK1680" s="519">
        <v>0</v>
      </c>
      <c r="CL1680" s="519">
        <v>0</v>
      </c>
      <c r="CM1680" s="519">
        <v>0</v>
      </c>
      <c r="CN1680" s="519">
        <v>0</v>
      </c>
      <c r="CO1680" s="519">
        <v>0</v>
      </c>
      <c r="CP1680" s="519">
        <v>0</v>
      </c>
      <c r="CQ1680" s="519">
        <v>0</v>
      </c>
      <c r="CR1680" s="519">
        <v>0</v>
      </c>
      <c r="CS1680" s="519">
        <v>0</v>
      </c>
      <c r="CT1680" s="519">
        <v>0</v>
      </c>
      <c r="CU1680" s="519">
        <v>0</v>
      </c>
      <c r="CV1680" s="519">
        <v>0</v>
      </c>
      <c r="CW1680" s="519">
        <v>0</v>
      </c>
      <c r="CX1680" s="519">
        <v>0</v>
      </c>
      <c r="CY1680" s="519">
        <v>0</v>
      </c>
      <c r="CZ1680" s="519">
        <v>0</v>
      </c>
      <c r="DA1680" s="519">
        <v>0</v>
      </c>
      <c r="DB1680" s="519">
        <v>0</v>
      </c>
      <c r="DC1680" s="519">
        <v>0</v>
      </c>
      <c r="DD1680" s="519">
        <v>0</v>
      </c>
      <c r="DE1680" s="519">
        <v>0</v>
      </c>
      <c r="DF1680" s="519">
        <v>0</v>
      </c>
      <c r="DG1680" s="519">
        <v>0</v>
      </c>
      <c r="DH1680" s="519">
        <v>0</v>
      </c>
      <c r="DI1680" s="519">
        <v>0</v>
      </c>
      <c r="DJ1680" s="519">
        <v>0</v>
      </c>
      <c r="DK1680" s="519">
        <v>0</v>
      </c>
      <c r="DL1680" s="519">
        <v>0</v>
      </c>
      <c r="DM1680" s="519">
        <v>0</v>
      </c>
      <c r="DN1680" s="519">
        <v>0</v>
      </c>
      <c r="DO1680" s="519">
        <v>0</v>
      </c>
      <c r="DP1680" s="519">
        <v>0</v>
      </c>
      <c r="DQ1680" s="519">
        <v>0</v>
      </c>
      <c r="DR1680" s="519">
        <v>0</v>
      </c>
      <c r="DS1680" s="519">
        <v>0</v>
      </c>
      <c r="DT1680" s="519">
        <v>0</v>
      </c>
      <c r="DU1680" s="519">
        <v>0</v>
      </c>
      <c r="DV1680" s="519">
        <v>0</v>
      </c>
      <c r="DW1680" s="519">
        <v>0</v>
      </c>
      <c r="DX1680" s="519">
        <v>0</v>
      </c>
    </row>
    <row r="1681" spans="2:128" hidden="1">
      <c r="B1681" s="519" t="s">
        <v>1061</v>
      </c>
      <c r="C1681" s="519"/>
      <c r="D1681" s="519"/>
      <c r="E1681" s="519"/>
      <c r="F1681" s="519">
        <v>1</v>
      </c>
      <c r="G1681" s="519"/>
      <c r="H1681" s="519">
        <v>30</v>
      </c>
      <c r="I1681" s="519">
        <v>9</v>
      </c>
      <c r="J1681" s="519" t="str">
        <f t="shared" si="76"/>
        <v>SDN15013009</v>
      </c>
      <c r="K1681" s="519">
        <v>528</v>
      </c>
      <c r="N1681" s="519" t="s">
        <v>1063</v>
      </c>
      <c r="O1681" s="519" t="s">
        <v>1060</v>
      </c>
      <c r="P1681" s="519">
        <v>28</v>
      </c>
      <c r="Q1681" s="183" t="str">
        <f t="shared" si="75"/>
        <v>SDN300228</v>
      </c>
      <c r="R1681" s="519">
        <v>10000</v>
      </c>
      <c r="S1681" s="519">
        <v>10000</v>
      </c>
      <c r="T1681" s="519">
        <v>10000</v>
      </c>
      <c r="U1681" s="519">
        <v>10000</v>
      </c>
      <c r="V1681" s="519">
        <v>10000</v>
      </c>
      <c r="W1681" s="519">
        <v>10000</v>
      </c>
      <c r="X1681" s="519">
        <v>10000</v>
      </c>
      <c r="Y1681" s="519">
        <v>10000</v>
      </c>
      <c r="Z1681" s="519">
        <v>10000</v>
      </c>
      <c r="AA1681" s="519">
        <v>10000</v>
      </c>
      <c r="AB1681" s="519">
        <v>10000</v>
      </c>
      <c r="AC1681" s="519">
        <v>10000</v>
      </c>
      <c r="AD1681" s="519">
        <v>10000</v>
      </c>
      <c r="AE1681" s="519">
        <v>10000</v>
      </c>
      <c r="AF1681" s="519">
        <v>10000</v>
      </c>
      <c r="AG1681" s="519">
        <v>10000</v>
      </c>
      <c r="AH1681" s="519">
        <v>10000</v>
      </c>
      <c r="AI1681" s="519">
        <v>10000</v>
      </c>
      <c r="AJ1681" s="519">
        <v>10000</v>
      </c>
      <c r="AK1681" s="519">
        <v>10000</v>
      </c>
      <c r="AL1681" s="519">
        <v>10000</v>
      </c>
      <c r="AM1681" s="519">
        <v>10000</v>
      </c>
      <c r="AN1681" s="519">
        <v>10000</v>
      </c>
      <c r="AO1681" s="519">
        <v>10000</v>
      </c>
      <c r="AP1681" s="519">
        <v>10000</v>
      </c>
      <c r="AQ1681" s="519">
        <v>10000</v>
      </c>
      <c r="AR1681" s="519">
        <v>10000</v>
      </c>
      <c r="AS1681" s="519">
        <v>10000</v>
      </c>
      <c r="AT1681" s="519">
        <v>10000</v>
      </c>
      <c r="AU1681" s="519">
        <v>10000</v>
      </c>
      <c r="AV1681" s="519">
        <v>10000</v>
      </c>
      <c r="AW1681" s="519">
        <v>10000</v>
      </c>
      <c r="AX1681" s="519">
        <v>10000</v>
      </c>
      <c r="AY1681" s="519">
        <v>10000</v>
      </c>
      <c r="AZ1681" s="519">
        <v>10000</v>
      </c>
      <c r="BA1681" s="519">
        <v>10000</v>
      </c>
      <c r="BB1681" s="519">
        <v>10000</v>
      </c>
      <c r="BC1681" s="519">
        <v>10000</v>
      </c>
      <c r="BD1681" s="519">
        <v>10000</v>
      </c>
      <c r="BE1681" s="519">
        <v>10000</v>
      </c>
      <c r="BF1681" s="519">
        <v>10000</v>
      </c>
      <c r="BG1681" s="519">
        <v>10000</v>
      </c>
      <c r="BH1681" s="519">
        <v>10000</v>
      </c>
      <c r="BI1681" s="519">
        <v>10000</v>
      </c>
      <c r="BJ1681" s="519">
        <v>10000</v>
      </c>
      <c r="BK1681" s="519">
        <v>0</v>
      </c>
      <c r="BL1681" s="519">
        <v>0</v>
      </c>
      <c r="BM1681" s="519">
        <v>0</v>
      </c>
      <c r="BN1681" s="519">
        <v>0</v>
      </c>
      <c r="BO1681" s="519">
        <v>0</v>
      </c>
      <c r="BP1681" s="519">
        <v>0</v>
      </c>
      <c r="BQ1681" s="519">
        <v>0</v>
      </c>
      <c r="BR1681" s="519">
        <v>0</v>
      </c>
      <c r="BS1681" s="519">
        <v>0</v>
      </c>
      <c r="BT1681" s="519">
        <v>0</v>
      </c>
      <c r="BU1681" s="519">
        <v>0</v>
      </c>
      <c r="BV1681" s="519">
        <v>0</v>
      </c>
      <c r="BW1681" s="519">
        <v>0</v>
      </c>
      <c r="BX1681" s="519">
        <v>0</v>
      </c>
      <c r="BY1681" s="519">
        <v>0</v>
      </c>
      <c r="BZ1681" s="519">
        <v>0</v>
      </c>
      <c r="CA1681" s="519">
        <v>0</v>
      </c>
      <c r="CB1681" s="519">
        <v>0</v>
      </c>
      <c r="CC1681" s="519">
        <v>0</v>
      </c>
      <c r="CD1681" s="519">
        <v>0</v>
      </c>
      <c r="CE1681" s="519">
        <v>0</v>
      </c>
      <c r="CF1681" s="519">
        <v>0</v>
      </c>
      <c r="CG1681" s="519">
        <v>0</v>
      </c>
      <c r="CH1681" s="519">
        <v>0</v>
      </c>
      <c r="CI1681" s="519">
        <v>0</v>
      </c>
      <c r="CJ1681" s="519">
        <v>0</v>
      </c>
      <c r="CK1681" s="519">
        <v>0</v>
      </c>
      <c r="CL1681" s="519">
        <v>0</v>
      </c>
      <c r="CM1681" s="519">
        <v>0</v>
      </c>
      <c r="CN1681" s="519">
        <v>0</v>
      </c>
      <c r="CO1681" s="519">
        <v>0</v>
      </c>
      <c r="CP1681" s="519">
        <v>0</v>
      </c>
      <c r="CQ1681" s="519">
        <v>0</v>
      </c>
      <c r="CR1681" s="519">
        <v>0</v>
      </c>
      <c r="CS1681" s="519">
        <v>0</v>
      </c>
      <c r="CT1681" s="519">
        <v>0</v>
      </c>
      <c r="CU1681" s="519">
        <v>0</v>
      </c>
      <c r="CV1681" s="519">
        <v>0</v>
      </c>
      <c r="CW1681" s="519">
        <v>0</v>
      </c>
      <c r="CX1681" s="519">
        <v>0</v>
      </c>
      <c r="CY1681" s="519">
        <v>0</v>
      </c>
      <c r="CZ1681" s="519">
        <v>0</v>
      </c>
      <c r="DA1681" s="519">
        <v>0</v>
      </c>
      <c r="DB1681" s="519">
        <v>0</v>
      </c>
      <c r="DC1681" s="519">
        <v>0</v>
      </c>
      <c r="DD1681" s="519">
        <v>0</v>
      </c>
      <c r="DE1681" s="519">
        <v>0</v>
      </c>
      <c r="DF1681" s="519">
        <v>0</v>
      </c>
      <c r="DG1681" s="519">
        <v>0</v>
      </c>
      <c r="DH1681" s="519">
        <v>0</v>
      </c>
      <c r="DI1681" s="519">
        <v>0</v>
      </c>
      <c r="DJ1681" s="519">
        <v>0</v>
      </c>
      <c r="DK1681" s="519">
        <v>0</v>
      </c>
      <c r="DL1681" s="519">
        <v>0</v>
      </c>
      <c r="DM1681" s="519">
        <v>0</v>
      </c>
      <c r="DN1681" s="519">
        <v>0</v>
      </c>
      <c r="DO1681" s="519">
        <v>0</v>
      </c>
      <c r="DP1681" s="519">
        <v>0</v>
      </c>
      <c r="DQ1681" s="519">
        <v>0</v>
      </c>
      <c r="DR1681" s="519">
        <v>0</v>
      </c>
      <c r="DS1681" s="519">
        <v>0</v>
      </c>
      <c r="DT1681" s="519">
        <v>0</v>
      </c>
      <c r="DU1681" s="519">
        <v>0</v>
      </c>
      <c r="DV1681" s="519">
        <v>0</v>
      </c>
      <c r="DW1681" s="519">
        <v>0</v>
      </c>
      <c r="DX1681" s="519">
        <v>0</v>
      </c>
    </row>
    <row r="1682" spans="2:128" hidden="1">
      <c r="B1682" s="519" t="s">
        <v>1061</v>
      </c>
      <c r="C1682" s="519"/>
      <c r="D1682" s="519"/>
      <c r="E1682" s="519"/>
      <c r="F1682" s="519">
        <v>1</v>
      </c>
      <c r="G1682" s="519"/>
      <c r="H1682" s="519">
        <v>30</v>
      </c>
      <c r="I1682" s="519">
        <v>10</v>
      </c>
      <c r="J1682" s="519" t="str">
        <f t="shared" si="76"/>
        <v>SDN15013010</v>
      </c>
      <c r="K1682" s="519">
        <v>528</v>
      </c>
      <c r="N1682" s="519" t="s">
        <v>1063</v>
      </c>
      <c r="O1682" s="519" t="s">
        <v>1060</v>
      </c>
      <c r="P1682" s="519">
        <v>29</v>
      </c>
      <c r="Q1682" s="183" t="str">
        <f t="shared" si="75"/>
        <v>SDN300229</v>
      </c>
      <c r="R1682" s="519">
        <v>10000</v>
      </c>
      <c r="S1682" s="519">
        <v>10000</v>
      </c>
      <c r="T1682" s="519">
        <v>10000</v>
      </c>
      <c r="U1682" s="519">
        <v>10000</v>
      </c>
      <c r="V1682" s="519">
        <v>10000</v>
      </c>
      <c r="W1682" s="519">
        <v>10000</v>
      </c>
      <c r="X1682" s="519">
        <v>10000</v>
      </c>
      <c r="Y1682" s="519">
        <v>10000</v>
      </c>
      <c r="Z1682" s="519">
        <v>10000</v>
      </c>
      <c r="AA1682" s="519">
        <v>10000</v>
      </c>
      <c r="AB1682" s="519">
        <v>10000</v>
      </c>
      <c r="AC1682" s="519">
        <v>10000</v>
      </c>
      <c r="AD1682" s="519">
        <v>10000</v>
      </c>
      <c r="AE1682" s="519">
        <v>10000</v>
      </c>
      <c r="AF1682" s="519">
        <v>10000</v>
      </c>
      <c r="AG1682" s="519">
        <v>10000</v>
      </c>
      <c r="AH1682" s="519">
        <v>10000</v>
      </c>
      <c r="AI1682" s="519">
        <v>10000</v>
      </c>
      <c r="AJ1682" s="519">
        <v>10000</v>
      </c>
      <c r="AK1682" s="519">
        <v>10000</v>
      </c>
      <c r="AL1682" s="519">
        <v>10000</v>
      </c>
      <c r="AM1682" s="519">
        <v>10000</v>
      </c>
      <c r="AN1682" s="519">
        <v>10000</v>
      </c>
      <c r="AO1682" s="519">
        <v>10000</v>
      </c>
      <c r="AP1682" s="519">
        <v>10000</v>
      </c>
      <c r="AQ1682" s="519">
        <v>10000</v>
      </c>
      <c r="AR1682" s="519">
        <v>10000</v>
      </c>
      <c r="AS1682" s="519">
        <v>10000</v>
      </c>
      <c r="AT1682" s="519">
        <v>10000</v>
      </c>
      <c r="AU1682" s="519">
        <v>10000</v>
      </c>
      <c r="AV1682" s="519">
        <v>10000</v>
      </c>
      <c r="AW1682" s="519">
        <v>10000</v>
      </c>
      <c r="AX1682" s="519">
        <v>10000</v>
      </c>
      <c r="AY1682" s="519">
        <v>10000</v>
      </c>
      <c r="AZ1682" s="519">
        <v>10000</v>
      </c>
      <c r="BA1682" s="519">
        <v>10000</v>
      </c>
      <c r="BB1682" s="519">
        <v>10000</v>
      </c>
      <c r="BC1682" s="519">
        <v>10000</v>
      </c>
      <c r="BD1682" s="519">
        <v>10000</v>
      </c>
      <c r="BE1682" s="519">
        <v>10000</v>
      </c>
      <c r="BF1682" s="519">
        <v>10000</v>
      </c>
      <c r="BG1682" s="519">
        <v>10000</v>
      </c>
      <c r="BH1682" s="519">
        <v>10000</v>
      </c>
      <c r="BI1682" s="519">
        <v>10000</v>
      </c>
      <c r="BJ1682" s="519">
        <v>10000</v>
      </c>
      <c r="BK1682" s="519">
        <v>0</v>
      </c>
      <c r="BL1682" s="519">
        <v>0</v>
      </c>
      <c r="BM1682" s="519">
        <v>0</v>
      </c>
      <c r="BN1682" s="519">
        <v>0</v>
      </c>
      <c r="BO1682" s="519">
        <v>0</v>
      </c>
      <c r="BP1682" s="519">
        <v>0</v>
      </c>
      <c r="BQ1682" s="519">
        <v>0</v>
      </c>
      <c r="BR1682" s="519">
        <v>0</v>
      </c>
      <c r="BS1682" s="519">
        <v>0</v>
      </c>
      <c r="BT1682" s="519">
        <v>0</v>
      </c>
      <c r="BU1682" s="519">
        <v>0</v>
      </c>
      <c r="BV1682" s="519">
        <v>0</v>
      </c>
      <c r="BW1682" s="519">
        <v>0</v>
      </c>
      <c r="BX1682" s="519">
        <v>0</v>
      </c>
      <c r="BY1682" s="519">
        <v>0</v>
      </c>
      <c r="BZ1682" s="519">
        <v>0</v>
      </c>
      <c r="CA1682" s="519">
        <v>0</v>
      </c>
      <c r="CB1682" s="519">
        <v>0</v>
      </c>
      <c r="CC1682" s="519">
        <v>0</v>
      </c>
      <c r="CD1682" s="519">
        <v>0</v>
      </c>
      <c r="CE1682" s="519">
        <v>0</v>
      </c>
      <c r="CF1682" s="519">
        <v>0</v>
      </c>
      <c r="CG1682" s="519">
        <v>0</v>
      </c>
      <c r="CH1682" s="519">
        <v>0</v>
      </c>
      <c r="CI1682" s="519">
        <v>0</v>
      </c>
      <c r="CJ1682" s="519">
        <v>0</v>
      </c>
      <c r="CK1682" s="519">
        <v>0</v>
      </c>
      <c r="CL1682" s="519">
        <v>0</v>
      </c>
      <c r="CM1682" s="519">
        <v>0</v>
      </c>
      <c r="CN1682" s="519">
        <v>0</v>
      </c>
      <c r="CO1682" s="519">
        <v>0</v>
      </c>
      <c r="CP1682" s="519">
        <v>0</v>
      </c>
      <c r="CQ1682" s="519">
        <v>0</v>
      </c>
      <c r="CR1682" s="519">
        <v>0</v>
      </c>
      <c r="CS1682" s="519">
        <v>0</v>
      </c>
      <c r="CT1682" s="519">
        <v>0</v>
      </c>
      <c r="CU1682" s="519">
        <v>0</v>
      </c>
      <c r="CV1682" s="519">
        <v>0</v>
      </c>
      <c r="CW1682" s="519">
        <v>0</v>
      </c>
      <c r="CX1682" s="519">
        <v>0</v>
      </c>
      <c r="CY1682" s="519">
        <v>0</v>
      </c>
      <c r="CZ1682" s="519">
        <v>0</v>
      </c>
      <c r="DA1682" s="519">
        <v>0</v>
      </c>
      <c r="DB1682" s="519">
        <v>0</v>
      </c>
      <c r="DC1682" s="519">
        <v>0</v>
      </c>
      <c r="DD1682" s="519">
        <v>0</v>
      </c>
      <c r="DE1682" s="519">
        <v>0</v>
      </c>
      <c r="DF1682" s="519">
        <v>0</v>
      </c>
      <c r="DG1682" s="519">
        <v>0</v>
      </c>
      <c r="DH1682" s="519">
        <v>0</v>
      </c>
      <c r="DI1682" s="519">
        <v>0</v>
      </c>
      <c r="DJ1682" s="519">
        <v>0</v>
      </c>
      <c r="DK1682" s="519">
        <v>0</v>
      </c>
      <c r="DL1682" s="519">
        <v>0</v>
      </c>
      <c r="DM1682" s="519">
        <v>0</v>
      </c>
      <c r="DN1682" s="519">
        <v>0</v>
      </c>
      <c r="DO1682" s="519">
        <v>0</v>
      </c>
      <c r="DP1682" s="519">
        <v>0</v>
      </c>
      <c r="DQ1682" s="519">
        <v>0</v>
      </c>
      <c r="DR1682" s="519">
        <v>0</v>
      </c>
      <c r="DS1682" s="519">
        <v>0</v>
      </c>
      <c r="DT1682" s="519">
        <v>0</v>
      </c>
      <c r="DU1682" s="519">
        <v>0</v>
      </c>
      <c r="DV1682" s="519">
        <v>0</v>
      </c>
      <c r="DW1682" s="519">
        <v>0</v>
      </c>
      <c r="DX1682" s="519">
        <v>0</v>
      </c>
    </row>
    <row r="1683" spans="2:128" hidden="1">
      <c r="B1683" s="519" t="s">
        <v>1061</v>
      </c>
      <c r="C1683" s="519"/>
      <c r="D1683" s="519"/>
      <c r="E1683" s="519"/>
      <c r="F1683" s="519">
        <v>1</v>
      </c>
      <c r="G1683" s="519"/>
      <c r="H1683" s="519">
        <v>30</v>
      </c>
      <c r="I1683" s="519">
        <v>11</v>
      </c>
      <c r="J1683" s="519" t="str">
        <f t="shared" si="76"/>
        <v>SDN15013011</v>
      </c>
      <c r="K1683" s="519">
        <v>528</v>
      </c>
      <c r="N1683" s="519" t="s">
        <v>1063</v>
      </c>
      <c r="O1683" s="519" t="s">
        <v>1060</v>
      </c>
      <c r="P1683" s="519">
        <v>30</v>
      </c>
      <c r="Q1683" s="183" t="str">
        <f t="shared" si="75"/>
        <v>SDN300230</v>
      </c>
      <c r="R1683" s="519">
        <v>10000</v>
      </c>
      <c r="S1683" s="519">
        <v>10000</v>
      </c>
      <c r="T1683" s="519">
        <v>10000</v>
      </c>
      <c r="U1683" s="519">
        <v>10000</v>
      </c>
      <c r="V1683" s="519">
        <v>10000</v>
      </c>
      <c r="W1683" s="519">
        <v>10000</v>
      </c>
      <c r="X1683" s="519">
        <v>10000</v>
      </c>
      <c r="Y1683" s="519">
        <v>10000</v>
      </c>
      <c r="Z1683" s="519">
        <v>10000</v>
      </c>
      <c r="AA1683" s="519">
        <v>10000</v>
      </c>
      <c r="AB1683" s="519">
        <v>10000</v>
      </c>
      <c r="AC1683" s="519">
        <v>10000</v>
      </c>
      <c r="AD1683" s="519">
        <v>10000</v>
      </c>
      <c r="AE1683" s="519">
        <v>10000</v>
      </c>
      <c r="AF1683" s="519">
        <v>10000</v>
      </c>
      <c r="AG1683" s="519">
        <v>10000</v>
      </c>
      <c r="AH1683" s="519">
        <v>10000</v>
      </c>
      <c r="AI1683" s="519">
        <v>10000</v>
      </c>
      <c r="AJ1683" s="519">
        <v>10000</v>
      </c>
      <c r="AK1683" s="519">
        <v>10000</v>
      </c>
      <c r="AL1683" s="519">
        <v>10000</v>
      </c>
      <c r="AM1683" s="519">
        <v>10000</v>
      </c>
      <c r="AN1683" s="519">
        <v>10000</v>
      </c>
      <c r="AO1683" s="519">
        <v>10000</v>
      </c>
      <c r="AP1683" s="519">
        <v>10000</v>
      </c>
      <c r="AQ1683" s="519">
        <v>10000</v>
      </c>
      <c r="AR1683" s="519">
        <v>10000</v>
      </c>
      <c r="AS1683" s="519">
        <v>10000</v>
      </c>
      <c r="AT1683" s="519">
        <v>10000</v>
      </c>
      <c r="AU1683" s="519">
        <v>10000</v>
      </c>
      <c r="AV1683" s="519">
        <v>10000</v>
      </c>
      <c r="AW1683" s="519">
        <v>10000</v>
      </c>
      <c r="AX1683" s="519">
        <v>10000</v>
      </c>
      <c r="AY1683" s="519">
        <v>10000</v>
      </c>
      <c r="AZ1683" s="519">
        <v>10000</v>
      </c>
      <c r="BA1683" s="519">
        <v>10000</v>
      </c>
      <c r="BB1683" s="519">
        <v>10000</v>
      </c>
      <c r="BC1683" s="519">
        <v>10000</v>
      </c>
      <c r="BD1683" s="519">
        <v>10000</v>
      </c>
      <c r="BE1683" s="519">
        <v>10000</v>
      </c>
      <c r="BF1683" s="519">
        <v>10000</v>
      </c>
      <c r="BG1683" s="519">
        <v>10000</v>
      </c>
      <c r="BH1683" s="519">
        <v>10000</v>
      </c>
      <c r="BI1683" s="519">
        <v>10000</v>
      </c>
      <c r="BJ1683" s="519">
        <v>10000</v>
      </c>
      <c r="BK1683" s="519">
        <v>0</v>
      </c>
      <c r="BL1683" s="519">
        <v>0</v>
      </c>
      <c r="BM1683" s="519">
        <v>0</v>
      </c>
      <c r="BN1683" s="519">
        <v>0</v>
      </c>
      <c r="BO1683" s="519">
        <v>0</v>
      </c>
      <c r="BP1683" s="519">
        <v>0</v>
      </c>
      <c r="BQ1683" s="519">
        <v>0</v>
      </c>
      <c r="BR1683" s="519">
        <v>0</v>
      </c>
      <c r="BS1683" s="519">
        <v>0</v>
      </c>
      <c r="BT1683" s="519">
        <v>0</v>
      </c>
      <c r="BU1683" s="519">
        <v>0</v>
      </c>
      <c r="BV1683" s="519">
        <v>0</v>
      </c>
      <c r="BW1683" s="519">
        <v>0</v>
      </c>
      <c r="BX1683" s="519">
        <v>0</v>
      </c>
      <c r="BY1683" s="519">
        <v>0</v>
      </c>
      <c r="BZ1683" s="519">
        <v>0</v>
      </c>
      <c r="CA1683" s="519">
        <v>0</v>
      </c>
      <c r="CB1683" s="519">
        <v>0</v>
      </c>
      <c r="CC1683" s="519">
        <v>0</v>
      </c>
      <c r="CD1683" s="519">
        <v>0</v>
      </c>
      <c r="CE1683" s="519">
        <v>0</v>
      </c>
      <c r="CF1683" s="519">
        <v>0</v>
      </c>
      <c r="CG1683" s="519">
        <v>0</v>
      </c>
      <c r="CH1683" s="519">
        <v>0</v>
      </c>
      <c r="CI1683" s="519">
        <v>0</v>
      </c>
      <c r="CJ1683" s="519">
        <v>0</v>
      </c>
      <c r="CK1683" s="519">
        <v>0</v>
      </c>
      <c r="CL1683" s="519">
        <v>0</v>
      </c>
      <c r="CM1683" s="519">
        <v>0</v>
      </c>
      <c r="CN1683" s="519">
        <v>0</v>
      </c>
      <c r="CO1683" s="519">
        <v>0</v>
      </c>
      <c r="CP1683" s="519">
        <v>0</v>
      </c>
      <c r="CQ1683" s="519">
        <v>0</v>
      </c>
      <c r="CR1683" s="519">
        <v>0</v>
      </c>
      <c r="CS1683" s="519">
        <v>0</v>
      </c>
      <c r="CT1683" s="519">
        <v>0</v>
      </c>
      <c r="CU1683" s="519">
        <v>0</v>
      </c>
      <c r="CV1683" s="519">
        <v>0</v>
      </c>
      <c r="CW1683" s="519">
        <v>0</v>
      </c>
      <c r="CX1683" s="519">
        <v>0</v>
      </c>
      <c r="CY1683" s="519">
        <v>0</v>
      </c>
      <c r="CZ1683" s="519">
        <v>0</v>
      </c>
      <c r="DA1683" s="519">
        <v>0</v>
      </c>
      <c r="DB1683" s="519">
        <v>0</v>
      </c>
      <c r="DC1683" s="519">
        <v>0</v>
      </c>
      <c r="DD1683" s="519">
        <v>0</v>
      </c>
      <c r="DE1683" s="519">
        <v>0</v>
      </c>
      <c r="DF1683" s="519">
        <v>0</v>
      </c>
      <c r="DG1683" s="519">
        <v>0</v>
      </c>
      <c r="DH1683" s="519">
        <v>0</v>
      </c>
      <c r="DI1683" s="519">
        <v>0</v>
      </c>
      <c r="DJ1683" s="519">
        <v>0</v>
      </c>
      <c r="DK1683" s="519">
        <v>0</v>
      </c>
      <c r="DL1683" s="519">
        <v>0</v>
      </c>
      <c r="DM1683" s="519">
        <v>0</v>
      </c>
      <c r="DN1683" s="519">
        <v>0</v>
      </c>
      <c r="DO1683" s="519">
        <v>0</v>
      </c>
      <c r="DP1683" s="519">
        <v>0</v>
      </c>
      <c r="DQ1683" s="519">
        <v>0</v>
      </c>
      <c r="DR1683" s="519">
        <v>0</v>
      </c>
      <c r="DS1683" s="519">
        <v>0</v>
      </c>
      <c r="DT1683" s="519">
        <v>0</v>
      </c>
      <c r="DU1683" s="519">
        <v>0</v>
      </c>
      <c r="DV1683" s="519">
        <v>0</v>
      </c>
      <c r="DW1683" s="519">
        <v>0</v>
      </c>
      <c r="DX1683" s="519">
        <v>0</v>
      </c>
    </row>
    <row r="1684" spans="2:128" hidden="1">
      <c r="B1684" s="519" t="s">
        <v>1061</v>
      </c>
      <c r="C1684" s="519"/>
      <c r="D1684" s="519"/>
      <c r="E1684" s="519"/>
      <c r="F1684" s="519">
        <v>1</v>
      </c>
      <c r="G1684" s="519"/>
      <c r="H1684" s="519">
        <v>30</v>
      </c>
      <c r="I1684" s="519">
        <v>12</v>
      </c>
      <c r="J1684" s="519" t="str">
        <f t="shared" si="76"/>
        <v>SDN15013012</v>
      </c>
      <c r="K1684" s="519">
        <v>528</v>
      </c>
      <c r="N1684" s="519" t="s">
        <v>1063</v>
      </c>
      <c r="O1684" s="519" t="s">
        <v>1060</v>
      </c>
      <c r="P1684" s="519">
        <v>31</v>
      </c>
      <c r="Q1684" s="183" t="str">
        <f t="shared" si="75"/>
        <v>SDN300231</v>
      </c>
      <c r="R1684" s="519">
        <v>10000</v>
      </c>
      <c r="S1684" s="519">
        <v>10000</v>
      </c>
      <c r="T1684" s="519">
        <v>10000</v>
      </c>
      <c r="U1684" s="519">
        <v>10000</v>
      </c>
      <c r="V1684" s="519">
        <v>10000</v>
      </c>
      <c r="W1684" s="519">
        <v>10000</v>
      </c>
      <c r="X1684" s="519">
        <v>10000</v>
      </c>
      <c r="Y1684" s="519">
        <v>10000</v>
      </c>
      <c r="Z1684" s="519">
        <v>10000</v>
      </c>
      <c r="AA1684" s="519">
        <v>10000</v>
      </c>
      <c r="AB1684" s="519">
        <v>10000</v>
      </c>
      <c r="AC1684" s="519">
        <v>10000</v>
      </c>
      <c r="AD1684" s="519">
        <v>10000</v>
      </c>
      <c r="AE1684" s="519">
        <v>10000</v>
      </c>
      <c r="AF1684" s="519">
        <v>10000</v>
      </c>
      <c r="AG1684" s="519">
        <v>10000</v>
      </c>
      <c r="AH1684" s="519">
        <v>10000</v>
      </c>
      <c r="AI1684" s="519">
        <v>10000</v>
      </c>
      <c r="AJ1684" s="519">
        <v>10000</v>
      </c>
      <c r="AK1684" s="519">
        <v>10000</v>
      </c>
      <c r="AL1684" s="519">
        <v>10000</v>
      </c>
      <c r="AM1684" s="519">
        <v>10000</v>
      </c>
      <c r="AN1684" s="519">
        <v>10000</v>
      </c>
      <c r="AO1684" s="519">
        <v>10000</v>
      </c>
      <c r="AP1684" s="519">
        <v>10000</v>
      </c>
      <c r="AQ1684" s="519">
        <v>10000</v>
      </c>
      <c r="AR1684" s="519">
        <v>10000</v>
      </c>
      <c r="AS1684" s="519">
        <v>10000</v>
      </c>
      <c r="AT1684" s="519">
        <v>10000</v>
      </c>
      <c r="AU1684" s="519">
        <v>10000</v>
      </c>
      <c r="AV1684" s="519">
        <v>10000</v>
      </c>
      <c r="AW1684" s="519">
        <v>10000</v>
      </c>
      <c r="AX1684" s="519">
        <v>10000</v>
      </c>
      <c r="AY1684" s="519">
        <v>10000</v>
      </c>
      <c r="AZ1684" s="519">
        <v>10000</v>
      </c>
      <c r="BA1684" s="519">
        <v>10000</v>
      </c>
      <c r="BB1684" s="519">
        <v>10000</v>
      </c>
      <c r="BC1684" s="519">
        <v>10000</v>
      </c>
      <c r="BD1684" s="519">
        <v>10000</v>
      </c>
      <c r="BE1684" s="519">
        <v>10000</v>
      </c>
      <c r="BF1684" s="519">
        <v>10000</v>
      </c>
      <c r="BG1684" s="519">
        <v>10000</v>
      </c>
      <c r="BH1684" s="519">
        <v>10000</v>
      </c>
      <c r="BI1684" s="519">
        <v>10000</v>
      </c>
      <c r="BJ1684" s="519">
        <v>10000</v>
      </c>
      <c r="BK1684" s="519">
        <v>0</v>
      </c>
      <c r="BL1684" s="519">
        <v>0</v>
      </c>
      <c r="BM1684" s="519">
        <v>0</v>
      </c>
      <c r="BN1684" s="519">
        <v>0</v>
      </c>
      <c r="BO1684" s="519">
        <v>0</v>
      </c>
      <c r="BP1684" s="519">
        <v>0</v>
      </c>
      <c r="BQ1684" s="519">
        <v>0</v>
      </c>
      <c r="BR1684" s="519">
        <v>0</v>
      </c>
      <c r="BS1684" s="519">
        <v>0</v>
      </c>
      <c r="BT1684" s="519">
        <v>0</v>
      </c>
      <c r="BU1684" s="519">
        <v>0</v>
      </c>
      <c r="BV1684" s="519">
        <v>0</v>
      </c>
      <c r="BW1684" s="519">
        <v>0</v>
      </c>
      <c r="BX1684" s="519">
        <v>0</v>
      </c>
      <c r="BY1684" s="519">
        <v>0</v>
      </c>
      <c r="BZ1684" s="519">
        <v>0</v>
      </c>
      <c r="CA1684" s="519">
        <v>0</v>
      </c>
      <c r="CB1684" s="519">
        <v>0</v>
      </c>
      <c r="CC1684" s="519">
        <v>0</v>
      </c>
      <c r="CD1684" s="519">
        <v>0</v>
      </c>
      <c r="CE1684" s="519">
        <v>0</v>
      </c>
      <c r="CF1684" s="519">
        <v>0</v>
      </c>
      <c r="CG1684" s="519">
        <v>0</v>
      </c>
      <c r="CH1684" s="519">
        <v>0</v>
      </c>
      <c r="CI1684" s="519">
        <v>0</v>
      </c>
      <c r="CJ1684" s="519">
        <v>0</v>
      </c>
      <c r="CK1684" s="519">
        <v>0</v>
      </c>
      <c r="CL1684" s="519">
        <v>0</v>
      </c>
      <c r="CM1684" s="519">
        <v>0</v>
      </c>
      <c r="CN1684" s="519">
        <v>0</v>
      </c>
      <c r="CO1684" s="519">
        <v>0</v>
      </c>
      <c r="CP1684" s="519">
        <v>0</v>
      </c>
      <c r="CQ1684" s="519">
        <v>0</v>
      </c>
      <c r="CR1684" s="519">
        <v>0</v>
      </c>
      <c r="CS1684" s="519">
        <v>0</v>
      </c>
      <c r="CT1684" s="519">
        <v>0</v>
      </c>
      <c r="CU1684" s="519">
        <v>0</v>
      </c>
      <c r="CV1684" s="519">
        <v>0</v>
      </c>
      <c r="CW1684" s="519">
        <v>0</v>
      </c>
      <c r="CX1684" s="519">
        <v>0</v>
      </c>
      <c r="CY1684" s="519">
        <v>0</v>
      </c>
      <c r="CZ1684" s="519">
        <v>0</v>
      </c>
      <c r="DA1684" s="519">
        <v>0</v>
      </c>
      <c r="DB1684" s="519">
        <v>0</v>
      </c>
      <c r="DC1684" s="519">
        <v>0</v>
      </c>
      <c r="DD1684" s="519">
        <v>0</v>
      </c>
      <c r="DE1684" s="519">
        <v>0</v>
      </c>
      <c r="DF1684" s="519">
        <v>0</v>
      </c>
      <c r="DG1684" s="519">
        <v>0</v>
      </c>
      <c r="DH1684" s="519">
        <v>0</v>
      </c>
      <c r="DI1684" s="519">
        <v>0</v>
      </c>
      <c r="DJ1684" s="519">
        <v>0</v>
      </c>
      <c r="DK1684" s="519">
        <v>0</v>
      </c>
      <c r="DL1684" s="519">
        <v>0</v>
      </c>
      <c r="DM1684" s="519">
        <v>0</v>
      </c>
      <c r="DN1684" s="519">
        <v>0</v>
      </c>
      <c r="DO1684" s="519">
        <v>0</v>
      </c>
      <c r="DP1684" s="519">
        <v>0</v>
      </c>
      <c r="DQ1684" s="519">
        <v>0</v>
      </c>
      <c r="DR1684" s="519">
        <v>0</v>
      </c>
      <c r="DS1684" s="519">
        <v>0</v>
      </c>
      <c r="DT1684" s="519">
        <v>0</v>
      </c>
      <c r="DU1684" s="519">
        <v>0</v>
      </c>
      <c r="DV1684" s="519">
        <v>0</v>
      </c>
      <c r="DW1684" s="519">
        <v>0</v>
      </c>
      <c r="DX1684" s="519">
        <v>0</v>
      </c>
    </row>
    <row r="1685" spans="2:128" hidden="1">
      <c r="B1685" s="519" t="s">
        <v>1061</v>
      </c>
      <c r="C1685" s="519"/>
      <c r="D1685" s="519"/>
      <c r="E1685" s="519"/>
      <c r="F1685" s="519">
        <v>1</v>
      </c>
      <c r="G1685" s="519"/>
      <c r="H1685" s="519">
        <v>30</v>
      </c>
      <c r="I1685" s="519">
        <v>13</v>
      </c>
      <c r="J1685" s="519" t="str">
        <f t="shared" si="76"/>
        <v>SDN15013013</v>
      </c>
      <c r="K1685" s="519">
        <v>528</v>
      </c>
      <c r="N1685" s="519" t="s">
        <v>1063</v>
      </c>
      <c r="O1685" s="519" t="s">
        <v>1060</v>
      </c>
      <c r="P1685" s="519">
        <v>32</v>
      </c>
      <c r="Q1685" s="183" t="str">
        <f t="shared" si="75"/>
        <v>SDN300232</v>
      </c>
      <c r="R1685" s="519">
        <v>10000</v>
      </c>
      <c r="S1685" s="519">
        <v>10000</v>
      </c>
      <c r="T1685" s="519">
        <v>10000</v>
      </c>
      <c r="U1685" s="519">
        <v>10000</v>
      </c>
      <c r="V1685" s="519">
        <v>10000</v>
      </c>
      <c r="W1685" s="519">
        <v>10000</v>
      </c>
      <c r="X1685" s="519">
        <v>10000</v>
      </c>
      <c r="Y1685" s="519">
        <v>10000</v>
      </c>
      <c r="Z1685" s="519">
        <v>10000</v>
      </c>
      <c r="AA1685" s="519">
        <v>10000</v>
      </c>
      <c r="AB1685" s="519">
        <v>10000</v>
      </c>
      <c r="AC1685" s="519">
        <v>10000</v>
      </c>
      <c r="AD1685" s="519">
        <v>10000</v>
      </c>
      <c r="AE1685" s="519">
        <v>10000</v>
      </c>
      <c r="AF1685" s="519">
        <v>10000</v>
      </c>
      <c r="AG1685" s="519">
        <v>10000</v>
      </c>
      <c r="AH1685" s="519">
        <v>10000</v>
      </c>
      <c r="AI1685" s="519">
        <v>10000</v>
      </c>
      <c r="AJ1685" s="519">
        <v>10000</v>
      </c>
      <c r="AK1685" s="519">
        <v>10000</v>
      </c>
      <c r="AL1685" s="519">
        <v>10000</v>
      </c>
      <c r="AM1685" s="519">
        <v>10000</v>
      </c>
      <c r="AN1685" s="519">
        <v>10000</v>
      </c>
      <c r="AO1685" s="519">
        <v>10000</v>
      </c>
      <c r="AP1685" s="519">
        <v>10000</v>
      </c>
      <c r="AQ1685" s="519">
        <v>10000</v>
      </c>
      <c r="AR1685" s="519">
        <v>10000</v>
      </c>
      <c r="AS1685" s="519">
        <v>10000</v>
      </c>
      <c r="AT1685" s="519">
        <v>10000</v>
      </c>
      <c r="AU1685" s="519">
        <v>10000</v>
      </c>
      <c r="AV1685" s="519">
        <v>10000</v>
      </c>
      <c r="AW1685" s="519">
        <v>10000</v>
      </c>
      <c r="AX1685" s="519">
        <v>10000</v>
      </c>
      <c r="AY1685" s="519">
        <v>10000</v>
      </c>
      <c r="AZ1685" s="519">
        <v>10000</v>
      </c>
      <c r="BA1685" s="519">
        <v>10000</v>
      </c>
      <c r="BB1685" s="519">
        <v>10000</v>
      </c>
      <c r="BC1685" s="519">
        <v>10000</v>
      </c>
      <c r="BD1685" s="519">
        <v>10000</v>
      </c>
      <c r="BE1685" s="519">
        <v>10000</v>
      </c>
      <c r="BF1685" s="519">
        <v>10000</v>
      </c>
      <c r="BG1685" s="519">
        <v>10000</v>
      </c>
      <c r="BH1685" s="519">
        <v>10000</v>
      </c>
      <c r="BI1685" s="519">
        <v>10000</v>
      </c>
      <c r="BJ1685" s="519">
        <v>10000</v>
      </c>
      <c r="BK1685" s="519">
        <v>0</v>
      </c>
      <c r="BL1685" s="519">
        <v>0</v>
      </c>
      <c r="BM1685" s="519">
        <v>0</v>
      </c>
      <c r="BN1685" s="519">
        <v>0</v>
      </c>
      <c r="BO1685" s="519">
        <v>0</v>
      </c>
      <c r="BP1685" s="519">
        <v>0</v>
      </c>
      <c r="BQ1685" s="519">
        <v>0</v>
      </c>
      <c r="BR1685" s="519">
        <v>0</v>
      </c>
      <c r="BS1685" s="519">
        <v>0</v>
      </c>
      <c r="BT1685" s="519">
        <v>0</v>
      </c>
      <c r="BU1685" s="519">
        <v>0</v>
      </c>
      <c r="BV1685" s="519">
        <v>0</v>
      </c>
      <c r="BW1685" s="519">
        <v>0</v>
      </c>
      <c r="BX1685" s="519">
        <v>0</v>
      </c>
      <c r="BY1685" s="519">
        <v>0</v>
      </c>
      <c r="BZ1685" s="519">
        <v>0</v>
      </c>
      <c r="CA1685" s="519">
        <v>0</v>
      </c>
      <c r="CB1685" s="519">
        <v>0</v>
      </c>
      <c r="CC1685" s="519">
        <v>0</v>
      </c>
      <c r="CD1685" s="519">
        <v>0</v>
      </c>
      <c r="CE1685" s="519">
        <v>0</v>
      </c>
      <c r="CF1685" s="519">
        <v>0</v>
      </c>
      <c r="CG1685" s="519">
        <v>0</v>
      </c>
      <c r="CH1685" s="519">
        <v>0</v>
      </c>
      <c r="CI1685" s="519">
        <v>0</v>
      </c>
      <c r="CJ1685" s="519">
        <v>0</v>
      </c>
      <c r="CK1685" s="519">
        <v>0</v>
      </c>
      <c r="CL1685" s="519">
        <v>0</v>
      </c>
      <c r="CM1685" s="519">
        <v>0</v>
      </c>
      <c r="CN1685" s="519">
        <v>0</v>
      </c>
      <c r="CO1685" s="519">
        <v>0</v>
      </c>
      <c r="CP1685" s="519">
        <v>0</v>
      </c>
      <c r="CQ1685" s="519">
        <v>0</v>
      </c>
      <c r="CR1685" s="519">
        <v>0</v>
      </c>
      <c r="CS1685" s="519">
        <v>0</v>
      </c>
      <c r="CT1685" s="519">
        <v>0</v>
      </c>
      <c r="CU1685" s="519">
        <v>0</v>
      </c>
      <c r="CV1685" s="519">
        <v>0</v>
      </c>
      <c r="CW1685" s="519">
        <v>0</v>
      </c>
      <c r="CX1685" s="519">
        <v>0</v>
      </c>
      <c r="CY1685" s="519">
        <v>0</v>
      </c>
      <c r="CZ1685" s="519">
        <v>0</v>
      </c>
      <c r="DA1685" s="519">
        <v>0</v>
      </c>
      <c r="DB1685" s="519">
        <v>0</v>
      </c>
      <c r="DC1685" s="519">
        <v>0</v>
      </c>
      <c r="DD1685" s="519">
        <v>0</v>
      </c>
      <c r="DE1685" s="519">
        <v>0</v>
      </c>
      <c r="DF1685" s="519">
        <v>0</v>
      </c>
      <c r="DG1685" s="519">
        <v>0</v>
      </c>
      <c r="DH1685" s="519">
        <v>0</v>
      </c>
      <c r="DI1685" s="519">
        <v>0</v>
      </c>
      <c r="DJ1685" s="519">
        <v>0</v>
      </c>
      <c r="DK1685" s="519">
        <v>0</v>
      </c>
      <c r="DL1685" s="519">
        <v>0</v>
      </c>
      <c r="DM1685" s="519">
        <v>0</v>
      </c>
      <c r="DN1685" s="519">
        <v>0</v>
      </c>
      <c r="DO1685" s="519">
        <v>0</v>
      </c>
      <c r="DP1685" s="519">
        <v>0</v>
      </c>
      <c r="DQ1685" s="519">
        <v>0</v>
      </c>
      <c r="DR1685" s="519">
        <v>0</v>
      </c>
      <c r="DS1685" s="519">
        <v>0</v>
      </c>
      <c r="DT1685" s="519">
        <v>0</v>
      </c>
      <c r="DU1685" s="519">
        <v>0</v>
      </c>
      <c r="DV1685" s="519">
        <v>0</v>
      </c>
      <c r="DW1685" s="519">
        <v>0</v>
      </c>
      <c r="DX1685" s="519">
        <v>0</v>
      </c>
    </row>
    <row r="1686" spans="2:128" hidden="1">
      <c r="B1686" s="519" t="s">
        <v>1061</v>
      </c>
      <c r="C1686" s="519"/>
      <c r="D1686" s="519"/>
      <c r="E1686" s="519"/>
      <c r="F1686" s="519">
        <v>1</v>
      </c>
      <c r="G1686" s="519"/>
      <c r="H1686" s="519">
        <v>30</v>
      </c>
      <c r="I1686" s="519">
        <v>14</v>
      </c>
      <c r="J1686" s="519" t="str">
        <f t="shared" si="76"/>
        <v>SDN15013014</v>
      </c>
      <c r="K1686" s="519">
        <v>528</v>
      </c>
      <c r="N1686" s="519" t="s">
        <v>1063</v>
      </c>
      <c r="O1686" s="519" t="s">
        <v>1060</v>
      </c>
      <c r="P1686" s="519">
        <v>33</v>
      </c>
      <c r="Q1686" s="183" t="str">
        <f t="shared" si="75"/>
        <v>SDN300233</v>
      </c>
      <c r="R1686" s="519">
        <v>10000</v>
      </c>
      <c r="S1686" s="519">
        <v>10000</v>
      </c>
      <c r="T1686" s="519">
        <v>10000</v>
      </c>
      <c r="U1686" s="519">
        <v>10000</v>
      </c>
      <c r="V1686" s="519">
        <v>10000</v>
      </c>
      <c r="W1686" s="519">
        <v>10000</v>
      </c>
      <c r="X1686" s="519">
        <v>10000</v>
      </c>
      <c r="Y1686" s="519">
        <v>10000</v>
      </c>
      <c r="Z1686" s="519">
        <v>10000</v>
      </c>
      <c r="AA1686" s="519">
        <v>10000</v>
      </c>
      <c r="AB1686" s="519">
        <v>10000</v>
      </c>
      <c r="AC1686" s="519">
        <v>10000</v>
      </c>
      <c r="AD1686" s="519">
        <v>10000</v>
      </c>
      <c r="AE1686" s="519">
        <v>10000</v>
      </c>
      <c r="AF1686" s="519">
        <v>10000</v>
      </c>
      <c r="AG1686" s="519">
        <v>10000</v>
      </c>
      <c r="AH1686" s="519">
        <v>10000</v>
      </c>
      <c r="AI1686" s="519">
        <v>10000</v>
      </c>
      <c r="AJ1686" s="519">
        <v>10000</v>
      </c>
      <c r="AK1686" s="519">
        <v>10000</v>
      </c>
      <c r="AL1686" s="519">
        <v>10000</v>
      </c>
      <c r="AM1686" s="519">
        <v>10000</v>
      </c>
      <c r="AN1686" s="519">
        <v>10000</v>
      </c>
      <c r="AO1686" s="519">
        <v>10000</v>
      </c>
      <c r="AP1686" s="519">
        <v>10000</v>
      </c>
      <c r="AQ1686" s="519">
        <v>10000</v>
      </c>
      <c r="AR1686" s="519">
        <v>10000</v>
      </c>
      <c r="AS1686" s="519">
        <v>10000</v>
      </c>
      <c r="AT1686" s="519">
        <v>10000</v>
      </c>
      <c r="AU1686" s="519">
        <v>10000</v>
      </c>
      <c r="AV1686" s="519">
        <v>10000</v>
      </c>
      <c r="AW1686" s="519">
        <v>10000</v>
      </c>
      <c r="AX1686" s="519">
        <v>10000</v>
      </c>
      <c r="AY1686" s="519">
        <v>10000</v>
      </c>
      <c r="AZ1686" s="519">
        <v>10000</v>
      </c>
      <c r="BA1686" s="519">
        <v>10000</v>
      </c>
      <c r="BB1686" s="519">
        <v>10000</v>
      </c>
      <c r="BC1686" s="519">
        <v>10000</v>
      </c>
      <c r="BD1686" s="519">
        <v>10000</v>
      </c>
      <c r="BE1686" s="519">
        <v>10000</v>
      </c>
      <c r="BF1686" s="519">
        <v>10000</v>
      </c>
      <c r="BG1686" s="519">
        <v>10000</v>
      </c>
      <c r="BH1686" s="519">
        <v>10000</v>
      </c>
      <c r="BI1686" s="519">
        <v>10000</v>
      </c>
      <c r="BJ1686" s="519">
        <v>10000</v>
      </c>
      <c r="BK1686" s="519">
        <v>0</v>
      </c>
      <c r="BL1686" s="519">
        <v>0</v>
      </c>
      <c r="BM1686" s="519">
        <v>0</v>
      </c>
      <c r="BN1686" s="519">
        <v>0</v>
      </c>
      <c r="BO1686" s="519">
        <v>0</v>
      </c>
      <c r="BP1686" s="519">
        <v>0</v>
      </c>
      <c r="BQ1686" s="519">
        <v>0</v>
      </c>
      <c r="BR1686" s="519">
        <v>0</v>
      </c>
      <c r="BS1686" s="519">
        <v>0</v>
      </c>
      <c r="BT1686" s="519">
        <v>0</v>
      </c>
      <c r="BU1686" s="519">
        <v>0</v>
      </c>
      <c r="BV1686" s="519">
        <v>0</v>
      </c>
      <c r="BW1686" s="519">
        <v>0</v>
      </c>
      <c r="BX1686" s="519">
        <v>0</v>
      </c>
      <c r="BY1686" s="519">
        <v>0</v>
      </c>
      <c r="BZ1686" s="519">
        <v>0</v>
      </c>
      <c r="CA1686" s="519">
        <v>0</v>
      </c>
      <c r="CB1686" s="519">
        <v>0</v>
      </c>
      <c r="CC1686" s="519">
        <v>0</v>
      </c>
      <c r="CD1686" s="519">
        <v>0</v>
      </c>
      <c r="CE1686" s="519">
        <v>0</v>
      </c>
      <c r="CF1686" s="519">
        <v>0</v>
      </c>
      <c r="CG1686" s="519">
        <v>0</v>
      </c>
      <c r="CH1686" s="519">
        <v>0</v>
      </c>
      <c r="CI1686" s="519">
        <v>0</v>
      </c>
      <c r="CJ1686" s="519">
        <v>0</v>
      </c>
      <c r="CK1686" s="519">
        <v>0</v>
      </c>
      <c r="CL1686" s="519">
        <v>0</v>
      </c>
      <c r="CM1686" s="519">
        <v>0</v>
      </c>
      <c r="CN1686" s="519">
        <v>0</v>
      </c>
      <c r="CO1686" s="519">
        <v>0</v>
      </c>
      <c r="CP1686" s="519">
        <v>0</v>
      </c>
      <c r="CQ1686" s="519">
        <v>0</v>
      </c>
      <c r="CR1686" s="519">
        <v>0</v>
      </c>
      <c r="CS1686" s="519">
        <v>0</v>
      </c>
      <c r="CT1686" s="519">
        <v>0</v>
      </c>
      <c r="CU1686" s="519">
        <v>0</v>
      </c>
      <c r="CV1686" s="519">
        <v>0</v>
      </c>
      <c r="CW1686" s="519">
        <v>0</v>
      </c>
      <c r="CX1686" s="519">
        <v>0</v>
      </c>
      <c r="CY1686" s="519">
        <v>0</v>
      </c>
      <c r="CZ1686" s="519">
        <v>0</v>
      </c>
      <c r="DA1686" s="519">
        <v>0</v>
      </c>
      <c r="DB1686" s="519">
        <v>0</v>
      </c>
      <c r="DC1686" s="519">
        <v>0</v>
      </c>
      <c r="DD1686" s="519">
        <v>0</v>
      </c>
      <c r="DE1686" s="519">
        <v>0</v>
      </c>
      <c r="DF1686" s="519">
        <v>0</v>
      </c>
      <c r="DG1686" s="519">
        <v>0</v>
      </c>
      <c r="DH1686" s="519">
        <v>0</v>
      </c>
      <c r="DI1686" s="519">
        <v>0</v>
      </c>
      <c r="DJ1686" s="519">
        <v>0</v>
      </c>
      <c r="DK1686" s="519">
        <v>0</v>
      </c>
      <c r="DL1686" s="519">
        <v>0</v>
      </c>
      <c r="DM1686" s="519">
        <v>0</v>
      </c>
      <c r="DN1686" s="519">
        <v>0</v>
      </c>
      <c r="DO1686" s="519">
        <v>0</v>
      </c>
      <c r="DP1686" s="519">
        <v>0</v>
      </c>
      <c r="DQ1686" s="519">
        <v>0</v>
      </c>
      <c r="DR1686" s="519">
        <v>0</v>
      </c>
      <c r="DS1686" s="519">
        <v>0</v>
      </c>
      <c r="DT1686" s="519">
        <v>0</v>
      </c>
      <c r="DU1686" s="519">
        <v>0</v>
      </c>
      <c r="DV1686" s="519">
        <v>0</v>
      </c>
      <c r="DW1686" s="519">
        <v>0</v>
      </c>
      <c r="DX1686" s="519">
        <v>0</v>
      </c>
    </row>
    <row r="1687" spans="2:128" hidden="1">
      <c r="B1687" s="519" t="s">
        <v>1061</v>
      </c>
      <c r="C1687" s="519"/>
      <c r="D1687" s="519"/>
      <c r="E1687" s="519"/>
      <c r="F1687" s="519">
        <v>1</v>
      </c>
      <c r="G1687" s="519"/>
      <c r="H1687" s="519">
        <v>30</v>
      </c>
      <c r="I1687" s="519">
        <v>15</v>
      </c>
      <c r="J1687" s="519" t="str">
        <f t="shared" si="76"/>
        <v>SDN15013015</v>
      </c>
      <c r="K1687" s="519">
        <v>528</v>
      </c>
      <c r="N1687" s="519" t="s">
        <v>1063</v>
      </c>
      <c r="O1687" s="519" t="s">
        <v>1060</v>
      </c>
      <c r="P1687" s="519">
        <v>34</v>
      </c>
      <c r="Q1687" s="183" t="str">
        <f t="shared" si="75"/>
        <v>SDN300234</v>
      </c>
      <c r="R1687" s="519">
        <v>10000</v>
      </c>
      <c r="S1687" s="519">
        <v>10000</v>
      </c>
      <c r="T1687" s="519">
        <v>10000</v>
      </c>
      <c r="U1687" s="519">
        <v>10000</v>
      </c>
      <c r="V1687" s="519">
        <v>10000</v>
      </c>
      <c r="W1687" s="519">
        <v>10000</v>
      </c>
      <c r="X1687" s="519">
        <v>10000</v>
      </c>
      <c r="Y1687" s="519">
        <v>10000</v>
      </c>
      <c r="Z1687" s="519">
        <v>10000</v>
      </c>
      <c r="AA1687" s="519">
        <v>10000</v>
      </c>
      <c r="AB1687" s="519">
        <v>10000</v>
      </c>
      <c r="AC1687" s="519">
        <v>10000</v>
      </c>
      <c r="AD1687" s="519">
        <v>10000</v>
      </c>
      <c r="AE1687" s="519">
        <v>10000</v>
      </c>
      <c r="AF1687" s="519">
        <v>10000</v>
      </c>
      <c r="AG1687" s="519">
        <v>10000</v>
      </c>
      <c r="AH1687" s="519">
        <v>10000</v>
      </c>
      <c r="AI1687" s="519">
        <v>10000</v>
      </c>
      <c r="AJ1687" s="519">
        <v>10000</v>
      </c>
      <c r="AK1687" s="519">
        <v>10000</v>
      </c>
      <c r="AL1687" s="519">
        <v>10000</v>
      </c>
      <c r="AM1687" s="519">
        <v>10000</v>
      </c>
      <c r="AN1687" s="519">
        <v>10000</v>
      </c>
      <c r="AO1687" s="519">
        <v>10000</v>
      </c>
      <c r="AP1687" s="519">
        <v>10000</v>
      </c>
      <c r="AQ1687" s="519">
        <v>10000</v>
      </c>
      <c r="AR1687" s="519">
        <v>10000</v>
      </c>
      <c r="AS1687" s="519">
        <v>10000</v>
      </c>
      <c r="AT1687" s="519">
        <v>10000</v>
      </c>
      <c r="AU1687" s="519">
        <v>10017</v>
      </c>
      <c r="AV1687" s="519">
        <v>10017</v>
      </c>
      <c r="AW1687" s="519">
        <v>10017</v>
      </c>
      <c r="AX1687" s="519">
        <v>10017</v>
      </c>
      <c r="AY1687" s="519">
        <v>10017</v>
      </c>
      <c r="AZ1687" s="519">
        <v>10017</v>
      </c>
      <c r="BA1687" s="519">
        <v>10017</v>
      </c>
      <c r="BB1687" s="519">
        <v>10017</v>
      </c>
      <c r="BC1687" s="519">
        <v>10017</v>
      </c>
      <c r="BD1687" s="519">
        <v>10017</v>
      </c>
      <c r="BE1687" s="519">
        <v>10017</v>
      </c>
      <c r="BF1687" s="519">
        <v>10017</v>
      </c>
      <c r="BG1687" s="519">
        <v>10017</v>
      </c>
      <c r="BH1687" s="519">
        <v>10017</v>
      </c>
      <c r="BI1687" s="519">
        <v>10017</v>
      </c>
      <c r="BJ1687" s="519">
        <v>10017</v>
      </c>
      <c r="BK1687" s="519">
        <v>0</v>
      </c>
      <c r="BL1687" s="519">
        <v>0</v>
      </c>
      <c r="BM1687" s="519">
        <v>0</v>
      </c>
      <c r="BN1687" s="519">
        <v>0</v>
      </c>
      <c r="BO1687" s="519">
        <v>0</v>
      </c>
      <c r="BP1687" s="519">
        <v>0</v>
      </c>
      <c r="BQ1687" s="519">
        <v>0</v>
      </c>
      <c r="BR1687" s="519">
        <v>0</v>
      </c>
      <c r="BS1687" s="519">
        <v>0</v>
      </c>
      <c r="BT1687" s="519">
        <v>0</v>
      </c>
      <c r="BU1687" s="519">
        <v>0</v>
      </c>
      <c r="BV1687" s="519">
        <v>0</v>
      </c>
      <c r="BW1687" s="519">
        <v>0</v>
      </c>
      <c r="BX1687" s="519">
        <v>0</v>
      </c>
      <c r="BY1687" s="519">
        <v>0</v>
      </c>
      <c r="BZ1687" s="519">
        <v>0</v>
      </c>
      <c r="CA1687" s="519">
        <v>0</v>
      </c>
      <c r="CB1687" s="519">
        <v>0</v>
      </c>
      <c r="CC1687" s="519">
        <v>0</v>
      </c>
      <c r="CD1687" s="519">
        <v>0</v>
      </c>
      <c r="CE1687" s="519">
        <v>0</v>
      </c>
      <c r="CF1687" s="519">
        <v>0</v>
      </c>
      <c r="CG1687" s="519">
        <v>0</v>
      </c>
      <c r="CH1687" s="519">
        <v>0</v>
      </c>
      <c r="CI1687" s="519">
        <v>0</v>
      </c>
      <c r="CJ1687" s="519">
        <v>0</v>
      </c>
      <c r="CK1687" s="519">
        <v>0</v>
      </c>
      <c r="CL1687" s="519">
        <v>0</v>
      </c>
      <c r="CM1687" s="519">
        <v>0</v>
      </c>
      <c r="CN1687" s="519">
        <v>0</v>
      </c>
      <c r="CO1687" s="519">
        <v>0</v>
      </c>
      <c r="CP1687" s="519">
        <v>0</v>
      </c>
      <c r="CQ1687" s="519">
        <v>0</v>
      </c>
      <c r="CR1687" s="519">
        <v>0</v>
      </c>
      <c r="CS1687" s="519">
        <v>0</v>
      </c>
      <c r="CT1687" s="519">
        <v>0</v>
      </c>
      <c r="CU1687" s="519">
        <v>0</v>
      </c>
      <c r="CV1687" s="519">
        <v>0</v>
      </c>
      <c r="CW1687" s="519">
        <v>0</v>
      </c>
      <c r="CX1687" s="519">
        <v>0</v>
      </c>
      <c r="CY1687" s="519">
        <v>0</v>
      </c>
      <c r="CZ1687" s="519">
        <v>0</v>
      </c>
      <c r="DA1687" s="519">
        <v>0</v>
      </c>
      <c r="DB1687" s="519">
        <v>0</v>
      </c>
      <c r="DC1687" s="519">
        <v>0</v>
      </c>
      <c r="DD1687" s="519">
        <v>0</v>
      </c>
      <c r="DE1687" s="519">
        <v>0</v>
      </c>
      <c r="DF1687" s="519">
        <v>0</v>
      </c>
      <c r="DG1687" s="519">
        <v>0</v>
      </c>
      <c r="DH1687" s="519">
        <v>0</v>
      </c>
      <c r="DI1687" s="519">
        <v>0</v>
      </c>
      <c r="DJ1687" s="519">
        <v>0</v>
      </c>
      <c r="DK1687" s="519">
        <v>0</v>
      </c>
      <c r="DL1687" s="519">
        <v>0</v>
      </c>
      <c r="DM1687" s="519">
        <v>0</v>
      </c>
      <c r="DN1687" s="519">
        <v>0</v>
      </c>
      <c r="DO1687" s="519">
        <v>0</v>
      </c>
      <c r="DP1687" s="519">
        <v>0</v>
      </c>
      <c r="DQ1687" s="519">
        <v>0</v>
      </c>
      <c r="DR1687" s="519">
        <v>0</v>
      </c>
      <c r="DS1687" s="519">
        <v>0</v>
      </c>
      <c r="DT1687" s="519">
        <v>0</v>
      </c>
      <c r="DU1687" s="519">
        <v>0</v>
      </c>
      <c r="DV1687" s="519">
        <v>0</v>
      </c>
      <c r="DW1687" s="519">
        <v>0</v>
      </c>
      <c r="DX1687" s="519">
        <v>0</v>
      </c>
    </row>
    <row r="1688" spans="2:128" hidden="1">
      <c r="B1688" s="519" t="s">
        <v>1061</v>
      </c>
      <c r="C1688" s="519"/>
      <c r="D1688" s="519"/>
      <c r="E1688" s="519"/>
      <c r="F1688" s="519">
        <v>1</v>
      </c>
      <c r="G1688" s="519"/>
      <c r="H1688" s="519">
        <v>31</v>
      </c>
      <c r="I1688" s="519">
        <v>1</v>
      </c>
      <c r="J1688" s="519" t="str">
        <f t="shared" si="76"/>
        <v>SDN15013101</v>
      </c>
      <c r="K1688" s="519">
        <v>665</v>
      </c>
      <c r="N1688" s="519" t="s">
        <v>1063</v>
      </c>
      <c r="O1688" s="519" t="s">
        <v>1060</v>
      </c>
      <c r="P1688" s="519">
        <v>35</v>
      </c>
      <c r="Q1688" s="183" t="str">
        <f t="shared" si="75"/>
        <v>SDN300235</v>
      </c>
      <c r="R1688" s="519">
        <v>10000</v>
      </c>
      <c r="S1688" s="519">
        <v>10000</v>
      </c>
      <c r="T1688" s="519">
        <v>10000</v>
      </c>
      <c r="U1688" s="519">
        <v>10000</v>
      </c>
      <c r="V1688" s="519">
        <v>10000</v>
      </c>
      <c r="W1688" s="519">
        <v>10000</v>
      </c>
      <c r="X1688" s="519">
        <v>10000</v>
      </c>
      <c r="Y1688" s="519">
        <v>10000</v>
      </c>
      <c r="Z1688" s="519">
        <v>10000</v>
      </c>
      <c r="AA1688" s="519">
        <v>10000</v>
      </c>
      <c r="AB1688" s="519">
        <v>10000</v>
      </c>
      <c r="AC1688" s="519">
        <v>10000</v>
      </c>
      <c r="AD1688" s="519">
        <v>10000</v>
      </c>
      <c r="AE1688" s="519">
        <v>10000</v>
      </c>
      <c r="AF1688" s="519">
        <v>10000</v>
      </c>
      <c r="AG1688" s="519">
        <v>10000</v>
      </c>
      <c r="AH1688" s="519">
        <v>10000</v>
      </c>
      <c r="AI1688" s="519">
        <v>10000</v>
      </c>
      <c r="AJ1688" s="519">
        <v>10000</v>
      </c>
      <c r="AK1688" s="519">
        <v>10000</v>
      </c>
      <c r="AL1688" s="519">
        <v>10000</v>
      </c>
      <c r="AM1688" s="519">
        <v>10000</v>
      </c>
      <c r="AN1688" s="519">
        <v>10000</v>
      </c>
      <c r="AO1688" s="519">
        <v>10000</v>
      </c>
      <c r="AP1688" s="519">
        <v>10000</v>
      </c>
      <c r="AQ1688" s="519">
        <v>10000</v>
      </c>
      <c r="AR1688" s="519">
        <v>10000</v>
      </c>
      <c r="AS1688" s="519">
        <v>10000</v>
      </c>
      <c r="AT1688" s="519">
        <v>10000</v>
      </c>
      <c r="AU1688" s="519">
        <v>10160.1</v>
      </c>
      <c r="AV1688" s="519">
        <v>10160.1</v>
      </c>
      <c r="AW1688" s="519">
        <v>10160.1</v>
      </c>
      <c r="AX1688" s="519">
        <v>10160.1</v>
      </c>
      <c r="AY1688" s="519">
        <v>10160.1</v>
      </c>
      <c r="AZ1688" s="519">
        <v>10160.1</v>
      </c>
      <c r="BA1688" s="519">
        <v>10160.1</v>
      </c>
      <c r="BB1688" s="519">
        <v>10160.1</v>
      </c>
      <c r="BC1688" s="519">
        <v>10160.1</v>
      </c>
      <c r="BD1688" s="519">
        <v>10160.1</v>
      </c>
      <c r="BE1688" s="519">
        <v>10160.1</v>
      </c>
      <c r="BF1688" s="519">
        <v>10160.1</v>
      </c>
      <c r="BG1688" s="519">
        <v>10160.1</v>
      </c>
      <c r="BH1688" s="519">
        <v>10160.1</v>
      </c>
      <c r="BI1688" s="519">
        <v>10160.1</v>
      </c>
      <c r="BJ1688" s="519">
        <v>10160.1</v>
      </c>
      <c r="BK1688" s="519">
        <v>0</v>
      </c>
      <c r="BL1688" s="519">
        <v>0</v>
      </c>
      <c r="BM1688" s="519">
        <v>0</v>
      </c>
      <c r="BN1688" s="519">
        <v>0</v>
      </c>
      <c r="BO1688" s="519">
        <v>0</v>
      </c>
      <c r="BP1688" s="519">
        <v>0</v>
      </c>
      <c r="BQ1688" s="519">
        <v>0</v>
      </c>
      <c r="BR1688" s="519">
        <v>0</v>
      </c>
      <c r="BS1688" s="519">
        <v>0</v>
      </c>
      <c r="BT1688" s="519">
        <v>0</v>
      </c>
      <c r="BU1688" s="519">
        <v>0</v>
      </c>
      <c r="BV1688" s="519">
        <v>0</v>
      </c>
      <c r="BW1688" s="519">
        <v>0</v>
      </c>
      <c r="BX1688" s="519">
        <v>0</v>
      </c>
      <c r="BY1688" s="519">
        <v>0</v>
      </c>
      <c r="BZ1688" s="519">
        <v>0</v>
      </c>
      <c r="CA1688" s="519">
        <v>0</v>
      </c>
      <c r="CB1688" s="519">
        <v>0</v>
      </c>
      <c r="CC1688" s="519">
        <v>0</v>
      </c>
      <c r="CD1688" s="519">
        <v>0</v>
      </c>
      <c r="CE1688" s="519">
        <v>0</v>
      </c>
      <c r="CF1688" s="519">
        <v>0</v>
      </c>
      <c r="CG1688" s="519">
        <v>0</v>
      </c>
      <c r="CH1688" s="519">
        <v>0</v>
      </c>
      <c r="CI1688" s="519">
        <v>0</v>
      </c>
      <c r="CJ1688" s="519">
        <v>0</v>
      </c>
      <c r="CK1688" s="519">
        <v>0</v>
      </c>
      <c r="CL1688" s="519">
        <v>0</v>
      </c>
      <c r="CM1688" s="519">
        <v>0</v>
      </c>
      <c r="CN1688" s="519">
        <v>0</v>
      </c>
      <c r="CO1688" s="519">
        <v>0</v>
      </c>
      <c r="CP1688" s="519">
        <v>0</v>
      </c>
      <c r="CQ1688" s="519">
        <v>0</v>
      </c>
      <c r="CR1688" s="519">
        <v>0</v>
      </c>
      <c r="CS1688" s="519">
        <v>0</v>
      </c>
      <c r="CT1688" s="519">
        <v>0</v>
      </c>
      <c r="CU1688" s="519">
        <v>0</v>
      </c>
      <c r="CV1688" s="519">
        <v>0</v>
      </c>
      <c r="CW1688" s="519">
        <v>0</v>
      </c>
      <c r="CX1688" s="519">
        <v>0</v>
      </c>
      <c r="CY1688" s="519">
        <v>0</v>
      </c>
      <c r="CZ1688" s="519">
        <v>0</v>
      </c>
      <c r="DA1688" s="519">
        <v>0</v>
      </c>
      <c r="DB1688" s="519">
        <v>0</v>
      </c>
      <c r="DC1688" s="519">
        <v>0</v>
      </c>
      <c r="DD1688" s="519">
        <v>0</v>
      </c>
      <c r="DE1688" s="519">
        <v>0</v>
      </c>
      <c r="DF1688" s="519">
        <v>0</v>
      </c>
      <c r="DG1688" s="519">
        <v>0</v>
      </c>
      <c r="DH1688" s="519">
        <v>0</v>
      </c>
      <c r="DI1688" s="519">
        <v>0</v>
      </c>
      <c r="DJ1688" s="519">
        <v>0</v>
      </c>
      <c r="DK1688" s="519">
        <v>0</v>
      </c>
      <c r="DL1688" s="519">
        <v>0</v>
      </c>
      <c r="DM1688" s="519">
        <v>0</v>
      </c>
      <c r="DN1688" s="519">
        <v>0</v>
      </c>
      <c r="DO1688" s="519">
        <v>0</v>
      </c>
      <c r="DP1688" s="519">
        <v>0</v>
      </c>
      <c r="DQ1688" s="519">
        <v>0</v>
      </c>
      <c r="DR1688" s="519">
        <v>0</v>
      </c>
      <c r="DS1688" s="519">
        <v>0</v>
      </c>
      <c r="DT1688" s="519">
        <v>0</v>
      </c>
      <c r="DU1688" s="519">
        <v>0</v>
      </c>
      <c r="DV1688" s="519">
        <v>0</v>
      </c>
      <c r="DW1688" s="519">
        <v>0</v>
      </c>
      <c r="DX1688" s="519">
        <v>0</v>
      </c>
    </row>
    <row r="1689" spans="2:128" hidden="1">
      <c r="B1689" s="519" t="s">
        <v>1061</v>
      </c>
      <c r="C1689" s="519"/>
      <c r="D1689" s="519"/>
      <c r="E1689" s="519"/>
      <c r="F1689" s="519">
        <v>1</v>
      </c>
      <c r="G1689" s="519"/>
      <c r="H1689" s="519">
        <v>31</v>
      </c>
      <c r="I1689" s="519">
        <v>2</v>
      </c>
      <c r="J1689" s="519" t="str">
        <f t="shared" si="76"/>
        <v>SDN15013102</v>
      </c>
      <c r="K1689" s="519">
        <v>665</v>
      </c>
      <c r="N1689" s="519" t="s">
        <v>1063</v>
      </c>
      <c r="O1689" s="519" t="s">
        <v>1060</v>
      </c>
      <c r="P1689" s="519">
        <v>36</v>
      </c>
      <c r="Q1689" s="183" t="str">
        <f t="shared" si="75"/>
        <v>SDN300236</v>
      </c>
      <c r="R1689" s="519">
        <v>10000</v>
      </c>
      <c r="S1689" s="519">
        <v>10000</v>
      </c>
      <c r="T1689" s="519">
        <v>10000</v>
      </c>
      <c r="U1689" s="519">
        <v>10000</v>
      </c>
      <c r="V1689" s="519">
        <v>10000</v>
      </c>
      <c r="W1689" s="519">
        <v>10000</v>
      </c>
      <c r="X1689" s="519">
        <v>10000</v>
      </c>
      <c r="Y1689" s="519">
        <v>10000</v>
      </c>
      <c r="Z1689" s="519">
        <v>10000</v>
      </c>
      <c r="AA1689" s="519">
        <v>10000</v>
      </c>
      <c r="AB1689" s="519">
        <v>10000</v>
      </c>
      <c r="AC1689" s="519">
        <v>10000</v>
      </c>
      <c r="AD1689" s="519">
        <v>10000</v>
      </c>
      <c r="AE1689" s="519">
        <v>10000</v>
      </c>
      <c r="AF1689" s="519">
        <v>10000</v>
      </c>
      <c r="AG1689" s="519">
        <v>10000</v>
      </c>
      <c r="AH1689" s="519">
        <v>10000</v>
      </c>
      <c r="AI1689" s="519">
        <v>10000</v>
      </c>
      <c r="AJ1689" s="519">
        <v>10000</v>
      </c>
      <c r="AK1689" s="519">
        <v>10000</v>
      </c>
      <c r="AL1689" s="519">
        <v>10000</v>
      </c>
      <c r="AM1689" s="519">
        <v>10000</v>
      </c>
      <c r="AN1689" s="519">
        <v>10000</v>
      </c>
      <c r="AO1689" s="519">
        <v>10000</v>
      </c>
      <c r="AP1689" s="519">
        <v>10000</v>
      </c>
      <c r="AQ1689" s="519">
        <v>10000</v>
      </c>
      <c r="AR1689" s="519">
        <v>10000</v>
      </c>
      <c r="AS1689" s="519">
        <v>10000</v>
      </c>
      <c r="AT1689" s="519">
        <v>10275.6</v>
      </c>
      <c r="AU1689" s="519">
        <v>10589.4</v>
      </c>
      <c r="AV1689" s="519">
        <v>10589.4</v>
      </c>
      <c r="AW1689" s="519">
        <v>10589.4</v>
      </c>
      <c r="AX1689" s="519">
        <v>10589.4</v>
      </c>
      <c r="AY1689" s="519">
        <v>10589.4</v>
      </c>
      <c r="AZ1689" s="519">
        <v>10589.4</v>
      </c>
      <c r="BA1689" s="519">
        <v>10589.4</v>
      </c>
      <c r="BB1689" s="519">
        <v>10589.4</v>
      </c>
      <c r="BC1689" s="519">
        <v>10589.4</v>
      </c>
      <c r="BD1689" s="519">
        <v>10589.4</v>
      </c>
      <c r="BE1689" s="519">
        <v>10589.4</v>
      </c>
      <c r="BF1689" s="519">
        <v>10589.4</v>
      </c>
      <c r="BG1689" s="519">
        <v>10589.4</v>
      </c>
      <c r="BH1689" s="519">
        <v>10589.4</v>
      </c>
      <c r="BI1689" s="519">
        <v>10589.4</v>
      </c>
      <c r="BJ1689" s="519">
        <v>10589.4</v>
      </c>
      <c r="BK1689" s="519">
        <v>0</v>
      </c>
      <c r="BL1689" s="519">
        <v>0</v>
      </c>
      <c r="BM1689" s="519">
        <v>0</v>
      </c>
      <c r="BN1689" s="519">
        <v>0</v>
      </c>
      <c r="BO1689" s="519">
        <v>0</v>
      </c>
      <c r="BP1689" s="519">
        <v>0</v>
      </c>
      <c r="BQ1689" s="519">
        <v>0</v>
      </c>
      <c r="BR1689" s="519">
        <v>0</v>
      </c>
      <c r="BS1689" s="519">
        <v>0</v>
      </c>
      <c r="BT1689" s="519">
        <v>0</v>
      </c>
      <c r="BU1689" s="519">
        <v>0</v>
      </c>
      <c r="BV1689" s="519">
        <v>0</v>
      </c>
      <c r="BW1689" s="519">
        <v>0</v>
      </c>
      <c r="BX1689" s="519">
        <v>0</v>
      </c>
      <c r="BY1689" s="519">
        <v>0</v>
      </c>
      <c r="BZ1689" s="519">
        <v>0</v>
      </c>
      <c r="CA1689" s="519">
        <v>0</v>
      </c>
      <c r="CB1689" s="519">
        <v>0</v>
      </c>
      <c r="CC1689" s="519">
        <v>0</v>
      </c>
      <c r="CD1689" s="519">
        <v>0</v>
      </c>
      <c r="CE1689" s="519">
        <v>0</v>
      </c>
      <c r="CF1689" s="519">
        <v>0</v>
      </c>
      <c r="CG1689" s="519">
        <v>0</v>
      </c>
      <c r="CH1689" s="519">
        <v>0</v>
      </c>
      <c r="CI1689" s="519">
        <v>0</v>
      </c>
      <c r="CJ1689" s="519">
        <v>0</v>
      </c>
      <c r="CK1689" s="519">
        <v>0</v>
      </c>
      <c r="CL1689" s="519">
        <v>0</v>
      </c>
      <c r="CM1689" s="519">
        <v>0</v>
      </c>
      <c r="CN1689" s="519">
        <v>0</v>
      </c>
      <c r="CO1689" s="519">
        <v>0</v>
      </c>
      <c r="CP1689" s="519">
        <v>0</v>
      </c>
      <c r="CQ1689" s="519">
        <v>0</v>
      </c>
      <c r="CR1689" s="519">
        <v>0</v>
      </c>
      <c r="CS1689" s="519">
        <v>0</v>
      </c>
      <c r="CT1689" s="519">
        <v>0</v>
      </c>
      <c r="CU1689" s="519">
        <v>0</v>
      </c>
      <c r="CV1689" s="519">
        <v>0</v>
      </c>
      <c r="CW1689" s="519">
        <v>0</v>
      </c>
      <c r="CX1689" s="519">
        <v>0</v>
      </c>
      <c r="CY1689" s="519">
        <v>0</v>
      </c>
      <c r="CZ1689" s="519">
        <v>0</v>
      </c>
      <c r="DA1689" s="519">
        <v>0</v>
      </c>
      <c r="DB1689" s="519">
        <v>0</v>
      </c>
      <c r="DC1689" s="519">
        <v>0</v>
      </c>
      <c r="DD1689" s="519">
        <v>0</v>
      </c>
      <c r="DE1689" s="519">
        <v>0</v>
      </c>
      <c r="DF1689" s="519">
        <v>0</v>
      </c>
      <c r="DG1689" s="519">
        <v>0</v>
      </c>
      <c r="DH1689" s="519">
        <v>0</v>
      </c>
      <c r="DI1689" s="519">
        <v>0</v>
      </c>
      <c r="DJ1689" s="519">
        <v>0</v>
      </c>
      <c r="DK1689" s="519">
        <v>0</v>
      </c>
      <c r="DL1689" s="519">
        <v>0</v>
      </c>
      <c r="DM1689" s="519">
        <v>0</v>
      </c>
      <c r="DN1689" s="519">
        <v>0</v>
      </c>
      <c r="DO1689" s="519">
        <v>0</v>
      </c>
      <c r="DP1689" s="519">
        <v>0</v>
      </c>
      <c r="DQ1689" s="519">
        <v>0</v>
      </c>
      <c r="DR1689" s="519">
        <v>0</v>
      </c>
      <c r="DS1689" s="519">
        <v>0</v>
      </c>
      <c r="DT1689" s="519">
        <v>0</v>
      </c>
      <c r="DU1689" s="519">
        <v>0</v>
      </c>
      <c r="DV1689" s="519">
        <v>0</v>
      </c>
      <c r="DW1689" s="519">
        <v>0</v>
      </c>
      <c r="DX1689" s="519">
        <v>0</v>
      </c>
    </row>
    <row r="1690" spans="2:128" hidden="1">
      <c r="B1690" s="519" t="s">
        <v>1061</v>
      </c>
      <c r="C1690" s="519"/>
      <c r="D1690" s="519"/>
      <c r="E1690" s="519"/>
      <c r="F1690" s="519">
        <v>1</v>
      </c>
      <c r="G1690" s="519"/>
      <c r="H1690" s="519">
        <v>31</v>
      </c>
      <c r="I1690" s="519">
        <v>3</v>
      </c>
      <c r="J1690" s="519" t="str">
        <f t="shared" si="76"/>
        <v>SDN15013103</v>
      </c>
      <c r="K1690" s="519">
        <v>665</v>
      </c>
      <c r="N1690" s="519" t="s">
        <v>1063</v>
      </c>
      <c r="O1690" s="519" t="s">
        <v>1060</v>
      </c>
      <c r="P1690" s="519">
        <v>37</v>
      </c>
      <c r="Q1690" s="183" t="str">
        <f t="shared" si="75"/>
        <v>SDN300237</v>
      </c>
      <c r="R1690" s="519">
        <v>10000</v>
      </c>
      <c r="S1690" s="519">
        <v>10000</v>
      </c>
      <c r="T1690" s="519">
        <v>10000</v>
      </c>
      <c r="U1690" s="519">
        <v>10000</v>
      </c>
      <c r="V1690" s="519">
        <v>10000</v>
      </c>
      <c r="W1690" s="519">
        <v>10000</v>
      </c>
      <c r="X1690" s="519">
        <v>10000</v>
      </c>
      <c r="Y1690" s="519">
        <v>10000</v>
      </c>
      <c r="Z1690" s="519">
        <v>10000</v>
      </c>
      <c r="AA1690" s="519">
        <v>10000</v>
      </c>
      <c r="AB1690" s="519">
        <v>10000</v>
      </c>
      <c r="AC1690" s="519">
        <v>10000</v>
      </c>
      <c r="AD1690" s="519">
        <v>10000</v>
      </c>
      <c r="AE1690" s="519">
        <v>10000</v>
      </c>
      <c r="AF1690" s="519">
        <v>10000</v>
      </c>
      <c r="AG1690" s="519">
        <v>10000</v>
      </c>
      <c r="AH1690" s="519">
        <v>10000</v>
      </c>
      <c r="AI1690" s="519">
        <v>10000</v>
      </c>
      <c r="AJ1690" s="519">
        <v>10000</v>
      </c>
      <c r="AK1690" s="519">
        <v>10000</v>
      </c>
      <c r="AL1690" s="519">
        <v>10000</v>
      </c>
      <c r="AM1690" s="519">
        <v>10000</v>
      </c>
      <c r="AN1690" s="519">
        <v>10000</v>
      </c>
      <c r="AO1690" s="519">
        <v>10000</v>
      </c>
      <c r="AP1690" s="519">
        <v>10000</v>
      </c>
      <c r="AQ1690" s="519">
        <v>10000</v>
      </c>
      <c r="AR1690" s="519">
        <v>10000</v>
      </c>
      <c r="AS1690" s="519">
        <v>10096.5</v>
      </c>
      <c r="AT1690" s="519">
        <v>10414.5</v>
      </c>
      <c r="AU1690" s="519">
        <v>10732.5</v>
      </c>
      <c r="AV1690" s="519">
        <v>10732.5</v>
      </c>
      <c r="AW1690" s="519">
        <v>10732.5</v>
      </c>
      <c r="AX1690" s="519">
        <v>10732.5</v>
      </c>
      <c r="AY1690" s="519">
        <v>10732.5</v>
      </c>
      <c r="AZ1690" s="519">
        <v>10732.5</v>
      </c>
      <c r="BA1690" s="519">
        <v>10732.5</v>
      </c>
      <c r="BB1690" s="519">
        <v>10732.5</v>
      </c>
      <c r="BC1690" s="519">
        <v>10732.5</v>
      </c>
      <c r="BD1690" s="519">
        <v>10732.5</v>
      </c>
      <c r="BE1690" s="519">
        <v>10732.5</v>
      </c>
      <c r="BF1690" s="519">
        <v>10732.5</v>
      </c>
      <c r="BG1690" s="519">
        <v>10732.5</v>
      </c>
      <c r="BH1690" s="519">
        <v>10732.5</v>
      </c>
      <c r="BI1690" s="519">
        <v>10732.5</v>
      </c>
      <c r="BJ1690" s="519">
        <v>10732.5</v>
      </c>
      <c r="BK1690" s="519">
        <v>0</v>
      </c>
      <c r="BL1690" s="519">
        <v>0</v>
      </c>
      <c r="BM1690" s="519">
        <v>0</v>
      </c>
      <c r="BN1690" s="519">
        <v>0</v>
      </c>
      <c r="BO1690" s="519">
        <v>0</v>
      </c>
      <c r="BP1690" s="519">
        <v>0</v>
      </c>
      <c r="BQ1690" s="519">
        <v>0</v>
      </c>
      <c r="BR1690" s="519">
        <v>0</v>
      </c>
      <c r="BS1690" s="519">
        <v>0</v>
      </c>
      <c r="BT1690" s="519">
        <v>0</v>
      </c>
      <c r="BU1690" s="519">
        <v>0</v>
      </c>
      <c r="BV1690" s="519">
        <v>0</v>
      </c>
      <c r="BW1690" s="519">
        <v>0</v>
      </c>
      <c r="BX1690" s="519">
        <v>0</v>
      </c>
      <c r="BY1690" s="519">
        <v>0</v>
      </c>
      <c r="BZ1690" s="519">
        <v>0</v>
      </c>
      <c r="CA1690" s="519">
        <v>0</v>
      </c>
      <c r="CB1690" s="519">
        <v>0</v>
      </c>
      <c r="CC1690" s="519">
        <v>0</v>
      </c>
      <c r="CD1690" s="519">
        <v>0</v>
      </c>
      <c r="CE1690" s="519">
        <v>0</v>
      </c>
      <c r="CF1690" s="519">
        <v>0</v>
      </c>
      <c r="CG1690" s="519">
        <v>0</v>
      </c>
      <c r="CH1690" s="519">
        <v>0</v>
      </c>
      <c r="CI1690" s="519">
        <v>0</v>
      </c>
      <c r="CJ1690" s="519">
        <v>0</v>
      </c>
      <c r="CK1690" s="519">
        <v>0</v>
      </c>
      <c r="CL1690" s="519">
        <v>0</v>
      </c>
      <c r="CM1690" s="519">
        <v>0</v>
      </c>
      <c r="CN1690" s="519">
        <v>0</v>
      </c>
      <c r="CO1690" s="519">
        <v>0</v>
      </c>
      <c r="CP1690" s="519">
        <v>0</v>
      </c>
      <c r="CQ1690" s="519">
        <v>0</v>
      </c>
      <c r="CR1690" s="519">
        <v>0</v>
      </c>
      <c r="CS1690" s="519">
        <v>0</v>
      </c>
      <c r="CT1690" s="519">
        <v>0</v>
      </c>
      <c r="CU1690" s="519">
        <v>0</v>
      </c>
      <c r="CV1690" s="519">
        <v>0</v>
      </c>
      <c r="CW1690" s="519">
        <v>0</v>
      </c>
      <c r="CX1690" s="519">
        <v>0</v>
      </c>
      <c r="CY1690" s="519">
        <v>0</v>
      </c>
      <c r="CZ1690" s="519">
        <v>0</v>
      </c>
      <c r="DA1690" s="519">
        <v>0</v>
      </c>
      <c r="DB1690" s="519">
        <v>0</v>
      </c>
      <c r="DC1690" s="519">
        <v>0</v>
      </c>
      <c r="DD1690" s="519">
        <v>0</v>
      </c>
      <c r="DE1690" s="519">
        <v>0</v>
      </c>
      <c r="DF1690" s="519">
        <v>0</v>
      </c>
      <c r="DG1690" s="519">
        <v>0</v>
      </c>
      <c r="DH1690" s="519">
        <v>0</v>
      </c>
      <c r="DI1690" s="519">
        <v>0</v>
      </c>
      <c r="DJ1690" s="519">
        <v>0</v>
      </c>
      <c r="DK1690" s="519">
        <v>0</v>
      </c>
      <c r="DL1690" s="519">
        <v>0</v>
      </c>
      <c r="DM1690" s="519">
        <v>0</v>
      </c>
      <c r="DN1690" s="519">
        <v>0</v>
      </c>
      <c r="DO1690" s="519">
        <v>0</v>
      </c>
      <c r="DP1690" s="519">
        <v>0</v>
      </c>
      <c r="DQ1690" s="519">
        <v>0</v>
      </c>
      <c r="DR1690" s="519">
        <v>0</v>
      </c>
      <c r="DS1690" s="519">
        <v>0</v>
      </c>
      <c r="DT1690" s="519">
        <v>0</v>
      </c>
      <c r="DU1690" s="519">
        <v>0</v>
      </c>
      <c r="DV1690" s="519">
        <v>0</v>
      </c>
      <c r="DW1690" s="519">
        <v>0</v>
      </c>
      <c r="DX1690" s="519">
        <v>0</v>
      </c>
    </row>
    <row r="1691" spans="2:128" hidden="1">
      <c r="B1691" s="519" t="s">
        <v>1061</v>
      </c>
      <c r="C1691" s="519"/>
      <c r="D1691" s="519"/>
      <c r="E1691" s="519"/>
      <c r="F1691" s="519">
        <v>1</v>
      </c>
      <c r="G1691" s="519"/>
      <c r="H1691" s="519">
        <v>31</v>
      </c>
      <c r="I1691" s="519">
        <v>4</v>
      </c>
      <c r="J1691" s="519" t="str">
        <f t="shared" si="76"/>
        <v>SDN15013104</v>
      </c>
      <c r="K1691" s="519">
        <v>665</v>
      </c>
      <c r="N1691" s="519" t="s">
        <v>1063</v>
      </c>
      <c r="O1691" s="519" t="s">
        <v>1060</v>
      </c>
      <c r="P1691" s="519">
        <v>38</v>
      </c>
      <c r="Q1691" s="183" t="str">
        <f t="shared" si="75"/>
        <v>SDN300238</v>
      </c>
      <c r="R1691" s="519">
        <v>10000</v>
      </c>
      <c r="S1691" s="519">
        <v>10000</v>
      </c>
      <c r="T1691" s="519">
        <v>10000</v>
      </c>
      <c r="U1691" s="519">
        <v>10000</v>
      </c>
      <c r="V1691" s="519">
        <v>10000</v>
      </c>
      <c r="W1691" s="519">
        <v>10000</v>
      </c>
      <c r="X1691" s="519">
        <v>10000</v>
      </c>
      <c r="Y1691" s="519">
        <v>10000</v>
      </c>
      <c r="Z1691" s="519">
        <v>10000</v>
      </c>
      <c r="AA1691" s="519">
        <v>10000</v>
      </c>
      <c r="AB1691" s="519">
        <v>10000</v>
      </c>
      <c r="AC1691" s="519">
        <v>10000</v>
      </c>
      <c r="AD1691" s="519">
        <v>10000</v>
      </c>
      <c r="AE1691" s="519">
        <v>10000</v>
      </c>
      <c r="AF1691" s="519">
        <v>10000</v>
      </c>
      <c r="AG1691" s="519">
        <v>10000</v>
      </c>
      <c r="AH1691" s="519">
        <v>10000</v>
      </c>
      <c r="AI1691" s="519">
        <v>10000</v>
      </c>
      <c r="AJ1691" s="519">
        <v>10000</v>
      </c>
      <c r="AK1691" s="519">
        <v>10000</v>
      </c>
      <c r="AL1691" s="519">
        <v>10000</v>
      </c>
      <c r="AM1691" s="519">
        <v>10000</v>
      </c>
      <c r="AN1691" s="519">
        <v>10000</v>
      </c>
      <c r="AO1691" s="519">
        <v>10000</v>
      </c>
      <c r="AP1691" s="519">
        <v>10000</v>
      </c>
      <c r="AQ1691" s="519">
        <v>10091.200000000001</v>
      </c>
      <c r="AR1691" s="519">
        <v>10430.4</v>
      </c>
      <c r="AS1691" s="519">
        <v>10769.6</v>
      </c>
      <c r="AT1691" s="519">
        <v>11108.8</v>
      </c>
      <c r="AU1691" s="519">
        <v>11448</v>
      </c>
      <c r="AV1691" s="519">
        <v>11448</v>
      </c>
      <c r="AW1691" s="519">
        <v>11448</v>
      </c>
      <c r="AX1691" s="519">
        <v>11448</v>
      </c>
      <c r="AY1691" s="519">
        <v>11448</v>
      </c>
      <c r="AZ1691" s="519">
        <v>11448</v>
      </c>
      <c r="BA1691" s="519">
        <v>11448</v>
      </c>
      <c r="BB1691" s="519">
        <v>11448</v>
      </c>
      <c r="BC1691" s="519">
        <v>11448</v>
      </c>
      <c r="BD1691" s="519">
        <v>11448</v>
      </c>
      <c r="BE1691" s="519">
        <v>11448</v>
      </c>
      <c r="BF1691" s="519">
        <v>11448</v>
      </c>
      <c r="BG1691" s="519">
        <v>11448</v>
      </c>
      <c r="BH1691" s="519">
        <v>11448</v>
      </c>
      <c r="BI1691" s="519">
        <v>11448</v>
      </c>
      <c r="BJ1691" s="519">
        <v>11448</v>
      </c>
      <c r="BK1691" s="519">
        <v>0</v>
      </c>
      <c r="BL1691" s="519">
        <v>0</v>
      </c>
      <c r="BM1691" s="519">
        <v>0</v>
      </c>
      <c r="BN1691" s="519">
        <v>0</v>
      </c>
      <c r="BO1691" s="519">
        <v>0</v>
      </c>
      <c r="BP1691" s="519">
        <v>0</v>
      </c>
      <c r="BQ1691" s="519">
        <v>0</v>
      </c>
      <c r="BR1691" s="519">
        <v>0</v>
      </c>
      <c r="BS1691" s="519">
        <v>0</v>
      </c>
      <c r="BT1691" s="519">
        <v>0</v>
      </c>
      <c r="BU1691" s="519">
        <v>0</v>
      </c>
      <c r="BV1691" s="519">
        <v>0</v>
      </c>
      <c r="BW1691" s="519">
        <v>0</v>
      </c>
      <c r="BX1691" s="519">
        <v>0</v>
      </c>
      <c r="BY1691" s="519">
        <v>0</v>
      </c>
      <c r="BZ1691" s="519">
        <v>0</v>
      </c>
      <c r="CA1691" s="519">
        <v>0</v>
      </c>
      <c r="CB1691" s="519">
        <v>0</v>
      </c>
      <c r="CC1691" s="519">
        <v>0</v>
      </c>
      <c r="CD1691" s="519">
        <v>0</v>
      </c>
      <c r="CE1691" s="519">
        <v>0</v>
      </c>
      <c r="CF1691" s="519">
        <v>0</v>
      </c>
      <c r="CG1691" s="519">
        <v>0</v>
      </c>
      <c r="CH1691" s="519">
        <v>0</v>
      </c>
      <c r="CI1691" s="519">
        <v>0</v>
      </c>
      <c r="CJ1691" s="519">
        <v>0</v>
      </c>
      <c r="CK1691" s="519">
        <v>0</v>
      </c>
      <c r="CL1691" s="519">
        <v>0</v>
      </c>
      <c r="CM1691" s="519">
        <v>0</v>
      </c>
      <c r="CN1691" s="519">
        <v>0</v>
      </c>
      <c r="CO1691" s="519">
        <v>0</v>
      </c>
      <c r="CP1691" s="519">
        <v>0</v>
      </c>
      <c r="CQ1691" s="519">
        <v>0</v>
      </c>
      <c r="CR1691" s="519">
        <v>0</v>
      </c>
      <c r="CS1691" s="519">
        <v>0</v>
      </c>
      <c r="CT1691" s="519">
        <v>0</v>
      </c>
      <c r="CU1691" s="519">
        <v>0</v>
      </c>
      <c r="CV1691" s="519">
        <v>0</v>
      </c>
      <c r="CW1691" s="519">
        <v>0</v>
      </c>
      <c r="CX1691" s="519">
        <v>0</v>
      </c>
      <c r="CY1691" s="519">
        <v>0</v>
      </c>
      <c r="CZ1691" s="519">
        <v>0</v>
      </c>
      <c r="DA1691" s="519">
        <v>0</v>
      </c>
      <c r="DB1691" s="519">
        <v>0</v>
      </c>
      <c r="DC1691" s="519">
        <v>0</v>
      </c>
      <c r="DD1691" s="519">
        <v>0</v>
      </c>
      <c r="DE1691" s="519">
        <v>0</v>
      </c>
      <c r="DF1691" s="519">
        <v>0</v>
      </c>
      <c r="DG1691" s="519">
        <v>0</v>
      </c>
      <c r="DH1691" s="519">
        <v>0</v>
      </c>
      <c r="DI1691" s="519">
        <v>0</v>
      </c>
      <c r="DJ1691" s="519">
        <v>0</v>
      </c>
      <c r="DK1691" s="519">
        <v>0</v>
      </c>
      <c r="DL1691" s="519">
        <v>0</v>
      </c>
      <c r="DM1691" s="519">
        <v>0</v>
      </c>
      <c r="DN1691" s="519">
        <v>0</v>
      </c>
      <c r="DO1691" s="519">
        <v>0</v>
      </c>
      <c r="DP1691" s="519">
        <v>0</v>
      </c>
      <c r="DQ1691" s="519">
        <v>0</v>
      </c>
      <c r="DR1691" s="519">
        <v>0</v>
      </c>
      <c r="DS1691" s="519">
        <v>0</v>
      </c>
      <c r="DT1691" s="519">
        <v>0</v>
      </c>
      <c r="DU1691" s="519">
        <v>0</v>
      </c>
      <c r="DV1691" s="519">
        <v>0</v>
      </c>
      <c r="DW1691" s="519">
        <v>0</v>
      </c>
      <c r="DX1691" s="519">
        <v>0</v>
      </c>
    </row>
    <row r="1692" spans="2:128" hidden="1">
      <c r="B1692" s="519" t="s">
        <v>1061</v>
      </c>
      <c r="C1692" s="519"/>
      <c r="D1692" s="519"/>
      <c r="E1692" s="519"/>
      <c r="F1692" s="519">
        <v>1</v>
      </c>
      <c r="G1692" s="519"/>
      <c r="H1692" s="519">
        <v>31</v>
      </c>
      <c r="I1692" s="519">
        <v>5</v>
      </c>
      <c r="J1692" s="519" t="str">
        <f t="shared" si="76"/>
        <v>SDN15013105</v>
      </c>
      <c r="K1692" s="519">
        <v>665</v>
      </c>
      <c r="N1692" s="519" t="s">
        <v>1063</v>
      </c>
      <c r="O1692" s="519" t="s">
        <v>1060</v>
      </c>
      <c r="P1692" s="519">
        <v>39</v>
      </c>
      <c r="Q1692" s="183" t="str">
        <f t="shared" si="75"/>
        <v>SDN300239</v>
      </c>
      <c r="R1692" s="519">
        <v>10000</v>
      </c>
      <c r="S1692" s="519">
        <v>10000</v>
      </c>
      <c r="T1692" s="519">
        <v>10000</v>
      </c>
      <c r="U1692" s="519">
        <v>10000</v>
      </c>
      <c r="V1692" s="519">
        <v>10000</v>
      </c>
      <c r="W1692" s="519">
        <v>10000</v>
      </c>
      <c r="X1692" s="519">
        <v>10000</v>
      </c>
      <c r="Y1692" s="519">
        <v>10000</v>
      </c>
      <c r="Z1692" s="519">
        <v>10000</v>
      </c>
      <c r="AA1692" s="519">
        <v>10000</v>
      </c>
      <c r="AB1692" s="519">
        <v>10000</v>
      </c>
      <c r="AC1692" s="519">
        <v>10000</v>
      </c>
      <c r="AD1692" s="519">
        <v>10000</v>
      </c>
      <c r="AE1692" s="519">
        <v>10000</v>
      </c>
      <c r="AF1692" s="519">
        <v>10000</v>
      </c>
      <c r="AG1692" s="519">
        <v>10000</v>
      </c>
      <c r="AH1692" s="519">
        <v>10000</v>
      </c>
      <c r="AI1692" s="519">
        <v>10000</v>
      </c>
      <c r="AJ1692" s="519">
        <v>10000</v>
      </c>
      <c r="AK1692" s="519">
        <v>10000</v>
      </c>
      <c r="AL1692" s="519">
        <v>10000</v>
      </c>
      <c r="AM1692" s="519">
        <v>10000</v>
      </c>
      <c r="AN1692" s="519">
        <v>10000</v>
      </c>
      <c r="AO1692" s="519">
        <v>10000</v>
      </c>
      <c r="AP1692" s="519">
        <v>10000</v>
      </c>
      <c r="AQ1692" s="519">
        <v>10217.299999999999</v>
      </c>
      <c r="AR1692" s="519">
        <v>10560.8</v>
      </c>
      <c r="AS1692" s="519">
        <v>10904.2</v>
      </c>
      <c r="AT1692" s="519">
        <v>11247.7</v>
      </c>
      <c r="AU1692" s="519">
        <v>11591.1</v>
      </c>
      <c r="AV1692" s="519">
        <v>11591.1</v>
      </c>
      <c r="AW1692" s="519">
        <v>11591.1</v>
      </c>
      <c r="AX1692" s="519">
        <v>11591.1</v>
      </c>
      <c r="AY1692" s="519">
        <v>11591.1</v>
      </c>
      <c r="AZ1692" s="519">
        <v>11591.1</v>
      </c>
      <c r="BA1692" s="519">
        <v>11591.1</v>
      </c>
      <c r="BB1692" s="519">
        <v>11591.1</v>
      </c>
      <c r="BC1692" s="519">
        <v>11591.1</v>
      </c>
      <c r="BD1692" s="519">
        <v>11591.1</v>
      </c>
      <c r="BE1692" s="519">
        <v>11591.1</v>
      </c>
      <c r="BF1692" s="519">
        <v>11591.1</v>
      </c>
      <c r="BG1692" s="519">
        <v>11591.1</v>
      </c>
      <c r="BH1692" s="519">
        <v>11591.1</v>
      </c>
      <c r="BI1692" s="519">
        <v>11591.1</v>
      </c>
      <c r="BJ1692" s="519">
        <v>11591.1</v>
      </c>
      <c r="BK1692" s="519">
        <v>0</v>
      </c>
      <c r="BL1692" s="519">
        <v>0</v>
      </c>
      <c r="BM1692" s="519">
        <v>0</v>
      </c>
      <c r="BN1692" s="519">
        <v>0</v>
      </c>
      <c r="BO1692" s="519">
        <v>0</v>
      </c>
      <c r="BP1692" s="519">
        <v>0</v>
      </c>
      <c r="BQ1692" s="519">
        <v>0</v>
      </c>
      <c r="BR1692" s="519">
        <v>0</v>
      </c>
      <c r="BS1692" s="519">
        <v>0</v>
      </c>
      <c r="BT1692" s="519">
        <v>0</v>
      </c>
      <c r="BU1692" s="519">
        <v>0</v>
      </c>
      <c r="BV1692" s="519">
        <v>0</v>
      </c>
      <c r="BW1692" s="519">
        <v>0</v>
      </c>
      <c r="BX1692" s="519">
        <v>0</v>
      </c>
      <c r="BY1692" s="519">
        <v>0</v>
      </c>
      <c r="BZ1692" s="519">
        <v>0</v>
      </c>
      <c r="CA1692" s="519">
        <v>0</v>
      </c>
      <c r="CB1692" s="519">
        <v>0</v>
      </c>
      <c r="CC1692" s="519">
        <v>0</v>
      </c>
      <c r="CD1692" s="519">
        <v>0</v>
      </c>
      <c r="CE1692" s="519">
        <v>0</v>
      </c>
      <c r="CF1692" s="519">
        <v>0</v>
      </c>
      <c r="CG1692" s="519">
        <v>0</v>
      </c>
      <c r="CH1692" s="519">
        <v>0</v>
      </c>
      <c r="CI1692" s="519">
        <v>0</v>
      </c>
      <c r="CJ1692" s="519">
        <v>0</v>
      </c>
      <c r="CK1692" s="519">
        <v>0</v>
      </c>
      <c r="CL1692" s="519">
        <v>0</v>
      </c>
      <c r="CM1692" s="519">
        <v>0</v>
      </c>
      <c r="CN1692" s="519">
        <v>0</v>
      </c>
      <c r="CO1692" s="519">
        <v>0</v>
      </c>
      <c r="CP1692" s="519">
        <v>0</v>
      </c>
      <c r="CQ1692" s="519">
        <v>0</v>
      </c>
      <c r="CR1692" s="519">
        <v>0</v>
      </c>
      <c r="CS1692" s="519">
        <v>0</v>
      </c>
      <c r="CT1692" s="519">
        <v>0</v>
      </c>
      <c r="CU1692" s="519">
        <v>0</v>
      </c>
      <c r="CV1692" s="519">
        <v>0</v>
      </c>
      <c r="CW1692" s="519">
        <v>0</v>
      </c>
      <c r="CX1692" s="519">
        <v>0</v>
      </c>
      <c r="CY1692" s="519">
        <v>0</v>
      </c>
      <c r="CZ1692" s="519">
        <v>0</v>
      </c>
      <c r="DA1692" s="519">
        <v>0</v>
      </c>
      <c r="DB1692" s="519">
        <v>0</v>
      </c>
      <c r="DC1692" s="519">
        <v>0</v>
      </c>
      <c r="DD1692" s="519">
        <v>0</v>
      </c>
      <c r="DE1692" s="519">
        <v>0</v>
      </c>
      <c r="DF1692" s="519">
        <v>0</v>
      </c>
      <c r="DG1692" s="519">
        <v>0</v>
      </c>
      <c r="DH1692" s="519">
        <v>0</v>
      </c>
      <c r="DI1692" s="519">
        <v>0</v>
      </c>
      <c r="DJ1692" s="519">
        <v>0</v>
      </c>
      <c r="DK1692" s="519">
        <v>0</v>
      </c>
      <c r="DL1692" s="519">
        <v>0</v>
      </c>
      <c r="DM1692" s="519">
        <v>0</v>
      </c>
      <c r="DN1692" s="519">
        <v>0</v>
      </c>
      <c r="DO1692" s="519">
        <v>0</v>
      </c>
      <c r="DP1692" s="519">
        <v>0</v>
      </c>
      <c r="DQ1692" s="519">
        <v>0</v>
      </c>
      <c r="DR1692" s="519">
        <v>0</v>
      </c>
      <c r="DS1692" s="519">
        <v>0</v>
      </c>
      <c r="DT1692" s="519">
        <v>0</v>
      </c>
      <c r="DU1692" s="519">
        <v>0</v>
      </c>
      <c r="DV1692" s="519">
        <v>0</v>
      </c>
      <c r="DW1692" s="519">
        <v>0</v>
      </c>
      <c r="DX1692" s="519">
        <v>0</v>
      </c>
    </row>
    <row r="1693" spans="2:128" hidden="1">
      <c r="B1693" s="519" t="s">
        <v>1061</v>
      </c>
      <c r="C1693" s="519"/>
      <c r="D1693" s="519"/>
      <c r="E1693" s="519"/>
      <c r="F1693" s="519">
        <v>1</v>
      </c>
      <c r="G1693" s="519"/>
      <c r="H1693" s="519">
        <v>31</v>
      </c>
      <c r="I1693" s="519">
        <v>6</v>
      </c>
      <c r="J1693" s="519" t="str">
        <f t="shared" si="76"/>
        <v>SDN15013106</v>
      </c>
      <c r="K1693" s="519">
        <v>665</v>
      </c>
      <c r="N1693" s="519" t="s">
        <v>1063</v>
      </c>
      <c r="O1693" s="519" t="s">
        <v>1060</v>
      </c>
      <c r="P1693" s="519">
        <v>40</v>
      </c>
      <c r="Q1693" s="183" t="str">
        <f t="shared" si="75"/>
        <v>SDN300240</v>
      </c>
      <c r="R1693" s="519">
        <v>10000</v>
      </c>
      <c r="S1693" s="519">
        <v>10000</v>
      </c>
      <c r="T1693" s="519">
        <v>10000</v>
      </c>
      <c r="U1693" s="519">
        <v>10000</v>
      </c>
      <c r="V1693" s="519">
        <v>10000</v>
      </c>
      <c r="W1693" s="519">
        <v>10000</v>
      </c>
      <c r="X1693" s="519">
        <v>10000</v>
      </c>
      <c r="Y1693" s="519">
        <v>10000</v>
      </c>
      <c r="Z1693" s="519">
        <v>10000</v>
      </c>
      <c r="AA1693" s="519">
        <v>10000</v>
      </c>
      <c r="AB1693" s="519">
        <v>10000</v>
      </c>
      <c r="AC1693" s="519">
        <v>10000</v>
      </c>
      <c r="AD1693" s="519">
        <v>10000</v>
      </c>
      <c r="AE1693" s="519">
        <v>10000</v>
      </c>
      <c r="AF1693" s="519">
        <v>10000</v>
      </c>
      <c r="AG1693" s="519">
        <v>10000</v>
      </c>
      <c r="AH1693" s="519">
        <v>10000</v>
      </c>
      <c r="AI1693" s="519">
        <v>10000</v>
      </c>
      <c r="AJ1693" s="519">
        <v>10000</v>
      </c>
      <c r="AK1693" s="519">
        <v>10000</v>
      </c>
      <c r="AL1693" s="519">
        <v>10000</v>
      </c>
      <c r="AM1693" s="519">
        <v>10000</v>
      </c>
      <c r="AN1693" s="519">
        <v>10000</v>
      </c>
      <c r="AO1693" s="519">
        <v>10000</v>
      </c>
      <c r="AP1693" s="519">
        <v>10239.6</v>
      </c>
      <c r="AQ1693" s="519">
        <v>10595.8</v>
      </c>
      <c r="AR1693" s="519">
        <v>10951.9</v>
      </c>
      <c r="AS1693" s="519">
        <v>11308.1</v>
      </c>
      <c r="AT1693" s="519">
        <v>11664.2</v>
      </c>
      <c r="AU1693" s="519">
        <v>12020.4</v>
      </c>
      <c r="AV1693" s="519">
        <v>12020.4</v>
      </c>
      <c r="AW1693" s="519">
        <v>12020.4</v>
      </c>
      <c r="AX1693" s="519">
        <v>12020.4</v>
      </c>
      <c r="AY1693" s="519">
        <v>12020.4</v>
      </c>
      <c r="AZ1693" s="519">
        <v>12020.4</v>
      </c>
      <c r="BA1693" s="519">
        <v>12020.4</v>
      </c>
      <c r="BB1693" s="519">
        <v>12020.4</v>
      </c>
      <c r="BC1693" s="519">
        <v>12020.4</v>
      </c>
      <c r="BD1693" s="519">
        <v>12020.4</v>
      </c>
      <c r="BE1693" s="519">
        <v>12020.4</v>
      </c>
      <c r="BF1693" s="519">
        <v>12020.4</v>
      </c>
      <c r="BG1693" s="519">
        <v>12020.4</v>
      </c>
      <c r="BH1693" s="519">
        <v>12020.4</v>
      </c>
      <c r="BI1693" s="519">
        <v>12020.4</v>
      </c>
      <c r="BJ1693" s="519">
        <v>12020.4</v>
      </c>
      <c r="BK1693" s="519">
        <v>0</v>
      </c>
      <c r="BL1693" s="519">
        <v>0</v>
      </c>
      <c r="BM1693" s="519">
        <v>0</v>
      </c>
      <c r="BN1693" s="519">
        <v>0</v>
      </c>
      <c r="BO1693" s="519">
        <v>0</v>
      </c>
      <c r="BP1693" s="519">
        <v>0</v>
      </c>
      <c r="BQ1693" s="519">
        <v>0</v>
      </c>
      <c r="BR1693" s="519">
        <v>0</v>
      </c>
      <c r="BS1693" s="519">
        <v>0</v>
      </c>
      <c r="BT1693" s="519">
        <v>0</v>
      </c>
      <c r="BU1693" s="519">
        <v>0</v>
      </c>
      <c r="BV1693" s="519">
        <v>0</v>
      </c>
      <c r="BW1693" s="519">
        <v>0</v>
      </c>
      <c r="BX1693" s="519">
        <v>0</v>
      </c>
      <c r="BY1693" s="519">
        <v>0</v>
      </c>
      <c r="BZ1693" s="519">
        <v>0</v>
      </c>
      <c r="CA1693" s="519">
        <v>0</v>
      </c>
      <c r="CB1693" s="519">
        <v>0</v>
      </c>
      <c r="CC1693" s="519">
        <v>0</v>
      </c>
      <c r="CD1693" s="519">
        <v>0</v>
      </c>
      <c r="CE1693" s="519">
        <v>0</v>
      </c>
      <c r="CF1693" s="519">
        <v>0</v>
      </c>
      <c r="CG1693" s="519">
        <v>0</v>
      </c>
      <c r="CH1693" s="519">
        <v>0</v>
      </c>
      <c r="CI1693" s="519">
        <v>0</v>
      </c>
      <c r="CJ1693" s="519">
        <v>0</v>
      </c>
      <c r="CK1693" s="519">
        <v>0</v>
      </c>
      <c r="CL1693" s="519">
        <v>0</v>
      </c>
      <c r="CM1693" s="519">
        <v>0</v>
      </c>
      <c r="CN1693" s="519">
        <v>0</v>
      </c>
      <c r="CO1693" s="519">
        <v>0</v>
      </c>
      <c r="CP1693" s="519">
        <v>0</v>
      </c>
      <c r="CQ1693" s="519">
        <v>0</v>
      </c>
      <c r="CR1693" s="519">
        <v>0</v>
      </c>
      <c r="CS1693" s="519">
        <v>0</v>
      </c>
      <c r="CT1693" s="519">
        <v>0</v>
      </c>
      <c r="CU1693" s="519">
        <v>0</v>
      </c>
      <c r="CV1693" s="519">
        <v>0</v>
      </c>
      <c r="CW1693" s="519">
        <v>0</v>
      </c>
      <c r="CX1693" s="519">
        <v>0</v>
      </c>
      <c r="CY1693" s="519">
        <v>0</v>
      </c>
      <c r="CZ1693" s="519">
        <v>0</v>
      </c>
      <c r="DA1693" s="519">
        <v>0</v>
      </c>
      <c r="DB1693" s="519">
        <v>0</v>
      </c>
      <c r="DC1693" s="519">
        <v>0</v>
      </c>
      <c r="DD1693" s="519">
        <v>0</v>
      </c>
      <c r="DE1693" s="519">
        <v>0</v>
      </c>
      <c r="DF1693" s="519">
        <v>0</v>
      </c>
      <c r="DG1693" s="519">
        <v>0</v>
      </c>
      <c r="DH1693" s="519">
        <v>0</v>
      </c>
      <c r="DI1693" s="519">
        <v>0</v>
      </c>
      <c r="DJ1693" s="519">
        <v>0</v>
      </c>
      <c r="DK1693" s="519">
        <v>0</v>
      </c>
      <c r="DL1693" s="519">
        <v>0</v>
      </c>
      <c r="DM1693" s="519">
        <v>0</v>
      </c>
      <c r="DN1693" s="519">
        <v>0</v>
      </c>
      <c r="DO1693" s="519">
        <v>0</v>
      </c>
      <c r="DP1693" s="519">
        <v>0</v>
      </c>
      <c r="DQ1693" s="519">
        <v>0</v>
      </c>
      <c r="DR1693" s="519">
        <v>0</v>
      </c>
      <c r="DS1693" s="519">
        <v>0</v>
      </c>
      <c r="DT1693" s="519">
        <v>0</v>
      </c>
      <c r="DU1693" s="519">
        <v>0</v>
      </c>
      <c r="DV1693" s="519">
        <v>0</v>
      </c>
      <c r="DW1693" s="519">
        <v>0</v>
      </c>
      <c r="DX1693" s="519">
        <v>0</v>
      </c>
    </row>
    <row r="1694" spans="2:128" hidden="1">
      <c r="B1694" s="519" t="s">
        <v>1061</v>
      </c>
      <c r="C1694" s="519"/>
      <c r="D1694" s="519"/>
      <c r="E1694" s="519"/>
      <c r="F1694" s="519">
        <v>1</v>
      </c>
      <c r="G1694" s="519"/>
      <c r="H1694" s="519">
        <v>31</v>
      </c>
      <c r="I1694" s="519">
        <v>7</v>
      </c>
      <c r="J1694" s="519" t="str">
        <f t="shared" si="76"/>
        <v>SDN15013107</v>
      </c>
      <c r="K1694" s="519">
        <v>665</v>
      </c>
    </row>
    <row r="1695" spans="2:128" hidden="1">
      <c r="B1695" s="519" t="s">
        <v>1061</v>
      </c>
      <c r="C1695" s="519"/>
      <c r="D1695" s="519"/>
      <c r="E1695" s="519"/>
      <c r="F1695" s="519">
        <v>1</v>
      </c>
      <c r="G1695" s="519"/>
      <c r="H1695" s="519">
        <v>31</v>
      </c>
      <c r="I1695" s="519">
        <v>8</v>
      </c>
      <c r="J1695" s="519" t="str">
        <f t="shared" si="76"/>
        <v>SDN15013108</v>
      </c>
      <c r="K1695" s="519">
        <v>532</v>
      </c>
    </row>
    <row r="1696" spans="2:128" hidden="1">
      <c r="B1696" s="519" t="s">
        <v>1061</v>
      </c>
      <c r="C1696" s="519"/>
      <c r="D1696" s="519"/>
      <c r="E1696" s="519"/>
      <c r="F1696" s="519">
        <v>1</v>
      </c>
      <c r="G1696" s="519"/>
      <c r="H1696" s="519">
        <v>31</v>
      </c>
      <c r="I1696" s="519">
        <v>9</v>
      </c>
      <c r="J1696" s="519" t="str">
        <f t="shared" si="76"/>
        <v>SDN15013109</v>
      </c>
      <c r="K1696" s="519">
        <v>532</v>
      </c>
    </row>
    <row r="1697" spans="2:11" hidden="1">
      <c r="B1697" s="519" t="s">
        <v>1061</v>
      </c>
      <c r="C1697" s="519"/>
      <c r="D1697" s="519"/>
      <c r="E1697" s="519"/>
      <c r="F1697" s="519">
        <v>1</v>
      </c>
      <c r="G1697" s="519"/>
      <c r="H1697" s="519">
        <v>31</v>
      </c>
      <c r="I1697" s="519">
        <v>10</v>
      </c>
      <c r="J1697" s="519" t="str">
        <f t="shared" si="76"/>
        <v>SDN15013110</v>
      </c>
      <c r="K1697" s="519">
        <v>532</v>
      </c>
    </row>
    <row r="1698" spans="2:11" hidden="1">
      <c r="B1698" s="519" t="s">
        <v>1061</v>
      </c>
      <c r="C1698" s="519"/>
      <c r="D1698" s="519"/>
      <c r="E1698" s="519"/>
      <c r="F1698" s="519">
        <v>1</v>
      </c>
      <c r="G1698" s="519"/>
      <c r="H1698" s="519">
        <v>31</v>
      </c>
      <c r="I1698" s="519">
        <v>11</v>
      </c>
      <c r="J1698" s="519" t="str">
        <f t="shared" si="76"/>
        <v>SDN15013111</v>
      </c>
      <c r="K1698" s="519">
        <v>532</v>
      </c>
    </row>
    <row r="1699" spans="2:11" hidden="1">
      <c r="B1699" s="519" t="s">
        <v>1061</v>
      </c>
      <c r="C1699" s="519"/>
      <c r="D1699" s="519"/>
      <c r="E1699" s="519"/>
      <c r="F1699" s="519">
        <v>1</v>
      </c>
      <c r="G1699" s="519"/>
      <c r="H1699" s="519">
        <v>31</v>
      </c>
      <c r="I1699" s="519">
        <v>12</v>
      </c>
      <c r="J1699" s="519" t="str">
        <f t="shared" si="76"/>
        <v>SDN15013112</v>
      </c>
      <c r="K1699" s="519">
        <v>532</v>
      </c>
    </row>
    <row r="1700" spans="2:11" hidden="1">
      <c r="B1700" s="519" t="s">
        <v>1061</v>
      </c>
      <c r="C1700" s="519"/>
      <c r="D1700" s="519"/>
      <c r="E1700" s="519"/>
      <c r="F1700" s="519">
        <v>1</v>
      </c>
      <c r="G1700" s="519"/>
      <c r="H1700" s="519">
        <v>31</v>
      </c>
      <c r="I1700" s="519">
        <v>13</v>
      </c>
      <c r="J1700" s="519" t="str">
        <f t="shared" si="76"/>
        <v>SDN15013113</v>
      </c>
      <c r="K1700" s="519">
        <v>532</v>
      </c>
    </row>
    <row r="1701" spans="2:11" hidden="1">
      <c r="B1701" s="519" t="s">
        <v>1061</v>
      </c>
      <c r="C1701" s="519"/>
      <c r="D1701" s="519"/>
      <c r="E1701" s="519"/>
      <c r="F1701" s="519">
        <v>1</v>
      </c>
      <c r="G1701" s="519"/>
      <c r="H1701" s="519">
        <v>31</v>
      </c>
      <c r="I1701" s="519">
        <v>14</v>
      </c>
      <c r="J1701" s="519" t="str">
        <f t="shared" si="76"/>
        <v>SDN15013114</v>
      </c>
      <c r="K1701" s="519">
        <v>532</v>
      </c>
    </row>
    <row r="1702" spans="2:11" hidden="1">
      <c r="B1702" s="519" t="s">
        <v>1061</v>
      </c>
      <c r="C1702" s="519"/>
      <c r="D1702" s="519"/>
      <c r="E1702" s="519"/>
      <c r="F1702" s="519">
        <v>1</v>
      </c>
      <c r="G1702" s="519"/>
      <c r="H1702" s="519">
        <v>31</v>
      </c>
      <c r="I1702" s="519">
        <v>15</v>
      </c>
      <c r="J1702" s="519" t="str">
        <f t="shared" si="76"/>
        <v>SDN15013115</v>
      </c>
      <c r="K1702" s="519">
        <v>532</v>
      </c>
    </row>
    <row r="1703" spans="2:11" hidden="1">
      <c r="B1703" s="519" t="s">
        <v>1061</v>
      </c>
      <c r="C1703" s="519"/>
      <c r="D1703" s="519"/>
      <c r="E1703" s="519"/>
      <c r="F1703" s="519">
        <v>1</v>
      </c>
      <c r="G1703" s="519"/>
      <c r="H1703" s="519">
        <v>32</v>
      </c>
      <c r="I1703" s="519">
        <v>1</v>
      </c>
      <c r="J1703" s="519" t="str">
        <f t="shared" si="76"/>
        <v>SDN15013201</v>
      </c>
      <c r="K1703" s="519">
        <v>665</v>
      </c>
    </row>
    <row r="1704" spans="2:11" hidden="1">
      <c r="B1704" s="519" t="s">
        <v>1061</v>
      </c>
      <c r="C1704" s="519"/>
      <c r="D1704" s="519"/>
      <c r="E1704" s="519"/>
      <c r="F1704" s="519">
        <v>1</v>
      </c>
      <c r="G1704" s="519"/>
      <c r="H1704" s="519">
        <v>32</v>
      </c>
      <c r="I1704" s="519">
        <v>2</v>
      </c>
      <c r="J1704" s="519" t="str">
        <f t="shared" si="76"/>
        <v>SDN15013202</v>
      </c>
      <c r="K1704" s="519">
        <v>665</v>
      </c>
    </row>
    <row r="1705" spans="2:11" hidden="1">
      <c r="B1705" s="519" t="s">
        <v>1061</v>
      </c>
      <c r="C1705" s="519"/>
      <c r="D1705" s="519"/>
      <c r="E1705" s="519"/>
      <c r="F1705" s="519">
        <v>1</v>
      </c>
      <c r="G1705" s="519"/>
      <c r="H1705" s="519">
        <v>32</v>
      </c>
      <c r="I1705" s="519">
        <v>3</v>
      </c>
      <c r="J1705" s="519" t="str">
        <f t="shared" si="76"/>
        <v>SDN15013203</v>
      </c>
      <c r="K1705" s="519">
        <v>665</v>
      </c>
    </row>
    <row r="1706" spans="2:11" hidden="1">
      <c r="B1706" s="519" t="s">
        <v>1061</v>
      </c>
      <c r="C1706" s="519"/>
      <c r="D1706" s="519"/>
      <c r="E1706" s="519"/>
      <c r="F1706" s="519">
        <v>1</v>
      </c>
      <c r="G1706" s="519"/>
      <c r="H1706" s="519">
        <v>32</v>
      </c>
      <c r="I1706" s="519">
        <v>4</v>
      </c>
      <c r="J1706" s="519" t="str">
        <f t="shared" si="76"/>
        <v>SDN15013204</v>
      </c>
      <c r="K1706" s="519">
        <v>665</v>
      </c>
    </row>
    <row r="1707" spans="2:11" hidden="1">
      <c r="B1707" s="519" t="s">
        <v>1061</v>
      </c>
      <c r="C1707" s="519"/>
      <c r="D1707" s="519"/>
      <c r="E1707" s="519"/>
      <c r="F1707" s="519">
        <v>1</v>
      </c>
      <c r="G1707" s="519"/>
      <c r="H1707" s="519">
        <v>32</v>
      </c>
      <c r="I1707" s="519">
        <v>5</v>
      </c>
      <c r="J1707" s="519" t="str">
        <f t="shared" si="76"/>
        <v>SDN15013205</v>
      </c>
      <c r="K1707" s="519">
        <v>665</v>
      </c>
    </row>
    <row r="1708" spans="2:11" hidden="1">
      <c r="B1708" s="519" t="s">
        <v>1061</v>
      </c>
      <c r="C1708" s="519"/>
      <c r="D1708" s="519"/>
      <c r="E1708" s="519"/>
      <c r="F1708" s="519">
        <v>1</v>
      </c>
      <c r="G1708" s="519"/>
      <c r="H1708" s="519">
        <v>32</v>
      </c>
      <c r="I1708" s="519">
        <v>6</v>
      </c>
      <c r="J1708" s="519" t="str">
        <f t="shared" si="76"/>
        <v>SDN15013206</v>
      </c>
      <c r="K1708" s="519">
        <v>665</v>
      </c>
    </row>
    <row r="1709" spans="2:11" hidden="1">
      <c r="B1709" s="519" t="s">
        <v>1061</v>
      </c>
      <c r="C1709" s="519"/>
      <c r="D1709" s="519"/>
      <c r="E1709" s="519"/>
      <c r="F1709" s="519">
        <v>1</v>
      </c>
      <c r="G1709" s="519"/>
      <c r="H1709" s="519">
        <v>32</v>
      </c>
      <c r="I1709" s="519">
        <v>7</v>
      </c>
      <c r="J1709" s="519" t="str">
        <f t="shared" si="76"/>
        <v>SDN15013207</v>
      </c>
      <c r="K1709" s="519">
        <v>665</v>
      </c>
    </row>
    <row r="1710" spans="2:11" hidden="1">
      <c r="B1710" s="519" t="s">
        <v>1061</v>
      </c>
      <c r="C1710" s="519"/>
      <c r="D1710" s="519"/>
      <c r="E1710" s="519"/>
      <c r="F1710" s="519">
        <v>1</v>
      </c>
      <c r="G1710" s="519"/>
      <c r="H1710" s="519">
        <v>32</v>
      </c>
      <c r="I1710" s="519">
        <v>8</v>
      </c>
      <c r="J1710" s="519" t="str">
        <f t="shared" si="76"/>
        <v>SDN15013208</v>
      </c>
      <c r="K1710" s="519">
        <v>532</v>
      </c>
    </row>
    <row r="1711" spans="2:11" hidden="1">
      <c r="B1711" s="519" t="s">
        <v>1061</v>
      </c>
      <c r="C1711" s="519"/>
      <c r="D1711" s="519"/>
      <c r="E1711" s="519"/>
      <c r="F1711" s="519">
        <v>1</v>
      </c>
      <c r="G1711" s="519"/>
      <c r="H1711" s="519">
        <v>32</v>
      </c>
      <c r="I1711" s="519">
        <v>9</v>
      </c>
      <c r="J1711" s="519" t="str">
        <f t="shared" si="76"/>
        <v>SDN15013209</v>
      </c>
      <c r="K1711" s="519">
        <v>532</v>
      </c>
    </row>
    <row r="1712" spans="2:11" hidden="1">
      <c r="B1712" s="519" t="s">
        <v>1061</v>
      </c>
      <c r="C1712" s="519"/>
      <c r="D1712" s="519"/>
      <c r="E1712" s="519"/>
      <c r="F1712" s="519">
        <v>1</v>
      </c>
      <c r="G1712" s="519"/>
      <c r="H1712" s="519">
        <v>32</v>
      </c>
      <c r="I1712" s="519">
        <v>10</v>
      </c>
      <c r="J1712" s="519" t="str">
        <f t="shared" si="76"/>
        <v>SDN15013210</v>
      </c>
      <c r="K1712" s="519">
        <v>532</v>
      </c>
    </row>
    <row r="1713" spans="2:11" hidden="1">
      <c r="B1713" s="519" t="s">
        <v>1061</v>
      </c>
      <c r="C1713" s="519"/>
      <c r="D1713" s="519"/>
      <c r="E1713" s="519"/>
      <c r="F1713" s="519">
        <v>1</v>
      </c>
      <c r="G1713" s="519"/>
      <c r="H1713" s="519">
        <v>32</v>
      </c>
      <c r="I1713" s="519">
        <v>11</v>
      </c>
      <c r="J1713" s="519" t="str">
        <f t="shared" si="76"/>
        <v>SDN15013211</v>
      </c>
      <c r="K1713" s="519">
        <v>532</v>
      </c>
    </row>
    <row r="1714" spans="2:11" hidden="1">
      <c r="B1714" s="519" t="s">
        <v>1061</v>
      </c>
      <c r="C1714" s="519"/>
      <c r="D1714" s="519"/>
      <c r="E1714" s="519"/>
      <c r="F1714" s="519">
        <v>1</v>
      </c>
      <c r="G1714" s="519"/>
      <c r="H1714" s="519">
        <v>32</v>
      </c>
      <c r="I1714" s="519">
        <v>12</v>
      </c>
      <c r="J1714" s="519" t="str">
        <f t="shared" si="76"/>
        <v>SDN15013212</v>
      </c>
      <c r="K1714" s="519">
        <v>532</v>
      </c>
    </row>
    <row r="1715" spans="2:11" hidden="1">
      <c r="B1715" s="519" t="s">
        <v>1061</v>
      </c>
      <c r="C1715" s="519"/>
      <c r="D1715" s="519"/>
      <c r="E1715" s="519"/>
      <c r="F1715" s="519">
        <v>1</v>
      </c>
      <c r="G1715" s="519"/>
      <c r="H1715" s="519">
        <v>32</v>
      </c>
      <c r="I1715" s="519">
        <v>13</v>
      </c>
      <c r="J1715" s="519" t="str">
        <f t="shared" si="76"/>
        <v>SDN15013213</v>
      </c>
      <c r="K1715" s="519">
        <v>532</v>
      </c>
    </row>
    <row r="1716" spans="2:11" hidden="1">
      <c r="B1716" s="519" t="s">
        <v>1061</v>
      </c>
      <c r="C1716" s="519"/>
      <c r="D1716" s="519"/>
      <c r="E1716" s="519"/>
      <c r="F1716" s="519">
        <v>1</v>
      </c>
      <c r="G1716" s="519"/>
      <c r="H1716" s="519">
        <v>32</v>
      </c>
      <c r="I1716" s="519">
        <v>14</v>
      </c>
      <c r="J1716" s="519" t="str">
        <f t="shared" si="76"/>
        <v>SDN15013214</v>
      </c>
      <c r="K1716" s="519">
        <v>532</v>
      </c>
    </row>
    <row r="1717" spans="2:11" hidden="1">
      <c r="B1717" s="519" t="s">
        <v>1061</v>
      </c>
      <c r="C1717" s="519"/>
      <c r="D1717" s="519"/>
      <c r="E1717" s="519"/>
      <c r="F1717" s="519">
        <v>1</v>
      </c>
      <c r="G1717" s="519"/>
      <c r="H1717" s="519">
        <v>32</v>
      </c>
      <c r="I1717" s="519">
        <v>15</v>
      </c>
      <c r="J1717" s="519" t="str">
        <f t="shared" si="76"/>
        <v>SDN15013215</v>
      </c>
      <c r="K1717" s="519">
        <v>532</v>
      </c>
    </row>
    <row r="1718" spans="2:11" hidden="1">
      <c r="B1718" s="519" t="s">
        <v>1061</v>
      </c>
      <c r="C1718" s="519"/>
      <c r="D1718" s="519"/>
      <c r="E1718" s="519"/>
      <c r="F1718" s="519">
        <v>1</v>
      </c>
      <c r="G1718" s="519"/>
      <c r="H1718" s="519">
        <v>33</v>
      </c>
      <c r="I1718" s="519">
        <v>1</v>
      </c>
      <c r="J1718" s="519" t="str">
        <f t="shared" si="76"/>
        <v>SDN15013301</v>
      </c>
      <c r="K1718" s="519">
        <v>675</v>
      </c>
    </row>
    <row r="1719" spans="2:11" hidden="1">
      <c r="B1719" s="519" t="s">
        <v>1061</v>
      </c>
      <c r="C1719" s="519"/>
      <c r="D1719" s="519"/>
      <c r="E1719" s="519"/>
      <c r="F1719" s="519">
        <v>1</v>
      </c>
      <c r="G1719" s="519"/>
      <c r="H1719" s="519">
        <v>33</v>
      </c>
      <c r="I1719" s="519">
        <v>2</v>
      </c>
      <c r="J1719" s="519" t="str">
        <f t="shared" si="76"/>
        <v>SDN15013302</v>
      </c>
      <c r="K1719" s="519">
        <v>675</v>
      </c>
    </row>
    <row r="1720" spans="2:11" hidden="1">
      <c r="B1720" s="519" t="s">
        <v>1061</v>
      </c>
      <c r="C1720" s="519"/>
      <c r="D1720" s="519"/>
      <c r="E1720" s="519"/>
      <c r="F1720" s="519">
        <v>1</v>
      </c>
      <c r="G1720" s="519"/>
      <c r="H1720" s="519">
        <v>33</v>
      </c>
      <c r="I1720" s="519">
        <v>3</v>
      </c>
      <c r="J1720" s="519" t="str">
        <f t="shared" si="76"/>
        <v>SDN15013303</v>
      </c>
      <c r="K1720" s="519">
        <v>675</v>
      </c>
    </row>
    <row r="1721" spans="2:11" hidden="1">
      <c r="B1721" s="519" t="s">
        <v>1061</v>
      </c>
      <c r="C1721" s="519"/>
      <c r="D1721" s="519"/>
      <c r="E1721" s="519"/>
      <c r="F1721" s="519">
        <v>1</v>
      </c>
      <c r="G1721" s="519"/>
      <c r="H1721" s="519">
        <v>33</v>
      </c>
      <c r="I1721" s="519">
        <v>4</v>
      </c>
      <c r="J1721" s="519" t="str">
        <f t="shared" si="76"/>
        <v>SDN15013304</v>
      </c>
      <c r="K1721" s="519">
        <v>675</v>
      </c>
    </row>
    <row r="1722" spans="2:11" hidden="1">
      <c r="B1722" s="519" t="s">
        <v>1061</v>
      </c>
      <c r="C1722" s="519"/>
      <c r="D1722" s="519"/>
      <c r="E1722" s="519"/>
      <c r="F1722" s="519">
        <v>1</v>
      </c>
      <c r="G1722" s="519"/>
      <c r="H1722" s="519">
        <v>33</v>
      </c>
      <c r="I1722" s="519">
        <v>5</v>
      </c>
      <c r="J1722" s="519" t="str">
        <f t="shared" si="76"/>
        <v>SDN15013305</v>
      </c>
      <c r="K1722" s="519">
        <v>675</v>
      </c>
    </row>
    <row r="1723" spans="2:11" hidden="1">
      <c r="B1723" s="519" t="s">
        <v>1061</v>
      </c>
      <c r="C1723" s="519"/>
      <c r="D1723" s="519"/>
      <c r="E1723" s="519"/>
      <c r="F1723" s="519">
        <v>1</v>
      </c>
      <c r="G1723" s="519"/>
      <c r="H1723" s="519">
        <v>33</v>
      </c>
      <c r="I1723" s="519">
        <v>6</v>
      </c>
      <c r="J1723" s="519" t="str">
        <f t="shared" si="76"/>
        <v>SDN15013306</v>
      </c>
      <c r="K1723" s="519">
        <v>675</v>
      </c>
    </row>
    <row r="1724" spans="2:11" hidden="1">
      <c r="B1724" s="519" t="s">
        <v>1061</v>
      </c>
      <c r="C1724" s="519"/>
      <c r="D1724" s="519"/>
      <c r="E1724" s="519"/>
      <c r="F1724" s="519">
        <v>1</v>
      </c>
      <c r="G1724" s="519"/>
      <c r="H1724" s="519">
        <v>33</v>
      </c>
      <c r="I1724" s="519">
        <v>7</v>
      </c>
      <c r="J1724" s="519" t="str">
        <f t="shared" si="76"/>
        <v>SDN15013307</v>
      </c>
      <c r="K1724" s="519">
        <v>675</v>
      </c>
    </row>
    <row r="1725" spans="2:11" hidden="1">
      <c r="B1725" s="519" t="s">
        <v>1061</v>
      </c>
      <c r="C1725" s="519"/>
      <c r="D1725" s="519"/>
      <c r="E1725" s="519"/>
      <c r="F1725" s="519">
        <v>1</v>
      </c>
      <c r="G1725" s="519"/>
      <c r="H1725" s="519">
        <v>33</v>
      </c>
      <c r="I1725" s="519">
        <v>8</v>
      </c>
      <c r="J1725" s="519" t="str">
        <f t="shared" si="76"/>
        <v>SDN15013308</v>
      </c>
      <c r="K1725" s="519">
        <v>540</v>
      </c>
    </row>
    <row r="1726" spans="2:11" hidden="1">
      <c r="B1726" s="519" t="s">
        <v>1061</v>
      </c>
      <c r="C1726" s="519"/>
      <c r="D1726" s="519"/>
      <c r="E1726" s="519"/>
      <c r="F1726" s="519">
        <v>1</v>
      </c>
      <c r="G1726" s="519"/>
      <c r="H1726" s="519">
        <v>33</v>
      </c>
      <c r="I1726" s="519">
        <v>9</v>
      </c>
      <c r="J1726" s="519" t="str">
        <f t="shared" si="76"/>
        <v>SDN15013309</v>
      </c>
      <c r="K1726" s="519">
        <v>540</v>
      </c>
    </row>
    <row r="1727" spans="2:11" hidden="1">
      <c r="B1727" s="519" t="s">
        <v>1061</v>
      </c>
      <c r="C1727" s="519"/>
      <c r="D1727" s="519"/>
      <c r="E1727" s="519"/>
      <c r="F1727" s="519">
        <v>1</v>
      </c>
      <c r="G1727" s="519"/>
      <c r="H1727" s="519">
        <v>33</v>
      </c>
      <c r="I1727" s="519">
        <v>10</v>
      </c>
      <c r="J1727" s="519" t="str">
        <f t="shared" si="76"/>
        <v>SDN15013310</v>
      </c>
      <c r="K1727" s="519">
        <v>540</v>
      </c>
    </row>
    <row r="1728" spans="2:11" hidden="1">
      <c r="B1728" s="519" t="s">
        <v>1061</v>
      </c>
      <c r="C1728" s="519"/>
      <c r="D1728" s="519"/>
      <c r="E1728" s="519"/>
      <c r="F1728" s="519">
        <v>1</v>
      </c>
      <c r="G1728" s="519"/>
      <c r="H1728" s="519">
        <v>33</v>
      </c>
      <c r="I1728" s="519">
        <v>11</v>
      </c>
      <c r="J1728" s="519" t="str">
        <f t="shared" si="76"/>
        <v>SDN15013311</v>
      </c>
      <c r="K1728" s="519">
        <v>540</v>
      </c>
    </row>
    <row r="1729" spans="2:11" hidden="1">
      <c r="B1729" s="519" t="s">
        <v>1061</v>
      </c>
      <c r="C1729" s="519"/>
      <c r="D1729" s="519"/>
      <c r="E1729" s="519"/>
      <c r="F1729" s="519">
        <v>1</v>
      </c>
      <c r="G1729" s="519"/>
      <c r="H1729" s="519">
        <v>33</v>
      </c>
      <c r="I1729" s="519">
        <v>12</v>
      </c>
      <c r="J1729" s="519" t="str">
        <f t="shared" si="76"/>
        <v>SDN15013312</v>
      </c>
      <c r="K1729" s="519">
        <v>540</v>
      </c>
    </row>
    <row r="1730" spans="2:11" hidden="1">
      <c r="B1730" s="519" t="s">
        <v>1061</v>
      </c>
      <c r="C1730" s="519"/>
      <c r="D1730" s="519"/>
      <c r="E1730" s="519"/>
      <c r="F1730" s="519">
        <v>1</v>
      </c>
      <c r="G1730" s="519"/>
      <c r="H1730" s="519">
        <v>33</v>
      </c>
      <c r="I1730" s="519">
        <v>13</v>
      </c>
      <c r="J1730" s="519" t="str">
        <f t="shared" si="76"/>
        <v>SDN15013313</v>
      </c>
      <c r="K1730" s="519">
        <v>540</v>
      </c>
    </row>
    <row r="1731" spans="2:11" hidden="1">
      <c r="B1731" s="519" t="s">
        <v>1061</v>
      </c>
      <c r="C1731" s="519"/>
      <c r="D1731" s="519"/>
      <c r="E1731" s="519"/>
      <c r="F1731" s="519">
        <v>1</v>
      </c>
      <c r="G1731" s="519"/>
      <c r="H1731" s="519">
        <v>33</v>
      </c>
      <c r="I1731" s="519">
        <v>14</v>
      </c>
      <c r="J1731" s="519" t="str">
        <f t="shared" si="76"/>
        <v>SDN15013314</v>
      </c>
      <c r="K1731" s="519">
        <v>540</v>
      </c>
    </row>
    <row r="1732" spans="2:11" hidden="1">
      <c r="B1732" s="519" t="s">
        <v>1061</v>
      </c>
      <c r="C1732" s="519"/>
      <c r="D1732" s="519"/>
      <c r="E1732" s="519"/>
      <c r="F1732" s="519">
        <v>1</v>
      </c>
      <c r="G1732" s="519"/>
      <c r="H1732" s="519">
        <v>33</v>
      </c>
      <c r="I1732" s="519">
        <v>15</v>
      </c>
      <c r="J1732" s="519" t="str">
        <f t="shared" ref="J1732:J1795" si="77">B1732&amp;TEXT(F1732,"00")&amp;TEXT(H1732,"00")&amp;TEXT(I1732,"00")</f>
        <v>SDN15013315</v>
      </c>
      <c r="K1732" s="519">
        <v>540</v>
      </c>
    </row>
    <row r="1733" spans="2:11" hidden="1">
      <c r="B1733" s="519" t="s">
        <v>1061</v>
      </c>
      <c r="C1733" s="519"/>
      <c r="D1733" s="519"/>
      <c r="E1733" s="519"/>
      <c r="F1733" s="519">
        <v>1</v>
      </c>
      <c r="G1733" s="519"/>
      <c r="H1733" s="519">
        <v>34</v>
      </c>
      <c r="I1733" s="519">
        <v>1</v>
      </c>
      <c r="J1733" s="519" t="str">
        <f t="shared" si="77"/>
        <v>SDN15013401</v>
      </c>
      <c r="K1733" s="519">
        <v>675</v>
      </c>
    </row>
    <row r="1734" spans="2:11" hidden="1">
      <c r="B1734" s="519" t="s">
        <v>1061</v>
      </c>
      <c r="C1734" s="519"/>
      <c r="D1734" s="519"/>
      <c r="E1734" s="519"/>
      <c r="F1734" s="519">
        <v>1</v>
      </c>
      <c r="G1734" s="519"/>
      <c r="H1734" s="519">
        <v>34</v>
      </c>
      <c r="I1734" s="519">
        <v>2</v>
      </c>
      <c r="J1734" s="519" t="str">
        <f t="shared" si="77"/>
        <v>SDN15013402</v>
      </c>
      <c r="K1734" s="519">
        <v>675</v>
      </c>
    </row>
    <row r="1735" spans="2:11" hidden="1">
      <c r="B1735" s="519" t="s">
        <v>1061</v>
      </c>
      <c r="C1735" s="519"/>
      <c r="D1735" s="519"/>
      <c r="E1735" s="519"/>
      <c r="F1735" s="519">
        <v>1</v>
      </c>
      <c r="G1735" s="519"/>
      <c r="H1735" s="519">
        <v>34</v>
      </c>
      <c r="I1735" s="519">
        <v>3</v>
      </c>
      <c r="J1735" s="519" t="str">
        <f t="shared" si="77"/>
        <v>SDN15013403</v>
      </c>
      <c r="K1735" s="519">
        <v>675</v>
      </c>
    </row>
    <row r="1736" spans="2:11" hidden="1">
      <c r="B1736" s="519" t="s">
        <v>1061</v>
      </c>
      <c r="C1736" s="519"/>
      <c r="D1736" s="519"/>
      <c r="E1736" s="519"/>
      <c r="F1736" s="519">
        <v>1</v>
      </c>
      <c r="G1736" s="519"/>
      <c r="H1736" s="519">
        <v>34</v>
      </c>
      <c r="I1736" s="519">
        <v>4</v>
      </c>
      <c r="J1736" s="519" t="str">
        <f t="shared" si="77"/>
        <v>SDN15013404</v>
      </c>
      <c r="K1736" s="519">
        <v>675</v>
      </c>
    </row>
    <row r="1737" spans="2:11" hidden="1">
      <c r="B1737" s="519" t="s">
        <v>1061</v>
      </c>
      <c r="C1737" s="519"/>
      <c r="D1737" s="519"/>
      <c r="E1737" s="519"/>
      <c r="F1737" s="519">
        <v>1</v>
      </c>
      <c r="G1737" s="519"/>
      <c r="H1737" s="519">
        <v>34</v>
      </c>
      <c r="I1737" s="519">
        <v>5</v>
      </c>
      <c r="J1737" s="519" t="str">
        <f t="shared" si="77"/>
        <v>SDN15013405</v>
      </c>
      <c r="K1737" s="519">
        <v>675</v>
      </c>
    </row>
    <row r="1738" spans="2:11" hidden="1">
      <c r="B1738" s="519" t="s">
        <v>1061</v>
      </c>
      <c r="C1738" s="519"/>
      <c r="D1738" s="519"/>
      <c r="E1738" s="519"/>
      <c r="F1738" s="519">
        <v>1</v>
      </c>
      <c r="G1738" s="519"/>
      <c r="H1738" s="519">
        <v>34</v>
      </c>
      <c r="I1738" s="519">
        <v>6</v>
      </c>
      <c r="J1738" s="519" t="str">
        <f t="shared" si="77"/>
        <v>SDN15013406</v>
      </c>
      <c r="K1738" s="519">
        <v>675</v>
      </c>
    </row>
    <row r="1739" spans="2:11" hidden="1">
      <c r="B1739" s="519" t="s">
        <v>1061</v>
      </c>
      <c r="C1739" s="519"/>
      <c r="D1739" s="519"/>
      <c r="E1739" s="519"/>
      <c r="F1739" s="519">
        <v>1</v>
      </c>
      <c r="G1739" s="519"/>
      <c r="H1739" s="519">
        <v>34</v>
      </c>
      <c r="I1739" s="519">
        <v>7</v>
      </c>
      <c r="J1739" s="519" t="str">
        <f t="shared" si="77"/>
        <v>SDN15013407</v>
      </c>
      <c r="K1739" s="519">
        <v>675</v>
      </c>
    </row>
    <row r="1740" spans="2:11" hidden="1">
      <c r="B1740" s="519" t="s">
        <v>1061</v>
      </c>
      <c r="C1740" s="519"/>
      <c r="D1740" s="519"/>
      <c r="E1740" s="519"/>
      <c r="F1740" s="519">
        <v>1</v>
      </c>
      <c r="G1740" s="519"/>
      <c r="H1740" s="519">
        <v>34</v>
      </c>
      <c r="I1740" s="519">
        <v>8</v>
      </c>
      <c r="J1740" s="519" t="str">
        <f t="shared" si="77"/>
        <v>SDN15013408</v>
      </c>
      <c r="K1740" s="519">
        <v>540</v>
      </c>
    </row>
    <row r="1741" spans="2:11" hidden="1">
      <c r="B1741" s="519" t="s">
        <v>1061</v>
      </c>
      <c r="C1741" s="519"/>
      <c r="D1741" s="519"/>
      <c r="E1741" s="519"/>
      <c r="F1741" s="519">
        <v>1</v>
      </c>
      <c r="G1741" s="519"/>
      <c r="H1741" s="519">
        <v>34</v>
      </c>
      <c r="I1741" s="519">
        <v>9</v>
      </c>
      <c r="J1741" s="519" t="str">
        <f t="shared" si="77"/>
        <v>SDN15013409</v>
      </c>
      <c r="K1741" s="519">
        <v>540</v>
      </c>
    </row>
    <row r="1742" spans="2:11" hidden="1">
      <c r="B1742" s="519" t="s">
        <v>1061</v>
      </c>
      <c r="C1742" s="519"/>
      <c r="D1742" s="519"/>
      <c r="E1742" s="519"/>
      <c r="F1742" s="519">
        <v>1</v>
      </c>
      <c r="G1742" s="519"/>
      <c r="H1742" s="519">
        <v>34</v>
      </c>
      <c r="I1742" s="519">
        <v>10</v>
      </c>
      <c r="J1742" s="519" t="str">
        <f t="shared" si="77"/>
        <v>SDN15013410</v>
      </c>
      <c r="K1742" s="519">
        <v>540</v>
      </c>
    </row>
    <row r="1743" spans="2:11" hidden="1">
      <c r="B1743" s="519" t="s">
        <v>1061</v>
      </c>
      <c r="C1743" s="519"/>
      <c r="D1743" s="519"/>
      <c r="E1743" s="519"/>
      <c r="F1743" s="519">
        <v>1</v>
      </c>
      <c r="G1743" s="519"/>
      <c r="H1743" s="519">
        <v>34</v>
      </c>
      <c r="I1743" s="519">
        <v>11</v>
      </c>
      <c r="J1743" s="519" t="str">
        <f t="shared" si="77"/>
        <v>SDN15013411</v>
      </c>
      <c r="K1743" s="519">
        <v>540</v>
      </c>
    </row>
    <row r="1744" spans="2:11" hidden="1">
      <c r="B1744" s="519" t="s">
        <v>1061</v>
      </c>
      <c r="C1744" s="519"/>
      <c r="D1744" s="519"/>
      <c r="E1744" s="519"/>
      <c r="F1744" s="519">
        <v>1</v>
      </c>
      <c r="G1744" s="519"/>
      <c r="H1744" s="519">
        <v>34</v>
      </c>
      <c r="I1744" s="519">
        <v>12</v>
      </c>
      <c r="J1744" s="519" t="str">
        <f t="shared" si="77"/>
        <v>SDN15013412</v>
      </c>
      <c r="K1744" s="519">
        <v>540</v>
      </c>
    </row>
    <row r="1745" spans="2:11" hidden="1">
      <c r="B1745" s="519" t="s">
        <v>1061</v>
      </c>
      <c r="C1745" s="519"/>
      <c r="D1745" s="519"/>
      <c r="E1745" s="519"/>
      <c r="F1745" s="519">
        <v>1</v>
      </c>
      <c r="G1745" s="519"/>
      <c r="H1745" s="519">
        <v>34</v>
      </c>
      <c r="I1745" s="519">
        <v>13</v>
      </c>
      <c r="J1745" s="519" t="str">
        <f t="shared" si="77"/>
        <v>SDN15013413</v>
      </c>
      <c r="K1745" s="519">
        <v>540</v>
      </c>
    </row>
    <row r="1746" spans="2:11" hidden="1">
      <c r="B1746" s="519" t="s">
        <v>1061</v>
      </c>
      <c r="C1746" s="519"/>
      <c r="D1746" s="519"/>
      <c r="E1746" s="519"/>
      <c r="F1746" s="519">
        <v>1</v>
      </c>
      <c r="G1746" s="519"/>
      <c r="H1746" s="519">
        <v>34</v>
      </c>
      <c r="I1746" s="519">
        <v>14</v>
      </c>
      <c r="J1746" s="519" t="str">
        <f t="shared" si="77"/>
        <v>SDN15013414</v>
      </c>
      <c r="K1746" s="519">
        <v>540</v>
      </c>
    </row>
    <row r="1747" spans="2:11" hidden="1">
      <c r="B1747" s="519" t="s">
        <v>1061</v>
      </c>
      <c r="C1747" s="519"/>
      <c r="D1747" s="519"/>
      <c r="E1747" s="519"/>
      <c r="F1747" s="519">
        <v>1</v>
      </c>
      <c r="G1747" s="519"/>
      <c r="H1747" s="519">
        <v>34</v>
      </c>
      <c r="I1747" s="519">
        <v>15</v>
      </c>
      <c r="J1747" s="519" t="str">
        <f t="shared" si="77"/>
        <v>SDN15013415</v>
      </c>
      <c r="K1747" s="519">
        <v>540</v>
      </c>
    </row>
    <row r="1748" spans="2:11" hidden="1">
      <c r="B1748" s="519" t="s">
        <v>1061</v>
      </c>
      <c r="C1748" s="519"/>
      <c r="D1748" s="519"/>
      <c r="E1748" s="519"/>
      <c r="F1748" s="519">
        <v>1</v>
      </c>
      <c r="G1748" s="519"/>
      <c r="H1748" s="519">
        <v>35</v>
      </c>
      <c r="I1748" s="519">
        <v>1</v>
      </c>
      <c r="J1748" s="519" t="str">
        <f t="shared" si="77"/>
        <v>SDN15013501</v>
      </c>
      <c r="K1748" s="519">
        <v>680</v>
      </c>
    </row>
    <row r="1749" spans="2:11" hidden="1">
      <c r="B1749" s="519" t="s">
        <v>1061</v>
      </c>
      <c r="C1749" s="519"/>
      <c r="D1749" s="519"/>
      <c r="E1749" s="519"/>
      <c r="F1749" s="519">
        <v>1</v>
      </c>
      <c r="G1749" s="519"/>
      <c r="H1749" s="519">
        <v>35</v>
      </c>
      <c r="I1749" s="519">
        <v>2</v>
      </c>
      <c r="J1749" s="519" t="str">
        <f t="shared" si="77"/>
        <v>SDN15013502</v>
      </c>
      <c r="K1749" s="519">
        <v>680</v>
      </c>
    </row>
    <row r="1750" spans="2:11" hidden="1">
      <c r="B1750" s="519" t="s">
        <v>1061</v>
      </c>
      <c r="C1750" s="519"/>
      <c r="D1750" s="519"/>
      <c r="E1750" s="519"/>
      <c r="F1750" s="519">
        <v>1</v>
      </c>
      <c r="G1750" s="519"/>
      <c r="H1750" s="519">
        <v>35</v>
      </c>
      <c r="I1750" s="519">
        <v>3</v>
      </c>
      <c r="J1750" s="519" t="str">
        <f t="shared" si="77"/>
        <v>SDN15013503</v>
      </c>
      <c r="K1750" s="519">
        <v>680</v>
      </c>
    </row>
    <row r="1751" spans="2:11" hidden="1">
      <c r="B1751" s="519" t="s">
        <v>1061</v>
      </c>
      <c r="C1751" s="519"/>
      <c r="D1751" s="519"/>
      <c r="E1751" s="519"/>
      <c r="F1751" s="519">
        <v>1</v>
      </c>
      <c r="G1751" s="519"/>
      <c r="H1751" s="519">
        <v>35</v>
      </c>
      <c r="I1751" s="519">
        <v>4</v>
      </c>
      <c r="J1751" s="519" t="str">
        <f t="shared" si="77"/>
        <v>SDN15013504</v>
      </c>
      <c r="K1751" s="519">
        <v>680</v>
      </c>
    </row>
    <row r="1752" spans="2:11" hidden="1">
      <c r="B1752" s="519" t="s">
        <v>1061</v>
      </c>
      <c r="C1752" s="519"/>
      <c r="D1752" s="519"/>
      <c r="E1752" s="519"/>
      <c r="F1752" s="519">
        <v>1</v>
      </c>
      <c r="G1752" s="519"/>
      <c r="H1752" s="519">
        <v>35</v>
      </c>
      <c r="I1752" s="519">
        <v>5</v>
      </c>
      <c r="J1752" s="519" t="str">
        <f t="shared" si="77"/>
        <v>SDN15013505</v>
      </c>
      <c r="K1752" s="519">
        <v>680</v>
      </c>
    </row>
    <row r="1753" spans="2:11" hidden="1">
      <c r="B1753" s="519" t="s">
        <v>1061</v>
      </c>
      <c r="C1753" s="519"/>
      <c r="D1753" s="519"/>
      <c r="E1753" s="519"/>
      <c r="F1753" s="519">
        <v>1</v>
      </c>
      <c r="G1753" s="519"/>
      <c r="H1753" s="519">
        <v>35</v>
      </c>
      <c r="I1753" s="519">
        <v>6</v>
      </c>
      <c r="J1753" s="519" t="str">
        <f t="shared" si="77"/>
        <v>SDN15013506</v>
      </c>
      <c r="K1753" s="519">
        <v>680</v>
      </c>
    </row>
    <row r="1754" spans="2:11" hidden="1">
      <c r="B1754" s="519" t="s">
        <v>1061</v>
      </c>
      <c r="C1754" s="519"/>
      <c r="D1754" s="519"/>
      <c r="E1754" s="519"/>
      <c r="F1754" s="519">
        <v>1</v>
      </c>
      <c r="G1754" s="519"/>
      <c r="H1754" s="519">
        <v>35</v>
      </c>
      <c r="I1754" s="519">
        <v>7</v>
      </c>
      <c r="J1754" s="519" t="str">
        <f t="shared" si="77"/>
        <v>SDN15013507</v>
      </c>
      <c r="K1754" s="519">
        <v>680</v>
      </c>
    </row>
    <row r="1755" spans="2:11" hidden="1">
      <c r="B1755" s="519" t="s">
        <v>1061</v>
      </c>
      <c r="C1755" s="519"/>
      <c r="D1755" s="519"/>
      <c r="E1755" s="519"/>
      <c r="F1755" s="519">
        <v>1</v>
      </c>
      <c r="G1755" s="519"/>
      <c r="H1755" s="519">
        <v>35</v>
      </c>
      <c r="I1755" s="519">
        <v>8</v>
      </c>
      <c r="J1755" s="519" t="str">
        <f t="shared" si="77"/>
        <v>SDN15013508</v>
      </c>
      <c r="K1755" s="519">
        <v>544</v>
      </c>
    </row>
    <row r="1756" spans="2:11" hidden="1">
      <c r="B1756" s="519" t="s">
        <v>1061</v>
      </c>
      <c r="C1756" s="519"/>
      <c r="D1756" s="519"/>
      <c r="E1756" s="519"/>
      <c r="F1756" s="519">
        <v>1</v>
      </c>
      <c r="G1756" s="519"/>
      <c r="H1756" s="519">
        <v>35</v>
      </c>
      <c r="I1756" s="519">
        <v>9</v>
      </c>
      <c r="J1756" s="519" t="str">
        <f t="shared" si="77"/>
        <v>SDN15013509</v>
      </c>
      <c r="K1756" s="519">
        <v>544</v>
      </c>
    </row>
    <row r="1757" spans="2:11" hidden="1">
      <c r="B1757" s="519" t="s">
        <v>1061</v>
      </c>
      <c r="C1757" s="519"/>
      <c r="D1757" s="519"/>
      <c r="E1757" s="519"/>
      <c r="F1757" s="519">
        <v>1</v>
      </c>
      <c r="G1757" s="519"/>
      <c r="H1757" s="519">
        <v>35</v>
      </c>
      <c r="I1757" s="519">
        <v>10</v>
      </c>
      <c r="J1757" s="519" t="str">
        <f t="shared" si="77"/>
        <v>SDN15013510</v>
      </c>
      <c r="K1757" s="519">
        <v>544</v>
      </c>
    </row>
    <row r="1758" spans="2:11" hidden="1">
      <c r="B1758" s="519" t="s">
        <v>1061</v>
      </c>
      <c r="C1758" s="519"/>
      <c r="D1758" s="519"/>
      <c r="E1758" s="519"/>
      <c r="F1758" s="519">
        <v>1</v>
      </c>
      <c r="G1758" s="519"/>
      <c r="H1758" s="519">
        <v>35</v>
      </c>
      <c r="I1758" s="519">
        <v>11</v>
      </c>
      <c r="J1758" s="519" t="str">
        <f t="shared" si="77"/>
        <v>SDN15013511</v>
      </c>
      <c r="K1758" s="519">
        <v>544</v>
      </c>
    </row>
    <row r="1759" spans="2:11" hidden="1">
      <c r="B1759" s="519" t="s">
        <v>1061</v>
      </c>
      <c r="C1759" s="519"/>
      <c r="D1759" s="519"/>
      <c r="E1759" s="519"/>
      <c r="F1759" s="519">
        <v>1</v>
      </c>
      <c r="G1759" s="519"/>
      <c r="H1759" s="519">
        <v>35</v>
      </c>
      <c r="I1759" s="519">
        <v>12</v>
      </c>
      <c r="J1759" s="519" t="str">
        <f t="shared" si="77"/>
        <v>SDN15013512</v>
      </c>
      <c r="K1759" s="519">
        <v>544</v>
      </c>
    </row>
    <row r="1760" spans="2:11" hidden="1">
      <c r="B1760" s="519" t="s">
        <v>1061</v>
      </c>
      <c r="C1760" s="519"/>
      <c r="D1760" s="519"/>
      <c r="E1760" s="519"/>
      <c r="F1760" s="519">
        <v>1</v>
      </c>
      <c r="G1760" s="519"/>
      <c r="H1760" s="519">
        <v>35</v>
      </c>
      <c r="I1760" s="519">
        <v>13</v>
      </c>
      <c r="J1760" s="519" t="str">
        <f t="shared" si="77"/>
        <v>SDN15013513</v>
      </c>
      <c r="K1760" s="519">
        <v>544</v>
      </c>
    </row>
    <row r="1761" spans="2:11" hidden="1">
      <c r="B1761" s="519" t="s">
        <v>1061</v>
      </c>
      <c r="C1761" s="519"/>
      <c r="D1761" s="519"/>
      <c r="E1761" s="519"/>
      <c r="F1761" s="519">
        <v>1</v>
      </c>
      <c r="G1761" s="519"/>
      <c r="H1761" s="519">
        <v>35</v>
      </c>
      <c r="I1761" s="519">
        <v>14</v>
      </c>
      <c r="J1761" s="519" t="str">
        <f t="shared" si="77"/>
        <v>SDN15013514</v>
      </c>
      <c r="K1761" s="519">
        <v>544</v>
      </c>
    </row>
    <row r="1762" spans="2:11" hidden="1">
      <c r="B1762" s="519" t="s">
        <v>1061</v>
      </c>
      <c r="C1762" s="519"/>
      <c r="D1762" s="519"/>
      <c r="E1762" s="519"/>
      <c r="F1762" s="519">
        <v>1</v>
      </c>
      <c r="G1762" s="519"/>
      <c r="H1762" s="519">
        <v>35</v>
      </c>
      <c r="I1762" s="519">
        <v>15</v>
      </c>
      <c r="J1762" s="519" t="str">
        <f t="shared" si="77"/>
        <v>SDN15013515</v>
      </c>
      <c r="K1762" s="519">
        <v>544</v>
      </c>
    </row>
    <row r="1763" spans="2:11" hidden="1">
      <c r="B1763" s="519" t="s">
        <v>1061</v>
      </c>
      <c r="C1763" s="519"/>
      <c r="D1763" s="519"/>
      <c r="E1763" s="519"/>
      <c r="F1763" s="519">
        <v>1</v>
      </c>
      <c r="G1763" s="519"/>
      <c r="H1763" s="519">
        <v>36</v>
      </c>
      <c r="I1763" s="519">
        <v>1</v>
      </c>
      <c r="J1763" s="519" t="str">
        <f t="shared" si="77"/>
        <v>SDN15013601</v>
      </c>
      <c r="K1763" s="519">
        <v>680</v>
      </c>
    </row>
    <row r="1764" spans="2:11" hidden="1">
      <c r="B1764" s="519" t="s">
        <v>1061</v>
      </c>
      <c r="C1764" s="519"/>
      <c r="D1764" s="519"/>
      <c r="E1764" s="519"/>
      <c r="F1764" s="519">
        <v>1</v>
      </c>
      <c r="G1764" s="519"/>
      <c r="H1764" s="519">
        <v>36</v>
      </c>
      <c r="I1764" s="519">
        <v>2</v>
      </c>
      <c r="J1764" s="519" t="str">
        <f t="shared" si="77"/>
        <v>SDN15013602</v>
      </c>
      <c r="K1764" s="519">
        <v>680</v>
      </c>
    </row>
    <row r="1765" spans="2:11" hidden="1">
      <c r="B1765" s="519" t="s">
        <v>1061</v>
      </c>
      <c r="C1765" s="519"/>
      <c r="D1765" s="519"/>
      <c r="E1765" s="519"/>
      <c r="F1765" s="519">
        <v>1</v>
      </c>
      <c r="G1765" s="519"/>
      <c r="H1765" s="519">
        <v>36</v>
      </c>
      <c r="I1765" s="519">
        <v>3</v>
      </c>
      <c r="J1765" s="519" t="str">
        <f t="shared" si="77"/>
        <v>SDN15013603</v>
      </c>
      <c r="K1765" s="519">
        <v>680</v>
      </c>
    </row>
    <row r="1766" spans="2:11" hidden="1">
      <c r="B1766" s="519" t="s">
        <v>1061</v>
      </c>
      <c r="C1766" s="519"/>
      <c r="D1766" s="519"/>
      <c r="E1766" s="519"/>
      <c r="F1766" s="519">
        <v>1</v>
      </c>
      <c r="G1766" s="519"/>
      <c r="H1766" s="519">
        <v>36</v>
      </c>
      <c r="I1766" s="519">
        <v>4</v>
      </c>
      <c r="J1766" s="519" t="str">
        <f t="shared" si="77"/>
        <v>SDN15013604</v>
      </c>
      <c r="K1766" s="519">
        <v>680</v>
      </c>
    </row>
    <row r="1767" spans="2:11" hidden="1">
      <c r="B1767" s="519" t="s">
        <v>1061</v>
      </c>
      <c r="C1767" s="519"/>
      <c r="D1767" s="519"/>
      <c r="E1767" s="519"/>
      <c r="F1767" s="519">
        <v>1</v>
      </c>
      <c r="G1767" s="519"/>
      <c r="H1767" s="519">
        <v>36</v>
      </c>
      <c r="I1767" s="519">
        <v>5</v>
      </c>
      <c r="J1767" s="519" t="str">
        <f t="shared" si="77"/>
        <v>SDN15013605</v>
      </c>
      <c r="K1767" s="519">
        <v>680</v>
      </c>
    </row>
    <row r="1768" spans="2:11" hidden="1">
      <c r="B1768" s="519" t="s">
        <v>1061</v>
      </c>
      <c r="C1768" s="519"/>
      <c r="D1768" s="519"/>
      <c r="E1768" s="519"/>
      <c r="F1768" s="519">
        <v>1</v>
      </c>
      <c r="G1768" s="519"/>
      <c r="H1768" s="519">
        <v>36</v>
      </c>
      <c r="I1768" s="519">
        <v>6</v>
      </c>
      <c r="J1768" s="519" t="str">
        <f t="shared" si="77"/>
        <v>SDN15013606</v>
      </c>
      <c r="K1768" s="519">
        <v>680</v>
      </c>
    </row>
    <row r="1769" spans="2:11" hidden="1">
      <c r="B1769" s="519" t="s">
        <v>1061</v>
      </c>
      <c r="C1769" s="519"/>
      <c r="D1769" s="519"/>
      <c r="E1769" s="519"/>
      <c r="F1769" s="519">
        <v>1</v>
      </c>
      <c r="G1769" s="519"/>
      <c r="H1769" s="519">
        <v>36</v>
      </c>
      <c r="I1769" s="519">
        <v>7</v>
      </c>
      <c r="J1769" s="519" t="str">
        <f t="shared" si="77"/>
        <v>SDN15013607</v>
      </c>
      <c r="K1769" s="519">
        <v>680</v>
      </c>
    </row>
    <row r="1770" spans="2:11" hidden="1">
      <c r="B1770" s="519" t="s">
        <v>1061</v>
      </c>
      <c r="C1770" s="519"/>
      <c r="D1770" s="519"/>
      <c r="E1770" s="519"/>
      <c r="F1770" s="519">
        <v>1</v>
      </c>
      <c r="G1770" s="519"/>
      <c r="H1770" s="519">
        <v>36</v>
      </c>
      <c r="I1770" s="519">
        <v>8</v>
      </c>
      <c r="J1770" s="519" t="str">
        <f t="shared" si="77"/>
        <v>SDN15013608</v>
      </c>
      <c r="K1770" s="519">
        <v>544</v>
      </c>
    </row>
    <row r="1771" spans="2:11" hidden="1">
      <c r="B1771" s="519" t="s">
        <v>1061</v>
      </c>
      <c r="C1771" s="519"/>
      <c r="D1771" s="519"/>
      <c r="E1771" s="519"/>
      <c r="F1771" s="519">
        <v>1</v>
      </c>
      <c r="G1771" s="519"/>
      <c r="H1771" s="519">
        <v>36</v>
      </c>
      <c r="I1771" s="519">
        <v>9</v>
      </c>
      <c r="J1771" s="519" t="str">
        <f t="shared" si="77"/>
        <v>SDN15013609</v>
      </c>
      <c r="K1771" s="519">
        <v>544</v>
      </c>
    </row>
    <row r="1772" spans="2:11" hidden="1">
      <c r="B1772" s="519" t="s">
        <v>1061</v>
      </c>
      <c r="C1772" s="519"/>
      <c r="D1772" s="519"/>
      <c r="E1772" s="519"/>
      <c r="F1772" s="519">
        <v>1</v>
      </c>
      <c r="G1772" s="519"/>
      <c r="H1772" s="519">
        <v>36</v>
      </c>
      <c r="I1772" s="519">
        <v>10</v>
      </c>
      <c r="J1772" s="519" t="str">
        <f t="shared" si="77"/>
        <v>SDN15013610</v>
      </c>
      <c r="K1772" s="519">
        <v>544</v>
      </c>
    </row>
    <row r="1773" spans="2:11" hidden="1">
      <c r="B1773" s="519" t="s">
        <v>1061</v>
      </c>
      <c r="C1773" s="519"/>
      <c r="D1773" s="519"/>
      <c r="E1773" s="519"/>
      <c r="F1773" s="519">
        <v>1</v>
      </c>
      <c r="G1773" s="519"/>
      <c r="H1773" s="519">
        <v>36</v>
      </c>
      <c r="I1773" s="519">
        <v>11</v>
      </c>
      <c r="J1773" s="519" t="str">
        <f t="shared" si="77"/>
        <v>SDN15013611</v>
      </c>
      <c r="K1773" s="519">
        <v>544</v>
      </c>
    </row>
    <row r="1774" spans="2:11" hidden="1">
      <c r="B1774" s="519" t="s">
        <v>1061</v>
      </c>
      <c r="C1774" s="519"/>
      <c r="D1774" s="519"/>
      <c r="E1774" s="519"/>
      <c r="F1774" s="519">
        <v>1</v>
      </c>
      <c r="G1774" s="519"/>
      <c r="H1774" s="519">
        <v>36</v>
      </c>
      <c r="I1774" s="519">
        <v>12</v>
      </c>
      <c r="J1774" s="519" t="str">
        <f t="shared" si="77"/>
        <v>SDN15013612</v>
      </c>
      <c r="K1774" s="519">
        <v>544</v>
      </c>
    </row>
    <row r="1775" spans="2:11" hidden="1">
      <c r="B1775" s="519" t="s">
        <v>1061</v>
      </c>
      <c r="C1775" s="519"/>
      <c r="D1775" s="519"/>
      <c r="E1775" s="519"/>
      <c r="F1775" s="519">
        <v>1</v>
      </c>
      <c r="G1775" s="519"/>
      <c r="H1775" s="519">
        <v>36</v>
      </c>
      <c r="I1775" s="519">
        <v>13</v>
      </c>
      <c r="J1775" s="519" t="str">
        <f t="shared" si="77"/>
        <v>SDN15013613</v>
      </c>
      <c r="K1775" s="519">
        <v>544</v>
      </c>
    </row>
    <row r="1776" spans="2:11" hidden="1">
      <c r="B1776" s="519" t="s">
        <v>1061</v>
      </c>
      <c r="C1776" s="519"/>
      <c r="D1776" s="519"/>
      <c r="E1776" s="519"/>
      <c r="F1776" s="519">
        <v>1</v>
      </c>
      <c r="G1776" s="519"/>
      <c r="H1776" s="519">
        <v>36</v>
      </c>
      <c r="I1776" s="519">
        <v>14</v>
      </c>
      <c r="J1776" s="519" t="str">
        <f t="shared" si="77"/>
        <v>SDN15013614</v>
      </c>
      <c r="K1776" s="519">
        <v>544</v>
      </c>
    </row>
    <row r="1777" spans="2:11" hidden="1">
      <c r="B1777" s="519" t="s">
        <v>1061</v>
      </c>
      <c r="C1777" s="519"/>
      <c r="D1777" s="519"/>
      <c r="E1777" s="519"/>
      <c r="F1777" s="519">
        <v>1</v>
      </c>
      <c r="G1777" s="519"/>
      <c r="H1777" s="519">
        <v>36</v>
      </c>
      <c r="I1777" s="519">
        <v>15</v>
      </c>
      <c r="J1777" s="519" t="str">
        <f t="shared" si="77"/>
        <v>SDN15013615</v>
      </c>
      <c r="K1777" s="519">
        <v>544</v>
      </c>
    </row>
    <row r="1778" spans="2:11" hidden="1">
      <c r="B1778" s="519" t="s">
        <v>1061</v>
      </c>
      <c r="C1778" s="519"/>
      <c r="D1778" s="519"/>
      <c r="E1778" s="519"/>
      <c r="F1778" s="519">
        <v>1</v>
      </c>
      <c r="G1778" s="519"/>
      <c r="H1778" s="519">
        <v>37</v>
      </c>
      <c r="I1778" s="519">
        <v>1</v>
      </c>
      <c r="J1778" s="519" t="str">
        <f t="shared" si="77"/>
        <v>SDN15013701</v>
      </c>
      <c r="K1778" s="519">
        <v>685</v>
      </c>
    </row>
    <row r="1779" spans="2:11" hidden="1">
      <c r="B1779" s="519" t="s">
        <v>1061</v>
      </c>
      <c r="C1779" s="519"/>
      <c r="D1779" s="519"/>
      <c r="E1779" s="519"/>
      <c r="F1779" s="519">
        <v>1</v>
      </c>
      <c r="G1779" s="519"/>
      <c r="H1779" s="519">
        <v>37</v>
      </c>
      <c r="I1779" s="519">
        <v>2</v>
      </c>
      <c r="J1779" s="519" t="str">
        <f t="shared" si="77"/>
        <v>SDN15013702</v>
      </c>
      <c r="K1779" s="519">
        <v>685</v>
      </c>
    </row>
    <row r="1780" spans="2:11" hidden="1">
      <c r="B1780" s="519" t="s">
        <v>1061</v>
      </c>
      <c r="C1780" s="519"/>
      <c r="D1780" s="519"/>
      <c r="E1780" s="519"/>
      <c r="F1780" s="519">
        <v>1</v>
      </c>
      <c r="G1780" s="519"/>
      <c r="H1780" s="519">
        <v>37</v>
      </c>
      <c r="I1780" s="519">
        <v>3</v>
      </c>
      <c r="J1780" s="519" t="str">
        <f t="shared" si="77"/>
        <v>SDN15013703</v>
      </c>
      <c r="K1780" s="519">
        <v>685</v>
      </c>
    </row>
    <row r="1781" spans="2:11" hidden="1">
      <c r="B1781" s="519" t="s">
        <v>1061</v>
      </c>
      <c r="C1781" s="519"/>
      <c r="D1781" s="519"/>
      <c r="E1781" s="519"/>
      <c r="F1781" s="519">
        <v>1</v>
      </c>
      <c r="G1781" s="519"/>
      <c r="H1781" s="519">
        <v>37</v>
      </c>
      <c r="I1781" s="519">
        <v>4</v>
      </c>
      <c r="J1781" s="519" t="str">
        <f t="shared" si="77"/>
        <v>SDN15013704</v>
      </c>
      <c r="K1781" s="519">
        <v>685</v>
      </c>
    </row>
    <row r="1782" spans="2:11" hidden="1">
      <c r="B1782" s="519" t="s">
        <v>1061</v>
      </c>
      <c r="C1782" s="519"/>
      <c r="D1782" s="519"/>
      <c r="E1782" s="519"/>
      <c r="F1782" s="519">
        <v>1</v>
      </c>
      <c r="G1782" s="519"/>
      <c r="H1782" s="519">
        <v>37</v>
      </c>
      <c r="I1782" s="519">
        <v>5</v>
      </c>
      <c r="J1782" s="519" t="str">
        <f t="shared" si="77"/>
        <v>SDN15013705</v>
      </c>
      <c r="K1782" s="519">
        <v>685</v>
      </c>
    </row>
    <row r="1783" spans="2:11" hidden="1">
      <c r="B1783" s="519" t="s">
        <v>1061</v>
      </c>
      <c r="C1783" s="519"/>
      <c r="D1783" s="519"/>
      <c r="E1783" s="519"/>
      <c r="F1783" s="519">
        <v>1</v>
      </c>
      <c r="G1783" s="519"/>
      <c r="H1783" s="519">
        <v>37</v>
      </c>
      <c r="I1783" s="519">
        <v>6</v>
      </c>
      <c r="J1783" s="519" t="str">
        <f t="shared" si="77"/>
        <v>SDN15013706</v>
      </c>
      <c r="K1783" s="519">
        <v>685</v>
      </c>
    </row>
    <row r="1784" spans="2:11" hidden="1">
      <c r="B1784" s="519" t="s">
        <v>1061</v>
      </c>
      <c r="C1784" s="519"/>
      <c r="D1784" s="519"/>
      <c r="E1784" s="519"/>
      <c r="F1784" s="519">
        <v>1</v>
      </c>
      <c r="G1784" s="519"/>
      <c r="H1784" s="519">
        <v>37</v>
      </c>
      <c r="I1784" s="519">
        <v>7</v>
      </c>
      <c r="J1784" s="519" t="str">
        <f t="shared" si="77"/>
        <v>SDN15013707</v>
      </c>
      <c r="K1784" s="519">
        <v>685</v>
      </c>
    </row>
    <row r="1785" spans="2:11" hidden="1">
      <c r="B1785" s="519" t="s">
        <v>1061</v>
      </c>
      <c r="C1785" s="519"/>
      <c r="D1785" s="519"/>
      <c r="E1785" s="519"/>
      <c r="F1785" s="519">
        <v>1</v>
      </c>
      <c r="G1785" s="519"/>
      <c r="H1785" s="519">
        <v>37</v>
      </c>
      <c r="I1785" s="519">
        <v>8</v>
      </c>
      <c r="J1785" s="519" t="str">
        <f t="shared" si="77"/>
        <v>SDN15013708</v>
      </c>
      <c r="K1785" s="519">
        <v>548</v>
      </c>
    </row>
    <row r="1786" spans="2:11" hidden="1">
      <c r="B1786" s="519" t="s">
        <v>1061</v>
      </c>
      <c r="C1786" s="519"/>
      <c r="D1786" s="519"/>
      <c r="E1786" s="519"/>
      <c r="F1786" s="519">
        <v>1</v>
      </c>
      <c r="G1786" s="519"/>
      <c r="H1786" s="519">
        <v>37</v>
      </c>
      <c r="I1786" s="519">
        <v>9</v>
      </c>
      <c r="J1786" s="519" t="str">
        <f t="shared" si="77"/>
        <v>SDN15013709</v>
      </c>
      <c r="K1786" s="519">
        <v>548</v>
      </c>
    </row>
    <row r="1787" spans="2:11" hidden="1">
      <c r="B1787" s="519" t="s">
        <v>1061</v>
      </c>
      <c r="C1787" s="519"/>
      <c r="D1787" s="519"/>
      <c r="E1787" s="519"/>
      <c r="F1787" s="519">
        <v>1</v>
      </c>
      <c r="G1787" s="519"/>
      <c r="H1787" s="519">
        <v>37</v>
      </c>
      <c r="I1787" s="519">
        <v>10</v>
      </c>
      <c r="J1787" s="519" t="str">
        <f t="shared" si="77"/>
        <v>SDN15013710</v>
      </c>
      <c r="K1787" s="519">
        <v>548</v>
      </c>
    </row>
    <row r="1788" spans="2:11" hidden="1">
      <c r="B1788" s="519" t="s">
        <v>1061</v>
      </c>
      <c r="C1788" s="519"/>
      <c r="D1788" s="519"/>
      <c r="E1788" s="519"/>
      <c r="F1788" s="519">
        <v>1</v>
      </c>
      <c r="G1788" s="519"/>
      <c r="H1788" s="519">
        <v>37</v>
      </c>
      <c r="I1788" s="519">
        <v>11</v>
      </c>
      <c r="J1788" s="519" t="str">
        <f t="shared" si="77"/>
        <v>SDN15013711</v>
      </c>
      <c r="K1788" s="519">
        <v>548</v>
      </c>
    </row>
    <row r="1789" spans="2:11" hidden="1">
      <c r="B1789" s="519" t="s">
        <v>1061</v>
      </c>
      <c r="C1789" s="519"/>
      <c r="D1789" s="519"/>
      <c r="E1789" s="519"/>
      <c r="F1789" s="519">
        <v>1</v>
      </c>
      <c r="G1789" s="519"/>
      <c r="H1789" s="519">
        <v>37</v>
      </c>
      <c r="I1789" s="519">
        <v>12</v>
      </c>
      <c r="J1789" s="519" t="str">
        <f t="shared" si="77"/>
        <v>SDN15013712</v>
      </c>
      <c r="K1789" s="519">
        <v>548</v>
      </c>
    </row>
    <row r="1790" spans="2:11" hidden="1">
      <c r="B1790" s="519" t="s">
        <v>1061</v>
      </c>
      <c r="C1790" s="519"/>
      <c r="D1790" s="519"/>
      <c r="E1790" s="519"/>
      <c r="F1790" s="519">
        <v>1</v>
      </c>
      <c r="G1790" s="519"/>
      <c r="H1790" s="519">
        <v>37</v>
      </c>
      <c r="I1790" s="519">
        <v>13</v>
      </c>
      <c r="J1790" s="519" t="str">
        <f t="shared" si="77"/>
        <v>SDN15013713</v>
      </c>
      <c r="K1790" s="519">
        <v>548</v>
      </c>
    </row>
    <row r="1791" spans="2:11" hidden="1">
      <c r="B1791" s="519" t="s">
        <v>1061</v>
      </c>
      <c r="C1791" s="519"/>
      <c r="D1791" s="519"/>
      <c r="E1791" s="519"/>
      <c r="F1791" s="519">
        <v>1</v>
      </c>
      <c r="G1791" s="519"/>
      <c r="H1791" s="519">
        <v>37</v>
      </c>
      <c r="I1791" s="519">
        <v>14</v>
      </c>
      <c r="J1791" s="519" t="str">
        <f t="shared" si="77"/>
        <v>SDN15013714</v>
      </c>
      <c r="K1791" s="519">
        <v>548</v>
      </c>
    </row>
    <row r="1792" spans="2:11" hidden="1">
      <c r="B1792" s="519" t="s">
        <v>1061</v>
      </c>
      <c r="C1792" s="519"/>
      <c r="D1792" s="519"/>
      <c r="E1792" s="519"/>
      <c r="F1792" s="519">
        <v>1</v>
      </c>
      <c r="G1792" s="519"/>
      <c r="H1792" s="519">
        <v>37</v>
      </c>
      <c r="I1792" s="519">
        <v>15</v>
      </c>
      <c r="J1792" s="519" t="str">
        <f t="shared" si="77"/>
        <v>SDN15013715</v>
      </c>
      <c r="K1792" s="519">
        <v>548</v>
      </c>
    </row>
    <row r="1793" spans="2:11" hidden="1">
      <c r="B1793" s="519" t="s">
        <v>1061</v>
      </c>
      <c r="C1793" s="519"/>
      <c r="D1793" s="519"/>
      <c r="E1793" s="519"/>
      <c r="F1793" s="519">
        <v>1</v>
      </c>
      <c r="G1793" s="519"/>
      <c r="H1793" s="519">
        <v>38</v>
      </c>
      <c r="I1793" s="519">
        <v>1</v>
      </c>
      <c r="J1793" s="519" t="str">
        <f t="shared" si="77"/>
        <v>SDN15013801</v>
      </c>
      <c r="K1793" s="519">
        <v>690</v>
      </c>
    </row>
    <row r="1794" spans="2:11" hidden="1">
      <c r="B1794" s="519" t="s">
        <v>1061</v>
      </c>
      <c r="C1794" s="519"/>
      <c r="D1794" s="519"/>
      <c r="E1794" s="519"/>
      <c r="F1794" s="519">
        <v>1</v>
      </c>
      <c r="G1794" s="519"/>
      <c r="H1794" s="519">
        <v>38</v>
      </c>
      <c r="I1794" s="519">
        <v>2</v>
      </c>
      <c r="J1794" s="519" t="str">
        <f t="shared" si="77"/>
        <v>SDN15013802</v>
      </c>
      <c r="K1794" s="519">
        <v>690</v>
      </c>
    </row>
    <row r="1795" spans="2:11" hidden="1">
      <c r="B1795" s="519" t="s">
        <v>1061</v>
      </c>
      <c r="C1795" s="519"/>
      <c r="D1795" s="519"/>
      <c r="E1795" s="519"/>
      <c r="F1795" s="519">
        <v>1</v>
      </c>
      <c r="G1795" s="519"/>
      <c r="H1795" s="519">
        <v>38</v>
      </c>
      <c r="I1795" s="519">
        <v>3</v>
      </c>
      <c r="J1795" s="519" t="str">
        <f t="shared" si="77"/>
        <v>SDN15013803</v>
      </c>
      <c r="K1795" s="519">
        <v>690</v>
      </c>
    </row>
    <row r="1796" spans="2:11" hidden="1">
      <c r="B1796" s="519" t="s">
        <v>1061</v>
      </c>
      <c r="C1796" s="519"/>
      <c r="D1796" s="519"/>
      <c r="E1796" s="519"/>
      <c r="F1796" s="519">
        <v>1</v>
      </c>
      <c r="G1796" s="519"/>
      <c r="H1796" s="519">
        <v>38</v>
      </c>
      <c r="I1796" s="519">
        <v>4</v>
      </c>
      <c r="J1796" s="519" t="str">
        <f t="shared" ref="J1796:J1859" si="78">B1796&amp;TEXT(F1796,"00")&amp;TEXT(H1796,"00")&amp;TEXT(I1796,"00")</f>
        <v>SDN15013804</v>
      </c>
      <c r="K1796" s="519">
        <v>690</v>
      </c>
    </row>
    <row r="1797" spans="2:11" hidden="1">
      <c r="B1797" s="519" t="s">
        <v>1061</v>
      </c>
      <c r="C1797" s="519"/>
      <c r="D1797" s="519"/>
      <c r="E1797" s="519"/>
      <c r="F1797" s="519">
        <v>1</v>
      </c>
      <c r="G1797" s="519"/>
      <c r="H1797" s="519">
        <v>38</v>
      </c>
      <c r="I1797" s="519">
        <v>5</v>
      </c>
      <c r="J1797" s="519" t="str">
        <f t="shared" si="78"/>
        <v>SDN15013805</v>
      </c>
      <c r="K1797" s="519">
        <v>690</v>
      </c>
    </row>
    <row r="1798" spans="2:11" hidden="1">
      <c r="B1798" s="519" t="s">
        <v>1061</v>
      </c>
      <c r="C1798" s="519"/>
      <c r="D1798" s="519"/>
      <c r="E1798" s="519"/>
      <c r="F1798" s="519">
        <v>1</v>
      </c>
      <c r="G1798" s="519"/>
      <c r="H1798" s="519">
        <v>38</v>
      </c>
      <c r="I1798" s="519">
        <v>6</v>
      </c>
      <c r="J1798" s="519" t="str">
        <f t="shared" si="78"/>
        <v>SDN15013806</v>
      </c>
      <c r="K1798" s="519">
        <v>690</v>
      </c>
    </row>
    <row r="1799" spans="2:11" hidden="1">
      <c r="B1799" s="519" t="s">
        <v>1061</v>
      </c>
      <c r="C1799" s="519"/>
      <c r="D1799" s="519"/>
      <c r="E1799" s="519"/>
      <c r="F1799" s="519">
        <v>1</v>
      </c>
      <c r="G1799" s="519"/>
      <c r="H1799" s="519">
        <v>38</v>
      </c>
      <c r="I1799" s="519">
        <v>7</v>
      </c>
      <c r="J1799" s="519" t="str">
        <f t="shared" si="78"/>
        <v>SDN15013807</v>
      </c>
      <c r="K1799" s="519">
        <v>690</v>
      </c>
    </row>
    <row r="1800" spans="2:11" hidden="1">
      <c r="B1800" s="519" t="s">
        <v>1061</v>
      </c>
      <c r="C1800" s="519"/>
      <c r="D1800" s="519"/>
      <c r="E1800" s="519"/>
      <c r="F1800" s="519">
        <v>1</v>
      </c>
      <c r="G1800" s="519"/>
      <c r="H1800" s="519">
        <v>38</v>
      </c>
      <c r="I1800" s="519">
        <v>8</v>
      </c>
      <c r="J1800" s="519" t="str">
        <f t="shared" si="78"/>
        <v>SDN15013808</v>
      </c>
      <c r="K1800" s="519">
        <v>552</v>
      </c>
    </row>
    <row r="1801" spans="2:11" hidden="1">
      <c r="B1801" s="519" t="s">
        <v>1061</v>
      </c>
      <c r="C1801" s="519"/>
      <c r="D1801" s="519"/>
      <c r="E1801" s="519"/>
      <c r="F1801" s="519">
        <v>1</v>
      </c>
      <c r="G1801" s="519"/>
      <c r="H1801" s="519">
        <v>38</v>
      </c>
      <c r="I1801" s="519">
        <v>9</v>
      </c>
      <c r="J1801" s="519" t="str">
        <f t="shared" si="78"/>
        <v>SDN15013809</v>
      </c>
      <c r="K1801" s="519">
        <v>552</v>
      </c>
    </row>
    <row r="1802" spans="2:11" hidden="1">
      <c r="B1802" s="519" t="s">
        <v>1061</v>
      </c>
      <c r="C1802" s="519"/>
      <c r="D1802" s="519"/>
      <c r="E1802" s="519"/>
      <c r="F1802" s="519">
        <v>1</v>
      </c>
      <c r="G1802" s="519"/>
      <c r="H1802" s="519">
        <v>38</v>
      </c>
      <c r="I1802" s="519">
        <v>10</v>
      </c>
      <c r="J1802" s="519" t="str">
        <f t="shared" si="78"/>
        <v>SDN15013810</v>
      </c>
      <c r="K1802" s="519">
        <v>552</v>
      </c>
    </row>
    <row r="1803" spans="2:11" hidden="1">
      <c r="B1803" s="519" t="s">
        <v>1061</v>
      </c>
      <c r="C1803" s="519"/>
      <c r="D1803" s="519"/>
      <c r="E1803" s="519"/>
      <c r="F1803" s="519">
        <v>1</v>
      </c>
      <c r="G1803" s="519"/>
      <c r="H1803" s="519">
        <v>38</v>
      </c>
      <c r="I1803" s="519">
        <v>11</v>
      </c>
      <c r="J1803" s="519" t="str">
        <f t="shared" si="78"/>
        <v>SDN15013811</v>
      </c>
      <c r="K1803" s="519">
        <v>552</v>
      </c>
    </row>
    <row r="1804" spans="2:11" hidden="1">
      <c r="B1804" s="519" t="s">
        <v>1061</v>
      </c>
      <c r="C1804" s="519"/>
      <c r="D1804" s="519"/>
      <c r="E1804" s="519"/>
      <c r="F1804" s="519">
        <v>1</v>
      </c>
      <c r="G1804" s="519"/>
      <c r="H1804" s="519">
        <v>38</v>
      </c>
      <c r="I1804" s="519">
        <v>12</v>
      </c>
      <c r="J1804" s="519" t="str">
        <f t="shared" si="78"/>
        <v>SDN15013812</v>
      </c>
      <c r="K1804" s="519">
        <v>552</v>
      </c>
    </row>
    <row r="1805" spans="2:11" hidden="1">
      <c r="B1805" s="519" t="s">
        <v>1061</v>
      </c>
      <c r="C1805" s="519"/>
      <c r="D1805" s="519"/>
      <c r="E1805" s="519"/>
      <c r="F1805" s="519">
        <v>1</v>
      </c>
      <c r="G1805" s="519"/>
      <c r="H1805" s="519">
        <v>38</v>
      </c>
      <c r="I1805" s="519">
        <v>13</v>
      </c>
      <c r="J1805" s="519" t="str">
        <f t="shared" si="78"/>
        <v>SDN15013813</v>
      </c>
      <c r="K1805" s="519">
        <v>552</v>
      </c>
    </row>
    <row r="1806" spans="2:11" hidden="1">
      <c r="B1806" s="519" t="s">
        <v>1061</v>
      </c>
      <c r="C1806" s="519"/>
      <c r="D1806" s="519"/>
      <c r="E1806" s="519"/>
      <c r="F1806" s="519">
        <v>1</v>
      </c>
      <c r="G1806" s="519"/>
      <c r="H1806" s="519">
        <v>38</v>
      </c>
      <c r="I1806" s="519">
        <v>14</v>
      </c>
      <c r="J1806" s="519" t="str">
        <f t="shared" si="78"/>
        <v>SDN15013814</v>
      </c>
      <c r="K1806" s="519">
        <v>552</v>
      </c>
    </row>
    <row r="1807" spans="2:11" hidden="1">
      <c r="B1807" s="519" t="s">
        <v>1061</v>
      </c>
      <c r="C1807" s="519"/>
      <c r="D1807" s="519"/>
      <c r="E1807" s="519"/>
      <c r="F1807" s="519">
        <v>1</v>
      </c>
      <c r="G1807" s="519"/>
      <c r="H1807" s="519">
        <v>38</v>
      </c>
      <c r="I1807" s="519">
        <v>15</v>
      </c>
      <c r="J1807" s="519" t="str">
        <f t="shared" si="78"/>
        <v>SDN15013815</v>
      </c>
      <c r="K1807" s="519">
        <v>552</v>
      </c>
    </row>
    <row r="1808" spans="2:11" hidden="1">
      <c r="B1808" s="519" t="s">
        <v>1061</v>
      </c>
      <c r="C1808" s="519"/>
      <c r="D1808" s="519"/>
      <c r="E1808" s="519"/>
      <c r="F1808" s="519">
        <v>1</v>
      </c>
      <c r="G1808" s="519"/>
      <c r="H1808" s="519">
        <v>39</v>
      </c>
      <c r="I1808" s="519">
        <v>1</v>
      </c>
      <c r="J1808" s="519" t="str">
        <f t="shared" si="78"/>
        <v>SDN15013901</v>
      </c>
      <c r="K1808" s="519">
        <v>690</v>
      </c>
    </row>
    <row r="1809" spans="2:11" hidden="1">
      <c r="B1809" s="519" t="s">
        <v>1061</v>
      </c>
      <c r="C1809" s="519"/>
      <c r="D1809" s="519"/>
      <c r="E1809" s="519"/>
      <c r="F1809" s="519">
        <v>1</v>
      </c>
      <c r="G1809" s="519"/>
      <c r="H1809" s="519">
        <v>39</v>
      </c>
      <c r="I1809" s="519">
        <v>2</v>
      </c>
      <c r="J1809" s="519" t="str">
        <f t="shared" si="78"/>
        <v>SDN15013902</v>
      </c>
      <c r="K1809" s="519">
        <v>690</v>
      </c>
    </row>
    <row r="1810" spans="2:11" hidden="1">
      <c r="B1810" s="519" t="s">
        <v>1061</v>
      </c>
      <c r="C1810" s="519"/>
      <c r="D1810" s="519"/>
      <c r="E1810" s="519"/>
      <c r="F1810" s="519">
        <v>1</v>
      </c>
      <c r="G1810" s="519"/>
      <c r="H1810" s="519">
        <v>39</v>
      </c>
      <c r="I1810" s="519">
        <v>3</v>
      </c>
      <c r="J1810" s="519" t="str">
        <f t="shared" si="78"/>
        <v>SDN15013903</v>
      </c>
      <c r="K1810" s="519">
        <v>690</v>
      </c>
    </row>
    <row r="1811" spans="2:11" hidden="1">
      <c r="B1811" s="519" t="s">
        <v>1061</v>
      </c>
      <c r="C1811" s="519"/>
      <c r="D1811" s="519"/>
      <c r="E1811" s="519"/>
      <c r="F1811" s="519">
        <v>1</v>
      </c>
      <c r="G1811" s="519"/>
      <c r="H1811" s="519">
        <v>39</v>
      </c>
      <c r="I1811" s="519">
        <v>4</v>
      </c>
      <c r="J1811" s="519" t="str">
        <f t="shared" si="78"/>
        <v>SDN15013904</v>
      </c>
      <c r="K1811" s="519">
        <v>690</v>
      </c>
    </row>
    <row r="1812" spans="2:11" hidden="1">
      <c r="B1812" s="519" t="s">
        <v>1061</v>
      </c>
      <c r="C1812" s="519"/>
      <c r="D1812" s="519"/>
      <c r="E1812" s="519"/>
      <c r="F1812" s="519">
        <v>1</v>
      </c>
      <c r="G1812" s="519"/>
      <c r="H1812" s="519">
        <v>39</v>
      </c>
      <c r="I1812" s="519">
        <v>5</v>
      </c>
      <c r="J1812" s="519" t="str">
        <f t="shared" si="78"/>
        <v>SDN15013905</v>
      </c>
      <c r="K1812" s="519">
        <v>690</v>
      </c>
    </row>
    <row r="1813" spans="2:11" hidden="1">
      <c r="B1813" s="519" t="s">
        <v>1061</v>
      </c>
      <c r="C1813" s="519"/>
      <c r="D1813" s="519"/>
      <c r="E1813" s="519"/>
      <c r="F1813" s="519">
        <v>1</v>
      </c>
      <c r="G1813" s="519"/>
      <c r="H1813" s="519">
        <v>39</v>
      </c>
      <c r="I1813" s="519">
        <v>6</v>
      </c>
      <c r="J1813" s="519" t="str">
        <f t="shared" si="78"/>
        <v>SDN15013906</v>
      </c>
      <c r="K1813" s="519">
        <v>690</v>
      </c>
    </row>
    <row r="1814" spans="2:11" hidden="1">
      <c r="B1814" s="519" t="s">
        <v>1061</v>
      </c>
      <c r="C1814" s="519"/>
      <c r="D1814" s="519"/>
      <c r="E1814" s="519"/>
      <c r="F1814" s="519">
        <v>1</v>
      </c>
      <c r="G1814" s="519"/>
      <c r="H1814" s="519">
        <v>39</v>
      </c>
      <c r="I1814" s="519">
        <v>7</v>
      </c>
      <c r="J1814" s="519" t="str">
        <f t="shared" si="78"/>
        <v>SDN15013907</v>
      </c>
      <c r="K1814" s="519">
        <v>690</v>
      </c>
    </row>
    <row r="1815" spans="2:11" hidden="1">
      <c r="B1815" s="519" t="s">
        <v>1061</v>
      </c>
      <c r="C1815" s="519"/>
      <c r="D1815" s="519"/>
      <c r="E1815" s="519"/>
      <c r="F1815" s="519">
        <v>1</v>
      </c>
      <c r="G1815" s="519"/>
      <c r="H1815" s="519">
        <v>39</v>
      </c>
      <c r="I1815" s="519">
        <v>8</v>
      </c>
      <c r="J1815" s="519" t="str">
        <f t="shared" si="78"/>
        <v>SDN15013908</v>
      </c>
      <c r="K1815" s="519">
        <v>552</v>
      </c>
    </row>
    <row r="1816" spans="2:11" hidden="1">
      <c r="B1816" s="519" t="s">
        <v>1061</v>
      </c>
      <c r="C1816" s="519"/>
      <c r="D1816" s="519"/>
      <c r="E1816" s="519"/>
      <c r="F1816" s="519">
        <v>1</v>
      </c>
      <c r="G1816" s="519"/>
      <c r="H1816" s="519">
        <v>39</v>
      </c>
      <c r="I1816" s="519">
        <v>9</v>
      </c>
      <c r="J1816" s="519" t="str">
        <f t="shared" si="78"/>
        <v>SDN15013909</v>
      </c>
      <c r="K1816" s="519">
        <v>552</v>
      </c>
    </row>
    <row r="1817" spans="2:11" hidden="1">
      <c r="B1817" s="519" t="s">
        <v>1061</v>
      </c>
      <c r="C1817" s="519"/>
      <c r="D1817" s="519"/>
      <c r="E1817" s="519"/>
      <c r="F1817" s="519">
        <v>1</v>
      </c>
      <c r="G1817" s="519"/>
      <c r="H1817" s="519">
        <v>39</v>
      </c>
      <c r="I1817" s="519">
        <v>10</v>
      </c>
      <c r="J1817" s="519" t="str">
        <f t="shared" si="78"/>
        <v>SDN15013910</v>
      </c>
      <c r="K1817" s="519">
        <v>552</v>
      </c>
    </row>
    <row r="1818" spans="2:11" hidden="1">
      <c r="B1818" s="519" t="s">
        <v>1061</v>
      </c>
      <c r="C1818" s="519"/>
      <c r="D1818" s="519"/>
      <c r="E1818" s="519"/>
      <c r="F1818" s="519">
        <v>1</v>
      </c>
      <c r="G1818" s="519"/>
      <c r="H1818" s="519">
        <v>39</v>
      </c>
      <c r="I1818" s="519">
        <v>11</v>
      </c>
      <c r="J1818" s="519" t="str">
        <f t="shared" si="78"/>
        <v>SDN15013911</v>
      </c>
      <c r="K1818" s="519">
        <v>552</v>
      </c>
    </row>
    <row r="1819" spans="2:11" hidden="1">
      <c r="B1819" s="519" t="s">
        <v>1061</v>
      </c>
      <c r="C1819" s="519"/>
      <c r="D1819" s="519"/>
      <c r="E1819" s="519"/>
      <c r="F1819" s="519">
        <v>1</v>
      </c>
      <c r="G1819" s="519"/>
      <c r="H1819" s="519">
        <v>39</v>
      </c>
      <c r="I1819" s="519">
        <v>12</v>
      </c>
      <c r="J1819" s="519" t="str">
        <f t="shared" si="78"/>
        <v>SDN15013912</v>
      </c>
      <c r="K1819" s="519">
        <v>552</v>
      </c>
    </row>
    <row r="1820" spans="2:11" hidden="1">
      <c r="B1820" s="519" t="s">
        <v>1061</v>
      </c>
      <c r="C1820" s="519"/>
      <c r="D1820" s="519"/>
      <c r="E1820" s="519"/>
      <c r="F1820" s="519">
        <v>1</v>
      </c>
      <c r="G1820" s="519"/>
      <c r="H1820" s="519">
        <v>39</v>
      </c>
      <c r="I1820" s="519">
        <v>13</v>
      </c>
      <c r="J1820" s="519" t="str">
        <f t="shared" si="78"/>
        <v>SDN15013913</v>
      </c>
      <c r="K1820" s="519">
        <v>552</v>
      </c>
    </row>
    <row r="1821" spans="2:11" hidden="1">
      <c r="B1821" s="519" t="s">
        <v>1061</v>
      </c>
      <c r="C1821" s="519"/>
      <c r="D1821" s="519"/>
      <c r="E1821" s="519"/>
      <c r="F1821" s="519">
        <v>1</v>
      </c>
      <c r="G1821" s="519"/>
      <c r="H1821" s="519">
        <v>39</v>
      </c>
      <c r="I1821" s="519">
        <v>14</v>
      </c>
      <c r="J1821" s="519" t="str">
        <f t="shared" si="78"/>
        <v>SDN15013914</v>
      </c>
      <c r="K1821" s="519">
        <v>552</v>
      </c>
    </row>
    <row r="1822" spans="2:11" hidden="1">
      <c r="B1822" s="519" t="s">
        <v>1061</v>
      </c>
      <c r="C1822" s="519"/>
      <c r="D1822" s="519"/>
      <c r="E1822" s="519"/>
      <c r="F1822" s="519">
        <v>1</v>
      </c>
      <c r="G1822" s="519"/>
      <c r="H1822" s="519">
        <v>39</v>
      </c>
      <c r="I1822" s="519">
        <v>15</v>
      </c>
      <c r="J1822" s="519" t="str">
        <f t="shared" si="78"/>
        <v>SDN15013915</v>
      </c>
      <c r="K1822" s="519">
        <v>552</v>
      </c>
    </row>
    <row r="1823" spans="2:11" hidden="1">
      <c r="B1823" s="519" t="s">
        <v>1061</v>
      </c>
      <c r="C1823" s="519"/>
      <c r="D1823" s="519"/>
      <c r="E1823" s="519"/>
      <c r="F1823" s="519">
        <v>1</v>
      </c>
      <c r="G1823" s="519"/>
      <c r="H1823" s="519">
        <v>40</v>
      </c>
      <c r="I1823" s="519">
        <v>1</v>
      </c>
      <c r="J1823" s="519" t="str">
        <f t="shared" si="78"/>
        <v>SDN15014001</v>
      </c>
      <c r="K1823" s="519">
        <v>695</v>
      </c>
    </row>
    <row r="1824" spans="2:11" hidden="1">
      <c r="B1824" s="519" t="s">
        <v>1061</v>
      </c>
      <c r="C1824" s="519"/>
      <c r="D1824" s="519"/>
      <c r="E1824" s="519"/>
      <c r="F1824" s="519">
        <v>1</v>
      </c>
      <c r="G1824" s="519"/>
      <c r="H1824" s="519">
        <v>40</v>
      </c>
      <c r="I1824" s="519">
        <v>2</v>
      </c>
      <c r="J1824" s="519" t="str">
        <f t="shared" si="78"/>
        <v>SDN15014002</v>
      </c>
      <c r="K1824" s="519">
        <v>695</v>
      </c>
    </row>
    <row r="1825" spans="2:11" hidden="1">
      <c r="B1825" s="519" t="s">
        <v>1061</v>
      </c>
      <c r="C1825" s="519"/>
      <c r="D1825" s="519"/>
      <c r="E1825" s="519"/>
      <c r="F1825" s="519">
        <v>1</v>
      </c>
      <c r="G1825" s="519"/>
      <c r="H1825" s="519">
        <v>40</v>
      </c>
      <c r="I1825" s="519">
        <v>3</v>
      </c>
      <c r="J1825" s="519" t="str">
        <f t="shared" si="78"/>
        <v>SDN15014003</v>
      </c>
      <c r="K1825" s="519">
        <v>695</v>
      </c>
    </row>
    <row r="1826" spans="2:11" hidden="1">
      <c r="B1826" s="519" t="s">
        <v>1061</v>
      </c>
      <c r="C1826" s="519"/>
      <c r="D1826" s="519"/>
      <c r="E1826" s="519"/>
      <c r="F1826" s="519">
        <v>1</v>
      </c>
      <c r="G1826" s="519"/>
      <c r="H1826" s="519">
        <v>40</v>
      </c>
      <c r="I1826" s="519">
        <v>4</v>
      </c>
      <c r="J1826" s="519" t="str">
        <f t="shared" si="78"/>
        <v>SDN15014004</v>
      </c>
      <c r="K1826" s="519">
        <v>695</v>
      </c>
    </row>
    <row r="1827" spans="2:11" hidden="1">
      <c r="B1827" s="519" t="s">
        <v>1061</v>
      </c>
      <c r="C1827" s="519"/>
      <c r="D1827" s="519"/>
      <c r="E1827" s="519"/>
      <c r="F1827" s="519">
        <v>1</v>
      </c>
      <c r="G1827" s="519"/>
      <c r="H1827" s="519">
        <v>40</v>
      </c>
      <c r="I1827" s="519">
        <v>5</v>
      </c>
      <c r="J1827" s="519" t="str">
        <f t="shared" si="78"/>
        <v>SDN15014005</v>
      </c>
      <c r="K1827" s="519">
        <v>695</v>
      </c>
    </row>
    <row r="1828" spans="2:11" hidden="1">
      <c r="B1828" s="519" t="s">
        <v>1061</v>
      </c>
      <c r="C1828" s="519"/>
      <c r="D1828" s="519"/>
      <c r="E1828" s="519"/>
      <c r="F1828" s="519">
        <v>1</v>
      </c>
      <c r="G1828" s="519"/>
      <c r="H1828" s="519">
        <v>40</v>
      </c>
      <c r="I1828" s="519">
        <v>6</v>
      </c>
      <c r="J1828" s="519" t="str">
        <f t="shared" si="78"/>
        <v>SDN15014006</v>
      </c>
      <c r="K1828" s="519">
        <v>695</v>
      </c>
    </row>
    <row r="1829" spans="2:11" hidden="1">
      <c r="B1829" s="519" t="s">
        <v>1061</v>
      </c>
      <c r="C1829" s="519"/>
      <c r="D1829" s="519"/>
      <c r="E1829" s="519"/>
      <c r="F1829" s="519">
        <v>1</v>
      </c>
      <c r="G1829" s="519"/>
      <c r="H1829" s="519">
        <v>40</v>
      </c>
      <c r="I1829" s="519">
        <v>7</v>
      </c>
      <c r="J1829" s="519" t="str">
        <f t="shared" si="78"/>
        <v>SDN15014007</v>
      </c>
      <c r="K1829" s="519">
        <v>695</v>
      </c>
    </row>
    <row r="1830" spans="2:11" hidden="1">
      <c r="B1830" s="519" t="s">
        <v>1061</v>
      </c>
      <c r="C1830" s="519"/>
      <c r="D1830" s="519"/>
      <c r="E1830" s="519"/>
      <c r="F1830" s="519">
        <v>1</v>
      </c>
      <c r="G1830" s="519"/>
      <c r="H1830" s="519">
        <v>40</v>
      </c>
      <c r="I1830" s="519">
        <v>8</v>
      </c>
      <c r="J1830" s="519" t="str">
        <f t="shared" si="78"/>
        <v>SDN15014008</v>
      </c>
      <c r="K1830" s="519">
        <v>556</v>
      </c>
    </row>
    <row r="1831" spans="2:11" hidden="1">
      <c r="B1831" s="519" t="s">
        <v>1061</v>
      </c>
      <c r="C1831" s="519"/>
      <c r="D1831" s="519"/>
      <c r="E1831" s="519"/>
      <c r="F1831" s="519">
        <v>1</v>
      </c>
      <c r="G1831" s="519"/>
      <c r="H1831" s="519">
        <v>40</v>
      </c>
      <c r="I1831" s="519">
        <v>9</v>
      </c>
      <c r="J1831" s="519" t="str">
        <f t="shared" si="78"/>
        <v>SDN15014009</v>
      </c>
      <c r="K1831" s="519">
        <v>556</v>
      </c>
    </row>
    <row r="1832" spans="2:11" hidden="1">
      <c r="B1832" s="519" t="s">
        <v>1061</v>
      </c>
      <c r="C1832" s="519"/>
      <c r="D1832" s="519"/>
      <c r="E1832" s="519"/>
      <c r="F1832" s="519">
        <v>1</v>
      </c>
      <c r="G1832" s="519"/>
      <c r="H1832" s="519">
        <v>40</v>
      </c>
      <c r="I1832" s="519">
        <v>10</v>
      </c>
      <c r="J1832" s="519" t="str">
        <f t="shared" si="78"/>
        <v>SDN15014010</v>
      </c>
      <c r="K1832" s="519">
        <v>556</v>
      </c>
    </row>
    <row r="1833" spans="2:11" hidden="1">
      <c r="B1833" s="519" t="s">
        <v>1061</v>
      </c>
      <c r="C1833" s="519"/>
      <c r="D1833" s="519"/>
      <c r="E1833" s="519"/>
      <c r="F1833" s="519">
        <v>1</v>
      </c>
      <c r="G1833" s="519"/>
      <c r="H1833" s="519">
        <v>40</v>
      </c>
      <c r="I1833" s="519">
        <v>11</v>
      </c>
      <c r="J1833" s="519" t="str">
        <f t="shared" si="78"/>
        <v>SDN15014011</v>
      </c>
      <c r="K1833" s="519">
        <v>556</v>
      </c>
    </row>
    <row r="1834" spans="2:11" hidden="1">
      <c r="B1834" s="519" t="s">
        <v>1061</v>
      </c>
      <c r="C1834" s="519"/>
      <c r="D1834" s="519"/>
      <c r="E1834" s="519"/>
      <c r="F1834" s="519">
        <v>1</v>
      </c>
      <c r="G1834" s="519"/>
      <c r="H1834" s="519">
        <v>40</v>
      </c>
      <c r="I1834" s="519">
        <v>12</v>
      </c>
      <c r="J1834" s="519" t="str">
        <f t="shared" si="78"/>
        <v>SDN15014012</v>
      </c>
      <c r="K1834" s="519">
        <v>556</v>
      </c>
    </row>
    <row r="1835" spans="2:11" hidden="1">
      <c r="B1835" s="519" t="s">
        <v>1061</v>
      </c>
      <c r="C1835" s="519"/>
      <c r="D1835" s="519"/>
      <c r="E1835" s="519"/>
      <c r="F1835" s="519">
        <v>1</v>
      </c>
      <c r="G1835" s="519"/>
      <c r="H1835" s="519">
        <v>40</v>
      </c>
      <c r="I1835" s="519">
        <v>13</v>
      </c>
      <c r="J1835" s="519" t="str">
        <f t="shared" si="78"/>
        <v>SDN15014013</v>
      </c>
      <c r="K1835" s="519">
        <v>556</v>
      </c>
    </row>
    <row r="1836" spans="2:11" hidden="1">
      <c r="B1836" s="519" t="s">
        <v>1061</v>
      </c>
      <c r="C1836" s="519"/>
      <c r="D1836" s="519"/>
      <c r="E1836" s="519"/>
      <c r="F1836" s="519">
        <v>1</v>
      </c>
      <c r="G1836" s="519"/>
      <c r="H1836" s="519">
        <v>40</v>
      </c>
      <c r="I1836" s="519">
        <v>14</v>
      </c>
      <c r="J1836" s="519" t="str">
        <f t="shared" si="78"/>
        <v>SDN15014014</v>
      </c>
      <c r="K1836" s="519">
        <v>556</v>
      </c>
    </row>
    <row r="1837" spans="2:11" hidden="1">
      <c r="B1837" s="519" t="s">
        <v>1061</v>
      </c>
      <c r="C1837" s="519"/>
      <c r="D1837" s="519"/>
      <c r="E1837" s="519"/>
      <c r="F1837" s="519">
        <v>1</v>
      </c>
      <c r="G1837" s="519"/>
      <c r="H1837" s="519">
        <v>40</v>
      </c>
      <c r="I1837" s="519">
        <v>15</v>
      </c>
      <c r="J1837" s="519" t="str">
        <f t="shared" si="78"/>
        <v>SDN15014015</v>
      </c>
      <c r="K1837" s="519">
        <v>556</v>
      </c>
    </row>
    <row r="1838" spans="2:11" hidden="1">
      <c r="B1838" s="519" t="s">
        <v>1061</v>
      </c>
      <c r="C1838" s="519"/>
      <c r="D1838" s="519"/>
      <c r="E1838" s="519"/>
      <c r="F1838" s="519">
        <v>1</v>
      </c>
      <c r="G1838" s="519"/>
      <c r="H1838" s="519">
        <v>41</v>
      </c>
      <c r="I1838" s="519">
        <v>1</v>
      </c>
      <c r="J1838" s="519" t="str">
        <f t="shared" si="78"/>
        <v>SDN15014101</v>
      </c>
      <c r="K1838" s="519">
        <v>710</v>
      </c>
    </row>
    <row r="1839" spans="2:11" hidden="1">
      <c r="B1839" s="519" t="s">
        <v>1061</v>
      </c>
      <c r="C1839" s="519"/>
      <c r="D1839" s="519"/>
      <c r="E1839" s="519"/>
      <c r="F1839" s="519">
        <v>1</v>
      </c>
      <c r="G1839" s="519"/>
      <c r="H1839" s="519">
        <v>41</v>
      </c>
      <c r="I1839" s="519">
        <v>2</v>
      </c>
      <c r="J1839" s="519" t="str">
        <f t="shared" si="78"/>
        <v>SDN15014102</v>
      </c>
      <c r="K1839" s="519">
        <v>710</v>
      </c>
    </row>
    <row r="1840" spans="2:11" hidden="1">
      <c r="B1840" s="519" t="s">
        <v>1061</v>
      </c>
      <c r="C1840" s="519"/>
      <c r="D1840" s="519"/>
      <c r="E1840" s="519"/>
      <c r="F1840" s="519">
        <v>1</v>
      </c>
      <c r="G1840" s="519"/>
      <c r="H1840" s="519">
        <v>41</v>
      </c>
      <c r="I1840" s="519">
        <v>3</v>
      </c>
      <c r="J1840" s="519" t="str">
        <f t="shared" si="78"/>
        <v>SDN15014103</v>
      </c>
      <c r="K1840" s="519">
        <v>710</v>
      </c>
    </row>
    <row r="1841" spans="2:11" hidden="1">
      <c r="B1841" s="519" t="s">
        <v>1061</v>
      </c>
      <c r="C1841" s="519"/>
      <c r="D1841" s="519"/>
      <c r="E1841" s="519"/>
      <c r="F1841" s="519">
        <v>1</v>
      </c>
      <c r="G1841" s="519"/>
      <c r="H1841" s="519">
        <v>41</v>
      </c>
      <c r="I1841" s="519">
        <v>4</v>
      </c>
      <c r="J1841" s="519" t="str">
        <f t="shared" si="78"/>
        <v>SDN15014104</v>
      </c>
      <c r="K1841" s="519">
        <v>710</v>
      </c>
    </row>
    <row r="1842" spans="2:11" hidden="1">
      <c r="B1842" s="519" t="s">
        <v>1061</v>
      </c>
      <c r="C1842" s="519"/>
      <c r="D1842" s="519"/>
      <c r="E1842" s="519"/>
      <c r="F1842" s="519">
        <v>1</v>
      </c>
      <c r="G1842" s="519"/>
      <c r="H1842" s="519">
        <v>41</v>
      </c>
      <c r="I1842" s="519">
        <v>5</v>
      </c>
      <c r="J1842" s="519" t="str">
        <f t="shared" si="78"/>
        <v>SDN15014105</v>
      </c>
      <c r="K1842" s="519">
        <v>710</v>
      </c>
    </row>
    <row r="1843" spans="2:11" hidden="1">
      <c r="B1843" s="519" t="s">
        <v>1061</v>
      </c>
      <c r="C1843" s="519"/>
      <c r="D1843" s="519"/>
      <c r="E1843" s="519"/>
      <c r="F1843" s="519">
        <v>1</v>
      </c>
      <c r="G1843" s="519"/>
      <c r="H1843" s="519">
        <v>41</v>
      </c>
      <c r="I1843" s="519">
        <v>6</v>
      </c>
      <c r="J1843" s="519" t="str">
        <f t="shared" si="78"/>
        <v>SDN15014106</v>
      </c>
      <c r="K1843" s="519">
        <v>710</v>
      </c>
    </row>
    <row r="1844" spans="2:11" hidden="1">
      <c r="B1844" s="519" t="s">
        <v>1061</v>
      </c>
      <c r="C1844" s="519"/>
      <c r="D1844" s="519"/>
      <c r="E1844" s="519"/>
      <c r="F1844" s="519">
        <v>1</v>
      </c>
      <c r="G1844" s="519"/>
      <c r="H1844" s="519">
        <v>41</v>
      </c>
      <c r="I1844" s="519">
        <v>7</v>
      </c>
      <c r="J1844" s="519" t="str">
        <f t="shared" si="78"/>
        <v>SDN15014107</v>
      </c>
      <c r="K1844" s="519">
        <v>710</v>
      </c>
    </row>
    <row r="1845" spans="2:11" hidden="1">
      <c r="B1845" s="519" t="s">
        <v>1061</v>
      </c>
      <c r="C1845" s="519"/>
      <c r="D1845" s="519"/>
      <c r="E1845" s="519"/>
      <c r="F1845" s="519">
        <v>1</v>
      </c>
      <c r="G1845" s="519"/>
      <c r="H1845" s="519">
        <v>41</v>
      </c>
      <c r="I1845" s="519">
        <v>8</v>
      </c>
      <c r="J1845" s="519" t="str">
        <f t="shared" si="78"/>
        <v>SDN15014108</v>
      </c>
      <c r="K1845" s="519">
        <v>568</v>
      </c>
    </row>
    <row r="1846" spans="2:11" hidden="1">
      <c r="B1846" s="519" t="s">
        <v>1061</v>
      </c>
      <c r="C1846" s="519"/>
      <c r="D1846" s="519"/>
      <c r="E1846" s="519"/>
      <c r="F1846" s="519">
        <v>1</v>
      </c>
      <c r="G1846" s="519"/>
      <c r="H1846" s="519">
        <v>41</v>
      </c>
      <c r="I1846" s="519">
        <v>9</v>
      </c>
      <c r="J1846" s="519" t="str">
        <f t="shared" si="78"/>
        <v>SDN15014109</v>
      </c>
      <c r="K1846" s="519">
        <v>568</v>
      </c>
    </row>
    <row r="1847" spans="2:11" hidden="1">
      <c r="B1847" s="519" t="s">
        <v>1061</v>
      </c>
      <c r="C1847" s="519"/>
      <c r="D1847" s="519"/>
      <c r="E1847" s="519"/>
      <c r="F1847" s="519">
        <v>1</v>
      </c>
      <c r="G1847" s="519"/>
      <c r="H1847" s="519">
        <v>41</v>
      </c>
      <c r="I1847" s="519">
        <v>10</v>
      </c>
      <c r="J1847" s="519" t="str">
        <f t="shared" si="78"/>
        <v>SDN15014110</v>
      </c>
      <c r="K1847" s="519">
        <v>568</v>
      </c>
    </row>
    <row r="1848" spans="2:11" hidden="1">
      <c r="B1848" s="519" t="s">
        <v>1061</v>
      </c>
      <c r="C1848" s="519"/>
      <c r="D1848" s="519"/>
      <c r="E1848" s="519"/>
      <c r="F1848" s="519">
        <v>1</v>
      </c>
      <c r="G1848" s="519"/>
      <c r="H1848" s="519">
        <v>41</v>
      </c>
      <c r="I1848" s="519">
        <v>11</v>
      </c>
      <c r="J1848" s="519" t="str">
        <f t="shared" si="78"/>
        <v>SDN15014111</v>
      </c>
      <c r="K1848" s="519">
        <v>568</v>
      </c>
    </row>
    <row r="1849" spans="2:11" hidden="1">
      <c r="B1849" s="519" t="s">
        <v>1061</v>
      </c>
      <c r="C1849" s="519"/>
      <c r="D1849" s="519"/>
      <c r="E1849" s="519"/>
      <c r="F1849" s="519">
        <v>1</v>
      </c>
      <c r="G1849" s="519"/>
      <c r="H1849" s="519">
        <v>41</v>
      </c>
      <c r="I1849" s="519">
        <v>12</v>
      </c>
      <c r="J1849" s="519" t="str">
        <f t="shared" si="78"/>
        <v>SDN15014112</v>
      </c>
      <c r="K1849" s="519">
        <v>568</v>
      </c>
    </row>
    <row r="1850" spans="2:11" hidden="1">
      <c r="B1850" s="519" t="s">
        <v>1061</v>
      </c>
      <c r="C1850" s="519"/>
      <c r="D1850" s="519"/>
      <c r="E1850" s="519"/>
      <c r="F1850" s="519">
        <v>1</v>
      </c>
      <c r="G1850" s="519"/>
      <c r="H1850" s="519">
        <v>41</v>
      </c>
      <c r="I1850" s="519">
        <v>13</v>
      </c>
      <c r="J1850" s="519" t="str">
        <f t="shared" si="78"/>
        <v>SDN15014113</v>
      </c>
      <c r="K1850" s="519">
        <v>568</v>
      </c>
    </row>
    <row r="1851" spans="2:11" hidden="1">
      <c r="B1851" s="519" t="s">
        <v>1061</v>
      </c>
      <c r="C1851" s="519"/>
      <c r="D1851" s="519"/>
      <c r="E1851" s="519"/>
      <c r="F1851" s="519">
        <v>1</v>
      </c>
      <c r="G1851" s="519"/>
      <c r="H1851" s="519">
        <v>41</v>
      </c>
      <c r="I1851" s="519">
        <v>14</v>
      </c>
      <c r="J1851" s="519" t="str">
        <f t="shared" si="78"/>
        <v>SDN15014114</v>
      </c>
      <c r="K1851" s="519">
        <v>568</v>
      </c>
    </row>
    <row r="1852" spans="2:11" hidden="1">
      <c r="B1852" s="519" t="s">
        <v>1061</v>
      </c>
      <c r="C1852" s="519"/>
      <c r="D1852" s="519"/>
      <c r="E1852" s="519"/>
      <c r="F1852" s="519">
        <v>1</v>
      </c>
      <c r="G1852" s="519"/>
      <c r="H1852" s="519">
        <v>41</v>
      </c>
      <c r="I1852" s="519">
        <v>15</v>
      </c>
      <c r="J1852" s="519" t="str">
        <f t="shared" si="78"/>
        <v>SDN15014115</v>
      </c>
      <c r="K1852" s="519">
        <v>568</v>
      </c>
    </row>
    <row r="1853" spans="2:11" hidden="1">
      <c r="B1853" s="519" t="s">
        <v>1061</v>
      </c>
      <c r="C1853" s="519"/>
      <c r="D1853" s="519"/>
      <c r="E1853" s="519"/>
      <c r="F1853" s="519">
        <v>1</v>
      </c>
      <c r="G1853" s="519"/>
      <c r="H1853" s="519">
        <v>42</v>
      </c>
      <c r="I1853" s="519">
        <v>1</v>
      </c>
      <c r="J1853" s="519" t="str">
        <f t="shared" si="78"/>
        <v>SDN15014201</v>
      </c>
      <c r="K1853" s="519">
        <v>745</v>
      </c>
    </row>
    <row r="1854" spans="2:11" hidden="1">
      <c r="B1854" s="519" t="s">
        <v>1061</v>
      </c>
      <c r="C1854" s="519"/>
      <c r="D1854" s="519"/>
      <c r="E1854" s="519"/>
      <c r="F1854" s="519">
        <v>1</v>
      </c>
      <c r="G1854" s="519"/>
      <c r="H1854" s="519">
        <v>42</v>
      </c>
      <c r="I1854" s="519">
        <v>2</v>
      </c>
      <c r="J1854" s="519" t="str">
        <f t="shared" si="78"/>
        <v>SDN15014202</v>
      </c>
      <c r="K1854" s="519">
        <v>745</v>
      </c>
    </row>
    <row r="1855" spans="2:11" hidden="1">
      <c r="B1855" s="519" t="s">
        <v>1061</v>
      </c>
      <c r="C1855" s="519"/>
      <c r="D1855" s="519"/>
      <c r="E1855" s="519"/>
      <c r="F1855" s="519">
        <v>1</v>
      </c>
      <c r="G1855" s="519"/>
      <c r="H1855" s="519">
        <v>42</v>
      </c>
      <c r="I1855" s="519">
        <v>3</v>
      </c>
      <c r="J1855" s="519" t="str">
        <f t="shared" si="78"/>
        <v>SDN15014203</v>
      </c>
      <c r="K1855" s="519">
        <v>745</v>
      </c>
    </row>
    <row r="1856" spans="2:11" hidden="1">
      <c r="B1856" s="519" t="s">
        <v>1061</v>
      </c>
      <c r="C1856" s="519"/>
      <c r="D1856" s="519"/>
      <c r="E1856" s="519"/>
      <c r="F1856" s="519">
        <v>1</v>
      </c>
      <c r="G1856" s="519"/>
      <c r="H1856" s="519">
        <v>42</v>
      </c>
      <c r="I1856" s="519">
        <v>4</v>
      </c>
      <c r="J1856" s="519" t="str">
        <f t="shared" si="78"/>
        <v>SDN15014204</v>
      </c>
      <c r="K1856" s="519">
        <v>745</v>
      </c>
    </row>
    <row r="1857" spans="2:11" hidden="1">
      <c r="B1857" s="519" t="s">
        <v>1061</v>
      </c>
      <c r="C1857" s="519"/>
      <c r="D1857" s="519"/>
      <c r="E1857" s="519"/>
      <c r="F1857" s="519">
        <v>1</v>
      </c>
      <c r="G1857" s="519"/>
      <c r="H1857" s="519">
        <v>42</v>
      </c>
      <c r="I1857" s="519">
        <v>5</v>
      </c>
      <c r="J1857" s="519" t="str">
        <f t="shared" si="78"/>
        <v>SDN15014205</v>
      </c>
      <c r="K1857" s="519">
        <v>745</v>
      </c>
    </row>
    <row r="1858" spans="2:11" hidden="1">
      <c r="B1858" s="519" t="s">
        <v>1061</v>
      </c>
      <c r="C1858" s="519"/>
      <c r="D1858" s="519"/>
      <c r="E1858" s="519"/>
      <c r="F1858" s="519">
        <v>1</v>
      </c>
      <c r="G1858" s="519"/>
      <c r="H1858" s="519">
        <v>42</v>
      </c>
      <c r="I1858" s="519">
        <v>6</v>
      </c>
      <c r="J1858" s="519" t="str">
        <f t="shared" si="78"/>
        <v>SDN15014206</v>
      </c>
      <c r="K1858" s="519">
        <v>745</v>
      </c>
    </row>
    <row r="1859" spans="2:11" hidden="1">
      <c r="B1859" s="519" t="s">
        <v>1061</v>
      </c>
      <c r="C1859" s="519"/>
      <c r="D1859" s="519"/>
      <c r="E1859" s="519"/>
      <c r="F1859" s="519">
        <v>1</v>
      </c>
      <c r="G1859" s="519"/>
      <c r="H1859" s="519">
        <v>42</v>
      </c>
      <c r="I1859" s="519">
        <v>7</v>
      </c>
      <c r="J1859" s="519" t="str">
        <f t="shared" si="78"/>
        <v>SDN15014207</v>
      </c>
      <c r="K1859" s="519">
        <v>745</v>
      </c>
    </row>
    <row r="1860" spans="2:11" hidden="1">
      <c r="B1860" s="519" t="s">
        <v>1061</v>
      </c>
      <c r="C1860" s="519"/>
      <c r="D1860" s="519"/>
      <c r="E1860" s="519"/>
      <c r="F1860" s="519">
        <v>1</v>
      </c>
      <c r="G1860" s="519"/>
      <c r="H1860" s="519">
        <v>42</v>
      </c>
      <c r="I1860" s="519">
        <v>8</v>
      </c>
      <c r="J1860" s="519" t="str">
        <f t="shared" ref="J1860:J1923" si="79">B1860&amp;TEXT(F1860,"00")&amp;TEXT(H1860,"00")&amp;TEXT(I1860,"00")</f>
        <v>SDN15014208</v>
      </c>
      <c r="K1860" s="519">
        <v>596</v>
      </c>
    </row>
    <row r="1861" spans="2:11" hidden="1">
      <c r="B1861" s="519" t="s">
        <v>1061</v>
      </c>
      <c r="C1861" s="519"/>
      <c r="D1861" s="519"/>
      <c r="E1861" s="519"/>
      <c r="F1861" s="519">
        <v>1</v>
      </c>
      <c r="G1861" s="519"/>
      <c r="H1861" s="519">
        <v>42</v>
      </c>
      <c r="I1861" s="519">
        <v>9</v>
      </c>
      <c r="J1861" s="519" t="str">
        <f t="shared" si="79"/>
        <v>SDN15014209</v>
      </c>
      <c r="K1861" s="519">
        <v>596</v>
      </c>
    </row>
    <row r="1862" spans="2:11" hidden="1">
      <c r="B1862" s="519" t="s">
        <v>1061</v>
      </c>
      <c r="C1862" s="519"/>
      <c r="D1862" s="519"/>
      <c r="E1862" s="519"/>
      <c r="F1862" s="519">
        <v>1</v>
      </c>
      <c r="G1862" s="519"/>
      <c r="H1862" s="519">
        <v>42</v>
      </c>
      <c r="I1862" s="519">
        <v>10</v>
      </c>
      <c r="J1862" s="519" t="str">
        <f t="shared" si="79"/>
        <v>SDN15014210</v>
      </c>
      <c r="K1862" s="519">
        <v>596</v>
      </c>
    </row>
    <row r="1863" spans="2:11" hidden="1">
      <c r="B1863" s="519" t="s">
        <v>1061</v>
      </c>
      <c r="C1863" s="519"/>
      <c r="D1863" s="519"/>
      <c r="E1863" s="519"/>
      <c r="F1863" s="519">
        <v>1</v>
      </c>
      <c r="G1863" s="519"/>
      <c r="H1863" s="519">
        <v>42</v>
      </c>
      <c r="I1863" s="519">
        <v>11</v>
      </c>
      <c r="J1863" s="519" t="str">
        <f t="shared" si="79"/>
        <v>SDN15014211</v>
      </c>
      <c r="K1863" s="519">
        <v>596</v>
      </c>
    </row>
    <row r="1864" spans="2:11" hidden="1">
      <c r="B1864" s="519" t="s">
        <v>1061</v>
      </c>
      <c r="C1864" s="519"/>
      <c r="D1864" s="519"/>
      <c r="E1864" s="519"/>
      <c r="F1864" s="519">
        <v>1</v>
      </c>
      <c r="G1864" s="519"/>
      <c r="H1864" s="519">
        <v>42</v>
      </c>
      <c r="I1864" s="519">
        <v>12</v>
      </c>
      <c r="J1864" s="519" t="str">
        <f t="shared" si="79"/>
        <v>SDN15014212</v>
      </c>
      <c r="K1864" s="519">
        <v>596</v>
      </c>
    </row>
    <row r="1865" spans="2:11" hidden="1">
      <c r="B1865" s="519" t="s">
        <v>1061</v>
      </c>
      <c r="C1865" s="519"/>
      <c r="D1865" s="519"/>
      <c r="E1865" s="519"/>
      <c r="F1865" s="519">
        <v>1</v>
      </c>
      <c r="G1865" s="519"/>
      <c r="H1865" s="519">
        <v>42</v>
      </c>
      <c r="I1865" s="519">
        <v>13</v>
      </c>
      <c r="J1865" s="519" t="str">
        <f t="shared" si="79"/>
        <v>SDN15014213</v>
      </c>
      <c r="K1865" s="519">
        <v>596</v>
      </c>
    </row>
    <row r="1866" spans="2:11" hidden="1">
      <c r="B1866" s="519" t="s">
        <v>1061</v>
      </c>
      <c r="C1866" s="519"/>
      <c r="D1866" s="519"/>
      <c r="E1866" s="519"/>
      <c r="F1866" s="519">
        <v>1</v>
      </c>
      <c r="G1866" s="519"/>
      <c r="H1866" s="519">
        <v>42</v>
      </c>
      <c r="I1866" s="519">
        <v>14</v>
      </c>
      <c r="J1866" s="519" t="str">
        <f t="shared" si="79"/>
        <v>SDN15014214</v>
      </c>
      <c r="K1866" s="519">
        <v>596</v>
      </c>
    </row>
    <row r="1867" spans="2:11" hidden="1">
      <c r="B1867" s="519" t="s">
        <v>1061</v>
      </c>
      <c r="C1867" s="519"/>
      <c r="D1867" s="519"/>
      <c r="E1867" s="519"/>
      <c r="F1867" s="519">
        <v>1</v>
      </c>
      <c r="G1867" s="519"/>
      <c r="H1867" s="519">
        <v>42</v>
      </c>
      <c r="I1867" s="519">
        <v>15</v>
      </c>
      <c r="J1867" s="519" t="str">
        <f t="shared" si="79"/>
        <v>SDN15014215</v>
      </c>
      <c r="K1867" s="519">
        <v>596</v>
      </c>
    </row>
    <row r="1868" spans="2:11" hidden="1">
      <c r="B1868" s="519" t="s">
        <v>1061</v>
      </c>
      <c r="C1868" s="519"/>
      <c r="D1868" s="519"/>
      <c r="E1868" s="519"/>
      <c r="F1868" s="519">
        <v>1</v>
      </c>
      <c r="G1868" s="519"/>
      <c r="H1868" s="519">
        <v>43</v>
      </c>
      <c r="I1868" s="519">
        <v>1</v>
      </c>
      <c r="J1868" s="519" t="str">
        <f t="shared" si="79"/>
        <v>SDN15014301</v>
      </c>
      <c r="K1868" s="519">
        <v>795</v>
      </c>
    </row>
    <row r="1869" spans="2:11" hidden="1">
      <c r="B1869" s="519" t="s">
        <v>1061</v>
      </c>
      <c r="C1869" s="519"/>
      <c r="D1869" s="519"/>
      <c r="E1869" s="519"/>
      <c r="F1869" s="519">
        <v>1</v>
      </c>
      <c r="G1869" s="519"/>
      <c r="H1869" s="519">
        <v>43</v>
      </c>
      <c r="I1869" s="519">
        <v>2</v>
      </c>
      <c r="J1869" s="519" t="str">
        <f t="shared" si="79"/>
        <v>SDN15014302</v>
      </c>
      <c r="K1869" s="519">
        <v>795</v>
      </c>
    </row>
    <row r="1870" spans="2:11" hidden="1">
      <c r="B1870" s="519" t="s">
        <v>1061</v>
      </c>
      <c r="C1870" s="519"/>
      <c r="D1870" s="519"/>
      <c r="E1870" s="519"/>
      <c r="F1870" s="519">
        <v>1</v>
      </c>
      <c r="G1870" s="519"/>
      <c r="H1870" s="519">
        <v>43</v>
      </c>
      <c r="I1870" s="519">
        <v>3</v>
      </c>
      <c r="J1870" s="519" t="str">
        <f t="shared" si="79"/>
        <v>SDN15014303</v>
      </c>
      <c r="K1870" s="519">
        <v>795</v>
      </c>
    </row>
    <row r="1871" spans="2:11" hidden="1">
      <c r="B1871" s="519" t="s">
        <v>1061</v>
      </c>
      <c r="C1871" s="519"/>
      <c r="D1871" s="519"/>
      <c r="E1871" s="519"/>
      <c r="F1871" s="519">
        <v>1</v>
      </c>
      <c r="G1871" s="519"/>
      <c r="H1871" s="519">
        <v>43</v>
      </c>
      <c r="I1871" s="519">
        <v>4</v>
      </c>
      <c r="J1871" s="519" t="str">
        <f t="shared" si="79"/>
        <v>SDN15014304</v>
      </c>
      <c r="K1871" s="519">
        <v>795</v>
      </c>
    </row>
    <row r="1872" spans="2:11" hidden="1">
      <c r="B1872" s="519" t="s">
        <v>1061</v>
      </c>
      <c r="C1872" s="519"/>
      <c r="D1872" s="519"/>
      <c r="E1872" s="519"/>
      <c r="F1872" s="519">
        <v>1</v>
      </c>
      <c r="G1872" s="519"/>
      <c r="H1872" s="519">
        <v>43</v>
      </c>
      <c r="I1872" s="519">
        <v>5</v>
      </c>
      <c r="J1872" s="519" t="str">
        <f t="shared" si="79"/>
        <v>SDN15014305</v>
      </c>
      <c r="K1872" s="519">
        <v>795</v>
      </c>
    </row>
    <row r="1873" spans="2:11" hidden="1">
      <c r="B1873" s="519" t="s">
        <v>1061</v>
      </c>
      <c r="C1873" s="519"/>
      <c r="D1873" s="519"/>
      <c r="E1873" s="519"/>
      <c r="F1873" s="519">
        <v>1</v>
      </c>
      <c r="G1873" s="519"/>
      <c r="H1873" s="519">
        <v>43</v>
      </c>
      <c r="I1873" s="519">
        <v>6</v>
      </c>
      <c r="J1873" s="519" t="str">
        <f t="shared" si="79"/>
        <v>SDN15014306</v>
      </c>
      <c r="K1873" s="519">
        <v>795</v>
      </c>
    </row>
    <row r="1874" spans="2:11" hidden="1">
      <c r="B1874" s="519" t="s">
        <v>1061</v>
      </c>
      <c r="C1874" s="519"/>
      <c r="D1874" s="519"/>
      <c r="E1874" s="519"/>
      <c r="F1874" s="519">
        <v>1</v>
      </c>
      <c r="G1874" s="519"/>
      <c r="H1874" s="519">
        <v>43</v>
      </c>
      <c r="I1874" s="519">
        <v>7</v>
      </c>
      <c r="J1874" s="519" t="str">
        <f t="shared" si="79"/>
        <v>SDN15014307</v>
      </c>
      <c r="K1874" s="519">
        <v>795</v>
      </c>
    </row>
    <row r="1875" spans="2:11" hidden="1">
      <c r="B1875" s="519" t="s">
        <v>1061</v>
      </c>
      <c r="C1875" s="519"/>
      <c r="D1875" s="519"/>
      <c r="E1875" s="519"/>
      <c r="F1875" s="519">
        <v>1</v>
      </c>
      <c r="G1875" s="519"/>
      <c r="H1875" s="519">
        <v>43</v>
      </c>
      <c r="I1875" s="519">
        <v>8</v>
      </c>
      <c r="J1875" s="519" t="str">
        <f t="shared" si="79"/>
        <v>SDN15014308</v>
      </c>
      <c r="K1875" s="519">
        <v>636</v>
      </c>
    </row>
    <row r="1876" spans="2:11" hidden="1">
      <c r="B1876" s="519" t="s">
        <v>1061</v>
      </c>
      <c r="C1876" s="519"/>
      <c r="D1876" s="519"/>
      <c r="E1876" s="519"/>
      <c r="F1876" s="519">
        <v>1</v>
      </c>
      <c r="G1876" s="519"/>
      <c r="H1876" s="519">
        <v>43</v>
      </c>
      <c r="I1876" s="519">
        <v>9</v>
      </c>
      <c r="J1876" s="519" t="str">
        <f t="shared" si="79"/>
        <v>SDN15014309</v>
      </c>
      <c r="K1876" s="519">
        <v>636</v>
      </c>
    </row>
    <row r="1877" spans="2:11" hidden="1">
      <c r="B1877" s="519" t="s">
        <v>1061</v>
      </c>
      <c r="C1877" s="519"/>
      <c r="D1877" s="519"/>
      <c r="E1877" s="519"/>
      <c r="F1877" s="519">
        <v>1</v>
      </c>
      <c r="G1877" s="519"/>
      <c r="H1877" s="519">
        <v>43</v>
      </c>
      <c r="I1877" s="519">
        <v>10</v>
      </c>
      <c r="J1877" s="519" t="str">
        <f t="shared" si="79"/>
        <v>SDN15014310</v>
      </c>
      <c r="K1877" s="519">
        <v>636</v>
      </c>
    </row>
    <row r="1878" spans="2:11" hidden="1">
      <c r="B1878" s="519" t="s">
        <v>1061</v>
      </c>
      <c r="C1878" s="519"/>
      <c r="D1878" s="519"/>
      <c r="E1878" s="519"/>
      <c r="F1878" s="519">
        <v>1</v>
      </c>
      <c r="G1878" s="519"/>
      <c r="H1878" s="519">
        <v>43</v>
      </c>
      <c r="I1878" s="519">
        <v>11</v>
      </c>
      <c r="J1878" s="519" t="str">
        <f t="shared" si="79"/>
        <v>SDN15014311</v>
      </c>
      <c r="K1878" s="519">
        <v>636</v>
      </c>
    </row>
    <row r="1879" spans="2:11" hidden="1">
      <c r="B1879" s="519" t="s">
        <v>1061</v>
      </c>
      <c r="C1879" s="519"/>
      <c r="D1879" s="519"/>
      <c r="E1879" s="519"/>
      <c r="F1879" s="519">
        <v>1</v>
      </c>
      <c r="G1879" s="519"/>
      <c r="H1879" s="519">
        <v>43</v>
      </c>
      <c r="I1879" s="519">
        <v>12</v>
      </c>
      <c r="J1879" s="519" t="str">
        <f t="shared" si="79"/>
        <v>SDN15014312</v>
      </c>
      <c r="K1879" s="519">
        <v>636</v>
      </c>
    </row>
    <row r="1880" spans="2:11" hidden="1">
      <c r="B1880" s="519" t="s">
        <v>1061</v>
      </c>
      <c r="C1880" s="519"/>
      <c r="D1880" s="519"/>
      <c r="E1880" s="519"/>
      <c r="F1880" s="519">
        <v>1</v>
      </c>
      <c r="G1880" s="519"/>
      <c r="H1880" s="519">
        <v>43</v>
      </c>
      <c r="I1880" s="519">
        <v>13</v>
      </c>
      <c r="J1880" s="519" t="str">
        <f t="shared" si="79"/>
        <v>SDN15014313</v>
      </c>
      <c r="K1880" s="519">
        <v>636</v>
      </c>
    </row>
    <row r="1881" spans="2:11" hidden="1">
      <c r="B1881" s="519" t="s">
        <v>1061</v>
      </c>
      <c r="C1881" s="519"/>
      <c r="D1881" s="519"/>
      <c r="E1881" s="519"/>
      <c r="F1881" s="519">
        <v>1</v>
      </c>
      <c r="G1881" s="519"/>
      <c r="H1881" s="519">
        <v>43</v>
      </c>
      <c r="I1881" s="519">
        <v>14</v>
      </c>
      <c r="J1881" s="519" t="str">
        <f t="shared" si="79"/>
        <v>SDN15014314</v>
      </c>
      <c r="K1881" s="519">
        <v>636</v>
      </c>
    </row>
    <row r="1882" spans="2:11" hidden="1">
      <c r="B1882" s="519" t="s">
        <v>1061</v>
      </c>
      <c r="C1882" s="519"/>
      <c r="D1882" s="519"/>
      <c r="E1882" s="519"/>
      <c r="F1882" s="519">
        <v>1</v>
      </c>
      <c r="G1882" s="519"/>
      <c r="H1882" s="519">
        <v>43</v>
      </c>
      <c r="I1882" s="519">
        <v>15</v>
      </c>
      <c r="J1882" s="519" t="str">
        <f t="shared" si="79"/>
        <v>SDN15014315</v>
      </c>
      <c r="K1882" s="519">
        <v>636</v>
      </c>
    </row>
    <row r="1883" spans="2:11" hidden="1">
      <c r="B1883" s="519" t="s">
        <v>1061</v>
      </c>
      <c r="C1883" s="519"/>
      <c r="D1883" s="519"/>
      <c r="E1883" s="519"/>
      <c r="F1883" s="519">
        <v>1</v>
      </c>
      <c r="G1883" s="519"/>
      <c r="H1883" s="519">
        <v>44</v>
      </c>
      <c r="I1883" s="519">
        <v>1</v>
      </c>
      <c r="J1883" s="519" t="str">
        <f t="shared" si="79"/>
        <v>SDN15014401</v>
      </c>
      <c r="K1883" s="519">
        <v>840</v>
      </c>
    </row>
    <row r="1884" spans="2:11" hidden="1">
      <c r="B1884" s="519" t="s">
        <v>1061</v>
      </c>
      <c r="C1884" s="519"/>
      <c r="D1884" s="519"/>
      <c r="E1884" s="519"/>
      <c r="F1884" s="519">
        <v>1</v>
      </c>
      <c r="G1884" s="519"/>
      <c r="H1884" s="519">
        <v>44</v>
      </c>
      <c r="I1884" s="519">
        <v>2</v>
      </c>
      <c r="J1884" s="519" t="str">
        <f t="shared" si="79"/>
        <v>SDN15014402</v>
      </c>
      <c r="K1884" s="519">
        <v>840</v>
      </c>
    </row>
    <row r="1885" spans="2:11" hidden="1">
      <c r="B1885" s="519" t="s">
        <v>1061</v>
      </c>
      <c r="C1885" s="519"/>
      <c r="D1885" s="519"/>
      <c r="E1885" s="519"/>
      <c r="F1885" s="519">
        <v>1</v>
      </c>
      <c r="G1885" s="519"/>
      <c r="H1885" s="519">
        <v>44</v>
      </c>
      <c r="I1885" s="519">
        <v>3</v>
      </c>
      <c r="J1885" s="519" t="str">
        <f t="shared" si="79"/>
        <v>SDN15014403</v>
      </c>
      <c r="K1885" s="519">
        <v>840</v>
      </c>
    </row>
    <row r="1886" spans="2:11" hidden="1">
      <c r="B1886" s="519" t="s">
        <v>1061</v>
      </c>
      <c r="C1886" s="519"/>
      <c r="D1886" s="519"/>
      <c r="E1886" s="519"/>
      <c r="F1886" s="519">
        <v>1</v>
      </c>
      <c r="G1886" s="519"/>
      <c r="H1886" s="519">
        <v>44</v>
      </c>
      <c r="I1886" s="519">
        <v>4</v>
      </c>
      <c r="J1886" s="519" t="str">
        <f t="shared" si="79"/>
        <v>SDN15014404</v>
      </c>
      <c r="K1886" s="519">
        <v>840</v>
      </c>
    </row>
    <row r="1887" spans="2:11" hidden="1">
      <c r="B1887" s="519" t="s">
        <v>1061</v>
      </c>
      <c r="C1887" s="519"/>
      <c r="D1887" s="519"/>
      <c r="E1887" s="519"/>
      <c r="F1887" s="519">
        <v>1</v>
      </c>
      <c r="G1887" s="519"/>
      <c r="H1887" s="519">
        <v>44</v>
      </c>
      <c r="I1887" s="519">
        <v>5</v>
      </c>
      <c r="J1887" s="519" t="str">
        <f t="shared" si="79"/>
        <v>SDN15014405</v>
      </c>
      <c r="K1887" s="519">
        <v>840</v>
      </c>
    </row>
    <row r="1888" spans="2:11" hidden="1">
      <c r="B1888" s="519" t="s">
        <v>1061</v>
      </c>
      <c r="C1888" s="519"/>
      <c r="D1888" s="519"/>
      <c r="E1888" s="519"/>
      <c r="F1888" s="519">
        <v>1</v>
      </c>
      <c r="G1888" s="519"/>
      <c r="H1888" s="519">
        <v>44</v>
      </c>
      <c r="I1888" s="519">
        <v>6</v>
      </c>
      <c r="J1888" s="519" t="str">
        <f t="shared" si="79"/>
        <v>SDN15014406</v>
      </c>
      <c r="K1888" s="519">
        <v>840</v>
      </c>
    </row>
    <row r="1889" spans="2:11" hidden="1">
      <c r="B1889" s="519" t="s">
        <v>1061</v>
      </c>
      <c r="C1889" s="519"/>
      <c r="D1889" s="519"/>
      <c r="E1889" s="519"/>
      <c r="F1889" s="519">
        <v>1</v>
      </c>
      <c r="G1889" s="519"/>
      <c r="H1889" s="519">
        <v>44</v>
      </c>
      <c r="I1889" s="519">
        <v>7</v>
      </c>
      <c r="J1889" s="519" t="str">
        <f t="shared" si="79"/>
        <v>SDN15014407</v>
      </c>
      <c r="K1889" s="519">
        <v>840</v>
      </c>
    </row>
    <row r="1890" spans="2:11" hidden="1">
      <c r="B1890" s="519" t="s">
        <v>1061</v>
      </c>
      <c r="C1890" s="519"/>
      <c r="D1890" s="519"/>
      <c r="E1890" s="519"/>
      <c r="F1890" s="519">
        <v>1</v>
      </c>
      <c r="G1890" s="519"/>
      <c r="H1890" s="519">
        <v>44</v>
      </c>
      <c r="I1890" s="519">
        <v>8</v>
      </c>
      <c r="J1890" s="519" t="str">
        <f t="shared" si="79"/>
        <v>SDN15014408</v>
      </c>
      <c r="K1890" s="519">
        <v>672</v>
      </c>
    </row>
    <row r="1891" spans="2:11" hidden="1">
      <c r="B1891" s="519" t="s">
        <v>1061</v>
      </c>
      <c r="C1891" s="519"/>
      <c r="D1891" s="519"/>
      <c r="E1891" s="519"/>
      <c r="F1891" s="519">
        <v>1</v>
      </c>
      <c r="G1891" s="519"/>
      <c r="H1891" s="519">
        <v>44</v>
      </c>
      <c r="I1891" s="519">
        <v>9</v>
      </c>
      <c r="J1891" s="519" t="str">
        <f t="shared" si="79"/>
        <v>SDN15014409</v>
      </c>
      <c r="K1891" s="519">
        <v>672</v>
      </c>
    </row>
    <row r="1892" spans="2:11" hidden="1">
      <c r="B1892" s="519" t="s">
        <v>1061</v>
      </c>
      <c r="C1892" s="519"/>
      <c r="D1892" s="519"/>
      <c r="E1892" s="519"/>
      <c r="F1892" s="519">
        <v>1</v>
      </c>
      <c r="G1892" s="519"/>
      <c r="H1892" s="519">
        <v>44</v>
      </c>
      <c r="I1892" s="519">
        <v>10</v>
      </c>
      <c r="J1892" s="519" t="str">
        <f t="shared" si="79"/>
        <v>SDN15014410</v>
      </c>
      <c r="K1892" s="519">
        <v>672</v>
      </c>
    </row>
    <row r="1893" spans="2:11" hidden="1">
      <c r="B1893" s="519" t="s">
        <v>1061</v>
      </c>
      <c r="C1893" s="519"/>
      <c r="D1893" s="519"/>
      <c r="E1893" s="519"/>
      <c r="F1893" s="519">
        <v>1</v>
      </c>
      <c r="G1893" s="519"/>
      <c r="H1893" s="519">
        <v>44</v>
      </c>
      <c r="I1893" s="519">
        <v>11</v>
      </c>
      <c r="J1893" s="519" t="str">
        <f t="shared" si="79"/>
        <v>SDN15014411</v>
      </c>
      <c r="K1893" s="519">
        <v>672</v>
      </c>
    </row>
    <row r="1894" spans="2:11" hidden="1">
      <c r="B1894" s="519" t="s">
        <v>1061</v>
      </c>
      <c r="C1894" s="519"/>
      <c r="D1894" s="519"/>
      <c r="E1894" s="519"/>
      <c r="F1894" s="519">
        <v>1</v>
      </c>
      <c r="G1894" s="519"/>
      <c r="H1894" s="519">
        <v>44</v>
      </c>
      <c r="I1894" s="519">
        <v>12</v>
      </c>
      <c r="J1894" s="519" t="str">
        <f t="shared" si="79"/>
        <v>SDN15014412</v>
      </c>
      <c r="K1894" s="519">
        <v>672</v>
      </c>
    </row>
    <row r="1895" spans="2:11" hidden="1">
      <c r="B1895" s="519" t="s">
        <v>1061</v>
      </c>
      <c r="C1895" s="519"/>
      <c r="D1895" s="519"/>
      <c r="E1895" s="519"/>
      <c r="F1895" s="519">
        <v>1</v>
      </c>
      <c r="G1895" s="519"/>
      <c r="H1895" s="519">
        <v>44</v>
      </c>
      <c r="I1895" s="519">
        <v>13</v>
      </c>
      <c r="J1895" s="519" t="str">
        <f t="shared" si="79"/>
        <v>SDN15014413</v>
      </c>
      <c r="K1895" s="519">
        <v>672</v>
      </c>
    </row>
    <row r="1896" spans="2:11" hidden="1">
      <c r="B1896" s="519" t="s">
        <v>1061</v>
      </c>
      <c r="C1896" s="519"/>
      <c r="D1896" s="519"/>
      <c r="E1896" s="519"/>
      <c r="F1896" s="519">
        <v>1</v>
      </c>
      <c r="G1896" s="519"/>
      <c r="H1896" s="519">
        <v>44</v>
      </c>
      <c r="I1896" s="519">
        <v>14</v>
      </c>
      <c r="J1896" s="519" t="str">
        <f t="shared" si="79"/>
        <v>SDN15014414</v>
      </c>
      <c r="K1896" s="519">
        <v>672</v>
      </c>
    </row>
    <row r="1897" spans="2:11" hidden="1">
      <c r="B1897" s="519" t="s">
        <v>1061</v>
      </c>
      <c r="C1897" s="519"/>
      <c r="D1897" s="519"/>
      <c r="E1897" s="519"/>
      <c r="F1897" s="519">
        <v>1</v>
      </c>
      <c r="G1897" s="519"/>
      <c r="H1897" s="519">
        <v>44</v>
      </c>
      <c r="I1897" s="519">
        <v>15</v>
      </c>
      <c r="J1897" s="519" t="str">
        <f t="shared" si="79"/>
        <v>SDN15014415</v>
      </c>
      <c r="K1897" s="519">
        <v>672</v>
      </c>
    </row>
    <row r="1898" spans="2:11" hidden="1">
      <c r="B1898" s="519" t="s">
        <v>1061</v>
      </c>
      <c r="C1898" s="519"/>
      <c r="D1898" s="519"/>
      <c r="E1898" s="519"/>
      <c r="F1898" s="519">
        <v>1</v>
      </c>
      <c r="G1898" s="519"/>
      <c r="H1898" s="519">
        <v>45</v>
      </c>
      <c r="I1898" s="519">
        <v>1</v>
      </c>
      <c r="J1898" s="519" t="str">
        <f t="shared" si="79"/>
        <v>SDN15014501</v>
      </c>
      <c r="K1898" s="519">
        <v>885</v>
      </c>
    </row>
    <row r="1899" spans="2:11" hidden="1">
      <c r="B1899" s="519" t="s">
        <v>1061</v>
      </c>
      <c r="C1899" s="519"/>
      <c r="D1899" s="519"/>
      <c r="E1899" s="519"/>
      <c r="F1899" s="519">
        <v>1</v>
      </c>
      <c r="G1899" s="519"/>
      <c r="H1899" s="519">
        <v>45</v>
      </c>
      <c r="I1899" s="519">
        <v>2</v>
      </c>
      <c r="J1899" s="519" t="str">
        <f t="shared" si="79"/>
        <v>SDN15014502</v>
      </c>
      <c r="K1899" s="519">
        <v>885</v>
      </c>
    </row>
    <row r="1900" spans="2:11" hidden="1">
      <c r="B1900" s="519" t="s">
        <v>1061</v>
      </c>
      <c r="C1900" s="519"/>
      <c r="D1900" s="519"/>
      <c r="E1900" s="519"/>
      <c r="F1900" s="519">
        <v>1</v>
      </c>
      <c r="G1900" s="519"/>
      <c r="H1900" s="519">
        <v>45</v>
      </c>
      <c r="I1900" s="519">
        <v>3</v>
      </c>
      <c r="J1900" s="519" t="str">
        <f t="shared" si="79"/>
        <v>SDN15014503</v>
      </c>
      <c r="K1900" s="519">
        <v>885</v>
      </c>
    </row>
    <row r="1901" spans="2:11" hidden="1">
      <c r="B1901" s="519" t="s">
        <v>1061</v>
      </c>
      <c r="C1901" s="519"/>
      <c r="D1901" s="519"/>
      <c r="E1901" s="519"/>
      <c r="F1901" s="519">
        <v>1</v>
      </c>
      <c r="G1901" s="519"/>
      <c r="H1901" s="519">
        <v>45</v>
      </c>
      <c r="I1901" s="519">
        <v>4</v>
      </c>
      <c r="J1901" s="519" t="str">
        <f t="shared" si="79"/>
        <v>SDN15014504</v>
      </c>
      <c r="K1901" s="519">
        <v>885</v>
      </c>
    </row>
    <row r="1902" spans="2:11" hidden="1">
      <c r="B1902" s="519" t="s">
        <v>1061</v>
      </c>
      <c r="C1902" s="519"/>
      <c r="D1902" s="519"/>
      <c r="E1902" s="519"/>
      <c r="F1902" s="519">
        <v>1</v>
      </c>
      <c r="G1902" s="519"/>
      <c r="H1902" s="519">
        <v>45</v>
      </c>
      <c r="I1902" s="519">
        <v>5</v>
      </c>
      <c r="J1902" s="519" t="str">
        <f t="shared" si="79"/>
        <v>SDN15014505</v>
      </c>
      <c r="K1902" s="519">
        <v>885</v>
      </c>
    </row>
    <row r="1903" spans="2:11" hidden="1">
      <c r="B1903" s="519" t="s">
        <v>1061</v>
      </c>
      <c r="C1903" s="519"/>
      <c r="D1903" s="519"/>
      <c r="E1903" s="519"/>
      <c r="F1903" s="519">
        <v>1</v>
      </c>
      <c r="G1903" s="519"/>
      <c r="H1903" s="519">
        <v>45</v>
      </c>
      <c r="I1903" s="519">
        <v>6</v>
      </c>
      <c r="J1903" s="519" t="str">
        <f t="shared" si="79"/>
        <v>SDN15014506</v>
      </c>
      <c r="K1903" s="519">
        <v>885</v>
      </c>
    </row>
    <row r="1904" spans="2:11" hidden="1">
      <c r="B1904" s="519" t="s">
        <v>1061</v>
      </c>
      <c r="C1904" s="519"/>
      <c r="D1904" s="519"/>
      <c r="E1904" s="519"/>
      <c r="F1904" s="519">
        <v>1</v>
      </c>
      <c r="G1904" s="519"/>
      <c r="H1904" s="519">
        <v>45</v>
      </c>
      <c r="I1904" s="519">
        <v>7</v>
      </c>
      <c r="J1904" s="519" t="str">
        <f t="shared" si="79"/>
        <v>SDN15014507</v>
      </c>
      <c r="K1904" s="519">
        <v>885</v>
      </c>
    </row>
    <row r="1905" spans="2:11" hidden="1">
      <c r="B1905" s="519" t="s">
        <v>1061</v>
      </c>
      <c r="C1905" s="519"/>
      <c r="D1905" s="519"/>
      <c r="E1905" s="519"/>
      <c r="F1905" s="519">
        <v>1</v>
      </c>
      <c r="G1905" s="519"/>
      <c r="H1905" s="519">
        <v>45</v>
      </c>
      <c r="I1905" s="519">
        <v>8</v>
      </c>
      <c r="J1905" s="519" t="str">
        <f t="shared" si="79"/>
        <v>SDN15014508</v>
      </c>
      <c r="K1905" s="519">
        <v>708</v>
      </c>
    </row>
    <row r="1906" spans="2:11" hidden="1">
      <c r="B1906" s="519" t="s">
        <v>1061</v>
      </c>
      <c r="C1906" s="519"/>
      <c r="D1906" s="519"/>
      <c r="E1906" s="519"/>
      <c r="F1906" s="519">
        <v>1</v>
      </c>
      <c r="G1906" s="519"/>
      <c r="H1906" s="519">
        <v>45</v>
      </c>
      <c r="I1906" s="519">
        <v>9</v>
      </c>
      <c r="J1906" s="519" t="str">
        <f t="shared" si="79"/>
        <v>SDN15014509</v>
      </c>
      <c r="K1906" s="519">
        <v>708</v>
      </c>
    </row>
    <row r="1907" spans="2:11" hidden="1">
      <c r="B1907" s="519" t="s">
        <v>1061</v>
      </c>
      <c r="C1907" s="519"/>
      <c r="D1907" s="519"/>
      <c r="E1907" s="519"/>
      <c r="F1907" s="519">
        <v>1</v>
      </c>
      <c r="G1907" s="519"/>
      <c r="H1907" s="519">
        <v>45</v>
      </c>
      <c r="I1907" s="519">
        <v>10</v>
      </c>
      <c r="J1907" s="519" t="str">
        <f t="shared" si="79"/>
        <v>SDN15014510</v>
      </c>
      <c r="K1907" s="519">
        <v>708</v>
      </c>
    </row>
    <row r="1908" spans="2:11" hidden="1">
      <c r="B1908" s="519" t="s">
        <v>1061</v>
      </c>
      <c r="C1908" s="519"/>
      <c r="D1908" s="519"/>
      <c r="E1908" s="519"/>
      <c r="F1908" s="519">
        <v>1</v>
      </c>
      <c r="G1908" s="519"/>
      <c r="H1908" s="519">
        <v>45</v>
      </c>
      <c r="I1908" s="519">
        <v>11</v>
      </c>
      <c r="J1908" s="519" t="str">
        <f t="shared" si="79"/>
        <v>SDN15014511</v>
      </c>
      <c r="K1908" s="519">
        <v>708</v>
      </c>
    </row>
    <row r="1909" spans="2:11" hidden="1">
      <c r="B1909" s="519" t="s">
        <v>1061</v>
      </c>
      <c r="C1909" s="519"/>
      <c r="D1909" s="519"/>
      <c r="E1909" s="519"/>
      <c r="F1909" s="519">
        <v>1</v>
      </c>
      <c r="G1909" s="519"/>
      <c r="H1909" s="519">
        <v>45</v>
      </c>
      <c r="I1909" s="519">
        <v>12</v>
      </c>
      <c r="J1909" s="519" t="str">
        <f t="shared" si="79"/>
        <v>SDN15014512</v>
      </c>
      <c r="K1909" s="519">
        <v>708</v>
      </c>
    </row>
    <row r="1910" spans="2:11" hidden="1">
      <c r="B1910" s="519" t="s">
        <v>1061</v>
      </c>
      <c r="C1910" s="519"/>
      <c r="D1910" s="519"/>
      <c r="E1910" s="519"/>
      <c r="F1910" s="519">
        <v>1</v>
      </c>
      <c r="G1910" s="519"/>
      <c r="H1910" s="519">
        <v>45</v>
      </c>
      <c r="I1910" s="519">
        <v>13</v>
      </c>
      <c r="J1910" s="519" t="str">
        <f t="shared" si="79"/>
        <v>SDN15014513</v>
      </c>
      <c r="K1910" s="519">
        <v>708</v>
      </c>
    </row>
    <row r="1911" spans="2:11" hidden="1">
      <c r="B1911" s="519" t="s">
        <v>1061</v>
      </c>
      <c r="C1911" s="519"/>
      <c r="D1911" s="519"/>
      <c r="E1911" s="519"/>
      <c r="F1911" s="519">
        <v>1</v>
      </c>
      <c r="G1911" s="519"/>
      <c r="H1911" s="519">
        <v>45</v>
      </c>
      <c r="I1911" s="519">
        <v>14</v>
      </c>
      <c r="J1911" s="519" t="str">
        <f t="shared" si="79"/>
        <v>SDN15014514</v>
      </c>
      <c r="K1911" s="519">
        <v>708</v>
      </c>
    </row>
    <row r="1912" spans="2:11" hidden="1">
      <c r="B1912" s="519" t="s">
        <v>1061</v>
      </c>
      <c r="C1912" s="519"/>
      <c r="D1912" s="519"/>
      <c r="E1912" s="519"/>
      <c r="F1912" s="519">
        <v>1</v>
      </c>
      <c r="G1912" s="519"/>
      <c r="H1912" s="519">
        <v>45</v>
      </c>
      <c r="I1912" s="519">
        <v>15</v>
      </c>
      <c r="J1912" s="519" t="str">
        <f t="shared" si="79"/>
        <v>SDN15014515</v>
      </c>
      <c r="K1912" s="519">
        <v>708</v>
      </c>
    </row>
    <row r="1913" spans="2:11" hidden="1">
      <c r="B1913" s="519" t="s">
        <v>1061</v>
      </c>
      <c r="C1913" s="519"/>
      <c r="D1913" s="519"/>
      <c r="E1913" s="519"/>
      <c r="F1913" s="519">
        <v>1</v>
      </c>
      <c r="G1913" s="519"/>
      <c r="H1913" s="519">
        <v>46</v>
      </c>
      <c r="I1913" s="519">
        <v>1</v>
      </c>
      <c r="J1913" s="519" t="str">
        <f t="shared" si="79"/>
        <v>SDN15014601</v>
      </c>
      <c r="K1913" s="519">
        <v>940</v>
      </c>
    </row>
    <row r="1914" spans="2:11" hidden="1">
      <c r="B1914" s="519" t="s">
        <v>1061</v>
      </c>
      <c r="C1914" s="519"/>
      <c r="D1914" s="519"/>
      <c r="E1914" s="519"/>
      <c r="F1914" s="519">
        <v>1</v>
      </c>
      <c r="G1914" s="519"/>
      <c r="H1914" s="519">
        <v>46</v>
      </c>
      <c r="I1914" s="519">
        <v>2</v>
      </c>
      <c r="J1914" s="519" t="str">
        <f t="shared" si="79"/>
        <v>SDN15014602</v>
      </c>
      <c r="K1914" s="519">
        <v>940</v>
      </c>
    </row>
    <row r="1915" spans="2:11" hidden="1">
      <c r="B1915" s="519" t="s">
        <v>1061</v>
      </c>
      <c r="C1915" s="519"/>
      <c r="D1915" s="519"/>
      <c r="E1915" s="519"/>
      <c r="F1915" s="519">
        <v>1</v>
      </c>
      <c r="G1915" s="519"/>
      <c r="H1915" s="519">
        <v>46</v>
      </c>
      <c r="I1915" s="519">
        <v>3</v>
      </c>
      <c r="J1915" s="519" t="str">
        <f t="shared" si="79"/>
        <v>SDN15014603</v>
      </c>
      <c r="K1915" s="519">
        <v>940</v>
      </c>
    </row>
    <row r="1916" spans="2:11" hidden="1">
      <c r="B1916" s="519" t="s">
        <v>1061</v>
      </c>
      <c r="C1916" s="519"/>
      <c r="D1916" s="519"/>
      <c r="E1916" s="519"/>
      <c r="F1916" s="519">
        <v>1</v>
      </c>
      <c r="G1916" s="519"/>
      <c r="H1916" s="519">
        <v>46</v>
      </c>
      <c r="I1916" s="519">
        <v>4</v>
      </c>
      <c r="J1916" s="519" t="str">
        <f t="shared" si="79"/>
        <v>SDN15014604</v>
      </c>
      <c r="K1916" s="519">
        <v>940</v>
      </c>
    </row>
    <row r="1917" spans="2:11" hidden="1">
      <c r="B1917" s="519" t="s">
        <v>1061</v>
      </c>
      <c r="C1917" s="519"/>
      <c r="D1917" s="519"/>
      <c r="E1917" s="519"/>
      <c r="F1917" s="519">
        <v>1</v>
      </c>
      <c r="G1917" s="519"/>
      <c r="H1917" s="519">
        <v>46</v>
      </c>
      <c r="I1917" s="519">
        <v>5</v>
      </c>
      <c r="J1917" s="519" t="str">
        <f t="shared" si="79"/>
        <v>SDN15014605</v>
      </c>
      <c r="K1917" s="519">
        <v>940</v>
      </c>
    </row>
    <row r="1918" spans="2:11" hidden="1">
      <c r="B1918" s="519" t="s">
        <v>1061</v>
      </c>
      <c r="C1918" s="519"/>
      <c r="D1918" s="519"/>
      <c r="E1918" s="519"/>
      <c r="F1918" s="519">
        <v>1</v>
      </c>
      <c r="G1918" s="519"/>
      <c r="H1918" s="519">
        <v>46</v>
      </c>
      <c r="I1918" s="519">
        <v>6</v>
      </c>
      <c r="J1918" s="519" t="str">
        <f t="shared" si="79"/>
        <v>SDN15014606</v>
      </c>
      <c r="K1918" s="519">
        <v>940</v>
      </c>
    </row>
    <row r="1919" spans="2:11" hidden="1">
      <c r="B1919" s="519" t="s">
        <v>1061</v>
      </c>
      <c r="C1919" s="519"/>
      <c r="D1919" s="519"/>
      <c r="E1919" s="519"/>
      <c r="F1919" s="519">
        <v>1</v>
      </c>
      <c r="G1919" s="519"/>
      <c r="H1919" s="519">
        <v>46</v>
      </c>
      <c r="I1919" s="519">
        <v>7</v>
      </c>
      <c r="J1919" s="519" t="str">
        <f t="shared" si="79"/>
        <v>SDN15014607</v>
      </c>
      <c r="K1919" s="519">
        <v>940</v>
      </c>
    </row>
    <row r="1920" spans="2:11" hidden="1">
      <c r="B1920" s="519" t="s">
        <v>1061</v>
      </c>
      <c r="C1920" s="519"/>
      <c r="D1920" s="519"/>
      <c r="E1920" s="519"/>
      <c r="F1920" s="519">
        <v>1</v>
      </c>
      <c r="G1920" s="519"/>
      <c r="H1920" s="519">
        <v>46</v>
      </c>
      <c r="I1920" s="519">
        <v>8</v>
      </c>
      <c r="J1920" s="519" t="str">
        <f t="shared" si="79"/>
        <v>SDN15014608</v>
      </c>
      <c r="K1920" s="519">
        <v>752</v>
      </c>
    </row>
    <row r="1921" spans="2:11" hidden="1">
      <c r="B1921" s="519" t="s">
        <v>1061</v>
      </c>
      <c r="C1921" s="519"/>
      <c r="D1921" s="519"/>
      <c r="E1921" s="519"/>
      <c r="F1921" s="519">
        <v>1</v>
      </c>
      <c r="G1921" s="519"/>
      <c r="H1921" s="519">
        <v>46</v>
      </c>
      <c r="I1921" s="519">
        <v>9</v>
      </c>
      <c r="J1921" s="519" t="str">
        <f t="shared" si="79"/>
        <v>SDN15014609</v>
      </c>
      <c r="K1921" s="519">
        <v>752</v>
      </c>
    </row>
    <row r="1922" spans="2:11" hidden="1">
      <c r="B1922" s="519" t="s">
        <v>1061</v>
      </c>
      <c r="C1922" s="519"/>
      <c r="D1922" s="519"/>
      <c r="E1922" s="519"/>
      <c r="F1922" s="519">
        <v>1</v>
      </c>
      <c r="G1922" s="519"/>
      <c r="H1922" s="519">
        <v>46</v>
      </c>
      <c r="I1922" s="519">
        <v>10</v>
      </c>
      <c r="J1922" s="519" t="str">
        <f t="shared" si="79"/>
        <v>SDN15014610</v>
      </c>
      <c r="K1922" s="519">
        <v>752</v>
      </c>
    </row>
    <row r="1923" spans="2:11" hidden="1">
      <c r="B1923" s="519" t="s">
        <v>1061</v>
      </c>
      <c r="C1923" s="519"/>
      <c r="D1923" s="519"/>
      <c r="E1923" s="519"/>
      <c r="F1923" s="519">
        <v>1</v>
      </c>
      <c r="G1923" s="519"/>
      <c r="H1923" s="519">
        <v>46</v>
      </c>
      <c r="I1923" s="519">
        <v>11</v>
      </c>
      <c r="J1923" s="519" t="str">
        <f t="shared" si="79"/>
        <v>SDN15014611</v>
      </c>
      <c r="K1923" s="519">
        <v>752</v>
      </c>
    </row>
    <row r="1924" spans="2:11" hidden="1">
      <c r="B1924" s="519" t="s">
        <v>1061</v>
      </c>
      <c r="C1924" s="519"/>
      <c r="D1924" s="519"/>
      <c r="E1924" s="519"/>
      <c r="F1924" s="519">
        <v>1</v>
      </c>
      <c r="G1924" s="519"/>
      <c r="H1924" s="519">
        <v>46</v>
      </c>
      <c r="I1924" s="519">
        <v>12</v>
      </c>
      <c r="J1924" s="519" t="str">
        <f t="shared" ref="J1924:J1987" si="80">B1924&amp;TEXT(F1924,"00")&amp;TEXT(H1924,"00")&amp;TEXT(I1924,"00")</f>
        <v>SDN15014612</v>
      </c>
      <c r="K1924" s="519">
        <v>752</v>
      </c>
    </row>
    <row r="1925" spans="2:11" hidden="1">
      <c r="B1925" s="519" t="s">
        <v>1061</v>
      </c>
      <c r="C1925" s="519"/>
      <c r="D1925" s="519"/>
      <c r="E1925" s="519"/>
      <c r="F1925" s="519">
        <v>1</v>
      </c>
      <c r="G1925" s="519"/>
      <c r="H1925" s="519">
        <v>46</v>
      </c>
      <c r="I1925" s="519">
        <v>13</v>
      </c>
      <c r="J1925" s="519" t="str">
        <f t="shared" si="80"/>
        <v>SDN15014613</v>
      </c>
      <c r="K1925" s="519">
        <v>752</v>
      </c>
    </row>
    <row r="1926" spans="2:11" hidden="1">
      <c r="B1926" s="519" t="s">
        <v>1061</v>
      </c>
      <c r="C1926" s="519"/>
      <c r="D1926" s="519"/>
      <c r="E1926" s="519"/>
      <c r="F1926" s="519">
        <v>1</v>
      </c>
      <c r="G1926" s="519"/>
      <c r="H1926" s="519">
        <v>46</v>
      </c>
      <c r="I1926" s="519">
        <v>14</v>
      </c>
      <c r="J1926" s="519" t="str">
        <f t="shared" si="80"/>
        <v>SDN15014614</v>
      </c>
      <c r="K1926" s="519">
        <v>752</v>
      </c>
    </row>
    <row r="1927" spans="2:11" hidden="1">
      <c r="B1927" s="519" t="s">
        <v>1061</v>
      </c>
      <c r="C1927" s="519"/>
      <c r="D1927" s="519"/>
      <c r="E1927" s="519"/>
      <c r="F1927" s="519">
        <v>1</v>
      </c>
      <c r="G1927" s="519"/>
      <c r="H1927" s="519">
        <v>46</v>
      </c>
      <c r="I1927" s="519">
        <v>15</v>
      </c>
      <c r="J1927" s="519" t="str">
        <f t="shared" si="80"/>
        <v>SDN15014615</v>
      </c>
      <c r="K1927" s="519">
        <v>752</v>
      </c>
    </row>
    <row r="1928" spans="2:11" hidden="1">
      <c r="B1928" s="519" t="s">
        <v>1061</v>
      </c>
      <c r="C1928" s="519"/>
      <c r="D1928" s="519"/>
      <c r="E1928" s="519"/>
      <c r="F1928" s="519">
        <v>1</v>
      </c>
      <c r="G1928" s="519"/>
      <c r="H1928" s="519">
        <v>47</v>
      </c>
      <c r="I1928" s="519">
        <v>1</v>
      </c>
      <c r="J1928" s="519" t="str">
        <f t="shared" si="80"/>
        <v>SDN15014701</v>
      </c>
      <c r="K1928" s="519">
        <v>1000</v>
      </c>
    </row>
    <row r="1929" spans="2:11" hidden="1">
      <c r="B1929" s="519" t="s">
        <v>1061</v>
      </c>
      <c r="C1929" s="519"/>
      <c r="D1929" s="519"/>
      <c r="E1929" s="519"/>
      <c r="F1929" s="519">
        <v>1</v>
      </c>
      <c r="G1929" s="519"/>
      <c r="H1929" s="519">
        <v>47</v>
      </c>
      <c r="I1929" s="519">
        <v>2</v>
      </c>
      <c r="J1929" s="519" t="str">
        <f t="shared" si="80"/>
        <v>SDN15014702</v>
      </c>
      <c r="K1929" s="519">
        <v>1000</v>
      </c>
    </row>
    <row r="1930" spans="2:11" hidden="1">
      <c r="B1930" s="519" t="s">
        <v>1061</v>
      </c>
      <c r="C1930" s="519"/>
      <c r="D1930" s="519"/>
      <c r="E1930" s="519"/>
      <c r="F1930" s="519">
        <v>1</v>
      </c>
      <c r="G1930" s="519"/>
      <c r="H1930" s="519">
        <v>47</v>
      </c>
      <c r="I1930" s="519">
        <v>3</v>
      </c>
      <c r="J1930" s="519" t="str">
        <f t="shared" si="80"/>
        <v>SDN15014703</v>
      </c>
      <c r="K1930" s="519">
        <v>1000</v>
      </c>
    </row>
    <row r="1931" spans="2:11" hidden="1">
      <c r="B1931" s="519" t="s">
        <v>1061</v>
      </c>
      <c r="C1931" s="519"/>
      <c r="D1931" s="519"/>
      <c r="E1931" s="519"/>
      <c r="F1931" s="519">
        <v>1</v>
      </c>
      <c r="G1931" s="519"/>
      <c r="H1931" s="519">
        <v>47</v>
      </c>
      <c r="I1931" s="519">
        <v>4</v>
      </c>
      <c r="J1931" s="519" t="str">
        <f t="shared" si="80"/>
        <v>SDN15014704</v>
      </c>
      <c r="K1931" s="519">
        <v>1000</v>
      </c>
    </row>
    <row r="1932" spans="2:11" hidden="1">
      <c r="B1932" s="519" t="s">
        <v>1061</v>
      </c>
      <c r="C1932" s="519"/>
      <c r="D1932" s="519"/>
      <c r="E1932" s="519"/>
      <c r="F1932" s="519">
        <v>1</v>
      </c>
      <c r="G1932" s="519"/>
      <c r="H1932" s="519">
        <v>47</v>
      </c>
      <c r="I1932" s="519">
        <v>5</v>
      </c>
      <c r="J1932" s="519" t="str">
        <f t="shared" si="80"/>
        <v>SDN15014705</v>
      </c>
      <c r="K1932" s="519">
        <v>1000</v>
      </c>
    </row>
    <row r="1933" spans="2:11" hidden="1">
      <c r="B1933" s="519" t="s">
        <v>1061</v>
      </c>
      <c r="C1933" s="519"/>
      <c r="D1933" s="519"/>
      <c r="E1933" s="519"/>
      <c r="F1933" s="519">
        <v>1</v>
      </c>
      <c r="G1933" s="519"/>
      <c r="H1933" s="519">
        <v>47</v>
      </c>
      <c r="I1933" s="519">
        <v>6</v>
      </c>
      <c r="J1933" s="519" t="str">
        <f t="shared" si="80"/>
        <v>SDN15014706</v>
      </c>
      <c r="K1933" s="519">
        <v>1000</v>
      </c>
    </row>
    <row r="1934" spans="2:11" hidden="1">
      <c r="B1934" s="519" t="s">
        <v>1061</v>
      </c>
      <c r="C1934" s="519"/>
      <c r="D1934" s="519"/>
      <c r="E1934" s="519"/>
      <c r="F1934" s="519">
        <v>1</v>
      </c>
      <c r="G1934" s="519"/>
      <c r="H1934" s="519">
        <v>47</v>
      </c>
      <c r="I1934" s="519">
        <v>7</v>
      </c>
      <c r="J1934" s="519" t="str">
        <f t="shared" si="80"/>
        <v>SDN15014707</v>
      </c>
      <c r="K1934" s="519">
        <v>1000</v>
      </c>
    </row>
    <row r="1935" spans="2:11" hidden="1">
      <c r="B1935" s="519" t="s">
        <v>1061</v>
      </c>
      <c r="C1935" s="519"/>
      <c r="D1935" s="519"/>
      <c r="E1935" s="519"/>
      <c r="F1935" s="519">
        <v>1</v>
      </c>
      <c r="G1935" s="519"/>
      <c r="H1935" s="519">
        <v>47</v>
      </c>
      <c r="I1935" s="519">
        <v>8</v>
      </c>
      <c r="J1935" s="519" t="str">
        <f t="shared" si="80"/>
        <v>SDN15014708</v>
      </c>
      <c r="K1935" s="519">
        <v>800</v>
      </c>
    </row>
    <row r="1936" spans="2:11" hidden="1">
      <c r="B1936" s="519" t="s">
        <v>1061</v>
      </c>
      <c r="C1936" s="519"/>
      <c r="D1936" s="519"/>
      <c r="E1936" s="519"/>
      <c r="F1936" s="519">
        <v>1</v>
      </c>
      <c r="G1936" s="519"/>
      <c r="H1936" s="519">
        <v>47</v>
      </c>
      <c r="I1936" s="519">
        <v>9</v>
      </c>
      <c r="J1936" s="519" t="str">
        <f t="shared" si="80"/>
        <v>SDN15014709</v>
      </c>
      <c r="K1936" s="519">
        <v>800</v>
      </c>
    </row>
    <row r="1937" spans="2:11" hidden="1">
      <c r="B1937" s="519" t="s">
        <v>1061</v>
      </c>
      <c r="C1937" s="519"/>
      <c r="D1937" s="519"/>
      <c r="E1937" s="519"/>
      <c r="F1937" s="519">
        <v>1</v>
      </c>
      <c r="G1937" s="519"/>
      <c r="H1937" s="519">
        <v>47</v>
      </c>
      <c r="I1937" s="519">
        <v>10</v>
      </c>
      <c r="J1937" s="519" t="str">
        <f t="shared" si="80"/>
        <v>SDN15014710</v>
      </c>
      <c r="K1937" s="519">
        <v>800</v>
      </c>
    </row>
    <row r="1938" spans="2:11" hidden="1">
      <c r="B1938" s="519" t="s">
        <v>1061</v>
      </c>
      <c r="C1938" s="519"/>
      <c r="D1938" s="519"/>
      <c r="E1938" s="519"/>
      <c r="F1938" s="519">
        <v>1</v>
      </c>
      <c r="G1938" s="519"/>
      <c r="H1938" s="519">
        <v>47</v>
      </c>
      <c r="I1938" s="519">
        <v>11</v>
      </c>
      <c r="J1938" s="519" t="str">
        <f t="shared" si="80"/>
        <v>SDN15014711</v>
      </c>
      <c r="K1938" s="519">
        <v>800</v>
      </c>
    </row>
    <row r="1939" spans="2:11" hidden="1">
      <c r="B1939" s="519" t="s">
        <v>1061</v>
      </c>
      <c r="C1939" s="519"/>
      <c r="D1939" s="519"/>
      <c r="E1939" s="519"/>
      <c r="F1939" s="519">
        <v>1</v>
      </c>
      <c r="G1939" s="519"/>
      <c r="H1939" s="519">
        <v>47</v>
      </c>
      <c r="I1939" s="519">
        <v>12</v>
      </c>
      <c r="J1939" s="519" t="str">
        <f t="shared" si="80"/>
        <v>SDN15014712</v>
      </c>
      <c r="K1939" s="519">
        <v>800</v>
      </c>
    </row>
    <row r="1940" spans="2:11" hidden="1">
      <c r="B1940" s="519" t="s">
        <v>1061</v>
      </c>
      <c r="C1940" s="519"/>
      <c r="D1940" s="519"/>
      <c r="E1940" s="519"/>
      <c r="F1940" s="519">
        <v>1</v>
      </c>
      <c r="G1940" s="519"/>
      <c r="H1940" s="519">
        <v>47</v>
      </c>
      <c r="I1940" s="519">
        <v>13</v>
      </c>
      <c r="J1940" s="519" t="str">
        <f t="shared" si="80"/>
        <v>SDN15014713</v>
      </c>
      <c r="K1940" s="519">
        <v>800</v>
      </c>
    </row>
    <row r="1941" spans="2:11" hidden="1">
      <c r="B1941" s="519" t="s">
        <v>1061</v>
      </c>
      <c r="C1941" s="519"/>
      <c r="D1941" s="519"/>
      <c r="E1941" s="519"/>
      <c r="F1941" s="519">
        <v>1</v>
      </c>
      <c r="G1941" s="519"/>
      <c r="H1941" s="519">
        <v>47</v>
      </c>
      <c r="I1941" s="519">
        <v>14</v>
      </c>
      <c r="J1941" s="519" t="str">
        <f t="shared" si="80"/>
        <v>SDN15014714</v>
      </c>
      <c r="K1941" s="519">
        <v>800</v>
      </c>
    </row>
    <row r="1942" spans="2:11" hidden="1">
      <c r="B1942" s="519" t="s">
        <v>1061</v>
      </c>
      <c r="C1942" s="519"/>
      <c r="D1942" s="519"/>
      <c r="E1942" s="519"/>
      <c r="F1942" s="519">
        <v>1</v>
      </c>
      <c r="G1942" s="519"/>
      <c r="H1942" s="519">
        <v>47</v>
      </c>
      <c r="I1942" s="519">
        <v>15</v>
      </c>
      <c r="J1942" s="519" t="str">
        <f t="shared" si="80"/>
        <v>SDN15014715</v>
      </c>
      <c r="K1942" s="519">
        <v>800</v>
      </c>
    </row>
    <row r="1943" spans="2:11" hidden="1">
      <c r="B1943" s="519" t="s">
        <v>1061</v>
      </c>
      <c r="C1943" s="519"/>
      <c r="D1943" s="519"/>
      <c r="E1943" s="519"/>
      <c r="F1943" s="519">
        <v>1</v>
      </c>
      <c r="G1943" s="519"/>
      <c r="H1943" s="519">
        <v>48</v>
      </c>
      <c r="I1943" s="519">
        <v>1</v>
      </c>
      <c r="J1943" s="519" t="str">
        <f t="shared" si="80"/>
        <v>SDN15014801</v>
      </c>
      <c r="K1943" s="519">
        <v>1065</v>
      </c>
    </row>
    <row r="1944" spans="2:11" hidden="1">
      <c r="B1944" s="519" t="s">
        <v>1061</v>
      </c>
      <c r="C1944" s="519"/>
      <c r="D1944" s="519"/>
      <c r="E1944" s="519"/>
      <c r="F1944" s="519">
        <v>1</v>
      </c>
      <c r="G1944" s="519"/>
      <c r="H1944" s="519">
        <v>48</v>
      </c>
      <c r="I1944" s="519">
        <v>2</v>
      </c>
      <c r="J1944" s="519" t="str">
        <f t="shared" si="80"/>
        <v>SDN15014802</v>
      </c>
      <c r="K1944" s="519">
        <v>1065</v>
      </c>
    </row>
    <row r="1945" spans="2:11" hidden="1">
      <c r="B1945" s="519" t="s">
        <v>1061</v>
      </c>
      <c r="C1945" s="519"/>
      <c r="D1945" s="519"/>
      <c r="E1945" s="519"/>
      <c r="F1945" s="519">
        <v>1</v>
      </c>
      <c r="G1945" s="519"/>
      <c r="H1945" s="519">
        <v>48</v>
      </c>
      <c r="I1945" s="519">
        <v>3</v>
      </c>
      <c r="J1945" s="519" t="str">
        <f t="shared" si="80"/>
        <v>SDN15014803</v>
      </c>
      <c r="K1945" s="519">
        <v>1065</v>
      </c>
    </row>
    <row r="1946" spans="2:11" hidden="1">
      <c r="B1946" s="519" t="s">
        <v>1061</v>
      </c>
      <c r="C1946" s="519"/>
      <c r="D1946" s="519"/>
      <c r="E1946" s="519"/>
      <c r="F1946" s="519">
        <v>1</v>
      </c>
      <c r="G1946" s="519"/>
      <c r="H1946" s="519">
        <v>48</v>
      </c>
      <c r="I1946" s="519">
        <v>4</v>
      </c>
      <c r="J1946" s="519" t="str">
        <f t="shared" si="80"/>
        <v>SDN15014804</v>
      </c>
      <c r="K1946" s="519">
        <v>1065</v>
      </c>
    </row>
    <row r="1947" spans="2:11" hidden="1">
      <c r="B1947" s="519" t="s">
        <v>1061</v>
      </c>
      <c r="C1947" s="519"/>
      <c r="D1947" s="519"/>
      <c r="E1947" s="519"/>
      <c r="F1947" s="519">
        <v>1</v>
      </c>
      <c r="G1947" s="519"/>
      <c r="H1947" s="519">
        <v>48</v>
      </c>
      <c r="I1947" s="519">
        <v>5</v>
      </c>
      <c r="J1947" s="519" t="str">
        <f t="shared" si="80"/>
        <v>SDN15014805</v>
      </c>
      <c r="K1947" s="519">
        <v>1065</v>
      </c>
    </row>
    <row r="1948" spans="2:11" hidden="1">
      <c r="B1948" s="519" t="s">
        <v>1061</v>
      </c>
      <c r="C1948" s="519"/>
      <c r="D1948" s="519"/>
      <c r="E1948" s="519"/>
      <c r="F1948" s="519">
        <v>1</v>
      </c>
      <c r="G1948" s="519"/>
      <c r="H1948" s="519">
        <v>48</v>
      </c>
      <c r="I1948" s="519">
        <v>6</v>
      </c>
      <c r="J1948" s="519" t="str">
        <f t="shared" si="80"/>
        <v>SDN15014806</v>
      </c>
      <c r="K1948" s="519">
        <v>1065</v>
      </c>
    </row>
    <row r="1949" spans="2:11" hidden="1">
      <c r="B1949" s="519" t="s">
        <v>1061</v>
      </c>
      <c r="C1949" s="519"/>
      <c r="D1949" s="519"/>
      <c r="E1949" s="519"/>
      <c r="F1949" s="519">
        <v>1</v>
      </c>
      <c r="G1949" s="519"/>
      <c r="H1949" s="519">
        <v>48</v>
      </c>
      <c r="I1949" s="519">
        <v>7</v>
      </c>
      <c r="J1949" s="519" t="str">
        <f t="shared" si="80"/>
        <v>SDN15014807</v>
      </c>
      <c r="K1949" s="519">
        <v>1065</v>
      </c>
    </row>
    <row r="1950" spans="2:11" hidden="1">
      <c r="B1950" s="519" t="s">
        <v>1061</v>
      </c>
      <c r="C1950" s="519"/>
      <c r="D1950" s="519"/>
      <c r="E1950" s="519"/>
      <c r="F1950" s="519">
        <v>1</v>
      </c>
      <c r="G1950" s="519"/>
      <c r="H1950" s="519">
        <v>48</v>
      </c>
      <c r="I1950" s="519">
        <v>8</v>
      </c>
      <c r="J1950" s="519" t="str">
        <f t="shared" si="80"/>
        <v>SDN15014808</v>
      </c>
      <c r="K1950" s="519">
        <v>852</v>
      </c>
    </row>
    <row r="1951" spans="2:11" hidden="1">
      <c r="B1951" s="519" t="s">
        <v>1061</v>
      </c>
      <c r="C1951" s="519"/>
      <c r="D1951" s="519"/>
      <c r="E1951" s="519"/>
      <c r="F1951" s="519">
        <v>1</v>
      </c>
      <c r="G1951" s="519"/>
      <c r="H1951" s="519">
        <v>48</v>
      </c>
      <c r="I1951" s="519">
        <v>9</v>
      </c>
      <c r="J1951" s="519" t="str">
        <f t="shared" si="80"/>
        <v>SDN15014809</v>
      </c>
      <c r="K1951" s="519">
        <v>852</v>
      </c>
    </row>
    <row r="1952" spans="2:11" hidden="1">
      <c r="B1952" s="519" t="s">
        <v>1061</v>
      </c>
      <c r="C1952" s="519"/>
      <c r="D1952" s="519"/>
      <c r="E1952" s="519"/>
      <c r="F1952" s="519">
        <v>1</v>
      </c>
      <c r="G1952" s="519"/>
      <c r="H1952" s="519">
        <v>48</v>
      </c>
      <c r="I1952" s="519">
        <v>10</v>
      </c>
      <c r="J1952" s="519" t="str">
        <f t="shared" si="80"/>
        <v>SDN15014810</v>
      </c>
      <c r="K1952" s="519">
        <v>852</v>
      </c>
    </row>
    <row r="1953" spans="2:11" hidden="1">
      <c r="B1953" s="519" t="s">
        <v>1061</v>
      </c>
      <c r="C1953" s="519"/>
      <c r="D1953" s="519"/>
      <c r="E1953" s="519"/>
      <c r="F1953" s="519">
        <v>1</v>
      </c>
      <c r="G1953" s="519"/>
      <c r="H1953" s="519">
        <v>48</v>
      </c>
      <c r="I1953" s="519">
        <v>11</v>
      </c>
      <c r="J1953" s="519" t="str">
        <f t="shared" si="80"/>
        <v>SDN15014811</v>
      </c>
      <c r="K1953" s="519">
        <v>852</v>
      </c>
    </row>
    <row r="1954" spans="2:11" hidden="1">
      <c r="B1954" s="519" t="s">
        <v>1061</v>
      </c>
      <c r="C1954" s="519"/>
      <c r="D1954" s="519"/>
      <c r="E1954" s="519"/>
      <c r="F1954" s="519">
        <v>1</v>
      </c>
      <c r="G1954" s="519"/>
      <c r="H1954" s="519">
        <v>48</v>
      </c>
      <c r="I1954" s="519">
        <v>12</v>
      </c>
      <c r="J1954" s="519" t="str">
        <f t="shared" si="80"/>
        <v>SDN15014812</v>
      </c>
      <c r="K1954" s="519">
        <v>852</v>
      </c>
    </row>
    <row r="1955" spans="2:11" hidden="1">
      <c r="B1955" s="519" t="s">
        <v>1061</v>
      </c>
      <c r="C1955" s="519"/>
      <c r="D1955" s="519"/>
      <c r="E1955" s="519"/>
      <c r="F1955" s="519">
        <v>1</v>
      </c>
      <c r="G1955" s="519"/>
      <c r="H1955" s="519">
        <v>48</v>
      </c>
      <c r="I1955" s="519">
        <v>13</v>
      </c>
      <c r="J1955" s="519" t="str">
        <f t="shared" si="80"/>
        <v>SDN15014813</v>
      </c>
      <c r="K1955" s="519">
        <v>852</v>
      </c>
    </row>
    <row r="1956" spans="2:11" hidden="1">
      <c r="B1956" s="519" t="s">
        <v>1061</v>
      </c>
      <c r="C1956" s="519"/>
      <c r="D1956" s="519"/>
      <c r="E1956" s="519"/>
      <c r="F1956" s="519">
        <v>1</v>
      </c>
      <c r="G1956" s="519"/>
      <c r="H1956" s="519">
        <v>48</v>
      </c>
      <c r="I1956" s="519">
        <v>14</v>
      </c>
      <c r="J1956" s="519" t="str">
        <f t="shared" si="80"/>
        <v>SDN15014814</v>
      </c>
      <c r="K1956" s="519">
        <v>852</v>
      </c>
    </row>
    <row r="1957" spans="2:11" hidden="1">
      <c r="B1957" s="519" t="s">
        <v>1061</v>
      </c>
      <c r="C1957" s="519"/>
      <c r="D1957" s="519"/>
      <c r="E1957" s="519"/>
      <c r="F1957" s="519">
        <v>1</v>
      </c>
      <c r="G1957" s="519"/>
      <c r="H1957" s="519">
        <v>48</v>
      </c>
      <c r="I1957" s="519">
        <v>15</v>
      </c>
      <c r="J1957" s="519" t="str">
        <f t="shared" si="80"/>
        <v>SDN15014815</v>
      </c>
      <c r="K1957" s="519">
        <v>852</v>
      </c>
    </row>
    <row r="1958" spans="2:11" hidden="1">
      <c r="B1958" s="519" t="s">
        <v>1061</v>
      </c>
      <c r="C1958" s="519"/>
      <c r="D1958" s="519"/>
      <c r="E1958" s="519"/>
      <c r="F1958" s="519">
        <v>1</v>
      </c>
      <c r="G1958" s="519"/>
      <c r="H1958" s="519">
        <v>49</v>
      </c>
      <c r="I1958" s="519">
        <v>1</v>
      </c>
      <c r="J1958" s="519" t="str">
        <f t="shared" si="80"/>
        <v>SDN15014901</v>
      </c>
      <c r="K1958" s="519">
        <v>1135</v>
      </c>
    </row>
    <row r="1959" spans="2:11" hidden="1">
      <c r="B1959" s="519" t="s">
        <v>1061</v>
      </c>
      <c r="C1959" s="519"/>
      <c r="D1959" s="519"/>
      <c r="E1959" s="519"/>
      <c r="F1959" s="519">
        <v>1</v>
      </c>
      <c r="G1959" s="519"/>
      <c r="H1959" s="519">
        <v>49</v>
      </c>
      <c r="I1959" s="519">
        <v>2</v>
      </c>
      <c r="J1959" s="519" t="str">
        <f t="shared" si="80"/>
        <v>SDN15014902</v>
      </c>
      <c r="K1959" s="519">
        <v>1135</v>
      </c>
    </row>
    <row r="1960" spans="2:11" hidden="1">
      <c r="B1960" s="519" t="s">
        <v>1061</v>
      </c>
      <c r="C1960" s="519"/>
      <c r="D1960" s="519"/>
      <c r="E1960" s="519"/>
      <c r="F1960" s="519">
        <v>1</v>
      </c>
      <c r="G1960" s="519"/>
      <c r="H1960" s="519">
        <v>49</v>
      </c>
      <c r="I1960" s="519">
        <v>3</v>
      </c>
      <c r="J1960" s="519" t="str">
        <f t="shared" si="80"/>
        <v>SDN15014903</v>
      </c>
      <c r="K1960" s="519">
        <v>1135</v>
      </c>
    </row>
    <row r="1961" spans="2:11" hidden="1">
      <c r="B1961" s="519" t="s">
        <v>1061</v>
      </c>
      <c r="C1961" s="519"/>
      <c r="D1961" s="519"/>
      <c r="E1961" s="519"/>
      <c r="F1961" s="519">
        <v>1</v>
      </c>
      <c r="G1961" s="519"/>
      <c r="H1961" s="519">
        <v>49</v>
      </c>
      <c r="I1961" s="519">
        <v>4</v>
      </c>
      <c r="J1961" s="519" t="str">
        <f t="shared" si="80"/>
        <v>SDN15014904</v>
      </c>
      <c r="K1961" s="519">
        <v>1135</v>
      </c>
    </row>
    <row r="1962" spans="2:11" hidden="1">
      <c r="B1962" s="519" t="s">
        <v>1061</v>
      </c>
      <c r="C1962" s="519"/>
      <c r="D1962" s="519"/>
      <c r="E1962" s="519"/>
      <c r="F1962" s="519">
        <v>1</v>
      </c>
      <c r="G1962" s="519"/>
      <c r="H1962" s="519">
        <v>49</v>
      </c>
      <c r="I1962" s="519">
        <v>5</v>
      </c>
      <c r="J1962" s="519" t="str">
        <f t="shared" si="80"/>
        <v>SDN15014905</v>
      </c>
      <c r="K1962" s="519">
        <v>1135</v>
      </c>
    </row>
    <row r="1963" spans="2:11" hidden="1">
      <c r="B1963" s="519" t="s">
        <v>1061</v>
      </c>
      <c r="C1963" s="519"/>
      <c r="D1963" s="519"/>
      <c r="E1963" s="519"/>
      <c r="F1963" s="519">
        <v>1</v>
      </c>
      <c r="G1963" s="519"/>
      <c r="H1963" s="519">
        <v>49</v>
      </c>
      <c r="I1963" s="519">
        <v>6</v>
      </c>
      <c r="J1963" s="519" t="str">
        <f t="shared" si="80"/>
        <v>SDN15014906</v>
      </c>
      <c r="K1963" s="519">
        <v>1135</v>
      </c>
    </row>
    <row r="1964" spans="2:11" hidden="1">
      <c r="B1964" s="519" t="s">
        <v>1061</v>
      </c>
      <c r="C1964" s="519"/>
      <c r="D1964" s="519"/>
      <c r="E1964" s="519"/>
      <c r="F1964" s="519">
        <v>1</v>
      </c>
      <c r="G1964" s="519"/>
      <c r="H1964" s="519">
        <v>49</v>
      </c>
      <c r="I1964" s="519">
        <v>7</v>
      </c>
      <c r="J1964" s="519" t="str">
        <f t="shared" si="80"/>
        <v>SDN15014907</v>
      </c>
      <c r="K1964" s="519">
        <v>1135</v>
      </c>
    </row>
    <row r="1965" spans="2:11" hidden="1">
      <c r="B1965" s="519" t="s">
        <v>1061</v>
      </c>
      <c r="C1965" s="519"/>
      <c r="D1965" s="519"/>
      <c r="E1965" s="519"/>
      <c r="F1965" s="519">
        <v>1</v>
      </c>
      <c r="G1965" s="519"/>
      <c r="H1965" s="519">
        <v>49</v>
      </c>
      <c r="I1965" s="519">
        <v>8</v>
      </c>
      <c r="J1965" s="519" t="str">
        <f t="shared" si="80"/>
        <v>SDN15014908</v>
      </c>
      <c r="K1965" s="519">
        <v>908</v>
      </c>
    </row>
    <row r="1966" spans="2:11" hidden="1">
      <c r="B1966" s="519" t="s">
        <v>1061</v>
      </c>
      <c r="C1966" s="519"/>
      <c r="D1966" s="519"/>
      <c r="E1966" s="519"/>
      <c r="F1966" s="519">
        <v>1</v>
      </c>
      <c r="G1966" s="519"/>
      <c r="H1966" s="519">
        <v>49</v>
      </c>
      <c r="I1966" s="519">
        <v>9</v>
      </c>
      <c r="J1966" s="519" t="str">
        <f t="shared" si="80"/>
        <v>SDN15014909</v>
      </c>
      <c r="K1966" s="519">
        <v>908</v>
      </c>
    </row>
    <row r="1967" spans="2:11" hidden="1">
      <c r="B1967" s="519" t="s">
        <v>1061</v>
      </c>
      <c r="C1967" s="519"/>
      <c r="D1967" s="519"/>
      <c r="E1967" s="519"/>
      <c r="F1967" s="519">
        <v>1</v>
      </c>
      <c r="G1967" s="519"/>
      <c r="H1967" s="519">
        <v>49</v>
      </c>
      <c r="I1967" s="519">
        <v>10</v>
      </c>
      <c r="J1967" s="519" t="str">
        <f t="shared" si="80"/>
        <v>SDN15014910</v>
      </c>
      <c r="K1967" s="519">
        <v>908</v>
      </c>
    </row>
    <row r="1968" spans="2:11" hidden="1">
      <c r="B1968" s="519" t="s">
        <v>1061</v>
      </c>
      <c r="C1968" s="519"/>
      <c r="D1968" s="519"/>
      <c r="E1968" s="519"/>
      <c r="F1968" s="519">
        <v>1</v>
      </c>
      <c r="G1968" s="519"/>
      <c r="H1968" s="519">
        <v>49</v>
      </c>
      <c r="I1968" s="519">
        <v>11</v>
      </c>
      <c r="J1968" s="519" t="str">
        <f t="shared" si="80"/>
        <v>SDN15014911</v>
      </c>
      <c r="K1968" s="519">
        <v>908</v>
      </c>
    </row>
    <row r="1969" spans="2:11" hidden="1">
      <c r="B1969" s="519" t="s">
        <v>1061</v>
      </c>
      <c r="C1969" s="519"/>
      <c r="D1969" s="519"/>
      <c r="E1969" s="519"/>
      <c r="F1969" s="519">
        <v>1</v>
      </c>
      <c r="G1969" s="519"/>
      <c r="H1969" s="519">
        <v>49</v>
      </c>
      <c r="I1969" s="519">
        <v>12</v>
      </c>
      <c r="J1969" s="519" t="str">
        <f t="shared" si="80"/>
        <v>SDN15014912</v>
      </c>
      <c r="K1969" s="519">
        <v>908</v>
      </c>
    </row>
    <row r="1970" spans="2:11" hidden="1">
      <c r="B1970" s="519" t="s">
        <v>1061</v>
      </c>
      <c r="C1970" s="519"/>
      <c r="D1970" s="519"/>
      <c r="E1970" s="519"/>
      <c r="F1970" s="519">
        <v>1</v>
      </c>
      <c r="G1970" s="519"/>
      <c r="H1970" s="519">
        <v>49</v>
      </c>
      <c r="I1970" s="519">
        <v>13</v>
      </c>
      <c r="J1970" s="519" t="str">
        <f t="shared" si="80"/>
        <v>SDN15014913</v>
      </c>
      <c r="K1970" s="519">
        <v>908</v>
      </c>
    </row>
    <row r="1971" spans="2:11" hidden="1">
      <c r="B1971" s="519" t="s">
        <v>1061</v>
      </c>
      <c r="C1971" s="519"/>
      <c r="D1971" s="519"/>
      <c r="E1971" s="519"/>
      <c r="F1971" s="519">
        <v>1</v>
      </c>
      <c r="G1971" s="519"/>
      <c r="H1971" s="519">
        <v>49</v>
      </c>
      <c r="I1971" s="519">
        <v>14</v>
      </c>
      <c r="J1971" s="519" t="str">
        <f t="shared" si="80"/>
        <v>SDN15014914</v>
      </c>
      <c r="K1971" s="519">
        <v>908</v>
      </c>
    </row>
    <row r="1972" spans="2:11" hidden="1">
      <c r="B1972" s="519" t="s">
        <v>1061</v>
      </c>
      <c r="C1972" s="519"/>
      <c r="D1972" s="519"/>
      <c r="E1972" s="519"/>
      <c r="F1972" s="519">
        <v>1</v>
      </c>
      <c r="G1972" s="519"/>
      <c r="H1972" s="519">
        <v>49</v>
      </c>
      <c r="I1972" s="519">
        <v>15</v>
      </c>
      <c r="J1972" s="519" t="str">
        <f t="shared" si="80"/>
        <v>SDN15014915</v>
      </c>
      <c r="K1972" s="519">
        <v>908</v>
      </c>
    </row>
    <row r="1973" spans="2:11" hidden="1">
      <c r="B1973" s="519" t="s">
        <v>1061</v>
      </c>
      <c r="C1973" s="519"/>
      <c r="D1973" s="519"/>
      <c r="E1973" s="519"/>
      <c r="F1973" s="519">
        <v>1</v>
      </c>
      <c r="G1973" s="519"/>
      <c r="H1973" s="519">
        <v>50</v>
      </c>
      <c r="I1973" s="519">
        <v>1</v>
      </c>
      <c r="J1973" s="519" t="str">
        <f t="shared" si="80"/>
        <v>SDN15015001</v>
      </c>
      <c r="K1973" s="519">
        <v>1185</v>
      </c>
    </row>
    <row r="1974" spans="2:11" hidden="1">
      <c r="B1974" s="519" t="s">
        <v>1061</v>
      </c>
      <c r="C1974" s="519"/>
      <c r="D1974" s="519"/>
      <c r="E1974" s="519"/>
      <c r="F1974" s="519">
        <v>1</v>
      </c>
      <c r="G1974" s="519"/>
      <c r="H1974" s="519">
        <v>50</v>
      </c>
      <c r="I1974" s="519">
        <v>2</v>
      </c>
      <c r="J1974" s="519" t="str">
        <f t="shared" si="80"/>
        <v>SDN15015002</v>
      </c>
      <c r="K1974" s="519">
        <v>1185</v>
      </c>
    </row>
    <row r="1975" spans="2:11" hidden="1">
      <c r="B1975" s="519" t="s">
        <v>1061</v>
      </c>
      <c r="C1975" s="519"/>
      <c r="D1975" s="519"/>
      <c r="E1975" s="519"/>
      <c r="F1975" s="519">
        <v>1</v>
      </c>
      <c r="G1975" s="519"/>
      <c r="H1975" s="519">
        <v>50</v>
      </c>
      <c r="I1975" s="519">
        <v>3</v>
      </c>
      <c r="J1975" s="519" t="str">
        <f t="shared" si="80"/>
        <v>SDN15015003</v>
      </c>
      <c r="K1975" s="519">
        <v>1185</v>
      </c>
    </row>
    <row r="1976" spans="2:11" hidden="1">
      <c r="B1976" s="519" t="s">
        <v>1061</v>
      </c>
      <c r="C1976" s="519"/>
      <c r="D1976" s="519"/>
      <c r="E1976" s="519"/>
      <c r="F1976" s="519">
        <v>1</v>
      </c>
      <c r="G1976" s="519"/>
      <c r="H1976" s="519">
        <v>50</v>
      </c>
      <c r="I1976" s="519">
        <v>4</v>
      </c>
      <c r="J1976" s="519" t="str">
        <f t="shared" si="80"/>
        <v>SDN15015004</v>
      </c>
      <c r="K1976" s="519">
        <v>1185</v>
      </c>
    </row>
    <row r="1977" spans="2:11" hidden="1">
      <c r="B1977" s="519" t="s">
        <v>1061</v>
      </c>
      <c r="C1977" s="519"/>
      <c r="D1977" s="519"/>
      <c r="E1977" s="519"/>
      <c r="F1977" s="519">
        <v>1</v>
      </c>
      <c r="G1977" s="519"/>
      <c r="H1977" s="519">
        <v>50</v>
      </c>
      <c r="I1977" s="519">
        <v>5</v>
      </c>
      <c r="J1977" s="519" t="str">
        <f t="shared" si="80"/>
        <v>SDN15015005</v>
      </c>
      <c r="K1977" s="519">
        <v>1185</v>
      </c>
    </row>
    <row r="1978" spans="2:11" hidden="1">
      <c r="B1978" s="519" t="s">
        <v>1061</v>
      </c>
      <c r="C1978" s="519"/>
      <c r="D1978" s="519"/>
      <c r="E1978" s="519"/>
      <c r="F1978" s="519">
        <v>1</v>
      </c>
      <c r="G1978" s="519"/>
      <c r="H1978" s="519">
        <v>50</v>
      </c>
      <c r="I1978" s="519">
        <v>6</v>
      </c>
      <c r="J1978" s="519" t="str">
        <f t="shared" si="80"/>
        <v>SDN15015006</v>
      </c>
      <c r="K1978" s="519">
        <v>1185</v>
      </c>
    </row>
    <row r="1979" spans="2:11" hidden="1">
      <c r="B1979" s="519" t="s">
        <v>1061</v>
      </c>
      <c r="C1979" s="519"/>
      <c r="D1979" s="519"/>
      <c r="E1979" s="519"/>
      <c r="F1979" s="519">
        <v>1</v>
      </c>
      <c r="G1979" s="519"/>
      <c r="H1979" s="519">
        <v>50</v>
      </c>
      <c r="I1979" s="519">
        <v>7</v>
      </c>
      <c r="J1979" s="519" t="str">
        <f t="shared" si="80"/>
        <v>SDN15015007</v>
      </c>
      <c r="K1979" s="519">
        <v>1185</v>
      </c>
    </row>
    <row r="1980" spans="2:11" hidden="1">
      <c r="B1980" s="519" t="s">
        <v>1061</v>
      </c>
      <c r="C1980" s="519"/>
      <c r="D1980" s="519"/>
      <c r="E1980" s="519"/>
      <c r="F1980" s="519">
        <v>1</v>
      </c>
      <c r="G1980" s="519"/>
      <c r="H1980" s="519">
        <v>50</v>
      </c>
      <c r="I1980" s="519">
        <v>8</v>
      </c>
      <c r="J1980" s="519" t="str">
        <f t="shared" si="80"/>
        <v>SDN15015008</v>
      </c>
      <c r="K1980" s="519">
        <v>948</v>
      </c>
    </row>
    <row r="1981" spans="2:11" hidden="1">
      <c r="B1981" s="519" t="s">
        <v>1061</v>
      </c>
      <c r="C1981" s="519"/>
      <c r="D1981" s="519"/>
      <c r="E1981" s="519"/>
      <c r="F1981" s="519">
        <v>1</v>
      </c>
      <c r="G1981" s="519"/>
      <c r="H1981" s="519">
        <v>50</v>
      </c>
      <c r="I1981" s="519">
        <v>9</v>
      </c>
      <c r="J1981" s="519" t="str">
        <f t="shared" si="80"/>
        <v>SDN15015009</v>
      </c>
      <c r="K1981" s="519">
        <v>948</v>
      </c>
    </row>
    <row r="1982" spans="2:11" hidden="1">
      <c r="B1982" s="519" t="s">
        <v>1061</v>
      </c>
      <c r="C1982" s="519"/>
      <c r="D1982" s="519"/>
      <c r="E1982" s="519"/>
      <c r="F1982" s="519">
        <v>1</v>
      </c>
      <c r="G1982" s="519"/>
      <c r="H1982" s="519">
        <v>50</v>
      </c>
      <c r="I1982" s="519">
        <v>10</v>
      </c>
      <c r="J1982" s="519" t="str">
        <f t="shared" si="80"/>
        <v>SDN15015010</v>
      </c>
      <c r="K1982" s="519">
        <v>948</v>
      </c>
    </row>
    <row r="1983" spans="2:11" hidden="1">
      <c r="B1983" s="519" t="s">
        <v>1061</v>
      </c>
      <c r="C1983" s="519"/>
      <c r="D1983" s="519"/>
      <c r="E1983" s="519"/>
      <c r="F1983" s="519">
        <v>1</v>
      </c>
      <c r="G1983" s="519"/>
      <c r="H1983" s="519">
        <v>50</v>
      </c>
      <c r="I1983" s="519">
        <v>11</v>
      </c>
      <c r="J1983" s="519" t="str">
        <f t="shared" si="80"/>
        <v>SDN15015011</v>
      </c>
      <c r="K1983" s="519">
        <v>948</v>
      </c>
    </row>
    <row r="1984" spans="2:11" hidden="1">
      <c r="B1984" s="519" t="s">
        <v>1061</v>
      </c>
      <c r="C1984" s="519"/>
      <c r="D1984" s="519"/>
      <c r="E1984" s="519"/>
      <c r="F1984" s="519">
        <v>1</v>
      </c>
      <c r="G1984" s="519"/>
      <c r="H1984" s="519">
        <v>50</v>
      </c>
      <c r="I1984" s="519">
        <v>12</v>
      </c>
      <c r="J1984" s="519" t="str">
        <f t="shared" si="80"/>
        <v>SDN15015012</v>
      </c>
      <c r="K1984" s="519">
        <v>948</v>
      </c>
    </row>
    <row r="1985" spans="2:11" hidden="1">
      <c r="B1985" s="519" t="s">
        <v>1061</v>
      </c>
      <c r="C1985" s="519"/>
      <c r="D1985" s="519"/>
      <c r="E1985" s="519"/>
      <c r="F1985" s="519">
        <v>1</v>
      </c>
      <c r="G1985" s="519"/>
      <c r="H1985" s="519">
        <v>50</v>
      </c>
      <c r="I1985" s="519">
        <v>13</v>
      </c>
      <c r="J1985" s="519" t="str">
        <f t="shared" si="80"/>
        <v>SDN15015013</v>
      </c>
      <c r="K1985" s="519">
        <v>948</v>
      </c>
    </row>
    <row r="1986" spans="2:11" hidden="1">
      <c r="B1986" s="519" t="s">
        <v>1061</v>
      </c>
      <c r="C1986" s="519"/>
      <c r="D1986" s="519"/>
      <c r="E1986" s="519"/>
      <c r="F1986" s="519">
        <v>1</v>
      </c>
      <c r="G1986" s="519"/>
      <c r="H1986" s="519">
        <v>50</v>
      </c>
      <c r="I1986" s="519">
        <v>14</v>
      </c>
      <c r="J1986" s="519" t="str">
        <f t="shared" si="80"/>
        <v>SDN15015014</v>
      </c>
      <c r="K1986" s="519">
        <v>948</v>
      </c>
    </row>
    <row r="1987" spans="2:11" hidden="1">
      <c r="B1987" s="519" t="s">
        <v>1061</v>
      </c>
      <c r="C1987" s="519"/>
      <c r="D1987" s="519"/>
      <c r="E1987" s="519"/>
      <c r="F1987" s="519">
        <v>1</v>
      </c>
      <c r="G1987" s="519"/>
      <c r="H1987" s="519">
        <v>50</v>
      </c>
      <c r="I1987" s="519">
        <v>15</v>
      </c>
      <c r="J1987" s="519" t="str">
        <f t="shared" si="80"/>
        <v>SDN15015015</v>
      </c>
      <c r="K1987" s="519">
        <v>948</v>
      </c>
    </row>
    <row r="1988" spans="2:11" hidden="1">
      <c r="B1988" s="519" t="s">
        <v>1061</v>
      </c>
      <c r="C1988" s="519"/>
      <c r="D1988" s="519"/>
      <c r="E1988" s="519"/>
      <c r="F1988" s="519">
        <v>1</v>
      </c>
      <c r="G1988" s="519"/>
      <c r="H1988" s="519">
        <v>51</v>
      </c>
      <c r="I1988" s="519">
        <v>1</v>
      </c>
      <c r="J1988" s="519" t="str">
        <f t="shared" ref="J1988:J2051" si="81">B1988&amp;TEXT(F1988,"00")&amp;TEXT(H1988,"00")&amp;TEXT(I1988,"00")</f>
        <v>SDN15015101</v>
      </c>
      <c r="K1988" s="519">
        <v>1245</v>
      </c>
    </row>
    <row r="1989" spans="2:11" hidden="1">
      <c r="B1989" s="519" t="s">
        <v>1061</v>
      </c>
      <c r="C1989" s="519"/>
      <c r="D1989" s="519"/>
      <c r="E1989" s="519"/>
      <c r="F1989" s="519">
        <v>1</v>
      </c>
      <c r="G1989" s="519"/>
      <c r="H1989" s="519">
        <v>51</v>
      </c>
      <c r="I1989" s="519">
        <v>2</v>
      </c>
      <c r="J1989" s="519" t="str">
        <f t="shared" si="81"/>
        <v>SDN15015102</v>
      </c>
      <c r="K1989" s="519">
        <v>1245</v>
      </c>
    </row>
    <row r="1990" spans="2:11" hidden="1">
      <c r="B1990" s="519" t="s">
        <v>1061</v>
      </c>
      <c r="C1990" s="519"/>
      <c r="D1990" s="519"/>
      <c r="E1990" s="519"/>
      <c r="F1990" s="519">
        <v>1</v>
      </c>
      <c r="G1990" s="519"/>
      <c r="H1990" s="519">
        <v>51</v>
      </c>
      <c r="I1990" s="519">
        <v>3</v>
      </c>
      <c r="J1990" s="519" t="str">
        <f t="shared" si="81"/>
        <v>SDN15015103</v>
      </c>
      <c r="K1990" s="519">
        <v>1245</v>
      </c>
    </row>
    <row r="1991" spans="2:11" hidden="1">
      <c r="B1991" s="519" t="s">
        <v>1061</v>
      </c>
      <c r="C1991" s="519"/>
      <c r="D1991" s="519"/>
      <c r="E1991" s="519"/>
      <c r="F1991" s="519">
        <v>1</v>
      </c>
      <c r="G1991" s="519"/>
      <c r="H1991" s="519">
        <v>51</v>
      </c>
      <c r="I1991" s="519">
        <v>4</v>
      </c>
      <c r="J1991" s="519" t="str">
        <f t="shared" si="81"/>
        <v>SDN15015104</v>
      </c>
      <c r="K1991" s="519">
        <v>1245</v>
      </c>
    </row>
    <row r="1992" spans="2:11" hidden="1">
      <c r="B1992" s="519" t="s">
        <v>1061</v>
      </c>
      <c r="C1992" s="519"/>
      <c r="D1992" s="519"/>
      <c r="E1992" s="519"/>
      <c r="F1992" s="519">
        <v>1</v>
      </c>
      <c r="G1992" s="519"/>
      <c r="H1992" s="519">
        <v>51</v>
      </c>
      <c r="I1992" s="519">
        <v>5</v>
      </c>
      <c r="J1992" s="519" t="str">
        <f t="shared" si="81"/>
        <v>SDN15015105</v>
      </c>
      <c r="K1992" s="519">
        <v>1245</v>
      </c>
    </row>
    <row r="1993" spans="2:11" hidden="1">
      <c r="B1993" s="519" t="s">
        <v>1061</v>
      </c>
      <c r="C1993" s="519"/>
      <c r="D1993" s="519"/>
      <c r="E1993" s="519"/>
      <c r="F1993" s="519">
        <v>1</v>
      </c>
      <c r="G1993" s="519"/>
      <c r="H1993" s="519">
        <v>51</v>
      </c>
      <c r="I1993" s="519">
        <v>6</v>
      </c>
      <c r="J1993" s="519" t="str">
        <f t="shared" si="81"/>
        <v>SDN15015106</v>
      </c>
      <c r="K1993" s="519">
        <v>1245</v>
      </c>
    </row>
    <row r="1994" spans="2:11" hidden="1">
      <c r="B1994" s="519" t="s">
        <v>1061</v>
      </c>
      <c r="C1994" s="519"/>
      <c r="D1994" s="519"/>
      <c r="E1994" s="519"/>
      <c r="F1994" s="519">
        <v>1</v>
      </c>
      <c r="G1994" s="519"/>
      <c r="H1994" s="519">
        <v>51</v>
      </c>
      <c r="I1994" s="519">
        <v>7</v>
      </c>
      <c r="J1994" s="519" t="str">
        <f t="shared" si="81"/>
        <v>SDN15015107</v>
      </c>
      <c r="K1994" s="519">
        <v>1245</v>
      </c>
    </row>
    <row r="1995" spans="2:11" hidden="1">
      <c r="B1995" s="519" t="s">
        <v>1061</v>
      </c>
      <c r="C1995" s="519"/>
      <c r="D1995" s="519"/>
      <c r="E1995" s="519"/>
      <c r="F1995" s="519">
        <v>1</v>
      </c>
      <c r="G1995" s="519"/>
      <c r="H1995" s="519">
        <v>51</v>
      </c>
      <c r="I1995" s="519">
        <v>8</v>
      </c>
      <c r="J1995" s="519" t="str">
        <f t="shared" si="81"/>
        <v>SDN15015108</v>
      </c>
      <c r="K1995" s="519">
        <v>996</v>
      </c>
    </row>
    <row r="1996" spans="2:11" hidden="1">
      <c r="B1996" s="519" t="s">
        <v>1061</v>
      </c>
      <c r="C1996" s="519"/>
      <c r="D1996" s="519"/>
      <c r="E1996" s="519"/>
      <c r="F1996" s="519">
        <v>1</v>
      </c>
      <c r="G1996" s="519"/>
      <c r="H1996" s="519">
        <v>51</v>
      </c>
      <c r="I1996" s="519">
        <v>9</v>
      </c>
      <c r="J1996" s="519" t="str">
        <f t="shared" si="81"/>
        <v>SDN15015109</v>
      </c>
      <c r="K1996" s="519">
        <v>996</v>
      </c>
    </row>
    <row r="1997" spans="2:11" hidden="1">
      <c r="B1997" s="519" t="s">
        <v>1061</v>
      </c>
      <c r="C1997" s="519"/>
      <c r="D1997" s="519"/>
      <c r="E1997" s="519"/>
      <c r="F1997" s="519">
        <v>1</v>
      </c>
      <c r="G1997" s="519"/>
      <c r="H1997" s="519">
        <v>51</v>
      </c>
      <c r="I1997" s="519">
        <v>10</v>
      </c>
      <c r="J1997" s="519" t="str">
        <f t="shared" si="81"/>
        <v>SDN15015110</v>
      </c>
      <c r="K1997" s="519">
        <v>996</v>
      </c>
    </row>
    <row r="1998" spans="2:11" hidden="1">
      <c r="B1998" s="519" t="s">
        <v>1061</v>
      </c>
      <c r="C1998" s="519"/>
      <c r="D1998" s="519"/>
      <c r="E1998" s="519"/>
      <c r="F1998" s="519">
        <v>1</v>
      </c>
      <c r="G1998" s="519"/>
      <c r="H1998" s="519">
        <v>51</v>
      </c>
      <c r="I1998" s="519">
        <v>11</v>
      </c>
      <c r="J1998" s="519" t="str">
        <f t="shared" si="81"/>
        <v>SDN15015111</v>
      </c>
      <c r="K1998" s="519">
        <v>996</v>
      </c>
    </row>
    <row r="1999" spans="2:11" hidden="1">
      <c r="B1999" s="519" t="s">
        <v>1061</v>
      </c>
      <c r="C1999" s="519"/>
      <c r="D1999" s="519"/>
      <c r="E1999" s="519"/>
      <c r="F1999" s="519">
        <v>1</v>
      </c>
      <c r="G1999" s="519"/>
      <c r="H1999" s="519">
        <v>51</v>
      </c>
      <c r="I1999" s="519">
        <v>12</v>
      </c>
      <c r="J1999" s="519" t="str">
        <f t="shared" si="81"/>
        <v>SDN15015112</v>
      </c>
      <c r="K1999" s="519">
        <v>996</v>
      </c>
    </row>
    <row r="2000" spans="2:11" hidden="1">
      <c r="B2000" s="519" t="s">
        <v>1061</v>
      </c>
      <c r="C2000" s="519"/>
      <c r="D2000" s="519"/>
      <c r="E2000" s="519"/>
      <c r="F2000" s="519">
        <v>1</v>
      </c>
      <c r="G2000" s="519"/>
      <c r="H2000" s="519">
        <v>51</v>
      </c>
      <c r="I2000" s="519">
        <v>13</v>
      </c>
      <c r="J2000" s="519" t="str">
        <f t="shared" si="81"/>
        <v>SDN15015113</v>
      </c>
      <c r="K2000" s="519">
        <v>996</v>
      </c>
    </row>
    <row r="2001" spans="2:11" hidden="1">
      <c r="B2001" s="519" t="s">
        <v>1061</v>
      </c>
      <c r="C2001" s="519"/>
      <c r="D2001" s="519"/>
      <c r="E2001" s="519"/>
      <c r="F2001" s="519">
        <v>1</v>
      </c>
      <c r="G2001" s="519"/>
      <c r="H2001" s="519">
        <v>51</v>
      </c>
      <c r="I2001" s="519">
        <v>14</v>
      </c>
      <c r="J2001" s="519" t="str">
        <f t="shared" si="81"/>
        <v>SDN15015114</v>
      </c>
      <c r="K2001" s="519">
        <v>996</v>
      </c>
    </row>
    <row r="2002" spans="2:11" hidden="1">
      <c r="B2002" s="519" t="s">
        <v>1061</v>
      </c>
      <c r="C2002" s="519"/>
      <c r="D2002" s="519"/>
      <c r="E2002" s="519"/>
      <c r="F2002" s="519">
        <v>1</v>
      </c>
      <c r="G2002" s="519"/>
      <c r="H2002" s="519">
        <v>51</v>
      </c>
      <c r="I2002" s="519">
        <v>15</v>
      </c>
      <c r="J2002" s="519" t="str">
        <f t="shared" si="81"/>
        <v>SDN15015115</v>
      </c>
      <c r="K2002" s="519">
        <v>996</v>
      </c>
    </row>
    <row r="2003" spans="2:11" hidden="1">
      <c r="B2003" s="519" t="s">
        <v>1061</v>
      </c>
      <c r="C2003" s="519"/>
      <c r="D2003" s="519"/>
      <c r="E2003" s="519"/>
      <c r="F2003" s="519">
        <v>1</v>
      </c>
      <c r="G2003" s="519"/>
      <c r="H2003" s="519">
        <v>52</v>
      </c>
      <c r="I2003" s="519">
        <v>1</v>
      </c>
      <c r="J2003" s="519" t="str">
        <f t="shared" si="81"/>
        <v>SDN15015201</v>
      </c>
      <c r="K2003" s="519">
        <v>1325</v>
      </c>
    </row>
    <row r="2004" spans="2:11" hidden="1">
      <c r="B2004" s="519" t="s">
        <v>1061</v>
      </c>
      <c r="C2004" s="519"/>
      <c r="D2004" s="519"/>
      <c r="E2004" s="519"/>
      <c r="F2004" s="519">
        <v>1</v>
      </c>
      <c r="G2004" s="519"/>
      <c r="H2004" s="519">
        <v>52</v>
      </c>
      <c r="I2004" s="519">
        <v>2</v>
      </c>
      <c r="J2004" s="519" t="str">
        <f t="shared" si="81"/>
        <v>SDN15015202</v>
      </c>
      <c r="K2004" s="519">
        <v>1325</v>
      </c>
    </row>
    <row r="2005" spans="2:11" hidden="1">
      <c r="B2005" s="519" t="s">
        <v>1061</v>
      </c>
      <c r="C2005" s="519"/>
      <c r="D2005" s="519"/>
      <c r="E2005" s="519"/>
      <c r="F2005" s="519">
        <v>1</v>
      </c>
      <c r="G2005" s="519"/>
      <c r="H2005" s="519">
        <v>52</v>
      </c>
      <c r="I2005" s="519">
        <v>3</v>
      </c>
      <c r="J2005" s="519" t="str">
        <f t="shared" si="81"/>
        <v>SDN15015203</v>
      </c>
      <c r="K2005" s="519">
        <v>1325</v>
      </c>
    </row>
    <row r="2006" spans="2:11" hidden="1">
      <c r="B2006" s="519" t="s">
        <v>1061</v>
      </c>
      <c r="C2006" s="519"/>
      <c r="D2006" s="519"/>
      <c r="E2006" s="519"/>
      <c r="F2006" s="519">
        <v>1</v>
      </c>
      <c r="G2006" s="519"/>
      <c r="H2006" s="519">
        <v>52</v>
      </c>
      <c r="I2006" s="519">
        <v>4</v>
      </c>
      <c r="J2006" s="519" t="str">
        <f t="shared" si="81"/>
        <v>SDN15015204</v>
      </c>
      <c r="K2006" s="519">
        <v>1325</v>
      </c>
    </row>
    <row r="2007" spans="2:11" hidden="1">
      <c r="B2007" s="519" t="s">
        <v>1061</v>
      </c>
      <c r="C2007" s="519"/>
      <c r="D2007" s="519"/>
      <c r="E2007" s="519"/>
      <c r="F2007" s="519">
        <v>1</v>
      </c>
      <c r="G2007" s="519"/>
      <c r="H2007" s="519">
        <v>52</v>
      </c>
      <c r="I2007" s="519">
        <v>5</v>
      </c>
      <c r="J2007" s="519" t="str">
        <f t="shared" si="81"/>
        <v>SDN15015205</v>
      </c>
      <c r="K2007" s="519">
        <v>1325</v>
      </c>
    </row>
    <row r="2008" spans="2:11" hidden="1">
      <c r="B2008" s="519" t="s">
        <v>1061</v>
      </c>
      <c r="C2008" s="519"/>
      <c r="D2008" s="519"/>
      <c r="E2008" s="519"/>
      <c r="F2008" s="519">
        <v>1</v>
      </c>
      <c r="G2008" s="519"/>
      <c r="H2008" s="519">
        <v>52</v>
      </c>
      <c r="I2008" s="519">
        <v>6</v>
      </c>
      <c r="J2008" s="519" t="str">
        <f t="shared" si="81"/>
        <v>SDN15015206</v>
      </c>
      <c r="K2008" s="519">
        <v>1325</v>
      </c>
    </row>
    <row r="2009" spans="2:11" hidden="1">
      <c r="B2009" s="519" t="s">
        <v>1061</v>
      </c>
      <c r="C2009" s="519"/>
      <c r="D2009" s="519"/>
      <c r="E2009" s="519"/>
      <c r="F2009" s="519">
        <v>1</v>
      </c>
      <c r="G2009" s="519"/>
      <c r="H2009" s="519">
        <v>52</v>
      </c>
      <c r="I2009" s="519">
        <v>7</v>
      </c>
      <c r="J2009" s="519" t="str">
        <f t="shared" si="81"/>
        <v>SDN15015207</v>
      </c>
      <c r="K2009" s="519">
        <v>1325</v>
      </c>
    </row>
    <row r="2010" spans="2:11" hidden="1">
      <c r="B2010" s="519" t="s">
        <v>1061</v>
      </c>
      <c r="C2010" s="519"/>
      <c r="D2010" s="519"/>
      <c r="E2010" s="519"/>
      <c r="F2010" s="519">
        <v>1</v>
      </c>
      <c r="G2010" s="519"/>
      <c r="H2010" s="519">
        <v>52</v>
      </c>
      <c r="I2010" s="519">
        <v>8</v>
      </c>
      <c r="J2010" s="519" t="str">
        <f t="shared" si="81"/>
        <v>SDN15015208</v>
      </c>
      <c r="K2010" s="519">
        <v>1060</v>
      </c>
    </row>
    <row r="2011" spans="2:11" hidden="1">
      <c r="B2011" s="519" t="s">
        <v>1061</v>
      </c>
      <c r="C2011" s="519"/>
      <c r="D2011" s="519"/>
      <c r="E2011" s="519"/>
      <c r="F2011" s="519">
        <v>1</v>
      </c>
      <c r="G2011" s="519"/>
      <c r="H2011" s="519">
        <v>52</v>
      </c>
      <c r="I2011" s="519">
        <v>9</v>
      </c>
      <c r="J2011" s="519" t="str">
        <f t="shared" si="81"/>
        <v>SDN15015209</v>
      </c>
      <c r="K2011" s="519">
        <v>1060</v>
      </c>
    </row>
    <row r="2012" spans="2:11" hidden="1">
      <c r="B2012" s="519" t="s">
        <v>1061</v>
      </c>
      <c r="C2012" s="519"/>
      <c r="D2012" s="519"/>
      <c r="E2012" s="519"/>
      <c r="F2012" s="519">
        <v>1</v>
      </c>
      <c r="G2012" s="519"/>
      <c r="H2012" s="519">
        <v>52</v>
      </c>
      <c r="I2012" s="519">
        <v>10</v>
      </c>
      <c r="J2012" s="519" t="str">
        <f t="shared" si="81"/>
        <v>SDN15015210</v>
      </c>
      <c r="K2012" s="519">
        <v>1060</v>
      </c>
    </row>
    <row r="2013" spans="2:11" hidden="1">
      <c r="B2013" s="519" t="s">
        <v>1061</v>
      </c>
      <c r="C2013" s="519"/>
      <c r="D2013" s="519"/>
      <c r="E2013" s="519"/>
      <c r="F2013" s="519">
        <v>1</v>
      </c>
      <c r="G2013" s="519"/>
      <c r="H2013" s="519">
        <v>52</v>
      </c>
      <c r="I2013" s="519">
        <v>11</v>
      </c>
      <c r="J2013" s="519" t="str">
        <f t="shared" si="81"/>
        <v>SDN15015211</v>
      </c>
      <c r="K2013" s="519">
        <v>1060</v>
      </c>
    </row>
    <row r="2014" spans="2:11" hidden="1">
      <c r="B2014" s="519" t="s">
        <v>1061</v>
      </c>
      <c r="C2014" s="519"/>
      <c r="D2014" s="519"/>
      <c r="E2014" s="519"/>
      <c r="F2014" s="519">
        <v>1</v>
      </c>
      <c r="G2014" s="519"/>
      <c r="H2014" s="519">
        <v>52</v>
      </c>
      <c r="I2014" s="519">
        <v>12</v>
      </c>
      <c r="J2014" s="519" t="str">
        <f t="shared" si="81"/>
        <v>SDN15015212</v>
      </c>
      <c r="K2014" s="519">
        <v>1060</v>
      </c>
    </row>
    <row r="2015" spans="2:11" hidden="1">
      <c r="B2015" s="519" t="s">
        <v>1061</v>
      </c>
      <c r="C2015" s="519"/>
      <c r="D2015" s="519"/>
      <c r="E2015" s="519"/>
      <c r="F2015" s="519">
        <v>1</v>
      </c>
      <c r="G2015" s="519"/>
      <c r="H2015" s="519">
        <v>52</v>
      </c>
      <c r="I2015" s="519">
        <v>13</v>
      </c>
      <c r="J2015" s="519" t="str">
        <f t="shared" si="81"/>
        <v>SDN15015213</v>
      </c>
      <c r="K2015" s="519">
        <v>1060</v>
      </c>
    </row>
    <row r="2016" spans="2:11" hidden="1">
      <c r="B2016" s="519" t="s">
        <v>1061</v>
      </c>
      <c r="C2016" s="519"/>
      <c r="D2016" s="519"/>
      <c r="E2016" s="519"/>
      <c r="F2016" s="519">
        <v>1</v>
      </c>
      <c r="G2016" s="519"/>
      <c r="H2016" s="519">
        <v>52</v>
      </c>
      <c r="I2016" s="519">
        <v>14</v>
      </c>
      <c r="J2016" s="519" t="str">
        <f t="shared" si="81"/>
        <v>SDN15015214</v>
      </c>
      <c r="K2016" s="519">
        <v>1060</v>
      </c>
    </row>
    <row r="2017" spans="2:11" hidden="1">
      <c r="B2017" s="519" t="s">
        <v>1061</v>
      </c>
      <c r="C2017" s="519"/>
      <c r="D2017" s="519"/>
      <c r="E2017" s="519"/>
      <c r="F2017" s="519">
        <v>1</v>
      </c>
      <c r="G2017" s="519"/>
      <c r="H2017" s="519">
        <v>52</v>
      </c>
      <c r="I2017" s="519">
        <v>15</v>
      </c>
      <c r="J2017" s="519" t="str">
        <f t="shared" si="81"/>
        <v>SDN15015215</v>
      </c>
      <c r="K2017" s="519">
        <v>1060</v>
      </c>
    </row>
    <row r="2018" spans="2:11" hidden="1">
      <c r="B2018" s="519" t="s">
        <v>1061</v>
      </c>
      <c r="C2018" s="519"/>
      <c r="D2018" s="519"/>
      <c r="E2018" s="519"/>
      <c r="F2018" s="519">
        <v>1</v>
      </c>
      <c r="G2018" s="519"/>
      <c r="H2018" s="519">
        <v>53</v>
      </c>
      <c r="I2018" s="519">
        <v>1</v>
      </c>
      <c r="J2018" s="519" t="str">
        <f t="shared" si="81"/>
        <v>SDN15015301</v>
      </c>
      <c r="K2018" s="519">
        <v>1405</v>
      </c>
    </row>
    <row r="2019" spans="2:11" hidden="1">
      <c r="B2019" s="519" t="s">
        <v>1061</v>
      </c>
      <c r="C2019" s="519"/>
      <c r="D2019" s="519"/>
      <c r="E2019" s="519"/>
      <c r="F2019" s="519">
        <v>1</v>
      </c>
      <c r="G2019" s="519"/>
      <c r="H2019" s="519">
        <v>53</v>
      </c>
      <c r="I2019" s="519">
        <v>2</v>
      </c>
      <c r="J2019" s="519" t="str">
        <f t="shared" si="81"/>
        <v>SDN15015302</v>
      </c>
      <c r="K2019" s="519">
        <v>1405</v>
      </c>
    </row>
    <row r="2020" spans="2:11" hidden="1">
      <c r="B2020" s="519" t="s">
        <v>1061</v>
      </c>
      <c r="C2020" s="519"/>
      <c r="D2020" s="519"/>
      <c r="E2020" s="519"/>
      <c r="F2020" s="519">
        <v>1</v>
      </c>
      <c r="G2020" s="519"/>
      <c r="H2020" s="519">
        <v>53</v>
      </c>
      <c r="I2020" s="519">
        <v>3</v>
      </c>
      <c r="J2020" s="519" t="str">
        <f t="shared" si="81"/>
        <v>SDN15015303</v>
      </c>
      <c r="K2020" s="519">
        <v>1405</v>
      </c>
    </row>
    <row r="2021" spans="2:11" hidden="1">
      <c r="B2021" s="519" t="s">
        <v>1061</v>
      </c>
      <c r="C2021" s="519"/>
      <c r="D2021" s="519"/>
      <c r="E2021" s="519"/>
      <c r="F2021" s="519">
        <v>1</v>
      </c>
      <c r="G2021" s="519"/>
      <c r="H2021" s="519">
        <v>53</v>
      </c>
      <c r="I2021" s="519">
        <v>4</v>
      </c>
      <c r="J2021" s="519" t="str">
        <f t="shared" si="81"/>
        <v>SDN15015304</v>
      </c>
      <c r="K2021" s="519">
        <v>1405</v>
      </c>
    </row>
    <row r="2022" spans="2:11" hidden="1">
      <c r="B2022" s="519" t="s">
        <v>1061</v>
      </c>
      <c r="C2022" s="519"/>
      <c r="D2022" s="519"/>
      <c r="E2022" s="519"/>
      <c r="F2022" s="519">
        <v>1</v>
      </c>
      <c r="G2022" s="519"/>
      <c r="H2022" s="519">
        <v>53</v>
      </c>
      <c r="I2022" s="519">
        <v>5</v>
      </c>
      <c r="J2022" s="519" t="str">
        <f t="shared" si="81"/>
        <v>SDN15015305</v>
      </c>
      <c r="K2022" s="519">
        <v>1405</v>
      </c>
    </row>
    <row r="2023" spans="2:11" hidden="1">
      <c r="B2023" s="519" t="s">
        <v>1061</v>
      </c>
      <c r="C2023" s="519"/>
      <c r="D2023" s="519"/>
      <c r="E2023" s="519"/>
      <c r="F2023" s="519">
        <v>1</v>
      </c>
      <c r="G2023" s="519"/>
      <c r="H2023" s="519">
        <v>53</v>
      </c>
      <c r="I2023" s="519">
        <v>6</v>
      </c>
      <c r="J2023" s="519" t="str">
        <f t="shared" si="81"/>
        <v>SDN15015306</v>
      </c>
      <c r="K2023" s="519">
        <v>1405</v>
      </c>
    </row>
    <row r="2024" spans="2:11" hidden="1">
      <c r="B2024" s="519" t="s">
        <v>1061</v>
      </c>
      <c r="C2024" s="519"/>
      <c r="D2024" s="519"/>
      <c r="E2024" s="519"/>
      <c r="F2024" s="519">
        <v>1</v>
      </c>
      <c r="G2024" s="519"/>
      <c r="H2024" s="519">
        <v>53</v>
      </c>
      <c r="I2024" s="519">
        <v>7</v>
      </c>
      <c r="J2024" s="519" t="str">
        <f t="shared" si="81"/>
        <v>SDN15015307</v>
      </c>
      <c r="K2024" s="519">
        <v>1405</v>
      </c>
    </row>
    <row r="2025" spans="2:11" hidden="1">
      <c r="B2025" s="519" t="s">
        <v>1061</v>
      </c>
      <c r="C2025" s="519"/>
      <c r="D2025" s="519"/>
      <c r="E2025" s="519"/>
      <c r="F2025" s="519">
        <v>1</v>
      </c>
      <c r="G2025" s="519"/>
      <c r="H2025" s="519">
        <v>53</v>
      </c>
      <c r="I2025" s="519">
        <v>8</v>
      </c>
      <c r="J2025" s="519" t="str">
        <f t="shared" si="81"/>
        <v>SDN15015308</v>
      </c>
      <c r="K2025" s="519">
        <v>1124</v>
      </c>
    </row>
    <row r="2026" spans="2:11" hidden="1">
      <c r="B2026" s="519" t="s">
        <v>1061</v>
      </c>
      <c r="C2026" s="519"/>
      <c r="D2026" s="519"/>
      <c r="E2026" s="519"/>
      <c r="F2026" s="519">
        <v>1</v>
      </c>
      <c r="G2026" s="519"/>
      <c r="H2026" s="519">
        <v>53</v>
      </c>
      <c r="I2026" s="519">
        <v>9</v>
      </c>
      <c r="J2026" s="519" t="str">
        <f t="shared" si="81"/>
        <v>SDN15015309</v>
      </c>
      <c r="K2026" s="519">
        <v>1124</v>
      </c>
    </row>
    <row r="2027" spans="2:11" hidden="1">
      <c r="B2027" s="519" t="s">
        <v>1061</v>
      </c>
      <c r="C2027" s="519"/>
      <c r="D2027" s="519"/>
      <c r="E2027" s="519"/>
      <c r="F2027" s="519">
        <v>1</v>
      </c>
      <c r="G2027" s="519"/>
      <c r="H2027" s="519">
        <v>53</v>
      </c>
      <c r="I2027" s="519">
        <v>10</v>
      </c>
      <c r="J2027" s="519" t="str">
        <f t="shared" si="81"/>
        <v>SDN15015310</v>
      </c>
      <c r="K2027" s="519">
        <v>1124</v>
      </c>
    </row>
    <row r="2028" spans="2:11" hidden="1">
      <c r="B2028" s="519" t="s">
        <v>1061</v>
      </c>
      <c r="C2028" s="519"/>
      <c r="D2028" s="519"/>
      <c r="E2028" s="519"/>
      <c r="F2028" s="519">
        <v>1</v>
      </c>
      <c r="G2028" s="519"/>
      <c r="H2028" s="519">
        <v>53</v>
      </c>
      <c r="I2028" s="519">
        <v>11</v>
      </c>
      <c r="J2028" s="519" t="str">
        <f t="shared" si="81"/>
        <v>SDN15015311</v>
      </c>
      <c r="K2028" s="519">
        <v>1124</v>
      </c>
    </row>
    <row r="2029" spans="2:11" hidden="1">
      <c r="B2029" s="519" t="s">
        <v>1061</v>
      </c>
      <c r="C2029" s="519"/>
      <c r="D2029" s="519"/>
      <c r="E2029" s="519"/>
      <c r="F2029" s="519">
        <v>1</v>
      </c>
      <c r="G2029" s="519"/>
      <c r="H2029" s="519">
        <v>53</v>
      </c>
      <c r="I2029" s="519">
        <v>12</v>
      </c>
      <c r="J2029" s="519" t="str">
        <f t="shared" si="81"/>
        <v>SDN15015312</v>
      </c>
      <c r="K2029" s="519">
        <v>1124</v>
      </c>
    </row>
    <row r="2030" spans="2:11" hidden="1">
      <c r="B2030" s="519" t="s">
        <v>1061</v>
      </c>
      <c r="C2030" s="519"/>
      <c r="D2030" s="519"/>
      <c r="E2030" s="519"/>
      <c r="F2030" s="519">
        <v>1</v>
      </c>
      <c r="G2030" s="519"/>
      <c r="H2030" s="519">
        <v>53</v>
      </c>
      <c r="I2030" s="519">
        <v>13</v>
      </c>
      <c r="J2030" s="519" t="str">
        <f t="shared" si="81"/>
        <v>SDN15015313</v>
      </c>
      <c r="K2030" s="519">
        <v>1124</v>
      </c>
    </row>
    <row r="2031" spans="2:11" hidden="1">
      <c r="B2031" s="519" t="s">
        <v>1061</v>
      </c>
      <c r="C2031" s="519"/>
      <c r="D2031" s="519"/>
      <c r="E2031" s="519"/>
      <c r="F2031" s="519">
        <v>1</v>
      </c>
      <c r="G2031" s="519"/>
      <c r="H2031" s="519">
        <v>53</v>
      </c>
      <c r="I2031" s="519">
        <v>14</v>
      </c>
      <c r="J2031" s="519" t="str">
        <f t="shared" si="81"/>
        <v>SDN15015314</v>
      </c>
      <c r="K2031" s="519">
        <v>1124</v>
      </c>
    </row>
    <row r="2032" spans="2:11" hidden="1">
      <c r="B2032" s="519" t="s">
        <v>1061</v>
      </c>
      <c r="C2032" s="519"/>
      <c r="D2032" s="519"/>
      <c r="E2032" s="519"/>
      <c r="F2032" s="519">
        <v>1</v>
      </c>
      <c r="G2032" s="519"/>
      <c r="H2032" s="519">
        <v>53</v>
      </c>
      <c r="I2032" s="519">
        <v>15</v>
      </c>
      <c r="J2032" s="519" t="str">
        <f t="shared" si="81"/>
        <v>SDN15015315</v>
      </c>
      <c r="K2032" s="519">
        <v>1124</v>
      </c>
    </row>
    <row r="2033" spans="2:11" hidden="1">
      <c r="B2033" s="519" t="s">
        <v>1061</v>
      </c>
      <c r="C2033" s="519"/>
      <c r="D2033" s="519"/>
      <c r="E2033" s="519"/>
      <c r="F2033" s="519">
        <v>1</v>
      </c>
      <c r="G2033" s="519"/>
      <c r="H2033" s="519">
        <v>54</v>
      </c>
      <c r="I2033" s="519">
        <v>1</v>
      </c>
      <c r="J2033" s="519" t="str">
        <f t="shared" si="81"/>
        <v>SDN15015401</v>
      </c>
      <c r="K2033" s="519">
        <v>1500</v>
      </c>
    </row>
    <row r="2034" spans="2:11" hidden="1">
      <c r="B2034" s="519" t="s">
        <v>1061</v>
      </c>
      <c r="C2034" s="519"/>
      <c r="D2034" s="519"/>
      <c r="E2034" s="519"/>
      <c r="F2034" s="519">
        <v>1</v>
      </c>
      <c r="G2034" s="519"/>
      <c r="H2034" s="519">
        <v>54</v>
      </c>
      <c r="I2034" s="519">
        <v>2</v>
      </c>
      <c r="J2034" s="519" t="str">
        <f t="shared" si="81"/>
        <v>SDN15015402</v>
      </c>
      <c r="K2034" s="519">
        <v>1500</v>
      </c>
    </row>
    <row r="2035" spans="2:11" hidden="1">
      <c r="B2035" s="519" t="s">
        <v>1061</v>
      </c>
      <c r="C2035" s="519"/>
      <c r="D2035" s="519"/>
      <c r="E2035" s="519"/>
      <c r="F2035" s="519">
        <v>1</v>
      </c>
      <c r="G2035" s="519"/>
      <c r="H2035" s="519">
        <v>54</v>
      </c>
      <c r="I2035" s="519">
        <v>3</v>
      </c>
      <c r="J2035" s="519" t="str">
        <f t="shared" si="81"/>
        <v>SDN15015403</v>
      </c>
      <c r="K2035" s="519">
        <v>1500</v>
      </c>
    </row>
    <row r="2036" spans="2:11" hidden="1">
      <c r="B2036" s="519" t="s">
        <v>1061</v>
      </c>
      <c r="C2036" s="519"/>
      <c r="D2036" s="519"/>
      <c r="E2036" s="519"/>
      <c r="F2036" s="519">
        <v>1</v>
      </c>
      <c r="G2036" s="519"/>
      <c r="H2036" s="519">
        <v>54</v>
      </c>
      <c r="I2036" s="519">
        <v>4</v>
      </c>
      <c r="J2036" s="519" t="str">
        <f t="shared" si="81"/>
        <v>SDN15015404</v>
      </c>
      <c r="K2036" s="519">
        <v>1500</v>
      </c>
    </row>
    <row r="2037" spans="2:11" hidden="1">
      <c r="B2037" s="519" t="s">
        <v>1061</v>
      </c>
      <c r="C2037" s="519"/>
      <c r="D2037" s="519"/>
      <c r="E2037" s="519"/>
      <c r="F2037" s="519">
        <v>1</v>
      </c>
      <c r="G2037" s="519"/>
      <c r="H2037" s="519">
        <v>54</v>
      </c>
      <c r="I2037" s="519">
        <v>5</v>
      </c>
      <c r="J2037" s="519" t="str">
        <f t="shared" si="81"/>
        <v>SDN15015405</v>
      </c>
      <c r="K2037" s="519">
        <v>1500</v>
      </c>
    </row>
    <row r="2038" spans="2:11" hidden="1">
      <c r="B2038" s="519" t="s">
        <v>1061</v>
      </c>
      <c r="C2038" s="519"/>
      <c r="D2038" s="519"/>
      <c r="E2038" s="519"/>
      <c r="F2038" s="519">
        <v>1</v>
      </c>
      <c r="G2038" s="519"/>
      <c r="H2038" s="519">
        <v>54</v>
      </c>
      <c r="I2038" s="519">
        <v>6</v>
      </c>
      <c r="J2038" s="519" t="str">
        <f t="shared" si="81"/>
        <v>SDN15015406</v>
      </c>
      <c r="K2038" s="519">
        <v>1500</v>
      </c>
    </row>
    <row r="2039" spans="2:11" hidden="1">
      <c r="B2039" s="519" t="s">
        <v>1061</v>
      </c>
      <c r="C2039" s="519"/>
      <c r="D2039" s="519"/>
      <c r="E2039" s="519"/>
      <c r="F2039" s="519">
        <v>1</v>
      </c>
      <c r="G2039" s="519"/>
      <c r="H2039" s="519">
        <v>54</v>
      </c>
      <c r="I2039" s="519">
        <v>7</v>
      </c>
      <c r="J2039" s="519" t="str">
        <f t="shared" si="81"/>
        <v>SDN15015407</v>
      </c>
      <c r="K2039" s="519">
        <v>1500</v>
      </c>
    </row>
    <row r="2040" spans="2:11" hidden="1">
      <c r="B2040" s="519" t="s">
        <v>1061</v>
      </c>
      <c r="C2040" s="519"/>
      <c r="D2040" s="519"/>
      <c r="E2040" s="519"/>
      <c r="F2040" s="519">
        <v>1</v>
      </c>
      <c r="G2040" s="519"/>
      <c r="H2040" s="519">
        <v>54</v>
      </c>
      <c r="I2040" s="519">
        <v>8</v>
      </c>
      <c r="J2040" s="519" t="str">
        <f t="shared" si="81"/>
        <v>SDN15015408</v>
      </c>
      <c r="K2040" s="519">
        <v>1200</v>
      </c>
    </row>
    <row r="2041" spans="2:11" hidden="1">
      <c r="B2041" s="519" t="s">
        <v>1061</v>
      </c>
      <c r="C2041" s="519"/>
      <c r="D2041" s="519"/>
      <c r="E2041" s="519"/>
      <c r="F2041" s="519">
        <v>1</v>
      </c>
      <c r="G2041" s="519"/>
      <c r="H2041" s="519">
        <v>54</v>
      </c>
      <c r="I2041" s="519">
        <v>9</v>
      </c>
      <c r="J2041" s="519" t="str">
        <f t="shared" si="81"/>
        <v>SDN15015409</v>
      </c>
      <c r="K2041" s="519">
        <v>1200</v>
      </c>
    </row>
    <row r="2042" spans="2:11" hidden="1">
      <c r="B2042" s="519" t="s">
        <v>1061</v>
      </c>
      <c r="C2042" s="519"/>
      <c r="D2042" s="519"/>
      <c r="E2042" s="519"/>
      <c r="F2042" s="519">
        <v>1</v>
      </c>
      <c r="G2042" s="519"/>
      <c r="H2042" s="519">
        <v>54</v>
      </c>
      <c r="I2042" s="519">
        <v>10</v>
      </c>
      <c r="J2042" s="519" t="str">
        <f t="shared" si="81"/>
        <v>SDN15015410</v>
      </c>
      <c r="K2042" s="519">
        <v>1200</v>
      </c>
    </row>
    <row r="2043" spans="2:11" hidden="1">
      <c r="B2043" s="519" t="s">
        <v>1061</v>
      </c>
      <c r="C2043" s="519"/>
      <c r="D2043" s="519"/>
      <c r="E2043" s="519"/>
      <c r="F2043" s="519">
        <v>1</v>
      </c>
      <c r="G2043" s="519"/>
      <c r="H2043" s="519">
        <v>54</v>
      </c>
      <c r="I2043" s="519">
        <v>11</v>
      </c>
      <c r="J2043" s="519" t="str">
        <f t="shared" si="81"/>
        <v>SDN15015411</v>
      </c>
      <c r="K2043" s="519">
        <v>1200</v>
      </c>
    </row>
    <row r="2044" spans="2:11" hidden="1">
      <c r="B2044" s="519" t="s">
        <v>1061</v>
      </c>
      <c r="C2044" s="519"/>
      <c r="D2044" s="519"/>
      <c r="E2044" s="519"/>
      <c r="F2044" s="519">
        <v>1</v>
      </c>
      <c r="G2044" s="519"/>
      <c r="H2044" s="519">
        <v>54</v>
      </c>
      <c r="I2044" s="519">
        <v>12</v>
      </c>
      <c r="J2044" s="519" t="str">
        <f t="shared" si="81"/>
        <v>SDN15015412</v>
      </c>
      <c r="K2044" s="519">
        <v>1200</v>
      </c>
    </row>
    <row r="2045" spans="2:11" hidden="1">
      <c r="B2045" s="519" t="s">
        <v>1061</v>
      </c>
      <c r="C2045" s="519"/>
      <c r="D2045" s="519"/>
      <c r="E2045" s="519"/>
      <c r="F2045" s="519">
        <v>1</v>
      </c>
      <c r="G2045" s="519"/>
      <c r="H2045" s="519">
        <v>54</v>
      </c>
      <c r="I2045" s="519">
        <v>13</v>
      </c>
      <c r="J2045" s="519" t="str">
        <f t="shared" si="81"/>
        <v>SDN15015413</v>
      </c>
      <c r="K2045" s="519">
        <v>1200</v>
      </c>
    </row>
    <row r="2046" spans="2:11" hidden="1">
      <c r="B2046" s="519" t="s">
        <v>1061</v>
      </c>
      <c r="C2046" s="519"/>
      <c r="D2046" s="519"/>
      <c r="E2046" s="519"/>
      <c r="F2046" s="519">
        <v>1</v>
      </c>
      <c r="G2046" s="519"/>
      <c r="H2046" s="519">
        <v>54</v>
      </c>
      <c r="I2046" s="519">
        <v>14</v>
      </c>
      <c r="J2046" s="519" t="str">
        <f t="shared" si="81"/>
        <v>SDN15015414</v>
      </c>
      <c r="K2046" s="519">
        <v>1200</v>
      </c>
    </row>
    <row r="2047" spans="2:11" hidden="1">
      <c r="B2047" s="519" t="s">
        <v>1061</v>
      </c>
      <c r="C2047" s="519"/>
      <c r="D2047" s="519"/>
      <c r="E2047" s="519"/>
      <c r="F2047" s="519">
        <v>1</v>
      </c>
      <c r="G2047" s="519"/>
      <c r="H2047" s="519">
        <v>54</v>
      </c>
      <c r="I2047" s="519">
        <v>15</v>
      </c>
      <c r="J2047" s="519" t="str">
        <f t="shared" si="81"/>
        <v>SDN15015415</v>
      </c>
      <c r="K2047" s="519">
        <v>1200</v>
      </c>
    </row>
    <row r="2048" spans="2:11" hidden="1">
      <c r="B2048" s="519" t="s">
        <v>1061</v>
      </c>
      <c r="C2048" s="519"/>
      <c r="D2048" s="519"/>
      <c r="E2048" s="519"/>
      <c r="F2048" s="519">
        <v>1</v>
      </c>
      <c r="G2048" s="519"/>
      <c r="H2048" s="519">
        <v>55</v>
      </c>
      <c r="I2048" s="519">
        <v>1</v>
      </c>
      <c r="J2048" s="519" t="str">
        <f t="shared" si="81"/>
        <v>SDN15015501</v>
      </c>
      <c r="K2048" s="519">
        <v>1590</v>
      </c>
    </row>
    <row r="2049" spans="2:11" hidden="1">
      <c r="B2049" s="519" t="s">
        <v>1061</v>
      </c>
      <c r="C2049" s="519"/>
      <c r="D2049" s="519"/>
      <c r="E2049" s="519"/>
      <c r="F2049" s="519">
        <v>1</v>
      </c>
      <c r="G2049" s="519"/>
      <c r="H2049" s="519">
        <v>55</v>
      </c>
      <c r="I2049" s="519">
        <v>2</v>
      </c>
      <c r="J2049" s="519" t="str">
        <f t="shared" si="81"/>
        <v>SDN15015502</v>
      </c>
      <c r="K2049" s="519">
        <v>1590</v>
      </c>
    </row>
    <row r="2050" spans="2:11" hidden="1">
      <c r="B2050" s="519" t="s">
        <v>1061</v>
      </c>
      <c r="C2050" s="519"/>
      <c r="D2050" s="519"/>
      <c r="E2050" s="519"/>
      <c r="F2050" s="519">
        <v>1</v>
      </c>
      <c r="G2050" s="519"/>
      <c r="H2050" s="519">
        <v>55</v>
      </c>
      <c r="I2050" s="519">
        <v>3</v>
      </c>
      <c r="J2050" s="519" t="str">
        <f t="shared" si="81"/>
        <v>SDN15015503</v>
      </c>
      <c r="K2050" s="519">
        <v>1590</v>
      </c>
    </row>
    <row r="2051" spans="2:11" hidden="1">
      <c r="B2051" s="519" t="s">
        <v>1061</v>
      </c>
      <c r="C2051" s="519"/>
      <c r="D2051" s="519"/>
      <c r="E2051" s="519"/>
      <c r="F2051" s="519">
        <v>1</v>
      </c>
      <c r="G2051" s="519"/>
      <c r="H2051" s="519">
        <v>55</v>
      </c>
      <c r="I2051" s="519">
        <v>4</v>
      </c>
      <c r="J2051" s="519" t="str">
        <f t="shared" si="81"/>
        <v>SDN15015504</v>
      </c>
      <c r="K2051" s="519">
        <v>1590</v>
      </c>
    </row>
    <row r="2052" spans="2:11" hidden="1">
      <c r="B2052" s="519" t="s">
        <v>1061</v>
      </c>
      <c r="C2052" s="519"/>
      <c r="D2052" s="519"/>
      <c r="E2052" s="519"/>
      <c r="F2052" s="519">
        <v>1</v>
      </c>
      <c r="G2052" s="519"/>
      <c r="H2052" s="519">
        <v>55</v>
      </c>
      <c r="I2052" s="519">
        <v>5</v>
      </c>
      <c r="J2052" s="519" t="str">
        <f t="shared" ref="J2052:J2115" si="82">B2052&amp;TEXT(F2052,"00")&amp;TEXT(H2052,"00")&amp;TEXT(I2052,"00")</f>
        <v>SDN15015505</v>
      </c>
      <c r="K2052" s="519">
        <v>1590</v>
      </c>
    </row>
    <row r="2053" spans="2:11" hidden="1">
      <c r="B2053" s="519" t="s">
        <v>1061</v>
      </c>
      <c r="C2053" s="519"/>
      <c r="D2053" s="519"/>
      <c r="E2053" s="519"/>
      <c r="F2053" s="519">
        <v>1</v>
      </c>
      <c r="G2053" s="519"/>
      <c r="H2053" s="519">
        <v>55</v>
      </c>
      <c r="I2053" s="519">
        <v>6</v>
      </c>
      <c r="J2053" s="519" t="str">
        <f t="shared" si="82"/>
        <v>SDN15015506</v>
      </c>
      <c r="K2053" s="519">
        <v>1590</v>
      </c>
    </row>
    <row r="2054" spans="2:11" hidden="1">
      <c r="B2054" s="519" t="s">
        <v>1061</v>
      </c>
      <c r="C2054" s="519"/>
      <c r="D2054" s="519"/>
      <c r="E2054" s="519"/>
      <c r="F2054" s="519">
        <v>1</v>
      </c>
      <c r="G2054" s="519"/>
      <c r="H2054" s="519">
        <v>55</v>
      </c>
      <c r="I2054" s="519">
        <v>7</v>
      </c>
      <c r="J2054" s="519" t="str">
        <f t="shared" si="82"/>
        <v>SDN15015507</v>
      </c>
      <c r="K2054" s="519">
        <v>1590</v>
      </c>
    </row>
    <row r="2055" spans="2:11" hidden="1">
      <c r="B2055" s="519" t="s">
        <v>1061</v>
      </c>
      <c r="C2055" s="519"/>
      <c r="D2055" s="519"/>
      <c r="E2055" s="519"/>
      <c r="F2055" s="519">
        <v>1</v>
      </c>
      <c r="G2055" s="519"/>
      <c r="H2055" s="519">
        <v>55</v>
      </c>
      <c r="I2055" s="519">
        <v>8</v>
      </c>
      <c r="J2055" s="519" t="str">
        <f t="shared" si="82"/>
        <v>SDN15015508</v>
      </c>
      <c r="K2055" s="519">
        <v>1272</v>
      </c>
    </row>
    <row r="2056" spans="2:11" hidden="1">
      <c r="B2056" s="519" t="s">
        <v>1061</v>
      </c>
      <c r="C2056" s="519"/>
      <c r="D2056" s="519"/>
      <c r="E2056" s="519"/>
      <c r="F2056" s="519">
        <v>1</v>
      </c>
      <c r="G2056" s="519"/>
      <c r="H2056" s="519">
        <v>55</v>
      </c>
      <c r="I2056" s="519">
        <v>9</v>
      </c>
      <c r="J2056" s="519" t="str">
        <f t="shared" si="82"/>
        <v>SDN15015509</v>
      </c>
      <c r="K2056" s="519">
        <v>1272</v>
      </c>
    </row>
    <row r="2057" spans="2:11" hidden="1">
      <c r="B2057" s="519" t="s">
        <v>1061</v>
      </c>
      <c r="C2057" s="519"/>
      <c r="D2057" s="519"/>
      <c r="E2057" s="519"/>
      <c r="F2057" s="519">
        <v>1</v>
      </c>
      <c r="G2057" s="519"/>
      <c r="H2057" s="519">
        <v>55</v>
      </c>
      <c r="I2057" s="519">
        <v>10</v>
      </c>
      <c r="J2057" s="519" t="str">
        <f t="shared" si="82"/>
        <v>SDN15015510</v>
      </c>
      <c r="K2057" s="519">
        <v>1272</v>
      </c>
    </row>
    <row r="2058" spans="2:11" hidden="1">
      <c r="B2058" s="519" t="s">
        <v>1061</v>
      </c>
      <c r="C2058" s="519"/>
      <c r="D2058" s="519"/>
      <c r="E2058" s="519"/>
      <c r="F2058" s="519">
        <v>1</v>
      </c>
      <c r="G2058" s="519"/>
      <c r="H2058" s="519">
        <v>55</v>
      </c>
      <c r="I2058" s="519">
        <v>11</v>
      </c>
      <c r="J2058" s="519" t="str">
        <f t="shared" si="82"/>
        <v>SDN15015511</v>
      </c>
      <c r="K2058" s="519">
        <v>1272</v>
      </c>
    </row>
    <row r="2059" spans="2:11" hidden="1">
      <c r="B2059" s="519" t="s">
        <v>1061</v>
      </c>
      <c r="C2059" s="519"/>
      <c r="D2059" s="519"/>
      <c r="E2059" s="519"/>
      <c r="F2059" s="519">
        <v>1</v>
      </c>
      <c r="G2059" s="519"/>
      <c r="H2059" s="519">
        <v>55</v>
      </c>
      <c r="I2059" s="519">
        <v>12</v>
      </c>
      <c r="J2059" s="519" t="str">
        <f t="shared" si="82"/>
        <v>SDN15015512</v>
      </c>
      <c r="K2059" s="519">
        <v>1272</v>
      </c>
    </row>
    <row r="2060" spans="2:11" hidden="1">
      <c r="B2060" s="519" t="s">
        <v>1061</v>
      </c>
      <c r="C2060" s="519"/>
      <c r="D2060" s="519"/>
      <c r="E2060" s="519"/>
      <c r="F2060" s="519">
        <v>1</v>
      </c>
      <c r="G2060" s="519"/>
      <c r="H2060" s="519">
        <v>55</v>
      </c>
      <c r="I2060" s="519">
        <v>13</v>
      </c>
      <c r="J2060" s="519" t="str">
        <f t="shared" si="82"/>
        <v>SDN15015513</v>
      </c>
      <c r="K2060" s="519">
        <v>1272</v>
      </c>
    </row>
    <row r="2061" spans="2:11" hidden="1">
      <c r="B2061" s="519" t="s">
        <v>1061</v>
      </c>
      <c r="C2061" s="519"/>
      <c r="D2061" s="519"/>
      <c r="E2061" s="519"/>
      <c r="F2061" s="519">
        <v>1</v>
      </c>
      <c r="G2061" s="519"/>
      <c r="H2061" s="519">
        <v>55</v>
      </c>
      <c r="I2061" s="519">
        <v>14</v>
      </c>
      <c r="J2061" s="519" t="str">
        <f t="shared" si="82"/>
        <v>SDN15015514</v>
      </c>
      <c r="K2061" s="519">
        <v>1272</v>
      </c>
    </row>
    <row r="2062" spans="2:11" hidden="1">
      <c r="B2062" s="519" t="s">
        <v>1061</v>
      </c>
      <c r="C2062" s="519"/>
      <c r="D2062" s="519"/>
      <c r="E2062" s="519"/>
      <c r="F2062" s="519">
        <v>1</v>
      </c>
      <c r="G2062" s="519"/>
      <c r="H2062" s="519">
        <v>55</v>
      </c>
      <c r="I2062" s="519">
        <v>15</v>
      </c>
      <c r="J2062" s="519" t="str">
        <f t="shared" si="82"/>
        <v>SDN15015515</v>
      </c>
      <c r="K2062" s="519">
        <v>1272</v>
      </c>
    </row>
    <row r="2063" spans="2:11" hidden="1">
      <c r="B2063" s="519" t="s">
        <v>1061</v>
      </c>
      <c r="C2063" s="519"/>
      <c r="D2063" s="519"/>
      <c r="E2063" s="519"/>
      <c r="F2063" s="519">
        <v>2</v>
      </c>
      <c r="G2063" s="519"/>
      <c r="H2063" s="519">
        <v>0</v>
      </c>
      <c r="I2063" s="519">
        <v>1</v>
      </c>
      <c r="J2063" s="519" t="str">
        <f t="shared" si="82"/>
        <v>SDN15020001</v>
      </c>
      <c r="K2063" s="519">
        <v>630</v>
      </c>
    </row>
    <row r="2064" spans="2:11" hidden="1">
      <c r="B2064" s="519" t="s">
        <v>1061</v>
      </c>
      <c r="C2064" s="519"/>
      <c r="D2064" s="519"/>
      <c r="E2064" s="519"/>
      <c r="F2064" s="519">
        <v>2</v>
      </c>
      <c r="G2064" s="519"/>
      <c r="H2064" s="519">
        <v>0</v>
      </c>
      <c r="I2064" s="519">
        <v>2</v>
      </c>
      <c r="J2064" s="519" t="str">
        <f t="shared" si="82"/>
        <v>SDN15020002</v>
      </c>
      <c r="K2064" s="519">
        <v>630</v>
      </c>
    </row>
    <row r="2065" spans="2:11" hidden="1">
      <c r="B2065" s="519" t="s">
        <v>1061</v>
      </c>
      <c r="C2065" s="519"/>
      <c r="D2065" s="519"/>
      <c r="E2065" s="519"/>
      <c r="F2065" s="519">
        <v>2</v>
      </c>
      <c r="G2065" s="519"/>
      <c r="H2065" s="519">
        <v>0</v>
      </c>
      <c r="I2065" s="519">
        <v>3</v>
      </c>
      <c r="J2065" s="519" t="str">
        <f t="shared" si="82"/>
        <v>SDN15020003</v>
      </c>
      <c r="K2065" s="519">
        <v>630</v>
      </c>
    </row>
    <row r="2066" spans="2:11" hidden="1">
      <c r="B2066" s="519" t="s">
        <v>1061</v>
      </c>
      <c r="C2066" s="519"/>
      <c r="D2066" s="519"/>
      <c r="E2066" s="519"/>
      <c r="F2066" s="519">
        <v>2</v>
      </c>
      <c r="G2066" s="519"/>
      <c r="H2066" s="519">
        <v>0</v>
      </c>
      <c r="I2066" s="519">
        <v>4</v>
      </c>
      <c r="J2066" s="519" t="str">
        <f t="shared" si="82"/>
        <v>SDN15020004</v>
      </c>
      <c r="K2066" s="519">
        <v>630</v>
      </c>
    </row>
    <row r="2067" spans="2:11" hidden="1">
      <c r="B2067" s="519" t="s">
        <v>1061</v>
      </c>
      <c r="C2067" s="519"/>
      <c r="D2067" s="519"/>
      <c r="E2067" s="519"/>
      <c r="F2067" s="519">
        <v>2</v>
      </c>
      <c r="G2067" s="519"/>
      <c r="H2067" s="519">
        <v>0</v>
      </c>
      <c r="I2067" s="519">
        <v>5</v>
      </c>
      <c r="J2067" s="519" t="str">
        <f t="shared" si="82"/>
        <v>SDN15020005</v>
      </c>
      <c r="K2067" s="519">
        <v>630</v>
      </c>
    </row>
    <row r="2068" spans="2:11" hidden="1">
      <c r="B2068" s="519" t="s">
        <v>1061</v>
      </c>
      <c r="C2068" s="519"/>
      <c r="D2068" s="519"/>
      <c r="E2068" s="519"/>
      <c r="F2068" s="519">
        <v>2</v>
      </c>
      <c r="G2068" s="519"/>
      <c r="H2068" s="519">
        <v>0</v>
      </c>
      <c r="I2068" s="519">
        <v>6</v>
      </c>
      <c r="J2068" s="519" t="str">
        <f t="shared" si="82"/>
        <v>SDN15020006</v>
      </c>
      <c r="K2068" s="519">
        <v>630</v>
      </c>
    </row>
    <row r="2069" spans="2:11" hidden="1">
      <c r="B2069" s="519" t="s">
        <v>1061</v>
      </c>
      <c r="C2069" s="519"/>
      <c r="D2069" s="519"/>
      <c r="E2069" s="519"/>
      <c r="F2069" s="519">
        <v>2</v>
      </c>
      <c r="G2069" s="519"/>
      <c r="H2069" s="519">
        <v>0</v>
      </c>
      <c r="I2069" s="519">
        <v>7</v>
      </c>
      <c r="J2069" s="519" t="str">
        <f t="shared" si="82"/>
        <v>SDN15020007</v>
      </c>
      <c r="K2069" s="519">
        <v>630</v>
      </c>
    </row>
    <row r="2070" spans="2:11" hidden="1">
      <c r="B2070" s="519" t="s">
        <v>1061</v>
      </c>
      <c r="C2070" s="519"/>
      <c r="D2070" s="519"/>
      <c r="E2070" s="519"/>
      <c r="F2070" s="519">
        <v>2</v>
      </c>
      <c r="G2070" s="519"/>
      <c r="H2070" s="519">
        <v>0</v>
      </c>
      <c r="I2070" s="519">
        <v>8</v>
      </c>
      <c r="J2070" s="519" t="str">
        <f t="shared" si="82"/>
        <v>SDN15020008</v>
      </c>
      <c r="K2070" s="519">
        <v>504</v>
      </c>
    </row>
    <row r="2071" spans="2:11" hidden="1">
      <c r="B2071" s="519" t="s">
        <v>1061</v>
      </c>
      <c r="C2071" s="519"/>
      <c r="D2071" s="519"/>
      <c r="E2071" s="519"/>
      <c r="F2071" s="519">
        <v>2</v>
      </c>
      <c r="G2071" s="519"/>
      <c r="H2071" s="519">
        <v>0</v>
      </c>
      <c r="I2071" s="519">
        <v>9</v>
      </c>
      <c r="J2071" s="519" t="str">
        <f t="shared" si="82"/>
        <v>SDN15020009</v>
      </c>
      <c r="K2071" s="519">
        <v>504</v>
      </c>
    </row>
    <row r="2072" spans="2:11" hidden="1">
      <c r="B2072" s="519" t="s">
        <v>1061</v>
      </c>
      <c r="C2072" s="519"/>
      <c r="D2072" s="519"/>
      <c r="E2072" s="519"/>
      <c r="F2072" s="519">
        <v>2</v>
      </c>
      <c r="G2072" s="519"/>
      <c r="H2072" s="519">
        <v>0</v>
      </c>
      <c r="I2072" s="519">
        <v>10</v>
      </c>
      <c r="J2072" s="519" t="str">
        <f t="shared" si="82"/>
        <v>SDN15020010</v>
      </c>
      <c r="K2072" s="519">
        <v>504</v>
      </c>
    </row>
    <row r="2073" spans="2:11" hidden="1">
      <c r="B2073" s="519" t="s">
        <v>1061</v>
      </c>
      <c r="C2073" s="519"/>
      <c r="D2073" s="519"/>
      <c r="E2073" s="519"/>
      <c r="F2073" s="519">
        <v>2</v>
      </c>
      <c r="G2073" s="519"/>
      <c r="H2073" s="519">
        <v>0</v>
      </c>
      <c r="I2073" s="519">
        <v>11</v>
      </c>
      <c r="J2073" s="519" t="str">
        <f t="shared" si="82"/>
        <v>SDN15020011</v>
      </c>
      <c r="K2073" s="519">
        <v>504</v>
      </c>
    </row>
    <row r="2074" spans="2:11" hidden="1">
      <c r="B2074" s="519" t="s">
        <v>1061</v>
      </c>
      <c r="C2074" s="519"/>
      <c r="D2074" s="519"/>
      <c r="E2074" s="519"/>
      <c r="F2074" s="519">
        <v>2</v>
      </c>
      <c r="G2074" s="519"/>
      <c r="H2074" s="519">
        <v>0</v>
      </c>
      <c r="I2074" s="519">
        <v>12</v>
      </c>
      <c r="J2074" s="519" t="str">
        <f t="shared" si="82"/>
        <v>SDN15020012</v>
      </c>
      <c r="K2074" s="519">
        <v>504</v>
      </c>
    </row>
    <row r="2075" spans="2:11" hidden="1">
      <c r="B2075" s="519" t="s">
        <v>1061</v>
      </c>
      <c r="C2075" s="519"/>
      <c r="D2075" s="519"/>
      <c r="E2075" s="519"/>
      <c r="F2075" s="519">
        <v>2</v>
      </c>
      <c r="G2075" s="519"/>
      <c r="H2075" s="519">
        <v>0</v>
      </c>
      <c r="I2075" s="519">
        <v>13</v>
      </c>
      <c r="J2075" s="519" t="str">
        <f t="shared" si="82"/>
        <v>SDN15020013</v>
      </c>
      <c r="K2075" s="519">
        <v>504</v>
      </c>
    </row>
    <row r="2076" spans="2:11" hidden="1">
      <c r="B2076" s="519" t="s">
        <v>1061</v>
      </c>
      <c r="C2076" s="519"/>
      <c r="D2076" s="519"/>
      <c r="E2076" s="519"/>
      <c r="F2076" s="519">
        <v>2</v>
      </c>
      <c r="G2076" s="519"/>
      <c r="H2076" s="519">
        <v>0</v>
      </c>
      <c r="I2076" s="519">
        <v>14</v>
      </c>
      <c r="J2076" s="519" t="str">
        <f t="shared" si="82"/>
        <v>SDN15020014</v>
      </c>
      <c r="K2076" s="519">
        <v>504</v>
      </c>
    </row>
    <row r="2077" spans="2:11" hidden="1">
      <c r="B2077" s="519" t="s">
        <v>1061</v>
      </c>
      <c r="C2077" s="519"/>
      <c r="D2077" s="519"/>
      <c r="E2077" s="519"/>
      <c r="F2077" s="519">
        <v>2</v>
      </c>
      <c r="G2077" s="519"/>
      <c r="H2077" s="519">
        <v>0</v>
      </c>
      <c r="I2077" s="519">
        <v>15</v>
      </c>
      <c r="J2077" s="519" t="str">
        <f t="shared" si="82"/>
        <v>SDN15020015</v>
      </c>
      <c r="K2077" s="519">
        <v>504</v>
      </c>
    </row>
    <row r="2078" spans="2:11" hidden="1">
      <c r="B2078" s="519" t="s">
        <v>1061</v>
      </c>
      <c r="C2078" s="519"/>
      <c r="D2078" s="519"/>
      <c r="E2078" s="519"/>
      <c r="F2078" s="519">
        <v>2</v>
      </c>
      <c r="G2078" s="519"/>
      <c r="H2078" s="519">
        <v>1</v>
      </c>
      <c r="I2078" s="519">
        <v>1</v>
      </c>
      <c r="J2078" s="519" t="str">
        <f t="shared" si="82"/>
        <v>SDN15020101</v>
      </c>
      <c r="K2078" s="519">
        <v>630</v>
      </c>
    </row>
    <row r="2079" spans="2:11" hidden="1">
      <c r="B2079" s="519" t="s">
        <v>1061</v>
      </c>
      <c r="C2079" s="519"/>
      <c r="D2079" s="519"/>
      <c r="E2079" s="519"/>
      <c r="F2079" s="519">
        <v>2</v>
      </c>
      <c r="G2079" s="519"/>
      <c r="H2079" s="519">
        <v>1</v>
      </c>
      <c r="I2079" s="519">
        <v>2</v>
      </c>
      <c r="J2079" s="519" t="str">
        <f t="shared" si="82"/>
        <v>SDN15020102</v>
      </c>
      <c r="K2079" s="519">
        <v>630</v>
      </c>
    </row>
    <row r="2080" spans="2:11" hidden="1">
      <c r="B2080" s="519" t="s">
        <v>1061</v>
      </c>
      <c r="C2080" s="519"/>
      <c r="D2080" s="519"/>
      <c r="E2080" s="519"/>
      <c r="F2080" s="519">
        <v>2</v>
      </c>
      <c r="G2080" s="519"/>
      <c r="H2080" s="519">
        <v>1</v>
      </c>
      <c r="I2080" s="519">
        <v>3</v>
      </c>
      <c r="J2080" s="519" t="str">
        <f t="shared" si="82"/>
        <v>SDN15020103</v>
      </c>
      <c r="K2080" s="519">
        <v>630</v>
      </c>
    </row>
    <row r="2081" spans="2:11" hidden="1">
      <c r="B2081" s="519" t="s">
        <v>1061</v>
      </c>
      <c r="C2081" s="519"/>
      <c r="D2081" s="519"/>
      <c r="E2081" s="519"/>
      <c r="F2081" s="519">
        <v>2</v>
      </c>
      <c r="G2081" s="519"/>
      <c r="H2081" s="519">
        <v>1</v>
      </c>
      <c r="I2081" s="519">
        <v>4</v>
      </c>
      <c r="J2081" s="519" t="str">
        <f t="shared" si="82"/>
        <v>SDN15020104</v>
      </c>
      <c r="K2081" s="519">
        <v>630</v>
      </c>
    </row>
    <row r="2082" spans="2:11" hidden="1">
      <c r="B2082" s="519" t="s">
        <v>1061</v>
      </c>
      <c r="C2082" s="519"/>
      <c r="D2082" s="519"/>
      <c r="E2082" s="519"/>
      <c r="F2082" s="519">
        <v>2</v>
      </c>
      <c r="G2082" s="519"/>
      <c r="H2082" s="519">
        <v>1</v>
      </c>
      <c r="I2082" s="519">
        <v>5</v>
      </c>
      <c r="J2082" s="519" t="str">
        <f t="shared" si="82"/>
        <v>SDN15020105</v>
      </c>
      <c r="K2082" s="519">
        <v>630</v>
      </c>
    </row>
    <row r="2083" spans="2:11" hidden="1">
      <c r="B2083" s="519" t="s">
        <v>1061</v>
      </c>
      <c r="C2083" s="519"/>
      <c r="D2083" s="519"/>
      <c r="E2083" s="519"/>
      <c r="F2083" s="519">
        <v>2</v>
      </c>
      <c r="G2083" s="519"/>
      <c r="H2083" s="519">
        <v>1</v>
      </c>
      <c r="I2083" s="519">
        <v>6</v>
      </c>
      <c r="J2083" s="519" t="str">
        <f t="shared" si="82"/>
        <v>SDN15020106</v>
      </c>
      <c r="K2083" s="519">
        <v>630</v>
      </c>
    </row>
    <row r="2084" spans="2:11" hidden="1">
      <c r="B2084" s="519" t="s">
        <v>1061</v>
      </c>
      <c r="C2084" s="519"/>
      <c r="D2084" s="519"/>
      <c r="E2084" s="519"/>
      <c r="F2084" s="519">
        <v>2</v>
      </c>
      <c r="G2084" s="519"/>
      <c r="H2084" s="519">
        <v>1</v>
      </c>
      <c r="I2084" s="519">
        <v>7</v>
      </c>
      <c r="J2084" s="519" t="str">
        <f t="shared" si="82"/>
        <v>SDN15020107</v>
      </c>
      <c r="K2084" s="519">
        <v>630</v>
      </c>
    </row>
    <row r="2085" spans="2:11" hidden="1">
      <c r="B2085" s="519" t="s">
        <v>1061</v>
      </c>
      <c r="C2085" s="519"/>
      <c r="D2085" s="519"/>
      <c r="E2085" s="519"/>
      <c r="F2085" s="519">
        <v>2</v>
      </c>
      <c r="G2085" s="519"/>
      <c r="H2085" s="519">
        <v>1</v>
      </c>
      <c r="I2085" s="519">
        <v>8</v>
      </c>
      <c r="J2085" s="519" t="str">
        <f t="shared" si="82"/>
        <v>SDN15020108</v>
      </c>
      <c r="K2085" s="519">
        <v>504</v>
      </c>
    </row>
    <row r="2086" spans="2:11" hidden="1">
      <c r="B2086" s="519" t="s">
        <v>1061</v>
      </c>
      <c r="C2086" s="519"/>
      <c r="D2086" s="519"/>
      <c r="E2086" s="519"/>
      <c r="F2086" s="519">
        <v>2</v>
      </c>
      <c r="G2086" s="519"/>
      <c r="H2086" s="519">
        <v>1</v>
      </c>
      <c r="I2086" s="519">
        <v>9</v>
      </c>
      <c r="J2086" s="519" t="str">
        <f t="shared" si="82"/>
        <v>SDN15020109</v>
      </c>
      <c r="K2086" s="519">
        <v>504</v>
      </c>
    </row>
    <row r="2087" spans="2:11" hidden="1">
      <c r="B2087" s="519" t="s">
        <v>1061</v>
      </c>
      <c r="C2087" s="519"/>
      <c r="D2087" s="519"/>
      <c r="E2087" s="519"/>
      <c r="F2087" s="519">
        <v>2</v>
      </c>
      <c r="G2087" s="519"/>
      <c r="H2087" s="519">
        <v>1</v>
      </c>
      <c r="I2087" s="519">
        <v>10</v>
      </c>
      <c r="J2087" s="519" t="str">
        <f t="shared" si="82"/>
        <v>SDN15020110</v>
      </c>
      <c r="K2087" s="519">
        <v>504</v>
      </c>
    </row>
    <row r="2088" spans="2:11" hidden="1">
      <c r="B2088" s="519" t="s">
        <v>1061</v>
      </c>
      <c r="C2088" s="519"/>
      <c r="D2088" s="519"/>
      <c r="E2088" s="519"/>
      <c r="F2088" s="519">
        <v>2</v>
      </c>
      <c r="G2088" s="519"/>
      <c r="H2088" s="519">
        <v>1</v>
      </c>
      <c r="I2088" s="519">
        <v>11</v>
      </c>
      <c r="J2088" s="519" t="str">
        <f t="shared" si="82"/>
        <v>SDN15020111</v>
      </c>
      <c r="K2088" s="519">
        <v>504</v>
      </c>
    </row>
    <row r="2089" spans="2:11" hidden="1">
      <c r="B2089" s="519" t="s">
        <v>1061</v>
      </c>
      <c r="C2089" s="519"/>
      <c r="D2089" s="519"/>
      <c r="E2089" s="519"/>
      <c r="F2089" s="519">
        <v>2</v>
      </c>
      <c r="G2089" s="519"/>
      <c r="H2089" s="519">
        <v>1</v>
      </c>
      <c r="I2089" s="519">
        <v>12</v>
      </c>
      <c r="J2089" s="519" t="str">
        <f t="shared" si="82"/>
        <v>SDN15020112</v>
      </c>
      <c r="K2089" s="519">
        <v>504</v>
      </c>
    </row>
    <row r="2090" spans="2:11" hidden="1">
      <c r="B2090" s="519" t="s">
        <v>1061</v>
      </c>
      <c r="C2090" s="519"/>
      <c r="D2090" s="519"/>
      <c r="E2090" s="519"/>
      <c r="F2090" s="519">
        <v>2</v>
      </c>
      <c r="G2090" s="519"/>
      <c r="H2090" s="519">
        <v>1</v>
      </c>
      <c r="I2090" s="519">
        <v>13</v>
      </c>
      <c r="J2090" s="519" t="str">
        <f t="shared" si="82"/>
        <v>SDN15020113</v>
      </c>
      <c r="K2090" s="519">
        <v>504</v>
      </c>
    </row>
    <row r="2091" spans="2:11" hidden="1">
      <c r="B2091" s="519" t="s">
        <v>1061</v>
      </c>
      <c r="C2091" s="519"/>
      <c r="D2091" s="519"/>
      <c r="E2091" s="519"/>
      <c r="F2091" s="519">
        <v>2</v>
      </c>
      <c r="G2091" s="519"/>
      <c r="H2091" s="519">
        <v>1</v>
      </c>
      <c r="I2091" s="519">
        <v>14</v>
      </c>
      <c r="J2091" s="519" t="str">
        <f t="shared" si="82"/>
        <v>SDN15020114</v>
      </c>
      <c r="K2091" s="519">
        <v>504</v>
      </c>
    </row>
    <row r="2092" spans="2:11" hidden="1">
      <c r="B2092" s="519" t="s">
        <v>1061</v>
      </c>
      <c r="C2092" s="519"/>
      <c r="D2092" s="519"/>
      <c r="E2092" s="519"/>
      <c r="F2092" s="519">
        <v>2</v>
      </c>
      <c r="G2092" s="519"/>
      <c r="H2092" s="519">
        <v>1</v>
      </c>
      <c r="I2092" s="519">
        <v>15</v>
      </c>
      <c r="J2092" s="519" t="str">
        <f t="shared" si="82"/>
        <v>SDN15020115</v>
      </c>
      <c r="K2092" s="519">
        <v>504</v>
      </c>
    </row>
    <row r="2093" spans="2:11" hidden="1">
      <c r="B2093" s="519" t="s">
        <v>1061</v>
      </c>
      <c r="C2093" s="519"/>
      <c r="D2093" s="519"/>
      <c r="E2093" s="519"/>
      <c r="F2093" s="519">
        <v>2</v>
      </c>
      <c r="G2093" s="519"/>
      <c r="H2093" s="519">
        <v>2</v>
      </c>
      <c r="I2093" s="519">
        <v>1</v>
      </c>
      <c r="J2093" s="519" t="str">
        <f t="shared" si="82"/>
        <v>SDN15020201</v>
      </c>
      <c r="K2093" s="519">
        <v>630</v>
      </c>
    </row>
    <row r="2094" spans="2:11" hidden="1">
      <c r="B2094" s="519" t="s">
        <v>1061</v>
      </c>
      <c r="C2094" s="519"/>
      <c r="D2094" s="519"/>
      <c r="E2094" s="519"/>
      <c r="F2094" s="519">
        <v>2</v>
      </c>
      <c r="G2094" s="519"/>
      <c r="H2094" s="519">
        <v>2</v>
      </c>
      <c r="I2094" s="519">
        <v>2</v>
      </c>
      <c r="J2094" s="519" t="str">
        <f t="shared" si="82"/>
        <v>SDN15020202</v>
      </c>
      <c r="K2094" s="519">
        <v>630</v>
      </c>
    </row>
    <row r="2095" spans="2:11" hidden="1">
      <c r="B2095" s="519" t="s">
        <v>1061</v>
      </c>
      <c r="C2095" s="519"/>
      <c r="D2095" s="519"/>
      <c r="E2095" s="519"/>
      <c r="F2095" s="519">
        <v>2</v>
      </c>
      <c r="G2095" s="519"/>
      <c r="H2095" s="519">
        <v>2</v>
      </c>
      <c r="I2095" s="519">
        <v>3</v>
      </c>
      <c r="J2095" s="519" t="str">
        <f t="shared" si="82"/>
        <v>SDN15020203</v>
      </c>
      <c r="K2095" s="519">
        <v>630</v>
      </c>
    </row>
    <row r="2096" spans="2:11" hidden="1">
      <c r="B2096" s="519" t="s">
        <v>1061</v>
      </c>
      <c r="C2096" s="519"/>
      <c r="D2096" s="519"/>
      <c r="E2096" s="519"/>
      <c r="F2096" s="519">
        <v>2</v>
      </c>
      <c r="G2096" s="519"/>
      <c r="H2096" s="519">
        <v>2</v>
      </c>
      <c r="I2096" s="519">
        <v>4</v>
      </c>
      <c r="J2096" s="519" t="str">
        <f t="shared" si="82"/>
        <v>SDN15020204</v>
      </c>
      <c r="K2096" s="519">
        <v>630</v>
      </c>
    </row>
    <row r="2097" spans="2:11" hidden="1">
      <c r="B2097" s="519" t="s">
        <v>1061</v>
      </c>
      <c r="C2097" s="519"/>
      <c r="D2097" s="519"/>
      <c r="E2097" s="519"/>
      <c r="F2097" s="519">
        <v>2</v>
      </c>
      <c r="G2097" s="519"/>
      <c r="H2097" s="519">
        <v>2</v>
      </c>
      <c r="I2097" s="519">
        <v>5</v>
      </c>
      <c r="J2097" s="519" t="str">
        <f t="shared" si="82"/>
        <v>SDN15020205</v>
      </c>
      <c r="K2097" s="519">
        <v>630</v>
      </c>
    </row>
    <row r="2098" spans="2:11" hidden="1">
      <c r="B2098" s="519" t="s">
        <v>1061</v>
      </c>
      <c r="C2098" s="519"/>
      <c r="D2098" s="519"/>
      <c r="E2098" s="519"/>
      <c r="F2098" s="519">
        <v>2</v>
      </c>
      <c r="G2098" s="519"/>
      <c r="H2098" s="519">
        <v>2</v>
      </c>
      <c r="I2098" s="519">
        <v>6</v>
      </c>
      <c r="J2098" s="519" t="str">
        <f t="shared" si="82"/>
        <v>SDN15020206</v>
      </c>
      <c r="K2098" s="519">
        <v>630</v>
      </c>
    </row>
    <row r="2099" spans="2:11" hidden="1">
      <c r="B2099" s="519" t="s">
        <v>1061</v>
      </c>
      <c r="C2099" s="519"/>
      <c r="D2099" s="519"/>
      <c r="E2099" s="519"/>
      <c r="F2099" s="519">
        <v>2</v>
      </c>
      <c r="G2099" s="519"/>
      <c r="H2099" s="519">
        <v>2</v>
      </c>
      <c r="I2099" s="519">
        <v>7</v>
      </c>
      <c r="J2099" s="519" t="str">
        <f t="shared" si="82"/>
        <v>SDN15020207</v>
      </c>
      <c r="K2099" s="519">
        <v>630</v>
      </c>
    </row>
    <row r="2100" spans="2:11" hidden="1">
      <c r="B2100" s="519" t="s">
        <v>1061</v>
      </c>
      <c r="C2100" s="519"/>
      <c r="D2100" s="519"/>
      <c r="E2100" s="519"/>
      <c r="F2100" s="519">
        <v>2</v>
      </c>
      <c r="G2100" s="519"/>
      <c r="H2100" s="519">
        <v>2</v>
      </c>
      <c r="I2100" s="519">
        <v>8</v>
      </c>
      <c r="J2100" s="519" t="str">
        <f t="shared" si="82"/>
        <v>SDN15020208</v>
      </c>
      <c r="K2100" s="519">
        <v>504</v>
      </c>
    </row>
    <row r="2101" spans="2:11" hidden="1">
      <c r="B2101" s="519" t="s">
        <v>1061</v>
      </c>
      <c r="C2101" s="519"/>
      <c r="D2101" s="519"/>
      <c r="E2101" s="519"/>
      <c r="F2101" s="519">
        <v>2</v>
      </c>
      <c r="G2101" s="519"/>
      <c r="H2101" s="519">
        <v>2</v>
      </c>
      <c r="I2101" s="519">
        <v>9</v>
      </c>
      <c r="J2101" s="519" t="str">
        <f t="shared" si="82"/>
        <v>SDN15020209</v>
      </c>
      <c r="K2101" s="519">
        <v>504</v>
      </c>
    </row>
    <row r="2102" spans="2:11" hidden="1">
      <c r="B2102" s="519" t="s">
        <v>1061</v>
      </c>
      <c r="C2102" s="519"/>
      <c r="D2102" s="519"/>
      <c r="E2102" s="519"/>
      <c r="F2102" s="519">
        <v>2</v>
      </c>
      <c r="G2102" s="519"/>
      <c r="H2102" s="519">
        <v>2</v>
      </c>
      <c r="I2102" s="519">
        <v>10</v>
      </c>
      <c r="J2102" s="519" t="str">
        <f t="shared" si="82"/>
        <v>SDN15020210</v>
      </c>
      <c r="K2102" s="519">
        <v>504</v>
      </c>
    </row>
    <row r="2103" spans="2:11" hidden="1">
      <c r="B2103" s="519" t="s">
        <v>1061</v>
      </c>
      <c r="C2103" s="519"/>
      <c r="D2103" s="519"/>
      <c r="E2103" s="519"/>
      <c r="F2103" s="519">
        <v>2</v>
      </c>
      <c r="G2103" s="519"/>
      <c r="H2103" s="519">
        <v>2</v>
      </c>
      <c r="I2103" s="519">
        <v>11</v>
      </c>
      <c r="J2103" s="519" t="str">
        <f t="shared" si="82"/>
        <v>SDN15020211</v>
      </c>
      <c r="K2103" s="519">
        <v>504</v>
      </c>
    </row>
    <row r="2104" spans="2:11" hidden="1">
      <c r="B2104" s="519" t="s">
        <v>1061</v>
      </c>
      <c r="C2104" s="519"/>
      <c r="D2104" s="519"/>
      <c r="E2104" s="519"/>
      <c r="F2104" s="519">
        <v>2</v>
      </c>
      <c r="G2104" s="519"/>
      <c r="H2104" s="519">
        <v>2</v>
      </c>
      <c r="I2104" s="519">
        <v>12</v>
      </c>
      <c r="J2104" s="519" t="str">
        <f t="shared" si="82"/>
        <v>SDN15020212</v>
      </c>
      <c r="K2104" s="519">
        <v>504</v>
      </c>
    </row>
    <row r="2105" spans="2:11" hidden="1">
      <c r="B2105" s="519" t="s">
        <v>1061</v>
      </c>
      <c r="C2105" s="519"/>
      <c r="D2105" s="519"/>
      <c r="E2105" s="519"/>
      <c r="F2105" s="519">
        <v>2</v>
      </c>
      <c r="G2105" s="519"/>
      <c r="H2105" s="519">
        <v>2</v>
      </c>
      <c r="I2105" s="519">
        <v>13</v>
      </c>
      <c r="J2105" s="519" t="str">
        <f t="shared" si="82"/>
        <v>SDN15020213</v>
      </c>
      <c r="K2105" s="519">
        <v>504</v>
      </c>
    </row>
    <row r="2106" spans="2:11" hidden="1">
      <c r="B2106" s="519" t="s">
        <v>1061</v>
      </c>
      <c r="C2106" s="519"/>
      <c r="D2106" s="519"/>
      <c r="E2106" s="519"/>
      <c r="F2106" s="519">
        <v>2</v>
      </c>
      <c r="G2106" s="519"/>
      <c r="H2106" s="519">
        <v>2</v>
      </c>
      <c r="I2106" s="519">
        <v>14</v>
      </c>
      <c r="J2106" s="519" t="str">
        <f t="shared" si="82"/>
        <v>SDN15020214</v>
      </c>
      <c r="K2106" s="519">
        <v>504</v>
      </c>
    </row>
    <row r="2107" spans="2:11" hidden="1">
      <c r="B2107" s="519" t="s">
        <v>1061</v>
      </c>
      <c r="C2107" s="519"/>
      <c r="D2107" s="519"/>
      <c r="E2107" s="519"/>
      <c r="F2107" s="519">
        <v>2</v>
      </c>
      <c r="G2107" s="519"/>
      <c r="H2107" s="519">
        <v>2</v>
      </c>
      <c r="I2107" s="519">
        <v>15</v>
      </c>
      <c r="J2107" s="519" t="str">
        <f t="shared" si="82"/>
        <v>SDN15020215</v>
      </c>
      <c r="K2107" s="519">
        <v>504</v>
      </c>
    </row>
    <row r="2108" spans="2:11" hidden="1">
      <c r="B2108" s="519" t="s">
        <v>1061</v>
      </c>
      <c r="C2108" s="519"/>
      <c r="D2108" s="519"/>
      <c r="E2108" s="519"/>
      <c r="F2108" s="519">
        <v>2</v>
      </c>
      <c r="G2108" s="519"/>
      <c r="H2108" s="519">
        <v>3</v>
      </c>
      <c r="I2108" s="519">
        <v>1</v>
      </c>
      <c r="J2108" s="519" t="str">
        <f t="shared" si="82"/>
        <v>SDN15020301</v>
      </c>
      <c r="K2108" s="519">
        <v>630</v>
      </c>
    </row>
    <row r="2109" spans="2:11" hidden="1">
      <c r="B2109" s="519" t="s">
        <v>1061</v>
      </c>
      <c r="C2109" s="519"/>
      <c r="D2109" s="519"/>
      <c r="E2109" s="519"/>
      <c r="F2109" s="519">
        <v>2</v>
      </c>
      <c r="G2109" s="519"/>
      <c r="H2109" s="519">
        <v>3</v>
      </c>
      <c r="I2109" s="519">
        <v>2</v>
      </c>
      <c r="J2109" s="519" t="str">
        <f t="shared" si="82"/>
        <v>SDN15020302</v>
      </c>
      <c r="K2109" s="519">
        <v>630</v>
      </c>
    </row>
    <row r="2110" spans="2:11" hidden="1">
      <c r="B2110" s="519" t="s">
        <v>1061</v>
      </c>
      <c r="C2110" s="519"/>
      <c r="D2110" s="519"/>
      <c r="E2110" s="519"/>
      <c r="F2110" s="519">
        <v>2</v>
      </c>
      <c r="G2110" s="519"/>
      <c r="H2110" s="519">
        <v>3</v>
      </c>
      <c r="I2110" s="519">
        <v>3</v>
      </c>
      <c r="J2110" s="519" t="str">
        <f t="shared" si="82"/>
        <v>SDN15020303</v>
      </c>
      <c r="K2110" s="519">
        <v>630</v>
      </c>
    </row>
    <row r="2111" spans="2:11" hidden="1">
      <c r="B2111" s="519" t="s">
        <v>1061</v>
      </c>
      <c r="C2111" s="519"/>
      <c r="D2111" s="519"/>
      <c r="E2111" s="519"/>
      <c r="F2111" s="519">
        <v>2</v>
      </c>
      <c r="G2111" s="519"/>
      <c r="H2111" s="519">
        <v>3</v>
      </c>
      <c r="I2111" s="519">
        <v>4</v>
      </c>
      <c r="J2111" s="519" t="str">
        <f t="shared" si="82"/>
        <v>SDN15020304</v>
      </c>
      <c r="K2111" s="519">
        <v>630</v>
      </c>
    </row>
    <row r="2112" spans="2:11" hidden="1">
      <c r="B2112" s="519" t="s">
        <v>1061</v>
      </c>
      <c r="C2112" s="519"/>
      <c r="D2112" s="519"/>
      <c r="E2112" s="519"/>
      <c r="F2112" s="519">
        <v>2</v>
      </c>
      <c r="G2112" s="519"/>
      <c r="H2112" s="519">
        <v>3</v>
      </c>
      <c r="I2112" s="519">
        <v>5</v>
      </c>
      <c r="J2112" s="519" t="str">
        <f t="shared" si="82"/>
        <v>SDN15020305</v>
      </c>
      <c r="K2112" s="519">
        <v>630</v>
      </c>
    </row>
    <row r="2113" spans="2:11" hidden="1">
      <c r="B2113" s="519" t="s">
        <v>1061</v>
      </c>
      <c r="C2113" s="519"/>
      <c r="D2113" s="519"/>
      <c r="E2113" s="519"/>
      <c r="F2113" s="519">
        <v>2</v>
      </c>
      <c r="G2113" s="519"/>
      <c r="H2113" s="519">
        <v>3</v>
      </c>
      <c r="I2113" s="519">
        <v>6</v>
      </c>
      <c r="J2113" s="519" t="str">
        <f t="shared" si="82"/>
        <v>SDN15020306</v>
      </c>
      <c r="K2113" s="519">
        <v>630</v>
      </c>
    </row>
    <row r="2114" spans="2:11" hidden="1">
      <c r="B2114" s="519" t="s">
        <v>1061</v>
      </c>
      <c r="C2114" s="519"/>
      <c r="D2114" s="519"/>
      <c r="E2114" s="519"/>
      <c r="F2114" s="519">
        <v>2</v>
      </c>
      <c r="G2114" s="519"/>
      <c r="H2114" s="519">
        <v>3</v>
      </c>
      <c r="I2114" s="519">
        <v>7</v>
      </c>
      <c r="J2114" s="519" t="str">
        <f t="shared" si="82"/>
        <v>SDN15020307</v>
      </c>
      <c r="K2114" s="519">
        <v>630</v>
      </c>
    </row>
    <row r="2115" spans="2:11" hidden="1">
      <c r="B2115" s="519" t="s">
        <v>1061</v>
      </c>
      <c r="C2115" s="519"/>
      <c r="D2115" s="519"/>
      <c r="E2115" s="519"/>
      <c r="F2115" s="519">
        <v>2</v>
      </c>
      <c r="G2115" s="519"/>
      <c r="H2115" s="519">
        <v>3</v>
      </c>
      <c r="I2115" s="519">
        <v>8</v>
      </c>
      <c r="J2115" s="519" t="str">
        <f t="shared" si="82"/>
        <v>SDN15020308</v>
      </c>
      <c r="K2115" s="519">
        <v>504</v>
      </c>
    </row>
    <row r="2116" spans="2:11" hidden="1">
      <c r="B2116" s="519" t="s">
        <v>1061</v>
      </c>
      <c r="C2116" s="519"/>
      <c r="D2116" s="519"/>
      <c r="E2116" s="519"/>
      <c r="F2116" s="519">
        <v>2</v>
      </c>
      <c r="G2116" s="519"/>
      <c r="H2116" s="519">
        <v>3</v>
      </c>
      <c r="I2116" s="519">
        <v>9</v>
      </c>
      <c r="J2116" s="519" t="str">
        <f t="shared" ref="J2116:J2179" si="83">B2116&amp;TEXT(F2116,"00")&amp;TEXT(H2116,"00")&amp;TEXT(I2116,"00")</f>
        <v>SDN15020309</v>
      </c>
      <c r="K2116" s="519">
        <v>504</v>
      </c>
    </row>
    <row r="2117" spans="2:11" hidden="1">
      <c r="B2117" s="519" t="s">
        <v>1061</v>
      </c>
      <c r="C2117" s="519"/>
      <c r="D2117" s="519"/>
      <c r="E2117" s="519"/>
      <c r="F2117" s="519">
        <v>2</v>
      </c>
      <c r="G2117" s="519"/>
      <c r="H2117" s="519">
        <v>3</v>
      </c>
      <c r="I2117" s="519">
        <v>10</v>
      </c>
      <c r="J2117" s="519" t="str">
        <f t="shared" si="83"/>
        <v>SDN15020310</v>
      </c>
      <c r="K2117" s="519">
        <v>504</v>
      </c>
    </row>
    <row r="2118" spans="2:11" hidden="1">
      <c r="B2118" s="519" t="s">
        <v>1061</v>
      </c>
      <c r="C2118" s="519"/>
      <c r="D2118" s="519"/>
      <c r="E2118" s="519"/>
      <c r="F2118" s="519">
        <v>2</v>
      </c>
      <c r="G2118" s="519"/>
      <c r="H2118" s="519">
        <v>3</v>
      </c>
      <c r="I2118" s="519">
        <v>11</v>
      </c>
      <c r="J2118" s="519" t="str">
        <f t="shared" si="83"/>
        <v>SDN15020311</v>
      </c>
      <c r="K2118" s="519">
        <v>504</v>
      </c>
    </row>
    <row r="2119" spans="2:11" hidden="1">
      <c r="B2119" s="519" t="s">
        <v>1061</v>
      </c>
      <c r="C2119" s="519"/>
      <c r="D2119" s="519"/>
      <c r="E2119" s="519"/>
      <c r="F2119" s="519">
        <v>2</v>
      </c>
      <c r="G2119" s="519"/>
      <c r="H2119" s="519">
        <v>3</v>
      </c>
      <c r="I2119" s="519">
        <v>12</v>
      </c>
      <c r="J2119" s="519" t="str">
        <f t="shared" si="83"/>
        <v>SDN15020312</v>
      </c>
      <c r="K2119" s="519">
        <v>504</v>
      </c>
    </row>
    <row r="2120" spans="2:11" hidden="1">
      <c r="B2120" s="519" t="s">
        <v>1061</v>
      </c>
      <c r="C2120" s="519"/>
      <c r="D2120" s="519"/>
      <c r="E2120" s="519"/>
      <c r="F2120" s="519">
        <v>2</v>
      </c>
      <c r="G2120" s="519"/>
      <c r="H2120" s="519">
        <v>3</v>
      </c>
      <c r="I2120" s="519">
        <v>13</v>
      </c>
      <c r="J2120" s="519" t="str">
        <f t="shared" si="83"/>
        <v>SDN15020313</v>
      </c>
      <c r="K2120" s="519">
        <v>504</v>
      </c>
    </row>
    <row r="2121" spans="2:11" hidden="1">
      <c r="B2121" s="519" t="s">
        <v>1061</v>
      </c>
      <c r="C2121" s="519"/>
      <c r="D2121" s="519"/>
      <c r="E2121" s="519"/>
      <c r="F2121" s="519">
        <v>2</v>
      </c>
      <c r="G2121" s="519"/>
      <c r="H2121" s="519">
        <v>3</v>
      </c>
      <c r="I2121" s="519">
        <v>14</v>
      </c>
      <c r="J2121" s="519" t="str">
        <f t="shared" si="83"/>
        <v>SDN15020314</v>
      </c>
      <c r="K2121" s="519">
        <v>504</v>
      </c>
    </row>
    <row r="2122" spans="2:11" hidden="1">
      <c r="B2122" s="519" t="s">
        <v>1061</v>
      </c>
      <c r="C2122" s="519"/>
      <c r="D2122" s="519"/>
      <c r="E2122" s="519"/>
      <c r="F2122" s="519">
        <v>2</v>
      </c>
      <c r="G2122" s="519"/>
      <c r="H2122" s="519">
        <v>3</v>
      </c>
      <c r="I2122" s="519">
        <v>15</v>
      </c>
      <c r="J2122" s="519" t="str">
        <f t="shared" si="83"/>
        <v>SDN15020315</v>
      </c>
      <c r="K2122" s="519">
        <v>504</v>
      </c>
    </row>
    <row r="2123" spans="2:11" hidden="1">
      <c r="B2123" s="519" t="s">
        <v>1061</v>
      </c>
      <c r="C2123" s="519"/>
      <c r="D2123" s="519"/>
      <c r="E2123" s="519"/>
      <c r="F2123" s="519">
        <v>2</v>
      </c>
      <c r="G2123" s="519"/>
      <c r="H2123" s="519">
        <v>4</v>
      </c>
      <c r="I2123" s="519">
        <v>1</v>
      </c>
      <c r="J2123" s="519" t="str">
        <f t="shared" si="83"/>
        <v>SDN15020401</v>
      </c>
      <c r="K2123" s="519">
        <v>630</v>
      </c>
    </row>
    <row r="2124" spans="2:11" hidden="1">
      <c r="B2124" s="519" t="s">
        <v>1061</v>
      </c>
      <c r="C2124" s="519"/>
      <c r="D2124" s="519"/>
      <c r="E2124" s="519"/>
      <c r="F2124" s="519">
        <v>2</v>
      </c>
      <c r="G2124" s="519"/>
      <c r="H2124" s="519">
        <v>4</v>
      </c>
      <c r="I2124" s="519">
        <v>2</v>
      </c>
      <c r="J2124" s="519" t="str">
        <f t="shared" si="83"/>
        <v>SDN15020402</v>
      </c>
      <c r="K2124" s="519">
        <v>630</v>
      </c>
    </row>
    <row r="2125" spans="2:11" hidden="1">
      <c r="B2125" s="519" t="s">
        <v>1061</v>
      </c>
      <c r="C2125" s="519"/>
      <c r="D2125" s="519"/>
      <c r="E2125" s="519"/>
      <c r="F2125" s="519">
        <v>2</v>
      </c>
      <c r="G2125" s="519"/>
      <c r="H2125" s="519">
        <v>4</v>
      </c>
      <c r="I2125" s="519">
        <v>3</v>
      </c>
      <c r="J2125" s="519" t="str">
        <f t="shared" si="83"/>
        <v>SDN15020403</v>
      </c>
      <c r="K2125" s="519">
        <v>630</v>
      </c>
    </row>
    <row r="2126" spans="2:11" hidden="1">
      <c r="B2126" s="519" t="s">
        <v>1061</v>
      </c>
      <c r="C2126" s="519"/>
      <c r="D2126" s="519"/>
      <c r="E2126" s="519"/>
      <c r="F2126" s="519">
        <v>2</v>
      </c>
      <c r="G2126" s="519"/>
      <c r="H2126" s="519">
        <v>4</v>
      </c>
      <c r="I2126" s="519">
        <v>4</v>
      </c>
      <c r="J2126" s="519" t="str">
        <f t="shared" si="83"/>
        <v>SDN15020404</v>
      </c>
      <c r="K2126" s="519">
        <v>630</v>
      </c>
    </row>
    <row r="2127" spans="2:11" hidden="1">
      <c r="B2127" s="519" t="s">
        <v>1061</v>
      </c>
      <c r="C2127" s="519"/>
      <c r="D2127" s="519"/>
      <c r="E2127" s="519"/>
      <c r="F2127" s="519">
        <v>2</v>
      </c>
      <c r="G2127" s="519"/>
      <c r="H2127" s="519">
        <v>4</v>
      </c>
      <c r="I2127" s="519">
        <v>5</v>
      </c>
      <c r="J2127" s="519" t="str">
        <f t="shared" si="83"/>
        <v>SDN15020405</v>
      </c>
      <c r="K2127" s="519">
        <v>630</v>
      </c>
    </row>
    <row r="2128" spans="2:11" hidden="1">
      <c r="B2128" s="519" t="s">
        <v>1061</v>
      </c>
      <c r="C2128" s="519"/>
      <c r="D2128" s="519"/>
      <c r="E2128" s="519"/>
      <c r="F2128" s="519">
        <v>2</v>
      </c>
      <c r="G2128" s="519"/>
      <c r="H2128" s="519">
        <v>4</v>
      </c>
      <c r="I2128" s="519">
        <v>6</v>
      </c>
      <c r="J2128" s="519" t="str">
        <f t="shared" si="83"/>
        <v>SDN15020406</v>
      </c>
      <c r="K2128" s="519">
        <v>630</v>
      </c>
    </row>
    <row r="2129" spans="2:11" hidden="1">
      <c r="B2129" s="519" t="s">
        <v>1061</v>
      </c>
      <c r="C2129" s="519"/>
      <c r="D2129" s="519"/>
      <c r="E2129" s="519"/>
      <c r="F2129" s="519">
        <v>2</v>
      </c>
      <c r="G2129" s="519"/>
      <c r="H2129" s="519">
        <v>4</v>
      </c>
      <c r="I2129" s="519">
        <v>7</v>
      </c>
      <c r="J2129" s="519" t="str">
        <f t="shared" si="83"/>
        <v>SDN15020407</v>
      </c>
      <c r="K2129" s="519">
        <v>630</v>
      </c>
    </row>
    <row r="2130" spans="2:11" hidden="1">
      <c r="B2130" s="519" t="s">
        <v>1061</v>
      </c>
      <c r="C2130" s="519"/>
      <c r="D2130" s="519"/>
      <c r="E2130" s="519"/>
      <c r="F2130" s="519">
        <v>2</v>
      </c>
      <c r="G2130" s="519"/>
      <c r="H2130" s="519">
        <v>4</v>
      </c>
      <c r="I2130" s="519">
        <v>8</v>
      </c>
      <c r="J2130" s="519" t="str">
        <f t="shared" si="83"/>
        <v>SDN15020408</v>
      </c>
      <c r="K2130" s="519">
        <v>504</v>
      </c>
    </row>
    <row r="2131" spans="2:11" hidden="1">
      <c r="B2131" s="519" t="s">
        <v>1061</v>
      </c>
      <c r="C2131" s="519"/>
      <c r="D2131" s="519"/>
      <c r="E2131" s="519"/>
      <c r="F2131" s="519">
        <v>2</v>
      </c>
      <c r="G2131" s="519"/>
      <c r="H2131" s="519">
        <v>4</v>
      </c>
      <c r="I2131" s="519">
        <v>9</v>
      </c>
      <c r="J2131" s="519" t="str">
        <f t="shared" si="83"/>
        <v>SDN15020409</v>
      </c>
      <c r="K2131" s="519">
        <v>504</v>
      </c>
    </row>
    <row r="2132" spans="2:11" hidden="1">
      <c r="B2132" s="519" t="s">
        <v>1061</v>
      </c>
      <c r="C2132" s="519"/>
      <c r="D2132" s="519"/>
      <c r="E2132" s="519"/>
      <c r="F2132" s="519">
        <v>2</v>
      </c>
      <c r="G2132" s="519"/>
      <c r="H2132" s="519">
        <v>4</v>
      </c>
      <c r="I2132" s="519">
        <v>10</v>
      </c>
      <c r="J2132" s="519" t="str">
        <f t="shared" si="83"/>
        <v>SDN15020410</v>
      </c>
      <c r="K2132" s="519">
        <v>504</v>
      </c>
    </row>
    <row r="2133" spans="2:11" hidden="1">
      <c r="B2133" s="519" t="s">
        <v>1061</v>
      </c>
      <c r="C2133" s="519"/>
      <c r="D2133" s="519"/>
      <c r="E2133" s="519"/>
      <c r="F2133" s="519">
        <v>2</v>
      </c>
      <c r="G2133" s="519"/>
      <c r="H2133" s="519">
        <v>4</v>
      </c>
      <c r="I2133" s="519">
        <v>11</v>
      </c>
      <c r="J2133" s="519" t="str">
        <f t="shared" si="83"/>
        <v>SDN15020411</v>
      </c>
      <c r="K2133" s="519">
        <v>504</v>
      </c>
    </row>
    <row r="2134" spans="2:11" hidden="1">
      <c r="B2134" s="519" t="s">
        <v>1061</v>
      </c>
      <c r="C2134" s="519"/>
      <c r="D2134" s="519"/>
      <c r="E2134" s="519"/>
      <c r="F2134" s="519">
        <v>2</v>
      </c>
      <c r="G2134" s="519"/>
      <c r="H2134" s="519">
        <v>4</v>
      </c>
      <c r="I2134" s="519">
        <v>12</v>
      </c>
      <c r="J2134" s="519" t="str">
        <f t="shared" si="83"/>
        <v>SDN15020412</v>
      </c>
      <c r="K2134" s="519">
        <v>504</v>
      </c>
    </row>
    <row r="2135" spans="2:11" hidden="1">
      <c r="B2135" s="519" t="s">
        <v>1061</v>
      </c>
      <c r="C2135" s="519"/>
      <c r="D2135" s="519"/>
      <c r="E2135" s="519"/>
      <c r="F2135" s="519">
        <v>2</v>
      </c>
      <c r="G2135" s="519"/>
      <c r="H2135" s="519">
        <v>4</v>
      </c>
      <c r="I2135" s="519">
        <v>13</v>
      </c>
      <c r="J2135" s="519" t="str">
        <f t="shared" si="83"/>
        <v>SDN15020413</v>
      </c>
      <c r="K2135" s="519">
        <v>504</v>
      </c>
    </row>
    <row r="2136" spans="2:11" hidden="1">
      <c r="B2136" s="519" t="s">
        <v>1061</v>
      </c>
      <c r="C2136" s="519"/>
      <c r="D2136" s="519"/>
      <c r="E2136" s="519"/>
      <c r="F2136" s="519">
        <v>2</v>
      </c>
      <c r="G2136" s="519"/>
      <c r="H2136" s="519">
        <v>4</v>
      </c>
      <c r="I2136" s="519">
        <v>14</v>
      </c>
      <c r="J2136" s="519" t="str">
        <f t="shared" si="83"/>
        <v>SDN15020414</v>
      </c>
      <c r="K2136" s="519">
        <v>504</v>
      </c>
    </row>
    <row r="2137" spans="2:11" hidden="1">
      <c r="B2137" s="519" t="s">
        <v>1061</v>
      </c>
      <c r="C2137" s="519"/>
      <c r="D2137" s="519"/>
      <c r="E2137" s="519"/>
      <c r="F2137" s="519">
        <v>2</v>
      </c>
      <c r="G2137" s="519"/>
      <c r="H2137" s="519">
        <v>4</v>
      </c>
      <c r="I2137" s="519">
        <v>15</v>
      </c>
      <c r="J2137" s="519" t="str">
        <f t="shared" si="83"/>
        <v>SDN15020415</v>
      </c>
      <c r="K2137" s="519">
        <v>504</v>
      </c>
    </row>
    <row r="2138" spans="2:11" hidden="1">
      <c r="B2138" s="519" t="s">
        <v>1061</v>
      </c>
      <c r="C2138" s="519"/>
      <c r="D2138" s="519"/>
      <c r="E2138" s="519"/>
      <c r="F2138" s="519">
        <v>2</v>
      </c>
      <c r="G2138" s="519"/>
      <c r="H2138" s="519">
        <v>5</v>
      </c>
      <c r="I2138" s="519">
        <v>1</v>
      </c>
      <c r="J2138" s="519" t="str">
        <f t="shared" si="83"/>
        <v>SDN15020501</v>
      </c>
      <c r="K2138" s="519">
        <v>630</v>
      </c>
    </row>
    <row r="2139" spans="2:11" hidden="1">
      <c r="B2139" s="519" t="s">
        <v>1061</v>
      </c>
      <c r="C2139" s="519"/>
      <c r="D2139" s="519"/>
      <c r="E2139" s="519"/>
      <c r="F2139" s="519">
        <v>2</v>
      </c>
      <c r="G2139" s="519"/>
      <c r="H2139" s="519">
        <v>5</v>
      </c>
      <c r="I2139" s="519">
        <v>2</v>
      </c>
      <c r="J2139" s="519" t="str">
        <f t="shared" si="83"/>
        <v>SDN15020502</v>
      </c>
      <c r="K2139" s="519">
        <v>630</v>
      </c>
    </row>
    <row r="2140" spans="2:11" hidden="1">
      <c r="B2140" s="519" t="s">
        <v>1061</v>
      </c>
      <c r="C2140" s="519"/>
      <c r="D2140" s="519"/>
      <c r="E2140" s="519"/>
      <c r="F2140" s="519">
        <v>2</v>
      </c>
      <c r="G2140" s="519"/>
      <c r="H2140" s="519">
        <v>5</v>
      </c>
      <c r="I2140" s="519">
        <v>3</v>
      </c>
      <c r="J2140" s="519" t="str">
        <f t="shared" si="83"/>
        <v>SDN15020503</v>
      </c>
      <c r="K2140" s="519">
        <v>630</v>
      </c>
    </row>
    <row r="2141" spans="2:11" hidden="1">
      <c r="B2141" s="519" t="s">
        <v>1061</v>
      </c>
      <c r="C2141" s="519"/>
      <c r="D2141" s="519"/>
      <c r="E2141" s="519"/>
      <c r="F2141" s="519">
        <v>2</v>
      </c>
      <c r="G2141" s="519"/>
      <c r="H2141" s="519">
        <v>5</v>
      </c>
      <c r="I2141" s="519">
        <v>4</v>
      </c>
      <c r="J2141" s="519" t="str">
        <f t="shared" si="83"/>
        <v>SDN15020504</v>
      </c>
      <c r="K2141" s="519">
        <v>630</v>
      </c>
    </row>
    <row r="2142" spans="2:11" hidden="1">
      <c r="B2142" s="519" t="s">
        <v>1061</v>
      </c>
      <c r="C2142" s="519"/>
      <c r="D2142" s="519"/>
      <c r="E2142" s="519"/>
      <c r="F2142" s="519">
        <v>2</v>
      </c>
      <c r="G2142" s="519"/>
      <c r="H2142" s="519">
        <v>5</v>
      </c>
      <c r="I2142" s="519">
        <v>5</v>
      </c>
      <c r="J2142" s="519" t="str">
        <f t="shared" si="83"/>
        <v>SDN15020505</v>
      </c>
      <c r="K2142" s="519">
        <v>630</v>
      </c>
    </row>
    <row r="2143" spans="2:11" hidden="1">
      <c r="B2143" s="519" t="s">
        <v>1061</v>
      </c>
      <c r="C2143" s="519"/>
      <c r="D2143" s="519"/>
      <c r="E2143" s="519"/>
      <c r="F2143" s="519">
        <v>2</v>
      </c>
      <c r="G2143" s="519"/>
      <c r="H2143" s="519">
        <v>5</v>
      </c>
      <c r="I2143" s="519">
        <v>6</v>
      </c>
      <c r="J2143" s="519" t="str">
        <f t="shared" si="83"/>
        <v>SDN15020506</v>
      </c>
      <c r="K2143" s="519">
        <v>630</v>
      </c>
    </row>
    <row r="2144" spans="2:11" hidden="1">
      <c r="B2144" s="519" t="s">
        <v>1061</v>
      </c>
      <c r="C2144" s="519"/>
      <c r="D2144" s="519"/>
      <c r="E2144" s="519"/>
      <c r="F2144" s="519">
        <v>2</v>
      </c>
      <c r="G2144" s="519"/>
      <c r="H2144" s="519">
        <v>5</v>
      </c>
      <c r="I2144" s="519">
        <v>7</v>
      </c>
      <c r="J2144" s="519" t="str">
        <f t="shared" si="83"/>
        <v>SDN15020507</v>
      </c>
      <c r="K2144" s="519">
        <v>630</v>
      </c>
    </row>
    <row r="2145" spans="2:11" hidden="1">
      <c r="B2145" s="519" t="s">
        <v>1061</v>
      </c>
      <c r="C2145" s="519"/>
      <c r="D2145" s="519"/>
      <c r="E2145" s="519"/>
      <c r="F2145" s="519">
        <v>2</v>
      </c>
      <c r="G2145" s="519"/>
      <c r="H2145" s="519">
        <v>5</v>
      </c>
      <c r="I2145" s="519">
        <v>8</v>
      </c>
      <c r="J2145" s="519" t="str">
        <f t="shared" si="83"/>
        <v>SDN15020508</v>
      </c>
      <c r="K2145" s="519">
        <v>504</v>
      </c>
    </row>
    <row r="2146" spans="2:11" hidden="1">
      <c r="B2146" s="519" t="s">
        <v>1061</v>
      </c>
      <c r="C2146" s="519"/>
      <c r="D2146" s="519"/>
      <c r="E2146" s="519"/>
      <c r="F2146" s="519">
        <v>2</v>
      </c>
      <c r="G2146" s="519"/>
      <c r="H2146" s="519">
        <v>5</v>
      </c>
      <c r="I2146" s="519">
        <v>9</v>
      </c>
      <c r="J2146" s="519" t="str">
        <f t="shared" si="83"/>
        <v>SDN15020509</v>
      </c>
      <c r="K2146" s="519">
        <v>504</v>
      </c>
    </row>
    <row r="2147" spans="2:11" hidden="1">
      <c r="B2147" s="519" t="s">
        <v>1061</v>
      </c>
      <c r="C2147" s="519"/>
      <c r="D2147" s="519"/>
      <c r="E2147" s="519"/>
      <c r="F2147" s="519">
        <v>2</v>
      </c>
      <c r="G2147" s="519"/>
      <c r="H2147" s="519">
        <v>5</v>
      </c>
      <c r="I2147" s="519">
        <v>10</v>
      </c>
      <c r="J2147" s="519" t="str">
        <f t="shared" si="83"/>
        <v>SDN15020510</v>
      </c>
      <c r="K2147" s="519">
        <v>504</v>
      </c>
    </row>
    <row r="2148" spans="2:11" hidden="1">
      <c r="B2148" s="519" t="s">
        <v>1061</v>
      </c>
      <c r="C2148" s="519"/>
      <c r="D2148" s="519"/>
      <c r="E2148" s="519"/>
      <c r="F2148" s="519">
        <v>2</v>
      </c>
      <c r="G2148" s="519"/>
      <c r="H2148" s="519">
        <v>5</v>
      </c>
      <c r="I2148" s="519">
        <v>11</v>
      </c>
      <c r="J2148" s="519" t="str">
        <f t="shared" si="83"/>
        <v>SDN15020511</v>
      </c>
      <c r="K2148" s="519">
        <v>504</v>
      </c>
    </row>
    <row r="2149" spans="2:11" hidden="1">
      <c r="B2149" s="519" t="s">
        <v>1061</v>
      </c>
      <c r="C2149" s="519"/>
      <c r="D2149" s="519"/>
      <c r="E2149" s="519"/>
      <c r="F2149" s="519">
        <v>2</v>
      </c>
      <c r="G2149" s="519"/>
      <c r="H2149" s="519">
        <v>5</v>
      </c>
      <c r="I2149" s="519">
        <v>12</v>
      </c>
      <c r="J2149" s="519" t="str">
        <f t="shared" si="83"/>
        <v>SDN15020512</v>
      </c>
      <c r="K2149" s="519">
        <v>504</v>
      </c>
    </row>
    <row r="2150" spans="2:11" hidden="1">
      <c r="B2150" s="519" t="s">
        <v>1061</v>
      </c>
      <c r="C2150" s="519"/>
      <c r="D2150" s="519"/>
      <c r="E2150" s="519"/>
      <c r="F2150" s="519">
        <v>2</v>
      </c>
      <c r="G2150" s="519"/>
      <c r="H2150" s="519">
        <v>5</v>
      </c>
      <c r="I2150" s="519">
        <v>13</v>
      </c>
      <c r="J2150" s="519" t="str">
        <f t="shared" si="83"/>
        <v>SDN15020513</v>
      </c>
      <c r="K2150" s="519">
        <v>504</v>
      </c>
    </row>
    <row r="2151" spans="2:11" hidden="1">
      <c r="B2151" s="519" t="s">
        <v>1061</v>
      </c>
      <c r="C2151" s="519"/>
      <c r="D2151" s="519"/>
      <c r="E2151" s="519"/>
      <c r="F2151" s="519">
        <v>2</v>
      </c>
      <c r="G2151" s="519"/>
      <c r="H2151" s="519">
        <v>5</v>
      </c>
      <c r="I2151" s="519">
        <v>14</v>
      </c>
      <c r="J2151" s="519" t="str">
        <f t="shared" si="83"/>
        <v>SDN15020514</v>
      </c>
      <c r="K2151" s="519">
        <v>504</v>
      </c>
    </row>
    <row r="2152" spans="2:11" hidden="1">
      <c r="B2152" s="519" t="s">
        <v>1061</v>
      </c>
      <c r="C2152" s="519"/>
      <c r="D2152" s="519"/>
      <c r="E2152" s="519"/>
      <c r="F2152" s="519">
        <v>2</v>
      </c>
      <c r="G2152" s="519"/>
      <c r="H2152" s="519">
        <v>5</v>
      </c>
      <c r="I2152" s="519">
        <v>15</v>
      </c>
      <c r="J2152" s="519" t="str">
        <f t="shared" si="83"/>
        <v>SDN15020515</v>
      </c>
      <c r="K2152" s="519">
        <v>504</v>
      </c>
    </row>
    <row r="2153" spans="2:11" hidden="1">
      <c r="B2153" s="519" t="s">
        <v>1061</v>
      </c>
      <c r="C2153" s="519"/>
      <c r="D2153" s="519"/>
      <c r="E2153" s="519"/>
      <c r="F2153" s="519">
        <v>2</v>
      </c>
      <c r="G2153" s="519"/>
      <c r="H2153" s="519">
        <v>6</v>
      </c>
      <c r="I2153" s="519">
        <v>1</v>
      </c>
      <c r="J2153" s="519" t="str">
        <f t="shared" si="83"/>
        <v>SDN15020601</v>
      </c>
      <c r="K2153" s="519">
        <v>630</v>
      </c>
    </row>
    <row r="2154" spans="2:11" hidden="1">
      <c r="B2154" s="519" t="s">
        <v>1061</v>
      </c>
      <c r="C2154" s="519"/>
      <c r="D2154" s="519"/>
      <c r="E2154" s="519"/>
      <c r="F2154" s="519">
        <v>2</v>
      </c>
      <c r="G2154" s="519"/>
      <c r="H2154" s="519">
        <v>6</v>
      </c>
      <c r="I2154" s="519">
        <v>2</v>
      </c>
      <c r="J2154" s="519" t="str">
        <f t="shared" si="83"/>
        <v>SDN15020602</v>
      </c>
      <c r="K2154" s="519">
        <v>630</v>
      </c>
    </row>
    <row r="2155" spans="2:11" hidden="1">
      <c r="B2155" s="519" t="s">
        <v>1061</v>
      </c>
      <c r="C2155" s="519"/>
      <c r="D2155" s="519"/>
      <c r="E2155" s="519"/>
      <c r="F2155" s="519">
        <v>2</v>
      </c>
      <c r="G2155" s="519"/>
      <c r="H2155" s="519">
        <v>6</v>
      </c>
      <c r="I2155" s="519">
        <v>3</v>
      </c>
      <c r="J2155" s="519" t="str">
        <f t="shared" si="83"/>
        <v>SDN15020603</v>
      </c>
      <c r="K2155" s="519">
        <v>630</v>
      </c>
    </row>
    <row r="2156" spans="2:11" hidden="1">
      <c r="B2156" s="519" t="s">
        <v>1061</v>
      </c>
      <c r="C2156" s="519"/>
      <c r="D2156" s="519"/>
      <c r="E2156" s="519"/>
      <c r="F2156" s="519">
        <v>2</v>
      </c>
      <c r="G2156" s="519"/>
      <c r="H2156" s="519">
        <v>6</v>
      </c>
      <c r="I2156" s="519">
        <v>4</v>
      </c>
      <c r="J2156" s="519" t="str">
        <f t="shared" si="83"/>
        <v>SDN15020604</v>
      </c>
      <c r="K2156" s="519">
        <v>630</v>
      </c>
    </row>
    <row r="2157" spans="2:11" hidden="1">
      <c r="B2157" s="519" t="s">
        <v>1061</v>
      </c>
      <c r="C2157" s="519"/>
      <c r="D2157" s="519"/>
      <c r="E2157" s="519"/>
      <c r="F2157" s="519">
        <v>2</v>
      </c>
      <c r="G2157" s="519"/>
      <c r="H2157" s="519">
        <v>6</v>
      </c>
      <c r="I2157" s="519">
        <v>5</v>
      </c>
      <c r="J2157" s="519" t="str">
        <f t="shared" si="83"/>
        <v>SDN15020605</v>
      </c>
      <c r="K2157" s="519">
        <v>630</v>
      </c>
    </row>
    <row r="2158" spans="2:11" hidden="1">
      <c r="B2158" s="519" t="s">
        <v>1061</v>
      </c>
      <c r="C2158" s="519"/>
      <c r="D2158" s="519"/>
      <c r="E2158" s="519"/>
      <c r="F2158" s="519">
        <v>2</v>
      </c>
      <c r="G2158" s="519"/>
      <c r="H2158" s="519">
        <v>6</v>
      </c>
      <c r="I2158" s="519">
        <v>6</v>
      </c>
      <c r="J2158" s="519" t="str">
        <f t="shared" si="83"/>
        <v>SDN15020606</v>
      </c>
      <c r="K2158" s="519">
        <v>630</v>
      </c>
    </row>
    <row r="2159" spans="2:11" hidden="1">
      <c r="B2159" s="519" t="s">
        <v>1061</v>
      </c>
      <c r="C2159" s="519"/>
      <c r="D2159" s="519"/>
      <c r="E2159" s="519"/>
      <c r="F2159" s="519">
        <v>2</v>
      </c>
      <c r="G2159" s="519"/>
      <c r="H2159" s="519">
        <v>6</v>
      </c>
      <c r="I2159" s="519">
        <v>7</v>
      </c>
      <c r="J2159" s="519" t="str">
        <f t="shared" si="83"/>
        <v>SDN15020607</v>
      </c>
      <c r="K2159" s="519">
        <v>630</v>
      </c>
    </row>
    <row r="2160" spans="2:11" hidden="1">
      <c r="B2160" s="519" t="s">
        <v>1061</v>
      </c>
      <c r="C2160" s="519"/>
      <c r="D2160" s="519"/>
      <c r="E2160" s="519"/>
      <c r="F2160" s="519">
        <v>2</v>
      </c>
      <c r="G2160" s="519"/>
      <c r="H2160" s="519">
        <v>6</v>
      </c>
      <c r="I2160" s="519">
        <v>8</v>
      </c>
      <c r="J2160" s="519" t="str">
        <f t="shared" si="83"/>
        <v>SDN15020608</v>
      </c>
      <c r="K2160" s="519">
        <v>504</v>
      </c>
    </row>
    <row r="2161" spans="2:11" hidden="1">
      <c r="B2161" s="519" t="s">
        <v>1061</v>
      </c>
      <c r="C2161" s="519"/>
      <c r="D2161" s="519"/>
      <c r="E2161" s="519"/>
      <c r="F2161" s="519">
        <v>2</v>
      </c>
      <c r="G2161" s="519"/>
      <c r="H2161" s="519">
        <v>6</v>
      </c>
      <c r="I2161" s="519">
        <v>9</v>
      </c>
      <c r="J2161" s="519" t="str">
        <f t="shared" si="83"/>
        <v>SDN15020609</v>
      </c>
      <c r="K2161" s="519">
        <v>504</v>
      </c>
    </row>
    <row r="2162" spans="2:11" hidden="1">
      <c r="B2162" s="519" t="s">
        <v>1061</v>
      </c>
      <c r="C2162" s="519"/>
      <c r="D2162" s="519"/>
      <c r="E2162" s="519"/>
      <c r="F2162" s="519">
        <v>2</v>
      </c>
      <c r="G2162" s="519"/>
      <c r="H2162" s="519">
        <v>6</v>
      </c>
      <c r="I2162" s="519">
        <v>10</v>
      </c>
      <c r="J2162" s="519" t="str">
        <f t="shared" si="83"/>
        <v>SDN15020610</v>
      </c>
      <c r="K2162" s="519">
        <v>504</v>
      </c>
    </row>
    <row r="2163" spans="2:11" hidden="1">
      <c r="B2163" s="519" t="s">
        <v>1061</v>
      </c>
      <c r="C2163" s="519"/>
      <c r="D2163" s="519"/>
      <c r="E2163" s="519"/>
      <c r="F2163" s="519">
        <v>2</v>
      </c>
      <c r="G2163" s="519"/>
      <c r="H2163" s="519">
        <v>6</v>
      </c>
      <c r="I2163" s="519">
        <v>11</v>
      </c>
      <c r="J2163" s="519" t="str">
        <f t="shared" si="83"/>
        <v>SDN15020611</v>
      </c>
      <c r="K2163" s="519">
        <v>504</v>
      </c>
    </row>
    <row r="2164" spans="2:11" hidden="1">
      <c r="B2164" s="519" t="s">
        <v>1061</v>
      </c>
      <c r="C2164" s="519"/>
      <c r="D2164" s="519"/>
      <c r="E2164" s="519"/>
      <c r="F2164" s="519">
        <v>2</v>
      </c>
      <c r="G2164" s="519"/>
      <c r="H2164" s="519">
        <v>6</v>
      </c>
      <c r="I2164" s="519">
        <v>12</v>
      </c>
      <c r="J2164" s="519" t="str">
        <f t="shared" si="83"/>
        <v>SDN15020612</v>
      </c>
      <c r="K2164" s="519">
        <v>504</v>
      </c>
    </row>
    <row r="2165" spans="2:11" hidden="1">
      <c r="B2165" s="519" t="s">
        <v>1061</v>
      </c>
      <c r="C2165" s="519"/>
      <c r="D2165" s="519"/>
      <c r="E2165" s="519"/>
      <c r="F2165" s="519">
        <v>2</v>
      </c>
      <c r="G2165" s="519"/>
      <c r="H2165" s="519">
        <v>6</v>
      </c>
      <c r="I2165" s="519">
        <v>13</v>
      </c>
      <c r="J2165" s="519" t="str">
        <f t="shared" si="83"/>
        <v>SDN15020613</v>
      </c>
      <c r="K2165" s="519">
        <v>504</v>
      </c>
    </row>
    <row r="2166" spans="2:11" hidden="1">
      <c r="B2166" s="519" t="s">
        <v>1061</v>
      </c>
      <c r="C2166" s="519"/>
      <c r="D2166" s="519"/>
      <c r="E2166" s="519"/>
      <c r="F2166" s="519">
        <v>2</v>
      </c>
      <c r="G2166" s="519"/>
      <c r="H2166" s="519">
        <v>6</v>
      </c>
      <c r="I2166" s="519">
        <v>14</v>
      </c>
      <c r="J2166" s="519" t="str">
        <f t="shared" si="83"/>
        <v>SDN15020614</v>
      </c>
      <c r="K2166" s="519">
        <v>504</v>
      </c>
    </row>
    <row r="2167" spans="2:11" hidden="1">
      <c r="B2167" s="519" t="s">
        <v>1061</v>
      </c>
      <c r="C2167" s="519"/>
      <c r="D2167" s="519"/>
      <c r="E2167" s="519"/>
      <c r="F2167" s="519">
        <v>2</v>
      </c>
      <c r="G2167" s="519"/>
      <c r="H2167" s="519">
        <v>6</v>
      </c>
      <c r="I2167" s="519">
        <v>15</v>
      </c>
      <c r="J2167" s="519" t="str">
        <f t="shared" si="83"/>
        <v>SDN15020615</v>
      </c>
      <c r="K2167" s="519">
        <v>504</v>
      </c>
    </row>
    <row r="2168" spans="2:11" hidden="1">
      <c r="B2168" s="519" t="s">
        <v>1061</v>
      </c>
      <c r="C2168" s="519"/>
      <c r="D2168" s="519"/>
      <c r="E2168" s="519"/>
      <c r="F2168" s="519">
        <v>2</v>
      </c>
      <c r="G2168" s="519"/>
      <c r="H2168" s="519">
        <v>7</v>
      </c>
      <c r="I2168" s="519">
        <v>1</v>
      </c>
      <c r="J2168" s="519" t="str">
        <f t="shared" si="83"/>
        <v>SDN15020701</v>
      </c>
      <c r="K2168" s="519">
        <v>630</v>
      </c>
    </row>
    <row r="2169" spans="2:11" hidden="1">
      <c r="B2169" s="519" t="s">
        <v>1061</v>
      </c>
      <c r="C2169" s="519"/>
      <c r="D2169" s="519"/>
      <c r="E2169" s="519"/>
      <c r="F2169" s="519">
        <v>2</v>
      </c>
      <c r="G2169" s="519"/>
      <c r="H2169" s="519">
        <v>7</v>
      </c>
      <c r="I2169" s="519">
        <v>2</v>
      </c>
      <c r="J2169" s="519" t="str">
        <f t="shared" si="83"/>
        <v>SDN15020702</v>
      </c>
      <c r="K2169" s="519">
        <v>630</v>
      </c>
    </row>
    <row r="2170" spans="2:11" hidden="1">
      <c r="B2170" s="519" t="s">
        <v>1061</v>
      </c>
      <c r="C2170" s="519"/>
      <c r="D2170" s="519"/>
      <c r="E2170" s="519"/>
      <c r="F2170" s="519">
        <v>2</v>
      </c>
      <c r="G2170" s="519"/>
      <c r="H2170" s="519">
        <v>7</v>
      </c>
      <c r="I2170" s="519">
        <v>3</v>
      </c>
      <c r="J2170" s="519" t="str">
        <f t="shared" si="83"/>
        <v>SDN15020703</v>
      </c>
      <c r="K2170" s="519">
        <v>630</v>
      </c>
    </row>
    <row r="2171" spans="2:11" hidden="1">
      <c r="B2171" s="519" t="s">
        <v>1061</v>
      </c>
      <c r="C2171" s="519"/>
      <c r="D2171" s="519"/>
      <c r="E2171" s="519"/>
      <c r="F2171" s="519">
        <v>2</v>
      </c>
      <c r="G2171" s="519"/>
      <c r="H2171" s="519">
        <v>7</v>
      </c>
      <c r="I2171" s="519">
        <v>4</v>
      </c>
      <c r="J2171" s="519" t="str">
        <f t="shared" si="83"/>
        <v>SDN15020704</v>
      </c>
      <c r="K2171" s="519">
        <v>630</v>
      </c>
    </row>
    <row r="2172" spans="2:11" hidden="1">
      <c r="B2172" s="519" t="s">
        <v>1061</v>
      </c>
      <c r="C2172" s="519"/>
      <c r="D2172" s="519"/>
      <c r="E2172" s="519"/>
      <c r="F2172" s="519">
        <v>2</v>
      </c>
      <c r="G2172" s="519"/>
      <c r="H2172" s="519">
        <v>7</v>
      </c>
      <c r="I2172" s="519">
        <v>5</v>
      </c>
      <c r="J2172" s="519" t="str">
        <f t="shared" si="83"/>
        <v>SDN15020705</v>
      </c>
      <c r="K2172" s="519">
        <v>630</v>
      </c>
    </row>
    <row r="2173" spans="2:11" hidden="1">
      <c r="B2173" s="519" t="s">
        <v>1061</v>
      </c>
      <c r="C2173" s="519"/>
      <c r="D2173" s="519"/>
      <c r="E2173" s="519"/>
      <c r="F2173" s="519">
        <v>2</v>
      </c>
      <c r="G2173" s="519"/>
      <c r="H2173" s="519">
        <v>7</v>
      </c>
      <c r="I2173" s="519">
        <v>6</v>
      </c>
      <c r="J2173" s="519" t="str">
        <f t="shared" si="83"/>
        <v>SDN15020706</v>
      </c>
      <c r="K2173" s="519">
        <v>630</v>
      </c>
    </row>
    <row r="2174" spans="2:11" hidden="1">
      <c r="B2174" s="519" t="s">
        <v>1061</v>
      </c>
      <c r="C2174" s="519"/>
      <c r="D2174" s="519"/>
      <c r="E2174" s="519"/>
      <c r="F2174" s="519">
        <v>2</v>
      </c>
      <c r="G2174" s="519"/>
      <c r="H2174" s="519">
        <v>7</v>
      </c>
      <c r="I2174" s="519">
        <v>7</v>
      </c>
      <c r="J2174" s="519" t="str">
        <f t="shared" si="83"/>
        <v>SDN15020707</v>
      </c>
      <c r="K2174" s="519">
        <v>630</v>
      </c>
    </row>
    <row r="2175" spans="2:11" hidden="1">
      <c r="B2175" s="519" t="s">
        <v>1061</v>
      </c>
      <c r="C2175" s="519"/>
      <c r="D2175" s="519"/>
      <c r="E2175" s="519"/>
      <c r="F2175" s="519">
        <v>2</v>
      </c>
      <c r="G2175" s="519"/>
      <c r="H2175" s="519">
        <v>7</v>
      </c>
      <c r="I2175" s="519">
        <v>8</v>
      </c>
      <c r="J2175" s="519" t="str">
        <f t="shared" si="83"/>
        <v>SDN15020708</v>
      </c>
      <c r="K2175" s="519">
        <v>504</v>
      </c>
    </row>
    <row r="2176" spans="2:11" hidden="1">
      <c r="B2176" s="519" t="s">
        <v>1061</v>
      </c>
      <c r="C2176" s="519"/>
      <c r="D2176" s="519"/>
      <c r="E2176" s="519"/>
      <c r="F2176" s="519">
        <v>2</v>
      </c>
      <c r="G2176" s="519"/>
      <c r="H2176" s="519">
        <v>7</v>
      </c>
      <c r="I2176" s="519">
        <v>9</v>
      </c>
      <c r="J2176" s="519" t="str">
        <f t="shared" si="83"/>
        <v>SDN15020709</v>
      </c>
      <c r="K2176" s="519">
        <v>504</v>
      </c>
    </row>
    <row r="2177" spans="2:11" hidden="1">
      <c r="B2177" s="519" t="s">
        <v>1061</v>
      </c>
      <c r="C2177" s="519"/>
      <c r="D2177" s="519"/>
      <c r="E2177" s="519"/>
      <c r="F2177" s="519">
        <v>2</v>
      </c>
      <c r="G2177" s="519"/>
      <c r="H2177" s="519">
        <v>7</v>
      </c>
      <c r="I2177" s="519">
        <v>10</v>
      </c>
      <c r="J2177" s="519" t="str">
        <f t="shared" si="83"/>
        <v>SDN15020710</v>
      </c>
      <c r="K2177" s="519">
        <v>504</v>
      </c>
    </row>
    <row r="2178" spans="2:11" hidden="1">
      <c r="B2178" s="519" t="s">
        <v>1061</v>
      </c>
      <c r="C2178" s="519"/>
      <c r="D2178" s="519"/>
      <c r="E2178" s="519"/>
      <c r="F2178" s="519">
        <v>2</v>
      </c>
      <c r="G2178" s="519"/>
      <c r="H2178" s="519">
        <v>7</v>
      </c>
      <c r="I2178" s="519">
        <v>11</v>
      </c>
      <c r="J2178" s="519" t="str">
        <f t="shared" si="83"/>
        <v>SDN15020711</v>
      </c>
      <c r="K2178" s="519">
        <v>504</v>
      </c>
    </row>
    <row r="2179" spans="2:11" hidden="1">
      <c r="B2179" s="519" t="s">
        <v>1061</v>
      </c>
      <c r="C2179" s="519"/>
      <c r="D2179" s="519"/>
      <c r="E2179" s="519"/>
      <c r="F2179" s="519">
        <v>2</v>
      </c>
      <c r="G2179" s="519"/>
      <c r="H2179" s="519">
        <v>7</v>
      </c>
      <c r="I2179" s="519">
        <v>12</v>
      </c>
      <c r="J2179" s="519" t="str">
        <f t="shared" si="83"/>
        <v>SDN15020712</v>
      </c>
      <c r="K2179" s="519">
        <v>504</v>
      </c>
    </row>
    <row r="2180" spans="2:11" hidden="1">
      <c r="B2180" s="519" t="s">
        <v>1061</v>
      </c>
      <c r="C2180" s="519"/>
      <c r="D2180" s="519"/>
      <c r="E2180" s="519"/>
      <c r="F2180" s="519">
        <v>2</v>
      </c>
      <c r="G2180" s="519"/>
      <c r="H2180" s="519">
        <v>7</v>
      </c>
      <c r="I2180" s="519">
        <v>13</v>
      </c>
      <c r="J2180" s="519" t="str">
        <f t="shared" ref="J2180:J2243" si="84">B2180&amp;TEXT(F2180,"00")&amp;TEXT(H2180,"00")&amp;TEXT(I2180,"00")</f>
        <v>SDN15020713</v>
      </c>
      <c r="K2180" s="519">
        <v>504</v>
      </c>
    </row>
    <row r="2181" spans="2:11" hidden="1">
      <c r="B2181" s="519" t="s">
        <v>1061</v>
      </c>
      <c r="C2181" s="519"/>
      <c r="D2181" s="519"/>
      <c r="E2181" s="519"/>
      <c r="F2181" s="519">
        <v>2</v>
      </c>
      <c r="G2181" s="519"/>
      <c r="H2181" s="519">
        <v>7</v>
      </c>
      <c r="I2181" s="519">
        <v>14</v>
      </c>
      <c r="J2181" s="519" t="str">
        <f t="shared" si="84"/>
        <v>SDN15020714</v>
      </c>
      <c r="K2181" s="519">
        <v>504</v>
      </c>
    </row>
    <row r="2182" spans="2:11" hidden="1">
      <c r="B2182" s="519" t="s">
        <v>1061</v>
      </c>
      <c r="C2182" s="519"/>
      <c r="D2182" s="519"/>
      <c r="E2182" s="519"/>
      <c r="F2182" s="519">
        <v>2</v>
      </c>
      <c r="G2182" s="519"/>
      <c r="H2182" s="519">
        <v>7</v>
      </c>
      <c r="I2182" s="519">
        <v>15</v>
      </c>
      <c r="J2182" s="519" t="str">
        <f t="shared" si="84"/>
        <v>SDN15020715</v>
      </c>
      <c r="K2182" s="519">
        <v>504</v>
      </c>
    </row>
    <row r="2183" spans="2:11" hidden="1">
      <c r="B2183" s="519" t="s">
        <v>1061</v>
      </c>
      <c r="C2183" s="519"/>
      <c r="D2183" s="519"/>
      <c r="E2183" s="519"/>
      <c r="F2183" s="519">
        <v>2</v>
      </c>
      <c r="G2183" s="519"/>
      <c r="H2183" s="519">
        <v>8</v>
      </c>
      <c r="I2183" s="519">
        <v>1</v>
      </c>
      <c r="J2183" s="519" t="str">
        <f t="shared" si="84"/>
        <v>SDN15020801</v>
      </c>
      <c r="K2183" s="519">
        <v>630</v>
      </c>
    </row>
    <row r="2184" spans="2:11" hidden="1">
      <c r="B2184" s="519" t="s">
        <v>1061</v>
      </c>
      <c r="C2184" s="519"/>
      <c r="D2184" s="519"/>
      <c r="E2184" s="519"/>
      <c r="F2184" s="519">
        <v>2</v>
      </c>
      <c r="G2184" s="519"/>
      <c r="H2184" s="519">
        <v>8</v>
      </c>
      <c r="I2184" s="519">
        <v>2</v>
      </c>
      <c r="J2184" s="519" t="str">
        <f t="shared" si="84"/>
        <v>SDN15020802</v>
      </c>
      <c r="K2184" s="519">
        <v>630</v>
      </c>
    </row>
    <row r="2185" spans="2:11" hidden="1">
      <c r="B2185" s="519" t="s">
        <v>1061</v>
      </c>
      <c r="C2185" s="519"/>
      <c r="D2185" s="519"/>
      <c r="E2185" s="519"/>
      <c r="F2185" s="519">
        <v>2</v>
      </c>
      <c r="G2185" s="519"/>
      <c r="H2185" s="519">
        <v>8</v>
      </c>
      <c r="I2185" s="519">
        <v>3</v>
      </c>
      <c r="J2185" s="519" t="str">
        <f t="shared" si="84"/>
        <v>SDN15020803</v>
      </c>
      <c r="K2185" s="519">
        <v>630</v>
      </c>
    </row>
    <row r="2186" spans="2:11" hidden="1">
      <c r="B2186" s="519" t="s">
        <v>1061</v>
      </c>
      <c r="C2186" s="519"/>
      <c r="D2186" s="519"/>
      <c r="E2186" s="519"/>
      <c r="F2186" s="519">
        <v>2</v>
      </c>
      <c r="G2186" s="519"/>
      <c r="H2186" s="519">
        <v>8</v>
      </c>
      <c r="I2186" s="519">
        <v>4</v>
      </c>
      <c r="J2186" s="519" t="str">
        <f t="shared" si="84"/>
        <v>SDN15020804</v>
      </c>
      <c r="K2186" s="519">
        <v>630</v>
      </c>
    </row>
    <row r="2187" spans="2:11" hidden="1">
      <c r="B2187" s="519" t="s">
        <v>1061</v>
      </c>
      <c r="C2187" s="519"/>
      <c r="D2187" s="519"/>
      <c r="E2187" s="519"/>
      <c r="F2187" s="519">
        <v>2</v>
      </c>
      <c r="G2187" s="519"/>
      <c r="H2187" s="519">
        <v>8</v>
      </c>
      <c r="I2187" s="519">
        <v>5</v>
      </c>
      <c r="J2187" s="519" t="str">
        <f t="shared" si="84"/>
        <v>SDN15020805</v>
      </c>
      <c r="K2187" s="519">
        <v>630</v>
      </c>
    </row>
    <row r="2188" spans="2:11" hidden="1">
      <c r="B2188" s="519" t="s">
        <v>1061</v>
      </c>
      <c r="C2188" s="519"/>
      <c r="D2188" s="519"/>
      <c r="E2188" s="519"/>
      <c r="F2188" s="519">
        <v>2</v>
      </c>
      <c r="G2188" s="519"/>
      <c r="H2188" s="519">
        <v>8</v>
      </c>
      <c r="I2188" s="519">
        <v>6</v>
      </c>
      <c r="J2188" s="519" t="str">
        <f t="shared" si="84"/>
        <v>SDN15020806</v>
      </c>
      <c r="K2188" s="519">
        <v>630</v>
      </c>
    </row>
    <row r="2189" spans="2:11" hidden="1">
      <c r="B2189" s="519" t="s">
        <v>1061</v>
      </c>
      <c r="C2189" s="519"/>
      <c r="D2189" s="519"/>
      <c r="E2189" s="519"/>
      <c r="F2189" s="519">
        <v>2</v>
      </c>
      <c r="G2189" s="519"/>
      <c r="H2189" s="519">
        <v>8</v>
      </c>
      <c r="I2189" s="519">
        <v>7</v>
      </c>
      <c r="J2189" s="519" t="str">
        <f t="shared" si="84"/>
        <v>SDN15020807</v>
      </c>
      <c r="K2189" s="519">
        <v>630</v>
      </c>
    </row>
    <row r="2190" spans="2:11" hidden="1">
      <c r="B2190" s="519" t="s">
        <v>1061</v>
      </c>
      <c r="C2190" s="519"/>
      <c r="D2190" s="519"/>
      <c r="E2190" s="519"/>
      <c r="F2190" s="519">
        <v>2</v>
      </c>
      <c r="G2190" s="519"/>
      <c r="H2190" s="519">
        <v>8</v>
      </c>
      <c r="I2190" s="519">
        <v>8</v>
      </c>
      <c r="J2190" s="519" t="str">
        <f t="shared" si="84"/>
        <v>SDN15020808</v>
      </c>
      <c r="K2190" s="519">
        <v>504</v>
      </c>
    </row>
    <row r="2191" spans="2:11" hidden="1">
      <c r="B2191" s="519" t="s">
        <v>1061</v>
      </c>
      <c r="C2191" s="519"/>
      <c r="D2191" s="519"/>
      <c r="E2191" s="519"/>
      <c r="F2191" s="519">
        <v>2</v>
      </c>
      <c r="G2191" s="519"/>
      <c r="H2191" s="519">
        <v>8</v>
      </c>
      <c r="I2191" s="519">
        <v>9</v>
      </c>
      <c r="J2191" s="519" t="str">
        <f t="shared" si="84"/>
        <v>SDN15020809</v>
      </c>
      <c r="K2191" s="519">
        <v>504</v>
      </c>
    </row>
    <row r="2192" spans="2:11" hidden="1">
      <c r="B2192" s="519" t="s">
        <v>1061</v>
      </c>
      <c r="C2192" s="519"/>
      <c r="D2192" s="519"/>
      <c r="E2192" s="519"/>
      <c r="F2192" s="519">
        <v>2</v>
      </c>
      <c r="G2192" s="519"/>
      <c r="H2192" s="519">
        <v>8</v>
      </c>
      <c r="I2192" s="519">
        <v>10</v>
      </c>
      <c r="J2192" s="519" t="str">
        <f t="shared" si="84"/>
        <v>SDN15020810</v>
      </c>
      <c r="K2192" s="519">
        <v>504</v>
      </c>
    </row>
    <row r="2193" spans="2:11" hidden="1">
      <c r="B2193" s="519" t="s">
        <v>1061</v>
      </c>
      <c r="C2193" s="519"/>
      <c r="D2193" s="519"/>
      <c r="E2193" s="519"/>
      <c r="F2193" s="519">
        <v>2</v>
      </c>
      <c r="G2193" s="519"/>
      <c r="H2193" s="519">
        <v>8</v>
      </c>
      <c r="I2193" s="519">
        <v>11</v>
      </c>
      <c r="J2193" s="519" t="str">
        <f t="shared" si="84"/>
        <v>SDN15020811</v>
      </c>
      <c r="K2193" s="519">
        <v>504</v>
      </c>
    </row>
    <row r="2194" spans="2:11" hidden="1">
      <c r="B2194" s="519" t="s">
        <v>1061</v>
      </c>
      <c r="C2194" s="519"/>
      <c r="D2194" s="519"/>
      <c r="E2194" s="519"/>
      <c r="F2194" s="519">
        <v>2</v>
      </c>
      <c r="G2194" s="519"/>
      <c r="H2194" s="519">
        <v>8</v>
      </c>
      <c r="I2194" s="519">
        <v>12</v>
      </c>
      <c r="J2194" s="519" t="str">
        <f t="shared" si="84"/>
        <v>SDN15020812</v>
      </c>
      <c r="K2194" s="519">
        <v>504</v>
      </c>
    </row>
    <row r="2195" spans="2:11" hidden="1">
      <c r="B2195" s="519" t="s">
        <v>1061</v>
      </c>
      <c r="C2195" s="519"/>
      <c r="D2195" s="519"/>
      <c r="E2195" s="519"/>
      <c r="F2195" s="519">
        <v>2</v>
      </c>
      <c r="G2195" s="519"/>
      <c r="H2195" s="519">
        <v>8</v>
      </c>
      <c r="I2195" s="519">
        <v>13</v>
      </c>
      <c r="J2195" s="519" t="str">
        <f t="shared" si="84"/>
        <v>SDN15020813</v>
      </c>
      <c r="K2195" s="519">
        <v>504</v>
      </c>
    </row>
    <row r="2196" spans="2:11" hidden="1">
      <c r="B2196" s="519" t="s">
        <v>1061</v>
      </c>
      <c r="C2196" s="519"/>
      <c r="D2196" s="519"/>
      <c r="E2196" s="519"/>
      <c r="F2196" s="519">
        <v>2</v>
      </c>
      <c r="G2196" s="519"/>
      <c r="H2196" s="519">
        <v>8</v>
      </c>
      <c r="I2196" s="519">
        <v>14</v>
      </c>
      <c r="J2196" s="519" t="str">
        <f t="shared" si="84"/>
        <v>SDN15020814</v>
      </c>
      <c r="K2196" s="519">
        <v>504</v>
      </c>
    </row>
    <row r="2197" spans="2:11" hidden="1">
      <c r="B2197" s="519" t="s">
        <v>1061</v>
      </c>
      <c r="C2197" s="519"/>
      <c r="D2197" s="519"/>
      <c r="E2197" s="519"/>
      <c r="F2197" s="519">
        <v>2</v>
      </c>
      <c r="G2197" s="519"/>
      <c r="H2197" s="519">
        <v>8</v>
      </c>
      <c r="I2197" s="519">
        <v>15</v>
      </c>
      <c r="J2197" s="519" t="str">
        <f t="shared" si="84"/>
        <v>SDN15020815</v>
      </c>
      <c r="K2197" s="519">
        <v>504</v>
      </c>
    </row>
    <row r="2198" spans="2:11" hidden="1">
      <c r="B2198" s="519" t="s">
        <v>1061</v>
      </c>
      <c r="C2198" s="519"/>
      <c r="D2198" s="519"/>
      <c r="E2198" s="519"/>
      <c r="F2198" s="519">
        <v>2</v>
      </c>
      <c r="G2198" s="519"/>
      <c r="H2198" s="519">
        <v>9</v>
      </c>
      <c r="I2198" s="519">
        <v>1</v>
      </c>
      <c r="J2198" s="519" t="str">
        <f t="shared" si="84"/>
        <v>SDN15020901</v>
      </c>
      <c r="K2198" s="519">
        <v>630</v>
      </c>
    </row>
    <row r="2199" spans="2:11" hidden="1">
      <c r="B2199" s="519" t="s">
        <v>1061</v>
      </c>
      <c r="C2199" s="519"/>
      <c r="D2199" s="519"/>
      <c r="E2199" s="519"/>
      <c r="F2199" s="519">
        <v>2</v>
      </c>
      <c r="G2199" s="519"/>
      <c r="H2199" s="519">
        <v>9</v>
      </c>
      <c r="I2199" s="519">
        <v>2</v>
      </c>
      <c r="J2199" s="519" t="str">
        <f t="shared" si="84"/>
        <v>SDN15020902</v>
      </c>
      <c r="K2199" s="519">
        <v>630</v>
      </c>
    </row>
    <row r="2200" spans="2:11" hidden="1">
      <c r="B2200" s="519" t="s">
        <v>1061</v>
      </c>
      <c r="C2200" s="519"/>
      <c r="D2200" s="519"/>
      <c r="E2200" s="519"/>
      <c r="F2200" s="519">
        <v>2</v>
      </c>
      <c r="G2200" s="519"/>
      <c r="H2200" s="519">
        <v>9</v>
      </c>
      <c r="I2200" s="519">
        <v>3</v>
      </c>
      <c r="J2200" s="519" t="str">
        <f t="shared" si="84"/>
        <v>SDN15020903</v>
      </c>
      <c r="K2200" s="519">
        <v>630</v>
      </c>
    </row>
    <row r="2201" spans="2:11" hidden="1">
      <c r="B2201" s="519" t="s">
        <v>1061</v>
      </c>
      <c r="C2201" s="519"/>
      <c r="D2201" s="519"/>
      <c r="E2201" s="519"/>
      <c r="F2201" s="519">
        <v>2</v>
      </c>
      <c r="G2201" s="519"/>
      <c r="H2201" s="519">
        <v>9</v>
      </c>
      <c r="I2201" s="519">
        <v>4</v>
      </c>
      <c r="J2201" s="519" t="str">
        <f t="shared" si="84"/>
        <v>SDN15020904</v>
      </c>
      <c r="K2201" s="519">
        <v>630</v>
      </c>
    </row>
    <row r="2202" spans="2:11" hidden="1">
      <c r="B2202" s="519" t="s">
        <v>1061</v>
      </c>
      <c r="C2202" s="519"/>
      <c r="D2202" s="519"/>
      <c r="E2202" s="519"/>
      <c r="F2202" s="519">
        <v>2</v>
      </c>
      <c r="G2202" s="519"/>
      <c r="H2202" s="519">
        <v>9</v>
      </c>
      <c r="I2202" s="519">
        <v>5</v>
      </c>
      <c r="J2202" s="519" t="str">
        <f t="shared" si="84"/>
        <v>SDN15020905</v>
      </c>
      <c r="K2202" s="519">
        <v>630</v>
      </c>
    </row>
    <row r="2203" spans="2:11" hidden="1">
      <c r="B2203" s="519" t="s">
        <v>1061</v>
      </c>
      <c r="C2203" s="519"/>
      <c r="D2203" s="519"/>
      <c r="E2203" s="519"/>
      <c r="F2203" s="519">
        <v>2</v>
      </c>
      <c r="G2203" s="519"/>
      <c r="H2203" s="519">
        <v>9</v>
      </c>
      <c r="I2203" s="519">
        <v>6</v>
      </c>
      <c r="J2203" s="519" t="str">
        <f t="shared" si="84"/>
        <v>SDN15020906</v>
      </c>
      <c r="K2203" s="519">
        <v>630</v>
      </c>
    </row>
    <row r="2204" spans="2:11" hidden="1">
      <c r="B2204" s="519" t="s">
        <v>1061</v>
      </c>
      <c r="C2204" s="519"/>
      <c r="D2204" s="519"/>
      <c r="E2204" s="519"/>
      <c r="F2204" s="519">
        <v>2</v>
      </c>
      <c r="G2204" s="519"/>
      <c r="H2204" s="519">
        <v>9</v>
      </c>
      <c r="I2204" s="519">
        <v>7</v>
      </c>
      <c r="J2204" s="519" t="str">
        <f t="shared" si="84"/>
        <v>SDN15020907</v>
      </c>
      <c r="K2204" s="519">
        <v>630</v>
      </c>
    </row>
    <row r="2205" spans="2:11" hidden="1">
      <c r="B2205" s="519" t="s">
        <v>1061</v>
      </c>
      <c r="C2205" s="519"/>
      <c r="D2205" s="519"/>
      <c r="E2205" s="519"/>
      <c r="F2205" s="519">
        <v>2</v>
      </c>
      <c r="G2205" s="519"/>
      <c r="H2205" s="519">
        <v>9</v>
      </c>
      <c r="I2205" s="519">
        <v>8</v>
      </c>
      <c r="J2205" s="519" t="str">
        <f t="shared" si="84"/>
        <v>SDN15020908</v>
      </c>
      <c r="K2205" s="519">
        <v>504</v>
      </c>
    </row>
    <row r="2206" spans="2:11" hidden="1">
      <c r="B2206" s="519" t="s">
        <v>1061</v>
      </c>
      <c r="C2206" s="519"/>
      <c r="D2206" s="519"/>
      <c r="E2206" s="519"/>
      <c r="F2206" s="519">
        <v>2</v>
      </c>
      <c r="G2206" s="519"/>
      <c r="H2206" s="519">
        <v>9</v>
      </c>
      <c r="I2206" s="519">
        <v>9</v>
      </c>
      <c r="J2206" s="519" t="str">
        <f t="shared" si="84"/>
        <v>SDN15020909</v>
      </c>
      <c r="K2206" s="519">
        <v>504</v>
      </c>
    </row>
    <row r="2207" spans="2:11" hidden="1">
      <c r="B2207" s="519" t="s">
        <v>1061</v>
      </c>
      <c r="C2207" s="519"/>
      <c r="D2207" s="519"/>
      <c r="E2207" s="519"/>
      <c r="F2207" s="519">
        <v>2</v>
      </c>
      <c r="G2207" s="519"/>
      <c r="H2207" s="519">
        <v>9</v>
      </c>
      <c r="I2207" s="519">
        <v>10</v>
      </c>
      <c r="J2207" s="519" t="str">
        <f t="shared" si="84"/>
        <v>SDN15020910</v>
      </c>
      <c r="K2207" s="519">
        <v>504</v>
      </c>
    </row>
    <row r="2208" spans="2:11" hidden="1">
      <c r="B2208" s="519" t="s">
        <v>1061</v>
      </c>
      <c r="C2208" s="519"/>
      <c r="D2208" s="519"/>
      <c r="E2208" s="519"/>
      <c r="F2208" s="519">
        <v>2</v>
      </c>
      <c r="G2208" s="519"/>
      <c r="H2208" s="519">
        <v>9</v>
      </c>
      <c r="I2208" s="519">
        <v>11</v>
      </c>
      <c r="J2208" s="519" t="str">
        <f t="shared" si="84"/>
        <v>SDN15020911</v>
      </c>
      <c r="K2208" s="519">
        <v>504</v>
      </c>
    </row>
    <row r="2209" spans="2:11" hidden="1">
      <c r="B2209" s="519" t="s">
        <v>1061</v>
      </c>
      <c r="C2209" s="519"/>
      <c r="D2209" s="519"/>
      <c r="E2209" s="519"/>
      <c r="F2209" s="519">
        <v>2</v>
      </c>
      <c r="G2209" s="519"/>
      <c r="H2209" s="519">
        <v>9</v>
      </c>
      <c r="I2209" s="519">
        <v>12</v>
      </c>
      <c r="J2209" s="519" t="str">
        <f t="shared" si="84"/>
        <v>SDN15020912</v>
      </c>
      <c r="K2209" s="519">
        <v>504</v>
      </c>
    </row>
    <row r="2210" spans="2:11" hidden="1">
      <c r="B2210" s="519" t="s">
        <v>1061</v>
      </c>
      <c r="C2210" s="519"/>
      <c r="D2210" s="519"/>
      <c r="E2210" s="519"/>
      <c r="F2210" s="519">
        <v>2</v>
      </c>
      <c r="G2210" s="519"/>
      <c r="H2210" s="519">
        <v>9</v>
      </c>
      <c r="I2210" s="519">
        <v>13</v>
      </c>
      <c r="J2210" s="519" t="str">
        <f t="shared" si="84"/>
        <v>SDN15020913</v>
      </c>
      <c r="K2210" s="519">
        <v>504</v>
      </c>
    </row>
    <row r="2211" spans="2:11" hidden="1">
      <c r="B2211" s="519" t="s">
        <v>1061</v>
      </c>
      <c r="C2211" s="519"/>
      <c r="D2211" s="519"/>
      <c r="E2211" s="519"/>
      <c r="F2211" s="519">
        <v>2</v>
      </c>
      <c r="G2211" s="519"/>
      <c r="H2211" s="519">
        <v>9</v>
      </c>
      <c r="I2211" s="519">
        <v>14</v>
      </c>
      <c r="J2211" s="519" t="str">
        <f t="shared" si="84"/>
        <v>SDN15020914</v>
      </c>
      <c r="K2211" s="519">
        <v>504</v>
      </c>
    </row>
    <row r="2212" spans="2:11" hidden="1">
      <c r="B2212" s="519" t="s">
        <v>1061</v>
      </c>
      <c r="C2212" s="519"/>
      <c r="D2212" s="519"/>
      <c r="E2212" s="519"/>
      <c r="F2212" s="519">
        <v>2</v>
      </c>
      <c r="G2212" s="519"/>
      <c r="H2212" s="519">
        <v>9</v>
      </c>
      <c r="I2212" s="519">
        <v>15</v>
      </c>
      <c r="J2212" s="519" t="str">
        <f t="shared" si="84"/>
        <v>SDN15020915</v>
      </c>
      <c r="K2212" s="519">
        <v>504</v>
      </c>
    </row>
    <row r="2213" spans="2:11" hidden="1">
      <c r="B2213" s="519" t="s">
        <v>1061</v>
      </c>
      <c r="C2213" s="519"/>
      <c r="D2213" s="519"/>
      <c r="E2213" s="519"/>
      <c r="F2213" s="519">
        <v>2</v>
      </c>
      <c r="G2213" s="519"/>
      <c r="H2213" s="519">
        <v>10</v>
      </c>
      <c r="I2213" s="519">
        <v>1</v>
      </c>
      <c r="J2213" s="519" t="str">
        <f t="shared" si="84"/>
        <v>SDN15021001</v>
      </c>
      <c r="K2213" s="519">
        <v>630</v>
      </c>
    </row>
    <row r="2214" spans="2:11" hidden="1">
      <c r="B2214" s="519" t="s">
        <v>1061</v>
      </c>
      <c r="C2214" s="519"/>
      <c r="D2214" s="519"/>
      <c r="E2214" s="519"/>
      <c r="F2214" s="519">
        <v>2</v>
      </c>
      <c r="G2214" s="519"/>
      <c r="H2214" s="519">
        <v>10</v>
      </c>
      <c r="I2214" s="519">
        <v>2</v>
      </c>
      <c r="J2214" s="519" t="str">
        <f t="shared" si="84"/>
        <v>SDN15021002</v>
      </c>
      <c r="K2214" s="519">
        <v>630</v>
      </c>
    </row>
    <row r="2215" spans="2:11" hidden="1">
      <c r="B2215" s="519" t="s">
        <v>1061</v>
      </c>
      <c r="C2215" s="519"/>
      <c r="D2215" s="519"/>
      <c r="E2215" s="519"/>
      <c r="F2215" s="519">
        <v>2</v>
      </c>
      <c r="G2215" s="519"/>
      <c r="H2215" s="519">
        <v>10</v>
      </c>
      <c r="I2215" s="519">
        <v>3</v>
      </c>
      <c r="J2215" s="519" t="str">
        <f t="shared" si="84"/>
        <v>SDN15021003</v>
      </c>
      <c r="K2215" s="519">
        <v>630</v>
      </c>
    </row>
    <row r="2216" spans="2:11" hidden="1">
      <c r="B2216" s="519" t="s">
        <v>1061</v>
      </c>
      <c r="C2216" s="519"/>
      <c r="D2216" s="519"/>
      <c r="E2216" s="519"/>
      <c r="F2216" s="519">
        <v>2</v>
      </c>
      <c r="G2216" s="519"/>
      <c r="H2216" s="519">
        <v>10</v>
      </c>
      <c r="I2216" s="519">
        <v>4</v>
      </c>
      <c r="J2216" s="519" t="str">
        <f t="shared" si="84"/>
        <v>SDN15021004</v>
      </c>
      <c r="K2216" s="519">
        <v>630</v>
      </c>
    </row>
    <row r="2217" spans="2:11" hidden="1">
      <c r="B2217" s="519" t="s">
        <v>1061</v>
      </c>
      <c r="C2217" s="519"/>
      <c r="D2217" s="519"/>
      <c r="E2217" s="519"/>
      <c r="F2217" s="519">
        <v>2</v>
      </c>
      <c r="G2217" s="519"/>
      <c r="H2217" s="519">
        <v>10</v>
      </c>
      <c r="I2217" s="519">
        <v>5</v>
      </c>
      <c r="J2217" s="519" t="str">
        <f t="shared" si="84"/>
        <v>SDN15021005</v>
      </c>
      <c r="K2217" s="519">
        <v>630</v>
      </c>
    </row>
    <row r="2218" spans="2:11" hidden="1">
      <c r="B2218" s="519" t="s">
        <v>1061</v>
      </c>
      <c r="C2218" s="519"/>
      <c r="D2218" s="519"/>
      <c r="E2218" s="519"/>
      <c r="F2218" s="519">
        <v>2</v>
      </c>
      <c r="G2218" s="519"/>
      <c r="H2218" s="519">
        <v>10</v>
      </c>
      <c r="I2218" s="519">
        <v>6</v>
      </c>
      <c r="J2218" s="519" t="str">
        <f t="shared" si="84"/>
        <v>SDN15021006</v>
      </c>
      <c r="K2218" s="519">
        <v>630</v>
      </c>
    </row>
    <row r="2219" spans="2:11" hidden="1">
      <c r="B2219" s="519" t="s">
        <v>1061</v>
      </c>
      <c r="C2219" s="519"/>
      <c r="D2219" s="519"/>
      <c r="E2219" s="519"/>
      <c r="F2219" s="519">
        <v>2</v>
      </c>
      <c r="G2219" s="519"/>
      <c r="H2219" s="519">
        <v>10</v>
      </c>
      <c r="I2219" s="519">
        <v>7</v>
      </c>
      <c r="J2219" s="519" t="str">
        <f t="shared" si="84"/>
        <v>SDN15021007</v>
      </c>
      <c r="K2219" s="519">
        <v>630</v>
      </c>
    </row>
    <row r="2220" spans="2:11" hidden="1">
      <c r="B2220" s="519" t="s">
        <v>1061</v>
      </c>
      <c r="C2220" s="519"/>
      <c r="D2220" s="519"/>
      <c r="E2220" s="519"/>
      <c r="F2220" s="519">
        <v>2</v>
      </c>
      <c r="G2220" s="519"/>
      <c r="H2220" s="519">
        <v>10</v>
      </c>
      <c r="I2220" s="519">
        <v>8</v>
      </c>
      <c r="J2220" s="519" t="str">
        <f t="shared" si="84"/>
        <v>SDN15021008</v>
      </c>
      <c r="K2220" s="519">
        <v>504</v>
      </c>
    </row>
    <row r="2221" spans="2:11" hidden="1">
      <c r="B2221" s="519" t="s">
        <v>1061</v>
      </c>
      <c r="C2221" s="519"/>
      <c r="D2221" s="519"/>
      <c r="E2221" s="519"/>
      <c r="F2221" s="519">
        <v>2</v>
      </c>
      <c r="G2221" s="519"/>
      <c r="H2221" s="519">
        <v>10</v>
      </c>
      <c r="I2221" s="519">
        <v>9</v>
      </c>
      <c r="J2221" s="519" t="str">
        <f t="shared" si="84"/>
        <v>SDN15021009</v>
      </c>
      <c r="K2221" s="519">
        <v>504</v>
      </c>
    </row>
    <row r="2222" spans="2:11" hidden="1">
      <c r="B2222" s="519" t="s">
        <v>1061</v>
      </c>
      <c r="C2222" s="519"/>
      <c r="D2222" s="519"/>
      <c r="E2222" s="519"/>
      <c r="F2222" s="519">
        <v>2</v>
      </c>
      <c r="G2222" s="519"/>
      <c r="H2222" s="519">
        <v>10</v>
      </c>
      <c r="I2222" s="519">
        <v>10</v>
      </c>
      <c r="J2222" s="519" t="str">
        <f t="shared" si="84"/>
        <v>SDN15021010</v>
      </c>
      <c r="K2222" s="519">
        <v>504</v>
      </c>
    </row>
    <row r="2223" spans="2:11" hidden="1">
      <c r="B2223" s="519" t="s">
        <v>1061</v>
      </c>
      <c r="C2223" s="519"/>
      <c r="D2223" s="519"/>
      <c r="E2223" s="519"/>
      <c r="F2223" s="519">
        <v>2</v>
      </c>
      <c r="G2223" s="519"/>
      <c r="H2223" s="519">
        <v>10</v>
      </c>
      <c r="I2223" s="519">
        <v>11</v>
      </c>
      <c r="J2223" s="519" t="str">
        <f t="shared" si="84"/>
        <v>SDN15021011</v>
      </c>
      <c r="K2223" s="519">
        <v>504</v>
      </c>
    </row>
    <row r="2224" spans="2:11" hidden="1">
      <c r="B2224" s="519" t="s">
        <v>1061</v>
      </c>
      <c r="C2224" s="519"/>
      <c r="D2224" s="519"/>
      <c r="E2224" s="519"/>
      <c r="F2224" s="519">
        <v>2</v>
      </c>
      <c r="G2224" s="519"/>
      <c r="H2224" s="519">
        <v>10</v>
      </c>
      <c r="I2224" s="519">
        <v>12</v>
      </c>
      <c r="J2224" s="519" t="str">
        <f t="shared" si="84"/>
        <v>SDN15021012</v>
      </c>
      <c r="K2224" s="519">
        <v>504</v>
      </c>
    </row>
    <row r="2225" spans="2:11" hidden="1">
      <c r="B2225" s="519" t="s">
        <v>1061</v>
      </c>
      <c r="C2225" s="519"/>
      <c r="D2225" s="519"/>
      <c r="E2225" s="519"/>
      <c r="F2225" s="519">
        <v>2</v>
      </c>
      <c r="G2225" s="519"/>
      <c r="H2225" s="519">
        <v>10</v>
      </c>
      <c r="I2225" s="519">
        <v>13</v>
      </c>
      <c r="J2225" s="519" t="str">
        <f t="shared" si="84"/>
        <v>SDN15021013</v>
      </c>
      <c r="K2225" s="519">
        <v>504</v>
      </c>
    </row>
    <row r="2226" spans="2:11" hidden="1">
      <c r="B2226" s="519" t="s">
        <v>1061</v>
      </c>
      <c r="C2226" s="519"/>
      <c r="D2226" s="519"/>
      <c r="E2226" s="519"/>
      <c r="F2226" s="519">
        <v>2</v>
      </c>
      <c r="G2226" s="519"/>
      <c r="H2226" s="519">
        <v>10</v>
      </c>
      <c r="I2226" s="519">
        <v>14</v>
      </c>
      <c r="J2226" s="519" t="str">
        <f t="shared" si="84"/>
        <v>SDN15021014</v>
      </c>
      <c r="K2226" s="519">
        <v>504</v>
      </c>
    </row>
    <row r="2227" spans="2:11" hidden="1">
      <c r="B2227" s="519" t="s">
        <v>1061</v>
      </c>
      <c r="C2227" s="519"/>
      <c r="D2227" s="519"/>
      <c r="E2227" s="519"/>
      <c r="F2227" s="519">
        <v>2</v>
      </c>
      <c r="G2227" s="519"/>
      <c r="H2227" s="519">
        <v>10</v>
      </c>
      <c r="I2227" s="519">
        <v>15</v>
      </c>
      <c r="J2227" s="519" t="str">
        <f t="shared" si="84"/>
        <v>SDN15021015</v>
      </c>
      <c r="K2227" s="519">
        <v>504</v>
      </c>
    </row>
    <row r="2228" spans="2:11" hidden="1">
      <c r="B2228" s="519" t="s">
        <v>1061</v>
      </c>
      <c r="C2228" s="519"/>
      <c r="D2228" s="519"/>
      <c r="E2228" s="519"/>
      <c r="F2228" s="519">
        <v>2</v>
      </c>
      <c r="G2228" s="519"/>
      <c r="H2228" s="519">
        <v>11</v>
      </c>
      <c r="I2228" s="519">
        <v>1</v>
      </c>
      <c r="J2228" s="519" t="str">
        <f t="shared" si="84"/>
        <v>SDN15021101</v>
      </c>
      <c r="K2228" s="519">
        <v>630</v>
      </c>
    </row>
    <row r="2229" spans="2:11" hidden="1">
      <c r="B2229" s="519" t="s">
        <v>1061</v>
      </c>
      <c r="C2229" s="519"/>
      <c r="D2229" s="519"/>
      <c r="E2229" s="519"/>
      <c r="F2229" s="519">
        <v>2</v>
      </c>
      <c r="G2229" s="519"/>
      <c r="H2229" s="519">
        <v>11</v>
      </c>
      <c r="I2229" s="519">
        <v>2</v>
      </c>
      <c r="J2229" s="519" t="str">
        <f t="shared" si="84"/>
        <v>SDN15021102</v>
      </c>
      <c r="K2229" s="519">
        <v>630</v>
      </c>
    </row>
    <row r="2230" spans="2:11" hidden="1">
      <c r="B2230" s="519" t="s">
        <v>1061</v>
      </c>
      <c r="C2230" s="519"/>
      <c r="D2230" s="519"/>
      <c r="E2230" s="519"/>
      <c r="F2230" s="519">
        <v>2</v>
      </c>
      <c r="G2230" s="519"/>
      <c r="H2230" s="519">
        <v>11</v>
      </c>
      <c r="I2230" s="519">
        <v>3</v>
      </c>
      <c r="J2230" s="519" t="str">
        <f t="shared" si="84"/>
        <v>SDN15021103</v>
      </c>
      <c r="K2230" s="519">
        <v>630</v>
      </c>
    </row>
    <row r="2231" spans="2:11" hidden="1">
      <c r="B2231" s="519" t="s">
        <v>1061</v>
      </c>
      <c r="C2231" s="519"/>
      <c r="D2231" s="519"/>
      <c r="E2231" s="519"/>
      <c r="F2231" s="519">
        <v>2</v>
      </c>
      <c r="G2231" s="519"/>
      <c r="H2231" s="519">
        <v>11</v>
      </c>
      <c r="I2231" s="519">
        <v>4</v>
      </c>
      <c r="J2231" s="519" t="str">
        <f t="shared" si="84"/>
        <v>SDN15021104</v>
      </c>
      <c r="K2231" s="519">
        <v>630</v>
      </c>
    </row>
    <row r="2232" spans="2:11" hidden="1">
      <c r="B2232" s="519" t="s">
        <v>1061</v>
      </c>
      <c r="C2232" s="519"/>
      <c r="D2232" s="519"/>
      <c r="E2232" s="519"/>
      <c r="F2232" s="519">
        <v>2</v>
      </c>
      <c r="G2232" s="519"/>
      <c r="H2232" s="519">
        <v>11</v>
      </c>
      <c r="I2232" s="519">
        <v>5</v>
      </c>
      <c r="J2232" s="519" t="str">
        <f t="shared" si="84"/>
        <v>SDN15021105</v>
      </c>
      <c r="K2232" s="519">
        <v>630</v>
      </c>
    </row>
    <row r="2233" spans="2:11" hidden="1">
      <c r="B2233" s="519" t="s">
        <v>1061</v>
      </c>
      <c r="C2233" s="519"/>
      <c r="D2233" s="519"/>
      <c r="E2233" s="519"/>
      <c r="F2233" s="519">
        <v>2</v>
      </c>
      <c r="G2233" s="519"/>
      <c r="H2233" s="519">
        <v>11</v>
      </c>
      <c r="I2233" s="519">
        <v>6</v>
      </c>
      <c r="J2233" s="519" t="str">
        <f t="shared" si="84"/>
        <v>SDN15021106</v>
      </c>
      <c r="K2233" s="519">
        <v>630</v>
      </c>
    </row>
    <row r="2234" spans="2:11" hidden="1">
      <c r="B2234" s="519" t="s">
        <v>1061</v>
      </c>
      <c r="C2234" s="519"/>
      <c r="D2234" s="519"/>
      <c r="E2234" s="519"/>
      <c r="F2234" s="519">
        <v>2</v>
      </c>
      <c r="G2234" s="519"/>
      <c r="H2234" s="519">
        <v>11</v>
      </c>
      <c r="I2234" s="519">
        <v>7</v>
      </c>
      <c r="J2234" s="519" t="str">
        <f t="shared" si="84"/>
        <v>SDN15021107</v>
      </c>
      <c r="K2234" s="519">
        <v>630</v>
      </c>
    </row>
    <row r="2235" spans="2:11" hidden="1">
      <c r="B2235" s="519" t="s">
        <v>1061</v>
      </c>
      <c r="C2235" s="519"/>
      <c r="D2235" s="519"/>
      <c r="E2235" s="519"/>
      <c r="F2235" s="519">
        <v>2</v>
      </c>
      <c r="G2235" s="519"/>
      <c r="H2235" s="519">
        <v>11</v>
      </c>
      <c r="I2235" s="519">
        <v>8</v>
      </c>
      <c r="J2235" s="519" t="str">
        <f t="shared" si="84"/>
        <v>SDN15021108</v>
      </c>
      <c r="K2235" s="519">
        <v>504</v>
      </c>
    </row>
    <row r="2236" spans="2:11" hidden="1">
      <c r="B2236" s="519" t="s">
        <v>1061</v>
      </c>
      <c r="C2236" s="519"/>
      <c r="D2236" s="519"/>
      <c r="E2236" s="519"/>
      <c r="F2236" s="519">
        <v>2</v>
      </c>
      <c r="G2236" s="519"/>
      <c r="H2236" s="519">
        <v>11</v>
      </c>
      <c r="I2236" s="519">
        <v>9</v>
      </c>
      <c r="J2236" s="519" t="str">
        <f t="shared" si="84"/>
        <v>SDN15021109</v>
      </c>
      <c r="K2236" s="519">
        <v>504</v>
      </c>
    </row>
    <row r="2237" spans="2:11" hidden="1">
      <c r="B2237" s="519" t="s">
        <v>1061</v>
      </c>
      <c r="C2237" s="519"/>
      <c r="D2237" s="519"/>
      <c r="E2237" s="519"/>
      <c r="F2237" s="519">
        <v>2</v>
      </c>
      <c r="G2237" s="519"/>
      <c r="H2237" s="519">
        <v>11</v>
      </c>
      <c r="I2237" s="519">
        <v>10</v>
      </c>
      <c r="J2237" s="519" t="str">
        <f t="shared" si="84"/>
        <v>SDN15021110</v>
      </c>
      <c r="K2237" s="519">
        <v>504</v>
      </c>
    </row>
    <row r="2238" spans="2:11" hidden="1">
      <c r="B2238" s="519" t="s">
        <v>1061</v>
      </c>
      <c r="C2238" s="519"/>
      <c r="D2238" s="519"/>
      <c r="E2238" s="519"/>
      <c r="F2238" s="519">
        <v>2</v>
      </c>
      <c r="G2238" s="519"/>
      <c r="H2238" s="519">
        <v>11</v>
      </c>
      <c r="I2238" s="519">
        <v>11</v>
      </c>
      <c r="J2238" s="519" t="str">
        <f t="shared" si="84"/>
        <v>SDN15021111</v>
      </c>
      <c r="K2238" s="519">
        <v>504</v>
      </c>
    </row>
    <row r="2239" spans="2:11" hidden="1">
      <c r="B2239" s="519" t="s">
        <v>1061</v>
      </c>
      <c r="C2239" s="519"/>
      <c r="D2239" s="519"/>
      <c r="E2239" s="519"/>
      <c r="F2239" s="519">
        <v>2</v>
      </c>
      <c r="G2239" s="519"/>
      <c r="H2239" s="519">
        <v>11</v>
      </c>
      <c r="I2239" s="519">
        <v>12</v>
      </c>
      <c r="J2239" s="519" t="str">
        <f t="shared" si="84"/>
        <v>SDN15021112</v>
      </c>
      <c r="K2239" s="519">
        <v>504</v>
      </c>
    </row>
    <row r="2240" spans="2:11" hidden="1">
      <c r="B2240" s="519" t="s">
        <v>1061</v>
      </c>
      <c r="C2240" s="519"/>
      <c r="D2240" s="519"/>
      <c r="E2240" s="519"/>
      <c r="F2240" s="519">
        <v>2</v>
      </c>
      <c r="G2240" s="519"/>
      <c r="H2240" s="519">
        <v>11</v>
      </c>
      <c r="I2240" s="519">
        <v>13</v>
      </c>
      <c r="J2240" s="519" t="str">
        <f t="shared" si="84"/>
        <v>SDN15021113</v>
      </c>
      <c r="K2240" s="519">
        <v>504</v>
      </c>
    </row>
    <row r="2241" spans="2:11" hidden="1">
      <c r="B2241" s="519" t="s">
        <v>1061</v>
      </c>
      <c r="C2241" s="519"/>
      <c r="D2241" s="519"/>
      <c r="E2241" s="519"/>
      <c r="F2241" s="519">
        <v>2</v>
      </c>
      <c r="G2241" s="519"/>
      <c r="H2241" s="519">
        <v>11</v>
      </c>
      <c r="I2241" s="519">
        <v>14</v>
      </c>
      <c r="J2241" s="519" t="str">
        <f t="shared" si="84"/>
        <v>SDN15021114</v>
      </c>
      <c r="K2241" s="519">
        <v>504</v>
      </c>
    </row>
    <row r="2242" spans="2:11" hidden="1">
      <c r="B2242" s="519" t="s">
        <v>1061</v>
      </c>
      <c r="C2242" s="519"/>
      <c r="D2242" s="519"/>
      <c r="E2242" s="519"/>
      <c r="F2242" s="519">
        <v>2</v>
      </c>
      <c r="G2242" s="519"/>
      <c r="H2242" s="519">
        <v>11</v>
      </c>
      <c r="I2242" s="519">
        <v>15</v>
      </c>
      <c r="J2242" s="519" t="str">
        <f t="shared" si="84"/>
        <v>SDN15021115</v>
      </c>
      <c r="K2242" s="519">
        <v>504</v>
      </c>
    </row>
    <row r="2243" spans="2:11" hidden="1">
      <c r="B2243" s="519" t="s">
        <v>1061</v>
      </c>
      <c r="C2243" s="519"/>
      <c r="D2243" s="519"/>
      <c r="E2243" s="519"/>
      <c r="F2243" s="519">
        <v>2</v>
      </c>
      <c r="G2243" s="519"/>
      <c r="H2243" s="519">
        <v>12</v>
      </c>
      <c r="I2243" s="519">
        <v>1</v>
      </c>
      <c r="J2243" s="519" t="str">
        <f t="shared" si="84"/>
        <v>SDN15021201</v>
      </c>
      <c r="K2243" s="519">
        <v>630</v>
      </c>
    </row>
    <row r="2244" spans="2:11" hidden="1">
      <c r="B2244" s="519" t="s">
        <v>1061</v>
      </c>
      <c r="C2244" s="519"/>
      <c r="D2244" s="519"/>
      <c r="E2244" s="519"/>
      <c r="F2244" s="519">
        <v>2</v>
      </c>
      <c r="G2244" s="519"/>
      <c r="H2244" s="519">
        <v>12</v>
      </c>
      <c r="I2244" s="519">
        <v>2</v>
      </c>
      <c r="J2244" s="519" t="str">
        <f t="shared" ref="J2244:J2307" si="85">B2244&amp;TEXT(F2244,"00")&amp;TEXT(H2244,"00")&amp;TEXT(I2244,"00")</f>
        <v>SDN15021202</v>
      </c>
      <c r="K2244" s="519">
        <v>630</v>
      </c>
    </row>
    <row r="2245" spans="2:11" hidden="1">
      <c r="B2245" s="519" t="s">
        <v>1061</v>
      </c>
      <c r="C2245" s="519"/>
      <c r="D2245" s="519"/>
      <c r="E2245" s="519"/>
      <c r="F2245" s="519">
        <v>2</v>
      </c>
      <c r="G2245" s="519"/>
      <c r="H2245" s="519">
        <v>12</v>
      </c>
      <c r="I2245" s="519">
        <v>3</v>
      </c>
      <c r="J2245" s="519" t="str">
        <f t="shared" si="85"/>
        <v>SDN15021203</v>
      </c>
      <c r="K2245" s="519">
        <v>630</v>
      </c>
    </row>
    <row r="2246" spans="2:11" hidden="1">
      <c r="B2246" s="519" t="s">
        <v>1061</v>
      </c>
      <c r="C2246" s="519"/>
      <c r="D2246" s="519"/>
      <c r="E2246" s="519"/>
      <c r="F2246" s="519">
        <v>2</v>
      </c>
      <c r="G2246" s="519"/>
      <c r="H2246" s="519">
        <v>12</v>
      </c>
      <c r="I2246" s="519">
        <v>4</v>
      </c>
      <c r="J2246" s="519" t="str">
        <f t="shared" si="85"/>
        <v>SDN15021204</v>
      </c>
      <c r="K2246" s="519">
        <v>630</v>
      </c>
    </row>
    <row r="2247" spans="2:11" hidden="1">
      <c r="B2247" s="519" t="s">
        <v>1061</v>
      </c>
      <c r="C2247" s="519"/>
      <c r="D2247" s="519"/>
      <c r="E2247" s="519"/>
      <c r="F2247" s="519">
        <v>2</v>
      </c>
      <c r="G2247" s="519"/>
      <c r="H2247" s="519">
        <v>12</v>
      </c>
      <c r="I2247" s="519">
        <v>5</v>
      </c>
      <c r="J2247" s="519" t="str">
        <f t="shared" si="85"/>
        <v>SDN15021205</v>
      </c>
      <c r="K2247" s="519">
        <v>630</v>
      </c>
    </row>
    <row r="2248" spans="2:11" hidden="1">
      <c r="B2248" s="519" t="s">
        <v>1061</v>
      </c>
      <c r="C2248" s="519"/>
      <c r="D2248" s="519"/>
      <c r="E2248" s="519"/>
      <c r="F2248" s="519">
        <v>2</v>
      </c>
      <c r="G2248" s="519"/>
      <c r="H2248" s="519">
        <v>12</v>
      </c>
      <c r="I2248" s="519">
        <v>6</v>
      </c>
      <c r="J2248" s="519" t="str">
        <f t="shared" si="85"/>
        <v>SDN15021206</v>
      </c>
      <c r="K2248" s="519">
        <v>630</v>
      </c>
    </row>
    <row r="2249" spans="2:11" hidden="1">
      <c r="B2249" s="519" t="s">
        <v>1061</v>
      </c>
      <c r="C2249" s="519"/>
      <c r="D2249" s="519"/>
      <c r="E2249" s="519"/>
      <c r="F2249" s="519">
        <v>2</v>
      </c>
      <c r="G2249" s="519"/>
      <c r="H2249" s="519">
        <v>12</v>
      </c>
      <c r="I2249" s="519">
        <v>7</v>
      </c>
      <c r="J2249" s="519" t="str">
        <f t="shared" si="85"/>
        <v>SDN15021207</v>
      </c>
      <c r="K2249" s="519">
        <v>630</v>
      </c>
    </row>
    <row r="2250" spans="2:11" hidden="1">
      <c r="B2250" s="519" t="s">
        <v>1061</v>
      </c>
      <c r="C2250" s="519"/>
      <c r="D2250" s="519"/>
      <c r="E2250" s="519"/>
      <c r="F2250" s="519">
        <v>2</v>
      </c>
      <c r="G2250" s="519"/>
      <c r="H2250" s="519">
        <v>12</v>
      </c>
      <c r="I2250" s="519">
        <v>8</v>
      </c>
      <c r="J2250" s="519" t="str">
        <f t="shared" si="85"/>
        <v>SDN15021208</v>
      </c>
      <c r="K2250" s="519">
        <v>504</v>
      </c>
    </row>
    <row r="2251" spans="2:11" hidden="1">
      <c r="B2251" s="519" t="s">
        <v>1061</v>
      </c>
      <c r="C2251" s="519"/>
      <c r="D2251" s="519"/>
      <c r="E2251" s="519"/>
      <c r="F2251" s="519">
        <v>2</v>
      </c>
      <c r="G2251" s="519"/>
      <c r="H2251" s="519">
        <v>12</v>
      </c>
      <c r="I2251" s="519">
        <v>9</v>
      </c>
      <c r="J2251" s="519" t="str">
        <f t="shared" si="85"/>
        <v>SDN15021209</v>
      </c>
      <c r="K2251" s="519">
        <v>504</v>
      </c>
    </row>
    <row r="2252" spans="2:11" hidden="1">
      <c r="B2252" s="519" t="s">
        <v>1061</v>
      </c>
      <c r="C2252" s="519"/>
      <c r="D2252" s="519"/>
      <c r="E2252" s="519"/>
      <c r="F2252" s="519">
        <v>2</v>
      </c>
      <c r="G2252" s="519"/>
      <c r="H2252" s="519">
        <v>12</v>
      </c>
      <c r="I2252" s="519">
        <v>10</v>
      </c>
      <c r="J2252" s="519" t="str">
        <f t="shared" si="85"/>
        <v>SDN15021210</v>
      </c>
      <c r="K2252" s="519">
        <v>504</v>
      </c>
    </row>
    <row r="2253" spans="2:11" hidden="1">
      <c r="B2253" s="519" t="s">
        <v>1061</v>
      </c>
      <c r="C2253" s="519"/>
      <c r="D2253" s="519"/>
      <c r="E2253" s="519"/>
      <c r="F2253" s="519">
        <v>2</v>
      </c>
      <c r="G2253" s="519"/>
      <c r="H2253" s="519">
        <v>12</v>
      </c>
      <c r="I2253" s="519">
        <v>11</v>
      </c>
      <c r="J2253" s="519" t="str">
        <f t="shared" si="85"/>
        <v>SDN15021211</v>
      </c>
      <c r="K2253" s="519">
        <v>504</v>
      </c>
    </row>
    <row r="2254" spans="2:11" hidden="1">
      <c r="B2254" s="519" t="s">
        <v>1061</v>
      </c>
      <c r="C2254" s="519"/>
      <c r="D2254" s="519"/>
      <c r="E2254" s="519"/>
      <c r="F2254" s="519">
        <v>2</v>
      </c>
      <c r="G2254" s="519"/>
      <c r="H2254" s="519">
        <v>12</v>
      </c>
      <c r="I2254" s="519">
        <v>12</v>
      </c>
      <c r="J2254" s="519" t="str">
        <f t="shared" si="85"/>
        <v>SDN15021212</v>
      </c>
      <c r="K2254" s="519">
        <v>504</v>
      </c>
    </row>
    <row r="2255" spans="2:11" hidden="1">
      <c r="B2255" s="519" t="s">
        <v>1061</v>
      </c>
      <c r="C2255" s="519"/>
      <c r="D2255" s="519"/>
      <c r="E2255" s="519"/>
      <c r="F2255" s="519">
        <v>2</v>
      </c>
      <c r="G2255" s="519"/>
      <c r="H2255" s="519">
        <v>12</v>
      </c>
      <c r="I2255" s="519">
        <v>13</v>
      </c>
      <c r="J2255" s="519" t="str">
        <f t="shared" si="85"/>
        <v>SDN15021213</v>
      </c>
      <c r="K2255" s="519">
        <v>504</v>
      </c>
    </row>
    <row r="2256" spans="2:11" hidden="1">
      <c r="B2256" s="519" t="s">
        <v>1061</v>
      </c>
      <c r="C2256" s="519"/>
      <c r="D2256" s="519"/>
      <c r="E2256" s="519"/>
      <c r="F2256" s="519">
        <v>2</v>
      </c>
      <c r="G2256" s="519"/>
      <c r="H2256" s="519">
        <v>12</v>
      </c>
      <c r="I2256" s="519">
        <v>14</v>
      </c>
      <c r="J2256" s="519" t="str">
        <f t="shared" si="85"/>
        <v>SDN15021214</v>
      </c>
      <c r="K2256" s="519">
        <v>504</v>
      </c>
    </row>
    <row r="2257" spans="2:11" hidden="1">
      <c r="B2257" s="519" t="s">
        <v>1061</v>
      </c>
      <c r="C2257" s="519"/>
      <c r="D2257" s="519"/>
      <c r="E2257" s="519"/>
      <c r="F2257" s="519">
        <v>2</v>
      </c>
      <c r="G2257" s="519"/>
      <c r="H2257" s="519">
        <v>12</v>
      </c>
      <c r="I2257" s="519">
        <v>15</v>
      </c>
      <c r="J2257" s="519" t="str">
        <f t="shared" si="85"/>
        <v>SDN15021215</v>
      </c>
      <c r="K2257" s="519">
        <v>504</v>
      </c>
    </row>
    <row r="2258" spans="2:11" hidden="1">
      <c r="B2258" s="519" t="s">
        <v>1061</v>
      </c>
      <c r="C2258" s="519"/>
      <c r="D2258" s="519"/>
      <c r="E2258" s="519"/>
      <c r="F2258" s="519">
        <v>2</v>
      </c>
      <c r="G2258" s="519"/>
      <c r="H2258" s="519">
        <v>13</v>
      </c>
      <c r="I2258" s="519">
        <v>1</v>
      </c>
      <c r="J2258" s="519" t="str">
        <f t="shared" si="85"/>
        <v>SDN15021301</v>
      </c>
      <c r="K2258" s="519">
        <v>630</v>
      </c>
    </row>
    <row r="2259" spans="2:11" hidden="1">
      <c r="B2259" s="519" t="s">
        <v>1061</v>
      </c>
      <c r="C2259" s="519"/>
      <c r="D2259" s="519"/>
      <c r="E2259" s="519"/>
      <c r="F2259" s="519">
        <v>2</v>
      </c>
      <c r="G2259" s="519"/>
      <c r="H2259" s="519">
        <v>13</v>
      </c>
      <c r="I2259" s="519">
        <v>2</v>
      </c>
      <c r="J2259" s="519" t="str">
        <f t="shared" si="85"/>
        <v>SDN15021302</v>
      </c>
      <c r="K2259" s="519">
        <v>630</v>
      </c>
    </row>
    <row r="2260" spans="2:11" hidden="1">
      <c r="B2260" s="519" t="s">
        <v>1061</v>
      </c>
      <c r="C2260" s="519"/>
      <c r="D2260" s="519"/>
      <c r="E2260" s="519"/>
      <c r="F2260" s="519">
        <v>2</v>
      </c>
      <c r="G2260" s="519"/>
      <c r="H2260" s="519">
        <v>13</v>
      </c>
      <c r="I2260" s="519">
        <v>3</v>
      </c>
      <c r="J2260" s="519" t="str">
        <f t="shared" si="85"/>
        <v>SDN15021303</v>
      </c>
      <c r="K2260" s="519">
        <v>630</v>
      </c>
    </row>
    <row r="2261" spans="2:11" hidden="1">
      <c r="B2261" s="519" t="s">
        <v>1061</v>
      </c>
      <c r="C2261" s="519"/>
      <c r="D2261" s="519"/>
      <c r="E2261" s="519"/>
      <c r="F2261" s="519">
        <v>2</v>
      </c>
      <c r="G2261" s="519"/>
      <c r="H2261" s="519">
        <v>13</v>
      </c>
      <c r="I2261" s="519">
        <v>4</v>
      </c>
      <c r="J2261" s="519" t="str">
        <f t="shared" si="85"/>
        <v>SDN15021304</v>
      </c>
      <c r="K2261" s="519">
        <v>630</v>
      </c>
    </row>
    <row r="2262" spans="2:11" hidden="1">
      <c r="B2262" s="519" t="s">
        <v>1061</v>
      </c>
      <c r="C2262" s="519"/>
      <c r="D2262" s="519"/>
      <c r="E2262" s="519"/>
      <c r="F2262" s="519">
        <v>2</v>
      </c>
      <c r="G2262" s="519"/>
      <c r="H2262" s="519">
        <v>13</v>
      </c>
      <c r="I2262" s="519">
        <v>5</v>
      </c>
      <c r="J2262" s="519" t="str">
        <f t="shared" si="85"/>
        <v>SDN15021305</v>
      </c>
      <c r="K2262" s="519">
        <v>630</v>
      </c>
    </row>
    <row r="2263" spans="2:11" hidden="1">
      <c r="B2263" s="519" t="s">
        <v>1061</v>
      </c>
      <c r="C2263" s="519"/>
      <c r="D2263" s="519"/>
      <c r="E2263" s="519"/>
      <c r="F2263" s="519">
        <v>2</v>
      </c>
      <c r="G2263" s="519"/>
      <c r="H2263" s="519">
        <v>13</v>
      </c>
      <c r="I2263" s="519">
        <v>6</v>
      </c>
      <c r="J2263" s="519" t="str">
        <f t="shared" si="85"/>
        <v>SDN15021306</v>
      </c>
      <c r="K2263" s="519">
        <v>630</v>
      </c>
    </row>
    <row r="2264" spans="2:11" hidden="1">
      <c r="B2264" s="519" t="s">
        <v>1061</v>
      </c>
      <c r="C2264" s="519"/>
      <c r="D2264" s="519"/>
      <c r="E2264" s="519"/>
      <c r="F2264" s="519">
        <v>2</v>
      </c>
      <c r="G2264" s="519"/>
      <c r="H2264" s="519">
        <v>13</v>
      </c>
      <c r="I2264" s="519">
        <v>7</v>
      </c>
      <c r="J2264" s="519" t="str">
        <f t="shared" si="85"/>
        <v>SDN15021307</v>
      </c>
      <c r="K2264" s="519">
        <v>630</v>
      </c>
    </row>
    <row r="2265" spans="2:11" hidden="1">
      <c r="B2265" s="519" t="s">
        <v>1061</v>
      </c>
      <c r="C2265" s="519"/>
      <c r="D2265" s="519"/>
      <c r="E2265" s="519"/>
      <c r="F2265" s="519">
        <v>2</v>
      </c>
      <c r="G2265" s="519"/>
      <c r="H2265" s="519">
        <v>13</v>
      </c>
      <c r="I2265" s="519">
        <v>8</v>
      </c>
      <c r="J2265" s="519" t="str">
        <f t="shared" si="85"/>
        <v>SDN15021308</v>
      </c>
      <c r="K2265" s="519">
        <v>504</v>
      </c>
    </row>
    <row r="2266" spans="2:11" hidden="1">
      <c r="B2266" s="519" t="s">
        <v>1061</v>
      </c>
      <c r="C2266" s="519"/>
      <c r="D2266" s="519"/>
      <c r="E2266" s="519"/>
      <c r="F2266" s="519">
        <v>2</v>
      </c>
      <c r="G2266" s="519"/>
      <c r="H2266" s="519">
        <v>13</v>
      </c>
      <c r="I2266" s="519">
        <v>9</v>
      </c>
      <c r="J2266" s="519" t="str">
        <f t="shared" si="85"/>
        <v>SDN15021309</v>
      </c>
      <c r="K2266" s="519">
        <v>504</v>
      </c>
    </row>
    <row r="2267" spans="2:11" hidden="1">
      <c r="B2267" s="519" t="s">
        <v>1061</v>
      </c>
      <c r="C2267" s="519"/>
      <c r="D2267" s="519"/>
      <c r="E2267" s="519"/>
      <c r="F2267" s="519">
        <v>2</v>
      </c>
      <c r="G2267" s="519"/>
      <c r="H2267" s="519">
        <v>13</v>
      </c>
      <c r="I2267" s="519">
        <v>10</v>
      </c>
      <c r="J2267" s="519" t="str">
        <f t="shared" si="85"/>
        <v>SDN15021310</v>
      </c>
      <c r="K2267" s="519">
        <v>504</v>
      </c>
    </row>
    <row r="2268" spans="2:11" hidden="1">
      <c r="B2268" s="519" t="s">
        <v>1061</v>
      </c>
      <c r="C2268" s="519"/>
      <c r="D2268" s="519"/>
      <c r="E2268" s="519"/>
      <c r="F2268" s="519">
        <v>2</v>
      </c>
      <c r="G2268" s="519"/>
      <c r="H2268" s="519">
        <v>13</v>
      </c>
      <c r="I2268" s="519">
        <v>11</v>
      </c>
      <c r="J2268" s="519" t="str">
        <f t="shared" si="85"/>
        <v>SDN15021311</v>
      </c>
      <c r="K2268" s="519">
        <v>504</v>
      </c>
    </row>
    <row r="2269" spans="2:11" hidden="1">
      <c r="B2269" s="519" t="s">
        <v>1061</v>
      </c>
      <c r="C2269" s="519"/>
      <c r="D2269" s="519"/>
      <c r="E2269" s="519"/>
      <c r="F2269" s="519">
        <v>2</v>
      </c>
      <c r="G2269" s="519"/>
      <c r="H2269" s="519">
        <v>13</v>
      </c>
      <c r="I2269" s="519">
        <v>12</v>
      </c>
      <c r="J2269" s="519" t="str">
        <f t="shared" si="85"/>
        <v>SDN15021312</v>
      </c>
      <c r="K2269" s="519">
        <v>504</v>
      </c>
    </row>
    <row r="2270" spans="2:11" hidden="1">
      <c r="B2270" s="519" t="s">
        <v>1061</v>
      </c>
      <c r="C2270" s="519"/>
      <c r="D2270" s="519"/>
      <c r="E2270" s="519"/>
      <c r="F2270" s="519">
        <v>2</v>
      </c>
      <c r="G2270" s="519"/>
      <c r="H2270" s="519">
        <v>13</v>
      </c>
      <c r="I2270" s="519">
        <v>13</v>
      </c>
      <c r="J2270" s="519" t="str">
        <f t="shared" si="85"/>
        <v>SDN15021313</v>
      </c>
      <c r="K2270" s="519">
        <v>504</v>
      </c>
    </row>
    <row r="2271" spans="2:11" hidden="1">
      <c r="B2271" s="519" t="s">
        <v>1061</v>
      </c>
      <c r="C2271" s="519"/>
      <c r="D2271" s="519"/>
      <c r="E2271" s="519"/>
      <c r="F2271" s="519">
        <v>2</v>
      </c>
      <c r="G2271" s="519"/>
      <c r="H2271" s="519">
        <v>13</v>
      </c>
      <c r="I2271" s="519">
        <v>14</v>
      </c>
      <c r="J2271" s="519" t="str">
        <f t="shared" si="85"/>
        <v>SDN15021314</v>
      </c>
      <c r="K2271" s="519">
        <v>504</v>
      </c>
    </row>
    <row r="2272" spans="2:11" hidden="1">
      <c r="B2272" s="519" t="s">
        <v>1061</v>
      </c>
      <c r="C2272" s="519"/>
      <c r="D2272" s="519"/>
      <c r="E2272" s="519"/>
      <c r="F2272" s="519">
        <v>2</v>
      </c>
      <c r="G2272" s="519"/>
      <c r="H2272" s="519">
        <v>13</v>
      </c>
      <c r="I2272" s="519">
        <v>15</v>
      </c>
      <c r="J2272" s="519" t="str">
        <f t="shared" si="85"/>
        <v>SDN15021315</v>
      </c>
      <c r="K2272" s="519">
        <v>504</v>
      </c>
    </row>
    <row r="2273" spans="2:11" hidden="1">
      <c r="B2273" s="519" t="s">
        <v>1061</v>
      </c>
      <c r="C2273" s="519"/>
      <c r="D2273" s="519"/>
      <c r="E2273" s="519"/>
      <c r="F2273" s="519">
        <v>2</v>
      </c>
      <c r="G2273" s="519"/>
      <c r="H2273" s="519">
        <v>14</v>
      </c>
      <c r="I2273" s="519">
        <v>1</v>
      </c>
      <c r="J2273" s="519" t="str">
        <f t="shared" si="85"/>
        <v>SDN15021401</v>
      </c>
      <c r="K2273" s="519">
        <v>630</v>
      </c>
    </row>
    <row r="2274" spans="2:11" hidden="1">
      <c r="B2274" s="519" t="s">
        <v>1061</v>
      </c>
      <c r="C2274" s="519"/>
      <c r="D2274" s="519"/>
      <c r="E2274" s="519"/>
      <c r="F2274" s="519">
        <v>2</v>
      </c>
      <c r="G2274" s="519"/>
      <c r="H2274" s="519">
        <v>14</v>
      </c>
      <c r="I2274" s="519">
        <v>2</v>
      </c>
      <c r="J2274" s="519" t="str">
        <f t="shared" si="85"/>
        <v>SDN15021402</v>
      </c>
      <c r="K2274" s="519">
        <v>630</v>
      </c>
    </row>
    <row r="2275" spans="2:11" hidden="1">
      <c r="B2275" s="519" t="s">
        <v>1061</v>
      </c>
      <c r="C2275" s="519"/>
      <c r="D2275" s="519"/>
      <c r="E2275" s="519"/>
      <c r="F2275" s="519">
        <v>2</v>
      </c>
      <c r="G2275" s="519"/>
      <c r="H2275" s="519">
        <v>14</v>
      </c>
      <c r="I2275" s="519">
        <v>3</v>
      </c>
      <c r="J2275" s="519" t="str">
        <f t="shared" si="85"/>
        <v>SDN15021403</v>
      </c>
      <c r="K2275" s="519">
        <v>630</v>
      </c>
    </row>
    <row r="2276" spans="2:11" hidden="1">
      <c r="B2276" s="519" t="s">
        <v>1061</v>
      </c>
      <c r="C2276" s="519"/>
      <c r="D2276" s="519"/>
      <c r="E2276" s="519"/>
      <c r="F2276" s="519">
        <v>2</v>
      </c>
      <c r="G2276" s="519"/>
      <c r="H2276" s="519">
        <v>14</v>
      </c>
      <c r="I2276" s="519">
        <v>4</v>
      </c>
      <c r="J2276" s="519" t="str">
        <f t="shared" si="85"/>
        <v>SDN15021404</v>
      </c>
      <c r="K2276" s="519">
        <v>630</v>
      </c>
    </row>
    <row r="2277" spans="2:11" hidden="1">
      <c r="B2277" s="519" t="s">
        <v>1061</v>
      </c>
      <c r="C2277" s="519"/>
      <c r="D2277" s="519"/>
      <c r="E2277" s="519"/>
      <c r="F2277" s="519">
        <v>2</v>
      </c>
      <c r="G2277" s="519"/>
      <c r="H2277" s="519">
        <v>14</v>
      </c>
      <c r="I2277" s="519">
        <v>5</v>
      </c>
      <c r="J2277" s="519" t="str">
        <f t="shared" si="85"/>
        <v>SDN15021405</v>
      </c>
      <c r="K2277" s="519">
        <v>630</v>
      </c>
    </row>
    <row r="2278" spans="2:11" hidden="1">
      <c r="B2278" s="519" t="s">
        <v>1061</v>
      </c>
      <c r="C2278" s="519"/>
      <c r="D2278" s="519"/>
      <c r="E2278" s="519"/>
      <c r="F2278" s="519">
        <v>2</v>
      </c>
      <c r="G2278" s="519"/>
      <c r="H2278" s="519">
        <v>14</v>
      </c>
      <c r="I2278" s="519">
        <v>6</v>
      </c>
      <c r="J2278" s="519" t="str">
        <f t="shared" si="85"/>
        <v>SDN15021406</v>
      </c>
      <c r="K2278" s="519">
        <v>630</v>
      </c>
    </row>
    <row r="2279" spans="2:11" hidden="1">
      <c r="B2279" s="519" t="s">
        <v>1061</v>
      </c>
      <c r="C2279" s="519"/>
      <c r="D2279" s="519"/>
      <c r="E2279" s="519"/>
      <c r="F2279" s="519">
        <v>2</v>
      </c>
      <c r="G2279" s="519"/>
      <c r="H2279" s="519">
        <v>14</v>
      </c>
      <c r="I2279" s="519">
        <v>7</v>
      </c>
      <c r="J2279" s="519" t="str">
        <f t="shared" si="85"/>
        <v>SDN15021407</v>
      </c>
      <c r="K2279" s="519">
        <v>630</v>
      </c>
    </row>
    <row r="2280" spans="2:11" hidden="1">
      <c r="B2280" s="519" t="s">
        <v>1061</v>
      </c>
      <c r="C2280" s="519"/>
      <c r="D2280" s="519"/>
      <c r="E2280" s="519"/>
      <c r="F2280" s="519">
        <v>2</v>
      </c>
      <c r="G2280" s="519"/>
      <c r="H2280" s="519">
        <v>14</v>
      </c>
      <c r="I2280" s="519">
        <v>8</v>
      </c>
      <c r="J2280" s="519" t="str">
        <f t="shared" si="85"/>
        <v>SDN15021408</v>
      </c>
      <c r="K2280" s="519">
        <v>504</v>
      </c>
    </row>
    <row r="2281" spans="2:11" hidden="1">
      <c r="B2281" s="519" t="s">
        <v>1061</v>
      </c>
      <c r="C2281" s="519"/>
      <c r="D2281" s="519"/>
      <c r="E2281" s="519"/>
      <c r="F2281" s="519">
        <v>2</v>
      </c>
      <c r="G2281" s="519"/>
      <c r="H2281" s="519">
        <v>14</v>
      </c>
      <c r="I2281" s="519">
        <v>9</v>
      </c>
      <c r="J2281" s="519" t="str">
        <f t="shared" si="85"/>
        <v>SDN15021409</v>
      </c>
      <c r="K2281" s="519">
        <v>504</v>
      </c>
    </row>
    <row r="2282" spans="2:11" hidden="1">
      <c r="B2282" s="519" t="s">
        <v>1061</v>
      </c>
      <c r="C2282" s="519"/>
      <c r="D2282" s="519"/>
      <c r="E2282" s="519"/>
      <c r="F2282" s="519">
        <v>2</v>
      </c>
      <c r="G2282" s="519"/>
      <c r="H2282" s="519">
        <v>14</v>
      </c>
      <c r="I2282" s="519">
        <v>10</v>
      </c>
      <c r="J2282" s="519" t="str">
        <f t="shared" si="85"/>
        <v>SDN15021410</v>
      </c>
      <c r="K2282" s="519">
        <v>504</v>
      </c>
    </row>
    <row r="2283" spans="2:11" hidden="1">
      <c r="B2283" s="519" t="s">
        <v>1061</v>
      </c>
      <c r="C2283" s="519"/>
      <c r="D2283" s="519"/>
      <c r="E2283" s="519"/>
      <c r="F2283" s="519">
        <v>2</v>
      </c>
      <c r="G2283" s="519"/>
      <c r="H2283" s="519">
        <v>14</v>
      </c>
      <c r="I2283" s="519">
        <v>11</v>
      </c>
      <c r="J2283" s="519" t="str">
        <f t="shared" si="85"/>
        <v>SDN15021411</v>
      </c>
      <c r="K2283" s="519">
        <v>504</v>
      </c>
    </row>
    <row r="2284" spans="2:11" hidden="1">
      <c r="B2284" s="519" t="s">
        <v>1061</v>
      </c>
      <c r="C2284" s="519"/>
      <c r="D2284" s="519"/>
      <c r="E2284" s="519"/>
      <c r="F2284" s="519">
        <v>2</v>
      </c>
      <c r="G2284" s="519"/>
      <c r="H2284" s="519">
        <v>14</v>
      </c>
      <c r="I2284" s="519">
        <v>12</v>
      </c>
      <c r="J2284" s="519" t="str">
        <f t="shared" si="85"/>
        <v>SDN15021412</v>
      </c>
      <c r="K2284" s="519">
        <v>504</v>
      </c>
    </row>
    <row r="2285" spans="2:11" hidden="1">
      <c r="B2285" s="519" t="s">
        <v>1061</v>
      </c>
      <c r="C2285" s="519"/>
      <c r="D2285" s="519"/>
      <c r="E2285" s="519"/>
      <c r="F2285" s="519">
        <v>2</v>
      </c>
      <c r="G2285" s="519"/>
      <c r="H2285" s="519">
        <v>14</v>
      </c>
      <c r="I2285" s="519">
        <v>13</v>
      </c>
      <c r="J2285" s="519" t="str">
        <f t="shared" si="85"/>
        <v>SDN15021413</v>
      </c>
      <c r="K2285" s="519">
        <v>504</v>
      </c>
    </row>
    <row r="2286" spans="2:11" hidden="1">
      <c r="B2286" s="519" t="s">
        <v>1061</v>
      </c>
      <c r="C2286" s="519"/>
      <c r="D2286" s="519"/>
      <c r="E2286" s="519"/>
      <c r="F2286" s="519">
        <v>2</v>
      </c>
      <c r="G2286" s="519"/>
      <c r="H2286" s="519">
        <v>14</v>
      </c>
      <c r="I2286" s="519">
        <v>14</v>
      </c>
      <c r="J2286" s="519" t="str">
        <f t="shared" si="85"/>
        <v>SDN15021414</v>
      </c>
      <c r="K2286" s="519">
        <v>504</v>
      </c>
    </row>
    <row r="2287" spans="2:11" hidden="1">
      <c r="B2287" s="519" t="s">
        <v>1061</v>
      </c>
      <c r="C2287" s="519"/>
      <c r="D2287" s="519"/>
      <c r="E2287" s="519"/>
      <c r="F2287" s="519">
        <v>2</v>
      </c>
      <c r="G2287" s="519"/>
      <c r="H2287" s="519">
        <v>14</v>
      </c>
      <c r="I2287" s="519">
        <v>15</v>
      </c>
      <c r="J2287" s="519" t="str">
        <f t="shared" si="85"/>
        <v>SDN15021415</v>
      </c>
      <c r="K2287" s="519">
        <v>504</v>
      </c>
    </row>
    <row r="2288" spans="2:11" hidden="1">
      <c r="B2288" s="519" t="s">
        <v>1061</v>
      </c>
      <c r="C2288" s="519"/>
      <c r="D2288" s="519"/>
      <c r="E2288" s="519"/>
      <c r="F2288" s="519">
        <v>2</v>
      </c>
      <c r="G2288" s="519"/>
      <c r="H2288" s="519">
        <v>15</v>
      </c>
      <c r="I2288" s="519">
        <v>1</v>
      </c>
      <c r="J2288" s="519" t="str">
        <f t="shared" si="85"/>
        <v>SDN15021501</v>
      </c>
      <c r="K2288" s="519">
        <v>630</v>
      </c>
    </row>
    <row r="2289" spans="2:11" hidden="1">
      <c r="B2289" s="519" t="s">
        <v>1061</v>
      </c>
      <c r="C2289" s="519"/>
      <c r="D2289" s="519"/>
      <c r="E2289" s="519"/>
      <c r="F2289" s="519">
        <v>2</v>
      </c>
      <c r="G2289" s="519"/>
      <c r="H2289" s="519">
        <v>15</v>
      </c>
      <c r="I2289" s="519">
        <v>2</v>
      </c>
      <c r="J2289" s="519" t="str">
        <f t="shared" si="85"/>
        <v>SDN15021502</v>
      </c>
      <c r="K2289" s="519">
        <v>630</v>
      </c>
    </row>
    <row r="2290" spans="2:11" hidden="1">
      <c r="B2290" s="519" t="s">
        <v>1061</v>
      </c>
      <c r="C2290" s="519"/>
      <c r="D2290" s="519"/>
      <c r="E2290" s="519"/>
      <c r="F2290" s="519">
        <v>2</v>
      </c>
      <c r="G2290" s="519"/>
      <c r="H2290" s="519">
        <v>15</v>
      </c>
      <c r="I2290" s="519">
        <v>3</v>
      </c>
      <c r="J2290" s="519" t="str">
        <f t="shared" si="85"/>
        <v>SDN15021503</v>
      </c>
      <c r="K2290" s="519">
        <v>630</v>
      </c>
    </row>
    <row r="2291" spans="2:11" hidden="1">
      <c r="B2291" s="519" t="s">
        <v>1061</v>
      </c>
      <c r="C2291" s="519"/>
      <c r="D2291" s="519"/>
      <c r="E2291" s="519"/>
      <c r="F2291" s="519">
        <v>2</v>
      </c>
      <c r="G2291" s="519"/>
      <c r="H2291" s="519">
        <v>15</v>
      </c>
      <c r="I2291" s="519">
        <v>4</v>
      </c>
      <c r="J2291" s="519" t="str">
        <f t="shared" si="85"/>
        <v>SDN15021504</v>
      </c>
      <c r="K2291" s="519">
        <v>630</v>
      </c>
    </row>
    <row r="2292" spans="2:11" hidden="1">
      <c r="B2292" s="519" t="s">
        <v>1061</v>
      </c>
      <c r="C2292" s="519"/>
      <c r="D2292" s="519"/>
      <c r="E2292" s="519"/>
      <c r="F2292" s="519">
        <v>2</v>
      </c>
      <c r="G2292" s="519"/>
      <c r="H2292" s="519">
        <v>15</v>
      </c>
      <c r="I2292" s="519">
        <v>5</v>
      </c>
      <c r="J2292" s="519" t="str">
        <f t="shared" si="85"/>
        <v>SDN15021505</v>
      </c>
      <c r="K2292" s="519">
        <v>630</v>
      </c>
    </row>
    <row r="2293" spans="2:11" hidden="1">
      <c r="B2293" s="519" t="s">
        <v>1061</v>
      </c>
      <c r="C2293" s="519"/>
      <c r="D2293" s="519"/>
      <c r="E2293" s="519"/>
      <c r="F2293" s="519">
        <v>2</v>
      </c>
      <c r="G2293" s="519"/>
      <c r="H2293" s="519">
        <v>15</v>
      </c>
      <c r="I2293" s="519">
        <v>6</v>
      </c>
      <c r="J2293" s="519" t="str">
        <f t="shared" si="85"/>
        <v>SDN15021506</v>
      </c>
      <c r="K2293" s="519">
        <v>630</v>
      </c>
    </row>
    <row r="2294" spans="2:11" hidden="1">
      <c r="B2294" s="519" t="s">
        <v>1061</v>
      </c>
      <c r="C2294" s="519"/>
      <c r="D2294" s="519"/>
      <c r="E2294" s="519"/>
      <c r="F2294" s="519">
        <v>2</v>
      </c>
      <c r="G2294" s="519"/>
      <c r="H2294" s="519">
        <v>15</v>
      </c>
      <c r="I2294" s="519">
        <v>7</v>
      </c>
      <c r="J2294" s="519" t="str">
        <f t="shared" si="85"/>
        <v>SDN15021507</v>
      </c>
      <c r="K2294" s="519">
        <v>630</v>
      </c>
    </row>
    <row r="2295" spans="2:11" hidden="1">
      <c r="B2295" s="519" t="s">
        <v>1061</v>
      </c>
      <c r="C2295" s="519"/>
      <c r="D2295" s="519"/>
      <c r="E2295" s="519"/>
      <c r="F2295" s="519">
        <v>2</v>
      </c>
      <c r="G2295" s="519"/>
      <c r="H2295" s="519">
        <v>15</v>
      </c>
      <c r="I2295" s="519">
        <v>8</v>
      </c>
      <c r="J2295" s="519" t="str">
        <f t="shared" si="85"/>
        <v>SDN15021508</v>
      </c>
      <c r="K2295" s="519">
        <v>504</v>
      </c>
    </row>
    <row r="2296" spans="2:11" hidden="1">
      <c r="B2296" s="519" t="s">
        <v>1061</v>
      </c>
      <c r="C2296" s="519"/>
      <c r="D2296" s="519"/>
      <c r="E2296" s="519"/>
      <c r="F2296" s="519">
        <v>2</v>
      </c>
      <c r="G2296" s="519"/>
      <c r="H2296" s="519">
        <v>15</v>
      </c>
      <c r="I2296" s="519">
        <v>9</v>
      </c>
      <c r="J2296" s="519" t="str">
        <f t="shared" si="85"/>
        <v>SDN15021509</v>
      </c>
      <c r="K2296" s="519">
        <v>504</v>
      </c>
    </row>
    <row r="2297" spans="2:11" hidden="1">
      <c r="B2297" s="519" t="s">
        <v>1061</v>
      </c>
      <c r="C2297" s="519"/>
      <c r="D2297" s="519"/>
      <c r="E2297" s="519"/>
      <c r="F2297" s="519">
        <v>2</v>
      </c>
      <c r="G2297" s="519"/>
      <c r="H2297" s="519">
        <v>15</v>
      </c>
      <c r="I2297" s="519">
        <v>10</v>
      </c>
      <c r="J2297" s="519" t="str">
        <f t="shared" si="85"/>
        <v>SDN15021510</v>
      </c>
      <c r="K2297" s="519">
        <v>504</v>
      </c>
    </row>
    <row r="2298" spans="2:11" hidden="1">
      <c r="B2298" s="519" t="s">
        <v>1061</v>
      </c>
      <c r="C2298" s="519"/>
      <c r="D2298" s="519"/>
      <c r="E2298" s="519"/>
      <c r="F2298" s="519">
        <v>2</v>
      </c>
      <c r="G2298" s="519"/>
      <c r="H2298" s="519">
        <v>15</v>
      </c>
      <c r="I2298" s="519">
        <v>11</v>
      </c>
      <c r="J2298" s="519" t="str">
        <f t="shared" si="85"/>
        <v>SDN15021511</v>
      </c>
      <c r="K2298" s="519">
        <v>504</v>
      </c>
    </row>
    <row r="2299" spans="2:11" hidden="1">
      <c r="B2299" s="519" t="s">
        <v>1061</v>
      </c>
      <c r="C2299" s="519"/>
      <c r="D2299" s="519"/>
      <c r="E2299" s="519"/>
      <c r="F2299" s="519">
        <v>2</v>
      </c>
      <c r="G2299" s="519"/>
      <c r="H2299" s="519">
        <v>15</v>
      </c>
      <c r="I2299" s="519">
        <v>12</v>
      </c>
      <c r="J2299" s="519" t="str">
        <f t="shared" si="85"/>
        <v>SDN15021512</v>
      </c>
      <c r="K2299" s="519">
        <v>504</v>
      </c>
    </row>
    <row r="2300" spans="2:11" hidden="1">
      <c r="B2300" s="519" t="s">
        <v>1061</v>
      </c>
      <c r="C2300" s="519"/>
      <c r="D2300" s="519"/>
      <c r="E2300" s="519"/>
      <c r="F2300" s="519">
        <v>2</v>
      </c>
      <c r="G2300" s="519"/>
      <c r="H2300" s="519">
        <v>15</v>
      </c>
      <c r="I2300" s="519">
        <v>13</v>
      </c>
      <c r="J2300" s="519" t="str">
        <f t="shared" si="85"/>
        <v>SDN15021513</v>
      </c>
      <c r="K2300" s="519">
        <v>504</v>
      </c>
    </row>
    <row r="2301" spans="2:11" hidden="1">
      <c r="B2301" s="519" t="s">
        <v>1061</v>
      </c>
      <c r="C2301" s="519"/>
      <c r="D2301" s="519"/>
      <c r="E2301" s="519"/>
      <c r="F2301" s="519">
        <v>2</v>
      </c>
      <c r="G2301" s="519"/>
      <c r="H2301" s="519">
        <v>15</v>
      </c>
      <c r="I2301" s="519">
        <v>14</v>
      </c>
      <c r="J2301" s="519" t="str">
        <f t="shared" si="85"/>
        <v>SDN15021514</v>
      </c>
      <c r="K2301" s="519">
        <v>504</v>
      </c>
    </row>
    <row r="2302" spans="2:11" hidden="1">
      <c r="B2302" s="519" t="s">
        <v>1061</v>
      </c>
      <c r="C2302" s="519"/>
      <c r="D2302" s="519"/>
      <c r="E2302" s="519"/>
      <c r="F2302" s="519">
        <v>2</v>
      </c>
      <c r="G2302" s="519"/>
      <c r="H2302" s="519">
        <v>15</v>
      </c>
      <c r="I2302" s="519">
        <v>15</v>
      </c>
      <c r="J2302" s="519" t="str">
        <f t="shared" si="85"/>
        <v>SDN15021515</v>
      </c>
      <c r="K2302" s="519">
        <v>504</v>
      </c>
    </row>
    <row r="2303" spans="2:11" hidden="1">
      <c r="B2303" s="519" t="s">
        <v>1061</v>
      </c>
      <c r="C2303" s="519"/>
      <c r="D2303" s="519"/>
      <c r="E2303" s="519"/>
      <c r="F2303" s="519">
        <v>2</v>
      </c>
      <c r="G2303" s="519"/>
      <c r="H2303" s="519">
        <v>16</v>
      </c>
      <c r="I2303" s="519">
        <v>1</v>
      </c>
      <c r="J2303" s="519" t="str">
        <f t="shared" si="85"/>
        <v>SDN15021601</v>
      </c>
      <c r="K2303" s="519">
        <v>630</v>
      </c>
    </row>
    <row r="2304" spans="2:11" hidden="1">
      <c r="B2304" s="519" t="s">
        <v>1061</v>
      </c>
      <c r="C2304" s="519"/>
      <c r="D2304" s="519"/>
      <c r="E2304" s="519"/>
      <c r="F2304" s="519">
        <v>2</v>
      </c>
      <c r="G2304" s="519"/>
      <c r="H2304" s="519">
        <v>16</v>
      </c>
      <c r="I2304" s="519">
        <v>2</v>
      </c>
      <c r="J2304" s="519" t="str">
        <f t="shared" si="85"/>
        <v>SDN15021602</v>
      </c>
      <c r="K2304" s="519">
        <v>630</v>
      </c>
    </row>
    <row r="2305" spans="2:11" hidden="1">
      <c r="B2305" s="519" t="s">
        <v>1061</v>
      </c>
      <c r="C2305" s="519"/>
      <c r="D2305" s="519"/>
      <c r="E2305" s="519"/>
      <c r="F2305" s="519">
        <v>2</v>
      </c>
      <c r="G2305" s="519"/>
      <c r="H2305" s="519">
        <v>16</v>
      </c>
      <c r="I2305" s="519">
        <v>3</v>
      </c>
      <c r="J2305" s="519" t="str">
        <f t="shared" si="85"/>
        <v>SDN15021603</v>
      </c>
      <c r="K2305" s="519">
        <v>630</v>
      </c>
    </row>
    <row r="2306" spans="2:11" hidden="1">
      <c r="B2306" s="519" t="s">
        <v>1061</v>
      </c>
      <c r="C2306" s="519"/>
      <c r="D2306" s="519"/>
      <c r="E2306" s="519"/>
      <c r="F2306" s="519">
        <v>2</v>
      </c>
      <c r="G2306" s="519"/>
      <c r="H2306" s="519">
        <v>16</v>
      </c>
      <c r="I2306" s="519">
        <v>4</v>
      </c>
      <c r="J2306" s="519" t="str">
        <f t="shared" si="85"/>
        <v>SDN15021604</v>
      </c>
      <c r="K2306" s="519">
        <v>630</v>
      </c>
    </row>
    <row r="2307" spans="2:11" hidden="1">
      <c r="B2307" s="519" t="s">
        <v>1061</v>
      </c>
      <c r="C2307" s="519"/>
      <c r="D2307" s="519"/>
      <c r="E2307" s="519"/>
      <c r="F2307" s="519">
        <v>2</v>
      </c>
      <c r="G2307" s="519"/>
      <c r="H2307" s="519">
        <v>16</v>
      </c>
      <c r="I2307" s="519">
        <v>5</v>
      </c>
      <c r="J2307" s="519" t="str">
        <f t="shared" si="85"/>
        <v>SDN15021605</v>
      </c>
      <c r="K2307" s="519">
        <v>630</v>
      </c>
    </row>
    <row r="2308" spans="2:11" hidden="1">
      <c r="B2308" s="519" t="s">
        <v>1061</v>
      </c>
      <c r="C2308" s="519"/>
      <c r="D2308" s="519"/>
      <c r="E2308" s="519"/>
      <c r="F2308" s="519">
        <v>2</v>
      </c>
      <c r="G2308" s="519"/>
      <c r="H2308" s="519">
        <v>16</v>
      </c>
      <c r="I2308" s="519">
        <v>6</v>
      </c>
      <c r="J2308" s="519" t="str">
        <f t="shared" ref="J2308:J2371" si="86">B2308&amp;TEXT(F2308,"00")&amp;TEXT(H2308,"00")&amp;TEXT(I2308,"00")</f>
        <v>SDN15021606</v>
      </c>
      <c r="K2308" s="519">
        <v>630</v>
      </c>
    </row>
    <row r="2309" spans="2:11" hidden="1">
      <c r="B2309" s="519" t="s">
        <v>1061</v>
      </c>
      <c r="C2309" s="519"/>
      <c r="D2309" s="519"/>
      <c r="E2309" s="519"/>
      <c r="F2309" s="519">
        <v>2</v>
      </c>
      <c r="G2309" s="519"/>
      <c r="H2309" s="519">
        <v>16</v>
      </c>
      <c r="I2309" s="519">
        <v>7</v>
      </c>
      <c r="J2309" s="519" t="str">
        <f t="shared" si="86"/>
        <v>SDN15021607</v>
      </c>
      <c r="K2309" s="519">
        <v>630</v>
      </c>
    </row>
    <row r="2310" spans="2:11" hidden="1">
      <c r="B2310" s="519" t="s">
        <v>1061</v>
      </c>
      <c r="C2310" s="519"/>
      <c r="D2310" s="519"/>
      <c r="E2310" s="519"/>
      <c r="F2310" s="519">
        <v>2</v>
      </c>
      <c r="G2310" s="519"/>
      <c r="H2310" s="519">
        <v>16</v>
      </c>
      <c r="I2310" s="519">
        <v>8</v>
      </c>
      <c r="J2310" s="519" t="str">
        <f t="shared" si="86"/>
        <v>SDN15021608</v>
      </c>
      <c r="K2310" s="519">
        <v>504</v>
      </c>
    </row>
    <row r="2311" spans="2:11" hidden="1">
      <c r="B2311" s="519" t="s">
        <v>1061</v>
      </c>
      <c r="C2311" s="519"/>
      <c r="D2311" s="519"/>
      <c r="E2311" s="519"/>
      <c r="F2311" s="519">
        <v>2</v>
      </c>
      <c r="G2311" s="519"/>
      <c r="H2311" s="519">
        <v>16</v>
      </c>
      <c r="I2311" s="519">
        <v>9</v>
      </c>
      <c r="J2311" s="519" t="str">
        <f t="shared" si="86"/>
        <v>SDN15021609</v>
      </c>
      <c r="K2311" s="519">
        <v>504</v>
      </c>
    </row>
    <row r="2312" spans="2:11" hidden="1">
      <c r="B2312" s="519" t="s">
        <v>1061</v>
      </c>
      <c r="C2312" s="519"/>
      <c r="D2312" s="519"/>
      <c r="E2312" s="519"/>
      <c r="F2312" s="519">
        <v>2</v>
      </c>
      <c r="G2312" s="519"/>
      <c r="H2312" s="519">
        <v>16</v>
      </c>
      <c r="I2312" s="519">
        <v>10</v>
      </c>
      <c r="J2312" s="519" t="str">
        <f t="shared" si="86"/>
        <v>SDN15021610</v>
      </c>
      <c r="K2312" s="519">
        <v>504</v>
      </c>
    </row>
    <row r="2313" spans="2:11" hidden="1">
      <c r="B2313" s="519" t="s">
        <v>1061</v>
      </c>
      <c r="C2313" s="519"/>
      <c r="D2313" s="519"/>
      <c r="E2313" s="519"/>
      <c r="F2313" s="519">
        <v>2</v>
      </c>
      <c r="G2313" s="519"/>
      <c r="H2313" s="519">
        <v>16</v>
      </c>
      <c r="I2313" s="519">
        <v>11</v>
      </c>
      <c r="J2313" s="519" t="str">
        <f t="shared" si="86"/>
        <v>SDN15021611</v>
      </c>
      <c r="K2313" s="519">
        <v>504</v>
      </c>
    </row>
    <row r="2314" spans="2:11" hidden="1">
      <c r="B2314" s="519" t="s">
        <v>1061</v>
      </c>
      <c r="C2314" s="519"/>
      <c r="D2314" s="519"/>
      <c r="E2314" s="519"/>
      <c r="F2314" s="519">
        <v>2</v>
      </c>
      <c r="G2314" s="519"/>
      <c r="H2314" s="519">
        <v>16</v>
      </c>
      <c r="I2314" s="519">
        <v>12</v>
      </c>
      <c r="J2314" s="519" t="str">
        <f t="shared" si="86"/>
        <v>SDN15021612</v>
      </c>
      <c r="K2314" s="519">
        <v>504</v>
      </c>
    </row>
    <row r="2315" spans="2:11" hidden="1">
      <c r="B2315" s="519" t="s">
        <v>1061</v>
      </c>
      <c r="C2315" s="519"/>
      <c r="D2315" s="519"/>
      <c r="E2315" s="519"/>
      <c r="F2315" s="519">
        <v>2</v>
      </c>
      <c r="G2315" s="519"/>
      <c r="H2315" s="519">
        <v>16</v>
      </c>
      <c r="I2315" s="519">
        <v>13</v>
      </c>
      <c r="J2315" s="519" t="str">
        <f t="shared" si="86"/>
        <v>SDN15021613</v>
      </c>
      <c r="K2315" s="519">
        <v>504</v>
      </c>
    </row>
    <row r="2316" spans="2:11" hidden="1">
      <c r="B2316" s="519" t="s">
        <v>1061</v>
      </c>
      <c r="C2316" s="519"/>
      <c r="D2316" s="519"/>
      <c r="E2316" s="519"/>
      <c r="F2316" s="519">
        <v>2</v>
      </c>
      <c r="G2316" s="519"/>
      <c r="H2316" s="519">
        <v>16</v>
      </c>
      <c r="I2316" s="519">
        <v>14</v>
      </c>
      <c r="J2316" s="519" t="str">
        <f t="shared" si="86"/>
        <v>SDN15021614</v>
      </c>
      <c r="K2316" s="519">
        <v>504</v>
      </c>
    </row>
    <row r="2317" spans="2:11" hidden="1">
      <c r="B2317" s="519" t="s">
        <v>1061</v>
      </c>
      <c r="C2317" s="519"/>
      <c r="D2317" s="519"/>
      <c r="E2317" s="519"/>
      <c r="F2317" s="519">
        <v>2</v>
      </c>
      <c r="G2317" s="519"/>
      <c r="H2317" s="519">
        <v>16</v>
      </c>
      <c r="I2317" s="519">
        <v>15</v>
      </c>
      <c r="J2317" s="519" t="str">
        <f t="shared" si="86"/>
        <v>SDN15021615</v>
      </c>
      <c r="K2317" s="519">
        <v>504</v>
      </c>
    </row>
    <row r="2318" spans="2:11" hidden="1">
      <c r="B2318" s="519" t="s">
        <v>1061</v>
      </c>
      <c r="C2318" s="519"/>
      <c r="D2318" s="519"/>
      <c r="E2318" s="519"/>
      <c r="F2318" s="519">
        <v>2</v>
      </c>
      <c r="G2318" s="519"/>
      <c r="H2318" s="519">
        <v>17</v>
      </c>
      <c r="I2318" s="519">
        <v>1</v>
      </c>
      <c r="J2318" s="519" t="str">
        <f t="shared" si="86"/>
        <v>SDN15021701</v>
      </c>
      <c r="K2318" s="519">
        <v>630</v>
      </c>
    </row>
    <row r="2319" spans="2:11" hidden="1">
      <c r="B2319" s="519" t="s">
        <v>1061</v>
      </c>
      <c r="C2319" s="519"/>
      <c r="D2319" s="519"/>
      <c r="E2319" s="519"/>
      <c r="F2319" s="519">
        <v>2</v>
      </c>
      <c r="G2319" s="519"/>
      <c r="H2319" s="519">
        <v>17</v>
      </c>
      <c r="I2319" s="519">
        <v>2</v>
      </c>
      <c r="J2319" s="519" t="str">
        <f t="shared" si="86"/>
        <v>SDN15021702</v>
      </c>
      <c r="K2319" s="519">
        <v>630</v>
      </c>
    </row>
    <row r="2320" spans="2:11" hidden="1">
      <c r="B2320" s="519" t="s">
        <v>1061</v>
      </c>
      <c r="C2320" s="519"/>
      <c r="D2320" s="519"/>
      <c r="E2320" s="519"/>
      <c r="F2320" s="519">
        <v>2</v>
      </c>
      <c r="G2320" s="519"/>
      <c r="H2320" s="519">
        <v>17</v>
      </c>
      <c r="I2320" s="519">
        <v>3</v>
      </c>
      <c r="J2320" s="519" t="str">
        <f t="shared" si="86"/>
        <v>SDN15021703</v>
      </c>
      <c r="K2320" s="519">
        <v>630</v>
      </c>
    </row>
    <row r="2321" spans="2:11" hidden="1">
      <c r="B2321" s="519" t="s">
        <v>1061</v>
      </c>
      <c r="C2321" s="519"/>
      <c r="D2321" s="519"/>
      <c r="E2321" s="519"/>
      <c r="F2321" s="519">
        <v>2</v>
      </c>
      <c r="G2321" s="519"/>
      <c r="H2321" s="519">
        <v>17</v>
      </c>
      <c r="I2321" s="519">
        <v>4</v>
      </c>
      <c r="J2321" s="519" t="str">
        <f t="shared" si="86"/>
        <v>SDN15021704</v>
      </c>
      <c r="K2321" s="519">
        <v>630</v>
      </c>
    </row>
    <row r="2322" spans="2:11" hidden="1">
      <c r="B2322" s="519" t="s">
        <v>1061</v>
      </c>
      <c r="C2322" s="519"/>
      <c r="D2322" s="519"/>
      <c r="E2322" s="519"/>
      <c r="F2322" s="519">
        <v>2</v>
      </c>
      <c r="G2322" s="519"/>
      <c r="H2322" s="519">
        <v>17</v>
      </c>
      <c r="I2322" s="519">
        <v>5</v>
      </c>
      <c r="J2322" s="519" t="str">
        <f t="shared" si="86"/>
        <v>SDN15021705</v>
      </c>
      <c r="K2322" s="519">
        <v>630</v>
      </c>
    </row>
    <row r="2323" spans="2:11" hidden="1">
      <c r="B2323" s="519" t="s">
        <v>1061</v>
      </c>
      <c r="C2323" s="519"/>
      <c r="D2323" s="519"/>
      <c r="E2323" s="519"/>
      <c r="F2323" s="519">
        <v>2</v>
      </c>
      <c r="G2323" s="519"/>
      <c r="H2323" s="519">
        <v>17</v>
      </c>
      <c r="I2323" s="519">
        <v>6</v>
      </c>
      <c r="J2323" s="519" t="str">
        <f t="shared" si="86"/>
        <v>SDN15021706</v>
      </c>
      <c r="K2323" s="519">
        <v>630</v>
      </c>
    </row>
    <row r="2324" spans="2:11" hidden="1">
      <c r="B2324" s="519" t="s">
        <v>1061</v>
      </c>
      <c r="C2324" s="519"/>
      <c r="D2324" s="519"/>
      <c r="E2324" s="519"/>
      <c r="F2324" s="519">
        <v>2</v>
      </c>
      <c r="G2324" s="519"/>
      <c r="H2324" s="519">
        <v>17</v>
      </c>
      <c r="I2324" s="519">
        <v>7</v>
      </c>
      <c r="J2324" s="519" t="str">
        <f t="shared" si="86"/>
        <v>SDN15021707</v>
      </c>
      <c r="K2324" s="519">
        <v>630</v>
      </c>
    </row>
    <row r="2325" spans="2:11" hidden="1">
      <c r="B2325" s="519" t="s">
        <v>1061</v>
      </c>
      <c r="C2325" s="519"/>
      <c r="D2325" s="519"/>
      <c r="E2325" s="519"/>
      <c r="F2325" s="519">
        <v>2</v>
      </c>
      <c r="G2325" s="519"/>
      <c r="H2325" s="519">
        <v>17</v>
      </c>
      <c r="I2325" s="519">
        <v>8</v>
      </c>
      <c r="J2325" s="519" t="str">
        <f t="shared" si="86"/>
        <v>SDN15021708</v>
      </c>
      <c r="K2325" s="519">
        <v>504</v>
      </c>
    </row>
    <row r="2326" spans="2:11" hidden="1">
      <c r="B2326" s="519" t="s">
        <v>1061</v>
      </c>
      <c r="C2326" s="519"/>
      <c r="D2326" s="519"/>
      <c r="E2326" s="519"/>
      <c r="F2326" s="519">
        <v>2</v>
      </c>
      <c r="G2326" s="519"/>
      <c r="H2326" s="519">
        <v>17</v>
      </c>
      <c r="I2326" s="519">
        <v>9</v>
      </c>
      <c r="J2326" s="519" t="str">
        <f t="shared" si="86"/>
        <v>SDN15021709</v>
      </c>
      <c r="K2326" s="519">
        <v>504</v>
      </c>
    </row>
    <row r="2327" spans="2:11" hidden="1">
      <c r="B2327" s="519" t="s">
        <v>1061</v>
      </c>
      <c r="C2327" s="519"/>
      <c r="D2327" s="519"/>
      <c r="E2327" s="519"/>
      <c r="F2327" s="519">
        <v>2</v>
      </c>
      <c r="G2327" s="519"/>
      <c r="H2327" s="519">
        <v>17</v>
      </c>
      <c r="I2327" s="519">
        <v>10</v>
      </c>
      <c r="J2327" s="519" t="str">
        <f t="shared" si="86"/>
        <v>SDN15021710</v>
      </c>
      <c r="K2327" s="519">
        <v>504</v>
      </c>
    </row>
    <row r="2328" spans="2:11" hidden="1">
      <c r="B2328" s="519" t="s">
        <v>1061</v>
      </c>
      <c r="C2328" s="519"/>
      <c r="D2328" s="519"/>
      <c r="E2328" s="519"/>
      <c r="F2328" s="519">
        <v>2</v>
      </c>
      <c r="G2328" s="519"/>
      <c r="H2328" s="519">
        <v>17</v>
      </c>
      <c r="I2328" s="519">
        <v>11</v>
      </c>
      <c r="J2328" s="519" t="str">
        <f t="shared" si="86"/>
        <v>SDN15021711</v>
      </c>
      <c r="K2328" s="519">
        <v>504</v>
      </c>
    </row>
    <row r="2329" spans="2:11" hidden="1">
      <c r="B2329" s="519" t="s">
        <v>1061</v>
      </c>
      <c r="C2329" s="519"/>
      <c r="D2329" s="519"/>
      <c r="E2329" s="519"/>
      <c r="F2329" s="519">
        <v>2</v>
      </c>
      <c r="G2329" s="519"/>
      <c r="H2329" s="519">
        <v>17</v>
      </c>
      <c r="I2329" s="519">
        <v>12</v>
      </c>
      <c r="J2329" s="519" t="str">
        <f t="shared" si="86"/>
        <v>SDN15021712</v>
      </c>
      <c r="K2329" s="519">
        <v>504</v>
      </c>
    </row>
    <row r="2330" spans="2:11" hidden="1">
      <c r="B2330" s="519" t="s">
        <v>1061</v>
      </c>
      <c r="C2330" s="519"/>
      <c r="D2330" s="519"/>
      <c r="E2330" s="519"/>
      <c r="F2330" s="519">
        <v>2</v>
      </c>
      <c r="G2330" s="519"/>
      <c r="H2330" s="519">
        <v>17</v>
      </c>
      <c r="I2330" s="519">
        <v>13</v>
      </c>
      <c r="J2330" s="519" t="str">
        <f t="shared" si="86"/>
        <v>SDN15021713</v>
      </c>
      <c r="K2330" s="519">
        <v>504</v>
      </c>
    </row>
    <row r="2331" spans="2:11" hidden="1">
      <c r="B2331" s="519" t="s">
        <v>1061</v>
      </c>
      <c r="C2331" s="519"/>
      <c r="D2331" s="519"/>
      <c r="E2331" s="519"/>
      <c r="F2331" s="519">
        <v>2</v>
      </c>
      <c r="G2331" s="519"/>
      <c r="H2331" s="519">
        <v>17</v>
      </c>
      <c r="I2331" s="519">
        <v>14</v>
      </c>
      <c r="J2331" s="519" t="str">
        <f t="shared" si="86"/>
        <v>SDN15021714</v>
      </c>
      <c r="K2331" s="519">
        <v>504</v>
      </c>
    </row>
    <row r="2332" spans="2:11" hidden="1">
      <c r="B2332" s="519" t="s">
        <v>1061</v>
      </c>
      <c r="C2332" s="519"/>
      <c r="D2332" s="519"/>
      <c r="E2332" s="519"/>
      <c r="F2332" s="519">
        <v>2</v>
      </c>
      <c r="G2332" s="519"/>
      <c r="H2332" s="519">
        <v>17</v>
      </c>
      <c r="I2332" s="519">
        <v>15</v>
      </c>
      <c r="J2332" s="519" t="str">
        <f t="shared" si="86"/>
        <v>SDN15021715</v>
      </c>
      <c r="K2332" s="519">
        <v>504</v>
      </c>
    </row>
    <row r="2333" spans="2:11" hidden="1">
      <c r="B2333" s="519" t="s">
        <v>1061</v>
      </c>
      <c r="C2333" s="519"/>
      <c r="D2333" s="519"/>
      <c r="E2333" s="519"/>
      <c r="F2333" s="519">
        <v>2</v>
      </c>
      <c r="G2333" s="519"/>
      <c r="H2333" s="519">
        <v>18</v>
      </c>
      <c r="I2333" s="519">
        <v>1</v>
      </c>
      <c r="J2333" s="519" t="str">
        <f t="shared" si="86"/>
        <v>SDN15021801</v>
      </c>
      <c r="K2333" s="519">
        <v>630</v>
      </c>
    </row>
    <row r="2334" spans="2:11" hidden="1">
      <c r="B2334" s="519" t="s">
        <v>1061</v>
      </c>
      <c r="C2334" s="519"/>
      <c r="D2334" s="519"/>
      <c r="E2334" s="519"/>
      <c r="F2334" s="519">
        <v>2</v>
      </c>
      <c r="G2334" s="519"/>
      <c r="H2334" s="519">
        <v>18</v>
      </c>
      <c r="I2334" s="519">
        <v>2</v>
      </c>
      <c r="J2334" s="519" t="str">
        <f t="shared" si="86"/>
        <v>SDN15021802</v>
      </c>
      <c r="K2334" s="519">
        <v>630</v>
      </c>
    </row>
    <row r="2335" spans="2:11" hidden="1">
      <c r="B2335" s="519" t="s">
        <v>1061</v>
      </c>
      <c r="C2335" s="519"/>
      <c r="D2335" s="519"/>
      <c r="E2335" s="519"/>
      <c r="F2335" s="519">
        <v>2</v>
      </c>
      <c r="G2335" s="519"/>
      <c r="H2335" s="519">
        <v>18</v>
      </c>
      <c r="I2335" s="519">
        <v>3</v>
      </c>
      <c r="J2335" s="519" t="str">
        <f t="shared" si="86"/>
        <v>SDN15021803</v>
      </c>
      <c r="K2335" s="519">
        <v>630</v>
      </c>
    </row>
    <row r="2336" spans="2:11" hidden="1">
      <c r="B2336" s="519" t="s">
        <v>1061</v>
      </c>
      <c r="C2336" s="519"/>
      <c r="D2336" s="519"/>
      <c r="E2336" s="519"/>
      <c r="F2336" s="519">
        <v>2</v>
      </c>
      <c r="G2336" s="519"/>
      <c r="H2336" s="519">
        <v>18</v>
      </c>
      <c r="I2336" s="519">
        <v>4</v>
      </c>
      <c r="J2336" s="519" t="str">
        <f t="shared" si="86"/>
        <v>SDN15021804</v>
      </c>
      <c r="K2336" s="519">
        <v>630</v>
      </c>
    </row>
    <row r="2337" spans="2:11" hidden="1">
      <c r="B2337" s="519" t="s">
        <v>1061</v>
      </c>
      <c r="C2337" s="519"/>
      <c r="D2337" s="519"/>
      <c r="E2337" s="519"/>
      <c r="F2337" s="519">
        <v>2</v>
      </c>
      <c r="G2337" s="519"/>
      <c r="H2337" s="519">
        <v>18</v>
      </c>
      <c r="I2337" s="519">
        <v>5</v>
      </c>
      <c r="J2337" s="519" t="str">
        <f t="shared" si="86"/>
        <v>SDN15021805</v>
      </c>
      <c r="K2337" s="519">
        <v>630</v>
      </c>
    </row>
    <row r="2338" spans="2:11" hidden="1">
      <c r="B2338" s="519" t="s">
        <v>1061</v>
      </c>
      <c r="C2338" s="519"/>
      <c r="D2338" s="519"/>
      <c r="E2338" s="519"/>
      <c r="F2338" s="519">
        <v>2</v>
      </c>
      <c r="G2338" s="519"/>
      <c r="H2338" s="519">
        <v>18</v>
      </c>
      <c r="I2338" s="519">
        <v>6</v>
      </c>
      <c r="J2338" s="519" t="str">
        <f t="shared" si="86"/>
        <v>SDN15021806</v>
      </c>
      <c r="K2338" s="519">
        <v>630</v>
      </c>
    </row>
    <row r="2339" spans="2:11" hidden="1">
      <c r="B2339" s="519" t="s">
        <v>1061</v>
      </c>
      <c r="C2339" s="519"/>
      <c r="D2339" s="519"/>
      <c r="E2339" s="519"/>
      <c r="F2339" s="519">
        <v>2</v>
      </c>
      <c r="G2339" s="519"/>
      <c r="H2339" s="519">
        <v>18</v>
      </c>
      <c r="I2339" s="519">
        <v>7</v>
      </c>
      <c r="J2339" s="519" t="str">
        <f t="shared" si="86"/>
        <v>SDN15021807</v>
      </c>
      <c r="K2339" s="519">
        <v>630</v>
      </c>
    </row>
    <row r="2340" spans="2:11" hidden="1">
      <c r="B2340" s="519" t="s">
        <v>1061</v>
      </c>
      <c r="C2340" s="519"/>
      <c r="D2340" s="519"/>
      <c r="E2340" s="519"/>
      <c r="F2340" s="519">
        <v>2</v>
      </c>
      <c r="G2340" s="519"/>
      <c r="H2340" s="519">
        <v>18</v>
      </c>
      <c r="I2340" s="519">
        <v>8</v>
      </c>
      <c r="J2340" s="519" t="str">
        <f t="shared" si="86"/>
        <v>SDN15021808</v>
      </c>
      <c r="K2340" s="519">
        <v>504</v>
      </c>
    </row>
    <row r="2341" spans="2:11" hidden="1">
      <c r="B2341" s="519" t="s">
        <v>1061</v>
      </c>
      <c r="C2341" s="519"/>
      <c r="D2341" s="519"/>
      <c r="E2341" s="519"/>
      <c r="F2341" s="519">
        <v>2</v>
      </c>
      <c r="G2341" s="519"/>
      <c r="H2341" s="519">
        <v>18</v>
      </c>
      <c r="I2341" s="519">
        <v>9</v>
      </c>
      <c r="J2341" s="519" t="str">
        <f t="shared" si="86"/>
        <v>SDN15021809</v>
      </c>
      <c r="K2341" s="519">
        <v>504</v>
      </c>
    </row>
    <row r="2342" spans="2:11" hidden="1">
      <c r="B2342" s="519" t="s">
        <v>1061</v>
      </c>
      <c r="C2342" s="519"/>
      <c r="D2342" s="519"/>
      <c r="E2342" s="519"/>
      <c r="F2342" s="519">
        <v>2</v>
      </c>
      <c r="G2342" s="519"/>
      <c r="H2342" s="519">
        <v>18</v>
      </c>
      <c r="I2342" s="519">
        <v>10</v>
      </c>
      <c r="J2342" s="519" t="str">
        <f t="shared" si="86"/>
        <v>SDN15021810</v>
      </c>
      <c r="K2342" s="519">
        <v>504</v>
      </c>
    </row>
    <row r="2343" spans="2:11" hidden="1">
      <c r="B2343" s="519" t="s">
        <v>1061</v>
      </c>
      <c r="C2343" s="519"/>
      <c r="D2343" s="519"/>
      <c r="E2343" s="519"/>
      <c r="F2343" s="519">
        <v>2</v>
      </c>
      <c r="G2343" s="519"/>
      <c r="H2343" s="519">
        <v>18</v>
      </c>
      <c r="I2343" s="519">
        <v>11</v>
      </c>
      <c r="J2343" s="519" t="str">
        <f t="shared" si="86"/>
        <v>SDN15021811</v>
      </c>
      <c r="K2343" s="519">
        <v>504</v>
      </c>
    </row>
    <row r="2344" spans="2:11" hidden="1">
      <c r="B2344" s="519" t="s">
        <v>1061</v>
      </c>
      <c r="C2344" s="519"/>
      <c r="D2344" s="519"/>
      <c r="E2344" s="519"/>
      <c r="F2344" s="519">
        <v>2</v>
      </c>
      <c r="G2344" s="519"/>
      <c r="H2344" s="519">
        <v>18</v>
      </c>
      <c r="I2344" s="519">
        <v>12</v>
      </c>
      <c r="J2344" s="519" t="str">
        <f t="shared" si="86"/>
        <v>SDN15021812</v>
      </c>
      <c r="K2344" s="519">
        <v>504</v>
      </c>
    </row>
    <row r="2345" spans="2:11" hidden="1">
      <c r="B2345" s="519" t="s">
        <v>1061</v>
      </c>
      <c r="C2345" s="519"/>
      <c r="D2345" s="519"/>
      <c r="E2345" s="519"/>
      <c r="F2345" s="519">
        <v>2</v>
      </c>
      <c r="G2345" s="519"/>
      <c r="H2345" s="519">
        <v>18</v>
      </c>
      <c r="I2345" s="519">
        <v>13</v>
      </c>
      <c r="J2345" s="519" t="str">
        <f t="shared" si="86"/>
        <v>SDN15021813</v>
      </c>
      <c r="K2345" s="519">
        <v>504</v>
      </c>
    </row>
    <row r="2346" spans="2:11" hidden="1">
      <c r="B2346" s="519" t="s">
        <v>1061</v>
      </c>
      <c r="C2346" s="519"/>
      <c r="D2346" s="519"/>
      <c r="E2346" s="519"/>
      <c r="F2346" s="519">
        <v>2</v>
      </c>
      <c r="G2346" s="519"/>
      <c r="H2346" s="519">
        <v>18</v>
      </c>
      <c r="I2346" s="519">
        <v>14</v>
      </c>
      <c r="J2346" s="519" t="str">
        <f t="shared" si="86"/>
        <v>SDN15021814</v>
      </c>
      <c r="K2346" s="519">
        <v>504</v>
      </c>
    </row>
    <row r="2347" spans="2:11" hidden="1">
      <c r="B2347" s="519" t="s">
        <v>1061</v>
      </c>
      <c r="C2347" s="519"/>
      <c r="D2347" s="519"/>
      <c r="E2347" s="519"/>
      <c r="F2347" s="519">
        <v>2</v>
      </c>
      <c r="G2347" s="519"/>
      <c r="H2347" s="519">
        <v>18</v>
      </c>
      <c r="I2347" s="519">
        <v>15</v>
      </c>
      <c r="J2347" s="519" t="str">
        <f t="shared" si="86"/>
        <v>SDN15021815</v>
      </c>
      <c r="K2347" s="519">
        <v>504</v>
      </c>
    </row>
    <row r="2348" spans="2:11" hidden="1">
      <c r="B2348" s="519" t="s">
        <v>1061</v>
      </c>
      <c r="C2348" s="519"/>
      <c r="D2348" s="519"/>
      <c r="E2348" s="519"/>
      <c r="F2348" s="519">
        <v>2</v>
      </c>
      <c r="G2348" s="519"/>
      <c r="H2348" s="519">
        <v>19</v>
      </c>
      <c r="I2348" s="519">
        <v>1</v>
      </c>
      <c r="J2348" s="519" t="str">
        <f t="shared" si="86"/>
        <v>SDN15021901</v>
      </c>
      <c r="K2348" s="519">
        <v>630</v>
      </c>
    </row>
    <row r="2349" spans="2:11" hidden="1">
      <c r="B2349" s="519" t="s">
        <v>1061</v>
      </c>
      <c r="C2349" s="519"/>
      <c r="D2349" s="519"/>
      <c r="E2349" s="519"/>
      <c r="F2349" s="519">
        <v>2</v>
      </c>
      <c r="G2349" s="519"/>
      <c r="H2349" s="519">
        <v>19</v>
      </c>
      <c r="I2349" s="519">
        <v>2</v>
      </c>
      <c r="J2349" s="519" t="str">
        <f t="shared" si="86"/>
        <v>SDN15021902</v>
      </c>
      <c r="K2349" s="519">
        <v>630</v>
      </c>
    </row>
    <row r="2350" spans="2:11" hidden="1">
      <c r="B2350" s="519" t="s">
        <v>1061</v>
      </c>
      <c r="C2350" s="519"/>
      <c r="D2350" s="519"/>
      <c r="E2350" s="519"/>
      <c r="F2350" s="519">
        <v>2</v>
      </c>
      <c r="G2350" s="519"/>
      <c r="H2350" s="519">
        <v>19</v>
      </c>
      <c r="I2350" s="519">
        <v>3</v>
      </c>
      <c r="J2350" s="519" t="str">
        <f t="shared" si="86"/>
        <v>SDN15021903</v>
      </c>
      <c r="K2350" s="519">
        <v>630</v>
      </c>
    </row>
    <row r="2351" spans="2:11" hidden="1">
      <c r="B2351" s="519" t="s">
        <v>1061</v>
      </c>
      <c r="C2351" s="519"/>
      <c r="D2351" s="519"/>
      <c r="E2351" s="519"/>
      <c r="F2351" s="519">
        <v>2</v>
      </c>
      <c r="G2351" s="519"/>
      <c r="H2351" s="519">
        <v>19</v>
      </c>
      <c r="I2351" s="519">
        <v>4</v>
      </c>
      <c r="J2351" s="519" t="str">
        <f t="shared" si="86"/>
        <v>SDN15021904</v>
      </c>
      <c r="K2351" s="519">
        <v>630</v>
      </c>
    </row>
    <row r="2352" spans="2:11" hidden="1">
      <c r="B2352" s="519" t="s">
        <v>1061</v>
      </c>
      <c r="C2352" s="519"/>
      <c r="D2352" s="519"/>
      <c r="E2352" s="519"/>
      <c r="F2352" s="519">
        <v>2</v>
      </c>
      <c r="G2352" s="519"/>
      <c r="H2352" s="519">
        <v>19</v>
      </c>
      <c r="I2352" s="519">
        <v>5</v>
      </c>
      <c r="J2352" s="519" t="str">
        <f t="shared" si="86"/>
        <v>SDN15021905</v>
      </c>
      <c r="K2352" s="519">
        <v>630</v>
      </c>
    </row>
    <row r="2353" spans="2:11" hidden="1">
      <c r="B2353" s="519" t="s">
        <v>1061</v>
      </c>
      <c r="C2353" s="519"/>
      <c r="D2353" s="519"/>
      <c r="E2353" s="519"/>
      <c r="F2353" s="519">
        <v>2</v>
      </c>
      <c r="G2353" s="519"/>
      <c r="H2353" s="519">
        <v>19</v>
      </c>
      <c r="I2353" s="519">
        <v>6</v>
      </c>
      <c r="J2353" s="519" t="str">
        <f t="shared" si="86"/>
        <v>SDN15021906</v>
      </c>
      <c r="K2353" s="519">
        <v>630</v>
      </c>
    </row>
    <row r="2354" spans="2:11" hidden="1">
      <c r="B2354" s="519" t="s">
        <v>1061</v>
      </c>
      <c r="C2354" s="519"/>
      <c r="D2354" s="519"/>
      <c r="E2354" s="519"/>
      <c r="F2354" s="519">
        <v>2</v>
      </c>
      <c r="G2354" s="519"/>
      <c r="H2354" s="519">
        <v>19</v>
      </c>
      <c r="I2354" s="519">
        <v>7</v>
      </c>
      <c r="J2354" s="519" t="str">
        <f t="shared" si="86"/>
        <v>SDN15021907</v>
      </c>
      <c r="K2354" s="519">
        <v>630</v>
      </c>
    </row>
    <row r="2355" spans="2:11" hidden="1">
      <c r="B2355" s="519" t="s">
        <v>1061</v>
      </c>
      <c r="C2355" s="519"/>
      <c r="D2355" s="519"/>
      <c r="E2355" s="519"/>
      <c r="F2355" s="519">
        <v>2</v>
      </c>
      <c r="G2355" s="519"/>
      <c r="H2355" s="519">
        <v>19</v>
      </c>
      <c r="I2355" s="519">
        <v>8</v>
      </c>
      <c r="J2355" s="519" t="str">
        <f t="shared" si="86"/>
        <v>SDN15021908</v>
      </c>
      <c r="K2355" s="519">
        <v>504</v>
      </c>
    </row>
    <row r="2356" spans="2:11" hidden="1">
      <c r="B2356" s="519" t="s">
        <v>1061</v>
      </c>
      <c r="C2356" s="519"/>
      <c r="D2356" s="519"/>
      <c r="E2356" s="519"/>
      <c r="F2356" s="519">
        <v>2</v>
      </c>
      <c r="G2356" s="519"/>
      <c r="H2356" s="519">
        <v>19</v>
      </c>
      <c r="I2356" s="519">
        <v>9</v>
      </c>
      <c r="J2356" s="519" t="str">
        <f t="shared" si="86"/>
        <v>SDN15021909</v>
      </c>
      <c r="K2356" s="519">
        <v>504</v>
      </c>
    </row>
    <row r="2357" spans="2:11" hidden="1">
      <c r="B2357" s="519" t="s">
        <v>1061</v>
      </c>
      <c r="C2357" s="519"/>
      <c r="D2357" s="519"/>
      <c r="E2357" s="519"/>
      <c r="F2357" s="519">
        <v>2</v>
      </c>
      <c r="G2357" s="519"/>
      <c r="H2357" s="519">
        <v>19</v>
      </c>
      <c r="I2357" s="519">
        <v>10</v>
      </c>
      <c r="J2357" s="519" t="str">
        <f t="shared" si="86"/>
        <v>SDN15021910</v>
      </c>
      <c r="K2357" s="519">
        <v>504</v>
      </c>
    </row>
    <row r="2358" spans="2:11" hidden="1">
      <c r="B2358" s="519" t="s">
        <v>1061</v>
      </c>
      <c r="C2358" s="519"/>
      <c r="D2358" s="519"/>
      <c r="E2358" s="519"/>
      <c r="F2358" s="519">
        <v>2</v>
      </c>
      <c r="G2358" s="519"/>
      <c r="H2358" s="519">
        <v>19</v>
      </c>
      <c r="I2358" s="519">
        <v>11</v>
      </c>
      <c r="J2358" s="519" t="str">
        <f t="shared" si="86"/>
        <v>SDN15021911</v>
      </c>
      <c r="K2358" s="519">
        <v>504</v>
      </c>
    </row>
    <row r="2359" spans="2:11" hidden="1">
      <c r="B2359" s="519" t="s">
        <v>1061</v>
      </c>
      <c r="C2359" s="519"/>
      <c r="D2359" s="519"/>
      <c r="E2359" s="519"/>
      <c r="F2359" s="519">
        <v>2</v>
      </c>
      <c r="G2359" s="519"/>
      <c r="H2359" s="519">
        <v>19</v>
      </c>
      <c r="I2359" s="519">
        <v>12</v>
      </c>
      <c r="J2359" s="519" t="str">
        <f t="shared" si="86"/>
        <v>SDN15021912</v>
      </c>
      <c r="K2359" s="519">
        <v>504</v>
      </c>
    </row>
    <row r="2360" spans="2:11" hidden="1">
      <c r="B2360" s="519" t="s">
        <v>1061</v>
      </c>
      <c r="C2360" s="519"/>
      <c r="D2360" s="519"/>
      <c r="E2360" s="519"/>
      <c r="F2360" s="519">
        <v>2</v>
      </c>
      <c r="G2360" s="519"/>
      <c r="H2360" s="519">
        <v>19</v>
      </c>
      <c r="I2360" s="519">
        <v>13</v>
      </c>
      <c r="J2360" s="519" t="str">
        <f t="shared" si="86"/>
        <v>SDN15021913</v>
      </c>
      <c r="K2360" s="519">
        <v>504</v>
      </c>
    </row>
    <row r="2361" spans="2:11" hidden="1">
      <c r="B2361" s="519" t="s">
        <v>1061</v>
      </c>
      <c r="C2361" s="519"/>
      <c r="D2361" s="519"/>
      <c r="E2361" s="519"/>
      <c r="F2361" s="519">
        <v>2</v>
      </c>
      <c r="G2361" s="519"/>
      <c r="H2361" s="519">
        <v>19</v>
      </c>
      <c r="I2361" s="519">
        <v>14</v>
      </c>
      <c r="J2361" s="519" t="str">
        <f t="shared" si="86"/>
        <v>SDN15021914</v>
      </c>
      <c r="K2361" s="519">
        <v>504</v>
      </c>
    </row>
    <row r="2362" spans="2:11" hidden="1">
      <c r="B2362" s="519" t="s">
        <v>1061</v>
      </c>
      <c r="C2362" s="519"/>
      <c r="D2362" s="519"/>
      <c r="E2362" s="519"/>
      <c r="F2362" s="519">
        <v>2</v>
      </c>
      <c r="G2362" s="519"/>
      <c r="H2362" s="519">
        <v>19</v>
      </c>
      <c r="I2362" s="519">
        <v>15</v>
      </c>
      <c r="J2362" s="519" t="str">
        <f t="shared" si="86"/>
        <v>SDN15021915</v>
      </c>
      <c r="K2362" s="519">
        <v>504</v>
      </c>
    </row>
    <row r="2363" spans="2:11" hidden="1">
      <c r="B2363" s="519" t="s">
        <v>1061</v>
      </c>
      <c r="C2363" s="519"/>
      <c r="D2363" s="519"/>
      <c r="E2363" s="519"/>
      <c r="F2363" s="519">
        <v>2</v>
      </c>
      <c r="G2363" s="519"/>
      <c r="H2363" s="519">
        <v>20</v>
      </c>
      <c r="I2363" s="519">
        <v>1</v>
      </c>
      <c r="J2363" s="519" t="str">
        <f t="shared" si="86"/>
        <v>SDN15022001</v>
      </c>
      <c r="K2363" s="519">
        <v>635</v>
      </c>
    </row>
    <row r="2364" spans="2:11" hidden="1">
      <c r="B2364" s="519" t="s">
        <v>1061</v>
      </c>
      <c r="C2364" s="519"/>
      <c r="D2364" s="519"/>
      <c r="E2364" s="519"/>
      <c r="F2364" s="519">
        <v>2</v>
      </c>
      <c r="G2364" s="519"/>
      <c r="H2364" s="519">
        <v>20</v>
      </c>
      <c r="I2364" s="519">
        <v>2</v>
      </c>
      <c r="J2364" s="519" t="str">
        <f t="shared" si="86"/>
        <v>SDN15022002</v>
      </c>
      <c r="K2364" s="519">
        <v>635</v>
      </c>
    </row>
    <row r="2365" spans="2:11" hidden="1">
      <c r="B2365" s="519" t="s">
        <v>1061</v>
      </c>
      <c r="C2365" s="519"/>
      <c r="D2365" s="519"/>
      <c r="E2365" s="519"/>
      <c r="F2365" s="519">
        <v>2</v>
      </c>
      <c r="G2365" s="519"/>
      <c r="H2365" s="519">
        <v>20</v>
      </c>
      <c r="I2365" s="519">
        <v>3</v>
      </c>
      <c r="J2365" s="519" t="str">
        <f t="shared" si="86"/>
        <v>SDN15022003</v>
      </c>
      <c r="K2365" s="519">
        <v>635</v>
      </c>
    </row>
    <row r="2366" spans="2:11" hidden="1">
      <c r="B2366" s="519" t="s">
        <v>1061</v>
      </c>
      <c r="C2366" s="519"/>
      <c r="D2366" s="519"/>
      <c r="E2366" s="519"/>
      <c r="F2366" s="519">
        <v>2</v>
      </c>
      <c r="G2366" s="519"/>
      <c r="H2366" s="519">
        <v>20</v>
      </c>
      <c r="I2366" s="519">
        <v>4</v>
      </c>
      <c r="J2366" s="519" t="str">
        <f t="shared" si="86"/>
        <v>SDN15022004</v>
      </c>
      <c r="K2366" s="519">
        <v>635</v>
      </c>
    </row>
    <row r="2367" spans="2:11" hidden="1">
      <c r="B2367" s="519" t="s">
        <v>1061</v>
      </c>
      <c r="C2367" s="519"/>
      <c r="D2367" s="519"/>
      <c r="E2367" s="519"/>
      <c r="F2367" s="519">
        <v>2</v>
      </c>
      <c r="G2367" s="519"/>
      <c r="H2367" s="519">
        <v>20</v>
      </c>
      <c r="I2367" s="519">
        <v>5</v>
      </c>
      <c r="J2367" s="519" t="str">
        <f t="shared" si="86"/>
        <v>SDN15022005</v>
      </c>
      <c r="K2367" s="519">
        <v>635</v>
      </c>
    </row>
    <row r="2368" spans="2:11" hidden="1">
      <c r="B2368" s="519" t="s">
        <v>1061</v>
      </c>
      <c r="C2368" s="519"/>
      <c r="D2368" s="519"/>
      <c r="E2368" s="519"/>
      <c r="F2368" s="519">
        <v>2</v>
      </c>
      <c r="G2368" s="519"/>
      <c r="H2368" s="519">
        <v>20</v>
      </c>
      <c r="I2368" s="519">
        <v>6</v>
      </c>
      <c r="J2368" s="519" t="str">
        <f t="shared" si="86"/>
        <v>SDN15022006</v>
      </c>
      <c r="K2368" s="519">
        <v>635</v>
      </c>
    </row>
    <row r="2369" spans="2:11" hidden="1">
      <c r="B2369" s="519" t="s">
        <v>1061</v>
      </c>
      <c r="C2369" s="519"/>
      <c r="D2369" s="519"/>
      <c r="E2369" s="519"/>
      <c r="F2369" s="519">
        <v>2</v>
      </c>
      <c r="G2369" s="519"/>
      <c r="H2369" s="519">
        <v>20</v>
      </c>
      <c r="I2369" s="519">
        <v>7</v>
      </c>
      <c r="J2369" s="519" t="str">
        <f t="shared" si="86"/>
        <v>SDN15022007</v>
      </c>
      <c r="K2369" s="519">
        <v>635</v>
      </c>
    </row>
    <row r="2370" spans="2:11" hidden="1">
      <c r="B2370" s="519" t="s">
        <v>1061</v>
      </c>
      <c r="C2370" s="519"/>
      <c r="D2370" s="519"/>
      <c r="E2370" s="519"/>
      <c r="F2370" s="519">
        <v>2</v>
      </c>
      <c r="G2370" s="519"/>
      <c r="H2370" s="519">
        <v>20</v>
      </c>
      <c r="I2370" s="519">
        <v>8</v>
      </c>
      <c r="J2370" s="519" t="str">
        <f t="shared" si="86"/>
        <v>SDN15022008</v>
      </c>
      <c r="K2370" s="519">
        <v>508</v>
      </c>
    </row>
    <row r="2371" spans="2:11" hidden="1">
      <c r="B2371" s="519" t="s">
        <v>1061</v>
      </c>
      <c r="C2371" s="519"/>
      <c r="D2371" s="519"/>
      <c r="E2371" s="519"/>
      <c r="F2371" s="519">
        <v>2</v>
      </c>
      <c r="G2371" s="519"/>
      <c r="H2371" s="519">
        <v>20</v>
      </c>
      <c r="I2371" s="519">
        <v>9</v>
      </c>
      <c r="J2371" s="519" t="str">
        <f t="shared" si="86"/>
        <v>SDN15022009</v>
      </c>
      <c r="K2371" s="519">
        <v>508</v>
      </c>
    </row>
    <row r="2372" spans="2:11" hidden="1">
      <c r="B2372" s="519" t="s">
        <v>1061</v>
      </c>
      <c r="C2372" s="519"/>
      <c r="D2372" s="519"/>
      <c r="E2372" s="519"/>
      <c r="F2372" s="519">
        <v>2</v>
      </c>
      <c r="G2372" s="519"/>
      <c r="H2372" s="519">
        <v>20</v>
      </c>
      <c r="I2372" s="519">
        <v>10</v>
      </c>
      <c r="J2372" s="519" t="str">
        <f t="shared" ref="J2372:J2435" si="87">B2372&amp;TEXT(F2372,"00")&amp;TEXT(H2372,"00")&amp;TEXT(I2372,"00")</f>
        <v>SDN15022010</v>
      </c>
      <c r="K2372" s="519">
        <v>508</v>
      </c>
    </row>
    <row r="2373" spans="2:11" hidden="1">
      <c r="B2373" s="519" t="s">
        <v>1061</v>
      </c>
      <c r="C2373" s="519"/>
      <c r="D2373" s="519"/>
      <c r="E2373" s="519"/>
      <c r="F2373" s="519">
        <v>2</v>
      </c>
      <c r="G2373" s="519"/>
      <c r="H2373" s="519">
        <v>20</v>
      </c>
      <c r="I2373" s="519">
        <v>11</v>
      </c>
      <c r="J2373" s="519" t="str">
        <f t="shared" si="87"/>
        <v>SDN15022011</v>
      </c>
      <c r="K2373" s="519">
        <v>508</v>
      </c>
    </row>
    <row r="2374" spans="2:11" hidden="1">
      <c r="B2374" s="519" t="s">
        <v>1061</v>
      </c>
      <c r="C2374" s="519"/>
      <c r="D2374" s="519"/>
      <c r="E2374" s="519"/>
      <c r="F2374" s="519">
        <v>2</v>
      </c>
      <c r="G2374" s="519"/>
      <c r="H2374" s="519">
        <v>20</v>
      </c>
      <c r="I2374" s="519">
        <v>12</v>
      </c>
      <c r="J2374" s="519" t="str">
        <f t="shared" si="87"/>
        <v>SDN15022012</v>
      </c>
      <c r="K2374" s="519">
        <v>508</v>
      </c>
    </row>
    <row r="2375" spans="2:11" hidden="1">
      <c r="B2375" s="519" t="s">
        <v>1061</v>
      </c>
      <c r="C2375" s="519"/>
      <c r="D2375" s="519"/>
      <c r="E2375" s="519"/>
      <c r="F2375" s="519">
        <v>2</v>
      </c>
      <c r="G2375" s="519"/>
      <c r="H2375" s="519">
        <v>20</v>
      </c>
      <c r="I2375" s="519">
        <v>13</v>
      </c>
      <c r="J2375" s="519" t="str">
        <f t="shared" si="87"/>
        <v>SDN15022013</v>
      </c>
      <c r="K2375" s="519">
        <v>508</v>
      </c>
    </row>
    <row r="2376" spans="2:11" hidden="1">
      <c r="B2376" s="519" t="s">
        <v>1061</v>
      </c>
      <c r="C2376" s="519"/>
      <c r="D2376" s="519"/>
      <c r="E2376" s="519"/>
      <c r="F2376" s="519">
        <v>2</v>
      </c>
      <c r="G2376" s="519"/>
      <c r="H2376" s="519">
        <v>20</v>
      </c>
      <c r="I2376" s="519">
        <v>14</v>
      </c>
      <c r="J2376" s="519" t="str">
        <f t="shared" si="87"/>
        <v>SDN15022014</v>
      </c>
      <c r="K2376" s="519">
        <v>508</v>
      </c>
    </row>
    <row r="2377" spans="2:11" hidden="1">
      <c r="B2377" s="519" t="s">
        <v>1061</v>
      </c>
      <c r="C2377" s="519"/>
      <c r="D2377" s="519"/>
      <c r="E2377" s="519"/>
      <c r="F2377" s="519">
        <v>2</v>
      </c>
      <c r="G2377" s="519"/>
      <c r="H2377" s="519">
        <v>20</v>
      </c>
      <c r="I2377" s="519">
        <v>15</v>
      </c>
      <c r="J2377" s="519" t="str">
        <f t="shared" si="87"/>
        <v>SDN15022015</v>
      </c>
      <c r="K2377" s="519">
        <v>508</v>
      </c>
    </row>
    <row r="2378" spans="2:11" hidden="1">
      <c r="B2378" s="519" t="s">
        <v>1061</v>
      </c>
      <c r="C2378" s="519"/>
      <c r="D2378" s="519"/>
      <c r="E2378" s="519"/>
      <c r="F2378" s="519">
        <v>2</v>
      </c>
      <c r="G2378" s="519"/>
      <c r="H2378" s="519">
        <v>21</v>
      </c>
      <c r="I2378" s="519">
        <v>1</v>
      </c>
      <c r="J2378" s="519" t="str">
        <f t="shared" si="87"/>
        <v>SDN15022101</v>
      </c>
      <c r="K2378" s="519">
        <v>635</v>
      </c>
    </row>
    <row r="2379" spans="2:11" hidden="1">
      <c r="B2379" s="519" t="s">
        <v>1061</v>
      </c>
      <c r="C2379" s="519"/>
      <c r="D2379" s="519"/>
      <c r="E2379" s="519"/>
      <c r="F2379" s="519">
        <v>2</v>
      </c>
      <c r="G2379" s="519"/>
      <c r="H2379" s="519">
        <v>21</v>
      </c>
      <c r="I2379" s="519">
        <v>2</v>
      </c>
      <c r="J2379" s="519" t="str">
        <f t="shared" si="87"/>
        <v>SDN15022102</v>
      </c>
      <c r="K2379" s="519">
        <v>635</v>
      </c>
    </row>
    <row r="2380" spans="2:11" hidden="1">
      <c r="B2380" s="519" t="s">
        <v>1061</v>
      </c>
      <c r="C2380" s="519"/>
      <c r="D2380" s="519"/>
      <c r="E2380" s="519"/>
      <c r="F2380" s="519">
        <v>2</v>
      </c>
      <c r="G2380" s="519"/>
      <c r="H2380" s="519">
        <v>21</v>
      </c>
      <c r="I2380" s="519">
        <v>3</v>
      </c>
      <c r="J2380" s="519" t="str">
        <f t="shared" si="87"/>
        <v>SDN15022103</v>
      </c>
      <c r="K2380" s="519">
        <v>635</v>
      </c>
    </row>
    <row r="2381" spans="2:11" hidden="1">
      <c r="B2381" s="519" t="s">
        <v>1061</v>
      </c>
      <c r="C2381" s="519"/>
      <c r="D2381" s="519"/>
      <c r="E2381" s="519"/>
      <c r="F2381" s="519">
        <v>2</v>
      </c>
      <c r="G2381" s="519"/>
      <c r="H2381" s="519">
        <v>21</v>
      </c>
      <c r="I2381" s="519">
        <v>4</v>
      </c>
      <c r="J2381" s="519" t="str">
        <f t="shared" si="87"/>
        <v>SDN15022104</v>
      </c>
      <c r="K2381" s="519">
        <v>635</v>
      </c>
    </row>
    <row r="2382" spans="2:11" hidden="1">
      <c r="B2382" s="519" t="s">
        <v>1061</v>
      </c>
      <c r="C2382" s="519"/>
      <c r="D2382" s="519"/>
      <c r="E2382" s="519"/>
      <c r="F2382" s="519">
        <v>2</v>
      </c>
      <c r="G2382" s="519"/>
      <c r="H2382" s="519">
        <v>21</v>
      </c>
      <c r="I2382" s="519">
        <v>5</v>
      </c>
      <c r="J2382" s="519" t="str">
        <f t="shared" si="87"/>
        <v>SDN15022105</v>
      </c>
      <c r="K2382" s="519">
        <v>635</v>
      </c>
    </row>
    <row r="2383" spans="2:11" hidden="1">
      <c r="B2383" s="519" t="s">
        <v>1061</v>
      </c>
      <c r="C2383" s="519"/>
      <c r="D2383" s="519"/>
      <c r="E2383" s="519"/>
      <c r="F2383" s="519">
        <v>2</v>
      </c>
      <c r="G2383" s="519"/>
      <c r="H2383" s="519">
        <v>21</v>
      </c>
      <c r="I2383" s="519">
        <v>6</v>
      </c>
      <c r="J2383" s="519" t="str">
        <f t="shared" si="87"/>
        <v>SDN15022106</v>
      </c>
      <c r="K2383" s="519">
        <v>635</v>
      </c>
    </row>
    <row r="2384" spans="2:11" hidden="1">
      <c r="B2384" s="519" t="s">
        <v>1061</v>
      </c>
      <c r="C2384" s="519"/>
      <c r="D2384" s="519"/>
      <c r="E2384" s="519"/>
      <c r="F2384" s="519">
        <v>2</v>
      </c>
      <c r="G2384" s="519"/>
      <c r="H2384" s="519">
        <v>21</v>
      </c>
      <c r="I2384" s="519">
        <v>7</v>
      </c>
      <c r="J2384" s="519" t="str">
        <f t="shared" si="87"/>
        <v>SDN15022107</v>
      </c>
      <c r="K2384" s="519">
        <v>635</v>
      </c>
    </row>
    <row r="2385" spans="2:11" hidden="1">
      <c r="B2385" s="519" t="s">
        <v>1061</v>
      </c>
      <c r="C2385" s="519"/>
      <c r="D2385" s="519"/>
      <c r="E2385" s="519"/>
      <c r="F2385" s="519">
        <v>2</v>
      </c>
      <c r="G2385" s="519"/>
      <c r="H2385" s="519">
        <v>21</v>
      </c>
      <c r="I2385" s="519">
        <v>8</v>
      </c>
      <c r="J2385" s="519" t="str">
        <f t="shared" si="87"/>
        <v>SDN15022108</v>
      </c>
      <c r="K2385" s="519">
        <v>508</v>
      </c>
    </row>
    <row r="2386" spans="2:11" hidden="1">
      <c r="B2386" s="519" t="s">
        <v>1061</v>
      </c>
      <c r="C2386" s="519"/>
      <c r="D2386" s="519"/>
      <c r="E2386" s="519"/>
      <c r="F2386" s="519">
        <v>2</v>
      </c>
      <c r="G2386" s="519"/>
      <c r="H2386" s="519">
        <v>21</v>
      </c>
      <c r="I2386" s="519">
        <v>9</v>
      </c>
      <c r="J2386" s="519" t="str">
        <f t="shared" si="87"/>
        <v>SDN15022109</v>
      </c>
      <c r="K2386" s="519">
        <v>508</v>
      </c>
    </row>
    <row r="2387" spans="2:11" hidden="1">
      <c r="B2387" s="519" t="s">
        <v>1061</v>
      </c>
      <c r="C2387" s="519"/>
      <c r="D2387" s="519"/>
      <c r="E2387" s="519"/>
      <c r="F2387" s="519">
        <v>2</v>
      </c>
      <c r="G2387" s="519"/>
      <c r="H2387" s="519">
        <v>21</v>
      </c>
      <c r="I2387" s="519">
        <v>10</v>
      </c>
      <c r="J2387" s="519" t="str">
        <f t="shared" si="87"/>
        <v>SDN15022110</v>
      </c>
      <c r="K2387" s="519">
        <v>508</v>
      </c>
    </row>
    <row r="2388" spans="2:11" hidden="1">
      <c r="B2388" s="519" t="s">
        <v>1061</v>
      </c>
      <c r="C2388" s="519"/>
      <c r="D2388" s="519"/>
      <c r="E2388" s="519"/>
      <c r="F2388" s="519">
        <v>2</v>
      </c>
      <c r="G2388" s="519"/>
      <c r="H2388" s="519">
        <v>21</v>
      </c>
      <c r="I2388" s="519">
        <v>11</v>
      </c>
      <c r="J2388" s="519" t="str">
        <f t="shared" si="87"/>
        <v>SDN15022111</v>
      </c>
      <c r="K2388" s="519">
        <v>508</v>
      </c>
    </row>
    <row r="2389" spans="2:11" hidden="1">
      <c r="B2389" s="519" t="s">
        <v>1061</v>
      </c>
      <c r="C2389" s="519"/>
      <c r="D2389" s="519"/>
      <c r="E2389" s="519"/>
      <c r="F2389" s="519">
        <v>2</v>
      </c>
      <c r="G2389" s="519"/>
      <c r="H2389" s="519">
        <v>21</v>
      </c>
      <c r="I2389" s="519">
        <v>12</v>
      </c>
      <c r="J2389" s="519" t="str">
        <f t="shared" si="87"/>
        <v>SDN15022112</v>
      </c>
      <c r="K2389" s="519">
        <v>508</v>
      </c>
    </row>
    <row r="2390" spans="2:11" hidden="1">
      <c r="B2390" s="519" t="s">
        <v>1061</v>
      </c>
      <c r="C2390" s="519"/>
      <c r="D2390" s="519"/>
      <c r="E2390" s="519"/>
      <c r="F2390" s="519">
        <v>2</v>
      </c>
      <c r="G2390" s="519"/>
      <c r="H2390" s="519">
        <v>21</v>
      </c>
      <c r="I2390" s="519">
        <v>13</v>
      </c>
      <c r="J2390" s="519" t="str">
        <f t="shared" si="87"/>
        <v>SDN15022113</v>
      </c>
      <c r="K2390" s="519">
        <v>508</v>
      </c>
    </row>
    <row r="2391" spans="2:11" hidden="1">
      <c r="B2391" s="519" t="s">
        <v>1061</v>
      </c>
      <c r="C2391" s="519"/>
      <c r="D2391" s="519"/>
      <c r="E2391" s="519"/>
      <c r="F2391" s="519">
        <v>2</v>
      </c>
      <c r="G2391" s="519"/>
      <c r="H2391" s="519">
        <v>21</v>
      </c>
      <c r="I2391" s="519">
        <v>14</v>
      </c>
      <c r="J2391" s="519" t="str">
        <f t="shared" si="87"/>
        <v>SDN15022114</v>
      </c>
      <c r="K2391" s="519">
        <v>508</v>
      </c>
    </row>
    <row r="2392" spans="2:11" hidden="1">
      <c r="B2392" s="519" t="s">
        <v>1061</v>
      </c>
      <c r="C2392" s="519"/>
      <c r="D2392" s="519"/>
      <c r="E2392" s="519"/>
      <c r="F2392" s="519">
        <v>2</v>
      </c>
      <c r="G2392" s="519"/>
      <c r="H2392" s="519">
        <v>21</v>
      </c>
      <c r="I2392" s="519">
        <v>15</v>
      </c>
      <c r="J2392" s="519" t="str">
        <f t="shared" si="87"/>
        <v>SDN15022115</v>
      </c>
      <c r="K2392" s="519">
        <v>508</v>
      </c>
    </row>
    <row r="2393" spans="2:11" hidden="1">
      <c r="B2393" s="519" t="s">
        <v>1061</v>
      </c>
      <c r="C2393" s="519"/>
      <c r="D2393" s="519"/>
      <c r="E2393" s="519"/>
      <c r="F2393" s="519">
        <v>2</v>
      </c>
      <c r="G2393" s="519"/>
      <c r="H2393" s="519">
        <v>22</v>
      </c>
      <c r="I2393" s="519">
        <v>1</v>
      </c>
      <c r="J2393" s="519" t="str">
        <f t="shared" si="87"/>
        <v>SDN15022201</v>
      </c>
      <c r="K2393" s="519">
        <v>635</v>
      </c>
    </row>
    <row r="2394" spans="2:11" hidden="1">
      <c r="B2394" s="519" t="s">
        <v>1061</v>
      </c>
      <c r="C2394" s="519"/>
      <c r="D2394" s="519"/>
      <c r="E2394" s="519"/>
      <c r="F2394" s="519">
        <v>2</v>
      </c>
      <c r="G2394" s="519"/>
      <c r="H2394" s="519">
        <v>22</v>
      </c>
      <c r="I2394" s="519">
        <v>2</v>
      </c>
      <c r="J2394" s="519" t="str">
        <f t="shared" si="87"/>
        <v>SDN15022202</v>
      </c>
      <c r="K2394" s="519">
        <v>635</v>
      </c>
    </row>
    <row r="2395" spans="2:11" hidden="1">
      <c r="B2395" s="519" t="s">
        <v>1061</v>
      </c>
      <c r="C2395" s="519"/>
      <c r="D2395" s="519"/>
      <c r="E2395" s="519"/>
      <c r="F2395" s="519">
        <v>2</v>
      </c>
      <c r="G2395" s="519"/>
      <c r="H2395" s="519">
        <v>22</v>
      </c>
      <c r="I2395" s="519">
        <v>3</v>
      </c>
      <c r="J2395" s="519" t="str">
        <f t="shared" si="87"/>
        <v>SDN15022203</v>
      </c>
      <c r="K2395" s="519">
        <v>635</v>
      </c>
    </row>
    <row r="2396" spans="2:11" hidden="1">
      <c r="B2396" s="519" t="s">
        <v>1061</v>
      </c>
      <c r="C2396" s="519"/>
      <c r="D2396" s="519"/>
      <c r="E2396" s="519"/>
      <c r="F2396" s="519">
        <v>2</v>
      </c>
      <c r="G2396" s="519"/>
      <c r="H2396" s="519">
        <v>22</v>
      </c>
      <c r="I2396" s="519">
        <v>4</v>
      </c>
      <c r="J2396" s="519" t="str">
        <f t="shared" si="87"/>
        <v>SDN15022204</v>
      </c>
      <c r="K2396" s="519">
        <v>635</v>
      </c>
    </row>
    <row r="2397" spans="2:11" hidden="1">
      <c r="B2397" s="519" t="s">
        <v>1061</v>
      </c>
      <c r="C2397" s="519"/>
      <c r="D2397" s="519"/>
      <c r="E2397" s="519"/>
      <c r="F2397" s="519">
        <v>2</v>
      </c>
      <c r="G2397" s="519"/>
      <c r="H2397" s="519">
        <v>22</v>
      </c>
      <c r="I2397" s="519">
        <v>5</v>
      </c>
      <c r="J2397" s="519" t="str">
        <f t="shared" si="87"/>
        <v>SDN15022205</v>
      </c>
      <c r="K2397" s="519">
        <v>635</v>
      </c>
    </row>
    <row r="2398" spans="2:11" hidden="1">
      <c r="B2398" s="519" t="s">
        <v>1061</v>
      </c>
      <c r="C2398" s="519"/>
      <c r="D2398" s="519"/>
      <c r="E2398" s="519"/>
      <c r="F2398" s="519">
        <v>2</v>
      </c>
      <c r="G2398" s="519"/>
      <c r="H2398" s="519">
        <v>22</v>
      </c>
      <c r="I2398" s="519">
        <v>6</v>
      </c>
      <c r="J2398" s="519" t="str">
        <f t="shared" si="87"/>
        <v>SDN15022206</v>
      </c>
      <c r="K2398" s="519">
        <v>635</v>
      </c>
    </row>
    <row r="2399" spans="2:11" hidden="1">
      <c r="B2399" s="519" t="s">
        <v>1061</v>
      </c>
      <c r="C2399" s="519"/>
      <c r="D2399" s="519"/>
      <c r="E2399" s="519"/>
      <c r="F2399" s="519">
        <v>2</v>
      </c>
      <c r="G2399" s="519"/>
      <c r="H2399" s="519">
        <v>22</v>
      </c>
      <c r="I2399" s="519">
        <v>7</v>
      </c>
      <c r="J2399" s="519" t="str">
        <f t="shared" si="87"/>
        <v>SDN15022207</v>
      </c>
      <c r="K2399" s="519">
        <v>635</v>
      </c>
    </row>
    <row r="2400" spans="2:11" hidden="1">
      <c r="B2400" s="519" t="s">
        <v>1061</v>
      </c>
      <c r="C2400" s="519"/>
      <c r="D2400" s="519"/>
      <c r="E2400" s="519"/>
      <c r="F2400" s="519">
        <v>2</v>
      </c>
      <c r="G2400" s="519"/>
      <c r="H2400" s="519">
        <v>22</v>
      </c>
      <c r="I2400" s="519">
        <v>8</v>
      </c>
      <c r="J2400" s="519" t="str">
        <f t="shared" si="87"/>
        <v>SDN15022208</v>
      </c>
      <c r="K2400" s="519">
        <v>508</v>
      </c>
    </row>
    <row r="2401" spans="2:11" hidden="1">
      <c r="B2401" s="519" t="s">
        <v>1061</v>
      </c>
      <c r="C2401" s="519"/>
      <c r="D2401" s="519"/>
      <c r="E2401" s="519"/>
      <c r="F2401" s="519">
        <v>2</v>
      </c>
      <c r="G2401" s="519"/>
      <c r="H2401" s="519">
        <v>22</v>
      </c>
      <c r="I2401" s="519">
        <v>9</v>
      </c>
      <c r="J2401" s="519" t="str">
        <f t="shared" si="87"/>
        <v>SDN15022209</v>
      </c>
      <c r="K2401" s="519">
        <v>508</v>
      </c>
    </row>
    <row r="2402" spans="2:11" hidden="1">
      <c r="B2402" s="519" t="s">
        <v>1061</v>
      </c>
      <c r="C2402" s="519"/>
      <c r="D2402" s="519"/>
      <c r="E2402" s="519"/>
      <c r="F2402" s="519">
        <v>2</v>
      </c>
      <c r="G2402" s="519"/>
      <c r="H2402" s="519">
        <v>22</v>
      </c>
      <c r="I2402" s="519">
        <v>10</v>
      </c>
      <c r="J2402" s="519" t="str">
        <f t="shared" si="87"/>
        <v>SDN15022210</v>
      </c>
      <c r="K2402" s="519">
        <v>508</v>
      </c>
    </row>
    <row r="2403" spans="2:11" hidden="1">
      <c r="B2403" s="519" t="s">
        <v>1061</v>
      </c>
      <c r="C2403" s="519"/>
      <c r="D2403" s="519"/>
      <c r="E2403" s="519"/>
      <c r="F2403" s="519">
        <v>2</v>
      </c>
      <c r="G2403" s="519"/>
      <c r="H2403" s="519">
        <v>22</v>
      </c>
      <c r="I2403" s="519">
        <v>11</v>
      </c>
      <c r="J2403" s="519" t="str">
        <f t="shared" si="87"/>
        <v>SDN15022211</v>
      </c>
      <c r="K2403" s="519">
        <v>508</v>
      </c>
    </row>
    <row r="2404" spans="2:11" hidden="1">
      <c r="B2404" s="519" t="s">
        <v>1061</v>
      </c>
      <c r="C2404" s="519"/>
      <c r="D2404" s="519"/>
      <c r="E2404" s="519"/>
      <c r="F2404" s="519">
        <v>2</v>
      </c>
      <c r="G2404" s="519"/>
      <c r="H2404" s="519">
        <v>22</v>
      </c>
      <c r="I2404" s="519">
        <v>12</v>
      </c>
      <c r="J2404" s="519" t="str">
        <f t="shared" si="87"/>
        <v>SDN15022212</v>
      </c>
      <c r="K2404" s="519">
        <v>508</v>
      </c>
    </row>
    <row r="2405" spans="2:11" hidden="1">
      <c r="B2405" s="519" t="s">
        <v>1061</v>
      </c>
      <c r="C2405" s="519"/>
      <c r="D2405" s="519"/>
      <c r="E2405" s="519"/>
      <c r="F2405" s="519">
        <v>2</v>
      </c>
      <c r="G2405" s="519"/>
      <c r="H2405" s="519">
        <v>22</v>
      </c>
      <c r="I2405" s="519">
        <v>13</v>
      </c>
      <c r="J2405" s="519" t="str">
        <f t="shared" si="87"/>
        <v>SDN15022213</v>
      </c>
      <c r="K2405" s="519">
        <v>508</v>
      </c>
    </row>
    <row r="2406" spans="2:11" hidden="1">
      <c r="B2406" s="519" t="s">
        <v>1061</v>
      </c>
      <c r="C2406" s="519"/>
      <c r="D2406" s="519"/>
      <c r="E2406" s="519"/>
      <c r="F2406" s="519">
        <v>2</v>
      </c>
      <c r="G2406" s="519"/>
      <c r="H2406" s="519">
        <v>22</v>
      </c>
      <c r="I2406" s="519">
        <v>14</v>
      </c>
      <c r="J2406" s="519" t="str">
        <f t="shared" si="87"/>
        <v>SDN15022214</v>
      </c>
      <c r="K2406" s="519">
        <v>508</v>
      </c>
    </row>
    <row r="2407" spans="2:11" hidden="1">
      <c r="B2407" s="519" t="s">
        <v>1061</v>
      </c>
      <c r="C2407" s="519"/>
      <c r="D2407" s="519"/>
      <c r="E2407" s="519"/>
      <c r="F2407" s="519">
        <v>2</v>
      </c>
      <c r="G2407" s="519"/>
      <c r="H2407" s="519">
        <v>22</v>
      </c>
      <c r="I2407" s="519">
        <v>15</v>
      </c>
      <c r="J2407" s="519" t="str">
        <f t="shared" si="87"/>
        <v>SDN15022215</v>
      </c>
      <c r="K2407" s="519">
        <v>508</v>
      </c>
    </row>
    <row r="2408" spans="2:11" hidden="1">
      <c r="B2408" s="519" t="s">
        <v>1061</v>
      </c>
      <c r="C2408" s="519"/>
      <c r="D2408" s="519"/>
      <c r="E2408" s="519"/>
      <c r="F2408" s="519">
        <v>2</v>
      </c>
      <c r="G2408" s="519"/>
      <c r="H2408" s="519">
        <v>23</v>
      </c>
      <c r="I2408" s="519">
        <v>1</v>
      </c>
      <c r="J2408" s="519" t="str">
        <f t="shared" si="87"/>
        <v>SDN15022301</v>
      </c>
      <c r="K2408" s="519">
        <v>635</v>
      </c>
    </row>
    <row r="2409" spans="2:11" hidden="1">
      <c r="B2409" s="519" t="s">
        <v>1061</v>
      </c>
      <c r="C2409" s="519"/>
      <c r="D2409" s="519"/>
      <c r="E2409" s="519"/>
      <c r="F2409" s="519">
        <v>2</v>
      </c>
      <c r="G2409" s="519"/>
      <c r="H2409" s="519">
        <v>23</v>
      </c>
      <c r="I2409" s="519">
        <v>2</v>
      </c>
      <c r="J2409" s="519" t="str">
        <f t="shared" si="87"/>
        <v>SDN15022302</v>
      </c>
      <c r="K2409" s="519">
        <v>635</v>
      </c>
    </row>
    <row r="2410" spans="2:11" hidden="1">
      <c r="B2410" s="519" t="s">
        <v>1061</v>
      </c>
      <c r="C2410" s="519"/>
      <c r="D2410" s="519"/>
      <c r="E2410" s="519"/>
      <c r="F2410" s="519">
        <v>2</v>
      </c>
      <c r="G2410" s="519"/>
      <c r="H2410" s="519">
        <v>23</v>
      </c>
      <c r="I2410" s="519">
        <v>3</v>
      </c>
      <c r="J2410" s="519" t="str">
        <f t="shared" si="87"/>
        <v>SDN15022303</v>
      </c>
      <c r="K2410" s="519">
        <v>635</v>
      </c>
    </row>
    <row r="2411" spans="2:11" hidden="1">
      <c r="B2411" s="519" t="s">
        <v>1061</v>
      </c>
      <c r="C2411" s="519"/>
      <c r="D2411" s="519"/>
      <c r="E2411" s="519"/>
      <c r="F2411" s="519">
        <v>2</v>
      </c>
      <c r="G2411" s="519"/>
      <c r="H2411" s="519">
        <v>23</v>
      </c>
      <c r="I2411" s="519">
        <v>4</v>
      </c>
      <c r="J2411" s="519" t="str">
        <f t="shared" si="87"/>
        <v>SDN15022304</v>
      </c>
      <c r="K2411" s="519">
        <v>635</v>
      </c>
    </row>
    <row r="2412" spans="2:11" hidden="1">
      <c r="B2412" s="519" t="s">
        <v>1061</v>
      </c>
      <c r="C2412" s="519"/>
      <c r="D2412" s="519"/>
      <c r="E2412" s="519"/>
      <c r="F2412" s="519">
        <v>2</v>
      </c>
      <c r="G2412" s="519"/>
      <c r="H2412" s="519">
        <v>23</v>
      </c>
      <c r="I2412" s="519">
        <v>5</v>
      </c>
      <c r="J2412" s="519" t="str">
        <f t="shared" si="87"/>
        <v>SDN15022305</v>
      </c>
      <c r="K2412" s="519">
        <v>635</v>
      </c>
    </row>
    <row r="2413" spans="2:11" hidden="1">
      <c r="B2413" s="519" t="s">
        <v>1061</v>
      </c>
      <c r="C2413" s="519"/>
      <c r="D2413" s="519"/>
      <c r="E2413" s="519"/>
      <c r="F2413" s="519">
        <v>2</v>
      </c>
      <c r="G2413" s="519"/>
      <c r="H2413" s="519">
        <v>23</v>
      </c>
      <c r="I2413" s="519">
        <v>6</v>
      </c>
      <c r="J2413" s="519" t="str">
        <f t="shared" si="87"/>
        <v>SDN15022306</v>
      </c>
      <c r="K2413" s="519">
        <v>635</v>
      </c>
    </row>
    <row r="2414" spans="2:11" hidden="1">
      <c r="B2414" s="519" t="s">
        <v>1061</v>
      </c>
      <c r="C2414" s="519"/>
      <c r="D2414" s="519"/>
      <c r="E2414" s="519"/>
      <c r="F2414" s="519">
        <v>2</v>
      </c>
      <c r="G2414" s="519"/>
      <c r="H2414" s="519">
        <v>23</v>
      </c>
      <c r="I2414" s="519">
        <v>7</v>
      </c>
      <c r="J2414" s="519" t="str">
        <f t="shared" si="87"/>
        <v>SDN15022307</v>
      </c>
      <c r="K2414" s="519">
        <v>635</v>
      </c>
    </row>
    <row r="2415" spans="2:11" hidden="1">
      <c r="B2415" s="519" t="s">
        <v>1061</v>
      </c>
      <c r="C2415" s="519"/>
      <c r="D2415" s="519"/>
      <c r="E2415" s="519"/>
      <c r="F2415" s="519">
        <v>2</v>
      </c>
      <c r="G2415" s="519"/>
      <c r="H2415" s="519">
        <v>23</v>
      </c>
      <c r="I2415" s="519">
        <v>8</v>
      </c>
      <c r="J2415" s="519" t="str">
        <f t="shared" si="87"/>
        <v>SDN15022308</v>
      </c>
      <c r="K2415" s="519">
        <v>508</v>
      </c>
    </row>
    <row r="2416" spans="2:11" hidden="1">
      <c r="B2416" s="519" t="s">
        <v>1061</v>
      </c>
      <c r="C2416" s="519"/>
      <c r="D2416" s="519"/>
      <c r="E2416" s="519"/>
      <c r="F2416" s="519">
        <v>2</v>
      </c>
      <c r="G2416" s="519"/>
      <c r="H2416" s="519">
        <v>23</v>
      </c>
      <c r="I2416" s="519">
        <v>9</v>
      </c>
      <c r="J2416" s="519" t="str">
        <f t="shared" si="87"/>
        <v>SDN15022309</v>
      </c>
      <c r="K2416" s="519">
        <v>508</v>
      </c>
    </row>
    <row r="2417" spans="2:11" hidden="1">
      <c r="B2417" s="519" t="s">
        <v>1061</v>
      </c>
      <c r="C2417" s="519"/>
      <c r="D2417" s="519"/>
      <c r="E2417" s="519"/>
      <c r="F2417" s="519">
        <v>2</v>
      </c>
      <c r="G2417" s="519"/>
      <c r="H2417" s="519">
        <v>23</v>
      </c>
      <c r="I2417" s="519">
        <v>10</v>
      </c>
      <c r="J2417" s="519" t="str">
        <f t="shared" si="87"/>
        <v>SDN15022310</v>
      </c>
      <c r="K2417" s="519">
        <v>508</v>
      </c>
    </row>
    <row r="2418" spans="2:11" hidden="1">
      <c r="B2418" s="519" t="s">
        <v>1061</v>
      </c>
      <c r="C2418" s="519"/>
      <c r="D2418" s="519"/>
      <c r="E2418" s="519"/>
      <c r="F2418" s="519">
        <v>2</v>
      </c>
      <c r="G2418" s="519"/>
      <c r="H2418" s="519">
        <v>23</v>
      </c>
      <c r="I2418" s="519">
        <v>11</v>
      </c>
      <c r="J2418" s="519" t="str">
        <f t="shared" si="87"/>
        <v>SDN15022311</v>
      </c>
      <c r="K2418" s="519">
        <v>508</v>
      </c>
    </row>
    <row r="2419" spans="2:11" hidden="1">
      <c r="B2419" s="519" t="s">
        <v>1061</v>
      </c>
      <c r="C2419" s="519"/>
      <c r="D2419" s="519"/>
      <c r="E2419" s="519"/>
      <c r="F2419" s="519">
        <v>2</v>
      </c>
      <c r="G2419" s="519"/>
      <c r="H2419" s="519">
        <v>23</v>
      </c>
      <c r="I2419" s="519">
        <v>12</v>
      </c>
      <c r="J2419" s="519" t="str">
        <f t="shared" si="87"/>
        <v>SDN15022312</v>
      </c>
      <c r="K2419" s="519">
        <v>508</v>
      </c>
    </row>
    <row r="2420" spans="2:11" hidden="1">
      <c r="B2420" s="519" t="s">
        <v>1061</v>
      </c>
      <c r="C2420" s="519"/>
      <c r="D2420" s="519"/>
      <c r="E2420" s="519"/>
      <c r="F2420" s="519">
        <v>2</v>
      </c>
      <c r="G2420" s="519"/>
      <c r="H2420" s="519">
        <v>23</v>
      </c>
      <c r="I2420" s="519">
        <v>13</v>
      </c>
      <c r="J2420" s="519" t="str">
        <f t="shared" si="87"/>
        <v>SDN15022313</v>
      </c>
      <c r="K2420" s="519">
        <v>508</v>
      </c>
    </row>
    <row r="2421" spans="2:11" hidden="1">
      <c r="B2421" s="519" t="s">
        <v>1061</v>
      </c>
      <c r="C2421" s="519"/>
      <c r="D2421" s="519"/>
      <c r="E2421" s="519"/>
      <c r="F2421" s="519">
        <v>2</v>
      </c>
      <c r="G2421" s="519"/>
      <c r="H2421" s="519">
        <v>23</v>
      </c>
      <c r="I2421" s="519">
        <v>14</v>
      </c>
      <c r="J2421" s="519" t="str">
        <f t="shared" si="87"/>
        <v>SDN15022314</v>
      </c>
      <c r="K2421" s="519">
        <v>508</v>
      </c>
    </row>
    <row r="2422" spans="2:11" hidden="1">
      <c r="B2422" s="519" t="s">
        <v>1061</v>
      </c>
      <c r="C2422" s="519"/>
      <c r="D2422" s="519"/>
      <c r="E2422" s="519"/>
      <c r="F2422" s="519">
        <v>2</v>
      </c>
      <c r="G2422" s="519"/>
      <c r="H2422" s="519">
        <v>23</v>
      </c>
      <c r="I2422" s="519">
        <v>15</v>
      </c>
      <c r="J2422" s="519" t="str">
        <f t="shared" si="87"/>
        <v>SDN15022315</v>
      </c>
      <c r="K2422" s="519">
        <v>508</v>
      </c>
    </row>
    <row r="2423" spans="2:11" hidden="1">
      <c r="B2423" s="519" t="s">
        <v>1061</v>
      </c>
      <c r="C2423" s="519"/>
      <c r="D2423" s="519"/>
      <c r="E2423" s="519"/>
      <c r="F2423" s="519">
        <v>2</v>
      </c>
      <c r="G2423" s="519"/>
      <c r="H2423" s="519">
        <v>24</v>
      </c>
      <c r="I2423" s="519">
        <v>1</v>
      </c>
      <c r="J2423" s="519" t="str">
        <f t="shared" si="87"/>
        <v>SDN15022401</v>
      </c>
      <c r="K2423" s="519">
        <v>635</v>
      </c>
    </row>
    <row r="2424" spans="2:11" hidden="1">
      <c r="B2424" s="519" t="s">
        <v>1061</v>
      </c>
      <c r="C2424" s="519"/>
      <c r="D2424" s="519"/>
      <c r="E2424" s="519"/>
      <c r="F2424" s="519">
        <v>2</v>
      </c>
      <c r="G2424" s="519"/>
      <c r="H2424" s="519">
        <v>24</v>
      </c>
      <c r="I2424" s="519">
        <v>2</v>
      </c>
      <c r="J2424" s="519" t="str">
        <f t="shared" si="87"/>
        <v>SDN15022402</v>
      </c>
      <c r="K2424" s="519">
        <v>635</v>
      </c>
    </row>
    <row r="2425" spans="2:11" hidden="1">
      <c r="B2425" s="519" t="s">
        <v>1061</v>
      </c>
      <c r="C2425" s="519"/>
      <c r="D2425" s="519"/>
      <c r="E2425" s="519"/>
      <c r="F2425" s="519">
        <v>2</v>
      </c>
      <c r="G2425" s="519"/>
      <c r="H2425" s="519">
        <v>24</v>
      </c>
      <c r="I2425" s="519">
        <v>3</v>
      </c>
      <c r="J2425" s="519" t="str">
        <f t="shared" si="87"/>
        <v>SDN15022403</v>
      </c>
      <c r="K2425" s="519">
        <v>635</v>
      </c>
    </row>
    <row r="2426" spans="2:11" hidden="1">
      <c r="B2426" s="519" t="s">
        <v>1061</v>
      </c>
      <c r="C2426" s="519"/>
      <c r="D2426" s="519"/>
      <c r="E2426" s="519"/>
      <c r="F2426" s="519">
        <v>2</v>
      </c>
      <c r="G2426" s="519"/>
      <c r="H2426" s="519">
        <v>24</v>
      </c>
      <c r="I2426" s="519">
        <v>4</v>
      </c>
      <c r="J2426" s="519" t="str">
        <f t="shared" si="87"/>
        <v>SDN15022404</v>
      </c>
      <c r="K2426" s="519">
        <v>635</v>
      </c>
    </row>
    <row r="2427" spans="2:11" hidden="1">
      <c r="B2427" s="519" t="s">
        <v>1061</v>
      </c>
      <c r="C2427" s="519"/>
      <c r="D2427" s="519"/>
      <c r="E2427" s="519"/>
      <c r="F2427" s="519">
        <v>2</v>
      </c>
      <c r="G2427" s="519"/>
      <c r="H2427" s="519">
        <v>24</v>
      </c>
      <c r="I2427" s="519">
        <v>5</v>
      </c>
      <c r="J2427" s="519" t="str">
        <f t="shared" si="87"/>
        <v>SDN15022405</v>
      </c>
      <c r="K2427" s="519">
        <v>635</v>
      </c>
    </row>
    <row r="2428" spans="2:11" hidden="1">
      <c r="B2428" s="519" t="s">
        <v>1061</v>
      </c>
      <c r="C2428" s="519"/>
      <c r="D2428" s="519"/>
      <c r="E2428" s="519"/>
      <c r="F2428" s="519">
        <v>2</v>
      </c>
      <c r="G2428" s="519"/>
      <c r="H2428" s="519">
        <v>24</v>
      </c>
      <c r="I2428" s="519">
        <v>6</v>
      </c>
      <c r="J2428" s="519" t="str">
        <f t="shared" si="87"/>
        <v>SDN15022406</v>
      </c>
      <c r="K2428" s="519">
        <v>635</v>
      </c>
    </row>
    <row r="2429" spans="2:11" hidden="1">
      <c r="B2429" s="519" t="s">
        <v>1061</v>
      </c>
      <c r="C2429" s="519"/>
      <c r="D2429" s="519"/>
      <c r="E2429" s="519"/>
      <c r="F2429" s="519">
        <v>2</v>
      </c>
      <c r="G2429" s="519"/>
      <c r="H2429" s="519">
        <v>24</v>
      </c>
      <c r="I2429" s="519">
        <v>7</v>
      </c>
      <c r="J2429" s="519" t="str">
        <f t="shared" si="87"/>
        <v>SDN15022407</v>
      </c>
      <c r="K2429" s="519">
        <v>635</v>
      </c>
    </row>
    <row r="2430" spans="2:11" hidden="1">
      <c r="B2430" s="519" t="s">
        <v>1061</v>
      </c>
      <c r="C2430" s="519"/>
      <c r="D2430" s="519"/>
      <c r="E2430" s="519"/>
      <c r="F2430" s="519">
        <v>2</v>
      </c>
      <c r="G2430" s="519"/>
      <c r="H2430" s="519">
        <v>24</v>
      </c>
      <c r="I2430" s="519">
        <v>8</v>
      </c>
      <c r="J2430" s="519" t="str">
        <f t="shared" si="87"/>
        <v>SDN15022408</v>
      </c>
      <c r="K2430" s="519">
        <v>508</v>
      </c>
    </row>
    <row r="2431" spans="2:11" hidden="1">
      <c r="B2431" s="519" t="s">
        <v>1061</v>
      </c>
      <c r="C2431" s="519"/>
      <c r="D2431" s="519"/>
      <c r="E2431" s="519"/>
      <c r="F2431" s="519">
        <v>2</v>
      </c>
      <c r="G2431" s="519"/>
      <c r="H2431" s="519">
        <v>24</v>
      </c>
      <c r="I2431" s="519">
        <v>9</v>
      </c>
      <c r="J2431" s="519" t="str">
        <f t="shared" si="87"/>
        <v>SDN15022409</v>
      </c>
      <c r="K2431" s="519">
        <v>508</v>
      </c>
    </row>
    <row r="2432" spans="2:11" hidden="1">
      <c r="B2432" s="519" t="s">
        <v>1061</v>
      </c>
      <c r="C2432" s="519"/>
      <c r="D2432" s="519"/>
      <c r="E2432" s="519"/>
      <c r="F2432" s="519">
        <v>2</v>
      </c>
      <c r="G2432" s="519"/>
      <c r="H2432" s="519">
        <v>24</v>
      </c>
      <c r="I2432" s="519">
        <v>10</v>
      </c>
      <c r="J2432" s="519" t="str">
        <f t="shared" si="87"/>
        <v>SDN15022410</v>
      </c>
      <c r="K2432" s="519">
        <v>508</v>
      </c>
    </row>
    <row r="2433" spans="2:11" hidden="1">
      <c r="B2433" s="519" t="s">
        <v>1061</v>
      </c>
      <c r="C2433" s="519"/>
      <c r="D2433" s="519"/>
      <c r="E2433" s="519"/>
      <c r="F2433" s="519">
        <v>2</v>
      </c>
      <c r="G2433" s="519"/>
      <c r="H2433" s="519">
        <v>24</v>
      </c>
      <c r="I2433" s="519">
        <v>11</v>
      </c>
      <c r="J2433" s="519" t="str">
        <f t="shared" si="87"/>
        <v>SDN15022411</v>
      </c>
      <c r="K2433" s="519">
        <v>508</v>
      </c>
    </row>
    <row r="2434" spans="2:11" hidden="1">
      <c r="B2434" s="519" t="s">
        <v>1061</v>
      </c>
      <c r="C2434" s="519"/>
      <c r="D2434" s="519"/>
      <c r="E2434" s="519"/>
      <c r="F2434" s="519">
        <v>2</v>
      </c>
      <c r="G2434" s="519"/>
      <c r="H2434" s="519">
        <v>24</v>
      </c>
      <c r="I2434" s="519">
        <v>12</v>
      </c>
      <c r="J2434" s="519" t="str">
        <f t="shared" si="87"/>
        <v>SDN15022412</v>
      </c>
      <c r="K2434" s="519">
        <v>508</v>
      </c>
    </row>
    <row r="2435" spans="2:11" hidden="1">
      <c r="B2435" s="519" t="s">
        <v>1061</v>
      </c>
      <c r="C2435" s="519"/>
      <c r="D2435" s="519"/>
      <c r="E2435" s="519"/>
      <c r="F2435" s="519">
        <v>2</v>
      </c>
      <c r="G2435" s="519"/>
      <c r="H2435" s="519">
        <v>24</v>
      </c>
      <c r="I2435" s="519">
        <v>13</v>
      </c>
      <c r="J2435" s="519" t="str">
        <f t="shared" si="87"/>
        <v>SDN15022413</v>
      </c>
      <c r="K2435" s="519">
        <v>508</v>
      </c>
    </row>
    <row r="2436" spans="2:11" hidden="1">
      <c r="B2436" s="519" t="s">
        <v>1061</v>
      </c>
      <c r="C2436" s="519"/>
      <c r="D2436" s="519"/>
      <c r="E2436" s="519"/>
      <c r="F2436" s="519">
        <v>2</v>
      </c>
      <c r="G2436" s="519"/>
      <c r="H2436" s="519">
        <v>24</v>
      </c>
      <c r="I2436" s="519">
        <v>14</v>
      </c>
      <c r="J2436" s="519" t="str">
        <f t="shared" ref="J2436:J2499" si="88">B2436&amp;TEXT(F2436,"00")&amp;TEXT(H2436,"00")&amp;TEXT(I2436,"00")</f>
        <v>SDN15022414</v>
      </c>
      <c r="K2436" s="519">
        <v>508</v>
      </c>
    </row>
    <row r="2437" spans="2:11" hidden="1">
      <c r="B2437" s="519" t="s">
        <v>1061</v>
      </c>
      <c r="C2437" s="519"/>
      <c r="D2437" s="519"/>
      <c r="E2437" s="519"/>
      <c r="F2437" s="519">
        <v>2</v>
      </c>
      <c r="G2437" s="519"/>
      <c r="H2437" s="519">
        <v>24</v>
      </c>
      <c r="I2437" s="519">
        <v>15</v>
      </c>
      <c r="J2437" s="519" t="str">
        <f t="shared" si="88"/>
        <v>SDN15022415</v>
      </c>
      <c r="K2437" s="519">
        <v>508</v>
      </c>
    </row>
    <row r="2438" spans="2:11" hidden="1">
      <c r="B2438" s="519" t="s">
        <v>1061</v>
      </c>
      <c r="C2438" s="519"/>
      <c r="D2438" s="519"/>
      <c r="E2438" s="519"/>
      <c r="F2438" s="519">
        <v>2</v>
      </c>
      <c r="G2438" s="519"/>
      <c r="H2438" s="519">
        <v>25</v>
      </c>
      <c r="I2438" s="519">
        <v>1</v>
      </c>
      <c r="J2438" s="519" t="str">
        <f t="shared" si="88"/>
        <v>SDN15022501</v>
      </c>
      <c r="K2438" s="519">
        <v>645</v>
      </c>
    </row>
    <row r="2439" spans="2:11" hidden="1">
      <c r="B2439" s="519" t="s">
        <v>1061</v>
      </c>
      <c r="C2439" s="519"/>
      <c r="D2439" s="519"/>
      <c r="E2439" s="519"/>
      <c r="F2439" s="519">
        <v>2</v>
      </c>
      <c r="G2439" s="519"/>
      <c r="H2439" s="519">
        <v>25</v>
      </c>
      <c r="I2439" s="519">
        <v>2</v>
      </c>
      <c r="J2439" s="519" t="str">
        <f t="shared" si="88"/>
        <v>SDN15022502</v>
      </c>
      <c r="K2439" s="519">
        <v>645</v>
      </c>
    </row>
    <row r="2440" spans="2:11" hidden="1">
      <c r="B2440" s="519" t="s">
        <v>1061</v>
      </c>
      <c r="C2440" s="519"/>
      <c r="D2440" s="519"/>
      <c r="E2440" s="519"/>
      <c r="F2440" s="519">
        <v>2</v>
      </c>
      <c r="G2440" s="519"/>
      <c r="H2440" s="519">
        <v>25</v>
      </c>
      <c r="I2440" s="519">
        <v>3</v>
      </c>
      <c r="J2440" s="519" t="str">
        <f t="shared" si="88"/>
        <v>SDN15022503</v>
      </c>
      <c r="K2440" s="519">
        <v>645</v>
      </c>
    </row>
    <row r="2441" spans="2:11" hidden="1">
      <c r="B2441" s="519" t="s">
        <v>1061</v>
      </c>
      <c r="C2441" s="519"/>
      <c r="D2441" s="519"/>
      <c r="E2441" s="519"/>
      <c r="F2441" s="519">
        <v>2</v>
      </c>
      <c r="G2441" s="519"/>
      <c r="H2441" s="519">
        <v>25</v>
      </c>
      <c r="I2441" s="519">
        <v>4</v>
      </c>
      <c r="J2441" s="519" t="str">
        <f t="shared" si="88"/>
        <v>SDN15022504</v>
      </c>
      <c r="K2441" s="519">
        <v>645</v>
      </c>
    </row>
    <row r="2442" spans="2:11" hidden="1">
      <c r="B2442" s="519" t="s">
        <v>1061</v>
      </c>
      <c r="C2442" s="519"/>
      <c r="D2442" s="519"/>
      <c r="E2442" s="519"/>
      <c r="F2442" s="519">
        <v>2</v>
      </c>
      <c r="G2442" s="519"/>
      <c r="H2442" s="519">
        <v>25</v>
      </c>
      <c r="I2442" s="519">
        <v>5</v>
      </c>
      <c r="J2442" s="519" t="str">
        <f t="shared" si="88"/>
        <v>SDN15022505</v>
      </c>
      <c r="K2442" s="519">
        <v>645</v>
      </c>
    </row>
    <row r="2443" spans="2:11" hidden="1">
      <c r="B2443" s="519" t="s">
        <v>1061</v>
      </c>
      <c r="C2443" s="519"/>
      <c r="D2443" s="519"/>
      <c r="E2443" s="519"/>
      <c r="F2443" s="519">
        <v>2</v>
      </c>
      <c r="G2443" s="519"/>
      <c r="H2443" s="519">
        <v>25</v>
      </c>
      <c r="I2443" s="519">
        <v>6</v>
      </c>
      <c r="J2443" s="519" t="str">
        <f t="shared" si="88"/>
        <v>SDN15022506</v>
      </c>
      <c r="K2443" s="519">
        <v>645</v>
      </c>
    </row>
    <row r="2444" spans="2:11" hidden="1">
      <c r="B2444" s="519" t="s">
        <v>1061</v>
      </c>
      <c r="C2444" s="519"/>
      <c r="D2444" s="519"/>
      <c r="E2444" s="519"/>
      <c r="F2444" s="519">
        <v>2</v>
      </c>
      <c r="G2444" s="519"/>
      <c r="H2444" s="519">
        <v>25</v>
      </c>
      <c r="I2444" s="519">
        <v>7</v>
      </c>
      <c r="J2444" s="519" t="str">
        <f t="shared" si="88"/>
        <v>SDN15022507</v>
      </c>
      <c r="K2444" s="519">
        <v>645</v>
      </c>
    </row>
    <row r="2445" spans="2:11" hidden="1">
      <c r="B2445" s="519" t="s">
        <v>1061</v>
      </c>
      <c r="C2445" s="519"/>
      <c r="D2445" s="519"/>
      <c r="E2445" s="519"/>
      <c r="F2445" s="519">
        <v>2</v>
      </c>
      <c r="G2445" s="519"/>
      <c r="H2445" s="519">
        <v>25</v>
      </c>
      <c r="I2445" s="519">
        <v>8</v>
      </c>
      <c r="J2445" s="519" t="str">
        <f t="shared" si="88"/>
        <v>SDN15022508</v>
      </c>
      <c r="K2445" s="519">
        <v>516</v>
      </c>
    </row>
    <row r="2446" spans="2:11" hidden="1">
      <c r="B2446" s="519" t="s">
        <v>1061</v>
      </c>
      <c r="C2446" s="519"/>
      <c r="D2446" s="519"/>
      <c r="E2446" s="519"/>
      <c r="F2446" s="519">
        <v>2</v>
      </c>
      <c r="G2446" s="519"/>
      <c r="H2446" s="519">
        <v>25</v>
      </c>
      <c r="I2446" s="519">
        <v>9</v>
      </c>
      <c r="J2446" s="519" t="str">
        <f t="shared" si="88"/>
        <v>SDN15022509</v>
      </c>
      <c r="K2446" s="519">
        <v>516</v>
      </c>
    </row>
    <row r="2447" spans="2:11" hidden="1">
      <c r="B2447" s="519" t="s">
        <v>1061</v>
      </c>
      <c r="C2447" s="519"/>
      <c r="D2447" s="519"/>
      <c r="E2447" s="519"/>
      <c r="F2447" s="519">
        <v>2</v>
      </c>
      <c r="G2447" s="519"/>
      <c r="H2447" s="519">
        <v>25</v>
      </c>
      <c r="I2447" s="519">
        <v>10</v>
      </c>
      <c r="J2447" s="519" t="str">
        <f t="shared" si="88"/>
        <v>SDN15022510</v>
      </c>
      <c r="K2447" s="519">
        <v>516</v>
      </c>
    </row>
    <row r="2448" spans="2:11" hidden="1">
      <c r="B2448" s="519" t="s">
        <v>1061</v>
      </c>
      <c r="C2448" s="519"/>
      <c r="D2448" s="519"/>
      <c r="E2448" s="519"/>
      <c r="F2448" s="519">
        <v>2</v>
      </c>
      <c r="G2448" s="519"/>
      <c r="H2448" s="519">
        <v>25</v>
      </c>
      <c r="I2448" s="519">
        <v>11</v>
      </c>
      <c r="J2448" s="519" t="str">
        <f t="shared" si="88"/>
        <v>SDN15022511</v>
      </c>
      <c r="K2448" s="519">
        <v>516</v>
      </c>
    </row>
    <row r="2449" spans="2:11" hidden="1">
      <c r="B2449" s="519" t="s">
        <v>1061</v>
      </c>
      <c r="C2449" s="519"/>
      <c r="D2449" s="519"/>
      <c r="E2449" s="519"/>
      <c r="F2449" s="519">
        <v>2</v>
      </c>
      <c r="G2449" s="519"/>
      <c r="H2449" s="519">
        <v>25</v>
      </c>
      <c r="I2449" s="519">
        <v>12</v>
      </c>
      <c r="J2449" s="519" t="str">
        <f t="shared" si="88"/>
        <v>SDN15022512</v>
      </c>
      <c r="K2449" s="519">
        <v>516</v>
      </c>
    </row>
    <row r="2450" spans="2:11" hidden="1">
      <c r="B2450" s="519" t="s">
        <v>1061</v>
      </c>
      <c r="C2450" s="519"/>
      <c r="D2450" s="519"/>
      <c r="E2450" s="519"/>
      <c r="F2450" s="519">
        <v>2</v>
      </c>
      <c r="G2450" s="519"/>
      <c r="H2450" s="519">
        <v>25</v>
      </c>
      <c r="I2450" s="519">
        <v>13</v>
      </c>
      <c r="J2450" s="519" t="str">
        <f t="shared" si="88"/>
        <v>SDN15022513</v>
      </c>
      <c r="K2450" s="519">
        <v>516</v>
      </c>
    </row>
    <row r="2451" spans="2:11" hidden="1">
      <c r="B2451" s="519" t="s">
        <v>1061</v>
      </c>
      <c r="C2451" s="519"/>
      <c r="D2451" s="519"/>
      <c r="E2451" s="519"/>
      <c r="F2451" s="519">
        <v>2</v>
      </c>
      <c r="G2451" s="519"/>
      <c r="H2451" s="519">
        <v>25</v>
      </c>
      <c r="I2451" s="519">
        <v>14</v>
      </c>
      <c r="J2451" s="519" t="str">
        <f t="shared" si="88"/>
        <v>SDN15022514</v>
      </c>
      <c r="K2451" s="519">
        <v>516</v>
      </c>
    </row>
    <row r="2452" spans="2:11" hidden="1">
      <c r="B2452" s="519" t="s">
        <v>1061</v>
      </c>
      <c r="C2452" s="519"/>
      <c r="D2452" s="519"/>
      <c r="E2452" s="519"/>
      <c r="F2452" s="519">
        <v>2</v>
      </c>
      <c r="G2452" s="519"/>
      <c r="H2452" s="519">
        <v>25</v>
      </c>
      <c r="I2452" s="519">
        <v>15</v>
      </c>
      <c r="J2452" s="519" t="str">
        <f t="shared" si="88"/>
        <v>SDN15022515</v>
      </c>
      <c r="K2452" s="519">
        <v>516</v>
      </c>
    </row>
    <row r="2453" spans="2:11" hidden="1">
      <c r="B2453" s="519" t="s">
        <v>1061</v>
      </c>
      <c r="C2453" s="519"/>
      <c r="D2453" s="519"/>
      <c r="E2453" s="519"/>
      <c r="F2453" s="519">
        <v>2</v>
      </c>
      <c r="G2453" s="519"/>
      <c r="H2453" s="519">
        <v>26</v>
      </c>
      <c r="I2453" s="519">
        <v>1</v>
      </c>
      <c r="J2453" s="519" t="str">
        <f t="shared" si="88"/>
        <v>SDN15022601</v>
      </c>
      <c r="K2453" s="519">
        <v>645</v>
      </c>
    </row>
    <row r="2454" spans="2:11" hidden="1">
      <c r="B2454" s="519" t="s">
        <v>1061</v>
      </c>
      <c r="C2454" s="519"/>
      <c r="D2454" s="519"/>
      <c r="E2454" s="519"/>
      <c r="F2454" s="519">
        <v>2</v>
      </c>
      <c r="G2454" s="519"/>
      <c r="H2454" s="519">
        <v>26</v>
      </c>
      <c r="I2454" s="519">
        <v>2</v>
      </c>
      <c r="J2454" s="519" t="str">
        <f t="shared" si="88"/>
        <v>SDN15022602</v>
      </c>
      <c r="K2454" s="519">
        <v>645</v>
      </c>
    </row>
    <row r="2455" spans="2:11" hidden="1">
      <c r="B2455" s="519" t="s">
        <v>1061</v>
      </c>
      <c r="C2455" s="519"/>
      <c r="D2455" s="519"/>
      <c r="E2455" s="519"/>
      <c r="F2455" s="519">
        <v>2</v>
      </c>
      <c r="G2455" s="519"/>
      <c r="H2455" s="519">
        <v>26</v>
      </c>
      <c r="I2455" s="519">
        <v>3</v>
      </c>
      <c r="J2455" s="519" t="str">
        <f t="shared" si="88"/>
        <v>SDN15022603</v>
      </c>
      <c r="K2455" s="519">
        <v>645</v>
      </c>
    </row>
    <row r="2456" spans="2:11" hidden="1">
      <c r="B2456" s="519" t="s">
        <v>1061</v>
      </c>
      <c r="C2456" s="519"/>
      <c r="D2456" s="519"/>
      <c r="E2456" s="519"/>
      <c r="F2456" s="519">
        <v>2</v>
      </c>
      <c r="G2456" s="519"/>
      <c r="H2456" s="519">
        <v>26</v>
      </c>
      <c r="I2456" s="519">
        <v>4</v>
      </c>
      <c r="J2456" s="519" t="str">
        <f t="shared" si="88"/>
        <v>SDN15022604</v>
      </c>
      <c r="K2456" s="519">
        <v>645</v>
      </c>
    </row>
    <row r="2457" spans="2:11" hidden="1">
      <c r="B2457" s="519" t="s">
        <v>1061</v>
      </c>
      <c r="C2457" s="519"/>
      <c r="D2457" s="519"/>
      <c r="E2457" s="519"/>
      <c r="F2457" s="519">
        <v>2</v>
      </c>
      <c r="G2457" s="519"/>
      <c r="H2457" s="519">
        <v>26</v>
      </c>
      <c r="I2457" s="519">
        <v>5</v>
      </c>
      <c r="J2457" s="519" t="str">
        <f t="shared" si="88"/>
        <v>SDN15022605</v>
      </c>
      <c r="K2457" s="519">
        <v>645</v>
      </c>
    </row>
    <row r="2458" spans="2:11" hidden="1">
      <c r="B2458" s="519" t="s">
        <v>1061</v>
      </c>
      <c r="C2458" s="519"/>
      <c r="D2458" s="519"/>
      <c r="E2458" s="519"/>
      <c r="F2458" s="519">
        <v>2</v>
      </c>
      <c r="G2458" s="519"/>
      <c r="H2458" s="519">
        <v>26</v>
      </c>
      <c r="I2458" s="519">
        <v>6</v>
      </c>
      <c r="J2458" s="519" t="str">
        <f t="shared" si="88"/>
        <v>SDN15022606</v>
      </c>
      <c r="K2458" s="519">
        <v>645</v>
      </c>
    </row>
    <row r="2459" spans="2:11" hidden="1">
      <c r="B2459" s="519" t="s">
        <v>1061</v>
      </c>
      <c r="C2459" s="519"/>
      <c r="D2459" s="519"/>
      <c r="E2459" s="519"/>
      <c r="F2459" s="519">
        <v>2</v>
      </c>
      <c r="G2459" s="519"/>
      <c r="H2459" s="519">
        <v>26</v>
      </c>
      <c r="I2459" s="519">
        <v>7</v>
      </c>
      <c r="J2459" s="519" t="str">
        <f t="shared" si="88"/>
        <v>SDN15022607</v>
      </c>
      <c r="K2459" s="519">
        <v>645</v>
      </c>
    </row>
    <row r="2460" spans="2:11" hidden="1">
      <c r="B2460" s="519" t="s">
        <v>1061</v>
      </c>
      <c r="C2460" s="519"/>
      <c r="D2460" s="519"/>
      <c r="E2460" s="519"/>
      <c r="F2460" s="519">
        <v>2</v>
      </c>
      <c r="G2460" s="519"/>
      <c r="H2460" s="519">
        <v>26</v>
      </c>
      <c r="I2460" s="519">
        <v>8</v>
      </c>
      <c r="J2460" s="519" t="str">
        <f t="shared" si="88"/>
        <v>SDN15022608</v>
      </c>
      <c r="K2460" s="519">
        <v>516</v>
      </c>
    </row>
    <row r="2461" spans="2:11" hidden="1">
      <c r="B2461" s="519" t="s">
        <v>1061</v>
      </c>
      <c r="C2461" s="519"/>
      <c r="D2461" s="519"/>
      <c r="E2461" s="519"/>
      <c r="F2461" s="519">
        <v>2</v>
      </c>
      <c r="G2461" s="519"/>
      <c r="H2461" s="519">
        <v>26</v>
      </c>
      <c r="I2461" s="519">
        <v>9</v>
      </c>
      <c r="J2461" s="519" t="str">
        <f t="shared" si="88"/>
        <v>SDN15022609</v>
      </c>
      <c r="K2461" s="519">
        <v>516</v>
      </c>
    </row>
    <row r="2462" spans="2:11" hidden="1">
      <c r="B2462" s="519" t="s">
        <v>1061</v>
      </c>
      <c r="C2462" s="519"/>
      <c r="D2462" s="519"/>
      <c r="E2462" s="519"/>
      <c r="F2462" s="519">
        <v>2</v>
      </c>
      <c r="G2462" s="519"/>
      <c r="H2462" s="519">
        <v>26</v>
      </c>
      <c r="I2462" s="519">
        <v>10</v>
      </c>
      <c r="J2462" s="519" t="str">
        <f t="shared" si="88"/>
        <v>SDN15022610</v>
      </c>
      <c r="K2462" s="519">
        <v>516</v>
      </c>
    </row>
    <row r="2463" spans="2:11" hidden="1">
      <c r="B2463" s="519" t="s">
        <v>1061</v>
      </c>
      <c r="C2463" s="519"/>
      <c r="D2463" s="519"/>
      <c r="E2463" s="519"/>
      <c r="F2463" s="519">
        <v>2</v>
      </c>
      <c r="G2463" s="519"/>
      <c r="H2463" s="519">
        <v>26</v>
      </c>
      <c r="I2463" s="519">
        <v>11</v>
      </c>
      <c r="J2463" s="519" t="str">
        <f t="shared" si="88"/>
        <v>SDN15022611</v>
      </c>
      <c r="K2463" s="519">
        <v>516</v>
      </c>
    </row>
    <row r="2464" spans="2:11" hidden="1">
      <c r="B2464" s="519" t="s">
        <v>1061</v>
      </c>
      <c r="C2464" s="519"/>
      <c r="D2464" s="519"/>
      <c r="E2464" s="519"/>
      <c r="F2464" s="519">
        <v>2</v>
      </c>
      <c r="G2464" s="519"/>
      <c r="H2464" s="519">
        <v>26</v>
      </c>
      <c r="I2464" s="519">
        <v>12</v>
      </c>
      <c r="J2464" s="519" t="str">
        <f t="shared" si="88"/>
        <v>SDN15022612</v>
      </c>
      <c r="K2464" s="519">
        <v>516</v>
      </c>
    </row>
    <row r="2465" spans="2:11" hidden="1">
      <c r="B2465" s="519" t="s">
        <v>1061</v>
      </c>
      <c r="C2465" s="519"/>
      <c r="D2465" s="519"/>
      <c r="E2465" s="519"/>
      <c r="F2465" s="519">
        <v>2</v>
      </c>
      <c r="G2465" s="519"/>
      <c r="H2465" s="519">
        <v>26</v>
      </c>
      <c r="I2465" s="519">
        <v>13</v>
      </c>
      <c r="J2465" s="519" t="str">
        <f t="shared" si="88"/>
        <v>SDN15022613</v>
      </c>
      <c r="K2465" s="519">
        <v>516</v>
      </c>
    </row>
    <row r="2466" spans="2:11" hidden="1">
      <c r="B2466" s="519" t="s">
        <v>1061</v>
      </c>
      <c r="C2466" s="519"/>
      <c r="D2466" s="519"/>
      <c r="E2466" s="519"/>
      <c r="F2466" s="519">
        <v>2</v>
      </c>
      <c r="G2466" s="519"/>
      <c r="H2466" s="519">
        <v>26</v>
      </c>
      <c r="I2466" s="519">
        <v>14</v>
      </c>
      <c r="J2466" s="519" t="str">
        <f t="shared" si="88"/>
        <v>SDN15022614</v>
      </c>
      <c r="K2466" s="519">
        <v>516</v>
      </c>
    </row>
    <row r="2467" spans="2:11" hidden="1">
      <c r="B2467" s="519" t="s">
        <v>1061</v>
      </c>
      <c r="C2467" s="519"/>
      <c r="D2467" s="519"/>
      <c r="E2467" s="519"/>
      <c r="F2467" s="519">
        <v>2</v>
      </c>
      <c r="G2467" s="519"/>
      <c r="H2467" s="519">
        <v>26</v>
      </c>
      <c r="I2467" s="519">
        <v>15</v>
      </c>
      <c r="J2467" s="519" t="str">
        <f t="shared" si="88"/>
        <v>SDN15022615</v>
      </c>
      <c r="K2467" s="519">
        <v>516</v>
      </c>
    </row>
    <row r="2468" spans="2:11" hidden="1">
      <c r="B2468" s="519" t="s">
        <v>1061</v>
      </c>
      <c r="C2468" s="519"/>
      <c r="D2468" s="519"/>
      <c r="E2468" s="519"/>
      <c r="F2468" s="519">
        <v>2</v>
      </c>
      <c r="G2468" s="519"/>
      <c r="H2468" s="519">
        <v>27</v>
      </c>
      <c r="I2468" s="519">
        <v>1</v>
      </c>
      <c r="J2468" s="519" t="str">
        <f t="shared" si="88"/>
        <v>SDN15022701</v>
      </c>
      <c r="K2468" s="519">
        <v>645</v>
      </c>
    </row>
    <row r="2469" spans="2:11" hidden="1">
      <c r="B2469" s="519" t="s">
        <v>1061</v>
      </c>
      <c r="C2469" s="519"/>
      <c r="D2469" s="519"/>
      <c r="E2469" s="519"/>
      <c r="F2469" s="519">
        <v>2</v>
      </c>
      <c r="G2469" s="519"/>
      <c r="H2469" s="519">
        <v>27</v>
      </c>
      <c r="I2469" s="519">
        <v>2</v>
      </c>
      <c r="J2469" s="519" t="str">
        <f t="shared" si="88"/>
        <v>SDN15022702</v>
      </c>
      <c r="K2469" s="519">
        <v>645</v>
      </c>
    </row>
    <row r="2470" spans="2:11" hidden="1">
      <c r="B2470" s="519" t="s">
        <v>1061</v>
      </c>
      <c r="C2470" s="519"/>
      <c r="D2470" s="519"/>
      <c r="E2470" s="519"/>
      <c r="F2470" s="519">
        <v>2</v>
      </c>
      <c r="G2470" s="519"/>
      <c r="H2470" s="519">
        <v>27</v>
      </c>
      <c r="I2470" s="519">
        <v>3</v>
      </c>
      <c r="J2470" s="519" t="str">
        <f t="shared" si="88"/>
        <v>SDN15022703</v>
      </c>
      <c r="K2470" s="519">
        <v>645</v>
      </c>
    </row>
    <row r="2471" spans="2:11" hidden="1">
      <c r="B2471" s="519" t="s">
        <v>1061</v>
      </c>
      <c r="C2471" s="519"/>
      <c r="D2471" s="519"/>
      <c r="E2471" s="519"/>
      <c r="F2471" s="519">
        <v>2</v>
      </c>
      <c r="G2471" s="519"/>
      <c r="H2471" s="519">
        <v>27</v>
      </c>
      <c r="I2471" s="519">
        <v>4</v>
      </c>
      <c r="J2471" s="519" t="str">
        <f t="shared" si="88"/>
        <v>SDN15022704</v>
      </c>
      <c r="K2471" s="519">
        <v>645</v>
      </c>
    </row>
    <row r="2472" spans="2:11" hidden="1">
      <c r="B2472" s="519" t="s">
        <v>1061</v>
      </c>
      <c r="C2472" s="519"/>
      <c r="D2472" s="519"/>
      <c r="E2472" s="519"/>
      <c r="F2472" s="519">
        <v>2</v>
      </c>
      <c r="G2472" s="519"/>
      <c r="H2472" s="519">
        <v>27</v>
      </c>
      <c r="I2472" s="519">
        <v>5</v>
      </c>
      <c r="J2472" s="519" t="str">
        <f t="shared" si="88"/>
        <v>SDN15022705</v>
      </c>
      <c r="K2472" s="519">
        <v>645</v>
      </c>
    </row>
    <row r="2473" spans="2:11" hidden="1">
      <c r="B2473" s="519" t="s">
        <v>1061</v>
      </c>
      <c r="C2473" s="519"/>
      <c r="D2473" s="519"/>
      <c r="E2473" s="519"/>
      <c r="F2473" s="519">
        <v>2</v>
      </c>
      <c r="G2473" s="519"/>
      <c r="H2473" s="519">
        <v>27</v>
      </c>
      <c r="I2473" s="519">
        <v>6</v>
      </c>
      <c r="J2473" s="519" t="str">
        <f t="shared" si="88"/>
        <v>SDN15022706</v>
      </c>
      <c r="K2473" s="519">
        <v>645</v>
      </c>
    </row>
    <row r="2474" spans="2:11" hidden="1">
      <c r="B2474" s="519" t="s">
        <v>1061</v>
      </c>
      <c r="C2474" s="519"/>
      <c r="D2474" s="519"/>
      <c r="E2474" s="519"/>
      <c r="F2474" s="519">
        <v>2</v>
      </c>
      <c r="G2474" s="519"/>
      <c r="H2474" s="519">
        <v>27</v>
      </c>
      <c r="I2474" s="519">
        <v>7</v>
      </c>
      <c r="J2474" s="519" t="str">
        <f t="shared" si="88"/>
        <v>SDN15022707</v>
      </c>
      <c r="K2474" s="519">
        <v>645</v>
      </c>
    </row>
    <row r="2475" spans="2:11" hidden="1">
      <c r="B2475" s="519" t="s">
        <v>1061</v>
      </c>
      <c r="C2475" s="519"/>
      <c r="D2475" s="519"/>
      <c r="E2475" s="519"/>
      <c r="F2475" s="519">
        <v>2</v>
      </c>
      <c r="G2475" s="519"/>
      <c r="H2475" s="519">
        <v>27</v>
      </c>
      <c r="I2475" s="519">
        <v>8</v>
      </c>
      <c r="J2475" s="519" t="str">
        <f t="shared" si="88"/>
        <v>SDN15022708</v>
      </c>
      <c r="K2475" s="519">
        <v>516</v>
      </c>
    </row>
    <row r="2476" spans="2:11" hidden="1">
      <c r="B2476" s="519" t="s">
        <v>1061</v>
      </c>
      <c r="C2476" s="519"/>
      <c r="D2476" s="519"/>
      <c r="E2476" s="519"/>
      <c r="F2476" s="519">
        <v>2</v>
      </c>
      <c r="G2476" s="519"/>
      <c r="H2476" s="519">
        <v>27</v>
      </c>
      <c r="I2476" s="519">
        <v>9</v>
      </c>
      <c r="J2476" s="519" t="str">
        <f t="shared" si="88"/>
        <v>SDN15022709</v>
      </c>
      <c r="K2476" s="519">
        <v>516</v>
      </c>
    </row>
    <row r="2477" spans="2:11" hidden="1">
      <c r="B2477" s="519" t="s">
        <v>1061</v>
      </c>
      <c r="C2477" s="519"/>
      <c r="D2477" s="519"/>
      <c r="E2477" s="519"/>
      <c r="F2477" s="519">
        <v>2</v>
      </c>
      <c r="G2477" s="519"/>
      <c r="H2477" s="519">
        <v>27</v>
      </c>
      <c r="I2477" s="519">
        <v>10</v>
      </c>
      <c r="J2477" s="519" t="str">
        <f t="shared" si="88"/>
        <v>SDN15022710</v>
      </c>
      <c r="K2477" s="519">
        <v>516</v>
      </c>
    </row>
    <row r="2478" spans="2:11" hidden="1">
      <c r="B2478" s="519" t="s">
        <v>1061</v>
      </c>
      <c r="C2478" s="519"/>
      <c r="D2478" s="519"/>
      <c r="E2478" s="519"/>
      <c r="F2478" s="519">
        <v>2</v>
      </c>
      <c r="G2478" s="519"/>
      <c r="H2478" s="519">
        <v>27</v>
      </c>
      <c r="I2478" s="519">
        <v>11</v>
      </c>
      <c r="J2478" s="519" t="str">
        <f t="shared" si="88"/>
        <v>SDN15022711</v>
      </c>
      <c r="K2478" s="519">
        <v>516</v>
      </c>
    </row>
    <row r="2479" spans="2:11" hidden="1">
      <c r="B2479" s="519" t="s">
        <v>1061</v>
      </c>
      <c r="C2479" s="519"/>
      <c r="D2479" s="519"/>
      <c r="E2479" s="519"/>
      <c r="F2479" s="519">
        <v>2</v>
      </c>
      <c r="G2479" s="519"/>
      <c r="H2479" s="519">
        <v>27</v>
      </c>
      <c r="I2479" s="519">
        <v>12</v>
      </c>
      <c r="J2479" s="519" t="str">
        <f t="shared" si="88"/>
        <v>SDN15022712</v>
      </c>
      <c r="K2479" s="519">
        <v>516</v>
      </c>
    </row>
    <row r="2480" spans="2:11" hidden="1">
      <c r="B2480" s="519" t="s">
        <v>1061</v>
      </c>
      <c r="C2480" s="519"/>
      <c r="D2480" s="519"/>
      <c r="E2480" s="519"/>
      <c r="F2480" s="519">
        <v>2</v>
      </c>
      <c r="G2480" s="519"/>
      <c r="H2480" s="519">
        <v>27</v>
      </c>
      <c r="I2480" s="519">
        <v>13</v>
      </c>
      <c r="J2480" s="519" t="str">
        <f t="shared" si="88"/>
        <v>SDN15022713</v>
      </c>
      <c r="K2480" s="519">
        <v>516</v>
      </c>
    </row>
    <row r="2481" spans="2:11" hidden="1">
      <c r="B2481" s="519" t="s">
        <v>1061</v>
      </c>
      <c r="C2481" s="519"/>
      <c r="D2481" s="519"/>
      <c r="E2481" s="519"/>
      <c r="F2481" s="519">
        <v>2</v>
      </c>
      <c r="G2481" s="519"/>
      <c r="H2481" s="519">
        <v>27</v>
      </c>
      <c r="I2481" s="519">
        <v>14</v>
      </c>
      <c r="J2481" s="519" t="str">
        <f t="shared" si="88"/>
        <v>SDN15022714</v>
      </c>
      <c r="K2481" s="519">
        <v>516</v>
      </c>
    </row>
    <row r="2482" spans="2:11" hidden="1">
      <c r="B2482" s="519" t="s">
        <v>1061</v>
      </c>
      <c r="C2482" s="519"/>
      <c r="D2482" s="519"/>
      <c r="E2482" s="519"/>
      <c r="F2482" s="519">
        <v>2</v>
      </c>
      <c r="G2482" s="519"/>
      <c r="H2482" s="519">
        <v>27</v>
      </c>
      <c r="I2482" s="519">
        <v>15</v>
      </c>
      <c r="J2482" s="519" t="str">
        <f t="shared" si="88"/>
        <v>SDN15022715</v>
      </c>
      <c r="K2482" s="519">
        <v>516</v>
      </c>
    </row>
    <row r="2483" spans="2:11" hidden="1">
      <c r="B2483" s="519" t="s">
        <v>1061</v>
      </c>
      <c r="C2483" s="519"/>
      <c r="D2483" s="519"/>
      <c r="E2483" s="519"/>
      <c r="F2483" s="519">
        <v>2</v>
      </c>
      <c r="G2483" s="519"/>
      <c r="H2483" s="519">
        <v>28</v>
      </c>
      <c r="I2483" s="519">
        <v>1</v>
      </c>
      <c r="J2483" s="519" t="str">
        <f t="shared" si="88"/>
        <v>SDN15022801</v>
      </c>
      <c r="K2483" s="519">
        <v>650</v>
      </c>
    </row>
    <row r="2484" spans="2:11" hidden="1">
      <c r="B2484" s="519" t="s">
        <v>1061</v>
      </c>
      <c r="C2484" s="519"/>
      <c r="D2484" s="519"/>
      <c r="E2484" s="519"/>
      <c r="F2484" s="519">
        <v>2</v>
      </c>
      <c r="G2484" s="519"/>
      <c r="H2484" s="519">
        <v>28</v>
      </c>
      <c r="I2484" s="519">
        <v>2</v>
      </c>
      <c r="J2484" s="519" t="str">
        <f t="shared" si="88"/>
        <v>SDN15022802</v>
      </c>
      <c r="K2484" s="519">
        <v>650</v>
      </c>
    </row>
    <row r="2485" spans="2:11" hidden="1">
      <c r="B2485" s="519" t="s">
        <v>1061</v>
      </c>
      <c r="C2485" s="519"/>
      <c r="D2485" s="519"/>
      <c r="E2485" s="519"/>
      <c r="F2485" s="519">
        <v>2</v>
      </c>
      <c r="G2485" s="519"/>
      <c r="H2485" s="519">
        <v>28</v>
      </c>
      <c r="I2485" s="519">
        <v>3</v>
      </c>
      <c r="J2485" s="519" t="str">
        <f t="shared" si="88"/>
        <v>SDN15022803</v>
      </c>
      <c r="K2485" s="519">
        <v>650</v>
      </c>
    </row>
    <row r="2486" spans="2:11" hidden="1">
      <c r="B2486" s="519" t="s">
        <v>1061</v>
      </c>
      <c r="C2486" s="519"/>
      <c r="D2486" s="519"/>
      <c r="E2486" s="519"/>
      <c r="F2486" s="519">
        <v>2</v>
      </c>
      <c r="G2486" s="519"/>
      <c r="H2486" s="519">
        <v>28</v>
      </c>
      <c r="I2486" s="519">
        <v>4</v>
      </c>
      <c r="J2486" s="519" t="str">
        <f t="shared" si="88"/>
        <v>SDN15022804</v>
      </c>
      <c r="K2486" s="519">
        <v>650</v>
      </c>
    </row>
    <row r="2487" spans="2:11" hidden="1">
      <c r="B2487" s="519" t="s">
        <v>1061</v>
      </c>
      <c r="C2487" s="519"/>
      <c r="D2487" s="519"/>
      <c r="E2487" s="519"/>
      <c r="F2487" s="519">
        <v>2</v>
      </c>
      <c r="G2487" s="519"/>
      <c r="H2487" s="519">
        <v>28</v>
      </c>
      <c r="I2487" s="519">
        <v>5</v>
      </c>
      <c r="J2487" s="519" t="str">
        <f t="shared" si="88"/>
        <v>SDN15022805</v>
      </c>
      <c r="K2487" s="519">
        <v>650</v>
      </c>
    </row>
    <row r="2488" spans="2:11" hidden="1">
      <c r="B2488" s="519" t="s">
        <v>1061</v>
      </c>
      <c r="C2488" s="519"/>
      <c r="D2488" s="519"/>
      <c r="E2488" s="519"/>
      <c r="F2488" s="519">
        <v>2</v>
      </c>
      <c r="G2488" s="519"/>
      <c r="H2488" s="519">
        <v>28</v>
      </c>
      <c r="I2488" s="519">
        <v>6</v>
      </c>
      <c r="J2488" s="519" t="str">
        <f t="shared" si="88"/>
        <v>SDN15022806</v>
      </c>
      <c r="K2488" s="519">
        <v>650</v>
      </c>
    </row>
    <row r="2489" spans="2:11" hidden="1">
      <c r="B2489" s="519" t="s">
        <v>1061</v>
      </c>
      <c r="C2489" s="519"/>
      <c r="D2489" s="519"/>
      <c r="E2489" s="519"/>
      <c r="F2489" s="519">
        <v>2</v>
      </c>
      <c r="G2489" s="519"/>
      <c r="H2489" s="519">
        <v>28</v>
      </c>
      <c r="I2489" s="519">
        <v>7</v>
      </c>
      <c r="J2489" s="519" t="str">
        <f t="shared" si="88"/>
        <v>SDN15022807</v>
      </c>
      <c r="K2489" s="519">
        <v>650</v>
      </c>
    </row>
    <row r="2490" spans="2:11" hidden="1">
      <c r="B2490" s="519" t="s">
        <v>1061</v>
      </c>
      <c r="C2490" s="519"/>
      <c r="D2490" s="519"/>
      <c r="E2490" s="519"/>
      <c r="F2490" s="519">
        <v>2</v>
      </c>
      <c r="G2490" s="519"/>
      <c r="H2490" s="519">
        <v>28</v>
      </c>
      <c r="I2490" s="519">
        <v>8</v>
      </c>
      <c r="J2490" s="519" t="str">
        <f t="shared" si="88"/>
        <v>SDN15022808</v>
      </c>
      <c r="K2490" s="519">
        <v>520</v>
      </c>
    </row>
    <row r="2491" spans="2:11" hidden="1">
      <c r="B2491" s="519" t="s">
        <v>1061</v>
      </c>
      <c r="C2491" s="519"/>
      <c r="D2491" s="519"/>
      <c r="E2491" s="519"/>
      <c r="F2491" s="519">
        <v>2</v>
      </c>
      <c r="G2491" s="519"/>
      <c r="H2491" s="519">
        <v>28</v>
      </c>
      <c r="I2491" s="519">
        <v>9</v>
      </c>
      <c r="J2491" s="519" t="str">
        <f t="shared" si="88"/>
        <v>SDN15022809</v>
      </c>
      <c r="K2491" s="519">
        <v>520</v>
      </c>
    </row>
    <row r="2492" spans="2:11" hidden="1">
      <c r="B2492" s="519" t="s">
        <v>1061</v>
      </c>
      <c r="C2492" s="519"/>
      <c r="D2492" s="519"/>
      <c r="E2492" s="519"/>
      <c r="F2492" s="519">
        <v>2</v>
      </c>
      <c r="G2492" s="519"/>
      <c r="H2492" s="519">
        <v>28</v>
      </c>
      <c r="I2492" s="519">
        <v>10</v>
      </c>
      <c r="J2492" s="519" t="str">
        <f t="shared" si="88"/>
        <v>SDN15022810</v>
      </c>
      <c r="K2492" s="519">
        <v>520</v>
      </c>
    </row>
    <row r="2493" spans="2:11" hidden="1">
      <c r="B2493" s="519" t="s">
        <v>1061</v>
      </c>
      <c r="C2493" s="519"/>
      <c r="D2493" s="519"/>
      <c r="E2493" s="519"/>
      <c r="F2493" s="519">
        <v>2</v>
      </c>
      <c r="G2493" s="519"/>
      <c r="H2493" s="519">
        <v>28</v>
      </c>
      <c r="I2493" s="519">
        <v>11</v>
      </c>
      <c r="J2493" s="519" t="str">
        <f t="shared" si="88"/>
        <v>SDN15022811</v>
      </c>
      <c r="K2493" s="519">
        <v>520</v>
      </c>
    </row>
    <row r="2494" spans="2:11" hidden="1">
      <c r="B2494" s="519" t="s">
        <v>1061</v>
      </c>
      <c r="C2494" s="519"/>
      <c r="D2494" s="519"/>
      <c r="E2494" s="519"/>
      <c r="F2494" s="519">
        <v>2</v>
      </c>
      <c r="G2494" s="519"/>
      <c r="H2494" s="519">
        <v>28</v>
      </c>
      <c r="I2494" s="519">
        <v>12</v>
      </c>
      <c r="J2494" s="519" t="str">
        <f t="shared" si="88"/>
        <v>SDN15022812</v>
      </c>
      <c r="K2494" s="519">
        <v>520</v>
      </c>
    </row>
    <row r="2495" spans="2:11" hidden="1">
      <c r="B2495" s="519" t="s">
        <v>1061</v>
      </c>
      <c r="C2495" s="519"/>
      <c r="D2495" s="519"/>
      <c r="E2495" s="519"/>
      <c r="F2495" s="519">
        <v>2</v>
      </c>
      <c r="G2495" s="519"/>
      <c r="H2495" s="519">
        <v>28</v>
      </c>
      <c r="I2495" s="519">
        <v>13</v>
      </c>
      <c r="J2495" s="519" t="str">
        <f t="shared" si="88"/>
        <v>SDN15022813</v>
      </c>
      <c r="K2495" s="519">
        <v>520</v>
      </c>
    </row>
    <row r="2496" spans="2:11" hidden="1">
      <c r="B2496" s="519" t="s">
        <v>1061</v>
      </c>
      <c r="C2496" s="519"/>
      <c r="D2496" s="519"/>
      <c r="E2496" s="519"/>
      <c r="F2496" s="519">
        <v>2</v>
      </c>
      <c r="G2496" s="519"/>
      <c r="H2496" s="519">
        <v>28</v>
      </c>
      <c r="I2496" s="519">
        <v>14</v>
      </c>
      <c r="J2496" s="519" t="str">
        <f t="shared" si="88"/>
        <v>SDN15022814</v>
      </c>
      <c r="K2496" s="519">
        <v>520</v>
      </c>
    </row>
    <row r="2497" spans="2:11" hidden="1">
      <c r="B2497" s="519" t="s">
        <v>1061</v>
      </c>
      <c r="C2497" s="519"/>
      <c r="D2497" s="519"/>
      <c r="E2497" s="519"/>
      <c r="F2497" s="519">
        <v>2</v>
      </c>
      <c r="G2497" s="519"/>
      <c r="H2497" s="519">
        <v>28</v>
      </c>
      <c r="I2497" s="519">
        <v>15</v>
      </c>
      <c r="J2497" s="519" t="str">
        <f t="shared" si="88"/>
        <v>SDN15022815</v>
      </c>
      <c r="K2497" s="519">
        <v>520</v>
      </c>
    </row>
    <row r="2498" spans="2:11" hidden="1">
      <c r="B2498" s="519" t="s">
        <v>1061</v>
      </c>
      <c r="C2498" s="519"/>
      <c r="D2498" s="519"/>
      <c r="E2498" s="519"/>
      <c r="F2498" s="519">
        <v>2</v>
      </c>
      <c r="G2498" s="519"/>
      <c r="H2498" s="519">
        <v>29</v>
      </c>
      <c r="I2498" s="519">
        <v>1</v>
      </c>
      <c r="J2498" s="519" t="str">
        <f t="shared" si="88"/>
        <v>SDN15022901</v>
      </c>
      <c r="K2498" s="519">
        <v>650</v>
      </c>
    </row>
    <row r="2499" spans="2:11" hidden="1">
      <c r="B2499" s="519" t="s">
        <v>1061</v>
      </c>
      <c r="C2499" s="519"/>
      <c r="D2499" s="519"/>
      <c r="E2499" s="519"/>
      <c r="F2499" s="519">
        <v>2</v>
      </c>
      <c r="G2499" s="519"/>
      <c r="H2499" s="519">
        <v>29</v>
      </c>
      <c r="I2499" s="519">
        <v>2</v>
      </c>
      <c r="J2499" s="519" t="str">
        <f t="shared" si="88"/>
        <v>SDN15022902</v>
      </c>
      <c r="K2499" s="519">
        <v>650</v>
      </c>
    </row>
    <row r="2500" spans="2:11" hidden="1">
      <c r="B2500" s="519" t="s">
        <v>1061</v>
      </c>
      <c r="C2500" s="519"/>
      <c r="D2500" s="519"/>
      <c r="E2500" s="519"/>
      <c r="F2500" s="519">
        <v>2</v>
      </c>
      <c r="G2500" s="519"/>
      <c r="H2500" s="519">
        <v>29</v>
      </c>
      <c r="I2500" s="519">
        <v>3</v>
      </c>
      <c r="J2500" s="519" t="str">
        <f t="shared" ref="J2500:J2563" si="89">B2500&amp;TEXT(F2500,"00")&amp;TEXT(H2500,"00")&amp;TEXT(I2500,"00")</f>
        <v>SDN15022903</v>
      </c>
      <c r="K2500" s="519">
        <v>650</v>
      </c>
    </row>
    <row r="2501" spans="2:11" hidden="1">
      <c r="B2501" s="519" t="s">
        <v>1061</v>
      </c>
      <c r="C2501" s="519"/>
      <c r="D2501" s="519"/>
      <c r="E2501" s="519"/>
      <c r="F2501" s="519">
        <v>2</v>
      </c>
      <c r="G2501" s="519"/>
      <c r="H2501" s="519">
        <v>29</v>
      </c>
      <c r="I2501" s="519">
        <v>4</v>
      </c>
      <c r="J2501" s="519" t="str">
        <f t="shared" si="89"/>
        <v>SDN15022904</v>
      </c>
      <c r="K2501" s="519">
        <v>650</v>
      </c>
    </row>
    <row r="2502" spans="2:11" hidden="1">
      <c r="B2502" s="519" t="s">
        <v>1061</v>
      </c>
      <c r="C2502" s="519"/>
      <c r="D2502" s="519"/>
      <c r="E2502" s="519"/>
      <c r="F2502" s="519">
        <v>2</v>
      </c>
      <c r="G2502" s="519"/>
      <c r="H2502" s="519">
        <v>29</v>
      </c>
      <c r="I2502" s="519">
        <v>5</v>
      </c>
      <c r="J2502" s="519" t="str">
        <f t="shared" si="89"/>
        <v>SDN15022905</v>
      </c>
      <c r="K2502" s="519">
        <v>650</v>
      </c>
    </row>
    <row r="2503" spans="2:11" hidden="1">
      <c r="B2503" s="519" t="s">
        <v>1061</v>
      </c>
      <c r="C2503" s="519"/>
      <c r="D2503" s="519"/>
      <c r="E2503" s="519"/>
      <c r="F2503" s="519">
        <v>2</v>
      </c>
      <c r="G2503" s="519"/>
      <c r="H2503" s="519">
        <v>29</v>
      </c>
      <c r="I2503" s="519">
        <v>6</v>
      </c>
      <c r="J2503" s="519" t="str">
        <f t="shared" si="89"/>
        <v>SDN15022906</v>
      </c>
      <c r="K2503" s="519">
        <v>650</v>
      </c>
    </row>
    <row r="2504" spans="2:11" hidden="1">
      <c r="B2504" s="519" t="s">
        <v>1061</v>
      </c>
      <c r="C2504" s="519"/>
      <c r="D2504" s="519"/>
      <c r="E2504" s="519"/>
      <c r="F2504" s="519">
        <v>2</v>
      </c>
      <c r="G2504" s="519"/>
      <c r="H2504" s="519">
        <v>29</v>
      </c>
      <c r="I2504" s="519">
        <v>7</v>
      </c>
      <c r="J2504" s="519" t="str">
        <f t="shared" si="89"/>
        <v>SDN15022907</v>
      </c>
      <c r="K2504" s="519">
        <v>650</v>
      </c>
    </row>
    <row r="2505" spans="2:11" hidden="1">
      <c r="B2505" s="519" t="s">
        <v>1061</v>
      </c>
      <c r="C2505" s="519"/>
      <c r="D2505" s="519"/>
      <c r="E2505" s="519"/>
      <c r="F2505" s="519">
        <v>2</v>
      </c>
      <c r="G2505" s="519"/>
      <c r="H2505" s="519">
        <v>29</v>
      </c>
      <c r="I2505" s="519">
        <v>8</v>
      </c>
      <c r="J2505" s="519" t="str">
        <f t="shared" si="89"/>
        <v>SDN15022908</v>
      </c>
      <c r="K2505" s="519">
        <v>520</v>
      </c>
    </row>
    <row r="2506" spans="2:11" hidden="1">
      <c r="B2506" s="519" t="s">
        <v>1061</v>
      </c>
      <c r="C2506" s="519"/>
      <c r="D2506" s="519"/>
      <c r="E2506" s="519"/>
      <c r="F2506" s="519">
        <v>2</v>
      </c>
      <c r="G2506" s="519"/>
      <c r="H2506" s="519">
        <v>29</v>
      </c>
      <c r="I2506" s="519">
        <v>9</v>
      </c>
      <c r="J2506" s="519" t="str">
        <f t="shared" si="89"/>
        <v>SDN15022909</v>
      </c>
      <c r="K2506" s="519">
        <v>520</v>
      </c>
    </row>
    <row r="2507" spans="2:11" hidden="1">
      <c r="B2507" s="519" t="s">
        <v>1061</v>
      </c>
      <c r="C2507" s="519"/>
      <c r="D2507" s="519"/>
      <c r="E2507" s="519"/>
      <c r="F2507" s="519">
        <v>2</v>
      </c>
      <c r="G2507" s="519"/>
      <c r="H2507" s="519">
        <v>29</v>
      </c>
      <c r="I2507" s="519">
        <v>10</v>
      </c>
      <c r="J2507" s="519" t="str">
        <f t="shared" si="89"/>
        <v>SDN15022910</v>
      </c>
      <c r="K2507" s="519">
        <v>520</v>
      </c>
    </row>
    <row r="2508" spans="2:11" hidden="1">
      <c r="B2508" s="519" t="s">
        <v>1061</v>
      </c>
      <c r="C2508" s="519"/>
      <c r="D2508" s="519"/>
      <c r="E2508" s="519"/>
      <c r="F2508" s="519">
        <v>2</v>
      </c>
      <c r="G2508" s="519"/>
      <c r="H2508" s="519">
        <v>29</v>
      </c>
      <c r="I2508" s="519">
        <v>11</v>
      </c>
      <c r="J2508" s="519" t="str">
        <f t="shared" si="89"/>
        <v>SDN15022911</v>
      </c>
      <c r="K2508" s="519">
        <v>520</v>
      </c>
    </row>
    <row r="2509" spans="2:11" hidden="1">
      <c r="B2509" s="519" t="s">
        <v>1061</v>
      </c>
      <c r="C2509" s="519"/>
      <c r="D2509" s="519"/>
      <c r="E2509" s="519"/>
      <c r="F2509" s="519">
        <v>2</v>
      </c>
      <c r="G2509" s="519"/>
      <c r="H2509" s="519">
        <v>29</v>
      </c>
      <c r="I2509" s="519">
        <v>12</v>
      </c>
      <c r="J2509" s="519" t="str">
        <f t="shared" si="89"/>
        <v>SDN15022912</v>
      </c>
      <c r="K2509" s="519">
        <v>520</v>
      </c>
    </row>
    <row r="2510" spans="2:11" hidden="1">
      <c r="B2510" s="519" t="s">
        <v>1061</v>
      </c>
      <c r="C2510" s="519"/>
      <c r="D2510" s="519"/>
      <c r="E2510" s="519"/>
      <c r="F2510" s="519">
        <v>2</v>
      </c>
      <c r="G2510" s="519"/>
      <c r="H2510" s="519">
        <v>29</v>
      </c>
      <c r="I2510" s="519">
        <v>13</v>
      </c>
      <c r="J2510" s="519" t="str">
        <f t="shared" si="89"/>
        <v>SDN15022913</v>
      </c>
      <c r="K2510" s="519">
        <v>520</v>
      </c>
    </row>
    <row r="2511" spans="2:11" hidden="1">
      <c r="B2511" s="519" t="s">
        <v>1061</v>
      </c>
      <c r="C2511" s="519"/>
      <c r="D2511" s="519"/>
      <c r="E2511" s="519"/>
      <c r="F2511" s="519">
        <v>2</v>
      </c>
      <c r="G2511" s="519"/>
      <c r="H2511" s="519">
        <v>29</v>
      </c>
      <c r="I2511" s="519">
        <v>14</v>
      </c>
      <c r="J2511" s="519" t="str">
        <f t="shared" si="89"/>
        <v>SDN15022914</v>
      </c>
      <c r="K2511" s="519">
        <v>520</v>
      </c>
    </row>
    <row r="2512" spans="2:11" hidden="1">
      <c r="B2512" s="519" t="s">
        <v>1061</v>
      </c>
      <c r="C2512" s="519"/>
      <c r="D2512" s="519"/>
      <c r="E2512" s="519"/>
      <c r="F2512" s="519">
        <v>2</v>
      </c>
      <c r="G2512" s="519"/>
      <c r="H2512" s="519">
        <v>29</v>
      </c>
      <c r="I2512" s="519">
        <v>15</v>
      </c>
      <c r="J2512" s="519" t="str">
        <f t="shared" si="89"/>
        <v>SDN15022915</v>
      </c>
      <c r="K2512" s="519">
        <v>520</v>
      </c>
    </row>
    <row r="2513" spans="2:11" hidden="1">
      <c r="B2513" s="519" t="s">
        <v>1061</v>
      </c>
      <c r="C2513" s="519"/>
      <c r="D2513" s="519"/>
      <c r="E2513" s="519"/>
      <c r="F2513" s="519">
        <v>2</v>
      </c>
      <c r="G2513" s="519"/>
      <c r="H2513" s="519">
        <v>30</v>
      </c>
      <c r="I2513" s="519">
        <v>1</v>
      </c>
      <c r="J2513" s="519" t="str">
        <f t="shared" si="89"/>
        <v>SDN15023001</v>
      </c>
      <c r="K2513" s="519">
        <v>655</v>
      </c>
    </row>
    <row r="2514" spans="2:11" hidden="1">
      <c r="B2514" s="519" t="s">
        <v>1061</v>
      </c>
      <c r="C2514" s="519"/>
      <c r="D2514" s="519"/>
      <c r="E2514" s="519"/>
      <c r="F2514" s="519">
        <v>2</v>
      </c>
      <c r="G2514" s="519"/>
      <c r="H2514" s="519">
        <v>30</v>
      </c>
      <c r="I2514" s="519">
        <v>2</v>
      </c>
      <c r="J2514" s="519" t="str">
        <f t="shared" si="89"/>
        <v>SDN15023002</v>
      </c>
      <c r="K2514" s="519">
        <v>655</v>
      </c>
    </row>
    <row r="2515" spans="2:11" hidden="1">
      <c r="B2515" s="519" t="s">
        <v>1061</v>
      </c>
      <c r="C2515" s="519"/>
      <c r="D2515" s="519"/>
      <c r="E2515" s="519"/>
      <c r="F2515" s="519">
        <v>2</v>
      </c>
      <c r="G2515" s="519"/>
      <c r="H2515" s="519">
        <v>30</v>
      </c>
      <c r="I2515" s="519">
        <v>3</v>
      </c>
      <c r="J2515" s="519" t="str">
        <f t="shared" si="89"/>
        <v>SDN15023003</v>
      </c>
      <c r="K2515" s="519">
        <v>655</v>
      </c>
    </row>
    <row r="2516" spans="2:11" hidden="1">
      <c r="B2516" s="519" t="s">
        <v>1061</v>
      </c>
      <c r="C2516" s="519"/>
      <c r="D2516" s="519"/>
      <c r="E2516" s="519"/>
      <c r="F2516" s="519">
        <v>2</v>
      </c>
      <c r="G2516" s="519"/>
      <c r="H2516" s="519">
        <v>30</v>
      </c>
      <c r="I2516" s="519">
        <v>4</v>
      </c>
      <c r="J2516" s="519" t="str">
        <f t="shared" si="89"/>
        <v>SDN15023004</v>
      </c>
      <c r="K2516" s="519">
        <v>655</v>
      </c>
    </row>
    <row r="2517" spans="2:11" hidden="1">
      <c r="B2517" s="519" t="s">
        <v>1061</v>
      </c>
      <c r="C2517" s="519"/>
      <c r="D2517" s="519"/>
      <c r="E2517" s="519"/>
      <c r="F2517" s="519">
        <v>2</v>
      </c>
      <c r="G2517" s="519"/>
      <c r="H2517" s="519">
        <v>30</v>
      </c>
      <c r="I2517" s="519">
        <v>5</v>
      </c>
      <c r="J2517" s="519" t="str">
        <f t="shared" si="89"/>
        <v>SDN15023005</v>
      </c>
      <c r="K2517" s="519">
        <v>655</v>
      </c>
    </row>
    <row r="2518" spans="2:11" hidden="1">
      <c r="B2518" s="519" t="s">
        <v>1061</v>
      </c>
      <c r="C2518" s="519"/>
      <c r="D2518" s="519"/>
      <c r="E2518" s="519"/>
      <c r="F2518" s="519">
        <v>2</v>
      </c>
      <c r="G2518" s="519"/>
      <c r="H2518" s="519">
        <v>30</v>
      </c>
      <c r="I2518" s="519">
        <v>6</v>
      </c>
      <c r="J2518" s="519" t="str">
        <f t="shared" si="89"/>
        <v>SDN15023006</v>
      </c>
      <c r="K2518" s="519">
        <v>655</v>
      </c>
    </row>
    <row r="2519" spans="2:11" hidden="1">
      <c r="B2519" s="519" t="s">
        <v>1061</v>
      </c>
      <c r="C2519" s="519"/>
      <c r="D2519" s="519"/>
      <c r="E2519" s="519"/>
      <c r="F2519" s="519">
        <v>2</v>
      </c>
      <c r="G2519" s="519"/>
      <c r="H2519" s="519">
        <v>30</v>
      </c>
      <c r="I2519" s="519">
        <v>7</v>
      </c>
      <c r="J2519" s="519" t="str">
        <f t="shared" si="89"/>
        <v>SDN15023007</v>
      </c>
      <c r="K2519" s="519">
        <v>655</v>
      </c>
    </row>
    <row r="2520" spans="2:11" hidden="1">
      <c r="B2520" s="519" t="s">
        <v>1061</v>
      </c>
      <c r="C2520" s="519"/>
      <c r="D2520" s="519"/>
      <c r="E2520" s="519"/>
      <c r="F2520" s="519">
        <v>2</v>
      </c>
      <c r="G2520" s="519"/>
      <c r="H2520" s="519">
        <v>30</v>
      </c>
      <c r="I2520" s="519">
        <v>8</v>
      </c>
      <c r="J2520" s="519" t="str">
        <f t="shared" si="89"/>
        <v>SDN15023008</v>
      </c>
      <c r="K2520" s="519">
        <v>524</v>
      </c>
    </row>
    <row r="2521" spans="2:11" hidden="1">
      <c r="B2521" s="519" t="s">
        <v>1061</v>
      </c>
      <c r="C2521" s="519"/>
      <c r="D2521" s="519"/>
      <c r="E2521" s="519"/>
      <c r="F2521" s="519">
        <v>2</v>
      </c>
      <c r="G2521" s="519"/>
      <c r="H2521" s="519">
        <v>30</v>
      </c>
      <c r="I2521" s="519">
        <v>9</v>
      </c>
      <c r="J2521" s="519" t="str">
        <f t="shared" si="89"/>
        <v>SDN15023009</v>
      </c>
      <c r="K2521" s="519">
        <v>524</v>
      </c>
    </row>
    <row r="2522" spans="2:11" hidden="1">
      <c r="B2522" s="519" t="s">
        <v>1061</v>
      </c>
      <c r="C2522" s="519"/>
      <c r="D2522" s="519"/>
      <c r="E2522" s="519"/>
      <c r="F2522" s="519">
        <v>2</v>
      </c>
      <c r="G2522" s="519"/>
      <c r="H2522" s="519">
        <v>30</v>
      </c>
      <c r="I2522" s="519">
        <v>10</v>
      </c>
      <c r="J2522" s="519" t="str">
        <f t="shared" si="89"/>
        <v>SDN15023010</v>
      </c>
      <c r="K2522" s="519">
        <v>524</v>
      </c>
    </row>
    <row r="2523" spans="2:11" hidden="1">
      <c r="B2523" s="519" t="s">
        <v>1061</v>
      </c>
      <c r="C2523" s="519"/>
      <c r="D2523" s="519"/>
      <c r="E2523" s="519"/>
      <c r="F2523" s="519">
        <v>2</v>
      </c>
      <c r="G2523" s="519"/>
      <c r="H2523" s="519">
        <v>30</v>
      </c>
      <c r="I2523" s="519">
        <v>11</v>
      </c>
      <c r="J2523" s="519" t="str">
        <f t="shared" si="89"/>
        <v>SDN15023011</v>
      </c>
      <c r="K2523" s="519">
        <v>524</v>
      </c>
    </row>
    <row r="2524" spans="2:11" hidden="1">
      <c r="B2524" s="519" t="s">
        <v>1061</v>
      </c>
      <c r="C2524" s="519"/>
      <c r="D2524" s="519"/>
      <c r="E2524" s="519"/>
      <c r="F2524" s="519">
        <v>2</v>
      </c>
      <c r="G2524" s="519"/>
      <c r="H2524" s="519">
        <v>30</v>
      </c>
      <c r="I2524" s="519">
        <v>12</v>
      </c>
      <c r="J2524" s="519" t="str">
        <f t="shared" si="89"/>
        <v>SDN15023012</v>
      </c>
      <c r="K2524" s="519">
        <v>524</v>
      </c>
    </row>
    <row r="2525" spans="2:11" hidden="1">
      <c r="B2525" s="519" t="s">
        <v>1061</v>
      </c>
      <c r="C2525" s="519"/>
      <c r="D2525" s="519"/>
      <c r="E2525" s="519"/>
      <c r="F2525" s="519">
        <v>2</v>
      </c>
      <c r="G2525" s="519"/>
      <c r="H2525" s="519">
        <v>30</v>
      </c>
      <c r="I2525" s="519">
        <v>13</v>
      </c>
      <c r="J2525" s="519" t="str">
        <f t="shared" si="89"/>
        <v>SDN15023013</v>
      </c>
      <c r="K2525" s="519">
        <v>524</v>
      </c>
    </row>
    <row r="2526" spans="2:11" hidden="1">
      <c r="B2526" s="519" t="s">
        <v>1061</v>
      </c>
      <c r="C2526" s="519"/>
      <c r="D2526" s="519"/>
      <c r="E2526" s="519"/>
      <c r="F2526" s="519">
        <v>2</v>
      </c>
      <c r="G2526" s="519"/>
      <c r="H2526" s="519">
        <v>30</v>
      </c>
      <c r="I2526" s="519">
        <v>14</v>
      </c>
      <c r="J2526" s="519" t="str">
        <f t="shared" si="89"/>
        <v>SDN15023014</v>
      </c>
      <c r="K2526" s="519">
        <v>524</v>
      </c>
    </row>
    <row r="2527" spans="2:11" hidden="1">
      <c r="B2527" s="519" t="s">
        <v>1061</v>
      </c>
      <c r="C2527" s="519"/>
      <c r="D2527" s="519"/>
      <c r="E2527" s="519"/>
      <c r="F2527" s="519">
        <v>2</v>
      </c>
      <c r="G2527" s="519"/>
      <c r="H2527" s="519">
        <v>30</v>
      </c>
      <c r="I2527" s="519">
        <v>15</v>
      </c>
      <c r="J2527" s="519" t="str">
        <f t="shared" si="89"/>
        <v>SDN15023015</v>
      </c>
      <c r="K2527" s="519">
        <v>524</v>
      </c>
    </row>
    <row r="2528" spans="2:11" hidden="1">
      <c r="B2528" s="519" t="s">
        <v>1061</v>
      </c>
      <c r="C2528" s="519"/>
      <c r="D2528" s="519"/>
      <c r="E2528" s="519"/>
      <c r="F2528" s="519">
        <v>2</v>
      </c>
      <c r="G2528" s="519"/>
      <c r="H2528" s="519">
        <v>31</v>
      </c>
      <c r="I2528" s="519">
        <v>1</v>
      </c>
      <c r="J2528" s="519" t="str">
        <f t="shared" si="89"/>
        <v>SDN15023101</v>
      </c>
      <c r="K2528" s="519">
        <v>660</v>
      </c>
    </row>
    <row r="2529" spans="2:11" hidden="1">
      <c r="B2529" s="519" t="s">
        <v>1061</v>
      </c>
      <c r="C2529" s="519"/>
      <c r="D2529" s="519"/>
      <c r="E2529" s="519"/>
      <c r="F2529" s="519">
        <v>2</v>
      </c>
      <c r="G2529" s="519"/>
      <c r="H2529" s="519">
        <v>31</v>
      </c>
      <c r="I2529" s="519">
        <v>2</v>
      </c>
      <c r="J2529" s="519" t="str">
        <f t="shared" si="89"/>
        <v>SDN15023102</v>
      </c>
      <c r="K2529" s="519">
        <v>660</v>
      </c>
    </row>
    <row r="2530" spans="2:11" hidden="1">
      <c r="B2530" s="519" t="s">
        <v>1061</v>
      </c>
      <c r="C2530" s="519"/>
      <c r="D2530" s="519"/>
      <c r="E2530" s="519"/>
      <c r="F2530" s="519">
        <v>2</v>
      </c>
      <c r="G2530" s="519"/>
      <c r="H2530" s="519">
        <v>31</v>
      </c>
      <c r="I2530" s="519">
        <v>3</v>
      </c>
      <c r="J2530" s="519" t="str">
        <f t="shared" si="89"/>
        <v>SDN15023103</v>
      </c>
      <c r="K2530" s="519">
        <v>660</v>
      </c>
    </row>
    <row r="2531" spans="2:11" hidden="1">
      <c r="B2531" s="519" t="s">
        <v>1061</v>
      </c>
      <c r="C2531" s="519"/>
      <c r="D2531" s="519"/>
      <c r="E2531" s="519"/>
      <c r="F2531" s="519">
        <v>2</v>
      </c>
      <c r="G2531" s="519"/>
      <c r="H2531" s="519">
        <v>31</v>
      </c>
      <c r="I2531" s="519">
        <v>4</v>
      </c>
      <c r="J2531" s="519" t="str">
        <f t="shared" si="89"/>
        <v>SDN15023104</v>
      </c>
      <c r="K2531" s="519">
        <v>660</v>
      </c>
    </row>
    <row r="2532" spans="2:11" hidden="1">
      <c r="B2532" s="519" t="s">
        <v>1061</v>
      </c>
      <c r="C2532" s="519"/>
      <c r="D2532" s="519"/>
      <c r="E2532" s="519"/>
      <c r="F2532" s="519">
        <v>2</v>
      </c>
      <c r="G2532" s="519"/>
      <c r="H2532" s="519">
        <v>31</v>
      </c>
      <c r="I2532" s="519">
        <v>5</v>
      </c>
      <c r="J2532" s="519" t="str">
        <f t="shared" si="89"/>
        <v>SDN15023105</v>
      </c>
      <c r="K2532" s="519">
        <v>660</v>
      </c>
    </row>
    <row r="2533" spans="2:11" hidden="1">
      <c r="B2533" s="519" t="s">
        <v>1061</v>
      </c>
      <c r="C2533" s="519"/>
      <c r="D2533" s="519"/>
      <c r="E2533" s="519"/>
      <c r="F2533" s="519">
        <v>2</v>
      </c>
      <c r="G2533" s="519"/>
      <c r="H2533" s="519">
        <v>31</v>
      </c>
      <c r="I2533" s="519">
        <v>6</v>
      </c>
      <c r="J2533" s="519" t="str">
        <f t="shared" si="89"/>
        <v>SDN15023106</v>
      </c>
      <c r="K2533" s="519">
        <v>660</v>
      </c>
    </row>
    <row r="2534" spans="2:11" hidden="1">
      <c r="B2534" s="519" t="s">
        <v>1061</v>
      </c>
      <c r="C2534" s="519"/>
      <c r="D2534" s="519"/>
      <c r="E2534" s="519"/>
      <c r="F2534" s="519">
        <v>2</v>
      </c>
      <c r="G2534" s="519"/>
      <c r="H2534" s="519">
        <v>31</v>
      </c>
      <c r="I2534" s="519">
        <v>7</v>
      </c>
      <c r="J2534" s="519" t="str">
        <f t="shared" si="89"/>
        <v>SDN15023107</v>
      </c>
      <c r="K2534" s="519">
        <v>660</v>
      </c>
    </row>
    <row r="2535" spans="2:11" hidden="1">
      <c r="B2535" s="519" t="s">
        <v>1061</v>
      </c>
      <c r="C2535" s="519"/>
      <c r="D2535" s="519"/>
      <c r="E2535" s="519"/>
      <c r="F2535" s="519">
        <v>2</v>
      </c>
      <c r="G2535" s="519"/>
      <c r="H2535" s="519">
        <v>31</v>
      </c>
      <c r="I2535" s="519">
        <v>8</v>
      </c>
      <c r="J2535" s="519" t="str">
        <f t="shared" si="89"/>
        <v>SDN15023108</v>
      </c>
      <c r="K2535" s="519">
        <v>528</v>
      </c>
    </row>
    <row r="2536" spans="2:11" hidden="1">
      <c r="B2536" s="519" t="s">
        <v>1061</v>
      </c>
      <c r="C2536" s="519"/>
      <c r="D2536" s="519"/>
      <c r="E2536" s="519"/>
      <c r="F2536" s="519">
        <v>2</v>
      </c>
      <c r="G2536" s="519"/>
      <c r="H2536" s="519">
        <v>31</v>
      </c>
      <c r="I2536" s="519">
        <v>9</v>
      </c>
      <c r="J2536" s="519" t="str">
        <f t="shared" si="89"/>
        <v>SDN15023109</v>
      </c>
      <c r="K2536" s="519">
        <v>528</v>
      </c>
    </row>
    <row r="2537" spans="2:11" hidden="1">
      <c r="B2537" s="519" t="s">
        <v>1061</v>
      </c>
      <c r="C2537" s="519"/>
      <c r="D2537" s="519"/>
      <c r="E2537" s="519"/>
      <c r="F2537" s="519">
        <v>2</v>
      </c>
      <c r="G2537" s="519"/>
      <c r="H2537" s="519">
        <v>31</v>
      </c>
      <c r="I2537" s="519">
        <v>10</v>
      </c>
      <c r="J2537" s="519" t="str">
        <f t="shared" si="89"/>
        <v>SDN15023110</v>
      </c>
      <c r="K2537" s="519">
        <v>528</v>
      </c>
    </row>
    <row r="2538" spans="2:11" hidden="1">
      <c r="B2538" s="519" t="s">
        <v>1061</v>
      </c>
      <c r="C2538" s="519"/>
      <c r="D2538" s="519"/>
      <c r="E2538" s="519"/>
      <c r="F2538" s="519">
        <v>2</v>
      </c>
      <c r="G2538" s="519"/>
      <c r="H2538" s="519">
        <v>31</v>
      </c>
      <c r="I2538" s="519">
        <v>11</v>
      </c>
      <c r="J2538" s="519" t="str">
        <f t="shared" si="89"/>
        <v>SDN15023111</v>
      </c>
      <c r="K2538" s="519">
        <v>528</v>
      </c>
    </row>
    <row r="2539" spans="2:11" hidden="1">
      <c r="B2539" s="519" t="s">
        <v>1061</v>
      </c>
      <c r="C2539" s="519"/>
      <c r="D2539" s="519"/>
      <c r="E2539" s="519"/>
      <c r="F2539" s="519">
        <v>2</v>
      </c>
      <c r="G2539" s="519"/>
      <c r="H2539" s="519">
        <v>31</v>
      </c>
      <c r="I2539" s="519">
        <v>12</v>
      </c>
      <c r="J2539" s="519" t="str">
        <f t="shared" si="89"/>
        <v>SDN15023112</v>
      </c>
      <c r="K2539" s="519">
        <v>528</v>
      </c>
    </row>
    <row r="2540" spans="2:11" hidden="1">
      <c r="B2540" s="519" t="s">
        <v>1061</v>
      </c>
      <c r="C2540" s="519"/>
      <c r="D2540" s="519"/>
      <c r="E2540" s="519"/>
      <c r="F2540" s="519">
        <v>2</v>
      </c>
      <c r="G2540" s="519"/>
      <c r="H2540" s="519">
        <v>31</v>
      </c>
      <c r="I2540" s="519">
        <v>13</v>
      </c>
      <c r="J2540" s="519" t="str">
        <f t="shared" si="89"/>
        <v>SDN15023113</v>
      </c>
      <c r="K2540" s="519">
        <v>528</v>
      </c>
    </row>
    <row r="2541" spans="2:11" hidden="1">
      <c r="B2541" s="519" t="s">
        <v>1061</v>
      </c>
      <c r="C2541" s="519"/>
      <c r="D2541" s="519"/>
      <c r="E2541" s="519"/>
      <c r="F2541" s="519">
        <v>2</v>
      </c>
      <c r="G2541" s="519"/>
      <c r="H2541" s="519">
        <v>31</v>
      </c>
      <c r="I2541" s="519">
        <v>14</v>
      </c>
      <c r="J2541" s="519" t="str">
        <f t="shared" si="89"/>
        <v>SDN15023114</v>
      </c>
      <c r="K2541" s="519">
        <v>528</v>
      </c>
    </row>
    <row r="2542" spans="2:11" hidden="1">
      <c r="B2542" s="519" t="s">
        <v>1061</v>
      </c>
      <c r="C2542" s="519"/>
      <c r="D2542" s="519"/>
      <c r="E2542" s="519"/>
      <c r="F2542" s="519">
        <v>2</v>
      </c>
      <c r="G2542" s="519"/>
      <c r="H2542" s="519">
        <v>31</v>
      </c>
      <c r="I2542" s="519">
        <v>15</v>
      </c>
      <c r="J2542" s="519" t="str">
        <f t="shared" si="89"/>
        <v>SDN15023115</v>
      </c>
      <c r="K2542" s="519">
        <v>528</v>
      </c>
    </row>
    <row r="2543" spans="2:11" hidden="1">
      <c r="B2543" s="519" t="s">
        <v>1061</v>
      </c>
      <c r="C2543" s="519"/>
      <c r="D2543" s="519"/>
      <c r="E2543" s="519"/>
      <c r="F2543" s="519">
        <v>2</v>
      </c>
      <c r="G2543" s="519"/>
      <c r="H2543" s="519">
        <v>32</v>
      </c>
      <c r="I2543" s="519">
        <v>1</v>
      </c>
      <c r="J2543" s="519" t="str">
        <f t="shared" si="89"/>
        <v>SDN15023201</v>
      </c>
      <c r="K2543" s="519">
        <v>660</v>
      </c>
    </row>
    <row r="2544" spans="2:11" hidden="1">
      <c r="B2544" s="519" t="s">
        <v>1061</v>
      </c>
      <c r="C2544" s="519"/>
      <c r="D2544" s="519"/>
      <c r="E2544" s="519"/>
      <c r="F2544" s="519">
        <v>2</v>
      </c>
      <c r="G2544" s="519"/>
      <c r="H2544" s="519">
        <v>32</v>
      </c>
      <c r="I2544" s="519">
        <v>2</v>
      </c>
      <c r="J2544" s="519" t="str">
        <f t="shared" si="89"/>
        <v>SDN15023202</v>
      </c>
      <c r="K2544" s="519">
        <v>660</v>
      </c>
    </row>
    <row r="2545" spans="2:11" hidden="1">
      <c r="B2545" s="519" t="s">
        <v>1061</v>
      </c>
      <c r="C2545" s="519"/>
      <c r="D2545" s="519"/>
      <c r="E2545" s="519"/>
      <c r="F2545" s="519">
        <v>2</v>
      </c>
      <c r="G2545" s="519"/>
      <c r="H2545" s="519">
        <v>32</v>
      </c>
      <c r="I2545" s="519">
        <v>3</v>
      </c>
      <c r="J2545" s="519" t="str">
        <f t="shared" si="89"/>
        <v>SDN15023203</v>
      </c>
      <c r="K2545" s="519">
        <v>660</v>
      </c>
    </row>
    <row r="2546" spans="2:11" hidden="1">
      <c r="B2546" s="519" t="s">
        <v>1061</v>
      </c>
      <c r="C2546" s="519"/>
      <c r="D2546" s="519"/>
      <c r="E2546" s="519"/>
      <c r="F2546" s="519">
        <v>2</v>
      </c>
      <c r="G2546" s="519"/>
      <c r="H2546" s="519">
        <v>32</v>
      </c>
      <c r="I2546" s="519">
        <v>4</v>
      </c>
      <c r="J2546" s="519" t="str">
        <f t="shared" si="89"/>
        <v>SDN15023204</v>
      </c>
      <c r="K2546" s="519">
        <v>660</v>
      </c>
    </row>
    <row r="2547" spans="2:11" hidden="1">
      <c r="B2547" s="519" t="s">
        <v>1061</v>
      </c>
      <c r="C2547" s="519"/>
      <c r="D2547" s="519"/>
      <c r="E2547" s="519"/>
      <c r="F2547" s="519">
        <v>2</v>
      </c>
      <c r="G2547" s="519"/>
      <c r="H2547" s="519">
        <v>32</v>
      </c>
      <c r="I2547" s="519">
        <v>5</v>
      </c>
      <c r="J2547" s="519" t="str">
        <f t="shared" si="89"/>
        <v>SDN15023205</v>
      </c>
      <c r="K2547" s="519">
        <v>660</v>
      </c>
    </row>
    <row r="2548" spans="2:11" hidden="1">
      <c r="B2548" s="519" t="s">
        <v>1061</v>
      </c>
      <c r="C2548" s="519"/>
      <c r="D2548" s="519"/>
      <c r="E2548" s="519"/>
      <c r="F2548" s="519">
        <v>2</v>
      </c>
      <c r="G2548" s="519"/>
      <c r="H2548" s="519">
        <v>32</v>
      </c>
      <c r="I2548" s="519">
        <v>6</v>
      </c>
      <c r="J2548" s="519" t="str">
        <f t="shared" si="89"/>
        <v>SDN15023206</v>
      </c>
      <c r="K2548" s="519">
        <v>660</v>
      </c>
    </row>
    <row r="2549" spans="2:11" hidden="1">
      <c r="B2549" s="519" t="s">
        <v>1061</v>
      </c>
      <c r="C2549" s="519"/>
      <c r="D2549" s="519"/>
      <c r="E2549" s="519"/>
      <c r="F2549" s="519">
        <v>2</v>
      </c>
      <c r="G2549" s="519"/>
      <c r="H2549" s="519">
        <v>32</v>
      </c>
      <c r="I2549" s="519">
        <v>7</v>
      </c>
      <c r="J2549" s="519" t="str">
        <f t="shared" si="89"/>
        <v>SDN15023207</v>
      </c>
      <c r="K2549" s="519">
        <v>660</v>
      </c>
    </row>
    <row r="2550" spans="2:11" hidden="1">
      <c r="B2550" s="519" t="s">
        <v>1061</v>
      </c>
      <c r="C2550" s="519"/>
      <c r="D2550" s="519"/>
      <c r="E2550" s="519"/>
      <c r="F2550" s="519">
        <v>2</v>
      </c>
      <c r="G2550" s="519"/>
      <c r="H2550" s="519">
        <v>32</v>
      </c>
      <c r="I2550" s="519">
        <v>8</v>
      </c>
      <c r="J2550" s="519" t="str">
        <f t="shared" si="89"/>
        <v>SDN15023208</v>
      </c>
      <c r="K2550" s="519">
        <v>528</v>
      </c>
    </row>
    <row r="2551" spans="2:11" hidden="1">
      <c r="B2551" s="519" t="s">
        <v>1061</v>
      </c>
      <c r="C2551" s="519"/>
      <c r="D2551" s="519"/>
      <c r="E2551" s="519"/>
      <c r="F2551" s="519">
        <v>2</v>
      </c>
      <c r="G2551" s="519"/>
      <c r="H2551" s="519">
        <v>32</v>
      </c>
      <c r="I2551" s="519">
        <v>9</v>
      </c>
      <c r="J2551" s="519" t="str">
        <f t="shared" si="89"/>
        <v>SDN15023209</v>
      </c>
      <c r="K2551" s="519">
        <v>528</v>
      </c>
    </row>
    <row r="2552" spans="2:11" hidden="1">
      <c r="B2552" s="519" t="s">
        <v>1061</v>
      </c>
      <c r="C2552" s="519"/>
      <c r="D2552" s="519"/>
      <c r="E2552" s="519"/>
      <c r="F2552" s="519">
        <v>2</v>
      </c>
      <c r="G2552" s="519"/>
      <c r="H2552" s="519">
        <v>32</v>
      </c>
      <c r="I2552" s="519">
        <v>10</v>
      </c>
      <c r="J2552" s="519" t="str">
        <f t="shared" si="89"/>
        <v>SDN15023210</v>
      </c>
      <c r="K2552" s="519">
        <v>528</v>
      </c>
    </row>
    <row r="2553" spans="2:11" hidden="1">
      <c r="B2553" s="519" t="s">
        <v>1061</v>
      </c>
      <c r="C2553" s="519"/>
      <c r="D2553" s="519"/>
      <c r="E2553" s="519"/>
      <c r="F2553" s="519">
        <v>2</v>
      </c>
      <c r="G2553" s="519"/>
      <c r="H2553" s="519">
        <v>32</v>
      </c>
      <c r="I2553" s="519">
        <v>11</v>
      </c>
      <c r="J2553" s="519" t="str">
        <f t="shared" si="89"/>
        <v>SDN15023211</v>
      </c>
      <c r="K2553" s="519">
        <v>528</v>
      </c>
    </row>
    <row r="2554" spans="2:11" hidden="1">
      <c r="B2554" s="519" t="s">
        <v>1061</v>
      </c>
      <c r="C2554" s="519"/>
      <c r="D2554" s="519"/>
      <c r="E2554" s="519"/>
      <c r="F2554" s="519">
        <v>2</v>
      </c>
      <c r="G2554" s="519"/>
      <c r="H2554" s="519">
        <v>32</v>
      </c>
      <c r="I2554" s="519">
        <v>12</v>
      </c>
      <c r="J2554" s="519" t="str">
        <f t="shared" si="89"/>
        <v>SDN15023212</v>
      </c>
      <c r="K2554" s="519">
        <v>528</v>
      </c>
    </row>
    <row r="2555" spans="2:11" hidden="1">
      <c r="B2555" s="519" t="s">
        <v>1061</v>
      </c>
      <c r="C2555" s="519"/>
      <c r="D2555" s="519"/>
      <c r="E2555" s="519"/>
      <c r="F2555" s="519">
        <v>2</v>
      </c>
      <c r="G2555" s="519"/>
      <c r="H2555" s="519">
        <v>32</v>
      </c>
      <c r="I2555" s="519">
        <v>13</v>
      </c>
      <c r="J2555" s="519" t="str">
        <f t="shared" si="89"/>
        <v>SDN15023213</v>
      </c>
      <c r="K2555" s="519">
        <v>528</v>
      </c>
    </row>
    <row r="2556" spans="2:11" hidden="1">
      <c r="B2556" s="519" t="s">
        <v>1061</v>
      </c>
      <c r="C2556" s="519"/>
      <c r="D2556" s="519"/>
      <c r="E2556" s="519"/>
      <c r="F2556" s="519">
        <v>2</v>
      </c>
      <c r="G2556" s="519"/>
      <c r="H2556" s="519">
        <v>32</v>
      </c>
      <c r="I2556" s="519">
        <v>14</v>
      </c>
      <c r="J2556" s="519" t="str">
        <f t="shared" si="89"/>
        <v>SDN15023214</v>
      </c>
      <c r="K2556" s="519">
        <v>528</v>
      </c>
    </row>
    <row r="2557" spans="2:11" hidden="1">
      <c r="B2557" s="519" t="s">
        <v>1061</v>
      </c>
      <c r="C2557" s="519"/>
      <c r="D2557" s="519"/>
      <c r="E2557" s="519"/>
      <c r="F2557" s="519">
        <v>2</v>
      </c>
      <c r="G2557" s="519"/>
      <c r="H2557" s="519">
        <v>32</v>
      </c>
      <c r="I2557" s="519">
        <v>15</v>
      </c>
      <c r="J2557" s="519" t="str">
        <f t="shared" si="89"/>
        <v>SDN15023215</v>
      </c>
      <c r="K2557" s="519">
        <v>528</v>
      </c>
    </row>
    <row r="2558" spans="2:11" hidden="1">
      <c r="B2558" s="519" t="s">
        <v>1061</v>
      </c>
      <c r="C2558" s="519"/>
      <c r="D2558" s="519"/>
      <c r="E2558" s="519"/>
      <c r="F2558" s="519">
        <v>2</v>
      </c>
      <c r="G2558" s="519"/>
      <c r="H2558" s="519">
        <v>33</v>
      </c>
      <c r="I2558" s="519">
        <v>1</v>
      </c>
      <c r="J2558" s="519" t="str">
        <f t="shared" si="89"/>
        <v>SDN15023301</v>
      </c>
      <c r="K2558" s="519">
        <v>680</v>
      </c>
    </row>
    <row r="2559" spans="2:11" hidden="1">
      <c r="B2559" s="519" t="s">
        <v>1061</v>
      </c>
      <c r="C2559" s="519"/>
      <c r="D2559" s="519"/>
      <c r="E2559" s="519"/>
      <c r="F2559" s="519">
        <v>2</v>
      </c>
      <c r="G2559" s="519"/>
      <c r="H2559" s="519">
        <v>33</v>
      </c>
      <c r="I2559" s="519">
        <v>2</v>
      </c>
      <c r="J2559" s="519" t="str">
        <f t="shared" si="89"/>
        <v>SDN15023302</v>
      </c>
      <c r="K2559" s="519">
        <v>680</v>
      </c>
    </row>
    <row r="2560" spans="2:11" hidden="1">
      <c r="B2560" s="519" t="s">
        <v>1061</v>
      </c>
      <c r="C2560" s="519"/>
      <c r="D2560" s="519"/>
      <c r="E2560" s="519"/>
      <c r="F2560" s="519">
        <v>2</v>
      </c>
      <c r="G2560" s="519"/>
      <c r="H2560" s="519">
        <v>33</v>
      </c>
      <c r="I2560" s="519">
        <v>3</v>
      </c>
      <c r="J2560" s="519" t="str">
        <f t="shared" si="89"/>
        <v>SDN15023303</v>
      </c>
      <c r="K2560" s="519">
        <v>680</v>
      </c>
    </row>
    <row r="2561" spans="2:11" hidden="1">
      <c r="B2561" s="519" t="s">
        <v>1061</v>
      </c>
      <c r="C2561" s="519"/>
      <c r="D2561" s="519"/>
      <c r="E2561" s="519"/>
      <c r="F2561" s="519">
        <v>2</v>
      </c>
      <c r="G2561" s="519"/>
      <c r="H2561" s="519">
        <v>33</v>
      </c>
      <c r="I2561" s="519">
        <v>4</v>
      </c>
      <c r="J2561" s="519" t="str">
        <f t="shared" si="89"/>
        <v>SDN15023304</v>
      </c>
      <c r="K2561" s="519">
        <v>680</v>
      </c>
    </row>
    <row r="2562" spans="2:11" hidden="1">
      <c r="B2562" s="519" t="s">
        <v>1061</v>
      </c>
      <c r="C2562" s="519"/>
      <c r="D2562" s="519"/>
      <c r="E2562" s="519"/>
      <c r="F2562" s="519">
        <v>2</v>
      </c>
      <c r="G2562" s="519"/>
      <c r="H2562" s="519">
        <v>33</v>
      </c>
      <c r="I2562" s="519">
        <v>5</v>
      </c>
      <c r="J2562" s="519" t="str">
        <f t="shared" si="89"/>
        <v>SDN15023305</v>
      </c>
      <c r="K2562" s="519">
        <v>680</v>
      </c>
    </row>
    <row r="2563" spans="2:11" hidden="1">
      <c r="B2563" s="519" t="s">
        <v>1061</v>
      </c>
      <c r="C2563" s="519"/>
      <c r="D2563" s="519"/>
      <c r="E2563" s="519"/>
      <c r="F2563" s="519">
        <v>2</v>
      </c>
      <c r="G2563" s="519"/>
      <c r="H2563" s="519">
        <v>33</v>
      </c>
      <c r="I2563" s="519">
        <v>6</v>
      </c>
      <c r="J2563" s="519" t="str">
        <f t="shared" si="89"/>
        <v>SDN15023306</v>
      </c>
      <c r="K2563" s="519">
        <v>680</v>
      </c>
    </row>
    <row r="2564" spans="2:11" hidden="1">
      <c r="B2564" s="519" t="s">
        <v>1061</v>
      </c>
      <c r="C2564" s="519"/>
      <c r="D2564" s="519"/>
      <c r="E2564" s="519"/>
      <c r="F2564" s="519">
        <v>2</v>
      </c>
      <c r="G2564" s="519"/>
      <c r="H2564" s="519">
        <v>33</v>
      </c>
      <c r="I2564" s="519">
        <v>7</v>
      </c>
      <c r="J2564" s="519" t="str">
        <f t="shared" ref="J2564:J2627" si="90">B2564&amp;TEXT(F2564,"00")&amp;TEXT(H2564,"00")&amp;TEXT(I2564,"00")</f>
        <v>SDN15023307</v>
      </c>
      <c r="K2564" s="519">
        <v>680</v>
      </c>
    </row>
    <row r="2565" spans="2:11" hidden="1">
      <c r="B2565" s="519" t="s">
        <v>1061</v>
      </c>
      <c r="C2565" s="519"/>
      <c r="D2565" s="519"/>
      <c r="E2565" s="519"/>
      <c r="F2565" s="519">
        <v>2</v>
      </c>
      <c r="G2565" s="519"/>
      <c r="H2565" s="519">
        <v>33</v>
      </c>
      <c r="I2565" s="519">
        <v>8</v>
      </c>
      <c r="J2565" s="519" t="str">
        <f t="shared" si="90"/>
        <v>SDN15023308</v>
      </c>
      <c r="K2565" s="519">
        <v>544</v>
      </c>
    </row>
    <row r="2566" spans="2:11" hidden="1">
      <c r="B2566" s="519" t="s">
        <v>1061</v>
      </c>
      <c r="C2566" s="519"/>
      <c r="D2566" s="519"/>
      <c r="E2566" s="519"/>
      <c r="F2566" s="519">
        <v>2</v>
      </c>
      <c r="G2566" s="519"/>
      <c r="H2566" s="519">
        <v>33</v>
      </c>
      <c r="I2566" s="519">
        <v>9</v>
      </c>
      <c r="J2566" s="519" t="str">
        <f t="shared" si="90"/>
        <v>SDN15023309</v>
      </c>
      <c r="K2566" s="519">
        <v>544</v>
      </c>
    </row>
    <row r="2567" spans="2:11" hidden="1">
      <c r="B2567" s="519" t="s">
        <v>1061</v>
      </c>
      <c r="C2567" s="519"/>
      <c r="D2567" s="519"/>
      <c r="E2567" s="519"/>
      <c r="F2567" s="519">
        <v>2</v>
      </c>
      <c r="G2567" s="519"/>
      <c r="H2567" s="519">
        <v>33</v>
      </c>
      <c r="I2567" s="519">
        <v>10</v>
      </c>
      <c r="J2567" s="519" t="str">
        <f t="shared" si="90"/>
        <v>SDN15023310</v>
      </c>
      <c r="K2567" s="519">
        <v>544</v>
      </c>
    </row>
    <row r="2568" spans="2:11" hidden="1">
      <c r="B2568" s="519" t="s">
        <v>1061</v>
      </c>
      <c r="C2568" s="519"/>
      <c r="D2568" s="519"/>
      <c r="E2568" s="519"/>
      <c r="F2568" s="519">
        <v>2</v>
      </c>
      <c r="G2568" s="519"/>
      <c r="H2568" s="519">
        <v>33</v>
      </c>
      <c r="I2568" s="519">
        <v>11</v>
      </c>
      <c r="J2568" s="519" t="str">
        <f t="shared" si="90"/>
        <v>SDN15023311</v>
      </c>
      <c r="K2568" s="519">
        <v>544</v>
      </c>
    </row>
    <row r="2569" spans="2:11" hidden="1">
      <c r="B2569" s="519" t="s">
        <v>1061</v>
      </c>
      <c r="C2569" s="519"/>
      <c r="D2569" s="519"/>
      <c r="E2569" s="519"/>
      <c r="F2569" s="519">
        <v>2</v>
      </c>
      <c r="G2569" s="519"/>
      <c r="H2569" s="519">
        <v>33</v>
      </c>
      <c r="I2569" s="519">
        <v>12</v>
      </c>
      <c r="J2569" s="519" t="str">
        <f t="shared" si="90"/>
        <v>SDN15023312</v>
      </c>
      <c r="K2569" s="519">
        <v>544</v>
      </c>
    </row>
    <row r="2570" spans="2:11" hidden="1">
      <c r="B2570" s="519" t="s">
        <v>1061</v>
      </c>
      <c r="C2570" s="519"/>
      <c r="D2570" s="519"/>
      <c r="E2570" s="519"/>
      <c r="F2570" s="519">
        <v>2</v>
      </c>
      <c r="G2570" s="519"/>
      <c r="H2570" s="519">
        <v>33</v>
      </c>
      <c r="I2570" s="519">
        <v>13</v>
      </c>
      <c r="J2570" s="519" t="str">
        <f t="shared" si="90"/>
        <v>SDN15023313</v>
      </c>
      <c r="K2570" s="519">
        <v>544</v>
      </c>
    </row>
    <row r="2571" spans="2:11" hidden="1">
      <c r="B2571" s="519" t="s">
        <v>1061</v>
      </c>
      <c r="C2571" s="519"/>
      <c r="D2571" s="519"/>
      <c r="E2571" s="519"/>
      <c r="F2571" s="519">
        <v>2</v>
      </c>
      <c r="G2571" s="519"/>
      <c r="H2571" s="519">
        <v>33</v>
      </c>
      <c r="I2571" s="519">
        <v>14</v>
      </c>
      <c r="J2571" s="519" t="str">
        <f t="shared" si="90"/>
        <v>SDN15023314</v>
      </c>
      <c r="K2571" s="519">
        <v>544</v>
      </c>
    </row>
    <row r="2572" spans="2:11" hidden="1">
      <c r="B2572" s="519" t="s">
        <v>1061</v>
      </c>
      <c r="C2572" s="519"/>
      <c r="D2572" s="519"/>
      <c r="E2572" s="519"/>
      <c r="F2572" s="519">
        <v>2</v>
      </c>
      <c r="G2572" s="519"/>
      <c r="H2572" s="519">
        <v>33</v>
      </c>
      <c r="I2572" s="519">
        <v>15</v>
      </c>
      <c r="J2572" s="519" t="str">
        <f t="shared" si="90"/>
        <v>SDN15023315</v>
      </c>
      <c r="K2572" s="519">
        <v>544</v>
      </c>
    </row>
    <row r="2573" spans="2:11" hidden="1">
      <c r="B2573" s="519" t="s">
        <v>1061</v>
      </c>
      <c r="C2573" s="519"/>
      <c r="D2573" s="519"/>
      <c r="E2573" s="519"/>
      <c r="F2573" s="519">
        <v>2</v>
      </c>
      <c r="G2573" s="519"/>
      <c r="H2573" s="519">
        <v>34</v>
      </c>
      <c r="I2573" s="519">
        <v>1</v>
      </c>
      <c r="J2573" s="519" t="str">
        <f t="shared" si="90"/>
        <v>SDN15023401</v>
      </c>
      <c r="K2573" s="519">
        <v>680</v>
      </c>
    </row>
    <row r="2574" spans="2:11" hidden="1">
      <c r="B2574" s="519" t="s">
        <v>1061</v>
      </c>
      <c r="C2574" s="519"/>
      <c r="D2574" s="519"/>
      <c r="E2574" s="519"/>
      <c r="F2574" s="519">
        <v>2</v>
      </c>
      <c r="G2574" s="519"/>
      <c r="H2574" s="519">
        <v>34</v>
      </c>
      <c r="I2574" s="519">
        <v>2</v>
      </c>
      <c r="J2574" s="519" t="str">
        <f t="shared" si="90"/>
        <v>SDN15023402</v>
      </c>
      <c r="K2574" s="519">
        <v>680</v>
      </c>
    </row>
    <row r="2575" spans="2:11" hidden="1">
      <c r="B2575" s="519" t="s">
        <v>1061</v>
      </c>
      <c r="C2575" s="519"/>
      <c r="D2575" s="519"/>
      <c r="E2575" s="519"/>
      <c r="F2575" s="519">
        <v>2</v>
      </c>
      <c r="G2575" s="519"/>
      <c r="H2575" s="519">
        <v>34</v>
      </c>
      <c r="I2575" s="519">
        <v>3</v>
      </c>
      <c r="J2575" s="519" t="str">
        <f t="shared" si="90"/>
        <v>SDN15023403</v>
      </c>
      <c r="K2575" s="519">
        <v>680</v>
      </c>
    </row>
    <row r="2576" spans="2:11" hidden="1">
      <c r="B2576" s="519" t="s">
        <v>1061</v>
      </c>
      <c r="C2576" s="519"/>
      <c r="D2576" s="519"/>
      <c r="E2576" s="519"/>
      <c r="F2576" s="519">
        <v>2</v>
      </c>
      <c r="G2576" s="519"/>
      <c r="H2576" s="519">
        <v>34</v>
      </c>
      <c r="I2576" s="519">
        <v>4</v>
      </c>
      <c r="J2576" s="519" t="str">
        <f t="shared" si="90"/>
        <v>SDN15023404</v>
      </c>
      <c r="K2576" s="519">
        <v>680</v>
      </c>
    </row>
    <row r="2577" spans="2:11" hidden="1">
      <c r="B2577" s="519" t="s">
        <v>1061</v>
      </c>
      <c r="C2577" s="519"/>
      <c r="D2577" s="519"/>
      <c r="E2577" s="519"/>
      <c r="F2577" s="519">
        <v>2</v>
      </c>
      <c r="G2577" s="519"/>
      <c r="H2577" s="519">
        <v>34</v>
      </c>
      <c r="I2577" s="519">
        <v>5</v>
      </c>
      <c r="J2577" s="519" t="str">
        <f t="shared" si="90"/>
        <v>SDN15023405</v>
      </c>
      <c r="K2577" s="519">
        <v>680</v>
      </c>
    </row>
    <row r="2578" spans="2:11" hidden="1">
      <c r="B2578" s="519" t="s">
        <v>1061</v>
      </c>
      <c r="C2578" s="519"/>
      <c r="D2578" s="519"/>
      <c r="E2578" s="519"/>
      <c r="F2578" s="519">
        <v>2</v>
      </c>
      <c r="G2578" s="519"/>
      <c r="H2578" s="519">
        <v>34</v>
      </c>
      <c r="I2578" s="519">
        <v>6</v>
      </c>
      <c r="J2578" s="519" t="str">
        <f t="shared" si="90"/>
        <v>SDN15023406</v>
      </c>
      <c r="K2578" s="519">
        <v>680</v>
      </c>
    </row>
    <row r="2579" spans="2:11" hidden="1">
      <c r="B2579" s="519" t="s">
        <v>1061</v>
      </c>
      <c r="C2579" s="519"/>
      <c r="D2579" s="519"/>
      <c r="E2579" s="519"/>
      <c r="F2579" s="519">
        <v>2</v>
      </c>
      <c r="G2579" s="519"/>
      <c r="H2579" s="519">
        <v>34</v>
      </c>
      <c r="I2579" s="519">
        <v>7</v>
      </c>
      <c r="J2579" s="519" t="str">
        <f t="shared" si="90"/>
        <v>SDN15023407</v>
      </c>
      <c r="K2579" s="519">
        <v>680</v>
      </c>
    </row>
    <row r="2580" spans="2:11" hidden="1">
      <c r="B2580" s="519" t="s">
        <v>1061</v>
      </c>
      <c r="C2580" s="519"/>
      <c r="D2580" s="519"/>
      <c r="E2580" s="519"/>
      <c r="F2580" s="519">
        <v>2</v>
      </c>
      <c r="G2580" s="519"/>
      <c r="H2580" s="519">
        <v>34</v>
      </c>
      <c r="I2580" s="519">
        <v>8</v>
      </c>
      <c r="J2580" s="519" t="str">
        <f t="shared" si="90"/>
        <v>SDN15023408</v>
      </c>
      <c r="K2580" s="519">
        <v>544</v>
      </c>
    </row>
    <row r="2581" spans="2:11" hidden="1">
      <c r="B2581" s="519" t="s">
        <v>1061</v>
      </c>
      <c r="C2581" s="519"/>
      <c r="D2581" s="519"/>
      <c r="E2581" s="519"/>
      <c r="F2581" s="519">
        <v>2</v>
      </c>
      <c r="G2581" s="519"/>
      <c r="H2581" s="519">
        <v>34</v>
      </c>
      <c r="I2581" s="519">
        <v>9</v>
      </c>
      <c r="J2581" s="519" t="str">
        <f t="shared" si="90"/>
        <v>SDN15023409</v>
      </c>
      <c r="K2581" s="519">
        <v>544</v>
      </c>
    </row>
    <row r="2582" spans="2:11" hidden="1">
      <c r="B2582" s="519" t="s">
        <v>1061</v>
      </c>
      <c r="C2582" s="519"/>
      <c r="D2582" s="519"/>
      <c r="E2582" s="519"/>
      <c r="F2582" s="519">
        <v>2</v>
      </c>
      <c r="G2582" s="519"/>
      <c r="H2582" s="519">
        <v>34</v>
      </c>
      <c r="I2582" s="519">
        <v>10</v>
      </c>
      <c r="J2582" s="519" t="str">
        <f t="shared" si="90"/>
        <v>SDN15023410</v>
      </c>
      <c r="K2582" s="519">
        <v>544</v>
      </c>
    </row>
    <row r="2583" spans="2:11" hidden="1">
      <c r="B2583" s="519" t="s">
        <v>1061</v>
      </c>
      <c r="C2583" s="519"/>
      <c r="D2583" s="519"/>
      <c r="E2583" s="519"/>
      <c r="F2583" s="519">
        <v>2</v>
      </c>
      <c r="G2583" s="519"/>
      <c r="H2583" s="519">
        <v>34</v>
      </c>
      <c r="I2583" s="519">
        <v>11</v>
      </c>
      <c r="J2583" s="519" t="str">
        <f t="shared" si="90"/>
        <v>SDN15023411</v>
      </c>
      <c r="K2583" s="519">
        <v>544</v>
      </c>
    </row>
    <row r="2584" spans="2:11" hidden="1">
      <c r="B2584" s="519" t="s">
        <v>1061</v>
      </c>
      <c r="C2584" s="519"/>
      <c r="D2584" s="519"/>
      <c r="E2584" s="519"/>
      <c r="F2584" s="519">
        <v>2</v>
      </c>
      <c r="G2584" s="519"/>
      <c r="H2584" s="519">
        <v>34</v>
      </c>
      <c r="I2584" s="519">
        <v>12</v>
      </c>
      <c r="J2584" s="519" t="str">
        <f t="shared" si="90"/>
        <v>SDN15023412</v>
      </c>
      <c r="K2584" s="519">
        <v>544</v>
      </c>
    </row>
    <row r="2585" spans="2:11" hidden="1">
      <c r="B2585" s="519" t="s">
        <v>1061</v>
      </c>
      <c r="C2585" s="519"/>
      <c r="D2585" s="519"/>
      <c r="E2585" s="519"/>
      <c r="F2585" s="519">
        <v>2</v>
      </c>
      <c r="G2585" s="519"/>
      <c r="H2585" s="519">
        <v>34</v>
      </c>
      <c r="I2585" s="519">
        <v>13</v>
      </c>
      <c r="J2585" s="519" t="str">
        <f t="shared" si="90"/>
        <v>SDN15023413</v>
      </c>
      <c r="K2585" s="519">
        <v>544</v>
      </c>
    </row>
    <row r="2586" spans="2:11" hidden="1">
      <c r="B2586" s="519" t="s">
        <v>1061</v>
      </c>
      <c r="C2586" s="519"/>
      <c r="D2586" s="519"/>
      <c r="E2586" s="519"/>
      <c r="F2586" s="519">
        <v>2</v>
      </c>
      <c r="G2586" s="519"/>
      <c r="H2586" s="519">
        <v>34</v>
      </c>
      <c r="I2586" s="519">
        <v>14</v>
      </c>
      <c r="J2586" s="519" t="str">
        <f t="shared" si="90"/>
        <v>SDN15023414</v>
      </c>
      <c r="K2586" s="519">
        <v>544</v>
      </c>
    </row>
    <row r="2587" spans="2:11" hidden="1">
      <c r="B2587" s="519" t="s">
        <v>1061</v>
      </c>
      <c r="C2587" s="519"/>
      <c r="D2587" s="519"/>
      <c r="E2587" s="519"/>
      <c r="F2587" s="519">
        <v>2</v>
      </c>
      <c r="G2587" s="519"/>
      <c r="H2587" s="519">
        <v>34</v>
      </c>
      <c r="I2587" s="519">
        <v>15</v>
      </c>
      <c r="J2587" s="519" t="str">
        <f t="shared" si="90"/>
        <v>SDN15023415</v>
      </c>
      <c r="K2587" s="519">
        <v>544</v>
      </c>
    </row>
    <row r="2588" spans="2:11" hidden="1">
      <c r="B2588" s="519" t="s">
        <v>1061</v>
      </c>
      <c r="C2588" s="519"/>
      <c r="D2588" s="519"/>
      <c r="E2588" s="519"/>
      <c r="F2588" s="519">
        <v>2</v>
      </c>
      <c r="G2588" s="519"/>
      <c r="H2588" s="519">
        <v>35</v>
      </c>
      <c r="I2588" s="519">
        <v>1</v>
      </c>
      <c r="J2588" s="519" t="str">
        <f t="shared" si="90"/>
        <v>SDN15023501</v>
      </c>
      <c r="K2588" s="519">
        <v>685</v>
      </c>
    </row>
    <row r="2589" spans="2:11" hidden="1">
      <c r="B2589" s="519" t="s">
        <v>1061</v>
      </c>
      <c r="C2589" s="519"/>
      <c r="D2589" s="519"/>
      <c r="E2589" s="519"/>
      <c r="F2589" s="519">
        <v>2</v>
      </c>
      <c r="G2589" s="519"/>
      <c r="H2589" s="519">
        <v>35</v>
      </c>
      <c r="I2589" s="519">
        <v>2</v>
      </c>
      <c r="J2589" s="519" t="str">
        <f t="shared" si="90"/>
        <v>SDN15023502</v>
      </c>
      <c r="K2589" s="519">
        <v>685</v>
      </c>
    </row>
    <row r="2590" spans="2:11" hidden="1">
      <c r="B2590" s="519" t="s">
        <v>1061</v>
      </c>
      <c r="C2590" s="519"/>
      <c r="D2590" s="519"/>
      <c r="E2590" s="519"/>
      <c r="F2590" s="519">
        <v>2</v>
      </c>
      <c r="G2590" s="519"/>
      <c r="H2590" s="519">
        <v>35</v>
      </c>
      <c r="I2590" s="519">
        <v>3</v>
      </c>
      <c r="J2590" s="519" t="str">
        <f t="shared" si="90"/>
        <v>SDN15023503</v>
      </c>
      <c r="K2590" s="519">
        <v>685</v>
      </c>
    </row>
    <row r="2591" spans="2:11" hidden="1">
      <c r="B2591" s="519" t="s">
        <v>1061</v>
      </c>
      <c r="C2591" s="519"/>
      <c r="D2591" s="519"/>
      <c r="E2591" s="519"/>
      <c r="F2591" s="519">
        <v>2</v>
      </c>
      <c r="G2591" s="519"/>
      <c r="H2591" s="519">
        <v>35</v>
      </c>
      <c r="I2591" s="519">
        <v>4</v>
      </c>
      <c r="J2591" s="519" t="str">
        <f t="shared" si="90"/>
        <v>SDN15023504</v>
      </c>
      <c r="K2591" s="519">
        <v>685</v>
      </c>
    </row>
    <row r="2592" spans="2:11" hidden="1">
      <c r="B2592" s="519" t="s">
        <v>1061</v>
      </c>
      <c r="C2592" s="519"/>
      <c r="D2592" s="519"/>
      <c r="E2592" s="519"/>
      <c r="F2592" s="519">
        <v>2</v>
      </c>
      <c r="G2592" s="519"/>
      <c r="H2592" s="519">
        <v>35</v>
      </c>
      <c r="I2592" s="519">
        <v>5</v>
      </c>
      <c r="J2592" s="519" t="str">
        <f t="shared" si="90"/>
        <v>SDN15023505</v>
      </c>
      <c r="K2592" s="519">
        <v>685</v>
      </c>
    </row>
    <row r="2593" spans="2:11" hidden="1">
      <c r="B2593" s="519" t="s">
        <v>1061</v>
      </c>
      <c r="C2593" s="519"/>
      <c r="D2593" s="519"/>
      <c r="E2593" s="519"/>
      <c r="F2593" s="519">
        <v>2</v>
      </c>
      <c r="G2593" s="519"/>
      <c r="H2593" s="519">
        <v>35</v>
      </c>
      <c r="I2593" s="519">
        <v>6</v>
      </c>
      <c r="J2593" s="519" t="str">
        <f t="shared" si="90"/>
        <v>SDN15023506</v>
      </c>
      <c r="K2593" s="519">
        <v>685</v>
      </c>
    </row>
    <row r="2594" spans="2:11" hidden="1">
      <c r="B2594" s="519" t="s">
        <v>1061</v>
      </c>
      <c r="C2594" s="519"/>
      <c r="D2594" s="519"/>
      <c r="E2594" s="519"/>
      <c r="F2594" s="519">
        <v>2</v>
      </c>
      <c r="G2594" s="519"/>
      <c r="H2594" s="519">
        <v>35</v>
      </c>
      <c r="I2594" s="519">
        <v>7</v>
      </c>
      <c r="J2594" s="519" t="str">
        <f t="shared" si="90"/>
        <v>SDN15023507</v>
      </c>
      <c r="K2594" s="519">
        <v>685</v>
      </c>
    </row>
    <row r="2595" spans="2:11" hidden="1">
      <c r="B2595" s="519" t="s">
        <v>1061</v>
      </c>
      <c r="C2595" s="519"/>
      <c r="D2595" s="519"/>
      <c r="E2595" s="519"/>
      <c r="F2595" s="519">
        <v>2</v>
      </c>
      <c r="G2595" s="519"/>
      <c r="H2595" s="519">
        <v>35</v>
      </c>
      <c r="I2595" s="519">
        <v>8</v>
      </c>
      <c r="J2595" s="519" t="str">
        <f t="shared" si="90"/>
        <v>SDN15023508</v>
      </c>
      <c r="K2595" s="519">
        <v>548</v>
      </c>
    </row>
    <row r="2596" spans="2:11" hidden="1">
      <c r="B2596" s="519" t="s">
        <v>1061</v>
      </c>
      <c r="C2596" s="519"/>
      <c r="D2596" s="519"/>
      <c r="E2596" s="519"/>
      <c r="F2596" s="519">
        <v>2</v>
      </c>
      <c r="G2596" s="519"/>
      <c r="H2596" s="519">
        <v>35</v>
      </c>
      <c r="I2596" s="519">
        <v>9</v>
      </c>
      <c r="J2596" s="519" t="str">
        <f t="shared" si="90"/>
        <v>SDN15023509</v>
      </c>
      <c r="K2596" s="519">
        <v>548</v>
      </c>
    </row>
    <row r="2597" spans="2:11" hidden="1">
      <c r="B2597" s="519" t="s">
        <v>1061</v>
      </c>
      <c r="C2597" s="519"/>
      <c r="D2597" s="519"/>
      <c r="E2597" s="519"/>
      <c r="F2597" s="519">
        <v>2</v>
      </c>
      <c r="G2597" s="519"/>
      <c r="H2597" s="519">
        <v>35</v>
      </c>
      <c r="I2597" s="519">
        <v>10</v>
      </c>
      <c r="J2597" s="519" t="str">
        <f t="shared" si="90"/>
        <v>SDN15023510</v>
      </c>
      <c r="K2597" s="519">
        <v>548</v>
      </c>
    </row>
    <row r="2598" spans="2:11" hidden="1">
      <c r="B2598" s="519" t="s">
        <v>1061</v>
      </c>
      <c r="C2598" s="519"/>
      <c r="D2598" s="519"/>
      <c r="E2598" s="519"/>
      <c r="F2598" s="519">
        <v>2</v>
      </c>
      <c r="G2598" s="519"/>
      <c r="H2598" s="519">
        <v>35</v>
      </c>
      <c r="I2598" s="519">
        <v>11</v>
      </c>
      <c r="J2598" s="519" t="str">
        <f t="shared" si="90"/>
        <v>SDN15023511</v>
      </c>
      <c r="K2598" s="519">
        <v>548</v>
      </c>
    </row>
    <row r="2599" spans="2:11" hidden="1">
      <c r="B2599" s="519" t="s">
        <v>1061</v>
      </c>
      <c r="C2599" s="519"/>
      <c r="D2599" s="519"/>
      <c r="E2599" s="519"/>
      <c r="F2599" s="519">
        <v>2</v>
      </c>
      <c r="G2599" s="519"/>
      <c r="H2599" s="519">
        <v>35</v>
      </c>
      <c r="I2599" s="519">
        <v>12</v>
      </c>
      <c r="J2599" s="519" t="str">
        <f t="shared" si="90"/>
        <v>SDN15023512</v>
      </c>
      <c r="K2599" s="519">
        <v>548</v>
      </c>
    </row>
    <row r="2600" spans="2:11" hidden="1">
      <c r="B2600" s="519" t="s">
        <v>1061</v>
      </c>
      <c r="C2600" s="519"/>
      <c r="D2600" s="519"/>
      <c r="E2600" s="519"/>
      <c r="F2600" s="519">
        <v>2</v>
      </c>
      <c r="G2600" s="519"/>
      <c r="H2600" s="519">
        <v>35</v>
      </c>
      <c r="I2600" s="519">
        <v>13</v>
      </c>
      <c r="J2600" s="519" t="str">
        <f t="shared" si="90"/>
        <v>SDN15023513</v>
      </c>
      <c r="K2600" s="519">
        <v>548</v>
      </c>
    </row>
    <row r="2601" spans="2:11" hidden="1">
      <c r="B2601" s="519" t="s">
        <v>1061</v>
      </c>
      <c r="C2601" s="519"/>
      <c r="D2601" s="519"/>
      <c r="E2601" s="519"/>
      <c r="F2601" s="519">
        <v>2</v>
      </c>
      <c r="G2601" s="519"/>
      <c r="H2601" s="519">
        <v>35</v>
      </c>
      <c r="I2601" s="519">
        <v>14</v>
      </c>
      <c r="J2601" s="519" t="str">
        <f t="shared" si="90"/>
        <v>SDN15023514</v>
      </c>
      <c r="K2601" s="519">
        <v>548</v>
      </c>
    </row>
    <row r="2602" spans="2:11" hidden="1">
      <c r="B2602" s="519" t="s">
        <v>1061</v>
      </c>
      <c r="C2602" s="519"/>
      <c r="D2602" s="519"/>
      <c r="E2602" s="519"/>
      <c r="F2602" s="519">
        <v>2</v>
      </c>
      <c r="G2602" s="519"/>
      <c r="H2602" s="519">
        <v>35</v>
      </c>
      <c r="I2602" s="519">
        <v>15</v>
      </c>
      <c r="J2602" s="519" t="str">
        <f t="shared" si="90"/>
        <v>SDN15023515</v>
      </c>
      <c r="K2602" s="519">
        <v>548</v>
      </c>
    </row>
    <row r="2603" spans="2:11" hidden="1">
      <c r="B2603" s="519" t="s">
        <v>1061</v>
      </c>
      <c r="C2603" s="519"/>
      <c r="D2603" s="519"/>
      <c r="E2603" s="519"/>
      <c r="F2603" s="519">
        <v>2</v>
      </c>
      <c r="G2603" s="519"/>
      <c r="H2603" s="519">
        <v>36</v>
      </c>
      <c r="I2603" s="519">
        <v>1</v>
      </c>
      <c r="J2603" s="519" t="str">
        <f t="shared" si="90"/>
        <v>SDN15023601</v>
      </c>
      <c r="K2603" s="519">
        <v>685</v>
      </c>
    </row>
    <row r="2604" spans="2:11" hidden="1">
      <c r="B2604" s="519" t="s">
        <v>1061</v>
      </c>
      <c r="C2604" s="519"/>
      <c r="D2604" s="519"/>
      <c r="E2604" s="519"/>
      <c r="F2604" s="519">
        <v>2</v>
      </c>
      <c r="G2604" s="519"/>
      <c r="H2604" s="519">
        <v>36</v>
      </c>
      <c r="I2604" s="519">
        <v>2</v>
      </c>
      <c r="J2604" s="519" t="str">
        <f t="shared" si="90"/>
        <v>SDN15023602</v>
      </c>
      <c r="K2604" s="519">
        <v>685</v>
      </c>
    </row>
    <row r="2605" spans="2:11" hidden="1">
      <c r="B2605" s="519" t="s">
        <v>1061</v>
      </c>
      <c r="C2605" s="519"/>
      <c r="D2605" s="519"/>
      <c r="E2605" s="519"/>
      <c r="F2605" s="519">
        <v>2</v>
      </c>
      <c r="G2605" s="519"/>
      <c r="H2605" s="519">
        <v>36</v>
      </c>
      <c r="I2605" s="519">
        <v>3</v>
      </c>
      <c r="J2605" s="519" t="str">
        <f t="shared" si="90"/>
        <v>SDN15023603</v>
      </c>
      <c r="K2605" s="519">
        <v>685</v>
      </c>
    </row>
    <row r="2606" spans="2:11" hidden="1">
      <c r="B2606" s="519" t="s">
        <v>1061</v>
      </c>
      <c r="C2606" s="519"/>
      <c r="D2606" s="519"/>
      <c r="E2606" s="519"/>
      <c r="F2606" s="519">
        <v>2</v>
      </c>
      <c r="G2606" s="519"/>
      <c r="H2606" s="519">
        <v>36</v>
      </c>
      <c r="I2606" s="519">
        <v>4</v>
      </c>
      <c r="J2606" s="519" t="str">
        <f t="shared" si="90"/>
        <v>SDN15023604</v>
      </c>
      <c r="K2606" s="519">
        <v>685</v>
      </c>
    </row>
    <row r="2607" spans="2:11" hidden="1">
      <c r="B2607" s="519" t="s">
        <v>1061</v>
      </c>
      <c r="C2607" s="519"/>
      <c r="D2607" s="519"/>
      <c r="E2607" s="519"/>
      <c r="F2607" s="519">
        <v>2</v>
      </c>
      <c r="G2607" s="519"/>
      <c r="H2607" s="519">
        <v>36</v>
      </c>
      <c r="I2607" s="519">
        <v>5</v>
      </c>
      <c r="J2607" s="519" t="str">
        <f t="shared" si="90"/>
        <v>SDN15023605</v>
      </c>
      <c r="K2607" s="519">
        <v>685</v>
      </c>
    </row>
    <row r="2608" spans="2:11" hidden="1">
      <c r="B2608" s="519" t="s">
        <v>1061</v>
      </c>
      <c r="C2608" s="519"/>
      <c r="D2608" s="519"/>
      <c r="E2608" s="519"/>
      <c r="F2608" s="519">
        <v>2</v>
      </c>
      <c r="G2608" s="519"/>
      <c r="H2608" s="519">
        <v>36</v>
      </c>
      <c r="I2608" s="519">
        <v>6</v>
      </c>
      <c r="J2608" s="519" t="str">
        <f t="shared" si="90"/>
        <v>SDN15023606</v>
      </c>
      <c r="K2608" s="519">
        <v>685</v>
      </c>
    </row>
    <row r="2609" spans="2:11" hidden="1">
      <c r="B2609" s="519" t="s">
        <v>1061</v>
      </c>
      <c r="C2609" s="519"/>
      <c r="D2609" s="519"/>
      <c r="E2609" s="519"/>
      <c r="F2609" s="519">
        <v>2</v>
      </c>
      <c r="G2609" s="519"/>
      <c r="H2609" s="519">
        <v>36</v>
      </c>
      <c r="I2609" s="519">
        <v>7</v>
      </c>
      <c r="J2609" s="519" t="str">
        <f t="shared" si="90"/>
        <v>SDN15023607</v>
      </c>
      <c r="K2609" s="519">
        <v>685</v>
      </c>
    </row>
    <row r="2610" spans="2:11" hidden="1">
      <c r="B2610" s="519" t="s">
        <v>1061</v>
      </c>
      <c r="C2610" s="519"/>
      <c r="D2610" s="519"/>
      <c r="E2610" s="519"/>
      <c r="F2610" s="519">
        <v>2</v>
      </c>
      <c r="G2610" s="519"/>
      <c r="H2610" s="519">
        <v>36</v>
      </c>
      <c r="I2610" s="519">
        <v>8</v>
      </c>
      <c r="J2610" s="519" t="str">
        <f t="shared" si="90"/>
        <v>SDN15023608</v>
      </c>
      <c r="K2610" s="519">
        <v>548</v>
      </c>
    </row>
    <row r="2611" spans="2:11" hidden="1">
      <c r="B2611" s="519" t="s">
        <v>1061</v>
      </c>
      <c r="C2611" s="519"/>
      <c r="D2611" s="519"/>
      <c r="E2611" s="519"/>
      <c r="F2611" s="519">
        <v>2</v>
      </c>
      <c r="G2611" s="519"/>
      <c r="H2611" s="519">
        <v>36</v>
      </c>
      <c r="I2611" s="519">
        <v>9</v>
      </c>
      <c r="J2611" s="519" t="str">
        <f t="shared" si="90"/>
        <v>SDN15023609</v>
      </c>
      <c r="K2611" s="519">
        <v>548</v>
      </c>
    </row>
    <row r="2612" spans="2:11" hidden="1">
      <c r="B2612" s="519" t="s">
        <v>1061</v>
      </c>
      <c r="C2612" s="519"/>
      <c r="D2612" s="519"/>
      <c r="E2612" s="519"/>
      <c r="F2612" s="519">
        <v>2</v>
      </c>
      <c r="G2612" s="519"/>
      <c r="H2612" s="519">
        <v>36</v>
      </c>
      <c r="I2612" s="519">
        <v>10</v>
      </c>
      <c r="J2612" s="519" t="str">
        <f t="shared" si="90"/>
        <v>SDN15023610</v>
      </c>
      <c r="K2612" s="519">
        <v>548</v>
      </c>
    </row>
    <row r="2613" spans="2:11" hidden="1">
      <c r="B2613" s="519" t="s">
        <v>1061</v>
      </c>
      <c r="C2613" s="519"/>
      <c r="D2613" s="519"/>
      <c r="E2613" s="519"/>
      <c r="F2613" s="519">
        <v>2</v>
      </c>
      <c r="G2613" s="519"/>
      <c r="H2613" s="519">
        <v>36</v>
      </c>
      <c r="I2613" s="519">
        <v>11</v>
      </c>
      <c r="J2613" s="519" t="str">
        <f t="shared" si="90"/>
        <v>SDN15023611</v>
      </c>
      <c r="K2613" s="519">
        <v>548</v>
      </c>
    </row>
    <row r="2614" spans="2:11" hidden="1">
      <c r="B2614" s="519" t="s">
        <v>1061</v>
      </c>
      <c r="C2614" s="519"/>
      <c r="D2614" s="519"/>
      <c r="E2614" s="519"/>
      <c r="F2614" s="519">
        <v>2</v>
      </c>
      <c r="G2614" s="519"/>
      <c r="H2614" s="519">
        <v>36</v>
      </c>
      <c r="I2614" s="519">
        <v>12</v>
      </c>
      <c r="J2614" s="519" t="str">
        <f t="shared" si="90"/>
        <v>SDN15023612</v>
      </c>
      <c r="K2614" s="519">
        <v>548</v>
      </c>
    </row>
    <row r="2615" spans="2:11" hidden="1">
      <c r="B2615" s="519" t="s">
        <v>1061</v>
      </c>
      <c r="C2615" s="519"/>
      <c r="D2615" s="519"/>
      <c r="E2615" s="519"/>
      <c r="F2615" s="519">
        <v>2</v>
      </c>
      <c r="G2615" s="519"/>
      <c r="H2615" s="519">
        <v>36</v>
      </c>
      <c r="I2615" s="519">
        <v>13</v>
      </c>
      <c r="J2615" s="519" t="str">
        <f t="shared" si="90"/>
        <v>SDN15023613</v>
      </c>
      <c r="K2615" s="519">
        <v>548</v>
      </c>
    </row>
    <row r="2616" spans="2:11" hidden="1">
      <c r="B2616" s="519" t="s">
        <v>1061</v>
      </c>
      <c r="C2616" s="519"/>
      <c r="D2616" s="519"/>
      <c r="E2616" s="519"/>
      <c r="F2616" s="519">
        <v>2</v>
      </c>
      <c r="G2616" s="519"/>
      <c r="H2616" s="519">
        <v>36</v>
      </c>
      <c r="I2616" s="519">
        <v>14</v>
      </c>
      <c r="J2616" s="519" t="str">
        <f t="shared" si="90"/>
        <v>SDN15023614</v>
      </c>
      <c r="K2616" s="519">
        <v>548</v>
      </c>
    </row>
    <row r="2617" spans="2:11" hidden="1">
      <c r="B2617" s="519" t="s">
        <v>1061</v>
      </c>
      <c r="C2617" s="519"/>
      <c r="D2617" s="519"/>
      <c r="E2617" s="519"/>
      <c r="F2617" s="519">
        <v>2</v>
      </c>
      <c r="G2617" s="519"/>
      <c r="H2617" s="519">
        <v>36</v>
      </c>
      <c r="I2617" s="519">
        <v>15</v>
      </c>
      <c r="J2617" s="519" t="str">
        <f t="shared" si="90"/>
        <v>SDN15023615</v>
      </c>
      <c r="K2617" s="519">
        <v>548</v>
      </c>
    </row>
    <row r="2618" spans="2:11" hidden="1">
      <c r="B2618" s="519" t="s">
        <v>1061</v>
      </c>
      <c r="C2618" s="519"/>
      <c r="D2618" s="519"/>
      <c r="E2618" s="519"/>
      <c r="F2618" s="519">
        <v>2</v>
      </c>
      <c r="G2618" s="519"/>
      <c r="H2618" s="519">
        <v>37</v>
      </c>
      <c r="I2618" s="519">
        <v>1</v>
      </c>
      <c r="J2618" s="519" t="str">
        <f t="shared" si="90"/>
        <v>SDN15023701</v>
      </c>
      <c r="K2618" s="519">
        <v>690</v>
      </c>
    </row>
    <row r="2619" spans="2:11" hidden="1">
      <c r="B2619" s="519" t="s">
        <v>1061</v>
      </c>
      <c r="C2619" s="519"/>
      <c r="D2619" s="519"/>
      <c r="E2619" s="519"/>
      <c r="F2619" s="519">
        <v>2</v>
      </c>
      <c r="G2619" s="519"/>
      <c r="H2619" s="519">
        <v>37</v>
      </c>
      <c r="I2619" s="519">
        <v>2</v>
      </c>
      <c r="J2619" s="519" t="str">
        <f t="shared" si="90"/>
        <v>SDN15023702</v>
      </c>
      <c r="K2619" s="519">
        <v>690</v>
      </c>
    </row>
    <row r="2620" spans="2:11" hidden="1">
      <c r="B2620" s="519" t="s">
        <v>1061</v>
      </c>
      <c r="C2620" s="519"/>
      <c r="D2620" s="519"/>
      <c r="E2620" s="519"/>
      <c r="F2620" s="519">
        <v>2</v>
      </c>
      <c r="G2620" s="519"/>
      <c r="H2620" s="519">
        <v>37</v>
      </c>
      <c r="I2620" s="519">
        <v>3</v>
      </c>
      <c r="J2620" s="519" t="str">
        <f t="shared" si="90"/>
        <v>SDN15023703</v>
      </c>
      <c r="K2620" s="519">
        <v>690</v>
      </c>
    </row>
    <row r="2621" spans="2:11" hidden="1">
      <c r="B2621" s="519" t="s">
        <v>1061</v>
      </c>
      <c r="C2621" s="519"/>
      <c r="D2621" s="519"/>
      <c r="E2621" s="519"/>
      <c r="F2621" s="519">
        <v>2</v>
      </c>
      <c r="G2621" s="519"/>
      <c r="H2621" s="519">
        <v>37</v>
      </c>
      <c r="I2621" s="519">
        <v>4</v>
      </c>
      <c r="J2621" s="519" t="str">
        <f t="shared" si="90"/>
        <v>SDN15023704</v>
      </c>
      <c r="K2621" s="519">
        <v>690</v>
      </c>
    </row>
    <row r="2622" spans="2:11" hidden="1">
      <c r="B2622" s="519" t="s">
        <v>1061</v>
      </c>
      <c r="C2622" s="519"/>
      <c r="D2622" s="519"/>
      <c r="E2622" s="519"/>
      <c r="F2622" s="519">
        <v>2</v>
      </c>
      <c r="G2622" s="519"/>
      <c r="H2622" s="519">
        <v>37</v>
      </c>
      <c r="I2622" s="519">
        <v>5</v>
      </c>
      <c r="J2622" s="519" t="str">
        <f t="shared" si="90"/>
        <v>SDN15023705</v>
      </c>
      <c r="K2622" s="519">
        <v>690</v>
      </c>
    </row>
    <row r="2623" spans="2:11" hidden="1">
      <c r="B2623" s="519" t="s">
        <v>1061</v>
      </c>
      <c r="C2623" s="519"/>
      <c r="D2623" s="519"/>
      <c r="E2623" s="519"/>
      <c r="F2623" s="519">
        <v>2</v>
      </c>
      <c r="G2623" s="519"/>
      <c r="H2623" s="519">
        <v>37</v>
      </c>
      <c r="I2623" s="519">
        <v>6</v>
      </c>
      <c r="J2623" s="519" t="str">
        <f t="shared" si="90"/>
        <v>SDN15023706</v>
      </c>
      <c r="K2623" s="519">
        <v>690</v>
      </c>
    </row>
    <row r="2624" spans="2:11" hidden="1">
      <c r="B2624" s="519" t="s">
        <v>1061</v>
      </c>
      <c r="C2624" s="519"/>
      <c r="D2624" s="519"/>
      <c r="E2624" s="519"/>
      <c r="F2624" s="519">
        <v>2</v>
      </c>
      <c r="G2624" s="519"/>
      <c r="H2624" s="519">
        <v>37</v>
      </c>
      <c r="I2624" s="519">
        <v>7</v>
      </c>
      <c r="J2624" s="519" t="str">
        <f t="shared" si="90"/>
        <v>SDN15023707</v>
      </c>
      <c r="K2624" s="519">
        <v>690</v>
      </c>
    </row>
    <row r="2625" spans="2:11" hidden="1">
      <c r="B2625" s="519" t="s">
        <v>1061</v>
      </c>
      <c r="C2625" s="519"/>
      <c r="D2625" s="519"/>
      <c r="E2625" s="519"/>
      <c r="F2625" s="519">
        <v>2</v>
      </c>
      <c r="G2625" s="519"/>
      <c r="H2625" s="519">
        <v>37</v>
      </c>
      <c r="I2625" s="519">
        <v>8</v>
      </c>
      <c r="J2625" s="519" t="str">
        <f t="shared" si="90"/>
        <v>SDN15023708</v>
      </c>
      <c r="K2625" s="519">
        <v>552</v>
      </c>
    </row>
    <row r="2626" spans="2:11" hidden="1">
      <c r="B2626" s="519" t="s">
        <v>1061</v>
      </c>
      <c r="C2626" s="519"/>
      <c r="D2626" s="519"/>
      <c r="E2626" s="519"/>
      <c r="F2626" s="519">
        <v>2</v>
      </c>
      <c r="G2626" s="519"/>
      <c r="H2626" s="519">
        <v>37</v>
      </c>
      <c r="I2626" s="519">
        <v>9</v>
      </c>
      <c r="J2626" s="519" t="str">
        <f t="shared" si="90"/>
        <v>SDN15023709</v>
      </c>
      <c r="K2626" s="519">
        <v>552</v>
      </c>
    </row>
    <row r="2627" spans="2:11" hidden="1">
      <c r="B2627" s="519" t="s">
        <v>1061</v>
      </c>
      <c r="C2627" s="519"/>
      <c r="D2627" s="519"/>
      <c r="E2627" s="519"/>
      <c r="F2627" s="519">
        <v>2</v>
      </c>
      <c r="G2627" s="519"/>
      <c r="H2627" s="519">
        <v>37</v>
      </c>
      <c r="I2627" s="519">
        <v>10</v>
      </c>
      <c r="J2627" s="519" t="str">
        <f t="shared" si="90"/>
        <v>SDN15023710</v>
      </c>
      <c r="K2627" s="519">
        <v>552</v>
      </c>
    </row>
    <row r="2628" spans="2:11" hidden="1">
      <c r="B2628" s="519" t="s">
        <v>1061</v>
      </c>
      <c r="C2628" s="519"/>
      <c r="D2628" s="519"/>
      <c r="E2628" s="519"/>
      <c r="F2628" s="519">
        <v>2</v>
      </c>
      <c r="G2628" s="519"/>
      <c r="H2628" s="519">
        <v>37</v>
      </c>
      <c r="I2628" s="519">
        <v>11</v>
      </c>
      <c r="J2628" s="519" t="str">
        <f t="shared" ref="J2628:J2691" si="91">B2628&amp;TEXT(F2628,"00")&amp;TEXT(H2628,"00")&amp;TEXT(I2628,"00")</f>
        <v>SDN15023711</v>
      </c>
      <c r="K2628" s="519">
        <v>552</v>
      </c>
    </row>
    <row r="2629" spans="2:11" hidden="1">
      <c r="B2629" s="519" t="s">
        <v>1061</v>
      </c>
      <c r="C2629" s="519"/>
      <c r="D2629" s="519"/>
      <c r="E2629" s="519"/>
      <c r="F2629" s="519">
        <v>2</v>
      </c>
      <c r="G2629" s="519"/>
      <c r="H2629" s="519">
        <v>37</v>
      </c>
      <c r="I2629" s="519">
        <v>12</v>
      </c>
      <c r="J2629" s="519" t="str">
        <f t="shared" si="91"/>
        <v>SDN15023712</v>
      </c>
      <c r="K2629" s="519">
        <v>552</v>
      </c>
    </row>
    <row r="2630" spans="2:11" hidden="1">
      <c r="B2630" s="519" t="s">
        <v>1061</v>
      </c>
      <c r="C2630" s="519"/>
      <c r="D2630" s="519"/>
      <c r="E2630" s="519"/>
      <c r="F2630" s="519">
        <v>2</v>
      </c>
      <c r="G2630" s="519"/>
      <c r="H2630" s="519">
        <v>37</v>
      </c>
      <c r="I2630" s="519">
        <v>13</v>
      </c>
      <c r="J2630" s="519" t="str">
        <f t="shared" si="91"/>
        <v>SDN15023713</v>
      </c>
      <c r="K2630" s="519">
        <v>552</v>
      </c>
    </row>
    <row r="2631" spans="2:11" hidden="1">
      <c r="B2631" s="519" t="s">
        <v>1061</v>
      </c>
      <c r="C2631" s="519"/>
      <c r="D2631" s="519"/>
      <c r="E2631" s="519"/>
      <c r="F2631" s="519">
        <v>2</v>
      </c>
      <c r="G2631" s="519"/>
      <c r="H2631" s="519">
        <v>37</v>
      </c>
      <c r="I2631" s="519">
        <v>14</v>
      </c>
      <c r="J2631" s="519" t="str">
        <f t="shared" si="91"/>
        <v>SDN15023714</v>
      </c>
      <c r="K2631" s="519">
        <v>552</v>
      </c>
    </row>
    <row r="2632" spans="2:11" hidden="1">
      <c r="B2632" s="519" t="s">
        <v>1061</v>
      </c>
      <c r="C2632" s="519"/>
      <c r="D2632" s="519"/>
      <c r="E2632" s="519"/>
      <c r="F2632" s="519">
        <v>2</v>
      </c>
      <c r="G2632" s="519"/>
      <c r="H2632" s="519">
        <v>37</v>
      </c>
      <c r="I2632" s="519">
        <v>15</v>
      </c>
      <c r="J2632" s="519" t="str">
        <f t="shared" si="91"/>
        <v>SDN15023715</v>
      </c>
      <c r="K2632" s="519">
        <v>552</v>
      </c>
    </row>
    <row r="2633" spans="2:11" hidden="1">
      <c r="B2633" s="519" t="s">
        <v>1061</v>
      </c>
      <c r="C2633" s="519"/>
      <c r="D2633" s="519"/>
      <c r="E2633" s="519"/>
      <c r="F2633" s="519">
        <v>2</v>
      </c>
      <c r="G2633" s="519"/>
      <c r="H2633" s="519">
        <v>38</v>
      </c>
      <c r="I2633" s="519">
        <v>1</v>
      </c>
      <c r="J2633" s="519" t="str">
        <f t="shared" si="91"/>
        <v>SDN15023801</v>
      </c>
      <c r="K2633" s="519">
        <v>690</v>
      </c>
    </row>
    <row r="2634" spans="2:11" hidden="1">
      <c r="B2634" s="519" t="s">
        <v>1061</v>
      </c>
      <c r="C2634" s="519"/>
      <c r="D2634" s="519"/>
      <c r="E2634" s="519"/>
      <c r="F2634" s="519">
        <v>2</v>
      </c>
      <c r="G2634" s="519"/>
      <c r="H2634" s="519">
        <v>38</v>
      </c>
      <c r="I2634" s="519">
        <v>2</v>
      </c>
      <c r="J2634" s="519" t="str">
        <f t="shared" si="91"/>
        <v>SDN15023802</v>
      </c>
      <c r="K2634" s="519">
        <v>690</v>
      </c>
    </row>
    <row r="2635" spans="2:11" hidden="1">
      <c r="B2635" s="519" t="s">
        <v>1061</v>
      </c>
      <c r="C2635" s="519"/>
      <c r="D2635" s="519"/>
      <c r="E2635" s="519"/>
      <c r="F2635" s="519">
        <v>2</v>
      </c>
      <c r="G2635" s="519"/>
      <c r="H2635" s="519">
        <v>38</v>
      </c>
      <c r="I2635" s="519">
        <v>3</v>
      </c>
      <c r="J2635" s="519" t="str">
        <f t="shared" si="91"/>
        <v>SDN15023803</v>
      </c>
      <c r="K2635" s="519">
        <v>690</v>
      </c>
    </row>
    <row r="2636" spans="2:11" hidden="1">
      <c r="B2636" s="519" t="s">
        <v>1061</v>
      </c>
      <c r="C2636" s="519"/>
      <c r="D2636" s="519"/>
      <c r="E2636" s="519"/>
      <c r="F2636" s="519">
        <v>2</v>
      </c>
      <c r="G2636" s="519"/>
      <c r="H2636" s="519">
        <v>38</v>
      </c>
      <c r="I2636" s="519">
        <v>4</v>
      </c>
      <c r="J2636" s="519" t="str">
        <f t="shared" si="91"/>
        <v>SDN15023804</v>
      </c>
      <c r="K2636" s="519">
        <v>690</v>
      </c>
    </row>
    <row r="2637" spans="2:11" hidden="1">
      <c r="B2637" s="519" t="s">
        <v>1061</v>
      </c>
      <c r="C2637" s="519"/>
      <c r="D2637" s="519"/>
      <c r="E2637" s="519"/>
      <c r="F2637" s="519">
        <v>2</v>
      </c>
      <c r="G2637" s="519"/>
      <c r="H2637" s="519">
        <v>38</v>
      </c>
      <c r="I2637" s="519">
        <v>5</v>
      </c>
      <c r="J2637" s="519" t="str">
        <f t="shared" si="91"/>
        <v>SDN15023805</v>
      </c>
      <c r="K2637" s="519">
        <v>690</v>
      </c>
    </row>
    <row r="2638" spans="2:11" hidden="1">
      <c r="B2638" s="519" t="s">
        <v>1061</v>
      </c>
      <c r="C2638" s="519"/>
      <c r="D2638" s="519"/>
      <c r="E2638" s="519"/>
      <c r="F2638" s="519">
        <v>2</v>
      </c>
      <c r="G2638" s="519"/>
      <c r="H2638" s="519">
        <v>38</v>
      </c>
      <c r="I2638" s="519">
        <v>6</v>
      </c>
      <c r="J2638" s="519" t="str">
        <f t="shared" si="91"/>
        <v>SDN15023806</v>
      </c>
      <c r="K2638" s="519">
        <v>690</v>
      </c>
    </row>
    <row r="2639" spans="2:11" hidden="1">
      <c r="B2639" s="519" t="s">
        <v>1061</v>
      </c>
      <c r="C2639" s="519"/>
      <c r="D2639" s="519"/>
      <c r="E2639" s="519"/>
      <c r="F2639" s="519">
        <v>2</v>
      </c>
      <c r="G2639" s="519"/>
      <c r="H2639" s="519">
        <v>38</v>
      </c>
      <c r="I2639" s="519">
        <v>7</v>
      </c>
      <c r="J2639" s="519" t="str">
        <f t="shared" si="91"/>
        <v>SDN15023807</v>
      </c>
      <c r="K2639" s="519">
        <v>690</v>
      </c>
    </row>
    <row r="2640" spans="2:11" hidden="1">
      <c r="B2640" s="519" t="s">
        <v>1061</v>
      </c>
      <c r="C2640" s="519"/>
      <c r="D2640" s="519"/>
      <c r="E2640" s="519"/>
      <c r="F2640" s="519">
        <v>2</v>
      </c>
      <c r="G2640" s="519"/>
      <c r="H2640" s="519">
        <v>38</v>
      </c>
      <c r="I2640" s="519">
        <v>8</v>
      </c>
      <c r="J2640" s="519" t="str">
        <f t="shared" si="91"/>
        <v>SDN15023808</v>
      </c>
      <c r="K2640" s="519">
        <v>552</v>
      </c>
    </row>
    <row r="2641" spans="2:11" hidden="1">
      <c r="B2641" s="519" t="s">
        <v>1061</v>
      </c>
      <c r="C2641" s="519"/>
      <c r="D2641" s="519"/>
      <c r="E2641" s="519"/>
      <c r="F2641" s="519">
        <v>2</v>
      </c>
      <c r="G2641" s="519"/>
      <c r="H2641" s="519">
        <v>38</v>
      </c>
      <c r="I2641" s="519">
        <v>9</v>
      </c>
      <c r="J2641" s="519" t="str">
        <f t="shared" si="91"/>
        <v>SDN15023809</v>
      </c>
      <c r="K2641" s="519">
        <v>552</v>
      </c>
    </row>
    <row r="2642" spans="2:11" hidden="1">
      <c r="B2642" s="519" t="s">
        <v>1061</v>
      </c>
      <c r="C2642" s="519"/>
      <c r="D2642" s="519"/>
      <c r="E2642" s="519"/>
      <c r="F2642" s="519">
        <v>2</v>
      </c>
      <c r="G2642" s="519"/>
      <c r="H2642" s="519">
        <v>38</v>
      </c>
      <c r="I2642" s="519">
        <v>10</v>
      </c>
      <c r="J2642" s="519" t="str">
        <f t="shared" si="91"/>
        <v>SDN15023810</v>
      </c>
      <c r="K2642" s="519">
        <v>552</v>
      </c>
    </row>
    <row r="2643" spans="2:11" hidden="1">
      <c r="B2643" s="519" t="s">
        <v>1061</v>
      </c>
      <c r="C2643" s="519"/>
      <c r="D2643" s="519"/>
      <c r="E2643" s="519"/>
      <c r="F2643" s="519">
        <v>2</v>
      </c>
      <c r="G2643" s="519"/>
      <c r="H2643" s="519">
        <v>38</v>
      </c>
      <c r="I2643" s="519">
        <v>11</v>
      </c>
      <c r="J2643" s="519" t="str">
        <f t="shared" si="91"/>
        <v>SDN15023811</v>
      </c>
      <c r="K2643" s="519">
        <v>552</v>
      </c>
    </row>
    <row r="2644" spans="2:11" hidden="1">
      <c r="B2644" s="519" t="s">
        <v>1061</v>
      </c>
      <c r="C2644" s="519"/>
      <c r="D2644" s="519"/>
      <c r="E2644" s="519"/>
      <c r="F2644" s="519">
        <v>2</v>
      </c>
      <c r="G2644" s="519"/>
      <c r="H2644" s="519">
        <v>38</v>
      </c>
      <c r="I2644" s="519">
        <v>12</v>
      </c>
      <c r="J2644" s="519" t="str">
        <f t="shared" si="91"/>
        <v>SDN15023812</v>
      </c>
      <c r="K2644" s="519">
        <v>552</v>
      </c>
    </row>
    <row r="2645" spans="2:11" hidden="1">
      <c r="B2645" s="519" t="s">
        <v>1061</v>
      </c>
      <c r="C2645" s="519"/>
      <c r="D2645" s="519"/>
      <c r="E2645" s="519"/>
      <c r="F2645" s="519">
        <v>2</v>
      </c>
      <c r="G2645" s="519"/>
      <c r="H2645" s="519">
        <v>38</v>
      </c>
      <c r="I2645" s="519">
        <v>13</v>
      </c>
      <c r="J2645" s="519" t="str">
        <f t="shared" si="91"/>
        <v>SDN15023813</v>
      </c>
      <c r="K2645" s="519">
        <v>552</v>
      </c>
    </row>
    <row r="2646" spans="2:11" hidden="1">
      <c r="B2646" s="519" t="s">
        <v>1061</v>
      </c>
      <c r="C2646" s="519"/>
      <c r="D2646" s="519"/>
      <c r="E2646" s="519"/>
      <c r="F2646" s="519">
        <v>2</v>
      </c>
      <c r="G2646" s="519"/>
      <c r="H2646" s="519">
        <v>38</v>
      </c>
      <c r="I2646" s="519">
        <v>14</v>
      </c>
      <c r="J2646" s="519" t="str">
        <f t="shared" si="91"/>
        <v>SDN15023814</v>
      </c>
      <c r="K2646" s="519">
        <v>552</v>
      </c>
    </row>
    <row r="2647" spans="2:11" hidden="1">
      <c r="B2647" s="519" t="s">
        <v>1061</v>
      </c>
      <c r="C2647" s="519"/>
      <c r="D2647" s="519"/>
      <c r="E2647" s="519"/>
      <c r="F2647" s="519">
        <v>2</v>
      </c>
      <c r="G2647" s="519"/>
      <c r="H2647" s="519">
        <v>38</v>
      </c>
      <c r="I2647" s="519">
        <v>15</v>
      </c>
      <c r="J2647" s="519" t="str">
        <f t="shared" si="91"/>
        <v>SDN15023815</v>
      </c>
      <c r="K2647" s="519">
        <v>552</v>
      </c>
    </row>
    <row r="2648" spans="2:11" hidden="1">
      <c r="B2648" s="519" t="s">
        <v>1061</v>
      </c>
      <c r="C2648" s="519"/>
      <c r="D2648" s="519"/>
      <c r="E2648" s="519"/>
      <c r="F2648" s="519">
        <v>2</v>
      </c>
      <c r="G2648" s="519"/>
      <c r="H2648" s="519">
        <v>39</v>
      </c>
      <c r="I2648" s="519">
        <v>1</v>
      </c>
      <c r="J2648" s="519" t="str">
        <f t="shared" si="91"/>
        <v>SDN15023901</v>
      </c>
      <c r="K2648" s="519">
        <v>695</v>
      </c>
    </row>
    <row r="2649" spans="2:11" hidden="1">
      <c r="B2649" s="519" t="s">
        <v>1061</v>
      </c>
      <c r="C2649" s="519"/>
      <c r="D2649" s="519"/>
      <c r="E2649" s="519"/>
      <c r="F2649" s="519">
        <v>2</v>
      </c>
      <c r="G2649" s="519"/>
      <c r="H2649" s="519">
        <v>39</v>
      </c>
      <c r="I2649" s="519">
        <v>2</v>
      </c>
      <c r="J2649" s="519" t="str">
        <f t="shared" si="91"/>
        <v>SDN15023902</v>
      </c>
      <c r="K2649" s="519">
        <v>695</v>
      </c>
    </row>
    <row r="2650" spans="2:11" hidden="1">
      <c r="B2650" s="519" t="s">
        <v>1061</v>
      </c>
      <c r="C2650" s="519"/>
      <c r="D2650" s="519"/>
      <c r="E2650" s="519"/>
      <c r="F2650" s="519">
        <v>2</v>
      </c>
      <c r="G2650" s="519"/>
      <c r="H2650" s="519">
        <v>39</v>
      </c>
      <c r="I2650" s="519">
        <v>3</v>
      </c>
      <c r="J2650" s="519" t="str">
        <f t="shared" si="91"/>
        <v>SDN15023903</v>
      </c>
      <c r="K2650" s="519">
        <v>695</v>
      </c>
    </row>
    <row r="2651" spans="2:11" hidden="1">
      <c r="B2651" s="519" t="s">
        <v>1061</v>
      </c>
      <c r="C2651" s="519"/>
      <c r="D2651" s="519"/>
      <c r="E2651" s="519"/>
      <c r="F2651" s="519">
        <v>2</v>
      </c>
      <c r="G2651" s="519"/>
      <c r="H2651" s="519">
        <v>39</v>
      </c>
      <c r="I2651" s="519">
        <v>4</v>
      </c>
      <c r="J2651" s="519" t="str">
        <f t="shared" si="91"/>
        <v>SDN15023904</v>
      </c>
      <c r="K2651" s="519">
        <v>695</v>
      </c>
    </row>
    <row r="2652" spans="2:11" hidden="1">
      <c r="B2652" s="519" t="s">
        <v>1061</v>
      </c>
      <c r="C2652" s="519"/>
      <c r="D2652" s="519"/>
      <c r="E2652" s="519"/>
      <c r="F2652" s="519">
        <v>2</v>
      </c>
      <c r="G2652" s="519"/>
      <c r="H2652" s="519">
        <v>39</v>
      </c>
      <c r="I2652" s="519">
        <v>5</v>
      </c>
      <c r="J2652" s="519" t="str">
        <f t="shared" si="91"/>
        <v>SDN15023905</v>
      </c>
      <c r="K2652" s="519">
        <v>695</v>
      </c>
    </row>
    <row r="2653" spans="2:11" hidden="1">
      <c r="B2653" s="519" t="s">
        <v>1061</v>
      </c>
      <c r="C2653" s="519"/>
      <c r="D2653" s="519"/>
      <c r="E2653" s="519"/>
      <c r="F2653" s="519">
        <v>2</v>
      </c>
      <c r="G2653" s="519"/>
      <c r="H2653" s="519">
        <v>39</v>
      </c>
      <c r="I2653" s="519">
        <v>6</v>
      </c>
      <c r="J2653" s="519" t="str">
        <f t="shared" si="91"/>
        <v>SDN15023906</v>
      </c>
      <c r="K2653" s="519">
        <v>695</v>
      </c>
    </row>
    <row r="2654" spans="2:11" hidden="1">
      <c r="B2654" s="519" t="s">
        <v>1061</v>
      </c>
      <c r="C2654" s="519"/>
      <c r="D2654" s="519"/>
      <c r="E2654" s="519"/>
      <c r="F2654" s="519">
        <v>2</v>
      </c>
      <c r="G2654" s="519"/>
      <c r="H2654" s="519">
        <v>39</v>
      </c>
      <c r="I2654" s="519">
        <v>7</v>
      </c>
      <c r="J2654" s="519" t="str">
        <f t="shared" si="91"/>
        <v>SDN15023907</v>
      </c>
      <c r="K2654" s="519">
        <v>695</v>
      </c>
    </row>
    <row r="2655" spans="2:11" hidden="1">
      <c r="B2655" s="519" t="s">
        <v>1061</v>
      </c>
      <c r="C2655" s="519"/>
      <c r="D2655" s="519"/>
      <c r="E2655" s="519"/>
      <c r="F2655" s="519">
        <v>2</v>
      </c>
      <c r="G2655" s="519"/>
      <c r="H2655" s="519">
        <v>39</v>
      </c>
      <c r="I2655" s="519">
        <v>8</v>
      </c>
      <c r="J2655" s="519" t="str">
        <f t="shared" si="91"/>
        <v>SDN15023908</v>
      </c>
      <c r="K2655" s="519">
        <v>556</v>
      </c>
    </row>
    <row r="2656" spans="2:11" hidden="1">
      <c r="B2656" s="519" t="s">
        <v>1061</v>
      </c>
      <c r="C2656" s="519"/>
      <c r="D2656" s="519"/>
      <c r="E2656" s="519"/>
      <c r="F2656" s="519">
        <v>2</v>
      </c>
      <c r="G2656" s="519"/>
      <c r="H2656" s="519">
        <v>39</v>
      </c>
      <c r="I2656" s="519">
        <v>9</v>
      </c>
      <c r="J2656" s="519" t="str">
        <f t="shared" si="91"/>
        <v>SDN15023909</v>
      </c>
      <c r="K2656" s="519">
        <v>556</v>
      </c>
    </row>
    <row r="2657" spans="2:11" hidden="1">
      <c r="B2657" s="519" t="s">
        <v>1061</v>
      </c>
      <c r="C2657" s="519"/>
      <c r="D2657" s="519"/>
      <c r="E2657" s="519"/>
      <c r="F2657" s="519">
        <v>2</v>
      </c>
      <c r="G2657" s="519"/>
      <c r="H2657" s="519">
        <v>39</v>
      </c>
      <c r="I2657" s="519">
        <v>10</v>
      </c>
      <c r="J2657" s="519" t="str">
        <f t="shared" si="91"/>
        <v>SDN15023910</v>
      </c>
      <c r="K2657" s="519">
        <v>556</v>
      </c>
    </row>
    <row r="2658" spans="2:11" hidden="1">
      <c r="B2658" s="519" t="s">
        <v>1061</v>
      </c>
      <c r="C2658" s="519"/>
      <c r="D2658" s="519"/>
      <c r="E2658" s="519"/>
      <c r="F2658" s="519">
        <v>2</v>
      </c>
      <c r="G2658" s="519"/>
      <c r="H2658" s="519">
        <v>39</v>
      </c>
      <c r="I2658" s="519">
        <v>11</v>
      </c>
      <c r="J2658" s="519" t="str">
        <f t="shared" si="91"/>
        <v>SDN15023911</v>
      </c>
      <c r="K2658" s="519">
        <v>556</v>
      </c>
    </row>
    <row r="2659" spans="2:11" hidden="1">
      <c r="B2659" s="519" t="s">
        <v>1061</v>
      </c>
      <c r="C2659" s="519"/>
      <c r="D2659" s="519"/>
      <c r="E2659" s="519"/>
      <c r="F2659" s="519">
        <v>2</v>
      </c>
      <c r="G2659" s="519"/>
      <c r="H2659" s="519">
        <v>39</v>
      </c>
      <c r="I2659" s="519">
        <v>12</v>
      </c>
      <c r="J2659" s="519" t="str">
        <f t="shared" si="91"/>
        <v>SDN15023912</v>
      </c>
      <c r="K2659" s="519">
        <v>556</v>
      </c>
    </row>
    <row r="2660" spans="2:11" hidden="1">
      <c r="B2660" s="519" t="s">
        <v>1061</v>
      </c>
      <c r="C2660" s="519"/>
      <c r="D2660" s="519"/>
      <c r="E2660" s="519"/>
      <c r="F2660" s="519">
        <v>2</v>
      </c>
      <c r="G2660" s="519"/>
      <c r="H2660" s="519">
        <v>39</v>
      </c>
      <c r="I2660" s="519">
        <v>13</v>
      </c>
      <c r="J2660" s="519" t="str">
        <f t="shared" si="91"/>
        <v>SDN15023913</v>
      </c>
      <c r="K2660" s="519">
        <v>556</v>
      </c>
    </row>
    <row r="2661" spans="2:11" hidden="1">
      <c r="B2661" s="519" t="s">
        <v>1061</v>
      </c>
      <c r="C2661" s="519"/>
      <c r="D2661" s="519"/>
      <c r="E2661" s="519"/>
      <c r="F2661" s="519">
        <v>2</v>
      </c>
      <c r="G2661" s="519"/>
      <c r="H2661" s="519">
        <v>39</v>
      </c>
      <c r="I2661" s="519">
        <v>14</v>
      </c>
      <c r="J2661" s="519" t="str">
        <f t="shared" si="91"/>
        <v>SDN15023914</v>
      </c>
      <c r="K2661" s="519">
        <v>556</v>
      </c>
    </row>
    <row r="2662" spans="2:11" hidden="1">
      <c r="B2662" s="519" t="s">
        <v>1061</v>
      </c>
      <c r="C2662" s="519"/>
      <c r="D2662" s="519"/>
      <c r="E2662" s="519"/>
      <c r="F2662" s="519">
        <v>2</v>
      </c>
      <c r="G2662" s="519"/>
      <c r="H2662" s="519">
        <v>39</v>
      </c>
      <c r="I2662" s="519">
        <v>15</v>
      </c>
      <c r="J2662" s="519" t="str">
        <f t="shared" si="91"/>
        <v>SDN15023915</v>
      </c>
      <c r="K2662" s="519">
        <v>556</v>
      </c>
    </row>
    <row r="2663" spans="2:11" hidden="1">
      <c r="B2663" s="519" t="s">
        <v>1061</v>
      </c>
      <c r="C2663" s="519"/>
      <c r="D2663" s="519"/>
      <c r="E2663" s="519"/>
      <c r="F2663" s="519">
        <v>2</v>
      </c>
      <c r="G2663" s="519"/>
      <c r="H2663" s="519">
        <v>40</v>
      </c>
      <c r="I2663" s="519">
        <v>1</v>
      </c>
      <c r="J2663" s="519" t="str">
        <f t="shared" si="91"/>
        <v>SDN15024001</v>
      </c>
      <c r="K2663" s="519">
        <v>695</v>
      </c>
    </row>
    <row r="2664" spans="2:11" hidden="1">
      <c r="B2664" s="519" t="s">
        <v>1061</v>
      </c>
      <c r="C2664" s="519"/>
      <c r="D2664" s="519"/>
      <c r="E2664" s="519"/>
      <c r="F2664" s="519">
        <v>2</v>
      </c>
      <c r="G2664" s="519"/>
      <c r="H2664" s="519">
        <v>40</v>
      </c>
      <c r="I2664" s="519">
        <v>2</v>
      </c>
      <c r="J2664" s="519" t="str">
        <f t="shared" si="91"/>
        <v>SDN15024002</v>
      </c>
      <c r="K2664" s="519">
        <v>695</v>
      </c>
    </row>
    <row r="2665" spans="2:11" hidden="1">
      <c r="B2665" s="519" t="s">
        <v>1061</v>
      </c>
      <c r="C2665" s="519"/>
      <c r="D2665" s="519"/>
      <c r="E2665" s="519"/>
      <c r="F2665" s="519">
        <v>2</v>
      </c>
      <c r="G2665" s="519"/>
      <c r="H2665" s="519">
        <v>40</v>
      </c>
      <c r="I2665" s="519">
        <v>3</v>
      </c>
      <c r="J2665" s="519" t="str">
        <f t="shared" si="91"/>
        <v>SDN15024003</v>
      </c>
      <c r="K2665" s="519">
        <v>695</v>
      </c>
    </row>
    <row r="2666" spans="2:11" hidden="1">
      <c r="B2666" s="519" t="s">
        <v>1061</v>
      </c>
      <c r="C2666" s="519"/>
      <c r="D2666" s="519"/>
      <c r="E2666" s="519"/>
      <c r="F2666" s="519">
        <v>2</v>
      </c>
      <c r="G2666" s="519"/>
      <c r="H2666" s="519">
        <v>40</v>
      </c>
      <c r="I2666" s="519">
        <v>4</v>
      </c>
      <c r="J2666" s="519" t="str">
        <f t="shared" si="91"/>
        <v>SDN15024004</v>
      </c>
      <c r="K2666" s="519">
        <v>695</v>
      </c>
    </row>
    <row r="2667" spans="2:11" hidden="1">
      <c r="B2667" s="519" t="s">
        <v>1061</v>
      </c>
      <c r="C2667" s="519"/>
      <c r="D2667" s="519"/>
      <c r="E2667" s="519"/>
      <c r="F2667" s="519">
        <v>2</v>
      </c>
      <c r="G2667" s="519"/>
      <c r="H2667" s="519">
        <v>40</v>
      </c>
      <c r="I2667" s="519">
        <v>5</v>
      </c>
      <c r="J2667" s="519" t="str">
        <f t="shared" si="91"/>
        <v>SDN15024005</v>
      </c>
      <c r="K2667" s="519">
        <v>695</v>
      </c>
    </row>
    <row r="2668" spans="2:11" hidden="1">
      <c r="B2668" s="519" t="s">
        <v>1061</v>
      </c>
      <c r="C2668" s="519"/>
      <c r="D2668" s="519"/>
      <c r="E2668" s="519"/>
      <c r="F2668" s="519">
        <v>2</v>
      </c>
      <c r="G2668" s="519"/>
      <c r="H2668" s="519">
        <v>40</v>
      </c>
      <c r="I2668" s="519">
        <v>6</v>
      </c>
      <c r="J2668" s="519" t="str">
        <f t="shared" si="91"/>
        <v>SDN15024006</v>
      </c>
      <c r="K2668" s="519">
        <v>695</v>
      </c>
    </row>
    <row r="2669" spans="2:11" hidden="1">
      <c r="B2669" s="519" t="s">
        <v>1061</v>
      </c>
      <c r="C2669" s="519"/>
      <c r="D2669" s="519"/>
      <c r="E2669" s="519"/>
      <c r="F2669" s="519">
        <v>2</v>
      </c>
      <c r="G2669" s="519"/>
      <c r="H2669" s="519">
        <v>40</v>
      </c>
      <c r="I2669" s="519">
        <v>7</v>
      </c>
      <c r="J2669" s="519" t="str">
        <f t="shared" si="91"/>
        <v>SDN15024007</v>
      </c>
      <c r="K2669" s="519">
        <v>695</v>
      </c>
    </row>
    <row r="2670" spans="2:11" hidden="1">
      <c r="B2670" s="519" t="s">
        <v>1061</v>
      </c>
      <c r="C2670" s="519"/>
      <c r="D2670" s="519"/>
      <c r="E2670" s="519"/>
      <c r="F2670" s="519">
        <v>2</v>
      </c>
      <c r="G2670" s="519"/>
      <c r="H2670" s="519">
        <v>40</v>
      </c>
      <c r="I2670" s="519">
        <v>8</v>
      </c>
      <c r="J2670" s="519" t="str">
        <f t="shared" si="91"/>
        <v>SDN15024008</v>
      </c>
      <c r="K2670" s="519">
        <v>556</v>
      </c>
    </row>
    <row r="2671" spans="2:11" hidden="1">
      <c r="B2671" s="519" t="s">
        <v>1061</v>
      </c>
      <c r="C2671" s="519"/>
      <c r="D2671" s="519"/>
      <c r="E2671" s="519"/>
      <c r="F2671" s="519">
        <v>2</v>
      </c>
      <c r="G2671" s="519"/>
      <c r="H2671" s="519">
        <v>40</v>
      </c>
      <c r="I2671" s="519">
        <v>9</v>
      </c>
      <c r="J2671" s="519" t="str">
        <f t="shared" si="91"/>
        <v>SDN15024009</v>
      </c>
      <c r="K2671" s="519">
        <v>556</v>
      </c>
    </row>
    <row r="2672" spans="2:11" hidden="1">
      <c r="B2672" s="519" t="s">
        <v>1061</v>
      </c>
      <c r="C2672" s="519"/>
      <c r="D2672" s="519"/>
      <c r="E2672" s="519"/>
      <c r="F2672" s="519">
        <v>2</v>
      </c>
      <c r="G2672" s="519"/>
      <c r="H2672" s="519">
        <v>40</v>
      </c>
      <c r="I2672" s="519">
        <v>10</v>
      </c>
      <c r="J2672" s="519" t="str">
        <f t="shared" si="91"/>
        <v>SDN15024010</v>
      </c>
      <c r="K2672" s="519">
        <v>556</v>
      </c>
    </row>
    <row r="2673" spans="2:11" hidden="1">
      <c r="B2673" s="519" t="s">
        <v>1061</v>
      </c>
      <c r="C2673" s="519"/>
      <c r="D2673" s="519"/>
      <c r="E2673" s="519"/>
      <c r="F2673" s="519">
        <v>2</v>
      </c>
      <c r="G2673" s="519"/>
      <c r="H2673" s="519">
        <v>40</v>
      </c>
      <c r="I2673" s="519">
        <v>11</v>
      </c>
      <c r="J2673" s="519" t="str">
        <f t="shared" si="91"/>
        <v>SDN15024011</v>
      </c>
      <c r="K2673" s="519">
        <v>556</v>
      </c>
    </row>
    <row r="2674" spans="2:11" hidden="1">
      <c r="B2674" s="519" t="s">
        <v>1061</v>
      </c>
      <c r="C2674" s="519"/>
      <c r="D2674" s="519"/>
      <c r="E2674" s="519"/>
      <c r="F2674" s="519">
        <v>2</v>
      </c>
      <c r="G2674" s="519"/>
      <c r="H2674" s="519">
        <v>40</v>
      </c>
      <c r="I2674" s="519">
        <v>12</v>
      </c>
      <c r="J2674" s="519" t="str">
        <f t="shared" si="91"/>
        <v>SDN15024012</v>
      </c>
      <c r="K2674" s="519">
        <v>556</v>
      </c>
    </row>
    <row r="2675" spans="2:11" hidden="1">
      <c r="B2675" s="519" t="s">
        <v>1061</v>
      </c>
      <c r="C2675" s="519"/>
      <c r="D2675" s="519"/>
      <c r="E2675" s="519"/>
      <c r="F2675" s="519">
        <v>2</v>
      </c>
      <c r="G2675" s="519"/>
      <c r="H2675" s="519">
        <v>40</v>
      </c>
      <c r="I2675" s="519">
        <v>13</v>
      </c>
      <c r="J2675" s="519" t="str">
        <f t="shared" si="91"/>
        <v>SDN15024013</v>
      </c>
      <c r="K2675" s="519">
        <v>556</v>
      </c>
    </row>
    <row r="2676" spans="2:11" hidden="1">
      <c r="B2676" s="519" t="s">
        <v>1061</v>
      </c>
      <c r="C2676" s="519"/>
      <c r="D2676" s="519"/>
      <c r="E2676" s="519"/>
      <c r="F2676" s="519">
        <v>2</v>
      </c>
      <c r="G2676" s="519"/>
      <c r="H2676" s="519">
        <v>40</v>
      </c>
      <c r="I2676" s="519">
        <v>14</v>
      </c>
      <c r="J2676" s="519" t="str">
        <f t="shared" si="91"/>
        <v>SDN15024014</v>
      </c>
      <c r="K2676" s="519">
        <v>556</v>
      </c>
    </row>
    <row r="2677" spans="2:11" hidden="1">
      <c r="B2677" s="519" t="s">
        <v>1061</v>
      </c>
      <c r="C2677" s="519"/>
      <c r="D2677" s="519"/>
      <c r="E2677" s="519"/>
      <c r="F2677" s="519">
        <v>2</v>
      </c>
      <c r="G2677" s="519"/>
      <c r="H2677" s="519">
        <v>40</v>
      </c>
      <c r="I2677" s="519">
        <v>15</v>
      </c>
      <c r="J2677" s="519" t="str">
        <f t="shared" si="91"/>
        <v>SDN15024015</v>
      </c>
      <c r="K2677" s="519">
        <v>556</v>
      </c>
    </row>
    <row r="2678" spans="2:11" hidden="1">
      <c r="B2678" s="519" t="s">
        <v>1061</v>
      </c>
      <c r="C2678" s="519"/>
      <c r="D2678" s="519"/>
      <c r="E2678" s="519"/>
      <c r="F2678" s="519">
        <v>2</v>
      </c>
      <c r="G2678" s="519"/>
      <c r="H2678" s="519">
        <v>41</v>
      </c>
      <c r="I2678" s="519">
        <v>1</v>
      </c>
      <c r="J2678" s="519" t="str">
        <f t="shared" si="91"/>
        <v>SDN15024101</v>
      </c>
      <c r="K2678" s="519">
        <v>700</v>
      </c>
    </row>
    <row r="2679" spans="2:11" hidden="1">
      <c r="B2679" s="519" t="s">
        <v>1061</v>
      </c>
      <c r="C2679" s="519"/>
      <c r="D2679" s="519"/>
      <c r="E2679" s="519"/>
      <c r="F2679" s="519">
        <v>2</v>
      </c>
      <c r="G2679" s="519"/>
      <c r="H2679" s="519">
        <v>41</v>
      </c>
      <c r="I2679" s="519">
        <v>2</v>
      </c>
      <c r="J2679" s="519" t="str">
        <f t="shared" si="91"/>
        <v>SDN15024102</v>
      </c>
      <c r="K2679" s="519">
        <v>700</v>
      </c>
    </row>
    <row r="2680" spans="2:11" hidden="1">
      <c r="B2680" s="519" t="s">
        <v>1061</v>
      </c>
      <c r="C2680" s="519"/>
      <c r="D2680" s="519"/>
      <c r="E2680" s="519"/>
      <c r="F2680" s="519">
        <v>2</v>
      </c>
      <c r="G2680" s="519"/>
      <c r="H2680" s="519">
        <v>41</v>
      </c>
      <c r="I2680" s="519">
        <v>3</v>
      </c>
      <c r="J2680" s="519" t="str">
        <f t="shared" si="91"/>
        <v>SDN15024103</v>
      </c>
      <c r="K2680" s="519">
        <v>700</v>
      </c>
    </row>
    <row r="2681" spans="2:11" hidden="1">
      <c r="B2681" s="519" t="s">
        <v>1061</v>
      </c>
      <c r="C2681" s="519"/>
      <c r="D2681" s="519"/>
      <c r="E2681" s="519"/>
      <c r="F2681" s="519">
        <v>2</v>
      </c>
      <c r="G2681" s="519"/>
      <c r="H2681" s="519">
        <v>41</v>
      </c>
      <c r="I2681" s="519">
        <v>4</v>
      </c>
      <c r="J2681" s="519" t="str">
        <f t="shared" si="91"/>
        <v>SDN15024104</v>
      </c>
      <c r="K2681" s="519">
        <v>700</v>
      </c>
    </row>
    <row r="2682" spans="2:11" hidden="1">
      <c r="B2682" s="519" t="s">
        <v>1061</v>
      </c>
      <c r="C2682" s="519"/>
      <c r="D2682" s="519"/>
      <c r="E2682" s="519"/>
      <c r="F2682" s="519">
        <v>2</v>
      </c>
      <c r="G2682" s="519"/>
      <c r="H2682" s="519">
        <v>41</v>
      </c>
      <c r="I2682" s="519">
        <v>5</v>
      </c>
      <c r="J2682" s="519" t="str">
        <f t="shared" si="91"/>
        <v>SDN15024105</v>
      </c>
      <c r="K2682" s="519">
        <v>700</v>
      </c>
    </row>
    <row r="2683" spans="2:11" hidden="1">
      <c r="B2683" s="519" t="s">
        <v>1061</v>
      </c>
      <c r="C2683" s="519"/>
      <c r="D2683" s="519"/>
      <c r="E2683" s="519"/>
      <c r="F2683" s="519">
        <v>2</v>
      </c>
      <c r="G2683" s="519"/>
      <c r="H2683" s="519">
        <v>41</v>
      </c>
      <c r="I2683" s="519">
        <v>6</v>
      </c>
      <c r="J2683" s="519" t="str">
        <f t="shared" si="91"/>
        <v>SDN15024106</v>
      </c>
      <c r="K2683" s="519">
        <v>700</v>
      </c>
    </row>
    <row r="2684" spans="2:11" hidden="1">
      <c r="B2684" s="519" t="s">
        <v>1061</v>
      </c>
      <c r="C2684" s="519"/>
      <c r="D2684" s="519"/>
      <c r="E2684" s="519"/>
      <c r="F2684" s="519">
        <v>2</v>
      </c>
      <c r="G2684" s="519"/>
      <c r="H2684" s="519">
        <v>41</v>
      </c>
      <c r="I2684" s="519">
        <v>7</v>
      </c>
      <c r="J2684" s="519" t="str">
        <f t="shared" si="91"/>
        <v>SDN15024107</v>
      </c>
      <c r="K2684" s="519">
        <v>700</v>
      </c>
    </row>
    <row r="2685" spans="2:11" hidden="1">
      <c r="B2685" s="519" t="s">
        <v>1061</v>
      </c>
      <c r="C2685" s="519"/>
      <c r="D2685" s="519"/>
      <c r="E2685" s="519"/>
      <c r="F2685" s="519">
        <v>2</v>
      </c>
      <c r="G2685" s="519"/>
      <c r="H2685" s="519">
        <v>41</v>
      </c>
      <c r="I2685" s="519">
        <v>8</v>
      </c>
      <c r="J2685" s="519" t="str">
        <f t="shared" si="91"/>
        <v>SDN15024108</v>
      </c>
      <c r="K2685" s="519">
        <v>560</v>
      </c>
    </row>
    <row r="2686" spans="2:11" hidden="1">
      <c r="B2686" s="519" t="s">
        <v>1061</v>
      </c>
      <c r="C2686" s="519"/>
      <c r="D2686" s="519"/>
      <c r="E2686" s="519"/>
      <c r="F2686" s="519">
        <v>2</v>
      </c>
      <c r="G2686" s="519"/>
      <c r="H2686" s="519">
        <v>41</v>
      </c>
      <c r="I2686" s="519">
        <v>9</v>
      </c>
      <c r="J2686" s="519" t="str">
        <f t="shared" si="91"/>
        <v>SDN15024109</v>
      </c>
      <c r="K2686" s="519">
        <v>560</v>
      </c>
    </row>
    <row r="2687" spans="2:11" hidden="1">
      <c r="B2687" s="519" t="s">
        <v>1061</v>
      </c>
      <c r="C2687" s="519"/>
      <c r="D2687" s="519"/>
      <c r="E2687" s="519"/>
      <c r="F2687" s="519">
        <v>2</v>
      </c>
      <c r="G2687" s="519"/>
      <c r="H2687" s="519">
        <v>41</v>
      </c>
      <c r="I2687" s="519">
        <v>10</v>
      </c>
      <c r="J2687" s="519" t="str">
        <f t="shared" si="91"/>
        <v>SDN15024110</v>
      </c>
      <c r="K2687" s="519">
        <v>560</v>
      </c>
    </row>
    <row r="2688" spans="2:11" hidden="1">
      <c r="B2688" s="519" t="s">
        <v>1061</v>
      </c>
      <c r="C2688" s="519"/>
      <c r="D2688" s="519"/>
      <c r="E2688" s="519"/>
      <c r="F2688" s="519">
        <v>2</v>
      </c>
      <c r="G2688" s="519"/>
      <c r="H2688" s="519">
        <v>41</v>
      </c>
      <c r="I2688" s="519">
        <v>11</v>
      </c>
      <c r="J2688" s="519" t="str">
        <f t="shared" si="91"/>
        <v>SDN15024111</v>
      </c>
      <c r="K2688" s="519">
        <v>560</v>
      </c>
    </row>
    <row r="2689" spans="2:11" hidden="1">
      <c r="B2689" s="519" t="s">
        <v>1061</v>
      </c>
      <c r="C2689" s="519"/>
      <c r="D2689" s="519"/>
      <c r="E2689" s="519"/>
      <c r="F2689" s="519">
        <v>2</v>
      </c>
      <c r="G2689" s="519"/>
      <c r="H2689" s="519">
        <v>41</v>
      </c>
      <c r="I2689" s="519">
        <v>12</v>
      </c>
      <c r="J2689" s="519" t="str">
        <f t="shared" si="91"/>
        <v>SDN15024112</v>
      </c>
      <c r="K2689" s="519">
        <v>560</v>
      </c>
    </row>
    <row r="2690" spans="2:11" hidden="1">
      <c r="B2690" s="519" t="s">
        <v>1061</v>
      </c>
      <c r="C2690" s="519"/>
      <c r="D2690" s="519"/>
      <c r="E2690" s="519"/>
      <c r="F2690" s="519">
        <v>2</v>
      </c>
      <c r="G2690" s="519"/>
      <c r="H2690" s="519">
        <v>41</v>
      </c>
      <c r="I2690" s="519">
        <v>13</v>
      </c>
      <c r="J2690" s="519" t="str">
        <f t="shared" si="91"/>
        <v>SDN15024113</v>
      </c>
      <c r="K2690" s="519">
        <v>560</v>
      </c>
    </row>
    <row r="2691" spans="2:11" hidden="1">
      <c r="B2691" s="519" t="s">
        <v>1061</v>
      </c>
      <c r="C2691" s="519"/>
      <c r="D2691" s="519"/>
      <c r="E2691" s="519"/>
      <c r="F2691" s="519">
        <v>2</v>
      </c>
      <c r="G2691" s="519"/>
      <c r="H2691" s="519">
        <v>41</v>
      </c>
      <c r="I2691" s="519">
        <v>14</v>
      </c>
      <c r="J2691" s="519" t="str">
        <f t="shared" si="91"/>
        <v>SDN15024114</v>
      </c>
      <c r="K2691" s="519">
        <v>560</v>
      </c>
    </row>
    <row r="2692" spans="2:11" hidden="1">
      <c r="B2692" s="519" t="s">
        <v>1061</v>
      </c>
      <c r="C2692" s="519"/>
      <c r="D2692" s="519"/>
      <c r="E2692" s="519"/>
      <c r="F2692" s="519">
        <v>2</v>
      </c>
      <c r="G2692" s="519"/>
      <c r="H2692" s="519">
        <v>41</v>
      </c>
      <c r="I2692" s="519">
        <v>15</v>
      </c>
      <c r="J2692" s="519" t="str">
        <f t="shared" ref="J2692:J2755" si="92">B2692&amp;TEXT(F2692,"00")&amp;TEXT(H2692,"00")&amp;TEXT(I2692,"00")</f>
        <v>SDN15024115</v>
      </c>
      <c r="K2692" s="519">
        <v>560</v>
      </c>
    </row>
    <row r="2693" spans="2:11" hidden="1">
      <c r="B2693" s="519" t="s">
        <v>1061</v>
      </c>
      <c r="C2693" s="519"/>
      <c r="D2693" s="519"/>
      <c r="E2693" s="519"/>
      <c r="F2693" s="519">
        <v>2</v>
      </c>
      <c r="G2693" s="519"/>
      <c r="H2693" s="519">
        <v>42</v>
      </c>
      <c r="I2693" s="519">
        <v>1</v>
      </c>
      <c r="J2693" s="519" t="str">
        <f t="shared" si="92"/>
        <v>SDN15024201</v>
      </c>
      <c r="K2693" s="519">
        <v>705</v>
      </c>
    </row>
    <row r="2694" spans="2:11" hidden="1">
      <c r="B2694" s="519" t="s">
        <v>1061</v>
      </c>
      <c r="C2694" s="519"/>
      <c r="D2694" s="519"/>
      <c r="E2694" s="519"/>
      <c r="F2694" s="519">
        <v>2</v>
      </c>
      <c r="G2694" s="519"/>
      <c r="H2694" s="519">
        <v>42</v>
      </c>
      <c r="I2694" s="519">
        <v>2</v>
      </c>
      <c r="J2694" s="519" t="str">
        <f t="shared" si="92"/>
        <v>SDN15024202</v>
      </c>
      <c r="K2694" s="519">
        <v>705</v>
      </c>
    </row>
    <row r="2695" spans="2:11" hidden="1">
      <c r="B2695" s="519" t="s">
        <v>1061</v>
      </c>
      <c r="C2695" s="519"/>
      <c r="D2695" s="519"/>
      <c r="E2695" s="519"/>
      <c r="F2695" s="519">
        <v>2</v>
      </c>
      <c r="G2695" s="519"/>
      <c r="H2695" s="519">
        <v>42</v>
      </c>
      <c r="I2695" s="519">
        <v>3</v>
      </c>
      <c r="J2695" s="519" t="str">
        <f t="shared" si="92"/>
        <v>SDN15024203</v>
      </c>
      <c r="K2695" s="519">
        <v>705</v>
      </c>
    </row>
    <row r="2696" spans="2:11" hidden="1">
      <c r="B2696" s="519" t="s">
        <v>1061</v>
      </c>
      <c r="C2696" s="519"/>
      <c r="D2696" s="519"/>
      <c r="E2696" s="519"/>
      <c r="F2696" s="519">
        <v>2</v>
      </c>
      <c r="G2696" s="519"/>
      <c r="H2696" s="519">
        <v>42</v>
      </c>
      <c r="I2696" s="519">
        <v>4</v>
      </c>
      <c r="J2696" s="519" t="str">
        <f t="shared" si="92"/>
        <v>SDN15024204</v>
      </c>
      <c r="K2696" s="519">
        <v>705</v>
      </c>
    </row>
    <row r="2697" spans="2:11" hidden="1">
      <c r="B2697" s="519" t="s">
        <v>1061</v>
      </c>
      <c r="C2697" s="519"/>
      <c r="D2697" s="519"/>
      <c r="E2697" s="519"/>
      <c r="F2697" s="519">
        <v>2</v>
      </c>
      <c r="G2697" s="519"/>
      <c r="H2697" s="519">
        <v>42</v>
      </c>
      <c r="I2697" s="519">
        <v>5</v>
      </c>
      <c r="J2697" s="519" t="str">
        <f t="shared" si="92"/>
        <v>SDN15024205</v>
      </c>
      <c r="K2697" s="519">
        <v>705</v>
      </c>
    </row>
    <row r="2698" spans="2:11" hidden="1">
      <c r="B2698" s="519" t="s">
        <v>1061</v>
      </c>
      <c r="C2698" s="519"/>
      <c r="D2698" s="519"/>
      <c r="E2698" s="519"/>
      <c r="F2698" s="519">
        <v>2</v>
      </c>
      <c r="G2698" s="519"/>
      <c r="H2698" s="519">
        <v>42</v>
      </c>
      <c r="I2698" s="519">
        <v>6</v>
      </c>
      <c r="J2698" s="519" t="str">
        <f t="shared" si="92"/>
        <v>SDN15024206</v>
      </c>
      <c r="K2698" s="519">
        <v>705</v>
      </c>
    </row>
    <row r="2699" spans="2:11" hidden="1">
      <c r="B2699" s="519" t="s">
        <v>1061</v>
      </c>
      <c r="C2699" s="519"/>
      <c r="D2699" s="519"/>
      <c r="E2699" s="519"/>
      <c r="F2699" s="519">
        <v>2</v>
      </c>
      <c r="G2699" s="519"/>
      <c r="H2699" s="519">
        <v>42</v>
      </c>
      <c r="I2699" s="519">
        <v>7</v>
      </c>
      <c r="J2699" s="519" t="str">
        <f t="shared" si="92"/>
        <v>SDN15024207</v>
      </c>
      <c r="K2699" s="519">
        <v>705</v>
      </c>
    </row>
    <row r="2700" spans="2:11" hidden="1">
      <c r="B2700" s="519" t="s">
        <v>1061</v>
      </c>
      <c r="C2700" s="519"/>
      <c r="D2700" s="519"/>
      <c r="E2700" s="519"/>
      <c r="F2700" s="519">
        <v>2</v>
      </c>
      <c r="G2700" s="519"/>
      <c r="H2700" s="519">
        <v>42</v>
      </c>
      <c r="I2700" s="519">
        <v>8</v>
      </c>
      <c r="J2700" s="519" t="str">
        <f t="shared" si="92"/>
        <v>SDN15024208</v>
      </c>
      <c r="K2700" s="519">
        <v>564</v>
      </c>
    </row>
    <row r="2701" spans="2:11" hidden="1">
      <c r="B2701" s="519" t="s">
        <v>1061</v>
      </c>
      <c r="C2701" s="519"/>
      <c r="D2701" s="519"/>
      <c r="E2701" s="519"/>
      <c r="F2701" s="519">
        <v>2</v>
      </c>
      <c r="G2701" s="519"/>
      <c r="H2701" s="519">
        <v>42</v>
      </c>
      <c r="I2701" s="519">
        <v>9</v>
      </c>
      <c r="J2701" s="519" t="str">
        <f t="shared" si="92"/>
        <v>SDN15024209</v>
      </c>
      <c r="K2701" s="519">
        <v>564</v>
      </c>
    </row>
    <row r="2702" spans="2:11" hidden="1">
      <c r="B2702" s="519" t="s">
        <v>1061</v>
      </c>
      <c r="C2702" s="519"/>
      <c r="D2702" s="519"/>
      <c r="E2702" s="519"/>
      <c r="F2702" s="519">
        <v>2</v>
      </c>
      <c r="G2702" s="519"/>
      <c r="H2702" s="519">
        <v>42</v>
      </c>
      <c r="I2702" s="519">
        <v>10</v>
      </c>
      <c r="J2702" s="519" t="str">
        <f t="shared" si="92"/>
        <v>SDN15024210</v>
      </c>
      <c r="K2702" s="519">
        <v>564</v>
      </c>
    </row>
    <row r="2703" spans="2:11" hidden="1">
      <c r="B2703" s="519" t="s">
        <v>1061</v>
      </c>
      <c r="C2703" s="519"/>
      <c r="D2703" s="519"/>
      <c r="E2703" s="519"/>
      <c r="F2703" s="519">
        <v>2</v>
      </c>
      <c r="G2703" s="519"/>
      <c r="H2703" s="519">
        <v>42</v>
      </c>
      <c r="I2703" s="519">
        <v>11</v>
      </c>
      <c r="J2703" s="519" t="str">
        <f t="shared" si="92"/>
        <v>SDN15024211</v>
      </c>
      <c r="K2703" s="519">
        <v>564</v>
      </c>
    </row>
    <row r="2704" spans="2:11" hidden="1">
      <c r="B2704" s="519" t="s">
        <v>1061</v>
      </c>
      <c r="C2704" s="519"/>
      <c r="D2704" s="519"/>
      <c r="E2704" s="519"/>
      <c r="F2704" s="519">
        <v>2</v>
      </c>
      <c r="G2704" s="519"/>
      <c r="H2704" s="519">
        <v>42</v>
      </c>
      <c r="I2704" s="519">
        <v>12</v>
      </c>
      <c r="J2704" s="519" t="str">
        <f t="shared" si="92"/>
        <v>SDN15024212</v>
      </c>
      <c r="K2704" s="519">
        <v>564</v>
      </c>
    </row>
    <row r="2705" spans="2:11" hidden="1">
      <c r="B2705" s="519" t="s">
        <v>1061</v>
      </c>
      <c r="C2705" s="519"/>
      <c r="D2705" s="519"/>
      <c r="E2705" s="519"/>
      <c r="F2705" s="519">
        <v>2</v>
      </c>
      <c r="G2705" s="519"/>
      <c r="H2705" s="519">
        <v>42</v>
      </c>
      <c r="I2705" s="519">
        <v>13</v>
      </c>
      <c r="J2705" s="519" t="str">
        <f t="shared" si="92"/>
        <v>SDN15024213</v>
      </c>
      <c r="K2705" s="519">
        <v>564</v>
      </c>
    </row>
    <row r="2706" spans="2:11" hidden="1">
      <c r="B2706" s="519" t="s">
        <v>1061</v>
      </c>
      <c r="C2706" s="519"/>
      <c r="D2706" s="519"/>
      <c r="E2706" s="519"/>
      <c r="F2706" s="519">
        <v>2</v>
      </c>
      <c r="G2706" s="519"/>
      <c r="H2706" s="519">
        <v>42</v>
      </c>
      <c r="I2706" s="519">
        <v>14</v>
      </c>
      <c r="J2706" s="519" t="str">
        <f t="shared" si="92"/>
        <v>SDN15024214</v>
      </c>
      <c r="K2706" s="519">
        <v>564</v>
      </c>
    </row>
    <row r="2707" spans="2:11" hidden="1">
      <c r="B2707" s="519" t="s">
        <v>1061</v>
      </c>
      <c r="C2707" s="519"/>
      <c r="D2707" s="519"/>
      <c r="E2707" s="519"/>
      <c r="F2707" s="519">
        <v>2</v>
      </c>
      <c r="G2707" s="519"/>
      <c r="H2707" s="519">
        <v>42</v>
      </c>
      <c r="I2707" s="519">
        <v>15</v>
      </c>
      <c r="J2707" s="519" t="str">
        <f t="shared" si="92"/>
        <v>SDN15024215</v>
      </c>
      <c r="K2707" s="519">
        <v>564</v>
      </c>
    </row>
    <row r="2708" spans="2:11" hidden="1">
      <c r="B2708" s="519" t="s">
        <v>1061</v>
      </c>
      <c r="C2708" s="519"/>
      <c r="D2708" s="519"/>
      <c r="E2708" s="519"/>
      <c r="F2708" s="519">
        <v>2</v>
      </c>
      <c r="G2708" s="519"/>
      <c r="H2708" s="519">
        <v>43</v>
      </c>
      <c r="I2708" s="519">
        <v>1</v>
      </c>
      <c r="J2708" s="519" t="str">
        <f t="shared" si="92"/>
        <v>SDN15024301</v>
      </c>
      <c r="K2708" s="519">
        <v>715</v>
      </c>
    </row>
    <row r="2709" spans="2:11" hidden="1">
      <c r="B2709" s="519" t="s">
        <v>1061</v>
      </c>
      <c r="C2709" s="519"/>
      <c r="D2709" s="519"/>
      <c r="E2709" s="519"/>
      <c r="F2709" s="519">
        <v>2</v>
      </c>
      <c r="G2709" s="519"/>
      <c r="H2709" s="519">
        <v>43</v>
      </c>
      <c r="I2709" s="519">
        <v>2</v>
      </c>
      <c r="J2709" s="519" t="str">
        <f t="shared" si="92"/>
        <v>SDN15024302</v>
      </c>
      <c r="K2709" s="519">
        <v>715</v>
      </c>
    </row>
    <row r="2710" spans="2:11" hidden="1">
      <c r="B2710" s="519" t="s">
        <v>1061</v>
      </c>
      <c r="C2710" s="519"/>
      <c r="D2710" s="519"/>
      <c r="E2710" s="519"/>
      <c r="F2710" s="519">
        <v>2</v>
      </c>
      <c r="G2710" s="519"/>
      <c r="H2710" s="519">
        <v>43</v>
      </c>
      <c r="I2710" s="519">
        <v>3</v>
      </c>
      <c r="J2710" s="519" t="str">
        <f t="shared" si="92"/>
        <v>SDN15024303</v>
      </c>
      <c r="K2710" s="519">
        <v>715</v>
      </c>
    </row>
    <row r="2711" spans="2:11" hidden="1">
      <c r="B2711" s="519" t="s">
        <v>1061</v>
      </c>
      <c r="C2711" s="519"/>
      <c r="D2711" s="519"/>
      <c r="E2711" s="519"/>
      <c r="F2711" s="519">
        <v>2</v>
      </c>
      <c r="G2711" s="519"/>
      <c r="H2711" s="519">
        <v>43</v>
      </c>
      <c r="I2711" s="519">
        <v>4</v>
      </c>
      <c r="J2711" s="519" t="str">
        <f t="shared" si="92"/>
        <v>SDN15024304</v>
      </c>
      <c r="K2711" s="519">
        <v>715</v>
      </c>
    </row>
    <row r="2712" spans="2:11" hidden="1">
      <c r="B2712" s="519" t="s">
        <v>1061</v>
      </c>
      <c r="C2712" s="519"/>
      <c r="D2712" s="519"/>
      <c r="E2712" s="519"/>
      <c r="F2712" s="519">
        <v>2</v>
      </c>
      <c r="G2712" s="519"/>
      <c r="H2712" s="519">
        <v>43</v>
      </c>
      <c r="I2712" s="519">
        <v>5</v>
      </c>
      <c r="J2712" s="519" t="str">
        <f t="shared" si="92"/>
        <v>SDN15024305</v>
      </c>
      <c r="K2712" s="519">
        <v>715</v>
      </c>
    </row>
    <row r="2713" spans="2:11" hidden="1">
      <c r="B2713" s="519" t="s">
        <v>1061</v>
      </c>
      <c r="C2713" s="519"/>
      <c r="D2713" s="519"/>
      <c r="E2713" s="519"/>
      <c r="F2713" s="519">
        <v>2</v>
      </c>
      <c r="G2713" s="519"/>
      <c r="H2713" s="519">
        <v>43</v>
      </c>
      <c r="I2713" s="519">
        <v>6</v>
      </c>
      <c r="J2713" s="519" t="str">
        <f t="shared" si="92"/>
        <v>SDN15024306</v>
      </c>
      <c r="K2713" s="519">
        <v>715</v>
      </c>
    </row>
    <row r="2714" spans="2:11" hidden="1">
      <c r="B2714" s="519" t="s">
        <v>1061</v>
      </c>
      <c r="C2714" s="519"/>
      <c r="D2714" s="519"/>
      <c r="E2714" s="519"/>
      <c r="F2714" s="519">
        <v>2</v>
      </c>
      <c r="G2714" s="519"/>
      <c r="H2714" s="519">
        <v>43</v>
      </c>
      <c r="I2714" s="519">
        <v>7</v>
      </c>
      <c r="J2714" s="519" t="str">
        <f t="shared" si="92"/>
        <v>SDN15024307</v>
      </c>
      <c r="K2714" s="519">
        <v>715</v>
      </c>
    </row>
    <row r="2715" spans="2:11" hidden="1">
      <c r="B2715" s="519" t="s">
        <v>1061</v>
      </c>
      <c r="C2715" s="519"/>
      <c r="D2715" s="519"/>
      <c r="E2715" s="519"/>
      <c r="F2715" s="519">
        <v>2</v>
      </c>
      <c r="G2715" s="519"/>
      <c r="H2715" s="519">
        <v>43</v>
      </c>
      <c r="I2715" s="519">
        <v>8</v>
      </c>
      <c r="J2715" s="519" t="str">
        <f t="shared" si="92"/>
        <v>SDN15024308</v>
      </c>
      <c r="K2715" s="519">
        <v>572</v>
      </c>
    </row>
    <row r="2716" spans="2:11" hidden="1">
      <c r="B2716" s="519" t="s">
        <v>1061</v>
      </c>
      <c r="C2716" s="519"/>
      <c r="D2716" s="519"/>
      <c r="E2716" s="519"/>
      <c r="F2716" s="519">
        <v>2</v>
      </c>
      <c r="G2716" s="519"/>
      <c r="H2716" s="519">
        <v>43</v>
      </c>
      <c r="I2716" s="519">
        <v>9</v>
      </c>
      <c r="J2716" s="519" t="str">
        <f t="shared" si="92"/>
        <v>SDN15024309</v>
      </c>
      <c r="K2716" s="519">
        <v>572</v>
      </c>
    </row>
    <row r="2717" spans="2:11" hidden="1">
      <c r="B2717" s="519" t="s">
        <v>1061</v>
      </c>
      <c r="C2717" s="519"/>
      <c r="D2717" s="519"/>
      <c r="E2717" s="519"/>
      <c r="F2717" s="519">
        <v>2</v>
      </c>
      <c r="G2717" s="519"/>
      <c r="H2717" s="519">
        <v>43</v>
      </c>
      <c r="I2717" s="519">
        <v>10</v>
      </c>
      <c r="J2717" s="519" t="str">
        <f t="shared" si="92"/>
        <v>SDN15024310</v>
      </c>
      <c r="K2717" s="519">
        <v>572</v>
      </c>
    </row>
    <row r="2718" spans="2:11" hidden="1">
      <c r="B2718" s="519" t="s">
        <v>1061</v>
      </c>
      <c r="C2718" s="519"/>
      <c r="D2718" s="519"/>
      <c r="E2718" s="519"/>
      <c r="F2718" s="519">
        <v>2</v>
      </c>
      <c r="G2718" s="519"/>
      <c r="H2718" s="519">
        <v>43</v>
      </c>
      <c r="I2718" s="519">
        <v>11</v>
      </c>
      <c r="J2718" s="519" t="str">
        <f t="shared" si="92"/>
        <v>SDN15024311</v>
      </c>
      <c r="K2718" s="519">
        <v>572</v>
      </c>
    </row>
    <row r="2719" spans="2:11" hidden="1">
      <c r="B2719" s="519" t="s">
        <v>1061</v>
      </c>
      <c r="C2719" s="519"/>
      <c r="D2719" s="519"/>
      <c r="E2719" s="519"/>
      <c r="F2719" s="519">
        <v>2</v>
      </c>
      <c r="G2719" s="519"/>
      <c r="H2719" s="519">
        <v>43</v>
      </c>
      <c r="I2719" s="519">
        <v>12</v>
      </c>
      <c r="J2719" s="519" t="str">
        <f t="shared" si="92"/>
        <v>SDN15024312</v>
      </c>
      <c r="K2719" s="519">
        <v>572</v>
      </c>
    </row>
    <row r="2720" spans="2:11" hidden="1">
      <c r="B2720" s="519" t="s">
        <v>1061</v>
      </c>
      <c r="C2720" s="519"/>
      <c r="D2720" s="519"/>
      <c r="E2720" s="519"/>
      <c r="F2720" s="519">
        <v>2</v>
      </c>
      <c r="G2720" s="519"/>
      <c r="H2720" s="519">
        <v>43</v>
      </c>
      <c r="I2720" s="519">
        <v>13</v>
      </c>
      <c r="J2720" s="519" t="str">
        <f t="shared" si="92"/>
        <v>SDN15024313</v>
      </c>
      <c r="K2720" s="519">
        <v>572</v>
      </c>
    </row>
    <row r="2721" spans="2:11" hidden="1">
      <c r="B2721" s="519" t="s">
        <v>1061</v>
      </c>
      <c r="C2721" s="519"/>
      <c r="D2721" s="519"/>
      <c r="E2721" s="519"/>
      <c r="F2721" s="519">
        <v>2</v>
      </c>
      <c r="G2721" s="519"/>
      <c r="H2721" s="519">
        <v>43</v>
      </c>
      <c r="I2721" s="519">
        <v>14</v>
      </c>
      <c r="J2721" s="519" t="str">
        <f t="shared" si="92"/>
        <v>SDN15024314</v>
      </c>
      <c r="K2721" s="519">
        <v>572</v>
      </c>
    </row>
    <row r="2722" spans="2:11" hidden="1">
      <c r="B2722" s="519" t="s">
        <v>1061</v>
      </c>
      <c r="C2722" s="519"/>
      <c r="D2722" s="519"/>
      <c r="E2722" s="519"/>
      <c r="F2722" s="519">
        <v>2</v>
      </c>
      <c r="G2722" s="519"/>
      <c r="H2722" s="519">
        <v>43</v>
      </c>
      <c r="I2722" s="519">
        <v>15</v>
      </c>
      <c r="J2722" s="519" t="str">
        <f t="shared" si="92"/>
        <v>SDN15024315</v>
      </c>
      <c r="K2722" s="519">
        <v>572</v>
      </c>
    </row>
    <row r="2723" spans="2:11" hidden="1">
      <c r="B2723" s="519" t="s">
        <v>1061</v>
      </c>
      <c r="C2723" s="519"/>
      <c r="D2723" s="519"/>
      <c r="E2723" s="519"/>
      <c r="F2723" s="519">
        <v>2</v>
      </c>
      <c r="G2723" s="519"/>
      <c r="H2723" s="519">
        <v>44</v>
      </c>
      <c r="I2723" s="519">
        <v>1</v>
      </c>
      <c r="J2723" s="519" t="str">
        <f t="shared" si="92"/>
        <v>SDN15024401</v>
      </c>
      <c r="K2723" s="519">
        <v>740</v>
      </c>
    </row>
    <row r="2724" spans="2:11" hidden="1">
      <c r="B2724" s="519" t="s">
        <v>1061</v>
      </c>
      <c r="C2724" s="519"/>
      <c r="D2724" s="519"/>
      <c r="E2724" s="519"/>
      <c r="F2724" s="519">
        <v>2</v>
      </c>
      <c r="G2724" s="519"/>
      <c r="H2724" s="519">
        <v>44</v>
      </c>
      <c r="I2724" s="519">
        <v>2</v>
      </c>
      <c r="J2724" s="519" t="str">
        <f t="shared" si="92"/>
        <v>SDN15024402</v>
      </c>
      <c r="K2724" s="519">
        <v>740</v>
      </c>
    </row>
    <row r="2725" spans="2:11" hidden="1">
      <c r="B2725" s="519" t="s">
        <v>1061</v>
      </c>
      <c r="C2725" s="519"/>
      <c r="D2725" s="519"/>
      <c r="E2725" s="519"/>
      <c r="F2725" s="519">
        <v>2</v>
      </c>
      <c r="G2725" s="519"/>
      <c r="H2725" s="519">
        <v>44</v>
      </c>
      <c r="I2725" s="519">
        <v>3</v>
      </c>
      <c r="J2725" s="519" t="str">
        <f t="shared" si="92"/>
        <v>SDN15024403</v>
      </c>
      <c r="K2725" s="519">
        <v>740</v>
      </c>
    </row>
    <row r="2726" spans="2:11" hidden="1">
      <c r="B2726" s="519" t="s">
        <v>1061</v>
      </c>
      <c r="C2726" s="519"/>
      <c r="D2726" s="519"/>
      <c r="E2726" s="519"/>
      <c r="F2726" s="519">
        <v>2</v>
      </c>
      <c r="G2726" s="519"/>
      <c r="H2726" s="519">
        <v>44</v>
      </c>
      <c r="I2726" s="519">
        <v>4</v>
      </c>
      <c r="J2726" s="519" t="str">
        <f t="shared" si="92"/>
        <v>SDN15024404</v>
      </c>
      <c r="K2726" s="519">
        <v>740</v>
      </c>
    </row>
    <row r="2727" spans="2:11" hidden="1">
      <c r="B2727" s="519" t="s">
        <v>1061</v>
      </c>
      <c r="C2727" s="519"/>
      <c r="D2727" s="519"/>
      <c r="E2727" s="519"/>
      <c r="F2727" s="519">
        <v>2</v>
      </c>
      <c r="G2727" s="519"/>
      <c r="H2727" s="519">
        <v>44</v>
      </c>
      <c r="I2727" s="519">
        <v>5</v>
      </c>
      <c r="J2727" s="519" t="str">
        <f t="shared" si="92"/>
        <v>SDN15024405</v>
      </c>
      <c r="K2727" s="519">
        <v>740</v>
      </c>
    </row>
    <row r="2728" spans="2:11" hidden="1">
      <c r="B2728" s="519" t="s">
        <v>1061</v>
      </c>
      <c r="C2728" s="519"/>
      <c r="D2728" s="519"/>
      <c r="E2728" s="519"/>
      <c r="F2728" s="519">
        <v>2</v>
      </c>
      <c r="G2728" s="519"/>
      <c r="H2728" s="519">
        <v>44</v>
      </c>
      <c r="I2728" s="519">
        <v>6</v>
      </c>
      <c r="J2728" s="519" t="str">
        <f t="shared" si="92"/>
        <v>SDN15024406</v>
      </c>
      <c r="K2728" s="519">
        <v>740</v>
      </c>
    </row>
    <row r="2729" spans="2:11" hidden="1">
      <c r="B2729" s="519" t="s">
        <v>1061</v>
      </c>
      <c r="C2729" s="519"/>
      <c r="D2729" s="519"/>
      <c r="E2729" s="519"/>
      <c r="F2729" s="519">
        <v>2</v>
      </c>
      <c r="G2729" s="519"/>
      <c r="H2729" s="519">
        <v>44</v>
      </c>
      <c r="I2729" s="519">
        <v>7</v>
      </c>
      <c r="J2729" s="519" t="str">
        <f t="shared" si="92"/>
        <v>SDN15024407</v>
      </c>
      <c r="K2729" s="519">
        <v>740</v>
      </c>
    </row>
    <row r="2730" spans="2:11" hidden="1">
      <c r="B2730" s="519" t="s">
        <v>1061</v>
      </c>
      <c r="C2730" s="519"/>
      <c r="D2730" s="519"/>
      <c r="E2730" s="519"/>
      <c r="F2730" s="519">
        <v>2</v>
      </c>
      <c r="G2730" s="519"/>
      <c r="H2730" s="519">
        <v>44</v>
      </c>
      <c r="I2730" s="519">
        <v>8</v>
      </c>
      <c r="J2730" s="519" t="str">
        <f t="shared" si="92"/>
        <v>SDN15024408</v>
      </c>
      <c r="K2730" s="519">
        <v>592</v>
      </c>
    </row>
    <row r="2731" spans="2:11" hidden="1">
      <c r="B2731" s="519" t="s">
        <v>1061</v>
      </c>
      <c r="C2731" s="519"/>
      <c r="D2731" s="519"/>
      <c r="E2731" s="519"/>
      <c r="F2731" s="519">
        <v>2</v>
      </c>
      <c r="G2731" s="519"/>
      <c r="H2731" s="519">
        <v>44</v>
      </c>
      <c r="I2731" s="519">
        <v>9</v>
      </c>
      <c r="J2731" s="519" t="str">
        <f t="shared" si="92"/>
        <v>SDN15024409</v>
      </c>
      <c r="K2731" s="519">
        <v>592</v>
      </c>
    </row>
    <row r="2732" spans="2:11" hidden="1">
      <c r="B2732" s="519" t="s">
        <v>1061</v>
      </c>
      <c r="C2732" s="519"/>
      <c r="D2732" s="519"/>
      <c r="E2732" s="519"/>
      <c r="F2732" s="519">
        <v>2</v>
      </c>
      <c r="G2732" s="519"/>
      <c r="H2732" s="519">
        <v>44</v>
      </c>
      <c r="I2732" s="519">
        <v>10</v>
      </c>
      <c r="J2732" s="519" t="str">
        <f t="shared" si="92"/>
        <v>SDN15024410</v>
      </c>
      <c r="K2732" s="519">
        <v>592</v>
      </c>
    </row>
    <row r="2733" spans="2:11" hidden="1">
      <c r="B2733" s="519" t="s">
        <v>1061</v>
      </c>
      <c r="C2733" s="519"/>
      <c r="D2733" s="519"/>
      <c r="E2733" s="519"/>
      <c r="F2733" s="519">
        <v>2</v>
      </c>
      <c r="G2733" s="519"/>
      <c r="H2733" s="519">
        <v>44</v>
      </c>
      <c r="I2733" s="519">
        <v>11</v>
      </c>
      <c r="J2733" s="519" t="str">
        <f t="shared" si="92"/>
        <v>SDN15024411</v>
      </c>
      <c r="K2733" s="519">
        <v>592</v>
      </c>
    </row>
    <row r="2734" spans="2:11" hidden="1">
      <c r="B2734" s="519" t="s">
        <v>1061</v>
      </c>
      <c r="C2734" s="519"/>
      <c r="D2734" s="519"/>
      <c r="E2734" s="519"/>
      <c r="F2734" s="519">
        <v>2</v>
      </c>
      <c r="G2734" s="519"/>
      <c r="H2734" s="519">
        <v>44</v>
      </c>
      <c r="I2734" s="519">
        <v>12</v>
      </c>
      <c r="J2734" s="519" t="str">
        <f t="shared" si="92"/>
        <v>SDN15024412</v>
      </c>
      <c r="K2734" s="519">
        <v>592</v>
      </c>
    </row>
    <row r="2735" spans="2:11" hidden="1">
      <c r="B2735" s="519" t="s">
        <v>1061</v>
      </c>
      <c r="C2735" s="519"/>
      <c r="D2735" s="519"/>
      <c r="E2735" s="519"/>
      <c r="F2735" s="519">
        <v>2</v>
      </c>
      <c r="G2735" s="519"/>
      <c r="H2735" s="519">
        <v>44</v>
      </c>
      <c r="I2735" s="519">
        <v>13</v>
      </c>
      <c r="J2735" s="519" t="str">
        <f t="shared" si="92"/>
        <v>SDN15024413</v>
      </c>
      <c r="K2735" s="519">
        <v>592</v>
      </c>
    </row>
    <row r="2736" spans="2:11" hidden="1">
      <c r="B2736" s="519" t="s">
        <v>1061</v>
      </c>
      <c r="C2736" s="519"/>
      <c r="D2736" s="519"/>
      <c r="E2736" s="519"/>
      <c r="F2736" s="519">
        <v>2</v>
      </c>
      <c r="G2736" s="519"/>
      <c r="H2736" s="519">
        <v>44</v>
      </c>
      <c r="I2736" s="519">
        <v>14</v>
      </c>
      <c r="J2736" s="519" t="str">
        <f t="shared" si="92"/>
        <v>SDN15024414</v>
      </c>
      <c r="K2736" s="519">
        <v>592</v>
      </c>
    </row>
    <row r="2737" spans="2:11" hidden="1">
      <c r="B2737" s="519" t="s">
        <v>1061</v>
      </c>
      <c r="C2737" s="519"/>
      <c r="D2737" s="519"/>
      <c r="E2737" s="519"/>
      <c r="F2737" s="519">
        <v>2</v>
      </c>
      <c r="G2737" s="519"/>
      <c r="H2737" s="519">
        <v>44</v>
      </c>
      <c r="I2737" s="519">
        <v>15</v>
      </c>
      <c r="J2737" s="519" t="str">
        <f t="shared" si="92"/>
        <v>SDN15024415</v>
      </c>
      <c r="K2737" s="519">
        <v>592</v>
      </c>
    </row>
    <row r="2738" spans="2:11" hidden="1">
      <c r="B2738" s="519" t="s">
        <v>1061</v>
      </c>
      <c r="C2738" s="519"/>
      <c r="D2738" s="519"/>
      <c r="E2738" s="519"/>
      <c r="F2738" s="519">
        <v>2</v>
      </c>
      <c r="G2738" s="519"/>
      <c r="H2738" s="519">
        <v>45</v>
      </c>
      <c r="I2738" s="519">
        <v>1</v>
      </c>
      <c r="J2738" s="519" t="str">
        <f t="shared" si="92"/>
        <v>SDN15024501</v>
      </c>
      <c r="K2738" s="519">
        <v>770</v>
      </c>
    </row>
    <row r="2739" spans="2:11" hidden="1">
      <c r="B2739" s="519" t="s">
        <v>1061</v>
      </c>
      <c r="C2739" s="519"/>
      <c r="D2739" s="519"/>
      <c r="E2739" s="519"/>
      <c r="F2739" s="519">
        <v>2</v>
      </c>
      <c r="G2739" s="519"/>
      <c r="H2739" s="519">
        <v>45</v>
      </c>
      <c r="I2739" s="519">
        <v>2</v>
      </c>
      <c r="J2739" s="519" t="str">
        <f t="shared" si="92"/>
        <v>SDN15024502</v>
      </c>
      <c r="K2739" s="519">
        <v>770</v>
      </c>
    </row>
    <row r="2740" spans="2:11" hidden="1">
      <c r="B2740" s="519" t="s">
        <v>1061</v>
      </c>
      <c r="C2740" s="519"/>
      <c r="D2740" s="519"/>
      <c r="E2740" s="519"/>
      <c r="F2740" s="519">
        <v>2</v>
      </c>
      <c r="G2740" s="519"/>
      <c r="H2740" s="519">
        <v>45</v>
      </c>
      <c r="I2740" s="519">
        <v>3</v>
      </c>
      <c r="J2740" s="519" t="str">
        <f t="shared" si="92"/>
        <v>SDN15024503</v>
      </c>
      <c r="K2740" s="519">
        <v>770</v>
      </c>
    </row>
    <row r="2741" spans="2:11" hidden="1">
      <c r="B2741" s="519" t="s">
        <v>1061</v>
      </c>
      <c r="C2741" s="519"/>
      <c r="D2741" s="519"/>
      <c r="E2741" s="519"/>
      <c r="F2741" s="519">
        <v>2</v>
      </c>
      <c r="G2741" s="519"/>
      <c r="H2741" s="519">
        <v>45</v>
      </c>
      <c r="I2741" s="519">
        <v>4</v>
      </c>
      <c r="J2741" s="519" t="str">
        <f t="shared" si="92"/>
        <v>SDN15024504</v>
      </c>
      <c r="K2741" s="519">
        <v>770</v>
      </c>
    </row>
    <row r="2742" spans="2:11" hidden="1">
      <c r="B2742" s="519" t="s">
        <v>1061</v>
      </c>
      <c r="C2742" s="519"/>
      <c r="D2742" s="519"/>
      <c r="E2742" s="519"/>
      <c r="F2742" s="519">
        <v>2</v>
      </c>
      <c r="G2742" s="519"/>
      <c r="H2742" s="519">
        <v>45</v>
      </c>
      <c r="I2742" s="519">
        <v>5</v>
      </c>
      <c r="J2742" s="519" t="str">
        <f t="shared" si="92"/>
        <v>SDN15024505</v>
      </c>
      <c r="K2742" s="519">
        <v>770</v>
      </c>
    </row>
    <row r="2743" spans="2:11" hidden="1">
      <c r="B2743" s="519" t="s">
        <v>1061</v>
      </c>
      <c r="C2743" s="519"/>
      <c r="D2743" s="519"/>
      <c r="E2743" s="519"/>
      <c r="F2743" s="519">
        <v>2</v>
      </c>
      <c r="G2743" s="519"/>
      <c r="H2743" s="519">
        <v>45</v>
      </c>
      <c r="I2743" s="519">
        <v>6</v>
      </c>
      <c r="J2743" s="519" t="str">
        <f t="shared" si="92"/>
        <v>SDN15024506</v>
      </c>
      <c r="K2743" s="519">
        <v>770</v>
      </c>
    </row>
    <row r="2744" spans="2:11" hidden="1">
      <c r="B2744" s="519" t="s">
        <v>1061</v>
      </c>
      <c r="C2744" s="519"/>
      <c r="D2744" s="519"/>
      <c r="E2744" s="519"/>
      <c r="F2744" s="519">
        <v>2</v>
      </c>
      <c r="G2744" s="519"/>
      <c r="H2744" s="519">
        <v>45</v>
      </c>
      <c r="I2744" s="519">
        <v>7</v>
      </c>
      <c r="J2744" s="519" t="str">
        <f t="shared" si="92"/>
        <v>SDN15024507</v>
      </c>
      <c r="K2744" s="519">
        <v>770</v>
      </c>
    </row>
    <row r="2745" spans="2:11" hidden="1">
      <c r="B2745" s="519" t="s">
        <v>1061</v>
      </c>
      <c r="C2745" s="519"/>
      <c r="D2745" s="519"/>
      <c r="E2745" s="519"/>
      <c r="F2745" s="519">
        <v>2</v>
      </c>
      <c r="G2745" s="519"/>
      <c r="H2745" s="519">
        <v>45</v>
      </c>
      <c r="I2745" s="519">
        <v>8</v>
      </c>
      <c r="J2745" s="519" t="str">
        <f t="shared" si="92"/>
        <v>SDN15024508</v>
      </c>
      <c r="K2745" s="519">
        <v>616</v>
      </c>
    </row>
    <row r="2746" spans="2:11" hidden="1">
      <c r="B2746" s="519" t="s">
        <v>1061</v>
      </c>
      <c r="C2746" s="519"/>
      <c r="D2746" s="519"/>
      <c r="E2746" s="519"/>
      <c r="F2746" s="519">
        <v>2</v>
      </c>
      <c r="G2746" s="519"/>
      <c r="H2746" s="519">
        <v>45</v>
      </c>
      <c r="I2746" s="519">
        <v>9</v>
      </c>
      <c r="J2746" s="519" t="str">
        <f t="shared" si="92"/>
        <v>SDN15024509</v>
      </c>
      <c r="K2746" s="519">
        <v>616</v>
      </c>
    </row>
    <row r="2747" spans="2:11" hidden="1">
      <c r="B2747" s="519" t="s">
        <v>1061</v>
      </c>
      <c r="C2747" s="519"/>
      <c r="D2747" s="519"/>
      <c r="E2747" s="519"/>
      <c r="F2747" s="519">
        <v>2</v>
      </c>
      <c r="G2747" s="519"/>
      <c r="H2747" s="519">
        <v>45</v>
      </c>
      <c r="I2747" s="519">
        <v>10</v>
      </c>
      <c r="J2747" s="519" t="str">
        <f t="shared" si="92"/>
        <v>SDN15024510</v>
      </c>
      <c r="K2747" s="519">
        <v>616</v>
      </c>
    </row>
    <row r="2748" spans="2:11" hidden="1">
      <c r="B2748" s="519" t="s">
        <v>1061</v>
      </c>
      <c r="C2748" s="519"/>
      <c r="D2748" s="519"/>
      <c r="E2748" s="519"/>
      <c r="F2748" s="519">
        <v>2</v>
      </c>
      <c r="G2748" s="519"/>
      <c r="H2748" s="519">
        <v>45</v>
      </c>
      <c r="I2748" s="519">
        <v>11</v>
      </c>
      <c r="J2748" s="519" t="str">
        <f t="shared" si="92"/>
        <v>SDN15024511</v>
      </c>
      <c r="K2748" s="519">
        <v>616</v>
      </c>
    </row>
    <row r="2749" spans="2:11" hidden="1">
      <c r="B2749" s="519" t="s">
        <v>1061</v>
      </c>
      <c r="C2749" s="519"/>
      <c r="D2749" s="519"/>
      <c r="E2749" s="519"/>
      <c r="F2749" s="519">
        <v>2</v>
      </c>
      <c r="G2749" s="519"/>
      <c r="H2749" s="519">
        <v>45</v>
      </c>
      <c r="I2749" s="519">
        <v>12</v>
      </c>
      <c r="J2749" s="519" t="str">
        <f t="shared" si="92"/>
        <v>SDN15024512</v>
      </c>
      <c r="K2749" s="519">
        <v>616</v>
      </c>
    </row>
    <row r="2750" spans="2:11" hidden="1">
      <c r="B2750" s="519" t="s">
        <v>1061</v>
      </c>
      <c r="C2750" s="519"/>
      <c r="D2750" s="519"/>
      <c r="E2750" s="519"/>
      <c r="F2750" s="519">
        <v>2</v>
      </c>
      <c r="G2750" s="519"/>
      <c r="H2750" s="519">
        <v>45</v>
      </c>
      <c r="I2750" s="519">
        <v>13</v>
      </c>
      <c r="J2750" s="519" t="str">
        <f t="shared" si="92"/>
        <v>SDN15024513</v>
      </c>
      <c r="K2750" s="519">
        <v>616</v>
      </c>
    </row>
    <row r="2751" spans="2:11" hidden="1">
      <c r="B2751" s="519" t="s">
        <v>1061</v>
      </c>
      <c r="C2751" s="519"/>
      <c r="D2751" s="519"/>
      <c r="E2751" s="519"/>
      <c r="F2751" s="519">
        <v>2</v>
      </c>
      <c r="G2751" s="519"/>
      <c r="H2751" s="519">
        <v>45</v>
      </c>
      <c r="I2751" s="519">
        <v>14</v>
      </c>
      <c r="J2751" s="519" t="str">
        <f t="shared" si="92"/>
        <v>SDN15024514</v>
      </c>
      <c r="K2751" s="519">
        <v>616</v>
      </c>
    </row>
    <row r="2752" spans="2:11" hidden="1">
      <c r="B2752" s="519" t="s">
        <v>1061</v>
      </c>
      <c r="C2752" s="519"/>
      <c r="D2752" s="519"/>
      <c r="E2752" s="519"/>
      <c r="F2752" s="519">
        <v>2</v>
      </c>
      <c r="G2752" s="519"/>
      <c r="H2752" s="519">
        <v>45</v>
      </c>
      <c r="I2752" s="519">
        <v>15</v>
      </c>
      <c r="J2752" s="519" t="str">
        <f t="shared" si="92"/>
        <v>SDN15024515</v>
      </c>
      <c r="K2752" s="519">
        <v>616</v>
      </c>
    </row>
    <row r="2753" spans="2:11" hidden="1">
      <c r="B2753" s="519" t="s">
        <v>1061</v>
      </c>
      <c r="C2753" s="519"/>
      <c r="D2753" s="519"/>
      <c r="E2753" s="519"/>
      <c r="F2753" s="519">
        <v>2</v>
      </c>
      <c r="G2753" s="519"/>
      <c r="H2753" s="519">
        <v>46</v>
      </c>
      <c r="I2753" s="519">
        <v>1</v>
      </c>
      <c r="J2753" s="519" t="str">
        <f t="shared" si="92"/>
        <v>SDN15024601</v>
      </c>
      <c r="K2753" s="519">
        <v>800</v>
      </c>
    </row>
    <row r="2754" spans="2:11" hidden="1">
      <c r="B2754" s="519" t="s">
        <v>1061</v>
      </c>
      <c r="C2754" s="519"/>
      <c r="D2754" s="519"/>
      <c r="E2754" s="519"/>
      <c r="F2754" s="519">
        <v>2</v>
      </c>
      <c r="G2754" s="519"/>
      <c r="H2754" s="519">
        <v>46</v>
      </c>
      <c r="I2754" s="519">
        <v>2</v>
      </c>
      <c r="J2754" s="519" t="str">
        <f t="shared" si="92"/>
        <v>SDN15024602</v>
      </c>
      <c r="K2754" s="519">
        <v>800</v>
      </c>
    </row>
    <row r="2755" spans="2:11" hidden="1">
      <c r="B2755" s="519" t="s">
        <v>1061</v>
      </c>
      <c r="C2755" s="519"/>
      <c r="D2755" s="519"/>
      <c r="E2755" s="519"/>
      <c r="F2755" s="519">
        <v>2</v>
      </c>
      <c r="G2755" s="519"/>
      <c r="H2755" s="519">
        <v>46</v>
      </c>
      <c r="I2755" s="519">
        <v>3</v>
      </c>
      <c r="J2755" s="519" t="str">
        <f t="shared" si="92"/>
        <v>SDN15024603</v>
      </c>
      <c r="K2755" s="519">
        <v>800</v>
      </c>
    </row>
    <row r="2756" spans="2:11" hidden="1">
      <c r="B2756" s="519" t="s">
        <v>1061</v>
      </c>
      <c r="C2756" s="519"/>
      <c r="D2756" s="519"/>
      <c r="E2756" s="519"/>
      <c r="F2756" s="519">
        <v>2</v>
      </c>
      <c r="G2756" s="519"/>
      <c r="H2756" s="519">
        <v>46</v>
      </c>
      <c r="I2756" s="519">
        <v>4</v>
      </c>
      <c r="J2756" s="519" t="str">
        <f t="shared" ref="J2756:J2819" si="93">B2756&amp;TEXT(F2756,"00")&amp;TEXT(H2756,"00")&amp;TEXT(I2756,"00")</f>
        <v>SDN15024604</v>
      </c>
      <c r="K2756" s="519">
        <v>800</v>
      </c>
    </row>
    <row r="2757" spans="2:11" hidden="1">
      <c r="B2757" s="519" t="s">
        <v>1061</v>
      </c>
      <c r="C2757" s="519"/>
      <c r="D2757" s="519"/>
      <c r="E2757" s="519"/>
      <c r="F2757" s="519">
        <v>2</v>
      </c>
      <c r="G2757" s="519"/>
      <c r="H2757" s="519">
        <v>46</v>
      </c>
      <c r="I2757" s="519">
        <v>5</v>
      </c>
      <c r="J2757" s="519" t="str">
        <f t="shared" si="93"/>
        <v>SDN15024605</v>
      </c>
      <c r="K2757" s="519">
        <v>800</v>
      </c>
    </row>
    <row r="2758" spans="2:11" hidden="1">
      <c r="B2758" s="519" t="s">
        <v>1061</v>
      </c>
      <c r="C2758" s="519"/>
      <c r="D2758" s="519"/>
      <c r="E2758" s="519"/>
      <c r="F2758" s="519">
        <v>2</v>
      </c>
      <c r="G2758" s="519"/>
      <c r="H2758" s="519">
        <v>46</v>
      </c>
      <c r="I2758" s="519">
        <v>6</v>
      </c>
      <c r="J2758" s="519" t="str">
        <f t="shared" si="93"/>
        <v>SDN15024606</v>
      </c>
      <c r="K2758" s="519">
        <v>800</v>
      </c>
    </row>
    <row r="2759" spans="2:11" hidden="1">
      <c r="B2759" s="519" t="s">
        <v>1061</v>
      </c>
      <c r="C2759" s="519"/>
      <c r="D2759" s="519"/>
      <c r="E2759" s="519"/>
      <c r="F2759" s="519">
        <v>2</v>
      </c>
      <c r="G2759" s="519"/>
      <c r="H2759" s="519">
        <v>46</v>
      </c>
      <c r="I2759" s="519">
        <v>7</v>
      </c>
      <c r="J2759" s="519" t="str">
        <f t="shared" si="93"/>
        <v>SDN15024607</v>
      </c>
      <c r="K2759" s="519">
        <v>800</v>
      </c>
    </row>
    <row r="2760" spans="2:11" hidden="1">
      <c r="B2760" s="519" t="s">
        <v>1061</v>
      </c>
      <c r="C2760" s="519"/>
      <c r="D2760" s="519"/>
      <c r="E2760" s="519"/>
      <c r="F2760" s="519">
        <v>2</v>
      </c>
      <c r="G2760" s="519"/>
      <c r="H2760" s="519">
        <v>46</v>
      </c>
      <c r="I2760" s="519">
        <v>8</v>
      </c>
      <c r="J2760" s="519" t="str">
        <f t="shared" si="93"/>
        <v>SDN15024608</v>
      </c>
      <c r="K2760" s="519">
        <v>640</v>
      </c>
    </row>
    <row r="2761" spans="2:11" hidden="1">
      <c r="B2761" s="519" t="s">
        <v>1061</v>
      </c>
      <c r="C2761" s="519"/>
      <c r="D2761" s="519"/>
      <c r="E2761" s="519"/>
      <c r="F2761" s="519">
        <v>2</v>
      </c>
      <c r="G2761" s="519"/>
      <c r="H2761" s="519">
        <v>46</v>
      </c>
      <c r="I2761" s="519">
        <v>9</v>
      </c>
      <c r="J2761" s="519" t="str">
        <f t="shared" si="93"/>
        <v>SDN15024609</v>
      </c>
      <c r="K2761" s="519">
        <v>640</v>
      </c>
    </row>
    <row r="2762" spans="2:11" hidden="1">
      <c r="B2762" s="519" t="s">
        <v>1061</v>
      </c>
      <c r="C2762" s="519"/>
      <c r="D2762" s="519"/>
      <c r="E2762" s="519"/>
      <c r="F2762" s="519">
        <v>2</v>
      </c>
      <c r="G2762" s="519"/>
      <c r="H2762" s="519">
        <v>46</v>
      </c>
      <c r="I2762" s="519">
        <v>10</v>
      </c>
      <c r="J2762" s="519" t="str">
        <f t="shared" si="93"/>
        <v>SDN15024610</v>
      </c>
      <c r="K2762" s="519">
        <v>640</v>
      </c>
    </row>
    <row r="2763" spans="2:11" hidden="1">
      <c r="B2763" s="519" t="s">
        <v>1061</v>
      </c>
      <c r="C2763" s="519"/>
      <c r="D2763" s="519"/>
      <c r="E2763" s="519"/>
      <c r="F2763" s="519">
        <v>2</v>
      </c>
      <c r="G2763" s="519"/>
      <c r="H2763" s="519">
        <v>46</v>
      </c>
      <c r="I2763" s="519">
        <v>11</v>
      </c>
      <c r="J2763" s="519" t="str">
        <f t="shared" si="93"/>
        <v>SDN15024611</v>
      </c>
      <c r="K2763" s="519">
        <v>640</v>
      </c>
    </row>
    <row r="2764" spans="2:11" hidden="1">
      <c r="B2764" s="519" t="s">
        <v>1061</v>
      </c>
      <c r="C2764" s="519"/>
      <c r="D2764" s="519"/>
      <c r="E2764" s="519"/>
      <c r="F2764" s="519">
        <v>2</v>
      </c>
      <c r="G2764" s="519"/>
      <c r="H2764" s="519">
        <v>46</v>
      </c>
      <c r="I2764" s="519">
        <v>12</v>
      </c>
      <c r="J2764" s="519" t="str">
        <f t="shared" si="93"/>
        <v>SDN15024612</v>
      </c>
      <c r="K2764" s="519">
        <v>640</v>
      </c>
    </row>
    <row r="2765" spans="2:11" hidden="1">
      <c r="B2765" s="519" t="s">
        <v>1061</v>
      </c>
      <c r="C2765" s="519"/>
      <c r="D2765" s="519"/>
      <c r="E2765" s="519"/>
      <c r="F2765" s="519">
        <v>2</v>
      </c>
      <c r="G2765" s="519"/>
      <c r="H2765" s="519">
        <v>46</v>
      </c>
      <c r="I2765" s="519">
        <v>13</v>
      </c>
      <c r="J2765" s="519" t="str">
        <f t="shared" si="93"/>
        <v>SDN15024613</v>
      </c>
      <c r="K2765" s="519">
        <v>640</v>
      </c>
    </row>
    <row r="2766" spans="2:11" hidden="1">
      <c r="B2766" s="519" t="s">
        <v>1061</v>
      </c>
      <c r="C2766" s="519"/>
      <c r="D2766" s="519"/>
      <c r="E2766" s="519"/>
      <c r="F2766" s="519">
        <v>2</v>
      </c>
      <c r="G2766" s="519"/>
      <c r="H2766" s="519">
        <v>46</v>
      </c>
      <c r="I2766" s="519">
        <v>14</v>
      </c>
      <c r="J2766" s="519" t="str">
        <f t="shared" si="93"/>
        <v>SDN15024614</v>
      </c>
      <c r="K2766" s="519">
        <v>640</v>
      </c>
    </row>
    <row r="2767" spans="2:11" hidden="1">
      <c r="B2767" s="519" t="s">
        <v>1061</v>
      </c>
      <c r="C2767" s="519"/>
      <c r="D2767" s="519"/>
      <c r="E2767" s="519"/>
      <c r="F2767" s="519">
        <v>2</v>
      </c>
      <c r="G2767" s="519"/>
      <c r="H2767" s="519">
        <v>46</v>
      </c>
      <c r="I2767" s="519">
        <v>15</v>
      </c>
      <c r="J2767" s="519" t="str">
        <f t="shared" si="93"/>
        <v>SDN15024615</v>
      </c>
      <c r="K2767" s="519">
        <v>640</v>
      </c>
    </row>
    <row r="2768" spans="2:11" hidden="1">
      <c r="B2768" s="519" t="s">
        <v>1061</v>
      </c>
      <c r="C2768" s="519"/>
      <c r="D2768" s="519"/>
      <c r="E2768" s="519"/>
      <c r="F2768" s="519">
        <v>2</v>
      </c>
      <c r="G2768" s="519"/>
      <c r="H2768" s="519">
        <v>47</v>
      </c>
      <c r="I2768" s="519">
        <v>1</v>
      </c>
      <c r="J2768" s="519" t="str">
        <f t="shared" si="93"/>
        <v>SDN15024701</v>
      </c>
      <c r="K2768" s="519">
        <v>825</v>
      </c>
    </row>
    <row r="2769" spans="2:11" hidden="1">
      <c r="B2769" s="519" t="s">
        <v>1061</v>
      </c>
      <c r="C2769" s="519"/>
      <c r="D2769" s="519"/>
      <c r="E2769" s="519"/>
      <c r="F2769" s="519">
        <v>2</v>
      </c>
      <c r="G2769" s="519"/>
      <c r="H2769" s="519">
        <v>47</v>
      </c>
      <c r="I2769" s="519">
        <v>2</v>
      </c>
      <c r="J2769" s="519" t="str">
        <f t="shared" si="93"/>
        <v>SDN15024702</v>
      </c>
      <c r="K2769" s="519">
        <v>825</v>
      </c>
    </row>
    <row r="2770" spans="2:11" hidden="1">
      <c r="B2770" s="519" t="s">
        <v>1061</v>
      </c>
      <c r="C2770" s="519"/>
      <c r="D2770" s="519"/>
      <c r="E2770" s="519"/>
      <c r="F2770" s="519">
        <v>2</v>
      </c>
      <c r="G2770" s="519"/>
      <c r="H2770" s="519">
        <v>47</v>
      </c>
      <c r="I2770" s="519">
        <v>3</v>
      </c>
      <c r="J2770" s="519" t="str">
        <f t="shared" si="93"/>
        <v>SDN15024703</v>
      </c>
      <c r="K2770" s="519">
        <v>825</v>
      </c>
    </row>
    <row r="2771" spans="2:11" hidden="1">
      <c r="B2771" s="519" t="s">
        <v>1061</v>
      </c>
      <c r="C2771" s="519"/>
      <c r="D2771" s="519"/>
      <c r="E2771" s="519"/>
      <c r="F2771" s="519">
        <v>2</v>
      </c>
      <c r="G2771" s="519"/>
      <c r="H2771" s="519">
        <v>47</v>
      </c>
      <c r="I2771" s="519">
        <v>4</v>
      </c>
      <c r="J2771" s="519" t="str">
        <f t="shared" si="93"/>
        <v>SDN15024704</v>
      </c>
      <c r="K2771" s="519">
        <v>825</v>
      </c>
    </row>
    <row r="2772" spans="2:11" hidden="1">
      <c r="B2772" s="519" t="s">
        <v>1061</v>
      </c>
      <c r="C2772" s="519"/>
      <c r="D2772" s="519"/>
      <c r="E2772" s="519"/>
      <c r="F2772" s="519">
        <v>2</v>
      </c>
      <c r="G2772" s="519"/>
      <c r="H2772" s="519">
        <v>47</v>
      </c>
      <c r="I2772" s="519">
        <v>5</v>
      </c>
      <c r="J2772" s="519" t="str">
        <f t="shared" si="93"/>
        <v>SDN15024705</v>
      </c>
      <c r="K2772" s="519">
        <v>825</v>
      </c>
    </row>
    <row r="2773" spans="2:11" hidden="1">
      <c r="B2773" s="519" t="s">
        <v>1061</v>
      </c>
      <c r="C2773" s="519"/>
      <c r="D2773" s="519"/>
      <c r="E2773" s="519"/>
      <c r="F2773" s="519">
        <v>2</v>
      </c>
      <c r="G2773" s="519"/>
      <c r="H2773" s="519">
        <v>47</v>
      </c>
      <c r="I2773" s="519">
        <v>6</v>
      </c>
      <c r="J2773" s="519" t="str">
        <f t="shared" si="93"/>
        <v>SDN15024706</v>
      </c>
      <c r="K2773" s="519">
        <v>825</v>
      </c>
    </row>
    <row r="2774" spans="2:11" hidden="1">
      <c r="B2774" s="519" t="s">
        <v>1061</v>
      </c>
      <c r="C2774" s="519"/>
      <c r="D2774" s="519"/>
      <c r="E2774" s="519"/>
      <c r="F2774" s="519">
        <v>2</v>
      </c>
      <c r="G2774" s="519"/>
      <c r="H2774" s="519">
        <v>47</v>
      </c>
      <c r="I2774" s="519">
        <v>7</v>
      </c>
      <c r="J2774" s="519" t="str">
        <f t="shared" si="93"/>
        <v>SDN15024707</v>
      </c>
      <c r="K2774" s="519">
        <v>825</v>
      </c>
    </row>
    <row r="2775" spans="2:11" hidden="1">
      <c r="B2775" s="519" t="s">
        <v>1061</v>
      </c>
      <c r="C2775" s="519"/>
      <c r="D2775" s="519"/>
      <c r="E2775" s="519"/>
      <c r="F2775" s="519">
        <v>2</v>
      </c>
      <c r="G2775" s="519"/>
      <c r="H2775" s="519">
        <v>47</v>
      </c>
      <c r="I2775" s="519">
        <v>8</v>
      </c>
      <c r="J2775" s="519" t="str">
        <f t="shared" si="93"/>
        <v>SDN15024708</v>
      </c>
      <c r="K2775" s="519">
        <v>660</v>
      </c>
    </row>
    <row r="2776" spans="2:11" hidden="1">
      <c r="B2776" s="519" t="s">
        <v>1061</v>
      </c>
      <c r="C2776" s="519"/>
      <c r="D2776" s="519"/>
      <c r="E2776" s="519"/>
      <c r="F2776" s="519">
        <v>2</v>
      </c>
      <c r="G2776" s="519"/>
      <c r="H2776" s="519">
        <v>47</v>
      </c>
      <c r="I2776" s="519">
        <v>9</v>
      </c>
      <c r="J2776" s="519" t="str">
        <f t="shared" si="93"/>
        <v>SDN15024709</v>
      </c>
      <c r="K2776" s="519">
        <v>660</v>
      </c>
    </row>
    <row r="2777" spans="2:11" hidden="1">
      <c r="B2777" s="519" t="s">
        <v>1061</v>
      </c>
      <c r="C2777" s="519"/>
      <c r="D2777" s="519"/>
      <c r="E2777" s="519"/>
      <c r="F2777" s="519">
        <v>2</v>
      </c>
      <c r="G2777" s="519"/>
      <c r="H2777" s="519">
        <v>47</v>
      </c>
      <c r="I2777" s="519">
        <v>10</v>
      </c>
      <c r="J2777" s="519" t="str">
        <f t="shared" si="93"/>
        <v>SDN15024710</v>
      </c>
      <c r="K2777" s="519">
        <v>660</v>
      </c>
    </row>
    <row r="2778" spans="2:11" hidden="1">
      <c r="B2778" s="519" t="s">
        <v>1061</v>
      </c>
      <c r="C2778" s="519"/>
      <c r="D2778" s="519"/>
      <c r="E2778" s="519"/>
      <c r="F2778" s="519">
        <v>2</v>
      </c>
      <c r="G2778" s="519"/>
      <c r="H2778" s="519">
        <v>47</v>
      </c>
      <c r="I2778" s="519">
        <v>11</v>
      </c>
      <c r="J2778" s="519" t="str">
        <f t="shared" si="93"/>
        <v>SDN15024711</v>
      </c>
      <c r="K2778" s="519">
        <v>660</v>
      </c>
    </row>
    <row r="2779" spans="2:11" hidden="1">
      <c r="B2779" s="519" t="s">
        <v>1061</v>
      </c>
      <c r="C2779" s="519"/>
      <c r="D2779" s="519"/>
      <c r="E2779" s="519"/>
      <c r="F2779" s="519">
        <v>2</v>
      </c>
      <c r="G2779" s="519"/>
      <c r="H2779" s="519">
        <v>47</v>
      </c>
      <c r="I2779" s="519">
        <v>12</v>
      </c>
      <c r="J2779" s="519" t="str">
        <f t="shared" si="93"/>
        <v>SDN15024712</v>
      </c>
      <c r="K2779" s="519">
        <v>660</v>
      </c>
    </row>
    <row r="2780" spans="2:11" hidden="1">
      <c r="B2780" s="519" t="s">
        <v>1061</v>
      </c>
      <c r="C2780" s="519"/>
      <c r="D2780" s="519"/>
      <c r="E2780" s="519"/>
      <c r="F2780" s="519">
        <v>2</v>
      </c>
      <c r="G2780" s="519"/>
      <c r="H2780" s="519">
        <v>47</v>
      </c>
      <c r="I2780" s="519">
        <v>13</v>
      </c>
      <c r="J2780" s="519" t="str">
        <f t="shared" si="93"/>
        <v>SDN15024713</v>
      </c>
      <c r="K2780" s="519">
        <v>660</v>
      </c>
    </row>
    <row r="2781" spans="2:11" hidden="1">
      <c r="B2781" s="519" t="s">
        <v>1061</v>
      </c>
      <c r="C2781" s="519"/>
      <c r="D2781" s="519"/>
      <c r="E2781" s="519"/>
      <c r="F2781" s="519">
        <v>2</v>
      </c>
      <c r="G2781" s="519"/>
      <c r="H2781" s="519">
        <v>47</v>
      </c>
      <c r="I2781" s="519">
        <v>14</v>
      </c>
      <c r="J2781" s="519" t="str">
        <f t="shared" si="93"/>
        <v>SDN15024714</v>
      </c>
      <c r="K2781" s="519">
        <v>660</v>
      </c>
    </row>
    <row r="2782" spans="2:11" hidden="1">
      <c r="B2782" s="519" t="s">
        <v>1061</v>
      </c>
      <c r="C2782" s="519"/>
      <c r="D2782" s="519"/>
      <c r="E2782" s="519"/>
      <c r="F2782" s="519">
        <v>2</v>
      </c>
      <c r="G2782" s="519"/>
      <c r="H2782" s="519">
        <v>47</v>
      </c>
      <c r="I2782" s="519">
        <v>15</v>
      </c>
      <c r="J2782" s="519" t="str">
        <f t="shared" si="93"/>
        <v>SDN15024715</v>
      </c>
      <c r="K2782" s="519">
        <v>660</v>
      </c>
    </row>
    <row r="2783" spans="2:11" hidden="1">
      <c r="B2783" s="519" t="s">
        <v>1061</v>
      </c>
      <c r="C2783" s="519"/>
      <c r="D2783" s="519"/>
      <c r="E2783" s="519"/>
      <c r="F2783" s="519">
        <v>2</v>
      </c>
      <c r="G2783" s="519"/>
      <c r="H2783" s="519">
        <v>48</v>
      </c>
      <c r="I2783" s="519">
        <v>1</v>
      </c>
      <c r="J2783" s="519" t="str">
        <f t="shared" si="93"/>
        <v>SDN15024801</v>
      </c>
      <c r="K2783" s="519">
        <v>860</v>
      </c>
    </row>
    <row r="2784" spans="2:11" hidden="1">
      <c r="B2784" s="519" t="s">
        <v>1061</v>
      </c>
      <c r="C2784" s="519"/>
      <c r="D2784" s="519"/>
      <c r="E2784" s="519"/>
      <c r="F2784" s="519">
        <v>2</v>
      </c>
      <c r="G2784" s="519"/>
      <c r="H2784" s="519">
        <v>48</v>
      </c>
      <c r="I2784" s="519">
        <v>2</v>
      </c>
      <c r="J2784" s="519" t="str">
        <f t="shared" si="93"/>
        <v>SDN15024802</v>
      </c>
      <c r="K2784" s="519">
        <v>860</v>
      </c>
    </row>
    <row r="2785" spans="2:11" hidden="1">
      <c r="B2785" s="519" t="s">
        <v>1061</v>
      </c>
      <c r="C2785" s="519"/>
      <c r="D2785" s="519"/>
      <c r="E2785" s="519"/>
      <c r="F2785" s="519">
        <v>2</v>
      </c>
      <c r="G2785" s="519"/>
      <c r="H2785" s="519">
        <v>48</v>
      </c>
      <c r="I2785" s="519">
        <v>3</v>
      </c>
      <c r="J2785" s="519" t="str">
        <f t="shared" si="93"/>
        <v>SDN15024803</v>
      </c>
      <c r="K2785" s="519">
        <v>860</v>
      </c>
    </row>
    <row r="2786" spans="2:11" hidden="1">
      <c r="B2786" s="519" t="s">
        <v>1061</v>
      </c>
      <c r="C2786" s="519"/>
      <c r="D2786" s="519"/>
      <c r="E2786" s="519"/>
      <c r="F2786" s="519">
        <v>2</v>
      </c>
      <c r="G2786" s="519"/>
      <c r="H2786" s="519">
        <v>48</v>
      </c>
      <c r="I2786" s="519">
        <v>4</v>
      </c>
      <c r="J2786" s="519" t="str">
        <f t="shared" si="93"/>
        <v>SDN15024804</v>
      </c>
      <c r="K2786" s="519">
        <v>860</v>
      </c>
    </row>
    <row r="2787" spans="2:11" hidden="1">
      <c r="B2787" s="519" t="s">
        <v>1061</v>
      </c>
      <c r="C2787" s="519"/>
      <c r="D2787" s="519"/>
      <c r="E2787" s="519"/>
      <c r="F2787" s="519">
        <v>2</v>
      </c>
      <c r="G2787" s="519"/>
      <c r="H2787" s="519">
        <v>48</v>
      </c>
      <c r="I2787" s="519">
        <v>5</v>
      </c>
      <c r="J2787" s="519" t="str">
        <f t="shared" si="93"/>
        <v>SDN15024805</v>
      </c>
      <c r="K2787" s="519">
        <v>860</v>
      </c>
    </row>
    <row r="2788" spans="2:11" hidden="1">
      <c r="B2788" s="519" t="s">
        <v>1061</v>
      </c>
      <c r="C2788" s="519"/>
      <c r="D2788" s="519"/>
      <c r="E2788" s="519"/>
      <c r="F2788" s="519">
        <v>2</v>
      </c>
      <c r="G2788" s="519"/>
      <c r="H2788" s="519">
        <v>48</v>
      </c>
      <c r="I2788" s="519">
        <v>6</v>
      </c>
      <c r="J2788" s="519" t="str">
        <f t="shared" si="93"/>
        <v>SDN15024806</v>
      </c>
      <c r="K2788" s="519">
        <v>860</v>
      </c>
    </row>
    <row r="2789" spans="2:11" hidden="1">
      <c r="B2789" s="519" t="s">
        <v>1061</v>
      </c>
      <c r="C2789" s="519"/>
      <c r="D2789" s="519"/>
      <c r="E2789" s="519"/>
      <c r="F2789" s="519">
        <v>2</v>
      </c>
      <c r="G2789" s="519"/>
      <c r="H2789" s="519">
        <v>48</v>
      </c>
      <c r="I2789" s="519">
        <v>7</v>
      </c>
      <c r="J2789" s="519" t="str">
        <f t="shared" si="93"/>
        <v>SDN15024807</v>
      </c>
      <c r="K2789" s="519">
        <v>860</v>
      </c>
    </row>
    <row r="2790" spans="2:11" hidden="1">
      <c r="B2790" s="519" t="s">
        <v>1061</v>
      </c>
      <c r="C2790" s="519"/>
      <c r="D2790" s="519"/>
      <c r="E2790" s="519"/>
      <c r="F2790" s="519">
        <v>2</v>
      </c>
      <c r="G2790" s="519"/>
      <c r="H2790" s="519">
        <v>48</v>
      </c>
      <c r="I2790" s="519">
        <v>8</v>
      </c>
      <c r="J2790" s="519" t="str">
        <f t="shared" si="93"/>
        <v>SDN15024808</v>
      </c>
      <c r="K2790" s="519">
        <v>688</v>
      </c>
    </row>
    <row r="2791" spans="2:11" hidden="1">
      <c r="B2791" s="519" t="s">
        <v>1061</v>
      </c>
      <c r="C2791" s="519"/>
      <c r="D2791" s="519"/>
      <c r="E2791" s="519"/>
      <c r="F2791" s="519">
        <v>2</v>
      </c>
      <c r="G2791" s="519"/>
      <c r="H2791" s="519">
        <v>48</v>
      </c>
      <c r="I2791" s="519">
        <v>9</v>
      </c>
      <c r="J2791" s="519" t="str">
        <f t="shared" si="93"/>
        <v>SDN15024809</v>
      </c>
      <c r="K2791" s="519">
        <v>688</v>
      </c>
    </row>
    <row r="2792" spans="2:11" hidden="1">
      <c r="B2792" s="519" t="s">
        <v>1061</v>
      </c>
      <c r="C2792" s="519"/>
      <c r="D2792" s="519"/>
      <c r="E2792" s="519"/>
      <c r="F2792" s="519">
        <v>2</v>
      </c>
      <c r="G2792" s="519"/>
      <c r="H2792" s="519">
        <v>48</v>
      </c>
      <c r="I2792" s="519">
        <v>10</v>
      </c>
      <c r="J2792" s="519" t="str">
        <f t="shared" si="93"/>
        <v>SDN15024810</v>
      </c>
      <c r="K2792" s="519">
        <v>688</v>
      </c>
    </row>
    <row r="2793" spans="2:11" hidden="1">
      <c r="B2793" s="519" t="s">
        <v>1061</v>
      </c>
      <c r="C2793" s="519"/>
      <c r="D2793" s="519"/>
      <c r="E2793" s="519"/>
      <c r="F2793" s="519">
        <v>2</v>
      </c>
      <c r="G2793" s="519"/>
      <c r="H2793" s="519">
        <v>48</v>
      </c>
      <c r="I2793" s="519">
        <v>11</v>
      </c>
      <c r="J2793" s="519" t="str">
        <f t="shared" si="93"/>
        <v>SDN15024811</v>
      </c>
      <c r="K2793" s="519">
        <v>688</v>
      </c>
    </row>
    <row r="2794" spans="2:11" hidden="1">
      <c r="B2794" s="519" t="s">
        <v>1061</v>
      </c>
      <c r="C2794" s="519"/>
      <c r="D2794" s="519"/>
      <c r="E2794" s="519"/>
      <c r="F2794" s="519">
        <v>2</v>
      </c>
      <c r="G2794" s="519"/>
      <c r="H2794" s="519">
        <v>48</v>
      </c>
      <c r="I2794" s="519">
        <v>12</v>
      </c>
      <c r="J2794" s="519" t="str">
        <f t="shared" si="93"/>
        <v>SDN15024812</v>
      </c>
      <c r="K2794" s="519">
        <v>688</v>
      </c>
    </row>
    <row r="2795" spans="2:11" hidden="1">
      <c r="B2795" s="519" t="s">
        <v>1061</v>
      </c>
      <c r="C2795" s="519"/>
      <c r="D2795" s="519"/>
      <c r="E2795" s="519"/>
      <c r="F2795" s="519">
        <v>2</v>
      </c>
      <c r="G2795" s="519"/>
      <c r="H2795" s="519">
        <v>48</v>
      </c>
      <c r="I2795" s="519">
        <v>13</v>
      </c>
      <c r="J2795" s="519" t="str">
        <f t="shared" si="93"/>
        <v>SDN15024813</v>
      </c>
      <c r="K2795" s="519">
        <v>688</v>
      </c>
    </row>
    <row r="2796" spans="2:11" hidden="1">
      <c r="B2796" s="519" t="s">
        <v>1061</v>
      </c>
      <c r="C2796" s="519"/>
      <c r="D2796" s="519"/>
      <c r="E2796" s="519"/>
      <c r="F2796" s="519">
        <v>2</v>
      </c>
      <c r="G2796" s="519"/>
      <c r="H2796" s="519">
        <v>48</v>
      </c>
      <c r="I2796" s="519">
        <v>14</v>
      </c>
      <c r="J2796" s="519" t="str">
        <f t="shared" si="93"/>
        <v>SDN15024814</v>
      </c>
      <c r="K2796" s="519">
        <v>688</v>
      </c>
    </row>
    <row r="2797" spans="2:11" hidden="1">
      <c r="B2797" s="519" t="s">
        <v>1061</v>
      </c>
      <c r="C2797" s="519"/>
      <c r="D2797" s="519"/>
      <c r="E2797" s="519"/>
      <c r="F2797" s="519">
        <v>2</v>
      </c>
      <c r="G2797" s="519"/>
      <c r="H2797" s="519">
        <v>48</v>
      </c>
      <c r="I2797" s="519">
        <v>15</v>
      </c>
      <c r="J2797" s="519" t="str">
        <f t="shared" si="93"/>
        <v>SDN15024815</v>
      </c>
      <c r="K2797" s="519">
        <v>688</v>
      </c>
    </row>
    <row r="2798" spans="2:11" hidden="1">
      <c r="B2798" s="519" t="s">
        <v>1061</v>
      </c>
      <c r="C2798" s="519"/>
      <c r="D2798" s="519"/>
      <c r="E2798" s="519"/>
      <c r="F2798" s="519">
        <v>2</v>
      </c>
      <c r="G2798" s="519"/>
      <c r="H2798" s="519">
        <v>49</v>
      </c>
      <c r="I2798" s="519">
        <v>1</v>
      </c>
      <c r="J2798" s="519" t="str">
        <f t="shared" si="93"/>
        <v>SDN15024901</v>
      </c>
      <c r="K2798" s="519">
        <v>890</v>
      </c>
    </row>
    <row r="2799" spans="2:11" hidden="1">
      <c r="B2799" s="519" t="s">
        <v>1061</v>
      </c>
      <c r="C2799" s="519"/>
      <c r="D2799" s="519"/>
      <c r="E2799" s="519"/>
      <c r="F2799" s="519">
        <v>2</v>
      </c>
      <c r="G2799" s="519"/>
      <c r="H2799" s="519">
        <v>49</v>
      </c>
      <c r="I2799" s="519">
        <v>2</v>
      </c>
      <c r="J2799" s="519" t="str">
        <f t="shared" si="93"/>
        <v>SDN15024902</v>
      </c>
      <c r="K2799" s="519">
        <v>890</v>
      </c>
    </row>
    <row r="2800" spans="2:11" hidden="1">
      <c r="B2800" s="519" t="s">
        <v>1061</v>
      </c>
      <c r="C2800" s="519"/>
      <c r="D2800" s="519"/>
      <c r="E2800" s="519"/>
      <c r="F2800" s="519">
        <v>2</v>
      </c>
      <c r="G2800" s="519"/>
      <c r="H2800" s="519">
        <v>49</v>
      </c>
      <c r="I2800" s="519">
        <v>3</v>
      </c>
      <c r="J2800" s="519" t="str">
        <f t="shared" si="93"/>
        <v>SDN15024903</v>
      </c>
      <c r="K2800" s="519">
        <v>890</v>
      </c>
    </row>
    <row r="2801" spans="2:11" hidden="1">
      <c r="B2801" s="519" t="s">
        <v>1061</v>
      </c>
      <c r="C2801" s="519"/>
      <c r="D2801" s="519"/>
      <c r="E2801" s="519"/>
      <c r="F2801" s="519">
        <v>2</v>
      </c>
      <c r="G2801" s="519"/>
      <c r="H2801" s="519">
        <v>49</v>
      </c>
      <c r="I2801" s="519">
        <v>4</v>
      </c>
      <c r="J2801" s="519" t="str">
        <f t="shared" si="93"/>
        <v>SDN15024904</v>
      </c>
      <c r="K2801" s="519">
        <v>890</v>
      </c>
    </row>
    <row r="2802" spans="2:11" hidden="1">
      <c r="B2802" s="519" t="s">
        <v>1061</v>
      </c>
      <c r="C2802" s="519"/>
      <c r="D2802" s="519"/>
      <c r="E2802" s="519"/>
      <c r="F2802" s="519">
        <v>2</v>
      </c>
      <c r="G2802" s="519"/>
      <c r="H2802" s="519">
        <v>49</v>
      </c>
      <c r="I2802" s="519">
        <v>5</v>
      </c>
      <c r="J2802" s="519" t="str">
        <f t="shared" si="93"/>
        <v>SDN15024905</v>
      </c>
      <c r="K2802" s="519">
        <v>890</v>
      </c>
    </row>
    <row r="2803" spans="2:11" hidden="1">
      <c r="B2803" s="519" t="s">
        <v>1061</v>
      </c>
      <c r="C2803" s="519"/>
      <c r="D2803" s="519"/>
      <c r="E2803" s="519"/>
      <c r="F2803" s="519">
        <v>2</v>
      </c>
      <c r="G2803" s="519"/>
      <c r="H2803" s="519">
        <v>49</v>
      </c>
      <c r="I2803" s="519">
        <v>6</v>
      </c>
      <c r="J2803" s="519" t="str">
        <f t="shared" si="93"/>
        <v>SDN15024906</v>
      </c>
      <c r="K2803" s="519">
        <v>890</v>
      </c>
    </row>
    <row r="2804" spans="2:11" hidden="1">
      <c r="B2804" s="519" t="s">
        <v>1061</v>
      </c>
      <c r="C2804" s="519"/>
      <c r="D2804" s="519"/>
      <c r="E2804" s="519"/>
      <c r="F2804" s="519">
        <v>2</v>
      </c>
      <c r="G2804" s="519"/>
      <c r="H2804" s="519">
        <v>49</v>
      </c>
      <c r="I2804" s="519">
        <v>7</v>
      </c>
      <c r="J2804" s="519" t="str">
        <f t="shared" si="93"/>
        <v>SDN15024907</v>
      </c>
      <c r="K2804" s="519">
        <v>890</v>
      </c>
    </row>
    <row r="2805" spans="2:11" hidden="1">
      <c r="B2805" s="519" t="s">
        <v>1061</v>
      </c>
      <c r="C2805" s="519"/>
      <c r="D2805" s="519"/>
      <c r="E2805" s="519"/>
      <c r="F2805" s="519">
        <v>2</v>
      </c>
      <c r="G2805" s="519"/>
      <c r="H2805" s="519">
        <v>49</v>
      </c>
      <c r="I2805" s="519">
        <v>8</v>
      </c>
      <c r="J2805" s="519" t="str">
        <f t="shared" si="93"/>
        <v>SDN15024908</v>
      </c>
      <c r="K2805" s="519">
        <v>712</v>
      </c>
    </row>
    <row r="2806" spans="2:11" hidden="1">
      <c r="B2806" s="519" t="s">
        <v>1061</v>
      </c>
      <c r="C2806" s="519"/>
      <c r="D2806" s="519"/>
      <c r="E2806" s="519"/>
      <c r="F2806" s="519">
        <v>2</v>
      </c>
      <c r="G2806" s="519"/>
      <c r="H2806" s="519">
        <v>49</v>
      </c>
      <c r="I2806" s="519">
        <v>9</v>
      </c>
      <c r="J2806" s="519" t="str">
        <f t="shared" si="93"/>
        <v>SDN15024909</v>
      </c>
      <c r="K2806" s="519">
        <v>712</v>
      </c>
    </row>
    <row r="2807" spans="2:11" hidden="1">
      <c r="B2807" s="519" t="s">
        <v>1061</v>
      </c>
      <c r="C2807" s="519"/>
      <c r="D2807" s="519"/>
      <c r="E2807" s="519"/>
      <c r="F2807" s="519">
        <v>2</v>
      </c>
      <c r="G2807" s="519"/>
      <c r="H2807" s="519">
        <v>49</v>
      </c>
      <c r="I2807" s="519">
        <v>10</v>
      </c>
      <c r="J2807" s="519" t="str">
        <f t="shared" si="93"/>
        <v>SDN15024910</v>
      </c>
      <c r="K2807" s="519">
        <v>712</v>
      </c>
    </row>
    <row r="2808" spans="2:11" hidden="1">
      <c r="B2808" s="519" t="s">
        <v>1061</v>
      </c>
      <c r="C2808" s="519"/>
      <c r="D2808" s="519"/>
      <c r="E2808" s="519"/>
      <c r="F2808" s="519">
        <v>2</v>
      </c>
      <c r="G2808" s="519"/>
      <c r="H2808" s="519">
        <v>49</v>
      </c>
      <c r="I2808" s="519">
        <v>11</v>
      </c>
      <c r="J2808" s="519" t="str">
        <f t="shared" si="93"/>
        <v>SDN15024911</v>
      </c>
      <c r="K2808" s="519">
        <v>712</v>
      </c>
    </row>
    <row r="2809" spans="2:11" hidden="1">
      <c r="B2809" s="519" t="s">
        <v>1061</v>
      </c>
      <c r="C2809" s="519"/>
      <c r="D2809" s="519"/>
      <c r="E2809" s="519"/>
      <c r="F2809" s="519">
        <v>2</v>
      </c>
      <c r="G2809" s="519"/>
      <c r="H2809" s="519">
        <v>49</v>
      </c>
      <c r="I2809" s="519">
        <v>12</v>
      </c>
      <c r="J2809" s="519" t="str">
        <f t="shared" si="93"/>
        <v>SDN15024912</v>
      </c>
      <c r="K2809" s="519">
        <v>712</v>
      </c>
    </row>
    <row r="2810" spans="2:11" hidden="1">
      <c r="B2810" s="519" t="s">
        <v>1061</v>
      </c>
      <c r="C2810" s="519"/>
      <c r="D2810" s="519"/>
      <c r="E2810" s="519"/>
      <c r="F2810" s="519">
        <v>2</v>
      </c>
      <c r="G2810" s="519"/>
      <c r="H2810" s="519">
        <v>49</v>
      </c>
      <c r="I2810" s="519">
        <v>13</v>
      </c>
      <c r="J2810" s="519" t="str">
        <f t="shared" si="93"/>
        <v>SDN15024913</v>
      </c>
      <c r="K2810" s="519">
        <v>712</v>
      </c>
    </row>
    <row r="2811" spans="2:11" hidden="1">
      <c r="B2811" s="519" t="s">
        <v>1061</v>
      </c>
      <c r="C2811" s="519"/>
      <c r="D2811" s="519"/>
      <c r="E2811" s="519"/>
      <c r="F2811" s="519">
        <v>2</v>
      </c>
      <c r="G2811" s="519"/>
      <c r="H2811" s="519">
        <v>49</v>
      </c>
      <c r="I2811" s="519">
        <v>14</v>
      </c>
      <c r="J2811" s="519" t="str">
        <f t="shared" si="93"/>
        <v>SDN15024914</v>
      </c>
      <c r="K2811" s="519">
        <v>712</v>
      </c>
    </row>
    <row r="2812" spans="2:11" hidden="1">
      <c r="B2812" s="519" t="s">
        <v>1061</v>
      </c>
      <c r="C2812" s="519"/>
      <c r="D2812" s="519"/>
      <c r="E2812" s="519"/>
      <c r="F2812" s="519">
        <v>2</v>
      </c>
      <c r="G2812" s="519"/>
      <c r="H2812" s="519">
        <v>49</v>
      </c>
      <c r="I2812" s="519">
        <v>15</v>
      </c>
      <c r="J2812" s="519" t="str">
        <f t="shared" si="93"/>
        <v>SDN15024915</v>
      </c>
      <c r="K2812" s="519">
        <v>712</v>
      </c>
    </row>
    <row r="2813" spans="2:11" hidden="1">
      <c r="B2813" s="519" t="s">
        <v>1061</v>
      </c>
      <c r="C2813" s="519"/>
      <c r="D2813" s="519"/>
      <c r="E2813" s="519"/>
      <c r="F2813" s="519">
        <v>2</v>
      </c>
      <c r="G2813" s="519"/>
      <c r="H2813" s="519">
        <v>50</v>
      </c>
      <c r="I2813" s="519">
        <v>1</v>
      </c>
      <c r="J2813" s="519" t="str">
        <f t="shared" si="93"/>
        <v>SDN15025001</v>
      </c>
      <c r="K2813" s="519">
        <v>925</v>
      </c>
    </row>
    <row r="2814" spans="2:11" hidden="1">
      <c r="B2814" s="519" t="s">
        <v>1061</v>
      </c>
      <c r="C2814" s="519"/>
      <c r="D2814" s="519"/>
      <c r="E2814" s="519"/>
      <c r="F2814" s="519">
        <v>2</v>
      </c>
      <c r="G2814" s="519"/>
      <c r="H2814" s="519">
        <v>50</v>
      </c>
      <c r="I2814" s="519">
        <v>2</v>
      </c>
      <c r="J2814" s="519" t="str">
        <f t="shared" si="93"/>
        <v>SDN15025002</v>
      </c>
      <c r="K2814" s="519">
        <v>925</v>
      </c>
    </row>
    <row r="2815" spans="2:11" hidden="1">
      <c r="B2815" s="519" t="s">
        <v>1061</v>
      </c>
      <c r="C2815" s="519"/>
      <c r="D2815" s="519"/>
      <c r="E2815" s="519"/>
      <c r="F2815" s="519">
        <v>2</v>
      </c>
      <c r="G2815" s="519"/>
      <c r="H2815" s="519">
        <v>50</v>
      </c>
      <c r="I2815" s="519">
        <v>3</v>
      </c>
      <c r="J2815" s="519" t="str">
        <f t="shared" si="93"/>
        <v>SDN15025003</v>
      </c>
      <c r="K2815" s="519">
        <v>925</v>
      </c>
    </row>
    <row r="2816" spans="2:11" hidden="1">
      <c r="B2816" s="519" t="s">
        <v>1061</v>
      </c>
      <c r="C2816" s="519"/>
      <c r="D2816" s="519"/>
      <c r="E2816" s="519"/>
      <c r="F2816" s="519">
        <v>2</v>
      </c>
      <c r="G2816" s="519"/>
      <c r="H2816" s="519">
        <v>50</v>
      </c>
      <c r="I2816" s="519">
        <v>4</v>
      </c>
      <c r="J2816" s="519" t="str">
        <f t="shared" si="93"/>
        <v>SDN15025004</v>
      </c>
      <c r="K2816" s="519">
        <v>925</v>
      </c>
    </row>
    <row r="2817" spans="2:11" hidden="1">
      <c r="B2817" s="519" t="s">
        <v>1061</v>
      </c>
      <c r="C2817" s="519"/>
      <c r="D2817" s="519"/>
      <c r="E2817" s="519"/>
      <c r="F2817" s="519">
        <v>2</v>
      </c>
      <c r="G2817" s="519"/>
      <c r="H2817" s="519">
        <v>50</v>
      </c>
      <c r="I2817" s="519">
        <v>5</v>
      </c>
      <c r="J2817" s="519" t="str">
        <f t="shared" si="93"/>
        <v>SDN15025005</v>
      </c>
      <c r="K2817" s="519">
        <v>925</v>
      </c>
    </row>
    <row r="2818" spans="2:11" hidden="1">
      <c r="B2818" s="519" t="s">
        <v>1061</v>
      </c>
      <c r="C2818" s="519"/>
      <c r="D2818" s="519"/>
      <c r="E2818" s="519"/>
      <c r="F2818" s="519">
        <v>2</v>
      </c>
      <c r="G2818" s="519"/>
      <c r="H2818" s="519">
        <v>50</v>
      </c>
      <c r="I2818" s="519">
        <v>6</v>
      </c>
      <c r="J2818" s="519" t="str">
        <f t="shared" si="93"/>
        <v>SDN15025006</v>
      </c>
      <c r="K2818" s="519">
        <v>925</v>
      </c>
    </row>
    <row r="2819" spans="2:11" hidden="1">
      <c r="B2819" s="519" t="s">
        <v>1061</v>
      </c>
      <c r="C2819" s="519"/>
      <c r="D2819" s="519"/>
      <c r="E2819" s="519"/>
      <c r="F2819" s="519">
        <v>2</v>
      </c>
      <c r="G2819" s="519"/>
      <c r="H2819" s="519">
        <v>50</v>
      </c>
      <c r="I2819" s="519">
        <v>7</v>
      </c>
      <c r="J2819" s="519" t="str">
        <f t="shared" si="93"/>
        <v>SDN15025007</v>
      </c>
      <c r="K2819" s="519">
        <v>925</v>
      </c>
    </row>
    <row r="2820" spans="2:11" hidden="1">
      <c r="B2820" s="519" t="s">
        <v>1061</v>
      </c>
      <c r="C2820" s="519"/>
      <c r="D2820" s="519"/>
      <c r="E2820" s="519"/>
      <c r="F2820" s="519">
        <v>2</v>
      </c>
      <c r="G2820" s="519"/>
      <c r="H2820" s="519">
        <v>50</v>
      </c>
      <c r="I2820" s="519">
        <v>8</v>
      </c>
      <c r="J2820" s="519" t="str">
        <f t="shared" ref="J2820:J2883" si="94">B2820&amp;TEXT(F2820,"00")&amp;TEXT(H2820,"00")&amp;TEXT(I2820,"00")</f>
        <v>SDN15025008</v>
      </c>
      <c r="K2820" s="519">
        <v>740</v>
      </c>
    </row>
    <row r="2821" spans="2:11" hidden="1">
      <c r="B2821" s="519" t="s">
        <v>1061</v>
      </c>
      <c r="C2821" s="519"/>
      <c r="D2821" s="519"/>
      <c r="E2821" s="519"/>
      <c r="F2821" s="519">
        <v>2</v>
      </c>
      <c r="G2821" s="519"/>
      <c r="H2821" s="519">
        <v>50</v>
      </c>
      <c r="I2821" s="519">
        <v>9</v>
      </c>
      <c r="J2821" s="519" t="str">
        <f t="shared" si="94"/>
        <v>SDN15025009</v>
      </c>
      <c r="K2821" s="519">
        <v>740</v>
      </c>
    </row>
    <row r="2822" spans="2:11" hidden="1">
      <c r="B2822" s="519" t="s">
        <v>1061</v>
      </c>
      <c r="C2822" s="519"/>
      <c r="D2822" s="519"/>
      <c r="E2822" s="519"/>
      <c r="F2822" s="519">
        <v>2</v>
      </c>
      <c r="G2822" s="519"/>
      <c r="H2822" s="519">
        <v>50</v>
      </c>
      <c r="I2822" s="519">
        <v>10</v>
      </c>
      <c r="J2822" s="519" t="str">
        <f t="shared" si="94"/>
        <v>SDN15025010</v>
      </c>
      <c r="K2822" s="519">
        <v>740</v>
      </c>
    </row>
    <row r="2823" spans="2:11" hidden="1">
      <c r="B2823" s="519" t="s">
        <v>1061</v>
      </c>
      <c r="C2823" s="519"/>
      <c r="D2823" s="519"/>
      <c r="E2823" s="519"/>
      <c r="F2823" s="519">
        <v>2</v>
      </c>
      <c r="G2823" s="519"/>
      <c r="H2823" s="519">
        <v>50</v>
      </c>
      <c r="I2823" s="519">
        <v>11</v>
      </c>
      <c r="J2823" s="519" t="str">
        <f t="shared" si="94"/>
        <v>SDN15025011</v>
      </c>
      <c r="K2823" s="519">
        <v>740</v>
      </c>
    </row>
    <row r="2824" spans="2:11" hidden="1">
      <c r="B2824" s="519" t="s">
        <v>1061</v>
      </c>
      <c r="C2824" s="519"/>
      <c r="D2824" s="519"/>
      <c r="E2824" s="519"/>
      <c r="F2824" s="519">
        <v>2</v>
      </c>
      <c r="G2824" s="519"/>
      <c r="H2824" s="519">
        <v>50</v>
      </c>
      <c r="I2824" s="519">
        <v>12</v>
      </c>
      <c r="J2824" s="519" t="str">
        <f t="shared" si="94"/>
        <v>SDN15025012</v>
      </c>
      <c r="K2824" s="519">
        <v>740</v>
      </c>
    </row>
    <row r="2825" spans="2:11" hidden="1">
      <c r="B2825" s="519" t="s">
        <v>1061</v>
      </c>
      <c r="C2825" s="519"/>
      <c r="D2825" s="519"/>
      <c r="E2825" s="519"/>
      <c r="F2825" s="519">
        <v>2</v>
      </c>
      <c r="G2825" s="519"/>
      <c r="H2825" s="519">
        <v>50</v>
      </c>
      <c r="I2825" s="519">
        <v>13</v>
      </c>
      <c r="J2825" s="519" t="str">
        <f t="shared" si="94"/>
        <v>SDN15025013</v>
      </c>
      <c r="K2825" s="519">
        <v>740</v>
      </c>
    </row>
    <row r="2826" spans="2:11" hidden="1">
      <c r="B2826" s="519" t="s">
        <v>1061</v>
      </c>
      <c r="C2826" s="519"/>
      <c r="D2826" s="519"/>
      <c r="E2826" s="519"/>
      <c r="F2826" s="519">
        <v>2</v>
      </c>
      <c r="G2826" s="519"/>
      <c r="H2826" s="519">
        <v>50</v>
      </c>
      <c r="I2826" s="519">
        <v>14</v>
      </c>
      <c r="J2826" s="519" t="str">
        <f t="shared" si="94"/>
        <v>SDN15025014</v>
      </c>
      <c r="K2826" s="519">
        <v>740</v>
      </c>
    </row>
    <row r="2827" spans="2:11" hidden="1">
      <c r="B2827" s="519" t="s">
        <v>1061</v>
      </c>
      <c r="C2827" s="519"/>
      <c r="D2827" s="519"/>
      <c r="E2827" s="519"/>
      <c r="F2827" s="519">
        <v>2</v>
      </c>
      <c r="G2827" s="519"/>
      <c r="H2827" s="519">
        <v>50</v>
      </c>
      <c r="I2827" s="519">
        <v>15</v>
      </c>
      <c r="J2827" s="519" t="str">
        <f t="shared" si="94"/>
        <v>SDN15025015</v>
      </c>
      <c r="K2827" s="519">
        <v>740</v>
      </c>
    </row>
    <row r="2828" spans="2:11" hidden="1">
      <c r="B2828" s="519" t="s">
        <v>1061</v>
      </c>
      <c r="C2828" s="519"/>
      <c r="D2828" s="519"/>
      <c r="E2828" s="519"/>
      <c r="F2828" s="519">
        <v>2</v>
      </c>
      <c r="G2828" s="519"/>
      <c r="H2828" s="519">
        <v>51</v>
      </c>
      <c r="I2828" s="519">
        <v>1</v>
      </c>
      <c r="J2828" s="519" t="str">
        <f t="shared" si="94"/>
        <v>SDN15025101</v>
      </c>
      <c r="K2828" s="519">
        <v>975</v>
      </c>
    </row>
    <row r="2829" spans="2:11" hidden="1">
      <c r="B2829" s="519" t="s">
        <v>1061</v>
      </c>
      <c r="C2829" s="519"/>
      <c r="D2829" s="519"/>
      <c r="E2829" s="519"/>
      <c r="F2829" s="519">
        <v>2</v>
      </c>
      <c r="G2829" s="519"/>
      <c r="H2829" s="519">
        <v>51</v>
      </c>
      <c r="I2829" s="519">
        <v>2</v>
      </c>
      <c r="J2829" s="519" t="str">
        <f t="shared" si="94"/>
        <v>SDN15025102</v>
      </c>
      <c r="K2829" s="519">
        <v>975</v>
      </c>
    </row>
    <row r="2830" spans="2:11" hidden="1">
      <c r="B2830" s="519" t="s">
        <v>1061</v>
      </c>
      <c r="C2830" s="519"/>
      <c r="D2830" s="519"/>
      <c r="E2830" s="519"/>
      <c r="F2830" s="519">
        <v>2</v>
      </c>
      <c r="G2830" s="519"/>
      <c r="H2830" s="519">
        <v>51</v>
      </c>
      <c r="I2830" s="519">
        <v>3</v>
      </c>
      <c r="J2830" s="519" t="str">
        <f t="shared" si="94"/>
        <v>SDN15025103</v>
      </c>
      <c r="K2830" s="519">
        <v>975</v>
      </c>
    </row>
    <row r="2831" spans="2:11" hidden="1">
      <c r="B2831" s="519" t="s">
        <v>1061</v>
      </c>
      <c r="C2831" s="519"/>
      <c r="D2831" s="519"/>
      <c r="E2831" s="519"/>
      <c r="F2831" s="519">
        <v>2</v>
      </c>
      <c r="G2831" s="519"/>
      <c r="H2831" s="519">
        <v>51</v>
      </c>
      <c r="I2831" s="519">
        <v>4</v>
      </c>
      <c r="J2831" s="519" t="str">
        <f t="shared" si="94"/>
        <v>SDN15025104</v>
      </c>
      <c r="K2831" s="519">
        <v>975</v>
      </c>
    </row>
    <row r="2832" spans="2:11" hidden="1">
      <c r="B2832" s="519" t="s">
        <v>1061</v>
      </c>
      <c r="C2832" s="519"/>
      <c r="D2832" s="519"/>
      <c r="E2832" s="519"/>
      <c r="F2832" s="519">
        <v>2</v>
      </c>
      <c r="G2832" s="519"/>
      <c r="H2832" s="519">
        <v>51</v>
      </c>
      <c r="I2832" s="519">
        <v>5</v>
      </c>
      <c r="J2832" s="519" t="str">
        <f t="shared" si="94"/>
        <v>SDN15025105</v>
      </c>
      <c r="K2832" s="519">
        <v>975</v>
      </c>
    </row>
    <row r="2833" spans="2:11" hidden="1">
      <c r="B2833" s="519" t="s">
        <v>1061</v>
      </c>
      <c r="C2833" s="519"/>
      <c r="D2833" s="519"/>
      <c r="E2833" s="519"/>
      <c r="F2833" s="519">
        <v>2</v>
      </c>
      <c r="G2833" s="519"/>
      <c r="H2833" s="519">
        <v>51</v>
      </c>
      <c r="I2833" s="519">
        <v>6</v>
      </c>
      <c r="J2833" s="519" t="str">
        <f t="shared" si="94"/>
        <v>SDN15025106</v>
      </c>
      <c r="K2833" s="519">
        <v>975</v>
      </c>
    </row>
    <row r="2834" spans="2:11" hidden="1">
      <c r="B2834" s="519" t="s">
        <v>1061</v>
      </c>
      <c r="C2834" s="519"/>
      <c r="D2834" s="519"/>
      <c r="E2834" s="519"/>
      <c r="F2834" s="519">
        <v>2</v>
      </c>
      <c r="G2834" s="519"/>
      <c r="H2834" s="519">
        <v>51</v>
      </c>
      <c r="I2834" s="519">
        <v>7</v>
      </c>
      <c r="J2834" s="519" t="str">
        <f t="shared" si="94"/>
        <v>SDN15025107</v>
      </c>
      <c r="K2834" s="519">
        <v>975</v>
      </c>
    </row>
    <row r="2835" spans="2:11" hidden="1">
      <c r="B2835" s="519" t="s">
        <v>1061</v>
      </c>
      <c r="C2835" s="519"/>
      <c r="D2835" s="519"/>
      <c r="E2835" s="519"/>
      <c r="F2835" s="519">
        <v>2</v>
      </c>
      <c r="G2835" s="519"/>
      <c r="H2835" s="519">
        <v>51</v>
      </c>
      <c r="I2835" s="519">
        <v>8</v>
      </c>
      <c r="J2835" s="519" t="str">
        <f t="shared" si="94"/>
        <v>SDN15025108</v>
      </c>
      <c r="K2835" s="519">
        <v>780</v>
      </c>
    </row>
    <row r="2836" spans="2:11" hidden="1">
      <c r="B2836" s="519" t="s">
        <v>1061</v>
      </c>
      <c r="C2836" s="519"/>
      <c r="D2836" s="519"/>
      <c r="E2836" s="519"/>
      <c r="F2836" s="519">
        <v>2</v>
      </c>
      <c r="G2836" s="519"/>
      <c r="H2836" s="519">
        <v>51</v>
      </c>
      <c r="I2836" s="519">
        <v>9</v>
      </c>
      <c r="J2836" s="519" t="str">
        <f t="shared" si="94"/>
        <v>SDN15025109</v>
      </c>
      <c r="K2836" s="519">
        <v>780</v>
      </c>
    </row>
    <row r="2837" spans="2:11" hidden="1">
      <c r="B2837" s="519" t="s">
        <v>1061</v>
      </c>
      <c r="C2837" s="519"/>
      <c r="D2837" s="519"/>
      <c r="E2837" s="519"/>
      <c r="F2837" s="519">
        <v>2</v>
      </c>
      <c r="G2837" s="519"/>
      <c r="H2837" s="519">
        <v>51</v>
      </c>
      <c r="I2837" s="519">
        <v>10</v>
      </c>
      <c r="J2837" s="519" t="str">
        <f t="shared" si="94"/>
        <v>SDN15025110</v>
      </c>
      <c r="K2837" s="519">
        <v>780</v>
      </c>
    </row>
    <row r="2838" spans="2:11" hidden="1">
      <c r="B2838" s="519" t="s">
        <v>1061</v>
      </c>
      <c r="C2838" s="519"/>
      <c r="D2838" s="519"/>
      <c r="E2838" s="519"/>
      <c r="F2838" s="519">
        <v>2</v>
      </c>
      <c r="G2838" s="519"/>
      <c r="H2838" s="519">
        <v>51</v>
      </c>
      <c r="I2838" s="519">
        <v>11</v>
      </c>
      <c r="J2838" s="519" t="str">
        <f t="shared" si="94"/>
        <v>SDN15025111</v>
      </c>
      <c r="K2838" s="519">
        <v>780</v>
      </c>
    </row>
    <row r="2839" spans="2:11" hidden="1">
      <c r="B2839" s="519" t="s">
        <v>1061</v>
      </c>
      <c r="C2839" s="519"/>
      <c r="D2839" s="519"/>
      <c r="E2839" s="519"/>
      <c r="F2839" s="519">
        <v>2</v>
      </c>
      <c r="G2839" s="519"/>
      <c r="H2839" s="519">
        <v>51</v>
      </c>
      <c r="I2839" s="519">
        <v>12</v>
      </c>
      <c r="J2839" s="519" t="str">
        <f t="shared" si="94"/>
        <v>SDN15025112</v>
      </c>
      <c r="K2839" s="519">
        <v>780</v>
      </c>
    </row>
    <row r="2840" spans="2:11" hidden="1">
      <c r="B2840" s="519" t="s">
        <v>1061</v>
      </c>
      <c r="C2840" s="519"/>
      <c r="D2840" s="519"/>
      <c r="E2840" s="519"/>
      <c r="F2840" s="519">
        <v>2</v>
      </c>
      <c r="G2840" s="519"/>
      <c r="H2840" s="519">
        <v>51</v>
      </c>
      <c r="I2840" s="519">
        <v>13</v>
      </c>
      <c r="J2840" s="519" t="str">
        <f t="shared" si="94"/>
        <v>SDN15025113</v>
      </c>
      <c r="K2840" s="519">
        <v>780</v>
      </c>
    </row>
    <row r="2841" spans="2:11" hidden="1">
      <c r="B2841" s="519" t="s">
        <v>1061</v>
      </c>
      <c r="C2841" s="519"/>
      <c r="D2841" s="519"/>
      <c r="E2841" s="519"/>
      <c r="F2841" s="519">
        <v>2</v>
      </c>
      <c r="G2841" s="519"/>
      <c r="H2841" s="519">
        <v>51</v>
      </c>
      <c r="I2841" s="519">
        <v>14</v>
      </c>
      <c r="J2841" s="519" t="str">
        <f t="shared" si="94"/>
        <v>SDN15025114</v>
      </c>
      <c r="K2841" s="519">
        <v>780</v>
      </c>
    </row>
    <row r="2842" spans="2:11" hidden="1">
      <c r="B2842" s="519" t="s">
        <v>1061</v>
      </c>
      <c r="C2842" s="519"/>
      <c r="D2842" s="519"/>
      <c r="E2842" s="519"/>
      <c r="F2842" s="519">
        <v>2</v>
      </c>
      <c r="G2842" s="519"/>
      <c r="H2842" s="519">
        <v>51</v>
      </c>
      <c r="I2842" s="519">
        <v>15</v>
      </c>
      <c r="J2842" s="519" t="str">
        <f t="shared" si="94"/>
        <v>SDN15025115</v>
      </c>
      <c r="K2842" s="519">
        <v>780</v>
      </c>
    </row>
    <row r="2843" spans="2:11" hidden="1">
      <c r="B2843" s="519" t="s">
        <v>1061</v>
      </c>
      <c r="C2843" s="519"/>
      <c r="D2843" s="519"/>
      <c r="E2843" s="519"/>
      <c r="F2843" s="519">
        <v>2</v>
      </c>
      <c r="G2843" s="519"/>
      <c r="H2843" s="519">
        <v>52</v>
      </c>
      <c r="I2843" s="519">
        <v>1</v>
      </c>
      <c r="J2843" s="519" t="str">
        <f t="shared" si="94"/>
        <v>SDN15025201</v>
      </c>
      <c r="K2843" s="519">
        <v>1020</v>
      </c>
    </row>
    <row r="2844" spans="2:11" hidden="1">
      <c r="B2844" s="519" t="s">
        <v>1061</v>
      </c>
      <c r="C2844" s="519"/>
      <c r="D2844" s="519"/>
      <c r="E2844" s="519"/>
      <c r="F2844" s="519">
        <v>2</v>
      </c>
      <c r="G2844" s="519"/>
      <c r="H2844" s="519">
        <v>52</v>
      </c>
      <c r="I2844" s="519">
        <v>2</v>
      </c>
      <c r="J2844" s="519" t="str">
        <f t="shared" si="94"/>
        <v>SDN15025202</v>
      </c>
      <c r="K2844" s="519">
        <v>1020</v>
      </c>
    </row>
    <row r="2845" spans="2:11" hidden="1">
      <c r="B2845" s="519" t="s">
        <v>1061</v>
      </c>
      <c r="C2845" s="519"/>
      <c r="D2845" s="519"/>
      <c r="E2845" s="519"/>
      <c r="F2845" s="519">
        <v>2</v>
      </c>
      <c r="G2845" s="519"/>
      <c r="H2845" s="519">
        <v>52</v>
      </c>
      <c r="I2845" s="519">
        <v>3</v>
      </c>
      <c r="J2845" s="519" t="str">
        <f t="shared" si="94"/>
        <v>SDN15025203</v>
      </c>
      <c r="K2845" s="519">
        <v>1020</v>
      </c>
    </row>
    <row r="2846" spans="2:11" hidden="1">
      <c r="B2846" s="519" t="s">
        <v>1061</v>
      </c>
      <c r="C2846" s="519"/>
      <c r="D2846" s="519"/>
      <c r="E2846" s="519"/>
      <c r="F2846" s="519">
        <v>2</v>
      </c>
      <c r="G2846" s="519"/>
      <c r="H2846" s="519">
        <v>52</v>
      </c>
      <c r="I2846" s="519">
        <v>4</v>
      </c>
      <c r="J2846" s="519" t="str">
        <f t="shared" si="94"/>
        <v>SDN15025204</v>
      </c>
      <c r="K2846" s="519">
        <v>1020</v>
      </c>
    </row>
    <row r="2847" spans="2:11" hidden="1">
      <c r="B2847" s="519" t="s">
        <v>1061</v>
      </c>
      <c r="C2847" s="519"/>
      <c r="D2847" s="519"/>
      <c r="E2847" s="519"/>
      <c r="F2847" s="519">
        <v>2</v>
      </c>
      <c r="G2847" s="519"/>
      <c r="H2847" s="519">
        <v>52</v>
      </c>
      <c r="I2847" s="519">
        <v>5</v>
      </c>
      <c r="J2847" s="519" t="str">
        <f t="shared" si="94"/>
        <v>SDN15025205</v>
      </c>
      <c r="K2847" s="519">
        <v>1020</v>
      </c>
    </row>
    <row r="2848" spans="2:11" hidden="1">
      <c r="B2848" s="519" t="s">
        <v>1061</v>
      </c>
      <c r="C2848" s="519"/>
      <c r="D2848" s="519"/>
      <c r="E2848" s="519"/>
      <c r="F2848" s="519">
        <v>2</v>
      </c>
      <c r="G2848" s="519"/>
      <c r="H2848" s="519">
        <v>52</v>
      </c>
      <c r="I2848" s="519">
        <v>6</v>
      </c>
      <c r="J2848" s="519" t="str">
        <f t="shared" si="94"/>
        <v>SDN15025206</v>
      </c>
      <c r="K2848" s="519">
        <v>1020</v>
      </c>
    </row>
    <row r="2849" spans="2:11" hidden="1">
      <c r="B2849" s="519" t="s">
        <v>1061</v>
      </c>
      <c r="C2849" s="519"/>
      <c r="D2849" s="519"/>
      <c r="E2849" s="519"/>
      <c r="F2849" s="519">
        <v>2</v>
      </c>
      <c r="G2849" s="519"/>
      <c r="H2849" s="519">
        <v>52</v>
      </c>
      <c r="I2849" s="519">
        <v>7</v>
      </c>
      <c r="J2849" s="519" t="str">
        <f t="shared" si="94"/>
        <v>SDN15025207</v>
      </c>
      <c r="K2849" s="519">
        <v>1020</v>
      </c>
    </row>
    <row r="2850" spans="2:11" hidden="1">
      <c r="B2850" s="519" t="s">
        <v>1061</v>
      </c>
      <c r="C2850" s="519"/>
      <c r="D2850" s="519"/>
      <c r="E2850" s="519"/>
      <c r="F2850" s="519">
        <v>2</v>
      </c>
      <c r="G2850" s="519"/>
      <c r="H2850" s="519">
        <v>52</v>
      </c>
      <c r="I2850" s="519">
        <v>8</v>
      </c>
      <c r="J2850" s="519" t="str">
        <f t="shared" si="94"/>
        <v>SDN15025208</v>
      </c>
      <c r="K2850" s="519">
        <v>816</v>
      </c>
    </row>
    <row r="2851" spans="2:11" hidden="1">
      <c r="B2851" s="519" t="s">
        <v>1061</v>
      </c>
      <c r="C2851" s="519"/>
      <c r="D2851" s="519"/>
      <c r="E2851" s="519"/>
      <c r="F2851" s="519">
        <v>2</v>
      </c>
      <c r="G2851" s="519"/>
      <c r="H2851" s="519">
        <v>52</v>
      </c>
      <c r="I2851" s="519">
        <v>9</v>
      </c>
      <c r="J2851" s="519" t="str">
        <f t="shared" si="94"/>
        <v>SDN15025209</v>
      </c>
      <c r="K2851" s="519">
        <v>816</v>
      </c>
    </row>
    <row r="2852" spans="2:11" hidden="1">
      <c r="B2852" s="519" t="s">
        <v>1061</v>
      </c>
      <c r="C2852" s="519"/>
      <c r="D2852" s="519"/>
      <c r="E2852" s="519"/>
      <c r="F2852" s="519">
        <v>2</v>
      </c>
      <c r="G2852" s="519"/>
      <c r="H2852" s="519">
        <v>52</v>
      </c>
      <c r="I2852" s="519">
        <v>10</v>
      </c>
      <c r="J2852" s="519" t="str">
        <f t="shared" si="94"/>
        <v>SDN15025210</v>
      </c>
      <c r="K2852" s="519">
        <v>816</v>
      </c>
    </row>
    <row r="2853" spans="2:11" hidden="1">
      <c r="B2853" s="519" t="s">
        <v>1061</v>
      </c>
      <c r="C2853" s="519"/>
      <c r="D2853" s="519"/>
      <c r="E2853" s="519"/>
      <c r="F2853" s="519">
        <v>2</v>
      </c>
      <c r="G2853" s="519"/>
      <c r="H2853" s="519">
        <v>52</v>
      </c>
      <c r="I2853" s="519">
        <v>11</v>
      </c>
      <c r="J2853" s="519" t="str">
        <f t="shared" si="94"/>
        <v>SDN15025211</v>
      </c>
      <c r="K2853" s="519">
        <v>816</v>
      </c>
    </row>
    <row r="2854" spans="2:11" hidden="1">
      <c r="B2854" s="519" t="s">
        <v>1061</v>
      </c>
      <c r="C2854" s="519"/>
      <c r="D2854" s="519"/>
      <c r="E2854" s="519"/>
      <c r="F2854" s="519">
        <v>2</v>
      </c>
      <c r="G2854" s="519"/>
      <c r="H2854" s="519">
        <v>52</v>
      </c>
      <c r="I2854" s="519">
        <v>12</v>
      </c>
      <c r="J2854" s="519" t="str">
        <f t="shared" si="94"/>
        <v>SDN15025212</v>
      </c>
      <c r="K2854" s="519">
        <v>816</v>
      </c>
    </row>
    <row r="2855" spans="2:11" hidden="1">
      <c r="B2855" s="519" t="s">
        <v>1061</v>
      </c>
      <c r="C2855" s="519"/>
      <c r="D2855" s="519"/>
      <c r="E2855" s="519"/>
      <c r="F2855" s="519">
        <v>2</v>
      </c>
      <c r="G2855" s="519"/>
      <c r="H2855" s="519">
        <v>52</v>
      </c>
      <c r="I2855" s="519">
        <v>13</v>
      </c>
      <c r="J2855" s="519" t="str">
        <f t="shared" si="94"/>
        <v>SDN15025213</v>
      </c>
      <c r="K2855" s="519">
        <v>816</v>
      </c>
    </row>
    <row r="2856" spans="2:11" hidden="1">
      <c r="B2856" s="519" t="s">
        <v>1061</v>
      </c>
      <c r="C2856" s="519"/>
      <c r="D2856" s="519"/>
      <c r="E2856" s="519"/>
      <c r="F2856" s="519">
        <v>2</v>
      </c>
      <c r="G2856" s="519"/>
      <c r="H2856" s="519">
        <v>52</v>
      </c>
      <c r="I2856" s="519">
        <v>14</v>
      </c>
      <c r="J2856" s="519" t="str">
        <f t="shared" si="94"/>
        <v>SDN15025214</v>
      </c>
      <c r="K2856" s="519">
        <v>816</v>
      </c>
    </row>
    <row r="2857" spans="2:11" hidden="1">
      <c r="B2857" s="519" t="s">
        <v>1061</v>
      </c>
      <c r="C2857" s="519"/>
      <c r="D2857" s="519"/>
      <c r="E2857" s="519"/>
      <c r="F2857" s="519">
        <v>2</v>
      </c>
      <c r="G2857" s="519"/>
      <c r="H2857" s="519">
        <v>52</v>
      </c>
      <c r="I2857" s="519">
        <v>15</v>
      </c>
      <c r="J2857" s="519" t="str">
        <f t="shared" si="94"/>
        <v>SDN15025215</v>
      </c>
      <c r="K2857" s="519">
        <v>816</v>
      </c>
    </row>
    <row r="2858" spans="2:11" hidden="1">
      <c r="B2858" s="519" t="s">
        <v>1061</v>
      </c>
      <c r="C2858" s="519"/>
      <c r="D2858" s="519"/>
      <c r="E2858" s="519"/>
      <c r="F2858" s="519">
        <v>2</v>
      </c>
      <c r="G2858" s="519"/>
      <c r="H2858" s="519">
        <v>53</v>
      </c>
      <c r="I2858" s="519">
        <v>1</v>
      </c>
      <c r="J2858" s="519" t="str">
        <f t="shared" si="94"/>
        <v>SDN15025301</v>
      </c>
      <c r="K2858" s="519">
        <v>1070</v>
      </c>
    </row>
    <row r="2859" spans="2:11" hidden="1">
      <c r="B2859" s="519" t="s">
        <v>1061</v>
      </c>
      <c r="C2859" s="519"/>
      <c r="D2859" s="519"/>
      <c r="E2859" s="519"/>
      <c r="F2859" s="519">
        <v>2</v>
      </c>
      <c r="G2859" s="519"/>
      <c r="H2859" s="519">
        <v>53</v>
      </c>
      <c r="I2859" s="519">
        <v>2</v>
      </c>
      <c r="J2859" s="519" t="str">
        <f t="shared" si="94"/>
        <v>SDN15025302</v>
      </c>
      <c r="K2859" s="519">
        <v>1070</v>
      </c>
    </row>
    <row r="2860" spans="2:11" hidden="1">
      <c r="B2860" s="519" t="s">
        <v>1061</v>
      </c>
      <c r="C2860" s="519"/>
      <c r="D2860" s="519"/>
      <c r="E2860" s="519"/>
      <c r="F2860" s="519">
        <v>2</v>
      </c>
      <c r="G2860" s="519"/>
      <c r="H2860" s="519">
        <v>53</v>
      </c>
      <c r="I2860" s="519">
        <v>3</v>
      </c>
      <c r="J2860" s="519" t="str">
        <f t="shared" si="94"/>
        <v>SDN15025303</v>
      </c>
      <c r="K2860" s="519">
        <v>1070</v>
      </c>
    </row>
    <row r="2861" spans="2:11" hidden="1">
      <c r="B2861" s="519" t="s">
        <v>1061</v>
      </c>
      <c r="C2861" s="519"/>
      <c r="D2861" s="519"/>
      <c r="E2861" s="519"/>
      <c r="F2861" s="519">
        <v>2</v>
      </c>
      <c r="G2861" s="519"/>
      <c r="H2861" s="519">
        <v>53</v>
      </c>
      <c r="I2861" s="519">
        <v>4</v>
      </c>
      <c r="J2861" s="519" t="str">
        <f t="shared" si="94"/>
        <v>SDN15025304</v>
      </c>
      <c r="K2861" s="519">
        <v>1070</v>
      </c>
    </row>
    <row r="2862" spans="2:11" hidden="1">
      <c r="B2862" s="519" t="s">
        <v>1061</v>
      </c>
      <c r="C2862" s="519"/>
      <c r="D2862" s="519"/>
      <c r="E2862" s="519"/>
      <c r="F2862" s="519">
        <v>2</v>
      </c>
      <c r="G2862" s="519"/>
      <c r="H2862" s="519">
        <v>53</v>
      </c>
      <c r="I2862" s="519">
        <v>5</v>
      </c>
      <c r="J2862" s="519" t="str">
        <f t="shared" si="94"/>
        <v>SDN15025305</v>
      </c>
      <c r="K2862" s="519">
        <v>1070</v>
      </c>
    </row>
    <row r="2863" spans="2:11" hidden="1">
      <c r="B2863" s="519" t="s">
        <v>1061</v>
      </c>
      <c r="C2863" s="519"/>
      <c r="D2863" s="519"/>
      <c r="E2863" s="519"/>
      <c r="F2863" s="519">
        <v>2</v>
      </c>
      <c r="G2863" s="519"/>
      <c r="H2863" s="519">
        <v>53</v>
      </c>
      <c r="I2863" s="519">
        <v>6</v>
      </c>
      <c r="J2863" s="519" t="str">
        <f t="shared" si="94"/>
        <v>SDN15025306</v>
      </c>
      <c r="K2863" s="519">
        <v>1070</v>
      </c>
    </row>
    <row r="2864" spans="2:11" hidden="1">
      <c r="B2864" s="519" t="s">
        <v>1061</v>
      </c>
      <c r="C2864" s="519"/>
      <c r="D2864" s="519"/>
      <c r="E2864" s="519"/>
      <c r="F2864" s="519">
        <v>2</v>
      </c>
      <c r="G2864" s="519"/>
      <c r="H2864" s="519">
        <v>53</v>
      </c>
      <c r="I2864" s="519">
        <v>7</v>
      </c>
      <c r="J2864" s="519" t="str">
        <f t="shared" si="94"/>
        <v>SDN15025307</v>
      </c>
      <c r="K2864" s="519">
        <v>1070</v>
      </c>
    </row>
    <row r="2865" spans="2:11" hidden="1">
      <c r="B2865" s="519" t="s">
        <v>1061</v>
      </c>
      <c r="C2865" s="519"/>
      <c r="D2865" s="519"/>
      <c r="E2865" s="519"/>
      <c r="F2865" s="519">
        <v>2</v>
      </c>
      <c r="G2865" s="519"/>
      <c r="H2865" s="519">
        <v>53</v>
      </c>
      <c r="I2865" s="519">
        <v>8</v>
      </c>
      <c r="J2865" s="519" t="str">
        <f t="shared" si="94"/>
        <v>SDN15025308</v>
      </c>
      <c r="K2865" s="519">
        <v>856</v>
      </c>
    </row>
    <row r="2866" spans="2:11" hidden="1">
      <c r="B2866" s="519" t="s">
        <v>1061</v>
      </c>
      <c r="C2866" s="519"/>
      <c r="D2866" s="519"/>
      <c r="E2866" s="519"/>
      <c r="F2866" s="519">
        <v>2</v>
      </c>
      <c r="G2866" s="519"/>
      <c r="H2866" s="519">
        <v>53</v>
      </c>
      <c r="I2866" s="519">
        <v>9</v>
      </c>
      <c r="J2866" s="519" t="str">
        <f t="shared" si="94"/>
        <v>SDN15025309</v>
      </c>
      <c r="K2866" s="519">
        <v>856</v>
      </c>
    </row>
    <row r="2867" spans="2:11" hidden="1">
      <c r="B2867" s="519" t="s">
        <v>1061</v>
      </c>
      <c r="C2867" s="519"/>
      <c r="D2867" s="519"/>
      <c r="E2867" s="519"/>
      <c r="F2867" s="519">
        <v>2</v>
      </c>
      <c r="G2867" s="519"/>
      <c r="H2867" s="519">
        <v>53</v>
      </c>
      <c r="I2867" s="519">
        <v>10</v>
      </c>
      <c r="J2867" s="519" t="str">
        <f t="shared" si="94"/>
        <v>SDN15025310</v>
      </c>
      <c r="K2867" s="519">
        <v>856</v>
      </c>
    </row>
    <row r="2868" spans="2:11" hidden="1">
      <c r="B2868" s="519" t="s">
        <v>1061</v>
      </c>
      <c r="C2868" s="519"/>
      <c r="D2868" s="519"/>
      <c r="E2868" s="519"/>
      <c r="F2868" s="519">
        <v>2</v>
      </c>
      <c r="G2868" s="519"/>
      <c r="H2868" s="519">
        <v>53</v>
      </c>
      <c r="I2868" s="519">
        <v>11</v>
      </c>
      <c r="J2868" s="519" t="str">
        <f t="shared" si="94"/>
        <v>SDN15025311</v>
      </c>
      <c r="K2868" s="519">
        <v>856</v>
      </c>
    </row>
    <row r="2869" spans="2:11" hidden="1">
      <c r="B2869" s="519" t="s">
        <v>1061</v>
      </c>
      <c r="C2869" s="519"/>
      <c r="D2869" s="519"/>
      <c r="E2869" s="519"/>
      <c r="F2869" s="519">
        <v>2</v>
      </c>
      <c r="G2869" s="519"/>
      <c r="H2869" s="519">
        <v>53</v>
      </c>
      <c r="I2869" s="519">
        <v>12</v>
      </c>
      <c r="J2869" s="519" t="str">
        <f t="shared" si="94"/>
        <v>SDN15025312</v>
      </c>
      <c r="K2869" s="519">
        <v>856</v>
      </c>
    </row>
    <row r="2870" spans="2:11" hidden="1">
      <c r="B2870" s="519" t="s">
        <v>1061</v>
      </c>
      <c r="C2870" s="519"/>
      <c r="D2870" s="519"/>
      <c r="E2870" s="519"/>
      <c r="F2870" s="519">
        <v>2</v>
      </c>
      <c r="G2870" s="519"/>
      <c r="H2870" s="519">
        <v>53</v>
      </c>
      <c r="I2870" s="519">
        <v>13</v>
      </c>
      <c r="J2870" s="519" t="str">
        <f t="shared" si="94"/>
        <v>SDN15025313</v>
      </c>
      <c r="K2870" s="519">
        <v>856</v>
      </c>
    </row>
    <row r="2871" spans="2:11" hidden="1">
      <c r="B2871" s="519" t="s">
        <v>1061</v>
      </c>
      <c r="C2871" s="519"/>
      <c r="D2871" s="519"/>
      <c r="E2871" s="519"/>
      <c r="F2871" s="519">
        <v>2</v>
      </c>
      <c r="G2871" s="519"/>
      <c r="H2871" s="519">
        <v>53</v>
      </c>
      <c r="I2871" s="519">
        <v>14</v>
      </c>
      <c r="J2871" s="519" t="str">
        <f t="shared" si="94"/>
        <v>SDN15025314</v>
      </c>
      <c r="K2871" s="519">
        <v>856</v>
      </c>
    </row>
    <row r="2872" spans="2:11" hidden="1">
      <c r="B2872" s="519" t="s">
        <v>1061</v>
      </c>
      <c r="C2872" s="519"/>
      <c r="D2872" s="519"/>
      <c r="E2872" s="519"/>
      <c r="F2872" s="519">
        <v>2</v>
      </c>
      <c r="G2872" s="519"/>
      <c r="H2872" s="519">
        <v>53</v>
      </c>
      <c r="I2872" s="519">
        <v>15</v>
      </c>
      <c r="J2872" s="519" t="str">
        <f t="shared" si="94"/>
        <v>SDN15025315</v>
      </c>
      <c r="K2872" s="519">
        <v>856</v>
      </c>
    </row>
    <row r="2873" spans="2:11" hidden="1">
      <c r="B2873" s="519" t="s">
        <v>1061</v>
      </c>
      <c r="C2873" s="519"/>
      <c r="D2873" s="519"/>
      <c r="E2873" s="519"/>
      <c r="F2873" s="519">
        <v>2</v>
      </c>
      <c r="G2873" s="519"/>
      <c r="H2873" s="519">
        <v>54</v>
      </c>
      <c r="I2873" s="519">
        <v>1</v>
      </c>
      <c r="J2873" s="519" t="str">
        <f t="shared" si="94"/>
        <v>SDN15025401</v>
      </c>
      <c r="K2873" s="519">
        <v>1115</v>
      </c>
    </row>
    <row r="2874" spans="2:11" hidden="1">
      <c r="B2874" s="519" t="s">
        <v>1061</v>
      </c>
      <c r="C2874" s="519"/>
      <c r="D2874" s="519"/>
      <c r="E2874" s="519"/>
      <c r="F2874" s="519">
        <v>2</v>
      </c>
      <c r="G2874" s="519"/>
      <c r="H2874" s="519">
        <v>54</v>
      </c>
      <c r="I2874" s="519">
        <v>2</v>
      </c>
      <c r="J2874" s="519" t="str">
        <f t="shared" si="94"/>
        <v>SDN15025402</v>
      </c>
      <c r="K2874" s="519">
        <v>1115</v>
      </c>
    </row>
    <row r="2875" spans="2:11" hidden="1">
      <c r="B2875" s="519" t="s">
        <v>1061</v>
      </c>
      <c r="C2875" s="519"/>
      <c r="D2875" s="519"/>
      <c r="E2875" s="519"/>
      <c r="F2875" s="519">
        <v>2</v>
      </c>
      <c r="G2875" s="519"/>
      <c r="H2875" s="519">
        <v>54</v>
      </c>
      <c r="I2875" s="519">
        <v>3</v>
      </c>
      <c r="J2875" s="519" t="str">
        <f t="shared" si="94"/>
        <v>SDN15025403</v>
      </c>
      <c r="K2875" s="519">
        <v>1115</v>
      </c>
    </row>
    <row r="2876" spans="2:11" hidden="1">
      <c r="B2876" s="519" t="s">
        <v>1061</v>
      </c>
      <c r="C2876" s="519"/>
      <c r="D2876" s="519"/>
      <c r="E2876" s="519"/>
      <c r="F2876" s="519">
        <v>2</v>
      </c>
      <c r="G2876" s="519"/>
      <c r="H2876" s="519">
        <v>54</v>
      </c>
      <c r="I2876" s="519">
        <v>4</v>
      </c>
      <c r="J2876" s="519" t="str">
        <f t="shared" si="94"/>
        <v>SDN15025404</v>
      </c>
      <c r="K2876" s="519">
        <v>1115</v>
      </c>
    </row>
    <row r="2877" spans="2:11" hidden="1">
      <c r="B2877" s="519" t="s">
        <v>1061</v>
      </c>
      <c r="C2877" s="519"/>
      <c r="D2877" s="519"/>
      <c r="E2877" s="519"/>
      <c r="F2877" s="519">
        <v>2</v>
      </c>
      <c r="G2877" s="519"/>
      <c r="H2877" s="519">
        <v>54</v>
      </c>
      <c r="I2877" s="519">
        <v>5</v>
      </c>
      <c r="J2877" s="519" t="str">
        <f t="shared" si="94"/>
        <v>SDN15025405</v>
      </c>
      <c r="K2877" s="519">
        <v>1115</v>
      </c>
    </row>
    <row r="2878" spans="2:11" hidden="1">
      <c r="B2878" s="519" t="s">
        <v>1061</v>
      </c>
      <c r="C2878" s="519"/>
      <c r="D2878" s="519"/>
      <c r="E2878" s="519"/>
      <c r="F2878" s="519">
        <v>2</v>
      </c>
      <c r="G2878" s="519"/>
      <c r="H2878" s="519">
        <v>54</v>
      </c>
      <c r="I2878" s="519">
        <v>6</v>
      </c>
      <c r="J2878" s="519" t="str">
        <f t="shared" si="94"/>
        <v>SDN15025406</v>
      </c>
      <c r="K2878" s="519">
        <v>1115</v>
      </c>
    </row>
    <row r="2879" spans="2:11" hidden="1">
      <c r="B2879" s="519" t="s">
        <v>1061</v>
      </c>
      <c r="C2879" s="519"/>
      <c r="D2879" s="519"/>
      <c r="E2879" s="519"/>
      <c r="F2879" s="519">
        <v>2</v>
      </c>
      <c r="G2879" s="519"/>
      <c r="H2879" s="519">
        <v>54</v>
      </c>
      <c r="I2879" s="519">
        <v>7</v>
      </c>
      <c r="J2879" s="519" t="str">
        <f t="shared" si="94"/>
        <v>SDN15025407</v>
      </c>
      <c r="K2879" s="519">
        <v>1115</v>
      </c>
    </row>
    <row r="2880" spans="2:11" hidden="1">
      <c r="B2880" s="519" t="s">
        <v>1061</v>
      </c>
      <c r="C2880" s="519"/>
      <c r="D2880" s="519"/>
      <c r="E2880" s="519"/>
      <c r="F2880" s="519">
        <v>2</v>
      </c>
      <c r="G2880" s="519"/>
      <c r="H2880" s="519">
        <v>54</v>
      </c>
      <c r="I2880" s="519">
        <v>8</v>
      </c>
      <c r="J2880" s="519" t="str">
        <f t="shared" si="94"/>
        <v>SDN15025408</v>
      </c>
      <c r="K2880" s="519">
        <v>892</v>
      </c>
    </row>
    <row r="2881" spans="2:11" hidden="1">
      <c r="B2881" s="519" t="s">
        <v>1061</v>
      </c>
      <c r="C2881" s="519"/>
      <c r="D2881" s="519"/>
      <c r="E2881" s="519"/>
      <c r="F2881" s="519">
        <v>2</v>
      </c>
      <c r="G2881" s="519"/>
      <c r="H2881" s="519">
        <v>54</v>
      </c>
      <c r="I2881" s="519">
        <v>9</v>
      </c>
      <c r="J2881" s="519" t="str">
        <f t="shared" si="94"/>
        <v>SDN15025409</v>
      </c>
      <c r="K2881" s="519">
        <v>892</v>
      </c>
    </row>
    <row r="2882" spans="2:11" hidden="1">
      <c r="B2882" s="519" t="s">
        <v>1061</v>
      </c>
      <c r="C2882" s="519"/>
      <c r="D2882" s="519"/>
      <c r="E2882" s="519"/>
      <c r="F2882" s="519">
        <v>2</v>
      </c>
      <c r="G2882" s="519"/>
      <c r="H2882" s="519">
        <v>54</v>
      </c>
      <c r="I2882" s="519">
        <v>10</v>
      </c>
      <c r="J2882" s="519" t="str">
        <f t="shared" si="94"/>
        <v>SDN15025410</v>
      </c>
      <c r="K2882" s="519">
        <v>892</v>
      </c>
    </row>
    <row r="2883" spans="2:11" hidden="1">
      <c r="B2883" s="519" t="s">
        <v>1061</v>
      </c>
      <c r="C2883" s="519"/>
      <c r="D2883" s="519"/>
      <c r="E2883" s="519"/>
      <c r="F2883" s="519">
        <v>2</v>
      </c>
      <c r="G2883" s="519"/>
      <c r="H2883" s="519">
        <v>54</v>
      </c>
      <c r="I2883" s="519">
        <v>11</v>
      </c>
      <c r="J2883" s="519" t="str">
        <f t="shared" si="94"/>
        <v>SDN15025411</v>
      </c>
      <c r="K2883" s="519">
        <v>892</v>
      </c>
    </row>
    <row r="2884" spans="2:11" hidden="1">
      <c r="B2884" s="519" t="s">
        <v>1061</v>
      </c>
      <c r="C2884" s="519"/>
      <c r="D2884" s="519"/>
      <c r="E2884" s="519"/>
      <c r="F2884" s="519">
        <v>2</v>
      </c>
      <c r="G2884" s="519"/>
      <c r="H2884" s="519">
        <v>54</v>
      </c>
      <c r="I2884" s="519">
        <v>12</v>
      </c>
      <c r="J2884" s="519" t="str">
        <f t="shared" ref="J2884:J2947" si="95">B2884&amp;TEXT(F2884,"00")&amp;TEXT(H2884,"00")&amp;TEXT(I2884,"00")</f>
        <v>SDN15025412</v>
      </c>
      <c r="K2884" s="519">
        <v>892</v>
      </c>
    </row>
    <row r="2885" spans="2:11" hidden="1">
      <c r="B2885" s="519" t="s">
        <v>1061</v>
      </c>
      <c r="C2885" s="519"/>
      <c r="D2885" s="519"/>
      <c r="E2885" s="519"/>
      <c r="F2885" s="519">
        <v>2</v>
      </c>
      <c r="G2885" s="519"/>
      <c r="H2885" s="519">
        <v>54</v>
      </c>
      <c r="I2885" s="519">
        <v>13</v>
      </c>
      <c r="J2885" s="519" t="str">
        <f t="shared" si="95"/>
        <v>SDN15025413</v>
      </c>
      <c r="K2885" s="519">
        <v>892</v>
      </c>
    </row>
    <row r="2886" spans="2:11" hidden="1">
      <c r="B2886" s="519" t="s">
        <v>1061</v>
      </c>
      <c r="C2886" s="519"/>
      <c r="D2886" s="519"/>
      <c r="E2886" s="519"/>
      <c r="F2886" s="519">
        <v>2</v>
      </c>
      <c r="G2886" s="519"/>
      <c r="H2886" s="519">
        <v>54</v>
      </c>
      <c r="I2886" s="519">
        <v>14</v>
      </c>
      <c r="J2886" s="519" t="str">
        <f t="shared" si="95"/>
        <v>SDN15025414</v>
      </c>
      <c r="K2886" s="519">
        <v>892</v>
      </c>
    </row>
    <row r="2887" spans="2:11" hidden="1">
      <c r="B2887" s="519" t="s">
        <v>1061</v>
      </c>
      <c r="C2887" s="519"/>
      <c r="D2887" s="519"/>
      <c r="E2887" s="519"/>
      <c r="F2887" s="519">
        <v>2</v>
      </c>
      <c r="G2887" s="519"/>
      <c r="H2887" s="519">
        <v>54</v>
      </c>
      <c r="I2887" s="519">
        <v>15</v>
      </c>
      <c r="J2887" s="519" t="str">
        <f t="shared" si="95"/>
        <v>SDN15025415</v>
      </c>
      <c r="K2887" s="519">
        <v>892</v>
      </c>
    </row>
    <row r="2888" spans="2:11" hidden="1">
      <c r="B2888" s="519" t="s">
        <v>1061</v>
      </c>
      <c r="C2888" s="519"/>
      <c r="D2888" s="519"/>
      <c r="E2888" s="519"/>
      <c r="F2888" s="519">
        <v>2</v>
      </c>
      <c r="G2888" s="519"/>
      <c r="H2888" s="519">
        <v>55</v>
      </c>
      <c r="I2888" s="519">
        <v>1</v>
      </c>
      <c r="J2888" s="519" t="str">
        <f t="shared" si="95"/>
        <v>SDN15025501</v>
      </c>
      <c r="K2888" s="519">
        <v>1160</v>
      </c>
    </row>
    <row r="2889" spans="2:11" hidden="1">
      <c r="B2889" s="519" t="s">
        <v>1061</v>
      </c>
      <c r="C2889" s="519"/>
      <c r="D2889" s="519"/>
      <c r="E2889" s="519"/>
      <c r="F2889" s="519">
        <v>2</v>
      </c>
      <c r="G2889" s="519"/>
      <c r="H2889" s="519">
        <v>55</v>
      </c>
      <c r="I2889" s="519">
        <v>2</v>
      </c>
      <c r="J2889" s="519" t="str">
        <f t="shared" si="95"/>
        <v>SDN15025502</v>
      </c>
      <c r="K2889" s="519">
        <v>1160</v>
      </c>
    </row>
    <row r="2890" spans="2:11" hidden="1">
      <c r="B2890" s="519" t="s">
        <v>1061</v>
      </c>
      <c r="C2890" s="519"/>
      <c r="D2890" s="519"/>
      <c r="E2890" s="519"/>
      <c r="F2890" s="519">
        <v>2</v>
      </c>
      <c r="G2890" s="519"/>
      <c r="H2890" s="519">
        <v>55</v>
      </c>
      <c r="I2890" s="519">
        <v>3</v>
      </c>
      <c r="J2890" s="519" t="str">
        <f t="shared" si="95"/>
        <v>SDN15025503</v>
      </c>
      <c r="K2890" s="519">
        <v>1160</v>
      </c>
    </row>
    <row r="2891" spans="2:11" hidden="1">
      <c r="B2891" s="519" t="s">
        <v>1061</v>
      </c>
      <c r="C2891" s="519"/>
      <c r="D2891" s="519"/>
      <c r="E2891" s="519"/>
      <c r="F2891" s="519">
        <v>2</v>
      </c>
      <c r="G2891" s="519"/>
      <c r="H2891" s="519">
        <v>55</v>
      </c>
      <c r="I2891" s="519">
        <v>4</v>
      </c>
      <c r="J2891" s="519" t="str">
        <f t="shared" si="95"/>
        <v>SDN15025504</v>
      </c>
      <c r="K2891" s="519">
        <v>1160</v>
      </c>
    </row>
    <row r="2892" spans="2:11" hidden="1">
      <c r="B2892" s="519" t="s">
        <v>1061</v>
      </c>
      <c r="C2892" s="519"/>
      <c r="D2892" s="519"/>
      <c r="E2892" s="519"/>
      <c r="F2892" s="519">
        <v>2</v>
      </c>
      <c r="G2892" s="519"/>
      <c r="H2892" s="519">
        <v>55</v>
      </c>
      <c r="I2892" s="519">
        <v>5</v>
      </c>
      <c r="J2892" s="519" t="str">
        <f t="shared" si="95"/>
        <v>SDN15025505</v>
      </c>
      <c r="K2892" s="519">
        <v>1160</v>
      </c>
    </row>
    <row r="2893" spans="2:11" hidden="1">
      <c r="B2893" s="519" t="s">
        <v>1061</v>
      </c>
      <c r="C2893" s="519"/>
      <c r="D2893" s="519"/>
      <c r="E2893" s="519"/>
      <c r="F2893" s="519">
        <v>2</v>
      </c>
      <c r="G2893" s="519"/>
      <c r="H2893" s="519">
        <v>55</v>
      </c>
      <c r="I2893" s="519">
        <v>6</v>
      </c>
      <c r="J2893" s="519" t="str">
        <f t="shared" si="95"/>
        <v>SDN15025506</v>
      </c>
      <c r="K2893" s="519">
        <v>1160</v>
      </c>
    </row>
    <row r="2894" spans="2:11" hidden="1">
      <c r="B2894" s="519" t="s">
        <v>1061</v>
      </c>
      <c r="C2894" s="519"/>
      <c r="D2894" s="519"/>
      <c r="E2894" s="519"/>
      <c r="F2894" s="519">
        <v>2</v>
      </c>
      <c r="G2894" s="519"/>
      <c r="H2894" s="519">
        <v>55</v>
      </c>
      <c r="I2894" s="519">
        <v>7</v>
      </c>
      <c r="J2894" s="519" t="str">
        <f t="shared" si="95"/>
        <v>SDN15025507</v>
      </c>
      <c r="K2894" s="519">
        <v>1160</v>
      </c>
    </row>
    <row r="2895" spans="2:11" hidden="1">
      <c r="B2895" s="519" t="s">
        <v>1061</v>
      </c>
      <c r="C2895" s="519"/>
      <c r="D2895" s="519"/>
      <c r="E2895" s="519"/>
      <c r="F2895" s="519">
        <v>2</v>
      </c>
      <c r="G2895" s="519"/>
      <c r="H2895" s="519">
        <v>55</v>
      </c>
      <c r="I2895" s="519">
        <v>8</v>
      </c>
      <c r="J2895" s="519" t="str">
        <f t="shared" si="95"/>
        <v>SDN15025508</v>
      </c>
      <c r="K2895" s="519">
        <v>928</v>
      </c>
    </row>
    <row r="2896" spans="2:11" hidden="1">
      <c r="B2896" s="519" t="s">
        <v>1061</v>
      </c>
      <c r="C2896" s="519"/>
      <c r="D2896" s="519"/>
      <c r="E2896" s="519"/>
      <c r="F2896" s="519">
        <v>2</v>
      </c>
      <c r="G2896" s="519"/>
      <c r="H2896" s="519">
        <v>55</v>
      </c>
      <c r="I2896" s="519">
        <v>9</v>
      </c>
      <c r="J2896" s="519" t="str">
        <f t="shared" si="95"/>
        <v>SDN15025509</v>
      </c>
      <c r="K2896" s="519">
        <v>928</v>
      </c>
    </row>
    <row r="2897" spans="2:11" hidden="1">
      <c r="B2897" s="519" t="s">
        <v>1061</v>
      </c>
      <c r="C2897" s="519"/>
      <c r="D2897" s="519"/>
      <c r="E2897" s="519"/>
      <c r="F2897" s="519">
        <v>2</v>
      </c>
      <c r="G2897" s="519"/>
      <c r="H2897" s="519">
        <v>55</v>
      </c>
      <c r="I2897" s="519">
        <v>10</v>
      </c>
      <c r="J2897" s="519" t="str">
        <f t="shared" si="95"/>
        <v>SDN15025510</v>
      </c>
      <c r="K2897" s="519">
        <v>928</v>
      </c>
    </row>
    <row r="2898" spans="2:11" hidden="1">
      <c r="B2898" s="519" t="s">
        <v>1061</v>
      </c>
      <c r="C2898" s="519"/>
      <c r="D2898" s="519"/>
      <c r="E2898" s="519"/>
      <c r="F2898" s="519">
        <v>2</v>
      </c>
      <c r="G2898" s="519"/>
      <c r="H2898" s="519">
        <v>55</v>
      </c>
      <c r="I2898" s="519">
        <v>11</v>
      </c>
      <c r="J2898" s="519" t="str">
        <f t="shared" si="95"/>
        <v>SDN15025511</v>
      </c>
      <c r="K2898" s="519">
        <v>928</v>
      </c>
    </row>
    <row r="2899" spans="2:11" hidden="1">
      <c r="B2899" s="519" t="s">
        <v>1061</v>
      </c>
      <c r="C2899" s="519"/>
      <c r="D2899" s="519"/>
      <c r="E2899" s="519"/>
      <c r="F2899" s="519">
        <v>2</v>
      </c>
      <c r="G2899" s="519"/>
      <c r="H2899" s="519">
        <v>55</v>
      </c>
      <c r="I2899" s="519">
        <v>12</v>
      </c>
      <c r="J2899" s="519" t="str">
        <f t="shared" si="95"/>
        <v>SDN15025512</v>
      </c>
      <c r="K2899" s="519">
        <v>928</v>
      </c>
    </row>
    <row r="2900" spans="2:11" hidden="1">
      <c r="B2900" s="519" t="s">
        <v>1061</v>
      </c>
      <c r="C2900" s="519"/>
      <c r="D2900" s="519"/>
      <c r="E2900" s="519"/>
      <c r="F2900" s="519">
        <v>2</v>
      </c>
      <c r="G2900" s="519"/>
      <c r="H2900" s="519">
        <v>55</v>
      </c>
      <c r="I2900" s="519">
        <v>13</v>
      </c>
      <c r="J2900" s="519" t="str">
        <f t="shared" si="95"/>
        <v>SDN15025513</v>
      </c>
      <c r="K2900" s="519">
        <v>928</v>
      </c>
    </row>
    <row r="2901" spans="2:11" hidden="1">
      <c r="B2901" s="519" t="s">
        <v>1061</v>
      </c>
      <c r="C2901" s="519"/>
      <c r="D2901" s="519"/>
      <c r="E2901" s="519"/>
      <c r="F2901" s="519">
        <v>2</v>
      </c>
      <c r="G2901" s="519"/>
      <c r="H2901" s="519">
        <v>55</v>
      </c>
      <c r="I2901" s="519">
        <v>14</v>
      </c>
      <c r="J2901" s="519" t="str">
        <f t="shared" si="95"/>
        <v>SDN15025514</v>
      </c>
      <c r="K2901" s="519">
        <v>928</v>
      </c>
    </row>
    <row r="2902" spans="2:11" hidden="1">
      <c r="B2902" s="519" t="s">
        <v>1061</v>
      </c>
      <c r="C2902" s="519"/>
      <c r="D2902" s="519"/>
      <c r="E2902" s="519"/>
      <c r="F2902" s="519">
        <v>2</v>
      </c>
      <c r="G2902" s="519"/>
      <c r="H2902" s="519">
        <v>55</v>
      </c>
      <c r="I2902" s="519">
        <v>15</v>
      </c>
      <c r="J2902" s="519" t="str">
        <f t="shared" si="95"/>
        <v>SDN15025515</v>
      </c>
      <c r="K2902" s="519">
        <v>928</v>
      </c>
    </row>
    <row r="2903" spans="2:11" hidden="1">
      <c r="B2903" s="519" t="s">
        <v>1062</v>
      </c>
      <c r="C2903" s="519"/>
      <c r="D2903" s="519"/>
      <c r="E2903" s="519"/>
      <c r="F2903" s="519">
        <v>1</v>
      </c>
      <c r="G2903" s="519"/>
      <c r="H2903" s="519">
        <v>0</v>
      </c>
      <c r="I2903" s="519">
        <v>1</v>
      </c>
      <c r="J2903" s="519" t="str">
        <f t="shared" si="95"/>
        <v>SDN20010001</v>
      </c>
      <c r="K2903" s="519">
        <v>440</v>
      </c>
    </row>
    <row r="2904" spans="2:11" hidden="1">
      <c r="B2904" s="519" t="s">
        <v>1062</v>
      </c>
      <c r="C2904" s="519"/>
      <c r="D2904" s="519"/>
      <c r="E2904" s="519"/>
      <c r="F2904" s="519">
        <v>1</v>
      </c>
      <c r="G2904" s="519"/>
      <c r="H2904" s="519">
        <v>0</v>
      </c>
      <c r="I2904" s="519">
        <v>2</v>
      </c>
      <c r="J2904" s="519" t="str">
        <f t="shared" si="95"/>
        <v>SDN20010002</v>
      </c>
      <c r="K2904" s="519">
        <v>440</v>
      </c>
    </row>
    <row r="2905" spans="2:11" hidden="1">
      <c r="B2905" s="519" t="s">
        <v>1062</v>
      </c>
      <c r="C2905" s="519"/>
      <c r="D2905" s="519"/>
      <c r="E2905" s="519"/>
      <c r="F2905" s="519">
        <v>1</v>
      </c>
      <c r="G2905" s="519"/>
      <c r="H2905" s="519">
        <v>0</v>
      </c>
      <c r="I2905" s="519">
        <v>3</v>
      </c>
      <c r="J2905" s="519" t="str">
        <f t="shared" si="95"/>
        <v>SDN20010003</v>
      </c>
      <c r="K2905" s="519">
        <v>440</v>
      </c>
    </row>
    <row r="2906" spans="2:11" hidden="1">
      <c r="B2906" s="519" t="s">
        <v>1062</v>
      </c>
      <c r="C2906" s="519"/>
      <c r="D2906" s="519"/>
      <c r="E2906" s="519"/>
      <c r="F2906" s="519">
        <v>1</v>
      </c>
      <c r="G2906" s="519"/>
      <c r="H2906" s="519">
        <v>0</v>
      </c>
      <c r="I2906" s="519">
        <v>4</v>
      </c>
      <c r="J2906" s="519" t="str">
        <f t="shared" si="95"/>
        <v>SDN20010004</v>
      </c>
      <c r="K2906" s="519">
        <v>440</v>
      </c>
    </row>
    <row r="2907" spans="2:11" hidden="1">
      <c r="B2907" s="519" t="s">
        <v>1062</v>
      </c>
      <c r="C2907" s="519"/>
      <c r="D2907" s="519"/>
      <c r="E2907" s="519"/>
      <c r="F2907" s="519">
        <v>1</v>
      </c>
      <c r="G2907" s="519"/>
      <c r="H2907" s="519">
        <v>0</v>
      </c>
      <c r="I2907" s="519">
        <v>5</v>
      </c>
      <c r="J2907" s="519" t="str">
        <f t="shared" si="95"/>
        <v>SDN20010005</v>
      </c>
      <c r="K2907" s="519">
        <v>440</v>
      </c>
    </row>
    <row r="2908" spans="2:11" hidden="1">
      <c r="B2908" s="519" t="s">
        <v>1062</v>
      </c>
      <c r="C2908" s="519"/>
      <c r="D2908" s="519"/>
      <c r="E2908" s="519"/>
      <c r="F2908" s="519">
        <v>1</v>
      </c>
      <c r="G2908" s="519"/>
      <c r="H2908" s="519">
        <v>0</v>
      </c>
      <c r="I2908" s="519">
        <v>6</v>
      </c>
      <c r="J2908" s="519" t="str">
        <f t="shared" si="95"/>
        <v>SDN20010006</v>
      </c>
      <c r="K2908" s="519">
        <v>440</v>
      </c>
    </row>
    <row r="2909" spans="2:11" hidden="1">
      <c r="B2909" s="519" t="s">
        <v>1062</v>
      </c>
      <c r="C2909" s="519"/>
      <c r="D2909" s="519"/>
      <c r="E2909" s="519"/>
      <c r="F2909" s="519">
        <v>1</v>
      </c>
      <c r="G2909" s="519"/>
      <c r="H2909" s="519">
        <v>0</v>
      </c>
      <c r="I2909" s="519">
        <v>7</v>
      </c>
      <c r="J2909" s="519" t="str">
        <f t="shared" si="95"/>
        <v>SDN20010007</v>
      </c>
      <c r="K2909" s="519">
        <v>440</v>
      </c>
    </row>
    <row r="2910" spans="2:11" hidden="1">
      <c r="B2910" s="519" t="s">
        <v>1062</v>
      </c>
      <c r="C2910" s="519"/>
      <c r="D2910" s="519"/>
      <c r="E2910" s="519"/>
      <c r="F2910" s="519">
        <v>1</v>
      </c>
      <c r="G2910" s="519"/>
      <c r="H2910" s="519">
        <v>0</v>
      </c>
      <c r="I2910" s="519">
        <v>8</v>
      </c>
      <c r="J2910" s="519" t="str">
        <f t="shared" si="95"/>
        <v>SDN20010008</v>
      </c>
      <c r="K2910" s="519">
        <v>440</v>
      </c>
    </row>
    <row r="2911" spans="2:11" hidden="1">
      <c r="B2911" s="519" t="s">
        <v>1062</v>
      </c>
      <c r="C2911" s="519"/>
      <c r="D2911" s="519"/>
      <c r="E2911" s="519"/>
      <c r="F2911" s="519">
        <v>1</v>
      </c>
      <c r="G2911" s="519"/>
      <c r="H2911" s="519">
        <v>0</v>
      </c>
      <c r="I2911" s="519">
        <v>9</v>
      </c>
      <c r="J2911" s="519" t="str">
        <f t="shared" si="95"/>
        <v>SDN20010009</v>
      </c>
      <c r="K2911" s="519">
        <v>440</v>
      </c>
    </row>
    <row r="2912" spans="2:11" hidden="1">
      <c r="B2912" s="519" t="s">
        <v>1062</v>
      </c>
      <c r="C2912" s="519"/>
      <c r="D2912" s="519"/>
      <c r="E2912" s="519"/>
      <c r="F2912" s="519">
        <v>1</v>
      </c>
      <c r="G2912" s="519"/>
      <c r="H2912" s="519">
        <v>0</v>
      </c>
      <c r="I2912" s="519">
        <v>10</v>
      </c>
      <c r="J2912" s="519" t="str">
        <f t="shared" si="95"/>
        <v>SDN20010010</v>
      </c>
      <c r="K2912" s="519">
        <v>440</v>
      </c>
    </row>
    <row r="2913" spans="2:11" hidden="1">
      <c r="B2913" s="519" t="s">
        <v>1062</v>
      </c>
      <c r="C2913" s="519"/>
      <c r="D2913" s="519"/>
      <c r="E2913" s="519"/>
      <c r="F2913" s="519">
        <v>1</v>
      </c>
      <c r="G2913" s="519"/>
      <c r="H2913" s="519">
        <v>0</v>
      </c>
      <c r="I2913" s="519">
        <v>11</v>
      </c>
      <c r="J2913" s="519" t="str">
        <f t="shared" si="95"/>
        <v>SDN20010011</v>
      </c>
      <c r="K2913" s="519">
        <v>352</v>
      </c>
    </row>
    <row r="2914" spans="2:11" hidden="1">
      <c r="B2914" s="519" t="s">
        <v>1062</v>
      </c>
      <c r="C2914" s="519"/>
      <c r="D2914" s="519"/>
      <c r="E2914" s="519"/>
      <c r="F2914" s="519">
        <v>1</v>
      </c>
      <c r="G2914" s="519"/>
      <c r="H2914" s="519">
        <v>0</v>
      </c>
      <c r="I2914" s="519">
        <v>12</v>
      </c>
      <c r="J2914" s="519" t="str">
        <f t="shared" si="95"/>
        <v>SDN20010012</v>
      </c>
      <c r="K2914" s="519">
        <v>352</v>
      </c>
    </row>
    <row r="2915" spans="2:11" hidden="1">
      <c r="B2915" s="519" t="s">
        <v>1062</v>
      </c>
      <c r="C2915" s="519"/>
      <c r="D2915" s="519"/>
      <c r="E2915" s="519"/>
      <c r="F2915" s="519">
        <v>1</v>
      </c>
      <c r="G2915" s="519"/>
      <c r="H2915" s="519">
        <v>0</v>
      </c>
      <c r="I2915" s="519">
        <v>13</v>
      </c>
      <c r="J2915" s="519" t="str">
        <f t="shared" si="95"/>
        <v>SDN20010013</v>
      </c>
      <c r="K2915" s="519">
        <v>352</v>
      </c>
    </row>
    <row r="2916" spans="2:11" hidden="1">
      <c r="B2916" s="519" t="s">
        <v>1062</v>
      </c>
      <c r="C2916" s="519"/>
      <c r="D2916" s="519"/>
      <c r="E2916" s="519"/>
      <c r="F2916" s="519">
        <v>1</v>
      </c>
      <c r="G2916" s="519"/>
      <c r="H2916" s="519">
        <v>0</v>
      </c>
      <c r="I2916" s="519">
        <v>14</v>
      </c>
      <c r="J2916" s="519" t="str">
        <f t="shared" si="95"/>
        <v>SDN20010014</v>
      </c>
      <c r="K2916" s="519">
        <v>352</v>
      </c>
    </row>
    <row r="2917" spans="2:11" hidden="1">
      <c r="B2917" s="519" t="s">
        <v>1062</v>
      </c>
      <c r="C2917" s="519"/>
      <c r="D2917" s="519"/>
      <c r="E2917" s="519"/>
      <c r="F2917" s="519">
        <v>1</v>
      </c>
      <c r="G2917" s="519"/>
      <c r="H2917" s="519">
        <v>0</v>
      </c>
      <c r="I2917" s="519">
        <v>15</v>
      </c>
      <c r="J2917" s="519" t="str">
        <f t="shared" si="95"/>
        <v>SDN20010015</v>
      </c>
      <c r="K2917" s="519">
        <v>352</v>
      </c>
    </row>
    <row r="2918" spans="2:11" hidden="1">
      <c r="B2918" s="519" t="s">
        <v>1062</v>
      </c>
      <c r="C2918" s="519"/>
      <c r="D2918" s="519"/>
      <c r="E2918" s="519"/>
      <c r="F2918" s="519">
        <v>1</v>
      </c>
      <c r="G2918" s="519"/>
      <c r="H2918" s="519">
        <v>0</v>
      </c>
      <c r="I2918" s="519">
        <v>16</v>
      </c>
      <c r="J2918" s="519" t="str">
        <f t="shared" si="95"/>
        <v>SDN20010016</v>
      </c>
      <c r="K2918" s="519">
        <v>352</v>
      </c>
    </row>
    <row r="2919" spans="2:11" hidden="1">
      <c r="B2919" s="519" t="s">
        <v>1062</v>
      </c>
      <c r="C2919" s="519"/>
      <c r="D2919" s="519"/>
      <c r="E2919" s="519"/>
      <c r="F2919" s="519">
        <v>1</v>
      </c>
      <c r="G2919" s="519"/>
      <c r="H2919" s="519">
        <v>0</v>
      </c>
      <c r="I2919" s="519">
        <v>17</v>
      </c>
      <c r="J2919" s="519" t="str">
        <f t="shared" si="95"/>
        <v>SDN20010017</v>
      </c>
      <c r="K2919" s="519">
        <v>352</v>
      </c>
    </row>
    <row r="2920" spans="2:11" hidden="1">
      <c r="B2920" s="519" t="s">
        <v>1062</v>
      </c>
      <c r="C2920" s="519"/>
      <c r="D2920" s="519"/>
      <c r="E2920" s="519"/>
      <c r="F2920" s="519">
        <v>1</v>
      </c>
      <c r="G2920" s="519"/>
      <c r="H2920" s="519">
        <v>0</v>
      </c>
      <c r="I2920" s="519">
        <v>18</v>
      </c>
      <c r="J2920" s="519" t="str">
        <f t="shared" si="95"/>
        <v>SDN20010018</v>
      </c>
      <c r="K2920" s="519">
        <v>352</v>
      </c>
    </row>
    <row r="2921" spans="2:11" hidden="1">
      <c r="B2921" s="519" t="s">
        <v>1062</v>
      </c>
      <c r="C2921" s="519"/>
      <c r="D2921" s="519"/>
      <c r="E2921" s="519"/>
      <c r="F2921" s="519">
        <v>1</v>
      </c>
      <c r="G2921" s="519"/>
      <c r="H2921" s="519">
        <v>0</v>
      </c>
      <c r="I2921" s="519">
        <v>19</v>
      </c>
      <c r="J2921" s="519" t="str">
        <f t="shared" si="95"/>
        <v>SDN20010019</v>
      </c>
      <c r="K2921" s="519">
        <v>352</v>
      </c>
    </row>
    <row r="2922" spans="2:11" hidden="1">
      <c r="B2922" s="519" t="s">
        <v>1062</v>
      </c>
      <c r="C2922" s="519"/>
      <c r="D2922" s="519"/>
      <c r="E2922" s="519"/>
      <c r="F2922" s="519">
        <v>1</v>
      </c>
      <c r="G2922" s="519"/>
      <c r="H2922" s="519">
        <v>0</v>
      </c>
      <c r="I2922" s="519">
        <v>20</v>
      </c>
      <c r="J2922" s="519" t="str">
        <f t="shared" si="95"/>
        <v>SDN20010020</v>
      </c>
      <c r="K2922" s="519">
        <v>352</v>
      </c>
    </row>
    <row r="2923" spans="2:11" hidden="1">
      <c r="B2923" s="519" t="s">
        <v>1062</v>
      </c>
      <c r="C2923" s="519"/>
      <c r="D2923" s="519"/>
      <c r="E2923" s="519"/>
      <c r="F2923" s="519">
        <v>1</v>
      </c>
      <c r="G2923" s="519"/>
      <c r="H2923" s="519">
        <v>1</v>
      </c>
      <c r="I2923" s="519">
        <v>1</v>
      </c>
      <c r="J2923" s="519" t="str">
        <f t="shared" si="95"/>
        <v>SDN20010101</v>
      </c>
      <c r="K2923" s="519">
        <v>440</v>
      </c>
    </row>
    <row r="2924" spans="2:11" hidden="1">
      <c r="B2924" s="519" t="s">
        <v>1062</v>
      </c>
      <c r="C2924" s="519"/>
      <c r="D2924" s="519"/>
      <c r="E2924" s="519"/>
      <c r="F2924" s="519">
        <v>1</v>
      </c>
      <c r="G2924" s="519"/>
      <c r="H2924" s="519">
        <v>1</v>
      </c>
      <c r="I2924" s="519">
        <v>2</v>
      </c>
      <c r="J2924" s="519" t="str">
        <f t="shared" si="95"/>
        <v>SDN20010102</v>
      </c>
      <c r="K2924" s="519">
        <v>440</v>
      </c>
    </row>
    <row r="2925" spans="2:11" hidden="1">
      <c r="B2925" s="519" t="s">
        <v>1062</v>
      </c>
      <c r="C2925" s="519"/>
      <c r="D2925" s="519"/>
      <c r="E2925" s="519"/>
      <c r="F2925" s="519">
        <v>1</v>
      </c>
      <c r="G2925" s="519"/>
      <c r="H2925" s="519">
        <v>1</v>
      </c>
      <c r="I2925" s="519">
        <v>3</v>
      </c>
      <c r="J2925" s="519" t="str">
        <f t="shared" si="95"/>
        <v>SDN20010103</v>
      </c>
      <c r="K2925" s="519">
        <v>440</v>
      </c>
    </row>
    <row r="2926" spans="2:11" hidden="1">
      <c r="B2926" s="519" t="s">
        <v>1062</v>
      </c>
      <c r="C2926" s="519"/>
      <c r="D2926" s="519"/>
      <c r="E2926" s="519"/>
      <c r="F2926" s="519">
        <v>1</v>
      </c>
      <c r="G2926" s="519"/>
      <c r="H2926" s="519">
        <v>1</v>
      </c>
      <c r="I2926" s="519">
        <v>4</v>
      </c>
      <c r="J2926" s="519" t="str">
        <f t="shared" si="95"/>
        <v>SDN20010104</v>
      </c>
      <c r="K2926" s="519">
        <v>440</v>
      </c>
    </row>
    <row r="2927" spans="2:11" hidden="1">
      <c r="B2927" s="519" t="s">
        <v>1062</v>
      </c>
      <c r="C2927" s="519"/>
      <c r="D2927" s="519"/>
      <c r="E2927" s="519"/>
      <c r="F2927" s="519">
        <v>1</v>
      </c>
      <c r="G2927" s="519"/>
      <c r="H2927" s="519">
        <v>1</v>
      </c>
      <c r="I2927" s="519">
        <v>5</v>
      </c>
      <c r="J2927" s="519" t="str">
        <f t="shared" si="95"/>
        <v>SDN20010105</v>
      </c>
      <c r="K2927" s="519">
        <v>440</v>
      </c>
    </row>
    <row r="2928" spans="2:11" hidden="1">
      <c r="B2928" s="519" t="s">
        <v>1062</v>
      </c>
      <c r="C2928" s="519"/>
      <c r="D2928" s="519"/>
      <c r="E2928" s="519"/>
      <c r="F2928" s="519">
        <v>1</v>
      </c>
      <c r="G2928" s="519"/>
      <c r="H2928" s="519">
        <v>1</v>
      </c>
      <c r="I2928" s="519">
        <v>6</v>
      </c>
      <c r="J2928" s="519" t="str">
        <f t="shared" si="95"/>
        <v>SDN20010106</v>
      </c>
      <c r="K2928" s="519">
        <v>440</v>
      </c>
    </row>
    <row r="2929" spans="2:11" hidden="1">
      <c r="B2929" s="519" t="s">
        <v>1062</v>
      </c>
      <c r="C2929" s="519"/>
      <c r="D2929" s="519"/>
      <c r="E2929" s="519"/>
      <c r="F2929" s="519">
        <v>1</v>
      </c>
      <c r="G2929" s="519"/>
      <c r="H2929" s="519">
        <v>1</v>
      </c>
      <c r="I2929" s="519">
        <v>7</v>
      </c>
      <c r="J2929" s="519" t="str">
        <f t="shared" si="95"/>
        <v>SDN20010107</v>
      </c>
      <c r="K2929" s="519">
        <v>440</v>
      </c>
    </row>
    <row r="2930" spans="2:11" hidden="1">
      <c r="B2930" s="519" t="s">
        <v>1062</v>
      </c>
      <c r="C2930" s="519"/>
      <c r="D2930" s="519"/>
      <c r="E2930" s="519"/>
      <c r="F2930" s="519">
        <v>1</v>
      </c>
      <c r="G2930" s="519"/>
      <c r="H2930" s="519">
        <v>1</v>
      </c>
      <c r="I2930" s="519">
        <v>8</v>
      </c>
      <c r="J2930" s="519" t="str">
        <f t="shared" si="95"/>
        <v>SDN20010108</v>
      </c>
      <c r="K2930" s="519">
        <v>440</v>
      </c>
    </row>
    <row r="2931" spans="2:11" hidden="1">
      <c r="B2931" s="519" t="s">
        <v>1062</v>
      </c>
      <c r="C2931" s="519"/>
      <c r="D2931" s="519"/>
      <c r="E2931" s="519"/>
      <c r="F2931" s="519">
        <v>1</v>
      </c>
      <c r="G2931" s="519"/>
      <c r="H2931" s="519">
        <v>1</v>
      </c>
      <c r="I2931" s="519">
        <v>9</v>
      </c>
      <c r="J2931" s="519" t="str">
        <f t="shared" si="95"/>
        <v>SDN20010109</v>
      </c>
      <c r="K2931" s="519">
        <v>440</v>
      </c>
    </row>
    <row r="2932" spans="2:11" hidden="1">
      <c r="B2932" s="519" t="s">
        <v>1062</v>
      </c>
      <c r="C2932" s="519"/>
      <c r="D2932" s="519"/>
      <c r="E2932" s="519"/>
      <c r="F2932" s="519">
        <v>1</v>
      </c>
      <c r="G2932" s="519"/>
      <c r="H2932" s="519">
        <v>1</v>
      </c>
      <c r="I2932" s="519">
        <v>10</v>
      </c>
      <c r="J2932" s="519" t="str">
        <f t="shared" si="95"/>
        <v>SDN20010110</v>
      </c>
      <c r="K2932" s="519">
        <v>440</v>
      </c>
    </row>
    <row r="2933" spans="2:11" hidden="1">
      <c r="B2933" s="519" t="s">
        <v>1062</v>
      </c>
      <c r="C2933" s="519"/>
      <c r="D2933" s="519"/>
      <c r="E2933" s="519"/>
      <c r="F2933" s="519">
        <v>1</v>
      </c>
      <c r="G2933" s="519"/>
      <c r="H2933" s="519">
        <v>1</v>
      </c>
      <c r="I2933" s="519">
        <v>11</v>
      </c>
      <c r="J2933" s="519" t="str">
        <f t="shared" si="95"/>
        <v>SDN20010111</v>
      </c>
      <c r="K2933" s="519">
        <v>352</v>
      </c>
    </row>
    <row r="2934" spans="2:11" hidden="1">
      <c r="B2934" s="519" t="s">
        <v>1062</v>
      </c>
      <c r="C2934" s="519"/>
      <c r="D2934" s="519"/>
      <c r="E2934" s="519"/>
      <c r="F2934" s="519">
        <v>1</v>
      </c>
      <c r="G2934" s="519"/>
      <c r="H2934" s="519">
        <v>1</v>
      </c>
      <c r="I2934" s="519">
        <v>12</v>
      </c>
      <c r="J2934" s="519" t="str">
        <f t="shared" si="95"/>
        <v>SDN20010112</v>
      </c>
      <c r="K2934" s="519">
        <v>352</v>
      </c>
    </row>
    <row r="2935" spans="2:11" hidden="1">
      <c r="B2935" s="519" t="s">
        <v>1062</v>
      </c>
      <c r="C2935" s="519"/>
      <c r="D2935" s="519"/>
      <c r="E2935" s="519"/>
      <c r="F2935" s="519">
        <v>1</v>
      </c>
      <c r="G2935" s="519"/>
      <c r="H2935" s="519">
        <v>1</v>
      </c>
      <c r="I2935" s="519">
        <v>13</v>
      </c>
      <c r="J2935" s="519" t="str">
        <f t="shared" si="95"/>
        <v>SDN20010113</v>
      </c>
      <c r="K2935" s="519">
        <v>352</v>
      </c>
    </row>
    <row r="2936" spans="2:11" hidden="1">
      <c r="B2936" s="519" t="s">
        <v>1062</v>
      </c>
      <c r="C2936" s="519"/>
      <c r="D2936" s="519"/>
      <c r="E2936" s="519"/>
      <c r="F2936" s="519">
        <v>1</v>
      </c>
      <c r="G2936" s="519"/>
      <c r="H2936" s="519">
        <v>1</v>
      </c>
      <c r="I2936" s="519">
        <v>14</v>
      </c>
      <c r="J2936" s="519" t="str">
        <f t="shared" si="95"/>
        <v>SDN20010114</v>
      </c>
      <c r="K2936" s="519">
        <v>352</v>
      </c>
    </row>
    <row r="2937" spans="2:11" hidden="1">
      <c r="B2937" s="519" t="s">
        <v>1062</v>
      </c>
      <c r="C2937" s="519"/>
      <c r="D2937" s="519"/>
      <c r="E2937" s="519"/>
      <c r="F2937" s="519">
        <v>1</v>
      </c>
      <c r="G2937" s="519"/>
      <c r="H2937" s="519">
        <v>1</v>
      </c>
      <c r="I2937" s="519">
        <v>15</v>
      </c>
      <c r="J2937" s="519" t="str">
        <f t="shared" si="95"/>
        <v>SDN20010115</v>
      </c>
      <c r="K2937" s="519">
        <v>352</v>
      </c>
    </row>
    <row r="2938" spans="2:11" hidden="1">
      <c r="B2938" s="519" t="s">
        <v>1062</v>
      </c>
      <c r="C2938" s="519"/>
      <c r="D2938" s="519"/>
      <c r="E2938" s="519"/>
      <c r="F2938" s="519">
        <v>1</v>
      </c>
      <c r="G2938" s="519"/>
      <c r="H2938" s="519">
        <v>1</v>
      </c>
      <c r="I2938" s="519">
        <v>16</v>
      </c>
      <c r="J2938" s="519" t="str">
        <f t="shared" si="95"/>
        <v>SDN20010116</v>
      </c>
      <c r="K2938" s="519">
        <v>352</v>
      </c>
    </row>
    <row r="2939" spans="2:11" hidden="1">
      <c r="B2939" s="519" t="s">
        <v>1062</v>
      </c>
      <c r="C2939" s="519"/>
      <c r="D2939" s="519"/>
      <c r="E2939" s="519"/>
      <c r="F2939" s="519">
        <v>1</v>
      </c>
      <c r="G2939" s="519"/>
      <c r="H2939" s="519">
        <v>1</v>
      </c>
      <c r="I2939" s="519">
        <v>17</v>
      </c>
      <c r="J2939" s="519" t="str">
        <f t="shared" si="95"/>
        <v>SDN20010117</v>
      </c>
      <c r="K2939" s="519">
        <v>352</v>
      </c>
    </row>
    <row r="2940" spans="2:11" hidden="1">
      <c r="B2940" s="519" t="s">
        <v>1062</v>
      </c>
      <c r="C2940" s="519"/>
      <c r="D2940" s="519"/>
      <c r="E2940" s="519"/>
      <c r="F2940" s="519">
        <v>1</v>
      </c>
      <c r="G2940" s="519"/>
      <c r="H2940" s="519">
        <v>1</v>
      </c>
      <c r="I2940" s="519">
        <v>18</v>
      </c>
      <c r="J2940" s="519" t="str">
        <f t="shared" si="95"/>
        <v>SDN20010118</v>
      </c>
      <c r="K2940" s="519">
        <v>352</v>
      </c>
    </row>
    <row r="2941" spans="2:11" hidden="1">
      <c r="B2941" s="519" t="s">
        <v>1062</v>
      </c>
      <c r="C2941" s="519"/>
      <c r="D2941" s="519"/>
      <c r="E2941" s="519"/>
      <c r="F2941" s="519">
        <v>1</v>
      </c>
      <c r="G2941" s="519"/>
      <c r="H2941" s="519">
        <v>1</v>
      </c>
      <c r="I2941" s="519">
        <v>19</v>
      </c>
      <c r="J2941" s="519" t="str">
        <f t="shared" si="95"/>
        <v>SDN20010119</v>
      </c>
      <c r="K2941" s="519">
        <v>352</v>
      </c>
    </row>
    <row r="2942" spans="2:11" hidden="1">
      <c r="B2942" s="519" t="s">
        <v>1062</v>
      </c>
      <c r="C2942" s="519"/>
      <c r="D2942" s="519"/>
      <c r="E2942" s="519"/>
      <c r="F2942" s="519">
        <v>1</v>
      </c>
      <c r="G2942" s="519"/>
      <c r="H2942" s="519">
        <v>1</v>
      </c>
      <c r="I2942" s="519">
        <v>20</v>
      </c>
      <c r="J2942" s="519" t="str">
        <f t="shared" si="95"/>
        <v>SDN20010120</v>
      </c>
      <c r="K2942" s="519">
        <v>352</v>
      </c>
    </row>
    <row r="2943" spans="2:11" hidden="1">
      <c r="B2943" s="519" t="s">
        <v>1062</v>
      </c>
      <c r="C2943" s="519"/>
      <c r="D2943" s="519"/>
      <c r="E2943" s="519"/>
      <c r="F2943" s="519">
        <v>1</v>
      </c>
      <c r="G2943" s="519"/>
      <c r="H2943" s="519">
        <v>2</v>
      </c>
      <c r="I2943" s="519">
        <v>1</v>
      </c>
      <c r="J2943" s="519" t="str">
        <f t="shared" si="95"/>
        <v>SDN20010201</v>
      </c>
      <c r="K2943" s="519">
        <v>440</v>
      </c>
    </row>
    <row r="2944" spans="2:11" hidden="1">
      <c r="B2944" s="519" t="s">
        <v>1062</v>
      </c>
      <c r="C2944" s="519"/>
      <c r="D2944" s="519"/>
      <c r="E2944" s="519"/>
      <c r="F2944" s="519">
        <v>1</v>
      </c>
      <c r="G2944" s="519"/>
      <c r="H2944" s="519">
        <v>2</v>
      </c>
      <c r="I2944" s="519">
        <v>2</v>
      </c>
      <c r="J2944" s="519" t="str">
        <f t="shared" si="95"/>
        <v>SDN20010202</v>
      </c>
      <c r="K2944" s="519">
        <v>440</v>
      </c>
    </row>
    <row r="2945" spans="2:11" hidden="1">
      <c r="B2945" s="519" t="s">
        <v>1062</v>
      </c>
      <c r="C2945" s="519"/>
      <c r="D2945" s="519"/>
      <c r="E2945" s="519"/>
      <c r="F2945" s="519">
        <v>1</v>
      </c>
      <c r="G2945" s="519"/>
      <c r="H2945" s="519">
        <v>2</v>
      </c>
      <c r="I2945" s="519">
        <v>3</v>
      </c>
      <c r="J2945" s="519" t="str">
        <f t="shared" si="95"/>
        <v>SDN20010203</v>
      </c>
      <c r="K2945" s="519">
        <v>440</v>
      </c>
    </row>
    <row r="2946" spans="2:11" hidden="1">
      <c r="B2946" s="519" t="s">
        <v>1062</v>
      </c>
      <c r="C2946" s="519"/>
      <c r="D2946" s="519"/>
      <c r="E2946" s="519"/>
      <c r="F2946" s="519">
        <v>1</v>
      </c>
      <c r="G2946" s="519"/>
      <c r="H2946" s="519">
        <v>2</v>
      </c>
      <c r="I2946" s="519">
        <v>4</v>
      </c>
      <c r="J2946" s="519" t="str">
        <f t="shared" si="95"/>
        <v>SDN20010204</v>
      </c>
      <c r="K2946" s="519">
        <v>440</v>
      </c>
    </row>
    <row r="2947" spans="2:11" hidden="1">
      <c r="B2947" s="519" t="s">
        <v>1062</v>
      </c>
      <c r="C2947" s="519"/>
      <c r="D2947" s="519"/>
      <c r="E2947" s="519"/>
      <c r="F2947" s="519">
        <v>1</v>
      </c>
      <c r="G2947" s="519"/>
      <c r="H2947" s="519">
        <v>2</v>
      </c>
      <c r="I2947" s="519">
        <v>5</v>
      </c>
      <c r="J2947" s="519" t="str">
        <f t="shared" si="95"/>
        <v>SDN20010205</v>
      </c>
      <c r="K2947" s="519">
        <v>440</v>
      </c>
    </row>
    <row r="2948" spans="2:11" hidden="1">
      <c r="B2948" s="519" t="s">
        <v>1062</v>
      </c>
      <c r="C2948" s="519"/>
      <c r="D2948" s="519"/>
      <c r="E2948" s="519"/>
      <c r="F2948" s="519">
        <v>1</v>
      </c>
      <c r="G2948" s="519"/>
      <c r="H2948" s="519">
        <v>2</v>
      </c>
      <c r="I2948" s="519">
        <v>6</v>
      </c>
      <c r="J2948" s="519" t="str">
        <f t="shared" ref="J2948:J3011" si="96">B2948&amp;TEXT(F2948,"00")&amp;TEXT(H2948,"00")&amp;TEXT(I2948,"00")</f>
        <v>SDN20010206</v>
      </c>
      <c r="K2948" s="519">
        <v>440</v>
      </c>
    </row>
    <row r="2949" spans="2:11" hidden="1">
      <c r="B2949" s="519" t="s">
        <v>1062</v>
      </c>
      <c r="C2949" s="519"/>
      <c r="D2949" s="519"/>
      <c r="E2949" s="519"/>
      <c r="F2949" s="519">
        <v>1</v>
      </c>
      <c r="G2949" s="519"/>
      <c r="H2949" s="519">
        <v>2</v>
      </c>
      <c r="I2949" s="519">
        <v>7</v>
      </c>
      <c r="J2949" s="519" t="str">
        <f t="shared" si="96"/>
        <v>SDN20010207</v>
      </c>
      <c r="K2949" s="519">
        <v>440</v>
      </c>
    </row>
    <row r="2950" spans="2:11" hidden="1">
      <c r="B2950" s="519" t="s">
        <v>1062</v>
      </c>
      <c r="C2950" s="519"/>
      <c r="D2950" s="519"/>
      <c r="E2950" s="519"/>
      <c r="F2950" s="519">
        <v>1</v>
      </c>
      <c r="G2950" s="519"/>
      <c r="H2950" s="519">
        <v>2</v>
      </c>
      <c r="I2950" s="519">
        <v>8</v>
      </c>
      <c r="J2950" s="519" t="str">
        <f t="shared" si="96"/>
        <v>SDN20010208</v>
      </c>
      <c r="K2950" s="519">
        <v>440</v>
      </c>
    </row>
    <row r="2951" spans="2:11" hidden="1">
      <c r="B2951" s="519" t="s">
        <v>1062</v>
      </c>
      <c r="C2951" s="519"/>
      <c r="D2951" s="519"/>
      <c r="E2951" s="519"/>
      <c r="F2951" s="519">
        <v>1</v>
      </c>
      <c r="G2951" s="519"/>
      <c r="H2951" s="519">
        <v>2</v>
      </c>
      <c r="I2951" s="519">
        <v>9</v>
      </c>
      <c r="J2951" s="519" t="str">
        <f t="shared" si="96"/>
        <v>SDN20010209</v>
      </c>
      <c r="K2951" s="519">
        <v>440</v>
      </c>
    </row>
    <row r="2952" spans="2:11" hidden="1">
      <c r="B2952" s="519" t="s">
        <v>1062</v>
      </c>
      <c r="C2952" s="519"/>
      <c r="D2952" s="519"/>
      <c r="E2952" s="519"/>
      <c r="F2952" s="519">
        <v>1</v>
      </c>
      <c r="G2952" s="519"/>
      <c r="H2952" s="519">
        <v>2</v>
      </c>
      <c r="I2952" s="519">
        <v>10</v>
      </c>
      <c r="J2952" s="519" t="str">
        <f t="shared" si="96"/>
        <v>SDN20010210</v>
      </c>
      <c r="K2952" s="519">
        <v>440</v>
      </c>
    </row>
    <row r="2953" spans="2:11" hidden="1">
      <c r="B2953" s="519" t="s">
        <v>1062</v>
      </c>
      <c r="C2953" s="519"/>
      <c r="D2953" s="519"/>
      <c r="E2953" s="519"/>
      <c r="F2953" s="519">
        <v>1</v>
      </c>
      <c r="G2953" s="519"/>
      <c r="H2953" s="519">
        <v>2</v>
      </c>
      <c r="I2953" s="519">
        <v>11</v>
      </c>
      <c r="J2953" s="519" t="str">
        <f t="shared" si="96"/>
        <v>SDN20010211</v>
      </c>
      <c r="K2953" s="519">
        <v>352</v>
      </c>
    </row>
    <row r="2954" spans="2:11" hidden="1">
      <c r="B2954" s="519" t="s">
        <v>1062</v>
      </c>
      <c r="C2954" s="519"/>
      <c r="D2954" s="519"/>
      <c r="E2954" s="519"/>
      <c r="F2954" s="519">
        <v>1</v>
      </c>
      <c r="G2954" s="519"/>
      <c r="H2954" s="519">
        <v>2</v>
      </c>
      <c r="I2954" s="519">
        <v>12</v>
      </c>
      <c r="J2954" s="519" t="str">
        <f t="shared" si="96"/>
        <v>SDN20010212</v>
      </c>
      <c r="K2954" s="519">
        <v>352</v>
      </c>
    </row>
    <row r="2955" spans="2:11" hidden="1">
      <c r="B2955" s="519" t="s">
        <v>1062</v>
      </c>
      <c r="C2955" s="519"/>
      <c r="D2955" s="519"/>
      <c r="E2955" s="519"/>
      <c r="F2955" s="519">
        <v>1</v>
      </c>
      <c r="G2955" s="519"/>
      <c r="H2955" s="519">
        <v>2</v>
      </c>
      <c r="I2955" s="519">
        <v>13</v>
      </c>
      <c r="J2955" s="519" t="str">
        <f t="shared" si="96"/>
        <v>SDN20010213</v>
      </c>
      <c r="K2955" s="519">
        <v>352</v>
      </c>
    </row>
    <row r="2956" spans="2:11" hidden="1">
      <c r="B2956" s="519" t="s">
        <v>1062</v>
      </c>
      <c r="C2956" s="519"/>
      <c r="D2956" s="519"/>
      <c r="E2956" s="519"/>
      <c r="F2956" s="519">
        <v>1</v>
      </c>
      <c r="G2956" s="519"/>
      <c r="H2956" s="519">
        <v>2</v>
      </c>
      <c r="I2956" s="519">
        <v>14</v>
      </c>
      <c r="J2956" s="519" t="str">
        <f t="shared" si="96"/>
        <v>SDN20010214</v>
      </c>
      <c r="K2956" s="519">
        <v>352</v>
      </c>
    </row>
    <row r="2957" spans="2:11" hidden="1">
      <c r="B2957" s="519" t="s">
        <v>1062</v>
      </c>
      <c r="C2957" s="519"/>
      <c r="D2957" s="519"/>
      <c r="E2957" s="519"/>
      <c r="F2957" s="519">
        <v>1</v>
      </c>
      <c r="G2957" s="519"/>
      <c r="H2957" s="519">
        <v>2</v>
      </c>
      <c r="I2957" s="519">
        <v>15</v>
      </c>
      <c r="J2957" s="519" t="str">
        <f t="shared" si="96"/>
        <v>SDN20010215</v>
      </c>
      <c r="K2957" s="519">
        <v>352</v>
      </c>
    </row>
    <row r="2958" spans="2:11" hidden="1">
      <c r="B2958" s="519" t="s">
        <v>1062</v>
      </c>
      <c r="C2958" s="519"/>
      <c r="D2958" s="519"/>
      <c r="E2958" s="519"/>
      <c r="F2958" s="519">
        <v>1</v>
      </c>
      <c r="G2958" s="519"/>
      <c r="H2958" s="519">
        <v>2</v>
      </c>
      <c r="I2958" s="519">
        <v>16</v>
      </c>
      <c r="J2958" s="519" t="str">
        <f t="shared" si="96"/>
        <v>SDN20010216</v>
      </c>
      <c r="K2958" s="519">
        <v>352</v>
      </c>
    </row>
    <row r="2959" spans="2:11" hidden="1">
      <c r="B2959" s="519" t="s">
        <v>1062</v>
      </c>
      <c r="C2959" s="519"/>
      <c r="D2959" s="519"/>
      <c r="E2959" s="519"/>
      <c r="F2959" s="519">
        <v>1</v>
      </c>
      <c r="G2959" s="519"/>
      <c r="H2959" s="519">
        <v>2</v>
      </c>
      <c r="I2959" s="519">
        <v>17</v>
      </c>
      <c r="J2959" s="519" t="str">
        <f t="shared" si="96"/>
        <v>SDN20010217</v>
      </c>
      <c r="K2959" s="519">
        <v>352</v>
      </c>
    </row>
    <row r="2960" spans="2:11" hidden="1">
      <c r="B2960" s="519" t="s">
        <v>1062</v>
      </c>
      <c r="C2960" s="519"/>
      <c r="D2960" s="519"/>
      <c r="E2960" s="519"/>
      <c r="F2960" s="519">
        <v>1</v>
      </c>
      <c r="G2960" s="519"/>
      <c r="H2960" s="519">
        <v>2</v>
      </c>
      <c r="I2960" s="519">
        <v>18</v>
      </c>
      <c r="J2960" s="519" t="str">
        <f t="shared" si="96"/>
        <v>SDN20010218</v>
      </c>
      <c r="K2960" s="519">
        <v>352</v>
      </c>
    </row>
    <row r="2961" spans="2:11" hidden="1">
      <c r="B2961" s="519" t="s">
        <v>1062</v>
      </c>
      <c r="C2961" s="519"/>
      <c r="D2961" s="519"/>
      <c r="E2961" s="519"/>
      <c r="F2961" s="519">
        <v>1</v>
      </c>
      <c r="G2961" s="519"/>
      <c r="H2961" s="519">
        <v>2</v>
      </c>
      <c r="I2961" s="519">
        <v>19</v>
      </c>
      <c r="J2961" s="519" t="str">
        <f t="shared" si="96"/>
        <v>SDN20010219</v>
      </c>
      <c r="K2961" s="519">
        <v>352</v>
      </c>
    </row>
    <row r="2962" spans="2:11" hidden="1">
      <c r="B2962" s="519" t="s">
        <v>1062</v>
      </c>
      <c r="C2962" s="519"/>
      <c r="D2962" s="519"/>
      <c r="E2962" s="519"/>
      <c r="F2962" s="519">
        <v>1</v>
      </c>
      <c r="G2962" s="519"/>
      <c r="H2962" s="519">
        <v>2</v>
      </c>
      <c r="I2962" s="519">
        <v>20</v>
      </c>
      <c r="J2962" s="519" t="str">
        <f t="shared" si="96"/>
        <v>SDN20010220</v>
      </c>
      <c r="K2962" s="519">
        <v>352</v>
      </c>
    </row>
    <row r="2963" spans="2:11" hidden="1">
      <c r="B2963" s="519" t="s">
        <v>1062</v>
      </c>
      <c r="C2963" s="519"/>
      <c r="D2963" s="519"/>
      <c r="E2963" s="519"/>
      <c r="F2963" s="519">
        <v>1</v>
      </c>
      <c r="G2963" s="519"/>
      <c r="H2963" s="519">
        <v>3</v>
      </c>
      <c r="I2963" s="519">
        <v>1</v>
      </c>
      <c r="J2963" s="519" t="str">
        <f t="shared" si="96"/>
        <v>SDN20010301</v>
      </c>
      <c r="K2963" s="519">
        <v>440</v>
      </c>
    </row>
    <row r="2964" spans="2:11" hidden="1">
      <c r="B2964" s="519" t="s">
        <v>1062</v>
      </c>
      <c r="C2964" s="519"/>
      <c r="D2964" s="519"/>
      <c r="E2964" s="519"/>
      <c r="F2964" s="519">
        <v>1</v>
      </c>
      <c r="G2964" s="519"/>
      <c r="H2964" s="519">
        <v>3</v>
      </c>
      <c r="I2964" s="519">
        <v>2</v>
      </c>
      <c r="J2964" s="519" t="str">
        <f t="shared" si="96"/>
        <v>SDN20010302</v>
      </c>
      <c r="K2964" s="519">
        <v>440</v>
      </c>
    </row>
    <row r="2965" spans="2:11" hidden="1">
      <c r="B2965" s="519" t="s">
        <v>1062</v>
      </c>
      <c r="C2965" s="519"/>
      <c r="D2965" s="519"/>
      <c r="E2965" s="519"/>
      <c r="F2965" s="519">
        <v>1</v>
      </c>
      <c r="G2965" s="519"/>
      <c r="H2965" s="519">
        <v>3</v>
      </c>
      <c r="I2965" s="519">
        <v>3</v>
      </c>
      <c r="J2965" s="519" t="str">
        <f t="shared" si="96"/>
        <v>SDN20010303</v>
      </c>
      <c r="K2965" s="519">
        <v>440</v>
      </c>
    </row>
    <row r="2966" spans="2:11" hidden="1">
      <c r="B2966" s="519" t="s">
        <v>1062</v>
      </c>
      <c r="C2966" s="519"/>
      <c r="D2966" s="519"/>
      <c r="E2966" s="519"/>
      <c r="F2966" s="519">
        <v>1</v>
      </c>
      <c r="G2966" s="519"/>
      <c r="H2966" s="519">
        <v>3</v>
      </c>
      <c r="I2966" s="519">
        <v>4</v>
      </c>
      <c r="J2966" s="519" t="str">
        <f t="shared" si="96"/>
        <v>SDN20010304</v>
      </c>
      <c r="K2966" s="519">
        <v>440</v>
      </c>
    </row>
    <row r="2967" spans="2:11" hidden="1">
      <c r="B2967" s="519" t="s">
        <v>1062</v>
      </c>
      <c r="C2967" s="519"/>
      <c r="D2967" s="519"/>
      <c r="E2967" s="519"/>
      <c r="F2967" s="519">
        <v>1</v>
      </c>
      <c r="G2967" s="519"/>
      <c r="H2967" s="519">
        <v>3</v>
      </c>
      <c r="I2967" s="519">
        <v>5</v>
      </c>
      <c r="J2967" s="519" t="str">
        <f t="shared" si="96"/>
        <v>SDN20010305</v>
      </c>
      <c r="K2967" s="519">
        <v>440</v>
      </c>
    </row>
    <row r="2968" spans="2:11" hidden="1">
      <c r="B2968" s="519" t="s">
        <v>1062</v>
      </c>
      <c r="C2968" s="519"/>
      <c r="D2968" s="519"/>
      <c r="E2968" s="519"/>
      <c r="F2968" s="519">
        <v>1</v>
      </c>
      <c r="G2968" s="519"/>
      <c r="H2968" s="519">
        <v>3</v>
      </c>
      <c r="I2968" s="519">
        <v>6</v>
      </c>
      <c r="J2968" s="519" t="str">
        <f t="shared" si="96"/>
        <v>SDN20010306</v>
      </c>
      <c r="K2968" s="519">
        <v>440</v>
      </c>
    </row>
    <row r="2969" spans="2:11" hidden="1">
      <c r="B2969" s="519" t="s">
        <v>1062</v>
      </c>
      <c r="C2969" s="519"/>
      <c r="D2969" s="519"/>
      <c r="E2969" s="519"/>
      <c r="F2969" s="519">
        <v>1</v>
      </c>
      <c r="G2969" s="519"/>
      <c r="H2969" s="519">
        <v>3</v>
      </c>
      <c r="I2969" s="519">
        <v>7</v>
      </c>
      <c r="J2969" s="519" t="str">
        <f t="shared" si="96"/>
        <v>SDN20010307</v>
      </c>
      <c r="K2969" s="519">
        <v>440</v>
      </c>
    </row>
    <row r="2970" spans="2:11" hidden="1">
      <c r="B2970" s="519" t="s">
        <v>1062</v>
      </c>
      <c r="C2970" s="519"/>
      <c r="D2970" s="519"/>
      <c r="E2970" s="519"/>
      <c r="F2970" s="519">
        <v>1</v>
      </c>
      <c r="G2970" s="519"/>
      <c r="H2970" s="519">
        <v>3</v>
      </c>
      <c r="I2970" s="519">
        <v>8</v>
      </c>
      <c r="J2970" s="519" t="str">
        <f t="shared" si="96"/>
        <v>SDN20010308</v>
      </c>
      <c r="K2970" s="519">
        <v>440</v>
      </c>
    </row>
    <row r="2971" spans="2:11" hidden="1">
      <c r="B2971" s="519" t="s">
        <v>1062</v>
      </c>
      <c r="C2971" s="519"/>
      <c r="D2971" s="519"/>
      <c r="E2971" s="519"/>
      <c r="F2971" s="519">
        <v>1</v>
      </c>
      <c r="G2971" s="519"/>
      <c r="H2971" s="519">
        <v>3</v>
      </c>
      <c r="I2971" s="519">
        <v>9</v>
      </c>
      <c r="J2971" s="519" t="str">
        <f t="shared" si="96"/>
        <v>SDN20010309</v>
      </c>
      <c r="K2971" s="519">
        <v>440</v>
      </c>
    </row>
    <row r="2972" spans="2:11" hidden="1">
      <c r="B2972" s="519" t="s">
        <v>1062</v>
      </c>
      <c r="C2972" s="519"/>
      <c r="D2972" s="519"/>
      <c r="E2972" s="519"/>
      <c r="F2972" s="519">
        <v>1</v>
      </c>
      <c r="G2972" s="519"/>
      <c r="H2972" s="519">
        <v>3</v>
      </c>
      <c r="I2972" s="519">
        <v>10</v>
      </c>
      <c r="J2972" s="519" t="str">
        <f t="shared" si="96"/>
        <v>SDN20010310</v>
      </c>
      <c r="K2972" s="519">
        <v>440</v>
      </c>
    </row>
    <row r="2973" spans="2:11" hidden="1">
      <c r="B2973" s="519" t="s">
        <v>1062</v>
      </c>
      <c r="C2973" s="519"/>
      <c r="D2973" s="519"/>
      <c r="E2973" s="519"/>
      <c r="F2973" s="519">
        <v>1</v>
      </c>
      <c r="G2973" s="519"/>
      <c r="H2973" s="519">
        <v>3</v>
      </c>
      <c r="I2973" s="519">
        <v>11</v>
      </c>
      <c r="J2973" s="519" t="str">
        <f t="shared" si="96"/>
        <v>SDN20010311</v>
      </c>
      <c r="K2973" s="519">
        <v>352</v>
      </c>
    </row>
    <row r="2974" spans="2:11" hidden="1">
      <c r="B2974" s="519" t="s">
        <v>1062</v>
      </c>
      <c r="C2974" s="519"/>
      <c r="D2974" s="519"/>
      <c r="E2974" s="519"/>
      <c r="F2974" s="519">
        <v>1</v>
      </c>
      <c r="G2974" s="519"/>
      <c r="H2974" s="519">
        <v>3</v>
      </c>
      <c r="I2974" s="519">
        <v>12</v>
      </c>
      <c r="J2974" s="519" t="str">
        <f t="shared" si="96"/>
        <v>SDN20010312</v>
      </c>
      <c r="K2974" s="519">
        <v>352</v>
      </c>
    </row>
    <row r="2975" spans="2:11" hidden="1">
      <c r="B2975" s="519" t="s">
        <v>1062</v>
      </c>
      <c r="C2975" s="519"/>
      <c r="D2975" s="519"/>
      <c r="E2975" s="519"/>
      <c r="F2975" s="519">
        <v>1</v>
      </c>
      <c r="G2975" s="519"/>
      <c r="H2975" s="519">
        <v>3</v>
      </c>
      <c r="I2975" s="519">
        <v>13</v>
      </c>
      <c r="J2975" s="519" t="str">
        <f t="shared" si="96"/>
        <v>SDN20010313</v>
      </c>
      <c r="K2975" s="519">
        <v>352</v>
      </c>
    </row>
    <row r="2976" spans="2:11" hidden="1">
      <c r="B2976" s="519" t="s">
        <v>1062</v>
      </c>
      <c r="C2976" s="519"/>
      <c r="D2976" s="519"/>
      <c r="E2976" s="519"/>
      <c r="F2976" s="519">
        <v>1</v>
      </c>
      <c r="G2976" s="519"/>
      <c r="H2976" s="519">
        <v>3</v>
      </c>
      <c r="I2976" s="519">
        <v>14</v>
      </c>
      <c r="J2976" s="519" t="str">
        <f t="shared" si="96"/>
        <v>SDN20010314</v>
      </c>
      <c r="K2976" s="519">
        <v>352</v>
      </c>
    </row>
    <row r="2977" spans="2:11" hidden="1">
      <c r="B2977" s="519" t="s">
        <v>1062</v>
      </c>
      <c r="C2977" s="519"/>
      <c r="D2977" s="519"/>
      <c r="E2977" s="519"/>
      <c r="F2977" s="519">
        <v>1</v>
      </c>
      <c r="G2977" s="519"/>
      <c r="H2977" s="519">
        <v>3</v>
      </c>
      <c r="I2977" s="519">
        <v>15</v>
      </c>
      <c r="J2977" s="519" t="str">
        <f t="shared" si="96"/>
        <v>SDN20010315</v>
      </c>
      <c r="K2977" s="519">
        <v>352</v>
      </c>
    </row>
    <row r="2978" spans="2:11" hidden="1">
      <c r="B2978" s="519" t="s">
        <v>1062</v>
      </c>
      <c r="C2978" s="519"/>
      <c r="D2978" s="519"/>
      <c r="E2978" s="519"/>
      <c r="F2978" s="519">
        <v>1</v>
      </c>
      <c r="G2978" s="519"/>
      <c r="H2978" s="519">
        <v>3</v>
      </c>
      <c r="I2978" s="519">
        <v>16</v>
      </c>
      <c r="J2978" s="519" t="str">
        <f t="shared" si="96"/>
        <v>SDN20010316</v>
      </c>
      <c r="K2978" s="519">
        <v>352</v>
      </c>
    </row>
    <row r="2979" spans="2:11" hidden="1">
      <c r="B2979" s="519" t="s">
        <v>1062</v>
      </c>
      <c r="C2979" s="519"/>
      <c r="D2979" s="519"/>
      <c r="E2979" s="519"/>
      <c r="F2979" s="519">
        <v>1</v>
      </c>
      <c r="G2979" s="519"/>
      <c r="H2979" s="519">
        <v>3</v>
      </c>
      <c r="I2979" s="519">
        <v>17</v>
      </c>
      <c r="J2979" s="519" t="str">
        <f t="shared" si="96"/>
        <v>SDN20010317</v>
      </c>
      <c r="K2979" s="519">
        <v>352</v>
      </c>
    </row>
    <row r="2980" spans="2:11" hidden="1">
      <c r="B2980" s="519" t="s">
        <v>1062</v>
      </c>
      <c r="C2980" s="519"/>
      <c r="D2980" s="519"/>
      <c r="E2980" s="519"/>
      <c r="F2980" s="519">
        <v>1</v>
      </c>
      <c r="G2980" s="519"/>
      <c r="H2980" s="519">
        <v>3</v>
      </c>
      <c r="I2980" s="519">
        <v>18</v>
      </c>
      <c r="J2980" s="519" t="str">
        <f t="shared" si="96"/>
        <v>SDN20010318</v>
      </c>
      <c r="K2980" s="519">
        <v>352</v>
      </c>
    </row>
    <row r="2981" spans="2:11" hidden="1">
      <c r="B2981" s="519" t="s">
        <v>1062</v>
      </c>
      <c r="C2981" s="519"/>
      <c r="D2981" s="519"/>
      <c r="E2981" s="519"/>
      <c r="F2981" s="519">
        <v>1</v>
      </c>
      <c r="G2981" s="519"/>
      <c r="H2981" s="519">
        <v>3</v>
      </c>
      <c r="I2981" s="519">
        <v>19</v>
      </c>
      <c r="J2981" s="519" t="str">
        <f t="shared" si="96"/>
        <v>SDN20010319</v>
      </c>
      <c r="K2981" s="519">
        <v>352</v>
      </c>
    </row>
    <row r="2982" spans="2:11" hidden="1">
      <c r="B2982" s="519" t="s">
        <v>1062</v>
      </c>
      <c r="C2982" s="519"/>
      <c r="D2982" s="519"/>
      <c r="E2982" s="519"/>
      <c r="F2982" s="519">
        <v>1</v>
      </c>
      <c r="G2982" s="519"/>
      <c r="H2982" s="519">
        <v>3</v>
      </c>
      <c r="I2982" s="519">
        <v>20</v>
      </c>
      <c r="J2982" s="519" t="str">
        <f t="shared" si="96"/>
        <v>SDN20010320</v>
      </c>
      <c r="K2982" s="519">
        <v>352</v>
      </c>
    </row>
    <row r="2983" spans="2:11" hidden="1">
      <c r="B2983" s="519" t="s">
        <v>1062</v>
      </c>
      <c r="C2983" s="519"/>
      <c r="D2983" s="519"/>
      <c r="E2983" s="519"/>
      <c r="F2983" s="519">
        <v>1</v>
      </c>
      <c r="G2983" s="519"/>
      <c r="H2983" s="519">
        <v>4</v>
      </c>
      <c r="I2983" s="519">
        <v>1</v>
      </c>
      <c r="J2983" s="519" t="str">
        <f t="shared" si="96"/>
        <v>SDN20010401</v>
      </c>
      <c r="K2983" s="519">
        <v>440</v>
      </c>
    </row>
    <row r="2984" spans="2:11" hidden="1">
      <c r="B2984" s="519" t="s">
        <v>1062</v>
      </c>
      <c r="C2984" s="519"/>
      <c r="D2984" s="519"/>
      <c r="E2984" s="519"/>
      <c r="F2984" s="519">
        <v>1</v>
      </c>
      <c r="G2984" s="519"/>
      <c r="H2984" s="519">
        <v>4</v>
      </c>
      <c r="I2984" s="519">
        <v>2</v>
      </c>
      <c r="J2984" s="519" t="str">
        <f t="shared" si="96"/>
        <v>SDN20010402</v>
      </c>
      <c r="K2984" s="519">
        <v>440</v>
      </c>
    </row>
    <row r="2985" spans="2:11" hidden="1">
      <c r="B2985" s="519" t="s">
        <v>1062</v>
      </c>
      <c r="C2985" s="519"/>
      <c r="D2985" s="519"/>
      <c r="E2985" s="519"/>
      <c r="F2985" s="519">
        <v>1</v>
      </c>
      <c r="G2985" s="519"/>
      <c r="H2985" s="519">
        <v>4</v>
      </c>
      <c r="I2985" s="519">
        <v>3</v>
      </c>
      <c r="J2985" s="519" t="str">
        <f t="shared" si="96"/>
        <v>SDN20010403</v>
      </c>
      <c r="K2985" s="519">
        <v>440</v>
      </c>
    </row>
    <row r="2986" spans="2:11" hidden="1">
      <c r="B2986" s="519" t="s">
        <v>1062</v>
      </c>
      <c r="C2986" s="519"/>
      <c r="D2986" s="519"/>
      <c r="E2986" s="519"/>
      <c r="F2986" s="519">
        <v>1</v>
      </c>
      <c r="G2986" s="519"/>
      <c r="H2986" s="519">
        <v>4</v>
      </c>
      <c r="I2986" s="519">
        <v>4</v>
      </c>
      <c r="J2986" s="519" t="str">
        <f t="shared" si="96"/>
        <v>SDN20010404</v>
      </c>
      <c r="K2986" s="519">
        <v>440</v>
      </c>
    </row>
    <row r="2987" spans="2:11" hidden="1">
      <c r="B2987" s="519" t="s">
        <v>1062</v>
      </c>
      <c r="C2987" s="519"/>
      <c r="D2987" s="519"/>
      <c r="E2987" s="519"/>
      <c r="F2987" s="519">
        <v>1</v>
      </c>
      <c r="G2987" s="519"/>
      <c r="H2987" s="519">
        <v>4</v>
      </c>
      <c r="I2987" s="519">
        <v>5</v>
      </c>
      <c r="J2987" s="519" t="str">
        <f t="shared" si="96"/>
        <v>SDN20010405</v>
      </c>
      <c r="K2987" s="519">
        <v>440</v>
      </c>
    </row>
    <row r="2988" spans="2:11" hidden="1">
      <c r="B2988" s="519" t="s">
        <v>1062</v>
      </c>
      <c r="C2988" s="519"/>
      <c r="D2988" s="519"/>
      <c r="E2988" s="519"/>
      <c r="F2988" s="519">
        <v>1</v>
      </c>
      <c r="G2988" s="519"/>
      <c r="H2988" s="519">
        <v>4</v>
      </c>
      <c r="I2988" s="519">
        <v>6</v>
      </c>
      <c r="J2988" s="519" t="str">
        <f t="shared" si="96"/>
        <v>SDN20010406</v>
      </c>
      <c r="K2988" s="519">
        <v>440</v>
      </c>
    </row>
    <row r="2989" spans="2:11" hidden="1">
      <c r="B2989" s="519" t="s">
        <v>1062</v>
      </c>
      <c r="C2989" s="519"/>
      <c r="D2989" s="519"/>
      <c r="E2989" s="519"/>
      <c r="F2989" s="519">
        <v>1</v>
      </c>
      <c r="G2989" s="519"/>
      <c r="H2989" s="519">
        <v>4</v>
      </c>
      <c r="I2989" s="519">
        <v>7</v>
      </c>
      <c r="J2989" s="519" t="str">
        <f t="shared" si="96"/>
        <v>SDN20010407</v>
      </c>
      <c r="K2989" s="519">
        <v>440</v>
      </c>
    </row>
    <row r="2990" spans="2:11" hidden="1">
      <c r="B2990" s="519" t="s">
        <v>1062</v>
      </c>
      <c r="C2990" s="519"/>
      <c r="D2990" s="519"/>
      <c r="E2990" s="519"/>
      <c r="F2990" s="519">
        <v>1</v>
      </c>
      <c r="G2990" s="519"/>
      <c r="H2990" s="519">
        <v>4</v>
      </c>
      <c r="I2990" s="519">
        <v>8</v>
      </c>
      <c r="J2990" s="519" t="str">
        <f t="shared" si="96"/>
        <v>SDN20010408</v>
      </c>
      <c r="K2990" s="519">
        <v>440</v>
      </c>
    </row>
    <row r="2991" spans="2:11" hidden="1">
      <c r="B2991" s="519" t="s">
        <v>1062</v>
      </c>
      <c r="C2991" s="519"/>
      <c r="D2991" s="519"/>
      <c r="E2991" s="519"/>
      <c r="F2991" s="519">
        <v>1</v>
      </c>
      <c r="G2991" s="519"/>
      <c r="H2991" s="519">
        <v>4</v>
      </c>
      <c r="I2991" s="519">
        <v>9</v>
      </c>
      <c r="J2991" s="519" t="str">
        <f t="shared" si="96"/>
        <v>SDN20010409</v>
      </c>
      <c r="K2991" s="519">
        <v>440</v>
      </c>
    </row>
    <row r="2992" spans="2:11" hidden="1">
      <c r="B2992" s="519" t="s">
        <v>1062</v>
      </c>
      <c r="C2992" s="519"/>
      <c r="D2992" s="519"/>
      <c r="E2992" s="519"/>
      <c r="F2992" s="519">
        <v>1</v>
      </c>
      <c r="G2992" s="519"/>
      <c r="H2992" s="519">
        <v>4</v>
      </c>
      <c r="I2992" s="519">
        <v>10</v>
      </c>
      <c r="J2992" s="519" t="str">
        <f t="shared" si="96"/>
        <v>SDN20010410</v>
      </c>
      <c r="K2992" s="519">
        <v>440</v>
      </c>
    </row>
    <row r="2993" spans="2:11" hidden="1">
      <c r="B2993" s="519" t="s">
        <v>1062</v>
      </c>
      <c r="C2993" s="519"/>
      <c r="D2993" s="519"/>
      <c r="E2993" s="519"/>
      <c r="F2993" s="519">
        <v>1</v>
      </c>
      <c r="G2993" s="519"/>
      <c r="H2993" s="519">
        <v>4</v>
      </c>
      <c r="I2993" s="519">
        <v>11</v>
      </c>
      <c r="J2993" s="519" t="str">
        <f t="shared" si="96"/>
        <v>SDN20010411</v>
      </c>
      <c r="K2993" s="519">
        <v>352</v>
      </c>
    </row>
    <row r="2994" spans="2:11" hidden="1">
      <c r="B2994" s="519" t="s">
        <v>1062</v>
      </c>
      <c r="C2994" s="519"/>
      <c r="D2994" s="519"/>
      <c r="E2994" s="519"/>
      <c r="F2994" s="519">
        <v>1</v>
      </c>
      <c r="G2994" s="519"/>
      <c r="H2994" s="519">
        <v>4</v>
      </c>
      <c r="I2994" s="519">
        <v>12</v>
      </c>
      <c r="J2994" s="519" t="str">
        <f t="shared" si="96"/>
        <v>SDN20010412</v>
      </c>
      <c r="K2994" s="519">
        <v>352</v>
      </c>
    </row>
    <row r="2995" spans="2:11" hidden="1">
      <c r="B2995" s="519" t="s">
        <v>1062</v>
      </c>
      <c r="C2995" s="519"/>
      <c r="D2995" s="519"/>
      <c r="E2995" s="519"/>
      <c r="F2995" s="519">
        <v>1</v>
      </c>
      <c r="G2995" s="519"/>
      <c r="H2995" s="519">
        <v>4</v>
      </c>
      <c r="I2995" s="519">
        <v>13</v>
      </c>
      <c r="J2995" s="519" t="str">
        <f t="shared" si="96"/>
        <v>SDN20010413</v>
      </c>
      <c r="K2995" s="519">
        <v>352</v>
      </c>
    </row>
    <row r="2996" spans="2:11" hidden="1">
      <c r="B2996" s="519" t="s">
        <v>1062</v>
      </c>
      <c r="C2996" s="519"/>
      <c r="D2996" s="519"/>
      <c r="E2996" s="519"/>
      <c r="F2996" s="519">
        <v>1</v>
      </c>
      <c r="G2996" s="519"/>
      <c r="H2996" s="519">
        <v>4</v>
      </c>
      <c r="I2996" s="519">
        <v>14</v>
      </c>
      <c r="J2996" s="519" t="str">
        <f t="shared" si="96"/>
        <v>SDN20010414</v>
      </c>
      <c r="K2996" s="519">
        <v>352</v>
      </c>
    </row>
    <row r="2997" spans="2:11" hidden="1">
      <c r="B2997" s="519" t="s">
        <v>1062</v>
      </c>
      <c r="C2997" s="519"/>
      <c r="D2997" s="519"/>
      <c r="E2997" s="519"/>
      <c r="F2997" s="519">
        <v>1</v>
      </c>
      <c r="G2997" s="519"/>
      <c r="H2997" s="519">
        <v>4</v>
      </c>
      <c r="I2997" s="519">
        <v>15</v>
      </c>
      <c r="J2997" s="519" t="str">
        <f t="shared" si="96"/>
        <v>SDN20010415</v>
      </c>
      <c r="K2997" s="519">
        <v>352</v>
      </c>
    </row>
    <row r="2998" spans="2:11" hidden="1">
      <c r="B2998" s="519" t="s">
        <v>1062</v>
      </c>
      <c r="C2998" s="519"/>
      <c r="D2998" s="519"/>
      <c r="E2998" s="519"/>
      <c r="F2998" s="519">
        <v>1</v>
      </c>
      <c r="G2998" s="519"/>
      <c r="H2998" s="519">
        <v>4</v>
      </c>
      <c r="I2998" s="519">
        <v>16</v>
      </c>
      <c r="J2998" s="519" t="str">
        <f t="shared" si="96"/>
        <v>SDN20010416</v>
      </c>
      <c r="K2998" s="519">
        <v>352</v>
      </c>
    </row>
    <row r="2999" spans="2:11" hidden="1">
      <c r="B2999" s="519" t="s">
        <v>1062</v>
      </c>
      <c r="C2999" s="519"/>
      <c r="D2999" s="519"/>
      <c r="E2999" s="519"/>
      <c r="F2999" s="519">
        <v>1</v>
      </c>
      <c r="G2999" s="519"/>
      <c r="H2999" s="519">
        <v>4</v>
      </c>
      <c r="I2999" s="519">
        <v>17</v>
      </c>
      <c r="J2999" s="519" t="str">
        <f t="shared" si="96"/>
        <v>SDN20010417</v>
      </c>
      <c r="K2999" s="519">
        <v>352</v>
      </c>
    </row>
    <row r="3000" spans="2:11" hidden="1">
      <c r="B3000" s="519" t="s">
        <v>1062</v>
      </c>
      <c r="C3000" s="519"/>
      <c r="D3000" s="519"/>
      <c r="E3000" s="519"/>
      <c r="F3000" s="519">
        <v>1</v>
      </c>
      <c r="G3000" s="519"/>
      <c r="H3000" s="519">
        <v>4</v>
      </c>
      <c r="I3000" s="519">
        <v>18</v>
      </c>
      <c r="J3000" s="519" t="str">
        <f t="shared" si="96"/>
        <v>SDN20010418</v>
      </c>
      <c r="K3000" s="519">
        <v>352</v>
      </c>
    </row>
    <row r="3001" spans="2:11" hidden="1">
      <c r="B3001" s="519" t="s">
        <v>1062</v>
      </c>
      <c r="C3001" s="519"/>
      <c r="D3001" s="519"/>
      <c r="E3001" s="519"/>
      <c r="F3001" s="519">
        <v>1</v>
      </c>
      <c r="G3001" s="519"/>
      <c r="H3001" s="519">
        <v>4</v>
      </c>
      <c r="I3001" s="519">
        <v>19</v>
      </c>
      <c r="J3001" s="519" t="str">
        <f t="shared" si="96"/>
        <v>SDN20010419</v>
      </c>
      <c r="K3001" s="519">
        <v>352</v>
      </c>
    </row>
    <row r="3002" spans="2:11" hidden="1">
      <c r="B3002" s="519" t="s">
        <v>1062</v>
      </c>
      <c r="C3002" s="519"/>
      <c r="D3002" s="519"/>
      <c r="E3002" s="519"/>
      <c r="F3002" s="519">
        <v>1</v>
      </c>
      <c r="G3002" s="519"/>
      <c r="H3002" s="519">
        <v>4</v>
      </c>
      <c r="I3002" s="519">
        <v>20</v>
      </c>
      <c r="J3002" s="519" t="str">
        <f t="shared" si="96"/>
        <v>SDN20010420</v>
      </c>
      <c r="K3002" s="519">
        <v>352</v>
      </c>
    </row>
    <row r="3003" spans="2:11" hidden="1">
      <c r="B3003" s="519" t="s">
        <v>1062</v>
      </c>
      <c r="C3003" s="519"/>
      <c r="D3003" s="519"/>
      <c r="E3003" s="519"/>
      <c r="F3003" s="519">
        <v>1</v>
      </c>
      <c r="G3003" s="519"/>
      <c r="H3003" s="519">
        <v>5</v>
      </c>
      <c r="I3003" s="519">
        <v>1</v>
      </c>
      <c r="J3003" s="519" t="str">
        <f t="shared" si="96"/>
        <v>SDN20010501</v>
      </c>
      <c r="K3003" s="519">
        <v>440</v>
      </c>
    </row>
    <row r="3004" spans="2:11" hidden="1">
      <c r="B3004" s="519" t="s">
        <v>1062</v>
      </c>
      <c r="C3004" s="519"/>
      <c r="D3004" s="519"/>
      <c r="E3004" s="519"/>
      <c r="F3004" s="519">
        <v>1</v>
      </c>
      <c r="G3004" s="519"/>
      <c r="H3004" s="519">
        <v>5</v>
      </c>
      <c r="I3004" s="519">
        <v>2</v>
      </c>
      <c r="J3004" s="519" t="str">
        <f t="shared" si="96"/>
        <v>SDN20010502</v>
      </c>
      <c r="K3004" s="519">
        <v>440</v>
      </c>
    </row>
    <row r="3005" spans="2:11" hidden="1">
      <c r="B3005" s="519" t="s">
        <v>1062</v>
      </c>
      <c r="C3005" s="519"/>
      <c r="D3005" s="519"/>
      <c r="E3005" s="519"/>
      <c r="F3005" s="519">
        <v>1</v>
      </c>
      <c r="G3005" s="519"/>
      <c r="H3005" s="519">
        <v>5</v>
      </c>
      <c r="I3005" s="519">
        <v>3</v>
      </c>
      <c r="J3005" s="519" t="str">
        <f t="shared" si="96"/>
        <v>SDN20010503</v>
      </c>
      <c r="K3005" s="519">
        <v>440</v>
      </c>
    </row>
    <row r="3006" spans="2:11" hidden="1">
      <c r="B3006" s="519" t="s">
        <v>1062</v>
      </c>
      <c r="C3006" s="519"/>
      <c r="D3006" s="519"/>
      <c r="E3006" s="519"/>
      <c r="F3006" s="519">
        <v>1</v>
      </c>
      <c r="G3006" s="519"/>
      <c r="H3006" s="519">
        <v>5</v>
      </c>
      <c r="I3006" s="519">
        <v>4</v>
      </c>
      <c r="J3006" s="519" t="str">
        <f t="shared" si="96"/>
        <v>SDN20010504</v>
      </c>
      <c r="K3006" s="519">
        <v>440</v>
      </c>
    </row>
    <row r="3007" spans="2:11" hidden="1">
      <c r="B3007" s="519" t="s">
        <v>1062</v>
      </c>
      <c r="C3007" s="519"/>
      <c r="D3007" s="519"/>
      <c r="E3007" s="519"/>
      <c r="F3007" s="519">
        <v>1</v>
      </c>
      <c r="G3007" s="519"/>
      <c r="H3007" s="519">
        <v>5</v>
      </c>
      <c r="I3007" s="519">
        <v>5</v>
      </c>
      <c r="J3007" s="519" t="str">
        <f t="shared" si="96"/>
        <v>SDN20010505</v>
      </c>
      <c r="K3007" s="519">
        <v>440</v>
      </c>
    </row>
    <row r="3008" spans="2:11" hidden="1">
      <c r="B3008" s="519" t="s">
        <v>1062</v>
      </c>
      <c r="C3008" s="519"/>
      <c r="D3008" s="519"/>
      <c r="E3008" s="519"/>
      <c r="F3008" s="519">
        <v>1</v>
      </c>
      <c r="G3008" s="519"/>
      <c r="H3008" s="519">
        <v>5</v>
      </c>
      <c r="I3008" s="519">
        <v>6</v>
      </c>
      <c r="J3008" s="519" t="str">
        <f t="shared" si="96"/>
        <v>SDN20010506</v>
      </c>
      <c r="K3008" s="519">
        <v>440</v>
      </c>
    </row>
    <row r="3009" spans="2:11" hidden="1">
      <c r="B3009" s="519" t="s">
        <v>1062</v>
      </c>
      <c r="C3009" s="519"/>
      <c r="D3009" s="519"/>
      <c r="E3009" s="519"/>
      <c r="F3009" s="519">
        <v>1</v>
      </c>
      <c r="G3009" s="519"/>
      <c r="H3009" s="519">
        <v>5</v>
      </c>
      <c r="I3009" s="519">
        <v>7</v>
      </c>
      <c r="J3009" s="519" t="str">
        <f t="shared" si="96"/>
        <v>SDN20010507</v>
      </c>
      <c r="K3009" s="519">
        <v>440</v>
      </c>
    </row>
    <row r="3010" spans="2:11" hidden="1">
      <c r="B3010" s="519" t="s">
        <v>1062</v>
      </c>
      <c r="C3010" s="519"/>
      <c r="D3010" s="519"/>
      <c r="E3010" s="519"/>
      <c r="F3010" s="519">
        <v>1</v>
      </c>
      <c r="G3010" s="519"/>
      <c r="H3010" s="519">
        <v>5</v>
      </c>
      <c r="I3010" s="519">
        <v>8</v>
      </c>
      <c r="J3010" s="519" t="str">
        <f t="shared" si="96"/>
        <v>SDN20010508</v>
      </c>
      <c r="K3010" s="519">
        <v>440</v>
      </c>
    </row>
    <row r="3011" spans="2:11" hidden="1">
      <c r="B3011" s="519" t="s">
        <v>1062</v>
      </c>
      <c r="C3011" s="519"/>
      <c r="D3011" s="519"/>
      <c r="E3011" s="519"/>
      <c r="F3011" s="519">
        <v>1</v>
      </c>
      <c r="G3011" s="519"/>
      <c r="H3011" s="519">
        <v>5</v>
      </c>
      <c r="I3011" s="519">
        <v>9</v>
      </c>
      <c r="J3011" s="519" t="str">
        <f t="shared" si="96"/>
        <v>SDN20010509</v>
      </c>
      <c r="K3011" s="519">
        <v>440</v>
      </c>
    </row>
    <row r="3012" spans="2:11" hidden="1">
      <c r="B3012" s="519" t="s">
        <v>1062</v>
      </c>
      <c r="C3012" s="519"/>
      <c r="D3012" s="519"/>
      <c r="E3012" s="519"/>
      <c r="F3012" s="519">
        <v>1</v>
      </c>
      <c r="G3012" s="519"/>
      <c r="H3012" s="519">
        <v>5</v>
      </c>
      <c r="I3012" s="519">
        <v>10</v>
      </c>
      <c r="J3012" s="519" t="str">
        <f t="shared" ref="J3012:J3075" si="97">B3012&amp;TEXT(F3012,"00")&amp;TEXT(H3012,"00")&amp;TEXT(I3012,"00")</f>
        <v>SDN20010510</v>
      </c>
      <c r="K3012" s="519">
        <v>440</v>
      </c>
    </row>
    <row r="3013" spans="2:11" hidden="1">
      <c r="B3013" s="519" t="s">
        <v>1062</v>
      </c>
      <c r="C3013" s="519"/>
      <c r="D3013" s="519"/>
      <c r="E3013" s="519"/>
      <c r="F3013" s="519">
        <v>1</v>
      </c>
      <c r="G3013" s="519"/>
      <c r="H3013" s="519">
        <v>5</v>
      </c>
      <c r="I3013" s="519">
        <v>11</v>
      </c>
      <c r="J3013" s="519" t="str">
        <f t="shared" si="97"/>
        <v>SDN20010511</v>
      </c>
      <c r="K3013" s="519">
        <v>352</v>
      </c>
    </row>
    <row r="3014" spans="2:11" hidden="1">
      <c r="B3014" s="519" t="s">
        <v>1062</v>
      </c>
      <c r="C3014" s="519"/>
      <c r="D3014" s="519"/>
      <c r="E3014" s="519"/>
      <c r="F3014" s="519">
        <v>1</v>
      </c>
      <c r="G3014" s="519"/>
      <c r="H3014" s="519">
        <v>5</v>
      </c>
      <c r="I3014" s="519">
        <v>12</v>
      </c>
      <c r="J3014" s="519" t="str">
        <f t="shared" si="97"/>
        <v>SDN20010512</v>
      </c>
      <c r="K3014" s="519">
        <v>352</v>
      </c>
    </row>
    <row r="3015" spans="2:11" hidden="1">
      <c r="B3015" s="519" t="s">
        <v>1062</v>
      </c>
      <c r="C3015" s="519"/>
      <c r="D3015" s="519"/>
      <c r="E3015" s="519"/>
      <c r="F3015" s="519">
        <v>1</v>
      </c>
      <c r="G3015" s="519"/>
      <c r="H3015" s="519">
        <v>5</v>
      </c>
      <c r="I3015" s="519">
        <v>13</v>
      </c>
      <c r="J3015" s="519" t="str">
        <f t="shared" si="97"/>
        <v>SDN20010513</v>
      </c>
      <c r="K3015" s="519">
        <v>352</v>
      </c>
    </row>
    <row r="3016" spans="2:11" hidden="1">
      <c r="B3016" s="519" t="s">
        <v>1062</v>
      </c>
      <c r="C3016" s="519"/>
      <c r="D3016" s="519"/>
      <c r="E3016" s="519"/>
      <c r="F3016" s="519">
        <v>1</v>
      </c>
      <c r="G3016" s="519"/>
      <c r="H3016" s="519">
        <v>5</v>
      </c>
      <c r="I3016" s="519">
        <v>14</v>
      </c>
      <c r="J3016" s="519" t="str">
        <f t="shared" si="97"/>
        <v>SDN20010514</v>
      </c>
      <c r="K3016" s="519">
        <v>352</v>
      </c>
    </row>
    <row r="3017" spans="2:11" hidden="1">
      <c r="B3017" s="519" t="s">
        <v>1062</v>
      </c>
      <c r="C3017" s="519"/>
      <c r="D3017" s="519"/>
      <c r="E3017" s="519"/>
      <c r="F3017" s="519">
        <v>1</v>
      </c>
      <c r="G3017" s="519"/>
      <c r="H3017" s="519">
        <v>5</v>
      </c>
      <c r="I3017" s="519">
        <v>15</v>
      </c>
      <c r="J3017" s="519" t="str">
        <f t="shared" si="97"/>
        <v>SDN20010515</v>
      </c>
      <c r="K3017" s="519">
        <v>352</v>
      </c>
    </row>
    <row r="3018" spans="2:11" hidden="1">
      <c r="B3018" s="519" t="s">
        <v>1062</v>
      </c>
      <c r="C3018" s="519"/>
      <c r="D3018" s="519"/>
      <c r="E3018" s="519"/>
      <c r="F3018" s="519">
        <v>1</v>
      </c>
      <c r="G3018" s="519"/>
      <c r="H3018" s="519">
        <v>5</v>
      </c>
      <c r="I3018" s="519">
        <v>16</v>
      </c>
      <c r="J3018" s="519" t="str">
        <f t="shared" si="97"/>
        <v>SDN20010516</v>
      </c>
      <c r="K3018" s="519">
        <v>352</v>
      </c>
    </row>
    <row r="3019" spans="2:11" hidden="1">
      <c r="B3019" s="519" t="s">
        <v>1062</v>
      </c>
      <c r="C3019" s="519"/>
      <c r="D3019" s="519"/>
      <c r="E3019" s="519"/>
      <c r="F3019" s="519">
        <v>1</v>
      </c>
      <c r="G3019" s="519"/>
      <c r="H3019" s="519">
        <v>5</v>
      </c>
      <c r="I3019" s="519">
        <v>17</v>
      </c>
      <c r="J3019" s="519" t="str">
        <f t="shared" si="97"/>
        <v>SDN20010517</v>
      </c>
      <c r="K3019" s="519">
        <v>352</v>
      </c>
    </row>
    <row r="3020" spans="2:11" hidden="1">
      <c r="B3020" s="519" t="s">
        <v>1062</v>
      </c>
      <c r="C3020" s="519"/>
      <c r="D3020" s="519"/>
      <c r="E3020" s="519"/>
      <c r="F3020" s="519">
        <v>1</v>
      </c>
      <c r="G3020" s="519"/>
      <c r="H3020" s="519">
        <v>5</v>
      </c>
      <c r="I3020" s="519">
        <v>18</v>
      </c>
      <c r="J3020" s="519" t="str">
        <f t="shared" si="97"/>
        <v>SDN20010518</v>
      </c>
      <c r="K3020" s="519">
        <v>352</v>
      </c>
    </row>
    <row r="3021" spans="2:11" hidden="1">
      <c r="B3021" s="519" t="s">
        <v>1062</v>
      </c>
      <c r="C3021" s="519"/>
      <c r="D3021" s="519"/>
      <c r="E3021" s="519"/>
      <c r="F3021" s="519">
        <v>1</v>
      </c>
      <c r="G3021" s="519"/>
      <c r="H3021" s="519">
        <v>5</v>
      </c>
      <c r="I3021" s="519">
        <v>19</v>
      </c>
      <c r="J3021" s="519" t="str">
        <f t="shared" si="97"/>
        <v>SDN20010519</v>
      </c>
      <c r="K3021" s="519">
        <v>352</v>
      </c>
    </row>
    <row r="3022" spans="2:11" hidden="1">
      <c r="B3022" s="519" t="s">
        <v>1062</v>
      </c>
      <c r="C3022" s="519"/>
      <c r="D3022" s="519"/>
      <c r="E3022" s="519"/>
      <c r="F3022" s="519">
        <v>1</v>
      </c>
      <c r="G3022" s="519"/>
      <c r="H3022" s="519">
        <v>5</v>
      </c>
      <c r="I3022" s="519">
        <v>20</v>
      </c>
      <c r="J3022" s="519" t="str">
        <f t="shared" si="97"/>
        <v>SDN20010520</v>
      </c>
      <c r="K3022" s="519">
        <v>352</v>
      </c>
    </row>
    <row r="3023" spans="2:11" hidden="1">
      <c r="B3023" s="519" t="s">
        <v>1062</v>
      </c>
      <c r="C3023" s="519"/>
      <c r="D3023" s="519"/>
      <c r="E3023" s="519"/>
      <c r="F3023" s="519">
        <v>1</v>
      </c>
      <c r="G3023" s="519"/>
      <c r="H3023" s="519">
        <v>6</v>
      </c>
      <c r="I3023" s="519">
        <v>1</v>
      </c>
      <c r="J3023" s="519" t="str">
        <f t="shared" si="97"/>
        <v>SDN20010601</v>
      </c>
      <c r="K3023" s="519">
        <v>440</v>
      </c>
    </row>
    <row r="3024" spans="2:11" hidden="1">
      <c r="B3024" s="519" t="s">
        <v>1062</v>
      </c>
      <c r="C3024" s="519"/>
      <c r="D3024" s="519"/>
      <c r="E3024" s="519"/>
      <c r="F3024" s="519">
        <v>1</v>
      </c>
      <c r="G3024" s="519"/>
      <c r="H3024" s="519">
        <v>6</v>
      </c>
      <c r="I3024" s="519">
        <v>2</v>
      </c>
      <c r="J3024" s="519" t="str">
        <f t="shared" si="97"/>
        <v>SDN20010602</v>
      </c>
      <c r="K3024" s="519">
        <v>440</v>
      </c>
    </row>
    <row r="3025" spans="2:11" hidden="1">
      <c r="B3025" s="519" t="s">
        <v>1062</v>
      </c>
      <c r="C3025" s="519"/>
      <c r="D3025" s="519"/>
      <c r="E3025" s="519"/>
      <c r="F3025" s="519">
        <v>1</v>
      </c>
      <c r="G3025" s="519"/>
      <c r="H3025" s="519">
        <v>6</v>
      </c>
      <c r="I3025" s="519">
        <v>3</v>
      </c>
      <c r="J3025" s="519" t="str">
        <f t="shared" si="97"/>
        <v>SDN20010603</v>
      </c>
      <c r="K3025" s="519">
        <v>440</v>
      </c>
    </row>
    <row r="3026" spans="2:11" hidden="1">
      <c r="B3026" s="519" t="s">
        <v>1062</v>
      </c>
      <c r="C3026" s="519"/>
      <c r="D3026" s="519"/>
      <c r="E3026" s="519"/>
      <c r="F3026" s="519">
        <v>1</v>
      </c>
      <c r="G3026" s="519"/>
      <c r="H3026" s="519">
        <v>6</v>
      </c>
      <c r="I3026" s="519">
        <v>4</v>
      </c>
      <c r="J3026" s="519" t="str">
        <f t="shared" si="97"/>
        <v>SDN20010604</v>
      </c>
      <c r="K3026" s="519">
        <v>440</v>
      </c>
    </row>
    <row r="3027" spans="2:11" hidden="1">
      <c r="B3027" s="519" t="s">
        <v>1062</v>
      </c>
      <c r="C3027" s="519"/>
      <c r="D3027" s="519"/>
      <c r="E3027" s="519"/>
      <c r="F3027" s="519">
        <v>1</v>
      </c>
      <c r="G3027" s="519"/>
      <c r="H3027" s="519">
        <v>6</v>
      </c>
      <c r="I3027" s="519">
        <v>5</v>
      </c>
      <c r="J3027" s="519" t="str">
        <f t="shared" si="97"/>
        <v>SDN20010605</v>
      </c>
      <c r="K3027" s="519">
        <v>440</v>
      </c>
    </row>
    <row r="3028" spans="2:11" hidden="1">
      <c r="B3028" s="519" t="s">
        <v>1062</v>
      </c>
      <c r="C3028" s="519"/>
      <c r="D3028" s="519"/>
      <c r="E3028" s="519"/>
      <c r="F3028" s="519">
        <v>1</v>
      </c>
      <c r="G3028" s="519"/>
      <c r="H3028" s="519">
        <v>6</v>
      </c>
      <c r="I3028" s="519">
        <v>6</v>
      </c>
      <c r="J3028" s="519" t="str">
        <f t="shared" si="97"/>
        <v>SDN20010606</v>
      </c>
      <c r="K3028" s="519">
        <v>440</v>
      </c>
    </row>
    <row r="3029" spans="2:11" hidden="1">
      <c r="B3029" s="519" t="s">
        <v>1062</v>
      </c>
      <c r="C3029" s="519"/>
      <c r="D3029" s="519"/>
      <c r="E3029" s="519"/>
      <c r="F3029" s="519">
        <v>1</v>
      </c>
      <c r="G3029" s="519"/>
      <c r="H3029" s="519">
        <v>6</v>
      </c>
      <c r="I3029" s="519">
        <v>7</v>
      </c>
      <c r="J3029" s="519" t="str">
        <f t="shared" si="97"/>
        <v>SDN20010607</v>
      </c>
      <c r="K3029" s="519">
        <v>440</v>
      </c>
    </row>
    <row r="3030" spans="2:11" hidden="1">
      <c r="B3030" s="519" t="s">
        <v>1062</v>
      </c>
      <c r="C3030" s="519"/>
      <c r="D3030" s="519"/>
      <c r="E3030" s="519"/>
      <c r="F3030" s="519">
        <v>1</v>
      </c>
      <c r="G3030" s="519"/>
      <c r="H3030" s="519">
        <v>6</v>
      </c>
      <c r="I3030" s="519">
        <v>8</v>
      </c>
      <c r="J3030" s="519" t="str">
        <f t="shared" si="97"/>
        <v>SDN20010608</v>
      </c>
      <c r="K3030" s="519">
        <v>440</v>
      </c>
    </row>
    <row r="3031" spans="2:11" hidden="1">
      <c r="B3031" s="519" t="s">
        <v>1062</v>
      </c>
      <c r="C3031" s="519"/>
      <c r="D3031" s="519"/>
      <c r="E3031" s="519"/>
      <c r="F3031" s="519">
        <v>1</v>
      </c>
      <c r="G3031" s="519"/>
      <c r="H3031" s="519">
        <v>6</v>
      </c>
      <c r="I3031" s="519">
        <v>9</v>
      </c>
      <c r="J3031" s="519" t="str">
        <f t="shared" si="97"/>
        <v>SDN20010609</v>
      </c>
      <c r="K3031" s="519">
        <v>440</v>
      </c>
    </row>
    <row r="3032" spans="2:11" hidden="1">
      <c r="B3032" s="519" t="s">
        <v>1062</v>
      </c>
      <c r="C3032" s="519"/>
      <c r="D3032" s="519"/>
      <c r="E3032" s="519"/>
      <c r="F3032" s="519">
        <v>1</v>
      </c>
      <c r="G3032" s="519"/>
      <c r="H3032" s="519">
        <v>6</v>
      </c>
      <c r="I3032" s="519">
        <v>10</v>
      </c>
      <c r="J3032" s="519" t="str">
        <f t="shared" si="97"/>
        <v>SDN20010610</v>
      </c>
      <c r="K3032" s="519">
        <v>440</v>
      </c>
    </row>
    <row r="3033" spans="2:11" hidden="1">
      <c r="B3033" s="519" t="s">
        <v>1062</v>
      </c>
      <c r="C3033" s="519"/>
      <c r="D3033" s="519"/>
      <c r="E3033" s="519"/>
      <c r="F3033" s="519">
        <v>1</v>
      </c>
      <c r="G3033" s="519"/>
      <c r="H3033" s="519">
        <v>6</v>
      </c>
      <c r="I3033" s="519">
        <v>11</v>
      </c>
      <c r="J3033" s="519" t="str">
        <f t="shared" si="97"/>
        <v>SDN20010611</v>
      </c>
      <c r="K3033" s="519">
        <v>352</v>
      </c>
    </row>
    <row r="3034" spans="2:11" hidden="1">
      <c r="B3034" s="519" t="s">
        <v>1062</v>
      </c>
      <c r="C3034" s="519"/>
      <c r="D3034" s="519"/>
      <c r="E3034" s="519"/>
      <c r="F3034" s="519">
        <v>1</v>
      </c>
      <c r="G3034" s="519"/>
      <c r="H3034" s="519">
        <v>6</v>
      </c>
      <c r="I3034" s="519">
        <v>12</v>
      </c>
      <c r="J3034" s="519" t="str">
        <f t="shared" si="97"/>
        <v>SDN20010612</v>
      </c>
      <c r="K3034" s="519">
        <v>352</v>
      </c>
    </row>
    <row r="3035" spans="2:11" hidden="1">
      <c r="B3035" s="519" t="s">
        <v>1062</v>
      </c>
      <c r="C3035" s="519"/>
      <c r="D3035" s="519"/>
      <c r="E3035" s="519"/>
      <c r="F3035" s="519">
        <v>1</v>
      </c>
      <c r="G3035" s="519"/>
      <c r="H3035" s="519">
        <v>6</v>
      </c>
      <c r="I3035" s="519">
        <v>13</v>
      </c>
      <c r="J3035" s="519" t="str">
        <f t="shared" si="97"/>
        <v>SDN20010613</v>
      </c>
      <c r="K3035" s="519">
        <v>352</v>
      </c>
    </row>
    <row r="3036" spans="2:11" hidden="1">
      <c r="B3036" s="519" t="s">
        <v>1062</v>
      </c>
      <c r="C3036" s="519"/>
      <c r="D3036" s="519"/>
      <c r="E3036" s="519"/>
      <c r="F3036" s="519">
        <v>1</v>
      </c>
      <c r="G3036" s="519"/>
      <c r="H3036" s="519">
        <v>6</v>
      </c>
      <c r="I3036" s="519">
        <v>14</v>
      </c>
      <c r="J3036" s="519" t="str">
        <f t="shared" si="97"/>
        <v>SDN20010614</v>
      </c>
      <c r="K3036" s="519">
        <v>352</v>
      </c>
    </row>
    <row r="3037" spans="2:11" hidden="1">
      <c r="B3037" s="519" t="s">
        <v>1062</v>
      </c>
      <c r="C3037" s="519"/>
      <c r="D3037" s="519"/>
      <c r="E3037" s="519"/>
      <c r="F3037" s="519">
        <v>1</v>
      </c>
      <c r="G3037" s="519"/>
      <c r="H3037" s="519">
        <v>6</v>
      </c>
      <c r="I3037" s="519">
        <v>15</v>
      </c>
      <c r="J3037" s="519" t="str">
        <f t="shared" si="97"/>
        <v>SDN20010615</v>
      </c>
      <c r="K3037" s="519">
        <v>352</v>
      </c>
    </row>
    <row r="3038" spans="2:11" hidden="1">
      <c r="B3038" s="519" t="s">
        <v>1062</v>
      </c>
      <c r="C3038" s="519"/>
      <c r="D3038" s="519"/>
      <c r="E3038" s="519"/>
      <c r="F3038" s="519">
        <v>1</v>
      </c>
      <c r="G3038" s="519"/>
      <c r="H3038" s="519">
        <v>6</v>
      </c>
      <c r="I3038" s="519">
        <v>16</v>
      </c>
      <c r="J3038" s="519" t="str">
        <f t="shared" si="97"/>
        <v>SDN20010616</v>
      </c>
      <c r="K3038" s="519">
        <v>352</v>
      </c>
    </row>
    <row r="3039" spans="2:11" hidden="1">
      <c r="B3039" s="519" t="s">
        <v>1062</v>
      </c>
      <c r="C3039" s="519"/>
      <c r="D3039" s="519"/>
      <c r="E3039" s="519"/>
      <c r="F3039" s="519">
        <v>1</v>
      </c>
      <c r="G3039" s="519"/>
      <c r="H3039" s="519">
        <v>6</v>
      </c>
      <c r="I3039" s="519">
        <v>17</v>
      </c>
      <c r="J3039" s="519" t="str">
        <f t="shared" si="97"/>
        <v>SDN20010617</v>
      </c>
      <c r="K3039" s="519">
        <v>352</v>
      </c>
    </row>
    <row r="3040" spans="2:11" hidden="1">
      <c r="B3040" s="519" t="s">
        <v>1062</v>
      </c>
      <c r="C3040" s="519"/>
      <c r="D3040" s="519"/>
      <c r="E3040" s="519"/>
      <c r="F3040" s="519">
        <v>1</v>
      </c>
      <c r="G3040" s="519"/>
      <c r="H3040" s="519">
        <v>6</v>
      </c>
      <c r="I3040" s="519">
        <v>18</v>
      </c>
      <c r="J3040" s="519" t="str">
        <f t="shared" si="97"/>
        <v>SDN20010618</v>
      </c>
      <c r="K3040" s="519">
        <v>352</v>
      </c>
    </row>
    <row r="3041" spans="2:11" hidden="1">
      <c r="B3041" s="519" t="s">
        <v>1062</v>
      </c>
      <c r="C3041" s="519"/>
      <c r="D3041" s="519"/>
      <c r="E3041" s="519"/>
      <c r="F3041" s="519">
        <v>1</v>
      </c>
      <c r="G3041" s="519"/>
      <c r="H3041" s="519">
        <v>6</v>
      </c>
      <c r="I3041" s="519">
        <v>19</v>
      </c>
      <c r="J3041" s="519" t="str">
        <f t="shared" si="97"/>
        <v>SDN20010619</v>
      </c>
      <c r="K3041" s="519">
        <v>352</v>
      </c>
    </row>
    <row r="3042" spans="2:11" hidden="1">
      <c r="B3042" s="519" t="s">
        <v>1062</v>
      </c>
      <c r="C3042" s="519"/>
      <c r="D3042" s="519"/>
      <c r="E3042" s="519"/>
      <c r="F3042" s="519">
        <v>1</v>
      </c>
      <c r="G3042" s="519"/>
      <c r="H3042" s="519">
        <v>6</v>
      </c>
      <c r="I3042" s="519">
        <v>20</v>
      </c>
      <c r="J3042" s="519" t="str">
        <f t="shared" si="97"/>
        <v>SDN20010620</v>
      </c>
      <c r="K3042" s="519">
        <v>352</v>
      </c>
    </row>
    <row r="3043" spans="2:11" hidden="1">
      <c r="B3043" s="519" t="s">
        <v>1062</v>
      </c>
      <c r="C3043" s="519"/>
      <c r="D3043" s="519"/>
      <c r="E3043" s="519"/>
      <c r="F3043" s="519">
        <v>1</v>
      </c>
      <c r="G3043" s="519"/>
      <c r="H3043" s="519">
        <v>7</v>
      </c>
      <c r="I3043" s="519">
        <v>1</v>
      </c>
      <c r="J3043" s="519" t="str">
        <f t="shared" si="97"/>
        <v>SDN20010701</v>
      </c>
      <c r="K3043" s="519">
        <v>440</v>
      </c>
    </row>
    <row r="3044" spans="2:11" hidden="1">
      <c r="B3044" s="519" t="s">
        <v>1062</v>
      </c>
      <c r="C3044" s="519"/>
      <c r="D3044" s="519"/>
      <c r="E3044" s="519"/>
      <c r="F3044" s="519">
        <v>1</v>
      </c>
      <c r="G3044" s="519"/>
      <c r="H3044" s="519">
        <v>7</v>
      </c>
      <c r="I3044" s="519">
        <v>2</v>
      </c>
      <c r="J3044" s="519" t="str">
        <f t="shared" si="97"/>
        <v>SDN20010702</v>
      </c>
      <c r="K3044" s="519">
        <v>440</v>
      </c>
    </row>
    <row r="3045" spans="2:11" hidden="1">
      <c r="B3045" s="519" t="s">
        <v>1062</v>
      </c>
      <c r="C3045" s="519"/>
      <c r="D3045" s="519"/>
      <c r="E3045" s="519"/>
      <c r="F3045" s="519">
        <v>1</v>
      </c>
      <c r="G3045" s="519"/>
      <c r="H3045" s="519">
        <v>7</v>
      </c>
      <c r="I3045" s="519">
        <v>3</v>
      </c>
      <c r="J3045" s="519" t="str">
        <f t="shared" si="97"/>
        <v>SDN20010703</v>
      </c>
      <c r="K3045" s="519">
        <v>440</v>
      </c>
    </row>
    <row r="3046" spans="2:11" hidden="1">
      <c r="B3046" s="519" t="s">
        <v>1062</v>
      </c>
      <c r="C3046" s="519"/>
      <c r="D3046" s="519"/>
      <c r="E3046" s="519"/>
      <c r="F3046" s="519">
        <v>1</v>
      </c>
      <c r="G3046" s="519"/>
      <c r="H3046" s="519">
        <v>7</v>
      </c>
      <c r="I3046" s="519">
        <v>4</v>
      </c>
      <c r="J3046" s="519" t="str">
        <f t="shared" si="97"/>
        <v>SDN20010704</v>
      </c>
      <c r="K3046" s="519">
        <v>440</v>
      </c>
    </row>
    <row r="3047" spans="2:11" hidden="1">
      <c r="B3047" s="519" t="s">
        <v>1062</v>
      </c>
      <c r="C3047" s="519"/>
      <c r="D3047" s="519"/>
      <c r="E3047" s="519"/>
      <c r="F3047" s="519">
        <v>1</v>
      </c>
      <c r="G3047" s="519"/>
      <c r="H3047" s="519">
        <v>7</v>
      </c>
      <c r="I3047" s="519">
        <v>5</v>
      </c>
      <c r="J3047" s="519" t="str">
        <f t="shared" si="97"/>
        <v>SDN20010705</v>
      </c>
      <c r="K3047" s="519">
        <v>440</v>
      </c>
    </row>
    <row r="3048" spans="2:11" hidden="1">
      <c r="B3048" s="519" t="s">
        <v>1062</v>
      </c>
      <c r="C3048" s="519"/>
      <c r="D3048" s="519"/>
      <c r="E3048" s="519"/>
      <c r="F3048" s="519">
        <v>1</v>
      </c>
      <c r="G3048" s="519"/>
      <c r="H3048" s="519">
        <v>7</v>
      </c>
      <c r="I3048" s="519">
        <v>6</v>
      </c>
      <c r="J3048" s="519" t="str">
        <f t="shared" si="97"/>
        <v>SDN20010706</v>
      </c>
      <c r="K3048" s="519">
        <v>440</v>
      </c>
    </row>
    <row r="3049" spans="2:11" hidden="1">
      <c r="B3049" s="519" t="s">
        <v>1062</v>
      </c>
      <c r="C3049" s="519"/>
      <c r="D3049" s="519"/>
      <c r="E3049" s="519"/>
      <c r="F3049" s="519">
        <v>1</v>
      </c>
      <c r="G3049" s="519"/>
      <c r="H3049" s="519">
        <v>7</v>
      </c>
      <c r="I3049" s="519">
        <v>7</v>
      </c>
      <c r="J3049" s="519" t="str">
        <f t="shared" si="97"/>
        <v>SDN20010707</v>
      </c>
      <c r="K3049" s="519">
        <v>440</v>
      </c>
    </row>
    <row r="3050" spans="2:11" hidden="1">
      <c r="B3050" s="519" t="s">
        <v>1062</v>
      </c>
      <c r="C3050" s="519"/>
      <c r="D3050" s="519"/>
      <c r="E3050" s="519"/>
      <c r="F3050" s="519">
        <v>1</v>
      </c>
      <c r="G3050" s="519"/>
      <c r="H3050" s="519">
        <v>7</v>
      </c>
      <c r="I3050" s="519">
        <v>8</v>
      </c>
      <c r="J3050" s="519" t="str">
        <f t="shared" si="97"/>
        <v>SDN20010708</v>
      </c>
      <c r="K3050" s="519">
        <v>440</v>
      </c>
    </row>
    <row r="3051" spans="2:11" hidden="1">
      <c r="B3051" s="519" t="s">
        <v>1062</v>
      </c>
      <c r="C3051" s="519"/>
      <c r="D3051" s="519"/>
      <c r="E3051" s="519"/>
      <c r="F3051" s="519">
        <v>1</v>
      </c>
      <c r="G3051" s="519"/>
      <c r="H3051" s="519">
        <v>7</v>
      </c>
      <c r="I3051" s="519">
        <v>9</v>
      </c>
      <c r="J3051" s="519" t="str">
        <f t="shared" si="97"/>
        <v>SDN20010709</v>
      </c>
      <c r="K3051" s="519">
        <v>440</v>
      </c>
    </row>
    <row r="3052" spans="2:11" hidden="1">
      <c r="B3052" s="519" t="s">
        <v>1062</v>
      </c>
      <c r="C3052" s="519"/>
      <c r="D3052" s="519"/>
      <c r="E3052" s="519"/>
      <c r="F3052" s="519">
        <v>1</v>
      </c>
      <c r="G3052" s="519"/>
      <c r="H3052" s="519">
        <v>7</v>
      </c>
      <c r="I3052" s="519">
        <v>10</v>
      </c>
      <c r="J3052" s="519" t="str">
        <f t="shared" si="97"/>
        <v>SDN20010710</v>
      </c>
      <c r="K3052" s="519">
        <v>440</v>
      </c>
    </row>
    <row r="3053" spans="2:11" hidden="1">
      <c r="B3053" s="519" t="s">
        <v>1062</v>
      </c>
      <c r="C3053" s="519"/>
      <c r="D3053" s="519"/>
      <c r="E3053" s="519"/>
      <c r="F3053" s="519">
        <v>1</v>
      </c>
      <c r="G3053" s="519"/>
      <c r="H3053" s="519">
        <v>7</v>
      </c>
      <c r="I3053" s="519">
        <v>11</v>
      </c>
      <c r="J3053" s="519" t="str">
        <f t="shared" si="97"/>
        <v>SDN20010711</v>
      </c>
      <c r="K3053" s="519">
        <v>352</v>
      </c>
    </row>
    <row r="3054" spans="2:11" hidden="1">
      <c r="B3054" s="519" t="s">
        <v>1062</v>
      </c>
      <c r="C3054" s="519"/>
      <c r="D3054" s="519"/>
      <c r="E3054" s="519"/>
      <c r="F3054" s="519">
        <v>1</v>
      </c>
      <c r="G3054" s="519"/>
      <c r="H3054" s="519">
        <v>7</v>
      </c>
      <c r="I3054" s="519">
        <v>12</v>
      </c>
      <c r="J3054" s="519" t="str">
        <f t="shared" si="97"/>
        <v>SDN20010712</v>
      </c>
      <c r="K3054" s="519">
        <v>352</v>
      </c>
    </row>
    <row r="3055" spans="2:11" hidden="1">
      <c r="B3055" s="519" t="s">
        <v>1062</v>
      </c>
      <c r="C3055" s="519"/>
      <c r="D3055" s="519"/>
      <c r="E3055" s="519"/>
      <c r="F3055" s="519">
        <v>1</v>
      </c>
      <c r="G3055" s="519"/>
      <c r="H3055" s="519">
        <v>7</v>
      </c>
      <c r="I3055" s="519">
        <v>13</v>
      </c>
      <c r="J3055" s="519" t="str">
        <f t="shared" si="97"/>
        <v>SDN20010713</v>
      </c>
      <c r="K3055" s="519">
        <v>352</v>
      </c>
    </row>
    <row r="3056" spans="2:11" hidden="1">
      <c r="B3056" s="519" t="s">
        <v>1062</v>
      </c>
      <c r="C3056" s="519"/>
      <c r="D3056" s="519"/>
      <c r="E3056" s="519"/>
      <c r="F3056" s="519">
        <v>1</v>
      </c>
      <c r="G3056" s="519"/>
      <c r="H3056" s="519">
        <v>7</v>
      </c>
      <c r="I3056" s="519">
        <v>14</v>
      </c>
      <c r="J3056" s="519" t="str">
        <f t="shared" si="97"/>
        <v>SDN20010714</v>
      </c>
      <c r="K3056" s="519">
        <v>352</v>
      </c>
    </row>
    <row r="3057" spans="2:11" hidden="1">
      <c r="B3057" s="519" t="s">
        <v>1062</v>
      </c>
      <c r="C3057" s="519"/>
      <c r="D3057" s="519"/>
      <c r="E3057" s="519"/>
      <c r="F3057" s="519">
        <v>1</v>
      </c>
      <c r="G3057" s="519"/>
      <c r="H3057" s="519">
        <v>7</v>
      </c>
      <c r="I3057" s="519">
        <v>15</v>
      </c>
      <c r="J3057" s="519" t="str">
        <f t="shared" si="97"/>
        <v>SDN20010715</v>
      </c>
      <c r="K3057" s="519">
        <v>352</v>
      </c>
    </row>
    <row r="3058" spans="2:11" hidden="1">
      <c r="B3058" s="519" t="s">
        <v>1062</v>
      </c>
      <c r="C3058" s="519"/>
      <c r="D3058" s="519"/>
      <c r="E3058" s="519"/>
      <c r="F3058" s="519">
        <v>1</v>
      </c>
      <c r="G3058" s="519"/>
      <c r="H3058" s="519">
        <v>7</v>
      </c>
      <c r="I3058" s="519">
        <v>16</v>
      </c>
      <c r="J3058" s="519" t="str">
        <f t="shared" si="97"/>
        <v>SDN20010716</v>
      </c>
      <c r="K3058" s="519">
        <v>352</v>
      </c>
    </row>
    <row r="3059" spans="2:11" hidden="1">
      <c r="B3059" s="519" t="s">
        <v>1062</v>
      </c>
      <c r="C3059" s="519"/>
      <c r="D3059" s="519"/>
      <c r="E3059" s="519"/>
      <c r="F3059" s="519">
        <v>1</v>
      </c>
      <c r="G3059" s="519"/>
      <c r="H3059" s="519">
        <v>7</v>
      </c>
      <c r="I3059" s="519">
        <v>17</v>
      </c>
      <c r="J3059" s="519" t="str">
        <f t="shared" si="97"/>
        <v>SDN20010717</v>
      </c>
      <c r="K3059" s="519">
        <v>352</v>
      </c>
    </row>
    <row r="3060" spans="2:11" hidden="1">
      <c r="B3060" s="519" t="s">
        <v>1062</v>
      </c>
      <c r="C3060" s="519"/>
      <c r="D3060" s="519"/>
      <c r="E3060" s="519"/>
      <c r="F3060" s="519">
        <v>1</v>
      </c>
      <c r="G3060" s="519"/>
      <c r="H3060" s="519">
        <v>7</v>
      </c>
      <c r="I3060" s="519">
        <v>18</v>
      </c>
      <c r="J3060" s="519" t="str">
        <f t="shared" si="97"/>
        <v>SDN20010718</v>
      </c>
      <c r="K3060" s="519">
        <v>352</v>
      </c>
    </row>
    <row r="3061" spans="2:11" hidden="1">
      <c r="B3061" s="519" t="s">
        <v>1062</v>
      </c>
      <c r="C3061" s="519"/>
      <c r="D3061" s="519"/>
      <c r="E3061" s="519"/>
      <c r="F3061" s="519">
        <v>1</v>
      </c>
      <c r="G3061" s="519"/>
      <c r="H3061" s="519">
        <v>7</v>
      </c>
      <c r="I3061" s="519">
        <v>19</v>
      </c>
      <c r="J3061" s="519" t="str">
        <f t="shared" si="97"/>
        <v>SDN20010719</v>
      </c>
      <c r="K3061" s="519">
        <v>352</v>
      </c>
    </row>
    <row r="3062" spans="2:11" hidden="1">
      <c r="B3062" s="519" t="s">
        <v>1062</v>
      </c>
      <c r="C3062" s="519"/>
      <c r="D3062" s="519"/>
      <c r="E3062" s="519"/>
      <c r="F3062" s="519">
        <v>1</v>
      </c>
      <c r="G3062" s="519"/>
      <c r="H3062" s="519">
        <v>7</v>
      </c>
      <c r="I3062" s="519">
        <v>20</v>
      </c>
      <c r="J3062" s="519" t="str">
        <f t="shared" si="97"/>
        <v>SDN20010720</v>
      </c>
      <c r="K3062" s="519">
        <v>352</v>
      </c>
    </row>
    <row r="3063" spans="2:11" hidden="1">
      <c r="B3063" s="519" t="s">
        <v>1062</v>
      </c>
      <c r="C3063" s="519"/>
      <c r="D3063" s="519"/>
      <c r="E3063" s="519"/>
      <c r="F3063" s="519">
        <v>1</v>
      </c>
      <c r="G3063" s="519"/>
      <c r="H3063" s="519">
        <v>8</v>
      </c>
      <c r="I3063" s="519">
        <v>1</v>
      </c>
      <c r="J3063" s="519" t="str">
        <f t="shared" si="97"/>
        <v>SDN20010801</v>
      </c>
      <c r="K3063" s="519">
        <v>440</v>
      </c>
    </row>
    <row r="3064" spans="2:11" hidden="1">
      <c r="B3064" s="519" t="s">
        <v>1062</v>
      </c>
      <c r="C3064" s="519"/>
      <c r="D3064" s="519"/>
      <c r="E3064" s="519"/>
      <c r="F3064" s="519">
        <v>1</v>
      </c>
      <c r="G3064" s="519"/>
      <c r="H3064" s="519">
        <v>8</v>
      </c>
      <c r="I3064" s="519">
        <v>2</v>
      </c>
      <c r="J3064" s="519" t="str">
        <f t="shared" si="97"/>
        <v>SDN20010802</v>
      </c>
      <c r="K3064" s="519">
        <v>440</v>
      </c>
    </row>
    <row r="3065" spans="2:11" hidden="1">
      <c r="B3065" s="519" t="s">
        <v>1062</v>
      </c>
      <c r="C3065" s="519"/>
      <c r="D3065" s="519"/>
      <c r="E3065" s="519"/>
      <c r="F3065" s="519">
        <v>1</v>
      </c>
      <c r="G3065" s="519"/>
      <c r="H3065" s="519">
        <v>8</v>
      </c>
      <c r="I3065" s="519">
        <v>3</v>
      </c>
      <c r="J3065" s="519" t="str">
        <f t="shared" si="97"/>
        <v>SDN20010803</v>
      </c>
      <c r="K3065" s="519">
        <v>440</v>
      </c>
    </row>
    <row r="3066" spans="2:11" hidden="1">
      <c r="B3066" s="519" t="s">
        <v>1062</v>
      </c>
      <c r="C3066" s="519"/>
      <c r="D3066" s="519"/>
      <c r="E3066" s="519"/>
      <c r="F3066" s="519">
        <v>1</v>
      </c>
      <c r="G3066" s="519"/>
      <c r="H3066" s="519">
        <v>8</v>
      </c>
      <c r="I3066" s="519">
        <v>4</v>
      </c>
      <c r="J3066" s="519" t="str">
        <f t="shared" si="97"/>
        <v>SDN20010804</v>
      </c>
      <c r="K3066" s="519">
        <v>440</v>
      </c>
    </row>
    <row r="3067" spans="2:11" hidden="1">
      <c r="B3067" s="519" t="s">
        <v>1062</v>
      </c>
      <c r="C3067" s="519"/>
      <c r="D3067" s="519"/>
      <c r="E3067" s="519"/>
      <c r="F3067" s="519">
        <v>1</v>
      </c>
      <c r="G3067" s="519"/>
      <c r="H3067" s="519">
        <v>8</v>
      </c>
      <c r="I3067" s="519">
        <v>5</v>
      </c>
      <c r="J3067" s="519" t="str">
        <f t="shared" si="97"/>
        <v>SDN20010805</v>
      </c>
      <c r="K3067" s="519">
        <v>440</v>
      </c>
    </row>
    <row r="3068" spans="2:11" hidden="1">
      <c r="B3068" s="519" t="s">
        <v>1062</v>
      </c>
      <c r="C3068" s="519"/>
      <c r="D3068" s="519"/>
      <c r="E3068" s="519"/>
      <c r="F3068" s="519">
        <v>1</v>
      </c>
      <c r="G3068" s="519"/>
      <c r="H3068" s="519">
        <v>8</v>
      </c>
      <c r="I3068" s="519">
        <v>6</v>
      </c>
      <c r="J3068" s="519" t="str">
        <f t="shared" si="97"/>
        <v>SDN20010806</v>
      </c>
      <c r="K3068" s="519">
        <v>440</v>
      </c>
    </row>
    <row r="3069" spans="2:11" hidden="1">
      <c r="B3069" s="519" t="s">
        <v>1062</v>
      </c>
      <c r="C3069" s="519"/>
      <c r="D3069" s="519"/>
      <c r="E3069" s="519"/>
      <c r="F3069" s="519">
        <v>1</v>
      </c>
      <c r="G3069" s="519"/>
      <c r="H3069" s="519">
        <v>8</v>
      </c>
      <c r="I3069" s="519">
        <v>7</v>
      </c>
      <c r="J3069" s="519" t="str">
        <f t="shared" si="97"/>
        <v>SDN20010807</v>
      </c>
      <c r="K3069" s="519">
        <v>440</v>
      </c>
    </row>
    <row r="3070" spans="2:11" hidden="1">
      <c r="B3070" s="519" t="s">
        <v>1062</v>
      </c>
      <c r="C3070" s="519"/>
      <c r="D3070" s="519"/>
      <c r="E3070" s="519"/>
      <c r="F3070" s="519">
        <v>1</v>
      </c>
      <c r="G3070" s="519"/>
      <c r="H3070" s="519">
        <v>8</v>
      </c>
      <c r="I3070" s="519">
        <v>8</v>
      </c>
      <c r="J3070" s="519" t="str">
        <f t="shared" si="97"/>
        <v>SDN20010808</v>
      </c>
      <c r="K3070" s="519">
        <v>440</v>
      </c>
    </row>
    <row r="3071" spans="2:11" hidden="1">
      <c r="B3071" s="519" t="s">
        <v>1062</v>
      </c>
      <c r="C3071" s="519"/>
      <c r="D3071" s="519"/>
      <c r="E3071" s="519"/>
      <c r="F3071" s="519">
        <v>1</v>
      </c>
      <c r="G3071" s="519"/>
      <c r="H3071" s="519">
        <v>8</v>
      </c>
      <c r="I3071" s="519">
        <v>9</v>
      </c>
      <c r="J3071" s="519" t="str">
        <f t="shared" si="97"/>
        <v>SDN20010809</v>
      </c>
      <c r="K3071" s="519">
        <v>440</v>
      </c>
    </row>
    <row r="3072" spans="2:11" hidden="1">
      <c r="B3072" s="519" t="s">
        <v>1062</v>
      </c>
      <c r="C3072" s="519"/>
      <c r="D3072" s="519"/>
      <c r="E3072" s="519"/>
      <c r="F3072" s="519">
        <v>1</v>
      </c>
      <c r="G3072" s="519"/>
      <c r="H3072" s="519">
        <v>8</v>
      </c>
      <c r="I3072" s="519">
        <v>10</v>
      </c>
      <c r="J3072" s="519" t="str">
        <f t="shared" si="97"/>
        <v>SDN20010810</v>
      </c>
      <c r="K3072" s="519">
        <v>440</v>
      </c>
    </row>
    <row r="3073" spans="2:11" hidden="1">
      <c r="B3073" s="519" t="s">
        <v>1062</v>
      </c>
      <c r="C3073" s="519"/>
      <c r="D3073" s="519"/>
      <c r="E3073" s="519"/>
      <c r="F3073" s="519">
        <v>1</v>
      </c>
      <c r="G3073" s="519"/>
      <c r="H3073" s="519">
        <v>8</v>
      </c>
      <c r="I3073" s="519">
        <v>11</v>
      </c>
      <c r="J3073" s="519" t="str">
        <f t="shared" si="97"/>
        <v>SDN20010811</v>
      </c>
      <c r="K3073" s="519">
        <v>352</v>
      </c>
    </row>
    <row r="3074" spans="2:11" hidden="1">
      <c r="B3074" s="519" t="s">
        <v>1062</v>
      </c>
      <c r="C3074" s="519"/>
      <c r="D3074" s="519"/>
      <c r="E3074" s="519"/>
      <c r="F3074" s="519">
        <v>1</v>
      </c>
      <c r="G3074" s="519"/>
      <c r="H3074" s="519">
        <v>8</v>
      </c>
      <c r="I3074" s="519">
        <v>12</v>
      </c>
      <c r="J3074" s="519" t="str">
        <f t="shared" si="97"/>
        <v>SDN20010812</v>
      </c>
      <c r="K3074" s="519">
        <v>352</v>
      </c>
    </row>
    <row r="3075" spans="2:11" hidden="1">
      <c r="B3075" s="519" t="s">
        <v>1062</v>
      </c>
      <c r="C3075" s="519"/>
      <c r="D3075" s="519"/>
      <c r="E3075" s="519"/>
      <c r="F3075" s="519">
        <v>1</v>
      </c>
      <c r="G3075" s="519"/>
      <c r="H3075" s="519">
        <v>8</v>
      </c>
      <c r="I3075" s="519">
        <v>13</v>
      </c>
      <c r="J3075" s="519" t="str">
        <f t="shared" si="97"/>
        <v>SDN20010813</v>
      </c>
      <c r="K3075" s="519">
        <v>352</v>
      </c>
    </row>
    <row r="3076" spans="2:11" hidden="1">
      <c r="B3076" s="519" t="s">
        <v>1062</v>
      </c>
      <c r="C3076" s="519"/>
      <c r="D3076" s="519"/>
      <c r="E3076" s="519"/>
      <c r="F3076" s="519">
        <v>1</v>
      </c>
      <c r="G3076" s="519"/>
      <c r="H3076" s="519">
        <v>8</v>
      </c>
      <c r="I3076" s="519">
        <v>14</v>
      </c>
      <c r="J3076" s="519" t="str">
        <f t="shared" ref="J3076:J3139" si="98">B3076&amp;TEXT(F3076,"00")&amp;TEXT(H3076,"00")&amp;TEXT(I3076,"00")</f>
        <v>SDN20010814</v>
      </c>
      <c r="K3076" s="519">
        <v>352</v>
      </c>
    </row>
    <row r="3077" spans="2:11" hidden="1">
      <c r="B3077" s="519" t="s">
        <v>1062</v>
      </c>
      <c r="C3077" s="519"/>
      <c r="D3077" s="519"/>
      <c r="E3077" s="519"/>
      <c r="F3077" s="519">
        <v>1</v>
      </c>
      <c r="G3077" s="519"/>
      <c r="H3077" s="519">
        <v>8</v>
      </c>
      <c r="I3077" s="519">
        <v>15</v>
      </c>
      <c r="J3077" s="519" t="str">
        <f t="shared" si="98"/>
        <v>SDN20010815</v>
      </c>
      <c r="K3077" s="519">
        <v>352</v>
      </c>
    </row>
    <row r="3078" spans="2:11" hidden="1">
      <c r="B3078" s="519" t="s">
        <v>1062</v>
      </c>
      <c r="C3078" s="519"/>
      <c r="D3078" s="519"/>
      <c r="E3078" s="519"/>
      <c r="F3078" s="519">
        <v>1</v>
      </c>
      <c r="G3078" s="519"/>
      <c r="H3078" s="519">
        <v>8</v>
      </c>
      <c r="I3078" s="519">
        <v>16</v>
      </c>
      <c r="J3078" s="519" t="str">
        <f t="shared" si="98"/>
        <v>SDN20010816</v>
      </c>
      <c r="K3078" s="519">
        <v>352</v>
      </c>
    </row>
    <row r="3079" spans="2:11" hidden="1">
      <c r="B3079" s="519" t="s">
        <v>1062</v>
      </c>
      <c r="C3079" s="519"/>
      <c r="D3079" s="519"/>
      <c r="E3079" s="519"/>
      <c r="F3079" s="519">
        <v>1</v>
      </c>
      <c r="G3079" s="519"/>
      <c r="H3079" s="519">
        <v>8</v>
      </c>
      <c r="I3079" s="519">
        <v>17</v>
      </c>
      <c r="J3079" s="519" t="str">
        <f t="shared" si="98"/>
        <v>SDN20010817</v>
      </c>
      <c r="K3079" s="519">
        <v>352</v>
      </c>
    </row>
    <row r="3080" spans="2:11" hidden="1">
      <c r="B3080" s="519" t="s">
        <v>1062</v>
      </c>
      <c r="C3080" s="519"/>
      <c r="D3080" s="519"/>
      <c r="E3080" s="519"/>
      <c r="F3080" s="519">
        <v>1</v>
      </c>
      <c r="G3080" s="519"/>
      <c r="H3080" s="519">
        <v>8</v>
      </c>
      <c r="I3080" s="519">
        <v>18</v>
      </c>
      <c r="J3080" s="519" t="str">
        <f t="shared" si="98"/>
        <v>SDN20010818</v>
      </c>
      <c r="K3080" s="519">
        <v>352</v>
      </c>
    </row>
    <row r="3081" spans="2:11" hidden="1">
      <c r="B3081" s="519" t="s">
        <v>1062</v>
      </c>
      <c r="C3081" s="519"/>
      <c r="D3081" s="519"/>
      <c r="E3081" s="519"/>
      <c r="F3081" s="519">
        <v>1</v>
      </c>
      <c r="G3081" s="519"/>
      <c r="H3081" s="519">
        <v>8</v>
      </c>
      <c r="I3081" s="519">
        <v>19</v>
      </c>
      <c r="J3081" s="519" t="str">
        <f t="shared" si="98"/>
        <v>SDN20010819</v>
      </c>
      <c r="K3081" s="519">
        <v>352</v>
      </c>
    </row>
    <row r="3082" spans="2:11" hidden="1">
      <c r="B3082" s="519" t="s">
        <v>1062</v>
      </c>
      <c r="C3082" s="519"/>
      <c r="D3082" s="519"/>
      <c r="E3082" s="519"/>
      <c r="F3082" s="519">
        <v>1</v>
      </c>
      <c r="G3082" s="519"/>
      <c r="H3082" s="519">
        <v>8</v>
      </c>
      <c r="I3082" s="519">
        <v>20</v>
      </c>
      <c r="J3082" s="519" t="str">
        <f t="shared" si="98"/>
        <v>SDN20010820</v>
      </c>
      <c r="K3082" s="519">
        <v>352</v>
      </c>
    </row>
    <row r="3083" spans="2:11" hidden="1">
      <c r="B3083" s="519" t="s">
        <v>1062</v>
      </c>
      <c r="C3083" s="519"/>
      <c r="D3083" s="519"/>
      <c r="E3083" s="519"/>
      <c r="F3083" s="519">
        <v>1</v>
      </c>
      <c r="G3083" s="519"/>
      <c r="H3083" s="519">
        <v>9</v>
      </c>
      <c r="I3083" s="519">
        <v>1</v>
      </c>
      <c r="J3083" s="519" t="str">
        <f t="shared" si="98"/>
        <v>SDN20010901</v>
      </c>
      <c r="K3083" s="519">
        <v>440</v>
      </c>
    </row>
    <row r="3084" spans="2:11" hidden="1">
      <c r="B3084" s="519" t="s">
        <v>1062</v>
      </c>
      <c r="C3084" s="519"/>
      <c r="D3084" s="519"/>
      <c r="E3084" s="519"/>
      <c r="F3084" s="519">
        <v>1</v>
      </c>
      <c r="G3084" s="519"/>
      <c r="H3084" s="519">
        <v>9</v>
      </c>
      <c r="I3084" s="519">
        <v>2</v>
      </c>
      <c r="J3084" s="519" t="str">
        <f t="shared" si="98"/>
        <v>SDN20010902</v>
      </c>
      <c r="K3084" s="519">
        <v>440</v>
      </c>
    </row>
    <row r="3085" spans="2:11" hidden="1">
      <c r="B3085" s="519" t="s">
        <v>1062</v>
      </c>
      <c r="C3085" s="519"/>
      <c r="D3085" s="519"/>
      <c r="E3085" s="519"/>
      <c r="F3085" s="519">
        <v>1</v>
      </c>
      <c r="G3085" s="519"/>
      <c r="H3085" s="519">
        <v>9</v>
      </c>
      <c r="I3085" s="519">
        <v>3</v>
      </c>
      <c r="J3085" s="519" t="str">
        <f t="shared" si="98"/>
        <v>SDN20010903</v>
      </c>
      <c r="K3085" s="519">
        <v>440</v>
      </c>
    </row>
    <row r="3086" spans="2:11" hidden="1">
      <c r="B3086" s="519" t="s">
        <v>1062</v>
      </c>
      <c r="C3086" s="519"/>
      <c r="D3086" s="519"/>
      <c r="E3086" s="519"/>
      <c r="F3086" s="519">
        <v>1</v>
      </c>
      <c r="G3086" s="519"/>
      <c r="H3086" s="519">
        <v>9</v>
      </c>
      <c r="I3086" s="519">
        <v>4</v>
      </c>
      <c r="J3086" s="519" t="str">
        <f t="shared" si="98"/>
        <v>SDN20010904</v>
      </c>
      <c r="K3086" s="519">
        <v>440</v>
      </c>
    </row>
    <row r="3087" spans="2:11" hidden="1">
      <c r="B3087" s="519" t="s">
        <v>1062</v>
      </c>
      <c r="C3087" s="519"/>
      <c r="D3087" s="519"/>
      <c r="E3087" s="519"/>
      <c r="F3087" s="519">
        <v>1</v>
      </c>
      <c r="G3087" s="519"/>
      <c r="H3087" s="519">
        <v>9</v>
      </c>
      <c r="I3087" s="519">
        <v>5</v>
      </c>
      <c r="J3087" s="519" t="str">
        <f t="shared" si="98"/>
        <v>SDN20010905</v>
      </c>
      <c r="K3087" s="519">
        <v>440</v>
      </c>
    </row>
    <row r="3088" spans="2:11" hidden="1">
      <c r="B3088" s="519" t="s">
        <v>1062</v>
      </c>
      <c r="C3088" s="519"/>
      <c r="D3088" s="519"/>
      <c r="E3088" s="519"/>
      <c r="F3088" s="519">
        <v>1</v>
      </c>
      <c r="G3088" s="519"/>
      <c r="H3088" s="519">
        <v>9</v>
      </c>
      <c r="I3088" s="519">
        <v>6</v>
      </c>
      <c r="J3088" s="519" t="str">
        <f t="shared" si="98"/>
        <v>SDN20010906</v>
      </c>
      <c r="K3088" s="519">
        <v>440</v>
      </c>
    </row>
    <row r="3089" spans="2:11" hidden="1">
      <c r="B3089" s="519" t="s">
        <v>1062</v>
      </c>
      <c r="C3089" s="519"/>
      <c r="D3089" s="519"/>
      <c r="E3089" s="519"/>
      <c r="F3089" s="519">
        <v>1</v>
      </c>
      <c r="G3089" s="519"/>
      <c r="H3089" s="519">
        <v>9</v>
      </c>
      <c r="I3089" s="519">
        <v>7</v>
      </c>
      <c r="J3089" s="519" t="str">
        <f t="shared" si="98"/>
        <v>SDN20010907</v>
      </c>
      <c r="K3089" s="519">
        <v>440</v>
      </c>
    </row>
    <row r="3090" spans="2:11" hidden="1">
      <c r="B3090" s="519" t="s">
        <v>1062</v>
      </c>
      <c r="C3090" s="519"/>
      <c r="D3090" s="519"/>
      <c r="E3090" s="519"/>
      <c r="F3090" s="519">
        <v>1</v>
      </c>
      <c r="G3090" s="519"/>
      <c r="H3090" s="519">
        <v>9</v>
      </c>
      <c r="I3090" s="519">
        <v>8</v>
      </c>
      <c r="J3090" s="519" t="str">
        <f t="shared" si="98"/>
        <v>SDN20010908</v>
      </c>
      <c r="K3090" s="519">
        <v>440</v>
      </c>
    </row>
    <row r="3091" spans="2:11" hidden="1">
      <c r="B3091" s="519" t="s">
        <v>1062</v>
      </c>
      <c r="C3091" s="519"/>
      <c r="D3091" s="519"/>
      <c r="E3091" s="519"/>
      <c r="F3091" s="519">
        <v>1</v>
      </c>
      <c r="G3091" s="519"/>
      <c r="H3091" s="519">
        <v>9</v>
      </c>
      <c r="I3091" s="519">
        <v>9</v>
      </c>
      <c r="J3091" s="519" t="str">
        <f t="shared" si="98"/>
        <v>SDN20010909</v>
      </c>
      <c r="K3091" s="519">
        <v>440</v>
      </c>
    </row>
    <row r="3092" spans="2:11" hidden="1">
      <c r="B3092" s="519" t="s">
        <v>1062</v>
      </c>
      <c r="C3092" s="519"/>
      <c r="D3092" s="519"/>
      <c r="E3092" s="519"/>
      <c r="F3092" s="519">
        <v>1</v>
      </c>
      <c r="G3092" s="519"/>
      <c r="H3092" s="519">
        <v>9</v>
      </c>
      <c r="I3092" s="519">
        <v>10</v>
      </c>
      <c r="J3092" s="519" t="str">
        <f t="shared" si="98"/>
        <v>SDN20010910</v>
      </c>
      <c r="K3092" s="519">
        <v>440</v>
      </c>
    </row>
    <row r="3093" spans="2:11" hidden="1">
      <c r="B3093" s="519" t="s">
        <v>1062</v>
      </c>
      <c r="C3093" s="519"/>
      <c r="D3093" s="519"/>
      <c r="E3093" s="519"/>
      <c r="F3093" s="519">
        <v>1</v>
      </c>
      <c r="G3093" s="519"/>
      <c r="H3093" s="519">
        <v>9</v>
      </c>
      <c r="I3093" s="519">
        <v>11</v>
      </c>
      <c r="J3093" s="519" t="str">
        <f t="shared" si="98"/>
        <v>SDN20010911</v>
      </c>
      <c r="K3093" s="519">
        <v>352</v>
      </c>
    </row>
    <row r="3094" spans="2:11" hidden="1">
      <c r="B3094" s="519" t="s">
        <v>1062</v>
      </c>
      <c r="C3094" s="519"/>
      <c r="D3094" s="519"/>
      <c r="E3094" s="519"/>
      <c r="F3094" s="519">
        <v>1</v>
      </c>
      <c r="G3094" s="519"/>
      <c r="H3094" s="519">
        <v>9</v>
      </c>
      <c r="I3094" s="519">
        <v>12</v>
      </c>
      <c r="J3094" s="519" t="str">
        <f t="shared" si="98"/>
        <v>SDN20010912</v>
      </c>
      <c r="K3094" s="519">
        <v>352</v>
      </c>
    </row>
    <row r="3095" spans="2:11" hidden="1">
      <c r="B3095" s="519" t="s">
        <v>1062</v>
      </c>
      <c r="C3095" s="519"/>
      <c r="D3095" s="519"/>
      <c r="E3095" s="519"/>
      <c r="F3095" s="519">
        <v>1</v>
      </c>
      <c r="G3095" s="519"/>
      <c r="H3095" s="519">
        <v>9</v>
      </c>
      <c r="I3095" s="519">
        <v>13</v>
      </c>
      <c r="J3095" s="519" t="str">
        <f t="shared" si="98"/>
        <v>SDN20010913</v>
      </c>
      <c r="K3095" s="519">
        <v>352</v>
      </c>
    </row>
    <row r="3096" spans="2:11" hidden="1">
      <c r="B3096" s="519" t="s">
        <v>1062</v>
      </c>
      <c r="C3096" s="519"/>
      <c r="D3096" s="519"/>
      <c r="E3096" s="519"/>
      <c r="F3096" s="519">
        <v>1</v>
      </c>
      <c r="G3096" s="519"/>
      <c r="H3096" s="519">
        <v>9</v>
      </c>
      <c r="I3096" s="519">
        <v>14</v>
      </c>
      <c r="J3096" s="519" t="str">
        <f t="shared" si="98"/>
        <v>SDN20010914</v>
      </c>
      <c r="K3096" s="519">
        <v>352</v>
      </c>
    </row>
    <row r="3097" spans="2:11" hidden="1">
      <c r="B3097" s="519" t="s">
        <v>1062</v>
      </c>
      <c r="C3097" s="519"/>
      <c r="D3097" s="519"/>
      <c r="E3097" s="519"/>
      <c r="F3097" s="519">
        <v>1</v>
      </c>
      <c r="G3097" s="519"/>
      <c r="H3097" s="519">
        <v>9</v>
      </c>
      <c r="I3097" s="519">
        <v>15</v>
      </c>
      <c r="J3097" s="519" t="str">
        <f t="shared" si="98"/>
        <v>SDN20010915</v>
      </c>
      <c r="K3097" s="519">
        <v>352</v>
      </c>
    </row>
    <row r="3098" spans="2:11" hidden="1">
      <c r="B3098" s="519" t="s">
        <v>1062</v>
      </c>
      <c r="C3098" s="519"/>
      <c r="D3098" s="519"/>
      <c r="E3098" s="519"/>
      <c r="F3098" s="519">
        <v>1</v>
      </c>
      <c r="G3098" s="519"/>
      <c r="H3098" s="519">
        <v>9</v>
      </c>
      <c r="I3098" s="519">
        <v>16</v>
      </c>
      <c r="J3098" s="519" t="str">
        <f t="shared" si="98"/>
        <v>SDN20010916</v>
      </c>
      <c r="K3098" s="519">
        <v>352</v>
      </c>
    </row>
    <row r="3099" spans="2:11" hidden="1">
      <c r="B3099" s="519" t="s">
        <v>1062</v>
      </c>
      <c r="C3099" s="519"/>
      <c r="D3099" s="519"/>
      <c r="E3099" s="519"/>
      <c r="F3099" s="519">
        <v>1</v>
      </c>
      <c r="G3099" s="519"/>
      <c r="H3099" s="519">
        <v>9</v>
      </c>
      <c r="I3099" s="519">
        <v>17</v>
      </c>
      <c r="J3099" s="519" t="str">
        <f t="shared" si="98"/>
        <v>SDN20010917</v>
      </c>
      <c r="K3099" s="519">
        <v>352</v>
      </c>
    </row>
    <row r="3100" spans="2:11" hidden="1">
      <c r="B3100" s="519" t="s">
        <v>1062</v>
      </c>
      <c r="C3100" s="519"/>
      <c r="D3100" s="519"/>
      <c r="E3100" s="519"/>
      <c r="F3100" s="519">
        <v>1</v>
      </c>
      <c r="G3100" s="519"/>
      <c r="H3100" s="519">
        <v>9</v>
      </c>
      <c r="I3100" s="519">
        <v>18</v>
      </c>
      <c r="J3100" s="519" t="str">
        <f t="shared" si="98"/>
        <v>SDN20010918</v>
      </c>
      <c r="K3100" s="519">
        <v>352</v>
      </c>
    </row>
    <row r="3101" spans="2:11" hidden="1">
      <c r="B3101" s="519" t="s">
        <v>1062</v>
      </c>
      <c r="C3101" s="519"/>
      <c r="D3101" s="519"/>
      <c r="E3101" s="519"/>
      <c r="F3101" s="519">
        <v>1</v>
      </c>
      <c r="G3101" s="519"/>
      <c r="H3101" s="519">
        <v>9</v>
      </c>
      <c r="I3101" s="519">
        <v>19</v>
      </c>
      <c r="J3101" s="519" t="str">
        <f t="shared" si="98"/>
        <v>SDN20010919</v>
      </c>
      <c r="K3101" s="519">
        <v>352</v>
      </c>
    </row>
    <row r="3102" spans="2:11" hidden="1">
      <c r="B3102" s="519" t="s">
        <v>1062</v>
      </c>
      <c r="C3102" s="519"/>
      <c r="D3102" s="519"/>
      <c r="E3102" s="519"/>
      <c r="F3102" s="519">
        <v>1</v>
      </c>
      <c r="G3102" s="519"/>
      <c r="H3102" s="519">
        <v>9</v>
      </c>
      <c r="I3102" s="519">
        <v>20</v>
      </c>
      <c r="J3102" s="519" t="str">
        <f t="shared" si="98"/>
        <v>SDN20010920</v>
      </c>
      <c r="K3102" s="519">
        <v>352</v>
      </c>
    </row>
    <row r="3103" spans="2:11" hidden="1">
      <c r="B3103" s="519" t="s">
        <v>1062</v>
      </c>
      <c r="C3103" s="519"/>
      <c r="D3103" s="519"/>
      <c r="E3103" s="519"/>
      <c r="F3103" s="519">
        <v>1</v>
      </c>
      <c r="G3103" s="519"/>
      <c r="H3103" s="519">
        <v>10</v>
      </c>
      <c r="I3103" s="519">
        <v>1</v>
      </c>
      <c r="J3103" s="519" t="str">
        <f t="shared" si="98"/>
        <v>SDN20011001</v>
      </c>
      <c r="K3103" s="519">
        <v>440</v>
      </c>
    </row>
    <row r="3104" spans="2:11" hidden="1">
      <c r="B3104" s="519" t="s">
        <v>1062</v>
      </c>
      <c r="C3104" s="519"/>
      <c r="D3104" s="519"/>
      <c r="E3104" s="519"/>
      <c r="F3104" s="519">
        <v>1</v>
      </c>
      <c r="G3104" s="519"/>
      <c r="H3104" s="519">
        <v>10</v>
      </c>
      <c r="I3104" s="519">
        <v>2</v>
      </c>
      <c r="J3104" s="519" t="str">
        <f t="shared" si="98"/>
        <v>SDN20011002</v>
      </c>
      <c r="K3104" s="519">
        <v>440</v>
      </c>
    </row>
    <row r="3105" spans="2:11" hidden="1">
      <c r="B3105" s="519" t="s">
        <v>1062</v>
      </c>
      <c r="C3105" s="519"/>
      <c r="D3105" s="519"/>
      <c r="E3105" s="519"/>
      <c r="F3105" s="519">
        <v>1</v>
      </c>
      <c r="G3105" s="519"/>
      <c r="H3105" s="519">
        <v>10</v>
      </c>
      <c r="I3105" s="519">
        <v>3</v>
      </c>
      <c r="J3105" s="519" t="str">
        <f t="shared" si="98"/>
        <v>SDN20011003</v>
      </c>
      <c r="K3105" s="519">
        <v>440</v>
      </c>
    </row>
    <row r="3106" spans="2:11" hidden="1">
      <c r="B3106" s="519" t="s">
        <v>1062</v>
      </c>
      <c r="C3106" s="519"/>
      <c r="D3106" s="519"/>
      <c r="E3106" s="519"/>
      <c r="F3106" s="519">
        <v>1</v>
      </c>
      <c r="G3106" s="519"/>
      <c r="H3106" s="519">
        <v>10</v>
      </c>
      <c r="I3106" s="519">
        <v>4</v>
      </c>
      <c r="J3106" s="519" t="str">
        <f t="shared" si="98"/>
        <v>SDN20011004</v>
      </c>
      <c r="K3106" s="519">
        <v>440</v>
      </c>
    </row>
    <row r="3107" spans="2:11" hidden="1">
      <c r="B3107" s="519" t="s">
        <v>1062</v>
      </c>
      <c r="C3107" s="519"/>
      <c r="D3107" s="519"/>
      <c r="E3107" s="519"/>
      <c r="F3107" s="519">
        <v>1</v>
      </c>
      <c r="G3107" s="519"/>
      <c r="H3107" s="519">
        <v>10</v>
      </c>
      <c r="I3107" s="519">
        <v>5</v>
      </c>
      <c r="J3107" s="519" t="str">
        <f t="shared" si="98"/>
        <v>SDN20011005</v>
      </c>
      <c r="K3107" s="519">
        <v>440</v>
      </c>
    </row>
    <row r="3108" spans="2:11" hidden="1">
      <c r="B3108" s="519" t="s">
        <v>1062</v>
      </c>
      <c r="C3108" s="519"/>
      <c r="D3108" s="519"/>
      <c r="E3108" s="519"/>
      <c r="F3108" s="519">
        <v>1</v>
      </c>
      <c r="G3108" s="519"/>
      <c r="H3108" s="519">
        <v>10</v>
      </c>
      <c r="I3108" s="519">
        <v>6</v>
      </c>
      <c r="J3108" s="519" t="str">
        <f t="shared" si="98"/>
        <v>SDN20011006</v>
      </c>
      <c r="K3108" s="519">
        <v>440</v>
      </c>
    </row>
    <row r="3109" spans="2:11" hidden="1">
      <c r="B3109" s="519" t="s">
        <v>1062</v>
      </c>
      <c r="C3109" s="519"/>
      <c r="D3109" s="519"/>
      <c r="E3109" s="519"/>
      <c r="F3109" s="519">
        <v>1</v>
      </c>
      <c r="G3109" s="519"/>
      <c r="H3109" s="519">
        <v>10</v>
      </c>
      <c r="I3109" s="519">
        <v>7</v>
      </c>
      <c r="J3109" s="519" t="str">
        <f t="shared" si="98"/>
        <v>SDN20011007</v>
      </c>
      <c r="K3109" s="519">
        <v>440</v>
      </c>
    </row>
    <row r="3110" spans="2:11" hidden="1">
      <c r="B3110" s="519" t="s">
        <v>1062</v>
      </c>
      <c r="C3110" s="519"/>
      <c r="D3110" s="519"/>
      <c r="E3110" s="519"/>
      <c r="F3110" s="519">
        <v>1</v>
      </c>
      <c r="G3110" s="519"/>
      <c r="H3110" s="519">
        <v>10</v>
      </c>
      <c r="I3110" s="519">
        <v>8</v>
      </c>
      <c r="J3110" s="519" t="str">
        <f t="shared" si="98"/>
        <v>SDN20011008</v>
      </c>
      <c r="K3110" s="519">
        <v>440</v>
      </c>
    </row>
    <row r="3111" spans="2:11" hidden="1">
      <c r="B3111" s="519" t="s">
        <v>1062</v>
      </c>
      <c r="C3111" s="519"/>
      <c r="D3111" s="519"/>
      <c r="E3111" s="519"/>
      <c r="F3111" s="519">
        <v>1</v>
      </c>
      <c r="G3111" s="519"/>
      <c r="H3111" s="519">
        <v>10</v>
      </c>
      <c r="I3111" s="519">
        <v>9</v>
      </c>
      <c r="J3111" s="519" t="str">
        <f t="shared" si="98"/>
        <v>SDN20011009</v>
      </c>
      <c r="K3111" s="519">
        <v>440</v>
      </c>
    </row>
    <row r="3112" spans="2:11" hidden="1">
      <c r="B3112" s="519" t="s">
        <v>1062</v>
      </c>
      <c r="C3112" s="519"/>
      <c r="D3112" s="519"/>
      <c r="E3112" s="519"/>
      <c r="F3112" s="519">
        <v>1</v>
      </c>
      <c r="G3112" s="519"/>
      <c r="H3112" s="519">
        <v>10</v>
      </c>
      <c r="I3112" s="519">
        <v>10</v>
      </c>
      <c r="J3112" s="519" t="str">
        <f t="shared" si="98"/>
        <v>SDN20011010</v>
      </c>
      <c r="K3112" s="519">
        <v>440</v>
      </c>
    </row>
    <row r="3113" spans="2:11" hidden="1">
      <c r="B3113" s="519" t="s">
        <v>1062</v>
      </c>
      <c r="C3113" s="519"/>
      <c r="D3113" s="519"/>
      <c r="E3113" s="519"/>
      <c r="F3113" s="519">
        <v>1</v>
      </c>
      <c r="G3113" s="519"/>
      <c r="H3113" s="519">
        <v>10</v>
      </c>
      <c r="I3113" s="519">
        <v>11</v>
      </c>
      <c r="J3113" s="519" t="str">
        <f t="shared" si="98"/>
        <v>SDN20011011</v>
      </c>
      <c r="K3113" s="519">
        <v>352</v>
      </c>
    </row>
    <row r="3114" spans="2:11" hidden="1">
      <c r="B3114" s="519" t="s">
        <v>1062</v>
      </c>
      <c r="C3114" s="519"/>
      <c r="D3114" s="519"/>
      <c r="E3114" s="519"/>
      <c r="F3114" s="519">
        <v>1</v>
      </c>
      <c r="G3114" s="519"/>
      <c r="H3114" s="519">
        <v>10</v>
      </c>
      <c r="I3114" s="519">
        <v>12</v>
      </c>
      <c r="J3114" s="519" t="str">
        <f t="shared" si="98"/>
        <v>SDN20011012</v>
      </c>
      <c r="K3114" s="519">
        <v>352</v>
      </c>
    </row>
    <row r="3115" spans="2:11" hidden="1">
      <c r="B3115" s="519" t="s">
        <v>1062</v>
      </c>
      <c r="C3115" s="519"/>
      <c r="D3115" s="519"/>
      <c r="E3115" s="519"/>
      <c r="F3115" s="519">
        <v>1</v>
      </c>
      <c r="G3115" s="519"/>
      <c r="H3115" s="519">
        <v>10</v>
      </c>
      <c r="I3115" s="519">
        <v>13</v>
      </c>
      <c r="J3115" s="519" t="str">
        <f t="shared" si="98"/>
        <v>SDN20011013</v>
      </c>
      <c r="K3115" s="519">
        <v>352</v>
      </c>
    </row>
    <row r="3116" spans="2:11" hidden="1">
      <c r="B3116" s="519" t="s">
        <v>1062</v>
      </c>
      <c r="C3116" s="519"/>
      <c r="D3116" s="519"/>
      <c r="E3116" s="519"/>
      <c r="F3116" s="519">
        <v>1</v>
      </c>
      <c r="G3116" s="519"/>
      <c r="H3116" s="519">
        <v>10</v>
      </c>
      <c r="I3116" s="519">
        <v>14</v>
      </c>
      <c r="J3116" s="519" t="str">
        <f t="shared" si="98"/>
        <v>SDN20011014</v>
      </c>
      <c r="K3116" s="519">
        <v>352</v>
      </c>
    </row>
    <row r="3117" spans="2:11" hidden="1">
      <c r="B3117" s="519" t="s">
        <v>1062</v>
      </c>
      <c r="C3117" s="519"/>
      <c r="D3117" s="519"/>
      <c r="E3117" s="519"/>
      <c r="F3117" s="519">
        <v>1</v>
      </c>
      <c r="G3117" s="519"/>
      <c r="H3117" s="519">
        <v>10</v>
      </c>
      <c r="I3117" s="519">
        <v>15</v>
      </c>
      <c r="J3117" s="519" t="str">
        <f t="shared" si="98"/>
        <v>SDN20011015</v>
      </c>
      <c r="K3117" s="519">
        <v>352</v>
      </c>
    </row>
    <row r="3118" spans="2:11" hidden="1">
      <c r="B3118" s="519" t="s">
        <v>1062</v>
      </c>
      <c r="C3118" s="519"/>
      <c r="D3118" s="519"/>
      <c r="E3118" s="519"/>
      <c r="F3118" s="519">
        <v>1</v>
      </c>
      <c r="G3118" s="519"/>
      <c r="H3118" s="519">
        <v>10</v>
      </c>
      <c r="I3118" s="519">
        <v>16</v>
      </c>
      <c r="J3118" s="519" t="str">
        <f t="shared" si="98"/>
        <v>SDN20011016</v>
      </c>
      <c r="K3118" s="519">
        <v>352</v>
      </c>
    </row>
    <row r="3119" spans="2:11" hidden="1">
      <c r="B3119" s="519" t="s">
        <v>1062</v>
      </c>
      <c r="C3119" s="519"/>
      <c r="D3119" s="519"/>
      <c r="E3119" s="519"/>
      <c r="F3119" s="519">
        <v>1</v>
      </c>
      <c r="G3119" s="519"/>
      <c r="H3119" s="519">
        <v>10</v>
      </c>
      <c r="I3119" s="519">
        <v>17</v>
      </c>
      <c r="J3119" s="519" t="str">
        <f t="shared" si="98"/>
        <v>SDN20011017</v>
      </c>
      <c r="K3119" s="519">
        <v>352</v>
      </c>
    </row>
    <row r="3120" spans="2:11" hidden="1">
      <c r="B3120" s="519" t="s">
        <v>1062</v>
      </c>
      <c r="C3120" s="519"/>
      <c r="D3120" s="519"/>
      <c r="E3120" s="519"/>
      <c r="F3120" s="519">
        <v>1</v>
      </c>
      <c r="G3120" s="519"/>
      <c r="H3120" s="519">
        <v>10</v>
      </c>
      <c r="I3120" s="519">
        <v>18</v>
      </c>
      <c r="J3120" s="519" t="str">
        <f t="shared" si="98"/>
        <v>SDN20011018</v>
      </c>
      <c r="K3120" s="519">
        <v>352</v>
      </c>
    </row>
    <row r="3121" spans="2:11" hidden="1">
      <c r="B3121" s="519" t="s">
        <v>1062</v>
      </c>
      <c r="C3121" s="519"/>
      <c r="D3121" s="519"/>
      <c r="E3121" s="519"/>
      <c r="F3121" s="519">
        <v>1</v>
      </c>
      <c r="G3121" s="519"/>
      <c r="H3121" s="519">
        <v>10</v>
      </c>
      <c r="I3121" s="519">
        <v>19</v>
      </c>
      <c r="J3121" s="519" t="str">
        <f t="shared" si="98"/>
        <v>SDN20011019</v>
      </c>
      <c r="K3121" s="519">
        <v>352</v>
      </c>
    </row>
    <row r="3122" spans="2:11" hidden="1">
      <c r="B3122" s="519" t="s">
        <v>1062</v>
      </c>
      <c r="C3122" s="519"/>
      <c r="D3122" s="519"/>
      <c r="E3122" s="519"/>
      <c r="F3122" s="519">
        <v>1</v>
      </c>
      <c r="G3122" s="519"/>
      <c r="H3122" s="519">
        <v>10</v>
      </c>
      <c r="I3122" s="519">
        <v>20</v>
      </c>
      <c r="J3122" s="519" t="str">
        <f t="shared" si="98"/>
        <v>SDN20011020</v>
      </c>
      <c r="K3122" s="519">
        <v>352</v>
      </c>
    </row>
    <row r="3123" spans="2:11" hidden="1">
      <c r="B3123" s="519" t="s">
        <v>1062</v>
      </c>
      <c r="C3123" s="519"/>
      <c r="D3123" s="519"/>
      <c r="E3123" s="519"/>
      <c r="F3123" s="519">
        <v>1</v>
      </c>
      <c r="G3123" s="519"/>
      <c r="H3123" s="519">
        <v>11</v>
      </c>
      <c r="I3123" s="519">
        <v>1</v>
      </c>
      <c r="J3123" s="519" t="str">
        <f t="shared" si="98"/>
        <v>SDN20011101</v>
      </c>
      <c r="K3123" s="519">
        <v>440</v>
      </c>
    </row>
    <row r="3124" spans="2:11" hidden="1">
      <c r="B3124" s="519" t="s">
        <v>1062</v>
      </c>
      <c r="C3124" s="519"/>
      <c r="D3124" s="519"/>
      <c r="E3124" s="519"/>
      <c r="F3124" s="519">
        <v>1</v>
      </c>
      <c r="G3124" s="519"/>
      <c r="H3124" s="519">
        <v>11</v>
      </c>
      <c r="I3124" s="519">
        <v>2</v>
      </c>
      <c r="J3124" s="519" t="str">
        <f t="shared" si="98"/>
        <v>SDN20011102</v>
      </c>
      <c r="K3124" s="519">
        <v>440</v>
      </c>
    </row>
    <row r="3125" spans="2:11" hidden="1">
      <c r="B3125" s="519" t="s">
        <v>1062</v>
      </c>
      <c r="C3125" s="519"/>
      <c r="D3125" s="519"/>
      <c r="E3125" s="519"/>
      <c r="F3125" s="519">
        <v>1</v>
      </c>
      <c r="G3125" s="519"/>
      <c r="H3125" s="519">
        <v>11</v>
      </c>
      <c r="I3125" s="519">
        <v>3</v>
      </c>
      <c r="J3125" s="519" t="str">
        <f t="shared" si="98"/>
        <v>SDN20011103</v>
      </c>
      <c r="K3125" s="519">
        <v>440</v>
      </c>
    </row>
    <row r="3126" spans="2:11" hidden="1">
      <c r="B3126" s="519" t="s">
        <v>1062</v>
      </c>
      <c r="C3126" s="519"/>
      <c r="D3126" s="519"/>
      <c r="E3126" s="519"/>
      <c r="F3126" s="519">
        <v>1</v>
      </c>
      <c r="G3126" s="519"/>
      <c r="H3126" s="519">
        <v>11</v>
      </c>
      <c r="I3126" s="519">
        <v>4</v>
      </c>
      <c r="J3126" s="519" t="str">
        <f t="shared" si="98"/>
        <v>SDN20011104</v>
      </c>
      <c r="K3126" s="519">
        <v>440</v>
      </c>
    </row>
    <row r="3127" spans="2:11" hidden="1">
      <c r="B3127" s="519" t="s">
        <v>1062</v>
      </c>
      <c r="C3127" s="519"/>
      <c r="D3127" s="519"/>
      <c r="E3127" s="519"/>
      <c r="F3127" s="519">
        <v>1</v>
      </c>
      <c r="G3127" s="519"/>
      <c r="H3127" s="519">
        <v>11</v>
      </c>
      <c r="I3127" s="519">
        <v>5</v>
      </c>
      <c r="J3127" s="519" t="str">
        <f t="shared" si="98"/>
        <v>SDN20011105</v>
      </c>
      <c r="K3127" s="519">
        <v>440</v>
      </c>
    </row>
    <row r="3128" spans="2:11" hidden="1">
      <c r="B3128" s="519" t="s">
        <v>1062</v>
      </c>
      <c r="C3128" s="519"/>
      <c r="D3128" s="519"/>
      <c r="E3128" s="519"/>
      <c r="F3128" s="519">
        <v>1</v>
      </c>
      <c r="G3128" s="519"/>
      <c r="H3128" s="519">
        <v>11</v>
      </c>
      <c r="I3128" s="519">
        <v>6</v>
      </c>
      <c r="J3128" s="519" t="str">
        <f t="shared" si="98"/>
        <v>SDN20011106</v>
      </c>
      <c r="K3128" s="519">
        <v>440</v>
      </c>
    </row>
    <row r="3129" spans="2:11" hidden="1">
      <c r="B3129" s="519" t="s">
        <v>1062</v>
      </c>
      <c r="C3129" s="519"/>
      <c r="D3129" s="519"/>
      <c r="E3129" s="519"/>
      <c r="F3129" s="519">
        <v>1</v>
      </c>
      <c r="G3129" s="519"/>
      <c r="H3129" s="519">
        <v>11</v>
      </c>
      <c r="I3129" s="519">
        <v>7</v>
      </c>
      <c r="J3129" s="519" t="str">
        <f t="shared" si="98"/>
        <v>SDN20011107</v>
      </c>
      <c r="K3129" s="519">
        <v>440</v>
      </c>
    </row>
    <row r="3130" spans="2:11" hidden="1">
      <c r="B3130" s="519" t="s">
        <v>1062</v>
      </c>
      <c r="C3130" s="519"/>
      <c r="D3130" s="519"/>
      <c r="E3130" s="519"/>
      <c r="F3130" s="519">
        <v>1</v>
      </c>
      <c r="G3130" s="519"/>
      <c r="H3130" s="519">
        <v>11</v>
      </c>
      <c r="I3130" s="519">
        <v>8</v>
      </c>
      <c r="J3130" s="519" t="str">
        <f t="shared" si="98"/>
        <v>SDN20011108</v>
      </c>
      <c r="K3130" s="519">
        <v>440</v>
      </c>
    </row>
    <row r="3131" spans="2:11" hidden="1">
      <c r="B3131" s="519" t="s">
        <v>1062</v>
      </c>
      <c r="C3131" s="519"/>
      <c r="D3131" s="519"/>
      <c r="E3131" s="519"/>
      <c r="F3131" s="519">
        <v>1</v>
      </c>
      <c r="G3131" s="519"/>
      <c r="H3131" s="519">
        <v>11</v>
      </c>
      <c r="I3131" s="519">
        <v>9</v>
      </c>
      <c r="J3131" s="519" t="str">
        <f t="shared" si="98"/>
        <v>SDN20011109</v>
      </c>
      <c r="K3131" s="519">
        <v>440</v>
      </c>
    </row>
    <row r="3132" spans="2:11" hidden="1">
      <c r="B3132" s="519" t="s">
        <v>1062</v>
      </c>
      <c r="C3132" s="519"/>
      <c r="D3132" s="519"/>
      <c r="E3132" s="519"/>
      <c r="F3132" s="519">
        <v>1</v>
      </c>
      <c r="G3132" s="519"/>
      <c r="H3132" s="519">
        <v>11</v>
      </c>
      <c r="I3132" s="519">
        <v>10</v>
      </c>
      <c r="J3132" s="519" t="str">
        <f t="shared" si="98"/>
        <v>SDN20011110</v>
      </c>
      <c r="K3132" s="519">
        <v>440</v>
      </c>
    </row>
    <row r="3133" spans="2:11" hidden="1">
      <c r="B3133" s="519" t="s">
        <v>1062</v>
      </c>
      <c r="C3133" s="519"/>
      <c r="D3133" s="519"/>
      <c r="E3133" s="519"/>
      <c r="F3133" s="519">
        <v>1</v>
      </c>
      <c r="G3133" s="519"/>
      <c r="H3133" s="519">
        <v>11</v>
      </c>
      <c r="I3133" s="519">
        <v>11</v>
      </c>
      <c r="J3133" s="519" t="str">
        <f t="shared" si="98"/>
        <v>SDN20011111</v>
      </c>
      <c r="K3133" s="519">
        <v>352</v>
      </c>
    </row>
    <row r="3134" spans="2:11" hidden="1">
      <c r="B3134" s="519" t="s">
        <v>1062</v>
      </c>
      <c r="C3134" s="519"/>
      <c r="D3134" s="519"/>
      <c r="E3134" s="519"/>
      <c r="F3134" s="519">
        <v>1</v>
      </c>
      <c r="G3134" s="519"/>
      <c r="H3134" s="519">
        <v>11</v>
      </c>
      <c r="I3134" s="519">
        <v>12</v>
      </c>
      <c r="J3134" s="519" t="str">
        <f t="shared" si="98"/>
        <v>SDN20011112</v>
      </c>
      <c r="K3134" s="519">
        <v>352</v>
      </c>
    </row>
    <row r="3135" spans="2:11" hidden="1">
      <c r="B3135" s="519" t="s">
        <v>1062</v>
      </c>
      <c r="C3135" s="519"/>
      <c r="D3135" s="519"/>
      <c r="E3135" s="519"/>
      <c r="F3135" s="519">
        <v>1</v>
      </c>
      <c r="G3135" s="519"/>
      <c r="H3135" s="519">
        <v>11</v>
      </c>
      <c r="I3135" s="519">
        <v>13</v>
      </c>
      <c r="J3135" s="519" t="str">
        <f t="shared" si="98"/>
        <v>SDN20011113</v>
      </c>
      <c r="K3135" s="519">
        <v>352</v>
      </c>
    </row>
    <row r="3136" spans="2:11" hidden="1">
      <c r="B3136" s="519" t="s">
        <v>1062</v>
      </c>
      <c r="C3136" s="519"/>
      <c r="D3136" s="519"/>
      <c r="E3136" s="519"/>
      <c r="F3136" s="519">
        <v>1</v>
      </c>
      <c r="G3136" s="519"/>
      <c r="H3136" s="519">
        <v>11</v>
      </c>
      <c r="I3136" s="519">
        <v>14</v>
      </c>
      <c r="J3136" s="519" t="str">
        <f t="shared" si="98"/>
        <v>SDN20011114</v>
      </c>
      <c r="K3136" s="519">
        <v>352</v>
      </c>
    </row>
    <row r="3137" spans="2:11" hidden="1">
      <c r="B3137" s="519" t="s">
        <v>1062</v>
      </c>
      <c r="C3137" s="519"/>
      <c r="D3137" s="519"/>
      <c r="E3137" s="519"/>
      <c r="F3137" s="519">
        <v>1</v>
      </c>
      <c r="G3137" s="519"/>
      <c r="H3137" s="519">
        <v>11</v>
      </c>
      <c r="I3137" s="519">
        <v>15</v>
      </c>
      <c r="J3137" s="519" t="str">
        <f t="shared" si="98"/>
        <v>SDN20011115</v>
      </c>
      <c r="K3137" s="519">
        <v>352</v>
      </c>
    </row>
    <row r="3138" spans="2:11" hidden="1">
      <c r="B3138" s="519" t="s">
        <v>1062</v>
      </c>
      <c r="C3138" s="519"/>
      <c r="D3138" s="519"/>
      <c r="E3138" s="519"/>
      <c r="F3138" s="519">
        <v>1</v>
      </c>
      <c r="G3138" s="519"/>
      <c r="H3138" s="519">
        <v>11</v>
      </c>
      <c r="I3138" s="519">
        <v>16</v>
      </c>
      <c r="J3138" s="519" t="str">
        <f t="shared" si="98"/>
        <v>SDN20011116</v>
      </c>
      <c r="K3138" s="519">
        <v>352</v>
      </c>
    </row>
    <row r="3139" spans="2:11" hidden="1">
      <c r="B3139" s="519" t="s">
        <v>1062</v>
      </c>
      <c r="C3139" s="519"/>
      <c r="D3139" s="519"/>
      <c r="E3139" s="519"/>
      <c r="F3139" s="519">
        <v>1</v>
      </c>
      <c r="G3139" s="519"/>
      <c r="H3139" s="519">
        <v>11</v>
      </c>
      <c r="I3139" s="519">
        <v>17</v>
      </c>
      <c r="J3139" s="519" t="str">
        <f t="shared" si="98"/>
        <v>SDN20011117</v>
      </c>
      <c r="K3139" s="519">
        <v>352</v>
      </c>
    </row>
    <row r="3140" spans="2:11" hidden="1">
      <c r="B3140" s="519" t="s">
        <v>1062</v>
      </c>
      <c r="C3140" s="519"/>
      <c r="D3140" s="519"/>
      <c r="E3140" s="519"/>
      <c r="F3140" s="519">
        <v>1</v>
      </c>
      <c r="G3140" s="519"/>
      <c r="H3140" s="519">
        <v>11</v>
      </c>
      <c r="I3140" s="519">
        <v>18</v>
      </c>
      <c r="J3140" s="519" t="str">
        <f t="shared" ref="J3140:J3203" si="99">B3140&amp;TEXT(F3140,"00")&amp;TEXT(H3140,"00")&amp;TEXT(I3140,"00")</f>
        <v>SDN20011118</v>
      </c>
      <c r="K3140" s="519">
        <v>352</v>
      </c>
    </row>
    <row r="3141" spans="2:11" hidden="1">
      <c r="B3141" s="519" t="s">
        <v>1062</v>
      </c>
      <c r="C3141" s="519"/>
      <c r="D3141" s="519"/>
      <c r="E3141" s="519"/>
      <c r="F3141" s="519">
        <v>1</v>
      </c>
      <c r="G3141" s="519"/>
      <c r="H3141" s="519">
        <v>11</v>
      </c>
      <c r="I3141" s="519">
        <v>19</v>
      </c>
      <c r="J3141" s="519" t="str">
        <f t="shared" si="99"/>
        <v>SDN20011119</v>
      </c>
      <c r="K3141" s="519">
        <v>352</v>
      </c>
    </row>
    <row r="3142" spans="2:11" hidden="1">
      <c r="B3142" s="519" t="s">
        <v>1062</v>
      </c>
      <c r="C3142" s="519"/>
      <c r="D3142" s="519"/>
      <c r="E3142" s="519"/>
      <c r="F3142" s="519">
        <v>1</v>
      </c>
      <c r="G3142" s="519"/>
      <c r="H3142" s="519">
        <v>11</v>
      </c>
      <c r="I3142" s="519">
        <v>20</v>
      </c>
      <c r="J3142" s="519" t="str">
        <f t="shared" si="99"/>
        <v>SDN20011120</v>
      </c>
      <c r="K3142" s="519">
        <v>352</v>
      </c>
    </row>
    <row r="3143" spans="2:11" hidden="1">
      <c r="B3143" s="519" t="s">
        <v>1062</v>
      </c>
      <c r="C3143" s="519"/>
      <c r="D3143" s="519"/>
      <c r="E3143" s="519"/>
      <c r="F3143" s="519">
        <v>1</v>
      </c>
      <c r="G3143" s="519"/>
      <c r="H3143" s="519">
        <v>12</v>
      </c>
      <c r="I3143" s="519">
        <v>1</v>
      </c>
      <c r="J3143" s="519" t="str">
        <f t="shared" si="99"/>
        <v>SDN20011201</v>
      </c>
      <c r="K3143" s="519">
        <v>440</v>
      </c>
    </row>
    <row r="3144" spans="2:11" hidden="1">
      <c r="B3144" s="519" t="s">
        <v>1062</v>
      </c>
      <c r="C3144" s="519"/>
      <c r="D3144" s="519"/>
      <c r="E3144" s="519"/>
      <c r="F3144" s="519">
        <v>1</v>
      </c>
      <c r="G3144" s="519"/>
      <c r="H3144" s="519">
        <v>12</v>
      </c>
      <c r="I3144" s="519">
        <v>2</v>
      </c>
      <c r="J3144" s="519" t="str">
        <f t="shared" si="99"/>
        <v>SDN20011202</v>
      </c>
      <c r="K3144" s="519">
        <v>440</v>
      </c>
    </row>
    <row r="3145" spans="2:11" hidden="1">
      <c r="B3145" s="519" t="s">
        <v>1062</v>
      </c>
      <c r="C3145" s="519"/>
      <c r="D3145" s="519"/>
      <c r="E3145" s="519"/>
      <c r="F3145" s="519">
        <v>1</v>
      </c>
      <c r="G3145" s="519"/>
      <c r="H3145" s="519">
        <v>12</v>
      </c>
      <c r="I3145" s="519">
        <v>3</v>
      </c>
      <c r="J3145" s="519" t="str">
        <f t="shared" si="99"/>
        <v>SDN20011203</v>
      </c>
      <c r="K3145" s="519">
        <v>440</v>
      </c>
    </row>
    <row r="3146" spans="2:11" hidden="1">
      <c r="B3146" s="519" t="s">
        <v>1062</v>
      </c>
      <c r="C3146" s="519"/>
      <c r="D3146" s="519"/>
      <c r="E3146" s="519"/>
      <c r="F3146" s="519">
        <v>1</v>
      </c>
      <c r="G3146" s="519"/>
      <c r="H3146" s="519">
        <v>12</v>
      </c>
      <c r="I3146" s="519">
        <v>4</v>
      </c>
      <c r="J3146" s="519" t="str">
        <f t="shared" si="99"/>
        <v>SDN20011204</v>
      </c>
      <c r="K3146" s="519">
        <v>440</v>
      </c>
    </row>
    <row r="3147" spans="2:11" hidden="1">
      <c r="B3147" s="519" t="s">
        <v>1062</v>
      </c>
      <c r="C3147" s="519"/>
      <c r="D3147" s="519"/>
      <c r="E3147" s="519"/>
      <c r="F3147" s="519">
        <v>1</v>
      </c>
      <c r="G3147" s="519"/>
      <c r="H3147" s="519">
        <v>12</v>
      </c>
      <c r="I3147" s="519">
        <v>5</v>
      </c>
      <c r="J3147" s="519" t="str">
        <f t="shared" si="99"/>
        <v>SDN20011205</v>
      </c>
      <c r="K3147" s="519">
        <v>440</v>
      </c>
    </row>
    <row r="3148" spans="2:11" hidden="1">
      <c r="B3148" s="519" t="s">
        <v>1062</v>
      </c>
      <c r="C3148" s="519"/>
      <c r="D3148" s="519"/>
      <c r="E3148" s="519"/>
      <c r="F3148" s="519">
        <v>1</v>
      </c>
      <c r="G3148" s="519"/>
      <c r="H3148" s="519">
        <v>12</v>
      </c>
      <c r="I3148" s="519">
        <v>6</v>
      </c>
      <c r="J3148" s="519" t="str">
        <f t="shared" si="99"/>
        <v>SDN20011206</v>
      </c>
      <c r="K3148" s="519">
        <v>440</v>
      </c>
    </row>
    <row r="3149" spans="2:11" hidden="1">
      <c r="B3149" s="519" t="s">
        <v>1062</v>
      </c>
      <c r="C3149" s="519"/>
      <c r="D3149" s="519"/>
      <c r="E3149" s="519"/>
      <c r="F3149" s="519">
        <v>1</v>
      </c>
      <c r="G3149" s="519"/>
      <c r="H3149" s="519">
        <v>12</v>
      </c>
      <c r="I3149" s="519">
        <v>7</v>
      </c>
      <c r="J3149" s="519" t="str">
        <f t="shared" si="99"/>
        <v>SDN20011207</v>
      </c>
      <c r="K3149" s="519">
        <v>440</v>
      </c>
    </row>
    <row r="3150" spans="2:11" hidden="1">
      <c r="B3150" s="519" t="s">
        <v>1062</v>
      </c>
      <c r="C3150" s="519"/>
      <c r="D3150" s="519"/>
      <c r="E3150" s="519"/>
      <c r="F3150" s="519">
        <v>1</v>
      </c>
      <c r="G3150" s="519"/>
      <c r="H3150" s="519">
        <v>12</v>
      </c>
      <c r="I3150" s="519">
        <v>8</v>
      </c>
      <c r="J3150" s="519" t="str">
        <f t="shared" si="99"/>
        <v>SDN20011208</v>
      </c>
      <c r="K3150" s="519">
        <v>440</v>
      </c>
    </row>
    <row r="3151" spans="2:11" hidden="1">
      <c r="B3151" s="519" t="s">
        <v>1062</v>
      </c>
      <c r="C3151" s="519"/>
      <c r="D3151" s="519"/>
      <c r="E3151" s="519"/>
      <c r="F3151" s="519">
        <v>1</v>
      </c>
      <c r="G3151" s="519"/>
      <c r="H3151" s="519">
        <v>12</v>
      </c>
      <c r="I3151" s="519">
        <v>9</v>
      </c>
      <c r="J3151" s="519" t="str">
        <f t="shared" si="99"/>
        <v>SDN20011209</v>
      </c>
      <c r="K3151" s="519">
        <v>440</v>
      </c>
    </row>
    <row r="3152" spans="2:11" hidden="1">
      <c r="B3152" s="519" t="s">
        <v>1062</v>
      </c>
      <c r="C3152" s="519"/>
      <c r="D3152" s="519"/>
      <c r="E3152" s="519"/>
      <c r="F3152" s="519">
        <v>1</v>
      </c>
      <c r="G3152" s="519"/>
      <c r="H3152" s="519">
        <v>12</v>
      </c>
      <c r="I3152" s="519">
        <v>10</v>
      </c>
      <c r="J3152" s="519" t="str">
        <f t="shared" si="99"/>
        <v>SDN20011210</v>
      </c>
      <c r="K3152" s="519">
        <v>440</v>
      </c>
    </row>
    <row r="3153" spans="2:11" hidden="1">
      <c r="B3153" s="519" t="s">
        <v>1062</v>
      </c>
      <c r="C3153" s="519"/>
      <c r="D3153" s="519"/>
      <c r="E3153" s="519"/>
      <c r="F3153" s="519">
        <v>1</v>
      </c>
      <c r="G3153" s="519"/>
      <c r="H3153" s="519">
        <v>12</v>
      </c>
      <c r="I3153" s="519">
        <v>11</v>
      </c>
      <c r="J3153" s="519" t="str">
        <f t="shared" si="99"/>
        <v>SDN20011211</v>
      </c>
      <c r="K3153" s="519">
        <v>352</v>
      </c>
    </row>
    <row r="3154" spans="2:11" hidden="1">
      <c r="B3154" s="519" t="s">
        <v>1062</v>
      </c>
      <c r="C3154" s="519"/>
      <c r="D3154" s="519"/>
      <c r="E3154" s="519"/>
      <c r="F3154" s="519">
        <v>1</v>
      </c>
      <c r="G3154" s="519"/>
      <c r="H3154" s="519">
        <v>12</v>
      </c>
      <c r="I3154" s="519">
        <v>12</v>
      </c>
      <c r="J3154" s="519" t="str">
        <f t="shared" si="99"/>
        <v>SDN20011212</v>
      </c>
      <c r="K3154" s="519">
        <v>352</v>
      </c>
    </row>
    <row r="3155" spans="2:11" hidden="1">
      <c r="B3155" s="519" t="s">
        <v>1062</v>
      </c>
      <c r="C3155" s="519"/>
      <c r="D3155" s="519"/>
      <c r="E3155" s="519"/>
      <c r="F3155" s="519">
        <v>1</v>
      </c>
      <c r="G3155" s="519"/>
      <c r="H3155" s="519">
        <v>12</v>
      </c>
      <c r="I3155" s="519">
        <v>13</v>
      </c>
      <c r="J3155" s="519" t="str">
        <f t="shared" si="99"/>
        <v>SDN20011213</v>
      </c>
      <c r="K3155" s="519">
        <v>352</v>
      </c>
    </row>
    <row r="3156" spans="2:11" hidden="1">
      <c r="B3156" s="519" t="s">
        <v>1062</v>
      </c>
      <c r="C3156" s="519"/>
      <c r="D3156" s="519"/>
      <c r="E3156" s="519"/>
      <c r="F3156" s="519">
        <v>1</v>
      </c>
      <c r="G3156" s="519"/>
      <c r="H3156" s="519">
        <v>12</v>
      </c>
      <c r="I3156" s="519">
        <v>14</v>
      </c>
      <c r="J3156" s="519" t="str">
        <f t="shared" si="99"/>
        <v>SDN20011214</v>
      </c>
      <c r="K3156" s="519">
        <v>352</v>
      </c>
    </row>
    <row r="3157" spans="2:11" hidden="1">
      <c r="B3157" s="519" t="s">
        <v>1062</v>
      </c>
      <c r="C3157" s="519"/>
      <c r="D3157" s="519"/>
      <c r="E3157" s="519"/>
      <c r="F3157" s="519">
        <v>1</v>
      </c>
      <c r="G3157" s="519"/>
      <c r="H3157" s="519">
        <v>12</v>
      </c>
      <c r="I3157" s="519">
        <v>15</v>
      </c>
      <c r="J3157" s="519" t="str">
        <f t="shared" si="99"/>
        <v>SDN20011215</v>
      </c>
      <c r="K3157" s="519">
        <v>352</v>
      </c>
    </row>
    <row r="3158" spans="2:11" hidden="1">
      <c r="B3158" s="519" t="s">
        <v>1062</v>
      </c>
      <c r="C3158" s="519"/>
      <c r="D3158" s="519"/>
      <c r="E3158" s="519"/>
      <c r="F3158" s="519">
        <v>1</v>
      </c>
      <c r="G3158" s="519"/>
      <c r="H3158" s="519">
        <v>12</v>
      </c>
      <c r="I3158" s="519">
        <v>16</v>
      </c>
      <c r="J3158" s="519" t="str">
        <f t="shared" si="99"/>
        <v>SDN20011216</v>
      </c>
      <c r="K3158" s="519">
        <v>352</v>
      </c>
    </row>
    <row r="3159" spans="2:11" hidden="1">
      <c r="B3159" s="519" t="s">
        <v>1062</v>
      </c>
      <c r="C3159" s="519"/>
      <c r="D3159" s="519"/>
      <c r="E3159" s="519"/>
      <c r="F3159" s="519">
        <v>1</v>
      </c>
      <c r="G3159" s="519"/>
      <c r="H3159" s="519">
        <v>12</v>
      </c>
      <c r="I3159" s="519">
        <v>17</v>
      </c>
      <c r="J3159" s="519" t="str">
        <f t="shared" si="99"/>
        <v>SDN20011217</v>
      </c>
      <c r="K3159" s="519">
        <v>352</v>
      </c>
    </row>
    <row r="3160" spans="2:11" hidden="1">
      <c r="B3160" s="519" t="s">
        <v>1062</v>
      </c>
      <c r="C3160" s="519"/>
      <c r="D3160" s="519"/>
      <c r="E3160" s="519"/>
      <c r="F3160" s="519">
        <v>1</v>
      </c>
      <c r="G3160" s="519"/>
      <c r="H3160" s="519">
        <v>12</v>
      </c>
      <c r="I3160" s="519">
        <v>18</v>
      </c>
      <c r="J3160" s="519" t="str">
        <f t="shared" si="99"/>
        <v>SDN20011218</v>
      </c>
      <c r="K3160" s="519">
        <v>352</v>
      </c>
    </row>
    <row r="3161" spans="2:11" hidden="1">
      <c r="B3161" s="519" t="s">
        <v>1062</v>
      </c>
      <c r="C3161" s="519"/>
      <c r="D3161" s="519"/>
      <c r="E3161" s="519"/>
      <c r="F3161" s="519">
        <v>1</v>
      </c>
      <c r="G3161" s="519"/>
      <c r="H3161" s="519">
        <v>12</v>
      </c>
      <c r="I3161" s="519">
        <v>19</v>
      </c>
      <c r="J3161" s="519" t="str">
        <f t="shared" si="99"/>
        <v>SDN20011219</v>
      </c>
      <c r="K3161" s="519">
        <v>352</v>
      </c>
    </row>
    <row r="3162" spans="2:11" hidden="1">
      <c r="B3162" s="519" t="s">
        <v>1062</v>
      </c>
      <c r="C3162" s="519"/>
      <c r="D3162" s="519"/>
      <c r="E3162" s="519"/>
      <c r="F3162" s="519">
        <v>1</v>
      </c>
      <c r="G3162" s="519"/>
      <c r="H3162" s="519">
        <v>12</v>
      </c>
      <c r="I3162" s="519">
        <v>20</v>
      </c>
      <c r="J3162" s="519" t="str">
        <f t="shared" si="99"/>
        <v>SDN20011220</v>
      </c>
      <c r="K3162" s="519">
        <v>352</v>
      </c>
    </row>
    <row r="3163" spans="2:11" hidden="1">
      <c r="B3163" s="519" t="s">
        <v>1062</v>
      </c>
      <c r="C3163" s="519"/>
      <c r="D3163" s="519"/>
      <c r="E3163" s="519"/>
      <c r="F3163" s="519">
        <v>1</v>
      </c>
      <c r="G3163" s="519"/>
      <c r="H3163" s="519">
        <v>13</v>
      </c>
      <c r="I3163" s="519">
        <v>1</v>
      </c>
      <c r="J3163" s="519" t="str">
        <f t="shared" si="99"/>
        <v>SDN20011301</v>
      </c>
      <c r="K3163" s="519">
        <v>440</v>
      </c>
    </row>
    <row r="3164" spans="2:11" hidden="1">
      <c r="B3164" s="519" t="s">
        <v>1062</v>
      </c>
      <c r="C3164" s="519"/>
      <c r="D3164" s="519"/>
      <c r="E3164" s="519"/>
      <c r="F3164" s="519">
        <v>1</v>
      </c>
      <c r="G3164" s="519"/>
      <c r="H3164" s="519">
        <v>13</v>
      </c>
      <c r="I3164" s="519">
        <v>2</v>
      </c>
      <c r="J3164" s="519" t="str">
        <f t="shared" si="99"/>
        <v>SDN20011302</v>
      </c>
      <c r="K3164" s="519">
        <v>440</v>
      </c>
    </row>
    <row r="3165" spans="2:11" hidden="1">
      <c r="B3165" s="519" t="s">
        <v>1062</v>
      </c>
      <c r="C3165" s="519"/>
      <c r="D3165" s="519"/>
      <c r="E3165" s="519"/>
      <c r="F3165" s="519">
        <v>1</v>
      </c>
      <c r="G3165" s="519"/>
      <c r="H3165" s="519">
        <v>13</v>
      </c>
      <c r="I3165" s="519">
        <v>3</v>
      </c>
      <c r="J3165" s="519" t="str">
        <f t="shared" si="99"/>
        <v>SDN20011303</v>
      </c>
      <c r="K3165" s="519">
        <v>440</v>
      </c>
    </row>
    <row r="3166" spans="2:11" hidden="1">
      <c r="B3166" s="519" t="s">
        <v>1062</v>
      </c>
      <c r="C3166" s="519"/>
      <c r="D3166" s="519"/>
      <c r="E3166" s="519"/>
      <c r="F3166" s="519">
        <v>1</v>
      </c>
      <c r="G3166" s="519"/>
      <c r="H3166" s="519">
        <v>13</v>
      </c>
      <c r="I3166" s="519">
        <v>4</v>
      </c>
      <c r="J3166" s="519" t="str">
        <f t="shared" si="99"/>
        <v>SDN20011304</v>
      </c>
      <c r="K3166" s="519">
        <v>440</v>
      </c>
    </row>
    <row r="3167" spans="2:11" hidden="1">
      <c r="B3167" s="519" t="s">
        <v>1062</v>
      </c>
      <c r="C3167" s="519"/>
      <c r="D3167" s="519"/>
      <c r="E3167" s="519"/>
      <c r="F3167" s="519">
        <v>1</v>
      </c>
      <c r="G3167" s="519"/>
      <c r="H3167" s="519">
        <v>13</v>
      </c>
      <c r="I3167" s="519">
        <v>5</v>
      </c>
      <c r="J3167" s="519" t="str">
        <f t="shared" si="99"/>
        <v>SDN20011305</v>
      </c>
      <c r="K3167" s="519">
        <v>440</v>
      </c>
    </row>
    <row r="3168" spans="2:11" hidden="1">
      <c r="B3168" s="519" t="s">
        <v>1062</v>
      </c>
      <c r="C3168" s="519"/>
      <c r="D3168" s="519"/>
      <c r="E3168" s="519"/>
      <c r="F3168" s="519">
        <v>1</v>
      </c>
      <c r="G3168" s="519"/>
      <c r="H3168" s="519">
        <v>13</v>
      </c>
      <c r="I3168" s="519">
        <v>6</v>
      </c>
      <c r="J3168" s="519" t="str">
        <f t="shared" si="99"/>
        <v>SDN20011306</v>
      </c>
      <c r="K3168" s="519">
        <v>440</v>
      </c>
    </row>
    <row r="3169" spans="2:11" hidden="1">
      <c r="B3169" s="519" t="s">
        <v>1062</v>
      </c>
      <c r="C3169" s="519"/>
      <c r="D3169" s="519"/>
      <c r="E3169" s="519"/>
      <c r="F3169" s="519">
        <v>1</v>
      </c>
      <c r="G3169" s="519"/>
      <c r="H3169" s="519">
        <v>13</v>
      </c>
      <c r="I3169" s="519">
        <v>7</v>
      </c>
      <c r="J3169" s="519" t="str">
        <f t="shared" si="99"/>
        <v>SDN20011307</v>
      </c>
      <c r="K3169" s="519">
        <v>440</v>
      </c>
    </row>
    <row r="3170" spans="2:11" hidden="1">
      <c r="B3170" s="519" t="s">
        <v>1062</v>
      </c>
      <c r="C3170" s="519"/>
      <c r="D3170" s="519"/>
      <c r="E3170" s="519"/>
      <c r="F3170" s="519">
        <v>1</v>
      </c>
      <c r="G3170" s="519"/>
      <c r="H3170" s="519">
        <v>13</v>
      </c>
      <c r="I3170" s="519">
        <v>8</v>
      </c>
      <c r="J3170" s="519" t="str">
        <f t="shared" si="99"/>
        <v>SDN20011308</v>
      </c>
      <c r="K3170" s="519">
        <v>440</v>
      </c>
    </row>
    <row r="3171" spans="2:11" hidden="1">
      <c r="B3171" s="519" t="s">
        <v>1062</v>
      </c>
      <c r="C3171" s="519"/>
      <c r="D3171" s="519"/>
      <c r="E3171" s="519"/>
      <c r="F3171" s="519">
        <v>1</v>
      </c>
      <c r="G3171" s="519"/>
      <c r="H3171" s="519">
        <v>13</v>
      </c>
      <c r="I3171" s="519">
        <v>9</v>
      </c>
      <c r="J3171" s="519" t="str">
        <f t="shared" si="99"/>
        <v>SDN20011309</v>
      </c>
      <c r="K3171" s="519">
        <v>440</v>
      </c>
    </row>
    <row r="3172" spans="2:11" hidden="1">
      <c r="B3172" s="519" t="s">
        <v>1062</v>
      </c>
      <c r="C3172" s="519"/>
      <c r="D3172" s="519"/>
      <c r="E3172" s="519"/>
      <c r="F3172" s="519">
        <v>1</v>
      </c>
      <c r="G3172" s="519"/>
      <c r="H3172" s="519">
        <v>13</v>
      </c>
      <c r="I3172" s="519">
        <v>10</v>
      </c>
      <c r="J3172" s="519" t="str">
        <f t="shared" si="99"/>
        <v>SDN20011310</v>
      </c>
      <c r="K3172" s="519">
        <v>440</v>
      </c>
    </row>
    <row r="3173" spans="2:11" hidden="1">
      <c r="B3173" s="519" t="s">
        <v>1062</v>
      </c>
      <c r="C3173" s="519"/>
      <c r="D3173" s="519"/>
      <c r="E3173" s="519"/>
      <c r="F3173" s="519">
        <v>1</v>
      </c>
      <c r="G3173" s="519"/>
      <c r="H3173" s="519">
        <v>13</v>
      </c>
      <c r="I3173" s="519">
        <v>11</v>
      </c>
      <c r="J3173" s="519" t="str">
        <f t="shared" si="99"/>
        <v>SDN20011311</v>
      </c>
      <c r="K3173" s="519">
        <v>352</v>
      </c>
    </row>
    <row r="3174" spans="2:11" hidden="1">
      <c r="B3174" s="519" t="s">
        <v>1062</v>
      </c>
      <c r="C3174" s="519"/>
      <c r="D3174" s="519"/>
      <c r="E3174" s="519"/>
      <c r="F3174" s="519">
        <v>1</v>
      </c>
      <c r="G3174" s="519"/>
      <c r="H3174" s="519">
        <v>13</v>
      </c>
      <c r="I3174" s="519">
        <v>12</v>
      </c>
      <c r="J3174" s="519" t="str">
        <f t="shared" si="99"/>
        <v>SDN20011312</v>
      </c>
      <c r="K3174" s="519">
        <v>352</v>
      </c>
    </row>
    <row r="3175" spans="2:11" hidden="1">
      <c r="B3175" s="519" t="s">
        <v>1062</v>
      </c>
      <c r="C3175" s="519"/>
      <c r="D3175" s="519"/>
      <c r="E3175" s="519"/>
      <c r="F3175" s="519">
        <v>1</v>
      </c>
      <c r="G3175" s="519"/>
      <c r="H3175" s="519">
        <v>13</v>
      </c>
      <c r="I3175" s="519">
        <v>13</v>
      </c>
      <c r="J3175" s="519" t="str">
        <f t="shared" si="99"/>
        <v>SDN20011313</v>
      </c>
      <c r="K3175" s="519">
        <v>352</v>
      </c>
    </row>
    <row r="3176" spans="2:11" hidden="1">
      <c r="B3176" s="519" t="s">
        <v>1062</v>
      </c>
      <c r="C3176" s="519"/>
      <c r="D3176" s="519"/>
      <c r="E3176" s="519"/>
      <c r="F3176" s="519">
        <v>1</v>
      </c>
      <c r="G3176" s="519"/>
      <c r="H3176" s="519">
        <v>13</v>
      </c>
      <c r="I3176" s="519">
        <v>14</v>
      </c>
      <c r="J3176" s="519" t="str">
        <f t="shared" si="99"/>
        <v>SDN20011314</v>
      </c>
      <c r="K3176" s="519">
        <v>352</v>
      </c>
    </row>
    <row r="3177" spans="2:11" hidden="1">
      <c r="B3177" s="519" t="s">
        <v>1062</v>
      </c>
      <c r="C3177" s="519"/>
      <c r="D3177" s="519"/>
      <c r="E3177" s="519"/>
      <c r="F3177" s="519">
        <v>1</v>
      </c>
      <c r="G3177" s="519"/>
      <c r="H3177" s="519">
        <v>13</v>
      </c>
      <c r="I3177" s="519">
        <v>15</v>
      </c>
      <c r="J3177" s="519" t="str">
        <f t="shared" si="99"/>
        <v>SDN20011315</v>
      </c>
      <c r="K3177" s="519">
        <v>352</v>
      </c>
    </row>
    <row r="3178" spans="2:11" hidden="1">
      <c r="B3178" s="519" t="s">
        <v>1062</v>
      </c>
      <c r="C3178" s="519"/>
      <c r="D3178" s="519"/>
      <c r="E3178" s="519"/>
      <c r="F3178" s="519">
        <v>1</v>
      </c>
      <c r="G3178" s="519"/>
      <c r="H3178" s="519">
        <v>13</v>
      </c>
      <c r="I3178" s="519">
        <v>16</v>
      </c>
      <c r="J3178" s="519" t="str">
        <f t="shared" si="99"/>
        <v>SDN20011316</v>
      </c>
      <c r="K3178" s="519">
        <v>352</v>
      </c>
    </row>
    <row r="3179" spans="2:11" hidden="1">
      <c r="B3179" s="519" t="s">
        <v>1062</v>
      </c>
      <c r="C3179" s="519"/>
      <c r="D3179" s="519"/>
      <c r="E3179" s="519"/>
      <c r="F3179" s="519">
        <v>1</v>
      </c>
      <c r="G3179" s="519"/>
      <c r="H3179" s="519">
        <v>13</v>
      </c>
      <c r="I3179" s="519">
        <v>17</v>
      </c>
      <c r="J3179" s="519" t="str">
        <f t="shared" si="99"/>
        <v>SDN20011317</v>
      </c>
      <c r="K3179" s="519">
        <v>352</v>
      </c>
    </row>
    <row r="3180" spans="2:11" hidden="1">
      <c r="B3180" s="519" t="s">
        <v>1062</v>
      </c>
      <c r="C3180" s="519"/>
      <c r="D3180" s="519"/>
      <c r="E3180" s="519"/>
      <c r="F3180" s="519">
        <v>1</v>
      </c>
      <c r="G3180" s="519"/>
      <c r="H3180" s="519">
        <v>13</v>
      </c>
      <c r="I3180" s="519">
        <v>18</v>
      </c>
      <c r="J3180" s="519" t="str">
        <f t="shared" si="99"/>
        <v>SDN20011318</v>
      </c>
      <c r="K3180" s="519">
        <v>352</v>
      </c>
    </row>
    <row r="3181" spans="2:11" hidden="1">
      <c r="B3181" s="519" t="s">
        <v>1062</v>
      </c>
      <c r="C3181" s="519"/>
      <c r="D3181" s="519"/>
      <c r="E3181" s="519"/>
      <c r="F3181" s="519">
        <v>1</v>
      </c>
      <c r="G3181" s="519"/>
      <c r="H3181" s="519">
        <v>13</v>
      </c>
      <c r="I3181" s="519">
        <v>19</v>
      </c>
      <c r="J3181" s="519" t="str">
        <f t="shared" si="99"/>
        <v>SDN20011319</v>
      </c>
      <c r="K3181" s="519">
        <v>352</v>
      </c>
    </row>
    <row r="3182" spans="2:11" hidden="1">
      <c r="B3182" s="519" t="s">
        <v>1062</v>
      </c>
      <c r="C3182" s="519"/>
      <c r="D3182" s="519"/>
      <c r="E3182" s="519"/>
      <c r="F3182" s="519">
        <v>1</v>
      </c>
      <c r="G3182" s="519"/>
      <c r="H3182" s="519">
        <v>13</v>
      </c>
      <c r="I3182" s="519">
        <v>20</v>
      </c>
      <c r="J3182" s="519" t="str">
        <f t="shared" si="99"/>
        <v>SDN20011320</v>
      </c>
      <c r="K3182" s="519">
        <v>352</v>
      </c>
    </row>
    <row r="3183" spans="2:11" hidden="1">
      <c r="B3183" s="519" t="s">
        <v>1062</v>
      </c>
      <c r="C3183" s="519"/>
      <c r="D3183" s="519"/>
      <c r="E3183" s="519"/>
      <c r="F3183" s="519">
        <v>1</v>
      </c>
      <c r="G3183" s="519"/>
      <c r="H3183" s="519">
        <v>14</v>
      </c>
      <c r="I3183" s="519">
        <v>1</v>
      </c>
      <c r="J3183" s="519" t="str">
        <f t="shared" si="99"/>
        <v>SDN20011401</v>
      </c>
      <c r="K3183" s="519">
        <v>440</v>
      </c>
    </row>
    <row r="3184" spans="2:11" hidden="1">
      <c r="B3184" s="519" t="s">
        <v>1062</v>
      </c>
      <c r="C3184" s="519"/>
      <c r="D3184" s="519"/>
      <c r="E3184" s="519"/>
      <c r="F3184" s="519">
        <v>1</v>
      </c>
      <c r="G3184" s="519"/>
      <c r="H3184" s="519">
        <v>14</v>
      </c>
      <c r="I3184" s="519">
        <v>2</v>
      </c>
      <c r="J3184" s="519" t="str">
        <f t="shared" si="99"/>
        <v>SDN20011402</v>
      </c>
      <c r="K3184" s="519">
        <v>440</v>
      </c>
    </row>
    <row r="3185" spans="2:11" hidden="1">
      <c r="B3185" s="519" t="s">
        <v>1062</v>
      </c>
      <c r="C3185" s="519"/>
      <c r="D3185" s="519"/>
      <c r="E3185" s="519"/>
      <c r="F3185" s="519">
        <v>1</v>
      </c>
      <c r="G3185" s="519"/>
      <c r="H3185" s="519">
        <v>14</v>
      </c>
      <c r="I3185" s="519">
        <v>3</v>
      </c>
      <c r="J3185" s="519" t="str">
        <f t="shared" si="99"/>
        <v>SDN20011403</v>
      </c>
      <c r="K3185" s="519">
        <v>440</v>
      </c>
    </row>
    <row r="3186" spans="2:11" hidden="1">
      <c r="B3186" s="519" t="s">
        <v>1062</v>
      </c>
      <c r="C3186" s="519"/>
      <c r="D3186" s="519"/>
      <c r="E3186" s="519"/>
      <c r="F3186" s="519">
        <v>1</v>
      </c>
      <c r="G3186" s="519"/>
      <c r="H3186" s="519">
        <v>14</v>
      </c>
      <c r="I3186" s="519">
        <v>4</v>
      </c>
      <c r="J3186" s="519" t="str">
        <f t="shared" si="99"/>
        <v>SDN20011404</v>
      </c>
      <c r="K3186" s="519">
        <v>440</v>
      </c>
    </row>
    <row r="3187" spans="2:11" hidden="1">
      <c r="B3187" s="519" t="s">
        <v>1062</v>
      </c>
      <c r="C3187" s="519"/>
      <c r="D3187" s="519"/>
      <c r="E3187" s="519"/>
      <c r="F3187" s="519">
        <v>1</v>
      </c>
      <c r="G3187" s="519"/>
      <c r="H3187" s="519">
        <v>14</v>
      </c>
      <c r="I3187" s="519">
        <v>5</v>
      </c>
      <c r="J3187" s="519" t="str">
        <f t="shared" si="99"/>
        <v>SDN20011405</v>
      </c>
      <c r="K3187" s="519">
        <v>440</v>
      </c>
    </row>
    <row r="3188" spans="2:11" hidden="1">
      <c r="B3188" s="519" t="s">
        <v>1062</v>
      </c>
      <c r="C3188" s="519"/>
      <c r="D3188" s="519"/>
      <c r="E3188" s="519"/>
      <c r="F3188" s="519">
        <v>1</v>
      </c>
      <c r="G3188" s="519"/>
      <c r="H3188" s="519">
        <v>14</v>
      </c>
      <c r="I3188" s="519">
        <v>6</v>
      </c>
      <c r="J3188" s="519" t="str">
        <f t="shared" si="99"/>
        <v>SDN20011406</v>
      </c>
      <c r="K3188" s="519">
        <v>440</v>
      </c>
    </row>
    <row r="3189" spans="2:11" hidden="1">
      <c r="B3189" s="519" t="s">
        <v>1062</v>
      </c>
      <c r="C3189" s="519"/>
      <c r="D3189" s="519"/>
      <c r="E3189" s="519"/>
      <c r="F3189" s="519">
        <v>1</v>
      </c>
      <c r="G3189" s="519"/>
      <c r="H3189" s="519">
        <v>14</v>
      </c>
      <c r="I3189" s="519">
        <v>7</v>
      </c>
      <c r="J3189" s="519" t="str">
        <f t="shared" si="99"/>
        <v>SDN20011407</v>
      </c>
      <c r="K3189" s="519">
        <v>440</v>
      </c>
    </row>
    <row r="3190" spans="2:11" hidden="1">
      <c r="B3190" s="519" t="s">
        <v>1062</v>
      </c>
      <c r="C3190" s="519"/>
      <c r="D3190" s="519"/>
      <c r="E3190" s="519"/>
      <c r="F3190" s="519">
        <v>1</v>
      </c>
      <c r="G3190" s="519"/>
      <c r="H3190" s="519">
        <v>14</v>
      </c>
      <c r="I3190" s="519">
        <v>8</v>
      </c>
      <c r="J3190" s="519" t="str">
        <f t="shared" si="99"/>
        <v>SDN20011408</v>
      </c>
      <c r="K3190" s="519">
        <v>440</v>
      </c>
    </row>
    <row r="3191" spans="2:11" hidden="1">
      <c r="B3191" s="519" t="s">
        <v>1062</v>
      </c>
      <c r="C3191" s="519"/>
      <c r="D3191" s="519"/>
      <c r="E3191" s="519"/>
      <c r="F3191" s="519">
        <v>1</v>
      </c>
      <c r="G3191" s="519"/>
      <c r="H3191" s="519">
        <v>14</v>
      </c>
      <c r="I3191" s="519">
        <v>9</v>
      </c>
      <c r="J3191" s="519" t="str">
        <f t="shared" si="99"/>
        <v>SDN20011409</v>
      </c>
      <c r="K3191" s="519">
        <v>440</v>
      </c>
    </row>
    <row r="3192" spans="2:11" hidden="1">
      <c r="B3192" s="519" t="s">
        <v>1062</v>
      </c>
      <c r="C3192" s="519"/>
      <c r="D3192" s="519"/>
      <c r="E3192" s="519"/>
      <c r="F3192" s="519">
        <v>1</v>
      </c>
      <c r="G3192" s="519"/>
      <c r="H3192" s="519">
        <v>14</v>
      </c>
      <c r="I3192" s="519">
        <v>10</v>
      </c>
      <c r="J3192" s="519" t="str">
        <f t="shared" si="99"/>
        <v>SDN20011410</v>
      </c>
      <c r="K3192" s="519">
        <v>440</v>
      </c>
    </row>
    <row r="3193" spans="2:11" hidden="1">
      <c r="B3193" s="519" t="s">
        <v>1062</v>
      </c>
      <c r="C3193" s="519"/>
      <c r="D3193" s="519"/>
      <c r="E3193" s="519"/>
      <c r="F3193" s="519">
        <v>1</v>
      </c>
      <c r="G3193" s="519"/>
      <c r="H3193" s="519">
        <v>14</v>
      </c>
      <c r="I3193" s="519">
        <v>11</v>
      </c>
      <c r="J3193" s="519" t="str">
        <f t="shared" si="99"/>
        <v>SDN20011411</v>
      </c>
      <c r="K3193" s="519">
        <v>352</v>
      </c>
    </row>
    <row r="3194" spans="2:11" hidden="1">
      <c r="B3194" s="519" t="s">
        <v>1062</v>
      </c>
      <c r="C3194" s="519"/>
      <c r="D3194" s="519"/>
      <c r="E3194" s="519"/>
      <c r="F3194" s="519">
        <v>1</v>
      </c>
      <c r="G3194" s="519"/>
      <c r="H3194" s="519">
        <v>14</v>
      </c>
      <c r="I3194" s="519">
        <v>12</v>
      </c>
      <c r="J3194" s="519" t="str">
        <f t="shared" si="99"/>
        <v>SDN20011412</v>
      </c>
      <c r="K3194" s="519">
        <v>352</v>
      </c>
    </row>
    <row r="3195" spans="2:11" hidden="1">
      <c r="B3195" s="519" t="s">
        <v>1062</v>
      </c>
      <c r="C3195" s="519"/>
      <c r="D3195" s="519"/>
      <c r="E3195" s="519"/>
      <c r="F3195" s="519">
        <v>1</v>
      </c>
      <c r="G3195" s="519"/>
      <c r="H3195" s="519">
        <v>14</v>
      </c>
      <c r="I3195" s="519">
        <v>13</v>
      </c>
      <c r="J3195" s="519" t="str">
        <f t="shared" si="99"/>
        <v>SDN20011413</v>
      </c>
      <c r="K3195" s="519">
        <v>352</v>
      </c>
    </row>
    <row r="3196" spans="2:11" hidden="1">
      <c r="B3196" s="519" t="s">
        <v>1062</v>
      </c>
      <c r="C3196" s="519"/>
      <c r="D3196" s="519"/>
      <c r="E3196" s="519"/>
      <c r="F3196" s="519">
        <v>1</v>
      </c>
      <c r="G3196" s="519"/>
      <c r="H3196" s="519">
        <v>14</v>
      </c>
      <c r="I3196" s="519">
        <v>14</v>
      </c>
      <c r="J3196" s="519" t="str">
        <f t="shared" si="99"/>
        <v>SDN20011414</v>
      </c>
      <c r="K3196" s="519">
        <v>352</v>
      </c>
    </row>
    <row r="3197" spans="2:11" hidden="1">
      <c r="B3197" s="519" t="s">
        <v>1062</v>
      </c>
      <c r="C3197" s="519"/>
      <c r="D3197" s="519"/>
      <c r="E3197" s="519"/>
      <c r="F3197" s="519">
        <v>1</v>
      </c>
      <c r="G3197" s="519"/>
      <c r="H3197" s="519">
        <v>14</v>
      </c>
      <c r="I3197" s="519">
        <v>15</v>
      </c>
      <c r="J3197" s="519" t="str">
        <f t="shared" si="99"/>
        <v>SDN20011415</v>
      </c>
      <c r="K3197" s="519">
        <v>352</v>
      </c>
    </row>
    <row r="3198" spans="2:11" hidden="1">
      <c r="B3198" s="519" t="s">
        <v>1062</v>
      </c>
      <c r="C3198" s="519"/>
      <c r="D3198" s="519"/>
      <c r="E3198" s="519"/>
      <c r="F3198" s="519">
        <v>1</v>
      </c>
      <c r="G3198" s="519"/>
      <c r="H3198" s="519">
        <v>14</v>
      </c>
      <c r="I3198" s="519">
        <v>16</v>
      </c>
      <c r="J3198" s="519" t="str">
        <f t="shared" si="99"/>
        <v>SDN20011416</v>
      </c>
      <c r="K3198" s="519">
        <v>352</v>
      </c>
    </row>
    <row r="3199" spans="2:11" hidden="1">
      <c r="B3199" s="519" t="s">
        <v>1062</v>
      </c>
      <c r="C3199" s="519"/>
      <c r="D3199" s="519"/>
      <c r="E3199" s="519"/>
      <c r="F3199" s="519">
        <v>1</v>
      </c>
      <c r="G3199" s="519"/>
      <c r="H3199" s="519">
        <v>14</v>
      </c>
      <c r="I3199" s="519">
        <v>17</v>
      </c>
      <c r="J3199" s="519" t="str">
        <f t="shared" si="99"/>
        <v>SDN20011417</v>
      </c>
      <c r="K3199" s="519">
        <v>352</v>
      </c>
    </row>
    <row r="3200" spans="2:11" hidden="1">
      <c r="B3200" s="519" t="s">
        <v>1062</v>
      </c>
      <c r="C3200" s="519"/>
      <c r="D3200" s="519"/>
      <c r="E3200" s="519"/>
      <c r="F3200" s="519">
        <v>1</v>
      </c>
      <c r="G3200" s="519"/>
      <c r="H3200" s="519">
        <v>14</v>
      </c>
      <c r="I3200" s="519">
        <v>18</v>
      </c>
      <c r="J3200" s="519" t="str">
        <f t="shared" si="99"/>
        <v>SDN20011418</v>
      </c>
      <c r="K3200" s="519">
        <v>352</v>
      </c>
    </row>
    <row r="3201" spans="2:11" hidden="1">
      <c r="B3201" s="519" t="s">
        <v>1062</v>
      </c>
      <c r="C3201" s="519"/>
      <c r="D3201" s="519"/>
      <c r="E3201" s="519"/>
      <c r="F3201" s="519">
        <v>1</v>
      </c>
      <c r="G3201" s="519"/>
      <c r="H3201" s="519">
        <v>14</v>
      </c>
      <c r="I3201" s="519">
        <v>19</v>
      </c>
      <c r="J3201" s="519" t="str">
        <f t="shared" si="99"/>
        <v>SDN20011419</v>
      </c>
      <c r="K3201" s="519">
        <v>352</v>
      </c>
    </row>
    <row r="3202" spans="2:11" hidden="1">
      <c r="B3202" s="519" t="s">
        <v>1062</v>
      </c>
      <c r="C3202" s="519"/>
      <c r="D3202" s="519"/>
      <c r="E3202" s="519"/>
      <c r="F3202" s="519">
        <v>1</v>
      </c>
      <c r="G3202" s="519"/>
      <c r="H3202" s="519">
        <v>14</v>
      </c>
      <c r="I3202" s="519">
        <v>20</v>
      </c>
      <c r="J3202" s="519" t="str">
        <f t="shared" si="99"/>
        <v>SDN20011420</v>
      </c>
      <c r="K3202" s="519">
        <v>352</v>
      </c>
    </row>
    <row r="3203" spans="2:11" hidden="1">
      <c r="B3203" s="519" t="s">
        <v>1062</v>
      </c>
      <c r="C3203" s="519"/>
      <c r="D3203" s="519"/>
      <c r="E3203" s="519"/>
      <c r="F3203" s="519">
        <v>1</v>
      </c>
      <c r="G3203" s="519"/>
      <c r="H3203" s="519">
        <v>15</v>
      </c>
      <c r="I3203" s="519">
        <v>1</v>
      </c>
      <c r="J3203" s="519" t="str">
        <f t="shared" si="99"/>
        <v>SDN20011501</v>
      </c>
      <c r="K3203" s="519">
        <v>440</v>
      </c>
    </row>
    <row r="3204" spans="2:11" hidden="1">
      <c r="B3204" s="519" t="s">
        <v>1062</v>
      </c>
      <c r="C3204" s="519"/>
      <c r="D3204" s="519"/>
      <c r="E3204" s="519"/>
      <c r="F3204" s="519">
        <v>1</v>
      </c>
      <c r="G3204" s="519"/>
      <c r="H3204" s="519">
        <v>15</v>
      </c>
      <c r="I3204" s="519">
        <v>2</v>
      </c>
      <c r="J3204" s="519" t="str">
        <f t="shared" ref="J3204:J3267" si="100">B3204&amp;TEXT(F3204,"00")&amp;TEXT(H3204,"00")&amp;TEXT(I3204,"00")</f>
        <v>SDN20011502</v>
      </c>
      <c r="K3204" s="519">
        <v>440</v>
      </c>
    </row>
    <row r="3205" spans="2:11" hidden="1">
      <c r="B3205" s="519" t="s">
        <v>1062</v>
      </c>
      <c r="C3205" s="519"/>
      <c r="D3205" s="519"/>
      <c r="E3205" s="519"/>
      <c r="F3205" s="519">
        <v>1</v>
      </c>
      <c r="G3205" s="519"/>
      <c r="H3205" s="519">
        <v>15</v>
      </c>
      <c r="I3205" s="519">
        <v>3</v>
      </c>
      <c r="J3205" s="519" t="str">
        <f t="shared" si="100"/>
        <v>SDN20011503</v>
      </c>
      <c r="K3205" s="519">
        <v>440</v>
      </c>
    </row>
    <row r="3206" spans="2:11" hidden="1">
      <c r="B3206" s="519" t="s">
        <v>1062</v>
      </c>
      <c r="C3206" s="519"/>
      <c r="D3206" s="519"/>
      <c r="E3206" s="519"/>
      <c r="F3206" s="519">
        <v>1</v>
      </c>
      <c r="G3206" s="519"/>
      <c r="H3206" s="519">
        <v>15</v>
      </c>
      <c r="I3206" s="519">
        <v>4</v>
      </c>
      <c r="J3206" s="519" t="str">
        <f t="shared" si="100"/>
        <v>SDN20011504</v>
      </c>
      <c r="K3206" s="519">
        <v>440</v>
      </c>
    </row>
    <row r="3207" spans="2:11" hidden="1">
      <c r="B3207" s="519" t="s">
        <v>1062</v>
      </c>
      <c r="C3207" s="519"/>
      <c r="D3207" s="519"/>
      <c r="E3207" s="519"/>
      <c r="F3207" s="519">
        <v>1</v>
      </c>
      <c r="G3207" s="519"/>
      <c r="H3207" s="519">
        <v>15</v>
      </c>
      <c r="I3207" s="519">
        <v>5</v>
      </c>
      <c r="J3207" s="519" t="str">
        <f t="shared" si="100"/>
        <v>SDN20011505</v>
      </c>
      <c r="K3207" s="519">
        <v>440</v>
      </c>
    </row>
    <row r="3208" spans="2:11" hidden="1">
      <c r="B3208" s="519" t="s">
        <v>1062</v>
      </c>
      <c r="C3208" s="519"/>
      <c r="D3208" s="519"/>
      <c r="E3208" s="519"/>
      <c r="F3208" s="519">
        <v>1</v>
      </c>
      <c r="G3208" s="519"/>
      <c r="H3208" s="519">
        <v>15</v>
      </c>
      <c r="I3208" s="519">
        <v>6</v>
      </c>
      <c r="J3208" s="519" t="str">
        <f t="shared" si="100"/>
        <v>SDN20011506</v>
      </c>
      <c r="K3208" s="519">
        <v>440</v>
      </c>
    </row>
    <row r="3209" spans="2:11" hidden="1">
      <c r="B3209" s="519" t="s">
        <v>1062</v>
      </c>
      <c r="C3209" s="519"/>
      <c r="D3209" s="519"/>
      <c r="E3209" s="519"/>
      <c r="F3209" s="519">
        <v>1</v>
      </c>
      <c r="G3209" s="519"/>
      <c r="H3209" s="519">
        <v>15</v>
      </c>
      <c r="I3209" s="519">
        <v>7</v>
      </c>
      <c r="J3209" s="519" t="str">
        <f t="shared" si="100"/>
        <v>SDN20011507</v>
      </c>
      <c r="K3209" s="519">
        <v>440</v>
      </c>
    </row>
    <row r="3210" spans="2:11" hidden="1">
      <c r="B3210" s="519" t="s">
        <v>1062</v>
      </c>
      <c r="C3210" s="519"/>
      <c r="D3210" s="519"/>
      <c r="E3210" s="519"/>
      <c r="F3210" s="519">
        <v>1</v>
      </c>
      <c r="G3210" s="519"/>
      <c r="H3210" s="519">
        <v>15</v>
      </c>
      <c r="I3210" s="519">
        <v>8</v>
      </c>
      <c r="J3210" s="519" t="str">
        <f t="shared" si="100"/>
        <v>SDN20011508</v>
      </c>
      <c r="K3210" s="519">
        <v>440</v>
      </c>
    </row>
    <row r="3211" spans="2:11" hidden="1">
      <c r="B3211" s="519" t="s">
        <v>1062</v>
      </c>
      <c r="C3211" s="519"/>
      <c r="D3211" s="519"/>
      <c r="E3211" s="519"/>
      <c r="F3211" s="519">
        <v>1</v>
      </c>
      <c r="G3211" s="519"/>
      <c r="H3211" s="519">
        <v>15</v>
      </c>
      <c r="I3211" s="519">
        <v>9</v>
      </c>
      <c r="J3211" s="519" t="str">
        <f t="shared" si="100"/>
        <v>SDN20011509</v>
      </c>
      <c r="K3211" s="519">
        <v>440</v>
      </c>
    </row>
    <row r="3212" spans="2:11" hidden="1">
      <c r="B3212" s="519" t="s">
        <v>1062</v>
      </c>
      <c r="C3212" s="519"/>
      <c r="D3212" s="519"/>
      <c r="E3212" s="519"/>
      <c r="F3212" s="519">
        <v>1</v>
      </c>
      <c r="G3212" s="519"/>
      <c r="H3212" s="519">
        <v>15</v>
      </c>
      <c r="I3212" s="519">
        <v>10</v>
      </c>
      <c r="J3212" s="519" t="str">
        <f t="shared" si="100"/>
        <v>SDN20011510</v>
      </c>
      <c r="K3212" s="519">
        <v>440</v>
      </c>
    </row>
    <row r="3213" spans="2:11" hidden="1">
      <c r="B3213" s="519" t="s">
        <v>1062</v>
      </c>
      <c r="C3213" s="519"/>
      <c r="D3213" s="519"/>
      <c r="E3213" s="519"/>
      <c r="F3213" s="519">
        <v>1</v>
      </c>
      <c r="G3213" s="519"/>
      <c r="H3213" s="519">
        <v>15</v>
      </c>
      <c r="I3213" s="519">
        <v>11</v>
      </c>
      <c r="J3213" s="519" t="str">
        <f t="shared" si="100"/>
        <v>SDN20011511</v>
      </c>
      <c r="K3213" s="519">
        <v>352</v>
      </c>
    </row>
    <row r="3214" spans="2:11" hidden="1">
      <c r="B3214" s="519" t="s">
        <v>1062</v>
      </c>
      <c r="C3214" s="519"/>
      <c r="D3214" s="519"/>
      <c r="E3214" s="519"/>
      <c r="F3214" s="519">
        <v>1</v>
      </c>
      <c r="G3214" s="519"/>
      <c r="H3214" s="519">
        <v>15</v>
      </c>
      <c r="I3214" s="519">
        <v>12</v>
      </c>
      <c r="J3214" s="519" t="str">
        <f t="shared" si="100"/>
        <v>SDN20011512</v>
      </c>
      <c r="K3214" s="519">
        <v>352</v>
      </c>
    </row>
    <row r="3215" spans="2:11" hidden="1">
      <c r="B3215" s="519" t="s">
        <v>1062</v>
      </c>
      <c r="C3215" s="519"/>
      <c r="D3215" s="519"/>
      <c r="E3215" s="519"/>
      <c r="F3215" s="519">
        <v>1</v>
      </c>
      <c r="G3215" s="519"/>
      <c r="H3215" s="519">
        <v>15</v>
      </c>
      <c r="I3215" s="519">
        <v>13</v>
      </c>
      <c r="J3215" s="519" t="str">
        <f t="shared" si="100"/>
        <v>SDN20011513</v>
      </c>
      <c r="K3215" s="519">
        <v>352</v>
      </c>
    </row>
    <row r="3216" spans="2:11" hidden="1">
      <c r="B3216" s="519" t="s">
        <v>1062</v>
      </c>
      <c r="C3216" s="519"/>
      <c r="D3216" s="519"/>
      <c r="E3216" s="519"/>
      <c r="F3216" s="519">
        <v>1</v>
      </c>
      <c r="G3216" s="519"/>
      <c r="H3216" s="519">
        <v>15</v>
      </c>
      <c r="I3216" s="519">
        <v>14</v>
      </c>
      <c r="J3216" s="519" t="str">
        <f t="shared" si="100"/>
        <v>SDN20011514</v>
      </c>
      <c r="K3216" s="519">
        <v>352</v>
      </c>
    </row>
    <row r="3217" spans="2:11" hidden="1">
      <c r="B3217" s="519" t="s">
        <v>1062</v>
      </c>
      <c r="C3217" s="519"/>
      <c r="D3217" s="519"/>
      <c r="E3217" s="519"/>
      <c r="F3217" s="519">
        <v>1</v>
      </c>
      <c r="G3217" s="519"/>
      <c r="H3217" s="519">
        <v>15</v>
      </c>
      <c r="I3217" s="519">
        <v>15</v>
      </c>
      <c r="J3217" s="519" t="str">
        <f t="shared" si="100"/>
        <v>SDN20011515</v>
      </c>
      <c r="K3217" s="519">
        <v>352</v>
      </c>
    </row>
    <row r="3218" spans="2:11" hidden="1">
      <c r="B3218" s="519" t="s">
        <v>1062</v>
      </c>
      <c r="C3218" s="519"/>
      <c r="D3218" s="519"/>
      <c r="E3218" s="519"/>
      <c r="F3218" s="519">
        <v>1</v>
      </c>
      <c r="G3218" s="519"/>
      <c r="H3218" s="519">
        <v>15</v>
      </c>
      <c r="I3218" s="519">
        <v>16</v>
      </c>
      <c r="J3218" s="519" t="str">
        <f t="shared" si="100"/>
        <v>SDN20011516</v>
      </c>
      <c r="K3218" s="519">
        <v>352</v>
      </c>
    </row>
    <row r="3219" spans="2:11" hidden="1">
      <c r="B3219" s="519" t="s">
        <v>1062</v>
      </c>
      <c r="C3219" s="519"/>
      <c r="D3219" s="519"/>
      <c r="E3219" s="519"/>
      <c r="F3219" s="519">
        <v>1</v>
      </c>
      <c r="G3219" s="519"/>
      <c r="H3219" s="519">
        <v>15</v>
      </c>
      <c r="I3219" s="519">
        <v>17</v>
      </c>
      <c r="J3219" s="519" t="str">
        <f t="shared" si="100"/>
        <v>SDN20011517</v>
      </c>
      <c r="K3219" s="519">
        <v>352</v>
      </c>
    </row>
    <row r="3220" spans="2:11" hidden="1">
      <c r="B3220" s="519" t="s">
        <v>1062</v>
      </c>
      <c r="C3220" s="519"/>
      <c r="D3220" s="519"/>
      <c r="E3220" s="519"/>
      <c r="F3220" s="519">
        <v>1</v>
      </c>
      <c r="G3220" s="519"/>
      <c r="H3220" s="519">
        <v>15</v>
      </c>
      <c r="I3220" s="519">
        <v>18</v>
      </c>
      <c r="J3220" s="519" t="str">
        <f t="shared" si="100"/>
        <v>SDN20011518</v>
      </c>
      <c r="K3220" s="519">
        <v>352</v>
      </c>
    </row>
    <row r="3221" spans="2:11" hidden="1">
      <c r="B3221" s="519" t="s">
        <v>1062</v>
      </c>
      <c r="C3221" s="519"/>
      <c r="D3221" s="519"/>
      <c r="E3221" s="519"/>
      <c r="F3221" s="519">
        <v>1</v>
      </c>
      <c r="G3221" s="519"/>
      <c r="H3221" s="519">
        <v>15</v>
      </c>
      <c r="I3221" s="519">
        <v>19</v>
      </c>
      <c r="J3221" s="519" t="str">
        <f t="shared" si="100"/>
        <v>SDN20011519</v>
      </c>
      <c r="K3221" s="519">
        <v>352</v>
      </c>
    </row>
    <row r="3222" spans="2:11" hidden="1">
      <c r="B3222" s="519" t="s">
        <v>1062</v>
      </c>
      <c r="C3222" s="519"/>
      <c r="D3222" s="519"/>
      <c r="E3222" s="519"/>
      <c r="F3222" s="519">
        <v>1</v>
      </c>
      <c r="G3222" s="519"/>
      <c r="H3222" s="519">
        <v>15</v>
      </c>
      <c r="I3222" s="519">
        <v>20</v>
      </c>
      <c r="J3222" s="519" t="str">
        <f t="shared" si="100"/>
        <v>SDN20011520</v>
      </c>
      <c r="K3222" s="519">
        <v>352</v>
      </c>
    </row>
    <row r="3223" spans="2:11" hidden="1">
      <c r="B3223" s="519" t="s">
        <v>1062</v>
      </c>
      <c r="C3223" s="519"/>
      <c r="D3223" s="519"/>
      <c r="E3223" s="519"/>
      <c r="F3223" s="519">
        <v>1</v>
      </c>
      <c r="G3223" s="519"/>
      <c r="H3223" s="519">
        <v>16</v>
      </c>
      <c r="I3223" s="519">
        <v>1</v>
      </c>
      <c r="J3223" s="519" t="str">
        <f t="shared" si="100"/>
        <v>SDN20011601</v>
      </c>
      <c r="K3223" s="519">
        <v>445</v>
      </c>
    </row>
    <row r="3224" spans="2:11" hidden="1">
      <c r="B3224" s="519" t="s">
        <v>1062</v>
      </c>
      <c r="C3224" s="519"/>
      <c r="D3224" s="519"/>
      <c r="E3224" s="519"/>
      <c r="F3224" s="519">
        <v>1</v>
      </c>
      <c r="G3224" s="519"/>
      <c r="H3224" s="519">
        <v>16</v>
      </c>
      <c r="I3224" s="519">
        <v>2</v>
      </c>
      <c r="J3224" s="519" t="str">
        <f t="shared" si="100"/>
        <v>SDN20011602</v>
      </c>
      <c r="K3224" s="519">
        <v>445</v>
      </c>
    </row>
    <row r="3225" spans="2:11" hidden="1">
      <c r="B3225" s="519" t="s">
        <v>1062</v>
      </c>
      <c r="C3225" s="519"/>
      <c r="D3225" s="519"/>
      <c r="E3225" s="519"/>
      <c r="F3225" s="519">
        <v>1</v>
      </c>
      <c r="G3225" s="519"/>
      <c r="H3225" s="519">
        <v>16</v>
      </c>
      <c r="I3225" s="519">
        <v>3</v>
      </c>
      <c r="J3225" s="519" t="str">
        <f t="shared" si="100"/>
        <v>SDN20011603</v>
      </c>
      <c r="K3225" s="519">
        <v>445</v>
      </c>
    </row>
    <row r="3226" spans="2:11" hidden="1">
      <c r="B3226" s="519" t="s">
        <v>1062</v>
      </c>
      <c r="C3226" s="519"/>
      <c r="D3226" s="519"/>
      <c r="E3226" s="519"/>
      <c r="F3226" s="519">
        <v>1</v>
      </c>
      <c r="G3226" s="519"/>
      <c r="H3226" s="519">
        <v>16</v>
      </c>
      <c r="I3226" s="519">
        <v>4</v>
      </c>
      <c r="J3226" s="519" t="str">
        <f t="shared" si="100"/>
        <v>SDN20011604</v>
      </c>
      <c r="K3226" s="519">
        <v>445</v>
      </c>
    </row>
    <row r="3227" spans="2:11" hidden="1">
      <c r="B3227" s="519" t="s">
        <v>1062</v>
      </c>
      <c r="C3227" s="519"/>
      <c r="D3227" s="519"/>
      <c r="E3227" s="519"/>
      <c r="F3227" s="519">
        <v>1</v>
      </c>
      <c r="G3227" s="519"/>
      <c r="H3227" s="519">
        <v>16</v>
      </c>
      <c r="I3227" s="519">
        <v>5</v>
      </c>
      <c r="J3227" s="519" t="str">
        <f t="shared" si="100"/>
        <v>SDN20011605</v>
      </c>
      <c r="K3227" s="519">
        <v>445</v>
      </c>
    </row>
    <row r="3228" spans="2:11" hidden="1">
      <c r="B3228" s="519" t="s">
        <v>1062</v>
      </c>
      <c r="C3228" s="519"/>
      <c r="D3228" s="519"/>
      <c r="E3228" s="519"/>
      <c r="F3228" s="519">
        <v>1</v>
      </c>
      <c r="G3228" s="519"/>
      <c r="H3228" s="519">
        <v>16</v>
      </c>
      <c r="I3228" s="519">
        <v>6</v>
      </c>
      <c r="J3228" s="519" t="str">
        <f t="shared" si="100"/>
        <v>SDN20011606</v>
      </c>
      <c r="K3228" s="519">
        <v>445</v>
      </c>
    </row>
    <row r="3229" spans="2:11" hidden="1">
      <c r="B3229" s="519" t="s">
        <v>1062</v>
      </c>
      <c r="C3229" s="519"/>
      <c r="D3229" s="519"/>
      <c r="E3229" s="519"/>
      <c r="F3229" s="519">
        <v>1</v>
      </c>
      <c r="G3229" s="519"/>
      <c r="H3229" s="519">
        <v>16</v>
      </c>
      <c r="I3229" s="519">
        <v>7</v>
      </c>
      <c r="J3229" s="519" t="str">
        <f t="shared" si="100"/>
        <v>SDN20011607</v>
      </c>
      <c r="K3229" s="519">
        <v>445</v>
      </c>
    </row>
    <row r="3230" spans="2:11" hidden="1">
      <c r="B3230" s="519" t="s">
        <v>1062</v>
      </c>
      <c r="C3230" s="519"/>
      <c r="D3230" s="519"/>
      <c r="E3230" s="519"/>
      <c r="F3230" s="519">
        <v>1</v>
      </c>
      <c r="G3230" s="519"/>
      <c r="H3230" s="519">
        <v>16</v>
      </c>
      <c r="I3230" s="519">
        <v>8</v>
      </c>
      <c r="J3230" s="519" t="str">
        <f t="shared" si="100"/>
        <v>SDN20011608</v>
      </c>
      <c r="K3230" s="519">
        <v>445</v>
      </c>
    </row>
    <row r="3231" spans="2:11" hidden="1">
      <c r="B3231" s="519" t="s">
        <v>1062</v>
      </c>
      <c r="C3231" s="519"/>
      <c r="D3231" s="519"/>
      <c r="E3231" s="519"/>
      <c r="F3231" s="519">
        <v>1</v>
      </c>
      <c r="G3231" s="519"/>
      <c r="H3231" s="519">
        <v>16</v>
      </c>
      <c r="I3231" s="519">
        <v>9</v>
      </c>
      <c r="J3231" s="519" t="str">
        <f t="shared" si="100"/>
        <v>SDN20011609</v>
      </c>
      <c r="K3231" s="519">
        <v>445</v>
      </c>
    </row>
    <row r="3232" spans="2:11" hidden="1">
      <c r="B3232" s="519" t="s">
        <v>1062</v>
      </c>
      <c r="C3232" s="519"/>
      <c r="D3232" s="519"/>
      <c r="E3232" s="519"/>
      <c r="F3232" s="519">
        <v>1</v>
      </c>
      <c r="G3232" s="519"/>
      <c r="H3232" s="519">
        <v>16</v>
      </c>
      <c r="I3232" s="519">
        <v>10</v>
      </c>
      <c r="J3232" s="519" t="str">
        <f t="shared" si="100"/>
        <v>SDN20011610</v>
      </c>
      <c r="K3232" s="519">
        <v>445</v>
      </c>
    </row>
    <row r="3233" spans="2:11" hidden="1">
      <c r="B3233" s="519" t="s">
        <v>1062</v>
      </c>
      <c r="C3233" s="519"/>
      <c r="D3233" s="519"/>
      <c r="E3233" s="519"/>
      <c r="F3233" s="519">
        <v>1</v>
      </c>
      <c r="G3233" s="519"/>
      <c r="H3233" s="519">
        <v>16</v>
      </c>
      <c r="I3233" s="519">
        <v>11</v>
      </c>
      <c r="J3233" s="519" t="str">
        <f t="shared" si="100"/>
        <v>SDN20011611</v>
      </c>
      <c r="K3233" s="519">
        <v>356</v>
      </c>
    </row>
    <row r="3234" spans="2:11" hidden="1">
      <c r="B3234" s="519" t="s">
        <v>1062</v>
      </c>
      <c r="C3234" s="519"/>
      <c r="D3234" s="519"/>
      <c r="E3234" s="519"/>
      <c r="F3234" s="519">
        <v>1</v>
      </c>
      <c r="G3234" s="519"/>
      <c r="H3234" s="519">
        <v>16</v>
      </c>
      <c r="I3234" s="519">
        <v>12</v>
      </c>
      <c r="J3234" s="519" t="str">
        <f t="shared" si="100"/>
        <v>SDN20011612</v>
      </c>
      <c r="K3234" s="519">
        <v>356</v>
      </c>
    </row>
    <row r="3235" spans="2:11" hidden="1">
      <c r="B3235" s="519" t="s">
        <v>1062</v>
      </c>
      <c r="C3235" s="519"/>
      <c r="D3235" s="519"/>
      <c r="E3235" s="519"/>
      <c r="F3235" s="519">
        <v>1</v>
      </c>
      <c r="G3235" s="519"/>
      <c r="H3235" s="519">
        <v>16</v>
      </c>
      <c r="I3235" s="519">
        <v>13</v>
      </c>
      <c r="J3235" s="519" t="str">
        <f t="shared" si="100"/>
        <v>SDN20011613</v>
      </c>
      <c r="K3235" s="519">
        <v>356</v>
      </c>
    </row>
    <row r="3236" spans="2:11" hidden="1">
      <c r="B3236" s="519" t="s">
        <v>1062</v>
      </c>
      <c r="C3236" s="519"/>
      <c r="D3236" s="519"/>
      <c r="E3236" s="519"/>
      <c r="F3236" s="519">
        <v>1</v>
      </c>
      <c r="G3236" s="519"/>
      <c r="H3236" s="519">
        <v>16</v>
      </c>
      <c r="I3236" s="519">
        <v>14</v>
      </c>
      <c r="J3236" s="519" t="str">
        <f t="shared" si="100"/>
        <v>SDN20011614</v>
      </c>
      <c r="K3236" s="519">
        <v>356</v>
      </c>
    </row>
    <row r="3237" spans="2:11" hidden="1">
      <c r="B3237" s="519" t="s">
        <v>1062</v>
      </c>
      <c r="C3237" s="519"/>
      <c r="D3237" s="519"/>
      <c r="E3237" s="519"/>
      <c r="F3237" s="519">
        <v>1</v>
      </c>
      <c r="G3237" s="519"/>
      <c r="H3237" s="519">
        <v>16</v>
      </c>
      <c r="I3237" s="519">
        <v>15</v>
      </c>
      <c r="J3237" s="519" t="str">
        <f t="shared" si="100"/>
        <v>SDN20011615</v>
      </c>
      <c r="K3237" s="519">
        <v>356</v>
      </c>
    </row>
    <row r="3238" spans="2:11" hidden="1">
      <c r="B3238" s="519" t="s">
        <v>1062</v>
      </c>
      <c r="C3238" s="519"/>
      <c r="D3238" s="519"/>
      <c r="E3238" s="519"/>
      <c r="F3238" s="519">
        <v>1</v>
      </c>
      <c r="G3238" s="519"/>
      <c r="H3238" s="519">
        <v>16</v>
      </c>
      <c r="I3238" s="519">
        <v>16</v>
      </c>
      <c r="J3238" s="519" t="str">
        <f t="shared" si="100"/>
        <v>SDN20011616</v>
      </c>
      <c r="K3238" s="519">
        <v>356</v>
      </c>
    </row>
    <row r="3239" spans="2:11" hidden="1">
      <c r="B3239" s="519" t="s">
        <v>1062</v>
      </c>
      <c r="C3239" s="519"/>
      <c r="D3239" s="519"/>
      <c r="E3239" s="519"/>
      <c r="F3239" s="519">
        <v>1</v>
      </c>
      <c r="G3239" s="519"/>
      <c r="H3239" s="519">
        <v>16</v>
      </c>
      <c r="I3239" s="519">
        <v>17</v>
      </c>
      <c r="J3239" s="519" t="str">
        <f t="shared" si="100"/>
        <v>SDN20011617</v>
      </c>
      <c r="K3239" s="519">
        <v>356</v>
      </c>
    </row>
    <row r="3240" spans="2:11" hidden="1">
      <c r="B3240" s="519" t="s">
        <v>1062</v>
      </c>
      <c r="C3240" s="519"/>
      <c r="D3240" s="519"/>
      <c r="E3240" s="519"/>
      <c r="F3240" s="519">
        <v>1</v>
      </c>
      <c r="G3240" s="519"/>
      <c r="H3240" s="519">
        <v>16</v>
      </c>
      <c r="I3240" s="519">
        <v>18</v>
      </c>
      <c r="J3240" s="519" t="str">
        <f t="shared" si="100"/>
        <v>SDN20011618</v>
      </c>
      <c r="K3240" s="519">
        <v>356</v>
      </c>
    </row>
    <row r="3241" spans="2:11" hidden="1">
      <c r="B3241" s="519" t="s">
        <v>1062</v>
      </c>
      <c r="C3241" s="519"/>
      <c r="D3241" s="519"/>
      <c r="E3241" s="519"/>
      <c r="F3241" s="519">
        <v>1</v>
      </c>
      <c r="G3241" s="519"/>
      <c r="H3241" s="519">
        <v>16</v>
      </c>
      <c r="I3241" s="519">
        <v>19</v>
      </c>
      <c r="J3241" s="519" t="str">
        <f t="shared" si="100"/>
        <v>SDN20011619</v>
      </c>
      <c r="K3241" s="519">
        <v>356</v>
      </c>
    </row>
    <row r="3242" spans="2:11" hidden="1">
      <c r="B3242" s="519" t="s">
        <v>1062</v>
      </c>
      <c r="C3242" s="519"/>
      <c r="D3242" s="519"/>
      <c r="E3242" s="519"/>
      <c r="F3242" s="519">
        <v>1</v>
      </c>
      <c r="G3242" s="519"/>
      <c r="H3242" s="519">
        <v>16</v>
      </c>
      <c r="I3242" s="519">
        <v>20</v>
      </c>
      <c r="J3242" s="519" t="str">
        <f t="shared" si="100"/>
        <v>SDN20011620</v>
      </c>
      <c r="K3242" s="519">
        <v>356</v>
      </c>
    </row>
    <row r="3243" spans="2:11" hidden="1">
      <c r="B3243" s="519" t="s">
        <v>1062</v>
      </c>
      <c r="C3243" s="519"/>
      <c r="D3243" s="519"/>
      <c r="E3243" s="519"/>
      <c r="F3243" s="519">
        <v>1</v>
      </c>
      <c r="G3243" s="519"/>
      <c r="H3243" s="519">
        <v>17</v>
      </c>
      <c r="I3243" s="519">
        <v>1</v>
      </c>
      <c r="J3243" s="519" t="str">
        <f t="shared" si="100"/>
        <v>SDN20011701</v>
      </c>
      <c r="K3243" s="519">
        <v>445</v>
      </c>
    </row>
    <row r="3244" spans="2:11" hidden="1">
      <c r="B3244" s="519" t="s">
        <v>1062</v>
      </c>
      <c r="C3244" s="519"/>
      <c r="D3244" s="519"/>
      <c r="E3244" s="519"/>
      <c r="F3244" s="519">
        <v>1</v>
      </c>
      <c r="G3244" s="519"/>
      <c r="H3244" s="519">
        <v>17</v>
      </c>
      <c r="I3244" s="519">
        <v>2</v>
      </c>
      <c r="J3244" s="519" t="str">
        <f t="shared" si="100"/>
        <v>SDN20011702</v>
      </c>
      <c r="K3244" s="519">
        <v>445</v>
      </c>
    </row>
    <row r="3245" spans="2:11" hidden="1">
      <c r="B3245" s="519" t="s">
        <v>1062</v>
      </c>
      <c r="C3245" s="519"/>
      <c r="D3245" s="519"/>
      <c r="E3245" s="519"/>
      <c r="F3245" s="519">
        <v>1</v>
      </c>
      <c r="G3245" s="519"/>
      <c r="H3245" s="519">
        <v>17</v>
      </c>
      <c r="I3245" s="519">
        <v>3</v>
      </c>
      <c r="J3245" s="519" t="str">
        <f t="shared" si="100"/>
        <v>SDN20011703</v>
      </c>
      <c r="K3245" s="519">
        <v>445</v>
      </c>
    </row>
    <row r="3246" spans="2:11" hidden="1">
      <c r="B3246" s="519" t="s">
        <v>1062</v>
      </c>
      <c r="C3246" s="519"/>
      <c r="D3246" s="519"/>
      <c r="E3246" s="519"/>
      <c r="F3246" s="519">
        <v>1</v>
      </c>
      <c r="G3246" s="519"/>
      <c r="H3246" s="519">
        <v>17</v>
      </c>
      <c r="I3246" s="519">
        <v>4</v>
      </c>
      <c r="J3246" s="519" t="str">
        <f t="shared" si="100"/>
        <v>SDN20011704</v>
      </c>
      <c r="K3246" s="519">
        <v>445</v>
      </c>
    </row>
    <row r="3247" spans="2:11" hidden="1">
      <c r="B3247" s="519" t="s">
        <v>1062</v>
      </c>
      <c r="C3247" s="519"/>
      <c r="D3247" s="519"/>
      <c r="E3247" s="519"/>
      <c r="F3247" s="519">
        <v>1</v>
      </c>
      <c r="G3247" s="519"/>
      <c r="H3247" s="519">
        <v>17</v>
      </c>
      <c r="I3247" s="519">
        <v>5</v>
      </c>
      <c r="J3247" s="519" t="str">
        <f t="shared" si="100"/>
        <v>SDN20011705</v>
      </c>
      <c r="K3247" s="519">
        <v>445</v>
      </c>
    </row>
    <row r="3248" spans="2:11" hidden="1">
      <c r="B3248" s="519" t="s">
        <v>1062</v>
      </c>
      <c r="C3248" s="519"/>
      <c r="D3248" s="519"/>
      <c r="E3248" s="519"/>
      <c r="F3248" s="519">
        <v>1</v>
      </c>
      <c r="G3248" s="519"/>
      <c r="H3248" s="519">
        <v>17</v>
      </c>
      <c r="I3248" s="519">
        <v>6</v>
      </c>
      <c r="J3248" s="519" t="str">
        <f t="shared" si="100"/>
        <v>SDN20011706</v>
      </c>
      <c r="K3248" s="519">
        <v>445</v>
      </c>
    </row>
    <row r="3249" spans="2:11" hidden="1">
      <c r="B3249" s="519" t="s">
        <v>1062</v>
      </c>
      <c r="C3249" s="519"/>
      <c r="D3249" s="519"/>
      <c r="E3249" s="519"/>
      <c r="F3249" s="519">
        <v>1</v>
      </c>
      <c r="G3249" s="519"/>
      <c r="H3249" s="519">
        <v>17</v>
      </c>
      <c r="I3249" s="519">
        <v>7</v>
      </c>
      <c r="J3249" s="519" t="str">
        <f t="shared" si="100"/>
        <v>SDN20011707</v>
      </c>
      <c r="K3249" s="519">
        <v>445</v>
      </c>
    </row>
    <row r="3250" spans="2:11" hidden="1">
      <c r="B3250" s="519" t="s">
        <v>1062</v>
      </c>
      <c r="C3250" s="519"/>
      <c r="D3250" s="519"/>
      <c r="E3250" s="519"/>
      <c r="F3250" s="519">
        <v>1</v>
      </c>
      <c r="G3250" s="519"/>
      <c r="H3250" s="519">
        <v>17</v>
      </c>
      <c r="I3250" s="519">
        <v>8</v>
      </c>
      <c r="J3250" s="519" t="str">
        <f t="shared" si="100"/>
        <v>SDN20011708</v>
      </c>
      <c r="K3250" s="519">
        <v>445</v>
      </c>
    </row>
    <row r="3251" spans="2:11" hidden="1">
      <c r="B3251" s="519" t="s">
        <v>1062</v>
      </c>
      <c r="C3251" s="519"/>
      <c r="D3251" s="519"/>
      <c r="E3251" s="519"/>
      <c r="F3251" s="519">
        <v>1</v>
      </c>
      <c r="G3251" s="519"/>
      <c r="H3251" s="519">
        <v>17</v>
      </c>
      <c r="I3251" s="519">
        <v>9</v>
      </c>
      <c r="J3251" s="519" t="str">
        <f t="shared" si="100"/>
        <v>SDN20011709</v>
      </c>
      <c r="K3251" s="519">
        <v>445</v>
      </c>
    </row>
    <row r="3252" spans="2:11" hidden="1">
      <c r="B3252" s="519" t="s">
        <v>1062</v>
      </c>
      <c r="C3252" s="519"/>
      <c r="D3252" s="519"/>
      <c r="E3252" s="519"/>
      <c r="F3252" s="519">
        <v>1</v>
      </c>
      <c r="G3252" s="519"/>
      <c r="H3252" s="519">
        <v>17</v>
      </c>
      <c r="I3252" s="519">
        <v>10</v>
      </c>
      <c r="J3252" s="519" t="str">
        <f t="shared" si="100"/>
        <v>SDN20011710</v>
      </c>
      <c r="K3252" s="519">
        <v>445</v>
      </c>
    </row>
    <row r="3253" spans="2:11" hidden="1">
      <c r="B3253" s="519" t="s">
        <v>1062</v>
      </c>
      <c r="C3253" s="519"/>
      <c r="D3253" s="519"/>
      <c r="E3253" s="519"/>
      <c r="F3253" s="519">
        <v>1</v>
      </c>
      <c r="G3253" s="519"/>
      <c r="H3253" s="519">
        <v>17</v>
      </c>
      <c r="I3253" s="519">
        <v>11</v>
      </c>
      <c r="J3253" s="519" t="str">
        <f t="shared" si="100"/>
        <v>SDN20011711</v>
      </c>
      <c r="K3253" s="519">
        <v>356</v>
      </c>
    </row>
    <row r="3254" spans="2:11" hidden="1">
      <c r="B3254" s="519" t="s">
        <v>1062</v>
      </c>
      <c r="C3254" s="519"/>
      <c r="D3254" s="519"/>
      <c r="E3254" s="519"/>
      <c r="F3254" s="519">
        <v>1</v>
      </c>
      <c r="G3254" s="519"/>
      <c r="H3254" s="519">
        <v>17</v>
      </c>
      <c r="I3254" s="519">
        <v>12</v>
      </c>
      <c r="J3254" s="519" t="str">
        <f t="shared" si="100"/>
        <v>SDN20011712</v>
      </c>
      <c r="K3254" s="519">
        <v>356</v>
      </c>
    </row>
    <row r="3255" spans="2:11" hidden="1">
      <c r="B3255" s="519" t="s">
        <v>1062</v>
      </c>
      <c r="C3255" s="519"/>
      <c r="D3255" s="519"/>
      <c r="E3255" s="519"/>
      <c r="F3255" s="519">
        <v>1</v>
      </c>
      <c r="G3255" s="519"/>
      <c r="H3255" s="519">
        <v>17</v>
      </c>
      <c r="I3255" s="519">
        <v>13</v>
      </c>
      <c r="J3255" s="519" t="str">
        <f t="shared" si="100"/>
        <v>SDN20011713</v>
      </c>
      <c r="K3255" s="519">
        <v>356</v>
      </c>
    </row>
    <row r="3256" spans="2:11" hidden="1">
      <c r="B3256" s="519" t="s">
        <v>1062</v>
      </c>
      <c r="C3256" s="519"/>
      <c r="D3256" s="519"/>
      <c r="E3256" s="519"/>
      <c r="F3256" s="519">
        <v>1</v>
      </c>
      <c r="G3256" s="519"/>
      <c r="H3256" s="519">
        <v>17</v>
      </c>
      <c r="I3256" s="519">
        <v>14</v>
      </c>
      <c r="J3256" s="519" t="str">
        <f t="shared" si="100"/>
        <v>SDN20011714</v>
      </c>
      <c r="K3256" s="519">
        <v>356</v>
      </c>
    </row>
    <row r="3257" spans="2:11" hidden="1">
      <c r="B3257" s="519" t="s">
        <v>1062</v>
      </c>
      <c r="C3257" s="519"/>
      <c r="D3257" s="519"/>
      <c r="E3257" s="519"/>
      <c r="F3257" s="519">
        <v>1</v>
      </c>
      <c r="G3257" s="519"/>
      <c r="H3257" s="519">
        <v>17</v>
      </c>
      <c r="I3257" s="519">
        <v>15</v>
      </c>
      <c r="J3257" s="519" t="str">
        <f t="shared" si="100"/>
        <v>SDN20011715</v>
      </c>
      <c r="K3257" s="519">
        <v>356</v>
      </c>
    </row>
    <row r="3258" spans="2:11" hidden="1">
      <c r="B3258" s="519" t="s">
        <v>1062</v>
      </c>
      <c r="C3258" s="519"/>
      <c r="D3258" s="519"/>
      <c r="E3258" s="519"/>
      <c r="F3258" s="519">
        <v>1</v>
      </c>
      <c r="G3258" s="519"/>
      <c r="H3258" s="519">
        <v>17</v>
      </c>
      <c r="I3258" s="519">
        <v>16</v>
      </c>
      <c r="J3258" s="519" t="str">
        <f t="shared" si="100"/>
        <v>SDN20011716</v>
      </c>
      <c r="K3258" s="519">
        <v>356</v>
      </c>
    </row>
    <row r="3259" spans="2:11" hidden="1">
      <c r="B3259" s="519" t="s">
        <v>1062</v>
      </c>
      <c r="C3259" s="519"/>
      <c r="D3259" s="519"/>
      <c r="E3259" s="519"/>
      <c r="F3259" s="519">
        <v>1</v>
      </c>
      <c r="G3259" s="519"/>
      <c r="H3259" s="519">
        <v>17</v>
      </c>
      <c r="I3259" s="519">
        <v>17</v>
      </c>
      <c r="J3259" s="519" t="str">
        <f t="shared" si="100"/>
        <v>SDN20011717</v>
      </c>
      <c r="K3259" s="519">
        <v>356</v>
      </c>
    </row>
    <row r="3260" spans="2:11" hidden="1">
      <c r="B3260" s="519" t="s">
        <v>1062</v>
      </c>
      <c r="C3260" s="519"/>
      <c r="D3260" s="519"/>
      <c r="E3260" s="519"/>
      <c r="F3260" s="519">
        <v>1</v>
      </c>
      <c r="G3260" s="519"/>
      <c r="H3260" s="519">
        <v>17</v>
      </c>
      <c r="I3260" s="519">
        <v>18</v>
      </c>
      <c r="J3260" s="519" t="str">
        <f t="shared" si="100"/>
        <v>SDN20011718</v>
      </c>
      <c r="K3260" s="519">
        <v>356</v>
      </c>
    </row>
    <row r="3261" spans="2:11" hidden="1">
      <c r="B3261" s="519" t="s">
        <v>1062</v>
      </c>
      <c r="C3261" s="519"/>
      <c r="D3261" s="519"/>
      <c r="E3261" s="519"/>
      <c r="F3261" s="519">
        <v>1</v>
      </c>
      <c r="G3261" s="519"/>
      <c r="H3261" s="519">
        <v>17</v>
      </c>
      <c r="I3261" s="519">
        <v>19</v>
      </c>
      <c r="J3261" s="519" t="str">
        <f t="shared" si="100"/>
        <v>SDN20011719</v>
      </c>
      <c r="K3261" s="519">
        <v>356</v>
      </c>
    </row>
    <row r="3262" spans="2:11" hidden="1">
      <c r="B3262" s="519" t="s">
        <v>1062</v>
      </c>
      <c r="C3262" s="519"/>
      <c r="D3262" s="519"/>
      <c r="E3262" s="519"/>
      <c r="F3262" s="519">
        <v>1</v>
      </c>
      <c r="G3262" s="519"/>
      <c r="H3262" s="519">
        <v>17</v>
      </c>
      <c r="I3262" s="519">
        <v>20</v>
      </c>
      <c r="J3262" s="519" t="str">
        <f t="shared" si="100"/>
        <v>SDN20011720</v>
      </c>
      <c r="K3262" s="519">
        <v>356</v>
      </c>
    </row>
    <row r="3263" spans="2:11" hidden="1">
      <c r="B3263" s="519" t="s">
        <v>1062</v>
      </c>
      <c r="C3263" s="519"/>
      <c r="D3263" s="519"/>
      <c r="E3263" s="519"/>
      <c r="F3263" s="519">
        <v>1</v>
      </c>
      <c r="G3263" s="519"/>
      <c r="H3263" s="519">
        <v>18</v>
      </c>
      <c r="I3263" s="519">
        <v>1</v>
      </c>
      <c r="J3263" s="519" t="str">
        <f t="shared" si="100"/>
        <v>SDN20011801</v>
      </c>
      <c r="K3263" s="519">
        <v>445</v>
      </c>
    </row>
    <row r="3264" spans="2:11" hidden="1">
      <c r="B3264" s="519" t="s">
        <v>1062</v>
      </c>
      <c r="C3264" s="519"/>
      <c r="D3264" s="519"/>
      <c r="E3264" s="519"/>
      <c r="F3264" s="519">
        <v>1</v>
      </c>
      <c r="G3264" s="519"/>
      <c r="H3264" s="519">
        <v>18</v>
      </c>
      <c r="I3264" s="519">
        <v>2</v>
      </c>
      <c r="J3264" s="519" t="str">
        <f t="shared" si="100"/>
        <v>SDN20011802</v>
      </c>
      <c r="K3264" s="519">
        <v>445</v>
      </c>
    </row>
    <row r="3265" spans="2:11" hidden="1">
      <c r="B3265" s="519" t="s">
        <v>1062</v>
      </c>
      <c r="C3265" s="519"/>
      <c r="D3265" s="519"/>
      <c r="E3265" s="519"/>
      <c r="F3265" s="519">
        <v>1</v>
      </c>
      <c r="G3265" s="519"/>
      <c r="H3265" s="519">
        <v>18</v>
      </c>
      <c r="I3265" s="519">
        <v>3</v>
      </c>
      <c r="J3265" s="519" t="str">
        <f t="shared" si="100"/>
        <v>SDN20011803</v>
      </c>
      <c r="K3265" s="519">
        <v>445</v>
      </c>
    </row>
    <row r="3266" spans="2:11" hidden="1">
      <c r="B3266" s="519" t="s">
        <v>1062</v>
      </c>
      <c r="C3266" s="519"/>
      <c r="D3266" s="519"/>
      <c r="E3266" s="519"/>
      <c r="F3266" s="519">
        <v>1</v>
      </c>
      <c r="G3266" s="519"/>
      <c r="H3266" s="519">
        <v>18</v>
      </c>
      <c r="I3266" s="519">
        <v>4</v>
      </c>
      <c r="J3266" s="519" t="str">
        <f t="shared" si="100"/>
        <v>SDN20011804</v>
      </c>
      <c r="K3266" s="519">
        <v>445</v>
      </c>
    </row>
    <row r="3267" spans="2:11" hidden="1">
      <c r="B3267" s="519" t="s">
        <v>1062</v>
      </c>
      <c r="C3267" s="519"/>
      <c r="D3267" s="519"/>
      <c r="E3267" s="519"/>
      <c r="F3267" s="519">
        <v>1</v>
      </c>
      <c r="G3267" s="519"/>
      <c r="H3267" s="519">
        <v>18</v>
      </c>
      <c r="I3267" s="519">
        <v>5</v>
      </c>
      <c r="J3267" s="519" t="str">
        <f t="shared" si="100"/>
        <v>SDN20011805</v>
      </c>
      <c r="K3267" s="519">
        <v>445</v>
      </c>
    </row>
    <row r="3268" spans="2:11" hidden="1">
      <c r="B3268" s="519" t="s">
        <v>1062</v>
      </c>
      <c r="C3268" s="519"/>
      <c r="D3268" s="519"/>
      <c r="E3268" s="519"/>
      <c r="F3268" s="519">
        <v>1</v>
      </c>
      <c r="G3268" s="519"/>
      <c r="H3268" s="519">
        <v>18</v>
      </c>
      <c r="I3268" s="519">
        <v>6</v>
      </c>
      <c r="J3268" s="519" t="str">
        <f t="shared" ref="J3268:J3331" si="101">B3268&amp;TEXT(F3268,"00")&amp;TEXT(H3268,"00")&amp;TEXT(I3268,"00")</f>
        <v>SDN20011806</v>
      </c>
      <c r="K3268" s="519">
        <v>445</v>
      </c>
    </row>
    <row r="3269" spans="2:11" hidden="1">
      <c r="B3269" s="519" t="s">
        <v>1062</v>
      </c>
      <c r="C3269" s="519"/>
      <c r="D3269" s="519"/>
      <c r="E3269" s="519"/>
      <c r="F3269" s="519">
        <v>1</v>
      </c>
      <c r="G3269" s="519"/>
      <c r="H3269" s="519">
        <v>18</v>
      </c>
      <c r="I3269" s="519">
        <v>7</v>
      </c>
      <c r="J3269" s="519" t="str">
        <f t="shared" si="101"/>
        <v>SDN20011807</v>
      </c>
      <c r="K3269" s="519">
        <v>445</v>
      </c>
    </row>
    <row r="3270" spans="2:11" hidden="1">
      <c r="B3270" s="519" t="s">
        <v>1062</v>
      </c>
      <c r="C3270" s="519"/>
      <c r="D3270" s="519"/>
      <c r="E3270" s="519"/>
      <c r="F3270" s="519">
        <v>1</v>
      </c>
      <c r="G3270" s="519"/>
      <c r="H3270" s="519">
        <v>18</v>
      </c>
      <c r="I3270" s="519">
        <v>8</v>
      </c>
      <c r="J3270" s="519" t="str">
        <f t="shared" si="101"/>
        <v>SDN20011808</v>
      </c>
      <c r="K3270" s="519">
        <v>445</v>
      </c>
    </row>
    <row r="3271" spans="2:11" hidden="1">
      <c r="B3271" s="519" t="s">
        <v>1062</v>
      </c>
      <c r="C3271" s="519"/>
      <c r="D3271" s="519"/>
      <c r="E3271" s="519"/>
      <c r="F3271" s="519">
        <v>1</v>
      </c>
      <c r="G3271" s="519"/>
      <c r="H3271" s="519">
        <v>18</v>
      </c>
      <c r="I3271" s="519">
        <v>9</v>
      </c>
      <c r="J3271" s="519" t="str">
        <f t="shared" si="101"/>
        <v>SDN20011809</v>
      </c>
      <c r="K3271" s="519">
        <v>445</v>
      </c>
    </row>
    <row r="3272" spans="2:11" hidden="1">
      <c r="B3272" s="519" t="s">
        <v>1062</v>
      </c>
      <c r="C3272" s="519"/>
      <c r="D3272" s="519"/>
      <c r="E3272" s="519"/>
      <c r="F3272" s="519">
        <v>1</v>
      </c>
      <c r="G3272" s="519"/>
      <c r="H3272" s="519">
        <v>18</v>
      </c>
      <c r="I3272" s="519">
        <v>10</v>
      </c>
      <c r="J3272" s="519" t="str">
        <f t="shared" si="101"/>
        <v>SDN20011810</v>
      </c>
      <c r="K3272" s="519">
        <v>445</v>
      </c>
    </row>
    <row r="3273" spans="2:11" hidden="1">
      <c r="B3273" s="519" t="s">
        <v>1062</v>
      </c>
      <c r="C3273" s="519"/>
      <c r="D3273" s="519"/>
      <c r="E3273" s="519"/>
      <c r="F3273" s="519">
        <v>1</v>
      </c>
      <c r="G3273" s="519"/>
      <c r="H3273" s="519">
        <v>18</v>
      </c>
      <c r="I3273" s="519">
        <v>11</v>
      </c>
      <c r="J3273" s="519" t="str">
        <f t="shared" si="101"/>
        <v>SDN20011811</v>
      </c>
      <c r="K3273" s="519">
        <v>356</v>
      </c>
    </row>
    <row r="3274" spans="2:11" hidden="1">
      <c r="B3274" s="519" t="s">
        <v>1062</v>
      </c>
      <c r="C3274" s="519"/>
      <c r="D3274" s="519"/>
      <c r="E3274" s="519"/>
      <c r="F3274" s="519">
        <v>1</v>
      </c>
      <c r="G3274" s="519"/>
      <c r="H3274" s="519">
        <v>18</v>
      </c>
      <c r="I3274" s="519">
        <v>12</v>
      </c>
      <c r="J3274" s="519" t="str">
        <f t="shared" si="101"/>
        <v>SDN20011812</v>
      </c>
      <c r="K3274" s="519">
        <v>356</v>
      </c>
    </row>
    <row r="3275" spans="2:11" hidden="1">
      <c r="B3275" s="519" t="s">
        <v>1062</v>
      </c>
      <c r="C3275" s="519"/>
      <c r="D3275" s="519"/>
      <c r="E3275" s="519"/>
      <c r="F3275" s="519">
        <v>1</v>
      </c>
      <c r="G3275" s="519"/>
      <c r="H3275" s="519">
        <v>18</v>
      </c>
      <c r="I3275" s="519">
        <v>13</v>
      </c>
      <c r="J3275" s="519" t="str">
        <f t="shared" si="101"/>
        <v>SDN20011813</v>
      </c>
      <c r="K3275" s="519">
        <v>356</v>
      </c>
    </row>
    <row r="3276" spans="2:11" hidden="1">
      <c r="B3276" s="519" t="s">
        <v>1062</v>
      </c>
      <c r="C3276" s="519"/>
      <c r="D3276" s="519"/>
      <c r="E3276" s="519"/>
      <c r="F3276" s="519">
        <v>1</v>
      </c>
      <c r="G3276" s="519"/>
      <c r="H3276" s="519">
        <v>18</v>
      </c>
      <c r="I3276" s="519">
        <v>14</v>
      </c>
      <c r="J3276" s="519" t="str">
        <f t="shared" si="101"/>
        <v>SDN20011814</v>
      </c>
      <c r="K3276" s="519">
        <v>356</v>
      </c>
    </row>
    <row r="3277" spans="2:11" hidden="1">
      <c r="B3277" s="519" t="s">
        <v>1062</v>
      </c>
      <c r="C3277" s="519"/>
      <c r="D3277" s="519"/>
      <c r="E3277" s="519"/>
      <c r="F3277" s="519">
        <v>1</v>
      </c>
      <c r="G3277" s="519"/>
      <c r="H3277" s="519">
        <v>18</v>
      </c>
      <c r="I3277" s="519">
        <v>15</v>
      </c>
      <c r="J3277" s="519" t="str">
        <f t="shared" si="101"/>
        <v>SDN20011815</v>
      </c>
      <c r="K3277" s="519">
        <v>356</v>
      </c>
    </row>
    <row r="3278" spans="2:11" hidden="1">
      <c r="B3278" s="519" t="s">
        <v>1062</v>
      </c>
      <c r="C3278" s="519"/>
      <c r="D3278" s="519"/>
      <c r="E3278" s="519"/>
      <c r="F3278" s="519">
        <v>1</v>
      </c>
      <c r="G3278" s="519"/>
      <c r="H3278" s="519">
        <v>18</v>
      </c>
      <c r="I3278" s="519">
        <v>16</v>
      </c>
      <c r="J3278" s="519" t="str">
        <f t="shared" si="101"/>
        <v>SDN20011816</v>
      </c>
      <c r="K3278" s="519">
        <v>356</v>
      </c>
    </row>
    <row r="3279" spans="2:11" hidden="1">
      <c r="B3279" s="519" t="s">
        <v>1062</v>
      </c>
      <c r="C3279" s="519"/>
      <c r="D3279" s="519"/>
      <c r="E3279" s="519"/>
      <c r="F3279" s="519">
        <v>1</v>
      </c>
      <c r="G3279" s="519"/>
      <c r="H3279" s="519">
        <v>18</v>
      </c>
      <c r="I3279" s="519">
        <v>17</v>
      </c>
      <c r="J3279" s="519" t="str">
        <f t="shared" si="101"/>
        <v>SDN20011817</v>
      </c>
      <c r="K3279" s="519">
        <v>356</v>
      </c>
    </row>
    <row r="3280" spans="2:11" hidden="1">
      <c r="B3280" s="519" t="s">
        <v>1062</v>
      </c>
      <c r="C3280" s="519"/>
      <c r="D3280" s="519"/>
      <c r="E3280" s="519"/>
      <c r="F3280" s="519">
        <v>1</v>
      </c>
      <c r="G3280" s="519"/>
      <c r="H3280" s="519">
        <v>18</v>
      </c>
      <c r="I3280" s="519">
        <v>18</v>
      </c>
      <c r="J3280" s="519" t="str">
        <f t="shared" si="101"/>
        <v>SDN20011818</v>
      </c>
      <c r="K3280" s="519">
        <v>356</v>
      </c>
    </row>
    <row r="3281" spans="2:11" hidden="1">
      <c r="B3281" s="519" t="s">
        <v>1062</v>
      </c>
      <c r="C3281" s="519"/>
      <c r="D3281" s="519"/>
      <c r="E3281" s="519"/>
      <c r="F3281" s="519">
        <v>1</v>
      </c>
      <c r="G3281" s="519"/>
      <c r="H3281" s="519">
        <v>18</v>
      </c>
      <c r="I3281" s="519">
        <v>19</v>
      </c>
      <c r="J3281" s="519" t="str">
        <f t="shared" si="101"/>
        <v>SDN20011819</v>
      </c>
      <c r="K3281" s="519">
        <v>356</v>
      </c>
    </row>
    <row r="3282" spans="2:11" hidden="1">
      <c r="B3282" s="519" t="s">
        <v>1062</v>
      </c>
      <c r="C3282" s="519"/>
      <c r="D3282" s="519"/>
      <c r="E3282" s="519"/>
      <c r="F3282" s="519">
        <v>1</v>
      </c>
      <c r="G3282" s="519"/>
      <c r="H3282" s="519">
        <v>18</v>
      </c>
      <c r="I3282" s="519">
        <v>20</v>
      </c>
      <c r="J3282" s="519" t="str">
        <f t="shared" si="101"/>
        <v>SDN20011820</v>
      </c>
      <c r="K3282" s="519">
        <v>356</v>
      </c>
    </row>
    <row r="3283" spans="2:11" hidden="1">
      <c r="B3283" s="519" t="s">
        <v>1062</v>
      </c>
      <c r="C3283" s="519"/>
      <c r="D3283" s="519"/>
      <c r="E3283" s="519"/>
      <c r="F3283" s="519">
        <v>1</v>
      </c>
      <c r="G3283" s="519"/>
      <c r="H3283" s="519">
        <v>19</v>
      </c>
      <c r="I3283" s="519">
        <v>1</v>
      </c>
      <c r="J3283" s="519" t="str">
        <f t="shared" si="101"/>
        <v>SDN20011901</v>
      </c>
      <c r="K3283" s="519">
        <v>445</v>
      </c>
    </row>
    <row r="3284" spans="2:11" hidden="1">
      <c r="B3284" s="519" t="s">
        <v>1062</v>
      </c>
      <c r="C3284" s="519"/>
      <c r="D3284" s="519"/>
      <c r="E3284" s="519"/>
      <c r="F3284" s="519">
        <v>1</v>
      </c>
      <c r="G3284" s="519"/>
      <c r="H3284" s="519">
        <v>19</v>
      </c>
      <c r="I3284" s="519">
        <v>2</v>
      </c>
      <c r="J3284" s="519" t="str">
        <f t="shared" si="101"/>
        <v>SDN20011902</v>
      </c>
      <c r="K3284" s="519">
        <v>445</v>
      </c>
    </row>
    <row r="3285" spans="2:11" hidden="1">
      <c r="B3285" s="519" t="s">
        <v>1062</v>
      </c>
      <c r="C3285" s="519"/>
      <c r="D3285" s="519"/>
      <c r="E3285" s="519"/>
      <c r="F3285" s="519">
        <v>1</v>
      </c>
      <c r="G3285" s="519"/>
      <c r="H3285" s="519">
        <v>19</v>
      </c>
      <c r="I3285" s="519">
        <v>3</v>
      </c>
      <c r="J3285" s="519" t="str">
        <f t="shared" si="101"/>
        <v>SDN20011903</v>
      </c>
      <c r="K3285" s="519">
        <v>445</v>
      </c>
    </row>
    <row r="3286" spans="2:11" hidden="1">
      <c r="B3286" s="519" t="s">
        <v>1062</v>
      </c>
      <c r="C3286" s="519"/>
      <c r="D3286" s="519"/>
      <c r="E3286" s="519"/>
      <c r="F3286" s="519">
        <v>1</v>
      </c>
      <c r="G3286" s="519"/>
      <c r="H3286" s="519">
        <v>19</v>
      </c>
      <c r="I3286" s="519">
        <v>4</v>
      </c>
      <c r="J3286" s="519" t="str">
        <f t="shared" si="101"/>
        <v>SDN20011904</v>
      </c>
      <c r="K3286" s="519">
        <v>445</v>
      </c>
    </row>
    <row r="3287" spans="2:11" hidden="1">
      <c r="B3287" s="519" t="s">
        <v>1062</v>
      </c>
      <c r="C3287" s="519"/>
      <c r="D3287" s="519"/>
      <c r="E3287" s="519"/>
      <c r="F3287" s="519">
        <v>1</v>
      </c>
      <c r="G3287" s="519"/>
      <c r="H3287" s="519">
        <v>19</v>
      </c>
      <c r="I3287" s="519">
        <v>5</v>
      </c>
      <c r="J3287" s="519" t="str">
        <f t="shared" si="101"/>
        <v>SDN20011905</v>
      </c>
      <c r="K3287" s="519">
        <v>445</v>
      </c>
    </row>
    <row r="3288" spans="2:11" hidden="1">
      <c r="B3288" s="519" t="s">
        <v>1062</v>
      </c>
      <c r="C3288" s="519"/>
      <c r="D3288" s="519"/>
      <c r="E3288" s="519"/>
      <c r="F3288" s="519">
        <v>1</v>
      </c>
      <c r="G3288" s="519"/>
      <c r="H3288" s="519">
        <v>19</v>
      </c>
      <c r="I3288" s="519">
        <v>6</v>
      </c>
      <c r="J3288" s="519" t="str">
        <f t="shared" si="101"/>
        <v>SDN20011906</v>
      </c>
      <c r="K3288" s="519">
        <v>445</v>
      </c>
    </row>
    <row r="3289" spans="2:11" hidden="1">
      <c r="B3289" s="519" t="s">
        <v>1062</v>
      </c>
      <c r="C3289" s="519"/>
      <c r="D3289" s="519"/>
      <c r="E3289" s="519"/>
      <c r="F3289" s="519">
        <v>1</v>
      </c>
      <c r="G3289" s="519"/>
      <c r="H3289" s="519">
        <v>19</v>
      </c>
      <c r="I3289" s="519">
        <v>7</v>
      </c>
      <c r="J3289" s="519" t="str">
        <f t="shared" si="101"/>
        <v>SDN20011907</v>
      </c>
      <c r="K3289" s="519">
        <v>445</v>
      </c>
    </row>
    <row r="3290" spans="2:11" hidden="1">
      <c r="B3290" s="519" t="s">
        <v>1062</v>
      </c>
      <c r="C3290" s="519"/>
      <c r="D3290" s="519"/>
      <c r="E3290" s="519"/>
      <c r="F3290" s="519">
        <v>1</v>
      </c>
      <c r="G3290" s="519"/>
      <c r="H3290" s="519">
        <v>19</v>
      </c>
      <c r="I3290" s="519">
        <v>8</v>
      </c>
      <c r="J3290" s="519" t="str">
        <f t="shared" si="101"/>
        <v>SDN20011908</v>
      </c>
      <c r="K3290" s="519">
        <v>445</v>
      </c>
    </row>
    <row r="3291" spans="2:11" hidden="1">
      <c r="B3291" s="519" t="s">
        <v>1062</v>
      </c>
      <c r="C3291" s="519"/>
      <c r="D3291" s="519"/>
      <c r="E3291" s="519"/>
      <c r="F3291" s="519">
        <v>1</v>
      </c>
      <c r="G3291" s="519"/>
      <c r="H3291" s="519">
        <v>19</v>
      </c>
      <c r="I3291" s="519">
        <v>9</v>
      </c>
      <c r="J3291" s="519" t="str">
        <f t="shared" si="101"/>
        <v>SDN20011909</v>
      </c>
      <c r="K3291" s="519">
        <v>445</v>
      </c>
    </row>
    <row r="3292" spans="2:11" hidden="1">
      <c r="B3292" s="519" t="s">
        <v>1062</v>
      </c>
      <c r="C3292" s="519"/>
      <c r="D3292" s="519"/>
      <c r="E3292" s="519"/>
      <c r="F3292" s="519">
        <v>1</v>
      </c>
      <c r="G3292" s="519"/>
      <c r="H3292" s="519">
        <v>19</v>
      </c>
      <c r="I3292" s="519">
        <v>10</v>
      </c>
      <c r="J3292" s="519" t="str">
        <f t="shared" si="101"/>
        <v>SDN20011910</v>
      </c>
      <c r="K3292" s="519">
        <v>445</v>
      </c>
    </row>
    <row r="3293" spans="2:11" hidden="1">
      <c r="B3293" s="519" t="s">
        <v>1062</v>
      </c>
      <c r="C3293" s="519"/>
      <c r="D3293" s="519"/>
      <c r="E3293" s="519"/>
      <c r="F3293" s="519">
        <v>1</v>
      </c>
      <c r="G3293" s="519"/>
      <c r="H3293" s="519">
        <v>19</v>
      </c>
      <c r="I3293" s="519">
        <v>11</v>
      </c>
      <c r="J3293" s="519" t="str">
        <f t="shared" si="101"/>
        <v>SDN20011911</v>
      </c>
      <c r="K3293" s="519">
        <v>356</v>
      </c>
    </row>
    <row r="3294" spans="2:11" hidden="1">
      <c r="B3294" s="519" t="s">
        <v>1062</v>
      </c>
      <c r="C3294" s="519"/>
      <c r="D3294" s="519"/>
      <c r="E3294" s="519"/>
      <c r="F3294" s="519">
        <v>1</v>
      </c>
      <c r="G3294" s="519"/>
      <c r="H3294" s="519">
        <v>19</v>
      </c>
      <c r="I3294" s="519">
        <v>12</v>
      </c>
      <c r="J3294" s="519" t="str">
        <f t="shared" si="101"/>
        <v>SDN20011912</v>
      </c>
      <c r="K3294" s="519">
        <v>356</v>
      </c>
    </row>
    <row r="3295" spans="2:11" hidden="1">
      <c r="B3295" s="519" t="s">
        <v>1062</v>
      </c>
      <c r="C3295" s="519"/>
      <c r="D3295" s="519"/>
      <c r="E3295" s="519"/>
      <c r="F3295" s="519">
        <v>1</v>
      </c>
      <c r="G3295" s="519"/>
      <c r="H3295" s="519">
        <v>19</v>
      </c>
      <c r="I3295" s="519">
        <v>13</v>
      </c>
      <c r="J3295" s="519" t="str">
        <f t="shared" si="101"/>
        <v>SDN20011913</v>
      </c>
      <c r="K3295" s="519">
        <v>356</v>
      </c>
    </row>
    <row r="3296" spans="2:11" hidden="1">
      <c r="B3296" s="519" t="s">
        <v>1062</v>
      </c>
      <c r="C3296" s="519"/>
      <c r="D3296" s="519"/>
      <c r="E3296" s="519"/>
      <c r="F3296" s="519">
        <v>1</v>
      </c>
      <c r="G3296" s="519"/>
      <c r="H3296" s="519">
        <v>19</v>
      </c>
      <c r="I3296" s="519">
        <v>14</v>
      </c>
      <c r="J3296" s="519" t="str">
        <f t="shared" si="101"/>
        <v>SDN20011914</v>
      </c>
      <c r="K3296" s="519">
        <v>356</v>
      </c>
    </row>
    <row r="3297" spans="2:11" hidden="1">
      <c r="B3297" s="519" t="s">
        <v>1062</v>
      </c>
      <c r="C3297" s="519"/>
      <c r="D3297" s="519"/>
      <c r="E3297" s="519"/>
      <c r="F3297" s="519">
        <v>1</v>
      </c>
      <c r="G3297" s="519"/>
      <c r="H3297" s="519">
        <v>19</v>
      </c>
      <c r="I3297" s="519">
        <v>15</v>
      </c>
      <c r="J3297" s="519" t="str">
        <f t="shared" si="101"/>
        <v>SDN20011915</v>
      </c>
      <c r="K3297" s="519">
        <v>356</v>
      </c>
    </row>
    <row r="3298" spans="2:11" hidden="1">
      <c r="B3298" s="519" t="s">
        <v>1062</v>
      </c>
      <c r="C3298" s="519"/>
      <c r="D3298" s="519"/>
      <c r="E3298" s="519"/>
      <c r="F3298" s="519">
        <v>1</v>
      </c>
      <c r="G3298" s="519"/>
      <c r="H3298" s="519">
        <v>19</v>
      </c>
      <c r="I3298" s="519">
        <v>16</v>
      </c>
      <c r="J3298" s="519" t="str">
        <f t="shared" si="101"/>
        <v>SDN20011916</v>
      </c>
      <c r="K3298" s="519">
        <v>356</v>
      </c>
    </row>
    <row r="3299" spans="2:11" hidden="1">
      <c r="B3299" s="519" t="s">
        <v>1062</v>
      </c>
      <c r="C3299" s="519"/>
      <c r="D3299" s="519"/>
      <c r="E3299" s="519"/>
      <c r="F3299" s="519">
        <v>1</v>
      </c>
      <c r="G3299" s="519"/>
      <c r="H3299" s="519">
        <v>19</v>
      </c>
      <c r="I3299" s="519">
        <v>17</v>
      </c>
      <c r="J3299" s="519" t="str">
        <f t="shared" si="101"/>
        <v>SDN20011917</v>
      </c>
      <c r="K3299" s="519">
        <v>356</v>
      </c>
    </row>
    <row r="3300" spans="2:11" hidden="1">
      <c r="B3300" s="519" t="s">
        <v>1062</v>
      </c>
      <c r="C3300" s="519"/>
      <c r="D3300" s="519"/>
      <c r="E3300" s="519"/>
      <c r="F3300" s="519">
        <v>1</v>
      </c>
      <c r="G3300" s="519"/>
      <c r="H3300" s="519">
        <v>19</v>
      </c>
      <c r="I3300" s="519">
        <v>18</v>
      </c>
      <c r="J3300" s="519" t="str">
        <f t="shared" si="101"/>
        <v>SDN20011918</v>
      </c>
      <c r="K3300" s="519">
        <v>356</v>
      </c>
    </row>
    <row r="3301" spans="2:11" hidden="1">
      <c r="B3301" s="519" t="s">
        <v>1062</v>
      </c>
      <c r="C3301" s="519"/>
      <c r="D3301" s="519"/>
      <c r="E3301" s="519"/>
      <c r="F3301" s="519">
        <v>1</v>
      </c>
      <c r="G3301" s="519"/>
      <c r="H3301" s="519">
        <v>19</v>
      </c>
      <c r="I3301" s="519">
        <v>19</v>
      </c>
      <c r="J3301" s="519" t="str">
        <f t="shared" si="101"/>
        <v>SDN20011919</v>
      </c>
      <c r="K3301" s="519">
        <v>356</v>
      </c>
    </row>
    <row r="3302" spans="2:11" hidden="1">
      <c r="B3302" s="519" t="s">
        <v>1062</v>
      </c>
      <c r="C3302" s="519"/>
      <c r="D3302" s="519"/>
      <c r="E3302" s="519"/>
      <c r="F3302" s="519">
        <v>1</v>
      </c>
      <c r="G3302" s="519"/>
      <c r="H3302" s="519">
        <v>19</v>
      </c>
      <c r="I3302" s="519">
        <v>20</v>
      </c>
      <c r="J3302" s="519" t="str">
        <f t="shared" si="101"/>
        <v>SDN20011920</v>
      </c>
      <c r="K3302" s="519">
        <v>356</v>
      </c>
    </row>
    <row r="3303" spans="2:11" hidden="1">
      <c r="B3303" s="519" t="s">
        <v>1062</v>
      </c>
      <c r="C3303" s="519"/>
      <c r="D3303" s="519"/>
      <c r="E3303" s="519"/>
      <c r="F3303" s="519">
        <v>1</v>
      </c>
      <c r="G3303" s="519"/>
      <c r="H3303" s="519">
        <v>20</v>
      </c>
      <c r="I3303" s="519">
        <v>1</v>
      </c>
      <c r="J3303" s="519" t="str">
        <f t="shared" si="101"/>
        <v>SDN20012001</v>
      </c>
      <c r="K3303" s="519">
        <v>445</v>
      </c>
    </row>
    <row r="3304" spans="2:11" hidden="1">
      <c r="B3304" s="519" t="s">
        <v>1062</v>
      </c>
      <c r="C3304" s="519"/>
      <c r="D3304" s="519"/>
      <c r="E3304" s="519"/>
      <c r="F3304" s="519">
        <v>1</v>
      </c>
      <c r="G3304" s="519"/>
      <c r="H3304" s="519">
        <v>20</v>
      </c>
      <c r="I3304" s="519">
        <v>2</v>
      </c>
      <c r="J3304" s="519" t="str">
        <f t="shared" si="101"/>
        <v>SDN20012002</v>
      </c>
      <c r="K3304" s="519">
        <v>445</v>
      </c>
    </row>
    <row r="3305" spans="2:11" hidden="1">
      <c r="B3305" s="519" t="s">
        <v>1062</v>
      </c>
      <c r="C3305" s="519"/>
      <c r="D3305" s="519"/>
      <c r="E3305" s="519"/>
      <c r="F3305" s="519">
        <v>1</v>
      </c>
      <c r="G3305" s="519"/>
      <c r="H3305" s="519">
        <v>20</v>
      </c>
      <c r="I3305" s="519">
        <v>3</v>
      </c>
      <c r="J3305" s="519" t="str">
        <f t="shared" si="101"/>
        <v>SDN20012003</v>
      </c>
      <c r="K3305" s="519">
        <v>445</v>
      </c>
    </row>
    <row r="3306" spans="2:11" hidden="1">
      <c r="B3306" s="519" t="s">
        <v>1062</v>
      </c>
      <c r="C3306" s="519"/>
      <c r="D3306" s="519"/>
      <c r="E3306" s="519"/>
      <c r="F3306" s="519">
        <v>1</v>
      </c>
      <c r="G3306" s="519"/>
      <c r="H3306" s="519">
        <v>20</v>
      </c>
      <c r="I3306" s="519">
        <v>4</v>
      </c>
      <c r="J3306" s="519" t="str">
        <f t="shared" si="101"/>
        <v>SDN20012004</v>
      </c>
      <c r="K3306" s="519">
        <v>445</v>
      </c>
    </row>
    <row r="3307" spans="2:11" hidden="1">
      <c r="B3307" s="519" t="s">
        <v>1062</v>
      </c>
      <c r="C3307" s="519"/>
      <c r="D3307" s="519"/>
      <c r="E3307" s="519"/>
      <c r="F3307" s="519">
        <v>1</v>
      </c>
      <c r="G3307" s="519"/>
      <c r="H3307" s="519">
        <v>20</v>
      </c>
      <c r="I3307" s="519">
        <v>5</v>
      </c>
      <c r="J3307" s="519" t="str">
        <f t="shared" si="101"/>
        <v>SDN20012005</v>
      </c>
      <c r="K3307" s="519">
        <v>445</v>
      </c>
    </row>
    <row r="3308" spans="2:11" hidden="1">
      <c r="B3308" s="519" t="s">
        <v>1062</v>
      </c>
      <c r="C3308" s="519"/>
      <c r="D3308" s="519"/>
      <c r="E3308" s="519"/>
      <c r="F3308" s="519">
        <v>1</v>
      </c>
      <c r="G3308" s="519"/>
      <c r="H3308" s="519">
        <v>20</v>
      </c>
      <c r="I3308" s="519">
        <v>6</v>
      </c>
      <c r="J3308" s="519" t="str">
        <f t="shared" si="101"/>
        <v>SDN20012006</v>
      </c>
      <c r="K3308" s="519">
        <v>445</v>
      </c>
    </row>
    <row r="3309" spans="2:11" hidden="1">
      <c r="B3309" s="519" t="s">
        <v>1062</v>
      </c>
      <c r="C3309" s="519"/>
      <c r="D3309" s="519"/>
      <c r="E3309" s="519"/>
      <c r="F3309" s="519">
        <v>1</v>
      </c>
      <c r="G3309" s="519"/>
      <c r="H3309" s="519">
        <v>20</v>
      </c>
      <c r="I3309" s="519">
        <v>7</v>
      </c>
      <c r="J3309" s="519" t="str">
        <f t="shared" si="101"/>
        <v>SDN20012007</v>
      </c>
      <c r="K3309" s="519">
        <v>445</v>
      </c>
    </row>
    <row r="3310" spans="2:11" hidden="1">
      <c r="B3310" s="519" t="s">
        <v>1062</v>
      </c>
      <c r="C3310" s="519"/>
      <c r="D3310" s="519"/>
      <c r="E3310" s="519"/>
      <c r="F3310" s="519">
        <v>1</v>
      </c>
      <c r="G3310" s="519"/>
      <c r="H3310" s="519">
        <v>20</v>
      </c>
      <c r="I3310" s="519">
        <v>8</v>
      </c>
      <c r="J3310" s="519" t="str">
        <f t="shared" si="101"/>
        <v>SDN20012008</v>
      </c>
      <c r="K3310" s="519">
        <v>445</v>
      </c>
    </row>
    <row r="3311" spans="2:11" hidden="1">
      <c r="B3311" s="519" t="s">
        <v>1062</v>
      </c>
      <c r="C3311" s="519"/>
      <c r="D3311" s="519"/>
      <c r="E3311" s="519"/>
      <c r="F3311" s="519">
        <v>1</v>
      </c>
      <c r="G3311" s="519"/>
      <c r="H3311" s="519">
        <v>20</v>
      </c>
      <c r="I3311" s="519">
        <v>9</v>
      </c>
      <c r="J3311" s="519" t="str">
        <f t="shared" si="101"/>
        <v>SDN20012009</v>
      </c>
      <c r="K3311" s="519">
        <v>445</v>
      </c>
    </row>
    <row r="3312" spans="2:11" hidden="1">
      <c r="B3312" s="519" t="s">
        <v>1062</v>
      </c>
      <c r="C3312" s="519"/>
      <c r="D3312" s="519"/>
      <c r="E3312" s="519"/>
      <c r="F3312" s="519">
        <v>1</v>
      </c>
      <c r="G3312" s="519"/>
      <c r="H3312" s="519">
        <v>20</v>
      </c>
      <c r="I3312" s="519">
        <v>10</v>
      </c>
      <c r="J3312" s="519" t="str">
        <f t="shared" si="101"/>
        <v>SDN20012010</v>
      </c>
      <c r="K3312" s="519">
        <v>445</v>
      </c>
    </row>
    <row r="3313" spans="2:11" hidden="1">
      <c r="B3313" s="519" t="s">
        <v>1062</v>
      </c>
      <c r="C3313" s="519"/>
      <c r="D3313" s="519"/>
      <c r="E3313" s="519"/>
      <c r="F3313" s="519">
        <v>1</v>
      </c>
      <c r="G3313" s="519"/>
      <c r="H3313" s="519">
        <v>20</v>
      </c>
      <c r="I3313" s="519">
        <v>11</v>
      </c>
      <c r="J3313" s="519" t="str">
        <f t="shared" si="101"/>
        <v>SDN20012011</v>
      </c>
      <c r="K3313" s="519">
        <v>356</v>
      </c>
    </row>
    <row r="3314" spans="2:11" hidden="1">
      <c r="B3314" s="519" t="s">
        <v>1062</v>
      </c>
      <c r="C3314" s="519"/>
      <c r="D3314" s="519"/>
      <c r="E3314" s="519"/>
      <c r="F3314" s="519">
        <v>1</v>
      </c>
      <c r="G3314" s="519"/>
      <c r="H3314" s="519">
        <v>20</v>
      </c>
      <c r="I3314" s="519">
        <v>12</v>
      </c>
      <c r="J3314" s="519" t="str">
        <f t="shared" si="101"/>
        <v>SDN20012012</v>
      </c>
      <c r="K3314" s="519">
        <v>356</v>
      </c>
    </row>
    <row r="3315" spans="2:11" hidden="1">
      <c r="B3315" s="519" t="s">
        <v>1062</v>
      </c>
      <c r="C3315" s="519"/>
      <c r="D3315" s="519"/>
      <c r="E3315" s="519"/>
      <c r="F3315" s="519">
        <v>1</v>
      </c>
      <c r="G3315" s="519"/>
      <c r="H3315" s="519">
        <v>20</v>
      </c>
      <c r="I3315" s="519">
        <v>13</v>
      </c>
      <c r="J3315" s="519" t="str">
        <f t="shared" si="101"/>
        <v>SDN20012013</v>
      </c>
      <c r="K3315" s="519">
        <v>356</v>
      </c>
    </row>
    <row r="3316" spans="2:11" hidden="1">
      <c r="B3316" s="519" t="s">
        <v>1062</v>
      </c>
      <c r="C3316" s="519"/>
      <c r="D3316" s="519"/>
      <c r="E3316" s="519"/>
      <c r="F3316" s="519">
        <v>1</v>
      </c>
      <c r="G3316" s="519"/>
      <c r="H3316" s="519">
        <v>20</v>
      </c>
      <c r="I3316" s="519">
        <v>14</v>
      </c>
      <c r="J3316" s="519" t="str">
        <f t="shared" si="101"/>
        <v>SDN20012014</v>
      </c>
      <c r="K3316" s="519">
        <v>356</v>
      </c>
    </row>
    <row r="3317" spans="2:11" hidden="1">
      <c r="B3317" s="519" t="s">
        <v>1062</v>
      </c>
      <c r="C3317" s="519"/>
      <c r="D3317" s="519"/>
      <c r="E3317" s="519"/>
      <c r="F3317" s="519">
        <v>1</v>
      </c>
      <c r="G3317" s="519"/>
      <c r="H3317" s="519">
        <v>20</v>
      </c>
      <c r="I3317" s="519">
        <v>15</v>
      </c>
      <c r="J3317" s="519" t="str">
        <f t="shared" si="101"/>
        <v>SDN20012015</v>
      </c>
      <c r="K3317" s="519">
        <v>356</v>
      </c>
    </row>
    <row r="3318" spans="2:11" hidden="1">
      <c r="B3318" s="519" t="s">
        <v>1062</v>
      </c>
      <c r="C3318" s="519"/>
      <c r="D3318" s="519"/>
      <c r="E3318" s="519"/>
      <c r="F3318" s="519">
        <v>1</v>
      </c>
      <c r="G3318" s="519"/>
      <c r="H3318" s="519">
        <v>20</v>
      </c>
      <c r="I3318" s="519">
        <v>16</v>
      </c>
      <c r="J3318" s="519" t="str">
        <f t="shared" si="101"/>
        <v>SDN20012016</v>
      </c>
      <c r="K3318" s="519">
        <v>356</v>
      </c>
    </row>
    <row r="3319" spans="2:11" hidden="1">
      <c r="B3319" s="519" t="s">
        <v>1062</v>
      </c>
      <c r="C3319" s="519"/>
      <c r="D3319" s="519"/>
      <c r="E3319" s="519"/>
      <c r="F3319" s="519">
        <v>1</v>
      </c>
      <c r="G3319" s="519"/>
      <c r="H3319" s="519">
        <v>20</v>
      </c>
      <c r="I3319" s="519">
        <v>17</v>
      </c>
      <c r="J3319" s="519" t="str">
        <f t="shared" si="101"/>
        <v>SDN20012017</v>
      </c>
      <c r="K3319" s="519">
        <v>356</v>
      </c>
    </row>
    <row r="3320" spans="2:11" hidden="1">
      <c r="B3320" s="519" t="s">
        <v>1062</v>
      </c>
      <c r="C3320" s="519"/>
      <c r="D3320" s="519"/>
      <c r="E3320" s="519"/>
      <c r="F3320" s="519">
        <v>1</v>
      </c>
      <c r="G3320" s="519"/>
      <c r="H3320" s="519">
        <v>20</v>
      </c>
      <c r="I3320" s="519">
        <v>18</v>
      </c>
      <c r="J3320" s="519" t="str">
        <f t="shared" si="101"/>
        <v>SDN20012018</v>
      </c>
      <c r="K3320" s="519">
        <v>356</v>
      </c>
    </row>
    <row r="3321" spans="2:11" hidden="1">
      <c r="B3321" s="519" t="s">
        <v>1062</v>
      </c>
      <c r="C3321" s="519"/>
      <c r="D3321" s="519"/>
      <c r="E3321" s="519"/>
      <c r="F3321" s="519">
        <v>1</v>
      </c>
      <c r="G3321" s="519"/>
      <c r="H3321" s="519">
        <v>20</v>
      </c>
      <c r="I3321" s="519">
        <v>19</v>
      </c>
      <c r="J3321" s="519" t="str">
        <f t="shared" si="101"/>
        <v>SDN20012019</v>
      </c>
      <c r="K3321" s="519">
        <v>356</v>
      </c>
    </row>
    <row r="3322" spans="2:11" hidden="1">
      <c r="B3322" s="519" t="s">
        <v>1062</v>
      </c>
      <c r="C3322" s="519"/>
      <c r="D3322" s="519"/>
      <c r="E3322" s="519"/>
      <c r="F3322" s="519">
        <v>1</v>
      </c>
      <c r="G3322" s="519"/>
      <c r="H3322" s="519">
        <v>20</v>
      </c>
      <c r="I3322" s="519">
        <v>20</v>
      </c>
      <c r="J3322" s="519" t="str">
        <f t="shared" si="101"/>
        <v>SDN20012020</v>
      </c>
      <c r="K3322" s="519">
        <v>356</v>
      </c>
    </row>
    <row r="3323" spans="2:11" hidden="1">
      <c r="B3323" s="519" t="s">
        <v>1062</v>
      </c>
      <c r="C3323" s="519"/>
      <c r="D3323" s="519"/>
      <c r="E3323" s="519"/>
      <c r="F3323" s="519">
        <v>1</v>
      </c>
      <c r="G3323" s="519"/>
      <c r="H3323" s="519">
        <v>21</v>
      </c>
      <c r="I3323" s="519">
        <v>1</v>
      </c>
      <c r="J3323" s="519" t="str">
        <f t="shared" si="101"/>
        <v>SDN20012101</v>
      </c>
      <c r="K3323" s="519">
        <v>450</v>
      </c>
    </row>
    <row r="3324" spans="2:11" hidden="1">
      <c r="B3324" s="519" t="s">
        <v>1062</v>
      </c>
      <c r="C3324" s="519"/>
      <c r="D3324" s="519"/>
      <c r="E3324" s="519"/>
      <c r="F3324" s="519">
        <v>1</v>
      </c>
      <c r="G3324" s="519"/>
      <c r="H3324" s="519">
        <v>21</v>
      </c>
      <c r="I3324" s="519">
        <v>2</v>
      </c>
      <c r="J3324" s="519" t="str">
        <f t="shared" si="101"/>
        <v>SDN20012102</v>
      </c>
      <c r="K3324" s="519">
        <v>450</v>
      </c>
    </row>
    <row r="3325" spans="2:11" hidden="1">
      <c r="B3325" s="519" t="s">
        <v>1062</v>
      </c>
      <c r="C3325" s="519"/>
      <c r="D3325" s="519"/>
      <c r="E3325" s="519"/>
      <c r="F3325" s="519">
        <v>1</v>
      </c>
      <c r="G3325" s="519"/>
      <c r="H3325" s="519">
        <v>21</v>
      </c>
      <c r="I3325" s="519">
        <v>3</v>
      </c>
      <c r="J3325" s="519" t="str">
        <f t="shared" si="101"/>
        <v>SDN20012103</v>
      </c>
      <c r="K3325" s="519">
        <v>450</v>
      </c>
    </row>
    <row r="3326" spans="2:11" hidden="1">
      <c r="B3326" s="519" t="s">
        <v>1062</v>
      </c>
      <c r="C3326" s="519"/>
      <c r="D3326" s="519"/>
      <c r="E3326" s="519"/>
      <c r="F3326" s="519">
        <v>1</v>
      </c>
      <c r="G3326" s="519"/>
      <c r="H3326" s="519">
        <v>21</v>
      </c>
      <c r="I3326" s="519">
        <v>4</v>
      </c>
      <c r="J3326" s="519" t="str">
        <f t="shared" si="101"/>
        <v>SDN20012104</v>
      </c>
      <c r="K3326" s="519">
        <v>450</v>
      </c>
    </row>
    <row r="3327" spans="2:11" hidden="1">
      <c r="B3327" s="519" t="s">
        <v>1062</v>
      </c>
      <c r="C3327" s="519"/>
      <c r="D3327" s="519"/>
      <c r="E3327" s="519"/>
      <c r="F3327" s="519">
        <v>1</v>
      </c>
      <c r="G3327" s="519"/>
      <c r="H3327" s="519">
        <v>21</v>
      </c>
      <c r="I3327" s="519">
        <v>5</v>
      </c>
      <c r="J3327" s="519" t="str">
        <f t="shared" si="101"/>
        <v>SDN20012105</v>
      </c>
      <c r="K3327" s="519">
        <v>450</v>
      </c>
    </row>
    <row r="3328" spans="2:11" hidden="1">
      <c r="B3328" s="519" t="s">
        <v>1062</v>
      </c>
      <c r="C3328" s="519"/>
      <c r="D3328" s="519"/>
      <c r="E3328" s="519"/>
      <c r="F3328" s="519">
        <v>1</v>
      </c>
      <c r="G3328" s="519"/>
      <c r="H3328" s="519">
        <v>21</v>
      </c>
      <c r="I3328" s="519">
        <v>6</v>
      </c>
      <c r="J3328" s="519" t="str">
        <f t="shared" si="101"/>
        <v>SDN20012106</v>
      </c>
      <c r="K3328" s="519">
        <v>450</v>
      </c>
    </row>
    <row r="3329" spans="2:11" hidden="1">
      <c r="B3329" s="519" t="s">
        <v>1062</v>
      </c>
      <c r="C3329" s="519"/>
      <c r="D3329" s="519"/>
      <c r="E3329" s="519"/>
      <c r="F3329" s="519">
        <v>1</v>
      </c>
      <c r="G3329" s="519"/>
      <c r="H3329" s="519">
        <v>21</v>
      </c>
      <c r="I3329" s="519">
        <v>7</v>
      </c>
      <c r="J3329" s="519" t="str">
        <f t="shared" si="101"/>
        <v>SDN20012107</v>
      </c>
      <c r="K3329" s="519">
        <v>450</v>
      </c>
    </row>
    <row r="3330" spans="2:11" hidden="1">
      <c r="B3330" s="519" t="s">
        <v>1062</v>
      </c>
      <c r="C3330" s="519"/>
      <c r="D3330" s="519"/>
      <c r="E3330" s="519"/>
      <c r="F3330" s="519">
        <v>1</v>
      </c>
      <c r="G3330" s="519"/>
      <c r="H3330" s="519">
        <v>21</v>
      </c>
      <c r="I3330" s="519">
        <v>8</v>
      </c>
      <c r="J3330" s="519" t="str">
        <f t="shared" si="101"/>
        <v>SDN20012108</v>
      </c>
      <c r="K3330" s="519">
        <v>450</v>
      </c>
    </row>
    <row r="3331" spans="2:11" hidden="1">
      <c r="B3331" s="519" t="s">
        <v>1062</v>
      </c>
      <c r="C3331" s="519"/>
      <c r="D3331" s="519"/>
      <c r="E3331" s="519"/>
      <c r="F3331" s="519">
        <v>1</v>
      </c>
      <c r="G3331" s="519"/>
      <c r="H3331" s="519">
        <v>21</v>
      </c>
      <c r="I3331" s="519">
        <v>9</v>
      </c>
      <c r="J3331" s="519" t="str">
        <f t="shared" si="101"/>
        <v>SDN20012109</v>
      </c>
      <c r="K3331" s="519">
        <v>450</v>
      </c>
    </row>
    <row r="3332" spans="2:11" hidden="1">
      <c r="B3332" s="519" t="s">
        <v>1062</v>
      </c>
      <c r="C3332" s="519"/>
      <c r="D3332" s="519"/>
      <c r="E3332" s="519"/>
      <c r="F3332" s="519">
        <v>1</v>
      </c>
      <c r="G3332" s="519"/>
      <c r="H3332" s="519">
        <v>21</v>
      </c>
      <c r="I3332" s="519">
        <v>10</v>
      </c>
      <c r="J3332" s="519" t="str">
        <f t="shared" ref="J3332:J3395" si="102">B3332&amp;TEXT(F3332,"00")&amp;TEXT(H3332,"00")&amp;TEXT(I3332,"00")</f>
        <v>SDN20012110</v>
      </c>
      <c r="K3332" s="519">
        <v>450</v>
      </c>
    </row>
    <row r="3333" spans="2:11" hidden="1">
      <c r="B3333" s="519" t="s">
        <v>1062</v>
      </c>
      <c r="C3333" s="519"/>
      <c r="D3333" s="519"/>
      <c r="E3333" s="519"/>
      <c r="F3333" s="519">
        <v>1</v>
      </c>
      <c r="G3333" s="519"/>
      <c r="H3333" s="519">
        <v>21</v>
      </c>
      <c r="I3333" s="519">
        <v>11</v>
      </c>
      <c r="J3333" s="519" t="str">
        <f t="shared" si="102"/>
        <v>SDN20012111</v>
      </c>
      <c r="K3333" s="519">
        <v>360</v>
      </c>
    </row>
    <row r="3334" spans="2:11" hidden="1">
      <c r="B3334" s="519" t="s">
        <v>1062</v>
      </c>
      <c r="C3334" s="519"/>
      <c r="D3334" s="519"/>
      <c r="E3334" s="519"/>
      <c r="F3334" s="519">
        <v>1</v>
      </c>
      <c r="G3334" s="519"/>
      <c r="H3334" s="519">
        <v>21</v>
      </c>
      <c r="I3334" s="519">
        <v>12</v>
      </c>
      <c r="J3334" s="519" t="str">
        <f t="shared" si="102"/>
        <v>SDN20012112</v>
      </c>
      <c r="K3334" s="519">
        <v>360</v>
      </c>
    </row>
    <row r="3335" spans="2:11" hidden="1">
      <c r="B3335" s="519" t="s">
        <v>1062</v>
      </c>
      <c r="C3335" s="519"/>
      <c r="D3335" s="519"/>
      <c r="E3335" s="519"/>
      <c r="F3335" s="519">
        <v>1</v>
      </c>
      <c r="G3335" s="519"/>
      <c r="H3335" s="519">
        <v>21</v>
      </c>
      <c r="I3335" s="519">
        <v>13</v>
      </c>
      <c r="J3335" s="519" t="str">
        <f t="shared" si="102"/>
        <v>SDN20012113</v>
      </c>
      <c r="K3335" s="519">
        <v>360</v>
      </c>
    </row>
    <row r="3336" spans="2:11" hidden="1">
      <c r="B3336" s="519" t="s">
        <v>1062</v>
      </c>
      <c r="C3336" s="519"/>
      <c r="D3336" s="519"/>
      <c r="E3336" s="519"/>
      <c r="F3336" s="519">
        <v>1</v>
      </c>
      <c r="G3336" s="519"/>
      <c r="H3336" s="519">
        <v>21</v>
      </c>
      <c r="I3336" s="519">
        <v>14</v>
      </c>
      <c r="J3336" s="519" t="str">
        <f t="shared" si="102"/>
        <v>SDN20012114</v>
      </c>
      <c r="K3336" s="519">
        <v>360</v>
      </c>
    </row>
    <row r="3337" spans="2:11" hidden="1">
      <c r="B3337" s="519" t="s">
        <v>1062</v>
      </c>
      <c r="C3337" s="519"/>
      <c r="D3337" s="519"/>
      <c r="E3337" s="519"/>
      <c r="F3337" s="519">
        <v>1</v>
      </c>
      <c r="G3337" s="519"/>
      <c r="H3337" s="519">
        <v>21</v>
      </c>
      <c r="I3337" s="519">
        <v>15</v>
      </c>
      <c r="J3337" s="519" t="str">
        <f t="shared" si="102"/>
        <v>SDN20012115</v>
      </c>
      <c r="K3337" s="519">
        <v>360</v>
      </c>
    </row>
    <row r="3338" spans="2:11" hidden="1">
      <c r="B3338" s="519" t="s">
        <v>1062</v>
      </c>
      <c r="C3338" s="519"/>
      <c r="D3338" s="519"/>
      <c r="E3338" s="519"/>
      <c r="F3338" s="519">
        <v>1</v>
      </c>
      <c r="G3338" s="519"/>
      <c r="H3338" s="519">
        <v>21</v>
      </c>
      <c r="I3338" s="519">
        <v>16</v>
      </c>
      <c r="J3338" s="519" t="str">
        <f t="shared" si="102"/>
        <v>SDN20012116</v>
      </c>
      <c r="K3338" s="519">
        <v>360</v>
      </c>
    </row>
    <row r="3339" spans="2:11" hidden="1">
      <c r="B3339" s="519" t="s">
        <v>1062</v>
      </c>
      <c r="C3339" s="519"/>
      <c r="D3339" s="519"/>
      <c r="E3339" s="519"/>
      <c r="F3339" s="519">
        <v>1</v>
      </c>
      <c r="G3339" s="519"/>
      <c r="H3339" s="519">
        <v>21</v>
      </c>
      <c r="I3339" s="519">
        <v>17</v>
      </c>
      <c r="J3339" s="519" t="str">
        <f t="shared" si="102"/>
        <v>SDN20012117</v>
      </c>
      <c r="K3339" s="519">
        <v>360</v>
      </c>
    </row>
    <row r="3340" spans="2:11" hidden="1">
      <c r="B3340" s="519" t="s">
        <v>1062</v>
      </c>
      <c r="C3340" s="519"/>
      <c r="D3340" s="519"/>
      <c r="E3340" s="519"/>
      <c r="F3340" s="519">
        <v>1</v>
      </c>
      <c r="G3340" s="519"/>
      <c r="H3340" s="519">
        <v>21</v>
      </c>
      <c r="I3340" s="519">
        <v>18</v>
      </c>
      <c r="J3340" s="519" t="str">
        <f t="shared" si="102"/>
        <v>SDN20012118</v>
      </c>
      <c r="K3340" s="519">
        <v>360</v>
      </c>
    </row>
    <row r="3341" spans="2:11" hidden="1">
      <c r="B3341" s="519" t="s">
        <v>1062</v>
      </c>
      <c r="C3341" s="519"/>
      <c r="D3341" s="519"/>
      <c r="E3341" s="519"/>
      <c r="F3341" s="519">
        <v>1</v>
      </c>
      <c r="G3341" s="519"/>
      <c r="H3341" s="519">
        <v>21</v>
      </c>
      <c r="I3341" s="519">
        <v>19</v>
      </c>
      <c r="J3341" s="519" t="str">
        <f t="shared" si="102"/>
        <v>SDN20012119</v>
      </c>
      <c r="K3341" s="519">
        <v>360</v>
      </c>
    </row>
    <row r="3342" spans="2:11" hidden="1">
      <c r="B3342" s="519" t="s">
        <v>1062</v>
      </c>
      <c r="C3342" s="519"/>
      <c r="D3342" s="519"/>
      <c r="E3342" s="519"/>
      <c r="F3342" s="519">
        <v>1</v>
      </c>
      <c r="G3342" s="519"/>
      <c r="H3342" s="519">
        <v>21</v>
      </c>
      <c r="I3342" s="519">
        <v>20</v>
      </c>
      <c r="J3342" s="519" t="str">
        <f t="shared" si="102"/>
        <v>SDN20012120</v>
      </c>
      <c r="K3342" s="519">
        <v>360</v>
      </c>
    </row>
    <row r="3343" spans="2:11" hidden="1">
      <c r="B3343" s="519" t="s">
        <v>1062</v>
      </c>
      <c r="C3343" s="519"/>
      <c r="D3343" s="519"/>
      <c r="E3343" s="519"/>
      <c r="F3343" s="519">
        <v>1</v>
      </c>
      <c r="G3343" s="519"/>
      <c r="H3343" s="519">
        <v>22</v>
      </c>
      <c r="I3343" s="519">
        <v>1</v>
      </c>
      <c r="J3343" s="519" t="str">
        <f t="shared" si="102"/>
        <v>SDN20012201</v>
      </c>
      <c r="K3343" s="519">
        <v>450</v>
      </c>
    </row>
    <row r="3344" spans="2:11" hidden="1">
      <c r="B3344" s="519" t="s">
        <v>1062</v>
      </c>
      <c r="C3344" s="519"/>
      <c r="D3344" s="519"/>
      <c r="E3344" s="519"/>
      <c r="F3344" s="519">
        <v>1</v>
      </c>
      <c r="G3344" s="519"/>
      <c r="H3344" s="519">
        <v>22</v>
      </c>
      <c r="I3344" s="519">
        <v>2</v>
      </c>
      <c r="J3344" s="519" t="str">
        <f t="shared" si="102"/>
        <v>SDN20012202</v>
      </c>
      <c r="K3344" s="519">
        <v>450</v>
      </c>
    </row>
    <row r="3345" spans="2:11" hidden="1">
      <c r="B3345" s="519" t="s">
        <v>1062</v>
      </c>
      <c r="C3345" s="519"/>
      <c r="D3345" s="519"/>
      <c r="E3345" s="519"/>
      <c r="F3345" s="519">
        <v>1</v>
      </c>
      <c r="G3345" s="519"/>
      <c r="H3345" s="519">
        <v>22</v>
      </c>
      <c r="I3345" s="519">
        <v>3</v>
      </c>
      <c r="J3345" s="519" t="str">
        <f t="shared" si="102"/>
        <v>SDN20012203</v>
      </c>
      <c r="K3345" s="519">
        <v>450</v>
      </c>
    </row>
    <row r="3346" spans="2:11" hidden="1">
      <c r="B3346" s="519" t="s">
        <v>1062</v>
      </c>
      <c r="C3346" s="519"/>
      <c r="D3346" s="519"/>
      <c r="E3346" s="519"/>
      <c r="F3346" s="519">
        <v>1</v>
      </c>
      <c r="G3346" s="519"/>
      <c r="H3346" s="519">
        <v>22</v>
      </c>
      <c r="I3346" s="519">
        <v>4</v>
      </c>
      <c r="J3346" s="519" t="str">
        <f t="shared" si="102"/>
        <v>SDN20012204</v>
      </c>
      <c r="K3346" s="519">
        <v>450</v>
      </c>
    </row>
    <row r="3347" spans="2:11" hidden="1">
      <c r="B3347" s="519" t="s">
        <v>1062</v>
      </c>
      <c r="C3347" s="519"/>
      <c r="D3347" s="519"/>
      <c r="E3347" s="519"/>
      <c r="F3347" s="519">
        <v>1</v>
      </c>
      <c r="G3347" s="519"/>
      <c r="H3347" s="519">
        <v>22</v>
      </c>
      <c r="I3347" s="519">
        <v>5</v>
      </c>
      <c r="J3347" s="519" t="str">
        <f t="shared" si="102"/>
        <v>SDN20012205</v>
      </c>
      <c r="K3347" s="519">
        <v>450</v>
      </c>
    </row>
    <row r="3348" spans="2:11" hidden="1">
      <c r="B3348" s="519" t="s">
        <v>1062</v>
      </c>
      <c r="C3348" s="519"/>
      <c r="D3348" s="519"/>
      <c r="E3348" s="519"/>
      <c r="F3348" s="519">
        <v>1</v>
      </c>
      <c r="G3348" s="519"/>
      <c r="H3348" s="519">
        <v>22</v>
      </c>
      <c r="I3348" s="519">
        <v>6</v>
      </c>
      <c r="J3348" s="519" t="str">
        <f t="shared" si="102"/>
        <v>SDN20012206</v>
      </c>
      <c r="K3348" s="519">
        <v>450</v>
      </c>
    </row>
    <row r="3349" spans="2:11" hidden="1">
      <c r="B3349" s="519" t="s">
        <v>1062</v>
      </c>
      <c r="C3349" s="519"/>
      <c r="D3349" s="519"/>
      <c r="E3349" s="519"/>
      <c r="F3349" s="519">
        <v>1</v>
      </c>
      <c r="G3349" s="519"/>
      <c r="H3349" s="519">
        <v>22</v>
      </c>
      <c r="I3349" s="519">
        <v>7</v>
      </c>
      <c r="J3349" s="519" t="str">
        <f t="shared" si="102"/>
        <v>SDN20012207</v>
      </c>
      <c r="K3349" s="519">
        <v>450</v>
      </c>
    </row>
    <row r="3350" spans="2:11" hidden="1">
      <c r="B3350" s="519" t="s">
        <v>1062</v>
      </c>
      <c r="C3350" s="519"/>
      <c r="D3350" s="519"/>
      <c r="E3350" s="519"/>
      <c r="F3350" s="519">
        <v>1</v>
      </c>
      <c r="G3350" s="519"/>
      <c r="H3350" s="519">
        <v>22</v>
      </c>
      <c r="I3350" s="519">
        <v>8</v>
      </c>
      <c r="J3350" s="519" t="str">
        <f t="shared" si="102"/>
        <v>SDN20012208</v>
      </c>
      <c r="K3350" s="519">
        <v>450</v>
      </c>
    </row>
    <row r="3351" spans="2:11" hidden="1">
      <c r="B3351" s="519" t="s">
        <v>1062</v>
      </c>
      <c r="C3351" s="519"/>
      <c r="D3351" s="519"/>
      <c r="E3351" s="519"/>
      <c r="F3351" s="519">
        <v>1</v>
      </c>
      <c r="G3351" s="519"/>
      <c r="H3351" s="519">
        <v>22</v>
      </c>
      <c r="I3351" s="519">
        <v>9</v>
      </c>
      <c r="J3351" s="519" t="str">
        <f t="shared" si="102"/>
        <v>SDN20012209</v>
      </c>
      <c r="K3351" s="519">
        <v>450</v>
      </c>
    </row>
    <row r="3352" spans="2:11" hidden="1">
      <c r="B3352" s="519" t="s">
        <v>1062</v>
      </c>
      <c r="C3352" s="519"/>
      <c r="D3352" s="519"/>
      <c r="E3352" s="519"/>
      <c r="F3352" s="519">
        <v>1</v>
      </c>
      <c r="G3352" s="519"/>
      <c r="H3352" s="519">
        <v>22</v>
      </c>
      <c r="I3352" s="519">
        <v>10</v>
      </c>
      <c r="J3352" s="519" t="str">
        <f t="shared" si="102"/>
        <v>SDN20012210</v>
      </c>
      <c r="K3352" s="519">
        <v>450</v>
      </c>
    </row>
    <row r="3353" spans="2:11" hidden="1">
      <c r="B3353" s="519" t="s">
        <v>1062</v>
      </c>
      <c r="C3353" s="519"/>
      <c r="D3353" s="519"/>
      <c r="E3353" s="519"/>
      <c r="F3353" s="519">
        <v>1</v>
      </c>
      <c r="G3353" s="519"/>
      <c r="H3353" s="519">
        <v>22</v>
      </c>
      <c r="I3353" s="519">
        <v>11</v>
      </c>
      <c r="J3353" s="519" t="str">
        <f t="shared" si="102"/>
        <v>SDN20012211</v>
      </c>
      <c r="K3353" s="519">
        <v>360</v>
      </c>
    </row>
    <row r="3354" spans="2:11" hidden="1">
      <c r="B3354" s="519" t="s">
        <v>1062</v>
      </c>
      <c r="C3354" s="519"/>
      <c r="D3354" s="519"/>
      <c r="E3354" s="519"/>
      <c r="F3354" s="519">
        <v>1</v>
      </c>
      <c r="G3354" s="519"/>
      <c r="H3354" s="519">
        <v>22</v>
      </c>
      <c r="I3354" s="519">
        <v>12</v>
      </c>
      <c r="J3354" s="519" t="str">
        <f t="shared" si="102"/>
        <v>SDN20012212</v>
      </c>
      <c r="K3354" s="519">
        <v>360</v>
      </c>
    </row>
    <row r="3355" spans="2:11" hidden="1">
      <c r="B3355" s="519" t="s">
        <v>1062</v>
      </c>
      <c r="C3355" s="519"/>
      <c r="D3355" s="519"/>
      <c r="E3355" s="519"/>
      <c r="F3355" s="519">
        <v>1</v>
      </c>
      <c r="G3355" s="519"/>
      <c r="H3355" s="519">
        <v>22</v>
      </c>
      <c r="I3355" s="519">
        <v>13</v>
      </c>
      <c r="J3355" s="519" t="str">
        <f t="shared" si="102"/>
        <v>SDN20012213</v>
      </c>
      <c r="K3355" s="519">
        <v>360</v>
      </c>
    </row>
    <row r="3356" spans="2:11" hidden="1">
      <c r="B3356" s="519" t="s">
        <v>1062</v>
      </c>
      <c r="C3356" s="519"/>
      <c r="D3356" s="519"/>
      <c r="E3356" s="519"/>
      <c r="F3356" s="519">
        <v>1</v>
      </c>
      <c r="G3356" s="519"/>
      <c r="H3356" s="519">
        <v>22</v>
      </c>
      <c r="I3356" s="519">
        <v>14</v>
      </c>
      <c r="J3356" s="519" t="str">
        <f t="shared" si="102"/>
        <v>SDN20012214</v>
      </c>
      <c r="K3356" s="519">
        <v>360</v>
      </c>
    </row>
    <row r="3357" spans="2:11" hidden="1">
      <c r="B3357" s="519" t="s">
        <v>1062</v>
      </c>
      <c r="C3357" s="519"/>
      <c r="D3357" s="519"/>
      <c r="E3357" s="519"/>
      <c r="F3357" s="519">
        <v>1</v>
      </c>
      <c r="G3357" s="519"/>
      <c r="H3357" s="519">
        <v>22</v>
      </c>
      <c r="I3357" s="519">
        <v>15</v>
      </c>
      <c r="J3357" s="519" t="str">
        <f t="shared" si="102"/>
        <v>SDN20012215</v>
      </c>
      <c r="K3357" s="519">
        <v>360</v>
      </c>
    </row>
    <row r="3358" spans="2:11" hidden="1">
      <c r="B3358" s="519" t="s">
        <v>1062</v>
      </c>
      <c r="C3358" s="519"/>
      <c r="D3358" s="519"/>
      <c r="E3358" s="519"/>
      <c r="F3358" s="519">
        <v>1</v>
      </c>
      <c r="G3358" s="519"/>
      <c r="H3358" s="519">
        <v>22</v>
      </c>
      <c r="I3358" s="519">
        <v>16</v>
      </c>
      <c r="J3358" s="519" t="str">
        <f t="shared" si="102"/>
        <v>SDN20012216</v>
      </c>
      <c r="K3358" s="519">
        <v>360</v>
      </c>
    </row>
    <row r="3359" spans="2:11" hidden="1">
      <c r="B3359" s="519" t="s">
        <v>1062</v>
      </c>
      <c r="C3359" s="519"/>
      <c r="D3359" s="519"/>
      <c r="E3359" s="519"/>
      <c r="F3359" s="519">
        <v>1</v>
      </c>
      <c r="G3359" s="519"/>
      <c r="H3359" s="519">
        <v>22</v>
      </c>
      <c r="I3359" s="519">
        <v>17</v>
      </c>
      <c r="J3359" s="519" t="str">
        <f t="shared" si="102"/>
        <v>SDN20012217</v>
      </c>
      <c r="K3359" s="519">
        <v>360</v>
      </c>
    </row>
    <row r="3360" spans="2:11" hidden="1">
      <c r="B3360" s="519" t="s">
        <v>1062</v>
      </c>
      <c r="C3360" s="519"/>
      <c r="D3360" s="519"/>
      <c r="E3360" s="519"/>
      <c r="F3360" s="519">
        <v>1</v>
      </c>
      <c r="G3360" s="519"/>
      <c r="H3360" s="519">
        <v>22</v>
      </c>
      <c r="I3360" s="519">
        <v>18</v>
      </c>
      <c r="J3360" s="519" t="str">
        <f t="shared" si="102"/>
        <v>SDN20012218</v>
      </c>
      <c r="K3360" s="519">
        <v>360</v>
      </c>
    </row>
    <row r="3361" spans="2:11" hidden="1">
      <c r="B3361" s="519" t="s">
        <v>1062</v>
      </c>
      <c r="C3361" s="519"/>
      <c r="D3361" s="519"/>
      <c r="E3361" s="519"/>
      <c r="F3361" s="519">
        <v>1</v>
      </c>
      <c r="G3361" s="519"/>
      <c r="H3361" s="519">
        <v>22</v>
      </c>
      <c r="I3361" s="519">
        <v>19</v>
      </c>
      <c r="J3361" s="519" t="str">
        <f t="shared" si="102"/>
        <v>SDN20012219</v>
      </c>
      <c r="K3361" s="519">
        <v>360</v>
      </c>
    </row>
    <row r="3362" spans="2:11" hidden="1">
      <c r="B3362" s="519" t="s">
        <v>1062</v>
      </c>
      <c r="C3362" s="519"/>
      <c r="D3362" s="519"/>
      <c r="E3362" s="519"/>
      <c r="F3362" s="519">
        <v>1</v>
      </c>
      <c r="G3362" s="519"/>
      <c r="H3362" s="519">
        <v>22</v>
      </c>
      <c r="I3362" s="519">
        <v>20</v>
      </c>
      <c r="J3362" s="519" t="str">
        <f t="shared" si="102"/>
        <v>SDN20012220</v>
      </c>
      <c r="K3362" s="519">
        <v>360</v>
      </c>
    </row>
    <row r="3363" spans="2:11" hidden="1">
      <c r="B3363" s="519" t="s">
        <v>1062</v>
      </c>
      <c r="C3363" s="519"/>
      <c r="D3363" s="519"/>
      <c r="E3363" s="519"/>
      <c r="F3363" s="519">
        <v>1</v>
      </c>
      <c r="G3363" s="519"/>
      <c r="H3363" s="519">
        <v>23</v>
      </c>
      <c r="I3363" s="519">
        <v>1</v>
      </c>
      <c r="J3363" s="519" t="str">
        <f t="shared" si="102"/>
        <v>SDN20012301</v>
      </c>
      <c r="K3363" s="519">
        <v>450</v>
      </c>
    </row>
    <row r="3364" spans="2:11" hidden="1">
      <c r="B3364" s="519" t="s">
        <v>1062</v>
      </c>
      <c r="C3364" s="519"/>
      <c r="D3364" s="519"/>
      <c r="E3364" s="519"/>
      <c r="F3364" s="519">
        <v>1</v>
      </c>
      <c r="G3364" s="519"/>
      <c r="H3364" s="519">
        <v>23</v>
      </c>
      <c r="I3364" s="519">
        <v>2</v>
      </c>
      <c r="J3364" s="519" t="str">
        <f t="shared" si="102"/>
        <v>SDN20012302</v>
      </c>
      <c r="K3364" s="519">
        <v>450</v>
      </c>
    </row>
    <row r="3365" spans="2:11" hidden="1">
      <c r="B3365" s="519" t="s">
        <v>1062</v>
      </c>
      <c r="C3365" s="519"/>
      <c r="D3365" s="519"/>
      <c r="E3365" s="519"/>
      <c r="F3365" s="519">
        <v>1</v>
      </c>
      <c r="G3365" s="519"/>
      <c r="H3365" s="519">
        <v>23</v>
      </c>
      <c r="I3365" s="519">
        <v>3</v>
      </c>
      <c r="J3365" s="519" t="str">
        <f t="shared" si="102"/>
        <v>SDN20012303</v>
      </c>
      <c r="K3365" s="519">
        <v>450</v>
      </c>
    </row>
    <row r="3366" spans="2:11" hidden="1">
      <c r="B3366" s="519" t="s">
        <v>1062</v>
      </c>
      <c r="C3366" s="519"/>
      <c r="D3366" s="519"/>
      <c r="E3366" s="519"/>
      <c r="F3366" s="519">
        <v>1</v>
      </c>
      <c r="G3366" s="519"/>
      <c r="H3366" s="519">
        <v>23</v>
      </c>
      <c r="I3366" s="519">
        <v>4</v>
      </c>
      <c r="J3366" s="519" t="str">
        <f t="shared" si="102"/>
        <v>SDN20012304</v>
      </c>
      <c r="K3366" s="519">
        <v>450</v>
      </c>
    </row>
    <row r="3367" spans="2:11" hidden="1">
      <c r="B3367" s="519" t="s">
        <v>1062</v>
      </c>
      <c r="C3367" s="519"/>
      <c r="D3367" s="519"/>
      <c r="E3367" s="519"/>
      <c r="F3367" s="519">
        <v>1</v>
      </c>
      <c r="G3367" s="519"/>
      <c r="H3367" s="519">
        <v>23</v>
      </c>
      <c r="I3367" s="519">
        <v>5</v>
      </c>
      <c r="J3367" s="519" t="str">
        <f t="shared" si="102"/>
        <v>SDN20012305</v>
      </c>
      <c r="K3367" s="519">
        <v>450</v>
      </c>
    </row>
    <row r="3368" spans="2:11" hidden="1">
      <c r="B3368" s="519" t="s">
        <v>1062</v>
      </c>
      <c r="C3368" s="519"/>
      <c r="D3368" s="519"/>
      <c r="E3368" s="519"/>
      <c r="F3368" s="519">
        <v>1</v>
      </c>
      <c r="G3368" s="519"/>
      <c r="H3368" s="519">
        <v>23</v>
      </c>
      <c r="I3368" s="519">
        <v>6</v>
      </c>
      <c r="J3368" s="519" t="str">
        <f t="shared" si="102"/>
        <v>SDN20012306</v>
      </c>
      <c r="K3368" s="519">
        <v>450</v>
      </c>
    </row>
    <row r="3369" spans="2:11" hidden="1">
      <c r="B3369" s="519" t="s">
        <v>1062</v>
      </c>
      <c r="C3369" s="519"/>
      <c r="D3369" s="519"/>
      <c r="E3369" s="519"/>
      <c r="F3369" s="519">
        <v>1</v>
      </c>
      <c r="G3369" s="519"/>
      <c r="H3369" s="519">
        <v>23</v>
      </c>
      <c r="I3369" s="519">
        <v>7</v>
      </c>
      <c r="J3369" s="519" t="str">
        <f t="shared" si="102"/>
        <v>SDN20012307</v>
      </c>
      <c r="K3369" s="519">
        <v>450</v>
      </c>
    </row>
    <row r="3370" spans="2:11" hidden="1">
      <c r="B3370" s="519" t="s">
        <v>1062</v>
      </c>
      <c r="C3370" s="519"/>
      <c r="D3370" s="519"/>
      <c r="E3370" s="519"/>
      <c r="F3370" s="519">
        <v>1</v>
      </c>
      <c r="G3370" s="519"/>
      <c r="H3370" s="519">
        <v>23</v>
      </c>
      <c r="I3370" s="519">
        <v>8</v>
      </c>
      <c r="J3370" s="519" t="str">
        <f t="shared" si="102"/>
        <v>SDN20012308</v>
      </c>
      <c r="K3370" s="519">
        <v>450</v>
      </c>
    </row>
    <row r="3371" spans="2:11" hidden="1">
      <c r="B3371" s="519" t="s">
        <v>1062</v>
      </c>
      <c r="C3371" s="519"/>
      <c r="D3371" s="519"/>
      <c r="E3371" s="519"/>
      <c r="F3371" s="519">
        <v>1</v>
      </c>
      <c r="G3371" s="519"/>
      <c r="H3371" s="519">
        <v>23</v>
      </c>
      <c r="I3371" s="519">
        <v>9</v>
      </c>
      <c r="J3371" s="519" t="str">
        <f t="shared" si="102"/>
        <v>SDN20012309</v>
      </c>
      <c r="K3371" s="519">
        <v>450</v>
      </c>
    </row>
    <row r="3372" spans="2:11" hidden="1">
      <c r="B3372" s="519" t="s">
        <v>1062</v>
      </c>
      <c r="C3372" s="519"/>
      <c r="D3372" s="519"/>
      <c r="E3372" s="519"/>
      <c r="F3372" s="519">
        <v>1</v>
      </c>
      <c r="G3372" s="519"/>
      <c r="H3372" s="519">
        <v>23</v>
      </c>
      <c r="I3372" s="519">
        <v>10</v>
      </c>
      <c r="J3372" s="519" t="str">
        <f t="shared" si="102"/>
        <v>SDN20012310</v>
      </c>
      <c r="K3372" s="519">
        <v>450</v>
      </c>
    </row>
    <row r="3373" spans="2:11" hidden="1">
      <c r="B3373" s="519" t="s">
        <v>1062</v>
      </c>
      <c r="C3373" s="519"/>
      <c r="D3373" s="519"/>
      <c r="E3373" s="519"/>
      <c r="F3373" s="519">
        <v>1</v>
      </c>
      <c r="G3373" s="519"/>
      <c r="H3373" s="519">
        <v>23</v>
      </c>
      <c r="I3373" s="519">
        <v>11</v>
      </c>
      <c r="J3373" s="519" t="str">
        <f t="shared" si="102"/>
        <v>SDN20012311</v>
      </c>
      <c r="K3373" s="519">
        <v>360</v>
      </c>
    </row>
    <row r="3374" spans="2:11" hidden="1">
      <c r="B3374" s="519" t="s">
        <v>1062</v>
      </c>
      <c r="C3374" s="519"/>
      <c r="D3374" s="519"/>
      <c r="E3374" s="519"/>
      <c r="F3374" s="519">
        <v>1</v>
      </c>
      <c r="G3374" s="519"/>
      <c r="H3374" s="519">
        <v>23</v>
      </c>
      <c r="I3374" s="519">
        <v>12</v>
      </c>
      <c r="J3374" s="519" t="str">
        <f t="shared" si="102"/>
        <v>SDN20012312</v>
      </c>
      <c r="K3374" s="519">
        <v>360</v>
      </c>
    </row>
    <row r="3375" spans="2:11" hidden="1">
      <c r="B3375" s="519" t="s">
        <v>1062</v>
      </c>
      <c r="C3375" s="519"/>
      <c r="D3375" s="519"/>
      <c r="E3375" s="519"/>
      <c r="F3375" s="519">
        <v>1</v>
      </c>
      <c r="G3375" s="519"/>
      <c r="H3375" s="519">
        <v>23</v>
      </c>
      <c r="I3375" s="519">
        <v>13</v>
      </c>
      <c r="J3375" s="519" t="str">
        <f t="shared" si="102"/>
        <v>SDN20012313</v>
      </c>
      <c r="K3375" s="519">
        <v>360</v>
      </c>
    </row>
    <row r="3376" spans="2:11" hidden="1">
      <c r="B3376" s="519" t="s">
        <v>1062</v>
      </c>
      <c r="C3376" s="519"/>
      <c r="D3376" s="519"/>
      <c r="E3376" s="519"/>
      <c r="F3376" s="519">
        <v>1</v>
      </c>
      <c r="G3376" s="519"/>
      <c r="H3376" s="519">
        <v>23</v>
      </c>
      <c r="I3376" s="519">
        <v>14</v>
      </c>
      <c r="J3376" s="519" t="str">
        <f t="shared" si="102"/>
        <v>SDN20012314</v>
      </c>
      <c r="K3376" s="519">
        <v>360</v>
      </c>
    </row>
    <row r="3377" spans="2:11" hidden="1">
      <c r="B3377" s="519" t="s">
        <v>1062</v>
      </c>
      <c r="C3377" s="519"/>
      <c r="D3377" s="519"/>
      <c r="E3377" s="519"/>
      <c r="F3377" s="519">
        <v>1</v>
      </c>
      <c r="G3377" s="519"/>
      <c r="H3377" s="519">
        <v>23</v>
      </c>
      <c r="I3377" s="519">
        <v>15</v>
      </c>
      <c r="J3377" s="519" t="str">
        <f t="shared" si="102"/>
        <v>SDN20012315</v>
      </c>
      <c r="K3377" s="519">
        <v>360</v>
      </c>
    </row>
    <row r="3378" spans="2:11" hidden="1">
      <c r="B3378" s="519" t="s">
        <v>1062</v>
      </c>
      <c r="C3378" s="519"/>
      <c r="D3378" s="519"/>
      <c r="E3378" s="519"/>
      <c r="F3378" s="519">
        <v>1</v>
      </c>
      <c r="G3378" s="519"/>
      <c r="H3378" s="519">
        <v>23</v>
      </c>
      <c r="I3378" s="519">
        <v>16</v>
      </c>
      <c r="J3378" s="519" t="str">
        <f t="shared" si="102"/>
        <v>SDN20012316</v>
      </c>
      <c r="K3378" s="519">
        <v>360</v>
      </c>
    </row>
    <row r="3379" spans="2:11" hidden="1">
      <c r="B3379" s="519" t="s">
        <v>1062</v>
      </c>
      <c r="C3379" s="519"/>
      <c r="D3379" s="519"/>
      <c r="E3379" s="519"/>
      <c r="F3379" s="519">
        <v>1</v>
      </c>
      <c r="G3379" s="519"/>
      <c r="H3379" s="519">
        <v>23</v>
      </c>
      <c r="I3379" s="519">
        <v>17</v>
      </c>
      <c r="J3379" s="519" t="str">
        <f t="shared" si="102"/>
        <v>SDN20012317</v>
      </c>
      <c r="K3379" s="519">
        <v>360</v>
      </c>
    </row>
    <row r="3380" spans="2:11" hidden="1">
      <c r="B3380" s="519" t="s">
        <v>1062</v>
      </c>
      <c r="C3380" s="519"/>
      <c r="D3380" s="519"/>
      <c r="E3380" s="519"/>
      <c r="F3380" s="519">
        <v>1</v>
      </c>
      <c r="G3380" s="519"/>
      <c r="H3380" s="519">
        <v>23</v>
      </c>
      <c r="I3380" s="519">
        <v>18</v>
      </c>
      <c r="J3380" s="519" t="str">
        <f t="shared" si="102"/>
        <v>SDN20012318</v>
      </c>
      <c r="K3380" s="519">
        <v>360</v>
      </c>
    </row>
    <row r="3381" spans="2:11" hidden="1">
      <c r="B3381" s="519" t="s">
        <v>1062</v>
      </c>
      <c r="C3381" s="519"/>
      <c r="D3381" s="519"/>
      <c r="E3381" s="519"/>
      <c r="F3381" s="519">
        <v>1</v>
      </c>
      <c r="G3381" s="519"/>
      <c r="H3381" s="519">
        <v>23</v>
      </c>
      <c r="I3381" s="519">
        <v>19</v>
      </c>
      <c r="J3381" s="519" t="str">
        <f t="shared" si="102"/>
        <v>SDN20012319</v>
      </c>
      <c r="K3381" s="519">
        <v>360</v>
      </c>
    </row>
    <row r="3382" spans="2:11" hidden="1">
      <c r="B3382" s="519" t="s">
        <v>1062</v>
      </c>
      <c r="C3382" s="519"/>
      <c r="D3382" s="519"/>
      <c r="E3382" s="519"/>
      <c r="F3382" s="519">
        <v>1</v>
      </c>
      <c r="G3382" s="519"/>
      <c r="H3382" s="519">
        <v>23</v>
      </c>
      <c r="I3382" s="519">
        <v>20</v>
      </c>
      <c r="J3382" s="519" t="str">
        <f t="shared" si="102"/>
        <v>SDN20012320</v>
      </c>
      <c r="K3382" s="519">
        <v>360</v>
      </c>
    </row>
    <row r="3383" spans="2:11" hidden="1">
      <c r="B3383" s="519" t="s">
        <v>1062</v>
      </c>
      <c r="C3383" s="519"/>
      <c r="D3383" s="519"/>
      <c r="E3383" s="519"/>
      <c r="F3383" s="519">
        <v>1</v>
      </c>
      <c r="G3383" s="519"/>
      <c r="H3383" s="519">
        <v>24</v>
      </c>
      <c r="I3383" s="519">
        <v>1</v>
      </c>
      <c r="J3383" s="519" t="str">
        <f t="shared" si="102"/>
        <v>SDN20012401</v>
      </c>
      <c r="K3383" s="519">
        <v>450</v>
      </c>
    </row>
    <row r="3384" spans="2:11" hidden="1">
      <c r="B3384" s="519" t="s">
        <v>1062</v>
      </c>
      <c r="C3384" s="519"/>
      <c r="D3384" s="519"/>
      <c r="E3384" s="519"/>
      <c r="F3384" s="519">
        <v>1</v>
      </c>
      <c r="G3384" s="519"/>
      <c r="H3384" s="519">
        <v>24</v>
      </c>
      <c r="I3384" s="519">
        <v>2</v>
      </c>
      <c r="J3384" s="519" t="str">
        <f t="shared" si="102"/>
        <v>SDN20012402</v>
      </c>
      <c r="K3384" s="519">
        <v>450</v>
      </c>
    </row>
    <row r="3385" spans="2:11" hidden="1">
      <c r="B3385" s="519" t="s">
        <v>1062</v>
      </c>
      <c r="C3385" s="519"/>
      <c r="D3385" s="519"/>
      <c r="E3385" s="519"/>
      <c r="F3385" s="519">
        <v>1</v>
      </c>
      <c r="G3385" s="519"/>
      <c r="H3385" s="519">
        <v>24</v>
      </c>
      <c r="I3385" s="519">
        <v>3</v>
      </c>
      <c r="J3385" s="519" t="str">
        <f t="shared" si="102"/>
        <v>SDN20012403</v>
      </c>
      <c r="K3385" s="519">
        <v>450</v>
      </c>
    </row>
    <row r="3386" spans="2:11" hidden="1">
      <c r="B3386" s="519" t="s">
        <v>1062</v>
      </c>
      <c r="C3386" s="519"/>
      <c r="D3386" s="519"/>
      <c r="E3386" s="519"/>
      <c r="F3386" s="519">
        <v>1</v>
      </c>
      <c r="G3386" s="519"/>
      <c r="H3386" s="519">
        <v>24</v>
      </c>
      <c r="I3386" s="519">
        <v>4</v>
      </c>
      <c r="J3386" s="519" t="str">
        <f t="shared" si="102"/>
        <v>SDN20012404</v>
      </c>
      <c r="K3386" s="519">
        <v>450</v>
      </c>
    </row>
    <row r="3387" spans="2:11" hidden="1">
      <c r="B3387" s="519" t="s">
        <v>1062</v>
      </c>
      <c r="C3387" s="519"/>
      <c r="D3387" s="519"/>
      <c r="E3387" s="519"/>
      <c r="F3387" s="519">
        <v>1</v>
      </c>
      <c r="G3387" s="519"/>
      <c r="H3387" s="519">
        <v>24</v>
      </c>
      <c r="I3387" s="519">
        <v>5</v>
      </c>
      <c r="J3387" s="519" t="str">
        <f t="shared" si="102"/>
        <v>SDN20012405</v>
      </c>
      <c r="K3387" s="519">
        <v>450</v>
      </c>
    </row>
    <row r="3388" spans="2:11" hidden="1">
      <c r="B3388" s="519" t="s">
        <v>1062</v>
      </c>
      <c r="C3388" s="519"/>
      <c r="D3388" s="519"/>
      <c r="E3388" s="519"/>
      <c r="F3388" s="519">
        <v>1</v>
      </c>
      <c r="G3388" s="519"/>
      <c r="H3388" s="519">
        <v>24</v>
      </c>
      <c r="I3388" s="519">
        <v>6</v>
      </c>
      <c r="J3388" s="519" t="str">
        <f t="shared" si="102"/>
        <v>SDN20012406</v>
      </c>
      <c r="K3388" s="519">
        <v>450</v>
      </c>
    </row>
    <row r="3389" spans="2:11" hidden="1">
      <c r="B3389" s="519" t="s">
        <v>1062</v>
      </c>
      <c r="C3389" s="519"/>
      <c r="D3389" s="519"/>
      <c r="E3389" s="519"/>
      <c r="F3389" s="519">
        <v>1</v>
      </c>
      <c r="G3389" s="519"/>
      <c r="H3389" s="519">
        <v>24</v>
      </c>
      <c r="I3389" s="519">
        <v>7</v>
      </c>
      <c r="J3389" s="519" t="str">
        <f t="shared" si="102"/>
        <v>SDN20012407</v>
      </c>
      <c r="K3389" s="519">
        <v>450</v>
      </c>
    </row>
    <row r="3390" spans="2:11" hidden="1">
      <c r="B3390" s="519" t="s">
        <v>1062</v>
      </c>
      <c r="C3390" s="519"/>
      <c r="D3390" s="519"/>
      <c r="E3390" s="519"/>
      <c r="F3390" s="519">
        <v>1</v>
      </c>
      <c r="G3390" s="519"/>
      <c r="H3390" s="519">
        <v>24</v>
      </c>
      <c r="I3390" s="519">
        <v>8</v>
      </c>
      <c r="J3390" s="519" t="str">
        <f t="shared" si="102"/>
        <v>SDN20012408</v>
      </c>
      <c r="K3390" s="519">
        <v>450</v>
      </c>
    </row>
    <row r="3391" spans="2:11" hidden="1">
      <c r="B3391" s="519" t="s">
        <v>1062</v>
      </c>
      <c r="C3391" s="519"/>
      <c r="D3391" s="519"/>
      <c r="E3391" s="519"/>
      <c r="F3391" s="519">
        <v>1</v>
      </c>
      <c r="G3391" s="519"/>
      <c r="H3391" s="519">
        <v>24</v>
      </c>
      <c r="I3391" s="519">
        <v>9</v>
      </c>
      <c r="J3391" s="519" t="str">
        <f t="shared" si="102"/>
        <v>SDN20012409</v>
      </c>
      <c r="K3391" s="519">
        <v>450</v>
      </c>
    </row>
    <row r="3392" spans="2:11" hidden="1">
      <c r="B3392" s="519" t="s">
        <v>1062</v>
      </c>
      <c r="C3392" s="519"/>
      <c r="D3392" s="519"/>
      <c r="E3392" s="519"/>
      <c r="F3392" s="519">
        <v>1</v>
      </c>
      <c r="G3392" s="519"/>
      <c r="H3392" s="519">
        <v>24</v>
      </c>
      <c r="I3392" s="519">
        <v>10</v>
      </c>
      <c r="J3392" s="519" t="str">
        <f t="shared" si="102"/>
        <v>SDN20012410</v>
      </c>
      <c r="K3392" s="519">
        <v>450</v>
      </c>
    </row>
    <row r="3393" spans="2:11" hidden="1">
      <c r="B3393" s="519" t="s">
        <v>1062</v>
      </c>
      <c r="C3393" s="519"/>
      <c r="D3393" s="519"/>
      <c r="E3393" s="519"/>
      <c r="F3393" s="519">
        <v>1</v>
      </c>
      <c r="G3393" s="519"/>
      <c r="H3393" s="519">
        <v>24</v>
      </c>
      <c r="I3393" s="519">
        <v>11</v>
      </c>
      <c r="J3393" s="519" t="str">
        <f t="shared" si="102"/>
        <v>SDN20012411</v>
      </c>
      <c r="K3393" s="519">
        <v>360</v>
      </c>
    </row>
    <row r="3394" spans="2:11" hidden="1">
      <c r="B3394" s="519" t="s">
        <v>1062</v>
      </c>
      <c r="C3394" s="519"/>
      <c r="D3394" s="519"/>
      <c r="E3394" s="519"/>
      <c r="F3394" s="519">
        <v>1</v>
      </c>
      <c r="G3394" s="519"/>
      <c r="H3394" s="519">
        <v>24</v>
      </c>
      <c r="I3394" s="519">
        <v>12</v>
      </c>
      <c r="J3394" s="519" t="str">
        <f t="shared" si="102"/>
        <v>SDN20012412</v>
      </c>
      <c r="K3394" s="519">
        <v>360</v>
      </c>
    </row>
    <row r="3395" spans="2:11" hidden="1">
      <c r="B3395" s="519" t="s">
        <v>1062</v>
      </c>
      <c r="C3395" s="519"/>
      <c r="D3395" s="519"/>
      <c r="E3395" s="519"/>
      <c r="F3395" s="519">
        <v>1</v>
      </c>
      <c r="G3395" s="519"/>
      <c r="H3395" s="519">
        <v>24</v>
      </c>
      <c r="I3395" s="519">
        <v>13</v>
      </c>
      <c r="J3395" s="519" t="str">
        <f t="shared" si="102"/>
        <v>SDN20012413</v>
      </c>
      <c r="K3395" s="519">
        <v>360</v>
      </c>
    </row>
    <row r="3396" spans="2:11" hidden="1">
      <c r="B3396" s="519" t="s">
        <v>1062</v>
      </c>
      <c r="C3396" s="519"/>
      <c r="D3396" s="519"/>
      <c r="E3396" s="519"/>
      <c r="F3396" s="519">
        <v>1</v>
      </c>
      <c r="G3396" s="519"/>
      <c r="H3396" s="519">
        <v>24</v>
      </c>
      <c r="I3396" s="519">
        <v>14</v>
      </c>
      <c r="J3396" s="519" t="str">
        <f t="shared" ref="J3396:J3459" si="103">B3396&amp;TEXT(F3396,"00")&amp;TEXT(H3396,"00")&amp;TEXT(I3396,"00")</f>
        <v>SDN20012414</v>
      </c>
      <c r="K3396" s="519">
        <v>360</v>
      </c>
    </row>
    <row r="3397" spans="2:11" hidden="1">
      <c r="B3397" s="519" t="s">
        <v>1062</v>
      </c>
      <c r="C3397" s="519"/>
      <c r="D3397" s="519"/>
      <c r="E3397" s="519"/>
      <c r="F3397" s="519">
        <v>1</v>
      </c>
      <c r="G3397" s="519"/>
      <c r="H3397" s="519">
        <v>24</v>
      </c>
      <c r="I3397" s="519">
        <v>15</v>
      </c>
      <c r="J3397" s="519" t="str">
        <f t="shared" si="103"/>
        <v>SDN20012415</v>
      </c>
      <c r="K3397" s="519">
        <v>360</v>
      </c>
    </row>
    <row r="3398" spans="2:11" hidden="1">
      <c r="B3398" s="519" t="s">
        <v>1062</v>
      </c>
      <c r="C3398" s="519"/>
      <c r="D3398" s="519"/>
      <c r="E3398" s="519"/>
      <c r="F3398" s="519">
        <v>1</v>
      </c>
      <c r="G3398" s="519"/>
      <c r="H3398" s="519">
        <v>24</v>
      </c>
      <c r="I3398" s="519">
        <v>16</v>
      </c>
      <c r="J3398" s="519" t="str">
        <f t="shared" si="103"/>
        <v>SDN20012416</v>
      </c>
      <c r="K3398" s="519">
        <v>360</v>
      </c>
    </row>
    <row r="3399" spans="2:11" hidden="1">
      <c r="B3399" s="519" t="s">
        <v>1062</v>
      </c>
      <c r="C3399" s="519"/>
      <c r="D3399" s="519"/>
      <c r="E3399" s="519"/>
      <c r="F3399" s="519">
        <v>1</v>
      </c>
      <c r="G3399" s="519"/>
      <c r="H3399" s="519">
        <v>24</v>
      </c>
      <c r="I3399" s="519">
        <v>17</v>
      </c>
      <c r="J3399" s="519" t="str">
        <f t="shared" si="103"/>
        <v>SDN20012417</v>
      </c>
      <c r="K3399" s="519">
        <v>360</v>
      </c>
    </row>
    <row r="3400" spans="2:11" hidden="1">
      <c r="B3400" s="519" t="s">
        <v>1062</v>
      </c>
      <c r="C3400" s="519"/>
      <c r="D3400" s="519"/>
      <c r="E3400" s="519"/>
      <c r="F3400" s="519">
        <v>1</v>
      </c>
      <c r="G3400" s="519"/>
      <c r="H3400" s="519">
        <v>24</v>
      </c>
      <c r="I3400" s="519">
        <v>18</v>
      </c>
      <c r="J3400" s="519" t="str">
        <f t="shared" si="103"/>
        <v>SDN20012418</v>
      </c>
      <c r="K3400" s="519">
        <v>360</v>
      </c>
    </row>
    <row r="3401" spans="2:11" hidden="1">
      <c r="B3401" s="519" t="s">
        <v>1062</v>
      </c>
      <c r="C3401" s="519"/>
      <c r="D3401" s="519"/>
      <c r="E3401" s="519"/>
      <c r="F3401" s="519">
        <v>1</v>
      </c>
      <c r="G3401" s="519"/>
      <c r="H3401" s="519">
        <v>24</v>
      </c>
      <c r="I3401" s="519">
        <v>19</v>
      </c>
      <c r="J3401" s="519" t="str">
        <f t="shared" si="103"/>
        <v>SDN20012419</v>
      </c>
      <c r="K3401" s="519">
        <v>360</v>
      </c>
    </row>
    <row r="3402" spans="2:11" hidden="1">
      <c r="B3402" s="519" t="s">
        <v>1062</v>
      </c>
      <c r="C3402" s="519"/>
      <c r="D3402" s="519"/>
      <c r="E3402" s="519"/>
      <c r="F3402" s="519">
        <v>1</v>
      </c>
      <c r="G3402" s="519"/>
      <c r="H3402" s="519">
        <v>24</v>
      </c>
      <c r="I3402" s="519">
        <v>20</v>
      </c>
      <c r="J3402" s="519" t="str">
        <f t="shared" si="103"/>
        <v>SDN20012420</v>
      </c>
      <c r="K3402" s="519">
        <v>360</v>
      </c>
    </row>
    <row r="3403" spans="2:11" hidden="1">
      <c r="B3403" s="519" t="s">
        <v>1062</v>
      </c>
      <c r="C3403" s="519"/>
      <c r="D3403" s="519"/>
      <c r="E3403" s="519"/>
      <c r="F3403" s="519">
        <v>1</v>
      </c>
      <c r="G3403" s="519"/>
      <c r="H3403" s="519">
        <v>25</v>
      </c>
      <c r="I3403" s="519">
        <v>1</v>
      </c>
      <c r="J3403" s="519" t="str">
        <f t="shared" si="103"/>
        <v>SDN20012501</v>
      </c>
      <c r="K3403" s="519">
        <v>455</v>
      </c>
    </row>
    <row r="3404" spans="2:11" hidden="1">
      <c r="B3404" s="519" t="s">
        <v>1062</v>
      </c>
      <c r="C3404" s="519"/>
      <c r="D3404" s="519"/>
      <c r="E3404" s="519"/>
      <c r="F3404" s="519">
        <v>1</v>
      </c>
      <c r="G3404" s="519"/>
      <c r="H3404" s="519">
        <v>25</v>
      </c>
      <c r="I3404" s="519">
        <v>2</v>
      </c>
      <c r="J3404" s="519" t="str">
        <f t="shared" si="103"/>
        <v>SDN20012502</v>
      </c>
      <c r="K3404" s="519">
        <v>455</v>
      </c>
    </row>
    <row r="3405" spans="2:11" hidden="1">
      <c r="B3405" s="519" t="s">
        <v>1062</v>
      </c>
      <c r="C3405" s="519"/>
      <c r="D3405" s="519"/>
      <c r="E3405" s="519"/>
      <c r="F3405" s="519">
        <v>1</v>
      </c>
      <c r="G3405" s="519"/>
      <c r="H3405" s="519">
        <v>25</v>
      </c>
      <c r="I3405" s="519">
        <v>3</v>
      </c>
      <c r="J3405" s="519" t="str">
        <f t="shared" si="103"/>
        <v>SDN20012503</v>
      </c>
      <c r="K3405" s="519">
        <v>455</v>
      </c>
    </row>
    <row r="3406" spans="2:11" hidden="1">
      <c r="B3406" s="519" t="s">
        <v>1062</v>
      </c>
      <c r="C3406" s="519"/>
      <c r="D3406" s="519"/>
      <c r="E3406" s="519"/>
      <c r="F3406" s="519">
        <v>1</v>
      </c>
      <c r="G3406" s="519"/>
      <c r="H3406" s="519">
        <v>25</v>
      </c>
      <c r="I3406" s="519">
        <v>4</v>
      </c>
      <c r="J3406" s="519" t="str">
        <f t="shared" si="103"/>
        <v>SDN20012504</v>
      </c>
      <c r="K3406" s="519">
        <v>455</v>
      </c>
    </row>
    <row r="3407" spans="2:11" hidden="1">
      <c r="B3407" s="519" t="s">
        <v>1062</v>
      </c>
      <c r="C3407" s="519"/>
      <c r="D3407" s="519"/>
      <c r="E3407" s="519"/>
      <c r="F3407" s="519">
        <v>1</v>
      </c>
      <c r="G3407" s="519"/>
      <c r="H3407" s="519">
        <v>25</v>
      </c>
      <c r="I3407" s="519">
        <v>5</v>
      </c>
      <c r="J3407" s="519" t="str">
        <f t="shared" si="103"/>
        <v>SDN20012505</v>
      </c>
      <c r="K3407" s="519">
        <v>455</v>
      </c>
    </row>
    <row r="3408" spans="2:11" hidden="1">
      <c r="B3408" s="519" t="s">
        <v>1062</v>
      </c>
      <c r="C3408" s="519"/>
      <c r="D3408" s="519"/>
      <c r="E3408" s="519"/>
      <c r="F3408" s="519">
        <v>1</v>
      </c>
      <c r="G3408" s="519"/>
      <c r="H3408" s="519">
        <v>25</v>
      </c>
      <c r="I3408" s="519">
        <v>6</v>
      </c>
      <c r="J3408" s="519" t="str">
        <f t="shared" si="103"/>
        <v>SDN20012506</v>
      </c>
      <c r="K3408" s="519">
        <v>455</v>
      </c>
    </row>
    <row r="3409" spans="2:11" hidden="1">
      <c r="B3409" s="519" t="s">
        <v>1062</v>
      </c>
      <c r="C3409" s="519"/>
      <c r="D3409" s="519"/>
      <c r="E3409" s="519"/>
      <c r="F3409" s="519">
        <v>1</v>
      </c>
      <c r="G3409" s="519"/>
      <c r="H3409" s="519">
        <v>25</v>
      </c>
      <c r="I3409" s="519">
        <v>7</v>
      </c>
      <c r="J3409" s="519" t="str">
        <f t="shared" si="103"/>
        <v>SDN20012507</v>
      </c>
      <c r="K3409" s="519">
        <v>455</v>
      </c>
    </row>
    <row r="3410" spans="2:11" hidden="1">
      <c r="B3410" s="519" t="s">
        <v>1062</v>
      </c>
      <c r="C3410" s="519"/>
      <c r="D3410" s="519"/>
      <c r="E3410" s="519"/>
      <c r="F3410" s="519">
        <v>1</v>
      </c>
      <c r="G3410" s="519"/>
      <c r="H3410" s="519">
        <v>25</v>
      </c>
      <c r="I3410" s="519">
        <v>8</v>
      </c>
      <c r="J3410" s="519" t="str">
        <f t="shared" si="103"/>
        <v>SDN20012508</v>
      </c>
      <c r="K3410" s="519">
        <v>455</v>
      </c>
    </row>
    <row r="3411" spans="2:11" hidden="1">
      <c r="B3411" s="519" t="s">
        <v>1062</v>
      </c>
      <c r="C3411" s="519"/>
      <c r="D3411" s="519"/>
      <c r="E3411" s="519"/>
      <c r="F3411" s="519">
        <v>1</v>
      </c>
      <c r="G3411" s="519"/>
      <c r="H3411" s="519">
        <v>25</v>
      </c>
      <c r="I3411" s="519">
        <v>9</v>
      </c>
      <c r="J3411" s="519" t="str">
        <f t="shared" si="103"/>
        <v>SDN20012509</v>
      </c>
      <c r="K3411" s="519">
        <v>455</v>
      </c>
    </row>
    <row r="3412" spans="2:11" hidden="1">
      <c r="B3412" s="519" t="s">
        <v>1062</v>
      </c>
      <c r="C3412" s="519"/>
      <c r="D3412" s="519"/>
      <c r="E3412" s="519"/>
      <c r="F3412" s="519">
        <v>1</v>
      </c>
      <c r="G3412" s="519"/>
      <c r="H3412" s="519">
        <v>25</v>
      </c>
      <c r="I3412" s="519">
        <v>10</v>
      </c>
      <c r="J3412" s="519" t="str">
        <f t="shared" si="103"/>
        <v>SDN20012510</v>
      </c>
      <c r="K3412" s="519">
        <v>455</v>
      </c>
    </row>
    <row r="3413" spans="2:11" hidden="1">
      <c r="B3413" s="519" t="s">
        <v>1062</v>
      </c>
      <c r="C3413" s="519"/>
      <c r="D3413" s="519"/>
      <c r="E3413" s="519"/>
      <c r="F3413" s="519">
        <v>1</v>
      </c>
      <c r="G3413" s="519"/>
      <c r="H3413" s="519">
        <v>25</v>
      </c>
      <c r="I3413" s="519">
        <v>11</v>
      </c>
      <c r="J3413" s="519" t="str">
        <f t="shared" si="103"/>
        <v>SDN20012511</v>
      </c>
      <c r="K3413" s="519">
        <v>364</v>
      </c>
    </row>
    <row r="3414" spans="2:11" hidden="1">
      <c r="B3414" s="519" t="s">
        <v>1062</v>
      </c>
      <c r="C3414" s="519"/>
      <c r="D3414" s="519"/>
      <c r="E3414" s="519"/>
      <c r="F3414" s="519">
        <v>1</v>
      </c>
      <c r="G3414" s="519"/>
      <c r="H3414" s="519">
        <v>25</v>
      </c>
      <c r="I3414" s="519">
        <v>12</v>
      </c>
      <c r="J3414" s="519" t="str">
        <f t="shared" si="103"/>
        <v>SDN20012512</v>
      </c>
      <c r="K3414" s="519">
        <v>364</v>
      </c>
    </row>
    <row r="3415" spans="2:11" hidden="1">
      <c r="B3415" s="519" t="s">
        <v>1062</v>
      </c>
      <c r="C3415" s="519"/>
      <c r="D3415" s="519"/>
      <c r="E3415" s="519"/>
      <c r="F3415" s="519">
        <v>1</v>
      </c>
      <c r="G3415" s="519"/>
      <c r="H3415" s="519">
        <v>25</v>
      </c>
      <c r="I3415" s="519">
        <v>13</v>
      </c>
      <c r="J3415" s="519" t="str">
        <f t="shared" si="103"/>
        <v>SDN20012513</v>
      </c>
      <c r="K3415" s="519">
        <v>364</v>
      </c>
    </row>
    <row r="3416" spans="2:11" hidden="1">
      <c r="B3416" s="519" t="s">
        <v>1062</v>
      </c>
      <c r="C3416" s="519"/>
      <c r="D3416" s="519"/>
      <c r="E3416" s="519"/>
      <c r="F3416" s="519">
        <v>1</v>
      </c>
      <c r="G3416" s="519"/>
      <c r="H3416" s="519">
        <v>25</v>
      </c>
      <c r="I3416" s="519">
        <v>14</v>
      </c>
      <c r="J3416" s="519" t="str">
        <f t="shared" si="103"/>
        <v>SDN20012514</v>
      </c>
      <c r="K3416" s="519">
        <v>364</v>
      </c>
    </row>
    <row r="3417" spans="2:11" hidden="1">
      <c r="B3417" s="519" t="s">
        <v>1062</v>
      </c>
      <c r="C3417" s="519"/>
      <c r="D3417" s="519"/>
      <c r="E3417" s="519"/>
      <c r="F3417" s="519">
        <v>1</v>
      </c>
      <c r="G3417" s="519"/>
      <c r="H3417" s="519">
        <v>25</v>
      </c>
      <c r="I3417" s="519">
        <v>15</v>
      </c>
      <c r="J3417" s="519" t="str">
        <f t="shared" si="103"/>
        <v>SDN20012515</v>
      </c>
      <c r="K3417" s="519">
        <v>364</v>
      </c>
    </row>
    <row r="3418" spans="2:11" hidden="1">
      <c r="B3418" s="519" t="s">
        <v>1062</v>
      </c>
      <c r="C3418" s="519"/>
      <c r="D3418" s="519"/>
      <c r="E3418" s="519"/>
      <c r="F3418" s="519">
        <v>1</v>
      </c>
      <c r="G3418" s="519"/>
      <c r="H3418" s="519">
        <v>25</v>
      </c>
      <c r="I3418" s="519">
        <v>16</v>
      </c>
      <c r="J3418" s="519" t="str">
        <f t="shared" si="103"/>
        <v>SDN20012516</v>
      </c>
      <c r="K3418" s="519">
        <v>364</v>
      </c>
    </row>
    <row r="3419" spans="2:11" hidden="1">
      <c r="B3419" s="519" t="s">
        <v>1062</v>
      </c>
      <c r="C3419" s="519"/>
      <c r="D3419" s="519"/>
      <c r="E3419" s="519"/>
      <c r="F3419" s="519">
        <v>1</v>
      </c>
      <c r="G3419" s="519"/>
      <c r="H3419" s="519">
        <v>25</v>
      </c>
      <c r="I3419" s="519">
        <v>17</v>
      </c>
      <c r="J3419" s="519" t="str">
        <f t="shared" si="103"/>
        <v>SDN20012517</v>
      </c>
      <c r="K3419" s="519">
        <v>364</v>
      </c>
    </row>
    <row r="3420" spans="2:11" hidden="1">
      <c r="B3420" s="519" t="s">
        <v>1062</v>
      </c>
      <c r="C3420" s="519"/>
      <c r="D3420" s="519"/>
      <c r="E3420" s="519"/>
      <c r="F3420" s="519">
        <v>1</v>
      </c>
      <c r="G3420" s="519"/>
      <c r="H3420" s="519">
        <v>25</v>
      </c>
      <c r="I3420" s="519">
        <v>18</v>
      </c>
      <c r="J3420" s="519" t="str">
        <f t="shared" si="103"/>
        <v>SDN20012518</v>
      </c>
      <c r="K3420" s="519">
        <v>364</v>
      </c>
    </row>
    <row r="3421" spans="2:11" hidden="1">
      <c r="B3421" s="519" t="s">
        <v>1062</v>
      </c>
      <c r="C3421" s="519"/>
      <c r="D3421" s="519"/>
      <c r="E3421" s="519"/>
      <c r="F3421" s="519">
        <v>1</v>
      </c>
      <c r="G3421" s="519"/>
      <c r="H3421" s="519">
        <v>25</v>
      </c>
      <c r="I3421" s="519">
        <v>19</v>
      </c>
      <c r="J3421" s="519" t="str">
        <f t="shared" si="103"/>
        <v>SDN20012519</v>
      </c>
      <c r="K3421" s="519">
        <v>364</v>
      </c>
    </row>
    <row r="3422" spans="2:11" hidden="1">
      <c r="B3422" s="519" t="s">
        <v>1062</v>
      </c>
      <c r="C3422" s="519"/>
      <c r="D3422" s="519"/>
      <c r="E3422" s="519"/>
      <c r="F3422" s="519">
        <v>1</v>
      </c>
      <c r="G3422" s="519"/>
      <c r="H3422" s="519">
        <v>25</v>
      </c>
      <c r="I3422" s="519">
        <v>20</v>
      </c>
      <c r="J3422" s="519" t="str">
        <f t="shared" si="103"/>
        <v>SDN20012520</v>
      </c>
      <c r="K3422" s="519">
        <v>364</v>
      </c>
    </row>
    <row r="3423" spans="2:11" hidden="1">
      <c r="B3423" s="519" t="s">
        <v>1062</v>
      </c>
      <c r="C3423" s="519"/>
      <c r="D3423" s="519"/>
      <c r="E3423" s="519"/>
      <c r="F3423" s="519">
        <v>1</v>
      </c>
      <c r="G3423" s="519"/>
      <c r="H3423" s="519">
        <v>26</v>
      </c>
      <c r="I3423" s="519">
        <v>1</v>
      </c>
      <c r="J3423" s="519" t="str">
        <f t="shared" si="103"/>
        <v>SDN20012601</v>
      </c>
      <c r="K3423" s="519">
        <v>455</v>
      </c>
    </row>
    <row r="3424" spans="2:11" hidden="1">
      <c r="B3424" s="519" t="s">
        <v>1062</v>
      </c>
      <c r="C3424" s="519"/>
      <c r="D3424" s="519"/>
      <c r="E3424" s="519"/>
      <c r="F3424" s="519">
        <v>1</v>
      </c>
      <c r="G3424" s="519"/>
      <c r="H3424" s="519">
        <v>26</v>
      </c>
      <c r="I3424" s="519">
        <v>2</v>
      </c>
      <c r="J3424" s="519" t="str">
        <f t="shared" si="103"/>
        <v>SDN20012602</v>
      </c>
      <c r="K3424" s="519">
        <v>455</v>
      </c>
    </row>
    <row r="3425" spans="2:11" hidden="1">
      <c r="B3425" s="519" t="s">
        <v>1062</v>
      </c>
      <c r="C3425" s="519"/>
      <c r="D3425" s="519"/>
      <c r="E3425" s="519"/>
      <c r="F3425" s="519">
        <v>1</v>
      </c>
      <c r="G3425" s="519"/>
      <c r="H3425" s="519">
        <v>26</v>
      </c>
      <c r="I3425" s="519">
        <v>3</v>
      </c>
      <c r="J3425" s="519" t="str">
        <f t="shared" si="103"/>
        <v>SDN20012603</v>
      </c>
      <c r="K3425" s="519">
        <v>455</v>
      </c>
    </row>
    <row r="3426" spans="2:11" hidden="1">
      <c r="B3426" s="519" t="s">
        <v>1062</v>
      </c>
      <c r="C3426" s="519"/>
      <c r="D3426" s="519"/>
      <c r="E3426" s="519"/>
      <c r="F3426" s="519">
        <v>1</v>
      </c>
      <c r="G3426" s="519"/>
      <c r="H3426" s="519">
        <v>26</v>
      </c>
      <c r="I3426" s="519">
        <v>4</v>
      </c>
      <c r="J3426" s="519" t="str">
        <f t="shared" si="103"/>
        <v>SDN20012604</v>
      </c>
      <c r="K3426" s="519">
        <v>455</v>
      </c>
    </row>
    <row r="3427" spans="2:11" hidden="1">
      <c r="B3427" s="519" t="s">
        <v>1062</v>
      </c>
      <c r="C3427" s="519"/>
      <c r="D3427" s="519"/>
      <c r="E3427" s="519"/>
      <c r="F3427" s="519">
        <v>1</v>
      </c>
      <c r="G3427" s="519"/>
      <c r="H3427" s="519">
        <v>26</v>
      </c>
      <c r="I3427" s="519">
        <v>5</v>
      </c>
      <c r="J3427" s="519" t="str">
        <f t="shared" si="103"/>
        <v>SDN20012605</v>
      </c>
      <c r="K3427" s="519">
        <v>455</v>
      </c>
    </row>
    <row r="3428" spans="2:11" hidden="1">
      <c r="B3428" s="519" t="s">
        <v>1062</v>
      </c>
      <c r="C3428" s="519"/>
      <c r="D3428" s="519"/>
      <c r="E3428" s="519"/>
      <c r="F3428" s="519">
        <v>1</v>
      </c>
      <c r="G3428" s="519"/>
      <c r="H3428" s="519">
        <v>26</v>
      </c>
      <c r="I3428" s="519">
        <v>6</v>
      </c>
      <c r="J3428" s="519" t="str">
        <f t="shared" si="103"/>
        <v>SDN20012606</v>
      </c>
      <c r="K3428" s="519">
        <v>455</v>
      </c>
    </row>
    <row r="3429" spans="2:11" hidden="1">
      <c r="B3429" s="519" t="s">
        <v>1062</v>
      </c>
      <c r="C3429" s="519"/>
      <c r="D3429" s="519"/>
      <c r="E3429" s="519"/>
      <c r="F3429" s="519">
        <v>1</v>
      </c>
      <c r="G3429" s="519"/>
      <c r="H3429" s="519">
        <v>26</v>
      </c>
      <c r="I3429" s="519">
        <v>7</v>
      </c>
      <c r="J3429" s="519" t="str">
        <f t="shared" si="103"/>
        <v>SDN20012607</v>
      </c>
      <c r="K3429" s="519">
        <v>455</v>
      </c>
    </row>
    <row r="3430" spans="2:11" hidden="1">
      <c r="B3430" s="519" t="s">
        <v>1062</v>
      </c>
      <c r="C3430" s="519"/>
      <c r="D3430" s="519"/>
      <c r="E3430" s="519"/>
      <c r="F3430" s="519">
        <v>1</v>
      </c>
      <c r="G3430" s="519"/>
      <c r="H3430" s="519">
        <v>26</v>
      </c>
      <c r="I3430" s="519">
        <v>8</v>
      </c>
      <c r="J3430" s="519" t="str">
        <f t="shared" si="103"/>
        <v>SDN20012608</v>
      </c>
      <c r="K3430" s="519">
        <v>455</v>
      </c>
    </row>
    <row r="3431" spans="2:11" hidden="1">
      <c r="B3431" s="519" t="s">
        <v>1062</v>
      </c>
      <c r="C3431" s="519"/>
      <c r="D3431" s="519"/>
      <c r="E3431" s="519"/>
      <c r="F3431" s="519">
        <v>1</v>
      </c>
      <c r="G3431" s="519"/>
      <c r="H3431" s="519">
        <v>26</v>
      </c>
      <c r="I3431" s="519">
        <v>9</v>
      </c>
      <c r="J3431" s="519" t="str">
        <f t="shared" si="103"/>
        <v>SDN20012609</v>
      </c>
      <c r="K3431" s="519">
        <v>455</v>
      </c>
    </row>
    <row r="3432" spans="2:11" hidden="1">
      <c r="B3432" s="519" t="s">
        <v>1062</v>
      </c>
      <c r="C3432" s="519"/>
      <c r="D3432" s="519"/>
      <c r="E3432" s="519"/>
      <c r="F3432" s="519">
        <v>1</v>
      </c>
      <c r="G3432" s="519"/>
      <c r="H3432" s="519">
        <v>26</v>
      </c>
      <c r="I3432" s="519">
        <v>10</v>
      </c>
      <c r="J3432" s="519" t="str">
        <f t="shared" si="103"/>
        <v>SDN20012610</v>
      </c>
      <c r="K3432" s="519">
        <v>455</v>
      </c>
    </row>
    <row r="3433" spans="2:11" hidden="1">
      <c r="B3433" s="519" t="s">
        <v>1062</v>
      </c>
      <c r="C3433" s="519"/>
      <c r="D3433" s="519"/>
      <c r="E3433" s="519"/>
      <c r="F3433" s="519">
        <v>1</v>
      </c>
      <c r="G3433" s="519"/>
      <c r="H3433" s="519">
        <v>26</v>
      </c>
      <c r="I3433" s="519">
        <v>11</v>
      </c>
      <c r="J3433" s="519" t="str">
        <f t="shared" si="103"/>
        <v>SDN20012611</v>
      </c>
      <c r="K3433" s="519">
        <v>364</v>
      </c>
    </row>
    <row r="3434" spans="2:11" hidden="1">
      <c r="B3434" s="519" t="s">
        <v>1062</v>
      </c>
      <c r="C3434" s="519"/>
      <c r="D3434" s="519"/>
      <c r="E3434" s="519"/>
      <c r="F3434" s="519">
        <v>1</v>
      </c>
      <c r="G3434" s="519"/>
      <c r="H3434" s="519">
        <v>26</v>
      </c>
      <c r="I3434" s="519">
        <v>12</v>
      </c>
      <c r="J3434" s="519" t="str">
        <f t="shared" si="103"/>
        <v>SDN20012612</v>
      </c>
      <c r="K3434" s="519">
        <v>364</v>
      </c>
    </row>
    <row r="3435" spans="2:11" hidden="1">
      <c r="B3435" s="519" t="s">
        <v>1062</v>
      </c>
      <c r="C3435" s="519"/>
      <c r="D3435" s="519"/>
      <c r="E3435" s="519"/>
      <c r="F3435" s="519">
        <v>1</v>
      </c>
      <c r="G3435" s="519"/>
      <c r="H3435" s="519">
        <v>26</v>
      </c>
      <c r="I3435" s="519">
        <v>13</v>
      </c>
      <c r="J3435" s="519" t="str">
        <f t="shared" si="103"/>
        <v>SDN20012613</v>
      </c>
      <c r="K3435" s="519">
        <v>364</v>
      </c>
    </row>
    <row r="3436" spans="2:11" hidden="1">
      <c r="B3436" s="519" t="s">
        <v>1062</v>
      </c>
      <c r="C3436" s="519"/>
      <c r="D3436" s="519"/>
      <c r="E3436" s="519"/>
      <c r="F3436" s="519">
        <v>1</v>
      </c>
      <c r="G3436" s="519"/>
      <c r="H3436" s="519">
        <v>26</v>
      </c>
      <c r="I3436" s="519">
        <v>14</v>
      </c>
      <c r="J3436" s="519" t="str">
        <f t="shared" si="103"/>
        <v>SDN20012614</v>
      </c>
      <c r="K3436" s="519">
        <v>364</v>
      </c>
    </row>
    <row r="3437" spans="2:11" hidden="1">
      <c r="B3437" s="519" t="s">
        <v>1062</v>
      </c>
      <c r="C3437" s="519"/>
      <c r="D3437" s="519"/>
      <c r="E3437" s="519"/>
      <c r="F3437" s="519">
        <v>1</v>
      </c>
      <c r="G3437" s="519"/>
      <c r="H3437" s="519">
        <v>26</v>
      </c>
      <c r="I3437" s="519">
        <v>15</v>
      </c>
      <c r="J3437" s="519" t="str">
        <f t="shared" si="103"/>
        <v>SDN20012615</v>
      </c>
      <c r="K3437" s="519">
        <v>364</v>
      </c>
    </row>
    <row r="3438" spans="2:11" hidden="1">
      <c r="B3438" s="519" t="s">
        <v>1062</v>
      </c>
      <c r="C3438" s="519"/>
      <c r="D3438" s="519"/>
      <c r="E3438" s="519"/>
      <c r="F3438" s="519">
        <v>1</v>
      </c>
      <c r="G3438" s="519"/>
      <c r="H3438" s="519">
        <v>26</v>
      </c>
      <c r="I3438" s="519">
        <v>16</v>
      </c>
      <c r="J3438" s="519" t="str">
        <f t="shared" si="103"/>
        <v>SDN20012616</v>
      </c>
      <c r="K3438" s="519">
        <v>364</v>
      </c>
    </row>
    <row r="3439" spans="2:11" hidden="1">
      <c r="B3439" s="519" t="s">
        <v>1062</v>
      </c>
      <c r="C3439" s="519"/>
      <c r="D3439" s="519"/>
      <c r="E3439" s="519"/>
      <c r="F3439" s="519">
        <v>1</v>
      </c>
      <c r="G3439" s="519"/>
      <c r="H3439" s="519">
        <v>26</v>
      </c>
      <c r="I3439" s="519">
        <v>17</v>
      </c>
      <c r="J3439" s="519" t="str">
        <f t="shared" si="103"/>
        <v>SDN20012617</v>
      </c>
      <c r="K3439" s="519">
        <v>364</v>
      </c>
    </row>
    <row r="3440" spans="2:11" hidden="1">
      <c r="B3440" s="519" t="s">
        <v>1062</v>
      </c>
      <c r="C3440" s="519"/>
      <c r="D3440" s="519"/>
      <c r="E3440" s="519"/>
      <c r="F3440" s="519">
        <v>1</v>
      </c>
      <c r="G3440" s="519"/>
      <c r="H3440" s="519">
        <v>26</v>
      </c>
      <c r="I3440" s="519">
        <v>18</v>
      </c>
      <c r="J3440" s="519" t="str">
        <f t="shared" si="103"/>
        <v>SDN20012618</v>
      </c>
      <c r="K3440" s="519">
        <v>364</v>
      </c>
    </row>
    <row r="3441" spans="2:11" hidden="1">
      <c r="B3441" s="519" t="s">
        <v>1062</v>
      </c>
      <c r="C3441" s="519"/>
      <c r="D3441" s="519"/>
      <c r="E3441" s="519"/>
      <c r="F3441" s="519">
        <v>1</v>
      </c>
      <c r="G3441" s="519"/>
      <c r="H3441" s="519">
        <v>26</v>
      </c>
      <c r="I3441" s="519">
        <v>19</v>
      </c>
      <c r="J3441" s="519" t="str">
        <f t="shared" si="103"/>
        <v>SDN20012619</v>
      </c>
      <c r="K3441" s="519">
        <v>364</v>
      </c>
    </row>
    <row r="3442" spans="2:11" hidden="1">
      <c r="B3442" s="519" t="s">
        <v>1062</v>
      </c>
      <c r="C3442" s="519"/>
      <c r="D3442" s="519"/>
      <c r="E3442" s="519"/>
      <c r="F3442" s="519">
        <v>1</v>
      </c>
      <c r="G3442" s="519"/>
      <c r="H3442" s="519">
        <v>26</v>
      </c>
      <c r="I3442" s="519">
        <v>20</v>
      </c>
      <c r="J3442" s="519" t="str">
        <f t="shared" si="103"/>
        <v>SDN20012620</v>
      </c>
      <c r="K3442" s="519">
        <v>364</v>
      </c>
    </row>
    <row r="3443" spans="2:11" hidden="1">
      <c r="B3443" s="519" t="s">
        <v>1062</v>
      </c>
      <c r="C3443" s="519"/>
      <c r="D3443" s="519"/>
      <c r="E3443" s="519"/>
      <c r="F3443" s="519">
        <v>1</v>
      </c>
      <c r="G3443" s="519"/>
      <c r="H3443" s="519">
        <v>27</v>
      </c>
      <c r="I3443" s="519">
        <v>1</v>
      </c>
      <c r="J3443" s="519" t="str">
        <f t="shared" si="103"/>
        <v>SDN20012701</v>
      </c>
      <c r="K3443" s="519">
        <v>460</v>
      </c>
    </row>
    <row r="3444" spans="2:11" hidden="1">
      <c r="B3444" s="519" t="s">
        <v>1062</v>
      </c>
      <c r="C3444" s="519"/>
      <c r="D3444" s="519"/>
      <c r="E3444" s="519"/>
      <c r="F3444" s="519">
        <v>1</v>
      </c>
      <c r="G3444" s="519"/>
      <c r="H3444" s="519">
        <v>27</v>
      </c>
      <c r="I3444" s="519">
        <v>2</v>
      </c>
      <c r="J3444" s="519" t="str">
        <f t="shared" si="103"/>
        <v>SDN20012702</v>
      </c>
      <c r="K3444" s="519">
        <v>460</v>
      </c>
    </row>
    <row r="3445" spans="2:11" hidden="1">
      <c r="B3445" s="519" t="s">
        <v>1062</v>
      </c>
      <c r="C3445" s="519"/>
      <c r="D3445" s="519"/>
      <c r="E3445" s="519"/>
      <c r="F3445" s="519">
        <v>1</v>
      </c>
      <c r="G3445" s="519"/>
      <c r="H3445" s="519">
        <v>27</v>
      </c>
      <c r="I3445" s="519">
        <v>3</v>
      </c>
      <c r="J3445" s="519" t="str">
        <f t="shared" si="103"/>
        <v>SDN20012703</v>
      </c>
      <c r="K3445" s="519">
        <v>460</v>
      </c>
    </row>
    <row r="3446" spans="2:11" hidden="1">
      <c r="B3446" s="519" t="s">
        <v>1062</v>
      </c>
      <c r="C3446" s="519"/>
      <c r="D3446" s="519"/>
      <c r="E3446" s="519"/>
      <c r="F3446" s="519">
        <v>1</v>
      </c>
      <c r="G3446" s="519"/>
      <c r="H3446" s="519">
        <v>27</v>
      </c>
      <c r="I3446" s="519">
        <v>4</v>
      </c>
      <c r="J3446" s="519" t="str">
        <f t="shared" si="103"/>
        <v>SDN20012704</v>
      </c>
      <c r="K3446" s="519">
        <v>460</v>
      </c>
    </row>
    <row r="3447" spans="2:11" hidden="1">
      <c r="B3447" s="519" t="s">
        <v>1062</v>
      </c>
      <c r="C3447" s="519"/>
      <c r="D3447" s="519"/>
      <c r="E3447" s="519"/>
      <c r="F3447" s="519">
        <v>1</v>
      </c>
      <c r="G3447" s="519"/>
      <c r="H3447" s="519">
        <v>27</v>
      </c>
      <c r="I3447" s="519">
        <v>5</v>
      </c>
      <c r="J3447" s="519" t="str">
        <f t="shared" si="103"/>
        <v>SDN20012705</v>
      </c>
      <c r="K3447" s="519">
        <v>460</v>
      </c>
    </row>
    <row r="3448" spans="2:11" hidden="1">
      <c r="B3448" s="519" t="s">
        <v>1062</v>
      </c>
      <c r="C3448" s="519"/>
      <c r="D3448" s="519"/>
      <c r="E3448" s="519"/>
      <c r="F3448" s="519">
        <v>1</v>
      </c>
      <c r="G3448" s="519"/>
      <c r="H3448" s="519">
        <v>27</v>
      </c>
      <c r="I3448" s="519">
        <v>6</v>
      </c>
      <c r="J3448" s="519" t="str">
        <f t="shared" si="103"/>
        <v>SDN20012706</v>
      </c>
      <c r="K3448" s="519">
        <v>460</v>
      </c>
    </row>
    <row r="3449" spans="2:11" hidden="1">
      <c r="B3449" s="519" t="s">
        <v>1062</v>
      </c>
      <c r="C3449" s="519"/>
      <c r="D3449" s="519"/>
      <c r="E3449" s="519"/>
      <c r="F3449" s="519">
        <v>1</v>
      </c>
      <c r="G3449" s="519"/>
      <c r="H3449" s="519">
        <v>27</v>
      </c>
      <c r="I3449" s="519">
        <v>7</v>
      </c>
      <c r="J3449" s="519" t="str">
        <f t="shared" si="103"/>
        <v>SDN20012707</v>
      </c>
      <c r="K3449" s="519">
        <v>460</v>
      </c>
    </row>
    <row r="3450" spans="2:11" hidden="1">
      <c r="B3450" s="519" t="s">
        <v>1062</v>
      </c>
      <c r="C3450" s="519"/>
      <c r="D3450" s="519"/>
      <c r="E3450" s="519"/>
      <c r="F3450" s="519">
        <v>1</v>
      </c>
      <c r="G3450" s="519"/>
      <c r="H3450" s="519">
        <v>27</v>
      </c>
      <c r="I3450" s="519">
        <v>8</v>
      </c>
      <c r="J3450" s="519" t="str">
        <f t="shared" si="103"/>
        <v>SDN20012708</v>
      </c>
      <c r="K3450" s="519">
        <v>460</v>
      </c>
    </row>
    <row r="3451" spans="2:11" hidden="1">
      <c r="B3451" s="519" t="s">
        <v>1062</v>
      </c>
      <c r="C3451" s="519"/>
      <c r="D3451" s="519"/>
      <c r="E3451" s="519"/>
      <c r="F3451" s="519">
        <v>1</v>
      </c>
      <c r="G3451" s="519"/>
      <c r="H3451" s="519">
        <v>27</v>
      </c>
      <c r="I3451" s="519">
        <v>9</v>
      </c>
      <c r="J3451" s="519" t="str">
        <f t="shared" si="103"/>
        <v>SDN20012709</v>
      </c>
      <c r="K3451" s="519">
        <v>460</v>
      </c>
    </row>
    <row r="3452" spans="2:11" hidden="1">
      <c r="B3452" s="519" t="s">
        <v>1062</v>
      </c>
      <c r="C3452" s="519"/>
      <c r="D3452" s="519"/>
      <c r="E3452" s="519"/>
      <c r="F3452" s="519">
        <v>1</v>
      </c>
      <c r="G3452" s="519"/>
      <c r="H3452" s="519">
        <v>27</v>
      </c>
      <c r="I3452" s="519">
        <v>10</v>
      </c>
      <c r="J3452" s="519" t="str">
        <f t="shared" si="103"/>
        <v>SDN20012710</v>
      </c>
      <c r="K3452" s="519">
        <v>460</v>
      </c>
    </row>
    <row r="3453" spans="2:11" hidden="1">
      <c r="B3453" s="519" t="s">
        <v>1062</v>
      </c>
      <c r="C3453" s="519"/>
      <c r="D3453" s="519"/>
      <c r="E3453" s="519"/>
      <c r="F3453" s="519">
        <v>1</v>
      </c>
      <c r="G3453" s="519"/>
      <c r="H3453" s="519">
        <v>27</v>
      </c>
      <c r="I3453" s="519">
        <v>11</v>
      </c>
      <c r="J3453" s="519" t="str">
        <f t="shared" si="103"/>
        <v>SDN20012711</v>
      </c>
      <c r="K3453" s="519">
        <v>368</v>
      </c>
    </row>
    <row r="3454" spans="2:11" hidden="1">
      <c r="B3454" s="519" t="s">
        <v>1062</v>
      </c>
      <c r="C3454" s="519"/>
      <c r="D3454" s="519"/>
      <c r="E3454" s="519"/>
      <c r="F3454" s="519">
        <v>1</v>
      </c>
      <c r="G3454" s="519"/>
      <c r="H3454" s="519">
        <v>27</v>
      </c>
      <c r="I3454" s="519">
        <v>12</v>
      </c>
      <c r="J3454" s="519" t="str">
        <f t="shared" si="103"/>
        <v>SDN20012712</v>
      </c>
      <c r="K3454" s="519">
        <v>368</v>
      </c>
    </row>
    <row r="3455" spans="2:11" hidden="1">
      <c r="B3455" s="519" t="s">
        <v>1062</v>
      </c>
      <c r="C3455" s="519"/>
      <c r="D3455" s="519"/>
      <c r="E3455" s="519"/>
      <c r="F3455" s="519">
        <v>1</v>
      </c>
      <c r="G3455" s="519"/>
      <c r="H3455" s="519">
        <v>27</v>
      </c>
      <c r="I3455" s="519">
        <v>13</v>
      </c>
      <c r="J3455" s="519" t="str">
        <f t="shared" si="103"/>
        <v>SDN20012713</v>
      </c>
      <c r="K3455" s="519">
        <v>368</v>
      </c>
    </row>
    <row r="3456" spans="2:11" hidden="1">
      <c r="B3456" s="519" t="s">
        <v>1062</v>
      </c>
      <c r="C3456" s="519"/>
      <c r="D3456" s="519"/>
      <c r="E3456" s="519"/>
      <c r="F3456" s="519">
        <v>1</v>
      </c>
      <c r="G3456" s="519"/>
      <c r="H3456" s="519">
        <v>27</v>
      </c>
      <c r="I3456" s="519">
        <v>14</v>
      </c>
      <c r="J3456" s="519" t="str">
        <f t="shared" si="103"/>
        <v>SDN20012714</v>
      </c>
      <c r="K3456" s="519">
        <v>368</v>
      </c>
    </row>
    <row r="3457" spans="2:11" hidden="1">
      <c r="B3457" s="519" t="s">
        <v>1062</v>
      </c>
      <c r="C3457" s="519"/>
      <c r="D3457" s="519"/>
      <c r="E3457" s="519"/>
      <c r="F3457" s="519">
        <v>1</v>
      </c>
      <c r="G3457" s="519"/>
      <c r="H3457" s="519">
        <v>27</v>
      </c>
      <c r="I3457" s="519">
        <v>15</v>
      </c>
      <c r="J3457" s="519" t="str">
        <f t="shared" si="103"/>
        <v>SDN20012715</v>
      </c>
      <c r="K3457" s="519">
        <v>368</v>
      </c>
    </row>
    <row r="3458" spans="2:11" hidden="1">
      <c r="B3458" s="519" t="s">
        <v>1062</v>
      </c>
      <c r="C3458" s="519"/>
      <c r="D3458" s="519"/>
      <c r="E3458" s="519"/>
      <c r="F3458" s="519">
        <v>1</v>
      </c>
      <c r="G3458" s="519"/>
      <c r="H3458" s="519">
        <v>27</v>
      </c>
      <c r="I3458" s="519">
        <v>16</v>
      </c>
      <c r="J3458" s="519" t="str">
        <f t="shared" si="103"/>
        <v>SDN20012716</v>
      </c>
      <c r="K3458" s="519">
        <v>368</v>
      </c>
    </row>
    <row r="3459" spans="2:11" hidden="1">
      <c r="B3459" s="519" t="s">
        <v>1062</v>
      </c>
      <c r="C3459" s="519"/>
      <c r="D3459" s="519"/>
      <c r="E3459" s="519"/>
      <c r="F3459" s="519">
        <v>1</v>
      </c>
      <c r="G3459" s="519"/>
      <c r="H3459" s="519">
        <v>27</v>
      </c>
      <c r="I3459" s="519">
        <v>17</v>
      </c>
      <c r="J3459" s="519" t="str">
        <f t="shared" si="103"/>
        <v>SDN20012717</v>
      </c>
      <c r="K3459" s="519">
        <v>368</v>
      </c>
    </row>
    <row r="3460" spans="2:11" hidden="1">
      <c r="B3460" s="519" t="s">
        <v>1062</v>
      </c>
      <c r="C3460" s="519"/>
      <c r="D3460" s="519"/>
      <c r="E3460" s="519"/>
      <c r="F3460" s="519">
        <v>1</v>
      </c>
      <c r="G3460" s="519"/>
      <c r="H3460" s="519">
        <v>27</v>
      </c>
      <c r="I3460" s="519">
        <v>18</v>
      </c>
      <c r="J3460" s="519" t="str">
        <f t="shared" ref="J3460:J3523" si="104">B3460&amp;TEXT(F3460,"00")&amp;TEXT(H3460,"00")&amp;TEXT(I3460,"00")</f>
        <v>SDN20012718</v>
      </c>
      <c r="K3460" s="519">
        <v>368</v>
      </c>
    </row>
    <row r="3461" spans="2:11" hidden="1">
      <c r="B3461" s="519" t="s">
        <v>1062</v>
      </c>
      <c r="C3461" s="519"/>
      <c r="D3461" s="519"/>
      <c r="E3461" s="519"/>
      <c r="F3461" s="519">
        <v>1</v>
      </c>
      <c r="G3461" s="519"/>
      <c r="H3461" s="519">
        <v>27</v>
      </c>
      <c r="I3461" s="519">
        <v>19</v>
      </c>
      <c r="J3461" s="519" t="str">
        <f t="shared" si="104"/>
        <v>SDN20012719</v>
      </c>
      <c r="K3461" s="519">
        <v>368</v>
      </c>
    </row>
    <row r="3462" spans="2:11" hidden="1">
      <c r="B3462" s="519" t="s">
        <v>1062</v>
      </c>
      <c r="C3462" s="519"/>
      <c r="D3462" s="519"/>
      <c r="E3462" s="519"/>
      <c r="F3462" s="519">
        <v>1</v>
      </c>
      <c r="G3462" s="519"/>
      <c r="H3462" s="519">
        <v>27</v>
      </c>
      <c r="I3462" s="519">
        <v>20</v>
      </c>
      <c r="J3462" s="519" t="str">
        <f t="shared" si="104"/>
        <v>SDN20012720</v>
      </c>
      <c r="K3462" s="519">
        <v>368</v>
      </c>
    </row>
    <row r="3463" spans="2:11" hidden="1">
      <c r="B3463" s="519" t="s">
        <v>1062</v>
      </c>
      <c r="C3463" s="519"/>
      <c r="D3463" s="519"/>
      <c r="E3463" s="519"/>
      <c r="F3463" s="519">
        <v>1</v>
      </c>
      <c r="G3463" s="519"/>
      <c r="H3463" s="519">
        <v>28</v>
      </c>
      <c r="I3463" s="519">
        <v>1</v>
      </c>
      <c r="J3463" s="519" t="str">
        <f t="shared" si="104"/>
        <v>SDN20012801</v>
      </c>
      <c r="K3463" s="519">
        <v>460</v>
      </c>
    </row>
    <row r="3464" spans="2:11" hidden="1">
      <c r="B3464" s="519" t="s">
        <v>1062</v>
      </c>
      <c r="C3464" s="519"/>
      <c r="D3464" s="519"/>
      <c r="E3464" s="519"/>
      <c r="F3464" s="519">
        <v>1</v>
      </c>
      <c r="G3464" s="519"/>
      <c r="H3464" s="519">
        <v>28</v>
      </c>
      <c r="I3464" s="519">
        <v>2</v>
      </c>
      <c r="J3464" s="519" t="str">
        <f t="shared" si="104"/>
        <v>SDN20012802</v>
      </c>
      <c r="K3464" s="519">
        <v>460</v>
      </c>
    </row>
    <row r="3465" spans="2:11" hidden="1">
      <c r="B3465" s="519" t="s">
        <v>1062</v>
      </c>
      <c r="C3465" s="519"/>
      <c r="D3465" s="519"/>
      <c r="E3465" s="519"/>
      <c r="F3465" s="519">
        <v>1</v>
      </c>
      <c r="G3465" s="519"/>
      <c r="H3465" s="519">
        <v>28</v>
      </c>
      <c r="I3465" s="519">
        <v>3</v>
      </c>
      <c r="J3465" s="519" t="str">
        <f t="shared" si="104"/>
        <v>SDN20012803</v>
      </c>
      <c r="K3465" s="519">
        <v>460</v>
      </c>
    </row>
    <row r="3466" spans="2:11" hidden="1">
      <c r="B3466" s="519" t="s">
        <v>1062</v>
      </c>
      <c r="C3466" s="519"/>
      <c r="D3466" s="519"/>
      <c r="E3466" s="519"/>
      <c r="F3466" s="519">
        <v>1</v>
      </c>
      <c r="G3466" s="519"/>
      <c r="H3466" s="519">
        <v>28</v>
      </c>
      <c r="I3466" s="519">
        <v>4</v>
      </c>
      <c r="J3466" s="519" t="str">
        <f t="shared" si="104"/>
        <v>SDN20012804</v>
      </c>
      <c r="K3466" s="519">
        <v>460</v>
      </c>
    </row>
    <row r="3467" spans="2:11" hidden="1">
      <c r="B3467" s="519" t="s">
        <v>1062</v>
      </c>
      <c r="C3467" s="519"/>
      <c r="D3467" s="519"/>
      <c r="E3467" s="519"/>
      <c r="F3467" s="519">
        <v>1</v>
      </c>
      <c r="G3467" s="519"/>
      <c r="H3467" s="519">
        <v>28</v>
      </c>
      <c r="I3467" s="519">
        <v>5</v>
      </c>
      <c r="J3467" s="519" t="str">
        <f t="shared" si="104"/>
        <v>SDN20012805</v>
      </c>
      <c r="K3467" s="519">
        <v>460</v>
      </c>
    </row>
    <row r="3468" spans="2:11" hidden="1">
      <c r="B3468" s="519" t="s">
        <v>1062</v>
      </c>
      <c r="C3468" s="519"/>
      <c r="D3468" s="519"/>
      <c r="E3468" s="519"/>
      <c r="F3468" s="519">
        <v>1</v>
      </c>
      <c r="G3468" s="519"/>
      <c r="H3468" s="519">
        <v>28</v>
      </c>
      <c r="I3468" s="519">
        <v>6</v>
      </c>
      <c r="J3468" s="519" t="str">
        <f t="shared" si="104"/>
        <v>SDN20012806</v>
      </c>
      <c r="K3468" s="519">
        <v>460</v>
      </c>
    </row>
    <row r="3469" spans="2:11" hidden="1">
      <c r="B3469" s="519" t="s">
        <v>1062</v>
      </c>
      <c r="C3469" s="519"/>
      <c r="D3469" s="519"/>
      <c r="E3469" s="519"/>
      <c r="F3469" s="519">
        <v>1</v>
      </c>
      <c r="G3469" s="519"/>
      <c r="H3469" s="519">
        <v>28</v>
      </c>
      <c r="I3469" s="519">
        <v>7</v>
      </c>
      <c r="J3469" s="519" t="str">
        <f t="shared" si="104"/>
        <v>SDN20012807</v>
      </c>
      <c r="K3469" s="519">
        <v>460</v>
      </c>
    </row>
    <row r="3470" spans="2:11" hidden="1">
      <c r="B3470" s="519" t="s">
        <v>1062</v>
      </c>
      <c r="C3470" s="519"/>
      <c r="D3470" s="519"/>
      <c r="E3470" s="519"/>
      <c r="F3470" s="519">
        <v>1</v>
      </c>
      <c r="G3470" s="519"/>
      <c r="H3470" s="519">
        <v>28</v>
      </c>
      <c r="I3470" s="519">
        <v>8</v>
      </c>
      <c r="J3470" s="519" t="str">
        <f t="shared" si="104"/>
        <v>SDN20012808</v>
      </c>
      <c r="K3470" s="519">
        <v>460</v>
      </c>
    </row>
    <row r="3471" spans="2:11" hidden="1">
      <c r="B3471" s="519" t="s">
        <v>1062</v>
      </c>
      <c r="C3471" s="519"/>
      <c r="D3471" s="519"/>
      <c r="E3471" s="519"/>
      <c r="F3471" s="519">
        <v>1</v>
      </c>
      <c r="G3471" s="519"/>
      <c r="H3471" s="519">
        <v>28</v>
      </c>
      <c r="I3471" s="519">
        <v>9</v>
      </c>
      <c r="J3471" s="519" t="str">
        <f t="shared" si="104"/>
        <v>SDN20012809</v>
      </c>
      <c r="K3471" s="519">
        <v>460</v>
      </c>
    </row>
    <row r="3472" spans="2:11" hidden="1">
      <c r="B3472" s="519" t="s">
        <v>1062</v>
      </c>
      <c r="C3472" s="519"/>
      <c r="D3472" s="519"/>
      <c r="E3472" s="519"/>
      <c r="F3472" s="519">
        <v>1</v>
      </c>
      <c r="G3472" s="519"/>
      <c r="H3472" s="519">
        <v>28</v>
      </c>
      <c r="I3472" s="519">
        <v>10</v>
      </c>
      <c r="J3472" s="519" t="str">
        <f t="shared" si="104"/>
        <v>SDN20012810</v>
      </c>
      <c r="K3472" s="519">
        <v>460</v>
      </c>
    </row>
    <row r="3473" spans="2:11" hidden="1">
      <c r="B3473" s="519" t="s">
        <v>1062</v>
      </c>
      <c r="C3473" s="519"/>
      <c r="D3473" s="519"/>
      <c r="E3473" s="519"/>
      <c r="F3473" s="519">
        <v>1</v>
      </c>
      <c r="G3473" s="519"/>
      <c r="H3473" s="519">
        <v>28</v>
      </c>
      <c r="I3473" s="519">
        <v>11</v>
      </c>
      <c r="J3473" s="519" t="str">
        <f t="shared" si="104"/>
        <v>SDN20012811</v>
      </c>
      <c r="K3473" s="519">
        <v>368</v>
      </c>
    </row>
    <row r="3474" spans="2:11" hidden="1">
      <c r="B3474" s="519" t="s">
        <v>1062</v>
      </c>
      <c r="C3474" s="519"/>
      <c r="D3474" s="519"/>
      <c r="E3474" s="519"/>
      <c r="F3474" s="519">
        <v>1</v>
      </c>
      <c r="G3474" s="519"/>
      <c r="H3474" s="519">
        <v>28</v>
      </c>
      <c r="I3474" s="519">
        <v>12</v>
      </c>
      <c r="J3474" s="519" t="str">
        <f t="shared" si="104"/>
        <v>SDN20012812</v>
      </c>
      <c r="K3474" s="519">
        <v>368</v>
      </c>
    </row>
    <row r="3475" spans="2:11" hidden="1">
      <c r="B3475" s="519" t="s">
        <v>1062</v>
      </c>
      <c r="C3475" s="519"/>
      <c r="D3475" s="519"/>
      <c r="E3475" s="519"/>
      <c r="F3475" s="519">
        <v>1</v>
      </c>
      <c r="G3475" s="519"/>
      <c r="H3475" s="519">
        <v>28</v>
      </c>
      <c r="I3475" s="519">
        <v>13</v>
      </c>
      <c r="J3475" s="519" t="str">
        <f t="shared" si="104"/>
        <v>SDN20012813</v>
      </c>
      <c r="K3475" s="519">
        <v>368</v>
      </c>
    </row>
    <row r="3476" spans="2:11" hidden="1">
      <c r="B3476" s="519" t="s">
        <v>1062</v>
      </c>
      <c r="C3476" s="519"/>
      <c r="D3476" s="519"/>
      <c r="E3476" s="519"/>
      <c r="F3476" s="519">
        <v>1</v>
      </c>
      <c r="G3476" s="519"/>
      <c r="H3476" s="519">
        <v>28</v>
      </c>
      <c r="I3476" s="519">
        <v>14</v>
      </c>
      <c r="J3476" s="519" t="str">
        <f t="shared" si="104"/>
        <v>SDN20012814</v>
      </c>
      <c r="K3476" s="519">
        <v>368</v>
      </c>
    </row>
    <row r="3477" spans="2:11" hidden="1">
      <c r="B3477" s="519" t="s">
        <v>1062</v>
      </c>
      <c r="C3477" s="519"/>
      <c r="D3477" s="519"/>
      <c r="E3477" s="519"/>
      <c r="F3477" s="519">
        <v>1</v>
      </c>
      <c r="G3477" s="519"/>
      <c r="H3477" s="519">
        <v>28</v>
      </c>
      <c r="I3477" s="519">
        <v>15</v>
      </c>
      <c r="J3477" s="519" t="str">
        <f t="shared" si="104"/>
        <v>SDN20012815</v>
      </c>
      <c r="K3477" s="519">
        <v>368</v>
      </c>
    </row>
    <row r="3478" spans="2:11" hidden="1">
      <c r="B3478" s="519" t="s">
        <v>1062</v>
      </c>
      <c r="C3478" s="519"/>
      <c r="D3478" s="519"/>
      <c r="E3478" s="519"/>
      <c r="F3478" s="519">
        <v>1</v>
      </c>
      <c r="G3478" s="519"/>
      <c r="H3478" s="519">
        <v>28</v>
      </c>
      <c r="I3478" s="519">
        <v>16</v>
      </c>
      <c r="J3478" s="519" t="str">
        <f t="shared" si="104"/>
        <v>SDN20012816</v>
      </c>
      <c r="K3478" s="519">
        <v>368</v>
      </c>
    </row>
    <row r="3479" spans="2:11" hidden="1">
      <c r="B3479" s="519" t="s">
        <v>1062</v>
      </c>
      <c r="C3479" s="519"/>
      <c r="D3479" s="519"/>
      <c r="E3479" s="519"/>
      <c r="F3479" s="519">
        <v>1</v>
      </c>
      <c r="G3479" s="519"/>
      <c r="H3479" s="519">
        <v>28</v>
      </c>
      <c r="I3479" s="519">
        <v>17</v>
      </c>
      <c r="J3479" s="519" t="str">
        <f t="shared" si="104"/>
        <v>SDN20012817</v>
      </c>
      <c r="K3479" s="519">
        <v>368</v>
      </c>
    </row>
    <row r="3480" spans="2:11" hidden="1">
      <c r="B3480" s="519" t="s">
        <v>1062</v>
      </c>
      <c r="C3480" s="519"/>
      <c r="D3480" s="519"/>
      <c r="E3480" s="519"/>
      <c r="F3480" s="519">
        <v>1</v>
      </c>
      <c r="G3480" s="519"/>
      <c r="H3480" s="519">
        <v>28</v>
      </c>
      <c r="I3480" s="519">
        <v>18</v>
      </c>
      <c r="J3480" s="519" t="str">
        <f t="shared" si="104"/>
        <v>SDN20012818</v>
      </c>
      <c r="K3480" s="519">
        <v>368</v>
      </c>
    </row>
    <row r="3481" spans="2:11" hidden="1">
      <c r="B3481" s="519" t="s">
        <v>1062</v>
      </c>
      <c r="C3481" s="519"/>
      <c r="D3481" s="519"/>
      <c r="E3481" s="519"/>
      <c r="F3481" s="519">
        <v>1</v>
      </c>
      <c r="G3481" s="519"/>
      <c r="H3481" s="519">
        <v>28</v>
      </c>
      <c r="I3481" s="519">
        <v>19</v>
      </c>
      <c r="J3481" s="519" t="str">
        <f t="shared" si="104"/>
        <v>SDN20012819</v>
      </c>
      <c r="K3481" s="519">
        <v>368</v>
      </c>
    </row>
    <row r="3482" spans="2:11" hidden="1">
      <c r="B3482" s="519" t="s">
        <v>1062</v>
      </c>
      <c r="C3482" s="519"/>
      <c r="D3482" s="519"/>
      <c r="E3482" s="519"/>
      <c r="F3482" s="519">
        <v>1</v>
      </c>
      <c r="G3482" s="519"/>
      <c r="H3482" s="519">
        <v>28</v>
      </c>
      <c r="I3482" s="519">
        <v>20</v>
      </c>
      <c r="J3482" s="519" t="str">
        <f t="shared" si="104"/>
        <v>SDN20012820</v>
      </c>
      <c r="K3482" s="519">
        <v>368</v>
      </c>
    </row>
    <row r="3483" spans="2:11" hidden="1">
      <c r="B3483" s="519" t="s">
        <v>1062</v>
      </c>
      <c r="C3483" s="519"/>
      <c r="D3483" s="519"/>
      <c r="E3483" s="519"/>
      <c r="F3483" s="519">
        <v>1</v>
      </c>
      <c r="G3483" s="519"/>
      <c r="H3483" s="519">
        <v>29</v>
      </c>
      <c r="I3483" s="519">
        <v>1</v>
      </c>
      <c r="J3483" s="519" t="str">
        <f t="shared" si="104"/>
        <v>SDN20012901</v>
      </c>
      <c r="K3483" s="519">
        <v>470</v>
      </c>
    </row>
    <row r="3484" spans="2:11" hidden="1">
      <c r="B3484" s="519" t="s">
        <v>1062</v>
      </c>
      <c r="C3484" s="519"/>
      <c r="D3484" s="519"/>
      <c r="E3484" s="519"/>
      <c r="F3484" s="519">
        <v>1</v>
      </c>
      <c r="G3484" s="519"/>
      <c r="H3484" s="519">
        <v>29</v>
      </c>
      <c r="I3484" s="519">
        <v>2</v>
      </c>
      <c r="J3484" s="519" t="str">
        <f t="shared" si="104"/>
        <v>SDN20012902</v>
      </c>
      <c r="K3484" s="519">
        <v>470</v>
      </c>
    </row>
    <row r="3485" spans="2:11" hidden="1">
      <c r="B3485" s="519" t="s">
        <v>1062</v>
      </c>
      <c r="C3485" s="519"/>
      <c r="D3485" s="519"/>
      <c r="E3485" s="519"/>
      <c r="F3485" s="519">
        <v>1</v>
      </c>
      <c r="G3485" s="519"/>
      <c r="H3485" s="519">
        <v>29</v>
      </c>
      <c r="I3485" s="519">
        <v>3</v>
      </c>
      <c r="J3485" s="519" t="str">
        <f t="shared" si="104"/>
        <v>SDN20012903</v>
      </c>
      <c r="K3485" s="519">
        <v>470</v>
      </c>
    </row>
    <row r="3486" spans="2:11" hidden="1">
      <c r="B3486" s="519" t="s">
        <v>1062</v>
      </c>
      <c r="C3486" s="519"/>
      <c r="D3486" s="519"/>
      <c r="E3486" s="519"/>
      <c r="F3486" s="519">
        <v>1</v>
      </c>
      <c r="G3486" s="519"/>
      <c r="H3486" s="519">
        <v>29</v>
      </c>
      <c r="I3486" s="519">
        <v>4</v>
      </c>
      <c r="J3486" s="519" t="str">
        <f t="shared" si="104"/>
        <v>SDN20012904</v>
      </c>
      <c r="K3486" s="519">
        <v>470</v>
      </c>
    </row>
    <row r="3487" spans="2:11" hidden="1">
      <c r="B3487" s="519" t="s">
        <v>1062</v>
      </c>
      <c r="C3487" s="519"/>
      <c r="D3487" s="519"/>
      <c r="E3487" s="519"/>
      <c r="F3487" s="519">
        <v>1</v>
      </c>
      <c r="G3487" s="519"/>
      <c r="H3487" s="519">
        <v>29</v>
      </c>
      <c r="I3487" s="519">
        <v>5</v>
      </c>
      <c r="J3487" s="519" t="str">
        <f t="shared" si="104"/>
        <v>SDN20012905</v>
      </c>
      <c r="K3487" s="519">
        <v>470</v>
      </c>
    </row>
    <row r="3488" spans="2:11" hidden="1">
      <c r="B3488" s="519" t="s">
        <v>1062</v>
      </c>
      <c r="C3488" s="519"/>
      <c r="D3488" s="519"/>
      <c r="E3488" s="519"/>
      <c r="F3488" s="519">
        <v>1</v>
      </c>
      <c r="G3488" s="519"/>
      <c r="H3488" s="519">
        <v>29</v>
      </c>
      <c r="I3488" s="519">
        <v>6</v>
      </c>
      <c r="J3488" s="519" t="str">
        <f t="shared" si="104"/>
        <v>SDN20012906</v>
      </c>
      <c r="K3488" s="519">
        <v>470</v>
      </c>
    </row>
    <row r="3489" spans="2:11" hidden="1">
      <c r="B3489" s="519" t="s">
        <v>1062</v>
      </c>
      <c r="C3489" s="519"/>
      <c r="D3489" s="519"/>
      <c r="E3489" s="519"/>
      <c r="F3489" s="519">
        <v>1</v>
      </c>
      <c r="G3489" s="519"/>
      <c r="H3489" s="519">
        <v>29</v>
      </c>
      <c r="I3489" s="519">
        <v>7</v>
      </c>
      <c r="J3489" s="519" t="str">
        <f t="shared" si="104"/>
        <v>SDN20012907</v>
      </c>
      <c r="K3489" s="519">
        <v>470</v>
      </c>
    </row>
    <row r="3490" spans="2:11" hidden="1">
      <c r="B3490" s="519" t="s">
        <v>1062</v>
      </c>
      <c r="C3490" s="519"/>
      <c r="D3490" s="519"/>
      <c r="E3490" s="519"/>
      <c r="F3490" s="519">
        <v>1</v>
      </c>
      <c r="G3490" s="519"/>
      <c r="H3490" s="519">
        <v>29</v>
      </c>
      <c r="I3490" s="519">
        <v>8</v>
      </c>
      <c r="J3490" s="519" t="str">
        <f t="shared" si="104"/>
        <v>SDN20012908</v>
      </c>
      <c r="K3490" s="519">
        <v>470</v>
      </c>
    </row>
    <row r="3491" spans="2:11" hidden="1">
      <c r="B3491" s="519" t="s">
        <v>1062</v>
      </c>
      <c r="C3491" s="519"/>
      <c r="D3491" s="519"/>
      <c r="E3491" s="519"/>
      <c r="F3491" s="519">
        <v>1</v>
      </c>
      <c r="G3491" s="519"/>
      <c r="H3491" s="519">
        <v>29</v>
      </c>
      <c r="I3491" s="519">
        <v>9</v>
      </c>
      <c r="J3491" s="519" t="str">
        <f t="shared" si="104"/>
        <v>SDN20012909</v>
      </c>
      <c r="K3491" s="519">
        <v>470</v>
      </c>
    </row>
    <row r="3492" spans="2:11" hidden="1">
      <c r="B3492" s="519" t="s">
        <v>1062</v>
      </c>
      <c r="C3492" s="519"/>
      <c r="D3492" s="519"/>
      <c r="E3492" s="519"/>
      <c r="F3492" s="519">
        <v>1</v>
      </c>
      <c r="G3492" s="519"/>
      <c r="H3492" s="519">
        <v>29</v>
      </c>
      <c r="I3492" s="519">
        <v>10</v>
      </c>
      <c r="J3492" s="519" t="str">
        <f t="shared" si="104"/>
        <v>SDN20012910</v>
      </c>
      <c r="K3492" s="519">
        <v>470</v>
      </c>
    </row>
    <row r="3493" spans="2:11" hidden="1">
      <c r="B3493" s="519" t="s">
        <v>1062</v>
      </c>
      <c r="C3493" s="519"/>
      <c r="D3493" s="519"/>
      <c r="E3493" s="519"/>
      <c r="F3493" s="519">
        <v>1</v>
      </c>
      <c r="G3493" s="519"/>
      <c r="H3493" s="519">
        <v>29</v>
      </c>
      <c r="I3493" s="519">
        <v>11</v>
      </c>
      <c r="J3493" s="519" t="str">
        <f t="shared" si="104"/>
        <v>SDN20012911</v>
      </c>
      <c r="K3493" s="519">
        <v>376</v>
      </c>
    </row>
    <row r="3494" spans="2:11" hidden="1">
      <c r="B3494" s="519" t="s">
        <v>1062</v>
      </c>
      <c r="C3494" s="519"/>
      <c r="D3494" s="519"/>
      <c r="E3494" s="519"/>
      <c r="F3494" s="519">
        <v>1</v>
      </c>
      <c r="G3494" s="519"/>
      <c r="H3494" s="519">
        <v>29</v>
      </c>
      <c r="I3494" s="519">
        <v>12</v>
      </c>
      <c r="J3494" s="519" t="str">
        <f t="shared" si="104"/>
        <v>SDN20012912</v>
      </c>
      <c r="K3494" s="519">
        <v>376</v>
      </c>
    </row>
    <row r="3495" spans="2:11" hidden="1">
      <c r="B3495" s="519" t="s">
        <v>1062</v>
      </c>
      <c r="C3495" s="519"/>
      <c r="D3495" s="519"/>
      <c r="E3495" s="519"/>
      <c r="F3495" s="519">
        <v>1</v>
      </c>
      <c r="G3495" s="519"/>
      <c r="H3495" s="519">
        <v>29</v>
      </c>
      <c r="I3495" s="519">
        <v>13</v>
      </c>
      <c r="J3495" s="519" t="str">
        <f t="shared" si="104"/>
        <v>SDN20012913</v>
      </c>
      <c r="K3495" s="519">
        <v>376</v>
      </c>
    </row>
    <row r="3496" spans="2:11" hidden="1">
      <c r="B3496" s="519" t="s">
        <v>1062</v>
      </c>
      <c r="C3496" s="519"/>
      <c r="D3496" s="519"/>
      <c r="E3496" s="519"/>
      <c r="F3496" s="519">
        <v>1</v>
      </c>
      <c r="G3496" s="519"/>
      <c r="H3496" s="519">
        <v>29</v>
      </c>
      <c r="I3496" s="519">
        <v>14</v>
      </c>
      <c r="J3496" s="519" t="str">
        <f t="shared" si="104"/>
        <v>SDN20012914</v>
      </c>
      <c r="K3496" s="519">
        <v>376</v>
      </c>
    </row>
    <row r="3497" spans="2:11" hidden="1">
      <c r="B3497" s="519" t="s">
        <v>1062</v>
      </c>
      <c r="C3497" s="519"/>
      <c r="D3497" s="519"/>
      <c r="E3497" s="519"/>
      <c r="F3497" s="519">
        <v>1</v>
      </c>
      <c r="G3497" s="519"/>
      <c r="H3497" s="519">
        <v>29</v>
      </c>
      <c r="I3497" s="519">
        <v>15</v>
      </c>
      <c r="J3497" s="519" t="str">
        <f t="shared" si="104"/>
        <v>SDN20012915</v>
      </c>
      <c r="K3497" s="519">
        <v>376</v>
      </c>
    </row>
    <row r="3498" spans="2:11" hidden="1">
      <c r="B3498" s="519" t="s">
        <v>1062</v>
      </c>
      <c r="C3498" s="519"/>
      <c r="D3498" s="519"/>
      <c r="E3498" s="519"/>
      <c r="F3498" s="519">
        <v>1</v>
      </c>
      <c r="G3498" s="519"/>
      <c r="H3498" s="519">
        <v>29</v>
      </c>
      <c r="I3498" s="519">
        <v>16</v>
      </c>
      <c r="J3498" s="519" t="str">
        <f t="shared" si="104"/>
        <v>SDN20012916</v>
      </c>
      <c r="K3498" s="519">
        <v>376</v>
      </c>
    </row>
    <row r="3499" spans="2:11" hidden="1">
      <c r="B3499" s="519" t="s">
        <v>1062</v>
      </c>
      <c r="C3499" s="519"/>
      <c r="D3499" s="519"/>
      <c r="E3499" s="519"/>
      <c r="F3499" s="519">
        <v>1</v>
      </c>
      <c r="G3499" s="519"/>
      <c r="H3499" s="519">
        <v>29</v>
      </c>
      <c r="I3499" s="519">
        <v>17</v>
      </c>
      <c r="J3499" s="519" t="str">
        <f t="shared" si="104"/>
        <v>SDN20012917</v>
      </c>
      <c r="K3499" s="519">
        <v>376</v>
      </c>
    </row>
    <row r="3500" spans="2:11" hidden="1">
      <c r="B3500" s="519" t="s">
        <v>1062</v>
      </c>
      <c r="C3500" s="519"/>
      <c r="D3500" s="519"/>
      <c r="E3500" s="519"/>
      <c r="F3500" s="519">
        <v>1</v>
      </c>
      <c r="G3500" s="519"/>
      <c r="H3500" s="519">
        <v>29</v>
      </c>
      <c r="I3500" s="519">
        <v>18</v>
      </c>
      <c r="J3500" s="519" t="str">
        <f t="shared" si="104"/>
        <v>SDN20012918</v>
      </c>
      <c r="K3500" s="519">
        <v>376</v>
      </c>
    </row>
    <row r="3501" spans="2:11" hidden="1">
      <c r="B3501" s="519" t="s">
        <v>1062</v>
      </c>
      <c r="C3501" s="519"/>
      <c r="D3501" s="519"/>
      <c r="E3501" s="519"/>
      <c r="F3501" s="519">
        <v>1</v>
      </c>
      <c r="G3501" s="519"/>
      <c r="H3501" s="519">
        <v>29</v>
      </c>
      <c r="I3501" s="519">
        <v>19</v>
      </c>
      <c r="J3501" s="519" t="str">
        <f t="shared" si="104"/>
        <v>SDN20012919</v>
      </c>
      <c r="K3501" s="519">
        <v>376</v>
      </c>
    </row>
    <row r="3502" spans="2:11" hidden="1">
      <c r="B3502" s="519" t="s">
        <v>1062</v>
      </c>
      <c r="C3502" s="519"/>
      <c r="D3502" s="519"/>
      <c r="E3502" s="519"/>
      <c r="F3502" s="519">
        <v>1</v>
      </c>
      <c r="G3502" s="519"/>
      <c r="H3502" s="519">
        <v>29</v>
      </c>
      <c r="I3502" s="519">
        <v>20</v>
      </c>
      <c r="J3502" s="519" t="str">
        <f t="shared" si="104"/>
        <v>SDN20012920</v>
      </c>
      <c r="K3502" s="519">
        <v>376</v>
      </c>
    </row>
    <row r="3503" spans="2:11" hidden="1">
      <c r="B3503" s="519" t="s">
        <v>1062</v>
      </c>
      <c r="C3503" s="519"/>
      <c r="D3503" s="519"/>
      <c r="E3503" s="519"/>
      <c r="F3503" s="519">
        <v>1</v>
      </c>
      <c r="G3503" s="519"/>
      <c r="H3503" s="519">
        <v>30</v>
      </c>
      <c r="I3503" s="519">
        <v>1</v>
      </c>
      <c r="J3503" s="519" t="str">
        <f t="shared" si="104"/>
        <v>SDN20013001</v>
      </c>
      <c r="K3503" s="519">
        <v>470</v>
      </c>
    </row>
    <row r="3504" spans="2:11" hidden="1">
      <c r="B3504" s="519" t="s">
        <v>1062</v>
      </c>
      <c r="C3504" s="519"/>
      <c r="D3504" s="519"/>
      <c r="E3504" s="519"/>
      <c r="F3504" s="519">
        <v>1</v>
      </c>
      <c r="G3504" s="519"/>
      <c r="H3504" s="519">
        <v>30</v>
      </c>
      <c r="I3504" s="519">
        <v>2</v>
      </c>
      <c r="J3504" s="519" t="str">
        <f t="shared" si="104"/>
        <v>SDN20013002</v>
      </c>
      <c r="K3504" s="519">
        <v>470</v>
      </c>
    </row>
    <row r="3505" spans="2:11" hidden="1">
      <c r="B3505" s="519" t="s">
        <v>1062</v>
      </c>
      <c r="C3505" s="519"/>
      <c r="D3505" s="519"/>
      <c r="E3505" s="519"/>
      <c r="F3505" s="519">
        <v>1</v>
      </c>
      <c r="G3505" s="519"/>
      <c r="H3505" s="519">
        <v>30</v>
      </c>
      <c r="I3505" s="519">
        <v>3</v>
      </c>
      <c r="J3505" s="519" t="str">
        <f t="shared" si="104"/>
        <v>SDN20013003</v>
      </c>
      <c r="K3505" s="519">
        <v>470</v>
      </c>
    </row>
    <row r="3506" spans="2:11" hidden="1">
      <c r="B3506" s="519" t="s">
        <v>1062</v>
      </c>
      <c r="C3506" s="519"/>
      <c r="D3506" s="519"/>
      <c r="E3506" s="519"/>
      <c r="F3506" s="519">
        <v>1</v>
      </c>
      <c r="G3506" s="519"/>
      <c r="H3506" s="519">
        <v>30</v>
      </c>
      <c r="I3506" s="519">
        <v>4</v>
      </c>
      <c r="J3506" s="519" t="str">
        <f t="shared" si="104"/>
        <v>SDN20013004</v>
      </c>
      <c r="K3506" s="519">
        <v>470</v>
      </c>
    </row>
    <row r="3507" spans="2:11" hidden="1">
      <c r="B3507" s="519" t="s">
        <v>1062</v>
      </c>
      <c r="C3507" s="519"/>
      <c r="D3507" s="519"/>
      <c r="E3507" s="519"/>
      <c r="F3507" s="519">
        <v>1</v>
      </c>
      <c r="G3507" s="519"/>
      <c r="H3507" s="519">
        <v>30</v>
      </c>
      <c r="I3507" s="519">
        <v>5</v>
      </c>
      <c r="J3507" s="519" t="str">
        <f t="shared" si="104"/>
        <v>SDN20013005</v>
      </c>
      <c r="K3507" s="519">
        <v>470</v>
      </c>
    </row>
    <row r="3508" spans="2:11" hidden="1">
      <c r="B3508" s="519" t="s">
        <v>1062</v>
      </c>
      <c r="C3508" s="519"/>
      <c r="D3508" s="519"/>
      <c r="E3508" s="519"/>
      <c r="F3508" s="519">
        <v>1</v>
      </c>
      <c r="G3508" s="519"/>
      <c r="H3508" s="519">
        <v>30</v>
      </c>
      <c r="I3508" s="519">
        <v>6</v>
      </c>
      <c r="J3508" s="519" t="str">
        <f t="shared" si="104"/>
        <v>SDN20013006</v>
      </c>
      <c r="K3508" s="519">
        <v>470</v>
      </c>
    </row>
    <row r="3509" spans="2:11" hidden="1">
      <c r="B3509" s="519" t="s">
        <v>1062</v>
      </c>
      <c r="C3509" s="519"/>
      <c r="D3509" s="519"/>
      <c r="E3509" s="519"/>
      <c r="F3509" s="519">
        <v>1</v>
      </c>
      <c r="G3509" s="519"/>
      <c r="H3509" s="519">
        <v>30</v>
      </c>
      <c r="I3509" s="519">
        <v>7</v>
      </c>
      <c r="J3509" s="519" t="str">
        <f t="shared" si="104"/>
        <v>SDN20013007</v>
      </c>
      <c r="K3509" s="519">
        <v>470</v>
      </c>
    </row>
    <row r="3510" spans="2:11" hidden="1">
      <c r="B3510" s="519" t="s">
        <v>1062</v>
      </c>
      <c r="C3510" s="519"/>
      <c r="D3510" s="519"/>
      <c r="E3510" s="519"/>
      <c r="F3510" s="519">
        <v>1</v>
      </c>
      <c r="G3510" s="519"/>
      <c r="H3510" s="519">
        <v>30</v>
      </c>
      <c r="I3510" s="519">
        <v>8</v>
      </c>
      <c r="J3510" s="519" t="str">
        <f t="shared" si="104"/>
        <v>SDN20013008</v>
      </c>
      <c r="K3510" s="519">
        <v>470</v>
      </c>
    </row>
    <row r="3511" spans="2:11" hidden="1">
      <c r="B3511" s="519" t="s">
        <v>1062</v>
      </c>
      <c r="C3511" s="519"/>
      <c r="D3511" s="519"/>
      <c r="E3511" s="519"/>
      <c r="F3511" s="519">
        <v>1</v>
      </c>
      <c r="G3511" s="519"/>
      <c r="H3511" s="519">
        <v>30</v>
      </c>
      <c r="I3511" s="519">
        <v>9</v>
      </c>
      <c r="J3511" s="519" t="str">
        <f t="shared" si="104"/>
        <v>SDN20013009</v>
      </c>
      <c r="K3511" s="519">
        <v>470</v>
      </c>
    </row>
    <row r="3512" spans="2:11" hidden="1">
      <c r="B3512" s="519" t="s">
        <v>1062</v>
      </c>
      <c r="C3512" s="519"/>
      <c r="D3512" s="519"/>
      <c r="E3512" s="519"/>
      <c r="F3512" s="519">
        <v>1</v>
      </c>
      <c r="G3512" s="519"/>
      <c r="H3512" s="519">
        <v>30</v>
      </c>
      <c r="I3512" s="519">
        <v>10</v>
      </c>
      <c r="J3512" s="519" t="str">
        <f t="shared" si="104"/>
        <v>SDN20013010</v>
      </c>
      <c r="K3512" s="519">
        <v>470</v>
      </c>
    </row>
    <row r="3513" spans="2:11" hidden="1">
      <c r="B3513" s="519" t="s">
        <v>1062</v>
      </c>
      <c r="C3513" s="519"/>
      <c r="D3513" s="519"/>
      <c r="E3513" s="519"/>
      <c r="F3513" s="519">
        <v>1</v>
      </c>
      <c r="G3513" s="519"/>
      <c r="H3513" s="519">
        <v>30</v>
      </c>
      <c r="I3513" s="519">
        <v>11</v>
      </c>
      <c r="J3513" s="519" t="str">
        <f t="shared" si="104"/>
        <v>SDN20013011</v>
      </c>
      <c r="K3513" s="519">
        <v>376</v>
      </c>
    </row>
    <row r="3514" spans="2:11" hidden="1">
      <c r="B3514" s="519" t="s">
        <v>1062</v>
      </c>
      <c r="C3514" s="519"/>
      <c r="D3514" s="519"/>
      <c r="E3514" s="519"/>
      <c r="F3514" s="519">
        <v>1</v>
      </c>
      <c r="G3514" s="519"/>
      <c r="H3514" s="519">
        <v>30</v>
      </c>
      <c r="I3514" s="519">
        <v>12</v>
      </c>
      <c r="J3514" s="519" t="str">
        <f t="shared" si="104"/>
        <v>SDN20013012</v>
      </c>
      <c r="K3514" s="519">
        <v>376</v>
      </c>
    </row>
    <row r="3515" spans="2:11" hidden="1">
      <c r="B3515" s="519" t="s">
        <v>1062</v>
      </c>
      <c r="C3515" s="519"/>
      <c r="D3515" s="519"/>
      <c r="E3515" s="519"/>
      <c r="F3515" s="519">
        <v>1</v>
      </c>
      <c r="G3515" s="519"/>
      <c r="H3515" s="519">
        <v>30</v>
      </c>
      <c r="I3515" s="519">
        <v>13</v>
      </c>
      <c r="J3515" s="519" t="str">
        <f t="shared" si="104"/>
        <v>SDN20013013</v>
      </c>
      <c r="K3515" s="519">
        <v>376</v>
      </c>
    </row>
    <row r="3516" spans="2:11" hidden="1">
      <c r="B3516" s="519" t="s">
        <v>1062</v>
      </c>
      <c r="C3516" s="519"/>
      <c r="D3516" s="519"/>
      <c r="E3516" s="519"/>
      <c r="F3516" s="519">
        <v>1</v>
      </c>
      <c r="G3516" s="519"/>
      <c r="H3516" s="519">
        <v>30</v>
      </c>
      <c r="I3516" s="519">
        <v>14</v>
      </c>
      <c r="J3516" s="519" t="str">
        <f t="shared" si="104"/>
        <v>SDN20013014</v>
      </c>
      <c r="K3516" s="519">
        <v>376</v>
      </c>
    </row>
    <row r="3517" spans="2:11" hidden="1">
      <c r="B3517" s="519" t="s">
        <v>1062</v>
      </c>
      <c r="C3517" s="519"/>
      <c r="D3517" s="519"/>
      <c r="E3517" s="519"/>
      <c r="F3517" s="519">
        <v>1</v>
      </c>
      <c r="G3517" s="519"/>
      <c r="H3517" s="519">
        <v>30</v>
      </c>
      <c r="I3517" s="519">
        <v>15</v>
      </c>
      <c r="J3517" s="519" t="str">
        <f t="shared" si="104"/>
        <v>SDN20013015</v>
      </c>
      <c r="K3517" s="519">
        <v>376</v>
      </c>
    </row>
    <row r="3518" spans="2:11" hidden="1">
      <c r="B3518" s="519" t="s">
        <v>1062</v>
      </c>
      <c r="C3518" s="519"/>
      <c r="D3518" s="519"/>
      <c r="E3518" s="519"/>
      <c r="F3518" s="519">
        <v>1</v>
      </c>
      <c r="G3518" s="519"/>
      <c r="H3518" s="519">
        <v>30</v>
      </c>
      <c r="I3518" s="519">
        <v>16</v>
      </c>
      <c r="J3518" s="519" t="str">
        <f t="shared" si="104"/>
        <v>SDN20013016</v>
      </c>
      <c r="K3518" s="519">
        <v>376</v>
      </c>
    </row>
    <row r="3519" spans="2:11" hidden="1">
      <c r="B3519" s="519" t="s">
        <v>1062</v>
      </c>
      <c r="C3519" s="519"/>
      <c r="D3519" s="519"/>
      <c r="E3519" s="519"/>
      <c r="F3519" s="519">
        <v>1</v>
      </c>
      <c r="G3519" s="519"/>
      <c r="H3519" s="519">
        <v>30</v>
      </c>
      <c r="I3519" s="519">
        <v>17</v>
      </c>
      <c r="J3519" s="519" t="str">
        <f t="shared" si="104"/>
        <v>SDN20013017</v>
      </c>
      <c r="K3519" s="519">
        <v>376</v>
      </c>
    </row>
    <row r="3520" spans="2:11" hidden="1">
      <c r="B3520" s="519" t="s">
        <v>1062</v>
      </c>
      <c r="C3520" s="519"/>
      <c r="D3520" s="519"/>
      <c r="E3520" s="519"/>
      <c r="F3520" s="519">
        <v>1</v>
      </c>
      <c r="G3520" s="519"/>
      <c r="H3520" s="519">
        <v>30</v>
      </c>
      <c r="I3520" s="519">
        <v>18</v>
      </c>
      <c r="J3520" s="519" t="str">
        <f t="shared" si="104"/>
        <v>SDN20013018</v>
      </c>
      <c r="K3520" s="519">
        <v>376</v>
      </c>
    </row>
    <row r="3521" spans="2:11" hidden="1">
      <c r="B3521" s="519" t="s">
        <v>1062</v>
      </c>
      <c r="C3521" s="519"/>
      <c r="D3521" s="519"/>
      <c r="E3521" s="519"/>
      <c r="F3521" s="519">
        <v>1</v>
      </c>
      <c r="G3521" s="519"/>
      <c r="H3521" s="519">
        <v>30</v>
      </c>
      <c r="I3521" s="519">
        <v>19</v>
      </c>
      <c r="J3521" s="519" t="str">
        <f t="shared" si="104"/>
        <v>SDN20013019</v>
      </c>
      <c r="K3521" s="519">
        <v>376</v>
      </c>
    </row>
    <row r="3522" spans="2:11" hidden="1">
      <c r="B3522" s="519" t="s">
        <v>1062</v>
      </c>
      <c r="C3522" s="519"/>
      <c r="D3522" s="519"/>
      <c r="E3522" s="519"/>
      <c r="F3522" s="519">
        <v>1</v>
      </c>
      <c r="G3522" s="519"/>
      <c r="H3522" s="519">
        <v>30</v>
      </c>
      <c r="I3522" s="519">
        <v>20</v>
      </c>
      <c r="J3522" s="519" t="str">
        <f t="shared" si="104"/>
        <v>SDN20013020</v>
      </c>
      <c r="K3522" s="519">
        <v>376</v>
      </c>
    </row>
    <row r="3523" spans="2:11" hidden="1">
      <c r="B3523" s="519" t="s">
        <v>1062</v>
      </c>
      <c r="C3523" s="519"/>
      <c r="D3523" s="519"/>
      <c r="E3523" s="519"/>
      <c r="F3523" s="519">
        <v>1</v>
      </c>
      <c r="G3523" s="519"/>
      <c r="H3523" s="519">
        <v>31</v>
      </c>
      <c r="I3523" s="519">
        <v>1</v>
      </c>
      <c r="J3523" s="519" t="str">
        <f t="shared" si="104"/>
        <v>SDN20013101</v>
      </c>
      <c r="K3523" s="519">
        <v>475</v>
      </c>
    </row>
    <row r="3524" spans="2:11" hidden="1">
      <c r="B3524" s="519" t="s">
        <v>1062</v>
      </c>
      <c r="C3524" s="519"/>
      <c r="D3524" s="519"/>
      <c r="E3524" s="519"/>
      <c r="F3524" s="519">
        <v>1</v>
      </c>
      <c r="G3524" s="519"/>
      <c r="H3524" s="519">
        <v>31</v>
      </c>
      <c r="I3524" s="519">
        <v>2</v>
      </c>
      <c r="J3524" s="519" t="str">
        <f t="shared" ref="J3524:J3587" si="105">B3524&amp;TEXT(F3524,"00")&amp;TEXT(H3524,"00")&amp;TEXT(I3524,"00")</f>
        <v>SDN20013102</v>
      </c>
      <c r="K3524" s="519">
        <v>475</v>
      </c>
    </row>
    <row r="3525" spans="2:11" hidden="1">
      <c r="B3525" s="519" t="s">
        <v>1062</v>
      </c>
      <c r="C3525" s="519"/>
      <c r="D3525" s="519"/>
      <c r="E3525" s="519"/>
      <c r="F3525" s="519">
        <v>1</v>
      </c>
      <c r="G3525" s="519"/>
      <c r="H3525" s="519">
        <v>31</v>
      </c>
      <c r="I3525" s="519">
        <v>3</v>
      </c>
      <c r="J3525" s="519" t="str">
        <f t="shared" si="105"/>
        <v>SDN20013103</v>
      </c>
      <c r="K3525" s="519">
        <v>475</v>
      </c>
    </row>
    <row r="3526" spans="2:11" hidden="1">
      <c r="B3526" s="519" t="s">
        <v>1062</v>
      </c>
      <c r="C3526" s="519"/>
      <c r="D3526" s="519"/>
      <c r="E3526" s="519"/>
      <c r="F3526" s="519">
        <v>1</v>
      </c>
      <c r="G3526" s="519"/>
      <c r="H3526" s="519">
        <v>31</v>
      </c>
      <c r="I3526" s="519">
        <v>4</v>
      </c>
      <c r="J3526" s="519" t="str">
        <f t="shared" si="105"/>
        <v>SDN20013104</v>
      </c>
      <c r="K3526" s="519">
        <v>475</v>
      </c>
    </row>
    <row r="3527" spans="2:11" hidden="1">
      <c r="B3527" s="519" t="s">
        <v>1062</v>
      </c>
      <c r="C3527" s="519"/>
      <c r="D3527" s="519"/>
      <c r="E3527" s="519"/>
      <c r="F3527" s="519">
        <v>1</v>
      </c>
      <c r="G3527" s="519"/>
      <c r="H3527" s="519">
        <v>31</v>
      </c>
      <c r="I3527" s="519">
        <v>5</v>
      </c>
      <c r="J3527" s="519" t="str">
        <f t="shared" si="105"/>
        <v>SDN20013105</v>
      </c>
      <c r="K3527" s="519">
        <v>475</v>
      </c>
    </row>
    <row r="3528" spans="2:11" hidden="1">
      <c r="B3528" s="519" t="s">
        <v>1062</v>
      </c>
      <c r="C3528" s="519"/>
      <c r="D3528" s="519"/>
      <c r="E3528" s="519"/>
      <c r="F3528" s="519">
        <v>1</v>
      </c>
      <c r="G3528" s="519"/>
      <c r="H3528" s="519">
        <v>31</v>
      </c>
      <c r="I3528" s="519">
        <v>6</v>
      </c>
      <c r="J3528" s="519" t="str">
        <f t="shared" si="105"/>
        <v>SDN20013106</v>
      </c>
      <c r="K3528" s="519">
        <v>475</v>
      </c>
    </row>
    <row r="3529" spans="2:11" hidden="1">
      <c r="B3529" s="519" t="s">
        <v>1062</v>
      </c>
      <c r="C3529" s="519"/>
      <c r="D3529" s="519"/>
      <c r="E3529" s="519"/>
      <c r="F3529" s="519">
        <v>1</v>
      </c>
      <c r="G3529" s="519"/>
      <c r="H3529" s="519">
        <v>31</v>
      </c>
      <c r="I3529" s="519">
        <v>7</v>
      </c>
      <c r="J3529" s="519" t="str">
        <f t="shared" si="105"/>
        <v>SDN20013107</v>
      </c>
      <c r="K3529" s="519">
        <v>475</v>
      </c>
    </row>
    <row r="3530" spans="2:11" hidden="1">
      <c r="B3530" s="519" t="s">
        <v>1062</v>
      </c>
      <c r="C3530" s="519"/>
      <c r="D3530" s="519"/>
      <c r="E3530" s="519"/>
      <c r="F3530" s="519">
        <v>1</v>
      </c>
      <c r="G3530" s="519"/>
      <c r="H3530" s="519">
        <v>31</v>
      </c>
      <c r="I3530" s="519">
        <v>8</v>
      </c>
      <c r="J3530" s="519" t="str">
        <f t="shared" si="105"/>
        <v>SDN20013108</v>
      </c>
      <c r="K3530" s="519">
        <v>475</v>
      </c>
    </row>
    <row r="3531" spans="2:11" hidden="1">
      <c r="B3531" s="519" t="s">
        <v>1062</v>
      </c>
      <c r="C3531" s="519"/>
      <c r="D3531" s="519"/>
      <c r="E3531" s="519"/>
      <c r="F3531" s="519">
        <v>1</v>
      </c>
      <c r="G3531" s="519"/>
      <c r="H3531" s="519">
        <v>31</v>
      </c>
      <c r="I3531" s="519">
        <v>9</v>
      </c>
      <c r="J3531" s="519" t="str">
        <f t="shared" si="105"/>
        <v>SDN20013109</v>
      </c>
      <c r="K3531" s="519">
        <v>475</v>
      </c>
    </row>
    <row r="3532" spans="2:11" hidden="1">
      <c r="B3532" s="519" t="s">
        <v>1062</v>
      </c>
      <c r="C3532" s="519"/>
      <c r="D3532" s="519"/>
      <c r="E3532" s="519"/>
      <c r="F3532" s="519">
        <v>1</v>
      </c>
      <c r="G3532" s="519"/>
      <c r="H3532" s="519">
        <v>31</v>
      </c>
      <c r="I3532" s="519">
        <v>10</v>
      </c>
      <c r="J3532" s="519" t="str">
        <f t="shared" si="105"/>
        <v>SDN20013110</v>
      </c>
      <c r="K3532" s="519">
        <v>475</v>
      </c>
    </row>
    <row r="3533" spans="2:11" hidden="1">
      <c r="B3533" s="519" t="s">
        <v>1062</v>
      </c>
      <c r="C3533" s="519"/>
      <c r="D3533" s="519"/>
      <c r="E3533" s="519"/>
      <c r="F3533" s="519">
        <v>1</v>
      </c>
      <c r="G3533" s="519"/>
      <c r="H3533" s="519">
        <v>31</v>
      </c>
      <c r="I3533" s="519">
        <v>11</v>
      </c>
      <c r="J3533" s="519" t="str">
        <f t="shared" si="105"/>
        <v>SDN20013111</v>
      </c>
      <c r="K3533" s="519">
        <v>380</v>
      </c>
    </row>
    <row r="3534" spans="2:11" hidden="1">
      <c r="B3534" s="519" t="s">
        <v>1062</v>
      </c>
      <c r="C3534" s="519"/>
      <c r="D3534" s="519"/>
      <c r="E3534" s="519"/>
      <c r="F3534" s="519">
        <v>1</v>
      </c>
      <c r="G3534" s="519"/>
      <c r="H3534" s="519">
        <v>31</v>
      </c>
      <c r="I3534" s="519">
        <v>12</v>
      </c>
      <c r="J3534" s="519" t="str">
        <f t="shared" si="105"/>
        <v>SDN20013112</v>
      </c>
      <c r="K3534" s="519">
        <v>380</v>
      </c>
    </row>
    <row r="3535" spans="2:11" hidden="1">
      <c r="B3535" s="519" t="s">
        <v>1062</v>
      </c>
      <c r="C3535" s="519"/>
      <c r="D3535" s="519"/>
      <c r="E3535" s="519"/>
      <c r="F3535" s="519">
        <v>1</v>
      </c>
      <c r="G3535" s="519"/>
      <c r="H3535" s="519">
        <v>31</v>
      </c>
      <c r="I3535" s="519">
        <v>13</v>
      </c>
      <c r="J3535" s="519" t="str">
        <f t="shared" si="105"/>
        <v>SDN20013113</v>
      </c>
      <c r="K3535" s="519">
        <v>380</v>
      </c>
    </row>
    <row r="3536" spans="2:11" hidden="1">
      <c r="B3536" s="519" t="s">
        <v>1062</v>
      </c>
      <c r="C3536" s="519"/>
      <c r="D3536" s="519"/>
      <c r="E3536" s="519"/>
      <c r="F3536" s="519">
        <v>1</v>
      </c>
      <c r="G3536" s="519"/>
      <c r="H3536" s="519">
        <v>31</v>
      </c>
      <c r="I3536" s="519">
        <v>14</v>
      </c>
      <c r="J3536" s="519" t="str">
        <f t="shared" si="105"/>
        <v>SDN20013114</v>
      </c>
      <c r="K3536" s="519">
        <v>380</v>
      </c>
    </row>
    <row r="3537" spans="2:11" hidden="1">
      <c r="B3537" s="519" t="s">
        <v>1062</v>
      </c>
      <c r="C3537" s="519"/>
      <c r="D3537" s="519"/>
      <c r="E3537" s="519"/>
      <c r="F3537" s="519">
        <v>1</v>
      </c>
      <c r="G3537" s="519"/>
      <c r="H3537" s="519">
        <v>31</v>
      </c>
      <c r="I3537" s="519">
        <v>15</v>
      </c>
      <c r="J3537" s="519" t="str">
        <f t="shared" si="105"/>
        <v>SDN20013115</v>
      </c>
      <c r="K3537" s="519">
        <v>380</v>
      </c>
    </row>
    <row r="3538" spans="2:11" hidden="1">
      <c r="B3538" s="519" t="s">
        <v>1062</v>
      </c>
      <c r="C3538" s="519"/>
      <c r="D3538" s="519"/>
      <c r="E3538" s="519"/>
      <c r="F3538" s="519">
        <v>1</v>
      </c>
      <c r="G3538" s="519"/>
      <c r="H3538" s="519">
        <v>31</v>
      </c>
      <c r="I3538" s="519">
        <v>16</v>
      </c>
      <c r="J3538" s="519" t="str">
        <f t="shared" si="105"/>
        <v>SDN20013116</v>
      </c>
      <c r="K3538" s="519">
        <v>380</v>
      </c>
    </row>
    <row r="3539" spans="2:11" hidden="1">
      <c r="B3539" s="519" t="s">
        <v>1062</v>
      </c>
      <c r="C3539" s="519"/>
      <c r="D3539" s="519"/>
      <c r="E3539" s="519"/>
      <c r="F3539" s="519">
        <v>1</v>
      </c>
      <c r="G3539" s="519"/>
      <c r="H3539" s="519">
        <v>31</v>
      </c>
      <c r="I3539" s="519">
        <v>17</v>
      </c>
      <c r="J3539" s="519" t="str">
        <f t="shared" si="105"/>
        <v>SDN20013117</v>
      </c>
      <c r="K3539" s="519">
        <v>380</v>
      </c>
    </row>
    <row r="3540" spans="2:11" hidden="1">
      <c r="B3540" s="519" t="s">
        <v>1062</v>
      </c>
      <c r="C3540" s="519"/>
      <c r="D3540" s="519"/>
      <c r="E3540" s="519"/>
      <c r="F3540" s="519">
        <v>1</v>
      </c>
      <c r="G3540" s="519"/>
      <c r="H3540" s="519">
        <v>31</v>
      </c>
      <c r="I3540" s="519">
        <v>18</v>
      </c>
      <c r="J3540" s="519" t="str">
        <f t="shared" si="105"/>
        <v>SDN20013118</v>
      </c>
      <c r="K3540" s="519">
        <v>380</v>
      </c>
    </row>
    <row r="3541" spans="2:11" hidden="1">
      <c r="B3541" s="519" t="s">
        <v>1062</v>
      </c>
      <c r="C3541" s="519"/>
      <c r="D3541" s="519"/>
      <c r="E3541" s="519"/>
      <c r="F3541" s="519">
        <v>1</v>
      </c>
      <c r="G3541" s="519"/>
      <c r="H3541" s="519">
        <v>31</v>
      </c>
      <c r="I3541" s="519">
        <v>19</v>
      </c>
      <c r="J3541" s="519" t="str">
        <f t="shared" si="105"/>
        <v>SDN20013119</v>
      </c>
      <c r="K3541" s="519">
        <v>380</v>
      </c>
    </row>
    <row r="3542" spans="2:11" hidden="1">
      <c r="B3542" s="519" t="s">
        <v>1062</v>
      </c>
      <c r="C3542" s="519"/>
      <c r="D3542" s="519"/>
      <c r="E3542" s="519"/>
      <c r="F3542" s="519">
        <v>1</v>
      </c>
      <c r="G3542" s="519"/>
      <c r="H3542" s="519">
        <v>31</v>
      </c>
      <c r="I3542" s="519">
        <v>20</v>
      </c>
      <c r="J3542" s="519" t="str">
        <f t="shared" si="105"/>
        <v>SDN20013120</v>
      </c>
      <c r="K3542" s="519">
        <v>380</v>
      </c>
    </row>
    <row r="3543" spans="2:11" hidden="1">
      <c r="B3543" s="519" t="s">
        <v>1062</v>
      </c>
      <c r="C3543" s="519"/>
      <c r="D3543" s="519"/>
      <c r="E3543" s="519"/>
      <c r="F3543" s="519">
        <v>1</v>
      </c>
      <c r="G3543" s="519"/>
      <c r="H3543" s="519">
        <v>32</v>
      </c>
      <c r="I3543" s="519">
        <v>1</v>
      </c>
      <c r="J3543" s="519" t="str">
        <f t="shared" si="105"/>
        <v>SDN20013201</v>
      </c>
      <c r="K3543" s="519">
        <v>475</v>
      </c>
    </row>
    <row r="3544" spans="2:11" hidden="1">
      <c r="B3544" s="519" t="s">
        <v>1062</v>
      </c>
      <c r="C3544" s="519"/>
      <c r="D3544" s="519"/>
      <c r="E3544" s="519"/>
      <c r="F3544" s="519">
        <v>1</v>
      </c>
      <c r="G3544" s="519"/>
      <c r="H3544" s="519">
        <v>32</v>
      </c>
      <c r="I3544" s="519">
        <v>2</v>
      </c>
      <c r="J3544" s="519" t="str">
        <f t="shared" si="105"/>
        <v>SDN20013202</v>
      </c>
      <c r="K3544" s="519">
        <v>475</v>
      </c>
    </row>
    <row r="3545" spans="2:11" hidden="1">
      <c r="B3545" s="519" t="s">
        <v>1062</v>
      </c>
      <c r="C3545" s="519"/>
      <c r="D3545" s="519"/>
      <c r="E3545" s="519"/>
      <c r="F3545" s="519">
        <v>1</v>
      </c>
      <c r="G3545" s="519"/>
      <c r="H3545" s="519">
        <v>32</v>
      </c>
      <c r="I3545" s="519">
        <v>3</v>
      </c>
      <c r="J3545" s="519" t="str">
        <f t="shared" si="105"/>
        <v>SDN20013203</v>
      </c>
      <c r="K3545" s="519">
        <v>475</v>
      </c>
    </row>
    <row r="3546" spans="2:11" hidden="1">
      <c r="B3546" s="519" t="s">
        <v>1062</v>
      </c>
      <c r="C3546" s="519"/>
      <c r="D3546" s="519"/>
      <c r="E3546" s="519"/>
      <c r="F3546" s="519">
        <v>1</v>
      </c>
      <c r="G3546" s="519"/>
      <c r="H3546" s="519">
        <v>32</v>
      </c>
      <c r="I3546" s="519">
        <v>4</v>
      </c>
      <c r="J3546" s="519" t="str">
        <f t="shared" si="105"/>
        <v>SDN20013204</v>
      </c>
      <c r="K3546" s="519">
        <v>475</v>
      </c>
    </row>
    <row r="3547" spans="2:11" hidden="1">
      <c r="B3547" s="519" t="s">
        <v>1062</v>
      </c>
      <c r="C3547" s="519"/>
      <c r="D3547" s="519"/>
      <c r="E3547" s="519"/>
      <c r="F3547" s="519">
        <v>1</v>
      </c>
      <c r="G3547" s="519"/>
      <c r="H3547" s="519">
        <v>32</v>
      </c>
      <c r="I3547" s="519">
        <v>5</v>
      </c>
      <c r="J3547" s="519" t="str">
        <f t="shared" si="105"/>
        <v>SDN20013205</v>
      </c>
      <c r="K3547" s="519">
        <v>475</v>
      </c>
    </row>
    <row r="3548" spans="2:11" hidden="1">
      <c r="B3548" s="519" t="s">
        <v>1062</v>
      </c>
      <c r="C3548" s="519"/>
      <c r="D3548" s="519"/>
      <c r="E3548" s="519"/>
      <c r="F3548" s="519">
        <v>1</v>
      </c>
      <c r="G3548" s="519"/>
      <c r="H3548" s="519">
        <v>32</v>
      </c>
      <c r="I3548" s="519">
        <v>6</v>
      </c>
      <c r="J3548" s="519" t="str">
        <f t="shared" si="105"/>
        <v>SDN20013206</v>
      </c>
      <c r="K3548" s="519">
        <v>475</v>
      </c>
    </row>
    <row r="3549" spans="2:11" hidden="1">
      <c r="B3549" s="519" t="s">
        <v>1062</v>
      </c>
      <c r="C3549" s="519"/>
      <c r="D3549" s="519"/>
      <c r="E3549" s="519"/>
      <c r="F3549" s="519">
        <v>1</v>
      </c>
      <c r="G3549" s="519"/>
      <c r="H3549" s="519">
        <v>32</v>
      </c>
      <c r="I3549" s="519">
        <v>7</v>
      </c>
      <c r="J3549" s="519" t="str">
        <f t="shared" si="105"/>
        <v>SDN20013207</v>
      </c>
      <c r="K3549" s="519">
        <v>475</v>
      </c>
    </row>
    <row r="3550" spans="2:11" hidden="1">
      <c r="B3550" s="519" t="s">
        <v>1062</v>
      </c>
      <c r="C3550" s="519"/>
      <c r="D3550" s="519"/>
      <c r="E3550" s="519"/>
      <c r="F3550" s="519">
        <v>1</v>
      </c>
      <c r="G3550" s="519"/>
      <c r="H3550" s="519">
        <v>32</v>
      </c>
      <c r="I3550" s="519">
        <v>8</v>
      </c>
      <c r="J3550" s="519" t="str">
        <f t="shared" si="105"/>
        <v>SDN20013208</v>
      </c>
      <c r="K3550" s="519">
        <v>475</v>
      </c>
    </row>
    <row r="3551" spans="2:11" hidden="1">
      <c r="B3551" s="519" t="s">
        <v>1062</v>
      </c>
      <c r="C3551" s="519"/>
      <c r="D3551" s="519"/>
      <c r="E3551" s="519"/>
      <c r="F3551" s="519">
        <v>1</v>
      </c>
      <c r="G3551" s="519"/>
      <c r="H3551" s="519">
        <v>32</v>
      </c>
      <c r="I3551" s="519">
        <v>9</v>
      </c>
      <c r="J3551" s="519" t="str">
        <f t="shared" si="105"/>
        <v>SDN20013209</v>
      </c>
      <c r="K3551" s="519">
        <v>475</v>
      </c>
    </row>
    <row r="3552" spans="2:11" hidden="1">
      <c r="B3552" s="519" t="s">
        <v>1062</v>
      </c>
      <c r="C3552" s="519"/>
      <c r="D3552" s="519"/>
      <c r="E3552" s="519"/>
      <c r="F3552" s="519">
        <v>1</v>
      </c>
      <c r="G3552" s="519"/>
      <c r="H3552" s="519">
        <v>32</v>
      </c>
      <c r="I3552" s="519">
        <v>10</v>
      </c>
      <c r="J3552" s="519" t="str">
        <f t="shared" si="105"/>
        <v>SDN20013210</v>
      </c>
      <c r="K3552" s="519">
        <v>475</v>
      </c>
    </row>
    <row r="3553" spans="2:11" hidden="1">
      <c r="B3553" s="519" t="s">
        <v>1062</v>
      </c>
      <c r="C3553" s="519"/>
      <c r="D3553" s="519"/>
      <c r="E3553" s="519"/>
      <c r="F3553" s="519">
        <v>1</v>
      </c>
      <c r="G3553" s="519"/>
      <c r="H3553" s="519">
        <v>32</v>
      </c>
      <c r="I3553" s="519">
        <v>11</v>
      </c>
      <c r="J3553" s="519" t="str">
        <f t="shared" si="105"/>
        <v>SDN20013211</v>
      </c>
      <c r="K3553" s="519">
        <v>380</v>
      </c>
    </row>
    <row r="3554" spans="2:11" hidden="1">
      <c r="B3554" s="519" t="s">
        <v>1062</v>
      </c>
      <c r="C3554" s="519"/>
      <c r="D3554" s="519"/>
      <c r="E3554" s="519"/>
      <c r="F3554" s="519">
        <v>1</v>
      </c>
      <c r="G3554" s="519"/>
      <c r="H3554" s="519">
        <v>32</v>
      </c>
      <c r="I3554" s="519">
        <v>12</v>
      </c>
      <c r="J3554" s="519" t="str">
        <f t="shared" si="105"/>
        <v>SDN20013212</v>
      </c>
      <c r="K3554" s="519">
        <v>380</v>
      </c>
    </row>
    <row r="3555" spans="2:11" hidden="1">
      <c r="B3555" s="519" t="s">
        <v>1062</v>
      </c>
      <c r="C3555" s="519"/>
      <c r="D3555" s="519"/>
      <c r="E3555" s="519"/>
      <c r="F3555" s="519">
        <v>1</v>
      </c>
      <c r="G3555" s="519"/>
      <c r="H3555" s="519">
        <v>32</v>
      </c>
      <c r="I3555" s="519">
        <v>13</v>
      </c>
      <c r="J3555" s="519" t="str">
        <f t="shared" si="105"/>
        <v>SDN20013213</v>
      </c>
      <c r="K3555" s="519">
        <v>380</v>
      </c>
    </row>
    <row r="3556" spans="2:11" hidden="1">
      <c r="B3556" s="519" t="s">
        <v>1062</v>
      </c>
      <c r="C3556" s="519"/>
      <c r="D3556" s="519"/>
      <c r="E3556" s="519"/>
      <c r="F3556" s="519">
        <v>1</v>
      </c>
      <c r="G3556" s="519"/>
      <c r="H3556" s="519">
        <v>32</v>
      </c>
      <c r="I3556" s="519">
        <v>14</v>
      </c>
      <c r="J3556" s="519" t="str">
        <f t="shared" si="105"/>
        <v>SDN20013214</v>
      </c>
      <c r="K3556" s="519">
        <v>380</v>
      </c>
    </row>
    <row r="3557" spans="2:11" hidden="1">
      <c r="B3557" s="519" t="s">
        <v>1062</v>
      </c>
      <c r="C3557" s="519"/>
      <c r="D3557" s="519"/>
      <c r="E3557" s="519"/>
      <c r="F3557" s="519">
        <v>1</v>
      </c>
      <c r="G3557" s="519"/>
      <c r="H3557" s="519">
        <v>32</v>
      </c>
      <c r="I3557" s="519">
        <v>15</v>
      </c>
      <c r="J3557" s="519" t="str">
        <f t="shared" si="105"/>
        <v>SDN20013215</v>
      </c>
      <c r="K3557" s="519">
        <v>380</v>
      </c>
    </row>
    <row r="3558" spans="2:11" hidden="1">
      <c r="B3558" s="519" t="s">
        <v>1062</v>
      </c>
      <c r="C3558" s="519"/>
      <c r="D3558" s="519"/>
      <c r="E3558" s="519"/>
      <c r="F3558" s="519">
        <v>1</v>
      </c>
      <c r="G3558" s="519"/>
      <c r="H3558" s="519">
        <v>32</v>
      </c>
      <c r="I3558" s="519">
        <v>16</v>
      </c>
      <c r="J3558" s="519" t="str">
        <f t="shared" si="105"/>
        <v>SDN20013216</v>
      </c>
      <c r="K3558" s="519">
        <v>380</v>
      </c>
    </row>
    <row r="3559" spans="2:11" hidden="1">
      <c r="B3559" s="519" t="s">
        <v>1062</v>
      </c>
      <c r="C3559" s="519"/>
      <c r="D3559" s="519"/>
      <c r="E3559" s="519"/>
      <c r="F3559" s="519">
        <v>1</v>
      </c>
      <c r="G3559" s="519"/>
      <c r="H3559" s="519">
        <v>32</v>
      </c>
      <c r="I3559" s="519">
        <v>17</v>
      </c>
      <c r="J3559" s="519" t="str">
        <f t="shared" si="105"/>
        <v>SDN20013217</v>
      </c>
      <c r="K3559" s="519">
        <v>380</v>
      </c>
    </row>
    <row r="3560" spans="2:11" hidden="1">
      <c r="B3560" s="519" t="s">
        <v>1062</v>
      </c>
      <c r="C3560" s="519"/>
      <c r="D3560" s="519"/>
      <c r="E3560" s="519"/>
      <c r="F3560" s="519">
        <v>1</v>
      </c>
      <c r="G3560" s="519"/>
      <c r="H3560" s="519">
        <v>32</v>
      </c>
      <c r="I3560" s="519">
        <v>18</v>
      </c>
      <c r="J3560" s="519" t="str">
        <f t="shared" si="105"/>
        <v>SDN20013218</v>
      </c>
      <c r="K3560" s="519">
        <v>380</v>
      </c>
    </row>
    <row r="3561" spans="2:11" hidden="1">
      <c r="B3561" s="519" t="s">
        <v>1062</v>
      </c>
      <c r="C3561" s="519"/>
      <c r="D3561" s="519"/>
      <c r="E3561" s="519"/>
      <c r="F3561" s="519">
        <v>1</v>
      </c>
      <c r="G3561" s="519"/>
      <c r="H3561" s="519">
        <v>32</v>
      </c>
      <c r="I3561" s="519">
        <v>19</v>
      </c>
      <c r="J3561" s="519" t="str">
        <f t="shared" si="105"/>
        <v>SDN20013219</v>
      </c>
      <c r="K3561" s="519">
        <v>380</v>
      </c>
    </row>
    <row r="3562" spans="2:11" hidden="1">
      <c r="B3562" s="519" t="s">
        <v>1062</v>
      </c>
      <c r="C3562" s="519"/>
      <c r="D3562" s="519"/>
      <c r="E3562" s="519"/>
      <c r="F3562" s="519">
        <v>1</v>
      </c>
      <c r="G3562" s="519"/>
      <c r="H3562" s="519">
        <v>32</v>
      </c>
      <c r="I3562" s="519">
        <v>20</v>
      </c>
      <c r="J3562" s="519" t="str">
        <f t="shared" si="105"/>
        <v>SDN20013220</v>
      </c>
      <c r="K3562" s="519">
        <v>380</v>
      </c>
    </row>
    <row r="3563" spans="2:11" hidden="1">
      <c r="B3563" s="519" t="s">
        <v>1062</v>
      </c>
      <c r="C3563" s="519"/>
      <c r="D3563" s="519"/>
      <c r="E3563" s="519"/>
      <c r="F3563" s="519">
        <v>1</v>
      </c>
      <c r="G3563" s="519"/>
      <c r="H3563" s="519">
        <v>33</v>
      </c>
      <c r="I3563" s="519">
        <v>1</v>
      </c>
      <c r="J3563" s="519" t="str">
        <f t="shared" si="105"/>
        <v>SDN20013301</v>
      </c>
      <c r="K3563" s="519">
        <v>480</v>
      </c>
    </row>
    <row r="3564" spans="2:11" hidden="1">
      <c r="B3564" s="519" t="s">
        <v>1062</v>
      </c>
      <c r="C3564" s="519"/>
      <c r="D3564" s="519"/>
      <c r="E3564" s="519"/>
      <c r="F3564" s="519">
        <v>1</v>
      </c>
      <c r="G3564" s="519"/>
      <c r="H3564" s="519">
        <v>33</v>
      </c>
      <c r="I3564" s="519">
        <v>2</v>
      </c>
      <c r="J3564" s="519" t="str">
        <f t="shared" si="105"/>
        <v>SDN20013302</v>
      </c>
      <c r="K3564" s="519">
        <v>480</v>
      </c>
    </row>
    <row r="3565" spans="2:11" hidden="1">
      <c r="B3565" s="519" t="s">
        <v>1062</v>
      </c>
      <c r="C3565" s="519"/>
      <c r="D3565" s="519"/>
      <c r="E3565" s="519"/>
      <c r="F3565" s="519">
        <v>1</v>
      </c>
      <c r="G3565" s="519"/>
      <c r="H3565" s="519">
        <v>33</v>
      </c>
      <c r="I3565" s="519">
        <v>3</v>
      </c>
      <c r="J3565" s="519" t="str">
        <f t="shared" si="105"/>
        <v>SDN20013303</v>
      </c>
      <c r="K3565" s="519">
        <v>480</v>
      </c>
    </row>
    <row r="3566" spans="2:11" hidden="1">
      <c r="B3566" s="519" t="s">
        <v>1062</v>
      </c>
      <c r="C3566" s="519"/>
      <c r="D3566" s="519"/>
      <c r="E3566" s="519"/>
      <c r="F3566" s="519">
        <v>1</v>
      </c>
      <c r="G3566" s="519"/>
      <c r="H3566" s="519">
        <v>33</v>
      </c>
      <c r="I3566" s="519">
        <v>4</v>
      </c>
      <c r="J3566" s="519" t="str">
        <f t="shared" si="105"/>
        <v>SDN20013304</v>
      </c>
      <c r="K3566" s="519">
        <v>480</v>
      </c>
    </row>
    <row r="3567" spans="2:11" hidden="1">
      <c r="B3567" s="519" t="s">
        <v>1062</v>
      </c>
      <c r="C3567" s="519"/>
      <c r="D3567" s="519"/>
      <c r="E3567" s="519"/>
      <c r="F3567" s="519">
        <v>1</v>
      </c>
      <c r="G3567" s="519"/>
      <c r="H3567" s="519">
        <v>33</v>
      </c>
      <c r="I3567" s="519">
        <v>5</v>
      </c>
      <c r="J3567" s="519" t="str">
        <f t="shared" si="105"/>
        <v>SDN20013305</v>
      </c>
      <c r="K3567" s="519">
        <v>480</v>
      </c>
    </row>
    <row r="3568" spans="2:11" hidden="1">
      <c r="B3568" s="519" t="s">
        <v>1062</v>
      </c>
      <c r="C3568" s="519"/>
      <c r="D3568" s="519"/>
      <c r="E3568" s="519"/>
      <c r="F3568" s="519">
        <v>1</v>
      </c>
      <c r="G3568" s="519"/>
      <c r="H3568" s="519">
        <v>33</v>
      </c>
      <c r="I3568" s="519">
        <v>6</v>
      </c>
      <c r="J3568" s="519" t="str">
        <f t="shared" si="105"/>
        <v>SDN20013306</v>
      </c>
      <c r="K3568" s="519">
        <v>480</v>
      </c>
    </row>
    <row r="3569" spans="2:11" hidden="1">
      <c r="B3569" s="519" t="s">
        <v>1062</v>
      </c>
      <c r="C3569" s="519"/>
      <c r="D3569" s="519"/>
      <c r="E3569" s="519"/>
      <c r="F3569" s="519">
        <v>1</v>
      </c>
      <c r="G3569" s="519"/>
      <c r="H3569" s="519">
        <v>33</v>
      </c>
      <c r="I3569" s="519">
        <v>7</v>
      </c>
      <c r="J3569" s="519" t="str">
        <f t="shared" si="105"/>
        <v>SDN20013307</v>
      </c>
      <c r="K3569" s="519">
        <v>480</v>
      </c>
    </row>
    <row r="3570" spans="2:11" hidden="1">
      <c r="B3570" s="519" t="s">
        <v>1062</v>
      </c>
      <c r="C3570" s="519"/>
      <c r="D3570" s="519"/>
      <c r="E3570" s="519"/>
      <c r="F3570" s="519">
        <v>1</v>
      </c>
      <c r="G3570" s="519"/>
      <c r="H3570" s="519">
        <v>33</v>
      </c>
      <c r="I3570" s="519">
        <v>8</v>
      </c>
      <c r="J3570" s="519" t="str">
        <f t="shared" si="105"/>
        <v>SDN20013308</v>
      </c>
      <c r="K3570" s="519">
        <v>480</v>
      </c>
    </row>
    <row r="3571" spans="2:11" hidden="1">
      <c r="B3571" s="519" t="s">
        <v>1062</v>
      </c>
      <c r="C3571" s="519"/>
      <c r="D3571" s="519"/>
      <c r="E3571" s="519"/>
      <c r="F3571" s="519">
        <v>1</v>
      </c>
      <c r="G3571" s="519"/>
      <c r="H3571" s="519">
        <v>33</v>
      </c>
      <c r="I3571" s="519">
        <v>9</v>
      </c>
      <c r="J3571" s="519" t="str">
        <f t="shared" si="105"/>
        <v>SDN20013309</v>
      </c>
      <c r="K3571" s="519">
        <v>480</v>
      </c>
    </row>
    <row r="3572" spans="2:11" hidden="1">
      <c r="B3572" s="519" t="s">
        <v>1062</v>
      </c>
      <c r="C3572" s="519"/>
      <c r="D3572" s="519"/>
      <c r="E3572" s="519"/>
      <c r="F3572" s="519">
        <v>1</v>
      </c>
      <c r="G3572" s="519"/>
      <c r="H3572" s="519">
        <v>33</v>
      </c>
      <c r="I3572" s="519">
        <v>10</v>
      </c>
      <c r="J3572" s="519" t="str">
        <f t="shared" si="105"/>
        <v>SDN20013310</v>
      </c>
      <c r="K3572" s="519">
        <v>480</v>
      </c>
    </row>
    <row r="3573" spans="2:11" hidden="1">
      <c r="B3573" s="519" t="s">
        <v>1062</v>
      </c>
      <c r="C3573" s="519"/>
      <c r="D3573" s="519"/>
      <c r="E3573" s="519"/>
      <c r="F3573" s="519">
        <v>1</v>
      </c>
      <c r="G3573" s="519"/>
      <c r="H3573" s="519">
        <v>33</v>
      </c>
      <c r="I3573" s="519">
        <v>11</v>
      </c>
      <c r="J3573" s="519" t="str">
        <f t="shared" si="105"/>
        <v>SDN20013311</v>
      </c>
      <c r="K3573" s="519">
        <v>384</v>
      </c>
    </row>
    <row r="3574" spans="2:11" hidden="1">
      <c r="B3574" s="519" t="s">
        <v>1062</v>
      </c>
      <c r="C3574" s="519"/>
      <c r="D3574" s="519"/>
      <c r="E3574" s="519"/>
      <c r="F3574" s="519">
        <v>1</v>
      </c>
      <c r="G3574" s="519"/>
      <c r="H3574" s="519">
        <v>33</v>
      </c>
      <c r="I3574" s="519">
        <v>12</v>
      </c>
      <c r="J3574" s="519" t="str">
        <f t="shared" si="105"/>
        <v>SDN20013312</v>
      </c>
      <c r="K3574" s="519">
        <v>384</v>
      </c>
    </row>
    <row r="3575" spans="2:11" hidden="1">
      <c r="B3575" s="519" t="s">
        <v>1062</v>
      </c>
      <c r="C3575" s="519"/>
      <c r="D3575" s="519"/>
      <c r="E3575" s="519"/>
      <c r="F3575" s="519">
        <v>1</v>
      </c>
      <c r="G3575" s="519"/>
      <c r="H3575" s="519">
        <v>33</v>
      </c>
      <c r="I3575" s="519">
        <v>13</v>
      </c>
      <c r="J3575" s="519" t="str">
        <f t="shared" si="105"/>
        <v>SDN20013313</v>
      </c>
      <c r="K3575" s="519">
        <v>384</v>
      </c>
    </row>
    <row r="3576" spans="2:11" hidden="1">
      <c r="B3576" s="519" t="s">
        <v>1062</v>
      </c>
      <c r="C3576" s="519"/>
      <c r="D3576" s="519"/>
      <c r="E3576" s="519"/>
      <c r="F3576" s="519">
        <v>1</v>
      </c>
      <c r="G3576" s="519"/>
      <c r="H3576" s="519">
        <v>33</v>
      </c>
      <c r="I3576" s="519">
        <v>14</v>
      </c>
      <c r="J3576" s="519" t="str">
        <f t="shared" si="105"/>
        <v>SDN20013314</v>
      </c>
      <c r="K3576" s="519">
        <v>384</v>
      </c>
    </row>
    <row r="3577" spans="2:11" hidden="1">
      <c r="B3577" s="519" t="s">
        <v>1062</v>
      </c>
      <c r="C3577" s="519"/>
      <c r="D3577" s="519"/>
      <c r="E3577" s="519"/>
      <c r="F3577" s="519">
        <v>1</v>
      </c>
      <c r="G3577" s="519"/>
      <c r="H3577" s="519">
        <v>33</v>
      </c>
      <c r="I3577" s="519">
        <v>15</v>
      </c>
      <c r="J3577" s="519" t="str">
        <f t="shared" si="105"/>
        <v>SDN20013315</v>
      </c>
      <c r="K3577" s="519">
        <v>384</v>
      </c>
    </row>
    <row r="3578" spans="2:11" hidden="1">
      <c r="B3578" s="519" t="s">
        <v>1062</v>
      </c>
      <c r="C3578" s="519"/>
      <c r="D3578" s="519"/>
      <c r="E3578" s="519"/>
      <c r="F3578" s="519">
        <v>1</v>
      </c>
      <c r="G3578" s="519"/>
      <c r="H3578" s="519">
        <v>33</v>
      </c>
      <c r="I3578" s="519">
        <v>16</v>
      </c>
      <c r="J3578" s="519" t="str">
        <f t="shared" si="105"/>
        <v>SDN20013316</v>
      </c>
      <c r="K3578" s="519">
        <v>384</v>
      </c>
    </row>
    <row r="3579" spans="2:11" hidden="1">
      <c r="B3579" s="519" t="s">
        <v>1062</v>
      </c>
      <c r="C3579" s="519"/>
      <c r="D3579" s="519"/>
      <c r="E3579" s="519"/>
      <c r="F3579" s="519">
        <v>1</v>
      </c>
      <c r="G3579" s="519"/>
      <c r="H3579" s="519">
        <v>33</v>
      </c>
      <c r="I3579" s="519">
        <v>17</v>
      </c>
      <c r="J3579" s="519" t="str">
        <f t="shared" si="105"/>
        <v>SDN20013317</v>
      </c>
      <c r="K3579" s="519">
        <v>384</v>
      </c>
    </row>
    <row r="3580" spans="2:11" hidden="1">
      <c r="B3580" s="519" t="s">
        <v>1062</v>
      </c>
      <c r="C3580" s="519"/>
      <c r="D3580" s="519"/>
      <c r="E3580" s="519"/>
      <c r="F3580" s="519">
        <v>1</v>
      </c>
      <c r="G3580" s="519"/>
      <c r="H3580" s="519">
        <v>33</v>
      </c>
      <c r="I3580" s="519">
        <v>18</v>
      </c>
      <c r="J3580" s="519" t="str">
        <f t="shared" si="105"/>
        <v>SDN20013318</v>
      </c>
      <c r="K3580" s="519">
        <v>384</v>
      </c>
    </row>
    <row r="3581" spans="2:11" hidden="1">
      <c r="B3581" s="519" t="s">
        <v>1062</v>
      </c>
      <c r="C3581" s="519"/>
      <c r="D3581" s="519"/>
      <c r="E3581" s="519"/>
      <c r="F3581" s="519">
        <v>1</v>
      </c>
      <c r="G3581" s="519"/>
      <c r="H3581" s="519">
        <v>33</v>
      </c>
      <c r="I3581" s="519">
        <v>19</v>
      </c>
      <c r="J3581" s="519" t="str">
        <f t="shared" si="105"/>
        <v>SDN20013319</v>
      </c>
      <c r="K3581" s="519">
        <v>384</v>
      </c>
    </row>
    <row r="3582" spans="2:11" hidden="1">
      <c r="B3582" s="519" t="s">
        <v>1062</v>
      </c>
      <c r="C3582" s="519"/>
      <c r="D3582" s="519"/>
      <c r="E3582" s="519"/>
      <c r="F3582" s="519">
        <v>1</v>
      </c>
      <c r="G3582" s="519"/>
      <c r="H3582" s="519">
        <v>33</v>
      </c>
      <c r="I3582" s="519">
        <v>20</v>
      </c>
      <c r="J3582" s="519" t="str">
        <f t="shared" si="105"/>
        <v>SDN20013320</v>
      </c>
      <c r="K3582" s="519">
        <v>384</v>
      </c>
    </row>
    <row r="3583" spans="2:11" hidden="1">
      <c r="B3583" s="519" t="s">
        <v>1062</v>
      </c>
      <c r="C3583" s="519"/>
      <c r="D3583" s="519"/>
      <c r="E3583" s="519"/>
      <c r="F3583" s="519">
        <v>1</v>
      </c>
      <c r="G3583" s="519"/>
      <c r="H3583" s="519">
        <v>34</v>
      </c>
      <c r="I3583" s="519">
        <v>1</v>
      </c>
      <c r="J3583" s="519" t="str">
        <f t="shared" si="105"/>
        <v>SDN20013401</v>
      </c>
      <c r="K3583" s="519">
        <v>485</v>
      </c>
    </row>
    <row r="3584" spans="2:11" hidden="1">
      <c r="B3584" s="519" t="s">
        <v>1062</v>
      </c>
      <c r="C3584" s="519"/>
      <c r="D3584" s="519"/>
      <c r="E3584" s="519"/>
      <c r="F3584" s="519">
        <v>1</v>
      </c>
      <c r="G3584" s="519"/>
      <c r="H3584" s="519">
        <v>34</v>
      </c>
      <c r="I3584" s="519">
        <v>2</v>
      </c>
      <c r="J3584" s="519" t="str">
        <f t="shared" si="105"/>
        <v>SDN20013402</v>
      </c>
      <c r="K3584" s="519">
        <v>485</v>
      </c>
    </row>
    <row r="3585" spans="2:11" hidden="1">
      <c r="B3585" s="519" t="s">
        <v>1062</v>
      </c>
      <c r="C3585" s="519"/>
      <c r="D3585" s="519"/>
      <c r="E3585" s="519"/>
      <c r="F3585" s="519">
        <v>1</v>
      </c>
      <c r="G3585" s="519"/>
      <c r="H3585" s="519">
        <v>34</v>
      </c>
      <c r="I3585" s="519">
        <v>3</v>
      </c>
      <c r="J3585" s="519" t="str">
        <f t="shared" si="105"/>
        <v>SDN20013403</v>
      </c>
      <c r="K3585" s="519">
        <v>485</v>
      </c>
    </row>
    <row r="3586" spans="2:11" hidden="1">
      <c r="B3586" s="519" t="s">
        <v>1062</v>
      </c>
      <c r="C3586" s="519"/>
      <c r="D3586" s="519"/>
      <c r="E3586" s="519"/>
      <c r="F3586" s="519">
        <v>1</v>
      </c>
      <c r="G3586" s="519"/>
      <c r="H3586" s="519">
        <v>34</v>
      </c>
      <c r="I3586" s="519">
        <v>4</v>
      </c>
      <c r="J3586" s="519" t="str">
        <f t="shared" si="105"/>
        <v>SDN20013404</v>
      </c>
      <c r="K3586" s="519">
        <v>485</v>
      </c>
    </row>
    <row r="3587" spans="2:11" hidden="1">
      <c r="B3587" s="519" t="s">
        <v>1062</v>
      </c>
      <c r="C3587" s="519"/>
      <c r="D3587" s="519"/>
      <c r="E3587" s="519"/>
      <c r="F3587" s="519">
        <v>1</v>
      </c>
      <c r="G3587" s="519"/>
      <c r="H3587" s="519">
        <v>34</v>
      </c>
      <c r="I3587" s="519">
        <v>5</v>
      </c>
      <c r="J3587" s="519" t="str">
        <f t="shared" si="105"/>
        <v>SDN20013405</v>
      </c>
      <c r="K3587" s="519">
        <v>485</v>
      </c>
    </row>
    <row r="3588" spans="2:11" hidden="1">
      <c r="B3588" s="519" t="s">
        <v>1062</v>
      </c>
      <c r="C3588" s="519"/>
      <c r="D3588" s="519"/>
      <c r="E3588" s="519"/>
      <c r="F3588" s="519">
        <v>1</v>
      </c>
      <c r="G3588" s="519"/>
      <c r="H3588" s="519">
        <v>34</v>
      </c>
      <c r="I3588" s="519">
        <v>6</v>
      </c>
      <c r="J3588" s="519" t="str">
        <f t="shared" ref="J3588:J3651" si="106">B3588&amp;TEXT(F3588,"00")&amp;TEXT(H3588,"00")&amp;TEXT(I3588,"00")</f>
        <v>SDN20013406</v>
      </c>
      <c r="K3588" s="519">
        <v>485</v>
      </c>
    </row>
    <row r="3589" spans="2:11" hidden="1">
      <c r="B3589" s="519" t="s">
        <v>1062</v>
      </c>
      <c r="C3589" s="519"/>
      <c r="D3589" s="519"/>
      <c r="E3589" s="519"/>
      <c r="F3589" s="519">
        <v>1</v>
      </c>
      <c r="G3589" s="519"/>
      <c r="H3589" s="519">
        <v>34</v>
      </c>
      <c r="I3589" s="519">
        <v>7</v>
      </c>
      <c r="J3589" s="519" t="str">
        <f t="shared" si="106"/>
        <v>SDN20013407</v>
      </c>
      <c r="K3589" s="519">
        <v>485</v>
      </c>
    </row>
    <row r="3590" spans="2:11" hidden="1">
      <c r="B3590" s="519" t="s">
        <v>1062</v>
      </c>
      <c r="C3590" s="519"/>
      <c r="D3590" s="519"/>
      <c r="E3590" s="519"/>
      <c r="F3590" s="519">
        <v>1</v>
      </c>
      <c r="G3590" s="519"/>
      <c r="H3590" s="519">
        <v>34</v>
      </c>
      <c r="I3590" s="519">
        <v>8</v>
      </c>
      <c r="J3590" s="519" t="str">
        <f t="shared" si="106"/>
        <v>SDN20013408</v>
      </c>
      <c r="K3590" s="519">
        <v>485</v>
      </c>
    </row>
    <row r="3591" spans="2:11" hidden="1">
      <c r="B3591" s="519" t="s">
        <v>1062</v>
      </c>
      <c r="C3591" s="519"/>
      <c r="D3591" s="519"/>
      <c r="E3591" s="519"/>
      <c r="F3591" s="519">
        <v>1</v>
      </c>
      <c r="G3591" s="519"/>
      <c r="H3591" s="519">
        <v>34</v>
      </c>
      <c r="I3591" s="519">
        <v>9</v>
      </c>
      <c r="J3591" s="519" t="str">
        <f t="shared" si="106"/>
        <v>SDN20013409</v>
      </c>
      <c r="K3591" s="519">
        <v>485</v>
      </c>
    </row>
    <row r="3592" spans="2:11" hidden="1">
      <c r="B3592" s="519" t="s">
        <v>1062</v>
      </c>
      <c r="C3592" s="519"/>
      <c r="D3592" s="519"/>
      <c r="E3592" s="519"/>
      <c r="F3592" s="519">
        <v>1</v>
      </c>
      <c r="G3592" s="519"/>
      <c r="H3592" s="519">
        <v>34</v>
      </c>
      <c r="I3592" s="519">
        <v>10</v>
      </c>
      <c r="J3592" s="519" t="str">
        <f t="shared" si="106"/>
        <v>SDN20013410</v>
      </c>
      <c r="K3592" s="519">
        <v>485</v>
      </c>
    </row>
    <row r="3593" spans="2:11" hidden="1">
      <c r="B3593" s="519" t="s">
        <v>1062</v>
      </c>
      <c r="C3593" s="519"/>
      <c r="D3593" s="519"/>
      <c r="E3593" s="519"/>
      <c r="F3593" s="519">
        <v>1</v>
      </c>
      <c r="G3593" s="519"/>
      <c r="H3593" s="519">
        <v>34</v>
      </c>
      <c r="I3593" s="519">
        <v>11</v>
      </c>
      <c r="J3593" s="519" t="str">
        <f t="shared" si="106"/>
        <v>SDN20013411</v>
      </c>
      <c r="K3593" s="519">
        <v>388</v>
      </c>
    </row>
    <row r="3594" spans="2:11" hidden="1">
      <c r="B3594" s="519" t="s">
        <v>1062</v>
      </c>
      <c r="C3594" s="519"/>
      <c r="D3594" s="519"/>
      <c r="E3594" s="519"/>
      <c r="F3594" s="519">
        <v>1</v>
      </c>
      <c r="G3594" s="519"/>
      <c r="H3594" s="519">
        <v>34</v>
      </c>
      <c r="I3594" s="519">
        <v>12</v>
      </c>
      <c r="J3594" s="519" t="str">
        <f t="shared" si="106"/>
        <v>SDN20013412</v>
      </c>
      <c r="K3594" s="519">
        <v>388</v>
      </c>
    </row>
    <row r="3595" spans="2:11" hidden="1">
      <c r="B3595" s="519" t="s">
        <v>1062</v>
      </c>
      <c r="C3595" s="519"/>
      <c r="D3595" s="519"/>
      <c r="E3595" s="519"/>
      <c r="F3595" s="519">
        <v>1</v>
      </c>
      <c r="G3595" s="519"/>
      <c r="H3595" s="519">
        <v>34</v>
      </c>
      <c r="I3595" s="519">
        <v>13</v>
      </c>
      <c r="J3595" s="519" t="str">
        <f t="shared" si="106"/>
        <v>SDN20013413</v>
      </c>
      <c r="K3595" s="519">
        <v>388</v>
      </c>
    </row>
    <row r="3596" spans="2:11" hidden="1">
      <c r="B3596" s="519" t="s">
        <v>1062</v>
      </c>
      <c r="C3596" s="519"/>
      <c r="D3596" s="519"/>
      <c r="E3596" s="519"/>
      <c r="F3596" s="519">
        <v>1</v>
      </c>
      <c r="G3596" s="519"/>
      <c r="H3596" s="519">
        <v>34</v>
      </c>
      <c r="I3596" s="519">
        <v>14</v>
      </c>
      <c r="J3596" s="519" t="str">
        <f t="shared" si="106"/>
        <v>SDN20013414</v>
      </c>
      <c r="K3596" s="519">
        <v>388</v>
      </c>
    </row>
    <row r="3597" spans="2:11" hidden="1">
      <c r="B3597" s="519" t="s">
        <v>1062</v>
      </c>
      <c r="C3597" s="519"/>
      <c r="D3597" s="519"/>
      <c r="E3597" s="519"/>
      <c r="F3597" s="519">
        <v>1</v>
      </c>
      <c r="G3597" s="519"/>
      <c r="H3597" s="519">
        <v>34</v>
      </c>
      <c r="I3597" s="519">
        <v>15</v>
      </c>
      <c r="J3597" s="519" t="str">
        <f t="shared" si="106"/>
        <v>SDN20013415</v>
      </c>
      <c r="K3597" s="519">
        <v>388</v>
      </c>
    </row>
    <row r="3598" spans="2:11" hidden="1">
      <c r="B3598" s="519" t="s">
        <v>1062</v>
      </c>
      <c r="C3598" s="519"/>
      <c r="D3598" s="519"/>
      <c r="E3598" s="519"/>
      <c r="F3598" s="519">
        <v>1</v>
      </c>
      <c r="G3598" s="519"/>
      <c r="H3598" s="519">
        <v>34</v>
      </c>
      <c r="I3598" s="519">
        <v>16</v>
      </c>
      <c r="J3598" s="519" t="str">
        <f t="shared" si="106"/>
        <v>SDN20013416</v>
      </c>
      <c r="K3598" s="519">
        <v>388</v>
      </c>
    </row>
    <row r="3599" spans="2:11" hidden="1">
      <c r="B3599" s="519" t="s">
        <v>1062</v>
      </c>
      <c r="C3599" s="519"/>
      <c r="D3599" s="519"/>
      <c r="E3599" s="519"/>
      <c r="F3599" s="519">
        <v>1</v>
      </c>
      <c r="G3599" s="519"/>
      <c r="H3599" s="519">
        <v>34</v>
      </c>
      <c r="I3599" s="519">
        <v>17</v>
      </c>
      <c r="J3599" s="519" t="str">
        <f t="shared" si="106"/>
        <v>SDN20013417</v>
      </c>
      <c r="K3599" s="519">
        <v>388</v>
      </c>
    </row>
    <row r="3600" spans="2:11" hidden="1">
      <c r="B3600" s="519" t="s">
        <v>1062</v>
      </c>
      <c r="C3600" s="519"/>
      <c r="D3600" s="519"/>
      <c r="E3600" s="519"/>
      <c r="F3600" s="519">
        <v>1</v>
      </c>
      <c r="G3600" s="519"/>
      <c r="H3600" s="519">
        <v>34</v>
      </c>
      <c r="I3600" s="519">
        <v>18</v>
      </c>
      <c r="J3600" s="519" t="str">
        <f t="shared" si="106"/>
        <v>SDN20013418</v>
      </c>
      <c r="K3600" s="519">
        <v>388</v>
      </c>
    </row>
    <row r="3601" spans="2:11" hidden="1">
      <c r="B3601" s="519" t="s">
        <v>1062</v>
      </c>
      <c r="C3601" s="519"/>
      <c r="D3601" s="519"/>
      <c r="E3601" s="519"/>
      <c r="F3601" s="519">
        <v>1</v>
      </c>
      <c r="G3601" s="519"/>
      <c r="H3601" s="519">
        <v>34</v>
      </c>
      <c r="I3601" s="519">
        <v>19</v>
      </c>
      <c r="J3601" s="519" t="str">
        <f t="shared" si="106"/>
        <v>SDN20013419</v>
      </c>
      <c r="K3601" s="519">
        <v>388</v>
      </c>
    </row>
    <row r="3602" spans="2:11" hidden="1">
      <c r="B3602" s="519" t="s">
        <v>1062</v>
      </c>
      <c r="C3602" s="519"/>
      <c r="D3602" s="519"/>
      <c r="E3602" s="519"/>
      <c r="F3602" s="519">
        <v>1</v>
      </c>
      <c r="G3602" s="519"/>
      <c r="H3602" s="519">
        <v>34</v>
      </c>
      <c r="I3602" s="519">
        <v>20</v>
      </c>
      <c r="J3602" s="519" t="str">
        <f t="shared" si="106"/>
        <v>SDN20013420</v>
      </c>
      <c r="K3602" s="519">
        <v>388</v>
      </c>
    </row>
    <row r="3603" spans="2:11" hidden="1">
      <c r="B3603" s="519" t="s">
        <v>1062</v>
      </c>
      <c r="C3603" s="519"/>
      <c r="D3603" s="519"/>
      <c r="E3603" s="519"/>
      <c r="F3603" s="519">
        <v>1</v>
      </c>
      <c r="G3603" s="519"/>
      <c r="H3603" s="519">
        <v>35</v>
      </c>
      <c r="I3603" s="519">
        <v>1</v>
      </c>
      <c r="J3603" s="519" t="str">
        <f t="shared" si="106"/>
        <v>SDN20013501</v>
      </c>
      <c r="K3603" s="519">
        <v>500</v>
      </c>
    </row>
    <row r="3604" spans="2:11" hidden="1">
      <c r="B3604" s="519" t="s">
        <v>1062</v>
      </c>
      <c r="C3604" s="519"/>
      <c r="D3604" s="519"/>
      <c r="E3604" s="519"/>
      <c r="F3604" s="519">
        <v>1</v>
      </c>
      <c r="G3604" s="519"/>
      <c r="H3604" s="519">
        <v>35</v>
      </c>
      <c r="I3604" s="519">
        <v>2</v>
      </c>
      <c r="J3604" s="519" t="str">
        <f t="shared" si="106"/>
        <v>SDN20013502</v>
      </c>
      <c r="K3604" s="519">
        <v>500</v>
      </c>
    </row>
    <row r="3605" spans="2:11" hidden="1">
      <c r="B3605" s="519" t="s">
        <v>1062</v>
      </c>
      <c r="C3605" s="519"/>
      <c r="D3605" s="519"/>
      <c r="E3605" s="519"/>
      <c r="F3605" s="519">
        <v>1</v>
      </c>
      <c r="G3605" s="519"/>
      <c r="H3605" s="519">
        <v>35</v>
      </c>
      <c r="I3605" s="519">
        <v>3</v>
      </c>
      <c r="J3605" s="519" t="str">
        <f t="shared" si="106"/>
        <v>SDN20013503</v>
      </c>
      <c r="K3605" s="519">
        <v>500</v>
      </c>
    </row>
    <row r="3606" spans="2:11" hidden="1">
      <c r="B3606" s="519" t="s">
        <v>1062</v>
      </c>
      <c r="C3606" s="519"/>
      <c r="D3606" s="519"/>
      <c r="E3606" s="519"/>
      <c r="F3606" s="519">
        <v>1</v>
      </c>
      <c r="G3606" s="519"/>
      <c r="H3606" s="519">
        <v>35</v>
      </c>
      <c r="I3606" s="519">
        <v>4</v>
      </c>
      <c r="J3606" s="519" t="str">
        <f t="shared" si="106"/>
        <v>SDN20013504</v>
      </c>
      <c r="K3606" s="519">
        <v>500</v>
      </c>
    </row>
    <row r="3607" spans="2:11" hidden="1">
      <c r="B3607" s="519" t="s">
        <v>1062</v>
      </c>
      <c r="C3607" s="519"/>
      <c r="D3607" s="519"/>
      <c r="E3607" s="519"/>
      <c r="F3607" s="519">
        <v>1</v>
      </c>
      <c r="G3607" s="519"/>
      <c r="H3607" s="519">
        <v>35</v>
      </c>
      <c r="I3607" s="519">
        <v>5</v>
      </c>
      <c r="J3607" s="519" t="str">
        <f t="shared" si="106"/>
        <v>SDN20013505</v>
      </c>
      <c r="K3607" s="519">
        <v>500</v>
      </c>
    </row>
    <row r="3608" spans="2:11" hidden="1">
      <c r="B3608" s="519" t="s">
        <v>1062</v>
      </c>
      <c r="C3608" s="519"/>
      <c r="D3608" s="519"/>
      <c r="E3608" s="519"/>
      <c r="F3608" s="519">
        <v>1</v>
      </c>
      <c r="G3608" s="519"/>
      <c r="H3608" s="519">
        <v>35</v>
      </c>
      <c r="I3608" s="519">
        <v>6</v>
      </c>
      <c r="J3608" s="519" t="str">
        <f t="shared" si="106"/>
        <v>SDN20013506</v>
      </c>
      <c r="K3608" s="519">
        <v>500</v>
      </c>
    </row>
    <row r="3609" spans="2:11" hidden="1">
      <c r="B3609" s="519" t="s">
        <v>1062</v>
      </c>
      <c r="C3609" s="519"/>
      <c r="D3609" s="519"/>
      <c r="E3609" s="519"/>
      <c r="F3609" s="519">
        <v>1</v>
      </c>
      <c r="G3609" s="519"/>
      <c r="H3609" s="519">
        <v>35</v>
      </c>
      <c r="I3609" s="519">
        <v>7</v>
      </c>
      <c r="J3609" s="519" t="str">
        <f t="shared" si="106"/>
        <v>SDN20013507</v>
      </c>
      <c r="K3609" s="519">
        <v>500</v>
      </c>
    </row>
    <row r="3610" spans="2:11" hidden="1">
      <c r="B3610" s="519" t="s">
        <v>1062</v>
      </c>
      <c r="C3610" s="519"/>
      <c r="D3610" s="519"/>
      <c r="E3610" s="519"/>
      <c r="F3610" s="519">
        <v>1</v>
      </c>
      <c r="G3610" s="519"/>
      <c r="H3610" s="519">
        <v>35</v>
      </c>
      <c r="I3610" s="519">
        <v>8</v>
      </c>
      <c r="J3610" s="519" t="str">
        <f t="shared" si="106"/>
        <v>SDN20013508</v>
      </c>
      <c r="K3610" s="519">
        <v>500</v>
      </c>
    </row>
    <row r="3611" spans="2:11" hidden="1">
      <c r="B3611" s="519" t="s">
        <v>1062</v>
      </c>
      <c r="C3611" s="519"/>
      <c r="D3611" s="519"/>
      <c r="E3611" s="519"/>
      <c r="F3611" s="519">
        <v>1</v>
      </c>
      <c r="G3611" s="519"/>
      <c r="H3611" s="519">
        <v>35</v>
      </c>
      <c r="I3611" s="519">
        <v>9</v>
      </c>
      <c r="J3611" s="519" t="str">
        <f t="shared" si="106"/>
        <v>SDN20013509</v>
      </c>
      <c r="K3611" s="519">
        <v>500</v>
      </c>
    </row>
    <row r="3612" spans="2:11" hidden="1">
      <c r="B3612" s="519" t="s">
        <v>1062</v>
      </c>
      <c r="C3612" s="519"/>
      <c r="D3612" s="519"/>
      <c r="E3612" s="519"/>
      <c r="F3612" s="519">
        <v>1</v>
      </c>
      <c r="G3612" s="519"/>
      <c r="H3612" s="519">
        <v>35</v>
      </c>
      <c r="I3612" s="519">
        <v>10</v>
      </c>
      <c r="J3612" s="519" t="str">
        <f t="shared" si="106"/>
        <v>SDN20013510</v>
      </c>
      <c r="K3612" s="519">
        <v>500</v>
      </c>
    </row>
    <row r="3613" spans="2:11" hidden="1">
      <c r="B3613" s="519" t="s">
        <v>1062</v>
      </c>
      <c r="C3613" s="519"/>
      <c r="D3613" s="519"/>
      <c r="E3613" s="519"/>
      <c r="F3613" s="519">
        <v>1</v>
      </c>
      <c r="G3613" s="519"/>
      <c r="H3613" s="519">
        <v>35</v>
      </c>
      <c r="I3613" s="519">
        <v>11</v>
      </c>
      <c r="J3613" s="519" t="str">
        <f t="shared" si="106"/>
        <v>SDN20013511</v>
      </c>
      <c r="K3613" s="519">
        <v>400</v>
      </c>
    </row>
    <row r="3614" spans="2:11" hidden="1">
      <c r="B3614" s="519" t="s">
        <v>1062</v>
      </c>
      <c r="C3614" s="519"/>
      <c r="D3614" s="519"/>
      <c r="E3614" s="519"/>
      <c r="F3614" s="519">
        <v>1</v>
      </c>
      <c r="G3614" s="519"/>
      <c r="H3614" s="519">
        <v>35</v>
      </c>
      <c r="I3614" s="519">
        <v>12</v>
      </c>
      <c r="J3614" s="519" t="str">
        <f t="shared" si="106"/>
        <v>SDN20013512</v>
      </c>
      <c r="K3614" s="519">
        <v>400</v>
      </c>
    </row>
    <row r="3615" spans="2:11" hidden="1">
      <c r="B3615" s="519" t="s">
        <v>1062</v>
      </c>
      <c r="C3615" s="519"/>
      <c r="D3615" s="519"/>
      <c r="E3615" s="519"/>
      <c r="F3615" s="519">
        <v>1</v>
      </c>
      <c r="G3615" s="519"/>
      <c r="H3615" s="519">
        <v>35</v>
      </c>
      <c r="I3615" s="519">
        <v>13</v>
      </c>
      <c r="J3615" s="519" t="str">
        <f t="shared" si="106"/>
        <v>SDN20013513</v>
      </c>
      <c r="K3615" s="519">
        <v>400</v>
      </c>
    </row>
    <row r="3616" spans="2:11" hidden="1">
      <c r="B3616" s="519" t="s">
        <v>1062</v>
      </c>
      <c r="C3616" s="519"/>
      <c r="D3616" s="519"/>
      <c r="E3616" s="519"/>
      <c r="F3616" s="519">
        <v>1</v>
      </c>
      <c r="G3616" s="519"/>
      <c r="H3616" s="519">
        <v>35</v>
      </c>
      <c r="I3616" s="519">
        <v>14</v>
      </c>
      <c r="J3616" s="519" t="str">
        <f t="shared" si="106"/>
        <v>SDN20013514</v>
      </c>
      <c r="K3616" s="519">
        <v>400</v>
      </c>
    </row>
    <row r="3617" spans="2:11" hidden="1">
      <c r="B3617" s="519" t="s">
        <v>1062</v>
      </c>
      <c r="C3617" s="519"/>
      <c r="D3617" s="519"/>
      <c r="E3617" s="519"/>
      <c r="F3617" s="519">
        <v>1</v>
      </c>
      <c r="G3617" s="519"/>
      <c r="H3617" s="519">
        <v>35</v>
      </c>
      <c r="I3617" s="519">
        <v>15</v>
      </c>
      <c r="J3617" s="519" t="str">
        <f t="shared" si="106"/>
        <v>SDN20013515</v>
      </c>
      <c r="K3617" s="519">
        <v>400</v>
      </c>
    </row>
    <row r="3618" spans="2:11" hidden="1">
      <c r="B3618" s="519" t="s">
        <v>1062</v>
      </c>
      <c r="C3618" s="519"/>
      <c r="D3618" s="519"/>
      <c r="E3618" s="519"/>
      <c r="F3618" s="519">
        <v>1</v>
      </c>
      <c r="G3618" s="519"/>
      <c r="H3618" s="519">
        <v>35</v>
      </c>
      <c r="I3618" s="519">
        <v>16</v>
      </c>
      <c r="J3618" s="519" t="str">
        <f t="shared" si="106"/>
        <v>SDN20013516</v>
      </c>
      <c r="K3618" s="519">
        <v>400</v>
      </c>
    </row>
    <row r="3619" spans="2:11" hidden="1">
      <c r="B3619" s="519" t="s">
        <v>1062</v>
      </c>
      <c r="C3619" s="519"/>
      <c r="D3619" s="519"/>
      <c r="E3619" s="519"/>
      <c r="F3619" s="519">
        <v>1</v>
      </c>
      <c r="G3619" s="519"/>
      <c r="H3619" s="519">
        <v>35</v>
      </c>
      <c r="I3619" s="519">
        <v>17</v>
      </c>
      <c r="J3619" s="519" t="str">
        <f t="shared" si="106"/>
        <v>SDN20013517</v>
      </c>
      <c r="K3619" s="519">
        <v>400</v>
      </c>
    </row>
    <row r="3620" spans="2:11" hidden="1">
      <c r="B3620" s="519" t="s">
        <v>1062</v>
      </c>
      <c r="C3620" s="519"/>
      <c r="D3620" s="519"/>
      <c r="E3620" s="519"/>
      <c r="F3620" s="519">
        <v>1</v>
      </c>
      <c r="G3620" s="519"/>
      <c r="H3620" s="519">
        <v>35</v>
      </c>
      <c r="I3620" s="519">
        <v>18</v>
      </c>
      <c r="J3620" s="519" t="str">
        <f t="shared" si="106"/>
        <v>SDN20013518</v>
      </c>
      <c r="K3620" s="519">
        <v>400</v>
      </c>
    </row>
    <row r="3621" spans="2:11" hidden="1">
      <c r="B3621" s="519" t="s">
        <v>1062</v>
      </c>
      <c r="C3621" s="519"/>
      <c r="D3621" s="519"/>
      <c r="E3621" s="519"/>
      <c r="F3621" s="519">
        <v>1</v>
      </c>
      <c r="G3621" s="519"/>
      <c r="H3621" s="519">
        <v>35</v>
      </c>
      <c r="I3621" s="519">
        <v>19</v>
      </c>
      <c r="J3621" s="519" t="str">
        <f t="shared" si="106"/>
        <v>SDN20013519</v>
      </c>
      <c r="K3621" s="519">
        <v>400</v>
      </c>
    </row>
    <row r="3622" spans="2:11" hidden="1">
      <c r="B3622" s="519" t="s">
        <v>1062</v>
      </c>
      <c r="C3622" s="519"/>
      <c r="D3622" s="519"/>
      <c r="E3622" s="519"/>
      <c r="F3622" s="519">
        <v>1</v>
      </c>
      <c r="G3622" s="519"/>
      <c r="H3622" s="519">
        <v>35</v>
      </c>
      <c r="I3622" s="519">
        <v>20</v>
      </c>
      <c r="J3622" s="519" t="str">
        <f t="shared" si="106"/>
        <v>SDN20013520</v>
      </c>
      <c r="K3622" s="519">
        <v>400</v>
      </c>
    </row>
    <row r="3623" spans="2:11" hidden="1">
      <c r="B3623" s="519" t="s">
        <v>1062</v>
      </c>
      <c r="C3623" s="519"/>
      <c r="D3623" s="519"/>
      <c r="E3623" s="519"/>
      <c r="F3623" s="519">
        <v>1</v>
      </c>
      <c r="G3623" s="519"/>
      <c r="H3623" s="519">
        <v>36</v>
      </c>
      <c r="I3623" s="519">
        <v>1</v>
      </c>
      <c r="J3623" s="519" t="str">
        <f t="shared" si="106"/>
        <v>SDN20013601</v>
      </c>
      <c r="K3623" s="519">
        <v>505</v>
      </c>
    </row>
    <row r="3624" spans="2:11" hidden="1">
      <c r="B3624" s="519" t="s">
        <v>1062</v>
      </c>
      <c r="C3624" s="519"/>
      <c r="D3624" s="519"/>
      <c r="E3624" s="519"/>
      <c r="F3624" s="519">
        <v>1</v>
      </c>
      <c r="G3624" s="519"/>
      <c r="H3624" s="519">
        <v>36</v>
      </c>
      <c r="I3624" s="519">
        <v>2</v>
      </c>
      <c r="J3624" s="519" t="str">
        <f t="shared" si="106"/>
        <v>SDN20013602</v>
      </c>
      <c r="K3624" s="519">
        <v>505</v>
      </c>
    </row>
    <row r="3625" spans="2:11" hidden="1">
      <c r="B3625" s="519" t="s">
        <v>1062</v>
      </c>
      <c r="C3625" s="519"/>
      <c r="D3625" s="519"/>
      <c r="E3625" s="519"/>
      <c r="F3625" s="519">
        <v>1</v>
      </c>
      <c r="G3625" s="519"/>
      <c r="H3625" s="519">
        <v>36</v>
      </c>
      <c r="I3625" s="519">
        <v>3</v>
      </c>
      <c r="J3625" s="519" t="str">
        <f t="shared" si="106"/>
        <v>SDN20013603</v>
      </c>
      <c r="K3625" s="519">
        <v>505</v>
      </c>
    </row>
    <row r="3626" spans="2:11" hidden="1">
      <c r="B3626" s="519" t="s">
        <v>1062</v>
      </c>
      <c r="C3626" s="519"/>
      <c r="D3626" s="519"/>
      <c r="E3626" s="519"/>
      <c r="F3626" s="519">
        <v>1</v>
      </c>
      <c r="G3626" s="519"/>
      <c r="H3626" s="519">
        <v>36</v>
      </c>
      <c r="I3626" s="519">
        <v>4</v>
      </c>
      <c r="J3626" s="519" t="str">
        <f t="shared" si="106"/>
        <v>SDN20013604</v>
      </c>
      <c r="K3626" s="519">
        <v>505</v>
      </c>
    </row>
    <row r="3627" spans="2:11" hidden="1">
      <c r="B3627" s="519" t="s">
        <v>1062</v>
      </c>
      <c r="C3627" s="519"/>
      <c r="D3627" s="519"/>
      <c r="E3627" s="519"/>
      <c r="F3627" s="519">
        <v>1</v>
      </c>
      <c r="G3627" s="519"/>
      <c r="H3627" s="519">
        <v>36</v>
      </c>
      <c r="I3627" s="519">
        <v>5</v>
      </c>
      <c r="J3627" s="519" t="str">
        <f t="shared" si="106"/>
        <v>SDN20013605</v>
      </c>
      <c r="K3627" s="519">
        <v>505</v>
      </c>
    </row>
    <row r="3628" spans="2:11" hidden="1">
      <c r="B3628" s="519" t="s">
        <v>1062</v>
      </c>
      <c r="C3628" s="519"/>
      <c r="D3628" s="519"/>
      <c r="E3628" s="519"/>
      <c r="F3628" s="519">
        <v>1</v>
      </c>
      <c r="G3628" s="519"/>
      <c r="H3628" s="519">
        <v>36</v>
      </c>
      <c r="I3628" s="519">
        <v>6</v>
      </c>
      <c r="J3628" s="519" t="str">
        <f t="shared" si="106"/>
        <v>SDN20013606</v>
      </c>
      <c r="K3628" s="519">
        <v>505</v>
      </c>
    </row>
    <row r="3629" spans="2:11" hidden="1">
      <c r="B3629" s="519" t="s">
        <v>1062</v>
      </c>
      <c r="C3629" s="519"/>
      <c r="D3629" s="519"/>
      <c r="E3629" s="519"/>
      <c r="F3629" s="519">
        <v>1</v>
      </c>
      <c r="G3629" s="519"/>
      <c r="H3629" s="519">
        <v>36</v>
      </c>
      <c r="I3629" s="519">
        <v>7</v>
      </c>
      <c r="J3629" s="519" t="str">
        <f t="shared" si="106"/>
        <v>SDN20013607</v>
      </c>
      <c r="K3629" s="519">
        <v>505</v>
      </c>
    </row>
    <row r="3630" spans="2:11" hidden="1">
      <c r="B3630" s="519" t="s">
        <v>1062</v>
      </c>
      <c r="C3630" s="519"/>
      <c r="D3630" s="519"/>
      <c r="E3630" s="519"/>
      <c r="F3630" s="519">
        <v>1</v>
      </c>
      <c r="G3630" s="519"/>
      <c r="H3630" s="519">
        <v>36</v>
      </c>
      <c r="I3630" s="519">
        <v>8</v>
      </c>
      <c r="J3630" s="519" t="str">
        <f t="shared" si="106"/>
        <v>SDN20013608</v>
      </c>
      <c r="K3630" s="519">
        <v>505</v>
      </c>
    </row>
    <row r="3631" spans="2:11" hidden="1">
      <c r="B3631" s="519" t="s">
        <v>1062</v>
      </c>
      <c r="C3631" s="519"/>
      <c r="D3631" s="519"/>
      <c r="E3631" s="519"/>
      <c r="F3631" s="519">
        <v>1</v>
      </c>
      <c r="G3631" s="519"/>
      <c r="H3631" s="519">
        <v>36</v>
      </c>
      <c r="I3631" s="519">
        <v>9</v>
      </c>
      <c r="J3631" s="519" t="str">
        <f t="shared" si="106"/>
        <v>SDN20013609</v>
      </c>
      <c r="K3631" s="519">
        <v>505</v>
      </c>
    </row>
    <row r="3632" spans="2:11" hidden="1">
      <c r="B3632" s="519" t="s">
        <v>1062</v>
      </c>
      <c r="C3632" s="519"/>
      <c r="D3632" s="519"/>
      <c r="E3632" s="519"/>
      <c r="F3632" s="519">
        <v>1</v>
      </c>
      <c r="G3632" s="519"/>
      <c r="H3632" s="519">
        <v>36</v>
      </c>
      <c r="I3632" s="519">
        <v>10</v>
      </c>
      <c r="J3632" s="519" t="str">
        <f t="shared" si="106"/>
        <v>SDN20013610</v>
      </c>
      <c r="K3632" s="519">
        <v>505</v>
      </c>
    </row>
    <row r="3633" spans="2:11" hidden="1">
      <c r="B3633" s="519" t="s">
        <v>1062</v>
      </c>
      <c r="C3633" s="519"/>
      <c r="D3633" s="519"/>
      <c r="E3633" s="519"/>
      <c r="F3633" s="519">
        <v>1</v>
      </c>
      <c r="G3633" s="519"/>
      <c r="H3633" s="519">
        <v>36</v>
      </c>
      <c r="I3633" s="519">
        <v>11</v>
      </c>
      <c r="J3633" s="519" t="str">
        <f t="shared" si="106"/>
        <v>SDN20013611</v>
      </c>
      <c r="K3633" s="519">
        <v>404</v>
      </c>
    </row>
    <row r="3634" spans="2:11" hidden="1">
      <c r="B3634" s="519" t="s">
        <v>1062</v>
      </c>
      <c r="C3634" s="519"/>
      <c r="D3634" s="519"/>
      <c r="E3634" s="519"/>
      <c r="F3634" s="519">
        <v>1</v>
      </c>
      <c r="G3634" s="519"/>
      <c r="H3634" s="519">
        <v>36</v>
      </c>
      <c r="I3634" s="519">
        <v>12</v>
      </c>
      <c r="J3634" s="519" t="str">
        <f t="shared" si="106"/>
        <v>SDN20013612</v>
      </c>
      <c r="K3634" s="519">
        <v>404</v>
      </c>
    </row>
    <row r="3635" spans="2:11" hidden="1">
      <c r="B3635" s="519" t="s">
        <v>1062</v>
      </c>
      <c r="C3635" s="519"/>
      <c r="D3635" s="519"/>
      <c r="E3635" s="519"/>
      <c r="F3635" s="519">
        <v>1</v>
      </c>
      <c r="G3635" s="519"/>
      <c r="H3635" s="519">
        <v>36</v>
      </c>
      <c r="I3635" s="519">
        <v>13</v>
      </c>
      <c r="J3635" s="519" t="str">
        <f t="shared" si="106"/>
        <v>SDN20013613</v>
      </c>
      <c r="K3635" s="519">
        <v>404</v>
      </c>
    </row>
    <row r="3636" spans="2:11" hidden="1">
      <c r="B3636" s="519" t="s">
        <v>1062</v>
      </c>
      <c r="C3636" s="519"/>
      <c r="D3636" s="519"/>
      <c r="E3636" s="519"/>
      <c r="F3636" s="519">
        <v>1</v>
      </c>
      <c r="G3636" s="519"/>
      <c r="H3636" s="519">
        <v>36</v>
      </c>
      <c r="I3636" s="519">
        <v>14</v>
      </c>
      <c r="J3636" s="519" t="str">
        <f t="shared" si="106"/>
        <v>SDN20013614</v>
      </c>
      <c r="K3636" s="519">
        <v>404</v>
      </c>
    </row>
    <row r="3637" spans="2:11" hidden="1">
      <c r="B3637" s="519" t="s">
        <v>1062</v>
      </c>
      <c r="C3637" s="519"/>
      <c r="D3637" s="519"/>
      <c r="E3637" s="519"/>
      <c r="F3637" s="519">
        <v>1</v>
      </c>
      <c r="G3637" s="519"/>
      <c r="H3637" s="519">
        <v>36</v>
      </c>
      <c r="I3637" s="519">
        <v>15</v>
      </c>
      <c r="J3637" s="519" t="str">
        <f t="shared" si="106"/>
        <v>SDN20013615</v>
      </c>
      <c r="K3637" s="519">
        <v>404</v>
      </c>
    </row>
    <row r="3638" spans="2:11" hidden="1">
      <c r="B3638" s="519" t="s">
        <v>1062</v>
      </c>
      <c r="C3638" s="519"/>
      <c r="D3638" s="519"/>
      <c r="E3638" s="519"/>
      <c r="F3638" s="519">
        <v>1</v>
      </c>
      <c r="G3638" s="519"/>
      <c r="H3638" s="519">
        <v>36</v>
      </c>
      <c r="I3638" s="519">
        <v>16</v>
      </c>
      <c r="J3638" s="519" t="str">
        <f t="shared" si="106"/>
        <v>SDN20013616</v>
      </c>
      <c r="K3638" s="519">
        <v>404</v>
      </c>
    </row>
    <row r="3639" spans="2:11" hidden="1">
      <c r="B3639" s="519" t="s">
        <v>1062</v>
      </c>
      <c r="C3639" s="519"/>
      <c r="D3639" s="519"/>
      <c r="E3639" s="519"/>
      <c r="F3639" s="519">
        <v>1</v>
      </c>
      <c r="G3639" s="519"/>
      <c r="H3639" s="519">
        <v>36</v>
      </c>
      <c r="I3639" s="519">
        <v>17</v>
      </c>
      <c r="J3639" s="519" t="str">
        <f t="shared" si="106"/>
        <v>SDN20013617</v>
      </c>
      <c r="K3639" s="519">
        <v>404</v>
      </c>
    </row>
    <row r="3640" spans="2:11" hidden="1">
      <c r="B3640" s="519" t="s">
        <v>1062</v>
      </c>
      <c r="C3640" s="519"/>
      <c r="D3640" s="519"/>
      <c r="E3640" s="519"/>
      <c r="F3640" s="519">
        <v>1</v>
      </c>
      <c r="G3640" s="519"/>
      <c r="H3640" s="519">
        <v>36</v>
      </c>
      <c r="I3640" s="519">
        <v>18</v>
      </c>
      <c r="J3640" s="519" t="str">
        <f t="shared" si="106"/>
        <v>SDN20013618</v>
      </c>
      <c r="K3640" s="519">
        <v>404</v>
      </c>
    </row>
    <row r="3641" spans="2:11" hidden="1">
      <c r="B3641" s="519" t="s">
        <v>1062</v>
      </c>
      <c r="C3641" s="519"/>
      <c r="D3641" s="519"/>
      <c r="E3641" s="519"/>
      <c r="F3641" s="519">
        <v>1</v>
      </c>
      <c r="G3641" s="519"/>
      <c r="H3641" s="519">
        <v>36</v>
      </c>
      <c r="I3641" s="519">
        <v>19</v>
      </c>
      <c r="J3641" s="519" t="str">
        <f t="shared" si="106"/>
        <v>SDN20013619</v>
      </c>
      <c r="K3641" s="519">
        <v>404</v>
      </c>
    </row>
    <row r="3642" spans="2:11" hidden="1">
      <c r="B3642" s="519" t="s">
        <v>1062</v>
      </c>
      <c r="C3642" s="519"/>
      <c r="D3642" s="519"/>
      <c r="E3642" s="519"/>
      <c r="F3642" s="519">
        <v>1</v>
      </c>
      <c r="G3642" s="519"/>
      <c r="H3642" s="519">
        <v>36</v>
      </c>
      <c r="I3642" s="519">
        <v>20</v>
      </c>
      <c r="J3642" s="519" t="str">
        <f t="shared" si="106"/>
        <v>SDN20013620</v>
      </c>
      <c r="K3642" s="519">
        <v>404</v>
      </c>
    </row>
    <row r="3643" spans="2:11" hidden="1">
      <c r="B3643" s="519" t="s">
        <v>1062</v>
      </c>
      <c r="C3643" s="519"/>
      <c r="D3643" s="519"/>
      <c r="E3643" s="519"/>
      <c r="F3643" s="519">
        <v>1</v>
      </c>
      <c r="G3643" s="519"/>
      <c r="H3643" s="519">
        <v>37</v>
      </c>
      <c r="I3643" s="519">
        <v>1</v>
      </c>
      <c r="J3643" s="519" t="str">
        <f t="shared" si="106"/>
        <v>SDN20013701</v>
      </c>
      <c r="K3643" s="519">
        <v>505</v>
      </c>
    </row>
    <row r="3644" spans="2:11" hidden="1">
      <c r="B3644" s="519" t="s">
        <v>1062</v>
      </c>
      <c r="C3644" s="519"/>
      <c r="D3644" s="519"/>
      <c r="E3644" s="519"/>
      <c r="F3644" s="519">
        <v>1</v>
      </c>
      <c r="G3644" s="519"/>
      <c r="H3644" s="519">
        <v>37</v>
      </c>
      <c r="I3644" s="519">
        <v>2</v>
      </c>
      <c r="J3644" s="519" t="str">
        <f t="shared" si="106"/>
        <v>SDN20013702</v>
      </c>
      <c r="K3644" s="519">
        <v>505</v>
      </c>
    </row>
    <row r="3645" spans="2:11" hidden="1">
      <c r="B3645" s="519" t="s">
        <v>1062</v>
      </c>
      <c r="C3645" s="519"/>
      <c r="D3645" s="519"/>
      <c r="E3645" s="519"/>
      <c r="F3645" s="519">
        <v>1</v>
      </c>
      <c r="G3645" s="519"/>
      <c r="H3645" s="519">
        <v>37</v>
      </c>
      <c r="I3645" s="519">
        <v>3</v>
      </c>
      <c r="J3645" s="519" t="str">
        <f t="shared" si="106"/>
        <v>SDN20013703</v>
      </c>
      <c r="K3645" s="519">
        <v>505</v>
      </c>
    </row>
    <row r="3646" spans="2:11" hidden="1">
      <c r="B3646" s="519" t="s">
        <v>1062</v>
      </c>
      <c r="C3646" s="519"/>
      <c r="D3646" s="519"/>
      <c r="E3646" s="519"/>
      <c r="F3646" s="519">
        <v>1</v>
      </c>
      <c r="G3646" s="519"/>
      <c r="H3646" s="519">
        <v>37</v>
      </c>
      <c r="I3646" s="519">
        <v>4</v>
      </c>
      <c r="J3646" s="519" t="str">
        <f t="shared" si="106"/>
        <v>SDN20013704</v>
      </c>
      <c r="K3646" s="519">
        <v>505</v>
      </c>
    </row>
    <row r="3647" spans="2:11" hidden="1">
      <c r="B3647" s="519" t="s">
        <v>1062</v>
      </c>
      <c r="C3647" s="519"/>
      <c r="D3647" s="519"/>
      <c r="E3647" s="519"/>
      <c r="F3647" s="519">
        <v>1</v>
      </c>
      <c r="G3647" s="519"/>
      <c r="H3647" s="519">
        <v>37</v>
      </c>
      <c r="I3647" s="519">
        <v>5</v>
      </c>
      <c r="J3647" s="519" t="str">
        <f t="shared" si="106"/>
        <v>SDN20013705</v>
      </c>
      <c r="K3647" s="519">
        <v>505</v>
      </c>
    </row>
    <row r="3648" spans="2:11" hidden="1">
      <c r="B3648" s="519" t="s">
        <v>1062</v>
      </c>
      <c r="C3648" s="519"/>
      <c r="D3648" s="519"/>
      <c r="E3648" s="519"/>
      <c r="F3648" s="519">
        <v>1</v>
      </c>
      <c r="G3648" s="519"/>
      <c r="H3648" s="519">
        <v>37</v>
      </c>
      <c r="I3648" s="519">
        <v>6</v>
      </c>
      <c r="J3648" s="519" t="str">
        <f t="shared" si="106"/>
        <v>SDN20013706</v>
      </c>
      <c r="K3648" s="519">
        <v>505</v>
      </c>
    </row>
    <row r="3649" spans="2:11" hidden="1">
      <c r="B3649" s="519" t="s">
        <v>1062</v>
      </c>
      <c r="C3649" s="519"/>
      <c r="D3649" s="519"/>
      <c r="E3649" s="519"/>
      <c r="F3649" s="519">
        <v>1</v>
      </c>
      <c r="G3649" s="519"/>
      <c r="H3649" s="519">
        <v>37</v>
      </c>
      <c r="I3649" s="519">
        <v>7</v>
      </c>
      <c r="J3649" s="519" t="str">
        <f t="shared" si="106"/>
        <v>SDN20013707</v>
      </c>
      <c r="K3649" s="519">
        <v>505</v>
      </c>
    </row>
    <row r="3650" spans="2:11" hidden="1">
      <c r="B3650" s="519" t="s">
        <v>1062</v>
      </c>
      <c r="C3650" s="519"/>
      <c r="D3650" s="519"/>
      <c r="E3650" s="519"/>
      <c r="F3650" s="519">
        <v>1</v>
      </c>
      <c r="G3650" s="519"/>
      <c r="H3650" s="519">
        <v>37</v>
      </c>
      <c r="I3650" s="519">
        <v>8</v>
      </c>
      <c r="J3650" s="519" t="str">
        <f t="shared" si="106"/>
        <v>SDN20013708</v>
      </c>
      <c r="K3650" s="519">
        <v>505</v>
      </c>
    </row>
    <row r="3651" spans="2:11" hidden="1">
      <c r="B3651" s="519" t="s">
        <v>1062</v>
      </c>
      <c r="C3651" s="519"/>
      <c r="D3651" s="519"/>
      <c r="E3651" s="519"/>
      <c r="F3651" s="519">
        <v>1</v>
      </c>
      <c r="G3651" s="519"/>
      <c r="H3651" s="519">
        <v>37</v>
      </c>
      <c r="I3651" s="519">
        <v>9</v>
      </c>
      <c r="J3651" s="519" t="str">
        <f t="shared" si="106"/>
        <v>SDN20013709</v>
      </c>
      <c r="K3651" s="519">
        <v>505</v>
      </c>
    </row>
    <row r="3652" spans="2:11" hidden="1">
      <c r="B3652" s="519" t="s">
        <v>1062</v>
      </c>
      <c r="C3652" s="519"/>
      <c r="D3652" s="519"/>
      <c r="E3652" s="519"/>
      <c r="F3652" s="519">
        <v>1</v>
      </c>
      <c r="G3652" s="519"/>
      <c r="H3652" s="519">
        <v>37</v>
      </c>
      <c r="I3652" s="519">
        <v>10</v>
      </c>
      <c r="J3652" s="519" t="str">
        <f t="shared" ref="J3652:J3715" si="107">B3652&amp;TEXT(F3652,"00")&amp;TEXT(H3652,"00")&amp;TEXT(I3652,"00")</f>
        <v>SDN20013710</v>
      </c>
      <c r="K3652" s="519">
        <v>505</v>
      </c>
    </row>
    <row r="3653" spans="2:11" hidden="1">
      <c r="B3653" s="519" t="s">
        <v>1062</v>
      </c>
      <c r="C3653" s="519"/>
      <c r="D3653" s="519"/>
      <c r="E3653" s="519"/>
      <c r="F3653" s="519">
        <v>1</v>
      </c>
      <c r="G3653" s="519"/>
      <c r="H3653" s="519">
        <v>37</v>
      </c>
      <c r="I3653" s="519">
        <v>11</v>
      </c>
      <c r="J3653" s="519" t="str">
        <f t="shared" si="107"/>
        <v>SDN20013711</v>
      </c>
      <c r="K3653" s="519">
        <v>404</v>
      </c>
    </row>
    <row r="3654" spans="2:11" hidden="1">
      <c r="B3654" s="519" t="s">
        <v>1062</v>
      </c>
      <c r="C3654" s="519"/>
      <c r="D3654" s="519"/>
      <c r="E3654" s="519"/>
      <c r="F3654" s="519">
        <v>1</v>
      </c>
      <c r="G3654" s="519"/>
      <c r="H3654" s="519">
        <v>37</v>
      </c>
      <c r="I3654" s="519">
        <v>12</v>
      </c>
      <c r="J3654" s="519" t="str">
        <f t="shared" si="107"/>
        <v>SDN20013712</v>
      </c>
      <c r="K3654" s="519">
        <v>404</v>
      </c>
    </row>
    <row r="3655" spans="2:11" hidden="1">
      <c r="B3655" s="519" t="s">
        <v>1062</v>
      </c>
      <c r="C3655" s="519"/>
      <c r="D3655" s="519"/>
      <c r="E3655" s="519"/>
      <c r="F3655" s="519">
        <v>1</v>
      </c>
      <c r="G3655" s="519"/>
      <c r="H3655" s="519">
        <v>37</v>
      </c>
      <c r="I3655" s="519">
        <v>13</v>
      </c>
      <c r="J3655" s="519" t="str">
        <f t="shared" si="107"/>
        <v>SDN20013713</v>
      </c>
      <c r="K3655" s="519">
        <v>404</v>
      </c>
    </row>
    <row r="3656" spans="2:11" hidden="1">
      <c r="B3656" s="519" t="s">
        <v>1062</v>
      </c>
      <c r="C3656" s="519"/>
      <c r="D3656" s="519"/>
      <c r="E3656" s="519"/>
      <c r="F3656" s="519">
        <v>1</v>
      </c>
      <c r="G3656" s="519"/>
      <c r="H3656" s="519">
        <v>37</v>
      </c>
      <c r="I3656" s="519">
        <v>14</v>
      </c>
      <c r="J3656" s="519" t="str">
        <f t="shared" si="107"/>
        <v>SDN20013714</v>
      </c>
      <c r="K3656" s="519">
        <v>404</v>
      </c>
    </row>
    <row r="3657" spans="2:11" hidden="1">
      <c r="B3657" s="519" t="s">
        <v>1062</v>
      </c>
      <c r="C3657" s="519"/>
      <c r="D3657" s="519"/>
      <c r="E3657" s="519"/>
      <c r="F3657" s="519">
        <v>1</v>
      </c>
      <c r="G3657" s="519"/>
      <c r="H3657" s="519">
        <v>37</v>
      </c>
      <c r="I3657" s="519">
        <v>15</v>
      </c>
      <c r="J3657" s="519" t="str">
        <f t="shared" si="107"/>
        <v>SDN20013715</v>
      </c>
      <c r="K3657" s="519">
        <v>404</v>
      </c>
    </row>
    <row r="3658" spans="2:11" hidden="1">
      <c r="B3658" s="519" t="s">
        <v>1062</v>
      </c>
      <c r="C3658" s="519"/>
      <c r="D3658" s="519"/>
      <c r="E3658" s="519"/>
      <c r="F3658" s="519">
        <v>1</v>
      </c>
      <c r="G3658" s="519"/>
      <c r="H3658" s="519">
        <v>37</v>
      </c>
      <c r="I3658" s="519">
        <v>16</v>
      </c>
      <c r="J3658" s="519" t="str">
        <f t="shared" si="107"/>
        <v>SDN20013716</v>
      </c>
      <c r="K3658" s="519">
        <v>404</v>
      </c>
    </row>
    <row r="3659" spans="2:11" hidden="1">
      <c r="B3659" s="519" t="s">
        <v>1062</v>
      </c>
      <c r="C3659" s="519"/>
      <c r="D3659" s="519"/>
      <c r="E3659" s="519"/>
      <c r="F3659" s="519">
        <v>1</v>
      </c>
      <c r="G3659" s="519"/>
      <c r="H3659" s="519">
        <v>37</v>
      </c>
      <c r="I3659" s="519">
        <v>17</v>
      </c>
      <c r="J3659" s="519" t="str">
        <f t="shared" si="107"/>
        <v>SDN20013717</v>
      </c>
      <c r="K3659" s="519">
        <v>404</v>
      </c>
    </row>
    <row r="3660" spans="2:11" hidden="1">
      <c r="B3660" s="519" t="s">
        <v>1062</v>
      </c>
      <c r="C3660" s="519"/>
      <c r="D3660" s="519"/>
      <c r="E3660" s="519"/>
      <c r="F3660" s="519">
        <v>1</v>
      </c>
      <c r="G3660" s="519"/>
      <c r="H3660" s="519">
        <v>37</v>
      </c>
      <c r="I3660" s="519">
        <v>18</v>
      </c>
      <c r="J3660" s="519" t="str">
        <f t="shared" si="107"/>
        <v>SDN20013718</v>
      </c>
      <c r="K3660" s="519">
        <v>404</v>
      </c>
    </row>
    <row r="3661" spans="2:11" hidden="1">
      <c r="B3661" s="519" t="s">
        <v>1062</v>
      </c>
      <c r="C3661" s="519"/>
      <c r="D3661" s="519"/>
      <c r="E3661" s="519"/>
      <c r="F3661" s="519">
        <v>1</v>
      </c>
      <c r="G3661" s="519"/>
      <c r="H3661" s="519">
        <v>37</v>
      </c>
      <c r="I3661" s="519">
        <v>19</v>
      </c>
      <c r="J3661" s="519" t="str">
        <f t="shared" si="107"/>
        <v>SDN20013719</v>
      </c>
      <c r="K3661" s="519">
        <v>404</v>
      </c>
    </row>
    <row r="3662" spans="2:11" hidden="1">
      <c r="B3662" s="519" t="s">
        <v>1062</v>
      </c>
      <c r="C3662" s="519"/>
      <c r="D3662" s="519"/>
      <c r="E3662" s="519"/>
      <c r="F3662" s="519">
        <v>1</v>
      </c>
      <c r="G3662" s="519"/>
      <c r="H3662" s="519">
        <v>37</v>
      </c>
      <c r="I3662" s="519">
        <v>20</v>
      </c>
      <c r="J3662" s="519" t="str">
        <f t="shared" si="107"/>
        <v>SDN20013720</v>
      </c>
      <c r="K3662" s="519">
        <v>404</v>
      </c>
    </row>
    <row r="3663" spans="2:11" hidden="1">
      <c r="B3663" s="519" t="s">
        <v>1062</v>
      </c>
      <c r="C3663" s="519"/>
      <c r="D3663" s="519"/>
      <c r="E3663" s="519"/>
      <c r="F3663" s="519">
        <v>1</v>
      </c>
      <c r="G3663" s="519"/>
      <c r="H3663" s="519">
        <v>38</v>
      </c>
      <c r="I3663" s="519">
        <v>1</v>
      </c>
      <c r="J3663" s="519" t="str">
        <f t="shared" si="107"/>
        <v>SDN20013801</v>
      </c>
      <c r="K3663" s="519">
        <v>510</v>
      </c>
    </row>
    <row r="3664" spans="2:11" hidden="1">
      <c r="B3664" s="519" t="s">
        <v>1062</v>
      </c>
      <c r="C3664" s="519"/>
      <c r="D3664" s="519"/>
      <c r="E3664" s="519"/>
      <c r="F3664" s="519">
        <v>1</v>
      </c>
      <c r="G3664" s="519"/>
      <c r="H3664" s="519">
        <v>38</v>
      </c>
      <c r="I3664" s="519">
        <v>2</v>
      </c>
      <c r="J3664" s="519" t="str">
        <f t="shared" si="107"/>
        <v>SDN20013802</v>
      </c>
      <c r="K3664" s="519">
        <v>510</v>
      </c>
    </row>
    <row r="3665" spans="2:11" hidden="1">
      <c r="B3665" s="519" t="s">
        <v>1062</v>
      </c>
      <c r="C3665" s="519"/>
      <c r="D3665" s="519"/>
      <c r="E3665" s="519"/>
      <c r="F3665" s="519">
        <v>1</v>
      </c>
      <c r="G3665" s="519"/>
      <c r="H3665" s="519">
        <v>38</v>
      </c>
      <c r="I3665" s="519">
        <v>3</v>
      </c>
      <c r="J3665" s="519" t="str">
        <f t="shared" si="107"/>
        <v>SDN20013803</v>
      </c>
      <c r="K3665" s="519">
        <v>510</v>
      </c>
    </row>
    <row r="3666" spans="2:11" hidden="1">
      <c r="B3666" s="519" t="s">
        <v>1062</v>
      </c>
      <c r="C3666" s="519"/>
      <c r="D3666" s="519"/>
      <c r="E3666" s="519"/>
      <c r="F3666" s="519">
        <v>1</v>
      </c>
      <c r="G3666" s="519"/>
      <c r="H3666" s="519">
        <v>38</v>
      </c>
      <c r="I3666" s="519">
        <v>4</v>
      </c>
      <c r="J3666" s="519" t="str">
        <f t="shared" si="107"/>
        <v>SDN20013804</v>
      </c>
      <c r="K3666" s="519">
        <v>510</v>
      </c>
    </row>
    <row r="3667" spans="2:11" hidden="1">
      <c r="B3667" s="519" t="s">
        <v>1062</v>
      </c>
      <c r="C3667" s="519"/>
      <c r="D3667" s="519"/>
      <c r="E3667" s="519"/>
      <c r="F3667" s="519">
        <v>1</v>
      </c>
      <c r="G3667" s="519"/>
      <c r="H3667" s="519">
        <v>38</v>
      </c>
      <c r="I3667" s="519">
        <v>5</v>
      </c>
      <c r="J3667" s="519" t="str">
        <f t="shared" si="107"/>
        <v>SDN20013805</v>
      </c>
      <c r="K3667" s="519">
        <v>510</v>
      </c>
    </row>
    <row r="3668" spans="2:11" hidden="1">
      <c r="B3668" s="519" t="s">
        <v>1062</v>
      </c>
      <c r="C3668" s="519"/>
      <c r="D3668" s="519"/>
      <c r="E3668" s="519"/>
      <c r="F3668" s="519">
        <v>1</v>
      </c>
      <c r="G3668" s="519"/>
      <c r="H3668" s="519">
        <v>38</v>
      </c>
      <c r="I3668" s="519">
        <v>6</v>
      </c>
      <c r="J3668" s="519" t="str">
        <f t="shared" si="107"/>
        <v>SDN20013806</v>
      </c>
      <c r="K3668" s="519">
        <v>510</v>
      </c>
    </row>
    <row r="3669" spans="2:11" hidden="1">
      <c r="B3669" s="519" t="s">
        <v>1062</v>
      </c>
      <c r="C3669" s="519"/>
      <c r="D3669" s="519"/>
      <c r="E3669" s="519"/>
      <c r="F3669" s="519">
        <v>1</v>
      </c>
      <c r="G3669" s="519"/>
      <c r="H3669" s="519">
        <v>38</v>
      </c>
      <c r="I3669" s="519">
        <v>7</v>
      </c>
      <c r="J3669" s="519" t="str">
        <f t="shared" si="107"/>
        <v>SDN20013807</v>
      </c>
      <c r="K3669" s="519">
        <v>510</v>
      </c>
    </row>
    <row r="3670" spans="2:11" hidden="1">
      <c r="B3670" s="519" t="s">
        <v>1062</v>
      </c>
      <c r="C3670" s="519"/>
      <c r="D3670" s="519"/>
      <c r="E3670" s="519"/>
      <c r="F3670" s="519">
        <v>1</v>
      </c>
      <c r="G3670" s="519"/>
      <c r="H3670" s="519">
        <v>38</v>
      </c>
      <c r="I3670" s="519">
        <v>8</v>
      </c>
      <c r="J3670" s="519" t="str">
        <f t="shared" si="107"/>
        <v>SDN20013808</v>
      </c>
      <c r="K3670" s="519">
        <v>510</v>
      </c>
    </row>
    <row r="3671" spans="2:11" hidden="1">
      <c r="B3671" s="519" t="s">
        <v>1062</v>
      </c>
      <c r="C3671" s="519"/>
      <c r="D3671" s="519"/>
      <c r="E3671" s="519"/>
      <c r="F3671" s="519">
        <v>1</v>
      </c>
      <c r="G3671" s="519"/>
      <c r="H3671" s="519">
        <v>38</v>
      </c>
      <c r="I3671" s="519">
        <v>9</v>
      </c>
      <c r="J3671" s="519" t="str">
        <f t="shared" si="107"/>
        <v>SDN20013809</v>
      </c>
      <c r="K3671" s="519">
        <v>510</v>
      </c>
    </row>
    <row r="3672" spans="2:11" hidden="1">
      <c r="B3672" s="519" t="s">
        <v>1062</v>
      </c>
      <c r="C3672" s="519"/>
      <c r="D3672" s="519"/>
      <c r="E3672" s="519"/>
      <c r="F3672" s="519">
        <v>1</v>
      </c>
      <c r="G3672" s="519"/>
      <c r="H3672" s="519">
        <v>38</v>
      </c>
      <c r="I3672" s="519">
        <v>10</v>
      </c>
      <c r="J3672" s="519" t="str">
        <f t="shared" si="107"/>
        <v>SDN20013810</v>
      </c>
      <c r="K3672" s="519">
        <v>510</v>
      </c>
    </row>
    <row r="3673" spans="2:11" hidden="1">
      <c r="B3673" s="519" t="s">
        <v>1062</v>
      </c>
      <c r="C3673" s="519"/>
      <c r="D3673" s="519"/>
      <c r="E3673" s="519"/>
      <c r="F3673" s="519">
        <v>1</v>
      </c>
      <c r="G3673" s="519"/>
      <c r="H3673" s="519">
        <v>38</v>
      </c>
      <c r="I3673" s="519">
        <v>11</v>
      </c>
      <c r="J3673" s="519" t="str">
        <f t="shared" si="107"/>
        <v>SDN20013811</v>
      </c>
      <c r="K3673" s="519">
        <v>408</v>
      </c>
    </row>
    <row r="3674" spans="2:11" hidden="1">
      <c r="B3674" s="519" t="s">
        <v>1062</v>
      </c>
      <c r="C3674" s="519"/>
      <c r="D3674" s="519"/>
      <c r="E3674" s="519"/>
      <c r="F3674" s="519">
        <v>1</v>
      </c>
      <c r="G3674" s="519"/>
      <c r="H3674" s="519">
        <v>38</v>
      </c>
      <c r="I3674" s="519">
        <v>12</v>
      </c>
      <c r="J3674" s="519" t="str">
        <f t="shared" si="107"/>
        <v>SDN20013812</v>
      </c>
      <c r="K3674" s="519">
        <v>408</v>
      </c>
    </row>
    <row r="3675" spans="2:11" hidden="1">
      <c r="B3675" s="519" t="s">
        <v>1062</v>
      </c>
      <c r="C3675" s="519"/>
      <c r="D3675" s="519"/>
      <c r="E3675" s="519"/>
      <c r="F3675" s="519">
        <v>1</v>
      </c>
      <c r="G3675" s="519"/>
      <c r="H3675" s="519">
        <v>38</v>
      </c>
      <c r="I3675" s="519">
        <v>13</v>
      </c>
      <c r="J3675" s="519" t="str">
        <f t="shared" si="107"/>
        <v>SDN20013813</v>
      </c>
      <c r="K3675" s="519">
        <v>408</v>
      </c>
    </row>
    <row r="3676" spans="2:11" hidden="1">
      <c r="B3676" s="519" t="s">
        <v>1062</v>
      </c>
      <c r="C3676" s="519"/>
      <c r="D3676" s="519"/>
      <c r="E3676" s="519"/>
      <c r="F3676" s="519">
        <v>1</v>
      </c>
      <c r="G3676" s="519"/>
      <c r="H3676" s="519">
        <v>38</v>
      </c>
      <c r="I3676" s="519">
        <v>14</v>
      </c>
      <c r="J3676" s="519" t="str">
        <f t="shared" si="107"/>
        <v>SDN20013814</v>
      </c>
      <c r="K3676" s="519">
        <v>408</v>
      </c>
    </row>
    <row r="3677" spans="2:11" hidden="1">
      <c r="B3677" s="519" t="s">
        <v>1062</v>
      </c>
      <c r="C3677" s="519"/>
      <c r="D3677" s="519"/>
      <c r="E3677" s="519"/>
      <c r="F3677" s="519">
        <v>1</v>
      </c>
      <c r="G3677" s="519"/>
      <c r="H3677" s="519">
        <v>38</v>
      </c>
      <c r="I3677" s="519">
        <v>15</v>
      </c>
      <c r="J3677" s="519" t="str">
        <f t="shared" si="107"/>
        <v>SDN20013815</v>
      </c>
      <c r="K3677" s="519">
        <v>408</v>
      </c>
    </row>
    <row r="3678" spans="2:11" hidden="1">
      <c r="B3678" s="519" t="s">
        <v>1062</v>
      </c>
      <c r="C3678" s="519"/>
      <c r="D3678" s="519"/>
      <c r="E3678" s="519"/>
      <c r="F3678" s="519">
        <v>1</v>
      </c>
      <c r="G3678" s="519"/>
      <c r="H3678" s="519">
        <v>38</v>
      </c>
      <c r="I3678" s="519">
        <v>16</v>
      </c>
      <c r="J3678" s="519" t="str">
        <f t="shared" si="107"/>
        <v>SDN20013816</v>
      </c>
      <c r="K3678" s="519">
        <v>408</v>
      </c>
    </row>
    <row r="3679" spans="2:11" hidden="1">
      <c r="B3679" s="519" t="s">
        <v>1062</v>
      </c>
      <c r="C3679" s="519"/>
      <c r="D3679" s="519"/>
      <c r="E3679" s="519"/>
      <c r="F3679" s="519">
        <v>1</v>
      </c>
      <c r="G3679" s="519"/>
      <c r="H3679" s="519">
        <v>38</v>
      </c>
      <c r="I3679" s="519">
        <v>17</v>
      </c>
      <c r="J3679" s="519" t="str">
        <f t="shared" si="107"/>
        <v>SDN20013817</v>
      </c>
      <c r="K3679" s="519">
        <v>408</v>
      </c>
    </row>
    <row r="3680" spans="2:11" hidden="1">
      <c r="B3680" s="519" t="s">
        <v>1062</v>
      </c>
      <c r="C3680" s="519"/>
      <c r="D3680" s="519"/>
      <c r="E3680" s="519"/>
      <c r="F3680" s="519">
        <v>1</v>
      </c>
      <c r="G3680" s="519"/>
      <c r="H3680" s="519">
        <v>38</v>
      </c>
      <c r="I3680" s="519">
        <v>18</v>
      </c>
      <c r="J3680" s="519" t="str">
        <f t="shared" si="107"/>
        <v>SDN20013818</v>
      </c>
      <c r="K3680" s="519">
        <v>408</v>
      </c>
    </row>
    <row r="3681" spans="2:11" hidden="1">
      <c r="B3681" s="519" t="s">
        <v>1062</v>
      </c>
      <c r="C3681" s="519"/>
      <c r="D3681" s="519"/>
      <c r="E3681" s="519"/>
      <c r="F3681" s="519">
        <v>1</v>
      </c>
      <c r="G3681" s="519"/>
      <c r="H3681" s="519">
        <v>38</v>
      </c>
      <c r="I3681" s="519">
        <v>19</v>
      </c>
      <c r="J3681" s="519" t="str">
        <f t="shared" si="107"/>
        <v>SDN20013819</v>
      </c>
      <c r="K3681" s="519">
        <v>408</v>
      </c>
    </row>
    <row r="3682" spans="2:11" hidden="1">
      <c r="B3682" s="519" t="s">
        <v>1062</v>
      </c>
      <c r="C3682" s="519"/>
      <c r="D3682" s="519"/>
      <c r="E3682" s="519"/>
      <c r="F3682" s="519">
        <v>1</v>
      </c>
      <c r="G3682" s="519"/>
      <c r="H3682" s="519">
        <v>38</v>
      </c>
      <c r="I3682" s="519">
        <v>20</v>
      </c>
      <c r="J3682" s="519" t="str">
        <f t="shared" si="107"/>
        <v>SDN20013820</v>
      </c>
      <c r="K3682" s="519">
        <v>408</v>
      </c>
    </row>
    <row r="3683" spans="2:11" hidden="1">
      <c r="B3683" s="519" t="s">
        <v>1062</v>
      </c>
      <c r="C3683" s="519"/>
      <c r="D3683" s="519"/>
      <c r="E3683" s="519"/>
      <c r="F3683" s="519">
        <v>1</v>
      </c>
      <c r="G3683" s="519"/>
      <c r="H3683" s="519">
        <v>39</v>
      </c>
      <c r="I3683" s="519">
        <v>1</v>
      </c>
      <c r="J3683" s="519" t="str">
        <f t="shared" si="107"/>
        <v>SDN20013901</v>
      </c>
      <c r="K3683" s="519">
        <v>515</v>
      </c>
    </row>
    <row r="3684" spans="2:11" hidden="1">
      <c r="B3684" s="519" t="s">
        <v>1062</v>
      </c>
      <c r="C3684" s="519"/>
      <c r="D3684" s="519"/>
      <c r="E3684" s="519"/>
      <c r="F3684" s="519">
        <v>1</v>
      </c>
      <c r="G3684" s="519"/>
      <c r="H3684" s="519">
        <v>39</v>
      </c>
      <c r="I3684" s="519">
        <v>2</v>
      </c>
      <c r="J3684" s="519" t="str">
        <f t="shared" si="107"/>
        <v>SDN20013902</v>
      </c>
      <c r="K3684" s="519">
        <v>515</v>
      </c>
    </row>
    <row r="3685" spans="2:11" hidden="1">
      <c r="B3685" s="519" t="s">
        <v>1062</v>
      </c>
      <c r="C3685" s="519"/>
      <c r="D3685" s="519"/>
      <c r="E3685" s="519"/>
      <c r="F3685" s="519">
        <v>1</v>
      </c>
      <c r="G3685" s="519"/>
      <c r="H3685" s="519">
        <v>39</v>
      </c>
      <c r="I3685" s="519">
        <v>3</v>
      </c>
      <c r="J3685" s="519" t="str">
        <f t="shared" si="107"/>
        <v>SDN20013903</v>
      </c>
      <c r="K3685" s="519">
        <v>515</v>
      </c>
    </row>
    <row r="3686" spans="2:11" hidden="1">
      <c r="B3686" s="519" t="s">
        <v>1062</v>
      </c>
      <c r="C3686" s="519"/>
      <c r="D3686" s="519"/>
      <c r="E3686" s="519"/>
      <c r="F3686" s="519">
        <v>1</v>
      </c>
      <c r="G3686" s="519"/>
      <c r="H3686" s="519">
        <v>39</v>
      </c>
      <c r="I3686" s="519">
        <v>4</v>
      </c>
      <c r="J3686" s="519" t="str">
        <f t="shared" si="107"/>
        <v>SDN20013904</v>
      </c>
      <c r="K3686" s="519">
        <v>515</v>
      </c>
    </row>
    <row r="3687" spans="2:11" hidden="1">
      <c r="B3687" s="519" t="s">
        <v>1062</v>
      </c>
      <c r="C3687" s="519"/>
      <c r="D3687" s="519"/>
      <c r="E3687" s="519"/>
      <c r="F3687" s="519">
        <v>1</v>
      </c>
      <c r="G3687" s="519"/>
      <c r="H3687" s="519">
        <v>39</v>
      </c>
      <c r="I3687" s="519">
        <v>5</v>
      </c>
      <c r="J3687" s="519" t="str">
        <f t="shared" si="107"/>
        <v>SDN20013905</v>
      </c>
      <c r="K3687" s="519">
        <v>515</v>
      </c>
    </row>
    <row r="3688" spans="2:11" hidden="1">
      <c r="B3688" s="519" t="s">
        <v>1062</v>
      </c>
      <c r="C3688" s="519"/>
      <c r="D3688" s="519"/>
      <c r="E3688" s="519"/>
      <c r="F3688" s="519">
        <v>1</v>
      </c>
      <c r="G3688" s="519"/>
      <c r="H3688" s="519">
        <v>39</v>
      </c>
      <c r="I3688" s="519">
        <v>6</v>
      </c>
      <c r="J3688" s="519" t="str">
        <f t="shared" si="107"/>
        <v>SDN20013906</v>
      </c>
      <c r="K3688" s="519">
        <v>515</v>
      </c>
    </row>
    <row r="3689" spans="2:11" hidden="1">
      <c r="B3689" s="519" t="s">
        <v>1062</v>
      </c>
      <c r="C3689" s="519"/>
      <c r="D3689" s="519"/>
      <c r="E3689" s="519"/>
      <c r="F3689" s="519">
        <v>1</v>
      </c>
      <c r="G3689" s="519"/>
      <c r="H3689" s="519">
        <v>39</v>
      </c>
      <c r="I3689" s="519">
        <v>7</v>
      </c>
      <c r="J3689" s="519" t="str">
        <f t="shared" si="107"/>
        <v>SDN20013907</v>
      </c>
      <c r="K3689" s="519">
        <v>515</v>
      </c>
    </row>
    <row r="3690" spans="2:11" hidden="1">
      <c r="B3690" s="519" t="s">
        <v>1062</v>
      </c>
      <c r="C3690" s="519"/>
      <c r="D3690" s="519"/>
      <c r="E3690" s="519"/>
      <c r="F3690" s="519">
        <v>1</v>
      </c>
      <c r="G3690" s="519"/>
      <c r="H3690" s="519">
        <v>39</v>
      </c>
      <c r="I3690" s="519">
        <v>8</v>
      </c>
      <c r="J3690" s="519" t="str">
        <f t="shared" si="107"/>
        <v>SDN20013908</v>
      </c>
      <c r="K3690" s="519">
        <v>515</v>
      </c>
    </row>
    <row r="3691" spans="2:11" hidden="1">
      <c r="B3691" s="519" t="s">
        <v>1062</v>
      </c>
      <c r="C3691" s="519"/>
      <c r="D3691" s="519"/>
      <c r="E3691" s="519"/>
      <c r="F3691" s="519">
        <v>1</v>
      </c>
      <c r="G3691" s="519"/>
      <c r="H3691" s="519">
        <v>39</v>
      </c>
      <c r="I3691" s="519">
        <v>9</v>
      </c>
      <c r="J3691" s="519" t="str">
        <f t="shared" si="107"/>
        <v>SDN20013909</v>
      </c>
      <c r="K3691" s="519">
        <v>515</v>
      </c>
    </row>
    <row r="3692" spans="2:11" hidden="1">
      <c r="B3692" s="519" t="s">
        <v>1062</v>
      </c>
      <c r="C3692" s="519"/>
      <c r="D3692" s="519"/>
      <c r="E3692" s="519"/>
      <c r="F3692" s="519">
        <v>1</v>
      </c>
      <c r="G3692" s="519"/>
      <c r="H3692" s="519">
        <v>39</v>
      </c>
      <c r="I3692" s="519">
        <v>10</v>
      </c>
      <c r="J3692" s="519" t="str">
        <f t="shared" si="107"/>
        <v>SDN20013910</v>
      </c>
      <c r="K3692" s="519">
        <v>515</v>
      </c>
    </row>
    <row r="3693" spans="2:11" hidden="1">
      <c r="B3693" s="519" t="s">
        <v>1062</v>
      </c>
      <c r="C3693" s="519"/>
      <c r="D3693" s="519"/>
      <c r="E3693" s="519"/>
      <c r="F3693" s="519">
        <v>1</v>
      </c>
      <c r="G3693" s="519"/>
      <c r="H3693" s="519">
        <v>39</v>
      </c>
      <c r="I3693" s="519">
        <v>11</v>
      </c>
      <c r="J3693" s="519" t="str">
        <f t="shared" si="107"/>
        <v>SDN20013911</v>
      </c>
      <c r="K3693" s="519">
        <v>412</v>
      </c>
    </row>
    <row r="3694" spans="2:11" hidden="1">
      <c r="B3694" s="519" t="s">
        <v>1062</v>
      </c>
      <c r="C3694" s="519"/>
      <c r="D3694" s="519"/>
      <c r="E3694" s="519"/>
      <c r="F3694" s="519">
        <v>1</v>
      </c>
      <c r="G3694" s="519"/>
      <c r="H3694" s="519">
        <v>39</v>
      </c>
      <c r="I3694" s="519">
        <v>12</v>
      </c>
      <c r="J3694" s="519" t="str">
        <f t="shared" si="107"/>
        <v>SDN20013912</v>
      </c>
      <c r="K3694" s="519">
        <v>412</v>
      </c>
    </row>
    <row r="3695" spans="2:11" hidden="1">
      <c r="B3695" s="519" t="s">
        <v>1062</v>
      </c>
      <c r="C3695" s="519"/>
      <c r="D3695" s="519"/>
      <c r="E3695" s="519"/>
      <c r="F3695" s="519">
        <v>1</v>
      </c>
      <c r="G3695" s="519"/>
      <c r="H3695" s="519">
        <v>39</v>
      </c>
      <c r="I3695" s="519">
        <v>13</v>
      </c>
      <c r="J3695" s="519" t="str">
        <f t="shared" si="107"/>
        <v>SDN20013913</v>
      </c>
      <c r="K3695" s="519">
        <v>412</v>
      </c>
    </row>
    <row r="3696" spans="2:11" hidden="1">
      <c r="B3696" s="519" t="s">
        <v>1062</v>
      </c>
      <c r="C3696" s="519"/>
      <c r="D3696" s="519"/>
      <c r="E3696" s="519"/>
      <c r="F3696" s="519">
        <v>1</v>
      </c>
      <c r="G3696" s="519"/>
      <c r="H3696" s="519">
        <v>39</v>
      </c>
      <c r="I3696" s="519">
        <v>14</v>
      </c>
      <c r="J3696" s="519" t="str">
        <f t="shared" si="107"/>
        <v>SDN20013914</v>
      </c>
      <c r="K3696" s="519">
        <v>412</v>
      </c>
    </row>
    <row r="3697" spans="2:11" hidden="1">
      <c r="B3697" s="519" t="s">
        <v>1062</v>
      </c>
      <c r="C3697" s="519"/>
      <c r="D3697" s="519"/>
      <c r="E3697" s="519"/>
      <c r="F3697" s="519">
        <v>1</v>
      </c>
      <c r="G3697" s="519"/>
      <c r="H3697" s="519">
        <v>39</v>
      </c>
      <c r="I3697" s="519">
        <v>15</v>
      </c>
      <c r="J3697" s="519" t="str">
        <f t="shared" si="107"/>
        <v>SDN20013915</v>
      </c>
      <c r="K3697" s="519">
        <v>412</v>
      </c>
    </row>
    <row r="3698" spans="2:11" hidden="1">
      <c r="B3698" s="519" t="s">
        <v>1062</v>
      </c>
      <c r="C3698" s="519"/>
      <c r="D3698" s="519"/>
      <c r="E3698" s="519"/>
      <c r="F3698" s="519">
        <v>1</v>
      </c>
      <c r="G3698" s="519"/>
      <c r="H3698" s="519">
        <v>39</v>
      </c>
      <c r="I3698" s="519">
        <v>16</v>
      </c>
      <c r="J3698" s="519" t="str">
        <f t="shared" si="107"/>
        <v>SDN20013916</v>
      </c>
      <c r="K3698" s="519">
        <v>412</v>
      </c>
    </row>
    <row r="3699" spans="2:11" hidden="1">
      <c r="B3699" s="519" t="s">
        <v>1062</v>
      </c>
      <c r="C3699" s="519"/>
      <c r="D3699" s="519"/>
      <c r="E3699" s="519"/>
      <c r="F3699" s="519">
        <v>1</v>
      </c>
      <c r="G3699" s="519"/>
      <c r="H3699" s="519">
        <v>39</v>
      </c>
      <c r="I3699" s="519">
        <v>17</v>
      </c>
      <c r="J3699" s="519" t="str">
        <f t="shared" si="107"/>
        <v>SDN20013917</v>
      </c>
      <c r="K3699" s="519">
        <v>412</v>
      </c>
    </row>
    <row r="3700" spans="2:11" hidden="1">
      <c r="B3700" s="519" t="s">
        <v>1062</v>
      </c>
      <c r="C3700" s="519"/>
      <c r="D3700" s="519"/>
      <c r="E3700" s="519"/>
      <c r="F3700" s="519">
        <v>1</v>
      </c>
      <c r="G3700" s="519"/>
      <c r="H3700" s="519">
        <v>39</v>
      </c>
      <c r="I3700" s="519">
        <v>18</v>
      </c>
      <c r="J3700" s="519" t="str">
        <f t="shared" si="107"/>
        <v>SDN20013918</v>
      </c>
      <c r="K3700" s="519">
        <v>412</v>
      </c>
    </row>
    <row r="3701" spans="2:11" hidden="1">
      <c r="B3701" s="519" t="s">
        <v>1062</v>
      </c>
      <c r="C3701" s="519"/>
      <c r="D3701" s="519"/>
      <c r="E3701" s="519"/>
      <c r="F3701" s="519">
        <v>1</v>
      </c>
      <c r="G3701" s="519"/>
      <c r="H3701" s="519">
        <v>39</v>
      </c>
      <c r="I3701" s="519">
        <v>19</v>
      </c>
      <c r="J3701" s="519" t="str">
        <f t="shared" si="107"/>
        <v>SDN20013919</v>
      </c>
      <c r="K3701" s="519">
        <v>412</v>
      </c>
    </row>
    <row r="3702" spans="2:11" hidden="1">
      <c r="B3702" s="519" t="s">
        <v>1062</v>
      </c>
      <c r="C3702" s="519"/>
      <c r="D3702" s="519"/>
      <c r="E3702" s="519"/>
      <c r="F3702" s="519">
        <v>1</v>
      </c>
      <c r="G3702" s="519"/>
      <c r="H3702" s="519">
        <v>39</v>
      </c>
      <c r="I3702" s="519">
        <v>20</v>
      </c>
      <c r="J3702" s="519" t="str">
        <f t="shared" si="107"/>
        <v>SDN20013920</v>
      </c>
      <c r="K3702" s="519">
        <v>412</v>
      </c>
    </row>
    <row r="3703" spans="2:11" hidden="1">
      <c r="B3703" s="519" t="s">
        <v>1062</v>
      </c>
      <c r="C3703" s="519"/>
      <c r="D3703" s="519"/>
      <c r="E3703" s="519"/>
      <c r="F3703" s="519">
        <v>1</v>
      </c>
      <c r="G3703" s="519"/>
      <c r="H3703" s="519">
        <v>40</v>
      </c>
      <c r="I3703" s="519">
        <v>1</v>
      </c>
      <c r="J3703" s="519" t="str">
        <f t="shared" si="107"/>
        <v>SDN20014001</v>
      </c>
      <c r="K3703" s="519">
        <v>530</v>
      </c>
    </row>
    <row r="3704" spans="2:11" hidden="1">
      <c r="B3704" s="519" t="s">
        <v>1062</v>
      </c>
      <c r="C3704" s="519"/>
      <c r="D3704" s="519"/>
      <c r="E3704" s="519"/>
      <c r="F3704" s="519">
        <v>1</v>
      </c>
      <c r="G3704" s="519"/>
      <c r="H3704" s="519">
        <v>40</v>
      </c>
      <c r="I3704" s="519">
        <v>2</v>
      </c>
      <c r="J3704" s="519" t="str">
        <f t="shared" si="107"/>
        <v>SDN20014002</v>
      </c>
      <c r="K3704" s="519">
        <v>530</v>
      </c>
    </row>
    <row r="3705" spans="2:11" hidden="1">
      <c r="B3705" s="519" t="s">
        <v>1062</v>
      </c>
      <c r="C3705" s="519"/>
      <c r="D3705" s="519"/>
      <c r="E3705" s="519"/>
      <c r="F3705" s="519">
        <v>1</v>
      </c>
      <c r="G3705" s="519"/>
      <c r="H3705" s="519">
        <v>40</v>
      </c>
      <c r="I3705" s="519">
        <v>3</v>
      </c>
      <c r="J3705" s="519" t="str">
        <f t="shared" si="107"/>
        <v>SDN20014003</v>
      </c>
      <c r="K3705" s="519">
        <v>530</v>
      </c>
    </row>
    <row r="3706" spans="2:11" hidden="1">
      <c r="B3706" s="519" t="s">
        <v>1062</v>
      </c>
      <c r="C3706" s="519"/>
      <c r="D3706" s="519"/>
      <c r="E3706" s="519"/>
      <c r="F3706" s="519">
        <v>1</v>
      </c>
      <c r="G3706" s="519"/>
      <c r="H3706" s="519">
        <v>40</v>
      </c>
      <c r="I3706" s="519">
        <v>4</v>
      </c>
      <c r="J3706" s="519" t="str">
        <f t="shared" si="107"/>
        <v>SDN20014004</v>
      </c>
      <c r="K3706" s="519">
        <v>530</v>
      </c>
    </row>
    <row r="3707" spans="2:11" hidden="1">
      <c r="B3707" s="519" t="s">
        <v>1062</v>
      </c>
      <c r="C3707" s="519"/>
      <c r="D3707" s="519"/>
      <c r="E3707" s="519"/>
      <c r="F3707" s="519">
        <v>1</v>
      </c>
      <c r="G3707" s="519"/>
      <c r="H3707" s="519">
        <v>40</v>
      </c>
      <c r="I3707" s="519">
        <v>5</v>
      </c>
      <c r="J3707" s="519" t="str">
        <f t="shared" si="107"/>
        <v>SDN20014005</v>
      </c>
      <c r="K3707" s="519">
        <v>530</v>
      </c>
    </row>
    <row r="3708" spans="2:11" hidden="1">
      <c r="B3708" s="519" t="s">
        <v>1062</v>
      </c>
      <c r="C3708" s="519"/>
      <c r="D3708" s="519"/>
      <c r="E3708" s="519"/>
      <c r="F3708" s="519">
        <v>1</v>
      </c>
      <c r="G3708" s="519"/>
      <c r="H3708" s="519">
        <v>40</v>
      </c>
      <c r="I3708" s="519">
        <v>6</v>
      </c>
      <c r="J3708" s="519" t="str">
        <f t="shared" si="107"/>
        <v>SDN20014006</v>
      </c>
      <c r="K3708" s="519">
        <v>530</v>
      </c>
    </row>
    <row r="3709" spans="2:11" hidden="1">
      <c r="B3709" s="519" t="s">
        <v>1062</v>
      </c>
      <c r="C3709" s="519"/>
      <c r="D3709" s="519"/>
      <c r="E3709" s="519"/>
      <c r="F3709" s="519">
        <v>1</v>
      </c>
      <c r="G3709" s="519"/>
      <c r="H3709" s="519">
        <v>40</v>
      </c>
      <c r="I3709" s="519">
        <v>7</v>
      </c>
      <c r="J3709" s="519" t="str">
        <f t="shared" si="107"/>
        <v>SDN20014007</v>
      </c>
      <c r="K3709" s="519">
        <v>530</v>
      </c>
    </row>
    <row r="3710" spans="2:11" hidden="1">
      <c r="B3710" s="519" t="s">
        <v>1062</v>
      </c>
      <c r="C3710" s="519"/>
      <c r="D3710" s="519"/>
      <c r="E3710" s="519"/>
      <c r="F3710" s="519">
        <v>1</v>
      </c>
      <c r="G3710" s="519"/>
      <c r="H3710" s="519">
        <v>40</v>
      </c>
      <c r="I3710" s="519">
        <v>8</v>
      </c>
      <c r="J3710" s="519" t="str">
        <f t="shared" si="107"/>
        <v>SDN20014008</v>
      </c>
      <c r="K3710" s="519">
        <v>530</v>
      </c>
    </row>
    <row r="3711" spans="2:11" hidden="1">
      <c r="B3711" s="519" t="s">
        <v>1062</v>
      </c>
      <c r="C3711" s="519"/>
      <c r="D3711" s="519"/>
      <c r="E3711" s="519"/>
      <c r="F3711" s="519">
        <v>1</v>
      </c>
      <c r="G3711" s="519"/>
      <c r="H3711" s="519">
        <v>40</v>
      </c>
      <c r="I3711" s="519">
        <v>9</v>
      </c>
      <c r="J3711" s="519" t="str">
        <f t="shared" si="107"/>
        <v>SDN20014009</v>
      </c>
      <c r="K3711" s="519">
        <v>530</v>
      </c>
    </row>
    <row r="3712" spans="2:11" hidden="1">
      <c r="B3712" s="519" t="s">
        <v>1062</v>
      </c>
      <c r="C3712" s="519"/>
      <c r="D3712" s="519"/>
      <c r="E3712" s="519"/>
      <c r="F3712" s="519">
        <v>1</v>
      </c>
      <c r="G3712" s="519"/>
      <c r="H3712" s="519">
        <v>40</v>
      </c>
      <c r="I3712" s="519">
        <v>10</v>
      </c>
      <c r="J3712" s="519" t="str">
        <f t="shared" si="107"/>
        <v>SDN20014010</v>
      </c>
      <c r="K3712" s="519">
        <v>530</v>
      </c>
    </row>
    <row r="3713" spans="2:11" hidden="1">
      <c r="B3713" s="519" t="s">
        <v>1062</v>
      </c>
      <c r="C3713" s="519"/>
      <c r="D3713" s="519"/>
      <c r="E3713" s="519"/>
      <c r="F3713" s="519">
        <v>1</v>
      </c>
      <c r="G3713" s="519"/>
      <c r="H3713" s="519">
        <v>40</v>
      </c>
      <c r="I3713" s="519">
        <v>11</v>
      </c>
      <c r="J3713" s="519" t="str">
        <f t="shared" si="107"/>
        <v>SDN20014011</v>
      </c>
      <c r="K3713" s="519">
        <v>424</v>
      </c>
    </row>
    <row r="3714" spans="2:11" hidden="1">
      <c r="B3714" s="519" t="s">
        <v>1062</v>
      </c>
      <c r="C3714" s="519"/>
      <c r="D3714" s="519"/>
      <c r="E3714" s="519"/>
      <c r="F3714" s="519">
        <v>1</v>
      </c>
      <c r="G3714" s="519"/>
      <c r="H3714" s="519">
        <v>40</v>
      </c>
      <c r="I3714" s="519">
        <v>12</v>
      </c>
      <c r="J3714" s="519" t="str">
        <f t="shared" si="107"/>
        <v>SDN20014012</v>
      </c>
      <c r="K3714" s="519">
        <v>424</v>
      </c>
    </row>
    <row r="3715" spans="2:11" hidden="1">
      <c r="B3715" s="519" t="s">
        <v>1062</v>
      </c>
      <c r="C3715" s="519"/>
      <c r="D3715" s="519"/>
      <c r="E3715" s="519"/>
      <c r="F3715" s="519">
        <v>1</v>
      </c>
      <c r="G3715" s="519"/>
      <c r="H3715" s="519">
        <v>40</v>
      </c>
      <c r="I3715" s="519">
        <v>13</v>
      </c>
      <c r="J3715" s="519" t="str">
        <f t="shared" si="107"/>
        <v>SDN20014013</v>
      </c>
      <c r="K3715" s="519">
        <v>424</v>
      </c>
    </row>
    <row r="3716" spans="2:11" hidden="1">
      <c r="B3716" s="519" t="s">
        <v>1062</v>
      </c>
      <c r="C3716" s="519"/>
      <c r="D3716" s="519"/>
      <c r="E3716" s="519"/>
      <c r="F3716" s="519">
        <v>1</v>
      </c>
      <c r="G3716" s="519"/>
      <c r="H3716" s="519">
        <v>40</v>
      </c>
      <c r="I3716" s="519">
        <v>14</v>
      </c>
      <c r="J3716" s="519" t="str">
        <f t="shared" ref="J3716:J3779" si="108">B3716&amp;TEXT(F3716,"00")&amp;TEXT(H3716,"00")&amp;TEXT(I3716,"00")</f>
        <v>SDN20014014</v>
      </c>
      <c r="K3716" s="519">
        <v>424</v>
      </c>
    </row>
    <row r="3717" spans="2:11" hidden="1">
      <c r="B3717" s="519" t="s">
        <v>1062</v>
      </c>
      <c r="C3717" s="519"/>
      <c r="D3717" s="519"/>
      <c r="E3717" s="519"/>
      <c r="F3717" s="519">
        <v>1</v>
      </c>
      <c r="G3717" s="519"/>
      <c r="H3717" s="519">
        <v>40</v>
      </c>
      <c r="I3717" s="519">
        <v>15</v>
      </c>
      <c r="J3717" s="519" t="str">
        <f t="shared" si="108"/>
        <v>SDN20014015</v>
      </c>
      <c r="K3717" s="519">
        <v>424</v>
      </c>
    </row>
    <row r="3718" spans="2:11" hidden="1">
      <c r="B3718" s="519" t="s">
        <v>1062</v>
      </c>
      <c r="C3718" s="519"/>
      <c r="D3718" s="519"/>
      <c r="E3718" s="519"/>
      <c r="F3718" s="519">
        <v>1</v>
      </c>
      <c r="G3718" s="519"/>
      <c r="H3718" s="519">
        <v>40</v>
      </c>
      <c r="I3718" s="519">
        <v>16</v>
      </c>
      <c r="J3718" s="519" t="str">
        <f t="shared" si="108"/>
        <v>SDN20014016</v>
      </c>
      <c r="K3718" s="519">
        <v>424</v>
      </c>
    </row>
    <row r="3719" spans="2:11" hidden="1">
      <c r="B3719" s="519" t="s">
        <v>1062</v>
      </c>
      <c r="C3719" s="519"/>
      <c r="D3719" s="519"/>
      <c r="E3719" s="519"/>
      <c r="F3719" s="519">
        <v>1</v>
      </c>
      <c r="G3719" s="519"/>
      <c r="H3719" s="519">
        <v>40</v>
      </c>
      <c r="I3719" s="519">
        <v>17</v>
      </c>
      <c r="J3719" s="519" t="str">
        <f t="shared" si="108"/>
        <v>SDN20014017</v>
      </c>
      <c r="K3719" s="519">
        <v>424</v>
      </c>
    </row>
    <row r="3720" spans="2:11" hidden="1">
      <c r="B3720" s="519" t="s">
        <v>1062</v>
      </c>
      <c r="C3720" s="519"/>
      <c r="D3720" s="519"/>
      <c r="E3720" s="519"/>
      <c r="F3720" s="519">
        <v>1</v>
      </c>
      <c r="G3720" s="519"/>
      <c r="H3720" s="519">
        <v>40</v>
      </c>
      <c r="I3720" s="519">
        <v>18</v>
      </c>
      <c r="J3720" s="519" t="str">
        <f t="shared" si="108"/>
        <v>SDN20014018</v>
      </c>
      <c r="K3720" s="519">
        <v>424</v>
      </c>
    </row>
    <row r="3721" spans="2:11" hidden="1">
      <c r="B3721" s="519" t="s">
        <v>1062</v>
      </c>
      <c r="C3721" s="519"/>
      <c r="D3721" s="519"/>
      <c r="E3721" s="519"/>
      <c r="F3721" s="519">
        <v>1</v>
      </c>
      <c r="G3721" s="519"/>
      <c r="H3721" s="519">
        <v>40</v>
      </c>
      <c r="I3721" s="519">
        <v>19</v>
      </c>
      <c r="J3721" s="519" t="str">
        <f t="shared" si="108"/>
        <v>SDN20014019</v>
      </c>
      <c r="K3721" s="519">
        <v>424</v>
      </c>
    </row>
    <row r="3722" spans="2:11" hidden="1">
      <c r="B3722" s="519" t="s">
        <v>1062</v>
      </c>
      <c r="C3722" s="519"/>
      <c r="D3722" s="519"/>
      <c r="E3722" s="519"/>
      <c r="F3722" s="519">
        <v>1</v>
      </c>
      <c r="G3722" s="519"/>
      <c r="H3722" s="519">
        <v>40</v>
      </c>
      <c r="I3722" s="519">
        <v>20</v>
      </c>
      <c r="J3722" s="519" t="str">
        <f t="shared" si="108"/>
        <v>SDN20014020</v>
      </c>
      <c r="K3722" s="519">
        <v>424</v>
      </c>
    </row>
    <row r="3723" spans="2:11" hidden="1">
      <c r="B3723" s="519" t="s">
        <v>1062</v>
      </c>
      <c r="C3723" s="519"/>
      <c r="D3723" s="519"/>
      <c r="E3723" s="519"/>
      <c r="F3723" s="519">
        <v>1</v>
      </c>
      <c r="G3723" s="519"/>
      <c r="H3723" s="519">
        <v>41</v>
      </c>
      <c r="I3723" s="519">
        <v>1</v>
      </c>
      <c r="J3723" s="519" t="str">
        <f t="shared" si="108"/>
        <v>SDN20014101</v>
      </c>
      <c r="K3723" s="519">
        <v>555</v>
      </c>
    </row>
    <row r="3724" spans="2:11" hidden="1">
      <c r="B3724" s="519" t="s">
        <v>1062</v>
      </c>
      <c r="C3724" s="519"/>
      <c r="D3724" s="519"/>
      <c r="E3724" s="519"/>
      <c r="F3724" s="519">
        <v>1</v>
      </c>
      <c r="G3724" s="519"/>
      <c r="H3724" s="519">
        <v>41</v>
      </c>
      <c r="I3724" s="519">
        <v>2</v>
      </c>
      <c r="J3724" s="519" t="str">
        <f t="shared" si="108"/>
        <v>SDN20014102</v>
      </c>
      <c r="K3724" s="519">
        <v>555</v>
      </c>
    </row>
    <row r="3725" spans="2:11" hidden="1">
      <c r="B3725" s="519" t="s">
        <v>1062</v>
      </c>
      <c r="C3725" s="519"/>
      <c r="D3725" s="519"/>
      <c r="E3725" s="519"/>
      <c r="F3725" s="519">
        <v>1</v>
      </c>
      <c r="G3725" s="519"/>
      <c r="H3725" s="519">
        <v>41</v>
      </c>
      <c r="I3725" s="519">
        <v>3</v>
      </c>
      <c r="J3725" s="519" t="str">
        <f t="shared" si="108"/>
        <v>SDN20014103</v>
      </c>
      <c r="K3725" s="519">
        <v>555</v>
      </c>
    </row>
    <row r="3726" spans="2:11" hidden="1">
      <c r="B3726" s="519" t="s">
        <v>1062</v>
      </c>
      <c r="C3726" s="519"/>
      <c r="D3726" s="519"/>
      <c r="E3726" s="519"/>
      <c r="F3726" s="519">
        <v>1</v>
      </c>
      <c r="G3726" s="519"/>
      <c r="H3726" s="519">
        <v>41</v>
      </c>
      <c r="I3726" s="519">
        <v>4</v>
      </c>
      <c r="J3726" s="519" t="str">
        <f t="shared" si="108"/>
        <v>SDN20014104</v>
      </c>
      <c r="K3726" s="519">
        <v>555</v>
      </c>
    </row>
    <row r="3727" spans="2:11" hidden="1">
      <c r="B3727" s="519" t="s">
        <v>1062</v>
      </c>
      <c r="C3727" s="519"/>
      <c r="D3727" s="519"/>
      <c r="E3727" s="519"/>
      <c r="F3727" s="519">
        <v>1</v>
      </c>
      <c r="G3727" s="519"/>
      <c r="H3727" s="519">
        <v>41</v>
      </c>
      <c r="I3727" s="519">
        <v>5</v>
      </c>
      <c r="J3727" s="519" t="str">
        <f t="shared" si="108"/>
        <v>SDN20014105</v>
      </c>
      <c r="K3727" s="519">
        <v>555</v>
      </c>
    </row>
    <row r="3728" spans="2:11" hidden="1">
      <c r="B3728" s="519" t="s">
        <v>1062</v>
      </c>
      <c r="C3728" s="519"/>
      <c r="D3728" s="519"/>
      <c r="E3728" s="519"/>
      <c r="F3728" s="519">
        <v>1</v>
      </c>
      <c r="G3728" s="519"/>
      <c r="H3728" s="519">
        <v>41</v>
      </c>
      <c r="I3728" s="519">
        <v>6</v>
      </c>
      <c r="J3728" s="519" t="str">
        <f t="shared" si="108"/>
        <v>SDN20014106</v>
      </c>
      <c r="K3728" s="519">
        <v>555</v>
      </c>
    </row>
    <row r="3729" spans="2:11" hidden="1">
      <c r="B3729" s="519" t="s">
        <v>1062</v>
      </c>
      <c r="C3729" s="519"/>
      <c r="D3729" s="519"/>
      <c r="E3729" s="519"/>
      <c r="F3729" s="519">
        <v>1</v>
      </c>
      <c r="G3729" s="519"/>
      <c r="H3729" s="519">
        <v>41</v>
      </c>
      <c r="I3729" s="519">
        <v>7</v>
      </c>
      <c r="J3729" s="519" t="str">
        <f t="shared" si="108"/>
        <v>SDN20014107</v>
      </c>
      <c r="K3729" s="519">
        <v>555</v>
      </c>
    </row>
    <row r="3730" spans="2:11" hidden="1">
      <c r="B3730" s="519" t="s">
        <v>1062</v>
      </c>
      <c r="C3730" s="519"/>
      <c r="D3730" s="519"/>
      <c r="E3730" s="519"/>
      <c r="F3730" s="519">
        <v>1</v>
      </c>
      <c r="G3730" s="519"/>
      <c r="H3730" s="519">
        <v>41</v>
      </c>
      <c r="I3730" s="519">
        <v>8</v>
      </c>
      <c r="J3730" s="519" t="str">
        <f t="shared" si="108"/>
        <v>SDN20014108</v>
      </c>
      <c r="K3730" s="519">
        <v>555</v>
      </c>
    </row>
    <row r="3731" spans="2:11" hidden="1">
      <c r="B3731" s="519" t="s">
        <v>1062</v>
      </c>
      <c r="C3731" s="519"/>
      <c r="D3731" s="519"/>
      <c r="E3731" s="519"/>
      <c r="F3731" s="519">
        <v>1</v>
      </c>
      <c r="G3731" s="519"/>
      <c r="H3731" s="519">
        <v>41</v>
      </c>
      <c r="I3731" s="519">
        <v>9</v>
      </c>
      <c r="J3731" s="519" t="str">
        <f t="shared" si="108"/>
        <v>SDN20014109</v>
      </c>
      <c r="K3731" s="519">
        <v>555</v>
      </c>
    </row>
    <row r="3732" spans="2:11" hidden="1">
      <c r="B3732" s="519" t="s">
        <v>1062</v>
      </c>
      <c r="C3732" s="519"/>
      <c r="D3732" s="519"/>
      <c r="E3732" s="519"/>
      <c r="F3732" s="519">
        <v>1</v>
      </c>
      <c r="G3732" s="519"/>
      <c r="H3732" s="519">
        <v>41</v>
      </c>
      <c r="I3732" s="519">
        <v>10</v>
      </c>
      <c r="J3732" s="519" t="str">
        <f t="shared" si="108"/>
        <v>SDN20014110</v>
      </c>
      <c r="K3732" s="519">
        <v>555</v>
      </c>
    </row>
    <row r="3733" spans="2:11" hidden="1">
      <c r="B3733" s="519" t="s">
        <v>1062</v>
      </c>
      <c r="C3733" s="519"/>
      <c r="D3733" s="519"/>
      <c r="E3733" s="519"/>
      <c r="F3733" s="519">
        <v>1</v>
      </c>
      <c r="G3733" s="519"/>
      <c r="H3733" s="519">
        <v>41</v>
      </c>
      <c r="I3733" s="519">
        <v>11</v>
      </c>
      <c r="J3733" s="519" t="str">
        <f t="shared" si="108"/>
        <v>SDN20014111</v>
      </c>
      <c r="K3733" s="519">
        <v>444</v>
      </c>
    </row>
    <row r="3734" spans="2:11" hidden="1">
      <c r="B3734" s="519" t="s">
        <v>1062</v>
      </c>
      <c r="C3734" s="519"/>
      <c r="D3734" s="519"/>
      <c r="E3734" s="519"/>
      <c r="F3734" s="519">
        <v>1</v>
      </c>
      <c r="G3734" s="519"/>
      <c r="H3734" s="519">
        <v>41</v>
      </c>
      <c r="I3734" s="519">
        <v>12</v>
      </c>
      <c r="J3734" s="519" t="str">
        <f t="shared" si="108"/>
        <v>SDN20014112</v>
      </c>
      <c r="K3734" s="519">
        <v>444</v>
      </c>
    </row>
    <row r="3735" spans="2:11" hidden="1">
      <c r="B3735" s="519" t="s">
        <v>1062</v>
      </c>
      <c r="C3735" s="519"/>
      <c r="D3735" s="519"/>
      <c r="E3735" s="519"/>
      <c r="F3735" s="519">
        <v>1</v>
      </c>
      <c r="G3735" s="519"/>
      <c r="H3735" s="519">
        <v>41</v>
      </c>
      <c r="I3735" s="519">
        <v>13</v>
      </c>
      <c r="J3735" s="519" t="str">
        <f t="shared" si="108"/>
        <v>SDN20014113</v>
      </c>
      <c r="K3735" s="519">
        <v>444</v>
      </c>
    </row>
    <row r="3736" spans="2:11" hidden="1">
      <c r="B3736" s="519" t="s">
        <v>1062</v>
      </c>
      <c r="C3736" s="519"/>
      <c r="D3736" s="519"/>
      <c r="E3736" s="519"/>
      <c r="F3736" s="519">
        <v>1</v>
      </c>
      <c r="G3736" s="519"/>
      <c r="H3736" s="519">
        <v>41</v>
      </c>
      <c r="I3736" s="519">
        <v>14</v>
      </c>
      <c r="J3736" s="519" t="str">
        <f t="shared" si="108"/>
        <v>SDN20014114</v>
      </c>
      <c r="K3736" s="519">
        <v>444</v>
      </c>
    </row>
    <row r="3737" spans="2:11" hidden="1">
      <c r="B3737" s="519" t="s">
        <v>1062</v>
      </c>
      <c r="C3737" s="519"/>
      <c r="D3737" s="519"/>
      <c r="E3737" s="519"/>
      <c r="F3737" s="519">
        <v>1</v>
      </c>
      <c r="G3737" s="519"/>
      <c r="H3737" s="519">
        <v>41</v>
      </c>
      <c r="I3737" s="519">
        <v>15</v>
      </c>
      <c r="J3737" s="519" t="str">
        <f t="shared" si="108"/>
        <v>SDN20014115</v>
      </c>
      <c r="K3737" s="519">
        <v>444</v>
      </c>
    </row>
    <row r="3738" spans="2:11" hidden="1">
      <c r="B3738" s="519" t="s">
        <v>1062</v>
      </c>
      <c r="C3738" s="519"/>
      <c r="D3738" s="519"/>
      <c r="E3738" s="519"/>
      <c r="F3738" s="519">
        <v>1</v>
      </c>
      <c r="G3738" s="519"/>
      <c r="H3738" s="519">
        <v>41</v>
      </c>
      <c r="I3738" s="519">
        <v>16</v>
      </c>
      <c r="J3738" s="519" t="str">
        <f t="shared" si="108"/>
        <v>SDN20014116</v>
      </c>
      <c r="K3738" s="519">
        <v>444</v>
      </c>
    </row>
    <row r="3739" spans="2:11" hidden="1">
      <c r="B3739" s="519" t="s">
        <v>1062</v>
      </c>
      <c r="C3739" s="519"/>
      <c r="D3739" s="519"/>
      <c r="E3739" s="519"/>
      <c r="F3739" s="519">
        <v>1</v>
      </c>
      <c r="G3739" s="519"/>
      <c r="H3739" s="519">
        <v>41</v>
      </c>
      <c r="I3739" s="519">
        <v>17</v>
      </c>
      <c r="J3739" s="519" t="str">
        <f t="shared" si="108"/>
        <v>SDN20014117</v>
      </c>
      <c r="K3739" s="519">
        <v>444</v>
      </c>
    </row>
    <row r="3740" spans="2:11" hidden="1">
      <c r="B3740" s="519" t="s">
        <v>1062</v>
      </c>
      <c r="C3740" s="519"/>
      <c r="D3740" s="519"/>
      <c r="E3740" s="519"/>
      <c r="F3740" s="519">
        <v>1</v>
      </c>
      <c r="G3740" s="519"/>
      <c r="H3740" s="519">
        <v>41</v>
      </c>
      <c r="I3740" s="519">
        <v>18</v>
      </c>
      <c r="J3740" s="519" t="str">
        <f t="shared" si="108"/>
        <v>SDN20014118</v>
      </c>
      <c r="K3740" s="519">
        <v>444</v>
      </c>
    </row>
    <row r="3741" spans="2:11" hidden="1">
      <c r="B3741" s="519" t="s">
        <v>1062</v>
      </c>
      <c r="C3741" s="519"/>
      <c r="D3741" s="519"/>
      <c r="E3741" s="519"/>
      <c r="F3741" s="519">
        <v>1</v>
      </c>
      <c r="G3741" s="519"/>
      <c r="H3741" s="519">
        <v>41</v>
      </c>
      <c r="I3741" s="519">
        <v>19</v>
      </c>
      <c r="J3741" s="519" t="str">
        <f t="shared" si="108"/>
        <v>SDN20014119</v>
      </c>
      <c r="K3741" s="519">
        <v>444</v>
      </c>
    </row>
    <row r="3742" spans="2:11" hidden="1">
      <c r="B3742" s="519" t="s">
        <v>1062</v>
      </c>
      <c r="C3742" s="519"/>
      <c r="D3742" s="519"/>
      <c r="E3742" s="519"/>
      <c r="F3742" s="519">
        <v>1</v>
      </c>
      <c r="G3742" s="519"/>
      <c r="H3742" s="519">
        <v>41</v>
      </c>
      <c r="I3742" s="519">
        <v>20</v>
      </c>
      <c r="J3742" s="519" t="str">
        <f t="shared" si="108"/>
        <v>SDN20014120</v>
      </c>
      <c r="K3742" s="519">
        <v>444</v>
      </c>
    </row>
    <row r="3743" spans="2:11" hidden="1">
      <c r="B3743" s="519" t="s">
        <v>1062</v>
      </c>
      <c r="C3743" s="519"/>
      <c r="D3743" s="519"/>
      <c r="E3743" s="519"/>
      <c r="F3743" s="519">
        <v>1</v>
      </c>
      <c r="G3743" s="519"/>
      <c r="H3743" s="519">
        <v>42</v>
      </c>
      <c r="I3743" s="519">
        <v>1</v>
      </c>
      <c r="J3743" s="519" t="str">
        <f t="shared" si="108"/>
        <v>SDN20014201</v>
      </c>
      <c r="K3743" s="519">
        <v>585</v>
      </c>
    </row>
    <row r="3744" spans="2:11" hidden="1">
      <c r="B3744" s="519" t="s">
        <v>1062</v>
      </c>
      <c r="C3744" s="519"/>
      <c r="D3744" s="519"/>
      <c r="E3744" s="519"/>
      <c r="F3744" s="519">
        <v>1</v>
      </c>
      <c r="G3744" s="519"/>
      <c r="H3744" s="519">
        <v>42</v>
      </c>
      <c r="I3744" s="519">
        <v>2</v>
      </c>
      <c r="J3744" s="519" t="str">
        <f t="shared" si="108"/>
        <v>SDN20014202</v>
      </c>
      <c r="K3744" s="519">
        <v>585</v>
      </c>
    </row>
    <row r="3745" spans="2:11" hidden="1">
      <c r="B3745" s="519" t="s">
        <v>1062</v>
      </c>
      <c r="C3745" s="519"/>
      <c r="D3745" s="519"/>
      <c r="E3745" s="519"/>
      <c r="F3745" s="519">
        <v>1</v>
      </c>
      <c r="G3745" s="519"/>
      <c r="H3745" s="519">
        <v>42</v>
      </c>
      <c r="I3745" s="519">
        <v>3</v>
      </c>
      <c r="J3745" s="519" t="str">
        <f t="shared" si="108"/>
        <v>SDN20014203</v>
      </c>
      <c r="K3745" s="519">
        <v>585</v>
      </c>
    </row>
    <row r="3746" spans="2:11" hidden="1">
      <c r="B3746" s="519" t="s">
        <v>1062</v>
      </c>
      <c r="C3746" s="519"/>
      <c r="D3746" s="519"/>
      <c r="E3746" s="519"/>
      <c r="F3746" s="519">
        <v>1</v>
      </c>
      <c r="G3746" s="519"/>
      <c r="H3746" s="519">
        <v>42</v>
      </c>
      <c r="I3746" s="519">
        <v>4</v>
      </c>
      <c r="J3746" s="519" t="str">
        <f t="shared" si="108"/>
        <v>SDN20014204</v>
      </c>
      <c r="K3746" s="519">
        <v>585</v>
      </c>
    </row>
    <row r="3747" spans="2:11" hidden="1">
      <c r="B3747" s="519" t="s">
        <v>1062</v>
      </c>
      <c r="C3747" s="519"/>
      <c r="D3747" s="519"/>
      <c r="E3747" s="519"/>
      <c r="F3747" s="519">
        <v>1</v>
      </c>
      <c r="G3747" s="519"/>
      <c r="H3747" s="519">
        <v>42</v>
      </c>
      <c r="I3747" s="519">
        <v>5</v>
      </c>
      <c r="J3747" s="519" t="str">
        <f t="shared" si="108"/>
        <v>SDN20014205</v>
      </c>
      <c r="K3747" s="519">
        <v>585</v>
      </c>
    </row>
    <row r="3748" spans="2:11" hidden="1">
      <c r="B3748" s="519" t="s">
        <v>1062</v>
      </c>
      <c r="C3748" s="519"/>
      <c r="D3748" s="519"/>
      <c r="E3748" s="519"/>
      <c r="F3748" s="519">
        <v>1</v>
      </c>
      <c r="G3748" s="519"/>
      <c r="H3748" s="519">
        <v>42</v>
      </c>
      <c r="I3748" s="519">
        <v>6</v>
      </c>
      <c r="J3748" s="519" t="str">
        <f t="shared" si="108"/>
        <v>SDN20014206</v>
      </c>
      <c r="K3748" s="519">
        <v>585</v>
      </c>
    </row>
    <row r="3749" spans="2:11" hidden="1">
      <c r="B3749" s="519" t="s">
        <v>1062</v>
      </c>
      <c r="C3749" s="519"/>
      <c r="D3749" s="519"/>
      <c r="E3749" s="519"/>
      <c r="F3749" s="519">
        <v>1</v>
      </c>
      <c r="G3749" s="519"/>
      <c r="H3749" s="519">
        <v>42</v>
      </c>
      <c r="I3749" s="519">
        <v>7</v>
      </c>
      <c r="J3749" s="519" t="str">
        <f t="shared" si="108"/>
        <v>SDN20014207</v>
      </c>
      <c r="K3749" s="519">
        <v>585</v>
      </c>
    </row>
    <row r="3750" spans="2:11" hidden="1">
      <c r="B3750" s="519" t="s">
        <v>1062</v>
      </c>
      <c r="C3750" s="519"/>
      <c r="D3750" s="519"/>
      <c r="E3750" s="519"/>
      <c r="F3750" s="519">
        <v>1</v>
      </c>
      <c r="G3750" s="519"/>
      <c r="H3750" s="519">
        <v>42</v>
      </c>
      <c r="I3750" s="519">
        <v>8</v>
      </c>
      <c r="J3750" s="519" t="str">
        <f t="shared" si="108"/>
        <v>SDN20014208</v>
      </c>
      <c r="K3750" s="519">
        <v>585</v>
      </c>
    </row>
    <row r="3751" spans="2:11" hidden="1">
      <c r="B3751" s="519" t="s">
        <v>1062</v>
      </c>
      <c r="C3751" s="519"/>
      <c r="D3751" s="519"/>
      <c r="E3751" s="519"/>
      <c r="F3751" s="519">
        <v>1</v>
      </c>
      <c r="G3751" s="519"/>
      <c r="H3751" s="519">
        <v>42</v>
      </c>
      <c r="I3751" s="519">
        <v>9</v>
      </c>
      <c r="J3751" s="519" t="str">
        <f t="shared" si="108"/>
        <v>SDN20014209</v>
      </c>
      <c r="K3751" s="519">
        <v>585</v>
      </c>
    </row>
    <row r="3752" spans="2:11" hidden="1">
      <c r="B3752" s="519" t="s">
        <v>1062</v>
      </c>
      <c r="C3752" s="519"/>
      <c r="D3752" s="519"/>
      <c r="E3752" s="519"/>
      <c r="F3752" s="519">
        <v>1</v>
      </c>
      <c r="G3752" s="519"/>
      <c r="H3752" s="519">
        <v>42</v>
      </c>
      <c r="I3752" s="519">
        <v>10</v>
      </c>
      <c r="J3752" s="519" t="str">
        <f t="shared" si="108"/>
        <v>SDN20014210</v>
      </c>
      <c r="K3752" s="519">
        <v>585</v>
      </c>
    </row>
    <row r="3753" spans="2:11" hidden="1">
      <c r="B3753" s="519" t="s">
        <v>1062</v>
      </c>
      <c r="C3753" s="519"/>
      <c r="D3753" s="519"/>
      <c r="E3753" s="519"/>
      <c r="F3753" s="519">
        <v>1</v>
      </c>
      <c r="G3753" s="519"/>
      <c r="H3753" s="519">
        <v>42</v>
      </c>
      <c r="I3753" s="519">
        <v>11</v>
      </c>
      <c r="J3753" s="519" t="str">
        <f t="shared" si="108"/>
        <v>SDN20014211</v>
      </c>
      <c r="K3753" s="519">
        <v>468</v>
      </c>
    </row>
    <row r="3754" spans="2:11" hidden="1">
      <c r="B3754" s="519" t="s">
        <v>1062</v>
      </c>
      <c r="C3754" s="519"/>
      <c r="D3754" s="519"/>
      <c r="E3754" s="519"/>
      <c r="F3754" s="519">
        <v>1</v>
      </c>
      <c r="G3754" s="519"/>
      <c r="H3754" s="519">
        <v>42</v>
      </c>
      <c r="I3754" s="519">
        <v>12</v>
      </c>
      <c r="J3754" s="519" t="str">
        <f t="shared" si="108"/>
        <v>SDN20014212</v>
      </c>
      <c r="K3754" s="519">
        <v>468</v>
      </c>
    </row>
    <row r="3755" spans="2:11" hidden="1">
      <c r="B3755" s="519" t="s">
        <v>1062</v>
      </c>
      <c r="C3755" s="519"/>
      <c r="D3755" s="519"/>
      <c r="E3755" s="519"/>
      <c r="F3755" s="519">
        <v>1</v>
      </c>
      <c r="G3755" s="519"/>
      <c r="H3755" s="519">
        <v>42</v>
      </c>
      <c r="I3755" s="519">
        <v>13</v>
      </c>
      <c r="J3755" s="519" t="str">
        <f t="shared" si="108"/>
        <v>SDN20014213</v>
      </c>
      <c r="K3755" s="519">
        <v>468</v>
      </c>
    </row>
    <row r="3756" spans="2:11" hidden="1">
      <c r="B3756" s="519" t="s">
        <v>1062</v>
      </c>
      <c r="C3756" s="519"/>
      <c r="D3756" s="519"/>
      <c r="E3756" s="519"/>
      <c r="F3756" s="519">
        <v>1</v>
      </c>
      <c r="G3756" s="519"/>
      <c r="H3756" s="519">
        <v>42</v>
      </c>
      <c r="I3756" s="519">
        <v>14</v>
      </c>
      <c r="J3756" s="519" t="str">
        <f t="shared" si="108"/>
        <v>SDN20014214</v>
      </c>
      <c r="K3756" s="519">
        <v>468</v>
      </c>
    </row>
    <row r="3757" spans="2:11" hidden="1">
      <c r="B3757" s="519" t="s">
        <v>1062</v>
      </c>
      <c r="C3757" s="519"/>
      <c r="D3757" s="519"/>
      <c r="E3757" s="519"/>
      <c r="F3757" s="519">
        <v>1</v>
      </c>
      <c r="G3757" s="519"/>
      <c r="H3757" s="519">
        <v>42</v>
      </c>
      <c r="I3757" s="519">
        <v>15</v>
      </c>
      <c r="J3757" s="519" t="str">
        <f t="shared" si="108"/>
        <v>SDN20014215</v>
      </c>
      <c r="K3757" s="519">
        <v>468</v>
      </c>
    </row>
    <row r="3758" spans="2:11" hidden="1">
      <c r="B3758" s="519" t="s">
        <v>1062</v>
      </c>
      <c r="C3758" s="519"/>
      <c r="D3758" s="519"/>
      <c r="E3758" s="519"/>
      <c r="F3758" s="519">
        <v>1</v>
      </c>
      <c r="G3758" s="519"/>
      <c r="H3758" s="519">
        <v>42</v>
      </c>
      <c r="I3758" s="519">
        <v>16</v>
      </c>
      <c r="J3758" s="519" t="str">
        <f t="shared" si="108"/>
        <v>SDN20014216</v>
      </c>
      <c r="K3758" s="519">
        <v>468</v>
      </c>
    </row>
    <row r="3759" spans="2:11" hidden="1">
      <c r="B3759" s="519" t="s">
        <v>1062</v>
      </c>
      <c r="C3759" s="519"/>
      <c r="D3759" s="519"/>
      <c r="E3759" s="519"/>
      <c r="F3759" s="519">
        <v>1</v>
      </c>
      <c r="G3759" s="519"/>
      <c r="H3759" s="519">
        <v>42</v>
      </c>
      <c r="I3759" s="519">
        <v>17</v>
      </c>
      <c r="J3759" s="519" t="str">
        <f t="shared" si="108"/>
        <v>SDN20014217</v>
      </c>
      <c r="K3759" s="519">
        <v>468</v>
      </c>
    </row>
    <row r="3760" spans="2:11" hidden="1">
      <c r="B3760" s="519" t="s">
        <v>1062</v>
      </c>
      <c r="C3760" s="519"/>
      <c r="D3760" s="519"/>
      <c r="E3760" s="519"/>
      <c r="F3760" s="519">
        <v>1</v>
      </c>
      <c r="G3760" s="519"/>
      <c r="H3760" s="519">
        <v>42</v>
      </c>
      <c r="I3760" s="519">
        <v>18</v>
      </c>
      <c r="J3760" s="519" t="str">
        <f t="shared" si="108"/>
        <v>SDN20014218</v>
      </c>
      <c r="K3760" s="519">
        <v>468</v>
      </c>
    </row>
    <row r="3761" spans="2:11" hidden="1">
      <c r="B3761" s="519" t="s">
        <v>1062</v>
      </c>
      <c r="C3761" s="519"/>
      <c r="D3761" s="519"/>
      <c r="E3761" s="519"/>
      <c r="F3761" s="519">
        <v>1</v>
      </c>
      <c r="G3761" s="519"/>
      <c r="H3761" s="519">
        <v>42</v>
      </c>
      <c r="I3761" s="519">
        <v>19</v>
      </c>
      <c r="J3761" s="519" t="str">
        <f t="shared" si="108"/>
        <v>SDN20014219</v>
      </c>
      <c r="K3761" s="519">
        <v>468</v>
      </c>
    </row>
    <row r="3762" spans="2:11" hidden="1">
      <c r="B3762" s="519" t="s">
        <v>1062</v>
      </c>
      <c r="C3762" s="519"/>
      <c r="D3762" s="519"/>
      <c r="E3762" s="519"/>
      <c r="F3762" s="519">
        <v>1</v>
      </c>
      <c r="G3762" s="519"/>
      <c r="H3762" s="519">
        <v>42</v>
      </c>
      <c r="I3762" s="519">
        <v>20</v>
      </c>
      <c r="J3762" s="519" t="str">
        <f t="shared" si="108"/>
        <v>SDN20014220</v>
      </c>
      <c r="K3762" s="519">
        <v>468</v>
      </c>
    </row>
    <row r="3763" spans="2:11" hidden="1">
      <c r="B3763" s="519" t="s">
        <v>1062</v>
      </c>
      <c r="C3763" s="519"/>
      <c r="D3763" s="519"/>
      <c r="E3763" s="519"/>
      <c r="F3763" s="519">
        <v>1</v>
      </c>
      <c r="G3763" s="519"/>
      <c r="H3763" s="519">
        <v>43</v>
      </c>
      <c r="I3763" s="519">
        <v>1</v>
      </c>
      <c r="J3763" s="519" t="str">
        <f t="shared" si="108"/>
        <v>SDN20014301</v>
      </c>
      <c r="K3763" s="519">
        <v>620</v>
      </c>
    </row>
    <row r="3764" spans="2:11" hidden="1">
      <c r="B3764" s="519" t="s">
        <v>1062</v>
      </c>
      <c r="C3764" s="519"/>
      <c r="D3764" s="519"/>
      <c r="E3764" s="519"/>
      <c r="F3764" s="519">
        <v>1</v>
      </c>
      <c r="G3764" s="519"/>
      <c r="H3764" s="519">
        <v>43</v>
      </c>
      <c r="I3764" s="519">
        <v>2</v>
      </c>
      <c r="J3764" s="519" t="str">
        <f t="shared" si="108"/>
        <v>SDN20014302</v>
      </c>
      <c r="K3764" s="519">
        <v>620</v>
      </c>
    </row>
    <row r="3765" spans="2:11" hidden="1">
      <c r="B3765" s="519" t="s">
        <v>1062</v>
      </c>
      <c r="C3765" s="519"/>
      <c r="D3765" s="519"/>
      <c r="E3765" s="519"/>
      <c r="F3765" s="519">
        <v>1</v>
      </c>
      <c r="G3765" s="519"/>
      <c r="H3765" s="519">
        <v>43</v>
      </c>
      <c r="I3765" s="519">
        <v>3</v>
      </c>
      <c r="J3765" s="519" t="str">
        <f t="shared" si="108"/>
        <v>SDN20014303</v>
      </c>
      <c r="K3765" s="519">
        <v>620</v>
      </c>
    </row>
    <row r="3766" spans="2:11" hidden="1">
      <c r="B3766" s="519" t="s">
        <v>1062</v>
      </c>
      <c r="C3766" s="519"/>
      <c r="D3766" s="519"/>
      <c r="E3766" s="519"/>
      <c r="F3766" s="519">
        <v>1</v>
      </c>
      <c r="G3766" s="519"/>
      <c r="H3766" s="519">
        <v>43</v>
      </c>
      <c r="I3766" s="519">
        <v>4</v>
      </c>
      <c r="J3766" s="519" t="str">
        <f t="shared" si="108"/>
        <v>SDN20014304</v>
      </c>
      <c r="K3766" s="519">
        <v>620</v>
      </c>
    </row>
    <row r="3767" spans="2:11" hidden="1">
      <c r="B3767" s="519" t="s">
        <v>1062</v>
      </c>
      <c r="C3767" s="519"/>
      <c r="D3767" s="519"/>
      <c r="E3767" s="519"/>
      <c r="F3767" s="519">
        <v>1</v>
      </c>
      <c r="G3767" s="519"/>
      <c r="H3767" s="519">
        <v>43</v>
      </c>
      <c r="I3767" s="519">
        <v>5</v>
      </c>
      <c r="J3767" s="519" t="str">
        <f t="shared" si="108"/>
        <v>SDN20014305</v>
      </c>
      <c r="K3767" s="519">
        <v>620</v>
      </c>
    </row>
    <row r="3768" spans="2:11" hidden="1">
      <c r="B3768" s="519" t="s">
        <v>1062</v>
      </c>
      <c r="C3768" s="519"/>
      <c r="D3768" s="519"/>
      <c r="E3768" s="519"/>
      <c r="F3768" s="519">
        <v>1</v>
      </c>
      <c r="G3768" s="519"/>
      <c r="H3768" s="519">
        <v>43</v>
      </c>
      <c r="I3768" s="519">
        <v>6</v>
      </c>
      <c r="J3768" s="519" t="str">
        <f t="shared" si="108"/>
        <v>SDN20014306</v>
      </c>
      <c r="K3768" s="519">
        <v>620</v>
      </c>
    </row>
    <row r="3769" spans="2:11" hidden="1">
      <c r="B3769" s="519" t="s">
        <v>1062</v>
      </c>
      <c r="C3769" s="519"/>
      <c r="D3769" s="519"/>
      <c r="E3769" s="519"/>
      <c r="F3769" s="519">
        <v>1</v>
      </c>
      <c r="G3769" s="519"/>
      <c r="H3769" s="519">
        <v>43</v>
      </c>
      <c r="I3769" s="519">
        <v>7</v>
      </c>
      <c r="J3769" s="519" t="str">
        <f t="shared" si="108"/>
        <v>SDN20014307</v>
      </c>
      <c r="K3769" s="519">
        <v>620</v>
      </c>
    </row>
    <row r="3770" spans="2:11" hidden="1">
      <c r="B3770" s="519" t="s">
        <v>1062</v>
      </c>
      <c r="C3770" s="519"/>
      <c r="D3770" s="519"/>
      <c r="E3770" s="519"/>
      <c r="F3770" s="519">
        <v>1</v>
      </c>
      <c r="G3770" s="519"/>
      <c r="H3770" s="519">
        <v>43</v>
      </c>
      <c r="I3770" s="519">
        <v>8</v>
      </c>
      <c r="J3770" s="519" t="str">
        <f t="shared" si="108"/>
        <v>SDN20014308</v>
      </c>
      <c r="K3770" s="519">
        <v>620</v>
      </c>
    </row>
    <row r="3771" spans="2:11" hidden="1">
      <c r="B3771" s="519" t="s">
        <v>1062</v>
      </c>
      <c r="C3771" s="519"/>
      <c r="D3771" s="519"/>
      <c r="E3771" s="519"/>
      <c r="F3771" s="519">
        <v>1</v>
      </c>
      <c r="G3771" s="519"/>
      <c r="H3771" s="519">
        <v>43</v>
      </c>
      <c r="I3771" s="519">
        <v>9</v>
      </c>
      <c r="J3771" s="519" t="str">
        <f t="shared" si="108"/>
        <v>SDN20014309</v>
      </c>
      <c r="K3771" s="519">
        <v>620</v>
      </c>
    </row>
    <row r="3772" spans="2:11" hidden="1">
      <c r="B3772" s="519" t="s">
        <v>1062</v>
      </c>
      <c r="C3772" s="519"/>
      <c r="D3772" s="519"/>
      <c r="E3772" s="519"/>
      <c r="F3772" s="519">
        <v>1</v>
      </c>
      <c r="G3772" s="519"/>
      <c r="H3772" s="519">
        <v>43</v>
      </c>
      <c r="I3772" s="519">
        <v>10</v>
      </c>
      <c r="J3772" s="519" t="str">
        <f t="shared" si="108"/>
        <v>SDN20014310</v>
      </c>
      <c r="K3772" s="519">
        <v>620</v>
      </c>
    </row>
    <row r="3773" spans="2:11" hidden="1">
      <c r="B3773" s="519" t="s">
        <v>1062</v>
      </c>
      <c r="C3773" s="519"/>
      <c r="D3773" s="519"/>
      <c r="E3773" s="519"/>
      <c r="F3773" s="519">
        <v>1</v>
      </c>
      <c r="G3773" s="519"/>
      <c r="H3773" s="519">
        <v>43</v>
      </c>
      <c r="I3773" s="519">
        <v>11</v>
      </c>
      <c r="J3773" s="519" t="str">
        <f t="shared" si="108"/>
        <v>SDN20014311</v>
      </c>
      <c r="K3773" s="519">
        <v>496</v>
      </c>
    </row>
    <row r="3774" spans="2:11" hidden="1">
      <c r="B3774" s="519" t="s">
        <v>1062</v>
      </c>
      <c r="C3774" s="519"/>
      <c r="D3774" s="519"/>
      <c r="E3774" s="519"/>
      <c r="F3774" s="519">
        <v>1</v>
      </c>
      <c r="G3774" s="519"/>
      <c r="H3774" s="519">
        <v>43</v>
      </c>
      <c r="I3774" s="519">
        <v>12</v>
      </c>
      <c r="J3774" s="519" t="str">
        <f t="shared" si="108"/>
        <v>SDN20014312</v>
      </c>
      <c r="K3774" s="519">
        <v>496</v>
      </c>
    </row>
    <row r="3775" spans="2:11" hidden="1">
      <c r="B3775" s="519" t="s">
        <v>1062</v>
      </c>
      <c r="C3775" s="519"/>
      <c r="D3775" s="519"/>
      <c r="E3775" s="519"/>
      <c r="F3775" s="519">
        <v>1</v>
      </c>
      <c r="G3775" s="519"/>
      <c r="H3775" s="519">
        <v>43</v>
      </c>
      <c r="I3775" s="519">
        <v>13</v>
      </c>
      <c r="J3775" s="519" t="str">
        <f t="shared" si="108"/>
        <v>SDN20014313</v>
      </c>
      <c r="K3775" s="519">
        <v>496</v>
      </c>
    </row>
    <row r="3776" spans="2:11" hidden="1">
      <c r="B3776" s="519" t="s">
        <v>1062</v>
      </c>
      <c r="C3776" s="519"/>
      <c r="D3776" s="519"/>
      <c r="E3776" s="519"/>
      <c r="F3776" s="519">
        <v>1</v>
      </c>
      <c r="G3776" s="519"/>
      <c r="H3776" s="519">
        <v>43</v>
      </c>
      <c r="I3776" s="519">
        <v>14</v>
      </c>
      <c r="J3776" s="519" t="str">
        <f t="shared" si="108"/>
        <v>SDN20014314</v>
      </c>
      <c r="K3776" s="519">
        <v>496</v>
      </c>
    </row>
    <row r="3777" spans="2:11" hidden="1">
      <c r="B3777" s="519" t="s">
        <v>1062</v>
      </c>
      <c r="C3777" s="519"/>
      <c r="D3777" s="519"/>
      <c r="E3777" s="519"/>
      <c r="F3777" s="519">
        <v>1</v>
      </c>
      <c r="G3777" s="519"/>
      <c r="H3777" s="519">
        <v>43</v>
      </c>
      <c r="I3777" s="519">
        <v>15</v>
      </c>
      <c r="J3777" s="519" t="str">
        <f t="shared" si="108"/>
        <v>SDN20014315</v>
      </c>
      <c r="K3777" s="519">
        <v>496</v>
      </c>
    </row>
    <row r="3778" spans="2:11" hidden="1">
      <c r="B3778" s="519" t="s">
        <v>1062</v>
      </c>
      <c r="C3778" s="519"/>
      <c r="D3778" s="519"/>
      <c r="E3778" s="519"/>
      <c r="F3778" s="519">
        <v>1</v>
      </c>
      <c r="G3778" s="519"/>
      <c r="H3778" s="519">
        <v>43</v>
      </c>
      <c r="I3778" s="519">
        <v>16</v>
      </c>
      <c r="J3778" s="519" t="str">
        <f t="shared" si="108"/>
        <v>SDN20014316</v>
      </c>
      <c r="K3778" s="519">
        <v>496</v>
      </c>
    </row>
    <row r="3779" spans="2:11" hidden="1">
      <c r="B3779" s="519" t="s">
        <v>1062</v>
      </c>
      <c r="C3779" s="519"/>
      <c r="D3779" s="519"/>
      <c r="E3779" s="519"/>
      <c r="F3779" s="519">
        <v>1</v>
      </c>
      <c r="G3779" s="519"/>
      <c r="H3779" s="519">
        <v>43</v>
      </c>
      <c r="I3779" s="519">
        <v>17</v>
      </c>
      <c r="J3779" s="519" t="str">
        <f t="shared" si="108"/>
        <v>SDN20014317</v>
      </c>
      <c r="K3779" s="519">
        <v>496</v>
      </c>
    </row>
    <row r="3780" spans="2:11" hidden="1">
      <c r="B3780" s="519" t="s">
        <v>1062</v>
      </c>
      <c r="C3780" s="519"/>
      <c r="D3780" s="519"/>
      <c r="E3780" s="519"/>
      <c r="F3780" s="519">
        <v>1</v>
      </c>
      <c r="G3780" s="519"/>
      <c r="H3780" s="519">
        <v>43</v>
      </c>
      <c r="I3780" s="519">
        <v>18</v>
      </c>
      <c r="J3780" s="519" t="str">
        <f t="shared" ref="J3780:J3843" si="109">B3780&amp;TEXT(F3780,"00")&amp;TEXT(H3780,"00")&amp;TEXT(I3780,"00")</f>
        <v>SDN20014318</v>
      </c>
      <c r="K3780" s="519">
        <v>496</v>
      </c>
    </row>
    <row r="3781" spans="2:11" hidden="1">
      <c r="B3781" s="519" t="s">
        <v>1062</v>
      </c>
      <c r="C3781" s="519"/>
      <c r="D3781" s="519"/>
      <c r="E3781" s="519"/>
      <c r="F3781" s="519">
        <v>1</v>
      </c>
      <c r="G3781" s="519"/>
      <c r="H3781" s="519">
        <v>43</v>
      </c>
      <c r="I3781" s="519">
        <v>19</v>
      </c>
      <c r="J3781" s="519" t="str">
        <f t="shared" si="109"/>
        <v>SDN20014319</v>
      </c>
      <c r="K3781" s="519">
        <v>496</v>
      </c>
    </row>
    <row r="3782" spans="2:11" hidden="1">
      <c r="B3782" s="519" t="s">
        <v>1062</v>
      </c>
      <c r="C3782" s="519"/>
      <c r="D3782" s="519"/>
      <c r="E3782" s="519"/>
      <c r="F3782" s="519">
        <v>1</v>
      </c>
      <c r="G3782" s="519"/>
      <c r="H3782" s="519">
        <v>43</v>
      </c>
      <c r="I3782" s="519">
        <v>20</v>
      </c>
      <c r="J3782" s="519" t="str">
        <f t="shared" si="109"/>
        <v>SDN20014320</v>
      </c>
      <c r="K3782" s="519">
        <v>496</v>
      </c>
    </row>
    <row r="3783" spans="2:11" hidden="1">
      <c r="B3783" s="519" t="s">
        <v>1062</v>
      </c>
      <c r="C3783" s="519"/>
      <c r="D3783" s="519"/>
      <c r="E3783" s="519"/>
      <c r="F3783" s="519">
        <v>1</v>
      </c>
      <c r="G3783" s="519"/>
      <c r="H3783" s="519">
        <v>44</v>
      </c>
      <c r="I3783" s="519">
        <v>1</v>
      </c>
      <c r="J3783" s="519" t="str">
        <f t="shared" si="109"/>
        <v>SDN20014401</v>
      </c>
      <c r="K3783" s="519">
        <v>660</v>
      </c>
    </row>
    <row r="3784" spans="2:11" hidden="1">
      <c r="B3784" s="519" t="s">
        <v>1062</v>
      </c>
      <c r="C3784" s="519"/>
      <c r="D3784" s="519"/>
      <c r="E3784" s="519"/>
      <c r="F3784" s="519">
        <v>1</v>
      </c>
      <c r="G3784" s="519"/>
      <c r="H3784" s="519">
        <v>44</v>
      </c>
      <c r="I3784" s="519">
        <v>2</v>
      </c>
      <c r="J3784" s="519" t="str">
        <f t="shared" si="109"/>
        <v>SDN20014402</v>
      </c>
      <c r="K3784" s="519">
        <v>660</v>
      </c>
    </row>
    <row r="3785" spans="2:11" hidden="1">
      <c r="B3785" s="519" t="s">
        <v>1062</v>
      </c>
      <c r="C3785" s="519"/>
      <c r="D3785" s="519"/>
      <c r="E3785" s="519"/>
      <c r="F3785" s="519">
        <v>1</v>
      </c>
      <c r="G3785" s="519"/>
      <c r="H3785" s="519">
        <v>44</v>
      </c>
      <c r="I3785" s="519">
        <v>3</v>
      </c>
      <c r="J3785" s="519" t="str">
        <f t="shared" si="109"/>
        <v>SDN20014403</v>
      </c>
      <c r="K3785" s="519">
        <v>660</v>
      </c>
    </row>
    <row r="3786" spans="2:11" hidden="1">
      <c r="B3786" s="519" t="s">
        <v>1062</v>
      </c>
      <c r="C3786" s="519"/>
      <c r="D3786" s="519"/>
      <c r="E3786" s="519"/>
      <c r="F3786" s="519">
        <v>1</v>
      </c>
      <c r="G3786" s="519"/>
      <c r="H3786" s="519">
        <v>44</v>
      </c>
      <c r="I3786" s="519">
        <v>4</v>
      </c>
      <c r="J3786" s="519" t="str">
        <f t="shared" si="109"/>
        <v>SDN20014404</v>
      </c>
      <c r="K3786" s="519">
        <v>660</v>
      </c>
    </row>
    <row r="3787" spans="2:11" hidden="1">
      <c r="B3787" s="519" t="s">
        <v>1062</v>
      </c>
      <c r="C3787" s="519"/>
      <c r="D3787" s="519"/>
      <c r="E3787" s="519"/>
      <c r="F3787" s="519">
        <v>1</v>
      </c>
      <c r="G3787" s="519"/>
      <c r="H3787" s="519">
        <v>44</v>
      </c>
      <c r="I3787" s="519">
        <v>5</v>
      </c>
      <c r="J3787" s="519" t="str">
        <f t="shared" si="109"/>
        <v>SDN20014405</v>
      </c>
      <c r="K3787" s="519">
        <v>660</v>
      </c>
    </row>
    <row r="3788" spans="2:11" hidden="1">
      <c r="B3788" s="519" t="s">
        <v>1062</v>
      </c>
      <c r="C3788" s="519"/>
      <c r="D3788" s="519"/>
      <c r="E3788" s="519"/>
      <c r="F3788" s="519">
        <v>1</v>
      </c>
      <c r="G3788" s="519"/>
      <c r="H3788" s="519">
        <v>44</v>
      </c>
      <c r="I3788" s="519">
        <v>6</v>
      </c>
      <c r="J3788" s="519" t="str">
        <f t="shared" si="109"/>
        <v>SDN20014406</v>
      </c>
      <c r="K3788" s="519">
        <v>660</v>
      </c>
    </row>
    <row r="3789" spans="2:11" hidden="1">
      <c r="B3789" s="519" t="s">
        <v>1062</v>
      </c>
      <c r="C3789" s="519"/>
      <c r="D3789" s="519"/>
      <c r="E3789" s="519"/>
      <c r="F3789" s="519">
        <v>1</v>
      </c>
      <c r="G3789" s="519"/>
      <c r="H3789" s="519">
        <v>44</v>
      </c>
      <c r="I3789" s="519">
        <v>7</v>
      </c>
      <c r="J3789" s="519" t="str">
        <f t="shared" si="109"/>
        <v>SDN20014407</v>
      </c>
      <c r="K3789" s="519">
        <v>660</v>
      </c>
    </row>
    <row r="3790" spans="2:11" hidden="1">
      <c r="B3790" s="519" t="s">
        <v>1062</v>
      </c>
      <c r="C3790" s="519"/>
      <c r="D3790" s="519"/>
      <c r="E3790" s="519"/>
      <c r="F3790" s="519">
        <v>1</v>
      </c>
      <c r="G3790" s="519"/>
      <c r="H3790" s="519">
        <v>44</v>
      </c>
      <c r="I3790" s="519">
        <v>8</v>
      </c>
      <c r="J3790" s="519" t="str">
        <f t="shared" si="109"/>
        <v>SDN20014408</v>
      </c>
      <c r="K3790" s="519">
        <v>660</v>
      </c>
    </row>
    <row r="3791" spans="2:11" hidden="1">
      <c r="B3791" s="519" t="s">
        <v>1062</v>
      </c>
      <c r="C3791" s="519"/>
      <c r="D3791" s="519"/>
      <c r="E3791" s="519"/>
      <c r="F3791" s="519">
        <v>1</v>
      </c>
      <c r="G3791" s="519"/>
      <c r="H3791" s="519">
        <v>44</v>
      </c>
      <c r="I3791" s="519">
        <v>9</v>
      </c>
      <c r="J3791" s="519" t="str">
        <f t="shared" si="109"/>
        <v>SDN20014409</v>
      </c>
      <c r="K3791" s="519">
        <v>660</v>
      </c>
    </row>
    <row r="3792" spans="2:11" hidden="1">
      <c r="B3792" s="519" t="s">
        <v>1062</v>
      </c>
      <c r="C3792" s="519"/>
      <c r="D3792" s="519"/>
      <c r="E3792" s="519"/>
      <c r="F3792" s="519">
        <v>1</v>
      </c>
      <c r="G3792" s="519"/>
      <c r="H3792" s="519">
        <v>44</v>
      </c>
      <c r="I3792" s="519">
        <v>10</v>
      </c>
      <c r="J3792" s="519" t="str">
        <f t="shared" si="109"/>
        <v>SDN20014410</v>
      </c>
      <c r="K3792" s="519">
        <v>660</v>
      </c>
    </row>
    <row r="3793" spans="2:11" hidden="1">
      <c r="B3793" s="519" t="s">
        <v>1062</v>
      </c>
      <c r="C3793" s="519"/>
      <c r="D3793" s="519"/>
      <c r="E3793" s="519"/>
      <c r="F3793" s="519">
        <v>1</v>
      </c>
      <c r="G3793" s="519"/>
      <c r="H3793" s="519">
        <v>44</v>
      </c>
      <c r="I3793" s="519">
        <v>11</v>
      </c>
      <c r="J3793" s="519" t="str">
        <f t="shared" si="109"/>
        <v>SDN20014411</v>
      </c>
      <c r="K3793" s="519">
        <v>528</v>
      </c>
    </row>
    <row r="3794" spans="2:11" hidden="1">
      <c r="B3794" s="519" t="s">
        <v>1062</v>
      </c>
      <c r="C3794" s="519"/>
      <c r="D3794" s="519"/>
      <c r="E3794" s="519"/>
      <c r="F3794" s="519">
        <v>1</v>
      </c>
      <c r="G3794" s="519"/>
      <c r="H3794" s="519">
        <v>44</v>
      </c>
      <c r="I3794" s="519">
        <v>12</v>
      </c>
      <c r="J3794" s="519" t="str">
        <f t="shared" si="109"/>
        <v>SDN20014412</v>
      </c>
      <c r="K3794" s="519">
        <v>528</v>
      </c>
    </row>
    <row r="3795" spans="2:11" hidden="1">
      <c r="B3795" s="519" t="s">
        <v>1062</v>
      </c>
      <c r="C3795" s="519"/>
      <c r="D3795" s="519"/>
      <c r="E3795" s="519"/>
      <c r="F3795" s="519">
        <v>1</v>
      </c>
      <c r="G3795" s="519"/>
      <c r="H3795" s="519">
        <v>44</v>
      </c>
      <c r="I3795" s="519">
        <v>13</v>
      </c>
      <c r="J3795" s="519" t="str">
        <f t="shared" si="109"/>
        <v>SDN20014413</v>
      </c>
      <c r="K3795" s="519">
        <v>528</v>
      </c>
    </row>
    <row r="3796" spans="2:11" hidden="1">
      <c r="B3796" s="519" t="s">
        <v>1062</v>
      </c>
      <c r="C3796" s="519"/>
      <c r="D3796" s="519"/>
      <c r="E3796" s="519"/>
      <c r="F3796" s="519">
        <v>1</v>
      </c>
      <c r="G3796" s="519"/>
      <c r="H3796" s="519">
        <v>44</v>
      </c>
      <c r="I3796" s="519">
        <v>14</v>
      </c>
      <c r="J3796" s="519" t="str">
        <f t="shared" si="109"/>
        <v>SDN20014414</v>
      </c>
      <c r="K3796" s="519">
        <v>528</v>
      </c>
    </row>
    <row r="3797" spans="2:11" hidden="1">
      <c r="B3797" s="519" t="s">
        <v>1062</v>
      </c>
      <c r="C3797" s="519"/>
      <c r="D3797" s="519"/>
      <c r="E3797" s="519"/>
      <c r="F3797" s="519">
        <v>1</v>
      </c>
      <c r="G3797" s="519"/>
      <c r="H3797" s="519">
        <v>44</v>
      </c>
      <c r="I3797" s="519">
        <v>15</v>
      </c>
      <c r="J3797" s="519" t="str">
        <f t="shared" si="109"/>
        <v>SDN20014415</v>
      </c>
      <c r="K3797" s="519">
        <v>528</v>
      </c>
    </row>
    <row r="3798" spans="2:11" hidden="1">
      <c r="B3798" s="519" t="s">
        <v>1062</v>
      </c>
      <c r="C3798" s="519"/>
      <c r="D3798" s="519"/>
      <c r="E3798" s="519"/>
      <c r="F3798" s="519">
        <v>1</v>
      </c>
      <c r="G3798" s="519"/>
      <c r="H3798" s="519">
        <v>44</v>
      </c>
      <c r="I3798" s="519">
        <v>16</v>
      </c>
      <c r="J3798" s="519" t="str">
        <f t="shared" si="109"/>
        <v>SDN20014416</v>
      </c>
      <c r="K3798" s="519">
        <v>528</v>
      </c>
    </row>
    <row r="3799" spans="2:11" hidden="1">
      <c r="B3799" s="519" t="s">
        <v>1062</v>
      </c>
      <c r="C3799" s="519"/>
      <c r="D3799" s="519"/>
      <c r="E3799" s="519"/>
      <c r="F3799" s="519">
        <v>1</v>
      </c>
      <c r="G3799" s="519"/>
      <c r="H3799" s="519">
        <v>44</v>
      </c>
      <c r="I3799" s="519">
        <v>17</v>
      </c>
      <c r="J3799" s="519" t="str">
        <f t="shared" si="109"/>
        <v>SDN20014417</v>
      </c>
      <c r="K3799" s="519">
        <v>528</v>
      </c>
    </row>
    <row r="3800" spans="2:11" hidden="1">
      <c r="B3800" s="519" t="s">
        <v>1062</v>
      </c>
      <c r="C3800" s="519"/>
      <c r="D3800" s="519"/>
      <c r="E3800" s="519"/>
      <c r="F3800" s="519">
        <v>1</v>
      </c>
      <c r="G3800" s="519"/>
      <c r="H3800" s="519">
        <v>44</v>
      </c>
      <c r="I3800" s="519">
        <v>18</v>
      </c>
      <c r="J3800" s="519" t="str">
        <f t="shared" si="109"/>
        <v>SDN20014418</v>
      </c>
      <c r="K3800" s="519">
        <v>528</v>
      </c>
    </row>
    <row r="3801" spans="2:11" hidden="1">
      <c r="B3801" s="519" t="s">
        <v>1062</v>
      </c>
      <c r="C3801" s="519"/>
      <c r="D3801" s="519"/>
      <c r="E3801" s="519"/>
      <c r="F3801" s="519">
        <v>1</v>
      </c>
      <c r="G3801" s="519"/>
      <c r="H3801" s="519">
        <v>44</v>
      </c>
      <c r="I3801" s="519">
        <v>19</v>
      </c>
      <c r="J3801" s="519" t="str">
        <f t="shared" si="109"/>
        <v>SDN20014419</v>
      </c>
      <c r="K3801" s="519">
        <v>528</v>
      </c>
    </row>
    <row r="3802" spans="2:11" hidden="1">
      <c r="B3802" s="519" t="s">
        <v>1062</v>
      </c>
      <c r="C3802" s="519"/>
      <c r="D3802" s="519"/>
      <c r="E3802" s="519"/>
      <c r="F3802" s="519">
        <v>1</v>
      </c>
      <c r="G3802" s="519"/>
      <c r="H3802" s="519">
        <v>44</v>
      </c>
      <c r="I3802" s="519">
        <v>20</v>
      </c>
      <c r="J3802" s="519" t="str">
        <f t="shared" si="109"/>
        <v>SDN20014420</v>
      </c>
      <c r="K3802" s="519">
        <v>528</v>
      </c>
    </row>
    <row r="3803" spans="2:11" hidden="1">
      <c r="B3803" s="519" t="s">
        <v>1062</v>
      </c>
      <c r="C3803" s="519"/>
      <c r="D3803" s="519"/>
      <c r="E3803" s="519"/>
      <c r="F3803" s="519">
        <v>1</v>
      </c>
      <c r="G3803" s="519"/>
      <c r="H3803" s="519">
        <v>45</v>
      </c>
      <c r="I3803" s="519">
        <v>1</v>
      </c>
      <c r="J3803" s="519" t="str">
        <f t="shared" si="109"/>
        <v>SDN20014501</v>
      </c>
      <c r="K3803" s="519">
        <v>700</v>
      </c>
    </row>
    <row r="3804" spans="2:11" hidden="1">
      <c r="B3804" s="519" t="s">
        <v>1062</v>
      </c>
      <c r="C3804" s="519"/>
      <c r="D3804" s="519"/>
      <c r="E3804" s="519"/>
      <c r="F3804" s="519">
        <v>1</v>
      </c>
      <c r="G3804" s="519"/>
      <c r="H3804" s="519">
        <v>45</v>
      </c>
      <c r="I3804" s="519">
        <v>2</v>
      </c>
      <c r="J3804" s="519" t="str">
        <f t="shared" si="109"/>
        <v>SDN20014502</v>
      </c>
      <c r="K3804" s="519">
        <v>700</v>
      </c>
    </row>
    <row r="3805" spans="2:11" hidden="1">
      <c r="B3805" s="519" t="s">
        <v>1062</v>
      </c>
      <c r="C3805" s="519"/>
      <c r="D3805" s="519"/>
      <c r="E3805" s="519"/>
      <c r="F3805" s="519">
        <v>1</v>
      </c>
      <c r="G3805" s="519"/>
      <c r="H3805" s="519">
        <v>45</v>
      </c>
      <c r="I3805" s="519">
        <v>3</v>
      </c>
      <c r="J3805" s="519" t="str">
        <f t="shared" si="109"/>
        <v>SDN20014503</v>
      </c>
      <c r="K3805" s="519">
        <v>700</v>
      </c>
    </row>
    <row r="3806" spans="2:11" hidden="1">
      <c r="B3806" s="519" t="s">
        <v>1062</v>
      </c>
      <c r="C3806" s="519"/>
      <c r="D3806" s="519"/>
      <c r="E3806" s="519"/>
      <c r="F3806" s="519">
        <v>1</v>
      </c>
      <c r="G3806" s="519"/>
      <c r="H3806" s="519">
        <v>45</v>
      </c>
      <c r="I3806" s="519">
        <v>4</v>
      </c>
      <c r="J3806" s="519" t="str">
        <f t="shared" si="109"/>
        <v>SDN20014504</v>
      </c>
      <c r="K3806" s="519">
        <v>700</v>
      </c>
    </row>
    <row r="3807" spans="2:11" hidden="1">
      <c r="B3807" s="519" t="s">
        <v>1062</v>
      </c>
      <c r="C3807" s="519"/>
      <c r="D3807" s="519"/>
      <c r="E3807" s="519"/>
      <c r="F3807" s="519">
        <v>1</v>
      </c>
      <c r="G3807" s="519"/>
      <c r="H3807" s="519">
        <v>45</v>
      </c>
      <c r="I3807" s="519">
        <v>5</v>
      </c>
      <c r="J3807" s="519" t="str">
        <f t="shared" si="109"/>
        <v>SDN20014505</v>
      </c>
      <c r="K3807" s="519">
        <v>700</v>
      </c>
    </row>
    <row r="3808" spans="2:11" hidden="1">
      <c r="B3808" s="519" t="s">
        <v>1062</v>
      </c>
      <c r="C3808" s="519"/>
      <c r="D3808" s="519"/>
      <c r="E3808" s="519"/>
      <c r="F3808" s="519">
        <v>1</v>
      </c>
      <c r="G3808" s="519"/>
      <c r="H3808" s="519">
        <v>45</v>
      </c>
      <c r="I3808" s="519">
        <v>6</v>
      </c>
      <c r="J3808" s="519" t="str">
        <f t="shared" si="109"/>
        <v>SDN20014506</v>
      </c>
      <c r="K3808" s="519">
        <v>700</v>
      </c>
    </row>
    <row r="3809" spans="2:11" hidden="1">
      <c r="B3809" s="519" t="s">
        <v>1062</v>
      </c>
      <c r="C3809" s="519"/>
      <c r="D3809" s="519"/>
      <c r="E3809" s="519"/>
      <c r="F3809" s="519">
        <v>1</v>
      </c>
      <c r="G3809" s="519"/>
      <c r="H3809" s="519">
        <v>45</v>
      </c>
      <c r="I3809" s="519">
        <v>7</v>
      </c>
      <c r="J3809" s="519" t="str">
        <f t="shared" si="109"/>
        <v>SDN20014507</v>
      </c>
      <c r="K3809" s="519">
        <v>700</v>
      </c>
    </row>
    <row r="3810" spans="2:11" hidden="1">
      <c r="B3810" s="519" t="s">
        <v>1062</v>
      </c>
      <c r="C3810" s="519"/>
      <c r="D3810" s="519"/>
      <c r="E3810" s="519"/>
      <c r="F3810" s="519">
        <v>1</v>
      </c>
      <c r="G3810" s="519"/>
      <c r="H3810" s="519">
        <v>45</v>
      </c>
      <c r="I3810" s="519">
        <v>8</v>
      </c>
      <c r="J3810" s="519" t="str">
        <f t="shared" si="109"/>
        <v>SDN20014508</v>
      </c>
      <c r="K3810" s="519">
        <v>700</v>
      </c>
    </row>
    <row r="3811" spans="2:11" hidden="1">
      <c r="B3811" s="519" t="s">
        <v>1062</v>
      </c>
      <c r="C3811" s="519"/>
      <c r="D3811" s="519"/>
      <c r="E3811" s="519"/>
      <c r="F3811" s="519">
        <v>1</v>
      </c>
      <c r="G3811" s="519"/>
      <c r="H3811" s="519">
        <v>45</v>
      </c>
      <c r="I3811" s="519">
        <v>9</v>
      </c>
      <c r="J3811" s="519" t="str">
        <f t="shared" si="109"/>
        <v>SDN20014509</v>
      </c>
      <c r="K3811" s="519">
        <v>700</v>
      </c>
    </row>
    <row r="3812" spans="2:11" hidden="1">
      <c r="B3812" s="519" t="s">
        <v>1062</v>
      </c>
      <c r="C3812" s="519"/>
      <c r="D3812" s="519"/>
      <c r="E3812" s="519"/>
      <c r="F3812" s="519">
        <v>1</v>
      </c>
      <c r="G3812" s="519"/>
      <c r="H3812" s="519">
        <v>45</v>
      </c>
      <c r="I3812" s="519">
        <v>10</v>
      </c>
      <c r="J3812" s="519" t="str">
        <f t="shared" si="109"/>
        <v>SDN20014510</v>
      </c>
      <c r="K3812" s="519">
        <v>700</v>
      </c>
    </row>
    <row r="3813" spans="2:11" hidden="1">
      <c r="B3813" s="519" t="s">
        <v>1062</v>
      </c>
      <c r="C3813" s="519"/>
      <c r="D3813" s="519"/>
      <c r="E3813" s="519"/>
      <c r="F3813" s="519">
        <v>1</v>
      </c>
      <c r="G3813" s="519"/>
      <c r="H3813" s="519">
        <v>45</v>
      </c>
      <c r="I3813" s="519">
        <v>11</v>
      </c>
      <c r="J3813" s="519" t="str">
        <f t="shared" si="109"/>
        <v>SDN20014511</v>
      </c>
      <c r="K3813" s="519">
        <v>560</v>
      </c>
    </row>
    <row r="3814" spans="2:11" hidden="1">
      <c r="B3814" s="519" t="s">
        <v>1062</v>
      </c>
      <c r="C3814" s="519"/>
      <c r="D3814" s="519"/>
      <c r="E3814" s="519"/>
      <c r="F3814" s="519">
        <v>1</v>
      </c>
      <c r="G3814" s="519"/>
      <c r="H3814" s="519">
        <v>45</v>
      </c>
      <c r="I3814" s="519">
        <v>12</v>
      </c>
      <c r="J3814" s="519" t="str">
        <f t="shared" si="109"/>
        <v>SDN20014512</v>
      </c>
      <c r="K3814" s="519">
        <v>560</v>
      </c>
    </row>
    <row r="3815" spans="2:11" hidden="1">
      <c r="B3815" s="519" t="s">
        <v>1062</v>
      </c>
      <c r="C3815" s="519"/>
      <c r="D3815" s="519"/>
      <c r="E3815" s="519"/>
      <c r="F3815" s="519">
        <v>1</v>
      </c>
      <c r="G3815" s="519"/>
      <c r="H3815" s="519">
        <v>45</v>
      </c>
      <c r="I3815" s="519">
        <v>13</v>
      </c>
      <c r="J3815" s="519" t="str">
        <f t="shared" si="109"/>
        <v>SDN20014513</v>
      </c>
      <c r="K3815" s="519">
        <v>560</v>
      </c>
    </row>
    <row r="3816" spans="2:11" hidden="1">
      <c r="B3816" s="519" t="s">
        <v>1062</v>
      </c>
      <c r="C3816" s="519"/>
      <c r="D3816" s="519"/>
      <c r="E3816" s="519"/>
      <c r="F3816" s="519">
        <v>1</v>
      </c>
      <c r="G3816" s="519"/>
      <c r="H3816" s="519">
        <v>45</v>
      </c>
      <c r="I3816" s="519">
        <v>14</v>
      </c>
      <c r="J3816" s="519" t="str">
        <f t="shared" si="109"/>
        <v>SDN20014514</v>
      </c>
      <c r="K3816" s="519">
        <v>560</v>
      </c>
    </row>
    <row r="3817" spans="2:11" hidden="1">
      <c r="B3817" s="519" t="s">
        <v>1062</v>
      </c>
      <c r="C3817" s="519"/>
      <c r="D3817" s="519"/>
      <c r="E3817" s="519"/>
      <c r="F3817" s="519">
        <v>1</v>
      </c>
      <c r="G3817" s="519"/>
      <c r="H3817" s="519">
        <v>45</v>
      </c>
      <c r="I3817" s="519">
        <v>15</v>
      </c>
      <c r="J3817" s="519" t="str">
        <f t="shared" si="109"/>
        <v>SDN20014515</v>
      </c>
      <c r="K3817" s="519">
        <v>560</v>
      </c>
    </row>
    <row r="3818" spans="2:11" hidden="1">
      <c r="B3818" s="519" t="s">
        <v>1062</v>
      </c>
      <c r="C3818" s="519"/>
      <c r="D3818" s="519"/>
      <c r="E3818" s="519"/>
      <c r="F3818" s="519">
        <v>1</v>
      </c>
      <c r="G3818" s="519"/>
      <c r="H3818" s="519">
        <v>45</v>
      </c>
      <c r="I3818" s="519">
        <v>16</v>
      </c>
      <c r="J3818" s="519" t="str">
        <f t="shared" si="109"/>
        <v>SDN20014516</v>
      </c>
      <c r="K3818" s="519">
        <v>560</v>
      </c>
    </row>
    <row r="3819" spans="2:11" hidden="1">
      <c r="B3819" s="519" t="s">
        <v>1062</v>
      </c>
      <c r="C3819" s="519"/>
      <c r="D3819" s="519"/>
      <c r="E3819" s="519"/>
      <c r="F3819" s="519">
        <v>1</v>
      </c>
      <c r="G3819" s="519"/>
      <c r="H3819" s="519">
        <v>45</v>
      </c>
      <c r="I3819" s="519">
        <v>17</v>
      </c>
      <c r="J3819" s="519" t="str">
        <f t="shared" si="109"/>
        <v>SDN20014517</v>
      </c>
      <c r="K3819" s="519">
        <v>560</v>
      </c>
    </row>
    <row r="3820" spans="2:11" hidden="1">
      <c r="B3820" s="519" t="s">
        <v>1062</v>
      </c>
      <c r="C3820" s="519"/>
      <c r="D3820" s="519"/>
      <c r="E3820" s="519"/>
      <c r="F3820" s="519">
        <v>1</v>
      </c>
      <c r="G3820" s="519"/>
      <c r="H3820" s="519">
        <v>45</v>
      </c>
      <c r="I3820" s="519">
        <v>18</v>
      </c>
      <c r="J3820" s="519" t="str">
        <f t="shared" si="109"/>
        <v>SDN20014518</v>
      </c>
      <c r="K3820" s="519">
        <v>560</v>
      </c>
    </row>
    <row r="3821" spans="2:11" hidden="1">
      <c r="B3821" s="519" t="s">
        <v>1062</v>
      </c>
      <c r="C3821" s="519"/>
      <c r="D3821" s="519"/>
      <c r="E3821" s="519"/>
      <c r="F3821" s="519">
        <v>1</v>
      </c>
      <c r="G3821" s="519"/>
      <c r="H3821" s="519">
        <v>45</v>
      </c>
      <c r="I3821" s="519">
        <v>19</v>
      </c>
      <c r="J3821" s="519" t="str">
        <f t="shared" si="109"/>
        <v>SDN20014519</v>
      </c>
      <c r="K3821" s="519">
        <v>560</v>
      </c>
    </row>
    <row r="3822" spans="2:11" hidden="1">
      <c r="B3822" s="519" t="s">
        <v>1062</v>
      </c>
      <c r="C3822" s="519"/>
      <c r="D3822" s="519"/>
      <c r="E3822" s="519"/>
      <c r="F3822" s="519">
        <v>1</v>
      </c>
      <c r="G3822" s="519"/>
      <c r="H3822" s="519">
        <v>45</v>
      </c>
      <c r="I3822" s="519">
        <v>20</v>
      </c>
      <c r="J3822" s="519" t="str">
        <f t="shared" si="109"/>
        <v>SDN20014520</v>
      </c>
      <c r="K3822" s="519">
        <v>560</v>
      </c>
    </row>
    <row r="3823" spans="2:11" hidden="1">
      <c r="B3823" s="519" t="s">
        <v>1062</v>
      </c>
      <c r="C3823" s="519"/>
      <c r="D3823" s="519"/>
      <c r="E3823" s="519"/>
      <c r="F3823" s="519">
        <v>1</v>
      </c>
      <c r="G3823" s="519"/>
      <c r="H3823" s="519">
        <v>46</v>
      </c>
      <c r="I3823" s="519">
        <v>1</v>
      </c>
      <c r="J3823" s="519" t="str">
        <f t="shared" si="109"/>
        <v>SDN20014601</v>
      </c>
      <c r="K3823" s="519">
        <v>735</v>
      </c>
    </row>
    <row r="3824" spans="2:11" hidden="1">
      <c r="B3824" s="519" t="s">
        <v>1062</v>
      </c>
      <c r="C3824" s="519"/>
      <c r="D3824" s="519"/>
      <c r="E3824" s="519"/>
      <c r="F3824" s="519">
        <v>1</v>
      </c>
      <c r="G3824" s="519"/>
      <c r="H3824" s="519">
        <v>46</v>
      </c>
      <c r="I3824" s="519">
        <v>2</v>
      </c>
      <c r="J3824" s="519" t="str">
        <f t="shared" si="109"/>
        <v>SDN20014602</v>
      </c>
      <c r="K3824" s="519">
        <v>735</v>
      </c>
    </row>
    <row r="3825" spans="2:11" hidden="1">
      <c r="B3825" s="519" t="s">
        <v>1062</v>
      </c>
      <c r="C3825" s="519"/>
      <c r="D3825" s="519"/>
      <c r="E3825" s="519"/>
      <c r="F3825" s="519">
        <v>1</v>
      </c>
      <c r="G3825" s="519"/>
      <c r="H3825" s="519">
        <v>46</v>
      </c>
      <c r="I3825" s="519">
        <v>3</v>
      </c>
      <c r="J3825" s="519" t="str">
        <f t="shared" si="109"/>
        <v>SDN20014603</v>
      </c>
      <c r="K3825" s="519">
        <v>735</v>
      </c>
    </row>
    <row r="3826" spans="2:11" hidden="1">
      <c r="B3826" s="519" t="s">
        <v>1062</v>
      </c>
      <c r="C3826" s="519"/>
      <c r="D3826" s="519"/>
      <c r="E3826" s="519"/>
      <c r="F3826" s="519">
        <v>1</v>
      </c>
      <c r="G3826" s="519"/>
      <c r="H3826" s="519">
        <v>46</v>
      </c>
      <c r="I3826" s="519">
        <v>4</v>
      </c>
      <c r="J3826" s="519" t="str">
        <f t="shared" si="109"/>
        <v>SDN20014604</v>
      </c>
      <c r="K3826" s="519">
        <v>735</v>
      </c>
    </row>
    <row r="3827" spans="2:11" hidden="1">
      <c r="B3827" s="519" t="s">
        <v>1062</v>
      </c>
      <c r="C3827" s="519"/>
      <c r="D3827" s="519"/>
      <c r="E3827" s="519"/>
      <c r="F3827" s="519">
        <v>1</v>
      </c>
      <c r="G3827" s="519"/>
      <c r="H3827" s="519">
        <v>46</v>
      </c>
      <c r="I3827" s="519">
        <v>5</v>
      </c>
      <c r="J3827" s="519" t="str">
        <f t="shared" si="109"/>
        <v>SDN20014605</v>
      </c>
      <c r="K3827" s="519">
        <v>735</v>
      </c>
    </row>
    <row r="3828" spans="2:11" hidden="1">
      <c r="B3828" s="519" t="s">
        <v>1062</v>
      </c>
      <c r="C3828" s="519"/>
      <c r="D3828" s="519"/>
      <c r="E3828" s="519"/>
      <c r="F3828" s="519">
        <v>1</v>
      </c>
      <c r="G3828" s="519"/>
      <c r="H3828" s="519">
        <v>46</v>
      </c>
      <c r="I3828" s="519">
        <v>6</v>
      </c>
      <c r="J3828" s="519" t="str">
        <f t="shared" si="109"/>
        <v>SDN20014606</v>
      </c>
      <c r="K3828" s="519">
        <v>735</v>
      </c>
    </row>
    <row r="3829" spans="2:11" hidden="1">
      <c r="B3829" s="519" t="s">
        <v>1062</v>
      </c>
      <c r="C3829" s="519"/>
      <c r="D3829" s="519"/>
      <c r="E3829" s="519"/>
      <c r="F3829" s="519">
        <v>1</v>
      </c>
      <c r="G3829" s="519"/>
      <c r="H3829" s="519">
        <v>46</v>
      </c>
      <c r="I3829" s="519">
        <v>7</v>
      </c>
      <c r="J3829" s="519" t="str">
        <f t="shared" si="109"/>
        <v>SDN20014607</v>
      </c>
      <c r="K3829" s="519">
        <v>735</v>
      </c>
    </row>
    <row r="3830" spans="2:11" hidden="1">
      <c r="B3830" s="519" t="s">
        <v>1062</v>
      </c>
      <c r="C3830" s="519"/>
      <c r="D3830" s="519"/>
      <c r="E3830" s="519"/>
      <c r="F3830" s="519">
        <v>1</v>
      </c>
      <c r="G3830" s="519"/>
      <c r="H3830" s="519">
        <v>46</v>
      </c>
      <c r="I3830" s="519">
        <v>8</v>
      </c>
      <c r="J3830" s="519" t="str">
        <f t="shared" si="109"/>
        <v>SDN20014608</v>
      </c>
      <c r="K3830" s="519">
        <v>735</v>
      </c>
    </row>
    <row r="3831" spans="2:11" hidden="1">
      <c r="B3831" s="519" t="s">
        <v>1062</v>
      </c>
      <c r="C3831" s="519"/>
      <c r="D3831" s="519"/>
      <c r="E3831" s="519"/>
      <c r="F3831" s="519">
        <v>1</v>
      </c>
      <c r="G3831" s="519"/>
      <c r="H3831" s="519">
        <v>46</v>
      </c>
      <c r="I3831" s="519">
        <v>9</v>
      </c>
      <c r="J3831" s="519" t="str">
        <f t="shared" si="109"/>
        <v>SDN20014609</v>
      </c>
      <c r="K3831" s="519">
        <v>735</v>
      </c>
    </row>
    <row r="3832" spans="2:11" hidden="1">
      <c r="B3832" s="519" t="s">
        <v>1062</v>
      </c>
      <c r="C3832" s="519"/>
      <c r="D3832" s="519"/>
      <c r="E3832" s="519"/>
      <c r="F3832" s="519">
        <v>1</v>
      </c>
      <c r="G3832" s="519"/>
      <c r="H3832" s="519">
        <v>46</v>
      </c>
      <c r="I3832" s="519">
        <v>10</v>
      </c>
      <c r="J3832" s="519" t="str">
        <f t="shared" si="109"/>
        <v>SDN20014610</v>
      </c>
      <c r="K3832" s="519">
        <v>735</v>
      </c>
    </row>
    <row r="3833" spans="2:11" hidden="1">
      <c r="B3833" s="519" t="s">
        <v>1062</v>
      </c>
      <c r="C3833" s="519"/>
      <c r="D3833" s="519"/>
      <c r="E3833" s="519"/>
      <c r="F3833" s="519">
        <v>1</v>
      </c>
      <c r="G3833" s="519"/>
      <c r="H3833" s="519">
        <v>46</v>
      </c>
      <c r="I3833" s="519">
        <v>11</v>
      </c>
      <c r="J3833" s="519" t="str">
        <f t="shared" si="109"/>
        <v>SDN20014611</v>
      </c>
      <c r="K3833" s="519">
        <v>588</v>
      </c>
    </row>
    <row r="3834" spans="2:11" hidden="1">
      <c r="B3834" s="519" t="s">
        <v>1062</v>
      </c>
      <c r="C3834" s="519"/>
      <c r="D3834" s="519"/>
      <c r="E3834" s="519"/>
      <c r="F3834" s="519">
        <v>1</v>
      </c>
      <c r="G3834" s="519"/>
      <c r="H3834" s="519">
        <v>46</v>
      </c>
      <c r="I3834" s="519">
        <v>12</v>
      </c>
      <c r="J3834" s="519" t="str">
        <f t="shared" si="109"/>
        <v>SDN20014612</v>
      </c>
      <c r="K3834" s="519">
        <v>588</v>
      </c>
    </row>
    <row r="3835" spans="2:11" hidden="1">
      <c r="B3835" s="519" t="s">
        <v>1062</v>
      </c>
      <c r="C3835" s="519"/>
      <c r="D3835" s="519"/>
      <c r="E3835" s="519"/>
      <c r="F3835" s="519">
        <v>1</v>
      </c>
      <c r="G3835" s="519"/>
      <c r="H3835" s="519">
        <v>46</v>
      </c>
      <c r="I3835" s="519">
        <v>13</v>
      </c>
      <c r="J3835" s="519" t="str">
        <f t="shared" si="109"/>
        <v>SDN20014613</v>
      </c>
      <c r="K3835" s="519">
        <v>588</v>
      </c>
    </row>
    <row r="3836" spans="2:11" hidden="1">
      <c r="B3836" s="519" t="s">
        <v>1062</v>
      </c>
      <c r="C3836" s="519"/>
      <c r="D3836" s="519"/>
      <c r="E3836" s="519"/>
      <c r="F3836" s="519">
        <v>1</v>
      </c>
      <c r="G3836" s="519"/>
      <c r="H3836" s="519">
        <v>46</v>
      </c>
      <c r="I3836" s="519">
        <v>14</v>
      </c>
      <c r="J3836" s="519" t="str">
        <f t="shared" si="109"/>
        <v>SDN20014614</v>
      </c>
      <c r="K3836" s="519">
        <v>588</v>
      </c>
    </row>
    <row r="3837" spans="2:11" hidden="1">
      <c r="B3837" s="519" t="s">
        <v>1062</v>
      </c>
      <c r="C3837" s="519"/>
      <c r="D3837" s="519"/>
      <c r="E3837" s="519"/>
      <c r="F3837" s="519">
        <v>1</v>
      </c>
      <c r="G3837" s="519"/>
      <c r="H3837" s="519">
        <v>46</v>
      </c>
      <c r="I3837" s="519">
        <v>15</v>
      </c>
      <c r="J3837" s="519" t="str">
        <f t="shared" si="109"/>
        <v>SDN20014615</v>
      </c>
      <c r="K3837" s="519">
        <v>588</v>
      </c>
    </row>
    <row r="3838" spans="2:11" hidden="1">
      <c r="B3838" s="519" t="s">
        <v>1062</v>
      </c>
      <c r="C3838" s="519"/>
      <c r="D3838" s="519"/>
      <c r="E3838" s="519"/>
      <c r="F3838" s="519">
        <v>1</v>
      </c>
      <c r="G3838" s="519"/>
      <c r="H3838" s="519">
        <v>46</v>
      </c>
      <c r="I3838" s="519">
        <v>16</v>
      </c>
      <c r="J3838" s="519" t="str">
        <f t="shared" si="109"/>
        <v>SDN20014616</v>
      </c>
      <c r="K3838" s="519">
        <v>588</v>
      </c>
    </row>
    <row r="3839" spans="2:11" hidden="1">
      <c r="B3839" s="519" t="s">
        <v>1062</v>
      </c>
      <c r="C3839" s="519"/>
      <c r="D3839" s="519"/>
      <c r="E3839" s="519"/>
      <c r="F3839" s="519">
        <v>1</v>
      </c>
      <c r="G3839" s="519"/>
      <c r="H3839" s="519">
        <v>46</v>
      </c>
      <c r="I3839" s="519">
        <v>17</v>
      </c>
      <c r="J3839" s="519" t="str">
        <f t="shared" si="109"/>
        <v>SDN20014617</v>
      </c>
      <c r="K3839" s="519">
        <v>588</v>
      </c>
    </row>
    <row r="3840" spans="2:11" hidden="1">
      <c r="B3840" s="519" t="s">
        <v>1062</v>
      </c>
      <c r="C3840" s="519"/>
      <c r="D3840" s="519"/>
      <c r="E3840" s="519"/>
      <c r="F3840" s="519">
        <v>1</v>
      </c>
      <c r="G3840" s="519"/>
      <c r="H3840" s="519">
        <v>46</v>
      </c>
      <c r="I3840" s="519">
        <v>18</v>
      </c>
      <c r="J3840" s="519" t="str">
        <f t="shared" si="109"/>
        <v>SDN20014618</v>
      </c>
      <c r="K3840" s="519">
        <v>588</v>
      </c>
    </row>
    <row r="3841" spans="2:11" hidden="1">
      <c r="B3841" s="519" t="s">
        <v>1062</v>
      </c>
      <c r="C3841" s="519"/>
      <c r="D3841" s="519"/>
      <c r="E3841" s="519"/>
      <c r="F3841" s="519">
        <v>1</v>
      </c>
      <c r="G3841" s="519"/>
      <c r="H3841" s="519">
        <v>46</v>
      </c>
      <c r="I3841" s="519">
        <v>19</v>
      </c>
      <c r="J3841" s="519" t="str">
        <f t="shared" si="109"/>
        <v>SDN20014619</v>
      </c>
      <c r="K3841" s="519">
        <v>588</v>
      </c>
    </row>
    <row r="3842" spans="2:11" hidden="1">
      <c r="B3842" s="519" t="s">
        <v>1062</v>
      </c>
      <c r="C3842" s="519"/>
      <c r="D3842" s="519"/>
      <c r="E3842" s="519"/>
      <c r="F3842" s="519">
        <v>1</v>
      </c>
      <c r="G3842" s="519"/>
      <c r="H3842" s="519">
        <v>46</v>
      </c>
      <c r="I3842" s="519">
        <v>20</v>
      </c>
      <c r="J3842" s="519" t="str">
        <f t="shared" si="109"/>
        <v>SDN20014620</v>
      </c>
      <c r="K3842" s="519">
        <v>588</v>
      </c>
    </row>
    <row r="3843" spans="2:11" hidden="1">
      <c r="B3843" s="519" t="s">
        <v>1062</v>
      </c>
      <c r="C3843" s="519"/>
      <c r="D3843" s="519"/>
      <c r="E3843" s="519"/>
      <c r="F3843" s="519">
        <v>1</v>
      </c>
      <c r="G3843" s="519"/>
      <c r="H3843" s="519">
        <v>47</v>
      </c>
      <c r="I3843" s="519">
        <v>1</v>
      </c>
      <c r="J3843" s="519" t="str">
        <f t="shared" si="109"/>
        <v>SDN20014701</v>
      </c>
      <c r="K3843" s="519">
        <v>790</v>
      </c>
    </row>
    <row r="3844" spans="2:11" hidden="1">
      <c r="B3844" s="519" t="s">
        <v>1062</v>
      </c>
      <c r="C3844" s="519"/>
      <c r="D3844" s="519"/>
      <c r="E3844" s="519"/>
      <c r="F3844" s="519">
        <v>1</v>
      </c>
      <c r="G3844" s="519"/>
      <c r="H3844" s="519">
        <v>47</v>
      </c>
      <c r="I3844" s="519">
        <v>2</v>
      </c>
      <c r="J3844" s="519" t="str">
        <f t="shared" ref="J3844:J3907" si="110">B3844&amp;TEXT(F3844,"00")&amp;TEXT(H3844,"00")&amp;TEXT(I3844,"00")</f>
        <v>SDN20014702</v>
      </c>
      <c r="K3844" s="519">
        <v>790</v>
      </c>
    </row>
    <row r="3845" spans="2:11" hidden="1">
      <c r="B3845" s="519" t="s">
        <v>1062</v>
      </c>
      <c r="C3845" s="519"/>
      <c r="D3845" s="519"/>
      <c r="E3845" s="519"/>
      <c r="F3845" s="519">
        <v>1</v>
      </c>
      <c r="G3845" s="519"/>
      <c r="H3845" s="519">
        <v>47</v>
      </c>
      <c r="I3845" s="519">
        <v>3</v>
      </c>
      <c r="J3845" s="519" t="str">
        <f t="shared" si="110"/>
        <v>SDN20014703</v>
      </c>
      <c r="K3845" s="519">
        <v>790</v>
      </c>
    </row>
    <row r="3846" spans="2:11" hidden="1">
      <c r="B3846" s="519" t="s">
        <v>1062</v>
      </c>
      <c r="C3846" s="519"/>
      <c r="D3846" s="519"/>
      <c r="E3846" s="519"/>
      <c r="F3846" s="519">
        <v>1</v>
      </c>
      <c r="G3846" s="519"/>
      <c r="H3846" s="519">
        <v>47</v>
      </c>
      <c r="I3846" s="519">
        <v>4</v>
      </c>
      <c r="J3846" s="519" t="str">
        <f t="shared" si="110"/>
        <v>SDN20014704</v>
      </c>
      <c r="K3846" s="519">
        <v>790</v>
      </c>
    </row>
    <row r="3847" spans="2:11" hidden="1">
      <c r="B3847" s="519" t="s">
        <v>1062</v>
      </c>
      <c r="C3847" s="519"/>
      <c r="D3847" s="519"/>
      <c r="E3847" s="519"/>
      <c r="F3847" s="519">
        <v>1</v>
      </c>
      <c r="G3847" s="519"/>
      <c r="H3847" s="519">
        <v>47</v>
      </c>
      <c r="I3847" s="519">
        <v>5</v>
      </c>
      <c r="J3847" s="519" t="str">
        <f t="shared" si="110"/>
        <v>SDN20014705</v>
      </c>
      <c r="K3847" s="519">
        <v>790</v>
      </c>
    </row>
    <row r="3848" spans="2:11" hidden="1">
      <c r="B3848" s="519" t="s">
        <v>1062</v>
      </c>
      <c r="C3848" s="519"/>
      <c r="D3848" s="519"/>
      <c r="E3848" s="519"/>
      <c r="F3848" s="519">
        <v>1</v>
      </c>
      <c r="G3848" s="519"/>
      <c r="H3848" s="519">
        <v>47</v>
      </c>
      <c r="I3848" s="519">
        <v>6</v>
      </c>
      <c r="J3848" s="519" t="str">
        <f t="shared" si="110"/>
        <v>SDN20014706</v>
      </c>
      <c r="K3848" s="519">
        <v>790</v>
      </c>
    </row>
    <row r="3849" spans="2:11" hidden="1">
      <c r="B3849" s="519" t="s">
        <v>1062</v>
      </c>
      <c r="C3849" s="519"/>
      <c r="D3849" s="519"/>
      <c r="E3849" s="519"/>
      <c r="F3849" s="519">
        <v>1</v>
      </c>
      <c r="G3849" s="519"/>
      <c r="H3849" s="519">
        <v>47</v>
      </c>
      <c r="I3849" s="519">
        <v>7</v>
      </c>
      <c r="J3849" s="519" t="str">
        <f t="shared" si="110"/>
        <v>SDN20014707</v>
      </c>
      <c r="K3849" s="519">
        <v>790</v>
      </c>
    </row>
    <row r="3850" spans="2:11" hidden="1">
      <c r="B3850" s="519" t="s">
        <v>1062</v>
      </c>
      <c r="C3850" s="519"/>
      <c r="D3850" s="519"/>
      <c r="E3850" s="519"/>
      <c r="F3850" s="519">
        <v>1</v>
      </c>
      <c r="G3850" s="519"/>
      <c r="H3850" s="519">
        <v>47</v>
      </c>
      <c r="I3850" s="519">
        <v>8</v>
      </c>
      <c r="J3850" s="519" t="str">
        <f t="shared" si="110"/>
        <v>SDN20014708</v>
      </c>
      <c r="K3850" s="519">
        <v>790</v>
      </c>
    </row>
    <row r="3851" spans="2:11" hidden="1">
      <c r="B3851" s="519" t="s">
        <v>1062</v>
      </c>
      <c r="C3851" s="519"/>
      <c r="D3851" s="519"/>
      <c r="E3851" s="519"/>
      <c r="F3851" s="519">
        <v>1</v>
      </c>
      <c r="G3851" s="519"/>
      <c r="H3851" s="519">
        <v>47</v>
      </c>
      <c r="I3851" s="519">
        <v>9</v>
      </c>
      <c r="J3851" s="519" t="str">
        <f t="shared" si="110"/>
        <v>SDN20014709</v>
      </c>
      <c r="K3851" s="519">
        <v>790</v>
      </c>
    </row>
    <row r="3852" spans="2:11" hidden="1">
      <c r="B3852" s="519" t="s">
        <v>1062</v>
      </c>
      <c r="C3852" s="519"/>
      <c r="D3852" s="519"/>
      <c r="E3852" s="519"/>
      <c r="F3852" s="519">
        <v>1</v>
      </c>
      <c r="G3852" s="519"/>
      <c r="H3852" s="519">
        <v>47</v>
      </c>
      <c r="I3852" s="519">
        <v>10</v>
      </c>
      <c r="J3852" s="519" t="str">
        <f t="shared" si="110"/>
        <v>SDN20014710</v>
      </c>
      <c r="K3852" s="519">
        <v>790</v>
      </c>
    </row>
    <row r="3853" spans="2:11" hidden="1">
      <c r="B3853" s="519" t="s">
        <v>1062</v>
      </c>
      <c r="C3853" s="519"/>
      <c r="D3853" s="519"/>
      <c r="E3853" s="519"/>
      <c r="F3853" s="519">
        <v>1</v>
      </c>
      <c r="G3853" s="519"/>
      <c r="H3853" s="519">
        <v>47</v>
      </c>
      <c r="I3853" s="519">
        <v>11</v>
      </c>
      <c r="J3853" s="519" t="str">
        <f t="shared" si="110"/>
        <v>SDN20014711</v>
      </c>
      <c r="K3853" s="519">
        <v>632</v>
      </c>
    </row>
    <row r="3854" spans="2:11" hidden="1">
      <c r="B3854" s="519" t="s">
        <v>1062</v>
      </c>
      <c r="C3854" s="519"/>
      <c r="D3854" s="519"/>
      <c r="E3854" s="519"/>
      <c r="F3854" s="519">
        <v>1</v>
      </c>
      <c r="G3854" s="519"/>
      <c r="H3854" s="519">
        <v>47</v>
      </c>
      <c r="I3854" s="519">
        <v>12</v>
      </c>
      <c r="J3854" s="519" t="str">
        <f t="shared" si="110"/>
        <v>SDN20014712</v>
      </c>
      <c r="K3854" s="519">
        <v>632</v>
      </c>
    </row>
    <row r="3855" spans="2:11" hidden="1">
      <c r="B3855" s="519" t="s">
        <v>1062</v>
      </c>
      <c r="C3855" s="519"/>
      <c r="D3855" s="519"/>
      <c r="E3855" s="519"/>
      <c r="F3855" s="519">
        <v>1</v>
      </c>
      <c r="G3855" s="519"/>
      <c r="H3855" s="519">
        <v>47</v>
      </c>
      <c r="I3855" s="519">
        <v>13</v>
      </c>
      <c r="J3855" s="519" t="str">
        <f t="shared" si="110"/>
        <v>SDN20014713</v>
      </c>
      <c r="K3855" s="519">
        <v>632</v>
      </c>
    </row>
    <row r="3856" spans="2:11" hidden="1">
      <c r="B3856" s="519" t="s">
        <v>1062</v>
      </c>
      <c r="C3856" s="519"/>
      <c r="D3856" s="519"/>
      <c r="E3856" s="519"/>
      <c r="F3856" s="519">
        <v>1</v>
      </c>
      <c r="G3856" s="519"/>
      <c r="H3856" s="519">
        <v>47</v>
      </c>
      <c r="I3856" s="519">
        <v>14</v>
      </c>
      <c r="J3856" s="519" t="str">
        <f t="shared" si="110"/>
        <v>SDN20014714</v>
      </c>
      <c r="K3856" s="519">
        <v>632</v>
      </c>
    </row>
    <row r="3857" spans="2:11" hidden="1">
      <c r="B3857" s="519" t="s">
        <v>1062</v>
      </c>
      <c r="C3857" s="519"/>
      <c r="D3857" s="519"/>
      <c r="E3857" s="519"/>
      <c r="F3857" s="519">
        <v>1</v>
      </c>
      <c r="G3857" s="519"/>
      <c r="H3857" s="519">
        <v>47</v>
      </c>
      <c r="I3857" s="519">
        <v>15</v>
      </c>
      <c r="J3857" s="519" t="str">
        <f t="shared" si="110"/>
        <v>SDN20014715</v>
      </c>
      <c r="K3857" s="519">
        <v>632</v>
      </c>
    </row>
    <row r="3858" spans="2:11" hidden="1">
      <c r="B3858" s="519" t="s">
        <v>1062</v>
      </c>
      <c r="C3858" s="519"/>
      <c r="D3858" s="519"/>
      <c r="E3858" s="519"/>
      <c r="F3858" s="519">
        <v>1</v>
      </c>
      <c r="G3858" s="519"/>
      <c r="H3858" s="519">
        <v>47</v>
      </c>
      <c r="I3858" s="519">
        <v>16</v>
      </c>
      <c r="J3858" s="519" t="str">
        <f t="shared" si="110"/>
        <v>SDN20014716</v>
      </c>
      <c r="K3858" s="519">
        <v>632</v>
      </c>
    </row>
    <row r="3859" spans="2:11" hidden="1">
      <c r="B3859" s="519" t="s">
        <v>1062</v>
      </c>
      <c r="C3859" s="519"/>
      <c r="D3859" s="519"/>
      <c r="E3859" s="519"/>
      <c r="F3859" s="519">
        <v>1</v>
      </c>
      <c r="G3859" s="519"/>
      <c r="H3859" s="519">
        <v>47</v>
      </c>
      <c r="I3859" s="519">
        <v>17</v>
      </c>
      <c r="J3859" s="519" t="str">
        <f t="shared" si="110"/>
        <v>SDN20014717</v>
      </c>
      <c r="K3859" s="519">
        <v>632</v>
      </c>
    </row>
    <row r="3860" spans="2:11" hidden="1">
      <c r="B3860" s="519" t="s">
        <v>1062</v>
      </c>
      <c r="C3860" s="519"/>
      <c r="D3860" s="519"/>
      <c r="E3860" s="519"/>
      <c r="F3860" s="519">
        <v>1</v>
      </c>
      <c r="G3860" s="519"/>
      <c r="H3860" s="519">
        <v>47</v>
      </c>
      <c r="I3860" s="519">
        <v>18</v>
      </c>
      <c r="J3860" s="519" t="str">
        <f t="shared" si="110"/>
        <v>SDN20014718</v>
      </c>
      <c r="K3860" s="519">
        <v>632</v>
      </c>
    </row>
    <row r="3861" spans="2:11" hidden="1">
      <c r="B3861" s="519" t="s">
        <v>1062</v>
      </c>
      <c r="C3861" s="519"/>
      <c r="D3861" s="519"/>
      <c r="E3861" s="519"/>
      <c r="F3861" s="519">
        <v>1</v>
      </c>
      <c r="G3861" s="519"/>
      <c r="H3861" s="519">
        <v>47</v>
      </c>
      <c r="I3861" s="519">
        <v>19</v>
      </c>
      <c r="J3861" s="519" t="str">
        <f t="shared" si="110"/>
        <v>SDN20014719</v>
      </c>
      <c r="K3861" s="519">
        <v>632</v>
      </c>
    </row>
    <row r="3862" spans="2:11" hidden="1">
      <c r="B3862" s="519" t="s">
        <v>1062</v>
      </c>
      <c r="C3862" s="519"/>
      <c r="D3862" s="519"/>
      <c r="E3862" s="519"/>
      <c r="F3862" s="519">
        <v>1</v>
      </c>
      <c r="G3862" s="519"/>
      <c r="H3862" s="519">
        <v>47</v>
      </c>
      <c r="I3862" s="519">
        <v>20</v>
      </c>
      <c r="J3862" s="519" t="str">
        <f t="shared" si="110"/>
        <v>SDN20014720</v>
      </c>
      <c r="K3862" s="519">
        <v>632</v>
      </c>
    </row>
    <row r="3863" spans="2:11" hidden="1">
      <c r="B3863" s="519" t="s">
        <v>1062</v>
      </c>
      <c r="C3863" s="519"/>
      <c r="D3863" s="519"/>
      <c r="E3863" s="519"/>
      <c r="F3863" s="519">
        <v>1</v>
      </c>
      <c r="G3863" s="519"/>
      <c r="H3863" s="519">
        <v>48</v>
      </c>
      <c r="I3863" s="519">
        <v>1</v>
      </c>
      <c r="J3863" s="519" t="str">
        <f t="shared" si="110"/>
        <v>SDN20014801</v>
      </c>
      <c r="K3863" s="519">
        <v>835</v>
      </c>
    </row>
    <row r="3864" spans="2:11" hidden="1">
      <c r="B3864" s="519" t="s">
        <v>1062</v>
      </c>
      <c r="C3864" s="519"/>
      <c r="D3864" s="519"/>
      <c r="E3864" s="519"/>
      <c r="F3864" s="519">
        <v>1</v>
      </c>
      <c r="G3864" s="519"/>
      <c r="H3864" s="519">
        <v>48</v>
      </c>
      <c r="I3864" s="519">
        <v>2</v>
      </c>
      <c r="J3864" s="519" t="str">
        <f t="shared" si="110"/>
        <v>SDN20014802</v>
      </c>
      <c r="K3864" s="519">
        <v>835</v>
      </c>
    </row>
    <row r="3865" spans="2:11" hidden="1">
      <c r="B3865" s="519" t="s">
        <v>1062</v>
      </c>
      <c r="C3865" s="519"/>
      <c r="D3865" s="519"/>
      <c r="E3865" s="519"/>
      <c r="F3865" s="519">
        <v>1</v>
      </c>
      <c r="G3865" s="519"/>
      <c r="H3865" s="519">
        <v>48</v>
      </c>
      <c r="I3865" s="519">
        <v>3</v>
      </c>
      <c r="J3865" s="519" t="str">
        <f t="shared" si="110"/>
        <v>SDN20014803</v>
      </c>
      <c r="K3865" s="519">
        <v>835</v>
      </c>
    </row>
    <row r="3866" spans="2:11" hidden="1">
      <c r="B3866" s="519" t="s">
        <v>1062</v>
      </c>
      <c r="C3866" s="519"/>
      <c r="D3866" s="519"/>
      <c r="E3866" s="519"/>
      <c r="F3866" s="519">
        <v>1</v>
      </c>
      <c r="G3866" s="519"/>
      <c r="H3866" s="519">
        <v>48</v>
      </c>
      <c r="I3866" s="519">
        <v>4</v>
      </c>
      <c r="J3866" s="519" t="str">
        <f t="shared" si="110"/>
        <v>SDN20014804</v>
      </c>
      <c r="K3866" s="519">
        <v>835</v>
      </c>
    </row>
    <row r="3867" spans="2:11" hidden="1">
      <c r="B3867" s="519" t="s">
        <v>1062</v>
      </c>
      <c r="C3867" s="519"/>
      <c r="D3867" s="519"/>
      <c r="E3867" s="519"/>
      <c r="F3867" s="519">
        <v>1</v>
      </c>
      <c r="G3867" s="519"/>
      <c r="H3867" s="519">
        <v>48</v>
      </c>
      <c r="I3867" s="519">
        <v>5</v>
      </c>
      <c r="J3867" s="519" t="str">
        <f t="shared" si="110"/>
        <v>SDN20014805</v>
      </c>
      <c r="K3867" s="519">
        <v>835</v>
      </c>
    </row>
    <row r="3868" spans="2:11" hidden="1">
      <c r="B3868" s="519" t="s">
        <v>1062</v>
      </c>
      <c r="C3868" s="519"/>
      <c r="D3868" s="519"/>
      <c r="E3868" s="519"/>
      <c r="F3868" s="519">
        <v>1</v>
      </c>
      <c r="G3868" s="519"/>
      <c r="H3868" s="519">
        <v>48</v>
      </c>
      <c r="I3868" s="519">
        <v>6</v>
      </c>
      <c r="J3868" s="519" t="str">
        <f t="shared" si="110"/>
        <v>SDN20014806</v>
      </c>
      <c r="K3868" s="519">
        <v>835</v>
      </c>
    </row>
    <row r="3869" spans="2:11" hidden="1">
      <c r="B3869" s="519" t="s">
        <v>1062</v>
      </c>
      <c r="C3869" s="519"/>
      <c r="D3869" s="519"/>
      <c r="E3869" s="519"/>
      <c r="F3869" s="519">
        <v>1</v>
      </c>
      <c r="G3869" s="519"/>
      <c r="H3869" s="519">
        <v>48</v>
      </c>
      <c r="I3869" s="519">
        <v>7</v>
      </c>
      <c r="J3869" s="519" t="str">
        <f t="shared" si="110"/>
        <v>SDN20014807</v>
      </c>
      <c r="K3869" s="519">
        <v>835</v>
      </c>
    </row>
    <row r="3870" spans="2:11" hidden="1">
      <c r="B3870" s="519" t="s">
        <v>1062</v>
      </c>
      <c r="C3870" s="519"/>
      <c r="D3870" s="519"/>
      <c r="E3870" s="519"/>
      <c r="F3870" s="519">
        <v>1</v>
      </c>
      <c r="G3870" s="519"/>
      <c r="H3870" s="519">
        <v>48</v>
      </c>
      <c r="I3870" s="519">
        <v>8</v>
      </c>
      <c r="J3870" s="519" t="str">
        <f t="shared" si="110"/>
        <v>SDN20014808</v>
      </c>
      <c r="K3870" s="519">
        <v>835</v>
      </c>
    </row>
    <row r="3871" spans="2:11" hidden="1">
      <c r="B3871" s="519" t="s">
        <v>1062</v>
      </c>
      <c r="C3871" s="519"/>
      <c r="D3871" s="519"/>
      <c r="E3871" s="519"/>
      <c r="F3871" s="519">
        <v>1</v>
      </c>
      <c r="G3871" s="519"/>
      <c r="H3871" s="519">
        <v>48</v>
      </c>
      <c r="I3871" s="519">
        <v>9</v>
      </c>
      <c r="J3871" s="519" t="str">
        <f t="shared" si="110"/>
        <v>SDN20014809</v>
      </c>
      <c r="K3871" s="519">
        <v>835</v>
      </c>
    </row>
    <row r="3872" spans="2:11" hidden="1">
      <c r="B3872" s="519" t="s">
        <v>1062</v>
      </c>
      <c r="C3872" s="519"/>
      <c r="D3872" s="519"/>
      <c r="E3872" s="519"/>
      <c r="F3872" s="519">
        <v>1</v>
      </c>
      <c r="G3872" s="519"/>
      <c r="H3872" s="519">
        <v>48</v>
      </c>
      <c r="I3872" s="519">
        <v>10</v>
      </c>
      <c r="J3872" s="519" t="str">
        <f t="shared" si="110"/>
        <v>SDN20014810</v>
      </c>
      <c r="K3872" s="519">
        <v>835</v>
      </c>
    </row>
    <row r="3873" spans="2:11" hidden="1">
      <c r="B3873" s="519" t="s">
        <v>1062</v>
      </c>
      <c r="C3873" s="519"/>
      <c r="D3873" s="519"/>
      <c r="E3873" s="519"/>
      <c r="F3873" s="519">
        <v>1</v>
      </c>
      <c r="G3873" s="519"/>
      <c r="H3873" s="519">
        <v>48</v>
      </c>
      <c r="I3873" s="519">
        <v>11</v>
      </c>
      <c r="J3873" s="519" t="str">
        <f t="shared" si="110"/>
        <v>SDN20014811</v>
      </c>
      <c r="K3873" s="519">
        <v>668</v>
      </c>
    </row>
    <row r="3874" spans="2:11" hidden="1">
      <c r="B3874" s="519" t="s">
        <v>1062</v>
      </c>
      <c r="C3874" s="519"/>
      <c r="D3874" s="519"/>
      <c r="E3874" s="519"/>
      <c r="F3874" s="519">
        <v>1</v>
      </c>
      <c r="G3874" s="519"/>
      <c r="H3874" s="519">
        <v>48</v>
      </c>
      <c r="I3874" s="519">
        <v>12</v>
      </c>
      <c r="J3874" s="519" t="str">
        <f t="shared" si="110"/>
        <v>SDN20014812</v>
      </c>
      <c r="K3874" s="519">
        <v>668</v>
      </c>
    </row>
    <row r="3875" spans="2:11" hidden="1">
      <c r="B3875" s="519" t="s">
        <v>1062</v>
      </c>
      <c r="C3875" s="519"/>
      <c r="D3875" s="519"/>
      <c r="E3875" s="519"/>
      <c r="F3875" s="519">
        <v>1</v>
      </c>
      <c r="G3875" s="519"/>
      <c r="H3875" s="519">
        <v>48</v>
      </c>
      <c r="I3875" s="519">
        <v>13</v>
      </c>
      <c r="J3875" s="519" t="str">
        <f t="shared" si="110"/>
        <v>SDN20014813</v>
      </c>
      <c r="K3875" s="519">
        <v>668</v>
      </c>
    </row>
    <row r="3876" spans="2:11" hidden="1">
      <c r="B3876" s="519" t="s">
        <v>1062</v>
      </c>
      <c r="C3876" s="519"/>
      <c r="D3876" s="519"/>
      <c r="E3876" s="519"/>
      <c r="F3876" s="519">
        <v>1</v>
      </c>
      <c r="G3876" s="519"/>
      <c r="H3876" s="519">
        <v>48</v>
      </c>
      <c r="I3876" s="519">
        <v>14</v>
      </c>
      <c r="J3876" s="519" t="str">
        <f t="shared" si="110"/>
        <v>SDN20014814</v>
      </c>
      <c r="K3876" s="519">
        <v>668</v>
      </c>
    </row>
    <row r="3877" spans="2:11" hidden="1">
      <c r="B3877" s="519" t="s">
        <v>1062</v>
      </c>
      <c r="C3877" s="519"/>
      <c r="D3877" s="519"/>
      <c r="E3877" s="519"/>
      <c r="F3877" s="519">
        <v>1</v>
      </c>
      <c r="G3877" s="519"/>
      <c r="H3877" s="519">
        <v>48</v>
      </c>
      <c r="I3877" s="519">
        <v>15</v>
      </c>
      <c r="J3877" s="519" t="str">
        <f t="shared" si="110"/>
        <v>SDN20014815</v>
      </c>
      <c r="K3877" s="519">
        <v>668</v>
      </c>
    </row>
    <row r="3878" spans="2:11" hidden="1">
      <c r="B3878" s="519" t="s">
        <v>1062</v>
      </c>
      <c r="C3878" s="519"/>
      <c r="D3878" s="519"/>
      <c r="E3878" s="519"/>
      <c r="F3878" s="519">
        <v>1</v>
      </c>
      <c r="G3878" s="519"/>
      <c r="H3878" s="519">
        <v>48</v>
      </c>
      <c r="I3878" s="519">
        <v>16</v>
      </c>
      <c r="J3878" s="519" t="str">
        <f t="shared" si="110"/>
        <v>SDN20014816</v>
      </c>
      <c r="K3878" s="519">
        <v>668</v>
      </c>
    </row>
    <row r="3879" spans="2:11" hidden="1">
      <c r="B3879" s="519" t="s">
        <v>1062</v>
      </c>
      <c r="C3879" s="519"/>
      <c r="D3879" s="519"/>
      <c r="E3879" s="519"/>
      <c r="F3879" s="519">
        <v>1</v>
      </c>
      <c r="G3879" s="519"/>
      <c r="H3879" s="519">
        <v>48</v>
      </c>
      <c r="I3879" s="519">
        <v>17</v>
      </c>
      <c r="J3879" s="519" t="str">
        <f t="shared" si="110"/>
        <v>SDN20014817</v>
      </c>
      <c r="K3879" s="519">
        <v>668</v>
      </c>
    </row>
    <row r="3880" spans="2:11" hidden="1">
      <c r="B3880" s="519" t="s">
        <v>1062</v>
      </c>
      <c r="C3880" s="519"/>
      <c r="D3880" s="519"/>
      <c r="E3880" s="519"/>
      <c r="F3880" s="519">
        <v>1</v>
      </c>
      <c r="G3880" s="519"/>
      <c r="H3880" s="519">
        <v>48</v>
      </c>
      <c r="I3880" s="519">
        <v>18</v>
      </c>
      <c r="J3880" s="519" t="str">
        <f t="shared" si="110"/>
        <v>SDN20014818</v>
      </c>
      <c r="K3880" s="519">
        <v>668</v>
      </c>
    </row>
    <row r="3881" spans="2:11" hidden="1">
      <c r="B3881" s="519" t="s">
        <v>1062</v>
      </c>
      <c r="C3881" s="519"/>
      <c r="D3881" s="519"/>
      <c r="E3881" s="519"/>
      <c r="F3881" s="519">
        <v>1</v>
      </c>
      <c r="G3881" s="519"/>
      <c r="H3881" s="519">
        <v>48</v>
      </c>
      <c r="I3881" s="519">
        <v>19</v>
      </c>
      <c r="J3881" s="519" t="str">
        <f t="shared" si="110"/>
        <v>SDN20014819</v>
      </c>
      <c r="K3881" s="519">
        <v>668</v>
      </c>
    </row>
    <row r="3882" spans="2:11" hidden="1">
      <c r="B3882" s="519" t="s">
        <v>1062</v>
      </c>
      <c r="C3882" s="519"/>
      <c r="D3882" s="519"/>
      <c r="E3882" s="519"/>
      <c r="F3882" s="519">
        <v>1</v>
      </c>
      <c r="G3882" s="519"/>
      <c r="H3882" s="519">
        <v>48</v>
      </c>
      <c r="I3882" s="519">
        <v>20</v>
      </c>
      <c r="J3882" s="519" t="str">
        <f t="shared" si="110"/>
        <v>SDN20014820</v>
      </c>
      <c r="K3882" s="519">
        <v>668</v>
      </c>
    </row>
    <row r="3883" spans="2:11" hidden="1">
      <c r="B3883" s="519" t="s">
        <v>1062</v>
      </c>
      <c r="C3883" s="519"/>
      <c r="D3883" s="519"/>
      <c r="E3883" s="519"/>
      <c r="F3883" s="519">
        <v>1</v>
      </c>
      <c r="G3883" s="519"/>
      <c r="H3883" s="519">
        <v>49</v>
      </c>
      <c r="I3883" s="519">
        <v>1</v>
      </c>
      <c r="J3883" s="519" t="str">
        <f t="shared" si="110"/>
        <v>SDN20014901</v>
      </c>
      <c r="K3883" s="519">
        <v>885</v>
      </c>
    </row>
    <row r="3884" spans="2:11" hidden="1">
      <c r="B3884" s="519" t="s">
        <v>1062</v>
      </c>
      <c r="C3884" s="519"/>
      <c r="D3884" s="519"/>
      <c r="E3884" s="519"/>
      <c r="F3884" s="519">
        <v>1</v>
      </c>
      <c r="G3884" s="519"/>
      <c r="H3884" s="519">
        <v>49</v>
      </c>
      <c r="I3884" s="519">
        <v>2</v>
      </c>
      <c r="J3884" s="519" t="str">
        <f t="shared" si="110"/>
        <v>SDN20014902</v>
      </c>
      <c r="K3884" s="519">
        <v>885</v>
      </c>
    </row>
    <row r="3885" spans="2:11" hidden="1">
      <c r="B3885" s="519" t="s">
        <v>1062</v>
      </c>
      <c r="C3885" s="519"/>
      <c r="D3885" s="519"/>
      <c r="E3885" s="519"/>
      <c r="F3885" s="519">
        <v>1</v>
      </c>
      <c r="G3885" s="519"/>
      <c r="H3885" s="519">
        <v>49</v>
      </c>
      <c r="I3885" s="519">
        <v>3</v>
      </c>
      <c r="J3885" s="519" t="str">
        <f t="shared" si="110"/>
        <v>SDN20014903</v>
      </c>
      <c r="K3885" s="519">
        <v>885</v>
      </c>
    </row>
    <row r="3886" spans="2:11" hidden="1">
      <c r="B3886" s="519" t="s">
        <v>1062</v>
      </c>
      <c r="C3886" s="519"/>
      <c r="D3886" s="519"/>
      <c r="E3886" s="519"/>
      <c r="F3886" s="519">
        <v>1</v>
      </c>
      <c r="G3886" s="519"/>
      <c r="H3886" s="519">
        <v>49</v>
      </c>
      <c r="I3886" s="519">
        <v>4</v>
      </c>
      <c r="J3886" s="519" t="str">
        <f t="shared" si="110"/>
        <v>SDN20014904</v>
      </c>
      <c r="K3886" s="519">
        <v>885</v>
      </c>
    </row>
    <row r="3887" spans="2:11" hidden="1">
      <c r="B3887" s="519" t="s">
        <v>1062</v>
      </c>
      <c r="C3887" s="519"/>
      <c r="D3887" s="519"/>
      <c r="E3887" s="519"/>
      <c r="F3887" s="519">
        <v>1</v>
      </c>
      <c r="G3887" s="519"/>
      <c r="H3887" s="519">
        <v>49</v>
      </c>
      <c r="I3887" s="519">
        <v>5</v>
      </c>
      <c r="J3887" s="519" t="str">
        <f t="shared" si="110"/>
        <v>SDN20014905</v>
      </c>
      <c r="K3887" s="519">
        <v>885</v>
      </c>
    </row>
    <row r="3888" spans="2:11" hidden="1">
      <c r="B3888" s="519" t="s">
        <v>1062</v>
      </c>
      <c r="C3888" s="519"/>
      <c r="D3888" s="519"/>
      <c r="E3888" s="519"/>
      <c r="F3888" s="519">
        <v>1</v>
      </c>
      <c r="G3888" s="519"/>
      <c r="H3888" s="519">
        <v>49</v>
      </c>
      <c r="I3888" s="519">
        <v>6</v>
      </c>
      <c r="J3888" s="519" t="str">
        <f t="shared" si="110"/>
        <v>SDN20014906</v>
      </c>
      <c r="K3888" s="519">
        <v>885</v>
      </c>
    </row>
    <row r="3889" spans="2:11" hidden="1">
      <c r="B3889" s="519" t="s">
        <v>1062</v>
      </c>
      <c r="C3889" s="519"/>
      <c r="D3889" s="519"/>
      <c r="E3889" s="519"/>
      <c r="F3889" s="519">
        <v>1</v>
      </c>
      <c r="G3889" s="519"/>
      <c r="H3889" s="519">
        <v>49</v>
      </c>
      <c r="I3889" s="519">
        <v>7</v>
      </c>
      <c r="J3889" s="519" t="str">
        <f t="shared" si="110"/>
        <v>SDN20014907</v>
      </c>
      <c r="K3889" s="519">
        <v>885</v>
      </c>
    </row>
    <row r="3890" spans="2:11" hidden="1">
      <c r="B3890" s="519" t="s">
        <v>1062</v>
      </c>
      <c r="C3890" s="519"/>
      <c r="D3890" s="519"/>
      <c r="E3890" s="519"/>
      <c r="F3890" s="519">
        <v>1</v>
      </c>
      <c r="G3890" s="519"/>
      <c r="H3890" s="519">
        <v>49</v>
      </c>
      <c r="I3890" s="519">
        <v>8</v>
      </c>
      <c r="J3890" s="519" t="str">
        <f t="shared" si="110"/>
        <v>SDN20014908</v>
      </c>
      <c r="K3890" s="519">
        <v>885</v>
      </c>
    </row>
    <row r="3891" spans="2:11" hidden="1">
      <c r="B3891" s="519" t="s">
        <v>1062</v>
      </c>
      <c r="C3891" s="519"/>
      <c r="D3891" s="519"/>
      <c r="E3891" s="519"/>
      <c r="F3891" s="519">
        <v>1</v>
      </c>
      <c r="G3891" s="519"/>
      <c r="H3891" s="519">
        <v>49</v>
      </c>
      <c r="I3891" s="519">
        <v>9</v>
      </c>
      <c r="J3891" s="519" t="str">
        <f t="shared" si="110"/>
        <v>SDN20014909</v>
      </c>
      <c r="K3891" s="519">
        <v>885</v>
      </c>
    </row>
    <row r="3892" spans="2:11" hidden="1">
      <c r="B3892" s="519" t="s">
        <v>1062</v>
      </c>
      <c r="C3892" s="519"/>
      <c r="D3892" s="519"/>
      <c r="E3892" s="519"/>
      <c r="F3892" s="519">
        <v>1</v>
      </c>
      <c r="G3892" s="519"/>
      <c r="H3892" s="519">
        <v>49</v>
      </c>
      <c r="I3892" s="519">
        <v>10</v>
      </c>
      <c r="J3892" s="519" t="str">
        <f t="shared" si="110"/>
        <v>SDN20014910</v>
      </c>
      <c r="K3892" s="519">
        <v>885</v>
      </c>
    </row>
    <row r="3893" spans="2:11" hidden="1">
      <c r="B3893" s="519" t="s">
        <v>1062</v>
      </c>
      <c r="C3893" s="519"/>
      <c r="D3893" s="519"/>
      <c r="E3893" s="519"/>
      <c r="F3893" s="519">
        <v>1</v>
      </c>
      <c r="G3893" s="519"/>
      <c r="H3893" s="519">
        <v>49</v>
      </c>
      <c r="I3893" s="519">
        <v>11</v>
      </c>
      <c r="J3893" s="519" t="str">
        <f t="shared" si="110"/>
        <v>SDN20014911</v>
      </c>
      <c r="K3893" s="519">
        <v>708</v>
      </c>
    </row>
    <row r="3894" spans="2:11" hidden="1">
      <c r="B3894" s="519" t="s">
        <v>1062</v>
      </c>
      <c r="C3894" s="519"/>
      <c r="D3894" s="519"/>
      <c r="E3894" s="519"/>
      <c r="F3894" s="519">
        <v>1</v>
      </c>
      <c r="G3894" s="519"/>
      <c r="H3894" s="519">
        <v>49</v>
      </c>
      <c r="I3894" s="519">
        <v>12</v>
      </c>
      <c r="J3894" s="519" t="str">
        <f t="shared" si="110"/>
        <v>SDN20014912</v>
      </c>
      <c r="K3894" s="519">
        <v>708</v>
      </c>
    </row>
    <row r="3895" spans="2:11" hidden="1">
      <c r="B3895" s="519" t="s">
        <v>1062</v>
      </c>
      <c r="C3895" s="519"/>
      <c r="D3895" s="519"/>
      <c r="E3895" s="519"/>
      <c r="F3895" s="519">
        <v>1</v>
      </c>
      <c r="G3895" s="519"/>
      <c r="H3895" s="519">
        <v>49</v>
      </c>
      <c r="I3895" s="519">
        <v>13</v>
      </c>
      <c r="J3895" s="519" t="str">
        <f t="shared" si="110"/>
        <v>SDN20014913</v>
      </c>
      <c r="K3895" s="519">
        <v>708</v>
      </c>
    </row>
    <row r="3896" spans="2:11" hidden="1">
      <c r="B3896" s="519" t="s">
        <v>1062</v>
      </c>
      <c r="C3896" s="519"/>
      <c r="D3896" s="519"/>
      <c r="E3896" s="519"/>
      <c r="F3896" s="519">
        <v>1</v>
      </c>
      <c r="G3896" s="519"/>
      <c r="H3896" s="519">
        <v>49</v>
      </c>
      <c r="I3896" s="519">
        <v>14</v>
      </c>
      <c r="J3896" s="519" t="str">
        <f t="shared" si="110"/>
        <v>SDN20014914</v>
      </c>
      <c r="K3896" s="519">
        <v>708</v>
      </c>
    </row>
    <row r="3897" spans="2:11" hidden="1">
      <c r="B3897" s="519" t="s">
        <v>1062</v>
      </c>
      <c r="C3897" s="519"/>
      <c r="D3897" s="519"/>
      <c r="E3897" s="519"/>
      <c r="F3897" s="519">
        <v>1</v>
      </c>
      <c r="G3897" s="519"/>
      <c r="H3897" s="519">
        <v>49</v>
      </c>
      <c r="I3897" s="519">
        <v>15</v>
      </c>
      <c r="J3897" s="519" t="str">
        <f t="shared" si="110"/>
        <v>SDN20014915</v>
      </c>
      <c r="K3897" s="519">
        <v>708</v>
      </c>
    </row>
    <row r="3898" spans="2:11" hidden="1">
      <c r="B3898" s="519" t="s">
        <v>1062</v>
      </c>
      <c r="C3898" s="519"/>
      <c r="D3898" s="519"/>
      <c r="E3898" s="519"/>
      <c r="F3898" s="519">
        <v>1</v>
      </c>
      <c r="G3898" s="519"/>
      <c r="H3898" s="519">
        <v>49</v>
      </c>
      <c r="I3898" s="519">
        <v>16</v>
      </c>
      <c r="J3898" s="519" t="str">
        <f t="shared" si="110"/>
        <v>SDN20014916</v>
      </c>
      <c r="K3898" s="519">
        <v>708</v>
      </c>
    </row>
    <row r="3899" spans="2:11" hidden="1">
      <c r="B3899" s="519" t="s">
        <v>1062</v>
      </c>
      <c r="C3899" s="519"/>
      <c r="D3899" s="519"/>
      <c r="E3899" s="519"/>
      <c r="F3899" s="519">
        <v>1</v>
      </c>
      <c r="G3899" s="519"/>
      <c r="H3899" s="519">
        <v>49</v>
      </c>
      <c r="I3899" s="519">
        <v>17</v>
      </c>
      <c r="J3899" s="519" t="str">
        <f t="shared" si="110"/>
        <v>SDN20014917</v>
      </c>
      <c r="K3899" s="519">
        <v>708</v>
      </c>
    </row>
    <row r="3900" spans="2:11" hidden="1">
      <c r="B3900" s="519" t="s">
        <v>1062</v>
      </c>
      <c r="C3900" s="519"/>
      <c r="D3900" s="519"/>
      <c r="E3900" s="519"/>
      <c r="F3900" s="519">
        <v>1</v>
      </c>
      <c r="G3900" s="519"/>
      <c r="H3900" s="519">
        <v>49</v>
      </c>
      <c r="I3900" s="519">
        <v>18</v>
      </c>
      <c r="J3900" s="519" t="str">
        <f t="shared" si="110"/>
        <v>SDN20014918</v>
      </c>
      <c r="K3900" s="519">
        <v>708</v>
      </c>
    </row>
    <row r="3901" spans="2:11" hidden="1">
      <c r="B3901" s="519" t="s">
        <v>1062</v>
      </c>
      <c r="C3901" s="519"/>
      <c r="D3901" s="519"/>
      <c r="E3901" s="519"/>
      <c r="F3901" s="519">
        <v>1</v>
      </c>
      <c r="G3901" s="519"/>
      <c r="H3901" s="519">
        <v>49</v>
      </c>
      <c r="I3901" s="519">
        <v>19</v>
      </c>
      <c r="J3901" s="519" t="str">
        <f t="shared" si="110"/>
        <v>SDN20014919</v>
      </c>
      <c r="K3901" s="519">
        <v>708</v>
      </c>
    </row>
    <row r="3902" spans="2:11" hidden="1">
      <c r="B3902" s="519" t="s">
        <v>1062</v>
      </c>
      <c r="C3902" s="519"/>
      <c r="D3902" s="519"/>
      <c r="E3902" s="519"/>
      <c r="F3902" s="519">
        <v>1</v>
      </c>
      <c r="G3902" s="519"/>
      <c r="H3902" s="519">
        <v>49</v>
      </c>
      <c r="I3902" s="519">
        <v>20</v>
      </c>
      <c r="J3902" s="519" t="str">
        <f t="shared" si="110"/>
        <v>SDN20014920</v>
      </c>
      <c r="K3902" s="519">
        <v>708</v>
      </c>
    </row>
    <row r="3903" spans="2:11" hidden="1">
      <c r="B3903" s="519" t="s">
        <v>1062</v>
      </c>
      <c r="C3903" s="519"/>
      <c r="D3903" s="519"/>
      <c r="E3903" s="519"/>
      <c r="F3903" s="519">
        <v>1</v>
      </c>
      <c r="G3903" s="519"/>
      <c r="H3903" s="519">
        <v>50</v>
      </c>
      <c r="I3903" s="519">
        <v>1</v>
      </c>
      <c r="J3903" s="519" t="str">
        <f t="shared" si="110"/>
        <v>SDN20015001</v>
      </c>
      <c r="K3903" s="519">
        <v>950</v>
      </c>
    </row>
    <row r="3904" spans="2:11" hidden="1">
      <c r="B3904" s="519" t="s">
        <v>1062</v>
      </c>
      <c r="C3904" s="519"/>
      <c r="D3904" s="519"/>
      <c r="E3904" s="519"/>
      <c r="F3904" s="519">
        <v>1</v>
      </c>
      <c r="G3904" s="519"/>
      <c r="H3904" s="519">
        <v>50</v>
      </c>
      <c r="I3904" s="519">
        <v>2</v>
      </c>
      <c r="J3904" s="519" t="str">
        <f t="shared" si="110"/>
        <v>SDN20015002</v>
      </c>
      <c r="K3904" s="519">
        <v>950</v>
      </c>
    </row>
    <row r="3905" spans="2:11" hidden="1">
      <c r="B3905" s="519" t="s">
        <v>1062</v>
      </c>
      <c r="C3905" s="519"/>
      <c r="D3905" s="519"/>
      <c r="E3905" s="519"/>
      <c r="F3905" s="519">
        <v>1</v>
      </c>
      <c r="G3905" s="519"/>
      <c r="H3905" s="519">
        <v>50</v>
      </c>
      <c r="I3905" s="519">
        <v>3</v>
      </c>
      <c r="J3905" s="519" t="str">
        <f t="shared" si="110"/>
        <v>SDN20015003</v>
      </c>
      <c r="K3905" s="519">
        <v>950</v>
      </c>
    </row>
    <row r="3906" spans="2:11" hidden="1">
      <c r="B3906" s="519" t="s">
        <v>1062</v>
      </c>
      <c r="C3906" s="519"/>
      <c r="D3906" s="519"/>
      <c r="E3906" s="519"/>
      <c r="F3906" s="519">
        <v>1</v>
      </c>
      <c r="G3906" s="519"/>
      <c r="H3906" s="519">
        <v>50</v>
      </c>
      <c r="I3906" s="519">
        <v>4</v>
      </c>
      <c r="J3906" s="519" t="str">
        <f t="shared" si="110"/>
        <v>SDN20015004</v>
      </c>
      <c r="K3906" s="519">
        <v>950</v>
      </c>
    </row>
    <row r="3907" spans="2:11" hidden="1">
      <c r="B3907" s="519" t="s">
        <v>1062</v>
      </c>
      <c r="C3907" s="519"/>
      <c r="D3907" s="519"/>
      <c r="E3907" s="519"/>
      <c r="F3907" s="519">
        <v>1</v>
      </c>
      <c r="G3907" s="519"/>
      <c r="H3907" s="519">
        <v>50</v>
      </c>
      <c r="I3907" s="519">
        <v>5</v>
      </c>
      <c r="J3907" s="519" t="str">
        <f t="shared" si="110"/>
        <v>SDN20015005</v>
      </c>
      <c r="K3907" s="519">
        <v>950</v>
      </c>
    </row>
    <row r="3908" spans="2:11" hidden="1">
      <c r="B3908" s="519" t="s">
        <v>1062</v>
      </c>
      <c r="C3908" s="519"/>
      <c r="D3908" s="519"/>
      <c r="E3908" s="519"/>
      <c r="F3908" s="519">
        <v>1</v>
      </c>
      <c r="G3908" s="519"/>
      <c r="H3908" s="519">
        <v>50</v>
      </c>
      <c r="I3908" s="519">
        <v>6</v>
      </c>
      <c r="J3908" s="519" t="str">
        <f t="shared" ref="J3908:J3971" si="111">B3908&amp;TEXT(F3908,"00")&amp;TEXT(H3908,"00")&amp;TEXT(I3908,"00")</f>
        <v>SDN20015006</v>
      </c>
      <c r="K3908" s="519">
        <v>950</v>
      </c>
    </row>
    <row r="3909" spans="2:11" hidden="1">
      <c r="B3909" s="519" t="s">
        <v>1062</v>
      </c>
      <c r="C3909" s="519"/>
      <c r="D3909" s="519"/>
      <c r="E3909" s="519"/>
      <c r="F3909" s="519">
        <v>1</v>
      </c>
      <c r="G3909" s="519"/>
      <c r="H3909" s="519">
        <v>50</v>
      </c>
      <c r="I3909" s="519">
        <v>7</v>
      </c>
      <c r="J3909" s="519" t="str">
        <f t="shared" si="111"/>
        <v>SDN20015007</v>
      </c>
      <c r="K3909" s="519">
        <v>950</v>
      </c>
    </row>
    <row r="3910" spans="2:11" hidden="1">
      <c r="B3910" s="519" t="s">
        <v>1062</v>
      </c>
      <c r="C3910" s="519"/>
      <c r="D3910" s="519"/>
      <c r="E3910" s="519"/>
      <c r="F3910" s="519">
        <v>1</v>
      </c>
      <c r="G3910" s="519"/>
      <c r="H3910" s="519">
        <v>50</v>
      </c>
      <c r="I3910" s="519">
        <v>8</v>
      </c>
      <c r="J3910" s="519" t="str">
        <f t="shared" si="111"/>
        <v>SDN20015008</v>
      </c>
      <c r="K3910" s="519">
        <v>950</v>
      </c>
    </row>
    <row r="3911" spans="2:11" hidden="1">
      <c r="B3911" s="519" t="s">
        <v>1062</v>
      </c>
      <c r="C3911" s="519"/>
      <c r="D3911" s="519"/>
      <c r="E3911" s="519"/>
      <c r="F3911" s="519">
        <v>1</v>
      </c>
      <c r="G3911" s="519"/>
      <c r="H3911" s="519">
        <v>50</v>
      </c>
      <c r="I3911" s="519">
        <v>9</v>
      </c>
      <c r="J3911" s="519" t="str">
        <f t="shared" si="111"/>
        <v>SDN20015009</v>
      </c>
      <c r="K3911" s="519">
        <v>950</v>
      </c>
    </row>
    <row r="3912" spans="2:11" hidden="1">
      <c r="B3912" s="519" t="s">
        <v>1062</v>
      </c>
      <c r="C3912" s="519"/>
      <c r="D3912" s="519"/>
      <c r="E3912" s="519"/>
      <c r="F3912" s="519">
        <v>1</v>
      </c>
      <c r="G3912" s="519"/>
      <c r="H3912" s="519">
        <v>50</v>
      </c>
      <c r="I3912" s="519">
        <v>10</v>
      </c>
      <c r="J3912" s="519" t="str">
        <f t="shared" si="111"/>
        <v>SDN20015010</v>
      </c>
      <c r="K3912" s="519">
        <v>950</v>
      </c>
    </row>
    <row r="3913" spans="2:11" hidden="1">
      <c r="B3913" s="519" t="s">
        <v>1062</v>
      </c>
      <c r="C3913" s="519"/>
      <c r="D3913" s="519"/>
      <c r="E3913" s="519"/>
      <c r="F3913" s="519">
        <v>1</v>
      </c>
      <c r="G3913" s="519"/>
      <c r="H3913" s="519">
        <v>50</v>
      </c>
      <c r="I3913" s="519">
        <v>11</v>
      </c>
      <c r="J3913" s="519" t="str">
        <f t="shared" si="111"/>
        <v>SDN20015011</v>
      </c>
      <c r="K3913" s="519">
        <v>760</v>
      </c>
    </row>
    <row r="3914" spans="2:11" hidden="1">
      <c r="B3914" s="519" t="s">
        <v>1062</v>
      </c>
      <c r="C3914" s="519"/>
      <c r="D3914" s="519"/>
      <c r="E3914" s="519"/>
      <c r="F3914" s="519">
        <v>1</v>
      </c>
      <c r="G3914" s="519"/>
      <c r="H3914" s="519">
        <v>50</v>
      </c>
      <c r="I3914" s="519">
        <v>12</v>
      </c>
      <c r="J3914" s="519" t="str">
        <f t="shared" si="111"/>
        <v>SDN20015012</v>
      </c>
      <c r="K3914" s="519">
        <v>760</v>
      </c>
    </row>
    <row r="3915" spans="2:11" hidden="1">
      <c r="B3915" s="519" t="s">
        <v>1062</v>
      </c>
      <c r="C3915" s="519"/>
      <c r="D3915" s="519"/>
      <c r="E3915" s="519"/>
      <c r="F3915" s="519">
        <v>1</v>
      </c>
      <c r="G3915" s="519"/>
      <c r="H3915" s="519">
        <v>50</v>
      </c>
      <c r="I3915" s="519">
        <v>13</v>
      </c>
      <c r="J3915" s="519" t="str">
        <f t="shared" si="111"/>
        <v>SDN20015013</v>
      </c>
      <c r="K3915" s="519">
        <v>760</v>
      </c>
    </row>
    <row r="3916" spans="2:11" hidden="1">
      <c r="B3916" s="519" t="s">
        <v>1062</v>
      </c>
      <c r="C3916" s="519"/>
      <c r="D3916" s="519"/>
      <c r="E3916" s="519"/>
      <c r="F3916" s="519">
        <v>1</v>
      </c>
      <c r="G3916" s="519"/>
      <c r="H3916" s="519">
        <v>50</v>
      </c>
      <c r="I3916" s="519">
        <v>14</v>
      </c>
      <c r="J3916" s="519" t="str">
        <f t="shared" si="111"/>
        <v>SDN20015014</v>
      </c>
      <c r="K3916" s="519">
        <v>760</v>
      </c>
    </row>
    <row r="3917" spans="2:11" hidden="1">
      <c r="B3917" s="519" t="s">
        <v>1062</v>
      </c>
      <c r="C3917" s="519"/>
      <c r="D3917" s="519"/>
      <c r="E3917" s="519"/>
      <c r="F3917" s="519">
        <v>1</v>
      </c>
      <c r="G3917" s="519"/>
      <c r="H3917" s="519">
        <v>50</v>
      </c>
      <c r="I3917" s="519">
        <v>15</v>
      </c>
      <c r="J3917" s="519" t="str">
        <f t="shared" si="111"/>
        <v>SDN20015015</v>
      </c>
      <c r="K3917" s="519">
        <v>760</v>
      </c>
    </row>
    <row r="3918" spans="2:11" hidden="1">
      <c r="B3918" s="519" t="s">
        <v>1062</v>
      </c>
      <c r="C3918" s="519"/>
      <c r="D3918" s="519"/>
      <c r="E3918" s="519"/>
      <c r="F3918" s="519">
        <v>1</v>
      </c>
      <c r="G3918" s="519"/>
      <c r="H3918" s="519">
        <v>50</v>
      </c>
      <c r="I3918" s="519">
        <v>16</v>
      </c>
      <c r="J3918" s="519" t="str">
        <f t="shared" si="111"/>
        <v>SDN20015016</v>
      </c>
      <c r="K3918" s="519">
        <v>760</v>
      </c>
    </row>
    <row r="3919" spans="2:11" hidden="1">
      <c r="B3919" s="519" t="s">
        <v>1062</v>
      </c>
      <c r="C3919" s="519"/>
      <c r="D3919" s="519"/>
      <c r="E3919" s="519"/>
      <c r="F3919" s="519">
        <v>1</v>
      </c>
      <c r="G3919" s="519"/>
      <c r="H3919" s="519">
        <v>50</v>
      </c>
      <c r="I3919" s="519">
        <v>17</v>
      </c>
      <c r="J3919" s="519" t="str">
        <f t="shared" si="111"/>
        <v>SDN20015017</v>
      </c>
      <c r="K3919" s="519">
        <v>760</v>
      </c>
    </row>
    <row r="3920" spans="2:11" hidden="1">
      <c r="B3920" s="519" t="s">
        <v>1062</v>
      </c>
      <c r="C3920" s="519"/>
      <c r="D3920" s="519"/>
      <c r="E3920" s="519"/>
      <c r="F3920" s="519">
        <v>1</v>
      </c>
      <c r="G3920" s="519"/>
      <c r="H3920" s="519">
        <v>50</v>
      </c>
      <c r="I3920" s="519">
        <v>18</v>
      </c>
      <c r="J3920" s="519" t="str">
        <f t="shared" si="111"/>
        <v>SDN20015018</v>
      </c>
      <c r="K3920" s="519">
        <v>760</v>
      </c>
    </row>
    <row r="3921" spans="2:11" hidden="1">
      <c r="B3921" s="519" t="s">
        <v>1062</v>
      </c>
      <c r="C3921" s="519"/>
      <c r="D3921" s="519"/>
      <c r="E3921" s="519"/>
      <c r="F3921" s="519">
        <v>1</v>
      </c>
      <c r="G3921" s="519"/>
      <c r="H3921" s="519">
        <v>50</v>
      </c>
      <c r="I3921" s="519">
        <v>19</v>
      </c>
      <c r="J3921" s="519" t="str">
        <f t="shared" si="111"/>
        <v>SDN20015019</v>
      </c>
      <c r="K3921" s="519">
        <v>760</v>
      </c>
    </row>
    <row r="3922" spans="2:11" hidden="1">
      <c r="B3922" s="519" t="s">
        <v>1062</v>
      </c>
      <c r="C3922" s="519"/>
      <c r="D3922" s="519"/>
      <c r="E3922" s="519"/>
      <c r="F3922" s="519">
        <v>1</v>
      </c>
      <c r="G3922" s="519"/>
      <c r="H3922" s="519">
        <v>50</v>
      </c>
      <c r="I3922" s="519">
        <v>20</v>
      </c>
      <c r="J3922" s="519" t="str">
        <f t="shared" si="111"/>
        <v>SDN20015020</v>
      </c>
      <c r="K3922" s="519">
        <v>760</v>
      </c>
    </row>
    <row r="3923" spans="2:11" hidden="1">
      <c r="B3923" s="519" t="s">
        <v>1062</v>
      </c>
      <c r="C3923" s="519"/>
      <c r="D3923" s="519"/>
      <c r="E3923" s="519"/>
      <c r="F3923" s="519">
        <v>2</v>
      </c>
      <c r="G3923" s="519"/>
      <c r="H3923" s="519">
        <v>0</v>
      </c>
      <c r="I3923" s="519">
        <v>1</v>
      </c>
      <c r="J3923" s="519" t="str">
        <f t="shared" si="111"/>
        <v>SDN20020001</v>
      </c>
      <c r="K3923" s="519">
        <v>440</v>
      </c>
    </row>
    <row r="3924" spans="2:11" hidden="1">
      <c r="B3924" s="519" t="s">
        <v>1062</v>
      </c>
      <c r="C3924" s="519"/>
      <c r="D3924" s="519"/>
      <c r="E3924" s="519"/>
      <c r="F3924" s="519">
        <v>2</v>
      </c>
      <c r="G3924" s="519"/>
      <c r="H3924" s="519">
        <v>0</v>
      </c>
      <c r="I3924" s="519">
        <v>2</v>
      </c>
      <c r="J3924" s="519" t="str">
        <f t="shared" si="111"/>
        <v>SDN20020002</v>
      </c>
      <c r="K3924" s="519">
        <v>440</v>
      </c>
    </row>
    <row r="3925" spans="2:11" hidden="1">
      <c r="B3925" s="519" t="s">
        <v>1062</v>
      </c>
      <c r="C3925" s="519"/>
      <c r="D3925" s="519"/>
      <c r="E3925" s="519"/>
      <c r="F3925" s="519">
        <v>2</v>
      </c>
      <c r="G3925" s="519"/>
      <c r="H3925" s="519">
        <v>0</v>
      </c>
      <c r="I3925" s="519">
        <v>3</v>
      </c>
      <c r="J3925" s="519" t="str">
        <f t="shared" si="111"/>
        <v>SDN20020003</v>
      </c>
      <c r="K3925" s="519">
        <v>440</v>
      </c>
    </row>
    <row r="3926" spans="2:11" hidden="1">
      <c r="B3926" s="519" t="s">
        <v>1062</v>
      </c>
      <c r="C3926" s="519"/>
      <c r="D3926" s="519"/>
      <c r="E3926" s="519"/>
      <c r="F3926" s="519">
        <v>2</v>
      </c>
      <c r="G3926" s="519"/>
      <c r="H3926" s="519">
        <v>0</v>
      </c>
      <c r="I3926" s="519">
        <v>4</v>
      </c>
      <c r="J3926" s="519" t="str">
        <f t="shared" si="111"/>
        <v>SDN20020004</v>
      </c>
      <c r="K3926" s="519">
        <v>440</v>
      </c>
    </row>
    <row r="3927" spans="2:11" hidden="1">
      <c r="B3927" s="519" t="s">
        <v>1062</v>
      </c>
      <c r="C3927" s="519"/>
      <c r="D3927" s="519"/>
      <c r="E3927" s="519"/>
      <c r="F3927" s="519">
        <v>2</v>
      </c>
      <c r="G3927" s="519"/>
      <c r="H3927" s="519">
        <v>0</v>
      </c>
      <c r="I3927" s="519">
        <v>5</v>
      </c>
      <c r="J3927" s="519" t="str">
        <f t="shared" si="111"/>
        <v>SDN20020005</v>
      </c>
      <c r="K3927" s="519">
        <v>440</v>
      </c>
    </row>
    <row r="3928" spans="2:11" hidden="1">
      <c r="B3928" s="519" t="s">
        <v>1062</v>
      </c>
      <c r="C3928" s="519"/>
      <c r="D3928" s="519"/>
      <c r="E3928" s="519"/>
      <c r="F3928" s="519">
        <v>2</v>
      </c>
      <c r="G3928" s="519"/>
      <c r="H3928" s="519">
        <v>0</v>
      </c>
      <c r="I3928" s="519">
        <v>6</v>
      </c>
      <c r="J3928" s="519" t="str">
        <f t="shared" si="111"/>
        <v>SDN20020006</v>
      </c>
      <c r="K3928" s="519">
        <v>440</v>
      </c>
    </row>
    <row r="3929" spans="2:11" hidden="1">
      <c r="B3929" s="519" t="s">
        <v>1062</v>
      </c>
      <c r="C3929" s="519"/>
      <c r="D3929" s="519"/>
      <c r="E3929" s="519"/>
      <c r="F3929" s="519">
        <v>2</v>
      </c>
      <c r="G3929" s="519"/>
      <c r="H3929" s="519">
        <v>0</v>
      </c>
      <c r="I3929" s="519">
        <v>7</v>
      </c>
      <c r="J3929" s="519" t="str">
        <f t="shared" si="111"/>
        <v>SDN20020007</v>
      </c>
      <c r="K3929" s="519">
        <v>440</v>
      </c>
    </row>
    <row r="3930" spans="2:11" hidden="1">
      <c r="B3930" s="519" t="s">
        <v>1062</v>
      </c>
      <c r="C3930" s="519"/>
      <c r="D3930" s="519"/>
      <c r="E3930" s="519"/>
      <c r="F3930" s="519">
        <v>2</v>
      </c>
      <c r="G3930" s="519"/>
      <c r="H3930" s="519">
        <v>0</v>
      </c>
      <c r="I3930" s="519">
        <v>8</v>
      </c>
      <c r="J3930" s="519" t="str">
        <f t="shared" si="111"/>
        <v>SDN20020008</v>
      </c>
      <c r="K3930" s="519">
        <v>440</v>
      </c>
    </row>
    <row r="3931" spans="2:11" hidden="1">
      <c r="B3931" s="519" t="s">
        <v>1062</v>
      </c>
      <c r="C3931" s="519"/>
      <c r="D3931" s="519"/>
      <c r="E3931" s="519"/>
      <c r="F3931" s="519">
        <v>2</v>
      </c>
      <c r="G3931" s="519"/>
      <c r="H3931" s="519">
        <v>0</v>
      </c>
      <c r="I3931" s="519">
        <v>9</v>
      </c>
      <c r="J3931" s="519" t="str">
        <f t="shared" si="111"/>
        <v>SDN20020009</v>
      </c>
      <c r="K3931" s="519">
        <v>440</v>
      </c>
    </row>
    <row r="3932" spans="2:11" hidden="1">
      <c r="B3932" s="519" t="s">
        <v>1062</v>
      </c>
      <c r="C3932" s="519"/>
      <c r="D3932" s="519"/>
      <c r="E3932" s="519"/>
      <c r="F3932" s="519">
        <v>2</v>
      </c>
      <c r="G3932" s="519"/>
      <c r="H3932" s="519">
        <v>0</v>
      </c>
      <c r="I3932" s="519">
        <v>10</v>
      </c>
      <c r="J3932" s="519" t="str">
        <f t="shared" si="111"/>
        <v>SDN20020010</v>
      </c>
      <c r="K3932" s="519">
        <v>440</v>
      </c>
    </row>
    <row r="3933" spans="2:11" hidden="1">
      <c r="B3933" s="519" t="s">
        <v>1062</v>
      </c>
      <c r="C3933" s="519"/>
      <c r="D3933" s="519"/>
      <c r="E3933" s="519"/>
      <c r="F3933" s="519">
        <v>2</v>
      </c>
      <c r="G3933" s="519"/>
      <c r="H3933" s="519">
        <v>0</v>
      </c>
      <c r="I3933" s="519">
        <v>11</v>
      </c>
      <c r="J3933" s="519" t="str">
        <f t="shared" si="111"/>
        <v>SDN20020011</v>
      </c>
      <c r="K3933" s="519">
        <v>352</v>
      </c>
    </row>
    <row r="3934" spans="2:11" hidden="1">
      <c r="B3934" s="519" t="s">
        <v>1062</v>
      </c>
      <c r="C3934" s="519"/>
      <c r="D3934" s="519"/>
      <c r="E3934" s="519"/>
      <c r="F3934" s="519">
        <v>2</v>
      </c>
      <c r="G3934" s="519"/>
      <c r="H3934" s="519">
        <v>0</v>
      </c>
      <c r="I3934" s="519">
        <v>12</v>
      </c>
      <c r="J3934" s="519" t="str">
        <f t="shared" si="111"/>
        <v>SDN20020012</v>
      </c>
      <c r="K3934" s="519">
        <v>352</v>
      </c>
    </row>
    <row r="3935" spans="2:11" hidden="1">
      <c r="B3935" s="519" t="s">
        <v>1062</v>
      </c>
      <c r="C3935" s="519"/>
      <c r="D3935" s="519"/>
      <c r="E3935" s="519"/>
      <c r="F3935" s="519">
        <v>2</v>
      </c>
      <c r="G3935" s="519"/>
      <c r="H3935" s="519">
        <v>0</v>
      </c>
      <c r="I3935" s="519">
        <v>13</v>
      </c>
      <c r="J3935" s="519" t="str">
        <f t="shared" si="111"/>
        <v>SDN20020013</v>
      </c>
      <c r="K3935" s="519">
        <v>352</v>
      </c>
    </row>
    <row r="3936" spans="2:11" hidden="1">
      <c r="B3936" s="519" t="s">
        <v>1062</v>
      </c>
      <c r="C3936" s="519"/>
      <c r="D3936" s="519"/>
      <c r="E3936" s="519"/>
      <c r="F3936" s="519">
        <v>2</v>
      </c>
      <c r="G3936" s="519"/>
      <c r="H3936" s="519">
        <v>0</v>
      </c>
      <c r="I3936" s="519">
        <v>14</v>
      </c>
      <c r="J3936" s="519" t="str">
        <f t="shared" si="111"/>
        <v>SDN20020014</v>
      </c>
      <c r="K3936" s="519">
        <v>352</v>
      </c>
    </row>
    <row r="3937" spans="2:11" hidden="1">
      <c r="B3937" s="519" t="s">
        <v>1062</v>
      </c>
      <c r="C3937" s="519"/>
      <c r="D3937" s="519"/>
      <c r="E3937" s="519"/>
      <c r="F3937" s="519">
        <v>2</v>
      </c>
      <c r="G3937" s="519"/>
      <c r="H3937" s="519">
        <v>0</v>
      </c>
      <c r="I3937" s="519">
        <v>15</v>
      </c>
      <c r="J3937" s="519" t="str">
        <f t="shared" si="111"/>
        <v>SDN20020015</v>
      </c>
      <c r="K3937" s="519">
        <v>352</v>
      </c>
    </row>
    <row r="3938" spans="2:11" hidden="1">
      <c r="B3938" s="519" t="s">
        <v>1062</v>
      </c>
      <c r="C3938" s="519"/>
      <c r="D3938" s="519"/>
      <c r="E3938" s="519"/>
      <c r="F3938" s="519">
        <v>2</v>
      </c>
      <c r="G3938" s="519"/>
      <c r="H3938" s="519">
        <v>0</v>
      </c>
      <c r="I3938" s="519">
        <v>16</v>
      </c>
      <c r="J3938" s="519" t="str">
        <f t="shared" si="111"/>
        <v>SDN20020016</v>
      </c>
      <c r="K3938" s="519">
        <v>352</v>
      </c>
    </row>
    <row r="3939" spans="2:11" hidden="1">
      <c r="B3939" s="519" t="s">
        <v>1062</v>
      </c>
      <c r="C3939" s="519"/>
      <c r="D3939" s="519"/>
      <c r="E3939" s="519"/>
      <c r="F3939" s="519">
        <v>2</v>
      </c>
      <c r="G3939" s="519"/>
      <c r="H3939" s="519">
        <v>0</v>
      </c>
      <c r="I3939" s="519">
        <v>17</v>
      </c>
      <c r="J3939" s="519" t="str">
        <f t="shared" si="111"/>
        <v>SDN20020017</v>
      </c>
      <c r="K3939" s="519">
        <v>352</v>
      </c>
    </row>
    <row r="3940" spans="2:11" hidden="1">
      <c r="B3940" s="519" t="s">
        <v>1062</v>
      </c>
      <c r="C3940" s="519"/>
      <c r="D3940" s="519"/>
      <c r="E3940" s="519"/>
      <c r="F3940" s="519">
        <v>2</v>
      </c>
      <c r="G3940" s="519"/>
      <c r="H3940" s="519">
        <v>0</v>
      </c>
      <c r="I3940" s="519">
        <v>18</v>
      </c>
      <c r="J3940" s="519" t="str">
        <f t="shared" si="111"/>
        <v>SDN20020018</v>
      </c>
      <c r="K3940" s="519">
        <v>352</v>
      </c>
    </row>
    <row r="3941" spans="2:11" hidden="1">
      <c r="B3941" s="519" t="s">
        <v>1062</v>
      </c>
      <c r="C3941" s="519"/>
      <c r="D3941" s="519"/>
      <c r="E3941" s="519"/>
      <c r="F3941" s="519">
        <v>2</v>
      </c>
      <c r="G3941" s="519"/>
      <c r="H3941" s="519">
        <v>0</v>
      </c>
      <c r="I3941" s="519">
        <v>19</v>
      </c>
      <c r="J3941" s="519" t="str">
        <f t="shared" si="111"/>
        <v>SDN20020019</v>
      </c>
      <c r="K3941" s="519">
        <v>352</v>
      </c>
    </row>
    <row r="3942" spans="2:11" hidden="1">
      <c r="B3942" s="519" t="s">
        <v>1062</v>
      </c>
      <c r="C3942" s="519"/>
      <c r="D3942" s="519"/>
      <c r="E3942" s="519"/>
      <c r="F3942" s="519">
        <v>2</v>
      </c>
      <c r="G3942" s="519"/>
      <c r="H3942" s="519">
        <v>0</v>
      </c>
      <c r="I3942" s="519">
        <v>20</v>
      </c>
      <c r="J3942" s="519" t="str">
        <f t="shared" si="111"/>
        <v>SDN20020020</v>
      </c>
      <c r="K3942" s="519">
        <v>352</v>
      </c>
    </row>
    <row r="3943" spans="2:11" hidden="1">
      <c r="B3943" s="519" t="s">
        <v>1062</v>
      </c>
      <c r="C3943" s="519"/>
      <c r="D3943" s="519"/>
      <c r="E3943" s="519"/>
      <c r="F3943" s="519">
        <v>2</v>
      </c>
      <c r="G3943" s="519"/>
      <c r="H3943" s="519">
        <v>1</v>
      </c>
      <c r="I3943" s="519">
        <v>1</v>
      </c>
      <c r="J3943" s="519" t="str">
        <f t="shared" si="111"/>
        <v>SDN20020101</v>
      </c>
      <c r="K3943" s="519">
        <v>440</v>
      </c>
    </row>
    <row r="3944" spans="2:11" hidden="1">
      <c r="B3944" s="519" t="s">
        <v>1062</v>
      </c>
      <c r="C3944" s="519"/>
      <c r="D3944" s="519"/>
      <c r="E3944" s="519"/>
      <c r="F3944" s="519">
        <v>2</v>
      </c>
      <c r="G3944" s="519"/>
      <c r="H3944" s="519">
        <v>1</v>
      </c>
      <c r="I3944" s="519">
        <v>2</v>
      </c>
      <c r="J3944" s="519" t="str">
        <f t="shared" si="111"/>
        <v>SDN20020102</v>
      </c>
      <c r="K3944" s="519">
        <v>440</v>
      </c>
    </row>
    <row r="3945" spans="2:11" hidden="1">
      <c r="B3945" s="519" t="s">
        <v>1062</v>
      </c>
      <c r="C3945" s="519"/>
      <c r="D3945" s="519"/>
      <c r="E3945" s="519"/>
      <c r="F3945" s="519">
        <v>2</v>
      </c>
      <c r="G3945" s="519"/>
      <c r="H3945" s="519">
        <v>1</v>
      </c>
      <c r="I3945" s="519">
        <v>3</v>
      </c>
      <c r="J3945" s="519" t="str">
        <f t="shared" si="111"/>
        <v>SDN20020103</v>
      </c>
      <c r="K3945" s="519">
        <v>440</v>
      </c>
    </row>
    <row r="3946" spans="2:11" hidden="1">
      <c r="B3946" s="519" t="s">
        <v>1062</v>
      </c>
      <c r="C3946" s="519"/>
      <c r="D3946" s="519"/>
      <c r="E3946" s="519"/>
      <c r="F3946" s="519">
        <v>2</v>
      </c>
      <c r="G3946" s="519"/>
      <c r="H3946" s="519">
        <v>1</v>
      </c>
      <c r="I3946" s="519">
        <v>4</v>
      </c>
      <c r="J3946" s="519" t="str">
        <f t="shared" si="111"/>
        <v>SDN20020104</v>
      </c>
      <c r="K3946" s="519">
        <v>440</v>
      </c>
    </row>
    <row r="3947" spans="2:11" hidden="1">
      <c r="B3947" s="519" t="s">
        <v>1062</v>
      </c>
      <c r="C3947" s="519"/>
      <c r="D3947" s="519"/>
      <c r="E3947" s="519"/>
      <c r="F3947" s="519">
        <v>2</v>
      </c>
      <c r="G3947" s="519"/>
      <c r="H3947" s="519">
        <v>1</v>
      </c>
      <c r="I3947" s="519">
        <v>5</v>
      </c>
      <c r="J3947" s="519" t="str">
        <f t="shared" si="111"/>
        <v>SDN20020105</v>
      </c>
      <c r="K3947" s="519">
        <v>440</v>
      </c>
    </row>
    <row r="3948" spans="2:11" hidden="1">
      <c r="B3948" s="519" t="s">
        <v>1062</v>
      </c>
      <c r="C3948" s="519"/>
      <c r="D3948" s="519"/>
      <c r="E3948" s="519"/>
      <c r="F3948" s="519">
        <v>2</v>
      </c>
      <c r="G3948" s="519"/>
      <c r="H3948" s="519">
        <v>1</v>
      </c>
      <c r="I3948" s="519">
        <v>6</v>
      </c>
      <c r="J3948" s="519" t="str">
        <f t="shared" si="111"/>
        <v>SDN20020106</v>
      </c>
      <c r="K3948" s="519">
        <v>440</v>
      </c>
    </row>
    <row r="3949" spans="2:11" hidden="1">
      <c r="B3949" s="519" t="s">
        <v>1062</v>
      </c>
      <c r="C3949" s="519"/>
      <c r="D3949" s="519"/>
      <c r="E3949" s="519"/>
      <c r="F3949" s="519">
        <v>2</v>
      </c>
      <c r="G3949" s="519"/>
      <c r="H3949" s="519">
        <v>1</v>
      </c>
      <c r="I3949" s="519">
        <v>7</v>
      </c>
      <c r="J3949" s="519" t="str">
        <f t="shared" si="111"/>
        <v>SDN20020107</v>
      </c>
      <c r="K3949" s="519">
        <v>440</v>
      </c>
    </row>
    <row r="3950" spans="2:11" hidden="1">
      <c r="B3950" s="519" t="s">
        <v>1062</v>
      </c>
      <c r="C3950" s="519"/>
      <c r="D3950" s="519"/>
      <c r="E3950" s="519"/>
      <c r="F3950" s="519">
        <v>2</v>
      </c>
      <c r="G3950" s="519"/>
      <c r="H3950" s="519">
        <v>1</v>
      </c>
      <c r="I3950" s="519">
        <v>8</v>
      </c>
      <c r="J3950" s="519" t="str">
        <f t="shared" si="111"/>
        <v>SDN20020108</v>
      </c>
      <c r="K3950" s="519">
        <v>440</v>
      </c>
    </row>
    <row r="3951" spans="2:11" hidden="1">
      <c r="B3951" s="519" t="s">
        <v>1062</v>
      </c>
      <c r="C3951" s="519"/>
      <c r="D3951" s="519"/>
      <c r="E3951" s="519"/>
      <c r="F3951" s="519">
        <v>2</v>
      </c>
      <c r="G3951" s="519"/>
      <c r="H3951" s="519">
        <v>1</v>
      </c>
      <c r="I3951" s="519">
        <v>9</v>
      </c>
      <c r="J3951" s="519" t="str">
        <f t="shared" si="111"/>
        <v>SDN20020109</v>
      </c>
      <c r="K3951" s="519">
        <v>440</v>
      </c>
    </row>
    <row r="3952" spans="2:11" hidden="1">
      <c r="B3952" s="519" t="s">
        <v>1062</v>
      </c>
      <c r="C3952" s="519"/>
      <c r="D3952" s="519"/>
      <c r="E3952" s="519"/>
      <c r="F3952" s="519">
        <v>2</v>
      </c>
      <c r="G3952" s="519"/>
      <c r="H3952" s="519">
        <v>1</v>
      </c>
      <c r="I3952" s="519">
        <v>10</v>
      </c>
      <c r="J3952" s="519" t="str">
        <f t="shared" si="111"/>
        <v>SDN20020110</v>
      </c>
      <c r="K3952" s="519">
        <v>440</v>
      </c>
    </row>
    <row r="3953" spans="2:11" hidden="1">
      <c r="B3953" s="519" t="s">
        <v>1062</v>
      </c>
      <c r="C3953" s="519"/>
      <c r="D3953" s="519"/>
      <c r="E3953" s="519"/>
      <c r="F3953" s="519">
        <v>2</v>
      </c>
      <c r="G3953" s="519"/>
      <c r="H3953" s="519">
        <v>1</v>
      </c>
      <c r="I3953" s="519">
        <v>11</v>
      </c>
      <c r="J3953" s="519" t="str">
        <f t="shared" si="111"/>
        <v>SDN20020111</v>
      </c>
      <c r="K3953" s="519">
        <v>352</v>
      </c>
    </row>
    <row r="3954" spans="2:11" hidden="1">
      <c r="B3954" s="519" t="s">
        <v>1062</v>
      </c>
      <c r="C3954" s="519"/>
      <c r="D3954" s="519"/>
      <c r="E3954" s="519"/>
      <c r="F3954" s="519">
        <v>2</v>
      </c>
      <c r="G3954" s="519"/>
      <c r="H3954" s="519">
        <v>1</v>
      </c>
      <c r="I3954" s="519">
        <v>12</v>
      </c>
      <c r="J3954" s="519" t="str">
        <f t="shared" si="111"/>
        <v>SDN20020112</v>
      </c>
      <c r="K3954" s="519">
        <v>352</v>
      </c>
    </row>
    <row r="3955" spans="2:11" hidden="1">
      <c r="B3955" s="519" t="s">
        <v>1062</v>
      </c>
      <c r="C3955" s="519"/>
      <c r="D3955" s="519"/>
      <c r="E3955" s="519"/>
      <c r="F3955" s="519">
        <v>2</v>
      </c>
      <c r="G3955" s="519"/>
      <c r="H3955" s="519">
        <v>1</v>
      </c>
      <c r="I3955" s="519">
        <v>13</v>
      </c>
      <c r="J3955" s="519" t="str">
        <f t="shared" si="111"/>
        <v>SDN20020113</v>
      </c>
      <c r="K3955" s="519">
        <v>352</v>
      </c>
    </row>
    <row r="3956" spans="2:11" hidden="1">
      <c r="B3956" s="519" t="s">
        <v>1062</v>
      </c>
      <c r="C3956" s="519"/>
      <c r="D3956" s="519"/>
      <c r="E3956" s="519"/>
      <c r="F3956" s="519">
        <v>2</v>
      </c>
      <c r="G3956" s="519"/>
      <c r="H3956" s="519">
        <v>1</v>
      </c>
      <c r="I3956" s="519">
        <v>14</v>
      </c>
      <c r="J3956" s="519" t="str">
        <f t="shared" si="111"/>
        <v>SDN20020114</v>
      </c>
      <c r="K3956" s="519">
        <v>352</v>
      </c>
    </row>
    <row r="3957" spans="2:11" hidden="1">
      <c r="B3957" s="519" t="s">
        <v>1062</v>
      </c>
      <c r="C3957" s="519"/>
      <c r="D3957" s="519"/>
      <c r="E3957" s="519"/>
      <c r="F3957" s="519">
        <v>2</v>
      </c>
      <c r="G3957" s="519"/>
      <c r="H3957" s="519">
        <v>1</v>
      </c>
      <c r="I3957" s="519">
        <v>15</v>
      </c>
      <c r="J3957" s="519" t="str">
        <f t="shared" si="111"/>
        <v>SDN20020115</v>
      </c>
      <c r="K3957" s="519">
        <v>352</v>
      </c>
    </row>
    <row r="3958" spans="2:11" hidden="1">
      <c r="B3958" s="519" t="s">
        <v>1062</v>
      </c>
      <c r="C3958" s="519"/>
      <c r="D3958" s="519"/>
      <c r="E3958" s="519"/>
      <c r="F3958" s="519">
        <v>2</v>
      </c>
      <c r="G3958" s="519"/>
      <c r="H3958" s="519">
        <v>1</v>
      </c>
      <c r="I3958" s="519">
        <v>16</v>
      </c>
      <c r="J3958" s="519" t="str">
        <f t="shared" si="111"/>
        <v>SDN20020116</v>
      </c>
      <c r="K3958" s="519">
        <v>352</v>
      </c>
    </row>
    <row r="3959" spans="2:11" hidden="1">
      <c r="B3959" s="519" t="s">
        <v>1062</v>
      </c>
      <c r="C3959" s="519"/>
      <c r="D3959" s="519"/>
      <c r="E3959" s="519"/>
      <c r="F3959" s="519">
        <v>2</v>
      </c>
      <c r="G3959" s="519"/>
      <c r="H3959" s="519">
        <v>1</v>
      </c>
      <c r="I3959" s="519">
        <v>17</v>
      </c>
      <c r="J3959" s="519" t="str">
        <f t="shared" si="111"/>
        <v>SDN20020117</v>
      </c>
      <c r="K3959" s="519">
        <v>352</v>
      </c>
    </row>
    <row r="3960" spans="2:11" hidden="1">
      <c r="B3960" s="519" t="s">
        <v>1062</v>
      </c>
      <c r="C3960" s="519"/>
      <c r="D3960" s="519"/>
      <c r="E3960" s="519"/>
      <c r="F3960" s="519">
        <v>2</v>
      </c>
      <c r="G3960" s="519"/>
      <c r="H3960" s="519">
        <v>1</v>
      </c>
      <c r="I3960" s="519">
        <v>18</v>
      </c>
      <c r="J3960" s="519" t="str">
        <f t="shared" si="111"/>
        <v>SDN20020118</v>
      </c>
      <c r="K3960" s="519">
        <v>352</v>
      </c>
    </row>
    <row r="3961" spans="2:11" hidden="1">
      <c r="B3961" s="519" t="s">
        <v>1062</v>
      </c>
      <c r="C3961" s="519"/>
      <c r="D3961" s="519"/>
      <c r="E3961" s="519"/>
      <c r="F3961" s="519">
        <v>2</v>
      </c>
      <c r="G3961" s="519"/>
      <c r="H3961" s="519">
        <v>1</v>
      </c>
      <c r="I3961" s="519">
        <v>19</v>
      </c>
      <c r="J3961" s="519" t="str">
        <f t="shared" si="111"/>
        <v>SDN20020119</v>
      </c>
      <c r="K3961" s="519">
        <v>352</v>
      </c>
    </row>
    <row r="3962" spans="2:11" hidden="1">
      <c r="B3962" s="519" t="s">
        <v>1062</v>
      </c>
      <c r="C3962" s="519"/>
      <c r="D3962" s="519"/>
      <c r="E3962" s="519"/>
      <c r="F3962" s="519">
        <v>2</v>
      </c>
      <c r="G3962" s="519"/>
      <c r="H3962" s="519">
        <v>1</v>
      </c>
      <c r="I3962" s="519">
        <v>20</v>
      </c>
      <c r="J3962" s="519" t="str">
        <f t="shared" si="111"/>
        <v>SDN20020120</v>
      </c>
      <c r="K3962" s="519">
        <v>352</v>
      </c>
    </row>
    <row r="3963" spans="2:11" hidden="1">
      <c r="B3963" s="519" t="s">
        <v>1062</v>
      </c>
      <c r="C3963" s="519"/>
      <c r="D3963" s="519"/>
      <c r="E3963" s="519"/>
      <c r="F3963" s="519">
        <v>2</v>
      </c>
      <c r="G3963" s="519"/>
      <c r="H3963" s="519">
        <v>2</v>
      </c>
      <c r="I3963" s="519">
        <v>1</v>
      </c>
      <c r="J3963" s="519" t="str">
        <f t="shared" si="111"/>
        <v>SDN20020201</v>
      </c>
      <c r="K3963" s="519">
        <v>440</v>
      </c>
    </row>
    <row r="3964" spans="2:11" hidden="1">
      <c r="B3964" s="519" t="s">
        <v>1062</v>
      </c>
      <c r="C3964" s="519"/>
      <c r="D3964" s="519"/>
      <c r="E3964" s="519"/>
      <c r="F3964" s="519">
        <v>2</v>
      </c>
      <c r="G3964" s="519"/>
      <c r="H3964" s="519">
        <v>2</v>
      </c>
      <c r="I3964" s="519">
        <v>2</v>
      </c>
      <c r="J3964" s="519" t="str">
        <f t="shared" si="111"/>
        <v>SDN20020202</v>
      </c>
      <c r="K3964" s="519">
        <v>440</v>
      </c>
    </row>
    <row r="3965" spans="2:11" hidden="1">
      <c r="B3965" s="519" t="s">
        <v>1062</v>
      </c>
      <c r="C3965" s="519"/>
      <c r="D3965" s="519"/>
      <c r="E3965" s="519"/>
      <c r="F3965" s="519">
        <v>2</v>
      </c>
      <c r="G3965" s="519"/>
      <c r="H3965" s="519">
        <v>2</v>
      </c>
      <c r="I3965" s="519">
        <v>3</v>
      </c>
      <c r="J3965" s="519" t="str">
        <f t="shared" si="111"/>
        <v>SDN20020203</v>
      </c>
      <c r="K3965" s="519">
        <v>440</v>
      </c>
    </row>
    <row r="3966" spans="2:11" hidden="1">
      <c r="B3966" s="519" t="s">
        <v>1062</v>
      </c>
      <c r="C3966" s="519"/>
      <c r="D3966" s="519"/>
      <c r="E3966" s="519"/>
      <c r="F3966" s="519">
        <v>2</v>
      </c>
      <c r="G3966" s="519"/>
      <c r="H3966" s="519">
        <v>2</v>
      </c>
      <c r="I3966" s="519">
        <v>4</v>
      </c>
      <c r="J3966" s="519" t="str">
        <f t="shared" si="111"/>
        <v>SDN20020204</v>
      </c>
      <c r="K3966" s="519">
        <v>440</v>
      </c>
    </row>
    <row r="3967" spans="2:11" hidden="1">
      <c r="B3967" s="519" t="s">
        <v>1062</v>
      </c>
      <c r="C3967" s="519"/>
      <c r="D3967" s="519"/>
      <c r="E3967" s="519"/>
      <c r="F3967" s="519">
        <v>2</v>
      </c>
      <c r="G3967" s="519"/>
      <c r="H3967" s="519">
        <v>2</v>
      </c>
      <c r="I3967" s="519">
        <v>5</v>
      </c>
      <c r="J3967" s="519" t="str">
        <f t="shared" si="111"/>
        <v>SDN20020205</v>
      </c>
      <c r="K3967" s="519">
        <v>440</v>
      </c>
    </row>
    <row r="3968" spans="2:11" hidden="1">
      <c r="B3968" s="519" t="s">
        <v>1062</v>
      </c>
      <c r="C3968" s="519"/>
      <c r="D3968" s="519"/>
      <c r="E3968" s="519"/>
      <c r="F3968" s="519">
        <v>2</v>
      </c>
      <c r="G3968" s="519"/>
      <c r="H3968" s="519">
        <v>2</v>
      </c>
      <c r="I3968" s="519">
        <v>6</v>
      </c>
      <c r="J3968" s="519" t="str">
        <f t="shared" si="111"/>
        <v>SDN20020206</v>
      </c>
      <c r="K3968" s="519">
        <v>440</v>
      </c>
    </row>
    <row r="3969" spans="2:11" hidden="1">
      <c r="B3969" s="519" t="s">
        <v>1062</v>
      </c>
      <c r="C3969" s="519"/>
      <c r="D3969" s="519"/>
      <c r="E3969" s="519"/>
      <c r="F3969" s="519">
        <v>2</v>
      </c>
      <c r="G3969" s="519"/>
      <c r="H3969" s="519">
        <v>2</v>
      </c>
      <c r="I3969" s="519">
        <v>7</v>
      </c>
      <c r="J3969" s="519" t="str">
        <f t="shared" si="111"/>
        <v>SDN20020207</v>
      </c>
      <c r="K3969" s="519">
        <v>440</v>
      </c>
    </row>
    <row r="3970" spans="2:11" hidden="1">
      <c r="B3970" s="519" t="s">
        <v>1062</v>
      </c>
      <c r="C3970" s="519"/>
      <c r="D3970" s="519"/>
      <c r="E3970" s="519"/>
      <c r="F3970" s="519">
        <v>2</v>
      </c>
      <c r="G3970" s="519"/>
      <c r="H3970" s="519">
        <v>2</v>
      </c>
      <c r="I3970" s="519">
        <v>8</v>
      </c>
      <c r="J3970" s="519" t="str">
        <f t="shared" si="111"/>
        <v>SDN20020208</v>
      </c>
      <c r="K3970" s="519">
        <v>440</v>
      </c>
    </row>
    <row r="3971" spans="2:11" hidden="1">
      <c r="B3971" s="519" t="s">
        <v>1062</v>
      </c>
      <c r="C3971" s="519"/>
      <c r="D3971" s="519"/>
      <c r="E3971" s="519"/>
      <c r="F3971" s="519">
        <v>2</v>
      </c>
      <c r="G3971" s="519"/>
      <c r="H3971" s="519">
        <v>2</v>
      </c>
      <c r="I3971" s="519">
        <v>9</v>
      </c>
      <c r="J3971" s="519" t="str">
        <f t="shared" si="111"/>
        <v>SDN20020209</v>
      </c>
      <c r="K3971" s="519">
        <v>440</v>
      </c>
    </row>
    <row r="3972" spans="2:11" hidden="1">
      <c r="B3972" s="519" t="s">
        <v>1062</v>
      </c>
      <c r="C3972" s="519"/>
      <c r="D3972" s="519"/>
      <c r="E3972" s="519"/>
      <c r="F3972" s="519">
        <v>2</v>
      </c>
      <c r="G3972" s="519"/>
      <c r="H3972" s="519">
        <v>2</v>
      </c>
      <c r="I3972" s="519">
        <v>10</v>
      </c>
      <c r="J3972" s="519" t="str">
        <f t="shared" ref="J3972:J4035" si="112">B3972&amp;TEXT(F3972,"00")&amp;TEXT(H3972,"00")&amp;TEXT(I3972,"00")</f>
        <v>SDN20020210</v>
      </c>
      <c r="K3972" s="519">
        <v>440</v>
      </c>
    </row>
    <row r="3973" spans="2:11" hidden="1">
      <c r="B3973" s="519" t="s">
        <v>1062</v>
      </c>
      <c r="C3973" s="519"/>
      <c r="D3973" s="519"/>
      <c r="E3973" s="519"/>
      <c r="F3973" s="519">
        <v>2</v>
      </c>
      <c r="G3973" s="519"/>
      <c r="H3973" s="519">
        <v>2</v>
      </c>
      <c r="I3973" s="519">
        <v>11</v>
      </c>
      <c r="J3973" s="519" t="str">
        <f t="shared" si="112"/>
        <v>SDN20020211</v>
      </c>
      <c r="K3973" s="519">
        <v>352</v>
      </c>
    </row>
    <row r="3974" spans="2:11" hidden="1">
      <c r="B3974" s="519" t="s">
        <v>1062</v>
      </c>
      <c r="C3974" s="519"/>
      <c r="D3974" s="519"/>
      <c r="E3974" s="519"/>
      <c r="F3974" s="519">
        <v>2</v>
      </c>
      <c r="G3974" s="519"/>
      <c r="H3974" s="519">
        <v>2</v>
      </c>
      <c r="I3974" s="519">
        <v>12</v>
      </c>
      <c r="J3974" s="519" t="str">
        <f t="shared" si="112"/>
        <v>SDN20020212</v>
      </c>
      <c r="K3974" s="519">
        <v>352</v>
      </c>
    </row>
    <row r="3975" spans="2:11" hidden="1">
      <c r="B3975" s="519" t="s">
        <v>1062</v>
      </c>
      <c r="C3975" s="519"/>
      <c r="D3975" s="519"/>
      <c r="E3975" s="519"/>
      <c r="F3975" s="519">
        <v>2</v>
      </c>
      <c r="G3975" s="519"/>
      <c r="H3975" s="519">
        <v>2</v>
      </c>
      <c r="I3975" s="519">
        <v>13</v>
      </c>
      <c r="J3975" s="519" t="str">
        <f t="shared" si="112"/>
        <v>SDN20020213</v>
      </c>
      <c r="K3975" s="519">
        <v>352</v>
      </c>
    </row>
    <row r="3976" spans="2:11" hidden="1">
      <c r="B3976" s="519" t="s">
        <v>1062</v>
      </c>
      <c r="C3976" s="519"/>
      <c r="D3976" s="519"/>
      <c r="E3976" s="519"/>
      <c r="F3976" s="519">
        <v>2</v>
      </c>
      <c r="G3976" s="519"/>
      <c r="H3976" s="519">
        <v>2</v>
      </c>
      <c r="I3976" s="519">
        <v>14</v>
      </c>
      <c r="J3976" s="519" t="str">
        <f t="shared" si="112"/>
        <v>SDN20020214</v>
      </c>
      <c r="K3976" s="519">
        <v>352</v>
      </c>
    </row>
    <row r="3977" spans="2:11" hidden="1">
      <c r="B3977" s="519" t="s">
        <v>1062</v>
      </c>
      <c r="C3977" s="519"/>
      <c r="D3977" s="519"/>
      <c r="E3977" s="519"/>
      <c r="F3977" s="519">
        <v>2</v>
      </c>
      <c r="G3977" s="519"/>
      <c r="H3977" s="519">
        <v>2</v>
      </c>
      <c r="I3977" s="519">
        <v>15</v>
      </c>
      <c r="J3977" s="519" t="str">
        <f t="shared" si="112"/>
        <v>SDN20020215</v>
      </c>
      <c r="K3977" s="519">
        <v>352</v>
      </c>
    </row>
    <row r="3978" spans="2:11" hidden="1">
      <c r="B3978" s="519" t="s">
        <v>1062</v>
      </c>
      <c r="C3978" s="519"/>
      <c r="D3978" s="519"/>
      <c r="E3978" s="519"/>
      <c r="F3978" s="519">
        <v>2</v>
      </c>
      <c r="G3978" s="519"/>
      <c r="H3978" s="519">
        <v>2</v>
      </c>
      <c r="I3978" s="519">
        <v>16</v>
      </c>
      <c r="J3978" s="519" t="str">
        <f t="shared" si="112"/>
        <v>SDN20020216</v>
      </c>
      <c r="K3978" s="519">
        <v>352</v>
      </c>
    </row>
    <row r="3979" spans="2:11" hidden="1">
      <c r="B3979" s="519" t="s">
        <v>1062</v>
      </c>
      <c r="C3979" s="519"/>
      <c r="D3979" s="519"/>
      <c r="E3979" s="519"/>
      <c r="F3979" s="519">
        <v>2</v>
      </c>
      <c r="G3979" s="519"/>
      <c r="H3979" s="519">
        <v>2</v>
      </c>
      <c r="I3979" s="519">
        <v>17</v>
      </c>
      <c r="J3979" s="519" t="str">
        <f t="shared" si="112"/>
        <v>SDN20020217</v>
      </c>
      <c r="K3979" s="519">
        <v>352</v>
      </c>
    </row>
    <row r="3980" spans="2:11" hidden="1">
      <c r="B3980" s="519" t="s">
        <v>1062</v>
      </c>
      <c r="C3980" s="519"/>
      <c r="D3980" s="519"/>
      <c r="E3980" s="519"/>
      <c r="F3980" s="519">
        <v>2</v>
      </c>
      <c r="G3980" s="519"/>
      <c r="H3980" s="519">
        <v>2</v>
      </c>
      <c r="I3980" s="519">
        <v>18</v>
      </c>
      <c r="J3980" s="519" t="str">
        <f t="shared" si="112"/>
        <v>SDN20020218</v>
      </c>
      <c r="K3980" s="519">
        <v>352</v>
      </c>
    </row>
    <row r="3981" spans="2:11" hidden="1">
      <c r="B3981" s="519" t="s">
        <v>1062</v>
      </c>
      <c r="C3981" s="519"/>
      <c r="D3981" s="519"/>
      <c r="E3981" s="519"/>
      <c r="F3981" s="519">
        <v>2</v>
      </c>
      <c r="G3981" s="519"/>
      <c r="H3981" s="519">
        <v>2</v>
      </c>
      <c r="I3981" s="519">
        <v>19</v>
      </c>
      <c r="J3981" s="519" t="str">
        <f t="shared" si="112"/>
        <v>SDN20020219</v>
      </c>
      <c r="K3981" s="519">
        <v>352</v>
      </c>
    </row>
    <row r="3982" spans="2:11" hidden="1">
      <c r="B3982" s="519" t="s">
        <v>1062</v>
      </c>
      <c r="C3982" s="519"/>
      <c r="D3982" s="519"/>
      <c r="E3982" s="519"/>
      <c r="F3982" s="519">
        <v>2</v>
      </c>
      <c r="G3982" s="519"/>
      <c r="H3982" s="519">
        <v>2</v>
      </c>
      <c r="I3982" s="519">
        <v>20</v>
      </c>
      <c r="J3982" s="519" t="str">
        <f t="shared" si="112"/>
        <v>SDN20020220</v>
      </c>
      <c r="K3982" s="519">
        <v>352</v>
      </c>
    </row>
    <row r="3983" spans="2:11" hidden="1">
      <c r="B3983" s="519" t="s">
        <v>1062</v>
      </c>
      <c r="C3983" s="519"/>
      <c r="D3983" s="519"/>
      <c r="E3983" s="519"/>
      <c r="F3983" s="519">
        <v>2</v>
      </c>
      <c r="G3983" s="519"/>
      <c r="H3983" s="519">
        <v>3</v>
      </c>
      <c r="I3983" s="519">
        <v>1</v>
      </c>
      <c r="J3983" s="519" t="str">
        <f t="shared" si="112"/>
        <v>SDN20020301</v>
      </c>
      <c r="K3983" s="519">
        <v>440</v>
      </c>
    </row>
    <row r="3984" spans="2:11" hidden="1">
      <c r="B3984" s="519" t="s">
        <v>1062</v>
      </c>
      <c r="C3984" s="519"/>
      <c r="D3984" s="519"/>
      <c r="E3984" s="519"/>
      <c r="F3984" s="519">
        <v>2</v>
      </c>
      <c r="G3984" s="519"/>
      <c r="H3984" s="519">
        <v>3</v>
      </c>
      <c r="I3984" s="519">
        <v>2</v>
      </c>
      <c r="J3984" s="519" t="str">
        <f t="shared" si="112"/>
        <v>SDN20020302</v>
      </c>
      <c r="K3984" s="519">
        <v>440</v>
      </c>
    </row>
    <row r="3985" spans="2:11" hidden="1">
      <c r="B3985" s="519" t="s">
        <v>1062</v>
      </c>
      <c r="C3985" s="519"/>
      <c r="D3985" s="519"/>
      <c r="E3985" s="519"/>
      <c r="F3985" s="519">
        <v>2</v>
      </c>
      <c r="G3985" s="519"/>
      <c r="H3985" s="519">
        <v>3</v>
      </c>
      <c r="I3985" s="519">
        <v>3</v>
      </c>
      <c r="J3985" s="519" t="str">
        <f t="shared" si="112"/>
        <v>SDN20020303</v>
      </c>
      <c r="K3985" s="519">
        <v>440</v>
      </c>
    </row>
    <row r="3986" spans="2:11" hidden="1">
      <c r="B3986" s="519" t="s">
        <v>1062</v>
      </c>
      <c r="C3986" s="519"/>
      <c r="D3986" s="519"/>
      <c r="E3986" s="519"/>
      <c r="F3986" s="519">
        <v>2</v>
      </c>
      <c r="G3986" s="519"/>
      <c r="H3986" s="519">
        <v>3</v>
      </c>
      <c r="I3986" s="519">
        <v>4</v>
      </c>
      <c r="J3986" s="519" t="str">
        <f t="shared" si="112"/>
        <v>SDN20020304</v>
      </c>
      <c r="K3986" s="519">
        <v>440</v>
      </c>
    </row>
    <row r="3987" spans="2:11" hidden="1">
      <c r="B3987" s="519" t="s">
        <v>1062</v>
      </c>
      <c r="C3987" s="519"/>
      <c r="D3987" s="519"/>
      <c r="E3987" s="519"/>
      <c r="F3987" s="519">
        <v>2</v>
      </c>
      <c r="G3987" s="519"/>
      <c r="H3987" s="519">
        <v>3</v>
      </c>
      <c r="I3987" s="519">
        <v>5</v>
      </c>
      <c r="J3987" s="519" t="str">
        <f t="shared" si="112"/>
        <v>SDN20020305</v>
      </c>
      <c r="K3987" s="519">
        <v>440</v>
      </c>
    </row>
    <row r="3988" spans="2:11" hidden="1">
      <c r="B3988" s="519" t="s">
        <v>1062</v>
      </c>
      <c r="C3988" s="519"/>
      <c r="D3988" s="519"/>
      <c r="E3988" s="519"/>
      <c r="F3988" s="519">
        <v>2</v>
      </c>
      <c r="G3988" s="519"/>
      <c r="H3988" s="519">
        <v>3</v>
      </c>
      <c r="I3988" s="519">
        <v>6</v>
      </c>
      <c r="J3988" s="519" t="str">
        <f t="shared" si="112"/>
        <v>SDN20020306</v>
      </c>
      <c r="K3988" s="519">
        <v>440</v>
      </c>
    </row>
    <row r="3989" spans="2:11" hidden="1">
      <c r="B3989" s="519" t="s">
        <v>1062</v>
      </c>
      <c r="C3989" s="519"/>
      <c r="D3989" s="519"/>
      <c r="E3989" s="519"/>
      <c r="F3989" s="519">
        <v>2</v>
      </c>
      <c r="G3989" s="519"/>
      <c r="H3989" s="519">
        <v>3</v>
      </c>
      <c r="I3989" s="519">
        <v>7</v>
      </c>
      <c r="J3989" s="519" t="str">
        <f t="shared" si="112"/>
        <v>SDN20020307</v>
      </c>
      <c r="K3989" s="519">
        <v>440</v>
      </c>
    </row>
    <row r="3990" spans="2:11" hidden="1">
      <c r="B3990" s="519" t="s">
        <v>1062</v>
      </c>
      <c r="C3990" s="519"/>
      <c r="D3990" s="519"/>
      <c r="E3990" s="519"/>
      <c r="F3990" s="519">
        <v>2</v>
      </c>
      <c r="G3990" s="519"/>
      <c r="H3990" s="519">
        <v>3</v>
      </c>
      <c r="I3990" s="519">
        <v>8</v>
      </c>
      <c r="J3990" s="519" t="str">
        <f t="shared" si="112"/>
        <v>SDN20020308</v>
      </c>
      <c r="K3990" s="519">
        <v>440</v>
      </c>
    </row>
    <row r="3991" spans="2:11" hidden="1">
      <c r="B3991" s="519" t="s">
        <v>1062</v>
      </c>
      <c r="C3991" s="519"/>
      <c r="D3991" s="519"/>
      <c r="E3991" s="519"/>
      <c r="F3991" s="519">
        <v>2</v>
      </c>
      <c r="G3991" s="519"/>
      <c r="H3991" s="519">
        <v>3</v>
      </c>
      <c r="I3991" s="519">
        <v>9</v>
      </c>
      <c r="J3991" s="519" t="str">
        <f t="shared" si="112"/>
        <v>SDN20020309</v>
      </c>
      <c r="K3991" s="519">
        <v>440</v>
      </c>
    </row>
    <row r="3992" spans="2:11" hidden="1">
      <c r="B3992" s="519" t="s">
        <v>1062</v>
      </c>
      <c r="C3992" s="519"/>
      <c r="D3992" s="519"/>
      <c r="E3992" s="519"/>
      <c r="F3992" s="519">
        <v>2</v>
      </c>
      <c r="G3992" s="519"/>
      <c r="H3992" s="519">
        <v>3</v>
      </c>
      <c r="I3992" s="519">
        <v>10</v>
      </c>
      <c r="J3992" s="519" t="str">
        <f t="shared" si="112"/>
        <v>SDN20020310</v>
      </c>
      <c r="K3992" s="519">
        <v>440</v>
      </c>
    </row>
    <row r="3993" spans="2:11" hidden="1">
      <c r="B3993" s="519" t="s">
        <v>1062</v>
      </c>
      <c r="C3993" s="519"/>
      <c r="D3993" s="519"/>
      <c r="E3993" s="519"/>
      <c r="F3993" s="519">
        <v>2</v>
      </c>
      <c r="G3993" s="519"/>
      <c r="H3993" s="519">
        <v>3</v>
      </c>
      <c r="I3993" s="519">
        <v>11</v>
      </c>
      <c r="J3993" s="519" t="str">
        <f t="shared" si="112"/>
        <v>SDN20020311</v>
      </c>
      <c r="K3993" s="519">
        <v>352</v>
      </c>
    </row>
    <row r="3994" spans="2:11" hidden="1">
      <c r="B3994" s="519" t="s">
        <v>1062</v>
      </c>
      <c r="C3994" s="519"/>
      <c r="D3994" s="519"/>
      <c r="E3994" s="519"/>
      <c r="F3994" s="519">
        <v>2</v>
      </c>
      <c r="G3994" s="519"/>
      <c r="H3994" s="519">
        <v>3</v>
      </c>
      <c r="I3994" s="519">
        <v>12</v>
      </c>
      <c r="J3994" s="519" t="str">
        <f t="shared" si="112"/>
        <v>SDN20020312</v>
      </c>
      <c r="K3994" s="519">
        <v>352</v>
      </c>
    </row>
    <row r="3995" spans="2:11" hidden="1">
      <c r="B3995" s="519" t="s">
        <v>1062</v>
      </c>
      <c r="C3995" s="519"/>
      <c r="D3995" s="519"/>
      <c r="E3995" s="519"/>
      <c r="F3995" s="519">
        <v>2</v>
      </c>
      <c r="G3995" s="519"/>
      <c r="H3995" s="519">
        <v>3</v>
      </c>
      <c r="I3995" s="519">
        <v>13</v>
      </c>
      <c r="J3995" s="519" t="str">
        <f t="shared" si="112"/>
        <v>SDN20020313</v>
      </c>
      <c r="K3995" s="519">
        <v>352</v>
      </c>
    </row>
    <row r="3996" spans="2:11" hidden="1">
      <c r="B3996" s="519" t="s">
        <v>1062</v>
      </c>
      <c r="C3996" s="519"/>
      <c r="D3996" s="519"/>
      <c r="E3996" s="519"/>
      <c r="F3996" s="519">
        <v>2</v>
      </c>
      <c r="G3996" s="519"/>
      <c r="H3996" s="519">
        <v>3</v>
      </c>
      <c r="I3996" s="519">
        <v>14</v>
      </c>
      <c r="J3996" s="519" t="str">
        <f t="shared" si="112"/>
        <v>SDN20020314</v>
      </c>
      <c r="K3996" s="519">
        <v>352</v>
      </c>
    </row>
    <row r="3997" spans="2:11" hidden="1">
      <c r="B3997" s="519" t="s">
        <v>1062</v>
      </c>
      <c r="C3997" s="519"/>
      <c r="D3997" s="519"/>
      <c r="E3997" s="519"/>
      <c r="F3997" s="519">
        <v>2</v>
      </c>
      <c r="G3997" s="519"/>
      <c r="H3997" s="519">
        <v>3</v>
      </c>
      <c r="I3997" s="519">
        <v>15</v>
      </c>
      <c r="J3997" s="519" t="str">
        <f t="shared" si="112"/>
        <v>SDN20020315</v>
      </c>
      <c r="K3997" s="519">
        <v>352</v>
      </c>
    </row>
    <row r="3998" spans="2:11" hidden="1">
      <c r="B3998" s="519" t="s">
        <v>1062</v>
      </c>
      <c r="C3998" s="519"/>
      <c r="D3998" s="519"/>
      <c r="E3998" s="519"/>
      <c r="F3998" s="519">
        <v>2</v>
      </c>
      <c r="G3998" s="519"/>
      <c r="H3998" s="519">
        <v>3</v>
      </c>
      <c r="I3998" s="519">
        <v>16</v>
      </c>
      <c r="J3998" s="519" t="str">
        <f t="shared" si="112"/>
        <v>SDN20020316</v>
      </c>
      <c r="K3998" s="519">
        <v>352</v>
      </c>
    </row>
    <row r="3999" spans="2:11" hidden="1">
      <c r="B3999" s="519" t="s">
        <v>1062</v>
      </c>
      <c r="C3999" s="519"/>
      <c r="D3999" s="519"/>
      <c r="E3999" s="519"/>
      <c r="F3999" s="519">
        <v>2</v>
      </c>
      <c r="G3999" s="519"/>
      <c r="H3999" s="519">
        <v>3</v>
      </c>
      <c r="I3999" s="519">
        <v>17</v>
      </c>
      <c r="J3999" s="519" t="str">
        <f t="shared" si="112"/>
        <v>SDN20020317</v>
      </c>
      <c r="K3999" s="519">
        <v>352</v>
      </c>
    </row>
    <row r="4000" spans="2:11" hidden="1">
      <c r="B4000" s="519" t="s">
        <v>1062</v>
      </c>
      <c r="C4000" s="519"/>
      <c r="D4000" s="519"/>
      <c r="E4000" s="519"/>
      <c r="F4000" s="519">
        <v>2</v>
      </c>
      <c r="G4000" s="519"/>
      <c r="H4000" s="519">
        <v>3</v>
      </c>
      <c r="I4000" s="519">
        <v>18</v>
      </c>
      <c r="J4000" s="519" t="str">
        <f t="shared" si="112"/>
        <v>SDN20020318</v>
      </c>
      <c r="K4000" s="519">
        <v>352</v>
      </c>
    </row>
    <row r="4001" spans="2:11" hidden="1">
      <c r="B4001" s="519" t="s">
        <v>1062</v>
      </c>
      <c r="C4001" s="519"/>
      <c r="D4001" s="519"/>
      <c r="E4001" s="519"/>
      <c r="F4001" s="519">
        <v>2</v>
      </c>
      <c r="G4001" s="519"/>
      <c r="H4001" s="519">
        <v>3</v>
      </c>
      <c r="I4001" s="519">
        <v>19</v>
      </c>
      <c r="J4001" s="519" t="str">
        <f t="shared" si="112"/>
        <v>SDN20020319</v>
      </c>
      <c r="K4001" s="519">
        <v>352</v>
      </c>
    </row>
    <row r="4002" spans="2:11" hidden="1">
      <c r="B4002" s="519" t="s">
        <v>1062</v>
      </c>
      <c r="C4002" s="519"/>
      <c r="D4002" s="519"/>
      <c r="E4002" s="519"/>
      <c r="F4002" s="519">
        <v>2</v>
      </c>
      <c r="G4002" s="519"/>
      <c r="H4002" s="519">
        <v>3</v>
      </c>
      <c r="I4002" s="519">
        <v>20</v>
      </c>
      <c r="J4002" s="519" t="str">
        <f t="shared" si="112"/>
        <v>SDN20020320</v>
      </c>
      <c r="K4002" s="519">
        <v>352</v>
      </c>
    </row>
    <row r="4003" spans="2:11" hidden="1">
      <c r="B4003" s="519" t="s">
        <v>1062</v>
      </c>
      <c r="C4003" s="519"/>
      <c r="D4003" s="519"/>
      <c r="E4003" s="519"/>
      <c r="F4003" s="519">
        <v>2</v>
      </c>
      <c r="G4003" s="519"/>
      <c r="H4003" s="519">
        <v>4</v>
      </c>
      <c r="I4003" s="519">
        <v>1</v>
      </c>
      <c r="J4003" s="519" t="str">
        <f t="shared" si="112"/>
        <v>SDN20020401</v>
      </c>
      <c r="K4003" s="519">
        <v>440</v>
      </c>
    </row>
    <row r="4004" spans="2:11" hidden="1">
      <c r="B4004" s="519" t="s">
        <v>1062</v>
      </c>
      <c r="C4004" s="519"/>
      <c r="D4004" s="519"/>
      <c r="E4004" s="519"/>
      <c r="F4004" s="519">
        <v>2</v>
      </c>
      <c r="G4004" s="519"/>
      <c r="H4004" s="519">
        <v>4</v>
      </c>
      <c r="I4004" s="519">
        <v>2</v>
      </c>
      <c r="J4004" s="519" t="str">
        <f t="shared" si="112"/>
        <v>SDN20020402</v>
      </c>
      <c r="K4004" s="519">
        <v>440</v>
      </c>
    </row>
    <row r="4005" spans="2:11" hidden="1">
      <c r="B4005" s="519" t="s">
        <v>1062</v>
      </c>
      <c r="C4005" s="519"/>
      <c r="D4005" s="519"/>
      <c r="E4005" s="519"/>
      <c r="F4005" s="519">
        <v>2</v>
      </c>
      <c r="G4005" s="519"/>
      <c r="H4005" s="519">
        <v>4</v>
      </c>
      <c r="I4005" s="519">
        <v>3</v>
      </c>
      <c r="J4005" s="519" t="str">
        <f t="shared" si="112"/>
        <v>SDN20020403</v>
      </c>
      <c r="K4005" s="519">
        <v>440</v>
      </c>
    </row>
    <row r="4006" spans="2:11" hidden="1">
      <c r="B4006" s="519" t="s">
        <v>1062</v>
      </c>
      <c r="C4006" s="519"/>
      <c r="D4006" s="519"/>
      <c r="E4006" s="519"/>
      <c r="F4006" s="519">
        <v>2</v>
      </c>
      <c r="G4006" s="519"/>
      <c r="H4006" s="519">
        <v>4</v>
      </c>
      <c r="I4006" s="519">
        <v>4</v>
      </c>
      <c r="J4006" s="519" t="str">
        <f t="shared" si="112"/>
        <v>SDN20020404</v>
      </c>
      <c r="K4006" s="519">
        <v>440</v>
      </c>
    </row>
    <row r="4007" spans="2:11" hidden="1">
      <c r="B4007" s="519" t="s">
        <v>1062</v>
      </c>
      <c r="C4007" s="519"/>
      <c r="D4007" s="519"/>
      <c r="E4007" s="519"/>
      <c r="F4007" s="519">
        <v>2</v>
      </c>
      <c r="G4007" s="519"/>
      <c r="H4007" s="519">
        <v>4</v>
      </c>
      <c r="I4007" s="519">
        <v>5</v>
      </c>
      <c r="J4007" s="519" t="str">
        <f t="shared" si="112"/>
        <v>SDN20020405</v>
      </c>
      <c r="K4007" s="519">
        <v>440</v>
      </c>
    </row>
    <row r="4008" spans="2:11" hidden="1">
      <c r="B4008" s="519" t="s">
        <v>1062</v>
      </c>
      <c r="C4008" s="519"/>
      <c r="D4008" s="519"/>
      <c r="E4008" s="519"/>
      <c r="F4008" s="519">
        <v>2</v>
      </c>
      <c r="G4008" s="519"/>
      <c r="H4008" s="519">
        <v>4</v>
      </c>
      <c r="I4008" s="519">
        <v>6</v>
      </c>
      <c r="J4008" s="519" t="str">
        <f t="shared" si="112"/>
        <v>SDN20020406</v>
      </c>
      <c r="K4008" s="519">
        <v>440</v>
      </c>
    </row>
    <row r="4009" spans="2:11" hidden="1">
      <c r="B4009" s="519" t="s">
        <v>1062</v>
      </c>
      <c r="C4009" s="519"/>
      <c r="D4009" s="519"/>
      <c r="E4009" s="519"/>
      <c r="F4009" s="519">
        <v>2</v>
      </c>
      <c r="G4009" s="519"/>
      <c r="H4009" s="519">
        <v>4</v>
      </c>
      <c r="I4009" s="519">
        <v>7</v>
      </c>
      <c r="J4009" s="519" t="str">
        <f t="shared" si="112"/>
        <v>SDN20020407</v>
      </c>
      <c r="K4009" s="519">
        <v>440</v>
      </c>
    </row>
    <row r="4010" spans="2:11" hidden="1">
      <c r="B4010" s="519" t="s">
        <v>1062</v>
      </c>
      <c r="C4010" s="519"/>
      <c r="D4010" s="519"/>
      <c r="E4010" s="519"/>
      <c r="F4010" s="519">
        <v>2</v>
      </c>
      <c r="G4010" s="519"/>
      <c r="H4010" s="519">
        <v>4</v>
      </c>
      <c r="I4010" s="519">
        <v>8</v>
      </c>
      <c r="J4010" s="519" t="str">
        <f t="shared" si="112"/>
        <v>SDN20020408</v>
      </c>
      <c r="K4010" s="519">
        <v>440</v>
      </c>
    </row>
    <row r="4011" spans="2:11" hidden="1">
      <c r="B4011" s="519" t="s">
        <v>1062</v>
      </c>
      <c r="C4011" s="519"/>
      <c r="D4011" s="519"/>
      <c r="E4011" s="519"/>
      <c r="F4011" s="519">
        <v>2</v>
      </c>
      <c r="G4011" s="519"/>
      <c r="H4011" s="519">
        <v>4</v>
      </c>
      <c r="I4011" s="519">
        <v>9</v>
      </c>
      <c r="J4011" s="519" t="str">
        <f t="shared" si="112"/>
        <v>SDN20020409</v>
      </c>
      <c r="K4011" s="519">
        <v>440</v>
      </c>
    </row>
    <row r="4012" spans="2:11" hidden="1">
      <c r="B4012" s="519" t="s">
        <v>1062</v>
      </c>
      <c r="C4012" s="519"/>
      <c r="D4012" s="519"/>
      <c r="E4012" s="519"/>
      <c r="F4012" s="519">
        <v>2</v>
      </c>
      <c r="G4012" s="519"/>
      <c r="H4012" s="519">
        <v>4</v>
      </c>
      <c r="I4012" s="519">
        <v>10</v>
      </c>
      <c r="J4012" s="519" t="str">
        <f t="shared" si="112"/>
        <v>SDN20020410</v>
      </c>
      <c r="K4012" s="519">
        <v>440</v>
      </c>
    </row>
    <row r="4013" spans="2:11" hidden="1">
      <c r="B4013" s="519" t="s">
        <v>1062</v>
      </c>
      <c r="C4013" s="519"/>
      <c r="D4013" s="519"/>
      <c r="E4013" s="519"/>
      <c r="F4013" s="519">
        <v>2</v>
      </c>
      <c r="G4013" s="519"/>
      <c r="H4013" s="519">
        <v>4</v>
      </c>
      <c r="I4013" s="519">
        <v>11</v>
      </c>
      <c r="J4013" s="519" t="str">
        <f t="shared" si="112"/>
        <v>SDN20020411</v>
      </c>
      <c r="K4013" s="519">
        <v>352</v>
      </c>
    </row>
    <row r="4014" spans="2:11" hidden="1">
      <c r="B4014" s="519" t="s">
        <v>1062</v>
      </c>
      <c r="C4014" s="519"/>
      <c r="D4014" s="519"/>
      <c r="E4014" s="519"/>
      <c r="F4014" s="519">
        <v>2</v>
      </c>
      <c r="G4014" s="519"/>
      <c r="H4014" s="519">
        <v>4</v>
      </c>
      <c r="I4014" s="519">
        <v>12</v>
      </c>
      <c r="J4014" s="519" t="str">
        <f t="shared" si="112"/>
        <v>SDN20020412</v>
      </c>
      <c r="K4014" s="519">
        <v>352</v>
      </c>
    </row>
    <row r="4015" spans="2:11" hidden="1">
      <c r="B4015" s="519" t="s">
        <v>1062</v>
      </c>
      <c r="C4015" s="519"/>
      <c r="D4015" s="519"/>
      <c r="E4015" s="519"/>
      <c r="F4015" s="519">
        <v>2</v>
      </c>
      <c r="G4015" s="519"/>
      <c r="H4015" s="519">
        <v>4</v>
      </c>
      <c r="I4015" s="519">
        <v>13</v>
      </c>
      <c r="J4015" s="519" t="str">
        <f t="shared" si="112"/>
        <v>SDN20020413</v>
      </c>
      <c r="K4015" s="519">
        <v>352</v>
      </c>
    </row>
    <row r="4016" spans="2:11" hidden="1">
      <c r="B4016" s="519" t="s">
        <v>1062</v>
      </c>
      <c r="C4016" s="519"/>
      <c r="D4016" s="519"/>
      <c r="E4016" s="519"/>
      <c r="F4016" s="519">
        <v>2</v>
      </c>
      <c r="G4016" s="519"/>
      <c r="H4016" s="519">
        <v>4</v>
      </c>
      <c r="I4016" s="519">
        <v>14</v>
      </c>
      <c r="J4016" s="519" t="str">
        <f t="shared" si="112"/>
        <v>SDN20020414</v>
      </c>
      <c r="K4016" s="519">
        <v>352</v>
      </c>
    </row>
    <row r="4017" spans="2:11" hidden="1">
      <c r="B4017" s="519" t="s">
        <v>1062</v>
      </c>
      <c r="C4017" s="519"/>
      <c r="D4017" s="519"/>
      <c r="E4017" s="519"/>
      <c r="F4017" s="519">
        <v>2</v>
      </c>
      <c r="G4017" s="519"/>
      <c r="H4017" s="519">
        <v>4</v>
      </c>
      <c r="I4017" s="519">
        <v>15</v>
      </c>
      <c r="J4017" s="519" t="str">
        <f t="shared" si="112"/>
        <v>SDN20020415</v>
      </c>
      <c r="K4017" s="519">
        <v>352</v>
      </c>
    </row>
    <row r="4018" spans="2:11" hidden="1">
      <c r="B4018" s="519" t="s">
        <v>1062</v>
      </c>
      <c r="C4018" s="519"/>
      <c r="D4018" s="519"/>
      <c r="E4018" s="519"/>
      <c r="F4018" s="519">
        <v>2</v>
      </c>
      <c r="G4018" s="519"/>
      <c r="H4018" s="519">
        <v>4</v>
      </c>
      <c r="I4018" s="519">
        <v>16</v>
      </c>
      <c r="J4018" s="519" t="str">
        <f t="shared" si="112"/>
        <v>SDN20020416</v>
      </c>
      <c r="K4018" s="519">
        <v>352</v>
      </c>
    </row>
    <row r="4019" spans="2:11" hidden="1">
      <c r="B4019" s="519" t="s">
        <v>1062</v>
      </c>
      <c r="C4019" s="519"/>
      <c r="D4019" s="519"/>
      <c r="E4019" s="519"/>
      <c r="F4019" s="519">
        <v>2</v>
      </c>
      <c r="G4019" s="519"/>
      <c r="H4019" s="519">
        <v>4</v>
      </c>
      <c r="I4019" s="519">
        <v>17</v>
      </c>
      <c r="J4019" s="519" t="str">
        <f t="shared" si="112"/>
        <v>SDN20020417</v>
      </c>
      <c r="K4019" s="519">
        <v>352</v>
      </c>
    </row>
    <row r="4020" spans="2:11" hidden="1">
      <c r="B4020" s="519" t="s">
        <v>1062</v>
      </c>
      <c r="C4020" s="519"/>
      <c r="D4020" s="519"/>
      <c r="E4020" s="519"/>
      <c r="F4020" s="519">
        <v>2</v>
      </c>
      <c r="G4020" s="519"/>
      <c r="H4020" s="519">
        <v>4</v>
      </c>
      <c r="I4020" s="519">
        <v>18</v>
      </c>
      <c r="J4020" s="519" t="str">
        <f t="shared" si="112"/>
        <v>SDN20020418</v>
      </c>
      <c r="K4020" s="519">
        <v>352</v>
      </c>
    </row>
    <row r="4021" spans="2:11" hidden="1">
      <c r="B4021" s="519" t="s">
        <v>1062</v>
      </c>
      <c r="C4021" s="519"/>
      <c r="D4021" s="519"/>
      <c r="E4021" s="519"/>
      <c r="F4021" s="519">
        <v>2</v>
      </c>
      <c r="G4021" s="519"/>
      <c r="H4021" s="519">
        <v>4</v>
      </c>
      <c r="I4021" s="519">
        <v>19</v>
      </c>
      <c r="J4021" s="519" t="str">
        <f t="shared" si="112"/>
        <v>SDN20020419</v>
      </c>
      <c r="K4021" s="519">
        <v>352</v>
      </c>
    </row>
    <row r="4022" spans="2:11" hidden="1">
      <c r="B4022" s="519" t="s">
        <v>1062</v>
      </c>
      <c r="C4022" s="519"/>
      <c r="D4022" s="519"/>
      <c r="E4022" s="519"/>
      <c r="F4022" s="519">
        <v>2</v>
      </c>
      <c r="G4022" s="519"/>
      <c r="H4022" s="519">
        <v>4</v>
      </c>
      <c r="I4022" s="519">
        <v>20</v>
      </c>
      <c r="J4022" s="519" t="str">
        <f t="shared" si="112"/>
        <v>SDN20020420</v>
      </c>
      <c r="K4022" s="519">
        <v>352</v>
      </c>
    </row>
    <row r="4023" spans="2:11" hidden="1">
      <c r="B4023" s="519" t="s">
        <v>1062</v>
      </c>
      <c r="C4023" s="519"/>
      <c r="D4023" s="519"/>
      <c r="E4023" s="519"/>
      <c r="F4023" s="519">
        <v>2</v>
      </c>
      <c r="G4023" s="519"/>
      <c r="H4023" s="519">
        <v>5</v>
      </c>
      <c r="I4023" s="519">
        <v>1</v>
      </c>
      <c r="J4023" s="519" t="str">
        <f t="shared" si="112"/>
        <v>SDN20020501</v>
      </c>
      <c r="K4023" s="519">
        <v>440</v>
      </c>
    </row>
    <row r="4024" spans="2:11" hidden="1">
      <c r="B4024" s="519" t="s">
        <v>1062</v>
      </c>
      <c r="C4024" s="519"/>
      <c r="D4024" s="519"/>
      <c r="E4024" s="519"/>
      <c r="F4024" s="519">
        <v>2</v>
      </c>
      <c r="G4024" s="519"/>
      <c r="H4024" s="519">
        <v>5</v>
      </c>
      <c r="I4024" s="519">
        <v>2</v>
      </c>
      <c r="J4024" s="519" t="str">
        <f t="shared" si="112"/>
        <v>SDN20020502</v>
      </c>
      <c r="K4024" s="519">
        <v>440</v>
      </c>
    </row>
    <row r="4025" spans="2:11" hidden="1">
      <c r="B4025" s="519" t="s">
        <v>1062</v>
      </c>
      <c r="C4025" s="519"/>
      <c r="D4025" s="519"/>
      <c r="E4025" s="519"/>
      <c r="F4025" s="519">
        <v>2</v>
      </c>
      <c r="G4025" s="519"/>
      <c r="H4025" s="519">
        <v>5</v>
      </c>
      <c r="I4025" s="519">
        <v>3</v>
      </c>
      <c r="J4025" s="519" t="str">
        <f t="shared" si="112"/>
        <v>SDN20020503</v>
      </c>
      <c r="K4025" s="519">
        <v>440</v>
      </c>
    </row>
    <row r="4026" spans="2:11" hidden="1">
      <c r="B4026" s="519" t="s">
        <v>1062</v>
      </c>
      <c r="C4026" s="519"/>
      <c r="D4026" s="519"/>
      <c r="E4026" s="519"/>
      <c r="F4026" s="519">
        <v>2</v>
      </c>
      <c r="G4026" s="519"/>
      <c r="H4026" s="519">
        <v>5</v>
      </c>
      <c r="I4026" s="519">
        <v>4</v>
      </c>
      <c r="J4026" s="519" t="str">
        <f t="shared" si="112"/>
        <v>SDN20020504</v>
      </c>
      <c r="K4026" s="519">
        <v>440</v>
      </c>
    </row>
    <row r="4027" spans="2:11" hidden="1">
      <c r="B4027" s="519" t="s">
        <v>1062</v>
      </c>
      <c r="C4027" s="519"/>
      <c r="D4027" s="519"/>
      <c r="E4027" s="519"/>
      <c r="F4027" s="519">
        <v>2</v>
      </c>
      <c r="G4027" s="519"/>
      <c r="H4027" s="519">
        <v>5</v>
      </c>
      <c r="I4027" s="519">
        <v>5</v>
      </c>
      <c r="J4027" s="519" t="str">
        <f t="shared" si="112"/>
        <v>SDN20020505</v>
      </c>
      <c r="K4027" s="519">
        <v>440</v>
      </c>
    </row>
    <row r="4028" spans="2:11" hidden="1">
      <c r="B4028" s="519" t="s">
        <v>1062</v>
      </c>
      <c r="C4028" s="519"/>
      <c r="D4028" s="519"/>
      <c r="E4028" s="519"/>
      <c r="F4028" s="519">
        <v>2</v>
      </c>
      <c r="G4028" s="519"/>
      <c r="H4028" s="519">
        <v>5</v>
      </c>
      <c r="I4028" s="519">
        <v>6</v>
      </c>
      <c r="J4028" s="519" t="str">
        <f t="shared" si="112"/>
        <v>SDN20020506</v>
      </c>
      <c r="K4028" s="519">
        <v>440</v>
      </c>
    </row>
    <row r="4029" spans="2:11" hidden="1">
      <c r="B4029" s="519" t="s">
        <v>1062</v>
      </c>
      <c r="C4029" s="519"/>
      <c r="D4029" s="519"/>
      <c r="E4029" s="519"/>
      <c r="F4029" s="519">
        <v>2</v>
      </c>
      <c r="G4029" s="519"/>
      <c r="H4029" s="519">
        <v>5</v>
      </c>
      <c r="I4029" s="519">
        <v>7</v>
      </c>
      <c r="J4029" s="519" t="str">
        <f t="shared" si="112"/>
        <v>SDN20020507</v>
      </c>
      <c r="K4029" s="519">
        <v>440</v>
      </c>
    </row>
    <row r="4030" spans="2:11" hidden="1">
      <c r="B4030" s="519" t="s">
        <v>1062</v>
      </c>
      <c r="C4030" s="519"/>
      <c r="D4030" s="519"/>
      <c r="E4030" s="519"/>
      <c r="F4030" s="519">
        <v>2</v>
      </c>
      <c r="G4030" s="519"/>
      <c r="H4030" s="519">
        <v>5</v>
      </c>
      <c r="I4030" s="519">
        <v>8</v>
      </c>
      <c r="J4030" s="519" t="str">
        <f t="shared" si="112"/>
        <v>SDN20020508</v>
      </c>
      <c r="K4030" s="519">
        <v>440</v>
      </c>
    </row>
    <row r="4031" spans="2:11" hidden="1">
      <c r="B4031" s="519" t="s">
        <v>1062</v>
      </c>
      <c r="C4031" s="519"/>
      <c r="D4031" s="519"/>
      <c r="E4031" s="519"/>
      <c r="F4031" s="519">
        <v>2</v>
      </c>
      <c r="G4031" s="519"/>
      <c r="H4031" s="519">
        <v>5</v>
      </c>
      <c r="I4031" s="519">
        <v>9</v>
      </c>
      <c r="J4031" s="519" t="str">
        <f t="shared" si="112"/>
        <v>SDN20020509</v>
      </c>
      <c r="K4031" s="519">
        <v>440</v>
      </c>
    </row>
    <row r="4032" spans="2:11" hidden="1">
      <c r="B4032" s="519" t="s">
        <v>1062</v>
      </c>
      <c r="C4032" s="519"/>
      <c r="D4032" s="519"/>
      <c r="E4032" s="519"/>
      <c r="F4032" s="519">
        <v>2</v>
      </c>
      <c r="G4032" s="519"/>
      <c r="H4032" s="519">
        <v>5</v>
      </c>
      <c r="I4032" s="519">
        <v>10</v>
      </c>
      <c r="J4032" s="519" t="str">
        <f t="shared" si="112"/>
        <v>SDN20020510</v>
      </c>
      <c r="K4032" s="519">
        <v>440</v>
      </c>
    </row>
    <row r="4033" spans="2:11" hidden="1">
      <c r="B4033" s="519" t="s">
        <v>1062</v>
      </c>
      <c r="C4033" s="519"/>
      <c r="D4033" s="519"/>
      <c r="E4033" s="519"/>
      <c r="F4033" s="519">
        <v>2</v>
      </c>
      <c r="G4033" s="519"/>
      <c r="H4033" s="519">
        <v>5</v>
      </c>
      <c r="I4033" s="519">
        <v>11</v>
      </c>
      <c r="J4033" s="519" t="str">
        <f t="shared" si="112"/>
        <v>SDN20020511</v>
      </c>
      <c r="K4033" s="519">
        <v>352</v>
      </c>
    </row>
    <row r="4034" spans="2:11" hidden="1">
      <c r="B4034" s="519" t="s">
        <v>1062</v>
      </c>
      <c r="C4034" s="519"/>
      <c r="D4034" s="519"/>
      <c r="E4034" s="519"/>
      <c r="F4034" s="519">
        <v>2</v>
      </c>
      <c r="G4034" s="519"/>
      <c r="H4034" s="519">
        <v>5</v>
      </c>
      <c r="I4034" s="519">
        <v>12</v>
      </c>
      <c r="J4034" s="519" t="str">
        <f t="shared" si="112"/>
        <v>SDN20020512</v>
      </c>
      <c r="K4034" s="519">
        <v>352</v>
      </c>
    </row>
    <row r="4035" spans="2:11" hidden="1">
      <c r="B4035" s="519" t="s">
        <v>1062</v>
      </c>
      <c r="C4035" s="519"/>
      <c r="D4035" s="519"/>
      <c r="E4035" s="519"/>
      <c r="F4035" s="519">
        <v>2</v>
      </c>
      <c r="G4035" s="519"/>
      <c r="H4035" s="519">
        <v>5</v>
      </c>
      <c r="I4035" s="519">
        <v>13</v>
      </c>
      <c r="J4035" s="519" t="str">
        <f t="shared" si="112"/>
        <v>SDN20020513</v>
      </c>
      <c r="K4035" s="519">
        <v>352</v>
      </c>
    </row>
    <row r="4036" spans="2:11" hidden="1">
      <c r="B4036" s="519" t="s">
        <v>1062</v>
      </c>
      <c r="C4036" s="519"/>
      <c r="D4036" s="519"/>
      <c r="E4036" s="519"/>
      <c r="F4036" s="519">
        <v>2</v>
      </c>
      <c r="G4036" s="519"/>
      <c r="H4036" s="519">
        <v>5</v>
      </c>
      <c r="I4036" s="519">
        <v>14</v>
      </c>
      <c r="J4036" s="519" t="str">
        <f t="shared" ref="J4036:J4099" si="113">B4036&amp;TEXT(F4036,"00")&amp;TEXT(H4036,"00")&amp;TEXT(I4036,"00")</f>
        <v>SDN20020514</v>
      </c>
      <c r="K4036" s="519">
        <v>352</v>
      </c>
    </row>
    <row r="4037" spans="2:11" hidden="1">
      <c r="B4037" s="519" t="s">
        <v>1062</v>
      </c>
      <c r="C4037" s="519"/>
      <c r="D4037" s="519"/>
      <c r="E4037" s="519"/>
      <c r="F4037" s="519">
        <v>2</v>
      </c>
      <c r="G4037" s="519"/>
      <c r="H4037" s="519">
        <v>5</v>
      </c>
      <c r="I4037" s="519">
        <v>15</v>
      </c>
      <c r="J4037" s="519" t="str">
        <f t="shared" si="113"/>
        <v>SDN20020515</v>
      </c>
      <c r="K4037" s="519">
        <v>352</v>
      </c>
    </row>
    <row r="4038" spans="2:11" hidden="1">
      <c r="B4038" s="519" t="s">
        <v>1062</v>
      </c>
      <c r="C4038" s="519"/>
      <c r="D4038" s="519"/>
      <c r="E4038" s="519"/>
      <c r="F4038" s="519">
        <v>2</v>
      </c>
      <c r="G4038" s="519"/>
      <c r="H4038" s="519">
        <v>5</v>
      </c>
      <c r="I4038" s="519">
        <v>16</v>
      </c>
      <c r="J4038" s="519" t="str">
        <f t="shared" si="113"/>
        <v>SDN20020516</v>
      </c>
      <c r="K4038" s="519">
        <v>352</v>
      </c>
    </row>
    <row r="4039" spans="2:11" hidden="1">
      <c r="B4039" s="519" t="s">
        <v>1062</v>
      </c>
      <c r="C4039" s="519"/>
      <c r="D4039" s="519"/>
      <c r="E4039" s="519"/>
      <c r="F4039" s="519">
        <v>2</v>
      </c>
      <c r="G4039" s="519"/>
      <c r="H4039" s="519">
        <v>5</v>
      </c>
      <c r="I4039" s="519">
        <v>17</v>
      </c>
      <c r="J4039" s="519" t="str">
        <f t="shared" si="113"/>
        <v>SDN20020517</v>
      </c>
      <c r="K4039" s="519">
        <v>352</v>
      </c>
    </row>
    <row r="4040" spans="2:11" hidden="1">
      <c r="B4040" s="519" t="s">
        <v>1062</v>
      </c>
      <c r="C4040" s="519"/>
      <c r="D4040" s="519"/>
      <c r="E4040" s="519"/>
      <c r="F4040" s="519">
        <v>2</v>
      </c>
      <c r="G4040" s="519"/>
      <c r="H4040" s="519">
        <v>5</v>
      </c>
      <c r="I4040" s="519">
        <v>18</v>
      </c>
      <c r="J4040" s="519" t="str">
        <f t="shared" si="113"/>
        <v>SDN20020518</v>
      </c>
      <c r="K4040" s="519">
        <v>352</v>
      </c>
    </row>
    <row r="4041" spans="2:11" hidden="1">
      <c r="B4041" s="519" t="s">
        <v>1062</v>
      </c>
      <c r="C4041" s="519"/>
      <c r="D4041" s="519"/>
      <c r="E4041" s="519"/>
      <c r="F4041" s="519">
        <v>2</v>
      </c>
      <c r="G4041" s="519"/>
      <c r="H4041" s="519">
        <v>5</v>
      </c>
      <c r="I4041" s="519">
        <v>19</v>
      </c>
      <c r="J4041" s="519" t="str">
        <f t="shared" si="113"/>
        <v>SDN20020519</v>
      </c>
      <c r="K4041" s="519">
        <v>352</v>
      </c>
    </row>
    <row r="4042" spans="2:11" hidden="1">
      <c r="B4042" s="519" t="s">
        <v>1062</v>
      </c>
      <c r="C4042" s="519"/>
      <c r="D4042" s="519"/>
      <c r="E4042" s="519"/>
      <c r="F4042" s="519">
        <v>2</v>
      </c>
      <c r="G4042" s="519"/>
      <c r="H4042" s="519">
        <v>5</v>
      </c>
      <c r="I4042" s="519">
        <v>20</v>
      </c>
      <c r="J4042" s="519" t="str">
        <f t="shared" si="113"/>
        <v>SDN20020520</v>
      </c>
      <c r="K4042" s="519">
        <v>352</v>
      </c>
    </row>
    <row r="4043" spans="2:11" hidden="1">
      <c r="B4043" s="519" t="s">
        <v>1062</v>
      </c>
      <c r="C4043" s="519"/>
      <c r="D4043" s="519"/>
      <c r="E4043" s="519"/>
      <c r="F4043" s="519">
        <v>2</v>
      </c>
      <c r="G4043" s="519"/>
      <c r="H4043" s="519">
        <v>6</v>
      </c>
      <c r="I4043" s="519">
        <v>1</v>
      </c>
      <c r="J4043" s="519" t="str">
        <f t="shared" si="113"/>
        <v>SDN20020601</v>
      </c>
      <c r="K4043" s="519">
        <v>440</v>
      </c>
    </row>
    <row r="4044" spans="2:11" hidden="1">
      <c r="B4044" s="519" t="s">
        <v>1062</v>
      </c>
      <c r="C4044" s="519"/>
      <c r="D4044" s="519"/>
      <c r="E4044" s="519"/>
      <c r="F4044" s="519">
        <v>2</v>
      </c>
      <c r="G4044" s="519"/>
      <c r="H4044" s="519">
        <v>6</v>
      </c>
      <c r="I4044" s="519">
        <v>2</v>
      </c>
      <c r="J4044" s="519" t="str">
        <f t="shared" si="113"/>
        <v>SDN20020602</v>
      </c>
      <c r="K4044" s="519">
        <v>440</v>
      </c>
    </row>
    <row r="4045" spans="2:11" hidden="1">
      <c r="B4045" s="519" t="s">
        <v>1062</v>
      </c>
      <c r="C4045" s="519"/>
      <c r="D4045" s="519"/>
      <c r="E4045" s="519"/>
      <c r="F4045" s="519">
        <v>2</v>
      </c>
      <c r="G4045" s="519"/>
      <c r="H4045" s="519">
        <v>6</v>
      </c>
      <c r="I4045" s="519">
        <v>3</v>
      </c>
      <c r="J4045" s="519" t="str">
        <f t="shared" si="113"/>
        <v>SDN20020603</v>
      </c>
      <c r="K4045" s="519">
        <v>440</v>
      </c>
    </row>
    <row r="4046" spans="2:11" hidden="1">
      <c r="B4046" s="519" t="s">
        <v>1062</v>
      </c>
      <c r="C4046" s="519"/>
      <c r="D4046" s="519"/>
      <c r="E4046" s="519"/>
      <c r="F4046" s="519">
        <v>2</v>
      </c>
      <c r="G4046" s="519"/>
      <c r="H4046" s="519">
        <v>6</v>
      </c>
      <c r="I4046" s="519">
        <v>4</v>
      </c>
      <c r="J4046" s="519" t="str">
        <f t="shared" si="113"/>
        <v>SDN20020604</v>
      </c>
      <c r="K4046" s="519">
        <v>440</v>
      </c>
    </row>
    <row r="4047" spans="2:11" hidden="1">
      <c r="B4047" s="519" t="s">
        <v>1062</v>
      </c>
      <c r="C4047" s="519"/>
      <c r="D4047" s="519"/>
      <c r="E4047" s="519"/>
      <c r="F4047" s="519">
        <v>2</v>
      </c>
      <c r="G4047" s="519"/>
      <c r="H4047" s="519">
        <v>6</v>
      </c>
      <c r="I4047" s="519">
        <v>5</v>
      </c>
      <c r="J4047" s="519" t="str">
        <f t="shared" si="113"/>
        <v>SDN20020605</v>
      </c>
      <c r="K4047" s="519">
        <v>440</v>
      </c>
    </row>
    <row r="4048" spans="2:11" hidden="1">
      <c r="B4048" s="519" t="s">
        <v>1062</v>
      </c>
      <c r="C4048" s="519"/>
      <c r="D4048" s="519"/>
      <c r="E4048" s="519"/>
      <c r="F4048" s="519">
        <v>2</v>
      </c>
      <c r="G4048" s="519"/>
      <c r="H4048" s="519">
        <v>6</v>
      </c>
      <c r="I4048" s="519">
        <v>6</v>
      </c>
      <c r="J4048" s="519" t="str">
        <f t="shared" si="113"/>
        <v>SDN20020606</v>
      </c>
      <c r="K4048" s="519">
        <v>440</v>
      </c>
    </row>
    <row r="4049" spans="2:11" hidden="1">
      <c r="B4049" s="519" t="s">
        <v>1062</v>
      </c>
      <c r="C4049" s="519"/>
      <c r="D4049" s="519"/>
      <c r="E4049" s="519"/>
      <c r="F4049" s="519">
        <v>2</v>
      </c>
      <c r="G4049" s="519"/>
      <c r="H4049" s="519">
        <v>6</v>
      </c>
      <c r="I4049" s="519">
        <v>7</v>
      </c>
      <c r="J4049" s="519" t="str">
        <f t="shared" si="113"/>
        <v>SDN20020607</v>
      </c>
      <c r="K4049" s="519">
        <v>440</v>
      </c>
    </row>
    <row r="4050" spans="2:11" hidden="1">
      <c r="B4050" s="519" t="s">
        <v>1062</v>
      </c>
      <c r="C4050" s="519"/>
      <c r="D4050" s="519"/>
      <c r="E4050" s="519"/>
      <c r="F4050" s="519">
        <v>2</v>
      </c>
      <c r="G4050" s="519"/>
      <c r="H4050" s="519">
        <v>6</v>
      </c>
      <c r="I4050" s="519">
        <v>8</v>
      </c>
      <c r="J4050" s="519" t="str">
        <f t="shared" si="113"/>
        <v>SDN20020608</v>
      </c>
      <c r="K4050" s="519">
        <v>440</v>
      </c>
    </row>
    <row r="4051" spans="2:11" hidden="1">
      <c r="B4051" s="519" t="s">
        <v>1062</v>
      </c>
      <c r="C4051" s="519"/>
      <c r="D4051" s="519"/>
      <c r="E4051" s="519"/>
      <c r="F4051" s="519">
        <v>2</v>
      </c>
      <c r="G4051" s="519"/>
      <c r="H4051" s="519">
        <v>6</v>
      </c>
      <c r="I4051" s="519">
        <v>9</v>
      </c>
      <c r="J4051" s="519" t="str">
        <f t="shared" si="113"/>
        <v>SDN20020609</v>
      </c>
      <c r="K4051" s="519">
        <v>440</v>
      </c>
    </row>
    <row r="4052" spans="2:11" hidden="1">
      <c r="B4052" s="519" t="s">
        <v>1062</v>
      </c>
      <c r="C4052" s="519"/>
      <c r="D4052" s="519"/>
      <c r="E4052" s="519"/>
      <c r="F4052" s="519">
        <v>2</v>
      </c>
      <c r="G4052" s="519"/>
      <c r="H4052" s="519">
        <v>6</v>
      </c>
      <c r="I4052" s="519">
        <v>10</v>
      </c>
      <c r="J4052" s="519" t="str">
        <f t="shared" si="113"/>
        <v>SDN20020610</v>
      </c>
      <c r="K4052" s="519">
        <v>440</v>
      </c>
    </row>
    <row r="4053" spans="2:11" hidden="1">
      <c r="B4053" s="519" t="s">
        <v>1062</v>
      </c>
      <c r="C4053" s="519"/>
      <c r="D4053" s="519"/>
      <c r="E4053" s="519"/>
      <c r="F4053" s="519">
        <v>2</v>
      </c>
      <c r="G4053" s="519"/>
      <c r="H4053" s="519">
        <v>6</v>
      </c>
      <c r="I4053" s="519">
        <v>11</v>
      </c>
      <c r="J4053" s="519" t="str">
        <f t="shared" si="113"/>
        <v>SDN20020611</v>
      </c>
      <c r="K4053" s="519">
        <v>352</v>
      </c>
    </row>
    <row r="4054" spans="2:11" hidden="1">
      <c r="B4054" s="519" t="s">
        <v>1062</v>
      </c>
      <c r="C4054" s="519"/>
      <c r="D4054" s="519"/>
      <c r="E4054" s="519"/>
      <c r="F4054" s="519">
        <v>2</v>
      </c>
      <c r="G4054" s="519"/>
      <c r="H4054" s="519">
        <v>6</v>
      </c>
      <c r="I4054" s="519">
        <v>12</v>
      </c>
      <c r="J4054" s="519" t="str">
        <f t="shared" si="113"/>
        <v>SDN20020612</v>
      </c>
      <c r="K4054" s="519">
        <v>352</v>
      </c>
    </row>
    <row r="4055" spans="2:11" hidden="1">
      <c r="B4055" s="519" t="s">
        <v>1062</v>
      </c>
      <c r="C4055" s="519"/>
      <c r="D4055" s="519"/>
      <c r="E4055" s="519"/>
      <c r="F4055" s="519">
        <v>2</v>
      </c>
      <c r="G4055" s="519"/>
      <c r="H4055" s="519">
        <v>6</v>
      </c>
      <c r="I4055" s="519">
        <v>13</v>
      </c>
      <c r="J4055" s="519" t="str">
        <f t="shared" si="113"/>
        <v>SDN20020613</v>
      </c>
      <c r="K4055" s="519">
        <v>352</v>
      </c>
    </row>
    <row r="4056" spans="2:11" hidden="1">
      <c r="B4056" s="519" t="s">
        <v>1062</v>
      </c>
      <c r="C4056" s="519"/>
      <c r="D4056" s="519"/>
      <c r="E4056" s="519"/>
      <c r="F4056" s="519">
        <v>2</v>
      </c>
      <c r="G4056" s="519"/>
      <c r="H4056" s="519">
        <v>6</v>
      </c>
      <c r="I4056" s="519">
        <v>14</v>
      </c>
      <c r="J4056" s="519" t="str">
        <f t="shared" si="113"/>
        <v>SDN20020614</v>
      </c>
      <c r="K4056" s="519">
        <v>352</v>
      </c>
    </row>
    <row r="4057" spans="2:11" hidden="1">
      <c r="B4057" s="519" t="s">
        <v>1062</v>
      </c>
      <c r="C4057" s="519"/>
      <c r="D4057" s="519"/>
      <c r="E4057" s="519"/>
      <c r="F4057" s="519">
        <v>2</v>
      </c>
      <c r="G4057" s="519"/>
      <c r="H4057" s="519">
        <v>6</v>
      </c>
      <c r="I4057" s="519">
        <v>15</v>
      </c>
      <c r="J4057" s="519" t="str">
        <f t="shared" si="113"/>
        <v>SDN20020615</v>
      </c>
      <c r="K4057" s="519">
        <v>352</v>
      </c>
    </row>
    <row r="4058" spans="2:11" hidden="1">
      <c r="B4058" s="519" t="s">
        <v>1062</v>
      </c>
      <c r="C4058" s="519"/>
      <c r="D4058" s="519"/>
      <c r="E4058" s="519"/>
      <c r="F4058" s="519">
        <v>2</v>
      </c>
      <c r="G4058" s="519"/>
      <c r="H4058" s="519">
        <v>6</v>
      </c>
      <c r="I4058" s="519">
        <v>16</v>
      </c>
      <c r="J4058" s="519" t="str">
        <f t="shared" si="113"/>
        <v>SDN20020616</v>
      </c>
      <c r="K4058" s="519">
        <v>352</v>
      </c>
    </row>
    <row r="4059" spans="2:11" hidden="1">
      <c r="B4059" s="519" t="s">
        <v>1062</v>
      </c>
      <c r="C4059" s="519"/>
      <c r="D4059" s="519"/>
      <c r="E4059" s="519"/>
      <c r="F4059" s="519">
        <v>2</v>
      </c>
      <c r="G4059" s="519"/>
      <c r="H4059" s="519">
        <v>6</v>
      </c>
      <c r="I4059" s="519">
        <v>17</v>
      </c>
      <c r="J4059" s="519" t="str">
        <f t="shared" si="113"/>
        <v>SDN20020617</v>
      </c>
      <c r="K4059" s="519">
        <v>352</v>
      </c>
    </row>
    <row r="4060" spans="2:11" hidden="1">
      <c r="B4060" s="519" t="s">
        <v>1062</v>
      </c>
      <c r="C4060" s="519"/>
      <c r="D4060" s="519"/>
      <c r="E4060" s="519"/>
      <c r="F4060" s="519">
        <v>2</v>
      </c>
      <c r="G4060" s="519"/>
      <c r="H4060" s="519">
        <v>6</v>
      </c>
      <c r="I4060" s="519">
        <v>18</v>
      </c>
      <c r="J4060" s="519" t="str">
        <f t="shared" si="113"/>
        <v>SDN20020618</v>
      </c>
      <c r="K4060" s="519">
        <v>352</v>
      </c>
    </row>
    <row r="4061" spans="2:11" hidden="1">
      <c r="B4061" s="519" t="s">
        <v>1062</v>
      </c>
      <c r="C4061" s="519"/>
      <c r="D4061" s="519"/>
      <c r="E4061" s="519"/>
      <c r="F4061" s="519">
        <v>2</v>
      </c>
      <c r="G4061" s="519"/>
      <c r="H4061" s="519">
        <v>6</v>
      </c>
      <c r="I4061" s="519">
        <v>19</v>
      </c>
      <c r="J4061" s="519" t="str">
        <f t="shared" si="113"/>
        <v>SDN20020619</v>
      </c>
      <c r="K4061" s="519">
        <v>352</v>
      </c>
    </row>
    <row r="4062" spans="2:11" hidden="1">
      <c r="B4062" s="519" t="s">
        <v>1062</v>
      </c>
      <c r="C4062" s="519"/>
      <c r="D4062" s="519"/>
      <c r="E4062" s="519"/>
      <c r="F4062" s="519">
        <v>2</v>
      </c>
      <c r="G4062" s="519"/>
      <c r="H4062" s="519">
        <v>6</v>
      </c>
      <c r="I4062" s="519">
        <v>20</v>
      </c>
      <c r="J4062" s="519" t="str">
        <f t="shared" si="113"/>
        <v>SDN20020620</v>
      </c>
      <c r="K4062" s="519">
        <v>352</v>
      </c>
    </row>
    <row r="4063" spans="2:11" hidden="1">
      <c r="B4063" s="519" t="s">
        <v>1062</v>
      </c>
      <c r="C4063" s="519"/>
      <c r="D4063" s="519"/>
      <c r="E4063" s="519"/>
      <c r="F4063" s="519">
        <v>2</v>
      </c>
      <c r="G4063" s="519"/>
      <c r="H4063" s="519">
        <v>7</v>
      </c>
      <c r="I4063" s="519">
        <v>1</v>
      </c>
      <c r="J4063" s="519" t="str">
        <f t="shared" si="113"/>
        <v>SDN20020701</v>
      </c>
      <c r="K4063" s="519">
        <v>440</v>
      </c>
    </row>
    <row r="4064" spans="2:11" hidden="1">
      <c r="B4064" s="519" t="s">
        <v>1062</v>
      </c>
      <c r="C4064" s="519"/>
      <c r="D4064" s="519"/>
      <c r="E4064" s="519"/>
      <c r="F4064" s="519">
        <v>2</v>
      </c>
      <c r="G4064" s="519"/>
      <c r="H4064" s="519">
        <v>7</v>
      </c>
      <c r="I4064" s="519">
        <v>2</v>
      </c>
      <c r="J4064" s="519" t="str">
        <f t="shared" si="113"/>
        <v>SDN20020702</v>
      </c>
      <c r="K4064" s="519">
        <v>440</v>
      </c>
    </row>
    <row r="4065" spans="2:11" hidden="1">
      <c r="B4065" s="519" t="s">
        <v>1062</v>
      </c>
      <c r="C4065" s="519"/>
      <c r="D4065" s="519"/>
      <c r="E4065" s="519"/>
      <c r="F4065" s="519">
        <v>2</v>
      </c>
      <c r="G4065" s="519"/>
      <c r="H4065" s="519">
        <v>7</v>
      </c>
      <c r="I4065" s="519">
        <v>3</v>
      </c>
      <c r="J4065" s="519" t="str">
        <f t="shared" si="113"/>
        <v>SDN20020703</v>
      </c>
      <c r="K4065" s="519">
        <v>440</v>
      </c>
    </row>
    <row r="4066" spans="2:11" hidden="1">
      <c r="B4066" s="519" t="s">
        <v>1062</v>
      </c>
      <c r="C4066" s="519"/>
      <c r="D4066" s="519"/>
      <c r="E4066" s="519"/>
      <c r="F4066" s="519">
        <v>2</v>
      </c>
      <c r="G4066" s="519"/>
      <c r="H4066" s="519">
        <v>7</v>
      </c>
      <c r="I4066" s="519">
        <v>4</v>
      </c>
      <c r="J4066" s="519" t="str">
        <f t="shared" si="113"/>
        <v>SDN20020704</v>
      </c>
      <c r="K4066" s="519">
        <v>440</v>
      </c>
    </row>
    <row r="4067" spans="2:11" hidden="1">
      <c r="B4067" s="519" t="s">
        <v>1062</v>
      </c>
      <c r="C4067" s="519"/>
      <c r="D4067" s="519"/>
      <c r="E4067" s="519"/>
      <c r="F4067" s="519">
        <v>2</v>
      </c>
      <c r="G4067" s="519"/>
      <c r="H4067" s="519">
        <v>7</v>
      </c>
      <c r="I4067" s="519">
        <v>5</v>
      </c>
      <c r="J4067" s="519" t="str">
        <f t="shared" si="113"/>
        <v>SDN20020705</v>
      </c>
      <c r="K4067" s="519">
        <v>440</v>
      </c>
    </row>
    <row r="4068" spans="2:11" hidden="1">
      <c r="B4068" s="519" t="s">
        <v>1062</v>
      </c>
      <c r="C4068" s="519"/>
      <c r="D4068" s="519"/>
      <c r="E4068" s="519"/>
      <c r="F4068" s="519">
        <v>2</v>
      </c>
      <c r="G4068" s="519"/>
      <c r="H4068" s="519">
        <v>7</v>
      </c>
      <c r="I4068" s="519">
        <v>6</v>
      </c>
      <c r="J4068" s="519" t="str">
        <f t="shared" si="113"/>
        <v>SDN20020706</v>
      </c>
      <c r="K4068" s="519">
        <v>440</v>
      </c>
    </row>
    <row r="4069" spans="2:11" hidden="1">
      <c r="B4069" s="519" t="s">
        <v>1062</v>
      </c>
      <c r="C4069" s="519"/>
      <c r="D4069" s="519"/>
      <c r="E4069" s="519"/>
      <c r="F4069" s="519">
        <v>2</v>
      </c>
      <c r="G4069" s="519"/>
      <c r="H4069" s="519">
        <v>7</v>
      </c>
      <c r="I4069" s="519">
        <v>7</v>
      </c>
      <c r="J4069" s="519" t="str">
        <f t="shared" si="113"/>
        <v>SDN20020707</v>
      </c>
      <c r="K4069" s="519">
        <v>440</v>
      </c>
    </row>
    <row r="4070" spans="2:11" hidden="1">
      <c r="B4070" s="519" t="s">
        <v>1062</v>
      </c>
      <c r="C4070" s="519"/>
      <c r="D4070" s="519"/>
      <c r="E4070" s="519"/>
      <c r="F4070" s="519">
        <v>2</v>
      </c>
      <c r="G4070" s="519"/>
      <c r="H4070" s="519">
        <v>7</v>
      </c>
      <c r="I4070" s="519">
        <v>8</v>
      </c>
      <c r="J4070" s="519" t="str">
        <f t="shared" si="113"/>
        <v>SDN20020708</v>
      </c>
      <c r="K4070" s="519">
        <v>440</v>
      </c>
    </row>
    <row r="4071" spans="2:11" hidden="1">
      <c r="B4071" s="519" t="s">
        <v>1062</v>
      </c>
      <c r="C4071" s="519"/>
      <c r="D4071" s="519"/>
      <c r="E4071" s="519"/>
      <c r="F4071" s="519">
        <v>2</v>
      </c>
      <c r="G4071" s="519"/>
      <c r="H4071" s="519">
        <v>7</v>
      </c>
      <c r="I4071" s="519">
        <v>9</v>
      </c>
      <c r="J4071" s="519" t="str">
        <f t="shared" si="113"/>
        <v>SDN20020709</v>
      </c>
      <c r="K4071" s="519">
        <v>440</v>
      </c>
    </row>
    <row r="4072" spans="2:11" hidden="1">
      <c r="B4072" s="519" t="s">
        <v>1062</v>
      </c>
      <c r="C4072" s="519"/>
      <c r="D4072" s="519"/>
      <c r="E4072" s="519"/>
      <c r="F4072" s="519">
        <v>2</v>
      </c>
      <c r="G4072" s="519"/>
      <c r="H4072" s="519">
        <v>7</v>
      </c>
      <c r="I4072" s="519">
        <v>10</v>
      </c>
      <c r="J4072" s="519" t="str">
        <f t="shared" si="113"/>
        <v>SDN20020710</v>
      </c>
      <c r="K4072" s="519">
        <v>440</v>
      </c>
    </row>
    <row r="4073" spans="2:11" hidden="1">
      <c r="B4073" s="519" t="s">
        <v>1062</v>
      </c>
      <c r="C4073" s="519"/>
      <c r="D4073" s="519"/>
      <c r="E4073" s="519"/>
      <c r="F4073" s="519">
        <v>2</v>
      </c>
      <c r="G4073" s="519"/>
      <c r="H4073" s="519">
        <v>7</v>
      </c>
      <c r="I4073" s="519">
        <v>11</v>
      </c>
      <c r="J4073" s="519" t="str">
        <f t="shared" si="113"/>
        <v>SDN20020711</v>
      </c>
      <c r="K4073" s="519">
        <v>352</v>
      </c>
    </row>
    <row r="4074" spans="2:11" hidden="1">
      <c r="B4074" s="519" t="s">
        <v>1062</v>
      </c>
      <c r="C4074" s="519"/>
      <c r="D4074" s="519"/>
      <c r="E4074" s="519"/>
      <c r="F4074" s="519">
        <v>2</v>
      </c>
      <c r="G4074" s="519"/>
      <c r="H4074" s="519">
        <v>7</v>
      </c>
      <c r="I4074" s="519">
        <v>12</v>
      </c>
      <c r="J4074" s="519" t="str">
        <f t="shared" si="113"/>
        <v>SDN20020712</v>
      </c>
      <c r="K4074" s="519">
        <v>352</v>
      </c>
    </row>
    <row r="4075" spans="2:11" hidden="1">
      <c r="B4075" s="519" t="s">
        <v>1062</v>
      </c>
      <c r="C4075" s="519"/>
      <c r="D4075" s="519"/>
      <c r="E4075" s="519"/>
      <c r="F4075" s="519">
        <v>2</v>
      </c>
      <c r="G4075" s="519"/>
      <c r="H4075" s="519">
        <v>7</v>
      </c>
      <c r="I4075" s="519">
        <v>13</v>
      </c>
      <c r="J4075" s="519" t="str">
        <f t="shared" si="113"/>
        <v>SDN20020713</v>
      </c>
      <c r="K4075" s="519">
        <v>352</v>
      </c>
    </row>
    <row r="4076" spans="2:11" hidden="1">
      <c r="B4076" s="519" t="s">
        <v>1062</v>
      </c>
      <c r="C4076" s="519"/>
      <c r="D4076" s="519"/>
      <c r="E4076" s="519"/>
      <c r="F4076" s="519">
        <v>2</v>
      </c>
      <c r="G4076" s="519"/>
      <c r="H4076" s="519">
        <v>7</v>
      </c>
      <c r="I4076" s="519">
        <v>14</v>
      </c>
      <c r="J4076" s="519" t="str">
        <f t="shared" si="113"/>
        <v>SDN20020714</v>
      </c>
      <c r="K4076" s="519">
        <v>352</v>
      </c>
    </row>
    <row r="4077" spans="2:11" hidden="1">
      <c r="B4077" s="519" t="s">
        <v>1062</v>
      </c>
      <c r="C4077" s="519"/>
      <c r="D4077" s="519"/>
      <c r="E4077" s="519"/>
      <c r="F4077" s="519">
        <v>2</v>
      </c>
      <c r="G4077" s="519"/>
      <c r="H4077" s="519">
        <v>7</v>
      </c>
      <c r="I4077" s="519">
        <v>15</v>
      </c>
      <c r="J4077" s="519" t="str">
        <f t="shared" si="113"/>
        <v>SDN20020715</v>
      </c>
      <c r="K4077" s="519">
        <v>352</v>
      </c>
    </row>
    <row r="4078" spans="2:11" hidden="1">
      <c r="B4078" s="519" t="s">
        <v>1062</v>
      </c>
      <c r="C4078" s="519"/>
      <c r="D4078" s="519"/>
      <c r="E4078" s="519"/>
      <c r="F4078" s="519">
        <v>2</v>
      </c>
      <c r="G4078" s="519"/>
      <c r="H4078" s="519">
        <v>7</v>
      </c>
      <c r="I4078" s="519">
        <v>16</v>
      </c>
      <c r="J4078" s="519" t="str">
        <f t="shared" si="113"/>
        <v>SDN20020716</v>
      </c>
      <c r="K4078" s="519">
        <v>352</v>
      </c>
    </row>
    <row r="4079" spans="2:11" hidden="1">
      <c r="B4079" s="519" t="s">
        <v>1062</v>
      </c>
      <c r="C4079" s="519"/>
      <c r="D4079" s="519"/>
      <c r="E4079" s="519"/>
      <c r="F4079" s="519">
        <v>2</v>
      </c>
      <c r="G4079" s="519"/>
      <c r="H4079" s="519">
        <v>7</v>
      </c>
      <c r="I4079" s="519">
        <v>17</v>
      </c>
      <c r="J4079" s="519" t="str">
        <f t="shared" si="113"/>
        <v>SDN20020717</v>
      </c>
      <c r="K4079" s="519">
        <v>352</v>
      </c>
    </row>
    <row r="4080" spans="2:11" hidden="1">
      <c r="B4080" s="519" t="s">
        <v>1062</v>
      </c>
      <c r="C4080" s="519"/>
      <c r="D4080" s="519"/>
      <c r="E4080" s="519"/>
      <c r="F4080" s="519">
        <v>2</v>
      </c>
      <c r="G4080" s="519"/>
      <c r="H4080" s="519">
        <v>7</v>
      </c>
      <c r="I4080" s="519">
        <v>18</v>
      </c>
      <c r="J4080" s="519" t="str">
        <f t="shared" si="113"/>
        <v>SDN20020718</v>
      </c>
      <c r="K4080" s="519">
        <v>352</v>
      </c>
    </row>
    <row r="4081" spans="2:11" hidden="1">
      <c r="B4081" s="519" t="s">
        <v>1062</v>
      </c>
      <c r="C4081" s="519"/>
      <c r="D4081" s="519"/>
      <c r="E4081" s="519"/>
      <c r="F4081" s="519">
        <v>2</v>
      </c>
      <c r="G4081" s="519"/>
      <c r="H4081" s="519">
        <v>7</v>
      </c>
      <c r="I4081" s="519">
        <v>19</v>
      </c>
      <c r="J4081" s="519" t="str">
        <f t="shared" si="113"/>
        <v>SDN20020719</v>
      </c>
      <c r="K4081" s="519">
        <v>352</v>
      </c>
    </row>
    <row r="4082" spans="2:11" hidden="1">
      <c r="B4082" s="519" t="s">
        <v>1062</v>
      </c>
      <c r="C4082" s="519"/>
      <c r="D4082" s="519"/>
      <c r="E4082" s="519"/>
      <c r="F4082" s="519">
        <v>2</v>
      </c>
      <c r="G4082" s="519"/>
      <c r="H4082" s="519">
        <v>7</v>
      </c>
      <c r="I4082" s="519">
        <v>20</v>
      </c>
      <c r="J4082" s="519" t="str">
        <f t="shared" si="113"/>
        <v>SDN20020720</v>
      </c>
      <c r="K4082" s="519">
        <v>352</v>
      </c>
    </row>
    <row r="4083" spans="2:11" hidden="1">
      <c r="B4083" s="519" t="s">
        <v>1062</v>
      </c>
      <c r="C4083" s="519"/>
      <c r="D4083" s="519"/>
      <c r="E4083" s="519"/>
      <c r="F4083" s="519">
        <v>2</v>
      </c>
      <c r="G4083" s="519"/>
      <c r="H4083" s="519">
        <v>8</v>
      </c>
      <c r="I4083" s="519">
        <v>1</v>
      </c>
      <c r="J4083" s="519" t="str">
        <f t="shared" si="113"/>
        <v>SDN20020801</v>
      </c>
      <c r="K4083" s="519">
        <v>440</v>
      </c>
    </row>
    <row r="4084" spans="2:11" hidden="1">
      <c r="B4084" s="519" t="s">
        <v>1062</v>
      </c>
      <c r="C4084" s="519"/>
      <c r="D4084" s="519"/>
      <c r="E4084" s="519"/>
      <c r="F4084" s="519">
        <v>2</v>
      </c>
      <c r="G4084" s="519"/>
      <c r="H4084" s="519">
        <v>8</v>
      </c>
      <c r="I4084" s="519">
        <v>2</v>
      </c>
      <c r="J4084" s="519" t="str">
        <f t="shared" si="113"/>
        <v>SDN20020802</v>
      </c>
      <c r="K4084" s="519">
        <v>440</v>
      </c>
    </row>
    <row r="4085" spans="2:11" hidden="1">
      <c r="B4085" s="519" t="s">
        <v>1062</v>
      </c>
      <c r="C4085" s="519"/>
      <c r="D4085" s="519"/>
      <c r="E4085" s="519"/>
      <c r="F4085" s="519">
        <v>2</v>
      </c>
      <c r="G4085" s="519"/>
      <c r="H4085" s="519">
        <v>8</v>
      </c>
      <c r="I4085" s="519">
        <v>3</v>
      </c>
      <c r="J4085" s="519" t="str">
        <f t="shared" si="113"/>
        <v>SDN20020803</v>
      </c>
      <c r="K4085" s="519">
        <v>440</v>
      </c>
    </row>
    <row r="4086" spans="2:11" hidden="1">
      <c r="B4086" s="519" t="s">
        <v>1062</v>
      </c>
      <c r="C4086" s="519"/>
      <c r="D4086" s="519"/>
      <c r="E4086" s="519"/>
      <c r="F4086" s="519">
        <v>2</v>
      </c>
      <c r="G4086" s="519"/>
      <c r="H4086" s="519">
        <v>8</v>
      </c>
      <c r="I4086" s="519">
        <v>4</v>
      </c>
      <c r="J4086" s="519" t="str">
        <f t="shared" si="113"/>
        <v>SDN20020804</v>
      </c>
      <c r="K4086" s="519">
        <v>440</v>
      </c>
    </row>
    <row r="4087" spans="2:11" hidden="1">
      <c r="B4087" s="519" t="s">
        <v>1062</v>
      </c>
      <c r="C4087" s="519"/>
      <c r="D4087" s="519"/>
      <c r="E4087" s="519"/>
      <c r="F4087" s="519">
        <v>2</v>
      </c>
      <c r="G4087" s="519"/>
      <c r="H4087" s="519">
        <v>8</v>
      </c>
      <c r="I4087" s="519">
        <v>5</v>
      </c>
      <c r="J4087" s="519" t="str">
        <f t="shared" si="113"/>
        <v>SDN20020805</v>
      </c>
      <c r="K4087" s="519">
        <v>440</v>
      </c>
    </row>
    <row r="4088" spans="2:11" hidden="1">
      <c r="B4088" s="519" t="s">
        <v>1062</v>
      </c>
      <c r="C4088" s="519"/>
      <c r="D4088" s="519"/>
      <c r="E4088" s="519"/>
      <c r="F4088" s="519">
        <v>2</v>
      </c>
      <c r="G4088" s="519"/>
      <c r="H4088" s="519">
        <v>8</v>
      </c>
      <c r="I4088" s="519">
        <v>6</v>
      </c>
      <c r="J4088" s="519" t="str">
        <f t="shared" si="113"/>
        <v>SDN20020806</v>
      </c>
      <c r="K4088" s="519">
        <v>440</v>
      </c>
    </row>
    <row r="4089" spans="2:11" hidden="1">
      <c r="B4089" s="519" t="s">
        <v>1062</v>
      </c>
      <c r="C4089" s="519"/>
      <c r="D4089" s="519"/>
      <c r="E4089" s="519"/>
      <c r="F4089" s="519">
        <v>2</v>
      </c>
      <c r="G4089" s="519"/>
      <c r="H4089" s="519">
        <v>8</v>
      </c>
      <c r="I4089" s="519">
        <v>7</v>
      </c>
      <c r="J4089" s="519" t="str">
        <f t="shared" si="113"/>
        <v>SDN20020807</v>
      </c>
      <c r="K4089" s="519">
        <v>440</v>
      </c>
    </row>
    <row r="4090" spans="2:11" hidden="1">
      <c r="B4090" s="519" t="s">
        <v>1062</v>
      </c>
      <c r="C4090" s="519"/>
      <c r="D4090" s="519"/>
      <c r="E4090" s="519"/>
      <c r="F4090" s="519">
        <v>2</v>
      </c>
      <c r="G4090" s="519"/>
      <c r="H4090" s="519">
        <v>8</v>
      </c>
      <c r="I4090" s="519">
        <v>8</v>
      </c>
      <c r="J4090" s="519" t="str">
        <f t="shared" si="113"/>
        <v>SDN20020808</v>
      </c>
      <c r="K4090" s="519">
        <v>440</v>
      </c>
    </row>
    <row r="4091" spans="2:11" hidden="1">
      <c r="B4091" s="519" t="s">
        <v>1062</v>
      </c>
      <c r="C4091" s="519"/>
      <c r="D4091" s="519"/>
      <c r="E4091" s="519"/>
      <c r="F4091" s="519">
        <v>2</v>
      </c>
      <c r="G4091" s="519"/>
      <c r="H4091" s="519">
        <v>8</v>
      </c>
      <c r="I4091" s="519">
        <v>9</v>
      </c>
      <c r="J4091" s="519" t="str">
        <f t="shared" si="113"/>
        <v>SDN20020809</v>
      </c>
      <c r="K4091" s="519">
        <v>440</v>
      </c>
    </row>
    <row r="4092" spans="2:11" hidden="1">
      <c r="B4092" s="519" t="s">
        <v>1062</v>
      </c>
      <c r="C4092" s="519"/>
      <c r="D4092" s="519"/>
      <c r="E4092" s="519"/>
      <c r="F4092" s="519">
        <v>2</v>
      </c>
      <c r="G4092" s="519"/>
      <c r="H4092" s="519">
        <v>8</v>
      </c>
      <c r="I4092" s="519">
        <v>10</v>
      </c>
      <c r="J4092" s="519" t="str">
        <f t="shared" si="113"/>
        <v>SDN20020810</v>
      </c>
      <c r="K4092" s="519">
        <v>440</v>
      </c>
    </row>
    <row r="4093" spans="2:11" hidden="1">
      <c r="B4093" s="519" t="s">
        <v>1062</v>
      </c>
      <c r="C4093" s="519"/>
      <c r="D4093" s="519"/>
      <c r="E4093" s="519"/>
      <c r="F4093" s="519">
        <v>2</v>
      </c>
      <c r="G4093" s="519"/>
      <c r="H4093" s="519">
        <v>8</v>
      </c>
      <c r="I4093" s="519">
        <v>11</v>
      </c>
      <c r="J4093" s="519" t="str">
        <f t="shared" si="113"/>
        <v>SDN20020811</v>
      </c>
      <c r="K4093" s="519">
        <v>352</v>
      </c>
    </row>
    <row r="4094" spans="2:11" hidden="1">
      <c r="B4094" s="519" t="s">
        <v>1062</v>
      </c>
      <c r="C4094" s="519"/>
      <c r="D4094" s="519"/>
      <c r="E4094" s="519"/>
      <c r="F4094" s="519">
        <v>2</v>
      </c>
      <c r="G4094" s="519"/>
      <c r="H4094" s="519">
        <v>8</v>
      </c>
      <c r="I4094" s="519">
        <v>12</v>
      </c>
      <c r="J4094" s="519" t="str">
        <f t="shared" si="113"/>
        <v>SDN20020812</v>
      </c>
      <c r="K4094" s="519">
        <v>352</v>
      </c>
    </row>
    <row r="4095" spans="2:11" hidden="1">
      <c r="B4095" s="519" t="s">
        <v>1062</v>
      </c>
      <c r="C4095" s="519"/>
      <c r="D4095" s="519"/>
      <c r="E4095" s="519"/>
      <c r="F4095" s="519">
        <v>2</v>
      </c>
      <c r="G4095" s="519"/>
      <c r="H4095" s="519">
        <v>8</v>
      </c>
      <c r="I4095" s="519">
        <v>13</v>
      </c>
      <c r="J4095" s="519" t="str">
        <f t="shared" si="113"/>
        <v>SDN20020813</v>
      </c>
      <c r="K4095" s="519">
        <v>352</v>
      </c>
    </row>
    <row r="4096" spans="2:11" hidden="1">
      <c r="B4096" s="519" t="s">
        <v>1062</v>
      </c>
      <c r="C4096" s="519"/>
      <c r="D4096" s="519"/>
      <c r="E4096" s="519"/>
      <c r="F4096" s="519">
        <v>2</v>
      </c>
      <c r="G4096" s="519"/>
      <c r="H4096" s="519">
        <v>8</v>
      </c>
      <c r="I4096" s="519">
        <v>14</v>
      </c>
      <c r="J4096" s="519" t="str">
        <f t="shared" si="113"/>
        <v>SDN20020814</v>
      </c>
      <c r="K4096" s="519">
        <v>352</v>
      </c>
    </row>
    <row r="4097" spans="2:11" hidden="1">
      <c r="B4097" s="519" t="s">
        <v>1062</v>
      </c>
      <c r="C4097" s="519"/>
      <c r="D4097" s="519"/>
      <c r="E4097" s="519"/>
      <c r="F4097" s="519">
        <v>2</v>
      </c>
      <c r="G4097" s="519"/>
      <c r="H4097" s="519">
        <v>8</v>
      </c>
      <c r="I4097" s="519">
        <v>15</v>
      </c>
      <c r="J4097" s="519" t="str">
        <f t="shared" si="113"/>
        <v>SDN20020815</v>
      </c>
      <c r="K4097" s="519">
        <v>352</v>
      </c>
    </row>
    <row r="4098" spans="2:11" hidden="1">
      <c r="B4098" s="519" t="s">
        <v>1062</v>
      </c>
      <c r="C4098" s="519"/>
      <c r="D4098" s="519"/>
      <c r="E4098" s="519"/>
      <c r="F4098" s="519">
        <v>2</v>
      </c>
      <c r="G4098" s="519"/>
      <c r="H4098" s="519">
        <v>8</v>
      </c>
      <c r="I4098" s="519">
        <v>16</v>
      </c>
      <c r="J4098" s="519" t="str">
        <f t="shared" si="113"/>
        <v>SDN20020816</v>
      </c>
      <c r="K4098" s="519">
        <v>352</v>
      </c>
    </row>
    <row r="4099" spans="2:11" hidden="1">
      <c r="B4099" s="519" t="s">
        <v>1062</v>
      </c>
      <c r="C4099" s="519"/>
      <c r="D4099" s="519"/>
      <c r="E4099" s="519"/>
      <c r="F4099" s="519">
        <v>2</v>
      </c>
      <c r="G4099" s="519"/>
      <c r="H4099" s="519">
        <v>8</v>
      </c>
      <c r="I4099" s="519">
        <v>17</v>
      </c>
      <c r="J4099" s="519" t="str">
        <f t="shared" si="113"/>
        <v>SDN20020817</v>
      </c>
      <c r="K4099" s="519">
        <v>352</v>
      </c>
    </row>
    <row r="4100" spans="2:11" hidden="1">
      <c r="B4100" s="519" t="s">
        <v>1062</v>
      </c>
      <c r="C4100" s="519"/>
      <c r="D4100" s="519"/>
      <c r="E4100" s="519"/>
      <c r="F4100" s="519">
        <v>2</v>
      </c>
      <c r="G4100" s="519"/>
      <c r="H4100" s="519">
        <v>8</v>
      </c>
      <c r="I4100" s="519">
        <v>18</v>
      </c>
      <c r="J4100" s="519" t="str">
        <f t="shared" ref="J4100:J4163" si="114">B4100&amp;TEXT(F4100,"00")&amp;TEXT(H4100,"00")&amp;TEXT(I4100,"00")</f>
        <v>SDN20020818</v>
      </c>
      <c r="K4100" s="519">
        <v>352</v>
      </c>
    </row>
    <row r="4101" spans="2:11" hidden="1">
      <c r="B4101" s="519" t="s">
        <v>1062</v>
      </c>
      <c r="C4101" s="519"/>
      <c r="D4101" s="519"/>
      <c r="E4101" s="519"/>
      <c r="F4101" s="519">
        <v>2</v>
      </c>
      <c r="G4101" s="519"/>
      <c r="H4101" s="519">
        <v>8</v>
      </c>
      <c r="I4101" s="519">
        <v>19</v>
      </c>
      <c r="J4101" s="519" t="str">
        <f t="shared" si="114"/>
        <v>SDN20020819</v>
      </c>
      <c r="K4101" s="519">
        <v>352</v>
      </c>
    </row>
    <row r="4102" spans="2:11" hidden="1">
      <c r="B4102" s="519" t="s">
        <v>1062</v>
      </c>
      <c r="C4102" s="519"/>
      <c r="D4102" s="519"/>
      <c r="E4102" s="519"/>
      <c r="F4102" s="519">
        <v>2</v>
      </c>
      <c r="G4102" s="519"/>
      <c r="H4102" s="519">
        <v>8</v>
      </c>
      <c r="I4102" s="519">
        <v>20</v>
      </c>
      <c r="J4102" s="519" t="str">
        <f t="shared" si="114"/>
        <v>SDN20020820</v>
      </c>
      <c r="K4102" s="519">
        <v>352</v>
      </c>
    </row>
    <row r="4103" spans="2:11" hidden="1">
      <c r="B4103" s="519" t="s">
        <v>1062</v>
      </c>
      <c r="C4103" s="519"/>
      <c r="D4103" s="519"/>
      <c r="E4103" s="519"/>
      <c r="F4103" s="519">
        <v>2</v>
      </c>
      <c r="G4103" s="519"/>
      <c r="H4103" s="519">
        <v>9</v>
      </c>
      <c r="I4103" s="519">
        <v>1</v>
      </c>
      <c r="J4103" s="519" t="str">
        <f t="shared" si="114"/>
        <v>SDN20020901</v>
      </c>
      <c r="K4103" s="519">
        <v>440</v>
      </c>
    </row>
    <row r="4104" spans="2:11" hidden="1">
      <c r="B4104" s="519" t="s">
        <v>1062</v>
      </c>
      <c r="C4104" s="519"/>
      <c r="D4104" s="519"/>
      <c r="E4104" s="519"/>
      <c r="F4104" s="519">
        <v>2</v>
      </c>
      <c r="G4104" s="519"/>
      <c r="H4104" s="519">
        <v>9</v>
      </c>
      <c r="I4104" s="519">
        <v>2</v>
      </c>
      <c r="J4104" s="519" t="str">
        <f t="shared" si="114"/>
        <v>SDN20020902</v>
      </c>
      <c r="K4104" s="519">
        <v>440</v>
      </c>
    </row>
    <row r="4105" spans="2:11" hidden="1">
      <c r="B4105" s="519" t="s">
        <v>1062</v>
      </c>
      <c r="C4105" s="519"/>
      <c r="D4105" s="519"/>
      <c r="E4105" s="519"/>
      <c r="F4105" s="519">
        <v>2</v>
      </c>
      <c r="G4105" s="519"/>
      <c r="H4105" s="519">
        <v>9</v>
      </c>
      <c r="I4105" s="519">
        <v>3</v>
      </c>
      <c r="J4105" s="519" t="str">
        <f t="shared" si="114"/>
        <v>SDN20020903</v>
      </c>
      <c r="K4105" s="519">
        <v>440</v>
      </c>
    </row>
    <row r="4106" spans="2:11" hidden="1">
      <c r="B4106" s="519" t="s">
        <v>1062</v>
      </c>
      <c r="C4106" s="519"/>
      <c r="D4106" s="519"/>
      <c r="E4106" s="519"/>
      <c r="F4106" s="519">
        <v>2</v>
      </c>
      <c r="G4106" s="519"/>
      <c r="H4106" s="519">
        <v>9</v>
      </c>
      <c r="I4106" s="519">
        <v>4</v>
      </c>
      <c r="J4106" s="519" t="str">
        <f t="shared" si="114"/>
        <v>SDN20020904</v>
      </c>
      <c r="K4106" s="519">
        <v>440</v>
      </c>
    </row>
    <row r="4107" spans="2:11" hidden="1">
      <c r="B4107" s="519" t="s">
        <v>1062</v>
      </c>
      <c r="C4107" s="519"/>
      <c r="D4107" s="519"/>
      <c r="E4107" s="519"/>
      <c r="F4107" s="519">
        <v>2</v>
      </c>
      <c r="G4107" s="519"/>
      <c r="H4107" s="519">
        <v>9</v>
      </c>
      <c r="I4107" s="519">
        <v>5</v>
      </c>
      <c r="J4107" s="519" t="str">
        <f t="shared" si="114"/>
        <v>SDN20020905</v>
      </c>
      <c r="K4107" s="519">
        <v>440</v>
      </c>
    </row>
    <row r="4108" spans="2:11" hidden="1">
      <c r="B4108" s="519" t="s">
        <v>1062</v>
      </c>
      <c r="C4108" s="519"/>
      <c r="D4108" s="519"/>
      <c r="E4108" s="519"/>
      <c r="F4108" s="519">
        <v>2</v>
      </c>
      <c r="G4108" s="519"/>
      <c r="H4108" s="519">
        <v>9</v>
      </c>
      <c r="I4108" s="519">
        <v>6</v>
      </c>
      <c r="J4108" s="519" t="str">
        <f t="shared" si="114"/>
        <v>SDN20020906</v>
      </c>
      <c r="K4108" s="519">
        <v>440</v>
      </c>
    </row>
    <row r="4109" spans="2:11" hidden="1">
      <c r="B4109" s="519" t="s">
        <v>1062</v>
      </c>
      <c r="C4109" s="519"/>
      <c r="D4109" s="519"/>
      <c r="E4109" s="519"/>
      <c r="F4109" s="519">
        <v>2</v>
      </c>
      <c r="G4109" s="519"/>
      <c r="H4109" s="519">
        <v>9</v>
      </c>
      <c r="I4109" s="519">
        <v>7</v>
      </c>
      <c r="J4109" s="519" t="str">
        <f t="shared" si="114"/>
        <v>SDN20020907</v>
      </c>
      <c r="K4109" s="519">
        <v>440</v>
      </c>
    </row>
    <row r="4110" spans="2:11" hidden="1">
      <c r="B4110" s="519" t="s">
        <v>1062</v>
      </c>
      <c r="C4110" s="519"/>
      <c r="D4110" s="519"/>
      <c r="E4110" s="519"/>
      <c r="F4110" s="519">
        <v>2</v>
      </c>
      <c r="G4110" s="519"/>
      <c r="H4110" s="519">
        <v>9</v>
      </c>
      <c r="I4110" s="519">
        <v>8</v>
      </c>
      <c r="J4110" s="519" t="str">
        <f t="shared" si="114"/>
        <v>SDN20020908</v>
      </c>
      <c r="K4110" s="519">
        <v>440</v>
      </c>
    </row>
    <row r="4111" spans="2:11" hidden="1">
      <c r="B4111" s="519" t="s">
        <v>1062</v>
      </c>
      <c r="C4111" s="519"/>
      <c r="D4111" s="519"/>
      <c r="E4111" s="519"/>
      <c r="F4111" s="519">
        <v>2</v>
      </c>
      <c r="G4111" s="519"/>
      <c r="H4111" s="519">
        <v>9</v>
      </c>
      <c r="I4111" s="519">
        <v>9</v>
      </c>
      <c r="J4111" s="519" t="str">
        <f t="shared" si="114"/>
        <v>SDN20020909</v>
      </c>
      <c r="K4111" s="519">
        <v>440</v>
      </c>
    </row>
    <row r="4112" spans="2:11" hidden="1">
      <c r="B4112" s="519" t="s">
        <v>1062</v>
      </c>
      <c r="C4112" s="519"/>
      <c r="D4112" s="519"/>
      <c r="E4112" s="519"/>
      <c r="F4112" s="519">
        <v>2</v>
      </c>
      <c r="G4112" s="519"/>
      <c r="H4112" s="519">
        <v>9</v>
      </c>
      <c r="I4112" s="519">
        <v>10</v>
      </c>
      <c r="J4112" s="519" t="str">
        <f t="shared" si="114"/>
        <v>SDN20020910</v>
      </c>
      <c r="K4112" s="519">
        <v>440</v>
      </c>
    </row>
    <row r="4113" spans="2:11" hidden="1">
      <c r="B4113" s="519" t="s">
        <v>1062</v>
      </c>
      <c r="C4113" s="519"/>
      <c r="D4113" s="519"/>
      <c r="E4113" s="519"/>
      <c r="F4113" s="519">
        <v>2</v>
      </c>
      <c r="G4113" s="519"/>
      <c r="H4113" s="519">
        <v>9</v>
      </c>
      <c r="I4113" s="519">
        <v>11</v>
      </c>
      <c r="J4113" s="519" t="str">
        <f t="shared" si="114"/>
        <v>SDN20020911</v>
      </c>
      <c r="K4113" s="519">
        <v>352</v>
      </c>
    </row>
    <row r="4114" spans="2:11" hidden="1">
      <c r="B4114" s="519" t="s">
        <v>1062</v>
      </c>
      <c r="C4114" s="519"/>
      <c r="D4114" s="519"/>
      <c r="E4114" s="519"/>
      <c r="F4114" s="519">
        <v>2</v>
      </c>
      <c r="G4114" s="519"/>
      <c r="H4114" s="519">
        <v>9</v>
      </c>
      <c r="I4114" s="519">
        <v>12</v>
      </c>
      <c r="J4114" s="519" t="str">
        <f t="shared" si="114"/>
        <v>SDN20020912</v>
      </c>
      <c r="K4114" s="519">
        <v>352</v>
      </c>
    </row>
    <row r="4115" spans="2:11" hidden="1">
      <c r="B4115" s="519" t="s">
        <v>1062</v>
      </c>
      <c r="C4115" s="519"/>
      <c r="D4115" s="519"/>
      <c r="E4115" s="519"/>
      <c r="F4115" s="519">
        <v>2</v>
      </c>
      <c r="G4115" s="519"/>
      <c r="H4115" s="519">
        <v>9</v>
      </c>
      <c r="I4115" s="519">
        <v>13</v>
      </c>
      <c r="J4115" s="519" t="str">
        <f t="shared" si="114"/>
        <v>SDN20020913</v>
      </c>
      <c r="K4115" s="519">
        <v>352</v>
      </c>
    </row>
    <row r="4116" spans="2:11" hidden="1">
      <c r="B4116" s="519" t="s">
        <v>1062</v>
      </c>
      <c r="C4116" s="519"/>
      <c r="D4116" s="519"/>
      <c r="E4116" s="519"/>
      <c r="F4116" s="519">
        <v>2</v>
      </c>
      <c r="G4116" s="519"/>
      <c r="H4116" s="519">
        <v>9</v>
      </c>
      <c r="I4116" s="519">
        <v>14</v>
      </c>
      <c r="J4116" s="519" t="str">
        <f t="shared" si="114"/>
        <v>SDN20020914</v>
      </c>
      <c r="K4116" s="519">
        <v>352</v>
      </c>
    </row>
    <row r="4117" spans="2:11" hidden="1">
      <c r="B4117" s="519" t="s">
        <v>1062</v>
      </c>
      <c r="C4117" s="519"/>
      <c r="D4117" s="519"/>
      <c r="E4117" s="519"/>
      <c r="F4117" s="519">
        <v>2</v>
      </c>
      <c r="G4117" s="519"/>
      <c r="H4117" s="519">
        <v>9</v>
      </c>
      <c r="I4117" s="519">
        <v>15</v>
      </c>
      <c r="J4117" s="519" t="str">
        <f t="shared" si="114"/>
        <v>SDN20020915</v>
      </c>
      <c r="K4117" s="519">
        <v>352</v>
      </c>
    </row>
    <row r="4118" spans="2:11" hidden="1">
      <c r="B4118" s="519" t="s">
        <v>1062</v>
      </c>
      <c r="C4118" s="519"/>
      <c r="D4118" s="519"/>
      <c r="E4118" s="519"/>
      <c r="F4118" s="519">
        <v>2</v>
      </c>
      <c r="G4118" s="519"/>
      <c r="H4118" s="519">
        <v>9</v>
      </c>
      <c r="I4118" s="519">
        <v>16</v>
      </c>
      <c r="J4118" s="519" t="str">
        <f t="shared" si="114"/>
        <v>SDN20020916</v>
      </c>
      <c r="K4118" s="519">
        <v>352</v>
      </c>
    </row>
    <row r="4119" spans="2:11" hidden="1">
      <c r="B4119" s="519" t="s">
        <v>1062</v>
      </c>
      <c r="C4119" s="519"/>
      <c r="D4119" s="519"/>
      <c r="E4119" s="519"/>
      <c r="F4119" s="519">
        <v>2</v>
      </c>
      <c r="G4119" s="519"/>
      <c r="H4119" s="519">
        <v>9</v>
      </c>
      <c r="I4119" s="519">
        <v>17</v>
      </c>
      <c r="J4119" s="519" t="str">
        <f t="shared" si="114"/>
        <v>SDN20020917</v>
      </c>
      <c r="K4119" s="519">
        <v>352</v>
      </c>
    </row>
    <row r="4120" spans="2:11" hidden="1">
      <c r="B4120" s="519" t="s">
        <v>1062</v>
      </c>
      <c r="C4120" s="519"/>
      <c r="D4120" s="519"/>
      <c r="E4120" s="519"/>
      <c r="F4120" s="519">
        <v>2</v>
      </c>
      <c r="G4120" s="519"/>
      <c r="H4120" s="519">
        <v>9</v>
      </c>
      <c r="I4120" s="519">
        <v>18</v>
      </c>
      <c r="J4120" s="519" t="str">
        <f t="shared" si="114"/>
        <v>SDN20020918</v>
      </c>
      <c r="K4120" s="519">
        <v>352</v>
      </c>
    </row>
    <row r="4121" spans="2:11" hidden="1">
      <c r="B4121" s="519" t="s">
        <v>1062</v>
      </c>
      <c r="C4121" s="519"/>
      <c r="D4121" s="519"/>
      <c r="E4121" s="519"/>
      <c r="F4121" s="519">
        <v>2</v>
      </c>
      <c r="G4121" s="519"/>
      <c r="H4121" s="519">
        <v>9</v>
      </c>
      <c r="I4121" s="519">
        <v>19</v>
      </c>
      <c r="J4121" s="519" t="str">
        <f t="shared" si="114"/>
        <v>SDN20020919</v>
      </c>
      <c r="K4121" s="519">
        <v>352</v>
      </c>
    </row>
    <row r="4122" spans="2:11" hidden="1">
      <c r="B4122" s="519" t="s">
        <v>1062</v>
      </c>
      <c r="C4122" s="519"/>
      <c r="D4122" s="519"/>
      <c r="E4122" s="519"/>
      <c r="F4122" s="519">
        <v>2</v>
      </c>
      <c r="G4122" s="519"/>
      <c r="H4122" s="519">
        <v>9</v>
      </c>
      <c r="I4122" s="519">
        <v>20</v>
      </c>
      <c r="J4122" s="519" t="str">
        <f t="shared" si="114"/>
        <v>SDN20020920</v>
      </c>
      <c r="K4122" s="519">
        <v>352</v>
      </c>
    </row>
    <row r="4123" spans="2:11" hidden="1">
      <c r="B4123" s="519" t="s">
        <v>1062</v>
      </c>
      <c r="C4123" s="519"/>
      <c r="D4123" s="519"/>
      <c r="E4123" s="519"/>
      <c r="F4123" s="519">
        <v>2</v>
      </c>
      <c r="G4123" s="519"/>
      <c r="H4123" s="519">
        <v>10</v>
      </c>
      <c r="I4123" s="519">
        <v>1</v>
      </c>
      <c r="J4123" s="519" t="str">
        <f t="shared" si="114"/>
        <v>SDN20021001</v>
      </c>
      <c r="K4123" s="519">
        <v>440</v>
      </c>
    </row>
    <row r="4124" spans="2:11" hidden="1">
      <c r="B4124" s="519" t="s">
        <v>1062</v>
      </c>
      <c r="C4124" s="519"/>
      <c r="D4124" s="519"/>
      <c r="E4124" s="519"/>
      <c r="F4124" s="519">
        <v>2</v>
      </c>
      <c r="G4124" s="519"/>
      <c r="H4124" s="519">
        <v>10</v>
      </c>
      <c r="I4124" s="519">
        <v>2</v>
      </c>
      <c r="J4124" s="519" t="str">
        <f t="shared" si="114"/>
        <v>SDN20021002</v>
      </c>
      <c r="K4124" s="519">
        <v>440</v>
      </c>
    </row>
    <row r="4125" spans="2:11" hidden="1">
      <c r="B4125" s="519" t="s">
        <v>1062</v>
      </c>
      <c r="C4125" s="519"/>
      <c r="D4125" s="519"/>
      <c r="E4125" s="519"/>
      <c r="F4125" s="519">
        <v>2</v>
      </c>
      <c r="G4125" s="519"/>
      <c r="H4125" s="519">
        <v>10</v>
      </c>
      <c r="I4125" s="519">
        <v>3</v>
      </c>
      <c r="J4125" s="519" t="str">
        <f t="shared" si="114"/>
        <v>SDN20021003</v>
      </c>
      <c r="K4125" s="519">
        <v>440</v>
      </c>
    </row>
    <row r="4126" spans="2:11" hidden="1">
      <c r="B4126" s="519" t="s">
        <v>1062</v>
      </c>
      <c r="C4126" s="519"/>
      <c r="D4126" s="519"/>
      <c r="E4126" s="519"/>
      <c r="F4126" s="519">
        <v>2</v>
      </c>
      <c r="G4126" s="519"/>
      <c r="H4126" s="519">
        <v>10</v>
      </c>
      <c r="I4126" s="519">
        <v>4</v>
      </c>
      <c r="J4126" s="519" t="str">
        <f t="shared" si="114"/>
        <v>SDN20021004</v>
      </c>
      <c r="K4126" s="519">
        <v>440</v>
      </c>
    </row>
    <row r="4127" spans="2:11" hidden="1">
      <c r="B4127" s="519" t="s">
        <v>1062</v>
      </c>
      <c r="C4127" s="519"/>
      <c r="D4127" s="519"/>
      <c r="E4127" s="519"/>
      <c r="F4127" s="519">
        <v>2</v>
      </c>
      <c r="G4127" s="519"/>
      <c r="H4127" s="519">
        <v>10</v>
      </c>
      <c r="I4127" s="519">
        <v>5</v>
      </c>
      <c r="J4127" s="519" t="str">
        <f t="shared" si="114"/>
        <v>SDN20021005</v>
      </c>
      <c r="K4127" s="519">
        <v>440</v>
      </c>
    </row>
    <row r="4128" spans="2:11" hidden="1">
      <c r="B4128" s="519" t="s">
        <v>1062</v>
      </c>
      <c r="C4128" s="519"/>
      <c r="D4128" s="519"/>
      <c r="E4128" s="519"/>
      <c r="F4128" s="519">
        <v>2</v>
      </c>
      <c r="G4128" s="519"/>
      <c r="H4128" s="519">
        <v>10</v>
      </c>
      <c r="I4128" s="519">
        <v>6</v>
      </c>
      <c r="J4128" s="519" t="str">
        <f t="shared" si="114"/>
        <v>SDN20021006</v>
      </c>
      <c r="K4128" s="519">
        <v>440</v>
      </c>
    </row>
    <row r="4129" spans="2:11" hidden="1">
      <c r="B4129" s="519" t="s">
        <v>1062</v>
      </c>
      <c r="C4129" s="519"/>
      <c r="D4129" s="519"/>
      <c r="E4129" s="519"/>
      <c r="F4129" s="519">
        <v>2</v>
      </c>
      <c r="G4129" s="519"/>
      <c r="H4129" s="519">
        <v>10</v>
      </c>
      <c r="I4129" s="519">
        <v>7</v>
      </c>
      <c r="J4129" s="519" t="str">
        <f t="shared" si="114"/>
        <v>SDN20021007</v>
      </c>
      <c r="K4129" s="519">
        <v>440</v>
      </c>
    </row>
    <row r="4130" spans="2:11" hidden="1">
      <c r="B4130" s="519" t="s">
        <v>1062</v>
      </c>
      <c r="C4130" s="519"/>
      <c r="D4130" s="519"/>
      <c r="E4130" s="519"/>
      <c r="F4130" s="519">
        <v>2</v>
      </c>
      <c r="G4130" s="519"/>
      <c r="H4130" s="519">
        <v>10</v>
      </c>
      <c r="I4130" s="519">
        <v>8</v>
      </c>
      <c r="J4130" s="519" t="str">
        <f t="shared" si="114"/>
        <v>SDN20021008</v>
      </c>
      <c r="K4130" s="519">
        <v>440</v>
      </c>
    </row>
    <row r="4131" spans="2:11" hidden="1">
      <c r="B4131" s="519" t="s">
        <v>1062</v>
      </c>
      <c r="C4131" s="519"/>
      <c r="D4131" s="519"/>
      <c r="E4131" s="519"/>
      <c r="F4131" s="519">
        <v>2</v>
      </c>
      <c r="G4131" s="519"/>
      <c r="H4131" s="519">
        <v>10</v>
      </c>
      <c r="I4131" s="519">
        <v>9</v>
      </c>
      <c r="J4131" s="519" t="str">
        <f t="shared" si="114"/>
        <v>SDN20021009</v>
      </c>
      <c r="K4131" s="519">
        <v>440</v>
      </c>
    </row>
    <row r="4132" spans="2:11" hidden="1">
      <c r="B4132" s="519" t="s">
        <v>1062</v>
      </c>
      <c r="C4132" s="519"/>
      <c r="D4132" s="519"/>
      <c r="E4132" s="519"/>
      <c r="F4132" s="519">
        <v>2</v>
      </c>
      <c r="G4132" s="519"/>
      <c r="H4132" s="519">
        <v>10</v>
      </c>
      <c r="I4132" s="519">
        <v>10</v>
      </c>
      <c r="J4132" s="519" t="str">
        <f t="shared" si="114"/>
        <v>SDN20021010</v>
      </c>
      <c r="K4132" s="519">
        <v>440</v>
      </c>
    </row>
    <row r="4133" spans="2:11" hidden="1">
      <c r="B4133" s="519" t="s">
        <v>1062</v>
      </c>
      <c r="C4133" s="519"/>
      <c r="D4133" s="519"/>
      <c r="E4133" s="519"/>
      <c r="F4133" s="519">
        <v>2</v>
      </c>
      <c r="G4133" s="519"/>
      <c r="H4133" s="519">
        <v>10</v>
      </c>
      <c r="I4133" s="519">
        <v>11</v>
      </c>
      <c r="J4133" s="519" t="str">
        <f t="shared" si="114"/>
        <v>SDN20021011</v>
      </c>
      <c r="K4133" s="519">
        <v>352</v>
      </c>
    </row>
    <row r="4134" spans="2:11" hidden="1">
      <c r="B4134" s="519" t="s">
        <v>1062</v>
      </c>
      <c r="C4134" s="519"/>
      <c r="D4134" s="519"/>
      <c r="E4134" s="519"/>
      <c r="F4134" s="519">
        <v>2</v>
      </c>
      <c r="G4134" s="519"/>
      <c r="H4134" s="519">
        <v>10</v>
      </c>
      <c r="I4134" s="519">
        <v>12</v>
      </c>
      <c r="J4134" s="519" t="str">
        <f t="shared" si="114"/>
        <v>SDN20021012</v>
      </c>
      <c r="K4134" s="519">
        <v>352</v>
      </c>
    </row>
    <row r="4135" spans="2:11" hidden="1">
      <c r="B4135" s="519" t="s">
        <v>1062</v>
      </c>
      <c r="C4135" s="519"/>
      <c r="D4135" s="519"/>
      <c r="E4135" s="519"/>
      <c r="F4135" s="519">
        <v>2</v>
      </c>
      <c r="G4135" s="519"/>
      <c r="H4135" s="519">
        <v>10</v>
      </c>
      <c r="I4135" s="519">
        <v>13</v>
      </c>
      <c r="J4135" s="519" t="str">
        <f t="shared" si="114"/>
        <v>SDN20021013</v>
      </c>
      <c r="K4135" s="519">
        <v>352</v>
      </c>
    </row>
    <row r="4136" spans="2:11" hidden="1">
      <c r="B4136" s="519" t="s">
        <v>1062</v>
      </c>
      <c r="C4136" s="519"/>
      <c r="D4136" s="519"/>
      <c r="E4136" s="519"/>
      <c r="F4136" s="519">
        <v>2</v>
      </c>
      <c r="G4136" s="519"/>
      <c r="H4136" s="519">
        <v>10</v>
      </c>
      <c r="I4136" s="519">
        <v>14</v>
      </c>
      <c r="J4136" s="519" t="str">
        <f t="shared" si="114"/>
        <v>SDN20021014</v>
      </c>
      <c r="K4136" s="519">
        <v>352</v>
      </c>
    </row>
    <row r="4137" spans="2:11" hidden="1">
      <c r="B4137" s="519" t="s">
        <v>1062</v>
      </c>
      <c r="C4137" s="519"/>
      <c r="D4137" s="519"/>
      <c r="E4137" s="519"/>
      <c r="F4137" s="519">
        <v>2</v>
      </c>
      <c r="G4137" s="519"/>
      <c r="H4137" s="519">
        <v>10</v>
      </c>
      <c r="I4137" s="519">
        <v>15</v>
      </c>
      <c r="J4137" s="519" t="str">
        <f t="shared" si="114"/>
        <v>SDN20021015</v>
      </c>
      <c r="K4137" s="519">
        <v>352</v>
      </c>
    </row>
    <row r="4138" spans="2:11" hidden="1">
      <c r="B4138" s="519" t="s">
        <v>1062</v>
      </c>
      <c r="C4138" s="519"/>
      <c r="D4138" s="519"/>
      <c r="E4138" s="519"/>
      <c r="F4138" s="519">
        <v>2</v>
      </c>
      <c r="G4138" s="519"/>
      <c r="H4138" s="519">
        <v>10</v>
      </c>
      <c r="I4138" s="519">
        <v>16</v>
      </c>
      <c r="J4138" s="519" t="str">
        <f t="shared" si="114"/>
        <v>SDN20021016</v>
      </c>
      <c r="K4138" s="519">
        <v>352</v>
      </c>
    </row>
    <row r="4139" spans="2:11" hidden="1">
      <c r="B4139" s="519" t="s">
        <v>1062</v>
      </c>
      <c r="C4139" s="519"/>
      <c r="D4139" s="519"/>
      <c r="E4139" s="519"/>
      <c r="F4139" s="519">
        <v>2</v>
      </c>
      <c r="G4139" s="519"/>
      <c r="H4139" s="519">
        <v>10</v>
      </c>
      <c r="I4139" s="519">
        <v>17</v>
      </c>
      <c r="J4139" s="519" t="str">
        <f t="shared" si="114"/>
        <v>SDN20021017</v>
      </c>
      <c r="K4139" s="519">
        <v>352</v>
      </c>
    </row>
    <row r="4140" spans="2:11" hidden="1">
      <c r="B4140" s="519" t="s">
        <v>1062</v>
      </c>
      <c r="C4140" s="519"/>
      <c r="D4140" s="519"/>
      <c r="E4140" s="519"/>
      <c r="F4140" s="519">
        <v>2</v>
      </c>
      <c r="G4140" s="519"/>
      <c r="H4140" s="519">
        <v>10</v>
      </c>
      <c r="I4140" s="519">
        <v>18</v>
      </c>
      <c r="J4140" s="519" t="str">
        <f t="shared" si="114"/>
        <v>SDN20021018</v>
      </c>
      <c r="K4140" s="519">
        <v>352</v>
      </c>
    </row>
    <row r="4141" spans="2:11" hidden="1">
      <c r="B4141" s="519" t="s">
        <v>1062</v>
      </c>
      <c r="C4141" s="519"/>
      <c r="D4141" s="519"/>
      <c r="E4141" s="519"/>
      <c r="F4141" s="519">
        <v>2</v>
      </c>
      <c r="G4141" s="519"/>
      <c r="H4141" s="519">
        <v>10</v>
      </c>
      <c r="I4141" s="519">
        <v>19</v>
      </c>
      <c r="J4141" s="519" t="str">
        <f t="shared" si="114"/>
        <v>SDN20021019</v>
      </c>
      <c r="K4141" s="519">
        <v>352</v>
      </c>
    </row>
    <row r="4142" spans="2:11" hidden="1">
      <c r="B4142" s="519" t="s">
        <v>1062</v>
      </c>
      <c r="C4142" s="519"/>
      <c r="D4142" s="519"/>
      <c r="E4142" s="519"/>
      <c r="F4142" s="519">
        <v>2</v>
      </c>
      <c r="G4142" s="519"/>
      <c r="H4142" s="519">
        <v>10</v>
      </c>
      <c r="I4142" s="519">
        <v>20</v>
      </c>
      <c r="J4142" s="519" t="str">
        <f t="shared" si="114"/>
        <v>SDN20021020</v>
      </c>
      <c r="K4142" s="519">
        <v>352</v>
      </c>
    </row>
    <row r="4143" spans="2:11" hidden="1">
      <c r="B4143" s="519" t="s">
        <v>1062</v>
      </c>
      <c r="C4143" s="519"/>
      <c r="D4143" s="519"/>
      <c r="E4143" s="519"/>
      <c r="F4143" s="519">
        <v>2</v>
      </c>
      <c r="G4143" s="519"/>
      <c r="H4143" s="519">
        <v>11</v>
      </c>
      <c r="I4143" s="519">
        <v>1</v>
      </c>
      <c r="J4143" s="519" t="str">
        <f t="shared" si="114"/>
        <v>SDN20021101</v>
      </c>
      <c r="K4143" s="519">
        <v>440</v>
      </c>
    </row>
    <row r="4144" spans="2:11" hidden="1">
      <c r="B4144" s="519" t="s">
        <v>1062</v>
      </c>
      <c r="C4144" s="519"/>
      <c r="D4144" s="519"/>
      <c r="E4144" s="519"/>
      <c r="F4144" s="519">
        <v>2</v>
      </c>
      <c r="G4144" s="519"/>
      <c r="H4144" s="519">
        <v>11</v>
      </c>
      <c r="I4144" s="519">
        <v>2</v>
      </c>
      <c r="J4144" s="519" t="str">
        <f t="shared" si="114"/>
        <v>SDN20021102</v>
      </c>
      <c r="K4144" s="519">
        <v>440</v>
      </c>
    </row>
    <row r="4145" spans="2:11" hidden="1">
      <c r="B4145" s="519" t="s">
        <v>1062</v>
      </c>
      <c r="C4145" s="519"/>
      <c r="D4145" s="519"/>
      <c r="E4145" s="519"/>
      <c r="F4145" s="519">
        <v>2</v>
      </c>
      <c r="G4145" s="519"/>
      <c r="H4145" s="519">
        <v>11</v>
      </c>
      <c r="I4145" s="519">
        <v>3</v>
      </c>
      <c r="J4145" s="519" t="str">
        <f t="shared" si="114"/>
        <v>SDN20021103</v>
      </c>
      <c r="K4145" s="519">
        <v>440</v>
      </c>
    </row>
    <row r="4146" spans="2:11" hidden="1">
      <c r="B4146" s="519" t="s">
        <v>1062</v>
      </c>
      <c r="C4146" s="519"/>
      <c r="D4146" s="519"/>
      <c r="E4146" s="519"/>
      <c r="F4146" s="519">
        <v>2</v>
      </c>
      <c r="G4146" s="519"/>
      <c r="H4146" s="519">
        <v>11</v>
      </c>
      <c r="I4146" s="519">
        <v>4</v>
      </c>
      <c r="J4146" s="519" t="str">
        <f t="shared" si="114"/>
        <v>SDN20021104</v>
      </c>
      <c r="K4146" s="519">
        <v>440</v>
      </c>
    </row>
    <row r="4147" spans="2:11" hidden="1">
      <c r="B4147" s="519" t="s">
        <v>1062</v>
      </c>
      <c r="C4147" s="519"/>
      <c r="D4147" s="519"/>
      <c r="E4147" s="519"/>
      <c r="F4147" s="519">
        <v>2</v>
      </c>
      <c r="G4147" s="519"/>
      <c r="H4147" s="519">
        <v>11</v>
      </c>
      <c r="I4147" s="519">
        <v>5</v>
      </c>
      <c r="J4147" s="519" t="str">
        <f t="shared" si="114"/>
        <v>SDN20021105</v>
      </c>
      <c r="K4147" s="519">
        <v>440</v>
      </c>
    </row>
    <row r="4148" spans="2:11" hidden="1">
      <c r="B4148" s="519" t="s">
        <v>1062</v>
      </c>
      <c r="C4148" s="519"/>
      <c r="D4148" s="519"/>
      <c r="E4148" s="519"/>
      <c r="F4148" s="519">
        <v>2</v>
      </c>
      <c r="G4148" s="519"/>
      <c r="H4148" s="519">
        <v>11</v>
      </c>
      <c r="I4148" s="519">
        <v>6</v>
      </c>
      <c r="J4148" s="519" t="str">
        <f t="shared" si="114"/>
        <v>SDN20021106</v>
      </c>
      <c r="K4148" s="519">
        <v>440</v>
      </c>
    </row>
    <row r="4149" spans="2:11" hidden="1">
      <c r="B4149" s="519" t="s">
        <v>1062</v>
      </c>
      <c r="C4149" s="519"/>
      <c r="D4149" s="519"/>
      <c r="E4149" s="519"/>
      <c r="F4149" s="519">
        <v>2</v>
      </c>
      <c r="G4149" s="519"/>
      <c r="H4149" s="519">
        <v>11</v>
      </c>
      <c r="I4149" s="519">
        <v>7</v>
      </c>
      <c r="J4149" s="519" t="str">
        <f t="shared" si="114"/>
        <v>SDN20021107</v>
      </c>
      <c r="K4149" s="519">
        <v>440</v>
      </c>
    </row>
    <row r="4150" spans="2:11" hidden="1">
      <c r="B4150" s="519" t="s">
        <v>1062</v>
      </c>
      <c r="C4150" s="519"/>
      <c r="D4150" s="519"/>
      <c r="E4150" s="519"/>
      <c r="F4150" s="519">
        <v>2</v>
      </c>
      <c r="G4150" s="519"/>
      <c r="H4150" s="519">
        <v>11</v>
      </c>
      <c r="I4150" s="519">
        <v>8</v>
      </c>
      <c r="J4150" s="519" t="str">
        <f t="shared" si="114"/>
        <v>SDN20021108</v>
      </c>
      <c r="K4150" s="519">
        <v>440</v>
      </c>
    </row>
    <row r="4151" spans="2:11" hidden="1">
      <c r="B4151" s="519" t="s">
        <v>1062</v>
      </c>
      <c r="C4151" s="519"/>
      <c r="D4151" s="519"/>
      <c r="E4151" s="519"/>
      <c r="F4151" s="519">
        <v>2</v>
      </c>
      <c r="G4151" s="519"/>
      <c r="H4151" s="519">
        <v>11</v>
      </c>
      <c r="I4151" s="519">
        <v>9</v>
      </c>
      <c r="J4151" s="519" t="str">
        <f t="shared" si="114"/>
        <v>SDN20021109</v>
      </c>
      <c r="K4151" s="519">
        <v>440</v>
      </c>
    </row>
    <row r="4152" spans="2:11" hidden="1">
      <c r="B4152" s="519" t="s">
        <v>1062</v>
      </c>
      <c r="C4152" s="519"/>
      <c r="D4152" s="519"/>
      <c r="E4152" s="519"/>
      <c r="F4152" s="519">
        <v>2</v>
      </c>
      <c r="G4152" s="519"/>
      <c r="H4152" s="519">
        <v>11</v>
      </c>
      <c r="I4152" s="519">
        <v>10</v>
      </c>
      <c r="J4152" s="519" t="str">
        <f t="shared" si="114"/>
        <v>SDN20021110</v>
      </c>
      <c r="K4152" s="519">
        <v>440</v>
      </c>
    </row>
    <row r="4153" spans="2:11" hidden="1">
      <c r="B4153" s="519" t="s">
        <v>1062</v>
      </c>
      <c r="C4153" s="519"/>
      <c r="D4153" s="519"/>
      <c r="E4153" s="519"/>
      <c r="F4153" s="519">
        <v>2</v>
      </c>
      <c r="G4153" s="519"/>
      <c r="H4153" s="519">
        <v>11</v>
      </c>
      <c r="I4153" s="519">
        <v>11</v>
      </c>
      <c r="J4153" s="519" t="str">
        <f t="shared" si="114"/>
        <v>SDN20021111</v>
      </c>
      <c r="K4153" s="519">
        <v>352</v>
      </c>
    </row>
    <row r="4154" spans="2:11" hidden="1">
      <c r="B4154" s="519" t="s">
        <v>1062</v>
      </c>
      <c r="C4154" s="519"/>
      <c r="D4154" s="519"/>
      <c r="E4154" s="519"/>
      <c r="F4154" s="519">
        <v>2</v>
      </c>
      <c r="G4154" s="519"/>
      <c r="H4154" s="519">
        <v>11</v>
      </c>
      <c r="I4154" s="519">
        <v>12</v>
      </c>
      <c r="J4154" s="519" t="str">
        <f t="shared" si="114"/>
        <v>SDN20021112</v>
      </c>
      <c r="K4154" s="519">
        <v>352</v>
      </c>
    </row>
    <row r="4155" spans="2:11" hidden="1">
      <c r="B4155" s="519" t="s">
        <v>1062</v>
      </c>
      <c r="C4155" s="519"/>
      <c r="D4155" s="519"/>
      <c r="E4155" s="519"/>
      <c r="F4155" s="519">
        <v>2</v>
      </c>
      <c r="G4155" s="519"/>
      <c r="H4155" s="519">
        <v>11</v>
      </c>
      <c r="I4155" s="519">
        <v>13</v>
      </c>
      <c r="J4155" s="519" t="str">
        <f t="shared" si="114"/>
        <v>SDN20021113</v>
      </c>
      <c r="K4155" s="519">
        <v>352</v>
      </c>
    </row>
    <row r="4156" spans="2:11" hidden="1">
      <c r="B4156" s="519" t="s">
        <v>1062</v>
      </c>
      <c r="C4156" s="519"/>
      <c r="D4156" s="519"/>
      <c r="E4156" s="519"/>
      <c r="F4156" s="519">
        <v>2</v>
      </c>
      <c r="G4156" s="519"/>
      <c r="H4156" s="519">
        <v>11</v>
      </c>
      <c r="I4156" s="519">
        <v>14</v>
      </c>
      <c r="J4156" s="519" t="str">
        <f t="shared" si="114"/>
        <v>SDN20021114</v>
      </c>
      <c r="K4156" s="519">
        <v>352</v>
      </c>
    </row>
    <row r="4157" spans="2:11" hidden="1">
      <c r="B4157" s="519" t="s">
        <v>1062</v>
      </c>
      <c r="C4157" s="519"/>
      <c r="D4157" s="519"/>
      <c r="E4157" s="519"/>
      <c r="F4157" s="519">
        <v>2</v>
      </c>
      <c r="G4157" s="519"/>
      <c r="H4157" s="519">
        <v>11</v>
      </c>
      <c r="I4157" s="519">
        <v>15</v>
      </c>
      <c r="J4157" s="519" t="str">
        <f t="shared" si="114"/>
        <v>SDN20021115</v>
      </c>
      <c r="K4157" s="519">
        <v>352</v>
      </c>
    </row>
    <row r="4158" spans="2:11" hidden="1">
      <c r="B4158" s="519" t="s">
        <v>1062</v>
      </c>
      <c r="C4158" s="519"/>
      <c r="D4158" s="519"/>
      <c r="E4158" s="519"/>
      <c r="F4158" s="519">
        <v>2</v>
      </c>
      <c r="G4158" s="519"/>
      <c r="H4158" s="519">
        <v>11</v>
      </c>
      <c r="I4158" s="519">
        <v>16</v>
      </c>
      <c r="J4158" s="519" t="str">
        <f t="shared" si="114"/>
        <v>SDN20021116</v>
      </c>
      <c r="K4158" s="519">
        <v>352</v>
      </c>
    </row>
    <row r="4159" spans="2:11" hidden="1">
      <c r="B4159" s="519" t="s">
        <v>1062</v>
      </c>
      <c r="C4159" s="519"/>
      <c r="D4159" s="519"/>
      <c r="E4159" s="519"/>
      <c r="F4159" s="519">
        <v>2</v>
      </c>
      <c r="G4159" s="519"/>
      <c r="H4159" s="519">
        <v>11</v>
      </c>
      <c r="I4159" s="519">
        <v>17</v>
      </c>
      <c r="J4159" s="519" t="str">
        <f t="shared" si="114"/>
        <v>SDN20021117</v>
      </c>
      <c r="K4159" s="519">
        <v>352</v>
      </c>
    </row>
    <row r="4160" spans="2:11" hidden="1">
      <c r="B4160" s="519" t="s">
        <v>1062</v>
      </c>
      <c r="C4160" s="519"/>
      <c r="D4160" s="519"/>
      <c r="E4160" s="519"/>
      <c r="F4160" s="519">
        <v>2</v>
      </c>
      <c r="G4160" s="519"/>
      <c r="H4160" s="519">
        <v>11</v>
      </c>
      <c r="I4160" s="519">
        <v>18</v>
      </c>
      <c r="J4160" s="519" t="str">
        <f t="shared" si="114"/>
        <v>SDN20021118</v>
      </c>
      <c r="K4160" s="519">
        <v>352</v>
      </c>
    </row>
    <row r="4161" spans="2:11" hidden="1">
      <c r="B4161" s="519" t="s">
        <v>1062</v>
      </c>
      <c r="C4161" s="519"/>
      <c r="D4161" s="519"/>
      <c r="E4161" s="519"/>
      <c r="F4161" s="519">
        <v>2</v>
      </c>
      <c r="G4161" s="519"/>
      <c r="H4161" s="519">
        <v>11</v>
      </c>
      <c r="I4161" s="519">
        <v>19</v>
      </c>
      <c r="J4161" s="519" t="str">
        <f t="shared" si="114"/>
        <v>SDN20021119</v>
      </c>
      <c r="K4161" s="519">
        <v>352</v>
      </c>
    </row>
    <row r="4162" spans="2:11" hidden="1">
      <c r="B4162" s="519" t="s">
        <v>1062</v>
      </c>
      <c r="C4162" s="519"/>
      <c r="D4162" s="519"/>
      <c r="E4162" s="519"/>
      <c r="F4162" s="519">
        <v>2</v>
      </c>
      <c r="G4162" s="519"/>
      <c r="H4162" s="519">
        <v>11</v>
      </c>
      <c r="I4162" s="519">
        <v>20</v>
      </c>
      <c r="J4162" s="519" t="str">
        <f t="shared" si="114"/>
        <v>SDN20021120</v>
      </c>
      <c r="K4162" s="519">
        <v>352</v>
      </c>
    </row>
    <row r="4163" spans="2:11" hidden="1">
      <c r="B4163" s="519" t="s">
        <v>1062</v>
      </c>
      <c r="C4163" s="519"/>
      <c r="D4163" s="519"/>
      <c r="E4163" s="519"/>
      <c r="F4163" s="519">
        <v>2</v>
      </c>
      <c r="G4163" s="519"/>
      <c r="H4163" s="519">
        <v>12</v>
      </c>
      <c r="I4163" s="519">
        <v>1</v>
      </c>
      <c r="J4163" s="519" t="str">
        <f t="shared" si="114"/>
        <v>SDN20021201</v>
      </c>
      <c r="K4163" s="519">
        <v>440</v>
      </c>
    </row>
    <row r="4164" spans="2:11" hidden="1">
      <c r="B4164" s="519" t="s">
        <v>1062</v>
      </c>
      <c r="C4164" s="519"/>
      <c r="D4164" s="519"/>
      <c r="E4164" s="519"/>
      <c r="F4164" s="519">
        <v>2</v>
      </c>
      <c r="G4164" s="519"/>
      <c r="H4164" s="519">
        <v>12</v>
      </c>
      <c r="I4164" s="519">
        <v>2</v>
      </c>
      <c r="J4164" s="519" t="str">
        <f t="shared" ref="J4164:J4227" si="115">B4164&amp;TEXT(F4164,"00")&amp;TEXT(H4164,"00")&amp;TEXT(I4164,"00")</f>
        <v>SDN20021202</v>
      </c>
      <c r="K4164" s="519">
        <v>440</v>
      </c>
    </row>
    <row r="4165" spans="2:11" hidden="1">
      <c r="B4165" s="519" t="s">
        <v>1062</v>
      </c>
      <c r="C4165" s="519"/>
      <c r="D4165" s="519"/>
      <c r="E4165" s="519"/>
      <c r="F4165" s="519">
        <v>2</v>
      </c>
      <c r="G4165" s="519"/>
      <c r="H4165" s="519">
        <v>12</v>
      </c>
      <c r="I4165" s="519">
        <v>3</v>
      </c>
      <c r="J4165" s="519" t="str">
        <f t="shared" si="115"/>
        <v>SDN20021203</v>
      </c>
      <c r="K4165" s="519">
        <v>440</v>
      </c>
    </row>
    <row r="4166" spans="2:11" hidden="1">
      <c r="B4166" s="519" t="s">
        <v>1062</v>
      </c>
      <c r="C4166" s="519"/>
      <c r="D4166" s="519"/>
      <c r="E4166" s="519"/>
      <c r="F4166" s="519">
        <v>2</v>
      </c>
      <c r="G4166" s="519"/>
      <c r="H4166" s="519">
        <v>12</v>
      </c>
      <c r="I4166" s="519">
        <v>4</v>
      </c>
      <c r="J4166" s="519" t="str">
        <f t="shared" si="115"/>
        <v>SDN20021204</v>
      </c>
      <c r="K4166" s="519">
        <v>440</v>
      </c>
    </row>
    <row r="4167" spans="2:11" hidden="1">
      <c r="B4167" s="519" t="s">
        <v>1062</v>
      </c>
      <c r="C4167" s="519"/>
      <c r="D4167" s="519"/>
      <c r="E4167" s="519"/>
      <c r="F4167" s="519">
        <v>2</v>
      </c>
      <c r="G4167" s="519"/>
      <c r="H4167" s="519">
        <v>12</v>
      </c>
      <c r="I4167" s="519">
        <v>5</v>
      </c>
      <c r="J4167" s="519" t="str">
        <f t="shared" si="115"/>
        <v>SDN20021205</v>
      </c>
      <c r="K4167" s="519">
        <v>440</v>
      </c>
    </row>
    <row r="4168" spans="2:11" hidden="1">
      <c r="B4168" s="519" t="s">
        <v>1062</v>
      </c>
      <c r="C4168" s="519"/>
      <c r="D4168" s="519"/>
      <c r="E4168" s="519"/>
      <c r="F4168" s="519">
        <v>2</v>
      </c>
      <c r="G4168" s="519"/>
      <c r="H4168" s="519">
        <v>12</v>
      </c>
      <c r="I4168" s="519">
        <v>6</v>
      </c>
      <c r="J4168" s="519" t="str">
        <f t="shared" si="115"/>
        <v>SDN20021206</v>
      </c>
      <c r="K4168" s="519">
        <v>440</v>
      </c>
    </row>
    <row r="4169" spans="2:11" hidden="1">
      <c r="B4169" s="519" t="s">
        <v>1062</v>
      </c>
      <c r="C4169" s="519"/>
      <c r="D4169" s="519"/>
      <c r="E4169" s="519"/>
      <c r="F4169" s="519">
        <v>2</v>
      </c>
      <c r="G4169" s="519"/>
      <c r="H4169" s="519">
        <v>12</v>
      </c>
      <c r="I4169" s="519">
        <v>7</v>
      </c>
      <c r="J4169" s="519" t="str">
        <f t="shared" si="115"/>
        <v>SDN20021207</v>
      </c>
      <c r="K4169" s="519">
        <v>440</v>
      </c>
    </row>
    <row r="4170" spans="2:11" hidden="1">
      <c r="B4170" s="519" t="s">
        <v>1062</v>
      </c>
      <c r="C4170" s="519"/>
      <c r="D4170" s="519"/>
      <c r="E4170" s="519"/>
      <c r="F4170" s="519">
        <v>2</v>
      </c>
      <c r="G4170" s="519"/>
      <c r="H4170" s="519">
        <v>12</v>
      </c>
      <c r="I4170" s="519">
        <v>8</v>
      </c>
      <c r="J4170" s="519" t="str">
        <f t="shared" si="115"/>
        <v>SDN20021208</v>
      </c>
      <c r="K4170" s="519">
        <v>440</v>
      </c>
    </row>
    <row r="4171" spans="2:11" hidden="1">
      <c r="B4171" s="519" t="s">
        <v>1062</v>
      </c>
      <c r="C4171" s="519"/>
      <c r="D4171" s="519"/>
      <c r="E4171" s="519"/>
      <c r="F4171" s="519">
        <v>2</v>
      </c>
      <c r="G4171" s="519"/>
      <c r="H4171" s="519">
        <v>12</v>
      </c>
      <c r="I4171" s="519">
        <v>9</v>
      </c>
      <c r="J4171" s="519" t="str">
        <f t="shared" si="115"/>
        <v>SDN20021209</v>
      </c>
      <c r="K4171" s="519">
        <v>440</v>
      </c>
    </row>
    <row r="4172" spans="2:11" hidden="1">
      <c r="B4172" s="519" t="s">
        <v>1062</v>
      </c>
      <c r="C4172" s="519"/>
      <c r="D4172" s="519"/>
      <c r="E4172" s="519"/>
      <c r="F4172" s="519">
        <v>2</v>
      </c>
      <c r="G4172" s="519"/>
      <c r="H4172" s="519">
        <v>12</v>
      </c>
      <c r="I4172" s="519">
        <v>10</v>
      </c>
      <c r="J4172" s="519" t="str">
        <f t="shared" si="115"/>
        <v>SDN20021210</v>
      </c>
      <c r="K4172" s="519">
        <v>440</v>
      </c>
    </row>
    <row r="4173" spans="2:11" hidden="1">
      <c r="B4173" s="519" t="s">
        <v>1062</v>
      </c>
      <c r="C4173" s="519"/>
      <c r="D4173" s="519"/>
      <c r="E4173" s="519"/>
      <c r="F4173" s="519">
        <v>2</v>
      </c>
      <c r="G4173" s="519"/>
      <c r="H4173" s="519">
        <v>12</v>
      </c>
      <c r="I4173" s="519">
        <v>11</v>
      </c>
      <c r="J4173" s="519" t="str">
        <f t="shared" si="115"/>
        <v>SDN20021211</v>
      </c>
      <c r="K4173" s="519">
        <v>352</v>
      </c>
    </row>
    <row r="4174" spans="2:11" hidden="1">
      <c r="B4174" s="519" t="s">
        <v>1062</v>
      </c>
      <c r="C4174" s="519"/>
      <c r="D4174" s="519"/>
      <c r="E4174" s="519"/>
      <c r="F4174" s="519">
        <v>2</v>
      </c>
      <c r="G4174" s="519"/>
      <c r="H4174" s="519">
        <v>12</v>
      </c>
      <c r="I4174" s="519">
        <v>12</v>
      </c>
      <c r="J4174" s="519" t="str">
        <f t="shared" si="115"/>
        <v>SDN20021212</v>
      </c>
      <c r="K4174" s="519">
        <v>352</v>
      </c>
    </row>
    <row r="4175" spans="2:11" hidden="1">
      <c r="B4175" s="519" t="s">
        <v>1062</v>
      </c>
      <c r="C4175" s="519"/>
      <c r="D4175" s="519"/>
      <c r="E4175" s="519"/>
      <c r="F4175" s="519">
        <v>2</v>
      </c>
      <c r="G4175" s="519"/>
      <c r="H4175" s="519">
        <v>12</v>
      </c>
      <c r="I4175" s="519">
        <v>13</v>
      </c>
      <c r="J4175" s="519" t="str">
        <f t="shared" si="115"/>
        <v>SDN20021213</v>
      </c>
      <c r="K4175" s="519">
        <v>352</v>
      </c>
    </row>
    <row r="4176" spans="2:11" hidden="1">
      <c r="B4176" s="519" t="s">
        <v>1062</v>
      </c>
      <c r="C4176" s="519"/>
      <c r="D4176" s="519"/>
      <c r="E4176" s="519"/>
      <c r="F4176" s="519">
        <v>2</v>
      </c>
      <c r="G4176" s="519"/>
      <c r="H4176" s="519">
        <v>12</v>
      </c>
      <c r="I4176" s="519">
        <v>14</v>
      </c>
      <c r="J4176" s="519" t="str">
        <f t="shared" si="115"/>
        <v>SDN20021214</v>
      </c>
      <c r="K4176" s="519">
        <v>352</v>
      </c>
    </row>
    <row r="4177" spans="2:11" hidden="1">
      <c r="B4177" s="519" t="s">
        <v>1062</v>
      </c>
      <c r="C4177" s="519"/>
      <c r="D4177" s="519"/>
      <c r="E4177" s="519"/>
      <c r="F4177" s="519">
        <v>2</v>
      </c>
      <c r="G4177" s="519"/>
      <c r="H4177" s="519">
        <v>12</v>
      </c>
      <c r="I4177" s="519">
        <v>15</v>
      </c>
      <c r="J4177" s="519" t="str">
        <f t="shared" si="115"/>
        <v>SDN20021215</v>
      </c>
      <c r="K4177" s="519">
        <v>352</v>
      </c>
    </row>
    <row r="4178" spans="2:11" hidden="1">
      <c r="B4178" s="519" t="s">
        <v>1062</v>
      </c>
      <c r="C4178" s="519"/>
      <c r="D4178" s="519"/>
      <c r="E4178" s="519"/>
      <c r="F4178" s="519">
        <v>2</v>
      </c>
      <c r="G4178" s="519"/>
      <c r="H4178" s="519">
        <v>12</v>
      </c>
      <c r="I4178" s="519">
        <v>16</v>
      </c>
      <c r="J4178" s="519" t="str">
        <f t="shared" si="115"/>
        <v>SDN20021216</v>
      </c>
      <c r="K4178" s="519">
        <v>352</v>
      </c>
    </row>
    <row r="4179" spans="2:11" hidden="1">
      <c r="B4179" s="519" t="s">
        <v>1062</v>
      </c>
      <c r="C4179" s="519"/>
      <c r="D4179" s="519"/>
      <c r="E4179" s="519"/>
      <c r="F4179" s="519">
        <v>2</v>
      </c>
      <c r="G4179" s="519"/>
      <c r="H4179" s="519">
        <v>12</v>
      </c>
      <c r="I4179" s="519">
        <v>17</v>
      </c>
      <c r="J4179" s="519" t="str">
        <f t="shared" si="115"/>
        <v>SDN20021217</v>
      </c>
      <c r="K4179" s="519">
        <v>352</v>
      </c>
    </row>
    <row r="4180" spans="2:11" hidden="1">
      <c r="B4180" s="519" t="s">
        <v>1062</v>
      </c>
      <c r="C4180" s="519"/>
      <c r="D4180" s="519"/>
      <c r="E4180" s="519"/>
      <c r="F4180" s="519">
        <v>2</v>
      </c>
      <c r="G4180" s="519"/>
      <c r="H4180" s="519">
        <v>12</v>
      </c>
      <c r="I4180" s="519">
        <v>18</v>
      </c>
      <c r="J4180" s="519" t="str">
        <f t="shared" si="115"/>
        <v>SDN20021218</v>
      </c>
      <c r="K4180" s="519">
        <v>352</v>
      </c>
    </row>
    <row r="4181" spans="2:11" hidden="1">
      <c r="B4181" s="519" t="s">
        <v>1062</v>
      </c>
      <c r="C4181" s="519"/>
      <c r="D4181" s="519"/>
      <c r="E4181" s="519"/>
      <c r="F4181" s="519">
        <v>2</v>
      </c>
      <c r="G4181" s="519"/>
      <c r="H4181" s="519">
        <v>12</v>
      </c>
      <c r="I4181" s="519">
        <v>19</v>
      </c>
      <c r="J4181" s="519" t="str">
        <f t="shared" si="115"/>
        <v>SDN20021219</v>
      </c>
      <c r="K4181" s="519">
        <v>352</v>
      </c>
    </row>
    <row r="4182" spans="2:11" hidden="1">
      <c r="B4182" s="519" t="s">
        <v>1062</v>
      </c>
      <c r="C4182" s="519"/>
      <c r="D4182" s="519"/>
      <c r="E4182" s="519"/>
      <c r="F4182" s="519">
        <v>2</v>
      </c>
      <c r="G4182" s="519"/>
      <c r="H4182" s="519">
        <v>12</v>
      </c>
      <c r="I4182" s="519">
        <v>20</v>
      </c>
      <c r="J4182" s="519" t="str">
        <f t="shared" si="115"/>
        <v>SDN20021220</v>
      </c>
      <c r="K4182" s="519">
        <v>352</v>
      </c>
    </row>
    <row r="4183" spans="2:11" hidden="1">
      <c r="B4183" s="519" t="s">
        <v>1062</v>
      </c>
      <c r="C4183" s="519"/>
      <c r="D4183" s="519"/>
      <c r="E4183" s="519"/>
      <c r="F4183" s="519">
        <v>2</v>
      </c>
      <c r="G4183" s="519"/>
      <c r="H4183" s="519">
        <v>13</v>
      </c>
      <c r="I4183" s="519">
        <v>1</v>
      </c>
      <c r="J4183" s="519" t="str">
        <f t="shared" si="115"/>
        <v>SDN20021301</v>
      </c>
      <c r="K4183" s="519">
        <v>440</v>
      </c>
    </row>
    <row r="4184" spans="2:11" hidden="1">
      <c r="B4184" s="519" t="s">
        <v>1062</v>
      </c>
      <c r="C4184" s="519"/>
      <c r="D4184" s="519"/>
      <c r="E4184" s="519"/>
      <c r="F4184" s="519">
        <v>2</v>
      </c>
      <c r="G4184" s="519"/>
      <c r="H4184" s="519">
        <v>13</v>
      </c>
      <c r="I4184" s="519">
        <v>2</v>
      </c>
      <c r="J4184" s="519" t="str">
        <f t="shared" si="115"/>
        <v>SDN20021302</v>
      </c>
      <c r="K4184" s="519">
        <v>440</v>
      </c>
    </row>
    <row r="4185" spans="2:11" hidden="1">
      <c r="B4185" s="519" t="s">
        <v>1062</v>
      </c>
      <c r="C4185" s="519"/>
      <c r="D4185" s="519"/>
      <c r="E4185" s="519"/>
      <c r="F4185" s="519">
        <v>2</v>
      </c>
      <c r="G4185" s="519"/>
      <c r="H4185" s="519">
        <v>13</v>
      </c>
      <c r="I4185" s="519">
        <v>3</v>
      </c>
      <c r="J4185" s="519" t="str">
        <f t="shared" si="115"/>
        <v>SDN20021303</v>
      </c>
      <c r="K4185" s="519">
        <v>440</v>
      </c>
    </row>
    <row r="4186" spans="2:11" hidden="1">
      <c r="B4186" s="519" t="s">
        <v>1062</v>
      </c>
      <c r="C4186" s="519"/>
      <c r="D4186" s="519"/>
      <c r="E4186" s="519"/>
      <c r="F4186" s="519">
        <v>2</v>
      </c>
      <c r="G4186" s="519"/>
      <c r="H4186" s="519">
        <v>13</v>
      </c>
      <c r="I4186" s="519">
        <v>4</v>
      </c>
      <c r="J4186" s="519" t="str">
        <f t="shared" si="115"/>
        <v>SDN20021304</v>
      </c>
      <c r="K4186" s="519">
        <v>440</v>
      </c>
    </row>
    <row r="4187" spans="2:11" hidden="1">
      <c r="B4187" s="519" t="s">
        <v>1062</v>
      </c>
      <c r="C4187" s="519"/>
      <c r="D4187" s="519"/>
      <c r="E4187" s="519"/>
      <c r="F4187" s="519">
        <v>2</v>
      </c>
      <c r="G4187" s="519"/>
      <c r="H4187" s="519">
        <v>13</v>
      </c>
      <c r="I4187" s="519">
        <v>5</v>
      </c>
      <c r="J4187" s="519" t="str">
        <f t="shared" si="115"/>
        <v>SDN20021305</v>
      </c>
      <c r="K4187" s="519">
        <v>440</v>
      </c>
    </row>
    <row r="4188" spans="2:11" hidden="1">
      <c r="B4188" s="519" t="s">
        <v>1062</v>
      </c>
      <c r="C4188" s="519"/>
      <c r="D4188" s="519"/>
      <c r="E4188" s="519"/>
      <c r="F4188" s="519">
        <v>2</v>
      </c>
      <c r="G4188" s="519"/>
      <c r="H4188" s="519">
        <v>13</v>
      </c>
      <c r="I4188" s="519">
        <v>6</v>
      </c>
      <c r="J4188" s="519" t="str">
        <f t="shared" si="115"/>
        <v>SDN20021306</v>
      </c>
      <c r="K4188" s="519">
        <v>440</v>
      </c>
    </row>
    <row r="4189" spans="2:11" hidden="1">
      <c r="B4189" s="519" t="s">
        <v>1062</v>
      </c>
      <c r="C4189" s="519"/>
      <c r="D4189" s="519"/>
      <c r="E4189" s="519"/>
      <c r="F4189" s="519">
        <v>2</v>
      </c>
      <c r="G4189" s="519"/>
      <c r="H4189" s="519">
        <v>13</v>
      </c>
      <c r="I4189" s="519">
        <v>7</v>
      </c>
      <c r="J4189" s="519" t="str">
        <f t="shared" si="115"/>
        <v>SDN20021307</v>
      </c>
      <c r="K4189" s="519">
        <v>440</v>
      </c>
    </row>
    <row r="4190" spans="2:11" hidden="1">
      <c r="B4190" s="519" t="s">
        <v>1062</v>
      </c>
      <c r="C4190" s="519"/>
      <c r="D4190" s="519"/>
      <c r="E4190" s="519"/>
      <c r="F4190" s="519">
        <v>2</v>
      </c>
      <c r="G4190" s="519"/>
      <c r="H4190" s="519">
        <v>13</v>
      </c>
      <c r="I4190" s="519">
        <v>8</v>
      </c>
      <c r="J4190" s="519" t="str">
        <f t="shared" si="115"/>
        <v>SDN20021308</v>
      </c>
      <c r="K4190" s="519">
        <v>440</v>
      </c>
    </row>
    <row r="4191" spans="2:11" hidden="1">
      <c r="B4191" s="519" t="s">
        <v>1062</v>
      </c>
      <c r="C4191" s="519"/>
      <c r="D4191" s="519"/>
      <c r="E4191" s="519"/>
      <c r="F4191" s="519">
        <v>2</v>
      </c>
      <c r="G4191" s="519"/>
      <c r="H4191" s="519">
        <v>13</v>
      </c>
      <c r="I4191" s="519">
        <v>9</v>
      </c>
      <c r="J4191" s="519" t="str">
        <f t="shared" si="115"/>
        <v>SDN20021309</v>
      </c>
      <c r="K4191" s="519">
        <v>440</v>
      </c>
    </row>
    <row r="4192" spans="2:11" hidden="1">
      <c r="B4192" s="519" t="s">
        <v>1062</v>
      </c>
      <c r="C4192" s="519"/>
      <c r="D4192" s="519"/>
      <c r="E4192" s="519"/>
      <c r="F4192" s="519">
        <v>2</v>
      </c>
      <c r="G4192" s="519"/>
      <c r="H4192" s="519">
        <v>13</v>
      </c>
      <c r="I4192" s="519">
        <v>10</v>
      </c>
      <c r="J4192" s="519" t="str">
        <f t="shared" si="115"/>
        <v>SDN20021310</v>
      </c>
      <c r="K4192" s="519">
        <v>440</v>
      </c>
    </row>
    <row r="4193" spans="2:11" hidden="1">
      <c r="B4193" s="519" t="s">
        <v>1062</v>
      </c>
      <c r="C4193" s="519"/>
      <c r="D4193" s="519"/>
      <c r="E4193" s="519"/>
      <c r="F4193" s="519">
        <v>2</v>
      </c>
      <c r="G4193" s="519"/>
      <c r="H4193" s="519">
        <v>13</v>
      </c>
      <c r="I4193" s="519">
        <v>11</v>
      </c>
      <c r="J4193" s="519" t="str">
        <f t="shared" si="115"/>
        <v>SDN20021311</v>
      </c>
      <c r="K4193" s="519">
        <v>352</v>
      </c>
    </row>
    <row r="4194" spans="2:11" hidden="1">
      <c r="B4194" s="519" t="s">
        <v>1062</v>
      </c>
      <c r="C4194" s="519"/>
      <c r="D4194" s="519"/>
      <c r="E4194" s="519"/>
      <c r="F4194" s="519">
        <v>2</v>
      </c>
      <c r="G4194" s="519"/>
      <c r="H4194" s="519">
        <v>13</v>
      </c>
      <c r="I4194" s="519">
        <v>12</v>
      </c>
      <c r="J4194" s="519" t="str">
        <f t="shared" si="115"/>
        <v>SDN20021312</v>
      </c>
      <c r="K4194" s="519">
        <v>352</v>
      </c>
    </row>
    <row r="4195" spans="2:11" hidden="1">
      <c r="B4195" s="519" t="s">
        <v>1062</v>
      </c>
      <c r="C4195" s="519"/>
      <c r="D4195" s="519"/>
      <c r="E4195" s="519"/>
      <c r="F4195" s="519">
        <v>2</v>
      </c>
      <c r="G4195" s="519"/>
      <c r="H4195" s="519">
        <v>13</v>
      </c>
      <c r="I4195" s="519">
        <v>13</v>
      </c>
      <c r="J4195" s="519" t="str">
        <f t="shared" si="115"/>
        <v>SDN20021313</v>
      </c>
      <c r="K4195" s="519">
        <v>352</v>
      </c>
    </row>
    <row r="4196" spans="2:11" hidden="1">
      <c r="B4196" s="519" t="s">
        <v>1062</v>
      </c>
      <c r="C4196" s="519"/>
      <c r="D4196" s="519"/>
      <c r="E4196" s="519"/>
      <c r="F4196" s="519">
        <v>2</v>
      </c>
      <c r="G4196" s="519"/>
      <c r="H4196" s="519">
        <v>13</v>
      </c>
      <c r="I4196" s="519">
        <v>14</v>
      </c>
      <c r="J4196" s="519" t="str">
        <f t="shared" si="115"/>
        <v>SDN20021314</v>
      </c>
      <c r="K4196" s="519">
        <v>352</v>
      </c>
    </row>
    <row r="4197" spans="2:11" hidden="1">
      <c r="B4197" s="519" t="s">
        <v>1062</v>
      </c>
      <c r="C4197" s="519"/>
      <c r="D4197" s="519"/>
      <c r="E4197" s="519"/>
      <c r="F4197" s="519">
        <v>2</v>
      </c>
      <c r="G4197" s="519"/>
      <c r="H4197" s="519">
        <v>13</v>
      </c>
      <c r="I4197" s="519">
        <v>15</v>
      </c>
      <c r="J4197" s="519" t="str">
        <f t="shared" si="115"/>
        <v>SDN20021315</v>
      </c>
      <c r="K4197" s="519">
        <v>352</v>
      </c>
    </row>
    <row r="4198" spans="2:11" hidden="1">
      <c r="B4198" s="519" t="s">
        <v>1062</v>
      </c>
      <c r="C4198" s="519"/>
      <c r="D4198" s="519"/>
      <c r="E4198" s="519"/>
      <c r="F4198" s="519">
        <v>2</v>
      </c>
      <c r="G4198" s="519"/>
      <c r="H4198" s="519">
        <v>13</v>
      </c>
      <c r="I4198" s="519">
        <v>16</v>
      </c>
      <c r="J4198" s="519" t="str">
        <f t="shared" si="115"/>
        <v>SDN20021316</v>
      </c>
      <c r="K4198" s="519">
        <v>352</v>
      </c>
    </row>
    <row r="4199" spans="2:11" hidden="1">
      <c r="B4199" s="519" t="s">
        <v>1062</v>
      </c>
      <c r="C4199" s="519"/>
      <c r="D4199" s="519"/>
      <c r="E4199" s="519"/>
      <c r="F4199" s="519">
        <v>2</v>
      </c>
      <c r="G4199" s="519"/>
      <c r="H4199" s="519">
        <v>13</v>
      </c>
      <c r="I4199" s="519">
        <v>17</v>
      </c>
      <c r="J4199" s="519" t="str">
        <f t="shared" si="115"/>
        <v>SDN20021317</v>
      </c>
      <c r="K4199" s="519">
        <v>352</v>
      </c>
    </row>
    <row r="4200" spans="2:11" hidden="1">
      <c r="B4200" s="519" t="s">
        <v>1062</v>
      </c>
      <c r="C4200" s="519"/>
      <c r="D4200" s="519"/>
      <c r="E4200" s="519"/>
      <c r="F4200" s="519">
        <v>2</v>
      </c>
      <c r="G4200" s="519"/>
      <c r="H4200" s="519">
        <v>13</v>
      </c>
      <c r="I4200" s="519">
        <v>18</v>
      </c>
      <c r="J4200" s="519" t="str">
        <f t="shared" si="115"/>
        <v>SDN20021318</v>
      </c>
      <c r="K4200" s="519">
        <v>352</v>
      </c>
    </row>
    <row r="4201" spans="2:11" hidden="1">
      <c r="B4201" s="519" t="s">
        <v>1062</v>
      </c>
      <c r="C4201" s="519"/>
      <c r="D4201" s="519"/>
      <c r="E4201" s="519"/>
      <c r="F4201" s="519">
        <v>2</v>
      </c>
      <c r="G4201" s="519"/>
      <c r="H4201" s="519">
        <v>13</v>
      </c>
      <c r="I4201" s="519">
        <v>19</v>
      </c>
      <c r="J4201" s="519" t="str">
        <f t="shared" si="115"/>
        <v>SDN20021319</v>
      </c>
      <c r="K4201" s="519">
        <v>352</v>
      </c>
    </row>
    <row r="4202" spans="2:11" hidden="1">
      <c r="B4202" s="519" t="s">
        <v>1062</v>
      </c>
      <c r="C4202" s="519"/>
      <c r="D4202" s="519"/>
      <c r="E4202" s="519"/>
      <c r="F4202" s="519">
        <v>2</v>
      </c>
      <c r="G4202" s="519"/>
      <c r="H4202" s="519">
        <v>13</v>
      </c>
      <c r="I4202" s="519">
        <v>20</v>
      </c>
      <c r="J4202" s="519" t="str">
        <f t="shared" si="115"/>
        <v>SDN20021320</v>
      </c>
      <c r="K4202" s="519">
        <v>352</v>
      </c>
    </row>
    <row r="4203" spans="2:11" hidden="1">
      <c r="B4203" s="519" t="s">
        <v>1062</v>
      </c>
      <c r="C4203" s="519"/>
      <c r="D4203" s="519"/>
      <c r="E4203" s="519"/>
      <c r="F4203" s="519">
        <v>2</v>
      </c>
      <c r="G4203" s="519"/>
      <c r="H4203" s="519">
        <v>14</v>
      </c>
      <c r="I4203" s="519">
        <v>1</v>
      </c>
      <c r="J4203" s="519" t="str">
        <f t="shared" si="115"/>
        <v>SDN20021401</v>
      </c>
      <c r="K4203" s="519">
        <v>440</v>
      </c>
    </row>
    <row r="4204" spans="2:11" hidden="1">
      <c r="B4204" s="519" t="s">
        <v>1062</v>
      </c>
      <c r="C4204" s="519"/>
      <c r="D4204" s="519"/>
      <c r="E4204" s="519"/>
      <c r="F4204" s="519">
        <v>2</v>
      </c>
      <c r="G4204" s="519"/>
      <c r="H4204" s="519">
        <v>14</v>
      </c>
      <c r="I4204" s="519">
        <v>2</v>
      </c>
      <c r="J4204" s="519" t="str">
        <f t="shared" si="115"/>
        <v>SDN20021402</v>
      </c>
      <c r="K4204" s="519">
        <v>440</v>
      </c>
    </row>
    <row r="4205" spans="2:11" hidden="1">
      <c r="B4205" s="519" t="s">
        <v>1062</v>
      </c>
      <c r="C4205" s="519"/>
      <c r="D4205" s="519"/>
      <c r="E4205" s="519"/>
      <c r="F4205" s="519">
        <v>2</v>
      </c>
      <c r="G4205" s="519"/>
      <c r="H4205" s="519">
        <v>14</v>
      </c>
      <c r="I4205" s="519">
        <v>3</v>
      </c>
      <c r="J4205" s="519" t="str">
        <f t="shared" si="115"/>
        <v>SDN20021403</v>
      </c>
      <c r="K4205" s="519">
        <v>440</v>
      </c>
    </row>
    <row r="4206" spans="2:11" hidden="1">
      <c r="B4206" s="519" t="s">
        <v>1062</v>
      </c>
      <c r="C4206" s="519"/>
      <c r="D4206" s="519"/>
      <c r="E4206" s="519"/>
      <c r="F4206" s="519">
        <v>2</v>
      </c>
      <c r="G4206" s="519"/>
      <c r="H4206" s="519">
        <v>14</v>
      </c>
      <c r="I4206" s="519">
        <v>4</v>
      </c>
      <c r="J4206" s="519" t="str">
        <f t="shared" si="115"/>
        <v>SDN20021404</v>
      </c>
      <c r="K4206" s="519">
        <v>440</v>
      </c>
    </row>
    <row r="4207" spans="2:11" hidden="1">
      <c r="B4207" s="519" t="s">
        <v>1062</v>
      </c>
      <c r="C4207" s="519"/>
      <c r="D4207" s="519"/>
      <c r="E4207" s="519"/>
      <c r="F4207" s="519">
        <v>2</v>
      </c>
      <c r="G4207" s="519"/>
      <c r="H4207" s="519">
        <v>14</v>
      </c>
      <c r="I4207" s="519">
        <v>5</v>
      </c>
      <c r="J4207" s="519" t="str">
        <f t="shared" si="115"/>
        <v>SDN20021405</v>
      </c>
      <c r="K4207" s="519">
        <v>440</v>
      </c>
    </row>
    <row r="4208" spans="2:11" hidden="1">
      <c r="B4208" s="519" t="s">
        <v>1062</v>
      </c>
      <c r="C4208" s="519"/>
      <c r="D4208" s="519"/>
      <c r="E4208" s="519"/>
      <c r="F4208" s="519">
        <v>2</v>
      </c>
      <c r="G4208" s="519"/>
      <c r="H4208" s="519">
        <v>14</v>
      </c>
      <c r="I4208" s="519">
        <v>6</v>
      </c>
      <c r="J4208" s="519" t="str">
        <f t="shared" si="115"/>
        <v>SDN20021406</v>
      </c>
      <c r="K4208" s="519">
        <v>440</v>
      </c>
    </row>
    <row r="4209" spans="2:11" hidden="1">
      <c r="B4209" s="519" t="s">
        <v>1062</v>
      </c>
      <c r="C4209" s="519"/>
      <c r="D4209" s="519"/>
      <c r="E4209" s="519"/>
      <c r="F4209" s="519">
        <v>2</v>
      </c>
      <c r="G4209" s="519"/>
      <c r="H4209" s="519">
        <v>14</v>
      </c>
      <c r="I4209" s="519">
        <v>7</v>
      </c>
      <c r="J4209" s="519" t="str">
        <f t="shared" si="115"/>
        <v>SDN20021407</v>
      </c>
      <c r="K4209" s="519">
        <v>440</v>
      </c>
    </row>
    <row r="4210" spans="2:11" hidden="1">
      <c r="B4210" s="519" t="s">
        <v>1062</v>
      </c>
      <c r="C4210" s="519"/>
      <c r="D4210" s="519"/>
      <c r="E4210" s="519"/>
      <c r="F4210" s="519">
        <v>2</v>
      </c>
      <c r="G4210" s="519"/>
      <c r="H4210" s="519">
        <v>14</v>
      </c>
      <c r="I4210" s="519">
        <v>8</v>
      </c>
      <c r="J4210" s="519" t="str">
        <f t="shared" si="115"/>
        <v>SDN20021408</v>
      </c>
      <c r="K4210" s="519">
        <v>440</v>
      </c>
    </row>
    <row r="4211" spans="2:11" hidden="1">
      <c r="B4211" s="519" t="s">
        <v>1062</v>
      </c>
      <c r="C4211" s="519"/>
      <c r="D4211" s="519"/>
      <c r="E4211" s="519"/>
      <c r="F4211" s="519">
        <v>2</v>
      </c>
      <c r="G4211" s="519"/>
      <c r="H4211" s="519">
        <v>14</v>
      </c>
      <c r="I4211" s="519">
        <v>9</v>
      </c>
      <c r="J4211" s="519" t="str">
        <f t="shared" si="115"/>
        <v>SDN20021409</v>
      </c>
      <c r="K4211" s="519">
        <v>440</v>
      </c>
    </row>
    <row r="4212" spans="2:11" hidden="1">
      <c r="B4212" s="519" t="s">
        <v>1062</v>
      </c>
      <c r="C4212" s="519"/>
      <c r="D4212" s="519"/>
      <c r="E4212" s="519"/>
      <c r="F4212" s="519">
        <v>2</v>
      </c>
      <c r="G4212" s="519"/>
      <c r="H4212" s="519">
        <v>14</v>
      </c>
      <c r="I4212" s="519">
        <v>10</v>
      </c>
      <c r="J4212" s="519" t="str">
        <f t="shared" si="115"/>
        <v>SDN20021410</v>
      </c>
      <c r="K4212" s="519">
        <v>440</v>
      </c>
    </row>
    <row r="4213" spans="2:11" hidden="1">
      <c r="B4213" s="519" t="s">
        <v>1062</v>
      </c>
      <c r="C4213" s="519"/>
      <c r="D4213" s="519"/>
      <c r="E4213" s="519"/>
      <c r="F4213" s="519">
        <v>2</v>
      </c>
      <c r="G4213" s="519"/>
      <c r="H4213" s="519">
        <v>14</v>
      </c>
      <c r="I4213" s="519">
        <v>11</v>
      </c>
      <c r="J4213" s="519" t="str">
        <f t="shared" si="115"/>
        <v>SDN20021411</v>
      </c>
      <c r="K4213" s="519">
        <v>352</v>
      </c>
    </row>
    <row r="4214" spans="2:11" hidden="1">
      <c r="B4214" s="519" t="s">
        <v>1062</v>
      </c>
      <c r="C4214" s="519"/>
      <c r="D4214" s="519"/>
      <c r="E4214" s="519"/>
      <c r="F4214" s="519">
        <v>2</v>
      </c>
      <c r="G4214" s="519"/>
      <c r="H4214" s="519">
        <v>14</v>
      </c>
      <c r="I4214" s="519">
        <v>12</v>
      </c>
      <c r="J4214" s="519" t="str">
        <f t="shared" si="115"/>
        <v>SDN20021412</v>
      </c>
      <c r="K4214" s="519">
        <v>352</v>
      </c>
    </row>
    <row r="4215" spans="2:11" hidden="1">
      <c r="B4215" s="519" t="s">
        <v>1062</v>
      </c>
      <c r="C4215" s="519"/>
      <c r="D4215" s="519"/>
      <c r="E4215" s="519"/>
      <c r="F4215" s="519">
        <v>2</v>
      </c>
      <c r="G4215" s="519"/>
      <c r="H4215" s="519">
        <v>14</v>
      </c>
      <c r="I4215" s="519">
        <v>13</v>
      </c>
      <c r="J4215" s="519" t="str">
        <f t="shared" si="115"/>
        <v>SDN20021413</v>
      </c>
      <c r="K4215" s="519">
        <v>352</v>
      </c>
    </row>
    <row r="4216" spans="2:11" hidden="1">
      <c r="B4216" s="519" t="s">
        <v>1062</v>
      </c>
      <c r="C4216" s="519"/>
      <c r="D4216" s="519"/>
      <c r="E4216" s="519"/>
      <c r="F4216" s="519">
        <v>2</v>
      </c>
      <c r="G4216" s="519"/>
      <c r="H4216" s="519">
        <v>14</v>
      </c>
      <c r="I4216" s="519">
        <v>14</v>
      </c>
      <c r="J4216" s="519" t="str">
        <f t="shared" si="115"/>
        <v>SDN20021414</v>
      </c>
      <c r="K4216" s="519">
        <v>352</v>
      </c>
    </row>
    <row r="4217" spans="2:11" hidden="1">
      <c r="B4217" s="519" t="s">
        <v>1062</v>
      </c>
      <c r="C4217" s="519"/>
      <c r="D4217" s="519"/>
      <c r="E4217" s="519"/>
      <c r="F4217" s="519">
        <v>2</v>
      </c>
      <c r="G4217" s="519"/>
      <c r="H4217" s="519">
        <v>14</v>
      </c>
      <c r="I4217" s="519">
        <v>15</v>
      </c>
      <c r="J4217" s="519" t="str">
        <f t="shared" si="115"/>
        <v>SDN20021415</v>
      </c>
      <c r="K4217" s="519">
        <v>352</v>
      </c>
    </row>
    <row r="4218" spans="2:11" hidden="1">
      <c r="B4218" s="519" t="s">
        <v>1062</v>
      </c>
      <c r="C4218" s="519"/>
      <c r="D4218" s="519"/>
      <c r="E4218" s="519"/>
      <c r="F4218" s="519">
        <v>2</v>
      </c>
      <c r="G4218" s="519"/>
      <c r="H4218" s="519">
        <v>14</v>
      </c>
      <c r="I4218" s="519">
        <v>16</v>
      </c>
      <c r="J4218" s="519" t="str">
        <f t="shared" si="115"/>
        <v>SDN20021416</v>
      </c>
      <c r="K4218" s="519">
        <v>352</v>
      </c>
    </row>
    <row r="4219" spans="2:11" hidden="1">
      <c r="B4219" s="519" t="s">
        <v>1062</v>
      </c>
      <c r="C4219" s="519"/>
      <c r="D4219" s="519"/>
      <c r="E4219" s="519"/>
      <c r="F4219" s="519">
        <v>2</v>
      </c>
      <c r="G4219" s="519"/>
      <c r="H4219" s="519">
        <v>14</v>
      </c>
      <c r="I4219" s="519">
        <v>17</v>
      </c>
      <c r="J4219" s="519" t="str">
        <f t="shared" si="115"/>
        <v>SDN20021417</v>
      </c>
      <c r="K4219" s="519">
        <v>352</v>
      </c>
    </row>
    <row r="4220" spans="2:11" hidden="1">
      <c r="B4220" s="519" t="s">
        <v>1062</v>
      </c>
      <c r="C4220" s="519"/>
      <c r="D4220" s="519"/>
      <c r="E4220" s="519"/>
      <c r="F4220" s="519">
        <v>2</v>
      </c>
      <c r="G4220" s="519"/>
      <c r="H4220" s="519">
        <v>14</v>
      </c>
      <c r="I4220" s="519">
        <v>18</v>
      </c>
      <c r="J4220" s="519" t="str">
        <f t="shared" si="115"/>
        <v>SDN20021418</v>
      </c>
      <c r="K4220" s="519">
        <v>352</v>
      </c>
    </row>
    <row r="4221" spans="2:11" hidden="1">
      <c r="B4221" s="519" t="s">
        <v>1062</v>
      </c>
      <c r="C4221" s="519"/>
      <c r="D4221" s="519"/>
      <c r="E4221" s="519"/>
      <c r="F4221" s="519">
        <v>2</v>
      </c>
      <c r="G4221" s="519"/>
      <c r="H4221" s="519">
        <v>14</v>
      </c>
      <c r="I4221" s="519">
        <v>19</v>
      </c>
      <c r="J4221" s="519" t="str">
        <f t="shared" si="115"/>
        <v>SDN20021419</v>
      </c>
      <c r="K4221" s="519">
        <v>352</v>
      </c>
    </row>
    <row r="4222" spans="2:11" hidden="1">
      <c r="B4222" s="519" t="s">
        <v>1062</v>
      </c>
      <c r="C4222" s="519"/>
      <c r="D4222" s="519"/>
      <c r="E4222" s="519"/>
      <c r="F4222" s="519">
        <v>2</v>
      </c>
      <c r="G4222" s="519"/>
      <c r="H4222" s="519">
        <v>14</v>
      </c>
      <c r="I4222" s="519">
        <v>20</v>
      </c>
      <c r="J4222" s="519" t="str">
        <f t="shared" si="115"/>
        <v>SDN20021420</v>
      </c>
      <c r="K4222" s="519">
        <v>352</v>
      </c>
    </row>
    <row r="4223" spans="2:11" hidden="1">
      <c r="B4223" s="519" t="s">
        <v>1062</v>
      </c>
      <c r="C4223" s="519"/>
      <c r="D4223" s="519"/>
      <c r="E4223" s="519"/>
      <c r="F4223" s="519">
        <v>2</v>
      </c>
      <c r="G4223" s="519"/>
      <c r="H4223" s="519">
        <v>15</v>
      </c>
      <c r="I4223" s="519">
        <v>1</v>
      </c>
      <c r="J4223" s="519" t="str">
        <f t="shared" si="115"/>
        <v>SDN20021501</v>
      </c>
      <c r="K4223" s="519">
        <v>440</v>
      </c>
    </row>
    <row r="4224" spans="2:11" hidden="1">
      <c r="B4224" s="519" t="s">
        <v>1062</v>
      </c>
      <c r="C4224" s="519"/>
      <c r="D4224" s="519"/>
      <c r="E4224" s="519"/>
      <c r="F4224" s="519">
        <v>2</v>
      </c>
      <c r="G4224" s="519"/>
      <c r="H4224" s="519">
        <v>15</v>
      </c>
      <c r="I4224" s="519">
        <v>2</v>
      </c>
      <c r="J4224" s="519" t="str">
        <f t="shared" si="115"/>
        <v>SDN20021502</v>
      </c>
      <c r="K4224" s="519">
        <v>440</v>
      </c>
    </row>
    <row r="4225" spans="2:11" hidden="1">
      <c r="B4225" s="519" t="s">
        <v>1062</v>
      </c>
      <c r="C4225" s="519"/>
      <c r="D4225" s="519"/>
      <c r="E4225" s="519"/>
      <c r="F4225" s="519">
        <v>2</v>
      </c>
      <c r="G4225" s="519"/>
      <c r="H4225" s="519">
        <v>15</v>
      </c>
      <c r="I4225" s="519">
        <v>3</v>
      </c>
      <c r="J4225" s="519" t="str">
        <f t="shared" si="115"/>
        <v>SDN20021503</v>
      </c>
      <c r="K4225" s="519">
        <v>440</v>
      </c>
    </row>
    <row r="4226" spans="2:11" hidden="1">
      <c r="B4226" s="519" t="s">
        <v>1062</v>
      </c>
      <c r="C4226" s="519"/>
      <c r="D4226" s="519"/>
      <c r="E4226" s="519"/>
      <c r="F4226" s="519">
        <v>2</v>
      </c>
      <c r="G4226" s="519"/>
      <c r="H4226" s="519">
        <v>15</v>
      </c>
      <c r="I4226" s="519">
        <v>4</v>
      </c>
      <c r="J4226" s="519" t="str">
        <f t="shared" si="115"/>
        <v>SDN20021504</v>
      </c>
      <c r="K4226" s="519">
        <v>440</v>
      </c>
    </row>
    <row r="4227" spans="2:11" hidden="1">
      <c r="B4227" s="519" t="s">
        <v>1062</v>
      </c>
      <c r="C4227" s="519"/>
      <c r="D4227" s="519"/>
      <c r="E4227" s="519"/>
      <c r="F4227" s="519">
        <v>2</v>
      </c>
      <c r="G4227" s="519"/>
      <c r="H4227" s="519">
        <v>15</v>
      </c>
      <c r="I4227" s="519">
        <v>5</v>
      </c>
      <c r="J4227" s="519" t="str">
        <f t="shared" si="115"/>
        <v>SDN20021505</v>
      </c>
      <c r="K4227" s="519">
        <v>440</v>
      </c>
    </row>
    <row r="4228" spans="2:11" hidden="1">
      <c r="B4228" s="519" t="s">
        <v>1062</v>
      </c>
      <c r="C4228" s="519"/>
      <c r="D4228" s="519"/>
      <c r="E4228" s="519"/>
      <c r="F4228" s="519">
        <v>2</v>
      </c>
      <c r="G4228" s="519"/>
      <c r="H4228" s="519">
        <v>15</v>
      </c>
      <c r="I4228" s="519">
        <v>6</v>
      </c>
      <c r="J4228" s="519" t="str">
        <f t="shared" ref="J4228:J4291" si="116">B4228&amp;TEXT(F4228,"00")&amp;TEXT(H4228,"00")&amp;TEXT(I4228,"00")</f>
        <v>SDN20021506</v>
      </c>
      <c r="K4228" s="519">
        <v>440</v>
      </c>
    </row>
    <row r="4229" spans="2:11" hidden="1">
      <c r="B4229" s="519" t="s">
        <v>1062</v>
      </c>
      <c r="C4229" s="519"/>
      <c r="D4229" s="519"/>
      <c r="E4229" s="519"/>
      <c r="F4229" s="519">
        <v>2</v>
      </c>
      <c r="G4229" s="519"/>
      <c r="H4229" s="519">
        <v>15</v>
      </c>
      <c r="I4229" s="519">
        <v>7</v>
      </c>
      <c r="J4229" s="519" t="str">
        <f t="shared" si="116"/>
        <v>SDN20021507</v>
      </c>
      <c r="K4229" s="519">
        <v>440</v>
      </c>
    </row>
    <row r="4230" spans="2:11" hidden="1">
      <c r="B4230" s="519" t="s">
        <v>1062</v>
      </c>
      <c r="C4230" s="519"/>
      <c r="D4230" s="519"/>
      <c r="E4230" s="519"/>
      <c r="F4230" s="519">
        <v>2</v>
      </c>
      <c r="G4230" s="519"/>
      <c r="H4230" s="519">
        <v>15</v>
      </c>
      <c r="I4230" s="519">
        <v>8</v>
      </c>
      <c r="J4230" s="519" t="str">
        <f t="shared" si="116"/>
        <v>SDN20021508</v>
      </c>
      <c r="K4230" s="519">
        <v>440</v>
      </c>
    </row>
    <row r="4231" spans="2:11" hidden="1">
      <c r="B4231" s="519" t="s">
        <v>1062</v>
      </c>
      <c r="C4231" s="519"/>
      <c r="D4231" s="519"/>
      <c r="E4231" s="519"/>
      <c r="F4231" s="519">
        <v>2</v>
      </c>
      <c r="G4231" s="519"/>
      <c r="H4231" s="519">
        <v>15</v>
      </c>
      <c r="I4231" s="519">
        <v>9</v>
      </c>
      <c r="J4231" s="519" t="str">
        <f t="shared" si="116"/>
        <v>SDN20021509</v>
      </c>
      <c r="K4231" s="519">
        <v>440</v>
      </c>
    </row>
    <row r="4232" spans="2:11" hidden="1">
      <c r="B4232" s="519" t="s">
        <v>1062</v>
      </c>
      <c r="C4232" s="519"/>
      <c r="D4232" s="519"/>
      <c r="E4232" s="519"/>
      <c r="F4232" s="519">
        <v>2</v>
      </c>
      <c r="G4232" s="519"/>
      <c r="H4232" s="519">
        <v>15</v>
      </c>
      <c r="I4232" s="519">
        <v>10</v>
      </c>
      <c r="J4232" s="519" t="str">
        <f t="shared" si="116"/>
        <v>SDN20021510</v>
      </c>
      <c r="K4232" s="519">
        <v>440</v>
      </c>
    </row>
    <row r="4233" spans="2:11" hidden="1">
      <c r="B4233" s="519" t="s">
        <v>1062</v>
      </c>
      <c r="C4233" s="519"/>
      <c r="D4233" s="519"/>
      <c r="E4233" s="519"/>
      <c r="F4233" s="519">
        <v>2</v>
      </c>
      <c r="G4233" s="519"/>
      <c r="H4233" s="519">
        <v>15</v>
      </c>
      <c r="I4233" s="519">
        <v>11</v>
      </c>
      <c r="J4233" s="519" t="str">
        <f t="shared" si="116"/>
        <v>SDN20021511</v>
      </c>
      <c r="K4233" s="519">
        <v>352</v>
      </c>
    </row>
    <row r="4234" spans="2:11" hidden="1">
      <c r="B4234" s="519" t="s">
        <v>1062</v>
      </c>
      <c r="C4234" s="519"/>
      <c r="D4234" s="519"/>
      <c r="E4234" s="519"/>
      <c r="F4234" s="519">
        <v>2</v>
      </c>
      <c r="G4234" s="519"/>
      <c r="H4234" s="519">
        <v>15</v>
      </c>
      <c r="I4234" s="519">
        <v>12</v>
      </c>
      <c r="J4234" s="519" t="str">
        <f t="shared" si="116"/>
        <v>SDN20021512</v>
      </c>
      <c r="K4234" s="519">
        <v>352</v>
      </c>
    </row>
    <row r="4235" spans="2:11" hidden="1">
      <c r="B4235" s="519" t="s">
        <v>1062</v>
      </c>
      <c r="C4235" s="519"/>
      <c r="D4235" s="519"/>
      <c r="E4235" s="519"/>
      <c r="F4235" s="519">
        <v>2</v>
      </c>
      <c r="G4235" s="519"/>
      <c r="H4235" s="519">
        <v>15</v>
      </c>
      <c r="I4235" s="519">
        <v>13</v>
      </c>
      <c r="J4235" s="519" t="str">
        <f t="shared" si="116"/>
        <v>SDN20021513</v>
      </c>
      <c r="K4235" s="519">
        <v>352</v>
      </c>
    </row>
    <row r="4236" spans="2:11" hidden="1">
      <c r="B4236" s="519" t="s">
        <v>1062</v>
      </c>
      <c r="C4236" s="519"/>
      <c r="D4236" s="519"/>
      <c r="E4236" s="519"/>
      <c r="F4236" s="519">
        <v>2</v>
      </c>
      <c r="G4236" s="519"/>
      <c r="H4236" s="519">
        <v>15</v>
      </c>
      <c r="I4236" s="519">
        <v>14</v>
      </c>
      <c r="J4236" s="519" t="str">
        <f t="shared" si="116"/>
        <v>SDN20021514</v>
      </c>
      <c r="K4236" s="519">
        <v>352</v>
      </c>
    </row>
    <row r="4237" spans="2:11" hidden="1">
      <c r="B4237" s="519" t="s">
        <v>1062</v>
      </c>
      <c r="C4237" s="519"/>
      <c r="D4237" s="519"/>
      <c r="E4237" s="519"/>
      <c r="F4237" s="519">
        <v>2</v>
      </c>
      <c r="G4237" s="519"/>
      <c r="H4237" s="519">
        <v>15</v>
      </c>
      <c r="I4237" s="519">
        <v>15</v>
      </c>
      <c r="J4237" s="519" t="str">
        <f t="shared" si="116"/>
        <v>SDN20021515</v>
      </c>
      <c r="K4237" s="519">
        <v>352</v>
      </c>
    </row>
    <row r="4238" spans="2:11" hidden="1">
      <c r="B4238" s="519" t="s">
        <v>1062</v>
      </c>
      <c r="C4238" s="519"/>
      <c r="D4238" s="519"/>
      <c r="E4238" s="519"/>
      <c r="F4238" s="519">
        <v>2</v>
      </c>
      <c r="G4238" s="519"/>
      <c r="H4238" s="519">
        <v>15</v>
      </c>
      <c r="I4238" s="519">
        <v>16</v>
      </c>
      <c r="J4238" s="519" t="str">
        <f t="shared" si="116"/>
        <v>SDN20021516</v>
      </c>
      <c r="K4238" s="519">
        <v>352</v>
      </c>
    </row>
    <row r="4239" spans="2:11" hidden="1">
      <c r="B4239" s="519" t="s">
        <v>1062</v>
      </c>
      <c r="C4239" s="519"/>
      <c r="D4239" s="519"/>
      <c r="E4239" s="519"/>
      <c r="F4239" s="519">
        <v>2</v>
      </c>
      <c r="G4239" s="519"/>
      <c r="H4239" s="519">
        <v>15</v>
      </c>
      <c r="I4239" s="519">
        <v>17</v>
      </c>
      <c r="J4239" s="519" t="str">
        <f t="shared" si="116"/>
        <v>SDN20021517</v>
      </c>
      <c r="K4239" s="519">
        <v>352</v>
      </c>
    </row>
    <row r="4240" spans="2:11" hidden="1">
      <c r="B4240" s="519" t="s">
        <v>1062</v>
      </c>
      <c r="C4240" s="519"/>
      <c r="D4240" s="519"/>
      <c r="E4240" s="519"/>
      <c r="F4240" s="519">
        <v>2</v>
      </c>
      <c r="G4240" s="519"/>
      <c r="H4240" s="519">
        <v>15</v>
      </c>
      <c r="I4240" s="519">
        <v>18</v>
      </c>
      <c r="J4240" s="519" t="str">
        <f t="shared" si="116"/>
        <v>SDN20021518</v>
      </c>
      <c r="K4240" s="519">
        <v>352</v>
      </c>
    </row>
    <row r="4241" spans="2:11" hidden="1">
      <c r="B4241" s="519" t="s">
        <v>1062</v>
      </c>
      <c r="C4241" s="519"/>
      <c r="D4241" s="519"/>
      <c r="E4241" s="519"/>
      <c r="F4241" s="519">
        <v>2</v>
      </c>
      <c r="G4241" s="519"/>
      <c r="H4241" s="519">
        <v>15</v>
      </c>
      <c r="I4241" s="519">
        <v>19</v>
      </c>
      <c r="J4241" s="519" t="str">
        <f t="shared" si="116"/>
        <v>SDN20021519</v>
      </c>
      <c r="K4241" s="519">
        <v>352</v>
      </c>
    </row>
    <row r="4242" spans="2:11" hidden="1">
      <c r="B4242" s="519" t="s">
        <v>1062</v>
      </c>
      <c r="C4242" s="519"/>
      <c r="D4242" s="519"/>
      <c r="E4242" s="519"/>
      <c r="F4242" s="519">
        <v>2</v>
      </c>
      <c r="G4242" s="519"/>
      <c r="H4242" s="519">
        <v>15</v>
      </c>
      <c r="I4242" s="519">
        <v>20</v>
      </c>
      <c r="J4242" s="519" t="str">
        <f t="shared" si="116"/>
        <v>SDN20021520</v>
      </c>
      <c r="K4242" s="519">
        <v>352</v>
      </c>
    </row>
    <row r="4243" spans="2:11" hidden="1">
      <c r="B4243" s="519" t="s">
        <v>1062</v>
      </c>
      <c r="C4243" s="519"/>
      <c r="D4243" s="519"/>
      <c r="E4243" s="519"/>
      <c r="F4243" s="519">
        <v>2</v>
      </c>
      <c r="G4243" s="519"/>
      <c r="H4243" s="519">
        <v>16</v>
      </c>
      <c r="I4243" s="519">
        <v>1</v>
      </c>
      <c r="J4243" s="519" t="str">
        <f t="shared" si="116"/>
        <v>SDN20021601</v>
      </c>
      <c r="K4243" s="519">
        <v>445</v>
      </c>
    </row>
    <row r="4244" spans="2:11" hidden="1">
      <c r="B4244" s="519" t="s">
        <v>1062</v>
      </c>
      <c r="C4244" s="519"/>
      <c r="D4244" s="519"/>
      <c r="E4244" s="519"/>
      <c r="F4244" s="519">
        <v>2</v>
      </c>
      <c r="G4244" s="519"/>
      <c r="H4244" s="519">
        <v>16</v>
      </c>
      <c r="I4244" s="519">
        <v>2</v>
      </c>
      <c r="J4244" s="519" t="str">
        <f t="shared" si="116"/>
        <v>SDN20021602</v>
      </c>
      <c r="K4244" s="519">
        <v>445</v>
      </c>
    </row>
    <row r="4245" spans="2:11" hidden="1">
      <c r="B4245" s="519" t="s">
        <v>1062</v>
      </c>
      <c r="C4245" s="519"/>
      <c r="D4245" s="519"/>
      <c r="E4245" s="519"/>
      <c r="F4245" s="519">
        <v>2</v>
      </c>
      <c r="G4245" s="519"/>
      <c r="H4245" s="519">
        <v>16</v>
      </c>
      <c r="I4245" s="519">
        <v>3</v>
      </c>
      <c r="J4245" s="519" t="str">
        <f t="shared" si="116"/>
        <v>SDN20021603</v>
      </c>
      <c r="K4245" s="519">
        <v>445</v>
      </c>
    </row>
    <row r="4246" spans="2:11" hidden="1">
      <c r="B4246" s="519" t="s">
        <v>1062</v>
      </c>
      <c r="C4246" s="519"/>
      <c r="D4246" s="519"/>
      <c r="E4246" s="519"/>
      <c r="F4246" s="519">
        <v>2</v>
      </c>
      <c r="G4246" s="519"/>
      <c r="H4246" s="519">
        <v>16</v>
      </c>
      <c r="I4246" s="519">
        <v>4</v>
      </c>
      <c r="J4246" s="519" t="str">
        <f t="shared" si="116"/>
        <v>SDN20021604</v>
      </c>
      <c r="K4246" s="519">
        <v>445</v>
      </c>
    </row>
    <row r="4247" spans="2:11" hidden="1">
      <c r="B4247" s="519" t="s">
        <v>1062</v>
      </c>
      <c r="C4247" s="519"/>
      <c r="D4247" s="519"/>
      <c r="E4247" s="519"/>
      <c r="F4247" s="519">
        <v>2</v>
      </c>
      <c r="G4247" s="519"/>
      <c r="H4247" s="519">
        <v>16</v>
      </c>
      <c r="I4247" s="519">
        <v>5</v>
      </c>
      <c r="J4247" s="519" t="str">
        <f t="shared" si="116"/>
        <v>SDN20021605</v>
      </c>
      <c r="K4247" s="519">
        <v>445</v>
      </c>
    </row>
    <row r="4248" spans="2:11" hidden="1">
      <c r="B4248" s="519" t="s">
        <v>1062</v>
      </c>
      <c r="C4248" s="519"/>
      <c r="D4248" s="519"/>
      <c r="E4248" s="519"/>
      <c r="F4248" s="519">
        <v>2</v>
      </c>
      <c r="G4248" s="519"/>
      <c r="H4248" s="519">
        <v>16</v>
      </c>
      <c r="I4248" s="519">
        <v>6</v>
      </c>
      <c r="J4248" s="519" t="str">
        <f t="shared" si="116"/>
        <v>SDN20021606</v>
      </c>
      <c r="K4248" s="519">
        <v>445</v>
      </c>
    </row>
    <row r="4249" spans="2:11" hidden="1">
      <c r="B4249" s="519" t="s">
        <v>1062</v>
      </c>
      <c r="C4249" s="519"/>
      <c r="D4249" s="519"/>
      <c r="E4249" s="519"/>
      <c r="F4249" s="519">
        <v>2</v>
      </c>
      <c r="G4249" s="519"/>
      <c r="H4249" s="519">
        <v>16</v>
      </c>
      <c r="I4249" s="519">
        <v>7</v>
      </c>
      <c r="J4249" s="519" t="str">
        <f t="shared" si="116"/>
        <v>SDN20021607</v>
      </c>
      <c r="K4249" s="519">
        <v>445</v>
      </c>
    </row>
    <row r="4250" spans="2:11" hidden="1">
      <c r="B4250" s="519" t="s">
        <v>1062</v>
      </c>
      <c r="C4250" s="519"/>
      <c r="D4250" s="519"/>
      <c r="E4250" s="519"/>
      <c r="F4250" s="519">
        <v>2</v>
      </c>
      <c r="G4250" s="519"/>
      <c r="H4250" s="519">
        <v>16</v>
      </c>
      <c r="I4250" s="519">
        <v>8</v>
      </c>
      <c r="J4250" s="519" t="str">
        <f t="shared" si="116"/>
        <v>SDN20021608</v>
      </c>
      <c r="K4250" s="519">
        <v>445</v>
      </c>
    </row>
    <row r="4251" spans="2:11" hidden="1">
      <c r="B4251" s="519" t="s">
        <v>1062</v>
      </c>
      <c r="C4251" s="519"/>
      <c r="D4251" s="519"/>
      <c r="E4251" s="519"/>
      <c r="F4251" s="519">
        <v>2</v>
      </c>
      <c r="G4251" s="519"/>
      <c r="H4251" s="519">
        <v>16</v>
      </c>
      <c r="I4251" s="519">
        <v>9</v>
      </c>
      <c r="J4251" s="519" t="str">
        <f t="shared" si="116"/>
        <v>SDN20021609</v>
      </c>
      <c r="K4251" s="519">
        <v>445</v>
      </c>
    </row>
    <row r="4252" spans="2:11" hidden="1">
      <c r="B4252" s="519" t="s">
        <v>1062</v>
      </c>
      <c r="C4252" s="519"/>
      <c r="D4252" s="519"/>
      <c r="E4252" s="519"/>
      <c r="F4252" s="519">
        <v>2</v>
      </c>
      <c r="G4252" s="519"/>
      <c r="H4252" s="519">
        <v>16</v>
      </c>
      <c r="I4252" s="519">
        <v>10</v>
      </c>
      <c r="J4252" s="519" t="str">
        <f t="shared" si="116"/>
        <v>SDN20021610</v>
      </c>
      <c r="K4252" s="519">
        <v>445</v>
      </c>
    </row>
    <row r="4253" spans="2:11" hidden="1">
      <c r="B4253" s="519" t="s">
        <v>1062</v>
      </c>
      <c r="C4253" s="519"/>
      <c r="D4253" s="519"/>
      <c r="E4253" s="519"/>
      <c r="F4253" s="519">
        <v>2</v>
      </c>
      <c r="G4253" s="519"/>
      <c r="H4253" s="519">
        <v>16</v>
      </c>
      <c r="I4253" s="519">
        <v>11</v>
      </c>
      <c r="J4253" s="519" t="str">
        <f t="shared" si="116"/>
        <v>SDN20021611</v>
      </c>
      <c r="K4253" s="519">
        <v>356</v>
      </c>
    </row>
    <row r="4254" spans="2:11" hidden="1">
      <c r="B4254" s="519" t="s">
        <v>1062</v>
      </c>
      <c r="C4254" s="519"/>
      <c r="D4254" s="519"/>
      <c r="E4254" s="519"/>
      <c r="F4254" s="519">
        <v>2</v>
      </c>
      <c r="G4254" s="519"/>
      <c r="H4254" s="519">
        <v>16</v>
      </c>
      <c r="I4254" s="519">
        <v>12</v>
      </c>
      <c r="J4254" s="519" t="str">
        <f t="shared" si="116"/>
        <v>SDN20021612</v>
      </c>
      <c r="K4254" s="519">
        <v>356</v>
      </c>
    </row>
    <row r="4255" spans="2:11" hidden="1">
      <c r="B4255" s="519" t="s">
        <v>1062</v>
      </c>
      <c r="C4255" s="519"/>
      <c r="D4255" s="519"/>
      <c r="E4255" s="519"/>
      <c r="F4255" s="519">
        <v>2</v>
      </c>
      <c r="G4255" s="519"/>
      <c r="H4255" s="519">
        <v>16</v>
      </c>
      <c r="I4255" s="519">
        <v>13</v>
      </c>
      <c r="J4255" s="519" t="str">
        <f t="shared" si="116"/>
        <v>SDN20021613</v>
      </c>
      <c r="K4255" s="519">
        <v>356</v>
      </c>
    </row>
    <row r="4256" spans="2:11" hidden="1">
      <c r="B4256" s="519" t="s">
        <v>1062</v>
      </c>
      <c r="C4256" s="519"/>
      <c r="D4256" s="519"/>
      <c r="E4256" s="519"/>
      <c r="F4256" s="519">
        <v>2</v>
      </c>
      <c r="G4256" s="519"/>
      <c r="H4256" s="519">
        <v>16</v>
      </c>
      <c r="I4256" s="519">
        <v>14</v>
      </c>
      <c r="J4256" s="519" t="str">
        <f t="shared" si="116"/>
        <v>SDN20021614</v>
      </c>
      <c r="K4256" s="519">
        <v>356</v>
      </c>
    </row>
    <row r="4257" spans="2:11" hidden="1">
      <c r="B4257" s="519" t="s">
        <v>1062</v>
      </c>
      <c r="C4257" s="519"/>
      <c r="D4257" s="519"/>
      <c r="E4257" s="519"/>
      <c r="F4257" s="519">
        <v>2</v>
      </c>
      <c r="G4257" s="519"/>
      <c r="H4257" s="519">
        <v>16</v>
      </c>
      <c r="I4257" s="519">
        <v>15</v>
      </c>
      <c r="J4257" s="519" t="str">
        <f t="shared" si="116"/>
        <v>SDN20021615</v>
      </c>
      <c r="K4257" s="519">
        <v>356</v>
      </c>
    </row>
    <row r="4258" spans="2:11" hidden="1">
      <c r="B4258" s="519" t="s">
        <v>1062</v>
      </c>
      <c r="C4258" s="519"/>
      <c r="D4258" s="519"/>
      <c r="E4258" s="519"/>
      <c r="F4258" s="519">
        <v>2</v>
      </c>
      <c r="G4258" s="519"/>
      <c r="H4258" s="519">
        <v>16</v>
      </c>
      <c r="I4258" s="519">
        <v>16</v>
      </c>
      <c r="J4258" s="519" t="str">
        <f t="shared" si="116"/>
        <v>SDN20021616</v>
      </c>
      <c r="K4258" s="519">
        <v>356</v>
      </c>
    </row>
    <row r="4259" spans="2:11" hidden="1">
      <c r="B4259" s="519" t="s">
        <v>1062</v>
      </c>
      <c r="C4259" s="519"/>
      <c r="D4259" s="519"/>
      <c r="E4259" s="519"/>
      <c r="F4259" s="519">
        <v>2</v>
      </c>
      <c r="G4259" s="519"/>
      <c r="H4259" s="519">
        <v>16</v>
      </c>
      <c r="I4259" s="519">
        <v>17</v>
      </c>
      <c r="J4259" s="519" t="str">
        <f t="shared" si="116"/>
        <v>SDN20021617</v>
      </c>
      <c r="K4259" s="519">
        <v>356</v>
      </c>
    </row>
    <row r="4260" spans="2:11" hidden="1">
      <c r="B4260" s="519" t="s">
        <v>1062</v>
      </c>
      <c r="C4260" s="519"/>
      <c r="D4260" s="519"/>
      <c r="E4260" s="519"/>
      <c r="F4260" s="519">
        <v>2</v>
      </c>
      <c r="G4260" s="519"/>
      <c r="H4260" s="519">
        <v>16</v>
      </c>
      <c r="I4260" s="519">
        <v>18</v>
      </c>
      <c r="J4260" s="519" t="str">
        <f t="shared" si="116"/>
        <v>SDN20021618</v>
      </c>
      <c r="K4260" s="519">
        <v>356</v>
      </c>
    </row>
    <row r="4261" spans="2:11" hidden="1">
      <c r="B4261" s="519" t="s">
        <v>1062</v>
      </c>
      <c r="C4261" s="519"/>
      <c r="D4261" s="519"/>
      <c r="E4261" s="519"/>
      <c r="F4261" s="519">
        <v>2</v>
      </c>
      <c r="G4261" s="519"/>
      <c r="H4261" s="519">
        <v>16</v>
      </c>
      <c r="I4261" s="519">
        <v>19</v>
      </c>
      <c r="J4261" s="519" t="str">
        <f t="shared" si="116"/>
        <v>SDN20021619</v>
      </c>
      <c r="K4261" s="519">
        <v>356</v>
      </c>
    </row>
    <row r="4262" spans="2:11" hidden="1">
      <c r="B4262" s="519" t="s">
        <v>1062</v>
      </c>
      <c r="C4262" s="519"/>
      <c r="D4262" s="519"/>
      <c r="E4262" s="519"/>
      <c r="F4262" s="519">
        <v>2</v>
      </c>
      <c r="G4262" s="519"/>
      <c r="H4262" s="519">
        <v>16</v>
      </c>
      <c r="I4262" s="519">
        <v>20</v>
      </c>
      <c r="J4262" s="519" t="str">
        <f t="shared" si="116"/>
        <v>SDN20021620</v>
      </c>
      <c r="K4262" s="519">
        <v>356</v>
      </c>
    </row>
    <row r="4263" spans="2:11" hidden="1">
      <c r="B4263" s="519" t="s">
        <v>1062</v>
      </c>
      <c r="C4263" s="519"/>
      <c r="D4263" s="519"/>
      <c r="E4263" s="519"/>
      <c r="F4263" s="519">
        <v>2</v>
      </c>
      <c r="G4263" s="519"/>
      <c r="H4263" s="519">
        <v>17</v>
      </c>
      <c r="I4263" s="519">
        <v>1</v>
      </c>
      <c r="J4263" s="519" t="str">
        <f t="shared" si="116"/>
        <v>SDN20021701</v>
      </c>
      <c r="K4263" s="519">
        <v>445</v>
      </c>
    </row>
    <row r="4264" spans="2:11" hidden="1">
      <c r="B4264" s="519" t="s">
        <v>1062</v>
      </c>
      <c r="C4264" s="519"/>
      <c r="D4264" s="519"/>
      <c r="E4264" s="519"/>
      <c r="F4264" s="519">
        <v>2</v>
      </c>
      <c r="G4264" s="519"/>
      <c r="H4264" s="519">
        <v>17</v>
      </c>
      <c r="I4264" s="519">
        <v>2</v>
      </c>
      <c r="J4264" s="519" t="str">
        <f t="shared" si="116"/>
        <v>SDN20021702</v>
      </c>
      <c r="K4264" s="519">
        <v>445</v>
      </c>
    </row>
    <row r="4265" spans="2:11" hidden="1">
      <c r="B4265" s="519" t="s">
        <v>1062</v>
      </c>
      <c r="C4265" s="519"/>
      <c r="D4265" s="519"/>
      <c r="E4265" s="519"/>
      <c r="F4265" s="519">
        <v>2</v>
      </c>
      <c r="G4265" s="519"/>
      <c r="H4265" s="519">
        <v>17</v>
      </c>
      <c r="I4265" s="519">
        <v>3</v>
      </c>
      <c r="J4265" s="519" t="str">
        <f t="shared" si="116"/>
        <v>SDN20021703</v>
      </c>
      <c r="K4265" s="519">
        <v>445</v>
      </c>
    </row>
    <row r="4266" spans="2:11" hidden="1">
      <c r="B4266" s="519" t="s">
        <v>1062</v>
      </c>
      <c r="C4266" s="519"/>
      <c r="D4266" s="519"/>
      <c r="E4266" s="519"/>
      <c r="F4266" s="519">
        <v>2</v>
      </c>
      <c r="G4266" s="519"/>
      <c r="H4266" s="519">
        <v>17</v>
      </c>
      <c r="I4266" s="519">
        <v>4</v>
      </c>
      <c r="J4266" s="519" t="str">
        <f t="shared" si="116"/>
        <v>SDN20021704</v>
      </c>
      <c r="K4266" s="519">
        <v>445</v>
      </c>
    </row>
    <row r="4267" spans="2:11" hidden="1">
      <c r="B4267" s="519" t="s">
        <v>1062</v>
      </c>
      <c r="C4267" s="519"/>
      <c r="D4267" s="519"/>
      <c r="E4267" s="519"/>
      <c r="F4267" s="519">
        <v>2</v>
      </c>
      <c r="G4267" s="519"/>
      <c r="H4267" s="519">
        <v>17</v>
      </c>
      <c r="I4267" s="519">
        <v>5</v>
      </c>
      <c r="J4267" s="519" t="str">
        <f t="shared" si="116"/>
        <v>SDN20021705</v>
      </c>
      <c r="K4267" s="519">
        <v>445</v>
      </c>
    </row>
    <row r="4268" spans="2:11" hidden="1">
      <c r="B4268" s="519" t="s">
        <v>1062</v>
      </c>
      <c r="C4268" s="519"/>
      <c r="D4268" s="519"/>
      <c r="E4268" s="519"/>
      <c r="F4268" s="519">
        <v>2</v>
      </c>
      <c r="G4268" s="519"/>
      <c r="H4268" s="519">
        <v>17</v>
      </c>
      <c r="I4268" s="519">
        <v>6</v>
      </c>
      <c r="J4268" s="519" t="str">
        <f t="shared" si="116"/>
        <v>SDN20021706</v>
      </c>
      <c r="K4268" s="519">
        <v>445</v>
      </c>
    </row>
    <row r="4269" spans="2:11" hidden="1">
      <c r="B4269" s="519" t="s">
        <v>1062</v>
      </c>
      <c r="C4269" s="519"/>
      <c r="D4269" s="519"/>
      <c r="E4269" s="519"/>
      <c r="F4269" s="519">
        <v>2</v>
      </c>
      <c r="G4269" s="519"/>
      <c r="H4269" s="519">
        <v>17</v>
      </c>
      <c r="I4269" s="519">
        <v>7</v>
      </c>
      <c r="J4269" s="519" t="str">
        <f t="shared" si="116"/>
        <v>SDN20021707</v>
      </c>
      <c r="K4269" s="519">
        <v>445</v>
      </c>
    </row>
    <row r="4270" spans="2:11" hidden="1">
      <c r="B4270" s="519" t="s">
        <v>1062</v>
      </c>
      <c r="C4270" s="519"/>
      <c r="D4270" s="519"/>
      <c r="E4270" s="519"/>
      <c r="F4270" s="519">
        <v>2</v>
      </c>
      <c r="G4270" s="519"/>
      <c r="H4270" s="519">
        <v>17</v>
      </c>
      <c r="I4270" s="519">
        <v>8</v>
      </c>
      <c r="J4270" s="519" t="str">
        <f t="shared" si="116"/>
        <v>SDN20021708</v>
      </c>
      <c r="K4270" s="519">
        <v>445</v>
      </c>
    </row>
    <row r="4271" spans="2:11" hidden="1">
      <c r="B4271" s="519" t="s">
        <v>1062</v>
      </c>
      <c r="C4271" s="519"/>
      <c r="D4271" s="519"/>
      <c r="E4271" s="519"/>
      <c r="F4271" s="519">
        <v>2</v>
      </c>
      <c r="G4271" s="519"/>
      <c r="H4271" s="519">
        <v>17</v>
      </c>
      <c r="I4271" s="519">
        <v>9</v>
      </c>
      <c r="J4271" s="519" t="str">
        <f t="shared" si="116"/>
        <v>SDN20021709</v>
      </c>
      <c r="K4271" s="519">
        <v>445</v>
      </c>
    </row>
    <row r="4272" spans="2:11" hidden="1">
      <c r="B4272" s="519" t="s">
        <v>1062</v>
      </c>
      <c r="C4272" s="519"/>
      <c r="D4272" s="519"/>
      <c r="E4272" s="519"/>
      <c r="F4272" s="519">
        <v>2</v>
      </c>
      <c r="G4272" s="519"/>
      <c r="H4272" s="519">
        <v>17</v>
      </c>
      <c r="I4272" s="519">
        <v>10</v>
      </c>
      <c r="J4272" s="519" t="str">
        <f t="shared" si="116"/>
        <v>SDN20021710</v>
      </c>
      <c r="K4272" s="519">
        <v>445</v>
      </c>
    </row>
    <row r="4273" spans="2:11" hidden="1">
      <c r="B4273" s="519" t="s">
        <v>1062</v>
      </c>
      <c r="C4273" s="519"/>
      <c r="D4273" s="519"/>
      <c r="E4273" s="519"/>
      <c r="F4273" s="519">
        <v>2</v>
      </c>
      <c r="G4273" s="519"/>
      <c r="H4273" s="519">
        <v>17</v>
      </c>
      <c r="I4273" s="519">
        <v>11</v>
      </c>
      <c r="J4273" s="519" t="str">
        <f t="shared" si="116"/>
        <v>SDN20021711</v>
      </c>
      <c r="K4273" s="519">
        <v>356</v>
      </c>
    </row>
    <row r="4274" spans="2:11" hidden="1">
      <c r="B4274" s="519" t="s">
        <v>1062</v>
      </c>
      <c r="C4274" s="519"/>
      <c r="D4274" s="519"/>
      <c r="E4274" s="519"/>
      <c r="F4274" s="519">
        <v>2</v>
      </c>
      <c r="G4274" s="519"/>
      <c r="H4274" s="519">
        <v>17</v>
      </c>
      <c r="I4274" s="519">
        <v>12</v>
      </c>
      <c r="J4274" s="519" t="str">
        <f t="shared" si="116"/>
        <v>SDN20021712</v>
      </c>
      <c r="K4274" s="519">
        <v>356</v>
      </c>
    </row>
    <row r="4275" spans="2:11" hidden="1">
      <c r="B4275" s="519" t="s">
        <v>1062</v>
      </c>
      <c r="C4275" s="519"/>
      <c r="D4275" s="519"/>
      <c r="E4275" s="519"/>
      <c r="F4275" s="519">
        <v>2</v>
      </c>
      <c r="G4275" s="519"/>
      <c r="H4275" s="519">
        <v>17</v>
      </c>
      <c r="I4275" s="519">
        <v>13</v>
      </c>
      <c r="J4275" s="519" t="str">
        <f t="shared" si="116"/>
        <v>SDN20021713</v>
      </c>
      <c r="K4275" s="519">
        <v>356</v>
      </c>
    </row>
    <row r="4276" spans="2:11" hidden="1">
      <c r="B4276" s="519" t="s">
        <v>1062</v>
      </c>
      <c r="C4276" s="519"/>
      <c r="D4276" s="519"/>
      <c r="E4276" s="519"/>
      <c r="F4276" s="519">
        <v>2</v>
      </c>
      <c r="G4276" s="519"/>
      <c r="H4276" s="519">
        <v>17</v>
      </c>
      <c r="I4276" s="519">
        <v>14</v>
      </c>
      <c r="J4276" s="519" t="str">
        <f t="shared" si="116"/>
        <v>SDN20021714</v>
      </c>
      <c r="K4276" s="519">
        <v>356</v>
      </c>
    </row>
    <row r="4277" spans="2:11" hidden="1">
      <c r="B4277" s="519" t="s">
        <v>1062</v>
      </c>
      <c r="C4277" s="519"/>
      <c r="D4277" s="519"/>
      <c r="E4277" s="519"/>
      <c r="F4277" s="519">
        <v>2</v>
      </c>
      <c r="G4277" s="519"/>
      <c r="H4277" s="519">
        <v>17</v>
      </c>
      <c r="I4277" s="519">
        <v>15</v>
      </c>
      <c r="J4277" s="519" t="str">
        <f t="shared" si="116"/>
        <v>SDN20021715</v>
      </c>
      <c r="K4277" s="519">
        <v>356</v>
      </c>
    </row>
    <row r="4278" spans="2:11" hidden="1">
      <c r="B4278" s="519" t="s">
        <v>1062</v>
      </c>
      <c r="C4278" s="519"/>
      <c r="D4278" s="519"/>
      <c r="E4278" s="519"/>
      <c r="F4278" s="519">
        <v>2</v>
      </c>
      <c r="G4278" s="519"/>
      <c r="H4278" s="519">
        <v>17</v>
      </c>
      <c r="I4278" s="519">
        <v>16</v>
      </c>
      <c r="J4278" s="519" t="str">
        <f t="shared" si="116"/>
        <v>SDN20021716</v>
      </c>
      <c r="K4278" s="519">
        <v>356</v>
      </c>
    </row>
    <row r="4279" spans="2:11" hidden="1">
      <c r="B4279" s="519" t="s">
        <v>1062</v>
      </c>
      <c r="C4279" s="519"/>
      <c r="D4279" s="519"/>
      <c r="E4279" s="519"/>
      <c r="F4279" s="519">
        <v>2</v>
      </c>
      <c r="G4279" s="519"/>
      <c r="H4279" s="519">
        <v>17</v>
      </c>
      <c r="I4279" s="519">
        <v>17</v>
      </c>
      <c r="J4279" s="519" t="str">
        <f t="shared" si="116"/>
        <v>SDN20021717</v>
      </c>
      <c r="K4279" s="519">
        <v>356</v>
      </c>
    </row>
    <row r="4280" spans="2:11" hidden="1">
      <c r="B4280" s="519" t="s">
        <v>1062</v>
      </c>
      <c r="C4280" s="519"/>
      <c r="D4280" s="519"/>
      <c r="E4280" s="519"/>
      <c r="F4280" s="519">
        <v>2</v>
      </c>
      <c r="G4280" s="519"/>
      <c r="H4280" s="519">
        <v>17</v>
      </c>
      <c r="I4280" s="519">
        <v>18</v>
      </c>
      <c r="J4280" s="519" t="str">
        <f t="shared" si="116"/>
        <v>SDN20021718</v>
      </c>
      <c r="K4280" s="519">
        <v>356</v>
      </c>
    </row>
    <row r="4281" spans="2:11" hidden="1">
      <c r="B4281" s="519" t="s">
        <v>1062</v>
      </c>
      <c r="C4281" s="519"/>
      <c r="D4281" s="519"/>
      <c r="E4281" s="519"/>
      <c r="F4281" s="519">
        <v>2</v>
      </c>
      <c r="G4281" s="519"/>
      <c r="H4281" s="519">
        <v>17</v>
      </c>
      <c r="I4281" s="519">
        <v>19</v>
      </c>
      <c r="J4281" s="519" t="str">
        <f t="shared" si="116"/>
        <v>SDN20021719</v>
      </c>
      <c r="K4281" s="519">
        <v>356</v>
      </c>
    </row>
    <row r="4282" spans="2:11" hidden="1">
      <c r="B4282" s="519" t="s">
        <v>1062</v>
      </c>
      <c r="C4282" s="519"/>
      <c r="D4282" s="519"/>
      <c r="E4282" s="519"/>
      <c r="F4282" s="519">
        <v>2</v>
      </c>
      <c r="G4282" s="519"/>
      <c r="H4282" s="519">
        <v>17</v>
      </c>
      <c r="I4282" s="519">
        <v>20</v>
      </c>
      <c r="J4282" s="519" t="str">
        <f t="shared" si="116"/>
        <v>SDN20021720</v>
      </c>
      <c r="K4282" s="519">
        <v>356</v>
      </c>
    </row>
    <row r="4283" spans="2:11" hidden="1">
      <c r="B4283" s="519" t="s">
        <v>1062</v>
      </c>
      <c r="C4283" s="519"/>
      <c r="D4283" s="519"/>
      <c r="E4283" s="519"/>
      <c r="F4283" s="519">
        <v>2</v>
      </c>
      <c r="G4283" s="519"/>
      <c r="H4283" s="519">
        <v>18</v>
      </c>
      <c r="I4283" s="519">
        <v>1</v>
      </c>
      <c r="J4283" s="519" t="str">
        <f t="shared" si="116"/>
        <v>SDN20021801</v>
      </c>
      <c r="K4283" s="519">
        <v>445</v>
      </c>
    </row>
    <row r="4284" spans="2:11" hidden="1">
      <c r="B4284" s="519" t="s">
        <v>1062</v>
      </c>
      <c r="C4284" s="519"/>
      <c r="D4284" s="519"/>
      <c r="E4284" s="519"/>
      <c r="F4284" s="519">
        <v>2</v>
      </c>
      <c r="G4284" s="519"/>
      <c r="H4284" s="519">
        <v>18</v>
      </c>
      <c r="I4284" s="519">
        <v>2</v>
      </c>
      <c r="J4284" s="519" t="str">
        <f t="shared" si="116"/>
        <v>SDN20021802</v>
      </c>
      <c r="K4284" s="519">
        <v>445</v>
      </c>
    </row>
    <row r="4285" spans="2:11" hidden="1">
      <c r="B4285" s="519" t="s">
        <v>1062</v>
      </c>
      <c r="C4285" s="519"/>
      <c r="D4285" s="519"/>
      <c r="E4285" s="519"/>
      <c r="F4285" s="519">
        <v>2</v>
      </c>
      <c r="G4285" s="519"/>
      <c r="H4285" s="519">
        <v>18</v>
      </c>
      <c r="I4285" s="519">
        <v>3</v>
      </c>
      <c r="J4285" s="519" t="str">
        <f t="shared" si="116"/>
        <v>SDN20021803</v>
      </c>
      <c r="K4285" s="519">
        <v>445</v>
      </c>
    </row>
    <row r="4286" spans="2:11" hidden="1">
      <c r="B4286" s="519" t="s">
        <v>1062</v>
      </c>
      <c r="C4286" s="519"/>
      <c r="D4286" s="519"/>
      <c r="E4286" s="519"/>
      <c r="F4286" s="519">
        <v>2</v>
      </c>
      <c r="G4286" s="519"/>
      <c r="H4286" s="519">
        <v>18</v>
      </c>
      <c r="I4286" s="519">
        <v>4</v>
      </c>
      <c r="J4286" s="519" t="str">
        <f t="shared" si="116"/>
        <v>SDN20021804</v>
      </c>
      <c r="K4286" s="519">
        <v>445</v>
      </c>
    </row>
    <row r="4287" spans="2:11" hidden="1">
      <c r="B4287" s="519" t="s">
        <v>1062</v>
      </c>
      <c r="C4287" s="519"/>
      <c r="D4287" s="519"/>
      <c r="E4287" s="519"/>
      <c r="F4287" s="519">
        <v>2</v>
      </c>
      <c r="G4287" s="519"/>
      <c r="H4287" s="519">
        <v>18</v>
      </c>
      <c r="I4287" s="519">
        <v>5</v>
      </c>
      <c r="J4287" s="519" t="str">
        <f t="shared" si="116"/>
        <v>SDN20021805</v>
      </c>
      <c r="K4287" s="519">
        <v>445</v>
      </c>
    </row>
    <row r="4288" spans="2:11" hidden="1">
      <c r="B4288" s="519" t="s">
        <v>1062</v>
      </c>
      <c r="C4288" s="519"/>
      <c r="D4288" s="519"/>
      <c r="E4288" s="519"/>
      <c r="F4288" s="519">
        <v>2</v>
      </c>
      <c r="G4288" s="519"/>
      <c r="H4288" s="519">
        <v>18</v>
      </c>
      <c r="I4288" s="519">
        <v>6</v>
      </c>
      <c r="J4288" s="519" t="str">
        <f t="shared" si="116"/>
        <v>SDN20021806</v>
      </c>
      <c r="K4288" s="519">
        <v>445</v>
      </c>
    </row>
    <row r="4289" spans="2:11" hidden="1">
      <c r="B4289" s="519" t="s">
        <v>1062</v>
      </c>
      <c r="C4289" s="519"/>
      <c r="D4289" s="519"/>
      <c r="E4289" s="519"/>
      <c r="F4289" s="519">
        <v>2</v>
      </c>
      <c r="G4289" s="519"/>
      <c r="H4289" s="519">
        <v>18</v>
      </c>
      <c r="I4289" s="519">
        <v>7</v>
      </c>
      <c r="J4289" s="519" t="str">
        <f t="shared" si="116"/>
        <v>SDN20021807</v>
      </c>
      <c r="K4289" s="519">
        <v>445</v>
      </c>
    </row>
    <row r="4290" spans="2:11" hidden="1">
      <c r="B4290" s="519" t="s">
        <v>1062</v>
      </c>
      <c r="C4290" s="519"/>
      <c r="D4290" s="519"/>
      <c r="E4290" s="519"/>
      <c r="F4290" s="519">
        <v>2</v>
      </c>
      <c r="G4290" s="519"/>
      <c r="H4290" s="519">
        <v>18</v>
      </c>
      <c r="I4290" s="519">
        <v>8</v>
      </c>
      <c r="J4290" s="519" t="str">
        <f t="shared" si="116"/>
        <v>SDN20021808</v>
      </c>
      <c r="K4290" s="519">
        <v>445</v>
      </c>
    </row>
    <row r="4291" spans="2:11" hidden="1">
      <c r="B4291" s="519" t="s">
        <v>1062</v>
      </c>
      <c r="C4291" s="519"/>
      <c r="D4291" s="519"/>
      <c r="E4291" s="519"/>
      <c r="F4291" s="519">
        <v>2</v>
      </c>
      <c r="G4291" s="519"/>
      <c r="H4291" s="519">
        <v>18</v>
      </c>
      <c r="I4291" s="519">
        <v>9</v>
      </c>
      <c r="J4291" s="519" t="str">
        <f t="shared" si="116"/>
        <v>SDN20021809</v>
      </c>
      <c r="K4291" s="519">
        <v>445</v>
      </c>
    </row>
    <row r="4292" spans="2:11" hidden="1">
      <c r="B4292" s="519" t="s">
        <v>1062</v>
      </c>
      <c r="C4292" s="519"/>
      <c r="D4292" s="519"/>
      <c r="E4292" s="519"/>
      <c r="F4292" s="519">
        <v>2</v>
      </c>
      <c r="G4292" s="519"/>
      <c r="H4292" s="519">
        <v>18</v>
      </c>
      <c r="I4292" s="519">
        <v>10</v>
      </c>
      <c r="J4292" s="519" t="str">
        <f t="shared" ref="J4292:J4355" si="117">B4292&amp;TEXT(F4292,"00")&amp;TEXT(H4292,"00")&amp;TEXT(I4292,"00")</f>
        <v>SDN20021810</v>
      </c>
      <c r="K4292" s="519">
        <v>445</v>
      </c>
    </row>
    <row r="4293" spans="2:11" hidden="1">
      <c r="B4293" s="519" t="s">
        <v>1062</v>
      </c>
      <c r="C4293" s="519"/>
      <c r="D4293" s="519"/>
      <c r="E4293" s="519"/>
      <c r="F4293" s="519">
        <v>2</v>
      </c>
      <c r="G4293" s="519"/>
      <c r="H4293" s="519">
        <v>18</v>
      </c>
      <c r="I4293" s="519">
        <v>11</v>
      </c>
      <c r="J4293" s="519" t="str">
        <f t="shared" si="117"/>
        <v>SDN20021811</v>
      </c>
      <c r="K4293" s="519">
        <v>356</v>
      </c>
    </row>
    <row r="4294" spans="2:11" hidden="1">
      <c r="B4294" s="519" t="s">
        <v>1062</v>
      </c>
      <c r="C4294" s="519"/>
      <c r="D4294" s="519"/>
      <c r="E4294" s="519"/>
      <c r="F4294" s="519">
        <v>2</v>
      </c>
      <c r="G4294" s="519"/>
      <c r="H4294" s="519">
        <v>18</v>
      </c>
      <c r="I4294" s="519">
        <v>12</v>
      </c>
      <c r="J4294" s="519" t="str">
        <f t="shared" si="117"/>
        <v>SDN20021812</v>
      </c>
      <c r="K4294" s="519">
        <v>356</v>
      </c>
    </row>
    <row r="4295" spans="2:11" hidden="1">
      <c r="B4295" s="519" t="s">
        <v>1062</v>
      </c>
      <c r="C4295" s="519"/>
      <c r="D4295" s="519"/>
      <c r="E4295" s="519"/>
      <c r="F4295" s="519">
        <v>2</v>
      </c>
      <c r="G4295" s="519"/>
      <c r="H4295" s="519">
        <v>18</v>
      </c>
      <c r="I4295" s="519">
        <v>13</v>
      </c>
      <c r="J4295" s="519" t="str">
        <f t="shared" si="117"/>
        <v>SDN20021813</v>
      </c>
      <c r="K4295" s="519">
        <v>356</v>
      </c>
    </row>
    <row r="4296" spans="2:11" hidden="1">
      <c r="B4296" s="519" t="s">
        <v>1062</v>
      </c>
      <c r="C4296" s="519"/>
      <c r="D4296" s="519"/>
      <c r="E4296" s="519"/>
      <c r="F4296" s="519">
        <v>2</v>
      </c>
      <c r="G4296" s="519"/>
      <c r="H4296" s="519">
        <v>18</v>
      </c>
      <c r="I4296" s="519">
        <v>14</v>
      </c>
      <c r="J4296" s="519" t="str">
        <f t="shared" si="117"/>
        <v>SDN20021814</v>
      </c>
      <c r="K4296" s="519">
        <v>356</v>
      </c>
    </row>
    <row r="4297" spans="2:11" hidden="1">
      <c r="B4297" s="519" t="s">
        <v>1062</v>
      </c>
      <c r="C4297" s="519"/>
      <c r="D4297" s="519"/>
      <c r="E4297" s="519"/>
      <c r="F4297" s="519">
        <v>2</v>
      </c>
      <c r="G4297" s="519"/>
      <c r="H4297" s="519">
        <v>18</v>
      </c>
      <c r="I4297" s="519">
        <v>15</v>
      </c>
      <c r="J4297" s="519" t="str">
        <f t="shared" si="117"/>
        <v>SDN20021815</v>
      </c>
      <c r="K4297" s="519">
        <v>356</v>
      </c>
    </row>
    <row r="4298" spans="2:11" hidden="1">
      <c r="B4298" s="519" t="s">
        <v>1062</v>
      </c>
      <c r="C4298" s="519"/>
      <c r="D4298" s="519"/>
      <c r="E4298" s="519"/>
      <c r="F4298" s="519">
        <v>2</v>
      </c>
      <c r="G4298" s="519"/>
      <c r="H4298" s="519">
        <v>18</v>
      </c>
      <c r="I4298" s="519">
        <v>16</v>
      </c>
      <c r="J4298" s="519" t="str">
        <f t="shared" si="117"/>
        <v>SDN20021816</v>
      </c>
      <c r="K4298" s="519">
        <v>356</v>
      </c>
    </row>
    <row r="4299" spans="2:11" hidden="1">
      <c r="B4299" s="519" t="s">
        <v>1062</v>
      </c>
      <c r="C4299" s="519"/>
      <c r="D4299" s="519"/>
      <c r="E4299" s="519"/>
      <c r="F4299" s="519">
        <v>2</v>
      </c>
      <c r="G4299" s="519"/>
      <c r="H4299" s="519">
        <v>18</v>
      </c>
      <c r="I4299" s="519">
        <v>17</v>
      </c>
      <c r="J4299" s="519" t="str">
        <f t="shared" si="117"/>
        <v>SDN20021817</v>
      </c>
      <c r="K4299" s="519">
        <v>356</v>
      </c>
    </row>
    <row r="4300" spans="2:11" hidden="1">
      <c r="B4300" s="519" t="s">
        <v>1062</v>
      </c>
      <c r="C4300" s="519"/>
      <c r="D4300" s="519"/>
      <c r="E4300" s="519"/>
      <c r="F4300" s="519">
        <v>2</v>
      </c>
      <c r="G4300" s="519"/>
      <c r="H4300" s="519">
        <v>18</v>
      </c>
      <c r="I4300" s="519">
        <v>18</v>
      </c>
      <c r="J4300" s="519" t="str">
        <f t="shared" si="117"/>
        <v>SDN20021818</v>
      </c>
      <c r="K4300" s="519">
        <v>356</v>
      </c>
    </row>
    <row r="4301" spans="2:11" hidden="1">
      <c r="B4301" s="519" t="s">
        <v>1062</v>
      </c>
      <c r="C4301" s="519"/>
      <c r="D4301" s="519"/>
      <c r="E4301" s="519"/>
      <c r="F4301" s="519">
        <v>2</v>
      </c>
      <c r="G4301" s="519"/>
      <c r="H4301" s="519">
        <v>18</v>
      </c>
      <c r="I4301" s="519">
        <v>19</v>
      </c>
      <c r="J4301" s="519" t="str">
        <f t="shared" si="117"/>
        <v>SDN20021819</v>
      </c>
      <c r="K4301" s="519">
        <v>356</v>
      </c>
    </row>
    <row r="4302" spans="2:11" hidden="1">
      <c r="B4302" s="519" t="s">
        <v>1062</v>
      </c>
      <c r="C4302" s="519"/>
      <c r="D4302" s="519"/>
      <c r="E4302" s="519"/>
      <c r="F4302" s="519">
        <v>2</v>
      </c>
      <c r="G4302" s="519"/>
      <c r="H4302" s="519">
        <v>18</v>
      </c>
      <c r="I4302" s="519">
        <v>20</v>
      </c>
      <c r="J4302" s="519" t="str">
        <f t="shared" si="117"/>
        <v>SDN20021820</v>
      </c>
      <c r="K4302" s="519">
        <v>356</v>
      </c>
    </row>
    <row r="4303" spans="2:11" hidden="1">
      <c r="B4303" s="519" t="s">
        <v>1062</v>
      </c>
      <c r="C4303" s="519"/>
      <c r="D4303" s="519"/>
      <c r="E4303" s="519"/>
      <c r="F4303" s="519">
        <v>2</v>
      </c>
      <c r="G4303" s="519"/>
      <c r="H4303" s="519">
        <v>19</v>
      </c>
      <c r="I4303" s="519">
        <v>1</v>
      </c>
      <c r="J4303" s="519" t="str">
        <f t="shared" si="117"/>
        <v>SDN20021901</v>
      </c>
      <c r="K4303" s="519">
        <v>445</v>
      </c>
    </row>
    <row r="4304" spans="2:11" hidden="1">
      <c r="B4304" s="519" t="s">
        <v>1062</v>
      </c>
      <c r="C4304" s="519"/>
      <c r="D4304" s="519"/>
      <c r="E4304" s="519"/>
      <c r="F4304" s="519">
        <v>2</v>
      </c>
      <c r="G4304" s="519"/>
      <c r="H4304" s="519">
        <v>19</v>
      </c>
      <c r="I4304" s="519">
        <v>2</v>
      </c>
      <c r="J4304" s="519" t="str">
        <f t="shared" si="117"/>
        <v>SDN20021902</v>
      </c>
      <c r="K4304" s="519">
        <v>445</v>
      </c>
    </row>
    <row r="4305" spans="2:11" hidden="1">
      <c r="B4305" s="519" t="s">
        <v>1062</v>
      </c>
      <c r="C4305" s="519"/>
      <c r="D4305" s="519"/>
      <c r="E4305" s="519"/>
      <c r="F4305" s="519">
        <v>2</v>
      </c>
      <c r="G4305" s="519"/>
      <c r="H4305" s="519">
        <v>19</v>
      </c>
      <c r="I4305" s="519">
        <v>3</v>
      </c>
      <c r="J4305" s="519" t="str">
        <f t="shared" si="117"/>
        <v>SDN20021903</v>
      </c>
      <c r="K4305" s="519">
        <v>445</v>
      </c>
    </row>
    <row r="4306" spans="2:11" hidden="1">
      <c r="B4306" s="519" t="s">
        <v>1062</v>
      </c>
      <c r="C4306" s="519"/>
      <c r="D4306" s="519"/>
      <c r="E4306" s="519"/>
      <c r="F4306" s="519">
        <v>2</v>
      </c>
      <c r="G4306" s="519"/>
      <c r="H4306" s="519">
        <v>19</v>
      </c>
      <c r="I4306" s="519">
        <v>4</v>
      </c>
      <c r="J4306" s="519" t="str">
        <f t="shared" si="117"/>
        <v>SDN20021904</v>
      </c>
      <c r="K4306" s="519">
        <v>445</v>
      </c>
    </row>
    <row r="4307" spans="2:11" hidden="1">
      <c r="B4307" s="519" t="s">
        <v>1062</v>
      </c>
      <c r="C4307" s="519"/>
      <c r="D4307" s="519"/>
      <c r="E4307" s="519"/>
      <c r="F4307" s="519">
        <v>2</v>
      </c>
      <c r="G4307" s="519"/>
      <c r="H4307" s="519">
        <v>19</v>
      </c>
      <c r="I4307" s="519">
        <v>5</v>
      </c>
      <c r="J4307" s="519" t="str">
        <f t="shared" si="117"/>
        <v>SDN20021905</v>
      </c>
      <c r="K4307" s="519">
        <v>445</v>
      </c>
    </row>
    <row r="4308" spans="2:11" hidden="1">
      <c r="B4308" s="519" t="s">
        <v>1062</v>
      </c>
      <c r="C4308" s="519"/>
      <c r="D4308" s="519"/>
      <c r="E4308" s="519"/>
      <c r="F4308" s="519">
        <v>2</v>
      </c>
      <c r="G4308" s="519"/>
      <c r="H4308" s="519">
        <v>19</v>
      </c>
      <c r="I4308" s="519">
        <v>6</v>
      </c>
      <c r="J4308" s="519" t="str">
        <f t="shared" si="117"/>
        <v>SDN20021906</v>
      </c>
      <c r="K4308" s="519">
        <v>445</v>
      </c>
    </row>
    <row r="4309" spans="2:11" hidden="1">
      <c r="B4309" s="519" t="s">
        <v>1062</v>
      </c>
      <c r="C4309" s="519"/>
      <c r="D4309" s="519"/>
      <c r="E4309" s="519"/>
      <c r="F4309" s="519">
        <v>2</v>
      </c>
      <c r="G4309" s="519"/>
      <c r="H4309" s="519">
        <v>19</v>
      </c>
      <c r="I4309" s="519">
        <v>7</v>
      </c>
      <c r="J4309" s="519" t="str">
        <f t="shared" si="117"/>
        <v>SDN20021907</v>
      </c>
      <c r="K4309" s="519">
        <v>445</v>
      </c>
    </row>
    <row r="4310" spans="2:11" hidden="1">
      <c r="B4310" s="519" t="s">
        <v>1062</v>
      </c>
      <c r="C4310" s="519"/>
      <c r="D4310" s="519"/>
      <c r="E4310" s="519"/>
      <c r="F4310" s="519">
        <v>2</v>
      </c>
      <c r="G4310" s="519"/>
      <c r="H4310" s="519">
        <v>19</v>
      </c>
      <c r="I4310" s="519">
        <v>8</v>
      </c>
      <c r="J4310" s="519" t="str">
        <f t="shared" si="117"/>
        <v>SDN20021908</v>
      </c>
      <c r="K4310" s="519">
        <v>445</v>
      </c>
    </row>
    <row r="4311" spans="2:11" hidden="1">
      <c r="B4311" s="519" t="s">
        <v>1062</v>
      </c>
      <c r="C4311" s="519"/>
      <c r="D4311" s="519"/>
      <c r="E4311" s="519"/>
      <c r="F4311" s="519">
        <v>2</v>
      </c>
      <c r="G4311" s="519"/>
      <c r="H4311" s="519">
        <v>19</v>
      </c>
      <c r="I4311" s="519">
        <v>9</v>
      </c>
      <c r="J4311" s="519" t="str">
        <f t="shared" si="117"/>
        <v>SDN20021909</v>
      </c>
      <c r="K4311" s="519">
        <v>445</v>
      </c>
    </row>
    <row r="4312" spans="2:11" hidden="1">
      <c r="B4312" s="519" t="s">
        <v>1062</v>
      </c>
      <c r="C4312" s="519"/>
      <c r="D4312" s="519"/>
      <c r="E4312" s="519"/>
      <c r="F4312" s="519">
        <v>2</v>
      </c>
      <c r="G4312" s="519"/>
      <c r="H4312" s="519">
        <v>19</v>
      </c>
      <c r="I4312" s="519">
        <v>10</v>
      </c>
      <c r="J4312" s="519" t="str">
        <f t="shared" si="117"/>
        <v>SDN20021910</v>
      </c>
      <c r="K4312" s="519">
        <v>445</v>
      </c>
    </row>
    <row r="4313" spans="2:11" hidden="1">
      <c r="B4313" s="519" t="s">
        <v>1062</v>
      </c>
      <c r="C4313" s="519"/>
      <c r="D4313" s="519"/>
      <c r="E4313" s="519"/>
      <c r="F4313" s="519">
        <v>2</v>
      </c>
      <c r="G4313" s="519"/>
      <c r="H4313" s="519">
        <v>19</v>
      </c>
      <c r="I4313" s="519">
        <v>11</v>
      </c>
      <c r="J4313" s="519" t="str">
        <f t="shared" si="117"/>
        <v>SDN20021911</v>
      </c>
      <c r="K4313" s="519">
        <v>356</v>
      </c>
    </row>
    <row r="4314" spans="2:11" hidden="1">
      <c r="B4314" s="519" t="s">
        <v>1062</v>
      </c>
      <c r="C4314" s="519"/>
      <c r="D4314" s="519"/>
      <c r="E4314" s="519"/>
      <c r="F4314" s="519">
        <v>2</v>
      </c>
      <c r="G4314" s="519"/>
      <c r="H4314" s="519">
        <v>19</v>
      </c>
      <c r="I4314" s="519">
        <v>12</v>
      </c>
      <c r="J4314" s="519" t="str">
        <f t="shared" si="117"/>
        <v>SDN20021912</v>
      </c>
      <c r="K4314" s="519">
        <v>356</v>
      </c>
    </row>
    <row r="4315" spans="2:11" hidden="1">
      <c r="B4315" s="519" t="s">
        <v>1062</v>
      </c>
      <c r="C4315" s="519"/>
      <c r="D4315" s="519"/>
      <c r="E4315" s="519"/>
      <c r="F4315" s="519">
        <v>2</v>
      </c>
      <c r="G4315" s="519"/>
      <c r="H4315" s="519">
        <v>19</v>
      </c>
      <c r="I4315" s="519">
        <v>13</v>
      </c>
      <c r="J4315" s="519" t="str">
        <f t="shared" si="117"/>
        <v>SDN20021913</v>
      </c>
      <c r="K4315" s="519">
        <v>356</v>
      </c>
    </row>
    <row r="4316" spans="2:11" hidden="1">
      <c r="B4316" s="519" t="s">
        <v>1062</v>
      </c>
      <c r="C4316" s="519"/>
      <c r="D4316" s="519"/>
      <c r="E4316" s="519"/>
      <c r="F4316" s="519">
        <v>2</v>
      </c>
      <c r="G4316" s="519"/>
      <c r="H4316" s="519">
        <v>19</v>
      </c>
      <c r="I4316" s="519">
        <v>14</v>
      </c>
      <c r="J4316" s="519" t="str">
        <f t="shared" si="117"/>
        <v>SDN20021914</v>
      </c>
      <c r="K4316" s="519">
        <v>356</v>
      </c>
    </row>
    <row r="4317" spans="2:11" hidden="1">
      <c r="B4317" s="519" t="s">
        <v>1062</v>
      </c>
      <c r="C4317" s="519"/>
      <c r="D4317" s="519"/>
      <c r="E4317" s="519"/>
      <c r="F4317" s="519">
        <v>2</v>
      </c>
      <c r="G4317" s="519"/>
      <c r="H4317" s="519">
        <v>19</v>
      </c>
      <c r="I4317" s="519">
        <v>15</v>
      </c>
      <c r="J4317" s="519" t="str">
        <f t="shared" si="117"/>
        <v>SDN20021915</v>
      </c>
      <c r="K4317" s="519">
        <v>356</v>
      </c>
    </row>
    <row r="4318" spans="2:11" hidden="1">
      <c r="B4318" s="519" t="s">
        <v>1062</v>
      </c>
      <c r="C4318" s="519"/>
      <c r="D4318" s="519"/>
      <c r="E4318" s="519"/>
      <c r="F4318" s="519">
        <v>2</v>
      </c>
      <c r="G4318" s="519"/>
      <c r="H4318" s="519">
        <v>19</v>
      </c>
      <c r="I4318" s="519">
        <v>16</v>
      </c>
      <c r="J4318" s="519" t="str">
        <f t="shared" si="117"/>
        <v>SDN20021916</v>
      </c>
      <c r="K4318" s="519">
        <v>356</v>
      </c>
    </row>
    <row r="4319" spans="2:11" hidden="1">
      <c r="B4319" s="519" t="s">
        <v>1062</v>
      </c>
      <c r="C4319" s="519"/>
      <c r="D4319" s="519"/>
      <c r="E4319" s="519"/>
      <c r="F4319" s="519">
        <v>2</v>
      </c>
      <c r="G4319" s="519"/>
      <c r="H4319" s="519">
        <v>19</v>
      </c>
      <c r="I4319" s="519">
        <v>17</v>
      </c>
      <c r="J4319" s="519" t="str">
        <f t="shared" si="117"/>
        <v>SDN20021917</v>
      </c>
      <c r="K4319" s="519">
        <v>356</v>
      </c>
    </row>
    <row r="4320" spans="2:11" hidden="1">
      <c r="B4320" s="519" t="s">
        <v>1062</v>
      </c>
      <c r="C4320" s="519"/>
      <c r="D4320" s="519"/>
      <c r="E4320" s="519"/>
      <c r="F4320" s="519">
        <v>2</v>
      </c>
      <c r="G4320" s="519"/>
      <c r="H4320" s="519">
        <v>19</v>
      </c>
      <c r="I4320" s="519">
        <v>18</v>
      </c>
      <c r="J4320" s="519" t="str">
        <f t="shared" si="117"/>
        <v>SDN20021918</v>
      </c>
      <c r="K4320" s="519">
        <v>356</v>
      </c>
    </row>
    <row r="4321" spans="2:11" hidden="1">
      <c r="B4321" s="519" t="s">
        <v>1062</v>
      </c>
      <c r="C4321" s="519"/>
      <c r="D4321" s="519"/>
      <c r="E4321" s="519"/>
      <c r="F4321" s="519">
        <v>2</v>
      </c>
      <c r="G4321" s="519"/>
      <c r="H4321" s="519">
        <v>19</v>
      </c>
      <c r="I4321" s="519">
        <v>19</v>
      </c>
      <c r="J4321" s="519" t="str">
        <f t="shared" si="117"/>
        <v>SDN20021919</v>
      </c>
      <c r="K4321" s="519">
        <v>356</v>
      </c>
    </row>
    <row r="4322" spans="2:11" hidden="1">
      <c r="B4322" s="519" t="s">
        <v>1062</v>
      </c>
      <c r="C4322" s="519"/>
      <c r="D4322" s="519"/>
      <c r="E4322" s="519"/>
      <c r="F4322" s="519">
        <v>2</v>
      </c>
      <c r="G4322" s="519"/>
      <c r="H4322" s="519">
        <v>19</v>
      </c>
      <c r="I4322" s="519">
        <v>20</v>
      </c>
      <c r="J4322" s="519" t="str">
        <f t="shared" si="117"/>
        <v>SDN20021920</v>
      </c>
      <c r="K4322" s="519">
        <v>356</v>
      </c>
    </row>
    <row r="4323" spans="2:11" hidden="1">
      <c r="B4323" s="519" t="s">
        <v>1062</v>
      </c>
      <c r="C4323" s="519"/>
      <c r="D4323" s="519"/>
      <c r="E4323" s="519"/>
      <c r="F4323" s="519">
        <v>2</v>
      </c>
      <c r="G4323" s="519"/>
      <c r="H4323" s="519">
        <v>20</v>
      </c>
      <c r="I4323" s="519">
        <v>1</v>
      </c>
      <c r="J4323" s="519" t="str">
        <f t="shared" si="117"/>
        <v>SDN20022001</v>
      </c>
      <c r="K4323" s="519">
        <v>445</v>
      </c>
    </row>
    <row r="4324" spans="2:11" hidden="1">
      <c r="B4324" s="519" t="s">
        <v>1062</v>
      </c>
      <c r="C4324" s="519"/>
      <c r="D4324" s="519"/>
      <c r="E4324" s="519"/>
      <c r="F4324" s="519">
        <v>2</v>
      </c>
      <c r="G4324" s="519"/>
      <c r="H4324" s="519">
        <v>20</v>
      </c>
      <c r="I4324" s="519">
        <v>2</v>
      </c>
      <c r="J4324" s="519" t="str">
        <f t="shared" si="117"/>
        <v>SDN20022002</v>
      </c>
      <c r="K4324" s="519">
        <v>445</v>
      </c>
    </row>
    <row r="4325" spans="2:11" hidden="1">
      <c r="B4325" s="519" t="s">
        <v>1062</v>
      </c>
      <c r="C4325" s="519"/>
      <c r="D4325" s="519"/>
      <c r="E4325" s="519"/>
      <c r="F4325" s="519">
        <v>2</v>
      </c>
      <c r="G4325" s="519"/>
      <c r="H4325" s="519">
        <v>20</v>
      </c>
      <c r="I4325" s="519">
        <v>3</v>
      </c>
      <c r="J4325" s="519" t="str">
        <f t="shared" si="117"/>
        <v>SDN20022003</v>
      </c>
      <c r="K4325" s="519">
        <v>445</v>
      </c>
    </row>
    <row r="4326" spans="2:11" hidden="1">
      <c r="B4326" s="519" t="s">
        <v>1062</v>
      </c>
      <c r="C4326" s="519"/>
      <c r="D4326" s="519"/>
      <c r="E4326" s="519"/>
      <c r="F4326" s="519">
        <v>2</v>
      </c>
      <c r="G4326" s="519"/>
      <c r="H4326" s="519">
        <v>20</v>
      </c>
      <c r="I4326" s="519">
        <v>4</v>
      </c>
      <c r="J4326" s="519" t="str">
        <f t="shared" si="117"/>
        <v>SDN20022004</v>
      </c>
      <c r="K4326" s="519">
        <v>445</v>
      </c>
    </row>
    <row r="4327" spans="2:11" hidden="1">
      <c r="B4327" s="519" t="s">
        <v>1062</v>
      </c>
      <c r="C4327" s="519"/>
      <c r="D4327" s="519"/>
      <c r="E4327" s="519"/>
      <c r="F4327" s="519">
        <v>2</v>
      </c>
      <c r="G4327" s="519"/>
      <c r="H4327" s="519">
        <v>20</v>
      </c>
      <c r="I4327" s="519">
        <v>5</v>
      </c>
      <c r="J4327" s="519" t="str">
        <f t="shared" si="117"/>
        <v>SDN20022005</v>
      </c>
      <c r="K4327" s="519">
        <v>445</v>
      </c>
    </row>
    <row r="4328" spans="2:11" hidden="1">
      <c r="B4328" s="519" t="s">
        <v>1062</v>
      </c>
      <c r="C4328" s="519"/>
      <c r="D4328" s="519"/>
      <c r="E4328" s="519"/>
      <c r="F4328" s="519">
        <v>2</v>
      </c>
      <c r="G4328" s="519"/>
      <c r="H4328" s="519">
        <v>20</v>
      </c>
      <c r="I4328" s="519">
        <v>6</v>
      </c>
      <c r="J4328" s="519" t="str">
        <f t="shared" si="117"/>
        <v>SDN20022006</v>
      </c>
      <c r="K4328" s="519">
        <v>445</v>
      </c>
    </row>
    <row r="4329" spans="2:11" hidden="1">
      <c r="B4329" s="519" t="s">
        <v>1062</v>
      </c>
      <c r="C4329" s="519"/>
      <c r="D4329" s="519"/>
      <c r="E4329" s="519"/>
      <c r="F4329" s="519">
        <v>2</v>
      </c>
      <c r="G4329" s="519"/>
      <c r="H4329" s="519">
        <v>20</v>
      </c>
      <c r="I4329" s="519">
        <v>7</v>
      </c>
      <c r="J4329" s="519" t="str">
        <f t="shared" si="117"/>
        <v>SDN20022007</v>
      </c>
      <c r="K4329" s="519">
        <v>445</v>
      </c>
    </row>
    <row r="4330" spans="2:11" hidden="1">
      <c r="B4330" s="519" t="s">
        <v>1062</v>
      </c>
      <c r="C4330" s="519"/>
      <c r="D4330" s="519"/>
      <c r="E4330" s="519"/>
      <c r="F4330" s="519">
        <v>2</v>
      </c>
      <c r="G4330" s="519"/>
      <c r="H4330" s="519">
        <v>20</v>
      </c>
      <c r="I4330" s="519">
        <v>8</v>
      </c>
      <c r="J4330" s="519" t="str">
        <f t="shared" si="117"/>
        <v>SDN20022008</v>
      </c>
      <c r="K4330" s="519">
        <v>445</v>
      </c>
    </row>
    <row r="4331" spans="2:11" hidden="1">
      <c r="B4331" s="519" t="s">
        <v>1062</v>
      </c>
      <c r="C4331" s="519"/>
      <c r="D4331" s="519"/>
      <c r="E4331" s="519"/>
      <c r="F4331" s="519">
        <v>2</v>
      </c>
      <c r="G4331" s="519"/>
      <c r="H4331" s="519">
        <v>20</v>
      </c>
      <c r="I4331" s="519">
        <v>9</v>
      </c>
      <c r="J4331" s="519" t="str">
        <f t="shared" si="117"/>
        <v>SDN20022009</v>
      </c>
      <c r="K4331" s="519">
        <v>445</v>
      </c>
    </row>
    <row r="4332" spans="2:11" hidden="1">
      <c r="B4332" s="519" t="s">
        <v>1062</v>
      </c>
      <c r="C4332" s="519"/>
      <c r="D4332" s="519"/>
      <c r="E4332" s="519"/>
      <c r="F4332" s="519">
        <v>2</v>
      </c>
      <c r="G4332" s="519"/>
      <c r="H4332" s="519">
        <v>20</v>
      </c>
      <c r="I4332" s="519">
        <v>10</v>
      </c>
      <c r="J4332" s="519" t="str">
        <f t="shared" si="117"/>
        <v>SDN20022010</v>
      </c>
      <c r="K4332" s="519">
        <v>445</v>
      </c>
    </row>
    <row r="4333" spans="2:11" hidden="1">
      <c r="B4333" s="519" t="s">
        <v>1062</v>
      </c>
      <c r="C4333" s="519"/>
      <c r="D4333" s="519"/>
      <c r="E4333" s="519"/>
      <c r="F4333" s="519">
        <v>2</v>
      </c>
      <c r="G4333" s="519"/>
      <c r="H4333" s="519">
        <v>20</v>
      </c>
      <c r="I4333" s="519">
        <v>11</v>
      </c>
      <c r="J4333" s="519" t="str">
        <f t="shared" si="117"/>
        <v>SDN20022011</v>
      </c>
      <c r="K4333" s="519">
        <v>356</v>
      </c>
    </row>
    <row r="4334" spans="2:11" hidden="1">
      <c r="B4334" s="519" t="s">
        <v>1062</v>
      </c>
      <c r="C4334" s="519"/>
      <c r="D4334" s="519"/>
      <c r="E4334" s="519"/>
      <c r="F4334" s="519">
        <v>2</v>
      </c>
      <c r="G4334" s="519"/>
      <c r="H4334" s="519">
        <v>20</v>
      </c>
      <c r="I4334" s="519">
        <v>12</v>
      </c>
      <c r="J4334" s="519" t="str">
        <f t="shared" si="117"/>
        <v>SDN20022012</v>
      </c>
      <c r="K4334" s="519">
        <v>356</v>
      </c>
    </row>
    <row r="4335" spans="2:11" hidden="1">
      <c r="B4335" s="519" t="s">
        <v>1062</v>
      </c>
      <c r="C4335" s="519"/>
      <c r="D4335" s="519"/>
      <c r="E4335" s="519"/>
      <c r="F4335" s="519">
        <v>2</v>
      </c>
      <c r="G4335" s="519"/>
      <c r="H4335" s="519">
        <v>20</v>
      </c>
      <c r="I4335" s="519">
        <v>13</v>
      </c>
      <c r="J4335" s="519" t="str">
        <f t="shared" si="117"/>
        <v>SDN20022013</v>
      </c>
      <c r="K4335" s="519">
        <v>356</v>
      </c>
    </row>
    <row r="4336" spans="2:11" hidden="1">
      <c r="B4336" s="519" t="s">
        <v>1062</v>
      </c>
      <c r="C4336" s="519"/>
      <c r="D4336" s="519"/>
      <c r="E4336" s="519"/>
      <c r="F4336" s="519">
        <v>2</v>
      </c>
      <c r="G4336" s="519"/>
      <c r="H4336" s="519">
        <v>20</v>
      </c>
      <c r="I4336" s="519">
        <v>14</v>
      </c>
      <c r="J4336" s="519" t="str">
        <f t="shared" si="117"/>
        <v>SDN20022014</v>
      </c>
      <c r="K4336" s="519">
        <v>356</v>
      </c>
    </row>
    <row r="4337" spans="2:11" hidden="1">
      <c r="B4337" s="519" t="s">
        <v>1062</v>
      </c>
      <c r="C4337" s="519"/>
      <c r="D4337" s="519"/>
      <c r="E4337" s="519"/>
      <c r="F4337" s="519">
        <v>2</v>
      </c>
      <c r="G4337" s="519"/>
      <c r="H4337" s="519">
        <v>20</v>
      </c>
      <c r="I4337" s="519">
        <v>15</v>
      </c>
      <c r="J4337" s="519" t="str">
        <f t="shared" si="117"/>
        <v>SDN20022015</v>
      </c>
      <c r="K4337" s="519">
        <v>356</v>
      </c>
    </row>
    <row r="4338" spans="2:11" hidden="1">
      <c r="B4338" s="519" t="s">
        <v>1062</v>
      </c>
      <c r="C4338" s="519"/>
      <c r="D4338" s="519"/>
      <c r="E4338" s="519"/>
      <c r="F4338" s="519">
        <v>2</v>
      </c>
      <c r="G4338" s="519"/>
      <c r="H4338" s="519">
        <v>20</v>
      </c>
      <c r="I4338" s="519">
        <v>16</v>
      </c>
      <c r="J4338" s="519" t="str">
        <f t="shared" si="117"/>
        <v>SDN20022016</v>
      </c>
      <c r="K4338" s="519">
        <v>356</v>
      </c>
    </row>
    <row r="4339" spans="2:11" hidden="1">
      <c r="B4339" s="519" t="s">
        <v>1062</v>
      </c>
      <c r="C4339" s="519"/>
      <c r="D4339" s="519"/>
      <c r="E4339" s="519"/>
      <c r="F4339" s="519">
        <v>2</v>
      </c>
      <c r="G4339" s="519"/>
      <c r="H4339" s="519">
        <v>20</v>
      </c>
      <c r="I4339" s="519">
        <v>17</v>
      </c>
      <c r="J4339" s="519" t="str">
        <f t="shared" si="117"/>
        <v>SDN20022017</v>
      </c>
      <c r="K4339" s="519">
        <v>356</v>
      </c>
    </row>
    <row r="4340" spans="2:11" hidden="1">
      <c r="B4340" s="519" t="s">
        <v>1062</v>
      </c>
      <c r="C4340" s="519"/>
      <c r="D4340" s="519"/>
      <c r="E4340" s="519"/>
      <c r="F4340" s="519">
        <v>2</v>
      </c>
      <c r="G4340" s="519"/>
      <c r="H4340" s="519">
        <v>20</v>
      </c>
      <c r="I4340" s="519">
        <v>18</v>
      </c>
      <c r="J4340" s="519" t="str">
        <f t="shared" si="117"/>
        <v>SDN20022018</v>
      </c>
      <c r="K4340" s="519">
        <v>356</v>
      </c>
    </row>
    <row r="4341" spans="2:11" hidden="1">
      <c r="B4341" s="519" t="s">
        <v>1062</v>
      </c>
      <c r="C4341" s="519"/>
      <c r="D4341" s="519"/>
      <c r="E4341" s="519"/>
      <c r="F4341" s="519">
        <v>2</v>
      </c>
      <c r="G4341" s="519"/>
      <c r="H4341" s="519">
        <v>20</v>
      </c>
      <c r="I4341" s="519">
        <v>19</v>
      </c>
      <c r="J4341" s="519" t="str">
        <f t="shared" si="117"/>
        <v>SDN20022019</v>
      </c>
      <c r="K4341" s="519">
        <v>356</v>
      </c>
    </row>
    <row r="4342" spans="2:11" hidden="1">
      <c r="B4342" s="519" t="s">
        <v>1062</v>
      </c>
      <c r="C4342" s="519"/>
      <c r="D4342" s="519"/>
      <c r="E4342" s="519"/>
      <c r="F4342" s="519">
        <v>2</v>
      </c>
      <c r="G4342" s="519"/>
      <c r="H4342" s="519">
        <v>20</v>
      </c>
      <c r="I4342" s="519">
        <v>20</v>
      </c>
      <c r="J4342" s="519" t="str">
        <f t="shared" si="117"/>
        <v>SDN20022020</v>
      </c>
      <c r="K4342" s="519">
        <v>356</v>
      </c>
    </row>
    <row r="4343" spans="2:11" hidden="1">
      <c r="B4343" s="519" t="s">
        <v>1062</v>
      </c>
      <c r="C4343" s="519"/>
      <c r="D4343" s="519"/>
      <c r="E4343" s="519"/>
      <c r="F4343" s="519">
        <v>2</v>
      </c>
      <c r="G4343" s="519"/>
      <c r="H4343" s="519">
        <v>21</v>
      </c>
      <c r="I4343" s="519">
        <v>1</v>
      </c>
      <c r="J4343" s="519" t="str">
        <f t="shared" si="117"/>
        <v>SDN20022101</v>
      </c>
      <c r="K4343" s="519">
        <v>445</v>
      </c>
    </row>
    <row r="4344" spans="2:11" hidden="1">
      <c r="B4344" s="519" t="s">
        <v>1062</v>
      </c>
      <c r="C4344" s="519"/>
      <c r="D4344" s="519"/>
      <c r="E4344" s="519"/>
      <c r="F4344" s="519">
        <v>2</v>
      </c>
      <c r="G4344" s="519"/>
      <c r="H4344" s="519">
        <v>21</v>
      </c>
      <c r="I4344" s="519">
        <v>2</v>
      </c>
      <c r="J4344" s="519" t="str">
        <f t="shared" si="117"/>
        <v>SDN20022102</v>
      </c>
      <c r="K4344" s="519">
        <v>445</v>
      </c>
    </row>
    <row r="4345" spans="2:11" hidden="1">
      <c r="B4345" s="519" t="s">
        <v>1062</v>
      </c>
      <c r="C4345" s="519"/>
      <c r="D4345" s="519"/>
      <c r="E4345" s="519"/>
      <c r="F4345" s="519">
        <v>2</v>
      </c>
      <c r="G4345" s="519"/>
      <c r="H4345" s="519">
        <v>21</v>
      </c>
      <c r="I4345" s="519">
        <v>3</v>
      </c>
      <c r="J4345" s="519" t="str">
        <f t="shared" si="117"/>
        <v>SDN20022103</v>
      </c>
      <c r="K4345" s="519">
        <v>445</v>
      </c>
    </row>
    <row r="4346" spans="2:11" hidden="1">
      <c r="B4346" s="519" t="s">
        <v>1062</v>
      </c>
      <c r="C4346" s="519"/>
      <c r="D4346" s="519"/>
      <c r="E4346" s="519"/>
      <c r="F4346" s="519">
        <v>2</v>
      </c>
      <c r="G4346" s="519"/>
      <c r="H4346" s="519">
        <v>21</v>
      </c>
      <c r="I4346" s="519">
        <v>4</v>
      </c>
      <c r="J4346" s="519" t="str">
        <f t="shared" si="117"/>
        <v>SDN20022104</v>
      </c>
      <c r="K4346" s="519">
        <v>445</v>
      </c>
    </row>
    <row r="4347" spans="2:11" hidden="1">
      <c r="B4347" s="519" t="s">
        <v>1062</v>
      </c>
      <c r="C4347" s="519"/>
      <c r="D4347" s="519"/>
      <c r="E4347" s="519"/>
      <c r="F4347" s="519">
        <v>2</v>
      </c>
      <c r="G4347" s="519"/>
      <c r="H4347" s="519">
        <v>21</v>
      </c>
      <c r="I4347" s="519">
        <v>5</v>
      </c>
      <c r="J4347" s="519" t="str">
        <f t="shared" si="117"/>
        <v>SDN20022105</v>
      </c>
      <c r="K4347" s="519">
        <v>445</v>
      </c>
    </row>
    <row r="4348" spans="2:11" hidden="1">
      <c r="B4348" s="519" t="s">
        <v>1062</v>
      </c>
      <c r="C4348" s="519"/>
      <c r="D4348" s="519"/>
      <c r="E4348" s="519"/>
      <c r="F4348" s="519">
        <v>2</v>
      </c>
      <c r="G4348" s="519"/>
      <c r="H4348" s="519">
        <v>21</v>
      </c>
      <c r="I4348" s="519">
        <v>6</v>
      </c>
      <c r="J4348" s="519" t="str">
        <f t="shared" si="117"/>
        <v>SDN20022106</v>
      </c>
      <c r="K4348" s="519">
        <v>445</v>
      </c>
    </row>
    <row r="4349" spans="2:11" hidden="1">
      <c r="B4349" s="519" t="s">
        <v>1062</v>
      </c>
      <c r="C4349" s="519"/>
      <c r="D4349" s="519"/>
      <c r="E4349" s="519"/>
      <c r="F4349" s="519">
        <v>2</v>
      </c>
      <c r="G4349" s="519"/>
      <c r="H4349" s="519">
        <v>21</v>
      </c>
      <c r="I4349" s="519">
        <v>7</v>
      </c>
      <c r="J4349" s="519" t="str">
        <f t="shared" si="117"/>
        <v>SDN20022107</v>
      </c>
      <c r="K4349" s="519">
        <v>445</v>
      </c>
    </row>
    <row r="4350" spans="2:11" hidden="1">
      <c r="B4350" s="519" t="s">
        <v>1062</v>
      </c>
      <c r="C4350" s="519"/>
      <c r="D4350" s="519"/>
      <c r="E4350" s="519"/>
      <c r="F4350" s="519">
        <v>2</v>
      </c>
      <c r="G4350" s="519"/>
      <c r="H4350" s="519">
        <v>21</v>
      </c>
      <c r="I4350" s="519">
        <v>8</v>
      </c>
      <c r="J4350" s="519" t="str">
        <f t="shared" si="117"/>
        <v>SDN20022108</v>
      </c>
      <c r="K4350" s="519">
        <v>445</v>
      </c>
    </row>
    <row r="4351" spans="2:11" hidden="1">
      <c r="B4351" s="519" t="s">
        <v>1062</v>
      </c>
      <c r="C4351" s="519"/>
      <c r="D4351" s="519"/>
      <c r="E4351" s="519"/>
      <c r="F4351" s="519">
        <v>2</v>
      </c>
      <c r="G4351" s="519"/>
      <c r="H4351" s="519">
        <v>21</v>
      </c>
      <c r="I4351" s="519">
        <v>9</v>
      </c>
      <c r="J4351" s="519" t="str">
        <f t="shared" si="117"/>
        <v>SDN20022109</v>
      </c>
      <c r="K4351" s="519">
        <v>445</v>
      </c>
    </row>
    <row r="4352" spans="2:11" hidden="1">
      <c r="B4352" s="519" t="s">
        <v>1062</v>
      </c>
      <c r="C4352" s="519"/>
      <c r="D4352" s="519"/>
      <c r="E4352" s="519"/>
      <c r="F4352" s="519">
        <v>2</v>
      </c>
      <c r="G4352" s="519"/>
      <c r="H4352" s="519">
        <v>21</v>
      </c>
      <c r="I4352" s="519">
        <v>10</v>
      </c>
      <c r="J4352" s="519" t="str">
        <f t="shared" si="117"/>
        <v>SDN20022110</v>
      </c>
      <c r="K4352" s="519">
        <v>445</v>
      </c>
    </row>
    <row r="4353" spans="2:11" hidden="1">
      <c r="B4353" s="519" t="s">
        <v>1062</v>
      </c>
      <c r="C4353" s="519"/>
      <c r="D4353" s="519"/>
      <c r="E4353" s="519"/>
      <c r="F4353" s="519">
        <v>2</v>
      </c>
      <c r="G4353" s="519"/>
      <c r="H4353" s="519">
        <v>21</v>
      </c>
      <c r="I4353" s="519">
        <v>11</v>
      </c>
      <c r="J4353" s="519" t="str">
        <f t="shared" si="117"/>
        <v>SDN20022111</v>
      </c>
      <c r="K4353" s="519">
        <v>356</v>
      </c>
    </row>
    <row r="4354" spans="2:11" hidden="1">
      <c r="B4354" s="519" t="s">
        <v>1062</v>
      </c>
      <c r="C4354" s="519"/>
      <c r="D4354" s="519"/>
      <c r="E4354" s="519"/>
      <c r="F4354" s="519">
        <v>2</v>
      </c>
      <c r="G4354" s="519"/>
      <c r="H4354" s="519">
        <v>21</v>
      </c>
      <c r="I4354" s="519">
        <v>12</v>
      </c>
      <c r="J4354" s="519" t="str">
        <f t="shared" si="117"/>
        <v>SDN20022112</v>
      </c>
      <c r="K4354" s="519">
        <v>356</v>
      </c>
    </row>
    <row r="4355" spans="2:11" hidden="1">
      <c r="B4355" s="519" t="s">
        <v>1062</v>
      </c>
      <c r="C4355" s="519"/>
      <c r="D4355" s="519"/>
      <c r="E4355" s="519"/>
      <c r="F4355" s="519">
        <v>2</v>
      </c>
      <c r="G4355" s="519"/>
      <c r="H4355" s="519">
        <v>21</v>
      </c>
      <c r="I4355" s="519">
        <v>13</v>
      </c>
      <c r="J4355" s="519" t="str">
        <f t="shared" si="117"/>
        <v>SDN20022113</v>
      </c>
      <c r="K4355" s="519">
        <v>356</v>
      </c>
    </row>
    <row r="4356" spans="2:11" hidden="1">
      <c r="B4356" s="519" t="s">
        <v>1062</v>
      </c>
      <c r="C4356" s="519"/>
      <c r="D4356" s="519"/>
      <c r="E4356" s="519"/>
      <c r="F4356" s="519">
        <v>2</v>
      </c>
      <c r="G4356" s="519"/>
      <c r="H4356" s="519">
        <v>21</v>
      </c>
      <c r="I4356" s="519">
        <v>14</v>
      </c>
      <c r="J4356" s="519" t="str">
        <f t="shared" ref="J4356:J4419" si="118">B4356&amp;TEXT(F4356,"00")&amp;TEXT(H4356,"00")&amp;TEXT(I4356,"00")</f>
        <v>SDN20022114</v>
      </c>
      <c r="K4356" s="519">
        <v>356</v>
      </c>
    </row>
    <row r="4357" spans="2:11" hidden="1">
      <c r="B4357" s="519" t="s">
        <v>1062</v>
      </c>
      <c r="C4357" s="519"/>
      <c r="D4357" s="519"/>
      <c r="E4357" s="519"/>
      <c r="F4357" s="519">
        <v>2</v>
      </c>
      <c r="G4357" s="519"/>
      <c r="H4357" s="519">
        <v>21</v>
      </c>
      <c r="I4357" s="519">
        <v>15</v>
      </c>
      <c r="J4357" s="519" t="str">
        <f t="shared" si="118"/>
        <v>SDN20022115</v>
      </c>
      <c r="K4357" s="519">
        <v>356</v>
      </c>
    </row>
    <row r="4358" spans="2:11" hidden="1">
      <c r="B4358" s="519" t="s">
        <v>1062</v>
      </c>
      <c r="C4358" s="519"/>
      <c r="D4358" s="519"/>
      <c r="E4358" s="519"/>
      <c r="F4358" s="519">
        <v>2</v>
      </c>
      <c r="G4358" s="519"/>
      <c r="H4358" s="519">
        <v>21</v>
      </c>
      <c r="I4358" s="519">
        <v>16</v>
      </c>
      <c r="J4358" s="519" t="str">
        <f t="shared" si="118"/>
        <v>SDN20022116</v>
      </c>
      <c r="K4358" s="519">
        <v>356</v>
      </c>
    </row>
    <row r="4359" spans="2:11" hidden="1">
      <c r="B4359" s="519" t="s">
        <v>1062</v>
      </c>
      <c r="C4359" s="519"/>
      <c r="D4359" s="519"/>
      <c r="E4359" s="519"/>
      <c r="F4359" s="519">
        <v>2</v>
      </c>
      <c r="G4359" s="519"/>
      <c r="H4359" s="519">
        <v>21</v>
      </c>
      <c r="I4359" s="519">
        <v>17</v>
      </c>
      <c r="J4359" s="519" t="str">
        <f t="shared" si="118"/>
        <v>SDN20022117</v>
      </c>
      <c r="K4359" s="519">
        <v>356</v>
      </c>
    </row>
    <row r="4360" spans="2:11" hidden="1">
      <c r="B4360" s="519" t="s">
        <v>1062</v>
      </c>
      <c r="C4360" s="519"/>
      <c r="D4360" s="519"/>
      <c r="E4360" s="519"/>
      <c r="F4360" s="519">
        <v>2</v>
      </c>
      <c r="G4360" s="519"/>
      <c r="H4360" s="519">
        <v>21</v>
      </c>
      <c r="I4360" s="519">
        <v>18</v>
      </c>
      <c r="J4360" s="519" t="str">
        <f t="shared" si="118"/>
        <v>SDN20022118</v>
      </c>
      <c r="K4360" s="519">
        <v>356</v>
      </c>
    </row>
    <row r="4361" spans="2:11" hidden="1">
      <c r="B4361" s="519" t="s">
        <v>1062</v>
      </c>
      <c r="C4361" s="519"/>
      <c r="D4361" s="519"/>
      <c r="E4361" s="519"/>
      <c r="F4361" s="519">
        <v>2</v>
      </c>
      <c r="G4361" s="519"/>
      <c r="H4361" s="519">
        <v>21</v>
      </c>
      <c r="I4361" s="519">
        <v>19</v>
      </c>
      <c r="J4361" s="519" t="str">
        <f t="shared" si="118"/>
        <v>SDN20022119</v>
      </c>
      <c r="K4361" s="519">
        <v>356</v>
      </c>
    </row>
    <row r="4362" spans="2:11" hidden="1">
      <c r="B4362" s="519" t="s">
        <v>1062</v>
      </c>
      <c r="C4362" s="519"/>
      <c r="D4362" s="519"/>
      <c r="E4362" s="519"/>
      <c r="F4362" s="519">
        <v>2</v>
      </c>
      <c r="G4362" s="519"/>
      <c r="H4362" s="519">
        <v>21</v>
      </c>
      <c r="I4362" s="519">
        <v>20</v>
      </c>
      <c r="J4362" s="519" t="str">
        <f t="shared" si="118"/>
        <v>SDN20022120</v>
      </c>
      <c r="K4362" s="519">
        <v>356</v>
      </c>
    </row>
    <row r="4363" spans="2:11" hidden="1">
      <c r="B4363" s="519" t="s">
        <v>1062</v>
      </c>
      <c r="C4363" s="519"/>
      <c r="D4363" s="519"/>
      <c r="E4363" s="519"/>
      <c r="F4363" s="519">
        <v>2</v>
      </c>
      <c r="G4363" s="519"/>
      <c r="H4363" s="519">
        <v>22</v>
      </c>
      <c r="I4363" s="519">
        <v>1</v>
      </c>
      <c r="J4363" s="519" t="str">
        <f t="shared" si="118"/>
        <v>SDN20022201</v>
      </c>
      <c r="K4363" s="519">
        <v>445</v>
      </c>
    </row>
    <row r="4364" spans="2:11" hidden="1">
      <c r="B4364" s="519" t="s">
        <v>1062</v>
      </c>
      <c r="C4364" s="519"/>
      <c r="D4364" s="519"/>
      <c r="E4364" s="519"/>
      <c r="F4364" s="519">
        <v>2</v>
      </c>
      <c r="G4364" s="519"/>
      <c r="H4364" s="519">
        <v>22</v>
      </c>
      <c r="I4364" s="519">
        <v>2</v>
      </c>
      <c r="J4364" s="519" t="str">
        <f t="shared" si="118"/>
        <v>SDN20022202</v>
      </c>
      <c r="K4364" s="519">
        <v>445</v>
      </c>
    </row>
    <row r="4365" spans="2:11" hidden="1">
      <c r="B4365" s="519" t="s">
        <v>1062</v>
      </c>
      <c r="C4365" s="519"/>
      <c r="D4365" s="519"/>
      <c r="E4365" s="519"/>
      <c r="F4365" s="519">
        <v>2</v>
      </c>
      <c r="G4365" s="519"/>
      <c r="H4365" s="519">
        <v>22</v>
      </c>
      <c r="I4365" s="519">
        <v>3</v>
      </c>
      <c r="J4365" s="519" t="str">
        <f t="shared" si="118"/>
        <v>SDN20022203</v>
      </c>
      <c r="K4365" s="519">
        <v>445</v>
      </c>
    </row>
    <row r="4366" spans="2:11" hidden="1">
      <c r="B4366" s="519" t="s">
        <v>1062</v>
      </c>
      <c r="C4366" s="519"/>
      <c r="D4366" s="519"/>
      <c r="E4366" s="519"/>
      <c r="F4366" s="519">
        <v>2</v>
      </c>
      <c r="G4366" s="519"/>
      <c r="H4366" s="519">
        <v>22</v>
      </c>
      <c r="I4366" s="519">
        <v>4</v>
      </c>
      <c r="J4366" s="519" t="str">
        <f t="shared" si="118"/>
        <v>SDN20022204</v>
      </c>
      <c r="K4366" s="519">
        <v>445</v>
      </c>
    </row>
    <row r="4367" spans="2:11" hidden="1">
      <c r="B4367" s="519" t="s">
        <v>1062</v>
      </c>
      <c r="C4367" s="519"/>
      <c r="D4367" s="519"/>
      <c r="E4367" s="519"/>
      <c r="F4367" s="519">
        <v>2</v>
      </c>
      <c r="G4367" s="519"/>
      <c r="H4367" s="519">
        <v>22</v>
      </c>
      <c r="I4367" s="519">
        <v>5</v>
      </c>
      <c r="J4367" s="519" t="str">
        <f t="shared" si="118"/>
        <v>SDN20022205</v>
      </c>
      <c r="K4367" s="519">
        <v>445</v>
      </c>
    </row>
    <row r="4368" spans="2:11" hidden="1">
      <c r="B4368" s="519" t="s">
        <v>1062</v>
      </c>
      <c r="C4368" s="519"/>
      <c r="D4368" s="519"/>
      <c r="E4368" s="519"/>
      <c r="F4368" s="519">
        <v>2</v>
      </c>
      <c r="G4368" s="519"/>
      <c r="H4368" s="519">
        <v>22</v>
      </c>
      <c r="I4368" s="519">
        <v>6</v>
      </c>
      <c r="J4368" s="519" t="str">
        <f t="shared" si="118"/>
        <v>SDN20022206</v>
      </c>
      <c r="K4368" s="519">
        <v>445</v>
      </c>
    </row>
    <row r="4369" spans="2:11" hidden="1">
      <c r="B4369" s="519" t="s">
        <v>1062</v>
      </c>
      <c r="C4369" s="519"/>
      <c r="D4369" s="519"/>
      <c r="E4369" s="519"/>
      <c r="F4369" s="519">
        <v>2</v>
      </c>
      <c r="G4369" s="519"/>
      <c r="H4369" s="519">
        <v>22</v>
      </c>
      <c r="I4369" s="519">
        <v>7</v>
      </c>
      <c r="J4369" s="519" t="str">
        <f t="shared" si="118"/>
        <v>SDN20022207</v>
      </c>
      <c r="K4369" s="519">
        <v>445</v>
      </c>
    </row>
    <row r="4370" spans="2:11" hidden="1">
      <c r="B4370" s="519" t="s">
        <v>1062</v>
      </c>
      <c r="C4370" s="519"/>
      <c r="D4370" s="519"/>
      <c r="E4370" s="519"/>
      <c r="F4370" s="519">
        <v>2</v>
      </c>
      <c r="G4370" s="519"/>
      <c r="H4370" s="519">
        <v>22</v>
      </c>
      <c r="I4370" s="519">
        <v>8</v>
      </c>
      <c r="J4370" s="519" t="str">
        <f t="shared" si="118"/>
        <v>SDN20022208</v>
      </c>
      <c r="K4370" s="519">
        <v>445</v>
      </c>
    </row>
    <row r="4371" spans="2:11" hidden="1">
      <c r="B4371" s="519" t="s">
        <v>1062</v>
      </c>
      <c r="C4371" s="519"/>
      <c r="D4371" s="519"/>
      <c r="E4371" s="519"/>
      <c r="F4371" s="519">
        <v>2</v>
      </c>
      <c r="G4371" s="519"/>
      <c r="H4371" s="519">
        <v>22</v>
      </c>
      <c r="I4371" s="519">
        <v>9</v>
      </c>
      <c r="J4371" s="519" t="str">
        <f t="shared" si="118"/>
        <v>SDN20022209</v>
      </c>
      <c r="K4371" s="519">
        <v>445</v>
      </c>
    </row>
    <row r="4372" spans="2:11" hidden="1">
      <c r="B4372" s="519" t="s">
        <v>1062</v>
      </c>
      <c r="C4372" s="519"/>
      <c r="D4372" s="519"/>
      <c r="E4372" s="519"/>
      <c r="F4372" s="519">
        <v>2</v>
      </c>
      <c r="G4372" s="519"/>
      <c r="H4372" s="519">
        <v>22</v>
      </c>
      <c r="I4372" s="519">
        <v>10</v>
      </c>
      <c r="J4372" s="519" t="str">
        <f t="shared" si="118"/>
        <v>SDN20022210</v>
      </c>
      <c r="K4372" s="519">
        <v>445</v>
      </c>
    </row>
    <row r="4373" spans="2:11" hidden="1">
      <c r="B4373" s="519" t="s">
        <v>1062</v>
      </c>
      <c r="C4373" s="519"/>
      <c r="D4373" s="519"/>
      <c r="E4373" s="519"/>
      <c r="F4373" s="519">
        <v>2</v>
      </c>
      <c r="G4373" s="519"/>
      <c r="H4373" s="519">
        <v>22</v>
      </c>
      <c r="I4373" s="519">
        <v>11</v>
      </c>
      <c r="J4373" s="519" t="str">
        <f t="shared" si="118"/>
        <v>SDN20022211</v>
      </c>
      <c r="K4373" s="519">
        <v>356</v>
      </c>
    </row>
    <row r="4374" spans="2:11" hidden="1">
      <c r="B4374" s="519" t="s">
        <v>1062</v>
      </c>
      <c r="C4374" s="519"/>
      <c r="D4374" s="519"/>
      <c r="E4374" s="519"/>
      <c r="F4374" s="519">
        <v>2</v>
      </c>
      <c r="G4374" s="519"/>
      <c r="H4374" s="519">
        <v>22</v>
      </c>
      <c r="I4374" s="519">
        <v>12</v>
      </c>
      <c r="J4374" s="519" t="str">
        <f t="shared" si="118"/>
        <v>SDN20022212</v>
      </c>
      <c r="K4374" s="519">
        <v>356</v>
      </c>
    </row>
    <row r="4375" spans="2:11" hidden="1">
      <c r="B4375" s="519" t="s">
        <v>1062</v>
      </c>
      <c r="C4375" s="519"/>
      <c r="D4375" s="519"/>
      <c r="E4375" s="519"/>
      <c r="F4375" s="519">
        <v>2</v>
      </c>
      <c r="G4375" s="519"/>
      <c r="H4375" s="519">
        <v>22</v>
      </c>
      <c r="I4375" s="519">
        <v>13</v>
      </c>
      <c r="J4375" s="519" t="str">
        <f t="shared" si="118"/>
        <v>SDN20022213</v>
      </c>
      <c r="K4375" s="519">
        <v>356</v>
      </c>
    </row>
    <row r="4376" spans="2:11" hidden="1">
      <c r="B4376" s="519" t="s">
        <v>1062</v>
      </c>
      <c r="C4376" s="519"/>
      <c r="D4376" s="519"/>
      <c r="E4376" s="519"/>
      <c r="F4376" s="519">
        <v>2</v>
      </c>
      <c r="G4376" s="519"/>
      <c r="H4376" s="519">
        <v>22</v>
      </c>
      <c r="I4376" s="519">
        <v>14</v>
      </c>
      <c r="J4376" s="519" t="str">
        <f t="shared" si="118"/>
        <v>SDN20022214</v>
      </c>
      <c r="K4376" s="519">
        <v>356</v>
      </c>
    </row>
    <row r="4377" spans="2:11" hidden="1">
      <c r="B4377" s="519" t="s">
        <v>1062</v>
      </c>
      <c r="C4377" s="519"/>
      <c r="D4377" s="519"/>
      <c r="E4377" s="519"/>
      <c r="F4377" s="519">
        <v>2</v>
      </c>
      <c r="G4377" s="519"/>
      <c r="H4377" s="519">
        <v>22</v>
      </c>
      <c r="I4377" s="519">
        <v>15</v>
      </c>
      <c r="J4377" s="519" t="str">
        <f t="shared" si="118"/>
        <v>SDN20022215</v>
      </c>
      <c r="K4377" s="519">
        <v>356</v>
      </c>
    </row>
    <row r="4378" spans="2:11" hidden="1">
      <c r="B4378" s="519" t="s">
        <v>1062</v>
      </c>
      <c r="C4378" s="519"/>
      <c r="D4378" s="519"/>
      <c r="E4378" s="519"/>
      <c r="F4378" s="519">
        <v>2</v>
      </c>
      <c r="G4378" s="519"/>
      <c r="H4378" s="519">
        <v>22</v>
      </c>
      <c r="I4378" s="519">
        <v>16</v>
      </c>
      <c r="J4378" s="519" t="str">
        <f t="shared" si="118"/>
        <v>SDN20022216</v>
      </c>
      <c r="K4378" s="519">
        <v>356</v>
      </c>
    </row>
    <row r="4379" spans="2:11" hidden="1">
      <c r="B4379" s="519" t="s">
        <v>1062</v>
      </c>
      <c r="C4379" s="519"/>
      <c r="D4379" s="519"/>
      <c r="E4379" s="519"/>
      <c r="F4379" s="519">
        <v>2</v>
      </c>
      <c r="G4379" s="519"/>
      <c r="H4379" s="519">
        <v>22</v>
      </c>
      <c r="I4379" s="519">
        <v>17</v>
      </c>
      <c r="J4379" s="519" t="str">
        <f t="shared" si="118"/>
        <v>SDN20022217</v>
      </c>
      <c r="K4379" s="519">
        <v>356</v>
      </c>
    </row>
    <row r="4380" spans="2:11" hidden="1">
      <c r="B4380" s="519" t="s">
        <v>1062</v>
      </c>
      <c r="C4380" s="519"/>
      <c r="D4380" s="519"/>
      <c r="E4380" s="519"/>
      <c r="F4380" s="519">
        <v>2</v>
      </c>
      <c r="G4380" s="519"/>
      <c r="H4380" s="519">
        <v>22</v>
      </c>
      <c r="I4380" s="519">
        <v>18</v>
      </c>
      <c r="J4380" s="519" t="str">
        <f t="shared" si="118"/>
        <v>SDN20022218</v>
      </c>
      <c r="K4380" s="519">
        <v>356</v>
      </c>
    </row>
    <row r="4381" spans="2:11" hidden="1">
      <c r="B4381" s="519" t="s">
        <v>1062</v>
      </c>
      <c r="C4381" s="519"/>
      <c r="D4381" s="519"/>
      <c r="E4381" s="519"/>
      <c r="F4381" s="519">
        <v>2</v>
      </c>
      <c r="G4381" s="519"/>
      <c r="H4381" s="519">
        <v>22</v>
      </c>
      <c r="I4381" s="519">
        <v>19</v>
      </c>
      <c r="J4381" s="519" t="str">
        <f t="shared" si="118"/>
        <v>SDN20022219</v>
      </c>
      <c r="K4381" s="519">
        <v>356</v>
      </c>
    </row>
    <row r="4382" spans="2:11" hidden="1">
      <c r="B4382" s="519" t="s">
        <v>1062</v>
      </c>
      <c r="C4382" s="519"/>
      <c r="D4382" s="519"/>
      <c r="E4382" s="519"/>
      <c r="F4382" s="519">
        <v>2</v>
      </c>
      <c r="G4382" s="519"/>
      <c r="H4382" s="519">
        <v>22</v>
      </c>
      <c r="I4382" s="519">
        <v>20</v>
      </c>
      <c r="J4382" s="519" t="str">
        <f t="shared" si="118"/>
        <v>SDN20022220</v>
      </c>
      <c r="K4382" s="519">
        <v>356</v>
      </c>
    </row>
    <row r="4383" spans="2:11" hidden="1">
      <c r="B4383" s="519" t="s">
        <v>1062</v>
      </c>
      <c r="C4383" s="519"/>
      <c r="D4383" s="519"/>
      <c r="E4383" s="519"/>
      <c r="F4383" s="519">
        <v>2</v>
      </c>
      <c r="G4383" s="519"/>
      <c r="H4383" s="519">
        <v>23</v>
      </c>
      <c r="I4383" s="519">
        <v>1</v>
      </c>
      <c r="J4383" s="519" t="str">
        <f t="shared" si="118"/>
        <v>SDN20022301</v>
      </c>
      <c r="K4383" s="519">
        <v>445</v>
      </c>
    </row>
    <row r="4384" spans="2:11" hidden="1">
      <c r="B4384" s="519" t="s">
        <v>1062</v>
      </c>
      <c r="C4384" s="519"/>
      <c r="D4384" s="519"/>
      <c r="E4384" s="519"/>
      <c r="F4384" s="519">
        <v>2</v>
      </c>
      <c r="G4384" s="519"/>
      <c r="H4384" s="519">
        <v>23</v>
      </c>
      <c r="I4384" s="519">
        <v>2</v>
      </c>
      <c r="J4384" s="519" t="str">
        <f t="shared" si="118"/>
        <v>SDN20022302</v>
      </c>
      <c r="K4384" s="519">
        <v>445</v>
      </c>
    </row>
    <row r="4385" spans="2:11" hidden="1">
      <c r="B4385" s="519" t="s">
        <v>1062</v>
      </c>
      <c r="C4385" s="519"/>
      <c r="D4385" s="519"/>
      <c r="E4385" s="519"/>
      <c r="F4385" s="519">
        <v>2</v>
      </c>
      <c r="G4385" s="519"/>
      <c r="H4385" s="519">
        <v>23</v>
      </c>
      <c r="I4385" s="519">
        <v>3</v>
      </c>
      <c r="J4385" s="519" t="str">
        <f t="shared" si="118"/>
        <v>SDN20022303</v>
      </c>
      <c r="K4385" s="519">
        <v>445</v>
      </c>
    </row>
    <row r="4386" spans="2:11" hidden="1">
      <c r="B4386" s="519" t="s">
        <v>1062</v>
      </c>
      <c r="C4386" s="519"/>
      <c r="D4386" s="519"/>
      <c r="E4386" s="519"/>
      <c r="F4386" s="519">
        <v>2</v>
      </c>
      <c r="G4386" s="519"/>
      <c r="H4386" s="519">
        <v>23</v>
      </c>
      <c r="I4386" s="519">
        <v>4</v>
      </c>
      <c r="J4386" s="519" t="str">
        <f t="shared" si="118"/>
        <v>SDN20022304</v>
      </c>
      <c r="K4386" s="519">
        <v>445</v>
      </c>
    </row>
    <row r="4387" spans="2:11" hidden="1">
      <c r="B4387" s="519" t="s">
        <v>1062</v>
      </c>
      <c r="C4387" s="519"/>
      <c r="D4387" s="519"/>
      <c r="E4387" s="519"/>
      <c r="F4387" s="519">
        <v>2</v>
      </c>
      <c r="G4387" s="519"/>
      <c r="H4387" s="519">
        <v>23</v>
      </c>
      <c r="I4387" s="519">
        <v>5</v>
      </c>
      <c r="J4387" s="519" t="str">
        <f t="shared" si="118"/>
        <v>SDN20022305</v>
      </c>
      <c r="K4387" s="519">
        <v>445</v>
      </c>
    </row>
    <row r="4388" spans="2:11" hidden="1">
      <c r="B4388" s="519" t="s">
        <v>1062</v>
      </c>
      <c r="C4388" s="519"/>
      <c r="D4388" s="519"/>
      <c r="E4388" s="519"/>
      <c r="F4388" s="519">
        <v>2</v>
      </c>
      <c r="G4388" s="519"/>
      <c r="H4388" s="519">
        <v>23</v>
      </c>
      <c r="I4388" s="519">
        <v>6</v>
      </c>
      <c r="J4388" s="519" t="str">
        <f t="shared" si="118"/>
        <v>SDN20022306</v>
      </c>
      <c r="K4388" s="519">
        <v>445</v>
      </c>
    </row>
    <row r="4389" spans="2:11" hidden="1">
      <c r="B4389" s="519" t="s">
        <v>1062</v>
      </c>
      <c r="C4389" s="519"/>
      <c r="D4389" s="519"/>
      <c r="E4389" s="519"/>
      <c r="F4389" s="519">
        <v>2</v>
      </c>
      <c r="G4389" s="519"/>
      <c r="H4389" s="519">
        <v>23</v>
      </c>
      <c r="I4389" s="519">
        <v>7</v>
      </c>
      <c r="J4389" s="519" t="str">
        <f t="shared" si="118"/>
        <v>SDN20022307</v>
      </c>
      <c r="K4389" s="519">
        <v>445</v>
      </c>
    </row>
    <row r="4390" spans="2:11" hidden="1">
      <c r="B4390" s="519" t="s">
        <v>1062</v>
      </c>
      <c r="C4390" s="519"/>
      <c r="D4390" s="519"/>
      <c r="E4390" s="519"/>
      <c r="F4390" s="519">
        <v>2</v>
      </c>
      <c r="G4390" s="519"/>
      <c r="H4390" s="519">
        <v>23</v>
      </c>
      <c r="I4390" s="519">
        <v>8</v>
      </c>
      <c r="J4390" s="519" t="str">
        <f t="shared" si="118"/>
        <v>SDN20022308</v>
      </c>
      <c r="K4390" s="519">
        <v>445</v>
      </c>
    </row>
    <row r="4391" spans="2:11" hidden="1">
      <c r="B4391" s="519" t="s">
        <v>1062</v>
      </c>
      <c r="C4391" s="519"/>
      <c r="D4391" s="519"/>
      <c r="E4391" s="519"/>
      <c r="F4391" s="519">
        <v>2</v>
      </c>
      <c r="G4391" s="519"/>
      <c r="H4391" s="519">
        <v>23</v>
      </c>
      <c r="I4391" s="519">
        <v>9</v>
      </c>
      <c r="J4391" s="519" t="str">
        <f t="shared" si="118"/>
        <v>SDN20022309</v>
      </c>
      <c r="K4391" s="519">
        <v>445</v>
      </c>
    </row>
    <row r="4392" spans="2:11" hidden="1">
      <c r="B4392" s="519" t="s">
        <v>1062</v>
      </c>
      <c r="C4392" s="519"/>
      <c r="D4392" s="519"/>
      <c r="E4392" s="519"/>
      <c r="F4392" s="519">
        <v>2</v>
      </c>
      <c r="G4392" s="519"/>
      <c r="H4392" s="519">
        <v>23</v>
      </c>
      <c r="I4392" s="519">
        <v>10</v>
      </c>
      <c r="J4392" s="519" t="str">
        <f t="shared" si="118"/>
        <v>SDN20022310</v>
      </c>
      <c r="K4392" s="519">
        <v>445</v>
      </c>
    </row>
    <row r="4393" spans="2:11" hidden="1">
      <c r="B4393" s="519" t="s">
        <v>1062</v>
      </c>
      <c r="C4393" s="519"/>
      <c r="D4393" s="519"/>
      <c r="E4393" s="519"/>
      <c r="F4393" s="519">
        <v>2</v>
      </c>
      <c r="G4393" s="519"/>
      <c r="H4393" s="519">
        <v>23</v>
      </c>
      <c r="I4393" s="519">
        <v>11</v>
      </c>
      <c r="J4393" s="519" t="str">
        <f t="shared" si="118"/>
        <v>SDN20022311</v>
      </c>
      <c r="K4393" s="519">
        <v>356</v>
      </c>
    </row>
    <row r="4394" spans="2:11" hidden="1">
      <c r="B4394" s="519" t="s">
        <v>1062</v>
      </c>
      <c r="C4394" s="519"/>
      <c r="D4394" s="519"/>
      <c r="E4394" s="519"/>
      <c r="F4394" s="519">
        <v>2</v>
      </c>
      <c r="G4394" s="519"/>
      <c r="H4394" s="519">
        <v>23</v>
      </c>
      <c r="I4394" s="519">
        <v>12</v>
      </c>
      <c r="J4394" s="519" t="str">
        <f t="shared" si="118"/>
        <v>SDN20022312</v>
      </c>
      <c r="K4394" s="519">
        <v>356</v>
      </c>
    </row>
    <row r="4395" spans="2:11" hidden="1">
      <c r="B4395" s="519" t="s">
        <v>1062</v>
      </c>
      <c r="C4395" s="519"/>
      <c r="D4395" s="519"/>
      <c r="E4395" s="519"/>
      <c r="F4395" s="519">
        <v>2</v>
      </c>
      <c r="G4395" s="519"/>
      <c r="H4395" s="519">
        <v>23</v>
      </c>
      <c r="I4395" s="519">
        <v>13</v>
      </c>
      <c r="J4395" s="519" t="str">
        <f t="shared" si="118"/>
        <v>SDN20022313</v>
      </c>
      <c r="K4395" s="519">
        <v>356</v>
      </c>
    </row>
    <row r="4396" spans="2:11" hidden="1">
      <c r="B4396" s="519" t="s">
        <v>1062</v>
      </c>
      <c r="C4396" s="519"/>
      <c r="D4396" s="519"/>
      <c r="E4396" s="519"/>
      <c r="F4396" s="519">
        <v>2</v>
      </c>
      <c r="G4396" s="519"/>
      <c r="H4396" s="519">
        <v>23</v>
      </c>
      <c r="I4396" s="519">
        <v>14</v>
      </c>
      <c r="J4396" s="519" t="str">
        <f t="shared" si="118"/>
        <v>SDN20022314</v>
      </c>
      <c r="K4396" s="519">
        <v>356</v>
      </c>
    </row>
    <row r="4397" spans="2:11" hidden="1">
      <c r="B4397" s="519" t="s">
        <v>1062</v>
      </c>
      <c r="C4397" s="519"/>
      <c r="D4397" s="519"/>
      <c r="E4397" s="519"/>
      <c r="F4397" s="519">
        <v>2</v>
      </c>
      <c r="G4397" s="519"/>
      <c r="H4397" s="519">
        <v>23</v>
      </c>
      <c r="I4397" s="519">
        <v>15</v>
      </c>
      <c r="J4397" s="519" t="str">
        <f t="shared" si="118"/>
        <v>SDN20022315</v>
      </c>
      <c r="K4397" s="519">
        <v>356</v>
      </c>
    </row>
    <row r="4398" spans="2:11" hidden="1">
      <c r="B4398" s="519" t="s">
        <v>1062</v>
      </c>
      <c r="C4398" s="519"/>
      <c r="D4398" s="519"/>
      <c r="E4398" s="519"/>
      <c r="F4398" s="519">
        <v>2</v>
      </c>
      <c r="G4398" s="519"/>
      <c r="H4398" s="519">
        <v>23</v>
      </c>
      <c r="I4398" s="519">
        <v>16</v>
      </c>
      <c r="J4398" s="519" t="str">
        <f t="shared" si="118"/>
        <v>SDN20022316</v>
      </c>
      <c r="K4398" s="519">
        <v>356</v>
      </c>
    </row>
    <row r="4399" spans="2:11" hidden="1">
      <c r="B4399" s="519" t="s">
        <v>1062</v>
      </c>
      <c r="C4399" s="519"/>
      <c r="D4399" s="519"/>
      <c r="E4399" s="519"/>
      <c r="F4399" s="519">
        <v>2</v>
      </c>
      <c r="G4399" s="519"/>
      <c r="H4399" s="519">
        <v>23</v>
      </c>
      <c r="I4399" s="519">
        <v>17</v>
      </c>
      <c r="J4399" s="519" t="str">
        <f t="shared" si="118"/>
        <v>SDN20022317</v>
      </c>
      <c r="K4399" s="519">
        <v>356</v>
      </c>
    </row>
    <row r="4400" spans="2:11" hidden="1">
      <c r="B4400" s="519" t="s">
        <v>1062</v>
      </c>
      <c r="C4400" s="519"/>
      <c r="D4400" s="519"/>
      <c r="E4400" s="519"/>
      <c r="F4400" s="519">
        <v>2</v>
      </c>
      <c r="G4400" s="519"/>
      <c r="H4400" s="519">
        <v>23</v>
      </c>
      <c r="I4400" s="519">
        <v>18</v>
      </c>
      <c r="J4400" s="519" t="str">
        <f t="shared" si="118"/>
        <v>SDN20022318</v>
      </c>
      <c r="K4400" s="519">
        <v>356</v>
      </c>
    </row>
    <row r="4401" spans="2:11" hidden="1">
      <c r="B4401" s="519" t="s">
        <v>1062</v>
      </c>
      <c r="C4401" s="519"/>
      <c r="D4401" s="519"/>
      <c r="E4401" s="519"/>
      <c r="F4401" s="519">
        <v>2</v>
      </c>
      <c r="G4401" s="519"/>
      <c r="H4401" s="519">
        <v>23</v>
      </c>
      <c r="I4401" s="519">
        <v>19</v>
      </c>
      <c r="J4401" s="519" t="str">
        <f t="shared" si="118"/>
        <v>SDN20022319</v>
      </c>
      <c r="K4401" s="519">
        <v>356</v>
      </c>
    </row>
    <row r="4402" spans="2:11" hidden="1">
      <c r="B4402" s="519" t="s">
        <v>1062</v>
      </c>
      <c r="C4402" s="519"/>
      <c r="D4402" s="519"/>
      <c r="E4402" s="519"/>
      <c r="F4402" s="519">
        <v>2</v>
      </c>
      <c r="G4402" s="519"/>
      <c r="H4402" s="519">
        <v>23</v>
      </c>
      <c r="I4402" s="519">
        <v>20</v>
      </c>
      <c r="J4402" s="519" t="str">
        <f t="shared" si="118"/>
        <v>SDN20022320</v>
      </c>
      <c r="K4402" s="519">
        <v>356</v>
      </c>
    </row>
    <row r="4403" spans="2:11" hidden="1">
      <c r="B4403" s="519" t="s">
        <v>1062</v>
      </c>
      <c r="C4403" s="519"/>
      <c r="D4403" s="519"/>
      <c r="E4403" s="519"/>
      <c r="F4403" s="519">
        <v>2</v>
      </c>
      <c r="G4403" s="519"/>
      <c r="H4403" s="519">
        <v>24</v>
      </c>
      <c r="I4403" s="519">
        <v>1</v>
      </c>
      <c r="J4403" s="519" t="str">
        <f t="shared" si="118"/>
        <v>SDN20022401</v>
      </c>
      <c r="K4403" s="519">
        <v>450</v>
      </c>
    </row>
    <row r="4404" spans="2:11" hidden="1">
      <c r="B4404" s="519" t="s">
        <v>1062</v>
      </c>
      <c r="C4404" s="519"/>
      <c r="D4404" s="519"/>
      <c r="E4404" s="519"/>
      <c r="F4404" s="519">
        <v>2</v>
      </c>
      <c r="G4404" s="519"/>
      <c r="H4404" s="519">
        <v>24</v>
      </c>
      <c r="I4404" s="519">
        <v>2</v>
      </c>
      <c r="J4404" s="519" t="str">
        <f t="shared" si="118"/>
        <v>SDN20022402</v>
      </c>
      <c r="K4404" s="519">
        <v>450</v>
      </c>
    </row>
    <row r="4405" spans="2:11" hidden="1">
      <c r="B4405" s="519" t="s">
        <v>1062</v>
      </c>
      <c r="C4405" s="519"/>
      <c r="D4405" s="519"/>
      <c r="E4405" s="519"/>
      <c r="F4405" s="519">
        <v>2</v>
      </c>
      <c r="G4405" s="519"/>
      <c r="H4405" s="519">
        <v>24</v>
      </c>
      <c r="I4405" s="519">
        <v>3</v>
      </c>
      <c r="J4405" s="519" t="str">
        <f t="shared" si="118"/>
        <v>SDN20022403</v>
      </c>
      <c r="K4405" s="519">
        <v>450</v>
      </c>
    </row>
    <row r="4406" spans="2:11" hidden="1">
      <c r="B4406" s="519" t="s">
        <v>1062</v>
      </c>
      <c r="C4406" s="519"/>
      <c r="D4406" s="519"/>
      <c r="E4406" s="519"/>
      <c r="F4406" s="519">
        <v>2</v>
      </c>
      <c r="G4406" s="519"/>
      <c r="H4406" s="519">
        <v>24</v>
      </c>
      <c r="I4406" s="519">
        <v>4</v>
      </c>
      <c r="J4406" s="519" t="str">
        <f t="shared" si="118"/>
        <v>SDN20022404</v>
      </c>
      <c r="K4406" s="519">
        <v>450</v>
      </c>
    </row>
    <row r="4407" spans="2:11" hidden="1">
      <c r="B4407" s="519" t="s">
        <v>1062</v>
      </c>
      <c r="C4407" s="519"/>
      <c r="D4407" s="519"/>
      <c r="E4407" s="519"/>
      <c r="F4407" s="519">
        <v>2</v>
      </c>
      <c r="G4407" s="519"/>
      <c r="H4407" s="519">
        <v>24</v>
      </c>
      <c r="I4407" s="519">
        <v>5</v>
      </c>
      <c r="J4407" s="519" t="str">
        <f t="shared" si="118"/>
        <v>SDN20022405</v>
      </c>
      <c r="K4407" s="519">
        <v>450</v>
      </c>
    </row>
    <row r="4408" spans="2:11" hidden="1">
      <c r="B4408" s="519" t="s">
        <v>1062</v>
      </c>
      <c r="C4408" s="519"/>
      <c r="D4408" s="519"/>
      <c r="E4408" s="519"/>
      <c r="F4408" s="519">
        <v>2</v>
      </c>
      <c r="G4408" s="519"/>
      <c r="H4408" s="519">
        <v>24</v>
      </c>
      <c r="I4408" s="519">
        <v>6</v>
      </c>
      <c r="J4408" s="519" t="str">
        <f t="shared" si="118"/>
        <v>SDN20022406</v>
      </c>
      <c r="K4408" s="519">
        <v>450</v>
      </c>
    </row>
    <row r="4409" spans="2:11" hidden="1">
      <c r="B4409" s="519" t="s">
        <v>1062</v>
      </c>
      <c r="C4409" s="519"/>
      <c r="D4409" s="519"/>
      <c r="E4409" s="519"/>
      <c r="F4409" s="519">
        <v>2</v>
      </c>
      <c r="G4409" s="519"/>
      <c r="H4409" s="519">
        <v>24</v>
      </c>
      <c r="I4409" s="519">
        <v>7</v>
      </c>
      <c r="J4409" s="519" t="str">
        <f t="shared" si="118"/>
        <v>SDN20022407</v>
      </c>
      <c r="K4409" s="519">
        <v>450</v>
      </c>
    </row>
    <row r="4410" spans="2:11" hidden="1">
      <c r="B4410" s="519" t="s">
        <v>1062</v>
      </c>
      <c r="C4410" s="519"/>
      <c r="D4410" s="519"/>
      <c r="E4410" s="519"/>
      <c r="F4410" s="519">
        <v>2</v>
      </c>
      <c r="G4410" s="519"/>
      <c r="H4410" s="519">
        <v>24</v>
      </c>
      <c r="I4410" s="519">
        <v>8</v>
      </c>
      <c r="J4410" s="519" t="str">
        <f t="shared" si="118"/>
        <v>SDN20022408</v>
      </c>
      <c r="K4410" s="519">
        <v>450</v>
      </c>
    </row>
    <row r="4411" spans="2:11" hidden="1">
      <c r="B4411" s="519" t="s">
        <v>1062</v>
      </c>
      <c r="C4411" s="519"/>
      <c r="D4411" s="519"/>
      <c r="E4411" s="519"/>
      <c r="F4411" s="519">
        <v>2</v>
      </c>
      <c r="G4411" s="519"/>
      <c r="H4411" s="519">
        <v>24</v>
      </c>
      <c r="I4411" s="519">
        <v>9</v>
      </c>
      <c r="J4411" s="519" t="str">
        <f t="shared" si="118"/>
        <v>SDN20022409</v>
      </c>
      <c r="K4411" s="519">
        <v>450</v>
      </c>
    </row>
    <row r="4412" spans="2:11" hidden="1">
      <c r="B4412" s="519" t="s">
        <v>1062</v>
      </c>
      <c r="C4412" s="519"/>
      <c r="D4412" s="519"/>
      <c r="E4412" s="519"/>
      <c r="F4412" s="519">
        <v>2</v>
      </c>
      <c r="G4412" s="519"/>
      <c r="H4412" s="519">
        <v>24</v>
      </c>
      <c r="I4412" s="519">
        <v>10</v>
      </c>
      <c r="J4412" s="519" t="str">
        <f t="shared" si="118"/>
        <v>SDN20022410</v>
      </c>
      <c r="K4412" s="519">
        <v>450</v>
      </c>
    </row>
    <row r="4413" spans="2:11" hidden="1">
      <c r="B4413" s="519" t="s">
        <v>1062</v>
      </c>
      <c r="C4413" s="519"/>
      <c r="D4413" s="519"/>
      <c r="E4413" s="519"/>
      <c r="F4413" s="519">
        <v>2</v>
      </c>
      <c r="G4413" s="519"/>
      <c r="H4413" s="519">
        <v>24</v>
      </c>
      <c r="I4413" s="519">
        <v>11</v>
      </c>
      <c r="J4413" s="519" t="str">
        <f t="shared" si="118"/>
        <v>SDN20022411</v>
      </c>
      <c r="K4413" s="519">
        <v>360</v>
      </c>
    </row>
    <row r="4414" spans="2:11" hidden="1">
      <c r="B4414" s="519" t="s">
        <v>1062</v>
      </c>
      <c r="C4414" s="519"/>
      <c r="D4414" s="519"/>
      <c r="E4414" s="519"/>
      <c r="F4414" s="519">
        <v>2</v>
      </c>
      <c r="G4414" s="519"/>
      <c r="H4414" s="519">
        <v>24</v>
      </c>
      <c r="I4414" s="519">
        <v>12</v>
      </c>
      <c r="J4414" s="519" t="str">
        <f t="shared" si="118"/>
        <v>SDN20022412</v>
      </c>
      <c r="K4414" s="519">
        <v>360</v>
      </c>
    </row>
    <row r="4415" spans="2:11" hidden="1">
      <c r="B4415" s="519" t="s">
        <v>1062</v>
      </c>
      <c r="C4415" s="519"/>
      <c r="D4415" s="519"/>
      <c r="E4415" s="519"/>
      <c r="F4415" s="519">
        <v>2</v>
      </c>
      <c r="G4415" s="519"/>
      <c r="H4415" s="519">
        <v>24</v>
      </c>
      <c r="I4415" s="519">
        <v>13</v>
      </c>
      <c r="J4415" s="519" t="str">
        <f t="shared" si="118"/>
        <v>SDN20022413</v>
      </c>
      <c r="K4415" s="519">
        <v>360</v>
      </c>
    </row>
    <row r="4416" spans="2:11" hidden="1">
      <c r="B4416" s="519" t="s">
        <v>1062</v>
      </c>
      <c r="C4416" s="519"/>
      <c r="D4416" s="519"/>
      <c r="E4416" s="519"/>
      <c r="F4416" s="519">
        <v>2</v>
      </c>
      <c r="G4416" s="519"/>
      <c r="H4416" s="519">
        <v>24</v>
      </c>
      <c r="I4416" s="519">
        <v>14</v>
      </c>
      <c r="J4416" s="519" t="str">
        <f t="shared" si="118"/>
        <v>SDN20022414</v>
      </c>
      <c r="K4416" s="519">
        <v>360</v>
      </c>
    </row>
    <row r="4417" spans="2:11" hidden="1">
      <c r="B4417" s="519" t="s">
        <v>1062</v>
      </c>
      <c r="C4417" s="519"/>
      <c r="D4417" s="519"/>
      <c r="E4417" s="519"/>
      <c r="F4417" s="519">
        <v>2</v>
      </c>
      <c r="G4417" s="519"/>
      <c r="H4417" s="519">
        <v>24</v>
      </c>
      <c r="I4417" s="519">
        <v>15</v>
      </c>
      <c r="J4417" s="519" t="str">
        <f t="shared" si="118"/>
        <v>SDN20022415</v>
      </c>
      <c r="K4417" s="519">
        <v>360</v>
      </c>
    </row>
    <row r="4418" spans="2:11" hidden="1">
      <c r="B4418" s="519" t="s">
        <v>1062</v>
      </c>
      <c r="C4418" s="519"/>
      <c r="D4418" s="519"/>
      <c r="E4418" s="519"/>
      <c r="F4418" s="519">
        <v>2</v>
      </c>
      <c r="G4418" s="519"/>
      <c r="H4418" s="519">
        <v>24</v>
      </c>
      <c r="I4418" s="519">
        <v>16</v>
      </c>
      <c r="J4418" s="519" t="str">
        <f t="shared" si="118"/>
        <v>SDN20022416</v>
      </c>
      <c r="K4418" s="519">
        <v>360</v>
      </c>
    </row>
    <row r="4419" spans="2:11" hidden="1">
      <c r="B4419" s="519" t="s">
        <v>1062</v>
      </c>
      <c r="C4419" s="519"/>
      <c r="D4419" s="519"/>
      <c r="E4419" s="519"/>
      <c r="F4419" s="519">
        <v>2</v>
      </c>
      <c r="G4419" s="519"/>
      <c r="H4419" s="519">
        <v>24</v>
      </c>
      <c r="I4419" s="519">
        <v>17</v>
      </c>
      <c r="J4419" s="519" t="str">
        <f t="shared" si="118"/>
        <v>SDN20022417</v>
      </c>
      <c r="K4419" s="519">
        <v>360</v>
      </c>
    </row>
    <row r="4420" spans="2:11" hidden="1">
      <c r="B4420" s="519" t="s">
        <v>1062</v>
      </c>
      <c r="C4420" s="519"/>
      <c r="D4420" s="519"/>
      <c r="E4420" s="519"/>
      <c r="F4420" s="519">
        <v>2</v>
      </c>
      <c r="G4420" s="519"/>
      <c r="H4420" s="519">
        <v>24</v>
      </c>
      <c r="I4420" s="519">
        <v>18</v>
      </c>
      <c r="J4420" s="519" t="str">
        <f t="shared" ref="J4420:J4483" si="119">B4420&amp;TEXT(F4420,"00")&amp;TEXT(H4420,"00")&amp;TEXT(I4420,"00")</f>
        <v>SDN20022418</v>
      </c>
      <c r="K4420" s="519">
        <v>360</v>
      </c>
    </row>
    <row r="4421" spans="2:11" hidden="1">
      <c r="B4421" s="519" t="s">
        <v>1062</v>
      </c>
      <c r="C4421" s="519"/>
      <c r="D4421" s="519"/>
      <c r="E4421" s="519"/>
      <c r="F4421" s="519">
        <v>2</v>
      </c>
      <c r="G4421" s="519"/>
      <c r="H4421" s="519">
        <v>24</v>
      </c>
      <c r="I4421" s="519">
        <v>19</v>
      </c>
      <c r="J4421" s="519" t="str">
        <f t="shared" si="119"/>
        <v>SDN20022419</v>
      </c>
      <c r="K4421" s="519">
        <v>360</v>
      </c>
    </row>
    <row r="4422" spans="2:11" hidden="1">
      <c r="B4422" s="519" t="s">
        <v>1062</v>
      </c>
      <c r="C4422" s="519"/>
      <c r="D4422" s="519"/>
      <c r="E4422" s="519"/>
      <c r="F4422" s="519">
        <v>2</v>
      </c>
      <c r="G4422" s="519"/>
      <c r="H4422" s="519">
        <v>24</v>
      </c>
      <c r="I4422" s="519">
        <v>20</v>
      </c>
      <c r="J4422" s="519" t="str">
        <f t="shared" si="119"/>
        <v>SDN20022420</v>
      </c>
      <c r="K4422" s="519">
        <v>360</v>
      </c>
    </row>
    <row r="4423" spans="2:11" hidden="1">
      <c r="B4423" s="519" t="s">
        <v>1062</v>
      </c>
      <c r="C4423" s="519"/>
      <c r="D4423" s="519"/>
      <c r="E4423" s="519"/>
      <c r="F4423" s="519">
        <v>2</v>
      </c>
      <c r="G4423" s="519"/>
      <c r="H4423" s="519">
        <v>25</v>
      </c>
      <c r="I4423" s="519">
        <v>1</v>
      </c>
      <c r="J4423" s="519" t="str">
        <f t="shared" si="119"/>
        <v>SDN20022501</v>
      </c>
      <c r="K4423" s="519">
        <v>450</v>
      </c>
    </row>
    <row r="4424" spans="2:11" hidden="1">
      <c r="B4424" s="519" t="s">
        <v>1062</v>
      </c>
      <c r="C4424" s="519"/>
      <c r="D4424" s="519"/>
      <c r="E4424" s="519"/>
      <c r="F4424" s="519">
        <v>2</v>
      </c>
      <c r="G4424" s="519"/>
      <c r="H4424" s="519">
        <v>25</v>
      </c>
      <c r="I4424" s="519">
        <v>2</v>
      </c>
      <c r="J4424" s="519" t="str">
        <f t="shared" si="119"/>
        <v>SDN20022502</v>
      </c>
      <c r="K4424" s="519">
        <v>450</v>
      </c>
    </row>
    <row r="4425" spans="2:11" hidden="1">
      <c r="B4425" s="519" t="s">
        <v>1062</v>
      </c>
      <c r="C4425" s="519"/>
      <c r="D4425" s="519"/>
      <c r="E4425" s="519"/>
      <c r="F4425" s="519">
        <v>2</v>
      </c>
      <c r="G4425" s="519"/>
      <c r="H4425" s="519">
        <v>25</v>
      </c>
      <c r="I4425" s="519">
        <v>3</v>
      </c>
      <c r="J4425" s="519" t="str">
        <f t="shared" si="119"/>
        <v>SDN20022503</v>
      </c>
      <c r="K4425" s="519">
        <v>450</v>
      </c>
    </row>
    <row r="4426" spans="2:11" hidden="1">
      <c r="B4426" s="519" t="s">
        <v>1062</v>
      </c>
      <c r="C4426" s="519"/>
      <c r="D4426" s="519"/>
      <c r="E4426" s="519"/>
      <c r="F4426" s="519">
        <v>2</v>
      </c>
      <c r="G4426" s="519"/>
      <c r="H4426" s="519">
        <v>25</v>
      </c>
      <c r="I4426" s="519">
        <v>4</v>
      </c>
      <c r="J4426" s="519" t="str">
        <f t="shared" si="119"/>
        <v>SDN20022504</v>
      </c>
      <c r="K4426" s="519">
        <v>450</v>
      </c>
    </row>
    <row r="4427" spans="2:11" hidden="1">
      <c r="B4427" s="519" t="s">
        <v>1062</v>
      </c>
      <c r="C4427" s="519"/>
      <c r="D4427" s="519"/>
      <c r="E4427" s="519"/>
      <c r="F4427" s="519">
        <v>2</v>
      </c>
      <c r="G4427" s="519"/>
      <c r="H4427" s="519">
        <v>25</v>
      </c>
      <c r="I4427" s="519">
        <v>5</v>
      </c>
      <c r="J4427" s="519" t="str">
        <f t="shared" si="119"/>
        <v>SDN20022505</v>
      </c>
      <c r="K4427" s="519">
        <v>450</v>
      </c>
    </row>
    <row r="4428" spans="2:11" hidden="1">
      <c r="B4428" s="519" t="s">
        <v>1062</v>
      </c>
      <c r="C4428" s="519"/>
      <c r="D4428" s="519"/>
      <c r="E4428" s="519"/>
      <c r="F4428" s="519">
        <v>2</v>
      </c>
      <c r="G4428" s="519"/>
      <c r="H4428" s="519">
        <v>25</v>
      </c>
      <c r="I4428" s="519">
        <v>6</v>
      </c>
      <c r="J4428" s="519" t="str">
        <f t="shared" si="119"/>
        <v>SDN20022506</v>
      </c>
      <c r="K4428" s="519">
        <v>450</v>
      </c>
    </row>
    <row r="4429" spans="2:11" hidden="1">
      <c r="B4429" s="519" t="s">
        <v>1062</v>
      </c>
      <c r="C4429" s="519"/>
      <c r="D4429" s="519"/>
      <c r="E4429" s="519"/>
      <c r="F4429" s="519">
        <v>2</v>
      </c>
      <c r="G4429" s="519"/>
      <c r="H4429" s="519">
        <v>25</v>
      </c>
      <c r="I4429" s="519">
        <v>7</v>
      </c>
      <c r="J4429" s="519" t="str">
        <f t="shared" si="119"/>
        <v>SDN20022507</v>
      </c>
      <c r="K4429" s="519">
        <v>450</v>
      </c>
    </row>
    <row r="4430" spans="2:11" hidden="1">
      <c r="B4430" s="519" t="s">
        <v>1062</v>
      </c>
      <c r="C4430" s="519"/>
      <c r="D4430" s="519"/>
      <c r="E4430" s="519"/>
      <c r="F4430" s="519">
        <v>2</v>
      </c>
      <c r="G4430" s="519"/>
      <c r="H4430" s="519">
        <v>25</v>
      </c>
      <c r="I4430" s="519">
        <v>8</v>
      </c>
      <c r="J4430" s="519" t="str">
        <f t="shared" si="119"/>
        <v>SDN20022508</v>
      </c>
      <c r="K4430" s="519">
        <v>450</v>
      </c>
    </row>
    <row r="4431" spans="2:11" hidden="1">
      <c r="B4431" s="519" t="s">
        <v>1062</v>
      </c>
      <c r="C4431" s="519"/>
      <c r="D4431" s="519"/>
      <c r="E4431" s="519"/>
      <c r="F4431" s="519">
        <v>2</v>
      </c>
      <c r="G4431" s="519"/>
      <c r="H4431" s="519">
        <v>25</v>
      </c>
      <c r="I4431" s="519">
        <v>9</v>
      </c>
      <c r="J4431" s="519" t="str">
        <f t="shared" si="119"/>
        <v>SDN20022509</v>
      </c>
      <c r="K4431" s="519">
        <v>450</v>
      </c>
    </row>
    <row r="4432" spans="2:11" hidden="1">
      <c r="B4432" s="519" t="s">
        <v>1062</v>
      </c>
      <c r="C4432" s="519"/>
      <c r="D4432" s="519"/>
      <c r="E4432" s="519"/>
      <c r="F4432" s="519">
        <v>2</v>
      </c>
      <c r="G4432" s="519"/>
      <c r="H4432" s="519">
        <v>25</v>
      </c>
      <c r="I4432" s="519">
        <v>10</v>
      </c>
      <c r="J4432" s="519" t="str">
        <f t="shared" si="119"/>
        <v>SDN20022510</v>
      </c>
      <c r="K4432" s="519">
        <v>450</v>
      </c>
    </row>
    <row r="4433" spans="2:11" hidden="1">
      <c r="B4433" s="519" t="s">
        <v>1062</v>
      </c>
      <c r="C4433" s="519"/>
      <c r="D4433" s="519"/>
      <c r="E4433" s="519"/>
      <c r="F4433" s="519">
        <v>2</v>
      </c>
      <c r="G4433" s="519"/>
      <c r="H4433" s="519">
        <v>25</v>
      </c>
      <c r="I4433" s="519">
        <v>11</v>
      </c>
      <c r="J4433" s="519" t="str">
        <f t="shared" si="119"/>
        <v>SDN20022511</v>
      </c>
      <c r="K4433" s="519">
        <v>360</v>
      </c>
    </row>
    <row r="4434" spans="2:11" hidden="1">
      <c r="B4434" s="519" t="s">
        <v>1062</v>
      </c>
      <c r="C4434" s="519"/>
      <c r="D4434" s="519"/>
      <c r="E4434" s="519"/>
      <c r="F4434" s="519">
        <v>2</v>
      </c>
      <c r="G4434" s="519"/>
      <c r="H4434" s="519">
        <v>25</v>
      </c>
      <c r="I4434" s="519">
        <v>12</v>
      </c>
      <c r="J4434" s="519" t="str">
        <f t="shared" si="119"/>
        <v>SDN20022512</v>
      </c>
      <c r="K4434" s="519">
        <v>360</v>
      </c>
    </row>
    <row r="4435" spans="2:11" hidden="1">
      <c r="B4435" s="519" t="s">
        <v>1062</v>
      </c>
      <c r="C4435" s="519"/>
      <c r="D4435" s="519"/>
      <c r="E4435" s="519"/>
      <c r="F4435" s="519">
        <v>2</v>
      </c>
      <c r="G4435" s="519"/>
      <c r="H4435" s="519">
        <v>25</v>
      </c>
      <c r="I4435" s="519">
        <v>13</v>
      </c>
      <c r="J4435" s="519" t="str">
        <f t="shared" si="119"/>
        <v>SDN20022513</v>
      </c>
      <c r="K4435" s="519">
        <v>360</v>
      </c>
    </row>
    <row r="4436" spans="2:11" hidden="1">
      <c r="B4436" s="519" t="s">
        <v>1062</v>
      </c>
      <c r="C4436" s="519"/>
      <c r="D4436" s="519"/>
      <c r="E4436" s="519"/>
      <c r="F4436" s="519">
        <v>2</v>
      </c>
      <c r="G4436" s="519"/>
      <c r="H4436" s="519">
        <v>25</v>
      </c>
      <c r="I4436" s="519">
        <v>14</v>
      </c>
      <c r="J4436" s="519" t="str">
        <f t="shared" si="119"/>
        <v>SDN20022514</v>
      </c>
      <c r="K4436" s="519">
        <v>360</v>
      </c>
    </row>
    <row r="4437" spans="2:11" hidden="1">
      <c r="B4437" s="519" t="s">
        <v>1062</v>
      </c>
      <c r="C4437" s="519"/>
      <c r="D4437" s="519"/>
      <c r="E4437" s="519"/>
      <c r="F4437" s="519">
        <v>2</v>
      </c>
      <c r="G4437" s="519"/>
      <c r="H4437" s="519">
        <v>25</v>
      </c>
      <c r="I4437" s="519">
        <v>15</v>
      </c>
      <c r="J4437" s="519" t="str">
        <f t="shared" si="119"/>
        <v>SDN20022515</v>
      </c>
      <c r="K4437" s="519">
        <v>360</v>
      </c>
    </row>
    <row r="4438" spans="2:11" hidden="1">
      <c r="B4438" s="519" t="s">
        <v>1062</v>
      </c>
      <c r="C4438" s="519"/>
      <c r="D4438" s="519"/>
      <c r="E4438" s="519"/>
      <c r="F4438" s="519">
        <v>2</v>
      </c>
      <c r="G4438" s="519"/>
      <c r="H4438" s="519">
        <v>25</v>
      </c>
      <c r="I4438" s="519">
        <v>16</v>
      </c>
      <c r="J4438" s="519" t="str">
        <f t="shared" si="119"/>
        <v>SDN20022516</v>
      </c>
      <c r="K4438" s="519">
        <v>360</v>
      </c>
    </row>
    <row r="4439" spans="2:11" hidden="1">
      <c r="B4439" s="519" t="s">
        <v>1062</v>
      </c>
      <c r="C4439" s="519"/>
      <c r="D4439" s="519"/>
      <c r="E4439" s="519"/>
      <c r="F4439" s="519">
        <v>2</v>
      </c>
      <c r="G4439" s="519"/>
      <c r="H4439" s="519">
        <v>25</v>
      </c>
      <c r="I4439" s="519">
        <v>17</v>
      </c>
      <c r="J4439" s="519" t="str">
        <f t="shared" si="119"/>
        <v>SDN20022517</v>
      </c>
      <c r="K4439" s="519">
        <v>360</v>
      </c>
    </row>
    <row r="4440" spans="2:11" hidden="1">
      <c r="B4440" s="519" t="s">
        <v>1062</v>
      </c>
      <c r="C4440" s="519"/>
      <c r="D4440" s="519"/>
      <c r="E4440" s="519"/>
      <c r="F4440" s="519">
        <v>2</v>
      </c>
      <c r="G4440" s="519"/>
      <c r="H4440" s="519">
        <v>25</v>
      </c>
      <c r="I4440" s="519">
        <v>18</v>
      </c>
      <c r="J4440" s="519" t="str">
        <f t="shared" si="119"/>
        <v>SDN20022518</v>
      </c>
      <c r="K4440" s="519">
        <v>360</v>
      </c>
    </row>
    <row r="4441" spans="2:11" hidden="1">
      <c r="B4441" s="519" t="s">
        <v>1062</v>
      </c>
      <c r="C4441" s="519"/>
      <c r="D4441" s="519"/>
      <c r="E4441" s="519"/>
      <c r="F4441" s="519">
        <v>2</v>
      </c>
      <c r="G4441" s="519"/>
      <c r="H4441" s="519">
        <v>25</v>
      </c>
      <c r="I4441" s="519">
        <v>19</v>
      </c>
      <c r="J4441" s="519" t="str">
        <f t="shared" si="119"/>
        <v>SDN20022519</v>
      </c>
      <c r="K4441" s="519">
        <v>360</v>
      </c>
    </row>
    <row r="4442" spans="2:11" hidden="1">
      <c r="B4442" s="519" t="s">
        <v>1062</v>
      </c>
      <c r="C4442" s="519"/>
      <c r="D4442" s="519"/>
      <c r="E4442" s="519"/>
      <c r="F4442" s="519">
        <v>2</v>
      </c>
      <c r="G4442" s="519"/>
      <c r="H4442" s="519">
        <v>25</v>
      </c>
      <c r="I4442" s="519">
        <v>20</v>
      </c>
      <c r="J4442" s="519" t="str">
        <f t="shared" si="119"/>
        <v>SDN20022520</v>
      </c>
      <c r="K4442" s="519">
        <v>360</v>
      </c>
    </row>
    <row r="4443" spans="2:11" hidden="1">
      <c r="B4443" s="519" t="s">
        <v>1062</v>
      </c>
      <c r="C4443" s="519"/>
      <c r="D4443" s="519"/>
      <c r="E4443" s="519"/>
      <c r="F4443" s="519">
        <v>2</v>
      </c>
      <c r="G4443" s="519"/>
      <c r="H4443" s="519">
        <v>26</v>
      </c>
      <c r="I4443" s="519">
        <v>1</v>
      </c>
      <c r="J4443" s="519" t="str">
        <f t="shared" si="119"/>
        <v>SDN20022601</v>
      </c>
      <c r="K4443" s="519">
        <v>455</v>
      </c>
    </row>
    <row r="4444" spans="2:11" hidden="1">
      <c r="B4444" s="519" t="s">
        <v>1062</v>
      </c>
      <c r="C4444" s="519"/>
      <c r="D4444" s="519"/>
      <c r="E4444" s="519"/>
      <c r="F4444" s="519">
        <v>2</v>
      </c>
      <c r="G4444" s="519"/>
      <c r="H4444" s="519">
        <v>26</v>
      </c>
      <c r="I4444" s="519">
        <v>2</v>
      </c>
      <c r="J4444" s="519" t="str">
        <f t="shared" si="119"/>
        <v>SDN20022602</v>
      </c>
      <c r="K4444" s="519">
        <v>455</v>
      </c>
    </row>
    <row r="4445" spans="2:11" hidden="1">
      <c r="B4445" s="519" t="s">
        <v>1062</v>
      </c>
      <c r="C4445" s="519"/>
      <c r="D4445" s="519"/>
      <c r="E4445" s="519"/>
      <c r="F4445" s="519">
        <v>2</v>
      </c>
      <c r="G4445" s="519"/>
      <c r="H4445" s="519">
        <v>26</v>
      </c>
      <c r="I4445" s="519">
        <v>3</v>
      </c>
      <c r="J4445" s="519" t="str">
        <f t="shared" si="119"/>
        <v>SDN20022603</v>
      </c>
      <c r="K4445" s="519">
        <v>455</v>
      </c>
    </row>
    <row r="4446" spans="2:11" hidden="1">
      <c r="B4446" s="519" t="s">
        <v>1062</v>
      </c>
      <c r="C4446" s="519"/>
      <c r="D4446" s="519"/>
      <c r="E4446" s="519"/>
      <c r="F4446" s="519">
        <v>2</v>
      </c>
      <c r="G4446" s="519"/>
      <c r="H4446" s="519">
        <v>26</v>
      </c>
      <c r="I4446" s="519">
        <v>4</v>
      </c>
      <c r="J4446" s="519" t="str">
        <f t="shared" si="119"/>
        <v>SDN20022604</v>
      </c>
      <c r="K4446" s="519">
        <v>455</v>
      </c>
    </row>
    <row r="4447" spans="2:11" hidden="1">
      <c r="B4447" s="519" t="s">
        <v>1062</v>
      </c>
      <c r="C4447" s="519"/>
      <c r="D4447" s="519"/>
      <c r="E4447" s="519"/>
      <c r="F4447" s="519">
        <v>2</v>
      </c>
      <c r="G4447" s="519"/>
      <c r="H4447" s="519">
        <v>26</v>
      </c>
      <c r="I4447" s="519">
        <v>5</v>
      </c>
      <c r="J4447" s="519" t="str">
        <f t="shared" si="119"/>
        <v>SDN20022605</v>
      </c>
      <c r="K4447" s="519">
        <v>455</v>
      </c>
    </row>
    <row r="4448" spans="2:11" hidden="1">
      <c r="B4448" s="519" t="s">
        <v>1062</v>
      </c>
      <c r="C4448" s="519"/>
      <c r="D4448" s="519"/>
      <c r="E4448" s="519"/>
      <c r="F4448" s="519">
        <v>2</v>
      </c>
      <c r="G4448" s="519"/>
      <c r="H4448" s="519">
        <v>26</v>
      </c>
      <c r="I4448" s="519">
        <v>6</v>
      </c>
      <c r="J4448" s="519" t="str">
        <f t="shared" si="119"/>
        <v>SDN20022606</v>
      </c>
      <c r="K4448" s="519">
        <v>455</v>
      </c>
    </row>
    <row r="4449" spans="2:11" hidden="1">
      <c r="B4449" s="519" t="s">
        <v>1062</v>
      </c>
      <c r="C4449" s="519"/>
      <c r="D4449" s="519"/>
      <c r="E4449" s="519"/>
      <c r="F4449" s="519">
        <v>2</v>
      </c>
      <c r="G4449" s="519"/>
      <c r="H4449" s="519">
        <v>26</v>
      </c>
      <c r="I4449" s="519">
        <v>7</v>
      </c>
      <c r="J4449" s="519" t="str">
        <f t="shared" si="119"/>
        <v>SDN20022607</v>
      </c>
      <c r="K4449" s="519">
        <v>455</v>
      </c>
    </row>
    <row r="4450" spans="2:11" hidden="1">
      <c r="B4450" s="519" t="s">
        <v>1062</v>
      </c>
      <c r="C4450" s="519"/>
      <c r="D4450" s="519"/>
      <c r="E4450" s="519"/>
      <c r="F4450" s="519">
        <v>2</v>
      </c>
      <c r="G4450" s="519"/>
      <c r="H4450" s="519">
        <v>26</v>
      </c>
      <c r="I4450" s="519">
        <v>8</v>
      </c>
      <c r="J4450" s="519" t="str">
        <f t="shared" si="119"/>
        <v>SDN20022608</v>
      </c>
      <c r="K4450" s="519">
        <v>455</v>
      </c>
    </row>
    <row r="4451" spans="2:11" hidden="1">
      <c r="B4451" s="519" t="s">
        <v>1062</v>
      </c>
      <c r="C4451" s="519"/>
      <c r="D4451" s="519"/>
      <c r="E4451" s="519"/>
      <c r="F4451" s="519">
        <v>2</v>
      </c>
      <c r="G4451" s="519"/>
      <c r="H4451" s="519">
        <v>26</v>
      </c>
      <c r="I4451" s="519">
        <v>9</v>
      </c>
      <c r="J4451" s="519" t="str">
        <f t="shared" si="119"/>
        <v>SDN20022609</v>
      </c>
      <c r="K4451" s="519">
        <v>455</v>
      </c>
    </row>
    <row r="4452" spans="2:11" hidden="1">
      <c r="B4452" s="519" t="s">
        <v>1062</v>
      </c>
      <c r="C4452" s="519"/>
      <c r="D4452" s="519"/>
      <c r="E4452" s="519"/>
      <c r="F4452" s="519">
        <v>2</v>
      </c>
      <c r="G4452" s="519"/>
      <c r="H4452" s="519">
        <v>26</v>
      </c>
      <c r="I4452" s="519">
        <v>10</v>
      </c>
      <c r="J4452" s="519" t="str">
        <f t="shared" si="119"/>
        <v>SDN20022610</v>
      </c>
      <c r="K4452" s="519">
        <v>455</v>
      </c>
    </row>
    <row r="4453" spans="2:11" hidden="1">
      <c r="B4453" s="519" t="s">
        <v>1062</v>
      </c>
      <c r="C4453" s="519"/>
      <c r="D4453" s="519"/>
      <c r="E4453" s="519"/>
      <c r="F4453" s="519">
        <v>2</v>
      </c>
      <c r="G4453" s="519"/>
      <c r="H4453" s="519">
        <v>26</v>
      </c>
      <c r="I4453" s="519">
        <v>11</v>
      </c>
      <c r="J4453" s="519" t="str">
        <f t="shared" si="119"/>
        <v>SDN20022611</v>
      </c>
      <c r="K4453" s="519">
        <v>364</v>
      </c>
    </row>
    <row r="4454" spans="2:11" hidden="1">
      <c r="B4454" s="519" t="s">
        <v>1062</v>
      </c>
      <c r="C4454" s="519"/>
      <c r="D4454" s="519"/>
      <c r="E4454" s="519"/>
      <c r="F4454" s="519">
        <v>2</v>
      </c>
      <c r="G4454" s="519"/>
      <c r="H4454" s="519">
        <v>26</v>
      </c>
      <c r="I4454" s="519">
        <v>12</v>
      </c>
      <c r="J4454" s="519" t="str">
        <f t="shared" si="119"/>
        <v>SDN20022612</v>
      </c>
      <c r="K4454" s="519">
        <v>364</v>
      </c>
    </row>
    <row r="4455" spans="2:11" hidden="1">
      <c r="B4455" s="519" t="s">
        <v>1062</v>
      </c>
      <c r="C4455" s="519"/>
      <c r="D4455" s="519"/>
      <c r="E4455" s="519"/>
      <c r="F4455" s="519">
        <v>2</v>
      </c>
      <c r="G4455" s="519"/>
      <c r="H4455" s="519">
        <v>26</v>
      </c>
      <c r="I4455" s="519">
        <v>13</v>
      </c>
      <c r="J4455" s="519" t="str">
        <f t="shared" si="119"/>
        <v>SDN20022613</v>
      </c>
      <c r="K4455" s="519">
        <v>364</v>
      </c>
    </row>
    <row r="4456" spans="2:11" hidden="1">
      <c r="B4456" s="519" t="s">
        <v>1062</v>
      </c>
      <c r="C4456" s="519"/>
      <c r="D4456" s="519"/>
      <c r="E4456" s="519"/>
      <c r="F4456" s="519">
        <v>2</v>
      </c>
      <c r="G4456" s="519"/>
      <c r="H4456" s="519">
        <v>26</v>
      </c>
      <c r="I4456" s="519">
        <v>14</v>
      </c>
      <c r="J4456" s="519" t="str">
        <f t="shared" si="119"/>
        <v>SDN20022614</v>
      </c>
      <c r="K4456" s="519">
        <v>364</v>
      </c>
    </row>
    <row r="4457" spans="2:11" hidden="1">
      <c r="B4457" s="519" t="s">
        <v>1062</v>
      </c>
      <c r="C4457" s="519"/>
      <c r="D4457" s="519"/>
      <c r="E4457" s="519"/>
      <c r="F4457" s="519">
        <v>2</v>
      </c>
      <c r="G4457" s="519"/>
      <c r="H4457" s="519">
        <v>26</v>
      </c>
      <c r="I4457" s="519">
        <v>15</v>
      </c>
      <c r="J4457" s="519" t="str">
        <f t="shared" si="119"/>
        <v>SDN20022615</v>
      </c>
      <c r="K4457" s="519">
        <v>364</v>
      </c>
    </row>
    <row r="4458" spans="2:11" hidden="1">
      <c r="B4458" s="519" t="s">
        <v>1062</v>
      </c>
      <c r="C4458" s="519"/>
      <c r="D4458" s="519"/>
      <c r="E4458" s="519"/>
      <c r="F4458" s="519">
        <v>2</v>
      </c>
      <c r="G4458" s="519"/>
      <c r="H4458" s="519">
        <v>26</v>
      </c>
      <c r="I4458" s="519">
        <v>16</v>
      </c>
      <c r="J4458" s="519" t="str">
        <f t="shared" si="119"/>
        <v>SDN20022616</v>
      </c>
      <c r="K4458" s="519">
        <v>364</v>
      </c>
    </row>
    <row r="4459" spans="2:11" hidden="1">
      <c r="B4459" s="519" t="s">
        <v>1062</v>
      </c>
      <c r="C4459" s="519"/>
      <c r="D4459" s="519"/>
      <c r="E4459" s="519"/>
      <c r="F4459" s="519">
        <v>2</v>
      </c>
      <c r="G4459" s="519"/>
      <c r="H4459" s="519">
        <v>26</v>
      </c>
      <c r="I4459" s="519">
        <v>17</v>
      </c>
      <c r="J4459" s="519" t="str">
        <f t="shared" si="119"/>
        <v>SDN20022617</v>
      </c>
      <c r="K4459" s="519">
        <v>364</v>
      </c>
    </row>
    <row r="4460" spans="2:11" hidden="1">
      <c r="B4460" s="519" t="s">
        <v>1062</v>
      </c>
      <c r="C4460" s="519"/>
      <c r="D4460" s="519"/>
      <c r="E4460" s="519"/>
      <c r="F4460" s="519">
        <v>2</v>
      </c>
      <c r="G4460" s="519"/>
      <c r="H4460" s="519">
        <v>26</v>
      </c>
      <c r="I4460" s="519">
        <v>18</v>
      </c>
      <c r="J4460" s="519" t="str">
        <f t="shared" si="119"/>
        <v>SDN20022618</v>
      </c>
      <c r="K4460" s="519">
        <v>364</v>
      </c>
    </row>
    <row r="4461" spans="2:11" hidden="1">
      <c r="B4461" s="519" t="s">
        <v>1062</v>
      </c>
      <c r="C4461" s="519"/>
      <c r="D4461" s="519"/>
      <c r="E4461" s="519"/>
      <c r="F4461" s="519">
        <v>2</v>
      </c>
      <c r="G4461" s="519"/>
      <c r="H4461" s="519">
        <v>26</v>
      </c>
      <c r="I4461" s="519">
        <v>19</v>
      </c>
      <c r="J4461" s="519" t="str">
        <f t="shared" si="119"/>
        <v>SDN20022619</v>
      </c>
      <c r="K4461" s="519">
        <v>364</v>
      </c>
    </row>
    <row r="4462" spans="2:11" hidden="1">
      <c r="B4462" s="519" t="s">
        <v>1062</v>
      </c>
      <c r="C4462" s="519"/>
      <c r="D4462" s="519"/>
      <c r="E4462" s="519"/>
      <c r="F4462" s="519">
        <v>2</v>
      </c>
      <c r="G4462" s="519"/>
      <c r="H4462" s="519">
        <v>26</v>
      </c>
      <c r="I4462" s="519">
        <v>20</v>
      </c>
      <c r="J4462" s="519" t="str">
        <f t="shared" si="119"/>
        <v>SDN20022620</v>
      </c>
      <c r="K4462" s="519">
        <v>364</v>
      </c>
    </row>
    <row r="4463" spans="2:11" hidden="1">
      <c r="B4463" s="519" t="s">
        <v>1062</v>
      </c>
      <c r="C4463" s="519"/>
      <c r="D4463" s="519"/>
      <c r="E4463" s="519"/>
      <c r="F4463" s="519">
        <v>2</v>
      </c>
      <c r="G4463" s="519"/>
      <c r="H4463" s="519">
        <v>27</v>
      </c>
      <c r="I4463" s="519">
        <v>1</v>
      </c>
      <c r="J4463" s="519" t="str">
        <f t="shared" si="119"/>
        <v>SDN20022701</v>
      </c>
      <c r="K4463" s="519">
        <v>455</v>
      </c>
    </row>
    <row r="4464" spans="2:11" hidden="1">
      <c r="B4464" s="519" t="s">
        <v>1062</v>
      </c>
      <c r="C4464" s="519"/>
      <c r="D4464" s="519"/>
      <c r="E4464" s="519"/>
      <c r="F4464" s="519">
        <v>2</v>
      </c>
      <c r="G4464" s="519"/>
      <c r="H4464" s="519">
        <v>27</v>
      </c>
      <c r="I4464" s="519">
        <v>2</v>
      </c>
      <c r="J4464" s="519" t="str">
        <f t="shared" si="119"/>
        <v>SDN20022702</v>
      </c>
      <c r="K4464" s="519">
        <v>455</v>
      </c>
    </row>
    <row r="4465" spans="2:11" hidden="1">
      <c r="B4465" s="519" t="s">
        <v>1062</v>
      </c>
      <c r="C4465" s="519"/>
      <c r="D4465" s="519"/>
      <c r="E4465" s="519"/>
      <c r="F4465" s="519">
        <v>2</v>
      </c>
      <c r="G4465" s="519"/>
      <c r="H4465" s="519">
        <v>27</v>
      </c>
      <c r="I4465" s="519">
        <v>3</v>
      </c>
      <c r="J4465" s="519" t="str">
        <f t="shared" si="119"/>
        <v>SDN20022703</v>
      </c>
      <c r="K4465" s="519">
        <v>455</v>
      </c>
    </row>
    <row r="4466" spans="2:11" hidden="1">
      <c r="B4466" s="519" t="s">
        <v>1062</v>
      </c>
      <c r="C4466" s="519"/>
      <c r="D4466" s="519"/>
      <c r="E4466" s="519"/>
      <c r="F4466" s="519">
        <v>2</v>
      </c>
      <c r="G4466" s="519"/>
      <c r="H4466" s="519">
        <v>27</v>
      </c>
      <c r="I4466" s="519">
        <v>4</v>
      </c>
      <c r="J4466" s="519" t="str">
        <f t="shared" si="119"/>
        <v>SDN20022704</v>
      </c>
      <c r="K4466" s="519">
        <v>455</v>
      </c>
    </row>
    <row r="4467" spans="2:11" hidden="1">
      <c r="B4467" s="519" t="s">
        <v>1062</v>
      </c>
      <c r="C4467" s="519"/>
      <c r="D4467" s="519"/>
      <c r="E4467" s="519"/>
      <c r="F4467" s="519">
        <v>2</v>
      </c>
      <c r="G4467" s="519"/>
      <c r="H4467" s="519">
        <v>27</v>
      </c>
      <c r="I4467" s="519">
        <v>5</v>
      </c>
      <c r="J4467" s="519" t="str">
        <f t="shared" si="119"/>
        <v>SDN20022705</v>
      </c>
      <c r="K4467" s="519">
        <v>455</v>
      </c>
    </row>
    <row r="4468" spans="2:11" hidden="1">
      <c r="B4468" s="519" t="s">
        <v>1062</v>
      </c>
      <c r="C4468" s="519"/>
      <c r="D4468" s="519"/>
      <c r="E4468" s="519"/>
      <c r="F4468" s="519">
        <v>2</v>
      </c>
      <c r="G4468" s="519"/>
      <c r="H4468" s="519">
        <v>27</v>
      </c>
      <c r="I4468" s="519">
        <v>6</v>
      </c>
      <c r="J4468" s="519" t="str">
        <f t="shared" si="119"/>
        <v>SDN20022706</v>
      </c>
      <c r="K4468" s="519">
        <v>455</v>
      </c>
    </row>
    <row r="4469" spans="2:11" hidden="1">
      <c r="B4469" s="519" t="s">
        <v>1062</v>
      </c>
      <c r="C4469" s="519"/>
      <c r="D4469" s="519"/>
      <c r="E4469" s="519"/>
      <c r="F4469" s="519">
        <v>2</v>
      </c>
      <c r="G4469" s="519"/>
      <c r="H4469" s="519">
        <v>27</v>
      </c>
      <c r="I4469" s="519">
        <v>7</v>
      </c>
      <c r="J4469" s="519" t="str">
        <f t="shared" si="119"/>
        <v>SDN20022707</v>
      </c>
      <c r="K4469" s="519">
        <v>455</v>
      </c>
    </row>
    <row r="4470" spans="2:11" hidden="1">
      <c r="B4470" s="519" t="s">
        <v>1062</v>
      </c>
      <c r="C4470" s="519"/>
      <c r="D4470" s="519"/>
      <c r="E4470" s="519"/>
      <c r="F4470" s="519">
        <v>2</v>
      </c>
      <c r="G4470" s="519"/>
      <c r="H4470" s="519">
        <v>27</v>
      </c>
      <c r="I4470" s="519">
        <v>8</v>
      </c>
      <c r="J4470" s="519" t="str">
        <f t="shared" si="119"/>
        <v>SDN20022708</v>
      </c>
      <c r="K4470" s="519">
        <v>455</v>
      </c>
    </row>
    <row r="4471" spans="2:11" hidden="1">
      <c r="B4471" s="519" t="s">
        <v>1062</v>
      </c>
      <c r="C4471" s="519"/>
      <c r="D4471" s="519"/>
      <c r="E4471" s="519"/>
      <c r="F4471" s="519">
        <v>2</v>
      </c>
      <c r="G4471" s="519"/>
      <c r="H4471" s="519">
        <v>27</v>
      </c>
      <c r="I4471" s="519">
        <v>9</v>
      </c>
      <c r="J4471" s="519" t="str">
        <f t="shared" si="119"/>
        <v>SDN20022709</v>
      </c>
      <c r="K4471" s="519">
        <v>455</v>
      </c>
    </row>
    <row r="4472" spans="2:11" hidden="1">
      <c r="B4472" s="519" t="s">
        <v>1062</v>
      </c>
      <c r="C4472" s="519"/>
      <c r="D4472" s="519"/>
      <c r="E4472" s="519"/>
      <c r="F4472" s="519">
        <v>2</v>
      </c>
      <c r="G4472" s="519"/>
      <c r="H4472" s="519">
        <v>27</v>
      </c>
      <c r="I4472" s="519">
        <v>10</v>
      </c>
      <c r="J4472" s="519" t="str">
        <f t="shared" si="119"/>
        <v>SDN20022710</v>
      </c>
      <c r="K4472" s="519">
        <v>455</v>
      </c>
    </row>
    <row r="4473" spans="2:11" hidden="1">
      <c r="B4473" s="519" t="s">
        <v>1062</v>
      </c>
      <c r="C4473" s="519"/>
      <c r="D4473" s="519"/>
      <c r="E4473" s="519"/>
      <c r="F4473" s="519">
        <v>2</v>
      </c>
      <c r="G4473" s="519"/>
      <c r="H4473" s="519">
        <v>27</v>
      </c>
      <c r="I4473" s="519">
        <v>11</v>
      </c>
      <c r="J4473" s="519" t="str">
        <f t="shared" si="119"/>
        <v>SDN20022711</v>
      </c>
      <c r="K4473" s="519">
        <v>364</v>
      </c>
    </row>
    <row r="4474" spans="2:11" hidden="1">
      <c r="B4474" s="519" t="s">
        <v>1062</v>
      </c>
      <c r="C4474" s="519"/>
      <c r="D4474" s="519"/>
      <c r="E4474" s="519"/>
      <c r="F4474" s="519">
        <v>2</v>
      </c>
      <c r="G4474" s="519"/>
      <c r="H4474" s="519">
        <v>27</v>
      </c>
      <c r="I4474" s="519">
        <v>12</v>
      </c>
      <c r="J4474" s="519" t="str">
        <f t="shared" si="119"/>
        <v>SDN20022712</v>
      </c>
      <c r="K4474" s="519">
        <v>364</v>
      </c>
    </row>
    <row r="4475" spans="2:11" hidden="1">
      <c r="B4475" s="519" t="s">
        <v>1062</v>
      </c>
      <c r="C4475" s="519"/>
      <c r="D4475" s="519"/>
      <c r="E4475" s="519"/>
      <c r="F4475" s="519">
        <v>2</v>
      </c>
      <c r="G4475" s="519"/>
      <c r="H4475" s="519">
        <v>27</v>
      </c>
      <c r="I4475" s="519">
        <v>13</v>
      </c>
      <c r="J4475" s="519" t="str">
        <f t="shared" si="119"/>
        <v>SDN20022713</v>
      </c>
      <c r="K4475" s="519">
        <v>364</v>
      </c>
    </row>
    <row r="4476" spans="2:11" hidden="1">
      <c r="B4476" s="519" t="s">
        <v>1062</v>
      </c>
      <c r="C4476" s="519"/>
      <c r="D4476" s="519"/>
      <c r="E4476" s="519"/>
      <c r="F4476" s="519">
        <v>2</v>
      </c>
      <c r="G4476" s="519"/>
      <c r="H4476" s="519">
        <v>27</v>
      </c>
      <c r="I4476" s="519">
        <v>14</v>
      </c>
      <c r="J4476" s="519" t="str">
        <f t="shared" si="119"/>
        <v>SDN20022714</v>
      </c>
      <c r="K4476" s="519">
        <v>364</v>
      </c>
    </row>
    <row r="4477" spans="2:11" hidden="1">
      <c r="B4477" s="519" t="s">
        <v>1062</v>
      </c>
      <c r="C4477" s="519"/>
      <c r="D4477" s="519"/>
      <c r="E4477" s="519"/>
      <c r="F4477" s="519">
        <v>2</v>
      </c>
      <c r="G4477" s="519"/>
      <c r="H4477" s="519">
        <v>27</v>
      </c>
      <c r="I4477" s="519">
        <v>15</v>
      </c>
      <c r="J4477" s="519" t="str">
        <f t="shared" si="119"/>
        <v>SDN20022715</v>
      </c>
      <c r="K4477" s="519">
        <v>364</v>
      </c>
    </row>
    <row r="4478" spans="2:11" hidden="1">
      <c r="B4478" s="519" t="s">
        <v>1062</v>
      </c>
      <c r="C4478" s="519"/>
      <c r="D4478" s="519"/>
      <c r="E4478" s="519"/>
      <c r="F4478" s="519">
        <v>2</v>
      </c>
      <c r="G4478" s="519"/>
      <c r="H4478" s="519">
        <v>27</v>
      </c>
      <c r="I4478" s="519">
        <v>16</v>
      </c>
      <c r="J4478" s="519" t="str">
        <f t="shared" si="119"/>
        <v>SDN20022716</v>
      </c>
      <c r="K4478" s="519">
        <v>364</v>
      </c>
    </row>
    <row r="4479" spans="2:11" hidden="1">
      <c r="B4479" s="519" t="s">
        <v>1062</v>
      </c>
      <c r="C4479" s="519"/>
      <c r="D4479" s="519"/>
      <c r="E4479" s="519"/>
      <c r="F4479" s="519">
        <v>2</v>
      </c>
      <c r="G4479" s="519"/>
      <c r="H4479" s="519">
        <v>27</v>
      </c>
      <c r="I4479" s="519">
        <v>17</v>
      </c>
      <c r="J4479" s="519" t="str">
        <f t="shared" si="119"/>
        <v>SDN20022717</v>
      </c>
      <c r="K4479" s="519">
        <v>364</v>
      </c>
    </row>
    <row r="4480" spans="2:11" hidden="1">
      <c r="B4480" s="519" t="s">
        <v>1062</v>
      </c>
      <c r="C4480" s="519"/>
      <c r="D4480" s="519"/>
      <c r="E4480" s="519"/>
      <c r="F4480" s="519">
        <v>2</v>
      </c>
      <c r="G4480" s="519"/>
      <c r="H4480" s="519">
        <v>27</v>
      </c>
      <c r="I4480" s="519">
        <v>18</v>
      </c>
      <c r="J4480" s="519" t="str">
        <f t="shared" si="119"/>
        <v>SDN20022718</v>
      </c>
      <c r="K4480" s="519">
        <v>364</v>
      </c>
    </row>
    <row r="4481" spans="2:11" hidden="1">
      <c r="B4481" s="519" t="s">
        <v>1062</v>
      </c>
      <c r="C4481" s="519"/>
      <c r="D4481" s="519"/>
      <c r="E4481" s="519"/>
      <c r="F4481" s="519">
        <v>2</v>
      </c>
      <c r="G4481" s="519"/>
      <c r="H4481" s="519">
        <v>27</v>
      </c>
      <c r="I4481" s="519">
        <v>19</v>
      </c>
      <c r="J4481" s="519" t="str">
        <f t="shared" si="119"/>
        <v>SDN20022719</v>
      </c>
      <c r="K4481" s="519">
        <v>364</v>
      </c>
    </row>
    <row r="4482" spans="2:11" hidden="1">
      <c r="B4482" s="519" t="s">
        <v>1062</v>
      </c>
      <c r="C4482" s="519"/>
      <c r="D4482" s="519"/>
      <c r="E4482" s="519"/>
      <c r="F4482" s="519">
        <v>2</v>
      </c>
      <c r="G4482" s="519"/>
      <c r="H4482" s="519">
        <v>27</v>
      </c>
      <c r="I4482" s="519">
        <v>20</v>
      </c>
      <c r="J4482" s="519" t="str">
        <f t="shared" si="119"/>
        <v>SDN20022720</v>
      </c>
      <c r="K4482" s="519">
        <v>364</v>
      </c>
    </row>
    <row r="4483" spans="2:11" hidden="1">
      <c r="B4483" s="519" t="s">
        <v>1062</v>
      </c>
      <c r="C4483" s="519"/>
      <c r="D4483" s="519"/>
      <c r="E4483" s="519"/>
      <c r="F4483" s="519">
        <v>2</v>
      </c>
      <c r="G4483" s="519"/>
      <c r="H4483" s="519">
        <v>28</v>
      </c>
      <c r="I4483" s="519">
        <v>1</v>
      </c>
      <c r="J4483" s="519" t="str">
        <f t="shared" si="119"/>
        <v>SDN20022801</v>
      </c>
      <c r="K4483" s="519">
        <v>465</v>
      </c>
    </row>
    <row r="4484" spans="2:11" hidden="1">
      <c r="B4484" s="519" t="s">
        <v>1062</v>
      </c>
      <c r="C4484" s="519"/>
      <c r="D4484" s="519"/>
      <c r="E4484" s="519"/>
      <c r="F4484" s="519">
        <v>2</v>
      </c>
      <c r="G4484" s="519"/>
      <c r="H4484" s="519">
        <v>28</v>
      </c>
      <c r="I4484" s="519">
        <v>2</v>
      </c>
      <c r="J4484" s="519" t="str">
        <f t="shared" ref="J4484:J4547" si="120">B4484&amp;TEXT(F4484,"00")&amp;TEXT(H4484,"00")&amp;TEXT(I4484,"00")</f>
        <v>SDN20022802</v>
      </c>
      <c r="K4484" s="519">
        <v>465</v>
      </c>
    </row>
    <row r="4485" spans="2:11" hidden="1">
      <c r="B4485" s="519" t="s">
        <v>1062</v>
      </c>
      <c r="C4485" s="519"/>
      <c r="D4485" s="519"/>
      <c r="E4485" s="519"/>
      <c r="F4485" s="519">
        <v>2</v>
      </c>
      <c r="G4485" s="519"/>
      <c r="H4485" s="519">
        <v>28</v>
      </c>
      <c r="I4485" s="519">
        <v>3</v>
      </c>
      <c r="J4485" s="519" t="str">
        <f t="shared" si="120"/>
        <v>SDN20022803</v>
      </c>
      <c r="K4485" s="519">
        <v>465</v>
      </c>
    </row>
    <row r="4486" spans="2:11" hidden="1">
      <c r="B4486" s="519" t="s">
        <v>1062</v>
      </c>
      <c r="C4486" s="519"/>
      <c r="D4486" s="519"/>
      <c r="E4486" s="519"/>
      <c r="F4486" s="519">
        <v>2</v>
      </c>
      <c r="G4486" s="519"/>
      <c r="H4486" s="519">
        <v>28</v>
      </c>
      <c r="I4486" s="519">
        <v>4</v>
      </c>
      <c r="J4486" s="519" t="str">
        <f t="shared" si="120"/>
        <v>SDN20022804</v>
      </c>
      <c r="K4486" s="519">
        <v>465</v>
      </c>
    </row>
    <row r="4487" spans="2:11" hidden="1">
      <c r="B4487" s="519" t="s">
        <v>1062</v>
      </c>
      <c r="C4487" s="519"/>
      <c r="D4487" s="519"/>
      <c r="E4487" s="519"/>
      <c r="F4487" s="519">
        <v>2</v>
      </c>
      <c r="G4487" s="519"/>
      <c r="H4487" s="519">
        <v>28</v>
      </c>
      <c r="I4487" s="519">
        <v>5</v>
      </c>
      <c r="J4487" s="519" t="str">
        <f t="shared" si="120"/>
        <v>SDN20022805</v>
      </c>
      <c r="K4487" s="519">
        <v>465</v>
      </c>
    </row>
    <row r="4488" spans="2:11" hidden="1">
      <c r="B4488" s="519" t="s">
        <v>1062</v>
      </c>
      <c r="C4488" s="519"/>
      <c r="D4488" s="519"/>
      <c r="E4488" s="519"/>
      <c r="F4488" s="519">
        <v>2</v>
      </c>
      <c r="G4488" s="519"/>
      <c r="H4488" s="519">
        <v>28</v>
      </c>
      <c r="I4488" s="519">
        <v>6</v>
      </c>
      <c r="J4488" s="519" t="str">
        <f t="shared" si="120"/>
        <v>SDN20022806</v>
      </c>
      <c r="K4488" s="519">
        <v>465</v>
      </c>
    </row>
    <row r="4489" spans="2:11" hidden="1">
      <c r="B4489" s="519" t="s">
        <v>1062</v>
      </c>
      <c r="C4489" s="519"/>
      <c r="D4489" s="519"/>
      <c r="E4489" s="519"/>
      <c r="F4489" s="519">
        <v>2</v>
      </c>
      <c r="G4489" s="519"/>
      <c r="H4489" s="519">
        <v>28</v>
      </c>
      <c r="I4489" s="519">
        <v>7</v>
      </c>
      <c r="J4489" s="519" t="str">
        <f t="shared" si="120"/>
        <v>SDN20022807</v>
      </c>
      <c r="K4489" s="519">
        <v>465</v>
      </c>
    </row>
    <row r="4490" spans="2:11" hidden="1">
      <c r="B4490" s="519" t="s">
        <v>1062</v>
      </c>
      <c r="C4490" s="519"/>
      <c r="D4490" s="519"/>
      <c r="E4490" s="519"/>
      <c r="F4490" s="519">
        <v>2</v>
      </c>
      <c r="G4490" s="519"/>
      <c r="H4490" s="519">
        <v>28</v>
      </c>
      <c r="I4490" s="519">
        <v>8</v>
      </c>
      <c r="J4490" s="519" t="str">
        <f t="shared" si="120"/>
        <v>SDN20022808</v>
      </c>
      <c r="K4490" s="519">
        <v>465</v>
      </c>
    </row>
    <row r="4491" spans="2:11" hidden="1">
      <c r="B4491" s="519" t="s">
        <v>1062</v>
      </c>
      <c r="C4491" s="519"/>
      <c r="D4491" s="519"/>
      <c r="E4491" s="519"/>
      <c r="F4491" s="519">
        <v>2</v>
      </c>
      <c r="G4491" s="519"/>
      <c r="H4491" s="519">
        <v>28</v>
      </c>
      <c r="I4491" s="519">
        <v>9</v>
      </c>
      <c r="J4491" s="519" t="str">
        <f t="shared" si="120"/>
        <v>SDN20022809</v>
      </c>
      <c r="K4491" s="519">
        <v>465</v>
      </c>
    </row>
    <row r="4492" spans="2:11" hidden="1">
      <c r="B4492" s="519" t="s">
        <v>1062</v>
      </c>
      <c r="C4492" s="519"/>
      <c r="D4492" s="519"/>
      <c r="E4492" s="519"/>
      <c r="F4492" s="519">
        <v>2</v>
      </c>
      <c r="G4492" s="519"/>
      <c r="H4492" s="519">
        <v>28</v>
      </c>
      <c r="I4492" s="519">
        <v>10</v>
      </c>
      <c r="J4492" s="519" t="str">
        <f t="shared" si="120"/>
        <v>SDN20022810</v>
      </c>
      <c r="K4492" s="519">
        <v>465</v>
      </c>
    </row>
    <row r="4493" spans="2:11" hidden="1">
      <c r="B4493" s="519" t="s">
        <v>1062</v>
      </c>
      <c r="C4493" s="519"/>
      <c r="D4493" s="519"/>
      <c r="E4493" s="519"/>
      <c r="F4493" s="519">
        <v>2</v>
      </c>
      <c r="G4493" s="519"/>
      <c r="H4493" s="519">
        <v>28</v>
      </c>
      <c r="I4493" s="519">
        <v>11</v>
      </c>
      <c r="J4493" s="519" t="str">
        <f t="shared" si="120"/>
        <v>SDN20022811</v>
      </c>
      <c r="K4493" s="519">
        <v>372</v>
      </c>
    </row>
    <row r="4494" spans="2:11" hidden="1">
      <c r="B4494" s="519" t="s">
        <v>1062</v>
      </c>
      <c r="C4494" s="519"/>
      <c r="D4494" s="519"/>
      <c r="E4494" s="519"/>
      <c r="F4494" s="519">
        <v>2</v>
      </c>
      <c r="G4494" s="519"/>
      <c r="H4494" s="519">
        <v>28</v>
      </c>
      <c r="I4494" s="519">
        <v>12</v>
      </c>
      <c r="J4494" s="519" t="str">
        <f t="shared" si="120"/>
        <v>SDN20022812</v>
      </c>
      <c r="K4494" s="519">
        <v>372</v>
      </c>
    </row>
    <row r="4495" spans="2:11" hidden="1">
      <c r="B4495" s="519" t="s">
        <v>1062</v>
      </c>
      <c r="C4495" s="519"/>
      <c r="D4495" s="519"/>
      <c r="E4495" s="519"/>
      <c r="F4495" s="519">
        <v>2</v>
      </c>
      <c r="G4495" s="519"/>
      <c r="H4495" s="519">
        <v>28</v>
      </c>
      <c r="I4495" s="519">
        <v>13</v>
      </c>
      <c r="J4495" s="519" t="str">
        <f t="shared" si="120"/>
        <v>SDN20022813</v>
      </c>
      <c r="K4495" s="519">
        <v>372</v>
      </c>
    </row>
    <row r="4496" spans="2:11" hidden="1">
      <c r="B4496" s="519" t="s">
        <v>1062</v>
      </c>
      <c r="C4496" s="519"/>
      <c r="D4496" s="519"/>
      <c r="E4496" s="519"/>
      <c r="F4496" s="519">
        <v>2</v>
      </c>
      <c r="G4496" s="519"/>
      <c r="H4496" s="519">
        <v>28</v>
      </c>
      <c r="I4496" s="519">
        <v>14</v>
      </c>
      <c r="J4496" s="519" t="str">
        <f t="shared" si="120"/>
        <v>SDN20022814</v>
      </c>
      <c r="K4496" s="519">
        <v>372</v>
      </c>
    </row>
    <row r="4497" spans="2:11" hidden="1">
      <c r="B4497" s="519" t="s">
        <v>1062</v>
      </c>
      <c r="C4497" s="519"/>
      <c r="D4497" s="519"/>
      <c r="E4497" s="519"/>
      <c r="F4497" s="519">
        <v>2</v>
      </c>
      <c r="G4497" s="519"/>
      <c r="H4497" s="519">
        <v>28</v>
      </c>
      <c r="I4497" s="519">
        <v>15</v>
      </c>
      <c r="J4497" s="519" t="str">
        <f t="shared" si="120"/>
        <v>SDN20022815</v>
      </c>
      <c r="K4497" s="519">
        <v>372</v>
      </c>
    </row>
    <row r="4498" spans="2:11" hidden="1">
      <c r="B4498" s="519" t="s">
        <v>1062</v>
      </c>
      <c r="C4498" s="519"/>
      <c r="D4498" s="519"/>
      <c r="E4498" s="519"/>
      <c r="F4498" s="519">
        <v>2</v>
      </c>
      <c r="G4498" s="519"/>
      <c r="H4498" s="519">
        <v>28</v>
      </c>
      <c r="I4498" s="519">
        <v>16</v>
      </c>
      <c r="J4498" s="519" t="str">
        <f t="shared" si="120"/>
        <v>SDN20022816</v>
      </c>
      <c r="K4498" s="519">
        <v>372</v>
      </c>
    </row>
    <row r="4499" spans="2:11" hidden="1">
      <c r="B4499" s="519" t="s">
        <v>1062</v>
      </c>
      <c r="C4499" s="519"/>
      <c r="D4499" s="519"/>
      <c r="E4499" s="519"/>
      <c r="F4499" s="519">
        <v>2</v>
      </c>
      <c r="G4499" s="519"/>
      <c r="H4499" s="519">
        <v>28</v>
      </c>
      <c r="I4499" s="519">
        <v>17</v>
      </c>
      <c r="J4499" s="519" t="str">
        <f t="shared" si="120"/>
        <v>SDN20022817</v>
      </c>
      <c r="K4499" s="519">
        <v>372</v>
      </c>
    </row>
    <row r="4500" spans="2:11" hidden="1">
      <c r="B4500" s="519" t="s">
        <v>1062</v>
      </c>
      <c r="C4500" s="519"/>
      <c r="D4500" s="519"/>
      <c r="E4500" s="519"/>
      <c r="F4500" s="519">
        <v>2</v>
      </c>
      <c r="G4500" s="519"/>
      <c r="H4500" s="519">
        <v>28</v>
      </c>
      <c r="I4500" s="519">
        <v>18</v>
      </c>
      <c r="J4500" s="519" t="str">
        <f t="shared" si="120"/>
        <v>SDN20022818</v>
      </c>
      <c r="K4500" s="519">
        <v>372</v>
      </c>
    </row>
    <row r="4501" spans="2:11" hidden="1">
      <c r="B4501" s="519" t="s">
        <v>1062</v>
      </c>
      <c r="C4501" s="519"/>
      <c r="D4501" s="519"/>
      <c r="E4501" s="519"/>
      <c r="F4501" s="519">
        <v>2</v>
      </c>
      <c r="G4501" s="519"/>
      <c r="H4501" s="519">
        <v>28</v>
      </c>
      <c r="I4501" s="519">
        <v>19</v>
      </c>
      <c r="J4501" s="519" t="str">
        <f t="shared" si="120"/>
        <v>SDN20022819</v>
      </c>
      <c r="K4501" s="519">
        <v>372</v>
      </c>
    </row>
    <row r="4502" spans="2:11" hidden="1">
      <c r="B4502" s="519" t="s">
        <v>1062</v>
      </c>
      <c r="C4502" s="519"/>
      <c r="D4502" s="519"/>
      <c r="E4502" s="519"/>
      <c r="F4502" s="519">
        <v>2</v>
      </c>
      <c r="G4502" s="519"/>
      <c r="H4502" s="519">
        <v>28</v>
      </c>
      <c r="I4502" s="519">
        <v>20</v>
      </c>
      <c r="J4502" s="519" t="str">
        <f t="shared" si="120"/>
        <v>SDN20022820</v>
      </c>
      <c r="K4502" s="519">
        <v>372</v>
      </c>
    </row>
    <row r="4503" spans="2:11" hidden="1">
      <c r="B4503" s="519" t="s">
        <v>1062</v>
      </c>
      <c r="C4503" s="519"/>
      <c r="D4503" s="519"/>
      <c r="E4503" s="519"/>
      <c r="F4503" s="519">
        <v>2</v>
      </c>
      <c r="G4503" s="519"/>
      <c r="H4503" s="519">
        <v>29</v>
      </c>
      <c r="I4503" s="519">
        <v>1</v>
      </c>
      <c r="J4503" s="519" t="str">
        <f t="shared" si="120"/>
        <v>SDN20022901</v>
      </c>
      <c r="K4503" s="519">
        <v>465</v>
      </c>
    </row>
    <row r="4504" spans="2:11" hidden="1">
      <c r="B4504" s="519" t="s">
        <v>1062</v>
      </c>
      <c r="C4504" s="519"/>
      <c r="D4504" s="519"/>
      <c r="E4504" s="519"/>
      <c r="F4504" s="519">
        <v>2</v>
      </c>
      <c r="G4504" s="519"/>
      <c r="H4504" s="519">
        <v>29</v>
      </c>
      <c r="I4504" s="519">
        <v>2</v>
      </c>
      <c r="J4504" s="519" t="str">
        <f t="shared" si="120"/>
        <v>SDN20022902</v>
      </c>
      <c r="K4504" s="519">
        <v>465</v>
      </c>
    </row>
    <row r="4505" spans="2:11" hidden="1">
      <c r="B4505" s="519" t="s">
        <v>1062</v>
      </c>
      <c r="C4505" s="519"/>
      <c r="D4505" s="519"/>
      <c r="E4505" s="519"/>
      <c r="F4505" s="519">
        <v>2</v>
      </c>
      <c r="G4505" s="519"/>
      <c r="H4505" s="519">
        <v>29</v>
      </c>
      <c r="I4505" s="519">
        <v>3</v>
      </c>
      <c r="J4505" s="519" t="str">
        <f t="shared" si="120"/>
        <v>SDN20022903</v>
      </c>
      <c r="K4505" s="519">
        <v>465</v>
      </c>
    </row>
    <row r="4506" spans="2:11" hidden="1">
      <c r="B4506" s="519" t="s">
        <v>1062</v>
      </c>
      <c r="C4506" s="519"/>
      <c r="D4506" s="519"/>
      <c r="E4506" s="519"/>
      <c r="F4506" s="519">
        <v>2</v>
      </c>
      <c r="G4506" s="519"/>
      <c r="H4506" s="519">
        <v>29</v>
      </c>
      <c r="I4506" s="519">
        <v>4</v>
      </c>
      <c r="J4506" s="519" t="str">
        <f t="shared" si="120"/>
        <v>SDN20022904</v>
      </c>
      <c r="K4506" s="519">
        <v>465</v>
      </c>
    </row>
    <row r="4507" spans="2:11" hidden="1">
      <c r="B4507" s="519" t="s">
        <v>1062</v>
      </c>
      <c r="C4507" s="519"/>
      <c r="D4507" s="519"/>
      <c r="E4507" s="519"/>
      <c r="F4507" s="519">
        <v>2</v>
      </c>
      <c r="G4507" s="519"/>
      <c r="H4507" s="519">
        <v>29</v>
      </c>
      <c r="I4507" s="519">
        <v>5</v>
      </c>
      <c r="J4507" s="519" t="str">
        <f t="shared" si="120"/>
        <v>SDN20022905</v>
      </c>
      <c r="K4507" s="519">
        <v>465</v>
      </c>
    </row>
    <row r="4508" spans="2:11" hidden="1">
      <c r="B4508" s="519" t="s">
        <v>1062</v>
      </c>
      <c r="C4508" s="519"/>
      <c r="D4508" s="519"/>
      <c r="E4508" s="519"/>
      <c r="F4508" s="519">
        <v>2</v>
      </c>
      <c r="G4508" s="519"/>
      <c r="H4508" s="519">
        <v>29</v>
      </c>
      <c r="I4508" s="519">
        <v>6</v>
      </c>
      <c r="J4508" s="519" t="str">
        <f t="shared" si="120"/>
        <v>SDN20022906</v>
      </c>
      <c r="K4508" s="519">
        <v>465</v>
      </c>
    </row>
    <row r="4509" spans="2:11" hidden="1">
      <c r="B4509" s="519" t="s">
        <v>1062</v>
      </c>
      <c r="C4509" s="519"/>
      <c r="D4509" s="519"/>
      <c r="E4509" s="519"/>
      <c r="F4509" s="519">
        <v>2</v>
      </c>
      <c r="G4509" s="519"/>
      <c r="H4509" s="519">
        <v>29</v>
      </c>
      <c r="I4509" s="519">
        <v>7</v>
      </c>
      <c r="J4509" s="519" t="str">
        <f t="shared" si="120"/>
        <v>SDN20022907</v>
      </c>
      <c r="K4509" s="519">
        <v>465</v>
      </c>
    </row>
    <row r="4510" spans="2:11" hidden="1">
      <c r="B4510" s="519" t="s">
        <v>1062</v>
      </c>
      <c r="C4510" s="519"/>
      <c r="D4510" s="519"/>
      <c r="E4510" s="519"/>
      <c r="F4510" s="519">
        <v>2</v>
      </c>
      <c r="G4510" s="519"/>
      <c r="H4510" s="519">
        <v>29</v>
      </c>
      <c r="I4510" s="519">
        <v>8</v>
      </c>
      <c r="J4510" s="519" t="str">
        <f t="shared" si="120"/>
        <v>SDN20022908</v>
      </c>
      <c r="K4510" s="519">
        <v>465</v>
      </c>
    </row>
    <row r="4511" spans="2:11" hidden="1">
      <c r="B4511" s="519" t="s">
        <v>1062</v>
      </c>
      <c r="C4511" s="519"/>
      <c r="D4511" s="519"/>
      <c r="E4511" s="519"/>
      <c r="F4511" s="519">
        <v>2</v>
      </c>
      <c r="G4511" s="519"/>
      <c r="H4511" s="519">
        <v>29</v>
      </c>
      <c r="I4511" s="519">
        <v>9</v>
      </c>
      <c r="J4511" s="519" t="str">
        <f t="shared" si="120"/>
        <v>SDN20022909</v>
      </c>
      <c r="K4511" s="519">
        <v>465</v>
      </c>
    </row>
    <row r="4512" spans="2:11" hidden="1">
      <c r="B4512" s="519" t="s">
        <v>1062</v>
      </c>
      <c r="C4512" s="519"/>
      <c r="D4512" s="519"/>
      <c r="E4512" s="519"/>
      <c r="F4512" s="519">
        <v>2</v>
      </c>
      <c r="G4512" s="519"/>
      <c r="H4512" s="519">
        <v>29</v>
      </c>
      <c r="I4512" s="519">
        <v>10</v>
      </c>
      <c r="J4512" s="519" t="str">
        <f t="shared" si="120"/>
        <v>SDN20022910</v>
      </c>
      <c r="K4512" s="519">
        <v>465</v>
      </c>
    </row>
    <row r="4513" spans="2:11" hidden="1">
      <c r="B4513" s="519" t="s">
        <v>1062</v>
      </c>
      <c r="C4513" s="519"/>
      <c r="D4513" s="519"/>
      <c r="E4513" s="519"/>
      <c r="F4513" s="519">
        <v>2</v>
      </c>
      <c r="G4513" s="519"/>
      <c r="H4513" s="519">
        <v>29</v>
      </c>
      <c r="I4513" s="519">
        <v>11</v>
      </c>
      <c r="J4513" s="519" t="str">
        <f t="shared" si="120"/>
        <v>SDN20022911</v>
      </c>
      <c r="K4513" s="519">
        <v>372</v>
      </c>
    </row>
    <row r="4514" spans="2:11" hidden="1">
      <c r="B4514" s="519" t="s">
        <v>1062</v>
      </c>
      <c r="C4514" s="519"/>
      <c r="D4514" s="519"/>
      <c r="E4514" s="519"/>
      <c r="F4514" s="519">
        <v>2</v>
      </c>
      <c r="G4514" s="519"/>
      <c r="H4514" s="519">
        <v>29</v>
      </c>
      <c r="I4514" s="519">
        <v>12</v>
      </c>
      <c r="J4514" s="519" t="str">
        <f t="shared" si="120"/>
        <v>SDN20022912</v>
      </c>
      <c r="K4514" s="519">
        <v>372</v>
      </c>
    </row>
    <row r="4515" spans="2:11" hidden="1">
      <c r="B4515" s="519" t="s">
        <v>1062</v>
      </c>
      <c r="C4515" s="519"/>
      <c r="D4515" s="519"/>
      <c r="E4515" s="519"/>
      <c r="F4515" s="519">
        <v>2</v>
      </c>
      <c r="G4515" s="519"/>
      <c r="H4515" s="519">
        <v>29</v>
      </c>
      <c r="I4515" s="519">
        <v>13</v>
      </c>
      <c r="J4515" s="519" t="str">
        <f t="shared" si="120"/>
        <v>SDN20022913</v>
      </c>
      <c r="K4515" s="519">
        <v>372</v>
      </c>
    </row>
    <row r="4516" spans="2:11" hidden="1">
      <c r="B4516" s="519" t="s">
        <v>1062</v>
      </c>
      <c r="C4516" s="519"/>
      <c r="D4516" s="519"/>
      <c r="E4516" s="519"/>
      <c r="F4516" s="519">
        <v>2</v>
      </c>
      <c r="G4516" s="519"/>
      <c r="H4516" s="519">
        <v>29</v>
      </c>
      <c r="I4516" s="519">
        <v>14</v>
      </c>
      <c r="J4516" s="519" t="str">
        <f t="shared" si="120"/>
        <v>SDN20022914</v>
      </c>
      <c r="K4516" s="519">
        <v>372</v>
      </c>
    </row>
    <row r="4517" spans="2:11" hidden="1">
      <c r="B4517" s="519" t="s">
        <v>1062</v>
      </c>
      <c r="C4517" s="519"/>
      <c r="D4517" s="519"/>
      <c r="E4517" s="519"/>
      <c r="F4517" s="519">
        <v>2</v>
      </c>
      <c r="G4517" s="519"/>
      <c r="H4517" s="519">
        <v>29</v>
      </c>
      <c r="I4517" s="519">
        <v>15</v>
      </c>
      <c r="J4517" s="519" t="str">
        <f t="shared" si="120"/>
        <v>SDN20022915</v>
      </c>
      <c r="K4517" s="519">
        <v>372</v>
      </c>
    </row>
    <row r="4518" spans="2:11" hidden="1">
      <c r="B4518" s="519" t="s">
        <v>1062</v>
      </c>
      <c r="C4518" s="519"/>
      <c r="D4518" s="519"/>
      <c r="E4518" s="519"/>
      <c r="F4518" s="519">
        <v>2</v>
      </c>
      <c r="G4518" s="519"/>
      <c r="H4518" s="519">
        <v>29</v>
      </c>
      <c r="I4518" s="519">
        <v>16</v>
      </c>
      <c r="J4518" s="519" t="str">
        <f t="shared" si="120"/>
        <v>SDN20022916</v>
      </c>
      <c r="K4518" s="519">
        <v>372</v>
      </c>
    </row>
    <row r="4519" spans="2:11" hidden="1">
      <c r="B4519" s="519" t="s">
        <v>1062</v>
      </c>
      <c r="C4519" s="519"/>
      <c r="D4519" s="519"/>
      <c r="E4519" s="519"/>
      <c r="F4519" s="519">
        <v>2</v>
      </c>
      <c r="G4519" s="519"/>
      <c r="H4519" s="519">
        <v>29</v>
      </c>
      <c r="I4519" s="519">
        <v>17</v>
      </c>
      <c r="J4519" s="519" t="str">
        <f t="shared" si="120"/>
        <v>SDN20022917</v>
      </c>
      <c r="K4519" s="519">
        <v>372</v>
      </c>
    </row>
    <row r="4520" spans="2:11" hidden="1">
      <c r="B4520" s="519" t="s">
        <v>1062</v>
      </c>
      <c r="C4520" s="519"/>
      <c r="D4520" s="519"/>
      <c r="E4520" s="519"/>
      <c r="F4520" s="519">
        <v>2</v>
      </c>
      <c r="G4520" s="519"/>
      <c r="H4520" s="519">
        <v>29</v>
      </c>
      <c r="I4520" s="519">
        <v>18</v>
      </c>
      <c r="J4520" s="519" t="str">
        <f t="shared" si="120"/>
        <v>SDN20022918</v>
      </c>
      <c r="K4520" s="519">
        <v>372</v>
      </c>
    </row>
    <row r="4521" spans="2:11" hidden="1">
      <c r="B4521" s="519" t="s">
        <v>1062</v>
      </c>
      <c r="C4521" s="519"/>
      <c r="D4521" s="519"/>
      <c r="E4521" s="519"/>
      <c r="F4521" s="519">
        <v>2</v>
      </c>
      <c r="G4521" s="519"/>
      <c r="H4521" s="519">
        <v>29</v>
      </c>
      <c r="I4521" s="519">
        <v>19</v>
      </c>
      <c r="J4521" s="519" t="str">
        <f t="shared" si="120"/>
        <v>SDN20022919</v>
      </c>
      <c r="K4521" s="519">
        <v>372</v>
      </c>
    </row>
    <row r="4522" spans="2:11" hidden="1">
      <c r="B4522" s="519" t="s">
        <v>1062</v>
      </c>
      <c r="C4522" s="519"/>
      <c r="D4522" s="519"/>
      <c r="E4522" s="519"/>
      <c r="F4522" s="519">
        <v>2</v>
      </c>
      <c r="G4522" s="519"/>
      <c r="H4522" s="519">
        <v>29</v>
      </c>
      <c r="I4522" s="519">
        <v>20</v>
      </c>
      <c r="J4522" s="519" t="str">
        <f t="shared" si="120"/>
        <v>SDN20022920</v>
      </c>
      <c r="K4522" s="519">
        <v>372</v>
      </c>
    </row>
    <row r="4523" spans="2:11" hidden="1">
      <c r="B4523" s="519" t="s">
        <v>1062</v>
      </c>
      <c r="C4523" s="519"/>
      <c r="D4523" s="519"/>
      <c r="E4523" s="519"/>
      <c r="F4523" s="519">
        <v>2</v>
      </c>
      <c r="G4523" s="519"/>
      <c r="H4523" s="519">
        <v>30</v>
      </c>
      <c r="I4523" s="519">
        <v>1</v>
      </c>
      <c r="J4523" s="519" t="str">
        <f t="shared" si="120"/>
        <v>SDN20023001</v>
      </c>
      <c r="K4523" s="519">
        <v>470</v>
      </c>
    </row>
    <row r="4524" spans="2:11" hidden="1">
      <c r="B4524" s="519" t="s">
        <v>1062</v>
      </c>
      <c r="C4524" s="519"/>
      <c r="D4524" s="519"/>
      <c r="E4524" s="519"/>
      <c r="F4524" s="519">
        <v>2</v>
      </c>
      <c r="G4524" s="519"/>
      <c r="H4524" s="519">
        <v>30</v>
      </c>
      <c r="I4524" s="519">
        <v>2</v>
      </c>
      <c r="J4524" s="519" t="str">
        <f t="shared" si="120"/>
        <v>SDN20023002</v>
      </c>
      <c r="K4524" s="519">
        <v>470</v>
      </c>
    </row>
    <row r="4525" spans="2:11" hidden="1">
      <c r="B4525" s="519" t="s">
        <v>1062</v>
      </c>
      <c r="C4525" s="519"/>
      <c r="D4525" s="519"/>
      <c r="E4525" s="519"/>
      <c r="F4525" s="519">
        <v>2</v>
      </c>
      <c r="G4525" s="519"/>
      <c r="H4525" s="519">
        <v>30</v>
      </c>
      <c r="I4525" s="519">
        <v>3</v>
      </c>
      <c r="J4525" s="519" t="str">
        <f t="shared" si="120"/>
        <v>SDN20023003</v>
      </c>
      <c r="K4525" s="519">
        <v>470</v>
      </c>
    </row>
    <row r="4526" spans="2:11" hidden="1">
      <c r="B4526" s="519" t="s">
        <v>1062</v>
      </c>
      <c r="C4526" s="519"/>
      <c r="D4526" s="519"/>
      <c r="E4526" s="519"/>
      <c r="F4526" s="519">
        <v>2</v>
      </c>
      <c r="G4526" s="519"/>
      <c r="H4526" s="519">
        <v>30</v>
      </c>
      <c r="I4526" s="519">
        <v>4</v>
      </c>
      <c r="J4526" s="519" t="str">
        <f t="shared" si="120"/>
        <v>SDN20023004</v>
      </c>
      <c r="K4526" s="519">
        <v>470</v>
      </c>
    </row>
    <row r="4527" spans="2:11" hidden="1">
      <c r="B4527" s="519" t="s">
        <v>1062</v>
      </c>
      <c r="C4527" s="519"/>
      <c r="D4527" s="519"/>
      <c r="E4527" s="519"/>
      <c r="F4527" s="519">
        <v>2</v>
      </c>
      <c r="G4527" s="519"/>
      <c r="H4527" s="519">
        <v>30</v>
      </c>
      <c r="I4527" s="519">
        <v>5</v>
      </c>
      <c r="J4527" s="519" t="str">
        <f t="shared" si="120"/>
        <v>SDN20023005</v>
      </c>
      <c r="K4527" s="519">
        <v>470</v>
      </c>
    </row>
    <row r="4528" spans="2:11" hidden="1">
      <c r="B4528" s="519" t="s">
        <v>1062</v>
      </c>
      <c r="C4528" s="519"/>
      <c r="D4528" s="519"/>
      <c r="E4528" s="519"/>
      <c r="F4528" s="519">
        <v>2</v>
      </c>
      <c r="G4528" s="519"/>
      <c r="H4528" s="519">
        <v>30</v>
      </c>
      <c r="I4528" s="519">
        <v>6</v>
      </c>
      <c r="J4528" s="519" t="str">
        <f t="shared" si="120"/>
        <v>SDN20023006</v>
      </c>
      <c r="K4528" s="519">
        <v>470</v>
      </c>
    </row>
    <row r="4529" spans="2:11" hidden="1">
      <c r="B4529" s="519" t="s">
        <v>1062</v>
      </c>
      <c r="C4529" s="519"/>
      <c r="D4529" s="519"/>
      <c r="E4529" s="519"/>
      <c r="F4529" s="519">
        <v>2</v>
      </c>
      <c r="G4529" s="519"/>
      <c r="H4529" s="519">
        <v>30</v>
      </c>
      <c r="I4529" s="519">
        <v>7</v>
      </c>
      <c r="J4529" s="519" t="str">
        <f t="shared" si="120"/>
        <v>SDN20023007</v>
      </c>
      <c r="K4529" s="519">
        <v>470</v>
      </c>
    </row>
    <row r="4530" spans="2:11" hidden="1">
      <c r="B4530" s="519" t="s">
        <v>1062</v>
      </c>
      <c r="C4530" s="519"/>
      <c r="D4530" s="519"/>
      <c r="E4530" s="519"/>
      <c r="F4530" s="519">
        <v>2</v>
      </c>
      <c r="G4530" s="519"/>
      <c r="H4530" s="519">
        <v>30</v>
      </c>
      <c r="I4530" s="519">
        <v>8</v>
      </c>
      <c r="J4530" s="519" t="str">
        <f t="shared" si="120"/>
        <v>SDN20023008</v>
      </c>
      <c r="K4530" s="519">
        <v>470</v>
      </c>
    </row>
    <row r="4531" spans="2:11" hidden="1">
      <c r="B4531" s="519" t="s">
        <v>1062</v>
      </c>
      <c r="C4531" s="519"/>
      <c r="D4531" s="519"/>
      <c r="E4531" s="519"/>
      <c r="F4531" s="519">
        <v>2</v>
      </c>
      <c r="G4531" s="519"/>
      <c r="H4531" s="519">
        <v>30</v>
      </c>
      <c r="I4531" s="519">
        <v>9</v>
      </c>
      <c r="J4531" s="519" t="str">
        <f t="shared" si="120"/>
        <v>SDN20023009</v>
      </c>
      <c r="K4531" s="519">
        <v>470</v>
      </c>
    </row>
    <row r="4532" spans="2:11" hidden="1">
      <c r="B4532" s="519" t="s">
        <v>1062</v>
      </c>
      <c r="C4532" s="519"/>
      <c r="D4532" s="519"/>
      <c r="E4532" s="519"/>
      <c r="F4532" s="519">
        <v>2</v>
      </c>
      <c r="G4532" s="519"/>
      <c r="H4532" s="519">
        <v>30</v>
      </c>
      <c r="I4532" s="519">
        <v>10</v>
      </c>
      <c r="J4532" s="519" t="str">
        <f t="shared" si="120"/>
        <v>SDN20023010</v>
      </c>
      <c r="K4532" s="519">
        <v>470</v>
      </c>
    </row>
    <row r="4533" spans="2:11" hidden="1">
      <c r="B4533" s="519" t="s">
        <v>1062</v>
      </c>
      <c r="C4533" s="519"/>
      <c r="D4533" s="519"/>
      <c r="E4533" s="519"/>
      <c r="F4533" s="519">
        <v>2</v>
      </c>
      <c r="G4533" s="519"/>
      <c r="H4533" s="519">
        <v>30</v>
      </c>
      <c r="I4533" s="519">
        <v>11</v>
      </c>
      <c r="J4533" s="519" t="str">
        <f t="shared" si="120"/>
        <v>SDN20023011</v>
      </c>
      <c r="K4533" s="519">
        <v>376</v>
      </c>
    </row>
    <row r="4534" spans="2:11" hidden="1">
      <c r="B4534" s="519" t="s">
        <v>1062</v>
      </c>
      <c r="C4534" s="519"/>
      <c r="D4534" s="519"/>
      <c r="E4534" s="519"/>
      <c r="F4534" s="519">
        <v>2</v>
      </c>
      <c r="G4534" s="519"/>
      <c r="H4534" s="519">
        <v>30</v>
      </c>
      <c r="I4534" s="519">
        <v>12</v>
      </c>
      <c r="J4534" s="519" t="str">
        <f t="shared" si="120"/>
        <v>SDN20023012</v>
      </c>
      <c r="K4534" s="519">
        <v>376</v>
      </c>
    </row>
    <row r="4535" spans="2:11" hidden="1">
      <c r="B4535" s="519" t="s">
        <v>1062</v>
      </c>
      <c r="C4535" s="519"/>
      <c r="D4535" s="519"/>
      <c r="E4535" s="519"/>
      <c r="F4535" s="519">
        <v>2</v>
      </c>
      <c r="G4535" s="519"/>
      <c r="H4535" s="519">
        <v>30</v>
      </c>
      <c r="I4535" s="519">
        <v>13</v>
      </c>
      <c r="J4535" s="519" t="str">
        <f t="shared" si="120"/>
        <v>SDN20023013</v>
      </c>
      <c r="K4535" s="519">
        <v>376</v>
      </c>
    </row>
    <row r="4536" spans="2:11" hidden="1">
      <c r="B4536" s="519" t="s">
        <v>1062</v>
      </c>
      <c r="C4536" s="519"/>
      <c r="D4536" s="519"/>
      <c r="E4536" s="519"/>
      <c r="F4536" s="519">
        <v>2</v>
      </c>
      <c r="G4536" s="519"/>
      <c r="H4536" s="519">
        <v>30</v>
      </c>
      <c r="I4536" s="519">
        <v>14</v>
      </c>
      <c r="J4536" s="519" t="str">
        <f t="shared" si="120"/>
        <v>SDN20023014</v>
      </c>
      <c r="K4536" s="519">
        <v>376</v>
      </c>
    </row>
    <row r="4537" spans="2:11" hidden="1">
      <c r="B4537" s="519" t="s">
        <v>1062</v>
      </c>
      <c r="C4537" s="519"/>
      <c r="D4537" s="519"/>
      <c r="E4537" s="519"/>
      <c r="F4537" s="519">
        <v>2</v>
      </c>
      <c r="G4537" s="519"/>
      <c r="H4537" s="519">
        <v>30</v>
      </c>
      <c r="I4537" s="519">
        <v>15</v>
      </c>
      <c r="J4537" s="519" t="str">
        <f t="shared" si="120"/>
        <v>SDN20023015</v>
      </c>
      <c r="K4537" s="519">
        <v>376</v>
      </c>
    </row>
    <row r="4538" spans="2:11" hidden="1">
      <c r="B4538" s="519" t="s">
        <v>1062</v>
      </c>
      <c r="C4538" s="519"/>
      <c r="D4538" s="519"/>
      <c r="E4538" s="519"/>
      <c r="F4538" s="519">
        <v>2</v>
      </c>
      <c r="G4538" s="519"/>
      <c r="H4538" s="519">
        <v>30</v>
      </c>
      <c r="I4538" s="519">
        <v>16</v>
      </c>
      <c r="J4538" s="519" t="str">
        <f t="shared" si="120"/>
        <v>SDN20023016</v>
      </c>
      <c r="K4538" s="519">
        <v>376</v>
      </c>
    </row>
    <row r="4539" spans="2:11" hidden="1">
      <c r="B4539" s="519" t="s">
        <v>1062</v>
      </c>
      <c r="C4539" s="519"/>
      <c r="D4539" s="519"/>
      <c r="E4539" s="519"/>
      <c r="F4539" s="519">
        <v>2</v>
      </c>
      <c r="G4539" s="519"/>
      <c r="H4539" s="519">
        <v>30</v>
      </c>
      <c r="I4539" s="519">
        <v>17</v>
      </c>
      <c r="J4539" s="519" t="str">
        <f t="shared" si="120"/>
        <v>SDN20023017</v>
      </c>
      <c r="K4539" s="519">
        <v>376</v>
      </c>
    </row>
    <row r="4540" spans="2:11" hidden="1">
      <c r="B4540" s="519" t="s">
        <v>1062</v>
      </c>
      <c r="C4540" s="519"/>
      <c r="D4540" s="519"/>
      <c r="E4540" s="519"/>
      <c r="F4540" s="519">
        <v>2</v>
      </c>
      <c r="G4540" s="519"/>
      <c r="H4540" s="519">
        <v>30</v>
      </c>
      <c r="I4540" s="519">
        <v>18</v>
      </c>
      <c r="J4540" s="519" t="str">
        <f t="shared" si="120"/>
        <v>SDN20023018</v>
      </c>
      <c r="K4540" s="519">
        <v>376</v>
      </c>
    </row>
    <row r="4541" spans="2:11" hidden="1">
      <c r="B4541" s="519" t="s">
        <v>1062</v>
      </c>
      <c r="C4541" s="519"/>
      <c r="D4541" s="519"/>
      <c r="E4541" s="519"/>
      <c r="F4541" s="519">
        <v>2</v>
      </c>
      <c r="G4541" s="519"/>
      <c r="H4541" s="519">
        <v>30</v>
      </c>
      <c r="I4541" s="519">
        <v>19</v>
      </c>
      <c r="J4541" s="519" t="str">
        <f t="shared" si="120"/>
        <v>SDN20023019</v>
      </c>
      <c r="K4541" s="519">
        <v>376</v>
      </c>
    </row>
    <row r="4542" spans="2:11" hidden="1">
      <c r="B4542" s="519" t="s">
        <v>1062</v>
      </c>
      <c r="C4542" s="519"/>
      <c r="D4542" s="519"/>
      <c r="E4542" s="519"/>
      <c r="F4542" s="519">
        <v>2</v>
      </c>
      <c r="G4542" s="519"/>
      <c r="H4542" s="519">
        <v>30</v>
      </c>
      <c r="I4542" s="519">
        <v>20</v>
      </c>
      <c r="J4542" s="519" t="str">
        <f t="shared" si="120"/>
        <v>SDN20023020</v>
      </c>
      <c r="K4542" s="519">
        <v>376</v>
      </c>
    </row>
    <row r="4543" spans="2:11" hidden="1">
      <c r="B4543" s="519" t="s">
        <v>1062</v>
      </c>
      <c r="C4543" s="519"/>
      <c r="D4543" s="519"/>
      <c r="E4543" s="519"/>
      <c r="F4543" s="519">
        <v>2</v>
      </c>
      <c r="G4543" s="519"/>
      <c r="H4543" s="519">
        <v>31</v>
      </c>
      <c r="I4543" s="519">
        <v>1</v>
      </c>
      <c r="J4543" s="519" t="str">
        <f t="shared" si="120"/>
        <v>SDN20023101</v>
      </c>
      <c r="K4543" s="519">
        <v>470</v>
      </c>
    </row>
    <row r="4544" spans="2:11" hidden="1">
      <c r="B4544" s="519" t="s">
        <v>1062</v>
      </c>
      <c r="C4544" s="519"/>
      <c r="D4544" s="519"/>
      <c r="E4544" s="519"/>
      <c r="F4544" s="519">
        <v>2</v>
      </c>
      <c r="G4544" s="519"/>
      <c r="H4544" s="519">
        <v>31</v>
      </c>
      <c r="I4544" s="519">
        <v>2</v>
      </c>
      <c r="J4544" s="519" t="str">
        <f t="shared" si="120"/>
        <v>SDN20023102</v>
      </c>
      <c r="K4544" s="519">
        <v>470</v>
      </c>
    </row>
    <row r="4545" spans="2:11" hidden="1">
      <c r="B4545" s="519" t="s">
        <v>1062</v>
      </c>
      <c r="C4545" s="519"/>
      <c r="D4545" s="519"/>
      <c r="E4545" s="519"/>
      <c r="F4545" s="519">
        <v>2</v>
      </c>
      <c r="G4545" s="519"/>
      <c r="H4545" s="519">
        <v>31</v>
      </c>
      <c r="I4545" s="519">
        <v>3</v>
      </c>
      <c r="J4545" s="519" t="str">
        <f t="shared" si="120"/>
        <v>SDN20023103</v>
      </c>
      <c r="K4545" s="519">
        <v>470</v>
      </c>
    </row>
    <row r="4546" spans="2:11" hidden="1">
      <c r="B4546" s="519" t="s">
        <v>1062</v>
      </c>
      <c r="C4546" s="519"/>
      <c r="D4546" s="519"/>
      <c r="E4546" s="519"/>
      <c r="F4546" s="519">
        <v>2</v>
      </c>
      <c r="G4546" s="519"/>
      <c r="H4546" s="519">
        <v>31</v>
      </c>
      <c r="I4546" s="519">
        <v>4</v>
      </c>
      <c r="J4546" s="519" t="str">
        <f t="shared" si="120"/>
        <v>SDN20023104</v>
      </c>
      <c r="K4546" s="519">
        <v>470</v>
      </c>
    </row>
    <row r="4547" spans="2:11" hidden="1">
      <c r="B4547" s="519" t="s">
        <v>1062</v>
      </c>
      <c r="C4547" s="519"/>
      <c r="D4547" s="519"/>
      <c r="E4547" s="519"/>
      <c r="F4547" s="519">
        <v>2</v>
      </c>
      <c r="G4547" s="519"/>
      <c r="H4547" s="519">
        <v>31</v>
      </c>
      <c r="I4547" s="519">
        <v>5</v>
      </c>
      <c r="J4547" s="519" t="str">
        <f t="shared" si="120"/>
        <v>SDN20023105</v>
      </c>
      <c r="K4547" s="519">
        <v>470</v>
      </c>
    </row>
    <row r="4548" spans="2:11" hidden="1">
      <c r="B4548" s="519" t="s">
        <v>1062</v>
      </c>
      <c r="C4548" s="519"/>
      <c r="D4548" s="519"/>
      <c r="E4548" s="519"/>
      <c r="F4548" s="519">
        <v>2</v>
      </c>
      <c r="G4548" s="519"/>
      <c r="H4548" s="519">
        <v>31</v>
      </c>
      <c r="I4548" s="519">
        <v>6</v>
      </c>
      <c r="J4548" s="519" t="str">
        <f t="shared" ref="J4548:J4611" si="121">B4548&amp;TEXT(F4548,"00")&amp;TEXT(H4548,"00")&amp;TEXT(I4548,"00")</f>
        <v>SDN20023106</v>
      </c>
      <c r="K4548" s="519">
        <v>470</v>
      </c>
    </row>
    <row r="4549" spans="2:11" hidden="1">
      <c r="B4549" s="519" t="s">
        <v>1062</v>
      </c>
      <c r="C4549" s="519"/>
      <c r="D4549" s="519"/>
      <c r="E4549" s="519"/>
      <c r="F4549" s="519">
        <v>2</v>
      </c>
      <c r="G4549" s="519"/>
      <c r="H4549" s="519">
        <v>31</v>
      </c>
      <c r="I4549" s="519">
        <v>7</v>
      </c>
      <c r="J4549" s="519" t="str">
        <f t="shared" si="121"/>
        <v>SDN20023107</v>
      </c>
      <c r="K4549" s="519">
        <v>470</v>
      </c>
    </row>
    <row r="4550" spans="2:11" hidden="1">
      <c r="B4550" s="519" t="s">
        <v>1062</v>
      </c>
      <c r="C4550" s="519"/>
      <c r="D4550" s="519"/>
      <c r="E4550" s="519"/>
      <c r="F4550" s="519">
        <v>2</v>
      </c>
      <c r="G4550" s="519"/>
      <c r="H4550" s="519">
        <v>31</v>
      </c>
      <c r="I4550" s="519">
        <v>8</v>
      </c>
      <c r="J4550" s="519" t="str">
        <f t="shared" si="121"/>
        <v>SDN20023108</v>
      </c>
      <c r="K4550" s="519">
        <v>470</v>
      </c>
    </row>
    <row r="4551" spans="2:11" hidden="1">
      <c r="B4551" s="519" t="s">
        <v>1062</v>
      </c>
      <c r="C4551" s="519"/>
      <c r="D4551" s="519"/>
      <c r="E4551" s="519"/>
      <c r="F4551" s="519">
        <v>2</v>
      </c>
      <c r="G4551" s="519"/>
      <c r="H4551" s="519">
        <v>31</v>
      </c>
      <c r="I4551" s="519">
        <v>9</v>
      </c>
      <c r="J4551" s="519" t="str">
        <f t="shared" si="121"/>
        <v>SDN20023109</v>
      </c>
      <c r="K4551" s="519">
        <v>470</v>
      </c>
    </row>
    <row r="4552" spans="2:11" hidden="1">
      <c r="B4552" s="519" t="s">
        <v>1062</v>
      </c>
      <c r="C4552" s="519"/>
      <c r="D4552" s="519"/>
      <c r="E4552" s="519"/>
      <c r="F4552" s="519">
        <v>2</v>
      </c>
      <c r="G4552" s="519"/>
      <c r="H4552" s="519">
        <v>31</v>
      </c>
      <c r="I4552" s="519">
        <v>10</v>
      </c>
      <c r="J4552" s="519" t="str">
        <f t="shared" si="121"/>
        <v>SDN20023110</v>
      </c>
      <c r="K4552" s="519">
        <v>470</v>
      </c>
    </row>
    <row r="4553" spans="2:11" hidden="1">
      <c r="B4553" s="519" t="s">
        <v>1062</v>
      </c>
      <c r="C4553" s="519"/>
      <c r="D4553" s="519"/>
      <c r="E4553" s="519"/>
      <c r="F4553" s="519">
        <v>2</v>
      </c>
      <c r="G4553" s="519"/>
      <c r="H4553" s="519">
        <v>31</v>
      </c>
      <c r="I4553" s="519">
        <v>11</v>
      </c>
      <c r="J4553" s="519" t="str">
        <f t="shared" si="121"/>
        <v>SDN20023111</v>
      </c>
      <c r="K4553" s="519">
        <v>376</v>
      </c>
    </row>
    <row r="4554" spans="2:11" hidden="1">
      <c r="B4554" s="519" t="s">
        <v>1062</v>
      </c>
      <c r="C4554" s="519"/>
      <c r="D4554" s="519"/>
      <c r="E4554" s="519"/>
      <c r="F4554" s="519">
        <v>2</v>
      </c>
      <c r="G4554" s="519"/>
      <c r="H4554" s="519">
        <v>31</v>
      </c>
      <c r="I4554" s="519">
        <v>12</v>
      </c>
      <c r="J4554" s="519" t="str">
        <f t="shared" si="121"/>
        <v>SDN20023112</v>
      </c>
      <c r="K4554" s="519">
        <v>376</v>
      </c>
    </row>
    <row r="4555" spans="2:11" hidden="1">
      <c r="B4555" s="519" t="s">
        <v>1062</v>
      </c>
      <c r="C4555" s="519"/>
      <c r="D4555" s="519"/>
      <c r="E4555" s="519"/>
      <c r="F4555" s="519">
        <v>2</v>
      </c>
      <c r="G4555" s="519"/>
      <c r="H4555" s="519">
        <v>31</v>
      </c>
      <c r="I4555" s="519">
        <v>13</v>
      </c>
      <c r="J4555" s="519" t="str">
        <f t="shared" si="121"/>
        <v>SDN20023113</v>
      </c>
      <c r="K4555" s="519">
        <v>376</v>
      </c>
    </row>
    <row r="4556" spans="2:11" hidden="1">
      <c r="B4556" s="519" t="s">
        <v>1062</v>
      </c>
      <c r="C4556" s="519"/>
      <c r="D4556" s="519"/>
      <c r="E4556" s="519"/>
      <c r="F4556" s="519">
        <v>2</v>
      </c>
      <c r="G4556" s="519"/>
      <c r="H4556" s="519">
        <v>31</v>
      </c>
      <c r="I4556" s="519">
        <v>14</v>
      </c>
      <c r="J4556" s="519" t="str">
        <f t="shared" si="121"/>
        <v>SDN20023114</v>
      </c>
      <c r="K4556" s="519">
        <v>376</v>
      </c>
    </row>
    <row r="4557" spans="2:11" hidden="1">
      <c r="B4557" s="519" t="s">
        <v>1062</v>
      </c>
      <c r="C4557" s="519"/>
      <c r="D4557" s="519"/>
      <c r="E4557" s="519"/>
      <c r="F4557" s="519">
        <v>2</v>
      </c>
      <c r="G4557" s="519"/>
      <c r="H4557" s="519">
        <v>31</v>
      </c>
      <c r="I4557" s="519">
        <v>15</v>
      </c>
      <c r="J4557" s="519" t="str">
        <f t="shared" si="121"/>
        <v>SDN20023115</v>
      </c>
      <c r="K4557" s="519">
        <v>376</v>
      </c>
    </row>
    <row r="4558" spans="2:11" hidden="1">
      <c r="B4558" s="519" t="s">
        <v>1062</v>
      </c>
      <c r="C4558" s="519"/>
      <c r="D4558" s="519"/>
      <c r="E4558" s="519"/>
      <c r="F4558" s="519">
        <v>2</v>
      </c>
      <c r="G4558" s="519"/>
      <c r="H4558" s="519">
        <v>31</v>
      </c>
      <c r="I4558" s="519">
        <v>16</v>
      </c>
      <c r="J4558" s="519" t="str">
        <f t="shared" si="121"/>
        <v>SDN20023116</v>
      </c>
      <c r="K4558" s="519">
        <v>376</v>
      </c>
    </row>
    <row r="4559" spans="2:11" hidden="1">
      <c r="B4559" s="519" t="s">
        <v>1062</v>
      </c>
      <c r="C4559" s="519"/>
      <c r="D4559" s="519"/>
      <c r="E4559" s="519"/>
      <c r="F4559" s="519">
        <v>2</v>
      </c>
      <c r="G4559" s="519"/>
      <c r="H4559" s="519">
        <v>31</v>
      </c>
      <c r="I4559" s="519">
        <v>17</v>
      </c>
      <c r="J4559" s="519" t="str">
        <f t="shared" si="121"/>
        <v>SDN20023117</v>
      </c>
      <c r="K4559" s="519">
        <v>376</v>
      </c>
    </row>
    <row r="4560" spans="2:11" hidden="1">
      <c r="B4560" s="519" t="s">
        <v>1062</v>
      </c>
      <c r="C4560" s="519"/>
      <c r="D4560" s="519"/>
      <c r="E4560" s="519"/>
      <c r="F4560" s="519">
        <v>2</v>
      </c>
      <c r="G4560" s="519"/>
      <c r="H4560" s="519">
        <v>31</v>
      </c>
      <c r="I4560" s="519">
        <v>18</v>
      </c>
      <c r="J4560" s="519" t="str">
        <f t="shared" si="121"/>
        <v>SDN20023118</v>
      </c>
      <c r="K4560" s="519">
        <v>376</v>
      </c>
    </row>
    <row r="4561" spans="2:11" hidden="1">
      <c r="B4561" s="519" t="s">
        <v>1062</v>
      </c>
      <c r="C4561" s="519"/>
      <c r="D4561" s="519"/>
      <c r="E4561" s="519"/>
      <c r="F4561" s="519">
        <v>2</v>
      </c>
      <c r="G4561" s="519"/>
      <c r="H4561" s="519">
        <v>31</v>
      </c>
      <c r="I4561" s="519">
        <v>19</v>
      </c>
      <c r="J4561" s="519" t="str">
        <f t="shared" si="121"/>
        <v>SDN20023119</v>
      </c>
      <c r="K4561" s="519">
        <v>376</v>
      </c>
    </row>
    <row r="4562" spans="2:11" hidden="1">
      <c r="B4562" s="519" t="s">
        <v>1062</v>
      </c>
      <c r="C4562" s="519"/>
      <c r="D4562" s="519"/>
      <c r="E4562" s="519"/>
      <c r="F4562" s="519">
        <v>2</v>
      </c>
      <c r="G4562" s="519"/>
      <c r="H4562" s="519">
        <v>31</v>
      </c>
      <c r="I4562" s="519">
        <v>20</v>
      </c>
      <c r="J4562" s="519" t="str">
        <f t="shared" si="121"/>
        <v>SDN20023120</v>
      </c>
      <c r="K4562" s="519">
        <v>376</v>
      </c>
    </row>
    <row r="4563" spans="2:11" hidden="1">
      <c r="B4563" s="519" t="s">
        <v>1062</v>
      </c>
      <c r="C4563" s="519"/>
      <c r="D4563" s="519"/>
      <c r="E4563" s="519"/>
      <c r="F4563" s="519">
        <v>2</v>
      </c>
      <c r="G4563" s="519"/>
      <c r="H4563" s="519">
        <v>32</v>
      </c>
      <c r="I4563" s="519">
        <v>1</v>
      </c>
      <c r="J4563" s="519" t="str">
        <f t="shared" si="121"/>
        <v>SDN20023201</v>
      </c>
      <c r="K4563" s="519">
        <v>475</v>
      </c>
    </row>
    <row r="4564" spans="2:11" hidden="1">
      <c r="B4564" s="519" t="s">
        <v>1062</v>
      </c>
      <c r="C4564" s="519"/>
      <c r="D4564" s="519"/>
      <c r="E4564" s="519"/>
      <c r="F4564" s="519">
        <v>2</v>
      </c>
      <c r="G4564" s="519"/>
      <c r="H4564" s="519">
        <v>32</v>
      </c>
      <c r="I4564" s="519">
        <v>2</v>
      </c>
      <c r="J4564" s="519" t="str">
        <f t="shared" si="121"/>
        <v>SDN20023202</v>
      </c>
      <c r="K4564" s="519">
        <v>475</v>
      </c>
    </row>
    <row r="4565" spans="2:11" hidden="1">
      <c r="B4565" s="519" t="s">
        <v>1062</v>
      </c>
      <c r="C4565" s="519"/>
      <c r="D4565" s="519"/>
      <c r="E4565" s="519"/>
      <c r="F4565" s="519">
        <v>2</v>
      </c>
      <c r="G4565" s="519"/>
      <c r="H4565" s="519">
        <v>32</v>
      </c>
      <c r="I4565" s="519">
        <v>3</v>
      </c>
      <c r="J4565" s="519" t="str">
        <f t="shared" si="121"/>
        <v>SDN20023203</v>
      </c>
      <c r="K4565" s="519">
        <v>475</v>
      </c>
    </row>
    <row r="4566" spans="2:11" hidden="1">
      <c r="B4566" s="519" t="s">
        <v>1062</v>
      </c>
      <c r="C4566" s="519"/>
      <c r="D4566" s="519"/>
      <c r="E4566" s="519"/>
      <c r="F4566" s="519">
        <v>2</v>
      </c>
      <c r="G4566" s="519"/>
      <c r="H4566" s="519">
        <v>32</v>
      </c>
      <c r="I4566" s="519">
        <v>4</v>
      </c>
      <c r="J4566" s="519" t="str">
        <f t="shared" si="121"/>
        <v>SDN20023204</v>
      </c>
      <c r="K4566" s="519">
        <v>475</v>
      </c>
    </row>
    <row r="4567" spans="2:11" hidden="1">
      <c r="B4567" s="519" t="s">
        <v>1062</v>
      </c>
      <c r="C4567" s="519"/>
      <c r="D4567" s="519"/>
      <c r="E4567" s="519"/>
      <c r="F4567" s="519">
        <v>2</v>
      </c>
      <c r="G4567" s="519"/>
      <c r="H4567" s="519">
        <v>32</v>
      </c>
      <c r="I4567" s="519">
        <v>5</v>
      </c>
      <c r="J4567" s="519" t="str">
        <f t="shared" si="121"/>
        <v>SDN20023205</v>
      </c>
      <c r="K4567" s="519">
        <v>475</v>
      </c>
    </row>
    <row r="4568" spans="2:11" hidden="1">
      <c r="B4568" s="519" t="s">
        <v>1062</v>
      </c>
      <c r="C4568" s="519"/>
      <c r="D4568" s="519"/>
      <c r="E4568" s="519"/>
      <c r="F4568" s="519">
        <v>2</v>
      </c>
      <c r="G4568" s="519"/>
      <c r="H4568" s="519">
        <v>32</v>
      </c>
      <c r="I4568" s="519">
        <v>6</v>
      </c>
      <c r="J4568" s="519" t="str">
        <f t="shared" si="121"/>
        <v>SDN20023206</v>
      </c>
      <c r="K4568" s="519">
        <v>475</v>
      </c>
    </row>
    <row r="4569" spans="2:11" hidden="1">
      <c r="B4569" s="519" t="s">
        <v>1062</v>
      </c>
      <c r="C4569" s="519"/>
      <c r="D4569" s="519"/>
      <c r="E4569" s="519"/>
      <c r="F4569" s="519">
        <v>2</v>
      </c>
      <c r="G4569" s="519"/>
      <c r="H4569" s="519">
        <v>32</v>
      </c>
      <c r="I4569" s="519">
        <v>7</v>
      </c>
      <c r="J4569" s="519" t="str">
        <f t="shared" si="121"/>
        <v>SDN20023207</v>
      </c>
      <c r="K4569" s="519">
        <v>475</v>
      </c>
    </row>
    <row r="4570" spans="2:11" hidden="1">
      <c r="B4570" s="519" t="s">
        <v>1062</v>
      </c>
      <c r="C4570" s="519"/>
      <c r="D4570" s="519"/>
      <c r="E4570" s="519"/>
      <c r="F4570" s="519">
        <v>2</v>
      </c>
      <c r="G4570" s="519"/>
      <c r="H4570" s="519">
        <v>32</v>
      </c>
      <c r="I4570" s="519">
        <v>8</v>
      </c>
      <c r="J4570" s="519" t="str">
        <f t="shared" si="121"/>
        <v>SDN20023208</v>
      </c>
      <c r="K4570" s="519">
        <v>475</v>
      </c>
    </row>
    <row r="4571" spans="2:11" hidden="1">
      <c r="B4571" s="519" t="s">
        <v>1062</v>
      </c>
      <c r="C4571" s="519"/>
      <c r="D4571" s="519"/>
      <c r="E4571" s="519"/>
      <c r="F4571" s="519">
        <v>2</v>
      </c>
      <c r="G4571" s="519"/>
      <c r="H4571" s="519">
        <v>32</v>
      </c>
      <c r="I4571" s="519">
        <v>9</v>
      </c>
      <c r="J4571" s="519" t="str">
        <f t="shared" si="121"/>
        <v>SDN20023209</v>
      </c>
      <c r="K4571" s="519">
        <v>475</v>
      </c>
    </row>
    <row r="4572" spans="2:11" hidden="1">
      <c r="B4572" s="519" t="s">
        <v>1062</v>
      </c>
      <c r="C4572" s="519"/>
      <c r="D4572" s="519"/>
      <c r="E4572" s="519"/>
      <c r="F4572" s="519">
        <v>2</v>
      </c>
      <c r="G4572" s="519"/>
      <c r="H4572" s="519">
        <v>32</v>
      </c>
      <c r="I4572" s="519">
        <v>10</v>
      </c>
      <c r="J4572" s="519" t="str">
        <f t="shared" si="121"/>
        <v>SDN20023210</v>
      </c>
      <c r="K4572" s="519">
        <v>475</v>
      </c>
    </row>
    <row r="4573" spans="2:11" hidden="1">
      <c r="B4573" s="519" t="s">
        <v>1062</v>
      </c>
      <c r="C4573" s="519"/>
      <c r="D4573" s="519"/>
      <c r="E4573" s="519"/>
      <c r="F4573" s="519">
        <v>2</v>
      </c>
      <c r="G4573" s="519"/>
      <c r="H4573" s="519">
        <v>32</v>
      </c>
      <c r="I4573" s="519">
        <v>11</v>
      </c>
      <c r="J4573" s="519" t="str">
        <f t="shared" si="121"/>
        <v>SDN20023211</v>
      </c>
      <c r="K4573" s="519">
        <v>380</v>
      </c>
    </row>
    <row r="4574" spans="2:11" hidden="1">
      <c r="B4574" s="519" t="s">
        <v>1062</v>
      </c>
      <c r="C4574" s="519"/>
      <c r="D4574" s="519"/>
      <c r="E4574" s="519"/>
      <c r="F4574" s="519">
        <v>2</v>
      </c>
      <c r="G4574" s="519"/>
      <c r="H4574" s="519">
        <v>32</v>
      </c>
      <c r="I4574" s="519">
        <v>12</v>
      </c>
      <c r="J4574" s="519" t="str">
        <f t="shared" si="121"/>
        <v>SDN20023212</v>
      </c>
      <c r="K4574" s="519">
        <v>380</v>
      </c>
    </row>
    <row r="4575" spans="2:11" hidden="1">
      <c r="B4575" s="519" t="s">
        <v>1062</v>
      </c>
      <c r="C4575" s="519"/>
      <c r="D4575" s="519"/>
      <c r="E4575" s="519"/>
      <c r="F4575" s="519">
        <v>2</v>
      </c>
      <c r="G4575" s="519"/>
      <c r="H4575" s="519">
        <v>32</v>
      </c>
      <c r="I4575" s="519">
        <v>13</v>
      </c>
      <c r="J4575" s="519" t="str">
        <f t="shared" si="121"/>
        <v>SDN20023213</v>
      </c>
      <c r="K4575" s="519">
        <v>380</v>
      </c>
    </row>
    <row r="4576" spans="2:11" hidden="1">
      <c r="B4576" s="519" t="s">
        <v>1062</v>
      </c>
      <c r="C4576" s="519"/>
      <c r="D4576" s="519"/>
      <c r="E4576" s="519"/>
      <c r="F4576" s="519">
        <v>2</v>
      </c>
      <c r="G4576" s="519"/>
      <c r="H4576" s="519">
        <v>32</v>
      </c>
      <c r="I4576" s="519">
        <v>14</v>
      </c>
      <c r="J4576" s="519" t="str">
        <f t="shared" si="121"/>
        <v>SDN20023214</v>
      </c>
      <c r="K4576" s="519">
        <v>380</v>
      </c>
    </row>
    <row r="4577" spans="2:11" hidden="1">
      <c r="B4577" s="519" t="s">
        <v>1062</v>
      </c>
      <c r="C4577" s="519"/>
      <c r="D4577" s="519"/>
      <c r="E4577" s="519"/>
      <c r="F4577" s="519">
        <v>2</v>
      </c>
      <c r="G4577" s="519"/>
      <c r="H4577" s="519">
        <v>32</v>
      </c>
      <c r="I4577" s="519">
        <v>15</v>
      </c>
      <c r="J4577" s="519" t="str">
        <f t="shared" si="121"/>
        <v>SDN20023215</v>
      </c>
      <c r="K4577" s="519">
        <v>380</v>
      </c>
    </row>
    <row r="4578" spans="2:11" hidden="1">
      <c r="B4578" s="519" t="s">
        <v>1062</v>
      </c>
      <c r="C4578" s="519"/>
      <c r="D4578" s="519"/>
      <c r="E4578" s="519"/>
      <c r="F4578" s="519">
        <v>2</v>
      </c>
      <c r="G4578" s="519"/>
      <c r="H4578" s="519">
        <v>32</v>
      </c>
      <c r="I4578" s="519">
        <v>16</v>
      </c>
      <c r="J4578" s="519" t="str">
        <f t="shared" si="121"/>
        <v>SDN20023216</v>
      </c>
      <c r="K4578" s="519">
        <v>380</v>
      </c>
    </row>
    <row r="4579" spans="2:11" hidden="1">
      <c r="B4579" s="519" t="s">
        <v>1062</v>
      </c>
      <c r="C4579" s="519"/>
      <c r="D4579" s="519"/>
      <c r="E4579" s="519"/>
      <c r="F4579" s="519">
        <v>2</v>
      </c>
      <c r="G4579" s="519"/>
      <c r="H4579" s="519">
        <v>32</v>
      </c>
      <c r="I4579" s="519">
        <v>17</v>
      </c>
      <c r="J4579" s="519" t="str">
        <f t="shared" si="121"/>
        <v>SDN20023217</v>
      </c>
      <c r="K4579" s="519">
        <v>380</v>
      </c>
    </row>
    <row r="4580" spans="2:11" hidden="1">
      <c r="B4580" s="519" t="s">
        <v>1062</v>
      </c>
      <c r="C4580" s="519"/>
      <c r="D4580" s="519"/>
      <c r="E4580" s="519"/>
      <c r="F4580" s="519">
        <v>2</v>
      </c>
      <c r="G4580" s="519"/>
      <c r="H4580" s="519">
        <v>32</v>
      </c>
      <c r="I4580" s="519">
        <v>18</v>
      </c>
      <c r="J4580" s="519" t="str">
        <f t="shared" si="121"/>
        <v>SDN20023218</v>
      </c>
      <c r="K4580" s="519">
        <v>380</v>
      </c>
    </row>
    <row r="4581" spans="2:11" hidden="1">
      <c r="B4581" s="519" t="s">
        <v>1062</v>
      </c>
      <c r="C4581" s="519"/>
      <c r="D4581" s="519"/>
      <c r="E4581" s="519"/>
      <c r="F4581" s="519">
        <v>2</v>
      </c>
      <c r="G4581" s="519"/>
      <c r="H4581" s="519">
        <v>32</v>
      </c>
      <c r="I4581" s="519">
        <v>19</v>
      </c>
      <c r="J4581" s="519" t="str">
        <f t="shared" si="121"/>
        <v>SDN20023219</v>
      </c>
      <c r="K4581" s="519">
        <v>380</v>
      </c>
    </row>
    <row r="4582" spans="2:11" hidden="1">
      <c r="B4582" s="519" t="s">
        <v>1062</v>
      </c>
      <c r="C4582" s="519"/>
      <c r="D4582" s="519"/>
      <c r="E4582" s="519"/>
      <c r="F4582" s="519">
        <v>2</v>
      </c>
      <c r="G4582" s="519"/>
      <c r="H4582" s="519">
        <v>32</v>
      </c>
      <c r="I4582" s="519">
        <v>20</v>
      </c>
      <c r="J4582" s="519" t="str">
        <f t="shared" si="121"/>
        <v>SDN20023220</v>
      </c>
      <c r="K4582" s="519">
        <v>380</v>
      </c>
    </row>
    <row r="4583" spans="2:11" hidden="1">
      <c r="B4583" s="519" t="s">
        <v>1062</v>
      </c>
      <c r="C4583" s="519"/>
      <c r="D4583" s="519"/>
      <c r="E4583" s="519"/>
      <c r="F4583" s="519">
        <v>2</v>
      </c>
      <c r="G4583" s="519"/>
      <c r="H4583" s="519">
        <v>33</v>
      </c>
      <c r="I4583" s="519">
        <v>1</v>
      </c>
      <c r="J4583" s="519" t="str">
        <f t="shared" si="121"/>
        <v>SDN20023301</v>
      </c>
      <c r="K4583" s="519">
        <v>480</v>
      </c>
    </row>
    <row r="4584" spans="2:11" hidden="1">
      <c r="B4584" s="519" t="s">
        <v>1062</v>
      </c>
      <c r="C4584" s="519"/>
      <c r="D4584" s="519"/>
      <c r="E4584" s="519"/>
      <c r="F4584" s="519">
        <v>2</v>
      </c>
      <c r="G4584" s="519"/>
      <c r="H4584" s="519">
        <v>33</v>
      </c>
      <c r="I4584" s="519">
        <v>2</v>
      </c>
      <c r="J4584" s="519" t="str">
        <f t="shared" si="121"/>
        <v>SDN20023302</v>
      </c>
      <c r="K4584" s="519">
        <v>480</v>
      </c>
    </row>
    <row r="4585" spans="2:11" hidden="1">
      <c r="B4585" s="519" t="s">
        <v>1062</v>
      </c>
      <c r="C4585" s="519"/>
      <c r="D4585" s="519"/>
      <c r="E4585" s="519"/>
      <c r="F4585" s="519">
        <v>2</v>
      </c>
      <c r="G4585" s="519"/>
      <c r="H4585" s="519">
        <v>33</v>
      </c>
      <c r="I4585" s="519">
        <v>3</v>
      </c>
      <c r="J4585" s="519" t="str">
        <f t="shared" si="121"/>
        <v>SDN20023303</v>
      </c>
      <c r="K4585" s="519">
        <v>480</v>
      </c>
    </row>
    <row r="4586" spans="2:11" hidden="1">
      <c r="B4586" s="519" t="s">
        <v>1062</v>
      </c>
      <c r="C4586" s="519"/>
      <c r="D4586" s="519"/>
      <c r="E4586" s="519"/>
      <c r="F4586" s="519">
        <v>2</v>
      </c>
      <c r="G4586" s="519"/>
      <c r="H4586" s="519">
        <v>33</v>
      </c>
      <c r="I4586" s="519">
        <v>4</v>
      </c>
      <c r="J4586" s="519" t="str">
        <f t="shared" si="121"/>
        <v>SDN20023304</v>
      </c>
      <c r="K4586" s="519">
        <v>480</v>
      </c>
    </row>
    <row r="4587" spans="2:11" hidden="1">
      <c r="B4587" s="519" t="s">
        <v>1062</v>
      </c>
      <c r="C4587" s="519"/>
      <c r="D4587" s="519"/>
      <c r="E4587" s="519"/>
      <c r="F4587" s="519">
        <v>2</v>
      </c>
      <c r="G4587" s="519"/>
      <c r="H4587" s="519">
        <v>33</v>
      </c>
      <c r="I4587" s="519">
        <v>5</v>
      </c>
      <c r="J4587" s="519" t="str">
        <f t="shared" si="121"/>
        <v>SDN20023305</v>
      </c>
      <c r="K4587" s="519">
        <v>480</v>
      </c>
    </row>
    <row r="4588" spans="2:11" hidden="1">
      <c r="B4588" s="519" t="s">
        <v>1062</v>
      </c>
      <c r="C4588" s="519"/>
      <c r="D4588" s="519"/>
      <c r="E4588" s="519"/>
      <c r="F4588" s="519">
        <v>2</v>
      </c>
      <c r="G4588" s="519"/>
      <c r="H4588" s="519">
        <v>33</v>
      </c>
      <c r="I4588" s="519">
        <v>6</v>
      </c>
      <c r="J4588" s="519" t="str">
        <f t="shared" si="121"/>
        <v>SDN20023306</v>
      </c>
      <c r="K4588" s="519">
        <v>480</v>
      </c>
    </row>
    <row r="4589" spans="2:11" hidden="1">
      <c r="B4589" s="519" t="s">
        <v>1062</v>
      </c>
      <c r="C4589" s="519"/>
      <c r="D4589" s="519"/>
      <c r="E4589" s="519"/>
      <c r="F4589" s="519">
        <v>2</v>
      </c>
      <c r="G4589" s="519"/>
      <c r="H4589" s="519">
        <v>33</v>
      </c>
      <c r="I4589" s="519">
        <v>7</v>
      </c>
      <c r="J4589" s="519" t="str">
        <f t="shared" si="121"/>
        <v>SDN20023307</v>
      </c>
      <c r="K4589" s="519">
        <v>480</v>
      </c>
    </row>
    <row r="4590" spans="2:11" hidden="1">
      <c r="B4590" s="519" t="s">
        <v>1062</v>
      </c>
      <c r="C4590" s="519"/>
      <c r="D4590" s="519"/>
      <c r="E4590" s="519"/>
      <c r="F4590" s="519">
        <v>2</v>
      </c>
      <c r="G4590" s="519"/>
      <c r="H4590" s="519">
        <v>33</v>
      </c>
      <c r="I4590" s="519">
        <v>8</v>
      </c>
      <c r="J4590" s="519" t="str">
        <f t="shared" si="121"/>
        <v>SDN20023308</v>
      </c>
      <c r="K4590" s="519">
        <v>480</v>
      </c>
    </row>
    <row r="4591" spans="2:11" hidden="1">
      <c r="B4591" s="519" t="s">
        <v>1062</v>
      </c>
      <c r="C4591" s="519"/>
      <c r="D4591" s="519"/>
      <c r="E4591" s="519"/>
      <c r="F4591" s="519">
        <v>2</v>
      </c>
      <c r="G4591" s="519"/>
      <c r="H4591" s="519">
        <v>33</v>
      </c>
      <c r="I4591" s="519">
        <v>9</v>
      </c>
      <c r="J4591" s="519" t="str">
        <f t="shared" si="121"/>
        <v>SDN20023309</v>
      </c>
      <c r="K4591" s="519">
        <v>480</v>
      </c>
    </row>
    <row r="4592" spans="2:11" hidden="1">
      <c r="B4592" s="519" t="s">
        <v>1062</v>
      </c>
      <c r="C4592" s="519"/>
      <c r="D4592" s="519"/>
      <c r="E4592" s="519"/>
      <c r="F4592" s="519">
        <v>2</v>
      </c>
      <c r="G4592" s="519"/>
      <c r="H4592" s="519">
        <v>33</v>
      </c>
      <c r="I4592" s="519">
        <v>10</v>
      </c>
      <c r="J4592" s="519" t="str">
        <f t="shared" si="121"/>
        <v>SDN20023310</v>
      </c>
      <c r="K4592" s="519">
        <v>480</v>
      </c>
    </row>
    <row r="4593" spans="2:11" hidden="1">
      <c r="B4593" s="519" t="s">
        <v>1062</v>
      </c>
      <c r="C4593" s="519"/>
      <c r="D4593" s="519"/>
      <c r="E4593" s="519"/>
      <c r="F4593" s="519">
        <v>2</v>
      </c>
      <c r="G4593" s="519"/>
      <c r="H4593" s="519">
        <v>33</v>
      </c>
      <c r="I4593" s="519">
        <v>11</v>
      </c>
      <c r="J4593" s="519" t="str">
        <f t="shared" si="121"/>
        <v>SDN20023311</v>
      </c>
      <c r="K4593" s="519">
        <v>384</v>
      </c>
    </row>
    <row r="4594" spans="2:11" hidden="1">
      <c r="B4594" s="519" t="s">
        <v>1062</v>
      </c>
      <c r="C4594" s="519"/>
      <c r="D4594" s="519"/>
      <c r="E4594" s="519"/>
      <c r="F4594" s="519">
        <v>2</v>
      </c>
      <c r="G4594" s="519"/>
      <c r="H4594" s="519">
        <v>33</v>
      </c>
      <c r="I4594" s="519">
        <v>12</v>
      </c>
      <c r="J4594" s="519" t="str">
        <f t="shared" si="121"/>
        <v>SDN20023312</v>
      </c>
      <c r="K4594" s="519">
        <v>384</v>
      </c>
    </row>
    <row r="4595" spans="2:11" hidden="1">
      <c r="B4595" s="519" t="s">
        <v>1062</v>
      </c>
      <c r="C4595" s="519"/>
      <c r="D4595" s="519"/>
      <c r="E4595" s="519"/>
      <c r="F4595" s="519">
        <v>2</v>
      </c>
      <c r="G4595" s="519"/>
      <c r="H4595" s="519">
        <v>33</v>
      </c>
      <c r="I4595" s="519">
        <v>13</v>
      </c>
      <c r="J4595" s="519" t="str">
        <f t="shared" si="121"/>
        <v>SDN20023313</v>
      </c>
      <c r="K4595" s="519">
        <v>384</v>
      </c>
    </row>
    <row r="4596" spans="2:11" hidden="1">
      <c r="B4596" s="519" t="s">
        <v>1062</v>
      </c>
      <c r="C4596" s="519"/>
      <c r="D4596" s="519"/>
      <c r="E4596" s="519"/>
      <c r="F4596" s="519">
        <v>2</v>
      </c>
      <c r="G4596" s="519"/>
      <c r="H4596" s="519">
        <v>33</v>
      </c>
      <c r="I4596" s="519">
        <v>14</v>
      </c>
      <c r="J4596" s="519" t="str">
        <f t="shared" si="121"/>
        <v>SDN20023314</v>
      </c>
      <c r="K4596" s="519">
        <v>384</v>
      </c>
    </row>
    <row r="4597" spans="2:11" hidden="1">
      <c r="B4597" s="519" t="s">
        <v>1062</v>
      </c>
      <c r="C4597" s="519"/>
      <c r="D4597" s="519"/>
      <c r="E4597" s="519"/>
      <c r="F4597" s="519">
        <v>2</v>
      </c>
      <c r="G4597" s="519"/>
      <c r="H4597" s="519">
        <v>33</v>
      </c>
      <c r="I4597" s="519">
        <v>15</v>
      </c>
      <c r="J4597" s="519" t="str">
        <f t="shared" si="121"/>
        <v>SDN20023315</v>
      </c>
      <c r="K4597" s="519">
        <v>384</v>
      </c>
    </row>
    <row r="4598" spans="2:11" hidden="1">
      <c r="B4598" s="519" t="s">
        <v>1062</v>
      </c>
      <c r="C4598" s="519"/>
      <c r="D4598" s="519"/>
      <c r="E4598" s="519"/>
      <c r="F4598" s="519">
        <v>2</v>
      </c>
      <c r="G4598" s="519"/>
      <c r="H4598" s="519">
        <v>33</v>
      </c>
      <c r="I4598" s="519">
        <v>16</v>
      </c>
      <c r="J4598" s="519" t="str">
        <f t="shared" si="121"/>
        <v>SDN20023316</v>
      </c>
      <c r="K4598" s="519">
        <v>384</v>
      </c>
    </row>
    <row r="4599" spans="2:11" hidden="1">
      <c r="B4599" s="519" t="s">
        <v>1062</v>
      </c>
      <c r="C4599" s="519"/>
      <c r="D4599" s="519"/>
      <c r="E4599" s="519"/>
      <c r="F4599" s="519">
        <v>2</v>
      </c>
      <c r="G4599" s="519"/>
      <c r="H4599" s="519">
        <v>33</v>
      </c>
      <c r="I4599" s="519">
        <v>17</v>
      </c>
      <c r="J4599" s="519" t="str">
        <f t="shared" si="121"/>
        <v>SDN20023317</v>
      </c>
      <c r="K4599" s="519">
        <v>384</v>
      </c>
    </row>
    <row r="4600" spans="2:11" hidden="1">
      <c r="B4600" s="519" t="s">
        <v>1062</v>
      </c>
      <c r="C4600" s="519"/>
      <c r="D4600" s="519"/>
      <c r="E4600" s="519"/>
      <c r="F4600" s="519">
        <v>2</v>
      </c>
      <c r="G4600" s="519"/>
      <c r="H4600" s="519">
        <v>33</v>
      </c>
      <c r="I4600" s="519">
        <v>18</v>
      </c>
      <c r="J4600" s="519" t="str">
        <f t="shared" si="121"/>
        <v>SDN20023318</v>
      </c>
      <c r="K4600" s="519">
        <v>384</v>
      </c>
    </row>
    <row r="4601" spans="2:11" hidden="1">
      <c r="B4601" s="519" t="s">
        <v>1062</v>
      </c>
      <c r="C4601" s="519"/>
      <c r="D4601" s="519"/>
      <c r="E4601" s="519"/>
      <c r="F4601" s="519">
        <v>2</v>
      </c>
      <c r="G4601" s="519"/>
      <c r="H4601" s="519">
        <v>33</v>
      </c>
      <c r="I4601" s="519">
        <v>19</v>
      </c>
      <c r="J4601" s="519" t="str">
        <f t="shared" si="121"/>
        <v>SDN20023319</v>
      </c>
      <c r="K4601" s="519">
        <v>384</v>
      </c>
    </row>
    <row r="4602" spans="2:11" hidden="1">
      <c r="B4602" s="519" t="s">
        <v>1062</v>
      </c>
      <c r="C4602" s="519"/>
      <c r="D4602" s="519"/>
      <c r="E4602" s="519"/>
      <c r="F4602" s="519">
        <v>2</v>
      </c>
      <c r="G4602" s="519"/>
      <c r="H4602" s="519">
        <v>33</v>
      </c>
      <c r="I4602" s="519">
        <v>20</v>
      </c>
      <c r="J4602" s="519" t="str">
        <f t="shared" si="121"/>
        <v>SDN20023320</v>
      </c>
      <c r="K4602" s="519">
        <v>384</v>
      </c>
    </row>
    <row r="4603" spans="2:11" hidden="1">
      <c r="B4603" s="519" t="s">
        <v>1062</v>
      </c>
      <c r="C4603" s="519"/>
      <c r="D4603" s="519"/>
      <c r="E4603" s="519"/>
      <c r="F4603" s="519">
        <v>2</v>
      </c>
      <c r="G4603" s="519"/>
      <c r="H4603" s="519">
        <v>34</v>
      </c>
      <c r="I4603" s="519">
        <v>1</v>
      </c>
      <c r="J4603" s="519" t="str">
        <f t="shared" si="121"/>
        <v>SDN20023401</v>
      </c>
      <c r="K4603" s="519">
        <v>485</v>
      </c>
    </row>
    <row r="4604" spans="2:11" hidden="1">
      <c r="B4604" s="519" t="s">
        <v>1062</v>
      </c>
      <c r="C4604" s="519"/>
      <c r="D4604" s="519"/>
      <c r="E4604" s="519"/>
      <c r="F4604" s="519">
        <v>2</v>
      </c>
      <c r="G4604" s="519"/>
      <c r="H4604" s="519">
        <v>34</v>
      </c>
      <c r="I4604" s="519">
        <v>2</v>
      </c>
      <c r="J4604" s="519" t="str">
        <f t="shared" si="121"/>
        <v>SDN20023402</v>
      </c>
      <c r="K4604" s="519">
        <v>485</v>
      </c>
    </row>
    <row r="4605" spans="2:11" hidden="1">
      <c r="B4605" s="519" t="s">
        <v>1062</v>
      </c>
      <c r="C4605" s="519"/>
      <c r="D4605" s="519"/>
      <c r="E4605" s="519"/>
      <c r="F4605" s="519">
        <v>2</v>
      </c>
      <c r="G4605" s="519"/>
      <c r="H4605" s="519">
        <v>34</v>
      </c>
      <c r="I4605" s="519">
        <v>3</v>
      </c>
      <c r="J4605" s="519" t="str">
        <f t="shared" si="121"/>
        <v>SDN20023403</v>
      </c>
      <c r="K4605" s="519">
        <v>485</v>
      </c>
    </row>
    <row r="4606" spans="2:11" hidden="1">
      <c r="B4606" s="519" t="s">
        <v>1062</v>
      </c>
      <c r="C4606" s="519"/>
      <c r="D4606" s="519"/>
      <c r="E4606" s="519"/>
      <c r="F4606" s="519">
        <v>2</v>
      </c>
      <c r="G4606" s="519"/>
      <c r="H4606" s="519">
        <v>34</v>
      </c>
      <c r="I4606" s="519">
        <v>4</v>
      </c>
      <c r="J4606" s="519" t="str">
        <f t="shared" si="121"/>
        <v>SDN20023404</v>
      </c>
      <c r="K4606" s="519">
        <v>485</v>
      </c>
    </row>
    <row r="4607" spans="2:11" hidden="1">
      <c r="B4607" s="519" t="s">
        <v>1062</v>
      </c>
      <c r="C4607" s="519"/>
      <c r="D4607" s="519"/>
      <c r="E4607" s="519"/>
      <c r="F4607" s="519">
        <v>2</v>
      </c>
      <c r="G4607" s="519"/>
      <c r="H4607" s="519">
        <v>34</v>
      </c>
      <c r="I4607" s="519">
        <v>5</v>
      </c>
      <c r="J4607" s="519" t="str">
        <f t="shared" si="121"/>
        <v>SDN20023405</v>
      </c>
      <c r="K4607" s="519">
        <v>485</v>
      </c>
    </row>
    <row r="4608" spans="2:11" hidden="1">
      <c r="B4608" s="519" t="s">
        <v>1062</v>
      </c>
      <c r="C4608" s="519"/>
      <c r="D4608" s="519"/>
      <c r="E4608" s="519"/>
      <c r="F4608" s="519">
        <v>2</v>
      </c>
      <c r="G4608" s="519"/>
      <c r="H4608" s="519">
        <v>34</v>
      </c>
      <c r="I4608" s="519">
        <v>6</v>
      </c>
      <c r="J4608" s="519" t="str">
        <f t="shared" si="121"/>
        <v>SDN20023406</v>
      </c>
      <c r="K4608" s="519">
        <v>485</v>
      </c>
    </row>
    <row r="4609" spans="2:11" hidden="1">
      <c r="B4609" s="519" t="s">
        <v>1062</v>
      </c>
      <c r="C4609" s="519"/>
      <c r="D4609" s="519"/>
      <c r="E4609" s="519"/>
      <c r="F4609" s="519">
        <v>2</v>
      </c>
      <c r="G4609" s="519"/>
      <c r="H4609" s="519">
        <v>34</v>
      </c>
      <c r="I4609" s="519">
        <v>7</v>
      </c>
      <c r="J4609" s="519" t="str">
        <f t="shared" si="121"/>
        <v>SDN20023407</v>
      </c>
      <c r="K4609" s="519">
        <v>485</v>
      </c>
    </row>
    <row r="4610" spans="2:11" hidden="1">
      <c r="B4610" s="519" t="s">
        <v>1062</v>
      </c>
      <c r="C4610" s="519"/>
      <c r="D4610" s="519"/>
      <c r="E4610" s="519"/>
      <c r="F4610" s="519">
        <v>2</v>
      </c>
      <c r="G4610" s="519"/>
      <c r="H4610" s="519">
        <v>34</v>
      </c>
      <c r="I4610" s="519">
        <v>8</v>
      </c>
      <c r="J4610" s="519" t="str">
        <f t="shared" si="121"/>
        <v>SDN20023408</v>
      </c>
      <c r="K4610" s="519">
        <v>485</v>
      </c>
    </row>
    <row r="4611" spans="2:11" hidden="1">
      <c r="B4611" s="519" t="s">
        <v>1062</v>
      </c>
      <c r="C4611" s="519"/>
      <c r="D4611" s="519"/>
      <c r="E4611" s="519"/>
      <c r="F4611" s="519">
        <v>2</v>
      </c>
      <c r="G4611" s="519"/>
      <c r="H4611" s="519">
        <v>34</v>
      </c>
      <c r="I4611" s="519">
        <v>9</v>
      </c>
      <c r="J4611" s="519" t="str">
        <f t="shared" si="121"/>
        <v>SDN20023409</v>
      </c>
      <c r="K4611" s="519">
        <v>485</v>
      </c>
    </row>
    <row r="4612" spans="2:11" hidden="1">
      <c r="B4612" s="519" t="s">
        <v>1062</v>
      </c>
      <c r="C4612" s="519"/>
      <c r="D4612" s="519"/>
      <c r="E4612" s="519"/>
      <c r="F4612" s="519">
        <v>2</v>
      </c>
      <c r="G4612" s="519"/>
      <c r="H4612" s="519">
        <v>34</v>
      </c>
      <c r="I4612" s="519">
        <v>10</v>
      </c>
      <c r="J4612" s="519" t="str">
        <f t="shared" ref="J4612:J4675" si="122">B4612&amp;TEXT(F4612,"00")&amp;TEXT(H4612,"00")&amp;TEXT(I4612,"00")</f>
        <v>SDN20023410</v>
      </c>
      <c r="K4612" s="519">
        <v>485</v>
      </c>
    </row>
    <row r="4613" spans="2:11" hidden="1">
      <c r="B4613" s="519" t="s">
        <v>1062</v>
      </c>
      <c r="C4613" s="519"/>
      <c r="D4613" s="519"/>
      <c r="E4613" s="519"/>
      <c r="F4613" s="519">
        <v>2</v>
      </c>
      <c r="G4613" s="519"/>
      <c r="H4613" s="519">
        <v>34</v>
      </c>
      <c r="I4613" s="519">
        <v>11</v>
      </c>
      <c r="J4613" s="519" t="str">
        <f t="shared" si="122"/>
        <v>SDN20023411</v>
      </c>
      <c r="K4613" s="519">
        <v>388</v>
      </c>
    </row>
    <row r="4614" spans="2:11" hidden="1">
      <c r="B4614" s="519" t="s">
        <v>1062</v>
      </c>
      <c r="C4614" s="519"/>
      <c r="D4614" s="519"/>
      <c r="E4614" s="519"/>
      <c r="F4614" s="519">
        <v>2</v>
      </c>
      <c r="G4614" s="519"/>
      <c r="H4614" s="519">
        <v>34</v>
      </c>
      <c r="I4614" s="519">
        <v>12</v>
      </c>
      <c r="J4614" s="519" t="str">
        <f t="shared" si="122"/>
        <v>SDN20023412</v>
      </c>
      <c r="K4614" s="519">
        <v>388</v>
      </c>
    </row>
    <row r="4615" spans="2:11" hidden="1">
      <c r="B4615" s="519" t="s">
        <v>1062</v>
      </c>
      <c r="C4615" s="519"/>
      <c r="D4615" s="519"/>
      <c r="E4615" s="519"/>
      <c r="F4615" s="519">
        <v>2</v>
      </c>
      <c r="G4615" s="519"/>
      <c r="H4615" s="519">
        <v>34</v>
      </c>
      <c r="I4615" s="519">
        <v>13</v>
      </c>
      <c r="J4615" s="519" t="str">
        <f t="shared" si="122"/>
        <v>SDN20023413</v>
      </c>
      <c r="K4615" s="519">
        <v>388</v>
      </c>
    </row>
    <row r="4616" spans="2:11" hidden="1">
      <c r="B4616" s="519" t="s">
        <v>1062</v>
      </c>
      <c r="C4616" s="519"/>
      <c r="D4616" s="519"/>
      <c r="E4616" s="519"/>
      <c r="F4616" s="519">
        <v>2</v>
      </c>
      <c r="G4616" s="519"/>
      <c r="H4616" s="519">
        <v>34</v>
      </c>
      <c r="I4616" s="519">
        <v>14</v>
      </c>
      <c r="J4616" s="519" t="str">
        <f t="shared" si="122"/>
        <v>SDN20023414</v>
      </c>
      <c r="K4616" s="519">
        <v>388</v>
      </c>
    </row>
    <row r="4617" spans="2:11" hidden="1">
      <c r="B4617" s="519" t="s">
        <v>1062</v>
      </c>
      <c r="C4617" s="519"/>
      <c r="D4617" s="519"/>
      <c r="E4617" s="519"/>
      <c r="F4617" s="519">
        <v>2</v>
      </c>
      <c r="G4617" s="519"/>
      <c r="H4617" s="519">
        <v>34</v>
      </c>
      <c r="I4617" s="519">
        <v>15</v>
      </c>
      <c r="J4617" s="519" t="str">
        <f t="shared" si="122"/>
        <v>SDN20023415</v>
      </c>
      <c r="K4617" s="519">
        <v>388</v>
      </c>
    </row>
    <row r="4618" spans="2:11" hidden="1">
      <c r="B4618" s="519" t="s">
        <v>1062</v>
      </c>
      <c r="C4618" s="519"/>
      <c r="D4618" s="519"/>
      <c r="E4618" s="519"/>
      <c r="F4618" s="519">
        <v>2</v>
      </c>
      <c r="G4618" s="519"/>
      <c r="H4618" s="519">
        <v>34</v>
      </c>
      <c r="I4618" s="519">
        <v>16</v>
      </c>
      <c r="J4618" s="519" t="str">
        <f t="shared" si="122"/>
        <v>SDN20023416</v>
      </c>
      <c r="K4618" s="519">
        <v>388</v>
      </c>
    </row>
    <row r="4619" spans="2:11" hidden="1">
      <c r="B4619" s="519" t="s">
        <v>1062</v>
      </c>
      <c r="C4619" s="519"/>
      <c r="D4619" s="519"/>
      <c r="E4619" s="519"/>
      <c r="F4619" s="519">
        <v>2</v>
      </c>
      <c r="G4619" s="519"/>
      <c r="H4619" s="519">
        <v>34</v>
      </c>
      <c r="I4619" s="519">
        <v>17</v>
      </c>
      <c r="J4619" s="519" t="str">
        <f t="shared" si="122"/>
        <v>SDN20023417</v>
      </c>
      <c r="K4619" s="519">
        <v>388</v>
      </c>
    </row>
    <row r="4620" spans="2:11" hidden="1">
      <c r="B4620" s="519" t="s">
        <v>1062</v>
      </c>
      <c r="C4620" s="519"/>
      <c r="D4620" s="519"/>
      <c r="E4620" s="519"/>
      <c r="F4620" s="519">
        <v>2</v>
      </c>
      <c r="G4620" s="519"/>
      <c r="H4620" s="519">
        <v>34</v>
      </c>
      <c r="I4620" s="519">
        <v>18</v>
      </c>
      <c r="J4620" s="519" t="str">
        <f t="shared" si="122"/>
        <v>SDN20023418</v>
      </c>
      <c r="K4620" s="519">
        <v>388</v>
      </c>
    </row>
    <row r="4621" spans="2:11" hidden="1">
      <c r="B4621" s="519" t="s">
        <v>1062</v>
      </c>
      <c r="C4621" s="519"/>
      <c r="D4621" s="519"/>
      <c r="E4621" s="519"/>
      <c r="F4621" s="519">
        <v>2</v>
      </c>
      <c r="G4621" s="519"/>
      <c r="H4621" s="519">
        <v>34</v>
      </c>
      <c r="I4621" s="519">
        <v>19</v>
      </c>
      <c r="J4621" s="519" t="str">
        <f t="shared" si="122"/>
        <v>SDN20023419</v>
      </c>
      <c r="K4621" s="519">
        <v>388</v>
      </c>
    </row>
    <row r="4622" spans="2:11" hidden="1">
      <c r="B4622" s="519" t="s">
        <v>1062</v>
      </c>
      <c r="C4622" s="519"/>
      <c r="D4622" s="519"/>
      <c r="E4622" s="519"/>
      <c r="F4622" s="519">
        <v>2</v>
      </c>
      <c r="G4622" s="519"/>
      <c r="H4622" s="519">
        <v>34</v>
      </c>
      <c r="I4622" s="519">
        <v>20</v>
      </c>
      <c r="J4622" s="519" t="str">
        <f t="shared" si="122"/>
        <v>SDN20023420</v>
      </c>
      <c r="K4622" s="519">
        <v>388</v>
      </c>
    </row>
    <row r="4623" spans="2:11" hidden="1">
      <c r="B4623" s="519" t="s">
        <v>1062</v>
      </c>
      <c r="C4623" s="519"/>
      <c r="D4623" s="519"/>
      <c r="E4623" s="519"/>
      <c r="F4623" s="519">
        <v>2</v>
      </c>
      <c r="G4623" s="519"/>
      <c r="H4623" s="519">
        <v>35</v>
      </c>
      <c r="I4623" s="519">
        <v>1</v>
      </c>
      <c r="J4623" s="519" t="str">
        <f t="shared" si="122"/>
        <v>SDN20023501</v>
      </c>
      <c r="K4623" s="519">
        <v>490</v>
      </c>
    </row>
    <row r="4624" spans="2:11" hidden="1">
      <c r="B4624" s="519" t="s">
        <v>1062</v>
      </c>
      <c r="C4624" s="519"/>
      <c r="D4624" s="519"/>
      <c r="E4624" s="519"/>
      <c r="F4624" s="519">
        <v>2</v>
      </c>
      <c r="G4624" s="519"/>
      <c r="H4624" s="519">
        <v>35</v>
      </c>
      <c r="I4624" s="519">
        <v>2</v>
      </c>
      <c r="J4624" s="519" t="str">
        <f t="shared" si="122"/>
        <v>SDN20023502</v>
      </c>
      <c r="K4624" s="519">
        <v>490</v>
      </c>
    </row>
    <row r="4625" spans="2:11" hidden="1">
      <c r="B4625" s="519" t="s">
        <v>1062</v>
      </c>
      <c r="C4625" s="519"/>
      <c r="D4625" s="519"/>
      <c r="E4625" s="519"/>
      <c r="F4625" s="519">
        <v>2</v>
      </c>
      <c r="G4625" s="519"/>
      <c r="H4625" s="519">
        <v>35</v>
      </c>
      <c r="I4625" s="519">
        <v>3</v>
      </c>
      <c r="J4625" s="519" t="str">
        <f t="shared" si="122"/>
        <v>SDN20023503</v>
      </c>
      <c r="K4625" s="519">
        <v>490</v>
      </c>
    </row>
    <row r="4626" spans="2:11" hidden="1">
      <c r="B4626" s="519" t="s">
        <v>1062</v>
      </c>
      <c r="C4626" s="519"/>
      <c r="D4626" s="519"/>
      <c r="E4626" s="519"/>
      <c r="F4626" s="519">
        <v>2</v>
      </c>
      <c r="G4626" s="519"/>
      <c r="H4626" s="519">
        <v>35</v>
      </c>
      <c r="I4626" s="519">
        <v>4</v>
      </c>
      <c r="J4626" s="519" t="str">
        <f t="shared" si="122"/>
        <v>SDN20023504</v>
      </c>
      <c r="K4626" s="519">
        <v>490</v>
      </c>
    </row>
    <row r="4627" spans="2:11" hidden="1">
      <c r="B4627" s="519" t="s">
        <v>1062</v>
      </c>
      <c r="C4627" s="519"/>
      <c r="D4627" s="519"/>
      <c r="E4627" s="519"/>
      <c r="F4627" s="519">
        <v>2</v>
      </c>
      <c r="G4627" s="519"/>
      <c r="H4627" s="519">
        <v>35</v>
      </c>
      <c r="I4627" s="519">
        <v>5</v>
      </c>
      <c r="J4627" s="519" t="str">
        <f t="shared" si="122"/>
        <v>SDN20023505</v>
      </c>
      <c r="K4627" s="519">
        <v>490</v>
      </c>
    </row>
    <row r="4628" spans="2:11" hidden="1">
      <c r="B4628" s="519" t="s">
        <v>1062</v>
      </c>
      <c r="C4628" s="519"/>
      <c r="D4628" s="519"/>
      <c r="E4628" s="519"/>
      <c r="F4628" s="519">
        <v>2</v>
      </c>
      <c r="G4628" s="519"/>
      <c r="H4628" s="519">
        <v>35</v>
      </c>
      <c r="I4628" s="519">
        <v>6</v>
      </c>
      <c r="J4628" s="519" t="str">
        <f t="shared" si="122"/>
        <v>SDN20023506</v>
      </c>
      <c r="K4628" s="519">
        <v>490</v>
      </c>
    </row>
    <row r="4629" spans="2:11" hidden="1">
      <c r="B4629" s="519" t="s">
        <v>1062</v>
      </c>
      <c r="C4629" s="519"/>
      <c r="D4629" s="519"/>
      <c r="E4629" s="519"/>
      <c r="F4629" s="519">
        <v>2</v>
      </c>
      <c r="G4629" s="519"/>
      <c r="H4629" s="519">
        <v>35</v>
      </c>
      <c r="I4629" s="519">
        <v>7</v>
      </c>
      <c r="J4629" s="519" t="str">
        <f t="shared" si="122"/>
        <v>SDN20023507</v>
      </c>
      <c r="K4629" s="519">
        <v>490</v>
      </c>
    </row>
    <row r="4630" spans="2:11" hidden="1">
      <c r="B4630" s="519" t="s">
        <v>1062</v>
      </c>
      <c r="C4630" s="519"/>
      <c r="D4630" s="519"/>
      <c r="E4630" s="519"/>
      <c r="F4630" s="519">
        <v>2</v>
      </c>
      <c r="G4630" s="519"/>
      <c r="H4630" s="519">
        <v>35</v>
      </c>
      <c r="I4630" s="519">
        <v>8</v>
      </c>
      <c r="J4630" s="519" t="str">
        <f t="shared" si="122"/>
        <v>SDN20023508</v>
      </c>
      <c r="K4630" s="519">
        <v>490</v>
      </c>
    </row>
    <row r="4631" spans="2:11" hidden="1">
      <c r="B4631" s="519" t="s">
        <v>1062</v>
      </c>
      <c r="C4631" s="519"/>
      <c r="D4631" s="519"/>
      <c r="E4631" s="519"/>
      <c r="F4631" s="519">
        <v>2</v>
      </c>
      <c r="G4631" s="519"/>
      <c r="H4631" s="519">
        <v>35</v>
      </c>
      <c r="I4631" s="519">
        <v>9</v>
      </c>
      <c r="J4631" s="519" t="str">
        <f t="shared" si="122"/>
        <v>SDN20023509</v>
      </c>
      <c r="K4631" s="519">
        <v>490</v>
      </c>
    </row>
    <row r="4632" spans="2:11" hidden="1">
      <c r="B4632" s="519" t="s">
        <v>1062</v>
      </c>
      <c r="C4632" s="519"/>
      <c r="D4632" s="519"/>
      <c r="E4632" s="519"/>
      <c r="F4632" s="519">
        <v>2</v>
      </c>
      <c r="G4632" s="519"/>
      <c r="H4632" s="519">
        <v>35</v>
      </c>
      <c r="I4632" s="519">
        <v>10</v>
      </c>
      <c r="J4632" s="519" t="str">
        <f t="shared" si="122"/>
        <v>SDN20023510</v>
      </c>
      <c r="K4632" s="519">
        <v>490</v>
      </c>
    </row>
    <row r="4633" spans="2:11" hidden="1">
      <c r="B4633" s="519" t="s">
        <v>1062</v>
      </c>
      <c r="C4633" s="519"/>
      <c r="D4633" s="519"/>
      <c r="E4633" s="519"/>
      <c r="F4633" s="519">
        <v>2</v>
      </c>
      <c r="G4633" s="519"/>
      <c r="H4633" s="519">
        <v>35</v>
      </c>
      <c r="I4633" s="519">
        <v>11</v>
      </c>
      <c r="J4633" s="519" t="str">
        <f t="shared" si="122"/>
        <v>SDN20023511</v>
      </c>
      <c r="K4633" s="519">
        <v>392</v>
      </c>
    </row>
    <row r="4634" spans="2:11" hidden="1">
      <c r="B4634" s="519" t="s">
        <v>1062</v>
      </c>
      <c r="C4634" s="519"/>
      <c r="D4634" s="519"/>
      <c r="E4634" s="519"/>
      <c r="F4634" s="519">
        <v>2</v>
      </c>
      <c r="G4634" s="519"/>
      <c r="H4634" s="519">
        <v>35</v>
      </c>
      <c r="I4634" s="519">
        <v>12</v>
      </c>
      <c r="J4634" s="519" t="str">
        <f t="shared" si="122"/>
        <v>SDN20023512</v>
      </c>
      <c r="K4634" s="519">
        <v>392</v>
      </c>
    </row>
    <row r="4635" spans="2:11" hidden="1">
      <c r="B4635" s="519" t="s">
        <v>1062</v>
      </c>
      <c r="C4635" s="519"/>
      <c r="D4635" s="519"/>
      <c r="E4635" s="519"/>
      <c r="F4635" s="519">
        <v>2</v>
      </c>
      <c r="G4635" s="519"/>
      <c r="H4635" s="519">
        <v>35</v>
      </c>
      <c r="I4635" s="519">
        <v>13</v>
      </c>
      <c r="J4635" s="519" t="str">
        <f t="shared" si="122"/>
        <v>SDN20023513</v>
      </c>
      <c r="K4635" s="519">
        <v>392</v>
      </c>
    </row>
    <row r="4636" spans="2:11" hidden="1">
      <c r="B4636" s="519" t="s">
        <v>1062</v>
      </c>
      <c r="C4636" s="519"/>
      <c r="D4636" s="519"/>
      <c r="E4636" s="519"/>
      <c r="F4636" s="519">
        <v>2</v>
      </c>
      <c r="G4636" s="519"/>
      <c r="H4636" s="519">
        <v>35</v>
      </c>
      <c r="I4636" s="519">
        <v>14</v>
      </c>
      <c r="J4636" s="519" t="str">
        <f t="shared" si="122"/>
        <v>SDN20023514</v>
      </c>
      <c r="K4636" s="519">
        <v>392</v>
      </c>
    </row>
    <row r="4637" spans="2:11" hidden="1">
      <c r="B4637" s="519" t="s">
        <v>1062</v>
      </c>
      <c r="C4637" s="519"/>
      <c r="D4637" s="519"/>
      <c r="E4637" s="519"/>
      <c r="F4637" s="519">
        <v>2</v>
      </c>
      <c r="G4637" s="519"/>
      <c r="H4637" s="519">
        <v>35</v>
      </c>
      <c r="I4637" s="519">
        <v>15</v>
      </c>
      <c r="J4637" s="519" t="str">
        <f t="shared" si="122"/>
        <v>SDN20023515</v>
      </c>
      <c r="K4637" s="519">
        <v>392</v>
      </c>
    </row>
    <row r="4638" spans="2:11" hidden="1">
      <c r="B4638" s="519" t="s">
        <v>1062</v>
      </c>
      <c r="C4638" s="519"/>
      <c r="D4638" s="519"/>
      <c r="E4638" s="519"/>
      <c r="F4638" s="519">
        <v>2</v>
      </c>
      <c r="G4638" s="519"/>
      <c r="H4638" s="519">
        <v>35</v>
      </c>
      <c r="I4638" s="519">
        <v>16</v>
      </c>
      <c r="J4638" s="519" t="str">
        <f t="shared" si="122"/>
        <v>SDN20023516</v>
      </c>
      <c r="K4638" s="519">
        <v>392</v>
      </c>
    </row>
    <row r="4639" spans="2:11" hidden="1">
      <c r="B4639" s="519" t="s">
        <v>1062</v>
      </c>
      <c r="C4639" s="519"/>
      <c r="D4639" s="519"/>
      <c r="E4639" s="519"/>
      <c r="F4639" s="519">
        <v>2</v>
      </c>
      <c r="G4639" s="519"/>
      <c r="H4639" s="519">
        <v>35</v>
      </c>
      <c r="I4639" s="519">
        <v>17</v>
      </c>
      <c r="J4639" s="519" t="str">
        <f t="shared" si="122"/>
        <v>SDN20023517</v>
      </c>
      <c r="K4639" s="519">
        <v>392</v>
      </c>
    </row>
    <row r="4640" spans="2:11" hidden="1">
      <c r="B4640" s="519" t="s">
        <v>1062</v>
      </c>
      <c r="C4640" s="519"/>
      <c r="D4640" s="519"/>
      <c r="E4640" s="519"/>
      <c r="F4640" s="519">
        <v>2</v>
      </c>
      <c r="G4640" s="519"/>
      <c r="H4640" s="519">
        <v>35</v>
      </c>
      <c r="I4640" s="519">
        <v>18</v>
      </c>
      <c r="J4640" s="519" t="str">
        <f t="shared" si="122"/>
        <v>SDN20023518</v>
      </c>
      <c r="K4640" s="519">
        <v>392</v>
      </c>
    </row>
    <row r="4641" spans="2:11" hidden="1">
      <c r="B4641" s="519" t="s">
        <v>1062</v>
      </c>
      <c r="C4641" s="519"/>
      <c r="D4641" s="519"/>
      <c r="E4641" s="519"/>
      <c r="F4641" s="519">
        <v>2</v>
      </c>
      <c r="G4641" s="519"/>
      <c r="H4641" s="519">
        <v>35</v>
      </c>
      <c r="I4641" s="519">
        <v>19</v>
      </c>
      <c r="J4641" s="519" t="str">
        <f t="shared" si="122"/>
        <v>SDN20023519</v>
      </c>
      <c r="K4641" s="519">
        <v>392</v>
      </c>
    </row>
    <row r="4642" spans="2:11" hidden="1">
      <c r="B4642" s="519" t="s">
        <v>1062</v>
      </c>
      <c r="C4642" s="519"/>
      <c r="D4642" s="519"/>
      <c r="E4642" s="519"/>
      <c r="F4642" s="519">
        <v>2</v>
      </c>
      <c r="G4642" s="519"/>
      <c r="H4642" s="519">
        <v>35</v>
      </c>
      <c r="I4642" s="519">
        <v>20</v>
      </c>
      <c r="J4642" s="519" t="str">
        <f t="shared" si="122"/>
        <v>SDN20023520</v>
      </c>
      <c r="K4642" s="519">
        <v>392</v>
      </c>
    </row>
    <row r="4643" spans="2:11" hidden="1">
      <c r="B4643" s="519" t="s">
        <v>1062</v>
      </c>
      <c r="C4643" s="519"/>
      <c r="D4643" s="519"/>
      <c r="E4643" s="519"/>
      <c r="F4643" s="519">
        <v>2</v>
      </c>
      <c r="G4643" s="519"/>
      <c r="H4643" s="519">
        <v>36</v>
      </c>
      <c r="I4643" s="519">
        <v>1</v>
      </c>
      <c r="J4643" s="519" t="str">
        <f t="shared" si="122"/>
        <v>SDN20023601</v>
      </c>
      <c r="K4643" s="519">
        <v>500</v>
      </c>
    </row>
    <row r="4644" spans="2:11" hidden="1">
      <c r="B4644" s="519" t="s">
        <v>1062</v>
      </c>
      <c r="C4644" s="519"/>
      <c r="D4644" s="519"/>
      <c r="E4644" s="519"/>
      <c r="F4644" s="519">
        <v>2</v>
      </c>
      <c r="G4644" s="519"/>
      <c r="H4644" s="519">
        <v>36</v>
      </c>
      <c r="I4644" s="519">
        <v>2</v>
      </c>
      <c r="J4644" s="519" t="str">
        <f t="shared" si="122"/>
        <v>SDN20023602</v>
      </c>
      <c r="K4644" s="519">
        <v>500</v>
      </c>
    </row>
    <row r="4645" spans="2:11" hidden="1">
      <c r="B4645" s="519" t="s">
        <v>1062</v>
      </c>
      <c r="C4645" s="519"/>
      <c r="D4645" s="519"/>
      <c r="E4645" s="519"/>
      <c r="F4645" s="519">
        <v>2</v>
      </c>
      <c r="G4645" s="519"/>
      <c r="H4645" s="519">
        <v>36</v>
      </c>
      <c r="I4645" s="519">
        <v>3</v>
      </c>
      <c r="J4645" s="519" t="str">
        <f t="shared" si="122"/>
        <v>SDN20023603</v>
      </c>
      <c r="K4645" s="519">
        <v>500</v>
      </c>
    </row>
    <row r="4646" spans="2:11" hidden="1">
      <c r="B4646" s="519" t="s">
        <v>1062</v>
      </c>
      <c r="C4646" s="519"/>
      <c r="D4646" s="519"/>
      <c r="E4646" s="519"/>
      <c r="F4646" s="519">
        <v>2</v>
      </c>
      <c r="G4646" s="519"/>
      <c r="H4646" s="519">
        <v>36</v>
      </c>
      <c r="I4646" s="519">
        <v>4</v>
      </c>
      <c r="J4646" s="519" t="str">
        <f t="shared" si="122"/>
        <v>SDN20023604</v>
      </c>
      <c r="K4646" s="519">
        <v>500</v>
      </c>
    </row>
    <row r="4647" spans="2:11" hidden="1">
      <c r="B4647" s="519" t="s">
        <v>1062</v>
      </c>
      <c r="C4647" s="519"/>
      <c r="D4647" s="519"/>
      <c r="E4647" s="519"/>
      <c r="F4647" s="519">
        <v>2</v>
      </c>
      <c r="G4647" s="519"/>
      <c r="H4647" s="519">
        <v>36</v>
      </c>
      <c r="I4647" s="519">
        <v>5</v>
      </c>
      <c r="J4647" s="519" t="str">
        <f t="shared" si="122"/>
        <v>SDN20023605</v>
      </c>
      <c r="K4647" s="519">
        <v>500</v>
      </c>
    </row>
    <row r="4648" spans="2:11" hidden="1">
      <c r="B4648" s="519" t="s">
        <v>1062</v>
      </c>
      <c r="C4648" s="519"/>
      <c r="D4648" s="519"/>
      <c r="E4648" s="519"/>
      <c r="F4648" s="519">
        <v>2</v>
      </c>
      <c r="G4648" s="519"/>
      <c r="H4648" s="519">
        <v>36</v>
      </c>
      <c r="I4648" s="519">
        <v>6</v>
      </c>
      <c r="J4648" s="519" t="str">
        <f t="shared" si="122"/>
        <v>SDN20023606</v>
      </c>
      <c r="K4648" s="519">
        <v>500</v>
      </c>
    </row>
    <row r="4649" spans="2:11" hidden="1">
      <c r="B4649" s="519" t="s">
        <v>1062</v>
      </c>
      <c r="C4649" s="519"/>
      <c r="D4649" s="519"/>
      <c r="E4649" s="519"/>
      <c r="F4649" s="519">
        <v>2</v>
      </c>
      <c r="G4649" s="519"/>
      <c r="H4649" s="519">
        <v>36</v>
      </c>
      <c r="I4649" s="519">
        <v>7</v>
      </c>
      <c r="J4649" s="519" t="str">
        <f t="shared" si="122"/>
        <v>SDN20023607</v>
      </c>
      <c r="K4649" s="519">
        <v>500</v>
      </c>
    </row>
    <row r="4650" spans="2:11" hidden="1">
      <c r="B4650" s="519" t="s">
        <v>1062</v>
      </c>
      <c r="C4650" s="519"/>
      <c r="D4650" s="519"/>
      <c r="E4650" s="519"/>
      <c r="F4650" s="519">
        <v>2</v>
      </c>
      <c r="G4650" s="519"/>
      <c r="H4650" s="519">
        <v>36</v>
      </c>
      <c r="I4650" s="519">
        <v>8</v>
      </c>
      <c r="J4650" s="519" t="str">
        <f t="shared" si="122"/>
        <v>SDN20023608</v>
      </c>
      <c r="K4650" s="519">
        <v>500</v>
      </c>
    </row>
    <row r="4651" spans="2:11" hidden="1">
      <c r="B4651" s="519" t="s">
        <v>1062</v>
      </c>
      <c r="C4651" s="519"/>
      <c r="D4651" s="519"/>
      <c r="E4651" s="519"/>
      <c r="F4651" s="519">
        <v>2</v>
      </c>
      <c r="G4651" s="519"/>
      <c r="H4651" s="519">
        <v>36</v>
      </c>
      <c r="I4651" s="519">
        <v>9</v>
      </c>
      <c r="J4651" s="519" t="str">
        <f t="shared" si="122"/>
        <v>SDN20023609</v>
      </c>
      <c r="K4651" s="519">
        <v>500</v>
      </c>
    </row>
    <row r="4652" spans="2:11" hidden="1">
      <c r="B4652" s="519" t="s">
        <v>1062</v>
      </c>
      <c r="C4652" s="519"/>
      <c r="D4652" s="519"/>
      <c r="E4652" s="519"/>
      <c r="F4652" s="519">
        <v>2</v>
      </c>
      <c r="G4652" s="519"/>
      <c r="H4652" s="519">
        <v>36</v>
      </c>
      <c r="I4652" s="519">
        <v>10</v>
      </c>
      <c r="J4652" s="519" t="str">
        <f t="shared" si="122"/>
        <v>SDN20023610</v>
      </c>
      <c r="K4652" s="519">
        <v>500</v>
      </c>
    </row>
    <row r="4653" spans="2:11" hidden="1">
      <c r="B4653" s="519" t="s">
        <v>1062</v>
      </c>
      <c r="C4653" s="519"/>
      <c r="D4653" s="519"/>
      <c r="E4653" s="519"/>
      <c r="F4653" s="519">
        <v>2</v>
      </c>
      <c r="G4653" s="519"/>
      <c r="H4653" s="519">
        <v>36</v>
      </c>
      <c r="I4653" s="519">
        <v>11</v>
      </c>
      <c r="J4653" s="519" t="str">
        <f t="shared" si="122"/>
        <v>SDN20023611</v>
      </c>
      <c r="K4653" s="519">
        <v>400</v>
      </c>
    </row>
    <row r="4654" spans="2:11" hidden="1">
      <c r="B4654" s="519" t="s">
        <v>1062</v>
      </c>
      <c r="C4654" s="519"/>
      <c r="D4654" s="519"/>
      <c r="E4654" s="519"/>
      <c r="F4654" s="519">
        <v>2</v>
      </c>
      <c r="G4654" s="519"/>
      <c r="H4654" s="519">
        <v>36</v>
      </c>
      <c r="I4654" s="519">
        <v>12</v>
      </c>
      <c r="J4654" s="519" t="str">
        <f t="shared" si="122"/>
        <v>SDN20023612</v>
      </c>
      <c r="K4654" s="519">
        <v>400</v>
      </c>
    </row>
    <row r="4655" spans="2:11" hidden="1">
      <c r="B4655" s="519" t="s">
        <v>1062</v>
      </c>
      <c r="C4655" s="519"/>
      <c r="D4655" s="519"/>
      <c r="E4655" s="519"/>
      <c r="F4655" s="519">
        <v>2</v>
      </c>
      <c r="G4655" s="519"/>
      <c r="H4655" s="519">
        <v>36</v>
      </c>
      <c r="I4655" s="519">
        <v>13</v>
      </c>
      <c r="J4655" s="519" t="str">
        <f t="shared" si="122"/>
        <v>SDN20023613</v>
      </c>
      <c r="K4655" s="519">
        <v>400</v>
      </c>
    </row>
    <row r="4656" spans="2:11" hidden="1">
      <c r="B4656" s="519" t="s">
        <v>1062</v>
      </c>
      <c r="C4656" s="519"/>
      <c r="D4656" s="519"/>
      <c r="E4656" s="519"/>
      <c r="F4656" s="519">
        <v>2</v>
      </c>
      <c r="G4656" s="519"/>
      <c r="H4656" s="519">
        <v>36</v>
      </c>
      <c r="I4656" s="519">
        <v>14</v>
      </c>
      <c r="J4656" s="519" t="str">
        <f t="shared" si="122"/>
        <v>SDN20023614</v>
      </c>
      <c r="K4656" s="519">
        <v>400</v>
      </c>
    </row>
    <row r="4657" spans="2:11" hidden="1">
      <c r="B4657" s="519" t="s">
        <v>1062</v>
      </c>
      <c r="C4657" s="519"/>
      <c r="D4657" s="519"/>
      <c r="E4657" s="519"/>
      <c r="F4657" s="519">
        <v>2</v>
      </c>
      <c r="G4657" s="519"/>
      <c r="H4657" s="519">
        <v>36</v>
      </c>
      <c r="I4657" s="519">
        <v>15</v>
      </c>
      <c r="J4657" s="519" t="str">
        <f t="shared" si="122"/>
        <v>SDN20023615</v>
      </c>
      <c r="K4657" s="519">
        <v>400</v>
      </c>
    </row>
    <row r="4658" spans="2:11" hidden="1">
      <c r="B4658" s="519" t="s">
        <v>1062</v>
      </c>
      <c r="C4658" s="519"/>
      <c r="D4658" s="519"/>
      <c r="E4658" s="519"/>
      <c r="F4658" s="519">
        <v>2</v>
      </c>
      <c r="G4658" s="519"/>
      <c r="H4658" s="519">
        <v>36</v>
      </c>
      <c r="I4658" s="519">
        <v>16</v>
      </c>
      <c r="J4658" s="519" t="str">
        <f t="shared" si="122"/>
        <v>SDN20023616</v>
      </c>
      <c r="K4658" s="519">
        <v>400</v>
      </c>
    </row>
    <row r="4659" spans="2:11" hidden="1">
      <c r="B4659" s="519" t="s">
        <v>1062</v>
      </c>
      <c r="C4659" s="519"/>
      <c r="D4659" s="519"/>
      <c r="E4659" s="519"/>
      <c r="F4659" s="519">
        <v>2</v>
      </c>
      <c r="G4659" s="519"/>
      <c r="H4659" s="519">
        <v>36</v>
      </c>
      <c r="I4659" s="519">
        <v>17</v>
      </c>
      <c r="J4659" s="519" t="str">
        <f t="shared" si="122"/>
        <v>SDN20023617</v>
      </c>
      <c r="K4659" s="519">
        <v>400</v>
      </c>
    </row>
    <row r="4660" spans="2:11" hidden="1">
      <c r="B4660" s="519" t="s">
        <v>1062</v>
      </c>
      <c r="C4660" s="519"/>
      <c r="D4660" s="519"/>
      <c r="E4660" s="519"/>
      <c r="F4660" s="519">
        <v>2</v>
      </c>
      <c r="G4660" s="519"/>
      <c r="H4660" s="519">
        <v>36</v>
      </c>
      <c r="I4660" s="519">
        <v>18</v>
      </c>
      <c r="J4660" s="519" t="str">
        <f t="shared" si="122"/>
        <v>SDN20023618</v>
      </c>
      <c r="K4660" s="519">
        <v>400</v>
      </c>
    </row>
    <row r="4661" spans="2:11" hidden="1">
      <c r="B4661" s="519" t="s">
        <v>1062</v>
      </c>
      <c r="C4661" s="519"/>
      <c r="D4661" s="519"/>
      <c r="E4661" s="519"/>
      <c r="F4661" s="519">
        <v>2</v>
      </c>
      <c r="G4661" s="519"/>
      <c r="H4661" s="519">
        <v>36</v>
      </c>
      <c r="I4661" s="519">
        <v>19</v>
      </c>
      <c r="J4661" s="519" t="str">
        <f t="shared" si="122"/>
        <v>SDN20023619</v>
      </c>
      <c r="K4661" s="519">
        <v>400</v>
      </c>
    </row>
    <row r="4662" spans="2:11" hidden="1">
      <c r="B4662" s="519" t="s">
        <v>1062</v>
      </c>
      <c r="C4662" s="519"/>
      <c r="D4662" s="519"/>
      <c r="E4662" s="519"/>
      <c r="F4662" s="519">
        <v>2</v>
      </c>
      <c r="G4662" s="519"/>
      <c r="H4662" s="519">
        <v>36</v>
      </c>
      <c r="I4662" s="519">
        <v>20</v>
      </c>
      <c r="J4662" s="519" t="str">
        <f t="shared" si="122"/>
        <v>SDN20023620</v>
      </c>
      <c r="K4662" s="519">
        <v>400</v>
      </c>
    </row>
    <row r="4663" spans="2:11" hidden="1">
      <c r="B4663" s="519" t="s">
        <v>1062</v>
      </c>
      <c r="C4663" s="519"/>
      <c r="D4663" s="519"/>
      <c r="E4663" s="519"/>
      <c r="F4663" s="519">
        <v>2</v>
      </c>
      <c r="G4663" s="519"/>
      <c r="H4663" s="519">
        <v>37</v>
      </c>
      <c r="I4663" s="519">
        <v>1</v>
      </c>
      <c r="J4663" s="519" t="str">
        <f t="shared" si="122"/>
        <v>SDN20023701</v>
      </c>
      <c r="K4663" s="519">
        <v>500</v>
      </c>
    </row>
    <row r="4664" spans="2:11" hidden="1">
      <c r="B4664" s="519" t="s">
        <v>1062</v>
      </c>
      <c r="C4664" s="519"/>
      <c r="D4664" s="519"/>
      <c r="E4664" s="519"/>
      <c r="F4664" s="519">
        <v>2</v>
      </c>
      <c r="G4664" s="519"/>
      <c r="H4664" s="519">
        <v>37</v>
      </c>
      <c r="I4664" s="519">
        <v>2</v>
      </c>
      <c r="J4664" s="519" t="str">
        <f t="shared" si="122"/>
        <v>SDN20023702</v>
      </c>
      <c r="K4664" s="519">
        <v>500</v>
      </c>
    </row>
    <row r="4665" spans="2:11" hidden="1">
      <c r="B4665" s="519" t="s">
        <v>1062</v>
      </c>
      <c r="C4665" s="519"/>
      <c r="D4665" s="519"/>
      <c r="E4665" s="519"/>
      <c r="F4665" s="519">
        <v>2</v>
      </c>
      <c r="G4665" s="519"/>
      <c r="H4665" s="519">
        <v>37</v>
      </c>
      <c r="I4665" s="519">
        <v>3</v>
      </c>
      <c r="J4665" s="519" t="str">
        <f t="shared" si="122"/>
        <v>SDN20023703</v>
      </c>
      <c r="K4665" s="519">
        <v>500</v>
      </c>
    </row>
    <row r="4666" spans="2:11" hidden="1">
      <c r="B4666" s="519" t="s">
        <v>1062</v>
      </c>
      <c r="C4666" s="519"/>
      <c r="D4666" s="519"/>
      <c r="E4666" s="519"/>
      <c r="F4666" s="519">
        <v>2</v>
      </c>
      <c r="G4666" s="519"/>
      <c r="H4666" s="519">
        <v>37</v>
      </c>
      <c r="I4666" s="519">
        <v>4</v>
      </c>
      <c r="J4666" s="519" t="str">
        <f t="shared" si="122"/>
        <v>SDN20023704</v>
      </c>
      <c r="K4666" s="519">
        <v>500</v>
      </c>
    </row>
    <row r="4667" spans="2:11" hidden="1">
      <c r="B4667" s="519" t="s">
        <v>1062</v>
      </c>
      <c r="C4667" s="519"/>
      <c r="D4667" s="519"/>
      <c r="E4667" s="519"/>
      <c r="F4667" s="519">
        <v>2</v>
      </c>
      <c r="G4667" s="519"/>
      <c r="H4667" s="519">
        <v>37</v>
      </c>
      <c r="I4667" s="519">
        <v>5</v>
      </c>
      <c r="J4667" s="519" t="str">
        <f t="shared" si="122"/>
        <v>SDN20023705</v>
      </c>
      <c r="K4667" s="519">
        <v>500</v>
      </c>
    </row>
    <row r="4668" spans="2:11" hidden="1">
      <c r="B4668" s="519" t="s">
        <v>1062</v>
      </c>
      <c r="C4668" s="519"/>
      <c r="D4668" s="519"/>
      <c r="E4668" s="519"/>
      <c r="F4668" s="519">
        <v>2</v>
      </c>
      <c r="G4668" s="519"/>
      <c r="H4668" s="519">
        <v>37</v>
      </c>
      <c r="I4668" s="519">
        <v>6</v>
      </c>
      <c r="J4668" s="519" t="str">
        <f t="shared" si="122"/>
        <v>SDN20023706</v>
      </c>
      <c r="K4668" s="519">
        <v>500</v>
      </c>
    </row>
    <row r="4669" spans="2:11" hidden="1">
      <c r="B4669" s="519" t="s">
        <v>1062</v>
      </c>
      <c r="C4669" s="519"/>
      <c r="D4669" s="519"/>
      <c r="E4669" s="519"/>
      <c r="F4669" s="519">
        <v>2</v>
      </c>
      <c r="G4669" s="519"/>
      <c r="H4669" s="519">
        <v>37</v>
      </c>
      <c r="I4669" s="519">
        <v>7</v>
      </c>
      <c r="J4669" s="519" t="str">
        <f t="shared" si="122"/>
        <v>SDN20023707</v>
      </c>
      <c r="K4669" s="519">
        <v>500</v>
      </c>
    </row>
    <row r="4670" spans="2:11" hidden="1">
      <c r="B4670" s="519" t="s">
        <v>1062</v>
      </c>
      <c r="C4670" s="519"/>
      <c r="D4670" s="519"/>
      <c r="E4670" s="519"/>
      <c r="F4670" s="519">
        <v>2</v>
      </c>
      <c r="G4670" s="519"/>
      <c r="H4670" s="519">
        <v>37</v>
      </c>
      <c r="I4670" s="519">
        <v>8</v>
      </c>
      <c r="J4670" s="519" t="str">
        <f t="shared" si="122"/>
        <v>SDN20023708</v>
      </c>
      <c r="K4670" s="519">
        <v>500</v>
      </c>
    </row>
    <row r="4671" spans="2:11" hidden="1">
      <c r="B4671" s="519" t="s">
        <v>1062</v>
      </c>
      <c r="C4671" s="519"/>
      <c r="D4671" s="519"/>
      <c r="E4671" s="519"/>
      <c r="F4671" s="519">
        <v>2</v>
      </c>
      <c r="G4671" s="519"/>
      <c r="H4671" s="519">
        <v>37</v>
      </c>
      <c r="I4671" s="519">
        <v>9</v>
      </c>
      <c r="J4671" s="519" t="str">
        <f t="shared" si="122"/>
        <v>SDN20023709</v>
      </c>
      <c r="K4671" s="519">
        <v>500</v>
      </c>
    </row>
    <row r="4672" spans="2:11" hidden="1">
      <c r="B4672" s="519" t="s">
        <v>1062</v>
      </c>
      <c r="C4672" s="519"/>
      <c r="D4672" s="519"/>
      <c r="E4672" s="519"/>
      <c r="F4672" s="519">
        <v>2</v>
      </c>
      <c r="G4672" s="519"/>
      <c r="H4672" s="519">
        <v>37</v>
      </c>
      <c r="I4672" s="519">
        <v>10</v>
      </c>
      <c r="J4672" s="519" t="str">
        <f t="shared" si="122"/>
        <v>SDN20023710</v>
      </c>
      <c r="K4672" s="519">
        <v>500</v>
      </c>
    </row>
    <row r="4673" spans="2:11" hidden="1">
      <c r="B4673" s="519" t="s">
        <v>1062</v>
      </c>
      <c r="C4673" s="519"/>
      <c r="D4673" s="519"/>
      <c r="E4673" s="519"/>
      <c r="F4673" s="519">
        <v>2</v>
      </c>
      <c r="G4673" s="519"/>
      <c r="H4673" s="519">
        <v>37</v>
      </c>
      <c r="I4673" s="519">
        <v>11</v>
      </c>
      <c r="J4673" s="519" t="str">
        <f t="shared" si="122"/>
        <v>SDN20023711</v>
      </c>
      <c r="K4673" s="519">
        <v>400</v>
      </c>
    </row>
    <row r="4674" spans="2:11" hidden="1">
      <c r="B4674" s="519" t="s">
        <v>1062</v>
      </c>
      <c r="C4674" s="519"/>
      <c r="D4674" s="519"/>
      <c r="E4674" s="519"/>
      <c r="F4674" s="519">
        <v>2</v>
      </c>
      <c r="G4674" s="519"/>
      <c r="H4674" s="519">
        <v>37</v>
      </c>
      <c r="I4674" s="519">
        <v>12</v>
      </c>
      <c r="J4674" s="519" t="str">
        <f t="shared" si="122"/>
        <v>SDN20023712</v>
      </c>
      <c r="K4674" s="519">
        <v>400</v>
      </c>
    </row>
    <row r="4675" spans="2:11" hidden="1">
      <c r="B4675" s="519" t="s">
        <v>1062</v>
      </c>
      <c r="C4675" s="519"/>
      <c r="D4675" s="519"/>
      <c r="E4675" s="519"/>
      <c r="F4675" s="519">
        <v>2</v>
      </c>
      <c r="G4675" s="519"/>
      <c r="H4675" s="519">
        <v>37</v>
      </c>
      <c r="I4675" s="519">
        <v>13</v>
      </c>
      <c r="J4675" s="519" t="str">
        <f t="shared" si="122"/>
        <v>SDN20023713</v>
      </c>
      <c r="K4675" s="519">
        <v>400</v>
      </c>
    </row>
    <row r="4676" spans="2:11" hidden="1">
      <c r="B4676" s="519" t="s">
        <v>1062</v>
      </c>
      <c r="C4676" s="519"/>
      <c r="D4676" s="519"/>
      <c r="E4676" s="519"/>
      <c r="F4676" s="519">
        <v>2</v>
      </c>
      <c r="G4676" s="519"/>
      <c r="H4676" s="519">
        <v>37</v>
      </c>
      <c r="I4676" s="519">
        <v>14</v>
      </c>
      <c r="J4676" s="519" t="str">
        <f t="shared" ref="J4676:J4739" si="123">B4676&amp;TEXT(F4676,"00")&amp;TEXT(H4676,"00")&amp;TEXT(I4676,"00")</f>
        <v>SDN20023714</v>
      </c>
      <c r="K4676" s="519">
        <v>400</v>
      </c>
    </row>
    <row r="4677" spans="2:11" hidden="1">
      <c r="B4677" s="519" t="s">
        <v>1062</v>
      </c>
      <c r="C4677" s="519"/>
      <c r="D4677" s="519"/>
      <c r="E4677" s="519"/>
      <c r="F4677" s="519">
        <v>2</v>
      </c>
      <c r="G4677" s="519"/>
      <c r="H4677" s="519">
        <v>37</v>
      </c>
      <c r="I4677" s="519">
        <v>15</v>
      </c>
      <c r="J4677" s="519" t="str">
        <f t="shared" si="123"/>
        <v>SDN20023715</v>
      </c>
      <c r="K4677" s="519">
        <v>400</v>
      </c>
    </row>
    <row r="4678" spans="2:11" hidden="1">
      <c r="B4678" s="519" t="s">
        <v>1062</v>
      </c>
      <c r="C4678" s="519"/>
      <c r="D4678" s="519"/>
      <c r="E4678" s="519"/>
      <c r="F4678" s="519">
        <v>2</v>
      </c>
      <c r="G4678" s="519"/>
      <c r="H4678" s="519">
        <v>37</v>
      </c>
      <c r="I4678" s="519">
        <v>16</v>
      </c>
      <c r="J4678" s="519" t="str">
        <f t="shared" si="123"/>
        <v>SDN20023716</v>
      </c>
      <c r="K4678" s="519">
        <v>400</v>
      </c>
    </row>
    <row r="4679" spans="2:11" hidden="1">
      <c r="B4679" s="519" t="s">
        <v>1062</v>
      </c>
      <c r="C4679" s="519"/>
      <c r="D4679" s="519"/>
      <c r="E4679" s="519"/>
      <c r="F4679" s="519">
        <v>2</v>
      </c>
      <c r="G4679" s="519"/>
      <c r="H4679" s="519">
        <v>37</v>
      </c>
      <c r="I4679" s="519">
        <v>17</v>
      </c>
      <c r="J4679" s="519" t="str">
        <f t="shared" si="123"/>
        <v>SDN20023717</v>
      </c>
      <c r="K4679" s="519">
        <v>400</v>
      </c>
    </row>
    <row r="4680" spans="2:11" hidden="1">
      <c r="B4680" s="519" t="s">
        <v>1062</v>
      </c>
      <c r="C4680" s="519"/>
      <c r="D4680" s="519"/>
      <c r="E4680" s="519"/>
      <c r="F4680" s="519">
        <v>2</v>
      </c>
      <c r="G4680" s="519"/>
      <c r="H4680" s="519">
        <v>37</v>
      </c>
      <c r="I4680" s="519">
        <v>18</v>
      </c>
      <c r="J4680" s="519" t="str">
        <f t="shared" si="123"/>
        <v>SDN20023718</v>
      </c>
      <c r="K4680" s="519">
        <v>400</v>
      </c>
    </row>
    <row r="4681" spans="2:11" hidden="1">
      <c r="B4681" s="519" t="s">
        <v>1062</v>
      </c>
      <c r="C4681" s="519"/>
      <c r="D4681" s="519"/>
      <c r="E4681" s="519"/>
      <c r="F4681" s="519">
        <v>2</v>
      </c>
      <c r="G4681" s="519"/>
      <c r="H4681" s="519">
        <v>37</v>
      </c>
      <c r="I4681" s="519">
        <v>19</v>
      </c>
      <c r="J4681" s="519" t="str">
        <f t="shared" si="123"/>
        <v>SDN20023719</v>
      </c>
      <c r="K4681" s="519">
        <v>400</v>
      </c>
    </row>
    <row r="4682" spans="2:11" hidden="1">
      <c r="B4682" s="519" t="s">
        <v>1062</v>
      </c>
      <c r="C4682" s="519"/>
      <c r="D4682" s="519"/>
      <c r="E4682" s="519"/>
      <c r="F4682" s="519">
        <v>2</v>
      </c>
      <c r="G4682" s="519"/>
      <c r="H4682" s="519">
        <v>37</v>
      </c>
      <c r="I4682" s="519">
        <v>20</v>
      </c>
      <c r="J4682" s="519" t="str">
        <f t="shared" si="123"/>
        <v>SDN20023720</v>
      </c>
      <c r="K4682" s="519">
        <v>400</v>
      </c>
    </row>
    <row r="4683" spans="2:11" hidden="1">
      <c r="B4683" s="519" t="s">
        <v>1062</v>
      </c>
      <c r="C4683" s="519"/>
      <c r="D4683" s="519"/>
      <c r="E4683" s="519"/>
      <c r="F4683" s="519">
        <v>2</v>
      </c>
      <c r="G4683" s="519"/>
      <c r="H4683" s="519">
        <v>38</v>
      </c>
      <c r="I4683" s="519">
        <v>1</v>
      </c>
      <c r="J4683" s="519" t="str">
        <f t="shared" si="123"/>
        <v>SDN20023801</v>
      </c>
      <c r="K4683" s="519">
        <v>510</v>
      </c>
    </row>
    <row r="4684" spans="2:11" hidden="1">
      <c r="B4684" s="519" t="s">
        <v>1062</v>
      </c>
      <c r="C4684" s="519"/>
      <c r="D4684" s="519"/>
      <c r="E4684" s="519"/>
      <c r="F4684" s="519">
        <v>2</v>
      </c>
      <c r="G4684" s="519"/>
      <c r="H4684" s="519">
        <v>38</v>
      </c>
      <c r="I4684" s="519">
        <v>2</v>
      </c>
      <c r="J4684" s="519" t="str">
        <f t="shared" si="123"/>
        <v>SDN20023802</v>
      </c>
      <c r="K4684" s="519">
        <v>510</v>
      </c>
    </row>
    <row r="4685" spans="2:11" hidden="1">
      <c r="B4685" s="519" t="s">
        <v>1062</v>
      </c>
      <c r="C4685" s="519"/>
      <c r="D4685" s="519"/>
      <c r="E4685" s="519"/>
      <c r="F4685" s="519">
        <v>2</v>
      </c>
      <c r="G4685" s="519"/>
      <c r="H4685" s="519">
        <v>38</v>
      </c>
      <c r="I4685" s="519">
        <v>3</v>
      </c>
      <c r="J4685" s="519" t="str">
        <f t="shared" si="123"/>
        <v>SDN20023803</v>
      </c>
      <c r="K4685" s="519">
        <v>510</v>
      </c>
    </row>
    <row r="4686" spans="2:11" hidden="1">
      <c r="B4686" s="519" t="s">
        <v>1062</v>
      </c>
      <c r="C4686" s="519"/>
      <c r="D4686" s="519"/>
      <c r="E4686" s="519"/>
      <c r="F4686" s="519">
        <v>2</v>
      </c>
      <c r="G4686" s="519"/>
      <c r="H4686" s="519">
        <v>38</v>
      </c>
      <c r="I4686" s="519">
        <v>4</v>
      </c>
      <c r="J4686" s="519" t="str">
        <f t="shared" si="123"/>
        <v>SDN20023804</v>
      </c>
      <c r="K4686" s="519">
        <v>510</v>
      </c>
    </row>
    <row r="4687" spans="2:11" hidden="1">
      <c r="B4687" s="519" t="s">
        <v>1062</v>
      </c>
      <c r="C4687" s="519"/>
      <c r="D4687" s="519"/>
      <c r="E4687" s="519"/>
      <c r="F4687" s="519">
        <v>2</v>
      </c>
      <c r="G4687" s="519"/>
      <c r="H4687" s="519">
        <v>38</v>
      </c>
      <c r="I4687" s="519">
        <v>5</v>
      </c>
      <c r="J4687" s="519" t="str">
        <f t="shared" si="123"/>
        <v>SDN20023805</v>
      </c>
      <c r="K4687" s="519">
        <v>510</v>
      </c>
    </row>
    <row r="4688" spans="2:11" hidden="1">
      <c r="B4688" s="519" t="s">
        <v>1062</v>
      </c>
      <c r="C4688" s="519"/>
      <c r="D4688" s="519"/>
      <c r="E4688" s="519"/>
      <c r="F4688" s="519">
        <v>2</v>
      </c>
      <c r="G4688" s="519"/>
      <c r="H4688" s="519">
        <v>38</v>
      </c>
      <c r="I4688" s="519">
        <v>6</v>
      </c>
      <c r="J4688" s="519" t="str">
        <f t="shared" si="123"/>
        <v>SDN20023806</v>
      </c>
      <c r="K4688" s="519">
        <v>510</v>
      </c>
    </row>
    <row r="4689" spans="2:11" hidden="1">
      <c r="B4689" s="519" t="s">
        <v>1062</v>
      </c>
      <c r="C4689" s="519"/>
      <c r="D4689" s="519"/>
      <c r="E4689" s="519"/>
      <c r="F4689" s="519">
        <v>2</v>
      </c>
      <c r="G4689" s="519"/>
      <c r="H4689" s="519">
        <v>38</v>
      </c>
      <c r="I4689" s="519">
        <v>7</v>
      </c>
      <c r="J4689" s="519" t="str">
        <f t="shared" si="123"/>
        <v>SDN20023807</v>
      </c>
      <c r="K4689" s="519">
        <v>510</v>
      </c>
    </row>
    <row r="4690" spans="2:11" hidden="1">
      <c r="B4690" s="519" t="s">
        <v>1062</v>
      </c>
      <c r="C4690" s="519"/>
      <c r="D4690" s="519"/>
      <c r="E4690" s="519"/>
      <c r="F4690" s="519">
        <v>2</v>
      </c>
      <c r="G4690" s="519"/>
      <c r="H4690" s="519">
        <v>38</v>
      </c>
      <c r="I4690" s="519">
        <v>8</v>
      </c>
      <c r="J4690" s="519" t="str">
        <f t="shared" si="123"/>
        <v>SDN20023808</v>
      </c>
      <c r="K4690" s="519">
        <v>510</v>
      </c>
    </row>
    <row r="4691" spans="2:11" hidden="1">
      <c r="B4691" s="519" t="s">
        <v>1062</v>
      </c>
      <c r="C4691" s="519"/>
      <c r="D4691" s="519"/>
      <c r="E4691" s="519"/>
      <c r="F4691" s="519">
        <v>2</v>
      </c>
      <c r="G4691" s="519"/>
      <c r="H4691" s="519">
        <v>38</v>
      </c>
      <c r="I4691" s="519">
        <v>9</v>
      </c>
      <c r="J4691" s="519" t="str">
        <f t="shared" si="123"/>
        <v>SDN20023809</v>
      </c>
      <c r="K4691" s="519">
        <v>510</v>
      </c>
    </row>
    <row r="4692" spans="2:11" hidden="1">
      <c r="B4692" s="519" t="s">
        <v>1062</v>
      </c>
      <c r="C4692" s="519"/>
      <c r="D4692" s="519"/>
      <c r="E4692" s="519"/>
      <c r="F4692" s="519">
        <v>2</v>
      </c>
      <c r="G4692" s="519"/>
      <c r="H4692" s="519">
        <v>38</v>
      </c>
      <c r="I4692" s="519">
        <v>10</v>
      </c>
      <c r="J4692" s="519" t="str">
        <f t="shared" si="123"/>
        <v>SDN20023810</v>
      </c>
      <c r="K4692" s="519">
        <v>510</v>
      </c>
    </row>
    <row r="4693" spans="2:11" hidden="1">
      <c r="B4693" s="519" t="s">
        <v>1062</v>
      </c>
      <c r="C4693" s="519"/>
      <c r="D4693" s="519"/>
      <c r="E4693" s="519"/>
      <c r="F4693" s="519">
        <v>2</v>
      </c>
      <c r="G4693" s="519"/>
      <c r="H4693" s="519">
        <v>38</v>
      </c>
      <c r="I4693" s="519">
        <v>11</v>
      </c>
      <c r="J4693" s="519" t="str">
        <f t="shared" si="123"/>
        <v>SDN20023811</v>
      </c>
      <c r="K4693" s="519">
        <v>408</v>
      </c>
    </row>
    <row r="4694" spans="2:11" hidden="1">
      <c r="B4694" s="519" t="s">
        <v>1062</v>
      </c>
      <c r="C4694" s="519"/>
      <c r="D4694" s="519"/>
      <c r="E4694" s="519"/>
      <c r="F4694" s="519">
        <v>2</v>
      </c>
      <c r="G4694" s="519"/>
      <c r="H4694" s="519">
        <v>38</v>
      </c>
      <c r="I4694" s="519">
        <v>12</v>
      </c>
      <c r="J4694" s="519" t="str">
        <f t="shared" si="123"/>
        <v>SDN20023812</v>
      </c>
      <c r="K4694" s="519">
        <v>408</v>
      </c>
    </row>
    <row r="4695" spans="2:11" hidden="1">
      <c r="B4695" s="519" t="s">
        <v>1062</v>
      </c>
      <c r="C4695" s="519"/>
      <c r="D4695" s="519"/>
      <c r="E4695" s="519"/>
      <c r="F4695" s="519">
        <v>2</v>
      </c>
      <c r="G4695" s="519"/>
      <c r="H4695" s="519">
        <v>38</v>
      </c>
      <c r="I4695" s="519">
        <v>13</v>
      </c>
      <c r="J4695" s="519" t="str">
        <f t="shared" si="123"/>
        <v>SDN20023813</v>
      </c>
      <c r="K4695" s="519">
        <v>408</v>
      </c>
    </row>
    <row r="4696" spans="2:11" hidden="1">
      <c r="B4696" s="519" t="s">
        <v>1062</v>
      </c>
      <c r="C4696" s="519"/>
      <c r="D4696" s="519"/>
      <c r="E4696" s="519"/>
      <c r="F4696" s="519">
        <v>2</v>
      </c>
      <c r="G4696" s="519"/>
      <c r="H4696" s="519">
        <v>38</v>
      </c>
      <c r="I4696" s="519">
        <v>14</v>
      </c>
      <c r="J4696" s="519" t="str">
        <f t="shared" si="123"/>
        <v>SDN20023814</v>
      </c>
      <c r="K4696" s="519">
        <v>408</v>
      </c>
    </row>
    <row r="4697" spans="2:11" hidden="1">
      <c r="B4697" s="519" t="s">
        <v>1062</v>
      </c>
      <c r="C4697" s="519"/>
      <c r="D4697" s="519"/>
      <c r="E4697" s="519"/>
      <c r="F4697" s="519">
        <v>2</v>
      </c>
      <c r="G4697" s="519"/>
      <c r="H4697" s="519">
        <v>38</v>
      </c>
      <c r="I4697" s="519">
        <v>15</v>
      </c>
      <c r="J4697" s="519" t="str">
        <f t="shared" si="123"/>
        <v>SDN20023815</v>
      </c>
      <c r="K4697" s="519">
        <v>408</v>
      </c>
    </row>
    <row r="4698" spans="2:11" hidden="1">
      <c r="B4698" s="519" t="s">
        <v>1062</v>
      </c>
      <c r="C4698" s="519"/>
      <c r="D4698" s="519"/>
      <c r="E4698" s="519"/>
      <c r="F4698" s="519">
        <v>2</v>
      </c>
      <c r="G4698" s="519"/>
      <c r="H4698" s="519">
        <v>38</v>
      </c>
      <c r="I4698" s="519">
        <v>16</v>
      </c>
      <c r="J4698" s="519" t="str">
        <f t="shared" si="123"/>
        <v>SDN20023816</v>
      </c>
      <c r="K4698" s="519">
        <v>408</v>
      </c>
    </row>
    <row r="4699" spans="2:11" hidden="1">
      <c r="B4699" s="519" t="s">
        <v>1062</v>
      </c>
      <c r="C4699" s="519"/>
      <c r="D4699" s="519"/>
      <c r="E4699" s="519"/>
      <c r="F4699" s="519">
        <v>2</v>
      </c>
      <c r="G4699" s="519"/>
      <c r="H4699" s="519">
        <v>38</v>
      </c>
      <c r="I4699" s="519">
        <v>17</v>
      </c>
      <c r="J4699" s="519" t="str">
        <f t="shared" si="123"/>
        <v>SDN20023817</v>
      </c>
      <c r="K4699" s="519">
        <v>408</v>
      </c>
    </row>
    <row r="4700" spans="2:11" hidden="1">
      <c r="B4700" s="519" t="s">
        <v>1062</v>
      </c>
      <c r="C4700" s="519"/>
      <c r="D4700" s="519"/>
      <c r="E4700" s="519"/>
      <c r="F4700" s="519">
        <v>2</v>
      </c>
      <c r="G4700" s="519"/>
      <c r="H4700" s="519">
        <v>38</v>
      </c>
      <c r="I4700" s="519">
        <v>18</v>
      </c>
      <c r="J4700" s="519" t="str">
        <f t="shared" si="123"/>
        <v>SDN20023818</v>
      </c>
      <c r="K4700" s="519">
        <v>408</v>
      </c>
    </row>
    <row r="4701" spans="2:11" hidden="1">
      <c r="B4701" s="519" t="s">
        <v>1062</v>
      </c>
      <c r="C4701" s="519"/>
      <c r="D4701" s="519"/>
      <c r="E4701" s="519"/>
      <c r="F4701" s="519">
        <v>2</v>
      </c>
      <c r="G4701" s="519"/>
      <c r="H4701" s="519">
        <v>38</v>
      </c>
      <c r="I4701" s="519">
        <v>19</v>
      </c>
      <c r="J4701" s="519" t="str">
        <f t="shared" si="123"/>
        <v>SDN20023819</v>
      </c>
      <c r="K4701" s="519">
        <v>408</v>
      </c>
    </row>
    <row r="4702" spans="2:11" hidden="1">
      <c r="B4702" s="519" t="s">
        <v>1062</v>
      </c>
      <c r="C4702" s="519"/>
      <c r="D4702" s="519"/>
      <c r="E4702" s="519"/>
      <c r="F4702" s="519">
        <v>2</v>
      </c>
      <c r="G4702" s="519"/>
      <c r="H4702" s="519">
        <v>38</v>
      </c>
      <c r="I4702" s="519">
        <v>20</v>
      </c>
      <c r="J4702" s="519" t="str">
        <f t="shared" si="123"/>
        <v>SDN20023820</v>
      </c>
      <c r="K4702" s="519">
        <v>408</v>
      </c>
    </row>
    <row r="4703" spans="2:11" hidden="1">
      <c r="B4703" s="519" t="s">
        <v>1062</v>
      </c>
      <c r="C4703" s="519"/>
      <c r="D4703" s="519"/>
      <c r="E4703" s="519"/>
      <c r="F4703" s="519">
        <v>2</v>
      </c>
      <c r="G4703" s="519"/>
      <c r="H4703" s="519">
        <v>39</v>
      </c>
      <c r="I4703" s="519">
        <v>1</v>
      </c>
      <c r="J4703" s="519" t="str">
        <f t="shared" si="123"/>
        <v>SDN20023901</v>
      </c>
      <c r="K4703" s="519">
        <v>510</v>
      </c>
    </row>
    <row r="4704" spans="2:11" hidden="1">
      <c r="B4704" s="519" t="s">
        <v>1062</v>
      </c>
      <c r="C4704" s="519"/>
      <c r="D4704" s="519"/>
      <c r="E4704" s="519"/>
      <c r="F4704" s="519">
        <v>2</v>
      </c>
      <c r="G4704" s="519"/>
      <c r="H4704" s="519">
        <v>39</v>
      </c>
      <c r="I4704" s="519">
        <v>2</v>
      </c>
      <c r="J4704" s="519" t="str">
        <f t="shared" si="123"/>
        <v>SDN20023902</v>
      </c>
      <c r="K4704" s="519">
        <v>510</v>
      </c>
    </row>
    <row r="4705" spans="2:11" hidden="1">
      <c r="B4705" s="519" t="s">
        <v>1062</v>
      </c>
      <c r="C4705" s="519"/>
      <c r="D4705" s="519"/>
      <c r="E4705" s="519"/>
      <c r="F4705" s="519">
        <v>2</v>
      </c>
      <c r="G4705" s="519"/>
      <c r="H4705" s="519">
        <v>39</v>
      </c>
      <c r="I4705" s="519">
        <v>3</v>
      </c>
      <c r="J4705" s="519" t="str">
        <f t="shared" si="123"/>
        <v>SDN20023903</v>
      </c>
      <c r="K4705" s="519">
        <v>510</v>
      </c>
    </row>
    <row r="4706" spans="2:11" hidden="1">
      <c r="B4706" s="519" t="s">
        <v>1062</v>
      </c>
      <c r="C4706" s="519"/>
      <c r="D4706" s="519"/>
      <c r="E4706" s="519"/>
      <c r="F4706" s="519">
        <v>2</v>
      </c>
      <c r="G4706" s="519"/>
      <c r="H4706" s="519">
        <v>39</v>
      </c>
      <c r="I4706" s="519">
        <v>4</v>
      </c>
      <c r="J4706" s="519" t="str">
        <f t="shared" si="123"/>
        <v>SDN20023904</v>
      </c>
      <c r="K4706" s="519">
        <v>510</v>
      </c>
    </row>
    <row r="4707" spans="2:11" hidden="1">
      <c r="B4707" s="519" t="s">
        <v>1062</v>
      </c>
      <c r="C4707" s="519"/>
      <c r="D4707" s="519"/>
      <c r="E4707" s="519"/>
      <c r="F4707" s="519">
        <v>2</v>
      </c>
      <c r="G4707" s="519"/>
      <c r="H4707" s="519">
        <v>39</v>
      </c>
      <c r="I4707" s="519">
        <v>5</v>
      </c>
      <c r="J4707" s="519" t="str">
        <f t="shared" si="123"/>
        <v>SDN20023905</v>
      </c>
      <c r="K4707" s="519">
        <v>510</v>
      </c>
    </row>
    <row r="4708" spans="2:11" hidden="1">
      <c r="B4708" s="519" t="s">
        <v>1062</v>
      </c>
      <c r="C4708" s="519"/>
      <c r="D4708" s="519"/>
      <c r="E4708" s="519"/>
      <c r="F4708" s="519">
        <v>2</v>
      </c>
      <c r="G4708" s="519"/>
      <c r="H4708" s="519">
        <v>39</v>
      </c>
      <c r="I4708" s="519">
        <v>6</v>
      </c>
      <c r="J4708" s="519" t="str">
        <f t="shared" si="123"/>
        <v>SDN20023906</v>
      </c>
      <c r="K4708" s="519">
        <v>510</v>
      </c>
    </row>
    <row r="4709" spans="2:11" hidden="1">
      <c r="B4709" s="519" t="s">
        <v>1062</v>
      </c>
      <c r="C4709" s="519"/>
      <c r="D4709" s="519"/>
      <c r="E4709" s="519"/>
      <c r="F4709" s="519">
        <v>2</v>
      </c>
      <c r="G4709" s="519"/>
      <c r="H4709" s="519">
        <v>39</v>
      </c>
      <c r="I4709" s="519">
        <v>7</v>
      </c>
      <c r="J4709" s="519" t="str">
        <f t="shared" si="123"/>
        <v>SDN20023907</v>
      </c>
      <c r="K4709" s="519">
        <v>510</v>
      </c>
    </row>
    <row r="4710" spans="2:11" hidden="1">
      <c r="B4710" s="519" t="s">
        <v>1062</v>
      </c>
      <c r="C4710" s="519"/>
      <c r="D4710" s="519"/>
      <c r="E4710" s="519"/>
      <c r="F4710" s="519">
        <v>2</v>
      </c>
      <c r="G4710" s="519"/>
      <c r="H4710" s="519">
        <v>39</v>
      </c>
      <c r="I4710" s="519">
        <v>8</v>
      </c>
      <c r="J4710" s="519" t="str">
        <f t="shared" si="123"/>
        <v>SDN20023908</v>
      </c>
      <c r="K4710" s="519">
        <v>510</v>
      </c>
    </row>
    <row r="4711" spans="2:11" hidden="1">
      <c r="B4711" s="519" t="s">
        <v>1062</v>
      </c>
      <c r="C4711" s="519"/>
      <c r="D4711" s="519"/>
      <c r="E4711" s="519"/>
      <c r="F4711" s="519">
        <v>2</v>
      </c>
      <c r="G4711" s="519"/>
      <c r="H4711" s="519">
        <v>39</v>
      </c>
      <c r="I4711" s="519">
        <v>9</v>
      </c>
      <c r="J4711" s="519" t="str">
        <f t="shared" si="123"/>
        <v>SDN20023909</v>
      </c>
      <c r="K4711" s="519">
        <v>510</v>
      </c>
    </row>
    <row r="4712" spans="2:11" hidden="1">
      <c r="B4712" s="519" t="s">
        <v>1062</v>
      </c>
      <c r="C4712" s="519"/>
      <c r="D4712" s="519"/>
      <c r="E4712" s="519"/>
      <c r="F4712" s="519">
        <v>2</v>
      </c>
      <c r="G4712" s="519"/>
      <c r="H4712" s="519">
        <v>39</v>
      </c>
      <c r="I4712" s="519">
        <v>10</v>
      </c>
      <c r="J4712" s="519" t="str">
        <f t="shared" si="123"/>
        <v>SDN20023910</v>
      </c>
      <c r="K4712" s="519">
        <v>510</v>
      </c>
    </row>
    <row r="4713" spans="2:11" hidden="1">
      <c r="B4713" s="519" t="s">
        <v>1062</v>
      </c>
      <c r="C4713" s="519"/>
      <c r="D4713" s="519"/>
      <c r="E4713" s="519"/>
      <c r="F4713" s="519">
        <v>2</v>
      </c>
      <c r="G4713" s="519"/>
      <c r="H4713" s="519">
        <v>39</v>
      </c>
      <c r="I4713" s="519">
        <v>11</v>
      </c>
      <c r="J4713" s="519" t="str">
        <f t="shared" si="123"/>
        <v>SDN20023911</v>
      </c>
      <c r="K4713" s="519">
        <v>408</v>
      </c>
    </row>
    <row r="4714" spans="2:11" hidden="1">
      <c r="B4714" s="519" t="s">
        <v>1062</v>
      </c>
      <c r="C4714" s="519"/>
      <c r="D4714" s="519"/>
      <c r="E4714" s="519"/>
      <c r="F4714" s="519">
        <v>2</v>
      </c>
      <c r="G4714" s="519"/>
      <c r="H4714" s="519">
        <v>39</v>
      </c>
      <c r="I4714" s="519">
        <v>12</v>
      </c>
      <c r="J4714" s="519" t="str">
        <f t="shared" si="123"/>
        <v>SDN20023912</v>
      </c>
      <c r="K4714" s="519">
        <v>408</v>
      </c>
    </row>
    <row r="4715" spans="2:11" hidden="1">
      <c r="B4715" s="519" t="s">
        <v>1062</v>
      </c>
      <c r="C4715" s="519"/>
      <c r="D4715" s="519"/>
      <c r="E4715" s="519"/>
      <c r="F4715" s="519">
        <v>2</v>
      </c>
      <c r="G4715" s="519"/>
      <c r="H4715" s="519">
        <v>39</v>
      </c>
      <c r="I4715" s="519">
        <v>13</v>
      </c>
      <c r="J4715" s="519" t="str">
        <f t="shared" si="123"/>
        <v>SDN20023913</v>
      </c>
      <c r="K4715" s="519">
        <v>408</v>
      </c>
    </row>
    <row r="4716" spans="2:11" hidden="1">
      <c r="B4716" s="519" t="s">
        <v>1062</v>
      </c>
      <c r="C4716" s="519"/>
      <c r="D4716" s="519"/>
      <c r="E4716" s="519"/>
      <c r="F4716" s="519">
        <v>2</v>
      </c>
      <c r="G4716" s="519"/>
      <c r="H4716" s="519">
        <v>39</v>
      </c>
      <c r="I4716" s="519">
        <v>14</v>
      </c>
      <c r="J4716" s="519" t="str">
        <f t="shared" si="123"/>
        <v>SDN20023914</v>
      </c>
      <c r="K4716" s="519">
        <v>408</v>
      </c>
    </row>
    <row r="4717" spans="2:11" hidden="1">
      <c r="B4717" s="519" t="s">
        <v>1062</v>
      </c>
      <c r="C4717" s="519"/>
      <c r="D4717" s="519"/>
      <c r="E4717" s="519"/>
      <c r="F4717" s="519">
        <v>2</v>
      </c>
      <c r="G4717" s="519"/>
      <c r="H4717" s="519">
        <v>39</v>
      </c>
      <c r="I4717" s="519">
        <v>15</v>
      </c>
      <c r="J4717" s="519" t="str">
        <f t="shared" si="123"/>
        <v>SDN20023915</v>
      </c>
      <c r="K4717" s="519">
        <v>408</v>
      </c>
    </row>
    <row r="4718" spans="2:11" hidden="1">
      <c r="B4718" s="519" t="s">
        <v>1062</v>
      </c>
      <c r="C4718" s="519"/>
      <c r="D4718" s="519"/>
      <c r="E4718" s="519"/>
      <c r="F4718" s="519">
        <v>2</v>
      </c>
      <c r="G4718" s="519"/>
      <c r="H4718" s="519">
        <v>39</v>
      </c>
      <c r="I4718" s="519">
        <v>16</v>
      </c>
      <c r="J4718" s="519" t="str">
        <f t="shared" si="123"/>
        <v>SDN20023916</v>
      </c>
      <c r="K4718" s="519">
        <v>408</v>
      </c>
    </row>
    <row r="4719" spans="2:11" hidden="1">
      <c r="B4719" s="519" t="s">
        <v>1062</v>
      </c>
      <c r="C4719" s="519"/>
      <c r="D4719" s="519"/>
      <c r="E4719" s="519"/>
      <c r="F4719" s="519">
        <v>2</v>
      </c>
      <c r="G4719" s="519"/>
      <c r="H4719" s="519">
        <v>39</v>
      </c>
      <c r="I4719" s="519">
        <v>17</v>
      </c>
      <c r="J4719" s="519" t="str">
        <f t="shared" si="123"/>
        <v>SDN20023917</v>
      </c>
      <c r="K4719" s="519">
        <v>408</v>
      </c>
    </row>
    <row r="4720" spans="2:11" hidden="1">
      <c r="B4720" s="519" t="s">
        <v>1062</v>
      </c>
      <c r="C4720" s="519"/>
      <c r="D4720" s="519"/>
      <c r="E4720" s="519"/>
      <c r="F4720" s="519">
        <v>2</v>
      </c>
      <c r="G4720" s="519"/>
      <c r="H4720" s="519">
        <v>39</v>
      </c>
      <c r="I4720" s="519">
        <v>18</v>
      </c>
      <c r="J4720" s="519" t="str">
        <f t="shared" si="123"/>
        <v>SDN20023918</v>
      </c>
      <c r="K4720" s="519">
        <v>408</v>
      </c>
    </row>
    <row r="4721" spans="2:11" hidden="1">
      <c r="B4721" s="519" t="s">
        <v>1062</v>
      </c>
      <c r="C4721" s="519"/>
      <c r="D4721" s="519"/>
      <c r="E4721" s="519"/>
      <c r="F4721" s="519">
        <v>2</v>
      </c>
      <c r="G4721" s="519"/>
      <c r="H4721" s="519">
        <v>39</v>
      </c>
      <c r="I4721" s="519">
        <v>19</v>
      </c>
      <c r="J4721" s="519" t="str">
        <f t="shared" si="123"/>
        <v>SDN20023919</v>
      </c>
      <c r="K4721" s="519">
        <v>408</v>
      </c>
    </row>
    <row r="4722" spans="2:11" hidden="1">
      <c r="B4722" s="519" t="s">
        <v>1062</v>
      </c>
      <c r="C4722" s="519"/>
      <c r="D4722" s="519"/>
      <c r="E4722" s="519"/>
      <c r="F4722" s="519">
        <v>2</v>
      </c>
      <c r="G4722" s="519"/>
      <c r="H4722" s="519">
        <v>39</v>
      </c>
      <c r="I4722" s="519">
        <v>20</v>
      </c>
      <c r="J4722" s="519" t="str">
        <f t="shared" si="123"/>
        <v>SDN20023920</v>
      </c>
      <c r="K4722" s="519">
        <v>408</v>
      </c>
    </row>
    <row r="4723" spans="2:11" hidden="1">
      <c r="B4723" s="519" t="s">
        <v>1062</v>
      </c>
      <c r="C4723" s="519"/>
      <c r="D4723" s="519"/>
      <c r="E4723" s="519"/>
      <c r="F4723" s="519">
        <v>2</v>
      </c>
      <c r="G4723" s="519"/>
      <c r="H4723" s="519">
        <v>40</v>
      </c>
      <c r="I4723" s="519">
        <v>1</v>
      </c>
      <c r="J4723" s="519" t="str">
        <f t="shared" si="123"/>
        <v>SDN20024001</v>
      </c>
      <c r="K4723" s="519">
        <v>515</v>
      </c>
    </row>
    <row r="4724" spans="2:11" hidden="1">
      <c r="B4724" s="519" t="s">
        <v>1062</v>
      </c>
      <c r="C4724" s="519"/>
      <c r="D4724" s="519"/>
      <c r="E4724" s="519"/>
      <c r="F4724" s="519">
        <v>2</v>
      </c>
      <c r="G4724" s="519"/>
      <c r="H4724" s="519">
        <v>40</v>
      </c>
      <c r="I4724" s="519">
        <v>2</v>
      </c>
      <c r="J4724" s="519" t="str">
        <f t="shared" si="123"/>
        <v>SDN20024002</v>
      </c>
      <c r="K4724" s="519">
        <v>515</v>
      </c>
    </row>
    <row r="4725" spans="2:11" hidden="1">
      <c r="B4725" s="519" t="s">
        <v>1062</v>
      </c>
      <c r="C4725" s="519"/>
      <c r="D4725" s="519"/>
      <c r="E4725" s="519"/>
      <c r="F4725" s="519">
        <v>2</v>
      </c>
      <c r="G4725" s="519"/>
      <c r="H4725" s="519">
        <v>40</v>
      </c>
      <c r="I4725" s="519">
        <v>3</v>
      </c>
      <c r="J4725" s="519" t="str">
        <f t="shared" si="123"/>
        <v>SDN20024003</v>
      </c>
      <c r="K4725" s="519">
        <v>515</v>
      </c>
    </row>
    <row r="4726" spans="2:11" hidden="1">
      <c r="B4726" s="519" t="s">
        <v>1062</v>
      </c>
      <c r="C4726" s="519"/>
      <c r="D4726" s="519"/>
      <c r="E4726" s="519"/>
      <c r="F4726" s="519">
        <v>2</v>
      </c>
      <c r="G4726" s="519"/>
      <c r="H4726" s="519">
        <v>40</v>
      </c>
      <c r="I4726" s="519">
        <v>4</v>
      </c>
      <c r="J4726" s="519" t="str">
        <f t="shared" si="123"/>
        <v>SDN20024004</v>
      </c>
      <c r="K4726" s="519">
        <v>515</v>
      </c>
    </row>
    <row r="4727" spans="2:11" hidden="1">
      <c r="B4727" s="519" t="s">
        <v>1062</v>
      </c>
      <c r="C4727" s="519"/>
      <c r="D4727" s="519"/>
      <c r="E4727" s="519"/>
      <c r="F4727" s="519">
        <v>2</v>
      </c>
      <c r="G4727" s="519"/>
      <c r="H4727" s="519">
        <v>40</v>
      </c>
      <c r="I4727" s="519">
        <v>5</v>
      </c>
      <c r="J4727" s="519" t="str">
        <f t="shared" si="123"/>
        <v>SDN20024005</v>
      </c>
      <c r="K4727" s="519">
        <v>515</v>
      </c>
    </row>
    <row r="4728" spans="2:11" hidden="1">
      <c r="B4728" s="519" t="s">
        <v>1062</v>
      </c>
      <c r="C4728" s="519"/>
      <c r="D4728" s="519"/>
      <c r="E4728" s="519"/>
      <c r="F4728" s="519">
        <v>2</v>
      </c>
      <c r="G4728" s="519"/>
      <c r="H4728" s="519">
        <v>40</v>
      </c>
      <c r="I4728" s="519">
        <v>6</v>
      </c>
      <c r="J4728" s="519" t="str">
        <f t="shared" si="123"/>
        <v>SDN20024006</v>
      </c>
      <c r="K4728" s="519">
        <v>515</v>
      </c>
    </row>
    <row r="4729" spans="2:11" hidden="1">
      <c r="B4729" s="519" t="s">
        <v>1062</v>
      </c>
      <c r="C4729" s="519"/>
      <c r="D4729" s="519"/>
      <c r="E4729" s="519"/>
      <c r="F4729" s="519">
        <v>2</v>
      </c>
      <c r="G4729" s="519"/>
      <c r="H4729" s="519">
        <v>40</v>
      </c>
      <c r="I4729" s="519">
        <v>7</v>
      </c>
      <c r="J4729" s="519" t="str">
        <f t="shared" si="123"/>
        <v>SDN20024007</v>
      </c>
      <c r="K4729" s="519">
        <v>515</v>
      </c>
    </row>
    <row r="4730" spans="2:11" hidden="1">
      <c r="B4730" s="519" t="s">
        <v>1062</v>
      </c>
      <c r="C4730" s="519"/>
      <c r="D4730" s="519"/>
      <c r="E4730" s="519"/>
      <c r="F4730" s="519">
        <v>2</v>
      </c>
      <c r="G4730" s="519"/>
      <c r="H4730" s="519">
        <v>40</v>
      </c>
      <c r="I4730" s="519">
        <v>8</v>
      </c>
      <c r="J4730" s="519" t="str">
        <f t="shared" si="123"/>
        <v>SDN20024008</v>
      </c>
      <c r="K4730" s="519">
        <v>515</v>
      </c>
    </row>
    <row r="4731" spans="2:11" hidden="1">
      <c r="B4731" s="519" t="s">
        <v>1062</v>
      </c>
      <c r="C4731" s="519"/>
      <c r="D4731" s="519"/>
      <c r="E4731" s="519"/>
      <c r="F4731" s="519">
        <v>2</v>
      </c>
      <c r="G4731" s="519"/>
      <c r="H4731" s="519">
        <v>40</v>
      </c>
      <c r="I4731" s="519">
        <v>9</v>
      </c>
      <c r="J4731" s="519" t="str">
        <f t="shared" si="123"/>
        <v>SDN20024009</v>
      </c>
      <c r="K4731" s="519">
        <v>515</v>
      </c>
    </row>
    <row r="4732" spans="2:11" hidden="1">
      <c r="B4732" s="519" t="s">
        <v>1062</v>
      </c>
      <c r="C4732" s="519"/>
      <c r="D4732" s="519"/>
      <c r="E4732" s="519"/>
      <c r="F4732" s="519">
        <v>2</v>
      </c>
      <c r="G4732" s="519"/>
      <c r="H4732" s="519">
        <v>40</v>
      </c>
      <c r="I4732" s="519">
        <v>10</v>
      </c>
      <c r="J4732" s="519" t="str">
        <f t="shared" si="123"/>
        <v>SDN20024010</v>
      </c>
      <c r="K4732" s="519">
        <v>515</v>
      </c>
    </row>
    <row r="4733" spans="2:11" hidden="1">
      <c r="B4733" s="519" t="s">
        <v>1062</v>
      </c>
      <c r="C4733" s="519"/>
      <c r="D4733" s="519"/>
      <c r="E4733" s="519"/>
      <c r="F4733" s="519">
        <v>2</v>
      </c>
      <c r="G4733" s="519"/>
      <c r="H4733" s="519">
        <v>40</v>
      </c>
      <c r="I4733" s="519">
        <v>11</v>
      </c>
      <c r="J4733" s="519" t="str">
        <f t="shared" si="123"/>
        <v>SDN20024011</v>
      </c>
      <c r="K4733" s="519">
        <v>412</v>
      </c>
    </row>
    <row r="4734" spans="2:11" hidden="1">
      <c r="B4734" s="519" t="s">
        <v>1062</v>
      </c>
      <c r="C4734" s="519"/>
      <c r="D4734" s="519"/>
      <c r="E4734" s="519"/>
      <c r="F4734" s="519">
        <v>2</v>
      </c>
      <c r="G4734" s="519"/>
      <c r="H4734" s="519">
        <v>40</v>
      </c>
      <c r="I4734" s="519">
        <v>12</v>
      </c>
      <c r="J4734" s="519" t="str">
        <f t="shared" si="123"/>
        <v>SDN20024012</v>
      </c>
      <c r="K4734" s="519">
        <v>412</v>
      </c>
    </row>
    <row r="4735" spans="2:11" hidden="1">
      <c r="B4735" s="519" t="s">
        <v>1062</v>
      </c>
      <c r="C4735" s="519"/>
      <c r="D4735" s="519"/>
      <c r="E4735" s="519"/>
      <c r="F4735" s="519">
        <v>2</v>
      </c>
      <c r="G4735" s="519"/>
      <c r="H4735" s="519">
        <v>40</v>
      </c>
      <c r="I4735" s="519">
        <v>13</v>
      </c>
      <c r="J4735" s="519" t="str">
        <f t="shared" si="123"/>
        <v>SDN20024013</v>
      </c>
      <c r="K4735" s="519">
        <v>412</v>
      </c>
    </row>
    <row r="4736" spans="2:11" hidden="1">
      <c r="B4736" s="519" t="s">
        <v>1062</v>
      </c>
      <c r="C4736" s="519"/>
      <c r="D4736" s="519"/>
      <c r="E4736" s="519"/>
      <c r="F4736" s="519">
        <v>2</v>
      </c>
      <c r="G4736" s="519"/>
      <c r="H4736" s="519">
        <v>40</v>
      </c>
      <c r="I4736" s="519">
        <v>14</v>
      </c>
      <c r="J4736" s="519" t="str">
        <f t="shared" si="123"/>
        <v>SDN20024014</v>
      </c>
      <c r="K4736" s="519">
        <v>412</v>
      </c>
    </row>
    <row r="4737" spans="2:11" hidden="1">
      <c r="B4737" s="519" t="s">
        <v>1062</v>
      </c>
      <c r="C4737" s="519"/>
      <c r="D4737" s="519"/>
      <c r="E4737" s="519"/>
      <c r="F4737" s="519">
        <v>2</v>
      </c>
      <c r="G4737" s="519"/>
      <c r="H4737" s="519">
        <v>40</v>
      </c>
      <c r="I4737" s="519">
        <v>15</v>
      </c>
      <c r="J4737" s="519" t="str">
        <f t="shared" si="123"/>
        <v>SDN20024015</v>
      </c>
      <c r="K4737" s="519">
        <v>412</v>
      </c>
    </row>
    <row r="4738" spans="2:11" hidden="1">
      <c r="B4738" s="519" t="s">
        <v>1062</v>
      </c>
      <c r="C4738" s="519"/>
      <c r="D4738" s="519"/>
      <c r="E4738" s="519"/>
      <c r="F4738" s="519">
        <v>2</v>
      </c>
      <c r="G4738" s="519"/>
      <c r="H4738" s="519">
        <v>40</v>
      </c>
      <c r="I4738" s="519">
        <v>16</v>
      </c>
      <c r="J4738" s="519" t="str">
        <f t="shared" si="123"/>
        <v>SDN20024016</v>
      </c>
      <c r="K4738" s="519">
        <v>412</v>
      </c>
    </row>
    <row r="4739" spans="2:11" hidden="1">
      <c r="B4739" s="519" t="s">
        <v>1062</v>
      </c>
      <c r="C4739" s="519"/>
      <c r="D4739" s="519"/>
      <c r="E4739" s="519"/>
      <c r="F4739" s="519">
        <v>2</v>
      </c>
      <c r="G4739" s="519"/>
      <c r="H4739" s="519">
        <v>40</v>
      </c>
      <c r="I4739" s="519">
        <v>17</v>
      </c>
      <c r="J4739" s="519" t="str">
        <f t="shared" si="123"/>
        <v>SDN20024017</v>
      </c>
      <c r="K4739" s="519">
        <v>412</v>
      </c>
    </row>
    <row r="4740" spans="2:11" hidden="1">
      <c r="B4740" s="519" t="s">
        <v>1062</v>
      </c>
      <c r="C4740" s="519"/>
      <c r="D4740" s="519"/>
      <c r="E4740" s="519"/>
      <c r="F4740" s="519">
        <v>2</v>
      </c>
      <c r="G4740" s="519"/>
      <c r="H4740" s="519">
        <v>40</v>
      </c>
      <c r="I4740" s="519">
        <v>18</v>
      </c>
      <c r="J4740" s="519" t="str">
        <f t="shared" ref="J4740:J4803" si="124">B4740&amp;TEXT(F4740,"00")&amp;TEXT(H4740,"00")&amp;TEXT(I4740,"00")</f>
        <v>SDN20024018</v>
      </c>
      <c r="K4740" s="519">
        <v>412</v>
      </c>
    </row>
    <row r="4741" spans="2:11" hidden="1">
      <c r="B4741" s="519" t="s">
        <v>1062</v>
      </c>
      <c r="C4741" s="519"/>
      <c r="D4741" s="519"/>
      <c r="E4741" s="519"/>
      <c r="F4741" s="519">
        <v>2</v>
      </c>
      <c r="G4741" s="519"/>
      <c r="H4741" s="519">
        <v>40</v>
      </c>
      <c r="I4741" s="519">
        <v>19</v>
      </c>
      <c r="J4741" s="519" t="str">
        <f t="shared" si="124"/>
        <v>SDN20024019</v>
      </c>
      <c r="K4741" s="519">
        <v>412</v>
      </c>
    </row>
    <row r="4742" spans="2:11" hidden="1">
      <c r="B4742" s="519" t="s">
        <v>1062</v>
      </c>
      <c r="C4742" s="519"/>
      <c r="D4742" s="519"/>
      <c r="E4742" s="519"/>
      <c r="F4742" s="519">
        <v>2</v>
      </c>
      <c r="G4742" s="519"/>
      <c r="H4742" s="519">
        <v>40</v>
      </c>
      <c r="I4742" s="519">
        <v>20</v>
      </c>
      <c r="J4742" s="519" t="str">
        <f t="shared" si="124"/>
        <v>SDN20024020</v>
      </c>
      <c r="K4742" s="519">
        <v>412</v>
      </c>
    </row>
    <row r="4743" spans="2:11" hidden="1">
      <c r="B4743" s="519" t="s">
        <v>1062</v>
      </c>
      <c r="C4743" s="519"/>
      <c r="D4743" s="519"/>
      <c r="E4743" s="519"/>
      <c r="F4743" s="519">
        <v>2</v>
      </c>
      <c r="G4743" s="519"/>
      <c r="H4743" s="519">
        <v>41</v>
      </c>
      <c r="I4743" s="519">
        <v>1</v>
      </c>
      <c r="J4743" s="519" t="str">
        <f t="shared" si="124"/>
        <v>SDN20024101</v>
      </c>
      <c r="K4743" s="519">
        <v>520</v>
      </c>
    </row>
    <row r="4744" spans="2:11" hidden="1">
      <c r="B4744" s="519" t="s">
        <v>1062</v>
      </c>
      <c r="C4744" s="519"/>
      <c r="D4744" s="519"/>
      <c r="E4744" s="519"/>
      <c r="F4744" s="519">
        <v>2</v>
      </c>
      <c r="G4744" s="519"/>
      <c r="H4744" s="519">
        <v>41</v>
      </c>
      <c r="I4744" s="519">
        <v>2</v>
      </c>
      <c r="J4744" s="519" t="str">
        <f t="shared" si="124"/>
        <v>SDN20024102</v>
      </c>
      <c r="K4744" s="519">
        <v>520</v>
      </c>
    </row>
    <row r="4745" spans="2:11" hidden="1">
      <c r="B4745" s="519" t="s">
        <v>1062</v>
      </c>
      <c r="C4745" s="519"/>
      <c r="D4745" s="519"/>
      <c r="E4745" s="519"/>
      <c r="F4745" s="519">
        <v>2</v>
      </c>
      <c r="G4745" s="519"/>
      <c r="H4745" s="519">
        <v>41</v>
      </c>
      <c r="I4745" s="519">
        <v>3</v>
      </c>
      <c r="J4745" s="519" t="str">
        <f t="shared" si="124"/>
        <v>SDN20024103</v>
      </c>
      <c r="K4745" s="519">
        <v>520</v>
      </c>
    </row>
    <row r="4746" spans="2:11" hidden="1">
      <c r="B4746" s="519" t="s">
        <v>1062</v>
      </c>
      <c r="C4746" s="519"/>
      <c r="D4746" s="519"/>
      <c r="E4746" s="519"/>
      <c r="F4746" s="519">
        <v>2</v>
      </c>
      <c r="G4746" s="519"/>
      <c r="H4746" s="519">
        <v>41</v>
      </c>
      <c r="I4746" s="519">
        <v>4</v>
      </c>
      <c r="J4746" s="519" t="str">
        <f t="shared" si="124"/>
        <v>SDN20024104</v>
      </c>
      <c r="K4746" s="519">
        <v>520</v>
      </c>
    </row>
    <row r="4747" spans="2:11" hidden="1">
      <c r="B4747" s="519" t="s">
        <v>1062</v>
      </c>
      <c r="C4747" s="519"/>
      <c r="D4747" s="519"/>
      <c r="E4747" s="519"/>
      <c r="F4747" s="519">
        <v>2</v>
      </c>
      <c r="G4747" s="519"/>
      <c r="H4747" s="519">
        <v>41</v>
      </c>
      <c r="I4747" s="519">
        <v>5</v>
      </c>
      <c r="J4747" s="519" t="str">
        <f t="shared" si="124"/>
        <v>SDN20024105</v>
      </c>
      <c r="K4747" s="519">
        <v>520</v>
      </c>
    </row>
    <row r="4748" spans="2:11" hidden="1">
      <c r="B4748" s="519" t="s">
        <v>1062</v>
      </c>
      <c r="C4748" s="519"/>
      <c r="D4748" s="519"/>
      <c r="E4748" s="519"/>
      <c r="F4748" s="519">
        <v>2</v>
      </c>
      <c r="G4748" s="519"/>
      <c r="H4748" s="519">
        <v>41</v>
      </c>
      <c r="I4748" s="519">
        <v>6</v>
      </c>
      <c r="J4748" s="519" t="str">
        <f t="shared" si="124"/>
        <v>SDN20024106</v>
      </c>
      <c r="K4748" s="519">
        <v>520</v>
      </c>
    </row>
    <row r="4749" spans="2:11" hidden="1">
      <c r="B4749" s="519" t="s">
        <v>1062</v>
      </c>
      <c r="C4749" s="519"/>
      <c r="D4749" s="519"/>
      <c r="E4749" s="519"/>
      <c r="F4749" s="519">
        <v>2</v>
      </c>
      <c r="G4749" s="519"/>
      <c r="H4749" s="519">
        <v>41</v>
      </c>
      <c r="I4749" s="519">
        <v>7</v>
      </c>
      <c r="J4749" s="519" t="str">
        <f t="shared" si="124"/>
        <v>SDN20024107</v>
      </c>
      <c r="K4749" s="519">
        <v>520</v>
      </c>
    </row>
    <row r="4750" spans="2:11" hidden="1">
      <c r="B4750" s="519" t="s">
        <v>1062</v>
      </c>
      <c r="C4750" s="519"/>
      <c r="D4750" s="519"/>
      <c r="E4750" s="519"/>
      <c r="F4750" s="519">
        <v>2</v>
      </c>
      <c r="G4750" s="519"/>
      <c r="H4750" s="519">
        <v>41</v>
      </c>
      <c r="I4750" s="519">
        <v>8</v>
      </c>
      <c r="J4750" s="519" t="str">
        <f t="shared" si="124"/>
        <v>SDN20024108</v>
      </c>
      <c r="K4750" s="519">
        <v>520</v>
      </c>
    </row>
    <row r="4751" spans="2:11" hidden="1">
      <c r="B4751" s="519" t="s">
        <v>1062</v>
      </c>
      <c r="C4751" s="519"/>
      <c r="D4751" s="519"/>
      <c r="E4751" s="519"/>
      <c r="F4751" s="519">
        <v>2</v>
      </c>
      <c r="G4751" s="519"/>
      <c r="H4751" s="519">
        <v>41</v>
      </c>
      <c r="I4751" s="519">
        <v>9</v>
      </c>
      <c r="J4751" s="519" t="str">
        <f t="shared" si="124"/>
        <v>SDN20024109</v>
      </c>
      <c r="K4751" s="519">
        <v>520</v>
      </c>
    </row>
    <row r="4752" spans="2:11" hidden="1">
      <c r="B4752" s="519" t="s">
        <v>1062</v>
      </c>
      <c r="C4752" s="519"/>
      <c r="D4752" s="519"/>
      <c r="E4752" s="519"/>
      <c r="F4752" s="519">
        <v>2</v>
      </c>
      <c r="G4752" s="519"/>
      <c r="H4752" s="519">
        <v>41</v>
      </c>
      <c r="I4752" s="519">
        <v>10</v>
      </c>
      <c r="J4752" s="519" t="str">
        <f t="shared" si="124"/>
        <v>SDN20024110</v>
      </c>
      <c r="K4752" s="519">
        <v>520</v>
      </c>
    </row>
    <row r="4753" spans="2:11" hidden="1">
      <c r="B4753" s="519" t="s">
        <v>1062</v>
      </c>
      <c r="C4753" s="519"/>
      <c r="D4753" s="519"/>
      <c r="E4753" s="519"/>
      <c r="F4753" s="519">
        <v>2</v>
      </c>
      <c r="G4753" s="519"/>
      <c r="H4753" s="519">
        <v>41</v>
      </c>
      <c r="I4753" s="519">
        <v>11</v>
      </c>
      <c r="J4753" s="519" t="str">
        <f t="shared" si="124"/>
        <v>SDN20024111</v>
      </c>
      <c r="K4753" s="519">
        <v>416</v>
      </c>
    </row>
    <row r="4754" spans="2:11" hidden="1">
      <c r="B4754" s="519" t="s">
        <v>1062</v>
      </c>
      <c r="C4754" s="519"/>
      <c r="D4754" s="519"/>
      <c r="E4754" s="519"/>
      <c r="F4754" s="519">
        <v>2</v>
      </c>
      <c r="G4754" s="519"/>
      <c r="H4754" s="519">
        <v>41</v>
      </c>
      <c r="I4754" s="519">
        <v>12</v>
      </c>
      <c r="J4754" s="519" t="str">
        <f t="shared" si="124"/>
        <v>SDN20024112</v>
      </c>
      <c r="K4754" s="519">
        <v>416</v>
      </c>
    </row>
    <row r="4755" spans="2:11" hidden="1">
      <c r="B4755" s="519" t="s">
        <v>1062</v>
      </c>
      <c r="C4755" s="519"/>
      <c r="D4755" s="519"/>
      <c r="E4755" s="519"/>
      <c r="F4755" s="519">
        <v>2</v>
      </c>
      <c r="G4755" s="519"/>
      <c r="H4755" s="519">
        <v>41</v>
      </c>
      <c r="I4755" s="519">
        <v>13</v>
      </c>
      <c r="J4755" s="519" t="str">
        <f t="shared" si="124"/>
        <v>SDN20024113</v>
      </c>
      <c r="K4755" s="519">
        <v>416</v>
      </c>
    </row>
    <row r="4756" spans="2:11" hidden="1">
      <c r="B4756" s="519" t="s">
        <v>1062</v>
      </c>
      <c r="C4756" s="519"/>
      <c r="D4756" s="519"/>
      <c r="E4756" s="519"/>
      <c r="F4756" s="519">
        <v>2</v>
      </c>
      <c r="G4756" s="519"/>
      <c r="H4756" s="519">
        <v>41</v>
      </c>
      <c r="I4756" s="519">
        <v>14</v>
      </c>
      <c r="J4756" s="519" t="str">
        <f t="shared" si="124"/>
        <v>SDN20024114</v>
      </c>
      <c r="K4756" s="519">
        <v>416</v>
      </c>
    </row>
    <row r="4757" spans="2:11" hidden="1">
      <c r="B4757" s="519" t="s">
        <v>1062</v>
      </c>
      <c r="C4757" s="519"/>
      <c r="D4757" s="519"/>
      <c r="E4757" s="519"/>
      <c r="F4757" s="519">
        <v>2</v>
      </c>
      <c r="G4757" s="519"/>
      <c r="H4757" s="519">
        <v>41</v>
      </c>
      <c r="I4757" s="519">
        <v>15</v>
      </c>
      <c r="J4757" s="519" t="str">
        <f t="shared" si="124"/>
        <v>SDN20024115</v>
      </c>
      <c r="K4757" s="519">
        <v>416</v>
      </c>
    </row>
    <row r="4758" spans="2:11" hidden="1">
      <c r="B4758" s="519" t="s">
        <v>1062</v>
      </c>
      <c r="C4758" s="519"/>
      <c r="D4758" s="519"/>
      <c r="E4758" s="519"/>
      <c r="F4758" s="519">
        <v>2</v>
      </c>
      <c r="G4758" s="519"/>
      <c r="H4758" s="519">
        <v>41</v>
      </c>
      <c r="I4758" s="519">
        <v>16</v>
      </c>
      <c r="J4758" s="519" t="str">
        <f t="shared" si="124"/>
        <v>SDN20024116</v>
      </c>
      <c r="K4758" s="519">
        <v>416</v>
      </c>
    </row>
    <row r="4759" spans="2:11" hidden="1">
      <c r="B4759" s="519" t="s">
        <v>1062</v>
      </c>
      <c r="C4759" s="519"/>
      <c r="D4759" s="519"/>
      <c r="E4759" s="519"/>
      <c r="F4759" s="519">
        <v>2</v>
      </c>
      <c r="G4759" s="519"/>
      <c r="H4759" s="519">
        <v>41</v>
      </c>
      <c r="I4759" s="519">
        <v>17</v>
      </c>
      <c r="J4759" s="519" t="str">
        <f t="shared" si="124"/>
        <v>SDN20024117</v>
      </c>
      <c r="K4759" s="519">
        <v>416</v>
      </c>
    </row>
    <row r="4760" spans="2:11" hidden="1">
      <c r="B4760" s="519" t="s">
        <v>1062</v>
      </c>
      <c r="C4760" s="519"/>
      <c r="D4760" s="519"/>
      <c r="E4760" s="519"/>
      <c r="F4760" s="519">
        <v>2</v>
      </c>
      <c r="G4760" s="519"/>
      <c r="H4760" s="519">
        <v>41</v>
      </c>
      <c r="I4760" s="519">
        <v>18</v>
      </c>
      <c r="J4760" s="519" t="str">
        <f t="shared" si="124"/>
        <v>SDN20024118</v>
      </c>
      <c r="K4760" s="519">
        <v>416</v>
      </c>
    </row>
    <row r="4761" spans="2:11" hidden="1">
      <c r="B4761" s="519" t="s">
        <v>1062</v>
      </c>
      <c r="C4761" s="519"/>
      <c r="D4761" s="519"/>
      <c r="E4761" s="519"/>
      <c r="F4761" s="519">
        <v>2</v>
      </c>
      <c r="G4761" s="519"/>
      <c r="H4761" s="519">
        <v>41</v>
      </c>
      <c r="I4761" s="519">
        <v>19</v>
      </c>
      <c r="J4761" s="519" t="str">
        <f t="shared" si="124"/>
        <v>SDN20024119</v>
      </c>
      <c r="K4761" s="519">
        <v>416</v>
      </c>
    </row>
    <row r="4762" spans="2:11" hidden="1">
      <c r="B4762" s="519" t="s">
        <v>1062</v>
      </c>
      <c r="C4762" s="519"/>
      <c r="D4762" s="519"/>
      <c r="E4762" s="519"/>
      <c r="F4762" s="519">
        <v>2</v>
      </c>
      <c r="G4762" s="519"/>
      <c r="H4762" s="519">
        <v>41</v>
      </c>
      <c r="I4762" s="519">
        <v>20</v>
      </c>
      <c r="J4762" s="519" t="str">
        <f t="shared" si="124"/>
        <v>SDN20024120</v>
      </c>
      <c r="K4762" s="519">
        <v>416</v>
      </c>
    </row>
    <row r="4763" spans="2:11" hidden="1">
      <c r="B4763" s="519" t="s">
        <v>1062</v>
      </c>
      <c r="C4763" s="519"/>
      <c r="D4763" s="519"/>
      <c r="E4763" s="519"/>
      <c r="F4763" s="519">
        <v>2</v>
      </c>
      <c r="G4763" s="519"/>
      <c r="H4763" s="519">
        <v>42</v>
      </c>
      <c r="I4763" s="519">
        <v>1</v>
      </c>
      <c r="J4763" s="519" t="str">
        <f t="shared" si="124"/>
        <v>SDN20024201</v>
      </c>
      <c r="K4763" s="519">
        <v>535</v>
      </c>
    </row>
    <row r="4764" spans="2:11" hidden="1">
      <c r="B4764" s="519" t="s">
        <v>1062</v>
      </c>
      <c r="C4764" s="519"/>
      <c r="D4764" s="519"/>
      <c r="E4764" s="519"/>
      <c r="F4764" s="519">
        <v>2</v>
      </c>
      <c r="G4764" s="519"/>
      <c r="H4764" s="519">
        <v>42</v>
      </c>
      <c r="I4764" s="519">
        <v>2</v>
      </c>
      <c r="J4764" s="519" t="str">
        <f t="shared" si="124"/>
        <v>SDN20024202</v>
      </c>
      <c r="K4764" s="519">
        <v>535</v>
      </c>
    </row>
    <row r="4765" spans="2:11" hidden="1">
      <c r="B4765" s="519" t="s">
        <v>1062</v>
      </c>
      <c r="C4765" s="519"/>
      <c r="D4765" s="519"/>
      <c r="E4765" s="519"/>
      <c r="F4765" s="519">
        <v>2</v>
      </c>
      <c r="G4765" s="519"/>
      <c r="H4765" s="519">
        <v>42</v>
      </c>
      <c r="I4765" s="519">
        <v>3</v>
      </c>
      <c r="J4765" s="519" t="str">
        <f t="shared" si="124"/>
        <v>SDN20024203</v>
      </c>
      <c r="K4765" s="519">
        <v>535</v>
      </c>
    </row>
    <row r="4766" spans="2:11" hidden="1">
      <c r="B4766" s="519" t="s">
        <v>1062</v>
      </c>
      <c r="C4766" s="519"/>
      <c r="D4766" s="519"/>
      <c r="E4766" s="519"/>
      <c r="F4766" s="519">
        <v>2</v>
      </c>
      <c r="G4766" s="519"/>
      <c r="H4766" s="519">
        <v>42</v>
      </c>
      <c r="I4766" s="519">
        <v>4</v>
      </c>
      <c r="J4766" s="519" t="str">
        <f t="shared" si="124"/>
        <v>SDN20024204</v>
      </c>
      <c r="K4766" s="519">
        <v>535</v>
      </c>
    </row>
    <row r="4767" spans="2:11" hidden="1">
      <c r="B4767" s="519" t="s">
        <v>1062</v>
      </c>
      <c r="C4767" s="519"/>
      <c r="D4767" s="519"/>
      <c r="E4767" s="519"/>
      <c r="F4767" s="519">
        <v>2</v>
      </c>
      <c r="G4767" s="519"/>
      <c r="H4767" s="519">
        <v>42</v>
      </c>
      <c r="I4767" s="519">
        <v>5</v>
      </c>
      <c r="J4767" s="519" t="str">
        <f t="shared" si="124"/>
        <v>SDN20024205</v>
      </c>
      <c r="K4767" s="519">
        <v>535</v>
      </c>
    </row>
    <row r="4768" spans="2:11" hidden="1">
      <c r="B4768" s="519" t="s">
        <v>1062</v>
      </c>
      <c r="C4768" s="519"/>
      <c r="D4768" s="519"/>
      <c r="E4768" s="519"/>
      <c r="F4768" s="519">
        <v>2</v>
      </c>
      <c r="G4768" s="519"/>
      <c r="H4768" s="519">
        <v>42</v>
      </c>
      <c r="I4768" s="519">
        <v>6</v>
      </c>
      <c r="J4768" s="519" t="str">
        <f t="shared" si="124"/>
        <v>SDN20024206</v>
      </c>
      <c r="K4768" s="519">
        <v>535</v>
      </c>
    </row>
    <row r="4769" spans="2:11" hidden="1">
      <c r="B4769" s="519" t="s">
        <v>1062</v>
      </c>
      <c r="C4769" s="519"/>
      <c r="D4769" s="519"/>
      <c r="E4769" s="519"/>
      <c r="F4769" s="519">
        <v>2</v>
      </c>
      <c r="G4769" s="519"/>
      <c r="H4769" s="519">
        <v>42</v>
      </c>
      <c r="I4769" s="519">
        <v>7</v>
      </c>
      <c r="J4769" s="519" t="str">
        <f t="shared" si="124"/>
        <v>SDN20024207</v>
      </c>
      <c r="K4769" s="519">
        <v>535</v>
      </c>
    </row>
    <row r="4770" spans="2:11" hidden="1">
      <c r="B4770" s="519" t="s">
        <v>1062</v>
      </c>
      <c r="C4770" s="519"/>
      <c r="D4770" s="519"/>
      <c r="E4770" s="519"/>
      <c r="F4770" s="519">
        <v>2</v>
      </c>
      <c r="G4770" s="519"/>
      <c r="H4770" s="519">
        <v>42</v>
      </c>
      <c r="I4770" s="519">
        <v>8</v>
      </c>
      <c r="J4770" s="519" t="str">
        <f t="shared" si="124"/>
        <v>SDN20024208</v>
      </c>
      <c r="K4770" s="519">
        <v>535</v>
      </c>
    </row>
    <row r="4771" spans="2:11" hidden="1">
      <c r="B4771" s="519" t="s">
        <v>1062</v>
      </c>
      <c r="C4771" s="519"/>
      <c r="D4771" s="519"/>
      <c r="E4771" s="519"/>
      <c r="F4771" s="519">
        <v>2</v>
      </c>
      <c r="G4771" s="519"/>
      <c r="H4771" s="519">
        <v>42</v>
      </c>
      <c r="I4771" s="519">
        <v>9</v>
      </c>
      <c r="J4771" s="519" t="str">
        <f t="shared" si="124"/>
        <v>SDN20024209</v>
      </c>
      <c r="K4771" s="519">
        <v>535</v>
      </c>
    </row>
    <row r="4772" spans="2:11" hidden="1">
      <c r="B4772" s="519" t="s">
        <v>1062</v>
      </c>
      <c r="C4772" s="519"/>
      <c r="D4772" s="519"/>
      <c r="E4772" s="519"/>
      <c r="F4772" s="519">
        <v>2</v>
      </c>
      <c r="G4772" s="519"/>
      <c r="H4772" s="519">
        <v>42</v>
      </c>
      <c r="I4772" s="519">
        <v>10</v>
      </c>
      <c r="J4772" s="519" t="str">
        <f t="shared" si="124"/>
        <v>SDN20024210</v>
      </c>
      <c r="K4772" s="519">
        <v>535</v>
      </c>
    </row>
    <row r="4773" spans="2:11" hidden="1">
      <c r="B4773" s="519" t="s">
        <v>1062</v>
      </c>
      <c r="C4773" s="519"/>
      <c r="D4773" s="519"/>
      <c r="E4773" s="519"/>
      <c r="F4773" s="519">
        <v>2</v>
      </c>
      <c r="G4773" s="519"/>
      <c r="H4773" s="519">
        <v>42</v>
      </c>
      <c r="I4773" s="519">
        <v>11</v>
      </c>
      <c r="J4773" s="519" t="str">
        <f t="shared" si="124"/>
        <v>SDN20024211</v>
      </c>
      <c r="K4773" s="519">
        <v>428</v>
      </c>
    </row>
    <row r="4774" spans="2:11" hidden="1">
      <c r="B4774" s="519" t="s">
        <v>1062</v>
      </c>
      <c r="C4774" s="519"/>
      <c r="D4774" s="519"/>
      <c r="E4774" s="519"/>
      <c r="F4774" s="519">
        <v>2</v>
      </c>
      <c r="G4774" s="519"/>
      <c r="H4774" s="519">
        <v>42</v>
      </c>
      <c r="I4774" s="519">
        <v>12</v>
      </c>
      <c r="J4774" s="519" t="str">
        <f t="shared" si="124"/>
        <v>SDN20024212</v>
      </c>
      <c r="K4774" s="519">
        <v>428</v>
      </c>
    </row>
    <row r="4775" spans="2:11" hidden="1">
      <c r="B4775" s="519" t="s">
        <v>1062</v>
      </c>
      <c r="C4775" s="519"/>
      <c r="D4775" s="519"/>
      <c r="E4775" s="519"/>
      <c r="F4775" s="519">
        <v>2</v>
      </c>
      <c r="G4775" s="519"/>
      <c r="H4775" s="519">
        <v>42</v>
      </c>
      <c r="I4775" s="519">
        <v>13</v>
      </c>
      <c r="J4775" s="519" t="str">
        <f t="shared" si="124"/>
        <v>SDN20024213</v>
      </c>
      <c r="K4775" s="519">
        <v>428</v>
      </c>
    </row>
    <row r="4776" spans="2:11" hidden="1">
      <c r="B4776" s="519" t="s">
        <v>1062</v>
      </c>
      <c r="C4776" s="519"/>
      <c r="D4776" s="519"/>
      <c r="E4776" s="519"/>
      <c r="F4776" s="519">
        <v>2</v>
      </c>
      <c r="G4776" s="519"/>
      <c r="H4776" s="519">
        <v>42</v>
      </c>
      <c r="I4776" s="519">
        <v>14</v>
      </c>
      <c r="J4776" s="519" t="str">
        <f t="shared" si="124"/>
        <v>SDN20024214</v>
      </c>
      <c r="K4776" s="519">
        <v>428</v>
      </c>
    </row>
    <row r="4777" spans="2:11" hidden="1">
      <c r="B4777" s="519" t="s">
        <v>1062</v>
      </c>
      <c r="C4777" s="519"/>
      <c r="D4777" s="519"/>
      <c r="E4777" s="519"/>
      <c r="F4777" s="519">
        <v>2</v>
      </c>
      <c r="G4777" s="519"/>
      <c r="H4777" s="519">
        <v>42</v>
      </c>
      <c r="I4777" s="519">
        <v>15</v>
      </c>
      <c r="J4777" s="519" t="str">
        <f t="shared" si="124"/>
        <v>SDN20024215</v>
      </c>
      <c r="K4777" s="519">
        <v>428</v>
      </c>
    </row>
    <row r="4778" spans="2:11" hidden="1">
      <c r="B4778" s="519" t="s">
        <v>1062</v>
      </c>
      <c r="C4778" s="519"/>
      <c r="D4778" s="519"/>
      <c r="E4778" s="519"/>
      <c r="F4778" s="519">
        <v>2</v>
      </c>
      <c r="G4778" s="519"/>
      <c r="H4778" s="519">
        <v>42</v>
      </c>
      <c r="I4778" s="519">
        <v>16</v>
      </c>
      <c r="J4778" s="519" t="str">
        <f t="shared" si="124"/>
        <v>SDN20024216</v>
      </c>
      <c r="K4778" s="519">
        <v>428</v>
      </c>
    </row>
    <row r="4779" spans="2:11" hidden="1">
      <c r="B4779" s="519" t="s">
        <v>1062</v>
      </c>
      <c r="C4779" s="519"/>
      <c r="D4779" s="519"/>
      <c r="E4779" s="519"/>
      <c r="F4779" s="519">
        <v>2</v>
      </c>
      <c r="G4779" s="519"/>
      <c r="H4779" s="519">
        <v>42</v>
      </c>
      <c r="I4779" s="519">
        <v>17</v>
      </c>
      <c r="J4779" s="519" t="str">
        <f t="shared" si="124"/>
        <v>SDN20024217</v>
      </c>
      <c r="K4779" s="519">
        <v>428</v>
      </c>
    </row>
    <row r="4780" spans="2:11" hidden="1">
      <c r="B4780" s="519" t="s">
        <v>1062</v>
      </c>
      <c r="C4780" s="519"/>
      <c r="D4780" s="519"/>
      <c r="E4780" s="519"/>
      <c r="F4780" s="519">
        <v>2</v>
      </c>
      <c r="G4780" s="519"/>
      <c r="H4780" s="519">
        <v>42</v>
      </c>
      <c r="I4780" s="519">
        <v>18</v>
      </c>
      <c r="J4780" s="519" t="str">
        <f t="shared" si="124"/>
        <v>SDN20024218</v>
      </c>
      <c r="K4780" s="519">
        <v>428</v>
      </c>
    </row>
    <row r="4781" spans="2:11" hidden="1">
      <c r="B4781" s="519" t="s">
        <v>1062</v>
      </c>
      <c r="C4781" s="519"/>
      <c r="D4781" s="519"/>
      <c r="E4781" s="519"/>
      <c r="F4781" s="519">
        <v>2</v>
      </c>
      <c r="G4781" s="519"/>
      <c r="H4781" s="519">
        <v>42</v>
      </c>
      <c r="I4781" s="519">
        <v>19</v>
      </c>
      <c r="J4781" s="519" t="str">
        <f t="shared" si="124"/>
        <v>SDN20024219</v>
      </c>
      <c r="K4781" s="519">
        <v>428</v>
      </c>
    </row>
    <row r="4782" spans="2:11" hidden="1">
      <c r="B4782" s="519" t="s">
        <v>1062</v>
      </c>
      <c r="C4782" s="519"/>
      <c r="D4782" s="519"/>
      <c r="E4782" s="519"/>
      <c r="F4782" s="519">
        <v>2</v>
      </c>
      <c r="G4782" s="519"/>
      <c r="H4782" s="519">
        <v>42</v>
      </c>
      <c r="I4782" s="519">
        <v>20</v>
      </c>
      <c r="J4782" s="519" t="str">
        <f t="shared" si="124"/>
        <v>SDN20024220</v>
      </c>
      <c r="K4782" s="519">
        <v>428</v>
      </c>
    </row>
    <row r="4783" spans="2:11" hidden="1">
      <c r="B4783" s="519" t="s">
        <v>1062</v>
      </c>
      <c r="C4783" s="519"/>
      <c r="D4783" s="519"/>
      <c r="E4783" s="519"/>
      <c r="F4783" s="519">
        <v>2</v>
      </c>
      <c r="G4783" s="519"/>
      <c r="H4783" s="519">
        <v>43</v>
      </c>
      <c r="I4783" s="519">
        <v>1</v>
      </c>
      <c r="J4783" s="519" t="str">
        <f t="shared" si="124"/>
        <v>SDN20024301</v>
      </c>
      <c r="K4783" s="519">
        <v>555</v>
      </c>
    </row>
    <row r="4784" spans="2:11" hidden="1">
      <c r="B4784" s="519" t="s">
        <v>1062</v>
      </c>
      <c r="C4784" s="519"/>
      <c r="D4784" s="519"/>
      <c r="E4784" s="519"/>
      <c r="F4784" s="519">
        <v>2</v>
      </c>
      <c r="G4784" s="519"/>
      <c r="H4784" s="519">
        <v>43</v>
      </c>
      <c r="I4784" s="519">
        <v>2</v>
      </c>
      <c r="J4784" s="519" t="str">
        <f t="shared" si="124"/>
        <v>SDN20024302</v>
      </c>
      <c r="K4784" s="519">
        <v>555</v>
      </c>
    </row>
    <row r="4785" spans="2:11" hidden="1">
      <c r="B4785" s="519" t="s">
        <v>1062</v>
      </c>
      <c r="C4785" s="519"/>
      <c r="D4785" s="519"/>
      <c r="E4785" s="519"/>
      <c r="F4785" s="519">
        <v>2</v>
      </c>
      <c r="G4785" s="519"/>
      <c r="H4785" s="519">
        <v>43</v>
      </c>
      <c r="I4785" s="519">
        <v>3</v>
      </c>
      <c r="J4785" s="519" t="str">
        <f t="shared" si="124"/>
        <v>SDN20024303</v>
      </c>
      <c r="K4785" s="519">
        <v>555</v>
      </c>
    </row>
    <row r="4786" spans="2:11" hidden="1">
      <c r="B4786" s="519" t="s">
        <v>1062</v>
      </c>
      <c r="C4786" s="519"/>
      <c r="D4786" s="519"/>
      <c r="E4786" s="519"/>
      <c r="F4786" s="519">
        <v>2</v>
      </c>
      <c r="G4786" s="519"/>
      <c r="H4786" s="519">
        <v>43</v>
      </c>
      <c r="I4786" s="519">
        <v>4</v>
      </c>
      <c r="J4786" s="519" t="str">
        <f t="shared" si="124"/>
        <v>SDN20024304</v>
      </c>
      <c r="K4786" s="519">
        <v>555</v>
      </c>
    </row>
    <row r="4787" spans="2:11" hidden="1">
      <c r="B4787" s="519" t="s">
        <v>1062</v>
      </c>
      <c r="C4787" s="519"/>
      <c r="D4787" s="519"/>
      <c r="E4787" s="519"/>
      <c r="F4787" s="519">
        <v>2</v>
      </c>
      <c r="G4787" s="519"/>
      <c r="H4787" s="519">
        <v>43</v>
      </c>
      <c r="I4787" s="519">
        <v>5</v>
      </c>
      <c r="J4787" s="519" t="str">
        <f t="shared" si="124"/>
        <v>SDN20024305</v>
      </c>
      <c r="K4787" s="519">
        <v>555</v>
      </c>
    </row>
    <row r="4788" spans="2:11" hidden="1">
      <c r="B4788" s="519" t="s">
        <v>1062</v>
      </c>
      <c r="C4788" s="519"/>
      <c r="D4788" s="519"/>
      <c r="E4788" s="519"/>
      <c r="F4788" s="519">
        <v>2</v>
      </c>
      <c r="G4788" s="519"/>
      <c r="H4788" s="519">
        <v>43</v>
      </c>
      <c r="I4788" s="519">
        <v>6</v>
      </c>
      <c r="J4788" s="519" t="str">
        <f t="shared" si="124"/>
        <v>SDN20024306</v>
      </c>
      <c r="K4788" s="519">
        <v>555</v>
      </c>
    </row>
    <row r="4789" spans="2:11" hidden="1">
      <c r="B4789" s="519" t="s">
        <v>1062</v>
      </c>
      <c r="C4789" s="519"/>
      <c r="D4789" s="519"/>
      <c r="E4789" s="519"/>
      <c r="F4789" s="519">
        <v>2</v>
      </c>
      <c r="G4789" s="519"/>
      <c r="H4789" s="519">
        <v>43</v>
      </c>
      <c r="I4789" s="519">
        <v>7</v>
      </c>
      <c r="J4789" s="519" t="str">
        <f t="shared" si="124"/>
        <v>SDN20024307</v>
      </c>
      <c r="K4789" s="519">
        <v>555</v>
      </c>
    </row>
    <row r="4790" spans="2:11" hidden="1">
      <c r="B4790" s="519" t="s">
        <v>1062</v>
      </c>
      <c r="C4790" s="519"/>
      <c r="D4790" s="519"/>
      <c r="E4790" s="519"/>
      <c r="F4790" s="519">
        <v>2</v>
      </c>
      <c r="G4790" s="519"/>
      <c r="H4790" s="519">
        <v>43</v>
      </c>
      <c r="I4790" s="519">
        <v>8</v>
      </c>
      <c r="J4790" s="519" t="str">
        <f t="shared" si="124"/>
        <v>SDN20024308</v>
      </c>
      <c r="K4790" s="519">
        <v>555</v>
      </c>
    </row>
    <row r="4791" spans="2:11" hidden="1">
      <c r="B4791" s="519" t="s">
        <v>1062</v>
      </c>
      <c r="C4791" s="519"/>
      <c r="D4791" s="519"/>
      <c r="E4791" s="519"/>
      <c r="F4791" s="519">
        <v>2</v>
      </c>
      <c r="G4791" s="519"/>
      <c r="H4791" s="519">
        <v>43</v>
      </c>
      <c r="I4791" s="519">
        <v>9</v>
      </c>
      <c r="J4791" s="519" t="str">
        <f t="shared" si="124"/>
        <v>SDN20024309</v>
      </c>
      <c r="K4791" s="519">
        <v>555</v>
      </c>
    </row>
    <row r="4792" spans="2:11" hidden="1">
      <c r="B4792" s="519" t="s">
        <v>1062</v>
      </c>
      <c r="C4792" s="519"/>
      <c r="D4792" s="519"/>
      <c r="E4792" s="519"/>
      <c r="F4792" s="519">
        <v>2</v>
      </c>
      <c r="G4792" s="519"/>
      <c r="H4792" s="519">
        <v>43</v>
      </c>
      <c r="I4792" s="519">
        <v>10</v>
      </c>
      <c r="J4792" s="519" t="str">
        <f t="shared" si="124"/>
        <v>SDN20024310</v>
      </c>
      <c r="K4792" s="519">
        <v>555</v>
      </c>
    </row>
    <row r="4793" spans="2:11" hidden="1">
      <c r="B4793" s="519" t="s">
        <v>1062</v>
      </c>
      <c r="C4793" s="519"/>
      <c r="D4793" s="519"/>
      <c r="E4793" s="519"/>
      <c r="F4793" s="519">
        <v>2</v>
      </c>
      <c r="G4793" s="519"/>
      <c r="H4793" s="519">
        <v>43</v>
      </c>
      <c r="I4793" s="519">
        <v>11</v>
      </c>
      <c r="J4793" s="519" t="str">
        <f t="shared" si="124"/>
        <v>SDN20024311</v>
      </c>
      <c r="K4793" s="519">
        <v>444</v>
      </c>
    </row>
    <row r="4794" spans="2:11" hidden="1">
      <c r="B4794" s="519" t="s">
        <v>1062</v>
      </c>
      <c r="C4794" s="519"/>
      <c r="D4794" s="519"/>
      <c r="E4794" s="519"/>
      <c r="F4794" s="519">
        <v>2</v>
      </c>
      <c r="G4794" s="519"/>
      <c r="H4794" s="519">
        <v>43</v>
      </c>
      <c r="I4794" s="519">
        <v>12</v>
      </c>
      <c r="J4794" s="519" t="str">
        <f t="shared" si="124"/>
        <v>SDN20024312</v>
      </c>
      <c r="K4794" s="519">
        <v>444</v>
      </c>
    </row>
    <row r="4795" spans="2:11" hidden="1">
      <c r="B4795" s="519" t="s">
        <v>1062</v>
      </c>
      <c r="C4795" s="519"/>
      <c r="D4795" s="519"/>
      <c r="E4795" s="519"/>
      <c r="F4795" s="519">
        <v>2</v>
      </c>
      <c r="G4795" s="519"/>
      <c r="H4795" s="519">
        <v>43</v>
      </c>
      <c r="I4795" s="519">
        <v>13</v>
      </c>
      <c r="J4795" s="519" t="str">
        <f t="shared" si="124"/>
        <v>SDN20024313</v>
      </c>
      <c r="K4795" s="519">
        <v>444</v>
      </c>
    </row>
    <row r="4796" spans="2:11" hidden="1">
      <c r="B4796" s="519" t="s">
        <v>1062</v>
      </c>
      <c r="C4796" s="519"/>
      <c r="D4796" s="519"/>
      <c r="E4796" s="519"/>
      <c r="F4796" s="519">
        <v>2</v>
      </c>
      <c r="G4796" s="519"/>
      <c r="H4796" s="519">
        <v>43</v>
      </c>
      <c r="I4796" s="519">
        <v>14</v>
      </c>
      <c r="J4796" s="519" t="str">
        <f t="shared" si="124"/>
        <v>SDN20024314</v>
      </c>
      <c r="K4796" s="519">
        <v>444</v>
      </c>
    </row>
    <row r="4797" spans="2:11" hidden="1">
      <c r="B4797" s="519" t="s">
        <v>1062</v>
      </c>
      <c r="C4797" s="519"/>
      <c r="D4797" s="519"/>
      <c r="E4797" s="519"/>
      <c r="F4797" s="519">
        <v>2</v>
      </c>
      <c r="G4797" s="519"/>
      <c r="H4797" s="519">
        <v>43</v>
      </c>
      <c r="I4797" s="519">
        <v>15</v>
      </c>
      <c r="J4797" s="519" t="str">
        <f t="shared" si="124"/>
        <v>SDN20024315</v>
      </c>
      <c r="K4797" s="519">
        <v>444</v>
      </c>
    </row>
    <row r="4798" spans="2:11" hidden="1">
      <c r="B4798" s="519" t="s">
        <v>1062</v>
      </c>
      <c r="C4798" s="519"/>
      <c r="D4798" s="519"/>
      <c r="E4798" s="519"/>
      <c r="F4798" s="519">
        <v>2</v>
      </c>
      <c r="G4798" s="519"/>
      <c r="H4798" s="519">
        <v>43</v>
      </c>
      <c r="I4798" s="519">
        <v>16</v>
      </c>
      <c r="J4798" s="519" t="str">
        <f t="shared" si="124"/>
        <v>SDN20024316</v>
      </c>
      <c r="K4798" s="519">
        <v>444</v>
      </c>
    </row>
    <row r="4799" spans="2:11" hidden="1">
      <c r="B4799" s="519" t="s">
        <v>1062</v>
      </c>
      <c r="C4799" s="519"/>
      <c r="D4799" s="519"/>
      <c r="E4799" s="519"/>
      <c r="F4799" s="519">
        <v>2</v>
      </c>
      <c r="G4799" s="519"/>
      <c r="H4799" s="519">
        <v>43</v>
      </c>
      <c r="I4799" s="519">
        <v>17</v>
      </c>
      <c r="J4799" s="519" t="str">
        <f t="shared" si="124"/>
        <v>SDN20024317</v>
      </c>
      <c r="K4799" s="519">
        <v>444</v>
      </c>
    </row>
    <row r="4800" spans="2:11" hidden="1">
      <c r="B4800" s="519" t="s">
        <v>1062</v>
      </c>
      <c r="C4800" s="519"/>
      <c r="D4800" s="519"/>
      <c r="E4800" s="519"/>
      <c r="F4800" s="519">
        <v>2</v>
      </c>
      <c r="G4800" s="519"/>
      <c r="H4800" s="519">
        <v>43</v>
      </c>
      <c r="I4800" s="519">
        <v>18</v>
      </c>
      <c r="J4800" s="519" t="str">
        <f t="shared" si="124"/>
        <v>SDN20024318</v>
      </c>
      <c r="K4800" s="519">
        <v>444</v>
      </c>
    </row>
    <row r="4801" spans="2:11" hidden="1">
      <c r="B4801" s="519" t="s">
        <v>1062</v>
      </c>
      <c r="C4801" s="519"/>
      <c r="D4801" s="519"/>
      <c r="E4801" s="519"/>
      <c r="F4801" s="519">
        <v>2</v>
      </c>
      <c r="G4801" s="519"/>
      <c r="H4801" s="519">
        <v>43</v>
      </c>
      <c r="I4801" s="519">
        <v>19</v>
      </c>
      <c r="J4801" s="519" t="str">
        <f t="shared" si="124"/>
        <v>SDN20024319</v>
      </c>
      <c r="K4801" s="519">
        <v>444</v>
      </c>
    </row>
    <row r="4802" spans="2:11" hidden="1">
      <c r="B4802" s="519" t="s">
        <v>1062</v>
      </c>
      <c r="C4802" s="519"/>
      <c r="D4802" s="519"/>
      <c r="E4802" s="519"/>
      <c r="F4802" s="519">
        <v>2</v>
      </c>
      <c r="G4802" s="519"/>
      <c r="H4802" s="519">
        <v>43</v>
      </c>
      <c r="I4802" s="519">
        <v>20</v>
      </c>
      <c r="J4802" s="519" t="str">
        <f t="shared" si="124"/>
        <v>SDN20024320</v>
      </c>
      <c r="K4802" s="519">
        <v>444</v>
      </c>
    </row>
    <row r="4803" spans="2:11" hidden="1">
      <c r="B4803" s="519" t="s">
        <v>1062</v>
      </c>
      <c r="C4803" s="519"/>
      <c r="D4803" s="519"/>
      <c r="E4803" s="519"/>
      <c r="F4803" s="519">
        <v>2</v>
      </c>
      <c r="G4803" s="519"/>
      <c r="H4803" s="519">
        <v>44</v>
      </c>
      <c r="I4803" s="519">
        <v>1</v>
      </c>
      <c r="J4803" s="519" t="str">
        <f t="shared" si="124"/>
        <v>SDN20024401</v>
      </c>
      <c r="K4803" s="519">
        <v>580</v>
      </c>
    </row>
    <row r="4804" spans="2:11" hidden="1">
      <c r="B4804" s="519" t="s">
        <v>1062</v>
      </c>
      <c r="C4804" s="519"/>
      <c r="D4804" s="519"/>
      <c r="E4804" s="519"/>
      <c r="F4804" s="519">
        <v>2</v>
      </c>
      <c r="G4804" s="519"/>
      <c r="H4804" s="519">
        <v>44</v>
      </c>
      <c r="I4804" s="519">
        <v>2</v>
      </c>
      <c r="J4804" s="519" t="str">
        <f t="shared" ref="J4804:J4867" si="125">B4804&amp;TEXT(F4804,"00")&amp;TEXT(H4804,"00")&amp;TEXT(I4804,"00")</f>
        <v>SDN20024402</v>
      </c>
      <c r="K4804" s="519">
        <v>580</v>
      </c>
    </row>
    <row r="4805" spans="2:11" hidden="1">
      <c r="B4805" s="519" t="s">
        <v>1062</v>
      </c>
      <c r="C4805" s="519"/>
      <c r="D4805" s="519"/>
      <c r="E4805" s="519"/>
      <c r="F4805" s="519">
        <v>2</v>
      </c>
      <c r="G4805" s="519"/>
      <c r="H4805" s="519">
        <v>44</v>
      </c>
      <c r="I4805" s="519">
        <v>3</v>
      </c>
      <c r="J4805" s="519" t="str">
        <f t="shared" si="125"/>
        <v>SDN20024403</v>
      </c>
      <c r="K4805" s="519">
        <v>580</v>
      </c>
    </row>
    <row r="4806" spans="2:11" hidden="1">
      <c r="B4806" s="519" t="s">
        <v>1062</v>
      </c>
      <c r="C4806" s="519"/>
      <c r="D4806" s="519"/>
      <c r="E4806" s="519"/>
      <c r="F4806" s="519">
        <v>2</v>
      </c>
      <c r="G4806" s="519"/>
      <c r="H4806" s="519">
        <v>44</v>
      </c>
      <c r="I4806" s="519">
        <v>4</v>
      </c>
      <c r="J4806" s="519" t="str">
        <f t="shared" si="125"/>
        <v>SDN20024404</v>
      </c>
      <c r="K4806" s="519">
        <v>580</v>
      </c>
    </row>
    <row r="4807" spans="2:11" hidden="1">
      <c r="B4807" s="519" t="s">
        <v>1062</v>
      </c>
      <c r="C4807" s="519"/>
      <c r="D4807" s="519"/>
      <c r="E4807" s="519"/>
      <c r="F4807" s="519">
        <v>2</v>
      </c>
      <c r="G4807" s="519"/>
      <c r="H4807" s="519">
        <v>44</v>
      </c>
      <c r="I4807" s="519">
        <v>5</v>
      </c>
      <c r="J4807" s="519" t="str">
        <f t="shared" si="125"/>
        <v>SDN20024405</v>
      </c>
      <c r="K4807" s="519">
        <v>580</v>
      </c>
    </row>
    <row r="4808" spans="2:11" hidden="1">
      <c r="B4808" s="519" t="s">
        <v>1062</v>
      </c>
      <c r="C4808" s="519"/>
      <c r="D4808" s="519"/>
      <c r="E4808" s="519"/>
      <c r="F4808" s="519">
        <v>2</v>
      </c>
      <c r="G4808" s="519"/>
      <c r="H4808" s="519">
        <v>44</v>
      </c>
      <c r="I4808" s="519">
        <v>6</v>
      </c>
      <c r="J4808" s="519" t="str">
        <f t="shared" si="125"/>
        <v>SDN20024406</v>
      </c>
      <c r="K4808" s="519">
        <v>580</v>
      </c>
    </row>
    <row r="4809" spans="2:11" hidden="1">
      <c r="B4809" s="519" t="s">
        <v>1062</v>
      </c>
      <c r="C4809" s="519"/>
      <c r="D4809" s="519"/>
      <c r="E4809" s="519"/>
      <c r="F4809" s="519">
        <v>2</v>
      </c>
      <c r="G4809" s="519"/>
      <c r="H4809" s="519">
        <v>44</v>
      </c>
      <c r="I4809" s="519">
        <v>7</v>
      </c>
      <c r="J4809" s="519" t="str">
        <f t="shared" si="125"/>
        <v>SDN20024407</v>
      </c>
      <c r="K4809" s="519">
        <v>580</v>
      </c>
    </row>
    <row r="4810" spans="2:11" hidden="1">
      <c r="B4810" s="519" t="s">
        <v>1062</v>
      </c>
      <c r="C4810" s="519"/>
      <c r="D4810" s="519"/>
      <c r="E4810" s="519"/>
      <c r="F4810" s="519">
        <v>2</v>
      </c>
      <c r="G4810" s="519"/>
      <c r="H4810" s="519">
        <v>44</v>
      </c>
      <c r="I4810" s="519">
        <v>8</v>
      </c>
      <c r="J4810" s="519" t="str">
        <f t="shared" si="125"/>
        <v>SDN20024408</v>
      </c>
      <c r="K4810" s="519">
        <v>580</v>
      </c>
    </row>
    <row r="4811" spans="2:11" hidden="1">
      <c r="B4811" s="519" t="s">
        <v>1062</v>
      </c>
      <c r="C4811" s="519"/>
      <c r="D4811" s="519"/>
      <c r="E4811" s="519"/>
      <c r="F4811" s="519">
        <v>2</v>
      </c>
      <c r="G4811" s="519"/>
      <c r="H4811" s="519">
        <v>44</v>
      </c>
      <c r="I4811" s="519">
        <v>9</v>
      </c>
      <c r="J4811" s="519" t="str">
        <f t="shared" si="125"/>
        <v>SDN20024409</v>
      </c>
      <c r="K4811" s="519">
        <v>580</v>
      </c>
    </row>
    <row r="4812" spans="2:11" hidden="1">
      <c r="B4812" s="519" t="s">
        <v>1062</v>
      </c>
      <c r="C4812" s="519"/>
      <c r="D4812" s="519"/>
      <c r="E4812" s="519"/>
      <c r="F4812" s="519">
        <v>2</v>
      </c>
      <c r="G4812" s="519"/>
      <c r="H4812" s="519">
        <v>44</v>
      </c>
      <c r="I4812" s="519">
        <v>10</v>
      </c>
      <c r="J4812" s="519" t="str">
        <f t="shared" si="125"/>
        <v>SDN20024410</v>
      </c>
      <c r="K4812" s="519">
        <v>580</v>
      </c>
    </row>
    <row r="4813" spans="2:11" hidden="1">
      <c r="B4813" s="519" t="s">
        <v>1062</v>
      </c>
      <c r="C4813" s="519"/>
      <c r="D4813" s="519"/>
      <c r="E4813" s="519"/>
      <c r="F4813" s="519">
        <v>2</v>
      </c>
      <c r="G4813" s="519"/>
      <c r="H4813" s="519">
        <v>44</v>
      </c>
      <c r="I4813" s="519">
        <v>11</v>
      </c>
      <c r="J4813" s="519" t="str">
        <f t="shared" si="125"/>
        <v>SDN20024411</v>
      </c>
      <c r="K4813" s="519">
        <v>464</v>
      </c>
    </row>
    <row r="4814" spans="2:11" hidden="1">
      <c r="B4814" s="519" t="s">
        <v>1062</v>
      </c>
      <c r="C4814" s="519"/>
      <c r="D4814" s="519"/>
      <c r="E4814" s="519"/>
      <c r="F4814" s="519">
        <v>2</v>
      </c>
      <c r="G4814" s="519"/>
      <c r="H4814" s="519">
        <v>44</v>
      </c>
      <c r="I4814" s="519">
        <v>12</v>
      </c>
      <c r="J4814" s="519" t="str">
        <f t="shared" si="125"/>
        <v>SDN20024412</v>
      </c>
      <c r="K4814" s="519">
        <v>464</v>
      </c>
    </row>
    <row r="4815" spans="2:11" hidden="1">
      <c r="B4815" s="519" t="s">
        <v>1062</v>
      </c>
      <c r="C4815" s="519"/>
      <c r="D4815" s="519"/>
      <c r="E4815" s="519"/>
      <c r="F4815" s="519">
        <v>2</v>
      </c>
      <c r="G4815" s="519"/>
      <c r="H4815" s="519">
        <v>44</v>
      </c>
      <c r="I4815" s="519">
        <v>13</v>
      </c>
      <c r="J4815" s="519" t="str">
        <f t="shared" si="125"/>
        <v>SDN20024413</v>
      </c>
      <c r="K4815" s="519">
        <v>464</v>
      </c>
    </row>
    <row r="4816" spans="2:11" hidden="1">
      <c r="B4816" s="519" t="s">
        <v>1062</v>
      </c>
      <c r="C4816" s="519"/>
      <c r="D4816" s="519"/>
      <c r="E4816" s="519"/>
      <c r="F4816" s="519">
        <v>2</v>
      </c>
      <c r="G4816" s="519"/>
      <c r="H4816" s="519">
        <v>44</v>
      </c>
      <c r="I4816" s="519">
        <v>14</v>
      </c>
      <c r="J4816" s="519" t="str">
        <f t="shared" si="125"/>
        <v>SDN20024414</v>
      </c>
      <c r="K4816" s="519">
        <v>464</v>
      </c>
    </row>
    <row r="4817" spans="2:11" hidden="1">
      <c r="B4817" s="519" t="s">
        <v>1062</v>
      </c>
      <c r="C4817" s="519"/>
      <c r="D4817" s="519"/>
      <c r="E4817" s="519"/>
      <c r="F4817" s="519">
        <v>2</v>
      </c>
      <c r="G4817" s="519"/>
      <c r="H4817" s="519">
        <v>44</v>
      </c>
      <c r="I4817" s="519">
        <v>15</v>
      </c>
      <c r="J4817" s="519" t="str">
        <f t="shared" si="125"/>
        <v>SDN20024415</v>
      </c>
      <c r="K4817" s="519">
        <v>464</v>
      </c>
    </row>
    <row r="4818" spans="2:11" hidden="1">
      <c r="B4818" s="519" t="s">
        <v>1062</v>
      </c>
      <c r="C4818" s="519"/>
      <c r="D4818" s="519"/>
      <c r="E4818" s="519"/>
      <c r="F4818" s="519">
        <v>2</v>
      </c>
      <c r="G4818" s="519"/>
      <c r="H4818" s="519">
        <v>44</v>
      </c>
      <c r="I4818" s="519">
        <v>16</v>
      </c>
      <c r="J4818" s="519" t="str">
        <f t="shared" si="125"/>
        <v>SDN20024416</v>
      </c>
      <c r="K4818" s="519">
        <v>464</v>
      </c>
    </row>
    <row r="4819" spans="2:11" hidden="1">
      <c r="B4819" s="519" t="s">
        <v>1062</v>
      </c>
      <c r="C4819" s="519"/>
      <c r="D4819" s="519"/>
      <c r="E4819" s="519"/>
      <c r="F4819" s="519">
        <v>2</v>
      </c>
      <c r="G4819" s="519"/>
      <c r="H4819" s="519">
        <v>44</v>
      </c>
      <c r="I4819" s="519">
        <v>17</v>
      </c>
      <c r="J4819" s="519" t="str">
        <f t="shared" si="125"/>
        <v>SDN20024417</v>
      </c>
      <c r="K4819" s="519">
        <v>464</v>
      </c>
    </row>
    <row r="4820" spans="2:11" hidden="1">
      <c r="B4820" s="519" t="s">
        <v>1062</v>
      </c>
      <c r="C4820" s="519"/>
      <c r="D4820" s="519"/>
      <c r="E4820" s="519"/>
      <c r="F4820" s="519">
        <v>2</v>
      </c>
      <c r="G4820" s="519"/>
      <c r="H4820" s="519">
        <v>44</v>
      </c>
      <c r="I4820" s="519">
        <v>18</v>
      </c>
      <c r="J4820" s="519" t="str">
        <f t="shared" si="125"/>
        <v>SDN20024418</v>
      </c>
      <c r="K4820" s="519">
        <v>464</v>
      </c>
    </row>
    <row r="4821" spans="2:11" hidden="1">
      <c r="B4821" s="519" t="s">
        <v>1062</v>
      </c>
      <c r="C4821" s="519"/>
      <c r="D4821" s="519"/>
      <c r="E4821" s="519"/>
      <c r="F4821" s="519">
        <v>2</v>
      </c>
      <c r="G4821" s="519"/>
      <c r="H4821" s="519">
        <v>44</v>
      </c>
      <c r="I4821" s="519">
        <v>19</v>
      </c>
      <c r="J4821" s="519" t="str">
        <f t="shared" si="125"/>
        <v>SDN20024419</v>
      </c>
      <c r="K4821" s="519">
        <v>464</v>
      </c>
    </row>
    <row r="4822" spans="2:11" hidden="1">
      <c r="B4822" s="519" t="s">
        <v>1062</v>
      </c>
      <c r="C4822" s="519"/>
      <c r="D4822" s="519"/>
      <c r="E4822" s="519"/>
      <c r="F4822" s="519">
        <v>2</v>
      </c>
      <c r="G4822" s="519"/>
      <c r="H4822" s="519">
        <v>44</v>
      </c>
      <c r="I4822" s="519">
        <v>20</v>
      </c>
      <c r="J4822" s="519" t="str">
        <f t="shared" si="125"/>
        <v>SDN20024420</v>
      </c>
      <c r="K4822" s="519">
        <v>464</v>
      </c>
    </row>
    <row r="4823" spans="2:11" hidden="1">
      <c r="B4823" s="519" t="s">
        <v>1062</v>
      </c>
      <c r="C4823" s="519"/>
      <c r="D4823" s="519"/>
      <c r="E4823" s="519"/>
      <c r="F4823" s="519">
        <v>2</v>
      </c>
      <c r="G4823" s="519"/>
      <c r="H4823" s="519">
        <v>45</v>
      </c>
      <c r="I4823" s="519">
        <v>1</v>
      </c>
      <c r="J4823" s="519" t="str">
        <f t="shared" si="125"/>
        <v>SDN20024501</v>
      </c>
      <c r="K4823" s="519">
        <v>600</v>
      </c>
    </row>
    <row r="4824" spans="2:11" hidden="1">
      <c r="B4824" s="519" t="s">
        <v>1062</v>
      </c>
      <c r="C4824" s="519"/>
      <c r="D4824" s="519"/>
      <c r="E4824" s="519"/>
      <c r="F4824" s="519">
        <v>2</v>
      </c>
      <c r="G4824" s="519"/>
      <c r="H4824" s="519">
        <v>45</v>
      </c>
      <c r="I4824" s="519">
        <v>2</v>
      </c>
      <c r="J4824" s="519" t="str">
        <f t="shared" si="125"/>
        <v>SDN20024502</v>
      </c>
      <c r="K4824" s="519">
        <v>600</v>
      </c>
    </row>
    <row r="4825" spans="2:11" hidden="1">
      <c r="B4825" s="519" t="s">
        <v>1062</v>
      </c>
      <c r="C4825" s="519"/>
      <c r="D4825" s="519"/>
      <c r="E4825" s="519"/>
      <c r="F4825" s="519">
        <v>2</v>
      </c>
      <c r="G4825" s="519"/>
      <c r="H4825" s="519">
        <v>45</v>
      </c>
      <c r="I4825" s="519">
        <v>3</v>
      </c>
      <c r="J4825" s="519" t="str">
        <f t="shared" si="125"/>
        <v>SDN20024503</v>
      </c>
      <c r="K4825" s="519">
        <v>600</v>
      </c>
    </row>
    <row r="4826" spans="2:11" hidden="1">
      <c r="B4826" s="519" t="s">
        <v>1062</v>
      </c>
      <c r="C4826" s="519"/>
      <c r="D4826" s="519"/>
      <c r="E4826" s="519"/>
      <c r="F4826" s="519">
        <v>2</v>
      </c>
      <c r="G4826" s="519"/>
      <c r="H4826" s="519">
        <v>45</v>
      </c>
      <c r="I4826" s="519">
        <v>4</v>
      </c>
      <c r="J4826" s="519" t="str">
        <f t="shared" si="125"/>
        <v>SDN20024504</v>
      </c>
      <c r="K4826" s="519">
        <v>600</v>
      </c>
    </row>
    <row r="4827" spans="2:11" hidden="1">
      <c r="B4827" s="519" t="s">
        <v>1062</v>
      </c>
      <c r="C4827" s="519"/>
      <c r="D4827" s="519"/>
      <c r="E4827" s="519"/>
      <c r="F4827" s="519">
        <v>2</v>
      </c>
      <c r="G4827" s="519"/>
      <c r="H4827" s="519">
        <v>45</v>
      </c>
      <c r="I4827" s="519">
        <v>5</v>
      </c>
      <c r="J4827" s="519" t="str">
        <f t="shared" si="125"/>
        <v>SDN20024505</v>
      </c>
      <c r="K4827" s="519">
        <v>600</v>
      </c>
    </row>
    <row r="4828" spans="2:11" hidden="1">
      <c r="B4828" s="519" t="s">
        <v>1062</v>
      </c>
      <c r="C4828" s="519"/>
      <c r="D4828" s="519"/>
      <c r="E4828" s="519"/>
      <c r="F4828" s="519">
        <v>2</v>
      </c>
      <c r="G4828" s="519"/>
      <c r="H4828" s="519">
        <v>45</v>
      </c>
      <c r="I4828" s="519">
        <v>6</v>
      </c>
      <c r="J4828" s="519" t="str">
        <f t="shared" si="125"/>
        <v>SDN20024506</v>
      </c>
      <c r="K4828" s="519">
        <v>600</v>
      </c>
    </row>
    <row r="4829" spans="2:11" hidden="1">
      <c r="B4829" s="519" t="s">
        <v>1062</v>
      </c>
      <c r="C4829" s="519"/>
      <c r="D4829" s="519"/>
      <c r="E4829" s="519"/>
      <c r="F4829" s="519">
        <v>2</v>
      </c>
      <c r="G4829" s="519"/>
      <c r="H4829" s="519">
        <v>45</v>
      </c>
      <c r="I4829" s="519">
        <v>7</v>
      </c>
      <c r="J4829" s="519" t="str">
        <f t="shared" si="125"/>
        <v>SDN20024507</v>
      </c>
      <c r="K4829" s="519">
        <v>600</v>
      </c>
    </row>
    <row r="4830" spans="2:11" hidden="1">
      <c r="B4830" s="519" t="s">
        <v>1062</v>
      </c>
      <c r="C4830" s="519"/>
      <c r="D4830" s="519"/>
      <c r="E4830" s="519"/>
      <c r="F4830" s="519">
        <v>2</v>
      </c>
      <c r="G4830" s="519"/>
      <c r="H4830" s="519">
        <v>45</v>
      </c>
      <c r="I4830" s="519">
        <v>8</v>
      </c>
      <c r="J4830" s="519" t="str">
        <f t="shared" si="125"/>
        <v>SDN20024508</v>
      </c>
      <c r="K4830" s="519">
        <v>600</v>
      </c>
    </row>
    <row r="4831" spans="2:11" hidden="1">
      <c r="B4831" s="519" t="s">
        <v>1062</v>
      </c>
      <c r="C4831" s="519"/>
      <c r="D4831" s="519"/>
      <c r="E4831" s="519"/>
      <c r="F4831" s="519">
        <v>2</v>
      </c>
      <c r="G4831" s="519"/>
      <c r="H4831" s="519">
        <v>45</v>
      </c>
      <c r="I4831" s="519">
        <v>9</v>
      </c>
      <c r="J4831" s="519" t="str">
        <f t="shared" si="125"/>
        <v>SDN20024509</v>
      </c>
      <c r="K4831" s="519">
        <v>600</v>
      </c>
    </row>
    <row r="4832" spans="2:11" hidden="1">
      <c r="B4832" s="519" t="s">
        <v>1062</v>
      </c>
      <c r="C4832" s="519"/>
      <c r="D4832" s="519"/>
      <c r="E4832" s="519"/>
      <c r="F4832" s="519">
        <v>2</v>
      </c>
      <c r="G4832" s="519"/>
      <c r="H4832" s="519">
        <v>45</v>
      </c>
      <c r="I4832" s="519">
        <v>10</v>
      </c>
      <c r="J4832" s="519" t="str">
        <f t="shared" si="125"/>
        <v>SDN20024510</v>
      </c>
      <c r="K4832" s="519">
        <v>600</v>
      </c>
    </row>
    <row r="4833" spans="2:11" hidden="1">
      <c r="B4833" s="519" t="s">
        <v>1062</v>
      </c>
      <c r="C4833" s="519"/>
      <c r="D4833" s="519"/>
      <c r="E4833" s="519"/>
      <c r="F4833" s="519">
        <v>2</v>
      </c>
      <c r="G4833" s="519"/>
      <c r="H4833" s="519">
        <v>45</v>
      </c>
      <c r="I4833" s="519">
        <v>11</v>
      </c>
      <c r="J4833" s="519" t="str">
        <f t="shared" si="125"/>
        <v>SDN20024511</v>
      </c>
      <c r="K4833" s="519">
        <v>480</v>
      </c>
    </row>
    <row r="4834" spans="2:11" hidden="1">
      <c r="B4834" s="519" t="s">
        <v>1062</v>
      </c>
      <c r="C4834" s="519"/>
      <c r="D4834" s="519"/>
      <c r="E4834" s="519"/>
      <c r="F4834" s="519">
        <v>2</v>
      </c>
      <c r="G4834" s="519"/>
      <c r="H4834" s="519">
        <v>45</v>
      </c>
      <c r="I4834" s="519">
        <v>12</v>
      </c>
      <c r="J4834" s="519" t="str">
        <f t="shared" si="125"/>
        <v>SDN20024512</v>
      </c>
      <c r="K4834" s="519">
        <v>480</v>
      </c>
    </row>
    <row r="4835" spans="2:11" hidden="1">
      <c r="B4835" s="519" t="s">
        <v>1062</v>
      </c>
      <c r="C4835" s="519"/>
      <c r="D4835" s="519"/>
      <c r="E4835" s="519"/>
      <c r="F4835" s="519">
        <v>2</v>
      </c>
      <c r="G4835" s="519"/>
      <c r="H4835" s="519">
        <v>45</v>
      </c>
      <c r="I4835" s="519">
        <v>13</v>
      </c>
      <c r="J4835" s="519" t="str">
        <f t="shared" si="125"/>
        <v>SDN20024513</v>
      </c>
      <c r="K4835" s="519">
        <v>480</v>
      </c>
    </row>
    <row r="4836" spans="2:11" hidden="1">
      <c r="B4836" s="519" t="s">
        <v>1062</v>
      </c>
      <c r="C4836" s="519"/>
      <c r="D4836" s="519"/>
      <c r="E4836" s="519"/>
      <c r="F4836" s="519">
        <v>2</v>
      </c>
      <c r="G4836" s="519"/>
      <c r="H4836" s="519">
        <v>45</v>
      </c>
      <c r="I4836" s="519">
        <v>14</v>
      </c>
      <c r="J4836" s="519" t="str">
        <f t="shared" si="125"/>
        <v>SDN20024514</v>
      </c>
      <c r="K4836" s="519">
        <v>480</v>
      </c>
    </row>
    <row r="4837" spans="2:11" hidden="1">
      <c r="B4837" s="519" t="s">
        <v>1062</v>
      </c>
      <c r="C4837" s="519"/>
      <c r="D4837" s="519"/>
      <c r="E4837" s="519"/>
      <c r="F4837" s="519">
        <v>2</v>
      </c>
      <c r="G4837" s="519"/>
      <c r="H4837" s="519">
        <v>45</v>
      </c>
      <c r="I4837" s="519">
        <v>15</v>
      </c>
      <c r="J4837" s="519" t="str">
        <f t="shared" si="125"/>
        <v>SDN20024515</v>
      </c>
      <c r="K4837" s="519">
        <v>480</v>
      </c>
    </row>
    <row r="4838" spans="2:11" hidden="1">
      <c r="B4838" s="519" t="s">
        <v>1062</v>
      </c>
      <c r="C4838" s="519"/>
      <c r="D4838" s="519"/>
      <c r="E4838" s="519"/>
      <c r="F4838" s="519">
        <v>2</v>
      </c>
      <c r="G4838" s="519"/>
      <c r="H4838" s="519">
        <v>45</v>
      </c>
      <c r="I4838" s="519">
        <v>16</v>
      </c>
      <c r="J4838" s="519" t="str">
        <f t="shared" si="125"/>
        <v>SDN20024516</v>
      </c>
      <c r="K4838" s="519">
        <v>480</v>
      </c>
    </row>
    <row r="4839" spans="2:11" hidden="1">
      <c r="B4839" s="519" t="s">
        <v>1062</v>
      </c>
      <c r="C4839" s="519"/>
      <c r="D4839" s="519"/>
      <c r="E4839" s="519"/>
      <c r="F4839" s="519">
        <v>2</v>
      </c>
      <c r="G4839" s="519"/>
      <c r="H4839" s="519">
        <v>45</v>
      </c>
      <c r="I4839" s="519">
        <v>17</v>
      </c>
      <c r="J4839" s="519" t="str">
        <f t="shared" si="125"/>
        <v>SDN20024517</v>
      </c>
      <c r="K4839" s="519">
        <v>480</v>
      </c>
    </row>
    <row r="4840" spans="2:11" hidden="1">
      <c r="B4840" s="519" t="s">
        <v>1062</v>
      </c>
      <c r="C4840" s="519"/>
      <c r="D4840" s="519"/>
      <c r="E4840" s="519"/>
      <c r="F4840" s="519">
        <v>2</v>
      </c>
      <c r="G4840" s="519"/>
      <c r="H4840" s="519">
        <v>45</v>
      </c>
      <c r="I4840" s="519">
        <v>18</v>
      </c>
      <c r="J4840" s="519" t="str">
        <f t="shared" si="125"/>
        <v>SDN20024518</v>
      </c>
      <c r="K4840" s="519">
        <v>480</v>
      </c>
    </row>
    <row r="4841" spans="2:11" hidden="1">
      <c r="B4841" s="519" t="s">
        <v>1062</v>
      </c>
      <c r="C4841" s="519"/>
      <c r="D4841" s="519"/>
      <c r="E4841" s="519"/>
      <c r="F4841" s="519">
        <v>2</v>
      </c>
      <c r="G4841" s="519"/>
      <c r="H4841" s="519">
        <v>45</v>
      </c>
      <c r="I4841" s="519">
        <v>19</v>
      </c>
      <c r="J4841" s="519" t="str">
        <f t="shared" si="125"/>
        <v>SDN20024519</v>
      </c>
      <c r="K4841" s="519">
        <v>480</v>
      </c>
    </row>
    <row r="4842" spans="2:11" hidden="1">
      <c r="B4842" s="519" t="s">
        <v>1062</v>
      </c>
      <c r="C4842" s="519"/>
      <c r="D4842" s="519"/>
      <c r="E4842" s="519"/>
      <c r="F4842" s="519">
        <v>2</v>
      </c>
      <c r="G4842" s="519"/>
      <c r="H4842" s="519">
        <v>45</v>
      </c>
      <c r="I4842" s="519">
        <v>20</v>
      </c>
      <c r="J4842" s="519" t="str">
        <f t="shared" si="125"/>
        <v>SDN20024520</v>
      </c>
      <c r="K4842" s="519">
        <v>480</v>
      </c>
    </row>
    <row r="4843" spans="2:11" hidden="1">
      <c r="B4843" s="519" t="s">
        <v>1062</v>
      </c>
      <c r="C4843" s="519"/>
      <c r="D4843" s="519"/>
      <c r="E4843" s="519"/>
      <c r="F4843" s="519">
        <v>2</v>
      </c>
      <c r="G4843" s="519"/>
      <c r="H4843" s="519">
        <v>46</v>
      </c>
      <c r="I4843" s="519">
        <v>1</v>
      </c>
      <c r="J4843" s="519" t="str">
        <f t="shared" si="125"/>
        <v>SDN20024601</v>
      </c>
      <c r="K4843" s="519">
        <v>620</v>
      </c>
    </row>
    <row r="4844" spans="2:11" hidden="1">
      <c r="B4844" s="519" t="s">
        <v>1062</v>
      </c>
      <c r="C4844" s="519"/>
      <c r="D4844" s="519"/>
      <c r="E4844" s="519"/>
      <c r="F4844" s="519">
        <v>2</v>
      </c>
      <c r="G4844" s="519"/>
      <c r="H4844" s="519">
        <v>46</v>
      </c>
      <c r="I4844" s="519">
        <v>2</v>
      </c>
      <c r="J4844" s="519" t="str">
        <f t="shared" si="125"/>
        <v>SDN20024602</v>
      </c>
      <c r="K4844" s="519">
        <v>620</v>
      </c>
    </row>
    <row r="4845" spans="2:11" hidden="1">
      <c r="B4845" s="519" t="s">
        <v>1062</v>
      </c>
      <c r="C4845" s="519"/>
      <c r="D4845" s="519"/>
      <c r="E4845" s="519"/>
      <c r="F4845" s="519">
        <v>2</v>
      </c>
      <c r="G4845" s="519"/>
      <c r="H4845" s="519">
        <v>46</v>
      </c>
      <c r="I4845" s="519">
        <v>3</v>
      </c>
      <c r="J4845" s="519" t="str">
        <f t="shared" si="125"/>
        <v>SDN20024603</v>
      </c>
      <c r="K4845" s="519">
        <v>620</v>
      </c>
    </row>
    <row r="4846" spans="2:11" hidden="1">
      <c r="B4846" s="519" t="s">
        <v>1062</v>
      </c>
      <c r="C4846" s="519"/>
      <c r="D4846" s="519"/>
      <c r="E4846" s="519"/>
      <c r="F4846" s="519">
        <v>2</v>
      </c>
      <c r="G4846" s="519"/>
      <c r="H4846" s="519">
        <v>46</v>
      </c>
      <c r="I4846" s="519">
        <v>4</v>
      </c>
      <c r="J4846" s="519" t="str">
        <f t="shared" si="125"/>
        <v>SDN20024604</v>
      </c>
      <c r="K4846" s="519">
        <v>620</v>
      </c>
    </row>
    <row r="4847" spans="2:11" hidden="1">
      <c r="B4847" s="519" t="s">
        <v>1062</v>
      </c>
      <c r="C4847" s="519"/>
      <c r="D4847" s="519"/>
      <c r="E4847" s="519"/>
      <c r="F4847" s="519">
        <v>2</v>
      </c>
      <c r="G4847" s="519"/>
      <c r="H4847" s="519">
        <v>46</v>
      </c>
      <c r="I4847" s="519">
        <v>5</v>
      </c>
      <c r="J4847" s="519" t="str">
        <f t="shared" si="125"/>
        <v>SDN20024605</v>
      </c>
      <c r="K4847" s="519">
        <v>620</v>
      </c>
    </row>
    <row r="4848" spans="2:11" hidden="1">
      <c r="B4848" s="519" t="s">
        <v>1062</v>
      </c>
      <c r="C4848" s="519"/>
      <c r="D4848" s="519"/>
      <c r="E4848" s="519"/>
      <c r="F4848" s="519">
        <v>2</v>
      </c>
      <c r="G4848" s="519"/>
      <c r="H4848" s="519">
        <v>46</v>
      </c>
      <c r="I4848" s="519">
        <v>6</v>
      </c>
      <c r="J4848" s="519" t="str">
        <f t="shared" si="125"/>
        <v>SDN20024606</v>
      </c>
      <c r="K4848" s="519">
        <v>620</v>
      </c>
    </row>
    <row r="4849" spans="2:11" hidden="1">
      <c r="B4849" s="519" t="s">
        <v>1062</v>
      </c>
      <c r="C4849" s="519"/>
      <c r="D4849" s="519"/>
      <c r="E4849" s="519"/>
      <c r="F4849" s="519">
        <v>2</v>
      </c>
      <c r="G4849" s="519"/>
      <c r="H4849" s="519">
        <v>46</v>
      </c>
      <c r="I4849" s="519">
        <v>7</v>
      </c>
      <c r="J4849" s="519" t="str">
        <f t="shared" si="125"/>
        <v>SDN20024607</v>
      </c>
      <c r="K4849" s="519">
        <v>620</v>
      </c>
    </row>
    <row r="4850" spans="2:11" hidden="1">
      <c r="B4850" s="519" t="s">
        <v>1062</v>
      </c>
      <c r="C4850" s="519"/>
      <c r="D4850" s="519"/>
      <c r="E4850" s="519"/>
      <c r="F4850" s="519">
        <v>2</v>
      </c>
      <c r="G4850" s="519"/>
      <c r="H4850" s="519">
        <v>46</v>
      </c>
      <c r="I4850" s="519">
        <v>8</v>
      </c>
      <c r="J4850" s="519" t="str">
        <f t="shared" si="125"/>
        <v>SDN20024608</v>
      </c>
      <c r="K4850" s="519">
        <v>620</v>
      </c>
    </row>
    <row r="4851" spans="2:11" hidden="1">
      <c r="B4851" s="519" t="s">
        <v>1062</v>
      </c>
      <c r="C4851" s="519"/>
      <c r="D4851" s="519"/>
      <c r="E4851" s="519"/>
      <c r="F4851" s="519">
        <v>2</v>
      </c>
      <c r="G4851" s="519"/>
      <c r="H4851" s="519">
        <v>46</v>
      </c>
      <c r="I4851" s="519">
        <v>9</v>
      </c>
      <c r="J4851" s="519" t="str">
        <f t="shared" si="125"/>
        <v>SDN20024609</v>
      </c>
      <c r="K4851" s="519">
        <v>620</v>
      </c>
    </row>
    <row r="4852" spans="2:11" hidden="1">
      <c r="B4852" s="519" t="s">
        <v>1062</v>
      </c>
      <c r="C4852" s="519"/>
      <c r="D4852" s="519"/>
      <c r="E4852" s="519"/>
      <c r="F4852" s="519">
        <v>2</v>
      </c>
      <c r="G4852" s="519"/>
      <c r="H4852" s="519">
        <v>46</v>
      </c>
      <c r="I4852" s="519">
        <v>10</v>
      </c>
      <c r="J4852" s="519" t="str">
        <f t="shared" si="125"/>
        <v>SDN20024610</v>
      </c>
      <c r="K4852" s="519">
        <v>620</v>
      </c>
    </row>
    <row r="4853" spans="2:11" hidden="1">
      <c r="B4853" s="519" t="s">
        <v>1062</v>
      </c>
      <c r="C4853" s="519"/>
      <c r="D4853" s="519"/>
      <c r="E4853" s="519"/>
      <c r="F4853" s="519">
        <v>2</v>
      </c>
      <c r="G4853" s="519"/>
      <c r="H4853" s="519">
        <v>46</v>
      </c>
      <c r="I4853" s="519">
        <v>11</v>
      </c>
      <c r="J4853" s="519" t="str">
        <f t="shared" si="125"/>
        <v>SDN20024611</v>
      </c>
      <c r="K4853" s="519">
        <v>496</v>
      </c>
    </row>
    <row r="4854" spans="2:11" hidden="1">
      <c r="B4854" s="519" t="s">
        <v>1062</v>
      </c>
      <c r="C4854" s="519"/>
      <c r="D4854" s="519"/>
      <c r="E4854" s="519"/>
      <c r="F4854" s="519">
        <v>2</v>
      </c>
      <c r="G4854" s="519"/>
      <c r="H4854" s="519">
        <v>46</v>
      </c>
      <c r="I4854" s="519">
        <v>12</v>
      </c>
      <c r="J4854" s="519" t="str">
        <f t="shared" si="125"/>
        <v>SDN20024612</v>
      </c>
      <c r="K4854" s="519">
        <v>496</v>
      </c>
    </row>
    <row r="4855" spans="2:11" hidden="1">
      <c r="B4855" s="519" t="s">
        <v>1062</v>
      </c>
      <c r="C4855" s="519"/>
      <c r="D4855" s="519"/>
      <c r="E4855" s="519"/>
      <c r="F4855" s="519">
        <v>2</v>
      </c>
      <c r="G4855" s="519"/>
      <c r="H4855" s="519">
        <v>46</v>
      </c>
      <c r="I4855" s="519">
        <v>13</v>
      </c>
      <c r="J4855" s="519" t="str">
        <f t="shared" si="125"/>
        <v>SDN20024613</v>
      </c>
      <c r="K4855" s="519">
        <v>496</v>
      </c>
    </row>
    <row r="4856" spans="2:11" hidden="1">
      <c r="B4856" s="519" t="s">
        <v>1062</v>
      </c>
      <c r="C4856" s="519"/>
      <c r="D4856" s="519"/>
      <c r="E4856" s="519"/>
      <c r="F4856" s="519">
        <v>2</v>
      </c>
      <c r="G4856" s="519"/>
      <c r="H4856" s="519">
        <v>46</v>
      </c>
      <c r="I4856" s="519">
        <v>14</v>
      </c>
      <c r="J4856" s="519" t="str">
        <f t="shared" si="125"/>
        <v>SDN20024614</v>
      </c>
      <c r="K4856" s="519">
        <v>496</v>
      </c>
    </row>
    <row r="4857" spans="2:11" hidden="1">
      <c r="B4857" s="519" t="s">
        <v>1062</v>
      </c>
      <c r="C4857" s="519"/>
      <c r="D4857" s="519"/>
      <c r="E4857" s="519"/>
      <c r="F4857" s="519">
        <v>2</v>
      </c>
      <c r="G4857" s="519"/>
      <c r="H4857" s="519">
        <v>46</v>
      </c>
      <c r="I4857" s="519">
        <v>15</v>
      </c>
      <c r="J4857" s="519" t="str">
        <f t="shared" si="125"/>
        <v>SDN20024615</v>
      </c>
      <c r="K4857" s="519">
        <v>496</v>
      </c>
    </row>
    <row r="4858" spans="2:11" hidden="1">
      <c r="B4858" s="519" t="s">
        <v>1062</v>
      </c>
      <c r="C4858" s="519"/>
      <c r="D4858" s="519"/>
      <c r="E4858" s="519"/>
      <c r="F4858" s="519">
        <v>2</v>
      </c>
      <c r="G4858" s="519"/>
      <c r="H4858" s="519">
        <v>46</v>
      </c>
      <c r="I4858" s="519">
        <v>16</v>
      </c>
      <c r="J4858" s="519" t="str">
        <f t="shared" si="125"/>
        <v>SDN20024616</v>
      </c>
      <c r="K4858" s="519">
        <v>496</v>
      </c>
    </row>
    <row r="4859" spans="2:11" hidden="1">
      <c r="B4859" s="519" t="s">
        <v>1062</v>
      </c>
      <c r="C4859" s="519"/>
      <c r="D4859" s="519"/>
      <c r="E4859" s="519"/>
      <c r="F4859" s="519">
        <v>2</v>
      </c>
      <c r="G4859" s="519"/>
      <c r="H4859" s="519">
        <v>46</v>
      </c>
      <c r="I4859" s="519">
        <v>17</v>
      </c>
      <c r="J4859" s="519" t="str">
        <f t="shared" si="125"/>
        <v>SDN20024617</v>
      </c>
      <c r="K4859" s="519">
        <v>496</v>
      </c>
    </row>
    <row r="4860" spans="2:11" hidden="1">
      <c r="B4860" s="519" t="s">
        <v>1062</v>
      </c>
      <c r="C4860" s="519"/>
      <c r="D4860" s="519"/>
      <c r="E4860" s="519"/>
      <c r="F4860" s="519">
        <v>2</v>
      </c>
      <c r="G4860" s="519"/>
      <c r="H4860" s="519">
        <v>46</v>
      </c>
      <c r="I4860" s="519">
        <v>18</v>
      </c>
      <c r="J4860" s="519" t="str">
        <f t="shared" si="125"/>
        <v>SDN20024618</v>
      </c>
      <c r="K4860" s="519">
        <v>496</v>
      </c>
    </row>
    <row r="4861" spans="2:11" hidden="1">
      <c r="B4861" s="519" t="s">
        <v>1062</v>
      </c>
      <c r="C4861" s="519"/>
      <c r="D4861" s="519"/>
      <c r="E4861" s="519"/>
      <c r="F4861" s="519">
        <v>2</v>
      </c>
      <c r="G4861" s="519"/>
      <c r="H4861" s="519">
        <v>46</v>
      </c>
      <c r="I4861" s="519">
        <v>19</v>
      </c>
      <c r="J4861" s="519" t="str">
        <f t="shared" si="125"/>
        <v>SDN20024619</v>
      </c>
      <c r="K4861" s="519">
        <v>496</v>
      </c>
    </row>
    <row r="4862" spans="2:11" hidden="1">
      <c r="B4862" s="519" t="s">
        <v>1062</v>
      </c>
      <c r="C4862" s="519"/>
      <c r="D4862" s="519"/>
      <c r="E4862" s="519"/>
      <c r="F4862" s="519">
        <v>2</v>
      </c>
      <c r="G4862" s="519"/>
      <c r="H4862" s="519">
        <v>46</v>
      </c>
      <c r="I4862" s="519">
        <v>20</v>
      </c>
      <c r="J4862" s="519" t="str">
        <f t="shared" si="125"/>
        <v>SDN20024620</v>
      </c>
      <c r="K4862" s="519">
        <v>496</v>
      </c>
    </row>
    <row r="4863" spans="2:11" hidden="1">
      <c r="B4863" s="519" t="s">
        <v>1062</v>
      </c>
      <c r="C4863" s="519"/>
      <c r="D4863" s="519"/>
      <c r="E4863" s="519"/>
      <c r="F4863" s="519">
        <v>2</v>
      </c>
      <c r="G4863" s="519"/>
      <c r="H4863" s="519">
        <v>47</v>
      </c>
      <c r="I4863" s="519">
        <v>1</v>
      </c>
      <c r="J4863" s="519" t="str">
        <f t="shared" si="125"/>
        <v>SDN20024701</v>
      </c>
      <c r="K4863" s="519">
        <v>645</v>
      </c>
    </row>
    <row r="4864" spans="2:11" hidden="1">
      <c r="B4864" s="519" t="s">
        <v>1062</v>
      </c>
      <c r="C4864" s="519"/>
      <c r="D4864" s="519"/>
      <c r="E4864" s="519"/>
      <c r="F4864" s="519">
        <v>2</v>
      </c>
      <c r="G4864" s="519"/>
      <c r="H4864" s="519">
        <v>47</v>
      </c>
      <c r="I4864" s="519">
        <v>2</v>
      </c>
      <c r="J4864" s="519" t="str">
        <f t="shared" si="125"/>
        <v>SDN20024702</v>
      </c>
      <c r="K4864" s="519">
        <v>645</v>
      </c>
    </row>
    <row r="4865" spans="2:11" hidden="1">
      <c r="B4865" s="519" t="s">
        <v>1062</v>
      </c>
      <c r="C4865" s="519"/>
      <c r="D4865" s="519"/>
      <c r="E4865" s="519"/>
      <c r="F4865" s="519">
        <v>2</v>
      </c>
      <c r="G4865" s="519"/>
      <c r="H4865" s="519">
        <v>47</v>
      </c>
      <c r="I4865" s="519">
        <v>3</v>
      </c>
      <c r="J4865" s="519" t="str">
        <f t="shared" si="125"/>
        <v>SDN20024703</v>
      </c>
      <c r="K4865" s="519">
        <v>645</v>
      </c>
    </row>
    <row r="4866" spans="2:11" hidden="1">
      <c r="B4866" s="519" t="s">
        <v>1062</v>
      </c>
      <c r="C4866" s="519"/>
      <c r="D4866" s="519"/>
      <c r="E4866" s="519"/>
      <c r="F4866" s="519">
        <v>2</v>
      </c>
      <c r="G4866" s="519"/>
      <c r="H4866" s="519">
        <v>47</v>
      </c>
      <c r="I4866" s="519">
        <v>4</v>
      </c>
      <c r="J4866" s="519" t="str">
        <f t="shared" si="125"/>
        <v>SDN20024704</v>
      </c>
      <c r="K4866" s="519">
        <v>645</v>
      </c>
    </row>
    <row r="4867" spans="2:11" hidden="1">
      <c r="B4867" s="519" t="s">
        <v>1062</v>
      </c>
      <c r="C4867" s="519"/>
      <c r="D4867" s="519"/>
      <c r="E4867" s="519"/>
      <c r="F4867" s="519">
        <v>2</v>
      </c>
      <c r="G4867" s="519"/>
      <c r="H4867" s="519">
        <v>47</v>
      </c>
      <c r="I4867" s="519">
        <v>5</v>
      </c>
      <c r="J4867" s="519" t="str">
        <f t="shared" si="125"/>
        <v>SDN20024705</v>
      </c>
      <c r="K4867" s="519">
        <v>645</v>
      </c>
    </row>
    <row r="4868" spans="2:11" hidden="1">
      <c r="B4868" s="519" t="s">
        <v>1062</v>
      </c>
      <c r="C4868" s="519"/>
      <c r="D4868" s="519"/>
      <c r="E4868" s="519"/>
      <c r="F4868" s="519">
        <v>2</v>
      </c>
      <c r="G4868" s="519"/>
      <c r="H4868" s="519">
        <v>47</v>
      </c>
      <c r="I4868" s="519">
        <v>6</v>
      </c>
      <c r="J4868" s="519" t="str">
        <f t="shared" ref="J4868:J4931" si="126">B4868&amp;TEXT(F4868,"00")&amp;TEXT(H4868,"00")&amp;TEXT(I4868,"00")</f>
        <v>SDN20024706</v>
      </c>
      <c r="K4868" s="519">
        <v>645</v>
      </c>
    </row>
    <row r="4869" spans="2:11" hidden="1">
      <c r="B4869" s="519" t="s">
        <v>1062</v>
      </c>
      <c r="C4869" s="519"/>
      <c r="D4869" s="519"/>
      <c r="E4869" s="519"/>
      <c r="F4869" s="519">
        <v>2</v>
      </c>
      <c r="G4869" s="519"/>
      <c r="H4869" s="519">
        <v>47</v>
      </c>
      <c r="I4869" s="519">
        <v>7</v>
      </c>
      <c r="J4869" s="519" t="str">
        <f t="shared" si="126"/>
        <v>SDN20024707</v>
      </c>
      <c r="K4869" s="519">
        <v>645</v>
      </c>
    </row>
    <row r="4870" spans="2:11" hidden="1">
      <c r="B4870" s="519" t="s">
        <v>1062</v>
      </c>
      <c r="C4870" s="519"/>
      <c r="D4870" s="519"/>
      <c r="E4870" s="519"/>
      <c r="F4870" s="519">
        <v>2</v>
      </c>
      <c r="G4870" s="519"/>
      <c r="H4870" s="519">
        <v>47</v>
      </c>
      <c r="I4870" s="519">
        <v>8</v>
      </c>
      <c r="J4870" s="519" t="str">
        <f t="shared" si="126"/>
        <v>SDN20024708</v>
      </c>
      <c r="K4870" s="519">
        <v>645</v>
      </c>
    </row>
    <row r="4871" spans="2:11" hidden="1">
      <c r="B4871" s="519" t="s">
        <v>1062</v>
      </c>
      <c r="C4871" s="519"/>
      <c r="D4871" s="519"/>
      <c r="E4871" s="519"/>
      <c r="F4871" s="519">
        <v>2</v>
      </c>
      <c r="G4871" s="519"/>
      <c r="H4871" s="519">
        <v>47</v>
      </c>
      <c r="I4871" s="519">
        <v>9</v>
      </c>
      <c r="J4871" s="519" t="str">
        <f t="shared" si="126"/>
        <v>SDN20024709</v>
      </c>
      <c r="K4871" s="519">
        <v>645</v>
      </c>
    </row>
    <row r="4872" spans="2:11" hidden="1">
      <c r="B4872" s="519" t="s">
        <v>1062</v>
      </c>
      <c r="C4872" s="519"/>
      <c r="D4872" s="519"/>
      <c r="E4872" s="519"/>
      <c r="F4872" s="519">
        <v>2</v>
      </c>
      <c r="G4872" s="519"/>
      <c r="H4872" s="519">
        <v>47</v>
      </c>
      <c r="I4872" s="519">
        <v>10</v>
      </c>
      <c r="J4872" s="519" t="str">
        <f t="shared" si="126"/>
        <v>SDN20024710</v>
      </c>
      <c r="K4872" s="519">
        <v>645</v>
      </c>
    </row>
    <row r="4873" spans="2:11" hidden="1">
      <c r="B4873" s="519" t="s">
        <v>1062</v>
      </c>
      <c r="C4873" s="519"/>
      <c r="D4873" s="519"/>
      <c r="E4873" s="519"/>
      <c r="F4873" s="519">
        <v>2</v>
      </c>
      <c r="G4873" s="519"/>
      <c r="H4873" s="519">
        <v>47</v>
      </c>
      <c r="I4873" s="519">
        <v>11</v>
      </c>
      <c r="J4873" s="519" t="str">
        <f t="shared" si="126"/>
        <v>SDN20024711</v>
      </c>
      <c r="K4873" s="519">
        <v>516</v>
      </c>
    </row>
    <row r="4874" spans="2:11" hidden="1">
      <c r="B4874" s="519" t="s">
        <v>1062</v>
      </c>
      <c r="C4874" s="519"/>
      <c r="D4874" s="519"/>
      <c r="E4874" s="519"/>
      <c r="F4874" s="519">
        <v>2</v>
      </c>
      <c r="G4874" s="519"/>
      <c r="H4874" s="519">
        <v>47</v>
      </c>
      <c r="I4874" s="519">
        <v>12</v>
      </c>
      <c r="J4874" s="519" t="str">
        <f t="shared" si="126"/>
        <v>SDN20024712</v>
      </c>
      <c r="K4874" s="519">
        <v>516</v>
      </c>
    </row>
    <row r="4875" spans="2:11" hidden="1">
      <c r="B4875" s="519" t="s">
        <v>1062</v>
      </c>
      <c r="C4875" s="519"/>
      <c r="D4875" s="519"/>
      <c r="E4875" s="519"/>
      <c r="F4875" s="519">
        <v>2</v>
      </c>
      <c r="G4875" s="519"/>
      <c r="H4875" s="519">
        <v>47</v>
      </c>
      <c r="I4875" s="519">
        <v>13</v>
      </c>
      <c r="J4875" s="519" t="str">
        <f t="shared" si="126"/>
        <v>SDN20024713</v>
      </c>
      <c r="K4875" s="519">
        <v>516</v>
      </c>
    </row>
    <row r="4876" spans="2:11" hidden="1">
      <c r="B4876" s="519" t="s">
        <v>1062</v>
      </c>
      <c r="C4876" s="519"/>
      <c r="D4876" s="519"/>
      <c r="E4876" s="519"/>
      <c r="F4876" s="519">
        <v>2</v>
      </c>
      <c r="G4876" s="519"/>
      <c r="H4876" s="519">
        <v>47</v>
      </c>
      <c r="I4876" s="519">
        <v>14</v>
      </c>
      <c r="J4876" s="519" t="str">
        <f t="shared" si="126"/>
        <v>SDN20024714</v>
      </c>
      <c r="K4876" s="519">
        <v>516</v>
      </c>
    </row>
    <row r="4877" spans="2:11" hidden="1">
      <c r="B4877" s="519" t="s">
        <v>1062</v>
      </c>
      <c r="C4877" s="519"/>
      <c r="D4877" s="519"/>
      <c r="E4877" s="519"/>
      <c r="F4877" s="519">
        <v>2</v>
      </c>
      <c r="G4877" s="519"/>
      <c r="H4877" s="519">
        <v>47</v>
      </c>
      <c r="I4877" s="519">
        <v>15</v>
      </c>
      <c r="J4877" s="519" t="str">
        <f t="shared" si="126"/>
        <v>SDN20024715</v>
      </c>
      <c r="K4877" s="519">
        <v>516</v>
      </c>
    </row>
    <row r="4878" spans="2:11" hidden="1">
      <c r="B4878" s="519" t="s">
        <v>1062</v>
      </c>
      <c r="C4878" s="519"/>
      <c r="D4878" s="519"/>
      <c r="E4878" s="519"/>
      <c r="F4878" s="519">
        <v>2</v>
      </c>
      <c r="G4878" s="519"/>
      <c r="H4878" s="519">
        <v>47</v>
      </c>
      <c r="I4878" s="519">
        <v>16</v>
      </c>
      <c r="J4878" s="519" t="str">
        <f t="shared" si="126"/>
        <v>SDN20024716</v>
      </c>
      <c r="K4878" s="519">
        <v>516</v>
      </c>
    </row>
    <row r="4879" spans="2:11" hidden="1">
      <c r="B4879" s="519" t="s">
        <v>1062</v>
      </c>
      <c r="C4879" s="519"/>
      <c r="D4879" s="519"/>
      <c r="E4879" s="519"/>
      <c r="F4879" s="519">
        <v>2</v>
      </c>
      <c r="G4879" s="519"/>
      <c r="H4879" s="519">
        <v>47</v>
      </c>
      <c r="I4879" s="519">
        <v>17</v>
      </c>
      <c r="J4879" s="519" t="str">
        <f t="shared" si="126"/>
        <v>SDN20024717</v>
      </c>
      <c r="K4879" s="519">
        <v>516</v>
      </c>
    </row>
    <row r="4880" spans="2:11" hidden="1">
      <c r="B4880" s="519" t="s">
        <v>1062</v>
      </c>
      <c r="C4880" s="519"/>
      <c r="D4880" s="519"/>
      <c r="E4880" s="519"/>
      <c r="F4880" s="519">
        <v>2</v>
      </c>
      <c r="G4880" s="519"/>
      <c r="H4880" s="519">
        <v>47</v>
      </c>
      <c r="I4880" s="519">
        <v>18</v>
      </c>
      <c r="J4880" s="519" t="str">
        <f t="shared" si="126"/>
        <v>SDN20024718</v>
      </c>
      <c r="K4880" s="519">
        <v>516</v>
      </c>
    </row>
    <row r="4881" spans="2:11" hidden="1">
      <c r="B4881" s="519" t="s">
        <v>1062</v>
      </c>
      <c r="C4881" s="519"/>
      <c r="D4881" s="519"/>
      <c r="E4881" s="519"/>
      <c r="F4881" s="519">
        <v>2</v>
      </c>
      <c r="G4881" s="519"/>
      <c r="H4881" s="519">
        <v>47</v>
      </c>
      <c r="I4881" s="519">
        <v>19</v>
      </c>
      <c r="J4881" s="519" t="str">
        <f t="shared" si="126"/>
        <v>SDN20024719</v>
      </c>
      <c r="K4881" s="519">
        <v>516</v>
      </c>
    </row>
    <row r="4882" spans="2:11" hidden="1">
      <c r="B4882" s="519" t="s">
        <v>1062</v>
      </c>
      <c r="C4882" s="519"/>
      <c r="D4882" s="519"/>
      <c r="E4882" s="519"/>
      <c r="F4882" s="519">
        <v>2</v>
      </c>
      <c r="G4882" s="519"/>
      <c r="H4882" s="519">
        <v>47</v>
      </c>
      <c r="I4882" s="519">
        <v>20</v>
      </c>
      <c r="J4882" s="519" t="str">
        <f t="shared" si="126"/>
        <v>SDN20024720</v>
      </c>
      <c r="K4882" s="519">
        <v>516</v>
      </c>
    </row>
    <row r="4883" spans="2:11" hidden="1">
      <c r="B4883" s="519" t="s">
        <v>1062</v>
      </c>
      <c r="C4883" s="519"/>
      <c r="D4883" s="519"/>
      <c r="E4883" s="519"/>
      <c r="F4883" s="519">
        <v>2</v>
      </c>
      <c r="G4883" s="519"/>
      <c r="H4883" s="519">
        <v>48</v>
      </c>
      <c r="I4883" s="519">
        <v>1</v>
      </c>
      <c r="J4883" s="519" t="str">
        <f t="shared" si="126"/>
        <v>SDN20024801</v>
      </c>
      <c r="K4883" s="519">
        <v>665</v>
      </c>
    </row>
    <row r="4884" spans="2:11" hidden="1">
      <c r="B4884" s="519" t="s">
        <v>1062</v>
      </c>
      <c r="C4884" s="519"/>
      <c r="D4884" s="519"/>
      <c r="E4884" s="519"/>
      <c r="F4884" s="519">
        <v>2</v>
      </c>
      <c r="G4884" s="519"/>
      <c r="H4884" s="519">
        <v>48</v>
      </c>
      <c r="I4884" s="519">
        <v>2</v>
      </c>
      <c r="J4884" s="519" t="str">
        <f t="shared" si="126"/>
        <v>SDN20024802</v>
      </c>
      <c r="K4884" s="519">
        <v>665</v>
      </c>
    </row>
    <row r="4885" spans="2:11" hidden="1">
      <c r="B4885" s="519" t="s">
        <v>1062</v>
      </c>
      <c r="C4885" s="519"/>
      <c r="D4885" s="519"/>
      <c r="E4885" s="519"/>
      <c r="F4885" s="519">
        <v>2</v>
      </c>
      <c r="G4885" s="519"/>
      <c r="H4885" s="519">
        <v>48</v>
      </c>
      <c r="I4885" s="519">
        <v>3</v>
      </c>
      <c r="J4885" s="519" t="str">
        <f t="shared" si="126"/>
        <v>SDN20024803</v>
      </c>
      <c r="K4885" s="519">
        <v>665</v>
      </c>
    </row>
    <row r="4886" spans="2:11" hidden="1">
      <c r="B4886" s="519" t="s">
        <v>1062</v>
      </c>
      <c r="C4886" s="519"/>
      <c r="D4886" s="519"/>
      <c r="E4886" s="519"/>
      <c r="F4886" s="519">
        <v>2</v>
      </c>
      <c r="G4886" s="519"/>
      <c r="H4886" s="519">
        <v>48</v>
      </c>
      <c r="I4886" s="519">
        <v>4</v>
      </c>
      <c r="J4886" s="519" t="str">
        <f t="shared" si="126"/>
        <v>SDN20024804</v>
      </c>
      <c r="K4886" s="519">
        <v>665</v>
      </c>
    </row>
    <row r="4887" spans="2:11" hidden="1">
      <c r="B4887" s="519" t="s">
        <v>1062</v>
      </c>
      <c r="C4887" s="519"/>
      <c r="D4887" s="519"/>
      <c r="E4887" s="519"/>
      <c r="F4887" s="519">
        <v>2</v>
      </c>
      <c r="G4887" s="519"/>
      <c r="H4887" s="519">
        <v>48</v>
      </c>
      <c r="I4887" s="519">
        <v>5</v>
      </c>
      <c r="J4887" s="519" t="str">
        <f t="shared" si="126"/>
        <v>SDN20024805</v>
      </c>
      <c r="K4887" s="519">
        <v>665</v>
      </c>
    </row>
    <row r="4888" spans="2:11" hidden="1">
      <c r="B4888" s="519" t="s">
        <v>1062</v>
      </c>
      <c r="C4888" s="519"/>
      <c r="D4888" s="519"/>
      <c r="E4888" s="519"/>
      <c r="F4888" s="519">
        <v>2</v>
      </c>
      <c r="G4888" s="519"/>
      <c r="H4888" s="519">
        <v>48</v>
      </c>
      <c r="I4888" s="519">
        <v>6</v>
      </c>
      <c r="J4888" s="519" t="str">
        <f t="shared" si="126"/>
        <v>SDN20024806</v>
      </c>
      <c r="K4888" s="519">
        <v>665</v>
      </c>
    </row>
    <row r="4889" spans="2:11" hidden="1">
      <c r="B4889" s="519" t="s">
        <v>1062</v>
      </c>
      <c r="C4889" s="519"/>
      <c r="D4889" s="519"/>
      <c r="E4889" s="519"/>
      <c r="F4889" s="519">
        <v>2</v>
      </c>
      <c r="G4889" s="519"/>
      <c r="H4889" s="519">
        <v>48</v>
      </c>
      <c r="I4889" s="519">
        <v>7</v>
      </c>
      <c r="J4889" s="519" t="str">
        <f t="shared" si="126"/>
        <v>SDN20024807</v>
      </c>
      <c r="K4889" s="519">
        <v>665</v>
      </c>
    </row>
    <row r="4890" spans="2:11" hidden="1">
      <c r="B4890" s="519" t="s">
        <v>1062</v>
      </c>
      <c r="C4890" s="519"/>
      <c r="D4890" s="519"/>
      <c r="E4890" s="519"/>
      <c r="F4890" s="519">
        <v>2</v>
      </c>
      <c r="G4890" s="519"/>
      <c r="H4890" s="519">
        <v>48</v>
      </c>
      <c r="I4890" s="519">
        <v>8</v>
      </c>
      <c r="J4890" s="519" t="str">
        <f t="shared" si="126"/>
        <v>SDN20024808</v>
      </c>
      <c r="K4890" s="519">
        <v>665</v>
      </c>
    </row>
    <row r="4891" spans="2:11" hidden="1">
      <c r="B4891" s="519" t="s">
        <v>1062</v>
      </c>
      <c r="C4891" s="519"/>
      <c r="D4891" s="519"/>
      <c r="E4891" s="519"/>
      <c r="F4891" s="519">
        <v>2</v>
      </c>
      <c r="G4891" s="519"/>
      <c r="H4891" s="519">
        <v>48</v>
      </c>
      <c r="I4891" s="519">
        <v>9</v>
      </c>
      <c r="J4891" s="519" t="str">
        <f t="shared" si="126"/>
        <v>SDN20024809</v>
      </c>
      <c r="K4891" s="519">
        <v>665</v>
      </c>
    </row>
    <row r="4892" spans="2:11" hidden="1">
      <c r="B4892" s="519" t="s">
        <v>1062</v>
      </c>
      <c r="C4892" s="519"/>
      <c r="D4892" s="519"/>
      <c r="E4892" s="519"/>
      <c r="F4892" s="519">
        <v>2</v>
      </c>
      <c r="G4892" s="519"/>
      <c r="H4892" s="519">
        <v>48</v>
      </c>
      <c r="I4892" s="519">
        <v>10</v>
      </c>
      <c r="J4892" s="519" t="str">
        <f t="shared" si="126"/>
        <v>SDN20024810</v>
      </c>
      <c r="K4892" s="519">
        <v>665</v>
      </c>
    </row>
    <row r="4893" spans="2:11" hidden="1">
      <c r="B4893" s="519" t="s">
        <v>1062</v>
      </c>
      <c r="C4893" s="519"/>
      <c r="D4893" s="519"/>
      <c r="E4893" s="519"/>
      <c r="F4893" s="519">
        <v>2</v>
      </c>
      <c r="G4893" s="519"/>
      <c r="H4893" s="519">
        <v>48</v>
      </c>
      <c r="I4893" s="519">
        <v>11</v>
      </c>
      <c r="J4893" s="519" t="str">
        <f t="shared" si="126"/>
        <v>SDN20024811</v>
      </c>
      <c r="K4893" s="519">
        <v>532</v>
      </c>
    </row>
    <row r="4894" spans="2:11" hidden="1">
      <c r="B4894" s="519" t="s">
        <v>1062</v>
      </c>
      <c r="C4894" s="519"/>
      <c r="D4894" s="519"/>
      <c r="E4894" s="519"/>
      <c r="F4894" s="519">
        <v>2</v>
      </c>
      <c r="G4894" s="519"/>
      <c r="H4894" s="519">
        <v>48</v>
      </c>
      <c r="I4894" s="519">
        <v>12</v>
      </c>
      <c r="J4894" s="519" t="str">
        <f t="shared" si="126"/>
        <v>SDN20024812</v>
      </c>
      <c r="K4894" s="519">
        <v>532</v>
      </c>
    </row>
    <row r="4895" spans="2:11" hidden="1">
      <c r="B4895" s="519" t="s">
        <v>1062</v>
      </c>
      <c r="C4895" s="519"/>
      <c r="D4895" s="519"/>
      <c r="E4895" s="519"/>
      <c r="F4895" s="519">
        <v>2</v>
      </c>
      <c r="G4895" s="519"/>
      <c r="H4895" s="519">
        <v>48</v>
      </c>
      <c r="I4895" s="519">
        <v>13</v>
      </c>
      <c r="J4895" s="519" t="str">
        <f t="shared" si="126"/>
        <v>SDN20024813</v>
      </c>
      <c r="K4895" s="519">
        <v>532</v>
      </c>
    </row>
    <row r="4896" spans="2:11" hidden="1">
      <c r="B4896" s="519" t="s">
        <v>1062</v>
      </c>
      <c r="C4896" s="519"/>
      <c r="D4896" s="519"/>
      <c r="E4896" s="519"/>
      <c r="F4896" s="519">
        <v>2</v>
      </c>
      <c r="G4896" s="519"/>
      <c r="H4896" s="519">
        <v>48</v>
      </c>
      <c r="I4896" s="519">
        <v>14</v>
      </c>
      <c r="J4896" s="519" t="str">
        <f t="shared" si="126"/>
        <v>SDN20024814</v>
      </c>
      <c r="K4896" s="519">
        <v>532</v>
      </c>
    </row>
    <row r="4897" spans="2:11" hidden="1">
      <c r="B4897" s="519" t="s">
        <v>1062</v>
      </c>
      <c r="C4897" s="519"/>
      <c r="D4897" s="519"/>
      <c r="E4897" s="519"/>
      <c r="F4897" s="519">
        <v>2</v>
      </c>
      <c r="G4897" s="519"/>
      <c r="H4897" s="519">
        <v>48</v>
      </c>
      <c r="I4897" s="519">
        <v>15</v>
      </c>
      <c r="J4897" s="519" t="str">
        <f t="shared" si="126"/>
        <v>SDN20024815</v>
      </c>
      <c r="K4897" s="519">
        <v>532</v>
      </c>
    </row>
    <row r="4898" spans="2:11" hidden="1">
      <c r="B4898" s="519" t="s">
        <v>1062</v>
      </c>
      <c r="C4898" s="519"/>
      <c r="D4898" s="519"/>
      <c r="E4898" s="519"/>
      <c r="F4898" s="519">
        <v>2</v>
      </c>
      <c r="G4898" s="519"/>
      <c r="H4898" s="519">
        <v>48</v>
      </c>
      <c r="I4898" s="519">
        <v>16</v>
      </c>
      <c r="J4898" s="519" t="str">
        <f t="shared" si="126"/>
        <v>SDN20024816</v>
      </c>
      <c r="K4898" s="519">
        <v>532</v>
      </c>
    </row>
    <row r="4899" spans="2:11" hidden="1">
      <c r="B4899" s="519" t="s">
        <v>1062</v>
      </c>
      <c r="C4899" s="519"/>
      <c r="D4899" s="519"/>
      <c r="E4899" s="519"/>
      <c r="F4899" s="519">
        <v>2</v>
      </c>
      <c r="G4899" s="519"/>
      <c r="H4899" s="519">
        <v>48</v>
      </c>
      <c r="I4899" s="519">
        <v>17</v>
      </c>
      <c r="J4899" s="519" t="str">
        <f t="shared" si="126"/>
        <v>SDN20024817</v>
      </c>
      <c r="K4899" s="519">
        <v>532</v>
      </c>
    </row>
    <row r="4900" spans="2:11" hidden="1">
      <c r="B4900" s="519" t="s">
        <v>1062</v>
      </c>
      <c r="C4900" s="519"/>
      <c r="D4900" s="519"/>
      <c r="E4900" s="519"/>
      <c r="F4900" s="519">
        <v>2</v>
      </c>
      <c r="G4900" s="519"/>
      <c r="H4900" s="519">
        <v>48</v>
      </c>
      <c r="I4900" s="519">
        <v>18</v>
      </c>
      <c r="J4900" s="519" t="str">
        <f t="shared" si="126"/>
        <v>SDN20024818</v>
      </c>
      <c r="K4900" s="519">
        <v>532</v>
      </c>
    </row>
    <row r="4901" spans="2:11" hidden="1">
      <c r="B4901" s="519" t="s">
        <v>1062</v>
      </c>
      <c r="C4901" s="519"/>
      <c r="D4901" s="519"/>
      <c r="E4901" s="519"/>
      <c r="F4901" s="519">
        <v>2</v>
      </c>
      <c r="G4901" s="519"/>
      <c r="H4901" s="519">
        <v>48</v>
      </c>
      <c r="I4901" s="519">
        <v>19</v>
      </c>
      <c r="J4901" s="519" t="str">
        <f t="shared" si="126"/>
        <v>SDN20024819</v>
      </c>
      <c r="K4901" s="519">
        <v>532</v>
      </c>
    </row>
    <row r="4902" spans="2:11" hidden="1">
      <c r="B4902" s="519" t="s">
        <v>1062</v>
      </c>
      <c r="C4902" s="519"/>
      <c r="D4902" s="519"/>
      <c r="E4902" s="519"/>
      <c r="F4902" s="519">
        <v>2</v>
      </c>
      <c r="G4902" s="519"/>
      <c r="H4902" s="519">
        <v>48</v>
      </c>
      <c r="I4902" s="519">
        <v>20</v>
      </c>
      <c r="J4902" s="519" t="str">
        <f t="shared" si="126"/>
        <v>SDN20024820</v>
      </c>
      <c r="K4902" s="519">
        <v>532</v>
      </c>
    </row>
    <row r="4903" spans="2:11" hidden="1">
      <c r="B4903" s="519" t="s">
        <v>1062</v>
      </c>
      <c r="C4903" s="519"/>
      <c r="D4903" s="519"/>
      <c r="E4903" s="519"/>
      <c r="F4903" s="519">
        <v>2</v>
      </c>
      <c r="G4903" s="519"/>
      <c r="H4903" s="519">
        <v>49</v>
      </c>
      <c r="I4903" s="519">
        <v>1</v>
      </c>
      <c r="J4903" s="519" t="str">
        <f t="shared" si="126"/>
        <v>SDN20024901</v>
      </c>
      <c r="K4903" s="519">
        <v>690</v>
      </c>
    </row>
    <row r="4904" spans="2:11" hidden="1">
      <c r="B4904" s="519" t="s">
        <v>1062</v>
      </c>
      <c r="C4904" s="519"/>
      <c r="D4904" s="519"/>
      <c r="E4904" s="519"/>
      <c r="F4904" s="519">
        <v>2</v>
      </c>
      <c r="G4904" s="519"/>
      <c r="H4904" s="519">
        <v>49</v>
      </c>
      <c r="I4904" s="519">
        <v>2</v>
      </c>
      <c r="J4904" s="519" t="str">
        <f t="shared" si="126"/>
        <v>SDN20024902</v>
      </c>
      <c r="K4904" s="519">
        <v>690</v>
      </c>
    </row>
    <row r="4905" spans="2:11" hidden="1">
      <c r="B4905" s="519" t="s">
        <v>1062</v>
      </c>
      <c r="C4905" s="519"/>
      <c r="D4905" s="519"/>
      <c r="E4905" s="519"/>
      <c r="F4905" s="519">
        <v>2</v>
      </c>
      <c r="G4905" s="519"/>
      <c r="H4905" s="519">
        <v>49</v>
      </c>
      <c r="I4905" s="519">
        <v>3</v>
      </c>
      <c r="J4905" s="519" t="str">
        <f t="shared" si="126"/>
        <v>SDN20024903</v>
      </c>
      <c r="K4905" s="519">
        <v>690</v>
      </c>
    </row>
    <row r="4906" spans="2:11" hidden="1">
      <c r="B4906" s="519" t="s">
        <v>1062</v>
      </c>
      <c r="C4906" s="519"/>
      <c r="D4906" s="519"/>
      <c r="E4906" s="519"/>
      <c r="F4906" s="519">
        <v>2</v>
      </c>
      <c r="G4906" s="519"/>
      <c r="H4906" s="519">
        <v>49</v>
      </c>
      <c r="I4906" s="519">
        <v>4</v>
      </c>
      <c r="J4906" s="519" t="str">
        <f t="shared" si="126"/>
        <v>SDN20024904</v>
      </c>
      <c r="K4906" s="519">
        <v>690</v>
      </c>
    </row>
    <row r="4907" spans="2:11" hidden="1">
      <c r="B4907" s="519" t="s">
        <v>1062</v>
      </c>
      <c r="C4907" s="519"/>
      <c r="D4907" s="519"/>
      <c r="E4907" s="519"/>
      <c r="F4907" s="519">
        <v>2</v>
      </c>
      <c r="G4907" s="519"/>
      <c r="H4907" s="519">
        <v>49</v>
      </c>
      <c r="I4907" s="519">
        <v>5</v>
      </c>
      <c r="J4907" s="519" t="str">
        <f t="shared" si="126"/>
        <v>SDN20024905</v>
      </c>
      <c r="K4907" s="519">
        <v>690</v>
      </c>
    </row>
    <row r="4908" spans="2:11" hidden="1">
      <c r="B4908" s="519" t="s">
        <v>1062</v>
      </c>
      <c r="C4908" s="519"/>
      <c r="D4908" s="519"/>
      <c r="E4908" s="519"/>
      <c r="F4908" s="519">
        <v>2</v>
      </c>
      <c r="G4908" s="519"/>
      <c r="H4908" s="519">
        <v>49</v>
      </c>
      <c r="I4908" s="519">
        <v>6</v>
      </c>
      <c r="J4908" s="519" t="str">
        <f t="shared" si="126"/>
        <v>SDN20024906</v>
      </c>
      <c r="K4908" s="519">
        <v>690</v>
      </c>
    </row>
    <row r="4909" spans="2:11" hidden="1">
      <c r="B4909" s="519" t="s">
        <v>1062</v>
      </c>
      <c r="C4909" s="519"/>
      <c r="D4909" s="519"/>
      <c r="E4909" s="519"/>
      <c r="F4909" s="519">
        <v>2</v>
      </c>
      <c r="G4909" s="519"/>
      <c r="H4909" s="519">
        <v>49</v>
      </c>
      <c r="I4909" s="519">
        <v>7</v>
      </c>
      <c r="J4909" s="519" t="str">
        <f t="shared" si="126"/>
        <v>SDN20024907</v>
      </c>
      <c r="K4909" s="519">
        <v>690</v>
      </c>
    </row>
    <row r="4910" spans="2:11" hidden="1">
      <c r="B4910" s="519" t="s">
        <v>1062</v>
      </c>
      <c r="C4910" s="519"/>
      <c r="D4910" s="519"/>
      <c r="E4910" s="519"/>
      <c r="F4910" s="519">
        <v>2</v>
      </c>
      <c r="G4910" s="519"/>
      <c r="H4910" s="519">
        <v>49</v>
      </c>
      <c r="I4910" s="519">
        <v>8</v>
      </c>
      <c r="J4910" s="519" t="str">
        <f t="shared" si="126"/>
        <v>SDN20024908</v>
      </c>
      <c r="K4910" s="519">
        <v>690</v>
      </c>
    </row>
    <row r="4911" spans="2:11" hidden="1">
      <c r="B4911" s="519" t="s">
        <v>1062</v>
      </c>
      <c r="C4911" s="519"/>
      <c r="D4911" s="519"/>
      <c r="E4911" s="519"/>
      <c r="F4911" s="519">
        <v>2</v>
      </c>
      <c r="G4911" s="519"/>
      <c r="H4911" s="519">
        <v>49</v>
      </c>
      <c r="I4911" s="519">
        <v>9</v>
      </c>
      <c r="J4911" s="519" t="str">
        <f t="shared" si="126"/>
        <v>SDN20024909</v>
      </c>
      <c r="K4911" s="519">
        <v>690</v>
      </c>
    </row>
    <row r="4912" spans="2:11" hidden="1">
      <c r="B4912" s="519" t="s">
        <v>1062</v>
      </c>
      <c r="C4912" s="519"/>
      <c r="D4912" s="519"/>
      <c r="E4912" s="519"/>
      <c r="F4912" s="519">
        <v>2</v>
      </c>
      <c r="G4912" s="519"/>
      <c r="H4912" s="519">
        <v>49</v>
      </c>
      <c r="I4912" s="519">
        <v>10</v>
      </c>
      <c r="J4912" s="519" t="str">
        <f t="shared" si="126"/>
        <v>SDN20024910</v>
      </c>
      <c r="K4912" s="519">
        <v>690</v>
      </c>
    </row>
    <row r="4913" spans="2:11" hidden="1">
      <c r="B4913" s="519" t="s">
        <v>1062</v>
      </c>
      <c r="C4913" s="519"/>
      <c r="D4913" s="519"/>
      <c r="E4913" s="519"/>
      <c r="F4913" s="519">
        <v>2</v>
      </c>
      <c r="G4913" s="519"/>
      <c r="H4913" s="519">
        <v>49</v>
      </c>
      <c r="I4913" s="519">
        <v>11</v>
      </c>
      <c r="J4913" s="519" t="str">
        <f t="shared" si="126"/>
        <v>SDN20024911</v>
      </c>
      <c r="K4913" s="519">
        <v>552</v>
      </c>
    </row>
    <row r="4914" spans="2:11" hidden="1">
      <c r="B4914" s="519" t="s">
        <v>1062</v>
      </c>
      <c r="C4914" s="519"/>
      <c r="D4914" s="519"/>
      <c r="E4914" s="519"/>
      <c r="F4914" s="519">
        <v>2</v>
      </c>
      <c r="G4914" s="519"/>
      <c r="H4914" s="519">
        <v>49</v>
      </c>
      <c r="I4914" s="519">
        <v>12</v>
      </c>
      <c r="J4914" s="519" t="str">
        <f t="shared" si="126"/>
        <v>SDN20024912</v>
      </c>
      <c r="K4914" s="519">
        <v>552</v>
      </c>
    </row>
    <row r="4915" spans="2:11" hidden="1">
      <c r="B4915" s="519" t="s">
        <v>1062</v>
      </c>
      <c r="C4915" s="519"/>
      <c r="D4915" s="519"/>
      <c r="E4915" s="519"/>
      <c r="F4915" s="519">
        <v>2</v>
      </c>
      <c r="G4915" s="519"/>
      <c r="H4915" s="519">
        <v>49</v>
      </c>
      <c r="I4915" s="519">
        <v>13</v>
      </c>
      <c r="J4915" s="519" t="str">
        <f t="shared" si="126"/>
        <v>SDN20024913</v>
      </c>
      <c r="K4915" s="519">
        <v>552</v>
      </c>
    </row>
    <row r="4916" spans="2:11" hidden="1">
      <c r="B4916" s="519" t="s">
        <v>1062</v>
      </c>
      <c r="C4916" s="519"/>
      <c r="D4916" s="519"/>
      <c r="E4916" s="519"/>
      <c r="F4916" s="519">
        <v>2</v>
      </c>
      <c r="G4916" s="519"/>
      <c r="H4916" s="519">
        <v>49</v>
      </c>
      <c r="I4916" s="519">
        <v>14</v>
      </c>
      <c r="J4916" s="519" t="str">
        <f t="shared" si="126"/>
        <v>SDN20024914</v>
      </c>
      <c r="K4916" s="519">
        <v>552</v>
      </c>
    </row>
    <row r="4917" spans="2:11" hidden="1">
      <c r="B4917" s="519" t="s">
        <v>1062</v>
      </c>
      <c r="C4917" s="519"/>
      <c r="D4917" s="519"/>
      <c r="E4917" s="519"/>
      <c r="F4917" s="519">
        <v>2</v>
      </c>
      <c r="G4917" s="519"/>
      <c r="H4917" s="519">
        <v>49</v>
      </c>
      <c r="I4917" s="519">
        <v>15</v>
      </c>
      <c r="J4917" s="519" t="str">
        <f t="shared" si="126"/>
        <v>SDN20024915</v>
      </c>
      <c r="K4917" s="519">
        <v>552</v>
      </c>
    </row>
    <row r="4918" spans="2:11" hidden="1">
      <c r="B4918" s="519" t="s">
        <v>1062</v>
      </c>
      <c r="C4918" s="519"/>
      <c r="D4918" s="519"/>
      <c r="E4918" s="519"/>
      <c r="F4918" s="519">
        <v>2</v>
      </c>
      <c r="G4918" s="519"/>
      <c r="H4918" s="519">
        <v>49</v>
      </c>
      <c r="I4918" s="519">
        <v>16</v>
      </c>
      <c r="J4918" s="519" t="str">
        <f t="shared" si="126"/>
        <v>SDN20024916</v>
      </c>
      <c r="K4918" s="519">
        <v>552</v>
      </c>
    </row>
    <row r="4919" spans="2:11" hidden="1">
      <c r="B4919" s="519" t="s">
        <v>1062</v>
      </c>
      <c r="C4919" s="519"/>
      <c r="D4919" s="519"/>
      <c r="E4919" s="519"/>
      <c r="F4919" s="519">
        <v>2</v>
      </c>
      <c r="G4919" s="519"/>
      <c r="H4919" s="519">
        <v>49</v>
      </c>
      <c r="I4919" s="519">
        <v>17</v>
      </c>
      <c r="J4919" s="519" t="str">
        <f t="shared" si="126"/>
        <v>SDN20024917</v>
      </c>
      <c r="K4919" s="519">
        <v>552</v>
      </c>
    </row>
    <row r="4920" spans="2:11" hidden="1">
      <c r="B4920" s="519" t="s">
        <v>1062</v>
      </c>
      <c r="C4920" s="519"/>
      <c r="D4920" s="519"/>
      <c r="E4920" s="519"/>
      <c r="F4920" s="519">
        <v>2</v>
      </c>
      <c r="G4920" s="519"/>
      <c r="H4920" s="519">
        <v>49</v>
      </c>
      <c r="I4920" s="519">
        <v>18</v>
      </c>
      <c r="J4920" s="519" t="str">
        <f t="shared" si="126"/>
        <v>SDN20024918</v>
      </c>
      <c r="K4920" s="519">
        <v>552</v>
      </c>
    </row>
    <row r="4921" spans="2:11" hidden="1">
      <c r="B4921" s="519" t="s">
        <v>1062</v>
      </c>
      <c r="C4921" s="519"/>
      <c r="D4921" s="519"/>
      <c r="E4921" s="519"/>
      <c r="F4921" s="519">
        <v>2</v>
      </c>
      <c r="G4921" s="519"/>
      <c r="H4921" s="519">
        <v>49</v>
      </c>
      <c r="I4921" s="519">
        <v>19</v>
      </c>
      <c r="J4921" s="519" t="str">
        <f t="shared" si="126"/>
        <v>SDN20024919</v>
      </c>
      <c r="K4921" s="519">
        <v>552</v>
      </c>
    </row>
    <row r="4922" spans="2:11" hidden="1">
      <c r="B4922" s="519" t="s">
        <v>1062</v>
      </c>
      <c r="C4922" s="519"/>
      <c r="D4922" s="519"/>
      <c r="E4922" s="519"/>
      <c r="F4922" s="519">
        <v>2</v>
      </c>
      <c r="G4922" s="519"/>
      <c r="H4922" s="519">
        <v>49</v>
      </c>
      <c r="I4922" s="519">
        <v>20</v>
      </c>
      <c r="J4922" s="519" t="str">
        <f t="shared" si="126"/>
        <v>SDN20024920</v>
      </c>
      <c r="K4922" s="519">
        <v>552</v>
      </c>
    </row>
    <row r="4923" spans="2:11" hidden="1">
      <c r="B4923" s="519" t="s">
        <v>1062</v>
      </c>
      <c r="C4923" s="519"/>
      <c r="D4923" s="519"/>
      <c r="E4923" s="519"/>
      <c r="F4923" s="519">
        <v>2</v>
      </c>
      <c r="G4923" s="519"/>
      <c r="H4923" s="519">
        <v>50</v>
      </c>
      <c r="I4923" s="519">
        <v>1</v>
      </c>
      <c r="J4923" s="519" t="str">
        <f t="shared" si="126"/>
        <v>SDN20025001</v>
      </c>
      <c r="K4923" s="519">
        <v>720</v>
      </c>
    </row>
    <row r="4924" spans="2:11" hidden="1">
      <c r="B4924" s="519" t="s">
        <v>1062</v>
      </c>
      <c r="C4924" s="519"/>
      <c r="D4924" s="519"/>
      <c r="E4924" s="519"/>
      <c r="F4924" s="519">
        <v>2</v>
      </c>
      <c r="G4924" s="519"/>
      <c r="H4924" s="519">
        <v>50</v>
      </c>
      <c r="I4924" s="519">
        <v>2</v>
      </c>
      <c r="J4924" s="519" t="str">
        <f t="shared" si="126"/>
        <v>SDN20025002</v>
      </c>
      <c r="K4924" s="519">
        <v>720</v>
      </c>
    </row>
    <row r="4925" spans="2:11" hidden="1">
      <c r="B4925" s="519" t="s">
        <v>1062</v>
      </c>
      <c r="C4925" s="519"/>
      <c r="D4925" s="519"/>
      <c r="E4925" s="519"/>
      <c r="F4925" s="519">
        <v>2</v>
      </c>
      <c r="G4925" s="519"/>
      <c r="H4925" s="519">
        <v>50</v>
      </c>
      <c r="I4925" s="519">
        <v>3</v>
      </c>
      <c r="J4925" s="519" t="str">
        <f t="shared" si="126"/>
        <v>SDN20025003</v>
      </c>
      <c r="K4925" s="519">
        <v>720</v>
      </c>
    </row>
    <row r="4926" spans="2:11" hidden="1">
      <c r="B4926" s="519" t="s">
        <v>1062</v>
      </c>
      <c r="C4926" s="519"/>
      <c r="D4926" s="519"/>
      <c r="E4926" s="519"/>
      <c r="F4926" s="519">
        <v>2</v>
      </c>
      <c r="G4926" s="519"/>
      <c r="H4926" s="519">
        <v>50</v>
      </c>
      <c r="I4926" s="519">
        <v>4</v>
      </c>
      <c r="J4926" s="519" t="str">
        <f t="shared" si="126"/>
        <v>SDN20025004</v>
      </c>
      <c r="K4926" s="519">
        <v>720</v>
      </c>
    </row>
    <row r="4927" spans="2:11" hidden="1">
      <c r="B4927" s="519" t="s">
        <v>1062</v>
      </c>
      <c r="C4927" s="519"/>
      <c r="D4927" s="519"/>
      <c r="E4927" s="519"/>
      <c r="F4927" s="519">
        <v>2</v>
      </c>
      <c r="G4927" s="519"/>
      <c r="H4927" s="519">
        <v>50</v>
      </c>
      <c r="I4927" s="519">
        <v>5</v>
      </c>
      <c r="J4927" s="519" t="str">
        <f t="shared" si="126"/>
        <v>SDN20025005</v>
      </c>
      <c r="K4927" s="519">
        <v>720</v>
      </c>
    </row>
    <row r="4928" spans="2:11" hidden="1">
      <c r="B4928" s="519" t="s">
        <v>1062</v>
      </c>
      <c r="C4928" s="519"/>
      <c r="D4928" s="519"/>
      <c r="E4928" s="519"/>
      <c r="F4928" s="519">
        <v>2</v>
      </c>
      <c r="G4928" s="519"/>
      <c r="H4928" s="519">
        <v>50</v>
      </c>
      <c r="I4928" s="519">
        <v>6</v>
      </c>
      <c r="J4928" s="519" t="str">
        <f t="shared" si="126"/>
        <v>SDN20025006</v>
      </c>
      <c r="K4928" s="519">
        <v>720</v>
      </c>
    </row>
    <row r="4929" spans="2:11" hidden="1">
      <c r="B4929" s="519" t="s">
        <v>1062</v>
      </c>
      <c r="C4929" s="519"/>
      <c r="D4929" s="519"/>
      <c r="E4929" s="519"/>
      <c r="F4929" s="519">
        <v>2</v>
      </c>
      <c r="G4929" s="519"/>
      <c r="H4929" s="519">
        <v>50</v>
      </c>
      <c r="I4929" s="519">
        <v>7</v>
      </c>
      <c r="J4929" s="519" t="str">
        <f t="shared" si="126"/>
        <v>SDN20025007</v>
      </c>
      <c r="K4929" s="519">
        <v>720</v>
      </c>
    </row>
    <row r="4930" spans="2:11" hidden="1">
      <c r="B4930" s="519" t="s">
        <v>1062</v>
      </c>
      <c r="C4930" s="519"/>
      <c r="D4930" s="519"/>
      <c r="E4930" s="519"/>
      <c r="F4930" s="519">
        <v>2</v>
      </c>
      <c r="G4930" s="519"/>
      <c r="H4930" s="519">
        <v>50</v>
      </c>
      <c r="I4930" s="519">
        <v>8</v>
      </c>
      <c r="J4930" s="519" t="str">
        <f t="shared" si="126"/>
        <v>SDN20025008</v>
      </c>
      <c r="K4930" s="519">
        <v>720</v>
      </c>
    </row>
    <row r="4931" spans="2:11" hidden="1">
      <c r="B4931" s="519" t="s">
        <v>1062</v>
      </c>
      <c r="C4931" s="519"/>
      <c r="D4931" s="519"/>
      <c r="E4931" s="519"/>
      <c r="F4931" s="519">
        <v>2</v>
      </c>
      <c r="G4931" s="519"/>
      <c r="H4931" s="519">
        <v>50</v>
      </c>
      <c r="I4931" s="519">
        <v>9</v>
      </c>
      <c r="J4931" s="519" t="str">
        <f t="shared" si="126"/>
        <v>SDN20025009</v>
      </c>
      <c r="K4931" s="519">
        <v>720</v>
      </c>
    </row>
    <row r="4932" spans="2:11" hidden="1">
      <c r="B4932" s="519" t="s">
        <v>1062</v>
      </c>
      <c r="C4932" s="519"/>
      <c r="D4932" s="519"/>
      <c r="E4932" s="519"/>
      <c r="F4932" s="519">
        <v>2</v>
      </c>
      <c r="G4932" s="519"/>
      <c r="H4932" s="519">
        <v>50</v>
      </c>
      <c r="I4932" s="519">
        <v>10</v>
      </c>
      <c r="J4932" s="519" t="str">
        <f t="shared" ref="J4932:J4995" si="127">B4932&amp;TEXT(F4932,"00")&amp;TEXT(H4932,"00")&amp;TEXT(I4932,"00")</f>
        <v>SDN20025010</v>
      </c>
      <c r="K4932" s="519">
        <v>720</v>
      </c>
    </row>
    <row r="4933" spans="2:11" hidden="1">
      <c r="B4933" s="519" t="s">
        <v>1062</v>
      </c>
      <c r="C4933" s="519"/>
      <c r="D4933" s="519"/>
      <c r="E4933" s="519"/>
      <c r="F4933" s="519">
        <v>2</v>
      </c>
      <c r="G4933" s="519"/>
      <c r="H4933" s="519">
        <v>50</v>
      </c>
      <c r="I4933" s="519">
        <v>11</v>
      </c>
      <c r="J4933" s="519" t="str">
        <f t="shared" si="127"/>
        <v>SDN20025011</v>
      </c>
      <c r="K4933" s="519">
        <v>576</v>
      </c>
    </row>
    <row r="4934" spans="2:11" hidden="1">
      <c r="B4934" s="519" t="s">
        <v>1062</v>
      </c>
      <c r="C4934" s="519"/>
      <c r="D4934" s="519"/>
      <c r="E4934" s="519"/>
      <c r="F4934" s="519">
        <v>2</v>
      </c>
      <c r="G4934" s="519"/>
      <c r="H4934" s="519">
        <v>50</v>
      </c>
      <c r="I4934" s="519">
        <v>12</v>
      </c>
      <c r="J4934" s="519" t="str">
        <f t="shared" si="127"/>
        <v>SDN20025012</v>
      </c>
      <c r="K4934" s="519">
        <v>576</v>
      </c>
    </row>
    <row r="4935" spans="2:11" hidden="1">
      <c r="B4935" s="519" t="s">
        <v>1062</v>
      </c>
      <c r="C4935" s="519"/>
      <c r="D4935" s="519"/>
      <c r="E4935" s="519"/>
      <c r="F4935" s="519">
        <v>2</v>
      </c>
      <c r="G4935" s="519"/>
      <c r="H4935" s="519">
        <v>50</v>
      </c>
      <c r="I4935" s="519">
        <v>13</v>
      </c>
      <c r="J4935" s="519" t="str">
        <f t="shared" si="127"/>
        <v>SDN20025013</v>
      </c>
      <c r="K4935" s="519">
        <v>576</v>
      </c>
    </row>
    <row r="4936" spans="2:11" hidden="1">
      <c r="B4936" s="519" t="s">
        <v>1062</v>
      </c>
      <c r="C4936" s="519"/>
      <c r="D4936" s="519"/>
      <c r="E4936" s="519"/>
      <c r="F4936" s="519">
        <v>2</v>
      </c>
      <c r="G4936" s="519"/>
      <c r="H4936" s="519">
        <v>50</v>
      </c>
      <c r="I4936" s="519">
        <v>14</v>
      </c>
      <c r="J4936" s="519" t="str">
        <f t="shared" si="127"/>
        <v>SDN20025014</v>
      </c>
      <c r="K4936" s="519">
        <v>576</v>
      </c>
    </row>
    <row r="4937" spans="2:11" hidden="1">
      <c r="B4937" s="519" t="s">
        <v>1062</v>
      </c>
      <c r="C4937" s="519"/>
      <c r="D4937" s="519"/>
      <c r="E4937" s="519"/>
      <c r="F4937" s="519">
        <v>2</v>
      </c>
      <c r="G4937" s="519"/>
      <c r="H4937" s="519">
        <v>50</v>
      </c>
      <c r="I4937" s="519">
        <v>15</v>
      </c>
      <c r="J4937" s="519" t="str">
        <f t="shared" si="127"/>
        <v>SDN20025015</v>
      </c>
      <c r="K4937" s="519">
        <v>576</v>
      </c>
    </row>
    <row r="4938" spans="2:11" hidden="1">
      <c r="B4938" s="519" t="s">
        <v>1062</v>
      </c>
      <c r="C4938" s="519"/>
      <c r="D4938" s="519"/>
      <c r="E4938" s="519"/>
      <c r="F4938" s="519">
        <v>2</v>
      </c>
      <c r="G4938" s="519"/>
      <c r="H4938" s="519">
        <v>50</v>
      </c>
      <c r="I4938" s="519">
        <v>16</v>
      </c>
      <c r="J4938" s="519" t="str">
        <f t="shared" si="127"/>
        <v>SDN20025016</v>
      </c>
      <c r="K4938" s="519">
        <v>576</v>
      </c>
    </row>
    <row r="4939" spans="2:11" hidden="1">
      <c r="B4939" s="519" t="s">
        <v>1062</v>
      </c>
      <c r="C4939" s="519"/>
      <c r="D4939" s="519"/>
      <c r="E4939" s="519"/>
      <c r="F4939" s="519">
        <v>2</v>
      </c>
      <c r="G4939" s="519"/>
      <c r="H4939" s="519">
        <v>50</v>
      </c>
      <c r="I4939" s="519">
        <v>17</v>
      </c>
      <c r="J4939" s="519" t="str">
        <f t="shared" si="127"/>
        <v>SDN20025017</v>
      </c>
      <c r="K4939" s="519">
        <v>576</v>
      </c>
    </row>
    <row r="4940" spans="2:11" hidden="1">
      <c r="B4940" s="519" t="s">
        <v>1062</v>
      </c>
      <c r="C4940" s="519"/>
      <c r="D4940" s="519"/>
      <c r="E4940" s="519"/>
      <c r="F4940" s="519">
        <v>2</v>
      </c>
      <c r="G4940" s="519"/>
      <c r="H4940" s="519">
        <v>50</v>
      </c>
      <c r="I4940" s="519">
        <v>18</v>
      </c>
      <c r="J4940" s="519" t="str">
        <f t="shared" si="127"/>
        <v>SDN20025018</v>
      </c>
      <c r="K4940" s="519">
        <v>576</v>
      </c>
    </row>
    <row r="4941" spans="2:11" hidden="1">
      <c r="B4941" s="519" t="s">
        <v>1062</v>
      </c>
      <c r="C4941" s="519"/>
      <c r="D4941" s="519"/>
      <c r="E4941" s="519"/>
      <c r="F4941" s="519">
        <v>2</v>
      </c>
      <c r="G4941" s="519"/>
      <c r="H4941" s="519">
        <v>50</v>
      </c>
      <c r="I4941" s="519">
        <v>19</v>
      </c>
      <c r="J4941" s="519" t="str">
        <f t="shared" si="127"/>
        <v>SDN20025019</v>
      </c>
      <c r="K4941" s="519">
        <v>576</v>
      </c>
    </row>
    <row r="4942" spans="2:11" hidden="1">
      <c r="B4942" s="519" t="s">
        <v>1062</v>
      </c>
      <c r="C4942" s="519"/>
      <c r="D4942" s="519"/>
      <c r="E4942" s="519"/>
      <c r="F4942" s="519">
        <v>2</v>
      </c>
      <c r="G4942" s="519"/>
      <c r="H4942" s="519">
        <v>50</v>
      </c>
      <c r="I4942" s="519">
        <v>20</v>
      </c>
      <c r="J4942" s="519" t="str">
        <f t="shared" si="127"/>
        <v>SDN20025020</v>
      </c>
      <c r="K4942" s="519">
        <v>576</v>
      </c>
    </row>
    <row r="4943" spans="2:11" hidden="1">
      <c r="B4943" s="519" t="s">
        <v>1063</v>
      </c>
      <c r="C4943" s="519"/>
      <c r="D4943" s="519"/>
      <c r="E4943" s="519"/>
      <c r="F4943" s="519">
        <v>1</v>
      </c>
      <c r="G4943" s="519"/>
      <c r="H4943" s="519">
        <v>0</v>
      </c>
      <c r="I4943" s="519">
        <v>1</v>
      </c>
      <c r="J4943" s="519" t="str">
        <f t="shared" si="127"/>
        <v>SDN30010001</v>
      </c>
      <c r="K4943" s="519">
        <v>275</v>
      </c>
    </row>
    <row r="4944" spans="2:11" hidden="1">
      <c r="B4944" s="519" t="s">
        <v>1063</v>
      </c>
      <c r="C4944" s="519"/>
      <c r="D4944" s="519"/>
      <c r="E4944" s="519"/>
      <c r="F4944" s="519">
        <v>1</v>
      </c>
      <c r="G4944" s="519"/>
      <c r="H4944" s="519">
        <v>0</v>
      </c>
      <c r="I4944" s="519">
        <v>2</v>
      </c>
      <c r="J4944" s="519" t="str">
        <f t="shared" si="127"/>
        <v>SDN30010002</v>
      </c>
      <c r="K4944" s="519">
        <v>275</v>
      </c>
    </row>
    <row r="4945" spans="2:11" hidden="1">
      <c r="B4945" s="519" t="s">
        <v>1063</v>
      </c>
      <c r="C4945" s="519"/>
      <c r="D4945" s="519"/>
      <c r="E4945" s="519"/>
      <c r="F4945" s="519">
        <v>1</v>
      </c>
      <c r="G4945" s="519"/>
      <c r="H4945" s="519">
        <v>0</v>
      </c>
      <c r="I4945" s="519">
        <v>3</v>
      </c>
      <c r="J4945" s="519" t="str">
        <f t="shared" si="127"/>
        <v>SDN30010003</v>
      </c>
      <c r="K4945" s="519">
        <v>275</v>
      </c>
    </row>
    <row r="4946" spans="2:11" hidden="1">
      <c r="B4946" s="519" t="s">
        <v>1063</v>
      </c>
      <c r="C4946" s="519"/>
      <c r="D4946" s="519"/>
      <c r="E4946" s="519"/>
      <c r="F4946" s="519">
        <v>1</v>
      </c>
      <c r="G4946" s="519"/>
      <c r="H4946" s="519">
        <v>0</v>
      </c>
      <c r="I4946" s="519">
        <v>4</v>
      </c>
      <c r="J4946" s="519" t="str">
        <f t="shared" si="127"/>
        <v>SDN30010004</v>
      </c>
      <c r="K4946" s="519">
        <v>275</v>
      </c>
    </row>
    <row r="4947" spans="2:11" hidden="1">
      <c r="B4947" s="519" t="s">
        <v>1063</v>
      </c>
      <c r="C4947" s="519"/>
      <c r="D4947" s="519"/>
      <c r="E4947" s="519"/>
      <c r="F4947" s="519">
        <v>1</v>
      </c>
      <c r="G4947" s="519"/>
      <c r="H4947" s="519">
        <v>0</v>
      </c>
      <c r="I4947" s="519">
        <v>5</v>
      </c>
      <c r="J4947" s="519" t="str">
        <f t="shared" si="127"/>
        <v>SDN30010005</v>
      </c>
      <c r="K4947" s="519">
        <v>275</v>
      </c>
    </row>
    <row r="4948" spans="2:11" hidden="1">
      <c r="B4948" s="519" t="s">
        <v>1063</v>
      </c>
      <c r="C4948" s="519"/>
      <c r="D4948" s="519"/>
      <c r="E4948" s="519"/>
      <c r="F4948" s="519">
        <v>1</v>
      </c>
      <c r="G4948" s="519"/>
      <c r="H4948" s="519">
        <v>0</v>
      </c>
      <c r="I4948" s="519">
        <v>6</v>
      </c>
      <c r="J4948" s="519" t="str">
        <f t="shared" si="127"/>
        <v>SDN30010006</v>
      </c>
      <c r="K4948" s="519">
        <v>275</v>
      </c>
    </row>
    <row r="4949" spans="2:11" hidden="1">
      <c r="B4949" s="519" t="s">
        <v>1063</v>
      </c>
      <c r="C4949" s="519"/>
      <c r="D4949" s="519"/>
      <c r="E4949" s="519"/>
      <c r="F4949" s="519">
        <v>1</v>
      </c>
      <c r="G4949" s="519"/>
      <c r="H4949" s="519">
        <v>0</v>
      </c>
      <c r="I4949" s="519">
        <v>7</v>
      </c>
      <c r="J4949" s="519" t="str">
        <f t="shared" si="127"/>
        <v>SDN30010007</v>
      </c>
      <c r="K4949" s="519">
        <v>275</v>
      </c>
    </row>
    <row r="4950" spans="2:11" hidden="1">
      <c r="B4950" s="519" t="s">
        <v>1063</v>
      </c>
      <c r="C4950" s="519"/>
      <c r="D4950" s="519"/>
      <c r="E4950" s="519"/>
      <c r="F4950" s="519">
        <v>1</v>
      </c>
      <c r="G4950" s="519"/>
      <c r="H4950" s="519">
        <v>0</v>
      </c>
      <c r="I4950" s="519">
        <v>8</v>
      </c>
      <c r="J4950" s="519" t="str">
        <f t="shared" si="127"/>
        <v>SDN30010008</v>
      </c>
      <c r="K4950" s="519">
        <v>275</v>
      </c>
    </row>
    <row r="4951" spans="2:11" hidden="1">
      <c r="B4951" s="519" t="s">
        <v>1063</v>
      </c>
      <c r="C4951" s="519"/>
      <c r="D4951" s="519"/>
      <c r="E4951" s="519"/>
      <c r="F4951" s="519">
        <v>1</v>
      </c>
      <c r="G4951" s="519"/>
      <c r="H4951" s="519">
        <v>0</v>
      </c>
      <c r="I4951" s="519">
        <v>9</v>
      </c>
      <c r="J4951" s="519" t="str">
        <f t="shared" si="127"/>
        <v>SDN30010009</v>
      </c>
      <c r="K4951" s="519">
        <v>275</v>
      </c>
    </row>
    <row r="4952" spans="2:11" hidden="1">
      <c r="B4952" s="519" t="s">
        <v>1063</v>
      </c>
      <c r="C4952" s="519"/>
      <c r="D4952" s="519"/>
      <c r="E4952" s="519"/>
      <c r="F4952" s="519">
        <v>1</v>
      </c>
      <c r="G4952" s="519"/>
      <c r="H4952" s="519">
        <v>0</v>
      </c>
      <c r="I4952" s="519">
        <v>10</v>
      </c>
      <c r="J4952" s="519" t="str">
        <f t="shared" si="127"/>
        <v>SDN30010010</v>
      </c>
      <c r="K4952" s="519">
        <v>275</v>
      </c>
    </row>
    <row r="4953" spans="2:11" hidden="1">
      <c r="B4953" s="519" t="s">
        <v>1063</v>
      </c>
      <c r="C4953" s="519"/>
      <c r="D4953" s="519"/>
      <c r="E4953" s="519"/>
      <c r="F4953" s="519">
        <v>1</v>
      </c>
      <c r="G4953" s="519"/>
      <c r="H4953" s="519">
        <v>0</v>
      </c>
      <c r="I4953" s="519">
        <v>11</v>
      </c>
      <c r="J4953" s="519" t="str">
        <f t="shared" si="127"/>
        <v>SDN30010011</v>
      </c>
      <c r="K4953" s="519">
        <v>275</v>
      </c>
    </row>
    <row r="4954" spans="2:11" hidden="1">
      <c r="B4954" s="519" t="s">
        <v>1063</v>
      </c>
      <c r="C4954" s="519"/>
      <c r="D4954" s="519"/>
      <c r="E4954" s="519"/>
      <c r="F4954" s="519">
        <v>1</v>
      </c>
      <c r="G4954" s="519"/>
      <c r="H4954" s="519">
        <v>0</v>
      </c>
      <c r="I4954" s="519">
        <v>12</v>
      </c>
      <c r="J4954" s="519" t="str">
        <f t="shared" si="127"/>
        <v>SDN30010012</v>
      </c>
      <c r="K4954" s="519">
        <v>275</v>
      </c>
    </row>
    <row r="4955" spans="2:11" hidden="1">
      <c r="B4955" s="519" t="s">
        <v>1063</v>
      </c>
      <c r="C4955" s="519"/>
      <c r="D4955" s="519"/>
      <c r="E4955" s="519"/>
      <c r="F4955" s="519">
        <v>1</v>
      </c>
      <c r="G4955" s="519"/>
      <c r="H4955" s="519">
        <v>0</v>
      </c>
      <c r="I4955" s="519">
        <v>13</v>
      </c>
      <c r="J4955" s="519" t="str">
        <f t="shared" si="127"/>
        <v>SDN30010013</v>
      </c>
      <c r="K4955" s="519">
        <v>275</v>
      </c>
    </row>
    <row r="4956" spans="2:11" hidden="1">
      <c r="B4956" s="519" t="s">
        <v>1063</v>
      </c>
      <c r="C4956" s="519"/>
      <c r="D4956" s="519"/>
      <c r="E4956" s="519"/>
      <c r="F4956" s="519">
        <v>1</v>
      </c>
      <c r="G4956" s="519"/>
      <c r="H4956" s="519">
        <v>0</v>
      </c>
      <c r="I4956" s="519">
        <v>14</v>
      </c>
      <c r="J4956" s="519" t="str">
        <f t="shared" si="127"/>
        <v>SDN30010014</v>
      </c>
      <c r="K4956" s="519">
        <v>275</v>
      </c>
    </row>
    <row r="4957" spans="2:11" hidden="1">
      <c r="B4957" s="519" t="s">
        <v>1063</v>
      </c>
      <c r="C4957" s="519"/>
      <c r="D4957" s="519"/>
      <c r="E4957" s="519"/>
      <c r="F4957" s="519">
        <v>1</v>
      </c>
      <c r="G4957" s="519"/>
      <c r="H4957" s="519">
        <v>0</v>
      </c>
      <c r="I4957" s="519">
        <v>15</v>
      </c>
      <c r="J4957" s="519" t="str">
        <f t="shared" si="127"/>
        <v>SDN30010015</v>
      </c>
      <c r="K4957" s="519">
        <v>275</v>
      </c>
    </row>
    <row r="4958" spans="2:11" hidden="1">
      <c r="B4958" s="519" t="s">
        <v>1063</v>
      </c>
      <c r="C4958" s="519"/>
      <c r="D4958" s="519"/>
      <c r="E4958" s="519"/>
      <c r="F4958" s="519">
        <v>1</v>
      </c>
      <c r="G4958" s="519"/>
      <c r="H4958" s="519">
        <v>0</v>
      </c>
      <c r="I4958" s="519">
        <v>16</v>
      </c>
      <c r="J4958" s="519" t="str">
        <f t="shared" si="127"/>
        <v>SDN30010016</v>
      </c>
      <c r="K4958" s="519">
        <v>220</v>
      </c>
    </row>
    <row r="4959" spans="2:11" hidden="1">
      <c r="B4959" s="519" t="s">
        <v>1063</v>
      </c>
      <c r="C4959" s="519"/>
      <c r="D4959" s="519"/>
      <c r="E4959" s="519"/>
      <c r="F4959" s="519">
        <v>1</v>
      </c>
      <c r="G4959" s="519"/>
      <c r="H4959" s="519">
        <v>0</v>
      </c>
      <c r="I4959" s="519">
        <v>17</v>
      </c>
      <c r="J4959" s="519" t="str">
        <f t="shared" si="127"/>
        <v>SDN30010017</v>
      </c>
      <c r="K4959" s="519">
        <v>220</v>
      </c>
    </row>
    <row r="4960" spans="2:11" hidden="1">
      <c r="B4960" s="519" t="s">
        <v>1063</v>
      </c>
      <c r="C4960" s="519"/>
      <c r="D4960" s="519"/>
      <c r="E4960" s="519"/>
      <c r="F4960" s="519">
        <v>1</v>
      </c>
      <c r="G4960" s="519"/>
      <c r="H4960" s="519">
        <v>0</v>
      </c>
      <c r="I4960" s="519">
        <v>18</v>
      </c>
      <c r="J4960" s="519" t="str">
        <f t="shared" si="127"/>
        <v>SDN30010018</v>
      </c>
      <c r="K4960" s="519">
        <v>220</v>
      </c>
    </row>
    <row r="4961" spans="2:11" hidden="1">
      <c r="B4961" s="519" t="s">
        <v>1063</v>
      </c>
      <c r="C4961" s="519"/>
      <c r="D4961" s="519"/>
      <c r="E4961" s="519"/>
      <c r="F4961" s="519">
        <v>1</v>
      </c>
      <c r="G4961" s="519"/>
      <c r="H4961" s="519">
        <v>0</v>
      </c>
      <c r="I4961" s="519">
        <v>19</v>
      </c>
      <c r="J4961" s="519" t="str">
        <f t="shared" si="127"/>
        <v>SDN30010019</v>
      </c>
      <c r="K4961" s="519">
        <v>220</v>
      </c>
    </row>
    <row r="4962" spans="2:11" hidden="1">
      <c r="B4962" s="519" t="s">
        <v>1063</v>
      </c>
      <c r="C4962" s="519"/>
      <c r="D4962" s="519"/>
      <c r="E4962" s="519"/>
      <c r="F4962" s="519">
        <v>1</v>
      </c>
      <c r="G4962" s="519"/>
      <c r="H4962" s="519">
        <v>0</v>
      </c>
      <c r="I4962" s="519">
        <v>20</v>
      </c>
      <c r="J4962" s="519" t="str">
        <f t="shared" si="127"/>
        <v>SDN30010020</v>
      </c>
      <c r="K4962" s="519">
        <v>220</v>
      </c>
    </row>
    <row r="4963" spans="2:11" hidden="1">
      <c r="B4963" s="519" t="s">
        <v>1063</v>
      </c>
      <c r="C4963" s="519"/>
      <c r="D4963" s="519"/>
      <c r="E4963" s="519"/>
      <c r="F4963" s="519">
        <v>1</v>
      </c>
      <c r="G4963" s="519"/>
      <c r="H4963" s="519">
        <v>0</v>
      </c>
      <c r="I4963" s="519">
        <v>21</v>
      </c>
      <c r="J4963" s="519" t="str">
        <f t="shared" si="127"/>
        <v>SDN30010021</v>
      </c>
      <c r="K4963" s="519">
        <v>220</v>
      </c>
    </row>
    <row r="4964" spans="2:11" hidden="1">
      <c r="B4964" s="519" t="s">
        <v>1063</v>
      </c>
      <c r="C4964" s="519"/>
      <c r="D4964" s="519"/>
      <c r="E4964" s="519"/>
      <c r="F4964" s="519">
        <v>1</v>
      </c>
      <c r="G4964" s="519"/>
      <c r="H4964" s="519">
        <v>0</v>
      </c>
      <c r="I4964" s="519">
        <v>22</v>
      </c>
      <c r="J4964" s="519" t="str">
        <f t="shared" si="127"/>
        <v>SDN30010022</v>
      </c>
      <c r="K4964" s="519">
        <v>220</v>
      </c>
    </row>
    <row r="4965" spans="2:11" hidden="1">
      <c r="B4965" s="519" t="s">
        <v>1063</v>
      </c>
      <c r="C4965" s="519"/>
      <c r="D4965" s="519"/>
      <c r="E4965" s="519"/>
      <c r="F4965" s="519">
        <v>1</v>
      </c>
      <c r="G4965" s="519"/>
      <c r="H4965" s="519">
        <v>0</v>
      </c>
      <c r="I4965" s="519">
        <v>23</v>
      </c>
      <c r="J4965" s="519" t="str">
        <f t="shared" si="127"/>
        <v>SDN30010023</v>
      </c>
      <c r="K4965" s="519">
        <v>220</v>
      </c>
    </row>
    <row r="4966" spans="2:11" hidden="1">
      <c r="B4966" s="519" t="s">
        <v>1063</v>
      </c>
      <c r="C4966" s="519"/>
      <c r="D4966" s="519"/>
      <c r="E4966" s="519"/>
      <c r="F4966" s="519">
        <v>1</v>
      </c>
      <c r="G4966" s="519"/>
      <c r="H4966" s="519">
        <v>0</v>
      </c>
      <c r="I4966" s="519">
        <v>24</v>
      </c>
      <c r="J4966" s="519" t="str">
        <f t="shared" si="127"/>
        <v>SDN30010024</v>
      </c>
      <c r="K4966" s="519">
        <v>220</v>
      </c>
    </row>
    <row r="4967" spans="2:11" hidden="1">
      <c r="B4967" s="519" t="s">
        <v>1063</v>
      </c>
      <c r="C4967" s="519"/>
      <c r="D4967" s="519"/>
      <c r="E4967" s="519"/>
      <c r="F4967" s="519">
        <v>1</v>
      </c>
      <c r="G4967" s="519"/>
      <c r="H4967" s="519">
        <v>0</v>
      </c>
      <c r="I4967" s="519">
        <v>25</v>
      </c>
      <c r="J4967" s="519" t="str">
        <f t="shared" si="127"/>
        <v>SDN30010025</v>
      </c>
      <c r="K4967" s="519">
        <v>220</v>
      </c>
    </row>
    <row r="4968" spans="2:11" hidden="1">
      <c r="B4968" s="519" t="s">
        <v>1063</v>
      </c>
      <c r="C4968" s="519"/>
      <c r="D4968" s="519"/>
      <c r="E4968" s="519"/>
      <c r="F4968" s="519">
        <v>1</v>
      </c>
      <c r="G4968" s="519"/>
      <c r="H4968" s="519">
        <v>0</v>
      </c>
      <c r="I4968" s="519">
        <v>26</v>
      </c>
      <c r="J4968" s="519" t="str">
        <f t="shared" si="127"/>
        <v>SDN30010026</v>
      </c>
      <c r="K4968" s="519">
        <v>220</v>
      </c>
    </row>
    <row r="4969" spans="2:11" hidden="1">
      <c r="B4969" s="519" t="s">
        <v>1063</v>
      </c>
      <c r="C4969" s="519"/>
      <c r="D4969" s="519"/>
      <c r="E4969" s="519"/>
      <c r="F4969" s="519">
        <v>1</v>
      </c>
      <c r="G4969" s="519"/>
      <c r="H4969" s="519">
        <v>0</v>
      </c>
      <c r="I4969" s="519">
        <v>27</v>
      </c>
      <c r="J4969" s="519" t="str">
        <f t="shared" si="127"/>
        <v>SDN30010027</v>
      </c>
      <c r="K4969" s="519">
        <v>220</v>
      </c>
    </row>
    <row r="4970" spans="2:11" hidden="1">
      <c r="B4970" s="519" t="s">
        <v>1063</v>
      </c>
      <c r="C4970" s="519"/>
      <c r="D4970" s="519"/>
      <c r="E4970" s="519"/>
      <c r="F4970" s="519">
        <v>1</v>
      </c>
      <c r="G4970" s="519"/>
      <c r="H4970" s="519">
        <v>0</v>
      </c>
      <c r="I4970" s="519">
        <v>28</v>
      </c>
      <c r="J4970" s="519" t="str">
        <f t="shared" si="127"/>
        <v>SDN30010028</v>
      </c>
      <c r="K4970" s="519">
        <v>220</v>
      </c>
    </row>
    <row r="4971" spans="2:11" hidden="1">
      <c r="B4971" s="519" t="s">
        <v>1063</v>
      </c>
      <c r="C4971" s="519"/>
      <c r="D4971" s="519"/>
      <c r="E4971" s="519"/>
      <c r="F4971" s="519">
        <v>1</v>
      </c>
      <c r="G4971" s="519"/>
      <c r="H4971" s="519">
        <v>0</v>
      </c>
      <c r="I4971" s="519">
        <v>29</v>
      </c>
      <c r="J4971" s="519" t="str">
        <f t="shared" si="127"/>
        <v>SDN30010029</v>
      </c>
      <c r="K4971" s="519">
        <v>220</v>
      </c>
    </row>
    <row r="4972" spans="2:11" hidden="1">
      <c r="B4972" s="519" t="s">
        <v>1063</v>
      </c>
      <c r="C4972" s="519"/>
      <c r="D4972" s="519"/>
      <c r="E4972" s="519"/>
      <c r="F4972" s="519">
        <v>1</v>
      </c>
      <c r="G4972" s="519"/>
      <c r="H4972" s="519">
        <v>0</v>
      </c>
      <c r="I4972" s="519">
        <v>30</v>
      </c>
      <c r="J4972" s="519" t="str">
        <f t="shared" si="127"/>
        <v>SDN30010030</v>
      </c>
      <c r="K4972" s="519">
        <v>220</v>
      </c>
    </row>
    <row r="4973" spans="2:11" hidden="1">
      <c r="B4973" s="519" t="s">
        <v>1063</v>
      </c>
      <c r="C4973" s="519"/>
      <c r="D4973" s="519"/>
      <c r="E4973" s="519"/>
      <c r="F4973" s="519">
        <v>1</v>
      </c>
      <c r="G4973" s="519"/>
      <c r="H4973" s="519">
        <v>1</v>
      </c>
      <c r="I4973" s="519">
        <v>1</v>
      </c>
      <c r="J4973" s="519" t="str">
        <f t="shared" si="127"/>
        <v>SDN30010101</v>
      </c>
      <c r="K4973" s="519">
        <v>275</v>
      </c>
    </row>
    <row r="4974" spans="2:11" hidden="1">
      <c r="B4974" s="519" t="s">
        <v>1063</v>
      </c>
      <c r="C4974" s="519"/>
      <c r="D4974" s="519"/>
      <c r="E4974" s="519"/>
      <c r="F4974" s="519">
        <v>1</v>
      </c>
      <c r="G4974" s="519"/>
      <c r="H4974" s="519">
        <v>1</v>
      </c>
      <c r="I4974" s="519">
        <v>2</v>
      </c>
      <c r="J4974" s="519" t="str">
        <f t="shared" si="127"/>
        <v>SDN30010102</v>
      </c>
      <c r="K4974" s="519">
        <v>275</v>
      </c>
    </row>
    <row r="4975" spans="2:11" hidden="1">
      <c r="B4975" s="519" t="s">
        <v>1063</v>
      </c>
      <c r="C4975" s="519"/>
      <c r="D4975" s="519"/>
      <c r="E4975" s="519"/>
      <c r="F4975" s="519">
        <v>1</v>
      </c>
      <c r="G4975" s="519"/>
      <c r="H4975" s="519">
        <v>1</v>
      </c>
      <c r="I4975" s="519">
        <v>3</v>
      </c>
      <c r="J4975" s="519" t="str">
        <f t="shared" si="127"/>
        <v>SDN30010103</v>
      </c>
      <c r="K4975" s="519">
        <v>275</v>
      </c>
    </row>
    <row r="4976" spans="2:11" hidden="1">
      <c r="B4976" s="519" t="s">
        <v>1063</v>
      </c>
      <c r="C4976" s="519"/>
      <c r="D4976" s="519"/>
      <c r="E4976" s="519"/>
      <c r="F4976" s="519">
        <v>1</v>
      </c>
      <c r="G4976" s="519"/>
      <c r="H4976" s="519">
        <v>1</v>
      </c>
      <c r="I4976" s="519">
        <v>4</v>
      </c>
      <c r="J4976" s="519" t="str">
        <f t="shared" si="127"/>
        <v>SDN30010104</v>
      </c>
      <c r="K4976" s="519">
        <v>275</v>
      </c>
    </row>
    <row r="4977" spans="2:11" hidden="1">
      <c r="B4977" s="519" t="s">
        <v>1063</v>
      </c>
      <c r="C4977" s="519"/>
      <c r="D4977" s="519"/>
      <c r="E4977" s="519"/>
      <c r="F4977" s="519">
        <v>1</v>
      </c>
      <c r="G4977" s="519"/>
      <c r="H4977" s="519">
        <v>1</v>
      </c>
      <c r="I4977" s="519">
        <v>5</v>
      </c>
      <c r="J4977" s="519" t="str">
        <f t="shared" si="127"/>
        <v>SDN30010105</v>
      </c>
      <c r="K4977" s="519">
        <v>275</v>
      </c>
    </row>
    <row r="4978" spans="2:11" hidden="1">
      <c r="B4978" s="519" t="s">
        <v>1063</v>
      </c>
      <c r="C4978" s="519"/>
      <c r="D4978" s="519"/>
      <c r="E4978" s="519"/>
      <c r="F4978" s="519">
        <v>1</v>
      </c>
      <c r="G4978" s="519"/>
      <c r="H4978" s="519">
        <v>1</v>
      </c>
      <c r="I4978" s="519">
        <v>6</v>
      </c>
      <c r="J4978" s="519" t="str">
        <f t="shared" si="127"/>
        <v>SDN30010106</v>
      </c>
      <c r="K4978" s="519">
        <v>275</v>
      </c>
    </row>
    <row r="4979" spans="2:11" hidden="1">
      <c r="B4979" s="519" t="s">
        <v>1063</v>
      </c>
      <c r="C4979" s="519"/>
      <c r="D4979" s="519"/>
      <c r="E4979" s="519"/>
      <c r="F4979" s="519">
        <v>1</v>
      </c>
      <c r="G4979" s="519"/>
      <c r="H4979" s="519">
        <v>1</v>
      </c>
      <c r="I4979" s="519">
        <v>7</v>
      </c>
      <c r="J4979" s="519" t="str">
        <f t="shared" si="127"/>
        <v>SDN30010107</v>
      </c>
      <c r="K4979" s="519">
        <v>275</v>
      </c>
    </row>
    <row r="4980" spans="2:11" hidden="1">
      <c r="B4980" s="519" t="s">
        <v>1063</v>
      </c>
      <c r="C4980" s="519"/>
      <c r="D4980" s="519"/>
      <c r="E4980" s="519"/>
      <c r="F4980" s="519">
        <v>1</v>
      </c>
      <c r="G4980" s="519"/>
      <c r="H4980" s="519">
        <v>1</v>
      </c>
      <c r="I4980" s="519">
        <v>8</v>
      </c>
      <c r="J4980" s="519" t="str">
        <f t="shared" si="127"/>
        <v>SDN30010108</v>
      </c>
      <c r="K4980" s="519">
        <v>275</v>
      </c>
    </row>
    <row r="4981" spans="2:11" hidden="1">
      <c r="B4981" s="519" t="s">
        <v>1063</v>
      </c>
      <c r="C4981" s="519"/>
      <c r="D4981" s="519"/>
      <c r="E4981" s="519"/>
      <c r="F4981" s="519">
        <v>1</v>
      </c>
      <c r="G4981" s="519"/>
      <c r="H4981" s="519">
        <v>1</v>
      </c>
      <c r="I4981" s="519">
        <v>9</v>
      </c>
      <c r="J4981" s="519" t="str">
        <f t="shared" si="127"/>
        <v>SDN30010109</v>
      </c>
      <c r="K4981" s="519">
        <v>275</v>
      </c>
    </row>
    <row r="4982" spans="2:11" hidden="1">
      <c r="B4982" s="519" t="s">
        <v>1063</v>
      </c>
      <c r="C4982" s="519"/>
      <c r="D4982" s="519"/>
      <c r="E4982" s="519"/>
      <c r="F4982" s="519">
        <v>1</v>
      </c>
      <c r="G4982" s="519"/>
      <c r="H4982" s="519">
        <v>1</v>
      </c>
      <c r="I4982" s="519">
        <v>10</v>
      </c>
      <c r="J4982" s="519" t="str">
        <f t="shared" si="127"/>
        <v>SDN30010110</v>
      </c>
      <c r="K4982" s="519">
        <v>275</v>
      </c>
    </row>
    <row r="4983" spans="2:11" hidden="1">
      <c r="B4983" s="519" t="s">
        <v>1063</v>
      </c>
      <c r="C4983" s="519"/>
      <c r="D4983" s="519"/>
      <c r="E4983" s="519"/>
      <c r="F4983" s="519">
        <v>1</v>
      </c>
      <c r="G4983" s="519"/>
      <c r="H4983" s="519">
        <v>1</v>
      </c>
      <c r="I4983" s="519">
        <v>11</v>
      </c>
      <c r="J4983" s="519" t="str">
        <f t="shared" si="127"/>
        <v>SDN30010111</v>
      </c>
      <c r="K4983" s="519">
        <v>275</v>
      </c>
    </row>
    <row r="4984" spans="2:11" hidden="1">
      <c r="B4984" s="519" t="s">
        <v>1063</v>
      </c>
      <c r="C4984" s="519"/>
      <c r="D4984" s="519"/>
      <c r="E4984" s="519"/>
      <c r="F4984" s="519">
        <v>1</v>
      </c>
      <c r="G4984" s="519"/>
      <c r="H4984" s="519">
        <v>1</v>
      </c>
      <c r="I4984" s="519">
        <v>12</v>
      </c>
      <c r="J4984" s="519" t="str">
        <f t="shared" si="127"/>
        <v>SDN30010112</v>
      </c>
      <c r="K4984" s="519">
        <v>275</v>
      </c>
    </row>
    <row r="4985" spans="2:11" hidden="1">
      <c r="B4985" s="519" t="s">
        <v>1063</v>
      </c>
      <c r="C4985" s="519"/>
      <c r="D4985" s="519"/>
      <c r="E4985" s="519"/>
      <c r="F4985" s="519">
        <v>1</v>
      </c>
      <c r="G4985" s="519"/>
      <c r="H4985" s="519">
        <v>1</v>
      </c>
      <c r="I4985" s="519">
        <v>13</v>
      </c>
      <c r="J4985" s="519" t="str">
        <f t="shared" si="127"/>
        <v>SDN30010113</v>
      </c>
      <c r="K4985" s="519">
        <v>275</v>
      </c>
    </row>
    <row r="4986" spans="2:11" hidden="1">
      <c r="B4986" s="519" t="s">
        <v>1063</v>
      </c>
      <c r="C4986" s="519"/>
      <c r="D4986" s="519"/>
      <c r="E4986" s="519"/>
      <c r="F4986" s="519">
        <v>1</v>
      </c>
      <c r="G4986" s="519"/>
      <c r="H4986" s="519">
        <v>1</v>
      </c>
      <c r="I4986" s="519">
        <v>14</v>
      </c>
      <c r="J4986" s="519" t="str">
        <f t="shared" si="127"/>
        <v>SDN30010114</v>
      </c>
      <c r="K4986" s="519">
        <v>275</v>
      </c>
    </row>
    <row r="4987" spans="2:11" hidden="1">
      <c r="B4987" s="519" t="s">
        <v>1063</v>
      </c>
      <c r="C4987" s="519"/>
      <c r="D4987" s="519"/>
      <c r="E4987" s="519"/>
      <c r="F4987" s="519">
        <v>1</v>
      </c>
      <c r="G4987" s="519"/>
      <c r="H4987" s="519">
        <v>1</v>
      </c>
      <c r="I4987" s="519">
        <v>15</v>
      </c>
      <c r="J4987" s="519" t="str">
        <f t="shared" si="127"/>
        <v>SDN30010115</v>
      </c>
      <c r="K4987" s="519">
        <v>275</v>
      </c>
    </row>
    <row r="4988" spans="2:11" hidden="1">
      <c r="B4988" s="519" t="s">
        <v>1063</v>
      </c>
      <c r="C4988" s="519"/>
      <c r="D4988" s="519"/>
      <c r="E4988" s="519"/>
      <c r="F4988" s="519">
        <v>1</v>
      </c>
      <c r="G4988" s="519"/>
      <c r="H4988" s="519">
        <v>1</v>
      </c>
      <c r="I4988" s="519">
        <v>16</v>
      </c>
      <c r="J4988" s="519" t="str">
        <f t="shared" si="127"/>
        <v>SDN30010116</v>
      </c>
      <c r="K4988" s="519">
        <v>220</v>
      </c>
    </row>
    <row r="4989" spans="2:11" hidden="1">
      <c r="B4989" s="519" t="s">
        <v>1063</v>
      </c>
      <c r="C4989" s="519"/>
      <c r="D4989" s="519"/>
      <c r="E4989" s="519"/>
      <c r="F4989" s="519">
        <v>1</v>
      </c>
      <c r="G4989" s="519"/>
      <c r="H4989" s="519">
        <v>1</v>
      </c>
      <c r="I4989" s="519">
        <v>17</v>
      </c>
      <c r="J4989" s="519" t="str">
        <f t="shared" si="127"/>
        <v>SDN30010117</v>
      </c>
      <c r="K4989" s="519">
        <v>220</v>
      </c>
    </row>
    <row r="4990" spans="2:11" hidden="1">
      <c r="B4990" s="519" t="s">
        <v>1063</v>
      </c>
      <c r="C4990" s="519"/>
      <c r="D4990" s="519"/>
      <c r="E4990" s="519"/>
      <c r="F4990" s="519">
        <v>1</v>
      </c>
      <c r="G4990" s="519"/>
      <c r="H4990" s="519">
        <v>1</v>
      </c>
      <c r="I4990" s="519">
        <v>18</v>
      </c>
      <c r="J4990" s="519" t="str">
        <f t="shared" si="127"/>
        <v>SDN30010118</v>
      </c>
      <c r="K4990" s="519">
        <v>220</v>
      </c>
    </row>
    <row r="4991" spans="2:11" hidden="1">
      <c r="B4991" s="519" t="s">
        <v>1063</v>
      </c>
      <c r="C4991" s="519"/>
      <c r="D4991" s="519"/>
      <c r="E4991" s="519"/>
      <c r="F4991" s="519">
        <v>1</v>
      </c>
      <c r="G4991" s="519"/>
      <c r="H4991" s="519">
        <v>1</v>
      </c>
      <c r="I4991" s="519">
        <v>19</v>
      </c>
      <c r="J4991" s="519" t="str">
        <f t="shared" si="127"/>
        <v>SDN30010119</v>
      </c>
      <c r="K4991" s="519">
        <v>220</v>
      </c>
    </row>
    <row r="4992" spans="2:11" hidden="1">
      <c r="B4992" s="519" t="s">
        <v>1063</v>
      </c>
      <c r="C4992" s="519"/>
      <c r="D4992" s="519"/>
      <c r="E4992" s="519"/>
      <c r="F4992" s="519">
        <v>1</v>
      </c>
      <c r="G4992" s="519"/>
      <c r="H4992" s="519">
        <v>1</v>
      </c>
      <c r="I4992" s="519">
        <v>20</v>
      </c>
      <c r="J4992" s="519" t="str">
        <f t="shared" si="127"/>
        <v>SDN30010120</v>
      </c>
      <c r="K4992" s="519">
        <v>220</v>
      </c>
    </row>
    <row r="4993" spans="2:11" hidden="1">
      <c r="B4993" s="519" t="s">
        <v>1063</v>
      </c>
      <c r="C4993" s="519"/>
      <c r="D4993" s="519"/>
      <c r="E4993" s="519"/>
      <c r="F4993" s="519">
        <v>1</v>
      </c>
      <c r="G4993" s="519"/>
      <c r="H4993" s="519">
        <v>1</v>
      </c>
      <c r="I4993" s="519">
        <v>21</v>
      </c>
      <c r="J4993" s="519" t="str">
        <f t="shared" si="127"/>
        <v>SDN30010121</v>
      </c>
      <c r="K4993" s="519">
        <v>220</v>
      </c>
    </row>
    <row r="4994" spans="2:11" hidden="1">
      <c r="B4994" s="519" t="s">
        <v>1063</v>
      </c>
      <c r="C4994" s="519"/>
      <c r="D4994" s="519"/>
      <c r="E4994" s="519"/>
      <c r="F4994" s="519">
        <v>1</v>
      </c>
      <c r="G4994" s="519"/>
      <c r="H4994" s="519">
        <v>1</v>
      </c>
      <c r="I4994" s="519">
        <v>22</v>
      </c>
      <c r="J4994" s="519" t="str">
        <f t="shared" si="127"/>
        <v>SDN30010122</v>
      </c>
      <c r="K4994" s="519">
        <v>220</v>
      </c>
    </row>
    <row r="4995" spans="2:11" hidden="1">
      <c r="B4995" s="519" t="s">
        <v>1063</v>
      </c>
      <c r="C4995" s="519"/>
      <c r="D4995" s="519"/>
      <c r="E4995" s="519"/>
      <c r="F4995" s="519">
        <v>1</v>
      </c>
      <c r="G4995" s="519"/>
      <c r="H4995" s="519">
        <v>1</v>
      </c>
      <c r="I4995" s="519">
        <v>23</v>
      </c>
      <c r="J4995" s="519" t="str">
        <f t="shared" si="127"/>
        <v>SDN30010123</v>
      </c>
      <c r="K4995" s="519">
        <v>220</v>
      </c>
    </row>
    <row r="4996" spans="2:11" hidden="1">
      <c r="B4996" s="519" t="s">
        <v>1063</v>
      </c>
      <c r="C4996" s="519"/>
      <c r="D4996" s="519"/>
      <c r="E4996" s="519"/>
      <c r="F4996" s="519">
        <v>1</v>
      </c>
      <c r="G4996" s="519"/>
      <c r="H4996" s="519">
        <v>1</v>
      </c>
      <c r="I4996" s="519">
        <v>24</v>
      </c>
      <c r="J4996" s="519" t="str">
        <f t="shared" ref="J4996:J5059" si="128">B4996&amp;TEXT(F4996,"00")&amp;TEXT(H4996,"00")&amp;TEXT(I4996,"00")</f>
        <v>SDN30010124</v>
      </c>
      <c r="K4996" s="519">
        <v>220</v>
      </c>
    </row>
    <row r="4997" spans="2:11" hidden="1">
      <c r="B4997" s="519" t="s">
        <v>1063</v>
      </c>
      <c r="C4997" s="519"/>
      <c r="D4997" s="519"/>
      <c r="E4997" s="519"/>
      <c r="F4997" s="519">
        <v>1</v>
      </c>
      <c r="G4997" s="519"/>
      <c r="H4997" s="519">
        <v>1</v>
      </c>
      <c r="I4997" s="519">
        <v>25</v>
      </c>
      <c r="J4997" s="519" t="str">
        <f t="shared" si="128"/>
        <v>SDN30010125</v>
      </c>
      <c r="K4997" s="519">
        <v>220</v>
      </c>
    </row>
    <row r="4998" spans="2:11" hidden="1">
      <c r="B4998" s="519" t="s">
        <v>1063</v>
      </c>
      <c r="C4998" s="519"/>
      <c r="D4998" s="519"/>
      <c r="E4998" s="519"/>
      <c r="F4998" s="519">
        <v>1</v>
      </c>
      <c r="G4998" s="519"/>
      <c r="H4998" s="519">
        <v>1</v>
      </c>
      <c r="I4998" s="519">
        <v>26</v>
      </c>
      <c r="J4998" s="519" t="str">
        <f t="shared" si="128"/>
        <v>SDN30010126</v>
      </c>
      <c r="K4998" s="519">
        <v>220</v>
      </c>
    </row>
    <row r="4999" spans="2:11" hidden="1">
      <c r="B4999" s="519" t="s">
        <v>1063</v>
      </c>
      <c r="C4999" s="519"/>
      <c r="D4999" s="519"/>
      <c r="E4999" s="519"/>
      <c r="F4999" s="519">
        <v>1</v>
      </c>
      <c r="G4999" s="519"/>
      <c r="H4999" s="519">
        <v>1</v>
      </c>
      <c r="I4999" s="519">
        <v>27</v>
      </c>
      <c r="J4999" s="519" t="str">
        <f t="shared" si="128"/>
        <v>SDN30010127</v>
      </c>
      <c r="K4999" s="519">
        <v>220</v>
      </c>
    </row>
    <row r="5000" spans="2:11" hidden="1">
      <c r="B5000" s="519" t="s">
        <v>1063</v>
      </c>
      <c r="C5000" s="519"/>
      <c r="D5000" s="519"/>
      <c r="E5000" s="519"/>
      <c r="F5000" s="519">
        <v>1</v>
      </c>
      <c r="G5000" s="519"/>
      <c r="H5000" s="519">
        <v>1</v>
      </c>
      <c r="I5000" s="519">
        <v>28</v>
      </c>
      <c r="J5000" s="519" t="str">
        <f t="shared" si="128"/>
        <v>SDN30010128</v>
      </c>
      <c r="K5000" s="519">
        <v>220</v>
      </c>
    </row>
    <row r="5001" spans="2:11" hidden="1">
      <c r="B5001" s="519" t="s">
        <v>1063</v>
      </c>
      <c r="C5001" s="519"/>
      <c r="D5001" s="519"/>
      <c r="E5001" s="519"/>
      <c r="F5001" s="519">
        <v>1</v>
      </c>
      <c r="G5001" s="519"/>
      <c r="H5001" s="519">
        <v>1</v>
      </c>
      <c r="I5001" s="519">
        <v>29</v>
      </c>
      <c r="J5001" s="519" t="str">
        <f t="shared" si="128"/>
        <v>SDN30010129</v>
      </c>
      <c r="K5001" s="519">
        <v>220</v>
      </c>
    </row>
    <row r="5002" spans="2:11" hidden="1">
      <c r="B5002" s="519" t="s">
        <v>1063</v>
      </c>
      <c r="C5002" s="519"/>
      <c r="D5002" s="519"/>
      <c r="E5002" s="519"/>
      <c r="F5002" s="519">
        <v>1</v>
      </c>
      <c r="G5002" s="519"/>
      <c r="H5002" s="519">
        <v>1</v>
      </c>
      <c r="I5002" s="519">
        <v>30</v>
      </c>
      <c r="J5002" s="519" t="str">
        <f t="shared" si="128"/>
        <v>SDN30010130</v>
      </c>
      <c r="K5002" s="519">
        <v>220</v>
      </c>
    </row>
    <row r="5003" spans="2:11" hidden="1">
      <c r="B5003" s="519" t="s">
        <v>1063</v>
      </c>
      <c r="C5003" s="519"/>
      <c r="D5003" s="519"/>
      <c r="E5003" s="519"/>
      <c r="F5003" s="519">
        <v>1</v>
      </c>
      <c r="G5003" s="519"/>
      <c r="H5003" s="519">
        <v>2</v>
      </c>
      <c r="I5003" s="519">
        <v>1</v>
      </c>
      <c r="J5003" s="519" t="str">
        <f t="shared" si="128"/>
        <v>SDN30010201</v>
      </c>
      <c r="K5003" s="519">
        <v>275</v>
      </c>
    </row>
    <row r="5004" spans="2:11" hidden="1">
      <c r="B5004" s="519" t="s">
        <v>1063</v>
      </c>
      <c r="C5004" s="519"/>
      <c r="D5004" s="519"/>
      <c r="E5004" s="519"/>
      <c r="F5004" s="519">
        <v>1</v>
      </c>
      <c r="G5004" s="519"/>
      <c r="H5004" s="519">
        <v>2</v>
      </c>
      <c r="I5004" s="519">
        <v>2</v>
      </c>
      <c r="J5004" s="519" t="str">
        <f t="shared" si="128"/>
        <v>SDN30010202</v>
      </c>
      <c r="K5004" s="519">
        <v>275</v>
      </c>
    </row>
    <row r="5005" spans="2:11" hidden="1">
      <c r="B5005" s="519" t="s">
        <v>1063</v>
      </c>
      <c r="C5005" s="519"/>
      <c r="D5005" s="519"/>
      <c r="E5005" s="519"/>
      <c r="F5005" s="519">
        <v>1</v>
      </c>
      <c r="G5005" s="519"/>
      <c r="H5005" s="519">
        <v>2</v>
      </c>
      <c r="I5005" s="519">
        <v>3</v>
      </c>
      <c r="J5005" s="519" t="str">
        <f t="shared" si="128"/>
        <v>SDN30010203</v>
      </c>
      <c r="K5005" s="519">
        <v>275</v>
      </c>
    </row>
    <row r="5006" spans="2:11" hidden="1">
      <c r="B5006" s="519" t="s">
        <v>1063</v>
      </c>
      <c r="C5006" s="519"/>
      <c r="D5006" s="519"/>
      <c r="E5006" s="519"/>
      <c r="F5006" s="519">
        <v>1</v>
      </c>
      <c r="G5006" s="519"/>
      <c r="H5006" s="519">
        <v>2</v>
      </c>
      <c r="I5006" s="519">
        <v>4</v>
      </c>
      <c r="J5006" s="519" t="str">
        <f t="shared" si="128"/>
        <v>SDN30010204</v>
      </c>
      <c r="K5006" s="519">
        <v>275</v>
      </c>
    </row>
    <row r="5007" spans="2:11" hidden="1">
      <c r="B5007" s="519" t="s">
        <v>1063</v>
      </c>
      <c r="C5007" s="519"/>
      <c r="D5007" s="519"/>
      <c r="E5007" s="519"/>
      <c r="F5007" s="519">
        <v>1</v>
      </c>
      <c r="G5007" s="519"/>
      <c r="H5007" s="519">
        <v>2</v>
      </c>
      <c r="I5007" s="519">
        <v>5</v>
      </c>
      <c r="J5007" s="519" t="str">
        <f t="shared" si="128"/>
        <v>SDN30010205</v>
      </c>
      <c r="K5007" s="519">
        <v>275</v>
      </c>
    </row>
    <row r="5008" spans="2:11" hidden="1">
      <c r="B5008" s="519" t="s">
        <v>1063</v>
      </c>
      <c r="C5008" s="519"/>
      <c r="D5008" s="519"/>
      <c r="E5008" s="519"/>
      <c r="F5008" s="519">
        <v>1</v>
      </c>
      <c r="G5008" s="519"/>
      <c r="H5008" s="519">
        <v>2</v>
      </c>
      <c r="I5008" s="519">
        <v>6</v>
      </c>
      <c r="J5008" s="519" t="str">
        <f t="shared" si="128"/>
        <v>SDN30010206</v>
      </c>
      <c r="K5008" s="519">
        <v>275</v>
      </c>
    </row>
    <row r="5009" spans="2:11" hidden="1">
      <c r="B5009" s="519" t="s">
        <v>1063</v>
      </c>
      <c r="C5009" s="519"/>
      <c r="D5009" s="519"/>
      <c r="E5009" s="519"/>
      <c r="F5009" s="519">
        <v>1</v>
      </c>
      <c r="G5009" s="519"/>
      <c r="H5009" s="519">
        <v>2</v>
      </c>
      <c r="I5009" s="519">
        <v>7</v>
      </c>
      <c r="J5009" s="519" t="str">
        <f t="shared" si="128"/>
        <v>SDN30010207</v>
      </c>
      <c r="K5009" s="519">
        <v>275</v>
      </c>
    </row>
    <row r="5010" spans="2:11" hidden="1">
      <c r="B5010" s="519" t="s">
        <v>1063</v>
      </c>
      <c r="C5010" s="519"/>
      <c r="D5010" s="519"/>
      <c r="E5010" s="519"/>
      <c r="F5010" s="519">
        <v>1</v>
      </c>
      <c r="G5010" s="519"/>
      <c r="H5010" s="519">
        <v>2</v>
      </c>
      <c r="I5010" s="519">
        <v>8</v>
      </c>
      <c r="J5010" s="519" t="str">
        <f t="shared" si="128"/>
        <v>SDN30010208</v>
      </c>
      <c r="K5010" s="519">
        <v>275</v>
      </c>
    </row>
    <row r="5011" spans="2:11" hidden="1">
      <c r="B5011" s="519" t="s">
        <v>1063</v>
      </c>
      <c r="C5011" s="519"/>
      <c r="D5011" s="519"/>
      <c r="E5011" s="519"/>
      <c r="F5011" s="519">
        <v>1</v>
      </c>
      <c r="G5011" s="519"/>
      <c r="H5011" s="519">
        <v>2</v>
      </c>
      <c r="I5011" s="519">
        <v>9</v>
      </c>
      <c r="J5011" s="519" t="str">
        <f t="shared" si="128"/>
        <v>SDN30010209</v>
      </c>
      <c r="K5011" s="519">
        <v>275</v>
      </c>
    </row>
    <row r="5012" spans="2:11" hidden="1">
      <c r="B5012" s="519" t="s">
        <v>1063</v>
      </c>
      <c r="C5012" s="519"/>
      <c r="D5012" s="519"/>
      <c r="E5012" s="519"/>
      <c r="F5012" s="519">
        <v>1</v>
      </c>
      <c r="G5012" s="519"/>
      <c r="H5012" s="519">
        <v>2</v>
      </c>
      <c r="I5012" s="519">
        <v>10</v>
      </c>
      <c r="J5012" s="519" t="str">
        <f t="shared" si="128"/>
        <v>SDN30010210</v>
      </c>
      <c r="K5012" s="519">
        <v>275</v>
      </c>
    </row>
    <row r="5013" spans="2:11" hidden="1">
      <c r="B5013" s="519" t="s">
        <v>1063</v>
      </c>
      <c r="C5013" s="519"/>
      <c r="D5013" s="519"/>
      <c r="E5013" s="519"/>
      <c r="F5013" s="519">
        <v>1</v>
      </c>
      <c r="G5013" s="519"/>
      <c r="H5013" s="519">
        <v>2</v>
      </c>
      <c r="I5013" s="519">
        <v>11</v>
      </c>
      <c r="J5013" s="519" t="str">
        <f t="shared" si="128"/>
        <v>SDN30010211</v>
      </c>
      <c r="K5013" s="519">
        <v>275</v>
      </c>
    </row>
    <row r="5014" spans="2:11" hidden="1">
      <c r="B5014" s="519" t="s">
        <v>1063</v>
      </c>
      <c r="C5014" s="519"/>
      <c r="D5014" s="519"/>
      <c r="E5014" s="519"/>
      <c r="F5014" s="519">
        <v>1</v>
      </c>
      <c r="G5014" s="519"/>
      <c r="H5014" s="519">
        <v>2</v>
      </c>
      <c r="I5014" s="519">
        <v>12</v>
      </c>
      <c r="J5014" s="519" t="str">
        <f t="shared" si="128"/>
        <v>SDN30010212</v>
      </c>
      <c r="K5014" s="519">
        <v>275</v>
      </c>
    </row>
    <row r="5015" spans="2:11" hidden="1">
      <c r="B5015" s="519" t="s">
        <v>1063</v>
      </c>
      <c r="C5015" s="519"/>
      <c r="D5015" s="519"/>
      <c r="E5015" s="519"/>
      <c r="F5015" s="519">
        <v>1</v>
      </c>
      <c r="G5015" s="519"/>
      <c r="H5015" s="519">
        <v>2</v>
      </c>
      <c r="I5015" s="519">
        <v>13</v>
      </c>
      <c r="J5015" s="519" t="str">
        <f t="shared" si="128"/>
        <v>SDN30010213</v>
      </c>
      <c r="K5015" s="519">
        <v>275</v>
      </c>
    </row>
    <row r="5016" spans="2:11" hidden="1">
      <c r="B5016" s="519" t="s">
        <v>1063</v>
      </c>
      <c r="C5016" s="519"/>
      <c r="D5016" s="519"/>
      <c r="E5016" s="519"/>
      <c r="F5016" s="519">
        <v>1</v>
      </c>
      <c r="G5016" s="519"/>
      <c r="H5016" s="519">
        <v>2</v>
      </c>
      <c r="I5016" s="519">
        <v>14</v>
      </c>
      <c r="J5016" s="519" t="str">
        <f t="shared" si="128"/>
        <v>SDN30010214</v>
      </c>
      <c r="K5016" s="519">
        <v>275</v>
      </c>
    </row>
    <row r="5017" spans="2:11" hidden="1">
      <c r="B5017" s="519" t="s">
        <v>1063</v>
      </c>
      <c r="C5017" s="519"/>
      <c r="D5017" s="519"/>
      <c r="E5017" s="519"/>
      <c r="F5017" s="519">
        <v>1</v>
      </c>
      <c r="G5017" s="519"/>
      <c r="H5017" s="519">
        <v>2</v>
      </c>
      <c r="I5017" s="519">
        <v>15</v>
      </c>
      <c r="J5017" s="519" t="str">
        <f t="shared" si="128"/>
        <v>SDN30010215</v>
      </c>
      <c r="K5017" s="519">
        <v>275</v>
      </c>
    </row>
    <row r="5018" spans="2:11" hidden="1">
      <c r="B5018" s="519" t="s">
        <v>1063</v>
      </c>
      <c r="C5018" s="519"/>
      <c r="D5018" s="519"/>
      <c r="E5018" s="519"/>
      <c r="F5018" s="519">
        <v>1</v>
      </c>
      <c r="G5018" s="519"/>
      <c r="H5018" s="519">
        <v>2</v>
      </c>
      <c r="I5018" s="519">
        <v>16</v>
      </c>
      <c r="J5018" s="519" t="str">
        <f t="shared" si="128"/>
        <v>SDN30010216</v>
      </c>
      <c r="K5018" s="519">
        <v>220</v>
      </c>
    </row>
    <row r="5019" spans="2:11" hidden="1">
      <c r="B5019" s="519" t="s">
        <v>1063</v>
      </c>
      <c r="C5019" s="519"/>
      <c r="D5019" s="519"/>
      <c r="E5019" s="519"/>
      <c r="F5019" s="519">
        <v>1</v>
      </c>
      <c r="G5019" s="519"/>
      <c r="H5019" s="519">
        <v>2</v>
      </c>
      <c r="I5019" s="519">
        <v>17</v>
      </c>
      <c r="J5019" s="519" t="str">
        <f t="shared" si="128"/>
        <v>SDN30010217</v>
      </c>
      <c r="K5019" s="519">
        <v>220</v>
      </c>
    </row>
    <row r="5020" spans="2:11" hidden="1">
      <c r="B5020" s="519" t="s">
        <v>1063</v>
      </c>
      <c r="C5020" s="519"/>
      <c r="D5020" s="519"/>
      <c r="E5020" s="519"/>
      <c r="F5020" s="519">
        <v>1</v>
      </c>
      <c r="G5020" s="519"/>
      <c r="H5020" s="519">
        <v>2</v>
      </c>
      <c r="I5020" s="519">
        <v>18</v>
      </c>
      <c r="J5020" s="519" t="str">
        <f t="shared" si="128"/>
        <v>SDN30010218</v>
      </c>
      <c r="K5020" s="519">
        <v>220</v>
      </c>
    </row>
    <row r="5021" spans="2:11" hidden="1">
      <c r="B5021" s="519" t="s">
        <v>1063</v>
      </c>
      <c r="C5021" s="519"/>
      <c r="D5021" s="519"/>
      <c r="E5021" s="519"/>
      <c r="F5021" s="519">
        <v>1</v>
      </c>
      <c r="G5021" s="519"/>
      <c r="H5021" s="519">
        <v>2</v>
      </c>
      <c r="I5021" s="519">
        <v>19</v>
      </c>
      <c r="J5021" s="519" t="str">
        <f t="shared" si="128"/>
        <v>SDN30010219</v>
      </c>
      <c r="K5021" s="519">
        <v>220</v>
      </c>
    </row>
    <row r="5022" spans="2:11" hidden="1">
      <c r="B5022" s="519" t="s">
        <v>1063</v>
      </c>
      <c r="C5022" s="519"/>
      <c r="D5022" s="519"/>
      <c r="E5022" s="519"/>
      <c r="F5022" s="519">
        <v>1</v>
      </c>
      <c r="G5022" s="519"/>
      <c r="H5022" s="519">
        <v>2</v>
      </c>
      <c r="I5022" s="519">
        <v>20</v>
      </c>
      <c r="J5022" s="519" t="str">
        <f t="shared" si="128"/>
        <v>SDN30010220</v>
      </c>
      <c r="K5022" s="519">
        <v>220</v>
      </c>
    </row>
    <row r="5023" spans="2:11" hidden="1">
      <c r="B5023" s="519" t="s">
        <v>1063</v>
      </c>
      <c r="C5023" s="519"/>
      <c r="D5023" s="519"/>
      <c r="E5023" s="519"/>
      <c r="F5023" s="519">
        <v>1</v>
      </c>
      <c r="G5023" s="519"/>
      <c r="H5023" s="519">
        <v>2</v>
      </c>
      <c r="I5023" s="519">
        <v>21</v>
      </c>
      <c r="J5023" s="519" t="str">
        <f t="shared" si="128"/>
        <v>SDN30010221</v>
      </c>
      <c r="K5023" s="519">
        <v>220</v>
      </c>
    </row>
    <row r="5024" spans="2:11" hidden="1">
      <c r="B5024" s="519" t="s">
        <v>1063</v>
      </c>
      <c r="C5024" s="519"/>
      <c r="D5024" s="519"/>
      <c r="E5024" s="519"/>
      <c r="F5024" s="519">
        <v>1</v>
      </c>
      <c r="G5024" s="519"/>
      <c r="H5024" s="519">
        <v>2</v>
      </c>
      <c r="I5024" s="519">
        <v>22</v>
      </c>
      <c r="J5024" s="519" t="str">
        <f t="shared" si="128"/>
        <v>SDN30010222</v>
      </c>
      <c r="K5024" s="519">
        <v>220</v>
      </c>
    </row>
    <row r="5025" spans="2:11" hidden="1">
      <c r="B5025" s="519" t="s">
        <v>1063</v>
      </c>
      <c r="C5025" s="519"/>
      <c r="D5025" s="519"/>
      <c r="E5025" s="519"/>
      <c r="F5025" s="519">
        <v>1</v>
      </c>
      <c r="G5025" s="519"/>
      <c r="H5025" s="519">
        <v>2</v>
      </c>
      <c r="I5025" s="519">
        <v>23</v>
      </c>
      <c r="J5025" s="519" t="str">
        <f t="shared" si="128"/>
        <v>SDN30010223</v>
      </c>
      <c r="K5025" s="519">
        <v>220</v>
      </c>
    </row>
    <row r="5026" spans="2:11" hidden="1">
      <c r="B5026" s="519" t="s">
        <v>1063</v>
      </c>
      <c r="C5026" s="519"/>
      <c r="D5026" s="519"/>
      <c r="E5026" s="519"/>
      <c r="F5026" s="519">
        <v>1</v>
      </c>
      <c r="G5026" s="519"/>
      <c r="H5026" s="519">
        <v>2</v>
      </c>
      <c r="I5026" s="519">
        <v>24</v>
      </c>
      <c r="J5026" s="519" t="str">
        <f t="shared" si="128"/>
        <v>SDN30010224</v>
      </c>
      <c r="K5026" s="519">
        <v>220</v>
      </c>
    </row>
    <row r="5027" spans="2:11" hidden="1">
      <c r="B5027" s="519" t="s">
        <v>1063</v>
      </c>
      <c r="C5027" s="519"/>
      <c r="D5027" s="519"/>
      <c r="E5027" s="519"/>
      <c r="F5027" s="519">
        <v>1</v>
      </c>
      <c r="G5027" s="519"/>
      <c r="H5027" s="519">
        <v>2</v>
      </c>
      <c r="I5027" s="519">
        <v>25</v>
      </c>
      <c r="J5027" s="519" t="str">
        <f t="shared" si="128"/>
        <v>SDN30010225</v>
      </c>
      <c r="K5027" s="519">
        <v>220</v>
      </c>
    </row>
    <row r="5028" spans="2:11" hidden="1">
      <c r="B5028" s="519" t="s">
        <v>1063</v>
      </c>
      <c r="C5028" s="519"/>
      <c r="D5028" s="519"/>
      <c r="E5028" s="519"/>
      <c r="F5028" s="519">
        <v>1</v>
      </c>
      <c r="G5028" s="519"/>
      <c r="H5028" s="519">
        <v>2</v>
      </c>
      <c r="I5028" s="519">
        <v>26</v>
      </c>
      <c r="J5028" s="519" t="str">
        <f t="shared" si="128"/>
        <v>SDN30010226</v>
      </c>
      <c r="K5028" s="519">
        <v>220</v>
      </c>
    </row>
    <row r="5029" spans="2:11" hidden="1">
      <c r="B5029" s="519" t="s">
        <v>1063</v>
      </c>
      <c r="C5029" s="519"/>
      <c r="D5029" s="519"/>
      <c r="E5029" s="519"/>
      <c r="F5029" s="519">
        <v>1</v>
      </c>
      <c r="G5029" s="519"/>
      <c r="H5029" s="519">
        <v>2</v>
      </c>
      <c r="I5029" s="519">
        <v>27</v>
      </c>
      <c r="J5029" s="519" t="str">
        <f t="shared" si="128"/>
        <v>SDN30010227</v>
      </c>
      <c r="K5029" s="519">
        <v>220</v>
      </c>
    </row>
    <row r="5030" spans="2:11" hidden="1">
      <c r="B5030" s="519" t="s">
        <v>1063</v>
      </c>
      <c r="C5030" s="519"/>
      <c r="D5030" s="519"/>
      <c r="E5030" s="519"/>
      <c r="F5030" s="519">
        <v>1</v>
      </c>
      <c r="G5030" s="519"/>
      <c r="H5030" s="519">
        <v>2</v>
      </c>
      <c r="I5030" s="519">
        <v>28</v>
      </c>
      <c r="J5030" s="519" t="str">
        <f t="shared" si="128"/>
        <v>SDN30010228</v>
      </c>
      <c r="K5030" s="519">
        <v>220</v>
      </c>
    </row>
    <row r="5031" spans="2:11" hidden="1">
      <c r="B5031" s="519" t="s">
        <v>1063</v>
      </c>
      <c r="C5031" s="519"/>
      <c r="D5031" s="519"/>
      <c r="E5031" s="519"/>
      <c r="F5031" s="519">
        <v>1</v>
      </c>
      <c r="G5031" s="519"/>
      <c r="H5031" s="519">
        <v>2</v>
      </c>
      <c r="I5031" s="519">
        <v>29</v>
      </c>
      <c r="J5031" s="519" t="str">
        <f t="shared" si="128"/>
        <v>SDN30010229</v>
      </c>
      <c r="K5031" s="519">
        <v>220</v>
      </c>
    </row>
    <row r="5032" spans="2:11" hidden="1">
      <c r="B5032" s="519" t="s">
        <v>1063</v>
      </c>
      <c r="C5032" s="519"/>
      <c r="D5032" s="519"/>
      <c r="E5032" s="519"/>
      <c r="F5032" s="519">
        <v>1</v>
      </c>
      <c r="G5032" s="519"/>
      <c r="H5032" s="519">
        <v>2</v>
      </c>
      <c r="I5032" s="519">
        <v>30</v>
      </c>
      <c r="J5032" s="519" t="str">
        <f t="shared" si="128"/>
        <v>SDN30010230</v>
      </c>
      <c r="K5032" s="519">
        <v>220</v>
      </c>
    </row>
    <row r="5033" spans="2:11" hidden="1">
      <c r="B5033" s="519" t="s">
        <v>1063</v>
      </c>
      <c r="C5033" s="519"/>
      <c r="D5033" s="519"/>
      <c r="E5033" s="519"/>
      <c r="F5033" s="519">
        <v>1</v>
      </c>
      <c r="G5033" s="519"/>
      <c r="H5033" s="519">
        <v>3</v>
      </c>
      <c r="I5033" s="519">
        <v>1</v>
      </c>
      <c r="J5033" s="519" t="str">
        <f t="shared" si="128"/>
        <v>SDN30010301</v>
      </c>
      <c r="K5033" s="519">
        <v>275</v>
      </c>
    </row>
    <row r="5034" spans="2:11" hidden="1">
      <c r="B5034" s="519" t="s">
        <v>1063</v>
      </c>
      <c r="C5034" s="519"/>
      <c r="D5034" s="519"/>
      <c r="E5034" s="519"/>
      <c r="F5034" s="519">
        <v>1</v>
      </c>
      <c r="G5034" s="519"/>
      <c r="H5034" s="519">
        <v>3</v>
      </c>
      <c r="I5034" s="519">
        <v>2</v>
      </c>
      <c r="J5034" s="519" t="str">
        <f t="shared" si="128"/>
        <v>SDN30010302</v>
      </c>
      <c r="K5034" s="519">
        <v>275</v>
      </c>
    </row>
    <row r="5035" spans="2:11" hidden="1">
      <c r="B5035" s="519" t="s">
        <v>1063</v>
      </c>
      <c r="C5035" s="519"/>
      <c r="D5035" s="519"/>
      <c r="E5035" s="519"/>
      <c r="F5035" s="519">
        <v>1</v>
      </c>
      <c r="G5035" s="519"/>
      <c r="H5035" s="519">
        <v>3</v>
      </c>
      <c r="I5035" s="519">
        <v>3</v>
      </c>
      <c r="J5035" s="519" t="str">
        <f t="shared" si="128"/>
        <v>SDN30010303</v>
      </c>
      <c r="K5035" s="519">
        <v>275</v>
      </c>
    </row>
    <row r="5036" spans="2:11" hidden="1">
      <c r="B5036" s="519" t="s">
        <v>1063</v>
      </c>
      <c r="C5036" s="519"/>
      <c r="D5036" s="519"/>
      <c r="E5036" s="519"/>
      <c r="F5036" s="519">
        <v>1</v>
      </c>
      <c r="G5036" s="519"/>
      <c r="H5036" s="519">
        <v>3</v>
      </c>
      <c r="I5036" s="519">
        <v>4</v>
      </c>
      <c r="J5036" s="519" t="str">
        <f t="shared" si="128"/>
        <v>SDN30010304</v>
      </c>
      <c r="K5036" s="519">
        <v>275</v>
      </c>
    </row>
    <row r="5037" spans="2:11" hidden="1">
      <c r="B5037" s="519" t="s">
        <v>1063</v>
      </c>
      <c r="C5037" s="519"/>
      <c r="D5037" s="519"/>
      <c r="E5037" s="519"/>
      <c r="F5037" s="519">
        <v>1</v>
      </c>
      <c r="G5037" s="519"/>
      <c r="H5037" s="519">
        <v>3</v>
      </c>
      <c r="I5037" s="519">
        <v>5</v>
      </c>
      <c r="J5037" s="519" t="str">
        <f t="shared" si="128"/>
        <v>SDN30010305</v>
      </c>
      <c r="K5037" s="519">
        <v>275</v>
      </c>
    </row>
    <row r="5038" spans="2:11" hidden="1">
      <c r="B5038" s="519" t="s">
        <v>1063</v>
      </c>
      <c r="C5038" s="519"/>
      <c r="D5038" s="519"/>
      <c r="E5038" s="519"/>
      <c r="F5038" s="519">
        <v>1</v>
      </c>
      <c r="G5038" s="519"/>
      <c r="H5038" s="519">
        <v>3</v>
      </c>
      <c r="I5038" s="519">
        <v>6</v>
      </c>
      <c r="J5038" s="519" t="str">
        <f t="shared" si="128"/>
        <v>SDN30010306</v>
      </c>
      <c r="K5038" s="519">
        <v>275</v>
      </c>
    </row>
    <row r="5039" spans="2:11" hidden="1">
      <c r="B5039" s="519" t="s">
        <v>1063</v>
      </c>
      <c r="C5039" s="519"/>
      <c r="D5039" s="519"/>
      <c r="E5039" s="519"/>
      <c r="F5039" s="519">
        <v>1</v>
      </c>
      <c r="G5039" s="519"/>
      <c r="H5039" s="519">
        <v>3</v>
      </c>
      <c r="I5039" s="519">
        <v>7</v>
      </c>
      <c r="J5039" s="519" t="str">
        <f t="shared" si="128"/>
        <v>SDN30010307</v>
      </c>
      <c r="K5039" s="519">
        <v>275</v>
      </c>
    </row>
    <row r="5040" spans="2:11" hidden="1">
      <c r="B5040" s="519" t="s">
        <v>1063</v>
      </c>
      <c r="C5040" s="519"/>
      <c r="D5040" s="519"/>
      <c r="E5040" s="519"/>
      <c r="F5040" s="519">
        <v>1</v>
      </c>
      <c r="G5040" s="519"/>
      <c r="H5040" s="519">
        <v>3</v>
      </c>
      <c r="I5040" s="519">
        <v>8</v>
      </c>
      <c r="J5040" s="519" t="str">
        <f t="shared" si="128"/>
        <v>SDN30010308</v>
      </c>
      <c r="K5040" s="519">
        <v>275</v>
      </c>
    </row>
    <row r="5041" spans="2:11" hidden="1">
      <c r="B5041" s="519" t="s">
        <v>1063</v>
      </c>
      <c r="C5041" s="519"/>
      <c r="D5041" s="519"/>
      <c r="E5041" s="519"/>
      <c r="F5041" s="519">
        <v>1</v>
      </c>
      <c r="G5041" s="519"/>
      <c r="H5041" s="519">
        <v>3</v>
      </c>
      <c r="I5041" s="519">
        <v>9</v>
      </c>
      <c r="J5041" s="519" t="str">
        <f t="shared" si="128"/>
        <v>SDN30010309</v>
      </c>
      <c r="K5041" s="519">
        <v>275</v>
      </c>
    </row>
    <row r="5042" spans="2:11" hidden="1">
      <c r="B5042" s="519" t="s">
        <v>1063</v>
      </c>
      <c r="C5042" s="519"/>
      <c r="D5042" s="519"/>
      <c r="E5042" s="519"/>
      <c r="F5042" s="519">
        <v>1</v>
      </c>
      <c r="G5042" s="519"/>
      <c r="H5042" s="519">
        <v>3</v>
      </c>
      <c r="I5042" s="519">
        <v>10</v>
      </c>
      <c r="J5042" s="519" t="str">
        <f t="shared" si="128"/>
        <v>SDN30010310</v>
      </c>
      <c r="K5042" s="519">
        <v>275</v>
      </c>
    </row>
    <row r="5043" spans="2:11" hidden="1">
      <c r="B5043" s="519" t="s">
        <v>1063</v>
      </c>
      <c r="C5043" s="519"/>
      <c r="D5043" s="519"/>
      <c r="E5043" s="519"/>
      <c r="F5043" s="519">
        <v>1</v>
      </c>
      <c r="G5043" s="519"/>
      <c r="H5043" s="519">
        <v>3</v>
      </c>
      <c r="I5043" s="519">
        <v>11</v>
      </c>
      <c r="J5043" s="519" t="str">
        <f t="shared" si="128"/>
        <v>SDN30010311</v>
      </c>
      <c r="K5043" s="519">
        <v>275</v>
      </c>
    </row>
    <row r="5044" spans="2:11" hidden="1">
      <c r="B5044" s="519" t="s">
        <v>1063</v>
      </c>
      <c r="C5044" s="519"/>
      <c r="D5044" s="519"/>
      <c r="E5044" s="519"/>
      <c r="F5044" s="519">
        <v>1</v>
      </c>
      <c r="G5044" s="519"/>
      <c r="H5044" s="519">
        <v>3</v>
      </c>
      <c r="I5044" s="519">
        <v>12</v>
      </c>
      <c r="J5044" s="519" t="str">
        <f t="shared" si="128"/>
        <v>SDN30010312</v>
      </c>
      <c r="K5044" s="519">
        <v>275</v>
      </c>
    </row>
    <row r="5045" spans="2:11" hidden="1">
      <c r="B5045" s="519" t="s">
        <v>1063</v>
      </c>
      <c r="C5045" s="519"/>
      <c r="D5045" s="519"/>
      <c r="E5045" s="519"/>
      <c r="F5045" s="519">
        <v>1</v>
      </c>
      <c r="G5045" s="519"/>
      <c r="H5045" s="519">
        <v>3</v>
      </c>
      <c r="I5045" s="519">
        <v>13</v>
      </c>
      <c r="J5045" s="519" t="str">
        <f t="shared" si="128"/>
        <v>SDN30010313</v>
      </c>
      <c r="K5045" s="519">
        <v>275</v>
      </c>
    </row>
    <row r="5046" spans="2:11" hidden="1">
      <c r="B5046" s="519" t="s">
        <v>1063</v>
      </c>
      <c r="C5046" s="519"/>
      <c r="D5046" s="519"/>
      <c r="E5046" s="519"/>
      <c r="F5046" s="519">
        <v>1</v>
      </c>
      <c r="G5046" s="519"/>
      <c r="H5046" s="519">
        <v>3</v>
      </c>
      <c r="I5046" s="519">
        <v>14</v>
      </c>
      <c r="J5046" s="519" t="str">
        <f t="shared" si="128"/>
        <v>SDN30010314</v>
      </c>
      <c r="K5046" s="519">
        <v>275</v>
      </c>
    </row>
    <row r="5047" spans="2:11" hidden="1">
      <c r="B5047" s="519" t="s">
        <v>1063</v>
      </c>
      <c r="C5047" s="519"/>
      <c r="D5047" s="519"/>
      <c r="E5047" s="519"/>
      <c r="F5047" s="519">
        <v>1</v>
      </c>
      <c r="G5047" s="519"/>
      <c r="H5047" s="519">
        <v>3</v>
      </c>
      <c r="I5047" s="519">
        <v>15</v>
      </c>
      <c r="J5047" s="519" t="str">
        <f t="shared" si="128"/>
        <v>SDN30010315</v>
      </c>
      <c r="K5047" s="519">
        <v>275</v>
      </c>
    </row>
    <row r="5048" spans="2:11" hidden="1">
      <c r="B5048" s="519" t="s">
        <v>1063</v>
      </c>
      <c r="C5048" s="519"/>
      <c r="D5048" s="519"/>
      <c r="E5048" s="519"/>
      <c r="F5048" s="519">
        <v>1</v>
      </c>
      <c r="G5048" s="519"/>
      <c r="H5048" s="519">
        <v>3</v>
      </c>
      <c r="I5048" s="519">
        <v>16</v>
      </c>
      <c r="J5048" s="519" t="str">
        <f t="shared" si="128"/>
        <v>SDN30010316</v>
      </c>
      <c r="K5048" s="519">
        <v>220</v>
      </c>
    </row>
    <row r="5049" spans="2:11" hidden="1">
      <c r="B5049" s="519" t="s">
        <v>1063</v>
      </c>
      <c r="C5049" s="519"/>
      <c r="D5049" s="519"/>
      <c r="E5049" s="519"/>
      <c r="F5049" s="519">
        <v>1</v>
      </c>
      <c r="G5049" s="519"/>
      <c r="H5049" s="519">
        <v>3</v>
      </c>
      <c r="I5049" s="519">
        <v>17</v>
      </c>
      <c r="J5049" s="519" t="str">
        <f t="shared" si="128"/>
        <v>SDN30010317</v>
      </c>
      <c r="K5049" s="519">
        <v>220</v>
      </c>
    </row>
    <row r="5050" spans="2:11" hidden="1">
      <c r="B5050" s="519" t="s">
        <v>1063</v>
      </c>
      <c r="C5050" s="519"/>
      <c r="D5050" s="519"/>
      <c r="E5050" s="519"/>
      <c r="F5050" s="519">
        <v>1</v>
      </c>
      <c r="G5050" s="519"/>
      <c r="H5050" s="519">
        <v>3</v>
      </c>
      <c r="I5050" s="519">
        <v>18</v>
      </c>
      <c r="J5050" s="519" t="str">
        <f t="shared" si="128"/>
        <v>SDN30010318</v>
      </c>
      <c r="K5050" s="519">
        <v>220</v>
      </c>
    </row>
    <row r="5051" spans="2:11" hidden="1">
      <c r="B5051" s="519" t="s">
        <v>1063</v>
      </c>
      <c r="C5051" s="519"/>
      <c r="D5051" s="519"/>
      <c r="E5051" s="519"/>
      <c r="F5051" s="519">
        <v>1</v>
      </c>
      <c r="G5051" s="519"/>
      <c r="H5051" s="519">
        <v>3</v>
      </c>
      <c r="I5051" s="519">
        <v>19</v>
      </c>
      <c r="J5051" s="519" t="str">
        <f t="shared" si="128"/>
        <v>SDN30010319</v>
      </c>
      <c r="K5051" s="519">
        <v>220</v>
      </c>
    </row>
    <row r="5052" spans="2:11" hidden="1">
      <c r="B5052" s="519" t="s">
        <v>1063</v>
      </c>
      <c r="C5052" s="519"/>
      <c r="D5052" s="519"/>
      <c r="E5052" s="519"/>
      <c r="F5052" s="519">
        <v>1</v>
      </c>
      <c r="G5052" s="519"/>
      <c r="H5052" s="519">
        <v>3</v>
      </c>
      <c r="I5052" s="519">
        <v>20</v>
      </c>
      <c r="J5052" s="519" t="str">
        <f t="shared" si="128"/>
        <v>SDN30010320</v>
      </c>
      <c r="K5052" s="519">
        <v>220</v>
      </c>
    </row>
    <row r="5053" spans="2:11" hidden="1">
      <c r="B5053" s="519" t="s">
        <v>1063</v>
      </c>
      <c r="C5053" s="519"/>
      <c r="D5053" s="519"/>
      <c r="E5053" s="519"/>
      <c r="F5053" s="519">
        <v>1</v>
      </c>
      <c r="G5053" s="519"/>
      <c r="H5053" s="519">
        <v>3</v>
      </c>
      <c r="I5053" s="519">
        <v>21</v>
      </c>
      <c r="J5053" s="519" t="str">
        <f t="shared" si="128"/>
        <v>SDN30010321</v>
      </c>
      <c r="K5053" s="519">
        <v>220</v>
      </c>
    </row>
    <row r="5054" spans="2:11" hidden="1">
      <c r="B5054" s="519" t="s">
        <v>1063</v>
      </c>
      <c r="C5054" s="519"/>
      <c r="D5054" s="519"/>
      <c r="E5054" s="519"/>
      <c r="F5054" s="519">
        <v>1</v>
      </c>
      <c r="G5054" s="519"/>
      <c r="H5054" s="519">
        <v>3</v>
      </c>
      <c r="I5054" s="519">
        <v>22</v>
      </c>
      <c r="J5054" s="519" t="str">
        <f t="shared" si="128"/>
        <v>SDN30010322</v>
      </c>
      <c r="K5054" s="519">
        <v>220</v>
      </c>
    </row>
    <row r="5055" spans="2:11" hidden="1">
      <c r="B5055" s="519" t="s">
        <v>1063</v>
      </c>
      <c r="C5055" s="519"/>
      <c r="D5055" s="519"/>
      <c r="E5055" s="519"/>
      <c r="F5055" s="519">
        <v>1</v>
      </c>
      <c r="G5055" s="519"/>
      <c r="H5055" s="519">
        <v>3</v>
      </c>
      <c r="I5055" s="519">
        <v>23</v>
      </c>
      <c r="J5055" s="519" t="str">
        <f t="shared" si="128"/>
        <v>SDN30010323</v>
      </c>
      <c r="K5055" s="519">
        <v>220</v>
      </c>
    </row>
    <row r="5056" spans="2:11" hidden="1">
      <c r="B5056" s="519" t="s">
        <v>1063</v>
      </c>
      <c r="C5056" s="519"/>
      <c r="D5056" s="519"/>
      <c r="E5056" s="519"/>
      <c r="F5056" s="519">
        <v>1</v>
      </c>
      <c r="G5056" s="519"/>
      <c r="H5056" s="519">
        <v>3</v>
      </c>
      <c r="I5056" s="519">
        <v>24</v>
      </c>
      <c r="J5056" s="519" t="str">
        <f t="shared" si="128"/>
        <v>SDN30010324</v>
      </c>
      <c r="K5056" s="519">
        <v>220</v>
      </c>
    </row>
    <row r="5057" spans="2:11" hidden="1">
      <c r="B5057" s="519" t="s">
        <v>1063</v>
      </c>
      <c r="C5057" s="519"/>
      <c r="D5057" s="519"/>
      <c r="E5057" s="519"/>
      <c r="F5057" s="519">
        <v>1</v>
      </c>
      <c r="G5057" s="519"/>
      <c r="H5057" s="519">
        <v>3</v>
      </c>
      <c r="I5057" s="519">
        <v>25</v>
      </c>
      <c r="J5057" s="519" t="str">
        <f t="shared" si="128"/>
        <v>SDN30010325</v>
      </c>
      <c r="K5057" s="519">
        <v>220</v>
      </c>
    </row>
    <row r="5058" spans="2:11" hidden="1">
      <c r="B5058" s="519" t="s">
        <v>1063</v>
      </c>
      <c r="C5058" s="519"/>
      <c r="D5058" s="519"/>
      <c r="E5058" s="519"/>
      <c r="F5058" s="519">
        <v>1</v>
      </c>
      <c r="G5058" s="519"/>
      <c r="H5058" s="519">
        <v>3</v>
      </c>
      <c r="I5058" s="519">
        <v>26</v>
      </c>
      <c r="J5058" s="519" t="str">
        <f t="shared" si="128"/>
        <v>SDN30010326</v>
      </c>
      <c r="K5058" s="519">
        <v>220</v>
      </c>
    </row>
    <row r="5059" spans="2:11" hidden="1">
      <c r="B5059" s="519" t="s">
        <v>1063</v>
      </c>
      <c r="C5059" s="519"/>
      <c r="D5059" s="519"/>
      <c r="E5059" s="519"/>
      <c r="F5059" s="519">
        <v>1</v>
      </c>
      <c r="G5059" s="519"/>
      <c r="H5059" s="519">
        <v>3</v>
      </c>
      <c r="I5059" s="519">
        <v>27</v>
      </c>
      <c r="J5059" s="519" t="str">
        <f t="shared" si="128"/>
        <v>SDN30010327</v>
      </c>
      <c r="K5059" s="519">
        <v>220</v>
      </c>
    </row>
    <row r="5060" spans="2:11" hidden="1">
      <c r="B5060" s="519" t="s">
        <v>1063</v>
      </c>
      <c r="C5060" s="519"/>
      <c r="D5060" s="519"/>
      <c r="E5060" s="519"/>
      <c r="F5060" s="519">
        <v>1</v>
      </c>
      <c r="G5060" s="519"/>
      <c r="H5060" s="519">
        <v>3</v>
      </c>
      <c r="I5060" s="519">
        <v>28</v>
      </c>
      <c r="J5060" s="519" t="str">
        <f t="shared" ref="J5060:J5123" si="129">B5060&amp;TEXT(F5060,"00")&amp;TEXT(H5060,"00")&amp;TEXT(I5060,"00")</f>
        <v>SDN30010328</v>
      </c>
      <c r="K5060" s="519">
        <v>220</v>
      </c>
    </row>
    <row r="5061" spans="2:11" hidden="1">
      <c r="B5061" s="519" t="s">
        <v>1063</v>
      </c>
      <c r="C5061" s="519"/>
      <c r="D5061" s="519"/>
      <c r="E5061" s="519"/>
      <c r="F5061" s="519">
        <v>1</v>
      </c>
      <c r="G5061" s="519"/>
      <c r="H5061" s="519">
        <v>3</v>
      </c>
      <c r="I5061" s="519">
        <v>29</v>
      </c>
      <c r="J5061" s="519" t="str">
        <f t="shared" si="129"/>
        <v>SDN30010329</v>
      </c>
      <c r="K5061" s="519">
        <v>220</v>
      </c>
    </row>
    <row r="5062" spans="2:11" hidden="1">
      <c r="B5062" s="519" t="s">
        <v>1063</v>
      </c>
      <c r="C5062" s="519"/>
      <c r="D5062" s="519"/>
      <c r="E5062" s="519"/>
      <c r="F5062" s="519">
        <v>1</v>
      </c>
      <c r="G5062" s="519"/>
      <c r="H5062" s="519">
        <v>3</v>
      </c>
      <c r="I5062" s="519">
        <v>30</v>
      </c>
      <c r="J5062" s="519" t="str">
        <f t="shared" si="129"/>
        <v>SDN30010330</v>
      </c>
      <c r="K5062" s="519">
        <v>220</v>
      </c>
    </row>
    <row r="5063" spans="2:11" hidden="1">
      <c r="B5063" s="519" t="s">
        <v>1063</v>
      </c>
      <c r="C5063" s="519"/>
      <c r="D5063" s="519"/>
      <c r="E5063" s="519"/>
      <c r="F5063" s="519">
        <v>1</v>
      </c>
      <c r="G5063" s="519"/>
      <c r="H5063" s="519">
        <v>4</v>
      </c>
      <c r="I5063" s="519">
        <v>1</v>
      </c>
      <c r="J5063" s="519" t="str">
        <f t="shared" si="129"/>
        <v>SDN30010401</v>
      </c>
      <c r="K5063" s="519">
        <v>275</v>
      </c>
    </row>
    <row r="5064" spans="2:11" hidden="1">
      <c r="B5064" s="519" t="s">
        <v>1063</v>
      </c>
      <c r="C5064" s="519"/>
      <c r="D5064" s="519"/>
      <c r="E5064" s="519"/>
      <c r="F5064" s="519">
        <v>1</v>
      </c>
      <c r="G5064" s="519"/>
      <c r="H5064" s="519">
        <v>4</v>
      </c>
      <c r="I5064" s="519">
        <v>2</v>
      </c>
      <c r="J5064" s="519" t="str">
        <f t="shared" si="129"/>
        <v>SDN30010402</v>
      </c>
      <c r="K5064" s="519">
        <v>275</v>
      </c>
    </row>
    <row r="5065" spans="2:11" hidden="1">
      <c r="B5065" s="519" t="s">
        <v>1063</v>
      </c>
      <c r="C5065" s="519"/>
      <c r="D5065" s="519"/>
      <c r="E5065" s="519"/>
      <c r="F5065" s="519">
        <v>1</v>
      </c>
      <c r="G5065" s="519"/>
      <c r="H5065" s="519">
        <v>4</v>
      </c>
      <c r="I5065" s="519">
        <v>3</v>
      </c>
      <c r="J5065" s="519" t="str">
        <f t="shared" si="129"/>
        <v>SDN30010403</v>
      </c>
      <c r="K5065" s="519">
        <v>275</v>
      </c>
    </row>
    <row r="5066" spans="2:11" hidden="1">
      <c r="B5066" s="519" t="s">
        <v>1063</v>
      </c>
      <c r="C5066" s="519"/>
      <c r="D5066" s="519"/>
      <c r="E5066" s="519"/>
      <c r="F5066" s="519">
        <v>1</v>
      </c>
      <c r="G5066" s="519"/>
      <c r="H5066" s="519">
        <v>4</v>
      </c>
      <c r="I5066" s="519">
        <v>4</v>
      </c>
      <c r="J5066" s="519" t="str">
        <f t="shared" si="129"/>
        <v>SDN30010404</v>
      </c>
      <c r="K5066" s="519">
        <v>275</v>
      </c>
    </row>
    <row r="5067" spans="2:11" hidden="1">
      <c r="B5067" s="519" t="s">
        <v>1063</v>
      </c>
      <c r="C5067" s="519"/>
      <c r="D5067" s="519"/>
      <c r="E5067" s="519"/>
      <c r="F5067" s="519">
        <v>1</v>
      </c>
      <c r="G5067" s="519"/>
      <c r="H5067" s="519">
        <v>4</v>
      </c>
      <c r="I5067" s="519">
        <v>5</v>
      </c>
      <c r="J5067" s="519" t="str">
        <f t="shared" si="129"/>
        <v>SDN30010405</v>
      </c>
      <c r="K5067" s="519">
        <v>275</v>
      </c>
    </row>
    <row r="5068" spans="2:11" hidden="1">
      <c r="B5068" s="519" t="s">
        <v>1063</v>
      </c>
      <c r="C5068" s="519"/>
      <c r="D5068" s="519"/>
      <c r="E5068" s="519"/>
      <c r="F5068" s="519">
        <v>1</v>
      </c>
      <c r="G5068" s="519"/>
      <c r="H5068" s="519">
        <v>4</v>
      </c>
      <c r="I5068" s="519">
        <v>6</v>
      </c>
      <c r="J5068" s="519" t="str">
        <f t="shared" si="129"/>
        <v>SDN30010406</v>
      </c>
      <c r="K5068" s="519">
        <v>275</v>
      </c>
    </row>
    <row r="5069" spans="2:11" hidden="1">
      <c r="B5069" s="519" t="s">
        <v>1063</v>
      </c>
      <c r="C5069" s="519"/>
      <c r="D5069" s="519"/>
      <c r="E5069" s="519"/>
      <c r="F5069" s="519">
        <v>1</v>
      </c>
      <c r="G5069" s="519"/>
      <c r="H5069" s="519">
        <v>4</v>
      </c>
      <c r="I5069" s="519">
        <v>7</v>
      </c>
      <c r="J5069" s="519" t="str">
        <f t="shared" si="129"/>
        <v>SDN30010407</v>
      </c>
      <c r="K5069" s="519">
        <v>275</v>
      </c>
    </row>
    <row r="5070" spans="2:11" hidden="1">
      <c r="B5070" s="519" t="s">
        <v>1063</v>
      </c>
      <c r="C5070" s="519"/>
      <c r="D5070" s="519"/>
      <c r="E5070" s="519"/>
      <c r="F5070" s="519">
        <v>1</v>
      </c>
      <c r="G5070" s="519"/>
      <c r="H5070" s="519">
        <v>4</v>
      </c>
      <c r="I5070" s="519">
        <v>8</v>
      </c>
      <c r="J5070" s="519" t="str">
        <f t="shared" si="129"/>
        <v>SDN30010408</v>
      </c>
      <c r="K5070" s="519">
        <v>275</v>
      </c>
    </row>
    <row r="5071" spans="2:11" hidden="1">
      <c r="B5071" s="519" t="s">
        <v>1063</v>
      </c>
      <c r="C5071" s="519"/>
      <c r="D5071" s="519"/>
      <c r="E5071" s="519"/>
      <c r="F5071" s="519">
        <v>1</v>
      </c>
      <c r="G5071" s="519"/>
      <c r="H5071" s="519">
        <v>4</v>
      </c>
      <c r="I5071" s="519">
        <v>9</v>
      </c>
      <c r="J5071" s="519" t="str">
        <f t="shared" si="129"/>
        <v>SDN30010409</v>
      </c>
      <c r="K5071" s="519">
        <v>275</v>
      </c>
    </row>
    <row r="5072" spans="2:11" hidden="1">
      <c r="B5072" s="519" t="s">
        <v>1063</v>
      </c>
      <c r="C5072" s="519"/>
      <c r="D5072" s="519"/>
      <c r="E5072" s="519"/>
      <c r="F5072" s="519">
        <v>1</v>
      </c>
      <c r="G5072" s="519"/>
      <c r="H5072" s="519">
        <v>4</v>
      </c>
      <c r="I5072" s="519">
        <v>10</v>
      </c>
      <c r="J5072" s="519" t="str">
        <f t="shared" si="129"/>
        <v>SDN30010410</v>
      </c>
      <c r="K5072" s="519">
        <v>275</v>
      </c>
    </row>
    <row r="5073" spans="2:11" hidden="1">
      <c r="B5073" s="519" t="s">
        <v>1063</v>
      </c>
      <c r="C5073" s="519"/>
      <c r="D5073" s="519"/>
      <c r="E5073" s="519"/>
      <c r="F5073" s="519">
        <v>1</v>
      </c>
      <c r="G5073" s="519"/>
      <c r="H5073" s="519">
        <v>4</v>
      </c>
      <c r="I5073" s="519">
        <v>11</v>
      </c>
      <c r="J5073" s="519" t="str">
        <f t="shared" si="129"/>
        <v>SDN30010411</v>
      </c>
      <c r="K5073" s="519">
        <v>275</v>
      </c>
    </row>
    <row r="5074" spans="2:11" hidden="1">
      <c r="B5074" s="519" t="s">
        <v>1063</v>
      </c>
      <c r="C5074" s="519"/>
      <c r="D5074" s="519"/>
      <c r="E5074" s="519"/>
      <c r="F5074" s="519">
        <v>1</v>
      </c>
      <c r="G5074" s="519"/>
      <c r="H5074" s="519">
        <v>4</v>
      </c>
      <c r="I5074" s="519">
        <v>12</v>
      </c>
      <c r="J5074" s="519" t="str">
        <f t="shared" si="129"/>
        <v>SDN30010412</v>
      </c>
      <c r="K5074" s="519">
        <v>275</v>
      </c>
    </row>
    <row r="5075" spans="2:11" hidden="1">
      <c r="B5075" s="519" t="s">
        <v>1063</v>
      </c>
      <c r="C5075" s="519"/>
      <c r="D5075" s="519"/>
      <c r="E5075" s="519"/>
      <c r="F5075" s="519">
        <v>1</v>
      </c>
      <c r="G5075" s="519"/>
      <c r="H5075" s="519">
        <v>4</v>
      </c>
      <c r="I5075" s="519">
        <v>13</v>
      </c>
      <c r="J5075" s="519" t="str">
        <f t="shared" si="129"/>
        <v>SDN30010413</v>
      </c>
      <c r="K5075" s="519">
        <v>275</v>
      </c>
    </row>
    <row r="5076" spans="2:11" hidden="1">
      <c r="B5076" s="519" t="s">
        <v>1063</v>
      </c>
      <c r="C5076" s="519"/>
      <c r="D5076" s="519"/>
      <c r="E5076" s="519"/>
      <c r="F5076" s="519">
        <v>1</v>
      </c>
      <c r="G5076" s="519"/>
      <c r="H5076" s="519">
        <v>4</v>
      </c>
      <c r="I5076" s="519">
        <v>14</v>
      </c>
      <c r="J5076" s="519" t="str">
        <f t="shared" si="129"/>
        <v>SDN30010414</v>
      </c>
      <c r="K5076" s="519">
        <v>275</v>
      </c>
    </row>
    <row r="5077" spans="2:11" hidden="1">
      <c r="B5077" s="519" t="s">
        <v>1063</v>
      </c>
      <c r="C5077" s="519"/>
      <c r="D5077" s="519"/>
      <c r="E5077" s="519"/>
      <c r="F5077" s="519">
        <v>1</v>
      </c>
      <c r="G5077" s="519"/>
      <c r="H5077" s="519">
        <v>4</v>
      </c>
      <c r="I5077" s="519">
        <v>15</v>
      </c>
      <c r="J5077" s="519" t="str">
        <f t="shared" si="129"/>
        <v>SDN30010415</v>
      </c>
      <c r="K5077" s="519">
        <v>275</v>
      </c>
    </row>
    <row r="5078" spans="2:11" hidden="1">
      <c r="B5078" s="519" t="s">
        <v>1063</v>
      </c>
      <c r="C5078" s="519"/>
      <c r="D5078" s="519"/>
      <c r="E5078" s="519"/>
      <c r="F5078" s="519">
        <v>1</v>
      </c>
      <c r="G5078" s="519"/>
      <c r="H5078" s="519">
        <v>4</v>
      </c>
      <c r="I5078" s="519">
        <v>16</v>
      </c>
      <c r="J5078" s="519" t="str">
        <f t="shared" si="129"/>
        <v>SDN30010416</v>
      </c>
      <c r="K5078" s="519">
        <v>220</v>
      </c>
    </row>
    <row r="5079" spans="2:11" hidden="1">
      <c r="B5079" s="519" t="s">
        <v>1063</v>
      </c>
      <c r="C5079" s="519"/>
      <c r="D5079" s="519"/>
      <c r="E5079" s="519"/>
      <c r="F5079" s="519">
        <v>1</v>
      </c>
      <c r="G5079" s="519"/>
      <c r="H5079" s="519">
        <v>4</v>
      </c>
      <c r="I5079" s="519">
        <v>17</v>
      </c>
      <c r="J5079" s="519" t="str">
        <f t="shared" si="129"/>
        <v>SDN30010417</v>
      </c>
      <c r="K5079" s="519">
        <v>220</v>
      </c>
    </row>
    <row r="5080" spans="2:11" hidden="1">
      <c r="B5080" s="519" t="s">
        <v>1063</v>
      </c>
      <c r="C5080" s="519"/>
      <c r="D5080" s="519"/>
      <c r="E5080" s="519"/>
      <c r="F5080" s="519">
        <v>1</v>
      </c>
      <c r="G5080" s="519"/>
      <c r="H5080" s="519">
        <v>4</v>
      </c>
      <c r="I5080" s="519">
        <v>18</v>
      </c>
      <c r="J5080" s="519" t="str">
        <f t="shared" si="129"/>
        <v>SDN30010418</v>
      </c>
      <c r="K5080" s="519">
        <v>220</v>
      </c>
    </row>
    <row r="5081" spans="2:11" hidden="1">
      <c r="B5081" s="519" t="s">
        <v>1063</v>
      </c>
      <c r="C5081" s="519"/>
      <c r="D5081" s="519"/>
      <c r="E5081" s="519"/>
      <c r="F5081" s="519">
        <v>1</v>
      </c>
      <c r="G5081" s="519"/>
      <c r="H5081" s="519">
        <v>4</v>
      </c>
      <c r="I5081" s="519">
        <v>19</v>
      </c>
      <c r="J5081" s="519" t="str">
        <f t="shared" si="129"/>
        <v>SDN30010419</v>
      </c>
      <c r="K5081" s="519">
        <v>220</v>
      </c>
    </row>
    <row r="5082" spans="2:11" hidden="1">
      <c r="B5082" s="519" t="s">
        <v>1063</v>
      </c>
      <c r="C5082" s="519"/>
      <c r="D5082" s="519"/>
      <c r="E5082" s="519"/>
      <c r="F5082" s="519">
        <v>1</v>
      </c>
      <c r="G5082" s="519"/>
      <c r="H5082" s="519">
        <v>4</v>
      </c>
      <c r="I5082" s="519">
        <v>20</v>
      </c>
      <c r="J5082" s="519" t="str">
        <f t="shared" si="129"/>
        <v>SDN30010420</v>
      </c>
      <c r="K5082" s="519">
        <v>220</v>
      </c>
    </row>
    <row r="5083" spans="2:11" hidden="1">
      <c r="B5083" s="519" t="s">
        <v>1063</v>
      </c>
      <c r="C5083" s="519"/>
      <c r="D5083" s="519"/>
      <c r="E5083" s="519"/>
      <c r="F5083" s="519">
        <v>1</v>
      </c>
      <c r="G5083" s="519"/>
      <c r="H5083" s="519">
        <v>4</v>
      </c>
      <c r="I5083" s="519">
        <v>21</v>
      </c>
      <c r="J5083" s="519" t="str">
        <f t="shared" si="129"/>
        <v>SDN30010421</v>
      </c>
      <c r="K5083" s="519">
        <v>220</v>
      </c>
    </row>
    <row r="5084" spans="2:11" hidden="1">
      <c r="B5084" s="519" t="s">
        <v>1063</v>
      </c>
      <c r="C5084" s="519"/>
      <c r="D5084" s="519"/>
      <c r="E5084" s="519"/>
      <c r="F5084" s="519">
        <v>1</v>
      </c>
      <c r="G5084" s="519"/>
      <c r="H5084" s="519">
        <v>4</v>
      </c>
      <c r="I5084" s="519">
        <v>22</v>
      </c>
      <c r="J5084" s="519" t="str">
        <f t="shared" si="129"/>
        <v>SDN30010422</v>
      </c>
      <c r="K5084" s="519">
        <v>220</v>
      </c>
    </row>
    <row r="5085" spans="2:11" hidden="1">
      <c r="B5085" s="519" t="s">
        <v>1063</v>
      </c>
      <c r="C5085" s="519"/>
      <c r="D5085" s="519"/>
      <c r="E5085" s="519"/>
      <c r="F5085" s="519">
        <v>1</v>
      </c>
      <c r="G5085" s="519"/>
      <c r="H5085" s="519">
        <v>4</v>
      </c>
      <c r="I5085" s="519">
        <v>23</v>
      </c>
      <c r="J5085" s="519" t="str">
        <f t="shared" si="129"/>
        <v>SDN30010423</v>
      </c>
      <c r="K5085" s="519">
        <v>220</v>
      </c>
    </row>
    <row r="5086" spans="2:11" hidden="1">
      <c r="B5086" s="519" t="s">
        <v>1063</v>
      </c>
      <c r="C5086" s="519"/>
      <c r="D5086" s="519"/>
      <c r="E5086" s="519"/>
      <c r="F5086" s="519">
        <v>1</v>
      </c>
      <c r="G5086" s="519"/>
      <c r="H5086" s="519">
        <v>4</v>
      </c>
      <c r="I5086" s="519">
        <v>24</v>
      </c>
      <c r="J5086" s="519" t="str">
        <f t="shared" si="129"/>
        <v>SDN30010424</v>
      </c>
      <c r="K5086" s="519">
        <v>220</v>
      </c>
    </row>
    <row r="5087" spans="2:11" hidden="1">
      <c r="B5087" s="519" t="s">
        <v>1063</v>
      </c>
      <c r="C5087" s="519"/>
      <c r="D5087" s="519"/>
      <c r="E5087" s="519"/>
      <c r="F5087" s="519">
        <v>1</v>
      </c>
      <c r="G5087" s="519"/>
      <c r="H5087" s="519">
        <v>4</v>
      </c>
      <c r="I5087" s="519">
        <v>25</v>
      </c>
      <c r="J5087" s="519" t="str">
        <f t="shared" si="129"/>
        <v>SDN30010425</v>
      </c>
      <c r="K5087" s="519">
        <v>220</v>
      </c>
    </row>
    <row r="5088" spans="2:11" hidden="1">
      <c r="B5088" s="519" t="s">
        <v>1063</v>
      </c>
      <c r="C5088" s="519"/>
      <c r="D5088" s="519"/>
      <c r="E5088" s="519"/>
      <c r="F5088" s="519">
        <v>1</v>
      </c>
      <c r="G5088" s="519"/>
      <c r="H5088" s="519">
        <v>4</v>
      </c>
      <c r="I5088" s="519">
        <v>26</v>
      </c>
      <c r="J5088" s="519" t="str">
        <f t="shared" si="129"/>
        <v>SDN30010426</v>
      </c>
      <c r="K5088" s="519">
        <v>220</v>
      </c>
    </row>
    <row r="5089" spans="2:11" hidden="1">
      <c r="B5089" s="519" t="s">
        <v>1063</v>
      </c>
      <c r="C5089" s="519"/>
      <c r="D5089" s="519"/>
      <c r="E5089" s="519"/>
      <c r="F5089" s="519">
        <v>1</v>
      </c>
      <c r="G5089" s="519"/>
      <c r="H5089" s="519">
        <v>4</v>
      </c>
      <c r="I5089" s="519">
        <v>27</v>
      </c>
      <c r="J5089" s="519" t="str">
        <f t="shared" si="129"/>
        <v>SDN30010427</v>
      </c>
      <c r="K5089" s="519">
        <v>220</v>
      </c>
    </row>
    <row r="5090" spans="2:11" hidden="1">
      <c r="B5090" s="519" t="s">
        <v>1063</v>
      </c>
      <c r="C5090" s="519"/>
      <c r="D5090" s="519"/>
      <c r="E5090" s="519"/>
      <c r="F5090" s="519">
        <v>1</v>
      </c>
      <c r="G5090" s="519"/>
      <c r="H5090" s="519">
        <v>4</v>
      </c>
      <c r="I5090" s="519">
        <v>28</v>
      </c>
      <c r="J5090" s="519" t="str">
        <f t="shared" si="129"/>
        <v>SDN30010428</v>
      </c>
      <c r="K5090" s="519">
        <v>220</v>
      </c>
    </row>
    <row r="5091" spans="2:11" hidden="1">
      <c r="B5091" s="519" t="s">
        <v>1063</v>
      </c>
      <c r="C5091" s="519"/>
      <c r="D5091" s="519"/>
      <c r="E5091" s="519"/>
      <c r="F5091" s="519">
        <v>1</v>
      </c>
      <c r="G5091" s="519"/>
      <c r="H5091" s="519">
        <v>4</v>
      </c>
      <c r="I5091" s="519">
        <v>29</v>
      </c>
      <c r="J5091" s="519" t="str">
        <f t="shared" si="129"/>
        <v>SDN30010429</v>
      </c>
      <c r="K5091" s="519">
        <v>220</v>
      </c>
    </row>
    <row r="5092" spans="2:11" hidden="1">
      <c r="B5092" s="519" t="s">
        <v>1063</v>
      </c>
      <c r="C5092" s="519"/>
      <c r="D5092" s="519"/>
      <c r="E5092" s="519"/>
      <c r="F5092" s="519">
        <v>1</v>
      </c>
      <c r="G5092" s="519"/>
      <c r="H5092" s="519">
        <v>4</v>
      </c>
      <c r="I5092" s="519">
        <v>30</v>
      </c>
      <c r="J5092" s="519" t="str">
        <f t="shared" si="129"/>
        <v>SDN30010430</v>
      </c>
      <c r="K5092" s="519">
        <v>220</v>
      </c>
    </row>
    <row r="5093" spans="2:11" hidden="1">
      <c r="B5093" s="519" t="s">
        <v>1063</v>
      </c>
      <c r="C5093" s="519"/>
      <c r="D5093" s="519"/>
      <c r="E5093" s="519"/>
      <c r="F5093" s="519">
        <v>1</v>
      </c>
      <c r="G5093" s="519"/>
      <c r="H5093" s="519">
        <v>5</v>
      </c>
      <c r="I5093" s="519">
        <v>1</v>
      </c>
      <c r="J5093" s="519" t="str">
        <f t="shared" si="129"/>
        <v>SDN30010501</v>
      </c>
      <c r="K5093" s="519">
        <v>275</v>
      </c>
    </row>
    <row r="5094" spans="2:11" hidden="1">
      <c r="B5094" s="519" t="s">
        <v>1063</v>
      </c>
      <c r="C5094" s="519"/>
      <c r="D5094" s="519"/>
      <c r="E5094" s="519"/>
      <c r="F5094" s="519">
        <v>1</v>
      </c>
      <c r="G5094" s="519"/>
      <c r="H5094" s="519">
        <v>5</v>
      </c>
      <c r="I5094" s="519">
        <v>2</v>
      </c>
      <c r="J5094" s="519" t="str">
        <f t="shared" si="129"/>
        <v>SDN30010502</v>
      </c>
      <c r="K5094" s="519">
        <v>275</v>
      </c>
    </row>
    <row r="5095" spans="2:11" hidden="1">
      <c r="B5095" s="519" t="s">
        <v>1063</v>
      </c>
      <c r="C5095" s="519"/>
      <c r="D5095" s="519"/>
      <c r="E5095" s="519"/>
      <c r="F5095" s="519">
        <v>1</v>
      </c>
      <c r="G5095" s="519"/>
      <c r="H5095" s="519">
        <v>5</v>
      </c>
      <c r="I5095" s="519">
        <v>3</v>
      </c>
      <c r="J5095" s="519" t="str">
        <f t="shared" si="129"/>
        <v>SDN30010503</v>
      </c>
      <c r="K5095" s="519">
        <v>275</v>
      </c>
    </row>
    <row r="5096" spans="2:11" hidden="1">
      <c r="B5096" s="519" t="s">
        <v>1063</v>
      </c>
      <c r="C5096" s="519"/>
      <c r="D5096" s="519"/>
      <c r="E5096" s="519"/>
      <c r="F5096" s="519">
        <v>1</v>
      </c>
      <c r="G5096" s="519"/>
      <c r="H5096" s="519">
        <v>5</v>
      </c>
      <c r="I5096" s="519">
        <v>4</v>
      </c>
      <c r="J5096" s="519" t="str">
        <f t="shared" si="129"/>
        <v>SDN30010504</v>
      </c>
      <c r="K5096" s="519">
        <v>275</v>
      </c>
    </row>
    <row r="5097" spans="2:11" hidden="1">
      <c r="B5097" s="519" t="s">
        <v>1063</v>
      </c>
      <c r="C5097" s="519"/>
      <c r="D5097" s="519"/>
      <c r="E5097" s="519"/>
      <c r="F5097" s="519">
        <v>1</v>
      </c>
      <c r="G5097" s="519"/>
      <c r="H5097" s="519">
        <v>5</v>
      </c>
      <c r="I5097" s="519">
        <v>5</v>
      </c>
      <c r="J5097" s="519" t="str">
        <f t="shared" si="129"/>
        <v>SDN30010505</v>
      </c>
      <c r="K5097" s="519">
        <v>275</v>
      </c>
    </row>
    <row r="5098" spans="2:11" hidden="1">
      <c r="B5098" s="519" t="s">
        <v>1063</v>
      </c>
      <c r="C5098" s="519"/>
      <c r="D5098" s="519"/>
      <c r="E5098" s="519"/>
      <c r="F5098" s="519">
        <v>1</v>
      </c>
      <c r="G5098" s="519"/>
      <c r="H5098" s="519">
        <v>5</v>
      </c>
      <c r="I5098" s="519">
        <v>6</v>
      </c>
      <c r="J5098" s="519" t="str">
        <f t="shared" si="129"/>
        <v>SDN30010506</v>
      </c>
      <c r="K5098" s="519">
        <v>275</v>
      </c>
    </row>
    <row r="5099" spans="2:11" hidden="1">
      <c r="B5099" s="519" t="s">
        <v>1063</v>
      </c>
      <c r="C5099" s="519"/>
      <c r="D5099" s="519"/>
      <c r="E5099" s="519"/>
      <c r="F5099" s="519">
        <v>1</v>
      </c>
      <c r="G5099" s="519"/>
      <c r="H5099" s="519">
        <v>5</v>
      </c>
      <c r="I5099" s="519">
        <v>7</v>
      </c>
      <c r="J5099" s="519" t="str">
        <f t="shared" si="129"/>
        <v>SDN30010507</v>
      </c>
      <c r="K5099" s="519">
        <v>275</v>
      </c>
    </row>
    <row r="5100" spans="2:11" hidden="1">
      <c r="B5100" s="519" t="s">
        <v>1063</v>
      </c>
      <c r="C5100" s="519"/>
      <c r="D5100" s="519"/>
      <c r="E5100" s="519"/>
      <c r="F5100" s="519">
        <v>1</v>
      </c>
      <c r="G5100" s="519"/>
      <c r="H5100" s="519">
        <v>5</v>
      </c>
      <c r="I5100" s="519">
        <v>8</v>
      </c>
      <c r="J5100" s="519" t="str">
        <f t="shared" si="129"/>
        <v>SDN30010508</v>
      </c>
      <c r="K5100" s="519">
        <v>275</v>
      </c>
    </row>
    <row r="5101" spans="2:11" hidden="1">
      <c r="B5101" s="519" t="s">
        <v>1063</v>
      </c>
      <c r="C5101" s="519"/>
      <c r="D5101" s="519"/>
      <c r="E5101" s="519"/>
      <c r="F5101" s="519">
        <v>1</v>
      </c>
      <c r="G5101" s="519"/>
      <c r="H5101" s="519">
        <v>5</v>
      </c>
      <c r="I5101" s="519">
        <v>9</v>
      </c>
      <c r="J5101" s="519" t="str">
        <f t="shared" si="129"/>
        <v>SDN30010509</v>
      </c>
      <c r="K5101" s="519">
        <v>275</v>
      </c>
    </row>
    <row r="5102" spans="2:11" hidden="1">
      <c r="B5102" s="519" t="s">
        <v>1063</v>
      </c>
      <c r="C5102" s="519"/>
      <c r="D5102" s="519"/>
      <c r="E5102" s="519"/>
      <c r="F5102" s="519">
        <v>1</v>
      </c>
      <c r="G5102" s="519"/>
      <c r="H5102" s="519">
        <v>5</v>
      </c>
      <c r="I5102" s="519">
        <v>10</v>
      </c>
      <c r="J5102" s="519" t="str">
        <f t="shared" si="129"/>
        <v>SDN30010510</v>
      </c>
      <c r="K5102" s="519">
        <v>275</v>
      </c>
    </row>
    <row r="5103" spans="2:11" hidden="1">
      <c r="B5103" s="519" t="s">
        <v>1063</v>
      </c>
      <c r="C5103" s="519"/>
      <c r="D5103" s="519"/>
      <c r="E5103" s="519"/>
      <c r="F5103" s="519">
        <v>1</v>
      </c>
      <c r="G5103" s="519"/>
      <c r="H5103" s="519">
        <v>5</v>
      </c>
      <c r="I5103" s="519">
        <v>11</v>
      </c>
      <c r="J5103" s="519" t="str">
        <f t="shared" si="129"/>
        <v>SDN30010511</v>
      </c>
      <c r="K5103" s="519">
        <v>275</v>
      </c>
    </row>
    <row r="5104" spans="2:11" hidden="1">
      <c r="B5104" s="519" t="s">
        <v>1063</v>
      </c>
      <c r="C5104" s="519"/>
      <c r="D5104" s="519"/>
      <c r="E5104" s="519"/>
      <c r="F5104" s="519">
        <v>1</v>
      </c>
      <c r="G5104" s="519"/>
      <c r="H5104" s="519">
        <v>5</v>
      </c>
      <c r="I5104" s="519">
        <v>12</v>
      </c>
      <c r="J5104" s="519" t="str">
        <f t="shared" si="129"/>
        <v>SDN30010512</v>
      </c>
      <c r="K5104" s="519">
        <v>275</v>
      </c>
    </row>
    <row r="5105" spans="2:11" hidden="1">
      <c r="B5105" s="519" t="s">
        <v>1063</v>
      </c>
      <c r="C5105" s="519"/>
      <c r="D5105" s="519"/>
      <c r="E5105" s="519"/>
      <c r="F5105" s="519">
        <v>1</v>
      </c>
      <c r="G5105" s="519"/>
      <c r="H5105" s="519">
        <v>5</v>
      </c>
      <c r="I5105" s="519">
        <v>13</v>
      </c>
      <c r="J5105" s="519" t="str">
        <f t="shared" si="129"/>
        <v>SDN30010513</v>
      </c>
      <c r="K5105" s="519">
        <v>275</v>
      </c>
    </row>
    <row r="5106" spans="2:11" hidden="1">
      <c r="B5106" s="519" t="s">
        <v>1063</v>
      </c>
      <c r="C5106" s="519"/>
      <c r="D5106" s="519"/>
      <c r="E5106" s="519"/>
      <c r="F5106" s="519">
        <v>1</v>
      </c>
      <c r="G5106" s="519"/>
      <c r="H5106" s="519">
        <v>5</v>
      </c>
      <c r="I5106" s="519">
        <v>14</v>
      </c>
      <c r="J5106" s="519" t="str">
        <f t="shared" si="129"/>
        <v>SDN30010514</v>
      </c>
      <c r="K5106" s="519">
        <v>275</v>
      </c>
    </row>
    <row r="5107" spans="2:11" hidden="1">
      <c r="B5107" s="519" t="s">
        <v>1063</v>
      </c>
      <c r="C5107" s="519"/>
      <c r="D5107" s="519"/>
      <c r="E5107" s="519"/>
      <c r="F5107" s="519">
        <v>1</v>
      </c>
      <c r="G5107" s="519"/>
      <c r="H5107" s="519">
        <v>5</v>
      </c>
      <c r="I5107" s="519">
        <v>15</v>
      </c>
      <c r="J5107" s="519" t="str">
        <f t="shared" si="129"/>
        <v>SDN30010515</v>
      </c>
      <c r="K5107" s="519">
        <v>275</v>
      </c>
    </row>
    <row r="5108" spans="2:11" hidden="1">
      <c r="B5108" s="519" t="s">
        <v>1063</v>
      </c>
      <c r="C5108" s="519"/>
      <c r="D5108" s="519"/>
      <c r="E5108" s="519"/>
      <c r="F5108" s="519">
        <v>1</v>
      </c>
      <c r="G5108" s="519"/>
      <c r="H5108" s="519">
        <v>5</v>
      </c>
      <c r="I5108" s="519">
        <v>16</v>
      </c>
      <c r="J5108" s="519" t="str">
        <f t="shared" si="129"/>
        <v>SDN30010516</v>
      </c>
      <c r="K5108" s="519">
        <v>220</v>
      </c>
    </row>
    <row r="5109" spans="2:11" hidden="1">
      <c r="B5109" s="519" t="s">
        <v>1063</v>
      </c>
      <c r="C5109" s="519"/>
      <c r="D5109" s="519"/>
      <c r="E5109" s="519"/>
      <c r="F5109" s="519">
        <v>1</v>
      </c>
      <c r="G5109" s="519"/>
      <c r="H5109" s="519">
        <v>5</v>
      </c>
      <c r="I5109" s="519">
        <v>17</v>
      </c>
      <c r="J5109" s="519" t="str">
        <f t="shared" si="129"/>
        <v>SDN30010517</v>
      </c>
      <c r="K5109" s="519">
        <v>220</v>
      </c>
    </row>
    <row r="5110" spans="2:11" hidden="1">
      <c r="B5110" s="519" t="s">
        <v>1063</v>
      </c>
      <c r="C5110" s="519"/>
      <c r="D5110" s="519"/>
      <c r="E5110" s="519"/>
      <c r="F5110" s="519">
        <v>1</v>
      </c>
      <c r="G5110" s="519"/>
      <c r="H5110" s="519">
        <v>5</v>
      </c>
      <c r="I5110" s="519">
        <v>18</v>
      </c>
      <c r="J5110" s="519" t="str">
        <f t="shared" si="129"/>
        <v>SDN30010518</v>
      </c>
      <c r="K5110" s="519">
        <v>220</v>
      </c>
    </row>
    <row r="5111" spans="2:11" hidden="1">
      <c r="B5111" s="519" t="s">
        <v>1063</v>
      </c>
      <c r="C5111" s="519"/>
      <c r="D5111" s="519"/>
      <c r="E5111" s="519"/>
      <c r="F5111" s="519">
        <v>1</v>
      </c>
      <c r="G5111" s="519"/>
      <c r="H5111" s="519">
        <v>5</v>
      </c>
      <c r="I5111" s="519">
        <v>19</v>
      </c>
      <c r="J5111" s="519" t="str">
        <f t="shared" si="129"/>
        <v>SDN30010519</v>
      </c>
      <c r="K5111" s="519">
        <v>220</v>
      </c>
    </row>
    <row r="5112" spans="2:11" hidden="1">
      <c r="B5112" s="519" t="s">
        <v>1063</v>
      </c>
      <c r="C5112" s="519"/>
      <c r="D5112" s="519"/>
      <c r="E5112" s="519"/>
      <c r="F5112" s="519">
        <v>1</v>
      </c>
      <c r="G5112" s="519"/>
      <c r="H5112" s="519">
        <v>5</v>
      </c>
      <c r="I5112" s="519">
        <v>20</v>
      </c>
      <c r="J5112" s="519" t="str">
        <f t="shared" si="129"/>
        <v>SDN30010520</v>
      </c>
      <c r="K5112" s="519">
        <v>220</v>
      </c>
    </row>
    <row r="5113" spans="2:11" hidden="1">
      <c r="B5113" s="519" t="s">
        <v>1063</v>
      </c>
      <c r="C5113" s="519"/>
      <c r="D5113" s="519"/>
      <c r="E5113" s="519"/>
      <c r="F5113" s="519">
        <v>1</v>
      </c>
      <c r="G5113" s="519"/>
      <c r="H5113" s="519">
        <v>5</v>
      </c>
      <c r="I5113" s="519">
        <v>21</v>
      </c>
      <c r="J5113" s="519" t="str">
        <f t="shared" si="129"/>
        <v>SDN30010521</v>
      </c>
      <c r="K5113" s="519">
        <v>220</v>
      </c>
    </row>
    <row r="5114" spans="2:11" hidden="1">
      <c r="B5114" s="519" t="s">
        <v>1063</v>
      </c>
      <c r="C5114" s="519"/>
      <c r="D5114" s="519"/>
      <c r="E5114" s="519"/>
      <c r="F5114" s="519">
        <v>1</v>
      </c>
      <c r="G5114" s="519"/>
      <c r="H5114" s="519">
        <v>5</v>
      </c>
      <c r="I5114" s="519">
        <v>22</v>
      </c>
      <c r="J5114" s="519" t="str">
        <f t="shared" si="129"/>
        <v>SDN30010522</v>
      </c>
      <c r="K5114" s="519">
        <v>220</v>
      </c>
    </row>
    <row r="5115" spans="2:11" hidden="1">
      <c r="B5115" s="519" t="s">
        <v>1063</v>
      </c>
      <c r="C5115" s="519"/>
      <c r="D5115" s="519"/>
      <c r="E5115" s="519"/>
      <c r="F5115" s="519">
        <v>1</v>
      </c>
      <c r="G5115" s="519"/>
      <c r="H5115" s="519">
        <v>5</v>
      </c>
      <c r="I5115" s="519">
        <v>23</v>
      </c>
      <c r="J5115" s="519" t="str">
        <f t="shared" si="129"/>
        <v>SDN30010523</v>
      </c>
      <c r="K5115" s="519">
        <v>220</v>
      </c>
    </row>
    <row r="5116" spans="2:11" hidden="1">
      <c r="B5116" s="519" t="s">
        <v>1063</v>
      </c>
      <c r="C5116" s="519"/>
      <c r="D5116" s="519"/>
      <c r="E5116" s="519"/>
      <c r="F5116" s="519">
        <v>1</v>
      </c>
      <c r="G5116" s="519"/>
      <c r="H5116" s="519">
        <v>5</v>
      </c>
      <c r="I5116" s="519">
        <v>24</v>
      </c>
      <c r="J5116" s="519" t="str">
        <f t="shared" si="129"/>
        <v>SDN30010524</v>
      </c>
      <c r="K5116" s="519">
        <v>220</v>
      </c>
    </row>
    <row r="5117" spans="2:11" hidden="1">
      <c r="B5117" s="519" t="s">
        <v>1063</v>
      </c>
      <c r="C5117" s="519"/>
      <c r="D5117" s="519"/>
      <c r="E5117" s="519"/>
      <c r="F5117" s="519">
        <v>1</v>
      </c>
      <c r="G5117" s="519"/>
      <c r="H5117" s="519">
        <v>5</v>
      </c>
      <c r="I5117" s="519">
        <v>25</v>
      </c>
      <c r="J5117" s="519" t="str">
        <f t="shared" si="129"/>
        <v>SDN30010525</v>
      </c>
      <c r="K5117" s="519">
        <v>220</v>
      </c>
    </row>
    <row r="5118" spans="2:11" hidden="1">
      <c r="B5118" s="519" t="s">
        <v>1063</v>
      </c>
      <c r="C5118" s="519"/>
      <c r="D5118" s="519"/>
      <c r="E5118" s="519"/>
      <c r="F5118" s="519">
        <v>1</v>
      </c>
      <c r="G5118" s="519"/>
      <c r="H5118" s="519">
        <v>5</v>
      </c>
      <c r="I5118" s="519">
        <v>26</v>
      </c>
      <c r="J5118" s="519" t="str">
        <f t="shared" si="129"/>
        <v>SDN30010526</v>
      </c>
      <c r="K5118" s="519">
        <v>220</v>
      </c>
    </row>
    <row r="5119" spans="2:11" hidden="1">
      <c r="B5119" s="519" t="s">
        <v>1063</v>
      </c>
      <c r="C5119" s="519"/>
      <c r="D5119" s="519"/>
      <c r="E5119" s="519"/>
      <c r="F5119" s="519">
        <v>1</v>
      </c>
      <c r="G5119" s="519"/>
      <c r="H5119" s="519">
        <v>5</v>
      </c>
      <c r="I5119" s="519">
        <v>27</v>
      </c>
      <c r="J5119" s="519" t="str">
        <f t="shared" si="129"/>
        <v>SDN30010527</v>
      </c>
      <c r="K5119" s="519">
        <v>220</v>
      </c>
    </row>
    <row r="5120" spans="2:11" hidden="1">
      <c r="B5120" s="519" t="s">
        <v>1063</v>
      </c>
      <c r="C5120" s="519"/>
      <c r="D5120" s="519"/>
      <c r="E5120" s="519"/>
      <c r="F5120" s="519">
        <v>1</v>
      </c>
      <c r="G5120" s="519"/>
      <c r="H5120" s="519">
        <v>5</v>
      </c>
      <c r="I5120" s="519">
        <v>28</v>
      </c>
      <c r="J5120" s="519" t="str">
        <f t="shared" si="129"/>
        <v>SDN30010528</v>
      </c>
      <c r="K5120" s="519">
        <v>220</v>
      </c>
    </row>
    <row r="5121" spans="2:11" hidden="1">
      <c r="B5121" s="519" t="s">
        <v>1063</v>
      </c>
      <c r="C5121" s="519"/>
      <c r="D5121" s="519"/>
      <c r="E5121" s="519"/>
      <c r="F5121" s="519">
        <v>1</v>
      </c>
      <c r="G5121" s="519"/>
      <c r="H5121" s="519">
        <v>5</v>
      </c>
      <c r="I5121" s="519">
        <v>29</v>
      </c>
      <c r="J5121" s="519" t="str">
        <f t="shared" si="129"/>
        <v>SDN30010529</v>
      </c>
      <c r="K5121" s="519">
        <v>220</v>
      </c>
    </row>
    <row r="5122" spans="2:11" hidden="1">
      <c r="B5122" s="519" t="s">
        <v>1063</v>
      </c>
      <c r="C5122" s="519"/>
      <c r="D5122" s="519"/>
      <c r="E5122" s="519"/>
      <c r="F5122" s="519">
        <v>1</v>
      </c>
      <c r="G5122" s="519"/>
      <c r="H5122" s="519">
        <v>5</v>
      </c>
      <c r="I5122" s="519">
        <v>30</v>
      </c>
      <c r="J5122" s="519" t="str">
        <f t="shared" si="129"/>
        <v>SDN30010530</v>
      </c>
      <c r="K5122" s="519">
        <v>220</v>
      </c>
    </row>
    <row r="5123" spans="2:11" hidden="1">
      <c r="B5123" s="519" t="s">
        <v>1063</v>
      </c>
      <c r="C5123" s="519"/>
      <c r="D5123" s="519"/>
      <c r="E5123" s="519"/>
      <c r="F5123" s="519">
        <v>1</v>
      </c>
      <c r="G5123" s="519"/>
      <c r="H5123" s="519">
        <v>6</v>
      </c>
      <c r="I5123" s="519">
        <v>1</v>
      </c>
      <c r="J5123" s="519" t="str">
        <f t="shared" si="129"/>
        <v>SDN30010601</v>
      </c>
      <c r="K5123" s="519">
        <v>275</v>
      </c>
    </row>
    <row r="5124" spans="2:11" hidden="1">
      <c r="B5124" s="519" t="s">
        <v>1063</v>
      </c>
      <c r="C5124" s="519"/>
      <c r="D5124" s="519"/>
      <c r="E5124" s="519"/>
      <c r="F5124" s="519">
        <v>1</v>
      </c>
      <c r="G5124" s="519"/>
      <c r="H5124" s="519">
        <v>6</v>
      </c>
      <c r="I5124" s="519">
        <v>2</v>
      </c>
      <c r="J5124" s="519" t="str">
        <f t="shared" ref="J5124:J5187" si="130">B5124&amp;TEXT(F5124,"00")&amp;TEXT(H5124,"00")&amp;TEXT(I5124,"00")</f>
        <v>SDN30010602</v>
      </c>
      <c r="K5124" s="519">
        <v>275</v>
      </c>
    </row>
    <row r="5125" spans="2:11" hidden="1">
      <c r="B5125" s="519" t="s">
        <v>1063</v>
      </c>
      <c r="C5125" s="519"/>
      <c r="D5125" s="519"/>
      <c r="E5125" s="519"/>
      <c r="F5125" s="519">
        <v>1</v>
      </c>
      <c r="G5125" s="519"/>
      <c r="H5125" s="519">
        <v>6</v>
      </c>
      <c r="I5125" s="519">
        <v>3</v>
      </c>
      <c r="J5125" s="519" t="str">
        <f t="shared" si="130"/>
        <v>SDN30010603</v>
      </c>
      <c r="K5125" s="519">
        <v>275</v>
      </c>
    </row>
    <row r="5126" spans="2:11" hidden="1">
      <c r="B5126" s="519" t="s">
        <v>1063</v>
      </c>
      <c r="C5126" s="519"/>
      <c r="D5126" s="519"/>
      <c r="E5126" s="519"/>
      <c r="F5126" s="519">
        <v>1</v>
      </c>
      <c r="G5126" s="519"/>
      <c r="H5126" s="519">
        <v>6</v>
      </c>
      <c r="I5126" s="519">
        <v>4</v>
      </c>
      <c r="J5126" s="519" t="str">
        <f t="shared" si="130"/>
        <v>SDN30010604</v>
      </c>
      <c r="K5126" s="519">
        <v>275</v>
      </c>
    </row>
    <row r="5127" spans="2:11" hidden="1">
      <c r="B5127" s="519" t="s">
        <v>1063</v>
      </c>
      <c r="C5127" s="519"/>
      <c r="D5127" s="519"/>
      <c r="E5127" s="519"/>
      <c r="F5127" s="519">
        <v>1</v>
      </c>
      <c r="G5127" s="519"/>
      <c r="H5127" s="519">
        <v>6</v>
      </c>
      <c r="I5127" s="519">
        <v>5</v>
      </c>
      <c r="J5127" s="519" t="str">
        <f t="shared" si="130"/>
        <v>SDN30010605</v>
      </c>
      <c r="K5127" s="519">
        <v>275</v>
      </c>
    </row>
    <row r="5128" spans="2:11" hidden="1">
      <c r="B5128" s="519" t="s">
        <v>1063</v>
      </c>
      <c r="C5128" s="519"/>
      <c r="D5128" s="519"/>
      <c r="E5128" s="519"/>
      <c r="F5128" s="519">
        <v>1</v>
      </c>
      <c r="G5128" s="519"/>
      <c r="H5128" s="519">
        <v>6</v>
      </c>
      <c r="I5128" s="519">
        <v>6</v>
      </c>
      <c r="J5128" s="519" t="str">
        <f t="shared" si="130"/>
        <v>SDN30010606</v>
      </c>
      <c r="K5128" s="519">
        <v>275</v>
      </c>
    </row>
    <row r="5129" spans="2:11" hidden="1">
      <c r="B5129" s="519" t="s">
        <v>1063</v>
      </c>
      <c r="C5129" s="519"/>
      <c r="D5129" s="519"/>
      <c r="E5129" s="519"/>
      <c r="F5129" s="519">
        <v>1</v>
      </c>
      <c r="G5129" s="519"/>
      <c r="H5129" s="519">
        <v>6</v>
      </c>
      <c r="I5129" s="519">
        <v>7</v>
      </c>
      <c r="J5129" s="519" t="str">
        <f t="shared" si="130"/>
        <v>SDN30010607</v>
      </c>
      <c r="K5129" s="519">
        <v>275</v>
      </c>
    </row>
    <row r="5130" spans="2:11" hidden="1">
      <c r="B5130" s="519" t="s">
        <v>1063</v>
      </c>
      <c r="C5130" s="519"/>
      <c r="D5130" s="519"/>
      <c r="E5130" s="519"/>
      <c r="F5130" s="519">
        <v>1</v>
      </c>
      <c r="G5130" s="519"/>
      <c r="H5130" s="519">
        <v>6</v>
      </c>
      <c r="I5130" s="519">
        <v>8</v>
      </c>
      <c r="J5130" s="519" t="str">
        <f t="shared" si="130"/>
        <v>SDN30010608</v>
      </c>
      <c r="K5130" s="519">
        <v>275</v>
      </c>
    </row>
    <row r="5131" spans="2:11" hidden="1">
      <c r="B5131" s="519" t="s">
        <v>1063</v>
      </c>
      <c r="C5131" s="519"/>
      <c r="D5131" s="519"/>
      <c r="E5131" s="519"/>
      <c r="F5131" s="519">
        <v>1</v>
      </c>
      <c r="G5131" s="519"/>
      <c r="H5131" s="519">
        <v>6</v>
      </c>
      <c r="I5131" s="519">
        <v>9</v>
      </c>
      <c r="J5131" s="519" t="str">
        <f t="shared" si="130"/>
        <v>SDN30010609</v>
      </c>
      <c r="K5131" s="519">
        <v>275</v>
      </c>
    </row>
    <row r="5132" spans="2:11" hidden="1">
      <c r="B5132" s="519" t="s">
        <v>1063</v>
      </c>
      <c r="C5132" s="519"/>
      <c r="D5132" s="519"/>
      <c r="E5132" s="519"/>
      <c r="F5132" s="519">
        <v>1</v>
      </c>
      <c r="G5132" s="519"/>
      <c r="H5132" s="519">
        <v>6</v>
      </c>
      <c r="I5132" s="519">
        <v>10</v>
      </c>
      <c r="J5132" s="519" t="str">
        <f t="shared" si="130"/>
        <v>SDN30010610</v>
      </c>
      <c r="K5132" s="519">
        <v>275</v>
      </c>
    </row>
    <row r="5133" spans="2:11" hidden="1">
      <c r="B5133" s="519" t="s">
        <v>1063</v>
      </c>
      <c r="C5133" s="519"/>
      <c r="D5133" s="519"/>
      <c r="E5133" s="519"/>
      <c r="F5133" s="519">
        <v>1</v>
      </c>
      <c r="G5133" s="519"/>
      <c r="H5133" s="519">
        <v>6</v>
      </c>
      <c r="I5133" s="519">
        <v>11</v>
      </c>
      <c r="J5133" s="519" t="str">
        <f t="shared" si="130"/>
        <v>SDN30010611</v>
      </c>
      <c r="K5133" s="519">
        <v>275</v>
      </c>
    </row>
    <row r="5134" spans="2:11" hidden="1">
      <c r="B5134" s="519" t="s">
        <v>1063</v>
      </c>
      <c r="C5134" s="519"/>
      <c r="D5134" s="519"/>
      <c r="E5134" s="519"/>
      <c r="F5134" s="519">
        <v>1</v>
      </c>
      <c r="G5134" s="519"/>
      <c r="H5134" s="519">
        <v>6</v>
      </c>
      <c r="I5134" s="519">
        <v>12</v>
      </c>
      <c r="J5134" s="519" t="str">
        <f t="shared" si="130"/>
        <v>SDN30010612</v>
      </c>
      <c r="K5134" s="519">
        <v>275</v>
      </c>
    </row>
    <row r="5135" spans="2:11" hidden="1">
      <c r="B5135" s="519" t="s">
        <v>1063</v>
      </c>
      <c r="C5135" s="519"/>
      <c r="D5135" s="519"/>
      <c r="E5135" s="519"/>
      <c r="F5135" s="519">
        <v>1</v>
      </c>
      <c r="G5135" s="519"/>
      <c r="H5135" s="519">
        <v>6</v>
      </c>
      <c r="I5135" s="519">
        <v>13</v>
      </c>
      <c r="J5135" s="519" t="str">
        <f t="shared" si="130"/>
        <v>SDN30010613</v>
      </c>
      <c r="K5135" s="519">
        <v>275</v>
      </c>
    </row>
    <row r="5136" spans="2:11" hidden="1">
      <c r="B5136" s="519" t="s">
        <v>1063</v>
      </c>
      <c r="C5136" s="519"/>
      <c r="D5136" s="519"/>
      <c r="E5136" s="519"/>
      <c r="F5136" s="519">
        <v>1</v>
      </c>
      <c r="G5136" s="519"/>
      <c r="H5136" s="519">
        <v>6</v>
      </c>
      <c r="I5136" s="519">
        <v>14</v>
      </c>
      <c r="J5136" s="519" t="str">
        <f t="shared" si="130"/>
        <v>SDN30010614</v>
      </c>
      <c r="K5136" s="519">
        <v>275</v>
      </c>
    </row>
    <row r="5137" spans="2:11" hidden="1">
      <c r="B5137" s="519" t="s">
        <v>1063</v>
      </c>
      <c r="C5137" s="519"/>
      <c r="D5137" s="519"/>
      <c r="E5137" s="519"/>
      <c r="F5137" s="519">
        <v>1</v>
      </c>
      <c r="G5137" s="519"/>
      <c r="H5137" s="519">
        <v>6</v>
      </c>
      <c r="I5137" s="519">
        <v>15</v>
      </c>
      <c r="J5137" s="519" t="str">
        <f t="shared" si="130"/>
        <v>SDN30010615</v>
      </c>
      <c r="K5137" s="519">
        <v>275</v>
      </c>
    </row>
    <row r="5138" spans="2:11" hidden="1">
      <c r="B5138" s="519" t="s">
        <v>1063</v>
      </c>
      <c r="C5138" s="519"/>
      <c r="D5138" s="519"/>
      <c r="E5138" s="519"/>
      <c r="F5138" s="519">
        <v>1</v>
      </c>
      <c r="G5138" s="519"/>
      <c r="H5138" s="519">
        <v>6</v>
      </c>
      <c r="I5138" s="519">
        <v>16</v>
      </c>
      <c r="J5138" s="519" t="str">
        <f t="shared" si="130"/>
        <v>SDN30010616</v>
      </c>
      <c r="K5138" s="519">
        <v>220</v>
      </c>
    </row>
    <row r="5139" spans="2:11" hidden="1">
      <c r="B5139" s="519" t="s">
        <v>1063</v>
      </c>
      <c r="C5139" s="519"/>
      <c r="D5139" s="519"/>
      <c r="E5139" s="519"/>
      <c r="F5139" s="519">
        <v>1</v>
      </c>
      <c r="G5139" s="519"/>
      <c r="H5139" s="519">
        <v>6</v>
      </c>
      <c r="I5139" s="519">
        <v>17</v>
      </c>
      <c r="J5139" s="519" t="str">
        <f t="shared" si="130"/>
        <v>SDN30010617</v>
      </c>
      <c r="K5139" s="519">
        <v>220</v>
      </c>
    </row>
    <row r="5140" spans="2:11" hidden="1">
      <c r="B5140" s="519" t="s">
        <v>1063</v>
      </c>
      <c r="C5140" s="519"/>
      <c r="D5140" s="519"/>
      <c r="E5140" s="519"/>
      <c r="F5140" s="519">
        <v>1</v>
      </c>
      <c r="G5140" s="519"/>
      <c r="H5140" s="519">
        <v>6</v>
      </c>
      <c r="I5140" s="519">
        <v>18</v>
      </c>
      <c r="J5140" s="519" t="str">
        <f t="shared" si="130"/>
        <v>SDN30010618</v>
      </c>
      <c r="K5140" s="519">
        <v>220</v>
      </c>
    </row>
    <row r="5141" spans="2:11" hidden="1">
      <c r="B5141" s="519" t="s">
        <v>1063</v>
      </c>
      <c r="C5141" s="519"/>
      <c r="D5141" s="519"/>
      <c r="E5141" s="519"/>
      <c r="F5141" s="519">
        <v>1</v>
      </c>
      <c r="G5141" s="519"/>
      <c r="H5141" s="519">
        <v>6</v>
      </c>
      <c r="I5141" s="519">
        <v>19</v>
      </c>
      <c r="J5141" s="519" t="str">
        <f t="shared" si="130"/>
        <v>SDN30010619</v>
      </c>
      <c r="K5141" s="519">
        <v>220</v>
      </c>
    </row>
    <row r="5142" spans="2:11" hidden="1">
      <c r="B5142" s="519" t="s">
        <v>1063</v>
      </c>
      <c r="C5142" s="519"/>
      <c r="D5142" s="519"/>
      <c r="E5142" s="519"/>
      <c r="F5142" s="519">
        <v>1</v>
      </c>
      <c r="G5142" s="519"/>
      <c r="H5142" s="519">
        <v>6</v>
      </c>
      <c r="I5142" s="519">
        <v>20</v>
      </c>
      <c r="J5142" s="519" t="str">
        <f t="shared" si="130"/>
        <v>SDN30010620</v>
      </c>
      <c r="K5142" s="519">
        <v>220</v>
      </c>
    </row>
    <row r="5143" spans="2:11" hidden="1">
      <c r="B5143" s="519" t="s">
        <v>1063</v>
      </c>
      <c r="C5143" s="519"/>
      <c r="D5143" s="519"/>
      <c r="E5143" s="519"/>
      <c r="F5143" s="519">
        <v>1</v>
      </c>
      <c r="G5143" s="519"/>
      <c r="H5143" s="519">
        <v>6</v>
      </c>
      <c r="I5143" s="519">
        <v>21</v>
      </c>
      <c r="J5143" s="519" t="str">
        <f t="shared" si="130"/>
        <v>SDN30010621</v>
      </c>
      <c r="K5143" s="519">
        <v>220</v>
      </c>
    </row>
    <row r="5144" spans="2:11" hidden="1">
      <c r="B5144" s="519" t="s">
        <v>1063</v>
      </c>
      <c r="C5144" s="519"/>
      <c r="D5144" s="519"/>
      <c r="E5144" s="519"/>
      <c r="F5144" s="519">
        <v>1</v>
      </c>
      <c r="G5144" s="519"/>
      <c r="H5144" s="519">
        <v>6</v>
      </c>
      <c r="I5144" s="519">
        <v>22</v>
      </c>
      <c r="J5144" s="519" t="str">
        <f t="shared" si="130"/>
        <v>SDN30010622</v>
      </c>
      <c r="K5144" s="519">
        <v>220</v>
      </c>
    </row>
    <row r="5145" spans="2:11" hidden="1">
      <c r="B5145" s="519" t="s">
        <v>1063</v>
      </c>
      <c r="C5145" s="519"/>
      <c r="D5145" s="519"/>
      <c r="E5145" s="519"/>
      <c r="F5145" s="519">
        <v>1</v>
      </c>
      <c r="G5145" s="519"/>
      <c r="H5145" s="519">
        <v>6</v>
      </c>
      <c r="I5145" s="519">
        <v>23</v>
      </c>
      <c r="J5145" s="519" t="str">
        <f t="shared" si="130"/>
        <v>SDN30010623</v>
      </c>
      <c r="K5145" s="519">
        <v>220</v>
      </c>
    </row>
    <row r="5146" spans="2:11" hidden="1">
      <c r="B5146" s="519" t="s">
        <v>1063</v>
      </c>
      <c r="C5146" s="519"/>
      <c r="D5146" s="519"/>
      <c r="E5146" s="519"/>
      <c r="F5146" s="519">
        <v>1</v>
      </c>
      <c r="G5146" s="519"/>
      <c r="H5146" s="519">
        <v>6</v>
      </c>
      <c r="I5146" s="519">
        <v>24</v>
      </c>
      <c r="J5146" s="519" t="str">
        <f t="shared" si="130"/>
        <v>SDN30010624</v>
      </c>
      <c r="K5146" s="519">
        <v>220</v>
      </c>
    </row>
    <row r="5147" spans="2:11" hidden="1">
      <c r="B5147" s="519" t="s">
        <v>1063</v>
      </c>
      <c r="C5147" s="519"/>
      <c r="D5147" s="519"/>
      <c r="E5147" s="519"/>
      <c r="F5147" s="519">
        <v>1</v>
      </c>
      <c r="G5147" s="519"/>
      <c r="H5147" s="519">
        <v>6</v>
      </c>
      <c r="I5147" s="519">
        <v>25</v>
      </c>
      <c r="J5147" s="519" t="str">
        <f t="shared" si="130"/>
        <v>SDN30010625</v>
      </c>
      <c r="K5147" s="519">
        <v>220</v>
      </c>
    </row>
    <row r="5148" spans="2:11" hidden="1">
      <c r="B5148" s="519" t="s">
        <v>1063</v>
      </c>
      <c r="C5148" s="519"/>
      <c r="D5148" s="519"/>
      <c r="E5148" s="519"/>
      <c r="F5148" s="519">
        <v>1</v>
      </c>
      <c r="G5148" s="519"/>
      <c r="H5148" s="519">
        <v>6</v>
      </c>
      <c r="I5148" s="519">
        <v>26</v>
      </c>
      <c r="J5148" s="519" t="str">
        <f t="shared" si="130"/>
        <v>SDN30010626</v>
      </c>
      <c r="K5148" s="519">
        <v>220</v>
      </c>
    </row>
    <row r="5149" spans="2:11" hidden="1">
      <c r="B5149" s="519" t="s">
        <v>1063</v>
      </c>
      <c r="C5149" s="519"/>
      <c r="D5149" s="519"/>
      <c r="E5149" s="519"/>
      <c r="F5149" s="519">
        <v>1</v>
      </c>
      <c r="G5149" s="519"/>
      <c r="H5149" s="519">
        <v>6</v>
      </c>
      <c r="I5149" s="519">
        <v>27</v>
      </c>
      <c r="J5149" s="519" t="str">
        <f t="shared" si="130"/>
        <v>SDN30010627</v>
      </c>
      <c r="K5149" s="519">
        <v>220</v>
      </c>
    </row>
    <row r="5150" spans="2:11" hidden="1">
      <c r="B5150" s="519" t="s">
        <v>1063</v>
      </c>
      <c r="C5150" s="519"/>
      <c r="D5150" s="519"/>
      <c r="E5150" s="519"/>
      <c r="F5150" s="519">
        <v>1</v>
      </c>
      <c r="G5150" s="519"/>
      <c r="H5150" s="519">
        <v>6</v>
      </c>
      <c r="I5150" s="519">
        <v>28</v>
      </c>
      <c r="J5150" s="519" t="str">
        <f t="shared" si="130"/>
        <v>SDN30010628</v>
      </c>
      <c r="K5150" s="519">
        <v>220</v>
      </c>
    </row>
    <row r="5151" spans="2:11" hidden="1">
      <c r="B5151" s="519" t="s">
        <v>1063</v>
      </c>
      <c r="C5151" s="519"/>
      <c r="D5151" s="519"/>
      <c r="E5151" s="519"/>
      <c r="F5151" s="519">
        <v>1</v>
      </c>
      <c r="G5151" s="519"/>
      <c r="H5151" s="519">
        <v>6</v>
      </c>
      <c r="I5151" s="519">
        <v>29</v>
      </c>
      <c r="J5151" s="519" t="str">
        <f t="shared" si="130"/>
        <v>SDN30010629</v>
      </c>
      <c r="K5151" s="519">
        <v>220</v>
      </c>
    </row>
    <row r="5152" spans="2:11" hidden="1">
      <c r="B5152" s="519" t="s">
        <v>1063</v>
      </c>
      <c r="C5152" s="519"/>
      <c r="D5152" s="519"/>
      <c r="E5152" s="519"/>
      <c r="F5152" s="519">
        <v>1</v>
      </c>
      <c r="G5152" s="519"/>
      <c r="H5152" s="519">
        <v>6</v>
      </c>
      <c r="I5152" s="519">
        <v>30</v>
      </c>
      <c r="J5152" s="519" t="str">
        <f t="shared" si="130"/>
        <v>SDN30010630</v>
      </c>
      <c r="K5152" s="519">
        <v>220</v>
      </c>
    </row>
    <row r="5153" spans="2:11" hidden="1">
      <c r="B5153" s="519" t="s">
        <v>1063</v>
      </c>
      <c r="C5153" s="519"/>
      <c r="D5153" s="519"/>
      <c r="E5153" s="519"/>
      <c r="F5153" s="519">
        <v>1</v>
      </c>
      <c r="G5153" s="519"/>
      <c r="H5153" s="519">
        <v>7</v>
      </c>
      <c r="I5153" s="519">
        <v>1</v>
      </c>
      <c r="J5153" s="519" t="str">
        <f t="shared" si="130"/>
        <v>SDN30010701</v>
      </c>
      <c r="K5153" s="519">
        <v>275</v>
      </c>
    </row>
    <row r="5154" spans="2:11" hidden="1">
      <c r="B5154" s="519" t="s">
        <v>1063</v>
      </c>
      <c r="C5154" s="519"/>
      <c r="D5154" s="519"/>
      <c r="E5154" s="519"/>
      <c r="F5154" s="519">
        <v>1</v>
      </c>
      <c r="G5154" s="519"/>
      <c r="H5154" s="519">
        <v>7</v>
      </c>
      <c r="I5154" s="519">
        <v>2</v>
      </c>
      <c r="J5154" s="519" t="str">
        <f t="shared" si="130"/>
        <v>SDN30010702</v>
      </c>
      <c r="K5154" s="519">
        <v>275</v>
      </c>
    </row>
    <row r="5155" spans="2:11" hidden="1">
      <c r="B5155" s="519" t="s">
        <v>1063</v>
      </c>
      <c r="C5155" s="519"/>
      <c r="D5155" s="519"/>
      <c r="E5155" s="519"/>
      <c r="F5155" s="519">
        <v>1</v>
      </c>
      <c r="G5155" s="519"/>
      <c r="H5155" s="519">
        <v>7</v>
      </c>
      <c r="I5155" s="519">
        <v>3</v>
      </c>
      <c r="J5155" s="519" t="str">
        <f t="shared" si="130"/>
        <v>SDN30010703</v>
      </c>
      <c r="K5155" s="519">
        <v>275</v>
      </c>
    </row>
    <row r="5156" spans="2:11" hidden="1">
      <c r="B5156" s="519" t="s">
        <v>1063</v>
      </c>
      <c r="C5156" s="519"/>
      <c r="D5156" s="519"/>
      <c r="E5156" s="519"/>
      <c r="F5156" s="519">
        <v>1</v>
      </c>
      <c r="G5156" s="519"/>
      <c r="H5156" s="519">
        <v>7</v>
      </c>
      <c r="I5156" s="519">
        <v>4</v>
      </c>
      <c r="J5156" s="519" t="str">
        <f t="shared" si="130"/>
        <v>SDN30010704</v>
      </c>
      <c r="K5156" s="519">
        <v>275</v>
      </c>
    </row>
    <row r="5157" spans="2:11" hidden="1">
      <c r="B5157" s="519" t="s">
        <v>1063</v>
      </c>
      <c r="C5157" s="519"/>
      <c r="D5157" s="519"/>
      <c r="E5157" s="519"/>
      <c r="F5157" s="519">
        <v>1</v>
      </c>
      <c r="G5157" s="519"/>
      <c r="H5157" s="519">
        <v>7</v>
      </c>
      <c r="I5157" s="519">
        <v>5</v>
      </c>
      <c r="J5157" s="519" t="str">
        <f t="shared" si="130"/>
        <v>SDN30010705</v>
      </c>
      <c r="K5157" s="519">
        <v>275</v>
      </c>
    </row>
    <row r="5158" spans="2:11" hidden="1">
      <c r="B5158" s="519" t="s">
        <v>1063</v>
      </c>
      <c r="C5158" s="519"/>
      <c r="D5158" s="519"/>
      <c r="E5158" s="519"/>
      <c r="F5158" s="519">
        <v>1</v>
      </c>
      <c r="G5158" s="519"/>
      <c r="H5158" s="519">
        <v>7</v>
      </c>
      <c r="I5158" s="519">
        <v>6</v>
      </c>
      <c r="J5158" s="519" t="str">
        <f t="shared" si="130"/>
        <v>SDN30010706</v>
      </c>
      <c r="K5158" s="519">
        <v>275</v>
      </c>
    </row>
    <row r="5159" spans="2:11" hidden="1">
      <c r="B5159" s="519" t="s">
        <v>1063</v>
      </c>
      <c r="C5159" s="519"/>
      <c r="D5159" s="519"/>
      <c r="E5159" s="519"/>
      <c r="F5159" s="519">
        <v>1</v>
      </c>
      <c r="G5159" s="519"/>
      <c r="H5159" s="519">
        <v>7</v>
      </c>
      <c r="I5159" s="519">
        <v>7</v>
      </c>
      <c r="J5159" s="519" t="str">
        <f t="shared" si="130"/>
        <v>SDN30010707</v>
      </c>
      <c r="K5159" s="519">
        <v>275</v>
      </c>
    </row>
    <row r="5160" spans="2:11" hidden="1">
      <c r="B5160" s="519" t="s">
        <v>1063</v>
      </c>
      <c r="C5160" s="519"/>
      <c r="D5160" s="519"/>
      <c r="E5160" s="519"/>
      <c r="F5160" s="519">
        <v>1</v>
      </c>
      <c r="G5160" s="519"/>
      <c r="H5160" s="519">
        <v>7</v>
      </c>
      <c r="I5160" s="519">
        <v>8</v>
      </c>
      <c r="J5160" s="519" t="str">
        <f t="shared" si="130"/>
        <v>SDN30010708</v>
      </c>
      <c r="K5160" s="519">
        <v>275</v>
      </c>
    </row>
    <row r="5161" spans="2:11" hidden="1">
      <c r="B5161" s="519" t="s">
        <v>1063</v>
      </c>
      <c r="C5161" s="519"/>
      <c r="D5161" s="519"/>
      <c r="E5161" s="519"/>
      <c r="F5161" s="519">
        <v>1</v>
      </c>
      <c r="G5161" s="519"/>
      <c r="H5161" s="519">
        <v>7</v>
      </c>
      <c r="I5161" s="519">
        <v>9</v>
      </c>
      <c r="J5161" s="519" t="str">
        <f t="shared" si="130"/>
        <v>SDN30010709</v>
      </c>
      <c r="K5161" s="519">
        <v>275</v>
      </c>
    </row>
    <row r="5162" spans="2:11" hidden="1">
      <c r="B5162" s="519" t="s">
        <v>1063</v>
      </c>
      <c r="C5162" s="519"/>
      <c r="D5162" s="519"/>
      <c r="E5162" s="519"/>
      <c r="F5162" s="519">
        <v>1</v>
      </c>
      <c r="G5162" s="519"/>
      <c r="H5162" s="519">
        <v>7</v>
      </c>
      <c r="I5162" s="519">
        <v>10</v>
      </c>
      <c r="J5162" s="519" t="str">
        <f t="shared" si="130"/>
        <v>SDN30010710</v>
      </c>
      <c r="K5162" s="519">
        <v>275</v>
      </c>
    </row>
    <row r="5163" spans="2:11" hidden="1">
      <c r="B5163" s="519" t="s">
        <v>1063</v>
      </c>
      <c r="C5163" s="519"/>
      <c r="D5163" s="519"/>
      <c r="E5163" s="519"/>
      <c r="F5163" s="519">
        <v>1</v>
      </c>
      <c r="G5163" s="519"/>
      <c r="H5163" s="519">
        <v>7</v>
      </c>
      <c r="I5163" s="519">
        <v>11</v>
      </c>
      <c r="J5163" s="519" t="str">
        <f t="shared" si="130"/>
        <v>SDN30010711</v>
      </c>
      <c r="K5163" s="519">
        <v>275</v>
      </c>
    </row>
    <row r="5164" spans="2:11" hidden="1">
      <c r="B5164" s="519" t="s">
        <v>1063</v>
      </c>
      <c r="C5164" s="519"/>
      <c r="D5164" s="519"/>
      <c r="E5164" s="519"/>
      <c r="F5164" s="519">
        <v>1</v>
      </c>
      <c r="G5164" s="519"/>
      <c r="H5164" s="519">
        <v>7</v>
      </c>
      <c r="I5164" s="519">
        <v>12</v>
      </c>
      <c r="J5164" s="519" t="str">
        <f t="shared" si="130"/>
        <v>SDN30010712</v>
      </c>
      <c r="K5164" s="519">
        <v>275</v>
      </c>
    </row>
    <row r="5165" spans="2:11" hidden="1">
      <c r="B5165" s="519" t="s">
        <v>1063</v>
      </c>
      <c r="C5165" s="519"/>
      <c r="D5165" s="519"/>
      <c r="E5165" s="519"/>
      <c r="F5165" s="519">
        <v>1</v>
      </c>
      <c r="G5165" s="519"/>
      <c r="H5165" s="519">
        <v>7</v>
      </c>
      <c r="I5165" s="519">
        <v>13</v>
      </c>
      <c r="J5165" s="519" t="str">
        <f t="shared" si="130"/>
        <v>SDN30010713</v>
      </c>
      <c r="K5165" s="519">
        <v>275</v>
      </c>
    </row>
    <row r="5166" spans="2:11" hidden="1">
      <c r="B5166" s="519" t="s">
        <v>1063</v>
      </c>
      <c r="C5166" s="519"/>
      <c r="D5166" s="519"/>
      <c r="E5166" s="519"/>
      <c r="F5166" s="519">
        <v>1</v>
      </c>
      <c r="G5166" s="519"/>
      <c r="H5166" s="519">
        <v>7</v>
      </c>
      <c r="I5166" s="519">
        <v>14</v>
      </c>
      <c r="J5166" s="519" t="str">
        <f t="shared" si="130"/>
        <v>SDN30010714</v>
      </c>
      <c r="K5166" s="519">
        <v>275</v>
      </c>
    </row>
    <row r="5167" spans="2:11" hidden="1">
      <c r="B5167" s="519" t="s">
        <v>1063</v>
      </c>
      <c r="C5167" s="519"/>
      <c r="D5167" s="519"/>
      <c r="E5167" s="519"/>
      <c r="F5167" s="519">
        <v>1</v>
      </c>
      <c r="G5167" s="519"/>
      <c r="H5167" s="519">
        <v>7</v>
      </c>
      <c r="I5167" s="519">
        <v>15</v>
      </c>
      <c r="J5167" s="519" t="str">
        <f t="shared" si="130"/>
        <v>SDN30010715</v>
      </c>
      <c r="K5167" s="519">
        <v>275</v>
      </c>
    </row>
    <row r="5168" spans="2:11" hidden="1">
      <c r="B5168" s="519" t="s">
        <v>1063</v>
      </c>
      <c r="C5168" s="519"/>
      <c r="D5168" s="519"/>
      <c r="E5168" s="519"/>
      <c r="F5168" s="519">
        <v>1</v>
      </c>
      <c r="G5168" s="519"/>
      <c r="H5168" s="519">
        <v>7</v>
      </c>
      <c r="I5168" s="519">
        <v>16</v>
      </c>
      <c r="J5168" s="519" t="str">
        <f t="shared" si="130"/>
        <v>SDN30010716</v>
      </c>
      <c r="K5168" s="519">
        <v>220</v>
      </c>
    </row>
    <row r="5169" spans="2:11" hidden="1">
      <c r="B5169" s="519" t="s">
        <v>1063</v>
      </c>
      <c r="C5169" s="519"/>
      <c r="D5169" s="519"/>
      <c r="E5169" s="519"/>
      <c r="F5169" s="519">
        <v>1</v>
      </c>
      <c r="G5169" s="519"/>
      <c r="H5169" s="519">
        <v>7</v>
      </c>
      <c r="I5169" s="519">
        <v>17</v>
      </c>
      <c r="J5169" s="519" t="str">
        <f t="shared" si="130"/>
        <v>SDN30010717</v>
      </c>
      <c r="K5169" s="519">
        <v>220</v>
      </c>
    </row>
    <row r="5170" spans="2:11" hidden="1">
      <c r="B5170" s="519" t="s">
        <v>1063</v>
      </c>
      <c r="C5170" s="519"/>
      <c r="D5170" s="519"/>
      <c r="E5170" s="519"/>
      <c r="F5170" s="519">
        <v>1</v>
      </c>
      <c r="G5170" s="519"/>
      <c r="H5170" s="519">
        <v>7</v>
      </c>
      <c r="I5170" s="519">
        <v>18</v>
      </c>
      <c r="J5170" s="519" t="str">
        <f t="shared" si="130"/>
        <v>SDN30010718</v>
      </c>
      <c r="K5170" s="519">
        <v>220</v>
      </c>
    </row>
    <row r="5171" spans="2:11" hidden="1">
      <c r="B5171" s="519" t="s">
        <v>1063</v>
      </c>
      <c r="C5171" s="519"/>
      <c r="D5171" s="519"/>
      <c r="E5171" s="519"/>
      <c r="F5171" s="519">
        <v>1</v>
      </c>
      <c r="G5171" s="519"/>
      <c r="H5171" s="519">
        <v>7</v>
      </c>
      <c r="I5171" s="519">
        <v>19</v>
      </c>
      <c r="J5171" s="519" t="str">
        <f t="shared" si="130"/>
        <v>SDN30010719</v>
      </c>
      <c r="K5171" s="519">
        <v>220</v>
      </c>
    </row>
    <row r="5172" spans="2:11" hidden="1">
      <c r="B5172" s="519" t="s">
        <v>1063</v>
      </c>
      <c r="C5172" s="519"/>
      <c r="D5172" s="519"/>
      <c r="E5172" s="519"/>
      <c r="F5172" s="519">
        <v>1</v>
      </c>
      <c r="G5172" s="519"/>
      <c r="H5172" s="519">
        <v>7</v>
      </c>
      <c r="I5172" s="519">
        <v>20</v>
      </c>
      <c r="J5172" s="519" t="str">
        <f t="shared" si="130"/>
        <v>SDN30010720</v>
      </c>
      <c r="K5172" s="519">
        <v>220</v>
      </c>
    </row>
    <row r="5173" spans="2:11" hidden="1">
      <c r="B5173" s="519" t="s">
        <v>1063</v>
      </c>
      <c r="C5173" s="519"/>
      <c r="D5173" s="519"/>
      <c r="E5173" s="519"/>
      <c r="F5173" s="519">
        <v>1</v>
      </c>
      <c r="G5173" s="519"/>
      <c r="H5173" s="519">
        <v>7</v>
      </c>
      <c r="I5173" s="519">
        <v>21</v>
      </c>
      <c r="J5173" s="519" t="str">
        <f t="shared" si="130"/>
        <v>SDN30010721</v>
      </c>
      <c r="K5173" s="519">
        <v>220</v>
      </c>
    </row>
    <row r="5174" spans="2:11" hidden="1">
      <c r="B5174" s="519" t="s">
        <v>1063</v>
      </c>
      <c r="C5174" s="519"/>
      <c r="D5174" s="519"/>
      <c r="E5174" s="519"/>
      <c r="F5174" s="519">
        <v>1</v>
      </c>
      <c r="G5174" s="519"/>
      <c r="H5174" s="519">
        <v>7</v>
      </c>
      <c r="I5174" s="519">
        <v>22</v>
      </c>
      <c r="J5174" s="519" t="str">
        <f t="shared" si="130"/>
        <v>SDN30010722</v>
      </c>
      <c r="K5174" s="519">
        <v>220</v>
      </c>
    </row>
    <row r="5175" spans="2:11" hidden="1">
      <c r="B5175" s="519" t="s">
        <v>1063</v>
      </c>
      <c r="C5175" s="519"/>
      <c r="D5175" s="519"/>
      <c r="E5175" s="519"/>
      <c r="F5175" s="519">
        <v>1</v>
      </c>
      <c r="G5175" s="519"/>
      <c r="H5175" s="519">
        <v>7</v>
      </c>
      <c r="I5175" s="519">
        <v>23</v>
      </c>
      <c r="J5175" s="519" t="str">
        <f t="shared" si="130"/>
        <v>SDN30010723</v>
      </c>
      <c r="K5175" s="519">
        <v>220</v>
      </c>
    </row>
    <row r="5176" spans="2:11" hidden="1">
      <c r="B5176" s="519" t="s">
        <v>1063</v>
      </c>
      <c r="C5176" s="519"/>
      <c r="D5176" s="519"/>
      <c r="E5176" s="519"/>
      <c r="F5176" s="519">
        <v>1</v>
      </c>
      <c r="G5176" s="519"/>
      <c r="H5176" s="519">
        <v>7</v>
      </c>
      <c r="I5176" s="519">
        <v>24</v>
      </c>
      <c r="J5176" s="519" t="str">
        <f t="shared" si="130"/>
        <v>SDN30010724</v>
      </c>
      <c r="K5176" s="519">
        <v>220</v>
      </c>
    </row>
    <row r="5177" spans="2:11" hidden="1">
      <c r="B5177" s="519" t="s">
        <v>1063</v>
      </c>
      <c r="C5177" s="519"/>
      <c r="D5177" s="519"/>
      <c r="E5177" s="519"/>
      <c r="F5177" s="519">
        <v>1</v>
      </c>
      <c r="G5177" s="519"/>
      <c r="H5177" s="519">
        <v>7</v>
      </c>
      <c r="I5177" s="519">
        <v>25</v>
      </c>
      <c r="J5177" s="519" t="str">
        <f t="shared" si="130"/>
        <v>SDN30010725</v>
      </c>
      <c r="K5177" s="519">
        <v>220</v>
      </c>
    </row>
    <row r="5178" spans="2:11" hidden="1">
      <c r="B5178" s="519" t="s">
        <v>1063</v>
      </c>
      <c r="C5178" s="519"/>
      <c r="D5178" s="519"/>
      <c r="E5178" s="519"/>
      <c r="F5178" s="519">
        <v>1</v>
      </c>
      <c r="G5178" s="519"/>
      <c r="H5178" s="519">
        <v>7</v>
      </c>
      <c r="I5178" s="519">
        <v>26</v>
      </c>
      <c r="J5178" s="519" t="str">
        <f t="shared" si="130"/>
        <v>SDN30010726</v>
      </c>
      <c r="K5178" s="519">
        <v>220</v>
      </c>
    </row>
    <row r="5179" spans="2:11" hidden="1">
      <c r="B5179" s="519" t="s">
        <v>1063</v>
      </c>
      <c r="C5179" s="519"/>
      <c r="D5179" s="519"/>
      <c r="E5179" s="519"/>
      <c r="F5179" s="519">
        <v>1</v>
      </c>
      <c r="G5179" s="519"/>
      <c r="H5179" s="519">
        <v>7</v>
      </c>
      <c r="I5179" s="519">
        <v>27</v>
      </c>
      <c r="J5179" s="519" t="str">
        <f t="shared" si="130"/>
        <v>SDN30010727</v>
      </c>
      <c r="K5179" s="519">
        <v>220</v>
      </c>
    </row>
    <row r="5180" spans="2:11" hidden="1">
      <c r="B5180" s="519" t="s">
        <v>1063</v>
      </c>
      <c r="C5180" s="519"/>
      <c r="D5180" s="519"/>
      <c r="E5180" s="519"/>
      <c r="F5180" s="519">
        <v>1</v>
      </c>
      <c r="G5180" s="519"/>
      <c r="H5180" s="519">
        <v>7</v>
      </c>
      <c r="I5180" s="519">
        <v>28</v>
      </c>
      <c r="J5180" s="519" t="str">
        <f t="shared" si="130"/>
        <v>SDN30010728</v>
      </c>
      <c r="K5180" s="519">
        <v>220</v>
      </c>
    </row>
    <row r="5181" spans="2:11" hidden="1">
      <c r="B5181" s="519" t="s">
        <v>1063</v>
      </c>
      <c r="C5181" s="519"/>
      <c r="D5181" s="519"/>
      <c r="E5181" s="519"/>
      <c r="F5181" s="519">
        <v>1</v>
      </c>
      <c r="G5181" s="519"/>
      <c r="H5181" s="519">
        <v>7</v>
      </c>
      <c r="I5181" s="519">
        <v>29</v>
      </c>
      <c r="J5181" s="519" t="str">
        <f t="shared" si="130"/>
        <v>SDN30010729</v>
      </c>
      <c r="K5181" s="519">
        <v>220</v>
      </c>
    </row>
    <row r="5182" spans="2:11" hidden="1">
      <c r="B5182" s="519" t="s">
        <v>1063</v>
      </c>
      <c r="C5182" s="519"/>
      <c r="D5182" s="519"/>
      <c r="E5182" s="519"/>
      <c r="F5182" s="519">
        <v>1</v>
      </c>
      <c r="G5182" s="519"/>
      <c r="H5182" s="519">
        <v>7</v>
      </c>
      <c r="I5182" s="519">
        <v>30</v>
      </c>
      <c r="J5182" s="519" t="str">
        <f t="shared" si="130"/>
        <v>SDN30010730</v>
      </c>
      <c r="K5182" s="519">
        <v>220</v>
      </c>
    </row>
    <row r="5183" spans="2:11" hidden="1">
      <c r="B5183" s="519" t="s">
        <v>1063</v>
      </c>
      <c r="C5183" s="519"/>
      <c r="D5183" s="519"/>
      <c r="E5183" s="519"/>
      <c r="F5183" s="519">
        <v>1</v>
      </c>
      <c r="G5183" s="519"/>
      <c r="H5183" s="519">
        <v>8</v>
      </c>
      <c r="I5183" s="519">
        <v>1</v>
      </c>
      <c r="J5183" s="519" t="str">
        <f t="shared" si="130"/>
        <v>SDN30010801</v>
      </c>
      <c r="K5183" s="519">
        <v>275</v>
      </c>
    </row>
    <row r="5184" spans="2:11" hidden="1">
      <c r="B5184" s="519" t="s">
        <v>1063</v>
      </c>
      <c r="C5184" s="519"/>
      <c r="D5184" s="519"/>
      <c r="E5184" s="519"/>
      <c r="F5184" s="519">
        <v>1</v>
      </c>
      <c r="G5184" s="519"/>
      <c r="H5184" s="519">
        <v>8</v>
      </c>
      <c r="I5184" s="519">
        <v>2</v>
      </c>
      <c r="J5184" s="519" t="str">
        <f t="shared" si="130"/>
        <v>SDN30010802</v>
      </c>
      <c r="K5184" s="519">
        <v>275</v>
      </c>
    </row>
    <row r="5185" spans="2:11" hidden="1">
      <c r="B5185" s="519" t="s">
        <v>1063</v>
      </c>
      <c r="C5185" s="519"/>
      <c r="D5185" s="519"/>
      <c r="E5185" s="519"/>
      <c r="F5185" s="519">
        <v>1</v>
      </c>
      <c r="G5185" s="519"/>
      <c r="H5185" s="519">
        <v>8</v>
      </c>
      <c r="I5185" s="519">
        <v>3</v>
      </c>
      <c r="J5185" s="519" t="str">
        <f t="shared" si="130"/>
        <v>SDN30010803</v>
      </c>
      <c r="K5185" s="519">
        <v>275</v>
      </c>
    </row>
    <row r="5186" spans="2:11" hidden="1">
      <c r="B5186" s="519" t="s">
        <v>1063</v>
      </c>
      <c r="C5186" s="519"/>
      <c r="D5186" s="519"/>
      <c r="E5186" s="519"/>
      <c r="F5186" s="519">
        <v>1</v>
      </c>
      <c r="G5186" s="519"/>
      <c r="H5186" s="519">
        <v>8</v>
      </c>
      <c r="I5186" s="519">
        <v>4</v>
      </c>
      <c r="J5186" s="519" t="str">
        <f t="shared" si="130"/>
        <v>SDN30010804</v>
      </c>
      <c r="K5186" s="519">
        <v>275</v>
      </c>
    </row>
    <row r="5187" spans="2:11" hidden="1">
      <c r="B5187" s="519" t="s">
        <v>1063</v>
      </c>
      <c r="C5187" s="519"/>
      <c r="D5187" s="519"/>
      <c r="E5187" s="519"/>
      <c r="F5187" s="519">
        <v>1</v>
      </c>
      <c r="G5187" s="519"/>
      <c r="H5187" s="519">
        <v>8</v>
      </c>
      <c r="I5187" s="519">
        <v>5</v>
      </c>
      <c r="J5187" s="519" t="str">
        <f t="shared" si="130"/>
        <v>SDN30010805</v>
      </c>
      <c r="K5187" s="519">
        <v>275</v>
      </c>
    </row>
    <row r="5188" spans="2:11" hidden="1">
      <c r="B5188" s="519" t="s">
        <v>1063</v>
      </c>
      <c r="C5188" s="519"/>
      <c r="D5188" s="519"/>
      <c r="E5188" s="519"/>
      <c r="F5188" s="519">
        <v>1</v>
      </c>
      <c r="G5188" s="519"/>
      <c r="H5188" s="519">
        <v>8</v>
      </c>
      <c r="I5188" s="519">
        <v>6</v>
      </c>
      <c r="J5188" s="519" t="str">
        <f t="shared" ref="J5188:J5251" si="131">B5188&amp;TEXT(F5188,"00")&amp;TEXT(H5188,"00")&amp;TEXT(I5188,"00")</f>
        <v>SDN30010806</v>
      </c>
      <c r="K5188" s="519">
        <v>275</v>
      </c>
    </row>
    <row r="5189" spans="2:11" hidden="1">
      <c r="B5189" s="519" t="s">
        <v>1063</v>
      </c>
      <c r="C5189" s="519"/>
      <c r="D5189" s="519"/>
      <c r="E5189" s="519"/>
      <c r="F5189" s="519">
        <v>1</v>
      </c>
      <c r="G5189" s="519"/>
      <c r="H5189" s="519">
        <v>8</v>
      </c>
      <c r="I5189" s="519">
        <v>7</v>
      </c>
      <c r="J5189" s="519" t="str">
        <f t="shared" si="131"/>
        <v>SDN30010807</v>
      </c>
      <c r="K5189" s="519">
        <v>275</v>
      </c>
    </row>
    <row r="5190" spans="2:11" hidden="1">
      <c r="B5190" s="519" t="s">
        <v>1063</v>
      </c>
      <c r="C5190" s="519"/>
      <c r="D5190" s="519"/>
      <c r="E5190" s="519"/>
      <c r="F5190" s="519">
        <v>1</v>
      </c>
      <c r="G5190" s="519"/>
      <c r="H5190" s="519">
        <v>8</v>
      </c>
      <c r="I5190" s="519">
        <v>8</v>
      </c>
      <c r="J5190" s="519" t="str">
        <f t="shared" si="131"/>
        <v>SDN30010808</v>
      </c>
      <c r="K5190" s="519">
        <v>275</v>
      </c>
    </row>
    <row r="5191" spans="2:11" hidden="1">
      <c r="B5191" s="519" t="s">
        <v>1063</v>
      </c>
      <c r="C5191" s="519"/>
      <c r="D5191" s="519"/>
      <c r="E5191" s="519"/>
      <c r="F5191" s="519">
        <v>1</v>
      </c>
      <c r="G5191" s="519"/>
      <c r="H5191" s="519">
        <v>8</v>
      </c>
      <c r="I5191" s="519">
        <v>9</v>
      </c>
      <c r="J5191" s="519" t="str">
        <f t="shared" si="131"/>
        <v>SDN30010809</v>
      </c>
      <c r="K5191" s="519">
        <v>275</v>
      </c>
    </row>
    <row r="5192" spans="2:11" hidden="1">
      <c r="B5192" s="519" t="s">
        <v>1063</v>
      </c>
      <c r="C5192" s="519"/>
      <c r="D5192" s="519"/>
      <c r="E5192" s="519"/>
      <c r="F5192" s="519">
        <v>1</v>
      </c>
      <c r="G5192" s="519"/>
      <c r="H5192" s="519">
        <v>8</v>
      </c>
      <c r="I5192" s="519">
        <v>10</v>
      </c>
      <c r="J5192" s="519" t="str">
        <f t="shared" si="131"/>
        <v>SDN30010810</v>
      </c>
      <c r="K5192" s="519">
        <v>275</v>
      </c>
    </row>
    <row r="5193" spans="2:11" hidden="1">
      <c r="B5193" s="519" t="s">
        <v>1063</v>
      </c>
      <c r="C5193" s="519"/>
      <c r="D5193" s="519"/>
      <c r="E5193" s="519"/>
      <c r="F5193" s="519">
        <v>1</v>
      </c>
      <c r="G5193" s="519"/>
      <c r="H5193" s="519">
        <v>8</v>
      </c>
      <c r="I5193" s="519">
        <v>11</v>
      </c>
      <c r="J5193" s="519" t="str">
        <f t="shared" si="131"/>
        <v>SDN30010811</v>
      </c>
      <c r="K5193" s="519">
        <v>275</v>
      </c>
    </row>
    <row r="5194" spans="2:11" hidden="1">
      <c r="B5194" s="519" t="s">
        <v>1063</v>
      </c>
      <c r="C5194" s="519"/>
      <c r="D5194" s="519"/>
      <c r="E5194" s="519"/>
      <c r="F5194" s="519">
        <v>1</v>
      </c>
      <c r="G5194" s="519"/>
      <c r="H5194" s="519">
        <v>8</v>
      </c>
      <c r="I5194" s="519">
        <v>12</v>
      </c>
      <c r="J5194" s="519" t="str">
        <f t="shared" si="131"/>
        <v>SDN30010812</v>
      </c>
      <c r="K5194" s="519">
        <v>275</v>
      </c>
    </row>
    <row r="5195" spans="2:11" hidden="1">
      <c r="B5195" s="519" t="s">
        <v>1063</v>
      </c>
      <c r="C5195" s="519"/>
      <c r="D5195" s="519"/>
      <c r="E5195" s="519"/>
      <c r="F5195" s="519">
        <v>1</v>
      </c>
      <c r="G5195" s="519"/>
      <c r="H5195" s="519">
        <v>8</v>
      </c>
      <c r="I5195" s="519">
        <v>13</v>
      </c>
      <c r="J5195" s="519" t="str">
        <f t="shared" si="131"/>
        <v>SDN30010813</v>
      </c>
      <c r="K5195" s="519">
        <v>275</v>
      </c>
    </row>
    <row r="5196" spans="2:11" hidden="1">
      <c r="B5196" s="519" t="s">
        <v>1063</v>
      </c>
      <c r="C5196" s="519"/>
      <c r="D5196" s="519"/>
      <c r="E5196" s="519"/>
      <c r="F5196" s="519">
        <v>1</v>
      </c>
      <c r="G5196" s="519"/>
      <c r="H5196" s="519">
        <v>8</v>
      </c>
      <c r="I5196" s="519">
        <v>14</v>
      </c>
      <c r="J5196" s="519" t="str">
        <f t="shared" si="131"/>
        <v>SDN30010814</v>
      </c>
      <c r="K5196" s="519">
        <v>275</v>
      </c>
    </row>
    <row r="5197" spans="2:11" hidden="1">
      <c r="B5197" s="519" t="s">
        <v>1063</v>
      </c>
      <c r="C5197" s="519"/>
      <c r="D5197" s="519"/>
      <c r="E5197" s="519"/>
      <c r="F5197" s="519">
        <v>1</v>
      </c>
      <c r="G5197" s="519"/>
      <c r="H5197" s="519">
        <v>8</v>
      </c>
      <c r="I5197" s="519">
        <v>15</v>
      </c>
      <c r="J5197" s="519" t="str">
        <f t="shared" si="131"/>
        <v>SDN30010815</v>
      </c>
      <c r="K5197" s="519">
        <v>275</v>
      </c>
    </row>
    <row r="5198" spans="2:11" hidden="1">
      <c r="B5198" s="519" t="s">
        <v>1063</v>
      </c>
      <c r="C5198" s="519"/>
      <c r="D5198" s="519"/>
      <c r="E5198" s="519"/>
      <c r="F5198" s="519">
        <v>1</v>
      </c>
      <c r="G5198" s="519"/>
      <c r="H5198" s="519">
        <v>8</v>
      </c>
      <c r="I5198" s="519">
        <v>16</v>
      </c>
      <c r="J5198" s="519" t="str">
        <f t="shared" si="131"/>
        <v>SDN30010816</v>
      </c>
      <c r="K5198" s="519">
        <v>220</v>
      </c>
    </row>
    <row r="5199" spans="2:11" hidden="1">
      <c r="B5199" s="519" t="s">
        <v>1063</v>
      </c>
      <c r="C5199" s="519"/>
      <c r="D5199" s="519"/>
      <c r="E5199" s="519"/>
      <c r="F5199" s="519">
        <v>1</v>
      </c>
      <c r="G5199" s="519"/>
      <c r="H5199" s="519">
        <v>8</v>
      </c>
      <c r="I5199" s="519">
        <v>17</v>
      </c>
      <c r="J5199" s="519" t="str">
        <f t="shared" si="131"/>
        <v>SDN30010817</v>
      </c>
      <c r="K5199" s="519">
        <v>220</v>
      </c>
    </row>
    <row r="5200" spans="2:11" hidden="1">
      <c r="B5200" s="519" t="s">
        <v>1063</v>
      </c>
      <c r="C5200" s="519"/>
      <c r="D5200" s="519"/>
      <c r="E5200" s="519"/>
      <c r="F5200" s="519">
        <v>1</v>
      </c>
      <c r="G5200" s="519"/>
      <c r="H5200" s="519">
        <v>8</v>
      </c>
      <c r="I5200" s="519">
        <v>18</v>
      </c>
      <c r="J5200" s="519" t="str">
        <f t="shared" si="131"/>
        <v>SDN30010818</v>
      </c>
      <c r="K5200" s="519">
        <v>220</v>
      </c>
    </row>
    <row r="5201" spans="2:11" hidden="1">
      <c r="B5201" s="519" t="s">
        <v>1063</v>
      </c>
      <c r="C5201" s="519"/>
      <c r="D5201" s="519"/>
      <c r="E5201" s="519"/>
      <c r="F5201" s="519">
        <v>1</v>
      </c>
      <c r="G5201" s="519"/>
      <c r="H5201" s="519">
        <v>8</v>
      </c>
      <c r="I5201" s="519">
        <v>19</v>
      </c>
      <c r="J5201" s="519" t="str">
        <f t="shared" si="131"/>
        <v>SDN30010819</v>
      </c>
      <c r="K5201" s="519">
        <v>220</v>
      </c>
    </row>
    <row r="5202" spans="2:11" hidden="1">
      <c r="B5202" s="519" t="s">
        <v>1063</v>
      </c>
      <c r="C5202" s="519"/>
      <c r="D5202" s="519"/>
      <c r="E5202" s="519"/>
      <c r="F5202" s="519">
        <v>1</v>
      </c>
      <c r="G5202" s="519"/>
      <c r="H5202" s="519">
        <v>8</v>
      </c>
      <c r="I5202" s="519">
        <v>20</v>
      </c>
      <c r="J5202" s="519" t="str">
        <f t="shared" si="131"/>
        <v>SDN30010820</v>
      </c>
      <c r="K5202" s="519">
        <v>220</v>
      </c>
    </row>
    <row r="5203" spans="2:11" hidden="1">
      <c r="B5203" s="519" t="s">
        <v>1063</v>
      </c>
      <c r="C5203" s="519"/>
      <c r="D5203" s="519"/>
      <c r="E5203" s="519"/>
      <c r="F5203" s="519">
        <v>1</v>
      </c>
      <c r="G5203" s="519"/>
      <c r="H5203" s="519">
        <v>8</v>
      </c>
      <c r="I5203" s="519">
        <v>21</v>
      </c>
      <c r="J5203" s="519" t="str">
        <f t="shared" si="131"/>
        <v>SDN30010821</v>
      </c>
      <c r="K5203" s="519">
        <v>220</v>
      </c>
    </row>
    <row r="5204" spans="2:11" hidden="1">
      <c r="B5204" s="519" t="s">
        <v>1063</v>
      </c>
      <c r="C5204" s="519"/>
      <c r="D5204" s="519"/>
      <c r="E5204" s="519"/>
      <c r="F5204" s="519">
        <v>1</v>
      </c>
      <c r="G5204" s="519"/>
      <c r="H5204" s="519">
        <v>8</v>
      </c>
      <c r="I5204" s="519">
        <v>22</v>
      </c>
      <c r="J5204" s="519" t="str">
        <f t="shared" si="131"/>
        <v>SDN30010822</v>
      </c>
      <c r="K5204" s="519">
        <v>220</v>
      </c>
    </row>
    <row r="5205" spans="2:11" hidden="1">
      <c r="B5205" s="519" t="s">
        <v>1063</v>
      </c>
      <c r="C5205" s="519"/>
      <c r="D5205" s="519"/>
      <c r="E5205" s="519"/>
      <c r="F5205" s="519">
        <v>1</v>
      </c>
      <c r="G5205" s="519"/>
      <c r="H5205" s="519">
        <v>8</v>
      </c>
      <c r="I5205" s="519">
        <v>23</v>
      </c>
      <c r="J5205" s="519" t="str">
        <f t="shared" si="131"/>
        <v>SDN30010823</v>
      </c>
      <c r="K5205" s="519">
        <v>220</v>
      </c>
    </row>
    <row r="5206" spans="2:11" hidden="1">
      <c r="B5206" s="519" t="s">
        <v>1063</v>
      </c>
      <c r="C5206" s="519"/>
      <c r="D5206" s="519"/>
      <c r="E5206" s="519"/>
      <c r="F5206" s="519">
        <v>1</v>
      </c>
      <c r="G5206" s="519"/>
      <c r="H5206" s="519">
        <v>8</v>
      </c>
      <c r="I5206" s="519">
        <v>24</v>
      </c>
      <c r="J5206" s="519" t="str">
        <f t="shared" si="131"/>
        <v>SDN30010824</v>
      </c>
      <c r="K5206" s="519">
        <v>220</v>
      </c>
    </row>
    <row r="5207" spans="2:11" hidden="1">
      <c r="B5207" s="519" t="s">
        <v>1063</v>
      </c>
      <c r="C5207" s="519"/>
      <c r="D5207" s="519"/>
      <c r="E5207" s="519"/>
      <c r="F5207" s="519">
        <v>1</v>
      </c>
      <c r="G5207" s="519"/>
      <c r="H5207" s="519">
        <v>8</v>
      </c>
      <c r="I5207" s="519">
        <v>25</v>
      </c>
      <c r="J5207" s="519" t="str">
        <f t="shared" si="131"/>
        <v>SDN30010825</v>
      </c>
      <c r="K5207" s="519">
        <v>220</v>
      </c>
    </row>
    <row r="5208" spans="2:11" hidden="1">
      <c r="B5208" s="519" t="s">
        <v>1063</v>
      </c>
      <c r="C5208" s="519"/>
      <c r="D5208" s="519"/>
      <c r="E5208" s="519"/>
      <c r="F5208" s="519">
        <v>1</v>
      </c>
      <c r="G5208" s="519"/>
      <c r="H5208" s="519">
        <v>8</v>
      </c>
      <c r="I5208" s="519">
        <v>26</v>
      </c>
      <c r="J5208" s="519" t="str">
        <f t="shared" si="131"/>
        <v>SDN30010826</v>
      </c>
      <c r="K5208" s="519">
        <v>220</v>
      </c>
    </row>
    <row r="5209" spans="2:11" hidden="1">
      <c r="B5209" s="519" t="s">
        <v>1063</v>
      </c>
      <c r="C5209" s="519"/>
      <c r="D5209" s="519"/>
      <c r="E5209" s="519"/>
      <c r="F5209" s="519">
        <v>1</v>
      </c>
      <c r="G5209" s="519"/>
      <c r="H5209" s="519">
        <v>8</v>
      </c>
      <c r="I5209" s="519">
        <v>27</v>
      </c>
      <c r="J5209" s="519" t="str">
        <f t="shared" si="131"/>
        <v>SDN30010827</v>
      </c>
      <c r="K5209" s="519">
        <v>220</v>
      </c>
    </row>
    <row r="5210" spans="2:11" hidden="1">
      <c r="B5210" s="519" t="s">
        <v>1063</v>
      </c>
      <c r="C5210" s="519"/>
      <c r="D5210" s="519"/>
      <c r="E5210" s="519"/>
      <c r="F5210" s="519">
        <v>1</v>
      </c>
      <c r="G5210" s="519"/>
      <c r="H5210" s="519">
        <v>8</v>
      </c>
      <c r="I5210" s="519">
        <v>28</v>
      </c>
      <c r="J5210" s="519" t="str">
        <f t="shared" si="131"/>
        <v>SDN30010828</v>
      </c>
      <c r="K5210" s="519">
        <v>220</v>
      </c>
    </row>
    <row r="5211" spans="2:11" hidden="1">
      <c r="B5211" s="519" t="s">
        <v>1063</v>
      </c>
      <c r="C5211" s="519"/>
      <c r="D5211" s="519"/>
      <c r="E5211" s="519"/>
      <c r="F5211" s="519">
        <v>1</v>
      </c>
      <c r="G5211" s="519"/>
      <c r="H5211" s="519">
        <v>8</v>
      </c>
      <c r="I5211" s="519">
        <v>29</v>
      </c>
      <c r="J5211" s="519" t="str">
        <f t="shared" si="131"/>
        <v>SDN30010829</v>
      </c>
      <c r="K5211" s="519">
        <v>220</v>
      </c>
    </row>
    <row r="5212" spans="2:11" hidden="1">
      <c r="B5212" s="519" t="s">
        <v>1063</v>
      </c>
      <c r="C5212" s="519"/>
      <c r="D5212" s="519"/>
      <c r="E5212" s="519"/>
      <c r="F5212" s="519">
        <v>1</v>
      </c>
      <c r="G5212" s="519"/>
      <c r="H5212" s="519">
        <v>8</v>
      </c>
      <c r="I5212" s="519">
        <v>30</v>
      </c>
      <c r="J5212" s="519" t="str">
        <f t="shared" si="131"/>
        <v>SDN30010830</v>
      </c>
      <c r="K5212" s="519">
        <v>220</v>
      </c>
    </row>
    <row r="5213" spans="2:11" hidden="1">
      <c r="B5213" s="519" t="s">
        <v>1063</v>
      </c>
      <c r="C5213" s="519"/>
      <c r="D5213" s="519"/>
      <c r="E5213" s="519"/>
      <c r="F5213" s="519">
        <v>1</v>
      </c>
      <c r="G5213" s="519"/>
      <c r="H5213" s="519">
        <v>9</v>
      </c>
      <c r="I5213" s="519">
        <v>1</v>
      </c>
      <c r="J5213" s="519" t="str">
        <f t="shared" si="131"/>
        <v>SDN30010901</v>
      </c>
      <c r="K5213" s="519">
        <v>275</v>
      </c>
    </row>
    <row r="5214" spans="2:11" hidden="1">
      <c r="B5214" s="519" t="s">
        <v>1063</v>
      </c>
      <c r="C5214" s="519"/>
      <c r="D5214" s="519"/>
      <c r="E5214" s="519"/>
      <c r="F5214" s="519">
        <v>1</v>
      </c>
      <c r="G5214" s="519"/>
      <c r="H5214" s="519">
        <v>9</v>
      </c>
      <c r="I5214" s="519">
        <v>2</v>
      </c>
      <c r="J5214" s="519" t="str">
        <f t="shared" si="131"/>
        <v>SDN30010902</v>
      </c>
      <c r="K5214" s="519">
        <v>275</v>
      </c>
    </row>
    <row r="5215" spans="2:11" hidden="1">
      <c r="B5215" s="519" t="s">
        <v>1063</v>
      </c>
      <c r="C5215" s="519"/>
      <c r="D5215" s="519"/>
      <c r="E5215" s="519"/>
      <c r="F5215" s="519">
        <v>1</v>
      </c>
      <c r="G5215" s="519"/>
      <c r="H5215" s="519">
        <v>9</v>
      </c>
      <c r="I5215" s="519">
        <v>3</v>
      </c>
      <c r="J5215" s="519" t="str">
        <f t="shared" si="131"/>
        <v>SDN30010903</v>
      </c>
      <c r="K5215" s="519">
        <v>275</v>
      </c>
    </row>
    <row r="5216" spans="2:11" hidden="1">
      <c r="B5216" s="519" t="s">
        <v>1063</v>
      </c>
      <c r="C5216" s="519"/>
      <c r="D5216" s="519"/>
      <c r="E5216" s="519"/>
      <c r="F5216" s="519">
        <v>1</v>
      </c>
      <c r="G5216" s="519"/>
      <c r="H5216" s="519">
        <v>9</v>
      </c>
      <c r="I5216" s="519">
        <v>4</v>
      </c>
      <c r="J5216" s="519" t="str">
        <f t="shared" si="131"/>
        <v>SDN30010904</v>
      </c>
      <c r="K5216" s="519">
        <v>275</v>
      </c>
    </row>
    <row r="5217" spans="2:11" hidden="1">
      <c r="B5217" s="519" t="s">
        <v>1063</v>
      </c>
      <c r="C5217" s="519"/>
      <c r="D5217" s="519"/>
      <c r="E5217" s="519"/>
      <c r="F5217" s="519">
        <v>1</v>
      </c>
      <c r="G5217" s="519"/>
      <c r="H5217" s="519">
        <v>9</v>
      </c>
      <c r="I5217" s="519">
        <v>5</v>
      </c>
      <c r="J5217" s="519" t="str">
        <f t="shared" si="131"/>
        <v>SDN30010905</v>
      </c>
      <c r="K5217" s="519">
        <v>275</v>
      </c>
    </row>
    <row r="5218" spans="2:11" hidden="1">
      <c r="B5218" s="519" t="s">
        <v>1063</v>
      </c>
      <c r="C5218" s="519"/>
      <c r="D5218" s="519"/>
      <c r="E5218" s="519"/>
      <c r="F5218" s="519">
        <v>1</v>
      </c>
      <c r="G5218" s="519"/>
      <c r="H5218" s="519">
        <v>9</v>
      </c>
      <c r="I5218" s="519">
        <v>6</v>
      </c>
      <c r="J5218" s="519" t="str">
        <f t="shared" si="131"/>
        <v>SDN30010906</v>
      </c>
      <c r="K5218" s="519">
        <v>275</v>
      </c>
    </row>
    <row r="5219" spans="2:11" hidden="1">
      <c r="B5219" s="519" t="s">
        <v>1063</v>
      </c>
      <c r="C5219" s="519"/>
      <c r="D5219" s="519"/>
      <c r="E5219" s="519"/>
      <c r="F5219" s="519">
        <v>1</v>
      </c>
      <c r="G5219" s="519"/>
      <c r="H5219" s="519">
        <v>9</v>
      </c>
      <c r="I5219" s="519">
        <v>7</v>
      </c>
      <c r="J5219" s="519" t="str">
        <f t="shared" si="131"/>
        <v>SDN30010907</v>
      </c>
      <c r="K5219" s="519">
        <v>275</v>
      </c>
    </row>
    <row r="5220" spans="2:11" hidden="1">
      <c r="B5220" s="519" t="s">
        <v>1063</v>
      </c>
      <c r="C5220" s="519"/>
      <c r="D5220" s="519"/>
      <c r="E5220" s="519"/>
      <c r="F5220" s="519">
        <v>1</v>
      </c>
      <c r="G5220" s="519"/>
      <c r="H5220" s="519">
        <v>9</v>
      </c>
      <c r="I5220" s="519">
        <v>8</v>
      </c>
      <c r="J5220" s="519" t="str">
        <f t="shared" si="131"/>
        <v>SDN30010908</v>
      </c>
      <c r="K5220" s="519">
        <v>275</v>
      </c>
    </row>
    <row r="5221" spans="2:11" hidden="1">
      <c r="B5221" s="519" t="s">
        <v>1063</v>
      </c>
      <c r="C5221" s="519"/>
      <c r="D5221" s="519"/>
      <c r="E5221" s="519"/>
      <c r="F5221" s="519">
        <v>1</v>
      </c>
      <c r="G5221" s="519"/>
      <c r="H5221" s="519">
        <v>9</v>
      </c>
      <c r="I5221" s="519">
        <v>9</v>
      </c>
      <c r="J5221" s="519" t="str">
        <f t="shared" si="131"/>
        <v>SDN30010909</v>
      </c>
      <c r="K5221" s="519">
        <v>275</v>
      </c>
    </row>
    <row r="5222" spans="2:11" hidden="1">
      <c r="B5222" s="519" t="s">
        <v>1063</v>
      </c>
      <c r="C5222" s="519"/>
      <c r="D5222" s="519"/>
      <c r="E5222" s="519"/>
      <c r="F5222" s="519">
        <v>1</v>
      </c>
      <c r="G5222" s="519"/>
      <c r="H5222" s="519">
        <v>9</v>
      </c>
      <c r="I5222" s="519">
        <v>10</v>
      </c>
      <c r="J5222" s="519" t="str">
        <f t="shared" si="131"/>
        <v>SDN30010910</v>
      </c>
      <c r="K5222" s="519">
        <v>275</v>
      </c>
    </row>
    <row r="5223" spans="2:11" hidden="1">
      <c r="B5223" s="519" t="s">
        <v>1063</v>
      </c>
      <c r="C5223" s="519"/>
      <c r="D5223" s="519"/>
      <c r="E5223" s="519"/>
      <c r="F5223" s="519">
        <v>1</v>
      </c>
      <c r="G5223" s="519"/>
      <c r="H5223" s="519">
        <v>9</v>
      </c>
      <c r="I5223" s="519">
        <v>11</v>
      </c>
      <c r="J5223" s="519" t="str">
        <f t="shared" si="131"/>
        <v>SDN30010911</v>
      </c>
      <c r="K5223" s="519">
        <v>275</v>
      </c>
    </row>
    <row r="5224" spans="2:11" hidden="1">
      <c r="B5224" s="519" t="s">
        <v>1063</v>
      </c>
      <c r="C5224" s="519"/>
      <c r="D5224" s="519"/>
      <c r="E5224" s="519"/>
      <c r="F5224" s="519">
        <v>1</v>
      </c>
      <c r="G5224" s="519"/>
      <c r="H5224" s="519">
        <v>9</v>
      </c>
      <c r="I5224" s="519">
        <v>12</v>
      </c>
      <c r="J5224" s="519" t="str">
        <f t="shared" si="131"/>
        <v>SDN30010912</v>
      </c>
      <c r="K5224" s="519">
        <v>275</v>
      </c>
    </row>
    <row r="5225" spans="2:11" hidden="1">
      <c r="B5225" s="519" t="s">
        <v>1063</v>
      </c>
      <c r="C5225" s="519"/>
      <c r="D5225" s="519"/>
      <c r="E5225" s="519"/>
      <c r="F5225" s="519">
        <v>1</v>
      </c>
      <c r="G5225" s="519"/>
      <c r="H5225" s="519">
        <v>9</v>
      </c>
      <c r="I5225" s="519">
        <v>13</v>
      </c>
      <c r="J5225" s="519" t="str">
        <f t="shared" si="131"/>
        <v>SDN30010913</v>
      </c>
      <c r="K5225" s="519">
        <v>275</v>
      </c>
    </row>
    <row r="5226" spans="2:11" hidden="1">
      <c r="B5226" s="519" t="s">
        <v>1063</v>
      </c>
      <c r="C5226" s="519"/>
      <c r="D5226" s="519"/>
      <c r="E5226" s="519"/>
      <c r="F5226" s="519">
        <v>1</v>
      </c>
      <c r="G5226" s="519"/>
      <c r="H5226" s="519">
        <v>9</v>
      </c>
      <c r="I5226" s="519">
        <v>14</v>
      </c>
      <c r="J5226" s="519" t="str">
        <f t="shared" si="131"/>
        <v>SDN30010914</v>
      </c>
      <c r="K5226" s="519">
        <v>275</v>
      </c>
    </row>
    <row r="5227" spans="2:11" hidden="1">
      <c r="B5227" s="519" t="s">
        <v>1063</v>
      </c>
      <c r="C5227" s="519"/>
      <c r="D5227" s="519"/>
      <c r="E5227" s="519"/>
      <c r="F5227" s="519">
        <v>1</v>
      </c>
      <c r="G5227" s="519"/>
      <c r="H5227" s="519">
        <v>9</v>
      </c>
      <c r="I5227" s="519">
        <v>15</v>
      </c>
      <c r="J5227" s="519" t="str">
        <f t="shared" si="131"/>
        <v>SDN30010915</v>
      </c>
      <c r="K5227" s="519">
        <v>275</v>
      </c>
    </row>
    <row r="5228" spans="2:11" hidden="1">
      <c r="B5228" s="519" t="s">
        <v>1063</v>
      </c>
      <c r="C5228" s="519"/>
      <c r="D5228" s="519"/>
      <c r="E5228" s="519"/>
      <c r="F5228" s="519">
        <v>1</v>
      </c>
      <c r="G5228" s="519"/>
      <c r="H5228" s="519">
        <v>9</v>
      </c>
      <c r="I5228" s="519">
        <v>16</v>
      </c>
      <c r="J5228" s="519" t="str">
        <f t="shared" si="131"/>
        <v>SDN30010916</v>
      </c>
      <c r="K5228" s="519">
        <v>220</v>
      </c>
    </row>
    <row r="5229" spans="2:11" hidden="1">
      <c r="B5229" s="519" t="s">
        <v>1063</v>
      </c>
      <c r="C5229" s="519"/>
      <c r="D5229" s="519"/>
      <c r="E5229" s="519"/>
      <c r="F5229" s="519">
        <v>1</v>
      </c>
      <c r="G5229" s="519"/>
      <c r="H5229" s="519">
        <v>9</v>
      </c>
      <c r="I5229" s="519">
        <v>17</v>
      </c>
      <c r="J5229" s="519" t="str">
        <f t="shared" si="131"/>
        <v>SDN30010917</v>
      </c>
      <c r="K5229" s="519">
        <v>220</v>
      </c>
    </row>
    <row r="5230" spans="2:11" hidden="1">
      <c r="B5230" s="519" t="s">
        <v>1063</v>
      </c>
      <c r="C5230" s="519"/>
      <c r="D5230" s="519"/>
      <c r="E5230" s="519"/>
      <c r="F5230" s="519">
        <v>1</v>
      </c>
      <c r="G5230" s="519"/>
      <c r="H5230" s="519">
        <v>9</v>
      </c>
      <c r="I5230" s="519">
        <v>18</v>
      </c>
      <c r="J5230" s="519" t="str">
        <f t="shared" si="131"/>
        <v>SDN30010918</v>
      </c>
      <c r="K5230" s="519">
        <v>220</v>
      </c>
    </row>
    <row r="5231" spans="2:11" hidden="1">
      <c r="B5231" s="519" t="s">
        <v>1063</v>
      </c>
      <c r="C5231" s="519"/>
      <c r="D5231" s="519"/>
      <c r="E5231" s="519"/>
      <c r="F5231" s="519">
        <v>1</v>
      </c>
      <c r="G5231" s="519"/>
      <c r="H5231" s="519">
        <v>9</v>
      </c>
      <c r="I5231" s="519">
        <v>19</v>
      </c>
      <c r="J5231" s="519" t="str">
        <f t="shared" si="131"/>
        <v>SDN30010919</v>
      </c>
      <c r="K5231" s="519">
        <v>220</v>
      </c>
    </row>
    <row r="5232" spans="2:11" hidden="1">
      <c r="B5232" s="519" t="s">
        <v>1063</v>
      </c>
      <c r="C5232" s="519"/>
      <c r="D5232" s="519"/>
      <c r="E5232" s="519"/>
      <c r="F5232" s="519">
        <v>1</v>
      </c>
      <c r="G5232" s="519"/>
      <c r="H5232" s="519">
        <v>9</v>
      </c>
      <c r="I5232" s="519">
        <v>20</v>
      </c>
      <c r="J5232" s="519" t="str">
        <f t="shared" si="131"/>
        <v>SDN30010920</v>
      </c>
      <c r="K5232" s="519">
        <v>220</v>
      </c>
    </row>
    <row r="5233" spans="2:11" hidden="1">
      <c r="B5233" s="519" t="s">
        <v>1063</v>
      </c>
      <c r="C5233" s="519"/>
      <c r="D5233" s="519"/>
      <c r="E5233" s="519"/>
      <c r="F5233" s="519">
        <v>1</v>
      </c>
      <c r="G5233" s="519"/>
      <c r="H5233" s="519">
        <v>9</v>
      </c>
      <c r="I5233" s="519">
        <v>21</v>
      </c>
      <c r="J5233" s="519" t="str">
        <f t="shared" si="131"/>
        <v>SDN30010921</v>
      </c>
      <c r="K5233" s="519">
        <v>220</v>
      </c>
    </row>
    <row r="5234" spans="2:11" hidden="1">
      <c r="B5234" s="519" t="s">
        <v>1063</v>
      </c>
      <c r="C5234" s="519"/>
      <c r="D5234" s="519"/>
      <c r="E5234" s="519"/>
      <c r="F5234" s="519">
        <v>1</v>
      </c>
      <c r="G5234" s="519"/>
      <c r="H5234" s="519">
        <v>9</v>
      </c>
      <c r="I5234" s="519">
        <v>22</v>
      </c>
      <c r="J5234" s="519" t="str">
        <f t="shared" si="131"/>
        <v>SDN30010922</v>
      </c>
      <c r="K5234" s="519">
        <v>220</v>
      </c>
    </row>
    <row r="5235" spans="2:11" hidden="1">
      <c r="B5235" s="519" t="s">
        <v>1063</v>
      </c>
      <c r="C5235" s="519"/>
      <c r="D5235" s="519"/>
      <c r="E5235" s="519"/>
      <c r="F5235" s="519">
        <v>1</v>
      </c>
      <c r="G5235" s="519"/>
      <c r="H5235" s="519">
        <v>9</v>
      </c>
      <c r="I5235" s="519">
        <v>23</v>
      </c>
      <c r="J5235" s="519" t="str">
        <f t="shared" si="131"/>
        <v>SDN30010923</v>
      </c>
      <c r="K5235" s="519">
        <v>220</v>
      </c>
    </row>
    <row r="5236" spans="2:11" hidden="1">
      <c r="B5236" s="519" t="s">
        <v>1063</v>
      </c>
      <c r="C5236" s="519"/>
      <c r="D5236" s="519"/>
      <c r="E5236" s="519"/>
      <c r="F5236" s="519">
        <v>1</v>
      </c>
      <c r="G5236" s="519"/>
      <c r="H5236" s="519">
        <v>9</v>
      </c>
      <c r="I5236" s="519">
        <v>24</v>
      </c>
      <c r="J5236" s="519" t="str">
        <f t="shared" si="131"/>
        <v>SDN30010924</v>
      </c>
      <c r="K5236" s="519">
        <v>220</v>
      </c>
    </row>
    <row r="5237" spans="2:11" hidden="1">
      <c r="B5237" s="519" t="s">
        <v>1063</v>
      </c>
      <c r="C5237" s="519"/>
      <c r="D5237" s="519"/>
      <c r="E5237" s="519"/>
      <c r="F5237" s="519">
        <v>1</v>
      </c>
      <c r="G5237" s="519"/>
      <c r="H5237" s="519">
        <v>9</v>
      </c>
      <c r="I5237" s="519">
        <v>25</v>
      </c>
      <c r="J5237" s="519" t="str">
        <f t="shared" si="131"/>
        <v>SDN30010925</v>
      </c>
      <c r="K5237" s="519">
        <v>220</v>
      </c>
    </row>
    <row r="5238" spans="2:11" hidden="1">
      <c r="B5238" s="519" t="s">
        <v>1063</v>
      </c>
      <c r="C5238" s="519"/>
      <c r="D5238" s="519"/>
      <c r="E5238" s="519"/>
      <c r="F5238" s="519">
        <v>1</v>
      </c>
      <c r="G5238" s="519"/>
      <c r="H5238" s="519">
        <v>9</v>
      </c>
      <c r="I5238" s="519">
        <v>26</v>
      </c>
      <c r="J5238" s="519" t="str">
        <f t="shared" si="131"/>
        <v>SDN30010926</v>
      </c>
      <c r="K5238" s="519">
        <v>220</v>
      </c>
    </row>
    <row r="5239" spans="2:11" hidden="1">
      <c r="B5239" s="519" t="s">
        <v>1063</v>
      </c>
      <c r="C5239" s="519"/>
      <c r="D5239" s="519"/>
      <c r="E5239" s="519"/>
      <c r="F5239" s="519">
        <v>1</v>
      </c>
      <c r="G5239" s="519"/>
      <c r="H5239" s="519">
        <v>9</v>
      </c>
      <c r="I5239" s="519">
        <v>27</v>
      </c>
      <c r="J5239" s="519" t="str">
        <f t="shared" si="131"/>
        <v>SDN30010927</v>
      </c>
      <c r="K5239" s="519">
        <v>220</v>
      </c>
    </row>
    <row r="5240" spans="2:11" hidden="1">
      <c r="B5240" s="519" t="s">
        <v>1063</v>
      </c>
      <c r="C5240" s="519"/>
      <c r="D5240" s="519"/>
      <c r="E5240" s="519"/>
      <c r="F5240" s="519">
        <v>1</v>
      </c>
      <c r="G5240" s="519"/>
      <c r="H5240" s="519">
        <v>9</v>
      </c>
      <c r="I5240" s="519">
        <v>28</v>
      </c>
      <c r="J5240" s="519" t="str">
        <f t="shared" si="131"/>
        <v>SDN30010928</v>
      </c>
      <c r="K5240" s="519">
        <v>220</v>
      </c>
    </row>
    <row r="5241" spans="2:11" hidden="1">
      <c r="B5241" s="519" t="s">
        <v>1063</v>
      </c>
      <c r="C5241" s="519"/>
      <c r="D5241" s="519"/>
      <c r="E5241" s="519"/>
      <c r="F5241" s="519">
        <v>1</v>
      </c>
      <c r="G5241" s="519"/>
      <c r="H5241" s="519">
        <v>9</v>
      </c>
      <c r="I5241" s="519">
        <v>29</v>
      </c>
      <c r="J5241" s="519" t="str">
        <f t="shared" si="131"/>
        <v>SDN30010929</v>
      </c>
      <c r="K5241" s="519">
        <v>220</v>
      </c>
    </row>
    <row r="5242" spans="2:11" hidden="1">
      <c r="B5242" s="519" t="s">
        <v>1063</v>
      </c>
      <c r="C5242" s="519"/>
      <c r="D5242" s="519"/>
      <c r="E5242" s="519"/>
      <c r="F5242" s="519">
        <v>1</v>
      </c>
      <c r="G5242" s="519"/>
      <c r="H5242" s="519">
        <v>9</v>
      </c>
      <c r="I5242" s="519">
        <v>30</v>
      </c>
      <c r="J5242" s="519" t="str">
        <f t="shared" si="131"/>
        <v>SDN30010930</v>
      </c>
      <c r="K5242" s="519">
        <v>220</v>
      </c>
    </row>
    <row r="5243" spans="2:11" hidden="1">
      <c r="B5243" s="519" t="s">
        <v>1063</v>
      </c>
      <c r="C5243" s="519"/>
      <c r="D5243" s="519"/>
      <c r="E5243" s="519"/>
      <c r="F5243" s="519">
        <v>1</v>
      </c>
      <c r="G5243" s="519"/>
      <c r="H5243" s="519">
        <v>10</v>
      </c>
      <c r="I5243" s="519">
        <v>1</v>
      </c>
      <c r="J5243" s="519" t="str">
        <f t="shared" si="131"/>
        <v>SDN30011001</v>
      </c>
      <c r="K5243" s="519">
        <v>275</v>
      </c>
    </row>
    <row r="5244" spans="2:11" hidden="1">
      <c r="B5244" s="519" t="s">
        <v>1063</v>
      </c>
      <c r="C5244" s="519"/>
      <c r="D5244" s="519"/>
      <c r="E5244" s="519"/>
      <c r="F5244" s="519">
        <v>1</v>
      </c>
      <c r="G5244" s="519"/>
      <c r="H5244" s="519">
        <v>10</v>
      </c>
      <c r="I5244" s="519">
        <v>2</v>
      </c>
      <c r="J5244" s="519" t="str">
        <f t="shared" si="131"/>
        <v>SDN30011002</v>
      </c>
      <c r="K5244" s="519">
        <v>275</v>
      </c>
    </row>
    <row r="5245" spans="2:11" hidden="1">
      <c r="B5245" s="519" t="s">
        <v>1063</v>
      </c>
      <c r="C5245" s="519"/>
      <c r="D5245" s="519"/>
      <c r="E5245" s="519"/>
      <c r="F5245" s="519">
        <v>1</v>
      </c>
      <c r="G5245" s="519"/>
      <c r="H5245" s="519">
        <v>10</v>
      </c>
      <c r="I5245" s="519">
        <v>3</v>
      </c>
      <c r="J5245" s="519" t="str">
        <f t="shared" si="131"/>
        <v>SDN30011003</v>
      </c>
      <c r="K5245" s="519">
        <v>275</v>
      </c>
    </row>
    <row r="5246" spans="2:11" hidden="1">
      <c r="B5246" s="519" t="s">
        <v>1063</v>
      </c>
      <c r="C5246" s="519"/>
      <c r="D5246" s="519"/>
      <c r="E5246" s="519"/>
      <c r="F5246" s="519">
        <v>1</v>
      </c>
      <c r="G5246" s="519"/>
      <c r="H5246" s="519">
        <v>10</v>
      </c>
      <c r="I5246" s="519">
        <v>4</v>
      </c>
      <c r="J5246" s="519" t="str">
        <f t="shared" si="131"/>
        <v>SDN30011004</v>
      </c>
      <c r="K5246" s="519">
        <v>275</v>
      </c>
    </row>
    <row r="5247" spans="2:11" hidden="1">
      <c r="B5247" s="519" t="s">
        <v>1063</v>
      </c>
      <c r="C5247" s="519"/>
      <c r="D5247" s="519"/>
      <c r="E5247" s="519"/>
      <c r="F5247" s="519">
        <v>1</v>
      </c>
      <c r="G5247" s="519"/>
      <c r="H5247" s="519">
        <v>10</v>
      </c>
      <c r="I5247" s="519">
        <v>5</v>
      </c>
      <c r="J5247" s="519" t="str">
        <f t="shared" si="131"/>
        <v>SDN30011005</v>
      </c>
      <c r="K5247" s="519">
        <v>275</v>
      </c>
    </row>
    <row r="5248" spans="2:11" hidden="1">
      <c r="B5248" s="519" t="s">
        <v>1063</v>
      </c>
      <c r="C5248" s="519"/>
      <c r="D5248" s="519"/>
      <c r="E5248" s="519"/>
      <c r="F5248" s="519">
        <v>1</v>
      </c>
      <c r="G5248" s="519"/>
      <c r="H5248" s="519">
        <v>10</v>
      </c>
      <c r="I5248" s="519">
        <v>6</v>
      </c>
      <c r="J5248" s="519" t="str">
        <f t="shared" si="131"/>
        <v>SDN30011006</v>
      </c>
      <c r="K5248" s="519">
        <v>275</v>
      </c>
    </row>
    <row r="5249" spans="2:11" hidden="1">
      <c r="B5249" s="519" t="s">
        <v>1063</v>
      </c>
      <c r="C5249" s="519"/>
      <c r="D5249" s="519"/>
      <c r="E5249" s="519"/>
      <c r="F5249" s="519">
        <v>1</v>
      </c>
      <c r="G5249" s="519"/>
      <c r="H5249" s="519">
        <v>10</v>
      </c>
      <c r="I5249" s="519">
        <v>7</v>
      </c>
      <c r="J5249" s="519" t="str">
        <f t="shared" si="131"/>
        <v>SDN30011007</v>
      </c>
      <c r="K5249" s="519">
        <v>275</v>
      </c>
    </row>
    <row r="5250" spans="2:11" hidden="1">
      <c r="B5250" s="519" t="s">
        <v>1063</v>
      </c>
      <c r="C5250" s="519"/>
      <c r="D5250" s="519"/>
      <c r="E5250" s="519"/>
      <c r="F5250" s="519">
        <v>1</v>
      </c>
      <c r="G5250" s="519"/>
      <c r="H5250" s="519">
        <v>10</v>
      </c>
      <c r="I5250" s="519">
        <v>8</v>
      </c>
      <c r="J5250" s="519" t="str">
        <f t="shared" si="131"/>
        <v>SDN30011008</v>
      </c>
      <c r="K5250" s="519">
        <v>275</v>
      </c>
    </row>
    <row r="5251" spans="2:11" hidden="1">
      <c r="B5251" s="519" t="s">
        <v>1063</v>
      </c>
      <c r="C5251" s="519"/>
      <c r="D5251" s="519"/>
      <c r="E5251" s="519"/>
      <c r="F5251" s="519">
        <v>1</v>
      </c>
      <c r="G5251" s="519"/>
      <c r="H5251" s="519">
        <v>10</v>
      </c>
      <c r="I5251" s="519">
        <v>9</v>
      </c>
      <c r="J5251" s="519" t="str">
        <f t="shared" si="131"/>
        <v>SDN30011009</v>
      </c>
      <c r="K5251" s="519">
        <v>275</v>
      </c>
    </row>
    <row r="5252" spans="2:11" hidden="1">
      <c r="B5252" s="519" t="s">
        <v>1063</v>
      </c>
      <c r="C5252" s="519"/>
      <c r="D5252" s="519"/>
      <c r="E5252" s="519"/>
      <c r="F5252" s="519">
        <v>1</v>
      </c>
      <c r="G5252" s="519"/>
      <c r="H5252" s="519">
        <v>10</v>
      </c>
      <c r="I5252" s="519">
        <v>10</v>
      </c>
      <c r="J5252" s="519" t="str">
        <f t="shared" ref="J5252:J5315" si="132">B5252&amp;TEXT(F5252,"00")&amp;TEXT(H5252,"00")&amp;TEXT(I5252,"00")</f>
        <v>SDN30011010</v>
      </c>
      <c r="K5252" s="519">
        <v>275</v>
      </c>
    </row>
    <row r="5253" spans="2:11" hidden="1">
      <c r="B5253" s="519" t="s">
        <v>1063</v>
      </c>
      <c r="C5253" s="519"/>
      <c r="D5253" s="519"/>
      <c r="E5253" s="519"/>
      <c r="F5253" s="519">
        <v>1</v>
      </c>
      <c r="G5253" s="519"/>
      <c r="H5253" s="519">
        <v>10</v>
      </c>
      <c r="I5253" s="519">
        <v>11</v>
      </c>
      <c r="J5253" s="519" t="str">
        <f t="shared" si="132"/>
        <v>SDN30011011</v>
      </c>
      <c r="K5253" s="519">
        <v>275</v>
      </c>
    </row>
    <row r="5254" spans="2:11" hidden="1">
      <c r="B5254" s="519" t="s">
        <v>1063</v>
      </c>
      <c r="C5254" s="519"/>
      <c r="D5254" s="519"/>
      <c r="E5254" s="519"/>
      <c r="F5254" s="519">
        <v>1</v>
      </c>
      <c r="G5254" s="519"/>
      <c r="H5254" s="519">
        <v>10</v>
      </c>
      <c r="I5254" s="519">
        <v>12</v>
      </c>
      <c r="J5254" s="519" t="str">
        <f t="shared" si="132"/>
        <v>SDN30011012</v>
      </c>
      <c r="K5254" s="519">
        <v>275</v>
      </c>
    </row>
    <row r="5255" spans="2:11" hidden="1">
      <c r="B5255" s="519" t="s">
        <v>1063</v>
      </c>
      <c r="C5255" s="519"/>
      <c r="D5255" s="519"/>
      <c r="E5255" s="519"/>
      <c r="F5255" s="519">
        <v>1</v>
      </c>
      <c r="G5255" s="519"/>
      <c r="H5255" s="519">
        <v>10</v>
      </c>
      <c r="I5255" s="519">
        <v>13</v>
      </c>
      <c r="J5255" s="519" t="str">
        <f t="shared" si="132"/>
        <v>SDN30011013</v>
      </c>
      <c r="K5255" s="519">
        <v>275</v>
      </c>
    </row>
    <row r="5256" spans="2:11" hidden="1">
      <c r="B5256" s="519" t="s">
        <v>1063</v>
      </c>
      <c r="C5256" s="519"/>
      <c r="D5256" s="519"/>
      <c r="E5256" s="519"/>
      <c r="F5256" s="519">
        <v>1</v>
      </c>
      <c r="G5256" s="519"/>
      <c r="H5256" s="519">
        <v>10</v>
      </c>
      <c r="I5256" s="519">
        <v>14</v>
      </c>
      <c r="J5256" s="519" t="str">
        <f t="shared" si="132"/>
        <v>SDN30011014</v>
      </c>
      <c r="K5256" s="519">
        <v>275</v>
      </c>
    </row>
    <row r="5257" spans="2:11" hidden="1">
      <c r="B5257" s="519" t="s">
        <v>1063</v>
      </c>
      <c r="C5257" s="519"/>
      <c r="D5257" s="519"/>
      <c r="E5257" s="519"/>
      <c r="F5257" s="519">
        <v>1</v>
      </c>
      <c r="G5257" s="519"/>
      <c r="H5257" s="519">
        <v>10</v>
      </c>
      <c r="I5257" s="519">
        <v>15</v>
      </c>
      <c r="J5257" s="519" t="str">
        <f t="shared" si="132"/>
        <v>SDN30011015</v>
      </c>
      <c r="K5257" s="519">
        <v>275</v>
      </c>
    </row>
    <row r="5258" spans="2:11" hidden="1">
      <c r="B5258" s="519" t="s">
        <v>1063</v>
      </c>
      <c r="C5258" s="519"/>
      <c r="D5258" s="519"/>
      <c r="E5258" s="519"/>
      <c r="F5258" s="519">
        <v>1</v>
      </c>
      <c r="G5258" s="519"/>
      <c r="H5258" s="519">
        <v>10</v>
      </c>
      <c r="I5258" s="519">
        <v>16</v>
      </c>
      <c r="J5258" s="519" t="str">
        <f t="shared" si="132"/>
        <v>SDN30011016</v>
      </c>
      <c r="K5258" s="519">
        <v>220</v>
      </c>
    </row>
    <row r="5259" spans="2:11" hidden="1">
      <c r="B5259" s="519" t="s">
        <v>1063</v>
      </c>
      <c r="C5259" s="519"/>
      <c r="D5259" s="519"/>
      <c r="E5259" s="519"/>
      <c r="F5259" s="519">
        <v>1</v>
      </c>
      <c r="G5259" s="519"/>
      <c r="H5259" s="519">
        <v>10</v>
      </c>
      <c r="I5259" s="519">
        <v>17</v>
      </c>
      <c r="J5259" s="519" t="str">
        <f t="shared" si="132"/>
        <v>SDN30011017</v>
      </c>
      <c r="K5259" s="519">
        <v>220</v>
      </c>
    </row>
    <row r="5260" spans="2:11" hidden="1">
      <c r="B5260" s="519" t="s">
        <v>1063</v>
      </c>
      <c r="C5260" s="519"/>
      <c r="D5260" s="519"/>
      <c r="E5260" s="519"/>
      <c r="F5260" s="519">
        <v>1</v>
      </c>
      <c r="G5260" s="519"/>
      <c r="H5260" s="519">
        <v>10</v>
      </c>
      <c r="I5260" s="519">
        <v>18</v>
      </c>
      <c r="J5260" s="519" t="str">
        <f t="shared" si="132"/>
        <v>SDN30011018</v>
      </c>
      <c r="K5260" s="519">
        <v>220</v>
      </c>
    </row>
    <row r="5261" spans="2:11" hidden="1">
      <c r="B5261" s="519" t="s">
        <v>1063</v>
      </c>
      <c r="C5261" s="519"/>
      <c r="D5261" s="519"/>
      <c r="E5261" s="519"/>
      <c r="F5261" s="519">
        <v>1</v>
      </c>
      <c r="G5261" s="519"/>
      <c r="H5261" s="519">
        <v>10</v>
      </c>
      <c r="I5261" s="519">
        <v>19</v>
      </c>
      <c r="J5261" s="519" t="str">
        <f t="shared" si="132"/>
        <v>SDN30011019</v>
      </c>
      <c r="K5261" s="519">
        <v>220</v>
      </c>
    </row>
    <row r="5262" spans="2:11" hidden="1">
      <c r="B5262" s="519" t="s">
        <v>1063</v>
      </c>
      <c r="C5262" s="519"/>
      <c r="D5262" s="519"/>
      <c r="E5262" s="519"/>
      <c r="F5262" s="519">
        <v>1</v>
      </c>
      <c r="G5262" s="519"/>
      <c r="H5262" s="519">
        <v>10</v>
      </c>
      <c r="I5262" s="519">
        <v>20</v>
      </c>
      <c r="J5262" s="519" t="str">
        <f t="shared" si="132"/>
        <v>SDN30011020</v>
      </c>
      <c r="K5262" s="519">
        <v>220</v>
      </c>
    </row>
    <row r="5263" spans="2:11" hidden="1">
      <c r="B5263" s="519" t="s">
        <v>1063</v>
      </c>
      <c r="C5263" s="519"/>
      <c r="D5263" s="519"/>
      <c r="E5263" s="519"/>
      <c r="F5263" s="519">
        <v>1</v>
      </c>
      <c r="G5263" s="519"/>
      <c r="H5263" s="519">
        <v>10</v>
      </c>
      <c r="I5263" s="519">
        <v>21</v>
      </c>
      <c r="J5263" s="519" t="str">
        <f t="shared" si="132"/>
        <v>SDN30011021</v>
      </c>
      <c r="K5263" s="519">
        <v>220</v>
      </c>
    </row>
    <row r="5264" spans="2:11" hidden="1">
      <c r="B5264" s="519" t="s">
        <v>1063</v>
      </c>
      <c r="C5264" s="519"/>
      <c r="D5264" s="519"/>
      <c r="E5264" s="519"/>
      <c r="F5264" s="519">
        <v>1</v>
      </c>
      <c r="G5264" s="519"/>
      <c r="H5264" s="519">
        <v>10</v>
      </c>
      <c r="I5264" s="519">
        <v>22</v>
      </c>
      <c r="J5264" s="519" t="str">
        <f t="shared" si="132"/>
        <v>SDN30011022</v>
      </c>
      <c r="K5264" s="519">
        <v>220</v>
      </c>
    </row>
    <row r="5265" spans="2:11" hidden="1">
      <c r="B5265" s="519" t="s">
        <v>1063</v>
      </c>
      <c r="C5265" s="519"/>
      <c r="D5265" s="519"/>
      <c r="E5265" s="519"/>
      <c r="F5265" s="519">
        <v>1</v>
      </c>
      <c r="G5265" s="519"/>
      <c r="H5265" s="519">
        <v>10</v>
      </c>
      <c r="I5265" s="519">
        <v>23</v>
      </c>
      <c r="J5265" s="519" t="str">
        <f t="shared" si="132"/>
        <v>SDN30011023</v>
      </c>
      <c r="K5265" s="519">
        <v>220</v>
      </c>
    </row>
    <row r="5266" spans="2:11" hidden="1">
      <c r="B5266" s="519" t="s">
        <v>1063</v>
      </c>
      <c r="C5266" s="519"/>
      <c r="D5266" s="519"/>
      <c r="E5266" s="519"/>
      <c r="F5266" s="519">
        <v>1</v>
      </c>
      <c r="G5266" s="519"/>
      <c r="H5266" s="519">
        <v>10</v>
      </c>
      <c r="I5266" s="519">
        <v>24</v>
      </c>
      <c r="J5266" s="519" t="str">
        <f t="shared" si="132"/>
        <v>SDN30011024</v>
      </c>
      <c r="K5266" s="519">
        <v>220</v>
      </c>
    </row>
    <row r="5267" spans="2:11" hidden="1">
      <c r="B5267" s="519" t="s">
        <v>1063</v>
      </c>
      <c r="C5267" s="519"/>
      <c r="D5267" s="519"/>
      <c r="E5267" s="519"/>
      <c r="F5267" s="519">
        <v>1</v>
      </c>
      <c r="G5267" s="519"/>
      <c r="H5267" s="519">
        <v>10</v>
      </c>
      <c r="I5267" s="519">
        <v>25</v>
      </c>
      <c r="J5267" s="519" t="str">
        <f t="shared" si="132"/>
        <v>SDN30011025</v>
      </c>
      <c r="K5267" s="519">
        <v>220</v>
      </c>
    </row>
    <row r="5268" spans="2:11" hidden="1">
      <c r="B5268" s="519" t="s">
        <v>1063</v>
      </c>
      <c r="C5268" s="519"/>
      <c r="D5268" s="519"/>
      <c r="E5268" s="519"/>
      <c r="F5268" s="519">
        <v>1</v>
      </c>
      <c r="G5268" s="519"/>
      <c r="H5268" s="519">
        <v>10</v>
      </c>
      <c r="I5268" s="519">
        <v>26</v>
      </c>
      <c r="J5268" s="519" t="str">
        <f t="shared" si="132"/>
        <v>SDN30011026</v>
      </c>
      <c r="K5268" s="519">
        <v>220</v>
      </c>
    </row>
    <row r="5269" spans="2:11" hidden="1">
      <c r="B5269" s="519" t="s">
        <v>1063</v>
      </c>
      <c r="C5269" s="519"/>
      <c r="D5269" s="519"/>
      <c r="E5269" s="519"/>
      <c r="F5269" s="519">
        <v>1</v>
      </c>
      <c r="G5269" s="519"/>
      <c r="H5269" s="519">
        <v>10</v>
      </c>
      <c r="I5269" s="519">
        <v>27</v>
      </c>
      <c r="J5269" s="519" t="str">
        <f t="shared" si="132"/>
        <v>SDN30011027</v>
      </c>
      <c r="K5269" s="519">
        <v>220</v>
      </c>
    </row>
    <row r="5270" spans="2:11" hidden="1">
      <c r="B5270" s="519" t="s">
        <v>1063</v>
      </c>
      <c r="C5270" s="519"/>
      <c r="D5270" s="519"/>
      <c r="E5270" s="519"/>
      <c r="F5270" s="519">
        <v>1</v>
      </c>
      <c r="G5270" s="519"/>
      <c r="H5270" s="519">
        <v>10</v>
      </c>
      <c r="I5270" s="519">
        <v>28</v>
      </c>
      <c r="J5270" s="519" t="str">
        <f t="shared" si="132"/>
        <v>SDN30011028</v>
      </c>
      <c r="K5270" s="519">
        <v>220</v>
      </c>
    </row>
    <row r="5271" spans="2:11" hidden="1">
      <c r="B5271" s="519" t="s">
        <v>1063</v>
      </c>
      <c r="C5271" s="519"/>
      <c r="D5271" s="519"/>
      <c r="E5271" s="519"/>
      <c r="F5271" s="519">
        <v>1</v>
      </c>
      <c r="G5271" s="519"/>
      <c r="H5271" s="519">
        <v>10</v>
      </c>
      <c r="I5271" s="519">
        <v>29</v>
      </c>
      <c r="J5271" s="519" t="str">
        <f t="shared" si="132"/>
        <v>SDN30011029</v>
      </c>
      <c r="K5271" s="519">
        <v>220</v>
      </c>
    </row>
    <row r="5272" spans="2:11" hidden="1">
      <c r="B5272" s="519" t="s">
        <v>1063</v>
      </c>
      <c r="C5272" s="519"/>
      <c r="D5272" s="519"/>
      <c r="E5272" s="519"/>
      <c r="F5272" s="519">
        <v>1</v>
      </c>
      <c r="G5272" s="519"/>
      <c r="H5272" s="519">
        <v>10</v>
      </c>
      <c r="I5272" s="519">
        <v>30</v>
      </c>
      <c r="J5272" s="519" t="str">
        <f t="shared" si="132"/>
        <v>SDN30011030</v>
      </c>
      <c r="K5272" s="519">
        <v>220</v>
      </c>
    </row>
    <row r="5273" spans="2:11" hidden="1">
      <c r="B5273" s="519" t="s">
        <v>1063</v>
      </c>
      <c r="C5273" s="519"/>
      <c r="D5273" s="519"/>
      <c r="E5273" s="519"/>
      <c r="F5273" s="519">
        <v>1</v>
      </c>
      <c r="G5273" s="519"/>
      <c r="H5273" s="519">
        <v>11</v>
      </c>
      <c r="I5273" s="519">
        <v>1</v>
      </c>
      <c r="J5273" s="519" t="str">
        <f t="shared" si="132"/>
        <v>SDN30011101</v>
      </c>
      <c r="K5273" s="519">
        <v>275</v>
      </c>
    </row>
    <row r="5274" spans="2:11" hidden="1">
      <c r="B5274" s="519" t="s">
        <v>1063</v>
      </c>
      <c r="C5274" s="519"/>
      <c r="D5274" s="519"/>
      <c r="E5274" s="519"/>
      <c r="F5274" s="519">
        <v>1</v>
      </c>
      <c r="G5274" s="519"/>
      <c r="H5274" s="519">
        <v>11</v>
      </c>
      <c r="I5274" s="519">
        <v>2</v>
      </c>
      <c r="J5274" s="519" t="str">
        <f t="shared" si="132"/>
        <v>SDN30011102</v>
      </c>
      <c r="K5274" s="519">
        <v>275</v>
      </c>
    </row>
    <row r="5275" spans="2:11" hidden="1">
      <c r="B5275" s="519" t="s">
        <v>1063</v>
      </c>
      <c r="C5275" s="519"/>
      <c r="D5275" s="519"/>
      <c r="E5275" s="519"/>
      <c r="F5275" s="519">
        <v>1</v>
      </c>
      <c r="G5275" s="519"/>
      <c r="H5275" s="519">
        <v>11</v>
      </c>
      <c r="I5275" s="519">
        <v>3</v>
      </c>
      <c r="J5275" s="519" t="str">
        <f t="shared" si="132"/>
        <v>SDN30011103</v>
      </c>
      <c r="K5275" s="519">
        <v>275</v>
      </c>
    </row>
    <row r="5276" spans="2:11" hidden="1">
      <c r="B5276" s="519" t="s">
        <v>1063</v>
      </c>
      <c r="C5276" s="519"/>
      <c r="D5276" s="519"/>
      <c r="E5276" s="519"/>
      <c r="F5276" s="519">
        <v>1</v>
      </c>
      <c r="G5276" s="519"/>
      <c r="H5276" s="519">
        <v>11</v>
      </c>
      <c r="I5276" s="519">
        <v>4</v>
      </c>
      <c r="J5276" s="519" t="str">
        <f t="shared" si="132"/>
        <v>SDN30011104</v>
      </c>
      <c r="K5276" s="519">
        <v>275</v>
      </c>
    </row>
    <row r="5277" spans="2:11" hidden="1">
      <c r="B5277" s="519" t="s">
        <v>1063</v>
      </c>
      <c r="C5277" s="519"/>
      <c r="D5277" s="519"/>
      <c r="E5277" s="519"/>
      <c r="F5277" s="519">
        <v>1</v>
      </c>
      <c r="G5277" s="519"/>
      <c r="H5277" s="519">
        <v>11</v>
      </c>
      <c r="I5277" s="519">
        <v>5</v>
      </c>
      <c r="J5277" s="519" t="str">
        <f t="shared" si="132"/>
        <v>SDN30011105</v>
      </c>
      <c r="K5277" s="519">
        <v>275</v>
      </c>
    </row>
    <row r="5278" spans="2:11" hidden="1">
      <c r="B5278" s="519" t="s">
        <v>1063</v>
      </c>
      <c r="C5278" s="519"/>
      <c r="D5278" s="519"/>
      <c r="E5278" s="519"/>
      <c r="F5278" s="519">
        <v>1</v>
      </c>
      <c r="G5278" s="519"/>
      <c r="H5278" s="519">
        <v>11</v>
      </c>
      <c r="I5278" s="519">
        <v>6</v>
      </c>
      <c r="J5278" s="519" t="str">
        <f t="shared" si="132"/>
        <v>SDN30011106</v>
      </c>
      <c r="K5278" s="519">
        <v>275</v>
      </c>
    </row>
    <row r="5279" spans="2:11" hidden="1">
      <c r="B5279" s="519" t="s">
        <v>1063</v>
      </c>
      <c r="C5279" s="519"/>
      <c r="D5279" s="519"/>
      <c r="E5279" s="519"/>
      <c r="F5279" s="519">
        <v>1</v>
      </c>
      <c r="G5279" s="519"/>
      <c r="H5279" s="519">
        <v>11</v>
      </c>
      <c r="I5279" s="519">
        <v>7</v>
      </c>
      <c r="J5279" s="519" t="str">
        <f t="shared" si="132"/>
        <v>SDN30011107</v>
      </c>
      <c r="K5279" s="519">
        <v>275</v>
      </c>
    </row>
    <row r="5280" spans="2:11" hidden="1">
      <c r="B5280" s="519" t="s">
        <v>1063</v>
      </c>
      <c r="C5280" s="519"/>
      <c r="D5280" s="519"/>
      <c r="E5280" s="519"/>
      <c r="F5280" s="519">
        <v>1</v>
      </c>
      <c r="G5280" s="519"/>
      <c r="H5280" s="519">
        <v>11</v>
      </c>
      <c r="I5280" s="519">
        <v>8</v>
      </c>
      <c r="J5280" s="519" t="str">
        <f t="shared" si="132"/>
        <v>SDN30011108</v>
      </c>
      <c r="K5280" s="519">
        <v>275</v>
      </c>
    </row>
    <row r="5281" spans="2:11" hidden="1">
      <c r="B5281" s="519" t="s">
        <v>1063</v>
      </c>
      <c r="C5281" s="519"/>
      <c r="D5281" s="519"/>
      <c r="E5281" s="519"/>
      <c r="F5281" s="519">
        <v>1</v>
      </c>
      <c r="G5281" s="519"/>
      <c r="H5281" s="519">
        <v>11</v>
      </c>
      <c r="I5281" s="519">
        <v>9</v>
      </c>
      <c r="J5281" s="519" t="str">
        <f t="shared" si="132"/>
        <v>SDN30011109</v>
      </c>
      <c r="K5281" s="519">
        <v>275</v>
      </c>
    </row>
    <row r="5282" spans="2:11" hidden="1">
      <c r="B5282" s="519" t="s">
        <v>1063</v>
      </c>
      <c r="C5282" s="519"/>
      <c r="D5282" s="519"/>
      <c r="E5282" s="519"/>
      <c r="F5282" s="519">
        <v>1</v>
      </c>
      <c r="G5282" s="519"/>
      <c r="H5282" s="519">
        <v>11</v>
      </c>
      <c r="I5282" s="519">
        <v>10</v>
      </c>
      <c r="J5282" s="519" t="str">
        <f t="shared" si="132"/>
        <v>SDN30011110</v>
      </c>
      <c r="K5282" s="519">
        <v>275</v>
      </c>
    </row>
    <row r="5283" spans="2:11" hidden="1">
      <c r="B5283" s="519" t="s">
        <v>1063</v>
      </c>
      <c r="C5283" s="519"/>
      <c r="D5283" s="519"/>
      <c r="E5283" s="519"/>
      <c r="F5283" s="519">
        <v>1</v>
      </c>
      <c r="G5283" s="519"/>
      <c r="H5283" s="519">
        <v>11</v>
      </c>
      <c r="I5283" s="519">
        <v>11</v>
      </c>
      <c r="J5283" s="519" t="str">
        <f t="shared" si="132"/>
        <v>SDN30011111</v>
      </c>
      <c r="K5283" s="519">
        <v>275</v>
      </c>
    </row>
    <row r="5284" spans="2:11" hidden="1">
      <c r="B5284" s="519" t="s">
        <v>1063</v>
      </c>
      <c r="C5284" s="519"/>
      <c r="D5284" s="519"/>
      <c r="E5284" s="519"/>
      <c r="F5284" s="519">
        <v>1</v>
      </c>
      <c r="G5284" s="519"/>
      <c r="H5284" s="519">
        <v>11</v>
      </c>
      <c r="I5284" s="519">
        <v>12</v>
      </c>
      <c r="J5284" s="519" t="str">
        <f t="shared" si="132"/>
        <v>SDN30011112</v>
      </c>
      <c r="K5284" s="519">
        <v>275</v>
      </c>
    </row>
    <row r="5285" spans="2:11" hidden="1">
      <c r="B5285" s="519" t="s">
        <v>1063</v>
      </c>
      <c r="C5285" s="519"/>
      <c r="D5285" s="519"/>
      <c r="E5285" s="519"/>
      <c r="F5285" s="519">
        <v>1</v>
      </c>
      <c r="G5285" s="519"/>
      <c r="H5285" s="519">
        <v>11</v>
      </c>
      <c r="I5285" s="519">
        <v>13</v>
      </c>
      <c r="J5285" s="519" t="str">
        <f t="shared" si="132"/>
        <v>SDN30011113</v>
      </c>
      <c r="K5285" s="519">
        <v>275</v>
      </c>
    </row>
    <row r="5286" spans="2:11" hidden="1">
      <c r="B5286" s="519" t="s">
        <v>1063</v>
      </c>
      <c r="C5286" s="519"/>
      <c r="D5286" s="519"/>
      <c r="E5286" s="519"/>
      <c r="F5286" s="519">
        <v>1</v>
      </c>
      <c r="G5286" s="519"/>
      <c r="H5286" s="519">
        <v>11</v>
      </c>
      <c r="I5286" s="519">
        <v>14</v>
      </c>
      <c r="J5286" s="519" t="str">
        <f t="shared" si="132"/>
        <v>SDN30011114</v>
      </c>
      <c r="K5286" s="519">
        <v>275</v>
      </c>
    </row>
    <row r="5287" spans="2:11" hidden="1">
      <c r="B5287" s="519" t="s">
        <v>1063</v>
      </c>
      <c r="C5287" s="519"/>
      <c r="D5287" s="519"/>
      <c r="E5287" s="519"/>
      <c r="F5287" s="519">
        <v>1</v>
      </c>
      <c r="G5287" s="519"/>
      <c r="H5287" s="519">
        <v>11</v>
      </c>
      <c r="I5287" s="519">
        <v>15</v>
      </c>
      <c r="J5287" s="519" t="str">
        <f t="shared" si="132"/>
        <v>SDN30011115</v>
      </c>
      <c r="K5287" s="519">
        <v>275</v>
      </c>
    </row>
    <row r="5288" spans="2:11" hidden="1">
      <c r="B5288" s="519" t="s">
        <v>1063</v>
      </c>
      <c r="C5288" s="519"/>
      <c r="D5288" s="519"/>
      <c r="E5288" s="519"/>
      <c r="F5288" s="519">
        <v>1</v>
      </c>
      <c r="G5288" s="519"/>
      <c r="H5288" s="519">
        <v>11</v>
      </c>
      <c r="I5288" s="519">
        <v>16</v>
      </c>
      <c r="J5288" s="519" t="str">
        <f t="shared" si="132"/>
        <v>SDN30011116</v>
      </c>
      <c r="K5288" s="519">
        <v>220</v>
      </c>
    </row>
    <row r="5289" spans="2:11" hidden="1">
      <c r="B5289" s="519" t="s">
        <v>1063</v>
      </c>
      <c r="C5289" s="519"/>
      <c r="D5289" s="519"/>
      <c r="E5289" s="519"/>
      <c r="F5289" s="519">
        <v>1</v>
      </c>
      <c r="G5289" s="519"/>
      <c r="H5289" s="519">
        <v>11</v>
      </c>
      <c r="I5289" s="519">
        <v>17</v>
      </c>
      <c r="J5289" s="519" t="str">
        <f t="shared" si="132"/>
        <v>SDN30011117</v>
      </c>
      <c r="K5289" s="519">
        <v>220</v>
      </c>
    </row>
    <row r="5290" spans="2:11" hidden="1">
      <c r="B5290" s="519" t="s">
        <v>1063</v>
      </c>
      <c r="C5290" s="519"/>
      <c r="D5290" s="519"/>
      <c r="E5290" s="519"/>
      <c r="F5290" s="519">
        <v>1</v>
      </c>
      <c r="G5290" s="519"/>
      <c r="H5290" s="519">
        <v>11</v>
      </c>
      <c r="I5290" s="519">
        <v>18</v>
      </c>
      <c r="J5290" s="519" t="str">
        <f t="shared" si="132"/>
        <v>SDN30011118</v>
      </c>
      <c r="K5290" s="519">
        <v>220</v>
      </c>
    </row>
    <row r="5291" spans="2:11" hidden="1">
      <c r="B5291" s="519" t="s">
        <v>1063</v>
      </c>
      <c r="C5291" s="519"/>
      <c r="D5291" s="519"/>
      <c r="E5291" s="519"/>
      <c r="F5291" s="519">
        <v>1</v>
      </c>
      <c r="G5291" s="519"/>
      <c r="H5291" s="519">
        <v>11</v>
      </c>
      <c r="I5291" s="519">
        <v>19</v>
      </c>
      <c r="J5291" s="519" t="str">
        <f t="shared" si="132"/>
        <v>SDN30011119</v>
      </c>
      <c r="K5291" s="519">
        <v>220</v>
      </c>
    </row>
    <row r="5292" spans="2:11" hidden="1">
      <c r="B5292" s="519" t="s">
        <v>1063</v>
      </c>
      <c r="C5292" s="519"/>
      <c r="D5292" s="519"/>
      <c r="E5292" s="519"/>
      <c r="F5292" s="519">
        <v>1</v>
      </c>
      <c r="G5292" s="519"/>
      <c r="H5292" s="519">
        <v>11</v>
      </c>
      <c r="I5292" s="519">
        <v>20</v>
      </c>
      <c r="J5292" s="519" t="str">
        <f t="shared" si="132"/>
        <v>SDN30011120</v>
      </c>
      <c r="K5292" s="519">
        <v>220</v>
      </c>
    </row>
    <row r="5293" spans="2:11" hidden="1">
      <c r="B5293" s="519" t="s">
        <v>1063</v>
      </c>
      <c r="C5293" s="519"/>
      <c r="D5293" s="519"/>
      <c r="E5293" s="519"/>
      <c r="F5293" s="519">
        <v>1</v>
      </c>
      <c r="G5293" s="519"/>
      <c r="H5293" s="519">
        <v>11</v>
      </c>
      <c r="I5293" s="519">
        <v>21</v>
      </c>
      <c r="J5293" s="519" t="str">
        <f t="shared" si="132"/>
        <v>SDN30011121</v>
      </c>
      <c r="K5293" s="519">
        <v>220</v>
      </c>
    </row>
    <row r="5294" spans="2:11" hidden="1">
      <c r="B5294" s="519" t="s">
        <v>1063</v>
      </c>
      <c r="C5294" s="519"/>
      <c r="D5294" s="519"/>
      <c r="E5294" s="519"/>
      <c r="F5294" s="519">
        <v>1</v>
      </c>
      <c r="G5294" s="519"/>
      <c r="H5294" s="519">
        <v>11</v>
      </c>
      <c r="I5294" s="519">
        <v>22</v>
      </c>
      <c r="J5294" s="519" t="str">
        <f t="shared" si="132"/>
        <v>SDN30011122</v>
      </c>
      <c r="K5294" s="519">
        <v>220</v>
      </c>
    </row>
    <row r="5295" spans="2:11" hidden="1">
      <c r="B5295" s="519" t="s">
        <v>1063</v>
      </c>
      <c r="C5295" s="519"/>
      <c r="D5295" s="519"/>
      <c r="E5295" s="519"/>
      <c r="F5295" s="519">
        <v>1</v>
      </c>
      <c r="G5295" s="519"/>
      <c r="H5295" s="519">
        <v>11</v>
      </c>
      <c r="I5295" s="519">
        <v>23</v>
      </c>
      <c r="J5295" s="519" t="str">
        <f t="shared" si="132"/>
        <v>SDN30011123</v>
      </c>
      <c r="K5295" s="519">
        <v>220</v>
      </c>
    </row>
    <row r="5296" spans="2:11" hidden="1">
      <c r="B5296" s="519" t="s">
        <v>1063</v>
      </c>
      <c r="C5296" s="519"/>
      <c r="D5296" s="519"/>
      <c r="E5296" s="519"/>
      <c r="F5296" s="519">
        <v>1</v>
      </c>
      <c r="G5296" s="519"/>
      <c r="H5296" s="519">
        <v>11</v>
      </c>
      <c r="I5296" s="519">
        <v>24</v>
      </c>
      <c r="J5296" s="519" t="str">
        <f t="shared" si="132"/>
        <v>SDN30011124</v>
      </c>
      <c r="K5296" s="519">
        <v>220</v>
      </c>
    </row>
    <row r="5297" spans="2:11" hidden="1">
      <c r="B5297" s="519" t="s">
        <v>1063</v>
      </c>
      <c r="C5297" s="519"/>
      <c r="D5297" s="519"/>
      <c r="E5297" s="519"/>
      <c r="F5297" s="519">
        <v>1</v>
      </c>
      <c r="G5297" s="519"/>
      <c r="H5297" s="519">
        <v>11</v>
      </c>
      <c r="I5297" s="519">
        <v>25</v>
      </c>
      <c r="J5297" s="519" t="str">
        <f t="shared" si="132"/>
        <v>SDN30011125</v>
      </c>
      <c r="K5297" s="519">
        <v>220</v>
      </c>
    </row>
    <row r="5298" spans="2:11" hidden="1">
      <c r="B5298" s="519" t="s">
        <v>1063</v>
      </c>
      <c r="C5298" s="519"/>
      <c r="D5298" s="519"/>
      <c r="E5298" s="519"/>
      <c r="F5298" s="519">
        <v>1</v>
      </c>
      <c r="G5298" s="519"/>
      <c r="H5298" s="519">
        <v>11</v>
      </c>
      <c r="I5298" s="519">
        <v>26</v>
      </c>
      <c r="J5298" s="519" t="str">
        <f t="shared" si="132"/>
        <v>SDN30011126</v>
      </c>
      <c r="K5298" s="519">
        <v>220</v>
      </c>
    </row>
    <row r="5299" spans="2:11" hidden="1">
      <c r="B5299" s="519" t="s">
        <v>1063</v>
      </c>
      <c r="C5299" s="519"/>
      <c r="D5299" s="519"/>
      <c r="E5299" s="519"/>
      <c r="F5299" s="519">
        <v>1</v>
      </c>
      <c r="G5299" s="519"/>
      <c r="H5299" s="519">
        <v>11</v>
      </c>
      <c r="I5299" s="519">
        <v>27</v>
      </c>
      <c r="J5299" s="519" t="str">
        <f t="shared" si="132"/>
        <v>SDN30011127</v>
      </c>
      <c r="K5299" s="519">
        <v>220</v>
      </c>
    </row>
    <row r="5300" spans="2:11" hidden="1">
      <c r="B5300" s="519" t="s">
        <v>1063</v>
      </c>
      <c r="C5300" s="519"/>
      <c r="D5300" s="519"/>
      <c r="E5300" s="519"/>
      <c r="F5300" s="519">
        <v>1</v>
      </c>
      <c r="G5300" s="519"/>
      <c r="H5300" s="519">
        <v>11</v>
      </c>
      <c r="I5300" s="519">
        <v>28</v>
      </c>
      <c r="J5300" s="519" t="str">
        <f t="shared" si="132"/>
        <v>SDN30011128</v>
      </c>
      <c r="K5300" s="519">
        <v>220</v>
      </c>
    </row>
    <row r="5301" spans="2:11" hidden="1">
      <c r="B5301" s="519" t="s">
        <v>1063</v>
      </c>
      <c r="C5301" s="519"/>
      <c r="D5301" s="519"/>
      <c r="E5301" s="519"/>
      <c r="F5301" s="519">
        <v>1</v>
      </c>
      <c r="G5301" s="519"/>
      <c r="H5301" s="519">
        <v>11</v>
      </c>
      <c r="I5301" s="519">
        <v>29</v>
      </c>
      <c r="J5301" s="519" t="str">
        <f t="shared" si="132"/>
        <v>SDN30011129</v>
      </c>
      <c r="K5301" s="519">
        <v>220</v>
      </c>
    </row>
    <row r="5302" spans="2:11" hidden="1">
      <c r="B5302" s="519" t="s">
        <v>1063</v>
      </c>
      <c r="C5302" s="519"/>
      <c r="D5302" s="519"/>
      <c r="E5302" s="519"/>
      <c r="F5302" s="519">
        <v>1</v>
      </c>
      <c r="G5302" s="519"/>
      <c r="H5302" s="519">
        <v>11</v>
      </c>
      <c r="I5302" s="519">
        <v>30</v>
      </c>
      <c r="J5302" s="519" t="str">
        <f t="shared" si="132"/>
        <v>SDN30011130</v>
      </c>
      <c r="K5302" s="519">
        <v>220</v>
      </c>
    </row>
    <row r="5303" spans="2:11" hidden="1">
      <c r="B5303" s="519" t="s">
        <v>1063</v>
      </c>
      <c r="C5303" s="519"/>
      <c r="D5303" s="519"/>
      <c r="E5303" s="519"/>
      <c r="F5303" s="519">
        <v>1</v>
      </c>
      <c r="G5303" s="519"/>
      <c r="H5303" s="519">
        <v>12</v>
      </c>
      <c r="I5303" s="519">
        <v>1</v>
      </c>
      <c r="J5303" s="519" t="str">
        <f t="shared" si="132"/>
        <v>SDN30011201</v>
      </c>
      <c r="K5303" s="519">
        <v>275</v>
      </c>
    </row>
    <row r="5304" spans="2:11" hidden="1">
      <c r="B5304" s="519" t="s">
        <v>1063</v>
      </c>
      <c r="C5304" s="519"/>
      <c r="D5304" s="519"/>
      <c r="E5304" s="519"/>
      <c r="F5304" s="519">
        <v>1</v>
      </c>
      <c r="G5304" s="519"/>
      <c r="H5304" s="519">
        <v>12</v>
      </c>
      <c r="I5304" s="519">
        <v>2</v>
      </c>
      <c r="J5304" s="519" t="str">
        <f t="shared" si="132"/>
        <v>SDN30011202</v>
      </c>
      <c r="K5304" s="519">
        <v>275</v>
      </c>
    </row>
    <row r="5305" spans="2:11" hidden="1">
      <c r="B5305" s="519" t="s">
        <v>1063</v>
      </c>
      <c r="C5305" s="519"/>
      <c r="D5305" s="519"/>
      <c r="E5305" s="519"/>
      <c r="F5305" s="519">
        <v>1</v>
      </c>
      <c r="G5305" s="519"/>
      <c r="H5305" s="519">
        <v>12</v>
      </c>
      <c r="I5305" s="519">
        <v>3</v>
      </c>
      <c r="J5305" s="519" t="str">
        <f t="shared" si="132"/>
        <v>SDN30011203</v>
      </c>
      <c r="K5305" s="519">
        <v>275</v>
      </c>
    </row>
    <row r="5306" spans="2:11" hidden="1">
      <c r="B5306" s="519" t="s">
        <v>1063</v>
      </c>
      <c r="C5306" s="519"/>
      <c r="D5306" s="519"/>
      <c r="E5306" s="519"/>
      <c r="F5306" s="519">
        <v>1</v>
      </c>
      <c r="G5306" s="519"/>
      <c r="H5306" s="519">
        <v>12</v>
      </c>
      <c r="I5306" s="519">
        <v>4</v>
      </c>
      <c r="J5306" s="519" t="str">
        <f t="shared" si="132"/>
        <v>SDN30011204</v>
      </c>
      <c r="K5306" s="519">
        <v>275</v>
      </c>
    </row>
    <row r="5307" spans="2:11" hidden="1">
      <c r="B5307" s="519" t="s">
        <v>1063</v>
      </c>
      <c r="C5307" s="519"/>
      <c r="D5307" s="519"/>
      <c r="E5307" s="519"/>
      <c r="F5307" s="519">
        <v>1</v>
      </c>
      <c r="G5307" s="519"/>
      <c r="H5307" s="519">
        <v>12</v>
      </c>
      <c r="I5307" s="519">
        <v>5</v>
      </c>
      <c r="J5307" s="519" t="str">
        <f t="shared" si="132"/>
        <v>SDN30011205</v>
      </c>
      <c r="K5307" s="519">
        <v>275</v>
      </c>
    </row>
    <row r="5308" spans="2:11" hidden="1">
      <c r="B5308" s="519" t="s">
        <v>1063</v>
      </c>
      <c r="C5308" s="519"/>
      <c r="D5308" s="519"/>
      <c r="E5308" s="519"/>
      <c r="F5308" s="519">
        <v>1</v>
      </c>
      <c r="G5308" s="519"/>
      <c r="H5308" s="519">
        <v>12</v>
      </c>
      <c r="I5308" s="519">
        <v>6</v>
      </c>
      <c r="J5308" s="519" t="str">
        <f t="shared" si="132"/>
        <v>SDN30011206</v>
      </c>
      <c r="K5308" s="519">
        <v>275</v>
      </c>
    </row>
    <row r="5309" spans="2:11" hidden="1">
      <c r="B5309" s="519" t="s">
        <v>1063</v>
      </c>
      <c r="C5309" s="519"/>
      <c r="D5309" s="519"/>
      <c r="E5309" s="519"/>
      <c r="F5309" s="519">
        <v>1</v>
      </c>
      <c r="G5309" s="519"/>
      <c r="H5309" s="519">
        <v>12</v>
      </c>
      <c r="I5309" s="519">
        <v>7</v>
      </c>
      <c r="J5309" s="519" t="str">
        <f t="shared" si="132"/>
        <v>SDN30011207</v>
      </c>
      <c r="K5309" s="519">
        <v>275</v>
      </c>
    </row>
    <row r="5310" spans="2:11" hidden="1">
      <c r="B5310" s="519" t="s">
        <v>1063</v>
      </c>
      <c r="C5310" s="519"/>
      <c r="D5310" s="519"/>
      <c r="E5310" s="519"/>
      <c r="F5310" s="519">
        <v>1</v>
      </c>
      <c r="G5310" s="519"/>
      <c r="H5310" s="519">
        <v>12</v>
      </c>
      <c r="I5310" s="519">
        <v>8</v>
      </c>
      <c r="J5310" s="519" t="str">
        <f t="shared" si="132"/>
        <v>SDN30011208</v>
      </c>
      <c r="K5310" s="519">
        <v>275</v>
      </c>
    </row>
    <row r="5311" spans="2:11" hidden="1">
      <c r="B5311" s="519" t="s">
        <v>1063</v>
      </c>
      <c r="C5311" s="519"/>
      <c r="D5311" s="519"/>
      <c r="E5311" s="519"/>
      <c r="F5311" s="519">
        <v>1</v>
      </c>
      <c r="G5311" s="519"/>
      <c r="H5311" s="519">
        <v>12</v>
      </c>
      <c r="I5311" s="519">
        <v>9</v>
      </c>
      <c r="J5311" s="519" t="str">
        <f t="shared" si="132"/>
        <v>SDN30011209</v>
      </c>
      <c r="K5311" s="519">
        <v>275</v>
      </c>
    </row>
    <row r="5312" spans="2:11" hidden="1">
      <c r="B5312" s="519" t="s">
        <v>1063</v>
      </c>
      <c r="C5312" s="519"/>
      <c r="D5312" s="519"/>
      <c r="E5312" s="519"/>
      <c r="F5312" s="519">
        <v>1</v>
      </c>
      <c r="G5312" s="519"/>
      <c r="H5312" s="519">
        <v>12</v>
      </c>
      <c r="I5312" s="519">
        <v>10</v>
      </c>
      <c r="J5312" s="519" t="str">
        <f t="shared" si="132"/>
        <v>SDN30011210</v>
      </c>
      <c r="K5312" s="519">
        <v>275</v>
      </c>
    </row>
    <row r="5313" spans="2:11" hidden="1">
      <c r="B5313" s="519" t="s">
        <v>1063</v>
      </c>
      <c r="C5313" s="519"/>
      <c r="D5313" s="519"/>
      <c r="E5313" s="519"/>
      <c r="F5313" s="519">
        <v>1</v>
      </c>
      <c r="G5313" s="519"/>
      <c r="H5313" s="519">
        <v>12</v>
      </c>
      <c r="I5313" s="519">
        <v>11</v>
      </c>
      <c r="J5313" s="519" t="str">
        <f t="shared" si="132"/>
        <v>SDN30011211</v>
      </c>
      <c r="K5313" s="519">
        <v>275</v>
      </c>
    </row>
    <row r="5314" spans="2:11" hidden="1">
      <c r="B5314" s="519" t="s">
        <v>1063</v>
      </c>
      <c r="C5314" s="519"/>
      <c r="D5314" s="519"/>
      <c r="E5314" s="519"/>
      <c r="F5314" s="519">
        <v>1</v>
      </c>
      <c r="G5314" s="519"/>
      <c r="H5314" s="519">
        <v>12</v>
      </c>
      <c r="I5314" s="519">
        <v>12</v>
      </c>
      <c r="J5314" s="519" t="str">
        <f t="shared" si="132"/>
        <v>SDN30011212</v>
      </c>
      <c r="K5314" s="519">
        <v>275</v>
      </c>
    </row>
    <row r="5315" spans="2:11" hidden="1">
      <c r="B5315" s="519" t="s">
        <v>1063</v>
      </c>
      <c r="C5315" s="519"/>
      <c r="D5315" s="519"/>
      <c r="E5315" s="519"/>
      <c r="F5315" s="519">
        <v>1</v>
      </c>
      <c r="G5315" s="519"/>
      <c r="H5315" s="519">
        <v>12</v>
      </c>
      <c r="I5315" s="519">
        <v>13</v>
      </c>
      <c r="J5315" s="519" t="str">
        <f t="shared" si="132"/>
        <v>SDN30011213</v>
      </c>
      <c r="K5315" s="519">
        <v>275</v>
      </c>
    </row>
    <row r="5316" spans="2:11" hidden="1">
      <c r="B5316" s="519" t="s">
        <v>1063</v>
      </c>
      <c r="C5316" s="519"/>
      <c r="D5316" s="519"/>
      <c r="E5316" s="519"/>
      <c r="F5316" s="519">
        <v>1</v>
      </c>
      <c r="G5316" s="519"/>
      <c r="H5316" s="519">
        <v>12</v>
      </c>
      <c r="I5316" s="519">
        <v>14</v>
      </c>
      <c r="J5316" s="519" t="str">
        <f t="shared" ref="J5316:J5379" si="133">B5316&amp;TEXT(F5316,"00")&amp;TEXT(H5316,"00")&amp;TEXT(I5316,"00")</f>
        <v>SDN30011214</v>
      </c>
      <c r="K5316" s="519">
        <v>275</v>
      </c>
    </row>
    <row r="5317" spans="2:11" hidden="1">
      <c r="B5317" s="519" t="s">
        <v>1063</v>
      </c>
      <c r="C5317" s="519"/>
      <c r="D5317" s="519"/>
      <c r="E5317" s="519"/>
      <c r="F5317" s="519">
        <v>1</v>
      </c>
      <c r="G5317" s="519"/>
      <c r="H5317" s="519">
        <v>12</v>
      </c>
      <c r="I5317" s="519">
        <v>15</v>
      </c>
      <c r="J5317" s="519" t="str">
        <f t="shared" si="133"/>
        <v>SDN30011215</v>
      </c>
      <c r="K5317" s="519">
        <v>275</v>
      </c>
    </row>
    <row r="5318" spans="2:11" hidden="1">
      <c r="B5318" s="519" t="s">
        <v>1063</v>
      </c>
      <c r="C5318" s="519"/>
      <c r="D5318" s="519"/>
      <c r="E5318" s="519"/>
      <c r="F5318" s="519">
        <v>1</v>
      </c>
      <c r="G5318" s="519"/>
      <c r="H5318" s="519">
        <v>12</v>
      </c>
      <c r="I5318" s="519">
        <v>16</v>
      </c>
      <c r="J5318" s="519" t="str">
        <f t="shared" si="133"/>
        <v>SDN30011216</v>
      </c>
      <c r="K5318" s="519">
        <v>220</v>
      </c>
    </row>
    <row r="5319" spans="2:11" hidden="1">
      <c r="B5319" s="519" t="s">
        <v>1063</v>
      </c>
      <c r="C5319" s="519"/>
      <c r="D5319" s="519"/>
      <c r="E5319" s="519"/>
      <c r="F5319" s="519">
        <v>1</v>
      </c>
      <c r="G5319" s="519"/>
      <c r="H5319" s="519">
        <v>12</v>
      </c>
      <c r="I5319" s="519">
        <v>17</v>
      </c>
      <c r="J5319" s="519" t="str">
        <f t="shared" si="133"/>
        <v>SDN30011217</v>
      </c>
      <c r="K5319" s="519">
        <v>220</v>
      </c>
    </row>
    <row r="5320" spans="2:11" hidden="1">
      <c r="B5320" s="519" t="s">
        <v>1063</v>
      </c>
      <c r="C5320" s="519"/>
      <c r="D5320" s="519"/>
      <c r="E5320" s="519"/>
      <c r="F5320" s="519">
        <v>1</v>
      </c>
      <c r="G5320" s="519"/>
      <c r="H5320" s="519">
        <v>12</v>
      </c>
      <c r="I5320" s="519">
        <v>18</v>
      </c>
      <c r="J5320" s="519" t="str">
        <f t="shared" si="133"/>
        <v>SDN30011218</v>
      </c>
      <c r="K5320" s="519">
        <v>220</v>
      </c>
    </row>
    <row r="5321" spans="2:11" hidden="1">
      <c r="B5321" s="519" t="s">
        <v>1063</v>
      </c>
      <c r="C5321" s="519"/>
      <c r="D5321" s="519"/>
      <c r="E5321" s="519"/>
      <c r="F5321" s="519">
        <v>1</v>
      </c>
      <c r="G5321" s="519"/>
      <c r="H5321" s="519">
        <v>12</v>
      </c>
      <c r="I5321" s="519">
        <v>19</v>
      </c>
      <c r="J5321" s="519" t="str">
        <f t="shared" si="133"/>
        <v>SDN30011219</v>
      </c>
      <c r="K5321" s="519">
        <v>220</v>
      </c>
    </row>
    <row r="5322" spans="2:11" hidden="1">
      <c r="B5322" s="519" t="s">
        <v>1063</v>
      </c>
      <c r="C5322" s="519"/>
      <c r="D5322" s="519"/>
      <c r="E5322" s="519"/>
      <c r="F5322" s="519">
        <v>1</v>
      </c>
      <c r="G5322" s="519"/>
      <c r="H5322" s="519">
        <v>12</v>
      </c>
      <c r="I5322" s="519">
        <v>20</v>
      </c>
      <c r="J5322" s="519" t="str">
        <f t="shared" si="133"/>
        <v>SDN30011220</v>
      </c>
      <c r="K5322" s="519">
        <v>220</v>
      </c>
    </row>
    <row r="5323" spans="2:11" hidden="1">
      <c r="B5323" s="519" t="s">
        <v>1063</v>
      </c>
      <c r="C5323" s="519"/>
      <c r="D5323" s="519"/>
      <c r="E5323" s="519"/>
      <c r="F5323" s="519">
        <v>1</v>
      </c>
      <c r="G5323" s="519"/>
      <c r="H5323" s="519">
        <v>12</v>
      </c>
      <c r="I5323" s="519">
        <v>21</v>
      </c>
      <c r="J5323" s="519" t="str">
        <f t="shared" si="133"/>
        <v>SDN30011221</v>
      </c>
      <c r="K5323" s="519">
        <v>220</v>
      </c>
    </row>
    <row r="5324" spans="2:11" hidden="1">
      <c r="B5324" s="519" t="s">
        <v>1063</v>
      </c>
      <c r="C5324" s="519"/>
      <c r="D5324" s="519"/>
      <c r="E5324" s="519"/>
      <c r="F5324" s="519">
        <v>1</v>
      </c>
      <c r="G5324" s="519"/>
      <c r="H5324" s="519">
        <v>12</v>
      </c>
      <c r="I5324" s="519">
        <v>22</v>
      </c>
      <c r="J5324" s="519" t="str">
        <f t="shared" si="133"/>
        <v>SDN30011222</v>
      </c>
      <c r="K5324" s="519">
        <v>220</v>
      </c>
    </row>
    <row r="5325" spans="2:11" hidden="1">
      <c r="B5325" s="519" t="s">
        <v>1063</v>
      </c>
      <c r="C5325" s="519"/>
      <c r="D5325" s="519"/>
      <c r="E5325" s="519"/>
      <c r="F5325" s="519">
        <v>1</v>
      </c>
      <c r="G5325" s="519"/>
      <c r="H5325" s="519">
        <v>12</v>
      </c>
      <c r="I5325" s="519">
        <v>23</v>
      </c>
      <c r="J5325" s="519" t="str">
        <f t="shared" si="133"/>
        <v>SDN30011223</v>
      </c>
      <c r="K5325" s="519">
        <v>220</v>
      </c>
    </row>
    <row r="5326" spans="2:11" hidden="1">
      <c r="B5326" s="519" t="s">
        <v>1063</v>
      </c>
      <c r="C5326" s="519"/>
      <c r="D5326" s="519"/>
      <c r="E5326" s="519"/>
      <c r="F5326" s="519">
        <v>1</v>
      </c>
      <c r="G5326" s="519"/>
      <c r="H5326" s="519">
        <v>12</v>
      </c>
      <c r="I5326" s="519">
        <v>24</v>
      </c>
      <c r="J5326" s="519" t="str">
        <f t="shared" si="133"/>
        <v>SDN30011224</v>
      </c>
      <c r="K5326" s="519">
        <v>220</v>
      </c>
    </row>
    <row r="5327" spans="2:11" hidden="1">
      <c r="B5327" s="519" t="s">
        <v>1063</v>
      </c>
      <c r="C5327" s="519"/>
      <c r="D5327" s="519"/>
      <c r="E5327" s="519"/>
      <c r="F5327" s="519">
        <v>1</v>
      </c>
      <c r="G5327" s="519"/>
      <c r="H5327" s="519">
        <v>12</v>
      </c>
      <c r="I5327" s="519">
        <v>25</v>
      </c>
      <c r="J5327" s="519" t="str">
        <f t="shared" si="133"/>
        <v>SDN30011225</v>
      </c>
      <c r="K5327" s="519">
        <v>220</v>
      </c>
    </row>
    <row r="5328" spans="2:11" hidden="1">
      <c r="B5328" s="519" t="s">
        <v>1063</v>
      </c>
      <c r="C5328" s="519"/>
      <c r="D5328" s="519"/>
      <c r="E5328" s="519"/>
      <c r="F5328" s="519">
        <v>1</v>
      </c>
      <c r="G5328" s="519"/>
      <c r="H5328" s="519">
        <v>12</v>
      </c>
      <c r="I5328" s="519">
        <v>26</v>
      </c>
      <c r="J5328" s="519" t="str">
        <f t="shared" si="133"/>
        <v>SDN30011226</v>
      </c>
      <c r="K5328" s="519">
        <v>220</v>
      </c>
    </row>
    <row r="5329" spans="2:11" hidden="1">
      <c r="B5329" s="519" t="s">
        <v>1063</v>
      </c>
      <c r="C5329" s="519"/>
      <c r="D5329" s="519"/>
      <c r="E5329" s="519"/>
      <c r="F5329" s="519">
        <v>1</v>
      </c>
      <c r="G5329" s="519"/>
      <c r="H5329" s="519">
        <v>12</v>
      </c>
      <c r="I5329" s="519">
        <v>27</v>
      </c>
      <c r="J5329" s="519" t="str">
        <f t="shared" si="133"/>
        <v>SDN30011227</v>
      </c>
      <c r="K5329" s="519">
        <v>220</v>
      </c>
    </row>
    <row r="5330" spans="2:11" hidden="1">
      <c r="B5330" s="519" t="s">
        <v>1063</v>
      </c>
      <c r="C5330" s="519"/>
      <c r="D5330" s="519"/>
      <c r="E5330" s="519"/>
      <c r="F5330" s="519">
        <v>1</v>
      </c>
      <c r="G5330" s="519"/>
      <c r="H5330" s="519">
        <v>12</v>
      </c>
      <c r="I5330" s="519">
        <v>28</v>
      </c>
      <c r="J5330" s="519" t="str">
        <f t="shared" si="133"/>
        <v>SDN30011228</v>
      </c>
      <c r="K5330" s="519">
        <v>220</v>
      </c>
    </row>
    <row r="5331" spans="2:11" hidden="1">
      <c r="B5331" s="519" t="s">
        <v>1063</v>
      </c>
      <c r="C5331" s="519"/>
      <c r="D5331" s="519"/>
      <c r="E5331" s="519"/>
      <c r="F5331" s="519">
        <v>1</v>
      </c>
      <c r="G5331" s="519"/>
      <c r="H5331" s="519">
        <v>12</v>
      </c>
      <c r="I5331" s="519">
        <v>29</v>
      </c>
      <c r="J5331" s="519" t="str">
        <f t="shared" si="133"/>
        <v>SDN30011229</v>
      </c>
      <c r="K5331" s="519">
        <v>220</v>
      </c>
    </row>
    <row r="5332" spans="2:11" hidden="1">
      <c r="B5332" s="519" t="s">
        <v>1063</v>
      </c>
      <c r="C5332" s="519"/>
      <c r="D5332" s="519"/>
      <c r="E5332" s="519"/>
      <c r="F5332" s="519">
        <v>1</v>
      </c>
      <c r="G5332" s="519"/>
      <c r="H5332" s="519">
        <v>12</v>
      </c>
      <c r="I5332" s="519">
        <v>30</v>
      </c>
      <c r="J5332" s="519" t="str">
        <f t="shared" si="133"/>
        <v>SDN30011230</v>
      </c>
      <c r="K5332" s="519">
        <v>220</v>
      </c>
    </row>
    <row r="5333" spans="2:11" hidden="1">
      <c r="B5333" s="519" t="s">
        <v>1063</v>
      </c>
      <c r="C5333" s="519"/>
      <c r="D5333" s="519"/>
      <c r="E5333" s="519"/>
      <c r="F5333" s="519">
        <v>1</v>
      </c>
      <c r="G5333" s="519"/>
      <c r="H5333" s="519">
        <v>13</v>
      </c>
      <c r="I5333" s="519">
        <v>1</v>
      </c>
      <c r="J5333" s="519" t="str">
        <f t="shared" si="133"/>
        <v>SDN30011301</v>
      </c>
      <c r="K5333" s="519">
        <v>275</v>
      </c>
    </row>
    <row r="5334" spans="2:11" hidden="1">
      <c r="B5334" s="519" t="s">
        <v>1063</v>
      </c>
      <c r="C5334" s="519"/>
      <c r="D5334" s="519"/>
      <c r="E5334" s="519"/>
      <c r="F5334" s="519">
        <v>1</v>
      </c>
      <c r="G5334" s="519"/>
      <c r="H5334" s="519">
        <v>13</v>
      </c>
      <c r="I5334" s="519">
        <v>2</v>
      </c>
      <c r="J5334" s="519" t="str">
        <f t="shared" si="133"/>
        <v>SDN30011302</v>
      </c>
      <c r="K5334" s="519">
        <v>275</v>
      </c>
    </row>
    <row r="5335" spans="2:11" hidden="1">
      <c r="B5335" s="519" t="s">
        <v>1063</v>
      </c>
      <c r="C5335" s="519"/>
      <c r="D5335" s="519"/>
      <c r="E5335" s="519"/>
      <c r="F5335" s="519">
        <v>1</v>
      </c>
      <c r="G5335" s="519"/>
      <c r="H5335" s="519">
        <v>13</v>
      </c>
      <c r="I5335" s="519">
        <v>3</v>
      </c>
      <c r="J5335" s="519" t="str">
        <f t="shared" si="133"/>
        <v>SDN30011303</v>
      </c>
      <c r="K5335" s="519">
        <v>275</v>
      </c>
    </row>
    <row r="5336" spans="2:11" hidden="1">
      <c r="B5336" s="519" t="s">
        <v>1063</v>
      </c>
      <c r="C5336" s="519"/>
      <c r="D5336" s="519"/>
      <c r="E5336" s="519"/>
      <c r="F5336" s="519">
        <v>1</v>
      </c>
      <c r="G5336" s="519"/>
      <c r="H5336" s="519">
        <v>13</v>
      </c>
      <c r="I5336" s="519">
        <v>4</v>
      </c>
      <c r="J5336" s="519" t="str">
        <f t="shared" si="133"/>
        <v>SDN30011304</v>
      </c>
      <c r="K5336" s="519">
        <v>275</v>
      </c>
    </row>
    <row r="5337" spans="2:11" hidden="1">
      <c r="B5337" s="519" t="s">
        <v>1063</v>
      </c>
      <c r="C5337" s="519"/>
      <c r="D5337" s="519"/>
      <c r="E5337" s="519"/>
      <c r="F5337" s="519">
        <v>1</v>
      </c>
      <c r="G5337" s="519"/>
      <c r="H5337" s="519">
        <v>13</v>
      </c>
      <c r="I5337" s="519">
        <v>5</v>
      </c>
      <c r="J5337" s="519" t="str">
        <f t="shared" si="133"/>
        <v>SDN30011305</v>
      </c>
      <c r="K5337" s="519">
        <v>275</v>
      </c>
    </row>
    <row r="5338" spans="2:11" hidden="1">
      <c r="B5338" s="519" t="s">
        <v>1063</v>
      </c>
      <c r="C5338" s="519"/>
      <c r="D5338" s="519"/>
      <c r="E5338" s="519"/>
      <c r="F5338" s="519">
        <v>1</v>
      </c>
      <c r="G5338" s="519"/>
      <c r="H5338" s="519">
        <v>13</v>
      </c>
      <c r="I5338" s="519">
        <v>6</v>
      </c>
      <c r="J5338" s="519" t="str">
        <f t="shared" si="133"/>
        <v>SDN30011306</v>
      </c>
      <c r="K5338" s="519">
        <v>275</v>
      </c>
    </row>
    <row r="5339" spans="2:11" hidden="1">
      <c r="B5339" s="519" t="s">
        <v>1063</v>
      </c>
      <c r="C5339" s="519"/>
      <c r="D5339" s="519"/>
      <c r="E5339" s="519"/>
      <c r="F5339" s="519">
        <v>1</v>
      </c>
      <c r="G5339" s="519"/>
      <c r="H5339" s="519">
        <v>13</v>
      </c>
      <c r="I5339" s="519">
        <v>7</v>
      </c>
      <c r="J5339" s="519" t="str">
        <f t="shared" si="133"/>
        <v>SDN30011307</v>
      </c>
      <c r="K5339" s="519">
        <v>275</v>
      </c>
    </row>
    <row r="5340" spans="2:11" hidden="1">
      <c r="B5340" s="519" t="s">
        <v>1063</v>
      </c>
      <c r="C5340" s="519"/>
      <c r="D5340" s="519"/>
      <c r="E5340" s="519"/>
      <c r="F5340" s="519">
        <v>1</v>
      </c>
      <c r="G5340" s="519"/>
      <c r="H5340" s="519">
        <v>13</v>
      </c>
      <c r="I5340" s="519">
        <v>8</v>
      </c>
      <c r="J5340" s="519" t="str">
        <f t="shared" si="133"/>
        <v>SDN30011308</v>
      </c>
      <c r="K5340" s="519">
        <v>275</v>
      </c>
    </row>
    <row r="5341" spans="2:11" hidden="1">
      <c r="B5341" s="519" t="s">
        <v>1063</v>
      </c>
      <c r="C5341" s="519"/>
      <c r="D5341" s="519"/>
      <c r="E5341" s="519"/>
      <c r="F5341" s="519">
        <v>1</v>
      </c>
      <c r="G5341" s="519"/>
      <c r="H5341" s="519">
        <v>13</v>
      </c>
      <c r="I5341" s="519">
        <v>9</v>
      </c>
      <c r="J5341" s="519" t="str">
        <f t="shared" si="133"/>
        <v>SDN30011309</v>
      </c>
      <c r="K5341" s="519">
        <v>275</v>
      </c>
    </row>
    <row r="5342" spans="2:11" hidden="1">
      <c r="B5342" s="519" t="s">
        <v>1063</v>
      </c>
      <c r="C5342" s="519"/>
      <c r="D5342" s="519"/>
      <c r="E5342" s="519"/>
      <c r="F5342" s="519">
        <v>1</v>
      </c>
      <c r="G5342" s="519"/>
      <c r="H5342" s="519">
        <v>13</v>
      </c>
      <c r="I5342" s="519">
        <v>10</v>
      </c>
      <c r="J5342" s="519" t="str">
        <f t="shared" si="133"/>
        <v>SDN30011310</v>
      </c>
      <c r="K5342" s="519">
        <v>275</v>
      </c>
    </row>
    <row r="5343" spans="2:11" hidden="1">
      <c r="B5343" s="519" t="s">
        <v>1063</v>
      </c>
      <c r="C5343" s="519"/>
      <c r="D5343" s="519"/>
      <c r="E5343" s="519"/>
      <c r="F5343" s="519">
        <v>1</v>
      </c>
      <c r="G5343" s="519"/>
      <c r="H5343" s="519">
        <v>13</v>
      </c>
      <c r="I5343" s="519">
        <v>11</v>
      </c>
      <c r="J5343" s="519" t="str">
        <f t="shared" si="133"/>
        <v>SDN30011311</v>
      </c>
      <c r="K5343" s="519">
        <v>275</v>
      </c>
    </row>
    <row r="5344" spans="2:11" hidden="1">
      <c r="B5344" s="519" t="s">
        <v>1063</v>
      </c>
      <c r="C5344" s="519"/>
      <c r="D5344" s="519"/>
      <c r="E5344" s="519"/>
      <c r="F5344" s="519">
        <v>1</v>
      </c>
      <c r="G5344" s="519"/>
      <c r="H5344" s="519">
        <v>13</v>
      </c>
      <c r="I5344" s="519">
        <v>12</v>
      </c>
      <c r="J5344" s="519" t="str">
        <f t="shared" si="133"/>
        <v>SDN30011312</v>
      </c>
      <c r="K5344" s="519">
        <v>275</v>
      </c>
    </row>
    <row r="5345" spans="2:11" hidden="1">
      <c r="B5345" s="519" t="s">
        <v>1063</v>
      </c>
      <c r="C5345" s="519"/>
      <c r="D5345" s="519"/>
      <c r="E5345" s="519"/>
      <c r="F5345" s="519">
        <v>1</v>
      </c>
      <c r="G5345" s="519"/>
      <c r="H5345" s="519">
        <v>13</v>
      </c>
      <c r="I5345" s="519">
        <v>13</v>
      </c>
      <c r="J5345" s="519" t="str">
        <f t="shared" si="133"/>
        <v>SDN30011313</v>
      </c>
      <c r="K5345" s="519">
        <v>275</v>
      </c>
    </row>
    <row r="5346" spans="2:11" hidden="1">
      <c r="B5346" s="519" t="s">
        <v>1063</v>
      </c>
      <c r="C5346" s="519"/>
      <c r="D5346" s="519"/>
      <c r="E5346" s="519"/>
      <c r="F5346" s="519">
        <v>1</v>
      </c>
      <c r="G5346" s="519"/>
      <c r="H5346" s="519">
        <v>13</v>
      </c>
      <c r="I5346" s="519">
        <v>14</v>
      </c>
      <c r="J5346" s="519" t="str">
        <f t="shared" si="133"/>
        <v>SDN30011314</v>
      </c>
      <c r="K5346" s="519">
        <v>275</v>
      </c>
    </row>
    <row r="5347" spans="2:11" hidden="1">
      <c r="B5347" s="519" t="s">
        <v>1063</v>
      </c>
      <c r="C5347" s="519"/>
      <c r="D5347" s="519"/>
      <c r="E5347" s="519"/>
      <c r="F5347" s="519">
        <v>1</v>
      </c>
      <c r="G5347" s="519"/>
      <c r="H5347" s="519">
        <v>13</v>
      </c>
      <c r="I5347" s="519">
        <v>15</v>
      </c>
      <c r="J5347" s="519" t="str">
        <f t="shared" si="133"/>
        <v>SDN30011315</v>
      </c>
      <c r="K5347" s="519">
        <v>275</v>
      </c>
    </row>
    <row r="5348" spans="2:11" hidden="1">
      <c r="B5348" s="519" t="s">
        <v>1063</v>
      </c>
      <c r="C5348" s="519"/>
      <c r="D5348" s="519"/>
      <c r="E5348" s="519"/>
      <c r="F5348" s="519">
        <v>1</v>
      </c>
      <c r="G5348" s="519"/>
      <c r="H5348" s="519">
        <v>13</v>
      </c>
      <c r="I5348" s="519">
        <v>16</v>
      </c>
      <c r="J5348" s="519" t="str">
        <f t="shared" si="133"/>
        <v>SDN30011316</v>
      </c>
      <c r="K5348" s="519">
        <v>220</v>
      </c>
    </row>
    <row r="5349" spans="2:11" hidden="1">
      <c r="B5349" s="519" t="s">
        <v>1063</v>
      </c>
      <c r="C5349" s="519"/>
      <c r="D5349" s="519"/>
      <c r="E5349" s="519"/>
      <c r="F5349" s="519">
        <v>1</v>
      </c>
      <c r="G5349" s="519"/>
      <c r="H5349" s="519">
        <v>13</v>
      </c>
      <c r="I5349" s="519">
        <v>17</v>
      </c>
      <c r="J5349" s="519" t="str">
        <f t="shared" si="133"/>
        <v>SDN30011317</v>
      </c>
      <c r="K5349" s="519">
        <v>220</v>
      </c>
    </row>
    <row r="5350" spans="2:11" hidden="1">
      <c r="B5350" s="519" t="s">
        <v>1063</v>
      </c>
      <c r="C5350" s="519"/>
      <c r="D5350" s="519"/>
      <c r="E5350" s="519"/>
      <c r="F5350" s="519">
        <v>1</v>
      </c>
      <c r="G5350" s="519"/>
      <c r="H5350" s="519">
        <v>13</v>
      </c>
      <c r="I5350" s="519">
        <v>18</v>
      </c>
      <c r="J5350" s="519" t="str">
        <f t="shared" si="133"/>
        <v>SDN30011318</v>
      </c>
      <c r="K5350" s="519">
        <v>220</v>
      </c>
    </row>
    <row r="5351" spans="2:11" hidden="1">
      <c r="B5351" s="519" t="s">
        <v>1063</v>
      </c>
      <c r="C5351" s="519"/>
      <c r="D5351" s="519"/>
      <c r="E5351" s="519"/>
      <c r="F5351" s="519">
        <v>1</v>
      </c>
      <c r="G5351" s="519"/>
      <c r="H5351" s="519">
        <v>13</v>
      </c>
      <c r="I5351" s="519">
        <v>19</v>
      </c>
      <c r="J5351" s="519" t="str">
        <f t="shared" si="133"/>
        <v>SDN30011319</v>
      </c>
      <c r="K5351" s="519">
        <v>220</v>
      </c>
    </row>
    <row r="5352" spans="2:11" hidden="1">
      <c r="B5352" s="519" t="s">
        <v>1063</v>
      </c>
      <c r="C5352" s="519"/>
      <c r="D5352" s="519"/>
      <c r="E5352" s="519"/>
      <c r="F5352" s="519">
        <v>1</v>
      </c>
      <c r="G5352" s="519"/>
      <c r="H5352" s="519">
        <v>13</v>
      </c>
      <c r="I5352" s="519">
        <v>20</v>
      </c>
      <c r="J5352" s="519" t="str">
        <f t="shared" si="133"/>
        <v>SDN30011320</v>
      </c>
      <c r="K5352" s="519">
        <v>220</v>
      </c>
    </row>
    <row r="5353" spans="2:11" hidden="1">
      <c r="B5353" s="519" t="s">
        <v>1063</v>
      </c>
      <c r="C5353" s="519"/>
      <c r="D5353" s="519"/>
      <c r="E5353" s="519"/>
      <c r="F5353" s="519">
        <v>1</v>
      </c>
      <c r="G5353" s="519"/>
      <c r="H5353" s="519">
        <v>13</v>
      </c>
      <c r="I5353" s="519">
        <v>21</v>
      </c>
      <c r="J5353" s="519" t="str">
        <f t="shared" si="133"/>
        <v>SDN30011321</v>
      </c>
      <c r="K5353" s="519">
        <v>220</v>
      </c>
    </row>
    <row r="5354" spans="2:11" hidden="1">
      <c r="B5354" s="519" t="s">
        <v>1063</v>
      </c>
      <c r="C5354" s="519"/>
      <c r="D5354" s="519"/>
      <c r="E5354" s="519"/>
      <c r="F5354" s="519">
        <v>1</v>
      </c>
      <c r="G5354" s="519"/>
      <c r="H5354" s="519">
        <v>13</v>
      </c>
      <c r="I5354" s="519">
        <v>22</v>
      </c>
      <c r="J5354" s="519" t="str">
        <f t="shared" si="133"/>
        <v>SDN30011322</v>
      </c>
      <c r="K5354" s="519">
        <v>220</v>
      </c>
    </row>
    <row r="5355" spans="2:11" hidden="1">
      <c r="B5355" s="519" t="s">
        <v>1063</v>
      </c>
      <c r="C5355" s="519"/>
      <c r="D5355" s="519"/>
      <c r="E5355" s="519"/>
      <c r="F5355" s="519">
        <v>1</v>
      </c>
      <c r="G5355" s="519"/>
      <c r="H5355" s="519">
        <v>13</v>
      </c>
      <c r="I5355" s="519">
        <v>23</v>
      </c>
      <c r="J5355" s="519" t="str">
        <f t="shared" si="133"/>
        <v>SDN30011323</v>
      </c>
      <c r="K5355" s="519">
        <v>220</v>
      </c>
    </row>
    <row r="5356" spans="2:11" hidden="1">
      <c r="B5356" s="519" t="s">
        <v>1063</v>
      </c>
      <c r="C5356" s="519"/>
      <c r="D5356" s="519"/>
      <c r="E5356" s="519"/>
      <c r="F5356" s="519">
        <v>1</v>
      </c>
      <c r="G5356" s="519"/>
      <c r="H5356" s="519">
        <v>13</v>
      </c>
      <c r="I5356" s="519">
        <v>24</v>
      </c>
      <c r="J5356" s="519" t="str">
        <f t="shared" si="133"/>
        <v>SDN30011324</v>
      </c>
      <c r="K5356" s="519">
        <v>220</v>
      </c>
    </row>
    <row r="5357" spans="2:11" hidden="1">
      <c r="B5357" s="519" t="s">
        <v>1063</v>
      </c>
      <c r="C5357" s="519"/>
      <c r="D5357" s="519"/>
      <c r="E5357" s="519"/>
      <c r="F5357" s="519">
        <v>1</v>
      </c>
      <c r="G5357" s="519"/>
      <c r="H5357" s="519">
        <v>13</v>
      </c>
      <c r="I5357" s="519">
        <v>25</v>
      </c>
      <c r="J5357" s="519" t="str">
        <f t="shared" si="133"/>
        <v>SDN30011325</v>
      </c>
      <c r="K5357" s="519">
        <v>220</v>
      </c>
    </row>
    <row r="5358" spans="2:11" hidden="1">
      <c r="B5358" s="519" t="s">
        <v>1063</v>
      </c>
      <c r="C5358" s="519"/>
      <c r="D5358" s="519"/>
      <c r="E5358" s="519"/>
      <c r="F5358" s="519">
        <v>1</v>
      </c>
      <c r="G5358" s="519"/>
      <c r="H5358" s="519">
        <v>13</v>
      </c>
      <c r="I5358" s="519">
        <v>26</v>
      </c>
      <c r="J5358" s="519" t="str">
        <f t="shared" si="133"/>
        <v>SDN30011326</v>
      </c>
      <c r="K5358" s="519">
        <v>220</v>
      </c>
    </row>
    <row r="5359" spans="2:11" hidden="1">
      <c r="B5359" s="519" t="s">
        <v>1063</v>
      </c>
      <c r="C5359" s="519"/>
      <c r="D5359" s="519"/>
      <c r="E5359" s="519"/>
      <c r="F5359" s="519">
        <v>1</v>
      </c>
      <c r="G5359" s="519"/>
      <c r="H5359" s="519">
        <v>13</v>
      </c>
      <c r="I5359" s="519">
        <v>27</v>
      </c>
      <c r="J5359" s="519" t="str">
        <f t="shared" si="133"/>
        <v>SDN30011327</v>
      </c>
      <c r="K5359" s="519">
        <v>220</v>
      </c>
    </row>
    <row r="5360" spans="2:11" hidden="1">
      <c r="B5360" s="519" t="s">
        <v>1063</v>
      </c>
      <c r="C5360" s="519"/>
      <c r="D5360" s="519"/>
      <c r="E5360" s="519"/>
      <c r="F5360" s="519">
        <v>1</v>
      </c>
      <c r="G5360" s="519"/>
      <c r="H5360" s="519">
        <v>13</v>
      </c>
      <c r="I5360" s="519">
        <v>28</v>
      </c>
      <c r="J5360" s="519" t="str">
        <f t="shared" si="133"/>
        <v>SDN30011328</v>
      </c>
      <c r="K5360" s="519">
        <v>220</v>
      </c>
    </row>
    <row r="5361" spans="2:11" hidden="1">
      <c r="B5361" s="519" t="s">
        <v>1063</v>
      </c>
      <c r="C5361" s="519"/>
      <c r="D5361" s="519"/>
      <c r="E5361" s="519"/>
      <c r="F5361" s="519">
        <v>1</v>
      </c>
      <c r="G5361" s="519"/>
      <c r="H5361" s="519">
        <v>13</v>
      </c>
      <c r="I5361" s="519">
        <v>29</v>
      </c>
      <c r="J5361" s="519" t="str">
        <f t="shared" si="133"/>
        <v>SDN30011329</v>
      </c>
      <c r="K5361" s="519">
        <v>220</v>
      </c>
    </row>
    <row r="5362" spans="2:11" hidden="1">
      <c r="B5362" s="519" t="s">
        <v>1063</v>
      </c>
      <c r="C5362" s="519"/>
      <c r="D5362" s="519"/>
      <c r="E5362" s="519"/>
      <c r="F5362" s="519">
        <v>1</v>
      </c>
      <c r="G5362" s="519"/>
      <c r="H5362" s="519">
        <v>13</v>
      </c>
      <c r="I5362" s="519">
        <v>30</v>
      </c>
      <c r="J5362" s="519" t="str">
        <f t="shared" si="133"/>
        <v>SDN30011330</v>
      </c>
      <c r="K5362" s="519">
        <v>220</v>
      </c>
    </row>
    <row r="5363" spans="2:11" hidden="1">
      <c r="B5363" s="519" t="s">
        <v>1063</v>
      </c>
      <c r="C5363" s="519"/>
      <c r="D5363" s="519"/>
      <c r="E5363" s="519"/>
      <c r="F5363" s="519">
        <v>1</v>
      </c>
      <c r="G5363" s="519"/>
      <c r="H5363" s="519">
        <v>14</v>
      </c>
      <c r="I5363" s="519">
        <v>1</v>
      </c>
      <c r="J5363" s="519" t="str">
        <f t="shared" si="133"/>
        <v>SDN30011401</v>
      </c>
      <c r="K5363" s="519">
        <v>275</v>
      </c>
    </row>
    <row r="5364" spans="2:11" hidden="1">
      <c r="B5364" s="519" t="s">
        <v>1063</v>
      </c>
      <c r="C5364" s="519"/>
      <c r="D5364" s="519"/>
      <c r="E5364" s="519"/>
      <c r="F5364" s="519">
        <v>1</v>
      </c>
      <c r="G5364" s="519"/>
      <c r="H5364" s="519">
        <v>14</v>
      </c>
      <c r="I5364" s="519">
        <v>2</v>
      </c>
      <c r="J5364" s="519" t="str">
        <f t="shared" si="133"/>
        <v>SDN30011402</v>
      </c>
      <c r="K5364" s="519">
        <v>275</v>
      </c>
    </row>
    <row r="5365" spans="2:11" hidden="1">
      <c r="B5365" s="519" t="s">
        <v>1063</v>
      </c>
      <c r="C5365" s="519"/>
      <c r="D5365" s="519"/>
      <c r="E5365" s="519"/>
      <c r="F5365" s="519">
        <v>1</v>
      </c>
      <c r="G5365" s="519"/>
      <c r="H5365" s="519">
        <v>14</v>
      </c>
      <c r="I5365" s="519">
        <v>3</v>
      </c>
      <c r="J5365" s="519" t="str">
        <f t="shared" si="133"/>
        <v>SDN30011403</v>
      </c>
      <c r="K5365" s="519">
        <v>275</v>
      </c>
    </row>
    <row r="5366" spans="2:11" hidden="1">
      <c r="B5366" s="519" t="s">
        <v>1063</v>
      </c>
      <c r="C5366" s="519"/>
      <c r="D5366" s="519"/>
      <c r="E5366" s="519"/>
      <c r="F5366" s="519">
        <v>1</v>
      </c>
      <c r="G5366" s="519"/>
      <c r="H5366" s="519">
        <v>14</v>
      </c>
      <c r="I5366" s="519">
        <v>4</v>
      </c>
      <c r="J5366" s="519" t="str">
        <f t="shared" si="133"/>
        <v>SDN30011404</v>
      </c>
      <c r="K5366" s="519">
        <v>275</v>
      </c>
    </row>
    <row r="5367" spans="2:11" hidden="1">
      <c r="B5367" s="519" t="s">
        <v>1063</v>
      </c>
      <c r="C5367" s="519"/>
      <c r="D5367" s="519"/>
      <c r="E5367" s="519"/>
      <c r="F5367" s="519">
        <v>1</v>
      </c>
      <c r="G5367" s="519"/>
      <c r="H5367" s="519">
        <v>14</v>
      </c>
      <c r="I5367" s="519">
        <v>5</v>
      </c>
      <c r="J5367" s="519" t="str">
        <f t="shared" si="133"/>
        <v>SDN30011405</v>
      </c>
      <c r="K5367" s="519">
        <v>275</v>
      </c>
    </row>
    <row r="5368" spans="2:11" hidden="1">
      <c r="B5368" s="519" t="s">
        <v>1063</v>
      </c>
      <c r="C5368" s="519"/>
      <c r="D5368" s="519"/>
      <c r="E5368" s="519"/>
      <c r="F5368" s="519">
        <v>1</v>
      </c>
      <c r="G5368" s="519"/>
      <c r="H5368" s="519">
        <v>14</v>
      </c>
      <c r="I5368" s="519">
        <v>6</v>
      </c>
      <c r="J5368" s="519" t="str">
        <f t="shared" si="133"/>
        <v>SDN30011406</v>
      </c>
      <c r="K5368" s="519">
        <v>275</v>
      </c>
    </row>
    <row r="5369" spans="2:11" hidden="1">
      <c r="B5369" s="519" t="s">
        <v>1063</v>
      </c>
      <c r="C5369" s="519"/>
      <c r="D5369" s="519"/>
      <c r="E5369" s="519"/>
      <c r="F5369" s="519">
        <v>1</v>
      </c>
      <c r="G5369" s="519"/>
      <c r="H5369" s="519">
        <v>14</v>
      </c>
      <c r="I5369" s="519">
        <v>7</v>
      </c>
      <c r="J5369" s="519" t="str">
        <f t="shared" si="133"/>
        <v>SDN30011407</v>
      </c>
      <c r="K5369" s="519">
        <v>275</v>
      </c>
    </row>
    <row r="5370" spans="2:11" hidden="1">
      <c r="B5370" s="519" t="s">
        <v>1063</v>
      </c>
      <c r="C5370" s="519"/>
      <c r="D5370" s="519"/>
      <c r="E5370" s="519"/>
      <c r="F5370" s="519">
        <v>1</v>
      </c>
      <c r="G5370" s="519"/>
      <c r="H5370" s="519">
        <v>14</v>
      </c>
      <c r="I5370" s="519">
        <v>8</v>
      </c>
      <c r="J5370" s="519" t="str">
        <f t="shared" si="133"/>
        <v>SDN30011408</v>
      </c>
      <c r="K5370" s="519">
        <v>275</v>
      </c>
    </row>
    <row r="5371" spans="2:11" hidden="1">
      <c r="B5371" s="519" t="s">
        <v>1063</v>
      </c>
      <c r="C5371" s="519"/>
      <c r="D5371" s="519"/>
      <c r="E5371" s="519"/>
      <c r="F5371" s="519">
        <v>1</v>
      </c>
      <c r="G5371" s="519"/>
      <c r="H5371" s="519">
        <v>14</v>
      </c>
      <c r="I5371" s="519">
        <v>9</v>
      </c>
      <c r="J5371" s="519" t="str">
        <f t="shared" si="133"/>
        <v>SDN30011409</v>
      </c>
      <c r="K5371" s="519">
        <v>275</v>
      </c>
    </row>
    <row r="5372" spans="2:11" hidden="1">
      <c r="B5372" s="519" t="s">
        <v>1063</v>
      </c>
      <c r="C5372" s="519"/>
      <c r="D5372" s="519"/>
      <c r="E5372" s="519"/>
      <c r="F5372" s="519">
        <v>1</v>
      </c>
      <c r="G5372" s="519"/>
      <c r="H5372" s="519">
        <v>14</v>
      </c>
      <c r="I5372" s="519">
        <v>10</v>
      </c>
      <c r="J5372" s="519" t="str">
        <f t="shared" si="133"/>
        <v>SDN30011410</v>
      </c>
      <c r="K5372" s="519">
        <v>275</v>
      </c>
    </row>
    <row r="5373" spans="2:11" hidden="1">
      <c r="B5373" s="519" t="s">
        <v>1063</v>
      </c>
      <c r="C5373" s="519"/>
      <c r="D5373" s="519"/>
      <c r="E5373" s="519"/>
      <c r="F5373" s="519">
        <v>1</v>
      </c>
      <c r="G5373" s="519"/>
      <c r="H5373" s="519">
        <v>14</v>
      </c>
      <c r="I5373" s="519">
        <v>11</v>
      </c>
      <c r="J5373" s="519" t="str">
        <f t="shared" si="133"/>
        <v>SDN30011411</v>
      </c>
      <c r="K5373" s="519">
        <v>275</v>
      </c>
    </row>
    <row r="5374" spans="2:11" hidden="1">
      <c r="B5374" s="519" t="s">
        <v>1063</v>
      </c>
      <c r="C5374" s="519"/>
      <c r="D5374" s="519"/>
      <c r="E5374" s="519"/>
      <c r="F5374" s="519">
        <v>1</v>
      </c>
      <c r="G5374" s="519"/>
      <c r="H5374" s="519">
        <v>14</v>
      </c>
      <c r="I5374" s="519">
        <v>12</v>
      </c>
      <c r="J5374" s="519" t="str">
        <f t="shared" si="133"/>
        <v>SDN30011412</v>
      </c>
      <c r="K5374" s="519">
        <v>275</v>
      </c>
    </row>
    <row r="5375" spans="2:11" hidden="1">
      <c r="B5375" s="519" t="s">
        <v>1063</v>
      </c>
      <c r="C5375" s="519"/>
      <c r="D5375" s="519"/>
      <c r="E5375" s="519"/>
      <c r="F5375" s="519">
        <v>1</v>
      </c>
      <c r="G5375" s="519"/>
      <c r="H5375" s="519">
        <v>14</v>
      </c>
      <c r="I5375" s="519">
        <v>13</v>
      </c>
      <c r="J5375" s="519" t="str">
        <f t="shared" si="133"/>
        <v>SDN30011413</v>
      </c>
      <c r="K5375" s="519">
        <v>275</v>
      </c>
    </row>
    <row r="5376" spans="2:11" hidden="1">
      <c r="B5376" s="519" t="s">
        <v>1063</v>
      </c>
      <c r="C5376" s="519"/>
      <c r="D5376" s="519"/>
      <c r="E5376" s="519"/>
      <c r="F5376" s="519">
        <v>1</v>
      </c>
      <c r="G5376" s="519"/>
      <c r="H5376" s="519">
        <v>14</v>
      </c>
      <c r="I5376" s="519">
        <v>14</v>
      </c>
      <c r="J5376" s="519" t="str">
        <f t="shared" si="133"/>
        <v>SDN30011414</v>
      </c>
      <c r="K5376" s="519">
        <v>275</v>
      </c>
    </row>
    <row r="5377" spans="2:11" hidden="1">
      <c r="B5377" s="519" t="s">
        <v>1063</v>
      </c>
      <c r="C5377" s="519"/>
      <c r="D5377" s="519"/>
      <c r="E5377" s="519"/>
      <c r="F5377" s="519">
        <v>1</v>
      </c>
      <c r="G5377" s="519"/>
      <c r="H5377" s="519">
        <v>14</v>
      </c>
      <c r="I5377" s="519">
        <v>15</v>
      </c>
      <c r="J5377" s="519" t="str">
        <f t="shared" si="133"/>
        <v>SDN30011415</v>
      </c>
      <c r="K5377" s="519">
        <v>275</v>
      </c>
    </row>
    <row r="5378" spans="2:11" hidden="1">
      <c r="B5378" s="519" t="s">
        <v>1063</v>
      </c>
      <c r="C5378" s="519"/>
      <c r="D5378" s="519"/>
      <c r="E5378" s="519"/>
      <c r="F5378" s="519">
        <v>1</v>
      </c>
      <c r="G5378" s="519"/>
      <c r="H5378" s="519">
        <v>14</v>
      </c>
      <c r="I5378" s="519">
        <v>16</v>
      </c>
      <c r="J5378" s="519" t="str">
        <f t="shared" si="133"/>
        <v>SDN30011416</v>
      </c>
      <c r="K5378" s="519">
        <v>220</v>
      </c>
    </row>
    <row r="5379" spans="2:11" hidden="1">
      <c r="B5379" s="519" t="s">
        <v>1063</v>
      </c>
      <c r="C5379" s="519"/>
      <c r="D5379" s="519"/>
      <c r="E5379" s="519"/>
      <c r="F5379" s="519">
        <v>1</v>
      </c>
      <c r="G5379" s="519"/>
      <c r="H5379" s="519">
        <v>14</v>
      </c>
      <c r="I5379" s="519">
        <v>17</v>
      </c>
      <c r="J5379" s="519" t="str">
        <f t="shared" si="133"/>
        <v>SDN30011417</v>
      </c>
      <c r="K5379" s="519">
        <v>220</v>
      </c>
    </row>
    <row r="5380" spans="2:11" hidden="1">
      <c r="B5380" s="519" t="s">
        <v>1063</v>
      </c>
      <c r="C5380" s="519"/>
      <c r="D5380" s="519"/>
      <c r="E5380" s="519"/>
      <c r="F5380" s="519">
        <v>1</v>
      </c>
      <c r="G5380" s="519"/>
      <c r="H5380" s="519">
        <v>14</v>
      </c>
      <c r="I5380" s="519">
        <v>18</v>
      </c>
      <c r="J5380" s="519" t="str">
        <f t="shared" ref="J5380:J5443" si="134">B5380&amp;TEXT(F5380,"00")&amp;TEXT(H5380,"00")&amp;TEXT(I5380,"00")</f>
        <v>SDN30011418</v>
      </c>
      <c r="K5380" s="519">
        <v>220</v>
      </c>
    </row>
    <row r="5381" spans="2:11" hidden="1">
      <c r="B5381" s="519" t="s">
        <v>1063</v>
      </c>
      <c r="C5381" s="519"/>
      <c r="D5381" s="519"/>
      <c r="E5381" s="519"/>
      <c r="F5381" s="519">
        <v>1</v>
      </c>
      <c r="G5381" s="519"/>
      <c r="H5381" s="519">
        <v>14</v>
      </c>
      <c r="I5381" s="519">
        <v>19</v>
      </c>
      <c r="J5381" s="519" t="str">
        <f t="shared" si="134"/>
        <v>SDN30011419</v>
      </c>
      <c r="K5381" s="519">
        <v>220</v>
      </c>
    </row>
    <row r="5382" spans="2:11" hidden="1">
      <c r="B5382" s="519" t="s">
        <v>1063</v>
      </c>
      <c r="C5382" s="519"/>
      <c r="D5382" s="519"/>
      <c r="E5382" s="519"/>
      <c r="F5382" s="519">
        <v>1</v>
      </c>
      <c r="G5382" s="519"/>
      <c r="H5382" s="519">
        <v>14</v>
      </c>
      <c r="I5382" s="519">
        <v>20</v>
      </c>
      <c r="J5382" s="519" t="str">
        <f t="shared" si="134"/>
        <v>SDN30011420</v>
      </c>
      <c r="K5382" s="519">
        <v>220</v>
      </c>
    </row>
    <row r="5383" spans="2:11" hidden="1">
      <c r="B5383" s="519" t="s">
        <v>1063</v>
      </c>
      <c r="C5383" s="519"/>
      <c r="D5383" s="519"/>
      <c r="E5383" s="519"/>
      <c r="F5383" s="519">
        <v>1</v>
      </c>
      <c r="G5383" s="519"/>
      <c r="H5383" s="519">
        <v>14</v>
      </c>
      <c r="I5383" s="519">
        <v>21</v>
      </c>
      <c r="J5383" s="519" t="str">
        <f t="shared" si="134"/>
        <v>SDN30011421</v>
      </c>
      <c r="K5383" s="519">
        <v>220</v>
      </c>
    </row>
    <row r="5384" spans="2:11" hidden="1">
      <c r="B5384" s="519" t="s">
        <v>1063</v>
      </c>
      <c r="C5384" s="519"/>
      <c r="D5384" s="519"/>
      <c r="E5384" s="519"/>
      <c r="F5384" s="519">
        <v>1</v>
      </c>
      <c r="G5384" s="519"/>
      <c r="H5384" s="519">
        <v>14</v>
      </c>
      <c r="I5384" s="519">
        <v>22</v>
      </c>
      <c r="J5384" s="519" t="str">
        <f t="shared" si="134"/>
        <v>SDN30011422</v>
      </c>
      <c r="K5384" s="519">
        <v>220</v>
      </c>
    </row>
    <row r="5385" spans="2:11" hidden="1">
      <c r="B5385" s="519" t="s">
        <v>1063</v>
      </c>
      <c r="C5385" s="519"/>
      <c r="D5385" s="519"/>
      <c r="E5385" s="519"/>
      <c r="F5385" s="519">
        <v>1</v>
      </c>
      <c r="G5385" s="519"/>
      <c r="H5385" s="519">
        <v>14</v>
      </c>
      <c r="I5385" s="519">
        <v>23</v>
      </c>
      <c r="J5385" s="519" t="str">
        <f t="shared" si="134"/>
        <v>SDN30011423</v>
      </c>
      <c r="K5385" s="519">
        <v>220</v>
      </c>
    </row>
    <row r="5386" spans="2:11" hidden="1">
      <c r="B5386" s="519" t="s">
        <v>1063</v>
      </c>
      <c r="C5386" s="519"/>
      <c r="D5386" s="519"/>
      <c r="E5386" s="519"/>
      <c r="F5386" s="519">
        <v>1</v>
      </c>
      <c r="G5386" s="519"/>
      <c r="H5386" s="519">
        <v>14</v>
      </c>
      <c r="I5386" s="519">
        <v>24</v>
      </c>
      <c r="J5386" s="519" t="str">
        <f t="shared" si="134"/>
        <v>SDN30011424</v>
      </c>
      <c r="K5386" s="519">
        <v>220</v>
      </c>
    </row>
    <row r="5387" spans="2:11" hidden="1">
      <c r="B5387" s="519" t="s">
        <v>1063</v>
      </c>
      <c r="C5387" s="519"/>
      <c r="D5387" s="519"/>
      <c r="E5387" s="519"/>
      <c r="F5387" s="519">
        <v>1</v>
      </c>
      <c r="G5387" s="519"/>
      <c r="H5387" s="519">
        <v>14</v>
      </c>
      <c r="I5387" s="519">
        <v>25</v>
      </c>
      <c r="J5387" s="519" t="str">
        <f t="shared" si="134"/>
        <v>SDN30011425</v>
      </c>
      <c r="K5387" s="519">
        <v>220</v>
      </c>
    </row>
    <row r="5388" spans="2:11" hidden="1">
      <c r="B5388" s="519" t="s">
        <v>1063</v>
      </c>
      <c r="C5388" s="519"/>
      <c r="D5388" s="519"/>
      <c r="E5388" s="519"/>
      <c r="F5388" s="519">
        <v>1</v>
      </c>
      <c r="G5388" s="519"/>
      <c r="H5388" s="519">
        <v>14</v>
      </c>
      <c r="I5388" s="519">
        <v>26</v>
      </c>
      <c r="J5388" s="519" t="str">
        <f t="shared" si="134"/>
        <v>SDN30011426</v>
      </c>
      <c r="K5388" s="519">
        <v>220</v>
      </c>
    </row>
    <row r="5389" spans="2:11" hidden="1">
      <c r="B5389" s="519" t="s">
        <v>1063</v>
      </c>
      <c r="C5389" s="519"/>
      <c r="D5389" s="519"/>
      <c r="E5389" s="519"/>
      <c r="F5389" s="519">
        <v>1</v>
      </c>
      <c r="G5389" s="519"/>
      <c r="H5389" s="519">
        <v>14</v>
      </c>
      <c r="I5389" s="519">
        <v>27</v>
      </c>
      <c r="J5389" s="519" t="str">
        <f t="shared" si="134"/>
        <v>SDN30011427</v>
      </c>
      <c r="K5389" s="519">
        <v>220</v>
      </c>
    </row>
    <row r="5390" spans="2:11" hidden="1">
      <c r="B5390" s="519" t="s">
        <v>1063</v>
      </c>
      <c r="C5390" s="519"/>
      <c r="D5390" s="519"/>
      <c r="E5390" s="519"/>
      <c r="F5390" s="519">
        <v>1</v>
      </c>
      <c r="G5390" s="519"/>
      <c r="H5390" s="519">
        <v>14</v>
      </c>
      <c r="I5390" s="519">
        <v>28</v>
      </c>
      <c r="J5390" s="519" t="str">
        <f t="shared" si="134"/>
        <v>SDN30011428</v>
      </c>
      <c r="K5390" s="519">
        <v>220</v>
      </c>
    </row>
    <row r="5391" spans="2:11" hidden="1">
      <c r="B5391" s="519" t="s">
        <v>1063</v>
      </c>
      <c r="C5391" s="519"/>
      <c r="D5391" s="519"/>
      <c r="E5391" s="519"/>
      <c r="F5391" s="519">
        <v>1</v>
      </c>
      <c r="G5391" s="519"/>
      <c r="H5391" s="519">
        <v>14</v>
      </c>
      <c r="I5391" s="519">
        <v>29</v>
      </c>
      <c r="J5391" s="519" t="str">
        <f t="shared" si="134"/>
        <v>SDN30011429</v>
      </c>
      <c r="K5391" s="519">
        <v>220</v>
      </c>
    </row>
    <row r="5392" spans="2:11" hidden="1">
      <c r="B5392" s="519" t="s">
        <v>1063</v>
      </c>
      <c r="C5392" s="519"/>
      <c r="D5392" s="519"/>
      <c r="E5392" s="519"/>
      <c r="F5392" s="519">
        <v>1</v>
      </c>
      <c r="G5392" s="519"/>
      <c r="H5392" s="519">
        <v>14</v>
      </c>
      <c r="I5392" s="519">
        <v>30</v>
      </c>
      <c r="J5392" s="519" t="str">
        <f t="shared" si="134"/>
        <v>SDN30011430</v>
      </c>
      <c r="K5392" s="519">
        <v>220</v>
      </c>
    </row>
    <row r="5393" spans="2:11" hidden="1">
      <c r="B5393" s="519" t="s">
        <v>1063</v>
      </c>
      <c r="C5393" s="519"/>
      <c r="D5393" s="519"/>
      <c r="E5393" s="519"/>
      <c r="F5393" s="519">
        <v>1</v>
      </c>
      <c r="G5393" s="519"/>
      <c r="H5393" s="519">
        <v>15</v>
      </c>
      <c r="I5393" s="519">
        <v>1</v>
      </c>
      <c r="J5393" s="519" t="str">
        <f t="shared" si="134"/>
        <v>SDN30011501</v>
      </c>
      <c r="K5393" s="519">
        <v>275</v>
      </c>
    </row>
    <row r="5394" spans="2:11" hidden="1">
      <c r="B5394" s="519" t="s">
        <v>1063</v>
      </c>
      <c r="C5394" s="519"/>
      <c r="D5394" s="519"/>
      <c r="E5394" s="519"/>
      <c r="F5394" s="519">
        <v>1</v>
      </c>
      <c r="G5394" s="519"/>
      <c r="H5394" s="519">
        <v>15</v>
      </c>
      <c r="I5394" s="519">
        <v>2</v>
      </c>
      <c r="J5394" s="519" t="str">
        <f t="shared" si="134"/>
        <v>SDN30011502</v>
      </c>
      <c r="K5394" s="519">
        <v>275</v>
      </c>
    </row>
    <row r="5395" spans="2:11" hidden="1">
      <c r="B5395" s="519" t="s">
        <v>1063</v>
      </c>
      <c r="C5395" s="519"/>
      <c r="D5395" s="519"/>
      <c r="E5395" s="519"/>
      <c r="F5395" s="519">
        <v>1</v>
      </c>
      <c r="G5395" s="519"/>
      <c r="H5395" s="519">
        <v>15</v>
      </c>
      <c r="I5395" s="519">
        <v>3</v>
      </c>
      <c r="J5395" s="519" t="str">
        <f t="shared" si="134"/>
        <v>SDN30011503</v>
      </c>
      <c r="K5395" s="519">
        <v>275</v>
      </c>
    </row>
    <row r="5396" spans="2:11" hidden="1">
      <c r="B5396" s="519" t="s">
        <v>1063</v>
      </c>
      <c r="C5396" s="519"/>
      <c r="D5396" s="519"/>
      <c r="E5396" s="519"/>
      <c r="F5396" s="519">
        <v>1</v>
      </c>
      <c r="G5396" s="519"/>
      <c r="H5396" s="519">
        <v>15</v>
      </c>
      <c r="I5396" s="519">
        <v>4</v>
      </c>
      <c r="J5396" s="519" t="str">
        <f t="shared" si="134"/>
        <v>SDN30011504</v>
      </c>
      <c r="K5396" s="519">
        <v>275</v>
      </c>
    </row>
    <row r="5397" spans="2:11" hidden="1">
      <c r="B5397" s="519" t="s">
        <v>1063</v>
      </c>
      <c r="C5397" s="519"/>
      <c r="D5397" s="519"/>
      <c r="E5397" s="519"/>
      <c r="F5397" s="519">
        <v>1</v>
      </c>
      <c r="G5397" s="519"/>
      <c r="H5397" s="519">
        <v>15</v>
      </c>
      <c r="I5397" s="519">
        <v>5</v>
      </c>
      <c r="J5397" s="519" t="str">
        <f t="shared" si="134"/>
        <v>SDN30011505</v>
      </c>
      <c r="K5397" s="519">
        <v>275</v>
      </c>
    </row>
    <row r="5398" spans="2:11" hidden="1">
      <c r="B5398" s="519" t="s">
        <v>1063</v>
      </c>
      <c r="C5398" s="519"/>
      <c r="D5398" s="519"/>
      <c r="E5398" s="519"/>
      <c r="F5398" s="519">
        <v>1</v>
      </c>
      <c r="G5398" s="519"/>
      <c r="H5398" s="519">
        <v>15</v>
      </c>
      <c r="I5398" s="519">
        <v>6</v>
      </c>
      <c r="J5398" s="519" t="str">
        <f t="shared" si="134"/>
        <v>SDN30011506</v>
      </c>
      <c r="K5398" s="519">
        <v>275</v>
      </c>
    </row>
    <row r="5399" spans="2:11" hidden="1">
      <c r="B5399" s="519" t="s">
        <v>1063</v>
      </c>
      <c r="C5399" s="519"/>
      <c r="D5399" s="519"/>
      <c r="E5399" s="519"/>
      <c r="F5399" s="519">
        <v>1</v>
      </c>
      <c r="G5399" s="519"/>
      <c r="H5399" s="519">
        <v>15</v>
      </c>
      <c r="I5399" s="519">
        <v>7</v>
      </c>
      <c r="J5399" s="519" t="str">
        <f t="shared" si="134"/>
        <v>SDN30011507</v>
      </c>
      <c r="K5399" s="519">
        <v>275</v>
      </c>
    </row>
    <row r="5400" spans="2:11" hidden="1">
      <c r="B5400" s="519" t="s">
        <v>1063</v>
      </c>
      <c r="C5400" s="519"/>
      <c r="D5400" s="519"/>
      <c r="E5400" s="519"/>
      <c r="F5400" s="519">
        <v>1</v>
      </c>
      <c r="G5400" s="519"/>
      <c r="H5400" s="519">
        <v>15</v>
      </c>
      <c r="I5400" s="519">
        <v>8</v>
      </c>
      <c r="J5400" s="519" t="str">
        <f t="shared" si="134"/>
        <v>SDN30011508</v>
      </c>
      <c r="K5400" s="519">
        <v>275</v>
      </c>
    </row>
    <row r="5401" spans="2:11" hidden="1">
      <c r="B5401" s="519" t="s">
        <v>1063</v>
      </c>
      <c r="C5401" s="519"/>
      <c r="D5401" s="519"/>
      <c r="E5401" s="519"/>
      <c r="F5401" s="519">
        <v>1</v>
      </c>
      <c r="G5401" s="519"/>
      <c r="H5401" s="519">
        <v>15</v>
      </c>
      <c r="I5401" s="519">
        <v>9</v>
      </c>
      <c r="J5401" s="519" t="str">
        <f t="shared" si="134"/>
        <v>SDN30011509</v>
      </c>
      <c r="K5401" s="519">
        <v>275</v>
      </c>
    </row>
    <row r="5402" spans="2:11" hidden="1">
      <c r="B5402" s="519" t="s">
        <v>1063</v>
      </c>
      <c r="C5402" s="519"/>
      <c r="D5402" s="519"/>
      <c r="E5402" s="519"/>
      <c r="F5402" s="519">
        <v>1</v>
      </c>
      <c r="G5402" s="519"/>
      <c r="H5402" s="519">
        <v>15</v>
      </c>
      <c r="I5402" s="519">
        <v>10</v>
      </c>
      <c r="J5402" s="519" t="str">
        <f t="shared" si="134"/>
        <v>SDN30011510</v>
      </c>
      <c r="K5402" s="519">
        <v>275</v>
      </c>
    </row>
    <row r="5403" spans="2:11" hidden="1">
      <c r="B5403" s="519" t="s">
        <v>1063</v>
      </c>
      <c r="C5403" s="519"/>
      <c r="D5403" s="519"/>
      <c r="E5403" s="519"/>
      <c r="F5403" s="519">
        <v>1</v>
      </c>
      <c r="G5403" s="519"/>
      <c r="H5403" s="519">
        <v>15</v>
      </c>
      <c r="I5403" s="519">
        <v>11</v>
      </c>
      <c r="J5403" s="519" t="str">
        <f t="shared" si="134"/>
        <v>SDN30011511</v>
      </c>
      <c r="K5403" s="519">
        <v>275</v>
      </c>
    </row>
    <row r="5404" spans="2:11" hidden="1">
      <c r="B5404" s="519" t="s">
        <v>1063</v>
      </c>
      <c r="C5404" s="519"/>
      <c r="D5404" s="519"/>
      <c r="E5404" s="519"/>
      <c r="F5404" s="519">
        <v>1</v>
      </c>
      <c r="G5404" s="519"/>
      <c r="H5404" s="519">
        <v>15</v>
      </c>
      <c r="I5404" s="519">
        <v>12</v>
      </c>
      <c r="J5404" s="519" t="str">
        <f t="shared" si="134"/>
        <v>SDN30011512</v>
      </c>
      <c r="K5404" s="519">
        <v>275</v>
      </c>
    </row>
    <row r="5405" spans="2:11" hidden="1">
      <c r="B5405" s="519" t="s">
        <v>1063</v>
      </c>
      <c r="C5405" s="519"/>
      <c r="D5405" s="519"/>
      <c r="E5405" s="519"/>
      <c r="F5405" s="519">
        <v>1</v>
      </c>
      <c r="G5405" s="519"/>
      <c r="H5405" s="519">
        <v>15</v>
      </c>
      <c r="I5405" s="519">
        <v>13</v>
      </c>
      <c r="J5405" s="519" t="str">
        <f t="shared" si="134"/>
        <v>SDN30011513</v>
      </c>
      <c r="K5405" s="519">
        <v>275</v>
      </c>
    </row>
    <row r="5406" spans="2:11" hidden="1">
      <c r="B5406" s="519" t="s">
        <v>1063</v>
      </c>
      <c r="C5406" s="519"/>
      <c r="D5406" s="519"/>
      <c r="E5406" s="519"/>
      <c r="F5406" s="519">
        <v>1</v>
      </c>
      <c r="G5406" s="519"/>
      <c r="H5406" s="519">
        <v>15</v>
      </c>
      <c r="I5406" s="519">
        <v>14</v>
      </c>
      <c r="J5406" s="519" t="str">
        <f t="shared" si="134"/>
        <v>SDN30011514</v>
      </c>
      <c r="K5406" s="519">
        <v>275</v>
      </c>
    </row>
    <row r="5407" spans="2:11" hidden="1">
      <c r="B5407" s="519" t="s">
        <v>1063</v>
      </c>
      <c r="C5407" s="519"/>
      <c r="D5407" s="519"/>
      <c r="E5407" s="519"/>
      <c r="F5407" s="519">
        <v>1</v>
      </c>
      <c r="G5407" s="519"/>
      <c r="H5407" s="519">
        <v>15</v>
      </c>
      <c r="I5407" s="519">
        <v>15</v>
      </c>
      <c r="J5407" s="519" t="str">
        <f t="shared" si="134"/>
        <v>SDN30011515</v>
      </c>
      <c r="K5407" s="519">
        <v>275</v>
      </c>
    </row>
    <row r="5408" spans="2:11" hidden="1">
      <c r="B5408" s="519" t="s">
        <v>1063</v>
      </c>
      <c r="C5408" s="519"/>
      <c r="D5408" s="519"/>
      <c r="E5408" s="519"/>
      <c r="F5408" s="519">
        <v>1</v>
      </c>
      <c r="G5408" s="519"/>
      <c r="H5408" s="519">
        <v>15</v>
      </c>
      <c r="I5408" s="519">
        <v>16</v>
      </c>
      <c r="J5408" s="519" t="str">
        <f t="shared" si="134"/>
        <v>SDN30011516</v>
      </c>
      <c r="K5408" s="519">
        <v>220</v>
      </c>
    </row>
    <row r="5409" spans="2:11" hidden="1">
      <c r="B5409" s="519" t="s">
        <v>1063</v>
      </c>
      <c r="C5409" s="519"/>
      <c r="D5409" s="519"/>
      <c r="E5409" s="519"/>
      <c r="F5409" s="519">
        <v>1</v>
      </c>
      <c r="G5409" s="519"/>
      <c r="H5409" s="519">
        <v>15</v>
      </c>
      <c r="I5409" s="519">
        <v>17</v>
      </c>
      <c r="J5409" s="519" t="str">
        <f t="shared" si="134"/>
        <v>SDN30011517</v>
      </c>
      <c r="K5409" s="519">
        <v>220</v>
      </c>
    </row>
    <row r="5410" spans="2:11" hidden="1">
      <c r="B5410" s="519" t="s">
        <v>1063</v>
      </c>
      <c r="C5410" s="519"/>
      <c r="D5410" s="519"/>
      <c r="E5410" s="519"/>
      <c r="F5410" s="519">
        <v>1</v>
      </c>
      <c r="G5410" s="519"/>
      <c r="H5410" s="519">
        <v>15</v>
      </c>
      <c r="I5410" s="519">
        <v>18</v>
      </c>
      <c r="J5410" s="519" t="str">
        <f t="shared" si="134"/>
        <v>SDN30011518</v>
      </c>
      <c r="K5410" s="519">
        <v>220</v>
      </c>
    </row>
    <row r="5411" spans="2:11" hidden="1">
      <c r="B5411" s="519" t="s">
        <v>1063</v>
      </c>
      <c r="C5411" s="519"/>
      <c r="D5411" s="519"/>
      <c r="E5411" s="519"/>
      <c r="F5411" s="519">
        <v>1</v>
      </c>
      <c r="G5411" s="519"/>
      <c r="H5411" s="519">
        <v>15</v>
      </c>
      <c r="I5411" s="519">
        <v>19</v>
      </c>
      <c r="J5411" s="519" t="str">
        <f t="shared" si="134"/>
        <v>SDN30011519</v>
      </c>
      <c r="K5411" s="519">
        <v>220</v>
      </c>
    </row>
    <row r="5412" spans="2:11" hidden="1">
      <c r="B5412" s="519" t="s">
        <v>1063</v>
      </c>
      <c r="C5412" s="519"/>
      <c r="D5412" s="519"/>
      <c r="E5412" s="519"/>
      <c r="F5412" s="519">
        <v>1</v>
      </c>
      <c r="G5412" s="519"/>
      <c r="H5412" s="519">
        <v>15</v>
      </c>
      <c r="I5412" s="519">
        <v>20</v>
      </c>
      <c r="J5412" s="519" t="str">
        <f t="shared" si="134"/>
        <v>SDN30011520</v>
      </c>
      <c r="K5412" s="519">
        <v>220</v>
      </c>
    </row>
    <row r="5413" spans="2:11" hidden="1">
      <c r="B5413" s="519" t="s">
        <v>1063</v>
      </c>
      <c r="C5413" s="519"/>
      <c r="D5413" s="519"/>
      <c r="E5413" s="519"/>
      <c r="F5413" s="519">
        <v>1</v>
      </c>
      <c r="G5413" s="519"/>
      <c r="H5413" s="519">
        <v>15</v>
      </c>
      <c r="I5413" s="519">
        <v>21</v>
      </c>
      <c r="J5413" s="519" t="str">
        <f t="shared" si="134"/>
        <v>SDN30011521</v>
      </c>
      <c r="K5413" s="519">
        <v>220</v>
      </c>
    </row>
    <row r="5414" spans="2:11" hidden="1">
      <c r="B5414" s="519" t="s">
        <v>1063</v>
      </c>
      <c r="C5414" s="519"/>
      <c r="D5414" s="519"/>
      <c r="E5414" s="519"/>
      <c r="F5414" s="519">
        <v>1</v>
      </c>
      <c r="G5414" s="519"/>
      <c r="H5414" s="519">
        <v>15</v>
      </c>
      <c r="I5414" s="519">
        <v>22</v>
      </c>
      <c r="J5414" s="519" t="str">
        <f t="shared" si="134"/>
        <v>SDN30011522</v>
      </c>
      <c r="K5414" s="519">
        <v>220</v>
      </c>
    </row>
    <row r="5415" spans="2:11" hidden="1">
      <c r="B5415" s="519" t="s">
        <v>1063</v>
      </c>
      <c r="C5415" s="519"/>
      <c r="D5415" s="519"/>
      <c r="E5415" s="519"/>
      <c r="F5415" s="519">
        <v>1</v>
      </c>
      <c r="G5415" s="519"/>
      <c r="H5415" s="519">
        <v>15</v>
      </c>
      <c r="I5415" s="519">
        <v>23</v>
      </c>
      <c r="J5415" s="519" t="str">
        <f t="shared" si="134"/>
        <v>SDN30011523</v>
      </c>
      <c r="K5415" s="519">
        <v>220</v>
      </c>
    </row>
    <row r="5416" spans="2:11" hidden="1">
      <c r="B5416" s="519" t="s">
        <v>1063</v>
      </c>
      <c r="C5416" s="519"/>
      <c r="D5416" s="519"/>
      <c r="E5416" s="519"/>
      <c r="F5416" s="519">
        <v>1</v>
      </c>
      <c r="G5416" s="519"/>
      <c r="H5416" s="519">
        <v>15</v>
      </c>
      <c r="I5416" s="519">
        <v>24</v>
      </c>
      <c r="J5416" s="519" t="str">
        <f t="shared" si="134"/>
        <v>SDN30011524</v>
      </c>
      <c r="K5416" s="519">
        <v>220</v>
      </c>
    </row>
    <row r="5417" spans="2:11" hidden="1">
      <c r="B5417" s="519" t="s">
        <v>1063</v>
      </c>
      <c r="C5417" s="519"/>
      <c r="D5417" s="519"/>
      <c r="E5417" s="519"/>
      <c r="F5417" s="519">
        <v>1</v>
      </c>
      <c r="G5417" s="519"/>
      <c r="H5417" s="519">
        <v>15</v>
      </c>
      <c r="I5417" s="519">
        <v>25</v>
      </c>
      <c r="J5417" s="519" t="str">
        <f t="shared" si="134"/>
        <v>SDN30011525</v>
      </c>
      <c r="K5417" s="519">
        <v>220</v>
      </c>
    </row>
    <row r="5418" spans="2:11" hidden="1">
      <c r="B5418" s="519" t="s">
        <v>1063</v>
      </c>
      <c r="C5418" s="519"/>
      <c r="D5418" s="519"/>
      <c r="E5418" s="519"/>
      <c r="F5418" s="519">
        <v>1</v>
      </c>
      <c r="G5418" s="519"/>
      <c r="H5418" s="519">
        <v>15</v>
      </c>
      <c r="I5418" s="519">
        <v>26</v>
      </c>
      <c r="J5418" s="519" t="str">
        <f t="shared" si="134"/>
        <v>SDN30011526</v>
      </c>
      <c r="K5418" s="519">
        <v>220</v>
      </c>
    </row>
    <row r="5419" spans="2:11" hidden="1">
      <c r="B5419" s="519" t="s">
        <v>1063</v>
      </c>
      <c r="C5419" s="519"/>
      <c r="D5419" s="519"/>
      <c r="E5419" s="519"/>
      <c r="F5419" s="519">
        <v>1</v>
      </c>
      <c r="G5419" s="519"/>
      <c r="H5419" s="519">
        <v>15</v>
      </c>
      <c r="I5419" s="519">
        <v>27</v>
      </c>
      <c r="J5419" s="519" t="str">
        <f t="shared" si="134"/>
        <v>SDN30011527</v>
      </c>
      <c r="K5419" s="519">
        <v>220</v>
      </c>
    </row>
    <row r="5420" spans="2:11" hidden="1">
      <c r="B5420" s="519" t="s">
        <v>1063</v>
      </c>
      <c r="C5420" s="519"/>
      <c r="D5420" s="519"/>
      <c r="E5420" s="519"/>
      <c r="F5420" s="519">
        <v>1</v>
      </c>
      <c r="G5420" s="519"/>
      <c r="H5420" s="519">
        <v>15</v>
      </c>
      <c r="I5420" s="519">
        <v>28</v>
      </c>
      <c r="J5420" s="519" t="str">
        <f t="shared" si="134"/>
        <v>SDN30011528</v>
      </c>
      <c r="K5420" s="519">
        <v>220</v>
      </c>
    </row>
    <row r="5421" spans="2:11" hidden="1">
      <c r="B5421" s="519" t="s">
        <v>1063</v>
      </c>
      <c r="C5421" s="519"/>
      <c r="D5421" s="519"/>
      <c r="E5421" s="519"/>
      <c r="F5421" s="519">
        <v>1</v>
      </c>
      <c r="G5421" s="519"/>
      <c r="H5421" s="519">
        <v>15</v>
      </c>
      <c r="I5421" s="519">
        <v>29</v>
      </c>
      <c r="J5421" s="519" t="str">
        <f t="shared" si="134"/>
        <v>SDN30011529</v>
      </c>
      <c r="K5421" s="519">
        <v>220</v>
      </c>
    </row>
    <row r="5422" spans="2:11" hidden="1">
      <c r="B5422" s="519" t="s">
        <v>1063</v>
      </c>
      <c r="C5422" s="519"/>
      <c r="D5422" s="519"/>
      <c r="E5422" s="519"/>
      <c r="F5422" s="519">
        <v>1</v>
      </c>
      <c r="G5422" s="519"/>
      <c r="H5422" s="519">
        <v>15</v>
      </c>
      <c r="I5422" s="519">
        <v>30</v>
      </c>
      <c r="J5422" s="519" t="str">
        <f t="shared" si="134"/>
        <v>SDN30011530</v>
      </c>
      <c r="K5422" s="519">
        <v>220</v>
      </c>
    </row>
    <row r="5423" spans="2:11" hidden="1">
      <c r="B5423" s="519" t="s">
        <v>1063</v>
      </c>
      <c r="C5423" s="519"/>
      <c r="D5423" s="519"/>
      <c r="E5423" s="519"/>
      <c r="F5423" s="519">
        <v>1</v>
      </c>
      <c r="G5423" s="519"/>
      <c r="H5423" s="519">
        <v>16</v>
      </c>
      <c r="I5423" s="519">
        <v>1</v>
      </c>
      <c r="J5423" s="519" t="str">
        <f t="shared" si="134"/>
        <v>SDN30011601</v>
      </c>
      <c r="K5423" s="519">
        <v>285</v>
      </c>
    </row>
    <row r="5424" spans="2:11" hidden="1">
      <c r="B5424" s="519" t="s">
        <v>1063</v>
      </c>
      <c r="C5424" s="519"/>
      <c r="D5424" s="519"/>
      <c r="E5424" s="519"/>
      <c r="F5424" s="519">
        <v>1</v>
      </c>
      <c r="G5424" s="519"/>
      <c r="H5424" s="519">
        <v>16</v>
      </c>
      <c r="I5424" s="519">
        <v>2</v>
      </c>
      <c r="J5424" s="519" t="str">
        <f t="shared" si="134"/>
        <v>SDN30011602</v>
      </c>
      <c r="K5424" s="519">
        <v>285</v>
      </c>
    </row>
    <row r="5425" spans="2:11" hidden="1">
      <c r="B5425" s="519" t="s">
        <v>1063</v>
      </c>
      <c r="C5425" s="519"/>
      <c r="D5425" s="519"/>
      <c r="E5425" s="519"/>
      <c r="F5425" s="519">
        <v>1</v>
      </c>
      <c r="G5425" s="519"/>
      <c r="H5425" s="519">
        <v>16</v>
      </c>
      <c r="I5425" s="519">
        <v>3</v>
      </c>
      <c r="J5425" s="519" t="str">
        <f t="shared" si="134"/>
        <v>SDN30011603</v>
      </c>
      <c r="K5425" s="519">
        <v>285</v>
      </c>
    </row>
    <row r="5426" spans="2:11" hidden="1">
      <c r="B5426" s="519" t="s">
        <v>1063</v>
      </c>
      <c r="C5426" s="519"/>
      <c r="D5426" s="519"/>
      <c r="E5426" s="519"/>
      <c r="F5426" s="519">
        <v>1</v>
      </c>
      <c r="G5426" s="519"/>
      <c r="H5426" s="519">
        <v>16</v>
      </c>
      <c r="I5426" s="519">
        <v>4</v>
      </c>
      <c r="J5426" s="519" t="str">
        <f t="shared" si="134"/>
        <v>SDN30011604</v>
      </c>
      <c r="K5426" s="519">
        <v>285</v>
      </c>
    </row>
    <row r="5427" spans="2:11" hidden="1">
      <c r="B5427" s="519" t="s">
        <v>1063</v>
      </c>
      <c r="C5427" s="519"/>
      <c r="D5427" s="519"/>
      <c r="E5427" s="519"/>
      <c r="F5427" s="519">
        <v>1</v>
      </c>
      <c r="G5427" s="519"/>
      <c r="H5427" s="519">
        <v>16</v>
      </c>
      <c r="I5427" s="519">
        <v>5</v>
      </c>
      <c r="J5427" s="519" t="str">
        <f t="shared" si="134"/>
        <v>SDN30011605</v>
      </c>
      <c r="K5427" s="519">
        <v>285</v>
      </c>
    </row>
    <row r="5428" spans="2:11" hidden="1">
      <c r="B5428" s="519" t="s">
        <v>1063</v>
      </c>
      <c r="C5428" s="519"/>
      <c r="D5428" s="519"/>
      <c r="E5428" s="519"/>
      <c r="F5428" s="519">
        <v>1</v>
      </c>
      <c r="G5428" s="519"/>
      <c r="H5428" s="519">
        <v>16</v>
      </c>
      <c r="I5428" s="519">
        <v>6</v>
      </c>
      <c r="J5428" s="519" t="str">
        <f t="shared" si="134"/>
        <v>SDN30011606</v>
      </c>
      <c r="K5428" s="519">
        <v>285</v>
      </c>
    </row>
    <row r="5429" spans="2:11" hidden="1">
      <c r="B5429" s="519" t="s">
        <v>1063</v>
      </c>
      <c r="C5429" s="519"/>
      <c r="D5429" s="519"/>
      <c r="E5429" s="519"/>
      <c r="F5429" s="519">
        <v>1</v>
      </c>
      <c r="G5429" s="519"/>
      <c r="H5429" s="519">
        <v>16</v>
      </c>
      <c r="I5429" s="519">
        <v>7</v>
      </c>
      <c r="J5429" s="519" t="str">
        <f t="shared" si="134"/>
        <v>SDN30011607</v>
      </c>
      <c r="K5429" s="519">
        <v>285</v>
      </c>
    </row>
    <row r="5430" spans="2:11" hidden="1">
      <c r="B5430" s="519" t="s">
        <v>1063</v>
      </c>
      <c r="C5430" s="519"/>
      <c r="D5430" s="519"/>
      <c r="E5430" s="519"/>
      <c r="F5430" s="519">
        <v>1</v>
      </c>
      <c r="G5430" s="519"/>
      <c r="H5430" s="519">
        <v>16</v>
      </c>
      <c r="I5430" s="519">
        <v>8</v>
      </c>
      <c r="J5430" s="519" t="str">
        <f t="shared" si="134"/>
        <v>SDN30011608</v>
      </c>
      <c r="K5430" s="519">
        <v>285</v>
      </c>
    </row>
    <row r="5431" spans="2:11" hidden="1">
      <c r="B5431" s="519" t="s">
        <v>1063</v>
      </c>
      <c r="C5431" s="519"/>
      <c r="D5431" s="519"/>
      <c r="E5431" s="519"/>
      <c r="F5431" s="519">
        <v>1</v>
      </c>
      <c r="G5431" s="519"/>
      <c r="H5431" s="519">
        <v>16</v>
      </c>
      <c r="I5431" s="519">
        <v>9</v>
      </c>
      <c r="J5431" s="519" t="str">
        <f t="shared" si="134"/>
        <v>SDN30011609</v>
      </c>
      <c r="K5431" s="519">
        <v>285</v>
      </c>
    </row>
    <row r="5432" spans="2:11" hidden="1">
      <c r="B5432" s="519" t="s">
        <v>1063</v>
      </c>
      <c r="C5432" s="519"/>
      <c r="D5432" s="519"/>
      <c r="E5432" s="519"/>
      <c r="F5432" s="519">
        <v>1</v>
      </c>
      <c r="G5432" s="519"/>
      <c r="H5432" s="519">
        <v>16</v>
      </c>
      <c r="I5432" s="519">
        <v>10</v>
      </c>
      <c r="J5432" s="519" t="str">
        <f t="shared" si="134"/>
        <v>SDN30011610</v>
      </c>
      <c r="K5432" s="519">
        <v>285</v>
      </c>
    </row>
    <row r="5433" spans="2:11" hidden="1">
      <c r="B5433" s="519" t="s">
        <v>1063</v>
      </c>
      <c r="C5433" s="519"/>
      <c r="D5433" s="519"/>
      <c r="E5433" s="519"/>
      <c r="F5433" s="519">
        <v>1</v>
      </c>
      <c r="G5433" s="519"/>
      <c r="H5433" s="519">
        <v>16</v>
      </c>
      <c r="I5433" s="519">
        <v>11</v>
      </c>
      <c r="J5433" s="519" t="str">
        <f t="shared" si="134"/>
        <v>SDN30011611</v>
      </c>
      <c r="K5433" s="519">
        <v>285</v>
      </c>
    </row>
    <row r="5434" spans="2:11" hidden="1">
      <c r="B5434" s="519" t="s">
        <v>1063</v>
      </c>
      <c r="C5434" s="519"/>
      <c r="D5434" s="519"/>
      <c r="E5434" s="519"/>
      <c r="F5434" s="519">
        <v>1</v>
      </c>
      <c r="G5434" s="519"/>
      <c r="H5434" s="519">
        <v>16</v>
      </c>
      <c r="I5434" s="519">
        <v>12</v>
      </c>
      <c r="J5434" s="519" t="str">
        <f t="shared" si="134"/>
        <v>SDN30011612</v>
      </c>
      <c r="K5434" s="519">
        <v>285</v>
      </c>
    </row>
    <row r="5435" spans="2:11" hidden="1">
      <c r="B5435" s="519" t="s">
        <v>1063</v>
      </c>
      <c r="C5435" s="519"/>
      <c r="D5435" s="519"/>
      <c r="E5435" s="519"/>
      <c r="F5435" s="519">
        <v>1</v>
      </c>
      <c r="G5435" s="519"/>
      <c r="H5435" s="519">
        <v>16</v>
      </c>
      <c r="I5435" s="519">
        <v>13</v>
      </c>
      <c r="J5435" s="519" t="str">
        <f t="shared" si="134"/>
        <v>SDN30011613</v>
      </c>
      <c r="K5435" s="519">
        <v>285</v>
      </c>
    </row>
    <row r="5436" spans="2:11" hidden="1">
      <c r="B5436" s="519" t="s">
        <v>1063</v>
      </c>
      <c r="C5436" s="519"/>
      <c r="D5436" s="519"/>
      <c r="E5436" s="519"/>
      <c r="F5436" s="519">
        <v>1</v>
      </c>
      <c r="G5436" s="519"/>
      <c r="H5436" s="519">
        <v>16</v>
      </c>
      <c r="I5436" s="519">
        <v>14</v>
      </c>
      <c r="J5436" s="519" t="str">
        <f t="shared" si="134"/>
        <v>SDN30011614</v>
      </c>
      <c r="K5436" s="519">
        <v>285</v>
      </c>
    </row>
    <row r="5437" spans="2:11" hidden="1">
      <c r="B5437" s="519" t="s">
        <v>1063</v>
      </c>
      <c r="C5437" s="519"/>
      <c r="D5437" s="519"/>
      <c r="E5437" s="519"/>
      <c r="F5437" s="519">
        <v>1</v>
      </c>
      <c r="G5437" s="519"/>
      <c r="H5437" s="519">
        <v>16</v>
      </c>
      <c r="I5437" s="519">
        <v>15</v>
      </c>
      <c r="J5437" s="519" t="str">
        <f t="shared" si="134"/>
        <v>SDN30011615</v>
      </c>
      <c r="K5437" s="519">
        <v>285</v>
      </c>
    </row>
    <row r="5438" spans="2:11" hidden="1">
      <c r="B5438" s="519" t="s">
        <v>1063</v>
      </c>
      <c r="C5438" s="519"/>
      <c r="D5438" s="519"/>
      <c r="E5438" s="519"/>
      <c r="F5438" s="519">
        <v>1</v>
      </c>
      <c r="G5438" s="519"/>
      <c r="H5438" s="519">
        <v>16</v>
      </c>
      <c r="I5438" s="519">
        <v>16</v>
      </c>
      <c r="J5438" s="519" t="str">
        <f t="shared" si="134"/>
        <v>SDN30011616</v>
      </c>
      <c r="K5438" s="519">
        <v>228</v>
      </c>
    </row>
    <row r="5439" spans="2:11" hidden="1">
      <c r="B5439" s="519" t="s">
        <v>1063</v>
      </c>
      <c r="C5439" s="519"/>
      <c r="D5439" s="519"/>
      <c r="E5439" s="519"/>
      <c r="F5439" s="519">
        <v>1</v>
      </c>
      <c r="G5439" s="519"/>
      <c r="H5439" s="519">
        <v>16</v>
      </c>
      <c r="I5439" s="519">
        <v>17</v>
      </c>
      <c r="J5439" s="519" t="str">
        <f t="shared" si="134"/>
        <v>SDN30011617</v>
      </c>
      <c r="K5439" s="519">
        <v>228</v>
      </c>
    </row>
    <row r="5440" spans="2:11" hidden="1">
      <c r="B5440" s="519" t="s">
        <v>1063</v>
      </c>
      <c r="C5440" s="519"/>
      <c r="D5440" s="519"/>
      <c r="E5440" s="519"/>
      <c r="F5440" s="519">
        <v>1</v>
      </c>
      <c r="G5440" s="519"/>
      <c r="H5440" s="519">
        <v>16</v>
      </c>
      <c r="I5440" s="519">
        <v>18</v>
      </c>
      <c r="J5440" s="519" t="str">
        <f t="shared" si="134"/>
        <v>SDN30011618</v>
      </c>
      <c r="K5440" s="519">
        <v>228</v>
      </c>
    </row>
    <row r="5441" spans="2:11" hidden="1">
      <c r="B5441" s="519" t="s">
        <v>1063</v>
      </c>
      <c r="C5441" s="519"/>
      <c r="D5441" s="519"/>
      <c r="E5441" s="519"/>
      <c r="F5441" s="519">
        <v>1</v>
      </c>
      <c r="G5441" s="519"/>
      <c r="H5441" s="519">
        <v>16</v>
      </c>
      <c r="I5441" s="519">
        <v>19</v>
      </c>
      <c r="J5441" s="519" t="str">
        <f t="shared" si="134"/>
        <v>SDN30011619</v>
      </c>
      <c r="K5441" s="519">
        <v>228</v>
      </c>
    </row>
    <row r="5442" spans="2:11" hidden="1">
      <c r="B5442" s="519" t="s">
        <v>1063</v>
      </c>
      <c r="C5442" s="519"/>
      <c r="D5442" s="519"/>
      <c r="E5442" s="519"/>
      <c r="F5442" s="519">
        <v>1</v>
      </c>
      <c r="G5442" s="519"/>
      <c r="H5442" s="519">
        <v>16</v>
      </c>
      <c r="I5442" s="519">
        <v>20</v>
      </c>
      <c r="J5442" s="519" t="str">
        <f t="shared" si="134"/>
        <v>SDN30011620</v>
      </c>
      <c r="K5442" s="519">
        <v>228</v>
      </c>
    </row>
    <row r="5443" spans="2:11" hidden="1">
      <c r="B5443" s="519" t="s">
        <v>1063</v>
      </c>
      <c r="C5443" s="519"/>
      <c r="D5443" s="519"/>
      <c r="E5443" s="519"/>
      <c r="F5443" s="519">
        <v>1</v>
      </c>
      <c r="G5443" s="519"/>
      <c r="H5443" s="519">
        <v>16</v>
      </c>
      <c r="I5443" s="519">
        <v>21</v>
      </c>
      <c r="J5443" s="519" t="str">
        <f t="shared" si="134"/>
        <v>SDN30011621</v>
      </c>
      <c r="K5443" s="519">
        <v>228</v>
      </c>
    </row>
    <row r="5444" spans="2:11" hidden="1">
      <c r="B5444" s="519" t="s">
        <v>1063</v>
      </c>
      <c r="C5444" s="519"/>
      <c r="D5444" s="519"/>
      <c r="E5444" s="519"/>
      <c r="F5444" s="519">
        <v>1</v>
      </c>
      <c r="G5444" s="519"/>
      <c r="H5444" s="519">
        <v>16</v>
      </c>
      <c r="I5444" s="519">
        <v>22</v>
      </c>
      <c r="J5444" s="519" t="str">
        <f t="shared" ref="J5444:J5507" si="135">B5444&amp;TEXT(F5444,"00")&amp;TEXT(H5444,"00")&amp;TEXT(I5444,"00")</f>
        <v>SDN30011622</v>
      </c>
      <c r="K5444" s="519">
        <v>228</v>
      </c>
    </row>
    <row r="5445" spans="2:11" hidden="1">
      <c r="B5445" s="519" t="s">
        <v>1063</v>
      </c>
      <c r="C5445" s="519"/>
      <c r="D5445" s="519"/>
      <c r="E5445" s="519"/>
      <c r="F5445" s="519">
        <v>1</v>
      </c>
      <c r="G5445" s="519"/>
      <c r="H5445" s="519">
        <v>16</v>
      </c>
      <c r="I5445" s="519">
        <v>23</v>
      </c>
      <c r="J5445" s="519" t="str">
        <f t="shared" si="135"/>
        <v>SDN30011623</v>
      </c>
      <c r="K5445" s="519">
        <v>228</v>
      </c>
    </row>
    <row r="5446" spans="2:11" hidden="1">
      <c r="B5446" s="519" t="s">
        <v>1063</v>
      </c>
      <c r="C5446" s="519"/>
      <c r="D5446" s="519"/>
      <c r="E5446" s="519"/>
      <c r="F5446" s="519">
        <v>1</v>
      </c>
      <c r="G5446" s="519"/>
      <c r="H5446" s="519">
        <v>16</v>
      </c>
      <c r="I5446" s="519">
        <v>24</v>
      </c>
      <c r="J5446" s="519" t="str">
        <f t="shared" si="135"/>
        <v>SDN30011624</v>
      </c>
      <c r="K5446" s="519">
        <v>228</v>
      </c>
    </row>
    <row r="5447" spans="2:11" hidden="1">
      <c r="B5447" s="519" t="s">
        <v>1063</v>
      </c>
      <c r="C5447" s="519"/>
      <c r="D5447" s="519"/>
      <c r="E5447" s="519"/>
      <c r="F5447" s="519">
        <v>1</v>
      </c>
      <c r="G5447" s="519"/>
      <c r="H5447" s="519">
        <v>16</v>
      </c>
      <c r="I5447" s="519">
        <v>25</v>
      </c>
      <c r="J5447" s="519" t="str">
        <f t="shared" si="135"/>
        <v>SDN30011625</v>
      </c>
      <c r="K5447" s="519">
        <v>228</v>
      </c>
    </row>
    <row r="5448" spans="2:11" hidden="1">
      <c r="B5448" s="519" t="s">
        <v>1063</v>
      </c>
      <c r="C5448" s="519"/>
      <c r="D5448" s="519"/>
      <c r="E5448" s="519"/>
      <c r="F5448" s="519">
        <v>1</v>
      </c>
      <c r="G5448" s="519"/>
      <c r="H5448" s="519">
        <v>16</v>
      </c>
      <c r="I5448" s="519">
        <v>26</v>
      </c>
      <c r="J5448" s="519" t="str">
        <f t="shared" si="135"/>
        <v>SDN30011626</v>
      </c>
      <c r="K5448" s="519">
        <v>228</v>
      </c>
    </row>
    <row r="5449" spans="2:11" hidden="1">
      <c r="B5449" s="519" t="s">
        <v>1063</v>
      </c>
      <c r="C5449" s="519"/>
      <c r="D5449" s="519"/>
      <c r="E5449" s="519"/>
      <c r="F5449" s="519">
        <v>1</v>
      </c>
      <c r="G5449" s="519"/>
      <c r="H5449" s="519">
        <v>16</v>
      </c>
      <c r="I5449" s="519">
        <v>27</v>
      </c>
      <c r="J5449" s="519" t="str">
        <f t="shared" si="135"/>
        <v>SDN30011627</v>
      </c>
      <c r="K5449" s="519">
        <v>228</v>
      </c>
    </row>
    <row r="5450" spans="2:11" hidden="1">
      <c r="B5450" s="519" t="s">
        <v>1063</v>
      </c>
      <c r="C5450" s="519"/>
      <c r="D5450" s="519"/>
      <c r="E5450" s="519"/>
      <c r="F5450" s="519">
        <v>1</v>
      </c>
      <c r="G5450" s="519"/>
      <c r="H5450" s="519">
        <v>16</v>
      </c>
      <c r="I5450" s="519">
        <v>28</v>
      </c>
      <c r="J5450" s="519" t="str">
        <f t="shared" si="135"/>
        <v>SDN30011628</v>
      </c>
      <c r="K5450" s="519">
        <v>228</v>
      </c>
    </row>
    <row r="5451" spans="2:11" hidden="1">
      <c r="B5451" s="519" t="s">
        <v>1063</v>
      </c>
      <c r="C5451" s="519"/>
      <c r="D5451" s="519"/>
      <c r="E5451" s="519"/>
      <c r="F5451" s="519">
        <v>1</v>
      </c>
      <c r="G5451" s="519"/>
      <c r="H5451" s="519">
        <v>16</v>
      </c>
      <c r="I5451" s="519">
        <v>29</v>
      </c>
      <c r="J5451" s="519" t="str">
        <f t="shared" si="135"/>
        <v>SDN30011629</v>
      </c>
      <c r="K5451" s="519">
        <v>228</v>
      </c>
    </row>
    <row r="5452" spans="2:11" hidden="1">
      <c r="B5452" s="519" t="s">
        <v>1063</v>
      </c>
      <c r="C5452" s="519"/>
      <c r="D5452" s="519"/>
      <c r="E5452" s="519"/>
      <c r="F5452" s="519">
        <v>1</v>
      </c>
      <c r="G5452" s="519"/>
      <c r="H5452" s="519">
        <v>16</v>
      </c>
      <c r="I5452" s="519">
        <v>30</v>
      </c>
      <c r="J5452" s="519" t="str">
        <f t="shared" si="135"/>
        <v>SDN30011630</v>
      </c>
      <c r="K5452" s="519">
        <v>228</v>
      </c>
    </row>
    <row r="5453" spans="2:11" hidden="1">
      <c r="B5453" s="519" t="s">
        <v>1063</v>
      </c>
      <c r="C5453" s="519"/>
      <c r="D5453" s="519"/>
      <c r="E5453" s="519"/>
      <c r="F5453" s="519">
        <v>1</v>
      </c>
      <c r="G5453" s="519"/>
      <c r="H5453" s="519">
        <v>17</v>
      </c>
      <c r="I5453" s="519">
        <v>1</v>
      </c>
      <c r="J5453" s="519" t="str">
        <f t="shared" si="135"/>
        <v>SDN30011701</v>
      </c>
      <c r="K5453" s="519">
        <v>285</v>
      </c>
    </row>
    <row r="5454" spans="2:11" hidden="1">
      <c r="B5454" s="519" t="s">
        <v>1063</v>
      </c>
      <c r="C5454" s="519"/>
      <c r="D5454" s="519"/>
      <c r="E5454" s="519"/>
      <c r="F5454" s="519">
        <v>1</v>
      </c>
      <c r="G5454" s="519"/>
      <c r="H5454" s="519">
        <v>17</v>
      </c>
      <c r="I5454" s="519">
        <v>2</v>
      </c>
      <c r="J5454" s="519" t="str">
        <f t="shared" si="135"/>
        <v>SDN30011702</v>
      </c>
      <c r="K5454" s="519">
        <v>285</v>
      </c>
    </row>
    <row r="5455" spans="2:11" hidden="1">
      <c r="B5455" s="519" t="s">
        <v>1063</v>
      </c>
      <c r="C5455" s="519"/>
      <c r="D5455" s="519"/>
      <c r="E5455" s="519"/>
      <c r="F5455" s="519">
        <v>1</v>
      </c>
      <c r="G5455" s="519"/>
      <c r="H5455" s="519">
        <v>17</v>
      </c>
      <c r="I5455" s="519">
        <v>3</v>
      </c>
      <c r="J5455" s="519" t="str">
        <f t="shared" si="135"/>
        <v>SDN30011703</v>
      </c>
      <c r="K5455" s="519">
        <v>285</v>
      </c>
    </row>
    <row r="5456" spans="2:11" hidden="1">
      <c r="B5456" s="519" t="s">
        <v>1063</v>
      </c>
      <c r="C5456" s="519"/>
      <c r="D5456" s="519"/>
      <c r="E5456" s="519"/>
      <c r="F5456" s="519">
        <v>1</v>
      </c>
      <c r="G5456" s="519"/>
      <c r="H5456" s="519">
        <v>17</v>
      </c>
      <c r="I5456" s="519">
        <v>4</v>
      </c>
      <c r="J5456" s="519" t="str">
        <f t="shared" si="135"/>
        <v>SDN30011704</v>
      </c>
      <c r="K5456" s="519">
        <v>285</v>
      </c>
    </row>
    <row r="5457" spans="2:11" hidden="1">
      <c r="B5457" s="519" t="s">
        <v>1063</v>
      </c>
      <c r="C5457" s="519"/>
      <c r="D5457" s="519"/>
      <c r="E5457" s="519"/>
      <c r="F5457" s="519">
        <v>1</v>
      </c>
      <c r="G5457" s="519"/>
      <c r="H5457" s="519">
        <v>17</v>
      </c>
      <c r="I5457" s="519">
        <v>5</v>
      </c>
      <c r="J5457" s="519" t="str">
        <f t="shared" si="135"/>
        <v>SDN30011705</v>
      </c>
      <c r="K5457" s="519">
        <v>285</v>
      </c>
    </row>
    <row r="5458" spans="2:11" hidden="1">
      <c r="B5458" s="519" t="s">
        <v>1063</v>
      </c>
      <c r="C5458" s="519"/>
      <c r="D5458" s="519"/>
      <c r="E5458" s="519"/>
      <c r="F5458" s="519">
        <v>1</v>
      </c>
      <c r="G5458" s="519"/>
      <c r="H5458" s="519">
        <v>17</v>
      </c>
      <c r="I5458" s="519">
        <v>6</v>
      </c>
      <c r="J5458" s="519" t="str">
        <f t="shared" si="135"/>
        <v>SDN30011706</v>
      </c>
      <c r="K5458" s="519">
        <v>285</v>
      </c>
    </row>
    <row r="5459" spans="2:11" hidden="1">
      <c r="B5459" s="519" t="s">
        <v>1063</v>
      </c>
      <c r="C5459" s="519"/>
      <c r="D5459" s="519"/>
      <c r="E5459" s="519"/>
      <c r="F5459" s="519">
        <v>1</v>
      </c>
      <c r="G5459" s="519"/>
      <c r="H5459" s="519">
        <v>17</v>
      </c>
      <c r="I5459" s="519">
        <v>7</v>
      </c>
      <c r="J5459" s="519" t="str">
        <f t="shared" si="135"/>
        <v>SDN30011707</v>
      </c>
      <c r="K5459" s="519">
        <v>285</v>
      </c>
    </row>
    <row r="5460" spans="2:11" hidden="1">
      <c r="B5460" s="519" t="s">
        <v>1063</v>
      </c>
      <c r="C5460" s="519"/>
      <c r="D5460" s="519"/>
      <c r="E5460" s="519"/>
      <c r="F5460" s="519">
        <v>1</v>
      </c>
      <c r="G5460" s="519"/>
      <c r="H5460" s="519">
        <v>17</v>
      </c>
      <c r="I5460" s="519">
        <v>8</v>
      </c>
      <c r="J5460" s="519" t="str">
        <f t="shared" si="135"/>
        <v>SDN30011708</v>
      </c>
      <c r="K5460" s="519">
        <v>285</v>
      </c>
    </row>
    <row r="5461" spans="2:11" hidden="1">
      <c r="B5461" s="519" t="s">
        <v>1063</v>
      </c>
      <c r="C5461" s="519"/>
      <c r="D5461" s="519"/>
      <c r="E5461" s="519"/>
      <c r="F5461" s="519">
        <v>1</v>
      </c>
      <c r="G5461" s="519"/>
      <c r="H5461" s="519">
        <v>17</v>
      </c>
      <c r="I5461" s="519">
        <v>9</v>
      </c>
      <c r="J5461" s="519" t="str">
        <f t="shared" si="135"/>
        <v>SDN30011709</v>
      </c>
      <c r="K5461" s="519">
        <v>285</v>
      </c>
    </row>
    <row r="5462" spans="2:11" hidden="1">
      <c r="B5462" s="519" t="s">
        <v>1063</v>
      </c>
      <c r="C5462" s="519"/>
      <c r="D5462" s="519"/>
      <c r="E5462" s="519"/>
      <c r="F5462" s="519">
        <v>1</v>
      </c>
      <c r="G5462" s="519"/>
      <c r="H5462" s="519">
        <v>17</v>
      </c>
      <c r="I5462" s="519">
        <v>10</v>
      </c>
      <c r="J5462" s="519" t="str">
        <f t="shared" si="135"/>
        <v>SDN30011710</v>
      </c>
      <c r="K5462" s="519">
        <v>285</v>
      </c>
    </row>
    <row r="5463" spans="2:11" hidden="1">
      <c r="B5463" s="519" t="s">
        <v>1063</v>
      </c>
      <c r="C5463" s="519"/>
      <c r="D5463" s="519"/>
      <c r="E5463" s="519"/>
      <c r="F5463" s="519">
        <v>1</v>
      </c>
      <c r="G5463" s="519"/>
      <c r="H5463" s="519">
        <v>17</v>
      </c>
      <c r="I5463" s="519">
        <v>11</v>
      </c>
      <c r="J5463" s="519" t="str">
        <f t="shared" si="135"/>
        <v>SDN30011711</v>
      </c>
      <c r="K5463" s="519">
        <v>285</v>
      </c>
    </row>
    <row r="5464" spans="2:11" hidden="1">
      <c r="B5464" s="519" t="s">
        <v>1063</v>
      </c>
      <c r="C5464" s="519"/>
      <c r="D5464" s="519"/>
      <c r="E5464" s="519"/>
      <c r="F5464" s="519">
        <v>1</v>
      </c>
      <c r="G5464" s="519"/>
      <c r="H5464" s="519">
        <v>17</v>
      </c>
      <c r="I5464" s="519">
        <v>12</v>
      </c>
      <c r="J5464" s="519" t="str">
        <f t="shared" si="135"/>
        <v>SDN30011712</v>
      </c>
      <c r="K5464" s="519">
        <v>285</v>
      </c>
    </row>
    <row r="5465" spans="2:11" hidden="1">
      <c r="B5465" s="519" t="s">
        <v>1063</v>
      </c>
      <c r="C5465" s="519"/>
      <c r="D5465" s="519"/>
      <c r="E5465" s="519"/>
      <c r="F5465" s="519">
        <v>1</v>
      </c>
      <c r="G5465" s="519"/>
      <c r="H5465" s="519">
        <v>17</v>
      </c>
      <c r="I5465" s="519">
        <v>13</v>
      </c>
      <c r="J5465" s="519" t="str">
        <f t="shared" si="135"/>
        <v>SDN30011713</v>
      </c>
      <c r="K5465" s="519">
        <v>285</v>
      </c>
    </row>
    <row r="5466" spans="2:11" hidden="1">
      <c r="B5466" s="519" t="s">
        <v>1063</v>
      </c>
      <c r="C5466" s="519"/>
      <c r="D5466" s="519"/>
      <c r="E5466" s="519"/>
      <c r="F5466" s="519">
        <v>1</v>
      </c>
      <c r="G5466" s="519"/>
      <c r="H5466" s="519">
        <v>17</v>
      </c>
      <c r="I5466" s="519">
        <v>14</v>
      </c>
      <c r="J5466" s="519" t="str">
        <f t="shared" si="135"/>
        <v>SDN30011714</v>
      </c>
      <c r="K5466" s="519">
        <v>285</v>
      </c>
    </row>
    <row r="5467" spans="2:11" hidden="1">
      <c r="B5467" s="519" t="s">
        <v>1063</v>
      </c>
      <c r="C5467" s="519"/>
      <c r="D5467" s="519"/>
      <c r="E5467" s="519"/>
      <c r="F5467" s="519">
        <v>1</v>
      </c>
      <c r="G5467" s="519"/>
      <c r="H5467" s="519">
        <v>17</v>
      </c>
      <c r="I5467" s="519">
        <v>15</v>
      </c>
      <c r="J5467" s="519" t="str">
        <f t="shared" si="135"/>
        <v>SDN30011715</v>
      </c>
      <c r="K5467" s="519">
        <v>285</v>
      </c>
    </row>
    <row r="5468" spans="2:11" hidden="1">
      <c r="B5468" s="519" t="s">
        <v>1063</v>
      </c>
      <c r="C5468" s="519"/>
      <c r="D5468" s="519"/>
      <c r="E5468" s="519"/>
      <c r="F5468" s="519">
        <v>1</v>
      </c>
      <c r="G5468" s="519"/>
      <c r="H5468" s="519">
        <v>17</v>
      </c>
      <c r="I5468" s="519">
        <v>16</v>
      </c>
      <c r="J5468" s="519" t="str">
        <f t="shared" si="135"/>
        <v>SDN30011716</v>
      </c>
      <c r="K5468" s="519">
        <v>228</v>
      </c>
    </row>
    <row r="5469" spans="2:11" hidden="1">
      <c r="B5469" s="519" t="s">
        <v>1063</v>
      </c>
      <c r="C5469" s="519"/>
      <c r="D5469" s="519"/>
      <c r="E5469" s="519"/>
      <c r="F5469" s="519">
        <v>1</v>
      </c>
      <c r="G5469" s="519"/>
      <c r="H5469" s="519">
        <v>17</v>
      </c>
      <c r="I5469" s="519">
        <v>17</v>
      </c>
      <c r="J5469" s="519" t="str">
        <f t="shared" si="135"/>
        <v>SDN30011717</v>
      </c>
      <c r="K5469" s="519">
        <v>228</v>
      </c>
    </row>
    <row r="5470" spans="2:11" hidden="1">
      <c r="B5470" s="519" t="s">
        <v>1063</v>
      </c>
      <c r="C5470" s="519"/>
      <c r="D5470" s="519"/>
      <c r="E5470" s="519"/>
      <c r="F5470" s="519">
        <v>1</v>
      </c>
      <c r="G5470" s="519"/>
      <c r="H5470" s="519">
        <v>17</v>
      </c>
      <c r="I5470" s="519">
        <v>18</v>
      </c>
      <c r="J5470" s="519" t="str">
        <f t="shared" si="135"/>
        <v>SDN30011718</v>
      </c>
      <c r="K5470" s="519">
        <v>228</v>
      </c>
    </row>
    <row r="5471" spans="2:11" hidden="1">
      <c r="B5471" s="519" t="s">
        <v>1063</v>
      </c>
      <c r="C5471" s="519"/>
      <c r="D5471" s="519"/>
      <c r="E5471" s="519"/>
      <c r="F5471" s="519">
        <v>1</v>
      </c>
      <c r="G5471" s="519"/>
      <c r="H5471" s="519">
        <v>17</v>
      </c>
      <c r="I5471" s="519">
        <v>19</v>
      </c>
      <c r="J5471" s="519" t="str">
        <f t="shared" si="135"/>
        <v>SDN30011719</v>
      </c>
      <c r="K5471" s="519">
        <v>228</v>
      </c>
    </row>
    <row r="5472" spans="2:11" hidden="1">
      <c r="B5472" s="519" t="s">
        <v>1063</v>
      </c>
      <c r="C5472" s="519"/>
      <c r="D5472" s="519"/>
      <c r="E5472" s="519"/>
      <c r="F5472" s="519">
        <v>1</v>
      </c>
      <c r="G5472" s="519"/>
      <c r="H5472" s="519">
        <v>17</v>
      </c>
      <c r="I5472" s="519">
        <v>20</v>
      </c>
      <c r="J5472" s="519" t="str">
        <f t="shared" si="135"/>
        <v>SDN30011720</v>
      </c>
      <c r="K5472" s="519">
        <v>228</v>
      </c>
    </row>
    <row r="5473" spans="2:11" hidden="1">
      <c r="B5473" s="519" t="s">
        <v>1063</v>
      </c>
      <c r="C5473" s="519"/>
      <c r="D5473" s="519"/>
      <c r="E5473" s="519"/>
      <c r="F5473" s="519">
        <v>1</v>
      </c>
      <c r="G5473" s="519"/>
      <c r="H5473" s="519">
        <v>17</v>
      </c>
      <c r="I5473" s="519">
        <v>21</v>
      </c>
      <c r="J5473" s="519" t="str">
        <f t="shared" si="135"/>
        <v>SDN30011721</v>
      </c>
      <c r="K5473" s="519">
        <v>228</v>
      </c>
    </row>
    <row r="5474" spans="2:11" hidden="1">
      <c r="B5474" s="519" t="s">
        <v>1063</v>
      </c>
      <c r="C5474" s="519"/>
      <c r="D5474" s="519"/>
      <c r="E5474" s="519"/>
      <c r="F5474" s="519">
        <v>1</v>
      </c>
      <c r="G5474" s="519"/>
      <c r="H5474" s="519">
        <v>17</v>
      </c>
      <c r="I5474" s="519">
        <v>22</v>
      </c>
      <c r="J5474" s="519" t="str">
        <f t="shared" si="135"/>
        <v>SDN30011722</v>
      </c>
      <c r="K5474" s="519">
        <v>228</v>
      </c>
    </row>
    <row r="5475" spans="2:11" hidden="1">
      <c r="B5475" s="519" t="s">
        <v>1063</v>
      </c>
      <c r="C5475" s="519"/>
      <c r="D5475" s="519"/>
      <c r="E5475" s="519"/>
      <c r="F5475" s="519">
        <v>1</v>
      </c>
      <c r="G5475" s="519"/>
      <c r="H5475" s="519">
        <v>17</v>
      </c>
      <c r="I5475" s="519">
        <v>23</v>
      </c>
      <c r="J5475" s="519" t="str">
        <f t="shared" si="135"/>
        <v>SDN30011723</v>
      </c>
      <c r="K5475" s="519">
        <v>228</v>
      </c>
    </row>
    <row r="5476" spans="2:11" hidden="1">
      <c r="B5476" s="519" t="s">
        <v>1063</v>
      </c>
      <c r="C5476" s="519"/>
      <c r="D5476" s="519"/>
      <c r="E5476" s="519"/>
      <c r="F5476" s="519">
        <v>1</v>
      </c>
      <c r="G5476" s="519"/>
      <c r="H5476" s="519">
        <v>17</v>
      </c>
      <c r="I5476" s="519">
        <v>24</v>
      </c>
      <c r="J5476" s="519" t="str">
        <f t="shared" si="135"/>
        <v>SDN30011724</v>
      </c>
      <c r="K5476" s="519">
        <v>228</v>
      </c>
    </row>
    <row r="5477" spans="2:11" hidden="1">
      <c r="B5477" s="519" t="s">
        <v>1063</v>
      </c>
      <c r="C5477" s="519"/>
      <c r="D5477" s="519"/>
      <c r="E5477" s="519"/>
      <c r="F5477" s="519">
        <v>1</v>
      </c>
      <c r="G5477" s="519"/>
      <c r="H5477" s="519">
        <v>17</v>
      </c>
      <c r="I5477" s="519">
        <v>25</v>
      </c>
      <c r="J5477" s="519" t="str">
        <f t="shared" si="135"/>
        <v>SDN30011725</v>
      </c>
      <c r="K5477" s="519">
        <v>228</v>
      </c>
    </row>
    <row r="5478" spans="2:11" hidden="1">
      <c r="B5478" s="519" t="s">
        <v>1063</v>
      </c>
      <c r="C5478" s="519"/>
      <c r="D5478" s="519"/>
      <c r="E5478" s="519"/>
      <c r="F5478" s="519">
        <v>1</v>
      </c>
      <c r="G5478" s="519"/>
      <c r="H5478" s="519">
        <v>17</v>
      </c>
      <c r="I5478" s="519">
        <v>26</v>
      </c>
      <c r="J5478" s="519" t="str">
        <f t="shared" si="135"/>
        <v>SDN30011726</v>
      </c>
      <c r="K5478" s="519">
        <v>228</v>
      </c>
    </row>
    <row r="5479" spans="2:11" hidden="1">
      <c r="B5479" s="519" t="s">
        <v>1063</v>
      </c>
      <c r="C5479" s="519"/>
      <c r="D5479" s="519"/>
      <c r="E5479" s="519"/>
      <c r="F5479" s="519">
        <v>1</v>
      </c>
      <c r="G5479" s="519"/>
      <c r="H5479" s="519">
        <v>17</v>
      </c>
      <c r="I5479" s="519">
        <v>27</v>
      </c>
      <c r="J5479" s="519" t="str">
        <f t="shared" si="135"/>
        <v>SDN30011727</v>
      </c>
      <c r="K5479" s="519">
        <v>228</v>
      </c>
    </row>
    <row r="5480" spans="2:11" hidden="1">
      <c r="B5480" s="519" t="s">
        <v>1063</v>
      </c>
      <c r="C5480" s="519"/>
      <c r="D5480" s="519"/>
      <c r="E5480" s="519"/>
      <c r="F5480" s="519">
        <v>1</v>
      </c>
      <c r="G5480" s="519"/>
      <c r="H5480" s="519">
        <v>17</v>
      </c>
      <c r="I5480" s="519">
        <v>28</v>
      </c>
      <c r="J5480" s="519" t="str">
        <f t="shared" si="135"/>
        <v>SDN30011728</v>
      </c>
      <c r="K5480" s="519">
        <v>228</v>
      </c>
    </row>
    <row r="5481" spans="2:11" hidden="1">
      <c r="B5481" s="519" t="s">
        <v>1063</v>
      </c>
      <c r="C5481" s="519"/>
      <c r="D5481" s="519"/>
      <c r="E5481" s="519"/>
      <c r="F5481" s="519">
        <v>1</v>
      </c>
      <c r="G5481" s="519"/>
      <c r="H5481" s="519">
        <v>17</v>
      </c>
      <c r="I5481" s="519">
        <v>29</v>
      </c>
      <c r="J5481" s="519" t="str">
        <f t="shared" si="135"/>
        <v>SDN30011729</v>
      </c>
      <c r="K5481" s="519">
        <v>228</v>
      </c>
    </row>
    <row r="5482" spans="2:11" hidden="1">
      <c r="B5482" s="519" t="s">
        <v>1063</v>
      </c>
      <c r="C5482" s="519"/>
      <c r="D5482" s="519"/>
      <c r="E5482" s="519"/>
      <c r="F5482" s="519">
        <v>1</v>
      </c>
      <c r="G5482" s="519"/>
      <c r="H5482" s="519">
        <v>17</v>
      </c>
      <c r="I5482" s="519">
        <v>30</v>
      </c>
      <c r="J5482" s="519" t="str">
        <f t="shared" si="135"/>
        <v>SDN30011730</v>
      </c>
      <c r="K5482" s="519">
        <v>228</v>
      </c>
    </row>
    <row r="5483" spans="2:11" hidden="1">
      <c r="B5483" s="519" t="s">
        <v>1063</v>
      </c>
      <c r="C5483" s="519"/>
      <c r="D5483" s="519"/>
      <c r="E5483" s="519"/>
      <c r="F5483" s="519">
        <v>1</v>
      </c>
      <c r="G5483" s="519"/>
      <c r="H5483" s="519">
        <v>18</v>
      </c>
      <c r="I5483" s="519">
        <v>1</v>
      </c>
      <c r="J5483" s="519" t="str">
        <f t="shared" si="135"/>
        <v>SDN30011801</v>
      </c>
      <c r="K5483" s="519">
        <v>285</v>
      </c>
    </row>
    <row r="5484" spans="2:11" hidden="1">
      <c r="B5484" s="519" t="s">
        <v>1063</v>
      </c>
      <c r="C5484" s="519"/>
      <c r="D5484" s="519"/>
      <c r="E5484" s="519"/>
      <c r="F5484" s="519">
        <v>1</v>
      </c>
      <c r="G5484" s="519"/>
      <c r="H5484" s="519">
        <v>18</v>
      </c>
      <c r="I5484" s="519">
        <v>2</v>
      </c>
      <c r="J5484" s="519" t="str">
        <f t="shared" si="135"/>
        <v>SDN30011802</v>
      </c>
      <c r="K5484" s="519">
        <v>285</v>
      </c>
    </row>
    <row r="5485" spans="2:11" hidden="1">
      <c r="B5485" s="519" t="s">
        <v>1063</v>
      </c>
      <c r="C5485" s="519"/>
      <c r="D5485" s="519"/>
      <c r="E5485" s="519"/>
      <c r="F5485" s="519">
        <v>1</v>
      </c>
      <c r="G5485" s="519"/>
      <c r="H5485" s="519">
        <v>18</v>
      </c>
      <c r="I5485" s="519">
        <v>3</v>
      </c>
      <c r="J5485" s="519" t="str">
        <f t="shared" si="135"/>
        <v>SDN30011803</v>
      </c>
      <c r="K5485" s="519">
        <v>285</v>
      </c>
    </row>
    <row r="5486" spans="2:11" hidden="1">
      <c r="B5486" s="519" t="s">
        <v>1063</v>
      </c>
      <c r="C5486" s="519"/>
      <c r="D5486" s="519"/>
      <c r="E5486" s="519"/>
      <c r="F5486" s="519">
        <v>1</v>
      </c>
      <c r="G5486" s="519"/>
      <c r="H5486" s="519">
        <v>18</v>
      </c>
      <c r="I5486" s="519">
        <v>4</v>
      </c>
      <c r="J5486" s="519" t="str">
        <f t="shared" si="135"/>
        <v>SDN30011804</v>
      </c>
      <c r="K5486" s="519">
        <v>285</v>
      </c>
    </row>
    <row r="5487" spans="2:11" hidden="1">
      <c r="B5487" s="519" t="s">
        <v>1063</v>
      </c>
      <c r="C5487" s="519"/>
      <c r="D5487" s="519"/>
      <c r="E5487" s="519"/>
      <c r="F5487" s="519">
        <v>1</v>
      </c>
      <c r="G5487" s="519"/>
      <c r="H5487" s="519">
        <v>18</v>
      </c>
      <c r="I5487" s="519">
        <v>5</v>
      </c>
      <c r="J5487" s="519" t="str">
        <f t="shared" si="135"/>
        <v>SDN30011805</v>
      </c>
      <c r="K5487" s="519">
        <v>285</v>
      </c>
    </row>
    <row r="5488" spans="2:11" hidden="1">
      <c r="B5488" s="519" t="s">
        <v>1063</v>
      </c>
      <c r="C5488" s="519"/>
      <c r="D5488" s="519"/>
      <c r="E5488" s="519"/>
      <c r="F5488" s="519">
        <v>1</v>
      </c>
      <c r="G5488" s="519"/>
      <c r="H5488" s="519">
        <v>18</v>
      </c>
      <c r="I5488" s="519">
        <v>6</v>
      </c>
      <c r="J5488" s="519" t="str">
        <f t="shared" si="135"/>
        <v>SDN30011806</v>
      </c>
      <c r="K5488" s="519">
        <v>285</v>
      </c>
    </row>
    <row r="5489" spans="2:11" hidden="1">
      <c r="B5489" s="519" t="s">
        <v>1063</v>
      </c>
      <c r="C5489" s="519"/>
      <c r="D5489" s="519"/>
      <c r="E5489" s="519"/>
      <c r="F5489" s="519">
        <v>1</v>
      </c>
      <c r="G5489" s="519"/>
      <c r="H5489" s="519">
        <v>18</v>
      </c>
      <c r="I5489" s="519">
        <v>7</v>
      </c>
      <c r="J5489" s="519" t="str">
        <f t="shared" si="135"/>
        <v>SDN30011807</v>
      </c>
      <c r="K5489" s="519">
        <v>285</v>
      </c>
    </row>
    <row r="5490" spans="2:11" hidden="1">
      <c r="B5490" s="519" t="s">
        <v>1063</v>
      </c>
      <c r="C5490" s="519"/>
      <c r="D5490" s="519"/>
      <c r="E5490" s="519"/>
      <c r="F5490" s="519">
        <v>1</v>
      </c>
      <c r="G5490" s="519"/>
      <c r="H5490" s="519">
        <v>18</v>
      </c>
      <c r="I5490" s="519">
        <v>8</v>
      </c>
      <c r="J5490" s="519" t="str">
        <f t="shared" si="135"/>
        <v>SDN30011808</v>
      </c>
      <c r="K5490" s="519">
        <v>285</v>
      </c>
    </row>
    <row r="5491" spans="2:11" hidden="1">
      <c r="B5491" s="519" t="s">
        <v>1063</v>
      </c>
      <c r="C5491" s="519"/>
      <c r="D5491" s="519"/>
      <c r="E5491" s="519"/>
      <c r="F5491" s="519">
        <v>1</v>
      </c>
      <c r="G5491" s="519"/>
      <c r="H5491" s="519">
        <v>18</v>
      </c>
      <c r="I5491" s="519">
        <v>9</v>
      </c>
      <c r="J5491" s="519" t="str">
        <f t="shared" si="135"/>
        <v>SDN30011809</v>
      </c>
      <c r="K5491" s="519">
        <v>285</v>
      </c>
    </row>
    <row r="5492" spans="2:11" hidden="1">
      <c r="B5492" s="519" t="s">
        <v>1063</v>
      </c>
      <c r="C5492" s="519"/>
      <c r="D5492" s="519"/>
      <c r="E5492" s="519"/>
      <c r="F5492" s="519">
        <v>1</v>
      </c>
      <c r="G5492" s="519"/>
      <c r="H5492" s="519">
        <v>18</v>
      </c>
      <c r="I5492" s="519">
        <v>10</v>
      </c>
      <c r="J5492" s="519" t="str">
        <f t="shared" si="135"/>
        <v>SDN30011810</v>
      </c>
      <c r="K5492" s="519">
        <v>285</v>
      </c>
    </row>
    <row r="5493" spans="2:11" hidden="1">
      <c r="B5493" s="519" t="s">
        <v>1063</v>
      </c>
      <c r="C5493" s="519"/>
      <c r="D5493" s="519"/>
      <c r="E5493" s="519"/>
      <c r="F5493" s="519">
        <v>1</v>
      </c>
      <c r="G5493" s="519"/>
      <c r="H5493" s="519">
        <v>18</v>
      </c>
      <c r="I5493" s="519">
        <v>11</v>
      </c>
      <c r="J5493" s="519" t="str">
        <f t="shared" si="135"/>
        <v>SDN30011811</v>
      </c>
      <c r="K5493" s="519">
        <v>285</v>
      </c>
    </row>
    <row r="5494" spans="2:11" hidden="1">
      <c r="B5494" s="519" t="s">
        <v>1063</v>
      </c>
      <c r="C5494" s="519"/>
      <c r="D5494" s="519"/>
      <c r="E5494" s="519"/>
      <c r="F5494" s="519">
        <v>1</v>
      </c>
      <c r="G5494" s="519"/>
      <c r="H5494" s="519">
        <v>18</v>
      </c>
      <c r="I5494" s="519">
        <v>12</v>
      </c>
      <c r="J5494" s="519" t="str">
        <f t="shared" si="135"/>
        <v>SDN30011812</v>
      </c>
      <c r="K5494" s="519">
        <v>285</v>
      </c>
    </row>
    <row r="5495" spans="2:11" hidden="1">
      <c r="B5495" s="519" t="s">
        <v>1063</v>
      </c>
      <c r="C5495" s="519"/>
      <c r="D5495" s="519"/>
      <c r="E5495" s="519"/>
      <c r="F5495" s="519">
        <v>1</v>
      </c>
      <c r="G5495" s="519"/>
      <c r="H5495" s="519">
        <v>18</v>
      </c>
      <c r="I5495" s="519">
        <v>13</v>
      </c>
      <c r="J5495" s="519" t="str">
        <f t="shared" si="135"/>
        <v>SDN30011813</v>
      </c>
      <c r="K5495" s="519">
        <v>285</v>
      </c>
    </row>
    <row r="5496" spans="2:11" hidden="1">
      <c r="B5496" s="519" t="s">
        <v>1063</v>
      </c>
      <c r="C5496" s="519"/>
      <c r="D5496" s="519"/>
      <c r="E5496" s="519"/>
      <c r="F5496" s="519">
        <v>1</v>
      </c>
      <c r="G5496" s="519"/>
      <c r="H5496" s="519">
        <v>18</v>
      </c>
      <c r="I5496" s="519">
        <v>14</v>
      </c>
      <c r="J5496" s="519" t="str">
        <f t="shared" si="135"/>
        <v>SDN30011814</v>
      </c>
      <c r="K5496" s="519">
        <v>285</v>
      </c>
    </row>
    <row r="5497" spans="2:11" hidden="1">
      <c r="B5497" s="519" t="s">
        <v>1063</v>
      </c>
      <c r="C5497" s="519"/>
      <c r="D5497" s="519"/>
      <c r="E5497" s="519"/>
      <c r="F5497" s="519">
        <v>1</v>
      </c>
      <c r="G5497" s="519"/>
      <c r="H5497" s="519">
        <v>18</v>
      </c>
      <c r="I5497" s="519">
        <v>15</v>
      </c>
      <c r="J5497" s="519" t="str">
        <f t="shared" si="135"/>
        <v>SDN30011815</v>
      </c>
      <c r="K5497" s="519">
        <v>285</v>
      </c>
    </row>
    <row r="5498" spans="2:11" hidden="1">
      <c r="B5498" s="519" t="s">
        <v>1063</v>
      </c>
      <c r="C5498" s="519"/>
      <c r="D5498" s="519"/>
      <c r="E5498" s="519"/>
      <c r="F5498" s="519">
        <v>1</v>
      </c>
      <c r="G5498" s="519"/>
      <c r="H5498" s="519">
        <v>18</v>
      </c>
      <c r="I5498" s="519">
        <v>16</v>
      </c>
      <c r="J5498" s="519" t="str">
        <f t="shared" si="135"/>
        <v>SDN30011816</v>
      </c>
      <c r="K5498" s="519">
        <v>228</v>
      </c>
    </row>
    <row r="5499" spans="2:11" hidden="1">
      <c r="B5499" s="519" t="s">
        <v>1063</v>
      </c>
      <c r="C5499" s="519"/>
      <c r="D5499" s="519"/>
      <c r="E5499" s="519"/>
      <c r="F5499" s="519">
        <v>1</v>
      </c>
      <c r="G5499" s="519"/>
      <c r="H5499" s="519">
        <v>18</v>
      </c>
      <c r="I5499" s="519">
        <v>17</v>
      </c>
      <c r="J5499" s="519" t="str">
        <f t="shared" si="135"/>
        <v>SDN30011817</v>
      </c>
      <c r="K5499" s="519">
        <v>228</v>
      </c>
    </row>
    <row r="5500" spans="2:11" hidden="1">
      <c r="B5500" s="519" t="s">
        <v>1063</v>
      </c>
      <c r="C5500" s="519"/>
      <c r="D5500" s="519"/>
      <c r="E5500" s="519"/>
      <c r="F5500" s="519">
        <v>1</v>
      </c>
      <c r="G5500" s="519"/>
      <c r="H5500" s="519">
        <v>18</v>
      </c>
      <c r="I5500" s="519">
        <v>18</v>
      </c>
      <c r="J5500" s="519" t="str">
        <f t="shared" si="135"/>
        <v>SDN30011818</v>
      </c>
      <c r="K5500" s="519">
        <v>228</v>
      </c>
    </row>
    <row r="5501" spans="2:11" hidden="1">
      <c r="B5501" s="519" t="s">
        <v>1063</v>
      </c>
      <c r="C5501" s="519"/>
      <c r="D5501" s="519"/>
      <c r="E5501" s="519"/>
      <c r="F5501" s="519">
        <v>1</v>
      </c>
      <c r="G5501" s="519"/>
      <c r="H5501" s="519">
        <v>18</v>
      </c>
      <c r="I5501" s="519">
        <v>19</v>
      </c>
      <c r="J5501" s="519" t="str">
        <f t="shared" si="135"/>
        <v>SDN30011819</v>
      </c>
      <c r="K5501" s="519">
        <v>228</v>
      </c>
    </row>
    <row r="5502" spans="2:11" hidden="1">
      <c r="B5502" s="519" t="s">
        <v>1063</v>
      </c>
      <c r="C5502" s="519"/>
      <c r="D5502" s="519"/>
      <c r="E5502" s="519"/>
      <c r="F5502" s="519">
        <v>1</v>
      </c>
      <c r="G5502" s="519"/>
      <c r="H5502" s="519">
        <v>18</v>
      </c>
      <c r="I5502" s="519">
        <v>20</v>
      </c>
      <c r="J5502" s="519" t="str">
        <f t="shared" si="135"/>
        <v>SDN30011820</v>
      </c>
      <c r="K5502" s="519">
        <v>228</v>
      </c>
    </row>
    <row r="5503" spans="2:11" hidden="1">
      <c r="B5503" s="519" t="s">
        <v>1063</v>
      </c>
      <c r="C5503" s="519"/>
      <c r="D5503" s="519"/>
      <c r="E5503" s="519"/>
      <c r="F5503" s="519">
        <v>1</v>
      </c>
      <c r="G5503" s="519"/>
      <c r="H5503" s="519">
        <v>18</v>
      </c>
      <c r="I5503" s="519">
        <v>21</v>
      </c>
      <c r="J5503" s="519" t="str">
        <f t="shared" si="135"/>
        <v>SDN30011821</v>
      </c>
      <c r="K5503" s="519">
        <v>228</v>
      </c>
    </row>
    <row r="5504" spans="2:11" hidden="1">
      <c r="B5504" s="519" t="s">
        <v>1063</v>
      </c>
      <c r="C5504" s="519"/>
      <c r="D5504" s="519"/>
      <c r="E5504" s="519"/>
      <c r="F5504" s="519">
        <v>1</v>
      </c>
      <c r="G5504" s="519"/>
      <c r="H5504" s="519">
        <v>18</v>
      </c>
      <c r="I5504" s="519">
        <v>22</v>
      </c>
      <c r="J5504" s="519" t="str">
        <f t="shared" si="135"/>
        <v>SDN30011822</v>
      </c>
      <c r="K5504" s="519">
        <v>228</v>
      </c>
    </row>
    <row r="5505" spans="2:11" hidden="1">
      <c r="B5505" s="519" t="s">
        <v>1063</v>
      </c>
      <c r="C5505" s="519"/>
      <c r="D5505" s="519"/>
      <c r="E5505" s="519"/>
      <c r="F5505" s="519">
        <v>1</v>
      </c>
      <c r="G5505" s="519"/>
      <c r="H5505" s="519">
        <v>18</v>
      </c>
      <c r="I5505" s="519">
        <v>23</v>
      </c>
      <c r="J5505" s="519" t="str">
        <f t="shared" si="135"/>
        <v>SDN30011823</v>
      </c>
      <c r="K5505" s="519">
        <v>228</v>
      </c>
    </row>
    <row r="5506" spans="2:11" hidden="1">
      <c r="B5506" s="519" t="s">
        <v>1063</v>
      </c>
      <c r="C5506" s="519"/>
      <c r="D5506" s="519"/>
      <c r="E5506" s="519"/>
      <c r="F5506" s="519">
        <v>1</v>
      </c>
      <c r="G5506" s="519"/>
      <c r="H5506" s="519">
        <v>18</v>
      </c>
      <c r="I5506" s="519">
        <v>24</v>
      </c>
      <c r="J5506" s="519" t="str">
        <f t="shared" si="135"/>
        <v>SDN30011824</v>
      </c>
      <c r="K5506" s="519">
        <v>228</v>
      </c>
    </row>
    <row r="5507" spans="2:11" hidden="1">
      <c r="B5507" s="519" t="s">
        <v>1063</v>
      </c>
      <c r="C5507" s="519"/>
      <c r="D5507" s="519"/>
      <c r="E5507" s="519"/>
      <c r="F5507" s="519">
        <v>1</v>
      </c>
      <c r="G5507" s="519"/>
      <c r="H5507" s="519">
        <v>18</v>
      </c>
      <c r="I5507" s="519">
        <v>25</v>
      </c>
      <c r="J5507" s="519" t="str">
        <f t="shared" si="135"/>
        <v>SDN30011825</v>
      </c>
      <c r="K5507" s="519">
        <v>228</v>
      </c>
    </row>
    <row r="5508" spans="2:11" hidden="1">
      <c r="B5508" s="519" t="s">
        <v>1063</v>
      </c>
      <c r="C5508" s="519"/>
      <c r="D5508" s="519"/>
      <c r="E5508" s="519"/>
      <c r="F5508" s="519">
        <v>1</v>
      </c>
      <c r="G5508" s="519"/>
      <c r="H5508" s="519">
        <v>18</v>
      </c>
      <c r="I5508" s="519">
        <v>26</v>
      </c>
      <c r="J5508" s="519" t="str">
        <f t="shared" ref="J5508:J5571" si="136">B5508&amp;TEXT(F5508,"00")&amp;TEXT(H5508,"00")&amp;TEXT(I5508,"00")</f>
        <v>SDN30011826</v>
      </c>
      <c r="K5508" s="519">
        <v>228</v>
      </c>
    </row>
    <row r="5509" spans="2:11" hidden="1">
      <c r="B5509" s="519" t="s">
        <v>1063</v>
      </c>
      <c r="C5509" s="519"/>
      <c r="D5509" s="519"/>
      <c r="E5509" s="519"/>
      <c r="F5509" s="519">
        <v>1</v>
      </c>
      <c r="G5509" s="519"/>
      <c r="H5509" s="519">
        <v>18</v>
      </c>
      <c r="I5509" s="519">
        <v>27</v>
      </c>
      <c r="J5509" s="519" t="str">
        <f t="shared" si="136"/>
        <v>SDN30011827</v>
      </c>
      <c r="K5509" s="519">
        <v>228</v>
      </c>
    </row>
    <row r="5510" spans="2:11" hidden="1">
      <c r="B5510" s="519" t="s">
        <v>1063</v>
      </c>
      <c r="C5510" s="519"/>
      <c r="D5510" s="519"/>
      <c r="E5510" s="519"/>
      <c r="F5510" s="519">
        <v>1</v>
      </c>
      <c r="G5510" s="519"/>
      <c r="H5510" s="519">
        <v>18</v>
      </c>
      <c r="I5510" s="519">
        <v>28</v>
      </c>
      <c r="J5510" s="519" t="str">
        <f t="shared" si="136"/>
        <v>SDN30011828</v>
      </c>
      <c r="K5510" s="519">
        <v>228</v>
      </c>
    </row>
    <row r="5511" spans="2:11" hidden="1">
      <c r="B5511" s="519" t="s">
        <v>1063</v>
      </c>
      <c r="C5511" s="519"/>
      <c r="D5511" s="519"/>
      <c r="E5511" s="519"/>
      <c r="F5511" s="519">
        <v>1</v>
      </c>
      <c r="G5511" s="519"/>
      <c r="H5511" s="519">
        <v>18</v>
      </c>
      <c r="I5511" s="519">
        <v>29</v>
      </c>
      <c r="J5511" s="519" t="str">
        <f t="shared" si="136"/>
        <v>SDN30011829</v>
      </c>
      <c r="K5511" s="519">
        <v>228</v>
      </c>
    </row>
    <row r="5512" spans="2:11" hidden="1">
      <c r="B5512" s="519" t="s">
        <v>1063</v>
      </c>
      <c r="C5512" s="519"/>
      <c r="D5512" s="519"/>
      <c r="E5512" s="519"/>
      <c r="F5512" s="519">
        <v>1</v>
      </c>
      <c r="G5512" s="519"/>
      <c r="H5512" s="519">
        <v>18</v>
      </c>
      <c r="I5512" s="519">
        <v>30</v>
      </c>
      <c r="J5512" s="519" t="str">
        <f t="shared" si="136"/>
        <v>SDN30011830</v>
      </c>
      <c r="K5512" s="519">
        <v>228</v>
      </c>
    </row>
    <row r="5513" spans="2:11" hidden="1">
      <c r="B5513" s="519" t="s">
        <v>1063</v>
      </c>
      <c r="C5513" s="519"/>
      <c r="D5513" s="519"/>
      <c r="E5513" s="519"/>
      <c r="F5513" s="519">
        <v>1</v>
      </c>
      <c r="G5513" s="519"/>
      <c r="H5513" s="519">
        <v>19</v>
      </c>
      <c r="I5513" s="519">
        <v>1</v>
      </c>
      <c r="J5513" s="519" t="str">
        <f t="shared" si="136"/>
        <v>SDN30011901</v>
      </c>
      <c r="K5513" s="519">
        <v>285</v>
      </c>
    </row>
    <row r="5514" spans="2:11" hidden="1">
      <c r="B5514" s="519" t="s">
        <v>1063</v>
      </c>
      <c r="C5514" s="519"/>
      <c r="D5514" s="519"/>
      <c r="E5514" s="519"/>
      <c r="F5514" s="519">
        <v>1</v>
      </c>
      <c r="G5514" s="519"/>
      <c r="H5514" s="519">
        <v>19</v>
      </c>
      <c r="I5514" s="519">
        <v>2</v>
      </c>
      <c r="J5514" s="519" t="str">
        <f t="shared" si="136"/>
        <v>SDN30011902</v>
      </c>
      <c r="K5514" s="519">
        <v>285</v>
      </c>
    </row>
    <row r="5515" spans="2:11" hidden="1">
      <c r="B5515" s="519" t="s">
        <v>1063</v>
      </c>
      <c r="C5515" s="519"/>
      <c r="D5515" s="519"/>
      <c r="E5515" s="519"/>
      <c r="F5515" s="519">
        <v>1</v>
      </c>
      <c r="G5515" s="519"/>
      <c r="H5515" s="519">
        <v>19</v>
      </c>
      <c r="I5515" s="519">
        <v>3</v>
      </c>
      <c r="J5515" s="519" t="str">
        <f t="shared" si="136"/>
        <v>SDN30011903</v>
      </c>
      <c r="K5515" s="519">
        <v>285</v>
      </c>
    </row>
    <row r="5516" spans="2:11" hidden="1">
      <c r="B5516" s="519" t="s">
        <v>1063</v>
      </c>
      <c r="C5516" s="519"/>
      <c r="D5516" s="519"/>
      <c r="E5516" s="519"/>
      <c r="F5516" s="519">
        <v>1</v>
      </c>
      <c r="G5516" s="519"/>
      <c r="H5516" s="519">
        <v>19</v>
      </c>
      <c r="I5516" s="519">
        <v>4</v>
      </c>
      <c r="J5516" s="519" t="str">
        <f t="shared" si="136"/>
        <v>SDN30011904</v>
      </c>
      <c r="K5516" s="519">
        <v>285</v>
      </c>
    </row>
    <row r="5517" spans="2:11" hidden="1">
      <c r="B5517" s="519" t="s">
        <v>1063</v>
      </c>
      <c r="C5517" s="519"/>
      <c r="D5517" s="519"/>
      <c r="E5517" s="519"/>
      <c r="F5517" s="519">
        <v>1</v>
      </c>
      <c r="G5517" s="519"/>
      <c r="H5517" s="519">
        <v>19</v>
      </c>
      <c r="I5517" s="519">
        <v>5</v>
      </c>
      <c r="J5517" s="519" t="str">
        <f t="shared" si="136"/>
        <v>SDN30011905</v>
      </c>
      <c r="K5517" s="519">
        <v>285</v>
      </c>
    </row>
    <row r="5518" spans="2:11" hidden="1">
      <c r="B5518" s="519" t="s">
        <v>1063</v>
      </c>
      <c r="C5518" s="519"/>
      <c r="D5518" s="519"/>
      <c r="E5518" s="519"/>
      <c r="F5518" s="519">
        <v>1</v>
      </c>
      <c r="G5518" s="519"/>
      <c r="H5518" s="519">
        <v>19</v>
      </c>
      <c r="I5518" s="519">
        <v>6</v>
      </c>
      <c r="J5518" s="519" t="str">
        <f t="shared" si="136"/>
        <v>SDN30011906</v>
      </c>
      <c r="K5518" s="519">
        <v>285</v>
      </c>
    </row>
    <row r="5519" spans="2:11" hidden="1">
      <c r="B5519" s="519" t="s">
        <v>1063</v>
      </c>
      <c r="C5519" s="519"/>
      <c r="D5519" s="519"/>
      <c r="E5519" s="519"/>
      <c r="F5519" s="519">
        <v>1</v>
      </c>
      <c r="G5519" s="519"/>
      <c r="H5519" s="519">
        <v>19</v>
      </c>
      <c r="I5519" s="519">
        <v>7</v>
      </c>
      <c r="J5519" s="519" t="str">
        <f t="shared" si="136"/>
        <v>SDN30011907</v>
      </c>
      <c r="K5519" s="519">
        <v>285</v>
      </c>
    </row>
    <row r="5520" spans="2:11" hidden="1">
      <c r="B5520" s="519" t="s">
        <v>1063</v>
      </c>
      <c r="C5520" s="519"/>
      <c r="D5520" s="519"/>
      <c r="E5520" s="519"/>
      <c r="F5520" s="519">
        <v>1</v>
      </c>
      <c r="G5520" s="519"/>
      <c r="H5520" s="519">
        <v>19</v>
      </c>
      <c r="I5520" s="519">
        <v>8</v>
      </c>
      <c r="J5520" s="519" t="str">
        <f t="shared" si="136"/>
        <v>SDN30011908</v>
      </c>
      <c r="K5520" s="519">
        <v>285</v>
      </c>
    </row>
    <row r="5521" spans="2:11" hidden="1">
      <c r="B5521" s="519" t="s">
        <v>1063</v>
      </c>
      <c r="C5521" s="519"/>
      <c r="D5521" s="519"/>
      <c r="E5521" s="519"/>
      <c r="F5521" s="519">
        <v>1</v>
      </c>
      <c r="G5521" s="519"/>
      <c r="H5521" s="519">
        <v>19</v>
      </c>
      <c r="I5521" s="519">
        <v>9</v>
      </c>
      <c r="J5521" s="519" t="str">
        <f t="shared" si="136"/>
        <v>SDN30011909</v>
      </c>
      <c r="K5521" s="519">
        <v>285</v>
      </c>
    </row>
    <row r="5522" spans="2:11" hidden="1">
      <c r="B5522" s="519" t="s">
        <v>1063</v>
      </c>
      <c r="C5522" s="519"/>
      <c r="D5522" s="519"/>
      <c r="E5522" s="519"/>
      <c r="F5522" s="519">
        <v>1</v>
      </c>
      <c r="G5522" s="519"/>
      <c r="H5522" s="519">
        <v>19</v>
      </c>
      <c r="I5522" s="519">
        <v>10</v>
      </c>
      <c r="J5522" s="519" t="str">
        <f t="shared" si="136"/>
        <v>SDN30011910</v>
      </c>
      <c r="K5522" s="519">
        <v>285</v>
      </c>
    </row>
    <row r="5523" spans="2:11" hidden="1">
      <c r="B5523" s="519" t="s">
        <v>1063</v>
      </c>
      <c r="C5523" s="519"/>
      <c r="D5523" s="519"/>
      <c r="E5523" s="519"/>
      <c r="F5523" s="519">
        <v>1</v>
      </c>
      <c r="G5523" s="519"/>
      <c r="H5523" s="519">
        <v>19</v>
      </c>
      <c r="I5523" s="519">
        <v>11</v>
      </c>
      <c r="J5523" s="519" t="str">
        <f t="shared" si="136"/>
        <v>SDN30011911</v>
      </c>
      <c r="K5523" s="519">
        <v>285</v>
      </c>
    </row>
    <row r="5524" spans="2:11" hidden="1">
      <c r="B5524" s="519" t="s">
        <v>1063</v>
      </c>
      <c r="C5524" s="519"/>
      <c r="D5524" s="519"/>
      <c r="E5524" s="519"/>
      <c r="F5524" s="519">
        <v>1</v>
      </c>
      <c r="G5524" s="519"/>
      <c r="H5524" s="519">
        <v>19</v>
      </c>
      <c r="I5524" s="519">
        <v>12</v>
      </c>
      <c r="J5524" s="519" t="str">
        <f t="shared" si="136"/>
        <v>SDN30011912</v>
      </c>
      <c r="K5524" s="519">
        <v>285</v>
      </c>
    </row>
    <row r="5525" spans="2:11" hidden="1">
      <c r="B5525" s="519" t="s">
        <v>1063</v>
      </c>
      <c r="C5525" s="519"/>
      <c r="D5525" s="519"/>
      <c r="E5525" s="519"/>
      <c r="F5525" s="519">
        <v>1</v>
      </c>
      <c r="G5525" s="519"/>
      <c r="H5525" s="519">
        <v>19</v>
      </c>
      <c r="I5525" s="519">
        <v>13</v>
      </c>
      <c r="J5525" s="519" t="str">
        <f t="shared" si="136"/>
        <v>SDN30011913</v>
      </c>
      <c r="K5525" s="519">
        <v>285</v>
      </c>
    </row>
    <row r="5526" spans="2:11" hidden="1">
      <c r="B5526" s="519" t="s">
        <v>1063</v>
      </c>
      <c r="C5526" s="519"/>
      <c r="D5526" s="519"/>
      <c r="E5526" s="519"/>
      <c r="F5526" s="519">
        <v>1</v>
      </c>
      <c r="G5526" s="519"/>
      <c r="H5526" s="519">
        <v>19</v>
      </c>
      <c r="I5526" s="519">
        <v>14</v>
      </c>
      <c r="J5526" s="519" t="str">
        <f t="shared" si="136"/>
        <v>SDN30011914</v>
      </c>
      <c r="K5526" s="519">
        <v>285</v>
      </c>
    </row>
    <row r="5527" spans="2:11" hidden="1">
      <c r="B5527" s="519" t="s">
        <v>1063</v>
      </c>
      <c r="C5527" s="519"/>
      <c r="D5527" s="519"/>
      <c r="E5527" s="519"/>
      <c r="F5527" s="519">
        <v>1</v>
      </c>
      <c r="G5527" s="519"/>
      <c r="H5527" s="519">
        <v>19</v>
      </c>
      <c r="I5527" s="519">
        <v>15</v>
      </c>
      <c r="J5527" s="519" t="str">
        <f t="shared" si="136"/>
        <v>SDN30011915</v>
      </c>
      <c r="K5527" s="519">
        <v>285</v>
      </c>
    </row>
    <row r="5528" spans="2:11" hidden="1">
      <c r="B5528" s="519" t="s">
        <v>1063</v>
      </c>
      <c r="C5528" s="519"/>
      <c r="D5528" s="519"/>
      <c r="E5528" s="519"/>
      <c r="F5528" s="519">
        <v>1</v>
      </c>
      <c r="G5528" s="519"/>
      <c r="H5528" s="519">
        <v>19</v>
      </c>
      <c r="I5528" s="519">
        <v>16</v>
      </c>
      <c r="J5528" s="519" t="str">
        <f t="shared" si="136"/>
        <v>SDN30011916</v>
      </c>
      <c r="K5528" s="519">
        <v>228</v>
      </c>
    </row>
    <row r="5529" spans="2:11" hidden="1">
      <c r="B5529" s="519" t="s">
        <v>1063</v>
      </c>
      <c r="C5529" s="519"/>
      <c r="D5529" s="519"/>
      <c r="E5529" s="519"/>
      <c r="F5529" s="519">
        <v>1</v>
      </c>
      <c r="G5529" s="519"/>
      <c r="H5529" s="519">
        <v>19</v>
      </c>
      <c r="I5529" s="519">
        <v>17</v>
      </c>
      <c r="J5529" s="519" t="str">
        <f t="shared" si="136"/>
        <v>SDN30011917</v>
      </c>
      <c r="K5529" s="519">
        <v>228</v>
      </c>
    </row>
    <row r="5530" spans="2:11" hidden="1">
      <c r="B5530" s="519" t="s">
        <v>1063</v>
      </c>
      <c r="C5530" s="519"/>
      <c r="D5530" s="519"/>
      <c r="E5530" s="519"/>
      <c r="F5530" s="519">
        <v>1</v>
      </c>
      <c r="G5530" s="519"/>
      <c r="H5530" s="519">
        <v>19</v>
      </c>
      <c r="I5530" s="519">
        <v>18</v>
      </c>
      <c r="J5530" s="519" t="str">
        <f t="shared" si="136"/>
        <v>SDN30011918</v>
      </c>
      <c r="K5530" s="519">
        <v>228</v>
      </c>
    </row>
    <row r="5531" spans="2:11" hidden="1">
      <c r="B5531" s="519" t="s">
        <v>1063</v>
      </c>
      <c r="C5531" s="519"/>
      <c r="D5531" s="519"/>
      <c r="E5531" s="519"/>
      <c r="F5531" s="519">
        <v>1</v>
      </c>
      <c r="G5531" s="519"/>
      <c r="H5531" s="519">
        <v>19</v>
      </c>
      <c r="I5531" s="519">
        <v>19</v>
      </c>
      <c r="J5531" s="519" t="str">
        <f t="shared" si="136"/>
        <v>SDN30011919</v>
      </c>
      <c r="K5531" s="519">
        <v>228</v>
      </c>
    </row>
    <row r="5532" spans="2:11" hidden="1">
      <c r="B5532" s="519" t="s">
        <v>1063</v>
      </c>
      <c r="C5532" s="519"/>
      <c r="D5532" s="519"/>
      <c r="E5532" s="519"/>
      <c r="F5532" s="519">
        <v>1</v>
      </c>
      <c r="G5532" s="519"/>
      <c r="H5532" s="519">
        <v>19</v>
      </c>
      <c r="I5532" s="519">
        <v>20</v>
      </c>
      <c r="J5532" s="519" t="str">
        <f t="shared" si="136"/>
        <v>SDN30011920</v>
      </c>
      <c r="K5532" s="519">
        <v>228</v>
      </c>
    </row>
    <row r="5533" spans="2:11" hidden="1">
      <c r="B5533" s="519" t="s">
        <v>1063</v>
      </c>
      <c r="C5533" s="519"/>
      <c r="D5533" s="519"/>
      <c r="E5533" s="519"/>
      <c r="F5533" s="519">
        <v>1</v>
      </c>
      <c r="G5533" s="519"/>
      <c r="H5533" s="519">
        <v>19</v>
      </c>
      <c r="I5533" s="519">
        <v>21</v>
      </c>
      <c r="J5533" s="519" t="str">
        <f t="shared" si="136"/>
        <v>SDN30011921</v>
      </c>
      <c r="K5533" s="519">
        <v>228</v>
      </c>
    </row>
    <row r="5534" spans="2:11" hidden="1">
      <c r="B5534" s="519" t="s">
        <v>1063</v>
      </c>
      <c r="C5534" s="519"/>
      <c r="D5534" s="519"/>
      <c r="E5534" s="519"/>
      <c r="F5534" s="519">
        <v>1</v>
      </c>
      <c r="G5534" s="519"/>
      <c r="H5534" s="519">
        <v>19</v>
      </c>
      <c r="I5534" s="519">
        <v>22</v>
      </c>
      <c r="J5534" s="519" t="str">
        <f t="shared" si="136"/>
        <v>SDN30011922</v>
      </c>
      <c r="K5534" s="519">
        <v>228</v>
      </c>
    </row>
    <row r="5535" spans="2:11" hidden="1">
      <c r="B5535" s="519" t="s">
        <v>1063</v>
      </c>
      <c r="C5535" s="519"/>
      <c r="D5535" s="519"/>
      <c r="E5535" s="519"/>
      <c r="F5535" s="519">
        <v>1</v>
      </c>
      <c r="G5535" s="519"/>
      <c r="H5535" s="519">
        <v>19</v>
      </c>
      <c r="I5535" s="519">
        <v>23</v>
      </c>
      <c r="J5535" s="519" t="str">
        <f t="shared" si="136"/>
        <v>SDN30011923</v>
      </c>
      <c r="K5535" s="519">
        <v>228</v>
      </c>
    </row>
    <row r="5536" spans="2:11" hidden="1">
      <c r="B5536" s="519" t="s">
        <v>1063</v>
      </c>
      <c r="C5536" s="519"/>
      <c r="D5536" s="519"/>
      <c r="E5536" s="519"/>
      <c r="F5536" s="519">
        <v>1</v>
      </c>
      <c r="G5536" s="519"/>
      <c r="H5536" s="519">
        <v>19</v>
      </c>
      <c r="I5536" s="519">
        <v>24</v>
      </c>
      <c r="J5536" s="519" t="str">
        <f t="shared" si="136"/>
        <v>SDN30011924</v>
      </c>
      <c r="K5536" s="519">
        <v>228</v>
      </c>
    </row>
    <row r="5537" spans="2:11" hidden="1">
      <c r="B5537" s="519" t="s">
        <v>1063</v>
      </c>
      <c r="C5537" s="519"/>
      <c r="D5537" s="519"/>
      <c r="E5537" s="519"/>
      <c r="F5537" s="519">
        <v>1</v>
      </c>
      <c r="G5537" s="519"/>
      <c r="H5537" s="519">
        <v>19</v>
      </c>
      <c r="I5537" s="519">
        <v>25</v>
      </c>
      <c r="J5537" s="519" t="str">
        <f t="shared" si="136"/>
        <v>SDN30011925</v>
      </c>
      <c r="K5537" s="519">
        <v>228</v>
      </c>
    </row>
    <row r="5538" spans="2:11" hidden="1">
      <c r="B5538" s="519" t="s">
        <v>1063</v>
      </c>
      <c r="C5538" s="519"/>
      <c r="D5538" s="519"/>
      <c r="E5538" s="519"/>
      <c r="F5538" s="519">
        <v>1</v>
      </c>
      <c r="G5538" s="519"/>
      <c r="H5538" s="519">
        <v>19</v>
      </c>
      <c r="I5538" s="519">
        <v>26</v>
      </c>
      <c r="J5538" s="519" t="str">
        <f t="shared" si="136"/>
        <v>SDN30011926</v>
      </c>
      <c r="K5538" s="519">
        <v>228</v>
      </c>
    </row>
    <row r="5539" spans="2:11" hidden="1">
      <c r="B5539" s="519" t="s">
        <v>1063</v>
      </c>
      <c r="C5539" s="519"/>
      <c r="D5539" s="519"/>
      <c r="E5539" s="519"/>
      <c r="F5539" s="519">
        <v>1</v>
      </c>
      <c r="G5539" s="519"/>
      <c r="H5539" s="519">
        <v>19</v>
      </c>
      <c r="I5539" s="519">
        <v>27</v>
      </c>
      <c r="J5539" s="519" t="str">
        <f t="shared" si="136"/>
        <v>SDN30011927</v>
      </c>
      <c r="K5539" s="519">
        <v>228</v>
      </c>
    </row>
    <row r="5540" spans="2:11" hidden="1">
      <c r="B5540" s="519" t="s">
        <v>1063</v>
      </c>
      <c r="C5540" s="519"/>
      <c r="D5540" s="519"/>
      <c r="E5540" s="519"/>
      <c r="F5540" s="519">
        <v>1</v>
      </c>
      <c r="G5540" s="519"/>
      <c r="H5540" s="519">
        <v>19</v>
      </c>
      <c r="I5540" s="519">
        <v>28</v>
      </c>
      <c r="J5540" s="519" t="str">
        <f t="shared" si="136"/>
        <v>SDN30011928</v>
      </c>
      <c r="K5540" s="519">
        <v>228</v>
      </c>
    </row>
    <row r="5541" spans="2:11" hidden="1">
      <c r="B5541" s="519" t="s">
        <v>1063</v>
      </c>
      <c r="C5541" s="519"/>
      <c r="D5541" s="519"/>
      <c r="E5541" s="519"/>
      <c r="F5541" s="519">
        <v>1</v>
      </c>
      <c r="G5541" s="519"/>
      <c r="H5541" s="519">
        <v>19</v>
      </c>
      <c r="I5541" s="519">
        <v>29</v>
      </c>
      <c r="J5541" s="519" t="str">
        <f t="shared" si="136"/>
        <v>SDN30011929</v>
      </c>
      <c r="K5541" s="519">
        <v>228</v>
      </c>
    </row>
    <row r="5542" spans="2:11" hidden="1">
      <c r="B5542" s="519" t="s">
        <v>1063</v>
      </c>
      <c r="C5542" s="519"/>
      <c r="D5542" s="519"/>
      <c r="E5542" s="519"/>
      <c r="F5542" s="519">
        <v>1</v>
      </c>
      <c r="G5542" s="519"/>
      <c r="H5542" s="519">
        <v>19</v>
      </c>
      <c r="I5542" s="519">
        <v>30</v>
      </c>
      <c r="J5542" s="519" t="str">
        <f t="shared" si="136"/>
        <v>SDN30011930</v>
      </c>
      <c r="K5542" s="519">
        <v>228</v>
      </c>
    </row>
    <row r="5543" spans="2:11" hidden="1">
      <c r="B5543" s="519" t="s">
        <v>1063</v>
      </c>
      <c r="C5543" s="519"/>
      <c r="D5543" s="519"/>
      <c r="E5543" s="519"/>
      <c r="F5543" s="519">
        <v>1</v>
      </c>
      <c r="G5543" s="519"/>
      <c r="H5543" s="519">
        <v>20</v>
      </c>
      <c r="I5543" s="519">
        <v>1</v>
      </c>
      <c r="J5543" s="519" t="str">
        <f t="shared" si="136"/>
        <v>SDN30012001</v>
      </c>
      <c r="K5543" s="519">
        <v>285</v>
      </c>
    </row>
    <row r="5544" spans="2:11" hidden="1">
      <c r="B5544" s="519" t="s">
        <v>1063</v>
      </c>
      <c r="C5544" s="519"/>
      <c r="D5544" s="519"/>
      <c r="E5544" s="519"/>
      <c r="F5544" s="519">
        <v>1</v>
      </c>
      <c r="G5544" s="519"/>
      <c r="H5544" s="519">
        <v>20</v>
      </c>
      <c r="I5544" s="519">
        <v>2</v>
      </c>
      <c r="J5544" s="519" t="str">
        <f t="shared" si="136"/>
        <v>SDN30012002</v>
      </c>
      <c r="K5544" s="519">
        <v>285</v>
      </c>
    </row>
    <row r="5545" spans="2:11" hidden="1">
      <c r="B5545" s="519" t="s">
        <v>1063</v>
      </c>
      <c r="C5545" s="519"/>
      <c r="D5545" s="519"/>
      <c r="E5545" s="519"/>
      <c r="F5545" s="519">
        <v>1</v>
      </c>
      <c r="G5545" s="519"/>
      <c r="H5545" s="519">
        <v>20</v>
      </c>
      <c r="I5545" s="519">
        <v>3</v>
      </c>
      <c r="J5545" s="519" t="str">
        <f t="shared" si="136"/>
        <v>SDN30012003</v>
      </c>
      <c r="K5545" s="519">
        <v>285</v>
      </c>
    </row>
    <row r="5546" spans="2:11" hidden="1">
      <c r="B5546" s="519" t="s">
        <v>1063</v>
      </c>
      <c r="C5546" s="519"/>
      <c r="D5546" s="519"/>
      <c r="E5546" s="519"/>
      <c r="F5546" s="519">
        <v>1</v>
      </c>
      <c r="G5546" s="519"/>
      <c r="H5546" s="519">
        <v>20</v>
      </c>
      <c r="I5546" s="519">
        <v>4</v>
      </c>
      <c r="J5546" s="519" t="str">
        <f t="shared" si="136"/>
        <v>SDN30012004</v>
      </c>
      <c r="K5546" s="519">
        <v>285</v>
      </c>
    </row>
    <row r="5547" spans="2:11" hidden="1">
      <c r="B5547" s="519" t="s">
        <v>1063</v>
      </c>
      <c r="C5547" s="519"/>
      <c r="D5547" s="519"/>
      <c r="E5547" s="519"/>
      <c r="F5547" s="519">
        <v>1</v>
      </c>
      <c r="G5547" s="519"/>
      <c r="H5547" s="519">
        <v>20</v>
      </c>
      <c r="I5547" s="519">
        <v>5</v>
      </c>
      <c r="J5547" s="519" t="str">
        <f t="shared" si="136"/>
        <v>SDN30012005</v>
      </c>
      <c r="K5547" s="519">
        <v>285</v>
      </c>
    </row>
    <row r="5548" spans="2:11" hidden="1">
      <c r="B5548" s="519" t="s">
        <v>1063</v>
      </c>
      <c r="C5548" s="519"/>
      <c r="D5548" s="519"/>
      <c r="E5548" s="519"/>
      <c r="F5548" s="519">
        <v>1</v>
      </c>
      <c r="G5548" s="519"/>
      <c r="H5548" s="519">
        <v>20</v>
      </c>
      <c r="I5548" s="519">
        <v>6</v>
      </c>
      <c r="J5548" s="519" t="str">
        <f t="shared" si="136"/>
        <v>SDN30012006</v>
      </c>
      <c r="K5548" s="519">
        <v>285</v>
      </c>
    </row>
    <row r="5549" spans="2:11" hidden="1">
      <c r="B5549" s="519" t="s">
        <v>1063</v>
      </c>
      <c r="C5549" s="519"/>
      <c r="D5549" s="519"/>
      <c r="E5549" s="519"/>
      <c r="F5549" s="519">
        <v>1</v>
      </c>
      <c r="G5549" s="519"/>
      <c r="H5549" s="519">
        <v>20</v>
      </c>
      <c r="I5549" s="519">
        <v>7</v>
      </c>
      <c r="J5549" s="519" t="str">
        <f t="shared" si="136"/>
        <v>SDN30012007</v>
      </c>
      <c r="K5549" s="519">
        <v>285</v>
      </c>
    </row>
    <row r="5550" spans="2:11" hidden="1">
      <c r="B5550" s="519" t="s">
        <v>1063</v>
      </c>
      <c r="C5550" s="519"/>
      <c r="D5550" s="519"/>
      <c r="E5550" s="519"/>
      <c r="F5550" s="519">
        <v>1</v>
      </c>
      <c r="G5550" s="519"/>
      <c r="H5550" s="519">
        <v>20</v>
      </c>
      <c r="I5550" s="519">
        <v>8</v>
      </c>
      <c r="J5550" s="519" t="str">
        <f t="shared" si="136"/>
        <v>SDN30012008</v>
      </c>
      <c r="K5550" s="519">
        <v>285</v>
      </c>
    </row>
    <row r="5551" spans="2:11" hidden="1">
      <c r="B5551" s="519" t="s">
        <v>1063</v>
      </c>
      <c r="C5551" s="519"/>
      <c r="D5551" s="519"/>
      <c r="E5551" s="519"/>
      <c r="F5551" s="519">
        <v>1</v>
      </c>
      <c r="G5551" s="519"/>
      <c r="H5551" s="519">
        <v>20</v>
      </c>
      <c r="I5551" s="519">
        <v>9</v>
      </c>
      <c r="J5551" s="519" t="str">
        <f t="shared" si="136"/>
        <v>SDN30012009</v>
      </c>
      <c r="K5551" s="519">
        <v>285</v>
      </c>
    </row>
    <row r="5552" spans="2:11" hidden="1">
      <c r="B5552" s="519" t="s">
        <v>1063</v>
      </c>
      <c r="C5552" s="519"/>
      <c r="D5552" s="519"/>
      <c r="E5552" s="519"/>
      <c r="F5552" s="519">
        <v>1</v>
      </c>
      <c r="G5552" s="519"/>
      <c r="H5552" s="519">
        <v>20</v>
      </c>
      <c r="I5552" s="519">
        <v>10</v>
      </c>
      <c r="J5552" s="519" t="str">
        <f t="shared" si="136"/>
        <v>SDN30012010</v>
      </c>
      <c r="K5552" s="519">
        <v>285</v>
      </c>
    </row>
    <row r="5553" spans="2:11" hidden="1">
      <c r="B5553" s="519" t="s">
        <v>1063</v>
      </c>
      <c r="C5553" s="519"/>
      <c r="D5553" s="519"/>
      <c r="E5553" s="519"/>
      <c r="F5553" s="519">
        <v>1</v>
      </c>
      <c r="G5553" s="519"/>
      <c r="H5553" s="519">
        <v>20</v>
      </c>
      <c r="I5553" s="519">
        <v>11</v>
      </c>
      <c r="J5553" s="519" t="str">
        <f t="shared" si="136"/>
        <v>SDN30012011</v>
      </c>
      <c r="K5553" s="519">
        <v>285</v>
      </c>
    </row>
    <row r="5554" spans="2:11" hidden="1">
      <c r="B5554" s="519" t="s">
        <v>1063</v>
      </c>
      <c r="C5554" s="519"/>
      <c r="D5554" s="519"/>
      <c r="E5554" s="519"/>
      <c r="F5554" s="519">
        <v>1</v>
      </c>
      <c r="G5554" s="519"/>
      <c r="H5554" s="519">
        <v>20</v>
      </c>
      <c r="I5554" s="519">
        <v>12</v>
      </c>
      <c r="J5554" s="519" t="str">
        <f t="shared" si="136"/>
        <v>SDN30012012</v>
      </c>
      <c r="K5554" s="519">
        <v>285</v>
      </c>
    </row>
    <row r="5555" spans="2:11" hidden="1">
      <c r="B5555" s="519" t="s">
        <v>1063</v>
      </c>
      <c r="C5555" s="519"/>
      <c r="D5555" s="519"/>
      <c r="E5555" s="519"/>
      <c r="F5555" s="519">
        <v>1</v>
      </c>
      <c r="G5555" s="519"/>
      <c r="H5555" s="519">
        <v>20</v>
      </c>
      <c r="I5555" s="519">
        <v>13</v>
      </c>
      <c r="J5555" s="519" t="str">
        <f t="shared" si="136"/>
        <v>SDN30012013</v>
      </c>
      <c r="K5555" s="519">
        <v>285</v>
      </c>
    </row>
    <row r="5556" spans="2:11" hidden="1">
      <c r="B5556" s="519" t="s">
        <v>1063</v>
      </c>
      <c r="C5556" s="519"/>
      <c r="D5556" s="519"/>
      <c r="E5556" s="519"/>
      <c r="F5556" s="519">
        <v>1</v>
      </c>
      <c r="G5556" s="519"/>
      <c r="H5556" s="519">
        <v>20</v>
      </c>
      <c r="I5556" s="519">
        <v>14</v>
      </c>
      <c r="J5556" s="519" t="str">
        <f t="shared" si="136"/>
        <v>SDN30012014</v>
      </c>
      <c r="K5556" s="519">
        <v>285</v>
      </c>
    </row>
    <row r="5557" spans="2:11" hidden="1">
      <c r="B5557" s="519" t="s">
        <v>1063</v>
      </c>
      <c r="C5557" s="519"/>
      <c r="D5557" s="519"/>
      <c r="E5557" s="519"/>
      <c r="F5557" s="519">
        <v>1</v>
      </c>
      <c r="G5557" s="519"/>
      <c r="H5557" s="519">
        <v>20</v>
      </c>
      <c r="I5557" s="519">
        <v>15</v>
      </c>
      <c r="J5557" s="519" t="str">
        <f t="shared" si="136"/>
        <v>SDN30012015</v>
      </c>
      <c r="K5557" s="519">
        <v>285</v>
      </c>
    </row>
    <row r="5558" spans="2:11" hidden="1">
      <c r="B5558" s="519" t="s">
        <v>1063</v>
      </c>
      <c r="C5558" s="519"/>
      <c r="D5558" s="519"/>
      <c r="E5558" s="519"/>
      <c r="F5558" s="519">
        <v>1</v>
      </c>
      <c r="G5558" s="519"/>
      <c r="H5558" s="519">
        <v>20</v>
      </c>
      <c r="I5558" s="519">
        <v>16</v>
      </c>
      <c r="J5558" s="519" t="str">
        <f t="shared" si="136"/>
        <v>SDN30012016</v>
      </c>
      <c r="K5558" s="519">
        <v>228</v>
      </c>
    </row>
    <row r="5559" spans="2:11" hidden="1">
      <c r="B5559" s="519" t="s">
        <v>1063</v>
      </c>
      <c r="C5559" s="519"/>
      <c r="D5559" s="519"/>
      <c r="E5559" s="519"/>
      <c r="F5559" s="519">
        <v>1</v>
      </c>
      <c r="G5559" s="519"/>
      <c r="H5559" s="519">
        <v>20</v>
      </c>
      <c r="I5559" s="519">
        <v>17</v>
      </c>
      <c r="J5559" s="519" t="str">
        <f t="shared" si="136"/>
        <v>SDN30012017</v>
      </c>
      <c r="K5559" s="519">
        <v>228</v>
      </c>
    </row>
    <row r="5560" spans="2:11" hidden="1">
      <c r="B5560" s="519" t="s">
        <v>1063</v>
      </c>
      <c r="C5560" s="519"/>
      <c r="D5560" s="519"/>
      <c r="E5560" s="519"/>
      <c r="F5560" s="519">
        <v>1</v>
      </c>
      <c r="G5560" s="519"/>
      <c r="H5560" s="519">
        <v>20</v>
      </c>
      <c r="I5560" s="519">
        <v>18</v>
      </c>
      <c r="J5560" s="519" t="str">
        <f t="shared" si="136"/>
        <v>SDN30012018</v>
      </c>
      <c r="K5560" s="519">
        <v>228</v>
      </c>
    </row>
    <row r="5561" spans="2:11" hidden="1">
      <c r="B5561" s="519" t="s">
        <v>1063</v>
      </c>
      <c r="C5561" s="519"/>
      <c r="D5561" s="519"/>
      <c r="E5561" s="519"/>
      <c r="F5561" s="519">
        <v>1</v>
      </c>
      <c r="G5561" s="519"/>
      <c r="H5561" s="519">
        <v>20</v>
      </c>
      <c r="I5561" s="519">
        <v>19</v>
      </c>
      <c r="J5561" s="519" t="str">
        <f t="shared" si="136"/>
        <v>SDN30012019</v>
      </c>
      <c r="K5561" s="519">
        <v>228</v>
      </c>
    </row>
    <row r="5562" spans="2:11" hidden="1">
      <c r="B5562" s="519" t="s">
        <v>1063</v>
      </c>
      <c r="C5562" s="519"/>
      <c r="D5562" s="519"/>
      <c r="E5562" s="519"/>
      <c r="F5562" s="519">
        <v>1</v>
      </c>
      <c r="G5562" s="519"/>
      <c r="H5562" s="519">
        <v>20</v>
      </c>
      <c r="I5562" s="519">
        <v>20</v>
      </c>
      <c r="J5562" s="519" t="str">
        <f t="shared" si="136"/>
        <v>SDN30012020</v>
      </c>
      <c r="K5562" s="519">
        <v>228</v>
      </c>
    </row>
    <row r="5563" spans="2:11" hidden="1">
      <c r="B5563" s="519" t="s">
        <v>1063</v>
      </c>
      <c r="C5563" s="519"/>
      <c r="D5563" s="519"/>
      <c r="E5563" s="519"/>
      <c r="F5563" s="519">
        <v>1</v>
      </c>
      <c r="G5563" s="519"/>
      <c r="H5563" s="519">
        <v>20</v>
      </c>
      <c r="I5563" s="519">
        <v>21</v>
      </c>
      <c r="J5563" s="519" t="str">
        <f t="shared" si="136"/>
        <v>SDN30012021</v>
      </c>
      <c r="K5563" s="519">
        <v>228</v>
      </c>
    </row>
    <row r="5564" spans="2:11" hidden="1">
      <c r="B5564" s="519" t="s">
        <v>1063</v>
      </c>
      <c r="C5564" s="519"/>
      <c r="D5564" s="519"/>
      <c r="E5564" s="519"/>
      <c r="F5564" s="519">
        <v>1</v>
      </c>
      <c r="G5564" s="519"/>
      <c r="H5564" s="519">
        <v>20</v>
      </c>
      <c r="I5564" s="519">
        <v>22</v>
      </c>
      <c r="J5564" s="519" t="str">
        <f t="shared" si="136"/>
        <v>SDN30012022</v>
      </c>
      <c r="K5564" s="519">
        <v>228</v>
      </c>
    </row>
    <row r="5565" spans="2:11" hidden="1">
      <c r="B5565" s="519" t="s">
        <v>1063</v>
      </c>
      <c r="C5565" s="519"/>
      <c r="D5565" s="519"/>
      <c r="E5565" s="519"/>
      <c r="F5565" s="519">
        <v>1</v>
      </c>
      <c r="G5565" s="519"/>
      <c r="H5565" s="519">
        <v>20</v>
      </c>
      <c r="I5565" s="519">
        <v>23</v>
      </c>
      <c r="J5565" s="519" t="str">
        <f t="shared" si="136"/>
        <v>SDN30012023</v>
      </c>
      <c r="K5565" s="519">
        <v>228</v>
      </c>
    </row>
    <row r="5566" spans="2:11" hidden="1">
      <c r="B5566" s="519" t="s">
        <v>1063</v>
      </c>
      <c r="C5566" s="519"/>
      <c r="D5566" s="519"/>
      <c r="E5566" s="519"/>
      <c r="F5566" s="519">
        <v>1</v>
      </c>
      <c r="G5566" s="519"/>
      <c r="H5566" s="519">
        <v>20</v>
      </c>
      <c r="I5566" s="519">
        <v>24</v>
      </c>
      <c r="J5566" s="519" t="str">
        <f t="shared" si="136"/>
        <v>SDN30012024</v>
      </c>
      <c r="K5566" s="519">
        <v>228</v>
      </c>
    </row>
    <row r="5567" spans="2:11" hidden="1">
      <c r="B5567" s="519" t="s">
        <v>1063</v>
      </c>
      <c r="C5567" s="519"/>
      <c r="D5567" s="519"/>
      <c r="E5567" s="519"/>
      <c r="F5567" s="519">
        <v>1</v>
      </c>
      <c r="G5567" s="519"/>
      <c r="H5567" s="519">
        <v>20</v>
      </c>
      <c r="I5567" s="519">
        <v>25</v>
      </c>
      <c r="J5567" s="519" t="str">
        <f t="shared" si="136"/>
        <v>SDN30012025</v>
      </c>
      <c r="K5567" s="519">
        <v>228</v>
      </c>
    </row>
    <row r="5568" spans="2:11" hidden="1">
      <c r="B5568" s="519" t="s">
        <v>1063</v>
      </c>
      <c r="C5568" s="519"/>
      <c r="D5568" s="519"/>
      <c r="E5568" s="519"/>
      <c r="F5568" s="519">
        <v>1</v>
      </c>
      <c r="G5568" s="519"/>
      <c r="H5568" s="519">
        <v>20</v>
      </c>
      <c r="I5568" s="519">
        <v>26</v>
      </c>
      <c r="J5568" s="519" t="str">
        <f t="shared" si="136"/>
        <v>SDN30012026</v>
      </c>
      <c r="K5568" s="519">
        <v>228</v>
      </c>
    </row>
    <row r="5569" spans="2:11" hidden="1">
      <c r="B5569" s="519" t="s">
        <v>1063</v>
      </c>
      <c r="C5569" s="519"/>
      <c r="D5569" s="519"/>
      <c r="E5569" s="519"/>
      <c r="F5569" s="519">
        <v>1</v>
      </c>
      <c r="G5569" s="519"/>
      <c r="H5569" s="519">
        <v>20</v>
      </c>
      <c r="I5569" s="519">
        <v>27</v>
      </c>
      <c r="J5569" s="519" t="str">
        <f t="shared" si="136"/>
        <v>SDN30012027</v>
      </c>
      <c r="K5569" s="519">
        <v>228</v>
      </c>
    </row>
    <row r="5570" spans="2:11" hidden="1">
      <c r="B5570" s="519" t="s">
        <v>1063</v>
      </c>
      <c r="C5570" s="519"/>
      <c r="D5570" s="519"/>
      <c r="E5570" s="519"/>
      <c r="F5570" s="519">
        <v>1</v>
      </c>
      <c r="G5570" s="519"/>
      <c r="H5570" s="519">
        <v>20</v>
      </c>
      <c r="I5570" s="519">
        <v>28</v>
      </c>
      <c r="J5570" s="519" t="str">
        <f t="shared" si="136"/>
        <v>SDN30012028</v>
      </c>
      <c r="K5570" s="519">
        <v>228</v>
      </c>
    </row>
    <row r="5571" spans="2:11" hidden="1">
      <c r="B5571" s="519" t="s">
        <v>1063</v>
      </c>
      <c r="C5571" s="519"/>
      <c r="D5571" s="519"/>
      <c r="E5571" s="519"/>
      <c r="F5571" s="519">
        <v>1</v>
      </c>
      <c r="G5571" s="519"/>
      <c r="H5571" s="519">
        <v>20</v>
      </c>
      <c r="I5571" s="519">
        <v>29</v>
      </c>
      <c r="J5571" s="519" t="str">
        <f t="shared" si="136"/>
        <v>SDN30012029</v>
      </c>
      <c r="K5571" s="519">
        <v>228</v>
      </c>
    </row>
    <row r="5572" spans="2:11" hidden="1">
      <c r="B5572" s="519" t="s">
        <v>1063</v>
      </c>
      <c r="C5572" s="519"/>
      <c r="D5572" s="519"/>
      <c r="E5572" s="519"/>
      <c r="F5572" s="519">
        <v>1</v>
      </c>
      <c r="G5572" s="519"/>
      <c r="H5572" s="519">
        <v>20</v>
      </c>
      <c r="I5572" s="519">
        <v>30</v>
      </c>
      <c r="J5572" s="519" t="str">
        <f t="shared" ref="J5572:J5635" si="137">B5572&amp;TEXT(F5572,"00")&amp;TEXT(H5572,"00")&amp;TEXT(I5572,"00")</f>
        <v>SDN30012030</v>
      </c>
      <c r="K5572" s="519">
        <v>228</v>
      </c>
    </row>
    <row r="5573" spans="2:11" hidden="1">
      <c r="B5573" s="519" t="s">
        <v>1063</v>
      </c>
      <c r="C5573" s="519"/>
      <c r="D5573" s="519"/>
      <c r="E5573" s="519"/>
      <c r="F5573" s="519">
        <v>1</v>
      </c>
      <c r="G5573" s="519"/>
      <c r="H5573" s="519">
        <v>21</v>
      </c>
      <c r="I5573" s="519">
        <v>1</v>
      </c>
      <c r="J5573" s="519" t="str">
        <f t="shared" si="137"/>
        <v>SDN30012101</v>
      </c>
      <c r="K5573" s="519">
        <v>290</v>
      </c>
    </row>
    <row r="5574" spans="2:11" hidden="1">
      <c r="B5574" s="519" t="s">
        <v>1063</v>
      </c>
      <c r="C5574" s="519"/>
      <c r="D5574" s="519"/>
      <c r="E5574" s="519"/>
      <c r="F5574" s="519">
        <v>1</v>
      </c>
      <c r="G5574" s="519"/>
      <c r="H5574" s="519">
        <v>21</v>
      </c>
      <c r="I5574" s="519">
        <v>2</v>
      </c>
      <c r="J5574" s="519" t="str">
        <f t="shared" si="137"/>
        <v>SDN30012102</v>
      </c>
      <c r="K5574" s="519">
        <v>290</v>
      </c>
    </row>
    <row r="5575" spans="2:11" hidden="1">
      <c r="B5575" s="519" t="s">
        <v>1063</v>
      </c>
      <c r="C5575" s="519"/>
      <c r="D5575" s="519"/>
      <c r="E5575" s="519"/>
      <c r="F5575" s="519">
        <v>1</v>
      </c>
      <c r="G5575" s="519"/>
      <c r="H5575" s="519">
        <v>21</v>
      </c>
      <c r="I5575" s="519">
        <v>3</v>
      </c>
      <c r="J5575" s="519" t="str">
        <f t="shared" si="137"/>
        <v>SDN30012103</v>
      </c>
      <c r="K5575" s="519">
        <v>290</v>
      </c>
    </row>
    <row r="5576" spans="2:11" hidden="1">
      <c r="B5576" s="519" t="s">
        <v>1063</v>
      </c>
      <c r="C5576" s="519"/>
      <c r="D5576" s="519"/>
      <c r="E5576" s="519"/>
      <c r="F5576" s="519">
        <v>1</v>
      </c>
      <c r="G5576" s="519"/>
      <c r="H5576" s="519">
        <v>21</v>
      </c>
      <c r="I5576" s="519">
        <v>4</v>
      </c>
      <c r="J5576" s="519" t="str">
        <f t="shared" si="137"/>
        <v>SDN30012104</v>
      </c>
      <c r="K5576" s="519">
        <v>290</v>
      </c>
    </row>
    <row r="5577" spans="2:11" hidden="1">
      <c r="B5577" s="519" t="s">
        <v>1063</v>
      </c>
      <c r="C5577" s="519"/>
      <c r="D5577" s="519"/>
      <c r="E5577" s="519"/>
      <c r="F5577" s="519">
        <v>1</v>
      </c>
      <c r="G5577" s="519"/>
      <c r="H5577" s="519">
        <v>21</v>
      </c>
      <c r="I5577" s="519">
        <v>5</v>
      </c>
      <c r="J5577" s="519" t="str">
        <f t="shared" si="137"/>
        <v>SDN30012105</v>
      </c>
      <c r="K5577" s="519">
        <v>290</v>
      </c>
    </row>
    <row r="5578" spans="2:11" hidden="1">
      <c r="B5578" s="519" t="s">
        <v>1063</v>
      </c>
      <c r="C5578" s="519"/>
      <c r="D5578" s="519"/>
      <c r="E5578" s="519"/>
      <c r="F5578" s="519">
        <v>1</v>
      </c>
      <c r="G5578" s="519"/>
      <c r="H5578" s="519">
        <v>21</v>
      </c>
      <c r="I5578" s="519">
        <v>6</v>
      </c>
      <c r="J5578" s="519" t="str">
        <f t="shared" si="137"/>
        <v>SDN30012106</v>
      </c>
      <c r="K5578" s="519">
        <v>290</v>
      </c>
    </row>
    <row r="5579" spans="2:11" hidden="1">
      <c r="B5579" s="519" t="s">
        <v>1063</v>
      </c>
      <c r="C5579" s="519"/>
      <c r="D5579" s="519"/>
      <c r="E5579" s="519"/>
      <c r="F5579" s="519">
        <v>1</v>
      </c>
      <c r="G5579" s="519"/>
      <c r="H5579" s="519">
        <v>21</v>
      </c>
      <c r="I5579" s="519">
        <v>7</v>
      </c>
      <c r="J5579" s="519" t="str">
        <f t="shared" si="137"/>
        <v>SDN30012107</v>
      </c>
      <c r="K5579" s="519">
        <v>290</v>
      </c>
    </row>
    <row r="5580" spans="2:11" hidden="1">
      <c r="B5580" s="519" t="s">
        <v>1063</v>
      </c>
      <c r="C5580" s="519"/>
      <c r="D5580" s="519"/>
      <c r="E5580" s="519"/>
      <c r="F5580" s="519">
        <v>1</v>
      </c>
      <c r="G5580" s="519"/>
      <c r="H5580" s="519">
        <v>21</v>
      </c>
      <c r="I5580" s="519">
        <v>8</v>
      </c>
      <c r="J5580" s="519" t="str">
        <f t="shared" si="137"/>
        <v>SDN30012108</v>
      </c>
      <c r="K5580" s="519">
        <v>290</v>
      </c>
    </row>
    <row r="5581" spans="2:11" hidden="1">
      <c r="B5581" s="519" t="s">
        <v>1063</v>
      </c>
      <c r="C5581" s="519"/>
      <c r="D5581" s="519"/>
      <c r="E5581" s="519"/>
      <c r="F5581" s="519">
        <v>1</v>
      </c>
      <c r="G5581" s="519"/>
      <c r="H5581" s="519">
        <v>21</v>
      </c>
      <c r="I5581" s="519">
        <v>9</v>
      </c>
      <c r="J5581" s="519" t="str">
        <f t="shared" si="137"/>
        <v>SDN30012109</v>
      </c>
      <c r="K5581" s="519">
        <v>290</v>
      </c>
    </row>
    <row r="5582" spans="2:11" hidden="1">
      <c r="B5582" s="519" t="s">
        <v>1063</v>
      </c>
      <c r="C5582" s="519"/>
      <c r="D5582" s="519"/>
      <c r="E5582" s="519"/>
      <c r="F5582" s="519">
        <v>1</v>
      </c>
      <c r="G5582" s="519"/>
      <c r="H5582" s="519">
        <v>21</v>
      </c>
      <c r="I5582" s="519">
        <v>10</v>
      </c>
      <c r="J5582" s="519" t="str">
        <f t="shared" si="137"/>
        <v>SDN30012110</v>
      </c>
      <c r="K5582" s="519">
        <v>290</v>
      </c>
    </row>
    <row r="5583" spans="2:11" hidden="1">
      <c r="B5583" s="519" t="s">
        <v>1063</v>
      </c>
      <c r="C5583" s="519"/>
      <c r="D5583" s="519"/>
      <c r="E5583" s="519"/>
      <c r="F5583" s="519">
        <v>1</v>
      </c>
      <c r="G5583" s="519"/>
      <c r="H5583" s="519">
        <v>21</v>
      </c>
      <c r="I5583" s="519">
        <v>11</v>
      </c>
      <c r="J5583" s="519" t="str">
        <f t="shared" si="137"/>
        <v>SDN30012111</v>
      </c>
      <c r="K5583" s="519">
        <v>290</v>
      </c>
    </row>
    <row r="5584" spans="2:11" hidden="1">
      <c r="B5584" s="519" t="s">
        <v>1063</v>
      </c>
      <c r="C5584" s="519"/>
      <c r="D5584" s="519"/>
      <c r="E5584" s="519"/>
      <c r="F5584" s="519">
        <v>1</v>
      </c>
      <c r="G5584" s="519"/>
      <c r="H5584" s="519">
        <v>21</v>
      </c>
      <c r="I5584" s="519">
        <v>12</v>
      </c>
      <c r="J5584" s="519" t="str">
        <f t="shared" si="137"/>
        <v>SDN30012112</v>
      </c>
      <c r="K5584" s="519">
        <v>290</v>
      </c>
    </row>
    <row r="5585" spans="2:11" hidden="1">
      <c r="B5585" s="519" t="s">
        <v>1063</v>
      </c>
      <c r="C5585" s="519"/>
      <c r="D5585" s="519"/>
      <c r="E5585" s="519"/>
      <c r="F5585" s="519">
        <v>1</v>
      </c>
      <c r="G5585" s="519"/>
      <c r="H5585" s="519">
        <v>21</v>
      </c>
      <c r="I5585" s="519">
        <v>13</v>
      </c>
      <c r="J5585" s="519" t="str">
        <f t="shared" si="137"/>
        <v>SDN30012113</v>
      </c>
      <c r="K5585" s="519">
        <v>290</v>
      </c>
    </row>
    <row r="5586" spans="2:11" hidden="1">
      <c r="B5586" s="519" t="s">
        <v>1063</v>
      </c>
      <c r="C5586" s="519"/>
      <c r="D5586" s="519"/>
      <c r="E5586" s="519"/>
      <c r="F5586" s="519">
        <v>1</v>
      </c>
      <c r="G5586" s="519"/>
      <c r="H5586" s="519">
        <v>21</v>
      </c>
      <c r="I5586" s="519">
        <v>14</v>
      </c>
      <c r="J5586" s="519" t="str">
        <f t="shared" si="137"/>
        <v>SDN30012114</v>
      </c>
      <c r="K5586" s="519">
        <v>290</v>
      </c>
    </row>
    <row r="5587" spans="2:11" hidden="1">
      <c r="B5587" s="519" t="s">
        <v>1063</v>
      </c>
      <c r="C5587" s="519"/>
      <c r="D5587" s="519"/>
      <c r="E5587" s="519"/>
      <c r="F5587" s="519">
        <v>1</v>
      </c>
      <c r="G5587" s="519"/>
      <c r="H5587" s="519">
        <v>21</v>
      </c>
      <c r="I5587" s="519">
        <v>15</v>
      </c>
      <c r="J5587" s="519" t="str">
        <f t="shared" si="137"/>
        <v>SDN30012115</v>
      </c>
      <c r="K5587" s="519">
        <v>290</v>
      </c>
    </row>
    <row r="5588" spans="2:11" hidden="1">
      <c r="B5588" s="519" t="s">
        <v>1063</v>
      </c>
      <c r="C5588" s="519"/>
      <c r="D5588" s="519"/>
      <c r="E5588" s="519"/>
      <c r="F5588" s="519">
        <v>1</v>
      </c>
      <c r="G5588" s="519"/>
      <c r="H5588" s="519">
        <v>21</v>
      </c>
      <c r="I5588" s="519">
        <v>16</v>
      </c>
      <c r="J5588" s="519" t="str">
        <f t="shared" si="137"/>
        <v>SDN30012116</v>
      </c>
      <c r="K5588" s="519">
        <v>232</v>
      </c>
    </row>
    <row r="5589" spans="2:11" hidden="1">
      <c r="B5589" s="519" t="s">
        <v>1063</v>
      </c>
      <c r="C5589" s="519"/>
      <c r="D5589" s="519"/>
      <c r="E5589" s="519"/>
      <c r="F5589" s="519">
        <v>1</v>
      </c>
      <c r="G5589" s="519"/>
      <c r="H5589" s="519">
        <v>21</v>
      </c>
      <c r="I5589" s="519">
        <v>17</v>
      </c>
      <c r="J5589" s="519" t="str">
        <f t="shared" si="137"/>
        <v>SDN30012117</v>
      </c>
      <c r="K5589" s="519">
        <v>232</v>
      </c>
    </row>
    <row r="5590" spans="2:11" hidden="1">
      <c r="B5590" s="519" t="s">
        <v>1063</v>
      </c>
      <c r="C5590" s="519"/>
      <c r="D5590" s="519"/>
      <c r="E5590" s="519"/>
      <c r="F5590" s="519">
        <v>1</v>
      </c>
      <c r="G5590" s="519"/>
      <c r="H5590" s="519">
        <v>21</v>
      </c>
      <c r="I5590" s="519">
        <v>18</v>
      </c>
      <c r="J5590" s="519" t="str">
        <f t="shared" si="137"/>
        <v>SDN30012118</v>
      </c>
      <c r="K5590" s="519">
        <v>232</v>
      </c>
    </row>
    <row r="5591" spans="2:11" hidden="1">
      <c r="B5591" s="519" t="s">
        <v>1063</v>
      </c>
      <c r="C5591" s="519"/>
      <c r="D5591" s="519"/>
      <c r="E5591" s="519"/>
      <c r="F5591" s="519">
        <v>1</v>
      </c>
      <c r="G5591" s="519"/>
      <c r="H5591" s="519">
        <v>21</v>
      </c>
      <c r="I5591" s="519">
        <v>19</v>
      </c>
      <c r="J5591" s="519" t="str">
        <f t="shared" si="137"/>
        <v>SDN30012119</v>
      </c>
      <c r="K5591" s="519">
        <v>232</v>
      </c>
    </row>
    <row r="5592" spans="2:11" hidden="1">
      <c r="B5592" s="519" t="s">
        <v>1063</v>
      </c>
      <c r="C5592" s="519"/>
      <c r="D5592" s="519"/>
      <c r="E5592" s="519"/>
      <c r="F5592" s="519">
        <v>1</v>
      </c>
      <c r="G5592" s="519"/>
      <c r="H5592" s="519">
        <v>21</v>
      </c>
      <c r="I5592" s="519">
        <v>20</v>
      </c>
      <c r="J5592" s="519" t="str">
        <f t="shared" si="137"/>
        <v>SDN30012120</v>
      </c>
      <c r="K5592" s="519">
        <v>232</v>
      </c>
    </row>
    <row r="5593" spans="2:11" hidden="1">
      <c r="B5593" s="519" t="s">
        <v>1063</v>
      </c>
      <c r="C5593" s="519"/>
      <c r="D5593" s="519"/>
      <c r="E5593" s="519"/>
      <c r="F5593" s="519">
        <v>1</v>
      </c>
      <c r="G5593" s="519"/>
      <c r="H5593" s="519">
        <v>21</v>
      </c>
      <c r="I5593" s="519">
        <v>21</v>
      </c>
      <c r="J5593" s="519" t="str">
        <f t="shared" si="137"/>
        <v>SDN30012121</v>
      </c>
      <c r="K5593" s="519">
        <v>232</v>
      </c>
    </row>
    <row r="5594" spans="2:11" hidden="1">
      <c r="B5594" s="519" t="s">
        <v>1063</v>
      </c>
      <c r="C5594" s="519"/>
      <c r="D5594" s="519"/>
      <c r="E5594" s="519"/>
      <c r="F5594" s="519">
        <v>1</v>
      </c>
      <c r="G5594" s="519"/>
      <c r="H5594" s="519">
        <v>21</v>
      </c>
      <c r="I5594" s="519">
        <v>22</v>
      </c>
      <c r="J5594" s="519" t="str">
        <f t="shared" si="137"/>
        <v>SDN30012122</v>
      </c>
      <c r="K5594" s="519">
        <v>232</v>
      </c>
    </row>
    <row r="5595" spans="2:11" hidden="1">
      <c r="B5595" s="519" t="s">
        <v>1063</v>
      </c>
      <c r="C5595" s="519"/>
      <c r="D5595" s="519"/>
      <c r="E5595" s="519"/>
      <c r="F5595" s="519">
        <v>1</v>
      </c>
      <c r="G5595" s="519"/>
      <c r="H5595" s="519">
        <v>21</v>
      </c>
      <c r="I5595" s="519">
        <v>23</v>
      </c>
      <c r="J5595" s="519" t="str">
        <f t="shared" si="137"/>
        <v>SDN30012123</v>
      </c>
      <c r="K5595" s="519">
        <v>232</v>
      </c>
    </row>
    <row r="5596" spans="2:11" hidden="1">
      <c r="B5596" s="519" t="s">
        <v>1063</v>
      </c>
      <c r="C5596" s="519"/>
      <c r="D5596" s="519"/>
      <c r="E5596" s="519"/>
      <c r="F5596" s="519">
        <v>1</v>
      </c>
      <c r="G5596" s="519"/>
      <c r="H5596" s="519">
        <v>21</v>
      </c>
      <c r="I5596" s="519">
        <v>24</v>
      </c>
      <c r="J5596" s="519" t="str">
        <f t="shared" si="137"/>
        <v>SDN30012124</v>
      </c>
      <c r="K5596" s="519">
        <v>232</v>
      </c>
    </row>
    <row r="5597" spans="2:11" hidden="1">
      <c r="B5597" s="519" t="s">
        <v>1063</v>
      </c>
      <c r="C5597" s="519"/>
      <c r="D5597" s="519"/>
      <c r="E5597" s="519"/>
      <c r="F5597" s="519">
        <v>1</v>
      </c>
      <c r="G5597" s="519"/>
      <c r="H5597" s="519">
        <v>21</v>
      </c>
      <c r="I5597" s="519">
        <v>25</v>
      </c>
      <c r="J5597" s="519" t="str">
        <f t="shared" si="137"/>
        <v>SDN30012125</v>
      </c>
      <c r="K5597" s="519">
        <v>232</v>
      </c>
    </row>
    <row r="5598" spans="2:11" hidden="1">
      <c r="B5598" s="519" t="s">
        <v>1063</v>
      </c>
      <c r="C5598" s="519"/>
      <c r="D5598" s="519"/>
      <c r="E5598" s="519"/>
      <c r="F5598" s="519">
        <v>1</v>
      </c>
      <c r="G5598" s="519"/>
      <c r="H5598" s="519">
        <v>21</v>
      </c>
      <c r="I5598" s="519">
        <v>26</v>
      </c>
      <c r="J5598" s="519" t="str">
        <f t="shared" si="137"/>
        <v>SDN30012126</v>
      </c>
      <c r="K5598" s="519">
        <v>232</v>
      </c>
    </row>
    <row r="5599" spans="2:11" hidden="1">
      <c r="B5599" s="519" t="s">
        <v>1063</v>
      </c>
      <c r="C5599" s="519"/>
      <c r="D5599" s="519"/>
      <c r="E5599" s="519"/>
      <c r="F5599" s="519">
        <v>1</v>
      </c>
      <c r="G5599" s="519"/>
      <c r="H5599" s="519">
        <v>21</v>
      </c>
      <c r="I5599" s="519">
        <v>27</v>
      </c>
      <c r="J5599" s="519" t="str">
        <f t="shared" si="137"/>
        <v>SDN30012127</v>
      </c>
      <c r="K5599" s="519">
        <v>232</v>
      </c>
    </row>
    <row r="5600" spans="2:11" hidden="1">
      <c r="B5600" s="519" t="s">
        <v>1063</v>
      </c>
      <c r="C5600" s="519"/>
      <c r="D5600" s="519"/>
      <c r="E5600" s="519"/>
      <c r="F5600" s="519">
        <v>1</v>
      </c>
      <c r="G5600" s="519"/>
      <c r="H5600" s="519">
        <v>21</v>
      </c>
      <c r="I5600" s="519">
        <v>28</v>
      </c>
      <c r="J5600" s="519" t="str">
        <f t="shared" si="137"/>
        <v>SDN30012128</v>
      </c>
      <c r="K5600" s="519">
        <v>232</v>
      </c>
    </row>
    <row r="5601" spans="2:11" hidden="1">
      <c r="B5601" s="519" t="s">
        <v>1063</v>
      </c>
      <c r="C5601" s="519"/>
      <c r="D5601" s="519"/>
      <c r="E5601" s="519"/>
      <c r="F5601" s="519">
        <v>1</v>
      </c>
      <c r="G5601" s="519"/>
      <c r="H5601" s="519">
        <v>21</v>
      </c>
      <c r="I5601" s="519">
        <v>29</v>
      </c>
      <c r="J5601" s="519" t="str">
        <f t="shared" si="137"/>
        <v>SDN30012129</v>
      </c>
      <c r="K5601" s="519">
        <v>232</v>
      </c>
    </row>
    <row r="5602" spans="2:11" hidden="1">
      <c r="B5602" s="519" t="s">
        <v>1063</v>
      </c>
      <c r="C5602" s="519"/>
      <c r="D5602" s="519"/>
      <c r="E5602" s="519"/>
      <c r="F5602" s="519">
        <v>1</v>
      </c>
      <c r="G5602" s="519"/>
      <c r="H5602" s="519">
        <v>21</v>
      </c>
      <c r="I5602" s="519">
        <v>30</v>
      </c>
      <c r="J5602" s="519" t="str">
        <f t="shared" si="137"/>
        <v>SDN30012130</v>
      </c>
      <c r="K5602" s="519">
        <v>232</v>
      </c>
    </row>
    <row r="5603" spans="2:11" hidden="1">
      <c r="B5603" s="519" t="s">
        <v>1063</v>
      </c>
      <c r="C5603" s="519"/>
      <c r="D5603" s="519"/>
      <c r="E5603" s="519"/>
      <c r="F5603" s="519">
        <v>1</v>
      </c>
      <c r="G5603" s="519"/>
      <c r="H5603" s="519">
        <v>22</v>
      </c>
      <c r="I5603" s="519">
        <v>1</v>
      </c>
      <c r="J5603" s="519" t="str">
        <f t="shared" si="137"/>
        <v>SDN30012201</v>
      </c>
      <c r="K5603" s="519">
        <v>290</v>
      </c>
    </row>
    <row r="5604" spans="2:11" hidden="1">
      <c r="B5604" s="519" t="s">
        <v>1063</v>
      </c>
      <c r="C5604" s="519"/>
      <c r="D5604" s="519"/>
      <c r="E5604" s="519"/>
      <c r="F5604" s="519">
        <v>1</v>
      </c>
      <c r="G5604" s="519"/>
      <c r="H5604" s="519">
        <v>22</v>
      </c>
      <c r="I5604" s="519">
        <v>2</v>
      </c>
      <c r="J5604" s="519" t="str">
        <f t="shared" si="137"/>
        <v>SDN30012202</v>
      </c>
      <c r="K5604" s="519">
        <v>290</v>
      </c>
    </row>
    <row r="5605" spans="2:11" hidden="1">
      <c r="B5605" s="519" t="s">
        <v>1063</v>
      </c>
      <c r="C5605" s="519"/>
      <c r="D5605" s="519"/>
      <c r="E5605" s="519"/>
      <c r="F5605" s="519">
        <v>1</v>
      </c>
      <c r="G5605" s="519"/>
      <c r="H5605" s="519">
        <v>22</v>
      </c>
      <c r="I5605" s="519">
        <v>3</v>
      </c>
      <c r="J5605" s="519" t="str">
        <f t="shared" si="137"/>
        <v>SDN30012203</v>
      </c>
      <c r="K5605" s="519">
        <v>290</v>
      </c>
    </row>
    <row r="5606" spans="2:11" hidden="1">
      <c r="B5606" s="519" t="s">
        <v>1063</v>
      </c>
      <c r="C5606" s="519"/>
      <c r="D5606" s="519"/>
      <c r="E5606" s="519"/>
      <c r="F5606" s="519">
        <v>1</v>
      </c>
      <c r="G5606" s="519"/>
      <c r="H5606" s="519">
        <v>22</v>
      </c>
      <c r="I5606" s="519">
        <v>4</v>
      </c>
      <c r="J5606" s="519" t="str">
        <f t="shared" si="137"/>
        <v>SDN30012204</v>
      </c>
      <c r="K5606" s="519">
        <v>290</v>
      </c>
    </row>
    <row r="5607" spans="2:11" hidden="1">
      <c r="B5607" s="519" t="s">
        <v>1063</v>
      </c>
      <c r="C5607" s="519"/>
      <c r="D5607" s="519"/>
      <c r="E5607" s="519"/>
      <c r="F5607" s="519">
        <v>1</v>
      </c>
      <c r="G5607" s="519"/>
      <c r="H5607" s="519">
        <v>22</v>
      </c>
      <c r="I5607" s="519">
        <v>5</v>
      </c>
      <c r="J5607" s="519" t="str">
        <f t="shared" si="137"/>
        <v>SDN30012205</v>
      </c>
      <c r="K5607" s="519">
        <v>290</v>
      </c>
    </row>
    <row r="5608" spans="2:11" hidden="1">
      <c r="B5608" s="519" t="s">
        <v>1063</v>
      </c>
      <c r="C5608" s="519"/>
      <c r="D5608" s="519"/>
      <c r="E5608" s="519"/>
      <c r="F5608" s="519">
        <v>1</v>
      </c>
      <c r="G5608" s="519"/>
      <c r="H5608" s="519">
        <v>22</v>
      </c>
      <c r="I5608" s="519">
        <v>6</v>
      </c>
      <c r="J5608" s="519" t="str">
        <f t="shared" si="137"/>
        <v>SDN30012206</v>
      </c>
      <c r="K5608" s="519">
        <v>290</v>
      </c>
    </row>
    <row r="5609" spans="2:11" hidden="1">
      <c r="B5609" s="519" t="s">
        <v>1063</v>
      </c>
      <c r="C5609" s="519"/>
      <c r="D5609" s="519"/>
      <c r="E5609" s="519"/>
      <c r="F5609" s="519">
        <v>1</v>
      </c>
      <c r="G5609" s="519"/>
      <c r="H5609" s="519">
        <v>22</v>
      </c>
      <c r="I5609" s="519">
        <v>7</v>
      </c>
      <c r="J5609" s="519" t="str">
        <f t="shared" si="137"/>
        <v>SDN30012207</v>
      </c>
      <c r="K5609" s="519">
        <v>290</v>
      </c>
    </row>
    <row r="5610" spans="2:11" hidden="1">
      <c r="B5610" s="519" t="s">
        <v>1063</v>
      </c>
      <c r="C5610" s="519"/>
      <c r="D5610" s="519"/>
      <c r="E5610" s="519"/>
      <c r="F5610" s="519">
        <v>1</v>
      </c>
      <c r="G5610" s="519"/>
      <c r="H5610" s="519">
        <v>22</v>
      </c>
      <c r="I5610" s="519">
        <v>8</v>
      </c>
      <c r="J5610" s="519" t="str">
        <f t="shared" si="137"/>
        <v>SDN30012208</v>
      </c>
      <c r="K5610" s="519">
        <v>290</v>
      </c>
    </row>
    <row r="5611" spans="2:11" hidden="1">
      <c r="B5611" s="519" t="s">
        <v>1063</v>
      </c>
      <c r="C5611" s="519"/>
      <c r="D5611" s="519"/>
      <c r="E5611" s="519"/>
      <c r="F5611" s="519">
        <v>1</v>
      </c>
      <c r="G5611" s="519"/>
      <c r="H5611" s="519">
        <v>22</v>
      </c>
      <c r="I5611" s="519">
        <v>9</v>
      </c>
      <c r="J5611" s="519" t="str">
        <f t="shared" si="137"/>
        <v>SDN30012209</v>
      </c>
      <c r="K5611" s="519">
        <v>290</v>
      </c>
    </row>
    <row r="5612" spans="2:11" hidden="1">
      <c r="B5612" s="519" t="s">
        <v>1063</v>
      </c>
      <c r="C5612" s="519"/>
      <c r="D5612" s="519"/>
      <c r="E5612" s="519"/>
      <c r="F5612" s="519">
        <v>1</v>
      </c>
      <c r="G5612" s="519"/>
      <c r="H5612" s="519">
        <v>22</v>
      </c>
      <c r="I5612" s="519">
        <v>10</v>
      </c>
      <c r="J5612" s="519" t="str">
        <f t="shared" si="137"/>
        <v>SDN30012210</v>
      </c>
      <c r="K5612" s="519">
        <v>290</v>
      </c>
    </row>
    <row r="5613" spans="2:11" hidden="1">
      <c r="B5613" s="519" t="s">
        <v>1063</v>
      </c>
      <c r="C5613" s="519"/>
      <c r="D5613" s="519"/>
      <c r="E5613" s="519"/>
      <c r="F5613" s="519">
        <v>1</v>
      </c>
      <c r="G5613" s="519"/>
      <c r="H5613" s="519">
        <v>22</v>
      </c>
      <c r="I5613" s="519">
        <v>11</v>
      </c>
      <c r="J5613" s="519" t="str">
        <f t="shared" si="137"/>
        <v>SDN30012211</v>
      </c>
      <c r="K5613" s="519">
        <v>290</v>
      </c>
    </row>
    <row r="5614" spans="2:11" hidden="1">
      <c r="B5614" s="519" t="s">
        <v>1063</v>
      </c>
      <c r="C5614" s="519"/>
      <c r="D5614" s="519"/>
      <c r="E5614" s="519"/>
      <c r="F5614" s="519">
        <v>1</v>
      </c>
      <c r="G5614" s="519"/>
      <c r="H5614" s="519">
        <v>22</v>
      </c>
      <c r="I5614" s="519">
        <v>12</v>
      </c>
      <c r="J5614" s="519" t="str">
        <f t="shared" si="137"/>
        <v>SDN30012212</v>
      </c>
      <c r="K5614" s="519">
        <v>290</v>
      </c>
    </row>
    <row r="5615" spans="2:11" hidden="1">
      <c r="B5615" s="519" t="s">
        <v>1063</v>
      </c>
      <c r="C5615" s="519"/>
      <c r="D5615" s="519"/>
      <c r="E5615" s="519"/>
      <c r="F5615" s="519">
        <v>1</v>
      </c>
      <c r="G5615" s="519"/>
      <c r="H5615" s="519">
        <v>22</v>
      </c>
      <c r="I5615" s="519">
        <v>13</v>
      </c>
      <c r="J5615" s="519" t="str">
        <f t="shared" si="137"/>
        <v>SDN30012213</v>
      </c>
      <c r="K5615" s="519">
        <v>290</v>
      </c>
    </row>
    <row r="5616" spans="2:11" hidden="1">
      <c r="B5616" s="519" t="s">
        <v>1063</v>
      </c>
      <c r="C5616" s="519"/>
      <c r="D5616" s="519"/>
      <c r="E5616" s="519"/>
      <c r="F5616" s="519">
        <v>1</v>
      </c>
      <c r="G5616" s="519"/>
      <c r="H5616" s="519">
        <v>22</v>
      </c>
      <c r="I5616" s="519">
        <v>14</v>
      </c>
      <c r="J5616" s="519" t="str">
        <f t="shared" si="137"/>
        <v>SDN30012214</v>
      </c>
      <c r="K5616" s="519">
        <v>290</v>
      </c>
    </row>
    <row r="5617" spans="2:11" hidden="1">
      <c r="B5617" s="519" t="s">
        <v>1063</v>
      </c>
      <c r="C5617" s="519"/>
      <c r="D5617" s="519"/>
      <c r="E5617" s="519"/>
      <c r="F5617" s="519">
        <v>1</v>
      </c>
      <c r="G5617" s="519"/>
      <c r="H5617" s="519">
        <v>22</v>
      </c>
      <c r="I5617" s="519">
        <v>15</v>
      </c>
      <c r="J5617" s="519" t="str">
        <f t="shared" si="137"/>
        <v>SDN30012215</v>
      </c>
      <c r="K5617" s="519">
        <v>290</v>
      </c>
    </row>
    <row r="5618" spans="2:11" hidden="1">
      <c r="B5618" s="519" t="s">
        <v>1063</v>
      </c>
      <c r="C5618" s="519"/>
      <c r="D5618" s="519"/>
      <c r="E5618" s="519"/>
      <c r="F5618" s="519">
        <v>1</v>
      </c>
      <c r="G5618" s="519"/>
      <c r="H5618" s="519">
        <v>22</v>
      </c>
      <c r="I5618" s="519">
        <v>16</v>
      </c>
      <c r="J5618" s="519" t="str">
        <f t="shared" si="137"/>
        <v>SDN30012216</v>
      </c>
      <c r="K5618" s="519">
        <v>232</v>
      </c>
    </row>
    <row r="5619" spans="2:11" hidden="1">
      <c r="B5619" s="519" t="s">
        <v>1063</v>
      </c>
      <c r="C5619" s="519"/>
      <c r="D5619" s="519"/>
      <c r="E5619" s="519"/>
      <c r="F5619" s="519">
        <v>1</v>
      </c>
      <c r="G5619" s="519"/>
      <c r="H5619" s="519">
        <v>22</v>
      </c>
      <c r="I5619" s="519">
        <v>17</v>
      </c>
      <c r="J5619" s="519" t="str">
        <f t="shared" si="137"/>
        <v>SDN30012217</v>
      </c>
      <c r="K5619" s="519">
        <v>232</v>
      </c>
    </row>
    <row r="5620" spans="2:11" hidden="1">
      <c r="B5620" s="519" t="s">
        <v>1063</v>
      </c>
      <c r="C5620" s="519"/>
      <c r="D5620" s="519"/>
      <c r="E5620" s="519"/>
      <c r="F5620" s="519">
        <v>1</v>
      </c>
      <c r="G5620" s="519"/>
      <c r="H5620" s="519">
        <v>22</v>
      </c>
      <c r="I5620" s="519">
        <v>18</v>
      </c>
      <c r="J5620" s="519" t="str">
        <f t="shared" si="137"/>
        <v>SDN30012218</v>
      </c>
      <c r="K5620" s="519">
        <v>232</v>
      </c>
    </row>
    <row r="5621" spans="2:11" hidden="1">
      <c r="B5621" s="519" t="s">
        <v>1063</v>
      </c>
      <c r="C5621" s="519"/>
      <c r="D5621" s="519"/>
      <c r="E5621" s="519"/>
      <c r="F5621" s="519">
        <v>1</v>
      </c>
      <c r="G5621" s="519"/>
      <c r="H5621" s="519">
        <v>22</v>
      </c>
      <c r="I5621" s="519">
        <v>19</v>
      </c>
      <c r="J5621" s="519" t="str">
        <f t="shared" si="137"/>
        <v>SDN30012219</v>
      </c>
      <c r="K5621" s="519">
        <v>232</v>
      </c>
    </row>
    <row r="5622" spans="2:11" hidden="1">
      <c r="B5622" s="519" t="s">
        <v>1063</v>
      </c>
      <c r="C5622" s="519"/>
      <c r="D5622" s="519"/>
      <c r="E5622" s="519"/>
      <c r="F5622" s="519">
        <v>1</v>
      </c>
      <c r="G5622" s="519"/>
      <c r="H5622" s="519">
        <v>22</v>
      </c>
      <c r="I5622" s="519">
        <v>20</v>
      </c>
      <c r="J5622" s="519" t="str">
        <f t="shared" si="137"/>
        <v>SDN30012220</v>
      </c>
      <c r="K5622" s="519">
        <v>232</v>
      </c>
    </row>
    <row r="5623" spans="2:11" hidden="1">
      <c r="B5623" s="519" t="s">
        <v>1063</v>
      </c>
      <c r="C5623" s="519"/>
      <c r="D5623" s="519"/>
      <c r="E5623" s="519"/>
      <c r="F5623" s="519">
        <v>1</v>
      </c>
      <c r="G5623" s="519"/>
      <c r="H5623" s="519">
        <v>22</v>
      </c>
      <c r="I5623" s="519">
        <v>21</v>
      </c>
      <c r="J5623" s="519" t="str">
        <f t="shared" si="137"/>
        <v>SDN30012221</v>
      </c>
      <c r="K5623" s="519">
        <v>232</v>
      </c>
    </row>
    <row r="5624" spans="2:11" hidden="1">
      <c r="B5624" s="519" t="s">
        <v>1063</v>
      </c>
      <c r="C5624" s="519"/>
      <c r="D5624" s="519"/>
      <c r="E5624" s="519"/>
      <c r="F5624" s="519">
        <v>1</v>
      </c>
      <c r="G5624" s="519"/>
      <c r="H5624" s="519">
        <v>22</v>
      </c>
      <c r="I5624" s="519">
        <v>22</v>
      </c>
      <c r="J5624" s="519" t="str">
        <f t="shared" si="137"/>
        <v>SDN30012222</v>
      </c>
      <c r="K5624" s="519">
        <v>232</v>
      </c>
    </row>
    <row r="5625" spans="2:11" hidden="1">
      <c r="B5625" s="519" t="s">
        <v>1063</v>
      </c>
      <c r="C5625" s="519"/>
      <c r="D5625" s="519"/>
      <c r="E5625" s="519"/>
      <c r="F5625" s="519">
        <v>1</v>
      </c>
      <c r="G5625" s="519"/>
      <c r="H5625" s="519">
        <v>22</v>
      </c>
      <c r="I5625" s="519">
        <v>23</v>
      </c>
      <c r="J5625" s="519" t="str">
        <f t="shared" si="137"/>
        <v>SDN30012223</v>
      </c>
      <c r="K5625" s="519">
        <v>232</v>
      </c>
    </row>
    <row r="5626" spans="2:11" hidden="1">
      <c r="B5626" s="519" t="s">
        <v>1063</v>
      </c>
      <c r="C5626" s="519"/>
      <c r="D5626" s="519"/>
      <c r="E5626" s="519"/>
      <c r="F5626" s="519">
        <v>1</v>
      </c>
      <c r="G5626" s="519"/>
      <c r="H5626" s="519">
        <v>22</v>
      </c>
      <c r="I5626" s="519">
        <v>24</v>
      </c>
      <c r="J5626" s="519" t="str">
        <f t="shared" si="137"/>
        <v>SDN30012224</v>
      </c>
      <c r="K5626" s="519">
        <v>232</v>
      </c>
    </row>
    <row r="5627" spans="2:11" hidden="1">
      <c r="B5627" s="519" t="s">
        <v>1063</v>
      </c>
      <c r="C5627" s="519"/>
      <c r="D5627" s="519"/>
      <c r="E5627" s="519"/>
      <c r="F5627" s="519">
        <v>1</v>
      </c>
      <c r="G5627" s="519"/>
      <c r="H5627" s="519">
        <v>22</v>
      </c>
      <c r="I5627" s="519">
        <v>25</v>
      </c>
      <c r="J5627" s="519" t="str">
        <f t="shared" si="137"/>
        <v>SDN30012225</v>
      </c>
      <c r="K5627" s="519">
        <v>232</v>
      </c>
    </row>
    <row r="5628" spans="2:11" hidden="1">
      <c r="B5628" s="519" t="s">
        <v>1063</v>
      </c>
      <c r="C5628" s="519"/>
      <c r="D5628" s="519"/>
      <c r="E5628" s="519"/>
      <c r="F5628" s="519">
        <v>1</v>
      </c>
      <c r="G5628" s="519"/>
      <c r="H5628" s="519">
        <v>22</v>
      </c>
      <c r="I5628" s="519">
        <v>26</v>
      </c>
      <c r="J5628" s="519" t="str">
        <f t="shared" si="137"/>
        <v>SDN30012226</v>
      </c>
      <c r="K5628" s="519">
        <v>232</v>
      </c>
    </row>
    <row r="5629" spans="2:11" hidden="1">
      <c r="B5629" s="519" t="s">
        <v>1063</v>
      </c>
      <c r="C5629" s="519"/>
      <c r="D5629" s="519"/>
      <c r="E5629" s="519"/>
      <c r="F5629" s="519">
        <v>1</v>
      </c>
      <c r="G5629" s="519"/>
      <c r="H5629" s="519">
        <v>22</v>
      </c>
      <c r="I5629" s="519">
        <v>27</v>
      </c>
      <c r="J5629" s="519" t="str">
        <f t="shared" si="137"/>
        <v>SDN30012227</v>
      </c>
      <c r="K5629" s="519">
        <v>232</v>
      </c>
    </row>
    <row r="5630" spans="2:11" hidden="1">
      <c r="B5630" s="519" t="s">
        <v>1063</v>
      </c>
      <c r="C5630" s="519"/>
      <c r="D5630" s="519"/>
      <c r="E5630" s="519"/>
      <c r="F5630" s="519">
        <v>1</v>
      </c>
      <c r="G5630" s="519"/>
      <c r="H5630" s="519">
        <v>22</v>
      </c>
      <c r="I5630" s="519">
        <v>28</v>
      </c>
      <c r="J5630" s="519" t="str">
        <f t="shared" si="137"/>
        <v>SDN30012228</v>
      </c>
      <c r="K5630" s="519">
        <v>232</v>
      </c>
    </row>
    <row r="5631" spans="2:11" hidden="1">
      <c r="B5631" s="519" t="s">
        <v>1063</v>
      </c>
      <c r="C5631" s="519"/>
      <c r="D5631" s="519"/>
      <c r="E5631" s="519"/>
      <c r="F5631" s="519">
        <v>1</v>
      </c>
      <c r="G5631" s="519"/>
      <c r="H5631" s="519">
        <v>22</v>
      </c>
      <c r="I5631" s="519">
        <v>29</v>
      </c>
      <c r="J5631" s="519" t="str">
        <f t="shared" si="137"/>
        <v>SDN30012229</v>
      </c>
      <c r="K5631" s="519">
        <v>232</v>
      </c>
    </row>
    <row r="5632" spans="2:11" hidden="1">
      <c r="B5632" s="519" t="s">
        <v>1063</v>
      </c>
      <c r="C5632" s="519"/>
      <c r="D5632" s="519"/>
      <c r="E5632" s="519"/>
      <c r="F5632" s="519">
        <v>1</v>
      </c>
      <c r="G5632" s="519"/>
      <c r="H5632" s="519">
        <v>22</v>
      </c>
      <c r="I5632" s="519">
        <v>30</v>
      </c>
      <c r="J5632" s="519" t="str">
        <f t="shared" si="137"/>
        <v>SDN30012230</v>
      </c>
      <c r="K5632" s="519">
        <v>232</v>
      </c>
    </row>
    <row r="5633" spans="2:11" hidden="1">
      <c r="B5633" s="519" t="s">
        <v>1063</v>
      </c>
      <c r="C5633" s="519"/>
      <c r="D5633" s="519"/>
      <c r="E5633" s="519"/>
      <c r="F5633" s="519">
        <v>1</v>
      </c>
      <c r="G5633" s="519"/>
      <c r="H5633" s="519">
        <v>23</v>
      </c>
      <c r="I5633" s="519">
        <v>1</v>
      </c>
      <c r="J5633" s="519" t="str">
        <f t="shared" si="137"/>
        <v>SDN30012301</v>
      </c>
      <c r="K5633" s="519">
        <v>295</v>
      </c>
    </row>
    <row r="5634" spans="2:11" hidden="1">
      <c r="B5634" s="519" t="s">
        <v>1063</v>
      </c>
      <c r="C5634" s="519"/>
      <c r="D5634" s="519"/>
      <c r="E5634" s="519"/>
      <c r="F5634" s="519">
        <v>1</v>
      </c>
      <c r="G5634" s="519"/>
      <c r="H5634" s="519">
        <v>23</v>
      </c>
      <c r="I5634" s="519">
        <v>2</v>
      </c>
      <c r="J5634" s="519" t="str">
        <f t="shared" si="137"/>
        <v>SDN30012302</v>
      </c>
      <c r="K5634" s="519">
        <v>295</v>
      </c>
    </row>
    <row r="5635" spans="2:11" hidden="1">
      <c r="B5635" s="519" t="s">
        <v>1063</v>
      </c>
      <c r="C5635" s="519"/>
      <c r="D5635" s="519"/>
      <c r="E5635" s="519"/>
      <c r="F5635" s="519">
        <v>1</v>
      </c>
      <c r="G5635" s="519"/>
      <c r="H5635" s="519">
        <v>23</v>
      </c>
      <c r="I5635" s="519">
        <v>3</v>
      </c>
      <c r="J5635" s="519" t="str">
        <f t="shared" si="137"/>
        <v>SDN30012303</v>
      </c>
      <c r="K5635" s="519">
        <v>295</v>
      </c>
    </row>
    <row r="5636" spans="2:11" hidden="1">
      <c r="B5636" s="519" t="s">
        <v>1063</v>
      </c>
      <c r="C5636" s="519"/>
      <c r="D5636" s="519"/>
      <c r="E5636" s="519"/>
      <c r="F5636" s="519">
        <v>1</v>
      </c>
      <c r="G5636" s="519"/>
      <c r="H5636" s="519">
        <v>23</v>
      </c>
      <c r="I5636" s="519">
        <v>4</v>
      </c>
      <c r="J5636" s="519" t="str">
        <f t="shared" ref="J5636:J5699" si="138">B5636&amp;TEXT(F5636,"00")&amp;TEXT(H5636,"00")&amp;TEXT(I5636,"00")</f>
        <v>SDN30012304</v>
      </c>
      <c r="K5636" s="519">
        <v>295</v>
      </c>
    </row>
    <row r="5637" spans="2:11" hidden="1">
      <c r="B5637" s="519" t="s">
        <v>1063</v>
      </c>
      <c r="C5637" s="519"/>
      <c r="D5637" s="519"/>
      <c r="E5637" s="519"/>
      <c r="F5637" s="519">
        <v>1</v>
      </c>
      <c r="G5637" s="519"/>
      <c r="H5637" s="519">
        <v>23</v>
      </c>
      <c r="I5637" s="519">
        <v>5</v>
      </c>
      <c r="J5637" s="519" t="str">
        <f t="shared" si="138"/>
        <v>SDN30012305</v>
      </c>
      <c r="K5637" s="519">
        <v>295</v>
      </c>
    </row>
    <row r="5638" spans="2:11" hidden="1">
      <c r="B5638" s="519" t="s">
        <v>1063</v>
      </c>
      <c r="C5638" s="519"/>
      <c r="D5638" s="519"/>
      <c r="E5638" s="519"/>
      <c r="F5638" s="519">
        <v>1</v>
      </c>
      <c r="G5638" s="519"/>
      <c r="H5638" s="519">
        <v>23</v>
      </c>
      <c r="I5638" s="519">
        <v>6</v>
      </c>
      <c r="J5638" s="519" t="str">
        <f t="shared" si="138"/>
        <v>SDN30012306</v>
      </c>
      <c r="K5638" s="519">
        <v>295</v>
      </c>
    </row>
    <row r="5639" spans="2:11" hidden="1">
      <c r="B5639" s="519" t="s">
        <v>1063</v>
      </c>
      <c r="C5639" s="519"/>
      <c r="D5639" s="519"/>
      <c r="E5639" s="519"/>
      <c r="F5639" s="519">
        <v>1</v>
      </c>
      <c r="G5639" s="519"/>
      <c r="H5639" s="519">
        <v>23</v>
      </c>
      <c r="I5639" s="519">
        <v>7</v>
      </c>
      <c r="J5639" s="519" t="str">
        <f t="shared" si="138"/>
        <v>SDN30012307</v>
      </c>
      <c r="K5639" s="519">
        <v>295</v>
      </c>
    </row>
    <row r="5640" spans="2:11" hidden="1">
      <c r="B5640" s="519" t="s">
        <v>1063</v>
      </c>
      <c r="C5640" s="519"/>
      <c r="D5640" s="519"/>
      <c r="E5640" s="519"/>
      <c r="F5640" s="519">
        <v>1</v>
      </c>
      <c r="G5640" s="519"/>
      <c r="H5640" s="519">
        <v>23</v>
      </c>
      <c r="I5640" s="519">
        <v>8</v>
      </c>
      <c r="J5640" s="519" t="str">
        <f t="shared" si="138"/>
        <v>SDN30012308</v>
      </c>
      <c r="K5640" s="519">
        <v>295</v>
      </c>
    </row>
    <row r="5641" spans="2:11" hidden="1">
      <c r="B5641" s="519" t="s">
        <v>1063</v>
      </c>
      <c r="C5641" s="519"/>
      <c r="D5641" s="519"/>
      <c r="E5641" s="519"/>
      <c r="F5641" s="519">
        <v>1</v>
      </c>
      <c r="G5641" s="519"/>
      <c r="H5641" s="519">
        <v>23</v>
      </c>
      <c r="I5641" s="519">
        <v>9</v>
      </c>
      <c r="J5641" s="519" t="str">
        <f t="shared" si="138"/>
        <v>SDN30012309</v>
      </c>
      <c r="K5641" s="519">
        <v>295</v>
      </c>
    </row>
    <row r="5642" spans="2:11" hidden="1">
      <c r="B5642" s="519" t="s">
        <v>1063</v>
      </c>
      <c r="C5642" s="519"/>
      <c r="D5642" s="519"/>
      <c r="E5642" s="519"/>
      <c r="F5642" s="519">
        <v>1</v>
      </c>
      <c r="G5642" s="519"/>
      <c r="H5642" s="519">
        <v>23</v>
      </c>
      <c r="I5642" s="519">
        <v>10</v>
      </c>
      <c r="J5642" s="519" t="str">
        <f t="shared" si="138"/>
        <v>SDN30012310</v>
      </c>
      <c r="K5642" s="519">
        <v>295</v>
      </c>
    </row>
    <row r="5643" spans="2:11" hidden="1">
      <c r="B5643" s="519" t="s">
        <v>1063</v>
      </c>
      <c r="C5643" s="519"/>
      <c r="D5643" s="519"/>
      <c r="E5643" s="519"/>
      <c r="F5643" s="519">
        <v>1</v>
      </c>
      <c r="G5643" s="519"/>
      <c r="H5643" s="519">
        <v>23</v>
      </c>
      <c r="I5643" s="519">
        <v>11</v>
      </c>
      <c r="J5643" s="519" t="str">
        <f t="shared" si="138"/>
        <v>SDN30012311</v>
      </c>
      <c r="K5643" s="519">
        <v>295</v>
      </c>
    </row>
    <row r="5644" spans="2:11" hidden="1">
      <c r="B5644" s="519" t="s">
        <v>1063</v>
      </c>
      <c r="C5644" s="519"/>
      <c r="D5644" s="519"/>
      <c r="E5644" s="519"/>
      <c r="F5644" s="519">
        <v>1</v>
      </c>
      <c r="G5644" s="519"/>
      <c r="H5644" s="519">
        <v>23</v>
      </c>
      <c r="I5644" s="519">
        <v>12</v>
      </c>
      <c r="J5644" s="519" t="str">
        <f t="shared" si="138"/>
        <v>SDN30012312</v>
      </c>
      <c r="K5644" s="519">
        <v>295</v>
      </c>
    </row>
    <row r="5645" spans="2:11" hidden="1">
      <c r="B5645" s="519" t="s">
        <v>1063</v>
      </c>
      <c r="C5645" s="519"/>
      <c r="D5645" s="519"/>
      <c r="E5645" s="519"/>
      <c r="F5645" s="519">
        <v>1</v>
      </c>
      <c r="G5645" s="519"/>
      <c r="H5645" s="519">
        <v>23</v>
      </c>
      <c r="I5645" s="519">
        <v>13</v>
      </c>
      <c r="J5645" s="519" t="str">
        <f t="shared" si="138"/>
        <v>SDN30012313</v>
      </c>
      <c r="K5645" s="519">
        <v>295</v>
      </c>
    </row>
    <row r="5646" spans="2:11" hidden="1">
      <c r="B5646" s="519" t="s">
        <v>1063</v>
      </c>
      <c r="C5646" s="519"/>
      <c r="D5646" s="519"/>
      <c r="E5646" s="519"/>
      <c r="F5646" s="519">
        <v>1</v>
      </c>
      <c r="G5646" s="519"/>
      <c r="H5646" s="519">
        <v>23</v>
      </c>
      <c r="I5646" s="519">
        <v>14</v>
      </c>
      <c r="J5646" s="519" t="str">
        <f t="shared" si="138"/>
        <v>SDN30012314</v>
      </c>
      <c r="K5646" s="519">
        <v>295</v>
      </c>
    </row>
    <row r="5647" spans="2:11" hidden="1">
      <c r="B5647" s="519" t="s">
        <v>1063</v>
      </c>
      <c r="C5647" s="519"/>
      <c r="D5647" s="519"/>
      <c r="E5647" s="519"/>
      <c r="F5647" s="519">
        <v>1</v>
      </c>
      <c r="G5647" s="519"/>
      <c r="H5647" s="519">
        <v>23</v>
      </c>
      <c r="I5647" s="519">
        <v>15</v>
      </c>
      <c r="J5647" s="519" t="str">
        <f t="shared" si="138"/>
        <v>SDN30012315</v>
      </c>
      <c r="K5647" s="519">
        <v>295</v>
      </c>
    </row>
    <row r="5648" spans="2:11" hidden="1">
      <c r="B5648" s="519" t="s">
        <v>1063</v>
      </c>
      <c r="C5648" s="519"/>
      <c r="D5648" s="519"/>
      <c r="E5648" s="519"/>
      <c r="F5648" s="519">
        <v>1</v>
      </c>
      <c r="G5648" s="519"/>
      <c r="H5648" s="519">
        <v>23</v>
      </c>
      <c r="I5648" s="519">
        <v>16</v>
      </c>
      <c r="J5648" s="519" t="str">
        <f t="shared" si="138"/>
        <v>SDN30012316</v>
      </c>
      <c r="K5648" s="519">
        <v>236</v>
      </c>
    </row>
    <row r="5649" spans="2:11" hidden="1">
      <c r="B5649" s="519" t="s">
        <v>1063</v>
      </c>
      <c r="C5649" s="519"/>
      <c r="D5649" s="519"/>
      <c r="E5649" s="519"/>
      <c r="F5649" s="519">
        <v>1</v>
      </c>
      <c r="G5649" s="519"/>
      <c r="H5649" s="519">
        <v>23</v>
      </c>
      <c r="I5649" s="519">
        <v>17</v>
      </c>
      <c r="J5649" s="519" t="str">
        <f t="shared" si="138"/>
        <v>SDN30012317</v>
      </c>
      <c r="K5649" s="519">
        <v>236</v>
      </c>
    </row>
    <row r="5650" spans="2:11" hidden="1">
      <c r="B5650" s="519" t="s">
        <v>1063</v>
      </c>
      <c r="C5650" s="519"/>
      <c r="D5650" s="519"/>
      <c r="E5650" s="519"/>
      <c r="F5650" s="519">
        <v>1</v>
      </c>
      <c r="G5650" s="519"/>
      <c r="H5650" s="519">
        <v>23</v>
      </c>
      <c r="I5650" s="519">
        <v>18</v>
      </c>
      <c r="J5650" s="519" t="str">
        <f t="shared" si="138"/>
        <v>SDN30012318</v>
      </c>
      <c r="K5650" s="519">
        <v>236</v>
      </c>
    </row>
    <row r="5651" spans="2:11" hidden="1">
      <c r="B5651" s="519" t="s">
        <v>1063</v>
      </c>
      <c r="C5651" s="519"/>
      <c r="D5651" s="519"/>
      <c r="E5651" s="519"/>
      <c r="F5651" s="519">
        <v>1</v>
      </c>
      <c r="G5651" s="519"/>
      <c r="H5651" s="519">
        <v>23</v>
      </c>
      <c r="I5651" s="519">
        <v>19</v>
      </c>
      <c r="J5651" s="519" t="str">
        <f t="shared" si="138"/>
        <v>SDN30012319</v>
      </c>
      <c r="K5651" s="519">
        <v>236</v>
      </c>
    </row>
    <row r="5652" spans="2:11" hidden="1">
      <c r="B5652" s="519" t="s">
        <v>1063</v>
      </c>
      <c r="C5652" s="519"/>
      <c r="D5652" s="519"/>
      <c r="E5652" s="519"/>
      <c r="F5652" s="519">
        <v>1</v>
      </c>
      <c r="G5652" s="519"/>
      <c r="H5652" s="519">
        <v>23</v>
      </c>
      <c r="I5652" s="519">
        <v>20</v>
      </c>
      <c r="J5652" s="519" t="str">
        <f t="shared" si="138"/>
        <v>SDN30012320</v>
      </c>
      <c r="K5652" s="519">
        <v>236</v>
      </c>
    </row>
    <row r="5653" spans="2:11" hidden="1">
      <c r="B5653" s="519" t="s">
        <v>1063</v>
      </c>
      <c r="C5653" s="519"/>
      <c r="D5653" s="519"/>
      <c r="E5653" s="519"/>
      <c r="F5653" s="519">
        <v>1</v>
      </c>
      <c r="G5653" s="519"/>
      <c r="H5653" s="519">
        <v>23</v>
      </c>
      <c r="I5653" s="519">
        <v>21</v>
      </c>
      <c r="J5653" s="519" t="str">
        <f t="shared" si="138"/>
        <v>SDN30012321</v>
      </c>
      <c r="K5653" s="519">
        <v>236</v>
      </c>
    </row>
    <row r="5654" spans="2:11" hidden="1">
      <c r="B5654" s="519" t="s">
        <v>1063</v>
      </c>
      <c r="C5654" s="519"/>
      <c r="D5654" s="519"/>
      <c r="E5654" s="519"/>
      <c r="F5654" s="519">
        <v>1</v>
      </c>
      <c r="G5654" s="519"/>
      <c r="H5654" s="519">
        <v>23</v>
      </c>
      <c r="I5654" s="519">
        <v>22</v>
      </c>
      <c r="J5654" s="519" t="str">
        <f t="shared" si="138"/>
        <v>SDN30012322</v>
      </c>
      <c r="K5654" s="519">
        <v>236</v>
      </c>
    </row>
    <row r="5655" spans="2:11" hidden="1">
      <c r="B5655" s="519" t="s">
        <v>1063</v>
      </c>
      <c r="C5655" s="519"/>
      <c r="D5655" s="519"/>
      <c r="E5655" s="519"/>
      <c r="F5655" s="519">
        <v>1</v>
      </c>
      <c r="G5655" s="519"/>
      <c r="H5655" s="519">
        <v>23</v>
      </c>
      <c r="I5655" s="519">
        <v>23</v>
      </c>
      <c r="J5655" s="519" t="str">
        <f t="shared" si="138"/>
        <v>SDN30012323</v>
      </c>
      <c r="K5655" s="519">
        <v>236</v>
      </c>
    </row>
    <row r="5656" spans="2:11" hidden="1">
      <c r="B5656" s="519" t="s">
        <v>1063</v>
      </c>
      <c r="C5656" s="519"/>
      <c r="D5656" s="519"/>
      <c r="E5656" s="519"/>
      <c r="F5656" s="519">
        <v>1</v>
      </c>
      <c r="G5656" s="519"/>
      <c r="H5656" s="519">
        <v>23</v>
      </c>
      <c r="I5656" s="519">
        <v>24</v>
      </c>
      <c r="J5656" s="519" t="str">
        <f t="shared" si="138"/>
        <v>SDN30012324</v>
      </c>
      <c r="K5656" s="519">
        <v>236</v>
      </c>
    </row>
    <row r="5657" spans="2:11" hidden="1">
      <c r="B5657" s="519" t="s">
        <v>1063</v>
      </c>
      <c r="C5657" s="519"/>
      <c r="D5657" s="519"/>
      <c r="E5657" s="519"/>
      <c r="F5657" s="519">
        <v>1</v>
      </c>
      <c r="G5657" s="519"/>
      <c r="H5657" s="519">
        <v>23</v>
      </c>
      <c r="I5657" s="519">
        <v>25</v>
      </c>
      <c r="J5657" s="519" t="str">
        <f t="shared" si="138"/>
        <v>SDN30012325</v>
      </c>
      <c r="K5657" s="519">
        <v>236</v>
      </c>
    </row>
    <row r="5658" spans="2:11" hidden="1">
      <c r="B5658" s="519" t="s">
        <v>1063</v>
      </c>
      <c r="C5658" s="519"/>
      <c r="D5658" s="519"/>
      <c r="E5658" s="519"/>
      <c r="F5658" s="519">
        <v>1</v>
      </c>
      <c r="G5658" s="519"/>
      <c r="H5658" s="519">
        <v>23</v>
      </c>
      <c r="I5658" s="519">
        <v>26</v>
      </c>
      <c r="J5658" s="519" t="str">
        <f t="shared" si="138"/>
        <v>SDN30012326</v>
      </c>
      <c r="K5658" s="519">
        <v>236</v>
      </c>
    </row>
    <row r="5659" spans="2:11" hidden="1">
      <c r="B5659" s="519" t="s">
        <v>1063</v>
      </c>
      <c r="C5659" s="519"/>
      <c r="D5659" s="519"/>
      <c r="E5659" s="519"/>
      <c r="F5659" s="519">
        <v>1</v>
      </c>
      <c r="G5659" s="519"/>
      <c r="H5659" s="519">
        <v>23</v>
      </c>
      <c r="I5659" s="519">
        <v>27</v>
      </c>
      <c r="J5659" s="519" t="str">
        <f t="shared" si="138"/>
        <v>SDN30012327</v>
      </c>
      <c r="K5659" s="519">
        <v>236</v>
      </c>
    </row>
    <row r="5660" spans="2:11" hidden="1">
      <c r="B5660" s="519" t="s">
        <v>1063</v>
      </c>
      <c r="C5660" s="519"/>
      <c r="D5660" s="519"/>
      <c r="E5660" s="519"/>
      <c r="F5660" s="519">
        <v>1</v>
      </c>
      <c r="G5660" s="519"/>
      <c r="H5660" s="519">
        <v>23</v>
      </c>
      <c r="I5660" s="519">
        <v>28</v>
      </c>
      <c r="J5660" s="519" t="str">
        <f t="shared" si="138"/>
        <v>SDN30012328</v>
      </c>
      <c r="K5660" s="519">
        <v>236</v>
      </c>
    </row>
    <row r="5661" spans="2:11" hidden="1">
      <c r="B5661" s="519" t="s">
        <v>1063</v>
      </c>
      <c r="C5661" s="519"/>
      <c r="D5661" s="519"/>
      <c r="E5661" s="519"/>
      <c r="F5661" s="519">
        <v>1</v>
      </c>
      <c r="G5661" s="519"/>
      <c r="H5661" s="519">
        <v>23</v>
      </c>
      <c r="I5661" s="519">
        <v>29</v>
      </c>
      <c r="J5661" s="519" t="str">
        <f t="shared" si="138"/>
        <v>SDN30012329</v>
      </c>
      <c r="K5661" s="519">
        <v>236</v>
      </c>
    </row>
    <row r="5662" spans="2:11" hidden="1">
      <c r="B5662" s="519" t="s">
        <v>1063</v>
      </c>
      <c r="C5662" s="519"/>
      <c r="D5662" s="519"/>
      <c r="E5662" s="519"/>
      <c r="F5662" s="519">
        <v>1</v>
      </c>
      <c r="G5662" s="519"/>
      <c r="H5662" s="519">
        <v>23</v>
      </c>
      <c r="I5662" s="519">
        <v>30</v>
      </c>
      <c r="J5662" s="519" t="str">
        <f t="shared" si="138"/>
        <v>SDN30012330</v>
      </c>
      <c r="K5662" s="519">
        <v>236</v>
      </c>
    </row>
    <row r="5663" spans="2:11" hidden="1">
      <c r="B5663" s="519" t="s">
        <v>1063</v>
      </c>
      <c r="C5663" s="519"/>
      <c r="D5663" s="519"/>
      <c r="E5663" s="519"/>
      <c r="F5663" s="519">
        <v>1</v>
      </c>
      <c r="G5663" s="519"/>
      <c r="H5663" s="519">
        <v>24</v>
      </c>
      <c r="I5663" s="519">
        <v>1</v>
      </c>
      <c r="J5663" s="519" t="str">
        <f t="shared" si="138"/>
        <v>SDN30012401</v>
      </c>
      <c r="K5663" s="519">
        <v>295</v>
      </c>
    </row>
    <row r="5664" spans="2:11" hidden="1">
      <c r="B5664" s="519" t="s">
        <v>1063</v>
      </c>
      <c r="C5664" s="519"/>
      <c r="D5664" s="519"/>
      <c r="E5664" s="519"/>
      <c r="F5664" s="519">
        <v>1</v>
      </c>
      <c r="G5664" s="519"/>
      <c r="H5664" s="519">
        <v>24</v>
      </c>
      <c r="I5664" s="519">
        <v>2</v>
      </c>
      <c r="J5664" s="519" t="str">
        <f t="shared" si="138"/>
        <v>SDN30012402</v>
      </c>
      <c r="K5664" s="519">
        <v>295</v>
      </c>
    </row>
    <row r="5665" spans="2:11" hidden="1">
      <c r="B5665" s="519" t="s">
        <v>1063</v>
      </c>
      <c r="C5665" s="519"/>
      <c r="D5665" s="519"/>
      <c r="E5665" s="519"/>
      <c r="F5665" s="519">
        <v>1</v>
      </c>
      <c r="G5665" s="519"/>
      <c r="H5665" s="519">
        <v>24</v>
      </c>
      <c r="I5665" s="519">
        <v>3</v>
      </c>
      <c r="J5665" s="519" t="str">
        <f t="shared" si="138"/>
        <v>SDN30012403</v>
      </c>
      <c r="K5665" s="519">
        <v>295</v>
      </c>
    </row>
    <row r="5666" spans="2:11" hidden="1">
      <c r="B5666" s="519" t="s">
        <v>1063</v>
      </c>
      <c r="C5666" s="519"/>
      <c r="D5666" s="519"/>
      <c r="E5666" s="519"/>
      <c r="F5666" s="519">
        <v>1</v>
      </c>
      <c r="G5666" s="519"/>
      <c r="H5666" s="519">
        <v>24</v>
      </c>
      <c r="I5666" s="519">
        <v>4</v>
      </c>
      <c r="J5666" s="519" t="str">
        <f t="shared" si="138"/>
        <v>SDN30012404</v>
      </c>
      <c r="K5666" s="519">
        <v>295</v>
      </c>
    </row>
    <row r="5667" spans="2:11" hidden="1">
      <c r="B5667" s="519" t="s">
        <v>1063</v>
      </c>
      <c r="C5667" s="519"/>
      <c r="D5667" s="519"/>
      <c r="E5667" s="519"/>
      <c r="F5667" s="519">
        <v>1</v>
      </c>
      <c r="G5667" s="519"/>
      <c r="H5667" s="519">
        <v>24</v>
      </c>
      <c r="I5667" s="519">
        <v>5</v>
      </c>
      <c r="J5667" s="519" t="str">
        <f t="shared" si="138"/>
        <v>SDN30012405</v>
      </c>
      <c r="K5667" s="519">
        <v>295</v>
      </c>
    </row>
    <row r="5668" spans="2:11" hidden="1">
      <c r="B5668" s="519" t="s">
        <v>1063</v>
      </c>
      <c r="C5668" s="519"/>
      <c r="D5668" s="519"/>
      <c r="E5668" s="519"/>
      <c r="F5668" s="519">
        <v>1</v>
      </c>
      <c r="G5668" s="519"/>
      <c r="H5668" s="519">
        <v>24</v>
      </c>
      <c r="I5668" s="519">
        <v>6</v>
      </c>
      <c r="J5668" s="519" t="str">
        <f t="shared" si="138"/>
        <v>SDN30012406</v>
      </c>
      <c r="K5668" s="519">
        <v>295</v>
      </c>
    </row>
    <row r="5669" spans="2:11" hidden="1">
      <c r="B5669" s="519" t="s">
        <v>1063</v>
      </c>
      <c r="C5669" s="519"/>
      <c r="D5669" s="519"/>
      <c r="E5669" s="519"/>
      <c r="F5669" s="519">
        <v>1</v>
      </c>
      <c r="G5669" s="519"/>
      <c r="H5669" s="519">
        <v>24</v>
      </c>
      <c r="I5669" s="519">
        <v>7</v>
      </c>
      <c r="J5669" s="519" t="str">
        <f t="shared" si="138"/>
        <v>SDN30012407</v>
      </c>
      <c r="K5669" s="519">
        <v>295</v>
      </c>
    </row>
    <row r="5670" spans="2:11" hidden="1">
      <c r="B5670" s="519" t="s">
        <v>1063</v>
      </c>
      <c r="C5670" s="519"/>
      <c r="D5670" s="519"/>
      <c r="E5670" s="519"/>
      <c r="F5670" s="519">
        <v>1</v>
      </c>
      <c r="G5670" s="519"/>
      <c r="H5670" s="519">
        <v>24</v>
      </c>
      <c r="I5670" s="519">
        <v>8</v>
      </c>
      <c r="J5670" s="519" t="str">
        <f t="shared" si="138"/>
        <v>SDN30012408</v>
      </c>
      <c r="K5670" s="519">
        <v>295</v>
      </c>
    </row>
    <row r="5671" spans="2:11" hidden="1">
      <c r="B5671" s="519" t="s">
        <v>1063</v>
      </c>
      <c r="C5671" s="519"/>
      <c r="D5671" s="519"/>
      <c r="E5671" s="519"/>
      <c r="F5671" s="519">
        <v>1</v>
      </c>
      <c r="G5671" s="519"/>
      <c r="H5671" s="519">
        <v>24</v>
      </c>
      <c r="I5671" s="519">
        <v>9</v>
      </c>
      <c r="J5671" s="519" t="str">
        <f t="shared" si="138"/>
        <v>SDN30012409</v>
      </c>
      <c r="K5671" s="519">
        <v>295</v>
      </c>
    </row>
    <row r="5672" spans="2:11" hidden="1">
      <c r="B5672" s="519" t="s">
        <v>1063</v>
      </c>
      <c r="C5672" s="519"/>
      <c r="D5672" s="519"/>
      <c r="E5672" s="519"/>
      <c r="F5672" s="519">
        <v>1</v>
      </c>
      <c r="G5672" s="519"/>
      <c r="H5672" s="519">
        <v>24</v>
      </c>
      <c r="I5672" s="519">
        <v>10</v>
      </c>
      <c r="J5672" s="519" t="str">
        <f t="shared" si="138"/>
        <v>SDN30012410</v>
      </c>
      <c r="K5672" s="519">
        <v>295</v>
      </c>
    </row>
    <row r="5673" spans="2:11" hidden="1">
      <c r="B5673" s="519" t="s">
        <v>1063</v>
      </c>
      <c r="C5673" s="519"/>
      <c r="D5673" s="519"/>
      <c r="E5673" s="519"/>
      <c r="F5673" s="519">
        <v>1</v>
      </c>
      <c r="G5673" s="519"/>
      <c r="H5673" s="519">
        <v>24</v>
      </c>
      <c r="I5673" s="519">
        <v>11</v>
      </c>
      <c r="J5673" s="519" t="str">
        <f t="shared" si="138"/>
        <v>SDN30012411</v>
      </c>
      <c r="K5673" s="519">
        <v>295</v>
      </c>
    </row>
    <row r="5674" spans="2:11" hidden="1">
      <c r="B5674" s="519" t="s">
        <v>1063</v>
      </c>
      <c r="C5674" s="519"/>
      <c r="D5674" s="519"/>
      <c r="E5674" s="519"/>
      <c r="F5674" s="519">
        <v>1</v>
      </c>
      <c r="G5674" s="519"/>
      <c r="H5674" s="519">
        <v>24</v>
      </c>
      <c r="I5674" s="519">
        <v>12</v>
      </c>
      <c r="J5674" s="519" t="str">
        <f t="shared" si="138"/>
        <v>SDN30012412</v>
      </c>
      <c r="K5674" s="519">
        <v>295</v>
      </c>
    </row>
    <row r="5675" spans="2:11" hidden="1">
      <c r="B5675" s="519" t="s">
        <v>1063</v>
      </c>
      <c r="C5675" s="519"/>
      <c r="D5675" s="519"/>
      <c r="E5675" s="519"/>
      <c r="F5675" s="519">
        <v>1</v>
      </c>
      <c r="G5675" s="519"/>
      <c r="H5675" s="519">
        <v>24</v>
      </c>
      <c r="I5675" s="519">
        <v>13</v>
      </c>
      <c r="J5675" s="519" t="str">
        <f t="shared" si="138"/>
        <v>SDN30012413</v>
      </c>
      <c r="K5675" s="519">
        <v>295</v>
      </c>
    </row>
    <row r="5676" spans="2:11" hidden="1">
      <c r="B5676" s="519" t="s">
        <v>1063</v>
      </c>
      <c r="C5676" s="519"/>
      <c r="D5676" s="519"/>
      <c r="E5676" s="519"/>
      <c r="F5676" s="519">
        <v>1</v>
      </c>
      <c r="G5676" s="519"/>
      <c r="H5676" s="519">
        <v>24</v>
      </c>
      <c r="I5676" s="519">
        <v>14</v>
      </c>
      <c r="J5676" s="519" t="str">
        <f t="shared" si="138"/>
        <v>SDN30012414</v>
      </c>
      <c r="K5676" s="519">
        <v>295</v>
      </c>
    </row>
    <row r="5677" spans="2:11" hidden="1">
      <c r="B5677" s="519" t="s">
        <v>1063</v>
      </c>
      <c r="C5677" s="519"/>
      <c r="D5677" s="519"/>
      <c r="E5677" s="519"/>
      <c r="F5677" s="519">
        <v>1</v>
      </c>
      <c r="G5677" s="519"/>
      <c r="H5677" s="519">
        <v>24</v>
      </c>
      <c r="I5677" s="519">
        <v>15</v>
      </c>
      <c r="J5677" s="519" t="str">
        <f t="shared" si="138"/>
        <v>SDN30012415</v>
      </c>
      <c r="K5677" s="519">
        <v>295</v>
      </c>
    </row>
    <row r="5678" spans="2:11" hidden="1">
      <c r="B5678" s="519" t="s">
        <v>1063</v>
      </c>
      <c r="C5678" s="519"/>
      <c r="D5678" s="519"/>
      <c r="E5678" s="519"/>
      <c r="F5678" s="519">
        <v>1</v>
      </c>
      <c r="G5678" s="519"/>
      <c r="H5678" s="519">
        <v>24</v>
      </c>
      <c r="I5678" s="519">
        <v>16</v>
      </c>
      <c r="J5678" s="519" t="str">
        <f t="shared" si="138"/>
        <v>SDN30012416</v>
      </c>
      <c r="K5678" s="519">
        <v>236</v>
      </c>
    </row>
    <row r="5679" spans="2:11" hidden="1">
      <c r="B5679" s="519" t="s">
        <v>1063</v>
      </c>
      <c r="C5679" s="519"/>
      <c r="D5679" s="519"/>
      <c r="E5679" s="519"/>
      <c r="F5679" s="519">
        <v>1</v>
      </c>
      <c r="G5679" s="519"/>
      <c r="H5679" s="519">
        <v>24</v>
      </c>
      <c r="I5679" s="519">
        <v>17</v>
      </c>
      <c r="J5679" s="519" t="str">
        <f t="shared" si="138"/>
        <v>SDN30012417</v>
      </c>
      <c r="K5679" s="519">
        <v>236</v>
      </c>
    </row>
    <row r="5680" spans="2:11" hidden="1">
      <c r="B5680" s="519" t="s">
        <v>1063</v>
      </c>
      <c r="C5680" s="519"/>
      <c r="D5680" s="519"/>
      <c r="E5680" s="519"/>
      <c r="F5680" s="519">
        <v>1</v>
      </c>
      <c r="G5680" s="519"/>
      <c r="H5680" s="519">
        <v>24</v>
      </c>
      <c r="I5680" s="519">
        <v>18</v>
      </c>
      <c r="J5680" s="519" t="str">
        <f t="shared" si="138"/>
        <v>SDN30012418</v>
      </c>
      <c r="K5680" s="519">
        <v>236</v>
      </c>
    </row>
    <row r="5681" spans="2:11" hidden="1">
      <c r="B5681" s="519" t="s">
        <v>1063</v>
      </c>
      <c r="C5681" s="519"/>
      <c r="D5681" s="519"/>
      <c r="E5681" s="519"/>
      <c r="F5681" s="519">
        <v>1</v>
      </c>
      <c r="G5681" s="519"/>
      <c r="H5681" s="519">
        <v>24</v>
      </c>
      <c r="I5681" s="519">
        <v>19</v>
      </c>
      <c r="J5681" s="519" t="str">
        <f t="shared" si="138"/>
        <v>SDN30012419</v>
      </c>
      <c r="K5681" s="519">
        <v>236</v>
      </c>
    </row>
    <row r="5682" spans="2:11" hidden="1">
      <c r="B5682" s="519" t="s">
        <v>1063</v>
      </c>
      <c r="C5682" s="519"/>
      <c r="D5682" s="519"/>
      <c r="E5682" s="519"/>
      <c r="F5682" s="519">
        <v>1</v>
      </c>
      <c r="G5682" s="519"/>
      <c r="H5682" s="519">
        <v>24</v>
      </c>
      <c r="I5682" s="519">
        <v>20</v>
      </c>
      <c r="J5682" s="519" t="str">
        <f t="shared" si="138"/>
        <v>SDN30012420</v>
      </c>
      <c r="K5682" s="519">
        <v>236</v>
      </c>
    </row>
    <row r="5683" spans="2:11" hidden="1">
      <c r="B5683" s="519" t="s">
        <v>1063</v>
      </c>
      <c r="C5683" s="519"/>
      <c r="D5683" s="519"/>
      <c r="E5683" s="519"/>
      <c r="F5683" s="519">
        <v>1</v>
      </c>
      <c r="G5683" s="519"/>
      <c r="H5683" s="519">
        <v>24</v>
      </c>
      <c r="I5683" s="519">
        <v>21</v>
      </c>
      <c r="J5683" s="519" t="str">
        <f t="shared" si="138"/>
        <v>SDN30012421</v>
      </c>
      <c r="K5683" s="519">
        <v>236</v>
      </c>
    </row>
    <row r="5684" spans="2:11" hidden="1">
      <c r="B5684" s="519" t="s">
        <v>1063</v>
      </c>
      <c r="C5684" s="519"/>
      <c r="D5684" s="519"/>
      <c r="E5684" s="519"/>
      <c r="F5684" s="519">
        <v>1</v>
      </c>
      <c r="G5684" s="519"/>
      <c r="H5684" s="519">
        <v>24</v>
      </c>
      <c r="I5684" s="519">
        <v>22</v>
      </c>
      <c r="J5684" s="519" t="str">
        <f t="shared" si="138"/>
        <v>SDN30012422</v>
      </c>
      <c r="K5684" s="519">
        <v>236</v>
      </c>
    </row>
    <row r="5685" spans="2:11" hidden="1">
      <c r="B5685" s="519" t="s">
        <v>1063</v>
      </c>
      <c r="C5685" s="519"/>
      <c r="D5685" s="519"/>
      <c r="E5685" s="519"/>
      <c r="F5685" s="519">
        <v>1</v>
      </c>
      <c r="G5685" s="519"/>
      <c r="H5685" s="519">
        <v>24</v>
      </c>
      <c r="I5685" s="519">
        <v>23</v>
      </c>
      <c r="J5685" s="519" t="str">
        <f t="shared" si="138"/>
        <v>SDN30012423</v>
      </c>
      <c r="K5685" s="519">
        <v>236</v>
      </c>
    </row>
    <row r="5686" spans="2:11" hidden="1">
      <c r="B5686" s="519" t="s">
        <v>1063</v>
      </c>
      <c r="C5686" s="519"/>
      <c r="D5686" s="519"/>
      <c r="E5686" s="519"/>
      <c r="F5686" s="519">
        <v>1</v>
      </c>
      <c r="G5686" s="519"/>
      <c r="H5686" s="519">
        <v>24</v>
      </c>
      <c r="I5686" s="519">
        <v>24</v>
      </c>
      <c r="J5686" s="519" t="str">
        <f t="shared" si="138"/>
        <v>SDN30012424</v>
      </c>
      <c r="K5686" s="519">
        <v>236</v>
      </c>
    </row>
    <row r="5687" spans="2:11" hidden="1">
      <c r="B5687" s="519" t="s">
        <v>1063</v>
      </c>
      <c r="C5687" s="519"/>
      <c r="D5687" s="519"/>
      <c r="E5687" s="519"/>
      <c r="F5687" s="519">
        <v>1</v>
      </c>
      <c r="G5687" s="519"/>
      <c r="H5687" s="519">
        <v>24</v>
      </c>
      <c r="I5687" s="519">
        <v>25</v>
      </c>
      <c r="J5687" s="519" t="str">
        <f t="shared" si="138"/>
        <v>SDN30012425</v>
      </c>
      <c r="K5687" s="519">
        <v>236</v>
      </c>
    </row>
    <row r="5688" spans="2:11" hidden="1">
      <c r="B5688" s="519" t="s">
        <v>1063</v>
      </c>
      <c r="C5688" s="519"/>
      <c r="D5688" s="519"/>
      <c r="E5688" s="519"/>
      <c r="F5688" s="519">
        <v>1</v>
      </c>
      <c r="G5688" s="519"/>
      <c r="H5688" s="519">
        <v>24</v>
      </c>
      <c r="I5688" s="519">
        <v>26</v>
      </c>
      <c r="J5688" s="519" t="str">
        <f t="shared" si="138"/>
        <v>SDN30012426</v>
      </c>
      <c r="K5688" s="519">
        <v>236</v>
      </c>
    </row>
    <row r="5689" spans="2:11" hidden="1">
      <c r="B5689" s="519" t="s">
        <v>1063</v>
      </c>
      <c r="C5689" s="519"/>
      <c r="D5689" s="519"/>
      <c r="E5689" s="519"/>
      <c r="F5689" s="519">
        <v>1</v>
      </c>
      <c r="G5689" s="519"/>
      <c r="H5689" s="519">
        <v>24</v>
      </c>
      <c r="I5689" s="519">
        <v>27</v>
      </c>
      <c r="J5689" s="519" t="str">
        <f t="shared" si="138"/>
        <v>SDN30012427</v>
      </c>
      <c r="K5689" s="519">
        <v>236</v>
      </c>
    </row>
    <row r="5690" spans="2:11" hidden="1">
      <c r="B5690" s="519" t="s">
        <v>1063</v>
      </c>
      <c r="C5690" s="519"/>
      <c r="D5690" s="519"/>
      <c r="E5690" s="519"/>
      <c r="F5690" s="519">
        <v>1</v>
      </c>
      <c r="G5690" s="519"/>
      <c r="H5690" s="519">
        <v>24</v>
      </c>
      <c r="I5690" s="519">
        <v>28</v>
      </c>
      <c r="J5690" s="519" t="str">
        <f t="shared" si="138"/>
        <v>SDN30012428</v>
      </c>
      <c r="K5690" s="519">
        <v>236</v>
      </c>
    </row>
    <row r="5691" spans="2:11" hidden="1">
      <c r="B5691" s="519" t="s">
        <v>1063</v>
      </c>
      <c r="C5691" s="519"/>
      <c r="D5691" s="519"/>
      <c r="E5691" s="519"/>
      <c r="F5691" s="519">
        <v>1</v>
      </c>
      <c r="G5691" s="519"/>
      <c r="H5691" s="519">
        <v>24</v>
      </c>
      <c r="I5691" s="519">
        <v>29</v>
      </c>
      <c r="J5691" s="519" t="str">
        <f t="shared" si="138"/>
        <v>SDN30012429</v>
      </c>
      <c r="K5691" s="519">
        <v>236</v>
      </c>
    </row>
    <row r="5692" spans="2:11" hidden="1">
      <c r="B5692" s="519" t="s">
        <v>1063</v>
      </c>
      <c r="C5692" s="519"/>
      <c r="D5692" s="519"/>
      <c r="E5692" s="519"/>
      <c r="F5692" s="519">
        <v>1</v>
      </c>
      <c r="G5692" s="519"/>
      <c r="H5692" s="519">
        <v>24</v>
      </c>
      <c r="I5692" s="519">
        <v>30</v>
      </c>
      <c r="J5692" s="519" t="str">
        <f t="shared" si="138"/>
        <v>SDN30012430</v>
      </c>
      <c r="K5692" s="519">
        <v>236</v>
      </c>
    </row>
    <row r="5693" spans="2:11" hidden="1">
      <c r="B5693" s="519" t="s">
        <v>1063</v>
      </c>
      <c r="C5693" s="519"/>
      <c r="D5693" s="519"/>
      <c r="E5693" s="519"/>
      <c r="F5693" s="519">
        <v>1</v>
      </c>
      <c r="G5693" s="519"/>
      <c r="H5693" s="519">
        <v>25</v>
      </c>
      <c r="I5693" s="519">
        <v>1</v>
      </c>
      <c r="J5693" s="519" t="str">
        <f t="shared" si="138"/>
        <v>SDN30012501</v>
      </c>
      <c r="K5693" s="519">
        <v>305</v>
      </c>
    </row>
    <row r="5694" spans="2:11" hidden="1">
      <c r="B5694" s="519" t="s">
        <v>1063</v>
      </c>
      <c r="C5694" s="519"/>
      <c r="D5694" s="519"/>
      <c r="E5694" s="519"/>
      <c r="F5694" s="519">
        <v>1</v>
      </c>
      <c r="G5694" s="519"/>
      <c r="H5694" s="519">
        <v>25</v>
      </c>
      <c r="I5694" s="519">
        <v>2</v>
      </c>
      <c r="J5694" s="519" t="str">
        <f t="shared" si="138"/>
        <v>SDN30012502</v>
      </c>
      <c r="K5694" s="519">
        <v>305</v>
      </c>
    </row>
    <row r="5695" spans="2:11" hidden="1">
      <c r="B5695" s="519" t="s">
        <v>1063</v>
      </c>
      <c r="C5695" s="519"/>
      <c r="D5695" s="519"/>
      <c r="E5695" s="519"/>
      <c r="F5695" s="519">
        <v>1</v>
      </c>
      <c r="G5695" s="519"/>
      <c r="H5695" s="519">
        <v>25</v>
      </c>
      <c r="I5695" s="519">
        <v>3</v>
      </c>
      <c r="J5695" s="519" t="str">
        <f t="shared" si="138"/>
        <v>SDN30012503</v>
      </c>
      <c r="K5695" s="519">
        <v>305</v>
      </c>
    </row>
    <row r="5696" spans="2:11" hidden="1">
      <c r="B5696" s="519" t="s">
        <v>1063</v>
      </c>
      <c r="C5696" s="519"/>
      <c r="D5696" s="519"/>
      <c r="E5696" s="519"/>
      <c r="F5696" s="519">
        <v>1</v>
      </c>
      <c r="G5696" s="519"/>
      <c r="H5696" s="519">
        <v>25</v>
      </c>
      <c r="I5696" s="519">
        <v>4</v>
      </c>
      <c r="J5696" s="519" t="str">
        <f t="shared" si="138"/>
        <v>SDN30012504</v>
      </c>
      <c r="K5696" s="519">
        <v>305</v>
      </c>
    </row>
    <row r="5697" spans="2:11" hidden="1">
      <c r="B5697" s="519" t="s">
        <v>1063</v>
      </c>
      <c r="C5697" s="519"/>
      <c r="D5697" s="519"/>
      <c r="E5697" s="519"/>
      <c r="F5697" s="519">
        <v>1</v>
      </c>
      <c r="G5697" s="519"/>
      <c r="H5697" s="519">
        <v>25</v>
      </c>
      <c r="I5697" s="519">
        <v>5</v>
      </c>
      <c r="J5697" s="519" t="str">
        <f t="shared" si="138"/>
        <v>SDN30012505</v>
      </c>
      <c r="K5697" s="519">
        <v>305</v>
      </c>
    </row>
    <row r="5698" spans="2:11" hidden="1">
      <c r="B5698" s="519" t="s">
        <v>1063</v>
      </c>
      <c r="C5698" s="519"/>
      <c r="D5698" s="519"/>
      <c r="E5698" s="519"/>
      <c r="F5698" s="519">
        <v>1</v>
      </c>
      <c r="G5698" s="519"/>
      <c r="H5698" s="519">
        <v>25</v>
      </c>
      <c r="I5698" s="519">
        <v>6</v>
      </c>
      <c r="J5698" s="519" t="str">
        <f t="shared" si="138"/>
        <v>SDN30012506</v>
      </c>
      <c r="K5698" s="519">
        <v>305</v>
      </c>
    </row>
    <row r="5699" spans="2:11" hidden="1">
      <c r="B5699" s="519" t="s">
        <v>1063</v>
      </c>
      <c r="C5699" s="519"/>
      <c r="D5699" s="519"/>
      <c r="E5699" s="519"/>
      <c r="F5699" s="519">
        <v>1</v>
      </c>
      <c r="G5699" s="519"/>
      <c r="H5699" s="519">
        <v>25</v>
      </c>
      <c r="I5699" s="519">
        <v>7</v>
      </c>
      <c r="J5699" s="519" t="str">
        <f t="shared" si="138"/>
        <v>SDN30012507</v>
      </c>
      <c r="K5699" s="519">
        <v>305</v>
      </c>
    </row>
    <row r="5700" spans="2:11" hidden="1">
      <c r="B5700" s="519" t="s">
        <v>1063</v>
      </c>
      <c r="C5700" s="519"/>
      <c r="D5700" s="519"/>
      <c r="E5700" s="519"/>
      <c r="F5700" s="519">
        <v>1</v>
      </c>
      <c r="G5700" s="519"/>
      <c r="H5700" s="519">
        <v>25</v>
      </c>
      <c r="I5700" s="519">
        <v>8</v>
      </c>
      <c r="J5700" s="519" t="str">
        <f t="shared" ref="J5700:J5763" si="139">B5700&amp;TEXT(F5700,"00")&amp;TEXT(H5700,"00")&amp;TEXT(I5700,"00")</f>
        <v>SDN30012508</v>
      </c>
      <c r="K5700" s="519">
        <v>305</v>
      </c>
    </row>
    <row r="5701" spans="2:11" hidden="1">
      <c r="B5701" s="519" t="s">
        <v>1063</v>
      </c>
      <c r="C5701" s="519"/>
      <c r="D5701" s="519"/>
      <c r="E5701" s="519"/>
      <c r="F5701" s="519">
        <v>1</v>
      </c>
      <c r="G5701" s="519"/>
      <c r="H5701" s="519">
        <v>25</v>
      </c>
      <c r="I5701" s="519">
        <v>9</v>
      </c>
      <c r="J5701" s="519" t="str">
        <f t="shared" si="139"/>
        <v>SDN30012509</v>
      </c>
      <c r="K5701" s="519">
        <v>305</v>
      </c>
    </row>
    <row r="5702" spans="2:11" hidden="1">
      <c r="B5702" s="519" t="s">
        <v>1063</v>
      </c>
      <c r="C5702" s="519"/>
      <c r="D5702" s="519"/>
      <c r="E5702" s="519"/>
      <c r="F5702" s="519">
        <v>1</v>
      </c>
      <c r="G5702" s="519"/>
      <c r="H5702" s="519">
        <v>25</v>
      </c>
      <c r="I5702" s="519">
        <v>10</v>
      </c>
      <c r="J5702" s="519" t="str">
        <f t="shared" si="139"/>
        <v>SDN30012510</v>
      </c>
      <c r="K5702" s="519">
        <v>305</v>
      </c>
    </row>
    <row r="5703" spans="2:11" hidden="1">
      <c r="B5703" s="519" t="s">
        <v>1063</v>
      </c>
      <c r="C5703" s="519"/>
      <c r="D5703" s="519"/>
      <c r="E5703" s="519"/>
      <c r="F5703" s="519">
        <v>1</v>
      </c>
      <c r="G5703" s="519"/>
      <c r="H5703" s="519">
        <v>25</v>
      </c>
      <c r="I5703" s="519">
        <v>11</v>
      </c>
      <c r="J5703" s="519" t="str">
        <f t="shared" si="139"/>
        <v>SDN30012511</v>
      </c>
      <c r="K5703" s="519">
        <v>305</v>
      </c>
    </row>
    <row r="5704" spans="2:11" hidden="1">
      <c r="B5704" s="519" t="s">
        <v>1063</v>
      </c>
      <c r="C5704" s="519"/>
      <c r="D5704" s="519"/>
      <c r="E5704" s="519"/>
      <c r="F5704" s="519">
        <v>1</v>
      </c>
      <c r="G5704" s="519"/>
      <c r="H5704" s="519">
        <v>25</v>
      </c>
      <c r="I5704" s="519">
        <v>12</v>
      </c>
      <c r="J5704" s="519" t="str">
        <f t="shared" si="139"/>
        <v>SDN30012512</v>
      </c>
      <c r="K5704" s="519">
        <v>305</v>
      </c>
    </row>
    <row r="5705" spans="2:11" hidden="1">
      <c r="B5705" s="519" t="s">
        <v>1063</v>
      </c>
      <c r="C5705" s="519"/>
      <c r="D5705" s="519"/>
      <c r="E5705" s="519"/>
      <c r="F5705" s="519">
        <v>1</v>
      </c>
      <c r="G5705" s="519"/>
      <c r="H5705" s="519">
        <v>25</v>
      </c>
      <c r="I5705" s="519">
        <v>13</v>
      </c>
      <c r="J5705" s="519" t="str">
        <f t="shared" si="139"/>
        <v>SDN30012513</v>
      </c>
      <c r="K5705" s="519">
        <v>305</v>
      </c>
    </row>
    <row r="5706" spans="2:11" hidden="1">
      <c r="B5706" s="519" t="s">
        <v>1063</v>
      </c>
      <c r="C5706" s="519"/>
      <c r="D5706" s="519"/>
      <c r="E5706" s="519"/>
      <c r="F5706" s="519">
        <v>1</v>
      </c>
      <c r="G5706" s="519"/>
      <c r="H5706" s="519">
        <v>25</v>
      </c>
      <c r="I5706" s="519">
        <v>14</v>
      </c>
      <c r="J5706" s="519" t="str">
        <f t="shared" si="139"/>
        <v>SDN30012514</v>
      </c>
      <c r="K5706" s="519">
        <v>305</v>
      </c>
    </row>
    <row r="5707" spans="2:11" hidden="1">
      <c r="B5707" s="519" t="s">
        <v>1063</v>
      </c>
      <c r="C5707" s="519"/>
      <c r="D5707" s="519"/>
      <c r="E5707" s="519"/>
      <c r="F5707" s="519">
        <v>1</v>
      </c>
      <c r="G5707" s="519"/>
      <c r="H5707" s="519">
        <v>25</v>
      </c>
      <c r="I5707" s="519">
        <v>15</v>
      </c>
      <c r="J5707" s="519" t="str">
        <f t="shared" si="139"/>
        <v>SDN30012515</v>
      </c>
      <c r="K5707" s="519">
        <v>305</v>
      </c>
    </row>
    <row r="5708" spans="2:11" hidden="1">
      <c r="B5708" s="519" t="s">
        <v>1063</v>
      </c>
      <c r="C5708" s="519"/>
      <c r="D5708" s="519"/>
      <c r="E5708" s="519"/>
      <c r="F5708" s="519">
        <v>1</v>
      </c>
      <c r="G5708" s="519"/>
      <c r="H5708" s="519">
        <v>25</v>
      </c>
      <c r="I5708" s="519">
        <v>16</v>
      </c>
      <c r="J5708" s="519" t="str">
        <f t="shared" si="139"/>
        <v>SDN30012516</v>
      </c>
      <c r="K5708" s="519">
        <v>244</v>
      </c>
    </row>
    <row r="5709" spans="2:11" hidden="1">
      <c r="B5709" s="519" t="s">
        <v>1063</v>
      </c>
      <c r="C5709" s="519"/>
      <c r="D5709" s="519"/>
      <c r="E5709" s="519"/>
      <c r="F5709" s="519">
        <v>1</v>
      </c>
      <c r="G5709" s="519"/>
      <c r="H5709" s="519">
        <v>25</v>
      </c>
      <c r="I5709" s="519">
        <v>17</v>
      </c>
      <c r="J5709" s="519" t="str">
        <f t="shared" si="139"/>
        <v>SDN30012517</v>
      </c>
      <c r="K5709" s="519">
        <v>244</v>
      </c>
    </row>
    <row r="5710" spans="2:11" hidden="1">
      <c r="B5710" s="519" t="s">
        <v>1063</v>
      </c>
      <c r="C5710" s="519"/>
      <c r="D5710" s="519"/>
      <c r="E5710" s="519"/>
      <c r="F5710" s="519">
        <v>1</v>
      </c>
      <c r="G5710" s="519"/>
      <c r="H5710" s="519">
        <v>25</v>
      </c>
      <c r="I5710" s="519">
        <v>18</v>
      </c>
      <c r="J5710" s="519" t="str">
        <f t="shared" si="139"/>
        <v>SDN30012518</v>
      </c>
      <c r="K5710" s="519">
        <v>244</v>
      </c>
    </row>
    <row r="5711" spans="2:11" hidden="1">
      <c r="B5711" s="519" t="s">
        <v>1063</v>
      </c>
      <c r="C5711" s="519"/>
      <c r="D5711" s="519"/>
      <c r="E5711" s="519"/>
      <c r="F5711" s="519">
        <v>1</v>
      </c>
      <c r="G5711" s="519"/>
      <c r="H5711" s="519">
        <v>25</v>
      </c>
      <c r="I5711" s="519">
        <v>19</v>
      </c>
      <c r="J5711" s="519" t="str">
        <f t="shared" si="139"/>
        <v>SDN30012519</v>
      </c>
      <c r="K5711" s="519">
        <v>244</v>
      </c>
    </row>
    <row r="5712" spans="2:11" hidden="1">
      <c r="B5712" s="519" t="s">
        <v>1063</v>
      </c>
      <c r="C5712" s="519"/>
      <c r="D5712" s="519"/>
      <c r="E5712" s="519"/>
      <c r="F5712" s="519">
        <v>1</v>
      </c>
      <c r="G5712" s="519"/>
      <c r="H5712" s="519">
        <v>25</v>
      </c>
      <c r="I5712" s="519">
        <v>20</v>
      </c>
      <c r="J5712" s="519" t="str">
        <f t="shared" si="139"/>
        <v>SDN30012520</v>
      </c>
      <c r="K5712" s="519">
        <v>244</v>
      </c>
    </row>
    <row r="5713" spans="2:11" hidden="1">
      <c r="B5713" s="519" t="s">
        <v>1063</v>
      </c>
      <c r="C5713" s="519"/>
      <c r="D5713" s="519"/>
      <c r="E5713" s="519"/>
      <c r="F5713" s="519">
        <v>1</v>
      </c>
      <c r="G5713" s="519"/>
      <c r="H5713" s="519">
        <v>25</v>
      </c>
      <c r="I5713" s="519">
        <v>21</v>
      </c>
      <c r="J5713" s="519" t="str">
        <f t="shared" si="139"/>
        <v>SDN30012521</v>
      </c>
      <c r="K5713" s="519">
        <v>244</v>
      </c>
    </row>
    <row r="5714" spans="2:11" hidden="1">
      <c r="B5714" s="519" t="s">
        <v>1063</v>
      </c>
      <c r="C5714" s="519"/>
      <c r="D5714" s="519"/>
      <c r="E5714" s="519"/>
      <c r="F5714" s="519">
        <v>1</v>
      </c>
      <c r="G5714" s="519"/>
      <c r="H5714" s="519">
        <v>25</v>
      </c>
      <c r="I5714" s="519">
        <v>22</v>
      </c>
      <c r="J5714" s="519" t="str">
        <f t="shared" si="139"/>
        <v>SDN30012522</v>
      </c>
      <c r="K5714" s="519">
        <v>244</v>
      </c>
    </row>
    <row r="5715" spans="2:11" hidden="1">
      <c r="B5715" s="519" t="s">
        <v>1063</v>
      </c>
      <c r="C5715" s="519"/>
      <c r="D5715" s="519"/>
      <c r="E5715" s="519"/>
      <c r="F5715" s="519">
        <v>1</v>
      </c>
      <c r="G5715" s="519"/>
      <c r="H5715" s="519">
        <v>25</v>
      </c>
      <c r="I5715" s="519">
        <v>23</v>
      </c>
      <c r="J5715" s="519" t="str">
        <f t="shared" si="139"/>
        <v>SDN30012523</v>
      </c>
      <c r="K5715" s="519">
        <v>244</v>
      </c>
    </row>
    <row r="5716" spans="2:11" hidden="1">
      <c r="B5716" s="519" t="s">
        <v>1063</v>
      </c>
      <c r="C5716" s="519"/>
      <c r="D5716" s="519"/>
      <c r="E5716" s="519"/>
      <c r="F5716" s="519">
        <v>1</v>
      </c>
      <c r="G5716" s="519"/>
      <c r="H5716" s="519">
        <v>25</v>
      </c>
      <c r="I5716" s="519">
        <v>24</v>
      </c>
      <c r="J5716" s="519" t="str">
        <f t="shared" si="139"/>
        <v>SDN30012524</v>
      </c>
      <c r="K5716" s="519">
        <v>244</v>
      </c>
    </row>
    <row r="5717" spans="2:11" hidden="1">
      <c r="B5717" s="519" t="s">
        <v>1063</v>
      </c>
      <c r="C5717" s="519"/>
      <c r="D5717" s="519"/>
      <c r="E5717" s="519"/>
      <c r="F5717" s="519">
        <v>1</v>
      </c>
      <c r="G5717" s="519"/>
      <c r="H5717" s="519">
        <v>25</v>
      </c>
      <c r="I5717" s="519">
        <v>25</v>
      </c>
      <c r="J5717" s="519" t="str">
        <f t="shared" si="139"/>
        <v>SDN30012525</v>
      </c>
      <c r="K5717" s="519">
        <v>244</v>
      </c>
    </row>
    <row r="5718" spans="2:11" hidden="1">
      <c r="B5718" s="519" t="s">
        <v>1063</v>
      </c>
      <c r="C5718" s="519"/>
      <c r="D5718" s="519"/>
      <c r="E5718" s="519"/>
      <c r="F5718" s="519">
        <v>1</v>
      </c>
      <c r="G5718" s="519"/>
      <c r="H5718" s="519">
        <v>25</v>
      </c>
      <c r="I5718" s="519">
        <v>26</v>
      </c>
      <c r="J5718" s="519" t="str">
        <f t="shared" si="139"/>
        <v>SDN30012526</v>
      </c>
      <c r="K5718" s="519">
        <v>244</v>
      </c>
    </row>
    <row r="5719" spans="2:11" hidden="1">
      <c r="B5719" s="519" t="s">
        <v>1063</v>
      </c>
      <c r="C5719" s="519"/>
      <c r="D5719" s="519"/>
      <c r="E5719" s="519"/>
      <c r="F5719" s="519">
        <v>1</v>
      </c>
      <c r="G5719" s="519"/>
      <c r="H5719" s="519">
        <v>25</v>
      </c>
      <c r="I5719" s="519">
        <v>27</v>
      </c>
      <c r="J5719" s="519" t="str">
        <f t="shared" si="139"/>
        <v>SDN30012527</v>
      </c>
      <c r="K5719" s="519">
        <v>244</v>
      </c>
    </row>
    <row r="5720" spans="2:11" hidden="1">
      <c r="B5720" s="519" t="s">
        <v>1063</v>
      </c>
      <c r="C5720" s="519"/>
      <c r="D5720" s="519"/>
      <c r="E5720" s="519"/>
      <c r="F5720" s="519">
        <v>1</v>
      </c>
      <c r="G5720" s="519"/>
      <c r="H5720" s="519">
        <v>25</v>
      </c>
      <c r="I5720" s="519">
        <v>28</v>
      </c>
      <c r="J5720" s="519" t="str">
        <f t="shared" si="139"/>
        <v>SDN30012528</v>
      </c>
      <c r="K5720" s="519">
        <v>244</v>
      </c>
    </row>
    <row r="5721" spans="2:11" hidden="1">
      <c r="B5721" s="519" t="s">
        <v>1063</v>
      </c>
      <c r="C5721" s="519"/>
      <c r="D5721" s="519"/>
      <c r="E5721" s="519"/>
      <c r="F5721" s="519">
        <v>1</v>
      </c>
      <c r="G5721" s="519"/>
      <c r="H5721" s="519">
        <v>25</v>
      </c>
      <c r="I5721" s="519">
        <v>29</v>
      </c>
      <c r="J5721" s="519" t="str">
        <f t="shared" si="139"/>
        <v>SDN30012529</v>
      </c>
      <c r="K5721" s="519">
        <v>244</v>
      </c>
    </row>
    <row r="5722" spans="2:11" hidden="1">
      <c r="B5722" s="519" t="s">
        <v>1063</v>
      </c>
      <c r="C5722" s="519"/>
      <c r="D5722" s="519"/>
      <c r="E5722" s="519"/>
      <c r="F5722" s="519">
        <v>1</v>
      </c>
      <c r="G5722" s="519"/>
      <c r="H5722" s="519">
        <v>25</v>
      </c>
      <c r="I5722" s="519">
        <v>30</v>
      </c>
      <c r="J5722" s="519" t="str">
        <f t="shared" si="139"/>
        <v>SDN30012530</v>
      </c>
      <c r="K5722" s="519">
        <v>244</v>
      </c>
    </row>
    <row r="5723" spans="2:11" hidden="1">
      <c r="B5723" s="519" t="s">
        <v>1063</v>
      </c>
      <c r="C5723" s="519"/>
      <c r="D5723" s="519"/>
      <c r="E5723" s="519"/>
      <c r="F5723" s="519">
        <v>1</v>
      </c>
      <c r="G5723" s="519"/>
      <c r="H5723" s="519">
        <v>26</v>
      </c>
      <c r="I5723" s="519">
        <v>1</v>
      </c>
      <c r="J5723" s="519" t="str">
        <f t="shared" si="139"/>
        <v>SDN30012601</v>
      </c>
      <c r="K5723" s="519">
        <v>305</v>
      </c>
    </row>
    <row r="5724" spans="2:11" hidden="1">
      <c r="B5724" s="519" t="s">
        <v>1063</v>
      </c>
      <c r="C5724" s="519"/>
      <c r="D5724" s="519"/>
      <c r="E5724" s="519"/>
      <c r="F5724" s="519">
        <v>1</v>
      </c>
      <c r="G5724" s="519"/>
      <c r="H5724" s="519">
        <v>26</v>
      </c>
      <c r="I5724" s="519">
        <v>2</v>
      </c>
      <c r="J5724" s="519" t="str">
        <f t="shared" si="139"/>
        <v>SDN30012602</v>
      </c>
      <c r="K5724" s="519">
        <v>305</v>
      </c>
    </row>
    <row r="5725" spans="2:11" hidden="1">
      <c r="B5725" s="519" t="s">
        <v>1063</v>
      </c>
      <c r="C5725" s="519"/>
      <c r="D5725" s="519"/>
      <c r="E5725" s="519"/>
      <c r="F5725" s="519">
        <v>1</v>
      </c>
      <c r="G5725" s="519"/>
      <c r="H5725" s="519">
        <v>26</v>
      </c>
      <c r="I5725" s="519">
        <v>3</v>
      </c>
      <c r="J5725" s="519" t="str">
        <f t="shared" si="139"/>
        <v>SDN30012603</v>
      </c>
      <c r="K5725" s="519">
        <v>305</v>
      </c>
    </row>
    <row r="5726" spans="2:11" hidden="1">
      <c r="B5726" s="519" t="s">
        <v>1063</v>
      </c>
      <c r="C5726" s="519"/>
      <c r="D5726" s="519"/>
      <c r="E5726" s="519"/>
      <c r="F5726" s="519">
        <v>1</v>
      </c>
      <c r="G5726" s="519"/>
      <c r="H5726" s="519">
        <v>26</v>
      </c>
      <c r="I5726" s="519">
        <v>4</v>
      </c>
      <c r="J5726" s="519" t="str">
        <f t="shared" si="139"/>
        <v>SDN30012604</v>
      </c>
      <c r="K5726" s="519">
        <v>305</v>
      </c>
    </row>
    <row r="5727" spans="2:11" hidden="1">
      <c r="B5727" s="519" t="s">
        <v>1063</v>
      </c>
      <c r="C5727" s="519"/>
      <c r="D5727" s="519"/>
      <c r="E5727" s="519"/>
      <c r="F5727" s="519">
        <v>1</v>
      </c>
      <c r="G5727" s="519"/>
      <c r="H5727" s="519">
        <v>26</v>
      </c>
      <c r="I5727" s="519">
        <v>5</v>
      </c>
      <c r="J5727" s="519" t="str">
        <f t="shared" si="139"/>
        <v>SDN30012605</v>
      </c>
      <c r="K5727" s="519">
        <v>305</v>
      </c>
    </row>
    <row r="5728" spans="2:11" hidden="1">
      <c r="B5728" s="519" t="s">
        <v>1063</v>
      </c>
      <c r="C5728" s="519"/>
      <c r="D5728" s="519"/>
      <c r="E5728" s="519"/>
      <c r="F5728" s="519">
        <v>1</v>
      </c>
      <c r="G5728" s="519"/>
      <c r="H5728" s="519">
        <v>26</v>
      </c>
      <c r="I5728" s="519">
        <v>6</v>
      </c>
      <c r="J5728" s="519" t="str">
        <f t="shared" si="139"/>
        <v>SDN30012606</v>
      </c>
      <c r="K5728" s="519">
        <v>305</v>
      </c>
    </row>
    <row r="5729" spans="2:11" hidden="1">
      <c r="B5729" s="519" t="s">
        <v>1063</v>
      </c>
      <c r="C5729" s="519"/>
      <c r="D5729" s="519"/>
      <c r="E5729" s="519"/>
      <c r="F5729" s="519">
        <v>1</v>
      </c>
      <c r="G5729" s="519"/>
      <c r="H5729" s="519">
        <v>26</v>
      </c>
      <c r="I5729" s="519">
        <v>7</v>
      </c>
      <c r="J5729" s="519" t="str">
        <f t="shared" si="139"/>
        <v>SDN30012607</v>
      </c>
      <c r="K5729" s="519">
        <v>305</v>
      </c>
    </row>
    <row r="5730" spans="2:11" hidden="1">
      <c r="B5730" s="519" t="s">
        <v>1063</v>
      </c>
      <c r="C5730" s="519"/>
      <c r="D5730" s="519"/>
      <c r="E5730" s="519"/>
      <c r="F5730" s="519">
        <v>1</v>
      </c>
      <c r="G5730" s="519"/>
      <c r="H5730" s="519">
        <v>26</v>
      </c>
      <c r="I5730" s="519">
        <v>8</v>
      </c>
      <c r="J5730" s="519" t="str">
        <f t="shared" si="139"/>
        <v>SDN30012608</v>
      </c>
      <c r="K5730" s="519">
        <v>305</v>
      </c>
    </row>
    <row r="5731" spans="2:11" hidden="1">
      <c r="B5731" s="519" t="s">
        <v>1063</v>
      </c>
      <c r="C5731" s="519"/>
      <c r="D5731" s="519"/>
      <c r="E5731" s="519"/>
      <c r="F5731" s="519">
        <v>1</v>
      </c>
      <c r="G5731" s="519"/>
      <c r="H5731" s="519">
        <v>26</v>
      </c>
      <c r="I5731" s="519">
        <v>9</v>
      </c>
      <c r="J5731" s="519" t="str">
        <f t="shared" si="139"/>
        <v>SDN30012609</v>
      </c>
      <c r="K5731" s="519">
        <v>305</v>
      </c>
    </row>
    <row r="5732" spans="2:11" hidden="1">
      <c r="B5732" s="519" t="s">
        <v>1063</v>
      </c>
      <c r="C5732" s="519"/>
      <c r="D5732" s="519"/>
      <c r="E5732" s="519"/>
      <c r="F5732" s="519">
        <v>1</v>
      </c>
      <c r="G5732" s="519"/>
      <c r="H5732" s="519">
        <v>26</v>
      </c>
      <c r="I5732" s="519">
        <v>10</v>
      </c>
      <c r="J5732" s="519" t="str">
        <f t="shared" si="139"/>
        <v>SDN30012610</v>
      </c>
      <c r="K5732" s="519">
        <v>305</v>
      </c>
    </row>
    <row r="5733" spans="2:11" hidden="1">
      <c r="B5733" s="519" t="s">
        <v>1063</v>
      </c>
      <c r="C5733" s="519"/>
      <c r="D5733" s="519"/>
      <c r="E5733" s="519"/>
      <c r="F5733" s="519">
        <v>1</v>
      </c>
      <c r="G5733" s="519"/>
      <c r="H5733" s="519">
        <v>26</v>
      </c>
      <c r="I5733" s="519">
        <v>11</v>
      </c>
      <c r="J5733" s="519" t="str">
        <f t="shared" si="139"/>
        <v>SDN30012611</v>
      </c>
      <c r="K5733" s="519">
        <v>305</v>
      </c>
    </row>
    <row r="5734" spans="2:11" hidden="1">
      <c r="B5734" s="519" t="s">
        <v>1063</v>
      </c>
      <c r="C5734" s="519"/>
      <c r="D5734" s="519"/>
      <c r="E5734" s="519"/>
      <c r="F5734" s="519">
        <v>1</v>
      </c>
      <c r="G5734" s="519"/>
      <c r="H5734" s="519">
        <v>26</v>
      </c>
      <c r="I5734" s="519">
        <v>12</v>
      </c>
      <c r="J5734" s="519" t="str">
        <f t="shared" si="139"/>
        <v>SDN30012612</v>
      </c>
      <c r="K5734" s="519">
        <v>305</v>
      </c>
    </row>
    <row r="5735" spans="2:11" hidden="1">
      <c r="B5735" s="519" t="s">
        <v>1063</v>
      </c>
      <c r="C5735" s="519"/>
      <c r="D5735" s="519"/>
      <c r="E5735" s="519"/>
      <c r="F5735" s="519">
        <v>1</v>
      </c>
      <c r="G5735" s="519"/>
      <c r="H5735" s="519">
        <v>26</v>
      </c>
      <c r="I5735" s="519">
        <v>13</v>
      </c>
      <c r="J5735" s="519" t="str">
        <f t="shared" si="139"/>
        <v>SDN30012613</v>
      </c>
      <c r="K5735" s="519">
        <v>305</v>
      </c>
    </row>
    <row r="5736" spans="2:11" hidden="1">
      <c r="B5736" s="519" t="s">
        <v>1063</v>
      </c>
      <c r="C5736" s="519"/>
      <c r="D5736" s="519"/>
      <c r="E5736" s="519"/>
      <c r="F5736" s="519">
        <v>1</v>
      </c>
      <c r="G5736" s="519"/>
      <c r="H5736" s="519">
        <v>26</v>
      </c>
      <c r="I5736" s="519">
        <v>14</v>
      </c>
      <c r="J5736" s="519" t="str">
        <f t="shared" si="139"/>
        <v>SDN30012614</v>
      </c>
      <c r="K5736" s="519">
        <v>305</v>
      </c>
    </row>
    <row r="5737" spans="2:11" hidden="1">
      <c r="B5737" s="519" t="s">
        <v>1063</v>
      </c>
      <c r="C5737" s="519"/>
      <c r="D5737" s="519"/>
      <c r="E5737" s="519"/>
      <c r="F5737" s="519">
        <v>1</v>
      </c>
      <c r="G5737" s="519"/>
      <c r="H5737" s="519">
        <v>26</v>
      </c>
      <c r="I5737" s="519">
        <v>15</v>
      </c>
      <c r="J5737" s="519" t="str">
        <f t="shared" si="139"/>
        <v>SDN30012615</v>
      </c>
      <c r="K5737" s="519">
        <v>305</v>
      </c>
    </row>
    <row r="5738" spans="2:11" hidden="1">
      <c r="B5738" s="519" t="s">
        <v>1063</v>
      </c>
      <c r="C5738" s="519"/>
      <c r="D5738" s="519"/>
      <c r="E5738" s="519"/>
      <c r="F5738" s="519">
        <v>1</v>
      </c>
      <c r="G5738" s="519"/>
      <c r="H5738" s="519">
        <v>26</v>
      </c>
      <c r="I5738" s="519">
        <v>16</v>
      </c>
      <c r="J5738" s="519" t="str">
        <f t="shared" si="139"/>
        <v>SDN30012616</v>
      </c>
      <c r="K5738" s="519">
        <v>244</v>
      </c>
    </row>
    <row r="5739" spans="2:11" hidden="1">
      <c r="B5739" s="519" t="s">
        <v>1063</v>
      </c>
      <c r="C5739" s="519"/>
      <c r="D5739" s="519"/>
      <c r="E5739" s="519"/>
      <c r="F5739" s="519">
        <v>1</v>
      </c>
      <c r="G5739" s="519"/>
      <c r="H5739" s="519">
        <v>26</v>
      </c>
      <c r="I5739" s="519">
        <v>17</v>
      </c>
      <c r="J5739" s="519" t="str">
        <f t="shared" si="139"/>
        <v>SDN30012617</v>
      </c>
      <c r="K5739" s="519">
        <v>244</v>
      </c>
    </row>
    <row r="5740" spans="2:11" hidden="1">
      <c r="B5740" s="519" t="s">
        <v>1063</v>
      </c>
      <c r="C5740" s="519"/>
      <c r="D5740" s="519"/>
      <c r="E5740" s="519"/>
      <c r="F5740" s="519">
        <v>1</v>
      </c>
      <c r="G5740" s="519"/>
      <c r="H5740" s="519">
        <v>26</v>
      </c>
      <c r="I5740" s="519">
        <v>18</v>
      </c>
      <c r="J5740" s="519" t="str">
        <f t="shared" si="139"/>
        <v>SDN30012618</v>
      </c>
      <c r="K5740" s="519">
        <v>244</v>
      </c>
    </row>
    <row r="5741" spans="2:11" hidden="1">
      <c r="B5741" s="519" t="s">
        <v>1063</v>
      </c>
      <c r="C5741" s="519"/>
      <c r="D5741" s="519"/>
      <c r="E5741" s="519"/>
      <c r="F5741" s="519">
        <v>1</v>
      </c>
      <c r="G5741" s="519"/>
      <c r="H5741" s="519">
        <v>26</v>
      </c>
      <c r="I5741" s="519">
        <v>19</v>
      </c>
      <c r="J5741" s="519" t="str">
        <f t="shared" si="139"/>
        <v>SDN30012619</v>
      </c>
      <c r="K5741" s="519">
        <v>244</v>
      </c>
    </row>
    <row r="5742" spans="2:11" hidden="1">
      <c r="B5742" s="519" t="s">
        <v>1063</v>
      </c>
      <c r="C5742" s="519"/>
      <c r="D5742" s="519"/>
      <c r="E5742" s="519"/>
      <c r="F5742" s="519">
        <v>1</v>
      </c>
      <c r="G5742" s="519"/>
      <c r="H5742" s="519">
        <v>26</v>
      </c>
      <c r="I5742" s="519">
        <v>20</v>
      </c>
      <c r="J5742" s="519" t="str">
        <f t="shared" si="139"/>
        <v>SDN30012620</v>
      </c>
      <c r="K5742" s="519">
        <v>244</v>
      </c>
    </row>
    <row r="5743" spans="2:11" hidden="1">
      <c r="B5743" s="519" t="s">
        <v>1063</v>
      </c>
      <c r="C5743" s="519"/>
      <c r="D5743" s="519"/>
      <c r="E5743" s="519"/>
      <c r="F5743" s="519">
        <v>1</v>
      </c>
      <c r="G5743" s="519"/>
      <c r="H5743" s="519">
        <v>26</v>
      </c>
      <c r="I5743" s="519">
        <v>21</v>
      </c>
      <c r="J5743" s="519" t="str">
        <f t="shared" si="139"/>
        <v>SDN30012621</v>
      </c>
      <c r="K5743" s="519">
        <v>244</v>
      </c>
    </row>
    <row r="5744" spans="2:11" hidden="1">
      <c r="B5744" s="519" t="s">
        <v>1063</v>
      </c>
      <c r="C5744" s="519"/>
      <c r="D5744" s="519"/>
      <c r="E5744" s="519"/>
      <c r="F5744" s="519">
        <v>1</v>
      </c>
      <c r="G5744" s="519"/>
      <c r="H5744" s="519">
        <v>26</v>
      </c>
      <c r="I5744" s="519">
        <v>22</v>
      </c>
      <c r="J5744" s="519" t="str">
        <f t="shared" si="139"/>
        <v>SDN30012622</v>
      </c>
      <c r="K5744" s="519">
        <v>244</v>
      </c>
    </row>
    <row r="5745" spans="2:11" hidden="1">
      <c r="B5745" s="519" t="s">
        <v>1063</v>
      </c>
      <c r="C5745" s="519"/>
      <c r="D5745" s="519"/>
      <c r="E5745" s="519"/>
      <c r="F5745" s="519">
        <v>1</v>
      </c>
      <c r="G5745" s="519"/>
      <c r="H5745" s="519">
        <v>26</v>
      </c>
      <c r="I5745" s="519">
        <v>23</v>
      </c>
      <c r="J5745" s="519" t="str">
        <f t="shared" si="139"/>
        <v>SDN30012623</v>
      </c>
      <c r="K5745" s="519">
        <v>244</v>
      </c>
    </row>
    <row r="5746" spans="2:11" hidden="1">
      <c r="B5746" s="519" t="s">
        <v>1063</v>
      </c>
      <c r="C5746" s="519"/>
      <c r="D5746" s="519"/>
      <c r="E5746" s="519"/>
      <c r="F5746" s="519">
        <v>1</v>
      </c>
      <c r="G5746" s="519"/>
      <c r="H5746" s="519">
        <v>26</v>
      </c>
      <c r="I5746" s="519">
        <v>24</v>
      </c>
      <c r="J5746" s="519" t="str">
        <f t="shared" si="139"/>
        <v>SDN30012624</v>
      </c>
      <c r="K5746" s="519">
        <v>244</v>
      </c>
    </row>
    <row r="5747" spans="2:11" hidden="1">
      <c r="B5747" s="519" t="s">
        <v>1063</v>
      </c>
      <c r="C5747" s="519"/>
      <c r="D5747" s="519"/>
      <c r="E5747" s="519"/>
      <c r="F5747" s="519">
        <v>1</v>
      </c>
      <c r="G5747" s="519"/>
      <c r="H5747" s="519">
        <v>26</v>
      </c>
      <c r="I5747" s="519">
        <v>25</v>
      </c>
      <c r="J5747" s="519" t="str">
        <f t="shared" si="139"/>
        <v>SDN30012625</v>
      </c>
      <c r="K5747" s="519">
        <v>244</v>
      </c>
    </row>
    <row r="5748" spans="2:11" hidden="1">
      <c r="B5748" s="519" t="s">
        <v>1063</v>
      </c>
      <c r="C5748" s="519"/>
      <c r="D5748" s="519"/>
      <c r="E5748" s="519"/>
      <c r="F5748" s="519">
        <v>1</v>
      </c>
      <c r="G5748" s="519"/>
      <c r="H5748" s="519">
        <v>26</v>
      </c>
      <c r="I5748" s="519">
        <v>26</v>
      </c>
      <c r="J5748" s="519" t="str">
        <f t="shared" si="139"/>
        <v>SDN30012626</v>
      </c>
      <c r="K5748" s="519">
        <v>244</v>
      </c>
    </row>
    <row r="5749" spans="2:11" hidden="1">
      <c r="B5749" s="519" t="s">
        <v>1063</v>
      </c>
      <c r="C5749" s="519"/>
      <c r="D5749" s="519"/>
      <c r="E5749" s="519"/>
      <c r="F5749" s="519">
        <v>1</v>
      </c>
      <c r="G5749" s="519"/>
      <c r="H5749" s="519">
        <v>26</v>
      </c>
      <c r="I5749" s="519">
        <v>27</v>
      </c>
      <c r="J5749" s="519" t="str">
        <f t="shared" si="139"/>
        <v>SDN30012627</v>
      </c>
      <c r="K5749" s="519">
        <v>244</v>
      </c>
    </row>
    <row r="5750" spans="2:11" hidden="1">
      <c r="B5750" s="519" t="s">
        <v>1063</v>
      </c>
      <c r="C5750" s="519"/>
      <c r="D5750" s="519"/>
      <c r="E5750" s="519"/>
      <c r="F5750" s="519">
        <v>1</v>
      </c>
      <c r="G5750" s="519"/>
      <c r="H5750" s="519">
        <v>26</v>
      </c>
      <c r="I5750" s="519">
        <v>28</v>
      </c>
      <c r="J5750" s="519" t="str">
        <f t="shared" si="139"/>
        <v>SDN30012628</v>
      </c>
      <c r="K5750" s="519">
        <v>244</v>
      </c>
    </row>
    <row r="5751" spans="2:11" hidden="1">
      <c r="B5751" s="519" t="s">
        <v>1063</v>
      </c>
      <c r="C5751" s="519"/>
      <c r="D5751" s="519"/>
      <c r="E5751" s="519"/>
      <c r="F5751" s="519">
        <v>1</v>
      </c>
      <c r="G5751" s="519"/>
      <c r="H5751" s="519">
        <v>26</v>
      </c>
      <c r="I5751" s="519">
        <v>29</v>
      </c>
      <c r="J5751" s="519" t="str">
        <f t="shared" si="139"/>
        <v>SDN30012629</v>
      </c>
      <c r="K5751" s="519">
        <v>244</v>
      </c>
    </row>
    <row r="5752" spans="2:11" hidden="1">
      <c r="B5752" s="519" t="s">
        <v>1063</v>
      </c>
      <c r="C5752" s="519"/>
      <c r="D5752" s="519"/>
      <c r="E5752" s="519"/>
      <c r="F5752" s="519">
        <v>1</v>
      </c>
      <c r="G5752" s="519"/>
      <c r="H5752" s="519">
        <v>26</v>
      </c>
      <c r="I5752" s="519">
        <v>30</v>
      </c>
      <c r="J5752" s="519" t="str">
        <f t="shared" si="139"/>
        <v>SDN30012630</v>
      </c>
      <c r="K5752" s="519">
        <v>244</v>
      </c>
    </row>
    <row r="5753" spans="2:11" hidden="1">
      <c r="B5753" s="519" t="s">
        <v>1063</v>
      </c>
      <c r="C5753" s="519"/>
      <c r="D5753" s="519"/>
      <c r="E5753" s="519"/>
      <c r="F5753" s="519">
        <v>1</v>
      </c>
      <c r="G5753" s="519"/>
      <c r="H5753" s="519">
        <v>27</v>
      </c>
      <c r="I5753" s="519">
        <v>1</v>
      </c>
      <c r="J5753" s="519" t="str">
        <f t="shared" si="139"/>
        <v>SDN30012701</v>
      </c>
      <c r="K5753" s="519">
        <v>315</v>
      </c>
    </row>
    <row r="5754" spans="2:11" hidden="1">
      <c r="B5754" s="519" t="s">
        <v>1063</v>
      </c>
      <c r="C5754" s="519"/>
      <c r="D5754" s="519"/>
      <c r="E5754" s="519"/>
      <c r="F5754" s="519">
        <v>1</v>
      </c>
      <c r="G5754" s="519"/>
      <c r="H5754" s="519">
        <v>27</v>
      </c>
      <c r="I5754" s="519">
        <v>2</v>
      </c>
      <c r="J5754" s="519" t="str">
        <f t="shared" si="139"/>
        <v>SDN30012702</v>
      </c>
      <c r="K5754" s="519">
        <v>315</v>
      </c>
    </row>
    <row r="5755" spans="2:11" hidden="1">
      <c r="B5755" s="519" t="s">
        <v>1063</v>
      </c>
      <c r="C5755" s="519"/>
      <c r="D5755" s="519"/>
      <c r="E5755" s="519"/>
      <c r="F5755" s="519">
        <v>1</v>
      </c>
      <c r="G5755" s="519"/>
      <c r="H5755" s="519">
        <v>27</v>
      </c>
      <c r="I5755" s="519">
        <v>3</v>
      </c>
      <c r="J5755" s="519" t="str">
        <f t="shared" si="139"/>
        <v>SDN30012703</v>
      </c>
      <c r="K5755" s="519">
        <v>315</v>
      </c>
    </row>
    <row r="5756" spans="2:11" hidden="1">
      <c r="B5756" s="519" t="s">
        <v>1063</v>
      </c>
      <c r="C5756" s="519"/>
      <c r="D5756" s="519"/>
      <c r="E5756" s="519"/>
      <c r="F5756" s="519">
        <v>1</v>
      </c>
      <c r="G5756" s="519"/>
      <c r="H5756" s="519">
        <v>27</v>
      </c>
      <c r="I5756" s="519">
        <v>4</v>
      </c>
      <c r="J5756" s="519" t="str">
        <f t="shared" si="139"/>
        <v>SDN30012704</v>
      </c>
      <c r="K5756" s="519">
        <v>315</v>
      </c>
    </row>
    <row r="5757" spans="2:11" hidden="1">
      <c r="B5757" s="519" t="s">
        <v>1063</v>
      </c>
      <c r="C5757" s="519"/>
      <c r="D5757" s="519"/>
      <c r="E5757" s="519"/>
      <c r="F5757" s="519">
        <v>1</v>
      </c>
      <c r="G5757" s="519"/>
      <c r="H5757" s="519">
        <v>27</v>
      </c>
      <c r="I5757" s="519">
        <v>5</v>
      </c>
      <c r="J5757" s="519" t="str">
        <f t="shared" si="139"/>
        <v>SDN30012705</v>
      </c>
      <c r="K5757" s="519">
        <v>315</v>
      </c>
    </row>
    <row r="5758" spans="2:11" hidden="1">
      <c r="B5758" s="519" t="s">
        <v>1063</v>
      </c>
      <c r="C5758" s="519"/>
      <c r="D5758" s="519"/>
      <c r="E5758" s="519"/>
      <c r="F5758" s="519">
        <v>1</v>
      </c>
      <c r="G5758" s="519"/>
      <c r="H5758" s="519">
        <v>27</v>
      </c>
      <c r="I5758" s="519">
        <v>6</v>
      </c>
      <c r="J5758" s="519" t="str">
        <f t="shared" si="139"/>
        <v>SDN30012706</v>
      </c>
      <c r="K5758" s="519">
        <v>315</v>
      </c>
    </row>
    <row r="5759" spans="2:11" hidden="1">
      <c r="B5759" s="519" t="s">
        <v>1063</v>
      </c>
      <c r="C5759" s="519"/>
      <c r="D5759" s="519"/>
      <c r="E5759" s="519"/>
      <c r="F5759" s="519">
        <v>1</v>
      </c>
      <c r="G5759" s="519"/>
      <c r="H5759" s="519">
        <v>27</v>
      </c>
      <c r="I5759" s="519">
        <v>7</v>
      </c>
      <c r="J5759" s="519" t="str">
        <f t="shared" si="139"/>
        <v>SDN30012707</v>
      </c>
      <c r="K5759" s="519">
        <v>315</v>
      </c>
    </row>
    <row r="5760" spans="2:11" hidden="1">
      <c r="B5760" s="519" t="s">
        <v>1063</v>
      </c>
      <c r="C5760" s="519"/>
      <c r="D5760" s="519"/>
      <c r="E5760" s="519"/>
      <c r="F5760" s="519">
        <v>1</v>
      </c>
      <c r="G5760" s="519"/>
      <c r="H5760" s="519">
        <v>27</v>
      </c>
      <c r="I5760" s="519">
        <v>8</v>
      </c>
      <c r="J5760" s="519" t="str">
        <f t="shared" si="139"/>
        <v>SDN30012708</v>
      </c>
      <c r="K5760" s="519">
        <v>315</v>
      </c>
    </row>
    <row r="5761" spans="2:11" hidden="1">
      <c r="B5761" s="519" t="s">
        <v>1063</v>
      </c>
      <c r="C5761" s="519"/>
      <c r="D5761" s="519"/>
      <c r="E5761" s="519"/>
      <c r="F5761" s="519">
        <v>1</v>
      </c>
      <c r="G5761" s="519"/>
      <c r="H5761" s="519">
        <v>27</v>
      </c>
      <c r="I5761" s="519">
        <v>9</v>
      </c>
      <c r="J5761" s="519" t="str">
        <f t="shared" si="139"/>
        <v>SDN30012709</v>
      </c>
      <c r="K5761" s="519">
        <v>315</v>
      </c>
    </row>
    <row r="5762" spans="2:11" hidden="1">
      <c r="B5762" s="519" t="s">
        <v>1063</v>
      </c>
      <c r="C5762" s="519"/>
      <c r="D5762" s="519"/>
      <c r="E5762" s="519"/>
      <c r="F5762" s="519">
        <v>1</v>
      </c>
      <c r="G5762" s="519"/>
      <c r="H5762" s="519">
        <v>27</v>
      </c>
      <c r="I5762" s="519">
        <v>10</v>
      </c>
      <c r="J5762" s="519" t="str">
        <f t="shared" si="139"/>
        <v>SDN30012710</v>
      </c>
      <c r="K5762" s="519">
        <v>315</v>
      </c>
    </row>
    <row r="5763" spans="2:11" hidden="1">
      <c r="B5763" s="519" t="s">
        <v>1063</v>
      </c>
      <c r="C5763" s="519"/>
      <c r="D5763" s="519"/>
      <c r="E5763" s="519"/>
      <c r="F5763" s="519">
        <v>1</v>
      </c>
      <c r="G5763" s="519"/>
      <c r="H5763" s="519">
        <v>27</v>
      </c>
      <c r="I5763" s="519">
        <v>11</v>
      </c>
      <c r="J5763" s="519" t="str">
        <f t="shared" si="139"/>
        <v>SDN30012711</v>
      </c>
      <c r="K5763" s="519">
        <v>315</v>
      </c>
    </row>
    <row r="5764" spans="2:11" hidden="1">
      <c r="B5764" s="519" t="s">
        <v>1063</v>
      </c>
      <c r="C5764" s="519"/>
      <c r="D5764" s="519"/>
      <c r="E5764" s="519"/>
      <c r="F5764" s="519">
        <v>1</v>
      </c>
      <c r="G5764" s="519"/>
      <c r="H5764" s="519">
        <v>27</v>
      </c>
      <c r="I5764" s="519">
        <v>12</v>
      </c>
      <c r="J5764" s="519" t="str">
        <f t="shared" ref="J5764:J5827" si="140">B5764&amp;TEXT(F5764,"00")&amp;TEXT(H5764,"00")&amp;TEXT(I5764,"00")</f>
        <v>SDN30012712</v>
      </c>
      <c r="K5764" s="519">
        <v>315</v>
      </c>
    </row>
    <row r="5765" spans="2:11" hidden="1">
      <c r="B5765" s="519" t="s">
        <v>1063</v>
      </c>
      <c r="C5765" s="519"/>
      <c r="D5765" s="519"/>
      <c r="E5765" s="519"/>
      <c r="F5765" s="519">
        <v>1</v>
      </c>
      <c r="G5765" s="519"/>
      <c r="H5765" s="519">
        <v>27</v>
      </c>
      <c r="I5765" s="519">
        <v>13</v>
      </c>
      <c r="J5765" s="519" t="str">
        <f t="shared" si="140"/>
        <v>SDN30012713</v>
      </c>
      <c r="K5765" s="519">
        <v>315</v>
      </c>
    </row>
    <row r="5766" spans="2:11" hidden="1">
      <c r="B5766" s="519" t="s">
        <v>1063</v>
      </c>
      <c r="C5766" s="519"/>
      <c r="D5766" s="519"/>
      <c r="E5766" s="519"/>
      <c r="F5766" s="519">
        <v>1</v>
      </c>
      <c r="G5766" s="519"/>
      <c r="H5766" s="519">
        <v>27</v>
      </c>
      <c r="I5766" s="519">
        <v>14</v>
      </c>
      <c r="J5766" s="519" t="str">
        <f t="shared" si="140"/>
        <v>SDN30012714</v>
      </c>
      <c r="K5766" s="519">
        <v>315</v>
      </c>
    </row>
    <row r="5767" spans="2:11" hidden="1">
      <c r="B5767" s="519" t="s">
        <v>1063</v>
      </c>
      <c r="C5767" s="519"/>
      <c r="D5767" s="519"/>
      <c r="E5767" s="519"/>
      <c r="F5767" s="519">
        <v>1</v>
      </c>
      <c r="G5767" s="519"/>
      <c r="H5767" s="519">
        <v>27</v>
      </c>
      <c r="I5767" s="519">
        <v>15</v>
      </c>
      <c r="J5767" s="519" t="str">
        <f t="shared" si="140"/>
        <v>SDN30012715</v>
      </c>
      <c r="K5767" s="519">
        <v>315</v>
      </c>
    </row>
    <row r="5768" spans="2:11" hidden="1">
      <c r="B5768" s="519" t="s">
        <v>1063</v>
      </c>
      <c r="C5768" s="519"/>
      <c r="D5768" s="519"/>
      <c r="E5768" s="519"/>
      <c r="F5768" s="519">
        <v>1</v>
      </c>
      <c r="G5768" s="519"/>
      <c r="H5768" s="519">
        <v>27</v>
      </c>
      <c r="I5768" s="519">
        <v>16</v>
      </c>
      <c r="J5768" s="519" t="str">
        <f t="shared" si="140"/>
        <v>SDN30012716</v>
      </c>
      <c r="K5768" s="519">
        <v>252</v>
      </c>
    </row>
    <row r="5769" spans="2:11" hidden="1">
      <c r="B5769" s="519" t="s">
        <v>1063</v>
      </c>
      <c r="C5769" s="519"/>
      <c r="D5769" s="519"/>
      <c r="E5769" s="519"/>
      <c r="F5769" s="519">
        <v>1</v>
      </c>
      <c r="G5769" s="519"/>
      <c r="H5769" s="519">
        <v>27</v>
      </c>
      <c r="I5769" s="519">
        <v>17</v>
      </c>
      <c r="J5769" s="519" t="str">
        <f t="shared" si="140"/>
        <v>SDN30012717</v>
      </c>
      <c r="K5769" s="519">
        <v>252</v>
      </c>
    </row>
    <row r="5770" spans="2:11" hidden="1">
      <c r="B5770" s="519" t="s">
        <v>1063</v>
      </c>
      <c r="C5770" s="519"/>
      <c r="D5770" s="519"/>
      <c r="E5770" s="519"/>
      <c r="F5770" s="519">
        <v>1</v>
      </c>
      <c r="G5770" s="519"/>
      <c r="H5770" s="519">
        <v>27</v>
      </c>
      <c r="I5770" s="519">
        <v>18</v>
      </c>
      <c r="J5770" s="519" t="str">
        <f t="shared" si="140"/>
        <v>SDN30012718</v>
      </c>
      <c r="K5770" s="519">
        <v>252</v>
      </c>
    </row>
    <row r="5771" spans="2:11" hidden="1">
      <c r="B5771" s="519" t="s">
        <v>1063</v>
      </c>
      <c r="C5771" s="519"/>
      <c r="D5771" s="519"/>
      <c r="E5771" s="519"/>
      <c r="F5771" s="519">
        <v>1</v>
      </c>
      <c r="G5771" s="519"/>
      <c r="H5771" s="519">
        <v>27</v>
      </c>
      <c r="I5771" s="519">
        <v>19</v>
      </c>
      <c r="J5771" s="519" t="str">
        <f t="shared" si="140"/>
        <v>SDN30012719</v>
      </c>
      <c r="K5771" s="519">
        <v>252</v>
      </c>
    </row>
    <row r="5772" spans="2:11" hidden="1">
      <c r="B5772" s="519" t="s">
        <v>1063</v>
      </c>
      <c r="C5772" s="519"/>
      <c r="D5772" s="519"/>
      <c r="E5772" s="519"/>
      <c r="F5772" s="519">
        <v>1</v>
      </c>
      <c r="G5772" s="519"/>
      <c r="H5772" s="519">
        <v>27</v>
      </c>
      <c r="I5772" s="519">
        <v>20</v>
      </c>
      <c r="J5772" s="519" t="str">
        <f t="shared" si="140"/>
        <v>SDN30012720</v>
      </c>
      <c r="K5772" s="519">
        <v>252</v>
      </c>
    </row>
    <row r="5773" spans="2:11" hidden="1">
      <c r="B5773" s="519" t="s">
        <v>1063</v>
      </c>
      <c r="C5773" s="519"/>
      <c r="D5773" s="519"/>
      <c r="E5773" s="519"/>
      <c r="F5773" s="519">
        <v>1</v>
      </c>
      <c r="G5773" s="519"/>
      <c r="H5773" s="519">
        <v>27</v>
      </c>
      <c r="I5773" s="519">
        <v>21</v>
      </c>
      <c r="J5773" s="519" t="str">
        <f t="shared" si="140"/>
        <v>SDN30012721</v>
      </c>
      <c r="K5773" s="519">
        <v>252</v>
      </c>
    </row>
    <row r="5774" spans="2:11" hidden="1">
      <c r="B5774" s="519" t="s">
        <v>1063</v>
      </c>
      <c r="C5774" s="519"/>
      <c r="D5774" s="519"/>
      <c r="E5774" s="519"/>
      <c r="F5774" s="519">
        <v>1</v>
      </c>
      <c r="G5774" s="519"/>
      <c r="H5774" s="519">
        <v>27</v>
      </c>
      <c r="I5774" s="519">
        <v>22</v>
      </c>
      <c r="J5774" s="519" t="str">
        <f t="shared" si="140"/>
        <v>SDN30012722</v>
      </c>
      <c r="K5774" s="519">
        <v>252</v>
      </c>
    </row>
    <row r="5775" spans="2:11" hidden="1">
      <c r="B5775" s="519" t="s">
        <v>1063</v>
      </c>
      <c r="C5775" s="519"/>
      <c r="D5775" s="519"/>
      <c r="E5775" s="519"/>
      <c r="F5775" s="519">
        <v>1</v>
      </c>
      <c r="G5775" s="519"/>
      <c r="H5775" s="519">
        <v>27</v>
      </c>
      <c r="I5775" s="519">
        <v>23</v>
      </c>
      <c r="J5775" s="519" t="str">
        <f t="shared" si="140"/>
        <v>SDN30012723</v>
      </c>
      <c r="K5775" s="519">
        <v>252</v>
      </c>
    </row>
    <row r="5776" spans="2:11" hidden="1">
      <c r="B5776" s="519" t="s">
        <v>1063</v>
      </c>
      <c r="C5776" s="519"/>
      <c r="D5776" s="519"/>
      <c r="E5776" s="519"/>
      <c r="F5776" s="519">
        <v>1</v>
      </c>
      <c r="G5776" s="519"/>
      <c r="H5776" s="519">
        <v>27</v>
      </c>
      <c r="I5776" s="519">
        <v>24</v>
      </c>
      <c r="J5776" s="519" t="str">
        <f t="shared" si="140"/>
        <v>SDN30012724</v>
      </c>
      <c r="K5776" s="519">
        <v>252</v>
      </c>
    </row>
    <row r="5777" spans="2:11" hidden="1">
      <c r="B5777" s="519" t="s">
        <v>1063</v>
      </c>
      <c r="C5777" s="519"/>
      <c r="D5777" s="519"/>
      <c r="E5777" s="519"/>
      <c r="F5777" s="519">
        <v>1</v>
      </c>
      <c r="G5777" s="519"/>
      <c r="H5777" s="519">
        <v>27</v>
      </c>
      <c r="I5777" s="519">
        <v>25</v>
      </c>
      <c r="J5777" s="519" t="str">
        <f t="shared" si="140"/>
        <v>SDN30012725</v>
      </c>
      <c r="K5777" s="519">
        <v>252</v>
      </c>
    </row>
    <row r="5778" spans="2:11" hidden="1">
      <c r="B5778" s="519" t="s">
        <v>1063</v>
      </c>
      <c r="C5778" s="519"/>
      <c r="D5778" s="519"/>
      <c r="E5778" s="519"/>
      <c r="F5778" s="519">
        <v>1</v>
      </c>
      <c r="G5778" s="519"/>
      <c r="H5778" s="519">
        <v>27</v>
      </c>
      <c r="I5778" s="519">
        <v>26</v>
      </c>
      <c r="J5778" s="519" t="str">
        <f t="shared" si="140"/>
        <v>SDN30012726</v>
      </c>
      <c r="K5778" s="519">
        <v>252</v>
      </c>
    </row>
    <row r="5779" spans="2:11" hidden="1">
      <c r="B5779" s="519" t="s">
        <v>1063</v>
      </c>
      <c r="C5779" s="519"/>
      <c r="D5779" s="519"/>
      <c r="E5779" s="519"/>
      <c r="F5779" s="519">
        <v>1</v>
      </c>
      <c r="G5779" s="519"/>
      <c r="H5779" s="519">
        <v>27</v>
      </c>
      <c r="I5779" s="519">
        <v>27</v>
      </c>
      <c r="J5779" s="519" t="str">
        <f t="shared" si="140"/>
        <v>SDN30012727</v>
      </c>
      <c r="K5779" s="519">
        <v>252</v>
      </c>
    </row>
    <row r="5780" spans="2:11" hidden="1">
      <c r="B5780" s="519" t="s">
        <v>1063</v>
      </c>
      <c r="C5780" s="519"/>
      <c r="D5780" s="519"/>
      <c r="E5780" s="519"/>
      <c r="F5780" s="519">
        <v>1</v>
      </c>
      <c r="G5780" s="519"/>
      <c r="H5780" s="519">
        <v>27</v>
      </c>
      <c r="I5780" s="519">
        <v>28</v>
      </c>
      <c r="J5780" s="519" t="str">
        <f t="shared" si="140"/>
        <v>SDN30012728</v>
      </c>
      <c r="K5780" s="519">
        <v>252</v>
      </c>
    </row>
    <row r="5781" spans="2:11" hidden="1">
      <c r="B5781" s="519" t="s">
        <v>1063</v>
      </c>
      <c r="C5781" s="519"/>
      <c r="D5781" s="519"/>
      <c r="E5781" s="519"/>
      <c r="F5781" s="519">
        <v>1</v>
      </c>
      <c r="G5781" s="519"/>
      <c r="H5781" s="519">
        <v>27</v>
      </c>
      <c r="I5781" s="519">
        <v>29</v>
      </c>
      <c r="J5781" s="519" t="str">
        <f t="shared" si="140"/>
        <v>SDN30012729</v>
      </c>
      <c r="K5781" s="519">
        <v>252</v>
      </c>
    </row>
    <row r="5782" spans="2:11" hidden="1">
      <c r="B5782" s="519" t="s">
        <v>1063</v>
      </c>
      <c r="C5782" s="519"/>
      <c r="D5782" s="519"/>
      <c r="E5782" s="519"/>
      <c r="F5782" s="519">
        <v>1</v>
      </c>
      <c r="G5782" s="519"/>
      <c r="H5782" s="519">
        <v>27</v>
      </c>
      <c r="I5782" s="519">
        <v>30</v>
      </c>
      <c r="J5782" s="519" t="str">
        <f t="shared" si="140"/>
        <v>SDN30012730</v>
      </c>
      <c r="K5782" s="519">
        <v>252</v>
      </c>
    </row>
    <row r="5783" spans="2:11" hidden="1">
      <c r="B5783" s="519" t="s">
        <v>1063</v>
      </c>
      <c r="C5783" s="519"/>
      <c r="D5783" s="519"/>
      <c r="E5783" s="519"/>
      <c r="F5783" s="519">
        <v>1</v>
      </c>
      <c r="G5783" s="519"/>
      <c r="H5783" s="519">
        <v>28</v>
      </c>
      <c r="I5783" s="519">
        <v>1</v>
      </c>
      <c r="J5783" s="519" t="str">
        <f t="shared" si="140"/>
        <v>SDN30012801</v>
      </c>
      <c r="K5783" s="519">
        <v>320</v>
      </c>
    </row>
    <row r="5784" spans="2:11" hidden="1">
      <c r="B5784" s="519" t="s">
        <v>1063</v>
      </c>
      <c r="C5784" s="519"/>
      <c r="D5784" s="519"/>
      <c r="E5784" s="519"/>
      <c r="F5784" s="519">
        <v>1</v>
      </c>
      <c r="G5784" s="519"/>
      <c r="H5784" s="519">
        <v>28</v>
      </c>
      <c r="I5784" s="519">
        <v>2</v>
      </c>
      <c r="J5784" s="519" t="str">
        <f t="shared" si="140"/>
        <v>SDN30012802</v>
      </c>
      <c r="K5784" s="519">
        <v>320</v>
      </c>
    </row>
    <row r="5785" spans="2:11" hidden="1">
      <c r="B5785" s="519" t="s">
        <v>1063</v>
      </c>
      <c r="C5785" s="519"/>
      <c r="D5785" s="519"/>
      <c r="E5785" s="519"/>
      <c r="F5785" s="519">
        <v>1</v>
      </c>
      <c r="G5785" s="519"/>
      <c r="H5785" s="519">
        <v>28</v>
      </c>
      <c r="I5785" s="519">
        <v>3</v>
      </c>
      <c r="J5785" s="519" t="str">
        <f t="shared" si="140"/>
        <v>SDN30012803</v>
      </c>
      <c r="K5785" s="519">
        <v>320</v>
      </c>
    </row>
    <row r="5786" spans="2:11" hidden="1">
      <c r="B5786" s="519" t="s">
        <v>1063</v>
      </c>
      <c r="C5786" s="519"/>
      <c r="D5786" s="519"/>
      <c r="E5786" s="519"/>
      <c r="F5786" s="519">
        <v>1</v>
      </c>
      <c r="G5786" s="519"/>
      <c r="H5786" s="519">
        <v>28</v>
      </c>
      <c r="I5786" s="519">
        <v>4</v>
      </c>
      <c r="J5786" s="519" t="str">
        <f t="shared" si="140"/>
        <v>SDN30012804</v>
      </c>
      <c r="K5786" s="519">
        <v>320</v>
      </c>
    </row>
    <row r="5787" spans="2:11" hidden="1">
      <c r="B5787" s="519" t="s">
        <v>1063</v>
      </c>
      <c r="C5787" s="519"/>
      <c r="D5787" s="519"/>
      <c r="E5787" s="519"/>
      <c r="F5787" s="519">
        <v>1</v>
      </c>
      <c r="G5787" s="519"/>
      <c r="H5787" s="519">
        <v>28</v>
      </c>
      <c r="I5787" s="519">
        <v>5</v>
      </c>
      <c r="J5787" s="519" t="str">
        <f t="shared" si="140"/>
        <v>SDN30012805</v>
      </c>
      <c r="K5787" s="519">
        <v>320</v>
      </c>
    </row>
    <row r="5788" spans="2:11" hidden="1">
      <c r="B5788" s="519" t="s">
        <v>1063</v>
      </c>
      <c r="C5788" s="519"/>
      <c r="D5788" s="519"/>
      <c r="E5788" s="519"/>
      <c r="F5788" s="519">
        <v>1</v>
      </c>
      <c r="G5788" s="519"/>
      <c r="H5788" s="519">
        <v>28</v>
      </c>
      <c r="I5788" s="519">
        <v>6</v>
      </c>
      <c r="J5788" s="519" t="str">
        <f t="shared" si="140"/>
        <v>SDN30012806</v>
      </c>
      <c r="K5788" s="519">
        <v>320</v>
      </c>
    </row>
    <row r="5789" spans="2:11" hidden="1">
      <c r="B5789" s="519" t="s">
        <v>1063</v>
      </c>
      <c r="C5789" s="519"/>
      <c r="D5789" s="519"/>
      <c r="E5789" s="519"/>
      <c r="F5789" s="519">
        <v>1</v>
      </c>
      <c r="G5789" s="519"/>
      <c r="H5789" s="519">
        <v>28</v>
      </c>
      <c r="I5789" s="519">
        <v>7</v>
      </c>
      <c r="J5789" s="519" t="str">
        <f t="shared" si="140"/>
        <v>SDN30012807</v>
      </c>
      <c r="K5789" s="519">
        <v>320</v>
      </c>
    </row>
    <row r="5790" spans="2:11" hidden="1">
      <c r="B5790" s="519" t="s">
        <v>1063</v>
      </c>
      <c r="C5790" s="519"/>
      <c r="D5790" s="519"/>
      <c r="E5790" s="519"/>
      <c r="F5790" s="519">
        <v>1</v>
      </c>
      <c r="G5790" s="519"/>
      <c r="H5790" s="519">
        <v>28</v>
      </c>
      <c r="I5790" s="519">
        <v>8</v>
      </c>
      <c r="J5790" s="519" t="str">
        <f t="shared" si="140"/>
        <v>SDN30012808</v>
      </c>
      <c r="K5790" s="519">
        <v>320</v>
      </c>
    </row>
    <row r="5791" spans="2:11" hidden="1">
      <c r="B5791" s="519" t="s">
        <v>1063</v>
      </c>
      <c r="C5791" s="519"/>
      <c r="D5791" s="519"/>
      <c r="E5791" s="519"/>
      <c r="F5791" s="519">
        <v>1</v>
      </c>
      <c r="G5791" s="519"/>
      <c r="H5791" s="519">
        <v>28</v>
      </c>
      <c r="I5791" s="519">
        <v>9</v>
      </c>
      <c r="J5791" s="519" t="str">
        <f t="shared" si="140"/>
        <v>SDN30012809</v>
      </c>
      <c r="K5791" s="519">
        <v>320</v>
      </c>
    </row>
    <row r="5792" spans="2:11" hidden="1">
      <c r="B5792" s="519" t="s">
        <v>1063</v>
      </c>
      <c r="C5792" s="519"/>
      <c r="D5792" s="519"/>
      <c r="E5792" s="519"/>
      <c r="F5792" s="519">
        <v>1</v>
      </c>
      <c r="G5792" s="519"/>
      <c r="H5792" s="519">
        <v>28</v>
      </c>
      <c r="I5792" s="519">
        <v>10</v>
      </c>
      <c r="J5792" s="519" t="str">
        <f t="shared" si="140"/>
        <v>SDN30012810</v>
      </c>
      <c r="K5792" s="519">
        <v>320</v>
      </c>
    </row>
    <row r="5793" spans="2:11" hidden="1">
      <c r="B5793" s="519" t="s">
        <v>1063</v>
      </c>
      <c r="C5793" s="519"/>
      <c r="D5793" s="519"/>
      <c r="E5793" s="519"/>
      <c r="F5793" s="519">
        <v>1</v>
      </c>
      <c r="G5793" s="519"/>
      <c r="H5793" s="519">
        <v>28</v>
      </c>
      <c r="I5793" s="519">
        <v>11</v>
      </c>
      <c r="J5793" s="519" t="str">
        <f t="shared" si="140"/>
        <v>SDN30012811</v>
      </c>
      <c r="K5793" s="519">
        <v>320</v>
      </c>
    </row>
    <row r="5794" spans="2:11" hidden="1">
      <c r="B5794" s="519" t="s">
        <v>1063</v>
      </c>
      <c r="C5794" s="519"/>
      <c r="D5794" s="519"/>
      <c r="E5794" s="519"/>
      <c r="F5794" s="519">
        <v>1</v>
      </c>
      <c r="G5794" s="519"/>
      <c r="H5794" s="519">
        <v>28</v>
      </c>
      <c r="I5794" s="519">
        <v>12</v>
      </c>
      <c r="J5794" s="519" t="str">
        <f t="shared" si="140"/>
        <v>SDN30012812</v>
      </c>
      <c r="K5794" s="519">
        <v>320</v>
      </c>
    </row>
    <row r="5795" spans="2:11" hidden="1">
      <c r="B5795" s="519" t="s">
        <v>1063</v>
      </c>
      <c r="C5795" s="519"/>
      <c r="D5795" s="519"/>
      <c r="E5795" s="519"/>
      <c r="F5795" s="519">
        <v>1</v>
      </c>
      <c r="G5795" s="519"/>
      <c r="H5795" s="519">
        <v>28</v>
      </c>
      <c r="I5795" s="519">
        <v>13</v>
      </c>
      <c r="J5795" s="519" t="str">
        <f t="shared" si="140"/>
        <v>SDN30012813</v>
      </c>
      <c r="K5795" s="519">
        <v>320</v>
      </c>
    </row>
    <row r="5796" spans="2:11" hidden="1">
      <c r="B5796" s="519" t="s">
        <v>1063</v>
      </c>
      <c r="C5796" s="519"/>
      <c r="D5796" s="519"/>
      <c r="E5796" s="519"/>
      <c r="F5796" s="519">
        <v>1</v>
      </c>
      <c r="G5796" s="519"/>
      <c r="H5796" s="519">
        <v>28</v>
      </c>
      <c r="I5796" s="519">
        <v>14</v>
      </c>
      <c r="J5796" s="519" t="str">
        <f t="shared" si="140"/>
        <v>SDN30012814</v>
      </c>
      <c r="K5796" s="519">
        <v>320</v>
      </c>
    </row>
    <row r="5797" spans="2:11" hidden="1">
      <c r="B5797" s="519" t="s">
        <v>1063</v>
      </c>
      <c r="C5797" s="519"/>
      <c r="D5797" s="519"/>
      <c r="E5797" s="519"/>
      <c r="F5797" s="519">
        <v>1</v>
      </c>
      <c r="G5797" s="519"/>
      <c r="H5797" s="519">
        <v>28</v>
      </c>
      <c r="I5797" s="519">
        <v>15</v>
      </c>
      <c r="J5797" s="519" t="str">
        <f t="shared" si="140"/>
        <v>SDN30012815</v>
      </c>
      <c r="K5797" s="519">
        <v>320</v>
      </c>
    </row>
    <row r="5798" spans="2:11" hidden="1">
      <c r="B5798" s="519" t="s">
        <v>1063</v>
      </c>
      <c r="C5798" s="519"/>
      <c r="D5798" s="519"/>
      <c r="E5798" s="519"/>
      <c r="F5798" s="519">
        <v>1</v>
      </c>
      <c r="G5798" s="519"/>
      <c r="H5798" s="519">
        <v>28</v>
      </c>
      <c r="I5798" s="519">
        <v>16</v>
      </c>
      <c r="J5798" s="519" t="str">
        <f t="shared" si="140"/>
        <v>SDN30012816</v>
      </c>
      <c r="K5798" s="519">
        <v>256</v>
      </c>
    </row>
    <row r="5799" spans="2:11" hidden="1">
      <c r="B5799" s="519" t="s">
        <v>1063</v>
      </c>
      <c r="C5799" s="519"/>
      <c r="D5799" s="519"/>
      <c r="E5799" s="519"/>
      <c r="F5799" s="519">
        <v>1</v>
      </c>
      <c r="G5799" s="519"/>
      <c r="H5799" s="519">
        <v>28</v>
      </c>
      <c r="I5799" s="519">
        <v>17</v>
      </c>
      <c r="J5799" s="519" t="str">
        <f t="shared" si="140"/>
        <v>SDN30012817</v>
      </c>
      <c r="K5799" s="519">
        <v>256</v>
      </c>
    </row>
    <row r="5800" spans="2:11" hidden="1">
      <c r="B5800" s="519" t="s">
        <v>1063</v>
      </c>
      <c r="C5800" s="519"/>
      <c r="D5800" s="519"/>
      <c r="E5800" s="519"/>
      <c r="F5800" s="519">
        <v>1</v>
      </c>
      <c r="G5800" s="519"/>
      <c r="H5800" s="519">
        <v>28</v>
      </c>
      <c r="I5800" s="519">
        <v>18</v>
      </c>
      <c r="J5800" s="519" t="str">
        <f t="shared" si="140"/>
        <v>SDN30012818</v>
      </c>
      <c r="K5800" s="519">
        <v>256</v>
      </c>
    </row>
    <row r="5801" spans="2:11" hidden="1">
      <c r="B5801" s="519" t="s">
        <v>1063</v>
      </c>
      <c r="C5801" s="519"/>
      <c r="D5801" s="519"/>
      <c r="E5801" s="519"/>
      <c r="F5801" s="519">
        <v>1</v>
      </c>
      <c r="G5801" s="519"/>
      <c r="H5801" s="519">
        <v>28</v>
      </c>
      <c r="I5801" s="519">
        <v>19</v>
      </c>
      <c r="J5801" s="519" t="str">
        <f t="shared" si="140"/>
        <v>SDN30012819</v>
      </c>
      <c r="K5801" s="519">
        <v>256</v>
      </c>
    </row>
    <row r="5802" spans="2:11" hidden="1">
      <c r="B5802" s="519" t="s">
        <v>1063</v>
      </c>
      <c r="C5802" s="519"/>
      <c r="D5802" s="519"/>
      <c r="E5802" s="519"/>
      <c r="F5802" s="519">
        <v>1</v>
      </c>
      <c r="G5802" s="519"/>
      <c r="H5802" s="519">
        <v>28</v>
      </c>
      <c r="I5802" s="519">
        <v>20</v>
      </c>
      <c r="J5802" s="519" t="str">
        <f t="shared" si="140"/>
        <v>SDN30012820</v>
      </c>
      <c r="K5802" s="519">
        <v>256</v>
      </c>
    </row>
    <row r="5803" spans="2:11" hidden="1">
      <c r="B5803" s="519" t="s">
        <v>1063</v>
      </c>
      <c r="C5803" s="519"/>
      <c r="D5803" s="519"/>
      <c r="E5803" s="519"/>
      <c r="F5803" s="519">
        <v>1</v>
      </c>
      <c r="G5803" s="519"/>
      <c r="H5803" s="519">
        <v>28</v>
      </c>
      <c r="I5803" s="519">
        <v>21</v>
      </c>
      <c r="J5803" s="519" t="str">
        <f t="shared" si="140"/>
        <v>SDN30012821</v>
      </c>
      <c r="K5803" s="519">
        <v>256</v>
      </c>
    </row>
    <row r="5804" spans="2:11" hidden="1">
      <c r="B5804" s="519" t="s">
        <v>1063</v>
      </c>
      <c r="C5804" s="519"/>
      <c r="D5804" s="519"/>
      <c r="E5804" s="519"/>
      <c r="F5804" s="519">
        <v>1</v>
      </c>
      <c r="G5804" s="519"/>
      <c r="H5804" s="519">
        <v>28</v>
      </c>
      <c r="I5804" s="519">
        <v>22</v>
      </c>
      <c r="J5804" s="519" t="str">
        <f t="shared" si="140"/>
        <v>SDN30012822</v>
      </c>
      <c r="K5804" s="519">
        <v>256</v>
      </c>
    </row>
    <row r="5805" spans="2:11" hidden="1">
      <c r="B5805" s="519" t="s">
        <v>1063</v>
      </c>
      <c r="C5805" s="519"/>
      <c r="D5805" s="519"/>
      <c r="E5805" s="519"/>
      <c r="F5805" s="519">
        <v>1</v>
      </c>
      <c r="G5805" s="519"/>
      <c r="H5805" s="519">
        <v>28</v>
      </c>
      <c r="I5805" s="519">
        <v>23</v>
      </c>
      <c r="J5805" s="519" t="str">
        <f t="shared" si="140"/>
        <v>SDN30012823</v>
      </c>
      <c r="K5805" s="519">
        <v>256</v>
      </c>
    </row>
    <row r="5806" spans="2:11" hidden="1">
      <c r="B5806" s="519" t="s">
        <v>1063</v>
      </c>
      <c r="C5806" s="519"/>
      <c r="D5806" s="519"/>
      <c r="E5806" s="519"/>
      <c r="F5806" s="519">
        <v>1</v>
      </c>
      <c r="G5806" s="519"/>
      <c r="H5806" s="519">
        <v>28</v>
      </c>
      <c r="I5806" s="519">
        <v>24</v>
      </c>
      <c r="J5806" s="519" t="str">
        <f t="shared" si="140"/>
        <v>SDN30012824</v>
      </c>
      <c r="K5806" s="519">
        <v>256</v>
      </c>
    </row>
    <row r="5807" spans="2:11" hidden="1">
      <c r="B5807" s="519" t="s">
        <v>1063</v>
      </c>
      <c r="C5807" s="519"/>
      <c r="D5807" s="519"/>
      <c r="E5807" s="519"/>
      <c r="F5807" s="519">
        <v>1</v>
      </c>
      <c r="G5807" s="519"/>
      <c r="H5807" s="519">
        <v>28</v>
      </c>
      <c r="I5807" s="519">
        <v>25</v>
      </c>
      <c r="J5807" s="519" t="str">
        <f t="shared" si="140"/>
        <v>SDN30012825</v>
      </c>
      <c r="K5807" s="519">
        <v>256</v>
      </c>
    </row>
    <row r="5808" spans="2:11" hidden="1">
      <c r="B5808" s="519" t="s">
        <v>1063</v>
      </c>
      <c r="C5808" s="519"/>
      <c r="D5808" s="519"/>
      <c r="E5808" s="519"/>
      <c r="F5808" s="519">
        <v>1</v>
      </c>
      <c r="G5808" s="519"/>
      <c r="H5808" s="519">
        <v>28</v>
      </c>
      <c r="I5808" s="519">
        <v>26</v>
      </c>
      <c r="J5808" s="519" t="str">
        <f t="shared" si="140"/>
        <v>SDN30012826</v>
      </c>
      <c r="K5808" s="519">
        <v>256</v>
      </c>
    </row>
    <row r="5809" spans="2:11" hidden="1">
      <c r="B5809" s="519" t="s">
        <v>1063</v>
      </c>
      <c r="C5809" s="519"/>
      <c r="D5809" s="519"/>
      <c r="E5809" s="519"/>
      <c r="F5809" s="519">
        <v>1</v>
      </c>
      <c r="G5809" s="519"/>
      <c r="H5809" s="519">
        <v>28</v>
      </c>
      <c r="I5809" s="519">
        <v>27</v>
      </c>
      <c r="J5809" s="519" t="str">
        <f t="shared" si="140"/>
        <v>SDN30012827</v>
      </c>
      <c r="K5809" s="519">
        <v>256</v>
      </c>
    </row>
    <row r="5810" spans="2:11" hidden="1">
      <c r="B5810" s="519" t="s">
        <v>1063</v>
      </c>
      <c r="C5810" s="519"/>
      <c r="D5810" s="519"/>
      <c r="E5810" s="519"/>
      <c r="F5810" s="519">
        <v>1</v>
      </c>
      <c r="G5810" s="519"/>
      <c r="H5810" s="519">
        <v>28</v>
      </c>
      <c r="I5810" s="519">
        <v>28</v>
      </c>
      <c r="J5810" s="519" t="str">
        <f t="shared" si="140"/>
        <v>SDN30012828</v>
      </c>
      <c r="K5810" s="519">
        <v>256</v>
      </c>
    </row>
    <row r="5811" spans="2:11" hidden="1">
      <c r="B5811" s="519" t="s">
        <v>1063</v>
      </c>
      <c r="C5811" s="519"/>
      <c r="D5811" s="519"/>
      <c r="E5811" s="519"/>
      <c r="F5811" s="519">
        <v>1</v>
      </c>
      <c r="G5811" s="519"/>
      <c r="H5811" s="519">
        <v>28</v>
      </c>
      <c r="I5811" s="519">
        <v>29</v>
      </c>
      <c r="J5811" s="519" t="str">
        <f t="shared" si="140"/>
        <v>SDN30012829</v>
      </c>
      <c r="K5811" s="519">
        <v>256</v>
      </c>
    </row>
    <row r="5812" spans="2:11" hidden="1">
      <c r="B5812" s="519" t="s">
        <v>1063</v>
      </c>
      <c r="C5812" s="519"/>
      <c r="D5812" s="519"/>
      <c r="E5812" s="519"/>
      <c r="F5812" s="519">
        <v>1</v>
      </c>
      <c r="G5812" s="519"/>
      <c r="H5812" s="519">
        <v>28</v>
      </c>
      <c r="I5812" s="519">
        <v>30</v>
      </c>
      <c r="J5812" s="519" t="str">
        <f t="shared" si="140"/>
        <v>SDN30012830</v>
      </c>
      <c r="K5812" s="519">
        <v>256</v>
      </c>
    </row>
    <row r="5813" spans="2:11" hidden="1">
      <c r="B5813" s="519" t="s">
        <v>1063</v>
      </c>
      <c r="C5813" s="519"/>
      <c r="D5813" s="519"/>
      <c r="E5813" s="519"/>
      <c r="F5813" s="519">
        <v>1</v>
      </c>
      <c r="G5813" s="519"/>
      <c r="H5813" s="519">
        <v>29</v>
      </c>
      <c r="I5813" s="519">
        <v>1</v>
      </c>
      <c r="J5813" s="519" t="str">
        <f t="shared" si="140"/>
        <v>SDN30012901</v>
      </c>
      <c r="K5813" s="519">
        <v>330</v>
      </c>
    </row>
    <row r="5814" spans="2:11" hidden="1">
      <c r="B5814" s="519" t="s">
        <v>1063</v>
      </c>
      <c r="C5814" s="519"/>
      <c r="D5814" s="519"/>
      <c r="E5814" s="519"/>
      <c r="F5814" s="519">
        <v>1</v>
      </c>
      <c r="G5814" s="519"/>
      <c r="H5814" s="519">
        <v>29</v>
      </c>
      <c r="I5814" s="519">
        <v>2</v>
      </c>
      <c r="J5814" s="519" t="str">
        <f t="shared" si="140"/>
        <v>SDN30012902</v>
      </c>
      <c r="K5814" s="519">
        <v>330</v>
      </c>
    </row>
    <row r="5815" spans="2:11" hidden="1">
      <c r="B5815" s="519" t="s">
        <v>1063</v>
      </c>
      <c r="C5815" s="519"/>
      <c r="D5815" s="519"/>
      <c r="E5815" s="519"/>
      <c r="F5815" s="519">
        <v>1</v>
      </c>
      <c r="G5815" s="519"/>
      <c r="H5815" s="519">
        <v>29</v>
      </c>
      <c r="I5815" s="519">
        <v>3</v>
      </c>
      <c r="J5815" s="519" t="str">
        <f t="shared" si="140"/>
        <v>SDN30012903</v>
      </c>
      <c r="K5815" s="519">
        <v>330</v>
      </c>
    </row>
    <row r="5816" spans="2:11" hidden="1">
      <c r="B5816" s="519" t="s">
        <v>1063</v>
      </c>
      <c r="C5816" s="519"/>
      <c r="D5816" s="519"/>
      <c r="E5816" s="519"/>
      <c r="F5816" s="519">
        <v>1</v>
      </c>
      <c r="G5816" s="519"/>
      <c r="H5816" s="519">
        <v>29</v>
      </c>
      <c r="I5816" s="519">
        <v>4</v>
      </c>
      <c r="J5816" s="519" t="str">
        <f t="shared" si="140"/>
        <v>SDN30012904</v>
      </c>
      <c r="K5816" s="519">
        <v>330</v>
      </c>
    </row>
    <row r="5817" spans="2:11" hidden="1">
      <c r="B5817" s="519" t="s">
        <v>1063</v>
      </c>
      <c r="C5817" s="519"/>
      <c r="D5817" s="519"/>
      <c r="E5817" s="519"/>
      <c r="F5817" s="519">
        <v>1</v>
      </c>
      <c r="G5817" s="519"/>
      <c r="H5817" s="519">
        <v>29</v>
      </c>
      <c r="I5817" s="519">
        <v>5</v>
      </c>
      <c r="J5817" s="519" t="str">
        <f t="shared" si="140"/>
        <v>SDN30012905</v>
      </c>
      <c r="K5817" s="519">
        <v>330</v>
      </c>
    </row>
    <row r="5818" spans="2:11" hidden="1">
      <c r="B5818" s="519" t="s">
        <v>1063</v>
      </c>
      <c r="C5818" s="519"/>
      <c r="D5818" s="519"/>
      <c r="E5818" s="519"/>
      <c r="F5818" s="519">
        <v>1</v>
      </c>
      <c r="G5818" s="519"/>
      <c r="H5818" s="519">
        <v>29</v>
      </c>
      <c r="I5818" s="519">
        <v>6</v>
      </c>
      <c r="J5818" s="519" t="str">
        <f t="shared" si="140"/>
        <v>SDN30012906</v>
      </c>
      <c r="K5818" s="519">
        <v>330</v>
      </c>
    </row>
    <row r="5819" spans="2:11" hidden="1">
      <c r="B5819" s="519" t="s">
        <v>1063</v>
      </c>
      <c r="C5819" s="519"/>
      <c r="D5819" s="519"/>
      <c r="E5819" s="519"/>
      <c r="F5819" s="519">
        <v>1</v>
      </c>
      <c r="G5819" s="519"/>
      <c r="H5819" s="519">
        <v>29</v>
      </c>
      <c r="I5819" s="519">
        <v>7</v>
      </c>
      <c r="J5819" s="519" t="str">
        <f t="shared" si="140"/>
        <v>SDN30012907</v>
      </c>
      <c r="K5819" s="519">
        <v>330</v>
      </c>
    </row>
    <row r="5820" spans="2:11" hidden="1">
      <c r="B5820" s="519" t="s">
        <v>1063</v>
      </c>
      <c r="C5820" s="519"/>
      <c r="D5820" s="519"/>
      <c r="E5820" s="519"/>
      <c r="F5820" s="519">
        <v>1</v>
      </c>
      <c r="G5820" s="519"/>
      <c r="H5820" s="519">
        <v>29</v>
      </c>
      <c r="I5820" s="519">
        <v>8</v>
      </c>
      <c r="J5820" s="519" t="str">
        <f t="shared" si="140"/>
        <v>SDN30012908</v>
      </c>
      <c r="K5820" s="519">
        <v>330</v>
      </c>
    </row>
    <row r="5821" spans="2:11" hidden="1">
      <c r="B5821" s="519" t="s">
        <v>1063</v>
      </c>
      <c r="C5821" s="519"/>
      <c r="D5821" s="519"/>
      <c r="E5821" s="519"/>
      <c r="F5821" s="519">
        <v>1</v>
      </c>
      <c r="G5821" s="519"/>
      <c r="H5821" s="519">
        <v>29</v>
      </c>
      <c r="I5821" s="519">
        <v>9</v>
      </c>
      <c r="J5821" s="519" t="str">
        <f t="shared" si="140"/>
        <v>SDN30012909</v>
      </c>
      <c r="K5821" s="519">
        <v>330</v>
      </c>
    </row>
    <row r="5822" spans="2:11" hidden="1">
      <c r="B5822" s="519" t="s">
        <v>1063</v>
      </c>
      <c r="C5822" s="519"/>
      <c r="D5822" s="519"/>
      <c r="E5822" s="519"/>
      <c r="F5822" s="519">
        <v>1</v>
      </c>
      <c r="G5822" s="519"/>
      <c r="H5822" s="519">
        <v>29</v>
      </c>
      <c r="I5822" s="519">
        <v>10</v>
      </c>
      <c r="J5822" s="519" t="str">
        <f t="shared" si="140"/>
        <v>SDN30012910</v>
      </c>
      <c r="K5822" s="519">
        <v>330</v>
      </c>
    </row>
    <row r="5823" spans="2:11" hidden="1">
      <c r="B5823" s="519" t="s">
        <v>1063</v>
      </c>
      <c r="C5823" s="519"/>
      <c r="D5823" s="519"/>
      <c r="E5823" s="519"/>
      <c r="F5823" s="519">
        <v>1</v>
      </c>
      <c r="G5823" s="519"/>
      <c r="H5823" s="519">
        <v>29</v>
      </c>
      <c r="I5823" s="519">
        <v>11</v>
      </c>
      <c r="J5823" s="519" t="str">
        <f t="shared" si="140"/>
        <v>SDN30012911</v>
      </c>
      <c r="K5823" s="519">
        <v>330</v>
      </c>
    </row>
    <row r="5824" spans="2:11" hidden="1">
      <c r="B5824" s="519" t="s">
        <v>1063</v>
      </c>
      <c r="C5824" s="519"/>
      <c r="D5824" s="519"/>
      <c r="E5824" s="519"/>
      <c r="F5824" s="519">
        <v>1</v>
      </c>
      <c r="G5824" s="519"/>
      <c r="H5824" s="519">
        <v>29</v>
      </c>
      <c r="I5824" s="519">
        <v>12</v>
      </c>
      <c r="J5824" s="519" t="str">
        <f t="shared" si="140"/>
        <v>SDN30012912</v>
      </c>
      <c r="K5824" s="519">
        <v>330</v>
      </c>
    </row>
    <row r="5825" spans="2:11" hidden="1">
      <c r="B5825" s="519" t="s">
        <v>1063</v>
      </c>
      <c r="C5825" s="519"/>
      <c r="D5825" s="519"/>
      <c r="E5825" s="519"/>
      <c r="F5825" s="519">
        <v>1</v>
      </c>
      <c r="G5825" s="519"/>
      <c r="H5825" s="519">
        <v>29</v>
      </c>
      <c r="I5825" s="519">
        <v>13</v>
      </c>
      <c r="J5825" s="519" t="str">
        <f t="shared" si="140"/>
        <v>SDN30012913</v>
      </c>
      <c r="K5825" s="519">
        <v>330</v>
      </c>
    </row>
    <row r="5826" spans="2:11" hidden="1">
      <c r="B5826" s="519" t="s">
        <v>1063</v>
      </c>
      <c r="C5826" s="519"/>
      <c r="D5826" s="519"/>
      <c r="E5826" s="519"/>
      <c r="F5826" s="519">
        <v>1</v>
      </c>
      <c r="G5826" s="519"/>
      <c r="H5826" s="519">
        <v>29</v>
      </c>
      <c r="I5826" s="519">
        <v>14</v>
      </c>
      <c r="J5826" s="519" t="str">
        <f t="shared" si="140"/>
        <v>SDN30012914</v>
      </c>
      <c r="K5826" s="519">
        <v>330</v>
      </c>
    </row>
    <row r="5827" spans="2:11" hidden="1">
      <c r="B5827" s="519" t="s">
        <v>1063</v>
      </c>
      <c r="C5827" s="519"/>
      <c r="D5827" s="519"/>
      <c r="E5827" s="519"/>
      <c r="F5827" s="519">
        <v>1</v>
      </c>
      <c r="G5827" s="519"/>
      <c r="H5827" s="519">
        <v>29</v>
      </c>
      <c r="I5827" s="519">
        <v>15</v>
      </c>
      <c r="J5827" s="519" t="str">
        <f t="shared" si="140"/>
        <v>SDN30012915</v>
      </c>
      <c r="K5827" s="519">
        <v>330</v>
      </c>
    </row>
    <row r="5828" spans="2:11" hidden="1">
      <c r="B5828" s="519" t="s">
        <v>1063</v>
      </c>
      <c r="C5828" s="519"/>
      <c r="D5828" s="519"/>
      <c r="E5828" s="519"/>
      <c r="F5828" s="519">
        <v>1</v>
      </c>
      <c r="G5828" s="519"/>
      <c r="H5828" s="519">
        <v>29</v>
      </c>
      <c r="I5828" s="519">
        <v>16</v>
      </c>
      <c r="J5828" s="519" t="str">
        <f t="shared" ref="J5828:J5891" si="141">B5828&amp;TEXT(F5828,"00")&amp;TEXT(H5828,"00")&amp;TEXT(I5828,"00")</f>
        <v>SDN30012916</v>
      </c>
      <c r="K5828" s="519">
        <v>264</v>
      </c>
    </row>
    <row r="5829" spans="2:11" hidden="1">
      <c r="B5829" s="519" t="s">
        <v>1063</v>
      </c>
      <c r="C5829" s="519"/>
      <c r="D5829" s="519"/>
      <c r="E5829" s="519"/>
      <c r="F5829" s="519">
        <v>1</v>
      </c>
      <c r="G5829" s="519"/>
      <c r="H5829" s="519">
        <v>29</v>
      </c>
      <c r="I5829" s="519">
        <v>17</v>
      </c>
      <c r="J5829" s="519" t="str">
        <f t="shared" si="141"/>
        <v>SDN30012917</v>
      </c>
      <c r="K5829" s="519">
        <v>264</v>
      </c>
    </row>
    <row r="5830" spans="2:11" hidden="1">
      <c r="B5830" s="519" t="s">
        <v>1063</v>
      </c>
      <c r="C5830" s="519"/>
      <c r="D5830" s="519"/>
      <c r="E5830" s="519"/>
      <c r="F5830" s="519">
        <v>1</v>
      </c>
      <c r="G5830" s="519"/>
      <c r="H5830" s="519">
        <v>29</v>
      </c>
      <c r="I5830" s="519">
        <v>18</v>
      </c>
      <c r="J5830" s="519" t="str">
        <f t="shared" si="141"/>
        <v>SDN30012918</v>
      </c>
      <c r="K5830" s="519">
        <v>264</v>
      </c>
    </row>
    <row r="5831" spans="2:11" hidden="1">
      <c r="B5831" s="519" t="s">
        <v>1063</v>
      </c>
      <c r="C5831" s="519"/>
      <c r="D5831" s="519"/>
      <c r="E5831" s="519"/>
      <c r="F5831" s="519">
        <v>1</v>
      </c>
      <c r="G5831" s="519"/>
      <c r="H5831" s="519">
        <v>29</v>
      </c>
      <c r="I5831" s="519">
        <v>19</v>
      </c>
      <c r="J5831" s="519" t="str">
        <f t="shared" si="141"/>
        <v>SDN30012919</v>
      </c>
      <c r="K5831" s="519">
        <v>264</v>
      </c>
    </row>
    <row r="5832" spans="2:11" hidden="1">
      <c r="B5832" s="519" t="s">
        <v>1063</v>
      </c>
      <c r="C5832" s="519"/>
      <c r="D5832" s="519"/>
      <c r="E5832" s="519"/>
      <c r="F5832" s="519">
        <v>1</v>
      </c>
      <c r="G5832" s="519"/>
      <c r="H5832" s="519">
        <v>29</v>
      </c>
      <c r="I5832" s="519">
        <v>20</v>
      </c>
      <c r="J5832" s="519" t="str">
        <f t="shared" si="141"/>
        <v>SDN30012920</v>
      </c>
      <c r="K5832" s="519">
        <v>264</v>
      </c>
    </row>
    <row r="5833" spans="2:11" hidden="1">
      <c r="B5833" s="519" t="s">
        <v>1063</v>
      </c>
      <c r="C5833" s="519"/>
      <c r="D5833" s="519"/>
      <c r="E5833" s="519"/>
      <c r="F5833" s="519">
        <v>1</v>
      </c>
      <c r="G5833" s="519"/>
      <c r="H5833" s="519">
        <v>29</v>
      </c>
      <c r="I5833" s="519">
        <v>21</v>
      </c>
      <c r="J5833" s="519" t="str">
        <f t="shared" si="141"/>
        <v>SDN30012921</v>
      </c>
      <c r="K5833" s="519">
        <v>264</v>
      </c>
    </row>
    <row r="5834" spans="2:11" hidden="1">
      <c r="B5834" s="519" t="s">
        <v>1063</v>
      </c>
      <c r="C5834" s="519"/>
      <c r="D5834" s="519"/>
      <c r="E5834" s="519"/>
      <c r="F5834" s="519">
        <v>1</v>
      </c>
      <c r="G5834" s="519"/>
      <c r="H5834" s="519">
        <v>29</v>
      </c>
      <c r="I5834" s="519">
        <v>22</v>
      </c>
      <c r="J5834" s="519" t="str">
        <f t="shared" si="141"/>
        <v>SDN30012922</v>
      </c>
      <c r="K5834" s="519">
        <v>264</v>
      </c>
    </row>
    <row r="5835" spans="2:11" hidden="1">
      <c r="B5835" s="519" t="s">
        <v>1063</v>
      </c>
      <c r="C5835" s="519"/>
      <c r="D5835" s="519"/>
      <c r="E5835" s="519"/>
      <c r="F5835" s="519">
        <v>1</v>
      </c>
      <c r="G5835" s="519"/>
      <c r="H5835" s="519">
        <v>29</v>
      </c>
      <c r="I5835" s="519">
        <v>23</v>
      </c>
      <c r="J5835" s="519" t="str">
        <f t="shared" si="141"/>
        <v>SDN30012923</v>
      </c>
      <c r="K5835" s="519">
        <v>264</v>
      </c>
    </row>
    <row r="5836" spans="2:11" hidden="1">
      <c r="B5836" s="519" t="s">
        <v>1063</v>
      </c>
      <c r="C5836" s="519"/>
      <c r="D5836" s="519"/>
      <c r="E5836" s="519"/>
      <c r="F5836" s="519">
        <v>1</v>
      </c>
      <c r="G5836" s="519"/>
      <c r="H5836" s="519">
        <v>29</v>
      </c>
      <c r="I5836" s="519">
        <v>24</v>
      </c>
      <c r="J5836" s="519" t="str">
        <f t="shared" si="141"/>
        <v>SDN30012924</v>
      </c>
      <c r="K5836" s="519">
        <v>264</v>
      </c>
    </row>
    <row r="5837" spans="2:11" hidden="1">
      <c r="B5837" s="519" t="s">
        <v>1063</v>
      </c>
      <c r="C5837" s="519"/>
      <c r="D5837" s="519"/>
      <c r="E5837" s="519"/>
      <c r="F5837" s="519">
        <v>1</v>
      </c>
      <c r="G5837" s="519"/>
      <c r="H5837" s="519">
        <v>29</v>
      </c>
      <c r="I5837" s="519">
        <v>25</v>
      </c>
      <c r="J5837" s="519" t="str">
        <f t="shared" si="141"/>
        <v>SDN30012925</v>
      </c>
      <c r="K5837" s="519">
        <v>264</v>
      </c>
    </row>
    <row r="5838" spans="2:11" hidden="1">
      <c r="B5838" s="519" t="s">
        <v>1063</v>
      </c>
      <c r="C5838" s="519"/>
      <c r="D5838" s="519"/>
      <c r="E5838" s="519"/>
      <c r="F5838" s="519">
        <v>1</v>
      </c>
      <c r="G5838" s="519"/>
      <c r="H5838" s="519">
        <v>29</v>
      </c>
      <c r="I5838" s="519">
        <v>26</v>
      </c>
      <c r="J5838" s="519" t="str">
        <f t="shared" si="141"/>
        <v>SDN30012926</v>
      </c>
      <c r="K5838" s="519">
        <v>264</v>
      </c>
    </row>
    <row r="5839" spans="2:11" hidden="1">
      <c r="B5839" s="519" t="s">
        <v>1063</v>
      </c>
      <c r="C5839" s="519"/>
      <c r="D5839" s="519"/>
      <c r="E5839" s="519"/>
      <c r="F5839" s="519">
        <v>1</v>
      </c>
      <c r="G5839" s="519"/>
      <c r="H5839" s="519">
        <v>29</v>
      </c>
      <c r="I5839" s="519">
        <v>27</v>
      </c>
      <c r="J5839" s="519" t="str">
        <f t="shared" si="141"/>
        <v>SDN30012927</v>
      </c>
      <c r="K5839" s="519">
        <v>264</v>
      </c>
    </row>
    <row r="5840" spans="2:11" hidden="1">
      <c r="B5840" s="519" t="s">
        <v>1063</v>
      </c>
      <c r="C5840" s="519"/>
      <c r="D5840" s="519"/>
      <c r="E5840" s="519"/>
      <c r="F5840" s="519">
        <v>1</v>
      </c>
      <c r="G5840" s="519"/>
      <c r="H5840" s="519">
        <v>29</v>
      </c>
      <c r="I5840" s="519">
        <v>28</v>
      </c>
      <c r="J5840" s="519" t="str">
        <f t="shared" si="141"/>
        <v>SDN30012928</v>
      </c>
      <c r="K5840" s="519">
        <v>264</v>
      </c>
    </row>
    <row r="5841" spans="2:11" hidden="1">
      <c r="B5841" s="519" t="s">
        <v>1063</v>
      </c>
      <c r="C5841" s="519"/>
      <c r="D5841" s="519"/>
      <c r="E5841" s="519"/>
      <c r="F5841" s="519">
        <v>1</v>
      </c>
      <c r="G5841" s="519"/>
      <c r="H5841" s="519">
        <v>29</v>
      </c>
      <c r="I5841" s="519">
        <v>29</v>
      </c>
      <c r="J5841" s="519" t="str">
        <f t="shared" si="141"/>
        <v>SDN30012929</v>
      </c>
      <c r="K5841" s="519">
        <v>264</v>
      </c>
    </row>
    <row r="5842" spans="2:11" hidden="1">
      <c r="B5842" s="519" t="s">
        <v>1063</v>
      </c>
      <c r="C5842" s="519"/>
      <c r="D5842" s="519"/>
      <c r="E5842" s="519"/>
      <c r="F5842" s="519">
        <v>1</v>
      </c>
      <c r="G5842" s="519"/>
      <c r="H5842" s="519">
        <v>29</v>
      </c>
      <c r="I5842" s="519">
        <v>30</v>
      </c>
      <c r="J5842" s="519" t="str">
        <f t="shared" si="141"/>
        <v>SDN30012930</v>
      </c>
      <c r="K5842" s="519">
        <v>264</v>
      </c>
    </row>
    <row r="5843" spans="2:11" hidden="1">
      <c r="B5843" s="519" t="s">
        <v>1063</v>
      </c>
      <c r="C5843" s="519"/>
      <c r="D5843" s="519"/>
      <c r="E5843" s="519"/>
      <c r="F5843" s="519">
        <v>1</v>
      </c>
      <c r="G5843" s="519"/>
      <c r="H5843" s="519">
        <v>30</v>
      </c>
      <c r="I5843" s="519">
        <v>1</v>
      </c>
      <c r="J5843" s="519" t="str">
        <f t="shared" si="141"/>
        <v>SDN30013001</v>
      </c>
      <c r="K5843" s="519">
        <v>330</v>
      </c>
    </row>
    <row r="5844" spans="2:11" hidden="1">
      <c r="B5844" s="519" t="s">
        <v>1063</v>
      </c>
      <c r="C5844" s="519"/>
      <c r="D5844" s="519"/>
      <c r="E5844" s="519"/>
      <c r="F5844" s="519">
        <v>1</v>
      </c>
      <c r="G5844" s="519"/>
      <c r="H5844" s="519">
        <v>30</v>
      </c>
      <c r="I5844" s="519">
        <v>2</v>
      </c>
      <c r="J5844" s="519" t="str">
        <f t="shared" si="141"/>
        <v>SDN30013002</v>
      </c>
      <c r="K5844" s="519">
        <v>330</v>
      </c>
    </row>
    <row r="5845" spans="2:11" hidden="1">
      <c r="B5845" s="519" t="s">
        <v>1063</v>
      </c>
      <c r="C5845" s="519"/>
      <c r="D5845" s="519"/>
      <c r="E5845" s="519"/>
      <c r="F5845" s="519">
        <v>1</v>
      </c>
      <c r="G5845" s="519"/>
      <c r="H5845" s="519">
        <v>30</v>
      </c>
      <c r="I5845" s="519">
        <v>3</v>
      </c>
      <c r="J5845" s="519" t="str">
        <f t="shared" si="141"/>
        <v>SDN30013003</v>
      </c>
      <c r="K5845" s="519">
        <v>330</v>
      </c>
    </row>
    <row r="5846" spans="2:11" hidden="1">
      <c r="B5846" s="519" t="s">
        <v>1063</v>
      </c>
      <c r="C5846" s="519"/>
      <c r="D5846" s="519"/>
      <c r="E5846" s="519"/>
      <c r="F5846" s="519">
        <v>1</v>
      </c>
      <c r="G5846" s="519"/>
      <c r="H5846" s="519">
        <v>30</v>
      </c>
      <c r="I5846" s="519">
        <v>4</v>
      </c>
      <c r="J5846" s="519" t="str">
        <f t="shared" si="141"/>
        <v>SDN30013004</v>
      </c>
      <c r="K5846" s="519">
        <v>330</v>
      </c>
    </row>
    <row r="5847" spans="2:11" hidden="1">
      <c r="B5847" s="519" t="s">
        <v>1063</v>
      </c>
      <c r="C5847" s="519"/>
      <c r="D5847" s="519"/>
      <c r="E5847" s="519"/>
      <c r="F5847" s="519">
        <v>1</v>
      </c>
      <c r="G5847" s="519"/>
      <c r="H5847" s="519">
        <v>30</v>
      </c>
      <c r="I5847" s="519">
        <v>5</v>
      </c>
      <c r="J5847" s="519" t="str">
        <f t="shared" si="141"/>
        <v>SDN30013005</v>
      </c>
      <c r="K5847" s="519">
        <v>330</v>
      </c>
    </row>
    <row r="5848" spans="2:11" hidden="1">
      <c r="B5848" s="519" t="s">
        <v>1063</v>
      </c>
      <c r="C5848" s="519"/>
      <c r="D5848" s="519"/>
      <c r="E5848" s="519"/>
      <c r="F5848" s="519">
        <v>1</v>
      </c>
      <c r="G5848" s="519"/>
      <c r="H5848" s="519">
        <v>30</v>
      </c>
      <c r="I5848" s="519">
        <v>6</v>
      </c>
      <c r="J5848" s="519" t="str">
        <f t="shared" si="141"/>
        <v>SDN30013006</v>
      </c>
      <c r="K5848" s="519">
        <v>330</v>
      </c>
    </row>
    <row r="5849" spans="2:11" hidden="1">
      <c r="B5849" s="519" t="s">
        <v>1063</v>
      </c>
      <c r="C5849" s="519"/>
      <c r="D5849" s="519"/>
      <c r="E5849" s="519"/>
      <c r="F5849" s="519">
        <v>1</v>
      </c>
      <c r="G5849" s="519"/>
      <c r="H5849" s="519">
        <v>30</v>
      </c>
      <c r="I5849" s="519">
        <v>7</v>
      </c>
      <c r="J5849" s="519" t="str">
        <f t="shared" si="141"/>
        <v>SDN30013007</v>
      </c>
      <c r="K5849" s="519">
        <v>330</v>
      </c>
    </row>
    <row r="5850" spans="2:11" hidden="1">
      <c r="B5850" s="519" t="s">
        <v>1063</v>
      </c>
      <c r="C5850" s="519"/>
      <c r="D5850" s="519"/>
      <c r="E5850" s="519"/>
      <c r="F5850" s="519">
        <v>1</v>
      </c>
      <c r="G5850" s="519"/>
      <c r="H5850" s="519">
        <v>30</v>
      </c>
      <c r="I5850" s="519">
        <v>8</v>
      </c>
      <c r="J5850" s="519" t="str">
        <f t="shared" si="141"/>
        <v>SDN30013008</v>
      </c>
      <c r="K5850" s="519">
        <v>330</v>
      </c>
    </row>
    <row r="5851" spans="2:11" hidden="1">
      <c r="B5851" s="519" t="s">
        <v>1063</v>
      </c>
      <c r="C5851" s="519"/>
      <c r="D5851" s="519"/>
      <c r="E5851" s="519"/>
      <c r="F5851" s="519">
        <v>1</v>
      </c>
      <c r="G5851" s="519"/>
      <c r="H5851" s="519">
        <v>30</v>
      </c>
      <c r="I5851" s="519">
        <v>9</v>
      </c>
      <c r="J5851" s="519" t="str">
        <f t="shared" si="141"/>
        <v>SDN30013009</v>
      </c>
      <c r="K5851" s="519">
        <v>330</v>
      </c>
    </row>
    <row r="5852" spans="2:11" hidden="1">
      <c r="B5852" s="519" t="s">
        <v>1063</v>
      </c>
      <c r="C5852" s="519"/>
      <c r="D5852" s="519"/>
      <c r="E5852" s="519"/>
      <c r="F5852" s="519">
        <v>1</v>
      </c>
      <c r="G5852" s="519"/>
      <c r="H5852" s="519">
        <v>30</v>
      </c>
      <c r="I5852" s="519">
        <v>10</v>
      </c>
      <c r="J5852" s="519" t="str">
        <f t="shared" si="141"/>
        <v>SDN30013010</v>
      </c>
      <c r="K5852" s="519">
        <v>330</v>
      </c>
    </row>
    <row r="5853" spans="2:11" hidden="1">
      <c r="B5853" s="519" t="s">
        <v>1063</v>
      </c>
      <c r="C5853" s="519"/>
      <c r="D5853" s="519"/>
      <c r="E5853" s="519"/>
      <c r="F5853" s="519">
        <v>1</v>
      </c>
      <c r="G5853" s="519"/>
      <c r="H5853" s="519">
        <v>30</v>
      </c>
      <c r="I5853" s="519">
        <v>11</v>
      </c>
      <c r="J5853" s="519" t="str">
        <f t="shared" si="141"/>
        <v>SDN30013011</v>
      </c>
      <c r="K5853" s="519">
        <v>330</v>
      </c>
    </row>
    <row r="5854" spans="2:11" hidden="1">
      <c r="B5854" s="519" t="s">
        <v>1063</v>
      </c>
      <c r="C5854" s="519"/>
      <c r="D5854" s="519"/>
      <c r="E5854" s="519"/>
      <c r="F5854" s="519">
        <v>1</v>
      </c>
      <c r="G5854" s="519"/>
      <c r="H5854" s="519">
        <v>30</v>
      </c>
      <c r="I5854" s="519">
        <v>12</v>
      </c>
      <c r="J5854" s="519" t="str">
        <f t="shared" si="141"/>
        <v>SDN30013012</v>
      </c>
      <c r="K5854" s="519">
        <v>330</v>
      </c>
    </row>
    <row r="5855" spans="2:11" hidden="1">
      <c r="B5855" s="519" t="s">
        <v>1063</v>
      </c>
      <c r="C5855" s="519"/>
      <c r="D5855" s="519"/>
      <c r="E5855" s="519"/>
      <c r="F5855" s="519">
        <v>1</v>
      </c>
      <c r="G5855" s="519"/>
      <c r="H5855" s="519">
        <v>30</v>
      </c>
      <c r="I5855" s="519">
        <v>13</v>
      </c>
      <c r="J5855" s="519" t="str">
        <f t="shared" si="141"/>
        <v>SDN30013013</v>
      </c>
      <c r="K5855" s="519">
        <v>330</v>
      </c>
    </row>
    <row r="5856" spans="2:11" hidden="1">
      <c r="B5856" s="519" t="s">
        <v>1063</v>
      </c>
      <c r="C5856" s="519"/>
      <c r="D5856" s="519"/>
      <c r="E5856" s="519"/>
      <c r="F5856" s="519">
        <v>1</v>
      </c>
      <c r="G5856" s="519"/>
      <c r="H5856" s="519">
        <v>30</v>
      </c>
      <c r="I5856" s="519">
        <v>14</v>
      </c>
      <c r="J5856" s="519" t="str">
        <f t="shared" si="141"/>
        <v>SDN30013014</v>
      </c>
      <c r="K5856" s="519">
        <v>330</v>
      </c>
    </row>
    <row r="5857" spans="2:11" hidden="1">
      <c r="B5857" s="519" t="s">
        <v>1063</v>
      </c>
      <c r="C5857" s="519"/>
      <c r="D5857" s="519"/>
      <c r="E5857" s="519"/>
      <c r="F5857" s="519">
        <v>1</v>
      </c>
      <c r="G5857" s="519"/>
      <c r="H5857" s="519">
        <v>30</v>
      </c>
      <c r="I5857" s="519">
        <v>15</v>
      </c>
      <c r="J5857" s="519" t="str">
        <f t="shared" si="141"/>
        <v>SDN30013015</v>
      </c>
      <c r="K5857" s="519">
        <v>330</v>
      </c>
    </row>
    <row r="5858" spans="2:11" hidden="1">
      <c r="B5858" s="519" t="s">
        <v>1063</v>
      </c>
      <c r="C5858" s="519"/>
      <c r="D5858" s="519"/>
      <c r="E5858" s="519"/>
      <c r="F5858" s="519">
        <v>1</v>
      </c>
      <c r="G5858" s="519"/>
      <c r="H5858" s="519">
        <v>30</v>
      </c>
      <c r="I5858" s="519">
        <v>16</v>
      </c>
      <c r="J5858" s="519" t="str">
        <f t="shared" si="141"/>
        <v>SDN30013016</v>
      </c>
      <c r="K5858" s="519">
        <v>264</v>
      </c>
    </row>
    <row r="5859" spans="2:11" hidden="1">
      <c r="B5859" s="519" t="s">
        <v>1063</v>
      </c>
      <c r="C5859" s="519"/>
      <c r="D5859" s="519"/>
      <c r="E5859" s="519"/>
      <c r="F5859" s="519">
        <v>1</v>
      </c>
      <c r="G5859" s="519"/>
      <c r="H5859" s="519">
        <v>30</v>
      </c>
      <c r="I5859" s="519">
        <v>17</v>
      </c>
      <c r="J5859" s="519" t="str">
        <f t="shared" si="141"/>
        <v>SDN30013017</v>
      </c>
      <c r="K5859" s="519">
        <v>264</v>
      </c>
    </row>
    <row r="5860" spans="2:11" hidden="1">
      <c r="B5860" s="519" t="s">
        <v>1063</v>
      </c>
      <c r="C5860" s="519"/>
      <c r="D5860" s="519"/>
      <c r="E5860" s="519"/>
      <c r="F5860" s="519">
        <v>1</v>
      </c>
      <c r="G5860" s="519"/>
      <c r="H5860" s="519">
        <v>30</v>
      </c>
      <c r="I5860" s="519">
        <v>18</v>
      </c>
      <c r="J5860" s="519" t="str">
        <f t="shared" si="141"/>
        <v>SDN30013018</v>
      </c>
      <c r="K5860" s="519">
        <v>264</v>
      </c>
    </row>
    <row r="5861" spans="2:11" hidden="1">
      <c r="B5861" s="519" t="s">
        <v>1063</v>
      </c>
      <c r="C5861" s="519"/>
      <c r="D5861" s="519"/>
      <c r="E5861" s="519"/>
      <c r="F5861" s="519">
        <v>1</v>
      </c>
      <c r="G5861" s="519"/>
      <c r="H5861" s="519">
        <v>30</v>
      </c>
      <c r="I5861" s="519">
        <v>19</v>
      </c>
      <c r="J5861" s="519" t="str">
        <f t="shared" si="141"/>
        <v>SDN30013019</v>
      </c>
      <c r="K5861" s="519">
        <v>264</v>
      </c>
    </row>
    <row r="5862" spans="2:11" hidden="1">
      <c r="B5862" s="519" t="s">
        <v>1063</v>
      </c>
      <c r="C5862" s="519"/>
      <c r="D5862" s="519"/>
      <c r="E5862" s="519"/>
      <c r="F5862" s="519">
        <v>1</v>
      </c>
      <c r="G5862" s="519"/>
      <c r="H5862" s="519">
        <v>30</v>
      </c>
      <c r="I5862" s="519">
        <v>20</v>
      </c>
      <c r="J5862" s="519" t="str">
        <f t="shared" si="141"/>
        <v>SDN30013020</v>
      </c>
      <c r="K5862" s="519">
        <v>264</v>
      </c>
    </row>
    <row r="5863" spans="2:11" hidden="1">
      <c r="B5863" s="519" t="s">
        <v>1063</v>
      </c>
      <c r="C5863" s="519"/>
      <c r="D5863" s="519"/>
      <c r="E5863" s="519"/>
      <c r="F5863" s="519">
        <v>1</v>
      </c>
      <c r="G5863" s="519"/>
      <c r="H5863" s="519">
        <v>30</v>
      </c>
      <c r="I5863" s="519">
        <v>21</v>
      </c>
      <c r="J5863" s="519" t="str">
        <f t="shared" si="141"/>
        <v>SDN30013021</v>
      </c>
      <c r="K5863" s="519">
        <v>264</v>
      </c>
    </row>
    <row r="5864" spans="2:11" hidden="1">
      <c r="B5864" s="519" t="s">
        <v>1063</v>
      </c>
      <c r="C5864" s="519"/>
      <c r="D5864" s="519"/>
      <c r="E5864" s="519"/>
      <c r="F5864" s="519">
        <v>1</v>
      </c>
      <c r="G5864" s="519"/>
      <c r="H5864" s="519">
        <v>30</v>
      </c>
      <c r="I5864" s="519">
        <v>22</v>
      </c>
      <c r="J5864" s="519" t="str">
        <f t="shared" si="141"/>
        <v>SDN30013022</v>
      </c>
      <c r="K5864" s="519">
        <v>264</v>
      </c>
    </row>
    <row r="5865" spans="2:11" hidden="1">
      <c r="B5865" s="519" t="s">
        <v>1063</v>
      </c>
      <c r="C5865" s="519"/>
      <c r="D5865" s="519"/>
      <c r="E5865" s="519"/>
      <c r="F5865" s="519">
        <v>1</v>
      </c>
      <c r="G5865" s="519"/>
      <c r="H5865" s="519">
        <v>30</v>
      </c>
      <c r="I5865" s="519">
        <v>23</v>
      </c>
      <c r="J5865" s="519" t="str">
        <f t="shared" si="141"/>
        <v>SDN30013023</v>
      </c>
      <c r="K5865" s="519">
        <v>264</v>
      </c>
    </row>
    <row r="5866" spans="2:11" hidden="1">
      <c r="B5866" s="519" t="s">
        <v>1063</v>
      </c>
      <c r="C5866" s="519"/>
      <c r="D5866" s="519"/>
      <c r="E5866" s="519"/>
      <c r="F5866" s="519">
        <v>1</v>
      </c>
      <c r="G5866" s="519"/>
      <c r="H5866" s="519">
        <v>30</v>
      </c>
      <c r="I5866" s="519">
        <v>24</v>
      </c>
      <c r="J5866" s="519" t="str">
        <f t="shared" si="141"/>
        <v>SDN30013024</v>
      </c>
      <c r="K5866" s="519">
        <v>264</v>
      </c>
    </row>
    <row r="5867" spans="2:11" hidden="1">
      <c r="B5867" s="519" t="s">
        <v>1063</v>
      </c>
      <c r="C5867" s="519"/>
      <c r="D5867" s="519"/>
      <c r="E5867" s="519"/>
      <c r="F5867" s="519">
        <v>1</v>
      </c>
      <c r="G5867" s="519"/>
      <c r="H5867" s="519">
        <v>30</v>
      </c>
      <c r="I5867" s="519">
        <v>25</v>
      </c>
      <c r="J5867" s="519" t="str">
        <f t="shared" si="141"/>
        <v>SDN30013025</v>
      </c>
      <c r="K5867" s="519">
        <v>264</v>
      </c>
    </row>
    <row r="5868" spans="2:11" hidden="1">
      <c r="B5868" s="519" t="s">
        <v>1063</v>
      </c>
      <c r="C5868" s="519"/>
      <c r="D5868" s="519"/>
      <c r="E5868" s="519"/>
      <c r="F5868" s="519">
        <v>1</v>
      </c>
      <c r="G5868" s="519"/>
      <c r="H5868" s="519">
        <v>30</v>
      </c>
      <c r="I5868" s="519">
        <v>26</v>
      </c>
      <c r="J5868" s="519" t="str">
        <f t="shared" si="141"/>
        <v>SDN30013026</v>
      </c>
      <c r="K5868" s="519">
        <v>264</v>
      </c>
    </row>
    <row r="5869" spans="2:11" hidden="1">
      <c r="B5869" s="519" t="s">
        <v>1063</v>
      </c>
      <c r="C5869" s="519"/>
      <c r="D5869" s="519"/>
      <c r="E5869" s="519"/>
      <c r="F5869" s="519">
        <v>1</v>
      </c>
      <c r="G5869" s="519"/>
      <c r="H5869" s="519">
        <v>30</v>
      </c>
      <c r="I5869" s="519">
        <v>27</v>
      </c>
      <c r="J5869" s="519" t="str">
        <f t="shared" si="141"/>
        <v>SDN30013027</v>
      </c>
      <c r="K5869" s="519">
        <v>264</v>
      </c>
    </row>
    <row r="5870" spans="2:11" hidden="1">
      <c r="B5870" s="519" t="s">
        <v>1063</v>
      </c>
      <c r="C5870" s="519"/>
      <c r="D5870" s="519"/>
      <c r="E5870" s="519"/>
      <c r="F5870" s="519">
        <v>1</v>
      </c>
      <c r="G5870" s="519"/>
      <c r="H5870" s="519">
        <v>30</v>
      </c>
      <c r="I5870" s="519">
        <v>28</v>
      </c>
      <c r="J5870" s="519" t="str">
        <f t="shared" si="141"/>
        <v>SDN30013028</v>
      </c>
      <c r="K5870" s="519">
        <v>264</v>
      </c>
    </row>
    <row r="5871" spans="2:11" hidden="1">
      <c r="B5871" s="519" t="s">
        <v>1063</v>
      </c>
      <c r="C5871" s="519"/>
      <c r="D5871" s="519"/>
      <c r="E5871" s="519"/>
      <c r="F5871" s="519">
        <v>1</v>
      </c>
      <c r="G5871" s="519"/>
      <c r="H5871" s="519">
        <v>30</v>
      </c>
      <c r="I5871" s="519">
        <v>29</v>
      </c>
      <c r="J5871" s="519" t="str">
        <f t="shared" si="141"/>
        <v>SDN30013029</v>
      </c>
      <c r="K5871" s="519">
        <v>264</v>
      </c>
    </row>
    <row r="5872" spans="2:11" hidden="1">
      <c r="B5872" s="519" t="s">
        <v>1063</v>
      </c>
      <c r="C5872" s="519"/>
      <c r="D5872" s="519"/>
      <c r="E5872" s="519"/>
      <c r="F5872" s="519">
        <v>1</v>
      </c>
      <c r="G5872" s="519"/>
      <c r="H5872" s="519">
        <v>30</v>
      </c>
      <c r="I5872" s="519">
        <v>30</v>
      </c>
      <c r="J5872" s="519" t="str">
        <f t="shared" si="141"/>
        <v>SDN30013030</v>
      </c>
      <c r="K5872" s="519">
        <v>264</v>
      </c>
    </row>
    <row r="5873" spans="2:11" hidden="1">
      <c r="B5873" s="519" t="s">
        <v>1063</v>
      </c>
      <c r="C5873" s="519"/>
      <c r="D5873" s="519"/>
      <c r="E5873" s="519"/>
      <c r="F5873" s="519">
        <v>1</v>
      </c>
      <c r="G5873" s="519"/>
      <c r="H5873" s="519">
        <v>31</v>
      </c>
      <c r="I5873" s="519">
        <v>1</v>
      </c>
      <c r="J5873" s="519" t="str">
        <f t="shared" si="141"/>
        <v>SDN30013101</v>
      </c>
      <c r="K5873" s="519">
        <v>335</v>
      </c>
    </row>
    <row r="5874" spans="2:11" hidden="1">
      <c r="B5874" s="519" t="s">
        <v>1063</v>
      </c>
      <c r="C5874" s="519"/>
      <c r="D5874" s="519"/>
      <c r="E5874" s="519"/>
      <c r="F5874" s="519">
        <v>1</v>
      </c>
      <c r="G5874" s="519"/>
      <c r="H5874" s="519">
        <v>31</v>
      </c>
      <c r="I5874" s="519">
        <v>2</v>
      </c>
      <c r="J5874" s="519" t="str">
        <f t="shared" si="141"/>
        <v>SDN30013102</v>
      </c>
      <c r="K5874" s="519">
        <v>335</v>
      </c>
    </row>
    <row r="5875" spans="2:11" hidden="1">
      <c r="B5875" s="519" t="s">
        <v>1063</v>
      </c>
      <c r="C5875" s="519"/>
      <c r="D5875" s="519"/>
      <c r="E5875" s="519"/>
      <c r="F5875" s="519">
        <v>1</v>
      </c>
      <c r="G5875" s="519"/>
      <c r="H5875" s="519">
        <v>31</v>
      </c>
      <c r="I5875" s="519">
        <v>3</v>
      </c>
      <c r="J5875" s="519" t="str">
        <f t="shared" si="141"/>
        <v>SDN30013103</v>
      </c>
      <c r="K5875" s="519">
        <v>335</v>
      </c>
    </row>
    <row r="5876" spans="2:11" hidden="1">
      <c r="B5876" s="519" t="s">
        <v>1063</v>
      </c>
      <c r="C5876" s="519"/>
      <c r="D5876" s="519"/>
      <c r="E5876" s="519"/>
      <c r="F5876" s="519">
        <v>1</v>
      </c>
      <c r="G5876" s="519"/>
      <c r="H5876" s="519">
        <v>31</v>
      </c>
      <c r="I5876" s="519">
        <v>4</v>
      </c>
      <c r="J5876" s="519" t="str">
        <f t="shared" si="141"/>
        <v>SDN30013104</v>
      </c>
      <c r="K5876" s="519">
        <v>335</v>
      </c>
    </row>
    <row r="5877" spans="2:11" hidden="1">
      <c r="B5877" s="519" t="s">
        <v>1063</v>
      </c>
      <c r="C5877" s="519"/>
      <c r="D5877" s="519"/>
      <c r="E5877" s="519"/>
      <c r="F5877" s="519">
        <v>1</v>
      </c>
      <c r="G5877" s="519"/>
      <c r="H5877" s="519">
        <v>31</v>
      </c>
      <c r="I5877" s="519">
        <v>5</v>
      </c>
      <c r="J5877" s="519" t="str">
        <f t="shared" si="141"/>
        <v>SDN30013105</v>
      </c>
      <c r="K5877" s="519">
        <v>335</v>
      </c>
    </row>
    <row r="5878" spans="2:11" hidden="1">
      <c r="B5878" s="519" t="s">
        <v>1063</v>
      </c>
      <c r="C5878" s="519"/>
      <c r="D5878" s="519"/>
      <c r="E5878" s="519"/>
      <c r="F5878" s="519">
        <v>1</v>
      </c>
      <c r="G5878" s="519"/>
      <c r="H5878" s="519">
        <v>31</v>
      </c>
      <c r="I5878" s="519">
        <v>6</v>
      </c>
      <c r="J5878" s="519" t="str">
        <f t="shared" si="141"/>
        <v>SDN30013106</v>
      </c>
      <c r="K5878" s="519">
        <v>335</v>
      </c>
    </row>
    <row r="5879" spans="2:11" hidden="1">
      <c r="B5879" s="519" t="s">
        <v>1063</v>
      </c>
      <c r="C5879" s="519"/>
      <c r="D5879" s="519"/>
      <c r="E5879" s="519"/>
      <c r="F5879" s="519">
        <v>1</v>
      </c>
      <c r="G5879" s="519"/>
      <c r="H5879" s="519">
        <v>31</v>
      </c>
      <c r="I5879" s="519">
        <v>7</v>
      </c>
      <c r="J5879" s="519" t="str">
        <f t="shared" si="141"/>
        <v>SDN30013107</v>
      </c>
      <c r="K5879" s="519">
        <v>335</v>
      </c>
    </row>
    <row r="5880" spans="2:11" hidden="1">
      <c r="B5880" s="519" t="s">
        <v>1063</v>
      </c>
      <c r="C5880" s="519"/>
      <c r="D5880" s="519"/>
      <c r="E5880" s="519"/>
      <c r="F5880" s="519">
        <v>1</v>
      </c>
      <c r="G5880" s="519"/>
      <c r="H5880" s="519">
        <v>31</v>
      </c>
      <c r="I5880" s="519">
        <v>8</v>
      </c>
      <c r="J5880" s="519" t="str">
        <f t="shared" si="141"/>
        <v>SDN30013108</v>
      </c>
      <c r="K5880" s="519">
        <v>335</v>
      </c>
    </row>
    <row r="5881" spans="2:11" hidden="1">
      <c r="B5881" s="519" t="s">
        <v>1063</v>
      </c>
      <c r="C5881" s="519"/>
      <c r="D5881" s="519"/>
      <c r="E5881" s="519"/>
      <c r="F5881" s="519">
        <v>1</v>
      </c>
      <c r="G5881" s="519"/>
      <c r="H5881" s="519">
        <v>31</v>
      </c>
      <c r="I5881" s="519">
        <v>9</v>
      </c>
      <c r="J5881" s="519" t="str">
        <f t="shared" si="141"/>
        <v>SDN30013109</v>
      </c>
      <c r="K5881" s="519">
        <v>335</v>
      </c>
    </row>
    <row r="5882" spans="2:11" hidden="1">
      <c r="B5882" s="519" t="s">
        <v>1063</v>
      </c>
      <c r="C5882" s="519"/>
      <c r="D5882" s="519"/>
      <c r="E5882" s="519"/>
      <c r="F5882" s="519">
        <v>1</v>
      </c>
      <c r="G5882" s="519"/>
      <c r="H5882" s="519">
        <v>31</v>
      </c>
      <c r="I5882" s="519">
        <v>10</v>
      </c>
      <c r="J5882" s="519" t="str">
        <f t="shared" si="141"/>
        <v>SDN30013110</v>
      </c>
      <c r="K5882" s="519">
        <v>335</v>
      </c>
    </row>
    <row r="5883" spans="2:11" hidden="1">
      <c r="B5883" s="519" t="s">
        <v>1063</v>
      </c>
      <c r="C5883" s="519"/>
      <c r="D5883" s="519"/>
      <c r="E5883" s="519"/>
      <c r="F5883" s="519">
        <v>1</v>
      </c>
      <c r="G5883" s="519"/>
      <c r="H5883" s="519">
        <v>31</v>
      </c>
      <c r="I5883" s="519">
        <v>11</v>
      </c>
      <c r="J5883" s="519" t="str">
        <f t="shared" si="141"/>
        <v>SDN30013111</v>
      </c>
      <c r="K5883" s="519">
        <v>335</v>
      </c>
    </row>
    <row r="5884" spans="2:11" hidden="1">
      <c r="B5884" s="519" t="s">
        <v>1063</v>
      </c>
      <c r="C5884" s="519"/>
      <c r="D5884" s="519"/>
      <c r="E5884" s="519"/>
      <c r="F5884" s="519">
        <v>1</v>
      </c>
      <c r="G5884" s="519"/>
      <c r="H5884" s="519">
        <v>31</v>
      </c>
      <c r="I5884" s="519">
        <v>12</v>
      </c>
      <c r="J5884" s="519" t="str">
        <f t="shared" si="141"/>
        <v>SDN30013112</v>
      </c>
      <c r="K5884" s="519">
        <v>335</v>
      </c>
    </row>
    <row r="5885" spans="2:11" hidden="1">
      <c r="B5885" s="519" t="s">
        <v>1063</v>
      </c>
      <c r="C5885" s="519"/>
      <c r="D5885" s="519"/>
      <c r="E5885" s="519"/>
      <c r="F5885" s="519">
        <v>1</v>
      </c>
      <c r="G5885" s="519"/>
      <c r="H5885" s="519">
        <v>31</v>
      </c>
      <c r="I5885" s="519">
        <v>13</v>
      </c>
      <c r="J5885" s="519" t="str">
        <f t="shared" si="141"/>
        <v>SDN30013113</v>
      </c>
      <c r="K5885" s="519">
        <v>335</v>
      </c>
    </row>
    <row r="5886" spans="2:11" hidden="1">
      <c r="B5886" s="519" t="s">
        <v>1063</v>
      </c>
      <c r="C5886" s="519"/>
      <c r="D5886" s="519"/>
      <c r="E5886" s="519"/>
      <c r="F5886" s="519">
        <v>1</v>
      </c>
      <c r="G5886" s="519"/>
      <c r="H5886" s="519">
        <v>31</v>
      </c>
      <c r="I5886" s="519">
        <v>14</v>
      </c>
      <c r="J5886" s="519" t="str">
        <f t="shared" si="141"/>
        <v>SDN30013114</v>
      </c>
      <c r="K5886" s="519">
        <v>335</v>
      </c>
    </row>
    <row r="5887" spans="2:11" hidden="1">
      <c r="B5887" s="519" t="s">
        <v>1063</v>
      </c>
      <c r="C5887" s="519"/>
      <c r="D5887" s="519"/>
      <c r="E5887" s="519"/>
      <c r="F5887" s="519">
        <v>1</v>
      </c>
      <c r="G5887" s="519"/>
      <c r="H5887" s="519">
        <v>31</v>
      </c>
      <c r="I5887" s="519">
        <v>15</v>
      </c>
      <c r="J5887" s="519" t="str">
        <f t="shared" si="141"/>
        <v>SDN30013115</v>
      </c>
      <c r="K5887" s="519">
        <v>335</v>
      </c>
    </row>
    <row r="5888" spans="2:11" hidden="1">
      <c r="B5888" s="519" t="s">
        <v>1063</v>
      </c>
      <c r="C5888" s="519"/>
      <c r="D5888" s="519"/>
      <c r="E5888" s="519"/>
      <c r="F5888" s="519">
        <v>1</v>
      </c>
      <c r="G5888" s="519"/>
      <c r="H5888" s="519">
        <v>31</v>
      </c>
      <c r="I5888" s="519">
        <v>16</v>
      </c>
      <c r="J5888" s="519" t="str">
        <f t="shared" si="141"/>
        <v>SDN30013116</v>
      </c>
      <c r="K5888" s="519">
        <v>268</v>
      </c>
    </row>
    <row r="5889" spans="2:11" hidden="1">
      <c r="B5889" s="519" t="s">
        <v>1063</v>
      </c>
      <c r="C5889" s="519"/>
      <c r="D5889" s="519"/>
      <c r="E5889" s="519"/>
      <c r="F5889" s="519">
        <v>1</v>
      </c>
      <c r="G5889" s="519"/>
      <c r="H5889" s="519">
        <v>31</v>
      </c>
      <c r="I5889" s="519">
        <v>17</v>
      </c>
      <c r="J5889" s="519" t="str">
        <f t="shared" si="141"/>
        <v>SDN30013117</v>
      </c>
      <c r="K5889" s="519">
        <v>268</v>
      </c>
    </row>
    <row r="5890" spans="2:11" hidden="1">
      <c r="B5890" s="519" t="s">
        <v>1063</v>
      </c>
      <c r="C5890" s="519"/>
      <c r="D5890" s="519"/>
      <c r="E5890" s="519"/>
      <c r="F5890" s="519">
        <v>1</v>
      </c>
      <c r="G5890" s="519"/>
      <c r="H5890" s="519">
        <v>31</v>
      </c>
      <c r="I5890" s="519">
        <v>18</v>
      </c>
      <c r="J5890" s="519" t="str">
        <f t="shared" si="141"/>
        <v>SDN30013118</v>
      </c>
      <c r="K5890" s="519">
        <v>268</v>
      </c>
    </row>
    <row r="5891" spans="2:11" hidden="1">
      <c r="B5891" s="519" t="s">
        <v>1063</v>
      </c>
      <c r="C5891" s="519"/>
      <c r="D5891" s="519"/>
      <c r="E5891" s="519"/>
      <c r="F5891" s="519">
        <v>1</v>
      </c>
      <c r="G5891" s="519"/>
      <c r="H5891" s="519">
        <v>31</v>
      </c>
      <c r="I5891" s="519">
        <v>19</v>
      </c>
      <c r="J5891" s="519" t="str">
        <f t="shared" si="141"/>
        <v>SDN30013119</v>
      </c>
      <c r="K5891" s="519">
        <v>268</v>
      </c>
    </row>
    <row r="5892" spans="2:11" hidden="1">
      <c r="B5892" s="519" t="s">
        <v>1063</v>
      </c>
      <c r="C5892" s="519"/>
      <c r="D5892" s="519"/>
      <c r="E5892" s="519"/>
      <c r="F5892" s="519">
        <v>1</v>
      </c>
      <c r="G5892" s="519"/>
      <c r="H5892" s="519">
        <v>31</v>
      </c>
      <c r="I5892" s="519">
        <v>20</v>
      </c>
      <c r="J5892" s="519" t="str">
        <f t="shared" ref="J5892:J5955" si="142">B5892&amp;TEXT(F5892,"00")&amp;TEXT(H5892,"00")&amp;TEXT(I5892,"00")</f>
        <v>SDN30013120</v>
      </c>
      <c r="K5892" s="519">
        <v>268</v>
      </c>
    </row>
    <row r="5893" spans="2:11" hidden="1">
      <c r="B5893" s="519" t="s">
        <v>1063</v>
      </c>
      <c r="C5893" s="519"/>
      <c r="D5893" s="519"/>
      <c r="E5893" s="519"/>
      <c r="F5893" s="519">
        <v>1</v>
      </c>
      <c r="G5893" s="519"/>
      <c r="H5893" s="519">
        <v>31</v>
      </c>
      <c r="I5893" s="519">
        <v>21</v>
      </c>
      <c r="J5893" s="519" t="str">
        <f t="shared" si="142"/>
        <v>SDN30013121</v>
      </c>
      <c r="K5893" s="519">
        <v>268</v>
      </c>
    </row>
    <row r="5894" spans="2:11" hidden="1">
      <c r="B5894" s="519" t="s">
        <v>1063</v>
      </c>
      <c r="C5894" s="519"/>
      <c r="D5894" s="519"/>
      <c r="E5894" s="519"/>
      <c r="F5894" s="519">
        <v>1</v>
      </c>
      <c r="G5894" s="519"/>
      <c r="H5894" s="519">
        <v>31</v>
      </c>
      <c r="I5894" s="519">
        <v>22</v>
      </c>
      <c r="J5894" s="519" t="str">
        <f t="shared" si="142"/>
        <v>SDN30013122</v>
      </c>
      <c r="K5894" s="519">
        <v>268</v>
      </c>
    </row>
    <row r="5895" spans="2:11" hidden="1">
      <c r="B5895" s="519" t="s">
        <v>1063</v>
      </c>
      <c r="C5895" s="519"/>
      <c r="D5895" s="519"/>
      <c r="E5895" s="519"/>
      <c r="F5895" s="519">
        <v>1</v>
      </c>
      <c r="G5895" s="519"/>
      <c r="H5895" s="519">
        <v>31</v>
      </c>
      <c r="I5895" s="519">
        <v>23</v>
      </c>
      <c r="J5895" s="519" t="str">
        <f t="shared" si="142"/>
        <v>SDN30013123</v>
      </c>
      <c r="K5895" s="519">
        <v>268</v>
      </c>
    </row>
    <row r="5896" spans="2:11" hidden="1">
      <c r="B5896" s="519" t="s">
        <v>1063</v>
      </c>
      <c r="C5896" s="519"/>
      <c r="D5896" s="519"/>
      <c r="E5896" s="519"/>
      <c r="F5896" s="519">
        <v>1</v>
      </c>
      <c r="G5896" s="519"/>
      <c r="H5896" s="519">
        <v>31</v>
      </c>
      <c r="I5896" s="519">
        <v>24</v>
      </c>
      <c r="J5896" s="519" t="str">
        <f t="shared" si="142"/>
        <v>SDN30013124</v>
      </c>
      <c r="K5896" s="519">
        <v>268</v>
      </c>
    </row>
    <row r="5897" spans="2:11" hidden="1">
      <c r="B5897" s="519" t="s">
        <v>1063</v>
      </c>
      <c r="C5897" s="519"/>
      <c r="D5897" s="519"/>
      <c r="E5897" s="519"/>
      <c r="F5897" s="519">
        <v>1</v>
      </c>
      <c r="G5897" s="519"/>
      <c r="H5897" s="519">
        <v>31</v>
      </c>
      <c r="I5897" s="519">
        <v>25</v>
      </c>
      <c r="J5897" s="519" t="str">
        <f t="shared" si="142"/>
        <v>SDN30013125</v>
      </c>
      <c r="K5897" s="519">
        <v>268</v>
      </c>
    </row>
    <row r="5898" spans="2:11" hidden="1">
      <c r="B5898" s="519" t="s">
        <v>1063</v>
      </c>
      <c r="C5898" s="519"/>
      <c r="D5898" s="519"/>
      <c r="E5898" s="519"/>
      <c r="F5898" s="519">
        <v>1</v>
      </c>
      <c r="G5898" s="519"/>
      <c r="H5898" s="519">
        <v>31</v>
      </c>
      <c r="I5898" s="519">
        <v>26</v>
      </c>
      <c r="J5898" s="519" t="str">
        <f t="shared" si="142"/>
        <v>SDN30013126</v>
      </c>
      <c r="K5898" s="519">
        <v>268</v>
      </c>
    </row>
    <row r="5899" spans="2:11" hidden="1">
      <c r="B5899" s="519" t="s">
        <v>1063</v>
      </c>
      <c r="C5899" s="519"/>
      <c r="D5899" s="519"/>
      <c r="E5899" s="519"/>
      <c r="F5899" s="519">
        <v>1</v>
      </c>
      <c r="G5899" s="519"/>
      <c r="H5899" s="519">
        <v>31</v>
      </c>
      <c r="I5899" s="519">
        <v>27</v>
      </c>
      <c r="J5899" s="519" t="str">
        <f t="shared" si="142"/>
        <v>SDN30013127</v>
      </c>
      <c r="K5899" s="519">
        <v>268</v>
      </c>
    </row>
    <row r="5900" spans="2:11" hidden="1">
      <c r="B5900" s="519" t="s">
        <v>1063</v>
      </c>
      <c r="C5900" s="519"/>
      <c r="D5900" s="519"/>
      <c r="E5900" s="519"/>
      <c r="F5900" s="519">
        <v>1</v>
      </c>
      <c r="G5900" s="519"/>
      <c r="H5900" s="519">
        <v>31</v>
      </c>
      <c r="I5900" s="519">
        <v>28</v>
      </c>
      <c r="J5900" s="519" t="str">
        <f t="shared" si="142"/>
        <v>SDN30013128</v>
      </c>
      <c r="K5900" s="519">
        <v>268</v>
      </c>
    </row>
    <row r="5901" spans="2:11" hidden="1">
      <c r="B5901" s="519" t="s">
        <v>1063</v>
      </c>
      <c r="C5901" s="519"/>
      <c r="D5901" s="519"/>
      <c r="E5901" s="519"/>
      <c r="F5901" s="519">
        <v>1</v>
      </c>
      <c r="G5901" s="519"/>
      <c r="H5901" s="519">
        <v>31</v>
      </c>
      <c r="I5901" s="519">
        <v>29</v>
      </c>
      <c r="J5901" s="519" t="str">
        <f t="shared" si="142"/>
        <v>SDN30013129</v>
      </c>
      <c r="K5901" s="519">
        <v>268</v>
      </c>
    </row>
    <row r="5902" spans="2:11" hidden="1">
      <c r="B5902" s="519" t="s">
        <v>1063</v>
      </c>
      <c r="C5902" s="519"/>
      <c r="D5902" s="519"/>
      <c r="E5902" s="519"/>
      <c r="F5902" s="519">
        <v>1</v>
      </c>
      <c r="G5902" s="519"/>
      <c r="H5902" s="519">
        <v>31</v>
      </c>
      <c r="I5902" s="519">
        <v>30</v>
      </c>
      <c r="J5902" s="519" t="str">
        <f t="shared" si="142"/>
        <v>SDN30013130</v>
      </c>
      <c r="K5902" s="519">
        <v>268</v>
      </c>
    </row>
    <row r="5903" spans="2:11" hidden="1">
      <c r="B5903" s="519" t="s">
        <v>1063</v>
      </c>
      <c r="C5903" s="519"/>
      <c r="D5903" s="519"/>
      <c r="E5903" s="519"/>
      <c r="F5903" s="519">
        <v>1</v>
      </c>
      <c r="G5903" s="519"/>
      <c r="H5903" s="519">
        <v>32</v>
      </c>
      <c r="I5903" s="519">
        <v>1</v>
      </c>
      <c r="J5903" s="519" t="str">
        <f t="shared" si="142"/>
        <v>SDN30013201</v>
      </c>
      <c r="K5903" s="519">
        <v>345</v>
      </c>
    </row>
    <row r="5904" spans="2:11" hidden="1">
      <c r="B5904" s="519" t="s">
        <v>1063</v>
      </c>
      <c r="C5904" s="519"/>
      <c r="D5904" s="519"/>
      <c r="E5904" s="519"/>
      <c r="F5904" s="519">
        <v>1</v>
      </c>
      <c r="G5904" s="519"/>
      <c r="H5904" s="519">
        <v>32</v>
      </c>
      <c r="I5904" s="519">
        <v>2</v>
      </c>
      <c r="J5904" s="519" t="str">
        <f t="shared" si="142"/>
        <v>SDN30013202</v>
      </c>
      <c r="K5904" s="519">
        <v>345</v>
      </c>
    </row>
    <row r="5905" spans="2:11" hidden="1">
      <c r="B5905" s="519" t="s">
        <v>1063</v>
      </c>
      <c r="C5905" s="519"/>
      <c r="D5905" s="519"/>
      <c r="E5905" s="519"/>
      <c r="F5905" s="519">
        <v>1</v>
      </c>
      <c r="G5905" s="519"/>
      <c r="H5905" s="519">
        <v>32</v>
      </c>
      <c r="I5905" s="519">
        <v>3</v>
      </c>
      <c r="J5905" s="519" t="str">
        <f t="shared" si="142"/>
        <v>SDN30013203</v>
      </c>
      <c r="K5905" s="519">
        <v>345</v>
      </c>
    </row>
    <row r="5906" spans="2:11" hidden="1">
      <c r="B5906" s="519" t="s">
        <v>1063</v>
      </c>
      <c r="C5906" s="519"/>
      <c r="D5906" s="519"/>
      <c r="E5906" s="519"/>
      <c r="F5906" s="519">
        <v>1</v>
      </c>
      <c r="G5906" s="519"/>
      <c r="H5906" s="519">
        <v>32</v>
      </c>
      <c r="I5906" s="519">
        <v>4</v>
      </c>
      <c r="J5906" s="519" t="str">
        <f t="shared" si="142"/>
        <v>SDN30013204</v>
      </c>
      <c r="K5906" s="519">
        <v>345</v>
      </c>
    </row>
    <row r="5907" spans="2:11" hidden="1">
      <c r="B5907" s="519" t="s">
        <v>1063</v>
      </c>
      <c r="C5907" s="519"/>
      <c r="D5907" s="519"/>
      <c r="E5907" s="519"/>
      <c r="F5907" s="519">
        <v>1</v>
      </c>
      <c r="G5907" s="519"/>
      <c r="H5907" s="519">
        <v>32</v>
      </c>
      <c r="I5907" s="519">
        <v>5</v>
      </c>
      <c r="J5907" s="519" t="str">
        <f t="shared" si="142"/>
        <v>SDN30013205</v>
      </c>
      <c r="K5907" s="519">
        <v>345</v>
      </c>
    </row>
    <row r="5908" spans="2:11" hidden="1">
      <c r="B5908" s="519" t="s">
        <v>1063</v>
      </c>
      <c r="C5908" s="519"/>
      <c r="D5908" s="519"/>
      <c r="E5908" s="519"/>
      <c r="F5908" s="519">
        <v>1</v>
      </c>
      <c r="G5908" s="519"/>
      <c r="H5908" s="519">
        <v>32</v>
      </c>
      <c r="I5908" s="519">
        <v>6</v>
      </c>
      <c r="J5908" s="519" t="str">
        <f t="shared" si="142"/>
        <v>SDN30013206</v>
      </c>
      <c r="K5908" s="519">
        <v>345</v>
      </c>
    </row>
    <row r="5909" spans="2:11" hidden="1">
      <c r="B5909" s="519" t="s">
        <v>1063</v>
      </c>
      <c r="C5909" s="519"/>
      <c r="D5909" s="519"/>
      <c r="E5909" s="519"/>
      <c r="F5909" s="519">
        <v>1</v>
      </c>
      <c r="G5909" s="519"/>
      <c r="H5909" s="519">
        <v>32</v>
      </c>
      <c r="I5909" s="519">
        <v>7</v>
      </c>
      <c r="J5909" s="519" t="str">
        <f t="shared" si="142"/>
        <v>SDN30013207</v>
      </c>
      <c r="K5909" s="519">
        <v>345</v>
      </c>
    </row>
    <row r="5910" spans="2:11" hidden="1">
      <c r="B5910" s="519" t="s">
        <v>1063</v>
      </c>
      <c r="C5910" s="519"/>
      <c r="D5910" s="519"/>
      <c r="E5910" s="519"/>
      <c r="F5910" s="519">
        <v>1</v>
      </c>
      <c r="G5910" s="519"/>
      <c r="H5910" s="519">
        <v>32</v>
      </c>
      <c r="I5910" s="519">
        <v>8</v>
      </c>
      <c r="J5910" s="519" t="str">
        <f t="shared" si="142"/>
        <v>SDN30013208</v>
      </c>
      <c r="K5910" s="519">
        <v>345</v>
      </c>
    </row>
    <row r="5911" spans="2:11" hidden="1">
      <c r="B5911" s="519" t="s">
        <v>1063</v>
      </c>
      <c r="C5911" s="519"/>
      <c r="D5911" s="519"/>
      <c r="E5911" s="519"/>
      <c r="F5911" s="519">
        <v>1</v>
      </c>
      <c r="G5911" s="519"/>
      <c r="H5911" s="519">
        <v>32</v>
      </c>
      <c r="I5911" s="519">
        <v>9</v>
      </c>
      <c r="J5911" s="519" t="str">
        <f t="shared" si="142"/>
        <v>SDN30013209</v>
      </c>
      <c r="K5911" s="519">
        <v>345</v>
      </c>
    </row>
    <row r="5912" spans="2:11" hidden="1">
      <c r="B5912" s="519" t="s">
        <v>1063</v>
      </c>
      <c r="C5912" s="519"/>
      <c r="D5912" s="519"/>
      <c r="E5912" s="519"/>
      <c r="F5912" s="519">
        <v>1</v>
      </c>
      <c r="G5912" s="519"/>
      <c r="H5912" s="519">
        <v>32</v>
      </c>
      <c r="I5912" s="519">
        <v>10</v>
      </c>
      <c r="J5912" s="519" t="str">
        <f t="shared" si="142"/>
        <v>SDN30013210</v>
      </c>
      <c r="K5912" s="519">
        <v>345</v>
      </c>
    </row>
    <row r="5913" spans="2:11" hidden="1">
      <c r="B5913" s="519" t="s">
        <v>1063</v>
      </c>
      <c r="C5913" s="519"/>
      <c r="D5913" s="519"/>
      <c r="E5913" s="519"/>
      <c r="F5913" s="519">
        <v>1</v>
      </c>
      <c r="G5913" s="519"/>
      <c r="H5913" s="519">
        <v>32</v>
      </c>
      <c r="I5913" s="519">
        <v>11</v>
      </c>
      <c r="J5913" s="519" t="str">
        <f t="shared" si="142"/>
        <v>SDN30013211</v>
      </c>
      <c r="K5913" s="519">
        <v>345</v>
      </c>
    </row>
    <row r="5914" spans="2:11" hidden="1">
      <c r="B5914" s="519" t="s">
        <v>1063</v>
      </c>
      <c r="C5914" s="519"/>
      <c r="D5914" s="519"/>
      <c r="E5914" s="519"/>
      <c r="F5914" s="519">
        <v>1</v>
      </c>
      <c r="G5914" s="519"/>
      <c r="H5914" s="519">
        <v>32</v>
      </c>
      <c r="I5914" s="519">
        <v>12</v>
      </c>
      <c r="J5914" s="519" t="str">
        <f t="shared" si="142"/>
        <v>SDN30013212</v>
      </c>
      <c r="K5914" s="519">
        <v>345</v>
      </c>
    </row>
    <row r="5915" spans="2:11" hidden="1">
      <c r="B5915" s="519" t="s">
        <v>1063</v>
      </c>
      <c r="C5915" s="519"/>
      <c r="D5915" s="519"/>
      <c r="E5915" s="519"/>
      <c r="F5915" s="519">
        <v>1</v>
      </c>
      <c r="G5915" s="519"/>
      <c r="H5915" s="519">
        <v>32</v>
      </c>
      <c r="I5915" s="519">
        <v>13</v>
      </c>
      <c r="J5915" s="519" t="str">
        <f t="shared" si="142"/>
        <v>SDN30013213</v>
      </c>
      <c r="K5915" s="519">
        <v>345</v>
      </c>
    </row>
    <row r="5916" spans="2:11" hidden="1">
      <c r="B5916" s="519" t="s">
        <v>1063</v>
      </c>
      <c r="C5916" s="519"/>
      <c r="D5916" s="519"/>
      <c r="E5916" s="519"/>
      <c r="F5916" s="519">
        <v>1</v>
      </c>
      <c r="G5916" s="519"/>
      <c r="H5916" s="519">
        <v>32</v>
      </c>
      <c r="I5916" s="519">
        <v>14</v>
      </c>
      <c r="J5916" s="519" t="str">
        <f t="shared" si="142"/>
        <v>SDN30013214</v>
      </c>
      <c r="K5916" s="519">
        <v>345</v>
      </c>
    </row>
    <row r="5917" spans="2:11" hidden="1">
      <c r="B5917" s="519" t="s">
        <v>1063</v>
      </c>
      <c r="C5917" s="519"/>
      <c r="D5917" s="519"/>
      <c r="E5917" s="519"/>
      <c r="F5917" s="519">
        <v>1</v>
      </c>
      <c r="G5917" s="519"/>
      <c r="H5917" s="519">
        <v>32</v>
      </c>
      <c r="I5917" s="519">
        <v>15</v>
      </c>
      <c r="J5917" s="519" t="str">
        <f t="shared" si="142"/>
        <v>SDN30013215</v>
      </c>
      <c r="K5917" s="519">
        <v>345</v>
      </c>
    </row>
    <row r="5918" spans="2:11" hidden="1">
      <c r="B5918" s="519" t="s">
        <v>1063</v>
      </c>
      <c r="C5918" s="519"/>
      <c r="D5918" s="519"/>
      <c r="E5918" s="519"/>
      <c r="F5918" s="519">
        <v>1</v>
      </c>
      <c r="G5918" s="519"/>
      <c r="H5918" s="519">
        <v>32</v>
      </c>
      <c r="I5918" s="519">
        <v>16</v>
      </c>
      <c r="J5918" s="519" t="str">
        <f t="shared" si="142"/>
        <v>SDN30013216</v>
      </c>
      <c r="K5918" s="519">
        <v>276</v>
      </c>
    </row>
    <row r="5919" spans="2:11" hidden="1">
      <c r="B5919" s="519" t="s">
        <v>1063</v>
      </c>
      <c r="C5919" s="519"/>
      <c r="D5919" s="519"/>
      <c r="E5919" s="519"/>
      <c r="F5919" s="519">
        <v>1</v>
      </c>
      <c r="G5919" s="519"/>
      <c r="H5919" s="519">
        <v>32</v>
      </c>
      <c r="I5919" s="519">
        <v>17</v>
      </c>
      <c r="J5919" s="519" t="str">
        <f t="shared" si="142"/>
        <v>SDN30013217</v>
      </c>
      <c r="K5919" s="519">
        <v>276</v>
      </c>
    </row>
    <row r="5920" spans="2:11" hidden="1">
      <c r="B5920" s="519" t="s">
        <v>1063</v>
      </c>
      <c r="C5920" s="519"/>
      <c r="D5920" s="519"/>
      <c r="E5920" s="519"/>
      <c r="F5920" s="519">
        <v>1</v>
      </c>
      <c r="G5920" s="519"/>
      <c r="H5920" s="519">
        <v>32</v>
      </c>
      <c r="I5920" s="519">
        <v>18</v>
      </c>
      <c r="J5920" s="519" t="str">
        <f t="shared" si="142"/>
        <v>SDN30013218</v>
      </c>
      <c r="K5920" s="519">
        <v>276</v>
      </c>
    </row>
    <row r="5921" spans="2:11" hidden="1">
      <c r="B5921" s="519" t="s">
        <v>1063</v>
      </c>
      <c r="C5921" s="519"/>
      <c r="D5921" s="519"/>
      <c r="E5921" s="519"/>
      <c r="F5921" s="519">
        <v>1</v>
      </c>
      <c r="G5921" s="519"/>
      <c r="H5921" s="519">
        <v>32</v>
      </c>
      <c r="I5921" s="519">
        <v>19</v>
      </c>
      <c r="J5921" s="519" t="str">
        <f t="shared" si="142"/>
        <v>SDN30013219</v>
      </c>
      <c r="K5921" s="519">
        <v>276</v>
      </c>
    </row>
    <row r="5922" spans="2:11" hidden="1">
      <c r="B5922" s="519" t="s">
        <v>1063</v>
      </c>
      <c r="C5922" s="519"/>
      <c r="D5922" s="519"/>
      <c r="E5922" s="519"/>
      <c r="F5922" s="519">
        <v>1</v>
      </c>
      <c r="G5922" s="519"/>
      <c r="H5922" s="519">
        <v>32</v>
      </c>
      <c r="I5922" s="519">
        <v>20</v>
      </c>
      <c r="J5922" s="519" t="str">
        <f t="shared" si="142"/>
        <v>SDN30013220</v>
      </c>
      <c r="K5922" s="519">
        <v>276</v>
      </c>
    </row>
    <row r="5923" spans="2:11" hidden="1">
      <c r="B5923" s="519" t="s">
        <v>1063</v>
      </c>
      <c r="C5923" s="519"/>
      <c r="D5923" s="519"/>
      <c r="E5923" s="519"/>
      <c r="F5923" s="519">
        <v>1</v>
      </c>
      <c r="G5923" s="519"/>
      <c r="H5923" s="519">
        <v>32</v>
      </c>
      <c r="I5923" s="519">
        <v>21</v>
      </c>
      <c r="J5923" s="519" t="str">
        <f t="shared" si="142"/>
        <v>SDN30013221</v>
      </c>
      <c r="K5923" s="519">
        <v>276</v>
      </c>
    </row>
    <row r="5924" spans="2:11" hidden="1">
      <c r="B5924" s="519" t="s">
        <v>1063</v>
      </c>
      <c r="C5924" s="519"/>
      <c r="D5924" s="519"/>
      <c r="E5924" s="519"/>
      <c r="F5924" s="519">
        <v>1</v>
      </c>
      <c r="G5924" s="519"/>
      <c r="H5924" s="519">
        <v>32</v>
      </c>
      <c r="I5924" s="519">
        <v>22</v>
      </c>
      <c r="J5924" s="519" t="str">
        <f t="shared" si="142"/>
        <v>SDN30013222</v>
      </c>
      <c r="K5924" s="519">
        <v>276</v>
      </c>
    </row>
    <row r="5925" spans="2:11" hidden="1">
      <c r="B5925" s="519" t="s">
        <v>1063</v>
      </c>
      <c r="C5925" s="519"/>
      <c r="D5925" s="519"/>
      <c r="E5925" s="519"/>
      <c r="F5925" s="519">
        <v>1</v>
      </c>
      <c r="G5925" s="519"/>
      <c r="H5925" s="519">
        <v>32</v>
      </c>
      <c r="I5925" s="519">
        <v>23</v>
      </c>
      <c r="J5925" s="519" t="str">
        <f t="shared" si="142"/>
        <v>SDN30013223</v>
      </c>
      <c r="K5925" s="519">
        <v>276</v>
      </c>
    </row>
    <row r="5926" spans="2:11" hidden="1">
      <c r="B5926" s="519" t="s">
        <v>1063</v>
      </c>
      <c r="C5926" s="519"/>
      <c r="D5926" s="519"/>
      <c r="E5926" s="519"/>
      <c r="F5926" s="519">
        <v>1</v>
      </c>
      <c r="G5926" s="519"/>
      <c r="H5926" s="519">
        <v>32</v>
      </c>
      <c r="I5926" s="519">
        <v>24</v>
      </c>
      <c r="J5926" s="519" t="str">
        <f t="shared" si="142"/>
        <v>SDN30013224</v>
      </c>
      <c r="K5926" s="519">
        <v>276</v>
      </c>
    </row>
    <row r="5927" spans="2:11" hidden="1">
      <c r="B5927" s="519" t="s">
        <v>1063</v>
      </c>
      <c r="C5927" s="519"/>
      <c r="D5927" s="519"/>
      <c r="E5927" s="519"/>
      <c r="F5927" s="519">
        <v>1</v>
      </c>
      <c r="G5927" s="519"/>
      <c r="H5927" s="519">
        <v>32</v>
      </c>
      <c r="I5927" s="519">
        <v>25</v>
      </c>
      <c r="J5927" s="519" t="str">
        <f t="shared" si="142"/>
        <v>SDN30013225</v>
      </c>
      <c r="K5927" s="519">
        <v>276</v>
      </c>
    </row>
    <row r="5928" spans="2:11" hidden="1">
      <c r="B5928" s="519" t="s">
        <v>1063</v>
      </c>
      <c r="C5928" s="519"/>
      <c r="D5928" s="519"/>
      <c r="E5928" s="519"/>
      <c r="F5928" s="519">
        <v>1</v>
      </c>
      <c r="G5928" s="519"/>
      <c r="H5928" s="519">
        <v>32</v>
      </c>
      <c r="I5928" s="519">
        <v>26</v>
      </c>
      <c r="J5928" s="519" t="str">
        <f t="shared" si="142"/>
        <v>SDN30013226</v>
      </c>
      <c r="K5928" s="519">
        <v>276</v>
      </c>
    </row>
    <row r="5929" spans="2:11" hidden="1">
      <c r="B5929" s="519" t="s">
        <v>1063</v>
      </c>
      <c r="C5929" s="519"/>
      <c r="D5929" s="519"/>
      <c r="E5929" s="519"/>
      <c r="F5929" s="519">
        <v>1</v>
      </c>
      <c r="G5929" s="519"/>
      <c r="H5929" s="519">
        <v>32</v>
      </c>
      <c r="I5929" s="519">
        <v>27</v>
      </c>
      <c r="J5929" s="519" t="str">
        <f t="shared" si="142"/>
        <v>SDN30013227</v>
      </c>
      <c r="K5929" s="519">
        <v>276</v>
      </c>
    </row>
    <row r="5930" spans="2:11" hidden="1">
      <c r="B5930" s="519" t="s">
        <v>1063</v>
      </c>
      <c r="C5930" s="519"/>
      <c r="D5930" s="519"/>
      <c r="E5930" s="519"/>
      <c r="F5930" s="519">
        <v>1</v>
      </c>
      <c r="G5930" s="519"/>
      <c r="H5930" s="519">
        <v>32</v>
      </c>
      <c r="I5930" s="519">
        <v>28</v>
      </c>
      <c r="J5930" s="519" t="str">
        <f t="shared" si="142"/>
        <v>SDN30013228</v>
      </c>
      <c r="K5930" s="519">
        <v>276</v>
      </c>
    </row>
    <row r="5931" spans="2:11" hidden="1">
      <c r="B5931" s="519" t="s">
        <v>1063</v>
      </c>
      <c r="C5931" s="519"/>
      <c r="D5931" s="519"/>
      <c r="E5931" s="519"/>
      <c r="F5931" s="519">
        <v>1</v>
      </c>
      <c r="G5931" s="519"/>
      <c r="H5931" s="519">
        <v>32</v>
      </c>
      <c r="I5931" s="519">
        <v>29</v>
      </c>
      <c r="J5931" s="519" t="str">
        <f t="shared" si="142"/>
        <v>SDN30013229</v>
      </c>
      <c r="K5931" s="519">
        <v>276</v>
      </c>
    </row>
    <row r="5932" spans="2:11" hidden="1">
      <c r="B5932" s="519" t="s">
        <v>1063</v>
      </c>
      <c r="C5932" s="519"/>
      <c r="D5932" s="519"/>
      <c r="E5932" s="519"/>
      <c r="F5932" s="519">
        <v>1</v>
      </c>
      <c r="G5932" s="519"/>
      <c r="H5932" s="519">
        <v>32</v>
      </c>
      <c r="I5932" s="519">
        <v>30</v>
      </c>
      <c r="J5932" s="519" t="str">
        <f t="shared" si="142"/>
        <v>SDN30013230</v>
      </c>
      <c r="K5932" s="519">
        <v>276</v>
      </c>
    </row>
    <row r="5933" spans="2:11" hidden="1">
      <c r="B5933" s="519" t="s">
        <v>1063</v>
      </c>
      <c r="C5933" s="519"/>
      <c r="D5933" s="519"/>
      <c r="E5933" s="519"/>
      <c r="F5933" s="519">
        <v>1</v>
      </c>
      <c r="G5933" s="519"/>
      <c r="H5933" s="519">
        <v>33</v>
      </c>
      <c r="I5933" s="519">
        <v>1</v>
      </c>
      <c r="J5933" s="519" t="str">
        <f t="shared" si="142"/>
        <v>SDN30013301</v>
      </c>
      <c r="K5933" s="519">
        <v>355</v>
      </c>
    </row>
    <row r="5934" spans="2:11" hidden="1">
      <c r="B5934" s="519" t="s">
        <v>1063</v>
      </c>
      <c r="C5934" s="519"/>
      <c r="D5934" s="519"/>
      <c r="E5934" s="519"/>
      <c r="F5934" s="519">
        <v>1</v>
      </c>
      <c r="G5934" s="519"/>
      <c r="H5934" s="519">
        <v>33</v>
      </c>
      <c r="I5934" s="519">
        <v>2</v>
      </c>
      <c r="J5934" s="519" t="str">
        <f t="shared" si="142"/>
        <v>SDN30013302</v>
      </c>
      <c r="K5934" s="519">
        <v>355</v>
      </c>
    </row>
    <row r="5935" spans="2:11" hidden="1">
      <c r="B5935" s="519" t="s">
        <v>1063</v>
      </c>
      <c r="C5935" s="519"/>
      <c r="D5935" s="519"/>
      <c r="E5935" s="519"/>
      <c r="F5935" s="519">
        <v>1</v>
      </c>
      <c r="G5935" s="519"/>
      <c r="H5935" s="519">
        <v>33</v>
      </c>
      <c r="I5935" s="519">
        <v>3</v>
      </c>
      <c r="J5935" s="519" t="str">
        <f t="shared" si="142"/>
        <v>SDN30013303</v>
      </c>
      <c r="K5935" s="519">
        <v>355</v>
      </c>
    </row>
    <row r="5936" spans="2:11" hidden="1">
      <c r="B5936" s="519" t="s">
        <v>1063</v>
      </c>
      <c r="C5936" s="519"/>
      <c r="D5936" s="519"/>
      <c r="E5936" s="519"/>
      <c r="F5936" s="519">
        <v>1</v>
      </c>
      <c r="G5936" s="519"/>
      <c r="H5936" s="519">
        <v>33</v>
      </c>
      <c r="I5936" s="519">
        <v>4</v>
      </c>
      <c r="J5936" s="519" t="str">
        <f t="shared" si="142"/>
        <v>SDN30013304</v>
      </c>
      <c r="K5936" s="519">
        <v>355</v>
      </c>
    </row>
    <row r="5937" spans="2:11" hidden="1">
      <c r="B5937" s="519" t="s">
        <v>1063</v>
      </c>
      <c r="C5937" s="519"/>
      <c r="D5937" s="519"/>
      <c r="E5937" s="519"/>
      <c r="F5937" s="519">
        <v>1</v>
      </c>
      <c r="G5937" s="519"/>
      <c r="H5937" s="519">
        <v>33</v>
      </c>
      <c r="I5937" s="519">
        <v>5</v>
      </c>
      <c r="J5937" s="519" t="str">
        <f t="shared" si="142"/>
        <v>SDN30013305</v>
      </c>
      <c r="K5937" s="519">
        <v>355</v>
      </c>
    </row>
    <row r="5938" spans="2:11" hidden="1">
      <c r="B5938" s="519" t="s">
        <v>1063</v>
      </c>
      <c r="C5938" s="519"/>
      <c r="D5938" s="519"/>
      <c r="E5938" s="519"/>
      <c r="F5938" s="519">
        <v>1</v>
      </c>
      <c r="G5938" s="519"/>
      <c r="H5938" s="519">
        <v>33</v>
      </c>
      <c r="I5938" s="519">
        <v>6</v>
      </c>
      <c r="J5938" s="519" t="str">
        <f t="shared" si="142"/>
        <v>SDN30013306</v>
      </c>
      <c r="K5938" s="519">
        <v>355</v>
      </c>
    </row>
    <row r="5939" spans="2:11" hidden="1">
      <c r="B5939" s="519" t="s">
        <v>1063</v>
      </c>
      <c r="C5939" s="519"/>
      <c r="D5939" s="519"/>
      <c r="E5939" s="519"/>
      <c r="F5939" s="519">
        <v>1</v>
      </c>
      <c r="G5939" s="519"/>
      <c r="H5939" s="519">
        <v>33</v>
      </c>
      <c r="I5939" s="519">
        <v>7</v>
      </c>
      <c r="J5939" s="519" t="str">
        <f t="shared" si="142"/>
        <v>SDN30013307</v>
      </c>
      <c r="K5939" s="519">
        <v>355</v>
      </c>
    </row>
    <row r="5940" spans="2:11" hidden="1">
      <c r="B5940" s="519" t="s">
        <v>1063</v>
      </c>
      <c r="C5940" s="519"/>
      <c r="D5940" s="519"/>
      <c r="E5940" s="519"/>
      <c r="F5940" s="519">
        <v>1</v>
      </c>
      <c r="G5940" s="519"/>
      <c r="H5940" s="519">
        <v>33</v>
      </c>
      <c r="I5940" s="519">
        <v>8</v>
      </c>
      <c r="J5940" s="519" t="str">
        <f t="shared" si="142"/>
        <v>SDN30013308</v>
      </c>
      <c r="K5940" s="519">
        <v>355</v>
      </c>
    </row>
    <row r="5941" spans="2:11" hidden="1">
      <c r="B5941" s="519" t="s">
        <v>1063</v>
      </c>
      <c r="C5941" s="519"/>
      <c r="D5941" s="519"/>
      <c r="E5941" s="519"/>
      <c r="F5941" s="519">
        <v>1</v>
      </c>
      <c r="G5941" s="519"/>
      <c r="H5941" s="519">
        <v>33</v>
      </c>
      <c r="I5941" s="519">
        <v>9</v>
      </c>
      <c r="J5941" s="519" t="str">
        <f t="shared" si="142"/>
        <v>SDN30013309</v>
      </c>
      <c r="K5941" s="519">
        <v>355</v>
      </c>
    </row>
    <row r="5942" spans="2:11" hidden="1">
      <c r="B5942" s="519" t="s">
        <v>1063</v>
      </c>
      <c r="C5942" s="519"/>
      <c r="D5942" s="519"/>
      <c r="E5942" s="519"/>
      <c r="F5942" s="519">
        <v>1</v>
      </c>
      <c r="G5942" s="519"/>
      <c r="H5942" s="519">
        <v>33</v>
      </c>
      <c r="I5942" s="519">
        <v>10</v>
      </c>
      <c r="J5942" s="519" t="str">
        <f t="shared" si="142"/>
        <v>SDN30013310</v>
      </c>
      <c r="K5942" s="519">
        <v>355</v>
      </c>
    </row>
    <row r="5943" spans="2:11" hidden="1">
      <c r="B5943" s="519" t="s">
        <v>1063</v>
      </c>
      <c r="C5943" s="519"/>
      <c r="D5943" s="519"/>
      <c r="E5943" s="519"/>
      <c r="F5943" s="519">
        <v>1</v>
      </c>
      <c r="G5943" s="519"/>
      <c r="H5943" s="519">
        <v>33</v>
      </c>
      <c r="I5943" s="519">
        <v>11</v>
      </c>
      <c r="J5943" s="519" t="str">
        <f t="shared" si="142"/>
        <v>SDN30013311</v>
      </c>
      <c r="K5943" s="519">
        <v>355</v>
      </c>
    </row>
    <row r="5944" spans="2:11" hidden="1">
      <c r="B5944" s="519" t="s">
        <v>1063</v>
      </c>
      <c r="C5944" s="519"/>
      <c r="D5944" s="519"/>
      <c r="E5944" s="519"/>
      <c r="F5944" s="519">
        <v>1</v>
      </c>
      <c r="G5944" s="519"/>
      <c r="H5944" s="519">
        <v>33</v>
      </c>
      <c r="I5944" s="519">
        <v>12</v>
      </c>
      <c r="J5944" s="519" t="str">
        <f t="shared" si="142"/>
        <v>SDN30013312</v>
      </c>
      <c r="K5944" s="519">
        <v>355</v>
      </c>
    </row>
    <row r="5945" spans="2:11" hidden="1">
      <c r="B5945" s="519" t="s">
        <v>1063</v>
      </c>
      <c r="C5945" s="519"/>
      <c r="D5945" s="519"/>
      <c r="E5945" s="519"/>
      <c r="F5945" s="519">
        <v>1</v>
      </c>
      <c r="G5945" s="519"/>
      <c r="H5945" s="519">
        <v>33</v>
      </c>
      <c r="I5945" s="519">
        <v>13</v>
      </c>
      <c r="J5945" s="519" t="str">
        <f t="shared" si="142"/>
        <v>SDN30013313</v>
      </c>
      <c r="K5945" s="519">
        <v>355</v>
      </c>
    </row>
    <row r="5946" spans="2:11" hidden="1">
      <c r="B5946" s="519" t="s">
        <v>1063</v>
      </c>
      <c r="C5946" s="519"/>
      <c r="D5946" s="519"/>
      <c r="E5946" s="519"/>
      <c r="F5946" s="519">
        <v>1</v>
      </c>
      <c r="G5946" s="519"/>
      <c r="H5946" s="519">
        <v>33</v>
      </c>
      <c r="I5946" s="519">
        <v>14</v>
      </c>
      <c r="J5946" s="519" t="str">
        <f t="shared" si="142"/>
        <v>SDN30013314</v>
      </c>
      <c r="K5946" s="519">
        <v>355</v>
      </c>
    </row>
    <row r="5947" spans="2:11" hidden="1">
      <c r="B5947" s="519" t="s">
        <v>1063</v>
      </c>
      <c r="C5947" s="519"/>
      <c r="D5947" s="519"/>
      <c r="E5947" s="519"/>
      <c r="F5947" s="519">
        <v>1</v>
      </c>
      <c r="G5947" s="519"/>
      <c r="H5947" s="519">
        <v>33</v>
      </c>
      <c r="I5947" s="519">
        <v>15</v>
      </c>
      <c r="J5947" s="519" t="str">
        <f t="shared" si="142"/>
        <v>SDN30013315</v>
      </c>
      <c r="K5947" s="519">
        <v>355</v>
      </c>
    </row>
    <row r="5948" spans="2:11" hidden="1">
      <c r="B5948" s="519" t="s">
        <v>1063</v>
      </c>
      <c r="C5948" s="519"/>
      <c r="D5948" s="519"/>
      <c r="E5948" s="519"/>
      <c r="F5948" s="519">
        <v>1</v>
      </c>
      <c r="G5948" s="519"/>
      <c r="H5948" s="519">
        <v>33</v>
      </c>
      <c r="I5948" s="519">
        <v>16</v>
      </c>
      <c r="J5948" s="519" t="str">
        <f t="shared" si="142"/>
        <v>SDN30013316</v>
      </c>
      <c r="K5948" s="519">
        <v>284</v>
      </c>
    </row>
    <row r="5949" spans="2:11" hidden="1">
      <c r="B5949" s="519" t="s">
        <v>1063</v>
      </c>
      <c r="C5949" s="519"/>
      <c r="D5949" s="519"/>
      <c r="E5949" s="519"/>
      <c r="F5949" s="519">
        <v>1</v>
      </c>
      <c r="G5949" s="519"/>
      <c r="H5949" s="519">
        <v>33</v>
      </c>
      <c r="I5949" s="519">
        <v>17</v>
      </c>
      <c r="J5949" s="519" t="str">
        <f t="shared" si="142"/>
        <v>SDN30013317</v>
      </c>
      <c r="K5949" s="519">
        <v>284</v>
      </c>
    </row>
    <row r="5950" spans="2:11" hidden="1">
      <c r="B5950" s="519" t="s">
        <v>1063</v>
      </c>
      <c r="C5950" s="519"/>
      <c r="D5950" s="519"/>
      <c r="E5950" s="519"/>
      <c r="F5950" s="519">
        <v>1</v>
      </c>
      <c r="G5950" s="519"/>
      <c r="H5950" s="519">
        <v>33</v>
      </c>
      <c r="I5950" s="519">
        <v>18</v>
      </c>
      <c r="J5950" s="519" t="str">
        <f t="shared" si="142"/>
        <v>SDN30013318</v>
      </c>
      <c r="K5950" s="519">
        <v>284</v>
      </c>
    </row>
    <row r="5951" spans="2:11" hidden="1">
      <c r="B5951" s="519" t="s">
        <v>1063</v>
      </c>
      <c r="C5951" s="519"/>
      <c r="D5951" s="519"/>
      <c r="E5951" s="519"/>
      <c r="F5951" s="519">
        <v>1</v>
      </c>
      <c r="G5951" s="519"/>
      <c r="H5951" s="519">
        <v>33</v>
      </c>
      <c r="I5951" s="519">
        <v>19</v>
      </c>
      <c r="J5951" s="519" t="str">
        <f t="shared" si="142"/>
        <v>SDN30013319</v>
      </c>
      <c r="K5951" s="519">
        <v>284</v>
      </c>
    </row>
    <row r="5952" spans="2:11" hidden="1">
      <c r="B5952" s="519" t="s">
        <v>1063</v>
      </c>
      <c r="C5952" s="519"/>
      <c r="D5952" s="519"/>
      <c r="E5952" s="519"/>
      <c r="F5952" s="519">
        <v>1</v>
      </c>
      <c r="G5952" s="519"/>
      <c r="H5952" s="519">
        <v>33</v>
      </c>
      <c r="I5952" s="519">
        <v>20</v>
      </c>
      <c r="J5952" s="519" t="str">
        <f t="shared" si="142"/>
        <v>SDN30013320</v>
      </c>
      <c r="K5952" s="519">
        <v>284</v>
      </c>
    </row>
    <row r="5953" spans="2:11" hidden="1">
      <c r="B5953" s="519" t="s">
        <v>1063</v>
      </c>
      <c r="C5953" s="519"/>
      <c r="D5953" s="519"/>
      <c r="E5953" s="519"/>
      <c r="F5953" s="519">
        <v>1</v>
      </c>
      <c r="G5953" s="519"/>
      <c r="H5953" s="519">
        <v>33</v>
      </c>
      <c r="I5953" s="519">
        <v>21</v>
      </c>
      <c r="J5953" s="519" t="str">
        <f t="shared" si="142"/>
        <v>SDN30013321</v>
      </c>
      <c r="K5953" s="519">
        <v>284</v>
      </c>
    </row>
    <row r="5954" spans="2:11" hidden="1">
      <c r="B5954" s="519" t="s">
        <v>1063</v>
      </c>
      <c r="C5954" s="519"/>
      <c r="D5954" s="519"/>
      <c r="E5954" s="519"/>
      <c r="F5954" s="519">
        <v>1</v>
      </c>
      <c r="G5954" s="519"/>
      <c r="H5954" s="519">
        <v>33</v>
      </c>
      <c r="I5954" s="519">
        <v>22</v>
      </c>
      <c r="J5954" s="519" t="str">
        <f t="shared" si="142"/>
        <v>SDN30013322</v>
      </c>
      <c r="K5954" s="519">
        <v>284</v>
      </c>
    </row>
    <row r="5955" spans="2:11" hidden="1">
      <c r="B5955" s="519" t="s">
        <v>1063</v>
      </c>
      <c r="C5955" s="519"/>
      <c r="D5955" s="519"/>
      <c r="E5955" s="519"/>
      <c r="F5955" s="519">
        <v>1</v>
      </c>
      <c r="G5955" s="519"/>
      <c r="H5955" s="519">
        <v>33</v>
      </c>
      <c r="I5955" s="519">
        <v>23</v>
      </c>
      <c r="J5955" s="519" t="str">
        <f t="shared" si="142"/>
        <v>SDN30013323</v>
      </c>
      <c r="K5955" s="519">
        <v>284</v>
      </c>
    </row>
    <row r="5956" spans="2:11" hidden="1">
      <c r="B5956" s="519" t="s">
        <v>1063</v>
      </c>
      <c r="C5956" s="519"/>
      <c r="D5956" s="519"/>
      <c r="E5956" s="519"/>
      <c r="F5956" s="519">
        <v>1</v>
      </c>
      <c r="G5956" s="519"/>
      <c r="H5956" s="519">
        <v>33</v>
      </c>
      <c r="I5956" s="519">
        <v>24</v>
      </c>
      <c r="J5956" s="519" t="str">
        <f t="shared" ref="J5956:J6019" si="143">B5956&amp;TEXT(F5956,"00")&amp;TEXT(H5956,"00")&amp;TEXT(I5956,"00")</f>
        <v>SDN30013324</v>
      </c>
      <c r="K5956" s="519">
        <v>284</v>
      </c>
    </row>
    <row r="5957" spans="2:11" hidden="1">
      <c r="B5957" s="519" t="s">
        <v>1063</v>
      </c>
      <c r="C5957" s="519"/>
      <c r="D5957" s="519"/>
      <c r="E5957" s="519"/>
      <c r="F5957" s="519">
        <v>1</v>
      </c>
      <c r="G5957" s="519"/>
      <c r="H5957" s="519">
        <v>33</v>
      </c>
      <c r="I5957" s="519">
        <v>25</v>
      </c>
      <c r="J5957" s="519" t="str">
        <f t="shared" si="143"/>
        <v>SDN30013325</v>
      </c>
      <c r="K5957" s="519">
        <v>284</v>
      </c>
    </row>
    <row r="5958" spans="2:11" hidden="1">
      <c r="B5958" s="519" t="s">
        <v>1063</v>
      </c>
      <c r="C5958" s="519"/>
      <c r="D5958" s="519"/>
      <c r="E5958" s="519"/>
      <c r="F5958" s="519">
        <v>1</v>
      </c>
      <c r="G5958" s="519"/>
      <c r="H5958" s="519">
        <v>33</v>
      </c>
      <c r="I5958" s="519">
        <v>26</v>
      </c>
      <c r="J5958" s="519" t="str">
        <f t="shared" si="143"/>
        <v>SDN30013326</v>
      </c>
      <c r="K5958" s="519">
        <v>284</v>
      </c>
    </row>
    <row r="5959" spans="2:11" hidden="1">
      <c r="B5959" s="519" t="s">
        <v>1063</v>
      </c>
      <c r="C5959" s="519"/>
      <c r="D5959" s="519"/>
      <c r="E5959" s="519"/>
      <c r="F5959" s="519">
        <v>1</v>
      </c>
      <c r="G5959" s="519"/>
      <c r="H5959" s="519">
        <v>33</v>
      </c>
      <c r="I5959" s="519">
        <v>27</v>
      </c>
      <c r="J5959" s="519" t="str">
        <f t="shared" si="143"/>
        <v>SDN30013327</v>
      </c>
      <c r="K5959" s="519">
        <v>284</v>
      </c>
    </row>
    <row r="5960" spans="2:11" hidden="1">
      <c r="B5960" s="519" t="s">
        <v>1063</v>
      </c>
      <c r="C5960" s="519"/>
      <c r="D5960" s="519"/>
      <c r="E5960" s="519"/>
      <c r="F5960" s="519">
        <v>1</v>
      </c>
      <c r="G5960" s="519"/>
      <c r="H5960" s="519">
        <v>33</v>
      </c>
      <c r="I5960" s="519">
        <v>28</v>
      </c>
      <c r="J5960" s="519" t="str">
        <f t="shared" si="143"/>
        <v>SDN30013328</v>
      </c>
      <c r="K5960" s="519">
        <v>284</v>
      </c>
    </row>
    <row r="5961" spans="2:11" hidden="1">
      <c r="B5961" s="519" t="s">
        <v>1063</v>
      </c>
      <c r="C5961" s="519"/>
      <c r="D5961" s="519"/>
      <c r="E5961" s="519"/>
      <c r="F5961" s="519">
        <v>1</v>
      </c>
      <c r="G5961" s="519"/>
      <c r="H5961" s="519">
        <v>33</v>
      </c>
      <c r="I5961" s="519">
        <v>29</v>
      </c>
      <c r="J5961" s="519" t="str">
        <f t="shared" si="143"/>
        <v>SDN30013329</v>
      </c>
      <c r="K5961" s="519">
        <v>284</v>
      </c>
    </row>
    <row r="5962" spans="2:11" hidden="1">
      <c r="B5962" s="519" t="s">
        <v>1063</v>
      </c>
      <c r="C5962" s="519"/>
      <c r="D5962" s="519"/>
      <c r="E5962" s="519"/>
      <c r="F5962" s="519">
        <v>1</v>
      </c>
      <c r="G5962" s="519"/>
      <c r="H5962" s="519">
        <v>33</v>
      </c>
      <c r="I5962" s="519">
        <v>30</v>
      </c>
      <c r="J5962" s="519" t="str">
        <f t="shared" si="143"/>
        <v>SDN30013330</v>
      </c>
      <c r="K5962" s="519">
        <v>284</v>
      </c>
    </row>
    <row r="5963" spans="2:11" hidden="1">
      <c r="B5963" s="519" t="s">
        <v>1063</v>
      </c>
      <c r="C5963" s="519"/>
      <c r="D5963" s="519"/>
      <c r="E5963" s="519"/>
      <c r="F5963" s="519">
        <v>1</v>
      </c>
      <c r="G5963" s="519"/>
      <c r="H5963" s="519">
        <v>34</v>
      </c>
      <c r="I5963" s="519">
        <v>1</v>
      </c>
      <c r="J5963" s="519" t="str">
        <f t="shared" si="143"/>
        <v>SDN30013401</v>
      </c>
      <c r="K5963" s="519">
        <v>370</v>
      </c>
    </row>
    <row r="5964" spans="2:11" hidden="1">
      <c r="B5964" s="519" t="s">
        <v>1063</v>
      </c>
      <c r="C5964" s="519"/>
      <c r="D5964" s="519"/>
      <c r="E5964" s="519"/>
      <c r="F5964" s="519">
        <v>1</v>
      </c>
      <c r="G5964" s="519"/>
      <c r="H5964" s="519">
        <v>34</v>
      </c>
      <c r="I5964" s="519">
        <v>2</v>
      </c>
      <c r="J5964" s="519" t="str">
        <f t="shared" si="143"/>
        <v>SDN30013402</v>
      </c>
      <c r="K5964" s="519">
        <v>370</v>
      </c>
    </row>
    <row r="5965" spans="2:11" hidden="1">
      <c r="B5965" s="519" t="s">
        <v>1063</v>
      </c>
      <c r="C5965" s="519"/>
      <c r="D5965" s="519"/>
      <c r="E5965" s="519"/>
      <c r="F5965" s="519">
        <v>1</v>
      </c>
      <c r="G5965" s="519"/>
      <c r="H5965" s="519">
        <v>34</v>
      </c>
      <c r="I5965" s="519">
        <v>3</v>
      </c>
      <c r="J5965" s="519" t="str">
        <f t="shared" si="143"/>
        <v>SDN30013403</v>
      </c>
      <c r="K5965" s="519">
        <v>370</v>
      </c>
    </row>
    <row r="5966" spans="2:11" hidden="1">
      <c r="B5966" s="519" t="s">
        <v>1063</v>
      </c>
      <c r="C5966" s="519"/>
      <c r="D5966" s="519"/>
      <c r="E5966" s="519"/>
      <c r="F5966" s="519">
        <v>1</v>
      </c>
      <c r="G5966" s="519"/>
      <c r="H5966" s="519">
        <v>34</v>
      </c>
      <c r="I5966" s="519">
        <v>4</v>
      </c>
      <c r="J5966" s="519" t="str">
        <f t="shared" si="143"/>
        <v>SDN30013404</v>
      </c>
      <c r="K5966" s="519">
        <v>370</v>
      </c>
    </row>
    <row r="5967" spans="2:11" hidden="1">
      <c r="B5967" s="519" t="s">
        <v>1063</v>
      </c>
      <c r="C5967" s="519"/>
      <c r="D5967" s="519"/>
      <c r="E5967" s="519"/>
      <c r="F5967" s="519">
        <v>1</v>
      </c>
      <c r="G5967" s="519"/>
      <c r="H5967" s="519">
        <v>34</v>
      </c>
      <c r="I5967" s="519">
        <v>5</v>
      </c>
      <c r="J5967" s="519" t="str">
        <f t="shared" si="143"/>
        <v>SDN30013405</v>
      </c>
      <c r="K5967" s="519">
        <v>370</v>
      </c>
    </row>
    <row r="5968" spans="2:11" hidden="1">
      <c r="B5968" s="519" t="s">
        <v>1063</v>
      </c>
      <c r="C5968" s="519"/>
      <c r="D5968" s="519"/>
      <c r="E5968" s="519"/>
      <c r="F5968" s="519">
        <v>1</v>
      </c>
      <c r="G5968" s="519"/>
      <c r="H5968" s="519">
        <v>34</v>
      </c>
      <c r="I5968" s="519">
        <v>6</v>
      </c>
      <c r="J5968" s="519" t="str">
        <f t="shared" si="143"/>
        <v>SDN30013406</v>
      </c>
      <c r="K5968" s="519">
        <v>370</v>
      </c>
    </row>
    <row r="5969" spans="2:11" hidden="1">
      <c r="B5969" s="519" t="s">
        <v>1063</v>
      </c>
      <c r="C5969" s="519"/>
      <c r="D5969" s="519"/>
      <c r="E5969" s="519"/>
      <c r="F5969" s="519">
        <v>1</v>
      </c>
      <c r="G5969" s="519"/>
      <c r="H5969" s="519">
        <v>34</v>
      </c>
      <c r="I5969" s="519">
        <v>7</v>
      </c>
      <c r="J5969" s="519" t="str">
        <f t="shared" si="143"/>
        <v>SDN30013407</v>
      </c>
      <c r="K5969" s="519">
        <v>370</v>
      </c>
    </row>
    <row r="5970" spans="2:11" hidden="1">
      <c r="B5970" s="519" t="s">
        <v>1063</v>
      </c>
      <c r="C5970" s="519"/>
      <c r="D5970" s="519"/>
      <c r="E5970" s="519"/>
      <c r="F5970" s="519">
        <v>1</v>
      </c>
      <c r="G5970" s="519"/>
      <c r="H5970" s="519">
        <v>34</v>
      </c>
      <c r="I5970" s="519">
        <v>8</v>
      </c>
      <c r="J5970" s="519" t="str">
        <f t="shared" si="143"/>
        <v>SDN30013408</v>
      </c>
      <c r="K5970" s="519">
        <v>370</v>
      </c>
    </row>
    <row r="5971" spans="2:11" hidden="1">
      <c r="B5971" s="519" t="s">
        <v>1063</v>
      </c>
      <c r="C5971" s="519"/>
      <c r="D5971" s="519"/>
      <c r="E5971" s="519"/>
      <c r="F5971" s="519">
        <v>1</v>
      </c>
      <c r="G5971" s="519"/>
      <c r="H5971" s="519">
        <v>34</v>
      </c>
      <c r="I5971" s="519">
        <v>9</v>
      </c>
      <c r="J5971" s="519" t="str">
        <f t="shared" si="143"/>
        <v>SDN30013409</v>
      </c>
      <c r="K5971" s="519">
        <v>370</v>
      </c>
    </row>
    <row r="5972" spans="2:11" hidden="1">
      <c r="B5972" s="519" t="s">
        <v>1063</v>
      </c>
      <c r="C5972" s="519"/>
      <c r="D5972" s="519"/>
      <c r="E5972" s="519"/>
      <c r="F5972" s="519">
        <v>1</v>
      </c>
      <c r="G5972" s="519"/>
      <c r="H5972" s="519">
        <v>34</v>
      </c>
      <c r="I5972" s="519">
        <v>10</v>
      </c>
      <c r="J5972" s="519" t="str">
        <f t="shared" si="143"/>
        <v>SDN30013410</v>
      </c>
      <c r="K5972" s="519">
        <v>370</v>
      </c>
    </row>
    <row r="5973" spans="2:11" hidden="1">
      <c r="B5973" s="519" t="s">
        <v>1063</v>
      </c>
      <c r="C5973" s="519"/>
      <c r="D5973" s="519"/>
      <c r="E5973" s="519"/>
      <c r="F5973" s="519">
        <v>1</v>
      </c>
      <c r="G5973" s="519"/>
      <c r="H5973" s="519">
        <v>34</v>
      </c>
      <c r="I5973" s="519">
        <v>11</v>
      </c>
      <c r="J5973" s="519" t="str">
        <f t="shared" si="143"/>
        <v>SDN30013411</v>
      </c>
      <c r="K5973" s="519">
        <v>370</v>
      </c>
    </row>
    <row r="5974" spans="2:11" hidden="1">
      <c r="B5974" s="519" t="s">
        <v>1063</v>
      </c>
      <c r="C5974" s="519"/>
      <c r="D5974" s="519"/>
      <c r="E5974" s="519"/>
      <c r="F5974" s="519">
        <v>1</v>
      </c>
      <c r="G5974" s="519"/>
      <c r="H5974" s="519">
        <v>34</v>
      </c>
      <c r="I5974" s="519">
        <v>12</v>
      </c>
      <c r="J5974" s="519" t="str">
        <f t="shared" si="143"/>
        <v>SDN30013412</v>
      </c>
      <c r="K5974" s="519">
        <v>370</v>
      </c>
    </row>
    <row r="5975" spans="2:11" hidden="1">
      <c r="B5975" s="519" t="s">
        <v>1063</v>
      </c>
      <c r="C5975" s="519"/>
      <c r="D5975" s="519"/>
      <c r="E5975" s="519"/>
      <c r="F5975" s="519">
        <v>1</v>
      </c>
      <c r="G5975" s="519"/>
      <c r="H5975" s="519">
        <v>34</v>
      </c>
      <c r="I5975" s="519">
        <v>13</v>
      </c>
      <c r="J5975" s="519" t="str">
        <f t="shared" si="143"/>
        <v>SDN30013413</v>
      </c>
      <c r="K5975" s="519">
        <v>370</v>
      </c>
    </row>
    <row r="5976" spans="2:11" hidden="1">
      <c r="B5976" s="519" t="s">
        <v>1063</v>
      </c>
      <c r="C5976" s="519"/>
      <c r="D5976" s="519"/>
      <c r="E5976" s="519"/>
      <c r="F5976" s="519">
        <v>1</v>
      </c>
      <c r="G5976" s="519"/>
      <c r="H5976" s="519">
        <v>34</v>
      </c>
      <c r="I5976" s="519">
        <v>14</v>
      </c>
      <c r="J5976" s="519" t="str">
        <f t="shared" si="143"/>
        <v>SDN30013414</v>
      </c>
      <c r="K5976" s="519">
        <v>370</v>
      </c>
    </row>
    <row r="5977" spans="2:11" hidden="1">
      <c r="B5977" s="519" t="s">
        <v>1063</v>
      </c>
      <c r="C5977" s="519"/>
      <c r="D5977" s="519"/>
      <c r="E5977" s="519"/>
      <c r="F5977" s="519">
        <v>1</v>
      </c>
      <c r="G5977" s="519"/>
      <c r="H5977" s="519">
        <v>34</v>
      </c>
      <c r="I5977" s="519">
        <v>15</v>
      </c>
      <c r="J5977" s="519" t="str">
        <f t="shared" si="143"/>
        <v>SDN30013415</v>
      </c>
      <c r="K5977" s="519">
        <v>370</v>
      </c>
    </row>
    <row r="5978" spans="2:11" hidden="1">
      <c r="B5978" s="519" t="s">
        <v>1063</v>
      </c>
      <c r="C5978" s="519"/>
      <c r="D5978" s="519"/>
      <c r="E5978" s="519"/>
      <c r="F5978" s="519">
        <v>1</v>
      </c>
      <c r="G5978" s="519"/>
      <c r="H5978" s="519">
        <v>34</v>
      </c>
      <c r="I5978" s="519">
        <v>16</v>
      </c>
      <c r="J5978" s="519" t="str">
        <f t="shared" si="143"/>
        <v>SDN30013416</v>
      </c>
      <c r="K5978" s="519">
        <v>296</v>
      </c>
    </row>
    <row r="5979" spans="2:11" hidden="1">
      <c r="B5979" s="519" t="s">
        <v>1063</v>
      </c>
      <c r="C5979" s="519"/>
      <c r="D5979" s="519"/>
      <c r="E5979" s="519"/>
      <c r="F5979" s="519">
        <v>1</v>
      </c>
      <c r="G5979" s="519"/>
      <c r="H5979" s="519">
        <v>34</v>
      </c>
      <c r="I5979" s="519">
        <v>17</v>
      </c>
      <c r="J5979" s="519" t="str">
        <f t="shared" si="143"/>
        <v>SDN30013417</v>
      </c>
      <c r="K5979" s="519">
        <v>296</v>
      </c>
    </row>
    <row r="5980" spans="2:11" hidden="1">
      <c r="B5980" s="519" t="s">
        <v>1063</v>
      </c>
      <c r="C5980" s="519"/>
      <c r="D5980" s="519"/>
      <c r="E5980" s="519"/>
      <c r="F5980" s="519">
        <v>1</v>
      </c>
      <c r="G5980" s="519"/>
      <c r="H5980" s="519">
        <v>34</v>
      </c>
      <c r="I5980" s="519">
        <v>18</v>
      </c>
      <c r="J5980" s="519" t="str">
        <f t="shared" si="143"/>
        <v>SDN30013418</v>
      </c>
      <c r="K5980" s="519">
        <v>296</v>
      </c>
    </row>
    <row r="5981" spans="2:11" hidden="1">
      <c r="B5981" s="519" t="s">
        <v>1063</v>
      </c>
      <c r="C5981" s="519"/>
      <c r="D5981" s="519"/>
      <c r="E5981" s="519"/>
      <c r="F5981" s="519">
        <v>1</v>
      </c>
      <c r="G5981" s="519"/>
      <c r="H5981" s="519">
        <v>34</v>
      </c>
      <c r="I5981" s="519">
        <v>19</v>
      </c>
      <c r="J5981" s="519" t="str">
        <f t="shared" si="143"/>
        <v>SDN30013419</v>
      </c>
      <c r="K5981" s="519">
        <v>296</v>
      </c>
    </row>
    <row r="5982" spans="2:11" hidden="1">
      <c r="B5982" s="519" t="s">
        <v>1063</v>
      </c>
      <c r="C5982" s="519"/>
      <c r="D5982" s="519"/>
      <c r="E5982" s="519"/>
      <c r="F5982" s="519">
        <v>1</v>
      </c>
      <c r="G5982" s="519"/>
      <c r="H5982" s="519">
        <v>34</v>
      </c>
      <c r="I5982" s="519">
        <v>20</v>
      </c>
      <c r="J5982" s="519" t="str">
        <f t="shared" si="143"/>
        <v>SDN30013420</v>
      </c>
      <c r="K5982" s="519">
        <v>296</v>
      </c>
    </row>
    <row r="5983" spans="2:11" hidden="1">
      <c r="B5983" s="519" t="s">
        <v>1063</v>
      </c>
      <c r="C5983" s="519"/>
      <c r="D5983" s="519"/>
      <c r="E5983" s="519"/>
      <c r="F5983" s="519">
        <v>1</v>
      </c>
      <c r="G5983" s="519"/>
      <c r="H5983" s="519">
        <v>34</v>
      </c>
      <c r="I5983" s="519">
        <v>21</v>
      </c>
      <c r="J5983" s="519" t="str">
        <f t="shared" si="143"/>
        <v>SDN30013421</v>
      </c>
      <c r="K5983" s="519">
        <v>296</v>
      </c>
    </row>
    <row r="5984" spans="2:11" hidden="1">
      <c r="B5984" s="519" t="s">
        <v>1063</v>
      </c>
      <c r="C5984" s="519"/>
      <c r="D5984" s="519"/>
      <c r="E5984" s="519"/>
      <c r="F5984" s="519">
        <v>1</v>
      </c>
      <c r="G5984" s="519"/>
      <c r="H5984" s="519">
        <v>34</v>
      </c>
      <c r="I5984" s="519">
        <v>22</v>
      </c>
      <c r="J5984" s="519" t="str">
        <f t="shared" si="143"/>
        <v>SDN30013422</v>
      </c>
      <c r="K5984" s="519">
        <v>296</v>
      </c>
    </row>
    <row r="5985" spans="2:11" hidden="1">
      <c r="B5985" s="519" t="s">
        <v>1063</v>
      </c>
      <c r="C5985" s="519"/>
      <c r="D5985" s="519"/>
      <c r="E5985" s="519"/>
      <c r="F5985" s="519">
        <v>1</v>
      </c>
      <c r="G5985" s="519"/>
      <c r="H5985" s="519">
        <v>34</v>
      </c>
      <c r="I5985" s="519">
        <v>23</v>
      </c>
      <c r="J5985" s="519" t="str">
        <f t="shared" si="143"/>
        <v>SDN30013423</v>
      </c>
      <c r="K5985" s="519">
        <v>296</v>
      </c>
    </row>
    <row r="5986" spans="2:11" hidden="1">
      <c r="B5986" s="519" t="s">
        <v>1063</v>
      </c>
      <c r="C5986" s="519"/>
      <c r="D5986" s="519"/>
      <c r="E5986" s="519"/>
      <c r="F5986" s="519">
        <v>1</v>
      </c>
      <c r="G5986" s="519"/>
      <c r="H5986" s="519">
        <v>34</v>
      </c>
      <c r="I5986" s="519">
        <v>24</v>
      </c>
      <c r="J5986" s="519" t="str">
        <f t="shared" si="143"/>
        <v>SDN30013424</v>
      </c>
      <c r="K5986" s="519">
        <v>296</v>
      </c>
    </row>
    <row r="5987" spans="2:11" hidden="1">
      <c r="B5987" s="519" t="s">
        <v>1063</v>
      </c>
      <c r="C5987" s="519"/>
      <c r="D5987" s="519"/>
      <c r="E5987" s="519"/>
      <c r="F5987" s="519">
        <v>1</v>
      </c>
      <c r="G5987" s="519"/>
      <c r="H5987" s="519">
        <v>34</v>
      </c>
      <c r="I5987" s="519">
        <v>25</v>
      </c>
      <c r="J5987" s="519" t="str">
        <f t="shared" si="143"/>
        <v>SDN30013425</v>
      </c>
      <c r="K5987" s="519">
        <v>296</v>
      </c>
    </row>
    <row r="5988" spans="2:11" hidden="1">
      <c r="B5988" s="519" t="s">
        <v>1063</v>
      </c>
      <c r="C5988" s="519"/>
      <c r="D5988" s="519"/>
      <c r="E5988" s="519"/>
      <c r="F5988" s="519">
        <v>1</v>
      </c>
      <c r="G5988" s="519"/>
      <c r="H5988" s="519">
        <v>34</v>
      </c>
      <c r="I5988" s="519">
        <v>26</v>
      </c>
      <c r="J5988" s="519" t="str">
        <f t="shared" si="143"/>
        <v>SDN30013426</v>
      </c>
      <c r="K5988" s="519">
        <v>296</v>
      </c>
    </row>
    <row r="5989" spans="2:11" hidden="1">
      <c r="B5989" s="519" t="s">
        <v>1063</v>
      </c>
      <c r="C5989" s="519"/>
      <c r="D5989" s="519"/>
      <c r="E5989" s="519"/>
      <c r="F5989" s="519">
        <v>1</v>
      </c>
      <c r="G5989" s="519"/>
      <c r="H5989" s="519">
        <v>34</v>
      </c>
      <c r="I5989" s="519">
        <v>27</v>
      </c>
      <c r="J5989" s="519" t="str">
        <f t="shared" si="143"/>
        <v>SDN30013427</v>
      </c>
      <c r="K5989" s="519">
        <v>296</v>
      </c>
    </row>
    <row r="5990" spans="2:11" hidden="1">
      <c r="B5990" s="519" t="s">
        <v>1063</v>
      </c>
      <c r="C5990" s="519"/>
      <c r="D5990" s="519"/>
      <c r="E5990" s="519"/>
      <c r="F5990" s="519">
        <v>1</v>
      </c>
      <c r="G5990" s="519"/>
      <c r="H5990" s="519">
        <v>34</v>
      </c>
      <c r="I5990" s="519">
        <v>28</v>
      </c>
      <c r="J5990" s="519" t="str">
        <f t="shared" si="143"/>
        <v>SDN30013428</v>
      </c>
      <c r="K5990" s="519">
        <v>296</v>
      </c>
    </row>
    <row r="5991" spans="2:11" hidden="1">
      <c r="B5991" s="519" t="s">
        <v>1063</v>
      </c>
      <c r="C5991" s="519"/>
      <c r="D5991" s="519"/>
      <c r="E5991" s="519"/>
      <c r="F5991" s="519">
        <v>1</v>
      </c>
      <c r="G5991" s="519"/>
      <c r="H5991" s="519">
        <v>34</v>
      </c>
      <c r="I5991" s="519">
        <v>29</v>
      </c>
      <c r="J5991" s="519" t="str">
        <f t="shared" si="143"/>
        <v>SDN30013429</v>
      </c>
      <c r="K5991" s="519">
        <v>296</v>
      </c>
    </row>
    <row r="5992" spans="2:11" hidden="1">
      <c r="B5992" s="519" t="s">
        <v>1063</v>
      </c>
      <c r="C5992" s="519"/>
      <c r="D5992" s="519"/>
      <c r="E5992" s="519"/>
      <c r="F5992" s="519">
        <v>1</v>
      </c>
      <c r="G5992" s="519"/>
      <c r="H5992" s="519">
        <v>34</v>
      </c>
      <c r="I5992" s="519">
        <v>30</v>
      </c>
      <c r="J5992" s="519" t="str">
        <f t="shared" si="143"/>
        <v>SDN30013430</v>
      </c>
      <c r="K5992" s="519">
        <v>296</v>
      </c>
    </row>
    <row r="5993" spans="2:11" hidden="1">
      <c r="B5993" s="519" t="s">
        <v>1063</v>
      </c>
      <c r="C5993" s="519"/>
      <c r="D5993" s="519"/>
      <c r="E5993" s="519"/>
      <c r="F5993" s="519">
        <v>1</v>
      </c>
      <c r="G5993" s="519"/>
      <c r="H5993" s="519">
        <v>35</v>
      </c>
      <c r="I5993" s="519">
        <v>1</v>
      </c>
      <c r="J5993" s="519" t="str">
        <f t="shared" si="143"/>
        <v>SDN30013501</v>
      </c>
      <c r="K5993" s="519">
        <v>395</v>
      </c>
    </row>
    <row r="5994" spans="2:11" hidden="1">
      <c r="B5994" s="519" t="s">
        <v>1063</v>
      </c>
      <c r="C5994" s="519"/>
      <c r="D5994" s="519"/>
      <c r="E5994" s="519"/>
      <c r="F5994" s="519">
        <v>1</v>
      </c>
      <c r="G5994" s="519"/>
      <c r="H5994" s="519">
        <v>35</v>
      </c>
      <c r="I5994" s="519">
        <v>2</v>
      </c>
      <c r="J5994" s="519" t="str">
        <f t="shared" si="143"/>
        <v>SDN30013502</v>
      </c>
      <c r="K5994" s="519">
        <v>395</v>
      </c>
    </row>
    <row r="5995" spans="2:11" hidden="1">
      <c r="B5995" s="519" t="s">
        <v>1063</v>
      </c>
      <c r="C5995" s="519"/>
      <c r="D5995" s="519"/>
      <c r="E5995" s="519"/>
      <c r="F5995" s="519">
        <v>1</v>
      </c>
      <c r="G5995" s="519"/>
      <c r="H5995" s="519">
        <v>35</v>
      </c>
      <c r="I5995" s="519">
        <v>3</v>
      </c>
      <c r="J5995" s="519" t="str">
        <f t="shared" si="143"/>
        <v>SDN30013503</v>
      </c>
      <c r="K5995" s="519">
        <v>395</v>
      </c>
    </row>
    <row r="5996" spans="2:11" hidden="1">
      <c r="B5996" s="519" t="s">
        <v>1063</v>
      </c>
      <c r="C5996" s="519"/>
      <c r="D5996" s="519"/>
      <c r="E5996" s="519"/>
      <c r="F5996" s="519">
        <v>1</v>
      </c>
      <c r="G5996" s="519"/>
      <c r="H5996" s="519">
        <v>35</v>
      </c>
      <c r="I5996" s="519">
        <v>4</v>
      </c>
      <c r="J5996" s="519" t="str">
        <f t="shared" si="143"/>
        <v>SDN30013504</v>
      </c>
      <c r="K5996" s="519">
        <v>395</v>
      </c>
    </row>
    <row r="5997" spans="2:11" hidden="1">
      <c r="B5997" s="519" t="s">
        <v>1063</v>
      </c>
      <c r="C5997" s="519"/>
      <c r="D5997" s="519"/>
      <c r="E5997" s="519"/>
      <c r="F5997" s="519">
        <v>1</v>
      </c>
      <c r="G5997" s="519"/>
      <c r="H5997" s="519">
        <v>35</v>
      </c>
      <c r="I5997" s="519">
        <v>5</v>
      </c>
      <c r="J5997" s="519" t="str">
        <f t="shared" si="143"/>
        <v>SDN30013505</v>
      </c>
      <c r="K5997" s="519">
        <v>395</v>
      </c>
    </row>
    <row r="5998" spans="2:11" hidden="1">
      <c r="B5998" s="519" t="s">
        <v>1063</v>
      </c>
      <c r="C5998" s="519"/>
      <c r="D5998" s="519"/>
      <c r="E5998" s="519"/>
      <c r="F5998" s="519">
        <v>1</v>
      </c>
      <c r="G5998" s="519"/>
      <c r="H5998" s="519">
        <v>35</v>
      </c>
      <c r="I5998" s="519">
        <v>6</v>
      </c>
      <c r="J5998" s="519" t="str">
        <f t="shared" si="143"/>
        <v>SDN30013506</v>
      </c>
      <c r="K5998" s="519">
        <v>395</v>
      </c>
    </row>
    <row r="5999" spans="2:11" hidden="1">
      <c r="B5999" s="519" t="s">
        <v>1063</v>
      </c>
      <c r="C5999" s="519"/>
      <c r="D5999" s="519"/>
      <c r="E5999" s="519"/>
      <c r="F5999" s="519">
        <v>1</v>
      </c>
      <c r="G5999" s="519"/>
      <c r="H5999" s="519">
        <v>35</v>
      </c>
      <c r="I5999" s="519">
        <v>7</v>
      </c>
      <c r="J5999" s="519" t="str">
        <f t="shared" si="143"/>
        <v>SDN30013507</v>
      </c>
      <c r="K5999" s="519">
        <v>395</v>
      </c>
    </row>
    <row r="6000" spans="2:11" hidden="1">
      <c r="B6000" s="519" t="s">
        <v>1063</v>
      </c>
      <c r="C6000" s="519"/>
      <c r="D6000" s="519"/>
      <c r="E6000" s="519"/>
      <c r="F6000" s="519">
        <v>1</v>
      </c>
      <c r="G6000" s="519"/>
      <c r="H6000" s="519">
        <v>35</v>
      </c>
      <c r="I6000" s="519">
        <v>8</v>
      </c>
      <c r="J6000" s="519" t="str">
        <f t="shared" si="143"/>
        <v>SDN30013508</v>
      </c>
      <c r="K6000" s="519">
        <v>395</v>
      </c>
    </row>
    <row r="6001" spans="2:11" hidden="1">
      <c r="B6001" s="519" t="s">
        <v>1063</v>
      </c>
      <c r="C6001" s="519"/>
      <c r="D6001" s="519"/>
      <c r="E6001" s="519"/>
      <c r="F6001" s="519">
        <v>1</v>
      </c>
      <c r="G6001" s="519"/>
      <c r="H6001" s="519">
        <v>35</v>
      </c>
      <c r="I6001" s="519">
        <v>9</v>
      </c>
      <c r="J6001" s="519" t="str">
        <f t="shared" si="143"/>
        <v>SDN30013509</v>
      </c>
      <c r="K6001" s="519">
        <v>395</v>
      </c>
    </row>
    <row r="6002" spans="2:11" hidden="1">
      <c r="B6002" s="519" t="s">
        <v>1063</v>
      </c>
      <c r="C6002" s="519"/>
      <c r="D6002" s="519"/>
      <c r="E6002" s="519"/>
      <c r="F6002" s="519">
        <v>1</v>
      </c>
      <c r="G6002" s="519"/>
      <c r="H6002" s="519">
        <v>35</v>
      </c>
      <c r="I6002" s="519">
        <v>10</v>
      </c>
      <c r="J6002" s="519" t="str">
        <f t="shared" si="143"/>
        <v>SDN30013510</v>
      </c>
      <c r="K6002" s="519">
        <v>395</v>
      </c>
    </row>
    <row r="6003" spans="2:11" hidden="1">
      <c r="B6003" s="519" t="s">
        <v>1063</v>
      </c>
      <c r="C6003" s="519"/>
      <c r="D6003" s="519"/>
      <c r="E6003" s="519"/>
      <c r="F6003" s="519">
        <v>1</v>
      </c>
      <c r="G6003" s="519"/>
      <c r="H6003" s="519">
        <v>35</v>
      </c>
      <c r="I6003" s="519">
        <v>11</v>
      </c>
      <c r="J6003" s="519" t="str">
        <f t="shared" si="143"/>
        <v>SDN30013511</v>
      </c>
      <c r="K6003" s="519">
        <v>395</v>
      </c>
    </row>
    <row r="6004" spans="2:11" hidden="1">
      <c r="B6004" s="519" t="s">
        <v>1063</v>
      </c>
      <c r="C6004" s="519"/>
      <c r="D6004" s="519"/>
      <c r="E6004" s="519"/>
      <c r="F6004" s="519">
        <v>1</v>
      </c>
      <c r="G6004" s="519"/>
      <c r="H6004" s="519">
        <v>35</v>
      </c>
      <c r="I6004" s="519">
        <v>12</v>
      </c>
      <c r="J6004" s="519" t="str">
        <f t="shared" si="143"/>
        <v>SDN30013512</v>
      </c>
      <c r="K6004" s="519">
        <v>395</v>
      </c>
    </row>
    <row r="6005" spans="2:11" hidden="1">
      <c r="B6005" s="519" t="s">
        <v>1063</v>
      </c>
      <c r="C6005" s="519"/>
      <c r="D6005" s="519"/>
      <c r="E6005" s="519"/>
      <c r="F6005" s="519">
        <v>1</v>
      </c>
      <c r="G6005" s="519"/>
      <c r="H6005" s="519">
        <v>35</v>
      </c>
      <c r="I6005" s="519">
        <v>13</v>
      </c>
      <c r="J6005" s="519" t="str">
        <f t="shared" si="143"/>
        <v>SDN30013513</v>
      </c>
      <c r="K6005" s="519">
        <v>395</v>
      </c>
    </row>
    <row r="6006" spans="2:11" hidden="1">
      <c r="B6006" s="519" t="s">
        <v>1063</v>
      </c>
      <c r="C6006" s="519"/>
      <c r="D6006" s="519"/>
      <c r="E6006" s="519"/>
      <c r="F6006" s="519">
        <v>1</v>
      </c>
      <c r="G6006" s="519"/>
      <c r="H6006" s="519">
        <v>35</v>
      </c>
      <c r="I6006" s="519">
        <v>14</v>
      </c>
      <c r="J6006" s="519" t="str">
        <f t="shared" si="143"/>
        <v>SDN30013514</v>
      </c>
      <c r="K6006" s="519">
        <v>395</v>
      </c>
    </row>
    <row r="6007" spans="2:11" hidden="1">
      <c r="B6007" s="519" t="s">
        <v>1063</v>
      </c>
      <c r="C6007" s="519"/>
      <c r="D6007" s="519"/>
      <c r="E6007" s="519"/>
      <c r="F6007" s="519">
        <v>1</v>
      </c>
      <c r="G6007" s="519"/>
      <c r="H6007" s="519">
        <v>35</v>
      </c>
      <c r="I6007" s="519">
        <v>15</v>
      </c>
      <c r="J6007" s="519" t="str">
        <f t="shared" si="143"/>
        <v>SDN30013515</v>
      </c>
      <c r="K6007" s="519">
        <v>395</v>
      </c>
    </row>
    <row r="6008" spans="2:11" hidden="1">
      <c r="B6008" s="519" t="s">
        <v>1063</v>
      </c>
      <c r="C6008" s="519"/>
      <c r="D6008" s="519"/>
      <c r="E6008" s="519"/>
      <c r="F6008" s="519">
        <v>1</v>
      </c>
      <c r="G6008" s="519"/>
      <c r="H6008" s="519">
        <v>35</v>
      </c>
      <c r="I6008" s="519">
        <v>16</v>
      </c>
      <c r="J6008" s="519" t="str">
        <f t="shared" si="143"/>
        <v>SDN30013516</v>
      </c>
      <c r="K6008" s="519">
        <v>316</v>
      </c>
    </row>
    <row r="6009" spans="2:11" hidden="1">
      <c r="B6009" s="519" t="s">
        <v>1063</v>
      </c>
      <c r="C6009" s="519"/>
      <c r="D6009" s="519"/>
      <c r="E6009" s="519"/>
      <c r="F6009" s="519">
        <v>1</v>
      </c>
      <c r="G6009" s="519"/>
      <c r="H6009" s="519">
        <v>35</v>
      </c>
      <c r="I6009" s="519">
        <v>17</v>
      </c>
      <c r="J6009" s="519" t="str">
        <f t="shared" si="143"/>
        <v>SDN30013517</v>
      </c>
      <c r="K6009" s="519">
        <v>316</v>
      </c>
    </row>
    <row r="6010" spans="2:11" hidden="1">
      <c r="B6010" s="519" t="s">
        <v>1063</v>
      </c>
      <c r="C6010" s="519"/>
      <c r="D6010" s="519"/>
      <c r="E6010" s="519"/>
      <c r="F6010" s="519">
        <v>1</v>
      </c>
      <c r="G6010" s="519"/>
      <c r="H6010" s="519">
        <v>35</v>
      </c>
      <c r="I6010" s="519">
        <v>18</v>
      </c>
      <c r="J6010" s="519" t="str">
        <f t="shared" si="143"/>
        <v>SDN30013518</v>
      </c>
      <c r="K6010" s="519">
        <v>316</v>
      </c>
    </row>
    <row r="6011" spans="2:11" hidden="1">
      <c r="B6011" s="519" t="s">
        <v>1063</v>
      </c>
      <c r="C6011" s="519"/>
      <c r="D6011" s="519"/>
      <c r="E6011" s="519"/>
      <c r="F6011" s="519">
        <v>1</v>
      </c>
      <c r="G6011" s="519"/>
      <c r="H6011" s="519">
        <v>35</v>
      </c>
      <c r="I6011" s="519">
        <v>19</v>
      </c>
      <c r="J6011" s="519" t="str">
        <f t="shared" si="143"/>
        <v>SDN30013519</v>
      </c>
      <c r="K6011" s="519">
        <v>316</v>
      </c>
    </row>
    <row r="6012" spans="2:11" hidden="1">
      <c r="B6012" s="519" t="s">
        <v>1063</v>
      </c>
      <c r="C6012" s="519"/>
      <c r="D6012" s="519"/>
      <c r="E6012" s="519"/>
      <c r="F6012" s="519">
        <v>1</v>
      </c>
      <c r="G6012" s="519"/>
      <c r="H6012" s="519">
        <v>35</v>
      </c>
      <c r="I6012" s="519">
        <v>20</v>
      </c>
      <c r="J6012" s="519" t="str">
        <f t="shared" si="143"/>
        <v>SDN30013520</v>
      </c>
      <c r="K6012" s="519">
        <v>316</v>
      </c>
    </row>
    <row r="6013" spans="2:11" hidden="1">
      <c r="B6013" s="519" t="s">
        <v>1063</v>
      </c>
      <c r="C6013" s="519"/>
      <c r="D6013" s="519"/>
      <c r="E6013" s="519"/>
      <c r="F6013" s="519">
        <v>1</v>
      </c>
      <c r="G6013" s="519"/>
      <c r="H6013" s="519">
        <v>35</v>
      </c>
      <c r="I6013" s="519">
        <v>21</v>
      </c>
      <c r="J6013" s="519" t="str">
        <f t="shared" si="143"/>
        <v>SDN30013521</v>
      </c>
      <c r="K6013" s="519">
        <v>316</v>
      </c>
    </row>
    <row r="6014" spans="2:11" hidden="1">
      <c r="B6014" s="519" t="s">
        <v>1063</v>
      </c>
      <c r="C6014" s="519"/>
      <c r="D6014" s="519"/>
      <c r="E6014" s="519"/>
      <c r="F6014" s="519">
        <v>1</v>
      </c>
      <c r="G6014" s="519"/>
      <c r="H6014" s="519">
        <v>35</v>
      </c>
      <c r="I6014" s="519">
        <v>22</v>
      </c>
      <c r="J6014" s="519" t="str">
        <f t="shared" si="143"/>
        <v>SDN30013522</v>
      </c>
      <c r="K6014" s="519">
        <v>316</v>
      </c>
    </row>
    <row r="6015" spans="2:11" hidden="1">
      <c r="B6015" s="519" t="s">
        <v>1063</v>
      </c>
      <c r="C6015" s="519"/>
      <c r="D6015" s="519"/>
      <c r="E6015" s="519"/>
      <c r="F6015" s="519">
        <v>1</v>
      </c>
      <c r="G6015" s="519"/>
      <c r="H6015" s="519">
        <v>35</v>
      </c>
      <c r="I6015" s="519">
        <v>23</v>
      </c>
      <c r="J6015" s="519" t="str">
        <f t="shared" si="143"/>
        <v>SDN30013523</v>
      </c>
      <c r="K6015" s="519">
        <v>316</v>
      </c>
    </row>
    <row r="6016" spans="2:11" hidden="1">
      <c r="B6016" s="519" t="s">
        <v>1063</v>
      </c>
      <c r="C6016" s="519"/>
      <c r="D6016" s="519"/>
      <c r="E6016" s="519"/>
      <c r="F6016" s="519">
        <v>1</v>
      </c>
      <c r="G6016" s="519"/>
      <c r="H6016" s="519">
        <v>35</v>
      </c>
      <c r="I6016" s="519">
        <v>24</v>
      </c>
      <c r="J6016" s="519" t="str">
        <f t="shared" si="143"/>
        <v>SDN30013524</v>
      </c>
      <c r="K6016" s="519">
        <v>316</v>
      </c>
    </row>
    <row r="6017" spans="2:11" hidden="1">
      <c r="B6017" s="519" t="s">
        <v>1063</v>
      </c>
      <c r="C6017" s="519"/>
      <c r="D6017" s="519"/>
      <c r="E6017" s="519"/>
      <c r="F6017" s="519">
        <v>1</v>
      </c>
      <c r="G6017" s="519"/>
      <c r="H6017" s="519">
        <v>35</v>
      </c>
      <c r="I6017" s="519">
        <v>25</v>
      </c>
      <c r="J6017" s="519" t="str">
        <f t="shared" si="143"/>
        <v>SDN30013525</v>
      </c>
      <c r="K6017" s="519">
        <v>316</v>
      </c>
    </row>
    <row r="6018" spans="2:11" hidden="1">
      <c r="B6018" s="519" t="s">
        <v>1063</v>
      </c>
      <c r="C6018" s="519"/>
      <c r="D6018" s="519"/>
      <c r="E6018" s="519"/>
      <c r="F6018" s="519">
        <v>1</v>
      </c>
      <c r="G6018" s="519"/>
      <c r="H6018" s="519">
        <v>35</v>
      </c>
      <c r="I6018" s="519">
        <v>26</v>
      </c>
      <c r="J6018" s="519" t="str">
        <f t="shared" si="143"/>
        <v>SDN30013526</v>
      </c>
      <c r="K6018" s="519">
        <v>316</v>
      </c>
    </row>
    <row r="6019" spans="2:11" hidden="1">
      <c r="B6019" s="519" t="s">
        <v>1063</v>
      </c>
      <c r="C6019" s="519"/>
      <c r="D6019" s="519"/>
      <c r="E6019" s="519"/>
      <c r="F6019" s="519">
        <v>1</v>
      </c>
      <c r="G6019" s="519"/>
      <c r="H6019" s="519">
        <v>35</v>
      </c>
      <c r="I6019" s="519">
        <v>27</v>
      </c>
      <c r="J6019" s="519" t="str">
        <f t="shared" si="143"/>
        <v>SDN30013527</v>
      </c>
      <c r="K6019" s="519">
        <v>316</v>
      </c>
    </row>
    <row r="6020" spans="2:11" hidden="1">
      <c r="B6020" s="519" t="s">
        <v>1063</v>
      </c>
      <c r="C6020" s="519"/>
      <c r="D6020" s="519"/>
      <c r="E6020" s="519"/>
      <c r="F6020" s="519">
        <v>1</v>
      </c>
      <c r="G6020" s="519"/>
      <c r="H6020" s="519">
        <v>35</v>
      </c>
      <c r="I6020" s="519">
        <v>28</v>
      </c>
      <c r="J6020" s="519" t="str">
        <f t="shared" ref="J6020:J6083" si="144">B6020&amp;TEXT(F6020,"00")&amp;TEXT(H6020,"00")&amp;TEXT(I6020,"00")</f>
        <v>SDN30013528</v>
      </c>
      <c r="K6020" s="519">
        <v>316</v>
      </c>
    </row>
    <row r="6021" spans="2:11" hidden="1">
      <c r="B6021" s="519" t="s">
        <v>1063</v>
      </c>
      <c r="C6021" s="519"/>
      <c r="D6021" s="519"/>
      <c r="E6021" s="519"/>
      <c r="F6021" s="519">
        <v>1</v>
      </c>
      <c r="G6021" s="519"/>
      <c r="H6021" s="519">
        <v>35</v>
      </c>
      <c r="I6021" s="519">
        <v>29</v>
      </c>
      <c r="J6021" s="519" t="str">
        <f t="shared" si="144"/>
        <v>SDN30013529</v>
      </c>
      <c r="K6021" s="519">
        <v>316</v>
      </c>
    </row>
    <row r="6022" spans="2:11" hidden="1">
      <c r="B6022" s="519" t="s">
        <v>1063</v>
      </c>
      <c r="C6022" s="519"/>
      <c r="D6022" s="519"/>
      <c r="E6022" s="519"/>
      <c r="F6022" s="519">
        <v>1</v>
      </c>
      <c r="G6022" s="519"/>
      <c r="H6022" s="519">
        <v>35</v>
      </c>
      <c r="I6022" s="519">
        <v>30</v>
      </c>
      <c r="J6022" s="519" t="str">
        <f t="shared" si="144"/>
        <v>SDN30013530</v>
      </c>
      <c r="K6022" s="519">
        <v>316</v>
      </c>
    </row>
    <row r="6023" spans="2:11" hidden="1">
      <c r="B6023" s="519" t="s">
        <v>1063</v>
      </c>
      <c r="C6023" s="519"/>
      <c r="D6023" s="519"/>
      <c r="E6023" s="519"/>
      <c r="F6023" s="519">
        <v>1</v>
      </c>
      <c r="G6023" s="519"/>
      <c r="H6023" s="519">
        <v>36</v>
      </c>
      <c r="I6023" s="519">
        <v>1</v>
      </c>
      <c r="J6023" s="519" t="str">
        <f t="shared" si="144"/>
        <v>SDN30013601</v>
      </c>
      <c r="K6023" s="519">
        <v>410</v>
      </c>
    </row>
    <row r="6024" spans="2:11" hidden="1">
      <c r="B6024" s="519" t="s">
        <v>1063</v>
      </c>
      <c r="C6024" s="519"/>
      <c r="D6024" s="519"/>
      <c r="E6024" s="519"/>
      <c r="F6024" s="519">
        <v>1</v>
      </c>
      <c r="G6024" s="519"/>
      <c r="H6024" s="519">
        <v>36</v>
      </c>
      <c r="I6024" s="519">
        <v>2</v>
      </c>
      <c r="J6024" s="519" t="str">
        <f t="shared" si="144"/>
        <v>SDN30013602</v>
      </c>
      <c r="K6024" s="519">
        <v>410</v>
      </c>
    </row>
    <row r="6025" spans="2:11" hidden="1">
      <c r="B6025" s="519" t="s">
        <v>1063</v>
      </c>
      <c r="C6025" s="519"/>
      <c r="D6025" s="519"/>
      <c r="E6025" s="519"/>
      <c r="F6025" s="519">
        <v>1</v>
      </c>
      <c r="G6025" s="519"/>
      <c r="H6025" s="519">
        <v>36</v>
      </c>
      <c r="I6025" s="519">
        <v>3</v>
      </c>
      <c r="J6025" s="519" t="str">
        <f t="shared" si="144"/>
        <v>SDN30013603</v>
      </c>
      <c r="K6025" s="519">
        <v>410</v>
      </c>
    </row>
    <row r="6026" spans="2:11" hidden="1">
      <c r="B6026" s="519" t="s">
        <v>1063</v>
      </c>
      <c r="C6026" s="519"/>
      <c r="D6026" s="519"/>
      <c r="E6026" s="519"/>
      <c r="F6026" s="519">
        <v>1</v>
      </c>
      <c r="G6026" s="519"/>
      <c r="H6026" s="519">
        <v>36</v>
      </c>
      <c r="I6026" s="519">
        <v>4</v>
      </c>
      <c r="J6026" s="519" t="str">
        <f t="shared" si="144"/>
        <v>SDN30013604</v>
      </c>
      <c r="K6026" s="519">
        <v>410</v>
      </c>
    </row>
    <row r="6027" spans="2:11" hidden="1">
      <c r="B6027" s="519" t="s">
        <v>1063</v>
      </c>
      <c r="C6027" s="519"/>
      <c r="D6027" s="519"/>
      <c r="E6027" s="519"/>
      <c r="F6027" s="519">
        <v>1</v>
      </c>
      <c r="G6027" s="519"/>
      <c r="H6027" s="519">
        <v>36</v>
      </c>
      <c r="I6027" s="519">
        <v>5</v>
      </c>
      <c r="J6027" s="519" t="str">
        <f t="shared" si="144"/>
        <v>SDN30013605</v>
      </c>
      <c r="K6027" s="519">
        <v>410</v>
      </c>
    </row>
    <row r="6028" spans="2:11" hidden="1">
      <c r="B6028" s="519" t="s">
        <v>1063</v>
      </c>
      <c r="C6028" s="519"/>
      <c r="D6028" s="519"/>
      <c r="E6028" s="519"/>
      <c r="F6028" s="519">
        <v>1</v>
      </c>
      <c r="G6028" s="519"/>
      <c r="H6028" s="519">
        <v>36</v>
      </c>
      <c r="I6028" s="519">
        <v>6</v>
      </c>
      <c r="J6028" s="519" t="str">
        <f t="shared" si="144"/>
        <v>SDN30013606</v>
      </c>
      <c r="K6028" s="519">
        <v>410</v>
      </c>
    </row>
    <row r="6029" spans="2:11" hidden="1">
      <c r="B6029" s="519" t="s">
        <v>1063</v>
      </c>
      <c r="C6029" s="519"/>
      <c r="D6029" s="519"/>
      <c r="E6029" s="519"/>
      <c r="F6029" s="519">
        <v>1</v>
      </c>
      <c r="G6029" s="519"/>
      <c r="H6029" s="519">
        <v>36</v>
      </c>
      <c r="I6029" s="519">
        <v>7</v>
      </c>
      <c r="J6029" s="519" t="str">
        <f t="shared" si="144"/>
        <v>SDN30013607</v>
      </c>
      <c r="K6029" s="519">
        <v>410</v>
      </c>
    </row>
    <row r="6030" spans="2:11" hidden="1">
      <c r="B6030" s="519" t="s">
        <v>1063</v>
      </c>
      <c r="C6030" s="519"/>
      <c r="D6030" s="519"/>
      <c r="E6030" s="519"/>
      <c r="F6030" s="519">
        <v>1</v>
      </c>
      <c r="G6030" s="519"/>
      <c r="H6030" s="519">
        <v>36</v>
      </c>
      <c r="I6030" s="519">
        <v>8</v>
      </c>
      <c r="J6030" s="519" t="str">
        <f t="shared" si="144"/>
        <v>SDN30013608</v>
      </c>
      <c r="K6030" s="519">
        <v>410</v>
      </c>
    </row>
    <row r="6031" spans="2:11" hidden="1">
      <c r="B6031" s="519" t="s">
        <v>1063</v>
      </c>
      <c r="C6031" s="519"/>
      <c r="D6031" s="519"/>
      <c r="E6031" s="519"/>
      <c r="F6031" s="519">
        <v>1</v>
      </c>
      <c r="G6031" s="519"/>
      <c r="H6031" s="519">
        <v>36</v>
      </c>
      <c r="I6031" s="519">
        <v>9</v>
      </c>
      <c r="J6031" s="519" t="str">
        <f t="shared" si="144"/>
        <v>SDN30013609</v>
      </c>
      <c r="K6031" s="519">
        <v>410</v>
      </c>
    </row>
    <row r="6032" spans="2:11" hidden="1">
      <c r="B6032" s="519" t="s">
        <v>1063</v>
      </c>
      <c r="C6032" s="519"/>
      <c r="D6032" s="519"/>
      <c r="E6032" s="519"/>
      <c r="F6032" s="519">
        <v>1</v>
      </c>
      <c r="G6032" s="519"/>
      <c r="H6032" s="519">
        <v>36</v>
      </c>
      <c r="I6032" s="519">
        <v>10</v>
      </c>
      <c r="J6032" s="519" t="str">
        <f t="shared" si="144"/>
        <v>SDN30013610</v>
      </c>
      <c r="K6032" s="519">
        <v>410</v>
      </c>
    </row>
    <row r="6033" spans="2:11" hidden="1">
      <c r="B6033" s="519" t="s">
        <v>1063</v>
      </c>
      <c r="C6033" s="519"/>
      <c r="D6033" s="519"/>
      <c r="E6033" s="519"/>
      <c r="F6033" s="519">
        <v>1</v>
      </c>
      <c r="G6033" s="519"/>
      <c r="H6033" s="519">
        <v>36</v>
      </c>
      <c r="I6033" s="519">
        <v>11</v>
      </c>
      <c r="J6033" s="519" t="str">
        <f t="shared" si="144"/>
        <v>SDN30013611</v>
      </c>
      <c r="K6033" s="519">
        <v>410</v>
      </c>
    </row>
    <row r="6034" spans="2:11" hidden="1">
      <c r="B6034" s="519" t="s">
        <v>1063</v>
      </c>
      <c r="C6034" s="519"/>
      <c r="D6034" s="519"/>
      <c r="E6034" s="519"/>
      <c r="F6034" s="519">
        <v>1</v>
      </c>
      <c r="G6034" s="519"/>
      <c r="H6034" s="519">
        <v>36</v>
      </c>
      <c r="I6034" s="519">
        <v>12</v>
      </c>
      <c r="J6034" s="519" t="str">
        <f t="shared" si="144"/>
        <v>SDN30013612</v>
      </c>
      <c r="K6034" s="519">
        <v>410</v>
      </c>
    </row>
    <row r="6035" spans="2:11" hidden="1">
      <c r="B6035" s="519" t="s">
        <v>1063</v>
      </c>
      <c r="C6035" s="519"/>
      <c r="D6035" s="519"/>
      <c r="E6035" s="519"/>
      <c r="F6035" s="519">
        <v>1</v>
      </c>
      <c r="G6035" s="519"/>
      <c r="H6035" s="519">
        <v>36</v>
      </c>
      <c r="I6035" s="519">
        <v>13</v>
      </c>
      <c r="J6035" s="519" t="str">
        <f t="shared" si="144"/>
        <v>SDN30013613</v>
      </c>
      <c r="K6035" s="519">
        <v>410</v>
      </c>
    </row>
    <row r="6036" spans="2:11" hidden="1">
      <c r="B6036" s="519" t="s">
        <v>1063</v>
      </c>
      <c r="C6036" s="519"/>
      <c r="D6036" s="519"/>
      <c r="E6036" s="519"/>
      <c r="F6036" s="519">
        <v>1</v>
      </c>
      <c r="G6036" s="519"/>
      <c r="H6036" s="519">
        <v>36</v>
      </c>
      <c r="I6036" s="519">
        <v>14</v>
      </c>
      <c r="J6036" s="519" t="str">
        <f t="shared" si="144"/>
        <v>SDN30013614</v>
      </c>
      <c r="K6036" s="519">
        <v>410</v>
      </c>
    </row>
    <row r="6037" spans="2:11" hidden="1">
      <c r="B6037" s="519" t="s">
        <v>1063</v>
      </c>
      <c r="C6037" s="519"/>
      <c r="D6037" s="519"/>
      <c r="E6037" s="519"/>
      <c r="F6037" s="519">
        <v>1</v>
      </c>
      <c r="G6037" s="519"/>
      <c r="H6037" s="519">
        <v>36</v>
      </c>
      <c r="I6037" s="519">
        <v>15</v>
      </c>
      <c r="J6037" s="519" t="str">
        <f t="shared" si="144"/>
        <v>SDN30013615</v>
      </c>
      <c r="K6037" s="519">
        <v>410</v>
      </c>
    </row>
    <row r="6038" spans="2:11" hidden="1">
      <c r="B6038" s="519" t="s">
        <v>1063</v>
      </c>
      <c r="C6038" s="519"/>
      <c r="D6038" s="519"/>
      <c r="E6038" s="519"/>
      <c r="F6038" s="519">
        <v>1</v>
      </c>
      <c r="G6038" s="519"/>
      <c r="H6038" s="519">
        <v>36</v>
      </c>
      <c r="I6038" s="519">
        <v>16</v>
      </c>
      <c r="J6038" s="519" t="str">
        <f t="shared" si="144"/>
        <v>SDN30013616</v>
      </c>
      <c r="K6038" s="519">
        <v>328</v>
      </c>
    </row>
    <row r="6039" spans="2:11" hidden="1">
      <c r="B6039" s="519" t="s">
        <v>1063</v>
      </c>
      <c r="C6039" s="519"/>
      <c r="D6039" s="519"/>
      <c r="E6039" s="519"/>
      <c r="F6039" s="519">
        <v>1</v>
      </c>
      <c r="G6039" s="519"/>
      <c r="H6039" s="519">
        <v>36</v>
      </c>
      <c r="I6039" s="519">
        <v>17</v>
      </c>
      <c r="J6039" s="519" t="str">
        <f t="shared" si="144"/>
        <v>SDN30013617</v>
      </c>
      <c r="K6039" s="519">
        <v>328</v>
      </c>
    </row>
    <row r="6040" spans="2:11" hidden="1">
      <c r="B6040" s="519" t="s">
        <v>1063</v>
      </c>
      <c r="C6040" s="519"/>
      <c r="D6040" s="519"/>
      <c r="E6040" s="519"/>
      <c r="F6040" s="519">
        <v>1</v>
      </c>
      <c r="G6040" s="519"/>
      <c r="H6040" s="519">
        <v>36</v>
      </c>
      <c r="I6040" s="519">
        <v>18</v>
      </c>
      <c r="J6040" s="519" t="str">
        <f t="shared" si="144"/>
        <v>SDN30013618</v>
      </c>
      <c r="K6040" s="519">
        <v>328</v>
      </c>
    </row>
    <row r="6041" spans="2:11" hidden="1">
      <c r="B6041" s="519" t="s">
        <v>1063</v>
      </c>
      <c r="C6041" s="519"/>
      <c r="D6041" s="519"/>
      <c r="E6041" s="519"/>
      <c r="F6041" s="519">
        <v>1</v>
      </c>
      <c r="G6041" s="519"/>
      <c r="H6041" s="519">
        <v>36</v>
      </c>
      <c r="I6041" s="519">
        <v>19</v>
      </c>
      <c r="J6041" s="519" t="str">
        <f t="shared" si="144"/>
        <v>SDN30013619</v>
      </c>
      <c r="K6041" s="519">
        <v>328</v>
      </c>
    </row>
    <row r="6042" spans="2:11" hidden="1">
      <c r="B6042" s="519" t="s">
        <v>1063</v>
      </c>
      <c r="C6042" s="519"/>
      <c r="D6042" s="519"/>
      <c r="E6042" s="519"/>
      <c r="F6042" s="519">
        <v>1</v>
      </c>
      <c r="G6042" s="519"/>
      <c r="H6042" s="519">
        <v>36</v>
      </c>
      <c r="I6042" s="519">
        <v>20</v>
      </c>
      <c r="J6042" s="519" t="str">
        <f t="shared" si="144"/>
        <v>SDN30013620</v>
      </c>
      <c r="K6042" s="519">
        <v>328</v>
      </c>
    </row>
    <row r="6043" spans="2:11" hidden="1">
      <c r="B6043" s="519" t="s">
        <v>1063</v>
      </c>
      <c r="C6043" s="519"/>
      <c r="D6043" s="519"/>
      <c r="E6043" s="519"/>
      <c r="F6043" s="519">
        <v>1</v>
      </c>
      <c r="G6043" s="519"/>
      <c r="H6043" s="519">
        <v>36</v>
      </c>
      <c r="I6043" s="519">
        <v>21</v>
      </c>
      <c r="J6043" s="519" t="str">
        <f t="shared" si="144"/>
        <v>SDN30013621</v>
      </c>
      <c r="K6043" s="519">
        <v>328</v>
      </c>
    </row>
    <row r="6044" spans="2:11" hidden="1">
      <c r="B6044" s="519" t="s">
        <v>1063</v>
      </c>
      <c r="C6044" s="519"/>
      <c r="D6044" s="519"/>
      <c r="E6044" s="519"/>
      <c r="F6044" s="519">
        <v>1</v>
      </c>
      <c r="G6044" s="519"/>
      <c r="H6044" s="519">
        <v>36</v>
      </c>
      <c r="I6044" s="519">
        <v>22</v>
      </c>
      <c r="J6044" s="519" t="str">
        <f t="shared" si="144"/>
        <v>SDN30013622</v>
      </c>
      <c r="K6044" s="519">
        <v>328</v>
      </c>
    </row>
    <row r="6045" spans="2:11" hidden="1">
      <c r="B6045" s="519" t="s">
        <v>1063</v>
      </c>
      <c r="C6045" s="519"/>
      <c r="D6045" s="519"/>
      <c r="E6045" s="519"/>
      <c r="F6045" s="519">
        <v>1</v>
      </c>
      <c r="G6045" s="519"/>
      <c r="H6045" s="519">
        <v>36</v>
      </c>
      <c r="I6045" s="519">
        <v>23</v>
      </c>
      <c r="J6045" s="519" t="str">
        <f t="shared" si="144"/>
        <v>SDN30013623</v>
      </c>
      <c r="K6045" s="519">
        <v>328</v>
      </c>
    </row>
    <row r="6046" spans="2:11" hidden="1">
      <c r="B6046" s="519" t="s">
        <v>1063</v>
      </c>
      <c r="C6046" s="519"/>
      <c r="D6046" s="519"/>
      <c r="E6046" s="519"/>
      <c r="F6046" s="519">
        <v>1</v>
      </c>
      <c r="G6046" s="519"/>
      <c r="H6046" s="519">
        <v>36</v>
      </c>
      <c r="I6046" s="519">
        <v>24</v>
      </c>
      <c r="J6046" s="519" t="str">
        <f t="shared" si="144"/>
        <v>SDN30013624</v>
      </c>
      <c r="K6046" s="519">
        <v>328</v>
      </c>
    </row>
    <row r="6047" spans="2:11" hidden="1">
      <c r="B6047" s="519" t="s">
        <v>1063</v>
      </c>
      <c r="C6047" s="519"/>
      <c r="D6047" s="519"/>
      <c r="E6047" s="519"/>
      <c r="F6047" s="519">
        <v>1</v>
      </c>
      <c r="G6047" s="519"/>
      <c r="H6047" s="519">
        <v>36</v>
      </c>
      <c r="I6047" s="519">
        <v>25</v>
      </c>
      <c r="J6047" s="519" t="str">
        <f t="shared" si="144"/>
        <v>SDN30013625</v>
      </c>
      <c r="K6047" s="519">
        <v>328</v>
      </c>
    </row>
    <row r="6048" spans="2:11" hidden="1">
      <c r="B6048" s="519" t="s">
        <v>1063</v>
      </c>
      <c r="C6048" s="519"/>
      <c r="D6048" s="519"/>
      <c r="E6048" s="519"/>
      <c r="F6048" s="519">
        <v>1</v>
      </c>
      <c r="G6048" s="519"/>
      <c r="H6048" s="519">
        <v>36</v>
      </c>
      <c r="I6048" s="519">
        <v>26</v>
      </c>
      <c r="J6048" s="519" t="str">
        <f t="shared" si="144"/>
        <v>SDN30013626</v>
      </c>
      <c r="K6048" s="519">
        <v>328</v>
      </c>
    </row>
    <row r="6049" spans="2:11" hidden="1">
      <c r="B6049" s="519" t="s">
        <v>1063</v>
      </c>
      <c r="C6049" s="519"/>
      <c r="D6049" s="519"/>
      <c r="E6049" s="519"/>
      <c r="F6049" s="519">
        <v>1</v>
      </c>
      <c r="G6049" s="519"/>
      <c r="H6049" s="519">
        <v>36</v>
      </c>
      <c r="I6049" s="519">
        <v>27</v>
      </c>
      <c r="J6049" s="519" t="str">
        <f t="shared" si="144"/>
        <v>SDN30013627</v>
      </c>
      <c r="K6049" s="519">
        <v>328</v>
      </c>
    </row>
    <row r="6050" spans="2:11" hidden="1">
      <c r="B6050" s="519" t="s">
        <v>1063</v>
      </c>
      <c r="C6050" s="519"/>
      <c r="D6050" s="519"/>
      <c r="E6050" s="519"/>
      <c r="F6050" s="519">
        <v>1</v>
      </c>
      <c r="G6050" s="519"/>
      <c r="H6050" s="519">
        <v>36</v>
      </c>
      <c r="I6050" s="519">
        <v>28</v>
      </c>
      <c r="J6050" s="519" t="str">
        <f t="shared" si="144"/>
        <v>SDN30013628</v>
      </c>
      <c r="K6050" s="519">
        <v>328</v>
      </c>
    </row>
    <row r="6051" spans="2:11" hidden="1">
      <c r="B6051" s="519" t="s">
        <v>1063</v>
      </c>
      <c r="C6051" s="519"/>
      <c r="D6051" s="519"/>
      <c r="E6051" s="519"/>
      <c r="F6051" s="519">
        <v>1</v>
      </c>
      <c r="G6051" s="519"/>
      <c r="H6051" s="519">
        <v>36</v>
      </c>
      <c r="I6051" s="519">
        <v>29</v>
      </c>
      <c r="J6051" s="519" t="str">
        <f t="shared" si="144"/>
        <v>SDN30013629</v>
      </c>
      <c r="K6051" s="519">
        <v>328</v>
      </c>
    </row>
    <row r="6052" spans="2:11" hidden="1">
      <c r="B6052" s="519" t="s">
        <v>1063</v>
      </c>
      <c r="C6052" s="519"/>
      <c r="D6052" s="519"/>
      <c r="E6052" s="519"/>
      <c r="F6052" s="519">
        <v>1</v>
      </c>
      <c r="G6052" s="519"/>
      <c r="H6052" s="519">
        <v>36</v>
      </c>
      <c r="I6052" s="519">
        <v>30</v>
      </c>
      <c r="J6052" s="519" t="str">
        <f t="shared" si="144"/>
        <v>SDN30013630</v>
      </c>
      <c r="K6052" s="519">
        <v>328</v>
      </c>
    </row>
    <row r="6053" spans="2:11" hidden="1">
      <c r="B6053" s="519" t="s">
        <v>1063</v>
      </c>
      <c r="C6053" s="519"/>
      <c r="D6053" s="519"/>
      <c r="E6053" s="519"/>
      <c r="F6053" s="519">
        <v>1</v>
      </c>
      <c r="G6053" s="519"/>
      <c r="H6053" s="519">
        <v>37</v>
      </c>
      <c r="I6053" s="519">
        <v>1</v>
      </c>
      <c r="J6053" s="519" t="str">
        <f t="shared" si="144"/>
        <v>SDN30013701</v>
      </c>
      <c r="K6053" s="519">
        <v>430</v>
      </c>
    </row>
    <row r="6054" spans="2:11" hidden="1">
      <c r="B6054" s="519" t="s">
        <v>1063</v>
      </c>
      <c r="C6054" s="519"/>
      <c r="D6054" s="519"/>
      <c r="E6054" s="519"/>
      <c r="F6054" s="519">
        <v>1</v>
      </c>
      <c r="G6054" s="519"/>
      <c r="H6054" s="519">
        <v>37</v>
      </c>
      <c r="I6054" s="519">
        <v>2</v>
      </c>
      <c r="J6054" s="519" t="str">
        <f t="shared" si="144"/>
        <v>SDN30013702</v>
      </c>
      <c r="K6054" s="519">
        <v>430</v>
      </c>
    </row>
    <row r="6055" spans="2:11" hidden="1">
      <c r="B6055" s="519" t="s">
        <v>1063</v>
      </c>
      <c r="C6055" s="519"/>
      <c r="D6055" s="519"/>
      <c r="E6055" s="519"/>
      <c r="F6055" s="519">
        <v>1</v>
      </c>
      <c r="G6055" s="519"/>
      <c r="H6055" s="519">
        <v>37</v>
      </c>
      <c r="I6055" s="519">
        <v>3</v>
      </c>
      <c r="J6055" s="519" t="str">
        <f t="shared" si="144"/>
        <v>SDN30013703</v>
      </c>
      <c r="K6055" s="519">
        <v>430</v>
      </c>
    </row>
    <row r="6056" spans="2:11" hidden="1">
      <c r="B6056" s="519" t="s">
        <v>1063</v>
      </c>
      <c r="C6056" s="519"/>
      <c r="D6056" s="519"/>
      <c r="E6056" s="519"/>
      <c r="F6056" s="519">
        <v>1</v>
      </c>
      <c r="G6056" s="519"/>
      <c r="H6056" s="519">
        <v>37</v>
      </c>
      <c r="I6056" s="519">
        <v>4</v>
      </c>
      <c r="J6056" s="519" t="str">
        <f t="shared" si="144"/>
        <v>SDN30013704</v>
      </c>
      <c r="K6056" s="519">
        <v>430</v>
      </c>
    </row>
    <row r="6057" spans="2:11" hidden="1">
      <c r="B6057" s="519" t="s">
        <v>1063</v>
      </c>
      <c r="C6057" s="519"/>
      <c r="D6057" s="519"/>
      <c r="E6057" s="519"/>
      <c r="F6057" s="519">
        <v>1</v>
      </c>
      <c r="G6057" s="519"/>
      <c r="H6057" s="519">
        <v>37</v>
      </c>
      <c r="I6057" s="519">
        <v>5</v>
      </c>
      <c r="J6057" s="519" t="str">
        <f t="shared" si="144"/>
        <v>SDN30013705</v>
      </c>
      <c r="K6057" s="519">
        <v>430</v>
      </c>
    </row>
    <row r="6058" spans="2:11" hidden="1">
      <c r="B6058" s="519" t="s">
        <v>1063</v>
      </c>
      <c r="C6058" s="519"/>
      <c r="D6058" s="519"/>
      <c r="E6058" s="519"/>
      <c r="F6058" s="519">
        <v>1</v>
      </c>
      <c r="G6058" s="519"/>
      <c r="H6058" s="519">
        <v>37</v>
      </c>
      <c r="I6058" s="519">
        <v>6</v>
      </c>
      <c r="J6058" s="519" t="str">
        <f t="shared" si="144"/>
        <v>SDN30013706</v>
      </c>
      <c r="K6058" s="519">
        <v>430</v>
      </c>
    </row>
    <row r="6059" spans="2:11" hidden="1">
      <c r="B6059" s="519" t="s">
        <v>1063</v>
      </c>
      <c r="C6059" s="519"/>
      <c r="D6059" s="519"/>
      <c r="E6059" s="519"/>
      <c r="F6059" s="519">
        <v>1</v>
      </c>
      <c r="G6059" s="519"/>
      <c r="H6059" s="519">
        <v>37</v>
      </c>
      <c r="I6059" s="519">
        <v>7</v>
      </c>
      <c r="J6059" s="519" t="str">
        <f t="shared" si="144"/>
        <v>SDN30013707</v>
      </c>
      <c r="K6059" s="519">
        <v>430</v>
      </c>
    </row>
    <row r="6060" spans="2:11" hidden="1">
      <c r="B6060" s="519" t="s">
        <v>1063</v>
      </c>
      <c r="C6060" s="519"/>
      <c r="D6060" s="519"/>
      <c r="E6060" s="519"/>
      <c r="F6060" s="519">
        <v>1</v>
      </c>
      <c r="G6060" s="519"/>
      <c r="H6060" s="519">
        <v>37</v>
      </c>
      <c r="I6060" s="519">
        <v>8</v>
      </c>
      <c r="J6060" s="519" t="str">
        <f t="shared" si="144"/>
        <v>SDN30013708</v>
      </c>
      <c r="K6060" s="519">
        <v>430</v>
      </c>
    </row>
    <row r="6061" spans="2:11" hidden="1">
      <c r="B6061" s="519" t="s">
        <v>1063</v>
      </c>
      <c r="C6061" s="519"/>
      <c r="D6061" s="519"/>
      <c r="E6061" s="519"/>
      <c r="F6061" s="519">
        <v>1</v>
      </c>
      <c r="G6061" s="519"/>
      <c r="H6061" s="519">
        <v>37</v>
      </c>
      <c r="I6061" s="519">
        <v>9</v>
      </c>
      <c r="J6061" s="519" t="str">
        <f t="shared" si="144"/>
        <v>SDN30013709</v>
      </c>
      <c r="K6061" s="519">
        <v>430</v>
      </c>
    </row>
    <row r="6062" spans="2:11" hidden="1">
      <c r="B6062" s="519" t="s">
        <v>1063</v>
      </c>
      <c r="C6062" s="519"/>
      <c r="D6062" s="519"/>
      <c r="E6062" s="519"/>
      <c r="F6062" s="519">
        <v>1</v>
      </c>
      <c r="G6062" s="519"/>
      <c r="H6062" s="519">
        <v>37</v>
      </c>
      <c r="I6062" s="519">
        <v>10</v>
      </c>
      <c r="J6062" s="519" t="str">
        <f t="shared" si="144"/>
        <v>SDN30013710</v>
      </c>
      <c r="K6062" s="519">
        <v>430</v>
      </c>
    </row>
    <row r="6063" spans="2:11" hidden="1">
      <c r="B6063" s="519" t="s">
        <v>1063</v>
      </c>
      <c r="C6063" s="519"/>
      <c r="D6063" s="519"/>
      <c r="E6063" s="519"/>
      <c r="F6063" s="519">
        <v>1</v>
      </c>
      <c r="G6063" s="519"/>
      <c r="H6063" s="519">
        <v>37</v>
      </c>
      <c r="I6063" s="519">
        <v>11</v>
      </c>
      <c r="J6063" s="519" t="str">
        <f t="shared" si="144"/>
        <v>SDN30013711</v>
      </c>
      <c r="K6063" s="519">
        <v>430</v>
      </c>
    </row>
    <row r="6064" spans="2:11" hidden="1">
      <c r="B6064" s="519" t="s">
        <v>1063</v>
      </c>
      <c r="C6064" s="519"/>
      <c r="D6064" s="519"/>
      <c r="E6064" s="519"/>
      <c r="F6064" s="519">
        <v>1</v>
      </c>
      <c r="G6064" s="519"/>
      <c r="H6064" s="519">
        <v>37</v>
      </c>
      <c r="I6064" s="519">
        <v>12</v>
      </c>
      <c r="J6064" s="519" t="str">
        <f t="shared" si="144"/>
        <v>SDN30013712</v>
      </c>
      <c r="K6064" s="519">
        <v>430</v>
      </c>
    </row>
    <row r="6065" spans="2:11" hidden="1">
      <c r="B6065" s="519" t="s">
        <v>1063</v>
      </c>
      <c r="C6065" s="519"/>
      <c r="D6065" s="519"/>
      <c r="E6065" s="519"/>
      <c r="F6065" s="519">
        <v>1</v>
      </c>
      <c r="G6065" s="519"/>
      <c r="H6065" s="519">
        <v>37</v>
      </c>
      <c r="I6065" s="519">
        <v>13</v>
      </c>
      <c r="J6065" s="519" t="str">
        <f t="shared" si="144"/>
        <v>SDN30013713</v>
      </c>
      <c r="K6065" s="519">
        <v>430</v>
      </c>
    </row>
    <row r="6066" spans="2:11" hidden="1">
      <c r="B6066" s="519" t="s">
        <v>1063</v>
      </c>
      <c r="C6066" s="519"/>
      <c r="D6066" s="519"/>
      <c r="E6066" s="519"/>
      <c r="F6066" s="519">
        <v>1</v>
      </c>
      <c r="G6066" s="519"/>
      <c r="H6066" s="519">
        <v>37</v>
      </c>
      <c r="I6066" s="519">
        <v>14</v>
      </c>
      <c r="J6066" s="519" t="str">
        <f t="shared" si="144"/>
        <v>SDN30013714</v>
      </c>
      <c r="K6066" s="519">
        <v>430</v>
      </c>
    </row>
    <row r="6067" spans="2:11" hidden="1">
      <c r="B6067" s="519" t="s">
        <v>1063</v>
      </c>
      <c r="C6067" s="519"/>
      <c r="D6067" s="519"/>
      <c r="E6067" s="519"/>
      <c r="F6067" s="519">
        <v>1</v>
      </c>
      <c r="G6067" s="519"/>
      <c r="H6067" s="519">
        <v>37</v>
      </c>
      <c r="I6067" s="519">
        <v>15</v>
      </c>
      <c r="J6067" s="519" t="str">
        <f t="shared" si="144"/>
        <v>SDN30013715</v>
      </c>
      <c r="K6067" s="519">
        <v>430</v>
      </c>
    </row>
    <row r="6068" spans="2:11" hidden="1">
      <c r="B6068" s="519" t="s">
        <v>1063</v>
      </c>
      <c r="C6068" s="519"/>
      <c r="D6068" s="519"/>
      <c r="E6068" s="519"/>
      <c r="F6068" s="519">
        <v>1</v>
      </c>
      <c r="G6068" s="519"/>
      <c r="H6068" s="519">
        <v>37</v>
      </c>
      <c r="I6068" s="519">
        <v>16</v>
      </c>
      <c r="J6068" s="519" t="str">
        <f t="shared" si="144"/>
        <v>SDN30013716</v>
      </c>
      <c r="K6068" s="519">
        <v>344</v>
      </c>
    </row>
    <row r="6069" spans="2:11" hidden="1">
      <c r="B6069" s="519" t="s">
        <v>1063</v>
      </c>
      <c r="C6069" s="519"/>
      <c r="D6069" s="519"/>
      <c r="E6069" s="519"/>
      <c r="F6069" s="519">
        <v>1</v>
      </c>
      <c r="G6069" s="519"/>
      <c r="H6069" s="519">
        <v>37</v>
      </c>
      <c r="I6069" s="519">
        <v>17</v>
      </c>
      <c r="J6069" s="519" t="str">
        <f t="shared" si="144"/>
        <v>SDN30013717</v>
      </c>
      <c r="K6069" s="519">
        <v>344</v>
      </c>
    </row>
    <row r="6070" spans="2:11" hidden="1">
      <c r="B6070" s="519" t="s">
        <v>1063</v>
      </c>
      <c r="C6070" s="519"/>
      <c r="D6070" s="519"/>
      <c r="E6070" s="519"/>
      <c r="F6070" s="519">
        <v>1</v>
      </c>
      <c r="G6070" s="519"/>
      <c r="H6070" s="519">
        <v>37</v>
      </c>
      <c r="I6070" s="519">
        <v>18</v>
      </c>
      <c r="J6070" s="519" t="str">
        <f t="shared" si="144"/>
        <v>SDN30013718</v>
      </c>
      <c r="K6070" s="519">
        <v>344</v>
      </c>
    </row>
    <row r="6071" spans="2:11" hidden="1">
      <c r="B6071" s="519" t="s">
        <v>1063</v>
      </c>
      <c r="C6071" s="519"/>
      <c r="D6071" s="519"/>
      <c r="E6071" s="519"/>
      <c r="F6071" s="519">
        <v>1</v>
      </c>
      <c r="G6071" s="519"/>
      <c r="H6071" s="519">
        <v>37</v>
      </c>
      <c r="I6071" s="519">
        <v>19</v>
      </c>
      <c r="J6071" s="519" t="str">
        <f t="shared" si="144"/>
        <v>SDN30013719</v>
      </c>
      <c r="K6071" s="519">
        <v>344</v>
      </c>
    </row>
    <row r="6072" spans="2:11" hidden="1">
      <c r="B6072" s="519" t="s">
        <v>1063</v>
      </c>
      <c r="C6072" s="519"/>
      <c r="D6072" s="519"/>
      <c r="E6072" s="519"/>
      <c r="F6072" s="519">
        <v>1</v>
      </c>
      <c r="G6072" s="519"/>
      <c r="H6072" s="519">
        <v>37</v>
      </c>
      <c r="I6072" s="519">
        <v>20</v>
      </c>
      <c r="J6072" s="519" t="str">
        <f t="shared" si="144"/>
        <v>SDN30013720</v>
      </c>
      <c r="K6072" s="519">
        <v>344</v>
      </c>
    </row>
    <row r="6073" spans="2:11" hidden="1">
      <c r="B6073" s="519" t="s">
        <v>1063</v>
      </c>
      <c r="C6073" s="519"/>
      <c r="D6073" s="519"/>
      <c r="E6073" s="519"/>
      <c r="F6073" s="519">
        <v>1</v>
      </c>
      <c r="G6073" s="519"/>
      <c r="H6073" s="519">
        <v>37</v>
      </c>
      <c r="I6073" s="519">
        <v>21</v>
      </c>
      <c r="J6073" s="519" t="str">
        <f t="shared" si="144"/>
        <v>SDN30013721</v>
      </c>
      <c r="K6073" s="519">
        <v>344</v>
      </c>
    </row>
    <row r="6074" spans="2:11" hidden="1">
      <c r="B6074" s="519" t="s">
        <v>1063</v>
      </c>
      <c r="C6074" s="519"/>
      <c r="D6074" s="519"/>
      <c r="E6074" s="519"/>
      <c r="F6074" s="519">
        <v>1</v>
      </c>
      <c r="G6074" s="519"/>
      <c r="H6074" s="519">
        <v>37</v>
      </c>
      <c r="I6074" s="519">
        <v>22</v>
      </c>
      <c r="J6074" s="519" t="str">
        <f t="shared" si="144"/>
        <v>SDN30013722</v>
      </c>
      <c r="K6074" s="519">
        <v>344</v>
      </c>
    </row>
    <row r="6075" spans="2:11" hidden="1">
      <c r="B6075" s="519" t="s">
        <v>1063</v>
      </c>
      <c r="C6075" s="519"/>
      <c r="D6075" s="519"/>
      <c r="E6075" s="519"/>
      <c r="F6075" s="519">
        <v>1</v>
      </c>
      <c r="G6075" s="519"/>
      <c r="H6075" s="519">
        <v>37</v>
      </c>
      <c r="I6075" s="519">
        <v>23</v>
      </c>
      <c r="J6075" s="519" t="str">
        <f t="shared" si="144"/>
        <v>SDN30013723</v>
      </c>
      <c r="K6075" s="519">
        <v>344</v>
      </c>
    </row>
    <row r="6076" spans="2:11" hidden="1">
      <c r="B6076" s="519" t="s">
        <v>1063</v>
      </c>
      <c r="C6076" s="519"/>
      <c r="D6076" s="519"/>
      <c r="E6076" s="519"/>
      <c r="F6076" s="519">
        <v>1</v>
      </c>
      <c r="G6076" s="519"/>
      <c r="H6076" s="519">
        <v>37</v>
      </c>
      <c r="I6076" s="519">
        <v>24</v>
      </c>
      <c r="J6076" s="519" t="str">
        <f t="shared" si="144"/>
        <v>SDN30013724</v>
      </c>
      <c r="K6076" s="519">
        <v>344</v>
      </c>
    </row>
    <row r="6077" spans="2:11" hidden="1">
      <c r="B6077" s="519" t="s">
        <v>1063</v>
      </c>
      <c r="C6077" s="519"/>
      <c r="D6077" s="519"/>
      <c r="E6077" s="519"/>
      <c r="F6077" s="519">
        <v>1</v>
      </c>
      <c r="G6077" s="519"/>
      <c r="H6077" s="519">
        <v>37</v>
      </c>
      <c r="I6077" s="519">
        <v>25</v>
      </c>
      <c r="J6077" s="519" t="str">
        <f t="shared" si="144"/>
        <v>SDN30013725</v>
      </c>
      <c r="K6077" s="519">
        <v>344</v>
      </c>
    </row>
    <row r="6078" spans="2:11" hidden="1">
      <c r="B6078" s="519" t="s">
        <v>1063</v>
      </c>
      <c r="C6078" s="519"/>
      <c r="D6078" s="519"/>
      <c r="E6078" s="519"/>
      <c r="F6078" s="519">
        <v>1</v>
      </c>
      <c r="G6078" s="519"/>
      <c r="H6078" s="519">
        <v>37</v>
      </c>
      <c r="I6078" s="519">
        <v>26</v>
      </c>
      <c r="J6078" s="519" t="str">
        <f t="shared" si="144"/>
        <v>SDN30013726</v>
      </c>
      <c r="K6078" s="519">
        <v>344</v>
      </c>
    </row>
    <row r="6079" spans="2:11" hidden="1">
      <c r="B6079" s="519" t="s">
        <v>1063</v>
      </c>
      <c r="C6079" s="519"/>
      <c r="D6079" s="519"/>
      <c r="E6079" s="519"/>
      <c r="F6079" s="519">
        <v>1</v>
      </c>
      <c r="G6079" s="519"/>
      <c r="H6079" s="519">
        <v>37</v>
      </c>
      <c r="I6079" s="519">
        <v>27</v>
      </c>
      <c r="J6079" s="519" t="str">
        <f t="shared" si="144"/>
        <v>SDN30013727</v>
      </c>
      <c r="K6079" s="519">
        <v>344</v>
      </c>
    </row>
    <row r="6080" spans="2:11" hidden="1">
      <c r="B6080" s="519" t="s">
        <v>1063</v>
      </c>
      <c r="C6080" s="519"/>
      <c r="D6080" s="519"/>
      <c r="E6080" s="519"/>
      <c r="F6080" s="519">
        <v>1</v>
      </c>
      <c r="G6080" s="519"/>
      <c r="H6080" s="519">
        <v>37</v>
      </c>
      <c r="I6080" s="519">
        <v>28</v>
      </c>
      <c r="J6080" s="519" t="str">
        <f t="shared" si="144"/>
        <v>SDN30013728</v>
      </c>
      <c r="K6080" s="519">
        <v>344</v>
      </c>
    </row>
    <row r="6081" spans="2:11" hidden="1">
      <c r="B6081" s="519" t="s">
        <v>1063</v>
      </c>
      <c r="C6081" s="519"/>
      <c r="D6081" s="519"/>
      <c r="E6081" s="519"/>
      <c r="F6081" s="519">
        <v>1</v>
      </c>
      <c r="G6081" s="519"/>
      <c r="H6081" s="519">
        <v>37</v>
      </c>
      <c r="I6081" s="519">
        <v>29</v>
      </c>
      <c r="J6081" s="519" t="str">
        <f t="shared" si="144"/>
        <v>SDN30013729</v>
      </c>
      <c r="K6081" s="519">
        <v>344</v>
      </c>
    </row>
    <row r="6082" spans="2:11" hidden="1">
      <c r="B6082" s="519" t="s">
        <v>1063</v>
      </c>
      <c r="C6082" s="519"/>
      <c r="D6082" s="519"/>
      <c r="E6082" s="519"/>
      <c r="F6082" s="519">
        <v>1</v>
      </c>
      <c r="G6082" s="519"/>
      <c r="H6082" s="519">
        <v>37</v>
      </c>
      <c r="I6082" s="519">
        <v>30</v>
      </c>
      <c r="J6082" s="519" t="str">
        <f t="shared" si="144"/>
        <v>SDN30013730</v>
      </c>
      <c r="K6082" s="519">
        <v>344</v>
      </c>
    </row>
    <row r="6083" spans="2:11" hidden="1">
      <c r="B6083" s="519" t="s">
        <v>1063</v>
      </c>
      <c r="C6083" s="519"/>
      <c r="D6083" s="519"/>
      <c r="E6083" s="519"/>
      <c r="F6083" s="519">
        <v>1</v>
      </c>
      <c r="G6083" s="519"/>
      <c r="H6083" s="519">
        <v>38</v>
      </c>
      <c r="I6083" s="519">
        <v>1</v>
      </c>
      <c r="J6083" s="519" t="str">
        <f t="shared" si="144"/>
        <v>SDN30013801</v>
      </c>
      <c r="K6083" s="519">
        <v>460</v>
      </c>
    </row>
    <row r="6084" spans="2:11" hidden="1">
      <c r="B6084" s="519" t="s">
        <v>1063</v>
      </c>
      <c r="C6084" s="519"/>
      <c r="D6084" s="519"/>
      <c r="E6084" s="519"/>
      <c r="F6084" s="519">
        <v>1</v>
      </c>
      <c r="G6084" s="519"/>
      <c r="H6084" s="519">
        <v>38</v>
      </c>
      <c r="I6084" s="519">
        <v>2</v>
      </c>
      <c r="J6084" s="519" t="str">
        <f t="shared" ref="J6084:J6147" si="145">B6084&amp;TEXT(F6084,"00")&amp;TEXT(H6084,"00")&amp;TEXT(I6084,"00")</f>
        <v>SDN30013802</v>
      </c>
      <c r="K6084" s="519">
        <v>460</v>
      </c>
    </row>
    <row r="6085" spans="2:11" hidden="1">
      <c r="B6085" s="519" t="s">
        <v>1063</v>
      </c>
      <c r="C6085" s="519"/>
      <c r="D6085" s="519"/>
      <c r="E6085" s="519"/>
      <c r="F6085" s="519">
        <v>1</v>
      </c>
      <c r="G6085" s="519"/>
      <c r="H6085" s="519">
        <v>38</v>
      </c>
      <c r="I6085" s="519">
        <v>3</v>
      </c>
      <c r="J6085" s="519" t="str">
        <f t="shared" si="145"/>
        <v>SDN30013803</v>
      </c>
      <c r="K6085" s="519">
        <v>460</v>
      </c>
    </row>
    <row r="6086" spans="2:11" hidden="1">
      <c r="B6086" s="519" t="s">
        <v>1063</v>
      </c>
      <c r="C6086" s="519"/>
      <c r="D6086" s="519"/>
      <c r="E6086" s="519"/>
      <c r="F6086" s="519">
        <v>1</v>
      </c>
      <c r="G6086" s="519"/>
      <c r="H6086" s="519">
        <v>38</v>
      </c>
      <c r="I6086" s="519">
        <v>4</v>
      </c>
      <c r="J6086" s="519" t="str">
        <f t="shared" si="145"/>
        <v>SDN30013804</v>
      </c>
      <c r="K6086" s="519">
        <v>460</v>
      </c>
    </row>
    <row r="6087" spans="2:11" hidden="1">
      <c r="B6087" s="519" t="s">
        <v>1063</v>
      </c>
      <c r="C6087" s="519"/>
      <c r="D6087" s="519"/>
      <c r="E6087" s="519"/>
      <c r="F6087" s="519">
        <v>1</v>
      </c>
      <c r="G6087" s="519"/>
      <c r="H6087" s="519">
        <v>38</v>
      </c>
      <c r="I6087" s="519">
        <v>5</v>
      </c>
      <c r="J6087" s="519" t="str">
        <f t="shared" si="145"/>
        <v>SDN30013805</v>
      </c>
      <c r="K6087" s="519">
        <v>460</v>
      </c>
    </row>
    <row r="6088" spans="2:11" hidden="1">
      <c r="B6088" s="519" t="s">
        <v>1063</v>
      </c>
      <c r="C6088" s="519"/>
      <c r="D6088" s="519"/>
      <c r="E6088" s="519"/>
      <c r="F6088" s="519">
        <v>1</v>
      </c>
      <c r="G6088" s="519"/>
      <c r="H6088" s="519">
        <v>38</v>
      </c>
      <c r="I6088" s="519">
        <v>6</v>
      </c>
      <c r="J6088" s="519" t="str">
        <f t="shared" si="145"/>
        <v>SDN30013806</v>
      </c>
      <c r="K6088" s="519">
        <v>460</v>
      </c>
    </row>
    <row r="6089" spans="2:11" hidden="1">
      <c r="B6089" s="519" t="s">
        <v>1063</v>
      </c>
      <c r="C6089" s="519"/>
      <c r="D6089" s="519"/>
      <c r="E6089" s="519"/>
      <c r="F6089" s="519">
        <v>1</v>
      </c>
      <c r="G6089" s="519"/>
      <c r="H6089" s="519">
        <v>38</v>
      </c>
      <c r="I6089" s="519">
        <v>7</v>
      </c>
      <c r="J6089" s="519" t="str">
        <f t="shared" si="145"/>
        <v>SDN30013807</v>
      </c>
      <c r="K6089" s="519">
        <v>460</v>
      </c>
    </row>
    <row r="6090" spans="2:11" hidden="1">
      <c r="B6090" s="519" t="s">
        <v>1063</v>
      </c>
      <c r="C6090" s="519"/>
      <c r="D6090" s="519"/>
      <c r="E6090" s="519"/>
      <c r="F6090" s="519">
        <v>1</v>
      </c>
      <c r="G6090" s="519"/>
      <c r="H6090" s="519">
        <v>38</v>
      </c>
      <c r="I6090" s="519">
        <v>8</v>
      </c>
      <c r="J6090" s="519" t="str">
        <f t="shared" si="145"/>
        <v>SDN30013808</v>
      </c>
      <c r="K6090" s="519">
        <v>460</v>
      </c>
    </row>
    <row r="6091" spans="2:11" hidden="1">
      <c r="B6091" s="519" t="s">
        <v>1063</v>
      </c>
      <c r="C6091" s="519"/>
      <c r="D6091" s="519"/>
      <c r="E6091" s="519"/>
      <c r="F6091" s="519">
        <v>1</v>
      </c>
      <c r="G6091" s="519"/>
      <c r="H6091" s="519">
        <v>38</v>
      </c>
      <c r="I6091" s="519">
        <v>9</v>
      </c>
      <c r="J6091" s="519" t="str">
        <f t="shared" si="145"/>
        <v>SDN30013809</v>
      </c>
      <c r="K6091" s="519">
        <v>460</v>
      </c>
    </row>
    <row r="6092" spans="2:11" hidden="1">
      <c r="B6092" s="519" t="s">
        <v>1063</v>
      </c>
      <c r="C6092" s="519"/>
      <c r="D6092" s="519"/>
      <c r="E6092" s="519"/>
      <c r="F6092" s="519">
        <v>1</v>
      </c>
      <c r="G6092" s="519"/>
      <c r="H6092" s="519">
        <v>38</v>
      </c>
      <c r="I6092" s="519">
        <v>10</v>
      </c>
      <c r="J6092" s="519" t="str">
        <f t="shared" si="145"/>
        <v>SDN30013810</v>
      </c>
      <c r="K6092" s="519">
        <v>460</v>
      </c>
    </row>
    <row r="6093" spans="2:11" hidden="1">
      <c r="B6093" s="519" t="s">
        <v>1063</v>
      </c>
      <c r="C6093" s="519"/>
      <c r="D6093" s="519"/>
      <c r="E6093" s="519"/>
      <c r="F6093" s="519">
        <v>1</v>
      </c>
      <c r="G6093" s="519"/>
      <c r="H6093" s="519">
        <v>38</v>
      </c>
      <c r="I6093" s="519">
        <v>11</v>
      </c>
      <c r="J6093" s="519" t="str">
        <f t="shared" si="145"/>
        <v>SDN30013811</v>
      </c>
      <c r="K6093" s="519">
        <v>460</v>
      </c>
    </row>
    <row r="6094" spans="2:11" hidden="1">
      <c r="B6094" s="519" t="s">
        <v>1063</v>
      </c>
      <c r="C6094" s="519"/>
      <c r="D6094" s="519"/>
      <c r="E6094" s="519"/>
      <c r="F6094" s="519">
        <v>1</v>
      </c>
      <c r="G6094" s="519"/>
      <c r="H6094" s="519">
        <v>38</v>
      </c>
      <c r="I6094" s="519">
        <v>12</v>
      </c>
      <c r="J6094" s="519" t="str">
        <f t="shared" si="145"/>
        <v>SDN30013812</v>
      </c>
      <c r="K6094" s="519">
        <v>460</v>
      </c>
    </row>
    <row r="6095" spans="2:11" hidden="1">
      <c r="B6095" s="519" t="s">
        <v>1063</v>
      </c>
      <c r="C6095" s="519"/>
      <c r="D6095" s="519"/>
      <c r="E6095" s="519"/>
      <c r="F6095" s="519">
        <v>1</v>
      </c>
      <c r="G6095" s="519"/>
      <c r="H6095" s="519">
        <v>38</v>
      </c>
      <c r="I6095" s="519">
        <v>13</v>
      </c>
      <c r="J6095" s="519" t="str">
        <f t="shared" si="145"/>
        <v>SDN30013813</v>
      </c>
      <c r="K6095" s="519">
        <v>460</v>
      </c>
    </row>
    <row r="6096" spans="2:11" hidden="1">
      <c r="B6096" s="519" t="s">
        <v>1063</v>
      </c>
      <c r="C6096" s="519"/>
      <c r="D6096" s="519"/>
      <c r="E6096" s="519"/>
      <c r="F6096" s="519">
        <v>1</v>
      </c>
      <c r="G6096" s="519"/>
      <c r="H6096" s="519">
        <v>38</v>
      </c>
      <c r="I6096" s="519">
        <v>14</v>
      </c>
      <c r="J6096" s="519" t="str">
        <f t="shared" si="145"/>
        <v>SDN30013814</v>
      </c>
      <c r="K6096" s="519">
        <v>460</v>
      </c>
    </row>
    <row r="6097" spans="2:11" hidden="1">
      <c r="B6097" s="519" t="s">
        <v>1063</v>
      </c>
      <c r="C6097" s="519"/>
      <c r="D6097" s="519"/>
      <c r="E6097" s="519"/>
      <c r="F6097" s="519">
        <v>1</v>
      </c>
      <c r="G6097" s="519"/>
      <c r="H6097" s="519">
        <v>38</v>
      </c>
      <c r="I6097" s="519">
        <v>15</v>
      </c>
      <c r="J6097" s="519" t="str">
        <f t="shared" si="145"/>
        <v>SDN30013815</v>
      </c>
      <c r="K6097" s="519">
        <v>460</v>
      </c>
    </row>
    <row r="6098" spans="2:11" hidden="1">
      <c r="B6098" s="519" t="s">
        <v>1063</v>
      </c>
      <c r="C6098" s="519"/>
      <c r="D6098" s="519"/>
      <c r="E6098" s="519"/>
      <c r="F6098" s="519">
        <v>1</v>
      </c>
      <c r="G6098" s="519"/>
      <c r="H6098" s="519">
        <v>38</v>
      </c>
      <c r="I6098" s="519">
        <v>16</v>
      </c>
      <c r="J6098" s="519" t="str">
        <f t="shared" si="145"/>
        <v>SDN30013816</v>
      </c>
      <c r="K6098" s="519">
        <v>368</v>
      </c>
    </row>
    <row r="6099" spans="2:11" hidden="1">
      <c r="B6099" s="519" t="s">
        <v>1063</v>
      </c>
      <c r="C6099" s="519"/>
      <c r="D6099" s="519"/>
      <c r="E6099" s="519"/>
      <c r="F6099" s="519">
        <v>1</v>
      </c>
      <c r="G6099" s="519"/>
      <c r="H6099" s="519">
        <v>38</v>
      </c>
      <c r="I6099" s="519">
        <v>17</v>
      </c>
      <c r="J6099" s="519" t="str">
        <f t="shared" si="145"/>
        <v>SDN30013817</v>
      </c>
      <c r="K6099" s="519">
        <v>368</v>
      </c>
    </row>
    <row r="6100" spans="2:11" hidden="1">
      <c r="B6100" s="519" t="s">
        <v>1063</v>
      </c>
      <c r="C6100" s="519"/>
      <c r="D6100" s="519"/>
      <c r="E6100" s="519"/>
      <c r="F6100" s="519">
        <v>1</v>
      </c>
      <c r="G6100" s="519"/>
      <c r="H6100" s="519">
        <v>38</v>
      </c>
      <c r="I6100" s="519">
        <v>18</v>
      </c>
      <c r="J6100" s="519" t="str">
        <f t="shared" si="145"/>
        <v>SDN30013818</v>
      </c>
      <c r="K6100" s="519">
        <v>368</v>
      </c>
    </row>
    <row r="6101" spans="2:11" hidden="1">
      <c r="B6101" s="519" t="s">
        <v>1063</v>
      </c>
      <c r="C6101" s="519"/>
      <c r="D6101" s="519"/>
      <c r="E6101" s="519"/>
      <c r="F6101" s="519">
        <v>1</v>
      </c>
      <c r="G6101" s="519"/>
      <c r="H6101" s="519">
        <v>38</v>
      </c>
      <c r="I6101" s="519">
        <v>19</v>
      </c>
      <c r="J6101" s="519" t="str">
        <f t="shared" si="145"/>
        <v>SDN30013819</v>
      </c>
      <c r="K6101" s="519">
        <v>368</v>
      </c>
    </row>
    <row r="6102" spans="2:11" hidden="1">
      <c r="B6102" s="519" t="s">
        <v>1063</v>
      </c>
      <c r="C6102" s="519"/>
      <c r="D6102" s="519"/>
      <c r="E6102" s="519"/>
      <c r="F6102" s="519">
        <v>1</v>
      </c>
      <c r="G6102" s="519"/>
      <c r="H6102" s="519">
        <v>38</v>
      </c>
      <c r="I6102" s="519">
        <v>20</v>
      </c>
      <c r="J6102" s="519" t="str">
        <f t="shared" si="145"/>
        <v>SDN30013820</v>
      </c>
      <c r="K6102" s="519">
        <v>368</v>
      </c>
    </row>
    <row r="6103" spans="2:11" hidden="1">
      <c r="B6103" s="519" t="s">
        <v>1063</v>
      </c>
      <c r="C6103" s="519"/>
      <c r="D6103" s="519"/>
      <c r="E6103" s="519"/>
      <c r="F6103" s="519">
        <v>1</v>
      </c>
      <c r="G6103" s="519"/>
      <c r="H6103" s="519">
        <v>38</v>
      </c>
      <c r="I6103" s="519">
        <v>21</v>
      </c>
      <c r="J6103" s="519" t="str">
        <f t="shared" si="145"/>
        <v>SDN30013821</v>
      </c>
      <c r="K6103" s="519">
        <v>368</v>
      </c>
    </row>
    <row r="6104" spans="2:11" hidden="1">
      <c r="B6104" s="519" t="s">
        <v>1063</v>
      </c>
      <c r="C6104" s="519"/>
      <c r="D6104" s="519"/>
      <c r="E6104" s="519"/>
      <c r="F6104" s="519">
        <v>1</v>
      </c>
      <c r="G6104" s="519"/>
      <c r="H6104" s="519">
        <v>38</v>
      </c>
      <c r="I6104" s="519">
        <v>22</v>
      </c>
      <c r="J6104" s="519" t="str">
        <f t="shared" si="145"/>
        <v>SDN30013822</v>
      </c>
      <c r="K6104" s="519">
        <v>368</v>
      </c>
    </row>
    <row r="6105" spans="2:11" hidden="1">
      <c r="B6105" s="519" t="s">
        <v>1063</v>
      </c>
      <c r="C6105" s="519"/>
      <c r="D6105" s="519"/>
      <c r="E6105" s="519"/>
      <c r="F6105" s="519">
        <v>1</v>
      </c>
      <c r="G6105" s="519"/>
      <c r="H6105" s="519">
        <v>38</v>
      </c>
      <c r="I6105" s="519">
        <v>23</v>
      </c>
      <c r="J6105" s="519" t="str">
        <f t="shared" si="145"/>
        <v>SDN30013823</v>
      </c>
      <c r="K6105" s="519">
        <v>368</v>
      </c>
    </row>
    <row r="6106" spans="2:11" hidden="1">
      <c r="B6106" s="519" t="s">
        <v>1063</v>
      </c>
      <c r="C6106" s="519"/>
      <c r="D6106" s="519"/>
      <c r="E6106" s="519"/>
      <c r="F6106" s="519">
        <v>1</v>
      </c>
      <c r="G6106" s="519"/>
      <c r="H6106" s="519">
        <v>38</v>
      </c>
      <c r="I6106" s="519">
        <v>24</v>
      </c>
      <c r="J6106" s="519" t="str">
        <f t="shared" si="145"/>
        <v>SDN30013824</v>
      </c>
      <c r="K6106" s="519">
        <v>368</v>
      </c>
    </row>
    <row r="6107" spans="2:11" hidden="1">
      <c r="B6107" s="519" t="s">
        <v>1063</v>
      </c>
      <c r="C6107" s="519"/>
      <c r="D6107" s="519"/>
      <c r="E6107" s="519"/>
      <c r="F6107" s="519">
        <v>1</v>
      </c>
      <c r="G6107" s="519"/>
      <c r="H6107" s="519">
        <v>38</v>
      </c>
      <c r="I6107" s="519">
        <v>25</v>
      </c>
      <c r="J6107" s="519" t="str">
        <f t="shared" si="145"/>
        <v>SDN30013825</v>
      </c>
      <c r="K6107" s="519">
        <v>368</v>
      </c>
    </row>
    <row r="6108" spans="2:11" hidden="1">
      <c r="B6108" s="519" t="s">
        <v>1063</v>
      </c>
      <c r="C6108" s="519"/>
      <c r="D6108" s="519"/>
      <c r="E6108" s="519"/>
      <c r="F6108" s="519">
        <v>1</v>
      </c>
      <c r="G6108" s="519"/>
      <c r="H6108" s="519">
        <v>38</v>
      </c>
      <c r="I6108" s="519">
        <v>26</v>
      </c>
      <c r="J6108" s="519" t="str">
        <f t="shared" si="145"/>
        <v>SDN30013826</v>
      </c>
      <c r="K6108" s="519">
        <v>368</v>
      </c>
    </row>
    <row r="6109" spans="2:11" hidden="1">
      <c r="B6109" s="519" t="s">
        <v>1063</v>
      </c>
      <c r="C6109" s="519"/>
      <c r="D6109" s="519"/>
      <c r="E6109" s="519"/>
      <c r="F6109" s="519">
        <v>1</v>
      </c>
      <c r="G6109" s="519"/>
      <c r="H6109" s="519">
        <v>38</v>
      </c>
      <c r="I6109" s="519">
        <v>27</v>
      </c>
      <c r="J6109" s="519" t="str">
        <f t="shared" si="145"/>
        <v>SDN30013827</v>
      </c>
      <c r="K6109" s="519">
        <v>368</v>
      </c>
    </row>
    <row r="6110" spans="2:11" hidden="1">
      <c r="B6110" s="519" t="s">
        <v>1063</v>
      </c>
      <c r="C6110" s="519"/>
      <c r="D6110" s="519"/>
      <c r="E6110" s="519"/>
      <c r="F6110" s="519">
        <v>1</v>
      </c>
      <c r="G6110" s="519"/>
      <c r="H6110" s="519">
        <v>38</v>
      </c>
      <c r="I6110" s="519">
        <v>28</v>
      </c>
      <c r="J6110" s="519" t="str">
        <f t="shared" si="145"/>
        <v>SDN30013828</v>
      </c>
      <c r="K6110" s="519">
        <v>368</v>
      </c>
    </row>
    <row r="6111" spans="2:11" hidden="1">
      <c r="B6111" s="519" t="s">
        <v>1063</v>
      </c>
      <c r="C6111" s="519"/>
      <c r="D6111" s="519"/>
      <c r="E6111" s="519"/>
      <c r="F6111" s="519">
        <v>1</v>
      </c>
      <c r="G6111" s="519"/>
      <c r="H6111" s="519">
        <v>38</v>
      </c>
      <c r="I6111" s="519">
        <v>29</v>
      </c>
      <c r="J6111" s="519" t="str">
        <f t="shared" si="145"/>
        <v>SDN30013829</v>
      </c>
      <c r="K6111" s="519">
        <v>368</v>
      </c>
    </row>
    <row r="6112" spans="2:11" hidden="1">
      <c r="B6112" s="519" t="s">
        <v>1063</v>
      </c>
      <c r="C6112" s="519"/>
      <c r="D6112" s="519"/>
      <c r="E6112" s="519"/>
      <c r="F6112" s="519">
        <v>1</v>
      </c>
      <c r="G6112" s="519"/>
      <c r="H6112" s="519">
        <v>38</v>
      </c>
      <c r="I6112" s="519">
        <v>30</v>
      </c>
      <c r="J6112" s="519" t="str">
        <f t="shared" si="145"/>
        <v>SDN30013830</v>
      </c>
      <c r="K6112" s="519">
        <v>368</v>
      </c>
    </row>
    <row r="6113" spans="2:11" hidden="1">
      <c r="B6113" s="519" t="s">
        <v>1063</v>
      </c>
      <c r="C6113" s="519"/>
      <c r="D6113" s="519"/>
      <c r="E6113" s="519"/>
      <c r="F6113" s="519">
        <v>1</v>
      </c>
      <c r="G6113" s="519"/>
      <c r="H6113" s="519">
        <v>39</v>
      </c>
      <c r="I6113" s="519">
        <v>1</v>
      </c>
      <c r="J6113" s="519" t="str">
        <f t="shared" si="145"/>
        <v>SDN30013901</v>
      </c>
      <c r="K6113" s="519">
        <v>465</v>
      </c>
    </row>
    <row r="6114" spans="2:11" hidden="1">
      <c r="B6114" s="519" t="s">
        <v>1063</v>
      </c>
      <c r="C6114" s="519"/>
      <c r="D6114" s="519"/>
      <c r="E6114" s="519"/>
      <c r="F6114" s="519">
        <v>1</v>
      </c>
      <c r="G6114" s="519"/>
      <c r="H6114" s="519">
        <v>39</v>
      </c>
      <c r="I6114" s="519">
        <v>2</v>
      </c>
      <c r="J6114" s="519" t="str">
        <f t="shared" si="145"/>
        <v>SDN30013902</v>
      </c>
      <c r="K6114" s="519">
        <v>465</v>
      </c>
    </row>
    <row r="6115" spans="2:11" hidden="1">
      <c r="B6115" s="519" t="s">
        <v>1063</v>
      </c>
      <c r="C6115" s="519"/>
      <c r="D6115" s="519"/>
      <c r="E6115" s="519"/>
      <c r="F6115" s="519">
        <v>1</v>
      </c>
      <c r="G6115" s="519"/>
      <c r="H6115" s="519">
        <v>39</v>
      </c>
      <c r="I6115" s="519">
        <v>3</v>
      </c>
      <c r="J6115" s="519" t="str">
        <f t="shared" si="145"/>
        <v>SDN30013903</v>
      </c>
      <c r="K6115" s="519">
        <v>465</v>
      </c>
    </row>
    <row r="6116" spans="2:11" hidden="1">
      <c r="B6116" s="519" t="s">
        <v>1063</v>
      </c>
      <c r="C6116" s="519"/>
      <c r="D6116" s="519"/>
      <c r="E6116" s="519"/>
      <c r="F6116" s="519">
        <v>1</v>
      </c>
      <c r="G6116" s="519"/>
      <c r="H6116" s="519">
        <v>39</v>
      </c>
      <c r="I6116" s="519">
        <v>4</v>
      </c>
      <c r="J6116" s="519" t="str">
        <f t="shared" si="145"/>
        <v>SDN30013904</v>
      </c>
      <c r="K6116" s="519">
        <v>465</v>
      </c>
    </row>
    <row r="6117" spans="2:11" hidden="1">
      <c r="B6117" s="519" t="s">
        <v>1063</v>
      </c>
      <c r="C6117" s="519"/>
      <c r="D6117" s="519"/>
      <c r="E6117" s="519"/>
      <c r="F6117" s="519">
        <v>1</v>
      </c>
      <c r="G6117" s="519"/>
      <c r="H6117" s="519">
        <v>39</v>
      </c>
      <c r="I6117" s="519">
        <v>5</v>
      </c>
      <c r="J6117" s="519" t="str">
        <f t="shared" si="145"/>
        <v>SDN30013905</v>
      </c>
      <c r="K6117" s="519">
        <v>465</v>
      </c>
    </row>
    <row r="6118" spans="2:11" hidden="1">
      <c r="B6118" s="519" t="s">
        <v>1063</v>
      </c>
      <c r="C6118" s="519"/>
      <c r="D6118" s="519"/>
      <c r="E6118" s="519"/>
      <c r="F6118" s="519">
        <v>1</v>
      </c>
      <c r="G6118" s="519"/>
      <c r="H6118" s="519">
        <v>39</v>
      </c>
      <c r="I6118" s="519">
        <v>6</v>
      </c>
      <c r="J6118" s="519" t="str">
        <f t="shared" si="145"/>
        <v>SDN30013906</v>
      </c>
      <c r="K6118" s="519">
        <v>465</v>
      </c>
    </row>
    <row r="6119" spans="2:11" hidden="1">
      <c r="B6119" s="519" t="s">
        <v>1063</v>
      </c>
      <c r="C6119" s="519"/>
      <c r="D6119" s="519"/>
      <c r="E6119" s="519"/>
      <c r="F6119" s="519">
        <v>1</v>
      </c>
      <c r="G6119" s="519"/>
      <c r="H6119" s="519">
        <v>39</v>
      </c>
      <c r="I6119" s="519">
        <v>7</v>
      </c>
      <c r="J6119" s="519" t="str">
        <f t="shared" si="145"/>
        <v>SDN30013907</v>
      </c>
      <c r="K6119" s="519">
        <v>465</v>
      </c>
    </row>
    <row r="6120" spans="2:11" hidden="1">
      <c r="B6120" s="519" t="s">
        <v>1063</v>
      </c>
      <c r="C6120" s="519"/>
      <c r="D6120" s="519"/>
      <c r="E6120" s="519"/>
      <c r="F6120" s="519">
        <v>1</v>
      </c>
      <c r="G6120" s="519"/>
      <c r="H6120" s="519">
        <v>39</v>
      </c>
      <c r="I6120" s="519">
        <v>8</v>
      </c>
      <c r="J6120" s="519" t="str">
        <f t="shared" si="145"/>
        <v>SDN30013908</v>
      </c>
      <c r="K6120" s="519">
        <v>465</v>
      </c>
    </row>
    <row r="6121" spans="2:11" hidden="1">
      <c r="B6121" s="519" t="s">
        <v>1063</v>
      </c>
      <c r="C6121" s="519"/>
      <c r="D6121" s="519"/>
      <c r="E6121" s="519"/>
      <c r="F6121" s="519">
        <v>1</v>
      </c>
      <c r="G6121" s="519"/>
      <c r="H6121" s="519">
        <v>39</v>
      </c>
      <c r="I6121" s="519">
        <v>9</v>
      </c>
      <c r="J6121" s="519" t="str">
        <f t="shared" si="145"/>
        <v>SDN30013909</v>
      </c>
      <c r="K6121" s="519">
        <v>465</v>
      </c>
    </row>
    <row r="6122" spans="2:11" hidden="1">
      <c r="B6122" s="519" t="s">
        <v>1063</v>
      </c>
      <c r="C6122" s="519"/>
      <c r="D6122" s="519"/>
      <c r="E6122" s="519"/>
      <c r="F6122" s="519">
        <v>1</v>
      </c>
      <c r="G6122" s="519"/>
      <c r="H6122" s="519">
        <v>39</v>
      </c>
      <c r="I6122" s="519">
        <v>10</v>
      </c>
      <c r="J6122" s="519" t="str">
        <f t="shared" si="145"/>
        <v>SDN30013910</v>
      </c>
      <c r="K6122" s="519">
        <v>465</v>
      </c>
    </row>
    <row r="6123" spans="2:11" hidden="1">
      <c r="B6123" s="519" t="s">
        <v>1063</v>
      </c>
      <c r="C6123" s="519"/>
      <c r="D6123" s="519"/>
      <c r="E6123" s="519"/>
      <c r="F6123" s="519">
        <v>1</v>
      </c>
      <c r="G6123" s="519"/>
      <c r="H6123" s="519">
        <v>39</v>
      </c>
      <c r="I6123" s="519">
        <v>11</v>
      </c>
      <c r="J6123" s="519" t="str">
        <f t="shared" si="145"/>
        <v>SDN30013911</v>
      </c>
      <c r="K6123" s="519">
        <v>465</v>
      </c>
    </row>
    <row r="6124" spans="2:11" hidden="1">
      <c r="B6124" s="519" t="s">
        <v>1063</v>
      </c>
      <c r="C6124" s="519"/>
      <c r="D6124" s="519"/>
      <c r="E6124" s="519"/>
      <c r="F6124" s="519">
        <v>1</v>
      </c>
      <c r="G6124" s="519"/>
      <c r="H6124" s="519">
        <v>39</v>
      </c>
      <c r="I6124" s="519">
        <v>12</v>
      </c>
      <c r="J6124" s="519" t="str">
        <f t="shared" si="145"/>
        <v>SDN30013912</v>
      </c>
      <c r="K6124" s="519">
        <v>465</v>
      </c>
    </row>
    <row r="6125" spans="2:11" hidden="1">
      <c r="B6125" s="519" t="s">
        <v>1063</v>
      </c>
      <c r="C6125" s="519"/>
      <c r="D6125" s="519"/>
      <c r="E6125" s="519"/>
      <c r="F6125" s="519">
        <v>1</v>
      </c>
      <c r="G6125" s="519"/>
      <c r="H6125" s="519">
        <v>39</v>
      </c>
      <c r="I6125" s="519">
        <v>13</v>
      </c>
      <c r="J6125" s="519" t="str">
        <f t="shared" si="145"/>
        <v>SDN30013913</v>
      </c>
      <c r="K6125" s="519">
        <v>465</v>
      </c>
    </row>
    <row r="6126" spans="2:11" hidden="1">
      <c r="B6126" s="519" t="s">
        <v>1063</v>
      </c>
      <c r="C6126" s="519"/>
      <c r="D6126" s="519"/>
      <c r="E6126" s="519"/>
      <c r="F6126" s="519">
        <v>1</v>
      </c>
      <c r="G6126" s="519"/>
      <c r="H6126" s="519">
        <v>39</v>
      </c>
      <c r="I6126" s="519">
        <v>14</v>
      </c>
      <c r="J6126" s="519" t="str">
        <f t="shared" si="145"/>
        <v>SDN30013914</v>
      </c>
      <c r="K6126" s="519">
        <v>465</v>
      </c>
    </row>
    <row r="6127" spans="2:11" hidden="1">
      <c r="B6127" s="519" t="s">
        <v>1063</v>
      </c>
      <c r="C6127" s="519"/>
      <c r="D6127" s="519"/>
      <c r="E6127" s="519"/>
      <c r="F6127" s="519">
        <v>1</v>
      </c>
      <c r="G6127" s="519"/>
      <c r="H6127" s="519">
        <v>39</v>
      </c>
      <c r="I6127" s="519">
        <v>15</v>
      </c>
      <c r="J6127" s="519" t="str">
        <f t="shared" si="145"/>
        <v>SDN30013915</v>
      </c>
      <c r="K6127" s="519">
        <v>465</v>
      </c>
    </row>
    <row r="6128" spans="2:11" hidden="1">
      <c r="B6128" s="519" t="s">
        <v>1063</v>
      </c>
      <c r="C6128" s="519"/>
      <c r="D6128" s="519"/>
      <c r="E6128" s="519"/>
      <c r="F6128" s="519">
        <v>1</v>
      </c>
      <c r="G6128" s="519"/>
      <c r="H6128" s="519">
        <v>39</v>
      </c>
      <c r="I6128" s="519">
        <v>16</v>
      </c>
      <c r="J6128" s="519" t="str">
        <f t="shared" si="145"/>
        <v>SDN30013916</v>
      </c>
      <c r="K6128" s="519">
        <v>372</v>
      </c>
    </row>
    <row r="6129" spans="2:11" hidden="1">
      <c r="B6129" s="519" t="s">
        <v>1063</v>
      </c>
      <c r="C6129" s="519"/>
      <c r="D6129" s="519"/>
      <c r="E6129" s="519"/>
      <c r="F6129" s="519">
        <v>1</v>
      </c>
      <c r="G6129" s="519"/>
      <c r="H6129" s="519">
        <v>39</v>
      </c>
      <c r="I6129" s="519">
        <v>17</v>
      </c>
      <c r="J6129" s="519" t="str">
        <f t="shared" si="145"/>
        <v>SDN30013917</v>
      </c>
      <c r="K6129" s="519">
        <v>372</v>
      </c>
    </row>
    <row r="6130" spans="2:11" hidden="1">
      <c r="B6130" s="519" t="s">
        <v>1063</v>
      </c>
      <c r="C6130" s="519"/>
      <c r="D6130" s="519"/>
      <c r="E6130" s="519"/>
      <c r="F6130" s="519">
        <v>1</v>
      </c>
      <c r="G6130" s="519"/>
      <c r="H6130" s="519">
        <v>39</v>
      </c>
      <c r="I6130" s="519">
        <v>18</v>
      </c>
      <c r="J6130" s="519" t="str">
        <f t="shared" si="145"/>
        <v>SDN30013918</v>
      </c>
      <c r="K6130" s="519">
        <v>372</v>
      </c>
    </row>
    <row r="6131" spans="2:11" hidden="1">
      <c r="B6131" s="519" t="s">
        <v>1063</v>
      </c>
      <c r="C6131" s="519"/>
      <c r="D6131" s="519"/>
      <c r="E6131" s="519"/>
      <c r="F6131" s="519">
        <v>1</v>
      </c>
      <c r="G6131" s="519"/>
      <c r="H6131" s="519">
        <v>39</v>
      </c>
      <c r="I6131" s="519">
        <v>19</v>
      </c>
      <c r="J6131" s="519" t="str">
        <f t="shared" si="145"/>
        <v>SDN30013919</v>
      </c>
      <c r="K6131" s="519">
        <v>372</v>
      </c>
    </row>
    <row r="6132" spans="2:11" hidden="1">
      <c r="B6132" s="519" t="s">
        <v>1063</v>
      </c>
      <c r="C6132" s="519"/>
      <c r="D6132" s="519"/>
      <c r="E6132" s="519"/>
      <c r="F6132" s="519">
        <v>1</v>
      </c>
      <c r="G6132" s="519"/>
      <c r="H6132" s="519">
        <v>39</v>
      </c>
      <c r="I6132" s="519">
        <v>20</v>
      </c>
      <c r="J6132" s="519" t="str">
        <f t="shared" si="145"/>
        <v>SDN30013920</v>
      </c>
      <c r="K6132" s="519">
        <v>372</v>
      </c>
    </row>
    <row r="6133" spans="2:11" hidden="1">
      <c r="B6133" s="519" t="s">
        <v>1063</v>
      </c>
      <c r="C6133" s="519"/>
      <c r="D6133" s="519"/>
      <c r="E6133" s="519"/>
      <c r="F6133" s="519">
        <v>1</v>
      </c>
      <c r="G6133" s="519"/>
      <c r="H6133" s="519">
        <v>39</v>
      </c>
      <c r="I6133" s="519">
        <v>21</v>
      </c>
      <c r="J6133" s="519" t="str">
        <f t="shared" si="145"/>
        <v>SDN30013921</v>
      </c>
      <c r="K6133" s="519">
        <v>372</v>
      </c>
    </row>
    <row r="6134" spans="2:11" hidden="1">
      <c r="B6134" s="519" t="s">
        <v>1063</v>
      </c>
      <c r="C6134" s="519"/>
      <c r="D6134" s="519"/>
      <c r="E6134" s="519"/>
      <c r="F6134" s="519">
        <v>1</v>
      </c>
      <c r="G6134" s="519"/>
      <c r="H6134" s="519">
        <v>39</v>
      </c>
      <c r="I6134" s="519">
        <v>22</v>
      </c>
      <c r="J6134" s="519" t="str">
        <f t="shared" si="145"/>
        <v>SDN30013922</v>
      </c>
      <c r="K6134" s="519">
        <v>372</v>
      </c>
    </row>
    <row r="6135" spans="2:11" hidden="1">
      <c r="B6135" s="519" t="s">
        <v>1063</v>
      </c>
      <c r="C6135" s="519"/>
      <c r="D6135" s="519"/>
      <c r="E6135" s="519"/>
      <c r="F6135" s="519">
        <v>1</v>
      </c>
      <c r="G6135" s="519"/>
      <c r="H6135" s="519">
        <v>39</v>
      </c>
      <c r="I6135" s="519">
        <v>23</v>
      </c>
      <c r="J6135" s="519" t="str">
        <f t="shared" si="145"/>
        <v>SDN30013923</v>
      </c>
      <c r="K6135" s="519">
        <v>372</v>
      </c>
    </row>
    <row r="6136" spans="2:11" hidden="1">
      <c r="B6136" s="519" t="s">
        <v>1063</v>
      </c>
      <c r="C6136" s="519"/>
      <c r="D6136" s="519"/>
      <c r="E6136" s="519"/>
      <c r="F6136" s="519">
        <v>1</v>
      </c>
      <c r="G6136" s="519"/>
      <c r="H6136" s="519">
        <v>39</v>
      </c>
      <c r="I6136" s="519">
        <v>24</v>
      </c>
      <c r="J6136" s="519" t="str">
        <f t="shared" si="145"/>
        <v>SDN30013924</v>
      </c>
      <c r="K6136" s="519">
        <v>372</v>
      </c>
    </row>
    <row r="6137" spans="2:11" hidden="1">
      <c r="B6137" s="519" t="s">
        <v>1063</v>
      </c>
      <c r="C6137" s="519"/>
      <c r="D6137" s="519"/>
      <c r="E6137" s="519"/>
      <c r="F6137" s="519">
        <v>1</v>
      </c>
      <c r="G6137" s="519"/>
      <c r="H6137" s="519">
        <v>39</v>
      </c>
      <c r="I6137" s="519">
        <v>25</v>
      </c>
      <c r="J6137" s="519" t="str">
        <f t="shared" si="145"/>
        <v>SDN30013925</v>
      </c>
      <c r="K6137" s="519">
        <v>372</v>
      </c>
    </row>
    <row r="6138" spans="2:11" hidden="1">
      <c r="B6138" s="519" t="s">
        <v>1063</v>
      </c>
      <c r="C6138" s="519"/>
      <c r="D6138" s="519"/>
      <c r="E6138" s="519"/>
      <c r="F6138" s="519">
        <v>1</v>
      </c>
      <c r="G6138" s="519"/>
      <c r="H6138" s="519">
        <v>39</v>
      </c>
      <c r="I6138" s="519">
        <v>26</v>
      </c>
      <c r="J6138" s="519" t="str">
        <f t="shared" si="145"/>
        <v>SDN30013926</v>
      </c>
      <c r="K6138" s="519">
        <v>372</v>
      </c>
    </row>
    <row r="6139" spans="2:11" hidden="1">
      <c r="B6139" s="519" t="s">
        <v>1063</v>
      </c>
      <c r="C6139" s="519"/>
      <c r="D6139" s="519"/>
      <c r="E6139" s="519"/>
      <c r="F6139" s="519">
        <v>1</v>
      </c>
      <c r="G6139" s="519"/>
      <c r="H6139" s="519">
        <v>39</v>
      </c>
      <c r="I6139" s="519">
        <v>27</v>
      </c>
      <c r="J6139" s="519" t="str">
        <f t="shared" si="145"/>
        <v>SDN30013927</v>
      </c>
      <c r="K6139" s="519">
        <v>372</v>
      </c>
    </row>
    <row r="6140" spans="2:11" hidden="1">
      <c r="B6140" s="519" t="s">
        <v>1063</v>
      </c>
      <c r="C6140" s="519"/>
      <c r="D6140" s="519"/>
      <c r="E6140" s="519"/>
      <c r="F6140" s="519">
        <v>1</v>
      </c>
      <c r="G6140" s="519"/>
      <c r="H6140" s="519">
        <v>39</v>
      </c>
      <c r="I6140" s="519">
        <v>28</v>
      </c>
      <c r="J6140" s="519" t="str">
        <f t="shared" si="145"/>
        <v>SDN30013928</v>
      </c>
      <c r="K6140" s="519">
        <v>372</v>
      </c>
    </row>
    <row r="6141" spans="2:11" hidden="1">
      <c r="B6141" s="519" t="s">
        <v>1063</v>
      </c>
      <c r="C6141" s="519"/>
      <c r="D6141" s="519"/>
      <c r="E6141" s="519"/>
      <c r="F6141" s="519">
        <v>1</v>
      </c>
      <c r="G6141" s="519"/>
      <c r="H6141" s="519">
        <v>39</v>
      </c>
      <c r="I6141" s="519">
        <v>29</v>
      </c>
      <c r="J6141" s="519" t="str">
        <f t="shared" si="145"/>
        <v>SDN30013929</v>
      </c>
      <c r="K6141" s="519">
        <v>372</v>
      </c>
    </row>
    <row r="6142" spans="2:11" hidden="1">
      <c r="B6142" s="519" t="s">
        <v>1063</v>
      </c>
      <c r="C6142" s="519"/>
      <c r="D6142" s="519"/>
      <c r="E6142" s="519"/>
      <c r="F6142" s="519">
        <v>1</v>
      </c>
      <c r="G6142" s="519"/>
      <c r="H6142" s="519">
        <v>39</v>
      </c>
      <c r="I6142" s="519">
        <v>30</v>
      </c>
      <c r="J6142" s="519" t="str">
        <f t="shared" si="145"/>
        <v>SDN30013930</v>
      </c>
      <c r="K6142" s="519">
        <v>372</v>
      </c>
    </row>
    <row r="6143" spans="2:11" hidden="1">
      <c r="B6143" s="519" t="s">
        <v>1063</v>
      </c>
      <c r="C6143" s="519"/>
      <c r="D6143" s="519"/>
      <c r="E6143" s="519"/>
      <c r="F6143" s="519">
        <v>1</v>
      </c>
      <c r="G6143" s="519"/>
      <c r="H6143" s="519">
        <v>40</v>
      </c>
      <c r="I6143" s="519">
        <v>1</v>
      </c>
      <c r="J6143" s="519" t="str">
        <f t="shared" si="145"/>
        <v>SDN30014001</v>
      </c>
      <c r="K6143" s="519">
        <v>465</v>
      </c>
    </row>
    <row r="6144" spans="2:11" hidden="1">
      <c r="B6144" s="519" t="s">
        <v>1063</v>
      </c>
      <c r="C6144" s="519"/>
      <c r="D6144" s="519"/>
      <c r="E6144" s="519"/>
      <c r="F6144" s="519">
        <v>1</v>
      </c>
      <c r="G6144" s="519"/>
      <c r="H6144" s="519">
        <v>40</v>
      </c>
      <c r="I6144" s="519">
        <v>2</v>
      </c>
      <c r="J6144" s="519" t="str">
        <f t="shared" si="145"/>
        <v>SDN30014002</v>
      </c>
      <c r="K6144" s="519">
        <v>465</v>
      </c>
    </row>
    <row r="6145" spans="2:11" hidden="1">
      <c r="B6145" s="519" t="s">
        <v>1063</v>
      </c>
      <c r="C6145" s="519"/>
      <c r="D6145" s="519"/>
      <c r="E6145" s="519"/>
      <c r="F6145" s="519">
        <v>1</v>
      </c>
      <c r="G6145" s="519"/>
      <c r="H6145" s="519">
        <v>40</v>
      </c>
      <c r="I6145" s="519">
        <v>3</v>
      </c>
      <c r="J6145" s="519" t="str">
        <f t="shared" si="145"/>
        <v>SDN30014003</v>
      </c>
      <c r="K6145" s="519">
        <v>465</v>
      </c>
    </row>
    <row r="6146" spans="2:11" hidden="1">
      <c r="B6146" s="519" t="s">
        <v>1063</v>
      </c>
      <c r="C6146" s="519"/>
      <c r="D6146" s="519"/>
      <c r="E6146" s="519"/>
      <c r="F6146" s="519">
        <v>1</v>
      </c>
      <c r="G6146" s="519"/>
      <c r="H6146" s="519">
        <v>40</v>
      </c>
      <c r="I6146" s="519">
        <v>4</v>
      </c>
      <c r="J6146" s="519" t="str">
        <f t="shared" si="145"/>
        <v>SDN30014004</v>
      </c>
      <c r="K6146" s="519">
        <v>465</v>
      </c>
    </row>
    <row r="6147" spans="2:11" hidden="1">
      <c r="B6147" s="519" t="s">
        <v>1063</v>
      </c>
      <c r="C6147" s="519"/>
      <c r="D6147" s="519"/>
      <c r="E6147" s="519"/>
      <c r="F6147" s="519">
        <v>1</v>
      </c>
      <c r="G6147" s="519"/>
      <c r="H6147" s="519">
        <v>40</v>
      </c>
      <c r="I6147" s="519">
        <v>5</v>
      </c>
      <c r="J6147" s="519" t="str">
        <f t="shared" si="145"/>
        <v>SDN30014005</v>
      </c>
      <c r="K6147" s="519">
        <v>465</v>
      </c>
    </row>
    <row r="6148" spans="2:11" hidden="1">
      <c r="B6148" s="519" t="s">
        <v>1063</v>
      </c>
      <c r="C6148" s="519"/>
      <c r="D6148" s="519"/>
      <c r="E6148" s="519"/>
      <c r="F6148" s="519">
        <v>1</v>
      </c>
      <c r="G6148" s="519"/>
      <c r="H6148" s="519">
        <v>40</v>
      </c>
      <c r="I6148" s="519">
        <v>6</v>
      </c>
      <c r="J6148" s="519" t="str">
        <f t="shared" ref="J6148:J6211" si="146">B6148&amp;TEXT(F6148,"00")&amp;TEXT(H6148,"00")&amp;TEXT(I6148,"00")</f>
        <v>SDN30014006</v>
      </c>
      <c r="K6148" s="519">
        <v>465</v>
      </c>
    </row>
    <row r="6149" spans="2:11" hidden="1">
      <c r="B6149" s="519" t="s">
        <v>1063</v>
      </c>
      <c r="C6149" s="519"/>
      <c r="D6149" s="519"/>
      <c r="E6149" s="519"/>
      <c r="F6149" s="519">
        <v>1</v>
      </c>
      <c r="G6149" s="519"/>
      <c r="H6149" s="519">
        <v>40</v>
      </c>
      <c r="I6149" s="519">
        <v>7</v>
      </c>
      <c r="J6149" s="519" t="str">
        <f t="shared" si="146"/>
        <v>SDN30014007</v>
      </c>
      <c r="K6149" s="519">
        <v>465</v>
      </c>
    </row>
    <row r="6150" spans="2:11" hidden="1">
      <c r="B6150" s="519" t="s">
        <v>1063</v>
      </c>
      <c r="C6150" s="519"/>
      <c r="D6150" s="519"/>
      <c r="E6150" s="519"/>
      <c r="F6150" s="519">
        <v>1</v>
      </c>
      <c r="G6150" s="519"/>
      <c r="H6150" s="519">
        <v>40</v>
      </c>
      <c r="I6150" s="519">
        <v>8</v>
      </c>
      <c r="J6150" s="519" t="str">
        <f t="shared" si="146"/>
        <v>SDN30014008</v>
      </c>
      <c r="K6150" s="519">
        <v>465</v>
      </c>
    </row>
    <row r="6151" spans="2:11" hidden="1">
      <c r="B6151" s="519" t="s">
        <v>1063</v>
      </c>
      <c r="C6151" s="519"/>
      <c r="D6151" s="519"/>
      <c r="E6151" s="519"/>
      <c r="F6151" s="519">
        <v>1</v>
      </c>
      <c r="G6151" s="519"/>
      <c r="H6151" s="519">
        <v>40</v>
      </c>
      <c r="I6151" s="519">
        <v>9</v>
      </c>
      <c r="J6151" s="519" t="str">
        <f t="shared" si="146"/>
        <v>SDN30014009</v>
      </c>
      <c r="K6151" s="519">
        <v>465</v>
      </c>
    </row>
    <row r="6152" spans="2:11" hidden="1">
      <c r="B6152" s="519" t="s">
        <v>1063</v>
      </c>
      <c r="C6152" s="519"/>
      <c r="D6152" s="519"/>
      <c r="E6152" s="519"/>
      <c r="F6152" s="519">
        <v>1</v>
      </c>
      <c r="G6152" s="519"/>
      <c r="H6152" s="519">
        <v>40</v>
      </c>
      <c r="I6152" s="519">
        <v>10</v>
      </c>
      <c r="J6152" s="519" t="str">
        <f t="shared" si="146"/>
        <v>SDN30014010</v>
      </c>
      <c r="K6152" s="519">
        <v>465</v>
      </c>
    </row>
    <row r="6153" spans="2:11" hidden="1">
      <c r="B6153" s="519" t="s">
        <v>1063</v>
      </c>
      <c r="C6153" s="519"/>
      <c r="D6153" s="519"/>
      <c r="E6153" s="519"/>
      <c r="F6153" s="519">
        <v>1</v>
      </c>
      <c r="G6153" s="519"/>
      <c r="H6153" s="519">
        <v>40</v>
      </c>
      <c r="I6153" s="519">
        <v>11</v>
      </c>
      <c r="J6153" s="519" t="str">
        <f t="shared" si="146"/>
        <v>SDN30014011</v>
      </c>
      <c r="K6153" s="519">
        <v>465</v>
      </c>
    </row>
    <row r="6154" spans="2:11" hidden="1">
      <c r="B6154" s="519" t="s">
        <v>1063</v>
      </c>
      <c r="C6154" s="519"/>
      <c r="D6154" s="519"/>
      <c r="E6154" s="519"/>
      <c r="F6154" s="519">
        <v>1</v>
      </c>
      <c r="G6154" s="519"/>
      <c r="H6154" s="519">
        <v>40</v>
      </c>
      <c r="I6154" s="519">
        <v>12</v>
      </c>
      <c r="J6154" s="519" t="str">
        <f t="shared" si="146"/>
        <v>SDN30014012</v>
      </c>
      <c r="K6154" s="519">
        <v>465</v>
      </c>
    </row>
    <row r="6155" spans="2:11" hidden="1">
      <c r="B6155" s="519" t="s">
        <v>1063</v>
      </c>
      <c r="C6155" s="519"/>
      <c r="D6155" s="519"/>
      <c r="E6155" s="519"/>
      <c r="F6155" s="519">
        <v>1</v>
      </c>
      <c r="G6155" s="519"/>
      <c r="H6155" s="519">
        <v>40</v>
      </c>
      <c r="I6155" s="519">
        <v>13</v>
      </c>
      <c r="J6155" s="519" t="str">
        <f t="shared" si="146"/>
        <v>SDN30014013</v>
      </c>
      <c r="K6155" s="519">
        <v>465</v>
      </c>
    </row>
    <row r="6156" spans="2:11" hidden="1">
      <c r="B6156" s="519" t="s">
        <v>1063</v>
      </c>
      <c r="C6156" s="519"/>
      <c r="D6156" s="519"/>
      <c r="E6156" s="519"/>
      <c r="F6156" s="519">
        <v>1</v>
      </c>
      <c r="G6156" s="519"/>
      <c r="H6156" s="519">
        <v>40</v>
      </c>
      <c r="I6156" s="519">
        <v>14</v>
      </c>
      <c r="J6156" s="519" t="str">
        <f t="shared" si="146"/>
        <v>SDN30014014</v>
      </c>
      <c r="K6156" s="519">
        <v>465</v>
      </c>
    </row>
    <row r="6157" spans="2:11" hidden="1">
      <c r="B6157" s="519" t="s">
        <v>1063</v>
      </c>
      <c r="C6157" s="519"/>
      <c r="D6157" s="519"/>
      <c r="E6157" s="519"/>
      <c r="F6157" s="519">
        <v>1</v>
      </c>
      <c r="G6157" s="519"/>
      <c r="H6157" s="519">
        <v>40</v>
      </c>
      <c r="I6157" s="519">
        <v>15</v>
      </c>
      <c r="J6157" s="519" t="str">
        <f t="shared" si="146"/>
        <v>SDN30014015</v>
      </c>
      <c r="K6157" s="519">
        <v>465</v>
      </c>
    </row>
    <row r="6158" spans="2:11" hidden="1">
      <c r="B6158" s="519" t="s">
        <v>1063</v>
      </c>
      <c r="C6158" s="519"/>
      <c r="D6158" s="519"/>
      <c r="E6158" s="519"/>
      <c r="F6158" s="519">
        <v>1</v>
      </c>
      <c r="G6158" s="519"/>
      <c r="H6158" s="519">
        <v>40</v>
      </c>
      <c r="I6158" s="519">
        <v>16</v>
      </c>
      <c r="J6158" s="519" t="str">
        <f t="shared" si="146"/>
        <v>SDN30014016</v>
      </c>
      <c r="K6158" s="519">
        <v>372</v>
      </c>
    </row>
    <row r="6159" spans="2:11" hidden="1">
      <c r="B6159" s="519" t="s">
        <v>1063</v>
      </c>
      <c r="C6159" s="519"/>
      <c r="D6159" s="519"/>
      <c r="E6159" s="519"/>
      <c r="F6159" s="519">
        <v>1</v>
      </c>
      <c r="G6159" s="519"/>
      <c r="H6159" s="519">
        <v>40</v>
      </c>
      <c r="I6159" s="519">
        <v>17</v>
      </c>
      <c r="J6159" s="519" t="str">
        <f t="shared" si="146"/>
        <v>SDN30014017</v>
      </c>
      <c r="K6159" s="519">
        <v>372</v>
      </c>
    </row>
    <row r="6160" spans="2:11" hidden="1">
      <c r="B6160" s="519" t="s">
        <v>1063</v>
      </c>
      <c r="C6160" s="519"/>
      <c r="D6160" s="519"/>
      <c r="E6160" s="519"/>
      <c r="F6160" s="519">
        <v>1</v>
      </c>
      <c r="G6160" s="519"/>
      <c r="H6160" s="519">
        <v>40</v>
      </c>
      <c r="I6160" s="519">
        <v>18</v>
      </c>
      <c r="J6160" s="519" t="str">
        <f t="shared" si="146"/>
        <v>SDN30014018</v>
      </c>
      <c r="K6160" s="519">
        <v>372</v>
      </c>
    </row>
    <row r="6161" spans="2:11" hidden="1">
      <c r="B6161" s="519" t="s">
        <v>1063</v>
      </c>
      <c r="C6161" s="519"/>
      <c r="D6161" s="519"/>
      <c r="E6161" s="519"/>
      <c r="F6161" s="519">
        <v>1</v>
      </c>
      <c r="G6161" s="519"/>
      <c r="H6161" s="519">
        <v>40</v>
      </c>
      <c r="I6161" s="519">
        <v>19</v>
      </c>
      <c r="J6161" s="519" t="str">
        <f t="shared" si="146"/>
        <v>SDN30014019</v>
      </c>
      <c r="K6161" s="519">
        <v>372</v>
      </c>
    </row>
    <row r="6162" spans="2:11" hidden="1">
      <c r="B6162" s="519" t="s">
        <v>1063</v>
      </c>
      <c r="C6162" s="519"/>
      <c r="D6162" s="519"/>
      <c r="E6162" s="519"/>
      <c r="F6162" s="519">
        <v>1</v>
      </c>
      <c r="G6162" s="519"/>
      <c r="H6162" s="519">
        <v>40</v>
      </c>
      <c r="I6162" s="519">
        <v>20</v>
      </c>
      <c r="J6162" s="519" t="str">
        <f t="shared" si="146"/>
        <v>SDN30014020</v>
      </c>
      <c r="K6162" s="519">
        <v>372</v>
      </c>
    </row>
    <row r="6163" spans="2:11" hidden="1">
      <c r="B6163" s="519" t="s">
        <v>1063</v>
      </c>
      <c r="C6163" s="519"/>
      <c r="D6163" s="519"/>
      <c r="E6163" s="519"/>
      <c r="F6163" s="519">
        <v>1</v>
      </c>
      <c r="G6163" s="519"/>
      <c r="H6163" s="519">
        <v>40</v>
      </c>
      <c r="I6163" s="519">
        <v>21</v>
      </c>
      <c r="J6163" s="519" t="str">
        <f t="shared" si="146"/>
        <v>SDN30014021</v>
      </c>
      <c r="K6163" s="519">
        <v>372</v>
      </c>
    </row>
    <row r="6164" spans="2:11" hidden="1">
      <c r="B6164" s="519" t="s">
        <v>1063</v>
      </c>
      <c r="C6164" s="519"/>
      <c r="D6164" s="519"/>
      <c r="E6164" s="519"/>
      <c r="F6164" s="519">
        <v>1</v>
      </c>
      <c r="G6164" s="519"/>
      <c r="H6164" s="519">
        <v>40</v>
      </c>
      <c r="I6164" s="519">
        <v>22</v>
      </c>
      <c r="J6164" s="519" t="str">
        <f t="shared" si="146"/>
        <v>SDN30014022</v>
      </c>
      <c r="K6164" s="519">
        <v>372</v>
      </c>
    </row>
    <row r="6165" spans="2:11" hidden="1">
      <c r="B6165" s="519" t="s">
        <v>1063</v>
      </c>
      <c r="C6165" s="519"/>
      <c r="D6165" s="519"/>
      <c r="E6165" s="519"/>
      <c r="F6165" s="519">
        <v>1</v>
      </c>
      <c r="G6165" s="519"/>
      <c r="H6165" s="519">
        <v>40</v>
      </c>
      <c r="I6165" s="519">
        <v>23</v>
      </c>
      <c r="J6165" s="519" t="str">
        <f t="shared" si="146"/>
        <v>SDN30014023</v>
      </c>
      <c r="K6165" s="519">
        <v>372</v>
      </c>
    </row>
    <row r="6166" spans="2:11" hidden="1">
      <c r="B6166" s="519" t="s">
        <v>1063</v>
      </c>
      <c r="C6166" s="519"/>
      <c r="D6166" s="519"/>
      <c r="E6166" s="519"/>
      <c r="F6166" s="519">
        <v>1</v>
      </c>
      <c r="G6166" s="519"/>
      <c r="H6166" s="519">
        <v>40</v>
      </c>
      <c r="I6166" s="519">
        <v>24</v>
      </c>
      <c r="J6166" s="519" t="str">
        <f t="shared" si="146"/>
        <v>SDN30014024</v>
      </c>
      <c r="K6166" s="519">
        <v>372</v>
      </c>
    </row>
    <row r="6167" spans="2:11" hidden="1">
      <c r="B6167" s="519" t="s">
        <v>1063</v>
      </c>
      <c r="C6167" s="519"/>
      <c r="D6167" s="519"/>
      <c r="E6167" s="519"/>
      <c r="F6167" s="519">
        <v>1</v>
      </c>
      <c r="G6167" s="519"/>
      <c r="H6167" s="519">
        <v>40</v>
      </c>
      <c r="I6167" s="519">
        <v>25</v>
      </c>
      <c r="J6167" s="519" t="str">
        <f t="shared" si="146"/>
        <v>SDN30014025</v>
      </c>
      <c r="K6167" s="519">
        <v>372</v>
      </c>
    </row>
    <row r="6168" spans="2:11" hidden="1">
      <c r="B6168" s="519" t="s">
        <v>1063</v>
      </c>
      <c r="C6168" s="519"/>
      <c r="D6168" s="519"/>
      <c r="E6168" s="519"/>
      <c r="F6168" s="519">
        <v>1</v>
      </c>
      <c r="G6168" s="519"/>
      <c r="H6168" s="519">
        <v>40</v>
      </c>
      <c r="I6168" s="519">
        <v>26</v>
      </c>
      <c r="J6168" s="519" t="str">
        <f t="shared" si="146"/>
        <v>SDN30014026</v>
      </c>
      <c r="K6168" s="519">
        <v>372</v>
      </c>
    </row>
    <row r="6169" spans="2:11" hidden="1">
      <c r="B6169" s="519" t="s">
        <v>1063</v>
      </c>
      <c r="C6169" s="519"/>
      <c r="D6169" s="519"/>
      <c r="E6169" s="519"/>
      <c r="F6169" s="519">
        <v>1</v>
      </c>
      <c r="G6169" s="519"/>
      <c r="H6169" s="519">
        <v>40</v>
      </c>
      <c r="I6169" s="519">
        <v>27</v>
      </c>
      <c r="J6169" s="519" t="str">
        <f t="shared" si="146"/>
        <v>SDN30014027</v>
      </c>
      <c r="K6169" s="519">
        <v>372</v>
      </c>
    </row>
    <row r="6170" spans="2:11" hidden="1">
      <c r="B6170" s="519" t="s">
        <v>1063</v>
      </c>
      <c r="C6170" s="519"/>
      <c r="D6170" s="519"/>
      <c r="E6170" s="519"/>
      <c r="F6170" s="519">
        <v>1</v>
      </c>
      <c r="G6170" s="519"/>
      <c r="H6170" s="519">
        <v>40</v>
      </c>
      <c r="I6170" s="519">
        <v>28</v>
      </c>
      <c r="J6170" s="519" t="str">
        <f t="shared" si="146"/>
        <v>SDN30014028</v>
      </c>
      <c r="K6170" s="519">
        <v>372</v>
      </c>
    </row>
    <row r="6171" spans="2:11" hidden="1">
      <c r="B6171" s="519" t="s">
        <v>1063</v>
      </c>
      <c r="C6171" s="519"/>
      <c r="D6171" s="519"/>
      <c r="E6171" s="519"/>
      <c r="F6171" s="519">
        <v>1</v>
      </c>
      <c r="G6171" s="519"/>
      <c r="H6171" s="519">
        <v>40</v>
      </c>
      <c r="I6171" s="519">
        <v>29</v>
      </c>
      <c r="J6171" s="519" t="str">
        <f t="shared" si="146"/>
        <v>SDN30014029</v>
      </c>
      <c r="K6171" s="519">
        <v>372</v>
      </c>
    </row>
    <row r="6172" spans="2:11" hidden="1">
      <c r="B6172" s="519" t="s">
        <v>1063</v>
      </c>
      <c r="C6172" s="519"/>
      <c r="D6172" s="519"/>
      <c r="E6172" s="519"/>
      <c r="F6172" s="519">
        <v>1</v>
      </c>
      <c r="G6172" s="519"/>
      <c r="H6172" s="519">
        <v>40</v>
      </c>
      <c r="I6172" s="519">
        <v>30</v>
      </c>
      <c r="J6172" s="519" t="str">
        <f t="shared" si="146"/>
        <v>SDN30014030</v>
      </c>
      <c r="K6172" s="519">
        <v>372</v>
      </c>
    </row>
    <row r="6173" spans="2:11" hidden="1">
      <c r="B6173" s="519" t="s">
        <v>1063</v>
      </c>
      <c r="C6173" s="519"/>
      <c r="D6173" s="519"/>
      <c r="E6173" s="519"/>
      <c r="F6173" s="519">
        <v>2</v>
      </c>
      <c r="G6173" s="519"/>
      <c r="H6173" s="519">
        <v>0</v>
      </c>
      <c r="I6173" s="519">
        <v>1</v>
      </c>
      <c r="J6173" s="519" t="str">
        <f t="shared" si="146"/>
        <v>SDN30020001</v>
      </c>
      <c r="K6173" s="519">
        <v>275</v>
      </c>
    </row>
    <row r="6174" spans="2:11" hidden="1">
      <c r="B6174" s="519" t="s">
        <v>1063</v>
      </c>
      <c r="C6174" s="519"/>
      <c r="D6174" s="519"/>
      <c r="E6174" s="519"/>
      <c r="F6174" s="519">
        <v>2</v>
      </c>
      <c r="G6174" s="519"/>
      <c r="H6174" s="519">
        <v>0</v>
      </c>
      <c r="I6174" s="519">
        <v>2</v>
      </c>
      <c r="J6174" s="519" t="str">
        <f t="shared" si="146"/>
        <v>SDN30020002</v>
      </c>
      <c r="K6174" s="519">
        <v>275</v>
      </c>
    </row>
    <row r="6175" spans="2:11" hidden="1">
      <c r="B6175" s="519" t="s">
        <v>1063</v>
      </c>
      <c r="C6175" s="519"/>
      <c r="D6175" s="519"/>
      <c r="E6175" s="519"/>
      <c r="F6175" s="519">
        <v>2</v>
      </c>
      <c r="G6175" s="519"/>
      <c r="H6175" s="519">
        <v>0</v>
      </c>
      <c r="I6175" s="519">
        <v>3</v>
      </c>
      <c r="J6175" s="519" t="str">
        <f t="shared" si="146"/>
        <v>SDN30020003</v>
      </c>
      <c r="K6175" s="519">
        <v>275</v>
      </c>
    </row>
    <row r="6176" spans="2:11" hidden="1">
      <c r="B6176" s="519" t="s">
        <v>1063</v>
      </c>
      <c r="C6176" s="519"/>
      <c r="D6176" s="519"/>
      <c r="E6176" s="519"/>
      <c r="F6176" s="519">
        <v>2</v>
      </c>
      <c r="G6176" s="519"/>
      <c r="H6176" s="519">
        <v>0</v>
      </c>
      <c r="I6176" s="519">
        <v>4</v>
      </c>
      <c r="J6176" s="519" t="str">
        <f t="shared" si="146"/>
        <v>SDN30020004</v>
      </c>
      <c r="K6176" s="519">
        <v>275</v>
      </c>
    </row>
    <row r="6177" spans="2:11" hidden="1">
      <c r="B6177" s="519" t="s">
        <v>1063</v>
      </c>
      <c r="C6177" s="519"/>
      <c r="D6177" s="519"/>
      <c r="E6177" s="519"/>
      <c r="F6177" s="519">
        <v>2</v>
      </c>
      <c r="G6177" s="519"/>
      <c r="H6177" s="519">
        <v>0</v>
      </c>
      <c r="I6177" s="519">
        <v>5</v>
      </c>
      <c r="J6177" s="519" t="str">
        <f t="shared" si="146"/>
        <v>SDN30020005</v>
      </c>
      <c r="K6177" s="519">
        <v>275</v>
      </c>
    </row>
    <row r="6178" spans="2:11" hidden="1">
      <c r="B6178" s="519" t="s">
        <v>1063</v>
      </c>
      <c r="C6178" s="519"/>
      <c r="D6178" s="519"/>
      <c r="E6178" s="519"/>
      <c r="F6178" s="519">
        <v>2</v>
      </c>
      <c r="G6178" s="519"/>
      <c r="H6178" s="519">
        <v>0</v>
      </c>
      <c r="I6178" s="519">
        <v>6</v>
      </c>
      <c r="J6178" s="519" t="str">
        <f t="shared" si="146"/>
        <v>SDN30020006</v>
      </c>
      <c r="K6178" s="519">
        <v>275</v>
      </c>
    </row>
    <row r="6179" spans="2:11" hidden="1">
      <c r="B6179" s="519" t="s">
        <v>1063</v>
      </c>
      <c r="C6179" s="519"/>
      <c r="D6179" s="519"/>
      <c r="E6179" s="519"/>
      <c r="F6179" s="519">
        <v>2</v>
      </c>
      <c r="G6179" s="519"/>
      <c r="H6179" s="519">
        <v>0</v>
      </c>
      <c r="I6179" s="519">
        <v>7</v>
      </c>
      <c r="J6179" s="519" t="str">
        <f t="shared" si="146"/>
        <v>SDN30020007</v>
      </c>
      <c r="K6179" s="519">
        <v>275</v>
      </c>
    </row>
    <row r="6180" spans="2:11" hidden="1">
      <c r="B6180" s="519" t="s">
        <v>1063</v>
      </c>
      <c r="C6180" s="519"/>
      <c r="D6180" s="519"/>
      <c r="E6180" s="519"/>
      <c r="F6180" s="519">
        <v>2</v>
      </c>
      <c r="G6180" s="519"/>
      <c r="H6180" s="519">
        <v>0</v>
      </c>
      <c r="I6180" s="519">
        <v>8</v>
      </c>
      <c r="J6180" s="519" t="str">
        <f t="shared" si="146"/>
        <v>SDN30020008</v>
      </c>
      <c r="K6180" s="519">
        <v>275</v>
      </c>
    </row>
    <row r="6181" spans="2:11" hidden="1">
      <c r="B6181" s="519" t="s">
        <v>1063</v>
      </c>
      <c r="C6181" s="519"/>
      <c r="D6181" s="519"/>
      <c r="E6181" s="519"/>
      <c r="F6181" s="519">
        <v>2</v>
      </c>
      <c r="G6181" s="519"/>
      <c r="H6181" s="519">
        <v>0</v>
      </c>
      <c r="I6181" s="519">
        <v>9</v>
      </c>
      <c r="J6181" s="519" t="str">
        <f t="shared" si="146"/>
        <v>SDN30020009</v>
      </c>
      <c r="K6181" s="519">
        <v>275</v>
      </c>
    </row>
    <row r="6182" spans="2:11" hidden="1">
      <c r="B6182" s="519" t="s">
        <v>1063</v>
      </c>
      <c r="C6182" s="519"/>
      <c r="D6182" s="519"/>
      <c r="E6182" s="519"/>
      <c r="F6182" s="519">
        <v>2</v>
      </c>
      <c r="G6182" s="519"/>
      <c r="H6182" s="519">
        <v>0</v>
      </c>
      <c r="I6182" s="519">
        <v>10</v>
      </c>
      <c r="J6182" s="519" t="str">
        <f t="shared" si="146"/>
        <v>SDN30020010</v>
      </c>
      <c r="K6182" s="519">
        <v>275</v>
      </c>
    </row>
    <row r="6183" spans="2:11" hidden="1">
      <c r="B6183" s="519" t="s">
        <v>1063</v>
      </c>
      <c r="C6183" s="519"/>
      <c r="D6183" s="519"/>
      <c r="E6183" s="519"/>
      <c r="F6183" s="519">
        <v>2</v>
      </c>
      <c r="G6183" s="519"/>
      <c r="H6183" s="519">
        <v>0</v>
      </c>
      <c r="I6183" s="519">
        <v>11</v>
      </c>
      <c r="J6183" s="519" t="str">
        <f t="shared" si="146"/>
        <v>SDN30020011</v>
      </c>
      <c r="K6183" s="519">
        <v>275</v>
      </c>
    </row>
    <row r="6184" spans="2:11" hidden="1">
      <c r="B6184" s="519" t="s">
        <v>1063</v>
      </c>
      <c r="C6184" s="519"/>
      <c r="D6184" s="519"/>
      <c r="E6184" s="519"/>
      <c r="F6184" s="519">
        <v>2</v>
      </c>
      <c r="G6184" s="519"/>
      <c r="H6184" s="519">
        <v>0</v>
      </c>
      <c r="I6184" s="519">
        <v>12</v>
      </c>
      <c r="J6184" s="519" t="str">
        <f t="shared" si="146"/>
        <v>SDN30020012</v>
      </c>
      <c r="K6184" s="519">
        <v>275</v>
      </c>
    </row>
    <row r="6185" spans="2:11" hidden="1">
      <c r="B6185" s="519" t="s">
        <v>1063</v>
      </c>
      <c r="C6185" s="519"/>
      <c r="D6185" s="519"/>
      <c r="E6185" s="519"/>
      <c r="F6185" s="519">
        <v>2</v>
      </c>
      <c r="G6185" s="519"/>
      <c r="H6185" s="519">
        <v>0</v>
      </c>
      <c r="I6185" s="519">
        <v>13</v>
      </c>
      <c r="J6185" s="519" t="str">
        <f t="shared" si="146"/>
        <v>SDN30020013</v>
      </c>
      <c r="K6185" s="519">
        <v>275</v>
      </c>
    </row>
    <row r="6186" spans="2:11" hidden="1">
      <c r="B6186" s="519" t="s">
        <v>1063</v>
      </c>
      <c r="C6186" s="519"/>
      <c r="D6186" s="519"/>
      <c r="E6186" s="519"/>
      <c r="F6186" s="519">
        <v>2</v>
      </c>
      <c r="G6186" s="519"/>
      <c r="H6186" s="519">
        <v>0</v>
      </c>
      <c r="I6186" s="519">
        <v>14</v>
      </c>
      <c r="J6186" s="519" t="str">
        <f t="shared" si="146"/>
        <v>SDN30020014</v>
      </c>
      <c r="K6186" s="519">
        <v>275</v>
      </c>
    </row>
    <row r="6187" spans="2:11" hidden="1">
      <c r="B6187" s="519" t="s">
        <v>1063</v>
      </c>
      <c r="C6187" s="519"/>
      <c r="D6187" s="519"/>
      <c r="E6187" s="519"/>
      <c r="F6187" s="519">
        <v>2</v>
      </c>
      <c r="G6187" s="519"/>
      <c r="H6187" s="519">
        <v>0</v>
      </c>
      <c r="I6187" s="519">
        <v>15</v>
      </c>
      <c r="J6187" s="519" t="str">
        <f t="shared" si="146"/>
        <v>SDN30020015</v>
      </c>
      <c r="K6187" s="519">
        <v>275</v>
      </c>
    </row>
    <row r="6188" spans="2:11" hidden="1">
      <c r="B6188" s="519" t="s">
        <v>1063</v>
      </c>
      <c r="C6188" s="519"/>
      <c r="D6188" s="519"/>
      <c r="E6188" s="519"/>
      <c r="F6188" s="519">
        <v>2</v>
      </c>
      <c r="G6188" s="519"/>
      <c r="H6188" s="519">
        <v>0</v>
      </c>
      <c r="I6188" s="519">
        <v>16</v>
      </c>
      <c r="J6188" s="519" t="str">
        <f t="shared" si="146"/>
        <v>SDN30020016</v>
      </c>
      <c r="K6188" s="519">
        <v>220</v>
      </c>
    </row>
    <row r="6189" spans="2:11" hidden="1">
      <c r="B6189" s="519" t="s">
        <v>1063</v>
      </c>
      <c r="C6189" s="519"/>
      <c r="D6189" s="519"/>
      <c r="E6189" s="519"/>
      <c r="F6189" s="519">
        <v>2</v>
      </c>
      <c r="G6189" s="519"/>
      <c r="H6189" s="519">
        <v>0</v>
      </c>
      <c r="I6189" s="519">
        <v>17</v>
      </c>
      <c r="J6189" s="519" t="str">
        <f t="shared" si="146"/>
        <v>SDN30020017</v>
      </c>
      <c r="K6189" s="519">
        <v>220</v>
      </c>
    </row>
    <row r="6190" spans="2:11" hidden="1">
      <c r="B6190" s="519" t="s">
        <v>1063</v>
      </c>
      <c r="C6190" s="519"/>
      <c r="D6190" s="519"/>
      <c r="E6190" s="519"/>
      <c r="F6190" s="519">
        <v>2</v>
      </c>
      <c r="G6190" s="519"/>
      <c r="H6190" s="519">
        <v>0</v>
      </c>
      <c r="I6190" s="519">
        <v>18</v>
      </c>
      <c r="J6190" s="519" t="str">
        <f t="shared" si="146"/>
        <v>SDN30020018</v>
      </c>
      <c r="K6190" s="519">
        <v>220</v>
      </c>
    </row>
    <row r="6191" spans="2:11" hidden="1">
      <c r="B6191" s="519" t="s">
        <v>1063</v>
      </c>
      <c r="C6191" s="519"/>
      <c r="D6191" s="519"/>
      <c r="E6191" s="519"/>
      <c r="F6191" s="519">
        <v>2</v>
      </c>
      <c r="G6191" s="519"/>
      <c r="H6191" s="519">
        <v>0</v>
      </c>
      <c r="I6191" s="519">
        <v>19</v>
      </c>
      <c r="J6191" s="519" t="str">
        <f t="shared" si="146"/>
        <v>SDN30020019</v>
      </c>
      <c r="K6191" s="519">
        <v>220</v>
      </c>
    </row>
    <row r="6192" spans="2:11" hidden="1">
      <c r="B6192" s="519" t="s">
        <v>1063</v>
      </c>
      <c r="C6192" s="519"/>
      <c r="D6192" s="519"/>
      <c r="E6192" s="519"/>
      <c r="F6192" s="519">
        <v>2</v>
      </c>
      <c r="G6192" s="519"/>
      <c r="H6192" s="519">
        <v>0</v>
      </c>
      <c r="I6192" s="519">
        <v>20</v>
      </c>
      <c r="J6192" s="519" t="str">
        <f t="shared" si="146"/>
        <v>SDN30020020</v>
      </c>
      <c r="K6192" s="519">
        <v>220</v>
      </c>
    </row>
    <row r="6193" spans="2:11" hidden="1">
      <c r="B6193" s="519" t="s">
        <v>1063</v>
      </c>
      <c r="C6193" s="519"/>
      <c r="D6193" s="519"/>
      <c r="E6193" s="519"/>
      <c r="F6193" s="519">
        <v>2</v>
      </c>
      <c r="G6193" s="519"/>
      <c r="H6193" s="519">
        <v>0</v>
      </c>
      <c r="I6193" s="519">
        <v>21</v>
      </c>
      <c r="J6193" s="519" t="str">
        <f t="shared" si="146"/>
        <v>SDN30020021</v>
      </c>
      <c r="K6193" s="519">
        <v>220</v>
      </c>
    </row>
    <row r="6194" spans="2:11" hidden="1">
      <c r="B6194" s="519" t="s">
        <v>1063</v>
      </c>
      <c r="C6194" s="519"/>
      <c r="D6194" s="519"/>
      <c r="E6194" s="519"/>
      <c r="F6194" s="519">
        <v>2</v>
      </c>
      <c r="G6194" s="519"/>
      <c r="H6194" s="519">
        <v>0</v>
      </c>
      <c r="I6194" s="519">
        <v>22</v>
      </c>
      <c r="J6194" s="519" t="str">
        <f t="shared" si="146"/>
        <v>SDN30020022</v>
      </c>
      <c r="K6194" s="519">
        <v>220</v>
      </c>
    </row>
    <row r="6195" spans="2:11" hidden="1">
      <c r="B6195" s="519" t="s">
        <v>1063</v>
      </c>
      <c r="C6195" s="519"/>
      <c r="D6195" s="519"/>
      <c r="E6195" s="519"/>
      <c r="F6195" s="519">
        <v>2</v>
      </c>
      <c r="G6195" s="519"/>
      <c r="H6195" s="519">
        <v>0</v>
      </c>
      <c r="I6195" s="519">
        <v>23</v>
      </c>
      <c r="J6195" s="519" t="str">
        <f t="shared" si="146"/>
        <v>SDN30020023</v>
      </c>
      <c r="K6195" s="519">
        <v>220</v>
      </c>
    </row>
    <row r="6196" spans="2:11" hidden="1">
      <c r="B6196" s="519" t="s">
        <v>1063</v>
      </c>
      <c r="C6196" s="519"/>
      <c r="D6196" s="519"/>
      <c r="E6196" s="519"/>
      <c r="F6196" s="519">
        <v>2</v>
      </c>
      <c r="G6196" s="519"/>
      <c r="H6196" s="519">
        <v>0</v>
      </c>
      <c r="I6196" s="519">
        <v>24</v>
      </c>
      <c r="J6196" s="519" t="str">
        <f t="shared" si="146"/>
        <v>SDN30020024</v>
      </c>
      <c r="K6196" s="519">
        <v>220</v>
      </c>
    </row>
    <row r="6197" spans="2:11" hidden="1">
      <c r="B6197" s="519" t="s">
        <v>1063</v>
      </c>
      <c r="C6197" s="519"/>
      <c r="D6197" s="519"/>
      <c r="E6197" s="519"/>
      <c r="F6197" s="519">
        <v>2</v>
      </c>
      <c r="G6197" s="519"/>
      <c r="H6197" s="519">
        <v>0</v>
      </c>
      <c r="I6197" s="519">
        <v>25</v>
      </c>
      <c r="J6197" s="519" t="str">
        <f t="shared" si="146"/>
        <v>SDN30020025</v>
      </c>
      <c r="K6197" s="519">
        <v>220</v>
      </c>
    </row>
    <row r="6198" spans="2:11" hidden="1">
      <c r="B6198" s="519" t="s">
        <v>1063</v>
      </c>
      <c r="C6198" s="519"/>
      <c r="D6198" s="519"/>
      <c r="E6198" s="519"/>
      <c r="F6198" s="519">
        <v>2</v>
      </c>
      <c r="G6198" s="519"/>
      <c r="H6198" s="519">
        <v>0</v>
      </c>
      <c r="I6198" s="519">
        <v>26</v>
      </c>
      <c r="J6198" s="519" t="str">
        <f t="shared" si="146"/>
        <v>SDN30020026</v>
      </c>
      <c r="K6198" s="519">
        <v>220</v>
      </c>
    </row>
    <row r="6199" spans="2:11" hidden="1">
      <c r="B6199" s="519" t="s">
        <v>1063</v>
      </c>
      <c r="C6199" s="519"/>
      <c r="D6199" s="519"/>
      <c r="E6199" s="519"/>
      <c r="F6199" s="519">
        <v>2</v>
      </c>
      <c r="G6199" s="519"/>
      <c r="H6199" s="519">
        <v>0</v>
      </c>
      <c r="I6199" s="519">
        <v>27</v>
      </c>
      <c r="J6199" s="519" t="str">
        <f t="shared" si="146"/>
        <v>SDN30020027</v>
      </c>
      <c r="K6199" s="519">
        <v>220</v>
      </c>
    </row>
    <row r="6200" spans="2:11" hidden="1">
      <c r="B6200" s="519" t="s">
        <v>1063</v>
      </c>
      <c r="C6200" s="519"/>
      <c r="D6200" s="519"/>
      <c r="E6200" s="519"/>
      <c r="F6200" s="519">
        <v>2</v>
      </c>
      <c r="G6200" s="519"/>
      <c r="H6200" s="519">
        <v>0</v>
      </c>
      <c r="I6200" s="519">
        <v>28</v>
      </c>
      <c r="J6200" s="519" t="str">
        <f t="shared" si="146"/>
        <v>SDN30020028</v>
      </c>
      <c r="K6200" s="519">
        <v>220</v>
      </c>
    </row>
    <row r="6201" spans="2:11" hidden="1">
      <c r="B6201" s="519" t="s">
        <v>1063</v>
      </c>
      <c r="C6201" s="519"/>
      <c r="D6201" s="519"/>
      <c r="E6201" s="519"/>
      <c r="F6201" s="519">
        <v>2</v>
      </c>
      <c r="G6201" s="519"/>
      <c r="H6201" s="519">
        <v>0</v>
      </c>
      <c r="I6201" s="519">
        <v>29</v>
      </c>
      <c r="J6201" s="519" t="str">
        <f t="shared" si="146"/>
        <v>SDN30020029</v>
      </c>
      <c r="K6201" s="519">
        <v>220</v>
      </c>
    </row>
    <row r="6202" spans="2:11" hidden="1">
      <c r="B6202" s="519" t="s">
        <v>1063</v>
      </c>
      <c r="C6202" s="519"/>
      <c r="D6202" s="519"/>
      <c r="E6202" s="519"/>
      <c r="F6202" s="519">
        <v>2</v>
      </c>
      <c r="G6202" s="519"/>
      <c r="H6202" s="519">
        <v>0</v>
      </c>
      <c r="I6202" s="519">
        <v>30</v>
      </c>
      <c r="J6202" s="519" t="str">
        <f t="shared" si="146"/>
        <v>SDN30020030</v>
      </c>
      <c r="K6202" s="519">
        <v>220</v>
      </c>
    </row>
    <row r="6203" spans="2:11" hidden="1">
      <c r="B6203" s="519" t="s">
        <v>1063</v>
      </c>
      <c r="C6203" s="519"/>
      <c r="D6203" s="519"/>
      <c r="E6203" s="519"/>
      <c r="F6203" s="519">
        <v>2</v>
      </c>
      <c r="G6203" s="519"/>
      <c r="H6203" s="519">
        <v>1</v>
      </c>
      <c r="I6203" s="519">
        <v>1</v>
      </c>
      <c r="J6203" s="519" t="str">
        <f t="shared" si="146"/>
        <v>SDN30020101</v>
      </c>
      <c r="K6203" s="519">
        <v>275</v>
      </c>
    </row>
    <row r="6204" spans="2:11" hidden="1">
      <c r="B6204" s="519" t="s">
        <v>1063</v>
      </c>
      <c r="C6204" s="519"/>
      <c r="D6204" s="519"/>
      <c r="E6204" s="519"/>
      <c r="F6204" s="519">
        <v>2</v>
      </c>
      <c r="G6204" s="519"/>
      <c r="H6204" s="519">
        <v>1</v>
      </c>
      <c r="I6204" s="519">
        <v>2</v>
      </c>
      <c r="J6204" s="519" t="str">
        <f t="shared" si="146"/>
        <v>SDN30020102</v>
      </c>
      <c r="K6204" s="519">
        <v>275</v>
      </c>
    </row>
    <row r="6205" spans="2:11" hidden="1">
      <c r="B6205" s="519" t="s">
        <v>1063</v>
      </c>
      <c r="C6205" s="519"/>
      <c r="D6205" s="519"/>
      <c r="E6205" s="519"/>
      <c r="F6205" s="519">
        <v>2</v>
      </c>
      <c r="G6205" s="519"/>
      <c r="H6205" s="519">
        <v>1</v>
      </c>
      <c r="I6205" s="519">
        <v>3</v>
      </c>
      <c r="J6205" s="519" t="str">
        <f t="shared" si="146"/>
        <v>SDN30020103</v>
      </c>
      <c r="K6205" s="519">
        <v>275</v>
      </c>
    </row>
    <row r="6206" spans="2:11" hidden="1">
      <c r="B6206" s="519" t="s">
        <v>1063</v>
      </c>
      <c r="C6206" s="519"/>
      <c r="D6206" s="519"/>
      <c r="E6206" s="519"/>
      <c r="F6206" s="519">
        <v>2</v>
      </c>
      <c r="G6206" s="519"/>
      <c r="H6206" s="519">
        <v>1</v>
      </c>
      <c r="I6206" s="519">
        <v>4</v>
      </c>
      <c r="J6206" s="519" t="str">
        <f t="shared" si="146"/>
        <v>SDN30020104</v>
      </c>
      <c r="K6206" s="519">
        <v>275</v>
      </c>
    </row>
    <row r="6207" spans="2:11" hidden="1">
      <c r="B6207" s="519" t="s">
        <v>1063</v>
      </c>
      <c r="C6207" s="519"/>
      <c r="D6207" s="519"/>
      <c r="E6207" s="519"/>
      <c r="F6207" s="519">
        <v>2</v>
      </c>
      <c r="G6207" s="519"/>
      <c r="H6207" s="519">
        <v>1</v>
      </c>
      <c r="I6207" s="519">
        <v>5</v>
      </c>
      <c r="J6207" s="519" t="str">
        <f t="shared" si="146"/>
        <v>SDN30020105</v>
      </c>
      <c r="K6207" s="519">
        <v>275</v>
      </c>
    </row>
    <row r="6208" spans="2:11" hidden="1">
      <c r="B6208" s="519" t="s">
        <v>1063</v>
      </c>
      <c r="C6208" s="519"/>
      <c r="D6208" s="519"/>
      <c r="E6208" s="519"/>
      <c r="F6208" s="519">
        <v>2</v>
      </c>
      <c r="G6208" s="519"/>
      <c r="H6208" s="519">
        <v>1</v>
      </c>
      <c r="I6208" s="519">
        <v>6</v>
      </c>
      <c r="J6208" s="519" t="str">
        <f t="shared" si="146"/>
        <v>SDN30020106</v>
      </c>
      <c r="K6208" s="519">
        <v>275</v>
      </c>
    </row>
    <row r="6209" spans="2:11" hidden="1">
      <c r="B6209" s="519" t="s">
        <v>1063</v>
      </c>
      <c r="C6209" s="519"/>
      <c r="D6209" s="519"/>
      <c r="E6209" s="519"/>
      <c r="F6209" s="519">
        <v>2</v>
      </c>
      <c r="G6209" s="519"/>
      <c r="H6209" s="519">
        <v>1</v>
      </c>
      <c r="I6209" s="519">
        <v>7</v>
      </c>
      <c r="J6209" s="519" t="str">
        <f t="shared" si="146"/>
        <v>SDN30020107</v>
      </c>
      <c r="K6209" s="519">
        <v>275</v>
      </c>
    </row>
    <row r="6210" spans="2:11" hidden="1">
      <c r="B6210" s="519" t="s">
        <v>1063</v>
      </c>
      <c r="C6210" s="519"/>
      <c r="D6210" s="519"/>
      <c r="E6210" s="519"/>
      <c r="F6210" s="519">
        <v>2</v>
      </c>
      <c r="G6210" s="519"/>
      <c r="H6210" s="519">
        <v>1</v>
      </c>
      <c r="I6210" s="519">
        <v>8</v>
      </c>
      <c r="J6210" s="519" t="str">
        <f t="shared" si="146"/>
        <v>SDN30020108</v>
      </c>
      <c r="K6210" s="519">
        <v>275</v>
      </c>
    </row>
    <row r="6211" spans="2:11" hidden="1">
      <c r="B6211" s="519" t="s">
        <v>1063</v>
      </c>
      <c r="C6211" s="519"/>
      <c r="D6211" s="519"/>
      <c r="E6211" s="519"/>
      <c r="F6211" s="519">
        <v>2</v>
      </c>
      <c r="G6211" s="519"/>
      <c r="H6211" s="519">
        <v>1</v>
      </c>
      <c r="I6211" s="519">
        <v>9</v>
      </c>
      <c r="J6211" s="519" t="str">
        <f t="shared" si="146"/>
        <v>SDN30020109</v>
      </c>
      <c r="K6211" s="519">
        <v>275</v>
      </c>
    </row>
    <row r="6212" spans="2:11" hidden="1">
      <c r="B6212" s="519" t="s">
        <v>1063</v>
      </c>
      <c r="C6212" s="519"/>
      <c r="D6212" s="519"/>
      <c r="E6212" s="519"/>
      <c r="F6212" s="519">
        <v>2</v>
      </c>
      <c r="G6212" s="519"/>
      <c r="H6212" s="519">
        <v>1</v>
      </c>
      <c r="I6212" s="519">
        <v>10</v>
      </c>
      <c r="J6212" s="519" t="str">
        <f t="shared" ref="J6212:J6275" si="147">B6212&amp;TEXT(F6212,"00")&amp;TEXT(H6212,"00")&amp;TEXT(I6212,"00")</f>
        <v>SDN30020110</v>
      </c>
      <c r="K6212" s="519">
        <v>275</v>
      </c>
    </row>
    <row r="6213" spans="2:11" hidden="1">
      <c r="B6213" s="519" t="s">
        <v>1063</v>
      </c>
      <c r="C6213" s="519"/>
      <c r="D6213" s="519"/>
      <c r="E6213" s="519"/>
      <c r="F6213" s="519">
        <v>2</v>
      </c>
      <c r="G6213" s="519"/>
      <c r="H6213" s="519">
        <v>1</v>
      </c>
      <c r="I6213" s="519">
        <v>11</v>
      </c>
      <c r="J6213" s="519" t="str">
        <f t="shared" si="147"/>
        <v>SDN30020111</v>
      </c>
      <c r="K6213" s="519">
        <v>275</v>
      </c>
    </row>
    <row r="6214" spans="2:11" hidden="1">
      <c r="B6214" s="519" t="s">
        <v>1063</v>
      </c>
      <c r="C6214" s="519"/>
      <c r="D6214" s="519"/>
      <c r="E6214" s="519"/>
      <c r="F6214" s="519">
        <v>2</v>
      </c>
      <c r="G6214" s="519"/>
      <c r="H6214" s="519">
        <v>1</v>
      </c>
      <c r="I6214" s="519">
        <v>12</v>
      </c>
      <c r="J6214" s="519" t="str">
        <f t="shared" si="147"/>
        <v>SDN30020112</v>
      </c>
      <c r="K6214" s="519">
        <v>275</v>
      </c>
    </row>
    <row r="6215" spans="2:11" hidden="1">
      <c r="B6215" s="519" t="s">
        <v>1063</v>
      </c>
      <c r="C6215" s="519"/>
      <c r="D6215" s="519"/>
      <c r="E6215" s="519"/>
      <c r="F6215" s="519">
        <v>2</v>
      </c>
      <c r="G6215" s="519"/>
      <c r="H6215" s="519">
        <v>1</v>
      </c>
      <c r="I6215" s="519">
        <v>13</v>
      </c>
      <c r="J6215" s="519" t="str">
        <f t="shared" si="147"/>
        <v>SDN30020113</v>
      </c>
      <c r="K6215" s="519">
        <v>275</v>
      </c>
    </row>
    <row r="6216" spans="2:11" hidden="1">
      <c r="B6216" s="519" t="s">
        <v>1063</v>
      </c>
      <c r="C6216" s="519"/>
      <c r="D6216" s="519"/>
      <c r="E6216" s="519"/>
      <c r="F6216" s="519">
        <v>2</v>
      </c>
      <c r="G6216" s="519"/>
      <c r="H6216" s="519">
        <v>1</v>
      </c>
      <c r="I6216" s="519">
        <v>14</v>
      </c>
      <c r="J6216" s="519" t="str">
        <f t="shared" si="147"/>
        <v>SDN30020114</v>
      </c>
      <c r="K6216" s="519">
        <v>275</v>
      </c>
    </row>
    <row r="6217" spans="2:11" hidden="1">
      <c r="B6217" s="519" t="s">
        <v>1063</v>
      </c>
      <c r="C6217" s="519"/>
      <c r="D6217" s="519"/>
      <c r="E6217" s="519"/>
      <c r="F6217" s="519">
        <v>2</v>
      </c>
      <c r="G6217" s="519"/>
      <c r="H6217" s="519">
        <v>1</v>
      </c>
      <c r="I6217" s="519">
        <v>15</v>
      </c>
      <c r="J6217" s="519" t="str">
        <f t="shared" si="147"/>
        <v>SDN30020115</v>
      </c>
      <c r="K6217" s="519">
        <v>275</v>
      </c>
    </row>
    <row r="6218" spans="2:11" hidden="1">
      <c r="B6218" s="519" t="s">
        <v>1063</v>
      </c>
      <c r="C6218" s="519"/>
      <c r="D6218" s="519"/>
      <c r="E6218" s="519"/>
      <c r="F6218" s="519">
        <v>2</v>
      </c>
      <c r="G6218" s="519"/>
      <c r="H6218" s="519">
        <v>1</v>
      </c>
      <c r="I6218" s="519">
        <v>16</v>
      </c>
      <c r="J6218" s="519" t="str">
        <f t="shared" si="147"/>
        <v>SDN30020116</v>
      </c>
      <c r="K6218" s="519">
        <v>220</v>
      </c>
    </row>
    <row r="6219" spans="2:11" hidden="1">
      <c r="B6219" s="519" t="s">
        <v>1063</v>
      </c>
      <c r="C6219" s="519"/>
      <c r="D6219" s="519"/>
      <c r="E6219" s="519"/>
      <c r="F6219" s="519">
        <v>2</v>
      </c>
      <c r="G6219" s="519"/>
      <c r="H6219" s="519">
        <v>1</v>
      </c>
      <c r="I6219" s="519">
        <v>17</v>
      </c>
      <c r="J6219" s="519" t="str">
        <f t="shared" si="147"/>
        <v>SDN30020117</v>
      </c>
      <c r="K6219" s="519">
        <v>220</v>
      </c>
    </row>
    <row r="6220" spans="2:11" hidden="1">
      <c r="B6220" s="519" t="s">
        <v>1063</v>
      </c>
      <c r="C6220" s="519"/>
      <c r="D6220" s="519"/>
      <c r="E6220" s="519"/>
      <c r="F6220" s="519">
        <v>2</v>
      </c>
      <c r="G6220" s="519"/>
      <c r="H6220" s="519">
        <v>1</v>
      </c>
      <c r="I6220" s="519">
        <v>18</v>
      </c>
      <c r="J6220" s="519" t="str">
        <f t="shared" si="147"/>
        <v>SDN30020118</v>
      </c>
      <c r="K6220" s="519">
        <v>220</v>
      </c>
    </row>
    <row r="6221" spans="2:11" hidden="1">
      <c r="B6221" s="519" t="s">
        <v>1063</v>
      </c>
      <c r="C6221" s="519"/>
      <c r="D6221" s="519"/>
      <c r="E6221" s="519"/>
      <c r="F6221" s="519">
        <v>2</v>
      </c>
      <c r="G6221" s="519"/>
      <c r="H6221" s="519">
        <v>1</v>
      </c>
      <c r="I6221" s="519">
        <v>19</v>
      </c>
      <c r="J6221" s="519" t="str">
        <f t="shared" si="147"/>
        <v>SDN30020119</v>
      </c>
      <c r="K6221" s="519">
        <v>220</v>
      </c>
    </row>
    <row r="6222" spans="2:11" hidden="1">
      <c r="B6222" s="519" t="s">
        <v>1063</v>
      </c>
      <c r="C6222" s="519"/>
      <c r="D6222" s="519"/>
      <c r="E6222" s="519"/>
      <c r="F6222" s="519">
        <v>2</v>
      </c>
      <c r="G6222" s="519"/>
      <c r="H6222" s="519">
        <v>1</v>
      </c>
      <c r="I6222" s="519">
        <v>20</v>
      </c>
      <c r="J6222" s="519" t="str">
        <f t="shared" si="147"/>
        <v>SDN30020120</v>
      </c>
      <c r="K6222" s="519">
        <v>220</v>
      </c>
    </row>
    <row r="6223" spans="2:11" hidden="1">
      <c r="B6223" s="519" t="s">
        <v>1063</v>
      </c>
      <c r="C6223" s="519"/>
      <c r="D6223" s="519"/>
      <c r="E6223" s="519"/>
      <c r="F6223" s="519">
        <v>2</v>
      </c>
      <c r="G6223" s="519"/>
      <c r="H6223" s="519">
        <v>1</v>
      </c>
      <c r="I6223" s="519">
        <v>21</v>
      </c>
      <c r="J6223" s="519" t="str">
        <f t="shared" si="147"/>
        <v>SDN30020121</v>
      </c>
      <c r="K6223" s="519">
        <v>220</v>
      </c>
    </row>
    <row r="6224" spans="2:11" hidden="1">
      <c r="B6224" s="519" t="s">
        <v>1063</v>
      </c>
      <c r="C6224" s="519"/>
      <c r="D6224" s="519"/>
      <c r="E6224" s="519"/>
      <c r="F6224" s="519">
        <v>2</v>
      </c>
      <c r="G6224" s="519"/>
      <c r="H6224" s="519">
        <v>1</v>
      </c>
      <c r="I6224" s="519">
        <v>22</v>
      </c>
      <c r="J6224" s="519" t="str">
        <f t="shared" si="147"/>
        <v>SDN30020122</v>
      </c>
      <c r="K6224" s="519">
        <v>220</v>
      </c>
    </row>
    <row r="6225" spans="2:11" hidden="1">
      <c r="B6225" s="519" t="s">
        <v>1063</v>
      </c>
      <c r="C6225" s="519"/>
      <c r="D6225" s="519"/>
      <c r="E6225" s="519"/>
      <c r="F6225" s="519">
        <v>2</v>
      </c>
      <c r="G6225" s="519"/>
      <c r="H6225" s="519">
        <v>1</v>
      </c>
      <c r="I6225" s="519">
        <v>23</v>
      </c>
      <c r="J6225" s="519" t="str">
        <f t="shared" si="147"/>
        <v>SDN30020123</v>
      </c>
      <c r="K6225" s="519">
        <v>220</v>
      </c>
    </row>
    <row r="6226" spans="2:11" hidden="1">
      <c r="B6226" s="519" t="s">
        <v>1063</v>
      </c>
      <c r="C6226" s="519"/>
      <c r="D6226" s="519"/>
      <c r="E6226" s="519"/>
      <c r="F6226" s="519">
        <v>2</v>
      </c>
      <c r="G6226" s="519"/>
      <c r="H6226" s="519">
        <v>1</v>
      </c>
      <c r="I6226" s="519">
        <v>24</v>
      </c>
      <c r="J6226" s="519" t="str">
        <f t="shared" si="147"/>
        <v>SDN30020124</v>
      </c>
      <c r="K6226" s="519">
        <v>220</v>
      </c>
    </row>
    <row r="6227" spans="2:11" hidden="1">
      <c r="B6227" s="519" t="s">
        <v>1063</v>
      </c>
      <c r="C6227" s="519"/>
      <c r="D6227" s="519"/>
      <c r="E6227" s="519"/>
      <c r="F6227" s="519">
        <v>2</v>
      </c>
      <c r="G6227" s="519"/>
      <c r="H6227" s="519">
        <v>1</v>
      </c>
      <c r="I6227" s="519">
        <v>25</v>
      </c>
      <c r="J6227" s="519" t="str">
        <f t="shared" si="147"/>
        <v>SDN30020125</v>
      </c>
      <c r="K6227" s="519">
        <v>220</v>
      </c>
    </row>
    <row r="6228" spans="2:11" hidden="1">
      <c r="B6228" s="519" t="s">
        <v>1063</v>
      </c>
      <c r="C6228" s="519"/>
      <c r="D6228" s="519"/>
      <c r="E6228" s="519"/>
      <c r="F6228" s="519">
        <v>2</v>
      </c>
      <c r="G6228" s="519"/>
      <c r="H6228" s="519">
        <v>1</v>
      </c>
      <c r="I6228" s="519">
        <v>26</v>
      </c>
      <c r="J6228" s="519" t="str">
        <f t="shared" si="147"/>
        <v>SDN30020126</v>
      </c>
      <c r="K6228" s="519">
        <v>220</v>
      </c>
    </row>
    <row r="6229" spans="2:11" hidden="1">
      <c r="B6229" s="519" t="s">
        <v>1063</v>
      </c>
      <c r="C6229" s="519"/>
      <c r="D6229" s="519"/>
      <c r="E6229" s="519"/>
      <c r="F6229" s="519">
        <v>2</v>
      </c>
      <c r="G6229" s="519"/>
      <c r="H6229" s="519">
        <v>1</v>
      </c>
      <c r="I6229" s="519">
        <v>27</v>
      </c>
      <c r="J6229" s="519" t="str">
        <f t="shared" si="147"/>
        <v>SDN30020127</v>
      </c>
      <c r="K6229" s="519">
        <v>220</v>
      </c>
    </row>
    <row r="6230" spans="2:11" hidden="1">
      <c r="B6230" s="519" t="s">
        <v>1063</v>
      </c>
      <c r="C6230" s="519"/>
      <c r="D6230" s="519"/>
      <c r="E6230" s="519"/>
      <c r="F6230" s="519">
        <v>2</v>
      </c>
      <c r="G6230" s="519"/>
      <c r="H6230" s="519">
        <v>1</v>
      </c>
      <c r="I6230" s="519">
        <v>28</v>
      </c>
      <c r="J6230" s="519" t="str">
        <f t="shared" si="147"/>
        <v>SDN30020128</v>
      </c>
      <c r="K6230" s="519">
        <v>220</v>
      </c>
    </row>
    <row r="6231" spans="2:11" hidden="1">
      <c r="B6231" s="519" t="s">
        <v>1063</v>
      </c>
      <c r="C6231" s="519"/>
      <c r="D6231" s="519"/>
      <c r="E6231" s="519"/>
      <c r="F6231" s="519">
        <v>2</v>
      </c>
      <c r="G6231" s="519"/>
      <c r="H6231" s="519">
        <v>1</v>
      </c>
      <c r="I6231" s="519">
        <v>29</v>
      </c>
      <c r="J6231" s="519" t="str">
        <f t="shared" si="147"/>
        <v>SDN30020129</v>
      </c>
      <c r="K6231" s="519">
        <v>220</v>
      </c>
    </row>
    <row r="6232" spans="2:11" hidden="1">
      <c r="B6232" s="519" t="s">
        <v>1063</v>
      </c>
      <c r="C6232" s="519"/>
      <c r="D6232" s="519"/>
      <c r="E6232" s="519"/>
      <c r="F6232" s="519">
        <v>2</v>
      </c>
      <c r="G6232" s="519"/>
      <c r="H6232" s="519">
        <v>1</v>
      </c>
      <c r="I6232" s="519">
        <v>30</v>
      </c>
      <c r="J6232" s="519" t="str">
        <f t="shared" si="147"/>
        <v>SDN30020130</v>
      </c>
      <c r="K6232" s="519">
        <v>220</v>
      </c>
    </row>
    <row r="6233" spans="2:11" hidden="1">
      <c r="B6233" s="519" t="s">
        <v>1063</v>
      </c>
      <c r="C6233" s="519"/>
      <c r="D6233" s="519"/>
      <c r="E6233" s="519"/>
      <c r="F6233" s="519">
        <v>2</v>
      </c>
      <c r="G6233" s="519"/>
      <c r="H6233" s="519">
        <v>2</v>
      </c>
      <c r="I6233" s="519">
        <v>1</v>
      </c>
      <c r="J6233" s="519" t="str">
        <f t="shared" si="147"/>
        <v>SDN30020201</v>
      </c>
      <c r="K6233" s="519">
        <v>275</v>
      </c>
    </row>
    <row r="6234" spans="2:11" hidden="1">
      <c r="B6234" s="519" t="s">
        <v>1063</v>
      </c>
      <c r="C6234" s="519"/>
      <c r="D6234" s="519"/>
      <c r="E6234" s="519"/>
      <c r="F6234" s="519">
        <v>2</v>
      </c>
      <c r="G6234" s="519"/>
      <c r="H6234" s="519">
        <v>2</v>
      </c>
      <c r="I6234" s="519">
        <v>2</v>
      </c>
      <c r="J6234" s="519" t="str">
        <f t="shared" si="147"/>
        <v>SDN30020202</v>
      </c>
      <c r="K6234" s="519">
        <v>275</v>
      </c>
    </row>
    <row r="6235" spans="2:11" hidden="1">
      <c r="B6235" s="519" t="s">
        <v>1063</v>
      </c>
      <c r="C6235" s="519"/>
      <c r="D6235" s="519"/>
      <c r="E6235" s="519"/>
      <c r="F6235" s="519">
        <v>2</v>
      </c>
      <c r="G6235" s="519"/>
      <c r="H6235" s="519">
        <v>2</v>
      </c>
      <c r="I6235" s="519">
        <v>3</v>
      </c>
      <c r="J6235" s="519" t="str">
        <f t="shared" si="147"/>
        <v>SDN30020203</v>
      </c>
      <c r="K6235" s="519">
        <v>275</v>
      </c>
    </row>
    <row r="6236" spans="2:11" hidden="1">
      <c r="B6236" s="519" t="s">
        <v>1063</v>
      </c>
      <c r="C6236" s="519"/>
      <c r="D6236" s="519"/>
      <c r="E6236" s="519"/>
      <c r="F6236" s="519">
        <v>2</v>
      </c>
      <c r="G6236" s="519"/>
      <c r="H6236" s="519">
        <v>2</v>
      </c>
      <c r="I6236" s="519">
        <v>4</v>
      </c>
      <c r="J6236" s="519" t="str">
        <f t="shared" si="147"/>
        <v>SDN30020204</v>
      </c>
      <c r="K6236" s="519">
        <v>275</v>
      </c>
    </row>
    <row r="6237" spans="2:11" hidden="1">
      <c r="B6237" s="519" t="s">
        <v>1063</v>
      </c>
      <c r="C6237" s="519"/>
      <c r="D6237" s="519"/>
      <c r="E6237" s="519"/>
      <c r="F6237" s="519">
        <v>2</v>
      </c>
      <c r="G6237" s="519"/>
      <c r="H6237" s="519">
        <v>2</v>
      </c>
      <c r="I6237" s="519">
        <v>5</v>
      </c>
      <c r="J6237" s="519" t="str">
        <f t="shared" si="147"/>
        <v>SDN30020205</v>
      </c>
      <c r="K6237" s="519">
        <v>275</v>
      </c>
    </row>
    <row r="6238" spans="2:11" hidden="1">
      <c r="B6238" s="519" t="s">
        <v>1063</v>
      </c>
      <c r="C6238" s="519"/>
      <c r="D6238" s="519"/>
      <c r="E6238" s="519"/>
      <c r="F6238" s="519">
        <v>2</v>
      </c>
      <c r="G6238" s="519"/>
      <c r="H6238" s="519">
        <v>2</v>
      </c>
      <c r="I6238" s="519">
        <v>6</v>
      </c>
      <c r="J6238" s="519" t="str">
        <f t="shared" si="147"/>
        <v>SDN30020206</v>
      </c>
      <c r="K6238" s="519">
        <v>275</v>
      </c>
    </row>
    <row r="6239" spans="2:11" hidden="1">
      <c r="B6239" s="519" t="s">
        <v>1063</v>
      </c>
      <c r="C6239" s="519"/>
      <c r="D6239" s="519"/>
      <c r="E6239" s="519"/>
      <c r="F6239" s="519">
        <v>2</v>
      </c>
      <c r="G6239" s="519"/>
      <c r="H6239" s="519">
        <v>2</v>
      </c>
      <c r="I6239" s="519">
        <v>7</v>
      </c>
      <c r="J6239" s="519" t="str">
        <f t="shared" si="147"/>
        <v>SDN30020207</v>
      </c>
      <c r="K6239" s="519">
        <v>275</v>
      </c>
    </row>
    <row r="6240" spans="2:11" hidden="1">
      <c r="B6240" s="519" t="s">
        <v>1063</v>
      </c>
      <c r="C6240" s="519"/>
      <c r="D6240" s="519"/>
      <c r="E6240" s="519"/>
      <c r="F6240" s="519">
        <v>2</v>
      </c>
      <c r="G6240" s="519"/>
      <c r="H6240" s="519">
        <v>2</v>
      </c>
      <c r="I6240" s="519">
        <v>8</v>
      </c>
      <c r="J6240" s="519" t="str">
        <f t="shared" si="147"/>
        <v>SDN30020208</v>
      </c>
      <c r="K6240" s="519">
        <v>275</v>
      </c>
    </row>
    <row r="6241" spans="2:11" hidden="1">
      <c r="B6241" s="519" t="s">
        <v>1063</v>
      </c>
      <c r="C6241" s="519"/>
      <c r="D6241" s="519"/>
      <c r="E6241" s="519"/>
      <c r="F6241" s="519">
        <v>2</v>
      </c>
      <c r="G6241" s="519"/>
      <c r="H6241" s="519">
        <v>2</v>
      </c>
      <c r="I6241" s="519">
        <v>9</v>
      </c>
      <c r="J6241" s="519" t="str">
        <f t="shared" si="147"/>
        <v>SDN30020209</v>
      </c>
      <c r="K6241" s="519">
        <v>275</v>
      </c>
    </row>
    <row r="6242" spans="2:11" hidden="1">
      <c r="B6242" s="519" t="s">
        <v>1063</v>
      </c>
      <c r="C6242" s="519"/>
      <c r="D6242" s="519"/>
      <c r="E6242" s="519"/>
      <c r="F6242" s="519">
        <v>2</v>
      </c>
      <c r="G6242" s="519"/>
      <c r="H6242" s="519">
        <v>2</v>
      </c>
      <c r="I6242" s="519">
        <v>10</v>
      </c>
      <c r="J6242" s="519" t="str">
        <f t="shared" si="147"/>
        <v>SDN30020210</v>
      </c>
      <c r="K6242" s="519">
        <v>275</v>
      </c>
    </row>
    <row r="6243" spans="2:11" hidden="1">
      <c r="B6243" s="519" t="s">
        <v>1063</v>
      </c>
      <c r="C6243" s="519"/>
      <c r="D6243" s="519"/>
      <c r="E6243" s="519"/>
      <c r="F6243" s="519">
        <v>2</v>
      </c>
      <c r="G6243" s="519"/>
      <c r="H6243" s="519">
        <v>2</v>
      </c>
      <c r="I6243" s="519">
        <v>11</v>
      </c>
      <c r="J6243" s="519" t="str">
        <f t="shared" si="147"/>
        <v>SDN30020211</v>
      </c>
      <c r="K6243" s="519">
        <v>275</v>
      </c>
    </row>
    <row r="6244" spans="2:11" hidden="1">
      <c r="B6244" s="519" t="s">
        <v>1063</v>
      </c>
      <c r="C6244" s="519"/>
      <c r="D6244" s="519"/>
      <c r="E6244" s="519"/>
      <c r="F6244" s="519">
        <v>2</v>
      </c>
      <c r="G6244" s="519"/>
      <c r="H6244" s="519">
        <v>2</v>
      </c>
      <c r="I6244" s="519">
        <v>12</v>
      </c>
      <c r="J6244" s="519" t="str">
        <f t="shared" si="147"/>
        <v>SDN30020212</v>
      </c>
      <c r="K6244" s="519">
        <v>275</v>
      </c>
    </row>
    <row r="6245" spans="2:11" hidden="1">
      <c r="B6245" s="519" t="s">
        <v>1063</v>
      </c>
      <c r="C6245" s="519"/>
      <c r="D6245" s="519"/>
      <c r="E6245" s="519"/>
      <c r="F6245" s="519">
        <v>2</v>
      </c>
      <c r="G6245" s="519"/>
      <c r="H6245" s="519">
        <v>2</v>
      </c>
      <c r="I6245" s="519">
        <v>13</v>
      </c>
      <c r="J6245" s="519" t="str">
        <f t="shared" si="147"/>
        <v>SDN30020213</v>
      </c>
      <c r="K6245" s="519">
        <v>275</v>
      </c>
    </row>
    <row r="6246" spans="2:11" hidden="1">
      <c r="B6246" s="519" t="s">
        <v>1063</v>
      </c>
      <c r="C6246" s="519"/>
      <c r="D6246" s="519"/>
      <c r="E6246" s="519"/>
      <c r="F6246" s="519">
        <v>2</v>
      </c>
      <c r="G6246" s="519"/>
      <c r="H6246" s="519">
        <v>2</v>
      </c>
      <c r="I6246" s="519">
        <v>14</v>
      </c>
      <c r="J6246" s="519" t="str">
        <f t="shared" si="147"/>
        <v>SDN30020214</v>
      </c>
      <c r="K6246" s="519">
        <v>275</v>
      </c>
    </row>
    <row r="6247" spans="2:11" hidden="1">
      <c r="B6247" s="519" t="s">
        <v>1063</v>
      </c>
      <c r="C6247" s="519"/>
      <c r="D6247" s="519"/>
      <c r="E6247" s="519"/>
      <c r="F6247" s="519">
        <v>2</v>
      </c>
      <c r="G6247" s="519"/>
      <c r="H6247" s="519">
        <v>2</v>
      </c>
      <c r="I6247" s="519">
        <v>15</v>
      </c>
      <c r="J6247" s="519" t="str">
        <f t="shared" si="147"/>
        <v>SDN30020215</v>
      </c>
      <c r="K6247" s="519">
        <v>275</v>
      </c>
    </row>
    <row r="6248" spans="2:11" hidden="1">
      <c r="B6248" s="519" t="s">
        <v>1063</v>
      </c>
      <c r="C6248" s="519"/>
      <c r="D6248" s="519"/>
      <c r="E6248" s="519"/>
      <c r="F6248" s="519">
        <v>2</v>
      </c>
      <c r="G6248" s="519"/>
      <c r="H6248" s="519">
        <v>2</v>
      </c>
      <c r="I6248" s="519">
        <v>16</v>
      </c>
      <c r="J6248" s="519" t="str">
        <f t="shared" si="147"/>
        <v>SDN30020216</v>
      </c>
      <c r="K6248" s="519">
        <v>220</v>
      </c>
    </row>
    <row r="6249" spans="2:11" hidden="1">
      <c r="B6249" s="519" t="s">
        <v>1063</v>
      </c>
      <c r="C6249" s="519"/>
      <c r="D6249" s="519"/>
      <c r="E6249" s="519"/>
      <c r="F6249" s="519">
        <v>2</v>
      </c>
      <c r="G6249" s="519"/>
      <c r="H6249" s="519">
        <v>2</v>
      </c>
      <c r="I6249" s="519">
        <v>17</v>
      </c>
      <c r="J6249" s="519" t="str">
        <f t="shared" si="147"/>
        <v>SDN30020217</v>
      </c>
      <c r="K6249" s="519">
        <v>220</v>
      </c>
    </row>
    <row r="6250" spans="2:11" hidden="1">
      <c r="B6250" s="519" t="s">
        <v>1063</v>
      </c>
      <c r="C6250" s="519"/>
      <c r="D6250" s="519"/>
      <c r="E6250" s="519"/>
      <c r="F6250" s="519">
        <v>2</v>
      </c>
      <c r="G6250" s="519"/>
      <c r="H6250" s="519">
        <v>2</v>
      </c>
      <c r="I6250" s="519">
        <v>18</v>
      </c>
      <c r="J6250" s="519" t="str">
        <f t="shared" si="147"/>
        <v>SDN30020218</v>
      </c>
      <c r="K6250" s="519">
        <v>220</v>
      </c>
    </row>
    <row r="6251" spans="2:11" hidden="1">
      <c r="B6251" s="519" t="s">
        <v>1063</v>
      </c>
      <c r="C6251" s="519"/>
      <c r="D6251" s="519"/>
      <c r="E6251" s="519"/>
      <c r="F6251" s="519">
        <v>2</v>
      </c>
      <c r="G6251" s="519"/>
      <c r="H6251" s="519">
        <v>2</v>
      </c>
      <c r="I6251" s="519">
        <v>19</v>
      </c>
      <c r="J6251" s="519" t="str">
        <f t="shared" si="147"/>
        <v>SDN30020219</v>
      </c>
      <c r="K6251" s="519">
        <v>220</v>
      </c>
    </row>
    <row r="6252" spans="2:11" hidden="1">
      <c r="B6252" s="519" t="s">
        <v>1063</v>
      </c>
      <c r="C6252" s="519"/>
      <c r="D6252" s="519"/>
      <c r="E6252" s="519"/>
      <c r="F6252" s="519">
        <v>2</v>
      </c>
      <c r="G6252" s="519"/>
      <c r="H6252" s="519">
        <v>2</v>
      </c>
      <c r="I6252" s="519">
        <v>20</v>
      </c>
      <c r="J6252" s="519" t="str">
        <f t="shared" si="147"/>
        <v>SDN30020220</v>
      </c>
      <c r="K6252" s="519">
        <v>220</v>
      </c>
    </row>
    <row r="6253" spans="2:11" hidden="1">
      <c r="B6253" s="519" t="s">
        <v>1063</v>
      </c>
      <c r="C6253" s="519"/>
      <c r="D6253" s="519"/>
      <c r="E6253" s="519"/>
      <c r="F6253" s="519">
        <v>2</v>
      </c>
      <c r="G6253" s="519"/>
      <c r="H6253" s="519">
        <v>2</v>
      </c>
      <c r="I6253" s="519">
        <v>21</v>
      </c>
      <c r="J6253" s="519" t="str">
        <f t="shared" si="147"/>
        <v>SDN30020221</v>
      </c>
      <c r="K6253" s="519">
        <v>220</v>
      </c>
    </row>
    <row r="6254" spans="2:11" hidden="1">
      <c r="B6254" s="519" t="s">
        <v>1063</v>
      </c>
      <c r="C6254" s="519"/>
      <c r="D6254" s="519"/>
      <c r="E6254" s="519"/>
      <c r="F6254" s="519">
        <v>2</v>
      </c>
      <c r="G6254" s="519"/>
      <c r="H6254" s="519">
        <v>2</v>
      </c>
      <c r="I6254" s="519">
        <v>22</v>
      </c>
      <c r="J6254" s="519" t="str">
        <f t="shared" si="147"/>
        <v>SDN30020222</v>
      </c>
      <c r="K6254" s="519">
        <v>220</v>
      </c>
    </row>
    <row r="6255" spans="2:11" hidden="1">
      <c r="B6255" s="519" t="s">
        <v>1063</v>
      </c>
      <c r="C6255" s="519"/>
      <c r="D6255" s="519"/>
      <c r="E6255" s="519"/>
      <c r="F6255" s="519">
        <v>2</v>
      </c>
      <c r="G6255" s="519"/>
      <c r="H6255" s="519">
        <v>2</v>
      </c>
      <c r="I6255" s="519">
        <v>23</v>
      </c>
      <c r="J6255" s="519" t="str">
        <f t="shared" si="147"/>
        <v>SDN30020223</v>
      </c>
      <c r="K6255" s="519">
        <v>220</v>
      </c>
    </row>
    <row r="6256" spans="2:11" hidden="1">
      <c r="B6256" s="519" t="s">
        <v>1063</v>
      </c>
      <c r="C6256" s="519"/>
      <c r="D6256" s="519"/>
      <c r="E6256" s="519"/>
      <c r="F6256" s="519">
        <v>2</v>
      </c>
      <c r="G6256" s="519"/>
      <c r="H6256" s="519">
        <v>2</v>
      </c>
      <c r="I6256" s="519">
        <v>24</v>
      </c>
      <c r="J6256" s="519" t="str">
        <f t="shared" si="147"/>
        <v>SDN30020224</v>
      </c>
      <c r="K6256" s="519">
        <v>220</v>
      </c>
    </row>
    <row r="6257" spans="2:11" hidden="1">
      <c r="B6257" s="519" t="s">
        <v>1063</v>
      </c>
      <c r="C6257" s="519"/>
      <c r="D6257" s="519"/>
      <c r="E6257" s="519"/>
      <c r="F6257" s="519">
        <v>2</v>
      </c>
      <c r="G6257" s="519"/>
      <c r="H6257" s="519">
        <v>2</v>
      </c>
      <c r="I6257" s="519">
        <v>25</v>
      </c>
      <c r="J6257" s="519" t="str">
        <f t="shared" si="147"/>
        <v>SDN30020225</v>
      </c>
      <c r="K6257" s="519">
        <v>220</v>
      </c>
    </row>
    <row r="6258" spans="2:11" hidden="1">
      <c r="B6258" s="519" t="s">
        <v>1063</v>
      </c>
      <c r="C6258" s="519"/>
      <c r="D6258" s="519"/>
      <c r="E6258" s="519"/>
      <c r="F6258" s="519">
        <v>2</v>
      </c>
      <c r="G6258" s="519"/>
      <c r="H6258" s="519">
        <v>2</v>
      </c>
      <c r="I6258" s="519">
        <v>26</v>
      </c>
      <c r="J6258" s="519" t="str">
        <f t="shared" si="147"/>
        <v>SDN30020226</v>
      </c>
      <c r="K6258" s="519">
        <v>220</v>
      </c>
    </row>
    <row r="6259" spans="2:11" hidden="1">
      <c r="B6259" s="519" t="s">
        <v>1063</v>
      </c>
      <c r="C6259" s="519"/>
      <c r="D6259" s="519"/>
      <c r="E6259" s="519"/>
      <c r="F6259" s="519">
        <v>2</v>
      </c>
      <c r="G6259" s="519"/>
      <c r="H6259" s="519">
        <v>2</v>
      </c>
      <c r="I6259" s="519">
        <v>27</v>
      </c>
      <c r="J6259" s="519" t="str">
        <f t="shared" si="147"/>
        <v>SDN30020227</v>
      </c>
      <c r="K6259" s="519">
        <v>220</v>
      </c>
    </row>
    <row r="6260" spans="2:11" hidden="1">
      <c r="B6260" s="519" t="s">
        <v>1063</v>
      </c>
      <c r="C6260" s="519"/>
      <c r="D6260" s="519"/>
      <c r="E6260" s="519"/>
      <c r="F6260" s="519">
        <v>2</v>
      </c>
      <c r="G6260" s="519"/>
      <c r="H6260" s="519">
        <v>2</v>
      </c>
      <c r="I6260" s="519">
        <v>28</v>
      </c>
      <c r="J6260" s="519" t="str">
        <f t="shared" si="147"/>
        <v>SDN30020228</v>
      </c>
      <c r="K6260" s="519">
        <v>220</v>
      </c>
    </row>
    <row r="6261" spans="2:11" hidden="1">
      <c r="B6261" s="519" t="s">
        <v>1063</v>
      </c>
      <c r="C6261" s="519"/>
      <c r="D6261" s="519"/>
      <c r="E6261" s="519"/>
      <c r="F6261" s="519">
        <v>2</v>
      </c>
      <c r="G6261" s="519"/>
      <c r="H6261" s="519">
        <v>2</v>
      </c>
      <c r="I6261" s="519">
        <v>29</v>
      </c>
      <c r="J6261" s="519" t="str">
        <f t="shared" si="147"/>
        <v>SDN30020229</v>
      </c>
      <c r="K6261" s="519">
        <v>220</v>
      </c>
    </row>
    <row r="6262" spans="2:11" hidden="1">
      <c r="B6262" s="519" t="s">
        <v>1063</v>
      </c>
      <c r="C6262" s="519"/>
      <c r="D6262" s="519"/>
      <c r="E6262" s="519"/>
      <c r="F6262" s="519">
        <v>2</v>
      </c>
      <c r="G6262" s="519"/>
      <c r="H6262" s="519">
        <v>2</v>
      </c>
      <c r="I6262" s="519">
        <v>30</v>
      </c>
      <c r="J6262" s="519" t="str">
        <f t="shared" si="147"/>
        <v>SDN30020230</v>
      </c>
      <c r="K6262" s="519">
        <v>220</v>
      </c>
    </row>
    <row r="6263" spans="2:11" hidden="1">
      <c r="B6263" s="519" t="s">
        <v>1063</v>
      </c>
      <c r="C6263" s="519"/>
      <c r="D6263" s="519"/>
      <c r="E6263" s="519"/>
      <c r="F6263" s="519">
        <v>2</v>
      </c>
      <c r="G6263" s="519"/>
      <c r="H6263" s="519">
        <v>3</v>
      </c>
      <c r="I6263" s="519">
        <v>1</v>
      </c>
      <c r="J6263" s="519" t="str">
        <f t="shared" si="147"/>
        <v>SDN30020301</v>
      </c>
      <c r="K6263" s="519">
        <v>275</v>
      </c>
    </row>
    <row r="6264" spans="2:11" hidden="1">
      <c r="B6264" s="519" t="s">
        <v>1063</v>
      </c>
      <c r="C6264" s="519"/>
      <c r="D6264" s="519"/>
      <c r="E6264" s="519"/>
      <c r="F6264" s="519">
        <v>2</v>
      </c>
      <c r="G6264" s="519"/>
      <c r="H6264" s="519">
        <v>3</v>
      </c>
      <c r="I6264" s="519">
        <v>2</v>
      </c>
      <c r="J6264" s="519" t="str">
        <f t="shared" si="147"/>
        <v>SDN30020302</v>
      </c>
      <c r="K6264" s="519">
        <v>275</v>
      </c>
    </row>
    <row r="6265" spans="2:11" hidden="1">
      <c r="B6265" s="519" t="s">
        <v>1063</v>
      </c>
      <c r="C6265" s="519"/>
      <c r="D6265" s="519"/>
      <c r="E6265" s="519"/>
      <c r="F6265" s="519">
        <v>2</v>
      </c>
      <c r="G6265" s="519"/>
      <c r="H6265" s="519">
        <v>3</v>
      </c>
      <c r="I6265" s="519">
        <v>3</v>
      </c>
      <c r="J6265" s="519" t="str">
        <f t="shared" si="147"/>
        <v>SDN30020303</v>
      </c>
      <c r="K6265" s="519">
        <v>275</v>
      </c>
    </row>
    <row r="6266" spans="2:11" hidden="1">
      <c r="B6266" s="519" t="s">
        <v>1063</v>
      </c>
      <c r="C6266" s="519"/>
      <c r="D6266" s="519"/>
      <c r="E6266" s="519"/>
      <c r="F6266" s="519">
        <v>2</v>
      </c>
      <c r="G6266" s="519"/>
      <c r="H6266" s="519">
        <v>3</v>
      </c>
      <c r="I6266" s="519">
        <v>4</v>
      </c>
      <c r="J6266" s="519" t="str">
        <f t="shared" si="147"/>
        <v>SDN30020304</v>
      </c>
      <c r="K6266" s="519">
        <v>275</v>
      </c>
    </row>
    <row r="6267" spans="2:11" hidden="1">
      <c r="B6267" s="519" t="s">
        <v>1063</v>
      </c>
      <c r="C6267" s="519"/>
      <c r="D6267" s="519"/>
      <c r="E6267" s="519"/>
      <c r="F6267" s="519">
        <v>2</v>
      </c>
      <c r="G6267" s="519"/>
      <c r="H6267" s="519">
        <v>3</v>
      </c>
      <c r="I6267" s="519">
        <v>5</v>
      </c>
      <c r="J6267" s="519" t="str">
        <f t="shared" si="147"/>
        <v>SDN30020305</v>
      </c>
      <c r="K6267" s="519">
        <v>275</v>
      </c>
    </row>
    <row r="6268" spans="2:11" hidden="1">
      <c r="B6268" s="519" t="s">
        <v>1063</v>
      </c>
      <c r="C6268" s="519"/>
      <c r="D6268" s="519"/>
      <c r="E6268" s="519"/>
      <c r="F6268" s="519">
        <v>2</v>
      </c>
      <c r="G6268" s="519"/>
      <c r="H6268" s="519">
        <v>3</v>
      </c>
      <c r="I6268" s="519">
        <v>6</v>
      </c>
      <c r="J6268" s="519" t="str">
        <f t="shared" si="147"/>
        <v>SDN30020306</v>
      </c>
      <c r="K6268" s="519">
        <v>275</v>
      </c>
    </row>
    <row r="6269" spans="2:11" hidden="1">
      <c r="B6269" s="519" t="s">
        <v>1063</v>
      </c>
      <c r="C6269" s="519"/>
      <c r="D6269" s="519"/>
      <c r="E6269" s="519"/>
      <c r="F6269" s="519">
        <v>2</v>
      </c>
      <c r="G6269" s="519"/>
      <c r="H6269" s="519">
        <v>3</v>
      </c>
      <c r="I6269" s="519">
        <v>7</v>
      </c>
      <c r="J6269" s="519" t="str">
        <f t="shared" si="147"/>
        <v>SDN30020307</v>
      </c>
      <c r="K6269" s="519">
        <v>275</v>
      </c>
    </row>
    <row r="6270" spans="2:11" hidden="1">
      <c r="B6270" s="519" t="s">
        <v>1063</v>
      </c>
      <c r="C6270" s="519"/>
      <c r="D6270" s="519"/>
      <c r="E6270" s="519"/>
      <c r="F6270" s="519">
        <v>2</v>
      </c>
      <c r="G6270" s="519"/>
      <c r="H6270" s="519">
        <v>3</v>
      </c>
      <c r="I6270" s="519">
        <v>8</v>
      </c>
      <c r="J6270" s="519" t="str">
        <f t="shared" si="147"/>
        <v>SDN30020308</v>
      </c>
      <c r="K6270" s="519">
        <v>275</v>
      </c>
    </row>
    <row r="6271" spans="2:11" hidden="1">
      <c r="B6271" s="519" t="s">
        <v>1063</v>
      </c>
      <c r="C6271" s="519"/>
      <c r="D6271" s="519"/>
      <c r="E6271" s="519"/>
      <c r="F6271" s="519">
        <v>2</v>
      </c>
      <c r="G6271" s="519"/>
      <c r="H6271" s="519">
        <v>3</v>
      </c>
      <c r="I6271" s="519">
        <v>9</v>
      </c>
      <c r="J6271" s="519" t="str">
        <f t="shared" si="147"/>
        <v>SDN30020309</v>
      </c>
      <c r="K6271" s="519">
        <v>275</v>
      </c>
    </row>
    <row r="6272" spans="2:11" hidden="1">
      <c r="B6272" s="519" t="s">
        <v>1063</v>
      </c>
      <c r="C6272" s="519"/>
      <c r="D6272" s="519"/>
      <c r="E6272" s="519"/>
      <c r="F6272" s="519">
        <v>2</v>
      </c>
      <c r="G6272" s="519"/>
      <c r="H6272" s="519">
        <v>3</v>
      </c>
      <c r="I6272" s="519">
        <v>10</v>
      </c>
      <c r="J6272" s="519" t="str">
        <f t="shared" si="147"/>
        <v>SDN30020310</v>
      </c>
      <c r="K6272" s="519">
        <v>275</v>
      </c>
    </row>
    <row r="6273" spans="2:11" hidden="1">
      <c r="B6273" s="519" t="s">
        <v>1063</v>
      </c>
      <c r="C6273" s="519"/>
      <c r="D6273" s="519"/>
      <c r="E6273" s="519"/>
      <c r="F6273" s="519">
        <v>2</v>
      </c>
      <c r="G6273" s="519"/>
      <c r="H6273" s="519">
        <v>3</v>
      </c>
      <c r="I6273" s="519">
        <v>11</v>
      </c>
      <c r="J6273" s="519" t="str">
        <f t="shared" si="147"/>
        <v>SDN30020311</v>
      </c>
      <c r="K6273" s="519">
        <v>275</v>
      </c>
    </row>
    <row r="6274" spans="2:11" hidden="1">
      <c r="B6274" s="519" t="s">
        <v>1063</v>
      </c>
      <c r="C6274" s="519"/>
      <c r="D6274" s="519"/>
      <c r="E6274" s="519"/>
      <c r="F6274" s="519">
        <v>2</v>
      </c>
      <c r="G6274" s="519"/>
      <c r="H6274" s="519">
        <v>3</v>
      </c>
      <c r="I6274" s="519">
        <v>12</v>
      </c>
      <c r="J6274" s="519" t="str">
        <f t="shared" si="147"/>
        <v>SDN30020312</v>
      </c>
      <c r="K6274" s="519">
        <v>275</v>
      </c>
    </row>
    <row r="6275" spans="2:11" hidden="1">
      <c r="B6275" s="519" t="s">
        <v>1063</v>
      </c>
      <c r="C6275" s="519"/>
      <c r="D6275" s="519"/>
      <c r="E6275" s="519"/>
      <c r="F6275" s="519">
        <v>2</v>
      </c>
      <c r="G6275" s="519"/>
      <c r="H6275" s="519">
        <v>3</v>
      </c>
      <c r="I6275" s="519">
        <v>13</v>
      </c>
      <c r="J6275" s="519" t="str">
        <f t="shared" si="147"/>
        <v>SDN30020313</v>
      </c>
      <c r="K6275" s="519">
        <v>275</v>
      </c>
    </row>
    <row r="6276" spans="2:11" hidden="1">
      <c r="B6276" s="519" t="s">
        <v>1063</v>
      </c>
      <c r="C6276" s="519"/>
      <c r="D6276" s="519"/>
      <c r="E6276" s="519"/>
      <c r="F6276" s="519">
        <v>2</v>
      </c>
      <c r="G6276" s="519"/>
      <c r="H6276" s="519">
        <v>3</v>
      </c>
      <c r="I6276" s="519">
        <v>14</v>
      </c>
      <c r="J6276" s="519" t="str">
        <f t="shared" ref="J6276:J6339" si="148">B6276&amp;TEXT(F6276,"00")&amp;TEXT(H6276,"00")&amp;TEXT(I6276,"00")</f>
        <v>SDN30020314</v>
      </c>
      <c r="K6276" s="519">
        <v>275</v>
      </c>
    </row>
    <row r="6277" spans="2:11" hidden="1">
      <c r="B6277" s="519" t="s">
        <v>1063</v>
      </c>
      <c r="C6277" s="519"/>
      <c r="D6277" s="519"/>
      <c r="E6277" s="519"/>
      <c r="F6277" s="519">
        <v>2</v>
      </c>
      <c r="G6277" s="519"/>
      <c r="H6277" s="519">
        <v>3</v>
      </c>
      <c r="I6277" s="519">
        <v>15</v>
      </c>
      <c r="J6277" s="519" t="str">
        <f t="shared" si="148"/>
        <v>SDN30020315</v>
      </c>
      <c r="K6277" s="519">
        <v>275</v>
      </c>
    </row>
    <row r="6278" spans="2:11" hidden="1">
      <c r="B6278" s="519" t="s">
        <v>1063</v>
      </c>
      <c r="C6278" s="519"/>
      <c r="D6278" s="519"/>
      <c r="E6278" s="519"/>
      <c r="F6278" s="519">
        <v>2</v>
      </c>
      <c r="G6278" s="519"/>
      <c r="H6278" s="519">
        <v>3</v>
      </c>
      <c r="I6278" s="519">
        <v>16</v>
      </c>
      <c r="J6278" s="519" t="str">
        <f t="shared" si="148"/>
        <v>SDN30020316</v>
      </c>
      <c r="K6278" s="519">
        <v>220</v>
      </c>
    </row>
    <row r="6279" spans="2:11" hidden="1">
      <c r="B6279" s="519" t="s">
        <v>1063</v>
      </c>
      <c r="C6279" s="519"/>
      <c r="D6279" s="519"/>
      <c r="E6279" s="519"/>
      <c r="F6279" s="519">
        <v>2</v>
      </c>
      <c r="G6279" s="519"/>
      <c r="H6279" s="519">
        <v>3</v>
      </c>
      <c r="I6279" s="519">
        <v>17</v>
      </c>
      <c r="J6279" s="519" t="str">
        <f t="shared" si="148"/>
        <v>SDN30020317</v>
      </c>
      <c r="K6279" s="519">
        <v>220</v>
      </c>
    </row>
    <row r="6280" spans="2:11" hidden="1">
      <c r="B6280" s="519" t="s">
        <v>1063</v>
      </c>
      <c r="C6280" s="519"/>
      <c r="D6280" s="519"/>
      <c r="E6280" s="519"/>
      <c r="F6280" s="519">
        <v>2</v>
      </c>
      <c r="G6280" s="519"/>
      <c r="H6280" s="519">
        <v>3</v>
      </c>
      <c r="I6280" s="519">
        <v>18</v>
      </c>
      <c r="J6280" s="519" t="str">
        <f t="shared" si="148"/>
        <v>SDN30020318</v>
      </c>
      <c r="K6280" s="519">
        <v>220</v>
      </c>
    </row>
    <row r="6281" spans="2:11" hidden="1">
      <c r="B6281" s="519" t="s">
        <v>1063</v>
      </c>
      <c r="C6281" s="519"/>
      <c r="D6281" s="519"/>
      <c r="E6281" s="519"/>
      <c r="F6281" s="519">
        <v>2</v>
      </c>
      <c r="G6281" s="519"/>
      <c r="H6281" s="519">
        <v>3</v>
      </c>
      <c r="I6281" s="519">
        <v>19</v>
      </c>
      <c r="J6281" s="519" t="str">
        <f t="shared" si="148"/>
        <v>SDN30020319</v>
      </c>
      <c r="K6281" s="519">
        <v>220</v>
      </c>
    </row>
    <row r="6282" spans="2:11" hidden="1">
      <c r="B6282" s="519" t="s">
        <v>1063</v>
      </c>
      <c r="C6282" s="519"/>
      <c r="D6282" s="519"/>
      <c r="E6282" s="519"/>
      <c r="F6282" s="519">
        <v>2</v>
      </c>
      <c r="G6282" s="519"/>
      <c r="H6282" s="519">
        <v>3</v>
      </c>
      <c r="I6282" s="519">
        <v>20</v>
      </c>
      <c r="J6282" s="519" t="str">
        <f t="shared" si="148"/>
        <v>SDN30020320</v>
      </c>
      <c r="K6282" s="519">
        <v>220</v>
      </c>
    </row>
    <row r="6283" spans="2:11" hidden="1">
      <c r="B6283" s="519" t="s">
        <v>1063</v>
      </c>
      <c r="C6283" s="519"/>
      <c r="D6283" s="519"/>
      <c r="E6283" s="519"/>
      <c r="F6283" s="519">
        <v>2</v>
      </c>
      <c r="G6283" s="519"/>
      <c r="H6283" s="519">
        <v>3</v>
      </c>
      <c r="I6283" s="519">
        <v>21</v>
      </c>
      <c r="J6283" s="519" t="str">
        <f t="shared" si="148"/>
        <v>SDN30020321</v>
      </c>
      <c r="K6283" s="519">
        <v>220</v>
      </c>
    </row>
    <row r="6284" spans="2:11" hidden="1">
      <c r="B6284" s="519" t="s">
        <v>1063</v>
      </c>
      <c r="C6284" s="519"/>
      <c r="D6284" s="519"/>
      <c r="E6284" s="519"/>
      <c r="F6284" s="519">
        <v>2</v>
      </c>
      <c r="G6284" s="519"/>
      <c r="H6284" s="519">
        <v>3</v>
      </c>
      <c r="I6284" s="519">
        <v>22</v>
      </c>
      <c r="J6284" s="519" t="str">
        <f t="shared" si="148"/>
        <v>SDN30020322</v>
      </c>
      <c r="K6284" s="519">
        <v>220</v>
      </c>
    </row>
    <row r="6285" spans="2:11" hidden="1">
      <c r="B6285" s="519" t="s">
        <v>1063</v>
      </c>
      <c r="C6285" s="519"/>
      <c r="D6285" s="519"/>
      <c r="E6285" s="519"/>
      <c r="F6285" s="519">
        <v>2</v>
      </c>
      <c r="G6285" s="519"/>
      <c r="H6285" s="519">
        <v>3</v>
      </c>
      <c r="I6285" s="519">
        <v>23</v>
      </c>
      <c r="J6285" s="519" t="str">
        <f t="shared" si="148"/>
        <v>SDN30020323</v>
      </c>
      <c r="K6285" s="519">
        <v>220</v>
      </c>
    </row>
    <row r="6286" spans="2:11" hidden="1">
      <c r="B6286" s="519" t="s">
        <v>1063</v>
      </c>
      <c r="C6286" s="519"/>
      <c r="D6286" s="519"/>
      <c r="E6286" s="519"/>
      <c r="F6286" s="519">
        <v>2</v>
      </c>
      <c r="G6286" s="519"/>
      <c r="H6286" s="519">
        <v>3</v>
      </c>
      <c r="I6286" s="519">
        <v>24</v>
      </c>
      <c r="J6286" s="519" t="str">
        <f t="shared" si="148"/>
        <v>SDN30020324</v>
      </c>
      <c r="K6286" s="519">
        <v>220</v>
      </c>
    </row>
    <row r="6287" spans="2:11" hidden="1">
      <c r="B6287" s="519" t="s">
        <v>1063</v>
      </c>
      <c r="C6287" s="519"/>
      <c r="D6287" s="519"/>
      <c r="E6287" s="519"/>
      <c r="F6287" s="519">
        <v>2</v>
      </c>
      <c r="G6287" s="519"/>
      <c r="H6287" s="519">
        <v>3</v>
      </c>
      <c r="I6287" s="519">
        <v>25</v>
      </c>
      <c r="J6287" s="519" t="str">
        <f t="shared" si="148"/>
        <v>SDN30020325</v>
      </c>
      <c r="K6287" s="519">
        <v>220</v>
      </c>
    </row>
    <row r="6288" spans="2:11" hidden="1">
      <c r="B6288" s="519" t="s">
        <v>1063</v>
      </c>
      <c r="C6288" s="519"/>
      <c r="D6288" s="519"/>
      <c r="E6288" s="519"/>
      <c r="F6288" s="519">
        <v>2</v>
      </c>
      <c r="G6288" s="519"/>
      <c r="H6288" s="519">
        <v>3</v>
      </c>
      <c r="I6288" s="519">
        <v>26</v>
      </c>
      <c r="J6288" s="519" t="str">
        <f t="shared" si="148"/>
        <v>SDN30020326</v>
      </c>
      <c r="K6288" s="519">
        <v>220</v>
      </c>
    </row>
    <row r="6289" spans="2:11" hidden="1">
      <c r="B6289" s="519" t="s">
        <v>1063</v>
      </c>
      <c r="C6289" s="519"/>
      <c r="D6289" s="519"/>
      <c r="E6289" s="519"/>
      <c r="F6289" s="519">
        <v>2</v>
      </c>
      <c r="G6289" s="519"/>
      <c r="H6289" s="519">
        <v>3</v>
      </c>
      <c r="I6289" s="519">
        <v>27</v>
      </c>
      <c r="J6289" s="519" t="str">
        <f t="shared" si="148"/>
        <v>SDN30020327</v>
      </c>
      <c r="K6289" s="519">
        <v>220</v>
      </c>
    </row>
    <row r="6290" spans="2:11" hidden="1">
      <c r="B6290" s="519" t="s">
        <v>1063</v>
      </c>
      <c r="C6290" s="519"/>
      <c r="D6290" s="519"/>
      <c r="E6290" s="519"/>
      <c r="F6290" s="519">
        <v>2</v>
      </c>
      <c r="G6290" s="519"/>
      <c r="H6290" s="519">
        <v>3</v>
      </c>
      <c r="I6290" s="519">
        <v>28</v>
      </c>
      <c r="J6290" s="519" t="str">
        <f t="shared" si="148"/>
        <v>SDN30020328</v>
      </c>
      <c r="K6290" s="519">
        <v>220</v>
      </c>
    </row>
    <row r="6291" spans="2:11" hidden="1">
      <c r="B6291" s="519" t="s">
        <v>1063</v>
      </c>
      <c r="C6291" s="519"/>
      <c r="D6291" s="519"/>
      <c r="E6291" s="519"/>
      <c r="F6291" s="519">
        <v>2</v>
      </c>
      <c r="G6291" s="519"/>
      <c r="H6291" s="519">
        <v>3</v>
      </c>
      <c r="I6291" s="519">
        <v>29</v>
      </c>
      <c r="J6291" s="519" t="str">
        <f t="shared" si="148"/>
        <v>SDN30020329</v>
      </c>
      <c r="K6291" s="519">
        <v>220</v>
      </c>
    </row>
    <row r="6292" spans="2:11" hidden="1">
      <c r="B6292" s="519" t="s">
        <v>1063</v>
      </c>
      <c r="C6292" s="519"/>
      <c r="D6292" s="519"/>
      <c r="E6292" s="519"/>
      <c r="F6292" s="519">
        <v>2</v>
      </c>
      <c r="G6292" s="519"/>
      <c r="H6292" s="519">
        <v>3</v>
      </c>
      <c r="I6292" s="519">
        <v>30</v>
      </c>
      <c r="J6292" s="519" t="str">
        <f t="shared" si="148"/>
        <v>SDN30020330</v>
      </c>
      <c r="K6292" s="519">
        <v>220</v>
      </c>
    </row>
    <row r="6293" spans="2:11" hidden="1">
      <c r="B6293" s="519" t="s">
        <v>1063</v>
      </c>
      <c r="C6293" s="519"/>
      <c r="D6293" s="519"/>
      <c r="E6293" s="519"/>
      <c r="F6293" s="519">
        <v>2</v>
      </c>
      <c r="G6293" s="519"/>
      <c r="H6293" s="519">
        <v>4</v>
      </c>
      <c r="I6293" s="519">
        <v>1</v>
      </c>
      <c r="J6293" s="519" t="str">
        <f t="shared" si="148"/>
        <v>SDN30020401</v>
      </c>
      <c r="K6293" s="519">
        <v>275</v>
      </c>
    </row>
    <row r="6294" spans="2:11" hidden="1">
      <c r="B6294" s="519" t="s">
        <v>1063</v>
      </c>
      <c r="C6294" s="519"/>
      <c r="D6294" s="519"/>
      <c r="E6294" s="519"/>
      <c r="F6294" s="519">
        <v>2</v>
      </c>
      <c r="G6294" s="519"/>
      <c r="H6294" s="519">
        <v>4</v>
      </c>
      <c r="I6294" s="519">
        <v>2</v>
      </c>
      <c r="J6294" s="519" t="str">
        <f t="shared" si="148"/>
        <v>SDN30020402</v>
      </c>
      <c r="K6294" s="519">
        <v>275</v>
      </c>
    </row>
    <row r="6295" spans="2:11" hidden="1">
      <c r="B6295" s="519" t="s">
        <v>1063</v>
      </c>
      <c r="C6295" s="519"/>
      <c r="D6295" s="519"/>
      <c r="E6295" s="519"/>
      <c r="F6295" s="519">
        <v>2</v>
      </c>
      <c r="G6295" s="519"/>
      <c r="H6295" s="519">
        <v>4</v>
      </c>
      <c r="I6295" s="519">
        <v>3</v>
      </c>
      <c r="J6295" s="519" t="str">
        <f t="shared" si="148"/>
        <v>SDN30020403</v>
      </c>
      <c r="K6295" s="519">
        <v>275</v>
      </c>
    </row>
    <row r="6296" spans="2:11" hidden="1">
      <c r="B6296" s="519" t="s">
        <v>1063</v>
      </c>
      <c r="C6296" s="519"/>
      <c r="D6296" s="519"/>
      <c r="E6296" s="519"/>
      <c r="F6296" s="519">
        <v>2</v>
      </c>
      <c r="G6296" s="519"/>
      <c r="H6296" s="519">
        <v>4</v>
      </c>
      <c r="I6296" s="519">
        <v>4</v>
      </c>
      <c r="J6296" s="519" t="str">
        <f t="shared" si="148"/>
        <v>SDN30020404</v>
      </c>
      <c r="K6296" s="519">
        <v>275</v>
      </c>
    </row>
    <row r="6297" spans="2:11" hidden="1">
      <c r="B6297" s="519" t="s">
        <v>1063</v>
      </c>
      <c r="C6297" s="519"/>
      <c r="D6297" s="519"/>
      <c r="E6297" s="519"/>
      <c r="F6297" s="519">
        <v>2</v>
      </c>
      <c r="G6297" s="519"/>
      <c r="H6297" s="519">
        <v>4</v>
      </c>
      <c r="I6297" s="519">
        <v>5</v>
      </c>
      <c r="J6297" s="519" t="str">
        <f t="shared" si="148"/>
        <v>SDN30020405</v>
      </c>
      <c r="K6297" s="519">
        <v>275</v>
      </c>
    </row>
    <row r="6298" spans="2:11" hidden="1">
      <c r="B6298" s="519" t="s">
        <v>1063</v>
      </c>
      <c r="C6298" s="519"/>
      <c r="D6298" s="519"/>
      <c r="E6298" s="519"/>
      <c r="F6298" s="519">
        <v>2</v>
      </c>
      <c r="G6298" s="519"/>
      <c r="H6298" s="519">
        <v>4</v>
      </c>
      <c r="I6298" s="519">
        <v>6</v>
      </c>
      <c r="J6298" s="519" t="str">
        <f t="shared" si="148"/>
        <v>SDN30020406</v>
      </c>
      <c r="K6298" s="519">
        <v>275</v>
      </c>
    </row>
    <row r="6299" spans="2:11" hidden="1">
      <c r="B6299" s="519" t="s">
        <v>1063</v>
      </c>
      <c r="C6299" s="519"/>
      <c r="D6299" s="519"/>
      <c r="E6299" s="519"/>
      <c r="F6299" s="519">
        <v>2</v>
      </c>
      <c r="G6299" s="519"/>
      <c r="H6299" s="519">
        <v>4</v>
      </c>
      <c r="I6299" s="519">
        <v>7</v>
      </c>
      <c r="J6299" s="519" t="str">
        <f t="shared" si="148"/>
        <v>SDN30020407</v>
      </c>
      <c r="K6299" s="519">
        <v>275</v>
      </c>
    </row>
    <row r="6300" spans="2:11" hidden="1">
      <c r="B6300" s="519" t="s">
        <v>1063</v>
      </c>
      <c r="C6300" s="519"/>
      <c r="D6300" s="519"/>
      <c r="E6300" s="519"/>
      <c r="F6300" s="519">
        <v>2</v>
      </c>
      <c r="G6300" s="519"/>
      <c r="H6300" s="519">
        <v>4</v>
      </c>
      <c r="I6300" s="519">
        <v>8</v>
      </c>
      <c r="J6300" s="519" t="str">
        <f t="shared" si="148"/>
        <v>SDN30020408</v>
      </c>
      <c r="K6300" s="519">
        <v>275</v>
      </c>
    </row>
    <row r="6301" spans="2:11" hidden="1">
      <c r="B6301" s="519" t="s">
        <v>1063</v>
      </c>
      <c r="C6301" s="519"/>
      <c r="D6301" s="519"/>
      <c r="E6301" s="519"/>
      <c r="F6301" s="519">
        <v>2</v>
      </c>
      <c r="G6301" s="519"/>
      <c r="H6301" s="519">
        <v>4</v>
      </c>
      <c r="I6301" s="519">
        <v>9</v>
      </c>
      <c r="J6301" s="519" t="str">
        <f t="shared" si="148"/>
        <v>SDN30020409</v>
      </c>
      <c r="K6301" s="519">
        <v>275</v>
      </c>
    </row>
    <row r="6302" spans="2:11" hidden="1">
      <c r="B6302" s="519" t="s">
        <v>1063</v>
      </c>
      <c r="C6302" s="519"/>
      <c r="D6302" s="519"/>
      <c r="E6302" s="519"/>
      <c r="F6302" s="519">
        <v>2</v>
      </c>
      <c r="G6302" s="519"/>
      <c r="H6302" s="519">
        <v>4</v>
      </c>
      <c r="I6302" s="519">
        <v>10</v>
      </c>
      <c r="J6302" s="519" t="str">
        <f t="shared" si="148"/>
        <v>SDN30020410</v>
      </c>
      <c r="K6302" s="519">
        <v>275</v>
      </c>
    </row>
    <row r="6303" spans="2:11" hidden="1">
      <c r="B6303" s="519" t="s">
        <v>1063</v>
      </c>
      <c r="C6303" s="519"/>
      <c r="D6303" s="519"/>
      <c r="E6303" s="519"/>
      <c r="F6303" s="519">
        <v>2</v>
      </c>
      <c r="G6303" s="519"/>
      <c r="H6303" s="519">
        <v>4</v>
      </c>
      <c r="I6303" s="519">
        <v>11</v>
      </c>
      <c r="J6303" s="519" t="str">
        <f t="shared" si="148"/>
        <v>SDN30020411</v>
      </c>
      <c r="K6303" s="519">
        <v>275</v>
      </c>
    </row>
    <row r="6304" spans="2:11" hidden="1">
      <c r="B6304" s="519" t="s">
        <v>1063</v>
      </c>
      <c r="C6304" s="519"/>
      <c r="D6304" s="519"/>
      <c r="E6304" s="519"/>
      <c r="F6304" s="519">
        <v>2</v>
      </c>
      <c r="G6304" s="519"/>
      <c r="H6304" s="519">
        <v>4</v>
      </c>
      <c r="I6304" s="519">
        <v>12</v>
      </c>
      <c r="J6304" s="519" t="str">
        <f t="shared" si="148"/>
        <v>SDN30020412</v>
      </c>
      <c r="K6304" s="519">
        <v>275</v>
      </c>
    </row>
    <row r="6305" spans="2:11" hidden="1">
      <c r="B6305" s="519" t="s">
        <v>1063</v>
      </c>
      <c r="C6305" s="519"/>
      <c r="D6305" s="519"/>
      <c r="E6305" s="519"/>
      <c r="F6305" s="519">
        <v>2</v>
      </c>
      <c r="G6305" s="519"/>
      <c r="H6305" s="519">
        <v>4</v>
      </c>
      <c r="I6305" s="519">
        <v>13</v>
      </c>
      <c r="J6305" s="519" t="str">
        <f t="shared" si="148"/>
        <v>SDN30020413</v>
      </c>
      <c r="K6305" s="519">
        <v>275</v>
      </c>
    </row>
    <row r="6306" spans="2:11" hidden="1">
      <c r="B6306" s="519" t="s">
        <v>1063</v>
      </c>
      <c r="C6306" s="519"/>
      <c r="D6306" s="519"/>
      <c r="E6306" s="519"/>
      <c r="F6306" s="519">
        <v>2</v>
      </c>
      <c r="G6306" s="519"/>
      <c r="H6306" s="519">
        <v>4</v>
      </c>
      <c r="I6306" s="519">
        <v>14</v>
      </c>
      <c r="J6306" s="519" t="str">
        <f t="shared" si="148"/>
        <v>SDN30020414</v>
      </c>
      <c r="K6306" s="519">
        <v>275</v>
      </c>
    </row>
    <row r="6307" spans="2:11" hidden="1">
      <c r="B6307" s="519" t="s">
        <v>1063</v>
      </c>
      <c r="C6307" s="519"/>
      <c r="D6307" s="519"/>
      <c r="E6307" s="519"/>
      <c r="F6307" s="519">
        <v>2</v>
      </c>
      <c r="G6307" s="519"/>
      <c r="H6307" s="519">
        <v>4</v>
      </c>
      <c r="I6307" s="519">
        <v>15</v>
      </c>
      <c r="J6307" s="519" t="str">
        <f t="shared" si="148"/>
        <v>SDN30020415</v>
      </c>
      <c r="K6307" s="519">
        <v>275</v>
      </c>
    </row>
    <row r="6308" spans="2:11" hidden="1">
      <c r="B6308" s="519" t="s">
        <v>1063</v>
      </c>
      <c r="C6308" s="519"/>
      <c r="D6308" s="519"/>
      <c r="E6308" s="519"/>
      <c r="F6308" s="519">
        <v>2</v>
      </c>
      <c r="G6308" s="519"/>
      <c r="H6308" s="519">
        <v>4</v>
      </c>
      <c r="I6308" s="519">
        <v>16</v>
      </c>
      <c r="J6308" s="519" t="str">
        <f t="shared" si="148"/>
        <v>SDN30020416</v>
      </c>
      <c r="K6308" s="519">
        <v>220</v>
      </c>
    </row>
    <row r="6309" spans="2:11" hidden="1">
      <c r="B6309" s="519" t="s">
        <v>1063</v>
      </c>
      <c r="C6309" s="519"/>
      <c r="D6309" s="519"/>
      <c r="E6309" s="519"/>
      <c r="F6309" s="519">
        <v>2</v>
      </c>
      <c r="G6309" s="519"/>
      <c r="H6309" s="519">
        <v>4</v>
      </c>
      <c r="I6309" s="519">
        <v>17</v>
      </c>
      <c r="J6309" s="519" t="str">
        <f t="shared" si="148"/>
        <v>SDN30020417</v>
      </c>
      <c r="K6309" s="519">
        <v>220</v>
      </c>
    </row>
    <row r="6310" spans="2:11" hidden="1">
      <c r="B6310" s="519" t="s">
        <v>1063</v>
      </c>
      <c r="C6310" s="519"/>
      <c r="D6310" s="519"/>
      <c r="E6310" s="519"/>
      <c r="F6310" s="519">
        <v>2</v>
      </c>
      <c r="G6310" s="519"/>
      <c r="H6310" s="519">
        <v>4</v>
      </c>
      <c r="I6310" s="519">
        <v>18</v>
      </c>
      <c r="J6310" s="519" t="str">
        <f t="shared" si="148"/>
        <v>SDN30020418</v>
      </c>
      <c r="K6310" s="519">
        <v>220</v>
      </c>
    </row>
    <row r="6311" spans="2:11" hidden="1">
      <c r="B6311" s="519" t="s">
        <v>1063</v>
      </c>
      <c r="C6311" s="519"/>
      <c r="D6311" s="519"/>
      <c r="E6311" s="519"/>
      <c r="F6311" s="519">
        <v>2</v>
      </c>
      <c r="G6311" s="519"/>
      <c r="H6311" s="519">
        <v>4</v>
      </c>
      <c r="I6311" s="519">
        <v>19</v>
      </c>
      <c r="J6311" s="519" t="str">
        <f t="shared" si="148"/>
        <v>SDN30020419</v>
      </c>
      <c r="K6311" s="519">
        <v>220</v>
      </c>
    </row>
    <row r="6312" spans="2:11" hidden="1">
      <c r="B6312" s="519" t="s">
        <v>1063</v>
      </c>
      <c r="C6312" s="519"/>
      <c r="D6312" s="519"/>
      <c r="E6312" s="519"/>
      <c r="F6312" s="519">
        <v>2</v>
      </c>
      <c r="G6312" s="519"/>
      <c r="H6312" s="519">
        <v>4</v>
      </c>
      <c r="I6312" s="519">
        <v>20</v>
      </c>
      <c r="J6312" s="519" t="str">
        <f t="shared" si="148"/>
        <v>SDN30020420</v>
      </c>
      <c r="K6312" s="519">
        <v>220</v>
      </c>
    </row>
    <row r="6313" spans="2:11" hidden="1">
      <c r="B6313" s="519" t="s">
        <v>1063</v>
      </c>
      <c r="C6313" s="519"/>
      <c r="D6313" s="519"/>
      <c r="E6313" s="519"/>
      <c r="F6313" s="519">
        <v>2</v>
      </c>
      <c r="G6313" s="519"/>
      <c r="H6313" s="519">
        <v>4</v>
      </c>
      <c r="I6313" s="519">
        <v>21</v>
      </c>
      <c r="J6313" s="519" t="str">
        <f t="shared" si="148"/>
        <v>SDN30020421</v>
      </c>
      <c r="K6313" s="519">
        <v>220</v>
      </c>
    </row>
    <row r="6314" spans="2:11" hidden="1">
      <c r="B6314" s="519" t="s">
        <v>1063</v>
      </c>
      <c r="C6314" s="519"/>
      <c r="D6314" s="519"/>
      <c r="E6314" s="519"/>
      <c r="F6314" s="519">
        <v>2</v>
      </c>
      <c r="G6314" s="519"/>
      <c r="H6314" s="519">
        <v>4</v>
      </c>
      <c r="I6314" s="519">
        <v>22</v>
      </c>
      <c r="J6314" s="519" t="str">
        <f t="shared" si="148"/>
        <v>SDN30020422</v>
      </c>
      <c r="K6314" s="519">
        <v>220</v>
      </c>
    </row>
    <row r="6315" spans="2:11" hidden="1">
      <c r="B6315" s="519" t="s">
        <v>1063</v>
      </c>
      <c r="C6315" s="519"/>
      <c r="D6315" s="519"/>
      <c r="E6315" s="519"/>
      <c r="F6315" s="519">
        <v>2</v>
      </c>
      <c r="G6315" s="519"/>
      <c r="H6315" s="519">
        <v>4</v>
      </c>
      <c r="I6315" s="519">
        <v>23</v>
      </c>
      <c r="J6315" s="519" t="str">
        <f t="shared" si="148"/>
        <v>SDN30020423</v>
      </c>
      <c r="K6315" s="519">
        <v>220</v>
      </c>
    </row>
    <row r="6316" spans="2:11" hidden="1">
      <c r="B6316" s="519" t="s">
        <v>1063</v>
      </c>
      <c r="C6316" s="519"/>
      <c r="D6316" s="519"/>
      <c r="E6316" s="519"/>
      <c r="F6316" s="519">
        <v>2</v>
      </c>
      <c r="G6316" s="519"/>
      <c r="H6316" s="519">
        <v>4</v>
      </c>
      <c r="I6316" s="519">
        <v>24</v>
      </c>
      <c r="J6316" s="519" t="str">
        <f t="shared" si="148"/>
        <v>SDN30020424</v>
      </c>
      <c r="K6316" s="519">
        <v>220</v>
      </c>
    </row>
    <row r="6317" spans="2:11" hidden="1">
      <c r="B6317" s="519" t="s">
        <v>1063</v>
      </c>
      <c r="C6317" s="519"/>
      <c r="D6317" s="519"/>
      <c r="E6317" s="519"/>
      <c r="F6317" s="519">
        <v>2</v>
      </c>
      <c r="G6317" s="519"/>
      <c r="H6317" s="519">
        <v>4</v>
      </c>
      <c r="I6317" s="519">
        <v>25</v>
      </c>
      <c r="J6317" s="519" t="str">
        <f t="shared" si="148"/>
        <v>SDN30020425</v>
      </c>
      <c r="K6317" s="519">
        <v>220</v>
      </c>
    </row>
    <row r="6318" spans="2:11" hidden="1">
      <c r="B6318" s="519" t="s">
        <v>1063</v>
      </c>
      <c r="C6318" s="519"/>
      <c r="D6318" s="519"/>
      <c r="E6318" s="519"/>
      <c r="F6318" s="519">
        <v>2</v>
      </c>
      <c r="G6318" s="519"/>
      <c r="H6318" s="519">
        <v>4</v>
      </c>
      <c r="I6318" s="519">
        <v>26</v>
      </c>
      <c r="J6318" s="519" t="str">
        <f t="shared" si="148"/>
        <v>SDN30020426</v>
      </c>
      <c r="K6318" s="519">
        <v>220</v>
      </c>
    </row>
    <row r="6319" spans="2:11" hidden="1">
      <c r="B6319" s="519" t="s">
        <v>1063</v>
      </c>
      <c r="C6319" s="519"/>
      <c r="D6319" s="519"/>
      <c r="E6319" s="519"/>
      <c r="F6319" s="519">
        <v>2</v>
      </c>
      <c r="G6319" s="519"/>
      <c r="H6319" s="519">
        <v>4</v>
      </c>
      <c r="I6319" s="519">
        <v>27</v>
      </c>
      <c r="J6319" s="519" t="str">
        <f t="shared" si="148"/>
        <v>SDN30020427</v>
      </c>
      <c r="K6319" s="519">
        <v>220</v>
      </c>
    </row>
    <row r="6320" spans="2:11" hidden="1">
      <c r="B6320" s="519" t="s">
        <v>1063</v>
      </c>
      <c r="C6320" s="519"/>
      <c r="D6320" s="519"/>
      <c r="E6320" s="519"/>
      <c r="F6320" s="519">
        <v>2</v>
      </c>
      <c r="G6320" s="519"/>
      <c r="H6320" s="519">
        <v>4</v>
      </c>
      <c r="I6320" s="519">
        <v>28</v>
      </c>
      <c r="J6320" s="519" t="str">
        <f t="shared" si="148"/>
        <v>SDN30020428</v>
      </c>
      <c r="K6320" s="519">
        <v>220</v>
      </c>
    </row>
    <row r="6321" spans="2:11" hidden="1">
      <c r="B6321" s="519" t="s">
        <v>1063</v>
      </c>
      <c r="C6321" s="519"/>
      <c r="D6321" s="519"/>
      <c r="E6321" s="519"/>
      <c r="F6321" s="519">
        <v>2</v>
      </c>
      <c r="G6321" s="519"/>
      <c r="H6321" s="519">
        <v>4</v>
      </c>
      <c r="I6321" s="519">
        <v>29</v>
      </c>
      <c r="J6321" s="519" t="str">
        <f t="shared" si="148"/>
        <v>SDN30020429</v>
      </c>
      <c r="K6321" s="519">
        <v>220</v>
      </c>
    </row>
    <row r="6322" spans="2:11" hidden="1">
      <c r="B6322" s="519" t="s">
        <v>1063</v>
      </c>
      <c r="C6322" s="519"/>
      <c r="D6322" s="519"/>
      <c r="E6322" s="519"/>
      <c r="F6322" s="519">
        <v>2</v>
      </c>
      <c r="G6322" s="519"/>
      <c r="H6322" s="519">
        <v>4</v>
      </c>
      <c r="I6322" s="519">
        <v>30</v>
      </c>
      <c r="J6322" s="519" t="str">
        <f t="shared" si="148"/>
        <v>SDN30020430</v>
      </c>
      <c r="K6322" s="519">
        <v>220</v>
      </c>
    </row>
    <row r="6323" spans="2:11" hidden="1">
      <c r="B6323" s="519" t="s">
        <v>1063</v>
      </c>
      <c r="C6323" s="519"/>
      <c r="D6323" s="519"/>
      <c r="E6323" s="519"/>
      <c r="F6323" s="519">
        <v>2</v>
      </c>
      <c r="G6323" s="519"/>
      <c r="H6323" s="519">
        <v>5</v>
      </c>
      <c r="I6323" s="519">
        <v>1</v>
      </c>
      <c r="J6323" s="519" t="str">
        <f t="shared" si="148"/>
        <v>SDN30020501</v>
      </c>
      <c r="K6323" s="519">
        <v>275</v>
      </c>
    </row>
    <row r="6324" spans="2:11" hidden="1">
      <c r="B6324" s="519" t="s">
        <v>1063</v>
      </c>
      <c r="C6324" s="519"/>
      <c r="D6324" s="519"/>
      <c r="E6324" s="519"/>
      <c r="F6324" s="519">
        <v>2</v>
      </c>
      <c r="G6324" s="519"/>
      <c r="H6324" s="519">
        <v>5</v>
      </c>
      <c r="I6324" s="519">
        <v>2</v>
      </c>
      <c r="J6324" s="519" t="str">
        <f t="shared" si="148"/>
        <v>SDN30020502</v>
      </c>
      <c r="K6324" s="519">
        <v>275</v>
      </c>
    </row>
    <row r="6325" spans="2:11" hidden="1">
      <c r="B6325" s="519" t="s">
        <v>1063</v>
      </c>
      <c r="C6325" s="519"/>
      <c r="D6325" s="519"/>
      <c r="E6325" s="519"/>
      <c r="F6325" s="519">
        <v>2</v>
      </c>
      <c r="G6325" s="519"/>
      <c r="H6325" s="519">
        <v>5</v>
      </c>
      <c r="I6325" s="519">
        <v>3</v>
      </c>
      <c r="J6325" s="519" t="str">
        <f t="shared" si="148"/>
        <v>SDN30020503</v>
      </c>
      <c r="K6325" s="519">
        <v>275</v>
      </c>
    </row>
    <row r="6326" spans="2:11" hidden="1">
      <c r="B6326" s="519" t="s">
        <v>1063</v>
      </c>
      <c r="C6326" s="519"/>
      <c r="D6326" s="519"/>
      <c r="E6326" s="519"/>
      <c r="F6326" s="519">
        <v>2</v>
      </c>
      <c r="G6326" s="519"/>
      <c r="H6326" s="519">
        <v>5</v>
      </c>
      <c r="I6326" s="519">
        <v>4</v>
      </c>
      <c r="J6326" s="519" t="str">
        <f t="shared" si="148"/>
        <v>SDN30020504</v>
      </c>
      <c r="K6326" s="519">
        <v>275</v>
      </c>
    </row>
    <row r="6327" spans="2:11" hidden="1">
      <c r="B6327" s="519" t="s">
        <v>1063</v>
      </c>
      <c r="C6327" s="519"/>
      <c r="D6327" s="519"/>
      <c r="E6327" s="519"/>
      <c r="F6327" s="519">
        <v>2</v>
      </c>
      <c r="G6327" s="519"/>
      <c r="H6327" s="519">
        <v>5</v>
      </c>
      <c r="I6327" s="519">
        <v>5</v>
      </c>
      <c r="J6327" s="519" t="str">
        <f t="shared" si="148"/>
        <v>SDN30020505</v>
      </c>
      <c r="K6327" s="519">
        <v>275</v>
      </c>
    </row>
    <row r="6328" spans="2:11" hidden="1">
      <c r="B6328" s="519" t="s">
        <v>1063</v>
      </c>
      <c r="C6328" s="519"/>
      <c r="D6328" s="519"/>
      <c r="E6328" s="519"/>
      <c r="F6328" s="519">
        <v>2</v>
      </c>
      <c r="G6328" s="519"/>
      <c r="H6328" s="519">
        <v>5</v>
      </c>
      <c r="I6328" s="519">
        <v>6</v>
      </c>
      <c r="J6328" s="519" t="str">
        <f t="shared" si="148"/>
        <v>SDN30020506</v>
      </c>
      <c r="K6328" s="519">
        <v>275</v>
      </c>
    </row>
    <row r="6329" spans="2:11" hidden="1">
      <c r="B6329" s="519" t="s">
        <v>1063</v>
      </c>
      <c r="C6329" s="519"/>
      <c r="D6329" s="519"/>
      <c r="E6329" s="519"/>
      <c r="F6329" s="519">
        <v>2</v>
      </c>
      <c r="G6329" s="519"/>
      <c r="H6329" s="519">
        <v>5</v>
      </c>
      <c r="I6329" s="519">
        <v>7</v>
      </c>
      <c r="J6329" s="519" t="str">
        <f t="shared" si="148"/>
        <v>SDN30020507</v>
      </c>
      <c r="K6329" s="519">
        <v>275</v>
      </c>
    </row>
    <row r="6330" spans="2:11" hidden="1">
      <c r="B6330" s="519" t="s">
        <v>1063</v>
      </c>
      <c r="C6330" s="519"/>
      <c r="D6330" s="519"/>
      <c r="E6330" s="519"/>
      <c r="F6330" s="519">
        <v>2</v>
      </c>
      <c r="G6330" s="519"/>
      <c r="H6330" s="519">
        <v>5</v>
      </c>
      <c r="I6330" s="519">
        <v>8</v>
      </c>
      <c r="J6330" s="519" t="str">
        <f t="shared" si="148"/>
        <v>SDN30020508</v>
      </c>
      <c r="K6330" s="519">
        <v>275</v>
      </c>
    </row>
    <row r="6331" spans="2:11" hidden="1">
      <c r="B6331" s="519" t="s">
        <v>1063</v>
      </c>
      <c r="C6331" s="519"/>
      <c r="D6331" s="519"/>
      <c r="E6331" s="519"/>
      <c r="F6331" s="519">
        <v>2</v>
      </c>
      <c r="G6331" s="519"/>
      <c r="H6331" s="519">
        <v>5</v>
      </c>
      <c r="I6331" s="519">
        <v>9</v>
      </c>
      <c r="J6331" s="519" t="str">
        <f t="shared" si="148"/>
        <v>SDN30020509</v>
      </c>
      <c r="K6331" s="519">
        <v>275</v>
      </c>
    </row>
    <row r="6332" spans="2:11" hidden="1">
      <c r="B6332" s="519" t="s">
        <v>1063</v>
      </c>
      <c r="C6332" s="519"/>
      <c r="D6332" s="519"/>
      <c r="E6332" s="519"/>
      <c r="F6332" s="519">
        <v>2</v>
      </c>
      <c r="G6332" s="519"/>
      <c r="H6332" s="519">
        <v>5</v>
      </c>
      <c r="I6332" s="519">
        <v>10</v>
      </c>
      <c r="J6332" s="519" t="str">
        <f t="shared" si="148"/>
        <v>SDN30020510</v>
      </c>
      <c r="K6332" s="519">
        <v>275</v>
      </c>
    </row>
    <row r="6333" spans="2:11" hidden="1">
      <c r="B6333" s="519" t="s">
        <v>1063</v>
      </c>
      <c r="C6333" s="519"/>
      <c r="D6333" s="519"/>
      <c r="E6333" s="519"/>
      <c r="F6333" s="519">
        <v>2</v>
      </c>
      <c r="G6333" s="519"/>
      <c r="H6333" s="519">
        <v>5</v>
      </c>
      <c r="I6333" s="519">
        <v>11</v>
      </c>
      <c r="J6333" s="519" t="str">
        <f t="shared" si="148"/>
        <v>SDN30020511</v>
      </c>
      <c r="K6333" s="519">
        <v>275</v>
      </c>
    </row>
    <row r="6334" spans="2:11" hidden="1">
      <c r="B6334" s="519" t="s">
        <v>1063</v>
      </c>
      <c r="C6334" s="519"/>
      <c r="D6334" s="519"/>
      <c r="E6334" s="519"/>
      <c r="F6334" s="519">
        <v>2</v>
      </c>
      <c r="G6334" s="519"/>
      <c r="H6334" s="519">
        <v>5</v>
      </c>
      <c r="I6334" s="519">
        <v>12</v>
      </c>
      <c r="J6334" s="519" t="str">
        <f t="shared" si="148"/>
        <v>SDN30020512</v>
      </c>
      <c r="K6334" s="519">
        <v>275</v>
      </c>
    </row>
    <row r="6335" spans="2:11" hidden="1">
      <c r="B6335" s="519" t="s">
        <v>1063</v>
      </c>
      <c r="C6335" s="519"/>
      <c r="D6335" s="519"/>
      <c r="E6335" s="519"/>
      <c r="F6335" s="519">
        <v>2</v>
      </c>
      <c r="G6335" s="519"/>
      <c r="H6335" s="519">
        <v>5</v>
      </c>
      <c r="I6335" s="519">
        <v>13</v>
      </c>
      <c r="J6335" s="519" t="str">
        <f t="shared" si="148"/>
        <v>SDN30020513</v>
      </c>
      <c r="K6335" s="519">
        <v>275</v>
      </c>
    </row>
    <row r="6336" spans="2:11" hidden="1">
      <c r="B6336" s="519" t="s">
        <v>1063</v>
      </c>
      <c r="C6336" s="519"/>
      <c r="D6336" s="519"/>
      <c r="E6336" s="519"/>
      <c r="F6336" s="519">
        <v>2</v>
      </c>
      <c r="G6336" s="519"/>
      <c r="H6336" s="519">
        <v>5</v>
      </c>
      <c r="I6336" s="519">
        <v>14</v>
      </c>
      <c r="J6336" s="519" t="str">
        <f t="shared" si="148"/>
        <v>SDN30020514</v>
      </c>
      <c r="K6336" s="519">
        <v>275</v>
      </c>
    </row>
    <row r="6337" spans="2:11" hidden="1">
      <c r="B6337" s="519" t="s">
        <v>1063</v>
      </c>
      <c r="C6337" s="519"/>
      <c r="D6337" s="519"/>
      <c r="E6337" s="519"/>
      <c r="F6337" s="519">
        <v>2</v>
      </c>
      <c r="G6337" s="519"/>
      <c r="H6337" s="519">
        <v>5</v>
      </c>
      <c r="I6337" s="519">
        <v>15</v>
      </c>
      <c r="J6337" s="519" t="str">
        <f t="shared" si="148"/>
        <v>SDN30020515</v>
      </c>
      <c r="K6337" s="519">
        <v>275</v>
      </c>
    </row>
    <row r="6338" spans="2:11" hidden="1">
      <c r="B6338" s="519" t="s">
        <v>1063</v>
      </c>
      <c r="C6338" s="519"/>
      <c r="D6338" s="519"/>
      <c r="E6338" s="519"/>
      <c r="F6338" s="519">
        <v>2</v>
      </c>
      <c r="G6338" s="519"/>
      <c r="H6338" s="519">
        <v>5</v>
      </c>
      <c r="I6338" s="519">
        <v>16</v>
      </c>
      <c r="J6338" s="519" t="str">
        <f t="shared" si="148"/>
        <v>SDN30020516</v>
      </c>
      <c r="K6338" s="519">
        <v>220</v>
      </c>
    </row>
    <row r="6339" spans="2:11" hidden="1">
      <c r="B6339" s="519" t="s">
        <v>1063</v>
      </c>
      <c r="C6339" s="519"/>
      <c r="D6339" s="519"/>
      <c r="E6339" s="519"/>
      <c r="F6339" s="519">
        <v>2</v>
      </c>
      <c r="G6339" s="519"/>
      <c r="H6339" s="519">
        <v>5</v>
      </c>
      <c r="I6339" s="519">
        <v>17</v>
      </c>
      <c r="J6339" s="519" t="str">
        <f t="shared" si="148"/>
        <v>SDN30020517</v>
      </c>
      <c r="K6339" s="519">
        <v>220</v>
      </c>
    </row>
    <row r="6340" spans="2:11" hidden="1">
      <c r="B6340" s="519" t="s">
        <v>1063</v>
      </c>
      <c r="C6340" s="519"/>
      <c r="D6340" s="519"/>
      <c r="E6340" s="519"/>
      <c r="F6340" s="519">
        <v>2</v>
      </c>
      <c r="G6340" s="519"/>
      <c r="H6340" s="519">
        <v>5</v>
      </c>
      <c r="I6340" s="519">
        <v>18</v>
      </c>
      <c r="J6340" s="519" t="str">
        <f t="shared" ref="J6340:J6403" si="149">B6340&amp;TEXT(F6340,"00")&amp;TEXT(H6340,"00")&amp;TEXT(I6340,"00")</f>
        <v>SDN30020518</v>
      </c>
      <c r="K6340" s="519">
        <v>220</v>
      </c>
    </row>
    <row r="6341" spans="2:11" hidden="1">
      <c r="B6341" s="519" t="s">
        <v>1063</v>
      </c>
      <c r="C6341" s="519"/>
      <c r="D6341" s="519"/>
      <c r="E6341" s="519"/>
      <c r="F6341" s="519">
        <v>2</v>
      </c>
      <c r="G6341" s="519"/>
      <c r="H6341" s="519">
        <v>5</v>
      </c>
      <c r="I6341" s="519">
        <v>19</v>
      </c>
      <c r="J6341" s="519" t="str">
        <f t="shared" si="149"/>
        <v>SDN30020519</v>
      </c>
      <c r="K6341" s="519">
        <v>220</v>
      </c>
    </row>
    <row r="6342" spans="2:11" hidden="1">
      <c r="B6342" s="519" t="s">
        <v>1063</v>
      </c>
      <c r="C6342" s="519"/>
      <c r="D6342" s="519"/>
      <c r="E6342" s="519"/>
      <c r="F6342" s="519">
        <v>2</v>
      </c>
      <c r="G6342" s="519"/>
      <c r="H6342" s="519">
        <v>5</v>
      </c>
      <c r="I6342" s="519">
        <v>20</v>
      </c>
      <c r="J6342" s="519" t="str">
        <f t="shared" si="149"/>
        <v>SDN30020520</v>
      </c>
      <c r="K6342" s="519">
        <v>220</v>
      </c>
    </row>
    <row r="6343" spans="2:11" hidden="1">
      <c r="B6343" s="519" t="s">
        <v>1063</v>
      </c>
      <c r="C6343" s="519"/>
      <c r="D6343" s="519"/>
      <c r="E6343" s="519"/>
      <c r="F6343" s="519">
        <v>2</v>
      </c>
      <c r="G6343" s="519"/>
      <c r="H6343" s="519">
        <v>5</v>
      </c>
      <c r="I6343" s="519">
        <v>21</v>
      </c>
      <c r="J6343" s="519" t="str">
        <f t="shared" si="149"/>
        <v>SDN30020521</v>
      </c>
      <c r="K6343" s="519">
        <v>220</v>
      </c>
    </row>
    <row r="6344" spans="2:11" hidden="1">
      <c r="B6344" s="519" t="s">
        <v>1063</v>
      </c>
      <c r="C6344" s="519"/>
      <c r="D6344" s="519"/>
      <c r="E6344" s="519"/>
      <c r="F6344" s="519">
        <v>2</v>
      </c>
      <c r="G6344" s="519"/>
      <c r="H6344" s="519">
        <v>5</v>
      </c>
      <c r="I6344" s="519">
        <v>22</v>
      </c>
      <c r="J6344" s="519" t="str">
        <f t="shared" si="149"/>
        <v>SDN30020522</v>
      </c>
      <c r="K6344" s="519">
        <v>220</v>
      </c>
    </row>
    <row r="6345" spans="2:11" hidden="1">
      <c r="B6345" s="519" t="s">
        <v>1063</v>
      </c>
      <c r="C6345" s="519"/>
      <c r="D6345" s="519"/>
      <c r="E6345" s="519"/>
      <c r="F6345" s="519">
        <v>2</v>
      </c>
      <c r="G6345" s="519"/>
      <c r="H6345" s="519">
        <v>5</v>
      </c>
      <c r="I6345" s="519">
        <v>23</v>
      </c>
      <c r="J6345" s="519" t="str">
        <f t="shared" si="149"/>
        <v>SDN30020523</v>
      </c>
      <c r="K6345" s="519">
        <v>220</v>
      </c>
    </row>
    <row r="6346" spans="2:11" hidden="1">
      <c r="B6346" s="519" t="s">
        <v>1063</v>
      </c>
      <c r="C6346" s="519"/>
      <c r="D6346" s="519"/>
      <c r="E6346" s="519"/>
      <c r="F6346" s="519">
        <v>2</v>
      </c>
      <c r="G6346" s="519"/>
      <c r="H6346" s="519">
        <v>5</v>
      </c>
      <c r="I6346" s="519">
        <v>24</v>
      </c>
      <c r="J6346" s="519" t="str">
        <f t="shared" si="149"/>
        <v>SDN30020524</v>
      </c>
      <c r="K6346" s="519">
        <v>220</v>
      </c>
    </row>
    <row r="6347" spans="2:11" hidden="1">
      <c r="B6347" s="519" t="s">
        <v>1063</v>
      </c>
      <c r="C6347" s="519"/>
      <c r="D6347" s="519"/>
      <c r="E6347" s="519"/>
      <c r="F6347" s="519">
        <v>2</v>
      </c>
      <c r="G6347" s="519"/>
      <c r="H6347" s="519">
        <v>5</v>
      </c>
      <c r="I6347" s="519">
        <v>25</v>
      </c>
      <c r="J6347" s="519" t="str">
        <f t="shared" si="149"/>
        <v>SDN30020525</v>
      </c>
      <c r="K6347" s="519">
        <v>220</v>
      </c>
    </row>
    <row r="6348" spans="2:11" hidden="1">
      <c r="B6348" s="519" t="s">
        <v>1063</v>
      </c>
      <c r="C6348" s="519"/>
      <c r="D6348" s="519"/>
      <c r="E6348" s="519"/>
      <c r="F6348" s="519">
        <v>2</v>
      </c>
      <c r="G6348" s="519"/>
      <c r="H6348" s="519">
        <v>5</v>
      </c>
      <c r="I6348" s="519">
        <v>26</v>
      </c>
      <c r="J6348" s="519" t="str">
        <f t="shared" si="149"/>
        <v>SDN30020526</v>
      </c>
      <c r="K6348" s="519">
        <v>220</v>
      </c>
    </row>
    <row r="6349" spans="2:11" hidden="1">
      <c r="B6349" s="519" t="s">
        <v>1063</v>
      </c>
      <c r="C6349" s="519"/>
      <c r="D6349" s="519"/>
      <c r="E6349" s="519"/>
      <c r="F6349" s="519">
        <v>2</v>
      </c>
      <c r="G6349" s="519"/>
      <c r="H6349" s="519">
        <v>5</v>
      </c>
      <c r="I6349" s="519">
        <v>27</v>
      </c>
      <c r="J6349" s="519" t="str">
        <f t="shared" si="149"/>
        <v>SDN30020527</v>
      </c>
      <c r="K6349" s="519">
        <v>220</v>
      </c>
    </row>
    <row r="6350" spans="2:11" hidden="1">
      <c r="B6350" s="519" t="s">
        <v>1063</v>
      </c>
      <c r="C6350" s="519"/>
      <c r="D6350" s="519"/>
      <c r="E6350" s="519"/>
      <c r="F6350" s="519">
        <v>2</v>
      </c>
      <c r="G6350" s="519"/>
      <c r="H6350" s="519">
        <v>5</v>
      </c>
      <c r="I6350" s="519">
        <v>28</v>
      </c>
      <c r="J6350" s="519" t="str">
        <f t="shared" si="149"/>
        <v>SDN30020528</v>
      </c>
      <c r="K6350" s="519">
        <v>220</v>
      </c>
    </row>
    <row r="6351" spans="2:11" hidden="1">
      <c r="B6351" s="519" t="s">
        <v>1063</v>
      </c>
      <c r="C6351" s="519"/>
      <c r="D6351" s="519"/>
      <c r="E6351" s="519"/>
      <c r="F6351" s="519">
        <v>2</v>
      </c>
      <c r="G6351" s="519"/>
      <c r="H6351" s="519">
        <v>5</v>
      </c>
      <c r="I6351" s="519">
        <v>29</v>
      </c>
      <c r="J6351" s="519" t="str">
        <f t="shared" si="149"/>
        <v>SDN30020529</v>
      </c>
      <c r="K6351" s="519">
        <v>220</v>
      </c>
    </row>
    <row r="6352" spans="2:11" hidden="1">
      <c r="B6352" s="519" t="s">
        <v>1063</v>
      </c>
      <c r="C6352" s="519"/>
      <c r="D6352" s="519"/>
      <c r="E6352" s="519"/>
      <c r="F6352" s="519">
        <v>2</v>
      </c>
      <c r="G6352" s="519"/>
      <c r="H6352" s="519">
        <v>5</v>
      </c>
      <c r="I6352" s="519">
        <v>30</v>
      </c>
      <c r="J6352" s="519" t="str">
        <f t="shared" si="149"/>
        <v>SDN30020530</v>
      </c>
      <c r="K6352" s="519">
        <v>220</v>
      </c>
    </row>
    <row r="6353" spans="2:11" hidden="1">
      <c r="B6353" s="519" t="s">
        <v>1063</v>
      </c>
      <c r="C6353" s="519"/>
      <c r="D6353" s="519"/>
      <c r="E6353" s="519"/>
      <c r="F6353" s="519">
        <v>2</v>
      </c>
      <c r="G6353" s="519"/>
      <c r="H6353" s="519">
        <v>6</v>
      </c>
      <c r="I6353" s="519">
        <v>1</v>
      </c>
      <c r="J6353" s="519" t="str">
        <f t="shared" si="149"/>
        <v>SDN30020601</v>
      </c>
      <c r="K6353" s="519">
        <v>275</v>
      </c>
    </row>
    <row r="6354" spans="2:11" hidden="1">
      <c r="B6354" s="519" t="s">
        <v>1063</v>
      </c>
      <c r="C6354" s="519"/>
      <c r="D6354" s="519"/>
      <c r="E6354" s="519"/>
      <c r="F6354" s="519">
        <v>2</v>
      </c>
      <c r="G6354" s="519"/>
      <c r="H6354" s="519">
        <v>6</v>
      </c>
      <c r="I6354" s="519">
        <v>2</v>
      </c>
      <c r="J6354" s="519" t="str">
        <f t="shared" si="149"/>
        <v>SDN30020602</v>
      </c>
      <c r="K6354" s="519">
        <v>275</v>
      </c>
    </row>
    <row r="6355" spans="2:11" hidden="1">
      <c r="B6355" s="519" t="s">
        <v>1063</v>
      </c>
      <c r="C6355" s="519"/>
      <c r="D6355" s="519"/>
      <c r="E6355" s="519"/>
      <c r="F6355" s="519">
        <v>2</v>
      </c>
      <c r="G6355" s="519"/>
      <c r="H6355" s="519">
        <v>6</v>
      </c>
      <c r="I6355" s="519">
        <v>3</v>
      </c>
      <c r="J6355" s="519" t="str">
        <f t="shared" si="149"/>
        <v>SDN30020603</v>
      </c>
      <c r="K6355" s="519">
        <v>275</v>
      </c>
    </row>
    <row r="6356" spans="2:11" hidden="1">
      <c r="B6356" s="519" t="s">
        <v>1063</v>
      </c>
      <c r="C6356" s="519"/>
      <c r="D6356" s="519"/>
      <c r="E6356" s="519"/>
      <c r="F6356" s="519">
        <v>2</v>
      </c>
      <c r="G6356" s="519"/>
      <c r="H6356" s="519">
        <v>6</v>
      </c>
      <c r="I6356" s="519">
        <v>4</v>
      </c>
      <c r="J6356" s="519" t="str">
        <f t="shared" si="149"/>
        <v>SDN30020604</v>
      </c>
      <c r="K6356" s="519">
        <v>275</v>
      </c>
    </row>
    <row r="6357" spans="2:11" hidden="1">
      <c r="B6357" s="519" t="s">
        <v>1063</v>
      </c>
      <c r="C6357" s="519"/>
      <c r="D6357" s="519"/>
      <c r="E6357" s="519"/>
      <c r="F6357" s="519">
        <v>2</v>
      </c>
      <c r="G6357" s="519"/>
      <c r="H6357" s="519">
        <v>6</v>
      </c>
      <c r="I6357" s="519">
        <v>5</v>
      </c>
      <c r="J6357" s="519" t="str">
        <f t="shared" si="149"/>
        <v>SDN30020605</v>
      </c>
      <c r="K6357" s="519">
        <v>275</v>
      </c>
    </row>
    <row r="6358" spans="2:11" hidden="1">
      <c r="B6358" s="519" t="s">
        <v>1063</v>
      </c>
      <c r="C6358" s="519"/>
      <c r="D6358" s="519"/>
      <c r="E6358" s="519"/>
      <c r="F6358" s="519">
        <v>2</v>
      </c>
      <c r="G6358" s="519"/>
      <c r="H6358" s="519">
        <v>6</v>
      </c>
      <c r="I6358" s="519">
        <v>6</v>
      </c>
      <c r="J6358" s="519" t="str">
        <f t="shared" si="149"/>
        <v>SDN30020606</v>
      </c>
      <c r="K6358" s="519">
        <v>275</v>
      </c>
    </row>
    <row r="6359" spans="2:11" hidden="1">
      <c r="B6359" s="519" t="s">
        <v>1063</v>
      </c>
      <c r="C6359" s="519"/>
      <c r="D6359" s="519"/>
      <c r="E6359" s="519"/>
      <c r="F6359" s="519">
        <v>2</v>
      </c>
      <c r="G6359" s="519"/>
      <c r="H6359" s="519">
        <v>6</v>
      </c>
      <c r="I6359" s="519">
        <v>7</v>
      </c>
      <c r="J6359" s="519" t="str">
        <f t="shared" si="149"/>
        <v>SDN30020607</v>
      </c>
      <c r="K6359" s="519">
        <v>275</v>
      </c>
    </row>
    <row r="6360" spans="2:11" hidden="1">
      <c r="B6360" s="519" t="s">
        <v>1063</v>
      </c>
      <c r="C6360" s="519"/>
      <c r="D6360" s="519"/>
      <c r="E6360" s="519"/>
      <c r="F6360" s="519">
        <v>2</v>
      </c>
      <c r="G6360" s="519"/>
      <c r="H6360" s="519">
        <v>6</v>
      </c>
      <c r="I6360" s="519">
        <v>8</v>
      </c>
      <c r="J6360" s="519" t="str">
        <f t="shared" si="149"/>
        <v>SDN30020608</v>
      </c>
      <c r="K6360" s="519">
        <v>275</v>
      </c>
    </row>
    <row r="6361" spans="2:11" hidden="1">
      <c r="B6361" s="519" t="s">
        <v>1063</v>
      </c>
      <c r="C6361" s="519"/>
      <c r="D6361" s="519"/>
      <c r="E6361" s="519"/>
      <c r="F6361" s="519">
        <v>2</v>
      </c>
      <c r="G6361" s="519"/>
      <c r="H6361" s="519">
        <v>6</v>
      </c>
      <c r="I6361" s="519">
        <v>9</v>
      </c>
      <c r="J6361" s="519" t="str">
        <f t="shared" si="149"/>
        <v>SDN30020609</v>
      </c>
      <c r="K6361" s="519">
        <v>275</v>
      </c>
    </row>
    <row r="6362" spans="2:11" hidden="1">
      <c r="B6362" s="519" t="s">
        <v>1063</v>
      </c>
      <c r="C6362" s="519"/>
      <c r="D6362" s="519"/>
      <c r="E6362" s="519"/>
      <c r="F6362" s="519">
        <v>2</v>
      </c>
      <c r="G6362" s="519"/>
      <c r="H6362" s="519">
        <v>6</v>
      </c>
      <c r="I6362" s="519">
        <v>10</v>
      </c>
      <c r="J6362" s="519" t="str">
        <f t="shared" si="149"/>
        <v>SDN30020610</v>
      </c>
      <c r="K6362" s="519">
        <v>275</v>
      </c>
    </row>
    <row r="6363" spans="2:11" hidden="1">
      <c r="B6363" s="519" t="s">
        <v>1063</v>
      </c>
      <c r="C6363" s="519"/>
      <c r="D6363" s="519"/>
      <c r="E6363" s="519"/>
      <c r="F6363" s="519">
        <v>2</v>
      </c>
      <c r="G6363" s="519"/>
      <c r="H6363" s="519">
        <v>6</v>
      </c>
      <c r="I6363" s="519">
        <v>11</v>
      </c>
      <c r="J6363" s="519" t="str">
        <f t="shared" si="149"/>
        <v>SDN30020611</v>
      </c>
      <c r="K6363" s="519">
        <v>275</v>
      </c>
    </row>
    <row r="6364" spans="2:11" hidden="1">
      <c r="B6364" s="519" t="s">
        <v>1063</v>
      </c>
      <c r="C6364" s="519"/>
      <c r="D6364" s="519"/>
      <c r="E6364" s="519"/>
      <c r="F6364" s="519">
        <v>2</v>
      </c>
      <c r="G6364" s="519"/>
      <c r="H6364" s="519">
        <v>6</v>
      </c>
      <c r="I6364" s="519">
        <v>12</v>
      </c>
      <c r="J6364" s="519" t="str">
        <f t="shared" si="149"/>
        <v>SDN30020612</v>
      </c>
      <c r="K6364" s="519">
        <v>275</v>
      </c>
    </row>
    <row r="6365" spans="2:11" hidden="1">
      <c r="B6365" s="519" t="s">
        <v>1063</v>
      </c>
      <c r="C6365" s="519"/>
      <c r="D6365" s="519"/>
      <c r="E6365" s="519"/>
      <c r="F6365" s="519">
        <v>2</v>
      </c>
      <c r="G6365" s="519"/>
      <c r="H6365" s="519">
        <v>6</v>
      </c>
      <c r="I6365" s="519">
        <v>13</v>
      </c>
      <c r="J6365" s="519" t="str">
        <f t="shared" si="149"/>
        <v>SDN30020613</v>
      </c>
      <c r="K6365" s="519">
        <v>275</v>
      </c>
    </row>
    <row r="6366" spans="2:11" hidden="1">
      <c r="B6366" s="519" t="s">
        <v>1063</v>
      </c>
      <c r="C6366" s="519"/>
      <c r="D6366" s="519"/>
      <c r="E6366" s="519"/>
      <c r="F6366" s="519">
        <v>2</v>
      </c>
      <c r="G6366" s="519"/>
      <c r="H6366" s="519">
        <v>6</v>
      </c>
      <c r="I6366" s="519">
        <v>14</v>
      </c>
      <c r="J6366" s="519" t="str">
        <f t="shared" si="149"/>
        <v>SDN30020614</v>
      </c>
      <c r="K6366" s="519">
        <v>275</v>
      </c>
    </row>
    <row r="6367" spans="2:11" hidden="1">
      <c r="B6367" s="519" t="s">
        <v>1063</v>
      </c>
      <c r="C6367" s="519"/>
      <c r="D6367" s="519"/>
      <c r="E6367" s="519"/>
      <c r="F6367" s="519">
        <v>2</v>
      </c>
      <c r="G6367" s="519"/>
      <c r="H6367" s="519">
        <v>6</v>
      </c>
      <c r="I6367" s="519">
        <v>15</v>
      </c>
      <c r="J6367" s="519" t="str">
        <f t="shared" si="149"/>
        <v>SDN30020615</v>
      </c>
      <c r="K6367" s="519">
        <v>275</v>
      </c>
    </row>
    <row r="6368" spans="2:11" hidden="1">
      <c r="B6368" s="519" t="s">
        <v>1063</v>
      </c>
      <c r="C6368" s="519"/>
      <c r="D6368" s="519"/>
      <c r="E6368" s="519"/>
      <c r="F6368" s="519">
        <v>2</v>
      </c>
      <c r="G6368" s="519"/>
      <c r="H6368" s="519">
        <v>6</v>
      </c>
      <c r="I6368" s="519">
        <v>16</v>
      </c>
      <c r="J6368" s="519" t="str">
        <f t="shared" si="149"/>
        <v>SDN30020616</v>
      </c>
      <c r="K6368" s="519">
        <v>220</v>
      </c>
    </row>
    <row r="6369" spans="2:11" hidden="1">
      <c r="B6369" s="519" t="s">
        <v>1063</v>
      </c>
      <c r="C6369" s="519"/>
      <c r="D6369" s="519"/>
      <c r="E6369" s="519"/>
      <c r="F6369" s="519">
        <v>2</v>
      </c>
      <c r="G6369" s="519"/>
      <c r="H6369" s="519">
        <v>6</v>
      </c>
      <c r="I6369" s="519">
        <v>17</v>
      </c>
      <c r="J6369" s="519" t="str">
        <f t="shared" si="149"/>
        <v>SDN30020617</v>
      </c>
      <c r="K6369" s="519">
        <v>220</v>
      </c>
    </row>
    <row r="6370" spans="2:11" hidden="1">
      <c r="B6370" s="519" t="s">
        <v>1063</v>
      </c>
      <c r="C6370" s="519"/>
      <c r="D6370" s="519"/>
      <c r="E6370" s="519"/>
      <c r="F6370" s="519">
        <v>2</v>
      </c>
      <c r="G6370" s="519"/>
      <c r="H6370" s="519">
        <v>6</v>
      </c>
      <c r="I6370" s="519">
        <v>18</v>
      </c>
      <c r="J6370" s="519" t="str">
        <f t="shared" si="149"/>
        <v>SDN30020618</v>
      </c>
      <c r="K6370" s="519">
        <v>220</v>
      </c>
    </row>
    <row r="6371" spans="2:11" hidden="1">
      <c r="B6371" s="519" t="s">
        <v>1063</v>
      </c>
      <c r="C6371" s="519"/>
      <c r="D6371" s="519"/>
      <c r="E6371" s="519"/>
      <c r="F6371" s="519">
        <v>2</v>
      </c>
      <c r="G6371" s="519"/>
      <c r="H6371" s="519">
        <v>6</v>
      </c>
      <c r="I6371" s="519">
        <v>19</v>
      </c>
      <c r="J6371" s="519" t="str">
        <f t="shared" si="149"/>
        <v>SDN30020619</v>
      </c>
      <c r="K6371" s="519">
        <v>220</v>
      </c>
    </row>
    <row r="6372" spans="2:11" hidden="1">
      <c r="B6372" s="519" t="s">
        <v>1063</v>
      </c>
      <c r="C6372" s="519"/>
      <c r="D6372" s="519"/>
      <c r="E6372" s="519"/>
      <c r="F6372" s="519">
        <v>2</v>
      </c>
      <c r="G6372" s="519"/>
      <c r="H6372" s="519">
        <v>6</v>
      </c>
      <c r="I6372" s="519">
        <v>20</v>
      </c>
      <c r="J6372" s="519" t="str">
        <f t="shared" si="149"/>
        <v>SDN30020620</v>
      </c>
      <c r="K6372" s="519">
        <v>220</v>
      </c>
    </row>
    <row r="6373" spans="2:11" hidden="1">
      <c r="B6373" s="519" t="s">
        <v>1063</v>
      </c>
      <c r="C6373" s="519"/>
      <c r="D6373" s="519"/>
      <c r="E6373" s="519"/>
      <c r="F6373" s="519">
        <v>2</v>
      </c>
      <c r="G6373" s="519"/>
      <c r="H6373" s="519">
        <v>6</v>
      </c>
      <c r="I6373" s="519">
        <v>21</v>
      </c>
      <c r="J6373" s="519" t="str">
        <f t="shared" si="149"/>
        <v>SDN30020621</v>
      </c>
      <c r="K6373" s="519">
        <v>220</v>
      </c>
    </row>
    <row r="6374" spans="2:11" hidden="1">
      <c r="B6374" s="519" t="s">
        <v>1063</v>
      </c>
      <c r="C6374" s="519"/>
      <c r="D6374" s="519"/>
      <c r="E6374" s="519"/>
      <c r="F6374" s="519">
        <v>2</v>
      </c>
      <c r="G6374" s="519"/>
      <c r="H6374" s="519">
        <v>6</v>
      </c>
      <c r="I6374" s="519">
        <v>22</v>
      </c>
      <c r="J6374" s="519" t="str">
        <f t="shared" si="149"/>
        <v>SDN30020622</v>
      </c>
      <c r="K6374" s="519">
        <v>220</v>
      </c>
    </row>
    <row r="6375" spans="2:11" hidden="1">
      <c r="B6375" s="519" t="s">
        <v>1063</v>
      </c>
      <c r="C6375" s="519"/>
      <c r="D6375" s="519"/>
      <c r="E6375" s="519"/>
      <c r="F6375" s="519">
        <v>2</v>
      </c>
      <c r="G6375" s="519"/>
      <c r="H6375" s="519">
        <v>6</v>
      </c>
      <c r="I6375" s="519">
        <v>23</v>
      </c>
      <c r="J6375" s="519" t="str">
        <f t="shared" si="149"/>
        <v>SDN30020623</v>
      </c>
      <c r="K6375" s="519">
        <v>220</v>
      </c>
    </row>
    <row r="6376" spans="2:11" hidden="1">
      <c r="B6376" s="519" t="s">
        <v>1063</v>
      </c>
      <c r="C6376" s="519"/>
      <c r="D6376" s="519"/>
      <c r="E6376" s="519"/>
      <c r="F6376" s="519">
        <v>2</v>
      </c>
      <c r="G6376" s="519"/>
      <c r="H6376" s="519">
        <v>6</v>
      </c>
      <c r="I6376" s="519">
        <v>24</v>
      </c>
      <c r="J6376" s="519" t="str">
        <f t="shared" si="149"/>
        <v>SDN30020624</v>
      </c>
      <c r="K6376" s="519">
        <v>220</v>
      </c>
    </row>
    <row r="6377" spans="2:11" hidden="1">
      <c r="B6377" s="519" t="s">
        <v>1063</v>
      </c>
      <c r="C6377" s="519"/>
      <c r="D6377" s="519"/>
      <c r="E6377" s="519"/>
      <c r="F6377" s="519">
        <v>2</v>
      </c>
      <c r="G6377" s="519"/>
      <c r="H6377" s="519">
        <v>6</v>
      </c>
      <c r="I6377" s="519">
        <v>25</v>
      </c>
      <c r="J6377" s="519" t="str">
        <f t="shared" si="149"/>
        <v>SDN30020625</v>
      </c>
      <c r="K6377" s="519">
        <v>220</v>
      </c>
    </row>
    <row r="6378" spans="2:11" hidden="1">
      <c r="B6378" s="519" t="s">
        <v>1063</v>
      </c>
      <c r="C6378" s="519"/>
      <c r="D6378" s="519"/>
      <c r="E6378" s="519"/>
      <c r="F6378" s="519">
        <v>2</v>
      </c>
      <c r="G6378" s="519"/>
      <c r="H6378" s="519">
        <v>6</v>
      </c>
      <c r="I6378" s="519">
        <v>26</v>
      </c>
      <c r="J6378" s="519" t="str">
        <f t="shared" si="149"/>
        <v>SDN30020626</v>
      </c>
      <c r="K6378" s="519">
        <v>220</v>
      </c>
    </row>
    <row r="6379" spans="2:11" hidden="1">
      <c r="B6379" s="519" t="s">
        <v>1063</v>
      </c>
      <c r="C6379" s="519"/>
      <c r="D6379" s="519"/>
      <c r="E6379" s="519"/>
      <c r="F6379" s="519">
        <v>2</v>
      </c>
      <c r="G6379" s="519"/>
      <c r="H6379" s="519">
        <v>6</v>
      </c>
      <c r="I6379" s="519">
        <v>27</v>
      </c>
      <c r="J6379" s="519" t="str">
        <f t="shared" si="149"/>
        <v>SDN30020627</v>
      </c>
      <c r="K6379" s="519">
        <v>220</v>
      </c>
    </row>
    <row r="6380" spans="2:11" hidden="1">
      <c r="B6380" s="519" t="s">
        <v>1063</v>
      </c>
      <c r="C6380" s="519"/>
      <c r="D6380" s="519"/>
      <c r="E6380" s="519"/>
      <c r="F6380" s="519">
        <v>2</v>
      </c>
      <c r="G6380" s="519"/>
      <c r="H6380" s="519">
        <v>6</v>
      </c>
      <c r="I6380" s="519">
        <v>28</v>
      </c>
      <c r="J6380" s="519" t="str">
        <f t="shared" si="149"/>
        <v>SDN30020628</v>
      </c>
      <c r="K6380" s="519">
        <v>220</v>
      </c>
    </row>
    <row r="6381" spans="2:11" hidden="1">
      <c r="B6381" s="519" t="s">
        <v>1063</v>
      </c>
      <c r="C6381" s="519"/>
      <c r="D6381" s="519"/>
      <c r="E6381" s="519"/>
      <c r="F6381" s="519">
        <v>2</v>
      </c>
      <c r="G6381" s="519"/>
      <c r="H6381" s="519">
        <v>6</v>
      </c>
      <c r="I6381" s="519">
        <v>29</v>
      </c>
      <c r="J6381" s="519" t="str">
        <f t="shared" si="149"/>
        <v>SDN30020629</v>
      </c>
      <c r="K6381" s="519">
        <v>220</v>
      </c>
    </row>
    <row r="6382" spans="2:11" hidden="1">
      <c r="B6382" s="519" t="s">
        <v>1063</v>
      </c>
      <c r="C6382" s="519"/>
      <c r="D6382" s="519"/>
      <c r="E6382" s="519"/>
      <c r="F6382" s="519">
        <v>2</v>
      </c>
      <c r="G6382" s="519"/>
      <c r="H6382" s="519">
        <v>6</v>
      </c>
      <c r="I6382" s="519">
        <v>30</v>
      </c>
      <c r="J6382" s="519" t="str">
        <f t="shared" si="149"/>
        <v>SDN30020630</v>
      </c>
      <c r="K6382" s="519">
        <v>220</v>
      </c>
    </row>
    <row r="6383" spans="2:11" hidden="1">
      <c r="B6383" s="519" t="s">
        <v>1063</v>
      </c>
      <c r="C6383" s="519"/>
      <c r="D6383" s="519"/>
      <c r="E6383" s="519"/>
      <c r="F6383" s="519">
        <v>2</v>
      </c>
      <c r="G6383" s="519"/>
      <c r="H6383" s="519">
        <v>7</v>
      </c>
      <c r="I6383" s="519">
        <v>1</v>
      </c>
      <c r="J6383" s="519" t="str">
        <f t="shared" si="149"/>
        <v>SDN30020701</v>
      </c>
      <c r="K6383" s="519">
        <v>275</v>
      </c>
    </row>
    <row r="6384" spans="2:11" hidden="1">
      <c r="B6384" s="519" t="s">
        <v>1063</v>
      </c>
      <c r="C6384" s="519"/>
      <c r="D6384" s="519"/>
      <c r="E6384" s="519"/>
      <c r="F6384" s="519">
        <v>2</v>
      </c>
      <c r="G6384" s="519"/>
      <c r="H6384" s="519">
        <v>7</v>
      </c>
      <c r="I6384" s="519">
        <v>2</v>
      </c>
      <c r="J6384" s="519" t="str">
        <f t="shared" si="149"/>
        <v>SDN30020702</v>
      </c>
      <c r="K6384" s="519">
        <v>275</v>
      </c>
    </row>
    <row r="6385" spans="2:11" hidden="1">
      <c r="B6385" s="519" t="s">
        <v>1063</v>
      </c>
      <c r="C6385" s="519"/>
      <c r="D6385" s="519"/>
      <c r="E6385" s="519"/>
      <c r="F6385" s="519">
        <v>2</v>
      </c>
      <c r="G6385" s="519"/>
      <c r="H6385" s="519">
        <v>7</v>
      </c>
      <c r="I6385" s="519">
        <v>3</v>
      </c>
      <c r="J6385" s="519" t="str">
        <f t="shared" si="149"/>
        <v>SDN30020703</v>
      </c>
      <c r="K6385" s="519">
        <v>275</v>
      </c>
    </row>
    <row r="6386" spans="2:11" hidden="1">
      <c r="B6386" s="519" t="s">
        <v>1063</v>
      </c>
      <c r="C6386" s="519"/>
      <c r="D6386" s="519"/>
      <c r="E6386" s="519"/>
      <c r="F6386" s="519">
        <v>2</v>
      </c>
      <c r="G6386" s="519"/>
      <c r="H6386" s="519">
        <v>7</v>
      </c>
      <c r="I6386" s="519">
        <v>4</v>
      </c>
      <c r="J6386" s="519" t="str">
        <f t="shared" si="149"/>
        <v>SDN30020704</v>
      </c>
      <c r="K6386" s="519">
        <v>275</v>
      </c>
    </row>
    <row r="6387" spans="2:11" hidden="1">
      <c r="B6387" s="519" t="s">
        <v>1063</v>
      </c>
      <c r="C6387" s="519"/>
      <c r="D6387" s="519"/>
      <c r="E6387" s="519"/>
      <c r="F6387" s="519">
        <v>2</v>
      </c>
      <c r="G6387" s="519"/>
      <c r="H6387" s="519">
        <v>7</v>
      </c>
      <c r="I6387" s="519">
        <v>5</v>
      </c>
      <c r="J6387" s="519" t="str">
        <f t="shared" si="149"/>
        <v>SDN30020705</v>
      </c>
      <c r="K6387" s="519">
        <v>275</v>
      </c>
    </row>
    <row r="6388" spans="2:11" hidden="1">
      <c r="B6388" s="519" t="s">
        <v>1063</v>
      </c>
      <c r="C6388" s="519"/>
      <c r="D6388" s="519"/>
      <c r="E6388" s="519"/>
      <c r="F6388" s="519">
        <v>2</v>
      </c>
      <c r="G6388" s="519"/>
      <c r="H6388" s="519">
        <v>7</v>
      </c>
      <c r="I6388" s="519">
        <v>6</v>
      </c>
      <c r="J6388" s="519" t="str">
        <f t="shared" si="149"/>
        <v>SDN30020706</v>
      </c>
      <c r="K6388" s="519">
        <v>275</v>
      </c>
    </row>
    <row r="6389" spans="2:11" hidden="1">
      <c r="B6389" s="519" t="s">
        <v>1063</v>
      </c>
      <c r="C6389" s="519"/>
      <c r="D6389" s="519"/>
      <c r="E6389" s="519"/>
      <c r="F6389" s="519">
        <v>2</v>
      </c>
      <c r="G6389" s="519"/>
      <c r="H6389" s="519">
        <v>7</v>
      </c>
      <c r="I6389" s="519">
        <v>7</v>
      </c>
      <c r="J6389" s="519" t="str">
        <f t="shared" si="149"/>
        <v>SDN30020707</v>
      </c>
      <c r="K6389" s="519">
        <v>275</v>
      </c>
    </row>
    <row r="6390" spans="2:11" hidden="1">
      <c r="B6390" s="519" t="s">
        <v>1063</v>
      </c>
      <c r="C6390" s="519"/>
      <c r="D6390" s="519"/>
      <c r="E6390" s="519"/>
      <c r="F6390" s="519">
        <v>2</v>
      </c>
      <c r="G6390" s="519"/>
      <c r="H6390" s="519">
        <v>7</v>
      </c>
      <c r="I6390" s="519">
        <v>8</v>
      </c>
      <c r="J6390" s="519" t="str">
        <f t="shared" si="149"/>
        <v>SDN30020708</v>
      </c>
      <c r="K6390" s="519">
        <v>275</v>
      </c>
    </row>
    <row r="6391" spans="2:11" hidden="1">
      <c r="B6391" s="519" t="s">
        <v>1063</v>
      </c>
      <c r="C6391" s="519"/>
      <c r="D6391" s="519"/>
      <c r="E6391" s="519"/>
      <c r="F6391" s="519">
        <v>2</v>
      </c>
      <c r="G6391" s="519"/>
      <c r="H6391" s="519">
        <v>7</v>
      </c>
      <c r="I6391" s="519">
        <v>9</v>
      </c>
      <c r="J6391" s="519" t="str">
        <f t="shared" si="149"/>
        <v>SDN30020709</v>
      </c>
      <c r="K6391" s="519">
        <v>275</v>
      </c>
    </row>
    <row r="6392" spans="2:11" hidden="1">
      <c r="B6392" s="519" t="s">
        <v>1063</v>
      </c>
      <c r="C6392" s="519"/>
      <c r="D6392" s="519"/>
      <c r="E6392" s="519"/>
      <c r="F6392" s="519">
        <v>2</v>
      </c>
      <c r="G6392" s="519"/>
      <c r="H6392" s="519">
        <v>7</v>
      </c>
      <c r="I6392" s="519">
        <v>10</v>
      </c>
      <c r="J6392" s="519" t="str">
        <f t="shared" si="149"/>
        <v>SDN30020710</v>
      </c>
      <c r="K6392" s="519">
        <v>275</v>
      </c>
    </row>
    <row r="6393" spans="2:11" hidden="1">
      <c r="B6393" s="519" t="s">
        <v>1063</v>
      </c>
      <c r="C6393" s="519"/>
      <c r="D6393" s="519"/>
      <c r="E6393" s="519"/>
      <c r="F6393" s="519">
        <v>2</v>
      </c>
      <c r="G6393" s="519"/>
      <c r="H6393" s="519">
        <v>7</v>
      </c>
      <c r="I6393" s="519">
        <v>11</v>
      </c>
      <c r="J6393" s="519" t="str">
        <f t="shared" si="149"/>
        <v>SDN30020711</v>
      </c>
      <c r="K6393" s="519">
        <v>275</v>
      </c>
    </row>
    <row r="6394" spans="2:11" hidden="1">
      <c r="B6394" s="519" t="s">
        <v>1063</v>
      </c>
      <c r="C6394" s="519"/>
      <c r="D6394" s="519"/>
      <c r="E6394" s="519"/>
      <c r="F6394" s="519">
        <v>2</v>
      </c>
      <c r="G6394" s="519"/>
      <c r="H6394" s="519">
        <v>7</v>
      </c>
      <c r="I6394" s="519">
        <v>12</v>
      </c>
      <c r="J6394" s="519" t="str">
        <f t="shared" si="149"/>
        <v>SDN30020712</v>
      </c>
      <c r="K6394" s="519">
        <v>275</v>
      </c>
    </row>
    <row r="6395" spans="2:11" hidden="1">
      <c r="B6395" s="519" t="s">
        <v>1063</v>
      </c>
      <c r="C6395" s="519"/>
      <c r="D6395" s="519"/>
      <c r="E6395" s="519"/>
      <c r="F6395" s="519">
        <v>2</v>
      </c>
      <c r="G6395" s="519"/>
      <c r="H6395" s="519">
        <v>7</v>
      </c>
      <c r="I6395" s="519">
        <v>13</v>
      </c>
      <c r="J6395" s="519" t="str">
        <f t="shared" si="149"/>
        <v>SDN30020713</v>
      </c>
      <c r="K6395" s="519">
        <v>275</v>
      </c>
    </row>
    <row r="6396" spans="2:11" hidden="1">
      <c r="B6396" s="519" t="s">
        <v>1063</v>
      </c>
      <c r="C6396" s="519"/>
      <c r="D6396" s="519"/>
      <c r="E6396" s="519"/>
      <c r="F6396" s="519">
        <v>2</v>
      </c>
      <c r="G6396" s="519"/>
      <c r="H6396" s="519">
        <v>7</v>
      </c>
      <c r="I6396" s="519">
        <v>14</v>
      </c>
      <c r="J6396" s="519" t="str">
        <f t="shared" si="149"/>
        <v>SDN30020714</v>
      </c>
      <c r="K6396" s="519">
        <v>275</v>
      </c>
    </row>
    <row r="6397" spans="2:11" hidden="1">
      <c r="B6397" s="519" t="s">
        <v>1063</v>
      </c>
      <c r="C6397" s="519"/>
      <c r="D6397" s="519"/>
      <c r="E6397" s="519"/>
      <c r="F6397" s="519">
        <v>2</v>
      </c>
      <c r="G6397" s="519"/>
      <c r="H6397" s="519">
        <v>7</v>
      </c>
      <c r="I6397" s="519">
        <v>15</v>
      </c>
      <c r="J6397" s="519" t="str">
        <f t="shared" si="149"/>
        <v>SDN30020715</v>
      </c>
      <c r="K6397" s="519">
        <v>275</v>
      </c>
    </row>
    <row r="6398" spans="2:11" hidden="1">
      <c r="B6398" s="519" t="s">
        <v>1063</v>
      </c>
      <c r="C6398" s="519"/>
      <c r="D6398" s="519"/>
      <c r="E6398" s="519"/>
      <c r="F6398" s="519">
        <v>2</v>
      </c>
      <c r="G6398" s="519"/>
      <c r="H6398" s="519">
        <v>7</v>
      </c>
      <c r="I6398" s="519">
        <v>16</v>
      </c>
      <c r="J6398" s="519" t="str">
        <f t="shared" si="149"/>
        <v>SDN30020716</v>
      </c>
      <c r="K6398" s="519">
        <v>220</v>
      </c>
    </row>
    <row r="6399" spans="2:11" hidden="1">
      <c r="B6399" s="519" t="s">
        <v>1063</v>
      </c>
      <c r="C6399" s="519"/>
      <c r="D6399" s="519"/>
      <c r="E6399" s="519"/>
      <c r="F6399" s="519">
        <v>2</v>
      </c>
      <c r="G6399" s="519"/>
      <c r="H6399" s="519">
        <v>7</v>
      </c>
      <c r="I6399" s="519">
        <v>17</v>
      </c>
      <c r="J6399" s="519" t="str">
        <f t="shared" si="149"/>
        <v>SDN30020717</v>
      </c>
      <c r="K6399" s="519">
        <v>220</v>
      </c>
    </row>
    <row r="6400" spans="2:11" hidden="1">
      <c r="B6400" s="519" t="s">
        <v>1063</v>
      </c>
      <c r="C6400" s="519"/>
      <c r="D6400" s="519"/>
      <c r="E6400" s="519"/>
      <c r="F6400" s="519">
        <v>2</v>
      </c>
      <c r="G6400" s="519"/>
      <c r="H6400" s="519">
        <v>7</v>
      </c>
      <c r="I6400" s="519">
        <v>18</v>
      </c>
      <c r="J6400" s="519" t="str">
        <f t="shared" si="149"/>
        <v>SDN30020718</v>
      </c>
      <c r="K6400" s="519">
        <v>220</v>
      </c>
    </row>
    <row r="6401" spans="2:11" hidden="1">
      <c r="B6401" s="519" t="s">
        <v>1063</v>
      </c>
      <c r="C6401" s="519"/>
      <c r="D6401" s="519"/>
      <c r="E6401" s="519"/>
      <c r="F6401" s="519">
        <v>2</v>
      </c>
      <c r="G6401" s="519"/>
      <c r="H6401" s="519">
        <v>7</v>
      </c>
      <c r="I6401" s="519">
        <v>19</v>
      </c>
      <c r="J6401" s="519" t="str">
        <f t="shared" si="149"/>
        <v>SDN30020719</v>
      </c>
      <c r="K6401" s="519">
        <v>220</v>
      </c>
    </row>
    <row r="6402" spans="2:11" hidden="1">
      <c r="B6402" s="519" t="s">
        <v>1063</v>
      </c>
      <c r="C6402" s="519"/>
      <c r="D6402" s="519"/>
      <c r="E6402" s="519"/>
      <c r="F6402" s="519">
        <v>2</v>
      </c>
      <c r="G6402" s="519"/>
      <c r="H6402" s="519">
        <v>7</v>
      </c>
      <c r="I6402" s="519">
        <v>20</v>
      </c>
      <c r="J6402" s="519" t="str">
        <f t="shared" si="149"/>
        <v>SDN30020720</v>
      </c>
      <c r="K6402" s="519">
        <v>220</v>
      </c>
    </row>
    <row r="6403" spans="2:11" hidden="1">
      <c r="B6403" s="519" t="s">
        <v>1063</v>
      </c>
      <c r="C6403" s="519"/>
      <c r="D6403" s="519"/>
      <c r="E6403" s="519"/>
      <c r="F6403" s="519">
        <v>2</v>
      </c>
      <c r="G6403" s="519"/>
      <c r="H6403" s="519">
        <v>7</v>
      </c>
      <c r="I6403" s="519">
        <v>21</v>
      </c>
      <c r="J6403" s="519" t="str">
        <f t="shared" si="149"/>
        <v>SDN30020721</v>
      </c>
      <c r="K6403" s="519">
        <v>220</v>
      </c>
    </row>
    <row r="6404" spans="2:11" hidden="1">
      <c r="B6404" s="519" t="s">
        <v>1063</v>
      </c>
      <c r="C6404" s="519"/>
      <c r="D6404" s="519"/>
      <c r="E6404" s="519"/>
      <c r="F6404" s="519">
        <v>2</v>
      </c>
      <c r="G6404" s="519"/>
      <c r="H6404" s="519">
        <v>7</v>
      </c>
      <c r="I6404" s="519">
        <v>22</v>
      </c>
      <c r="J6404" s="519" t="str">
        <f t="shared" ref="J6404:J6467" si="150">B6404&amp;TEXT(F6404,"00")&amp;TEXT(H6404,"00")&amp;TEXT(I6404,"00")</f>
        <v>SDN30020722</v>
      </c>
      <c r="K6404" s="519">
        <v>220</v>
      </c>
    </row>
    <row r="6405" spans="2:11" hidden="1">
      <c r="B6405" s="519" t="s">
        <v>1063</v>
      </c>
      <c r="C6405" s="519"/>
      <c r="D6405" s="519"/>
      <c r="E6405" s="519"/>
      <c r="F6405" s="519">
        <v>2</v>
      </c>
      <c r="G6405" s="519"/>
      <c r="H6405" s="519">
        <v>7</v>
      </c>
      <c r="I6405" s="519">
        <v>23</v>
      </c>
      <c r="J6405" s="519" t="str">
        <f t="shared" si="150"/>
        <v>SDN30020723</v>
      </c>
      <c r="K6405" s="519">
        <v>220</v>
      </c>
    </row>
    <row r="6406" spans="2:11" hidden="1">
      <c r="B6406" s="519" t="s">
        <v>1063</v>
      </c>
      <c r="C6406" s="519"/>
      <c r="D6406" s="519"/>
      <c r="E6406" s="519"/>
      <c r="F6406" s="519">
        <v>2</v>
      </c>
      <c r="G6406" s="519"/>
      <c r="H6406" s="519">
        <v>7</v>
      </c>
      <c r="I6406" s="519">
        <v>24</v>
      </c>
      <c r="J6406" s="519" t="str">
        <f t="shared" si="150"/>
        <v>SDN30020724</v>
      </c>
      <c r="K6406" s="519">
        <v>220</v>
      </c>
    </row>
    <row r="6407" spans="2:11" hidden="1">
      <c r="B6407" s="519" t="s">
        <v>1063</v>
      </c>
      <c r="C6407" s="519"/>
      <c r="D6407" s="519"/>
      <c r="E6407" s="519"/>
      <c r="F6407" s="519">
        <v>2</v>
      </c>
      <c r="G6407" s="519"/>
      <c r="H6407" s="519">
        <v>7</v>
      </c>
      <c r="I6407" s="519">
        <v>25</v>
      </c>
      <c r="J6407" s="519" t="str">
        <f t="shared" si="150"/>
        <v>SDN30020725</v>
      </c>
      <c r="K6407" s="519">
        <v>220</v>
      </c>
    </row>
    <row r="6408" spans="2:11" hidden="1">
      <c r="B6408" s="519" t="s">
        <v>1063</v>
      </c>
      <c r="C6408" s="519"/>
      <c r="D6408" s="519"/>
      <c r="E6408" s="519"/>
      <c r="F6408" s="519">
        <v>2</v>
      </c>
      <c r="G6408" s="519"/>
      <c r="H6408" s="519">
        <v>7</v>
      </c>
      <c r="I6408" s="519">
        <v>26</v>
      </c>
      <c r="J6408" s="519" t="str">
        <f t="shared" si="150"/>
        <v>SDN30020726</v>
      </c>
      <c r="K6408" s="519">
        <v>220</v>
      </c>
    </row>
    <row r="6409" spans="2:11" hidden="1">
      <c r="B6409" s="519" t="s">
        <v>1063</v>
      </c>
      <c r="C6409" s="519"/>
      <c r="D6409" s="519"/>
      <c r="E6409" s="519"/>
      <c r="F6409" s="519">
        <v>2</v>
      </c>
      <c r="G6409" s="519"/>
      <c r="H6409" s="519">
        <v>7</v>
      </c>
      <c r="I6409" s="519">
        <v>27</v>
      </c>
      <c r="J6409" s="519" t="str">
        <f t="shared" si="150"/>
        <v>SDN30020727</v>
      </c>
      <c r="K6409" s="519">
        <v>220</v>
      </c>
    </row>
    <row r="6410" spans="2:11" hidden="1">
      <c r="B6410" s="519" t="s">
        <v>1063</v>
      </c>
      <c r="C6410" s="519"/>
      <c r="D6410" s="519"/>
      <c r="E6410" s="519"/>
      <c r="F6410" s="519">
        <v>2</v>
      </c>
      <c r="G6410" s="519"/>
      <c r="H6410" s="519">
        <v>7</v>
      </c>
      <c r="I6410" s="519">
        <v>28</v>
      </c>
      <c r="J6410" s="519" t="str">
        <f t="shared" si="150"/>
        <v>SDN30020728</v>
      </c>
      <c r="K6410" s="519">
        <v>220</v>
      </c>
    </row>
    <row r="6411" spans="2:11" hidden="1">
      <c r="B6411" s="519" t="s">
        <v>1063</v>
      </c>
      <c r="C6411" s="519"/>
      <c r="D6411" s="519"/>
      <c r="E6411" s="519"/>
      <c r="F6411" s="519">
        <v>2</v>
      </c>
      <c r="G6411" s="519"/>
      <c r="H6411" s="519">
        <v>7</v>
      </c>
      <c r="I6411" s="519">
        <v>29</v>
      </c>
      <c r="J6411" s="519" t="str">
        <f t="shared" si="150"/>
        <v>SDN30020729</v>
      </c>
      <c r="K6411" s="519">
        <v>220</v>
      </c>
    </row>
    <row r="6412" spans="2:11" hidden="1">
      <c r="B6412" s="519" t="s">
        <v>1063</v>
      </c>
      <c r="C6412" s="519"/>
      <c r="D6412" s="519"/>
      <c r="E6412" s="519"/>
      <c r="F6412" s="519">
        <v>2</v>
      </c>
      <c r="G6412" s="519"/>
      <c r="H6412" s="519">
        <v>7</v>
      </c>
      <c r="I6412" s="519">
        <v>30</v>
      </c>
      <c r="J6412" s="519" t="str">
        <f t="shared" si="150"/>
        <v>SDN30020730</v>
      </c>
      <c r="K6412" s="519">
        <v>220</v>
      </c>
    </row>
    <row r="6413" spans="2:11" hidden="1">
      <c r="B6413" s="519" t="s">
        <v>1063</v>
      </c>
      <c r="C6413" s="519"/>
      <c r="D6413" s="519"/>
      <c r="E6413" s="519"/>
      <c r="F6413" s="519">
        <v>2</v>
      </c>
      <c r="G6413" s="519"/>
      <c r="H6413" s="519">
        <v>8</v>
      </c>
      <c r="I6413" s="519">
        <v>1</v>
      </c>
      <c r="J6413" s="519" t="str">
        <f t="shared" si="150"/>
        <v>SDN30020801</v>
      </c>
      <c r="K6413" s="519">
        <v>275</v>
      </c>
    </row>
    <row r="6414" spans="2:11" hidden="1">
      <c r="B6414" s="519" t="s">
        <v>1063</v>
      </c>
      <c r="C6414" s="519"/>
      <c r="D6414" s="519"/>
      <c r="E6414" s="519"/>
      <c r="F6414" s="519">
        <v>2</v>
      </c>
      <c r="G6414" s="519"/>
      <c r="H6414" s="519">
        <v>8</v>
      </c>
      <c r="I6414" s="519">
        <v>2</v>
      </c>
      <c r="J6414" s="519" t="str">
        <f t="shared" si="150"/>
        <v>SDN30020802</v>
      </c>
      <c r="K6414" s="519">
        <v>275</v>
      </c>
    </row>
    <row r="6415" spans="2:11" hidden="1">
      <c r="B6415" s="519" t="s">
        <v>1063</v>
      </c>
      <c r="C6415" s="519"/>
      <c r="D6415" s="519"/>
      <c r="E6415" s="519"/>
      <c r="F6415" s="519">
        <v>2</v>
      </c>
      <c r="G6415" s="519"/>
      <c r="H6415" s="519">
        <v>8</v>
      </c>
      <c r="I6415" s="519">
        <v>3</v>
      </c>
      <c r="J6415" s="519" t="str">
        <f t="shared" si="150"/>
        <v>SDN30020803</v>
      </c>
      <c r="K6415" s="519">
        <v>275</v>
      </c>
    </row>
    <row r="6416" spans="2:11" hidden="1">
      <c r="B6416" s="519" t="s">
        <v>1063</v>
      </c>
      <c r="C6416" s="519"/>
      <c r="D6416" s="519"/>
      <c r="E6416" s="519"/>
      <c r="F6416" s="519">
        <v>2</v>
      </c>
      <c r="G6416" s="519"/>
      <c r="H6416" s="519">
        <v>8</v>
      </c>
      <c r="I6416" s="519">
        <v>4</v>
      </c>
      <c r="J6416" s="519" t="str">
        <f t="shared" si="150"/>
        <v>SDN30020804</v>
      </c>
      <c r="K6416" s="519">
        <v>275</v>
      </c>
    </row>
    <row r="6417" spans="2:11" hidden="1">
      <c r="B6417" s="519" t="s">
        <v>1063</v>
      </c>
      <c r="C6417" s="519"/>
      <c r="D6417" s="519"/>
      <c r="E6417" s="519"/>
      <c r="F6417" s="519">
        <v>2</v>
      </c>
      <c r="G6417" s="519"/>
      <c r="H6417" s="519">
        <v>8</v>
      </c>
      <c r="I6417" s="519">
        <v>5</v>
      </c>
      <c r="J6417" s="519" t="str">
        <f t="shared" si="150"/>
        <v>SDN30020805</v>
      </c>
      <c r="K6417" s="519">
        <v>275</v>
      </c>
    </row>
    <row r="6418" spans="2:11" hidden="1">
      <c r="B6418" s="519" t="s">
        <v>1063</v>
      </c>
      <c r="C6418" s="519"/>
      <c r="D6418" s="519"/>
      <c r="E6418" s="519"/>
      <c r="F6418" s="519">
        <v>2</v>
      </c>
      <c r="G6418" s="519"/>
      <c r="H6418" s="519">
        <v>8</v>
      </c>
      <c r="I6418" s="519">
        <v>6</v>
      </c>
      <c r="J6418" s="519" t="str">
        <f t="shared" si="150"/>
        <v>SDN30020806</v>
      </c>
      <c r="K6418" s="519">
        <v>275</v>
      </c>
    </row>
    <row r="6419" spans="2:11" hidden="1">
      <c r="B6419" s="519" t="s">
        <v>1063</v>
      </c>
      <c r="C6419" s="519"/>
      <c r="D6419" s="519"/>
      <c r="E6419" s="519"/>
      <c r="F6419" s="519">
        <v>2</v>
      </c>
      <c r="G6419" s="519"/>
      <c r="H6419" s="519">
        <v>8</v>
      </c>
      <c r="I6419" s="519">
        <v>7</v>
      </c>
      <c r="J6419" s="519" t="str">
        <f t="shared" si="150"/>
        <v>SDN30020807</v>
      </c>
      <c r="K6419" s="519">
        <v>275</v>
      </c>
    </row>
    <row r="6420" spans="2:11" hidden="1">
      <c r="B6420" s="519" t="s">
        <v>1063</v>
      </c>
      <c r="C6420" s="519"/>
      <c r="D6420" s="519"/>
      <c r="E6420" s="519"/>
      <c r="F6420" s="519">
        <v>2</v>
      </c>
      <c r="G6420" s="519"/>
      <c r="H6420" s="519">
        <v>8</v>
      </c>
      <c r="I6420" s="519">
        <v>8</v>
      </c>
      <c r="J6420" s="519" t="str">
        <f t="shared" si="150"/>
        <v>SDN30020808</v>
      </c>
      <c r="K6420" s="519">
        <v>275</v>
      </c>
    </row>
    <row r="6421" spans="2:11" hidden="1">
      <c r="B6421" s="519" t="s">
        <v>1063</v>
      </c>
      <c r="C6421" s="519"/>
      <c r="D6421" s="519"/>
      <c r="E6421" s="519"/>
      <c r="F6421" s="519">
        <v>2</v>
      </c>
      <c r="G6421" s="519"/>
      <c r="H6421" s="519">
        <v>8</v>
      </c>
      <c r="I6421" s="519">
        <v>9</v>
      </c>
      <c r="J6421" s="519" t="str">
        <f t="shared" si="150"/>
        <v>SDN30020809</v>
      </c>
      <c r="K6421" s="519">
        <v>275</v>
      </c>
    </row>
    <row r="6422" spans="2:11" hidden="1">
      <c r="B6422" s="519" t="s">
        <v>1063</v>
      </c>
      <c r="C6422" s="519"/>
      <c r="D6422" s="519"/>
      <c r="E6422" s="519"/>
      <c r="F6422" s="519">
        <v>2</v>
      </c>
      <c r="G6422" s="519"/>
      <c r="H6422" s="519">
        <v>8</v>
      </c>
      <c r="I6422" s="519">
        <v>10</v>
      </c>
      <c r="J6422" s="519" t="str">
        <f t="shared" si="150"/>
        <v>SDN30020810</v>
      </c>
      <c r="K6422" s="519">
        <v>275</v>
      </c>
    </row>
    <row r="6423" spans="2:11" hidden="1">
      <c r="B6423" s="519" t="s">
        <v>1063</v>
      </c>
      <c r="C6423" s="519"/>
      <c r="D6423" s="519"/>
      <c r="E6423" s="519"/>
      <c r="F6423" s="519">
        <v>2</v>
      </c>
      <c r="G6423" s="519"/>
      <c r="H6423" s="519">
        <v>8</v>
      </c>
      <c r="I6423" s="519">
        <v>11</v>
      </c>
      <c r="J6423" s="519" t="str">
        <f t="shared" si="150"/>
        <v>SDN30020811</v>
      </c>
      <c r="K6423" s="519">
        <v>275</v>
      </c>
    </row>
    <row r="6424" spans="2:11" hidden="1">
      <c r="B6424" s="519" t="s">
        <v>1063</v>
      </c>
      <c r="C6424" s="519"/>
      <c r="D6424" s="519"/>
      <c r="E6424" s="519"/>
      <c r="F6424" s="519">
        <v>2</v>
      </c>
      <c r="G6424" s="519"/>
      <c r="H6424" s="519">
        <v>8</v>
      </c>
      <c r="I6424" s="519">
        <v>12</v>
      </c>
      <c r="J6424" s="519" t="str">
        <f t="shared" si="150"/>
        <v>SDN30020812</v>
      </c>
      <c r="K6424" s="519">
        <v>275</v>
      </c>
    </row>
    <row r="6425" spans="2:11" hidden="1">
      <c r="B6425" s="519" t="s">
        <v>1063</v>
      </c>
      <c r="C6425" s="519"/>
      <c r="D6425" s="519"/>
      <c r="E6425" s="519"/>
      <c r="F6425" s="519">
        <v>2</v>
      </c>
      <c r="G6425" s="519"/>
      <c r="H6425" s="519">
        <v>8</v>
      </c>
      <c r="I6425" s="519">
        <v>13</v>
      </c>
      <c r="J6425" s="519" t="str">
        <f t="shared" si="150"/>
        <v>SDN30020813</v>
      </c>
      <c r="K6425" s="519">
        <v>275</v>
      </c>
    </row>
    <row r="6426" spans="2:11" hidden="1">
      <c r="B6426" s="519" t="s">
        <v>1063</v>
      </c>
      <c r="C6426" s="519"/>
      <c r="D6426" s="519"/>
      <c r="E6426" s="519"/>
      <c r="F6426" s="519">
        <v>2</v>
      </c>
      <c r="G6426" s="519"/>
      <c r="H6426" s="519">
        <v>8</v>
      </c>
      <c r="I6426" s="519">
        <v>14</v>
      </c>
      <c r="J6426" s="519" t="str">
        <f t="shared" si="150"/>
        <v>SDN30020814</v>
      </c>
      <c r="K6426" s="519">
        <v>275</v>
      </c>
    </row>
    <row r="6427" spans="2:11" hidden="1">
      <c r="B6427" s="519" t="s">
        <v>1063</v>
      </c>
      <c r="C6427" s="519"/>
      <c r="D6427" s="519"/>
      <c r="E6427" s="519"/>
      <c r="F6427" s="519">
        <v>2</v>
      </c>
      <c r="G6427" s="519"/>
      <c r="H6427" s="519">
        <v>8</v>
      </c>
      <c r="I6427" s="519">
        <v>15</v>
      </c>
      <c r="J6427" s="519" t="str">
        <f t="shared" si="150"/>
        <v>SDN30020815</v>
      </c>
      <c r="K6427" s="519">
        <v>275</v>
      </c>
    </row>
    <row r="6428" spans="2:11" hidden="1">
      <c r="B6428" s="519" t="s">
        <v>1063</v>
      </c>
      <c r="C6428" s="519"/>
      <c r="D6428" s="519"/>
      <c r="E6428" s="519"/>
      <c r="F6428" s="519">
        <v>2</v>
      </c>
      <c r="G6428" s="519"/>
      <c r="H6428" s="519">
        <v>8</v>
      </c>
      <c r="I6428" s="519">
        <v>16</v>
      </c>
      <c r="J6428" s="519" t="str">
        <f t="shared" si="150"/>
        <v>SDN30020816</v>
      </c>
      <c r="K6428" s="519">
        <v>220</v>
      </c>
    </row>
    <row r="6429" spans="2:11" hidden="1">
      <c r="B6429" s="519" t="s">
        <v>1063</v>
      </c>
      <c r="C6429" s="519"/>
      <c r="D6429" s="519"/>
      <c r="E6429" s="519"/>
      <c r="F6429" s="519">
        <v>2</v>
      </c>
      <c r="G6429" s="519"/>
      <c r="H6429" s="519">
        <v>8</v>
      </c>
      <c r="I6429" s="519">
        <v>17</v>
      </c>
      <c r="J6429" s="519" t="str">
        <f t="shared" si="150"/>
        <v>SDN30020817</v>
      </c>
      <c r="K6429" s="519">
        <v>220</v>
      </c>
    </row>
    <row r="6430" spans="2:11" hidden="1">
      <c r="B6430" s="519" t="s">
        <v>1063</v>
      </c>
      <c r="C6430" s="519"/>
      <c r="D6430" s="519"/>
      <c r="E6430" s="519"/>
      <c r="F6430" s="519">
        <v>2</v>
      </c>
      <c r="G6430" s="519"/>
      <c r="H6430" s="519">
        <v>8</v>
      </c>
      <c r="I6430" s="519">
        <v>18</v>
      </c>
      <c r="J6430" s="519" t="str">
        <f t="shared" si="150"/>
        <v>SDN30020818</v>
      </c>
      <c r="K6430" s="519">
        <v>220</v>
      </c>
    </row>
    <row r="6431" spans="2:11" hidden="1">
      <c r="B6431" s="519" t="s">
        <v>1063</v>
      </c>
      <c r="C6431" s="519"/>
      <c r="D6431" s="519"/>
      <c r="E6431" s="519"/>
      <c r="F6431" s="519">
        <v>2</v>
      </c>
      <c r="G6431" s="519"/>
      <c r="H6431" s="519">
        <v>8</v>
      </c>
      <c r="I6431" s="519">
        <v>19</v>
      </c>
      <c r="J6431" s="519" t="str">
        <f t="shared" si="150"/>
        <v>SDN30020819</v>
      </c>
      <c r="K6431" s="519">
        <v>220</v>
      </c>
    </row>
    <row r="6432" spans="2:11" hidden="1">
      <c r="B6432" s="519" t="s">
        <v>1063</v>
      </c>
      <c r="C6432" s="519"/>
      <c r="D6432" s="519"/>
      <c r="E6432" s="519"/>
      <c r="F6432" s="519">
        <v>2</v>
      </c>
      <c r="G6432" s="519"/>
      <c r="H6432" s="519">
        <v>8</v>
      </c>
      <c r="I6432" s="519">
        <v>20</v>
      </c>
      <c r="J6432" s="519" t="str">
        <f t="shared" si="150"/>
        <v>SDN30020820</v>
      </c>
      <c r="K6432" s="519">
        <v>220</v>
      </c>
    </row>
    <row r="6433" spans="2:11" hidden="1">
      <c r="B6433" s="519" t="s">
        <v>1063</v>
      </c>
      <c r="C6433" s="519"/>
      <c r="D6433" s="519"/>
      <c r="E6433" s="519"/>
      <c r="F6433" s="519">
        <v>2</v>
      </c>
      <c r="G6433" s="519"/>
      <c r="H6433" s="519">
        <v>8</v>
      </c>
      <c r="I6433" s="519">
        <v>21</v>
      </c>
      <c r="J6433" s="519" t="str">
        <f t="shared" si="150"/>
        <v>SDN30020821</v>
      </c>
      <c r="K6433" s="519">
        <v>220</v>
      </c>
    </row>
    <row r="6434" spans="2:11" hidden="1">
      <c r="B6434" s="519" t="s">
        <v>1063</v>
      </c>
      <c r="C6434" s="519"/>
      <c r="D6434" s="519"/>
      <c r="E6434" s="519"/>
      <c r="F6434" s="519">
        <v>2</v>
      </c>
      <c r="G6434" s="519"/>
      <c r="H6434" s="519">
        <v>8</v>
      </c>
      <c r="I6434" s="519">
        <v>22</v>
      </c>
      <c r="J6434" s="519" t="str">
        <f t="shared" si="150"/>
        <v>SDN30020822</v>
      </c>
      <c r="K6434" s="519">
        <v>220</v>
      </c>
    </row>
    <row r="6435" spans="2:11" hidden="1">
      <c r="B6435" s="519" t="s">
        <v>1063</v>
      </c>
      <c r="C6435" s="519"/>
      <c r="D6435" s="519"/>
      <c r="E6435" s="519"/>
      <c r="F6435" s="519">
        <v>2</v>
      </c>
      <c r="G6435" s="519"/>
      <c r="H6435" s="519">
        <v>8</v>
      </c>
      <c r="I6435" s="519">
        <v>23</v>
      </c>
      <c r="J6435" s="519" t="str">
        <f t="shared" si="150"/>
        <v>SDN30020823</v>
      </c>
      <c r="K6435" s="519">
        <v>220</v>
      </c>
    </row>
    <row r="6436" spans="2:11" hidden="1">
      <c r="B6436" s="519" t="s">
        <v>1063</v>
      </c>
      <c r="C6436" s="519"/>
      <c r="D6436" s="519"/>
      <c r="E6436" s="519"/>
      <c r="F6436" s="519">
        <v>2</v>
      </c>
      <c r="G6436" s="519"/>
      <c r="H6436" s="519">
        <v>8</v>
      </c>
      <c r="I6436" s="519">
        <v>24</v>
      </c>
      <c r="J6436" s="519" t="str">
        <f t="shared" si="150"/>
        <v>SDN30020824</v>
      </c>
      <c r="K6436" s="519">
        <v>220</v>
      </c>
    </row>
    <row r="6437" spans="2:11" hidden="1">
      <c r="B6437" s="519" t="s">
        <v>1063</v>
      </c>
      <c r="C6437" s="519"/>
      <c r="D6437" s="519"/>
      <c r="E6437" s="519"/>
      <c r="F6437" s="519">
        <v>2</v>
      </c>
      <c r="G6437" s="519"/>
      <c r="H6437" s="519">
        <v>8</v>
      </c>
      <c r="I6437" s="519">
        <v>25</v>
      </c>
      <c r="J6437" s="519" t="str">
        <f t="shared" si="150"/>
        <v>SDN30020825</v>
      </c>
      <c r="K6437" s="519">
        <v>220</v>
      </c>
    </row>
    <row r="6438" spans="2:11" hidden="1">
      <c r="B6438" s="519" t="s">
        <v>1063</v>
      </c>
      <c r="C6438" s="519"/>
      <c r="D6438" s="519"/>
      <c r="E6438" s="519"/>
      <c r="F6438" s="519">
        <v>2</v>
      </c>
      <c r="G6438" s="519"/>
      <c r="H6438" s="519">
        <v>8</v>
      </c>
      <c r="I6438" s="519">
        <v>26</v>
      </c>
      <c r="J6438" s="519" t="str">
        <f t="shared" si="150"/>
        <v>SDN30020826</v>
      </c>
      <c r="K6438" s="519">
        <v>220</v>
      </c>
    </row>
    <row r="6439" spans="2:11" hidden="1">
      <c r="B6439" s="519" t="s">
        <v>1063</v>
      </c>
      <c r="C6439" s="519"/>
      <c r="D6439" s="519"/>
      <c r="E6439" s="519"/>
      <c r="F6439" s="519">
        <v>2</v>
      </c>
      <c r="G6439" s="519"/>
      <c r="H6439" s="519">
        <v>8</v>
      </c>
      <c r="I6439" s="519">
        <v>27</v>
      </c>
      <c r="J6439" s="519" t="str">
        <f t="shared" si="150"/>
        <v>SDN30020827</v>
      </c>
      <c r="K6439" s="519">
        <v>220</v>
      </c>
    </row>
    <row r="6440" spans="2:11" hidden="1">
      <c r="B6440" s="519" t="s">
        <v>1063</v>
      </c>
      <c r="C6440" s="519"/>
      <c r="D6440" s="519"/>
      <c r="E6440" s="519"/>
      <c r="F6440" s="519">
        <v>2</v>
      </c>
      <c r="G6440" s="519"/>
      <c r="H6440" s="519">
        <v>8</v>
      </c>
      <c r="I6440" s="519">
        <v>28</v>
      </c>
      <c r="J6440" s="519" t="str">
        <f t="shared" si="150"/>
        <v>SDN30020828</v>
      </c>
      <c r="K6440" s="519">
        <v>220</v>
      </c>
    </row>
    <row r="6441" spans="2:11" hidden="1">
      <c r="B6441" s="519" t="s">
        <v>1063</v>
      </c>
      <c r="C6441" s="519"/>
      <c r="D6441" s="519"/>
      <c r="E6441" s="519"/>
      <c r="F6441" s="519">
        <v>2</v>
      </c>
      <c r="G6441" s="519"/>
      <c r="H6441" s="519">
        <v>8</v>
      </c>
      <c r="I6441" s="519">
        <v>29</v>
      </c>
      <c r="J6441" s="519" t="str">
        <f t="shared" si="150"/>
        <v>SDN30020829</v>
      </c>
      <c r="K6441" s="519">
        <v>220</v>
      </c>
    </row>
    <row r="6442" spans="2:11" hidden="1">
      <c r="B6442" s="519" t="s">
        <v>1063</v>
      </c>
      <c r="C6442" s="519"/>
      <c r="D6442" s="519"/>
      <c r="E6442" s="519"/>
      <c r="F6442" s="519">
        <v>2</v>
      </c>
      <c r="G6442" s="519"/>
      <c r="H6442" s="519">
        <v>8</v>
      </c>
      <c r="I6442" s="519">
        <v>30</v>
      </c>
      <c r="J6442" s="519" t="str">
        <f t="shared" si="150"/>
        <v>SDN30020830</v>
      </c>
      <c r="K6442" s="519">
        <v>220</v>
      </c>
    </row>
    <row r="6443" spans="2:11" hidden="1">
      <c r="B6443" s="519" t="s">
        <v>1063</v>
      </c>
      <c r="C6443" s="519"/>
      <c r="D6443" s="519"/>
      <c r="E6443" s="519"/>
      <c r="F6443" s="519">
        <v>2</v>
      </c>
      <c r="G6443" s="519"/>
      <c r="H6443" s="519">
        <v>9</v>
      </c>
      <c r="I6443" s="519">
        <v>1</v>
      </c>
      <c r="J6443" s="519" t="str">
        <f t="shared" si="150"/>
        <v>SDN30020901</v>
      </c>
      <c r="K6443" s="519">
        <v>275</v>
      </c>
    </row>
    <row r="6444" spans="2:11" hidden="1">
      <c r="B6444" s="519" t="s">
        <v>1063</v>
      </c>
      <c r="C6444" s="519"/>
      <c r="D6444" s="519"/>
      <c r="E6444" s="519"/>
      <c r="F6444" s="519">
        <v>2</v>
      </c>
      <c r="G6444" s="519"/>
      <c r="H6444" s="519">
        <v>9</v>
      </c>
      <c r="I6444" s="519">
        <v>2</v>
      </c>
      <c r="J6444" s="519" t="str">
        <f t="shared" si="150"/>
        <v>SDN30020902</v>
      </c>
      <c r="K6444" s="519">
        <v>275</v>
      </c>
    </row>
    <row r="6445" spans="2:11" hidden="1">
      <c r="B6445" s="519" t="s">
        <v>1063</v>
      </c>
      <c r="C6445" s="519"/>
      <c r="D6445" s="519"/>
      <c r="E6445" s="519"/>
      <c r="F6445" s="519">
        <v>2</v>
      </c>
      <c r="G6445" s="519"/>
      <c r="H6445" s="519">
        <v>9</v>
      </c>
      <c r="I6445" s="519">
        <v>3</v>
      </c>
      <c r="J6445" s="519" t="str">
        <f t="shared" si="150"/>
        <v>SDN30020903</v>
      </c>
      <c r="K6445" s="519">
        <v>275</v>
      </c>
    </row>
    <row r="6446" spans="2:11" hidden="1">
      <c r="B6446" s="519" t="s">
        <v>1063</v>
      </c>
      <c r="C6446" s="519"/>
      <c r="D6446" s="519"/>
      <c r="E6446" s="519"/>
      <c r="F6446" s="519">
        <v>2</v>
      </c>
      <c r="G6446" s="519"/>
      <c r="H6446" s="519">
        <v>9</v>
      </c>
      <c r="I6446" s="519">
        <v>4</v>
      </c>
      <c r="J6446" s="519" t="str">
        <f t="shared" si="150"/>
        <v>SDN30020904</v>
      </c>
      <c r="K6446" s="519">
        <v>275</v>
      </c>
    </row>
    <row r="6447" spans="2:11" hidden="1">
      <c r="B6447" s="519" t="s">
        <v>1063</v>
      </c>
      <c r="C6447" s="519"/>
      <c r="D6447" s="519"/>
      <c r="E6447" s="519"/>
      <c r="F6447" s="519">
        <v>2</v>
      </c>
      <c r="G6447" s="519"/>
      <c r="H6447" s="519">
        <v>9</v>
      </c>
      <c r="I6447" s="519">
        <v>5</v>
      </c>
      <c r="J6447" s="519" t="str">
        <f t="shared" si="150"/>
        <v>SDN30020905</v>
      </c>
      <c r="K6447" s="519">
        <v>275</v>
      </c>
    </row>
    <row r="6448" spans="2:11" hidden="1">
      <c r="B6448" s="519" t="s">
        <v>1063</v>
      </c>
      <c r="C6448" s="519"/>
      <c r="D6448" s="519"/>
      <c r="E6448" s="519"/>
      <c r="F6448" s="519">
        <v>2</v>
      </c>
      <c r="G6448" s="519"/>
      <c r="H6448" s="519">
        <v>9</v>
      </c>
      <c r="I6448" s="519">
        <v>6</v>
      </c>
      <c r="J6448" s="519" t="str">
        <f t="shared" si="150"/>
        <v>SDN30020906</v>
      </c>
      <c r="K6448" s="519">
        <v>275</v>
      </c>
    </row>
    <row r="6449" spans="2:11" hidden="1">
      <c r="B6449" s="519" t="s">
        <v>1063</v>
      </c>
      <c r="C6449" s="519"/>
      <c r="D6449" s="519"/>
      <c r="E6449" s="519"/>
      <c r="F6449" s="519">
        <v>2</v>
      </c>
      <c r="G6449" s="519"/>
      <c r="H6449" s="519">
        <v>9</v>
      </c>
      <c r="I6449" s="519">
        <v>7</v>
      </c>
      <c r="J6449" s="519" t="str">
        <f t="shared" si="150"/>
        <v>SDN30020907</v>
      </c>
      <c r="K6449" s="519">
        <v>275</v>
      </c>
    </row>
    <row r="6450" spans="2:11" hidden="1">
      <c r="B6450" s="519" t="s">
        <v>1063</v>
      </c>
      <c r="C6450" s="519"/>
      <c r="D6450" s="519"/>
      <c r="E6450" s="519"/>
      <c r="F6450" s="519">
        <v>2</v>
      </c>
      <c r="G6450" s="519"/>
      <c r="H6450" s="519">
        <v>9</v>
      </c>
      <c r="I6450" s="519">
        <v>8</v>
      </c>
      <c r="J6450" s="519" t="str">
        <f t="shared" si="150"/>
        <v>SDN30020908</v>
      </c>
      <c r="K6450" s="519">
        <v>275</v>
      </c>
    </row>
    <row r="6451" spans="2:11" hidden="1">
      <c r="B6451" s="519" t="s">
        <v>1063</v>
      </c>
      <c r="C6451" s="519"/>
      <c r="D6451" s="519"/>
      <c r="E6451" s="519"/>
      <c r="F6451" s="519">
        <v>2</v>
      </c>
      <c r="G6451" s="519"/>
      <c r="H6451" s="519">
        <v>9</v>
      </c>
      <c r="I6451" s="519">
        <v>9</v>
      </c>
      <c r="J6451" s="519" t="str">
        <f t="shared" si="150"/>
        <v>SDN30020909</v>
      </c>
      <c r="K6451" s="519">
        <v>275</v>
      </c>
    </row>
    <row r="6452" spans="2:11" hidden="1">
      <c r="B6452" s="519" t="s">
        <v>1063</v>
      </c>
      <c r="C6452" s="519"/>
      <c r="D6452" s="519"/>
      <c r="E6452" s="519"/>
      <c r="F6452" s="519">
        <v>2</v>
      </c>
      <c r="G6452" s="519"/>
      <c r="H6452" s="519">
        <v>9</v>
      </c>
      <c r="I6452" s="519">
        <v>10</v>
      </c>
      <c r="J6452" s="519" t="str">
        <f t="shared" si="150"/>
        <v>SDN30020910</v>
      </c>
      <c r="K6452" s="519">
        <v>275</v>
      </c>
    </row>
    <row r="6453" spans="2:11" hidden="1">
      <c r="B6453" s="519" t="s">
        <v>1063</v>
      </c>
      <c r="C6453" s="519"/>
      <c r="D6453" s="519"/>
      <c r="E6453" s="519"/>
      <c r="F6453" s="519">
        <v>2</v>
      </c>
      <c r="G6453" s="519"/>
      <c r="H6453" s="519">
        <v>9</v>
      </c>
      <c r="I6453" s="519">
        <v>11</v>
      </c>
      <c r="J6453" s="519" t="str">
        <f t="shared" si="150"/>
        <v>SDN30020911</v>
      </c>
      <c r="K6453" s="519">
        <v>275</v>
      </c>
    </row>
    <row r="6454" spans="2:11" hidden="1">
      <c r="B6454" s="519" t="s">
        <v>1063</v>
      </c>
      <c r="C6454" s="519"/>
      <c r="D6454" s="519"/>
      <c r="E6454" s="519"/>
      <c r="F6454" s="519">
        <v>2</v>
      </c>
      <c r="G6454" s="519"/>
      <c r="H6454" s="519">
        <v>9</v>
      </c>
      <c r="I6454" s="519">
        <v>12</v>
      </c>
      <c r="J6454" s="519" t="str">
        <f t="shared" si="150"/>
        <v>SDN30020912</v>
      </c>
      <c r="K6454" s="519">
        <v>275</v>
      </c>
    </row>
    <row r="6455" spans="2:11" hidden="1">
      <c r="B6455" s="519" t="s">
        <v>1063</v>
      </c>
      <c r="C6455" s="519"/>
      <c r="D6455" s="519"/>
      <c r="E6455" s="519"/>
      <c r="F6455" s="519">
        <v>2</v>
      </c>
      <c r="G6455" s="519"/>
      <c r="H6455" s="519">
        <v>9</v>
      </c>
      <c r="I6455" s="519">
        <v>13</v>
      </c>
      <c r="J6455" s="519" t="str">
        <f t="shared" si="150"/>
        <v>SDN30020913</v>
      </c>
      <c r="K6455" s="519">
        <v>275</v>
      </c>
    </row>
    <row r="6456" spans="2:11" hidden="1">
      <c r="B6456" s="519" t="s">
        <v>1063</v>
      </c>
      <c r="C6456" s="519"/>
      <c r="D6456" s="519"/>
      <c r="E6456" s="519"/>
      <c r="F6456" s="519">
        <v>2</v>
      </c>
      <c r="G6456" s="519"/>
      <c r="H6456" s="519">
        <v>9</v>
      </c>
      <c r="I6456" s="519">
        <v>14</v>
      </c>
      <c r="J6456" s="519" t="str">
        <f t="shared" si="150"/>
        <v>SDN30020914</v>
      </c>
      <c r="K6456" s="519">
        <v>275</v>
      </c>
    </row>
    <row r="6457" spans="2:11" hidden="1">
      <c r="B6457" s="519" t="s">
        <v>1063</v>
      </c>
      <c r="C6457" s="519"/>
      <c r="D6457" s="519"/>
      <c r="E6457" s="519"/>
      <c r="F6457" s="519">
        <v>2</v>
      </c>
      <c r="G6457" s="519"/>
      <c r="H6457" s="519">
        <v>9</v>
      </c>
      <c r="I6457" s="519">
        <v>15</v>
      </c>
      <c r="J6457" s="519" t="str">
        <f t="shared" si="150"/>
        <v>SDN30020915</v>
      </c>
      <c r="K6457" s="519">
        <v>275</v>
      </c>
    </row>
    <row r="6458" spans="2:11" hidden="1">
      <c r="B6458" s="519" t="s">
        <v>1063</v>
      </c>
      <c r="C6458" s="519"/>
      <c r="D6458" s="519"/>
      <c r="E6458" s="519"/>
      <c r="F6458" s="519">
        <v>2</v>
      </c>
      <c r="G6458" s="519"/>
      <c r="H6458" s="519">
        <v>9</v>
      </c>
      <c r="I6458" s="519">
        <v>16</v>
      </c>
      <c r="J6458" s="519" t="str">
        <f t="shared" si="150"/>
        <v>SDN30020916</v>
      </c>
      <c r="K6458" s="519">
        <v>220</v>
      </c>
    </row>
    <row r="6459" spans="2:11" hidden="1">
      <c r="B6459" s="519" t="s">
        <v>1063</v>
      </c>
      <c r="C6459" s="519"/>
      <c r="D6459" s="519"/>
      <c r="E6459" s="519"/>
      <c r="F6459" s="519">
        <v>2</v>
      </c>
      <c r="G6459" s="519"/>
      <c r="H6459" s="519">
        <v>9</v>
      </c>
      <c r="I6459" s="519">
        <v>17</v>
      </c>
      <c r="J6459" s="519" t="str">
        <f t="shared" si="150"/>
        <v>SDN30020917</v>
      </c>
      <c r="K6459" s="519">
        <v>220</v>
      </c>
    </row>
    <row r="6460" spans="2:11" hidden="1">
      <c r="B6460" s="519" t="s">
        <v>1063</v>
      </c>
      <c r="C6460" s="519"/>
      <c r="D6460" s="519"/>
      <c r="E6460" s="519"/>
      <c r="F6460" s="519">
        <v>2</v>
      </c>
      <c r="G6460" s="519"/>
      <c r="H6460" s="519">
        <v>9</v>
      </c>
      <c r="I6460" s="519">
        <v>18</v>
      </c>
      <c r="J6460" s="519" t="str">
        <f t="shared" si="150"/>
        <v>SDN30020918</v>
      </c>
      <c r="K6460" s="519">
        <v>220</v>
      </c>
    </row>
    <row r="6461" spans="2:11" hidden="1">
      <c r="B6461" s="519" t="s">
        <v>1063</v>
      </c>
      <c r="C6461" s="519"/>
      <c r="D6461" s="519"/>
      <c r="E6461" s="519"/>
      <c r="F6461" s="519">
        <v>2</v>
      </c>
      <c r="G6461" s="519"/>
      <c r="H6461" s="519">
        <v>9</v>
      </c>
      <c r="I6461" s="519">
        <v>19</v>
      </c>
      <c r="J6461" s="519" t="str">
        <f t="shared" si="150"/>
        <v>SDN30020919</v>
      </c>
      <c r="K6461" s="519">
        <v>220</v>
      </c>
    </row>
    <row r="6462" spans="2:11" hidden="1">
      <c r="B6462" s="519" t="s">
        <v>1063</v>
      </c>
      <c r="C6462" s="519"/>
      <c r="D6462" s="519"/>
      <c r="E6462" s="519"/>
      <c r="F6462" s="519">
        <v>2</v>
      </c>
      <c r="G6462" s="519"/>
      <c r="H6462" s="519">
        <v>9</v>
      </c>
      <c r="I6462" s="519">
        <v>20</v>
      </c>
      <c r="J6462" s="519" t="str">
        <f t="shared" si="150"/>
        <v>SDN30020920</v>
      </c>
      <c r="K6462" s="519">
        <v>220</v>
      </c>
    </row>
    <row r="6463" spans="2:11" hidden="1">
      <c r="B6463" s="519" t="s">
        <v>1063</v>
      </c>
      <c r="C6463" s="519"/>
      <c r="D6463" s="519"/>
      <c r="E6463" s="519"/>
      <c r="F6463" s="519">
        <v>2</v>
      </c>
      <c r="G6463" s="519"/>
      <c r="H6463" s="519">
        <v>9</v>
      </c>
      <c r="I6463" s="519">
        <v>21</v>
      </c>
      <c r="J6463" s="519" t="str">
        <f t="shared" si="150"/>
        <v>SDN30020921</v>
      </c>
      <c r="K6463" s="519">
        <v>220</v>
      </c>
    </row>
    <row r="6464" spans="2:11" hidden="1">
      <c r="B6464" s="519" t="s">
        <v>1063</v>
      </c>
      <c r="C6464" s="519"/>
      <c r="D6464" s="519"/>
      <c r="E6464" s="519"/>
      <c r="F6464" s="519">
        <v>2</v>
      </c>
      <c r="G6464" s="519"/>
      <c r="H6464" s="519">
        <v>9</v>
      </c>
      <c r="I6464" s="519">
        <v>22</v>
      </c>
      <c r="J6464" s="519" t="str">
        <f t="shared" si="150"/>
        <v>SDN30020922</v>
      </c>
      <c r="K6464" s="519">
        <v>220</v>
      </c>
    </row>
    <row r="6465" spans="2:11" hidden="1">
      <c r="B6465" s="519" t="s">
        <v>1063</v>
      </c>
      <c r="C6465" s="519"/>
      <c r="D6465" s="519"/>
      <c r="E6465" s="519"/>
      <c r="F6465" s="519">
        <v>2</v>
      </c>
      <c r="G6465" s="519"/>
      <c r="H6465" s="519">
        <v>9</v>
      </c>
      <c r="I6465" s="519">
        <v>23</v>
      </c>
      <c r="J6465" s="519" t="str">
        <f t="shared" si="150"/>
        <v>SDN30020923</v>
      </c>
      <c r="K6465" s="519">
        <v>220</v>
      </c>
    </row>
    <row r="6466" spans="2:11" hidden="1">
      <c r="B6466" s="519" t="s">
        <v>1063</v>
      </c>
      <c r="C6466" s="519"/>
      <c r="D6466" s="519"/>
      <c r="E6466" s="519"/>
      <c r="F6466" s="519">
        <v>2</v>
      </c>
      <c r="G6466" s="519"/>
      <c r="H6466" s="519">
        <v>9</v>
      </c>
      <c r="I6466" s="519">
        <v>24</v>
      </c>
      <c r="J6466" s="519" t="str">
        <f t="shared" si="150"/>
        <v>SDN30020924</v>
      </c>
      <c r="K6466" s="519">
        <v>220</v>
      </c>
    </row>
    <row r="6467" spans="2:11" hidden="1">
      <c r="B6467" s="519" t="s">
        <v>1063</v>
      </c>
      <c r="C6467" s="519"/>
      <c r="D6467" s="519"/>
      <c r="E6467" s="519"/>
      <c r="F6467" s="519">
        <v>2</v>
      </c>
      <c r="G6467" s="519"/>
      <c r="H6467" s="519">
        <v>9</v>
      </c>
      <c r="I6467" s="519">
        <v>25</v>
      </c>
      <c r="J6467" s="519" t="str">
        <f t="shared" si="150"/>
        <v>SDN30020925</v>
      </c>
      <c r="K6467" s="519">
        <v>220</v>
      </c>
    </row>
    <row r="6468" spans="2:11" hidden="1">
      <c r="B6468" s="519" t="s">
        <v>1063</v>
      </c>
      <c r="C6468" s="519"/>
      <c r="D6468" s="519"/>
      <c r="E6468" s="519"/>
      <c r="F6468" s="519">
        <v>2</v>
      </c>
      <c r="G6468" s="519"/>
      <c r="H6468" s="519">
        <v>9</v>
      </c>
      <c r="I6468" s="519">
        <v>26</v>
      </c>
      <c r="J6468" s="519" t="str">
        <f t="shared" ref="J6468:J6531" si="151">B6468&amp;TEXT(F6468,"00")&amp;TEXT(H6468,"00")&amp;TEXT(I6468,"00")</f>
        <v>SDN30020926</v>
      </c>
      <c r="K6468" s="519">
        <v>220</v>
      </c>
    </row>
    <row r="6469" spans="2:11" hidden="1">
      <c r="B6469" s="519" t="s">
        <v>1063</v>
      </c>
      <c r="C6469" s="519"/>
      <c r="D6469" s="519"/>
      <c r="E6469" s="519"/>
      <c r="F6469" s="519">
        <v>2</v>
      </c>
      <c r="G6469" s="519"/>
      <c r="H6469" s="519">
        <v>9</v>
      </c>
      <c r="I6469" s="519">
        <v>27</v>
      </c>
      <c r="J6469" s="519" t="str">
        <f t="shared" si="151"/>
        <v>SDN30020927</v>
      </c>
      <c r="K6469" s="519">
        <v>220</v>
      </c>
    </row>
    <row r="6470" spans="2:11" hidden="1">
      <c r="B6470" s="519" t="s">
        <v>1063</v>
      </c>
      <c r="C6470" s="519"/>
      <c r="D6470" s="519"/>
      <c r="E6470" s="519"/>
      <c r="F6470" s="519">
        <v>2</v>
      </c>
      <c r="G6470" s="519"/>
      <c r="H6470" s="519">
        <v>9</v>
      </c>
      <c r="I6470" s="519">
        <v>28</v>
      </c>
      <c r="J6470" s="519" t="str">
        <f t="shared" si="151"/>
        <v>SDN30020928</v>
      </c>
      <c r="K6470" s="519">
        <v>220</v>
      </c>
    </row>
    <row r="6471" spans="2:11" hidden="1">
      <c r="B6471" s="519" t="s">
        <v>1063</v>
      </c>
      <c r="C6471" s="519"/>
      <c r="D6471" s="519"/>
      <c r="E6471" s="519"/>
      <c r="F6471" s="519">
        <v>2</v>
      </c>
      <c r="G6471" s="519"/>
      <c r="H6471" s="519">
        <v>9</v>
      </c>
      <c r="I6471" s="519">
        <v>29</v>
      </c>
      <c r="J6471" s="519" t="str">
        <f t="shared" si="151"/>
        <v>SDN30020929</v>
      </c>
      <c r="K6471" s="519">
        <v>220</v>
      </c>
    </row>
    <row r="6472" spans="2:11" hidden="1">
      <c r="B6472" s="519" t="s">
        <v>1063</v>
      </c>
      <c r="C6472" s="519"/>
      <c r="D6472" s="519"/>
      <c r="E6472" s="519"/>
      <c r="F6472" s="519">
        <v>2</v>
      </c>
      <c r="G6472" s="519"/>
      <c r="H6472" s="519">
        <v>9</v>
      </c>
      <c r="I6472" s="519">
        <v>30</v>
      </c>
      <c r="J6472" s="519" t="str">
        <f t="shared" si="151"/>
        <v>SDN30020930</v>
      </c>
      <c r="K6472" s="519">
        <v>220</v>
      </c>
    </row>
    <row r="6473" spans="2:11" hidden="1">
      <c r="B6473" s="519" t="s">
        <v>1063</v>
      </c>
      <c r="C6473" s="519"/>
      <c r="D6473" s="519"/>
      <c r="E6473" s="519"/>
      <c r="F6473" s="519">
        <v>2</v>
      </c>
      <c r="G6473" s="519"/>
      <c r="H6473" s="519">
        <v>10</v>
      </c>
      <c r="I6473" s="519">
        <v>1</v>
      </c>
      <c r="J6473" s="519" t="str">
        <f t="shared" si="151"/>
        <v>SDN30021001</v>
      </c>
      <c r="K6473" s="519">
        <v>275</v>
      </c>
    </row>
    <row r="6474" spans="2:11" hidden="1">
      <c r="B6474" s="519" t="s">
        <v>1063</v>
      </c>
      <c r="C6474" s="519"/>
      <c r="D6474" s="519"/>
      <c r="E6474" s="519"/>
      <c r="F6474" s="519">
        <v>2</v>
      </c>
      <c r="G6474" s="519"/>
      <c r="H6474" s="519">
        <v>10</v>
      </c>
      <c r="I6474" s="519">
        <v>2</v>
      </c>
      <c r="J6474" s="519" t="str">
        <f t="shared" si="151"/>
        <v>SDN30021002</v>
      </c>
      <c r="K6474" s="519">
        <v>275</v>
      </c>
    </row>
    <row r="6475" spans="2:11" hidden="1">
      <c r="B6475" s="519" t="s">
        <v>1063</v>
      </c>
      <c r="C6475" s="519"/>
      <c r="D6475" s="519"/>
      <c r="E6475" s="519"/>
      <c r="F6475" s="519">
        <v>2</v>
      </c>
      <c r="G6475" s="519"/>
      <c r="H6475" s="519">
        <v>10</v>
      </c>
      <c r="I6475" s="519">
        <v>3</v>
      </c>
      <c r="J6475" s="519" t="str">
        <f t="shared" si="151"/>
        <v>SDN30021003</v>
      </c>
      <c r="K6475" s="519">
        <v>275</v>
      </c>
    </row>
    <row r="6476" spans="2:11" hidden="1">
      <c r="B6476" s="519" t="s">
        <v>1063</v>
      </c>
      <c r="C6476" s="519"/>
      <c r="D6476" s="519"/>
      <c r="E6476" s="519"/>
      <c r="F6476" s="519">
        <v>2</v>
      </c>
      <c r="G6476" s="519"/>
      <c r="H6476" s="519">
        <v>10</v>
      </c>
      <c r="I6476" s="519">
        <v>4</v>
      </c>
      <c r="J6476" s="519" t="str">
        <f t="shared" si="151"/>
        <v>SDN30021004</v>
      </c>
      <c r="K6476" s="519">
        <v>275</v>
      </c>
    </row>
    <row r="6477" spans="2:11" hidden="1">
      <c r="B6477" s="519" t="s">
        <v>1063</v>
      </c>
      <c r="C6477" s="519"/>
      <c r="D6477" s="519"/>
      <c r="E6477" s="519"/>
      <c r="F6477" s="519">
        <v>2</v>
      </c>
      <c r="G6477" s="519"/>
      <c r="H6477" s="519">
        <v>10</v>
      </c>
      <c r="I6477" s="519">
        <v>5</v>
      </c>
      <c r="J6477" s="519" t="str">
        <f t="shared" si="151"/>
        <v>SDN30021005</v>
      </c>
      <c r="K6477" s="519">
        <v>275</v>
      </c>
    </row>
    <row r="6478" spans="2:11" hidden="1">
      <c r="B6478" s="519" t="s">
        <v>1063</v>
      </c>
      <c r="C6478" s="519"/>
      <c r="D6478" s="519"/>
      <c r="E6478" s="519"/>
      <c r="F6478" s="519">
        <v>2</v>
      </c>
      <c r="G6478" s="519"/>
      <c r="H6478" s="519">
        <v>10</v>
      </c>
      <c r="I6478" s="519">
        <v>6</v>
      </c>
      <c r="J6478" s="519" t="str">
        <f t="shared" si="151"/>
        <v>SDN30021006</v>
      </c>
      <c r="K6478" s="519">
        <v>275</v>
      </c>
    </row>
    <row r="6479" spans="2:11" hidden="1">
      <c r="B6479" s="519" t="s">
        <v>1063</v>
      </c>
      <c r="C6479" s="519"/>
      <c r="D6479" s="519"/>
      <c r="E6479" s="519"/>
      <c r="F6479" s="519">
        <v>2</v>
      </c>
      <c r="G6479" s="519"/>
      <c r="H6479" s="519">
        <v>10</v>
      </c>
      <c r="I6479" s="519">
        <v>7</v>
      </c>
      <c r="J6479" s="519" t="str">
        <f t="shared" si="151"/>
        <v>SDN30021007</v>
      </c>
      <c r="K6479" s="519">
        <v>275</v>
      </c>
    </row>
    <row r="6480" spans="2:11" hidden="1">
      <c r="B6480" s="519" t="s">
        <v>1063</v>
      </c>
      <c r="C6480" s="519"/>
      <c r="D6480" s="519"/>
      <c r="E6480" s="519"/>
      <c r="F6480" s="519">
        <v>2</v>
      </c>
      <c r="G6480" s="519"/>
      <c r="H6480" s="519">
        <v>10</v>
      </c>
      <c r="I6480" s="519">
        <v>8</v>
      </c>
      <c r="J6480" s="519" t="str">
        <f t="shared" si="151"/>
        <v>SDN30021008</v>
      </c>
      <c r="K6480" s="519">
        <v>275</v>
      </c>
    </row>
    <row r="6481" spans="2:11" hidden="1">
      <c r="B6481" s="519" t="s">
        <v>1063</v>
      </c>
      <c r="C6481" s="519"/>
      <c r="D6481" s="519"/>
      <c r="E6481" s="519"/>
      <c r="F6481" s="519">
        <v>2</v>
      </c>
      <c r="G6481" s="519"/>
      <c r="H6481" s="519">
        <v>10</v>
      </c>
      <c r="I6481" s="519">
        <v>9</v>
      </c>
      <c r="J6481" s="519" t="str">
        <f t="shared" si="151"/>
        <v>SDN30021009</v>
      </c>
      <c r="K6481" s="519">
        <v>275</v>
      </c>
    </row>
    <row r="6482" spans="2:11" hidden="1">
      <c r="B6482" s="519" t="s">
        <v>1063</v>
      </c>
      <c r="C6482" s="519"/>
      <c r="D6482" s="519"/>
      <c r="E6482" s="519"/>
      <c r="F6482" s="519">
        <v>2</v>
      </c>
      <c r="G6482" s="519"/>
      <c r="H6482" s="519">
        <v>10</v>
      </c>
      <c r="I6482" s="519">
        <v>10</v>
      </c>
      <c r="J6482" s="519" t="str">
        <f t="shared" si="151"/>
        <v>SDN30021010</v>
      </c>
      <c r="K6482" s="519">
        <v>275</v>
      </c>
    </row>
    <row r="6483" spans="2:11" hidden="1">
      <c r="B6483" s="519" t="s">
        <v>1063</v>
      </c>
      <c r="C6483" s="519"/>
      <c r="D6483" s="519"/>
      <c r="E6483" s="519"/>
      <c r="F6483" s="519">
        <v>2</v>
      </c>
      <c r="G6483" s="519"/>
      <c r="H6483" s="519">
        <v>10</v>
      </c>
      <c r="I6483" s="519">
        <v>11</v>
      </c>
      <c r="J6483" s="519" t="str">
        <f t="shared" si="151"/>
        <v>SDN30021011</v>
      </c>
      <c r="K6483" s="519">
        <v>275</v>
      </c>
    </row>
    <row r="6484" spans="2:11" hidden="1">
      <c r="B6484" s="519" t="s">
        <v>1063</v>
      </c>
      <c r="C6484" s="519"/>
      <c r="D6484" s="519"/>
      <c r="E6484" s="519"/>
      <c r="F6484" s="519">
        <v>2</v>
      </c>
      <c r="G6484" s="519"/>
      <c r="H6484" s="519">
        <v>10</v>
      </c>
      <c r="I6484" s="519">
        <v>12</v>
      </c>
      <c r="J6484" s="519" t="str">
        <f t="shared" si="151"/>
        <v>SDN30021012</v>
      </c>
      <c r="K6484" s="519">
        <v>275</v>
      </c>
    </row>
    <row r="6485" spans="2:11" hidden="1">
      <c r="B6485" s="519" t="s">
        <v>1063</v>
      </c>
      <c r="C6485" s="519"/>
      <c r="D6485" s="519"/>
      <c r="E6485" s="519"/>
      <c r="F6485" s="519">
        <v>2</v>
      </c>
      <c r="G6485" s="519"/>
      <c r="H6485" s="519">
        <v>10</v>
      </c>
      <c r="I6485" s="519">
        <v>13</v>
      </c>
      <c r="J6485" s="519" t="str">
        <f t="shared" si="151"/>
        <v>SDN30021013</v>
      </c>
      <c r="K6485" s="519">
        <v>275</v>
      </c>
    </row>
    <row r="6486" spans="2:11" hidden="1">
      <c r="B6486" s="519" t="s">
        <v>1063</v>
      </c>
      <c r="C6486" s="519"/>
      <c r="D6486" s="519"/>
      <c r="E6486" s="519"/>
      <c r="F6486" s="519">
        <v>2</v>
      </c>
      <c r="G6486" s="519"/>
      <c r="H6486" s="519">
        <v>10</v>
      </c>
      <c r="I6486" s="519">
        <v>14</v>
      </c>
      <c r="J6486" s="519" t="str">
        <f t="shared" si="151"/>
        <v>SDN30021014</v>
      </c>
      <c r="K6486" s="519">
        <v>275</v>
      </c>
    </row>
    <row r="6487" spans="2:11" hidden="1">
      <c r="B6487" s="519" t="s">
        <v>1063</v>
      </c>
      <c r="C6487" s="519"/>
      <c r="D6487" s="519"/>
      <c r="E6487" s="519"/>
      <c r="F6487" s="519">
        <v>2</v>
      </c>
      <c r="G6487" s="519"/>
      <c r="H6487" s="519">
        <v>10</v>
      </c>
      <c r="I6487" s="519">
        <v>15</v>
      </c>
      <c r="J6487" s="519" t="str">
        <f t="shared" si="151"/>
        <v>SDN30021015</v>
      </c>
      <c r="K6487" s="519">
        <v>275</v>
      </c>
    </row>
    <row r="6488" spans="2:11" hidden="1">
      <c r="B6488" s="519" t="s">
        <v>1063</v>
      </c>
      <c r="C6488" s="519"/>
      <c r="D6488" s="519"/>
      <c r="E6488" s="519"/>
      <c r="F6488" s="519">
        <v>2</v>
      </c>
      <c r="G6488" s="519"/>
      <c r="H6488" s="519">
        <v>10</v>
      </c>
      <c r="I6488" s="519">
        <v>16</v>
      </c>
      <c r="J6488" s="519" t="str">
        <f t="shared" si="151"/>
        <v>SDN30021016</v>
      </c>
      <c r="K6488" s="519">
        <v>220</v>
      </c>
    </row>
    <row r="6489" spans="2:11" hidden="1">
      <c r="B6489" s="519" t="s">
        <v>1063</v>
      </c>
      <c r="C6489" s="519"/>
      <c r="D6489" s="519"/>
      <c r="E6489" s="519"/>
      <c r="F6489" s="519">
        <v>2</v>
      </c>
      <c r="G6489" s="519"/>
      <c r="H6489" s="519">
        <v>10</v>
      </c>
      <c r="I6489" s="519">
        <v>17</v>
      </c>
      <c r="J6489" s="519" t="str">
        <f t="shared" si="151"/>
        <v>SDN30021017</v>
      </c>
      <c r="K6489" s="519">
        <v>220</v>
      </c>
    </row>
    <row r="6490" spans="2:11" hidden="1">
      <c r="B6490" s="519" t="s">
        <v>1063</v>
      </c>
      <c r="C6490" s="519"/>
      <c r="D6490" s="519"/>
      <c r="E6490" s="519"/>
      <c r="F6490" s="519">
        <v>2</v>
      </c>
      <c r="G6490" s="519"/>
      <c r="H6490" s="519">
        <v>10</v>
      </c>
      <c r="I6490" s="519">
        <v>18</v>
      </c>
      <c r="J6490" s="519" t="str">
        <f t="shared" si="151"/>
        <v>SDN30021018</v>
      </c>
      <c r="K6490" s="519">
        <v>220</v>
      </c>
    </row>
    <row r="6491" spans="2:11" hidden="1">
      <c r="B6491" s="519" t="s">
        <v>1063</v>
      </c>
      <c r="C6491" s="519"/>
      <c r="D6491" s="519"/>
      <c r="E6491" s="519"/>
      <c r="F6491" s="519">
        <v>2</v>
      </c>
      <c r="G6491" s="519"/>
      <c r="H6491" s="519">
        <v>10</v>
      </c>
      <c r="I6491" s="519">
        <v>19</v>
      </c>
      <c r="J6491" s="519" t="str">
        <f t="shared" si="151"/>
        <v>SDN30021019</v>
      </c>
      <c r="K6491" s="519">
        <v>220</v>
      </c>
    </row>
    <row r="6492" spans="2:11" hidden="1">
      <c r="B6492" s="519" t="s">
        <v>1063</v>
      </c>
      <c r="C6492" s="519"/>
      <c r="D6492" s="519"/>
      <c r="E6492" s="519"/>
      <c r="F6492" s="519">
        <v>2</v>
      </c>
      <c r="G6492" s="519"/>
      <c r="H6492" s="519">
        <v>10</v>
      </c>
      <c r="I6492" s="519">
        <v>20</v>
      </c>
      <c r="J6492" s="519" t="str">
        <f t="shared" si="151"/>
        <v>SDN30021020</v>
      </c>
      <c r="K6492" s="519">
        <v>220</v>
      </c>
    </row>
    <row r="6493" spans="2:11" hidden="1">
      <c r="B6493" s="519" t="s">
        <v>1063</v>
      </c>
      <c r="C6493" s="519"/>
      <c r="D6493" s="519"/>
      <c r="E6493" s="519"/>
      <c r="F6493" s="519">
        <v>2</v>
      </c>
      <c r="G6493" s="519"/>
      <c r="H6493" s="519">
        <v>10</v>
      </c>
      <c r="I6493" s="519">
        <v>21</v>
      </c>
      <c r="J6493" s="519" t="str">
        <f t="shared" si="151"/>
        <v>SDN30021021</v>
      </c>
      <c r="K6493" s="519">
        <v>220</v>
      </c>
    </row>
    <row r="6494" spans="2:11" hidden="1">
      <c r="B6494" s="519" t="s">
        <v>1063</v>
      </c>
      <c r="C6494" s="519"/>
      <c r="D6494" s="519"/>
      <c r="E6494" s="519"/>
      <c r="F6494" s="519">
        <v>2</v>
      </c>
      <c r="G6494" s="519"/>
      <c r="H6494" s="519">
        <v>10</v>
      </c>
      <c r="I6494" s="519">
        <v>22</v>
      </c>
      <c r="J6494" s="519" t="str">
        <f t="shared" si="151"/>
        <v>SDN30021022</v>
      </c>
      <c r="K6494" s="519">
        <v>220</v>
      </c>
    </row>
    <row r="6495" spans="2:11" hidden="1">
      <c r="B6495" s="519" t="s">
        <v>1063</v>
      </c>
      <c r="C6495" s="519"/>
      <c r="D6495" s="519"/>
      <c r="E6495" s="519"/>
      <c r="F6495" s="519">
        <v>2</v>
      </c>
      <c r="G6495" s="519"/>
      <c r="H6495" s="519">
        <v>10</v>
      </c>
      <c r="I6495" s="519">
        <v>23</v>
      </c>
      <c r="J6495" s="519" t="str">
        <f t="shared" si="151"/>
        <v>SDN30021023</v>
      </c>
      <c r="K6495" s="519">
        <v>220</v>
      </c>
    </row>
    <row r="6496" spans="2:11" hidden="1">
      <c r="B6496" s="519" t="s">
        <v>1063</v>
      </c>
      <c r="C6496" s="519"/>
      <c r="D6496" s="519"/>
      <c r="E6496" s="519"/>
      <c r="F6496" s="519">
        <v>2</v>
      </c>
      <c r="G6496" s="519"/>
      <c r="H6496" s="519">
        <v>10</v>
      </c>
      <c r="I6496" s="519">
        <v>24</v>
      </c>
      <c r="J6496" s="519" t="str">
        <f t="shared" si="151"/>
        <v>SDN30021024</v>
      </c>
      <c r="K6496" s="519">
        <v>220</v>
      </c>
    </row>
    <row r="6497" spans="2:11" hidden="1">
      <c r="B6497" s="519" t="s">
        <v>1063</v>
      </c>
      <c r="C6497" s="519"/>
      <c r="D6497" s="519"/>
      <c r="E6497" s="519"/>
      <c r="F6497" s="519">
        <v>2</v>
      </c>
      <c r="G6497" s="519"/>
      <c r="H6497" s="519">
        <v>10</v>
      </c>
      <c r="I6497" s="519">
        <v>25</v>
      </c>
      <c r="J6497" s="519" t="str">
        <f t="shared" si="151"/>
        <v>SDN30021025</v>
      </c>
      <c r="K6497" s="519">
        <v>220</v>
      </c>
    </row>
    <row r="6498" spans="2:11" hidden="1">
      <c r="B6498" s="519" t="s">
        <v>1063</v>
      </c>
      <c r="C6498" s="519"/>
      <c r="D6498" s="519"/>
      <c r="E6498" s="519"/>
      <c r="F6498" s="519">
        <v>2</v>
      </c>
      <c r="G6498" s="519"/>
      <c r="H6498" s="519">
        <v>10</v>
      </c>
      <c r="I6498" s="519">
        <v>26</v>
      </c>
      <c r="J6498" s="519" t="str">
        <f t="shared" si="151"/>
        <v>SDN30021026</v>
      </c>
      <c r="K6498" s="519">
        <v>220</v>
      </c>
    </row>
    <row r="6499" spans="2:11" hidden="1">
      <c r="B6499" s="519" t="s">
        <v>1063</v>
      </c>
      <c r="C6499" s="519"/>
      <c r="D6499" s="519"/>
      <c r="E6499" s="519"/>
      <c r="F6499" s="519">
        <v>2</v>
      </c>
      <c r="G6499" s="519"/>
      <c r="H6499" s="519">
        <v>10</v>
      </c>
      <c r="I6499" s="519">
        <v>27</v>
      </c>
      <c r="J6499" s="519" t="str">
        <f t="shared" si="151"/>
        <v>SDN30021027</v>
      </c>
      <c r="K6499" s="519">
        <v>220</v>
      </c>
    </row>
    <row r="6500" spans="2:11" hidden="1">
      <c r="B6500" s="519" t="s">
        <v>1063</v>
      </c>
      <c r="C6500" s="519"/>
      <c r="D6500" s="519"/>
      <c r="E6500" s="519"/>
      <c r="F6500" s="519">
        <v>2</v>
      </c>
      <c r="G6500" s="519"/>
      <c r="H6500" s="519">
        <v>10</v>
      </c>
      <c r="I6500" s="519">
        <v>28</v>
      </c>
      <c r="J6500" s="519" t="str">
        <f t="shared" si="151"/>
        <v>SDN30021028</v>
      </c>
      <c r="K6500" s="519">
        <v>220</v>
      </c>
    </row>
    <row r="6501" spans="2:11" hidden="1">
      <c r="B6501" s="519" t="s">
        <v>1063</v>
      </c>
      <c r="C6501" s="519"/>
      <c r="D6501" s="519"/>
      <c r="E6501" s="519"/>
      <c r="F6501" s="519">
        <v>2</v>
      </c>
      <c r="G6501" s="519"/>
      <c r="H6501" s="519">
        <v>10</v>
      </c>
      <c r="I6501" s="519">
        <v>29</v>
      </c>
      <c r="J6501" s="519" t="str">
        <f t="shared" si="151"/>
        <v>SDN30021029</v>
      </c>
      <c r="K6501" s="519">
        <v>220</v>
      </c>
    </row>
    <row r="6502" spans="2:11" hidden="1">
      <c r="B6502" s="519" t="s">
        <v>1063</v>
      </c>
      <c r="C6502" s="519"/>
      <c r="D6502" s="519"/>
      <c r="E6502" s="519"/>
      <c r="F6502" s="519">
        <v>2</v>
      </c>
      <c r="G6502" s="519"/>
      <c r="H6502" s="519">
        <v>10</v>
      </c>
      <c r="I6502" s="519">
        <v>30</v>
      </c>
      <c r="J6502" s="519" t="str">
        <f t="shared" si="151"/>
        <v>SDN30021030</v>
      </c>
      <c r="K6502" s="519">
        <v>220</v>
      </c>
    </row>
    <row r="6503" spans="2:11" hidden="1">
      <c r="B6503" s="519" t="s">
        <v>1063</v>
      </c>
      <c r="C6503" s="519"/>
      <c r="D6503" s="519"/>
      <c r="E6503" s="519"/>
      <c r="F6503" s="519">
        <v>2</v>
      </c>
      <c r="G6503" s="519"/>
      <c r="H6503" s="519">
        <v>11</v>
      </c>
      <c r="I6503" s="519">
        <v>1</v>
      </c>
      <c r="J6503" s="519" t="str">
        <f t="shared" si="151"/>
        <v>SDN30021101</v>
      </c>
      <c r="K6503" s="519">
        <v>275</v>
      </c>
    </row>
    <row r="6504" spans="2:11" hidden="1">
      <c r="B6504" s="519" t="s">
        <v>1063</v>
      </c>
      <c r="C6504" s="519"/>
      <c r="D6504" s="519"/>
      <c r="E6504" s="519"/>
      <c r="F6504" s="519">
        <v>2</v>
      </c>
      <c r="G6504" s="519"/>
      <c r="H6504" s="519">
        <v>11</v>
      </c>
      <c r="I6504" s="519">
        <v>2</v>
      </c>
      <c r="J6504" s="519" t="str">
        <f t="shared" si="151"/>
        <v>SDN30021102</v>
      </c>
      <c r="K6504" s="519">
        <v>275</v>
      </c>
    </row>
    <row r="6505" spans="2:11" hidden="1">
      <c r="B6505" s="519" t="s">
        <v>1063</v>
      </c>
      <c r="C6505" s="519"/>
      <c r="D6505" s="519"/>
      <c r="E6505" s="519"/>
      <c r="F6505" s="519">
        <v>2</v>
      </c>
      <c r="G6505" s="519"/>
      <c r="H6505" s="519">
        <v>11</v>
      </c>
      <c r="I6505" s="519">
        <v>3</v>
      </c>
      <c r="J6505" s="519" t="str">
        <f t="shared" si="151"/>
        <v>SDN30021103</v>
      </c>
      <c r="K6505" s="519">
        <v>275</v>
      </c>
    </row>
    <row r="6506" spans="2:11" hidden="1">
      <c r="B6506" s="519" t="s">
        <v>1063</v>
      </c>
      <c r="C6506" s="519"/>
      <c r="D6506" s="519"/>
      <c r="E6506" s="519"/>
      <c r="F6506" s="519">
        <v>2</v>
      </c>
      <c r="G6506" s="519"/>
      <c r="H6506" s="519">
        <v>11</v>
      </c>
      <c r="I6506" s="519">
        <v>4</v>
      </c>
      <c r="J6506" s="519" t="str">
        <f t="shared" si="151"/>
        <v>SDN30021104</v>
      </c>
      <c r="K6506" s="519">
        <v>275</v>
      </c>
    </row>
    <row r="6507" spans="2:11" hidden="1">
      <c r="B6507" s="519" t="s">
        <v>1063</v>
      </c>
      <c r="C6507" s="519"/>
      <c r="D6507" s="519"/>
      <c r="E6507" s="519"/>
      <c r="F6507" s="519">
        <v>2</v>
      </c>
      <c r="G6507" s="519"/>
      <c r="H6507" s="519">
        <v>11</v>
      </c>
      <c r="I6507" s="519">
        <v>5</v>
      </c>
      <c r="J6507" s="519" t="str">
        <f t="shared" si="151"/>
        <v>SDN30021105</v>
      </c>
      <c r="K6507" s="519">
        <v>275</v>
      </c>
    </row>
    <row r="6508" spans="2:11" hidden="1">
      <c r="B6508" s="519" t="s">
        <v>1063</v>
      </c>
      <c r="C6508" s="519"/>
      <c r="D6508" s="519"/>
      <c r="E6508" s="519"/>
      <c r="F6508" s="519">
        <v>2</v>
      </c>
      <c r="G6508" s="519"/>
      <c r="H6508" s="519">
        <v>11</v>
      </c>
      <c r="I6508" s="519">
        <v>6</v>
      </c>
      <c r="J6508" s="519" t="str">
        <f t="shared" si="151"/>
        <v>SDN30021106</v>
      </c>
      <c r="K6508" s="519">
        <v>275</v>
      </c>
    </row>
    <row r="6509" spans="2:11" hidden="1">
      <c r="B6509" s="519" t="s">
        <v>1063</v>
      </c>
      <c r="C6509" s="519"/>
      <c r="D6509" s="519"/>
      <c r="E6509" s="519"/>
      <c r="F6509" s="519">
        <v>2</v>
      </c>
      <c r="G6509" s="519"/>
      <c r="H6509" s="519">
        <v>11</v>
      </c>
      <c r="I6509" s="519">
        <v>7</v>
      </c>
      <c r="J6509" s="519" t="str">
        <f t="shared" si="151"/>
        <v>SDN30021107</v>
      </c>
      <c r="K6509" s="519">
        <v>275</v>
      </c>
    </row>
    <row r="6510" spans="2:11" hidden="1">
      <c r="B6510" s="519" t="s">
        <v>1063</v>
      </c>
      <c r="C6510" s="519"/>
      <c r="D6510" s="519"/>
      <c r="E6510" s="519"/>
      <c r="F6510" s="519">
        <v>2</v>
      </c>
      <c r="G6510" s="519"/>
      <c r="H6510" s="519">
        <v>11</v>
      </c>
      <c r="I6510" s="519">
        <v>8</v>
      </c>
      <c r="J6510" s="519" t="str">
        <f t="shared" si="151"/>
        <v>SDN30021108</v>
      </c>
      <c r="K6510" s="519">
        <v>275</v>
      </c>
    </row>
    <row r="6511" spans="2:11" hidden="1">
      <c r="B6511" s="519" t="s">
        <v>1063</v>
      </c>
      <c r="C6511" s="519"/>
      <c r="D6511" s="519"/>
      <c r="E6511" s="519"/>
      <c r="F6511" s="519">
        <v>2</v>
      </c>
      <c r="G6511" s="519"/>
      <c r="H6511" s="519">
        <v>11</v>
      </c>
      <c r="I6511" s="519">
        <v>9</v>
      </c>
      <c r="J6511" s="519" t="str">
        <f t="shared" si="151"/>
        <v>SDN30021109</v>
      </c>
      <c r="K6511" s="519">
        <v>275</v>
      </c>
    </row>
    <row r="6512" spans="2:11" hidden="1">
      <c r="B6512" s="519" t="s">
        <v>1063</v>
      </c>
      <c r="C6512" s="519"/>
      <c r="D6512" s="519"/>
      <c r="E6512" s="519"/>
      <c r="F6512" s="519">
        <v>2</v>
      </c>
      <c r="G6512" s="519"/>
      <c r="H6512" s="519">
        <v>11</v>
      </c>
      <c r="I6512" s="519">
        <v>10</v>
      </c>
      <c r="J6512" s="519" t="str">
        <f t="shared" si="151"/>
        <v>SDN30021110</v>
      </c>
      <c r="K6512" s="519">
        <v>275</v>
      </c>
    </row>
    <row r="6513" spans="2:11" hidden="1">
      <c r="B6513" s="519" t="s">
        <v>1063</v>
      </c>
      <c r="C6513" s="519"/>
      <c r="D6513" s="519"/>
      <c r="E6513" s="519"/>
      <c r="F6513" s="519">
        <v>2</v>
      </c>
      <c r="G6513" s="519"/>
      <c r="H6513" s="519">
        <v>11</v>
      </c>
      <c r="I6513" s="519">
        <v>11</v>
      </c>
      <c r="J6513" s="519" t="str">
        <f t="shared" si="151"/>
        <v>SDN30021111</v>
      </c>
      <c r="K6513" s="519">
        <v>275</v>
      </c>
    </row>
    <row r="6514" spans="2:11" hidden="1">
      <c r="B6514" s="519" t="s">
        <v>1063</v>
      </c>
      <c r="C6514" s="519"/>
      <c r="D6514" s="519"/>
      <c r="E6514" s="519"/>
      <c r="F6514" s="519">
        <v>2</v>
      </c>
      <c r="G6514" s="519"/>
      <c r="H6514" s="519">
        <v>11</v>
      </c>
      <c r="I6514" s="519">
        <v>12</v>
      </c>
      <c r="J6514" s="519" t="str">
        <f t="shared" si="151"/>
        <v>SDN30021112</v>
      </c>
      <c r="K6514" s="519">
        <v>275</v>
      </c>
    </row>
    <row r="6515" spans="2:11" hidden="1">
      <c r="B6515" s="519" t="s">
        <v>1063</v>
      </c>
      <c r="C6515" s="519"/>
      <c r="D6515" s="519"/>
      <c r="E6515" s="519"/>
      <c r="F6515" s="519">
        <v>2</v>
      </c>
      <c r="G6515" s="519"/>
      <c r="H6515" s="519">
        <v>11</v>
      </c>
      <c r="I6515" s="519">
        <v>13</v>
      </c>
      <c r="J6515" s="519" t="str">
        <f t="shared" si="151"/>
        <v>SDN30021113</v>
      </c>
      <c r="K6515" s="519">
        <v>275</v>
      </c>
    </row>
    <row r="6516" spans="2:11" hidden="1">
      <c r="B6516" s="519" t="s">
        <v>1063</v>
      </c>
      <c r="C6516" s="519"/>
      <c r="D6516" s="519"/>
      <c r="E6516" s="519"/>
      <c r="F6516" s="519">
        <v>2</v>
      </c>
      <c r="G6516" s="519"/>
      <c r="H6516" s="519">
        <v>11</v>
      </c>
      <c r="I6516" s="519">
        <v>14</v>
      </c>
      <c r="J6516" s="519" t="str">
        <f t="shared" si="151"/>
        <v>SDN30021114</v>
      </c>
      <c r="K6516" s="519">
        <v>275</v>
      </c>
    </row>
    <row r="6517" spans="2:11" hidden="1">
      <c r="B6517" s="519" t="s">
        <v>1063</v>
      </c>
      <c r="C6517" s="519"/>
      <c r="D6517" s="519"/>
      <c r="E6517" s="519"/>
      <c r="F6517" s="519">
        <v>2</v>
      </c>
      <c r="G6517" s="519"/>
      <c r="H6517" s="519">
        <v>11</v>
      </c>
      <c r="I6517" s="519">
        <v>15</v>
      </c>
      <c r="J6517" s="519" t="str">
        <f t="shared" si="151"/>
        <v>SDN30021115</v>
      </c>
      <c r="K6517" s="519">
        <v>275</v>
      </c>
    </row>
    <row r="6518" spans="2:11" hidden="1">
      <c r="B6518" s="519" t="s">
        <v>1063</v>
      </c>
      <c r="C6518" s="519"/>
      <c r="D6518" s="519"/>
      <c r="E6518" s="519"/>
      <c r="F6518" s="519">
        <v>2</v>
      </c>
      <c r="G6518" s="519"/>
      <c r="H6518" s="519">
        <v>11</v>
      </c>
      <c r="I6518" s="519">
        <v>16</v>
      </c>
      <c r="J6518" s="519" t="str">
        <f t="shared" si="151"/>
        <v>SDN30021116</v>
      </c>
      <c r="K6518" s="519">
        <v>220</v>
      </c>
    </row>
    <row r="6519" spans="2:11" hidden="1">
      <c r="B6519" s="519" t="s">
        <v>1063</v>
      </c>
      <c r="C6519" s="519"/>
      <c r="D6519" s="519"/>
      <c r="E6519" s="519"/>
      <c r="F6519" s="519">
        <v>2</v>
      </c>
      <c r="G6519" s="519"/>
      <c r="H6519" s="519">
        <v>11</v>
      </c>
      <c r="I6519" s="519">
        <v>17</v>
      </c>
      <c r="J6519" s="519" t="str">
        <f t="shared" si="151"/>
        <v>SDN30021117</v>
      </c>
      <c r="K6519" s="519">
        <v>220</v>
      </c>
    </row>
    <row r="6520" spans="2:11" hidden="1">
      <c r="B6520" s="519" t="s">
        <v>1063</v>
      </c>
      <c r="C6520" s="519"/>
      <c r="D6520" s="519"/>
      <c r="E6520" s="519"/>
      <c r="F6520" s="519">
        <v>2</v>
      </c>
      <c r="G6520" s="519"/>
      <c r="H6520" s="519">
        <v>11</v>
      </c>
      <c r="I6520" s="519">
        <v>18</v>
      </c>
      <c r="J6520" s="519" t="str">
        <f t="shared" si="151"/>
        <v>SDN30021118</v>
      </c>
      <c r="K6520" s="519">
        <v>220</v>
      </c>
    </row>
    <row r="6521" spans="2:11" hidden="1">
      <c r="B6521" s="519" t="s">
        <v>1063</v>
      </c>
      <c r="C6521" s="519"/>
      <c r="D6521" s="519"/>
      <c r="E6521" s="519"/>
      <c r="F6521" s="519">
        <v>2</v>
      </c>
      <c r="G6521" s="519"/>
      <c r="H6521" s="519">
        <v>11</v>
      </c>
      <c r="I6521" s="519">
        <v>19</v>
      </c>
      <c r="J6521" s="519" t="str">
        <f t="shared" si="151"/>
        <v>SDN30021119</v>
      </c>
      <c r="K6521" s="519">
        <v>220</v>
      </c>
    </row>
    <row r="6522" spans="2:11" hidden="1">
      <c r="B6522" s="519" t="s">
        <v>1063</v>
      </c>
      <c r="C6522" s="519"/>
      <c r="D6522" s="519"/>
      <c r="E6522" s="519"/>
      <c r="F6522" s="519">
        <v>2</v>
      </c>
      <c r="G6522" s="519"/>
      <c r="H6522" s="519">
        <v>11</v>
      </c>
      <c r="I6522" s="519">
        <v>20</v>
      </c>
      <c r="J6522" s="519" t="str">
        <f t="shared" si="151"/>
        <v>SDN30021120</v>
      </c>
      <c r="K6522" s="519">
        <v>220</v>
      </c>
    </row>
    <row r="6523" spans="2:11" hidden="1">
      <c r="B6523" s="519" t="s">
        <v>1063</v>
      </c>
      <c r="C6523" s="519"/>
      <c r="D6523" s="519"/>
      <c r="E6523" s="519"/>
      <c r="F6523" s="519">
        <v>2</v>
      </c>
      <c r="G6523" s="519"/>
      <c r="H6523" s="519">
        <v>11</v>
      </c>
      <c r="I6523" s="519">
        <v>21</v>
      </c>
      <c r="J6523" s="519" t="str">
        <f t="shared" si="151"/>
        <v>SDN30021121</v>
      </c>
      <c r="K6523" s="519">
        <v>220</v>
      </c>
    </row>
    <row r="6524" spans="2:11" hidden="1">
      <c r="B6524" s="519" t="s">
        <v>1063</v>
      </c>
      <c r="C6524" s="519"/>
      <c r="D6524" s="519"/>
      <c r="E6524" s="519"/>
      <c r="F6524" s="519">
        <v>2</v>
      </c>
      <c r="G6524" s="519"/>
      <c r="H6524" s="519">
        <v>11</v>
      </c>
      <c r="I6524" s="519">
        <v>22</v>
      </c>
      <c r="J6524" s="519" t="str">
        <f t="shared" si="151"/>
        <v>SDN30021122</v>
      </c>
      <c r="K6524" s="519">
        <v>220</v>
      </c>
    </row>
    <row r="6525" spans="2:11" hidden="1">
      <c r="B6525" s="519" t="s">
        <v>1063</v>
      </c>
      <c r="C6525" s="519"/>
      <c r="D6525" s="519"/>
      <c r="E6525" s="519"/>
      <c r="F6525" s="519">
        <v>2</v>
      </c>
      <c r="G6525" s="519"/>
      <c r="H6525" s="519">
        <v>11</v>
      </c>
      <c r="I6525" s="519">
        <v>23</v>
      </c>
      <c r="J6525" s="519" t="str">
        <f t="shared" si="151"/>
        <v>SDN30021123</v>
      </c>
      <c r="K6525" s="519">
        <v>220</v>
      </c>
    </row>
    <row r="6526" spans="2:11" hidden="1">
      <c r="B6526" s="519" t="s">
        <v>1063</v>
      </c>
      <c r="C6526" s="519"/>
      <c r="D6526" s="519"/>
      <c r="E6526" s="519"/>
      <c r="F6526" s="519">
        <v>2</v>
      </c>
      <c r="G6526" s="519"/>
      <c r="H6526" s="519">
        <v>11</v>
      </c>
      <c r="I6526" s="519">
        <v>24</v>
      </c>
      <c r="J6526" s="519" t="str">
        <f t="shared" si="151"/>
        <v>SDN30021124</v>
      </c>
      <c r="K6526" s="519">
        <v>220</v>
      </c>
    </row>
    <row r="6527" spans="2:11" hidden="1">
      <c r="B6527" s="519" t="s">
        <v>1063</v>
      </c>
      <c r="C6527" s="519"/>
      <c r="D6527" s="519"/>
      <c r="E6527" s="519"/>
      <c r="F6527" s="519">
        <v>2</v>
      </c>
      <c r="G6527" s="519"/>
      <c r="H6527" s="519">
        <v>11</v>
      </c>
      <c r="I6527" s="519">
        <v>25</v>
      </c>
      <c r="J6527" s="519" t="str">
        <f t="shared" si="151"/>
        <v>SDN30021125</v>
      </c>
      <c r="K6527" s="519">
        <v>220</v>
      </c>
    </row>
    <row r="6528" spans="2:11" hidden="1">
      <c r="B6528" s="519" t="s">
        <v>1063</v>
      </c>
      <c r="C6528" s="519"/>
      <c r="D6528" s="519"/>
      <c r="E6528" s="519"/>
      <c r="F6528" s="519">
        <v>2</v>
      </c>
      <c r="G6528" s="519"/>
      <c r="H6528" s="519">
        <v>11</v>
      </c>
      <c r="I6528" s="519">
        <v>26</v>
      </c>
      <c r="J6528" s="519" t="str">
        <f t="shared" si="151"/>
        <v>SDN30021126</v>
      </c>
      <c r="K6528" s="519">
        <v>220</v>
      </c>
    </row>
    <row r="6529" spans="2:11" hidden="1">
      <c r="B6529" s="519" t="s">
        <v>1063</v>
      </c>
      <c r="C6529" s="519"/>
      <c r="D6529" s="519"/>
      <c r="E6529" s="519"/>
      <c r="F6529" s="519">
        <v>2</v>
      </c>
      <c r="G6529" s="519"/>
      <c r="H6529" s="519">
        <v>11</v>
      </c>
      <c r="I6529" s="519">
        <v>27</v>
      </c>
      <c r="J6529" s="519" t="str">
        <f t="shared" si="151"/>
        <v>SDN30021127</v>
      </c>
      <c r="K6529" s="519">
        <v>220</v>
      </c>
    </row>
    <row r="6530" spans="2:11" hidden="1">
      <c r="B6530" s="519" t="s">
        <v>1063</v>
      </c>
      <c r="C6530" s="519"/>
      <c r="D6530" s="519"/>
      <c r="E6530" s="519"/>
      <c r="F6530" s="519">
        <v>2</v>
      </c>
      <c r="G6530" s="519"/>
      <c r="H6530" s="519">
        <v>11</v>
      </c>
      <c r="I6530" s="519">
        <v>28</v>
      </c>
      <c r="J6530" s="519" t="str">
        <f t="shared" si="151"/>
        <v>SDN30021128</v>
      </c>
      <c r="K6530" s="519">
        <v>220</v>
      </c>
    </row>
    <row r="6531" spans="2:11" hidden="1">
      <c r="B6531" s="519" t="s">
        <v>1063</v>
      </c>
      <c r="C6531" s="519"/>
      <c r="D6531" s="519"/>
      <c r="E6531" s="519"/>
      <c r="F6531" s="519">
        <v>2</v>
      </c>
      <c r="G6531" s="519"/>
      <c r="H6531" s="519">
        <v>11</v>
      </c>
      <c r="I6531" s="519">
        <v>29</v>
      </c>
      <c r="J6531" s="519" t="str">
        <f t="shared" si="151"/>
        <v>SDN30021129</v>
      </c>
      <c r="K6531" s="519">
        <v>220</v>
      </c>
    </row>
    <row r="6532" spans="2:11" hidden="1">
      <c r="B6532" s="519" t="s">
        <v>1063</v>
      </c>
      <c r="C6532" s="519"/>
      <c r="D6532" s="519"/>
      <c r="E6532" s="519"/>
      <c r="F6532" s="519">
        <v>2</v>
      </c>
      <c r="G6532" s="519"/>
      <c r="H6532" s="519">
        <v>11</v>
      </c>
      <c r="I6532" s="519">
        <v>30</v>
      </c>
      <c r="J6532" s="519" t="str">
        <f t="shared" ref="J6532:J6595" si="152">B6532&amp;TEXT(F6532,"00")&amp;TEXT(H6532,"00")&amp;TEXT(I6532,"00")</f>
        <v>SDN30021130</v>
      </c>
      <c r="K6532" s="519">
        <v>220</v>
      </c>
    </row>
    <row r="6533" spans="2:11" hidden="1">
      <c r="B6533" s="519" t="s">
        <v>1063</v>
      </c>
      <c r="C6533" s="519"/>
      <c r="D6533" s="519"/>
      <c r="E6533" s="519"/>
      <c r="F6533" s="519">
        <v>2</v>
      </c>
      <c r="G6533" s="519"/>
      <c r="H6533" s="519">
        <v>12</v>
      </c>
      <c r="I6533" s="519">
        <v>1</v>
      </c>
      <c r="J6533" s="519" t="str">
        <f t="shared" si="152"/>
        <v>SDN30021201</v>
      </c>
      <c r="K6533" s="519">
        <v>275</v>
      </c>
    </row>
    <row r="6534" spans="2:11" hidden="1">
      <c r="B6534" s="519" t="s">
        <v>1063</v>
      </c>
      <c r="C6534" s="519"/>
      <c r="D6534" s="519"/>
      <c r="E6534" s="519"/>
      <c r="F6534" s="519">
        <v>2</v>
      </c>
      <c r="G6534" s="519"/>
      <c r="H6534" s="519">
        <v>12</v>
      </c>
      <c r="I6534" s="519">
        <v>2</v>
      </c>
      <c r="J6534" s="519" t="str">
        <f t="shared" si="152"/>
        <v>SDN30021202</v>
      </c>
      <c r="K6534" s="519">
        <v>275</v>
      </c>
    </row>
    <row r="6535" spans="2:11" hidden="1">
      <c r="B6535" s="519" t="s">
        <v>1063</v>
      </c>
      <c r="C6535" s="519"/>
      <c r="D6535" s="519"/>
      <c r="E6535" s="519"/>
      <c r="F6535" s="519">
        <v>2</v>
      </c>
      <c r="G6535" s="519"/>
      <c r="H6535" s="519">
        <v>12</v>
      </c>
      <c r="I6535" s="519">
        <v>3</v>
      </c>
      <c r="J6535" s="519" t="str">
        <f t="shared" si="152"/>
        <v>SDN30021203</v>
      </c>
      <c r="K6535" s="519">
        <v>275</v>
      </c>
    </row>
    <row r="6536" spans="2:11" hidden="1">
      <c r="B6536" s="519" t="s">
        <v>1063</v>
      </c>
      <c r="C6536" s="519"/>
      <c r="D6536" s="519"/>
      <c r="E6536" s="519"/>
      <c r="F6536" s="519">
        <v>2</v>
      </c>
      <c r="G6536" s="519"/>
      <c r="H6536" s="519">
        <v>12</v>
      </c>
      <c r="I6536" s="519">
        <v>4</v>
      </c>
      <c r="J6536" s="519" t="str">
        <f t="shared" si="152"/>
        <v>SDN30021204</v>
      </c>
      <c r="K6536" s="519">
        <v>275</v>
      </c>
    </row>
    <row r="6537" spans="2:11" hidden="1">
      <c r="B6537" s="519" t="s">
        <v>1063</v>
      </c>
      <c r="C6537" s="519"/>
      <c r="D6537" s="519"/>
      <c r="E6537" s="519"/>
      <c r="F6537" s="519">
        <v>2</v>
      </c>
      <c r="G6537" s="519"/>
      <c r="H6537" s="519">
        <v>12</v>
      </c>
      <c r="I6537" s="519">
        <v>5</v>
      </c>
      <c r="J6537" s="519" t="str">
        <f t="shared" si="152"/>
        <v>SDN30021205</v>
      </c>
      <c r="K6537" s="519">
        <v>275</v>
      </c>
    </row>
    <row r="6538" spans="2:11" hidden="1">
      <c r="B6538" s="519" t="s">
        <v>1063</v>
      </c>
      <c r="C6538" s="519"/>
      <c r="D6538" s="519"/>
      <c r="E6538" s="519"/>
      <c r="F6538" s="519">
        <v>2</v>
      </c>
      <c r="G6538" s="519"/>
      <c r="H6538" s="519">
        <v>12</v>
      </c>
      <c r="I6538" s="519">
        <v>6</v>
      </c>
      <c r="J6538" s="519" t="str">
        <f t="shared" si="152"/>
        <v>SDN30021206</v>
      </c>
      <c r="K6538" s="519">
        <v>275</v>
      </c>
    </row>
    <row r="6539" spans="2:11" hidden="1">
      <c r="B6539" s="519" t="s">
        <v>1063</v>
      </c>
      <c r="C6539" s="519"/>
      <c r="D6539" s="519"/>
      <c r="E6539" s="519"/>
      <c r="F6539" s="519">
        <v>2</v>
      </c>
      <c r="G6539" s="519"/>
      <c r="H6539" s="519">
        <v>12</v>
      </c>
      <c r="I6539" s="519">
        <v>7</v>
      </c>
      <c r="J6539" s="519" t="str">
        <f t="shared" si="152"/>
        <v>SDN30021207</v>
      </c>
      <c r="K6539" s="519">
        <v>275</v>
      </c>
    </row>
    <row r="6540" spans="2:11" hidden="1">
      <c r="B6540" s="519" t="s">
        <v>1063</v>
      </c>
      <c r="C6540" s="519"/>
      <c r="D6540" s="519"/>
      <c r="E6540" s="519"/>
      <c r="F6540" s="519">
        <v>2</v>
      </c>
      <c r="G6540" s="519"/>
      <c r="H6540" s="519">
        <v>12</v>
      </c>
      <c r="I6540" s="519">
        <v>8</v>
      </c>
      <c r="J6540" s="519" t="str">
        <f t="shared" si="152"/>
        <v>SDN30021208</v>
      </c>
      <c r="K6540" s="519">
        <v>275</v>
      </c>
    </row>
    <row r="6541" spans="2:11" hidden="1">
      <c r="B6541" s="519" t="s">
        <v>1063</v>
      </c>
      <c r="C6541" s="519"/>
      <c r="D6541" s="519"/>
      <c r="E6541" s="519"/>
      <c r="F6541" s="519">
        <v>2</v>
      </c>
      <c r="G6541" s="519"/>
      <c r="H6541" s="519">
        <v>12</v>
      </c>
      <c r="I6541" s="519">
        <v>9</v>
      </c>
      <c r="J6541" s="519" t="str">
        <f t="shared" si="152"/>
        <v>SDN30021209</v>
      </c>
      <c r="K6541" s="519">
        <v>275</v>
      </c>
    </row>
    <row r="6542" spans="2:11" hidden="1">
      <c r="B6542" s="519" t="s">
        <v>1063</v>
      </c>
      <c r="C6542" s="519"/>
      <c r="D6542" s="519"/>
      <c r="E6542" s="519"/>
      <c r="F6542" s="519">
        <v>2</v>
      </c>
      <c r="G6542" s="519"/>
      <c r="H6542" s="519">
        <v>12</v>
      </c>
      <c r="I6542" s="519">
        <v>10</v>
      </c>
      <c r="J6542" s="519" t="str">
        <f t="shared" si="152"/>
        <v>SDN30021210</v>
      </c>
      <c r="K6542" s="519">
        <v>275</v>
      </c>
    </row>
    <row r="6543" spans="2:11" hidden="1">
      <c r="B6543" s="519" t="s">
        <v>1063</v>
      </c>
      <c r="C6543" s="519"/>
      <c r="D6543" s="519"/>
      <c r="E6543" s="519"/>
      <c r="F6543" s="519">
        <v>2</v>
      </c>
      <c r="G6543" s="519"/>
      <c r="H6543" s="519">
        <v>12</v>
      </c>
      <c r="I6543" s="519">
        <v>11</v>
      </c>
      <c r="J6543" s="519" t="str">
        <f t="shared" si="152"/>
        <v>SDN30021211</v>
      </c>
      <c r="K6543" s="519">
        <v>275</v>
      </c>
    </row>
    <row r="6544" spans="2:11" hidden="1">
      <c r="B6544" s="519" t="s">
        <v>1063</v>
      </c>
      <c r="C6544" s="519"/>
      <c r="D6544" s="519"/>
      <c r="E6544" s="519"/>
      <c r="F6544" s="519">
        <v>2</v>
      </c>
      <c r="G6544" s="519"/>
      <c r="H6544" s="519">
        <v>12</v>
      </c>
      <c r="I6544" s="519">
        <v>12</v>
      </c>
      <c r="J6544" s="519" t="str">
        <f t="shared" si="152"/>
        <v>SDN30021212</v>
      </c>
      <c r="K6544" s="519">
        <v>275</v>
      </c>
    </row>
    <row r="6545" spans="2:11" hidden="1">
      <c r="B6545" s="519" t="s">
        <v>1063</v>
      </c>
      <c r="C6545" s="519"/>
      <c r="D6545" s="519"/>
      <c r="E6545" s="519"/>
      <c r="F6545" s="519">
        <v>2</v>
      </c>
      <c r="G6545" s="519"/>
      <c r="H6545" s="519">
        <v>12</v>
      </c>
      <c r="I6545" s="519">
        <v>13</v>
      </c>
      <c r="J6545" s="519" t="str">
        <f t="shared" si="152"/>
        <v>SDN30021213</v>
      </c>
      <c r="K6545" s="519">
        <v>275</v>
      </c>
    </row>
    <row r="6546" spans="2:11" hidden="1">
      <c r="B6546" s="519" t="s">
        <v>1063</v>
      </c>
      <c r="C6546" s="519"/>
      <c r="D6546" s="519"/>
      <c r="E6546" s="519"/>
      <c r="F6546" s="519">
        <v>2</v>
      </c>
      <c r="G6546" s="519"/>
      <c r="H6546" s="519">
        <v>12</v>
      </c>
      <c r="I6546" s="519">
        <v>14</v>
      </c>
      <c r="J6546" s="519" t="str">
        <f t="shared" si="152"/>
        <v>SDN30021214</v>
      </c>
      <c r="K6546" s="519">
        <v>275</v>
      </c>
    </row>
    <row r="6547" spans="2:11" hidden="1">
      <c r="B6547" s="519" t="s">
        <v>1063</v>
      </c>
      <c r="C6547" s="519"/>
      <c r="D6547" s="519"/>
      <c r="E6547" s="519"/>
      <c r="F6547" s="519">
        <v>2</v>
      </c>
      <c r="G6547" s="519"/>
      <c r="H6547" s="519">
        <v>12</v>
      </c>
      <c r="I6547" s="519">
        <v>15</v>
      </c>
      <c r="J6547" s="519" t="str">
        <f t="shared" si="152"/>
        <v>SDN30021215</v>
      </c>
      <c r="K6547" s="519">
        <v>275</v>
      </c>
    </row>
    <row r="6548" spans="2:11" hidden="1">
      <c r="B6548" s="519" t="s">
        <v>1063</v>
      </c>
      <c r="C6548" s="519"/>
      <c r="D6548" s="519"/>
      <c r="E6548" s="519"/>
      <c r="F6548" s="519">
        <v>2</v>
      </c>
      <c r="G6548" s="519"/>
      <c r="H6548" s="519">
        <v>12</v>
      </c>
      <c r="I6548" s="519">
        <v>16</v>
      </c>
      <c r="J6548" s="519" t="str">
        <f t="shared" si="152"/>
        <v>SDN30021216</v>
      </c>
      <c r="K6548" s="519">
        <v>220</v>
      </c>
    </row>
    <row r="6549" spans="2:11" hidden="1">
      <c r="B6549" s="519" t="s">
        <v>1063</v>
      </c>
      <c r="C6549" s="519"/>
      <c r="D6549" s="519"/>
      <c r="E6549" s="519"/>
      <c r="F6549" s="519">
        <v>2</v>
      </c>
      <c r="G6549" s="519"/>
      <c r="H6549" s="519">
        <v>12</v>
      </c>
      <c r="I6549" s="519">
        <v>17</v>
      </c>
      <c r="J6549" s="519" t="str">
        <f t="shared" si="152"/>
        <v>SDN30021217</v>
      </c>
      <c r="K6549" s="519">
        <v>220</v>
      </c>
    </row>
    <row r="6550" spans="2:11" hidden="1">
      <c r="B6550" s="519" t="s">
        <v>1063</v>
      </c>
      <c r="C6550" s="519"/>
      <c r="D6550" s="519"/>
      <c r="E6550" s="519"/>
      <c r="F6550" s="519">
        <v>2</v>
      </c>
      <c r="G6550" s="519"/>
      <c r="H6550" s="519">
        <v>12</v>
      </c>
      <c r="I6550" s="519">
        <v>18</v>
      </c>
      <c r="J6550" s="519" t="str">
        <f t="shared" si="152"/>
        <v>SDN30021218</v>
      </c>
      <c r="K6550" s="519">
        <v>220</v>
      </c>
    </row>
    <row r="6551" spans="2:11" hidden="1">
      <c r="B6551" s="519" t="s">
        <v>1063</v>
      </c>
      <c r="C6551" s="519"/>
      <c r="D6551" s="519"/>
      <c r="E6551" s="519"/>
      <c r="F6551" s="519">
        <v>2</v>
      </c>
      <c r="G6551" s="519"/>
      <c r="H6551" s="519">
        <v>12</v>
      </c>
      <c r="I6551" s="519">
        <v>19</v>
      </c>
      <c r="J6551" s="519" t="str">
        <f t="shared" si="152"/>
        <v>SDN30021219</v>
      </c>
      <c r="K6551" s="519">
        <v>220</v>
      </c>
    </row>
    <row r="6552" spans="2:11" hidden="1">
      <c r="B6552" s="519" t="s">
        <v>1063</v>
      </c>
      <c r="C6552" s="519"/>
      <c r="D6552" s="519"/>
      <c r="E6552" s="519"/>
      <c r="F6552" s="519">
        <v>2</v>
      </c>
      <c r="G6552" s="519"/>
      <c r="H6552" s="519">
        <v>12</v>
      </c>
      <c r="I6552" s="519">
        <v>20</v>
      </c>
      <c r="J6552" s="519" t="str">
        <f t="shared" si="152"/>
        <v>SDN30021220</v>
      </c>
      <c r="K6552" s="519">
        <v>220</v>
      </c>
    </row>
    <row r="6553" spans="2:11" hidden="1">
      <c r="B6553" s="519" t="s">
        <v>1063</v>
      </c>
      <c r="C6553" s="519"/>
      <c r="D6553" s="519"/>
      <c r="E6553" s="519"/>
      <c r="F6553" s="519">
        <v>2</v>
      </c>
      <c r="G6553" s="519"/>
      <c r="H6553" s="519">
        <v>12</v>
      </c>
      <c r="I6553" s="519">
        <v>21</v>
      </c>
      <c r="J6553" s="519" t="str">
        <f t="shared" si="152"/>
        <v>SDN30021221</v>
      </c>
      <c r="K6553" s="519">
        <v>220</v>
      </c>
    </row>
    <row r="6554" spans="2:11" hidden="1">
      <c r="B6554" s="519" t="s">
        <v>1063</v>
      </c>
      <c r="C6554" s="519"/>
      <c r="D6554" s="519"/>
      <c r="E6554" s="519"/>
      <c r="F6554" s="519">
        <v>2</v>
      </c>
      <c r="G6554" s="519"/>
      <c r="H6554" s="519">
        <v>12</v>
      </c>
      <c r="I6554" s="519">
        <v>22</v>
      </c>
      <c r="J6554" s="519" t="str">
        <f t="shared" si="152"/>
        <v>SDN30021222</v>
      </c>
      <c r="K6554" s="519">
        <v>220</v>
      </c>
    </row>
    <row r="6555" spans="2:11" hidden="1">
      <c r="B6555" s="519" t="s">
        <v>1063</v>
      </c>
      <c r="C6555" s="519"/>
      <c r="D6555" s="519"/>
      <c r="E6555" s="519"/>
      <c r="F6555" s="519">
        <v>2</v>
      </c>
      <c r="G6555" s="519"/>
      <c r="H6555" s="519">
        <v>12</v>
      </c>
      <c r="I6555" s="519">
        <v>23</v>
      </c>
      <c r="J6555" s="519" t="str">
        <f t="shared" si="152"/>
        <v>SDN30021223</v>
      </c>
      <c r="K6555" s="519">
        <v>220</v>
      </c>
    </row>
    <row r="6556" spans="2:11" hidden="1">
      <c r="B6556" s="519" t="s">
        <v>1063</v>
      </c>
      <c r="C6556" s="519"/>
      <c r="D6556" s="519"/>
      <c r="E6556" s="519"/>
      <c r="F6556" s="519">
        <v>2</v>
      </c>
      <c r="G6556" s="519"/>
      <c r="H6556" s="519">
        <v>12</v>
      </c>
      <c r="I6556" s="519">
        <v>24</v>
      </c>
      <c r="J6556" s="519" t="str">
        <f t="shared" si="152"/>
        <v>SDN30021224</v>
      </c>
      <c r="K6556" s="519">
        <v>220</v>
      </c>
    </row>
    <row r="6557" spans="2:11" hidden="1">
      <c r="B6557" s="519" t="s">
        <v>1063</v>
      </c>
      <c r="C6557" s="519"/>
      <c r="D6557" s="519"/>
      <c r="E6557" s="519"/>
      <c r="F6557" s="519">
        <v>2</v>
      </c>
      <c r="G6557" s="519"/>
      <c r="H6557" s="519">
        <v>12</v>
      </c>
      <c r="I6557" s="519">
        <v>25</v>
      </c>
      <c r="J6557" s="519" t="str">
        <f t="shared" si="152"/>
        <v>SDN30021225</v>
      </c>
      <c r="K6557" s="519">
        <v>220</v>
      </c>
    </row>
    <row r="6558" spans="2:11" hidden="1">
      <c r="B6558" s="519" t="s">
        <v>1063</v>
      </c>
      <c r="C6558" s="519"/>
      <c r="D6558" s="519"/>
      <c r="E6558" s="519"/>
      <c r="F6558" s="519">
        <v>2</v>
      </c>
      <c r="G6558" s="519"/>
      <c r="H6558" s="519">
        <v>12</v>
      </c>
      <c r="I6558" s="519">
        <v>26</v>
      </c>
      <c r="J6558" s="519" t="str">
        <f t="shared" si="152"/>
        <v>SDN30021226</v>
      </c>
      <c r="K6558" s="519">
        <v>220</v>
      </c>
    </row>
    <row r="6559" spans="2:11" hidden="1">
      <c r="B6559" s="519" t="s">
        <v>1063</v>
      </c>
      <c r="C6559" s="519"/>
      <c r="D6559" s="519"/>
      <c r="E6559" s="519"/>
      <c r="F6559" s="519">
        <v>2</v>
      </c>
      <c r="G6559" s="519"/>
      <c r="H6559" s="519">
        <v>12</v>
      </c>
      <c r="I6559" s="519">
        <v>27</v>
      </c>
      <c r="J6559" s="519" t="str">
        <f t="shared" si="152"/>
        <v>SDN30021227</v>
      </c>
      <c r="K6559" s="519">
        <v>220</v>
      </c>
    </row>
    <row r="6560" spans="2:11" hidden="1">
      <c r="B6560" s="519" t="s">
        <v>1063</v>
      </c>
      <c r="C6560" s="519"/>
      <c r="D6560" s="519"/>
      <c r="E6560" s="519"/>
      <c r="F6560" s="519">
        <v>2</v>
      </c>
      <c r="G6560" s="519"/>
      <c r="H6560" s="519">
        <v>12</v>
      </c>
      <c r="I6560" s="519">
        <v>28</v>
      </c>
      <c r="J6560" s="519" t="str">
        <f t="shared" si="152"/>
        <v>SDN30021228</v>
      </c>
      <c r="K6560" s="519">
        <v>220</v>
      </c>
    </row>
    <row r="6561" spans="2:11" hidden="1">
      <c r="B6561" s="519" t="s">
        <v>1063</v>
      </c>
      <c r="C6561" s="519"/>
      <c r="D6561" s="519"/>
      <c r="E6561" s="519"/>
      <c r="F6561" s="519">
        <v>2</v>
      </c>
      <c r="G6561" s="519"/>
      <c r="H6561" s="519">
        <v>12</v>
      </c>
      <c r="I6561" s="519">
        <v>29</v>
      </c>
      <c r="J6561" s="519" t="str">
        <f t="shared" si="152"/>
        <v>SDN30021229</v>
      </c>
      <c r="K6561" s="519">
        <v>220</v>
      </c>
    </row>
    <row r="6562" spans="2:11" hidden="1">
      <c r="B6562" s="519" t="s">
        <v>1063</v>
      </c>
      <c r="C6562" s="519"/>
      <c r="D6562" s="519"/>
      <c r="E6562" s="519"/>
      <c r="F6562" s="519">
        <v>2</v>
      </c>
      <c r="G6562" s="519"/>
      <c r="H6562" s="519">
        <v>12</v>
      </c>
      <c r="I6562" s="519">
        <v>30</v>
      </c>
      <c r="J6562" s="519" t="str">
        <f t="shared" si="152"/>
        <v>SDN30021230</v>
      </c>
      <c r="K6562" s="519">
        <v>220</v>
      </c>
    </row>
    <row r="6563" spans="2:11" hidden="1">
      <c r="B6563" s="519" t="s">
        <v>1063</v>
      </c>
      <c r="C6563" s="519"/>
      <c r="D6563" s="519"/>
      <c r="E6563" s="519"/>
      <c r="F6563" s="519">
        <v>2</v>
      </c>
      <c r="G6563" s="519"/>
      <c r="H6563" s="519">
        <v>13</v>
      </c>
      <c r="I6563" s="519">
        <v>1</v>
      </c>
      <c r="J6563" s="519" t="str">
        <f t="shared" si="152"/>
        <v>SDN30021301</v>
      </c>
      <c r="K6563" s="519">
        <v>280</v>
      </c>
    </row>
    <row r="6564" spans="2:11" hidden="1">
      <c r="B6564" s="519" t="s">
        <v>1063</v>
      </c>
      <c r="C6564" s="519"/>
      <c r="D6564" s="519"/>
      <c r="E6564" s="519"/>
      <c r="F6564" s="519">
        <v>2</v>
      </c>
      <c r="G6564" s="519"/>
      <c r="H6564" s="519">
        <v>13</v>
      </c>
      <c r="I6564" s="519">
        <v>2</v>
      </c>
      <c r="J6564" s="519" t="str">
        <f t="shared" si="152"/>
        <v>SDN30021302</v>
      </c>
      <c r="K6564" s="519">
        <v>280</v>
      </c>
    </row>
    <row r="6565" spans="2:11" hidden="1">
      <c r="B6565" s="519" t="s">
        <v>1063</v>
      </c>
      <c r="C6565" s="519"/>
      <c r="D6565" s="519"/>
      <c r="E6565" s="519"/>
      <c r="F6565" s="519">
        <v>2</v>
      </c>
      <c r="G6565" s="519"/>
      <c r="H6565" s="519">
        <v>13</v>
      </c>
      <c r="I6565" s="519">
        <v>3</v>
      </c>
      <c r="J6565" s="519" t="str">
        <f t="shared" si="152"/>
        <v>SDN30021303</v>
      </c>
      <c r="K6565" s="519">
        <v>280</v>
      </c>
    </row>
    <row r="6566" spans="2:11" hidden="1">
      <c r="B6566" s="519" t="s">
        <v>1063</v>
      </c>
      <c r="C6566" s="519"/>
      <c r="D6566" s="519"/>
      <c r="E6566" s="519"/>
      <c r="F6566" s="519">
        <v>2</v>
      </c>
      <c r="G6566" s="519"/>
      <c r="H6566" s="519">
        <v>13</v>
      </c>
      <c r="I6566" s="519">
        <v>4</v>
      </c>
      <c r="J6566" s="519" t="str">
        <f t="shared" si="152"/>
        <v>SDN30021304</v>
      </c>
      <c r="K6566" s="519">
        <v>280</v>
      </c>
    </row>
    <row r="6567" spans="2:11" hidden="1">
      <c r="B6567" s="519" t="s">
        <v>1063</v>
      </c>
      <c r="C6567" s="519"/>
      <c r="D6567" s="519"/>
      <c r="E6567" s="519"/>
      <c r="F6567" s="519">
        <v>2</v>
      </c>
      <c r="G6567" s="519"/>
      <c r="H6567" s="519">
        <v>13</v>
      </c>
      <c r="I6567" s="519">
        <v>5</v>
      </c>
      <c r="J6567" s="519" t="str">
        <f t="shared" si="152"/>
        <v>SDN30021305</v>
      </c>
      <c r="K6567" s="519">
        <v>280</v>
      </c>
    </row>
    <row r="6568" spans="2:11" hidden="1">
      <c r="B6568" s="519" t="s">
        <v>1063</v>
      </c>
      <c r="C6568" s="519"/>
      <c r="D6568" s="519"/>
      <c r="E6568" s="519"/>
      <c r="F6568" s="519">
        <v>2</v>
      </c>
      <c r="G6568" s="519"/>
      <c r="H6568" s="519">
        <v>13</v>
      </c>
      <c r="I6568" s="519">
        <v>6</v>
      </c>
      <c r="J6568" s="519" t="str">
        <f t="shared" si="152"/>
        <v>SDN30021306</v>
      </c>
      <c r="K6568" s="519">
        <v>280</v>
      </c>
    </row>
    <row r="6569" spans="2:11" hidden="1">
      <c r="B6569" s="519" t="s">
        <v>1063</v>
      </c>
      <c r="C6569" s="519"/>
      <c r="D6569" s="519"/>
      <c r="E6569" s="519"/>
      <c r="F6569" s="519">
        <v>2</v>
      </c>
      <c r="G6569" s="519"/>
      <c r="H6569" s="519">
        <v>13</v>
      </c>
      <c r="I6569" s="519">
        <v>7</v>
      </c>
      <c r="J6569" s="519" t="str">
        <f t="shared" si="152"/>
        <v>SDN30021307</v>
      </c>
      <c r="K6569" s="519">
        <v>280</v>
      </c>
    </row>
    <row r="6570" spans="2:11" hidden="1">
      <c r="B6570" s="519" t="s">
        <v>1063</v>
      </c>
      <c r="C6570" s="519"/>
      <c r="D6570" s="519"/>
      <c r="E6570" s="519"/>
      <c r="F6570" s="519">
        <v>2</v>
      </c>
      <c r="G6570" s="519"/>
      <c r="H6570" s="519">
        <v>13</v>
      </c>
      <c r="I6570" s="519">
        <v>8</v>
      </c>
      <c r="J6570" s="519" t="str">
        <f t="shared" si="152"/>
        <v>SDN30021308</v>
      </c>
      <c r="K6570" s="519">
        <v>280</v>
      </c>
    </row>
    <row r="6571" spans="2:11" hidden="1">
      <c r="B6571" s="519" t="s">
        <v>1063</v>
      </c>
      <c r="C6571" s="519"/>
      <c r="D6571" s="519"/>
      <c r="E6571" s="519"/>
      <c r="F6571" s="519">
        <v>2</v>
      </c>
      <c r="G6571" s="519"/>
      <c r="H6571" s="519">
        <v>13</v>
      </c>
      <c r="I6571" s="519">
        <v>9</v>
      </c>
      <c r="J6571" s="519" t="str">
        <f t="shared" si="152"/>
        <v>SDN30021309</v>
      </c>
      <c r="K6571" s="519">
        <v>280</v>
      </c>
    </row>
    <row r="6572" spans="2:11" hidden="1">
      <c r="B6572" s="519" t="s">
        <v>1063</v>
      </c>
      <c r="C6572" s="519"/>
      <c r="D6572" s="519"/>
      <c r="E6572" s="519"/>
      <c r="F6572" s="519">
        <v>2</v>
      </c>
      <c r="G6572" s="519"/>
      <c r="H6572" s="519">
        <v>13</v>
      </c>
      <c r="I6572" s="519">
        <v>10</v>
      </c>
      <c r="J6572" s="519" t="str">
        <f t="shared" si="152"/>
        <v>SDN30021310</v>
      </c>
      <c r="K6572" s="519">
        <v>280</v>
      </c>
    </row>
    <row r="6573" spans="2:11" hidden="1">
      <c r="B6573" s="519" t="s">
        <v>1063</v>
      </c>
      <c r="C6573" s="519"/>
      <c r="D6573" s="519"/>
      <c r="E6573" s="519"/>
      <c r="F6573" s="519">
        <v>2</v>
      </c>
      <c r="G6573" s="519"/>
      <c r="H6573" s="519">
        <v>13</v>
      </c>
      <c r="I6573" s="519">
        <v>11</v>
      </c>
      <c r="J6573" s="519" t="str">
        <f t="shared" si="152"/>
        <v>SDN30021311</v>
      </c>
      <c r="K6573" s="519">
        <v>280</v>
      </c>
    </row>
    <row r="6574" spans="2:11" hidden="1">
      <c r="B6574" s="519" t="s">
        <v>1063</v>
      </c>
      <c r="C6574" s="519"/>
      <c r="D6574" s="519"/>
      <c r="E6574" s="519"/>
      <c r="F6574" s="519">
        <v>2</v>
      </c>
      <c r="G6574" s="519"/>
      <c r="H6574" s="519">
        <v>13</v>
      </c>
      <c r="I6574" s="519">
        <v>12</v>
      </c>
      <c r="J6574" s="519" t="str">
        <f t="shared" si="152"/>
        <v>SDN30021312</v>
      </c>
      <c r="K6574" s="519">
        <v>280</v>
      </c>
    </row>
    <row r="6575" spans="2:11" hidden="1">
      <c r="B6575" s="519" t="s">
        <v>1063</v>
      </c>
      <c r="C6575" s="519"/>
      <c r="D6575" s="519"/>
      <c r="E6575" s="519"/>
      <c r="F6575" s="519">
        <v>2</v>
      </c>
      <c r="G6575" s="519"/>
      <c r="H6575" s="519">
        <v>13</v>
      </c>
      <c r="I6575" s="519">
        <v>13</v>
      </c>
      <c r="J6575" s="519" t="str">
        <f t="shared" si="152"/>
        <v>SDN30021313</v>
      </c>
      <c r="K6575" s="519">
        <v>280</v>
      </c>
    </row>
    <row r="6576" spans="2:11" hidden="1">
      <c r="B6576" s="519" t="s">
        <v>1063</v>
      </c>
      <c r="C6576" s="519"/>
      <c r="D6576" s="519"/>
      <c r="E6576" s="519"/>
      <c r="F6576" s="519">
        <v>2</v>
      </c>
      <c r="G6576" s="519"/>
      <c r="H6576" s="519">
        <v>13</v>
      </c>
      <c r="I6576" s="519">
        <v>14</v>
      </c>
      <c r="J6576" s="519" t="str">
        <f t="shared" si="152"/>
        <v>SDN30021314</v>
      </c>
      <c r="K6576" s="519">
        <v>280</v>
      </c>
    </row>
    <row r="6577" spans="2:11" hidden="1">
      <c r="B6577" s="519" t="s">
        <v>1063</v>
      </c>
      <c r="C6577" s="519"/>
      <c r="D6577" s="519"/>
      <c r="E6577" s="519"/>
      <c r="F6577" s="519">
        <v>2</v>
      </c>
      <c r="G6577" s="519"/>
      <c r="H6577" s="519">
        <v>13</v>
      </c>
      <c r="I6577" s="519">
        <v>15</v>
      </c>
      <c r="J6577" s="519" t="str">
        <f t="shared" si="152"/>
        <v>SDN30021315</v>
      </c>
      <c r="K6577" s="519">
        <v>280</v>
      </c>
    </row>
    <row r="6578" spans="2:11" hidden="1">
      <c r="B6578" s="519" t="s">
        <v>1063</v>
      </c>
      <c r="C6578" s="519"/>
      <c r="D6578" s="519"/>
      <c r="E6578" s="519"/>
      <c r="F6578" s="519">
        <v>2</v>
      </c>
      <c r="G6578" s="519"/>
      <c r="H6578" s="519">
        <v>13</v>
      </c>
      <c r="I6578" s="519">
        <v>16</v>
      </c>
      <c r="J6578" s="519" t="str">
        <f t="shared" si="152"/>
        <v>SDN30021316</v>
      </c>
      <c r="K6578" s="519">
        <v>224</v>
      </c>
    </row>
    <row r="6579" spans="2:11" hidden="1">
      <c r="B6579" s="519" t="s">
        <v>1063</v>
      </c>
      <c r="C6579" s="519"/>
      <c r="D6579" s="519"/>
      <c r="E6579" s="519"/>
      <c r="F6579" s="519">
        <v>2</v>
      </c>
      <c r="G6579" s="519"/>
      <c r="H6579" s="519">
        <v>13</v>
      </c>
      <c r="I6579" s="519">
        <v>17</v>
      </c>
      <c r="J6579" s="519" t="str">
        <f t="shared" si="152"/>
        <v>SDN30021317</v>
      </c>
      <c r="K6579" s="519">
        <v>224</v>
      </c>
    </row>
    <row r="6580" spans="2:11" hidden="1">
      <c r="B6580" s="519" t="s">
        <v>1063</v>
      </c>
      <c r="C6580" s="519"/>
      <c r="D6580" s="519"/>
      <c r="E6580" s="519"/>
      <c r="F6580" s="519">
        <v>2</v>
      </c>
      <c r="G6580" s="519"/>
      <c r="H6580" s="519">
        <v>13</v>
      </c>
      <c r="I6580" s="519">
        <v>18</v>
      </c>
      <c r="J6580" s="519" t="str">
        <f t="shared" si="152"/>
        <v>SDN30021318</v>
      </c>
      <c r="K6580" s="519">
        <v>224</v>
      </c>
    </row>
    <row r="6581" spans="2:11" hidden="1">
      <c r="B6581" s="519" t="s">
        <v>1063</v>
      </c>
      <c r="C6581" s="519"/>
      <c r="D6581" s="519"/>
      <c r="E6581" s="519"/>
      <c r="F6581" s="519">
        <v>2</v>
      </c>
      <c r="G6581" s="519"/>
      <c r="H6581" s="519">
        <v>13</v>
      </c>
      <c r="I6581" s="519">
        <v>19</v>
      </c>
      <c r="J6581" s="519" t="str">
        <f t="shared" si="152"/>
        <v>SDN30021319</v>
      </c>
      <c r="K6581" s="519">
        <v>224</v>
      </c>
    </row>
    <row r="6582" spans="2:11" hidden="1">
      <c r="B6582" s="519" t="s">
        <v>1063</v>
      </c>
      <c r="C6582" s="519"/>
      <c r="D6582" s="519"/>
      <c r="E6582" s="519"/>
      <c r="F6582" s="519">
        <v>2</v>
      </c>
      <c r="G6582" s="519"/>
      <c r="H6582" s="519">
        <v>13</v>
      </c>
      <c r="I6582" s="519">
        <v>20</v>
      </c>
      <c r="J6582" s="519" t="str">
        <f t="shared" si="152"/>
        <v>SDN30021320</v>
      </c>
      <c r="K6582" s="519">
        <v>224</v>
      </c>
    </row>
    <row r="6583" spans="2:11" hidden="1">
      <c r="B6583" s="519" t="s">
        <v>1063</v>
      </c>
      <c r="C6583" s="519"/>
      <c r="D6583" s="519"/>
      <c r="E6583" s="519"/>
      <c r="F6583" s="519">
        <v>2</v>
      </c>
      <c r="G6583" s="519"/>
      <c r="H6583" s="519">
        <v>13</v>
      </c>
      <c r="I6583" s="519">
        <v>21</v>
      </c>
      <c r="J6583" s="519" t="str">
        <f t="shared" si="152"/>
        <v>SDN30021321</v>
      </c>
      <c r="K6583" s="519">
        <v>224</v>
      </c>
    </row>
    <row r="6584" spans="2:11" hidden="1">
      <c r="B6584" s="519" t="s">
        <v>1063</v>
      </c>
      <c r="C6584" s="519"/>
      <c r="D6584" s="519"/>
      <c r="E6584" s="519"/>
      <c r="F6584" s="519">
        <v>2</v>
      </c>
      <c r="G6584" s="519"/>
      <c r="H6584" s="519">
        <v>13</v>
      </c>
      <c r="I6584" s="519">
        <v>22</v>
      </c>
      <c r="J6584" s="519" t="str">
        <f t="shared" si="152"/>
        <v>SDN30021322</v>
      </c>
      <c r="K6584" s="519">
        <v>224</v>
      </c>
    </row>
    <row r="6585" spans="2:11" hidden="1">
      <c r="B6585" s="519" t="s">
        <v>1063</v>
      </c>
      <c r="C6585" s="519"/>
      <c r="D6585" s="519"/>
      <c r="E6585" s="519"/>
      <c r="F6585" s="519">
        <v>2</v>
      </c>
      <c r="G6585" s="519"/>
      <c r="H6585" s="519">
        <v>13</v>
      </c>
      <c r="I6585" s="519">
        <v>23</v>
      </c>
      <c r="J6585" s="519" t="str">
        <f t="shared" si="152"/>
        <v>SDN30021323</v>
      </c>
      <c r="K6585" s="519">
        <v>224</v>
      </c>
    </row>
    <row r="6586" spans="2:11" hidden="1">
      <c r="B6586" s="519" t="s">
        <v>1063</v>
      </c>
      <c r="C6586" s="519"/>
      <c r="D6586" s="519"/>
      <c r="E6586" s="519"/>
      <c r="F6586" s="519">
        <v>2</v>
      </c>
      <c r="G6586" s="519"/>
      <c r="H6586" s="519">
        <v>13</v>
      </c>
      <c r="I6586" s="519">
        <v>24</v>
      </c>
      <c r="J6586" s="519" t="str">
        <f t="shared" si="152"/>
        <v>SDN30021324</v>
      </c>
      <c r="K6586" s="519">
        <v>224</v>
      </c>
    </row>
    <row r="6587" spans="2:11" hidden="1">
      <c r="B6587" s="519" t="s">
        <v>1063</v>
      </c>
      <c r="C6587" s="519"/>
      <c r="D6587" s="519"/>
      <c r="E6587" s="519"/>
      <c r="F6587" s="519">
        <v>2</v>
      </c>
      <c r="G6587" s="519"/>
      <c r="H6587" s="519">
        <v>13</v>
      </c>
      <c r="I6587" s="519">
        <v>25</v>
      </c>
      <c r="J6587" s="519" t="str">
        <f t="shared" si="152"/>
        <v>SDN30021325</v>
      </c>
      <c r="K6587" s="519">
        <v>224</v>
      </c>
    </row>
    <row r="6588" spans="2:11" hidden="1">
      <c r="B6588" s="519" t="s">
        <v>1063</v>
      </c>
      <c r="C6588" s="519"/>
      <c r="D6588" s="519"/>
      <c r="E6588" s="519"/>
      <c r="F6588" s="519">
        <v>2</v>
      </c>
      <c r="G6588" s="519"/>
      <c r="H6588" s="519">
        <v>13</v>
      </c>
      <c r="I6588" s="519">
        <v>26</v>
      </c>
      <c r="J6588" s="519" t="str">
        <f t="shared" si="152"/>
        <v>SDN30021326</v>
      </c>
      <c r="K6588" s="519">
        <v>224</v>
      </c>
    </row>
    <row r="6589" spans="2:11" hidden="1">
      <c r="B6589" s="519" t="s">
        <v>1063</v>
      </c>
      <c r="C6589" s="519"/>
      <c r="D6589" s="519"/>
      <c r="E6589" s="519"/>
      <c r="F6589" s="519">
        <v>2</v>
      </c>
      <c r="G6589" s="519"/>
      <c r="H6589" s="519">
        <v>13</v>
      </c>
      <c r="I6589" s="519">
        <v>27</v>
      </c>
      <c r="J6589" s="519" t="str">
        <f t="shared" si="152"/>
        <v>SDN30021327</v>
      </c>
      <c r="K6589" s="519">
        <v>224</v>
      </c>
    </row>
    <row r="6590" spans="2:11" hidden="1">
      <c r="B6590" s="519" t="s">
        <v>1063</v>
      </c>
      <c r="C6590" s="519"/>
      <c r="D6590" s="519"/>
      <c r="E6590" s="519"/>
      <c r="F6590" s="519">
        <v>2</v>
      </c>
      <c r="G6590" s="519"/>
      <c r="H6590" s="519">
        <v>13</v>
      </c>
      <c r="I6590" s="519">
        <v>28</v>
      </c>
      <c r="J6590" s="519" t="str">
        <f t="shared" si="152"/>
        <v>SDN30021328</v>
      </c>
      <c r="K6590" s="519">
        <v>224</v>
      </c>
    </row>
    <row r="6591" spans="2:11" hidden="1">
      <c r="B6591" s="519" t="s">
        <v>1063</v>
      </c>
      <c r="C6591" s="519"/>
      <c r="D6591" s="519"/>
      <c r="E6591" s="519"/>
      <c r="F6591" s="519">
        <v>2</v>
      </c>
      <c r="G6591" s="519"/>
      <c r="H6591" s="519">
        <v>13</v>
      </c>
      <c r="I6591" s="519">
        <v>29</v>
      </c>
      <c r="J6591" s="519" t="str">
        <f t="shared" si="152"/>
        <v>SDN30021329</v>
      </c>
      <c r="K6591" s="519">
        <v>224</v>
      </c>
    </row>
    <row r="6592" spans="2:11" hidden="1">
      <c r="B6592" s="519" t="s">
        <v>1063</v>
      </c>
      <c r="C6592" s="519"/>
      <c r="D6592" s="519"/>
      <c r="E6592" s="519"/>
      <c r="F6592" s="519">
        <v>2</v>
      </c>
      <c r="G6592" s="519"/>
      <c r="H6592" s="519">
        <v>13</v>
      </c>
      <c r="I6592" s="519">
        <v>30</v>
      </c>
      <c r="J6592" s="519" t="str">
        <f t="shared" si="152"/>
        <v>SDN30021330</v>
      </c>
      <c r="K6592" s="519">
        <v>224</v>
      </c>
    </row>
    <row r="6593" spans="2:11" hidden="1">
      <c r="B6593" s="519" t="s">
        <v>1063</v>
      </c>
      <c r="C6593" s="519"/>
      <c r="D6593" s="519"/>
      <c r="E6593" s="519"/>
      <c r="F6593" s="519">
        <v>2</v>
      </c>
      <c r="G6593" s="519"/>
      <c r="H6593" s="519">
        <v>14</v>
      </c>
      <c r="I6593" s="519">
        <v>1</v>
      </c>
      <c r="J6593" s="519" t="str">
        <f t="shared" si="152"/>
        <v>SDN30021401</v>
      </c>
      <c r="K6593" s="519">
        <v>280</v>
      </c>
    </row>
    <row r="6594" spans="2:11" hidden="1">
      <c r="B6594" s="519" t="s">
        <v>1063</v>
      </c>
      <c r="C6594" s="519"/>
      <c r="D6594" s="519"/>
      <c r="E6594" s="519"/>
      <c r="F6594" s="519">
        <v>2</v>
      </c>
      <c r="G6594" s="519"/>
      <c r="H6594" s="519">
        <v>14</v>
      </c>
      <c r="I6594" s="519">
        <v>2</v>
      </c>
      <c r="J6594" s="519" t="str">
        <f t="shared" si="152"/>
        <v>SDN30021402</v>
      </c>
      <c r="K6594" s="519">
        <v>280</v>
      </c>
    </row>
    <row r="6595" spans="2:11" hidden="1">
      <c r="B6595" s="519" t="s">
        <v>1063</v>
      </c>
      <c r="C6595" s="519"/>
      <c r="D6595" s="519"/>
      <c r="E6595" s="519"/>
      <c r="F6595" s="519">
        <v>2</v>
      </c>
      <c r="G6595" s="519"/>
      <c r="H6595" s="519">
        <v>14</v>
      </c>
      <c r="I6595" s="519">
        <v>3</v>
      </c>
      <c r="J6595" s="519" t="str">
        <f t="shared" si="152"/>
        <v>SDN30021403</v>
      </c>
      <c r="K6595" s="519">
        <v>280</v>
      </c>
    </row>
    <row r="6596" spans="2:11" hidden="1">
      <c r="B6596" s="519" t="s">
        <v>1063</v>
      </c>
      <c r="C6596" s="519"/>
      <c r="D6596" s="519"/>
      <c r="E6596" s="519"/>
      <c r="F6596" s="519">
        <v>2</v>
      </c>
      <c r="G6596" s="519"/>
      <c r="H6596" s="519">
        <v>14</v>
      </c>
      <c r="I6596" s="519">
        <v>4</v>
      </c>
      <c r="J6596" s="519" t="str">
        <f t="shared" ref="J6596:J6659" si="153">B6596&amp;TEXT(F6596,"00")&amp;TEXT(H6596,"00")&amp;TEXT(I6596,"00")</f>
        <v>SDN30021404</v>
      </c>
      <c r="K6596" s="519">
        <v>280</v>
      </c>
    </row>
    <row r="6597" spans="2:11" hidden="1">
      <c r="B6597" s="519" t="s">
        <v>1063</v>
      </c>
      <c r="C6597" s="519"/>
      <c r="D6597" s="519"/>
      <c r="E6597" s="519"/>
      <c r="F6597" s="519">
        <v>2</v>
      </c>
      <c r="G6597" s="519"/>
      <c r="H6597" s="519">
        <v>14</v>
      </c>
      <c r="I6597" s="519">
        <v>5</v>
      </c>
      <c r="J6597" s="519" t="str">
        <f t="shared" si="153"/>
        <v>SDN30021405</v>
      </c>
      <c r="K6597" s="519">
        <v>280</v>
      </c>
    </row>
    <row r="6598" spans="2:11" hidden="1">
      <c r="B6598" s="519" t="s">
        <v>1063</v>
      </c>
      <c r="C6598" s="519"/>
      <c r="D6598" s="519"/>
      <c r="E6598" s="519"/>
      <c r="F6598" s="519">
        <v>2</v>
      </c>
      <c r="G6598" s="519"/>
      <c r="H6598" s="519">
        <v>14</v>
      </c>
      <c r="I6598" s="519">
        <v>6</v>
      </c>
      <c r="J6598" s="519" t="str">
        <f t="shared" si="153"/>
        <v>SDN30021406</v>
      </c>
      <c r="K6598" s="519">
        <v>280</v>
      </c>
    </row>
    <row r="6599" spans="2:11" hidden="1">
      <c r="B6599" s="519" t="s">
        <v>1063</v>
      </c>
      <c r="C6599" s="519"/>
      <c r="D6599" s="519"/>
      <c r="E6599" s="519"/>
      <c r="F6599" s="519">
        <v>2</v>
      </c>
      <c r="G6599" s="519"/>
      <c r="H6599" s="519">
        <v>14</v>
      </c>
      <c r="I6599" s="519">
        <v>7</v>
      </c>
      <c r="J6599" s="519" t="str">
        <f t="shared" si="153"/>
        <v>SDN30021407</v>
      </c>
      <c r="K6599" s="519">
        <v>280</v>
      </c>
    </row>
    <row r="6600" spans="2:11" hidden="1">
      <c r="B6600" s="519" t="s">
        <v>1063</v>
      </c>
      <c r="C6600" s="519"/>
      <c r="D6600" s="519"/>
      <c r="E6600" s="519"/>
      <c r="F6600" s="519">
        <v>2</v>
      </c>
      <c r="G6600" s="519"/>
      <c r="H6600" s="519">
        <v>14</v>
      </c>
      <c r="I6600" s="519">
        <v>8</v>
      </c>
      <c r="J6600" s="519" t="str">
        <f t="shared" si="153"/>
        <v>SDN30021408</v>
      </c>
      <c r="K6600" s="519">
        <v>280</v>
      </c>
    </row>
    <row r="6601" spans="2:11" hidden="1">
      <c r="B6601" s="519" t="s">
        <v>1063</v>
      </c>
      <c r="C6601" s="519"/>
      <c r="D6601" s="519"/>
      <c r="E6601" s="519"/>
      <c r="F6601" s="519">
        <v>2</v>
      </c>
      <c r="G6601" s="519"/>
      <c r="H6601" s="519">
        <v>14</v>
      </c>
      <c r="I6601" s="519">
        <v>9</v>
      </c>
      <c r="J6601" s="519" t="str">
        <f t="shared" si="153"/>
        <v>SDN30021409</v>
      </c>
      <c r="K6601" s="519">
        <v>280</v>
      </c>
    </row>
    <row r="6602" spans="2:11" hidden="1">
      <c r="B6602" s="519" t="s">
        <v>1063</v>
      </c>
      <c r="C6602" s="519"/>
      <c r="D6602" s="519"/>
      <c r="E6602" s="519"/>
      <c r="F6602" s="519">
        <v>2</v>
      </c>
      <c r="G6602" s="519"/>
      <c r="H6602" s="519">
        <v>14</v>
      </c>
      <c r="I6602" s="519">
        <v>10</v>
      </c>
      <c r="J6602" s="519" t="str">
        <f t="shared" si="153"/>
        <v>SDN30021410</v>
      </c>
      <c r="K6602" s="519">
        <v>280</v>
      </c>
    </row>
    <row r="6603" spans="2:11" hidden="1">
      <c r="B6603" s="519" t="s">
        <v>1063</v>
      </c>
      <c r="C6603" s="519"/>
      <c r="D6603" s="519"/>
      <c r="E6603" s="519"/>
      <c r="F6603" s="519">
        <v>2</v>
      </c>
      <c r="G6603" s="519"/>
      <c r="H6603" s="519">
        <v>14</v>
      </c>
      <c r="I6603" s="519">
        <v>11</v>
      </c>
      <c r="J6603" s="519" t="str">
        <f t="shared" si="153"/>
        <v>SDN30021411</v>
      </c>
      <c r="K6603" s="519">
        <v>280</v>
      </c>
    </row>
    <row r="6604" spans="2:11" hidden="1">
      <c r="B6604" s="519" t="s">
        <v>1063</v>
      </c>
      <c r="C6604" s="519"/>
      <c r="D6604" s="519"/>
      <c r="E6604" s="519"/>
      <c r="F6604" s="519">
        <v>2</v>
      </c>
      <c r="G6604" s="519"/>
      <c r="H6604" s="519">
        <v>14</v>
      </c>
      <c r="I6604" s="519">
        <v>12</v>
      </c>
      <c r="J6604" s="519" t="str">
        <f t="shared" si="153"/>
        <v>SDN30021412</v>
      </c>
      <c r="K6604" s="519">
        <v>280</v>
      </c>
    </row>
    <row r="6605" spans="2:11" hidden="1">
      <c r="B6605" s="519" t="s">
        <v>1063</v>
      </c>
      <c r="C6605" s="519"/>
      <c r="D6605" s="519"/>
      <c r="E6605" s="519"/>
      <c r="F6605" s="519">
        <v>2</v>
      </c>
      <c r="G6605" s="519"/>
      <c r="H6605" s="519">
        <v>14</v>
      </c>
      <c r="I6605" s="519">
        <v>13</v>
      </c>
      <c r="J6605" s="519" t="str">
        <f t="shared" si="153"/>
        <v>SDN30021413</v>
      </c>
      <c r="K6605" s="519">
        <v>280</v>
      </c>
    </row>
    <row r="6606" spans="2:11" hidden="1">
      <c r="B6606" s="519" t="s">
        <v>1063</v>
      </c>
      <c r="C6606" s="519"/>
      <c r="D6606" s="519"/>
      <c r="E6606" s="519"/>
      <c r="F6606" s="519">
        <v>2</v>
      </c>
      <c r="G6606" s="519"/>
      <c r="H6606" s="519">
        <v>14</v>
      </c>
      <c r="I6606" s="519">
        <v>14</v>
      </c>
      <c r="J6606" s="519" t="str">
        <f t="shared" si="153"/>
        <v>SDN30021414</v>
      </c>
      <c r="K6606" s="519">
        <v>280</v>
      </c>
    </row>
    <row r="6607" spans="2:11" hidden="1">
      <c r="B6607" s="519" t="s">
        <v>1063</v>
      </c>
      <c r="C6607" s="519"/>
      <c r="D6607" s="519"/>
      <c r="E6607" s="519"/>
      <c r="F6607" s="519">
        <v>2</v>
      </c>
      <c r="G6607" s="519"/>
      <c r="H6607" s="519">
        <v>14</v>
      </c>
      <c r="I6607" s="519">
        <v>15</v>
      </c>
      <c r="J6607" s="519" t="str">
        <f t="shared" si="153"/>
        <v>SDN30021415</v>
      </c>
      <c r="K6607" s="519">
        <v>280</v>
      </c>
    </row>
    <row r="6608" spans="2:11" hidden="1">
      <c r="B6608" s="519" t="s">
        <v>1063</v>
      </c>
      <c r="C6608" s="519"/>
      <c r="D6608" s="519"/>
      <c r="E6608" s="519"/>
      <c r="F6608" s="519">
        <v>2</v>
      </c>
      <c r="G6608" s="519"/>
      <c r="H6608" s="519">
        <v>14</v>
      </c>
      <c r="I6608" s="519">
        <v>16</v>
      </c>
      <c r="J6608" s="519" t="str">
        <f t="shared" si="153"/>
        <v>SDN30021416</v>
      </c>
      <c r="K6608" s="519">
        <v>224</v>
      </c>
    </row>
    <row r="6609" spans="2:11" hidden="1">
      <c r="B6609" s="519" t="s">
        <v>1063</v>
      </c>
      <c r="C6609" s="519"/>
      <c r="D6609" s="519"/>
      <c r="E6609" s="519"/>
      <c r="F6609" s="519">
        <v>2</v>
      </c>
      <c r="G6609" s="519"/>
      <c r="H6609" s="519">
        <v>14</v>
      </c>
      <c r="I6609" s="519">
        <v>17</v>
      </c>
      <c r="J6609" s="519" t="str">
        <f t="shared" si="153"/>
        <v>SDN30021417</v>
      </c>
      <c r="K6609" s="519">
        <v>224</v>
      </c>
    </row>
    <row r="6610" spans="2:11" hidden="1">
      <c r="B6610" s="519" t="s">
        <v>1063</v>
      </c>
      <c r="C6610" s="519"/>
      <c r="D6610" s="519"/>
      <c r="E6610" s="519"/>
      <c r="F6610" s="519">
        <v>2</v>
      </c>
      <c r="G6610" s="519"/>
      <c r="H6610" s="519">
        <v>14</v>
      </c>
      <c r="I6610" s="519">
        <v>18</v>
      </c>
      <c r="J6610" s="519" t="str">
        <f t="shared" si="153"/>
        <v>SDN30021418</v>
      </c>
      <c r="K6610" s="519">
        <v>224</v>
      </c>
    </row>
    <row r="6611" spans="2:11" hidden="1">
      <c r="B6611" s="519" t="s">
        <v>1063</v>
      </c>
      <c r="C6611" s="519"/>
      <c r="D6611" s="519"/>
      <c r="E6611" s="519"/>
      <c r="F6611" s="519">
        <v>2</v>
      </c>
      <c r="G6611" s="519"/>
      <c r="H6611" s="519">
        <v>14</v>
      </c>
      <c r="I6611" s="519">
        <v>19</v>
      </c>
      <c r="J6611" s="519" t="str">
        <f t="shared" si="153"/>
        <v>SDN30021419</v>
      </c>
      <c r="K6611" s="519">
        <v>224</v>
      </c>
    </row>
    <row r="6612" spans="2:11" hidden="1">
      <c r="B6612" s="519" t="s">
        <v>1063</v>
      </c>
      <c r="C6612" s="519"/>
      <c r="D6612" s="519"/>
      <c r="E6612" s="519"/>
      <c r="F6612" s="519">
        <v>2</v>
      </c>
      <c r="G6612" s="519"/>
      <c r="H6612" s="519">
        <v>14</v>
      </c>
      <c r="I6612" s="519">
        <v>20</v>
      </c>
      <c r="J6612" s="519" t="str">
        <f t="shared" si="153"/>
        <v>SDN30021420</v>
      </c>
      <c r="K6612" s="519">
        <v>224</v>
      </c>
    </row>
    <row r="6613" spans="2:11" hidden="1">
      <c r="B6613" s="519" t="s">
        <v>1063</v>
      </c>
      <c r="C6613" s="519"/>
      <c r="D6613" s="519"/>
      <c r="E6613" s="519"/>
      <c r="F6613" s="519">
        <v>2</v>
      </c>
      <c r="G6613" s="519"/>
      <c r="H6613" s="519">
        <v>14</v>
      </c>
      <c r="I6613" s="519">
        <v>21</v>
      </c>
      <c r="J6613" s="519" t="str">
        <f t="shared" si="153"/>
        <v>SDN30021421</v>
      </c>
      <c r="K6613" s="519">
        <v>224</v>
      </c>
    </row>
    <row r="6614" spans="2:11" hidden="1">
      <c r="B6614" s="519" t="s">
        <v>1063</v>
      </c>
      <c r="C6614" s="519"/>
      <c r="D6614" s="519"/>
      <c r="E6614" s="519"/>
      <c r="F6614" s="519">
        <v>2</v>
      </c>
      <c r="G6614" s="519"/>
      <c r="H6614" s="519">
        <v>14</v>
      </c>
      <c r="I6614" s="519">
        <v>22</v>
      </c>
      <c r="J6614" s="519" t="str">
        <f t="shared" si="153"/>
        <v>SDN30021422</v>
      </c>
      <c r="K6614" s="519">
        <v>224</v>
      </c>
    </row>
    <row r="6615" spans="2:11" hidden="1">
      <c r="B6615" s="519" t="s">
        <v>1063</v>
      </c>
      <c r="C6615" s="519"/>
      <c r="D6615" s="519"/>
      <c r="E6615" s="519"/>
      <c r="F6615" s="519">
        <v>2</v>
      </c>
      <c r="G6615" s="519"/>
      <c r="H6615" s="519">
        <v>14</v>
      </c>
      <c r="I6615" s="519">
        <v>23</v>
      </c>
      <c r="J6615" s="519" t="str">
        <f t="shared" si="153"/>
        <v>SDN30021423</v>
      </c>
      <c r="K6615" s="519">
        <v>224</v>
      </c>
    </row>
    <row r="6616" spans="2:11" hidden="1">
      <c r="B6616" s="519" t="s">
        <v>1063</v>
      </c>
      <c r="C6616" s="519"/>
      <c r="D6616" s="519"/>
      <c r="E6616" s="519"/>
      <c r="F6616" s="519">
        <v>2</v>
      </c>
      <c r="G6616" s="519"/>
      <c r="H6616" s="519">
        <v>14</v>
      </c>
      <c r="I6616" s="519">
        <v>24</v>
      </c>
      <c r="J6616" s="519" t="str">
        <f t="shared" si="153"/>
        <v>SDN30021424</v>
      </c>
      <c r="K6616" s="519">
        <v>224</v>
      </c>
    </row>
    <row r="6617" spans="2:11" hidden="1">
      <c r="B6617" s="519" t="s">
        <v>1063</v>
      </c>
      <c r="C6617" s="519"/>
      <c r="D6617" s="519"/>
      <c r="E6617" s="519"/>
      <c r="F6617" s="519">
        <v>2</v>
      </c>
      <c r="G6617" s="519"/>
      <c r="H6617" s="519">
        <v>14</v>
      </c>
      <c r="I6617" s="519">
        <v>25</v>
      </c>
      <c r="J6617" s="519" t="str">
        <f t="shared" si="153"/>
        <v>SDN30021425</v>
      </c>
      <c r="K6617" s="519">
        <v>224</v>
      </c>
    </row>
    <row r="6618" spans="2:11" hidden="1">
      <c r="B6618" s="519" t="s">
        <v>1063</v>
      </c>
      <c r="C6618" s="519"/>
      <c r="D6618" s="519"/>
      <c r="E6618" s="519"/>
      <c r="F6618" s="519">
        <v>2</v>
      </c>
      <c r="G6618" s="519"/>
      <c r="H6618" s="519">
        <v>14</v>
      </c>
      <c r="I6618" s="519">
        <v>26</v>
      </c>
      <c r="J6618" s="519" t="str">
        <f t="shared" si="153"/>
        <v>SDN30021426</v>
      </c>
      <c r="K6618" s="519">
        <v>224</v>
      </c>
    </row>
    <row r="6619" spans="2:11" hidden="1">
      <c r="B6619" s="519" t="s">
        <v>1063</v>
      </c>
      <c r="C6619" s="519"/>
      <c r="D6619" s="519"/>
      <c r="E6619" s="519"/>
      <c r="F6619" s="519">
        <v>2</v>
      </c>
      <c r="G6619" s="519"/>
      <c r="H6619" s="519">
        <v>14</v>
      </c>
      <c r="I6619" s="519">
        <v>27</v>
      </c>
      <c r="J6619" s="519" t="str">
        <f t="shared" si="153"/>
        <v>SDN30021427</v>
      </c>
      <c r="K6619" s="519">
        <v>224</v>
      </c>
    </row>
    <row r="6620" spans="2:11" hidden="1">
      <c r="B6620" s="519" t="s">
        <v>1063</v>
      </c>
      <c r="C6620" s="519"/>
      <c r="D6620" s="519"/>
      <c r="E6620" s="519"/>
      <c r="F6620" s="519">
        <v>2</v>
      </c>
      <c r="G6620" s="519"/>
      <c r="H6620" s="519">
        <v>14</v>
      </c>
      <c r="I6620" s="519">
        <v>28</v>
      </c>
      <c r="J6620" s="519" t="str">
        <f t="shared" si="153"/>
        <v>SDN30021428</v>
      </c>
      <c r="K6620" s="519">
        <v>224</v>
      </c>
    </row>
    <row r="6621" spans="2:11" hidden="1">
      <c r="B6621" s="519" t="s">
        <v>1063</v>
      </c>
      <c r="C6621" s="519"/>
      <c r="D6621" s="519"/>
      <c r="E6621" s="519"/>
      <c r="F6621" s="519">
        <v>2</v>
      </c>
      <c r="G6621" s="519"/>
      <c r="H6621" s="519">
        <v>14</v>
      </c>
      <c r="I6621" s="519">
        <v>29</v>
      </c>
      <c r="J6621" s="519" t="str">
        <f t="shared" si="153"/>
        <v>SDN30021429</v>
      </c>
      <c r="K6621" s="519">
        <v>224</v>
      </c>
    </row>
    <row r="6622" spans="2:11" hidden="1">
      <c r="B6622" s="519" t="s">
        <v>1063</v>
      </c>
      <c r="C6622" s="519"/>
      <c r="D6622" s="519"/>
      <c r="E6622" s="519"/>
      <c r="F6622" s="519">
        <v>2</v>
      </c>
      <c r="G6622" s="519"/>
      <c r="H6622" s="519">
        <v>14</v>
      </c>
      <c r="I6622" s="519">
        <v>30</v>
      </c>
      <c r="J6622" s="519" t="str">
        <f t="shared" si="153"/>
        <v>SDN30021430</v>
      </c>
      <c r="K6622" s="519">
        <v>224</v>
      </c>
    </row>
    <row r="6623" spans="2:11" hidden="1">
      <c r="B6623" s="519" t="s">
        <v>1063</v>
      </c>
      <c r="C6623" s="519"/>
      <c r="D6623" s="519"/>
      <c r="E6623" s="519"/>
      <c r="F6623" s="519">
        <v>2</v>
      </c>
      <c r="G6623" s="519"/>
      <c r="H6623" s="519">
        <v>15</v>
      </c>
      <c r="I6623" s="519">
        <v>1</v>
      </c>
      <c r="J6623" s="519" t="str">
        <f t="shared" si="153"/>
        <v>SDN30021501</v>
      </c>
      <c r="K6623" s="519">
        <v>280</v>
      </c>
    </row>
    <row r="6624" spans="2:11" hidden="1">
      <c r="B6624" s="519" t="s">
        <v>1063</v>
      </c>
      <c r="C6624" s="519"/>
      <c r="D6624" s="519"/>
      <c r="E6624" s="519"/>
      <c r="F6624" s="519">
        <v>2</v>
      </c>
      <c r="G6624" s="519"/>
      <c r="H6624" s="519">
        <v>15</v>
      </c>
      <c r="I6624" s="519">
        <v>2</v>
      </c>
      <c r="J6624" s="519" t="str">
        <f t="shared" si="153"/>
        <v>SDN30021502</v>
      </c>
      <c r="K6624" s="519">
        <v>280</v>
      </c>
    </row>
    <row r="6625" spans="2:11" hidden="1">
      <c r="B6625" s="519" t="s">
        <v>1063</v>
      </c>
      <c r="C6625" s="519"/>
      <c r="D6625" s="519"/>
      <c r="E6625" s="519"/>
      <c r="F6625" s="519">
        <v>2</v>
      </c>
      <c r="G6625" s="519"/>
      <c r="H6625" s="519">
        <v>15</v>
      </c>
      <c r="I6625" s="519">
        <v>3</v>
      </c>
      <c r="J6625" s="519" t="str">
        <f t="shared" si="153"/>
        <v>SDN30021503</v>
      </c>
      <c r="K6625" s="519">
        <v>280</v>
      </c>
    </row>
    <row r="6626" spans="2:11" hidden="1">
      <c r="B6626" s="519" t="s">
        <v>1063</v>
      </c>
      <c r="C6626" s="519"/>
      <c r="D6626" s="519"/>
      <c r="E6626" s="519"/>
      <c r="F6626" s="519">
        <v>2</v>
      </c>
      <c r="G6626" s="519"/>
      <c r="H6626" s="519">
        <v>15</v>
      </c>
      <c r="I6626" s="519">
        <v>4</v>
      </c>
      <c r="J6626" s="519" t="str">
        <f t="shared" si="153"/>
        <v>SDN30021504</v>
      </c>
      <c r="K6626" s="519">
        <v>280</v>
      </c>
    </row>
    <row r="6627" spans="2:11" hidden="1">
      <c r="B6627" s="519" t="s">
        <v>1063</v>
      </c>
      <c r="C6627" s="519"/>
      <c r="D6627" s="519"/>
      <c r="E6627" s="519"/>
      <c r="F6627" s="519">
        <v>2</v>
      </c>
      <c r="G6627" s="519"/>
      <c r="H6627" s="519">
        <v>15</v>
      </c>
      <c r="I6627" s="519">
        <v>5</v>
      </c>
      <c r="J6627" s="519" t="str">
        <f t="shared" si="153"/>
        <v>SDN30021505</v>
      </c>
      <c r="K6627" s="519">
        <v>280</v>
      </c>
    </row>
    <row r="6628" spans="2:11" hidden="1">
      <c r="B6628" s="519" t="s">
        <v>1063</v>
      </c>
      <c r="C6628" s="519"/>
      <c r="D6628" s="519"/>
      <c r="E6628" s="519"/>
      <c r="F6628" s="519">
        <v>2</v>
      </c>
      <c r="G6628" s="519"/>
      <c r="H6628" s="519">
        <v>15</v>
      </c>
      <c r="I6628" s="519">
        <v>6</v>
      </c>
      <c r="J6628" s="519" t="str">
        <f t="shared" si="153"/>
        <v>SDN30021506</v>
      </c>
      <c r="K6628" s="519">
        <v>280</v>
      </c>
    </row>
    <row r="6629" spans="2:11" hidden="1">
      <c r="B6629" s="519" t="s">
        <v>1063</v>
      </c>
      <c r="C6629" s="519"/>
      <c r="D6629" s="519"/>
      <c r="E6629" s="519"/>
      <c r="F6629" s="519">
        <v>2</v>
      </c>
      <c r="G6629" s="519"/>
      <c r="H6629" s="519">
        <v>15</v>
      </c>
      <c r="I6629" s="519">
        <v>7</v>
      </c>
      <c r="J6629" s="519" t="str">
        <f t="shared" si="153"/>
        <v>SDN30021507</v>
      </c>
      <c r="K6629" s="519">
        <v>280</v>
      </c>
    </row>
    <row r="6630" spans="2:11" hidden="1">
      <c r="B6630" s="519" t="s">
        <v>1063</v>
      </c>
      <c r="C6630" s="519"/>
      <c r="D6630" s="519"/>
      <c r="E6630" s="519"/>
      <c r="F6630" s="519">
        <v>2</v>
      </c>
      <c r="G6630" s="519"/>
      <c r="H6630" s="519">
        <v>15</v>
      </c>
      <c r="I6630" s="519">
        <v>8</v>
      </c>
      <c r="J6630" s="519" t="str">
        <f t="shared" si="153"/>
        <v>SDN30021508</v>
      </c>
      <c r="K6630" s="519">
        <v>280</v>
      </c>
    </row>
    <row r="6631" spans="2:11" hidden="1">
      <c r="B6631" s="519" t="s">
        <v>1063</v>
      </c>
      <c r="C6631" s="519"/>
      <c r="D6631" s="519"/>
      <c r="E6631" s="519"/>
      <c r="F6631" s="519">
        <v>2</v>
      </c>
      <c r="G6631" s="519"/>
      <c r="H6631" s="519">
        <v>15</v>
      </c>
      <c r="I6631" s="519">
        <v>9</v>
      </c>
      <c r="J6631" s="519" t="str">
        <f t="shared" si="153"/>
        <v>SDN30021509</v>
      </c>
      <c r="K6631" s="519">
        <v>280</v>
      </c>
    </row>
    <row r="6632" spans="2:11" hidden="1">
      <c r="B6632" s="519" t="s">
        <v>1063</v>
      </c>
      <c r="C6632" s="519"/>
      <c r="D6632" s="519"/>
      <c r="E6632" s="519"/>
      <c r="F6632" s="519">
        <v>2</v>
      </c>
      <c r="G6632" s="519"/>
      <c r="H6632" s="519">
        <v>15</v>
      </c>
      <c r="I6632" s="519">
        <v>10</v>
      </c>
      <c r="J6632" s="519" t="str">
        <f t="shared" si="153"/>
        <v>SDN30021510</v>
      </c>
      <c r="K6632" s="519">
        <v>280</v>
      </c>
    </row>
    <row r="6633" spans="2:11" hidden="1">
      <c r="B6633" s="519" t="s">
        <v>1063</v>
      </c>
      <c r="C6633" s="519"/>
      <c r="D6633" s="519"/>
      <c r="E6633" s="519"/>
      <c r="F6633" s="519">
        <v>2</v>
      </c>
      <c r="G6633" s="519"/>
      <c r="H6633" s="519">
        <v>15</v>
      </c>
      <c r="I6633" s="519">
        <v>11</v>
      </c>
      <c r="J6633" s="519" t="str">
        <f t="shared" si="153"/>
        <v>SDN30021511</v>
      </c>
      <c r="K6633" s="519">
        <v>280</v>
      </c>
    </row>
    <row r="6634" spans="2:11" hidden="1">
      <c r="B6634" s="519" t="s">
        <v>1063</v>
      </c>
      <c r="C6634" s="519"/>
      <c r="D6634" s="519"/>
      <c r="E6634" s="519"/>
      <c r="F6634" s="519">
        <v>2</v>
      </c>
      <c r="G6634" s="519"/>
      <c r="H6634" s="519">
        <v>15</v>
      </c>
      <c r="I6634" s="519">
        <v>12</v>
      </c>
      <c r="J6634" s="519" t="str">
        <f t="shared" si="153"/>
        <v>SDN30021512</v>
      </c>
      <c r="K6634" s="519">
        <v>280</v>
      </c>
    </row>
    <row r="6635" spans="2:11" hidden="1">
      <c r="B6635" s="519" t="s">
        <v>1063</v>
      </c>
      <c r="C6635" s="519"/>
      <c r="D6635" s="519"/>
      <c r="E6635" s="519"/>
      <c r="F6635" s="519">
        <v>2</v>
      </c>
      <c r="G6635" s="519"/>
      <c r="H6635" s="519">
        <v>15</v>
      </c>
      <c r="I6635" s="519">
        <v>13</v>
      </c>
      <c r="J6635" s="519" t="str">
        <f t="shared" si="153"/>
        <v>SDN30021513</v>
      </c>
      <c r="K6635" s="519">
        <v>280</v>
      </c>
    </row>
    <row r="6636" spans="2:11" hidden="1">
      <c r="B6636" s="519" t="s">
        <v>1063</v>
      </c>
      <c r="C6636" s="519"/>
      <c r="D6636" s="519"/>
      <c r="E6636" s="519"/>
      <c r="F6636" s="519">
        <v>2</v>
      </c>
      <c r="G6636" s="519"/>
      <c r="H6636" s="519">
        <v>15</v>
      </c>
      <c r="I6636" s="519">
        <v>14</v>
      </c>
      <c r="J6636" s="519" t="str">
        <f t="shared" si="153"/>
        <v>SDN30021514</v>
      </c>
      <c r="K6636" s="519">
        <v>280</v>
      </c>
    </row>
    <row r="6637" spans="2:11" hidden="1">
      <c r="B6637" s="519" t="s">
        <v>1063</v>
      </c>
      <c r="C6637" s="519"/>
      <c r="D6637" s="519"/>
      <c r="E6637" s="519"/>
      <c r="F6637" s="519">
        <v>2</v>
      </c>
      <c r="G6637" s="519"/>
      <c r="H6637" s="519">
        <v>15</v>
      </c>
      <c r="I6637" s="519">
        <v>15</v>
      </c>
      <c r="J6637" s="519" t="str">
        <f t="shared" si="153"/>
        <v>SDN30021515</v>
      </c>
      <c r="K6637" s="519">
        <v>280</v>
      </c>
    </row>
    <row r="6638" spans="2:11" hidden="1">
      <c r="B6638" s="519" t="s">
        <v>1063</v>
      </c>
      <c r="C6638" s="519"/>
      <c r="D6638" s="519"/>
      <c r="E6638" s="519"/>
      <c r="F6638" s="519">
        <v>2</v>
      </c>
      <c r="G6638" s="519"/>
      <c r="H6638" s="519">
        <v>15</v>
      </c>
      <c r="I6638" s="519">
        <v>16</v>
      </c>
      <c r="J6638" s="519" t="str">
        <f t="shared" si="153"/>
        <v>SDN30021516</v>
      </c>
      <c r="K6638" s="519">
        <v>224</v>
      </c>
    </row>
    <row r="6639" spans="2:11" hidden="1">
      <c r="B6639" s="519" t="s">
        <v>1063</v>
      </c>
      <c r="C6639" s="519"/>
      <c r="D6639" s="519"/>
      <c r="E6639" s="519"/>
      <c r="F6639" s="519">
        <v>2</v>
      </c>
      <c r="G6639" s="519"/>
      <c r="H6639" s="519">
        <v>15</v>
      </c>
      <c r="I6639" s="519">
        <v>17</v>
      </c>
      <c r="J6639" s="519" t="str">
        <f t="shared" si="153"/>
        <v>SDN30021517</v>
      </c>
      <c r="K6639" s="519">
        <v>224</v>
      </c>
    </row>
    <row r="6640" spans="2:11" hidden="1">
      <c r="B6640" s="519" t="s">
        <v>1063</v>
      </c>
      <c r="C6640" s="519"/>
      <c r="D6640" s="519"/>
      <c r="E6640" s="519"/>
      <c r="F6640" s="519">
        <v>2</v>
      </c>
      <c r="G6640" s="519"/>
      <c r="H6640" s="519">
        <v>15</v>
      </c>
      <c r="I6640" s="519">
        <v>18</v>
      </c>
      <c r="J6640" s="519" t="str">
        <f t="shared" si="153"/>
        <v>SDN30021518</v>
      </c>
      <c r="K6640" s="519">
        <v>224</v>
      </c>
    </row>
    <row r="6641" spans="2:11" hidden="1">
      <c r="B6641" s="519" t="s">
        <v>1063</v>
      </c>
      <c r="C6641" s="519"/>
      <c r="D6641" s="519"/>
      <c r="E6641" s="519"/>
      <c r="F6641" s="519">
        <v>2</v>
      </c>
      <c r="G6641" s="519"/>
      <c r="H6641" s="519">
        <v>15</v>
      </c>
      <c r="I6641" s="519">
        <v>19</v>
      </c>
      <c r="J6641" s="519" t="str">
        <f t="shared" si="153"/>
        <v>SDN30021519</v>
      </c>
      <c r="K6641" s="519">
        <v>224</v>
      </c>
    </row>
    <row r="6642" spans="2:11" hidden="1">
      <c r="B6642" s="519" t="s">
        <v>1063</v>
      </c>
      <c r="C6642" s="519"/>
      <c r="D6642" s="519"/>
      <c r="E6642" s="519"/>
      <c r="F6642" s="519">
        <v>2</v>
      </c>
      <c r="G6642" s="519"/>
      <c r="H6642" s="519">
        <v>15</v>
      </c>
      <c r="I6642" s="519">
        <v>20</v>
      </c>
      <c r="J6642" s="519" t="str">
        <f t="shared" si="153"/>
        <v>SDN30021520</v>
      </c>
      <c r="K6642" s="519">
        <v>224</v>
      </c>
    </row>
    <row r="6643" spans="2:11" hidden="1">
      <c r="B6643" s="519" t="s">
        <v>1063</v>
      </c>
      <c r="C6643" s="519"/>
      <c r="D6643" s="519"/>
      <c r="E6643" s="519"/>
      <c r="F6643" s="519">
        <v>2</v>
      </c>
      <c r="G6643" s="519"/>
      <c r="H6643" s="519">
        <v>15</v>
      </c>
      <c r="I6643" s="519">
        <v>21</v>
      </c>
      <c r="J6643" s="519" t="str">
        <f t="shared" si="153"/>
        <v>SDN30021521</v>
      </c>
      <c r="K6643" s="519">
        <v>224</v>
      </c>
    </row>
    <row r="6644" spans="2:11" hidden="1">
      <c r="B6644" s="519" t="s">
        <v>1063</v>
      </c>
      <c r="C6644" s="519"/>
      <c r="D6644" s="519"/>
      <c r="E6644" s="519"/>
      <c r="F6644" s="519">
        <v>2</v>
      </c>
      <c r="G6644" s="519"/>
      <c r="H6644" s="519">
        <v>15</v>
      </c>
      <c r="I6644" s="519">
        <v>22</v>
      </c>
      <c r="J6644" s="519" t="str">
        <f t="shared" si="153"/>
        <v>SDN30021522</v>
      </c>
      <c r="K6644" s="519">
        <v>224</v>
      </c>
    </row>
    <row r="6645" spans="2:11" hidden="1">
      <c r="B6645" s="519" t="s">
        <v>1063</v>
      </c>
      <c r="C6645" s="519"/>
      <c r="D6645" s="519"/>
      <c r="E6645" s="519"/>
      <c r="F6645" s="519">
        <v>2</v>
      </c>
      <c r="G6645" s="519"/>
      <c r="H6645" s="519">
        <v>15</v>
      </c>
      <c r="I6645" s="519">
        <v>23</v>
      </c>
      <c r="J6645" s="519" t="str">
        <f t="shared" si="153"/>
        <v>SDN30021523</v>
      </c>
      <c r="K6645" s="519">
        <v>224</v>
      </c>
    </row>
    <row r="6646" spans="2:11" hidden="1">
      <c r="B6646" s="519" t="s">
        <v>1063</v>
      </c>
      <c r="C6646" s="519"/>
      <c r="D6646" s="519"/>
      <c r="E6646" s="519"/>
      <c r="F6646" s="519">
        <v>2</v>
      </c>
      <c r="G6646" s="519"/>
      <c r="H6646" s="519">
        <v>15</v>
      </c>
      <c r="I6646" s="519">
        <v>24</v>
      </c>
      <c r="J6646" s="519" t="str">
        <f t="shared" si="153"/>
        <v>SDN30021524</v>
      </c>
      <c r="K6646" s="519">
        <v>224</v>
      </c>
    </row>
    <row r="6647" spans="2:11" hidden="1">
      <c r="B6647" s="519" t="s">
        <v>1063</v>
      </c>
      <c r="C6647" s="519"/>
      <c r="D6647" s="519"/>
      <c r="E6647" s="519"/>
      <c r="F6647" s="519">
        <v>2</v>
      </c>
      <c r="G6647" s="519"/>
      <c r="H6647" s="519">
        <v>15</v>
      </c>
      <c r="I6647" s="519">
        <v>25</v>
      </c>
      <c r="J6647" s="519" t="str">
        <f t="shared" si="153"/>
        <v>SDN30021525</v>
      </c>
      <c r="K6647" s="519">
        <v>224</v>
      </c>
    </row>
    <row r="6648" spans="2:11" hidden="1">
      <c r="B6648" s="519" t="s">
        <v>1063</v>
      </c>
      <c r="C6648" s="519"/>
      <c r="D6648" s="519"/>
      <c r="E6648" s="519"/>
      <c r="F6648" s="519">
        <v>2</v>
      </c>
      <c r="G6648" s="519"/>
      <c r="H6648" s="519">
        <v>15</v>
      </c>
      <c r="I6648" s="519">
        <v>26</v>
      </c>
      <c r="J6648" s="519" t="str">
        <f t="shared" si="153"/>
        <v>SDN30021526</v>
      </c>
      <c r="K6648" s="519">
        <v>224</v>
      </c>
    </row>
    <row r="6649" spans="2:11" hidden="1">
      <c r="B6649" s="519" t="s">
        <v>1063</v>
      </c>
      <c r="C6649" s="519"/>
      <c r="D6649" s="519"/>
      <c r="E6649" s="519"/>
      <c r="F6649" s="519">
        <v>2</v>
      </c>
      <c r="G6649" s="519"/>
      <c r="H6649" s="519">
        <v>15</v>
      </c>
      <c r="I6649" s="519">
        <v>27</v>
      </c>
      <c r="J6649" s="519" t="str">
        <f t="shared" si="153"/>
        <v>SDN30021527</v>
      </c>
      <c r="K6649" s="519">
        <v>224</v>
      </c>
    </row>
    <row r="6650" spans="2:11" hidden="1">
      <c r="B6650" s="519" t="s">
        <v>1063</v>
      </c>
      <c r="C6650" s="519"/>
      <c r="D6650" s="519"/>
      <c r="E6650" s="519"/>
      <c r="F6650" s="519">
        <v>2</v>
      </c>
      <c r="G6650" s="519"/>
      <c r="H6650" s="519">
        <v>15</v>
      </c>
      <c r="I6650" s="519">
        <v>28</v>
      </c>
      <c r="J6650" s="519" t="str">
        <f t="shared" si="153"/>
        <v>SDN30021528</v>
      </c>
      <c r="K6650" s="519">
        <v>224</v>
      </c>
    </row>
    <row r="6651" spans="2:11" hidden="1">
      <c r="B6651" s="519" t="s">
        <v>1063</v>
      </c>
      <c r="C6651" s="519"/>
      <c r="D6651" s="519"/>
      <c r="E6651" s="519"/>
      <c r="F6651" s="519">
        <v>2</v>
      </c>
      <c r="G6651" s="519"/>
      <c r="H6651" s="519">
        <v>15</v>
      </c>
      <c r="I6651" s="519">
        <v>29</v>
      </c>
      <c r="J6651" s="519" t="str">
        <f t="shared" si="153"/>
        <v>SDN30021529</v>
      </c>
      <c r="K6651" s="519">
        <v>224</v>
      </c>
    </row>
    <row r="6652" spans="2:11" hidden="1">
      <c r="B6652" s="519" t="s">
        <v>1063</v>
      </c>
      <c r="C6652" s="519"/>
      <c r="D6652" s="519"/>
      <c r="E6652" s="519"/>
      <c r="F6652" s="519">
        <v>2</v>
      </c>
      <c r="G6652" s="519"/>
      <c r="H6652" s="519">
        <v>15</v>
      </c>
      <c r="I6652" s="519">
        <v>30</v>
      </c>
      <c r="J6652" s="519" t="str">
        <f t="shared" si="153"/>
        <v>SDN30021530</v>
      </c>
      <c r="K6652" s="519">
        <v>224</v>
      </c>
    </row>
    <row r="6653" spans="2:11" hidden="1">
      <c r="B6653" s="519" t="s">
        <v>1063</v>
      </c>
      <c r="C6653" s="519"/>
      <c r="D6653" s="519"/>
      <c r="E6653" s="519"/>
      <c r="F6653" s="519">
        <v>2</v>
      </c>
      <c r="G6653" s="519"/>
      <c r="H6653" s="519">
        <v>16</v>
      </c>
      <c r="I6653" s="519">
        <v>1</v>
      </c>
      <c r="J6653" s="519" t="str">
        <f t="shared" si="153"/>
        <v>SDN30021601</v>
      </c>
      <c r="K6653" s="519">
        <v>285</v>
      </c>
    </row>
    <row r="6654" spans="2:11" hidden="1">
      <c r="B6654" s="519" t="s">
        <v>1063</v>
      </c>
      <c r="C6654" s="519"/>
      <c r="D6654" s="519"/>
      <c r="E6654" s="519"/>
      <c r="F6654" s="519">
        <v>2</v>
      </c>
      <c r="G6654" s="519"/>
      <c r="H6654" s="519">
        <v>16</v>
      </c>
      <c r="I6654" s="519">
        <v>2</v>
      </c>
      <c r="J6654" s="519" t="str">
        <f t="shared" si="153"/>
        <v>SDN30021602</v>
      </c>
      <c r="K6654" s="519">
        <v>285</v>
      </c>
    </row>
    <row r="6655" spans="2:11" hidden="1">
      <c r="B6655" s="519" t="s">
        <v>1063</v>
      </c>
      <c r="C6655" s="519"/>
      <c r="D6655" s="519"/>
      <c r="E6655" s="519"/>
      <c r="F6655" s="519">
        <v>2</v>
      </c>
      <c r="G6655" s="519"/>
      <c r="H6655" s="519">
        <v>16</v>
      </c>
      <c r="I6655" s="519">
        <v>3</v>
      </c>
      <c r="J6655" s="519" t="str">
        <f t="shared" si="153"/>
        <v>SDN30021603</v>
      </c>
      <c r="K6655" s="519">
        <v>285</v>
      </c>
    </row>
    <row r="6656" spans="2:11" hidden="1">
      <c r="B6656" s="519" t="s">
        <v>1063</v>
      </c>
      <c r="C6656" s="519"/>
      <c r="D6656" s="519"/>
      <c r="E6656" s="519"/>
      <c r="F6656" s="519">
        <v>2</v>
      </c>
      <c r="G6656" s="519"/>
      <c r="H6656" s="519">
        <v>16</v>
      </c>
      <c r="I6656" s="519">
        <v>4</v>
      </c>
      <c r="J6656" s="519" t="str">
        <f t="shared" si="153"/>
        <v>SDN30021604</v>
      </c>
      <c r="K6656" s="519">
        <v>285</v>
      </c>
    </row>
    <row r="6657" spans="2:11" hidden="1">
      <c r="B6657" s="519" t="s">
        <v>1063</v>
      </c>
      <c r="C6657" s="519"/>
      <c r="D6657" s="519"/>
      <c r="E6657" s="519"/>
      <c r="F6657" s="519">
        <v>2</v>
      </c>
      <c r="G6657" s="519"/>
      <c r="H6657" s="519">
        <v>16</v>
      </c>
      <c r="I6657" s="519">
        <v>5</v>
      </c>
      <c r="J6657" s="519" t="str">
        <f t="shared" si="153"/>
        <v>SDN30021605</v>
      </c>
      <c r="K6657" s="519">
        <v>285</v>
      </c>
    </row>
    <row r="6658" spans="2:11" hidden="1">
      <c r="B6658" s="519" t="s">
        <v>1063</v>
      </c>
      <c r="C6658" s="519"/>
      <c r="D6658" s="519"/>
      <c r="E6658" s="519"/>
      <c r="F6658" s="519">
        <v>2</v>
      </c>
      <c r="G6658" s="519"/>
      <c r="H6658" s="519">
        <v>16</v>
      </c>
      <c r="I6658" s="519">
        <v>6</v>
      </c>
      <c r="J6658" s="519" t="str">
        <f t="shared" si="153"/>
        <v>SDN30021606</v>
      </c>
      <c r="K6658" s="519">
        <v>285</v>
      </c>
    </row>
    <row r="6659" spans="2:11" hidden="1">
      <c r="B6659" s="519" t="s">
        <v>1063</v>
      </c>
      <c r="C6659" s="519"/>
      <c r="D6659" s="519"/>
      <c r="E6659" s="519"/>
      <c r="F6659" s="519">
        <v>2</v>
      </c>
      <c r="G6659" s="519"/>
      <c r="H6659" s="519">
        <v>16</v>
      </c>
      <c r="I6659" s="519">
        <v>7</v>
      </c>
      <c r="J6659" s="519" t="str">
        <f t="shared" si="153"/>
        <v>SDN30021607</v>
      </c>
      <c r="K6659" s="519">
        <v>285</v>
      </c>
    </row>
    <row r="6660" spans="2:11" hidden="1">
      <c r="B6660" s="519" t="s">
        <v>1063</v>
      </c>
      <c r="C6660" s="519"/>
      <c r="D6660" s="519"/>
      <c r="E6660" s="519"/>
      <c r="F6660" s="519">
        <v>2</v>
      </c>
      <c r="G6660" s="519"/>
      <c r="H6660" s="519">
        <v>16</v>
      </c>
      <c r="I6660" s="519">
        <v>8</v>
      </c>
      <c r="J6660" s="519" t="str">
        <f t="shared" ref="J6660:J6723" si="154">B6660&amp;TEXT(F6660,"00")&amp;TEXT(H6660,"00")&amp;TEXT(I6660,"00")</f>
        <v>SDN30021608</v>
      </c>
      <c r="K6660" s="519">
        <v>285</v>
      </c>
    </row>
    <row r="6661" spans="2:11" hidden="1">
      <c r="B6661" s="519" t="s">
        <v>1063</v>
      </c>
      <c r="C6661" s="519"/>
      <c r="D6661" s="519"/>
      <c r="E6661" s="519"/>
      <c r="F6661" s="519">
        <v>2</v>
      </c>
      <c r="G6661" s="519"/>
      <c r="H6661" s="519">
        <v>16</v>
      </c>
      <c r="I6661" s="519">
        <v>9</v>
      </c>
      <c r="J6661" s="519" t="str">
        <f t="shared" si="154"/>
        <v>SDN30021609</v>
      </c>
      <c r="K6661" s="519">
        <v>285</v>
      </c>
    </row>
    <row r="6662" spans="2:11" hidden="1">
      <c r="B6662" s="519" t="s">
        <v>1063</v>
      </c>
      <c r="C6662" s="519"/>
      <c r="D6662" s="519"/>
      <c r="E6662" s="519"/>
      <c r="F6662" s="519">
        <v>2</v>
      </c>
      <c r="G6662" s="519"/>
      <c r="H6662" s="519">
        <v>16</v>
      </c>
      <c r="I6662" s="519">
        <v>10</v>
      </c>
      <c r="J6662" s="519" t="str">
        <f t="shared" si="154"/>
        <v>SDN30021610</v>
      </c>
      <c r="K6662" s="519">
        <v>285</v>
      </c>
    </row>
    <row r="6663" spans="2:11" hidden="1">
      <c r="B6663" s="519" t="s">
        <v>1063</v>
      </c>
      <c r="C6663" s="519"/>
      <c r="D6663" s="519"/>
      <c r="E6663" s="519"/>
      <c r="F6663" s="519">
        <v>2</v>
      </c>
      <c r="G6663" s="519"/>
      <c r="H6663" s="519">
        <v>16</v>
      </c>
      <c r="I6663" s="519">
        <v>11</v>
      </c>
      <c r="J6663" s="519" t="str">
        <f t="shared" si="154"/>
        <v>SDN30021611</v>
      </c>
      <c r="K6663" s="519">
        <v>285</v>
      </c>
    </row>
    <row r="6664" spans="2:11" hidden="1">
      <c r="B6664" s="519" t="s">
        <v>1063</v>
      </c>
      <c r="C6664" s="519"/>
      <c r="D6664" s="519"/>
      <c r="E6664" s="519"/>
      <c r="F6664" s="519">
        <v>2</v>
      </c>
      <c r="G6664" s="519"/>
      <c r="H6664" s="519">
        <v>16</v>
      </c>
      <c r="I6664" s="519">
        <v>12</v>
      </c>
      <c r="J6664" s="519" t="str">
        <f t="shared" si="154"/>
        <v>SDN30021612</v>
      </c>
      <c r="K6664" s="519">
        <v>285</v>
      </c>
    </row>
    <row r="6665" spans="2:11" hidden="1">
      <c r="B6665" s="519" t="s">
        <v>1063</v>
      </c>
      <c r="C6665" s="519"/>
      <c r="D6665" s="519"/>
      <c r="E6665" s="519"/>
      <c r="F6665" s="519">
        <v>2</v>
      </c>
      <c r="G6665" s="519"/>
      <c r="H6665" s="519">
        <v>16</v>
      </c>
      <c r="I6665" s="519">
        <v>13</v>
      </c>
      <c r="J6665" s="519" t="str">
        <f t="shared" si="154"/>
        <v>SDN30021613</v>
      </c>
      <c r="K6665" s="519">
        <v>285</v>
      </c>
    </row>
    <row r="6666" spans="2:11" hidden="1">
      <c r="B6666" s="519" t="s">
        <v>1063</v>
      </c>
      <c r="C6666" s="519"/>
      <c r="D6666" s="519"/>
      <c r="E6666" s="519"/>
      <c r="F6666" s="519">
        <v>2</v>
      </c>
      <c r="G6666" s="519"/>
      <c r="H6666" s="519">
        <v>16</v>
      </c>
      <c r="I6666" s="519">
        <v>14</v>
      </c>
      <c r="J6666" s="519" t="str">
        <f t="shared" si="154"/>
        <v>SDN30021614</v>
      </c>
      <c r="K6666" s="519">
        <v>285</v>
      </c>
    </row>
    <row r="6667" spans="2:11" hidden="1">
      <c r="B6667" s="519" t="s">
        <v>1063</v>
      </c>
      <c r="C6667" s="519"/>
      <c r="D6667" s="519"/>
      <c r="E6667" s="519"/>
      <c r="F6667" s="519">
        <v>2</v>
      </c>
      <c r="G6667" s="519"/>
      <c r="H6667" s="519">
        <v>16</v>
      </c>
      <c r="I6667" s="519">
        <v>15</v>
      </c>
      <c r="J6667" s="519" t="str">
        <f t="shared" si="154"/>
        <v>SDN30021615</v>
      </c>
      <c r="K6667" s="519">
        <v>285</v>
      </c>
    </row>
    <row r="6668" spans="2:11" hidden="1">
      <c r="B6668" s="519" t="s">
        <v>1063</v>
      </c>
      <c r="C6668" s="519"/>
      <c r="D6668" s="519"/>
      <c r="E6668" s="519"/>
      <c r="F6668" s="519">
        <v>2</v>
      </c>
      <c r="G6668" s="519"/>
      <c r="H6668" s="519">
        <v>16</v>
      </c>
      <c r="I6668" s="519">
        <v>16</v>
      </c>
      <c r="J6668" s="519" t="str">
        <f t="shared" si="154"/>
        <v>SDN30021616</v>
      </c>
      <c r="K6668" s="519">
        <v>228</v>
      </c>
    </row>
    <row r="6669" spans="2:11" hidden="1">
      <c r="B6669" s="519" t="s">
        <v>1063</v>
      </c>
      <c r="C6669" s="519"/>
      <c r="D6669" s="519"/>
      <c r="E6669" s="519"/>
      <c r="F6669" s="519">
        <v>2</v>
      </c>
      <c r="G6669" s="519"/>
      <c r="H6669" s="519">
        <v>16</v>
      </c>
      <c r="I6669" s="519">
        <v>17</v>
      </c>
      <c r="J6669" s="519" t="str">
        <f t="shared" si="154"/>
        <v>SDN30021617</v>
      </c>
      <c r="K6669" s="519">
        <v>228</v>
      </c>
    </row>
    <row r="6670" spans="2:11" hidden="1">
      <c r="B6670" s="519" t="s">
        <v>1063</v>
      </c>
      <c r="C6670" s="519"/>
      <c r="D6670" s="519"/>
      <c r="E6670" s="519"/>
      <c r="F6670" s="519">
        <v>2</v>
      </c>
      <c r="G6670" s="519"/>
      <c r="H6670" s="519">
        <v>16</v>
      </c>
      <c r="I6670" s="519">
        <v>18</v>
      </c>
      <c r="J6670" s="519" t="str">
        <f t="shared" si="154"/>
        <v>SDN30021618</v>
      </c>
      <c r="K6670" s="519">
        <v>228</v>
      </c>
    </row>
    <row r="6671" spans="2:11" hidden="1">
      <c r="B6671" s="519" t="s">
        <v>1063</v>
      </c>
      <c r="C6671" s="519"/>
      <c r="D6671" s="519"/>
      <c r="E6671" s="519"/>
      <c r="F6671" s="519">
        <v>2</v>
      </c>
      <c r="G6671" s="519"/>
      <c r="H6671" s="519">
        <v>16</v>
      </c>
      <c r="I6671" s="519">
        <v>19</v>
      </c>
      <c r="J6671" s="519" t="str">
        <f t="shared" si="154"/>
        <v>SDN30021619</v>
      </c>
      <c r="K6671" s="519">
        <v>228</v>
      </c>
    </row>
    <row r="6672" spans="2:11" hidden="1">
      <c r="B6672" s="519" t="s">
        <v>1063</v>
      </c>
      <c r="C6672" s="519"/>
      <c r="D6672" s="519"/>
      <c r="E6672" s="519"/>
      <c r="F6672" s="519">
        <v>2</v>
      </c>
      <c r="G6672" s="519"/>
      <c r="H6672" s="519">
        <v>16</v>
      </c>
      <c r="I6672" s="519">
        <v>20</v>
      </c>
      <c r="J6672" s="519" t="str">
        <f t="shared" si="154"/>
        <v>SDN30021620</v>
      </c>
      <c r="K6672" s="519">
        <v>228</v>
      </c>
    </row>
    <row r="6673" spans="2:11" hidden="1">
      <c r="B6673" s="519" t="s">
        <v>1063</v>
      </c>
      <c r="C6673" s="519"/>
      <c r="D6673" s="519"/>
      <c r="E6673" s="519"/>
      <c r="F6673" s="519">
        <v>2</v>
      </c>
      <c r="G6673" s="519"/>
      <c r="H6673" s="519">
        <v>16</v>
      </c>
      <c r="I6673" s="519">
        <v>21</v>
      </c>
      <c r="J6673" s="519" t="str">
        <f t="shared" si="154"/>
        <v>SDN30021621</v>
      </c>
      <c r="K6673" s="519">
        <v>228</v>
      </c>
    </row>
    <row r="6674" spans="2:11" hidden="1">
      <c r="B6674" s="519" t="s">
        <v>1063</v>
      </c>
      <c r="C6674" s="519"/>
      <c r="D6674" s="519"/>
      <c r="E6674" s="519"/>
      <c r="F6674" s="519">
        <v>2</v>
      </c>
      <c r="G6674" s="519"/>
      <c r="H6674" s="519">
        <v>16</v>
      </c>
      <c r="I6674" s="519">
        <v>22</v>
      </c>
      <c r="J6674" s="519" t="str">
        <f t="shared" si="154"/>
        <v>SDN30021622</v>
      </c>
      <c r="K6674" s="519">
        <v>228</v>
      </c>
    </row>
    <row r="6675" spans="2:11" hidden="1">
      <c r="B6675" s="519" t="s">
        <v>1063</v>
      </c>
      <c r="C6675" s="519"/>
      <c r="D6675" s="519"/>
      <c r="E6675" s="519"/>
      <c r="F6675" s="519">
        <v>2</v>
      </c>
      <c r="G6675" s="519"/>
      <c r="H6675" s="519">
        <v>16</v>
      </c>
      <c r="I6675" s="519">
        <v>23</v>
      </c>
      <c r="J6675" s="519" t="str">
        <f t="shared" si="154"/>
        <v>SDN30021623</v>
      </c>
      <c r="K6675" s="519">
        <v>228</v>
      </c>
    </row>
    <row r="6676" spans="2:11" hidden="1">
      <c r="B6676" s="519" t="s">
        <v>1063</v>
      </c>
      <c r="C6676" s="519"/>
      <c r="D6676" s="519"/>
      <c r="E6676" s="519"/>
      <c r="F6676" s="519">
        <v>2</v>
      </c>
      <c r="G6676" s="519"/>
      <c r="H6676" s="519">
        <v>16</v>
      </c>
      <c r="I6676" s="519">
        <v>24</v>
      </c>
      <c r="J6676" s="519" t="str">
        <f t="shared" si="154"/>
        <v>SDN30021624</v>
      </c>
      <c r="K6676" s="519">
        <v>228</v>
      </c>
    </row>
    <row r="6677" spans="2:11" hidden="1">
      <c r="B6677" s="519" t="s">
        <v>1063</v>
      </c>
      <c r="C6677" s="519"/>
      <c r="D6677" s="519"/>
      <c r="E6677" s="519"/>
      <c r="F6677" s="519">
        <v>2</v>
      </c>
      <c r="G6677" s="519"/>
      <c r="H6677" s="519">
        <v>16</v>
      </c>
      <c r="I6677" s="519">
        <v>25</v>
      </c>
      <c r="J6677" s="519" t="str">
        <f t="shared" si="154"/>
        <v>SDN30021625</v>
      </c>
      <c r="K6677" s="519">
        <v>228</v>
      </c>
    </row>
    <row r="6678" spans="2:11" hidden="1">
      <c r="B6678" s="519" t="s">
        <v>1063</v>
      </c>
      <c r="C6678" s="519"/>
      <c r="D6678" s="519"/>
      <c r="E6678" s="519"/>
      <c r="F6678" s="519">
        <v>2</v>
      </c>
      <c r="G6678" s="519"/>
      <c r="H6678" s="519">
        <v>16</v>
      </c>
      <c r="I6678" s="519">
        <v>26</v>
      </c>
      <c r="J6678" s="519" t="str">
        <f t="shared" si="154"/>
        <v>SDN30021626</v>
      </c>
      <c r="K6678" s="519">
        <v>228</v>
      </c>
    </row>
    <row r="6679" spans="2:11" hidden="1">
      <c r="B6679" s="519" t="s">
        <v>1063</v>
      </c>
      <c r="C6679" s="519"/>
      <c r="D6679" s="519"/>
      <c r="E6679" s="519"/>
      <c r="F6679" s="519">
        <v>2</v>
      </c>
      <c r="G6679" s="519"/>
      <c r="H6679" s="519">
        <v>16</v>
      </c>
      <c r="I6679" s="519">
        <v>27</v>
      </c>
      <c r="J6679" s="519" t="str">
        <f t="shared" si="154"/>
        <v>SDN30021627</v>
      </c>
      <c r="K6679" s="519">
        <v>228</v>
      </c>
    </row>
    <row r="6680" spans="2:11" hidden="1">
      <c r="B6680" s="519" t="s">
        <v>1063</v>
      </c>
      <c r="C6680" s="519"/>
      <c r="D6680" s="519"/>
      <c r="E6680" s="519"/>
      <c r="F6680" s="519">
        <v>2</v>
      </c>
      <c r="G6680" s="519"/>
      <c r="H6680" s="519">
        <v>16</v>
      </c>
      <c r="I6680" s="519">
        <v>28</v>
      </c>
      <c r="J6680" s="519" t="str">
        <f t="shared" si="154"/>
        <v>SDN30021628</v>
      </c>
      <c r="K6680" s="519">
        <v>228</v>
      </c>
    </row>
    <row r="6681" spans="2:11" hidden="1">
      <c r="B6681" s="519" t="s">
        <v>1063</v>
      </c>
      <c r="C6681" s="519"/>
      <c r="D6681" s="519"/>
      <c r="E6681" s="519"/>
      <c r="F6681" s="519">
        <v>2</v>
      </c>
      <c r="G6681" s="519"/>
      <c r="H6681" s="519">
        <v>16</v>
      </c>
      <c r="I6681" s="519">
        <v>29</v>
      </c>
      <c r="J6681" s="519" t="str">
        <f t="shared" si="154"/>
        <v>SDN30021629</v>
      </c>
      <c r="K6681" s="519">
        <v>228</v>
      </c>
    </row>
    <row r="6682" spans="2:11" hidden="1">
      <c r="B6682" s="519" t="s">
        <v>1063</v>
      </c>
      <c r="C6682" s="519"/>
      <c r="D6682" s="519"/>
      <c r="E6682" s="519"/>
      <c r="F6682" s="519">
        <v>2</v>
      </c>
      <c r="G6682" s="519"/>
      <c r="H6682" s="519">
        <v>16</v>
      </c>
      <c r="I6682" s="519">
        <v>30</v>
      </c>
      <c r="J6682" s="519" t="str">
        <f t="shared" si="154"/>
        <v>SDN30021630</v>
      </c>
      <c r="K6682" s="519">
        <v>228</v>
      </c>
    </row>
    <row r="6683" spans="2:11" hidden="1">
      <c r="B6683" s="519" t="s">
        <v>1063</v>
      </c>
      <c r="C6683" s="519"/>
      <c r="D6683" s="519"/>
      <c r="E6683" s="519"/>
      <c r="F6683" s="519">
        <v>2</v>
      </c>
      <c r="G6683" s="519"/>
      <c r="H6683" s="519">
        <v>17</v>
      </c>
      <c r="I6683" s="519">
        <v>1</v>
      </c>
      <c r="J6683" s="519" t="str">
        <f t="shared" si="154"/>
        <v>SDN30021701</v>
      </c>
      <c r="K6683" s="519">
        <v>285</v>
      </c>
    </row>
    <row r="6684" spans="2:11" hidden="1">
      <c r="B6684" s="519" t="s">
        <v>1063</v>
      </c>
      <c r="C6684" s="519"/>
      <c r="D6684" s="519"/>
      <c r="E6684" s="519"/>
      <c r="F6684" s="519">
        <v>2</v>
      </c>
      <c r="G6684" s="519"/>
      <c r="H6684" s="519">
        <v>17</v>
      </c>
      <c r="I6684" s="519">
        <v>2</v>
      </c>
      <c r="J6684" s="519" t="str">
        <f t="shared" si="154"/>
        <v>SDN30021702</v>
      </c>
      <c r="K6684" s="519">
        <v>285</v>
      </c>
    </row>
    <row r="6685" spans="2:11" hidden="1">
      <c r="B6685" s="519" t="s">
        <v>1063</v>
      </c>
      <c r="C6685" s="519"/>
      <c r="D6685" s="519"/>
      <c r="E6685" s="519"/>
      <c r="F6685" s="519">
        <v>2</v>
      </c>
      <c r="G6685" s="519"/>
      <c r="H6685" s="519">
        <v>17</v>
      </c>
      <c r="I6685" s="519">
        <v>3</v>
      </c>
      <c r="J6685" s="519" t="str">
        <f t="shared" si="154"/>
        <v>SDN30021703</v>
      </c>
      <c r="K6685" s="519">
        <v>285</v>
      </c>
    </row>
    <row r="6686" spans="2:11" hidden="1">
      <c r="B6686" s="519" t="s">
        <v>1063</v>
      </c>
      <c r="C6686" s="519"/>
      <c r="D6686" s="519"/>
      <c r="E6686" s="519"/>
      <c r="F6686" s="519">
        <v>2</v>
      </c>
      <c r="G6686" s="519"/>
      <c r="H6686" s="519">
        <v>17</v>
      </c>
      <c r="I6686" s="519">
        <v>4</v>
      </c>
      <c r="J6686" s="519" t="str">
        <f t="shared" si="154"/>
        <v>SDN30021704</v>
      </c>
      <c r="K6686" s="519">
        <v>285</v>
      </c>
    </row>
    <row r="6687" spans="2:11" hidden="1">
      <c r="B6687" s="519" t="s">
        <v>1063</v>
      </c>
      <c r="C6687" s="519"/>
      <c r="D6687" s="519"/>
      <c r="E6687" s="519"/>
      <c r="F6687" s="519">
        <v>2</v>
      </c>
      <c r="G6687" s="519"/>
      <c r="H6687" s="519">
        <v>17</v>
      </c>
      <c r="I6687" s="519">
        <v>5</v>
      </c>
      <c r="J6687" s="519" t="str">
        <f t="shared" si="154"/>
        <v>SDN30021705</v>
      </c>
      <c r="K6687" s="519">
        <v>285</v>
      </c>
    </row>
    <row r="6688" spans="2:11" hidden="1">
      <c r="B6688" s="519" t="s">
        <v>1063</v>
      </c>
      <c r="C6688" s="519"/>
      <c r="D6688" s="519"/>
      <c r="E6688" s="519"/>
      <c r="F6688" s="519">
        <v>2</v>
      </c>
      <c r="G6688" s="519"/>
      <c r="H6688" s="519">
        <v>17</v>
      </c>
      <c r="I6688" s="519">
        <v>6</v>
      </c>
      <c r="J6688" s="519" t="str">
        <f t="shared" si="154"/>
        <v>SDN30021706</v>
      </c>
      <c r="K6688" s="519">
        <v>285</v>
      </c>
    </row>
    <row r="6689" spans="2:11" hidden="1">
      <c r="B6689" s="519" t="s">
        <v>1063</v>
      </c>
      <c r="C6689" s="519"/>
      <c r="D6689" s="519"/>
      <c r="E6689" s="519"/>
      <c r="F6689" s="519">
        <v>2</v>
      </c>
      <c r="G6689" s="519"/>
      <c r="H6689" s="519">
        <v>17</v>
      </c>
      <c r="I6689" s="519">
        <v>7</v>
      </c>
      <c r="J6689" s="519" t="str">
        <f t="shared" si="154"/>
        <v>SDN30021707</v>
      </c>
      <c r="K6689" s="519">
        <v>285</v>
      </c>
    </row>
    <row r="6690" spans="2:11" hidden="1">
      <c r="B6690" s="519" t="s">
        <v>1063</v>
      </c>
      <c r="C6690" s="519"/>
      <c r="D6690" s="519"/>
      <c r="E6690" s="519"/>
      <c r="F6690" s="519">
        <v>2</v>
      </c>
      <c r="G6690" s="519"/>
      <c r="H6690" s="519">
        <v>17</v>
      </c>
      <c r="I6690" s="519">
        <v>8</v>
      </c>
      <c r="J6690" s="519" t="str">
        <f t="shared" si="154"/>
        <v>SDN30021708</v>
      </c>
      <c r="K6690" s="519">
        <v>285</v>
      </c>
    </row>
    <row r="6691" spans="2:11" hidden="1">
      <c r="B6691" s="519" t="s">
        <v>1063</v>
      </c>
      <c r="C6691" s="519"/>
      <c r="D6691" s="519"/>
      <c r="E6691" s="519"/>
      <c r="F6691" s="519">
        <v>2</v>
      </c>
      <c r="G6691" s="519"/>
      <c r="H6691" s="519">
        <v>17</v>
      </c>
      <c r="I6691" s="519">
        <v>9</v>
      </c>
      <c r="J6691" s="519" t="str">
        <f t="shared" si="154"/>
        <v>SDN30021709</v>
      </c>
      <c r="K6691" s="519">
        <v>285</v>
      </c>
    </row>
    <row r="6692" spans="2:11" hidden="1">
      <c r="B6692" s="519" t="s">
        <v>1063</v>
      </c>
      <c r="C6692" s="519"/>
      <c r="D6692" s="519"/>
      <c r="E6692" s="519"/>
      <c r="F6692" s="519">
        <v>2</v>
      </c>
      <c r="G6692" s="519"/>
      <c r="H6692" s="519">
        <v>17</v>
      </c>
      <c r="I6692" s="519">
        <v>10</v>
      </c>
      <c r="J6692" s="519" t="str">
        <f t="shared" si="154"/>
        <v>SDN30021710</v>
      </c>
      <c r="K6692" s="519">
        <v>285</v>
      </c>
    </row>
    <row r="6693" spans="2:11" hidden="1">
      <c r="B6693" s="519" t="s">
        <v>1063</v>
      </c>
      <c r="C6693" s="519"/>
      <c r="D6693" s="519"/>
      <c r="E6693" s="519"/>
      <c r="F6693" s="519">
        <v>2</v>
      </c>
      <c r="G6693" s="519"/>
      <c r="H6693" s="519">
        <v>17</v>
      </c>
      <c r="I6693" s="519">
        <v>11</v>
      </c>
      <c r="J6693" s="519" t="str">
        <f t="shared" si="154"/>
        <v>SDN30021711</v>
      </c>
      <c r="K6693" s="519">
        <v>285</v>
      </c>
    </row>
    <row r="6694" spans="2:11" hidden="1">
      <c r="B6694" s="519" t="s">
        <v>1063</v>
      </c>
      <c r="C6694" s="519"/>
      <c r="D6694" s="519"/>
      <c r="E6694" s="519"/>
      <c r="F6694" s="519">
        <v>2</v>
      </c>
      <c r="G6694" s="519"/>
      <c r="H6694" s="519">
        <v>17</v>
      </c>
      <c r="I6694" s="519">
        <v>12</v>
      </c>
      <c r="J6694" s="519" t="str">
        <f t="shared" si="154"/>
        <v>SDN30021712</v>
      </c>
      <c r="K6694" s="519">
        <v>285</v>
      </c>
    </row>
    <row r="6695" spans="2:11" hidden="1">
      <c r="B6695" s="519" t="s">
        <v>1063</v>
      </c>
      <c r="C6695" s="519"/>
      <c r="D6695" s="519"/>
      <c r="E6695" s="519"/>
      <c r="F6695" s="519">
        <v>2</v>
      </c>
      <c r="G6695" s="519"/>
      <c r="H6695" s="519">
        <v>17</v>
      </c>
      <c r="I6695" s="519">
        <v>13</v>
      </c>
      <c r="J6695" s="519" t="str">
        <f t="shared" si="154"/>
        <v>SDN30021713</v>
      </c>
      <c r="K6695" s="519">
        <v>285</v>
      </c>
    </row>
    <row r="6696" spans="2:11" hidden="1">
      <c r="B6696" s="519" t="s">
        <v>1063</v>
      </c>
      <c r="C6696" s="519"/>
      <c r="D6696" s="519"/>
      <c r="E6696" s="519"/>
      <c r="F6696" s="519">
        <v>2</v>
      </c>
      <c r="G6696" s="519"/>
      <c r="H6696" s="519">
        <v>17</v>
      </c>
      <c r="I6696" s="519">
        <v>14</v>
      </c>
      <c r="J6696" s="519" t="str">
        <f t="shared" si="154"/>
        <v>SDN30021714</v>
      </c>
      <c r="K6696" s="519">
        <v>285</v>
      </c>
    </row>
    <row r="6697" spans="2:11" hidden="1">
      <c r="B6697" s="519" t="s">
        <v>1063</v>
      </c>
      <c r="C6697" s="519"/>
      <c r="D6697" s="519"/>
      <c r="E6697" s="519"/>
      <c r="F6697" s="519">
        <v>2</v>
      </c>
      <c r="G6697" s="519"/>
      <c r="H6697" s="519">
        <v>17</v>
      </c>
      <c r="I6697" s="519">
        <v>15</v>
      </c>
      <c r="J6697" s="519" t="str">
        <f t="shared" si="154"/>
        <v>SDN30021715</v>
      </c>
      <c r="K6697" s="519">
        <v>285</v>
      </c>
    </row>
    <row r="6698" spans="2:11" hidden="1">
      <c r="B6698" s="519" t="s">
        <v>1063</v>
      </c>
      <c r="C6698" s="519"/>
      <c r="D6698" s="519"/>
      <c r="E6698" s="519"/>
      <c r="F6698" s="519">
        <v>2</v>
      </c>
      <c r="G6698" s="519"/>
      <c r="H6698" s="519">
        <v>17</v>
      </c>
      <c r="I6698" s="519">
        <v>16</v>
      </c>
      <c r="J6698" s="519" t="str">
        <f t="shared" si="154"/>
        <v>SDN30021716</v>
      </c>
      <c r="K6698" s="519">
        <v>228</v>
      </c>
    </row>
    <row r="6699" spans="2:11" hidden="1">
      <c r="B6699" s="519" t="s">
        <v>1063</v>
      </c>
      <c r="C6699" s="519"/>
      <c r="D6699" s="519"/>
      <c r="E6699" s="519"/>
      <c r="F6699" s="519">
        <v>2</v>
      </c>
      <c r="G6699" s="519"/>
      <c r="H6699" s="519">
        <v>17</v>
      </c>
      <c r="I6699" s="519">
        <v>17</v>
      </c>
      <c r="J6699" s="519" t="str">
        <f t="shared" si="154"/>
        <v>SDN30021717</v>
      </c>
      <c r="K6699" s="519">
        <v>228</v>
      </c>
    </row>
    <row r="6700" spans="2:11" hidden="1">
      <c r="B6700" s="519" t="s">
        <v>1063</v>
      </c>
      <c r="C6700" s="519"/>
      <c r="D6700" s="519"/>
      <c r="E6700" s="519"/>
      <c r="F6700" s="519">
        <v>2</v>
      </c>
      <c r="G6700" s="519"/>
      <c r="H6700" s="519">
        <v>17</v>
      </c>
      <c r="I6700" s="519">
        <v>18</v>
      </c>
      <c r="J6700" s="519" t="str">
        <f t="shared" si="154"/>
        <v>SDN30021718</v>
      </c>
      <c r="K6700" s="519">
        <v>228</v>
      </c>
    </row>
    <row r="6701" spans="2:11" hidden="1">
      <c r="B6701" s="519" t="s">
        <v>1063</v>
      </c>
      <c r="C6701" s="519"/>
      <c r="D6701" s="519"/>
      <c r="E6701" s="519"/>
      <c r="F6701" s="519">
        <v>2</v>
      </c>
      <c r="G6701" s="519"/>
      <c r="H6701" s="519">
        <v>17</v>
      </c>
      <c r="I6701" s="519">
        <v>19</v>
      </c>
      <c r="J6701" s="519" t="str">
        <f t="shared" si="154"/>
        <v>SDN30021719</v>
      </c>
      <c r="K6701" s="519">
        <v>228</v>
      </c>
    </row>
    <row r="6702" spans="2:11" hidden="1">
      <c r="B6702" s="519" t="s">
        <v>1063</v>
      </c>
      <c r="C6702" s="519"/>
      <c r="D6702" s="519"/>
      <c r="E6702" s="519"/>
      <c r="F6702" s="519">
        <v>2</v>
      </c>
      <c r="G6702" s="519"/>
      <c r="H6702" s="519">
        <v>17</v>
      </c>
      <c r="I6702" s="519">
        <v>20</v>
      </c>
      <c r="J6702" s="519" t="str">
        <f t="shared" si="154"/>
        <v>SDN30021720</v>
      </c>
      <c r="K6702" s="519">
        <v>228</v>
      </c>
    </row>
    <row r="6703" spans="2:11" hidden="1">
      <c r="B6703" s="519" t="s">
        <v>1063</v>
      </c>
      <c r="C6703" s="519"/>
      <c r="D6703" s="519"/>
      <c r="E6703" s="519"/>
      <c r="F6703" s="519">
        <v>2</v>
      </c>
      <c r="G6703" s="519"/>
      <c r="H6703" s="519">
        <v>17</v>
      </c>
      <c r="I6703" s="519">
        <v>21</v>
      </c>
      <c r="J6703" s="519" t="str">
        <f t="shared" si="154"/>
        <v>SDN30021721</v>
      </c>
      <c r="K6703" s="519">
        <v>228</v>
      </c>
    </row>
    <row r="6704" spans="2:11" hidden="1">
      <c r="B6704" s="519" t="s">
        <v>1063</v>
      </c>
      <c r="C6704" s="519"/>
      <c r="D6704" s="519"/>
      <c r="E6704" s="519"/>
      <c r="F6704" s="519">
        <v>2</v>
      </c>
      <c r="G6704" s="519"/>
      <c r="H6704" s="519">
        <v>17</v>
      </c>
      <c r="I6704" s="519">
        <v>22</v>
      </c>
      <c r="J6704" s="519" t="str">
        <f t="shared" si="154"/>
        <v>SDN30021722</v>
      </c>
      <c r="K6704" s="519">
        <v>228</v>
      </c>
    </row>
    <row r="6705" spans="2:11" hidden="1">
      <c r="B6705" s="519" t="s">
        <v>1063</v>
      </c>
      <c r="C6705" s="519"/>
      <c r="D6705" s="519"/>
      <c r="E6705" s="519"/>
      <c r="F6705" s="519">
        <v>2</v>
      </c>
      <c r="G6705" s="519"/>
      <c r="H6705" s="519">
        <v>17</v>
      </c>
      <c r="I6705" s="519">
        <v>23</v>
      </c>
      <c r="J6705" s="519" t="str">
        <f t="shared" si="154"/>
        <v>SDN30021723</v>
      </c>
      <c r="K6705" s="519">
        <v>228</v>
      </c>
    </row>
    <row r="6706" spans="2:11" hidden="1">
      <c r="B6706" s="519" t="s">
        <v>1063</v>
      </c>
      <c r="C6706" s="519"/>
      <c r="D6706" s="519"/>
      <c r="E6706" s="519"/>
      <c r="F6706" s="519">
        <v>2</v>
      </c>
      <c r="G6706" s="519"/>
      <c r="H6706" s="519">
        <v>17</v>
      </c>
      <c r="I6706" s="519">
        <v>24</v>
      </c>
      <c r="J6706" s="519" t="str">
        <f t="shared" si="154"/>
        <v>SDN30021724</v>
      </c>
      <c r="K6706" s="519">
        <v>228</v>
      </c>
    </row>
    <row r="6707" spans="2:11" hidden="1">
      <c r="B6707" s="519" t="s">
        <v>1063</v>
      </c>
      <c r="C6707" s="519"/>
      <c r="D6707" s="519"/>
      <c r="E6707" s="519"/>
      <c r="F6707" s="519">
        <v>2</v>
      </c>
      <c r="G6707" s="519"/>
      <c r="H6707" s="519">
        <v>17</v>
      </c>
      <c r="I6707" s="519">
        <v>25</v>
      </c>
      <c r="J6707" s="519" t="str">
        <f t="shared" si="154"/>
        <v>SDN30021725</v>
      </c>
      <c r="K6707" s="519">
        <v>228</v>
      </c>
    </row>
    <row r="6708" spans="2:11" hidden="1">
      <c r="B6708" s="519" t="s">
        <v>1063</v>
      </c>
      <c r="C6708" s="519"/>
      <c r="D6708" s="519"/>
      <c r="E6708" s="519"/>
      <c r="F6708" s="519">
        <v>2</v>
      </c>
      <c r="G6708" s="519"/>
      <c r="H6708" s="519">
        <v>17</v>
      </c>
      <c r="I6708" s="519">
        <v>26</v>
      </c>
      <c r="J6708" s="519" t="str">
        <f t="shared" si="154"/>
        <v>SDN30021726</v>
      </c>
      <c r="K6708" s="519">
        <v>228</v>
      </c>
    </row>
    <row r="6709" spans="2:11" hidden="1">
      <c r="B6709" s="519" t="s">
        <v>1063</v>
      </c>
      <c r="C6709" s="519"/>
      <c r="D6709" s="519"/>
      <c r="E6709" s="519"/>
      <c r="F6709" s="519">
        <v>2</v>
      </c>
      <c r="G6709" s="519"/>
      <c r="H6709" s="519">
        <v>17</v>
      </c>
      <c r="I6709" s="519">
        <v>27</v>
      </c>
      <c r="J6709" s="519" t="str">
        <f t="shared" si="154"/>
        <v>SDN30021727</v>
      </c>
      <c r="K6709" s="519">
        <v>228</v>
      </c>
    </row>
    <row r="6710" spans="2:11" hidden="1">
      <c r="B6710" s="519" t="s">
        <v>1063</v>
      </c>
      <c r="C6710" s="519"/>
      <c r="D6710" s="519"/>
      <c r="E6710" s="519"/>
      <c r="F6710" s="519">
        <v>2</v>
      </c>
      <c r="G6710" s="519"/>
      <c r="H6710" s="519">
        <v>17</v>
      </c>
      <c r="I6710" s="519">
        <v>28</v>
      </c>
      <c r="J6710" s="519" t="str">
        <f t="shared" si="154"/>
        <v>SDN30021728</v>
      </c>
      <c r="K6710" s="519">
        <v>228</v>
      </c>
    </row>
    <row r="6711" spans="2:11" hidden="1">
      <c r="B6711" s="519" t="s">
        <v>1063</v>
      </c>
      <c r="C6711" s="519"/>
      <c r="D6711" s="519"/>
      <c r="E6711" s="519"/>
      <c r="F6711" s="519">
        <v>2</v>
      </c>
      <c r="G6711" s="519"/>
      <c r="H6711" s="519">
        <v>17</v>
      </c>
      <c r="I6711" s="519">
        <v>29</v>
      </c>
      <c r="J6711" s="519" t="str">
        <f t="shared" si="154"/>
        <v>SDN30021729</v>
      </c>
      <c r="K6711" s="519">
        <v>228</v>
      </c>
    </row>
    <row r="6712" spans="2:11" hidden="1">
      <c r="B6712" s="519" t="s">
        <v>1063</v>
      </c>
      <c r="C6712" s="519"/>
      <c r="D6712" s="519"/>
      <c r="E6712" s="519"/>
      <c r="F6712" s="519">
        <v>2</v>
      </c>
      <c r="G6712" s="519"/>
      <c r="H6712" s="519">
        <v>17</v>
      </c>
      <c r="I6712" s="519">
        <v>30</v>
      </c>
      <c r="J6712" s="519" t="str">
        <f t="shared" si="154"/>
        <v>SDN30021730</v>
      </c>
      <c r="K6712" s="519">
        <v>228</v>
      </c>
    </row>
    <row r="6713" spans="2:11" hidden="1">
      <c r="B6713" s="519" t="s">
        <v>1063</v>
      </c>
      <c r="C6713" s="519"/>
      <c r="D6713" s="519"/>
      <c r="E6713" s="519"/>
      <c r="F6713" s="519">
        <v>2</v>
      </c>
      <c r="G6713" s="519"/>
      <c r="H6713" s="519">
        <v>18</v>
      </c>
      <c r="I6713" s="519">
        <v>1</v>
      </c>
      <c r="J6713" s="519" t="str">
        <f t="shared" si="154"/>
        <v>SDN30021801</v>
      </c>
      <c r="K6713" s="519">
        <v>285</v>
      </c>
    </row>
    <row r="6714" spans="2:11" hidden="1">
      <c r="B6714" s="519" t="s">
        <v>1063</v>
      </c>
      <c r="C6714" s="519"/>
      <c r="D6714" s="519"/>
      <c r="E6714" s="519"/>
      <c r="F6714" s="519">
        <v>2</v>
      </c>
      <c r="G6714" s="519"/>
      <c r="H6714" s="519">
        <v>18</v>
      </c>
      <c r="I6714" s="519">
        <v>2</v>
      </c>
      <c r="J6714" s="519" t="str">
        <f t="shared" si="154"/>
        <v>SDN30021802</v>
      </c>
      <c r="K6714" s="519">
        <v>285</v>
      </c>
    </row>
    <row r="6715" spans="2:11" hidden="1">
      <c r="B6715" s="519" t="s">
        <v>1063</v>
      </c>
      <c r="C6715" s="519"/>
      <c r="D6715" s="519"/>
      <c r="E6715" s="519"/>
      <c r="F6715" s="519">
        <v>2</v>
      </c>
      <c r="G6715" s="519"/>
      <c r="H6715" s="519">
        <v>18</v>
      </c>
      <c r="I6715" s="519">
        <v>3</v>
      </c>
      <c r="J6715" s="519" t="str">
        <f t="shared" si="154"/>
        <v>SDN30021803</v>
      </c>
      <c r="K6715" s="519">
        <v>285</v>
      </c>
    </row>
    <row r="6716" spans="2:11" hidden="1">
      <c r="B6716" s="519" t="s">
        <v>1063</v>
      </c>
      <c r="C6716" s="519"/>
      <c r="D6716" s="519"/>
      <c r="E6716" s="519"/>
      <c r="F6716" s="519">
        <v>2</v>
      </c>
      <c r="G6716" s="519"/>
      <c r="H6716" s="519">
        <v>18</v>
      </c>
      <c r="I6716" s="519">
        <v>4</v>
      </c>
      <c r="J6716" s="519" t="str">
        <f t="shared" si="154"/>
        <v>SDN30021804</v>
      </c>
      <c r="K6716" s="519">
        <v>285</v>
      </c>
    </row>
    <row r="6717" spans="2:11" hidden="1">
      <c r="B6717" s="519" t="s">
        <v>1063</v>
      </c>
      <c r="C6717" s="519"/>
      <c r="D6717" s="519"/>
      <c r="E6717" s="519"/>
      <c r="F6717" s="519">
        <v>2</v>
      </c>
      <c r="G6717" s="519"/>
      <c r="H6717" s="519">
        <v>18</v>
      </c>
      <c r="I6717" s="519">
        <v>5</v>
      </c>
      <c r="J6717" s="519" t="str">
        <f t="shared" si="154"/>
        <v>SDN30021805</v>
      </c>
      <c r="K6717" s="519">
        <v>285</v>
      </c>
    </row>
    <row r="6718" spans="2:11" hidden="1">
      <c r="B6718" s="519" t="s">
        <v>1063</v>
      </c>
      <c r="C6718" s="519"/>
      <c r="D6718" s="519"/>
      <c r="E6718" s="519"/>
      <c r="F6718" s="519">
        <v>2</v>
      </c>
      <c r="G6718" s="519"/>
      <c r="H6718" s="519">
        <v>18</v>
      </c>
      <c r="I6718" s="519">
        <v>6</v>
      </c>
      <c r="J6718" s="519" t="str">
        <f t="shared" si="154"/>
        <v>SDN30021806</v>
      </c>
      <c r="K6718" s="519">
        <v>285</v>
      </c>
    </row>
    <row r="6719" spans="2:11" hidden="1">
      <c r="B6719" s="519" t="s">
        <v>1063</v>
      </c>
      <c r="C6719" s="519"/>
      <c r="D6719" s="519"/>
      <c r="E6719" s="519"/>
      <c r="F6719" s="519">
        <v>2</v>
      </c>
      <c r="G6719" s="519"/>
      <c r="H6719" s="519">
        <v>18</v>
      </c>
      <c r="I6719" s="519">
        <v>7</v>
      </c>
      <c r="J6719" s="519" t="str">
        <f t="shared" si="154"/>
        <v>SDN30021807</v>
      </c>
      <c r="K6719" s="519">
        <v>285</v>
      </c>
    </row>
    <row r="6720" spans="2:11" hidden="1">
      <c r="B6720" s="519" t="s">
        <v>1063</v>
      </c>
      <c r="C6720" s="519"/>
      <c r="D6720" s="519"/>
      <c r="E6720" s="519"/>
      <c r="F6720" s="519">
        <v>2</v>
      </c>
      <c r="G6720" s="519"/>
      <c r="H6720" s="519">
        <v>18</v>
      </c>
      <c r="I6720" s="519">
        <v>8</v>
      </c>
      <c r="J6720" s="519" t="str">
        <f t="shared" si="154"/>
        <v>SDN30021808</v>
      </c>
      <c r="K6720" s="519">
        <v>285</v>
      </c>
    </row>
    <row r="6721" spans="2:11" hidden="1">
      <c r="B6721" s="519" t="s">
        <v>1063</v>
      </c>
      <c r="C6721" s="519"/>
      <c r="D6721" s="519"/>
      <c r="E6721" s="519"/>
      <c r="F6721" s="519">
        <v>2</v>
      </c>
      <c r="G6721" s="519"/>
      <c r="H6721" s="519">
        <v>18</v>
      </c>
      <c r="I6721" s="519">
        <v>9</v>
      </c>
      <c r="J6721" s="519" t="str">
        <f t="shared" si="154"/>
        <v>SDN30021809</v>
      </c>
      <c r="K6721" s="519">
        <v>285</v>
      </c>
    </row>
    <row r="6722" spans="2:11" hidden="1">
      <c r="B6722" s="519" t="s">
        <v>1063</v>
      </c>
      <c r="C6722" s="519"/>
      <c r="D6722" s="519"/>
      <c r="E6722" s="519"/>
      <c r="F6722" s="519">
        <v>2</v>
      </c>
      <c r="G6722" s="519"/>
      <c r="H6722" s="519">
        <v>18</v>
      </c>
      <c r="I6722" s="519">
        <v>10</v>
      </c>
      <c r="J6722" s="519" t="str">
        <f t="shared" si="154"/>
        <v>SDN30021810</v>
      </c>
      <c r="K6722" s="519">
        <v>285</v>
      </c>
    </row>
    <row r="6723" spans="2:11" hidden="1">
      <c r="B6723" s="519" t="s">
        <v>1063</v>
      </c>
      <c r="C6723" s="519"/>
      <c r="D6723" s="519"/>
      <c r="E6723" s="519"/>
      <c r="F6723" s="519">
        <v>2</v>
      </c>
      <c r="G6723" s="519"/>
      <c r="H6723" s="519">
        <v>18</v>
      </c>
      <c r="I6723" s="519">
        <v>11</v>
      </c>
      <c r="J6723" s="519" t="str">
        <f t="shared" si="154"/>
        <v>SDN30021811</v>
      </c>
      <c r="K6723" s="519">
        <v>285</v>
      </c>
    </row>
    <row r="6724" spans="2:11" hidden="1">
      <c r="B6724" s="519" t="s">
        <v>1063</v>
      </c>
      <c r="C6724" s="519"/>
      <c r="D6724" s="519"/>
      <c r="E6724" s="519"/>
      <c r="F6724" s="519">
        <v>2</v>
      </c>
      <c r="G6724" s="519"/>
      <c r="H6724" s="519">
        <v>18</v>
      </c>
      <c r="I6724" s="519">
        <v>12</v>
      </c>
      <c r="J6724" s="519" t="str">
        <f t="shared" ref="J6724:J6787" si="155">B6724&amp;TEXT(F6724,"00")&amp;TEXT(H6724,"00")&amp;TEXT(I6724,"00")</f>
        <v>SDN30021812</v>
      </c>
      <c r="K6724" s="519">
        <v>285</v>
      </c>
    </row>
    <row r="6725" spans="2:11" hidden="1">
      <c r="B6725" s="519" t="s">
        <v>1063</v>
      </c>
      <c r="C6725" s="519"/>
      <c r="D6725" s="519"/>
      <c r="E6725" s="519"/>
      <c r="F6725" s="519">
        <v>2</v>
      </c>
      <c r="G6725" s="519"/>
      <c r="H6725" s="519">
        <v>18</v>
      </c>
      <c r="I6725" s="519">
        <v>13</v>
      </c>
      <c r="J6725" s="519" t="str">
        <f t="shared" si="155"/>
        <v>SDN30021813</v>
      </c>
      <c r="K6725" s="519">
        <v>285</v>
      </c>
    </row>
    <row r="6726" spans="2:11" hidden="1">
      <c r="B6726" s="519" t="s">
        <v>1063</v>
      </c>
      <c r="C6726" s="519"/>
      <c r="D6726" s="519"/>
      <c r="E6726" s="519"/>
      <c r="F6726" s="519">
        <v>2</v>
      </c>
      <c r="G6726" s="519"/>
      <c r="H6726" s="519">
        <v>18</v>
      </c>
      <c r="I6726" s="519">
        <v>14</v>
      </c>
      <c r="J6726" s="519" t="str">
        <f t="shared" si="155"/>
        <v>SDN30021814</v>
      </c>
      <c r="K6726" s="519">
        <v>285</v>
      </c>
    </row>
    <row r="6727" spans="2:11" hidden="1">
      <c r="B6727" s="519" t="s">
        <v>1063</v>
      </c>
      <c r="C6727" s="519"/>
      <c r="D6727" s="519"/>
      <c r="E6727" s="519"/>
      <c r="F6727" s="519">
        <v>2</v>
      </c>
      <c r="G6727" s="519"/>
      <c r="H6727" s="519">
        <v>18</v>
      </c>
      <c r="I6727" s="519">
        <v>15</v>
      </c>
      <c r="J6727" s="519" t="str">
        <f t="shared" si="155"/>
        <v>SDN30021815</v>
      </c>
      <c r="K6727" s="519">
        <v>285</v>
      </c>
    </row>
    <row r="6728" spans="2:11" hidden="1">
      <c r="B6728" s="519" t="s">
        <v>1063</v>
      </c>
      <c r="C6728" s="519"/>
      <c r="D6728" s="519"/>
      <c r="E6728" s="519"/>
      <c r="F6728" s="519">
        <v>2</v>
      </c>
      <c r="G6728" s="519"/>
      <c r="H6728" s="519">
        <v>18</v>
      </c>
      <c r="I6728" s="519">
        <v>16</v>
      </c>
      <c r="J6728" s="519" t="str">
        <f t="shared" si="155"/>
        <v>SDN30021816</v>
      </c>
      <c r="K6728" s="519">
        <v>228</v>
      </c>
    </row>
    <row r="6729" spans="2:11" hidden="1">
      <c r="B6729" s="519" t="s">
        <v>1063</v>
      </c>
      <c r="C6729" s="519"/>
      <c r="D6729" s="519"/>
      <c r="E6729" s="519"/>
      <c r="F6729" s="519">
        <v>2</v>
      </c>
      <c r="G6729" s="519"/>
      <c r="H6729" s="519">
        <v>18</v>
      </c>
      <c r="I6729" s="519">
        <v>17</v>
      </c>
      <c r="J6729" s="519" t="str">
        <f t="shared" si="155"/>
        <v>SDN30021817</v>
      </c>
      <c r="K6729" s="519">
        <v>228</v>
      </c>
    </row>
    <row r="6730" spans="2:11" hidden="1">
      <c r="B6730" s="519" t="s">
        <v>1063</v>
      </c>
      <c r="C6730" s="519"/>
      <c r="D6730" s="519"/>
      <c r="E6730" s="519"/>
      <c r="F6730" s="519">
        <v>2</v>
      </c>
      <c r="G6730" s="519"/>
      <c r="H6730" s="519">
        <v>18</v>
      </c>
      <c r="I6730" s="519">
        <v>18</v>
      </c>
      <c r="J6730" s="519" t="str">
        <f t="shared" si="155"/>
        <v>SDN30021818</v>
      </c>
      <c r="K6730" s="519">
        <v>228</v>
      </c>
    </row>
    <row r="6731" spans="2:11" hidden="1">
      <c r="B6731" s="519" t="s">
        <v>1063</v>
      </c>
      <c r="C6731" s="519"/>
      <c r="D6731" s="519"/>
      <c r="E6731" s="519"/>
      <c r="F6731" s="519">
        <v>2</v>
      </c>
      <c r="G6731" s="519"/>
      <c r="H6731" s="519">
        <v>18</v>
      </c>
      <c r="I6731" s="519">
        <v>19</v>
      </c>
      <c r="J6731" s="519" t="str">
        <f t="shared" si="155"/>
        <v>SDN30021819</v>
      </c>
      <c r="K6731" s="519">
        <v>228</v>
      </c>
    </row>
    <row r="6732" spans="2:11" hidden="1">
      <c r="B6732" s="519" t="s">
        <v>1063</v>
      </c>
      <c r="C6732" s="519"/>
      <c r="D6732" s="519"/>
      <c r="E6732" s="519"/>
      <c r="F6732" s="519">
        <v>2</v>
      </c>
      <c r="G6732" s="519"/>
      <c r="H6732" s="519">
        <v>18</v>
      </c>
      <c r="I6732" s="519">
        <v>20</v>
      </c>
      <c r="J6732" s="519" t="str">
        <f t="shared" si="155"/>
        <v>SDN30021820</v>
      </c>
      <c r="K6732" s="519">
        <v>228</v>
      </c>
    </row>
    <row r="6733" spans="2:11" hidden="1">
      <c r="B6733" s="519" t="s">
        <v>1063</v>
      </c>
      <c r="C6733" s="519"/>
      <c r="D6733" s="519"/>
      <c r="E6733" s="519"/>
      <c r="F6733" s="519">
        <v>2</v>
      </c>
      <c r="G6733" s="519"/>
      <c r="H6733" s="519">
        <v>18</v>
      </c>
      <c r="I6733" s="519">
        <v>21</v>
      </c>
      <c r="J6733" s="519" t="str">
        <f t="shared" si="155"/>
        <v>SDN30021821</v>
      </c>
      <c r="K6733" s="519">
        <v>228</v>
      </c>
    </row>
    <row r="6734" spans="2:11" hidden="1">
      <c r="B6734" s="519" t="s">
        <v>1063</v>
      </c>
      <c r="C6734" s="519"/>
      <c r="D6734" s="519"/>
      <c r="E6734" s="519"/>
      <c r="F6734" s="519">
        <v>2</v>
      </c>
      <c r="G6734" s="519"/>
      <c r="H6734" s="519">
        <v>18</v>
      </c>
      <c r="I6734" s="519">
        <v>22</v>
      </c>
      <c r="J6734" s="519" t="str">
        <f t="shared" si="155"/>
        <v>SDN30021822</v>
      </c>
      <c r="K6734" s="519">
        <v>228</v>
      </c>
    </row>
    <row r="6735" spans="2:11" hidden="1">
      <c r="B6735" s="519" t="s">
        <v>1063</v>
      </c>
      <c r="C6735" s="519"/>
      <c r="D6735" s="519"/>
      <c r="E6735" s="519"/>
      <c r="F6735" s="519">
        <v>2</v>
      </c>
      <c r="G6735" s="519"/>
      <c r="H6735" s="519">
        <v>18</v>
      </c>
      <c r="I6735" s="519">
        <v>23</v>
      </c>
      <c r="J6735" s="519" t="str">
        <f t="shared" si="155"/>
        <v>SDN30021823</v>
      </c>
      <c r="K6735" s="519">
        <v>228</v>
      </c>
    </row>
    <row r="6736" spans="2:11" hidden="1">
      <c r="B6736" s="519" t="s">
        <v>1063</v>
      </c>
      <c r="C6736" s="519"/>
      <c r="D6736" s="519"/>
      <c r="E6736" s="519"/>
      <c r="F6736" s="519">
        <v>2</v>
      </c>
      <c r="G6736" s="519"/>
      <c r="H6736" s="519">
        <v>18</v>
      </c>
      <c r="I6736" s="519">
        <v>24</v>
      </c>
      <c r="J6736" s="519" t="str">
        <f t="shared" si="155"/>
        <v>SDN30021824</v>
      </c>
      <c r="K6736" s="519">
        <v>228</v>
      </c>
    </row>
    <row r="6737" spans="2:11" hidden="1">
      <c r="B6737" s="519" t="s">
        <v>1063</v>
      </c>
      <c r="C6737" s="519"/>
      <c r="D6737" s="519"/>
      <c r="E6737" s="519"/>
      <c r="F6737" s="519">
        <v>2</v>
      </c>
      <c r="G6737" s="519"/>
      <c r="H6737" s="519">
        <v>18</v>
      </c>
      <c r="I6737" s="519">
        <v>25</v>
      </c>
      <c r="J6737" s="519" t="str">
        <f t="shared" si="155"/>
        <v>SDN30021825</v>
      </c>
      <c r="K6737" s="519">
        <v>228</v>
      </c>
    </row>
    <row r="6738" spans="2:11" hidden="1">
      <c r="B6738" s="519" t="s">
        <v>1063</v>
      </c>
      <c r="C6738" s="519"/>
      <c r="D6738" s="519"/>
      <c r="E6738" s="519"/>
      <c r="F6738" s="519">
        <v>2</v>
      </c>
      <c r="G6738" s="519"/>
      <c r="H6738" s="519">
        <v>18</v>
      </c>
      <c r="I6738" s="519">
        <v>26</v>
      </c>
      <c r="J6738" s="519" t="str">
        <f t="shared" si="155"/>
        <v>SDN30021826</v>
      </c>
      <c r="K6738" s="519">
        <v>228</v>
      </c>
    </row>
    <row r="6739" spans="2:11" hidden="1">
      <c r="B6739" s="519" t="s">
        <v>1063</v>
      </c>
      <c r="C6739" s="519"/>
      <c r="D6739" s="519"/>
      <c r="E6739" s="519"/>
      <c r="F6739" s="519">
        <v>2</v>
      </c>
      <c r="G6739" s="519"/>
      <c r="H6739" s="519">
        <v>18</v>
      </c>
      <c r="I6739" s="519">
        <v>27</v>
      </c>
      <c r="J6739" s="519" t="str">
        <f t="shared" si="155"/>
        <v>SDN30021827</v>
      </c>
      <c r="K6739" s="519">
        <v>228</v>
      </c>
    </row>
    <row r="6740" spans="2:11" hidden="1">
      <c r="B6740" s="519" t="s">
        <v>1063</v>
      </c>
      <c r="C6740" s="519"/>
      <c r="D6740" s="519"/>
      <c r="E6740" s="519"/>
      <c r="F6740" s="519">
        <v>2</v>
      </c>
      <c r="G6740" s="519"/>
      <c r="H6740" s="519">
        <v>18</v>
      </c>
      <c r="I6740" s="519">
        <v>28</v>
      </c>
      <c r="J6740" s="519" t="str">
        <f t="shared" si="155"/>
        <v>SDN30021828</v>
      </c>
      <c r="K6740" s="519">
        <v>228</v>
      </c>
    </row>
    <row r="6741" spans="2:11" hidden="1">
      <c r="B6741" s="519" t="s">
        <v>1063</v>
      </c>
      <c r="C6741" s="519"/>
      <c r="D6741" s="519"/>
      <c r="E6741" s="519"/>
      <c r="F6741" s="519">
        <v>2</v>
      </c>
      <c r="G6741" s="519"/>
      <c r="H6741" s="519">
        <v>18</v>
      </c>
      <c r="I6741" s="519">
        <v>29</v>
      </c>
      <c r="J6741" s="519" t="str">
        <f t="shared" si="155"/>
        <v>SDN30021829</v>
      </c>
      <c r="K6741" s="519">
        <v>228</v>
      </c>
    </row>
    <row r="6742" spans="2:11" hidden="1">
      <c r="B6742" s="519" t="s">
        <v>1063</v>
      </c>
      <c r="C6742" s="519"/>
      <c r="D6742" s="519"/>
      <c r="E6742" s="519"/>
      <c r="F6742" s="519">
        <v>2</v>
      </c>
      <c r="G6742" s="519"/>
      <c r="H6742" s="519">
        <v>18</v>
      </c>
      <c r="I6742" s="519">
        <v>30</v>
      </c>
      <c r="J6742" s="519" t="str">
        <f t="shared" si="155"/>
        <v>SDN30021830</v>
      </c>
      <c r="K6742" s="519">
        <v>228</v>
      </c>
    </row>
    <row r="6743" spans="2:11" hidden="1">
      <c r="B6743" s="519" t="s">
        <v>1063</v>
      </c>
      <c r="C6743" s="519"/>
      <c r="D6743" s="519"/>
      <c r="E6743" s="519"/>
      <c r="F6743" s="519">
        <v>2</v>
      </c>
      <c r="G6743" s="519"/>
      <c r="H6743" s="519">
        <v>19</v>
      </c>
      <c r="I6743" s="519">
        <v>1</v>
      </c>
      <c r="J6743" s="519" t="str">
        <f t="shared" si="155"/>
        <v>SDN30021901</v>
      </c>
      <c r="K6743" s="519">
        <v>290</v>
      </c>
    </row>
    <row r="6744" spans="2:11" hidden="1">
      <c r="B6744" s="519" t="s">
        <v>1063</v>
      </c>
      <c r="C6744" s="519"/>
      <c r="D6744" s="519"/>
      <c r="E6744" s="519"/>
      <c r="F6744" s="519">
        <v>2</v>
      </c>
      <c r="G6744" s="519"/>
      <c r="H6744" s="519">
        <v>19</v>
      </c>
      <c r="I6744" s="519">
        <v>2</v>
      </c>
      <c r="J6744" s="519" t="str">
        <f t="shared" si="155"/>
        <v>SDN30021902</v>
      </c>
      <c r="K6744" s="519">
        <v>290</v>
      </c>
    </row>
    <row r="6745" spans="2:11" hidden="1">
      <c r="B6745" s="519" t="s">
        <v>1063</v>
      </c>
      <c r="C6745" s="519"/>
      <c r="D6745" s="519"/>
      <c r="E6745" s="519"/>
      <c r="F6745" s="519">
        <v>2</v>
      </c>
      <c r="G6745" s="519"/>
      <c r="H6745" s="519">
        <v>19</v>
      </c>
      <c r="I6745" s="519">
        <v>3</v>
      </c>
      <c r="J6745" s="519" t="str">
        <f t="shared" si="155"/>
        <v>SDN30021903</v>
      </c>
      <c r="K6745" s="519">
        <v>290</v>
      </c>
    </row>
    <row r="6746" spans="2:11" hidden="1">
      <c r="B6746" s="519" t="s">
        <v>1063</v>
      </c>
      <c r="C6746" s="519"/>
      <c r="D6746" s="519"/>
      <c r="E6746" s="519"/>
      <c r="F6746" s="519">
        <v>2</v>
      </c>
      <c r="G6746" s="519"/>
      <c r="H6746" s="519">
        <v>19</v>
      </c>
      <c r="I6746" s="519">
        <v>4</v>
      </c>
      <c r="J6746" s="519" t="str">
        <f t="shared" si="155"/>
        <v>SDN30021904</v>
      </c>
      <c r="K6746" s="519">
        <v>290</v>
      </c>
    </row>
    <row r="6747" spans="2:11" hidden="1">
      <c r="B6747" s="519" t="s">
        <v>1063</v>
      </c>
      <c r="C6747" s="519"/>
      <c r="D6747" s="519"/>
      <c r="E6747" s="519"/>
      <c r="F6747" s="519">
        <v>2</v>
      </c>
      <c r="G6747" s="519"/>
      <c r="H6747" s="519">
        <v>19</v>
      </c>
      <c r="I6747" s="519">
        <v>5</v>
      </c>
      <c r="J6747" s="519" t="str">
        <f t="shared" si="155"/>
        <v>SDN30021905</v>
      </c>
      <c r="K6747" s="519">
        <v>290</v>
      </c>
    </row>
    <row r="6748" spans="2:11" hidden="1">
      <c r="B6748" s="519" t="s">
        <v>1063</v>
      </c>
      <c r="C6748" s="519"/>
      <c r="D6748" s="519"/>
      <c r="E6748" s="519"/>
      <c r="F6748" s="519">
        <v>2</v>
      </c>
      <c r="G6748" s="519"/>
      <c r="H6748" s="519">
        <v>19</v>
      </c>
      <c r="I6748" s="519">
        <v>6</v>
      </c>
      <c r="J6748" s="519" t="str">
        <f t="shared" si="155"/>
        <v>SDN30021906</v>
      </c>
      <c r="K6748" s="519">
        <v>290</v>
      </c>
    </row>
    <row r="6749" spans="2:11" hidden="1">
      <c r="B6749" s="519" t="s">
        <v>1063</v>
      </c>
      <c r="C6749" s="519"/>
      <c r="D6749" s="519"/>
      <c r="E6749" s="519"/>
      <c r="F6749" s="519">
        <v>2</v>
      </c>
      <c r="G6749" s="519"/>
      <c r="H6749" s="519">
        <v>19</v>
      </c>
      <c r="I6749" s="519">
        <v>7</v>
      </c>
      <c r="J6749" s="519" t="str">
        <f t="shared" si="155"/>
        <v>SDN30021907</v>
      </c>
      <c r="K6749" s="519">
        <v>290</v>
      </c>
    </row>
    <row r="6750" spans="2:11" hidden="1">
      <c r="B6750" s="519" t="s">
        <v>1063</v>
      </c>
      <c r="C6750" s="519"/>
      <c r="D6750" s="519"/>
      <c r="E6750" s="519"/>
      <c r="F6750" s="519">
        <v>2</v>
      </c>
      <c r="G6750" s="519"/>
      <c r="H6750" s="519">
        <v>19</v>
      </c>
      <c r="I6750" s="519">
        <v>8</v>
      </c>
      <c r="J6750" s="519" t="str">
        <f t="shared" si="155"/>
        <v>SDN30021908</v>
      </c>
      <c r="K6750" s="519">
        <v>290</v>
      </c>
    </row>
    <row r="6751" spans="2:11" hidden="1">
      <c r="B6751" s="519" t="s">
        <v>1063</v>
      </c>
      <c r="C6751" s="519"/>
      <c r="D6751" s="519"/>
      <c r="E6751" s="519"/>
      <c r="F6751" s="519">
        <v>2</v>
      </c>
      <c r="G6751" s="519"/>
      <c r="H6751" s="519">
        <v>19</v>
      </c>
      <c r="I6751" s="519">
        <v>9</v>
      </c>
      <c r="J6751" s="519" t="str">
        <f t="shared" si="155"/>
        <v>SDN30021909</v>
      </c>
      <c r="K6751" s="519">
        <v>290</v>
      </c>
    </row>
    <row r="6752" spans="2:11" hidden="1">
      <c r="B6752" s="519" t="s">
        <v>1063</v>
      </c>
      <c r="C6752" s="519"/>
      <c r="D6752" s="519"/>
      <c r="E6752" s="519"/>
      <c r="F6752" s="519">
        <v>2</v>
      </c>
      <c r="G6752" s="519"/>
      <c r="H6752" s="519">
        <v>19</v>
      </c>
      <c r="I6752" s="519">
        <v>10</v>
      </c>
      <c r="J6752" s="519" t="str">
        <f t="shared" si="155"/>
        <v>SDN30021910</v>
      </c>
      <c r="K6752" s="519">
        <v>290</v>
      </c>
    </row>
    <row r="6753" spans="2:11" hidden="1">
      <c r="B6753" s="519" t="s">
        <v>1063</v>
      </c>
      <c r="C6753" s="519"/>
      <c r="D6753" s="519"/>
      <c r="E6753" s="519"/>
      <c r="F6753" s="519">
        <v>2</v>
      </c>
      <c r="G6753" s="519"/>
      <c r="H6753" s="519">
        <v>19</v>
      </c>
      <c r="I6753" s="519">
        <v>11</v>
      </c>
      <c r="J6753" s="519" t="str">
        <f t="shared" si="155"/>
        <v>SDN30021911</v>
      </c>
      <c r="K6753" s="519">
        <v>290</v>
      </c>
    </row>
    <row r="6754" spans="2:11" hidden="1">
      <c r="B6754" s="519" t="s">
        <v>1063</v>
      </c>
      <c r="C6754" s="519"/>
      <c r="D6754" s="519"/>
      <c r="E6754" s="519"/>
      <c r="F6754" s="519">
        <v>2</v>
      </c>
      <c r="G6754" s="519"/>
      <c r="H6754" s="519">
        <v>19</v>
      </c>
      <c r="I6754" s="519">
        <v>12</v>
      </c>
      <c r="J6754" s="519" t="str">
        <f t="shared" si="155"/>
        <v>SDN30021912</v>
      </c>
      <c r="K6754" s="519">
        <v>290</v>
      </c>
    </row>
    <row r="6755" spans="2:11" hidden="1">
      <c r="B6755" s="519" t="s">
        <v>1063</v>
      </c>
      <c r="C6755" s="519"/>
      <c r="D6755" s="519"/>
      <c r="E6755" s="519"/>
      <c r="F6755" s="519">
        <v>2</v>
      </c>
      <c r="G6755" s="519"/>
      <c r="H6755" s="519">
        <v>19</v>
      </c>
      <c r="I6755" s="519">
        <v>13</v>
      </c>
      <c r="J6755" s="519" t="str">
        <f t="shared" si="155"/>
        <v>SDN30021913</v>
      </c>
      <c r="K6755" s="519">
        <v>290</v>
      </c>
    </row>
    <row r="6756" spans="2:11" hidden="1">
      <c r="B6756" s="519" t="s">
        <v>1063</v>
      </c>
      <c r="C6756" s="519"/>
      <c r="D6756" s="519"/>
      <c r="E6756" s="519"/>
      <c r="F6756" s="519">
        <v>2</v>
      </c>
      <c r="G6756" s="519"/>
      <c r="H6756" s="519">
        <v>19</v>
      </c>
      <c r="I6756" s="519">
        <v>14</v>
      </c>
      <c r="J6756" s="519" t="str">
        <f t="shared" si="155"/>
        <v>SDN30021914</v>
      </c>
      <c r="K6756" s="519">
        <v>290</v>
      </c>
    </row>
    <row r="6757" spans="2:11" hidden="1">
      <c r="B6757" s="519" t="s">
        <v>1063</v>
      </c>
      <c r="C6757" s="519"/>
      <c r="D6757" s="519"/>
      <c r="E6757" s="519"/>
      <c r="F6757" s="519">
        <v>2</v>
      </c>
      <c r="G6757" s="519"/>
      <c r="H6757" s="519">
        <v>19</v>
      </c>
      <c r="I6757" s="519">
        <v>15</v>
      </c>
      <c r="J6757" s="519" t="str">
        <f t="shared" si="155"/>
        <v>SDN30021915</v>
      </c>
      <c r="K6757" s="519">
        <v>290</v>
      </c>
    </row>
    <row r="6758" spans="2:11" hidden="1">
      <c r="B6758" s="519" t="s">
        <v>1063</v>
      </c>
      <c r="C6758" s="519"/>
      <c r="D6758" s="519"/>
      <c r="E6758" s="519"/>
      <c r="F6758" s="519">
        <v>2</v>
      </c>
      <c r="G6758" s="519"/>
      <c r="H6758" s="519">
        <v>19</v>
      </c>
      <c r="I6758" s="519">
        <v>16</v>
      </c>
      <c r="J6758" s="519" t="str">
        <f t="shared" si="155"/>
        <v>SDN30021916</v>
      </c>
      <c r="K6758" s="519">
        <v>232</v>
      </c>
    </row>
    <row r="6759" spans="2:11" hidden="1">
      <c r="B6759" s="519" t="s">
        <v>1063</v>
      </c>
      <c r="C6759" s="519"/>
      <c r="D6759" s="519"/>
      <c r="E6759" s="519"/>
      <c r="F6759" s="519">
        <v>2</v>
      </c>
      <c r="G6759" s="519"/>
      <c r="H6759" s="519">
        <v>19</v>
      </c>
      <c r="I6759" s="519">
        <v>17</v>
      </c>
      <c r="J6759" s="519" t="str">
        <f t="shared" si="155"/>
        <v>SDN30021917</v>
      </c>
      <c r="K6759" s="519">
        <v>232</v>
      </c>
    </row>
    <row r="6760" spans="2:11" hidden="1">
      <c r="B6760" s="519" t="s">
        <v>1063</v>
      </c>
      <c r="C6760" s="519"/>
      <c r="D6760" s="519"/>
      <c r="E6760" s="519"/>
      <c r="F6760" s="519">
        <v>2</v>
      </c>
      <c r="G6760" s="519"/>
      <c r="H6760" s="519">
        <v>19</v>
      </c>
      <c r="I6760" s="519">
        <v>18</v>
      </c>
      <c r="J6760" s="519" t="str">
        <f t="shared" si="155"/>
        <v>SDN30021918</v>
      </c>
      <c r="K6760" s="519">
        <v>232</v>
      </c>
    </row>
    <row r="6761" spans="2:11" hidden="1">
      <c r="B6761" s="519" t="s">
        <v>1063</v>
      </c>
      <c r="C6761" s="519"/>
      <c r="D6761" s="519"/>
      <c r="E6761" s="519"/>
      <c r="F6761" s="519">
        <v>2</v>
      </c>
      <c r="G6761" s="519"/>
      <c r="H6761" s="519">
        <v>19</v>
      </c>
      <c r="I6761" s="519">
        <v>19</v>
      </c>
      <c r="J6761" s="519" t="str">
        <f t="shared" si="155"/>
        <v>SDN30021919</v>
      </c>
      <c r="K6761" s="519">
        <v>232</v>
      </c>
    </row>
    <row r="6762" spans="2:11" hidden="1">
      <c r="B6762" s="519" t="s">
        <v>1063</v>
      </c>
      <c r="C6762" s="519"/>
      <c r="D6762" s="519"/>
      <c r="E6762" s="519"/>
      <c r="F6762" s="519">
        <v>2</v>
      </c>
      <c r="G6762" s="519"/>
      <c r="H6762" s="519">
        <v>19</v>
      </c>
      <c r="I6762" s="519">
        <v>20</v>
      </c>
      <c r="J6762" s="519" t="str">
        <f t="shared" si="155"/>
        <v>SDN30021920</v>
      </c>
      <c r="K6762" s="519">
        <v>232</v>
      </c>
    </row>
    <row r="6763" spans="2:11" hidden="1">
      <c r="B6763" s="519" t="s">
        <v>1063</v>
      </c>
      <c r="C6763" s="519"/>
      <c r="D6763" s="519"/>
      <c r="E6763" s="519"/>
      <c r="F6763" s="519">
        <v>2</v>
      </c>
      <c r="G6763" s="519"/>
      <c r="H6763" s="519">
        <v>19</v>
      </c>
      <c r="I6763" s="519">
        <v>21</v>
      </c>
      <c r="J6763" s="519" t="str">
        <f t="shared" si="155"/>
        <v>SDN30021921</v>
      </c>
      <c r="K6763" s="519">
        <v>232</v>
      </c>
    </row>
    <row r="6764" spans="2:11" hidden="1">
      <c r="B6764" s="519" t="s">
        <v>1063</v>
      </c>
      <c r="C6764" s="519"/>
      <c r="D6764" s="519"/>
      <c r="E6764" s="519"/>
      <c r="F6764" s="519">
        <v>2</v>
      </c>
      <c r="G6764" s="519"/>
      <c r="H6764" s="519">
        <v>19</v>
      </c>
      <c r="I6764" s="519">
        <v>22</v>
      </c>
      <c r="J6764" s="519" t="str">
        <f t="shared" si="155"/>
        <v>SDN30021922</v>
      </c>
      <c r="K6764" s="519">
        <v>232</v>
      </c>
    </row>
    <row r="6765" spans="2:11" hidden="1">
      <c r="B6765" s="519" t="s">
        <v>1063</v>
      </c>
      <c r="C6765" s="519"/>
      <c r="D6765" s="519"/>
      <c r="E6765" s="519"/>
      <c r="F6765" s="519">
        <v>2</v>
      </c>
      <c r="G6765" s="519"/>
      <c r="H6765" s="519">
        <v>19</v>
      </c>
      <c r="I6765" s="519">
        <v>23</v>
      </c>
      <c r="J6765" s="519" t="str">
        <f t="shared" si="155"/>
        <v>SDN30021923</v>
      </c>
      <c r="K6765" s="519">
        <v>232</v>
      </c>
    </row>
    <row r="6766" spans="2:11" hidden="1">
      <c r="B6766" s="519" t="s">
        <v>1063</v>
      </c>
      <c r="C6766" s="519"/>
      <c r="D6766" s="519"/>
      <c r="E6766" s="519"/>
      <c r="F6766" s="519">
        <v>2</v>
      </c>
      <c r="G6766" s="519"/>
      <c r="H6766" s="519">
        <v>19</v>
      </c>
      <c r="I6766" s="519">
        <v>24</v>
      </c>
      <c r="J6766" s="519" t="str">
        <f t="shared" si="155"/>
        <v>SDN30021924</v>
      </c>
      <c r="K6766" s="519">
        <v>232</v>
      </c>
    </row>
    <row r="6767" spans="2:11" hidden="1">
      <c r="B6767" s="519" t="s">
        <v>1063</v>
      </c>
      <c r="C6767" s="519"/>
      <c r="D6767" s="519"/>
      <c r="E6767" s="519"/>
      <c r="F6767" s="519">
        <v>2</v>
      </c>
      <c r="G6767" s="519"/>
      <c r="H6767" s="519">
        <v>19</v>
      </c>
      <c r="I6767" s="519">
        <v>25</v>
      </c>
      <c r="J6767" s="519" t="str">
        <f t="shared" si="155"/>
        <v>SDN30021925</v>
      </c>
      <c r="K6767" s="519">
        <v>232</v>
      </c>
    </row>
    <row r="6768" spans="2:11" hidden="1">
      <c r="B6768" s="519" t="s">
        <v>1063</v>
      </c>
      <c r="C6768" s="519"/>
      <c r="D6768" s="519"/>
      <c r="E6768" s="519"/>
      <c r="F6768" s="519">
        <v>2</v>
      </c>
      <c r="G6768" s="519"/>
      <c r="H6768" s="519">
        <v>19</v>
      </c>
      <c r="I6768" s="519">
        <v>26</v>
      </c>
      <c r="J6768" s="519" t="str">
        <f t="shared" si="155"/>
        <v>SDN30021926</v>
      </c>
      <c r="K6768" s="519">
        <v>232</v>
      </c>
    </row>
    <row r="6769" spans="2:11" hidden="1">
      <c r="B6769" s="519" t="s">
        <v>1063</v>
      </c>
      <c r="C6769" s="519"/>
      <c r="D6769" s="519"/>
      <c r="E6769" s="519"/>
      <c r="F6769" s="519">
        <v>2</v>
      </c>
      <c r="G6769" s="519"/>
      <c r="H6769" s="519">
        <v>19</v>
      </c>
      <c r="I6769" s="519">
        <v>27</v>
      </c>
      <c r="J6769" s="519" t="str">
        <f t="shared" si="155"/>
        <v>SDN30021927</v>
      </c>
      <c r="K6769" s="519">
        <v>232</v>
      </c>
    </row>
    <row r="6770" spans="2:11" hidden="1">
      <c r="B6770" s="519" t="s">
        <v>1063</v>
      </c>
      <c r="C6770" s="519"/>
      <c r="D6770" s="519"/>
      <c r="E6770" s="519"/>
      <c r="F6770" s="519">
        <v>2</v>
      </c>
      <c r="G6770" s="519"/>
      <c r="H6770" s="519">
        <v>19</v>
      </c>
      <c r="I6770" s="519">
        <v>28</v>
      </c>
      <c r="J6770" s="519" t="str">
        <f t="shared" si="155"/>
        <v>SDN30021928</v>
      </c>
      <c r="K6770" s="519">
        <v>232</v>
      </c>
    </row>
    <row r="6771" spans="2:11" hidden="1">
      <c r="B6771" s="519" t="s">
        <v>1063</v>
      </c>
      <c r="C6771" s="519"/>
      <c r="D6771" s="519"/>
      <c r="E6771" s="519"/>
      <c r="F6771" s="519">
        <v>2</v>
      </c>
      <c r="G6771" s="519"/>
      <c r="H6771" s="519">
        <v>19</v>
      </c>
      <c r="I6771" s="519">
        <v>29</v>
      </c>
      <c r="J6771" s="519" t="str">
        <f t="shared" si="155"/>
        <v>SDN30021929</v>
      </c>
      <c r="K6771" s="519">
        <v>232</v>
      </c>
    </row>
    <row r="6772" spans="2:11" hidden="1">
      <c r="B6772" s="519" t="s">
        <v>1063</v>
      </c>
      <c r="C6772" s="519"/>
      <c r="D6772" s="519"/>
      <c r="E6772" s="519"/>
      <c r="F6772" s="519">
        <v>2</v>
      </c>
      <c r="G6772" s="519"/>
      <c r="H6772" s="519">
        <v>19</v>
      </c>
      <c r="I6772" s="519">
        <v>30</v>
      </c>
      <c r="J6772" s="519" t="str">
        <f t="shared" si="155"/>
        <v>SDN30021930</v>
      </c>
      <c r="K6772" s="519">
        <v>232</v>
      </c>
    </row>
    <row r="6773" spans="2:11" hidden="1">
      <c r="B6773" s="519" t="s">
        <v>1063</v>
      </c>
      <c r="C6773" s="519"/>
      <c r="D6773" s="519"/>
      <c r="E6773" s="519"/>
      <c r="F6773" s="519">
        <v>2</v>
      </c>
      <c r="G6773" s="519"/>
      <c r="H6773" s="519">
        <v>20</v>
      </c>
      <c r="I6773" s="519">
        <v>1</v>
      </c>
      <c r="J6773" s="519" t="str">
        <f t="shared" si="155"/>
        <v>SDN30022001</v>
      </c>
      <c r="K6773" s="519">
        <v>290</v>
      </c>
    </row>
    <row r="6774" spans="2:11" hidden="1">
      <c r="B6774" s="519" t="s">
        <v>1063</v>
      </c>
      <c r="C6774" s="519"/>
      <c r="D6774" s="519"/>
      <c r="E6774" s="519"/>
      <c r="F6774" s="519">
        <v>2</v>
      </c>
      <c r="G6774" s="519"/>
      <c r="H6774" s="519">
        <v>20</v>
      </c>
      <c r="I6774" s="519">
        <v>2</v>
      </c>
      <c r="J6774" s="519" t="str">
        <f t="shared" si="155"/>
        <v>SDN30022002</v>
      </c>
      <c r="K6774" s="519">
        <v>290</v>
      </c>
    </row>
    <row r="6775" spans="2:11" hidden="1">
      <c r="B6775" s="519" t="s">
        <v>1063</v>
      </c>
      <c r="C6775" s="519"/>
      <c r="D6775" s="519"/>
      <c r="E6775" s="519"/>
      <c r="F6775" s="519">
        <v>2</v>
      </c>
      <c r="G6775" s="519"/>
      <c r="H6775" s="519">
        <v>20</v>
      </c>
      <c r="I6775" s="519">
        <v>3</v>
      </c>
      <c r="J6775" s="519" t="str">
        <f t="shared" si="155"/>
        <v>SDN30022003</v>
      </c>
      <c r="K6775" s="519">
        <v>290</v>
      </c>
    </row>
    <row r="6776" spans="2:11" hidden="1">
      <c r="B6776" s="519" t="s">
        <v>1063</v>
      </c>
      <c r="C6776" s="519"/>
      <c r="D6776" s="519"/>
      <c r="E6776" s="519"/>
      <c r="F6776" s="519">
        <v>2</v>
      </c>
      <c r="G6776" s="519"/>
      <c r="H6776" s="519">
        <v>20</v>
      </c>
      <c r="I6776" s="519">
        <v>4</v>
      </c>
      <c r="J6776" s="519" t="str">
        <f t="shared" si="155"/>
        <v>SDN30022004</v>
      </c>
      <c r="K6776" s="519">
        <v>290</v>
      </c>
    </row>
    <row r="6777" spans="2:11" hidden="1">
      <c r="B6777" s="519" t="s">
        <v>1063</v>
      </c>
      <c r="C6777" s="519"/>
      <c r="D6777" s="519"/>
      <c r="E6777" s="519"/>
      <c r="F6777" s="519">
        <v>2</v>
      </c>
      <c r="G6777" s="519"/>
      <c r="H6777" s="519">
        <v>20</v>
      </c>
      <c r="I6777" s="519">
        <v>5</v>
      </c>
      <c r="J6777" s="519" t="str">
        <f t="shared" si="155"/>
        <v>SDN30022005</v>
      </c>
      <c r="K6777" s="519">
        <v>290</v>
      </c>
    </row>
    <row r="6778" spans="2:11" hidden="1">
      <c r="B6778" s="519" t="s">
        <v>1063</v>
      </c>
      <c r="C6778" s="519"/>
      <c r="D6778" s="519"/>
      <c r="E6778" s="519"/>
      <c r="F6778" s="519">
        <v>2</v>
      </c>
      <c r="G6778" s="519"/>
      <c r="H6778" s="519">
        <v>20</v>
      </c>
      <c r="I6778" s="519">
        <v>6</v>
      </c>
      <c r="J6778" s="519" t="str">
        <f t="shared" si="155"/>
        <v>SDN30022006</v>
      </c>
      <c r="K6778" s="519">
        <v>290</v>
      </c>
    </row>
    <row r="6779" spans="2:11" hidden="1">
      <c r="B6779" s="519" t="s">
        <v>1063</v>
      </c>
      <c r="C6779" s="519"/>
      <c r="D6779" s="519"/>
      <c r="E6779" s="519"/>
      <c r="F6779" s="519">
        <v>2</v>
      </c>
      <c r="G6779" s="519"/>
      <c r="H6779" s="519">
        <v>20</v>
      </c>
      <c r="I6779" s="519">
        <v>7</v>
      </c>
      <c r="J6779" s="519" t="str">
        <f t="shared" si="155"/>
        <v>SDN30022007</v>
      </c>
      <c r="K6779" s="519">
        <v>290</v>
      </c>
    </row>
    <row r="6780" spans="2:11" hidden="1">
      <c r="B6780" s="519" t="s">
        <v>1063</v>
      </c>
      <c r="C6780" s="519"/>
      <c r="D6780" s="519"/>
      <c r="E6780" s="519"/>
      <c r="F6780" s="519">
        <v>2</v>
      </c>
      <c r="G6780" s="519"/>
      <c r="H6780" s="519">
        <v>20</v>
      </c>
      <c r="I6780" s="519">
        <v>8</v>
      </c>
      <c r="J6780" s="519" t="str">
        <f t="shared" si="155"/>
        <v>SDN30022008</v>
      </c>
      <c r="K6780" s="519">
        <v>290</v>
      </c>
    </row>
    <row r="6781" spans="2:11" hidden="1">
      <c r="B6781" s="519" t="s">
        <v>1063</v>
      </c>
      <c r="C6781" s="519"/>
      <c r="D6781" s="519"/>
      <c r="E6781" s="519"/>
      <c r="F6781" s="519">
        <v>2</v>
      </c>
      <c r="G6781" s="519"/>
      <c r="H6781" s="519">
        <v>20</v>
      </c>
      <c r="I6781" s="519">
        <v>9</v>
      </c>
      <c r="J6781" s="519" t="str">
        <f t="shared" si="155"/>
        <v>SDN30022009</v>
      </c>
      <c r="K6781" s="519">
        <v>290</v>
      </c>
    </row>
    <row r="6782" spans="2:11" hidden="1">
      <c r="B6782" s="519" t="s">
        <v>1063</v>
      </c>
      <c r="C6782" s="519"/>
      <c r="D6782" s="519"/>
      <c r="E6782" s="519"/>
      <c r="F6782" s="519">
        <v>2</v>
      </c>
      <c r="G6782" s="519"/>
      <c r="H6782" s="519">
        <v>20</v>
      </c>
      <c r="I6782" s="519">
        <v>10</v>
      </c>
      <c r="J6782" s="519" t="str">
        <f t="shared" si="155"/>
        <v>SDN30022010</v>
      </c>
      <c r="K6782" s="519">
        <v>290</v>
      </c>
    </row>
    <row r="6783" spans="2:11" hidden="1">
      <c r="B6783" s="519" t="s">
        <v>1063</v>
      </c>
      <c r="C6783" s="519"/>
      <c r="D6783" s="519"/>
      <c r="E6783" s="519"/>
      <c r="F6783" s="519">
        <v>2</v>
      </c>
      <c r="G6783" s="519"/>
      <c r="H6783" s="519">
        <v>20</v>
      </c>
      <c r="I6783" s="519">
        <v>11</v>
      </c>
      <c r="J6783" s="519" t="str">
        <f t="shared" si="155"/>
        <v>SDN30022011</v>
      </c>
      <c r="K6783" s="519">
        <v>290</v>
      </c>
    </row>
    <row r="6784" spans="2:11" hidden="1">
      <c r="B6784" s="519" t="s">
        <v>1063</v>
      </c>
      <c r="C6784" s="519"/>
      <c r="D6784" s="519"/>
      <c r="E6784" s="519"/>
      <c r="F6784" s="519">
        <v>2</v>
      </c>
      <c r="G6784" s="519"/>
      <c r="H6784" s="519">
        <v>20</v>
      </c>
      <c r="I6784" s="519">
        <v>12</v>
      </c>
      <c r="J6784" s="519" t="str">
        <f t="shared" si="155"/>
        <v>SDN30022012</v>
      </c>
      <c r="K6784" s="519">
        <v>290</v>
      </c>
    </row>
    <row r="6785" spans="2:11" hidden="1">
      <c r="B6785" s="519" t="s">
        <v>1063</v>
      </c>
      <c r="C6785" s="519"/>
      <c r="D6785" s="519"/>
      <c r="E6785" s="519"/>
      <c r="F6785" s="519">
        <v>2</v>
      </c>
      <c r="G6785" s="519"/>
      <c r="H6785" s="519">
        <v>20</v>
      </c>
      <c r="I6785" s="519">
        <v>13</v>
      </c>
      <c r="J6785" s="519" t="str">
        <f t="shared" si="155"/>
        <v>SDN30022013</v>
      </c>
      <c r="K6785" s="519">
        <v>290</v>
      </c>
    </row>
    <row r="6786" spans="2:11" hidden="1">
      <c r="B6786" s="519" t="s">
        <v>1063</v>
      </c>
      <c r="C6786" s="519"/>
      <c r="D6786" s="519"/>
      <c r="E6786" s="519"/>
      <c r="F6786" s="519">
        <v>2</v>
      </c>
      <c r="G6786" s="519"/>
      <c r="H6786" s="519">
        <v>20</v>
      </c>
      <c r="I6786" s="519">
        <v>14</v>
      </c>
      <c r="J6786" s="519" t="str">
        <f t="shared" si="155"/>
        <v>SDN30022014</v>
      </c>
      <c r="K6786" s="519">
        <v>290</v>
      </c>
    </row>
    <row r="6787" spans="2:11" hidden="1">
      <c r="B6787" s="519" t="s">
        <v>1063</v>
      </c>
      <c r="C6787" s="519"/>
      <c r="D6787" s="519"/>
      <c r="E6787" s="519"/>
      <c r="F6787" s="519">
        <v>2</v>
      </c>
      <c r="G6787" s="519"/>
      <c r="H6787" s="519">
        <v>20</v>
      </c>
      <c r="I6787" s="519">
        <v>15</v>
      </c>
      <c r="J6787" s="519" t="str">
        <f t="shared" si="155"/>
        <v>SDN30022015</v>
      </c>
      <c r="K6787" s="519">
        <v>290</v>
      </c>
    </row>
    <row r="6788" spans="2:11" hidden="1">
      <c r="B6788" s="519" t="s">
        <v>1063</v>
      </c>
      <c r="C6788" s="519"/>
      <c r="D6788" s="519"/>
      <c r="E6788" s="519"/>
      <c r="F6788" s="519">
        <v>2</v>
      </c>
      <c r="G6788" s="519"/>
      <c r="H6788" s="519">
        <v>20</v>
      </c>
      <c r="I6788" s="519">
        <v>16</v>
      </c>
      <c r="J6788" s="519" t="str">
        <f t="shared" ref="J6788:J6851" si="156">B6788&amp;TEXT(F6788,"00")&amp;TEXT(H6788,"00")&amp;TEXT(I6788,"00")</f>
        <v>SDN30022016</v>
      </c>
      <c r="K6788" s="519">
        <v>232</v>
      </c>
    </row>
    <row r="6789" spans="2:11" hidden="1">
      <c r="B6789" s="519" t="s">
        <v>1063</v>
      </c>
      <c r="C6789" s="519"/>
      <c r="D6789" s="519"/>
      <c r="E6789" s="519"/>
      <c r="F6789" s="519">
        <v>2</v>
      </c>
      <c r="G6789" s="519"/>
      <c r="H6789" s="519">
        <v>20</v>
      </c>
      <c r="I6789" s="519">
        <v>17</v>
      </c>
      <c r="J6789" s="519" t="str">
        <f t="shared" si="156"/>
        <v>SDN30022017</v>
      </c>
      <c r="K6789" s="519">
        <v>232</v>
      </c>
    </row>
    <row r="6790" spans="2:11" hidden="1">
      <c r="B6790" s="519" t="s">
        <v>1063</v>
      </c>
      <c r="C6790" s="519"/>
      <c r="D6790" s="519"/>
      <c r="E6790" s="519"/>
      <c r="F6790" s="519">
        <v>2</v>
      </c>
      <c r="G6790" s="519"/>
      <c r="H6790" s="519">
        <v>20</v>
      </c>
      <c r="I6790" s="519">
        <v>18</v>
      </c>
      <c r="J6790" s="519" t="str">
        <f t="shared" si="156"/>
        <v>SDN30022018</v>
      </c>
      <c r="K6790" s="519">
        <v>232</v>
      </c>
    </row>
    <row r="6791" spans="2:11" hidden="1">
      <c r="B6791" s="519" t="s">
        <v>1063</v>
      </c>
      <c r="C6791" s="519"/>
      <c r="D6791" s="519"/>
      <c r="E6791" s="519"/>
      <c r="F6791" s="519">
        <v>2</v>
      </c>
      <c r="G6791" s="519"/>
      <c r="H6791" s="519">
        <v>20</v>
      </c>
      <c r="I6791" s="519">
        <v>19</v>
      </c>
      <c r="J6791" s="519" t="str">
        <f t="shared" si="156"/>
        <v>SDN30022019</v>
      </c>
      <c r="K6791" s="519">
        <v>232</v>
      </c>
    </row>
    <row r="6792" spans="2:11" hidden="1">
      <c r="B6792" s="519" t="s">
        <v>1063</v>
      </c>
      <c r="C6792" s="519"/>
      <c r="D6792" s="519"/>
      <c r="E6792" s="519"/>
      <c r="F6792" s="519">
        <v>2</v>
      </c>
      <c r="G6792" s="519"/>
      <c r="H6792" s="519">
        <v>20</v>
      </c>
      <c r="I6792" s="519">
        <v>20</v>
      </c>
      <c r="J6792" s="519" t="str">
        <f t="shared" si="156"/>
        <v>SDN30022020</v>
      </c>
      <c r="K6792" s="519">
        <v>232</v>
      </c>
    </row>
    <row r="6793" spans="2:11" hidden="1">
      <c r="B6793" s="519" t="s">
        <v>1063</v>
      </c>
      <c r="C6793" s="519"/>
      <c r="D6793" s="519"/>
      <c r="E6793" s="519"/>
      <c r="F6793" s="519">
        <v>2</v>
      </c>
      <c r="G6793" s="519"/>
      <c r="H6793" s="519">
        <v>20</v>
      </c>
      <c r="I6793" s="519">
        <v>21</v>
      </c>
      <c r="J6793" s="519" t="str">
        <f t="shared" si="156"/>
        <v>SDN30022021</v>
      </c>
      <c r="K6793" s="519">
        <v>232</v>
      </c>
    </row>
    <row r="6794" spans="2:11" hidden="1">
      <c r="B6794" s="519" t="s">
        <v>1063</v>
      </c>
      <c r="C6794" s="519"/>
      <c r="D6794" s="519"/>
      <c r="E6794" s="519"/>
      <c r="F6794" s="519">
        <v>2</v>
      </c>
      <c r="G6794" s="519"/>
      <c r="H6794" s="519">
        <v>20</v>
      </c>
      <c r="I6794" s="519">
        <v>22</v>
      </c>
      <c r="J6794" s="519" t="str">
        <f t="shared" si="156"/>
        <v>SDN30022022</v>
      </c>
      <c r="K6794" s="519">
        <v>232</v>
      </c>
    </row>
    <row r="6795" spans="2:11" hidden="1">
      <c r="B6795" s="519" t="s">
        <v>1063</v>
      </c>
      <c r="C6795" s="519"/>
      <c r="D6795" s="519"/>
      <c r="E6795" s="519"/>
      <c r="F6795" s="519">
        <v>2</v>
      </c>
      <c r="G6795" s="519"/>
      <c r="H6795" s="519">
        <v>20</v>
      </c>
      <c r="I6795" s="519">
        <v>23</v>
      </c>
      <c r="J6795" s="519" t="str">
        <f t="shared" si="156"/>
        <v>SDN30022023</v>
      </c>
      <c r="K6795" s="519">
        <v>232</v>
      </c>
    </row>
    <row r="6796" spans="2:11" hidden="1">
      <c r="B6796" s="519" t="s">
        <v>1063</v>
      </c>
      <c r="C6796" s="519"/>
      <c r="D6796" s="519"/>
      <c r="E6796" s="519"/>
      <c r="F6796" s="519">
        <v>2</v>
      </c>
      <c r="G6796" s="519"/>
      <c r="H6796" s="519">
        <v>20</v>
      </c>
      <c r="I6796" s="519">
        <v>24</v>
      </c>
      <c r="J6796" s="519" t="str">
        <f t="shared" si="156"/>
        <v>SDN30022024</v>
      </c>
      <c r="K6796" s="519">
        <v>232</v>
      </c>
    </row>
    <row r="6797" spans="2:11" hidden="1">
      <c r="B6797" s="519" t="s">
        <v>1063</v>
      </c>
      <c r="C6797" s="519"/>
      <c r="D6797" s="519"/>
      <c r="E6797" s="519"/>
      <c r="F6797" s="519">
        <v>2</v>
      </c>
      <c r="G6797" s="519"/>
      <c r="H6797" s="519">
        <v>20</v>
      </c>
      <c r="I6797" s="519">
        <v>25</v>
      </c>
      <c r="J6797" s="519" t="str">
        <f t="shared" si="156"/>
        <v>SDN30022025</v>
      </c>
      <c r="K6797" s="519">
        <v>232</v>
      </c>
    </row>
    <row r="6798" spans="2:11" hidden="1">
      <c r="B6798" s="519" t="s">
        <v>1063</v>
      </c>
      <c r="C6798" s="519"/>
      <c r="D6798" s="519"/>
      <c r="E6798" s="519"/>
      <c r="F6798" s="519">
        <v>2</v>
      </c>
      <c r="G6798" s="519"/>
      <c r="H6798" s="519">
        <v>20</v>
      </c>
      <c r="I6798" s="519">
        <v>26</v>
      </c>
      <c r="J6798" s="519" t="str">
        <f t="shared" si="156"/>
        <v>SDN30022026</v>
      </c>
      <c r="K6798" s="519">
        <v>232</v>
      </c>
    </row>
    <row r="6799" spans="2:11" hidden="1">
      <c r="B6799" s="519" t="s">
        <v>1063</v>
      </c>
      <c r="C6799" s="519"/>
      <c r="D6799" s="519"/>
      <c r="E6799" s="519"/>
      <c r="F6799" s="519">
        <v>2</v>
      </c>
      <c r="G6799" s="519"/>
      <c r="H6799" s="519">
        <v>20</v>
      </c>
      <c r="I6799" s="519">
        <v>27</v>
      </c>
      <c r="J6799" s="519" t="str">
        <f t="shared" si="156"/>
        <v>SDN30022027</v>
      </c>
      <c r="K6799" s="519">
        <v>232</v>
      </c>
    </row>
    <row r="6800" spans="2:11" hidden="1">
      <c r="B6800" s="519" t="s">
        <v>1063</v>
      </c>
      <c r="C6800" s="519"/>
      <c r="D6800" s="519"/>
      <c r="E6800" s="519"/>
      <c r="F6800" s="519">
        <v>2</v>
      </c>
      <c r="G6800" s="519"/>
      <c r="H6800" s="519">
        <v>20</v>
      </c>
      <c r="I6800" s="519">
        <v>28</v>
      </c>
      <c r="J6800" s="519" t="str">
        <f t="shared" si="156"/>
        <v>SDN30022028</v>
      </c>
      <c r="K6800" s="519">
        <v>232</v>
      </c>
    </row>
    <row r="6801" spans="2:11" hidden="1">
      <c r="B6801" s="519" t="s">
        <v>1063</v>
      </c>
      <c r="C6801" s="519"/>
      <c r="D6801" s="519"/>
      <c r="E6801" s="519"/>
      <c r="F6801" s="519">
        <v>2</v>
      </c>
      <c r="G6801" s="519"/>
      <c r="H6801" s="519">
        <v>20</v>
      </c>
      <c r="I6801" s="519">
        <v>29</v>
      </c>
      <c r="J6801" s="519" t="str">
        <f t="shared" si="156"/>
        <v>SDN30022029</v>
      </c>
      <c r="K6801" s="519">
        <v>232</v>
      </c>
    </row>
    <row r="6802" spans="2:11" hidden="1">
      <c r="B6802" s="519" t="s">
        <v>1063</v>
      </c>
      <c r="C6802" s="519"/>
      <c r="D6802" s="519"/>
      <c r="E6802" s="519"/>
      <c r="F6802" s="519">
        <v>2</v>
      </c>
      <c r="G6802" s="519"/>
      <c r="H6802" s="519">
        <v>20</v>
      </c>
      <c r="I6802" s="519">
        <v>30</v>
      </c>
      <c r="J6802" s="519" t="str">
        <f t="shared" si="156"/>
        <v>SDN30022030</v>
      </c>
      <c r="K6802" s="519">
        <v>232</v>
      </c>
    </row>
    <row r="6803" spans="2:11" hidden="1">
      <c r="B6803" s="519" t="s">
        <v>1063</v>
      </c>
      <c r="C6803" s="519"/>
      <c r="D6803" s="519"/>
      <c r="E6803" s="519"/>
      <c r="F6803" s="519">
        <v>2</v>
      </c>
      <c r="G6803" s="519"/>
      <c r="H6803" s="519">
        <v>21</v>
      </c>
      <c r="I6803" s="519">
        <v>1</v>
      </c>
      <c r="J6803" s="519" t="str">
        <f t="shared" si="156"/>
        <v>SDN30022101</v>
      </c>
      <c r="K6803" s="519">
        <v>290</v>
      </c>
    </row>
    <row r="6804" spans="2:11" hidden="1">
      <c r="B6804" s="519" t="s">
        <v>1063</v>
      </c>
      <c r="C6804" s="519"/>
      <c r="D6804" s="519"/>
      <c r="E6804" s="519"/>
      <c r="F6804" s="519">
        <v>2</v>
      </c>
      <c r="G6804" s="519"/>
      <c r="H6804" s="519">
        <v>21</v>
      </c>
      <c r="I6804" s="519">
        <v>2</v>
      </c>
      <c r="J6804" s="519" t="str">
        <f t="shared" si="156"/>
        <v>SDN30022102</v>
      </c>
      <c r="K6804" s="519">
        <v>290</v>
      </c>
    </row>
    <row r="6805" spans="2:11" hidden="1">
      <c r="B6805" s="519" t="s">
        <v>1063</v>
      </c>
      <c r="C6805" s="519"/>
      <c r="D6805" s="519"/>
      <c r="E6805" s="519"/>
      <c r="F6805" s="519">
        <v>2</v>
      </c>
      <c r="G6805" s="519"/>
      <c r="H6805" s="519">
        <v>21</v>
      </c>
      <c r="I6805" s="519">
        <v>3</v>
      </c>
      <c r="J6805" s="519" t="str">
        <f t="shared" si="156"/>
        <v>SDN30022103</v>
      </c>
      <c r="K6805" s="519">
        <v>290</v>
      </c>
    </row>
    <row r="6806" spans="2:11" hidden="1">
      <c r="B6806" s="519" t="s">
        <v>1063</v>
      </c>
      <c r="C6806" s="519"/>
      <c r="D6806" s="519"/>
      <c r="E6806" s="519"/>
      <c r="F6806" s="519">
        <v>2</v>
      </c>
      <c r="G6806" s="519"/>
      <c r="H6806" s="519">
        <v>21</v>
      </c>
      <c r="I6806" s="519">
        <v>4</v>
      </c>
      <c r="J6806" s="519" t="str">
        <f t="shared" si="156"/>
        <v>SDN30022104</v>
      </c>
      <c r="K6806" s="519">
        <v>290</v>
      </c>
    </row>
    <row r="6807" spans="2:11" hidden="1">
      <c r="B6807" s="519" t="s">
        <v>1063</v>
      </c>
      <c r="C6807" s="519"/>
      <c r="D6807" s="519"/>
      <c r="E6807" s="519"/>
      <c r="F6807" s="519">
        <v>2</v>
      </c>
      <c r="G6807" s="519"/>
      <c r="H6807" s="519">
        <v>21</v>
      </c>
      <c r="I6807" s="519">
        <v>5</v>
      </c>
      <c r="J6807" s="519" t="str">
        <f t="shared" si="156"/>
        <v>SDN30022105</v>
      </c>
      <c r="K6807" s="519">
        <v>290</v>
      </c>
    </row>
    <row r="6808" spans="2:11" hidden="1">
      <c r="B6808" s="519" t="s">
        <v>1063</v>
      </c>
      <c r="C6808" s="519"/>
      <c r="D6808" s="519"/>
      <c r="E6808" s="519"/>
      <c r="F6808" s="519">
        <v>2</v>
      </c>
      <c r="G6808" s="519"/>
      <c r="H6808" s="519">
        <v>21</v>
      </c>
      <c r="I6808" s="519">
        <v>6</v>
      </c>
      <c r="J6808" s="519" t="str">
        <f t="shared" si="156"/>
        <v>SDN30022106</v>
      </c>
      <c r="K6808" s="519">
        <v>290</v>
      </c>
    </row>
    <row r="6809" spans="2:11" hidden="1">
      <c r="B6809" s="519" t="s">
        <v>1063</v>
      </c>
      <c r="C6809" s="519"/>
      <c r="D6809" s="519"/>
      <c r="E6809" s="519"/>
      <c r="F6809" s="519">
        <v>2</v>
      </c>
      <c r="G6809" s="519"/>
      <c r="H6809" s="519">
        <v>21</v>
      </c>
      <c r="I6809" s="519">
        <v>7</v>
      </c>
      <c r="J6809" s="519" t="str">
        <f t="shared" si="156"/>
        <v>SDN30022107</v>
      </c>
      <c r="K6809" s="519">
        <v>290</v>
      </c>
    </row>
    <row r="6810" spans="2:11" hidden="1">
      <c r="B6810" s="519" t="s">
        <v>1063</v>
      </c>
      <c r="C6810" s="519"/>
      <c r="D6810" s="519"/>
      <c r="E6810" s="519"/>
      <c r="F6810" s="519">
        <v>2</v>
      </c>
      <c r="G6810" s="519"/>
      <c r="H6810" s="519">
        <v>21</v>
      </c>
      <c r="I6810" s="519">
        <v>8</v>
      </c>
      <c r="J6810" s="519" t="str">
        <f t="shared" si="156"/>
        <v>SDN30022108</v>
      </c>
      <c r="K6810" s="519">
        <v>290</v>
      </c>
    </row>
    <row r="6811" spans="2:11" hidden="1">
      <c r="B6811" s="519" t="s">
        <v>1063</v>
      </c>
      <c r="C6811" s="519"/>
      <c r="D6811" s="519"/>
      <c r="E6811" s="519"/>
      <c r="F6811" s="519">
        <v>2</v>
      </c>
      <c r="G6811" s="519"/>
      <c r="H6811" s="519">
        <v>21</v>
      </c>
      <c r="I6811" s="519">
        <v>9</v>
      </c>
      <c r="J6811" s="519" t="str">
        <f t="shared" si="156"/>
        <v>SDN30022109</v>
      </c>
      <c r="K6811" s="519">
        <v>290</v>
      </c>
    </row>
    <row r="6812" spans="2:11" hidden="1">
      <c r="B6812" s="519" t="s">
        <v>1063</v>
      </c>
      <c r="C6812" s="519"/>
      <c r="D6812" s="519"/>
      <c r="E6812" s="519"/>
      <c r="F6812" s="519">
        <v>2</v>
      </c>
      <c r="G6812" s="519"/>
      <c r="H6812" s="519">
        <v>21</v>
      </c>
      <c r="I6812" s="519">
        <v>10</v>
      </c>
      <c r="J6812" s="519" t="str">
        <f t="shared" si="156"/>
        <v>SDN30022110</v>
      </c>
      <c r="K6812" s="519">
        <v>290</v>
      </c>
    </row>
    <row r="6813" spans="2:11" hidden="1">
      <c r="B6813" s="519" t="s">
        <v>1063</v>
      </c>
      <c r="C6813" s="519"/>
      <c r="D6813" s="519"/>
      <c r="E6813" s="519"/>
      <c r="F6813" s="519">
        <v>2</v>
      </c>
      <c r="G6813" s="519"/>
      <c r="H6813" s="519">
        <v>21</v>
      </c>
      <c r="I6813" s="519">
        <v>11</v>
      </c>
      <c r="J6813" s="519" t="str">
        <f t="shared" si="156"/>
        <v>SDN30022111</v>
      </c>
      <c r="K6813" s="519">
        <v>290</v>
      </c>
    </row>
    <row r="6814" spans="2:11" hidden="1">
      <c r="B6814" s="519" t="s">
        <v>1063</v>
      </c>
      <c r="C6814" s="519"/>
      <c r="D6814" s="519"/>
      <c r="E6814" s="519"/>
      <c r="F6814" s="519">
        <v>2</v>
      </c>
      <c r="G6814" s="519"/>
      <c r="H6814" s="519">
        <v>21</v>
      </c>
      <c r="I6814" s="519">
        <v>12</v>
      </c>
      <c r="J6814" s="519" t="str">
        <f t="shared" si="156"/>
        <v>SDN30022112</v>
      </c>
      <c r="K6814" s="519">
        <v>290</v>
      </c>
    </row>
    <row r="6815" spans="2:11" hidden="1">
      <c r="B6815" s="519" t="s">
        <v>1063</v>
      </c>
      <c r="C6815" s="519"/>
      <c r="D6815" s="519"/>
      <c r="E6815" s="519"/>
      <c r="F6815" s="519">
        <v>2</v>
      </c>
      <c r="G6815" s="519"/>
      <c r="H6815" s="519">
        <v>21</v>
      </c>
      <c r="I6815" s="519">
        <v>13</v>
      </c>
      <c r="J6815" s="519" t="str">
        <f t="shared" si="156"/>
        <v>SDN30022113</v>
      </c>
      <c r="K6815" s="519">
        <v>290</v>
      </c>
    </row>
    <row r="6816" spans="2:11" hidden="1">
      <c r="B6816" s="519" t="s">
        <v>1063</v>
      </c>
      <c r="C6816" s="519"/>
      <c r="D6816" s="519"/>
      <c r="E6816" s="519"/>
      <c r="F6816" s="519">
        <v>2</v>
      </c>
      <c r="G6816" s="519"/>
      <c r="H6816" s="519">
        <v>21</v>
      </c>
      <c r="I6816" s="519">
        <v>14</v>
      </c>
      <c r="J6816" s="519" t="str">
        <f t="shared" si="156"/>
        <v>SDN30022114</v>
      </c>
      <c r="K6816" s="519">
        <v>290</v>
      </c>
    </row>
    <row r="6817" spans="2:11" hidden="1">
      <c r="B6817" s="519" t="s">
        <v>1063</v>
      </c>
      <c r="C6817" s="519"/>
      <c r="D6817" s="519"/>
      <c r="E6817" s="519"/>
      <c r="F6817" s="519">
        <v>2</v>
      </c>
      <c r="G6817" s="519"/>
      <c r="H6817" s="519">
        <v>21</v>
      </c>
      <c r="I6817" s="519">
        <v>15</v>
      </c>
      <c r="J6817" s="519" t="str">
        <f t="shared" si="156"/>
        <v>SDN30022115</v>
      </c>
      <c r="K6817" s="519">
        <v>290</v>
      </c>
    </row>
    <row r="6818" spans="2:11" hidden="1">
      <c r="B6818" s="519" t="s">
        <v>1063</v>
      </c>
      <c r="C6818" s="519"/>
      <c r="D6818" s="519"/>
      <c r="E6818" s="519"/>
      <c r="F6818" s="519">
        <v>2</v>
      </c>
      <c r="G6818" s="519"/>
      <c r="H6818" s="519">
        <v>21</v>
      </c>
      <c r="I6818" s="519">
        <v>16</v>
      </c>
      <c r="J6818" s="519" t="str">
        <f t="shared" si="156"/>
        <v>SDN30022116</v>
      </c>
      <c r="K6818" s="519">
        <v>232</v>
      </c>
    </row>
    <row r="6819" spans="2:11" hidden="1">
      <c r="B6819" s="519" t="s">
        <v>1063</v>
      </c>
      <c r="C6819" s="519"/>
      <c r="D6819" s="519"/>
      <c r="E6819" s="519"/>
      <c r="F6819" s="519">
        <v>2</v>
      </c>
      <c r="G6819" s="519"/>
      <c r="H6819" s="519">
        <v>21</v>
      </c>
      <c r="I6819" s="519">
        <v>17</v>
      </c>
      <c r="J6819" s="519" t="str">
        <f t="shared" si="156"/>
        <v>SDN30022117</v>
      </c>
      <c r="K6819" s="519">
        <v>232</v>
      </c>
    </row>
    <row r="6820" spans="2:11" hidden="1">
      <c r="B6820" s="519" t="s">
        <v>1063</v>
      </c>
      <c r="C6820" s="519"/>
      <c r="D6820" s="519"/>
      <c r="E6820" s="519"/>
      <c r="F6820" s="519">
        <v>2</v>
      </c>
      <c r="G6820" s="519"/>
      <c r="H6820" s="519">
        <v>21</v>
      </c>
      <c r="I6820" s="519">
        <v>18</v>
      </c>
      <c r="J6820" s="519" t="str">
        <f t="shared" si="156"/>
        <v>SDN30022118</v>
      </c>
      <c r="K6820" s="519">
        <v>232</v>
      </c>
    </row>
    <row r="6821" spans="2:11" hidden="1">
      <c r="B6821" s="519" t="s">
        <v>1063</v>
      </c>
      <c r="C6821" s="519"/>
      <c r="D6821" s="519"/>
      <c r="E6821" s="519"/>
      <c r="F6821" s="519">
        <v>2</v>
      </c>
      <c r="G6821" s="519"/>
      <c r="H6821" s="519">
        <v>21</v>
      </c>
      <c r="I6821" s="519">
        <v>19</v>
      </c>
      <c r="J6821" s="519" t="str">
        <f t="shared" si="156"/>
        <v>SDN30022119</v>
      </c>
      <c r="K6821" s="519">
        <v>232</v>
      </c>
    </row>
    <row r="6822" spans="2:11" hidden="1">
      <c r="B6822" s="519" t="s">
        <v>1063</v>
      </c>
      <c r="C6822" s="519"/>
      <c r="D6822" s="519"/>
      <c r="E6822" s="519"/>
      <c r="F6822" s="519">
        <v>2</v>
      </c>
      <c r="G6822" s="519"/>
      <c r="H6822" s="519">
        <v>21</v>
      </c>
      <c r="I6822" s="519">
        <v>20</v>
      </c>
      <c r="J6822" s="519" t="str">
        <f t="shared" si="156"/>
        <v>SDN30022120</v>
      </c>
      <c r="K6822" s="519">
        <v>232</v>
      </c>
    </row>
    <row r="6823" spans="2:11" hidden="1">
      <c r="B6823" s="519" t="s">
        <v>1063</v>
      </c>
      <c r="C6823" s="519"/>
      <c r="D6823" s="519"/>
      <c r="E6823" s="519"/>
      <c r="F6823" s="519">
        <v>2</v>
      </c>
      <c r="G6823" s="519"/>
      <c r="H6823" s="519">
        <v>21</v>
      </c>
      <c r="I6823" s="519">
        <v>21</v>
      </c>
      <c r="J6823" s="519" t="str">
        <f t="shared" si="156"/>
        <v>SDN30022121</v>
      </c>
      <c r="K6823" s="519">
        <v>232</v>
      </c>
    </row>
    <row r="6824" spans="2:11" hidden="1">
      <c r="B6824" s="519" t="s">
        <v>1063</v>
      </c>
      <c r="C6824" s="519"/>
      <c r="D6824" s="519"/>
      <c r="E6824" s="519"/>
      <c r="F6824" s="519">
        <v>2</v>
      </c>
      <c r="G6824" s="519"/>
      <c r="H6824" s="519">
        <v>21</v>
      </c>
      <c r="I6824" s="519">
        <v>22</v>
      </c>
      <c r="J6824" s="519" t="str">
        <f t="shared" si="156"/>
        <v>SDN30022122</v>
      </c>
      <c r="K6824" s="519">
        <v>232</v>
      </c>
    </row>
    <row r="6825" spans="2:11" hidden="1">
      <c r="B6825" s="519" t="s">
        <v>1063</v>
      </c>
      <c r="C6825" s="519"/>
      <c r="D6825" s="519"/>
      <c r="E6825" s="519"/>
      <c r="F6825" s="519">
        <v>2</v>
      </c>
      <c r="G6825" s="519"/>
      <c r="H6825" s="519">
        <v>21</v>
      </c>
      <c r="I6825" s="519">
        <v>23</v>
      </c>
      <c r="J6825" s="519" t="str">
        <f t="shared" si="156"/>
        <v>SDN30022123</v>
      </c>
      <c r="K6825" s="519">
        <v>232</v>
      </c>
    </row>
    <row r="6826" spans="2:11" hidden="1">
      <c r="B6826" s="519" t="s">
        <v>1063</v>
      </c>
      <c r="C6826" s="519"/>
      <c r="D6826" s="519"/>
      <c r="E6826" s="519"/>
      <c r="F6826" s="519">
        <v>2</v>
      </c>
      <c r="G6826" s="519"/>
      <c r="H6826" s="519">
        <v>21</v>
      </c>
      <c r="I6826" s="519">
        <v>24</v>
      </c>
      <c r="J6826" s="519" t="str">
        <f t="shared" si="156"/>
        <v>SDN30022124</v>
      </c>
      <c r="K6826" s="519">
        <v>232</v>
      </c>
    </row>
    <row r="6827" spans="2:11" hidden="1">
      <c r="B6827" s="519" t="s">
        <v>1063</v>
      </c>
      <c r="C6827" s="519"/>
      <c r="D6827" s="519"/>
      <c r="E6827" s="519"/>
      <c r="F6827" s="519">
        <v>2</v>
      </c>
      <c r="G6827" s="519"/>
      <c r="H6827" s="519">
        <v>21</v>
      </c>
      <c r="I6827" s="519">
        <v>25</v>
      </c>
      <c r="J6827" s="519" t="str">
        <f t="shared" si="156"/>
        <v>SDN30022125</v>
      </c>
      <c r="K6827" s="519">
        <v>232</v>
      </c>
    </row>
    <row r="6828" spans="2:11" hidden="1">
      <c r="B6828" s="519" t="s">
        <v>1063</v>
      </c>
      <c r="C6828" s="519"/>
      <c r="D6828" s="519"/>
      <c r="E6828" s="519"/>
      <c r="F6828" s="519">
        <v>2</v>
      </c>
      <c r="G6828" s="519"/>
      <c r="H6828" s="519">
        <v>21</v>
      </c>
      <c r="I6828" s="519">
        <v>26</v>
      </c>
      <c r="J6828" s="519" t="str">
        <f t="shared" si="156"/>
        <v>SDN30022126</v>
      </c>
      <c r="K6828" s="519">
        <v>232</v>
      </c>
    </row>
    <row r="6829" spans="2:11" hidden="1">
      <c r="B6829" s="519" t="s">
        <v>1063</v>
      </c>
      <c r="C6829" s="519"/>
      <c r="D6829" s="519"/>
      <c r="E6829" s="519"/>
      <c r="F6829" s="519">
        <v>2</v>
      </c>
      <c r="G6829" s="519"/>
      <c r="H6829" s="519">
        <v>21</v>
      </c>
      <c r="I6829" s="519">
        <v>27</v>
      </c>
      <c r="J6829" s="519" t="str">
        <f t="shared" si="156"/>
        <v>SDN30022127</v>
      </c>
      <c r="K6829" s="519">
        <v>232</v>
      </c>
    </row>
    <row r="6830" spans="2:11" hidden="1">
      <c r="B6830" s="519" t="s">
        <v>1063</v>
      </c>
      <c r="C6830" s="519"/>
      <c r="D6830" s="519"/>
      <c r="E6830" s="519"/>
      <c r="F6830" s="519">
        <v>2</v>
      </c>
      <c r="G6830" s="519"/>
      <c r="H6830" s="519">
        <v>21</v>
      </c>
      <c r="I6830" s="519">
        <v>28</v>
      </c>
      <c r="J6830" s="519" t="str">
        <f t="shared" si="156"/>
        <v>SDN30022128</v>
      </c>
      <c r="K6830" s="519">
        <v>232</v>
      </c>
    </row>
    <row r="6831" spans="2:11" hidden="1">
      <c r="B6831" s="519" t="s">
        <v>1063</v>
      </c>
      <c r="C6831" s="519"/>
      <c r="D6831" s="519"/>
      <c r="E6831" s="519"/>
      <c r="F6831" s="519">
        <v>2</v>
      </c>
      <c r="G6831" s="519"/>
      <c r="H6831" s="519">
        <v>21</v>
      </c>
      <c r="I6831" s="519">
        <v>29</v>
      </c>
      <c r="J6831" s="519" t="str">
        <f t="shared" si="156"/>
        <v>SDN30022129</v>
      </c>
      <c r="K6831" s="519">
        <v>232</v>
      </c>
    </row>
    <row r="6832" spans="2:11" hidden="1">
      <c r="B6832" s="519" t="s">
        <v>1063</v>
      </c>
      <c r="C6832" s="519"/>
      <c r="D6832" s="519"/>
      <c r="E6832" s="519"/>
      <c r="F6832" s="519">
        <v>2</v>
      </c>
      <c r="G6832" s="519"/>
      <c r="H6832" s="519">
        <v>21</v>
      </c>
      <c r="I6832" s="519">
        <v>30</v>
      </c>
      <c r="J6832" s="519" t="str">
        <f t="shared" si="156"/>
        <v>SDN30022130</v>
      </c>
      <c r="K6832" s="519">
        <v>232</v>
      </c>
    </row>
    <row r="6833" spans="2:11" hidden="1">
      <c r="B6833" s="519" t="s">
        <v>1063</v>
      </c>
      <c r="C6833" s="519"/>
      <c r="D6833" s="519"/>
      <c r="E6833" s="519"/>
      <c r="F6833" s="519">
        <v>2</v>
      </c>
      <c r="G6833" s="519"/>
      <c r="H6833" s="519">
        <v>22</v>
      </c>
      <c r="I6833" s="519">
        <v>1</v>
      </c>
      <c r="J6833" s="519" t="str">
        <f t="shared" si="156"/>
        <v>SDN30022201</v>
      </c>
      <c r="K6833" s="519">
        <v>295</v>
      </c>
    </row>
    <row r="6834" spans="2:11" hidden="1">
      <c r="B6834" s="519" t="s">
        <v>1063</v>
      </c>
      <c r="C6834" s="519"/>
      <c r="D6834" s="519"/>
      <c r="E6834" s="519"/>
      <c r="F6834" s="519">
        <v>2</v>
      </c>
      <c r="G6834" s="519"/>
      <c r="H6834" s="519">
        <v>22</v>
      </c>
      <c r="I6834" s="519">
        <v>2</v>
      </c>
      <c r="J6834" s="519" t="str">
        <f t="shared" si="156"/>
        <v>SDN30022202</v>
      </c>
      <c r="K6834" s="519">
        <v>295</v>
      </c>
    </row>
    <row r="6835" spans="2:11" hidden="1">
      <c r="B6835" s="519" t="s">
        <v>1063</v>
      </c>
      <c r="C6835" s="519"/>
      <c r="D6835" s="519"/>
      <c r="E6835" s="519"/>
      <c r="F6835" s="519">
        <v>2</v>
      </c>
      <c r="G6835" s="519"/>
      <c r="H6835" s="519">
        <v>22</v>
      </c>
      <c r="I6835" s="519">
        <v>3</v>
      </c>
      <c r="J6835" s="519" t="str">
        <f t="shared" si="156"/>
        <v>SDN30022203</v>
      </c>
      <c r="K6835" s="519">
        <v>295</v>
      </c>
    </row>
    <row r="6836" spans="2:11" hidden="1">
      <c r="B6836" s="519" t="s">
        <v>1063</v>
      </c>
      <c r="C6836" s="519"/>
      <c r="D6836" s="519"/>
      <c r="E6836" s="519"/>
      <c r="F6836" s="519">
        <v>2</v>
      </c>
      <c r="G6836" s="519"/>
      <c r="H6836" s="519">
        <v>22</v>
      </c>
      <c r="I6836" s="519">
        <v>4</v>
      </c>
      <c r="J6836" s="519" t="str">
        <f t="shared" si="156"/>
        <v>SDN30022204</v>
      </c>
      <c r="K6836" s="519">
        <v>295</v>
      </c>
    </row>
    <row r="6837" spans="2:11" hidden="1">
      <c r="B6837" s="519" t="s">
        <v>1063</v>
      </c>
      <c r="C6837" s="519"/>
      <c r="D6837" s="519"/>
      <c r="E6837" s="519"/>
      <c r="F6837" s="519">
        <v>2</v>
      </c>
      <c r="G6837" s="519"/>
      <c r="H6837" s="519">
        <v>22</v>
      </c>
      <c r="I6837" s="519">
        <v>5</v>
      </c>
      <c r="J6837" s="519" t="str">
        <f t="shared" si="156"/>
        <v>SDN30022205</v>
      </c>
      <c r="K6837" s="519">
        <v>295</v>
      </c>
    </row>
    <row r="6838" spans="2:11" hidden="1">
      <c r="B6838" s="519" t="s">
        <v>1063</v>
      </c>
      <c r="C6838" s="519"/>
      <c r="D6838" s="519"/>
      <c r="E6838" s="519"/>
      <c r="F6838" s="519">
        <v>2</v>
      </c>
      <c r="G6838" s="519"/>
      <c r="H6838" s="519">
        <v>22</v>
      </c>
      <c r="I6838" s="519">
        <v>6</v>
      </c>
      <c r="J6838" s="519" t="str">
        <f t="shared" si="156"/>
        <v>SDN30022206</v>
      </c>
      <c r="K6838" s="519">
        <v>295</v>
      </c>
    </row>
    <row r="6839" spans="2:11" hidden="1">
      <c r="B6839" s="519" t="s">
        <v>1063</v>
      </c>
      <c r="C6839" s="519"/>
      <c r="D6839" s="519"/>
      <c r="E6839" s="519"/>
      <c r="F6839" s="519">
        <v>2</v>
      </c>
      <c r="G6839" s="519"/>
      <c r="H6839" s="519">
        <v>22</v>
      </c>
      <c r="I6839" s="519">
        <v>7</v>
      </c>
      <c r="J6839" s="519" t="str">
        <f t="shared" si="156"/>
        <v>SDN30022207</v>
      </c>
      <c r="K6839" s="519">
        <v>295</v>
      </c>
    </row>
    <row r="6840" spans="2:11" hidden="1">
      <c r="B6840" s="519" t="s">
        <v>1063</v>
      </c>
      <c r="C6840" s="519"/>
      <c r="D6840" s="519"/>
      <c r="E6840" s="519"/>
      <c r="F6840" s="519">
        <v>2</v>
      </c>
      <c r="G6840" s="519"/>
      <c r="H6840" s="519">
        <v>22</v>
      </c>
      <c r="I6840" s="519">
        <v>8</v>
      </c>
      <c r="J6840" s="519" t="str">
        <f t="shared" si="156"/>
        <v>SDN30022208</v>
      </c>
      <c r="K6840" s="519">
        <v>295</v>
      </c>
    </row>
    <row r="6841" spans="2:11" hidden="1">
      <c r="B6841" s="519" t="s">
        <v>1063</v>
      </c>
      <c r="C6841" s="519"/>
      <c r="D6841" s="519"/>
      <c r="E6841" s="519"/>
      <c r="F6841" s="519">
        <v>2</v>
      </c>
      <c r="G6841" s="519"/>
      <c r="H6841" s="519">
        <v>22</v>
      </c>
      <c r="I6841" s="519">
        <v>9</v>
      </c>
      <c r="J6841" s="519" t="str">
        <f t="shared" si="156"/>
        <v>SDN30022209</v>
      </c>
      <c r="K6841" s="519">
        <v>295</v>
      </c>
    </row>
    <row r="6842" spans="2:11" hidden="1">
      <c r="B6842" s="519" t="s">
        <v>1063</v>
      </c>
      <c r="C6842" s="519"/>
      <c r="D6842" s="519"/>
      <c r="E6842" s="519"/>
      <c r="F6842" s="519">
        <v>2</v>
      </c>
      <c r="G6842" s="519"/>
      <c r="H6842" s="519">
        <v>22</v>
      </c>
      <c r="I6842" s="519">
        <v>10</v>
      </c>
      <c r="J6842" s="519" t="str">
        <f t="shared" si="156"/>
        <v>SDN30022210</v>
      </c>
      <c r="K6842" s="519">
        <v>295</v>
      </c>
    </row>
    <row r="6843" spans="2:11" hidden="1">
      <c r="B6843" s="519" t="s">
        <v>1063</v>
      </c>
      <c r="C6843" s="519"/>
      <c r="D6843" s="519"/>
      <c r="E6843" s="519"/>
      <c r="F6843" s="519">
        <v>2</v>
      </c>
      <c r="G6843" s="519"/>
      <c r="H6843" s="519">
        <v>22</v>
      </c>
      <c r="I6843" s="519">
        <v>11</v>
      </c>
      <c r="J6843" s="519" t="str">
        <f t="shared" si="156"/>
        <v>SDN30022211</v>
      </c>
      <c r="K6843" s="519">
        <v>295</v>
      </c>
    </row>
    <row r="6844" spans="2:11" hidden="1">
      <c r="B6844" s="519" t="s">
        <v>1063</v>
      </c>
      <c r="C6844" s="519"/>
      <c r="D6844" s="519"/>
      <c r="E6844" s="519"/>
      <c r="F6844" s="519">
        <v>2</v>
      </c>
      <c r="G6844" s="519"/>
      <c r="H6844" s="519">
        <v>22</v>
      </c>
      <c r="I6844" s="519">
        <v>12</v>
      </c>
      <c r="J6844" s="519" t="str">
        <f t="shared" si="156"/>
        <v>SDN30022212</v>
      </c>
      <c r="K6844" s="519">
        <v>295</v>
      </c>
    </row>
    <row r="6845" spans="2:11" hidden="1">
      <c r="B6845" s="519" t="s">
        <v>1063</v>
      </c>
      <c r="C6845" s="519"/>
      <c r="D6845" s="519"/>
      <c r="E6845" s="519"/>
      <c r="F6845" s="519">
        <v>2</v>
      </c>
      <c r="G6845" s="519"/>
      <c r="H6845" s="519">
        <v>22</v>
      </c>
      <c r="I6845" s="519">
        <v>13</v>
      </c>
      <c r="J6845" s="519" t="str">
        <f t="shared" si="156"/>
        <v>SDN30022213</v>
      </c>
      <c r="K6845" s="519">
        <v>295</v>
      </c>
    </row>
    <row r="6846" spans="2:11" hidden="1">
      <c r="B6846" s="519" t="s">
        <v>1063</v>
      </c>
      <c r="C6846" s="519"/>
      <c r="D6846" s="519"/>
      <c r="E6846" s="519"/>
      <c r="F6846" s="519">
        <v>2</v>
      </c>
      <c r="G6846" s="519"/>
      <c r="H6846" s="519">
        <v>22</v>
      </c>
      <c r="I6846" s="519">
        <v>14</v>
      </c>
      <c r="J6846" s="519" t="str">
        <f t="shared" si="156"/>
        <v>SDN30022214</v>
      </c>
      <c r="K6846" s="519">
        <v>295</v>
      </c>
    </row>
    <row r="6847" spans="2:11" hidden="1">
      <c r="B6847" s="519" t="s">
        <v>1063</v>
      </c>
      <c r="C6847" s="519"/>
      <c r="D6847" s="519"/>
      <c r="E6847" s="519"/>
      <c r="F6847" s="519">
        <v>2</v>
      </c>
      <c r="G6847" s="519"/>
      <c r="H6847" s="519">
        <v>22</v>
      </c>
      <c r="I6847" s="519">
        <v>15</v>
      </c>
      <c r="J6847" s="519" t="str">
        <f t="shared" si="156"/>
        <v>SDN30022215</v>
      </c>
      <c r="K6847" s="519">
        <v>295</v>
      </c>
    </row>
    <row r="6848" spans="2:11" hidden="1">
      <c r="B6848" s="519" t="s">
        <v>1063</v>
      </c>
      <c r="C6848" s="519"/>
      <c r="D6848" s="519"/>
      <c r="E6848" s="519"/>
      <c r="F6848" s="519">
        <v>2</v>
      </c>
      <c r="G6848" s="519"/>
      <c r="H6848" s="519">
        <v>22</v>
      </c>
      <c r="I6848" s="519">
        <v>16</v>
      </c>
      <c r="J6848" s="519" t="str">
        <f t="shared" si="156"/>
        <v>SDN30022216</v>
      </c>
      <c r="K6848" s="519">
        <v>236</v>
      </c>
    </row>
    <row r="6849" spans="2:11" hidden="1">
      <c r="B6849" s="519" t="s">
        <v>1063</v>
      </c>
      <c r="C6849" s="519"/>
      <c r="D6849" s="519"/>
      <c r="E6849" s="519"/>
      <c r="F6849" s="519">
        <v>2</v>
      </c>
      <c r="G6849" s="519"/>
      <c r="H6849" s="519">
        <v>22</v>
      </c>
      <c r="I6849" s="519">
        <v>17</v>
      </c>
      <c r="J6849" s="519" t="str">
        <f t="shared" si="156"/>
        <v>SDN30022217</v>
      </c>
      <c r="K6849" s="519">
        <v>236</v>
      </c>
    </row>
    <row r="6850" spans="2:11" hidden="1">
      <c r="B6850" s="519" t="s">
        <v>1063</v>
      </c>
      <c r="C6850" s="519"/>
      <c r="D6850" s="519"/>
      <c r="E6850" s="519"/>
      <c r="F6850" s="519">
        <v>2</v>
      </c>
      <c r="G6850" s="519"/>
      <c r="H6850" s="519">
        <v>22</v>
      </c>
      <c r="I6850" s="519">
        <v>18</v>
      </c>
      <c r="J6850" s="519" t="str">
        <f t="shared" si="156"/>
        <v>SDN30022218</v>
      </c>
      <c r="K6850" s="519">
        <v>236</v>
      </c>
    </row>
    <row r="6851" spans="2:11" hidden="1">
      <c r="B6851" s="519" t="s">
        <v>1063</v>
      </c>
      <c r="C6851" s="519"/>
      <c r="D6851" s="519"/>
      <c r="E6851" s="519"/>
      <c r="F6851" s="519">
        <v>2</v>
      </c>
      <c r="G6851" s="519"/>
      <c r="H6851" s="519">
        <v>22</v>
      </c>
      <c r="I6851" s="519">
        <v>19</v>
      </c>
      <c r="J6851" s="519" t="str">
        <f t="shared" si="156"/>
        <v>SDN30022219</v>
      </c>
      <c r="K6851" s="519">
        <v>236</v>
      </c>
    </row>
    <row r="6852" spans="2:11" hidden="1">
      <c r="B6852" s="519" t="s">
        <v>1063</v>
      </c>
      <c r="C6852" s="519"/>
      <c r="D6852" s="519"/>
      <c r="E6852" s="519"/>
      <c r="F6852" s="519">
        <v>2</v>
      </c>
      <c r="G6852" s="519"/>
      <c r="H6852" s="519">
        <v>22</v>
      </c>
      <c r="I6852" s="519">
        <v>20</v>
      </c>
      <c r="J6852" s="519" t="str">
        <f t="shared" ref="J6852:J6915" si="157">B6852&amp;TEXT(F6852,"00")&amp;TEXT(H6852,"00")&amp;TEXT(I6852,"00")</f>
        <v>SDN30022220</v>
      </c>
      <c r="K6852" s="519">
        <v>236</v>
      </c>
    </row>
    <row r="6853" spans="2:11" hidden="1">
      <c r="B6853" s="519" t="s">
        <v>1063</v>
      </c>
      <c r="C6853" s="519"/>
      <c r="D6853" s="519"/>
      <c r="E6853" s="519"/>
      <c r="F6853" s="519">
        <v>2</v>
      </c>
      <c r="G6853" s="519"/>
      <c r="H6853" s="519">
        <v>22</v>
      </c>
      <c r="I6853" s="519">
        <v>21</v>
      </c>
      <c r="J6853" s="519" t="str">
        <f t="shared" si="157"/>
        <v>SDN30022221</v>
      </c>
      <c r="K6853" s="519">
        <v>236</v>
      </c>
    </row>
    <row r="6854" spans="2:11" hidden="1">
      <c r="B6854" s="519" t="s">
        <v>1063</v>
      </c>
      <c r="C6854" s="519"/>
      <c r="D6854" s="519"/>
      <c r="E6854" s="519"/>
      <c r="F6854" s="519">
        <v>2</v>
      </c>
      <c r="G6854" s="519"/>
      <c r="H6854" s="519">
        <v>22</v>
      </c>
      <c r="I6854" s="519">
        <v>22</v>
      </c>
      <c r="J6854" s="519" t="str">
        <f t="shared" si="157"/>
        <v>SDN30022222</v>
      </c>
      <c r="K6854" s="519">
        <v>236</v>
      </c>
    </row>
    <row r="6855" spans="2:11" hidden="1">
      <c r="B6855" s="519" t="s">
        <v>1063</v>
      </c>
      <c r="C6855" s="519"/>
      <c r="D6855" s="519"/>
      <c r="E6855" s="519"/>
      <c r="F6855" s="519">
        <v>2</v>
      </c>
      <c r="G6855" s="519"/>
      <c r="H6855" s="519">
        <v>22</v>
      </c>
      <c r="I6855" s="519">
        <v>23</v>
      </c>
      <c r="J6855" s="519" t="str">
        <f t="shared" si="157"/>
        <v>SDN30022223</v>
      </c>
      <c r="K6855" s="519">
        <v>236</v>
      </c>
    </row>
    <row r="6856" spans="2:11" hidden="1">
      <c r="B6856" s="519" t="s">
        <v>1063</v>
      </c>
      <c r="C6856" s="519"/>
      <c r="D6856" s="519"/>
      <c r="E6856" s="519"/>
      <c r="F6856" s="519">
        <v>2</v>
      </c>
      <c r="G6856" s="519"/>
      <c r="H6856" s="519">
        <v>22</v>
      </c>
      <c r="I6856" s="519">
        <v>24</v>
      </c>
      <c r="J6856" s="519" t="str">
        <f t="shared" si="157"/>
        <v>SDN30022224</v>
      </c>
      <c r="K6856" s="519">
        <v>236</v>
      </c>
    </row>
    <row r="6857" spans="2:11" hidden="1">
      <c r="B6857" s="519" t="s">
        <v>1063</v>
      </c>
      <c r="C6857" s="519"/>
      <c r="D6857" s="519"/>
      <c r="E6857" s="519"/>
      <c r="F6857" s="519">
        <v>2</v>
      </c>
      <c r="G6857" s="519"/>
      <c r="H6857" s="519">
        <v>22</v>
      </c>
      <c r="I6857" s="519">
        <v>25</v>
      </c>
      <c r="J6857" s="519" t="str">
        <f t="shared" si="157"/>
        <v>SDN30022225</v>
      </c>
      <c r="K6857" s="519">
        <v>236</v>
      </c>
    </row>
    <row r="6858" spans="2:11" hidden="1">
      <c r="B6858" s="519" t="s">
        <v>1063</v>
      </c>
      <c r="C6858" s="519"/>
      <c r="D6858" s="519"/>
      <c r="E6858" s="519"/>
      <c r="F6858" s="519">
        <v>2</v>
      </c>
      <c r="G6858" s="519"/>
      <c r="H6858" s="519">
        <v>22</v>
      </c>
      <c r="I6858" s="519">
        <v>26</v>
      </c>
      <c r="J6858" s="519" t="str">
        <f t="shared" si="157"/>
        <v>SDN30022226</v>
      </c>
      <c r="K6858" s="519">
        <v>236</v>
      </c>
    </row>
    <row r="6859" spans="2:11" hidden="1">
      <c r="B6859" s="519" t="s">
        <v>1063</v>
      </c>
      <c r="C6859" s="519"/>
      <c r="D6859" s="519"/>
      <c r="E6859" s="519"/>
      <c r="F6859" s="519">
        <v>2</v>
      </c>
      <c r="G6859" s="519"/>
      <c r="H6859" s="519">
        <v>22</v>
      </c>
      <c r="I6859" s="519">
        <v>27</v>
      </c>
      <c r="J6859" s="519" t="str">
        <f t="shared" si="157"/>
        <v>SDN30022227</v>
      </c>
      <c r="K6859" s="519">
        <v>236</v>
      </c>
    </row>
    <row r="6860" spans="2:11" hidden="1">
      <c r="B6860" s="519" t="s">
        <v>1063</v>
      </c>
      <c r="C6860" s="519"/>
      <c r="D6860" s="519"/>
      <c r="E6860" s="519"/>
      <c r="F6860" s="519">
        <v>2</v>
      </c>
      <c r="G6860" s="519"/>
      <c r="H6860" s="519">
        <v>22</v>
      </c>
      <c r="I6860" s="519">
        <v>28</v>
      </c>
      <c r="J6860" s="519" t="str">
        <f t="shared" si="157"/>
        <v>SDN30022228</v>
      </c>
      <c r="K6860" s="519">
        <v>236</v>
      </c>
    </row>
    <row r="6861" spans="2:11" hidden="1">
      <c r="B6861" s="519" t="s">
        <v>1063</v>
      </c>
      <c r="C6861" s="519"/>
      <c r="D6861" s="519"/>
      <c r="E6861" s="519"/>
      <c r="F6861" s="519">
        <v>2</v>
      </c>
      <c r="G6861" s="519"/>
      <c r="H6861" s="519">
        <v>22</v>
      </c>
      <c r="I6861" s="519">
        <v>29</v>
      </c>
      <c r="J6861" s="519" t="str">
        <f t="shared" si="157"/>
        <v>SDN30022229</v>
      </c>
      <c r="K6861" s="519">
        <v>236</v>
      </c>
    </row>
    <row r="6862" spans="2:11" hidden="1">
      <c r="B6862" s="519" t="s">
        <v>1063</v>
      </c>
      <c r="C6862" s="519"/>
      <c r="D6862" s="519"/>
      <c r="E6862" s="519"/>
      <c r="F6862" s="519">
        <v>2</v>
      </c>
      <c r="G6862" s="519"/>
      <c r="H6862" s="519">
        <v>22</v>
      </c>
      <c r="I6862" s="519">
        <v>30</v>
      </c>
      <c r="J6862" s="519" t="str">
        <f t="shared" si="157"/>
        <v>SDN30022230</v>
      </c>
      <c r="K6862" s="519">
        <v>236</v>
      </c>
    </row>
    <row r="6863" spans="2:11" hidden="1">
      <c r="B6863" s="519" t="s">
        <v>1063</v>
      </c>
      <c r="C6863" s="519"/>
      <c r="D6863" s="519"/>
      <c r="E6863" s="519"/>
      <c r="F6863" s="519">
        <v>2</v>
      </c>
      <c r="G6863" s="519"/>
      <c r="H6863" s="519">
        <v>23</v>
      </c>
      <c r="I6863" s="519">
        <v>1</v>
      </c>
      <c r="J6863" s="519" t="str">
        <f t="shared" si="157"/>
        <v>SDN30022301</v>
      </c>
      <c r="K6863" s="519">
        <v>295</v>
      </c>
    </row>
    <row r="6864" spans="2:11" hidden="1">
      <c r="B6864" s="519" t="s">
        <v>1063</v>
      </c>
      <c r="C6864" s="519"/>
      <c r="D6864" s="519"/>
      <c r="E6864" s="519"/>
      <c r="F6864" s="519">
        <v>2</v>
      </c>
      <c r="G6864" s="519"/>
      <c r="H6864" s="519">
        <v>23</v>
      </c>
      <c r="I6864" s="519">
        <v>2</v>
      </c>
      <c r="J6864" s="519" t="str">
        <f t="shared" si="157"/>
        <v>SDN30022302</v>
      </c>
      <c r="K6864" s="519">
        <v>295</v>
      </c>
    </row>
    <row r="6865" spans="2:11" hidden="1">
      <c r="B6865" s="519" t="s">
        <v>1063</v>
      </c>
      <c r="C6865" s="519"/>
      <c r="D6865" s="519"/>
      <c r="E6865" s="519"/>
      <c r="F6865" s="519">
        <v>2</v>
      </c>
      <c r="G6865" s="519"/>
      <c r="H6865" s="519">
        <v>23</v>
      </c>
      <c r="I6865" s="519">
        <v>3</v>
      </c>
      <c r="J6865" s="519" t="str">
        <f t="shared" si="157"/>
        <v>SDN30022303</v>
      </c>
      <c r="K6865" s="519">
        <v>295</v>
      </c>
    </row>
    <row r="6866" spans="2:11" hidden="1">
      <c r="B6866" s="519" t="s">
        <v>1063</v>
      </c>
      <c r="C6866" s="519"/>
      <c r="D6866" s="519"/>
      <c r="E6866" s="519"/>
      <c r="F6866" s="519">
        <v>2</v>
      </c>
      <c r="G6866" s="519"/>
      <c r="H6866" s="519">
        <v>23</v>
      </c>
      <c r="I6866" s="519">
        <v>4</v>
      </c>
      <c r="J6866" s="519" t="str">
        <f t="shared" si="157"/>
        <v>SDN30022304</v>
      </c>
      <c r="K6866" s="519">
        <v>295</v>
      </c>
    </row>
    <row r="6867" spans="2:11" hidden="1">
      <c r="B6867" s="519" t="s">
        <v>1063</v>
      </c>
      <c r="C6867" s="519"/>
      <c r="D6867" s="519"/>
      <c r="E6867" s="519"/>
      <c r="F6867" s="519">
        <v>2</v>
      </c>
      <c r="G6867" s="519"/>
      <c r="H6867" s="519">
        <v>23</v>
      </c>
      <c r="I6867" s="519">
        <v>5</v>
      </c>
      <c r="J6867" s="519" t="str">
        <f t="shared" si="157"/>
        <v>SDN30022305</v>
      </c>
      <c r="K6867" s="519">
        <v>295</v>
      </c>
    </row>
    <row r="6868" spans="2:11" hidden="1">
      <c r="B6868" s="519" t="s">
        <v>1063</v>
      </c>
      <c r="C6868" s="519"/>
      <c r="D6868" s="519"/>
      <c r="E6868" s="519"/>
      <c r="F6868" s="519">
        <v>2</v>
      </c>
      <c r="G6868" s="519"/>
      <c r="H6868" s="519">
        <v>23</v>
      </c>
      <c r="I6868" s="519">
        <v>6</v>
      </c>
      <c r="J6868" s="519" t="str">
        <f t="shared" si="157"/>
        <v>SDN30022306</v>
      </c>
      <c r="K6868" s="519">
        <v>295</v>
      </c>
    </row>
    <row r="6869" spans="2:11" hidden="1">
      <c r="B6869" s="519" t="s">
        <v>1063</v>
      </c>
      <c r="C6869" s="519"/>
      <c r="D6869" s="519"/>
      <c r="E6869" s="519"/>
      <c r="F6869" s="519">
        <v>2</v>
      </c>
      <c r="G6869" s="519"/>
      <c r="H6869" s="519">
        <v>23</v>
      </c>
      <c r="I6869" s="519">
        <v>7</v>
      </c>
      <c r="J6869" s="519" t="str">
        <f t="shared" si="157"/>
        <v>SDN30022307</v>
      </c>
      <c r="K6869" s="519">
        <v>295</v>
      </c>
    </row>
    <row r="6870" spans="2:11" hidden="1">
      <c r="B6870" s="519" t="s">
        <v>1063</v>
      </c>
      <c r="C6870" s="519"/>
      <c r="D6870" s="519"/>
      <c r="E6870" s="519"/>
      <c r="F6870" s="519">
        <v>2</v>
      </c>
      <c r="G6870" s="519"/>
      <c r="H6870" s="519">
        <v>23</v>
      </c>
      <c r="I6870" s="519">
        <v>8</v>
      </c>
      <c r="J6870" s="519" t="str">
        <f t="shared" si="157"/>
        <v>SDN30022308</v>
      </c>
      <c r="K6870" s="519">
        <v>295</v>
      </c>
    </row>
    <row r="6871" spans="2:11" hidden="1">
      <c r="B6871" s="519" t="s">
        <v>1063</v>
      </c>
      <c r="C6871" s="519"/>
      <c r="D6871" s="519"/>
      <c r="E6871" s="519"/>
      <c r="F6871" s="519">
        <v>2</v>
      </c>
      <c r="G6871" s="519"/>
      <c r="H6871" s="519">
        <v>23</v>
      </c>
      <c r="I6871" s="519">
        <v>9</v>
      </c>
      <c r="J6871" s="519" t="str">
        <f t="shared" si="157"/>
        <v>SDN30022309</v>
      </c>
      <c r="K6871" s="519">
        <v>295</v>
      </c>
    </row>
    <row r="6872" spans="2:11" hidden="1">
      <c r="B6872" s="519" t="s">
        <v>1063</v>
      </c>
      <c r="C6872" s="519"/>
      <c r="D6872" s="519"/>
      <c r="E6872" s="519"/>
      <c r="F6872" s="519">
        <v>2</v>
      </c>
      <c r="G6872" s="519"/>
      <c r="H6872" s="519">
        <v>23</v>
      </c>
      <c r="I6872" s="519">
        <v>10</v>
      </c>
      <c r="J6872" s="519" t="str">
        <f t="shared" si="157"/>
        <v>SDN30022310</v>
      </c>
      <c r="K6872" s="519">
        <v>295</v>
      </c>
    </row>
    <row r="6873" spans="2:11" hidden="1">
      <c r="B6873" s="519" t="s">
        <v>1063</v>
      </c>
      <c r="C6873" s="519"/>
      <c r="D6873" s="519"/>
      <c r="E6873" s="519"/>
      <c r="F6873" s="519">
        <v>2</v>
      </c>
      <c r="G6873" s="519"/>
      <c r="H6873" s="519">
        <v>23</v>
      </c>
      <c r="I6873" s="519">
        <v>11</v>
      </c>
      <c r="J6873" s="519" t="str">
        <f t="shared" si="157"/>
        <v>SDN30022311</v>
      </c>
      <c r="K6873" s="519">
        <v>295</v>
      </c>
    </row>
    <row r="6874" spans="2:11" hidden="1">
      <c r="B6874" s="519" t="s">
        <v>1063</v>
      </c>
      <c r="C6874" s="519"/>
      <c r="D6874" s="519"/>
      <c r="E6874" s="519"/>
      <c r="F6874" s="519">
        <v>2</v>
      </c>
      <c r="G6874" s="519"/>
      <c r="H6874" s="519">
        <v>23</v>
      </c>
      <c r="I6874" s="519">
        <v>12</v>
      </c>
      <c r="J6874" s="519" t="str">
        <f t="shared" si="157"/>
        <v>SDN30022312</v>
      </c>
      <c r="K6874" s="519">
        <v>295</v>
      </c>
    </row>
    <row r="6875" spans="2:11" hidden="1">
      <c r="B6875" s="519" t="s">
        <v>1063</v>
      </c>
      <c r="C6875" s="519"/>
      <c r="D6875" s="519"/>
      <c r="E6875" s="519"/>
      <c r="F6875" s="519">
        <v>2</v>
      </c>
      <c r="G6875" s="519"/>
      <c r="H6875" s="519">
        <v>23</v>
      </c>
      <c r="I6875" s="519">
        <v>13</v>
      </c>
      <c r="J6875" s="519" t="str">
        <f t="shared" si="157"/>
        <v>SDN30022313</v>
      </c>
      <c r="K6875" s="519">
        <v>295</v>
      </c>
    </row>
    <row r="6876" spans="2:11" hidden="1">
      <c r="B6876" s="519" t="s">
        <v>1063</v>
      </c>
      <c r="C6876" s="519"/>
      <c r="D6876" s="519"/>
      <c r="E6876" s="519"/>
      <c r="F6876" s="519">
        <v>2</v>
      </c>
      <c r="G6876" s="519"/>
      <c r="H6876" s="519">
        <v>23</v>
      </c>
      <c r="I6876" s="519">
        <v>14</v>
      </c>
      <c r="J6876" s="519" t="str">
        <f t="shared" si="157"/>
        <v>SDN30022314</v>
      </c>
      <c r="K6876" s="519">
        <v>295</v>
      </c>
    </row>
    <row r="6877" spans="2:11" hidden="1">
      <c r="B6877" s="519" t="s">
        <v>1063</v>
      </c>
      <c r="C6877" s="519"/>
      <c r="D6877" s="519"/>
      <c r="E6877" s="519"/>
      <c r="F6877" s="519">
        <v>2</v>
      </c>
      <c r="G6877" s="519"/>
      <c r="H6877" s="519">
        <v>23</v>
      </c>
      <c r="I6877" s="519">
        <v>15</v>
      </c>
      <c r="J6877" s="519" t="str">
        <f t="shared" si="157"/>
        <v>SDN30022315</v>
      </c>
      <c r="K6877" s="519">
        <v>295</v>
      </c>
    </row>
    <row r="6878" spans="2:11" hidden="1">
      <c r="B6878" s="519" t="s">
        <v>1063</v>
      </c>
      <c r="C6878" s="519"/>
      <c r="D6878" s="519"/>
      <c r="E6878" s="519"/>
      <c r="F6878" s="519">
        <v>2</v>
      </c>
      <c r="G6878" s="519"/>
      <c r="H6878" s="519">
        <v>23</v>
      </c>
      <c r="I6878" s="519">
        <v>16</v>
      </c>
      <c r="J6878" s="519" t="str">
        <f t="shared" si="157"/>
        <v>SDN30022316</v>
      </c>
      <c r="K6878" s="519">
        <v>236</v>
      </c>
    </row>
    <row r="6879" spans="2:11" hidden="1">
      <c r="B6879" s="519" t="s">
        <v>1063</v>
      </c>
      <c r="C6879" s="519"/>
      <c r="D6879" s="519"/>
      <c r="E6879" s="519"/>
      <c r="F6879" s="519">
        <v>2</v>
      </c>
      <c r="G6879" s="519"/>
      <c r="H6879" s="519">
        <v>23</v>
      </c>
      <c r="I6879" s="519">
        <v>17</v>
      </c>
      <c r="J6879" s="519" t="str">
        <f t="shared" si="157"/>
        <v>SDN30022317</v>
      </c>
      <c r="K6879" s="519">
        <v>236</v>
      </c>
    </row>
    <row r="6880" spans="2:11" hidden="1">
      <c r="B6880" s="519" t="s">
        <v>1063</v>
      </c>
      <c r="C6880" s="519"/>
      <c r="D6880" s="519"/>
      <c r="E6880" s="519"/>
      <c r="F6880" s="519">
        <v>2</v>
      </c>
      <c r="G6880" s="519"/>
      <c r="H6880" s="519">
        <v>23</v>
      </c>
      <c r="I6880" s="519">
        <v>18</v>
      </c>
      <c r="J6880" s="519" t="str">
        <f t="shared" si="157"/>
        <v>SDN30022318</v>
      </c>
      <c r="K6880" s="519">
        <v>236</v>
      </c>
    </row>
    <row r="6881" spans="2:11" hidden="1">
      <c r="B6881" s="519" t="s">
        <v>1063</v>
      </c>
      <c r="C6881" s="519"/>
      <c r="D6881" s="519"/>
      <c r="E6881" s="519"/>
      <c r="F6881" s="519">
        <v>2</v>
      </c>
      <c r="G6881" s="519"/>
      <c r="H6881" s="519">
        <v>23</v>
      </c>
      <c r="I6881" s="519">
        <v>19</v>
      </c>
      <c r="J6881" s="519" t="str">
        <f t="shared" si="157"/>
        <v>SDN30022319</v>
      </c>
      <c r="K6881" s="519">
        <v>236</v>
      </c>
    </row>
    <row r="6882" spans="2:11" hidden="1">
      <c r="B6882" s="519" t="s">
        <v>1063</v>
      </c>
      <c r="C6882" s="519"/>
      <c r="D6882" s="519"/>
      <c r="E6882" s="519"/>
      <c r="F6882" s="519">
        <v>2</v>
      </c>
      <c r="G6882" s="519"/>
      <c r="H6882" s="519">
        <v>23</v>
      </c>
      <c r="I6882" s="519">
        <v>20</v>
      </c>
      <c r="J6882" s="519" t="str">
        <f t="shared" si="157"/>
        <v>SDN30022320</v>
      </c>
      <c r="K6882" s="519">
        <v>236</v>
      </c>
    </row>
    <row r="6883" spans="2:11" hidden="1">
      <c r="B6883" s="519" t="s">
        <v>1063</v>
      </c>
      <c r="C6883" s="519"/>
      <c r="D6883" s="519"/>
      <c r="E6883" s="519"/>
      <c r="F6883" s="519">
        <v>2</v>
      </c>
      <c r="G6883" s="519"/>
      <c r="H6883" s="519">
        <v>23</v>
      </c>
      <c r="I6883" s="519">
        <v>21</v>
      </c>
      <c r="J6883" s="519" t="str">
        <f t="shared" si="157"/>
        <v>SDN30022321</v>
      </c>
      <c r="K6883" s="519">
        <v>236</v>
      </c>
    </row>
    <row r="6884" spans="2:11" hidden="1">
      <c r="B6884" s="519" t="s">
        <v>1063</v>
      </c>
      <c r="C6884" s="519"/>
      <c r="D6884" s="519"/>
      <c r="E6884" s="519"/>
      <c r="F6884" s="519">
        <v>2</v>
      </c>
      <c r="G6884" s="519"/>
      <c r="H6884" s="519">
        <v>23</v>
      </c>
      <c r="I6884" s="519">
        <v>22</v>
      </c>
      <c r="J6884" s="519" t="str">
        <f t="shared" si="157"/>
        <v>SDN30022322</v>
      </c>
      <c r="K6884" s="519">
        <v>236</v>
      </c>
    </row>
    <row r="6885" spans="2:11" hidden="1">
      <c r="B6885" s="519" t="s">
        <v>1063</v>
      </c>
      <c r="C6885" s="519"/>
      <c r="D6885" s="519"/>
      <c r="E6885" s="519"/>
      <c r="F6885" s="519">
        <v>2</v>
      </c>
      <c r="G6885" s="519"/>
      <c r="H6885" s="519">
        <v>23</v>
      </c>
      <c r="I6885" s="519">
        <v>23</v>
      </c>
      <c r="J6885" s="519" t="str">
        <f t="shared" si="157"/>
        <v>SDN30022323</v>
      </c>
      <c r="K6885" s="519">
        <v>236</v>
      </c>
    </row>
    <row r="6886" spans="2:11" hidden="1">
      <c r="B6886" s="519" t="s">
        <v>1063</v>
      </c>
      <c r="C6886" s="519"/>
      <c r="D6886" s="519"/>
      <c r="E6886" s="519"/>
      <c r="F6886" s="519">
        <v>2</v>
      </c>
      <c r="G6886" s="519"/>
      <c r="H6886" s="519">
        <v>23</v>
      </c>
      <c r="I6886" s="519">
        <v>24</v>
      </c>
      <c r="J6886" s="519" t="str">
        <f t="shared" si="157"/>
        <v>SDN30022324</v>
      </c>
      <c r="K6886" s="519">
        <v>236</v>
      </c>
    </row>
    <row r="6887" spans="2:11" hidden="1">
      <c r="B6887" s="519" t="s">
        <v>1063</v>
      </c>
      <c r="C6887" s="519"/>
      <c r="D6887" s="519"/>
      <c r="E6887" s="519"/>
      <c r="F6887" s="519">
        <v>2</v>
      </c>
      <c r="G6887" s="519"/>
      <c r="H6887" s="519">
        <v>23</v>
      </c>
      <c r="I6887" s="519">
        <v>25</v>
      </c>
      <c r="J6887" s="519" t="str">
        <f t="shared" si="157"/>
        <v>SDN30022325</v>
      </c>
      <c r="K6887" s="519">
        <v>236</v>
      </c>
    </row>
    <row r="6888" spans="2:11" hidden="1">
      <c r="B6888" s="519" t="s">
        <v>1063</v>
      </c>
      <c r="C6888" s="519"/>
      <c r="D6888" s="519"/>
      <c r="E6888" s="519"/>
      <c r="F6888" s="519">
        <v>2</v>
      </c>
      <c r="G6888" s="519"/>
      <c r="H6888" s="519">
        <v>23</v>
      </c>
      <c r="I6888" s="519">
        <v>26</v>
      </c>
      <c r="J6888" s="519" t="str">
        <f t="shared" si="157"/>
        <v>SDN30022326</v>
      </c>
      <c r="K6888" s="519">
        <v>236</v>
      </c>
    </row>
    <row r="6889" spans="2:11" hidden="1">
      <c r="B6889" s="519" t="s">
        <v>1063</v>
      </c>
      <c r="C6889" s="519"/>
      <c r="D6889" s="519"/>
      <c r="E6889" s="519"/>
      <c r="F6889" s="519">
        <v>2</v>
      </c>
      <c r="G6889" s="519"/>
      <c r="H6889" s="519">
        <v>23</v>
      </c>
      <c r="I6889" s="519">
        <v>27</v>
      </c>
      <c r="J6889" s="519" t="str">
        <f t="shared" si="157"/>
        <v>SDN30022327</v>
      </c>
      <c r="K6889" s="519">
        <v>236</v>
      </c>
    </row>
    <row r="6890" spans="2:11" hidden="1">
      <c r="B6890" s="519" t="s">
        <v>1063</v>
      </c>
      <c r="C6890" s="519"/>
      <c r="D6890" s="519"/>
      <c r="E6890" s="519"/>
      <c r="F6890" s="519">
        <v>2</v>
      </c>
      <c r="G6890" s="519"/>
      <c r="H6890" s="519">
        <v>23</v>
      </c>
      <c r="I6890" s="519">
        <v>28</v>
      </c>
      <c r="J6890" s="519" t="str">
        <f t="shared" si="157"/>
        <v>SDN30022328</v>
      </c>
      <c r="K6890" s="519">
        <v>236</v>
      </c>
    </row>
    <row r="6891" spans="2:11" hidden="1">
      <c r="B6891" s="519" t="s">
        <v>1063</v>
      </c>
      <c r="C6891" s="519"/>
      <c r="D6891" s="519"/>
      <c r="E6891" s="519"/>
      <c r="F6891" s="519">
        <v>2</v>
      </c>
      <c r="G6891" s="519"/>
      <c r="H6891" s="519">
        <v>23</v>
      </c>
      <c r="I6891" s="519">
        <v>29</v>
      </c>
      <c r="J6891" s="519" t="str">
        <f t="shared" si="157"/>
        <v>SDN30022329</v>
      </c>
      <c r="K6891" s="519">
        <v>236</v>
      </c>
    </row>
    <row r="6892" spans="2:11" hidden="1">
      <c r="B6892" s="519" t="s">
        <v>1063</v>
      </c>
      <c r="C6892" s="519"/>
      <c r="D6892" s="519"/>
      <c r="E6892" s="519"/>
      <c r="F6892" s="519">
        <v>2</v>
      </c>
      <c r="G6892" s="519"/>
      <c r="H6892" s="519">
        <v>23</v>
      </c>
      <c r="I6892" s="519">
        <v>30</v>
      </c>
      <c r="J6892" s="519" t="str">
        <f t="shared" si="157"/>
        <v>SDN30022330</v>
      </c>
      <c r="K6892" s="519">
        <v>236</v>
      </c>
    </row>
    <row r="6893" spans="2:11" hidden="1">
      <c r="B6893" s="519" t="s">
        <v>1063</v>
      </c>
      <c r="C6893" s="519"/>
      <c r="D6893" s="519"/>
      <c r="E6893" s="519"/>
      <c r="F6893" s="519">
        <v>2</v>
      </c>
      <c r="G6893" s="519"/>
      <c r="H6893" s="519">
        <v>24</v>
      </c>
      <c r="I6893" s="519">
        <v>1</v>
      </c>
      <c r="J6893" s="519" t="str">
        <f t="shared" si="157"/>
        <v>SDN30022401</v>
      </c>
      <c r="K6893" s="519">
        <v>300</v>
      </c>
    </row>
    <row r="6894" spans="2:11" hidden="1">
      <c r="B6894" s="519" t="s">
        <v>1063</v>
      </c>
      <c r="C6894" s="519"/>
      <c r="D6894" s="519"/>
      <c r="E6894" s="519"/>
      <c r="F6894" s="519">
        <v>2</v>
      </c>
      <c r="G6894" s="519"/>
      <c r="H6894" s="519">
        <v>24</v>
      </c>
      <c r="I6894" s="519">
        <v>2</v>
      </c>
      <c r="J6894" s="519" t="str">
        <f t="shared" si="157"/>
        <v>SDN30022402</v>
      </c>
      <c r="K6894" s="519">
        <v>300</v>
      </c>
    </row>
    <row r="6895" spans="2:11" hidden="1">
      <c r="B6895" s="519" t="s">
        <v>1063</v>
      </c>
      <c r="C6895" s="519"/>
      <c r="D6895" s="519"/>
      <c r="E6895" s="519"/>
      <c r="F6895" s="519">
        <v>2</v>
      </c>
      <c r="G6895" s="519"/>
      <c r="H6895" s="519">
        <v>24</v>
      </c>
      <c r="I6895" s="519">
        <v>3</v>
      </c>
      <c r="J6895" s="519" t="str">
        <f t="shared" si="157"/>
        <v>SDN30022403</v>
      </c>
      <c r="K6895" s="519">
        <v>300</v>
      </c>
    </row>
    <row r="6896" spans="2:11" hidden="1">
      <c r="B6896" s="519" t="s">
        <v>1063</v>
      </c>
      <c r="C6896" s="519"/>
      <c r="D6896" s="519"/>
      <c r="E6896" s="519"/>
      <c r="F6896" s="519">
        <v>2</v>
      </c>
      <c r="G6896" s="519"/>
      <c r="H6896" s="519">
        <v>24</v>
      </c>
      <c r="I6896" s="519">
        <v>4</v>
      </c>
      <c r="J6896" s="519" t="str">
        <f t="shared" si="157"/>
        <v>SDN30022404</v>
      </c>
      <c r="K6896" s="519">
        <v>300</v>
      </c>
    </row>
    <row r="6897" spans="2:11" hidden="1">
      <c r="B6897" s="519" t="s">
        <v>1063</v>
      </c>
      <c r="C6897" s="519"/>
      <c r="D6897" s="519"/>
      <c r="E6897" s="519"/>
      <c r="F6897" s="519">
        <v>2</v>
      </c>
      <c r="G6897" s="519"/>
      <c r="H6897" s="519">
        <v>24</v>
      </c>
      <c r="I6897" s="519">
        <v>5</v>
      </c>
      <c r="J6897" s="519" t="str">
        <f t="shared" si="157"/>
        <v>SDN30022405</v>
      </c>
      <c r="K6897" s="519">
        <v>300</v>
      </c>
    </row>
    <row r="6898" spans="2:11" hidden="1">
      <c r="B6898" s="519" t="s">
        <v>1063</v>
      </c>
      <c r="C6898" s="519"/>
      <c r="D6898" s="519"/>
      <c r="E6898" s="519"/>
      <c r="F6898" s="519">
        <v>2</v>
      </c>
      <c r="G6898" s="519"/>
      <c r="H6898" s="519">
        <v>24</v>
      </c>
      <c r="I6898" s="519">
        <v>6</v>
      </c>
      <c r="J6898" s="519" t="str">
        <f t="shared" si="157"/>
        <v>SDN30022406</v>
      </c>
      <c r="K6898" s="519">
        <v>300</v>
      </c>
    </row>
    <row r="6899" spans="2:11" hidden="1">
      <c r="B6899" s="519" t="s">
        <v>1063</v>
      </c>
      <c r="C6899" s="519"/>
      <c r="D6899" s="519"/>
      <c r="E6899" s="519"/>
      <c r="F6899" s="519">
        <v>2</v>
      </c>
      <c r="G6899" s="519"/>
      <c r="H6899" s="519">
        <v>24</v>
      </c>
      <c r="I6899" s="519">
        <v>7</v>
      </c>
      <c r="J6899" s="519" t="str">
        <f t="shared" si="157"/>
        <v>SDN30022407</v>
      </c>
      <c r="K6899" s="519">
        <v>300</v>
      </c>
    </row>
    <row r="6900" spans="2:11" hidden="1">
      <c r="B6900" s="519" t="s">
        <v>1063</v>
      </c>
      <c r="C6900" s="519"/>
      <c r="D6900" s="519"/>
      <c r="E6900" s="519"/>
      <c r="F6900" s="519">
        <v>2</v>
      </c>
      <c r="G6900" s="519"/>
      <c r="H6900" s="519">
        <v>24</v>
      </c>
      <c r="I6900" s="519">
        <v>8</v>
      </c>
      <c r="J6900" s="519" t="str">
        <f t="shared" si="157"/>
        <v>SDN30022408</v>
      </c>
      <c r="K6900" s="519">
        <v>300</v>
      </c>
    </row>
    <row r="6901" spans="2:11" hidden="1">
      <c r="B6901" s="519" t="s">
        <v>1063</v>
      </c>
      <c r="C6901" s="519"/>
      <c r="D6901" s="519"/>
      <c r="E6901" s="519"/>
      <c r="F6901" s="519">
        <v>2</v>
      </c>
      <c r="G6901" s="519"/>
      <c r="H6901" s="519">
        <v>24</v>
      </c>
      <c r="I6901" s="519">
        <v>9</v>
      </c>
      <c r="J6901" s="519" t="str">
        <f t="shared" si="157"/>
        <v>SDN30022409</v>
      </c>
      <c r="K6901" s="519">
        <v>300</v>
      </c>
    </row>
    <row r="6902" spans="2:11" hidden="1">
      <c r="B6902" s="519" t="s">
        <v>1063</v>
      </c>
      <c r="C6902" s="519"/>
      <c r="D6902" s="519"/>
      <c r="E6902" s="519"/>
      <c r="F6902" s="519">
        <v>2</v>
      </c>
      <c r="G6902" s="519"/>
      <c r="H6902" s="519">
        <v>24</v>
      </c>
      <c r="I6902" s="519">
        <v>10</v>
      </c>
      <c r="J6902" s="519" t="str">
        <f t="shared" si="157"/>
        <v>SDN30022410</v>
      </c>
      <c r="K6902" s="519">
        <v>300</v>
      </c>
    </row>
    <row r="6903" spans="2:11" hidden="1">
      <c r="B6903" s="519" t="s">
        <v>1063</v>
      </c>
      <c r="C6903" s="519"/>
      <c r="D6903" s="519"/>
      <c r="E6903" s="519"/>
      <c r="F6903" s="519">
        <v>2</v>
      </c>
      <c r="G6903" s="519"/>
      <c r="H6903" s="519">
        <v>24</v>
      </c>
      <c r="I6903" s="519">
        <v>11</v>
      </c>
      <c r="J6903" s="519" t="str">
        <f t="shared" si="157"/>
        <v>SDN30022411</v>
      </c>
      <c r="K6903" s="519">
        <v>300</v>
      </c>
    </row>
    <row r="6904" spans="2:11" hidden="1">
      <c r="B6904" s="519" t="s">
        <v>1063</v>
      </c>
      <c r="C6904" s="519"/>
      <c r="D6904" s="519"/>
      <c r="E6904" s="519"/>
      <c r="F6904" s="519">
        <v>2</v>
      </c>
      <c r="G6904" s="519"/>
      <c r="H6904" s="519">
        <v>24</v>
      </c>
      <c r="I6904" s="519">
        <v>12</v>
      </c>
      <c r="J6904" s="519" t="str">
        <f t="shared" si="157"/>
        <v>SDN30022412</v>
      </c>
      <c r="K6904" s="519">
        <v>300</v>
      </c>
    </row>
    <row r="6905" spans="2:11" hidden="1">
      <c r="B6905" s="519" t="s">
        <v>1063</v>
      </c>
      <c r="C6905" s="519"/>
      <c r="D6905" s="519"/>
      <c r="E6905" s="519"/>
      <c r="F6905" s="519">
        <v>2</v>
      </c>
      <c r="G6905" s="519"/>
      <c r="H6905" s="519">
        <v>24</v>
      </c>
      <c r="I6905" s="519">
        <v>13</v>
      </c>
      <c r="J6905" s="519" t="str">
        <f t="shared" si="157"/>
        <v>SDN30022413</v>
      </c>
      <c r="K6905" s="519">
        <v>300</v>
      </c>
    </row>
    <row r="6906" spans="2:11" hidden="1">
      <c r="B6906" s="519" t="s">
        <v>1063</v>
      </c>
      <c r="C6906" s="519"/>
      <c r="D6906" s="519"/>
      <c r="E6906" s="519"/>
      <c r="F6906" s="519">
        <v>2</v>
      </c>
      <c r="G6906" s="519"/>
      <c r="H6906" s="519">
        <v>24</v>
      </c>
      <c r="I6906" s="519">
        <v>14</v>
      </c>
      <c r="J6906" s="519" t="str">
        <f t="shared" si="157"/>
        <v>SDN30022414</v>
      </c>
      <c r="K6906" s="519">
        <v>300</v>
      </c>
    </row>
    <row r="6907" spans="2:11" hidden="1">
      <c r="B6907" s="519" t="s">
        <v>1063</v>
      </c>
      <c r="C6907" s="519"/>
      <c r="D6907" s="519"/>
      <c r="E6907" s="519"/>
      <c r="F6907" s="519">
        <v>2</v>
      </c>
      <c r="G6907" s="519"/>
      <c r="H6907" s="519">
        <v>24</v>
      </c>
      <c r="I6907" s="519">
        <v>15</v>
      </c>
      <c r="J6907" s="519" t="str">
        <f t="shared" si="157"/>
        <v>SDN30022415</v>
      </c>
      <c r="K6907" s="519">
        <v>300</v>
      </c>
    </row>
    <row r="6908" spans="2:11" hidden="1">
      <c r="B6908" s="519" t="s">
        <v>1063</v>
      </c>
      <c r="C6908" s="519"/>
      <c r="D6908" s="519"/>
      <c r="E6908" s="519"/>
      <c r="F6908" s="519">
        <v>2</v>
      </c>
      <c r="G6908" s="519"/>
      <c r="H6908" s="519">
        <v>24</v>
      </c>
      <c r="I6908" s="519">
        <v>16</v>
      </c>
      <c r="J6908" s="519" t="str">
        <f t="shared" si="157"/>
        <v>SDN30022416</v>
      </c>
      <c r="K6908" s="519">
        <v>240</v>
      </c>
    </row>
    <row r="6909" spans="2:11" hidden="1">
      <c r="B6909" s="519" t="s">
        <v>1063</v>
      </c>
      <c r="C6909" s="519"/>
      <c r="D6909" s="519"/>
      <c r="E6909" s="519"/>
      <c r="F6909" s="519">
        <v>2</v>
      </c>
      <c r="G6909" s="519"/>
      <c r="H6909" s="519">
        <v>24</v>
      </c>
      <c r="I6909" s="519">
        <v>17</v>
      </c>
      <c r="J6909" s="519" t="str">
        <f t="shared" si="157"/>
        <v>SDN30022417</v>
      </c>
      <c r="K6909" s="519">
        <v>240</v>
      </c>
    </row>
    <row r="6910" spans="2:11" hidden="1">
      <c r="B6910" s="519" t="s">
        <v>1063</v>
      </c>
      <c r="C6910" s="519"/>
      <c r="D6910" s="519"/>
      <c r="E6910" s="519"/>
      <c r="F6910" s="519">
        <v>2</v>
      </c>
      <c r="G6910" s="519"/>
      <c r="H6910" s="519">
        <v>24</v>
      </c>
      <c r="I6910" s="519">
        <v>18</v>
      </c>
      <c r="J6910" s="519" t="str">
        <f t="shared" si="157"/>
        <v>SDN30022418</v>
      </c>
      <c r="K6910" s="519">
        <v>240</v>
      </c>
    </row>
    <row r="6911" spans="2:11" hidden="1">
      <c r="B6911" s="519" t="s">
        <v>1063</v>
      </c>
      <c r="C6911" s="519"/>
      <c r="D6911" s="519"/>
      <c r="E6911" s="519"/>
      <c r="F6911" s="519">
        <v>2</v>
      </c>
      <c r="G6911" s="519"/>
      <c r="H6911" s="519">
        <v>24</v>
      </c>
      <c r="I6911" s="519">
        <v>19</v>
      </c>
      <c r="J6911" s="519" t="str">
        <f t="shared" si="157"/>
        <v>SDN30022419</v>
      </c>
      <c r="K6911" s="519">
        <v>240</v>
      </c>
    </row>
    <row r="6912" spans="2:11" hidden="1">
      <c r="B6912" s="519" t="s">
        <v>1063</v>
      </c>
      <c r="C6912" s="519"/>
      <c r="D6912" s="519"/>
      <c r="E6912" s="519"/>
      <c r="F6912" s="519">
        <v>2</v>
      </c>
      <c r="G6912" s="519"/>
      <c r="H6912" s="519">
        <v>24</v>
      </c>
      <c r="I6912" s="519">
        <v>20</v>
      </c>
      <c r="J6912" s="519" t="str">
        <f t="shared" si="157"/>
        <v>SDN30022420</v>
      </c>
      <c r="K6912" s="519">
        <v>240</v>
      </c>
    </row>
    <row r="6913" spans="2:11" hidden="1">
      <c r="B6913" s="519" t="s">
        <v>1063</v>
      </c>
      <c r="C6913" s="519"/>
      <c r="D6913" s="519"/>
      <c r="E6913" s="519"/>
      <c r="F6913" s="519">
        <v>2</v>
      </c>
      <c r="G6913" s="519"/>
      <c r="H6913" s="519">
        <v>24</v>
      </c>
      <c r="I6913" s="519">
        <v>21</v>
      </c>
      <c r="J6913" s="519" t="str">
        <f t="shared" si="157"/>
        <v>SDN30022421</v>
      </c>
      <c r="K6913" s="519">
        <v>240</v>
      </c>
    </row>
    <row r="6914" spans="2:11" hidden="1">
      <c r="B6914" s="519" t="s">
        <v>1063</v>
      </c>
      <c r="C6914" s="519"/>
      <c r="D6914" s="519"/>
      <c r="E6914" s="519"/>
      <c r="F6914" s="519">
        <v>2</v>
      </c>
      <c r="G6914" s="519"/>
      <c r="H6914" s="519">
        <v>24</v>
      </c>
      <c r="I6914" s="519">
        <v>22</v>
      </c>
      <c r="J6914" s="519" t="str">
        <f t="shared" si="157"/>
        <v>SDN30022422</v>
      </c>
      <c r="K6914" s="519">
        <v>240</v>
      </c>
    </row>
    <row r="6915" spans="2:11" hidden="1">
      <c r="B6915" s="519" t="s">
        <v>1063</v>
      </c>
      <c r="C6915" s="519"/>
      <c r="D6915" s="519"/>
      <c r="E6915" s="519"/>
      <c r="F6915" s="519">
        <v>2</v>
      </c>
      <c r="G6915" s="519"/>
      <c r="H6915" s="519">
        <v>24</v>
      </c>
      <c r="I6915" s="519">
        <v>23</v>
      </c>
      <c r="J6915" s="519" t="str">
        <f t="shared" si="157"/>
        <v>SDN30022423</v>
      </c>
      <c r="K6915" s="519">
        <v>240</v>
      </c>
    </row>
    <row r="6916" spans="2:11" hidden="1">
      <c r="B6916" s="519" t="s">
        <v>1063</v>
      </c>
      <c r="C6916" s="519"/>
      <c r="D6916" s="519"/>
      <c r="E6916" s="519"/>
      <c r="F6916" s="519">
        <v>2</v>
      </c>
      <c r="G6916" s="519"/>
      <c r="H6916" s="519">
        <v>24</v>
      </c>
      <c r="I6916" s="519">
        <v>24</v>
      </c>
      <c r="J6916" s="519" t="str">
        <f t="shared" ref="J6916:J6979" si="158">B6916&amp;TEXT(F6916,"00")&amp;TEXT(H6916,"00")&amp;TEXT(I6916,"00")</f>
        <v>SDN30022424</v>
      </c>
      <c r="K6916" s="519">
        <v>240</v>
      </c>
    </row>
    <row r="6917" spans="2:11" hidden="1">
      <c r="B6917" s="519" t="s">
        <v>1063</v>
      </c>
      <c r="C6917" s="519"/>
      <c r="D6917" s="519"/>
      <c r="E6917" s="519"/>
      <c r="F6917" s="519">
        <v>2</v>
      </c>
      <c r="G6917" s="519"/>
      <c r="H6917" s="519">
        <v>24</v>
      </c>
      <c r="I6917" s="519">
        <v>25</v>
      </c>
      <c r="J6917" s="519" t="str">
        <f t="shared" si="158"/>
        <v>SDN30022425</v>
      </c>
      <c r="K6917" s="519">
        <v>240</v>
      </c>
    </row>
    <row r="6918" spans="2:11" hidden="1">
      <c r="B6918" s="519" t="s">
        <v>1063</v>
      </c>
      <c r="C6918" s="519"/>
      <c r="D6918" s="519"/>
      <c r="E6918" s="519"/>
      <c r="F6918" s="519">
        <v>2</v>
      </c>
      <c r="G6918" s="519"/>
      <c r="H6918" s="519">
        <v>24</v>
      </c>
      <c r="I6918" s="519">
        <v>26</v>
      </c>
      <c r="J6918" s="519" t="str">
        <f t="shared" si="158"/>
        <v>SDN30022426</v>
      </c>
      <c r="K6918" s="519">
        <v>240</v>
      </c>
    </row>
    <row r="6919" spans="2:11" hidden="1">
      <c r="B6919" s="519" t="s">
        <v>1063</v>
      </c>
      <c r="C6919" s="519"/>
      <c r="D6919" s="519"/>
      <c r="E6919" s="519"/>
      <c r="F6919" s="519">
        <v>2</v>
      </c>
      <c r="G6919" s="519"/>
      <c r="H6919" s="519">
        <v>24</v>
      </c>
      <c r="I6919" s="519">
        <v>27</v>
      </c>
      <c r="J6919" s="519" t="str">
        <f t="shared" si="158"/>
        <v>SDN30022427</v>
      </c>
      <c r="K6919" s="519">
        <v>240</v>
      </c>
    </row>
    <row r="6920" spans="2:11" hidden="1">
      <c r="B6920" s="519" t="s">
        <v>1063</v>
      </c>
      <c r="C6920" s="519"/>
      <c r="D6920" s="519"/>
      <c r="E6920" s="519"/>
      <c r="F6920" s="519">
        <v>2</v>
      </c>
      <c r="G6920" s="519"/>
      <c r="H6920" s="519">
        <v>24</v>
      </c>
      <c r="I6920" s="519">
        <v>28</v>
      </c>
      <c r="J6920" s="519" t="str">
        <f t="shared" si="158"/>
        <v>SDN30022428</v>
      </c>
      <c r="K6920" s="519">
        <v>240</v>
      </c>
    </row>
    <row r="6921" spans="2:11" hidden="1">
      <c r="B6921" s="519" t="s">
        <v>1063</v>
      </c>
      <c r="C6921" s="519"/>
      <c r="D6921" s="519"/>
      <c r="E6921" s="519"/>
      <c r="F6921" s="519">
        <v>2</v>
      </c>
      <c r="G6921" s="519"/>
      <c r="H6921" s="519">
        <v>24</v>
      </c>
      <c r="I6921" s="519">
        <v>29</v>
      </c>
      <c r="J6921" s="519" t="str">
        <f t="shared" si="158"/>
        <v>SDN30022429</v>
      </c>
      <c r="K6921" s="519">
        <v>240</v>
      </c>
    </row>
    <row r="6922" spans="2:11" hidden="1">
      <c r="B6922" s="519" t="s">
        <v>1063</v>
      </c>
      <c r="C6922" s="519"/>
      <c r="D6922" s="519"/>
      <c r="E6922" s="519"/>
      <c r="F6922" s="519">
        <v>2</v>
      </c>
      <c r="G6922" s="519"/>
      <c r="H6922" s="519">
        <v>24</v>
      </c>
      <c r="I6922" s="519">
        <v>30</v>
      </c>
      <c r="J6922" s="519" t="str">
        <f t="shared" si="158"/>
        <v>SDN30022430</v>
      </c>
      <c r="K6922" s="519">
        <v>240</v>
      </c>
    </row>
    <row r="6923" spans="2:11" hidden="1">
      <c r="B6923" s="519" t="s">
        <v>1063</v>
      </c>
      <c r="C6923" s="519"/>
      <c r="D6923" s="519"/>
      <c r="E6923" s="519"/>
      <c r="F6923" s="519">
        <v>2</v>
      </c>
      <c r="G6923" s="519"/>
      <c r="H6923" s="519">
        <v>25</v>
      </c>
      <c r="I6923" s="519">
        <v>1</v>
      </c>
      <c r="J6923" s="519" t="str">
        <f t="shared" si="158"/>
        <v>SDN30022501</v>
      </c>
      <c r="K6923" s="519">
        <v>300</v>
      </c>
    </row>
    <row r="6924" spans="2:11" hidden="1">
      <c r="B6924" s="519" t="s">
        <v>1063</v>
      </c>
      <c r="C6924" s="519"/>
      <c r="D6924" s="519"/>
      <c r="E6924" s="519"/>
      <c r="F6924" s="519">
        <v>2</v>
      </c>
      <c r="G6924" s="519"/>
      <c r="H6924" s="519">
        <v>25</v>
      </c>
      <c r="I6924" s="519">
        <v>2</v>
      </c>
      <c r="J6924" s="519" t="str">
        <f t="shared" si="158"/>
        <v>SDN30022502</v>
      </c>
      <c r="K6924" s="519">
        <v>300</v>
      </c>
    </row>
    <row r="6925" spans="2:11" hidden="1">
      <c r="B6925" s="519" t="s">
        <v>1063</v>
      </c>
      <c r="C6925" s="519"/>
      <c r="D6925" s="519"/>
      <c r="E6925" s="519"/>
      <c r="F6925" s="519">
        <v>2</v>
      </c>
      <c r="G6925" s="519"/>
      <c r="H6925" s="519">
        <v>25</v>
      </c>
      <c r="I6925" s="519">
        <v>3</v>
      </c>
      <c r="J6925" s="519" t="str">
        <f t="shared" si="158"/>
        <v>SDN30022503</v>
      </c>
      <c r="K6925" s="519">
        <v>300</v>
      </c>
    </row>
    <row r="6926" spans="2:11" hidden="1">
      <c r="B6926" s="519" t="s">
        <v>1063</v>
      </c>
      <c r="C6926" s="519"/>
      <c r="D6926" s="519"/>
      <c r="E6926" s="519"/>
      <c r="F6926" s="519">
        <v>2</v>
      </c>
      <c r="G6926" s="519"/>
      <c r="H6926" s="519">
        <v>25</v>
      </c>
      <c r="I6926" s="519">
        <v>4</v>
      </c>
      <c r="J6926" s="519" t="str">
        <f t="shared" si="158"/>
        <v>SDN30022504</v>
      </c>
      <c r="K6926" s="519">
        <v>300</v>
      </c>
    </row>
    <row r="6927" spans="2:11" hidden="1">
      <c r="B6927" s="519" t="s">
        <v>1063</v>
      </c>
      <c r="C6927" s="519"/>
      <c r="D6927" s="519"/>
      <c r="E6927" s="519"/>
      <c r="F6927" s="519">
        <v>2</v>
      </c>
      <c r="G6927" s="519"/>
      <c r="H6927" s="519">
        <v>25</v>
      </c>
      <c r="I6927" s="519">
        <v>5</v>
      </c>
      <c r="J6927" s="519" t="str">
        <f t="shared" si="158"/>
        <v>SDN30022505</v>
      </c>
      <c r="K6927" s="519">
        <v>300</v>
      </c>
    </row>
    <row r="6928" spans="2:11" hidden="1">
      <c r="B6928" s="519" t="s">
        <v>1063</v>
      </c>
      <c r="C6928" s="519"/>
      <c r="D6928" s="519"/>
      <c r="E6928" s="519"/>
      <c r="F6928" s="519">
        <v>2</v>
      </c>
      <c r="G6928" s="519"/>
      <c r="H6928" s="519">
        <v>25</v>
      </c>
      <c r="I6928" s="519">
        <v>6</v>
      </c>
      <c r="J6928" s="519" t="str">
        <f t="shared" si="158"/>
        <v>SDN30022506</v>
      </c>
      <c r="K6928" s="519">
        <v>300</v>
      </c>
    </row>
    <row r="6929" spans="2:11" hidden="1">
      <c r="B6929" s="519" t="s">
        <v>1063</v>
      </c>
      <c r="C6929" s="519"/>
      <c r="D6929" s="519"/>
      <c r="E6929" s="519"/>
      <c r="F6929" s="519">
        <v>2</v>
      </c>
      <c r="G6929" s="519"/>
      <c r="H6929" s="519">
        <v>25</v>
      </c>
      <c r="I6929" s="519">
        <v>7</v>
      </c>
      <c r="J6929" s="519" t="str">
        <f t="shared" si="158"/>
        <v>SDN30022507</v>
      </c>
      <c r="K6929" s="519">
        <v>300</v>
      </c>
    </row>
    <row r="6930" spans="2:11" hidden="1">
      <c r="B6930" s="519" t="s">
        <v>1063</v>
      </c>
      <c r="C6930" s="519"/>
      <c r="D6930" s="519"/>
      <c r="E6930" s="519"/>
      <c r="F6930" s="519">
        <v>2</v>
      </c>
      <c r="G6930" s="519"/>
      <c r="H6930" s="519">
        <v>25</v>
      </c>
      <c r="I6930" s="519">
        <v>8</v>
      </c>
      <c r="J6930" s="519" t="str">
        <f t="shared" si="158"/>
        <v>SDN30022508</v>
      </c>
      <c r="K6930" s="519">
        <v>300</v>
      </c>
    </row>
    <row r="6931" spans="2:11" hidden="1">
      <c r="B6931" s="519" t="s">
        <v>1063</v>
      </c>
      <c r="C6931" s="519"/>
      <c r="D6931" s="519"/>
      <c r="E6931" s="519"/>
      <c r="F6931" s="519">
        <v>2</v>
      </c>
      <c r="G6931" s="519"/>
      <c r="H6931" s="519">
        <v>25</v>
      </c>
      <c r="I6931" s="519">
        <v>9</v>
      </c>
      <c r="J6931" s="519" t="str">
        <f t="shared" si="158"/>
        <v>SDN30022509</v>
      </c>
      <c r="K6931" s="519">
        <v>300</v>
      </c>
    </row>
    <row r="6932" spans="2:11" hidden="1">
      <c r="B6932" s="519" t="s">
        <v>1063</v>
      </c>
      <c r="C6932" s="519"/>
      <c r="D6932" s="519"/>
      <c r="E6932" s="519"/>
      <c r="F6932" s="519">
        <v>2</v>
      </c>
      <c r="G6932" s="519"/>
      <c r="H6932" s="519">
        <v>25</v>
      </c>
      <c r="I6932" s="519">
        <v>10</v>
      </c>
      <c r="J6932" s="519" t="str">
        <f t="shared" si="158"/>
        <v>SDN30022510</v>
      </c>
      <c r="K6932" s="519">
        <v>300</v>
      </c>
    </row>
    <row r="6933" spans="2:11" hidden="1">
      <c r="B6933" s="519" t="s">
        <v>1063</v>
      </c>
      <c r="C6933" s="519"/>
      <c r="D6933" s="519"/>
      <c r="E6933" s="519"/>
      <c r="F6933" s="519">
        <v>2</v>
      </c>
      <c r="G6933" s="519"/>
      <c r="H6933" s="519">
        <v>25</v>
      </c>
      <c r="I6933" s="519">
        <v>11</v>
      </c>
      <c r="J6933" s="519" t="str">
        <f t="shared" si="158"/>
        <v>SDN30022511</v>
      </c>
      <c r="K6933" s="519">
        <v>300</v>
      </c>
    </row>
    <row r="6934" spans="2:11" hidden="1">
      <c r="B6934" s="519" t="s">
        <v>1063</v>
      </c>
      <c r="C6934" s="519"/>
      <c r="D6934" s="519"/>
      <c r="E6934" s="519"/>
      <c r="F6934" s="519">
        <v>2</v>
      </c>
      <c r="G6934" s="519"/>
      <c r="H6934" s="519">
        <v>25</v>
      </c>
      <c r="I6934" s="519">
        <v>12</v>
      </c>
      <c r="J6934" s="519" t="str">
        <f t="shared" si="158"/>
        <v>SDN30022512</v>
      </c>
      <c r="K6934" s="519">
        <v>300</v>
      </c>
    </row>
    <row r="6935" spans="2:11" hidden="1">
      <c r="B6935" s="519" t="s">
        <v>1063</v>
      </c>
      <c r="C6935" s="519"/>
      <c r="D6935" s="519"/>
      <c r="E6935" s="519"/>
      <c r="F6935" s="519">
        <v>2</v>
      </c>
      <c r="G6935" s="519"/>
      <c r="H6935" s="519">
        <v>25</v>
      </c>
      <c r="I6935" s="519">
        <v>13</v>
      </c>
      <c r="J6935" s="519" t="str">
        <f t="shared" si="158"/>
        <v>SDN30022513</v>
      </c>
      <c r="K6935" s="519">
        <v>300</v>
      </c>
    </row>
    <row r="6936" spans="2:11" hidden="1">
      <c r="B6936" s="519" t="s">
        <v>1063</v>
      </c>
      <c r="C6936" s="519"/>
      <c r="D6936" s="519"/>
      <c r="E6936" s="519"/>
      <c r="F6936" s="519">
        <v>2</v>
      </c>
      <c r="G6936" s="519"/>
      <c r="H6936" s="519">
        <v>25</v>
      </c>
      <c r="I6936" s="519">
        <v>14</v>
      </c>
      <c r="J6936" s="519" t="str">
        <f t="shared" si="158"/>
        <v>SDN30022514</v>
      </c>
      <c r="K6936" s="519">
        <v>300</v>
      </c>
    </row>
    <row r="6937" spans="2:11" hidden="1">
      <c r="B6937" s="519" t="s">
        <v>1063</v>
      </c>
      <c r="C6937" s="519"/>
      <c r="D6937" s="519"/>
      <c r="E6937" s="519"/>
      <c r="F6937" s="519">
        <v>2</v>
      </c>
      <c r="G6937" s="519"/>
      <c r="H6937" s="519">
        <v>25</v>
      </c>
      <c r="I6937" s="519">
        <v>15</v>
      </c>
      <c r="J6937" s="519" t="str">
        <f t="shared" si="158"/>
        <v>SDN30022515</v>
      </c>
      <c r="K6937" s="519">
        <v>300</v>
      </c>
    </row>
    <row r="6938" spans="2:11" hidden="1">
      <c r="B6938" s="519" t="s">
        <v>1063</v>
      </c>
      <c r="C6938" s="519"/>
      <c r="D6938" s="519"/>
      <c r="E6938" s="519"/>
      <c r="F6938" s="519">
        <v>2</v>
      </c>
      <c r="G6938" s="519"/>
      <c r="H6938" s="519">
        <v>25</v>
      </c>
      <c r="I6938" s="519">
        <v>16</v>
      </c>
      <c r="J6938" s="519" t="str">
        <f t="shared" si="158"/>
        <v>SDN30022516</v>
      </c>
      <c r="K6938" s="519">
        <v>240</v>
      </c>
    </row>
    <row r="6939" spans="2:11" hidden="1">
      <c r="B6939" s="519" t="s">
        <v>1063</v>
      </c>
      <c r="C6939" s="519"/>
      <c r="D6939" s="519"/>
      <c r="E6939" s="519"/>
      <c r="F6939" s="519">
        <v>2</v>
      </c>
      <c r="G6939" s="519"/>
      <c r="H6939" s="519">
        <v>25</v>
      </c>
      <c r="I6939" s="519">
        <v>17</v>
      </c>
      <c r="J6939" s="519" t="str">
        <f t="shared" si="158"/>
        <v>SDN30022517</v>
      </c>
      <c r="K6939" s="519">
        <v>240</v>
      </c>
    </row>
    <row r="6940" spans="2:11" hidden="1">
      <c r="B6940" s="519" t="s">
        <v>1063</v>
      </c>
      <c r="C6940" s="519"/>
      <c r="D6940" s="519"/>
      <c r="E6940" s="519"/>
      <c r="F6940" s="519">
        <v>2</v>
      </c>
      <c r="G6940" s="519"/>
      <c r="H6940" s="519">
        <v>25</v>
      </c>
      <c r="I6940" s="519">
        <v>18</v>
      </c>
      <c r="J6940" s="519" t="str">
        <f t="shared" si="158"/>
        <v>SDN30022518</v>
      </c>
      <c r="K6940" s="519">
        <v>240</v>
      </c>
    </row>
    <row r="6941" spans="2:11" hidden="1">
      <c r="B6941" s="519" t="s">
        <v>1063</v>
      </c>
      <c r="C6941" s="519"/>
      <c r="D6941" s="519"/>
      <c r="E6941" s="519"/>
      <c r="F6941" s="519">
        <v>2</v>
      </c>
      <c r="G6941" s="519"/>
      <c r="H6941" s="519">
        <v>25</v>
      </c>
      <c r="I6941" s="519">
        <v>19</v>
      </c>
      <c r="J6941" s="519" t="str">
        <f t="shared" si="158"/>
        <v>SDN30022519</v>
      </c>
      <c r="K6941" s="519">
        <v>240</v>
      </c>
    </row>
    <row r="6942" spans="2:11" hidden="1">
      <c r="B6942" s="519" t="s">
        <v>1063</v>
      </c>
      <c r="C6942" s="519"/>
      <c r="D6942" s="519"/>
      <c r="E6942" s="519"/>
      <c r="F6942" s="519">
        <v>2</v>
      </c>
      <c r="G6942" s="519"/>
      <c r="H6942" s="519">
        <v>25</v>
      </c>
      <c r="I6942" s="519">
        <v>20</v>
      </c>
      <c r="J6942" s="519" t="str">
        <f t="shared" si="158"/>
        <v>SDN30022520</v>
      </c>
      <c r="K6942" s="519">
        <v>240</v>
      </c>
    </row>
    <row r="6943" spans="2:11" hidden="1">
      <c r="B6943" s="519" t="s">
        <v>1063</v>
      </c>
      <c r="C6943" s="519"/>
      <c r="D6943" s="519"/>
      <c r="E6943" s="519"/>
      <c r="F6943" s="519">
        <v>2</v>
      </c>
      <c r="G6943" s="519"/>
      <c r="H6943" s="519">
        <v>25</v>
      </c>
      <c r="I6943" s="519">
        <v>21</v>
      </c>
      <c r="J6943" s="519" t="str">
        <f t="shared" si="158"/>
        <v>SDN30022521</v>
      </c>
      <c r="K6943" s="519">
        <v>240</v>
      </c>
    </row>
    <row r="6944" spans="2:11" hidden="1">
      <c r="B6944" s="519" t="s">
        <v>1063</v>
      </c>
      <c r="C6944" s="519"/>
      <c r="D6944" s="519"/>
      <c r="E6944" s="519"/>
      <c r="F6944" s="519">
        <v>2</v>
      </c>
      <c r="G6944" s="519"/>
      <c r="H6944" s="519">
        <v>25</v>
      </c>
      <c r="I6944" s="519">
        <v>22</v>
      </c>
      <c r="J6944" s="519" t="str">
        <f t="shared" si="158"/>
        <v>SDN30022522</v>
      </c>
      <c r="K6944" s="519">
        <v>240</v>
      </c>
    </row>
    <row r="6945" spans="2:11" hidden="1">
      <c r="B6945" s="519" t="s">
        <v>1063</v>
      </c>
      <c r="C6945" s="519"/>
      <c r="D6945" s="519"/>
      <c r="E6945" s="519"/>
      <c r="F6945" s="519">
        <v>2</v>
      </c>
      <c r="G6945" s="519"/>
      <c r="H6945" s="519">
        <v>25</v>
      </c>
      <c r="I6945" s="519">
        <v>23</v>
      </c>
      <c r="J6945" s="519" t="str">
        <f t="shared" si="158"/>
        <v>SDN30022523</v>
      </c>
      <c r="K6945" s="519">
        <v>240</v>
      </c>
    </row>
    <row r="6946" spans="2:11" hidden="1">
      <c r="B6946" s="519" t="s">
        <v>1063</v>
      </c>
      <c r="C6946" s="519"/>
      <c r="D6946" s="519"/>
      <c r="E6946" s="519"/>
      <c r="F6946" s="519">
        <v>2</v>
      </c>
      <c r="G6946" s="519"/>
      <c r="H6946" s="519">
        <v>25</v>
      </c>
      <c r="I6946" s="519">
        <v>24</v>
      </c>
      <c r="J6946" s="519" t="str">
        <f t="shared" si="158"/>
        <v>SDN30022524</v>
      </c>
      <c r="K6946" s="519">
        <v>240</v>
      </c>
    </row>
    <row r="6947" spans="2:11" hidden="1">
      <c r="B6947" s="519" t="s">
        <v>1063</v>
      </c>
      <c r="C6947" s="519"/>
      <c r="D6947" s="519"/>
      <c r="E6947" s="519"/>
      <c r="F6947" s="519">
        <v>2</v>
      </c>
      <c r="G6947" s="519"/>
      <c r="H6947" s="519">
        <v>25</v>
      </c>
      <c r="I6947" s="519">
        <v>25</v>
      </c>
      <c r="J6947" s="519" t="str">
        <f t="shared" si="158"/>
        <v>SDN30022525</v>
      </c>
      <c r="K6947" s="519">
        <v>240</v>
      </c>
    </row>
    <row r="6948" spans="2:11" hidden="1">
      <c r="B6948" s="519" t="s">
        <v>1063</v>
      </c>
      <c r="C6948" s="519"/>
      <c r="D6948" s="519"/>
      <c r="E6948" s="519"/>
      <c r="F6948" s="519">
        <v>2</v>
      </c>
      <c r="G6948" s="519"/>
      <c r="H6948" s="519">
        <v>25</v>
      </c>
      <c r="I6948" s="519">
        <v>26</v>
      </c>
      <c r="J6948" s="519" t="str">
        <f t="shared" si="158"/>
        <v>SDN30022526</v>
      </c>
      <c r="K6948" s="519">
        <v>240</v>
      </c>
    </row>
    <row r="6949" spans="2:11" hidden="1">
      <c r="B6949" s="519" t="s">
        <v>1063</v>
      </c>
      <c r="C6949" s="519"/>
      <c r="D6949" s="519"/>
      <c r="E6949" s="519"/>
      <c r="F6949" s="519">
        <v>2</v>
      </c>
      <c r="G6949" s="519"/>
      <c r="H6949" s="519">
        <v>25</v>
      </c>
      <c r="I6949" s="519">
        <v>27</v>
      </c>
      <c r="J6949" s="519" t="str">
        <f t="shared" si="158"/>
        <v>SDN30022527</v>
      </c>
      <c r="K6949" s="519">
        <v>240</v>
      </c>
    </row>
    <row r="6950" spans="2:11" hidden="1">
      <c r="B6950" s="519" t="s">
        <v>1063</v>
      </c>
      <c r="C6950" s="519"/>
      <c r="D6950" s="519"/>
      <c r="E6950" s="519"/>
      <c r="F6950" s="519">
        <v>2</v>
      </c>
      <c r="G6950" s="519"/>
      <c r="H6950" s="519">
        <v>25</v>
      </c>
      <c r="I6950" s="519">
        <v>28</v>
      </c>
      <c r="J6950" s="519" t="str">
        <f t="shared" si="158"/>
        <v>SDN30022528</v>
      </c>
      <c r="K6950" s="519">
        <v>240</v>
      </c>
    </row>
    <row r="6951" spans="2:11" hidden="1">
      <c r="B6951" s="519" t="s">
        <v>1063</v>
      </c>
      <c r="C6951" s="519"/>
      <c r="D6951" s="519"/>
      <c r="E6951" s="519"/>
      <c r="F6951" s="519">
        <v>2</v>
      </c>
      <c r="G6951" s="519"/>
      <c r="H6951" s="519">
        <v>25</v>
      </c>
      <c r="I6951" s="519">
        <v>29</v>
      </c>
      <c r="J6951" s="519" t="str">
        <f t="shared" si="158"/>
        <v>SDN30022529</v>
      </c>
      <c r="K6951" s="519">
        <v>240</v>
      </c>
    </row>
    <row r="6952" spans="2:11" hidden="1">
      <c r="B6952" s="519" t="s">
        <v>1063</v>
      </c>
      <c r="C6952" s="519"/>
      <c r="D6952" s="519"/>
      <c r="E6952" s="519"/>
      <c r="F6952" s="519">
        <v>2</v>
      </c>
      <c r="G6952" s="519"/>
      <c r="H6952" s="519">
        <v>25</v>
      </c>
      <c r="I6952" s="519">
        <v>30</v>
      </c>
      <c r="J6952" s="519" t="str">
        <f t="shared" si="158"/>
        <v>SDN30022530</v>
      </c>
      <c r="K6952" s="519">
        <v>240</v>
      </c>
    </row>
    <row r="6953" spans="2:11" hidden="1">
      <c r="B6953" s="519" t="s">
        <v>1063</v>
      </c>
      <c r="C6953" s="519"/>
      <c r="D6953" s="519"/>
      <c r="E6953" s="519"/>
      <c r="F6953" s="519">
        <v>2</v>
      </c>
      <c r="G6953" s="519"/>
      <c r="H6953" s="519">
        <v>26</v>
      </c>
      <c r="I6953" s="519">
        <v>1</v>
      </c>
      <c r="J6953" s="519" t="str">
        <f t="shared" si="158"/>
        <v>SDN30022601</v>
      </c>
      <c r="K6953" s="519">
        <v>305</v>
      </c>
    </row>
    <row r="6954" spans="2:11" hidden="1">
      <c r="B6954" s="519" t="s">
        <v>1063</v>
      </c>
      <c r="C6954" s="519"/>
      <c r="D6954" s="519"/>
      <c r="E6954" s="519"/>
      <c r="F6954" s="519">
        <v>2</v>
      </c>
      <c r="G6954" s="519"/>
      <c r="H6954" s="519">
        <v>26</v>
      </c>
      <c r="I6954" s="519">
        <v>2</v>
      </c>
      <c r="J6954" s="519" t="str">
        <f t="shared" si="158"/>
        <v>SDN30022602</v>
      </c>
      <c r="K6954" s="519">
        <v>305</v>
      </c>
    </row>
    <row r="6955" spans="2:11" hidden="1">
      <c r="B6955" s="519" t="s">
        <v>1063</v>
      </c>
      <c r="C6955" s="519"/>
      <c r="D6955" s="519"/>
      <c r="E6955" s="519"/>
      <c r="F6955" s="519">
        <v>2</v>
      </c>
      <c r="G6955" s="519"/>
      <c r="H6955" s="519">
        <v>26</v>
      </c>
      <c r="I6955" s="519">
        <v>3</v>
      </c>
      <c r="J6955" s="519" t="str">
        <f t="shared" si="158"/>
        <v>SDN30022603</v>
      </c>
      <c r="K6955" s="519">
        <v>305</v>
      </c>
    </row>
    <row r="6956" spans="2:11" hidden="1">
      <c r="B6956" s="519" t="s">
        <v>1063</v>
      </c>
      <c r="C6956" s="519"/>
      <c r="D6956" s="519"/>
      <c r="E6956" s="519"/>
      <c r="F6956" s="519">
        <v>2</v>
      </c>
      <c r="G6956" s="519"/>
      <c r="H6956" s="519">
        <v>26</v>
      </c>
      <c r="I6956" s="519">
        <v>4</v>
      </c>
      <c r="J6956" s="519" t="str">
        <f t="shared" si="158"/>
        <v>SDN30022604</v>
      </c>
      <c r="K6956" s="519">
        <v>305</v>
      </c>
    </row>
    <row r="6957" spans="2:11" hidden="1">
      <c r="B6957" s="519" t="s">
        <v>1063</v>
      </c>
      <c r="C6957" s="519"/>
      <c r="D6957" s="519"/>
      <c r="E6957" s="519"/>
      <c r="F6957" s="519">
        <v>2</v>
      </c>
      <c r="G6957" s="519"/>
      <c r="H6957" s="519">
        <v>26</v>
      </c>
      <c r="I6957" s="519">
        <v>5</v>
      </c>
      <c r="J6957" s="519" t="str">
        <f t="shared" si="158"/>
        <v>SDN30022605</v>
      </c>
      <c r="K6957" s="519">
        <v>305</v>
      </c>
    </row>
    <row r="6958" spans="2:11" hidden="1">
      <c r="B6958" s="519" t="s">
        <v>1063</v>
      </c>
      <c r="C6958" s="519"/>
      <c r="D6958" s="519"/>
      <c r="E6958" s="519"/>
      <c r="F6958" s="519">
        <v>2</v>
      </c>
      <c r="G6958" s="519"/>
      <c r="H6958" s="519">
        <v>26</v>
      </c>
      <c r="I6958" s="519">
        <v>6</v>
      </c>
      <c r="J6958" s="519" t="str">
        <f t="shared" si="158"/>
        <v>SDN30022606</v>
      </c>
      <c r="K6958" s="519">
        <v>305</v>
      </c>
    </row>
    <row r="6959" spans="2:11" hidden="1">
      <c r="B6959" s="519" t="s">
        <v>1063</v>
      </c>
      <c r="C6959" s="519"/>
      <c r="D6959" s="519"/>
      <c r="E6959" s="519"/>
      <c r="F6959" s="519">
        <v>2</v>
      </c>
      <c r="G6959" s="519"/>
      <c r="H6959" s="519">
        <v>26</v>
      </c>
      <c r="I6959" s="519">
        <v>7</v>
      </c>
      <c r="J6959" s="519" t="str">
        <f t="shared" si="158"/>
        <v>SDN30022607</v>
      </c>
      <c r="K6959" s="519">
        <v>305</v>
      </c>
    </row>
    <row r="6960" spans="2:11" hidden="1">
      <c r="B6960" s="519" t="s">
        <v>1063</v>
      </c>
      <c r="C6960" s="519"/>
      <c r="D6960" s="519"/>
      <c r="E6960" s="519"/>
      <c r="F6960" s="519">
        <v>2</v>
      </c>
      <c r="G6960" s="519"/>
      <c r="H6960" s="519">
        <v>26</v>
      </c>
      <c r="I6960" s="519">
        <v>8</v>
      </c>
      <c r="J6960" s="519" t="str">
        <f t="shared" si="158"/>
        <v>SDN30022608</v>
      </c>
      <c r="K6960" s="519">
        <v>305</v>
      </c>
    </row>
    <row r="6961" spans="2:11" hidden="1">
      <c r="B6961" s="519" t="s">
        <v>1063</v>
      </c>
      <c r="C6961" s="519"/>
      <c r="D6961" s="519"/>
      <c r="E6961" s="519"/>
      <c r="F6961" s="519">
        <v>2</v>
      </c>
      <c r="G6961" s="519"/>
      <c r="H6961" s="519">
        <v>26</v>
      </c>
      <c r="I6961" s="519">
        <v>9</v>
      </c>
      <c r="J6961" s="519" t="str">
        <f t="shared" si="158"/>
        <v>SDN30022609</v>
      </c>
      <c r="K6961" s="519">
        <v>305</v>
      </c>
    </row>
    <row r="6962" spans="2:11" hidden="1">
      <c r="B6962" s="519" t="s">
        <v>1063</v>
      </c>
      <c r="C6962" s="519"/>
      <c r="D6962" s="519"/>
      <c r="E6962" s="519"/>
      <c r="F6962" s="519">
        <v>2</v>
      </c>
      <c r="G6962" s="519"/>
      <c r="H6962" s="519">
        <v>26</v>
      </c>
      <c r="I6962" s="519">
        <v>10</v>
      </c>
      <c r="J6962" s="519" t="str">
        <f t="shared" si="158"/>
        <v>SDN30022610</v>
      </c>
      <c r="K6962" s="519">
        <v>305</v>
      </c>
    </row>
    <row r="6963" spans="2:11" hidden="1">
      <c r="B6963" s="519" t="s">
        <v>1063</v>
      </c>
      <c r="C6963" s="519"/>
      <c r="D6963" s="519"/>
      <c r="E6963" s="519"/>
      <c r="F6963" s="519">
        <v>2</v>
      </c>
      <c r="G6963" s="519"/>
      <c r="H6963" s="519">
        <v>26</v>
      </c>
      <c r="I6963" s="519">
        <v>11</v>
      </c>
      <c r="J6963" s="519" t="str">
        <f t="shared" si="158"/>
        <v>SDN30022611</v>
      </c>
      <c r="K6963" s="519">
        <v>305</v>
      </c>
    </row>
    <row r="6964" spans="2:11" hidden="1">
      <c r="B6964" s="519" t="s">
        <v>1063</v>
      </c>
      <c r="C6964" s="519"/>
      <c r="D6964" s="519"/>
      <c r="E6964" s="519"/>
      <c r="F6964" s="519">
        <v>2</v>
      </c>
      <c r="G6964" s="519"/>
      <c r="H6964" s="519">
        <v>26</v>
      </c>
      <c r="I6964" s="519">
        <v>12</v>
      </c>
      <c r="J6964" s="519" t="str">
        <f t="shared" si="158"/>
        <v>SDN30022612</v>
      </c>
      <c r="K6964" s="519">
        <v>305</v>
      </c>
    </row>
    <row r="6965" spans="2:11" hidden="1">
      <c r="B6965" s="519" t="s">
        <v>1063</v>
      </c>
      <c r="C6965" s="519"/>
      <c r="D6965" s="519"/>
      <c r="E6965" s="519"/>
      <c r="F6965" s="519">
        <v>2</v>
      </c>
      <c r="G6965" s="519"/>
      <c r="H6965" s="519">
        <v>26</v>
      </c>
      <c r="I6965" s="519">
        <v>13</v>
      </c>
      <c r="J6965" s="519" t="str">
        <f t="shared" si="158"/>
        <v>SDN30022613</v>
      </c>
      <c r="K6965" s="519">
        <v>305</v>
      </c>
    </row>
    <row r="6966" spans="2:11" hidden="1">
      <c r="B6966" s="519" t="s">
        <v>1063</v>
      </c>
      <c r="C6966" s="519"/>
      <c r="D6966" s="519"/>
      <c r="E6966" s="519"/>
      <c r="F6966" s="519">
        <v>2</v>
      </c>
      <c r="G6966" s="519"/>
      <c r="H6966" s="519">
        <v>26</v>
      </c>
      <c r="I6966" s="519">
        <v>14</v>
      </c>
      <c r="J6966" s="519" t="str">
        <f t="shared" si="158"/>
        <v>SDN30022614</v>
      </c>
      <c r="K6966" s="519">
        <v>305</v>
      </c>
    </row>
    <row r="6967" spans="2:11" hidden="1">
      <c r="B6967" s="519" t="s">
        <v>1063</v>
      </c>
      <c r="C6967" s="519"/>
      <c r="D6967" s="519"/>
      <c r="E6967" s="519"/>
      <c r="F6967" s="519">
        <v>2</v>
      </c>
      <c r="G6967" s="519"/>
      <c r="H6967" s="519">
        <v>26</v>
      </c>
      <c r="I6967" s="519">
        <v>15</v>
      </c>
      <c r="J6967" s="519" t="str">
        <f t="shared" si="158"/>
        <v>SDN30022615</v>
      </c>
      <c r="K6967" s="519">
        <v>305</v>
      </c>
    </row>
    <row r="6968" spans="2:11" hidden="1">
      <c r="B6968" s="519" t="s">
        <v>1063</v>
      </c>
      <c r="C6968" s="519"/>
      <c r="D6968" s="519"/>
      <c r="E6968" s="519"/>
      <c r="F6968" s="519">
        <v>2</v>
      </c>
      <c r="G6968" s="519"/>
      <c r="H6968" s="519">
        <v>26</v>
      </c>
      <c r="I6968" s="519">
        <v>16</v>
      </c>
      <c r="J6968" s="519" t="str">
        <f t="shared" si="158"/>
        <v>SDN30022616</v>
      </c>
      <c r="K6968" s="519">
        <v>244</v>
      </c>
    </row>
    <row r="6969" spans="2:11" hidden="1">
      <c r="B6969" s="519" t="s">
        <v>1063</v>
      </c>
      <c r="C6969" s="519"/>
      <c r="D6969" s="519"/>
      <c r="E6969" s="519"/>
      <c r="F6969" s="519">
        <v>2</v>
      </c>
      <c r="G6969" s="519"/>
      <c r="H6969" s="519">
        <v>26</v>
      </c>
      <c r="I6969" s="519">
        <v>17</v>
      </c>
      <c r="J6969" s="519" t="str">
        <f t="shared" si="158"/>
        <v>SDN30022617</v>
      </c>
      <c r="K6969" s="519">
        <v>244</v>
      </c>
    </row>
    <row r="6970" spans="2:11" hidden="1">
      <c r="B6970" s="519" t="s">
        <v>1063</v>
      </c>
      <c r="C6970" s="519"/>
      <c r="D6970" s="519"/>
      <c r="E6970" s="519"/>
      <c r="F6970" s="519">
        <v>2</v>
      </c>
      <c r="G6970" s="519"/>
      <c r="H6970" s="519">
        <v>26</v>
      </c>
      <c r="I6970" s="519">
        <v>18</v>
      </c>
      <c r="J6970" s="519" t="str">
        <f t="shared" si="158"/>
        <v>SDN30022618</v>
      </c>
      <c r="K6970" s="519">
        <v>244</v>
      </c>
    </row>
    <row r="6971" spans="2:11" hidden="1">
      <c r="B6971" s="519" t="s">
        <v>1063</v>
      </c>
      <c r="C6971" s="519"/>
      <c r="D6971" s="519"/>
      <c r="E6971" s="519"/>
      <c r="F6971" s="519">
        <v>2</v>
      </c>
      <c r="G6971" s="519"/>
      <c r="H6971" s="519">
        <v>26</v>
      </c>
      <c r="I6971" s="519">
        <v>19</v>
      </c>
      <c r="J6971" s="519" t="str">
        <f t="shared" si="158"/>
        <v>SDN30022619</v>
      </c>
      <c r="K6971" s="519">
        <v>244</v>
      </c>
    </row>
    <row r="6972" spans="2:11" hidden="1">
      <c r="B6972" s="519" t="s">
        <v>1063</v>
      </c>
      <c r="C6972" s="519"/>
      <c r="D6972" s="519"/>
      <c r="E6972" s="519"/>
      <c r="F6972" s="519">
        <v>2</v>
      </c>
      <c r="G6972" s="519"/>
      <c r="H6972" s="519">
        <v>26</v>
      </c>
      <c r="I6972" s="519">
        <v>20</v>
      </c>
      <c r="J6972" s="519" t="str">
        <f t="shared" si="158"/>
        <v>SDN30022620</v>
      </c>
      <c r="K6972" s="519">
        <v>244</v>
      </c>
    </row>
    <row r="6973" spans="2:11" hidden="1">
      <c r="B6973" s="519" t="s">
        <v>1063</v>
      </c>
      <c r="C6973" s="519"/>
      <c r="D6973" s="519"/>
      <c r="E6973" s="519"/>
      <c r="F6973" s="519">
        <v>2</v>
      </c>
      <c r="G6973" s="519"/>
      <c r="H6973" s="519">
        <v>26</v>
      </c>
      <c r="I6973" s="519">
        <v>21</v>
      </c>
      <c r="J6973" s="519" t="str">
        <f t="shared" si="158"/>
        <v>SDN30022621</v>
      </c>
      <c r="K6973" s="519">
        <v>244</v>
      </c>
    </row>
    <row r="6974" spans="2:11" hidden="1">
      <c r="B6974" s="519" t="s">
        <v>1063</v>
      </c>
      <c r="C6974" s="519"/>
      <c r="D6974" s="519"/>
      <c r="E6974" s="519"/>
      <c r="F6974" s="519">
        <v>2</v>
      </c>
      <c r="G6974" s="519"/>
      <c r="H6974" s="519">
        <v>26</v>
      </c>
      <c r="I6974" s="519">
        <v>22</v>
      </c>
      <c r="J6974" s="519" t="str">
        <f t="shared" si="158"/>
        <v>SDN30022622</v>
      </c>
      <c r="K6974" s="519">
        <v>244</v>
      </c>
    </row>
    <row r="6975" spans="2:11" hidden="1">
      <c r="B6975" s="519" t="s">
        <v>1063</v>
      </c>
      <c r="C6975" s="519"/>
      <c r="D6975" s="519"/>
      <c r="E6975" s="519"/>
      <c r="F6975" s="519">
        <v>2</v>
      </c>
      <c r="G6975" s="519"/>
      <c r="H6975" s="519">
        <v>26</v>
      </c>
      <c r="I6975" s="519">
        <v>23</v>
      </c>
      <c r="J6975" s="519" t="str">
        <f t="shared" si="158"/>
        <v>SDN30022623</v>
      </c>
      <c r="K6975" s="519">
        <v>244</v>
      </c>
    </row>
    <row r="6976" spans="2:11" hidden="1">
      <c r="B6976" s="519" t="s">
        <v>1063</v>
      </c>
      <c r="C6976" s="519"/>
      <c r="D6976" s="519"/>
      <c r="E6976" s="519"/>
      <c r="F6976" s="519">
        <v>2</v>
      </c>
      <c r="G6976" s="519"/>
      <c r="H6976" s="519">
        <v>26</v>
      </c>
      <c r="I6976" s="519">
        <v>24</v>
      </c>
      <c r="J6976" s="519" t="str">
        <f t="shared" si="158"/>
        <v>SDN30022624</v>
      </c>
      <c r="K6976" s="519">
        <v>244</v>
      </c>
    </row>
    <row r="6977" spans="2:11" hidden="1">
      <c r="B6977" s="519" t="s">
        <v>1063</v>
      </c>
      <c r="C6977" s="519"/>
      <c r="D6977" s="519"/>
      <c r="E6977" s="519"/>
      <c r="F6977" s="519">
        <v>2</v>
      </c>
      <c r="G6977" s="519"/>
      <c r="H6977" s="519">
        <v>26</v>
      </c>
      <c r="I6977" s="519">
        <v>25</v>
      </c>
      <c r="J6977" s="519" t="str">
        <f t="shared" si="158"/>
        <v>SDN30022625</v>
      </c>
      <c r="K6977" s="519">
        <v>244</v>
      </c>
    </row>
    <row r="6978" spans="2:11" hidden="1">
      <c r="B6978" s="519" t="s">
        <v>1063</v>
      </c>
      <c r="C6978" s="519"/>
      <c r="D6978" s="519"/>
      <c r="E6978" s="519"/>
      <c r="F6978" s="519">
        <v>2</v>
      </c>
      <c r="G6978" s="519"/>
      <c r="H6978" s="519">
        <v>26</v>
      </c>
      <c r="I6978" s="519">
        <v>26</v>
      </c>
      <c r="J6978" s="519" t="str">
        <f t="shared" si="158"/>
        <v>SDN30022626</v>
      </c>
      <c r="K6978" s="519">
        <v>244</v>
      </c>
    </row>
    <row r="6979" spans="2:11" hidden="1">
      <c r="B6979" s="519" t="s">
        <v>1063</v>
      </c>
      <c r="C6979" s="519"/>
      <c r="D6979" s="519"/>
      <c r="E6979" s="519"/>
      <c r="F6979" s="519">
        <v>2</v>
      </c>
      <c r="G6979" s="519"/>
      <c r="H6979" s="519">
        <v>26</v>
      </c>
      <c r="I6979" s="519">
        <v>27</v>
      </c>
      <c r="J6979" s="519" t="str">
        <f t="shared" si="158"/>
        <v>SDN30022627</v>
      </c>
      <c r="K6979" s="519">
        <v>244</v>
      </c>
    </row>
    <row r="6980" spans="2:11" hidden="1">
      <c r="B6980" s="519" t="s">
        <v>1063</v>
      </c>
      <c r="C6980" s="519"/>
      <c r="D6980" s="519"/>
      <c r="E6980" s="519"/>
      <c r="F6980" s="519">
        <v>2</v>
      </c>
      <c r="G6980" s="519"/>
      <c r="H6980" s="519">
        <v>26</v>
      </c>
      <c r="I6980" s="519">
        <v>28</v>
      </c>
      <c r="J6980" s="519" t="str">
        <f t="shared" ref="J6980:J7043" si="159">B6980&amp;TEXT(F6980,"00")&amp;TEXT(H6980,"00")&amp;TEXT(I6980,"00")</f>
        <v>SDN30022628</v>
      </c>
      <c r="K6980" s="519">
        <v>244</v>
      </c>
    </row>
    <row r="6981" spans="2:11" hidden="1">
      <c r="B6981" s="519" t="s">
        <v>1063</v>
      </c>
      <c r="C6981" s="519"/>
      <c r="D6981" s="519"/>
      <c r="E6981" s="519"/>
      <c r="F6981" s="519">
        <v>2</v>
      </c>
      <c r="G6981" s="519"/>
      <c r="H6981" s="519">
        <v>26</v>
      </c>
      <c r="I6981" s="519">
        <v>29</v>
      </c>
      <c r="J6981" s="519" t="str">
        <f t="shared" si="159"/>
        <v>SDN30022629</v>
      </c>
      <c r="K6981" s="519">
        <v>244</v>
      </c>
    </row>
    <row r="6982" spans="2:11" hidden="1">
      <c r="B6982" s="519" t="s">
        <v>1063</v>
      </c>
      <c r="C6982" s="519"/>
      <c r="D6982" s="519"/>
      <c r="E6982" s="519"/>
      <c r="F6982" s="519">
        <v>2</v>
      </c>
      <c r="G6982" s="519"/>
      <c r="H6982" s="519">
        <v>26</v>
      </c>
      <c r="I6982" s="519">
        <v>30</v>
      </c>
      <c r="J6982" s="519" t="str">
        <f t="shared" si="159"/>
        <v>SDN30022630</v>
      </c>
      <c r="K6982" s="519">
        <v>244</v>
      </c>
    </row>
    <row r="6983" spans="2:11" hidden="1">
      <c r="B6983" s="519" t="s">
        <v>1063</v>
      </c>
      <c r="C6983" s="519"/>
      <c r="D6983" s="519"/>
      <c r="E6983" s="519"/>
      <c r="F6983" s="519">
        <v>2</v>
      </c>
      <c r="G6983" s="519"/>
      <c r="H6983" s="519">
        <v>27</v>
      </c>
      <c r="I6983" s="519">
        <v>1</v>
      </c>
      <c r="J6983" s="519" t="str">
        <f t="shared" si="159"/>
        <v>SDN30022701</v>
      </c>
      <c r="K6983" s="519">
        <v>305</v>
      </c>
    </row>
    <row r="6984" spans="2:11" hidden="1">
      <c r="B6984" s="519" t="s">
        <v>1063</v>
      </c>
      <c r="C6984" s="519"/>
      <c r="D6984" s="519"/>
      <c r="E6984" s="519"/>
      <c r="F6984" s="519">
        <v>2</v>
      </c>
      <c r="G6984" s="519"/>
      <c r="H6984" s="519">
        <v>27</v>
      </c>
      <c r="I6984" s="519">
        <v>2</v>
      </c>
      <c r="J6984" s="519" t="str">
        <f t="shared" si="159"/>
        <v>SDN30022702</v>
      </c>
      <c r="K6984" s="519">
        <v>305</v>
      </c>
    </row>
    <row r="6985" spans="2:11" hidden="1">
      <c r="B6985" s="519" t="s">
        <v>1063</v>
      </c>
      <c r="C6985" s="519"/>
      <c r="D6985" s="519"/>
      <c r="E6985" s="519"/>
      <c r="F6985" s="519">
        <v>2</v>
      </c>
      <c r="G6985" s="519"/>
      <c r="H6985" s="519">
        <v>27</v>
      </c>
      <c r="I6985" s="519">
        <v>3</v>
      </c>
      <c r="J6985" s="519" t="str">
        <f t="shared" si="159"/>
        <v>SDN30022703</v>
      </c>
      <c r="K6985" s="519">
        <v>305</v>
      </c>
    </row>
    <row r="6986" spans="2:11" hidden="1">
      <c r="B6986" s="519" t="s">
        <v>1063</v>
      </c>
      <c r="C6986" s="519"/>
      <c r="D6986" s="519"/>
      <c r="E6986" s="519"/>
      <c r="F6986" s="519">
        <v>2</v>
      </c>
      <c r="G6986" s="519"/>
      <c r="H6986" s="519">
        <v>27</v>
      </c>
      <c r="I6986" s="519">
        <v>4</v>
      </c>
      <c r="J6986" s="519" t="str">
        <f t="shared" si="159"/>
        <v>SDN30022704</v>
      </c>
      <c r="K6986" s="519">
        <v>305</v>
      </c>
    </row>
    <row r="6987" spans="2:11" hidden="1">
      <c r="B6987" s="519" t="s">
        <v>1063</v>
      </c>
      <c r="C6987" s="519"/>
      <c r="D6987" s="519"/>
      <c r="E6987" s="519"/>
      <c r="F6987" s="519">
        <v>2</v>
      </c>
      <c r="G6987" s="519"/>
      <c r="H6987" s="519">
        <v>27</v>
      </c>
      <c r="I6987" s="519">
        <v>5</v>
      </c>
      <c r="J6987" s="519" t="str">
        <f t="shared" si="159"/>
        <v>SDN30022705</v>
      </c>
      <c r="K6987" s="519">
        <v>305</v>
      </c>
    </row>
    <row r="6988" spans="2:11" hidden="1">
      <c r="B6988" s="519" t="s">
        <v>1063</v>
      </c>
      <c r="C6988" s="519"/>
      <c r="D6988" s="519"/>
      <c r="E6988" s="519"/>
      <c r="F6988" s="519">
        <v>2</v>
      </c>
      <c r="G6988" s="519"/>
      <c r="H6988" s="519">
        <v>27</v>
      </c>
      <c r="I6988" s="519">
        <v>6</v>
      </c>
      <c r="J6988" s="519" t="str">
        <f t="shared" si="159"/>
        <v>SDN30022706</v>
      </c>
      <c r="K6988" s="519">
        <v>305</v>
      </c>
    </row>
    <row r="6989" spans="2:11" hidden="1">
      <c r="B6989" s="519" t="s">
        <v>1063</v>
      </c>
      <c r="C6989" s="519"/>
      <c r="D6989" s="519"/>
      <c r="E6989" s="519"/>
      <c r="F6989" s="519">
        <v>2</v>
      </c>
      <c r="G6989" s="519"/>
      <c r="H6989" s="519">
        <v>27</v>
      </c>
      <c r="I6989" s="519">
        <v>7</v>
      </c>
      <c r="J6989" s="519" t="str">
        <f t="shared" si="159"/>
        <v>SDN30022707</v>
      </c>
      <c r="K6989" s="519">
        <v>305</v>
      </c>
    </row>
    <row r="6990" spans="2:11" hidden="1">
      <c r="B6990" s="519" t="s">
        <v>1063</v>
      </c>
      <c r="C6990" s="519"/>
      <c r="D6990" s="519"/>
      <c r="E6990" s="519"/>
      <c r="F6990" s="519">
        <v>2</v>
      </c>
      <c r="G6990" s="519"/>
      <c r="H6990" s="519">
        <v>27</v>
      </c>
      <c r="I6990" s="519">
        <v>8</v>
      </c>
      <c r="J6990" s="519" t="str">
        <f t="shared" si="159"/>
        <v>SDN30022708</v>
      </c>
      <c r="K6990" s="519">
        <v>305</v>
      </c>
    </row>
    <row r="6991" spans="2:11" hidden="1">
      <c r="B6991" s="519" t="s">
        <v>1063</v>
      </c>
      <c r="C6991" s="519"/>
      <c r="D6991" s="519"/>
      <c r="E6991" s="519"/>
      <c r="F6991" s="519">
        <v>2</v>
      </c>
      <c r="G6991" s="519"/>
      <c r="H6991" s="519">
        <v>27</v>
      </c>
      <c r="I6991" s="519">
        <v>9</v>
      </c>
      <c r="J6991" s="519" t="str">
        <f t="shared" si="159"/>
        <v>SDN30022709</v>
      </c>
      <c r="K6991" s="519">
        <v>305</v>
      </c>
    </row>
    <row r="6992" spans="2:11" hidden="1">
      <c r="B6992" s="519" t="s">
        <v>1063</v>
      </c>
      <c r="C6992" s="519"/>
      <c r="D6992" s="519"/>
      <c r="E6992" s="519"/>
      <c r="F6992" s="519">
        <v>2</v>
      </c>
      <c r="G6992" s="519"/>
      <c r="H6992" s="519">
        <v>27</v>
      </c>
      <c r="I6992" s="519">
        <v>10</v>
      </c>
      <c r="J6992" s="519" t="str">
        <f t="shared" si="159"/>
        <v>SDN30022710</v>
      </c>
      <c r="K6992" s="519">
        <v>305</v>
      </c>
    </row>
    <row r="6993" spans="2:11" hidden="1">
      <c r="B6993" s="519" t="s">
        <v>1063</v>
      </c>
      <c r="C6993" s="519"/>
      <c r="D6993" s="519"/>
      <c r="E6993" s="519"/>
      <c r="F6993" s="519">
        <v>2</v>
      </c>
      <c r="G6993" s="519"/>
      <c r="H6993" s="519">
        <v>27</v>
      </c>
      <c r="I6993" s="519">
        <v>11</v>
      </c>
      <c r="J6993" s="519" t="str">
        <f t="shared" si="159"/>
        <v>SDN30022711</v>
      </c>
      <c r="K6993" s="519">
        <v>305</v>
      </c>
    </row>
    <row r="6994" spans="2:11" hidden="1">
      <c r="B6994" s="519" t="s">
        <v>1063</v>
      </c>
      <c r="C6994" s="519"/>
      <c r="D6994" s="519"/>
      <c r="E6994" s="519"/>
      <c r="F6994" s="519">
        <v>2</v>
      </c>
      <c r="G6994" s="519"/>
      <c r="H6994" s="519">
        <v>27</v>
      </c>
      <c r="I6994" s="519">
        <v>12</v>
      </c>
      <c r="J6994" s="519" t="str">
        <f t="shared" si="159"/>
        <v>SDN30022712</v>
      </c>
      <c r="K6994" s="519">
        <v>305</v>
      </c>
    </row>
    <row r="6995" spans="2:11" hidden="1">
      <c r="B6995" s="519" t="s">
        <v>1063</v>
      </c>
      <c r="C6995" s="519"/>
      <c r="D6995" s="519"/>
      <c r="E6995" s="519"/>
      <c r="F6995" s="519">
        <v>2</v>
      </c>
      <c r="G6995" s="519"/>
      <c r="H6995" s="519">
        <v>27</v>
      </c>
      <c r="I6995" s="519">
        <v>13</v>
      </c>
      <c r="J6995" s="519" t="str">
        <f t="shared" si="159"/>
        <v>SDN30022713</v>
      </c>
      <c r="K6995" s="519">
        <v>305</v>
      </c>
    </row>
    <row r="6996" spans="2:11" hidden="1">
      <c r="B6996" s="519" t="s">
        <v>1063</v>
      </c>
      <c r="C6996" s="519"/>
      <c r="D6996" s="519"/>
      <c r="E6996" s="519"/>
      <c r="F6996" s="519">
        <v>2</v>
      </c>
      <c r="G6996" s="519"/>
      <c r="H6996" s="519">
        <v>27</v>
      </c>
      <c r="I6996" s="519">
        <v>14</v>
      </c>
      <c r="J6996" s="519" t="str">
        <f t="shared" si="159"/>
        <v>SDN30022714</v>
      </c>
      <c r="K6996" s="519">
        <v>305</v>
      </c>
    </row>
    <row r="6997" spans="2:11" hidden="1">
      <c r="B6997" s="519" t="s">
        <v>1063</v>
      </c>
      <c r="C6997" s="519"/>
      <c r="D6997" s="519"/>
      <c r="E6997" s="519"/>
      <c r="F6997" s="519">
        <v>2</v>
      </c>
      <c r="G6997" s="519"/>
      <c r="H6997" s="519">
        <v>27</v>
      </c>
      <c r="I6997" s="519">
        <v>15</v>
      </c>
      <c r="J6997" s="519" t="str">
        <f t="shared" si="159"/>
        <v>SDN30022715</v>
      </c>
      <c r="K6997" s="519">
        <v>305</v>
      </c>
    </row>
    <row r="6998" spans="2:11" hidden="1">
      <c r="B6998" s="519" t="s">
        <v>1063</v>
      </c>
      <c r="C6998" s="519"/>
      <c r="D6998" s="519"/>
      <c r="E6998" s="519"/>
      <c r="F6998" s="519">
        <v>2</v>
      </c>
      <c r="G6998" s="519"/>
      <c r="H6998" s="519">
        <v>27</v>
      </c>
      <c r="I6998" s="519">
        <v>16</v>
      </c>
      <c r="J6998" s="519" t="str">
        <f t="shared" si="159"/>
        <v>SDN30022716</v>
      </c>
      <c r="K6998" s="519">
        <v>244</v>
      </c>
    </row>
    <row r="6999" spans="2:11" hidden="1">
      <c r="B6999" s="519" t="s">
        <v>1063</v>
      </c>
      <c r="C6999" s="519"/>
      <c r="D6999" s="519"/>
      <c r="E6999" s="519"/>
      <c r="F6999" s="519">
        <v>2</v>
      </c>
      <c r="G6999" s="519"/>
      <c r="H6999" s="519">
        <v>27</v>
      </c>
      <c r="I6999" s="519">
        <v>17</v>
      </c>
      <c r="J6999" s="519" t="str">
        <f t="shared" si="159"/>
        <v>SDN30022717</v>
      </c>
      <c r="K6999" s="519">
        <v>244</v>
      </c>
    </row>
    <row r="7000" spans="2:11" hidden="1">
      <c r="B7000" s="519" t="s">
        <v>1063</v>
      </c>
      <c r="C7000" s="519"/>
      <c r="D7000" s="519"/>
      <c r="E7000" s="519"/>
      <c r="F7000" s="519">
        <v>2</v>
      </c>
      <c r="G7000" s="519"/>
      <c r="H7000" s="519">
        <v>27</v>
      </c>
      <c r="I7000" s="519">
        <v>18</v>
      </c>
      <c r="J7000" s="519" t="str">
        <f t="shared" si="159"/>
        <v>SDN30022718</v>
      </c>
      <c r="K7000" s="519">
        <v>244</v>
      </c>
    </row>
    <row r="7001" spans="2:11" hidden="1">
      <c r="B7001" s="519" t="s">
        <v>1063</v>
      </c>
      <c r="C7001" s="519"/>
      <c r="D7001" s="519"/>
      <c r="E7001" s="519"/>
      <c r="F7001" s="519">
        <v>2</v>
      </c>
      <c r="G7001" s="519"/>
      <c r="H7001" s="519">
        <v>27</v>
      </c>
      <c r="I7001" s="519">
        <v>19</v>
      </c>
      <c r="J7001" s="519" t="str">
        <f t="shared" si="159"/>
        <v>SDN30022719</v>
      </c>
      <c r="K7001" s="519">
        <v>244</v>
      </c>
    </row>
    <row r="7002" spans="2:11" hidden="1">
      <c r="B7002" s="519" t="s">
        <v>1063</v>
      </c>
      <c r="C7002" s="519"/>
      <c r="D7002" s="519"/>
      <c r="E7002" s="519"/>
      <c r="F7002" s="519">
        <v>2</v>
      </c>
      <c r="G7002" s="519"/>
      <c r="H7002" s="519">
        <v>27</v>
      </c>
      <c r="I7002" s="519">
        <v>20</v>
      </c>
      <c r="J7002" s="519" t="str">
        <f t="shared" si="159"/>
        <v>SDN30022720</v>
      </c>
      <c r="K7002" s="519">
        <v>244</v>
      </c>
    </row>
    <row r="7003" spans="2:11" hidden="1">
      <c r="B7003" s="519" t="s">
        <v>1063</v>
      </c>
      <c r="C7003" s="519"/>
      <c r="D7003" s="519"/>
      <c r="E7003" s="519"/>
      <c r="F7003" s="519">
        <v>2</v>
      </c>
      <c r="G7003" s="519"/>
      <c r="H7003" s="519">
        <v>27</v>
      </c>
      <c r="I7003" s="519">
        <v>21</v>
      </c>
      <c r="J7003" s="519" t="str">
        <f t="shared" si="159"/>
        <v>SDN30022721</v>
      </c>
      <c r="K7003" s="519">
        <v>244</v>
      </c>
    </row>
    <row r="7004" spans="2:11" hidden="1">
      <c r="B7004" s="519" t="s">
        <v>1063</v>
      </c>
      <c r="C7004" s="519"/>
      <c r="D7004" s="519"/>
      <c r="E7004" s="519"/>
      <c r="F7004" s="519">
        <v>2</v>
      </c>
      <c r="G7004" s="519"/>
      <c r="H7004" s="519">
        <v>27</v>
      </c>
      <c r="I7004" s="519">
        <v>22</v>
      </c>
      <c r="J7004" s="519" t="str">
        <f t="shared" si="159"/>
        <v>SDN30022722</v>
      </c>
      <c r="K7004" s="519">
        <v>244</v>
      </c>
    </row>
    <row r="7005" spans="2:11" hidden="1">
      <c r="B7005" s="519" t="s">
        <v>1063</v>
      </c>
      <c r="C7005" s="519"/>
      <c r="D7005" s="519"/>
      <c r="E7005" s="519"/>
      <c r="F7005" s="519">
        <v>2</v>
      </c>
      <c r="G7005" s="519"/>
      <c r="H7005" s="519">
        <v>27</v>
      </c>
      <c r="I7005" s="519">
        <v>23</v>
      </c>
      <c r="J7005" s="519" t="str">
        <f t="shared" si="159"/>
        <v>SDN30022723</v>
      </c>
      <c r="K7005" s="519">
        <v>244</v>
      </c>
    </row>
    <row r="7006" spans="2:11" hidden="1">
      <c r="B7006" s="519" t="s">
        <v>1063</v>
      </c>
      <c r="C7006" s="519"/>
      <c r="D7006" s="519"/>
      <c r="E7006" s="519"/>
      <c r="F7006" s="519">
        <v>2</v>
      </c>
      <c r="G7006" s="519"/>
      <c r="H7006" s="519">
        <v>27</v>
      </c>
      <c r="I7006" s="519">
        <v>24</v>
      </c>
      <c r="J7006" s="519" t="str">
        <f t="shared" si="159"/>
        <v>SDN30022724</v>
      </c>
      <c r="K7006" s="519">
        <v>244</v>
      </c>
    </row>
    <row r="7007" spans="2:11" hidden="1">
      <c r="B7007" s="519" t="s">
        <v>1063</v>
      </c>
      <c r="C7007" s="519"/>
      <c r="D7007" s="519"/>
      <c r="E7007" s="519"/>
      <c r="F7007" s="519">
        <v>2</v>
      </c>
      <c r="G7007" s="519"/>
      <c r="H7007" s="519">
        <v>27</v>
      </c>
      <c r="I7007" s="519">
        <v>25</v>
      </c>
      <c r="J7007" s="519" t="str">
        <f t="shared" si="159"/>
        <v>SDN30022725</v>
      </c>
      <c r="K7007" s="519">
        <v>244</v>
      </c>
    </row>
    <row r="7008" spans="2:11" hidden="1">
      <c r="B7008" s="519" t="s">
        <v>1063</v>
      </c>
      <c r="C7008" s="519"/>
      <c r="D7008" s="519"/>
      <c r="E7008" s="519"/>
      <c r="F7008" s="519">
        <v>2</v>
      </c>
      <c r="G7008" s="519"/>
      <c r="H7008" s="519">
        <v>27</v>
      </c>
      <c r="I7008" s="519">
        <v>26</v>
      </c>
      <c r="J7008" s="519" t="str">
        <f t="shared" si="159"/>
        <v>SDN30022726</v>
      </c>
      <c r="K7008" s="519">
        <v>244</v>
      </c>
    </row>
    <row r="7009" spans="2:11" hidden="1">
      <c r="B7009" s="519" t="s">
        <v>1063</v>
      </c>
      <c r="C7009" s="519"/>
      <c r="D7009" s="519"/>
      <c r="E7009" s="519"/>
      <c r="F7009" s="519">
        <v>2</v>
      </c>
      <c r="G7009" s="519"/>
      <c r="H7009" s="519">
        <v>27</v>
      </c>
      <c r="I7009" s="519">
        <v>27</v>
      </c>
      <c r="J7009" s="519" t="str">
        <f t="shared" si="159"/>
        <v>SDN30022727</v>
      </c>
      <c r="K7009" s="519">
        <v>244</v>
      </c>
    </row>
    <row r="7010" spans="2:11" hidden="1">
      <c r="B7010" s="519" t="s">
        <v>1063</v>
      </c>
      <c r="C7010" s="519"/>
      <c r="D7010" s="519"/>
      <c r="E7010" s="519"/>
      <c r="F7010" s="519">
        <v>2</v>
      </c>
      <c r="G7010" s="519"/>
      <c r="H7010" s="519">
        <v>27</v>
      </c>
      <c r="I7010" s="519">
        <v>28</v>
      </c>
      <c r="J7010" s="519" t="str">
        <f t="shared" si="159"/>
        <v>SDN30022728</v>
      </c>
      <c r="K7010" s="519">
        <v>244</v>
      </c>
    </row>
    <row r="7011" spans="2:11" hidden="1">
      <c r="B7011" s="519" t="s">
        <v>1063</v>
      </c>
      <c r="C7011" s="519"/>
      <c r="D7011" s="519"/>
      <c r="E7011" s="519"/>
      <c r="F7011" s="519">
        <v>2</v>
      </c>
      <c r="G7011" s="519"/>
      <c r="H7011" s="519">
        <v>27</v>
      </c>
      <c r="I7011" s="519">
        <v>29</v>
      </c>
      <c r="J7011" s="519" t="str">
        <f t="shared" si="159"/>
        <v>SDN30022729</v>
      </c>
      <c r="K7011" s="519">
        <v>244</v>
      </c>
    </row>
    <row r="7012" spans="2:11" hidden="1">
      <c r="B7012" s="519" t="s">
        <v>1063</v>
      </c>
      <c r="C7012" s="519"/>
      <c r="D7012" s="519"/>
      <c r="E7012" s="519"/>
      <c r="F7012" s="519">
        <v>2</v>
      </c>
      <c r="G7012" s="519"/>
      <c r="H7012" s="519">
        <v>27</v>
      </c>
      <c r="I7012" s="519">
        <v>30</v>
      </c>
      <c r="J7012" s="519" t="str">
        <f t="shared" si="159"/>
        <v>SDN30022730</v>
      </c>
      <c r="K7012" s="519">
        <v>244</v>
      </c>
    </row>
    <row r="7013" spans="2:11" hidden="1">
      <c r="B7013" s="519" t="s">
        <v>1063</v>
      </c>
      <c r="C7013" s="519"/>
      <c r="D7013" s="519"/>
      <c r="E7013" s="519"/>
      <c r="F7013" s="519">
        <v>2</v>
      </c>
      <c r="G7013" s="519"/>
      <c r="H7013" s="519">
        <v>28</v>
      </c>
      <c r="I7013" s="519">
        <v>1</v>
      </c>
      <c r="J7013" s="519" t="str">
        <f t="shared" si="159"/>
        <v>SDN30022801</v>
      </c>
      <c r="K7013" s="519">
        <v>320</v>
      </c>
    </row>
    <row r="7014" spans="2:11" hidden="1">
      <c r="B7014" s="519" t="s">
        <v>1063</v>
      </c>
      <c r="C7014" s="519"/>
      <c r="D7014" s="519"/>
      <c r="E7014" s="519"/>
      <c r="F7014" s="519">
        <v>2</v>
      </c>
      <c r="G7014" s="519"/>
      <c r="H7014" s="519">
        <v>28</v>
      </c>
      <c r="I7014" s="519">
        <v>2</v>
      </c>
      <c r="J7014" s="519" t="str">
        <f t="shared" si="159"/>
        <v>SDN30022802</v>
      </c>
      <c r="K7014" s="519">
        <v>320</v>
      </c>
    </row>
    <row r="7015" spans="2:11" hidden="1">
      <c r="B7015" s="519" t="s">
        <v>1063</v>
      </c>
      <c r="C7015" s="519"/>
      <c r="D7015" s="519"/>
      <c r="E7015" s="519"/>
      <c r="F7015" s="519">
        <v>2</v>
      </c>
      <c r="G7015" s="519"/>
      <c r="H7015" s="519">
        <v>28</v>
      </c>
      <c r="I7015" s="519">
        <v>3</v>
      </c>
      <c r="J7015" s="519" t="str">
        <f t="shared" si="159"/>
        <v>SDN30022803</v>
      </c>
      <c r="K7015" s="519">
        <v>320</v>
      </c>
    </row>
    <row r="7016" spans="2:11" hidden="1">
      <c r="B7016" s="519" t="s">
        <v>1063</v>
      </c>
      <c r="C7016" s="519"/>
      <c r="D7016" s="519"/>
      <c r="E7016" s="519"/>
      <c r="F7016" s="519">
        <v>2</v>
      </c>
      <c r="G7016" s="519"/>
      <c r="H7016" s="519">
        <v>28</v>
      </c>
      <c r="I7016" s="519">
        <v>4</v>
      </c>
      <c r="J7016" s="519" t="str">
        <f t="shared" si="159"/>
        <v>SDN30022804</v>
      </c>
      <c r="K7016" s="519">
        <v>320</v>
      </c>
    </row>
    <row r="7017" spans="2:11" hidden="1">
      <c r="B7017" s="519" t="s">
        <v>1063</v>
      </c>
      <c r="C7017" s="519"/>
      <c r="D7017" s="519"/>
      <c r="E7017" s="519"/>
      <c r="F7017" s="519">
        <v>2</v>
      </c>
      <c r="G7017" s="519"/>
      <c r="H7017" s="519">
        <v>28</v>
      </c>
      <c r="I7017" s="519">
        <v>5</v>
      </c>
      <c r="J7017" s="519" t="str">
        <f t="shared" si="159"/>
        <v>SDN30022805</v>
      </c>
      <c r="K7017" s="519">
        <v>320</v>
      </c>
    </row>
    <row r="7018" spans="2:11" hidden="1">
      <c r="B7018" s="519" t="s">
        <v>1063</v>
      </c>
      <c r="C7018" s="519"/>
      <c r="D7018" s="519"/>
      <c r="E7018" s="519"/>
      <c r="F7018" s="519">
        <v>2</v>
      </c>
      <c r="G7018" s="519"/>
      <c r="H7018" s="519">
        <v>28</v>
      </c>
      <c r="I7018" s="519">
        <v>6</v>
      </c>
      <c r="J7018" s="519" t="str">
        <f t="shared" si="159"/>
        <v>SDN30022806</v>
      </c>
      <c r="K7018" s="519">
        <v>320</v>
      </c>
    </row>
    <row r="7019" spans="2:11" hidden="1">
      <c r="B7019" s="519" t="s">
        <v>1063</v>
      </c>
      <c r="C7019" s="519"/>
      <c r="D7019" s="519"/>
      <c r="E7019" s="519"/>
      <c r="F7019" s="519">
        <v>2</v>
      </c>
      <c r="G7019" s="519"/>
      <c r="H7019" s="519">
        <v>28</v>
      </c>
      <c r="I7019" s="519">
        <v>7</v>
      </c>
      <c r="J7019" s="519" t="str">
        <f t="shared" si="159"/>
        <v>SDN30022807</v>
      </c>
      <c r="K7019" s="519">
        <v>320</v>
      </c>
    </row>
    <row r="7020" spans="2:11" hidden="1">
      <c r="B7020" s="519" t="s">
        <v>1063</v>
      </c>
      <c r="C7020" s="519"/>
      <c r="D7020" s="519"/>
      <c r="E7020" s="519"/>
      <c r="F7020" s="519">
        <v>2</v>
      </c>
      <c r="G7020" s="519"/>
      <c r="H7020" s="519">
        <v>28</v>
      </c>
      <c r="I7020" s="519">
        <v>8</v>
      </c>
      <c r="J7020" s="519" t="str">
        <f t="shared" si="159"/>
        <v>SDN30022808</v>
      </c>
      <c r="K7020" s="519">
        <v>320</v>
      </c>
    </row>
    <row r="7021" spans="2:11" hidden="1">
      <c r="B7021" s="519" t="s">
        <v>1063</v>
      </c>
      <c r="C7021" s="519"/>
      <c r="D7021" s="519"/>
      <c r="E7021" s="519"/>
      <c r="F7021" s="519">
        <v>2</v>
      </c>
      <c r="G7021" s="519"/>
      <c r="H7021" s="519">
        <v>28</v>
      </c>
      <c r="I7021" s="519">
        <v>9</v>
      </c>
      <c r="J7021" s="519" t="str">
        <f t="shared" si="159"/>
        <v>SDN30022809</v>
      </c>
      <c r="K7021" s="519">
        <v>320</v>
      </c>
    </row>
    <row r="7022" spans="2:11" hidden="1">
      <c r="B7022" s="519" t="s">
        <v>1063</v>
      </c>
      <c r="C7022" s="519"/>
      <c r="D7022" s="519"/>
      <c r="E7022" s="519"/>
      <c r="F7022" s="519">
        <v>2</v>
      </c>
      <c r="G7022" s="519"/>
      <c r="H7022" s="519">
        <v>28</v>
      </c>
      <c r="I7022" s="519">
        <v>10</v>
      </c>
      <c r="J7022" s="519" t="str">
        <f t="shared" si="159"/>
        <v>SDN30022810</v>
      </c>
      <c r="K7022" s="519">
        <v>320</v>
      </c>
    </row>
    <row r="7023" spans="2:11" hidden="1">
      <c r="B7023" s="519" t="s">
        <v>1063</v>
      </c>
      <c r="C7023" s="519"/>
      <c r="D7023" s="519"/>
      <c r="E7023" s="519"/>
      <c r="F7023" s="519">
        <v>2</v>
      </c>
      <c r="G7023" s="519"/>
      <c r="H7023" s="519">
        <v>28</v>
      </c>
      <c r="I7023" s="519">
        <v>11</v>
      </c>
      <c r="J7023" s="519" t="str">
        <f t="shared" si="159"/>
        <v>SDN30022811</v>
      </c>
      <c r="K7023" s="519">
        <v>320</v>
      </c>
    </row>
    <row r="7024" spans="2:11" hidden="1">
      <c r="B7024" s="519" t="s">
        <v>1063</v>
      </c>
      <c r="C7024" s="519"/>
      <c r="D7024" s="519"/>
      <c r="E7024" s="519"/>
      <c r="F7024" s="519">
        <v>2</v>
      </c>
      <c r="G7024" s="519"/>
      <c r="H7024" s="519">
        <v>28</v>
      </c>
      <c r="I7024" s="519">
        <v>12</v>
      </c>
      <c r="J7024" s="519" t="str">
        <f t="shared" si="159"/>
        <v>SDN30022812</v>
      </c>
      <c r="K7024" s="519">
        <v>320</v>
      </c>
    </row>
    <row r="7025" spans="2:11" hidden="1">
      <c r="B7025" s="519" t="s">
        <v>1063</v>
      </c>
      <c r="C7025" s="519"/>
      <c r="D7025" s="519"/>
      <c r="E7025" s="519"/>
      <c r="F7025" s="519">
        <v>2</v>
      </c>
      <c r="G7025" s="519"/>
      <c r="H7025" s="519">
        <v>28</v>
      </c>
      <c r="I7025" s="519">
        <v>13</v>
      </c>
      <c r="J7025" s="519" t="str">
        <f t="shared" si="159"/>
        <v>SDN30022813</v>
      </c>
      <c r="K7025" s="519">
        <v>320</v>
      </c>
    </row>
    <row r="7026" spans="2:11" hidden="1">
      <c r="B7026" s="519" t="s">
        <v>1063</v>
      </c>
      <c r="C7026" s="519"/>
      <c r="D7026" s="519"/>
      <c r="E7026" s="519"/>
      <c r="F7026" s="519">
        <v>2</v>
      </c>
      <c r="G7026" s="519"/>
      <c r="H7026" s="519">
        <v>28</v>
      </c>
      <c r="I7026" s="519">
        <v>14</v>
      </c>
      <c r="J7026" s="519" t="str">
        <f t="shared" si="159"/>
        <v>SDN30022814</v>
      </c>
      <c r="K7026" s="519">
        <v>320</v>
      </c>
    </row>
    <row r="7027" spans="2:11" hidden="1">
      <c r="B7027" s="519" t="s">
        <v>1063</v>
      </c>
      <c r="C7027" s="519"/>
      <c r="D7027" s="519"/>
      <c r="E7027" s="519"/>
      <c r="F7027" s="519">
        <v>2</v>
      </c>
      <c r="G7027" s="519"/>
      <c r="H7027" s="519">
        <v>28</v>
      </c>
      <c r="I7027" s="519">
        <v>15</v>
      </c>
      <c r="J7027" s="519" t="str">
        <f t="shared" si="159"/>
        <v>SDN30022815</v>
      </c>
      <c r="K7027" s="519">
        <v>320</v>
      </c>
    </row>
    <row r="7028" spans="2:11" hidden="1">
      <c r="B7028" s="519" t="s">
        <v>1063</v>
      </c>
      <c r="C7028" s="519"/>
      <c r="D7028" s="519"/>
      <c r="E7028" s="519"/>
      <c r="F7028" s="519">
        <v>2</v>
      </c>
      <c r="G7028" s="519"/>
      <c r="H7028" s="519">
        <v>28</v>
      </c>
      <c r="I7028" s="519">
        <v>16</v>
      </c>
      <c r="J7028" s="519" t="str">
        <f t="shared" si="159"/>
        <v>SDN30022816</v>
      </c>
      <c r="K7028" s="519">
        <v>256</v>
      </c>
    </row>
    <row r="7029" spans="2:11" hidden="1">
      <c r="B7029" s="519" t="s">
        <v>1063</v>
      </c>
      <c r="C7029" s="519"/>
      <c r="D7029" s="519"/>
      <c r="E7029" s="519"/>
      <c r="F7029" s="519">
        <v>2</v>
      </c>
      <c r="G7029" s="519"/>
      <c r="H7029" s="519">
        <v>28</v>
      </c>
      <c r="I7029" s="519">
        <v>17</v>
      </c>
      <c r="J7029" s="519" t="str">
        <f t="shared" si="159"/>
        <v>SDN30022817</v>
      </c>
      <c r="K7029" s="519">
        <v>256</v>
      </c>
    </row>
    <row r="7030" spans="2:11" hidden="1">
      <c r="B7030" s="519" t="s">
        <v>1063</v>
      </c>
      <c r="C7030" s="519"/>
      <c r="D7030" s="519"/>
      <c r="E7030" s="519"/>
      <c r="F7030" s="519">
        <v>2</v>
      </c>
      <c r="G7030" s="519"/>
      <c r="H7030" s="519">
        <v>28</v>
      </c>
      <c r="I7030" s="519">
        <v>18</v>
      </c>
      <c r="J7030" s="519" t="str">
        <f t="shared" si="159"/>
        <v>SDN30022818</v>
      </c>
      <c r="K7030" s="519">
        <v>256</v>
      </c>
    </row>
    <row r="7031" spans="2:11" hidden="1">
      <c r="B7031" s="519" t="s">
        <v>1063</v>
      </c>
      <c r="C7031" s="519"/>
      <c r="D7031" s="519"/>
      <c r="E7031" s="519"/>
      <c r="F7031" s="519">
        <v>2</v>
      </c>
      <c r="G7031" s="519"/>
      <c r="H7031" s="519">
        <v>28</v>
      </c>
      <c r="I7031" s="519">
        <v>19</v>
      </c>
      <c r="J7031" s="519" t="str">
        <f t="shared" si="159"/>
        <v>SDN30022819</v>
      </c>
      <c r="K7031" s="519">
        <v>256</v>
      </c>
    </row>
    <row r="7032" spans="2:11" hidden="1">
      <c r="B7032" s="519" t="s">
        <v>1063</v>
      </c>
      <c r="C7032" s="519"/>
      <c r="D7032" s="519"/>
      <c r="E7032" s="519"/>
      <c r="F7032" s="519">
        <v>2</v>
      </c>
      <c r="G7032" s="519"/>
      <c r="H7032" s="519">
        <v>28</v>
      </c>
      <c r="I7032" s="519">
        <v>20</v>
      </c>
      <c r="J7032" s="519" t="str">
        <f t="shared" si="159"/>
        <v>SDN30022820</v>
      </c>
      <c r="K7032" s="519">
        <v>256</v>
      </c>
    </row>
    <row r="7033" spans="2:11" hidden="1">
      <c r="B7033" s="519" t="s">
        <v>1063</v>
      </c>
      <c r="C7033" s="519"/>
      <c r="D7033" s="519"/>
      <c r="E7033" s="519"/>
      <c r="F7033" s="519">
        <v>2</v>
      </c>
      <c r="G7033" s="519"/>
      <c r="H7033" s="519">
        <v>28</v>
      </c>
      <c r="I7033" s="519">
        <v>21</v>
      </c>
      <c r="J7033" s="519" t="str">
        <f t="shared" si="159"/>
        <v>SDN30022821</v>
      </c>
      <c r="K7033" s="519">
        <v>256</v>
      </c>
    </row>
    <row r="7034" spans="2:11" hidden="1">
      <c r="B7034" s="519" t="s">
        <v>1063</v>
      </c>
      <c r="C7034" s="519"/>
      <c r="D7034" s="519"/>
      <c r="E7034" s="519"/>
      <c r="F7034" s="519">
        <v>2</v>
      </c>
      <c r="G7034" s="519"/>
      <c r="H7034" s="519">
        <v>28</v>
      </c>
      <c r="I7034" s="519">
        <v>22</v>
      </c>
      <c r="J7034" s="519" t="str">
        <f t="shared" si="159"/>
        <v>SDN30022822</v>
      </c>
      <c r="K7034" s="519">
        <v>256</v>
      </c>
    </row>
    <row r="7035" spans="2:11" hidden="1">
      <c r="B7035" s="519" t="s">
        <v>1063</v>
      </c>
      <c r="C7035" s="519"/>
      <c r="D7035" s="519"/>
      <c r="E7035" s="519"/>
      <c r="F7035" s="519">
        <v>2</v>
      </c>
      <c r="G7035" s="519"/>
      <c r="H7035" s="519">
        <v>28</v>
      </c>
      <c r="I7035" s="519">
        <v>23</v>
      </c>
      <c r="J7035" s="519" t="str">
        <f t="shared" si="159"/>
        <v>SDN30022823</v>
      </c>
      <c r="K7035" s="519">
        <v>256</v>
      </c>
    </row>
    <row r="7036" spans="2:11" hidden="1">
      <c r="B7036" s="519" t="s">
        <v>1063</v>
      </c>
      <c r="C7036" s="519"/>
      <c r="D7036" s="519"/>
      <c r="E7036" s="519"/>
      <c r="F7036" s="519">
        <v>2</v>
      </c>
      <c r="G7036" s="519"/>
      <c r="H7036" s="519">
        <v>28</v>
      </c>
      <c r="I7036" s="519">
        <v>24</v>
      </c>
      <c r="J7036" s="519" t="str">
        <f t="shared" si="159"/>
        <v>SDN30022824</v>
      </c>
      <c r="K7036" s="519">
        <v>256</v>
      </c>
    </row>
    <row r="7037" spans="2:11" hidden="1">
      <c r="B7037" s="519" t="s">
        <v>1063</v>
      </c>
      <c r="C7037" s="519"/>
      <c r="D7037" s="519"/>
      <c r="E7037" s="519"/>
      <c r="F7037" s="519">
        <v>2</v>
      </c>
      <c r="G7037" s="519"/>
      <c r="H7037" s="519">
        <v>28</v>
      </c>
      <c r="I7037" s="519">
        <v>25</v>
      </c>
      <c r="J7037" s="519" t="str">
        <f t="shared" si="159"/>
        <v>SDN30022825</v>
      </c>
      <c r="K7037" s="519">
        <v>256</v>
      </c>
    </row>
    <row r="7038" spans="2:11" hidden="1">
      <c r="B7038" s="519" t="s">
        <v>1063</v>
      </c>
      <c r="C7038" s="519"/>
      <c r="D7038" s="519"/>
      <c r="E7038" s="519"/>
      <c r="F7038" s="519">
        <v>2</v>
      </c>
      <c r="G7038" s="519"/>
      <c r="H7038" s="519">
        <v>28</v>
      </c>
      <c r="I7038" s="519">
        <v>26</v>
      </c>
      <c r="J7038" s="519" t="str">
        <f t="shared" si="159"/>
        <v>SDN30022826</v>
      </c>
      <c r="K7038" s="519">
        <v>256</v>
      </c>
    </row>
    <row r="7039" spans="2:11" hidden="1">
      <c r="B7039" s="519" t="s">
        <v>1063</v>
      </c>
      <c r="C7039" s="519"/>
      <c r="D7039" s="519"/>
      <c r="E7039" s="519"/>
      <c r="F7039" s="519">
        <v>2</v>
      </c>
      <c r="G7039" s="519"/>
      <c r="H7039" s="519">
        <v>28</v>
      </c>
      <c r="I7039" s="519">
        <v>27</v>
      </c>
      <c r="J7039" s="519" t="str">
        <f t="shared" si="159"/>
        <v>SDN30022827</v>
      </c>
      <c r="K7039" s="519">
        <v>256</v>
      </c>
    </row>
    <row r="7040" spans="2:11" hidden="1">
      <c r="B7040" s="519" t="s">
        <v>1063</v>
      </c>
      <c r="C7040" s="519"/>
      <c r="D7040" s="519"/>
      <c r="E7040" s="519"/>
      <c r="F7040" s="519">
        <v>2</v>
      </c>
      <c r="G7040" s="519"/>
      <c r="H7040" s="519">
        <v>28</v>
      </c>
      <c r="I7040" s="519">
        <v>28</v>
      </c>
      <c r="J7040" s="519" t="str">
        <f t="shared" si="159"/>
        <v>SDN30022828</v>
      </c>
      <c r="K7040" s="519">
        <v>256</v>
      </c>
    </row>
    <row r="7041" spans="2:11" hidden="1">
      <c r="B7041" s="519" t="s">
        <v>1063</v>
      </c>
      <c r="C7041" s="519"/>
      <c r="D7041" s="519"/>
      <c r="E7041" s="519"/>
      <c r="F7041" s="519">
        <v>2</v>
      </c>
      <c r="G7041" s="519"/>
      <c r="H7041" s="519">
        <v>28</v>
      </c>
      <c r="I7041" s="519">
        <v>29</v>
      </c>
      <c r="J7041" s="519" t="str">
        <f t="shared" si="159"/>
        <v>SDN30022829</v>
      </c>
      <c r="K7041" s="519">
        <v>256</v>
      </c>
    </row>
    <row r="7042" spans="2:11" hidden="1">
      <c r="B7042" s="519" t="s">
        <v>1063</v>
      </c>
      <c r="C7042" s="519"/>
      <c r="D7042" s="519"/>
      <c r="E7042" s="519"/>
      <c r="F7042" s="519">
        <v>2</v>
      </c>
      <c r="G7042" s="519"/>
      <c r="H7042" s="519">
        <v>28</v>
      </c>
      <c r="I7042" s="519">
        <v>30</v>
      </c>
      <c r="J7042" s="519" t="str">
        <f t="shared" si="159"/>
        <v>SDN30022830</v>
      </c>
      <c r="K7042" s="519">
        <v>256</v>
      </c>
    </row>
    <row r="7043" spans="2:11" hidden="1">
      <c r="B7043" s="519" t="s">
        <v>1063</v>
      </c>
      <c r="C7043" s="519"/>
      <c r="D7043" s="519"/>
      <c r="E7043" s="519"/>
      <c r="F7043" s="519">
        <v>2</v>
      </c>
      <c r="G7043" s="519"/>
      <c r="H7043" s="519">
        <v>29</v>
      </c>
      <c r="I7043" s="519">
        <v>1</v>
      </c>
      <c r="J7043" s="519" t="str">
        <f t="shared" si="159"/>
        <v>SDN30022901</v>
      </c>
      <c r="K7043" s="519">
        <v>325</v>
      </c>
    </row>
    <row r="7044" spans="2:11" hidden="1">
      <c r="B7044" s="519" t="s">
        <v>1063</v>
      </c>
      <c r="C7044" s="519"/>
      <c r="D7044" s="519"/>
      <c r="E7044" s="519"/>
      <c r="F7044" s="519">
        <v>2</v>
      </c>
      <c r="G7044" s="519"/>
      <c r="H7044" s="519">
        <v>29</v>
      </c>
      <c r="I7044" s="519">
        <v>2</v>
      </c>
      <c r="J7044" s="519" t="str">
        <f t="shared" ref="J7044:J7107" si="160">B7044&amp;TEXT(F7044,"00")&amp;TEXT(H7044,"00")&amp;TEXT(I7044,"00")</f>
        <v>SDN30022902</v>
      </c>
      <c r="K7044" s="519">
        <v>325</v>
      </c>
    </row>
    <row r="7045" spans="2:11" hidden="1">
      <c r="B7045" s="519" t="s">
        <v>1063</v>
      </c>
      <c r="C7045" s="519"/>
      <c r="D7045" s="519"/>
      <c r="E7045" s="519"/>
      <c r="F7045" s="519">
        <v>2</v>
      </c>
      <c r="G7045" s="519"/>
      <c r="H7045" s="519">
        <v>29</v>
      </c>
      <c r="I7045" s="519">
        <v>3</v>
      </c>
      <c r="J7045" s="519" t="str">
        <f t="shared" si="160"/>
        <v>SDN30022903</v>
      </c>
      <c r="K7045" s="519">
        <v>325</v>
      </c>
    </row>
    <row r="7046" spans="2:11" hidden="1">
      <c r="B7046" s="519" t="s">
        <v>1063</v>
      </c>
      <c r="C7046" s="519"/>
      <c r="D7046" s="519"/>
      <c r="E7046" s="519"/>
      <c r="F7046" s="519">
        <v>2</v>
      </c>
      <c r="G7046" s="519"/>
      <c r="H7046" s="519">
        <v>29</v>
      </c>
      <c r="I7046" s="519">
        <v>4</v>
      </c>
      <c r="J7046" s="519" t="str">
        <f t="shared" si="160"/>
        <v>SDN30022904</v>
      </c>
      <c r="K7046" s="519">
        <v>325</v>
      </c>
    </row>
    <row r="7047" spans="2:11" hidden="1">
      <c r="B7047" s="519" t="s">
        <v>1063</v>
      </c>
      <c r="C7047" s="519"/>
      <c r="D7047" s="519"/>
      <c r="E7047" s="519"/>
      <c r="F7047" s="519">
        <v>2</v>
      </c>
      <c r="G7047" s="519"/>
      <c r="H7047" s="519">
        <v>29</v>
      </c>
      <c r="I7047" s="519">
        <v>5</v>
      </c>
      <c r="J7047" s="519" t="str">
        <f t="shared" si="160"/>
        <v>SDN30022905</v>
      </c>
      <c r="K7047" s="519">
        <v>325</v>
      </c>
    </row>
    <row r="7048" spans="2:11" hidden="1">
      <c r="B7048" s="519" t="s">
        <v>1063</v>
      </c>
      <c r="C7048" s="519"/>
      <c r="D7048" s="519"/>
      <c r="E7048" s="519"/>
      <c r="F7048" s="519">
        <v>2</v>
      </c>
      <c r="G7048" s="519"/>
      <c r="H7048" s="519">
        <v>29</v>
      </c>
      <c r="I7048" s="519">
        <v>6</v>
      </c>
      <c r="J7048" s="519" t="str">
        <f t="shared" si="160"/>
        <v>SDN30022906</v>
      </c>
      <c r="K7048" s="519">
        <v>325</v>
      </c>
    </row>
    <row r="7049" spans="2:11" hidden="1">
      <c r="B7049" s="519" t="s">
        <v>1063</v>
      </c>
      <c r="C7049" s="519"/>
      <c r="D7049" s="519"/>
      <c r="E7049" s="519"/>
      <c r="F7049" s="519">
        <v>2</v>
      </c>
      <c r="G7049" s="519"/>
      <c r="H7049" s="519">
        <v>29</v>
      </c>
      <c r="I7049" s="519">
        <v>7</v>
      </c>
      <c r="J7049" s="519" t="str">
        <f t="shared" si="160"/>
        <v>SDN30022907</v>
      </c>
      <c r="K7049" s="519">
        <v>325</v>
      </c>
    </row>
    <row r="7050" spans="2:11" hidden="1">
      <c r="B7050" s="519" t="s">
        <v>1063</v>
      </c>
      <c r="C7050" s="519"/>
      <c r="D7050" s="519"/>
      <c r="E7050" s="519"/>
      <c r="F7050" s="519">
        <v>2</v>
      </c>
      <c r="G7050" s="519"/>
      <c r="H7050" s="519">
        <v>29</v>
      </c>
      <c r="I7050" s="519">
        <v>8</v>
      </c>
      <c r="J7050" s="519" t="str">
        <f t="shared" si="160"/>
        <v>SDN30022908</v>
      </c>
      <c r="K7050" s="519">
        <v>325</v>
      </c>
    </row>
    <row r="7051" spans="2:11" hidden="1">
      <c r="B7051" s="519" t="s">
        <v>1063</v>
      </c>
      <c r="C7051" s="519"/>
      <c r="D7051" s="519"/>
      <c r="E7051" s="519"/>
      <c r="F7051" s="519">
        <v>2</v>
      </c>
      <c r="G7051" s="519"/>
      <c r="H7051" s="519">
        <v>29</v>
      </c>
      <c r="I7051" s="519">
        <v>9</v>
      </c>
      <c r="J7051" s="519" t="str">
        <f t="shared" si="160"/>
        <v>SDN30022909</v>
      </c>
      <c r="K7051" s="519">
        <v>325</v>
      </c>
    </row>
    <row r="7052" spans="2:11" hidden="1">
      <c r="B7052" s="519" t="s">
        <v>1063</v>
      </c>
      <c r="C7052" s="519"/>
      <c r="D7052" s="519"/>
      <c r="E7052" s="519"/>
      <c r="F7052" s="519">
        <v>2</v>
      </c>
      <c r="G7052" s="519"/>
      <c r="H7052" s="519">
        <v>29</v>
      </c>
      <c r="I7052" s="519">
        <v>10</v>
      </c>
      <c r="J7052" s="519" t="str">
        <f t="shared" si="160"/>
        <v>SDN30022910</v>
      </c>
      <c r="K7052" s="519">
        <v>325</v>
      </c>
    </row>
    <row r="7053" spans="2:11" hidden="1">
      <c r="B7053" s="519" t="s">
        <v>1063</v>
      </c>
      <c r="C7053" s="519"/>
      <c r="D7053" s="519"/>
      <c r="E7053" s="519"/>
      <c r="F7053" s="519">
        <v>2</v>
      </c>
      <c r="G7053" s="519"/>
      <c r="H7053" s="519">
        <v>29</v>
      </c>
      <c r="I7053" s="519">
        <v>11</v>
      </c>
      <c r="J7053" s="519" t="str">
        <f t="shared" si="160"/>
        <v>SDN30022911</v>
      </c>
      <c r="K7053" s="519">
        <v>325</v>
      </c>
    </row>
    <row r="7054" spans="2:11" hidden="1">
      <c r="B7054" s="519" t="s">
        <v>1063</v>
      </c>
      <c r="C7054" s="519"/>
      <c r="D7054" s="519"/>
      <c r="E7054" s="519"/>
      <c r="F7054" s="519">
        <v>2</v>
      </c>
      <c r="G7054" s="519"/>
      <c r="H7054" s="519">
        <v>29</v>
      </c>
      <c r="I7054" s="519">
        <v>12</v>
      </c>
      <c r="J7054" s="519" t="str">
        <f t="shared" si="160"/>
        <v>SDN30022912</v>
      </c>
      <c r="K7054" s="519">
        <v>325</v>
      </c>
    </row>
    <row r="7055" spans="2:11" hidden="1">
      <c r="B7055" s="519" t="s">
        <v>1063</v>
      </c>
      <c r="C7055" s="519"/>
      <c r="D7055" s="519"/>
      <c r="E7055" s="519"/>
      <c r="F7055" s="519">
        <v>2</v>
      </c>
      <c r="G7055" s="519"/>
      <c r="H7055" s="519">
        <v>29</v>
      </c>
      <c r="I7055" s="519">
        <v>13</v>
      </c>
      <c r="J7055" s="519" t="str">
        <f t="shared" si="160"/>
        <v>SDN30022913</v>
      </c>
      <c r="K7055" s="519">
        <v>325</v>
      </c>
    </row>
    <row r="7056" spans="2:11" hidden="1">
      <c r="B7056" s="519" t="s">
        <v>1063</v>
      </c>
      <c r="C7056" s="519"/>
      <c r="D7056" s="519"/>
      <c r="E7056" s="519"/>
      <c r="F7056" s="519">
        <v>2</v>
      </c>
      <c r="G7056" s="519"/>
      <c r="H7056" s="519">
        <v>29</v>
      </c>
      <c r="I7056" s="519">
        <v>14</v>
      </c>
      <c r="J7056" s="519" t="str">
        <f t="shared" si="160"/>
        <v>SDN30022914</v>
      </c>
      <c r="K7056" s="519">
        <v>325</v>
      </c>
    </row>
    <row r="7057" spans="2:11" hidden="1">
      <c r="B7057" s="519" t="s">
        <v>1063</v>
      </c>
      <c r="C7057" s="519"/>
      <c r="D7057" s="519"/>
      <c r="E7057" s="519"/>
      <c r="F7057" s="519">
        <v>2</v>
      </c>
      <c r="G7057" s="519"/>
      <c r="H7057" s="519">
        <v>29</v>
      </c>
      <c r="I7057" s="519">
        <v>15</v>
      </c>
      <c r="J7057" s="519" t="str">
        <f t="shared" si="160"/>
        <v>SDN30022915</v>
      </c>
      <c r="K7057" s="519">
        <v>325</v>
      </c>
    </row>
    <row r="7058" spans="2:11" hidden="1">
      <c r="B7058" s="519" t="s">
        <v>1063</v>
      </c>
      <c r="C7058" s="519"/>
      <c r="D7058" s="519"/>
      <c r="E7058" s="519"/>
      <c r="F7058" s="519">
        <v>2</v>
      </c>
      <c r="G7058" s="519"/>
      <c r="H7058" s="519">
        <v>29</v>
      </c>
      <c r="I7058" s="519">
        <v>16</v>
      </c>
      <c r="J7058" s="519" t="str">
        <f t="shared" si="160"/>
        <v>SDN30022916</v>
      </c>
      <c r="K7058" s="519">
        <v>260</v>
      </c>
    </row>
    <row r="7059" spans="2:11" hidden="1">
      <c r="B7059" s="519" t="s">
        <v>1063</v>
      </c>
      <c r="C7059" s="519"/>
      <c r="D7059" s="519"/>
      <c r="E7059" s="519"/>
      <c r="F7059" s="519">
        <v>2</v>
      </c>
      <c r="G7059" s="519"/>
      <c r="H7059" s="519">
        <v>29</v>
      </c>
      <c r="I7059" s="519">
        <v>17</v>
      </c>
      <c r="J7059" s="519" t="str">
        <f t="shared" si="160"/>
        <v>SDN30022917</v>
      </c>
      <c r="K7059" s="519">
        <v>260</v>
      </c>
    </row>
    <row r="7060" spans="2:11" hidden="1">
      <c r="B7060" s="519" t="s">
        <v>1063</v>
      </c>
      <c r="C7060" s="519"/>
      <c r="D7060" s="519"/>
      <c r="E7060" s="519"/>
      <c r="F7060" s="519">
        <v>2</v>
      </c>
      <c r="G7060" s="519"/>
      <c r="H7060" s="519">
        <v>29</v>
      </c>
      <c r="I7060" s="519">
        <v>18</v>
      </c>
      <c r="J7060" s="519" t="str">
        <f t="shared" si="160"/>
        <v>SDN30022918</v>
      </c>
      <c r="K7060" s="519">
        <v>260</v>
      </c>
    </row>
    <row r="7061" spans="2:11" hidden="1">
      <c r="B7061" s="519" t="s">
        <v>1063</v>
      </c>
      <c r="C7061" s="519"/>
      <c r="D7061" s="519"/>
      <c r="E7061" s="519"/>
      <c r="F7061" s="519">
        <v>2</v>
      </c>
      <c r="G7061" s="519"/>
      <c r="H7061" s="519">
        <v>29</v>
      </c>
      <c r="I7061" s="519">
        <v>19</v>
      </c>
      <c r="J7061" s="519" t="str">
        <f t="shared" si="160"/>
        <v>SDN30022919</v>
      </c>
      <c r="K7061" s="519">
        <v>260</v>
      </c>
    </row>
    <row r="7062" spans="2:11" hidden="1">
      <c r="B7062" s="519" t="s">
        <v>1063</v>
      </c>
      <c r="C7062" s="519"/>
      <c r="D7062" s="519"/>
      <c r="E7062" s="519"/>
      <c r="F7062" s="519">
        <v>2</v>
      </c>
      <c r="G7062" s="519"/>
      <c r="H7062" s="519">
        <v>29</v>
      </c>
      <c r="I7062" s="519">
        <v>20</v>
      </c>
      <c r="J7062" s="519" t="str">
        <f t="shared" si="160"/>
        <v>SDN30022920</v>
      </c>
      <c r="K7062" s="519">
        <v>260</v>
      </c>
    </row>
    <row r="7063" spans="2:11" hidden="1">
      <c r="B7063" s="519" t="s">
        <v>1063</v>
      </c>
      <c r="C7063" s="519"/>
      <c r="D7063" s="519"/>
      <c r="E7063" s="519"/>
      <c r="F7063" s="519">
        <v>2</v>
      </c>
      <c r="G7063" s="519"/>
      <c r="H7063" s="519">
        <v>29</v>
      </c>
      <c r="I7063" s="519">
        <v>21</v>
      </c>
      <c r="J7063" s="519" t="str">
        <f t="shared" si="160"/>
        <v>SDN30022921</v>
      </c>
      <c r="K7063" s="519">
        <v>260</v>
      </c>
    </row>
    <row r="7064" spans="2:11" hidden="1">
      <c r="B7064" s="519" t="s">
        <v>1063</v>
      </c>
      <c r="C7064" s="519"/>
      <c r="D7064" s="519"/>
      <c r="E7064" s="519"/>
      <c r="F7064" s="519">
        <v>2</v>
      </c>
      <c r="G7064" s="519"/>
      <c r="H7064" s="519">
        <v>29</v>
      </c>
      <c r="I7064" s="519">
        <v>22</v>
      </c>
      <c r="J7064" s="519" t="str">
        <f t="shared" si="160"/>
        <v>SDN30022922</v>
      </c>
      <c r="K7064" s="519">
        <v>260</v>
      </c>
    </row>
    <row r="7065" spans="2:11" hidden="1">
      <c r="B7065" s="519" t="s">
        <v>1063</v>
      </c>
      <c r="C7065" s="519"/>
      <c r="D7065" s="519"/>
      <c r="E7065" s="519"/>
      <c r="F7065" s="519">
        <v>2</v>
      </c>
      <c r="G7065" s="519"/>
      <c r="H7065" s="519">
        <v>29</v>
      </c>
      <c r="I7065" s="519">
        <v>23</v>
      </c>
      <c r="J7065" s="519" t="str">
        <f t="shared" si="160"/>
        <v>SDN30022923</v>
      </c>
      <c r="K7065" s="519">
        <v>260</v>
      </c>
    </row>
    <row r="7066" spans="2:11" hidden="1">
      <c r="B7066" s="519" t="s">
        <v>1063</v>
      </c>
      <c r="C7066" s="519"/>
      <c r="D7066" s="519"/>
      <c r="E7066" s="519"/>
      <c r="F7066" s="519">
        <v>2</v>
      </c>
      <c r="G7066" s="519"/>
      <c r="H7066" s="519">
        <v>29</v>
      </c>
      <c r="I7066" s="519">
        <v>24</v>
      </c>
      <c r="J7066" s="519" t="str">
        <f t="shared" si="160"/>
        <v>SDN30022924</v>
      </c>
      <c r="K7066" s="519">
        <v>260</v>
      </c>
    </row>
    <row r="7067" spans="2:11" hidden="1">
      <c r="B7067" s="519" t="s">
        <v>1063</v>
      </c>
      <c r="C7067" s="519"/>
      <c r="D7067" s="519"/>
      <c r="E7067" s="519"/>
      <c r="F7067" s="519">
        <v>2</v>
      </c>
      <c r="G7067" s="519"/>
      <c r="H7067" s="519">
        <v>29</v>
      </c>
      <c r="I7067" s="519">
        <v>25</v>
      </c>
      <c r="J7067" s="519" t="str">
        <f t="shared" si="160"/>
        <v>SDN30022925</v>
      </c>
      <c r="K7067" s="519">
        <v>260</v>
      </c>
    </row>
    <row r="7068" spans="2:11" hidden="1">
      <c r="B7068" s="519" t="s">
        <v>1063</v>
      </c>
      <c r="C7068" s="519"/>
      <c r="D7068" s="519"/>
      <c r="E7068" s="519"/>
      <c r="F7068" s="519">
        <v>2</v>
      </c>
      <c r="G7068" s="519"/>
      <c r="H7068" s="519">
        <v>29</v>
      </c>
      <c r="I7068" s="519">
        <v>26</v>
      </c>
      <c r="J7068" s="519" t="str">
        <f t="shared" si="160"/>
        <v>SDN30022926</v>
      </c>
      <c r="K7068" s="519">
        <v>260</v>
      </c>
    </row>
    <row r="7069" spans="2:11" hidden="1">
      <c r="B7069" s="519" t="s">
        <v>1063</v>
      </c>
      <c r="C7069" s="519"/>
      <c r="D7069" s="519"/>
      <c r="E7069" s="519"/>
      <c r="F7069" s="519">
        <v>2</v>
      </c>
      <c r="G7069" s="519"/>
      <c r="H7069" s="519">
        <v>29</v>
      </c>
      <c r="I7069" s="519">
        <v>27</v>
      </c>
      <c r="J7069" s="519" t="str">
        <f t="shared" si="160"/>
        <v>SDN30022927</v>
      </c>
      <c r="K7069" s="519">
        <v>260</v>
      </c>
    </row>
    <row r="7070" spans="2:11" hidden="1">
      <c r="B7070" s="519" t="s">
        <v>1063</v>
      </c>
      <c r="C7070" s="519"/>
      <c r="D7070" s="519"/>
      <c r="E7070" s="519"/>
      <c r="F7070" s="519">
        <v>2</v>
      </c>
      <c r="G7070" s="519"/>
      <c r="H7070" s="519">
        <v>29</v>
      </c>
      <c r="I7070" s="519">
        <v>28</v>
      </c>
      <c r="J7070" s="519" t="str">
        <f t="shared" si="160"/>
        <v>SDN30022928</v>
      </c>
      <c r="K7070" s="519">
        <v>260</v>
      </c>
    </row>
    <row r="7071" spans="2:11" hidden="1">
      <c r="B7071" s="519" t="s">
        <v>1063</v>
      </c>
      <c r="C7071" s="519"/>
      <c r="D7071" s="519"/>
      <c r="E7071" s="519"/>
      <c r="F7071" s="519">
        <v>2</v>
      </c>
      <c r="G7071" s="519"/>
      <c r="H7071" s="519">
        <v>29</v>
      </c>
      <c r="I7071" s="519">
        <v>29</v>
      </c>
      <c r="J7071" s="519" t="str">
        <f t="shared" si="160"/>
        <v>SDN30022929</v>
      </c>
      <c r="K7071" s="519">
        <v>260</v>
      </c>
    </row>
    <row r="7072" spans="2:11" hidden="1">
      <c r="B7072" s="519" t="s">
        <v>1063</v>
      </c>
      <c r="C7072" s="519"/>
      <c r="D7072" s="519"/>
      <c r="E7072" s="519"/>
      <c r="F7072" s="519">
        <v>2</v>
      </c>
      <c r="G7072" s="519"/>
      <c r="H7072" s="519">
        <v>29</v>
      </c>
      <c r="I7072" s="519">
        <v>30</v>
      </c>
      <c r="J7072" s="519" t="str">
        <f t="shared" si="160"/>
        <v>SDN30022930</v>
      </c>
      <c r="K7072" s="519">
        <v>260</v>
      </c>
    </row>
    <row r="7073" spans="2:11" hidden="1">
      <c r="B7073" s="519" t="s">
        <v>1063</v>
      </c>
      <c r="C7073" s="519"/>
      <c r="D7073" s="519"/>
      <c r="E7073" s="519"/>
      <c r="F7073" s="519">
        <v>2</v>
      </c>
      <c r="G7073" s="519"/>
      <c r="H7073" s="519">
        <v>30</v>
      </c>
      <c r="I7073" s="519">
        <v>1</v>
      </c>
      <c r="J7073" s="519" t="str">
        <f t="shared" si="160"/>
        <v>SDN30023001</v>
      </c>
      <c r="K7073" s="519">
        <v>330</v>
      </c>
    </row>
    <row r="7074" spans="2:11" hidden="1">
      <c r="B7074" s="519" t="s">
        <v>1063</v>
      </c>
      <c r="C7074" s="519"/>
      <c r="D7074" s="519"/>
      <c r="E7074" s="519"/>
      <c r="F7074" s="519">
        <v>2</v>
      </c>
      <c r="G7074" s="519"/>
      <c r="H7074" s="519">
        <v>30</v>
      </c>
      <c r="I7074" s="519">
        <v>2</v>
      </c>
      <c r="J7074" s="519" t="str">
        <f t="shared" si="160"/>
        <v>SDN30023002</v>
      </c>
      <c r="K7074" s="519">
        <v>330</v>
      </c>
    </row>
    <row r="7075" spans="2:11" hidden="1">
      <c r="B7075" s="519" t="s">
        <v>1063</v>
      </c>
      <c r="C7075" s="519"/>
      <c r="D7075" s="519"/>
      <c r="E7075" s="519"/>
      <c r="F7075" s="519">
        <v>2</v>
      </c>
      <c r="G7075" s="519"/>
      <c r="H7075" s="519">
        <v>30</v>
      </c>
      <c r="I7075" s="519">
        <v>3</v>
      </c>
      <c r="J7075" s="519" t="str">
        <f t="shared" si="160"/>
        <v>SDN30023003</v>
      </c>
      <c r="K7075" s="519">
        <v>330</v>
      </c>
    </row>
    <row r="7076" spans="2:11" hidden="1">
      <c r="B7076" s="519" t="s">
        <v>1063</v>
      </c>
      <c r="C7076" s="519"/>
      <c r="D7076" s="519"/>
      <c r="E7076" s="519"/>
      <c r="F7076" s="519">
        <v>2</v>
      </c>
      <c r="G7076" s="519"/>
      <c r="H7076" s="519">
        <v>30</v>
      </c>
      <c r="I7076" s="519">
        <v>4</v>
      </c>
      <c r="J7076" s="519" t="str">
        <f t="shared" si="160"/>
        <v>SDN30023004</v>
      </c>
      <c r="K7076" s="519">
        <v>330</v>
      </c>
    </row>
    <row r="7077" spans="2:11" hidden="1">
      <c r="B7077" s="519" t="s">
        <v>1063</v>
      </c>
      <c r="C7077" s="519"/>
      <c r="D7077" s="519"/>
      <c r="E7077" s="519"/>
      <c r="F7077" s="519">
        <v>2</v>
      </c>
      <c r="G7077" s="519"/>
      <c r="H7077" s="519">
        <v>30</v>
      </c>
      <c r="I7077" s="519">
        <v>5</v>
      </c>
      <c r="J7077" s="519" t="str">
        <f t="shared" si="160"/>
        <v>SDN30023005</v>
      </c>
      <c r="K7077" s="519">
        <v>330</v>
      </c>
    </row>
    <row r="7078" spans="2:11" hidden="1">
      <c r="B7078" s="519" t="s">
        <v>1063</v>
      </c>
      <c r="C7078" s="519"/>
      <c r="D7078" s="519"/>
      <c r="E7078" s="519"/>
      <c r="F7078" s="519">
        <v>2</v>
      </c>
      <c r="G7078" s="519"/>
      <c r="H7078" s="519">
        <v>30</v>
      </c>
      <c r="I7078" s="519">
        <v>6</v>
      </c>
      <c r="J7078" s="519" t="str">
        <f t="shared" si="160"/>
        <v>SDN30023006</v>
      </c>
      <c r="K7078" s="519">
        <v>330</v>
      </c>
    </row>
    <row r="7079" spans="2:11" hidden="1">
      <c r="B7079" s="519" t="s">
        <v>1063</v>
      </c>
      <c r="C7079" s="519"/>
      <c r="D7079" s="519"/>
      <c r="E7079" s="519"/>
      <c r="F7079" s="519">
        <v>2</v>
      </c>
      <c r="G7079" s="519"/>
      <c r="H7079" s="519">
        <v>30</v>
      </c>
      <c r="I7079" s="519">
        <v>7</v>
      </c>
      <c r="J7079" s="519" t="str">
        <f t="shared" si="160"/>
        <v>SDN30023007</v>
      </c>
      <c r="K7079" s="519">
        <v>330</v>
      </c>
    </row>
    <row r="7080" spans="2:11" hidden="1">
      <c r="B7080" s="519" t="s">
        <v>1063</v>
      </c>
      <c r="C7080" s="519"/>
      <c r="D7080" s="519"/>
      <c r="E7080" s="519"/>
      <c r="F7080" s="519">
        <v>2</v>
      </c>
      <c r="G7080" s="519"/>
      <c r="H7080" s="519">
        <v>30</v>
      </c>
      <c r="I7080" s="519">
        <v>8</v>
      </c>
      <c r="J7080" s="519" t="str">
        <f t="shared" si="160"/>
        <v>SDN30023008</v>
      </c>
      <c r="K7080" s="519">
        <v>330</v>
      </c>
    </row>
    <row r="7081" spans="2:11" hidden="1">
      <c r="B7081" s="519" t="s">
        <v>1063</v>
      </c>
      <c r="C7081" s="519"/>
      <c r="D7081" s="519"/>
      <c r="E7081" s="519"/>
      <c r="F7081" s="519">
        <v>2</v>
      </c>
      <c r="G7081" s="519"/>
      <c r="H7081" s="519">
        <v>30</v>
      </c>
      <c r="I7081" s="519">
        <v>9</v>
      </c>
      <c r="J7081" s="519" t="str">
        <f t="shared" si="160"/>
        <v>SDN30023009</v>
      </c>
      <c r="K7081" s="519">
        <v>330</v>
      </c>
    </row>
    <row r="7082" spans="2:11" hidden="1">
      <c r="B7082" s="519" t="s">
        <v>1063</v>
      </c>
      <c r="C7082" s="519"/>
      <c r="D7082" s="519"/>
      <c r="E7082" s="519"/>
      <c r="F7082" s="519">
        <v>2</v>
      </c>
      <c r="G7082" s="519"/>
      <c r="H7082" s="519">
        <v>30</v>
      </c>
      <c r="I7082" s="519">
        <v>10</v>
      </c>
      <c r="J7082" s="519" t="str">
        <f t="shared" si="160"/>
        <v>SDN30023010</v>
      </c>
      <c r="K7082" s="519">
        <v>330</v>
      </c>
    </row>
    <row r="7083" spans="2:11" hidden="1">
      <c r="B7083" s="519" t="s">
        <v>1063</v>
      </c>
      <c r="C7083" s="519"/>
      <c r="D7083" s="519"/>
      <c r="E7083" s="519"/>
      <c r="F7083" s="519">
        <v>2</v>
      </c>
      <c r="G7083" s="519"/>
      <c r="H7083" s="519">
        <v>30</v>
      </c>
      <c r="I7083" s="519">
        <v>11</v>
      </c>
      <c r="J7083" s="519" t="str">
        <f t="shared" si="160"/>
        <v>SDN30023011</v>
      </c>
      <c r="K7083" s="519">
        <v>330</v>
      </c>
    </row>
    <row r="7084" spans="2:11" hidden="1">
      <c r="B7084" s="519" t="s">
        <v>1063</v>
      </c>
      <c r="C7084" s="519"/>
      <c r="D7084" s="519"/>
      <c r="E7084" s="519"/>
      <c r="F7084" s="519">
        <v>2</v>
      </c>
      <c r="G7084" s="519"/>
      <c r="H7084" s="519">
        <v>30</v>
      </c>
      <c r="I7084" s="519">
        <v>12</v>
      </c>
      <c r="J7084" s="519" t="str">
        <f t="shared" si="160"/>
        <v>SDN30023012</v>
      </c>
      <c r="K7084" s="519">
        <v>330</v>
      </c>
    </row>
    <row r="7085" spans="2:11" hidden="1">
      <c r="B7085" s="519" t="s">
        <v>1063</v>
      </c>
      <c r="C7085" s="519"/>
      <c r="D7085" s="519"/>
      <c r="E7085" s="519"/>
      <c r="F7085" s="519">
        <v>2</v>
      </c>
      <c r="G7085" s="519"/>
      <c r="H7085" s="519">
        <v>30</v>
      </c>
      <c r="I7085" s="519">
        <v>13</v>
      </c>
      <c r="J7085" s="519" t="str">
        <f t="shared" si="160"/>
        <v>SDN30023013</v>
      </c>
      <c r="K7085" s="519">
        <v>330</v>
      </c>
    </row>
    <row r="7086" spans="2:11" hidden="1">
      <c r="B7086" s="519" t="s">
        <v>1063</v>
      </c>
      <c r="C7086" s="519"/>
      <c r="D7086" s="519"/>
      <c r="E7086" s="519"/>
      <c r="F7086" s="519">
        <v>2</v>
      </c>
      <c r="G7086" s="519"/>
      <c r="H7086" s="519">
        <v>30</v>
      </c>
      <c r="I7086" s="519">
        <v>14</v>
      </c>
      <c r="J7086" s="519" t="str">
        <f t="shared" si="160"/>
        <v>SDN30023014</v>
      </c>
      <c r="K7086" s="519">
        <v>330</v>
      </c>
    </row>
    <row r="7087" spans="2:11" hidden="1">
      <c r="B7087" s="519" t="s">
        <v>1063</v>
      </c>
      <c r="C7087" s="519"/>
      <c r="D7087" s="519"/>
      <c r="E7087" s="519"/>
      <c r="F7087" s="519">
        <v>2</v>
      </c>
      <c r="G7087" s="519"/>
      <c r="H7087" s="519">
        <v>30</v>
      </c>
      <c r="I7087" s="519">
        <v>15</v>
      </c>
      <c r="J7087" s="519" t="str">
        <f t="shared" si="160"/>
        <v>SDN30023015</v>
      </c>
      <c r="K7087" s="519">
        <v>330</v>
      </c>
    </row>
    <row r="7088" spans="2:11" hidden="1">
      <c r="B7088" s="519" t="s">
        <v>1063</v>
      </c>
      <c r="C7088" s="519"/>
      <c r="D7088" s="519"/>
      <c r="E7088" s="519"/>
      <c r="F7088" s="519">
        <v>2</v>
      </c>
      <c r="G7088" s="519"/>
      <c r="H7088" s="519">
        <v>30</v>
      </c>
      <c r="I7088" s="519">
        <v>16</v>
      </c>
      <c r="J7088" s="519" t="str">
        <f t="shared" si="160"/>
        <v>SDN30023016</v>
      </c>
      <c r="K7088" s="519">
        <v>264</v>
      </c>
    </row>
    <row r="7089" spans="2:11" hidden="1">
      <c r="B7089" s="519" t="s">
        <v>1063</v>
      </c>
      <c r="C7089" s="519"/>
      <c r="D7089" s="519"/>
      <c r="E7089" s="519"/>
      <c r="F7089" s="519">
        <v>2</v>
      </c>
      <c r="G7089" s="519"/>
      <c r="H7089" s="519">
        <v>30</v>
      </c>
      <c r="I7089" s="519">
        <v>17</v>
      </c>
      <c r="J7089" s="519" t="str">
        <f t="shared" si="160"/>
        <v>SDN30023017</v>
      </c>
      <c r="K7089" s="519">
        <v>264</v>
      </c>
    </row>
    <row r="7090" spans="2:11" hidden="1">
      <c r="B7090" s="519" t="s">
        <v>1063</v>
      </c>
      <c r="C7090" s="519"/>
      <c r="D7090" s="519"/>
      <c r="E7090" s="519"/>
      <c r="F7090" s="519">
        <v>2</v>
      </c>
      <c r="G7090" s="519"/>
      <c r="H7090" s="519">
        <v>30</v>
      </c>
      <c r="I7090" s="519">
        <v>18</v>
      </c>
      <c r="J7090" s="519" t="str">
        <f t="shared" si="160"/>
        <v>SDN30023018</v>
      </c>
      <c r="K7090" s="519">
        <v>264</v>
      </c>
    </row>
    <row r="7091" spans="2:11" hidden="1">
      <c r="B7091" s="519" t="s">
        <v>1063</v>
      </c>
      <c r="C7091" s="519"/>
      <c r="D7091" s="519"/>
      <c r="E7091" s="519"/>
      <c r="F7091" s="519">
        <v>2</v>
      </c>
      <c r="G7091" s="519"/>
      <c r="H7091" s="519">
        <v>30</v>
      </c>
      <c r="I7091" s="519">
        <v>19</v>
      </c>
      <c r="J7091" s="519" t="str">
        <f t="shared" si="160"/>
        <v>SDN30023019</v>
      </c>
      <c r="K7091" s="519">
        <v>264</v>
      </c>
    </row>
    <row r="7092" spans="2:11" hidden="1">
      <c r="B7092" s="519" t="s">
        <v>1063</v>
      </c>
      <c r="C7092" s="519"/>
      <c r="D7092" s="519"/>
      <c r="E7092" s="519"/>
      <c r="F7092" s="519">
        <v>2</v>
      </c>
      <c r="G7092" s="519"/>
      <c r="H7092" s="519">
        <v>30</v>
      </c>
      <c r="I7092" s="519">
        <v>20</v>
      </c>
      <c r="J7092" s="519" t="str">
        <f t="shared" si="160"/>
        <v>SDN30023020</v>
      </c>
      <c r="K7092" s="519">
        <v>264</v>
      </c>
    </row>
    <row r="7093" spans="2:11" hidden="1">
      <c r="B7093" s="519" t="s">
        <v>1063</v>
      </c>
      <c r="C7093" s="519"/>
      <c r="D7093" s="519"/>
      <c r="E7093" s="519"/>
      <c r="F7093" s="519">
        <v>2</v>
      </c>
      <c r="G7093" s="519"/>
      <c r="H7093" s="519">
        <v>30</v>
      </c>
      <c r="I7093" s="519">
        <v>21</v>
      </c>
      <c r="J7093" s="519" t="str">
        <f t="shared" si="160"/>
        <v>SDN30023021</v>
      </c>
      <c r="K7093" s="519">
        <v>264</v>
      </c>
    </row>
    <row r="7094" spans="2:11" hidden="1">
      <c r="B7094" s="519" t="s">
        <v>1063</v>
      </c>
      <c r="C7094" s="519"/>
      <c r="D7094" s="519"/>
      <c r="E7094" s="519"/>
      <c r="F7094" s="519">
        <v>2</v>
      </c>
      <c r="G7094" s="519"/>
      <c r="H7094" s="519">
        <v>30</v>
      </c>
      <c r="I7094" s="519">
        <v>22</v>
      </c>
      <c r="J7094" s="519" t="str">
        <f t="shared" si="160"/>
        <v>SDN30023022</v>
      </c>
      <c r="K7094" s="519">
        <v>264</v>
      </c>
    </row>
    <row r="7095" spans="2:11" hidden="1">
      <c r="B7095" s="519" t="s">
        <v>1063</v>
      </c>
      <c r="C7095" s="519"/>
      <c r="D7095" s="519"/>
      <c r="E7095" s="519"/>
      <c r="F7095" s="519">
        <v>2</v>
      </c>
      <c r="G7095" s="519"/>
      <c r="H7095" s="519">
        <v>30</v>
      </c>
      <c r="I7095" s="519">
        <v>23</v>
      </c>
      <c r="J7095" s="519" t="str">
        <f t="shared" si="160"/>
        <v>SDN30023023</v>
      </c>
      <c r="K7095" s="519">
        <v>264</v>
      </c>
    </row>
    <row r="7096" spans="2:11" hidden="1">
      <c r="B7096" s="519" t="s">
        <v>1063</v>
      </c>
      <c r="C7096" s="519"/>
      <c r="D7096" s="519"/>
      <c r="E7096" s="519"/>
      <c r="F7096" s="519">
        <v>2</v>
      </c>
      <c r="G7096" s="519"/>
      <c r="H7096" s="519">
        <v>30</v>
      </c>
      <c r="I7096" s="519">
        <v>24</v>
      </c>
      <c r="J7096" s="519" t="str">
        <f t="shared" si="160"/>
        <v>SDN30023024</v>
      </c>
      <c r="K7096" s="519">
        <v>264</v>
      </c>
    </row>
    <row r="7097" spans="2:11" hidden="1">
      <c r="B7097" s="519" t="s">
        <v>1063</v>
      </c>
      <c r="C7097" s="519"/>
      <c r="D7097" s="519"/>
      <c r="E7097" s="519"/>
      <c r="F7097" s="519">
        <v>2</v>
      </c>
      <c r="G7097" s="519"/>
      <c r="H7097" s="519">
        <v>30</v>
      </c>
      <c r="I7097" s="519">
        <v>25</v>
      </c>
      <c r="J7097" s="519" t="str">
        <f t="shared" si="160"/>
        <v>SDN30023025</v>
      </c>
      <c r="K7097" s="519">
        <v>264</v>
      </c>
    </row>
    <row r="7098" spans="2:11" hidden="1">
      <c r="B7098" s="519" t="s">
        <v>1063</v>
      </c>
      <c r="C7098" s="519"/>
      <c r="D7098" s="519"/>
      <c r="E7098" s="519"/>
      <c r="F7098" s="519">
        <v>2</v>
      </c>
      <c r="G7098" s="519"/>
      <c r="H7098" s="519">
        <v>30</v>
      </c>
      <c r="I7098" s="519">
        <v>26</v>
      </c>
      <c r="J7098" s="519" t="str">
        <f t="shared" si="160"/>
        <v>SDN30023026</v>
      </c>
      <c r="K7098" s="519">
        <v>264</v>
      </c>
    </row>
    <row r="7099" spans="2:11" hidden="1">
      <c r="B7099" s="519" t="s">
        <v>1063</v>
      </c>
      <c r="C7099" s="519"/>
      <c r="D7099" s="519"/>
      <c r="E7099" s="519"/>
      <c r="F7099" s="519">
        <v>2</v>
      </c>
      <c r="G7099" s="519"/>
      <c r="H7099" s="519">
        <v>30</v>
      </c>
      <c r="I7099" s="519">
        <v>27</v>
      </c>
      <c r="J7099" s="519" t="str">
        <f t="shared" si="160"/>
        <v>SDN30023027</v>
      </c>
      <c r="K7099" s="519">
        <v>264</v>
      </c>
    </row>
    <row r="7100" spans="2:11" hidden="1">
      <c r="B7100" s="519" t="s">
        <v>1063</v>
      </c>
      <c r="C7100" s="519"/>
      <c r="D7100" s="519"/>
      <c r="E7100" s="519"/>
      <c r="F7100" s="519">
        <v>2</v>
      </c>
      <c r="G7100" s="519"/>
      <c r="H7100" s="519">
        <v>30</v>
      </c>
      <c r="I7100" s="519">
        <v>28</v>
      </c>
      <c r="J7100" s="519" t="str">
        <f t="shared" si="160"/>
        <v>SDN30023028</v>
      </c>
      <c r="K7100" s="519">
        <v>264</v>
      </c>
    </row>
    <row r="7101" spans="2:11" hidden="1">
      <c r="B7101" s="519" t="s">
        <v>1063</v>
      </c>
      <c r="C7101" s="519"/>
      <c r="D7101" s="519"/>
      <c r="E7101" s="519"/>
      <c r="F7101" s="519">
        <v>2</v>
      </c>
      <c r="G7101" s="519"/>
      <c r="H7101" s="519">
        <v>30</v>
      </c>
      <c r="I7101" s="519">
        <v>29</v>
      </c>
      <c r="J7101" s="519" t="str">
        <f t="shared" si="160"/>
        <v>SDN30023029</v>
      </c>
      <c r="K7101" s="519">
        <v>264</v>
      </c>
    </row>
    <row r="7102" spans="2:11" hidden="1">
      <c r="B7102" s="519" t="s">
        <v>1063</v>
      </c>
      <c r="C7102" s="519"/>
      <c r="D7102" s="519"/>
      <c r="E7102" s="519"/>
      <c r="F7102" s="519">
        <v>2</v>
      </c>
      <c r="G7102" s="519"/>
      <c r="H7102" s="519">
        <v>30</v>
      </c>
      <c r="I7102" s="519">
        <v>30</v>
      </c>
      <c r="J7102" s="519" t="str">
        <f t="shared" si="160"/>
        <v>SDN30023030</v>
      </c>
      <c r="K7102" s="519">
        <v>264</v>
      </c>
    </row>
    <row r="7103" spans="2:11" hidden="1">
      <c r="B7103" s="519" t="s">
        <v>1063</v>
      </c>
      <c r="C7103" s="519"/>
      <c r="D7103" s="519"/>
      <c r="E7103" s="519"/>
      <c r="F7103" s="519">
        <v>2</v>
      </c>
      <c r="G7103" s="519"/>
      <c r="H7103" s="519">
        <v>31</v>
      </c>
      <c r="I7103" s="519">
        <v>1</v>
      </c>
      <c r="J7103" s="519" t="str">
        <f t="shared" si="160"/>
        <v>SDN30023101</v>
      </c>
      <c r="K7103" s="519">
        <v>330</v>
      </c>
    </row>
    <row r="7104" spans="2:11" hidden="1">
      <c r="B7104" s="519" t="s">
        <v>1063</v>
      </c>
      <c r="C7104" s="519"/>
      <c r="D7104" s="519"/>
      <c r="E7104" s="519"/>
      <c r="F7104" s="519">
        <v>2</v>
      </c>
      <c r="G7104" s="519"/>
      <c r="H7104" s="519">
        <v>31</v>
      </c>
      <c r="I7104" s="519">
        <v>2</v>
      </c>
      <c r="J7104" s="519" t="str">
        <f t="shared" si="160"/>
        <v>SDN30023102</v>
      </c>
      <c r="K7104" s="519">
        <v>330</v>
      </c>
    </row>
    <row r="7105" spans="2:11" hidden="1">
      <c r="B7105" s="519" t="s">
        <v>1063</v>
      </c>
      <c r="C7105" s="519"/>
      <c r="D7105" s="519"/>
      <c r="E7105" s="519"/>
      <c r="F7105" s="519">
        <v>2</v>
      </c>
      <c r="G7105" s="519"/>
      <c r="H7105" s="519">
        <v>31</v>
      </c>
      <c r="I7105" s="519">
        <v>3</v>
      </c>
      <c r="J7105" s="519" t="str">
        <f t="shared" si="160"/>
        <v>SDN30023103</v>
      </c>
      <c r="K7105" s="519">
        <v>330</v>
      </c>
    </row>
    <row r="7106" spans="2:11" hidden="1">
      <c r="B7106" s="519" t="s">
        <v>1063</v>
      </c>
      <c r="C7106" s="519"/>
      <c r="D7106" s="519"/>
      <c r="E7106" s="519"/>
      <c r="F7106" s="519">
        <v>2</v>
      </c>
      <c r="G7106" s="519"/>
      <c r="H7106" s="519">
        <v>31</v>
      </c>
      <c r="I7106" s="519">
        <v>4</v>
      </c>
      <c r="J7106" s="519" t="str">
        <f t="shared" si="160"/>
        <v>SDN30023104</v>
      </c>
      <c r="K7106" s="519">
        <v>330</v>
      </c>
    </row>
    <row r="7107" spans="2:11" hidden="1">
      <c r="B7107" s="519" t="s">
        <v>1063</v>
      </c>
      <c r="C7107" s="519"/>
      <c r="D7107" s="519"/>
      <c r="E7107" s="519"/>
      <c r="F7107" s="519">
        <v>2</v>
      </c>
      <c r="G7107" s="519"/>
      <c r="H7107" s="519">
        <v>31</v>
      </c>
      <c r="I7107" s="519">
        <v>5</v>
      </c>
      <c r="J7107" s="519" t="str">
        <f t="shared" si="160"/>
        <v>SDN30023105</v>
      </c>
      <c r="K7107" s="519">
        <v>330</v>
      </c>
    </row>
    <row r="7108" spans="2:11" hidden="1">
      <c r="B7108" s="519" t="s">
        <v>1063</v>
      </c>
      <c r="C7108" s="519"/>
      <c r="D7108" s="519"/>
      <c r="E7108" s="519"/>
      <c r="F7108" s="519">
        <v>2</v>
      </c>
      <c r="G7108" s="519"/>
      <c r="H7108" s="519">
        <v>31</v>
      </c>
      <c r="I7108" s="519">
        <v>6</v>
      </c>
      <c r="J7108" s="519" t="str">
        <f t="shared" ref="J7108:J7171" si="161">B7108&amp;TEXT(F7108,"00")&amp;TEXT(H7108,"00")&amp;TEXT(I7108,"00")</f>
        <v>SDN30023106</v>
      </c>
      <c r="K7108" s="519">
        <v>330</v>
      </c>
    </row>
    <row r="7109" spans="2:11" hidden="1">
      <c r="B7109" s="519" t="s">
        <v>1063</v>
      </c>
      <c r="C7109" s="519"/>
      <c r="D7109" s="519"/>
      <c r="E7109" s="519"/>
      <c r="F7109" s="519">
        <v>2</v>
      </c>
      <c r="G7109" s="519"/>
      <c r="H7109" s="519">
        <v>31</v>
      </c>
      <c r="I7109" s="519">
        <v>7</v>
      </c>
      <c r="J7109" s="519" t="str">
        <f t="shared" si="161"/>
        <v>SDN30023107</v>
      </c>
      <c r="K7109" s="519">
        <v>330</v>
      </c>
    </row>
    <row r="7110" spans="2:11" hidden="1">
      <c r="B7110" s="519" t="s">
        <v>1063</v>
      </c>
      <c r="C7110" s="519"/>
      <c r="D7110" s="519"/>
      <c r="E7110" s="519"/>
      <c r="F7110" s="519">
        <v>2</v>
      </c>
      <c r="G7110" s="519"/>
      <c r="H7110" s="519">
        <v>31</v>
      </c>
      <c r="I7110" s="519">
        <v>8</v>
      </c>
      <c r="J7110" s="519" t="str">
        <f t="shared" si="161"/>
        <v>SDN30023108</v>
      </c>
      <c r="K7110" s="519">
        <v>330</v>
      </c>
    </row>
    <row r="7111" spans="2:11" hidden="1">
      <c r="B7111" s="519" t="s">
        <v>1063</v>
      </c>
      <c r="C7111" s="519"/>
      <c r="D7111" s="519"/>
      <c r="E7111" s="519"/>
      <c r="F7111" s="519">
        <v>2</v>
      </c>
      <c r="G7111" s="519"/>
      <c r="H7111" s="519">
        <v>31</v>
      </c>
      <c r="I7111" s="519">
        <v>9</v>
      </c>
      <c r="J7111" s="519" t="str">
        <f t="shared" si="161"/>
        <v>SDN30023109</v>
      </c>
      <c r="K7111" s="519">
        <v>330</v>
      </c>
    </row>
    <row r="7112" spans="2:11" hidden="1">
      <c r="B7112" s="519" t="s">
        <v>1063</v>
      </c>
      <c r="C7112" s="519"/>
      <c r="D7112" s="519"/>
      <c r="E7112" s="519"/>
      <c r="F7112" s="519">
        <v>2</v>
      </c>
      <c r="G7112" s="519"/>
      <c r="H7112" s="519">
        <v>31</v>
      </c>
      <c r="I7112" s="519">
        <v>10</v>
      </c>
      <c r="J7112" s="519" t="str">
        <f t="shared" si="161"/>
        <v>SDN30023110</v>
      </c>
      <c r="K7112" s="519">
        <v>330</v>
      </c>
    </row>
    <row r="7113" spans="2:11" hidden="1">
      <c r="B7113" s="519" t="s">
        <v>1063</v>
      </c>
      <c r="C7113" s="519"/>
      <c r="D7113" s="519"/>
      <c r="E7113" s="519"/>
      <c r="F7113" s="519">
        <v>2</v>
      </c>
      <c r="G7113" s="519"/>
      <c r="H7113" s="519">
        <v>31</v>
      </c>
      <c r="I7113" s="519">
        <v>11</v>
      </c>
      <c r="J7113" s="519" t="str">
        <f t="shared" si="161"/>
        <v>SDN30023111</v>
      </c>
      <c r="K7113" s="519">
        <v>330</v>
      </c>
    </row>
    <row r="7114" spans="2:11" hidden="1">
      <c r="B7114" s="519" t="s">
        <v>1063</v>
      </c>
      <c r="C7114" s="519"/>
      <c r="D7114" s="519"/>
      <c r="E7114" s="519"/>
      <c r="F7114" s="519">
        <v>2</v>
      </c>
      <c r="G7114" s="519"/>
      <c r="H7114" s="519">
        <v>31</v>
      </c>
      <c r="I7114" s="519">
        <v>12</v>
      </c>
      <c r="J7114" s="519" t="str">
        <f t="shared" si="161"/>
        <v>SDN30023112</v>
      </c>
      <c r="K7114" s="519">
        <v>330</v>
      </c>
    </row>
    <row r="7115" spans="2:11" hidden="1">
      <c r="B7115" s="519" t="s">
        <v>1063</v>
      </c>
      <c r="C7115" s="519"/>
      <c r="D7115" s="519"/>
      <c r="E7115" s="519"/>
      <c r="F7115" s="519">
        <v>2</v>
      </c>
      <c r="G7115" s="519"/>
      <c r="H7115" s="519">
        <v>31</v>
      </c>
      <c r="I7115" s="519">
        <v>13</v>
      </c>
      <c r="J7115" s="519" t="str">
        <f t="shared" si="161"/>
        <v>SDN30023113</v>
      </c>
      <c r="K7115" s="519">
        <v>330</v>
      </c>
    </row>
    <row r="7116" spans="2:11" hidden="1">
      <c r="B7116" s="519" t="s">
        <v>1063</v>
      </c>
      <c r="C7116" s="519"/>
      <c r="D7116" s="519"/>
      <c r="E7116" s="519"/>
      <c r="F7116" s="519">
        <v>2</v>
      </c>
      <c r="G7116" s="519"/>
      <c r="H7116" s="519">
        <v>31</v>
      </c>
      <c r="I7116" s="519">
        <v>14</v>
      </c>
      <c r="J7116" s="519" t="str">
        <f t="shared" si="161"/>
        <v>SDN30023114</v>
      </c>
      <c r="K7116" s="519">
        <v>330</v>
      </c>
    </row>
    <row r="7117" spans="2:11" hidden="1">
      <c r="B7117" s="519" t="s">
        <v>1063</v>
      </c>
      <c r="C7117" s="519"/>
      <c r="D7117" s="519"/>
      <c r="E7117" s="519"/>
      <c r="F7117" s="519">
        <v>2</v>
      </c>
      <c r="G7117" s="519"/>
      <c r="H7117" s="519">
        <v>31</v>
      </c>
      <c r="I7117" s="519">
        <v>15</v>
      </c>
      <c r="J7117" s="519" t="str">
        <f t="shared" si="161"/>
        <v>SDN30023115</v>
      </c>
      <c r="K7117" s="519">
        <v>330</v>
      </c>
    </row>
    <row r="7118" spans="2:11" hidden="1">
      <c r="B7118" s="519" t="s">
        <v>1063</v>
      </c>
      <c r="C7118" s="519"/>
      <c r="D7118" s="519"/>
      <c r="E7118" s="519"/>
      <c r="F7118" s="519">
        <v>2</v>
      </c>
      <c r="G7118" s="519"/>
      <c r="H7118" s="519">
        <v>31</v>
      </c>
      <c r="I7118" s="519">
        <v>16</v>
      </c>
      <c r="J7118" s="519" t="str">
        <f t="shared" si="161"/>
        <v>SDN30023116</v>
      </c>
      <c r="K7118" s="519">
        <v>264</v>
      </c>
    </row>
    <row r="7119" spans="2:11" hidden="1">
      <c r="B7119" s="519" t="s">
        <v>1063</v>
      </c>
      <c r="C7119" s="519"/>
      <c r="D7119" s="519"/>
      <c r="E7119" s="519"/>
      <c r="F7119" s="519">
        <v>2</v>
      </c>
      <c r="G7119" s="519"/>
      <c r="H7119" s="519">
        <v>31</v>
      </c>
      <c r="I7119" s="519">
        <v>17</v>
      </c>
      <c r="J7119" s="519" t="str">
        <f t="shared" si="161"/>
        <v>SDN30023117</v>
      </c>
      <c r="K7119" s="519">
        <v>264</v>
      </c>
    </row>
    <row r="7120" spans="2:11" hidden="1">
      <c r="B7120" s="519" t="s">
        <v>1063</v>
      </c>
      <c r="C7120" s="519"/>
      <c r="D7120" s="519"/>
      <c r="E7120" s="519"/>
      <c r="F7120" s="519">
        <v>2</v>
      </c>
      <c r="G7120" s="519"/>
      <c r="H7120" s="519">
        <v>31</v>
      </c>
      <c r="I7120" s="519">
        <v>18</v>
      </c>
      <c r="J7120" s="519" t="str">
        <f t="shared" si="161"/>
        <v>SDN30023118</v>
      </c>
      <c r="K7120" s="519">
        <v>264</v>
      </c>
    </row>
    <row r="7121" spans="2:11" hidden="1">
      <c r="B7121" s="519" t="s">
        <v>1063</v>
      </c>
      <c r="C7121" s="519"/>
      <c r="D7121" s="519"/>
      <c r="E7121" s="519"/>
      <c r="F7121" s="519">
        <v>2</v>
      </c>
      <c r="G7121" s="519"/>
      <c r="H7121" s="519">
        <v>31</v>
      </c>
      <c r="I7121" s="519">
        <v>19</v>
      </c>
      <c r="J7121" s="519" t="str">
        <f t="shared" si="161"/>
        <v>SDN30023119</v>
      </c>
      <c r="K7121" s="519">
        <v>264</v>
      </c>
    </row>
    <row r="7122" spans="2:11" hidden="1">
      <c r="B7122" s="519" t="s">
        <v>1063</v>
      </c>
      <c r="C7122" s="519"/>
      <c r="D7122" s="519"/>
      <c r="E7122" s="519"/>
      <c r="F7122" s="519">
        <v>2</v>
      </c>
      <c r="G7122" s="519"/>
      <c r="H7122" s="519">
        <v>31</v>
      </c>
      <c r="I7122" s="519">
        <v>20</v>
      </c>
      <c r="J7122" s="519" t="str">
        <f t="shared" si="161"/>
        <v>SDN30023120</v>
      </c>
      <c r="K7122" s="519">
        <v>264</v>
      </c>
    </row>
    <row r="7123" spans="2:11" hidden="1">
      <c r="B7123" s="519" t="s">
        <v>1063</v>
      </c>
      <c r="C7123" s="519"/>
      <c r="D7123" s="519"/>
      <c r="E7123" s="519"/>
      <c r="F7123" s="519">
        <v>2</v>
      </c>
      <c r="G7123" s="519"/>
      <c r="H7123" s="519">
        <v>31</v>
      </c>
      <c r="I7123" s="519">
        <v>21</v>
      </c>
      <c r="J7123" s="519" t="str">
        <f t="shared" si="161"/>
        <v>SDN30023121</v>
      </c>
      <c r="K7123" s="519">
        <v>264</v>
      </c>
    </row>
    <row r="7124" spans="2:11" hidden="1">
      <c r="B7124" s="519" t="s">
        <v>1063</v>
      </c>
      <c r="C7124" s="519"/>
      <c r="D7124" s="519"/>
      <c r="E7124" s="519"/>
      <c r="F7124" s="519">
        <v>2</v>
      </c>
      <c r="G7124" s="519"/>
      <c r="H7124" s="519">
        <v>31</v>
      </c>
      <c r="I7124" s="519">
        <v>22</v>
      </c>
      <c r="J7124" s="519" t="str">
        <f t="shared" si="161"/>
        <v>SDN30023122</v>
      </c>
      <c r="K7124" s="519">
        <v>264</v>
      </c>
    </row>
    <row r="7125" spans="2:11" hidden="1">
      <c r="B7125" s="519" t="s">
        <v>1063</v>
      </c>
      <c r="C7125" s="519"/>
      <c r="D7125" s="519"/>
      <c r="E7125" s="519"/>
      <c r="F7125" s="519">
        <v>2</v>
      </c>
      <c r="G7125" s="519"/>
      <c r="H7125" s="519">
        <v>31</v>
      </c>
      <c r="I7125" s="519">
        <v>23</v>
      </c>
      <c r="J7125" s="519" t="str">
        <f t="shared" si="161"/>
        <v>SDN30023123</v>
      </c>
      <c r="K7125" s="519">
        <v>264</v>
      </c>
    </row>
    <row r="7126" spans="2:11" hidden="1">
      <c r="B7126" s="519" t="s">
        <v>1063</v>
      </c>
      <c r="C7126" s="519"/>
      <c r="D7126" s="519"/>
      <c r="E7126" s="519"/>
      <c r="F7126" s="519">
        <v>2</v>
      </c>
      <c r="G7126" s="519"/>
      <c r="H7126" s="519">
        <v>31</v>
      </c>
      <c r="I7126" s="519">
        <v>24</v>
      </c>
      <c r="J7126" s="519" t="str">
        <f t="shared" si="161"/>
        <v>SDN30023124</v>
      </c>
      <c r="K7126" s="519">
        <v>264</v>
      </c>
    </row>
    <row r="7127" spans="2:11" hidden="1">
      <c r="B7127" s="519" t="s">
        <v>1063</v>
      </c>
      <c r="C7127" s="519"/>
      <c r="D7127" s="519"/>
      <c r="E7127" s="519"/>
      <c r="F7127" s="519">
        <v>2</v>
      </c>
      <c r="G7127" s="519"/>
      <c r="H7127" s="519">
        <v>31</v>
      </c>
      <c r="I7127" s="519">
        <v>25</v>
      </c>
      <c r="J7127" s="519" t="str">
        <f t="shared" si="161"/>
        <v>SDN30023125</v>
      </c>
      <c r="K7127" s="519">
        <v>264</v>
      </c>
    </row>
    <row r="7128" spans="2:11" hidden="1">
      <c r="B7128" s="519" t="s">
        <v>1063</v>
      </c>
      <c r="C7128" s="519"/>
      <c r="D7128" s="519"/>
      <c r="E7128" s="519"/>
      <c r="F7128" s="519">
        <v>2</v>
      </c>
      <c r="G7128" s="519"/>
      <c r="H7128" s="519">
        <v>31</v>
      </c>
      <c r="I7128" s="519">
        <v>26</v>
      </c>
      <c r="J7128" s="519" t="str">
        <f t="shared" si="161"/>
        <v>SDN30023126</v>
      </c>
      <c r="K7128" s="519">
        <v>264</v>
      </c>
    </row>
    <row r="7129" spans="2:11" hidden="1">
      <c r="B7129" s="519" t="s">
        <v>1063</v>
      </c>
      <c r="C7129" s="519"/>
      <c r="D7129" s="519"/>
      <c r="E7129" s="519"/>
      <c r="F7129" s="519">
        <v>2</v>
      </c>
      <c r="G7129" s="519"/>
      <c r="H7129" s="519">
        <v>31</v>
      </c>
      <c r="I7129" s="519">
        <v>27</v>
      </c>
      <c r="J7129" s="519" t="str">
        <f t="shared" si="161"/>
        <v>SDN30023127</v>
      </c>
      <c r="K7129" s="519">
        <v>264</v>
      </c>
    </row>
    <row r="7130" spans="2:11" hidden="1">
      <c r="B7130" s="519" t="s">
        <v>1063</v>
      </c>
      <c r="C7130" s="519"/>
      <c r="D7130" s="519"/>
      <c r="E7130" s="519"/>
      <c r="F7130" s="519">
        <v>2</v>
      </c>
      <c r="G7130" s="519"/>
      <c r="H7130" s="519">
        <v>31</v>
      </c>
      <c r="I7130" s="519">
        <v>28</v>
      </c>
      <c r="J7130" s="519" t="str">
        <f t="shared" si="161"/>
        <v>SDN30023128</v>
      </c>
      <c r="K7130" s="519">
        <v>264</v>
      </c>
    </row>
    <row r="7131" spans="2:11" hidden="1">
      <c r="B7131" s="519" t="s">
        <v>1063</v>
      </c>
      <c r="C7131" s="519"/>
      <c r="D7131" s="519"/>
      <c r="E7131" s="519"/>
      <c r="F7131" s="519">
        <v>2</v>
      </c>
      <c r="G7131" s="519"/>
      <c r="H7131" s="519">
        <v>31</v>
      </c>
      <c r="I7131" s="519">
        <v>29</v>
      </c>
      <c r="J7131" s="519" t="str">
        <f t="shared" si="161"/>
        <v>SDN30023129</v>
      </c>
      <c r="K7131" s="519">
        <v>264</v>
      </c>
    </row>
    <row r="7132" spans="2:11" hidden="1">
      <c r="B7132" s="519" t="s">
        <v>1063</v>
      </c>
      <c r="C7132" s="519"/>
      <c r="D7132" s="519"/>
      <c r="E7132" s="519"/>
      <c r="F7132" s="519">
        <v>2</v>
      </c>
      <c r="G7132" s="519"/>
      <c r="H7132" s="519">
        <v>31</v>
      </c>
      <c r="I7132" s="519">
        <v>30</v>
      </c>
      <c r="J7132" s="519" t="str">
        <f t="shared" si="161"/>
        <v>SDN30023130</v>
      </c>
      <c r="K7132" s="519">
        <v>264</v>
      </c>
    </row>
    <row r="7133" spans="2:11" hidden="1">
      <c r="B7133" s="519" t="s">
        <v>1063</v>
      </c>
      <c r="C7133" s="519"/>
      <c r="D7133" s="519"/>
      <c r="E7133" s="519"/>
      <c r="F7133" s="519">
        <v>2</v>
      </c>
      <c r="G7133" s="519"/>
      <c r="H7133" s="519">
        <v>32</v>
      </c>
      <c r="I7133" s="519">
        <v>1</v>
      </c>
      <c r="J7133" s="519" t="str">
        <f t="shared" si="161"/>
        <v>SDN30023201</v>
      </c>
      <c r="K7133" s="519">
        <v>335</v>
      </c>
    </row>
    <row r="7134" spans="2:11" hidden="1">
      <c r="B7134" s="519" t="s">
        <v>1063</v>
      </c>
      <c r="C7134" s="519"/>
      <c r="D7134" s="519"/>
      <c r="E7134" s="519"/>
      <c r="F7134" s="519">
        <v>2</v>
      </c>
      <c r="G7134" s="519"/>
      <c r="H7134" s="519">
        <v>32</v>
      </c>
      <c r="I7134" s="519">
        <v>2</v>
      </c>
      <c r="J7134" s="519" t="str">
        <f t="shared" si="161"/>
        <v>SDN30023202</v>
      </c>
      <c r="K7134" s="519">
        <v>335</v>
      </c>
    </row>
    <row r="7135" spans="2:11" hidden="1">
      <c r="B7135" s="519" t="s">
        <v>1063</v>
      </c>
      <c r="C7135" s="519"/>
      <c r="D7135" s="519"/>
      <c r="E7135" s="519"/>
      <c r="F7135" s="519">
        <v>2</v>
      </c>
      <c r="G7135" s="519"/>
      <c r="H7135" s="519">
        <v>32</v>
      </c>
      <c r="I7135" s="519">
        <v>3</v>
      </c>
      <c r="J7135" s="519" t="str">
        <f t="shared" si="161"/>
        <v>SDN30023203</v>
      </c>
      <c r="K7135" s="519">
        <v>335</v>
      </c>
    </row>
    <row r="7136" spans="2:11" hidden="1">
      <c r="B7136" s="519" t="s">
        <v>1063</v>
      </c>
      <c r="C7136" s="519"/>
      <c r="D7136" s="519"/>
      <c r="E7136" s="519"/>
      <c r="F7136" s="519">
        <v>2</v>
      </c>
      <c r="G7136" s="519"/>
      <c r="H7136" s="519">
        <v>32</v>
      </c>
      <c r="I7136" s="519">
        <v>4</v>
      </c>
      <c r="J7136" s="519" t="str">
        <f t="shared" si="161"/>
        <v>SDN30023204</v>
      </c>
      <c r="K7136" s="519">
        <v>335</v>
      </c>
    </row>
    <row r="7137" spans="2:11" hidden="1">
      <c r="B7137" s="519" t="s">
        <v>1063</v>
      </c>
      <c r="C7137" s="519"/>
      <c r="D7137" s="519"/>
      <c r="E7137" s="519"/>
      <c r="F7137" s="519">
        <v>2</v>
      </c>
      <c r="G7137" s="519"/>
      <c r="H7137" s="519">
        <v>32</v>
      </c>
      <c r="I7137" s="519">
        <v>5</v>
      </c>
      <c r="J7137" s="519" t="str">
        <f t="shared" si="161"/>
        <v>SDN30023205</v>
      </c>
      <c r="K7137" s="519">
        <v>335</v>
      </c>
    </row>
    <row r="7138" spans="2:11" hidden="1">
      <c r="B7138" s="519" t="s">
        <v>1063</v>
      </c>
      <c r="C7138" s="519"/>
      <c r="D7138" s="519"/>
      <c r="E7138" s="519"/>
      <c r="F7138" s="519">
        <v>2</v>
      </c>
      <c r="G7138" s="519"/>
      <c r="H7138" s="519">
        <v>32</v>
      </c>
      <c r="I7138" s="519">
        <v>6</v>
      </c>
      <c r="J7138" s="519" t="str">
        <f t="shared" si="161"/>
        <v>SDN30023206</v>
      </c>
      <c r="K7138" s="519">
        <v>335</v>
      </c>
    </row>
    <row r="7139" spans="2:11" hidden="1">
      <c r="B7139" s="519" t="s">
        <v>1063</v>
      </c>
      <c r="C7139" s="519"/>
      <c r="D7139" s="519"/>
      <c r="E7139" s="519"/>
      <c r="F7139" s="519">
        <v>2</v>
      </c>
      <c r="G7139" s="519"/>
      <c r="H7139" s="519">
        <v>32</v>
      </c>
      <c r="I7139" s="519">
        <v>7</v>
      </c>
      <c r="J7139" s="519" t="str">
        <f t="shared" si="161"/>
        <v>SDN30023207</v>
      </c>
      <c r="K7139" s="519">
        <v>335</v>
      </c>
    </row>
    <row r="7140" spans="2:11" hidden="1">
      <c r="B7140" s="519" t="s">
        <v>1063</v>
      </c>
      <c r="C7140" s="519"/>
      <c r="D7140" s="519"/>
      <c r="E7140" s="519"/>
      <c r="F7140" s="519">
        <v>2</v>
      </c>
      <c r="G7140" s="519"/>
      <c r="H7140" s="519">
        <v>32</v>
      </c>
      <c r="I7140" s="519">
        <v>8</v>
      </c>
      <c r="J7140" s="519" t="str">
        <f t="shared" si="161"/>
        <v>SDN30023208</v>
      </c>
      <c r="K7140" s="519">
        <v>335</v>
      </c>
    </row>
    <row r="7141" spans="2:11" hidden="1">
      <c r="B7141" s="519" t="s">
        <v>1063</v>
      </c>
      <c r="C7141" s="519"/>
      <c r="D7141" s="519"/>
      <c r="E7141" s="519"/>
      <c r="F7141" s="519">
        <v>2</v>
      </c>
      <c r="G7141" s="519"/>
      <c r="H7141" s="519">
        <v>32</v>
      </c>
      <c r="I7141" s="519">
        <v>9</v>
      </c>
      <c r="J7141" s="519" t="str">
        <f t="shared" si="161"/>
        <v>SDN30023209</v>
      </c>
      <c r="K7141" s="519">
        <v>335</v>
      </c>
    </row>
    <row r="7142" spans="2:11" hidden="1">
      <c r="B7142" s="519" t="s">
        <v>1063</v>
      </c>
      <c r="C7142" s="519"/>
      <c r="D7142" s="519"/>
      <c r="E7142" s="519"/>
      <c r="F7142" s="519">
        <v>2</v>
      </c>
      <c r="G7142" s="519"/>
      <c r="H7142" s="519">
        <v>32</v>
      </c>
      <c r="I7142" s="519">
        <v>10</v>
      </c>
      <c r="J7142" s="519" t="str">
        <f t="shared" si="161"/>
        <v>SDN30023210</v>
      </c>
      <c r="K7142" s="519">
        <v>335</v>
      </c>
    </row>
    <row r="7143" spans="2:11" hidden="1">
      <c r="B7143" s="519" t="s">
        <v>1063</v>
      </c>
      <c r="C7143" s="519"/>
      <c r="D7143" s="519"/>
      <c r="E7143" s="519"/>
      <c r="F7143" s="519">
        <v>2</v>
      </c>
      <c r="G7143" s="519"/>
      <c r="H7143" s="519">
        <v>32</v>
      </c>
      <c r="I7143" s="519">
        <v>11</v>
      </c>
      <c r="J7143" s="519" t="str">
        <f t="shared" si="161"/>
        <v>SDN30023211</v>
      </c>
      <c r="K7143" s="519">
        <v>335</v>
      </c>
    </row>
    <row r="7144" spans="2:11" hidden="1">
      <c r="B7144" s="519" t="s">
        <v>1063</v>
      </c>
      <c r="C7144" s="519"/>
      <c r="D7144" s="519"/>
      <c r="E7144" s="519"/>
      <c r="F7144" s="519">
        <v>2</v>
      </c>
      <c r="G7144" s="519"/>
      <c r="H7144" s="519">
        <v>32</v>
      </c>
      <c r="I7144" s="519">
        <v>12</v>
      </c>
      <c r="J7144" s="519" t="str">
        <f t="shared" si="161"/>
        <v>SDN30023212</v>
      </c>
      <c r="K7144" s="519">
        <v>335</v>
      </c>
    </row>
    <row r="7145" spans="2:11" hidden="1">
      <c r="B7145" s="519" t="s">
        <v>1063</v>
      </c>
      <c r="C7145" s="519"/>
      <c r="D7145" s="519"/>
      <c r="E7145" s="519"/>
      <c r="F7145" s="519">
        <v>2</v>
      </c>
      <c r="G7145" s="519"/>
      <c r="H7145" s="519">
        <v>32</v>
      </c>
      <c r="I7145" s="519">
        <v>13</v>
      </c>
      <c r="J7145" s="519" t="str">
        <f t="shared" si="161"/>
        <v>SDN30023213</v>
      </c>
      <c r="K7145" s="519">
        <v>335</v>
      </c>
    </row>
    <row r="7146" spans="2:11" hidden="1">
      <c r="B7146" s="519" t="s">
        <v>1063</v>
      </c>
      <c r="C7146" s="519"/>
      <c r="D7146" s="519"/>
      <c r="E7146" s="519"/>
      <c r="F7146" s="519">
        <v>2</v>
      </c>
      <c r="G7146" s="519"/>
      <c r="H7146" s="519">
        <v>32</v>
      </c>
      <c r="I7146" s="519">
        <v>14</v>
      </c>
      <c r="J7146" s="519" t="str">
        <f t="shared" si="161"/>
        <v>SDN30023214</v>
      </c>
      <c r="K7146" s="519">
        <v>335</v>
      </c>
    </row>
    <row r="7147" spans="2:11" hidden="1">
      <c r="B7147" s="519" t="s">
        <v>1063</v>
      </c>
      <c r="C7147" s="519"/>
      <c r="D7147" s="519"/>
      <c r="E7147" s="519"/>
      <c r="F7147" s="519">
        <v>2</v>
      </c>
      <c r="G7147" s="519"/>
      <c r="H7147" s="519">
        <v>32</v>
      </c>
      <c r="I7147" s="519">
        <v>15</v>
      </c>
      <c r="J7147" s="519" t="str">
        <f t="shared" si="161"/>
        <v>SDN30023215</v>
      </c>
      <c r="K7147" s="519">
        <v>335</v>
      </c>
    </row>
    <row r="7148" spans="2:11" hidden="1">
      <c r="B7148" s="519" t="s">
        <v>1063</v>
      </c>
      <c r="C7148" s="519"/>
      <c r="D7148" s="519"/>
      <c r="E7148" s="519"/>
      <c r="F7148" s="519">
        <v>2</v>
      </c>
      <c r="G7148" s="519"/>
      <c r="H7148" s="519">
        <v>32</v>
      </c>
      <c r="I7148" s="519">
        <v>16</v>
      </c>
      <c r="J7148" s="519" t="str">
        <f t="shared" si="161"/>
        <v>SDN30023216</v>
      </c>
      <c r="K7148" s="519">
        <v>268</v>
      </c>
    </row>
    <row r="7149" spans="2:11" hidden="1">
      <c r="B7149" s="519" t="s">
        <v>1063</v>
      </c>
      <c r="C7149" s="519"/>
      <c r="D7149" s="519"/>
      <c r="E7149" s="519"/>
      <c r="F7149" s="519">
        <v>2</v>
      </c>
      <c r="G7149" s="519"/>
      <c r="H7149" s="519">
        <v>32</v>
      </c>
      <c r="I7149" s="519">
        <v>17</v>
      </c>
      <c r="J7149" s="519" t="str">
        <f t="shared" si="161"/>
        <v>SDN30023217</v>
      </c>
      <c r="K7149" s="519">
        <v>268</v>
      </c>
    </row>
    <row r="7150" spans="2:11" hidden="1">
      <c r="B7150" s="519" t="s">
        <v>1063</v>
      </c>
      <c r="C7150" s="519"/>
      <c r="D7150" s="519"/>
      <c r="E7150" s="519"/>
      <c r="F7150" s="519">
        <v>2</v>
      </c>
      <c r="G7150" s="519"/>
      <c r="H7150" s="519">
        <v>32</v>
      </c>
      <c r="I7150" s="519">
        <v>18</v>
      </c>
      <c r="J7150" s="519" t="str">
        <f t="shared" si="161"/>
        <v>SDN30023218</v>
      </c>
      <c r="K7150" s="519">
        <v>268</v>
      </c>
    </row>
    <row r="7151" spans="2:11" hidden="1">
      <c r="B7151" s="519" t="s">
        <v>1063</v>
      </c>
      <c r="C7151" s="519"/>
      <c r="D7151" s="519"/>
      <c r="E7151" s="519"/>
      <c r="F7151" s="519">
        <v>2</v>
      </c>
      <c r="G7151" s="519"/>
      <c r="H7151" s="519">
        <v>32</v>
      </c>
      <c r="I7151" s="519">
        <v>19</v>
      </c>
      <c r="J7151" s="519" t="str">
        <f t="shared" si="161"/>
        <v>SDN30023219</v>
      </c>
      <c r="K7151" s="519">
        <v>268</v>
      </c>
    </row>
    <row r="7152" spans="2:11" hidden="1">
      <c r="B7152" s="519" t="s">
        <v>1063</v>
      </c>
      <c r="C7152" s="519"/>
      <c r="D7152" s="519"/>
      <c r="E7152" s="519"/>
      <c r="F7152" s="519">
        <v>2</v>
      </c>
      <c r="G7152" s="519"/>
      <c r="H7152" s="519">
        <v>32</v>
      </c>
      <c r="I7152" s="519">
        <v>20</v>
      </c>
      <c r="J7152" s="519" t="str">
        <f t="shared" si="161"/>
        <v>SDN30023220</v>
      </c>
      <c r="K7152" s="519">
        <v>268</v>
      </c>
    </row>
    <row r="7153" spans="2:11" hidden="1">
      <c r="B7153" s="519" t="s">
        <v>1063</v>
      </c>
      <c r="C7153" s="519"/>
      <c r="D7153" s="519"/>
      <c r="E7153" s="519"/>
      <c r="F7153" s="519">
        <v>2</v>
      </c>
      <c r="G7153" s="519"/>
      <c r="H7153" s="519">
        <v>32</v>
      </c>
      <c r="I7153" s="519">
        <v>21</v>
      </c>
      <c r="J7153" s="519" t="str">
        <f t="shared" si="161"/>
        <v>SDN30023221</v>
      </c>
      <c r="K7153" s="519">
        <v>268</v>
      </c>
    </row>
    <row r="7154" spans="2:11" hidden="1">
      <c r="B7154" s="519" t="s">
        <v>1063</v>
      </c>
      <c r="C7154" s="519"/>
      <c r="D7154" s="519"/>
      <c r="E7154" s="519"/>
      <c r="F7154" s="519">
        <v>2</v>
      </c>
      <c r="G7154" s="519"/>
      <c r="H7154" s="519">
        <v>32</v>
      </c>
      <c r="I7154" s="519">
        <v>22</v>
      </c>
      <c r="J7154" s="519" t="str">
        <f t="shared" si="161"/>
        <v>SDN30023222</v>
      </c>
      <c r="K7154" s="519">
        <v>268</v>
      </c>
    </row>
    <row r="7155" spans="2:11" hidden="1">
      <c r="B7155" s="519" t="s">
        <v>1063</v>
      </c>
      <c r="C7155" s="519"/>
      <c r="D7155" s="519"/>
      <c r="E7155" s="519"/>
      <c r="F7155" s="519">
        <v>2</v>
      </c>
      <c r="G7155" s="519"/>
      <c r="H7155" s="519">
        <v>32</v>
      </c>
      <c r="I7155" s="519">
        <v>23</v>
      </c>
      <c r="J7155" s="519" t="str">
        <f t="shared" si="161"/>
        <v>SDN30023223</v>
      </c>
      <c r="K7155" s="519">
        <v>268</v>
      </c>
    </row>
    <row r="7156" spans="2:11" hidden="1">
      <c r="B7156" s="519" t="s">
        <v>1063</v>
      </c>
      <c r="C7156" s="519"/>
      <c r="D7156" s="519"/>
      <c r="E7156" s="519"/>
      <c r="F7156" s="519">
        <v>2</v>
      </c>
      <c r="G7156" s="519"/>
      <c r="H7156" s="519">
        <v>32</v>
      </c>
      <c r="I7156" s="519">
        <v>24</v>
      </c>
      <c r="J7156" s="519" t="str">
        <f t="shared" si="161"/>
        <v>SDN30023224</v>
      </c>
      <c r="K7156" s="519">
        <v>268</v>
      </c>
    </row>
    <row r="7157" spans="2:11" hidden="1">
      <c r="B7157" s="519" t="s">
        <v>1063</v>
      </c>
      <c r="C7157" s="519"/>
      <c r="D7157" s="519"/>
      <c r="E7157" s="519"/>
      <c r="F7157" s="519">
        <v>2</v>
      </c>
      <c r="G7157" s="519"/>
      <c r="H7157" s="519">
        <v>32</v>
      </c>
      <c r="I7157" s="519">
        <v>25</v>
      </c>
      <c r="J7157" s="519" t="str">
        <f t="shared" si="161"/>
        <v>SDN30023225</v>
      </c>
      <c r="K7157" s="519">
        <v>268</v>
      </c>
    </row>
    <row r="7158" spans="2:11" hidden="1">
      <c r="B7158" s="519" t="s">
        <v>1063</v>
      </c>
      <c r="C7158" s="519"/>
      <c r="D7158" s="519"/>
      <c r="E7158" s="519"/>
      <c r="F7158" s="519">
        <v>2</v>
      </c>
      <c r="G7158" s="519"/>
      <c r="H7158" s="519">
        <v>32</v>
      </c>
      <c r="I7158" s="519">
        <v>26</v>
      </c>
      <c r="J7158" s="519" t="str">
        <f t="shared" si="161"/>
        <v>SDN30023226</v>
      </c>
      <c r="K7158" s="519">
        <v>268</v>
      </c>
    </row>
    <row r="7159" spans="2:11" hidden="1">
      <c r="B7159" s="519" t="s">
        <v>1063</v>
      </c>
      <c r="C7159" s="519"/>
      <c r="D7159" s="519"/>
      <c r="E7159" s="519"/>
      <c r="F7159" s="519">
        <v>2</v>
      </c>
      <c r="G7159" s="519"/>
      <c r="H7159" s="519">
        <v>32</v>
      </c>
      <c r="I7159" s="519">
        <v>27</v>
      </c>
      <c r="J7159" s="519" t="str">
        <f t="shared" si="161"/>
        <v>SDN30023227</v>
      </c>
      <c r="K7159" s="519">
        <v>268</v>
      </c>
    </row>
    <row r="7160" spans="2:11" hidden="1">
      <c r="B7160" s="519" t="s">
        <v>1063</v>
      </c>
      <c r="C7160" s="519"/>
      <c r="D7160" s="519"/>
      <c r="E7160" s="519"/>
      <c r="F7160" s="519">
        <v>2</v>
      </c>
      <c r="G7160" s="519"/>
      <c r="H7160" s="519">
        <v>32</v>
      </c>
      <c r="I7160" s="519">
        <v>28</v>
      </c>
      <c r="J7160" s="519" t="str">
        <f t="shared" si="161"/>
        <v>SDN30023228</v>
      </c>
      <c r="K7160" s="519">
        <v>268</v>
      </c>
    </row>
    <row r="7161" spans="2:11" hidden="1">
      <c r="B7161" s="519" t="s">
        <v>1063</v>
      </c>
      <c r="C7161" s="519"/>
      <c r="D7161" s="519"/>
      <c r="E7161" s="519"/>
      <c r="F7161" s="519">
        <v>2</v>
      </c>
      <c r="G7161" s="519"/>
      <c r="H7161" s="519">
        <v>32</v>
      </c>
      <c r="I7161" s="519">
        <v>29</v>
      </c>
      <c r="J7161" s="519" t="str">
        <f t="shared" si="161"/>
        <v>SDN30023229</v>
      </c>
      <c r="K7161" s="519">
        <v>268</v>
      </c>
    </row>
    <row r="7162" spans="2:11" hidden="1">
      <c r="B7162" s="519" t="s">
        <v>1063</v>
      </c>
      <c r="C7162" s="519"/>
      <c r="D7162" s="519"/>
      <c r="E7162" s="519"/>
      <c r="F7162" s="519">
        <v>2</v>
      </c>
      <c r="G7162" s="519"/>
      <c r="H7162" s="519">
        <v>32</v>
      </c>
      <c r="I7162" s="519">
        <v>30</v>
      </c>
      <c r="J7162" s="519" t="str">
        <f t="shared" si="161"/>
        <v>SDN30023230</v>
      </c>
      <c r="K7162" s="519">
        <v>268</v>
      </c>
    </row>
    <row r="7163" spans="2:11" hidden="1">
      <c r="B7163" s="519" t="s">
        <v>1063</v>
      </c>
      <c r="C7163" s="519"/>
      <c r="D7163" s="519"/>
      <c r="E7163" s="519"/>
      <c r="F7163" s="519">
        <v>2</v>
      </c>
      <c r="G7163" s="519"/>
      <c r="H7163" s="519">
        <v>33</v>
      </c>
      <c r="I7163" s="519">
        <v>1</v>
      </c>
      <c r="J7163" s="519" t="str">
        <f t="shared" si="161"/>
        <v>SDN30023301</v>
      </c>
      <c r="K7163" s="519">
        <v>340</v>
      </c>
    </row>
    <row r="7164" spans="2:11" hidden="1">
      <c r="B7164" s="519" t="s">
        <v>1063</v>
      </c>
      <c r="C7164" s="519"/>
      <c r="D7164" s="519"/>
      <c r="E7164" s="519"/>
      <c r="F7164" s="519">
        <v>2</v>
      </c>
      <c r="G7164" s="519"/>
      <c r="H7164" s="519">
        <v>33</v>
      </c>
      <c r="I7164" s="519">
        <v>2</v>
      </c>
      <c r="J7164" s="519" t="str">
        <f t="shared" si="161"/>
        <v>SDN30023302</v>
      </c>
      <c r="K7164" s="519">
        <v>340</v>
      </c>
    </row>
    <row r="7165" spans="2:11" hidden="1">
      <c r="B7165" s="519" t="s">
        <v>1063</v>
      </c>
      <c r="C7165" s="519"/>
      <c r="D7165" s="519"/>
      <c r="E7165" s="519"/>
      <c r="F7165" s="519">
        <v>2</v>
      </c>
      <c r="G7165" s="519"/>
      <c r="H7165" s="519">
        <v>33</v>
      </c>
      <c r="I7165" s="519">
        <v>3</v>
      </c>
      <c r="J7165" s="519" t="str">
        <f t="shared" si="161"/>
        <v>SDN30023303</v>
      </c>
      <c r="K7165" s="519">
        <v>340</v>
      </c>
    </row>
    <row r="7166" spans="2:11" hidden="1">
      <c r="B7166" s="519" t="s">
        <v>1063</v>
      </c>
      <c r="C7166" s="519"/>
      <c r="D7166" s="519"/>
      <c r="E7166" s="519"/>
      <c r="F7166" s="519">
        <v>2</v>
      </c>
      <c r="G7166" s="519"/>
      <c r="H7166" s="519">
        <v>33</v>
      </c>
      <c r="I7166" s="519">
        <v>4</v>
      </c>
      <c r="J7166" s="519" t="str">
        <f t="shared" si="161"/>
        <v>SDN30023304</v>
      </c>
      <c r="K7166" s="519">
        <v>340</v>
      </c>
    </row>
    <row r="7167" spans="2:11" hidden="1">
      <c r="B7167" s="519" t="s">
        <v>1063</v>
      </c>
      <c r="C7167" s="519"/>
      <c r="D7167" s="519"/>
      <c r="E7167" s="519"/>
      <c r="F7167" s="519">
        <v>2</v>
      </c>
      <c r="G7167" s="519"/>
      <c r="H7167" s="519">
        <v>33</v>
      </c>
      <c r="I7167" s="519">
        <v>5</v>
      </c>
      <c r="J7167" s="519" t="str">
        <f t="shared" si="161"/>
        <v>SDN30023305</v>
      </c>
      <c r="K7167" s="519">
        <v>340</v>
      </c>
    </row>
    <row r="7168" spans="2:11" hidden="1">
      <c r="B7168" s="519" t="s">
        <v>1063</v>
      </c>
      <c r="C7168" s="519"/>
      <c r="D7168" s="519"/>
      <c r="E7168" s="519"/>
      <c r="F7168" s="519">
        <v>2</v>
      </c>
      <c r="G7168" s="519"/>
      <c r="H7168" s="519">
        <v>33</v>
      </c>
      <c r="I7168" s="519">
        <v>6</v>
      </c>
      <c r="J7168" s="519" t="str">
        <f t="shared" si="161"/>
        <v>SDN30023306</v>
      </c>
      <c r="K7168" s="519">
        <v>340</v>
      </c>
    </row>
    <row r="7169" spans="2:11" hidden="1">
      <c r="B7169" s="519" t="s">
        <v>1063</v>
      </c>
      <c r="C7169" s="519"/>
      <c r="D7169" s="519"/>
      <c r="E7169" s="519"/>
      <c r="F7169" s="519">
        <v>2</v>
      </c>
      <c r="G7169" s="519"/>
      <c r="H7169" s="519">
        <v>33</v>
      </c>
      <c r="I7169" s="519">
        <v>7</v>
      </c>
      <c r="J7169" s="519" t="str">
        <f t="shared" si="161"/>
        <v>SDN30023307</v>
      </c>
      <c r="K7169" s="519">
        <v>340</v>
      </c>
    </row>
    <row r="7170" spans="2:11" hidden="1">
      <c r="B7170" s="519" t="s">
        <v>1063</v>
      </c>
      <c r="C7170" s="519"/>
      <c r="D7170" s="519"/>
      <c r="E7170" s="519"/>
      <c r="F7170" s="519">
        <v>2</v>
      </c>
      <c r="G7170" s="519"/>
      <c r="H7170" s="519">
        <v>33</v>
      </c>
      <c r="I7170" s="519">
        <v>8</v>
      </c>
      <c r="J7170" s="519" t="str">
        <f t="shared" si="161"/>
        <v>SDN30023308</v>
      </c>
      <c r="K7170" s="519">
        <v>340</v>
      </c>
    </row>
    <row r="7171" spans="2:11" hidden="1">
      <c r="B7171" s="519" t="s">
        <v>1063</v>
      </c>
      <c r="C7171" s="519"/>
      <c r="D7171" s="519"/>
      <c r="E7171" s="519"/>
      <c r="F7171" s="519">
        <v>2</v>
      </c>
      <c r="G7171" s="519"/>
      <c r="H7171" s="519">
        <v>33</v>
      </c>
      <c r="I7171" s="519">
        <v>9</v>
      </c>
      <c r="J7171" s="519" t="str">
        <f t="shared" si="161"/>
        <v>SDN30023309</v>
      </c>
      <c r="K7171" s="519">
        <v>340</v>
      </c>
    </row>
    <row r="7172" spans="2:11" hidden="1">
      <c r="B7172" s="519" t="s">
        <v>1063</v>
      </c>
      <c r="C7172" s="519"/>
      <c r="D7172" s="519"/>
      <c r="E7172" s="519"/>
      <c r="F7172" s="519">
        <v>2</v>
      </c>
      <c r="G7172" s="519"/>
      <c r="H7172" s="519">
        <v>33</v>
      </c>
      <c r="I7172" s="519">
        <v>10</v>
      </c>
      <c r="J7172" s="519" t="str">
        <f t="shared" ref="J7172:J7235" si="162">B7172&amp;TEXT(F7172,"00")&amp;TEXT(H7172,"00")&amp;TEXT(I7172,"00")</f>
        <v>SDN30023310</v>
      </c>
      <c r="K7172" s="519">
        <v>340</v>
      </c>
    </row>
    <row r="7173" spans="2:11" hidden="1">
      <c r="B7173" s="519" t="s">
        <v>1063</v>
      </c>
      <c r="C7173" s="519"/>
      <c r="D7173" s="519"/>
      <c r="E7173" s="519"/>
      <c r="F7173" s="519">
        <v>2</v>
      </c>
      <c r="G7173" s="519"/>
      <c r="H7173" s="519">
        <v>33</v>
      </c>
      <c r="I7173" s="519">
        <v>11</v>
      </c>
      <c r="J7173" s="519" t="str">
        <f t="shared" si="162"/>
        <v>SDN30023311</v>
      </c>
      <c r="K7173" s="519">
        <v>340</v>
      </c>
    </row>
    <row r="7174" spans="2:11" hidden="1">
      <c r="B7174" s="519" t="s">
        <v>1063</v>
      </c>
      <c r="C7174" s="519"/>
      <c r="D7174" s="519"/>
      <c r="E7174" s="519"/>
      <c r="F7174" s="519">
        <v>2</v>
      </c>
      <c r="G7174" s="519"/>
      <c r="H7174" s="519">
        <v>33</v>
      </c>
      <c r="I7174" s="519">
        <v>12</v>
      </c>
      <c r="J7174" s="519" t="str">
        <f t="shared" si="162"/>
        <v>SDN30023312</v>
      </c>
      <c r="K7174" s="519">
        <v>340</v>
      </c>
    </row>
    <row r="7175" spans="2:11" hidden="1">
      <c r="B7175" s="519" t="s">
        <v>1063</v>
      </c>
      <c r="C7175" s="519"/>
      <c r="D7175" s="519"/>
      <c r="E7175" s="519"/>
      <c r="F7175" s="519">
        <v>2</v>
      </c>
      <c r="G7175" s="519"/>
      <c r="H7175" s="519">
        <v>33</v>
      </c>
      <c r="I7175" s="519">
        <v>13</v>
      </c>
      <c r="J7175" s="519" t="str">
        <f t="shared" si="162"/>
        <v>SDN30023313</v>
      </c>
      <c r="K7175" s="519">
        <v>340</v>
      </c>
    </row>
    <row r="7176" spans="2:11" hidden="1">
      <c r="B7176" s="519" t="s">
        <v>1063</v>
      </c>
      <c r="C7176" s="519"/>
      <c r="D7176" s="519"/>
      <c r="E7176" s="519"/>
      <c r="F7176" s="519">
        <v>2</v>
      </c>
      <c r="G7176" s="519"/>
      <c r="H7176" s="519">
        <v>33</v>
      </c>
      <c r="I7176" s="519">
        <v>14</v>
      </c>
      <c r="J7176" s="519" t="str">
        <f t="shared" si="162"/>
        <v>SDN30023314</v>
      </c>
      <c r="K7176" s="519">
        <v>340</v>
      </c>
    </row>
    <row r="7177" spans="2:11" hidden="1">
      <c r="B7177" s="519" t="s">
        <v>1063</v>
      </c>
      <c r="C7177" s="519"/>
      <c r="D7177" s="519"/>
      <c r="E7177" s="519"/>
      <c r="F7177" s="519">
        <v>2</v>
      </c>
      <c r="G7177" s="519"/>
      <c r="H7177" s="519">
        <v>33</v>
      </c>
      <c r="I7177" s="519">
        <v>15</v>
      </c>
      <c r="J7177" s="519" t="str">
        <f t="shared" si="162"/>
        <v>SDN30023315</v>
      </c>
      <c r="K7177" s="519">
        <v>340</v>
      </c>
    </row>
    <row r="7178" spans="2:11" hidden="1">
      <c r="B7178" s="519" t="s">
        <v>1063</v>
      </c>
      <c r="C7178" s="519"/>
      <c r="D7178" s="519"/>
      <c r="E7178" s="519"/>
      <c r="F7178" s="519">
        <v>2</v>
      </c>
      <c r="G7178" s="519"/>
      <c r="H7178" s="519">
        <v>33</v>
      </c>
      <c r="I7178" s="519">
        <v>16</v>
      </c>
      <c r="J7178" s="519" t="str">
        <f t="shared" si="162"/>
        <v>SDN30023316</v>
      </c>
      <c r="K7178" s="519">
        <v>272</v>
      </c>
    </row>
    <row r="7179" spans="2:11" hidden="1">
      <c r="B7179" s="519" t="s">
        <v>1063</v>
      </c>
      <c r="C7179" s="519"/>
      <c r="D7179" s="519"/>
      <c r="E7179" s="519"/>
      <c r="F7179" s="519">
        <v>2</v>
      </c>
      <c r="G7179" s="519"/>
      <c r="H7179" s="519">
        <v>33</v>
      </c>
      <c r="I7179" s="519">
        <v>17</v>
      </c>
      <c r="J7179" s="519" t="str">
        <f t="shared" si="162"/>
        <v>SDN30023317</v>
      </c>
      <c r="K7179" s="519">
        <v>272</v>
      </c>
    </row>
    <row r="7180" spans="2:11" hidden="1">
      <c r="B7180" s="519" t="s">
        <v>1063</v>
      </c>
      <c r="C7180" s="519"/>
      <c r="D7180" s="519"/>
      <c r="E7180" s="519"/>
      <c r="F7180" s="519">
        <v>2</v>
      </c>
      <c r="G7180" s="519"/>
      <c r="H7180" s="519">
        <v>33</v>
      </c>
      <c r="I7180" s="519">
        <v>18</v>
      </c>
      <c r="J7180" s="519" t="str">
        <f t="shared" si="162"/>
        <v>SDN30023318</v>
      </c>
      <c r="K7180" s="519">
        <v>272</v>
      </c>
    </row>
    <row r="7181" spans="2:11" hidden="1">
      <c r="B7181" s="519" t="s">
        <v>1063</v>
      </c>
      <c r="C7181" s="519"/>
      <c r="D7181" s="519"/>
      <c r="E7181" s="519"/>
      <c r="F7181" s="519">
        <v>2</v>
      </c>
      <c r="G7181" s="519"/>
      <c r="H7181" s="519">
        <v>33</v>
      </c>
      <c r="I7181" s="519">
        <v>19</v>
      </c>
      <c r="J7181" s="519" t="str">
        <f t="shared" si="162"/>
        <v>SDN30023319</v>
      </c>
      <c r="K7181" s="519">
        <v>272</v>
      </c>
    </row>
    <row r="7182" spans="2:11" hidden="1">
      <c r="B7182" s="519" t="s">
        <v>1063</v>
      </c>
      <c r="C7182" s="519"/>
      <c r="D7182" s="519"/>
      <c r="E7182" s="519"/>
      <c r="F7182" s="519">
        <v>2</v>
      </c>
      <c r="G7182" s="519"/>
      <c r="H7182" s="519">
        <v>33</v>
      </c>
      <c r="I7182" s="519">
        <v>20</v>
      </c>
      <c r="J7182" s="519" t="str">
        <f t="shared" si="162"/>
        <v>SDN30023320</v>
      </c>
      <c r="K7182" s="519">
        <v>272</v>
      </c>
    </row>
    <row r="7183" spans="2:11" hidden="1">
      <c r="B7183" s="519" t="s">
        <v>1063</v>
      </c>
      <c r="C7183" s="519"/>
      <c r="D7183" s="519"/>
      <c r="E7183" s="519"/>
      <c r="F7183" s="519">
        <v>2</v>
      </c>
      <c r="G7183" s="519"/>
      <c r="H7183" s="519">
        <v>33</v>
      </c>
      <c r="I7183" s="519">
        <v>21</v>
      </c>
      <c r="J7183" s="519" t="str">
        <f t="shared" si="162"/>
        <v>SDN30023321</v>
      </c>
      <c r="K7183" s="519">
        <v>272</v>
      </c>
    </row>
    <row r="7184" spans="2:11" hidden="1">
      <c r="B7184" s="519" t="s">
        <v>1063</v>
      </c>
      <c r="C7184" s="519"/>
      <c r="D7184" s="519"/>
      <c r="E7184" s="519"/>
      <c r="F7184" s="519">
        <v>2</v>
      </c>
      <c r="G7184" s="519"/>
      <c r="H7184" s="519">
        <v>33</v>
      </c>
      <c r="I7184" s="519">
        <v>22</v>
      </c>
      <c r="J7184" s="519" t="str">
        <f t="shared" si="162"/>
        <v>SDN30023322</v>
      </c>
      <c r="K7184" s="519">
        <v>272</v>
      </c>
    </row>
    <row r="7185" spans="2:11" hidden="1">
      <c r="B7185" s="519" t="s">
        <v>1063</v>
      </c>
      <c r="C7185" s="519"/>
      <c r="D7185" s="519"/>
      <c r="E7185" s="519"/>
      <c r="F7185" s="519">
        <v>2</v>
      </c>
      <c r="G7185" s="519"/>
      <c r="H7185" s="519">
        <v>33</v>
      </c>
      <c r="I7185" s="519">
        <v>23</v>
      </c>
      <c r="J7185" s="519" t="str">
        <f t="shared" si="162"/>
        <v>SDN30023323</v>
      </c>
      <c r="K7185" s="519">
        <v>272</v>
      </c>
    </row>
    <row r="7186" spans="2:11" hidden="1">
      <c r="B7186" s="519" t="s">
        <v>1063</v>
      </c>
      <c r="C7186" s="519"/>
      <c r="D7186" s="519"/>
      <c r="E7186" s="519"/>
      <c r="F7186" s="519">
        <v>2</v>
      </c>
      <c r="G7186" s="519"/>
      <c r="H7186" s="519">
        <v>33</v>
      </c>
      <c r="I7186" s="519">
        <v>24</v>
      </c>
      <c r="J7186" s="519" t="str">
        <f t="shared" si="162"/>
        <v>SDN30023324</v>
      </c>
      <c r="K7186" s="519">
        <v>272</v>
      </c>
    </row>
    <row r="7187" spans="2:11" hidden="1">
      <c r="B7187" s="519" t="s">
        <v>1063</v>
      </c>
      <c r="C7187" s="519"/>
      <c r="D7187" s="519"/>
      <c r="E7187" s="519"/>
      <c r="F7187" s="519">
        <v>2</v>
      </c>
      <c r="G7187" s="519"/>
      <c r="H7187" s="519">
        <v>33</v>
      </c>
      <c r="I7187" s="519">
        <v>25</v>
      </c>
      <c r="J7187" s="519" t="str">
        <f t="shared" si="162"/>
        <v>SDN30023325</v>
      </c>
      <c r="K7187" s="519">
        <v>272</v>
      </c>
    </row>
    <row r="7188" spans="2:11" hidden="1">
      <c r="B7188" s="519" t="s">
        <v>1063</v>
      </c>
      <c r="C7188" s="519"/>
      <c r="D7188" s="519"/>
      <c r="E7188" s="519"/>
      <c r="F7188" s="519">
        <v>2</v>
      </c>
      <c r="G7188" s="519"/>
      <c r="H7188" s="519">
        <v>33</v>
      </c>
      <c r="I7188" s="519">
        <v>26</v>
      </c>
      <c r="J7188" s="519" t="str">
        <f t="shared" si="162"/>
        <v>SDN30023326</v>
      </c>
      <c r="K7188" s="519">
        <v>272</v>
      </c>
    </row>
    <row r="7189" spans="2:11" hidden="1">
      <c r="B7189" s="519" t="s">
        <v>1063</v>
      </c>
      <c r="C7189" s="519"/>
      <c r="D7189" s="519"/>
      <c r="E7189" s="519"/>
      <c r="F7189" s="519">
        <v>2</v>
      </c>
      <c r="G7189" s="519"/>
      <c r="H7189" s="519">
        <v>33</v>
      </c>
      <c r="I7189" s="519">
        <v>27</v>
      </c>
      <c r="J7189" s="519" t="str">
        <f t="shared" si="162"/>
        <v>SDN30023327</v>
      </c>
      <c r="K7189" s="519">
        <v>272</v>
      </c>
    </row>
    <row r="7190" spans="2:11" hidden="1">
      <c r="B7190" s="519" t="s">
        <v>1063</v>
      </c>
      <c r="C7190" s="519"/>
      <c r="D7190" s="519"/>
      <c r="E7190" s="519"/>
      <c r="F7190" s="519">
        <v>2</v>
      </c>
      <c r="G7190" s="519"/>
      <c r="H7190" s="519">
        <v>33</v>
      </c>
      <c r="I7190" s="519">
        <v>28</v>
      </c>
      <c r="J7190" s="519" t="str">
        <f t="shared" si="162"/>
        <v>SDN30023328</v>
      </c>
      <c r="K7190" s="519">
        <v>272</v>
      </c>
    </row>
    <row r="7191" spans="2:11" hidden="1">
      <c r="B7191" s="519" t="s">
        <v>1063</v>
      </c>
      <c r="C7191" s="519"/>
      <c r="D7191" s="519"/>
      <c r="E7191" s="519"/>
      <c r="F7191" s="519">
        <v>2</v>
      </c>
      <c r="G7191" s="519"/>
      <c r="H7191" s="519">
        <v>33</v>
      </c>
      <c r="I7191" s="519">
        <v>29</v>
      </c>
      <c r="J7191" s="519" t="str">
        <f t="shared" si="162"/>
        <v>SDN30023329</v>
      </c>
      <c r="K7191" s="519">
        <v>272</v>
      </c>
    </row>
    <row r="7192" spans="2:11" hidden="1">
      <c r="B7192" s="519" t="s">
        <v>1063</v>
      </c>
      <c r="C7192" s="519"/>
      <c r="D7192" s="519"/>
      <c r="E7192" s="519"/>
      <c r="F7192" s="519">
        <v>2</v>
      </c>
      <c r="G7192" s="519"/>
      <c r="H7192" s="519">
        <v>33</v>
      </c>
      <c r="I7192" s="519">
        <v>30</v>
      </c>
      <c r="J7192" s="519" t="str">
        <f t="shared" si="162"/>
        <v>SDN30023330</v>
      </c>
      <c r="K7192" s="519">
        <v>272</v>
      </c>
    </row>
    <row r="7193" spans="2:11" hidden="1">
      <c r="B7193" s="519" t="s">
        <v>1063</v>
      </c>
      <c r="C7193" s="519"/>
      <c r="D7193" s="519"/>
      <c r="E7193" s="519"/>
      <c r="F7193" s="519">
        <v>2</v>
      </c>
      <c r="G7193" s="519"/>
      <c r="H7193" s="519">
        <v>34</v>
      </c>
      <c r="I7193" s="519">
        <v>1</v>
      </c>
      <c r="J7193" s="519" t="str">
        <f t="shared" si="162"/>
        <v>SDN30023401</v>
      </c>
      <c r="K7193" s="519">
        <v>350</v>
      </c>
    </row>
    <row r="7194" spans="2:11" hidden="1">
      <c r="B7194" s="519" t="s">
        <v>1063</v>
      </c>
      <c r="C7194" s="519"/>
      <c r="D7194" s="519"/>
      <c r="E7194" s="519"/>
      <c r="F7194" s="519">
        <v>2</v>
      </c>
      <c r="G7194" s="519"/>
      <c r="H7194" s="519">
        <v>34</v>
      </c>
      <c r="I7194" s="519">
        <v>2</v>
      </c>
      <c r="J7194" s="519" t="str">
        <f t="shared" si="162"/>
        <v>SDN30023402</v>
      </c>
      <c r="K7194" s="519">
        <v>350</v>
      </c>
    </row>
    <row r="7195" spans="2:11" hidden="1">
      <c r="B7195" s="519" t="s">
        <v>1063</v>
      </c>
      <c r="C7195" s="519"/>
      <c r="D7195" s="519"/>
      <c r="E7195" s="519"/>
      <c r="F7195" s="519">
        <v>2</v>
      </c>
      <c r="G7195" s="519"/>
      <c r="H7195" s="519">
        <v>34</v>
      </c>
      <c r="I7195" s="519">
        <v>3</v>
      </c>
      <c r="J7195" s="519" t="str">
        <f t="shared" si="162"/>
        <v>SDN30023403</v>
      </c>
      <c r="K7195" s="519">
        <v>350</v>
      </c>
    </row>
    <row r="7196" spans="2:11" hidden="1">
      <c r="B7196" s="519" t="s">
        <v>1063</v>
      </c>
      <c r="C7196" s="519"/>
      <c r="D7196" s="519"/>
      <c r="E7196" s="519"/>
      <c r="F7196" s="519">
        <v>2</v>
      </c>
      <c r="G7196" s="519"/>
      <c r="H7196" s="519">
        <v>34</v>
      </c>
      <c r="I7196" s="519">
        <v>4</v>
      </c>
      <c r="J7196" s="519" t="str">
        <f t="shared" si="162"/>
        <v>SDN30023404</v>
      </c>
      <c r="K7196" s="519">
        <v>350</v>
      </c>
    </row>
    <row r="7197" spans="2:11" hidden="1">
      <c r="B7197" s="519" t="s">
        <v>1063</v>
      </c>
      <c r="C7197" s="519"/>
      <c r="D7197" s="519"/>
      <c r="E7197" s="519"/>
      <c r="F7197" s="519">
        <v>2</v>
      </c>
      <c r="G7197" s="519"/>
      <c r="H7197" s="519">
        <v>34</v>
      </c>
      <c r="I7197" s="519">
        <v>5</v>
      </c>
      <c r="J7197" s="519" t="str">
        <f t="shared" si="162"/>
        <v>SDN30023405</v>
      </c>
      <c r="K7197" s="519">
        <v>350</v>
      </c>
    </row>
    <row r="7198" spans="2:11" hidden="1">
      <c r="B7198" s="519" t="s">
        <v>1063</v>
      </c>
      <c r="C7198" s="519"/>
      <c r="D7198" s="519"/>
      <c r="E7198" s="519"/>
      <c r="F7198" s="519">
        <v>2</v>
      </c>
      <c r="G7198" s="519"/>
      <c r="H7198" s="519">
        <v>34</v>
      </c>
      <c r="I7198" s="519">
        <v>6</v>
      </c>
      <c r="J7198" s="519" t="str">
        <f t="shared" si="162"/>
        <v>SDN30023406</v>
      </c>
      <c r="K7198" s="519">
        <v>350</v>
      </c>
    </row>
    <row r="7199" spans="2:11" hidden="1">
      <c r="B7199" s="519" t="s">
        <v>1063</v>
      </c>
      <c r="C7199" s="519"/>
      <c r="D7199" s="519"/>
      <c r="E7199" s="519"/>
      <c r="F7199" s="519">
        <v>2</v>
      </c>
      <c r="G7199" s="519"/>
      <c r="H7199" s="519">
        <v>34</v>
      </c>
      <c r="I7199" s="519">
        <v>7</v>
      </c>
      <c r="J7199" s="519" t="str">
        <f t="shared" si="162"/>
        <v>SDN30023407</v>
      </c>
      <c r="K7199" s="519">
        <v>350</v>
      </c>
    </row>
    <row r="7200" spans="2:11" hidden="1">
      <c r="B7200" s="519" t="s">
        <v>1063</v>
      </c>
      <c r="C7200" s="519"/>
      <c r="D7200" s="519"/>
      <c r="E7200" s="519"/>
      <c r="F7200" s="519">
        <v>2</v>
      </c>
      <c r="G7200" s="519"/>
      <c r="H7200" s="519">
        <v>34</v>
      </c>
      <c r="I7200" s="519">
        <v>8</v>
      </c>
      <c r="J7200" s="519" t="str">
        <f t="shared" si="162"/>
        <v>SDN30023408</v>
      </c>
      <c r="K7200" s="519">
        <v>350</v>
      </c>
    </row>
    <row r="7201" spans="2:11" hidden="1">
      <c r="B7201" s="519" t="s">
        <v>1063</v>
      </c>
      <c r="C7201" s="519"/>
      <c r="D7201" s="519"/>
      <c r="E7201" s="519"/>
      <c r="F7201" s="519">
        <v>2</v>
      </c>
      <c r="G7201" s="519"/>
      <c r="H7201" s="519">
        <v>34</v>
      </c>
      <c r="I7201" s="519">
        <v>9</v>
      </c>
      <c r="J7201" s="519" t="str">
        <f t="shared" si="162"/>
        <v>SDN30023409</v>
      </c>
      <c r="K7201" s="519">
        <v>350</v>
      </c>
    </row>
    <row r="7202" spans="2:11" hidden="1">
      <c r="B7202" s="519" t="s">
        <v>1063</v>
      </c>
      <c r="C7202" s="519"/>
      <c r="D7202" s="519"/>
      <c r="E7202" s="519"/>
      <c r="F7202" s="519">
        <v>2</v>
      </c>
      <c r="G7202" s="519"/>
      <c r="H7202" s="519">
        <v>34</v>
      </c>
      <c r="I7202" s="519">
        <v>10</v>
      </c>
      <c r="J7202" s="519" t="str">
        <f t="shared" si="162"/>
        <v>SDN30023410</v>
      </c>
      <c r="K7202" s="519">
        <v>350</v>
      </c>
    </row>
    <row r="7203" spans="2:11" hidden="1">
      <c r="B7203" s="519" t="s">
        <v>1063</v>
      </c>
      <c r="C7203" s="519"/>
      <c r="D7203" s="519"/>
      <c r="E7203" s="519"/>
      <c r="F7203" s="519">
        <v>2</v>
      </c>
      <c r="G7203" s="519"/>
      <c r="H7203" s="519">
        <v>34</v>
      </c>
      <c r="I7203" s="519">
        <v>11</v>
      </c>
      <c r="J7203" s="519" t="str">
        <f t="shared" si="162"/>
        <v>SDN30023411</v>
      </c>
      <c r="K7203" s="519">
        <v>350</v>
      </c>
    </row>
    <row r="7204" spans="2:11" hidden="1">
      <c r="B7204" s="519" t="s">
        <v>1063</v>
      </c>
      <c r="C7204" s="519"/>
      <c r="D7204" s="519"/>
      <c r="E7204" s="519"/>
      <c r="F7204" s="519">
        <v>2</v>
      </c>
      <c r="G7204" s="519"/>
      <c r="H7204" s="519">
        <v>34</v>
      </c>
      <c r="I7204" s="519">
        <v>12</v>
      </c>
      <c r="J7204" s="519" t="str">
        <f t="shared" si="162"/>
        <v>SDN30023412</v>
      </c>
      <c r="K7204" s="519">
        <v>350</v>
      </c>
    </row>
    <row r="7205" spans="2:11" hidden="1">
      <c r="B7205" s="519" t="s">
        <v>1063</v>
      </c>
      <c r="C7205" s="519"/>
      <c r="D7205" s="519"/>
      <c r="E7205" s="519"/>
      <c r="F7205" s="519">
        <v>2</v>
      </c>
      <c r="G7205" s="519"/>
      <c r="H7205" s="519">
        <v>34</v>
      </c>
      <c r="I7205" s="519">
        <v>13</v>
      </c>
      <c r="J7205" s="519" t="str">
        <f t="shared" si="162"/>
        <v>SDN30023413</v>
      </c>
      <c r="K7205" s="519">
        <v>350</v>
      </c>
    </row>
    <row r="7206" spans="2:11" hidden="1">
      <c r="B7206" s="519" t="s">
        <v>1063</v>
      </c>
      <c r="C7206" s="519"/>
      <c r="D7206" s="519"/>
      <c r="E7206" s="519"/>
      <c r="F7206" s="519">
        <v>2</v>
      </c>
      <c r="G7206" s="519"/>
      <c r="H7206" s="519">
        <v>34</v>
      </c>
      <c r="I7206" s="519">
        <v>14</v>
      </c>
      <c r="J7206" s="519" t="str">
        <f t="shared" si="162"/>
        <v>SDN30023414</v>
      </c>
      <c r="K7206" s="519">
        <v>350</v>
      </c>
    </row>
    <row r="7207" spans="2:11" hidden="1">
      <c r="B7207" s="519" t="s">
        <v>1063</v>
      </c>
      <c r="C7207" s="519"/>
      <c r="D7207" s="519"/>
      <c r="E7207" s="519"/>
      <c r="F7207" s="519">
        <v>2</v>
      </c>
      <c r="G7207" s="519"/>
      <c r="H7207" s="519">
        <v>34</v>
      </c>
      <c r="I7207" s="519">
        <v>15</v>
      </c>
      <c r="J7207" s="519" t="str">
        <f t="shared" si="162"/>
        <v>SDN30023415</v>
      </c>
      <c r="K7207" s="519">
        <v>350</v>
      </c>
    </row>
    <row r="7208" spans="2:11" hidden="1">
      <c r="B7208" s="519" t="s">
        <v>1063</v>
      </c>
      <c r="C7208" s="519"/>
      <c r="D7208" s="519"/>
      <c r="E7208" s="519"/>
      <c r="F7208" s="519">
        <v>2</v>
      </c>
      <c r="G7208" s="519"/>
      <c r="H7208" s="519">
        <v>34</v>
      </c>
      <c r="I7208" s="519">
        <v>16</v>
      </c>
      <c r="J7208" s="519" t="str">
        <f t="shared" si="162"/>
        <v>SDN30023416</v>
      </c>
      <c r="K7208" s="519">
        <v>280</v>
      </c>
    </row>
    <row r="7209" spans="2:11" hidden="1">
      <c r="B7209" s="519" t="s">
        <v>1063</v>
      </c>
      <c r="C7209" s="519"/>
      <c r="D7209" s="519"/>
      <c r="E7209" s="519"/>
      <c r="F7209" s="519">
        <v>2</v>
      </c>
      <c r="G7209" s="519"/>
      <c r="H7209" s="519">
        <v>34</v>
      </c>
      <c r="I7209" s="519">
        <v>17</v>
      </c>
      <c r="J7209" s="519" t="str">
        <f t="shared" si="162"/>
        <v>SDN30023417</v>
      </c>
      <c r="K7209" s="519">
        <v>280</v>
      </c>
    </row>
    <row r="7210" spans="2:11" hidden="1">
      <c r="B7210" s="519" t="s">
        <v>1063</v>
      </c>
      <c r="C7210" s="519"/>
      <c r="D7210" s="519"/>
      <c r="E7210" s="519"/>
      <c r="F7210" s="519">
        <v>2</v>
      </c>
      <c r="G7210" s="519"/>
      <c r="H7210" s="519">
        <v>34</v>
      </c>
      <c r="I7210" s="519">
        <v>18</v>
      </c>
      <c r="J7210" s="519" t="str">
        <f t="shared" si="162"/>
        <v>SDN30023418</v>
      </c>
      <c r="K7210" s="519">
        <v>280</v>
      </c>
    </row>
    <row r="7211" spans="2:11" hidden="1">
      <c r="B7211" s="519" t="s">
        <v>1063</v>
      </c>
      <c r="C7211" s="519"/>
      <c r="D7211" s="519"/>
      <c r="E7211" s="519"/>
      <c r="F7211" s="519">
        <v>2</v>
      </c>
      <c r="G7211" s="519"/>
      <c r="H7211" s="519">
        <v>34</v>
      </c>
      <c r="I7211" s="519">
        <v>19</v>
      </c>
      <c r="J7211" s="519" t="str">
        <f t="shared" si="162"/>
        <v>SDN30023419</v>
      </c>
      <c r="K7211" s="519">
        <v>280</v>
      </c>
    </row>
    <row r="7212" spans="2:11" hidden="1">
      <c r="B7212" s="519" t="s">
        <v>1063</v>
      </c>
      <c r="C7212" s="519"/>
      <c r="D7212" s="519"/>
      <c r="E7212" s="519"/>
      <c r="F7212" s="519">
        <v>2</v>
      </c>
      <c r="G7212" s="519"/>
      <c r="H7212" s="519">
        <v>34</v>
      </c>
      <c r="I7212" s="519">
        <v>20</v>
      </c>
      <c r="J7212" s="519" t="str">
        <f t="shared" si="162"/>
        <v>SDN30023420</v>
      </c>
      <c r="K7212" s="519">
        <v>280</v>
      </c>
    </row>
    <row r="7213" spans="2:11" hidden="1">
      <c r="B7213" s="519" t="s">
        <v>1063</v>
      </c>
      <c r="C7213" s="519"/>
      <c r="D7213" s="519"/>
      <c r="E7213" s="519"/>
      <c r="F7213" s="519">
        <v>2</v>
      </c>
      <c r="G7213" s="519"/>
      <c r="H7213" s="519">
        <v>34</v>
      </c>
      <c r="I7213" s="519">
        <v>21</v>
      </c>
      <c r="J7213" s="519" t="str">
        <f t="shared" si="162"/>
        <v>SDN30023421</v>
      </c>
      <c r="K7213" s="519">
        <v>280</v>
      </c>
    </row>
    <row r="7214" spans="2:11" hidden="1">
      <c r="B7214" s="519" t="s">
        <v>1063</v>
      </c>
      <c r="C7214" s="519"/>
      <c r="D7214" s="519"/>
      <c r="E7214" s="519"/>
      <c r="F7214" s="519">
        <v>2</v>
      </c>
      <c r="G7214" s="519"/>
      <c r="H7214" s="519">
        <v>34</v>
      </c>
      <c r="I7214" s="519">
        <v>22</v>
      </c>
      <c r="J7214" s="519" t="str">
        <f t="shared" si="162"/>
        <v>SDN30023422</v>
      </c>
      <c r="K7214" s="519">
        <v>280</v>
      </c>
    </row>
    <row r="7215" spans="2:11" hidden="1">
      <c r="B7215" s="519" t="s">
        <v>1063</v>
      </c>
      <c r="C7215" s="519"/>
      <c r="D7215" s="519"/>
      <c r="E7215" s="519"/>
      <c r="F7215" s="519">
        <v>2</v>
      </c>
      <c r="G7215" s="519"/>
      <c r="H7215" s="519">
        <v>34</v>
      </c>
      <c r="I7215" s="519">
        <v>23</v>
      </c>
      <c r="J7215" s="519" t="str">
        <f t="shared" si="162"/>
        <v>SDN30023423</v>
      </c>
      <c r="K7215" s="519">
        <v>280</v>
      </c>
    </row>
    <row r="7216" spans="2:11" hidden="1">
      <c r="B7216" s="519" t="s">
        <v>1063</v>
      </c>
      <c r="C7216" s="519"/>
      <c r="D7216" s="519"/>
      <c r="E7216" s="519"/>
      <c r="F7216" s="519">
        <v>2</v>
      </c>
      <c r="G7216" s="519"/>
      <c r="H7216" s="519">
        <v>34</v>
      </c>
      <c r="I7216" s="519">
        <v>24</v>
      </c>
      <c r="J7216" s="519" t="str">
        <f t="shared" si="162"/>
        <v>SDN30023424</v>
      </c>
      <c r="K7216" s="519">
        <v>280</v>
      </c>
    </row>
    <row r="7217" spans="2:11" hidden="1">
      <c r="B7217" s="519" t="s">
        <v>1063</v>
      </c>
      <c r="C7217" s="519"/>
      <c r="D7217" s="519"/>
      <c r="E7217" s="519"/>
      <c r="F7217" s="519">
        <v>2</v>
      </c>
      <c r="G7217" s="519"/>
      <c r="H7217" s="519">
        <v>34</v>
      </c>
      <c r="I7217" s="519">
        <v>25</v>
      </c>
      <c r="J7217" s="519" t="str">
        <f t="shared" si="162"/>
        <v>SDN30023425</v>
      </c>
      <c r="K7217" s="519">
        <v>280</v>
      </c>
    </row>
    <row r="7218" spans="2:11" hidden="1">
      <c r="B7218" s="519" t="s">
        <v>1063</v>
      </c>
      <c r="C7218" s="519"/>
      <c r="D7218" s="519"/>
      <c r="E7218" s="519"/>
      <c r="F7218" s="519">
        <v>2</v>
      </c>
      <c r="G7218" s="519"/>
      <c r="H7218" s="519">
        <v>34</v>
      </c>
      <c r="I7218" s="519">
        <v>26</v>
      </c>
      <c r="J7218" s="519" t="str">
        <f t="shared" si="162"/>
        <v>SDN30023426</v>
      </c>
      <c r="K7218" s="519">
        <v>280</v>
      </c>
    </row>
    <row r="7219" spans="2:11" hidden="1">
      <c r="B7219" s="519" t="s">
        <v>1063</v>
      </c>
      <c r="C7219" s="519"/>
      <c r="D7219" s="519"/>
      <c r="E7219" s="519"/>
      <c r="F7219" s="519">
        <v>2</v>
      </c>
      <c r="G7219" s="519"/>
      <c r="H7219" s="519">
        <v>34</v>
      </c>
      <c r="I7219" s="519">
        <v>27</v>
      </c>
      <c r="J7219" s="519" t="str">
        <f t="shared" si="162"/>
        <v>SDN30023427</v>
      </c>
      <c r="K7219" s="519">
        <v>280</v>
      </c>
    </row>
    <row r="7220" spans="2:11" hidden="1">
      <c r="B7220" s="519" t="s">
        <v>1063</v>
      </c>
      <c r="C7220" s="519"/>
      <c r="D7220" s="519"/>
      <c r="E7220" s="519"/>
      <c r="F7220" s="519">
        <v>2</v>
      </c>
      <c r="G7220" s="519"/>
      <c r="H7220" s="519">
        <v>34</v>
      </c>
      <c r="I7220" s="519">
        <v>28</v>
      </c>
      <c r="J7220" s="519" t="str">
        <f t="shared" si="162"/>
        <v>SDN30023428</v>
      </c>
      <c r="K7220" s="519">
        <v>280</v>
      </c>
    </row>
    <row r="7221" spans="2:11" hidden="1">
      <c r="B7221" s="519" t="s">
        <v>1063</v>
      </c>
      <c r="C7221" s="519"/>
      <c r="D7221" s="519"/>
      <c r="E7221" s="519"/>
      <c r="F7221" s="519">
        <v>2</v>
      </c>
      <c r="G7221" s="519"/>
      <c r="H7221" s="519">
        <v>34</v>
      </c>
      <c r="I7221" s="519">
        <v>29</v>
      </c>
      <c r="J7221" s="519" t="str">
        <f t="shared" si="162"/>
        <v>SDN30023429</v>
      </c>
      <c r="K7221" s="519">
        <v>280</v>
      </c>
    </row>
    <row r="7222" spans="2:11" hidden="1">
      <c r="B7222" s="519" t="s">
        <v>1063</v>
      </c>
      <c r="C7222" s="519"/>
      <c r="D7222" s="519"/>
      <c r="E7222" s="519"/>
      <c r="F7222" s="519">
        <v>2</v>
      </c>
      <c r="G7222" s="519"/>
      <c r="H7222" s="519">
        <v>34</v>
      </c>
      <c r="I7222" s="519">
        <v>30</v>
      </c>
      <c r="J7222" s="519" t="str">
        <f t="shared" si="162"/>
        <v>SDN30023430</v>
      </c>
      <c r="K7222" s="519">
        <v>280</v>
      </c>
    </row>
    <row r="7223" spans="2:11" hidden="1">
      <c r="B7223" s="519" t="s">
        <v>1063</v>
      </c>
      <c r="C7223" s="519"/>
      <c r="D7223" s="519"/>
      <c r="E7223" s="519"/>
      <c r="F7223" s="519">
        <v>2</v>
      </c>
      <c r="G7223" s="519"/>
      <c r="H7223" s="519">
        <v>35</v>
      </c>
      <c r="I7223" s="519">
        <v>1</v>
      </c>
      <c r="J7223" s="519" t="str">
        <f t="shared" si="162"/>
        <v>SDN30023501</v>
      </c>
      <c r="K7223" s="519">
        <v>355</v>
      </c>
    </row>
    <row r="7224" spans="2:11" hidden="1">
      <c r="B7224" s="519" t="s">
        <v>1063</v>
      </c>
      <c r="C7224" s="519"/>
      <c r="D7224" s="519"/>
      <c r="E7224" s="519"/>
      <c r="F7224" s="519">
        <v>2</v>
      </c>
      <c r="G7224" s="519"/>
      <c r="H7224" s="519">
        <v>35</v>
      </c>
      <c r="I7224" s="519">
        <v>2</v>
      </c>
      <c r="J7224" s="519" t="str">
        <f t="shared" si="162"/>
        <v>SDN30023502</v>
      </c>
      <c r="K7224" s="519">
        <v>355</v>
      </c>
    </row>
    <row r="7225" spans="2:11" hidden="1">
      <c r="B7225" s="519" t="s">
        <v>1063</v>
      </c>
      <c r="C7225" s="519"/>
      <c r="D7225" s="519"/>
      <c r="E7225" s="519"/>
      <c r="F7225" s="519">
        <v>2</v>
      </c>
      <c r="G7225" s="519"/>
      <c r="H7225" s="519">
        <v>35</v>
      </c>
      <c r="I7225" s="519">
        <v>3</v>
      </c>
      <c r="J7225" s="519" t="str">
        <f t="shared" si="162"/>
        <v>SDN30023503</v>
      </c>
      <c r="K7225" s="519">
        <v>355</v>
      </c>
    </row>
    <row r="7226" spans="2:11" hidden="1">
      <c r="B7226" s="519" t="s">
        <v>1063</v>
      </c>
      <c r="C7226" s="519"/>
      <c r="D7226" s="519"/>
      <c r="E7226" s="519"/>
      <c r="F7226" s="519">
        <v>2</v>
      </c>
      <c r="G7226" s="519"/>
      <c r="H7226" s="519">
        <v>35</v>
      </c>
      <c r="I7226" s="519">
        <v>4</v>
      </c>
      <c r="J7226" s="519" t="str">
        <f t="shared" si="162"/>
        <v>SDN30023504</v>
      </c>
      <c r="K7226" s="519">
        <v>355</v>
      </c>
    </row>
    <row r="7227" spans="2:11" hidden="1">
      <c r="B7227" s="519" t="s">
        <v>1063</v>
      </c>
      <c r="C7227" s="519"/>
      <c r="D7227" s="519"/>
      <c r="E7227" s="519"/>
      <c r="F7227" s="519">
        <v>2</v>
      </c>
      <c r="G7227" s="519"/>
      <c r="H7227" s="519">
        <v>35</v>
      </c>
      <c r="I7227" s="519">
        <v>5</v>
      </c>
      <c r="J7227" s="519" t="str">
        <f t="shared" si="162"/>
        <v>SDN30023505</v>
      </c>
      <c r="K7227" s="519">
        <v>355</v>
      </c>
    </row>
    <row r="7228" spans="2:11" hidden="1">
      <c r="B7228" s="519" t="s">
        <v>1063</v>
      </c>
      <c r="C7228" s="519"/>
      <c r="D7228" s="519"/>
      <c r="E7228" s="519"/>
      <c r="F7228" s="519">
        <v>2</v>
      </c>
      <c r="G7228" s="519"/>
      <c r="H7228" s="519">
        <v>35</v>
      </c>
      <c r="I7228" s="519">
        <v>6</v>
      </c>
      <c r="J7228" s="519" t="str">
        <f t="shared" si="162"/>
        <v>SDN30023506</v>
      </c>
      <c r="K7228" s="519">
        <v>355</v>
      </c>
    </row>
    <row r="7229" spans="2:11" hidden="1">
      <c r="B7229" s="519" t="s">
        <v>1063</v>
      </c>
      <c r="C7229" s="519"/>
      <c r="D7229" s="519"/>
      <c r="E7229" s="519"/>
      <c r="F7229" s="519">
        <v>2</v>
      </c>
      <c r="G7229" s="519"/>
      <c r="H7229" s="519">
        <v>35</v>
      </c>
      <c r="I7229" s="519">
        <v>7</v>
      </c>
      <c r="J7229" s="519" t="str">
        <f t="shared" si="162"/>
        <v>SDN30023507</v>
      </c>
      <c r="K7229" s="519">
        <v>355</v>
      </c>
    </row>
    <row r="7230" spans="2:11" hidden="1">
      <c r="B7230" s="519" t="s">
        <v>1063</v>
      </c>
      <c r="C7230" s="519"/>
      <c r="D7230" s="519"/>
      <c r="E7230" s="519"/>
      <c r="F7230" s="519">
        <v>2</v>
      </c>
      <c r="G7230" s="519"/>
      <c r="H7230" s="519">
        <v>35</v>
      </c>
      <c r="I7230" s="519">
        <v>8</v>
      </c>
      <c r="J7230" s="519" t="str">
        <f t="shared" si="162"/>
        <v>SDN30023508</v>
      </c>
      <c r="K7230" s="519">
        <v>355</v>
      </c>
    </row>
    <row r="7231" spans="2:11" hidden="1">
      <c r="B7231" s="519" t="s">
        <v>1063</v>
      </c>
      <c r="C7231" s="519"/>
      <c r="D7231" s="519"/>
      <c r="E7231" s="519"/>
      <c r="F7231" s="519">
        <v>2</v>
      </c>
      <c r="G7231" s="519"/>
      <c r="H7231" s="519">
        <v>35</v>
      </c>
      <c r="I7231" s="519">
        <v>9</v>
      </c>
      <c r="J7231" s="519" t="str">
        <f t="shared" si="162"/>
        <v>SDN30023509</v>
      </c>
      <c r="K7231" s="519">
        <v>355</v>
      </c>
    </row>
    <row r="7232" spans="2:11" hidden="1">
      <c r="B7232" s="519" t="s">
        <v>1063</v>
      </c>
      <c r="C7232" s="519"/>
      <c r="D7232" s="519"/>
      <c r="E7232" s="519"/>
      <c r="F7232" s="519">
        <v>2</v>
      </c>
      <c r="G7232" s="519"/>
      <c r="H7232" s="519">
        <v>35</v>
      </c>
      <c r="I7232" s="519">
        <v>10</v>
      </c>
      <c r="J7232" s="519" t="str">
        <f t="shared" si="162"/>
        <v>SDN30023510</v>
      </c>
      <c r="K7232" s="519">
        <v>355</v>
      </c>
    </row>
    <row r="7233" spans="2:11" hidden="1">
      <c r="B7233" s="519" t="s">
        <v>1063</v>
      </c>
      <c r="C7233" s="519"/>
      <c r="D7233" s="519"/>
      <c r="E7233" s="519"/>
      <c r="F7233" s="519">
        <v>2</v>
      </c>
      <c r="G7233" s="519"/>
      <c r="H7233" s="519">
        <v>35</v>
      </c>
      <c r="I7233" s="519">
        <v>11</v>
      </c>
      <c r="J7233" s="519" t="str">
        <f t="shared" si="162"/>
        <v>SDN30023511</v>
      </c>
      <c r="K7233" s="519">
        <v>355</v>
      </c>
    </row>
    <row r="7234" spans="2:11" hidden="1">
      <c r="B7234" s="519" t="s">
        <v>1063</v>
      </c>
      <c r="C7234" s="519"/>
      <c r="D7234" s="519"/>
      <c r="E7234" s="519"/>
      <c r="F7234" s="519">
        <v>2</v>
      </c>
      <c r="G7234" s="519"/>
      <c r="H7234" s="519">
        <v>35</v>
      </c>
      <c r="I7234" s="519">
        <v>12</v>
      </c>
      <c r="J7234" s="519" t="str">
        <f t="shared" si="162"/>
        <v>SDN30023512</v>
      </c>
      <c r="K7234" s="519">
        <v>355</v>
      </c>
    </row>
    <row r="7235" spans="2:11" hidden="1">
      <c r="B7235" s="519" t="s">
        <v>1063</v>
      </c>
      <c r="C7235" s="519"/>
      <c r="D7235" s="519"/>
      <c r="E7235" s="519"/>
      <c r="F7235" s="519">
        <v>2</v>
      </c>
      <c r="G7235" s="519"/>
      <c r="H7235" s="519">
        <v>35</v>
      </c>
      <c r="I7235" s="519">
        <v>13</v>
      </c>
      <c r="J7235" s="519" t="str">
        <f t="shared" si="162"/>
        <v>SDN30023513</v>
      </c>
      <c r="K7235" s="519">
        <v>355</v>
      </c>
    </row>
    <row r="7236" spans="2:11" hidden="1">
      <c r="B7236" s="519" t="s">
        <v>1063</v>
      </c>
      <c r="C7236" s="519"/>
      <c r="D7236" s="519"/>
      <c r="E7236" s="519"/>
      <c r="F7236" s="519">
        <v>2</v>
      </c>
      <c r="G7236" s="519"/>
      <c r="H7236" s="519">
        <v>35</v>
      </c>
      <c r="I7236" s="519">
        <v>14</v>
      </c>
      <c r="J7236" s="519" t="str">
        <f t="shared" ref="J7236:J7299" si="163">B7236&amp;TEXT(F7236,"00")&amp;TEXT(H7236,"00")&amp;TEXT(I7236,"00")</f>
        <v>SDN30023514</v>
      </c>
      <c r="K7236" s="519">
        <v>355</v>
      </c>
    </row>
    <row r="7237" spans="2:11" hidden="1">
      <c r="B7237" s="519" t="s">
        <v>1063</v>
      </c>
      <c r="C7237" s="519"/>
      <c r="D7237" s="519"/>
      <c r="E7237" s="519"/>
      <c r="F7237" s="519">
        <v>2</v>
      </c>
      <c r="G7237" s="519"/>
      <c r="H7237" s="519">
        <v>35</v>
      </c>
      <c r="I7237" s="519">
        <v>15</v>
      </c>
      <c r="J7237" s="519" t="str">
        <f t="shared" si="163"/>
        <v>SDN30023515</v>
      </c>
      <c r="K7237" s="519">
        <v>355</v>
      </c>
    </row>
    <row r="7238" spans="2:11" hidden="1">
      <c r="B7238" s="519" t="s">
        <v>1063</v>
      </c>
      <c r="C7238" s="519"/>
      <c r="D7238" s="519"/>
      <c r="E7238" s="519"/>
      <c r="F7238" s="519">
        <v>2</v>
      </c>
      <c r="G7238" s="519"/>
      <c r="H7238" s="519">
        <v>35</v>
      </c>
      <c r="I7238" s="519">
        <v>16</v>
      </c>
      <c r="J7238" s="519" t="str">
        <f t="shared" si="163"/>
        <v>SDN30023516</v>
      </c>
      <c r="K7238" s="519">
        <v>284</v>
      </c>
    </row>
    <row r="7239" spans="2:11" hidden="1">
      <c r="B7239" s="519" t="s">
        <v>1063</v>
      </c>
      <c r="C7239" s="519"/>
      <c r="D7239" s="519"/>
      <c r="E7239" s="519"/>
      <c r="F7239" s="519">
        <v>2</v>
      </c>
      <c r="G7239" s="519"/>
      <c r="H7239" s="519">
        <v>35</v>
      </c>
      <c r="I7239" s="519">
        <v>17</v>
      </c>
      <c r="J7239" s="519" t="str">
        <f t="shared" si="163"/>
        <v>SDN30023517</v>
      </c>
      <c r="K7239" s="519">
        <v>284</v>
      </c>
    </row>
    <row r="7240" spans="2:11" hidden="1">
      <c r="B7240" s="519" t="s">
        <v>1063</v>
      </c>
      <c r="C7240" s="519"/>
      <c r="D7240" s="519"/>
      <c r="E7240" s="519"/>
      <c r="F7240" s="519">
        <v>2</v>
      </c>
      <c r="G7240" s="519"/>
      <c r="H7240" s="519">
        <v>35</v>
      </c>
      <c r="I7240" s="519">
        <v>18</v>
      </c>
      <c r="J7240" s="519" t="str">
        <f t="shared" si="163"/>
        <v>SDN30023518</v>
      </c>
      <c r="K7240" s="519">
        <v>284</v>
      </c>
    </row>
    <row r="7241" spans="2:11" hidden="1">
      <c r="B7241" s="519" t="s">
        <v>1063</v>
      </c>
      <c r="C7241" s="519"/>
      <c r="D7241" s="519"/>
      <c r="E7241" s="519"/>
      <c r="F7241" s="519">
        <v>2</v>
      </c>
      <c r="G7241" s="519"/>
      <c r="H7241" s="519">
        <v>35</v>
      </c>
      <c r="I7241" s="519">
        <v>19</v>
      </c>
      <c r="J7241" s="519" t="str">
        <f t="shared" si="163"/>
        <v>SDN30023519</v>
      </c>
      <c r="K7241" s="519">
        <v>284</v>
      </c>
    </row>
    <row r="7242" spans="2:11" hidden="1">
      <c r="B7242" s="519" t="s">
        <v>1063</v>
      </c>
      <c r="C7242" s="519"/>
      <c r="D7242" s="519"/>
      <c r="E7242" s="519"/>
      <c r="F7242" s="519">
        <v>2</v>
      </c>
      <c r="G7242" s="519"/>
      <c r="H7242" s="519">
        <v>35</v>
      </c>
      <c r="I7242" s="519">
        <v>20</v>
      </c>
      <c r="J7242" s="519" t="str">
        <f t="shared" si="163"/>
        <v>SDN30023520</v>
      </c>
      <c r="K7242" s="519">
        <v>284</v>
      </c>
    </row>
    <row r="7243" spans="2:11" hidden="1">
      <c r="B7243" s="519" t="s">
        <v>1063</v>
      </c>
      <c r="C7243" s="519"/>
      <c r="D7243" s="519"/>
      <c r="E7243" s="519"/>
      <c r="F7243" s="519">
        <v>2</v>
      </c>
      <c r="G7243" s="519"/>
      <c r="H7243" s="519">
        <v>35</v>
      </c>
      <c r="I7243" s="519">
        <v>21</v>
      </c>
      <c r="J7243" s="519" t="str">
        <f t="shared" si="163"/>
        <v>SDN30023521</v>
      </c>
      <c r="K7243" s="519">
        <v>284</v>
      </c>
    </row>
    <row r="7244" spans="2:11" hidden="1">
      <c r="B7244" s="519" t="s">
        <v>1063</v>
      </c>
      <c r="C7244" s="519"/>
      <c r="D7244" s="519"/>
      <c r="E7244" s="519"/>
      <c r="F7244" s="519">
        <v>2</v>
      </c>
      <c r="G7244" s="519"/>
      <c r="H7244" s="519">
        <v>35</v>
      </c>
      <c r="I7244" s="519">
        <v>22</v>
      </c>
      <c r="J7244" s="519" t="str">
        <f t="shared" si="163"/>
        <v>SDN30023522</v>
      </c>
      <c r="K7244" s="519">
        <v>284</v>
      </c>
    </row>
    <row r="7245" spans="2:11" hidden="1">
      <c r="B7245" s="519" t="s">
        <v>1063</v>
      </c>
      <c r="C7245" s="519"/>
      <c r="D7245" s="519"/>
      <c r="E7245" s="519"/>
      <c r="F7245" s="519">
        <v>2</v>
      </c>
      <c r="G7245" s="519"/>
      <c r="H7245" s="519">
        <v>35</v>
      </c>
      <c r="I7245" s="519">
        <v>23</v>
      </c>
      <c r="J7245" s="519" t="str">
        <f t="shared" si="163"/>
        <v>SDN30023523</v>
      </c>
      <c r="K7245" s="519">
        <v>284</v>
      </c>
    </row>
    <row r="7246" spans="2:11" hidden="1">
      <c r="B7246" s="519" t="s">
        <v>1063</v>
      </c>
      <c r="C7246" s="519"/>
      <c r="D7246" s="519"/>
      <c r="E7246" s="519"/>
      <c r="F7246" s="519">
        <v>2</v>
      </c>
      <c r="G7246" s="519"/>
      <c r="H7246" s="519">
        <v>35</v>
      </c>
      <c r="I7246" s="519">
        <v>24</v>
      </c>
      <c r="J7246" s="519" t="str">
        <f t="shared" si="163"/>
        <v>SDN30023524</v>
      </c>
      <c r="K7246" s="519">
        <v>284</v>
      </c>
    </row>
    <row r="7247" spans="2:11" hidden="1">
      <c r="B7247" s="519" t="s">
        <v>1063</v>
      </c>
      <c r="C7247" s="519"/>
      <c r="D7247" s="519"/>
      <c r="E7247" s="519"/>
      <c r="F7247" s="519">
        <v>2</v>
      </c>
      <c r="G7247" s="519"/>
      <c r="H7247" s="519">
        <v>35</v>
      </c>
      <c r="I7247" s="519">
        <v>25</v>
      </c>
      <c r="J7247" s="519" t="str">
        <f t="shared" si="163"/>
        <v>SDN30023525</v>
      </c>
      <c r="K7247" s="519">
        <v>284</v>
      </c>
    </row>
    <row r="7248" spans="2:11" hidden="1">
      <c r="B7248" s="519" t="s">
        <v>1063</v>
      </c>
      <c r="C7248" s="519"/>
      <c r="D7248" s="519"/>
      <c r="E7248" s="519"/>
      <c r="F7248" s="519">
        <v>2</v>
      </c>
      <c r="G7248" s="519"/>
      <c r="H7248" s="519">
        <v>35</v>
      </c>
      <c r="I7248" s="519">
        <v>26</v>
      </c>
      <c r="J7248" s="519" t="str">
        <f t="shared" si="163"/>
        <v>SDN30023526</v>
      </c>
      <c r="K7248" s="519">
        <v>284</v>
      </c>
    </row>
    <row r="7249" spans="2:11" hidden="1">
      <c r="B7249" s="519" t="s">
        <v>1063</v>
      </c>
      <c r="C7249" s="519"/>
      <c r="D7249" s="519"/>
      <c r="E7249" s="519"/>
      <c r="F7249" s="519">
        <v>2</v>
      </c>
      <c r="G7249" s="519"/>
      <c r="H7249" s="519">
        <v>35</v>
      </c>
      <c r="I7249" s="519">
        <v>27</v>
      </c>
      <c r="J7249" s="519" t="str">
        <f t="shared" si="163"/>
        <v>SDN30023527</v>
      </c>
      <c r="K7249" s="519">
        <v>284</v>
      </c>
    </row>
    <row r="7250" spans="2:11" hidden="1">
      <c r="B7250" s="519" t="s">
        <v>1063</v>
      </c>
      <c r="C7250" s="519"/>
      <c r="D7250" s="519"/>
      <c r="E7250" s="519"/>
      <c r="F7250" s="519">
        <v>2</v>
      </c>
      <c r="G7250" s="519"/>
      <c r="H7250" s="519">
        <v>35</v>
      </c>
      <c r="I7250" s="519">
        <v>28</v>
      </c>
      <c r="J7250" s="519" t="str">
        <f t="shared" si="163"/>
        <v>SDN30023528</v>
      </c>
      <c r="K7250" s="519">
        <v>284</v>
      </c>
    </row>
    <row r="7251" spans="2:11" hidden="1">
      <c r="B7251" s="519" t="s">
        <v>1063</v>
      </c>
      <c r="C7251" s="519"/>
      <c r="D7251" s="519"/>
      <c r="E7251" s="519"/>
      <c r="F7251" s="519">
        <v>2</v>
      </c>
      <c r="G7251" s="519"/>
      <c r="H7251" s="519">
        <v>35</v>
      </c>
      <c r="I7251" s="519">
        <v>29</v>
      </c>
      <c r="J7251" s="519" t="str">
        <f t="shared" si="163"/>
        <v>SDN30023529</v>
      </c>
      <c r="K7251" s="519">
        <v>284</v>
      </c>
    </row>
    <row r="7252" spans="2:11" hidden="1">
      <c r="B7252" s="519" t="s">
        <v>1063</v>
      </c>
      <c r="C7252" s="519"/>
      <c r="D7252" s="519"/>
      <c r="E7252" s="519"/>
      <c r="F7252" s="519">
        <v>2</v>
      </c>
      <c r="G7252" s="519"/>
      <c r="H7252" s="519">
        <v>35</v>
      </c>
      <c r="I7252" s="519">
        <v>30</v>
      </c>
      <c r="J7252" s="519" t="str">
        <f t="shared" si="163"/>
        <v>SDN30023530</v>
      </c>
      <c r="K7252" s="519">
        <v>284</v>
      </c>
    </row>
    <row r="7253" spans="2:11" hidden="1">
      <c r="B7253" s="519" t="s">
        <v>1063</v>
      </c>
      <c r="C7253" s="519"/>
      <c r="D7253" s="519"/>
      <c r="E7253" s="519"/>
      <c r="F7253" s="519">
        <v>2</v>
      </c>
      <c r="G7253" s="519"/>
      <c r="H7253" s="519">
        <v>36</v>
      </c>
      <c r="I7253" s="519">
        <v>1</v>
      </c>
      <c r="J7253" s="519" t="str">
        <f t="shared" si="163"/>
        <v>SDN30023601</v>
      </c>
      <c r="K7253" s="519">
        <v>370</v>
      </c>
    </row>
    <row r="7254" spans="2:11" hidden="1">
      <c r="B7254" s="519" t="s">
        <v>1063</v>
      </c>
      <c r="C7254" s="519"/>
      <c r="D7254" s="519"/>
      <c r="E7254" s="519"/>
      <c r="F7254" s="519">
        <v>2</v>
      </c>
      <c r="G7254" s="519"/>
      <c r="H7254" s="519">
        <v>36</v>
      </c>
      <c r="I7254" s="519">
        <v>2</v>
      </c>
      <c r="J7254" s="519" t="str">
        <f t="shared" si="163"/>
        <v>SDN30023602</v>
      </c>
      <c r="K7254" s="519">
        <v>370</v>
      </c>
    </row>
    <row r="7255" spans="2:11" hidden="1">
      <c r="B7255" s="519" t="s">
        <v>1063</v>
      </c>
      <c r="C7255" s="519"/>
      <c r="D7255" s="519"/>
      <c r="E7255" s="519"/>
      <c r="F7255" s="519">
        <v>2</v>
      </c>
      <c r="G7255" s="519"/>
      <c r="H7255" s="519">
        <v>36</v>
      </c>
      <c r="I7255" s="519">
        <v>3</v>
      </c>
      <c r="J7255" s="519" t="str">
        <f t="shared" si="163"/>
        <v>SDN30023603</v>
      </c>
      <c r="K7255" s="519">
        <v>370</v>
      </c>
    </row>
    <row r="7256" spans="2:11" hidden="1">
      <c r="B7256" s="519" t="s">
        <v>1063</v>
      </c>
      <c r="C7256" s="519"/>
      <c r="D7256" s="519"/>
      <c r="E7256" s="519"/>
      <c r="F7256" s="519">
        <v>2</v>
      </c>
      <c r="G7256" s="519"/>
      <c r="H7256" s="519">
        <v>36</v>
      </c>
      <c r="I7256" s="519">
        <v>4</v>
      </c>
      <c r="J7256" s="519" t="str">
        <f t="shared" si="163"/>
        <v>SDN30023604</v>
      </c>
      <c r="K7256" s="519">
        <v>370</v>
      </c>
    </row>
    <row r="7257" spans="2:11" hidden="1">
      <c r="B7257" s="519" t="s">
        <v>1063</v>
      </c>
      <c r="C7257" s="519"/>
      <c r="D7257" s="519"/>
      <c r="E7257" s="519"/>
      <c r="F7257" s="519">
        <v>2</v>
      </c>
      <c r="G7257" s="519"/>
      <c r="H7257" s="519">
        <v>36</v>
      </c>
      <c r="I7257" s="519">
        <v>5</v>
      </c>
      <c r="J7257" s="519" t="str">
        <f t="shared" si="163"/>
        <v>SDN30023605</v>
      </c>
      <c r="K7257" s="519">
        <v>370</v>
      </c>
    </row>
    <row r="7258" spans="2:11" hidden="1">
      <c r="B7258" s="519" t="s">
        <v>1063</v>
      </c>
      <c r="C7258" s="519"/>
      <c r="D7258" s="519"/>
      <c r="E7258" s="519"/>
      <c r="F7258" s="519">
        <v>2</v>
      </c>
      <c r="G7258" s="519"/>
      <c r="H7258" s="519">
        <v>36</v>
      </c>
      <c r="I7258" s="519">
        <v>6</v>
      </c>
      <c r="J7258" s="519" t="str">
        <f t="shared" si="163"/>
        <v>SDN30023606</v>
      </c>
      <c r="K7258" s="519">
        <v>370</v>
      </c>
    </row>
    <row r="7259" spans="2:11" hidden="1">
      <c r="B7259" s="519" t="s">
        <v>1063</v>
      </c>
      <c r="C7259" s="519"/>
      <c r="D7259" s="519"/>
      <c r="E7259" s="519"/>
      <c r="F7259" s="519">
        <v>2</v>
      </c>
      <c r="G7259" s="519"/>
      <c r="H7259" s="519">
        <v>36</v>
      </c>
      <c r="I7259" s="519">
        <v>7</v>
      </c>
      <c r="J7259" s="519" t="str">
        <f t="shared" si="163"/>
        <v>SDN30023607</v>
      </c>
      <c r="K7259" s="519">
        <v>370</v>
      </c>
    </row>
    <row r="7260" spans="2:11" hidden="1">
      <c r="B7260" s="519" t="s">
        <v>1063</v>
      </c>
      <c r="C7260" s="519"/>
      <c r="D7260" s="519"/>
      <c r="E7260" s="519"/>
      <c r="F7260" s="519">
        <v>2</v>
      </c>
      <c r="G7260" s="519"/>
      <c r="H7260" s="519">
        <v>36</v>
      </c>
      <c r="I7260" s="519">
        <v>8</v>
      </c>
      <c r="J7260" s="519" t="str">
        <f t="shared" si="163"/>
        <v>SDN30023608</v>
      </c>
      <c r="K7260" s="519">
        <v>370</v>
      </c>
    </row>
    <row r="7261" spans="2:11" hidden="1">
      <c r="B7261" s="519" t="s">
        <v>1063</v>
      </c>
      <c r="C7261" s="519"/>
      <c r="D7261" s="519"/>
      <c r="E7261" s="519"/>
      <c r="F7261" s="519">
        <v>2</v>
      </c>
      <c r="G7261" s="519"/>
      <c r="H7261" s="519">
        <v>36</v>
      </c>
      <c r="I7261" s="519">
        <v>9</v>
      </c>
      <c r="J7261" s="519" t="str">
        <f t="shared" si="163"/>
        <v>SDN30023609</v>
      </c>
      <c r="K7261" s="519">
        <v>370</v>
      </c>
    </row>
    <row r="7262" spans="2:11" hidden="1">
      <c r="B7262" s="519" t="s">
        <v>1063</v>
      </c>
      <c r="C7262" s="519"/>
      <c r="D7262" s="519"/>
      <c r="E7262" s="519"/>
      <c r="F7262" s="519">
        <v>2</v>
      </c>
      <c r="G7262" s="519"/>
      <c r="H7262" s="519">
        <v>36</v>
      </c>
      <c r="I7262" s="519">
        <v>10</v>
      </c>
      <c r="J7262" s="519" t="str">
        <f t="shared" si="163"/>
        <v>SDN30023610</v>
      </c>
      <c r="K7262" s="519">
        <v>370</v>
      </c>
    </row>
    <row r="7263" spans="2:11" hidden="1">
      <c r="B7263" s="519" t="s">
        <v>1063</v>
      </c>
      <c r="C7263" s="519"/>
      <c r="D7263" s="519"/>
      <c r="E7263" s="519"/>
      <c r="F7263" s="519">
        <v>2</v>
      </c>
      <c r="G7263" s="519"/>
      <c r="H7263" s="519">
        <v>36</v>
      </c>
      <c r="I7263" s="519">
        <v>11</v>
      </c>
      <c r="J7263" s="519" t="str">
        <f t="shared" si="163"/>
        <v>SDN30023611</v>
      </c>
      <c r="K7263" s="519">
        <v>370</v>
      </c>
    </row>
    <row r="7264" spans="2:11" hidden="1">
      <c r="B7264" s="519" t="s">
        <v>1063</v>
      </c>
      <c r="C7264" s="519"/>
      <c r="D7264" s="519"/>
      <c r="E7264" s="519"/>
      <c r="F7264" s="519">
        <v>2</v>
      </c>
      <c r="G7264" s="519"/>
      <c r="H7264" s="519">
        <v>36</v>
      </c>
      <c r="I7264" s="519">
        <v>12</v>
      </c>
      <c r="J7264" s="519" t="str">
        <f t="shared" si="163"/>
        <v>SDN30023612</v>
      </c>
      <c r="K7264" s="519">
        <v>370</v>
      </c>
    </row>
    <row r="7265" spans="2:11" hidden="1">
      <c r="B7265" s="519" t="s">
        <v>1063</v>
      </c>
      <c r="C7265" s="519"/>
      <c r="D7265" s="519"/>
      <c r="E7265" s="519"/>
      <c r="F7265" s="519">
        <v>2</v>
      </c>
      <c r="G7265" s="519"/>
      <c r="H7265" s="519">
        <v>36</v>
      </c>
      <c r="I7265" s="519">
        <v>13</v>
      </c>
      <c r="J7265" s="519" t="str">
        <f t="shared" si="163"/>
        <v>SDN30023613</v>
      </c>
      <c r="K7265" s="519">
        <v>370</v>
      </c>
    </row>
    <row r="7266" spans="2:11" hidden="1">
      <c r="B7266" s="519" t="s">
        <v>1063</v>
      </c>
      <c r="C7266" s="519"/>
      <c r="D7266" s="519"/>
      <c r="E7266" s="519"/>
      <c r="F7266" s="519">
        <v>2</v>
      </c>
      <c r="G7266" s="519"/>
      <c r="H7266" s="519">
        <v>36</v>
      </c>
      <c r="I7266" s="519">
        <v>14</v>
      </c>
      <c r="J7266" s="519" t="str">
        <f t="shared" si="163"/>
        <v>SDN30023614</v>
      </c>
      <c r="K7266" s="519">
        <v>370</v>
      </c>
    </row>
    <row r="7267" spans="2:11" hidden="1">
      <c r="B7267" s="519" t="s">
        <v>1063</v>
      </c>
      <c r="C7267" s="519"/>
      <c r="D7267" s="519"/>
      <c r="E7267" s="519"/>
      <c r="F7267" s="519">
        <v>2</v>
      </c>
      <c r="G7267" s="519"/>
      <c r="H7267" s="519">
        <v>36</v>
      </c>
      <c r="I7267" s="519">
        <v>15</v>
      </c>
      <c r="J7267" s="519" t="str">
        <f t="shared" si="163"/>
        <v>SDN30023615</v>
      </c>
      <c r="K7267" s="519">
        <v>370</v>
      </c>
    </row>
    <row r="7268" spans="2:11" hidden="1">
      <c r="B7268" s="519" t="s">
        <v>1063</v>
      </c>
      <c r="C7268" s="519"/>
      <c r="D7268" s="519"/>
      <c r="E7268" s="519"/>
      <c r="F7268" s="519">
        <v>2</v>
      </c>
      <c r="G7268" s="519"/>
      <c r="H7268" s="519">
        <v>36</v>
      </c>
      <c r="I7268" s="519">
        <v>16</v>
      </c>
      <c r="J7268" s="519" t="str">
        <f t="shared" si="163"/>
        <v>SDN30023616</v>
      </c>
      <c r="K7268" s="519">
        <v>296</v>
      </c>
    </row>
    <row r="7269" spans="2:11" hidden="1">
      <c r="B7269" s="519" t="s">
        <v>1063</v>
      </c>
      <c r="C7269" s="519"/>
      <c r="D7269" s="519"/>
      <c r="E7269" s="519"/>
      <c r="F7269" s="519">
        <v>2</v>
      </c>
      <c r="G7269" s="519"/>
      <c r="H7269" s="519">
        <v>36</v>
      </c>
      <c r="I7269" s="519">
        <v>17</v>
      </c>
      <c r="J7269" s="519" t="str">
        <f t="shared" si="163"/>
        <v>SDN30023617</v>
      </c>
      <c r="K7269" s="519">
        <v>296</v>
      </c>
    </row>
    <row r="7270" spans="2:11" hidden="1">
      <c r="B7270" s="519" t="s">
        <v>1063</v>
      </c>
      <c r="C7270" s="519"/>
      <c r="D7270" s="519"/>
      <c r="E7270" s="519"/>
      <c r="F7270" s="519">
        <v>2</v>
      </c>
      <c r="G7270" s="519"/>
      <c r="H7270" s="519">
        <v>36</v>
      </c>
      <c r="I7270" s="519">
        <v>18</v>
      </c>
      <c r="J7270" s="519" t="str">
        <f t="shared" si="163"/>
        <v>SDN30023618</v>
      </c>
      <c r="K7270" s="519">
        <v>296</v>
      </c>
    </row>
    <row r="7271" spans="2:11" hidden="1">
      <c r="B7271" s="519" t="s">
        <v>1063</v>
      </c>
      <c r="C7271" s="519"/>
      <c r="D7271" s="519"/>
      <c r="E7271" s="519"/>
      <c r="F7271" s="519">
        <v>2</v>
      </c>
      <c r="G7271" s="519"/>
      <c r="H7271" s="519">
        <v>36</v>
      </c>
      <c r="I7271" s="519">
        <v>19</v>
      </c>
      <c r="J7271" s="519" t="str">
        <f t="shared" si="163"/>
        <v>SDN30023619</v>
      </c>
      <c r="K7271" s="519">
        <v>296</v>
      </c>
    </row>
    <row r="7272" spans="2:11" hidden="1">
      <c r="B7272" s="519" t="s">
        <v>1063</v>
      </c>
      <c r="C7272" s="519"/>
      <c r="D7272" s="519"/>
      <c r="E7272" s="519"/>
      <c r="F7272" s="519">
        <v>2</v>
      </c>
      <c r="G7272" s="519"/>
      <c r="H7272" s="519">
        <v>36</v>
      </c>
      <c r="I7272" s="519">
        <v>20</v>
      </c>
      <c r="J7272" s="519" t="str">
        <f t="shared" si="163"/>
        <v>SDN30023620</v>
      </c>
      <c r="K7272" s="519">
        <v>296</v>
      </c>
    </row>
    <row r="7273" spans="2:11" hidden="1">
      <c r="B7273" s="519" t="s">
        <v>1063</v>
      </c>
      <c r="C7273" s="519"/>
      <c r="D7273" s="519"/>
      <c r="E7273" s="519"/>
      <c r="F7273" s="519">
        <v>2</v>
      </c>
      <c r="G7273" s="519"/>
      <c r="H7273" s="519">
        <v>36</v>
      </c>
      <c r="I7273" s="519">
        <v>21</v>
      </c>
      <c r="J7273" s="519" t="str">
        <f t="shared" si="163"/>
        <v>SDN30023621</v>
      </c>
      <c r="K7273" s="519">
        <v>296</v>
      </c>
    </row>
    <row r="7274" spans="2:11" hidden="1">
      <c r="B7274" s="519" t="s">
        <v>1063</v>
      </c>
      <c r="C7274" s="519"/>
      <c r="D7274" s="519"/>
      <c r="E7274" s="519"/>
      <c r="F7274" s="519">
        <v>2</v>
      </c>
      <c r="G7274" s="519"/>
      <c r="H7274" s="519">
        <v>36</v>
      </c>
      <c r="I7274" s="519">
        <v>22</v>
      </c>
      <c r="J7274" s="519" t="str">
        <f t="shared" si="163"/>
        <v>SDN30023622</v>
      </c>
      <c r="K7274" s="519">
        <v>296</v>
      </c>
    </row>
    <row r="7275" spans="2:11" hidden="1">
      <c r="B7275" s="519" t="s">
        <v>1063</v>
      </c>
      <c r="C7275" s="519"/>
      <c r="D7275" s="519"/>
      <c r="E7275" s="519"/>
      <c r="F7275" s="519">
        <v>2</v>
      </c>
      <c r="G7275" s="519"/>
      <c r="H7275" s="519">
        <v>36</v>
      </c>
      <c r="I7275" s="519">
        <v>23</v>
      </c>
      <c r="J7275" s="519" t="str">
        <f t="shared" si="163"/>
        <v>SDN30023623</v>
      </c>
      <c r="K7275" s="519">
        <v>296</v>
      </c>
    </row>
    <row r="7276" spans="2:11" hidden="1">
      <c r="B7276" s="519" t="s">
        <v>1063</v>
      </c>
      <c r="C7276" s="519"/>
      <c r="D7276" s="519"/>
      <c r="E7276" s="519"/>
      <c r="F7276" s="519">
        <v>2</v>
      </c>
      <c r="G7276" s="519"/>
      <c r="H7276" s="519">
        <v>36</v>
      </c>
      <c r="I7276" s="519">
        <v>24</v>
      </c>
      <c r="J7276" s="519" t="str">
        <f t="shared" si="163"/>
        <v>SDN30023624</v>
      </c>
      <c r="K7276" s="519">
        <v>296</v>
      </c>
    </row>
    <row r="7277" spans="2:11" hidden="1">
      <c r="B7277" s="519" t="s">
        <v>1063</v>
      </c>
      <c r="C7277" s="519"/>
      <c r="D7277" s="519"/>
      <c r="E7277" s="519"/>
      <c r="F7277" s="519">
        <v>2</v>
      </c>
      <c r="G7277" s="519"/>
      <c r="H7277" s="519">
        <v>36</v>
      </c>
      <c r="I7277" s="519">
        <v>25</v>
      </c>
      <c r="J7277" s="519" t="str">
        <f t="shared" si="163"/>
        <v>SDN30023625</v>
      </c>
      <c r="K7277" s="519">
        <v>296</v>
      </c>
    </row>
    <row r="7278" spans="2:11" hidden="1">
      <c r="B7278" s="519" t="s">
        <v>1063</v>
      </c>
      <c r="C7278" s="519"/>
      <c r="D7278" s="519"/>
      <c r="E7278" s="519"/>
      <c r="F7278" s="519">
        <v>2</v>
      </c>
      <c r="G7278" s="519"/>
      <c r="H7278" s="519">
        <v>36</v>
      </c>
      <c r="I7278" s="519">
        <v>26</v>
      </c>
      <c r="J7278" s="519" t="str">
        <f t="shared" si="163"/>
        <v>SDN30023626</v>
      </c>
      <c r="K7278" s="519">
        <v>296</v>
      </c>
    </row>
    <row r="7279" spans="2:11" hidden="1">
      <c r="B7279" s="519" t="s">
        <v>1063</v>
      </c>
      <c r="C7279" s="519"/>
      <c r="D7279" s="519"/>
      <c r="E7279" s="519"/>
      <c r="F7279" s="519">
        <v>2</v>
      </c>
      <c r="G7279" s="519"/>
      <c r="H7279" s="519">
        <v>36</v>
      </c>
      <c r="I7279" s="519">
        <v>27</v>
      </c>
      <c r="J7279" s="519" t="str">
        <f t="shared" si="163"/>
        <v>SDN30023627</v>
      </c>
      <c r="K7279" s="519">
        <v>296</v>
      </c>
    </row>
    <row r="7280" spans="2:11" hidden="1">
      <c r="B7280" s="519" t="s">
        <v>1063</v>
      </c>
      <c r="C7280" s="519"/>
      <c r="D7280" s="519"/>
      <c r="E7280" s="519"/>
      <c r="F7280" s="519">
        <v>2</v>
      </c>
      <c r="G7280" s="519"/>
      <c r="H7280" s="519">
        <v>36</v>
      </c>
      <c r="I7280" s="519">
        <v>28</v>
      </c>
      <c r="J7280" s="519" t="str">
        <f t="shared" si="163"/>
        <v>SDN30023628</v>
      </c>
      <c r="K7280" s="519">
        <v>296</v>
      </c>
    </row>
    <row r="7281" spans="2:11" hidden="1">
      <c r="B7281" s="519" t="s">
        <v>1063</v>
      </c>
      <c r="C7281" s="519"/>
      <c r="D7281" s="519"/>
      <c r="E7281" s="519"/>
      <c r="F7281" s="519">
        <v>2</v>
      </c>
      <c r="G7281" s="519"/>
      <c r="H7281" s="519">
        <v>36</v>
      </c>
      <c r="I7281" s="519">
        <v>29</v>
      </c>
      <c r="J7281" s="519" t="str">
        <f t="shared" si="163"/>
        <v>SDN30023629</v>
      </c>
      <c r="K7281" s="519">
        <v>296</v>
      </c>
    </row>
    <row r="7282" spans="2:11" hidden="1">
      <c r="B7282" s="519" t="s">
        <v>1063</v>
      </c>
      <c r="C7282" s="519"/>
      <c r="D7282" s="519"/>
      <c r="E7282" s="519"/>
      <c r="F7282" s="519">
        <v>2</v>
      </c>
      <c r="G7282" s="519"/>
      <c r="H7282" s="519">
        <v>36</v>
      </c>
      <c r="I7282" s="519">
        <v>30</v>
      </c>
      <c r="J7282" s="519" t="str">
        <f t="shared" si="163"/>
        <v>SDN30023630</v>
      </c>
      <c r="K7282" s="519">
        <v>296</v>
      </c>
    </row>
    <row r="7283" spans="2:11" hidden="1">
      <c r="B7283" s="519" t="s">
        <v>1063</v>
      </c>
      <c r="C7283" s="519"/>
      <c r="D7283" s="519"/>
      <c r="E7283" s="519"/>
      <c r="F7283" s="519">
        <v>2</v>
      </c>
      <c r="G7283" s="519"/>
      <c r="H7283" s="519">
        <v>37</v>
      </c>
      <c r="I7283" s="519">
        <v>1</v>
      </c>
      <c r="J7283" s="519" t="str">
        <f t="shared" si="163"/>
        <v>SDN30023701</v>
      </c>
      <c r="K7283" s="519">
        <v>375</v>
      </c>
    </row>
    <row r="7284" spans="2:11" hidden="1">
      <c r="B7284" s="519" t="s">
        <v>1063</v>
      </c>
      <c r="C7284" s="519"/>
      <c r="D7284" s="519"/>
      <c r="E7284" s="519"/>
      <c r="F7284" s="519">
        <v>2</v>
      </c>
      <c r="G7284" s="519"/>
      <c r="H7284" s="519">
        <v>37</v>
      </c>
      <c r="I7284" s="519">
        <v>2</v>
      </c>
      <c r="J7284" s="519" t="str">
        <f t="shared" si="163"/>
        <v>SDN30023702</v>
      </c>
      <c r="K7284" s="519">
        <v>375</v>
      </c>
    </row>
    <row r="7285" spans="2:11" hidden="1">
      <c r="B7285" s="519" t="s">
        <v>1063</v>
      </c>
      <c r="C7285" s="519"/>
      <c r="D7285" s="519"/>
      <c r="E7285" s="519"/>
      <c r="F7285" s="519">
        <v>2</v>
      </c>
      <c r="G7285" s="519"/>
      <c r="H7285" s="519">
        <v>37</v>
      </c>
      <c r="I7285" s="519">
        <v>3</v>
      </c>
      <c r="J7285" s="519" t="str">
        <f t="shared" si="163"/>
        <v>SDN30023703</v>
      </c>
      <c r="K7285" s="519">
        <v>375</v>
      </c>
    </row>
    <row r="7286" spans="2:11" hidden="1">
      <c r="B7286" s="519" t="s">
        <v>1063</v>
      </c>
      <c r="C7286" s="519"/>
      <c r="D7286" s="519"/>
      <c r="E7286" s="519"/>
      <c r="F7286" s="519">
        <v>2</v>
      </c>
      <c r="G7286" s="519"/>
      <c r="H7286" s="519">
        <v>37</v>
      </c>
      <c r="I7286" s="519">
        <v>4</v>
      </c>
      <c r="J7286" s="519" t="str">
        <f t="shared" si="163"/>
        <v>SDN30023704</v>
      </c>
      <c r="K7286" s="519">
        <v>375</v>
      </c>
    </row>
    <row r="7287" spans="2:11" hidden="1">
      <c r="B7287" s="519" t="s">
        <v>1063</v>
      </c>
      <c r="C7287" s="519"/>
      <c r="D7287" s="519"/>
      <c r="E7287" s="519"/>
      <c r="F7287" s="519">
        <v>2</v>
      </c>
      <c r="G7287" s="519"/>
      <c r="H7287" s="519">
        <v>37</v>
      </c>
      <c r="I7287" s="519">
        <v>5</v>
      </c>
      <c r="J7287" s="519" t="str">
        <f t="shared" si="163"/>
        <v>SDN30023705</v>
      </c>
      <c r="K7287" s="519">
        <v>375</v>
      </c>
    </row>
    <row r="7288" spans="2:11" hidden="1">
      <c r="B7288" s="519" t="s">
        <v>1063</v>
      </c>
      <c r="C7288" s="519"/>
      <c r="D7288" s="519"/>
      <c r="E7288" s="519"/>
      <c r="F7288" s="519">
        <v>2</v>
      </c>
      <c r="G7288" s="519"/>
      <c r="H7288" s="519">
        <v>37</v>
      </c>
      <c r="I7288" s="519">
        <v>6</v>
      </c>
      <c r="J7288" s="519" t="str">
        <f t="shared" si="163"/>
        <v>SDN30023706</v>
      </c>
      <c r="K7288" s="519">
        <v>375</v>
      </c>
    </row>
    <row r="7289" spans="2:11" hidden="1">
      <c r="B7289" s="519" t="s">
        <v>1063</v>
      </c>
      <c r="C7289" s="519"/>
      <c r="D7289" s="519"/>
      <c r="E7289" s="519"/>
      <c r="F7289" s="519">
        <v>2</v>
      </c>
      <c r="G7289" s="519"/>
      <c r="H7289" s="519">
        <v>37</v>
      </c>
      <c r="I7289" s="519">
        <v>7</v>
      </c>
      <c r="J7289" s="519" t="str">
        <f t="shared" si="163"/>
        <v>SDN30023707</v>
      </c>
      <c r="K7289" s="519">
        <v>375</v>
      </c>
    </row>
    <row r="7290" spans="2:11" hidden="1">
      <c r="B7290" s="519" t="s">
        <v>1063</v>
      </c>
      <c r="C7290" s="519"/>
      <c r="D7290" s="519"/>
      <c r="E7290" s="519"/>
      <c r="F7290" s="519">
        <v>2</v>
      </c>
      <c r="G7290" s="519"/>
      <c r="H7290" s="519">
        <v>37</v>
      </c>
      <c r="I7290" s="519">
        <v>8</v>
      </c>
      <c r="J7290" s="519" t="str">
        <f t="shared" si="163"/>
        <v>SDN30023708</v>
      </c>
      <c r="K7290" s="519">
        <v>375</v>
      </c>
    </row>
    <row r="7291" spans="2:11" hidden="1">
      <c r="B7291" s="519" t="s">
        <v>1063</v>
      </c>
      <c r="C7291" s="519"/>
      <c r="D7291" s="519"/>
      <c r="E7291" s="519"/>
      <c r="F7291" s="519">
        <v>2</v>
      </c>
      <c r="G7291" s="519"/>
      <c r="H7291" s="519">
        <v>37</v>
      </c>
      <c r="I7291" s="519">
        <v>9</v>
      </c>
      <c r="J7291" s="519" t="str">
        <f t="shared" si="163"/>
        <v>SDN30023709</v>
      </c>
      <c r="K7291" s="519">
        <v>375</v>
      </c>
    </row>
    <row r="7292" spans="2:11" hidden="1">
      <c r="B7292" s="519" t="s">
        <v>1063</v>
      </c>
      <c r="C7292" s="519"/>
      <c r="D7292" s="519"/>
      <c r="E7292" s="519"/>
      <c r="F7292" s="519">
        <v>2</v>
      </c>
      <c r="G7292" s="519"/>
      <c r="H7292" s="519">
        <v>37</v>
      </c>
      <c r="I7292" s="519">
        <v>10</v>
      </c>
      <c r="J7292" s="519" t="str">
        <f t="shared" si="163"/>
        <v>SDN30023710</v>
      </c>
      <c r="K7292" s="519">
        <v>375</v>
      </c>
    </row>
    <row r="7293" spans="2:11" hidden="1">
      <c r="B7293" s="519" t="s">
        <v>1063</v>
      </c>
      <c r="C7293" s="519"/>
      <c r="D7293" s="519"/>
      <c r="E7293" s="519"/>
      <c r="F7293" s="519">
        <v>2</v>
      </c>
      <c r="G7293" s="519"/>
      <c r="H7293" s="519">
        <v>37</v>
      </c>
      <c r="I7293" s="519">
        <v>11</v>
      </c>
      <c r="J7293" s="519" t="str">
        <f t="shared" si="163"/>
        <v>SDN30023711</v>
      </c>
      <c r="K7293" s="519">
        <v>375</v>
      </c>
    </row>
    <row r="7294" spans="2:11" hidden="1">
      <c r="B7294" s="519" t="s">
        <v>1063</v>
      </c>
      <c r="C7294" s="519"/>
      <c r="D7294" s="519"/>
      <c r="E7294" s="519"/>
      <c r="F7294" s="519">
        <v>2</v>
      </c>
      <c r="G7294" s="519"/>
      <c r="H7294" s="519">
        <v>37</v>
      </c>
      <c r="I7294" s="519">
        <v>12</v>
      </c>
      <c r="J7294" s="519" t="str">
        <f t="shared" si="163"/>
        <v>SDN30023712</v>
      </c>
      <c r="K7294" s="519">
        <v>375</v>
      </c>
    </row>
    <row r="7295" spans="2:11" hidden="1">
      <c r="B7295" s="519" t="s">
        <v>1063</v>
      </c>
      <c r="C7295" s="519"/>
      <c r="D7295" s="519"/>
      <c r="E7295" s="519"/>
      <c r="F7295" s="519">
        <v>2</v>
      </c>
      <c r="G7295" s="519"/>
      <c r="H7295" s="519">
        <v>37</v>
      </c>
      <c r="I7295" s="519">
        <v>13</v>
      </c>
      <c r="J7295" s="519" t="str">
        <f t="shared" si="163"/>
        <v>SDN30023713</v>
      </c>
      <c r="K7295" s="519">
        <v>375</v>
      </c>
    </row>
    <row r="7296" spans="2:11" hidden="1">
      <c r="B7296" s="519" t="s">
        <v>1063</v>
      </c>
      <c r="C7296" s="519"/>
      <c r="D7296" s="519"/>
      <c r="E7296" s="519"/>
      <c r="F7296" s="519">
        <v>2</v>
      </c>
      <c r="G7296" s="519"/>
      <c r="H7296" s="519">
        <v>37</v>
      </c>
      <c r="I7296" s="519">
        <v>14</v>
      </c>
      <c r="J7296" s="519" t="str">
        <f t="shared" si="163"/>
        <v>SDN30023714</v>
      </c>
      <c r="K7296" s="519">
        <v>375</v>
      </c>
    </row>
    <row r="7297" spans="2:11" hidden="1">
      <c r="B7297" s="519" t="s">
        <v>1063</v>
      </c>
      <c r="C7297" s="519"/>
      <c r="D7297" s="519"/>
      <c r="E7297" s="519"/>
      <c r="F7297" s="519">
        <v>2</v>
      </c>
      <c r="G7297" s="519"/>
      <c r="H7297" s="519">
        <v>37</v>
      </c>
      <c r="I7297" s="519">
        <v>15</v>
      </c>
      <c r="J7297" s="519" t="str">
        <f t="shared" si="163"/>
        <v>SDN30023715</v>
      </c>
      <c r="K7297" s="519">
        <v>375</v>
      </c>
    </row>
    <row r="7298" spans="2:11" hidden="1">
      <c r="B7298" s="519" t="s">
        <v>1063</v>
      </c>
      <c r="C7298" s="519"/>
      <c r="D7298" s="519"/>
      <c r="E7298" s="519"/>
      <c r="F7298" s="519">
        <v>2</v>
      </c>
      <c r="G7298" s="519"/>
      <c r="H7298" s="519">
        <v>37</v>
      </c>
      <c r="I7298" s="519">
        <v>16</v>
      </c>
      <c r="J7298" s="519" t="str">
        <f t="shared" si="163"/>
        <v>SDN30023716</v>
      </c>
      <c r="K7298" s="519">
        <v>300</v>
      </c>
    </row>
    <row r="7299" spans="2:11" hidden="1">
      <c r="B7299" s="519" t="s">
        <v>1063</v>
      </c>
      <c r="C7299" s="519"/>
      <c r="D7299" s="519"/>
      <c r="E7299" s="519"/>
      <c r="F7299" s="519">
        <v>2</v>
      </c>
      <c r="G7299" s="519"/>
      <c r="H7299" s="519">
        <v>37</v>
      </c>
      <c r="I7299" s="519">
        <v>17</v>
      </c>
      <c r="J7299" s="519" t="str">
        <f t="shared" si="163"/>
        <v>SDN30023717</v>
      </c>
      <c r="K7299" s="519">
        <v>300</v>
      </c>
    </row>
    <row r="7300" spans="2:11" hidden="1">
      <c r="B7300" s="519" t="s">
        <v>1063</v>
      </c>
      <c r="C7300" s="519"/>
      <c r="D7300" s="519"/>
      <c r="E7300" s="519"/>
      <c r="F7300" s="519">
        <v>2</v>
      </c>
      <c r="G7300" s="519"/>
      <c r="H7300" s="519">
        <v>37</v>
      </c>
      <c r="I7300" s="519">
        <v>18</v>
      </c>
      <c r="J7300" s="519" t="str">
        <f t="shared" ref="J7300:J7363" si="164">B7300&amp;TEXT(F7300,"00")&amp;TEXT(H7300,"00")&amp;TEXT(I7300,"00")</f>
        <v>SDN30023718</v>
      </c>
      <c r="K7300" s="519">
        <v>300</v>
      </c>
    </row>
    <row r="7301" spans="2:11" hidden="1">
      <c r="B7301" s="519" t="s">
        <v>1063</v>
      </c>
      <c r="C7301" s="519"/>
      <c r="D7301" s="519"/>
      <c r="E7301" s="519"/>
      <c r="F7301" s="519">
        <v>2</v>
      </c>
      <c r="G7301" s="519"/>
      <c r="H7301" s="519">
        <v>37</v>
      </c>
      <c r="I7301" s="519">
        <v>19</v>
      </c>
      <c r="J7301" s="519" t="str">
        <f t="shared" si="164"/>
        <v>SDN30023719</v>
      </c>
      <c r="K7301" s="519">
        <v>300</v>
      </c>
    </row>
    <row r="7302" spans="2:11" hidden="1">
      <c r="B7302" s="519" t="s">
        <v>1063</v>
      </c>
      <c r="C7302" s="519"/>
      <c r="D7302" s="519"/>
      <c r="E7302" s="519"/>
      <c r="F7302" s="519">
        <v>2</v>
      </c>
      <c r="G7302" s="519"/>
      <c r="H7302" s="519">
        <v>37</v>
      </c>
      <c r="I7302" s="519">
        <v>20</v>
      </c>
      <c r="J7302" s="519" t="str">
        <f t="shared" si="164"/>
        <v>SDN30023720</v>
      </c>
      <c r="K7302" s="519">
        <v>300</v>
      </c>
    </row>
    <row r="7303" spans="2:11" hidden="1">
      <c r="B7303" s="519" t="s">
        <v>1063</v>
      </c>
      <c r="C7303" s="519"/>
      <c r="D7303" s="519"/>
      <c r="E7303" s="519"/>
      <c r="F7303" s="519">
        <v>2</v>
      </c>
      <c r="G7303" s="519"/>
      <c r="H7303" s="519">
        <v>37</v>
      </c>
      <c r="I7303" s="519">
        <v>21</v>
      </c>
      <c r="J7303" s="519" t="str">
        <f t="shared" si="164"/>
        <v>SDN30023721</v>
      </c>
      <c r="K7303" s="519">
        <v>300</v>
      </c>
    </row>
    <row r="7304" spans="2:11" hidden="1">
      <c r="B7304" s="519" t="s">
        <v>1063</v>
      </c>
      <c r="C7304" s="519"/>
      <c r="D7304" s="519"/>
      <c r="E7304" s="519"/>
      <c r="F7304" s="519">
        <v>2</v>
      </c>
      <c r="G7304" s="519"/>
      <c r="H7304" s="519">
        <v>37</v>
      </c>
      <c r="I7304" s="519">
        <v>22</v>
      </c>
      <c r="J7304" s="519" t="str">
        <f t="shared" si="164"/>
        <v>SDN30023722</v>
      </c>
      <c r="K7304" s="519">
        <v>300</v>
      </c>
    </row>
    <row r="7305" spans="2:11" hidden="1">
      <c r="B7305" s="519" t="s">
        <v>1063</v>
      </c>
      <c r="C7305" s="519"/>
      <c r="D7305" s="519"/>
      <c r="E7305" s="519"/>
      <c r="F7305" s="519">
        <v>2</v>
      </c>
      <c r="G7305" s="519"/>
      <c r="H7305" s="519">
        <v>37</v>
      </c>
      <c r="I7305" s="519">
        <v>23</v>
      </c>
      <c r="J7305" s="519" t="str">
        <f t="shared" si="164"/>
        <v>SDN30023723</v>
      </c>
      <c r="K7305" s="519">
        <v>300</v>
      </c>
    </row>
    <row r="7306" spans="2:11" hidden="1">
      <c r="B7306" s="519" t="s">
        <v>1063</v>
      </c>
      <c r="C7306" s="519"/>
      <c r="D7306" s="519"/>
      <c r="E7306" s="519"/>
      <c r="F7306" s="519">
        <v>2</v>
      </c>
      <c r="G7306" s="519"/>
      <c r="H7306" s="519">
        <v>37</v>
      </c>
      <c r="I7306" s="519">
        <v>24</v>
      </c>
      <c r="J7306" s="519" t="str">
        <f t="shared" si="164"/>
        <v>SDN30023724</v>
      </c>
      <c r="K7306" s="519">
        <v>300</v>
      </c>
    </row>
    <row r="7307" spans="2:11" hidden="1">
      <c r="B7307" s="519" t="s">
        <v>1063</v>
      </c>
      <c r="C7307" s="519"/>
      <c r="D7307" s="519"/>
      <c r="E7307" s="519"/>
      <c r="F7307" s="519">
        <v>2</v>
      </c>
      <c r="G7307" s="519"/>
      <c r="H7307" s="519">
        <v>37</v>
      </c>
      <c r="I7307" s="519">
        <v>25</v>
      </c>
      <c r="J7307" s="519" t="str">
        <f t="shared" si="164"/>
        <v>SDN30023725</v>
      </c>
      <c r="K7307" s="519">
        <v>300</v>
      </c>
    </row>
    <row r="7308" spans="2:11" hidden="1">
      <c r="B7308" s="519" t="s">
        <v>1063</v>
      </c>
      <c r="C7308" s="519"/>
      <c r="D7308" s="519"/>
      <c r="E7308" s="519"/>
      <c r="F7308" s="519">
        <v>2</v>
      </c>
      <c r="G7308" s="519"/>
      <c r="H7308" s="519">
        <v>37</v>
      </c>
      <c r="I7308" s="519">
        <v>26</v>
      </c>
      <c r="J7308" s="519" t="str">
        <f t="shared" si="164"/>
        <v>SDN30023726</v>
      </c>
      <c r="K7308" s="519">
        <v>300</v>
      </c>
    </row>
    <row r="7309" spans="2:11" hidden="1">
      <c r="B7309" s="519" t="s">
        <v>1063</v>
      </c>
      <c r="C7309" s="519"/>
      <c r="D7309" s="519"/>
      <c r="E7309" s="519"/>
      <c r="F7309" s="519">
        <v>2</v>
      </c>
      <c r="G7309" s="519"/>
      <c r="H7309" s="519">
        <v>37</v>
      </c>
      <c r="I7309" s="519">
        <v>27</v>
      </c>
      <c r="J7309" s="519" t="str">
        <f t="shared" si="164"/>
        <v>SDN30023727</v>
      </c>
      <c r="K7309" s="519">
        <v>300</v>
      </c>
    </row>
    <row r="7310" spans="2:11" hidden="1">
      <c r="B7310" s="519" t="s">
        <v>1063</v>
      </c>
      <c r="C7310" s="519"/>
      <c r="D7310" s="519"/>
      <c r="E7310" s="519"/>
      <c r="F7310" s="519">
        <v>2</v>
      </c>
      <c r="G7310" s="519"/>
      <c r="H7310" s="519">
        <v>37</v>
      </c>
      <c r="I7310" s="519">
        <v>28</v>
      </c>
      <c r="J7310" s="519" t="str">
        <f t="shared" si="164"/>
        <v>SDN30023728</v>
      </c>
      <c r="K7310" s="519">
        <v>300</v>
      </c>
    </row>
    <row r="7311" spans="2:11" hidden="1">
      <c r="B7311" s="519" t="s">
        <v>1063</v>
      </c>
      <c r="C7311" s="519"/>
      <c r="D7311" s="519"/>
      <c r="E7311" s="519"/>
      <c r="F7311" s="519">
        <v>2</v>
      </c>
      <c r="G7311" s="519"/>
      <c r="H7311" s="519">
        <v>37</v>
      </c>
      <c r="I7311" s="519">
        <v>29</v>
      </c>
      <c r="J7311" s="519" t="str">
        <f t="shared" si="164"/>
        <v>SDN30023729</v>
      </c>
      <c r="K7311" s="519">
        <v>300</v>
      </c>
    </row>
    <row r="7312" spans="2:11" hidden="1">
      <c r="B7312" s="519" t="s">
        <v>1063</v>
      </c>
      <c r="C7312" s="519"/>
      <c r="D7312" s="519"/>
      <c r="E7312" s="519"/>
      <c r="F7312" s="519">
        <v>2</v>
      </c>
      <c r="G7312" s="519"/>
      <c r="H7312" s="519">
        <v>37</v>
      </c>
      <c r="I7312" s="519">
        <v>30</v>
      </c>
      <c r="J7312" s="519" t="str">
        <f t="shared" si="164"/>
        <v>SDN30023730</v>
      </c>
      <c r="K7312" s="519">
        <v>300</v>
      </c>
    </row>
    <row r="7313" spans="2:11" hidden="1">
      <c r="B7313" s="519" t="s">
        <v>1063</v>
      </c>
      <c r="C7313" s="519"/>
      <c r="D7313" s="519"/>
      <c r="E7313" s="519"/>
      <c r="F7313" s="519">
        <v>2</v>
      </c>
      <c r="G7313" s="519"/>
      <c r="H7313" s="519">
        <v>38</v>
      </c>
      <c r="I7313" s="519">
        <v>1</v>
      </c>
      <c r="J7313" s="519" t="str">
        <f t="shared" si="164"/>
        <v>SDN30023801</v>
      </c>
      <c r="K7313" s="519">
        <v>400</v>
      </c>
    </row>
    <row r="7314" spans="2:11" hidden="1">
      <c r="B7314" s="519" t="s">
        <v>1063</v>
      </c>
      <c r="C7314" s="519"/>
      <c r="D7314" s="519"/>
      <c r="E7314" s="519"/>
      <c r="F7314" s="519">
        <v>2</v>
      </c>
      <c r="G7314" s="519"/>
      <c r="H7314" s="519">
        <v>38</v>
      </c>
      <c r="I7314" s="519">
        <v>2</v>
      </c>
      <c r="J7314" s="519" t="str">
        <f t="shared" si="164"/>
        <v>SDN30023802</v>
      </c>
      <c r="K7314" s="519">
        <v>400</v>
      </c>
    </row>
    <row r="7315" spans="2:11" hidden="1">
      <c r="B7315" s="519" t="s">
        <v>1063</v>
      </c>
      <c r="C7315" s="519"/>
      <c r="D7315" s="519"/>
      <c r="E7315" s="519"/>
      <c r="F7315" s="519">
        <v>2</v>
      </c>
      <c r="G7315" s="519"/>
      <c r="H7315" s="519">
        <v>38</v>
      </c>
      <c r="I7315" s="519">
        <v>3</v>
      </c>
      <c r="J7315" s="519" t="str">
        <f t="shared" si="164"/>
        <v>SDN30023803</v>
      </c>
      <c r="K7315" s="519">
        <v>400</v>
      </c>
    </row>
    <row r="7316" spans="2:11" hidden="1">
      <c r="B7316" s="519" t="s">
        <v>1063</v>
      </c>
      <c r="C7316" s="519"/>
      <c r="D7316" s="519"/>
      <c r="E7316" s="519"/>
      <c r="F7316" s="519">
        <v>2</v>
      </c>
      <c r="G7316" s="519"/>
      <c r="H7316" s="519">
        <v>38</v>
      </c>
      <c r="I7316" s="519">
        <v>4</v>
      </c>
      <c r="J7316" s="519" t="str">
        <f t="shared" si="164"/>
        <v>SDN30023804</v>
      </c>
      <c r="K7316" s="519">
        <v>400</v>
      </c>
    </row>
    <row r="7317" spans="2:11" hidden="1">
      <c r="B7317" s="519" t="s">
        <v>1063</v>
      </c>
      <c r="C7317" s="519"/>
      <c r="D7317" s="519"/>
      <c r="E7317" s="519"/>
      <c r="F7317" s="519">
        <v>2</v>
      </c>
      <c r="G7317" s="519"/>
      <c r="H7317" s="519">
        <v>38</v>
      </c>
      <c r="I7317" s="519">
        <v>5</v>
      </c>
      <c r="J7317" s="519" t="str">
        <f t="shared" si="164"/>
        <v>SDN30023805</v>
      </c>
      <c r="K7317" s="519">
        <v>400</v>
      </c>
    </row>
    <row r="7318" spans="2:11" hidden="1">
      <c r="B7318" s="519" t="s">
        <v>1063</v>
      </c>
      <c r="C7318" s="519"/>
      <c r="D7318" s="519"/>
      <c r="E7318" s="519"/>
      <c r="F7318" s="519">
        <v>2</v>
      </c>
      <c r="G7318" s="519"/>
      <c r="H7318" s="519">
        <v>38</v>
      </c>
      <c r="I7318" s="519">
        <v>6</v>
      </c>
      <c r="J7318" s="519" t="str">
        <f t="shared" si="164"/>
        <v>SDN30023806</v>
      </c>
      <c r="K7318" s="519">
        <v>400</v>
      </c>
    </row>
    <row r="7319" spans="2:11" hidden="1">
      <c r="B7319" s="519" t="s">
        <v>1063</v>
      </c>
      <c r="C7319" s="519"/>
      <c r="D7319" s="519"/>
      <c r="E7319" s="519"/>
      <c r="F7319" s="519">
        <v>2</v>
      </c>
      <c r="G7319" s="519"/>
      <c r="H7319" s="519">
        <v>38</v>
      </c>
      <c r="I7319" s="519">
        <v>7</v>
      </c>
      <c r="J7319" s="519" t="str">
        <f t="shared" si="164"/>
        <v>SDN30023807</v>
      </c>
      <c r="K7319" s="519">
        <v>400</v>
      </c>
    </row>
    <row r="7320" spans="2:11" hidden="1">
      <c r="B7320" s="519" t="s">
        <v>1063</v>
      </c>
      <c r="C7320" s="519"/>
      <c r="D7320" s="519"/>
      <c r="E7320" s="519"/>
      <c r="F7320" s="519">
        <v>2</v>
      </c>
      <c r="G7320" s="519"/>
      <c r="H7320" s="519">
        <v>38</v>
      </c>
      <c r="I7320" s="519">
        <v>8</v>
      </c>
      <c r="J7320" s="519" t="str">
        <f t="shared" si="164"/>
        <v>SDN30023808</v>
      </c>
      <c r="K7320" s="519">
        <v>400</v>
      </c>
    </row>
    <row r="7321" spans="2:11" hidden="1">
      <c r="B7321" s="519" t="s">
        <v>1063</v>
      </c>
      <c r="C7321" s="519"/>
      <c r="D7321" s="519"/>
      <c r="E7321" s="519"/>
      <c r="F7321" s="519">
        <v>2</v>
      </c>
      <c r="G7321" s="519"/>
      <c r="H7321" s="519">
        <v>38</v>
      </c>
      <c r="I7321" s="519">
        <v>9</v>
      </c>
      <c r="J7321" s="519" t="str">
        <f t="shared" si="164"/>
        <v>SDN30023809</v>
      </c>
      <c r="K7321" s="519">
        <v>400</v>
      </c>
    </row>
    <row r="7322" spans="2:11" hidden="1">
      <c r="B7322" s="519" t="s">
        <v>1063</v>
      </c>
      <c r="C7322" s="519"/>
      <c r="D7322" s="519"/>
      <c r="E7322" s="519"/>
      <c r="F7322" s="519">
        <v>2</v>
      </c>
      <c r="G7322" s="519"/>
      <c r="H7322" s="519">
        <v>38</v>
      </c>
      <c r="I7322" s="519">
        <v>10</v>
      </c>
      <c r="J7322" s="519" t="str">
        <f t="shared" si="164"/>
        <v>SDN30023810</v>
      </c>
      <c r="K7322" s="519">
        <v>400</v>
      </c>
    </row>
    <row r="7323" spans="2:11" hidden="1">
      <c r="B7323" s="519" t="s">
        <v>1063</v>
      </c>
      <c r="C7323" s="519"/>
      <c r="D7323" s="519"/>
      <c r="E7323" s="519"/>
      <c r="F7323" s="519">
        <v>2</v>
      </c>
      <c r="G7323" s="519"/>
      <c r="H7323" s="519">
        <v>38</v>
      </c>
      <c r="I7323" s="519">
        <v>11</v>
      </c>
      <c r="J7323" s="519" t="str">
        <f t="shared" si="164"/>
        <v>SDN30023811</v>
      </c>
      <c r="K7323" s="519">
        <v>400</v>
      </c>
    </row>
    <row r="7324" spans="2:11" hidden="1">
      <c r="B7324" s="519" t="s">
        <v>1063</v>
      </c>
      <c r="C7324" s="519"/>
      <c r="D7324" s="519"/>
      <c r="E7324" s="519"/>
      <c r="F7324" s="519">
        <v>2</v>
      </c>
      <c r="G7324" s="519"/>
      <c r="H7324" s="519">
        <v>38</v>
      </c>
      <c r="I7324" s="519">
        <v>12</v>
      </c>
      <c r="J7324" s="519" t="str">
        <f t="shared" si="164"/>
        <v>SDN30023812</v>
      </c>
      <c r="K7324" s="519">
        <v>400</v>
      </c>
    </row>
    <row r="7325" spans="2:11" hidden="1">
      <c r="B7325" s="519" t="s">
        <v>1063</v>
      </c>
      <c r="C7325" s="519"/>
      <c r="D7325" s="519"/>
      <c r="E7325" s="519"/>
      <c r="F7325" s="519">
        <v>2</v>
      </c>
      <c r="G7325" s="519"/>
      <c r="H7325" s="519">
        <v>38</v>
      </c>
      <c r="I7325" s="519">
        <v>13</v>
      </c>
      <c r="J7325" s="519" t="str">
        <f t="shared" si="164"/>
        <v>SDN30023813</v>
      </c>
      <c r="K7325" s="519">
        <v>400</v>
      </c>
    </row>
    <row r="7326" spans="2:11" hidden="1">
      <c r="B7326" s="519" t="s">
        <v>1063</v>
      </c>
      <c r="C7326" s="519"/>
      <c r="D7326" s="519"/>
      <c r="E7326" s="519"/>
      <c r="F7326" s="519">
        <v>2</v>
      </c>
      <c r="G7326" s="519"/>
      <c r="H7326" s="519">
        <v>38</v>
      </c>
      <c r="I7326" s="519">
        <v>14</v>
      </c>
      <c r="J7326" s="519" t="str">
        <f t="shared" si="164"/>
        <v>SDN30023814</v>
      </c>
      <c r="K7326" s="519">
        <v>400</v>
      </c>
    </row>
    <row r="7327" spans="2:11" hidden="1">
      <c r="B7327" s="519" t="s">
        <v>1063</v>
      </c>
      <c r="C7327" s="519"/>
      <c r="D7327" s="519"/>
      <c r="E7327" s="519"/>
      <c r="F7327" s="519">
        <v>2</v>
      </c>
      <c r="G7327" s="519"/>
      <c r="H7327" s="519">
        <v>38</v>
      </c>
      <c r="I7327" s="519">
        <v>15</v>
      </c>
      <c r="J7327" s="519" t="str">
        <f t="shared" si="164"/>
        <v>SDN30023815</v>
      </c>
      <c r="K7327" s="519">
        <v>400</v>
      </c>
    </row>
    <row r="7328" spans="2:11" hidden="1">
      <c r="B7328" s="519" t="s">
        <v>1063</v>
      </c>
      <c r="C7328" s="519"/>
      <c r="D7328" s="519"/>
      <c r="E7328" s="519"/>
      <c r="F7328" s="519">
        <v>2</v>
      </c>
      <c r="G7328" s="519"/>
      <c r="H7328" s="519">
        <v>38</v>
      </c>
      <c r="I7328" s="519">
        <v>16</v>
      </c>
      <c r="J7328" s="519" t="str">
        <f t="shared" si="164"/>
        <v>SDN30023816</v>
      </c>
      <c r="K7328" s="519">
        <v>320</v>
      </c>
    </row>
    <row r="7329" spans="2:11" hidden="1">
      <c r="B7329" s="519" t="s">
        <v>1063</v>
      </c>
      <c r="C7329" s="519"/>
      <c r="D7329" s="519"/>
      <c r="E7329" s="519"/>
      <c r="F7329" s="519">
        <v>2</v>
      </c>
      <c r="G7329" s="519"/>
      <c r="H7329" s="519">
        <v>38</v>
      </c>
      <c r="I7329" s="519">
        <v>17</v>
      </c>
      <c r="J7329" s="519" t="str">
        <f t="shared" si="164"/>
        <v>SDN30023817</v>
      </c>
      <c r="K7329" s="519">
        <v>320</v>
      </c>
    </row>
    <row r="7330" spans="2:11" hidden="1">
      <c r="B7330" s="519" t="s">
        <v>1063</v>
      </c>
      <c r="C7330" s="519"/>
      <c r="D7330" s="519"/>
      <c r="E7330" s="519"/>
      <c r="F7330" s="519">
        <v>2</v>
      </c>
      <c r="G7330" s="519"/>
      <c r="H7330" s="519">
        <v>38</v>
      </c>
      <c r="I7330" s="519">
        <v>18</v>
      </c>
      <c r="J7330" s="519" t="str">
        <f t="shared" si="164"/>
        <v>SDN30023818</v>
      </c>
      <c r="K7330" s="519">
        <v>320</v>
      </c>
    </row>
    <row r="7331" spans="2:11" hidden="1">
      <c r="B7331" s="519" t="s">
        <v>1063</v>
      </c>
      <c r="C7331" s="519"/>
      <c r="D7331" s="519"/>
      <c r="E7331" s="519"/>
      <c r="F7331" s="519">
        <v>2</v>
      </c>
      <c r="G7331" s="519"/>
      <c r="H7331" s="519">
        <v>38</v>
      </c>
      <c r="I7331" s="519">
        <v>19</v>
      </c>
      <c r="J7331" s="519" t="str">
        <f t="shared" si="164"/>
        <v>SDN30023819</v>
      </c>
      <c r="K7331" s="519">
        <v>320</v>
      </c>
    </row>
    <row r="7332" spans="2:11" hidden="1">
      <c r="B7332" s="519" t="s">
        <v>1063</v>
      </c>
      <c r="C7332" s="519"/>
      <c r="D7332" s="519"/>
      <c r="E7332" s="519"/>
      <c r="F7332" s="519">
        <v>2</v>
      </c>
      <c r="G7332" s="519"/>
      <c r="H7332" s="519">
        <v>38</v>
      </c>
      <c r="I7332" s="519">
        <v>20</v>
      </c>
      <c r="J7332" s="519" t="str">
        <f t="shared" si="164"/>
        <v>SDN30023820</v>
      </c>
      <c r="K7332" s="519">
        <v>320</v>
      </c>
    </row>
    <row r="7333" spans="2:11" hidden="1">
      <c r="B7333" s="519" t="s">
        <v>1063</v>
      </c>
      <c r="C7333" s="519"/>
      <c r="D7333" s="519"/>
      <c r="E7333" s="519"/>
      <c r="F7333" s="519">
        <v>2</v>
      </c>
      <c r="G7333" s="519"/>
      <c r="H7333" s="519">
        <v>38</v>
      </c>
      <c r="I7333" s="519">
        <v>21</v>
      </c>
      <c r="J7333" s="519" t="str">
        <f t="shared" si="164"/>
        <v>SDN30023821</v>
      </c>
      <c r="K7333" s="519">
        <v>320</v>
      </c>
    </row>
    <row r="7334" spans="2:11" hidden="1">
      <c r="B7334" s="519" t="s">
        <v>1063</v>
      </c>
      <c r="C7334" s="519"/>
      <c r="D7334" s="519"/>
      <c r="E7334" s="519"/>
      <c r="F7334" s="519">
        <v>2</v>
      </c>
      <c r="G7334" s="519"/>
      <c r="H7334" s="519">
        <v>38</v>
      </c>
      <c r="I7334" s="519">
        <v>22</v>
      </c>
      <c r="J7334" s="519" t="str">
        <f t="shared" si="164"/>
        <v>SDN30023822</v>
      </c>
      <c r="K7334" s="519">
        <v>320</v>
      </c>
    </row>
    <row r="7335" spans="2:11" hidden="1">
      <c r="B7335" s="519" t="s">
        <v>1063</v>
      </c>
      <c r="C7335" s="519"/>
      <c r="D7335" s="519"/>
      <c r="E7335" s="519"/>
      <c r="F7335" s="519">
        <v>2</v>
      </c>
      <c r="G7335" s="519"/>
      <c r="H7335" s="519">
        <v>38</v>
      </c>
      <c r="I7335" s="519">
        <v>23</v>
      </c>
      <c r="J7335" s="519" t="str">
        <f t="shared" si="164"/>
        <v>SDN30023823</v>
      </c>
      <c r="K7335" s="519">
        <v>320</v>
      </c>
    </row>
    <row r="7336" spans="2:11" hidden="1">
      <c r="B7336" s="519" t="s">
        <v>1063</v>
      </c>
      <c r="C7336" s="519"/>
      <c r="D7336" s="519"/>
      <c r="E7336" s="519"/>
      <c r="F7336" s="519">
        <v>2</v>
      </c>
      <c r="G7336" s="519"/>
      <c r="H7336" s="519">
        <v>38</v>
      </c>
      <c r="I7336" s="519">
        <v>24</v>
      </c>
      <c r="J7336" s="519" t="str">
        <f t="shared" si="164"/>
        <v>SDN30023824</v>
      </c>
      <c r="K7336" s="519">
        <v>320</v>
      </c>
    </row>
    <row r="7337" spans="2:11" hidden="1">
      <c r="B7337" s="519" t="s">
        <v>1063</v>
      </c>
      <c r="C7337" s="519"/>
      <c r="D7337" s="519"/>
      <c r="E7337" s="519"/>
      <c r="F7337" s="519">
        <v>2</v>
      </c>
      <c r="G7337" s="519"/>
      <c r="H7337" s="519">
        <v>38</v>
      </c>
      <c r="I7337" s="519">
        <v>25</v>
      </c>
      <c r="J7337" s="519" t="str">
        <f t="shared" si="164"/>
        <v>SDN30023825</v>
      </c>
      <c r="K7337" s="519">
        <v>320</v>
      </c>
    </row>
    <row r="7338" spans="2:11" hidden="1">
      <c r="B7338" s="519" t="s">
        <v>1063</v>
      </c>
      <c r="C7338" s="519"/>
      <c r="D7338" s="519"/>
      <c r="E7338" s="519"/>
      <c r="F7338" s="519">
        <v>2</v>
      </c>
      <c r="G7338" s="519"/>
      <c r="H7338" s="519">
        <v>38</v>
      </c>
      <c r="I7338" s="519">
        <v>26</v>
      </c>
      <c r="J7338" s="519" t="str">
        <f t="shared" si="164"/>
        <v>SDN30023826</v>
      </c>
      <c r="K7338" s="519">
        <v>320</v>
      </c>
    </row>
    <row r="7339" spans="2:11" hidden="1">
      <c r="B7339" s="519" t="s">
        <v>1063</v>
      </c>
      <c r="C7339" s="519"/>
      <c r="D7339" s="519"/>
      <c r="E7339" s="519"/>
      <c r="F7339" s="519">
        <v>2</v>
      </c>
      <c r="G7339" s="519"/>
      <c r="H7339" s="519">
        <v>38</v>
      </c>
      <c r="I7339" s="519">
        <v>27</v>
      </c>
      <c r="J7339" s="519" t="str">
        <f t="shared" si="164"/>
        <v>SDN30023827</v>
      </c>
      <c r="K7339" s="519">
        <v>320</v>
      </c>
    </row>
    <row r="7340" spans="2:11" hidden="1">
      <c r="B7340" s="519" t="s">
        <v>1063</v>
      </c>
      <c r="C7340" s="519"/>
      <c r="D7340" s="519"/>
      <c r="E7340" s="519"/>
      <c r="F7340" s="519">
        <v>2</v>
      </c>
      <c r="G7340" s="519"/>
      <c r="H7340" s="519">
        <v>38</v>
      </c>
      <c r="I7340" s="519">
        <v>28</v>
      </c>
      <c r="J7340" s="519" t="str">
        <f t="shared" si="164"/>
        <v>SDN30023828</v>
      </c>
      <c r="K7340" s="519">
        <v>320</v>
      </c>
    </row>
    <row r="7341" spans="2:11" hidden="1">
      <c r="B7341" s="519" t="s">
        <v>1063</v>
      </c>
      <c r="C7341" s="519"/>
      <c r="D7341" s="519"/>
      <c r="E7341" s="519"/>
      <c r="F7341" s="519">
        <v>2</v>
      </c>
      <c r="G7341" s="519"/>
      <c r="H7341" s="519">
        <v>38</v>
      </c>
      <c r="I7341" s="519">
        <v>29</v>
      </c>
      <c r="J7341" s="519" t="str">
        <f t="shared" si="164"/>
        <v>SDN30023829</v>
      </c>
      <c r="K7341" s="519">
        <v>320</v>
      </c>
    </row>
    <row r="7342" spans="2:11" hidden="1">
      <c r="B7342" s="519" t="s">
        <v>1063</v>
      </c>
      <c r="C7342" s="519"/>
      <c r="D7342" s="519"/>
      <c r="E7342" s="519"/>
      <c r="F7342" s="519">
        <v>2</v>
      </c>
      <c r="G7342" s="519"/>
      <c r="H7342" s="519">
        <v>38</v>
      </c>
      <c r="I7342" s="519">
        <v>30</v>
      </c>
      <c r="J7342" s="519" t="str">
        <f t="shared" si="164"/>
        <v>SDN30023830</v>
      </c>
      <c r="K7342" s="519">
        <v>320</v>
      </c>
    </row>
    <row r="7343" spans="2:11" hidden="1">
      <c r="B7343" s="519" t="s">
        <v>1063</v>
      </c>
      <c r="C7343" s="519"/>
      <c r="D7343" s="519"/>
      <c r="E7343" s="519"/>
      <c r="F7343" s="519">
        <v>2</v>
      </c>
      <c r="G7343" s="519"/>
      <c r="H7343" s="519">
        <v>39</v>
      </c>
      <c r="I7343" s="519">
        <v>1</v>
      </c>
      <c r="J7343" s="519" t="str">
        <f t="shared" si="164"/>
        <v>SDN30023901</v>
      </c>
      <c r="K7343" s="519">
        <v>405</v>
      </c>
    </row>
    <row r="7344" spans="2:11" hidden="1">
      <c r="B7344" s="519" t="s">
        <v>1063</v>
      </c>
      <c r="C7344" s="519"/>
      <c r="D7344" s="519"/>
      <c r="E7344" s="519"/>
      <c r="F7344" s="519">
        <v>2</v>
      </c>
      <c r="G7344" s="519"/>
      <c r="H7344" s="519">
        <v>39</v>
      </c>
      <c r="I7344" s="519">
        <v>2</v>
      </c>
      <c r="J7344" s="519" t="str">
        <f t="shared" si="164"/>
        <v>SDN30023902</v>
      </c>
      <c r="K7344" s="519">
        <v>405</v>
      </c>
    </row>
    <row r="7345" spans="2:11" hidden="1">
      <c r="B7345" s="519" t="s">
        <v>1063</v>
      </c>
      <c r="C7345" s="519"/>
      <c r="D7345" s="519"/>
      <c r="E7345" s="519"/>
      <c r="F7345" s="519">
        <v>2</v>
      </c>
      <c r="G7345" s="519"/>
      <c r="H7345" s="519">
        <v>39</v>
      </c>
      <c r="I7345" s="519">
        <v>3</v>
      </c>
      <c r="J7345" s="519" t="str">
        <f t="shared" si="164"/>
        <v>SDN30023903</v>
      </c>
      <c r="K7345" s="519">
        <v>405</v>
      </c>
    </row>
    <row r="7346" spans="2:11" hidden="1">
      <c r="B7346" s="519" t="s">
        <v>1063</v>
      </c>
      <c r="C7346" s="519"/>
      <c r="D7346" s="519"/>
      <c r="E7346" s="519"/>
      <c r="F7346" s="519">
        <v>2</v>
      </c>
      <c r="G7346" s="519"/>
      <c r="H7346" s="519">
        <v>39</v>
      </c>
      <c r="I7346" s="519">
        <v>4</v>
      </c>
      <c r="J7346" s="519" t="str">
        <f t="shared" si="164"/>
        <v>SDN30023904</v>
      </c>
      <c r="K7346" s="519">
        <v>405</v>
      </c>
    </row>
    <row r="7347" spans="2:11" hidden="1">
      <c r="B7347" s="519" t="s">
        <v>1063</v>
      </c>
      <c r="C7347" s="519"/>
      <c r="D7347" s="519"/>
      <c r="E7347" s="519"/>
      <c r="F7347" s="519">
        <v>2</v>
      </c>
      <c r="G7347" s="519"/>
      <c r="H7347" s="519">
        <v>39</v>
      </c>
      <c r="I7347" s="519">
        <v>5</v>
      </c>
      <c r="J7347" s="519" t="str">
        <f t="shared" si="164"/>
        <v>SDN30023905</v>
      </c>
      <c r="K7347" s="519">
        <v>405</v>
      </c>
    </row>
    <row r="7348" spans="2:11" hidden="1">
      <c r="B7348" s="519" t="s">
        <v>1063</v>
      </c>
      <c r="C7348" s="519"/>
      <c r="D7348" s="519"/>
      <c r="E7348" s="519"/>
      <c r="F7348" s="519">
        <v>2</v>
      </c>
      <c r="G7348" s="519"/>
      <c r="H7348" s="519">
        <v>39</v>
      </c>
      <c r="I7348" s="519">
        <v>6</v>
      </c>
      <c r="J7348" s="519" t="str">
        <f t="shared" si="164"/>
        <v>SDN30023906</v>
      </c>
      <c r="K7348" s="519">
        <v>405</v>
      </c>
    </row>
    <row r="7349" spans="2:11" hidden="1">
      <c r="B7349" s="519" t="s">
        <v>1063</v>
      </c>
      <c r="C7349" s="519"/>
      <c r="D7349" s="519"/>
      <c r="E7349" s="519"/>
      <c r="F7349" s="519">
        <v>2</v>
      </c>
      <c r="G7349" s="519"/>
      <c r="H7349" s="519">
        <v>39</v>
      </c>
      <c r="I7349" s="519">
        <v>7</v>
      </c>
      <c r="J7349" s="519" t="str">
        <f t="shared" si="164"/>
        <v>SDN30023907</v>
      </c>
      <c r="K7349" s="519">
        <v>405</v>
      </c>
    </row>
    <row r="7350" spans="2:11" hidden="1">
      <c r="B7350" s="519" t="s">
        <v>1063</v>
      </c>
      <c r="C7350" s="519"/>
      <c r="D7350" s="519"/>
      <c r="E7350" s="519"/>
      <c r="F7350" s="519">
        <v>2</v>
      </c>
      <c r="G7350" s="519"/>
      <c r="H7350" s="519">
        <v>39</v>
      </c>
      <c r="I7350" s="519">
        <v>8</v>
      </c>
      <c r="J7350" s="519" t="str">
        <f t="shared" si="164"/>
        <v>SDN30023908</v>
      </c>
      <c r="K7350" s="519">
        <v>405</v>
      </c>
    </row>
    <row r="7351" spans="2:11" hidden="1">
      <c r="B7351" s="519" t="s">
        <v>1063</v>
      </c>
      <c r="C7351" s="519"/>
      <c r="D7351" s="519"/>
      <c r="E7351" s="519"/>
      <c r="F7351" s="519">
        <v>2</v>
      </c>
      <c r="G7351" s="519"/>
      <c r="H7351" s="519">
        <v>39</v>
      </c>
      <c r="I7351" s="519">
        <v>9</v>
      </c>
      <c r="J7351" s="519" t="str">
        <f t="shared" si="164"/>
        <v>SDN30023909</v>
      </c>
      <c r="K7351" s="519">
        <v>405</v>
      </c>
    </row>
    <row r="7352" spans="2:11" hidden="1">
      <c r="B7352" s="519" t="s">
        <v>1063</v>
      </c>
      <c r="C7352" s="519"/>
      <c r="D7352" s="519"/>
      <c r="E7352" s="519"/>
      <c r="F7352" s="519">
        <v>2</v>
      </c>
      <c r="G7352" s="519"/>
      <c r="H7352" s="519">
        <v>39</v>
      </c>
      <c r="I7352" s="519">
        <v>10</v>
      </c>
      <c r="J7352" s="519" t="str">
        <f t="shared" si="164"/>
        <v>SDN30023910</v>
      </c>
      <c r="K7352" s="519">
        <v>405</v>
      </c>
    </row>
    <row r="7353" spans="2:11" hidden="1">
      <c r="B7353" s="519" t="s">
        <v>1063</v>
      </c>
      <c r="C7353" s="519"/>
      <c r="D7353" s="519"/>
      <c r="E7353" s="519"/>
      <c r="F7353" s="519">
        <v>2</v>
      </c>
      <c r="G7353" s="519"/>
      <c r="H7353" s="519">
        <v>39</v>
      </c>
      <c r="I7353" s="519">
        <v>11</v>
      </c>
      <c r="J7353" s="519" t="str">
        <f t="shared" si="164"/>
        <v>SDN30023911</v>
      </c>
      <c r="K7353" s="519">
        <v>405</v>
      </c>
    </row>
    <row r="7354" spans="2:11" hidden="1">
      <c r="B7354" s="519" t="s">
        <v>1063</v>
      </c>
      <c r="C7354" s="519"/>
      <c r="D7354" s="519"/>
      <c r="E7354" s="519"/>
      <c r="F7354" s="519">
        <v>2</v>
      </c>
      <c r="G7354" s="519"/>
      <c r="H7354" s="519">
        <v>39</v>
      </c>
      <c r="I7354" s="519">
        <v>12</v>
      </c>
      <c r="J7354" s="519" t="str">
        <f t="shared" si="164"/>
        <v>SDN30023912</v>
      </c>
      <c r="K7354" s="519">
        <v>405</v>
      </c>
    </row>
    <row r="7355" spans="2:11" hidden="1">
      <c r="B7355" s="519" t="s">
        <v>1063</v>
      </c>
      <c r="C7355" s="519"/>
      <c r="D7355" s="519"/>
      <c r="E7355" s="519"/>
      <c r="F7355" s="519">
        <v>2</v>
      </c>
      <c r="G7355" s="519"/>
      <c r="H7355" s="519">
        <v>39</v>
      </c>
      <c r="I7355" s="519">
        <v>13</v>
      </c>
      <c r="J7355" s="519" t="str">
        <f t="shared" si="164"/>
        <v>SDN30023913</v>
      </c>
      <c r="K7355" s="519">
        <v>405</v>
      </c>
    </row>
    <row r="7356" spans="2:11" hidden="1">
      <c r="B7356" s="519" t="s">
        <v>1063</v>
      </c>
      <c r="C7356" s="519"/>
      <c r="D7356" s="519"/>
      <c r="E7356" s="519"/>
      <c r="F7356" s="519">
        <v>2</v>
      </c>
      <c r="G7356" s="519"/>
      <c r="H7356" s="519">
        <v>39</v>
      </c>
      <c r="I7356" s="519">
        <v>14</v>
      </c>
      <c r="J7356" s="519" t="str">
        <f t="shared" si="164"/>
        <v>SDN30023914</v>
      </c>
      <c r="K7356" s="519">
        <v>405</v>
      </c>
    </row>
    <row r="7357" spans="2:11" hidden="1">
      <c r="B7357" s="519" t="s">
        <v>1063</v>
      </c>
      <c r="C7357" s="519"/>
      <c r="D7357" s="519"/>
      <c r="E7357" s="519"/>
      <c r="F7357" s="519">
        <v>2</v>
      </c>
      <c r="G7357" s="519"/>
      <c r="H7357" s="519">
        <v>39</v>
      </c>
      <c r="I7357" s="519">
        <v>15</v>
      </c>
      <c r="J7357" s="519" t="str">
        <f t="shared" si="164"/>
        <v>SDN30023915</v>
      </c>
      <c r="K7357" s="519">
        <v>405</v>
      </c>
    </row>
    <row r="7358" spans="2:11" hidden="1">
      <c r="B7358" s="519" t="s">
        <v>1063</v>
      </c>
      <c r="C7358" s="519"/>
      <c r="D7358" s="519"/>
      <c r="E7358" s="519"/>
      <c r="F7358" s="519">
        <v>2</v>
      </c>
      <c r="G7358" s="519"/>
      <c r="H7358" s="519">
        <v>39</v>
      </c>
      <c r="I7358" s="519">
        <v>16</v>
      </c>
      <c r="J7358" s="519" t="str">
        <f t="shared" si="164"/>
        <v>SDN30023916</v>
      </c>
      <c r="K7358" s="519">
        <v>324</v>
      </c>
    </row>
    <row r="7359" spans="2:11" hidden="1">
      <c r="B7359" s="519" t="s">
        <v>1063</v>
      </c>
      <c r="C7359" s="519"/>
      <c r="D7359" s="519"/>
      <c r="E7359" s="519"/>
      <c r="F7359" s="519">
        <v>2</v>
      </c>
      <c r="G7359" s="519"/>
      <c r="H7359" s="519">
        <v>39</v>
      </c>
      <c r="I7359" s="519">
        <v>17</v>
      </c>
      <c r="J7359" s="519" t="str">
        <f t="shared" si="164"/>
        <v>SDN30023917</v>
      </c>
      <c r="K7359" s="519">
        <v>324</v>
      </c>
    </row>
    <row r="7360" spans="2:11" hidden="1">
      <c r="B7360" s="519" t="s">
        <v>1063</v>
      </c>
      <c r="C7360" s="519"/>
      <c r="D7360" s="519"/>
      <c r="E7360" s="519"/>
      <c r="F7360" s="519">
        <v>2</v>
      </c>
      <c r="G7360" s="519"/>
      <c r="H7360" s="519">
        <v>39</v>
      </c>
      <c r="I7360" s="519">
        <v>18</v>
      </c>
      <c r="J7360" s="519" t="str">
        <f t="shared" si="164"/>
        <v>SDN30023918</v>
      </c>
      <c r="K7360" s="519">
        <v>324</v>
      </c>
    </row>
    <row r="7361" spans="2:11" hidden="1">
      <c r="B7361" s="519" t="s">
        <v>1063</v>
      </c>
      <c r="C7361" s="519"/>
      <c r="D7361" s="519"/>
      <c r="E7361" s="519"/>
      <c r="F7361" s="519">
        <v>2</v>
      </c>
      <c r="G7361" s="519"/>
      <c r="H7361" s="519">
        <v>39</v>
      </c>
      <c r="I7361" s="519">
        <v>19</v>
      </c>
      <c r="J7361" s="519" t="str">
        <f t="shared" si="164"/>
        <v>SDN30023919</v>
      </c>
      <c r="K7361" s="519">
        <v>324</v>
      </c>
    </row>
    <row r="7362" spans="2:11" hidden="1">
      <c r="B7362" s="519" t="s">
        <v>1063</v>
      </c>
      <c r="C7362" s="519"/>
      <c r="D7362" s="519"/>
      <c r="E7362" s="519"/>
      <c r="F7362" s="519">
        <v>2</v>
      </c>
      <c r="G7362" s="519"/>
      <c r="H7362" s="519">
        <v>39</v>
      </c>
      <c r="I7362" s="519">
        <v>20</v>
      </c>
      <c r="J7362" s="519" t="str">
        <f t="shared" si="164"/>
        <v>SDN30023920</v>
      </c>
      <c r="K7362" s="519">
        <v>324</v>
      </c>
    </row>
    <row r="7363" spans="2:11" hidden="1">
      <c r="B7363" s="519" t="s">
        <v>1063</v>
      </c>
      <c r="C7363" s="519"/>
      <c r="D7363" s="519"/>
      <c r="E7363" s="519"/>
      <c r="F7363" s="519">
        <v>2</v>
      </c>
      <c r="G7363" s="519"/>
      <c r="H7363" s="519">
        <v>39</v>
      </c>
      <c r="I7363" s="519">
        <v>21</v>
      </c>
      <c r="J7363" s="519" t="str">
        <f t="shared" si="164"/>
        <v>SDN30023921</v>
      </c>
      <c r="K7363" s="519">
        <v>324</v>
      </c>
    </row>
    <row r="7364" spans="2:11" hidden="1">
      <c r="B7364" s="519" t="s">
        <v>1063</v>
      </c>
      <c r="C7364" s="519"/>
      <c r="D7364" s="519"/>
      <c r="E7364" s="519"/>
      <c r="F7364" s="519">
        <v>2</v>
      </c>
      <c r="G7364" s="519"/>
      <c r="H7364" s="519">
        <v>39</v>
      </c>
      <c r="I7364" s="519">
        <v>22</v>
      </c>
      <c r="J7364" s="519" t="str">
        <f t="shared" ref="J7364:J7402" si="165">B7364&amp;TEXT(F7364,"00")&amp;TEXT(H7364,"00")&amp;TEXT(I7364,"00")</f>
        <v>SDN30023922</v>
      </c>
      <c r="K7364" s="519">
        <v>324</v>
      </c>
    </row>
    <row r="7365" spans="2:11" hidden="1">
      <c r="B7365" s="519" t="s">
        <v>1063</v>
      </c>
      <c r="C7365" s="519"/>
      <c r="D7365" s="519"/>
      <c r="E7365" s="519"/>
      <c r="F7365" s="519">
        <v>2</v>
      </c>
      <c r="G7365" s="519"/>
      <c r="H7365" s="519">
        <v>39</v>
      </c>
      <c r="I7365" s="519">
        <v>23</v>
      </c>
      <c r="J7365" s="519" t="str">
        <f t="shared" si="165"/>
        <v>SDN30023923</v>
      </c>
      <c r="K7365" s="519">
        <v>324</v>
      </c>
    </row>
    <row r="7366" spans="2:11" hidden="1">
      <c r="B7366" s="519" t="s">
        <v>1063</v>
      </c>
      <c r="C7366" s="519"/>
      <c r="D7366" s="519"/>
      <c r="E7366" s="519"/>
      <c r="F7366" s="519">
        <v>2</v>
      </c>
      <c r="G7366" s="519"/>
      <c r="H7366" s="519">
        <v>39</v>
      </c>
      <c r="I7366" s="519">
        <v>24</v>
      </c>
      <c r="J7366" s="519" t="str">
        <f t="shared" si="165"/>
        <v>SDN30023924</v>
      </c>
      <c r="K7366" s="519">
        <v>324</v>
      </c>
    </row>
    <row r="7367" spans="2:11" hidden="1">
      <c r="B7367" s="519" t="s">
        <v>1063</v>
      </c>
      <c r="C7367" s="519"/>
      <c r="D7367" s="519"/>
      <c r="E7367" s="519"/>
      <c r="F7367" s="519">
        <v>2</v>
      </c>
      <c r="G7367" s="519"/>
      <c r="H7367" s="519">
        <v>39</v>
      </c>
      <c r="I7367" s="519">
        <v>25</v>
      </c>
      <c r="J7367" s="519" t="str">
        <f t="shared" si="165"/>
        <v>SDN30023925</v>
      </c>
      <c r="K7367" s="519">
        <v>324</v>
      </c>
    </row>
    <row r="7368" spans="2:11" hidden="1">
      <c r="B7368" s="519" t="s">
        <v>1063</v>
      </c>
      <c r="C7368" s="519"/>
      <c r="D7368" s="519"/>
      <c r="E7368" s="519"/>
      <c r="F7368" s="519">
        <v>2</v>
      </c>
      <c r="G7368" s="519"/>
      <c r="H7368" s="519">
        <v>39</v>
      </c>
      <c r="I7368" s="519">
        <v>26</v>
      </c>
      <c r="J7368" s="519" t="str">
        <f t="shared" si="165"/>
        <v>SDN30023926</v>
      </c>
      <c r="K7368" s="519">
        <v>324</v>
      </c>
    </row>
    <row r="7369" spans="2:11" hidden="1">
      <c r="B7369" s="519" t="s">
        <v>1063</v>
      </c>
      <c r="C7369" s="519"/>
      <c r="D7369" s="519"/>
      <c r="E7369" s="519"/>
      <c r="F7369" s="519">
        <v>2</v>
      </c>
      <c r="G7369" s="519"/>
      <c r="H7369" s="519">
        <v>39</v>
      </c>
      <c r="I7369" s="519">
        <v>27</v>
      </c>
      <c r="J7369" s="519" t="str">
        <f t="shared" si="165"/>
        <v>SDN30023927</v>
      </c>
      <c r="K7369" s="519">
        <v>324</v>
      </c>
    </row>
    <row r="7370" spans="2:11" hidden="1">
      <c r="B7370" s="519" t="s">
        <v>1063</v>
      </c>
      <c r="C7370" s="519"/>
      <c r="D7370" s="519"/>
      <c r="E7370" s="519"/>
      <c r="F7370" s="519">
        <v>2</v>
      </c>
      <c r="G7370" s="519"/>
      <c r="H7370" s="519">
        <v>39</v>
      </c>
      <c r="I7370" s="519">
        <v>28</v>
      </c>
      <c r="J7370" s="519" t="str">
        <f t="shared" si="165"/>
        <v>SDN30023928</v>
      </c>
      <c r="K7370" s="519">
        <v>324</v>
      </c>
    </row>
    <row r="7371" spans="2:11" hidden="1">
      <c r="B7371" s="519" t="s">
        <v>1063</v>
      </c>
      <c r="C7371" s="519"/>
      <c r="D7371" s="519"/>
      <c r="E7371" s="519"/>
      <c r="F7371" s="519">
        <v>2</v>
      </c>
      <c r="G7371" s="519"/>
      <c r="H7371" s="519">
        <v>39</v>
      </c>
      <c r="I7371" s="519">
        <v>29</v>
      </c>
      <c r="J7371" s="519" t="str">
        <f t="shared" si="165"/>
        <v>SDN30023929</v>
      </c>
      <c r="K7371" s="519">
        <v>324</v>
      </c>
    </row>
    <row r="7372" spans="2:11" hidden="1">
      <c r="B7372" s="519" t="s">
        <v>1063</v>
      </c>
      <c r="C7372" s="519"/>
      <c r="D7372" s="519"/>
      <c r="E7372" s="519"/>
      <c r="F7372" s="519">
        <v>2</v>
      </c>
      <c r="G7372" s="519"/>
      <c r="H7372" s="519">
        <v>39</v>
      </c>
      <c r="I7372" s="519">
        <v>30</v>
      </c>
      <c r="J7372" s="519" t="str">
        <f t="shared" si="165"/>
        <v>SDN30023930</v>
      </c>
      <c r="K7372" s="519">
        <v>324</v>
      </c>
    </row>
    <row r="7373" spans="2:11" hidden="1">
      <c r="B7373" s="519" t="s">
        <v>1063</v>
      </c>
      <c r="C7373" s="519"/>
      <c r="D7373" s="519"/>
      <c r="E7373" s="519"/>
      <c r="F7373" s="519">
        <v>2</v>
      </c>
      <c r="G7373" s="519"/>
      <c r="H7373" s="519">
        <v>40</v>
      </c>
      <c r="I7373" s="519">
        <v>1</v>
      </c>
      <c r="J7373" s="519" t="str">
        <f t="shared" si="165"/>
        <v>SDN30024001</v>
      </c>
      <c r="K7373" s="519">
        <v>420</v>
      </c>
    </row>
    <row r="7374" spans="2:11" hidden="1">
      <c r="B7374" s="519" t="s">
        <v>1063</v>
      </c>
      <c r="C7374" s="519"/>
      <c r="D7374" s="519"/>
      <c r="E7374" s="519"/>
      <c r="F7374" s="519">
        <v>2</v>
      </c>
      <c r="G7374" s="519"/>
      <c r="H7374" s="519">
        <v>40</v>
      </c>
      <c r="I7374" s="519">
        <v>2</v>
      </c>
      <c r="J7374" s="519" t="str">
        <f t="shared" si="165"/>
        <v>SDN30024002</v>
      </c>
      <c r="K7374" s="519">
        <v>420</v>
      </c>
    </row>
    <row r="7375" spans="2:11" hidden="1">
      <c r="B7375" s="519" t="s">
        <v>1063</v>
      </c>
      <c r="C7375" s="519"/>
      <c r="D7375" s="519"/>
      <c r="E7375" s="519"/>
      <c r="F7375" s="519">
        <v>2</v>
      </c>
      <c r="G7375" s="519"/>
      <c r="H7375" s="519">
        <v>40</v>
      </c>
      <c r="I7375" s="519">
        <v>3</v>
      </c>
      <c r="J7375" s="519" t="str">
        <f t="shared" si="165"/>
        <v>SDN30024003</v>
      </c>
      <c r="K7375" s="519">
        <v>420</v>
      </c>
    </row>
    <row r="7376" spans="2:11" hidden="1">
      <c r="B7376" s="519" t="s">
        <v>1063</v>
      </c>
      <c r="C7376" s="519"/>
      <c r="D7376" s="519"/>
      <c r="E7376" s="519"/>
      <c r="F7376" s="519">
        <v>2</v>
      </c>
      <c r="G7376" s="519"/>
      <c r="H7376" s="519">
        <v>40</v>
      </c>
      <c r="I7376" s="519">
        <v>4</v>
      </c>
      <c r="J7376" s="519" t="str">
        <f t="shared" si="165"/>
        <v>SDN30024004</v>
      </c>
      <c r="K7376" s="519">
        <v>420</v>
      </c>
    </row>
    <row r="7377" spans="2:11" hidden="1">
      <c r="B7377" s="519" t="s">
        <v>1063</v>
      </c>
      <c r="C7377" s="519"/>
      <c r="D7377" s="519"/>
      <c r="E7377" s="519"/>
      <c r="F7377" s="519">
        <v>2</v>
      </c>
      <c r="G7377" s="519"/>
      <c r="H7377" s="519">
        <v>40</v>
      </c>
      <c r="I7377" s="519">
        <v>5</v>
      </c>
      <c r="J7377" s="519" t="str">
        <f t="shared" si="165"/>
        <v>SDN30024005</v>
      </c>
      <c r="K7377" s="519">
        <v>420</v>
      </c>
    </row>
    <row r="7378" spans="2:11" hidden="1">
      <c r="B7378" s="519" t="s">
        <v>1063</v>
      </c>
      <c r="C7378" s="519"/>
      <c r="D7378" s="519"/>
      <c r="E7378" s="519"/>
      <c r="F7378" s="519">
        <v>2</v>
      </c>
      <c r="G7378" s="519"/>
      <c r="H7378" s="519">
        <v>40</v>
      </c>
      <c r="I7378" s="519">
        <v>6</v>
      </c>
      <c r="J7378" s="519" t="str">
        <f t="shared" si="165"/>
        <v>SDN30024006</v>
      </c>
      <c r="K7378" s="519">
        <v>420</v>
      </c>
    </row>
    <row r="7379" spans="2:11" hidden="1">
      <c r="B7379" s="519" t="s">
        <v>1063</v>
      </c>
      <c r="C7379" s="519"/>
      <c r="D7379" s="519"/>
      <c r="E7379" s="519"/>
      <c r="F7379" s="519">
        <v>2</v>
      </c>
      <c r="G7379" s="519"/>
      <c r="H7379" s="519">
        <v>40</v>
      </c>
      <c r="I7379" s="519">
        <v>7</v>
      </c>
      <c r="J7379" s="519" t="str">
        <f t="shared" si="165"/>
        <v>SDN30024007</v>
      </c>
      <c r="K7379" s="519">
        <v>420</v>
      </c>
    </row>
    <row r="7380" spans="2:11" hidden="1">
      <c r="B7380" s="519" t="s">
        <v>1063</v>
      </c>
      <c r="C7380" s="519"/>
      <c r="D7380" s="519"/>
      <c r="E7380" s="519"/>
      <c r="F7380" s="519">
        <v>2</v>
      </c>
      <c r="G7380" s="519"/>
      <c r="H7380" s="519">
        <v>40</v>
      </c>
      <c r="I7380" s="519">
        <v>8</v>
      </c>
      <c r="J7380" s="519" t="str">
        <f t="shared" si="165"/>
        <v>SDN30024008</v>
      </c>
      <c r="K7380" s="519">
        <v>420</v>
      </c>
    </row>
    <row r="7381" spans="2:11" hidden="1">
      <c r="B7381" s="519" t="s">
        <v>1063</v>
      </c>
      <c r="C7381" s="519"/>
      <c r="D7381" s="519"/>
      <c r="E7381" s="519"/>
      <c r="F7381" s="519">
        <v>2</v>
      </c>
      <c r="G7381" s="519"/>
      <c r="H7381" s="519">
        <v>40</v>
      </c>
      <c r="I7381" s="519">
        <v>9</v>
      </c>
      <c r="J7381" s="519" t="str">
        <f t="shared" si="165"/>
        <v>SDN30024009</v>
      </c>
      <c r="K7381" s="519">
        <v>420</v>
      </c>
    </row>
    <row r="7382" spans="2:11" hidden="1">
      <c r="B7382" s="519" t="s">
        <v>1063</v>
      </c>
      <c r="C7382" s="519"/>
      <c r="D7382" s="519"/>
      <c r="E7382" s="519"/>
      <c r="F7382" s="519">
        <v>2</v>
      </c>
      <c r="G7382" s="519"/>
      <c r="H7382" s="519">
        <v>40</v>
      </c>
      <c r="I7382" s="519">
        <v>10</v>
      </c>
      <c r="J7382" s="519" t="str">
        <f t="shared" si="165"/>
        <v>SDN30024010</v>
      </c>
      <c r="K7382" s="519">
        <v>420</v>
      </c>
    </row>
    <row r="7383" spans="2:11" hidden="1">
      <c r="B7383" s="519" t="s">
        <v>1063</v>
      </c>
      <c r="C7383" s="519"/>
      <c r="D7383" s="519"/>
      <c r="E7383" s="519"/>
      <c r="F7383" s="519">
        <v>2</v>
      </c>
      <c r="G7383" s="519"/>
      <c r="H7383" s="519">
        <v>40</v>
      </c>
      <c r="I7383" s="519">
        <v>11</v>
      </c>
      <c r="J7383" s="519" t="str">
        <f t="shared" si="165"/>
        <v>SDN30024011</v>
      </c>
      <c r="K7383" s="519">
        <v>420</v>
      </c>
    </row>
    <row r="7384" spans="2:11" hidden="1">
      <c r="B7384" s="519" t="s">
        <v>1063</v>
      </c>
      <c r="C7384" s="519"/>
      <c r="D7384" s="519"/>
      <c r="E7384" s="519"/>
      <c r="F7384" s="519">
        <v>2</v>
      </c>
      <c r="G7384" s="519"/>
      <c r="H7384" s="519">
        <v>40</v>
      </c>
      <c r="I7384" s="519">
        <v>12</v>
      </c>
      <c r="J7384" s="519" t="str">
        <f t="shared" si="165"/>
        <v>SDN30024012</v>
      </c>
      <c r="K7384" s="519">
        <v>420</v>
      </c>
    </row>
    <row r="7385" spans="2:11" hidden="1">
      <c r="B7385" s="519" t="s">
        <v>1063</v>
      </c>
      <c r="C7385" s="519"/>
      <c r="D7385" s="519"/>
      <c r="E7385" s="519"/>
      <c r="F7385" s="519">
        <v>2</v>
      </c>
      <c r="G7385" s="519"/>
      <c r="H7385" s="519">
        <v>40</v>
      </c>
      <c r="I7385" s="519">
        <v>13</v>
      </c>
      <c r="J7385" s="519" t="str">
        <f t="shared" si="165"/>
        <v>SDN30024013</v>
      </c>
      <c r="K7385" s="519">
        <v>420</v>
      </c>
    </row>
    <row r="7386" spans="2:11" hidden="1">
      <c r="B7386" s="519" t="s">
        <v>1063</v>
      </c>
      <c r="C7386" s="519"/>
      <c r="D7386" s="519"/>
      <c r="E7386" s="519"/>
      <c r="F7386" s="519">
        <v>2</v>
      </c>
      <c r="G7386" s="519"/>
      <c r="H7386" s="519">
        <v>40</v>
      </c>
      <c r="I7386" s="519">
        <v>14</v>
      </c>
      <c r="J7386" s="519" t="str">
        <f t="shared" si="165"/>
        <v>SDN30024014</v>
      </c>
      <c r="K7386" s="519">
        <v>420</v>
      </c>
    </row>
    <row r="7387" spans="2:11" hidden="1">
      <c r="B7387" s="519" t="s">
        <v>1063</v>
      </c>
      <c r="C7387" s="519"/>
      <c r="D7387" s="519"/>
      <c r="E7387" s="519"/>
      <c r="F7387" s="519">
        <v>2</v>
      </c>
      <c r="G7387" s="519"/>
      <c r="H7387" s="519">
        <v>40</v>
      </c>
      <c r="I7387" s="519">
        <v>15</v>
      </c>
      <c r="J7387" s="519" t="str">
        <f t="shared" si="165"/>
        <v>SDN30024015</v>
      </c>
      <c r="K7387" s="519">
        <v>420</v>
      </c>
    </row>
    <row r="7388" spans="2:11" hidden="1">
      <c r="B7388" s="519" t="s">
        <v>1063</v>
      </c>
      <c r="C7388" s="519"/>
      <c r="D7388" s="519"/>
      <c r="E7388" s="519"/>
      <c r="F7388" s="519">
        <v>2</v>
      </c>
      <c r="G7388" s="519"/>
      <c r="H7388" s="519">
        <v>40</v>
      </c>
      <c r="I7388" s="519">
        <v>16</v>
      </c>
      <c r="J7388" s="519" t="str">
        <f t="shared" si="165"/>
        <v>SDN30024016</v>
      </c>
      <c r="K7388" s="519">
        <v>336</v>
      </c>
    </row>
    <row r="7389" spans="2:11" hidden="1">
      <c r="B7389" s="519" t="s">
        <v>1063</v>
      </c>
      <c r="C7389" s="519"/>
      <c r="D7389" s="519"/>
      <c r="E7389" s="519"/>
      <c r="F7389" s="519">
        <v>2</v>
      </c>
      <c r="G7389" s="519"/>
      <c r="H7389" s="519">
        <v>40</v>
      </c>
      <c r="I7389" s="519">
        <v>17</v>
      </c>
      <c r="J7389" s="519" t="str">
        <f t="shared" si="165"/>
        <v>SDN30024017</v>
      </c>
      <c r="K7389" s="519">
        <v>336</v>
      </c>
    </row>
    <row r="7390" spans="2:11" hidden="1">
      <c r="B7390" s="519" t="s">
        <v>1063</v>
      </c>
      <c r="C7390" s="519"/>
      <c r="D7390" s="519"/>
      <c r="E7390" s="519"/>
      <c r="F7390" s="519">
        <v>2</v>
      </c>
      <c r="G7390" s="519"/>
      <c r="H7390" s="519">
        <v>40</v>
      </c>
      <c r="I7390" s="519">
        <v>18</v>
      </c>
      <c r="J7390" s="519" t="str">
        <f t="shared" si="165"/>
        <v>SDN30024018</v>
      </c>
      <c r="K7390" s="519">
        <v>336</v>
      </c>
    </row>
    <row r="7391" spans="2:11" hidden="1">
      <c r="B7391" s="519" t="s">
        <v>1063</v>
      </c>
      <c r="C7391" s="519"/>
      <c r="D7391" s="519"/>
      <c r="E7391" s="519"/>
      <c r="F7391" s="519">
        <v>2</v>
      </c>
      <c r="G7391" s="519"/>
      <c r="H7391" s="519">
        <v>40</v>
      </c>
      <c r="I7391" s="519">
        <v>19</v>
      </c>
      <c r="J7391" s="519" t="str">
        <f t="shared" si="165"/>
        <v>SDN30024019</v>
      </c>
      <c r="K7391" s="519">
        <v>336</v>
      </c>
    </row>
    <row r="7392" spans="2:11" hidden="1">
      <c r="B7392" s="519" t="s">
        <v>1063</v>
      </c>
      <c r="C7392" s="519"/>
      <c r="D7392" s="519"/>
      <c r="E7392" s="519"/>
      <c r="F7392" s="519">
        <v>2</v>
      </c>
      <c r="G7392" s="519"/>
      <c r="H7392" s="519">
        <v>40</v>
      </c>
      <c r="I7392" s="519">
        <v>20</v>
      </c>
      <c r="J7392" s="519" t="str">
        <f t="shared" si="165"/>
        <v>SDN30024020</v>
      </c>
      <c r="K7392" s="519">
        <v>336</v>
      </c>
    </row>
    <row r="7393" spans="2:11" hidden="1">
      <c r="B7393" s="519" t="s">
        <v>1063</v>
      </c>
      <c r="C7393" s="519"/>
      <c r="D7393" s="519"/>
      <c r="E7393" s="519"/>
      <c r="F7393" s="519">
        <v>2</v>
      </c>
      <c r="G7393" s="519"/>
      <c r="H7393" s="519">
        <v>40</v>
      </c>
      <c r="I7393" s="519">
        <v>21</v>
      </c>
      <c r="J7393" s="519" t="str">
        <f t="shared" si="165"/>
        <v>SDN30024021</v>
      </c>
      <c r="K7393" s="519">
        <v>336</v>
      </c>
    </row>
    <row r="7394" spans="2:11" hidden="1">
      <c r="B7394" s="519" t="s">
        <v>1063</v>
      </c>
      <c r="C7394" s="519"/>
      <c r="D7394" s="519"/>
      <c r="E7394" s="519"/>
      <c r="F7394" s="519">
        <v>2</v>
      </c>
      <c r="G7394" s="519"/>
      <c r="H7394" s="519">
        <v>40</v>
      </c>
      <c r="I7394" s="519">
        <v>22</v>
      </c>
      <c r="J7394" s="519" t="str">
        <f t="shared" si="165"/>
        <v>SDN30024022</v>
      </c>
      <c r="K7394" s="519">
        <v>336</v>
      </c>
    </row>
    <row r="7395" spans="2:11" hidden="1">
      <c r="B7395" s="519" t="s">
        <v>1063</v>
      </c>
      <c r="C7395" s="519"/>
      <c r="D7395" s="519"/>
      <c r="E7395" s="519"/>
      <c r="F7395" s="519">
        <v>2</v>
      </c>
      <c r="G7395" s="519"/>
      <c r="H7395" s="519">
        <v>40</v>
      </c>
      <c r="I7395" s="519">
        <v>23</v>
      </c>
      <c r="J7395" s="519" t="str">
        <f t="shared" si="165"/>
        <v>SDN30024023</v>
      </c>
      <c r="K7395" s="519">
        <v>336</v>
      </c>
    </row>
    <row r="7396" spans="2:11" hidden="1">
      <c r="B7396" s="519" t="s">
        <v>1063</v>
      </c>
      <c r="C7396" s="519"/>
      <c r="D7396" s="519"/>
      <c r="E7396" s="519"/>
      <c r="F7396" s="519">
        <v>2</v>
      </c>
      <c r="G7396" s="519"/>
      <c r="H7396" s="519">
        <v>40</v>
      </c>
      <c r="I7396" s="519">
        <v>24</v>
      </c>
      <c r="J7396" s="519" t="str">
        <f t="shared" si="165"/>
        <v>SDN30024024</v>
      </c>
      <c r="K7396" s="519">
        <v>336</v>
      </c>
    </row>
    <row r="7397" spans="2:11" hidden="1">
      <c r="B7397" s="519" t="s">
        <v>1063</v>
      </c>
      <c r="C7397" s="519"/>
      <c r="D7397" s="519"/>
      <c r="E7397" s="519"/>
      <c r="F7397" s="519">
        <v>2</v>
      </c>
      <c r="G7397" s="519"/>
      <c r="H7397" s="519">
        <v>40</v>
      </c>
      <c r="I7397" s="519">
        <v>25</v>
      </c>
      <c r="J7397" s="519" t="str">
        <f t="shared" si="165"/>
        <v>SDN30024025</v>
      </c>
      <c r="K7397" s="519">
        <v>336</v>
      </c>
    </row>
    <row r="7398" spans="2:11" hidden="1">
      <c r="B7398" s="519" t="s">
        <v>1063</v>
      </c>
      <c r="C7398" s="519"/>
      <c r="D7398" s="519"/>
      <c r="E7398" s="519"/>
      <c r="F7398" s="519">
        <v>2</v>
      </c>
      <c r="G7398" s="519"/>
      <c r="H7398" s="519">
        <v>40</v>
      </c>
      <c r="I7398" s="519">
        <v>26</v>
      </c>
      <c r="J7398" s="519" t="str">
        <f t="shared" si="165"/>
        <v>SDN30024026</v>
      </c>
      <c r="K7398" s="519">
        <v>336</v>
      </c>
    </row>
    <row r="7399" spans="2:11" hidden="1">
      <c r="B7399" s="519" t="s">
        <v>1063</v>
      </c>
      <c r="C7399" s="519"/>
      <c r="D7399" s="519"/>
      <c r="E7399" s="519"/>
      <c r="F7399" s="519">
        <v>2</v>
      </c>
      <c r="G7399" s="519"/>
      <c r="H7399" s="519">
        <v>40</v>
      </c>
      <c r="I7399" s="519">
        <v>27</v>
      </c>
      <c r="J7399" s="519" t="str">
        <f t="shared" si="165"/>
        <v>SDN30024027</v>
      </c>
      <c r="K7399" s="519">
        <v>336</v>
      </c>
    </row>
    <row r="7400" spans="2:11" hidden="1">
      <c r="B7400" s="519" t="s">
        <v>1063</v>
      </c>
      <c r="C7400" s="519"/>
      <c r="D7400" s="519"/>
      <c r="E7400" s="519"/>
      <c r="F7400" s="519">
        <v>2</v>
      </c>
      <c r="G7400" s="519"/>
      <c r="H7400" s="519">
        <v>40</v>
      </c>
      <c r="I7400" s="519">
        <v>28</v>
      </c>
      <c r="J7400" s="519" t="str">
        <f t="shared" si="165"/>
        <v>SDN30024028</v>
      </c>
      <c r="K7400" s="519">
        <v>336</v>
      </c>
    </row>
    <row r="7401" spans="2:11" hidden="1">
      <c r="B7401" s="519" t="s">
        <v>1063</v>
      </c>
      <c r="C7401" s="519"/>
      <c r="D7401" s="519"/>
      <c r="E7401" s="519"/>
      <c r="F7401" s="519">
        <v>2</v>
      </c>
      <c r="G7401" s="519"/>
      <c r="H7401" s="519">
        <v>40</v>
      </c>
      <c r="I7401" s="519">
        <v>29</v>
      </c>
      <c r="J7401" s="519" t="str">
        <f t="shared" si="165"/>
        <v>SDN30024029</v>
      </c>
      <c r="K7401" s="519">
        <v>336</v>
      </c>
    </row>
    <row r="7402" spans="2:11" hidden="1">
      <c r="B7402" s="519" t="s">
        <v>1063</v>
      </c>
      <c r="C7402" s="519"/>
      <c r="D7402" s="519"/>
      <c r="E7402" s="519"/>
      <c r="F7402" s="519">
        <v>2</v>
      </c>
      <c r="G7402" s="519"/>
      <c r="H7402" s="519">
        <v>40</v>
      </c>
      <c r="I7402" s="519">
        <v>30</v>
      </c>
      <c r="J7402" s="519" t="str">
        <f t="shared" si="165"/>
        <v>SDN30024030</v>
      </c>
      <c r="K7402" s="519">
        <v>336</v>
      </c>
    </row>
  </sheetData>
  <sheetProtection algorithmName="SHA-512" hashValue="uiBLIG46ptNyxd2JwSNVqo5lA4KNgTjKP5OZzgQGFYS3T6JJoy1Onr7IFhIuwJZX2Xhh0FuSDBKdBB1W7/KHNg==" saltValue="699UblvSSMerNJnHbfF+rA==" spinCount="100000" sheet="1" objects="1" scenarios="1"/>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4"/>
  <dimension ref="B2:G48"/>
  <sheetViews>
    <sheetView topLeftCell="XFD1048576" workbookViewId="0"/>
  </sheetViews>
  <sheetFormatPr defaultColWidth="0" defaultRowHeight="16.5" zeroHeight="1"/>
  <cols>
    <col min="1" max="1" width="9.33203125" style="462" hidden="1"/>
    <col min="2" max="2" width="19.5" style="462" hidden="1"/>
    <col min="3" max="3" width="25.1640625" style="462" hidden="1"/>
    <col min="4" max="4" width="31.83203125" style="462" hidden="1"/>
    <col min="5" max="6" width="9.33203125" style="462" hidden="1"/>
    <col min="7" max="7" width="25.1640625" style="462" hidden="1"/>
    <col min="8" max="16384" width="9.33203125" style="462" hidden="1"/>
  </cols>
  <sheetData>
    <row r="2" spans="2:7" hidden="1">
      <c r="B2" s="460" t="s">
        <v>971</v>
      </c>
      <c r="C2" s="461">
        <v>10000</v>
      </c>
    </row>
    <row r="3" spans="2:7" hidden="1">
      <c r="C3" s="463" t="s">
        <v>972</v>
      </c>
      <c r="D3" s="463" t="s">
        <v>973</v>
      </c>
    </row>
    <row r="4" spans="2:7" hidden="1">
      <c r="B4" s="460" t="s">
        <v>974</v>
      </c>
      <c r="C4" s="464">
        <f>MIN(1,ROUND(輸入頁!$G$26,2))</f>
        <v>0</v>
      </c>
      <c r="D4" s="465">
        <f>1-C4</f>
        <v>1</v>
      </c>
      <c r="F4" s="462" t="s">
        <v>975</v>
      </c>
      <c r="G4" s="462">
        <v>1</v>
      </c>
    </row>
    <row r="5" spans="2:7" hidden="1">
      <c r="B5" s="460" t="s">
        <v>976</v>
      </c>
      <c r="C5" s="466">
        <f>$C$38</f>
        <v>20000</v>
      </c>
      <c r="D5" s="467">
        <f>$D$38</f>
        <v>200000</v>
      </c>
      <c r="F5" s="462" t="s">
        <v>977</v>
      </c>
      <c r="G5" s="462">
        <v>2</v>
      </c>
    </row>
    <row r="6" spans="2:7" hidden="1">
      <c r="B6" s="460" t="s">
        <v>1036</v>
      </c>
      <c r="C6" s="468">
        <f>輸入頁!$G$30</f>
        <v>12</v>
      </c>
      <c r="F6" s="462" t="s">
        <v>978</v>
      </c>
      <c r="G6" s="462">
        <v>4</v>
      </c>
    </row>
    <row r="7" spans="2:7" hidden="1">
      <c r="B7" s="460" t="s">
        <v>979</v>
      </c>
      <c r="C7" s="469">
        <f>$B$30</f>
        <v>0.02</v>
      </c>
      <c r="F7" s="462" t="s">
        <v>980</v>
      </c>
      <c r="G7" s="462">
        <v>12</v>
      </c>
    </row>
    <row r="8" spans="2:7" hidden="1">
      <c r="B8" s="460" t="s">
        <v>981</v>
      </c>
      <c r="C8" s="470" t="s">
        <v>1037</v>
      </c>
      <c r="D8" s="460">
        <f>VLOOKUP($C$8,$F$4:$G$7,2,0)</f>
        <v>12</v>
      </c>
    </row>
    <row r="9" spans="2:7" hidden="1">
      <c r="C9" s="471"/>
    </row>
    <row r="10" spans="2:7" hidden="1">
      <c r="B10" s="462" t="s">
        <v>982</v>
      </c>
      <c r="C10" s="472">
        <f>IF(C6=0,,C2*(1-(1+$C$7)^-(1/12))/(1-(1+$C$7)^-($C$6/12)))</f>
        <v>840.91762016138489</v>
      </c>
      <c r="D10" s="473" t="s">
        <v>983</v>
      </c>
    </row>
    <row r="11" spans="2:7" hidden="1">
      <c r="C11" s="474">
        <f>(1-(1+$C$7)^-(1/12))/(1-(1+$C$7)^-($C$6/12))</f>
        <v>8.409176201613848E-2</v>
      </c>
      <c r="D11" s="473" t="s">
        <v>984</v>
      </c>
    </row>
    <row r="12" spans="2:7" hidden="1">
      <c r="C12" s="471"/>
    </row>
    <row r="13" spans="2:7" hidden="1">
      <c r="C13" s="471"/>
    </row>
    <row r="15" spans="2:7" hidden="1">
      <c r="B15" s="462" t="s">
        <v>985</v>
      </c>
    </row>
    <row r="16" spans="2:7" hidden="1">
      <c r="B16" s="460" t="s">
        <v>986</v>
      </c>
      <c r="C16" s="475">
        <f>ROUND(PMT($C$7/$D$8,$C$6*$D$8,-$C$2*$C$4,,1),0)</f>
        <v>0</v>
      </c>
    </row>
    <row r="17" spans="2:5" hidden="1">
      <c r="B17" s="460" t="s">
        <v>987</v>
      </c>
      <c r="C17" s="467">
        <f>C16*C6*D8</f>
        <v>0</v>
      </c>
    </row>
    <row r="18" spans="2:5" hidden="1">
      <c r="B18" s="460" t="s">
        <v>988</v>
      </c>
      <c r="C18" s="476">
        <f>PMT($C$7/$D$8,$C$6*$D$8,-$C$2,,1)/C2</f>
        <v>7.8038305342854695E-3</v>
      </c>
      <c r="D18" s="473" t="s">
        <v>989</v>
      </c>
    </row>
    <row r="20" spans="2:5" hidden="1">
      <c r="B20" s="462" t="s">
        <v>990</v>
      </c>
    </row>
    <row r="21" spans="2:5" hidden="1">
      <c r="B21" s="460" t="s">
        <v>986</v>
      </c>
      <c r="C21" s="477">
        <v>550</v>
      </c>
      <c r="D21" s="473" t="s">
        <v>991</v>
      </c>
    </row>
    <row r="22" spans="2:5" hidden="1">
      <c r="B22" s="460" t="s">
        <v>987</v>
      </c>
      <c r="C22" s="467">
        <f>C21*(($C$26*$D$8)+$C$27)</f>
        <v>9900</v>
      </c>
    </row>
    <row r="23" spans="2:5" hidden="1">
      <c r="B23" s="460" t="s">
        <v>988</v>
      </c>
      <c r="C23" s="478" t="e">
        <f>$C$21/($C$2/$C$4)</f>
        <v>#DIV/0!</v>
      </c>
    </row>
    <row r="24" spans="2:5" hidden="1">
      <c r="B24" s="460" t="s">
        <v>992</v>
      </c>
      <c r="C24" s="479">
        <f>NPER($C$7/$D$8,$C$21,-$C$2,0,1)</f>
        <v>18.447153576397028</v>
      </c>
    </row>
    <row r="25" spans="2:5" hidden="1">
      <c r="B25" s="460" t="s">
        <v>993</v>
      </c>
      <c r="C25" s="480">
        <f>ROUND(C21*($C$24-ROUNDDOWN($C$24,0)),0)</f>
        <v>246</v>
      </c>
    </row>
    <row r="26" spans="2:5" hidden="1">
      <c r="B26" s="460" t="s">
        <v>994</v>
      </c>
      <c r="C26" s="480">
        <f>ROUNDDOWN(ROUNDDOWN($C$24,0)/$D$8,0)</f>
        <v>1</v>
      </c>
      <c r="D26" s="473" t="s">
        <v>995</v>
      </c>
    </row>
    <row r="27" spans="2:5" hidden="1">
      <c r="B27" s="460" t="str">
        <f>"給付"&amp;C8&amp;"次"</f>
        <v>給付月次</v>
      </c>
      <c r="C27" s="480">
        <f>ROUNDDOWN($C$24,0)-($C$26*$D$8)</f>
        <v>6</v>
      </c>
      <c r="D27" s="473" t="str">
        <f>"EX："&amp;$C$26&amp;" 年 "&amp;IF($C$27=0,"",C27&amp;" "&amp;$C$8)</f>
        <v>EX：1 年 6 月</v>
      </c>
    </row>
    <row r="29" spans="2:5" hidden="1">
      <c r="B29" s="460" t="s">
        <v>996</v>
      </c>
      <c r="C29" s="463">
        <f>OP!$C$21</f>
        <v>1</v>
      </c>
      <c r="D29" s="481" t="s">
        <v>757</v>
      </c>
      <c r="E29" s="462" t="s">
        <v>997</v>
      </c>
    </row>
    <row r="30" spans="2:5" hidden="1">
      <c r="B30" s="482">
        <f>IF($C$29=1,$C$31,IF($C$29=2,$D$31,$E$31))</f>
        <v>0.02</v>
      </c>
      <c r="C30" s="463" t="s">
        <v>998</v>
      </c>
      <c r="D30" s="463" t="s">
        <v>999</v>
      </c>
      <c r="E30" s="460" t="s">
        <v>1000</v>
      </c>
    </row>
    <row r="31" spans="2:5" hidden="1">
      <c r="B31" s="463"/>
      <c r="C31" s="483">
        <v>0.02</v>
      </c>
      <c r="D31" s="483">
        <v>2.5000000000000001E-2</v>
      </c>
      <c r="E31" s="483">
        <v>2.75E-2</v>
      </c>
    </row>
    <row r="32" spans="2:5" hidden="1">
      <c r="B32" s="463"/>
      <c r="C32" s="483"/>
      <c r="D32" s="483"/>
    </row>
    <row r="33" spans="2:6" hidden="1">
      <c r="B33" s="463"/>
      <c r="C33" s="463"/>
      <c r="D33" s="463"/>
    </row>
    <row r="34" spans="2:6" hidden="1">
      <c r="B34" s="463"/>
      <c r="C34" s="463"/>
      <c r="D34" s="463"/>
    </row>
    <row r="35" spans="2:6" hidden="1">
      <c r="B35" s="463"/>
      <c r="C35" s="463"/>
      <c r="D35" s="463"/>
    </row>
    <row r="37" spans="2:6" hidden="1">
      <c r="B37" s="460" t="s">
        <v>1001</v>
      </c>
      <c r="C37" s="460" t="s">
        <v>1002</v>
      </c>
      <c r="D37" s="460" t="s">
        <v>1003</v>
      </c>
    </row>
    <row r="38" spans="2:6" hidden="1">
      <c r="B38" s="463">
        <f>OP!$C$21</f>
        <v>1</v>
      </c>
      <c r="C38" s="484">
        <f>VLOOKUP(B38,$B$39:$D$40,2,0)</f>
        <v>20000</v>
      </c>
      <c r="D38" s="484">
        <f>VLOOKUP(B38,$B$39:$D$40,3,0)</f>
        <v>200000</v>
      </c>
    </row>
    <row r="39" spans="2:6" hidden="1">
      <c r="B39" s="463">
        <v>2</v>
      </c>
      <c r="C39" s="485">
        <v>3000</v>
      </c>
      <c r="D39" s="485">
        <v>30000</v>
      </c>
      <c r="E39" s="486" t="str">
        <f>NUMBERSTRING(IF(C39/10000&lt;1,C39/1000,C39/10000),3)&amp;RIGHT(NUMBERSTRING(C39,2),1)</f>
        <v>三仟</v>
      </c>
      <c r="F39" s="486" t="str">
        <f>NUMBERSTRING(IF(D39/10000&lt;1,D39/1000,D39/10000),1)&amp;RIGHT(NUMBERSTRING(D39,2),1)</f>
        <v>三萬</v>
      </c>
    </row>
    <row r="40" spans="2:6" hidden="1">
      <c r="B40" s="463">
        <v>1</v>
      </c>
      <c r="C40" s="485">
        <v>20000</v>
      </c>
      <c r="D40" s="485">
        <v>200000</v>
      </c>
      <c r="E40" s="486" t="str">
        <f>NUMBERSTRING(IF(C40/10000&lt;1,C40/1000,C40/10000),3)&amp;RIGHT(NUMBERSTRING(C40,2),1)</f>
        <v>二萬</v>
      </c>
      <c r="F40" s="486" t="str">
        <f>NUMBERSTRING(IF(D40/10000&lt;1,D40/1000,D40/10000),1)&amp;RIGHT(NUMBERSTRING(D40,2),1)</f>
        <v>二十萬</v>
      </c>
    </row>
    <row r="41" spans="2:6" hidden="1">
      <c r="B41" s="463">
        <v>3</v>
      </c>
      <c r="C41" s="460"/>
      <c r="D41" s="460"/>
      <c r="E41" s="486" t="str">
        <f>NUMBERSTRING(IF(C41/10000&lt;1,C41/1000,C41/10000),3)&amp;RIGHT(NUMBERSTRING(C41,2),1)</f>
        <v>○零</v>
      </c>
      <c r="F41" s="486" t="str">
        <f>NUMBERSTRING(IF(D41/10000&lt;1,D41/1000,D41/10000),1)&amp;RIGHT(NUMBERSTRING(D41,2),1)</f>
        <v>○零</v>
      </c>
    </row>
    <row r="42" spans="2:6" hidden="1">
      <c r="B42" s="463">
        <v>4</v>
      </c>
      <c r="C42" s="460"/>
      <c r="D42" s="460"/>
      <c r="E42" s="486" t="str">
        <f>NUMBERSTRING(IF(C42/10000&lt;1,C42/1000,C42/10000),3)&amp;RIGHT(NUMBERSTRING(C42,2),1)</f>
        <v>○零</v>
      </c>
      <c r="F42" s="486" t="str">
        <f>NUMBERSTRING(IF(D42/10000&lt;1,D42/1000,D42/10000),1)&amp;RIGHT(NUMBERSTRING(D42,2),1)</f>
        <v>○零</v>
      </c>
    </row>
    <row r="43" spans="2:6" hidden="1">
      <c r="B43" s="487" t="str">
        <f>IF(OR(AND($D$29=$B$45,$C$29&lt;&gt;1),ISERROR(VLOOKUP($D$29,$B$45:$D$48,3,0))),"商品幣別設定錯誤",VLOOKUP($D$29,$B$45:$D$48,3,0))</f>
        <v>二十萬元或每月給付之分期定期保險金低於二萬元者，</v>
      </c>
      <c r="C43" s="487">
        <f>IF(OR(AND($D$29=$B$45,$C$29&lt;&gt;1),ISERROR(VLOOKUP($D$29,$B$45:$D$48,3,0))),1,0)</f>
        <v>0</v>
      </c>
    </row>
    <row r="45" spans="2:6" hidden="1">
      <c r="B45" s="460" t="s">
        <v>1004</v>
      </c>
      <c r="C45" s="460">
        <v>1</v>
      </c>
      <c r="D45" s="460" t="str">
        <f>VLOOKUP($C$45,$B$39:$F$42,5,0)&amp;"元"&amp;"或每月給付之分期定期保險金低於"&amp;VLOOKUP($C$45,$B$39:$F$42,4,0)&amp;"元"&amp;"者，"</f>
        <v>二十萬元或每月給付之分期定期保險金低於二萬元者，</v>
      </c>
    </row>
    <row r="46" spans="2:6" hidden="1">
      <c r="B46" s="460" t="s">
        <v>1005</v>
      </c>
      <c r="C46" s="460">
        <v>2</v>
      </c>
      <c r="D46" s="460" t="str">
        <f>VLOOKUP($C$46,$B$39:$F$42,5,0)&amp;$B$46&amp;"或每月給付之分期定期保險金低於"&amp;VLOOKUP($C$46,$B$39:$F$42,4,0)&amp;$B$46&amp;"者，"</f>
        <v>三萬美元或每月給付之分期定期保險金低於三仟美元者，</v>
      </c>
    </row>
    <row r="47" spans="2:6" hidden="1">
      <c r="B47" s="460" t="s">
        <v>1006</v>
      </c>
      <c r="C47" s="460">
        <v>3</v>
      </c>
      <c r="D47" s="460" t="str">
        <f>VLOOKUP($C$47,$B$39:$F$42,5,0)&amp;$B$47&amp;"或每月給付之分期定期保險金低於"&amp;VLOOKUP($C$47,$B$39:$F$42,4,0)&amp;$B$47&amp;"者，"</f>
        <v>○零澳幣或每月給付之分期定期保險金低於○零澳幣者，</v>
      </c>
    </row>
    <row r="48" spans="2:6" hidden="1">
      <c r="B48" s="460" t="s">
        <v>1007</v>
      </c>
      <c r="C48" s="460">
        <v>4</v>
      </c>
      <c r="D48" s="460" t="str">
        <f>VLOOKUP($C$48,$B$39:$F$42,5,0)&amp;$B$48&amp;"或每月給付之分期定期保險金低於"&amp;VLOOKUP($C$48,$B$39:$F$42,4,0)&amp;$B$48&amp;"者，"</f>
        <v>○零人民幣或每月給付之分期定期保險金低於○零人民幣者，</v>
      </c>
    </row>
  </sheetData>
  <sheetProtection algorithmName="SHA-512" hashValue="9RZTLjl1Ti6x5H6tFPzVW4z9GQZrEvHFKziOTEyE1CCbK8qTCRf9ID4sdm910aYTO9CG4d+36LiNN1iPqMeKyw==" saltValue="a5coyOFN6g4aQRgXyR+u/A==" spinCount="100000" sheet="1" objects="1" scenarios="1"/>
  <phoneticPr fontId="5" type="noConversion"/>
  <dataValidations count="2">
    <dataValidation type="list" allowBlank="1" showInputMessage="1" showErrorMessage="1" sqref="D29" xr:uid="{00000000-0002-0000-0200-000000000000}">
      <formula1>"新臺幣,美元,澳幣,人民幣"</formula1>
    </dataValidation>
    <dataValidation type="list" allowBlank="1" showInputMessage="1" showErrorMessage="1" sqref="C8" xr:uid="{00000000-0002-0000-0200-000001000000}">
      <formula1>$F$4:$F$7</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AF15-8943-442F-9DB0-ABE46D36318A}">
  <sheetPr codeName="工作表6"/>
  <dimension ref="B2:I114"/>
  <sheetViews>
    <sheetView topLeftCell="XFD1048576" zoomScale="115" zoomScaleNormal="115" workbookViewId="0"/>
  </sheetViews>
  <sheetFormatPr defaultColWidth="0" defaultRowHeight="14.25" zeroHeight="1"/>
  <cols>
    <col min="1" max="1" width="9.33203125" hidden="1"/>
    <col min="2" max="2" width="12.33203125" hidden="1"/>
    <col min="3" max="3" width="12.5" hidden="1"/>
    <col min="4" max="4" width="10" hidden="1"/>
    <col min="5" max="7" width="15.33203125" hidden="1"/>
    <col min="8" max="8" width="15" hidden="1"/>
    <col min="10" max="16384" width="9.33203125" hidden="1"/>
  </cols>
  <sheetData>
    <row r="2" spans="2:9" hidden="1">
      <c r="B2" t="s">
        <v>24</v>
      </c>
      <c r="C2" t="str">
        <f ca="1">OP!$C$22&amp;OP!$C$24&amp;TEXT(OP!$C$18,"00")&amp;TEXT(OP!$D$5,"00")</f>
        <v>SDN300201</v>
      </c>
    </row>
    <row r="3" spans="2:9" hidden="1">
      <c r="B3" s="523" t="s">
        <v>395</v>
      </c>
      <c r="C3" s="523" t="s">
        <v>1096</v>
      </c>
      <c r="D3" s="523" t="s">
        <v>1098</v>
      </c>
      <c r="E3" s="523" t="s">
        <v>63</v>
      </c>
      <c r="F3" s="523" t="s">
        <v>78</v>
      </c>
      <c r="G3" s="523" t="s">
        <v>79</v>
      </c>
      <c r="H3" s="523" t="s">
        <v>1097</v>
      </c>
      <c r="I3" s="523"/>
    </row>
    <row r="4" spans="2:9" hidden="1">
      <c r="B4" s="523">
        <v>1</v>
      </c>
      <c r="C4" s="523">
        <f ca="1">OP!$D$5</f>
        <v>1</v>
      </c>
      <c r="D4" s="523">
        <f t="shared" ref="D4:D35" ca="1" si="0">IF(ISERROR(VLOOKUP($C$2&amp;TEXT($B4,"00"),GP,2,0)),"",VLOOKUP($C$2&amp;TEXT($B4,"00"),GP,2,0))</f>
        <v>275</v>
      </c>
      <c r="E4" s="524">
        <f ca="1">IF($D4="","",IF(OP!$C$21=1,ROUND(ROUND(OP!$C$28*$D4,1)*OP!$C$34,0),IF(OP!$C$21=2,ROUNDDOWN(ROUND(OP!$C$28*$D4,1)*OP!$C$34,0),"")))</f>
        <v>27500</v>
      </c>
      <c r="F4" s="524">
        <f ca="1">IF($D4="","",ROUND($E4*(1-OP!$C$46),0))</f>
        <v>27225</v>
      </c>
      <c r="G4" s="524">
        <f ca="1">IF($D4="","",ROUND($E4*(1-OP!$C$47),0))</f>
        <v>27500</v>
      </c>
      <c r="H4" s="524">
        <f ca="1">IF($D4="","",IF(OP!$C$50=12,$F4*2+$G4*10,$F4*1+$G4*(OP!$C$50-1)))</f>
        <v>27225</v>
      </c>
      <c r="I4" s="525"/>
    </row>
    <row r="5" spans="2:9" hidden="1">
      <c r="B5" s="523">
        <v>2</v>
      </c>
      <c r="C5" s="523">
        <f ca="1">IF(OR($C4="",$C4&gt;=110),"",$C4+$B5-$B4)</f>
        <v>2</v>
      </c>
      <c r="D5" s="523">
        <f t="shared" ca="1" si="0"/>
        <v>275</v>
      </c>
      <c r="E5" s="524">
        <f ca="1">IF($D5="","",IF(OP!$C$21=1,ROUND(ROUND(OP!$C$28*$D5,1)*OP!$C$34,0),IF(OP!$C$21=2,ROUNDDOWN(ROUND(OP!$C$28*$D5,1)*OP!$C$34,0),"")))</f>
        <v>27500</v>
      </c>
      <c r="F5" s="524"/>
      <c r="G5" s="524">
        <f ca="1">IF($D5="","",ROUND($E5*(1-OP!$C$47),0))</f>
        <v>27500</v>
      </c>
      <c r="H5" s="524">
        <f ca="1">IF($D5="","",$G5*OP!$C$50)</f>
        <v>27500</v>
      </c>
      <c r="I5" s="525"/>
    </row>
    <row r="6" spans="2:9" hidden="1">
      <c r="B6" s="523">
        <v>3</v>
      </c>
      <c r="C6" s="523">
        <f t="shared" ref="C6:C69" ca="1" si="1">IF(OR($C5="",$C5&gt;=110),"",$C5+$B6-$B5)</f>
        <v>3</v>
      </c>
      <c r="D6" s="523">
        <f t="shared" ca="1" si="0"/>
        <v>275</v>
      </c>
      <c r="E6" s="524">
        <f ca="1">IF($D6="","",IF(OP!$C$21=1,ROUND(ROUND(OP!$C$28*$D6,1)*OP!$C$34,0),IF(OP!$C$21=2,ROUNDDOWN(ROUND(OP!$C$28*$D6,1)*OP!$C$34,0),"")))</f>
        <v>27500</v>
      </c>
      <c r="F6" s="524"/>
      <c r="G6" s="524">
        <f ca="1">IF($D6="","",ROUND($E6*(1-OP!$C$47),0))</f>
        <v>27500</v>
      </c>
      <c r="H6" s="524">
        <f ca="1">IF($D6="","",$G6*OP!$C$50)</f>
        <v>27500</v>
      </c>
      <c r="I6" s="525"/>
    </row>
    <row r="7" spans="2:9" hidden="1">
      <c r="B7" s="523">
        <v>4</v>
      </c>
      <c r="C7" s="523">
        <f t="shared" ca="1" si="1"/>
        <v>4</v>
      </c>
      <c r="D7" s="523">
        <f t="shared" ca="1" si="0"/>
        <v>275</v>
      </c>
      <c r="E7" s="524">
        <f ca="1">IF($D7="","",IF(OP!$C$21=1,ROUND(ROUND(OP!$C$28*$D7,1)*OP!$C$34,0),IF(OP!$C$21=2,ROUNDDOWN(ROUND(OP!$C$28*$D7,1)*OP!$C$34,0),"")))</f>
        <v>27500</v>
      </c>
      <c r="F7" s="524"/>
      <c r="G7" s="524">
        <f ca="1">IF($D7="","",ROUND($E7*(1-OP!$C$47),0))</f>
        <v>27500</v>
      </c>
      <c r="H7" s="524">
        <f ca="1">IF($D7="","",$G7*OP!$C$50)</f>
        <v>27500</v>
      </c>
      <c r="I7" s="525"/>
    </row>
    <row r="8" spans="2:9" hidden="1">
      <c r="B8" s="523">
        <v>5</v>
      </c>
      <c r="C8" s="523">
        <f t="shared" ca="1" si="1"/>
        <v>5</v>
      </c>
      <c r="D8" s="523">
        <f t="shared" ca="1" si="0"/>
        <v>275</v>
      </c>
      <c r="E8" s="524">
        <f ca="1">IF($D8="","",IF(OP!$C$21=1,ROUND(ROUND(OP!$C$28*$D8,1)*OP!$C$34,0),IF(OP!$C$21=2,ROUNDDOWN(ROUND(OP!$C$28*$D8,1)*OP!$C$34,0),"")))</f>
        <v>27500</v>
      </c>
      <c r="F8" s="524"/>
      <c r="G8" s="524">
        <f ca="1">IF($D8="","",ROUND($E8*(1-OP!$C$47),0))</f>
        <v>27500</v>
      </c>
      <c r="H8" s="524">
        <f ca="1">IF($D8="","",$G8*OP!$C$50)</f>
        <v>27500</v>
      </c>
      <c r="I8" s="525"/>
    </row>
    <row r="9" spans="2:9" hidden="1">
      <c r="B9" s="523">
        <v>6</v>
      </c>
      <c r="C9" s="523">
        <f t="shared" ca="1" si="1"/>
        <v>6</v>
      </c>
      <c r="D9" s="523">
        <f t="shared" ca="1" si="0"/>
        <v>275</v>
      </c>
      <c r="E9" s="524">
        <f ca="1">IF($D9="","",IF(OP!$C$21=1,ROUND(ROUND(OP!$C$28*$D9,1)*OP!$C$34,0),IF(OP!$C$21=2,ROUNDDOWN(ROUND(OP!$C$28*$D9,1)*OP!$C$34,0),"")))</f>
        <v>27500</v>
      </c>
      <c r="F9" s="524"/>
      <c r="G9" s="524">
        <f ca="1">IF($D9="","",ROUND($E9*(1-OP!$C$47),0))</f>
        <v>27500</v>
      </c>
      <c r="H9" s="524">
        <f ca="1">IF($D9="","",$G9*OP!$C$50)</f>
        <v>27500</v>
      </c>
      <c r="I9" s="525"/>
    </row>
    <row r="10" spans="2:9" hidden="1">
      <c r="B10" s="523">
        <v>7</v>
      </c>
      <c r="C10" s="523">
        <f t="shared" ca="1" si="1"/>
        <v>7</v>
      </c>
      <c r="D10" s="523">
        <f t="shared" ca="1" si="0"/>
        <v>275</v>
      </c>
      <c r="E10" s="524">
        <f ca="1">IF($D10="","",IF(OP!$C$21=1,ROUND(ROUND(OP!$C$28*$D10,1)*OP!$C$34,0),IF(OP!$C$21=2,ROUNDDOWN(ROUND(OP!$C$28*$D10,1)*OP!$C$34,0),"")))</f>
        <v>27500</v>
      </c>
      <c r="F10" s="524"/>
      <c r="G10" s="524">
        <f ca="1">IF($D10="","",ROUND($E10*(1-OP!$C$47),0))</f>
        <v>27500</v>
      </c>
      <c r="H10" s="524">
        <f ca="1">IF($D10="","",$G10*OP!$C$50)</f>
        <v>27500</v>
      </c>
      <c r="I10" s="525"/>
    </row>
    <row r="11" spans="2:9" hidden="1">
      <c r="B11" s="523">
        <v>8</v>
      </c>
      <c r="C11" s="523">
        <f t="shared" ca="1" si="1"/>
        <v>8</v>
      </c>
      <c r="D11" s="523">
        <f t="shared" ca="1" si="0"/>
        <v>275</v>
      </c>
      <c r="E11" s="524">
        <f ca="1">IF($D11="","",IF(OP!$C$21=1,ROUND(ROUND(OP!$C$28*$D11,1)*OP!$C$34,0),IF(OP!$C$21=2,ROUNDDOWN(ROUND(OP!$C$28*$D11,1)*OP!$C$34,0),"")))</f>
        <v>27500</v>
      </c>
      <c r="F11" s="524"/>
      <c r="G11" s="524">
        <f ca="1">IF($D11="","",ROUND($E11*(1-OP!$C$47),0))</f>
        <v>27500</v>
      </c>
      <c r="H11" s="524">
        <f ca="1">IF($D11="","",$G11*OP!$C$50)</f>
        <v>27500</v>
      </c>
      <c r="I11" s="525"/>
    </row>
    <row r="12" spans="2:9" hidden="1">
      <c r="B12" s="523">
        <v>9</v>
      </c>
      <c r="C12" s="523">
        <f t="shared" ca="1" si="1"/>
        <v>9</v>
      </c>
      <c r="D12" s="523">
        <f t="shared" ca="1" si="0"/>
        <v>275</v>
      </c>
      <c r="E12" s="524">
        <f ca="1">IF($D12="","",IF(OP!$C$21=1,ROUND(ROUND(OP!$C$28*$D12,1)*OP!$C$34,0),IF(OP!$C$21=2,ROUNDDOWN(ROUND(OP!$C$28*$D12,1)*OP!$C$34,0),"")))</f>
        <v>27500</v>
      </c>
      <c r="F12" s="524"/>
      <c r="G12" s="524">
        <f ca="1">IF($D12="","",ROUND($E12*(1-OP!$C$47),0))</f>
        <v>27500</v>
      </c>
      <c r="H12" s="524">
        <f ca="1">IF($D12="","",$G12*OP!$C$50)</f>
        <v>27500</v>
      </c>
      <c r="I12" s="525"/>
    </row>
    <row r="13" spans="2:9" hidden="1">
      <c r="B13" s="523">
        <v>10</v>
      </c>
      <c r="C13" s="523">
        <f t="shared" ca="1" si="1"/>
        <v>10</v>
      </c>
      <c r="D13" s="523">
        <f t="shared" ca="1" si="0"/>
        <v>275</v>
      </c>
      <c r="E13" s="524">
        <f ca="1">IF($D13="","",IF(OP!$C$21=1,ROUND(ROUND(OP!$C$28*$D13,1)*OP!$C$34,0),IF(OP!$C$21=2,ROUNDDOWN(ROUND(OP!$C$28*$D13,1)*OP!$C$34,0),"")))</f>
        <v>27500</v>
      </c>
      <c r="F13" s="524"/>
      <c r="G13" s="524">
        <f ca="1">IF($D13="","",ROUND($E13*(1-OP!$C$47),0))</f>
        <v>27500</v>
      </c>
      <c r="H13" s="524">
        <f ca="1">IF($D13="","",$G13*OP!$C$50)</f>
        <v>27500</v>
      </c>
      <c r="I13" s="525"/>
    </row>
    <row r="14" spans="2:9" hidden="1">
      <c r="B14" s="523">
        <v>11</v>
      </c>
      <c r="C14" s="523">
        <f t="shared" ca="1" si="1"/>
        <v>11</v>
      </c>
      <c r="D14" s="523">
        <f t="shared" ca="1" si="0"/>
        <v>275</v>
      </c>
      <c r="E14" s="524">
        <f ca="1">IF($D14="","",IF(OP!$C$21=1,ROUND(ROUND(OP!$C$28*$D14,1)*OP!$C$34,0),IF(OP!$C$21=2,ROUNDDOWN(ROUND(OP!$C$28*$D14,1)*OP!$C$34,0),"")))</f>
        <v>27500</v>
      </c>
      <c r="F14" s="524"/>
      <c r="G14" s="524">
        <f ca="1">IF($D14="","",ROUND($E14*(1-OP!$C$47),0))</f>
        <v>27500</v>
      </c>
      <c r="H14" s="524">
        <f ca="1">IF($D14="","",$G14*OP!$C$50)</f>
        <v>27500</v>
      </c>
      <c r="I14" s="525"/>
    </row>
    <row r="15" spans="2:9" hidden="1">
      <c r="B15" s="523">
        <v>12</v>
      </c>
      <c r="C15" s="523">
        <f t="shared" ca="1" si="1"/>
        <v>12</v>
      </c>
      <c r="D15" s="523">
        <f t="shared" ca="1" si="0"/>
        <v>275</v>
      </c>
      <c r="E15" s="524">
        <f ca="1">IF($D15="","",IF(OP!$C$21=1,ROUND(ROUND(OP!$C$28*$D15,1)*OP!$C$34,0),IF(OP!$C$21=2,ROUNDDOWN(ROUND(OP!$C$28*$D15,1)*OP!$C$34,0),"")))</f>
        <v>27500</v>
      </c>
      <c r="F15" s="524"/>
      <c r="G15" s="524">
        <f ca="1">IF($D15="","",ROUND($E15*(1-OP!$C$47),0))</f>
        <v>27500</v>
      </c>
      <c r="H15" s="524">
        <f ca="1">IF($D15="","",$G15*OP!$C$50)</f>
        <v>27500</v>
      </c>
      <c r="I15" s="525"/>
    </row>
    <row r="16" spans="2:9" hidden="1">
      <c r="B16" s="523">
        <v>13</v>
      </c>
      <c r="C16" s="523">
        <f t="shared" ca="1" si="1"/>
        <v>13</v>
      </c>
      <c r="D16" s="523">
        <f t="shared" ca="1" si="0"/>
        <v>275</v>
      </c>
      <c r="E16" s="524">
        <f ca="1">IF($D16="","",IF(OP!$C$21=1,ROUND(ROUND(OP!$C$28*$D16,1)*OP!$C$34,0),IF(OP!$C$21=2,ROUNDDOWN(ROUND(OP!$C$28*$D16,1)*OP!$C$34,0),"")))</f>
        <v>27500</v>
      </c>
      <c r="F16" s="524"/>
      <c r="G16" s="524">
        <f ca="1">IF($D16="","",ROUND($E16*(1-OP!$C$47),0))</f>
        <v>27500</v>
      </c>
      <c r="H16" s="524">
        <f ca="1">IF($D16="","",$G16*OP!$C$50)</f>
        <v>27500</v>
      </c>
      <c r="I16" s="525"/>
    </row>
    <row r="17" spans="2:9" hidden="1">
      <c r="B17" s="523">
        <v>14</v>
      </c>
      <c r="C17" s="523">
        <f t="shared" ca="1" si="1"/>
        <v>14</v>
      </c>
      <c r="D17" s="523">
        <f t="shared" ca="1" si="0"/>
        <v>275</v>
      </c>
      <c r="E17" s="524">
        <f ca="1">IF($D17="","",IF(OP!$C$21=1,ROUND(ROUND(OP!$C$28*$D17,1)*OP!$C$34,0),IF(OP!$C$21=2,ROUNDDOWN(ROUND(OP!$C$28*$D17,1)*OP!$C$34,0),"")))</f>
        <v>27500</v>
      </c>
      <c r="F17" s="524"/>
      <c r="G17" s="524">
        <f ca="1">IF($D17="","",ROUND($E17*(1-OP!$C$47),0))</f>
        <v>27500</v>
      </c>
      <c r="H17" s="524">
        <f ca="1">IF($D17="","",$G17*OP!$C$50)</f>
        <v>27500</v>
      </c>
      <c r="I17" s="525"/>
    </row>
    <row r="18" spans="2:9" hidden="1">
      <c r="B18" s="523">
        <v>15</v>
      </c>
      <c r="C18" s="523">
        <f t="shared" ca="1" si="1"/>
        <v>15</v>
      </c>
      <c r="D18" s="523">
        <f t="shared" ca="1" si="0"/>
        <v>275</v>
      </c>
      <c r="E18" s="524">
        <f ca="1">IF($D18="","",IF(OP!$C$21=1,ROUND(ROUND(OP!$C$28*$D18,1)*OP!$C$34,0),IF(OP!$C$21=2,ROUNDDOWN(ROUND(OP!$C$28*$D18,1)*OP!$C$34,0),"")))</f>
        <v>27500</v>
      </c>
      <c r="F18" s="524"/>
      <c r="G18" s="524">
        <f ca="1">IF($D18="","",ROUND($E18*(1-OP!$C$47),0))</f>
        <v>27500</v>
      </c>
      <c r="H18" s="524">
        <f ca="1">IF($D18="","",$G18*OP!$C$50)</f>
        <v>27500</v>
      </c>
      <c r="I18" s="525"/>
    </row>
    <row r="19" spans="2:9" hidden="1">
      <c r="B19" s="523">
        <v>16</v>
      </c>
      <c r="C19" s="523">
        <f t="shared" ca="1" si="1"/>
        <v>16</v>
      </c>
      <c r="D19" s="523">
        <f t="shared" ca="1" si="0"/>
        <v>220</v>
      </c>
      <c r="E19" s="524">
        <f ca="1">IF($D19="","",IF(OP!$C$21=1,ROUND(ROUND(OP!$C$28*$D19,1)*OP!$C$34,0),IF(OP!$C$21=2,ROUNDDOWN(ROUND(OP!$C$28*$D19,1)*OP!$C$34,0),"")))</f>
        <v>22000</v>
      </c>
      <c r="F19" s="524"/>
      <c r="G19" s="524">
        <f ca="1">IF($D19="","",ROUND($E19*(1-OP!$C$47),0))</f>
        <v>22000</v>
      </c>
      <c r="H19" s="524">
        <f ca="1">IF($D19="","",$G19*OP!$C$50)</f>
        <v>22000</v>
      </c>
      <c r="I19" s="525"/>
    </row>
    <row r="20" spans="2:9" hidden="1">
      <c r="B20" s="523">
        <v>17</v>
      </c>
      <c r="C20" s="523">
        <f t="shared" ca="1" si="1"/>
        <v>17</v>
      </c>
      <c r="D20" s="523">
        <f t="shared" ca="1" si="0"/>
        <v>220</v>
      </c>
      <c r="E20" s="524">
        <f ca="1">IF($D20="","",IF(OP!$C$21=1,ROUND(ROUND(OP!$C$28*$D20,1)*OP!$C$34,0),IF(OP!$C$21=2,ROUNDDOWN(ROUND(OP!$C$28*$D20,1)*OP!$C$34,0),"")))</f>
        <v>22000</v>
      </c>
      <c r="F20" s="524"/>
      <c r="G20" s="524">
        <f ca="1">IF($D20="","",ROUND($E20*(1-OP!$C$47),0))</f>
        <v>22000</v>
      </c>
      <c r="H20" s="524">
        <f ca="1">IF($D20="","",$G20*OP!$C$50)</f>
        <v>22000</v>
      </c>
      <c r="I20" s="525"/>
    </row>
    <row r="21" spans="2:9" hidden="1">
      <c r="B21" s="523">
        <v>18</v>
      </c>
      <c r="C21" s="523">
        <f t="shared" ca="1" si="1"/>
        <v>18</v>
      </c>
      <c r="D21" s="523">
        <f t="shared" ca="1" si="0"/>
        <v>220</v>
      </c>
      <c r="E21" s="524">
        <f ca="1">IF($D21="","",IF(OP!$C$21=1,ROUND(ROUND(OP!$C$28*$D21,1)*OP!$C$34,0),IF(OP!$C$21=2,ROUNDDOWN(ROUND(OP!$C$28*$D21,1)*OP!$C$34,0),"")))</f>
        <v>22000</v>
      </c>
      <c r="F21" s="524"/>
      <c r="G21" s="524">
        <f ca="1">IF($D21="","",ROUND($E21*(1-OP!$C$47),0))</f>
        <v>22000</v>
      </c>
      <c r="H21" s="524">
        <f ca="1">IF($D21="","",$G21*OP!$C$50)</f>
        <v>22000</v>
      </c>
      <c r="I21" s="525"/>
    </row>
    <row r="22" spans="2:9" hidden="1">
      <c r="B22" s="523">
        <v>19</v>
      </c>
      <c r="C22" s="523">
        <f t="shared" ca="1" si="1"/>
        <v>19</v>
      </c>
      <c r="D22" s="523">
        <f t="shared" ca="1" si="0"/>
        <v>220</v>
      </c>
      <c r="E22" s="524">
        <f ca="1">IF($D22="","",IF(OP!$C$21=1,ROUND(ROUND(OP!$C$28*$D22,1)*OP!$C$34,0),IF(OP!$C$21=2,ROUNDDOWN(ROUND(OP!$C$28*$D22,1)*OP!$C$34,0),"")))</f>
        <v>22000</v>
      </c>
      <c r="F22" s="524"/>
      <c r="G22" s="524">
        <f ca="1">IF($D22="","",ROUND($E22*(1-OP!$C$47),0))</f>
        <v>22000</v>
      </c>
      <c r="H22" s="524">
        <f ca="1">IF($D22="","",$G22*OP!$C$50)</f>
        <v>22000</v>
      </c>
      <c r="I22" s="525"/>
    </row>
    <row r="23" spans="2:9" hidden="1">
      <c r="B23" s="523">
        <v>20</v>
      </c>
      <c r="C23" s="523">
        <f t="shared" ca="1" si="1"/>
        <v>20</v>
      </c>
      <c r="D23" s="523">
        <f t="shared" ca="1" si="0"/>
        <v>220</v>
      </c>
      <c r="E23" s="524">
        <f ca="1">IF($D23="","",IF(OP!$C$21=1,ROUND(ROUND(OP!$C$28*$D23,1)*OP!$C$34,0),IF(OP!$C$21=2,ROUNDDOWN(ROUND(OP!$C$28*$D23,1)*OP!$C$34,0),"")))</f>
        <v>22000</v>
      </c>
      <c r="F23" s="524"/>
      <c r="G23" s="524">
        <f ca="1">IF($D23="","",ROUND($E23*(1-OP!$C$47),0))</f>
        <v>22000</v>
      </c>
      <c r="H23" s="524">
        <f ca="1">IF($D23="","",$G23*OP!$C$50)</f>
        <v>22000</v>
      </c>
      <c r="I23" s="525"/>
    </row>
    <row r="24" spans="2:9" hidden="1">
      <c r="B24" s="523">
        <v>21</v>
      </c>
      <c r="C24" s="523">
        <f t="shared" ca="1" si="1"/>
        <v>21</v>
      </c>
      <c r="D24" s="523">
        <f t="shared" ca="1" si="0"/>
        <v>220</v>
      </c>
      <c r="E24" s="524">
        <f ca="1">IF($D24="","",IF(OP!$C$21=1,ROUND(ROUND(OP!$C$28*$D24,1)*OP!$C$34,0),IF(OP!$C$21=2,ROUNDDOWN(ROUND(OP!$C$28*$D24,1)*OP!$C$34,0),"")))</f>
        <v>22000</v>
      </c>
      <c r="F24" s="524"/>
      <c r="G24" s="524">
        <f ca="1">IF($D24="","",ROUND($E24*(1-OP!$C$47),0))</f>
        <v>22000</v>
      </c>
      <c r="H24" s="524">
        <f ca="1">IF($D24="","",$G24*OP!$C$50)</f>
        <v>22000</v>
      </c>
      <c r="I24" s="525"/>
    </row>
    <row r="25" spans="2:9" hidden="1">
      <c r="B25" s="523">
        <v>22</v>
      </c>
      <c r="C25" s="523">
        <f t="shared" ca="1" si="1"/>
        <v>22</v>
      </c>
      <c r="D25" s="523">
        <f t="shared" ca="1" si="0"/>
        <v>220</v>
      </c>
      <c r="E25" s="524">
        <f ca="1">IF($D25="","",IF(OP!$C$21=1,ROUND(ROUND(OP!$C$28*$D25,1)*OP!$C$34,0),IF(OP!$C$21=2,ROUNDDOWN(ROUND(OP!$C$28*$D25,1)*OP!$C$34,0),"")))</f>
        <v>22000</v>
      </c>
      <c r="F25" s="524"/>
      <c r="G25" s="524">
        <f ca="1">IF($D25="","",ROUND($E25*(1-OP!$C$47),0))</f>
        <v>22000</v>
      </c>
      <c r="H25" s="524">
        <f ca="1">IF($D25="","",$G25*OP!$C$50)</f>
        <v>22000</v>
      </c>
      <c r="I25" s="525"/>
    </row>
    <row r="26" spans="2:9" hidden="1">
      <c r="B26" s="523">
        <v>23</v>
      </c>
      <c r="C26" s="523">
        <f t="shared" ca="1" si="1"/>
        <v>23</v>
      </c>
      <c r="D26" s="523">
        <f t="shared" ca="1" si="0"/>
        <v>220</v>
      </c>
      <c r="E26" s="524">
        <f ca="1">IF($D26="","",IF(OP!$C$21=1,ROUND(ROUND(OP!$C$28*$D26,1)*OP!$C$34,0),IF(OP!$C$21=2,ROUNDDOWN(ROUND(OP!$C$28*$D26,1)*OP!$C$34,0),"")))</f>
        <v>22000</v>
      </c>
      <c r="F26" s="524"/>
      <c r="G26" s="524">
        <f ca="1">IF($D26="","",ROUND($E26*(1-OP!$C$47),0))</f>
        <v>22000</v>
      </c>
      <c r="H26" s="524">
        <f ca="1">IF($D26="","",$G26*OP!$C$50)</f>
        <v>22000</v>
      </c>
      <c r="I26" s="525"/>
    </row>
    <row r="27" spans="2:9" hidden="1">
      <c r="B27" s="523">
        <v>24</v>
      </c>
      <c r="C27" s="523">
        <f t="shared" ca="1" si="1"/>
        <v>24</v>
      </c>
      <c r="D27" s="523">
        <f t="shared" ca="1" si="0"/>
        <v>220</v>
      </c>
      <c r="E27" s="524">
        <f ca="1">IF($D27="","",IF(OP!$C$21=1,ROUND(ROUND(OP!$C$28*$D27,1)*OP!$C$34,0),IF(OP!$C$21=2,ROUNDDOWN(ROUND(OP!$C$28*$D27,1)*OP!$C$34,0),"")))</f>
        <v>22000</v>
      </c>
      <c r="F27" s="524"/>
      <c r="G27" s="524">
        <f ca="1">IF($D27="","",ROUND($E27*(1-OP!$C$47),0))</f>
        <v>22000</v>
      </c>
      <c r="H27" s="524">
        <f ca="1">IF($D27="","",$G27*OP!$C$50)</f>
        <v>22000</v>
      </c>
      <c r="I27" s="525"/>
    </row>
    <row r="28" spans="2:9" hidden="1">
      <c r="B28" s="523">
        <v>25</v>
      </c>
      <c r="C28" s="523">
        <f t="shared" ca="1" si="1"/>
        <v>25</v>
      </c>
      <c r="D28" s="523">
        <f t="shared" ca="1" si="0"/>
        <v>220</v>
      </c>
      <c r="E28" s="524">
        <f ca="1">IF($D28="","",IF(OP!$C$21=1,ROUND(ROUND(OP!$C$28*$D28,1)*OP!$C$34,0),IF(OP!$C$21=2,ROUNDDOWN(ROUND(OP!$C$28*$D28,1)*OP!$C$34,0),"")))</f>
        <v>22000</v>
      </c>
      <c r="F28" s="524"/>
      <c r="G28" s="524">
        <f ca="1">IF($D28="","",ROUND($E28*(1-OP!$C$47),0))</f>
        <v>22000</v>
      </c>
      <c r="H28" s="524">
        <f ca="1">IF($D28="","",$G28*OP!$C$50)</f>
        <v>22000</v>
      </c>
      <c r="I28" s="525"/>
    </row>
    <row r="29" spans="2:9" hidden="1">
      <c r="B29" s="523">
        <v>26</v>
      </c>
      <c r="C29" s="523">
        <f t="shared" ca="1" si="1"/>
        <v>26</v>
      </c>
      <c r="D29" s="523">
        <f t="shared" ca="1" si="0"/>
        <v>220</v>
      </c>
      <c r="E29" s="524">
        <f ca="1">IF($D29="","",IF(OP!$C$21=1,ROUND(ROUND(OP!$C$28*$D29,1)*OP!$C$34,0),IF(OP!$C$21=2,ROUNDDOWN(ROUND(OP!$C$28*$D29,1)*OP!$C$34,0),"")))</f>
        <v>22000</v>
      </c>
      <c r="F29" s="524"/>
      <c r="G29" s="524">
        <f ca="1">IF($D29="","",ROUND($E29*(1-OP!$C$47),0))</f>
        <v>22000</v>
      </c>
      <c r="H29" s="524">
        <f ca="1">IF($D29="","",$G29*OP!$C$50)</f>
        <v>22000</v>
      </c>
      <c r="I29" s="525"/>
    </row>
    <row r="30" spans="2:9" hidden="1">
      <c r="B30" s="523">
        <v>27</v>
      </c>
      <c r="C30" s="523">
        <f t="shared" ca="1" si="1"/>
        <v>27</v>
      </c>
      <c r="D30" s="523">
        <f t="shared" ca="1" si="0"/>
        <v>220</v>
      </c>
      <c r="E30" s="524">
        <f ca="1">IF($D30="","",IF(OP!$C$21=1,ROUND(ROUND(OP!$C$28*$D30,1)*OP!$C$34,0),IF(OP!$C$21=2,ROUNDDOWN(ROUND(OP!$C$28*$D30,1)*OP!$C$34,0),"")))</f>
        <v>22000</v>
      </c>
      <c r="F30" s="524"/>
      <c r="G30" s="524">
        <f ca="1">IF($D30="","",ROUND($E30*(1-OP!$C$47),0))</f>
        <v>22000</v>
      </c>
      <c r="H30" s="524">
        <f ca="1">IF($D30="","",$G30*OP!$C$50)</f>
        <v>22000</v>
      </c>
      <c r="I30" s="525"/>
    </row>
    <row r="31" spans="2:9" hidden="1">
      <c r="B31" s="523">
        <v>28</v>
      </c>
      <c r="C31" s="523">
        <f t="shared" ca="1" si="1"/>
        <v>28</v>
      </c>
      <c r="D31" s="523">
        <f t="shared" ca="1" si="0"/>
        <v>220</v>
      </c>
      <c r="E31" s="524">
        <f ca="1">IF($D31="","",IF(OP!$C$21=1,ROUND(ROUND(OP!$C$28*$D31,1)*OP!$C$34,0),IF(OP!$C$21=2,ROUNDDOWN(ROUND(OP!$C$28*$D31,1)*OP!$C$34,0),"")))</f>
        <v>22000</v>
      </c>
      <c r="F31" s="524"/>
      <c r="G31" s="524">
        <f ca="1">IF($D31="","",ROUND($E31*(1-OP!$C$47),0))</f>
        <v>22000</v>
      </c>
      <c r="H31" s="524">
        <f ca="1">IF($D31="","",$G31*OP!$C$50)</f>
        <v>22000</v>
      </c>
      <c r="I31" s="525"/>
    </row>
    <row r="32" spans="2:9" hidden="1">
      <c r="B32" s="523">
        <v>29</v>
      </c>
      <c r="C32" s="523">
        <f t="shared" ca="1" si="1"/>
        <v>29</v>
      </c>
      <c r="D32" s="523">
        <f t="shared" ca="1" si="0"/>
        <v>220</v>
      </c>
      <c r="E32" s="524">
        <f ca="1">IF($D32="","",IF(OP!$C$21=1,ROUND(ROUND(OP!$C$28*$D32,1)*OP!$C$34,0),IF(OP!$C$21=2,ROUNDDOWN(ROUND(OP!$C$28*$D32,1)*OP!$C$34,0),"")))</f>
        <v>22000</v>
      </c>
      <c r="F32" s="524"/>
      <c r="G32" s="524">
        <f ca="1">IF($D32="","",ROUND($E32*(1-OP!$C$47),0))</f>
        <v>22000</v>
      </c>
      <c r="H32" s="524">
        <f ca="1">IF($D32="","",$G32*OP!$C$50)</f>
        <v>22000</v>
      </c>
      <c r="I32" s="525"/>
    </row>
    <row r="33" spans="2:9" hidden="1">
      <c r="B33" s="523">
        <v>30</v>
      </c>
      <c r="C33" s="523">
        <f t="shared" ca="1" si="1"/>
        <v>30</v>
      </c>
      <c r="D33" s="523">
        <f t="shared" ca="1" si="0"/>
        <v>220</v>
      </c>
      <c r="E33" s="524">
        <f ca="1">IF($D33="","",IF(OP!$C$21=1,ROUND(ROUND(OP!$C$28*$D33,1)*OP!$C$34,0),IF(OP!$C$21=2,ROUNDDOWN(ROUND(OP!$C$28*$D33,1)*OP!$C$34,0),"")))</f>
        <v>22000</v>
      </c>
      <c r="F33" s="524"/>
      <c r="G33" s="524">
        <f ca="1">IF($D33="","",ROUND($E33*(1-OP!$C$47),0))</f>
        <v>22000</v>
      </c>
      <c r="H33" s="524">
        <f ca="1">IF($D33="","",$G33*OP!$C$50)</f>
        <v>22000</v>
      </c>
      <c r="I33" s="525"/>
    </row>
    <row r="34" spans="2:9" hidden="1">
      <c r="B34" s="523">
        <v>31</v>
      </c>
      <c r="C34" s="523">
        <f t="shared" ca="1" si="1"/>
        <v>31</v>
      </c>
      <c r="D34" s="523" t="str">
        <f t="shared" ca="1" si="0"/>
        <v/>
      </c>
      <c r="E34" s="524" t="str">
        <f ca="1">IF($D34="","",IF(OP!$C$21=1,ROUND(ROUND(OP!$C$28*$D34,1)*OP!$C$34,0),IF(OP!$C$21=2,ROUNDDOWN(ROUND(OP!$C$28*$D34,1)*OP!$C$34,0),"")))</f>
        <v/>
      </c>
      <c r="F34" s="524"/>
      <c r="G34" s="524" t="str">
        <f ca="1">IF($D34="","",ROUND($E34*(1-OP!$C$47),0))</f>
        <v/>
      </c>
      <c r="H34" s="524" t="str">
        <f ca="1">IF($D34="","",$G34*OP!$C$50)</f>
        <v/>
      </c>
      <c r="I34" s="523"/>
    </row>
    <row r="35" spans="2:9" hidden="1">
      <c r="B35" s="523">
        <v>32</v>
      </c>
      <c r="C35" s="523">
        <f t="shared" ca="1" si="1"/>
        <v>32</v>
      </c>
      <c r="D35" s="523" t="str">
        <f t="shared" ca="1" si="0"/>
        <v/>
      </c>
      <c r="E35" s="524" t="str">
        <f ca="1">IF($D35="","",IF(OP!$C$21=1,ROUND(ROUND(OP!$C$28*$D35,1)*OP!$C$34,0),IF(OP!$C$21=2,ROUNDDOWN(ROUND(OP!$C$28*$D35,1)*OP!$C$34,0),"")))</f>
        <v/>
      </c>
      <c r="F35" s="524"/>
      <c r="G35" s="524" t="str">
        <f ca="1">IF($D35="","",ROUND($E35*(1-OP!$C$47),0))</f>
        <v/>
      </c>
      <c r="H35" s="524" t="str">
        <f ca="1">IF($D35="","",$G35*OP!$C$50)</f>
        <v/>
      </c>
      <c r="I35" s="523"/>
    </row>
    <row r="36" spans="2:9" hidden="1">
      <c r="B36" s="523">
        <v>33</v>
      </c>
      <c r="C36" s="523">
        <f t="shared" ca="1" si="1"/>
        <v>33</v>
      </c>
      <c r="D36" s="523" t="str">
        <f t="shared" ref="D36:D67" ca="1" si="2">IF(ISERROR(VLOOKUP($C$2&amp;TEXT($B36,"00"),GP,2,0)),"",VLOOKUP($C$2&amp;TEXT($B36,"00"),GP,2,0))</f>
        <v/>
      </c>
      <c r="E36" s="524" t="str">
        <f ca="1">IF($D36="","",IF(OP!$C$21=1,ROUND(ROUND(OP!$C$28*$D36,1)*OP!$C$34,0),IF(OP!$C$21=2,ROUNDDOWN(ROUND(OP!$C$28*$D36,1)*OP!$C$34,0),"")))</f>
        <v/>
      </c>
      <c r="F36" s="524"/>
      <c r="G36" s="524" t="str">
        <f ca="1">IF($D36="","",ROUND($E36*(1-OP!$C$47),0))</f>
        <v/>
      </c>
      <c r="H36" s="524" t="str">
        <f ca="1">IF($D36="","",$G36*OP!$C$50)</f>
        <v/>
      </c>
      <c r="I36" s="523"/>
    </row>
    <row r="37" spans="2:9" hidden="1">
      <c r="B37" s="523">
        <v>34</v>
      </c>
      <c r="C37" s="523">
        <f t="shared" ca="1" si="1"/>
        <v>34</v>
      </c>
      <c r="D37" s="523" t="str">
        <f t="shared" ca="1" si="2"/>
        <v/>
      </c>
      <c r="E37" s="524" t="str">
        <f ca="1">IF($D37="","",IF(OP!$C$21=1,ROUND(ROUND(OP!$C$28*$D37,1)*OP!$C$34,0),IF(OP!$C$21=2,ROUNDDOWN(ROUND(OP!$C$28*$D37,1)*OP!$C$34,0),"")))</f>
        <v/>
      </c>
      <c r="F37" s="524"/>
      <c r="G37" s="524" t="str">
        <f ca="1">IF($D37="","",ROUND($E37*(1-OP!$C$47),0))</f>
        <v/>
      </c>
      <c r="H37" s="524" t="str">
        <f ca="1">IF($D37="","",$G37*OP!$C$50)</f>
        <v/>
      </c>
      <c r="I37" s="523"/>
    </row>
    <row r="38" spans="2:9" hidden="1">
      <c r="B38" s="523">
        <v>35</v>
      </c>
      <c r="C38" s="523">
        <f t="shared" ca="1" si="1"/>
        <v>35</v>
      </c>
      <c r="D38" s="523" t="str">
        <f t="shared" ca="1" si="2"/>
        <v/>
      </c>
      <c r="E38" s="524" t="str">
        <f ca="1">IF($D38="","",IF(OP!$C$21=1,ROUND(ROUND(OP!$C$28*$D38,1)*OP!$C$34,0),IF(OP!$C$21=2,ROUNDDOWN(ROUND(OP!$C$28*$D38,1)*OP!$C$34,0),"")))</f>
        <v/>
      </c>
      <c r="F38" s="524"/>
      <c r="G38" s="524" t="str">
        <f ca="1">IF($D38="","",ROUND($E38*(1-OP!$C$47),0))</f>
        <v/>
      </c>
      <c r="H38" s="524" t="str">
        <f ca="1">IF($D38="","",$G38*OP!$C$50)</f>
        <v/>
      </c>
      <c r="I38" s="523"/>
    </row>
    <row r="39" spans="2:9" hidden="1">
      <c r="B39" s="523">
        <v>36</v>
      </c>
      <c r="C39" s="523">
        <f t="shared" ca="1" si="1"/>
        <v>36</v>
      </c>
      <c r="D39" s="523" t="str">
        <f t="shared" ca="1" si="2"/>
        <v/>
      </c>
      <c r="E39" s="524" t="str">
        <f ca="1">IF($D39="","",IF(OP!$C$21=1,ROUND(ROUND(OP!$C$28*$D39,1)*OP!$C$34,0),IF(OP!$C$21=2,ROUNDDOWN(ROUND(OP!$C$28*$D39,1)*OP!$C$34,0),"")))</f>
        <v/>
      </c>
      <c r="F39" s="524"/>
      <c r="G39" s="524" t="str">
        <f ca="1">IF($D39="","",ROUND($E39*(1-OP!$C$47),0))</f>
        <v/>
      </c>
      <c r="H39" s="524" t="str">
        <f ca="1">IF($D39="","",$G39*OP!$C$50)</f>
        <v/>
      </c>
      <c r="I39" s="523"/>
    </row>
    <row r="40" spans="2:9" hidden="1">
      <c r="B40" s="523">
        <v>37</v>
      </c>
      <c r="C40" s="523">
        <f t="shared" ca="1" si="1"/>
        <v>37</v>
      </c>
      <c r="D40" s="523" t="str">
        <f t="shared" ca="1" si="2"/>
        <v/>
      </c>
      <c r="E40" s="524" t="str">
        <f ca="1">IF($D40="","",IF(OP!$C$21=1,ROUND(ROUND(OP!$C$28*$D40,1)*OP!$C$34,0),IF(OP!$C$21=2,ROUNDDOWN(ROUND(OP!$C$28*$D40,1)*OP!$C$34,0),"")))</f>
        <v/>
      </c>
      <c r="F40" s="524"/>
      <c r="G40" s="524" t="str">
        <f ca="1">IF($D40="","",ROUND($E40*(1-OP!$C$47),0))</f>
        <v/>
      </c>
      <c r="H40" s="524" t="str">
        <f ca="1">IF($D40="","",$G40*OP!$C$50)</f>
        <v/>
      </c>
      <c r="I40" s="523"/>
    </row>
    <row r="41" spans="2:9" hidden="1">
      <c r="B41" s="523">
        <v>38</v>
      </c>
      <c r="C41" s="523">
        <f t="shared" ca="1" si="1"/>
        <v>38</v>
      </c>
      <c r="D41" s="523" t="str">
        <f t="shared" ca="1" si="2"/>
        <v/>
      </c>
      <c r="E41" s="524" t="str">
        <f ca="1">IF($D41="","",IF(OP!$C$21=1,ROUND(ROUND(OP!$C$28*$D41,1)*OP!$C$34,0),IF(OP!$C$21=2,ROUNDDOWN(ROUND(OP!$C$28*$D41,1)*OP!$C$34,0),"")))</f>
        <v/>
      </c>
      <c r="F41" s="524"/>
      <c r="G41" s="524" t="str">
        <f ca="1">IF($D41="","",ROUND($E41*(1-OP!$C$47),0))</f>
        <v/>
      </c>
      <c r="H41" s="524" t="str">
        <f ca="1">IF($D41="","",$G41*OP!$C$50)</f>
        <v/>
      </c>
      <c r="I41" s="523"/>
    </row>
    <row r="42" spans="2:9" hidden="1">
      <c r="B42" s="523">
        <v>39</v>
      </c>
      <c r="C42" s="523">
        <f t="shared" ca="1" si="1"/>
        <v>39</v>
      </c>
      <c r="D42" s="523" t="str">
        <f t="shared" ca="1" si="2"/>
        <v/>
      </c>
      <c r="E42" s="524" t="str">
        <f ca="1">IF($D42="","",IF(OP!$C$21=1,ROUND(ROUND(OP!$C$28*$D42,1)*OP!$C$34,0),IF(OP!$C$21=2,ROUNDDOWN(ROUND(OP!$C$28*$D42,1)*OP!$C$34,0),"")))</f>
        <v/>
      </c>
      <c r="F42" s="524"/>
      <c r="G42" s="524" t="str">
        <f ca="1">IF($D42="","",ROUND($E42*(1-OP!$C$47),0))</f>
        <v/>
      </c>
      <c r="H42" s="524" t="str">
        <f ca="1">IF($D42="","",$G42*OP!$C$50)</f>
        <v/>
      </c>
      <c r="I42" s="523"/>
    </row>
    <row r="43" spans="2:9" hidden="1">
      <c r="B43" s="523">
        <v>40</v>
      </c>
      <c r="C43" s="523">
        <f t="shared" ca="1" si="1"/>
        <v>40</v>
      </c>
      <c r="D43" s="523" t="str">
        <f t="shared" ca="1" si="2"/>
        <v/>
      </c>
      <c r="E43" s="524" t="str">
        <f ca="1">IF($D43="","",IF(OP!$C$21=1,ROUND(ROUND(OP!$C$28*$D43,1)*OP!$C$34,0),IF(OP!$C$21=2,ROUNDDOWN(ROUND(OP!$C$28*$D43,1)*OP!$C$34,0),"")))</f>
        <v/>
      </c>
      <c r="F43" s="524"/>
      <c r="G43" s="524" t="str">
        <f ca="1">IF($D43="","",ROUND($E43*(1-OP!$C$47),0))</f>
        <v/>
      </c>
      <c r="H43" s="524" t="str">
        <f ca="1">IF($D43="","",$G43*OP!$C$50)</f>
        <v/>
      </c>
      <c r="I43" s="523"/>
    </row>
    <row r="44" spans="2:9" hidden="1">
      <c r="B44" s="523">
        <v>41</v>
      </c>
      <c r="C44" s="523">
        <f t="shared" ca="1" si="1"/>
        <v>41</v>
      </c>
      <c r="D44" s="523" t="str">
        <f t="shared" ca="1" si="2"/>
        <v/>
      </c>
      <c r="E44" s="524" t="str">
        <f ca="1">IF($D44="","",IF(OP!$C$21=1,ROUND(ROUND(OP!$C$28*$D44,1)*OP!$C$34,0),IF(OP!$C$21=2,ROUNDDOWN(ROUND(OP!$C$28*$D44,1)*OP!$C$34,0),"")))</f>
        <v/>
      </c>
      <c r="F44" s="524"/>
      <c r="G44" s="524" t="str">
        <f ca="1">IF($D44="","",ROUND($E44*(1-OP!$C$47),0))</f>
        <v/>
      </c>
      <c r="H44" s="524" t="str">
        <f ca="1">IF($D44="","",$G44*OP!$C$50)</f>
        <v/>
      </c>
      <c r="I44" s="523"/>
    </row>
    <row r="45" spans="2:9" hidden="1">
      <c r="B45" s="523">
        <v>42</v>
      </c>
      <c r="C45" s="523">
        <f t="shared" ca="1" si="1"/>
        <v>42</v>
      </c>
      <c r="D45" s="523" t="str">
        <f t="shared" ca="1" si="2"/>
        <v/>
      </c>
      <c r="E45" s="524" t="str">
        <f ca="1">IF($D45="","",IF(OP!$C$21=1,ROUND(ROUND(OP!$C$28*$D45,1)*OP!$C$34,0),IF(OP!$C$21=2,ROUNDDOWN(ROUND(OP!$C$28*$D45,1)*OP!$C$34,0),"")))</f>
        <v/>
      </c>
      <c r="F45" s="524"/>
      <c r="G45" s="524" t="str">
        <f ca="1">IF($D45="","",ROUND($E45*(1-OP!$C$47),0))</f>
        <v/>
      </c>
      <c r="H45" s="524" t="str">
        <f ca="1">IF($D45="","",$G45*OP!$C$50)</f>
        <v/>
      </c>
      <c r="I45" s="523"/>
    </row>
    <row r="46" spans="2:9" hidden="1">
      <c r="B46" s="523">
        <v>43</v>
      </c>
      <c r="C46" s="523">
        <f t="shared" ca="1" si="1"/>
        <v>43</v>
      </c>
      <c r="D46" s="523" t="str">
        <f t="shared" ca="1" si="2"/>
        <v/>
      </c>
      <c r="E46" s="524" t="str">
        <f ca="1">IF($D46="","",IF(OP!$C$21=1,ROUND(ROUND(OP!$C$28*$D46,1)*OP!$C$34,0),IF(OP!$C$21=2,ROUNDDOWN(ROUND(OP!$C$28*$D46,1)*OP!$C$34,0),"")))</f>
        <v/>
      </c>
      <c r="F46" s="524"/>
      <c r="G46" s="524" t="str">
        <f ca="1">IF($D46="","",ROUND($E46*(1-OP!$C$47),0))</f>
        <v/>
      </c>
      <c r="H46" s="524" t="str">
        <f ca="1">IF($D46="","",$G46*OP!$C$50)</f>
        <v/>
      </c>
      <c r="I46" s="523"/>
    </row>
    <row r="47" spans="2:9" hidden="1">
      <c r="B47" s="523">
        <v>44</v>
      </c>
      <c r="C47" s="523">
        <f t="shared" ca="1" si="1"/>
        <v>44</v>
      </c>
      <c r="D47" s="523" t="str">
        <f t="shared" ca="1" si="2"/>
        <v/>
      </c>
      <c r="E47" s="524" t="str">
        <f ca="1">IF($D47="","",IF(OP!$C$21=1,ROUND(ROUND(OP!$C$28*$D47,1)*OP!$C$34,0),IF(OP!$C$21=2,ROUNDDOWN(ROUND(OP!$C$28*$D47,1)*OP!$C$34,0),"")))</f>
        <v/>
      </c>
      <c r="F47" s="524"/>
      <c r="G47" s="524" t="str">
        <f ca="1">IF($D47="","",ROUND($E47*(1-OP!$C$47),0))</f>
        <v/>
      </c>
      <c r="H47" s="524" t="str">
        <f ca="1">IF($D47="","",$G47*OP!$C$50)</f>
        <v/>
      </c>
      <c r="I47" s="523"/>
    </row>
    <row r="48" spans="2:9" hidden="1">
      <c r="B48" s="523">
        <v>45</v>
      </c>
      <c r="C48" s="523">
        <f t="shared" ca="1" si="1"/>
        <v>45</v>
      </c>
      <c r="D48" s="523" t="str">
        <f t="shared" ca="1" si="2"/>
        <v/>
      </c>
      <c r="E48" s="524" t="str">
        <f ca="1">IF($D48="","",IF(OP!$C$21=1,ROUND(ROUND(OP!$C$28*$D48,1)*OP!$C$34,0),IF(OP!$C$21=2,ROUNDDOWN(ROUND(OP!$C$28*$D48,1)*OP!$C$34,0),"")))</f>
        <v/>
      </c>
      <c r="F48" s="524"/>
      <c r="G48" s="524" t="str">
        <f ca="1">IF($D48="","",ROUND($E48*(1-OP!$C$47),0))</f>
        <v/>
      </c>
      <c r="H48" s="524" t="str">
        <f ca="1">IF($D48="","",$G48*OP!$C$50)</f>
        <v/>
      </c>
      <c r="I48" s="523"/>
    </row>
    <row r="49" spans="2:9" hidden="1">
      <c r="B49" s="523">
        <v>46</v>
      </c>
      <c r="C49" s="523">
        <f t="shared" ca="1" si="1"/>
        <v>46</v>
      </c>
      <c r="D49" s="523" t="str">
        <f t="shared" ca="1" si="2"/>
        <v/>
      </c>
      <c r="E49" s="524" t="str">
        <f ca="1">IF($D49="","",IF(OP!$C$21=1,ROUND(ROUND(OP!$C$28*$D49,1)*OP!$C$34,0),IF(OP!$C$21=2,ROUNDDOWN(ROUND(OP!$C$28*$D49,1)*OP!$C$34,0),"")))</f>
        <v/>
      </c>
      <c r="F49" s="524"/>
      <c r="G49" s="524" t="str">
        <f ca="1">IF($D49="","",ROUND($E49*(1-OP!$C$47),0))</f>
        <v/>
      </c>
      <c r="H49" s="524" t="str">
        <f ca="1">IF($D49="","",$G49*OP!$C$50)</f>
        <v/>
      </c>
      <c r="I49" s="523"/>
    </row>
    <row r="50" spans="2:9" hidden="1">
      <c r="B50" s="523">
        <v>47</v>
      </c>
      <c r="C50" s="523">
        <f t="shared" ca="1" si="1"/>
        <v>47</v>
      </c>
      <c r="D50" s="523" t="str">
        <f t="shared" ca="1" si="2"/>
        <v/>
      </c>
      <c r="E50" s="524" t="str">
        <f ca="1">IF($D50="","",IF(OP!$C$21=1,ROUND(ROUND(OP!$C$28*$D50,1)*OP!$C$34,0),IF(OP!$C$21=2,ROUNDDOWN(ROUND(OP!$C$28*$D50,1)*OP!$C$34,0),"")))</f>
        <v/>
      </c>
      <c r="F50" s="524"/>
      <c r="G50" s="524" t="str">
        <f ca="1">IF($D50="","",ROUND($E50*(1-OP!$C$47),0))</f>
        <v/>
      </c>
      <c r="H50" s="524" t="str">
        <f ca="1">IF($D50="","",$G50*OP!$C$50)</f>
        <v/>
      </c>
      <c r="I50" s="523"/>
    </row>
    <row r="51" spans="2:9" hidden="1">
      <c r="B51" s="523">
        <v>48</v>
      </c>
      <c r="C51" s="523">
        <f t="shared" ca="1" si="1"/>
        <v>48</v>
      </c>
      <c r="D51" s="523" t="str">
        <f t="shared" ca="1" si="2"/>
        <v/>
      </c>
      <c r="E51" s="524" t="str">
        <f ca="1">IF($D51="","",IF(OP!$C$21=1,ROUND(ROUND(OP!$C$28*$D51,1)*OP!$C$34,0),IF(OP!$C$21=2,ROUNDDOWN(ROUND(OP!$C$28*$D51,1)*OP!$C$34,0),"")))</f>
        <v/>
      </c>
      <c r="F51" s="524"/>
      <c r="G51" s="524" t="str">
        <f ca="1">IF($D51="","",ROUND($E51*(1-OP!$C$47),0))</f>
        <v/>
      </c>
      <c r="H51" s="524" t="str">
        <f ca="1">IF($D51="","",$G51*OP!$C$50)</f>
        <v/>
      </c>
      <c r="I51" s="523"/>
    </row>
    <row r="52" spans="2:9" hidden="1">
      <c r="B52" s="523">
        <v>49</v>
      </c>
      <c r="C52" s="523">
        <f t="shared" ca="1" si="1"/>
        <v>49</v>
      </c>
      <c r="D52" s="523" t="str">
        <f t="shared" ca="1" si="2"/>
        <v/>
      </c>
      <c r="E52" s="524" t="str">
        <f ca="1">IF($D52="","",IF(OP!$C$21=1,ROUND(ROUND(OP!$C$28*$D52,1)*OP!$C$34,0),IF(OP!$C$21=2,ROUNDDOWN(ROUND(OP!$C$28*$D52,1)*OP!$C$34,0),"")))</f>
        <v/>
      </c>
      <c r="F52" s="524"/>
      <c r="G52" s="524" t="str">
        <f ca="1">IF($D52="","",ROUND($E52*(1-OP!$C$47),0))</f>
        <v/>
      </c>
      <c r="H52" s="524" t="str">
        <f ca="1">IF($D52="","",$G52*OP!$C$50)</f>
        <v/>
      </c>
      <c r="I52" s="523"/>
    </row>
    <row r="53" spans="2:9" hidden="1">
      <c r="B53" s="523">
        <v>50</v>
      </c>
      <c r="C53" s="523">
        <f t="shared" ca="1" si="1"/>
        <v>50</v>
      </c>
      <c r="D53" s="523" t="str">
        <f t="shared" ca="1" si="2"/>
        <v/>
      </c>
      <c r="E53" s="524" t="str">
        <f ca="1">IF($D53="","",IF(OP!$C$21=1,ROUND(ROUND(OP!$C$28*$D53,1)*OP!$C$34,0),IF(OP!$C$21=2,ROUNDDOWN(ROUND(OP!$C$28*$D53,1)*OP!$C$34,0),"")))</f>
        <v/>
      </c>
      <c r="F53" s="524"/>
      <c r="G53" s="524" t="str">
        <f ca="1">IF($D53="","",ROUND($E53*(1-OP!$C$47),0))</f>
        <v/>
      </c>
      <c r="H53" s="524" t="str">
        <f ca="1">IF($D53="","",$G53*OP!$C$50)</f>
        <v/>
      </c>
      <c r="I53" s="523"/>
    </row>
    <row r="54" spans="2:9" hidden="1">
      <c r="B54" s="523">
        <v>51</v>
      </c>
      <c r="C54" s="523">
        <f t="shared" ca="1" si="1"/>
        <v>51</v>
      </c>
      <c r="D54" s="523" t="str">
        <f t="shared" ca="1" si="2"/>
        <v/>
      </c>
      <c r="E54" s="524" t="str">
        <f ca="1">IF($D54="","",IF(OP!$C$21=1,ROUND(ROUND(OP!$C$28*$D54,1)*OP!$C$34,0),IF(OP!$C$21=2,ROUNDDOWN(ROUND(OP!$C$28*$D54,1)*OP!$C$34,0),"")))</f>
        <v/>
      </c>
      <c r="F54" s="524"/>
      <c r="G54" s="524" t="str">
        <f ca="1">IF($D54="","",ROUND($E54*(1-OP!$C$47),0))</f>
        <v/>
      </c>
      <c r="H54" s="524" t="str">
        <f ca="1">IF($D54="","",$G54*OP!$C$50)</f>
        <v/>
      </c>
      <c r="I54" s="523"/>
    </row>
    <row r="55" spans="2:9" hidden="1">
      <c r="B55" s="523">
        <v>52</v>
      </c>
      <c r="C55" s="523">
        <f t="shared" ca="1" si="1"/>
        <v>52</v>
      </c>
      <c r="D55" s="523" t="str">
        <f t="shared" ca="1" si="2"/>
        <v/>
      </c>
      <c r="E55" s="524" t="str">
        <f ca="1">IF($D55="","",IF(OP!$C$21=1,ROUND(ROUND(OP!$C$28*$D55,1)*OP!$C$34,0),IF(OP!$C$21=2,ROUNDDOWN(ROUND(OP!$C$28*$D55,1)*OP!$C$34,0),"")))</f>
        <v/>
      </c>
      <c r="F55" s="524"/>
      <c r="G55" s="524" t="str">
        <f ca="1">IF($D55="","",ROUND($E55*(1-OP!$C$47),0))</f>
        <v/>
      </c>
      <c r="H55" s="524" t="str">
        <f ca="1">IF($D55="","",$G55*OP!$C$50)</f>
        <v/>
      </c>
      <c r="I55" s="523"/>
    </row>
    <row r="56" spans="2:9" hidden="1">
      <c r="B56" s="523">
        <v>53</v>
      </c>
      <c r="C56" s="523">
        <f t="shared" ca="1" si="1"/>
        <v>53</v>
      </c>
      <c r="D56" s="523" t="str">
        <f t="shared" ca="1" si="2"/>
        <v/>
      </c>
      <c r="E56" s="524" t="str">
        <f ca="1">IF($D56="","",IF(OP!$C$21=1,ROUND(ROUND(OP!$C$28*$D56,1)*OP!$C$34,0),IF(OP!$C$21=2,ROUNDDOWN(ROUND(OP!$C$28*$D56,1)*OP!$C$34,0),"")))</f>
        <v/>
      </c>
      <c r="F56" s="524"/>
      <c r="G56" s="524" t="str">
        <f ca="1">IF($D56="","",ROUND($E56*(1-OP!$C$47),0))</f>
        <v/>
      </c>
      <c r="H56" s="524" t="str">
        <f ca="1">IF($D56="","",$G56*OP!$C$50)</f>
        <v/>
      </c>
      <c r="I56" s="523"/>
    </row>
    <row r="57" spans="2:9" hidden="1">
      <c r="B57" s="523">
        <v>54</v>
      </c>
      <c r="C57" s="523">
        <f t="shared" ca="1" si="1"/>
        <v>54</v>
      </c>
      <c r="D57" s="523" t="str">
        <f t="shared" ca="1" si="2"/>
        <v/>
      </c>
      <c r="E57" s="524" t="str">
        <f ca="1">IF($D57="","",IF(OP!$C$21=1,ROUND(ROUND(OP!$C$28*$D57,1)*OP!$C$34,0),IF(OP!$C$21=2,ROUNDDOWN(ROUND(OP!$C$28*$D57,1)*OP!$C$34,0),"")))</f>
        <v/>
      </c>
      <c r="F57" s="524"/>
      <c r="G57" s="524" t="str">
        <f ca="1">IF($D57="","",ROUND($E57*(1-OP!$C$47),0))</f>
        <v/>
      </c>
      <c r="H57" s="524" t="str">
        <f ca="1">IF($D57="","",$G57*OP!$C$50)</f>
        <v/>
      </c>
      <c r="I57" s="523"/>
    </row>
    <row r="58" spans="2:9" hidden="1">
      <c r="B58" s="523">
        <v>55</v>
      </c>
      <c r="C58" s="523">
        <f t="shared" ca="1" si="1"/>
        <v>55</v>
      </c>
      <c r="D58" s="523" t="str">
        <f t="shared" ca="1" si="2"/>
        <v/>
      </c>
      <c r="E58" s="524" t="str">
        <f ca="1">IF($D58="","",IF(OP!$C$21=1,ROUND(ROUND(OP!$C$28*$D58,1)*OP!$C$34,0),IF(OP!$C$21=2,ROUNDDOWN(ROUND(OP!$C$28*$D58,1)*OP!$C$34,0),"")))</f>
        <v/>
      </c>
      <c r="F58" s="524"/>
      <c r="G58" s="524" t="str">
        <f ca="1">IF($D58="","",ROUND($E58*(1-OP!$C$47),0))</f>
        <v/>
      </c>
      <c r="H58" s="524" t="str">
        <f ca="1">IF($D58="","",$G58*OP!$C$50)</f>
        <v/>
      </c>
      <c r="I58" s="523"/>
    </row>
    <row r="59" spans="2:9" hidden="1">
      <c r="B59" s="523">
        <v>56</v>
      </c>
      <c r="C59" s="523">
        <f t="shared" ca="1" si="1"/>
        <v>56</v>
      </c>
      <c r="D59" s="523" t="str">
        <f t="shared" ca="1" si="2"/>
        <v/>
      </c>
      <c r="E59" s="524" t="str">
        <f ca="1">IF($D59="","",IF(OP!$C$21=1,ROUND(ROUND(OP!$C$28*$D59,1)*OP!$C$34,0),IF(OP!$C$21=2,ROUNDDOWN(ROUND(OP!$C$28*$D59,1)*OP!$C$34,0),"")))</f>
        <v/>
      </c>
      <c r="F59" s="524"/>
      <c r="G59" s="524" t="str">
        <f ca="1">IF($D59="","",ROUND($E59*(1-OP!$C$47),0))</f>
        <v/>
      </c>
      <c r="H59" s="524" t="str">
        <f ca="1">IF($D59="","",$G59*OP!$C$50)</f>
        <v/>
      </c>
      <c r="I59" s="523"/>
    </row>
    <row r="60" spans="2:9" hidden="1">
      <c r="B60" s="523">
        <v>57</v>
      </c>
      <c r="C60" s="523">
        <f t="shared" ca="1" si="1"/>
        <v>57</v>
      </c>
      <c r="D60" s="523" t="str">
        <f t="shared" ca="1" si="2"/>
        <v/>
      </c>
      <c r="E60" s="524" t="str">
        <f ca="1">IF($D60="","",IF(OP!$C$21=1,ROUND(ROUND(OP!$C$28*$D60,1)*OP!$C$34,0),IF(OP!$C$21=2,ROUNDDOWN(ROUND(OP!$C$28*$D60,1)*OP!$C$34,0),"")))</f>
        <v/>
      </c>
      <c r="F60" s="524"/>
      <c r="G60" s="524" t="str">
        <f ca="1">IF($D60="","",ROUND($E60*(1-OP!$C$47),0))</f>
        <v/>
      </c>
      <c r="H60" s="524" t="str">
        <f ca="1">IF($D60="","",$G60*OP!$C$50)</f>
        <v/>
      </c>
      <c r="I60" s="523"/>
    </row>
    <row r="61" spans="2:9" hidden="1">
      <c r="B61" s="523">
        <v>58</v>
      </c>
      <c r="C61" s="523">
        <f t="shared" ca="1" si="1"/>
        <v>58</v>
      </c>
      <c r="D61" s="523" t="str">
        <f t="shared" ca="1" si="2"/>
        <v/>
      </c>
      <c r="E61" s="524" t="str">
        <f ca="1">IF($D61="","",IF(OP!$C$21=1,ROUND(ROUND(OP!$C$28*$D61,1)*OP!$C$34,0),IF(OP!$C$21=2,ROUNDDOWN(ROUND(OP!$C$28*$D61,1)*OP!$C$34,0),"")))</f>
        <v/>
      </c>
      <c r="F61" s="524"/>
      <c r="G61" s="524" t="str">
        <f ca="1">IF($D61="","",ROUND($E61*(1-OP!$C$47),0))</f>
        <v/>
      </c>
      <c r="H61" s="524" t="str">
        <f ca="1">IF($D61="","",$G61*OP!$C$50)</f>
        <v/>
      </c>
      <c r="I61" s="523"/>
    </row>
    <row r="62" spans="2:9" hidden="1">
      <c r="B62" s="523">
        <v>59</v>
      </c>
      <c r="C62" s="523">
        <f t="shared" ca="1" si="1"/>
        <v>59</v>
      </c>
      <c r="D62" s="523" t="str">
        <f t="shared" ca="1" si="2"/>
        <v/>
      </c>
      <c r="E62" s="524" t="str">
        <f ca="1">IF($D62="","",IF(OP!$C$21=1,ROUND(ROUND(OP!$C$28*$D62,1)*OP!$C$34,0),IF(OP!$C$21=2,ROUNDDOWN(ROUND(OP!$C$28*$D62,1)*OP!$C$34,0),"")))</f>
        <v/>
      </c>
      <c r="F62" s="524"/>
      <c r="G62" s="524" t="str">
        <f ca="1">IF($D62="","",ROUND($E62*(1-OP!$C$47),0))</f>
        <v/>
      </c>
      <c r="H62" s="524" t="str">
        <f ca="1">IF($D62="","",$G62*OP!$C$50)</f>
        <v/>
      </c>
      <c r="I62" s="523"/>
    </row>
    <row r="63" spans="2:9" hidden="1">
      <c r="B63" s="523">
        <v>60</v>
      </c>
      <c r="C63" s="523">
        <f t="shared" ca="1" si="1"/>
        <v>60</v>
      </c>
      <c r="D63" s="523" t="str">
        <f t="shared" ca="1" si="2"/>
        <v/>
      </c>
      <c r="E63" s="524" t="str">
        <f ca="1">IF($D63="","",IF(OP!$C$21=1,ROUND(ROUND(OP!$C$28*$D63,1)*OP!$C$34,0),IF(OP!$C$21=2,ROUNDDOWN(ROUND(OP!$C$28*$D63,1)*OP!$C$34,0),"")))</f>
        <v/>
      </c>
      <c r="F63" s="524"/>
      <c r="G63" s="524" t="str">
        <f ca="1">IF($D63="","",ROUND($E63*(1-OP!$C$47),0))</f>
        <v/>
      </c>
      <c r="H63" s="524" t="str">
        <f ca="1">IF($D63="","",$G63*OP!$C$50)</f>
        <v/>
      </c>
      <c r="I63" s="523"/>
    </row>
    <row r="64" spans="2:9" hidden="1">
      <c r="B64" s="523">
        <v>61</v>
      </c>
      <c r="C64" s="523">
        <f t="shared" ca="1" si="1"/>
        <v>61</v>
      </c>
      <c r="D64" s="523" t="str">
        <f t="shared" ca="1" si="2"/>
        <v/>
      </c>
      <c r="E64" s="524" t="str">
        <f ca="1">IF($D64="","",IF(OP!$C$21=1,ROUND(ROUND(OP!$C$28*$D64,1)*OP!$C$34,0),IF(OP!$C$21=2,ROUNDDOWN(ROUND(OP!$C$28*$D64,1)*OP!$C$34,0),"")))</f>
        <v/>
      </c>
      <c r="F64" s="524"/>
      <c r="G64" s="524" t="str">
        <f ca="1">IF($D64="","",ROUND($E64*(1-OP!$C$47),0))</f>
        <v/>
      </c>
      <c r="H64" s="524" t="str">
        <f ca="1">IF($D64="","",$G64*OP!$C$50)</f>
        <v/>
      </c>
      <c r="I64" s="523"/>
    </row>
    <row r="65" spans="2:9" hidden="1">
      <c r="B65" s="523">
        <v>62</v>
      </c>
      <c r="C65" s="523">
        <f t="shared" ca="1" si="1"/>
        <v>62</v>
      </c>
      <c r="D65" s="523" t="str">
        <f t="shared" ca="1" si="2"/>
        <v/>
      </c>
      <c r="E65" s="524" t="str">
        <f ca="1">IF($D65="","",IF(OP!$C$21=1,ROUND(ROUND(OP!$C$28*$D65,1)*OP!$C$34,0),IF(OP!$C$21=2,ROUNDDOWN(ROUND(OP!$C$28*$D65,1)*OP!$C$34,0),"")))</f>
        <v/>
      </c>
      <c r="F65" s="524"/>
      <c r="G65" s="524" t="str">
        <f ca="1">IF($D65="","",ROUND($E65*(1-OP!$C$47),0))</f>
        <v/>
      </c>
      <c r="H65" s="524" t="str">
        <f ca="1">IF($D65="","",$G65*OP!$C$50)</f>
        <v/>
      </c>
      <c r="I65" s="523"/>
    </row>
    <row r="66" spans="2:9" hidden="1">
      <c r="B66" s="523">
        <v>63</v>
      </c>
      <c r="C66" s="523">
        <f t="shared" ca="1" si="1"/>
        <v>63</v>
      </c>
      <c r="D66" s="523" t="str">
        <f t="shared" ca="1" si="2"/>
        <v/>
      </c>
      <c r="E66" s="524" t="str">
        <f ca="1">IF($D66="","",IF(OP!$C$21=1,ROUND(ROUND(OP!$C$28*$D66,1)*OP!$C$34,0),IF(OP!$C$21=2,ROUNDDOWN(ROUND(OP!$C$28*$D66,1)*OP!$C$34,0),"")))</f>
        <v/>
      </c>
      <c r="F66" s="524"/>
      <c r="G66" s="524" t="str">
        <f ca="1">IF($D66="","",ROUND($E66*(1-OP!$C$47),0))</f>
        <v/>
      </c>
      <c r="H66" s="524" t="str">
        <f ca="1">IF($D66="","",$G66*OP!$C$50)</f>
        <v/>
      </c>
      <c r="I66" s="523"/>
    </row>
    <row r="67" spans="2:9" hidden="1">
      <c r="B67" s="523">
        <v>64</v>
      </c>
      <c r="C67" s="523">
        <f t="shared" ca="1" si="1"/>
        <v>64</v>
      </c>
      <c r="D67" s="523" t="str">
        <f t="shared" ca="1" si="2"/>
        <v/>
      </c>
      <c r="E67" s="524" t="str">
        <f ca="1">IF($D67="","",IF(OP!$C$21=1,ROUND(ROUND(OP!$C$28*$D67,1)*OP!$C$34,0),IF(OP!$C$21=2,ROUNDDOWN(ROUND(OP!$C$28*$D67,1)*OP!$C$34,0),"")))</f>
        <v/>
      </c>
      <c r="F67" s="524"/>
      <c r="G67" s="524" t="str">
        <f ca="1">IF($D67="","",ROUND($E67*(1-OP!$C$47),0))</f>
        <v/>
      </c>
      <c r="H67" s="524" t="str">
        <f ca="1">IF($D67="","",$G67*OP!$C$50)</f>
        <v/>
      </c>
      <c r="I67" s="523"/>
    </row>
    <row r="68" spans="2:9" hidden="1">
      <c r="B68" s="523">
        <v>65</v>
      </c>
      <c r="C68" s="523">
        <f t="shared" ca="1" si="1"/>
        <v>65</v>
      </c>
      <c r="D68" s="523" t="str">
        <f t="shared" ref="D68:D99" ca="1" si="3">IF(ISERROR(VLOOKUP($C$2&amp;TEXT($B68,"00"),GP,2,0)),"",VLOOKUP($C$2&amp;TEXT($B68,"00"),GP,2,0))</f>
        <v/>
      </c>
      <c r="E68" s="524" t="str">
        <f ca="1">IF($D68="","",IF(OP!$C$21=1,ROUND(ROUND(OP!$C$28*$D68,1)*OP!$C$34,0),IF(OP!$C$21=2,ROUNDDOWN(ROUND(OP!$C$28*$D68,1)*OP!$C$34,0),"")))</f>
        <v/>
      </c>
      <c r="F68" s="524"/>
      <c r="G68" s="524" t="str">
        <f ca="1">IF($D68="","",ROUND($E68*(1-OP!$C$47),0))</f>
        <v/>
      </c>
      <c r="H68" s="524" t="str">
        <f ca="1">IF($D68="","",$G68*OP!$C$50)</f>
        <v/>
      </c>
      <c r="I68" s="523"/>
    </row>
    <row r="69" spans="2:9" hidden="1">
      <c r="B69" s="523">
        <v>66</v>
      </c>
      <c r="C69" s="523">
        <f t="shared" ca="1" si="1"/>
        <v>66</v>
      </c>
      <c r="D69" s="523" t="str">
        <f t="shared" ca="1" si="3"/>
        <v/>
      </c>
      <c r="E69" s="524" t="str">
        <f ca="1">IF($D69="","",IF(OP!$C$21=1,ROUND(ROUND(OP!$C$28*$D69,1)*OP!$C$34,0),IF(OP!$C$21=2,ROUNDDOWN(ROUND(OP!$C$28*$D69,1)*OP!$C$34,0),"")))</f>
        <v/>
      </c>
      <c r="F69" s="524"/>
      <c r="G69" s="524" t="str">
        <f ca="1">IF($D69="","",ROUND($E69*(1-OP!$C$47),0))</f>
        <v/>
      </c>
      <c r="H69" s="524" t="str">
        <f ca="1">IF($D69="","",$G69*OP!$C$50)</f>
        <v/>
      </c>
      <c r="I69" s="523"/>
    </row>
    <row r="70" spans="2:9" hidden="1">
      <c r="B70" s="523">
        <v>67</v>
      </c>
      <c r="C70" s="523">
        <f t="shared" ref="C70:C114" ca="1" si="4">IF(OR($C69="",$C69&gt;=110),"",$C69+$B70-$B69)</f>
        <v>67</v>
      </c>
      <c r="D70" s="523" t="str">
        <f t="shared" ca="1" si="3"/>
        <v/>
      </c>
      <c r="E70" s="524" t="str">
        <f ca="1">IF($D70="","",IF(OP!$C$21=1,ROUND(ROUND(OP!$C$28*$D70,1)*OP!$C$34,0),IF(OP!$C$21=2,ROUNDDOWN(ROUND(OP!$C$28*$D70,1)*OP!$C$34,0),"")))</f>
        <v/>
      </c>
      <c r="F70" s="524"/>
      <c r="G70" s="524" t="str">
        <f ca="1">IF($D70="","",ROUND($E70*(1-OP!$C$47),0))</f>
        <v/>
      </c>
      <c r="H70" s="524" t="str">
        <f ca="1">IF($D70="","",$G70*OP!$C$50)</f>
        <v/>
      </c>
      <c r="I70" s="523"/>
    </row>
    <row r="71" spans="2:9" hidden="1">
      <c r="B71" s="523">
        <v>68</v>
      </c>
      <c r="C71" s="523">
        <f t="shared" ca="1" si="4"/>
        <v>68</v>
      </c>
      <c r="D71" s="523" t="str">
        <f t="shared" ca="1" si="3"/>
        <v/>
      </c>
      <c r="E71" s="524" t="str">
        <f ca="1">IF($D71="","",IF(OP!$C$21=1,ROUND(ROUND(OP!$C$28*$D71,1)*OP!$C$34,0),IF(OP!$C$21=2,ROUNDDOWN(ROUND(OP!$C$28*$D71,1)*OP!$C$34,0),"")))</f>
        <v/>
      </c>
      <c r="F71" s="524"/>
      <c r="G71" s="524" t="str">
        <f ca="1">IF($D71="","",ROUND($E71*(1-OP!$C$47),0))</f>
        <v/>
      </c>
      <c r="H71" s="524" t="str">
        <f ca="1">IF($D71="","",$G71*OP!$C$50)</f>
        <v/>
      </c>
      <c r="I71" s="523"/>
    </row>
    <row r="72" spans="2:9" hidden="1">
      <c r="B72" s="523">
        <v>69</v>
      </c>
      <c r="C72" s="523">
        <f t="shared" ca="1" si="4"/>
        <v>69</v>
      </c>
      <c r="D72" s="523" t="str">
        <f t="shared" ca="1" si="3"/>
        <v/>
      </c>
      <c r="E72" s="524" t="str">
        <f ca="1">IF($D72="","",IF(OP!$C$21=1,ROUND(ROUND(OP!$C$28*$D72,1)*OP!$C$34,0),IF(OP!$C$21=2,ROUNDDOWN(ROUND(OP!$C$28*$D72,1)*OP!$C$34,0),"")))</f>
        <v/>
      </c>
      <c r="F72" s="524"/>
      <c r="G72" s="524" t="str">
        <f ca="1">IF($D72="","",ROUND($E72*(1-OP!$C$47),0))</f>
        <v/>
      </c>
      <c r="H72" s="524" t="str">
        <f ca="1">IF($D72="","",$G72*OP!$C$50)</f>
        <v/>
      </c>
      <c r="I72" s="523"/>
    </row>
    <row r="73" spans="2:9" hidden="1">
      <c r="B73" s="523">
        <v>70</v>
      </c>
      <c r="C73" s="523">
        <f t="shared" ca="1" si="4"/>
        <v>70</v>
      </c>
      <c r="D73" s="523" t="str">
        <f t="shared" ca="1" si="3"/>
        <v/>
      </c>
      <c r="E73" s="524" t="str">
        <f ca="1">IF($D73="","",IF(OP!$C$21=1,ROUND(ROUND(OP!$C$28*$D73,1)*OP!$C$34,0),IF(OP!$C$21=2,ROUNDDOWN(ROUND(OP!$C$28*$D73,1)*OP!$C$34,0),"")))</f>
        <v/>
      </c>
      <c r="F73" s="524"/>
      <c r="G73" s="524" t="str">
        <f ca="1">IF($D73="","",ROUND($E73*(1-OP!$C$47),0))</f>
        <v/>
      </c>
      <c r="H73" s="524" t="str">
        <f ca="1">IF($D73="","",$G73*OP!$C$50)</f>
        <v/>
      </c>
      <c r="I73" s="523"/>
    </row>
    <row r="74" spans="2:9" hidden="1">
      <c r="B74" s="523">
        <v>71</v>
      </c>
      <c r="C74" s="523">
        <f t="shared" ca="1" si="4"/>
        <v>71</v>
      </c>
      <c r="D74" s="523" t="str">
        <f t="shared" ca="1" si="3"/>
        <v/>
      </c>
      <c r="E74" s="524" t="str">
        <f ca="1">IF($D74="","",IF(OP!$C$21=1,ROUND(ROUND(OP!$C$28*$D74,1)*OP!$C$34,0),IF(OP!$C$21=2,ROUNDDOWN(ROUND(OP!$C$28*$D74,1)*OP!$C$34,0),"")))</f>
        <v/>
      </c>
      <c r="F74" s="524"/>
      <c r="G74" s="524" t="str">
        <f ca="1">IF($D74="","",ROUND($E74*(1-OP!$C$47),0))</f>
        <v/>
      </c>
      <c r="H74" s="524" t="str">
        <f ca="1">IF($D74="","",$G74*OP!$C$50)</f>
        <v/>
      </c>
      <c r="I74" s="523"/>
    </row>
    <row r="75" spans="2:9" hidden="1">
      <c r="B75" s="523">
        <v>72</v>
      </c>
      <c r="C75" s="523">
        <f t="shared" ca="1" si="4"/>
        <v>72</v>
      </c>
      <c r="D75" s="523" t="str">
        <f t="shared" ca="1" si="3"/>
        <v/>
      </c>
      <c r="E75" s="524" t="str">
        <f ca="1">IF($D75="","",IF(OP!$C$21=1,ROUND(ROUND(OP!$C$28*$D75,1)*OP!$C$34,0),IF(OP!$C$21=2,ROUNDDOWN(ROUND(OP!$C$28*$D75,1)*OP!$C$34,0),"")))</f>
        <v/>
      </c>
      <c r="F75" s="524"/>
      <c r="G75" s="524" t="str">
        <f ca="1">IF($D75="","",ROUND($E75*(1-OP!$C$47),0))</f>
        <v/>
      </c>
      <c r="H75" s="524" t="str">
        <f ca="1">IF($D75="","",$G75*OP!$C$50)</f>
        <v/>
      </c>
      <c r="I75" s="523"/>
    </row>
    <row r="76" spans="2:9" hidden="1">
      <c r="B76" s="523">
        <v>73</v>
      </c>
      <c r="C76" s="523">
        <f t="shared" ca="1" si="4"/>
        <v>73</v>
      </c>
      <c r="D76" s="523" t="str">
        <f t="shared" ca="1" si="3"/>
        <v/>
      </c>
      <c r="E76" s="524" t="str">
        <f ca="1">IF($D76="","",IF(OP!$C$21=1,ROUND(ROUND(OP!$C$28*$D76,1)*OP!$C$34,0),IF(OP!$C$21=2,ROUNDDOWN(ROUND(OP!$C$28*$D76,1)*OP!$C$34,0),"")))</f>
        <v/>
      </c>
      <c r="F76" s="524"/>
      <c r="G76" s="524" t="str">
        <f ca="1">IF($D76="","",ROUND($E76*(1-OP!$C$47),0))</f>
        <v/>
      </c>
      <c r="H76" s="524" t="str">
        <f ca="1">IF($D76="","",$G76*OP!$C$50)</f>
        <v/>
      </c>
      <c r="I76" s="523"/>
    </row>
    <row r="77" spans="2:9" hidden="1">
      <c r="B77" s="523">
        <v>74</v>
      </c>
      <c r="C77" s="523">
        <f t="shared" ca="1" si="4"/>
        <v>74</v>
      </c>
      <c r="D77" s="523" t="str">
        <f t="shared" ca="1" si="3"/>
        <v/>
      </c>
      <c r="E77" s="524" t="str">
        <f ca="1">IF($D77="","",IF(OP!$C$21=1,ROUND(ROUND(OP!$C$28*$D77,1)*OP!$C$34,0),IF(OP!$C$21=2,ROUNDDOWN(ROUND(OP!$C$28*$D77,1)*OP!$C$34,0),"")))</f>
        <v/>
      </c>
      <c r="F77" s="524"/>
      <c r="G77" s="524" t="str">
        <f ca="1">IF($D77="","",ROUND($E77*(1-OP!$C$47),0))</f>
        <v/>
      </c>
      <c r="H77" s="524" t="str">
        <f ca="1">IF($D77="","",$G77*OP!$C$50)</f>
        <v/>
      </c>
      <c r="I77" s="523"/>
    </row>
    <row r="78" spans="2:9" hidden="1">
      <c r="B78" s="523">
        <v>75</v>
      </c>
      <c r="C78" s="523">
        <f t="shared" ca="1" si="4"/>
        <v>75</v>
      </c>
      <c r="D78" s="523" t="str">
        <f t="shared" ca="1" si="3"/>
        <v/>
      </c>
      <c r="E78" s="524" t="str">
        <f ca="1">IF($D78="","",IF(OP!$C$21=1,ROUND(ROUND(OP!$C$28*$D78,1)*OP!$C$34,0),IF(OP!$C$21=2,ROUNDDOWN(ROUND(OP!$C$28*$D78,1)*OP!$C$34,0),"")))</f>
        <v/>
      </c>
      <c r="F78" s="524"/>
      <c r="G78" s="524" t="str">
        <f ca="1">IF($D78="","",ROUND($E78*(1-OP!$C$47),0))</f>
        <v/>
      </c>
      <c r="H78" s="524" t="str">
        <f ca="1">IF($D78="","",$G78*OP!$C$50)</f>
        <v/>
      </c>
      <c r="I78" s="523"/>
    </row>
    <row r="79" spans="2:9" hidden="1">
      <c r="B79" s="523">
        <v>76</v>
      </c>
      <c r="C79" s="523">
        <f t="shared" ca="1" si="4"/>
        <v>76</v>
      </c>
      <c r="D79" s="523" t="str">
        <f t="shared" ca="1" si="3"/>
        <v/>
      </c>
      <c r="E79" s="524" t="str">
        <f ca="1">IF($D79="","",IF(OP!$C$21=1,ROUND(ROUND(OP!$C$28*$D79,1)*OP!$C$34,0),IF(OP!$C$21=2,ROUNDDOWN(ROUND(OP!$C$28*$D79,1)*OP!$C$34,0),"")))</f>
        <v/>
      </c>
      <c r="F79" s="524"/>
      <c r="G79" s="524" t="str">
        <f ca="1">IF($D79="","",ROUND($E79*(1-OP!$C$47),0))</f>
        <v/>
      </c>
      <c r="H79" s="524" t="str">
        <f ca="1">IF($D79="","",$G79*OP!$C$50)</f>
        <v/>
      </c>
      <c r="I79" s="523"/>
    </row>
    <row r="80" spans="2:9" hidden="1">
      <c r="B80" s="523">
        <v>77</v>
      </c>
      <c r="C80" s="523">
        <f t="shared" ca="1" si="4"/>
        <v>77</v>
      </c>
      <c r="D80" s="523" t="str">
        <f t="shared" ca="1" si="3"/>
        <v/>
      </c>
      <c r="E80" s="524" t="str">
        <f ca="1">IF($D80="","",IF(OP!$C$21=1,ROUND(ROUND(OP!$C$28*$D80,1)*OP!$C$34,0),IF(OP!$C$21=2,ROUNDDOWN(ROUND(OP!$C$28*$D80,1)*OP!$C$34,0),"")))</f>
        <v/>
      </c>
      <c r="F80" s="524"/>
      <c r="G80" s="524" t="str">
        <f ca="1">IF($D80="","",ROUND($E80*(1-OP!$C$47),0))</f>
        <v/>
      </c>
      <c r="H80" s="524" t="str">
        <f ca="1">IF($D80="","",$G80*OP!$C$50)</f>
        <v/>
      </c>
      <c r="I80" s="523"/>
    </row>
    <row r="81" spans="2:9" hidden="1">
      <c r="B81" s="523">
        <v>78</v>
      </c>
      <c r="C81" s="523">
        <f t="shared" ca="1" si="4"/>
        <v>78</v>
      </c>
      <c r="D81" s="523" t="str">
        <f t="shared" ca="1" si="3"/>
        <v/>
      </c>
      <c r="E81" s="524" t="str">
        <f ca="1">IF($D81="","",IF(OP!$C$21=1,ROUND(ROUND(OP!$C$28*$D81,1)*OP!$C$34,0),IF(OP!$C$21=2,ROUNDDOWN(ROUND(OP!$C$28*$D81,1)*OP!$C$34,0),"")))</f>
        <v/>
      </c>
      <c r="F81" s="524"/>
      <c r="G81" s="524" t="str">
        <f ca="1">IF($D81="","",ROUND($E81*(1-OP!$C$47),0))</f>
        <v/>
      </c>
      <c r="H81" s="524" t="str">
        <f ca="1">IF($D81="","",$G81*OP!$C$50)</f>
        <v/>
      </c>
      <c r="I81" s="523"/>
    </row>
    <row r="82" spans="2:9" hidden="1">
      <c r="B82" s="523">
        <v>79</v>
      </c>
      <c r="C82" s="523">
        <f t="shared" ca="1" si="4"/>
        <v>79</v>
      </c>
      <c r="D82" s="523" t="str">
        <f t="shared" ca="1" si="3"/>
        <v/>
      </c>
      <c r="E82" s="524" t="str">
        <f ca="1">IF($D82="","",IF(OP!$C$21=1,ROUND(ROUND(OP!$C$28*$D82,1)*OP!$C$34,0),IF(OP!$C$21=2,ROUNDDOWN(ROUND(OP!$C$28*$D82,1)*OP!$C$34,0),"")))</f>
        <v/>
      </c>
      <c r="F82" s="524"/>
      <c r="G82" s="524" t="str">
        <f ca="1">IF($D82="","",ROUND($E82*(1-OP!$C$47),0))</f>
        <v/>
      </c>
      <c r="H82" s="524" t="str">
        <f ca="1">IF($D82="","",$G82*OP!$C$50)</f>
        <v/>
      </c>
      <c r="I82" s="523"/>
    </row>
    <row r="83" spans="2:9" hidden="1">
      <c r="B83" s="523">
        <v>80</v>
      </c>
      <c r="C83" s="523">
        <f t="shared" ca="1" si="4"/>
        <v>80</v>
      </c>
      <c r="D83" s="523" t="str">
        <f t="shared" ca="1" si="3"/>
        <v/>
      </c>
      <c r="E83" s="524" t="str">
        <f ca="1">IF($D83="","",IF(OP!$C$21=1,ROUND(ROUND(OP!$C$28*$D83,1)*OP!$C$34,0),IF(OP!$C$21=2,ROUNDDOWN(ROUND(OP!$C$28*$D83,1)*OP!$C$34,0),"")))</f>
        <v/>
      </c>
      <c r="F83" s="524"/>
      <c r="G83" s="524" t="str">
        <f ca="1">IF($D83="","",ROUND($E83*(1-OP!$C$47),0))</f>
        <v/>
      </c>
      <c r="H83" s="524" t="str">
        <f ca="1">IF($D83="","",$G83*OP!$C$50)</f>
        <v/>
      </c>
      <c r="I83" s="523"/>
    </row>
    <row r="84" spans="2:9" hidden="1">
      <c r="B84" s="523">
        <v>81</v>
      </c>
      <c r="C84" s="523">
        <f t="shared" ca="1" si="4"/>
        <v>81</v>
      </c>
      <c r="D84" s="523" t="str">
        <f t="shared" ca="1" si="3"/>
        <v/>
      </c>
      <c r="E84" s="524" t="str">
        <f ca="1">IF($D84="","",IF(OP!$C$21=1,ROUND(ROUND(OP!$C$28*$D84,1)*OP!$C$34,0),IF(OP!$C$21=2,ROUNDDOWN(ROUND(OP!$C$28*$D84,1)*OP!$C$34,0),"")))</f>
        <v/>
      </c>
      <c r="F84" s="524"/>
      <c r="G84" s="524" t="str">
        <f ca="1">IF($D84="","",ROUND($E84*(1-OP!$C$47),0))</f>
        <v/>
      </c>
      <c r="H84" s="524" t="str">
        <f ca="1">IF($D84="","",$G84*OP!$C$50)</f>
        <v/>
      </c>
      <c r="I84" s="523"/>
    </row>
    <row r="85" spans="2:9" hidden="1">
      <c r="B85" s="523">
        <v>82</v>
      </c>
      <c r="C85" s="523">
        <f t="shared" ca="1" si="4"/>
        <v>82</v>
      </c>
      <c r="D85" s="523" t="str">
        <f t="shared" ca="1" si="3"/>
        <v/>
      </c>
      <c r="E85" s="524" t="str">
        <f ca="1">IF($D85="","",IF(OP!$C$21=1,ROUND(ROUND(OP!$C$28*$D85,1)*OP!$C$34,0),IF(OP!$C$21=2,ROUNDDOWN(ROUND(OP!$C$28*$D85,1)*OP!$C$34,0),"")))</f>
        <v/>
      </c>
      <c r="F85" s="524"/>
      <c r="G85" s="524" t="str">
        <f ca="1">IF($D85="","",ROUND($E85*(1-OP!$C$47),0))</f>
        <v/>
      </c>
      <c r="H85" s="524" t="str">
        <f ca="1">IF($D85="","",$G85*OP!$C$50)</f>
        <v/>
      </c>
      <c r="I85" s="523"/>
    </row>
    <row r="86" spans="2:9" hidden="1">
      <c r="B86" s="523">
        <v>83</v>
      </c>
      <c r="C86" s="523">
        <f t="shared" ca="1" si="4"/>
        <v>83</v>
      </c>
      <c r="D86" s="523" t="str">
        <f t="shared" ca="1" si="3"/>
        <v/>
      </c>
      <c r="E86" s="524" t="str">
        <f ca="1">IF($D86="","",IF(OP!$C$21=1,ROUND(ROUND(OP!$C$28*$D86,1)*OP!$C$34,0),IF(OP!$C$21=2,ROUNDDOWN(ROUND(OP!$C$28*$D86,1)*OP!$C$34,0),"")))</f>
        <v/>
      </c>
      <c r="F86" s="524"/>
      <c r="G86" s="524" t="str">
        <f ca="1">IF($D86="","",ROUND($E86*(1-OP!$C$47),0))</f>
        <v/>
      </c>
      <c r="H86" s="524" t="str">
        <f ca="1">IF($D86="","",$G86*OP!$C$50)</f>
        <v/>
      </c>
      <c r="I86" s="523"/>
    </row>
    <row r="87" spans="2:9" hidden="1">
      <c r="B87" s="523">
        <v>84</v>
      </c>
      <c r="C87" s="523">
        <f t="shared" ca="1" si="4"/>
        <v>84</v>
      </c>
      <c r="D87" s="523" t="str">
        <f t="shared" ca="1" si="3"/>
        <v/>
      </c>
      <c r="E87" s="524" t="str">
        <f ca="1">IF($D87="","",IF(OP!$C$21=1,ROUND(ROUND(OP!$C$28*$D87,1)*OP!$C$34,0),IF(OP!$C$21=2,ROUNDDOWN(ROUND(OP!$C$28*$D87,1)*OP!$C$34,0),"")))</f>
        <v/>
      </c>
      <c r="F87" s="524"/>
      <c r="G87" s="524" t="str">
        <f ca="1">IF($D87="","",ROUND($E87*(1-OP!$C$47),0))</f>
        <v/>
      </c>
      <c r="H87" s="524" t="str">
        <f ca="1">IF($D87="","",$G87*OP!$C$50)</f>
        <v/>
      </c>
      <c r="I87" s="523"/>
    </row>
    <row r="88" spans="2:9" hidden="1">
      <c r="B88" s="523">
        <v>85</v>
      </c>
      <c r="C88" s="523">
        <f t="shared" ca="1" si="4"/>
        <v>85</v>
      </c>
      <c r="D88" s="523" t="str">
        <f t="shared" ca="1" si="3"/>
        <v/>
      </c>
      <c r="E88" s="524" t="str">
        <f ca="1">IF($D88="","",IF(OP!$C$21=1,ROUND(ROUND(OP!$C$28*$D88,1)*OP!$C$34,0),IF(OP!$C$21=2,ROUNDDOWN(ROUND(OP!$C$28*$D88,1)*OP!$C$34,0),"")))</f>
        <v/>
      </c>
      <c r="F88" s="524"/>
      <c r="G88" s="524" t="str">
        <f ca="1">IF($D88="","",ROUND($E88*(1-OP!$C$47),0))</f>
        <v/>
      </c>
      <c r="H88" s="524" t="str">
        <f ca="1">IF($D88="","",$G88*OP!$C$50)</f>
        <v/>
      </c>
      <c r="I88" s="523"/>
    </row>
    <row r="89" spans="2:9" hidden="1">
      <c r="B89" s="523">
        <v>86</v>
      </c>
      <c r="C89" s="523">
        <f t="shared" ca="1" si="4"/>
        <v>86</v>
      </c>
      <c r="D89" s="523" t="str">
        <f t="shared" ca="1" si="3"/>
        <v/>
      </c>
      <c r="E89" s="524" t="str">
        <f ca="1">IF($D89="","",IF(OP!$C$21=1,ROUND(ROUND(OP!$C$28*$D89,1)*OP!$C$34,0),IF(OP!$C$21=2,ROUNDDOWN(ROUND(OP!$C$28*$D89,1)*OP!$C$34,0),"")))</f>
        <v/>
      </c>
      <c r="F89" s="524"/>
      <c r="G89" s="524" t="str">
        <f ca="1">IF($D89="","",ROUND($E89*(1-OP!$C$47),0))</f>
        <v/>
      </c>
      <c r="H89" s="524" t="str">
        <f ca="1">IF($D89="","",$G89*OP!$C$50)</f>
        <v/>
      </c>
      <c r="I89" s="523"/>
    </row>
    <row r="90" spans="2:9" hidden="1">
      <c r="B90" s="523">
        <v>87</v>
      </c>
      <c r="C90" s="523">
        <f t="shared" ca="1" si="4"/>
        <v>87</v>
      </c>
      <c r="D90" s="523" t="str">
        <f t="shared" ca="1" si="3"/>
        <v/>
      </c>
      <c r="E90" s="524" t="str">
        <f ca="1">IF($D90="","",IF(OP!$C$21=1,ROUND(ROUND(OP!$C$28*$D90,1)*OP!$C$34,0),IF(OP!$C$21=2,ROUNDDOWN(ROUND(OP!$C$28*$D90,1)*OP!$C$34,0),"")))</f>
        <v/>
      </c>
      <c r="F90" s="524"/>
      <c r="G90" s="524" t="str">
        <f ca="1">IF($D90="","",ROUND($E90*(1-OP!$C$47),0))</f>
        <v/>
      </c>
      <c r="H90" s="524" t="str">
        <f ca="1">IF($D90="","",$G90*OP!$C$50)</f>
        <v/>
      </c>
      <c r="I90" s="523"/>
    </row>
    <row r="91" spans="2:9" hidden="1">
      <c r="B91" s="523">
        <v>88</v>
      </c>
      <c r="C91" s="523">
        <f t="shared" ca="1" si="4"/>
        <v>88</v>
      </c>
      <c r="D91" s="523" t="str">
        <f t="shared" ca="1" si="3"/>
        <v/>
      </c>
      <c r="E91" s="524" t="str">
        <f ca="1">IF($D91="","",IF(OP!$C$21=1,ROUND(ROUND(OP!$C$28*$D91,1)*OP!$C$34,0),IF(OP!$C$21=2,ROUNDDOWN(ROUND(OP!$C$28*$D91,1)*OP!$C$34,0),"")))</f>
        <v/>
      </c>
      <c r="F91" s="524"/>
      <c r="G91" s="524" t="str">
        <f ca="1">IF($D91="","",ROUND($E91*(1-OP!$C$47),0))</f>
        <v/>
      </c>
      <c r="H91" s="524" t="str">
        <f ca="1">IF($D91="","",$G91*OP!$C$50)</f>
        <v/>
      </c>
      <c r="I91" s="523"/>
    </row>
    <row r="92" spans="2:9" hidden="1">
      <c r="B92" s="523">
        <v>89</v>
      </c>
      <c r="C92" s="523">
        <f t="shared" ca="1" si="4"/>
        <v>89</v>
      </c>
      <c r="D92" s="523" t="str">
        <f t="shared" ca="1" si="3"/>
        <v/>
      </c>
      <c r="E92" s="524" t="str">
        <f ca="1">IF($D92="","",IF(OP!$C$21=1,ROUND(ROUND(OP!$C$28*$D92,1)*OP!$C$34,0),IF(OP!$C$21=2,ROUNDDOWN(ROUND(OP!$C$28*$D92,1)*OP!$C$34,0),"")))</f>
        <v/>
      </c>
      <c r="F92" s="524"/>
      <c r="G92" s="524" t="str">
        <f ca="1">IF($D92="","",ROUND($E92*(1-OP!$C$47),0))</f>
        <v/>
      </c>
      <c r="H92" s="524" t="str">
        <f ca="1">IF($D92="","",$G92*OP!$C$50)</f>
        <v/>
      </c>
      <c r="I92" s="523"/>
    </row>
    <row r="93" spans="2:9" hidden="1">
      <c r="B93" s="523">
        <v>90</v>
      </c>
      <c r="C93" s="523">
        <f t="shared" ca="1" si="4"/>
        <v>90</v>
      </c>
      <c r="D93" s="523" t="str">
        <f t="shared" ca="1" si="3"/>
        <v/>
      </c>
      <c r="E93" s="524" t="str">
        <f ca="1">IF($D93="","",IF(OP!$C$21=1,ROUND(ROUND(OP!$C$28*$D93,1)*OP!$C$34,0),IF(OP!$C$21=2,ROUNDDOWN(ROUND(OP!$C$28*$D93,1)*OP!$C$34,0),"")))</f>
        <v/>
      </c>
      <c r="F93" s="524"/>
      <c r="G93" s="524" t="str">
        <f ca="1">IF($D93="","",ROUND($E93*(1-OP!$C$47),0))</f>
        <v/>
      </c>
      <c r="H93" s="524" t="str">
        <f ca="1">IF($D93="","",$G93*OP!$C$50)</f>
        <v/>
      </c>
      <c r="I93" s="523"/>
    </row>
    <row r="94" spans="2:9" hidden="1">
      <c r="B94" s="523">
        <v>91</v>
      </c>
      <c r="C94" s="523">
        <f t="shared" ca="1" si="4"/>
        <v>91</v>
      </c>
      <c r="D94" s="523" t="str">
        <f t="shared" ca="1" si="3"/>
        <v/>
      </c>
      <c r="E94" s="524" t="str">
        <f ca="1">IF($D94="","",IF(OP!$C$21=1,ROUND(ROUND(OP!$C$28*$D94,1)*OP!$C$34,0),IF(OP!$C$21=2,ROUNDDOWN(ROUND(OP!$C$28*$D94,1)*OP!$C$34,0),"")))</f>
        <v/>
      </c>
      <c r="F94" s="524"/>
      <c r="G94" s="524" t="str">
        <f ca="1">IF($D94="","",ROUND($E94*(1-OP!$C$47),0))</f>
        <v/>
      </c>
      <c r="H94" s="524" t="str">
        <f ca="1">IF($D94="","",$G94*OP!$C$50)</f>
        <v/>
      </c>
      <c r="I94" s="523"/>
    </row>
    <row r="95" spans="2:9" hidden="1">
      <c r="B95" s="523">
        <v>92</v>
      </c>
      <c r="C95" s="523">
        <f t="shared" ca="1" si="4"/>
        <v>92</v>
      </c>
      <c r="D95" s="523" t="str">
        <f t="shared" ca="1" si="3"/>
        <v/>
      </c>
      <c r="E95" s="524" t="str">
        <f ca="1">IF($D95="","",IF(OP!$C$21=1,ROUND(ROUND(OP!$C$28*$D95,1)*OP!$C$34,0),IF(OP!$C$21=2,ROUNDDOWN(ROUND(OP!$C$28*$D95,1)*OP!$C$34,0),"")))</f>
        <v/>
      </c>
      <c r="F95" s="524"/>
      <c r="G95" s="524" t="str">
        <f ca="1">IF($D95="","",ROUND($E95*(1-OP!$C$47),0))</f>
        <v/>
      </c>
      <c r="H95" s="524" t="str">
        <f ca="1">IF($D95="","",$G95*OP!$C$50)</f>
        <v/>
      </c>
      <c r="I95" s="523"/>
    </row>
    <row r="96" spans="2:9" hidden="1">
      <c r="B96" s="523">
        <v>93</v>
      </c>
      <c r="C96" s="523">
        <f t="shared" ca="1" si="4"/>
        <v>93</v>
      </c>
      <c r="D96" s="523" t="str">
        <f t="shared" ca="1" si="3"/>
        <v/>
      </c>
      <c r="E96" s="524" t="str">
        <f ca="1">IF($D96="","",IF(OP!$C$21=1,ROUND(ROUND(OP!$C$28*$D96,1)*OP!$C$34,0),IF(OP!$C$21=2,ROUNDDOWN(ROUND(OP!$C$28*$D96,1)*OP!$C$34,0),"")))</f>
        <v/>
      </c>
      <c r="F96" s="524"/>
      <c r="G96" s="524" t="str">
        <f ca="1">IF($D96="","",ROUND($E96*(1-OP!$C$47),0))</f>
        <v/>
      </c>
      <c r="H96" s="524" t="str">
        <f ca="1">IF($D96="","",$G96*OP!$C$50)</f>
        <v/>
      </c>
      <c r="I96" s="523"/>
    </row>
    <row r="97" spans="2:9" hidden="1">
      <c r="B97" s="523">
        <v>94</v>
      </c>
      <c r="C97" s="523">
        <f t="shared" ca="1" si="4"/>
        <v>94</v>
      </c>
      <c r="D97" s="523" t="str">
        <f t="shared" ca="1" si="3"/>
        <v/>
      </c>
      <c r="E97" s="524" t="str">
        <f ca="1">IF($D97="","",IF(OP!$C$21=1,ROUND(ROUND(OP!$C$28*$D97,1)*OP!$C$34,0),IF(OP!$C$21=2,ROUNDDOWN(ROUND(OP!$C$28*$D97,1)*OP!$C$34,0),"")))</f>
        <v/>
      </c>
      <c r="F97" s="524"/>
      <c r="G97" s="524" t="str">
        <f ca="1">IF($D97="","",ROUND($E97*(1-OP!$C$47),0))</f>
        <v/>
      </c>
      <c r="H97" s="524" t="str">
        <f ca="1">IF($D97="","",$G97*OP!$C$50)</f>
        <v/>
      </c>
      <c r="I97" s="523"/>
    </row>
    <row r="98" spans="2:9" hidden="1">
      <c r="B98" s="523">
        <v>95</v>
      </c>
      <c r="C98" s="523">
        <f t="shared" ca="1" si="4"/>
        <v>95</v>
      </c>
      <c r="D98" s="523" t="str">
        <f t="shared" ca="1" si="3"/>
        <v/>
      </c>
      <c r="E98" s="524" t="str">
        <f ca="1">IF($D98="","",IF(OP!$C$21=1,ROUND(ROUND(OP!$C$28*$D98,1)*OP!$C$34,0),IF(OP!$C$21=2,ROUNDDOWN(ROUND(OP!$C$28*$D98,1)*OP!$C$34,0),"")))</f>
        <v/>
      </c>
      <c r="F98" s="524"/>
      <c r="G98" s="524" t="str">
        <f ca="1">IF($D98="","",ROUND($E98*(1-OP!$C$47),0))</f>
        <v/>
      </c>
      <c r="H98" s="524" t="str">
        <f ca="1">IF($D98="","",$G98*OP!$C$50)</f>
        <v/>
      </c>
      <c r="I98" s="523"/>
    </row>
    <row r="99" spans="2:9" hidden="1">
      <c r="B99" s="523">
        <v>96</v>
      </c>
      <c r="C99" s="523">
        <f t="shared" ca="1" si="4"/>
        <v>96</v>
      </c>
      <c r="D99" s="523" t="str">
        <f t="shared" ca="1" si="3"/>
        <v/>
      </c>
      <c r="E99" s="524" t="str">
        <f ca="1">IF($D99="","",IF(OP!$C$21=1,ROUND(ROUND(OP!$C$28*$D99,1)*OP!$C$34,0),IF(OP!$C$21=2,ROUNDDOWN(ROUND(OP!$C$28*$D99,1)*OP!$C$34,0),"")))</f>
        <v/>
      </c>
      <c r="F99" s="524"/>
      <c r="G99" s="524" t="str">
        <f ca="1">IF($D99="","",ROUND($E99*(1-OP!$C$47),0))</f>
        <v/>
      </c>
      <c r="H99" s="524" t="str">
        <f ca="1">IF($D99="","",$G99*OP!$C$50)</f>
        <v/>
      </c>
      <c r="I99" s="523"/>
    </row>
    <row r="100" spans="2:9" hidden="1">
      <c r="B100" s="523">
        <v>97</v>
      </c>
      <c r="C100" s="523">
        <f t="shared" ca="1" si="4"/>
        <v>97</v>
      </c>
      <c r="D100" s="523" t="str">
        <f t="shared" ref="D100:D114" ca="1" si="5">IF(ISERROR(VLOOKUP($C$2&amp;TEXT($B100,"00"),GP,2,0)),"",VLOOKUP($C$2&amp;TEXT($B100,"00"),GP,2,0))</f>
        <v/>
      </c>
      <c r="E100" s="524" t="str">
        <f ca="1">IF($D100="","",IF(OP!$C$21=1,ROUND(ROUND(OP!$C$28*$D100,1)*OP!$C$34,0),IF(OP!$C$21=2,ROUNDDOWN(ROUND(OP!$C$28*$D100,1)*OP!$C$34,0),"")))</f>
        <v/>
      </c>
      <c r="F100" s="524"/>
      <c r="G100" s="524" t="str">
        <f ca="1">IF($D100="","",ROUND($E100*(1-OP!$C$47),0))</f>
        <v/>
      </c>
      <c r="H100" s="524" t="str">
        <f ca="1">IF($D100="","",$G100*OP!$C$50)</f>
        <v/>
      </c>
      <c r="I100" s="523"/>
    </row>
    <row r="101" spans="2:9" hidden="1">
      <c r="B101" s="523">
        <v>98</v>
      </c>
      <c r="C101" s="523">
        <f t="shared" ca="1" si="4"/>
        <v>98</v>
      </c>
      <c r="D101" s="523" t="str">
        <f t="shared" ca="1" si="5"/>
        <v/>
      </c>
      <c r="E101" s="524" t="str">
        <f ca="1">IF($D101="","",IF(OP!$C$21=1,ROUND(ROUND(OP!$C$28*$D101,1)*OP!$C$34,0),IF(OP!$C$21=2,ROUNDDOWN(ROUND(OP!$C$28*$D101,1)*OP!$C$34,0),"")))</f>
        <v/>
      </c>
      <c r="F101" s="524"/>
      <c r="G101" s="524" t="str">
        <f ca="1">IF($D101="","",ROUND($E101*(1-OP!$C$47),0))</f>
        <v/>
      </c>
      <c r="H101" s="524" t="str">
        <f ca="1">IF($D101="","",$G101*OP!$C$50)</f>
        <v/>
      </c>
      <c r="I101" s="523"/>
    </row>
    <row r="102" spans="2:9" hidden="1">
      <c r="B102" s="523">
        <v>99</v>
      </c>
      <c r="C102" s="523">
        <f t="shared" ca="1" si="4"/>
        <v>99</v>
      </c>
      <c r="D102" s="523" t="str">
        <f t="shared" ca="1" si="5"/>
        <v/>
      </c>
      <c r="E102" s="524" t="str">
        <f ca="1">IF($D102="","",IF(OP!$C$21=1,ROUND(ROUND(OP!$C$28*$D102,1)*OP!$C$34,0),IF(OP!$C$21=2,ROUNDDOWN(ROUND(OP!$C$28*$D102,1)*OP!$C$34,0),"")))</f>
        <v/>
      </c>
      <c r="F102" s="524"/>
      <c r="G102" s="524" t="str">
        <f ca="1">IF($D102="","",ROUND($E102*(1-OP!$C$47),0))</f>
        <v/>
      </c>
      <c r="H102" s="524" t="str">
        <f ca="1">IF($D102="","",$G102*OP!$C$50)</f>
        <v/>
      </c>
      <c r="I102" s="523"/>
    </row>
    <row r="103" spans="2:9" hidden="1">
      <c r="B103" s="523">
        <v>100</v>
      </c>
      <c r="C103" s="523">
        <f t="shared" ca="1" si="4"/>
        <v>100</v>
      </c>
      <c r="D103" s="523" t="str">
        <f t="shared" ca="1" si="5"/>
        <v/>
      </c>
      <c r="E103" s="524" t="str">
        <f ca="1">IF($D103="","",IF(OP!$C$21=1,ROUND(ROUND(OP!$C$28*$D103,1)*OP!$C$34,0),IF(OP!$C$21=2,ROUNDDOWN(ROUND(OP!$C$28*$D103,1)*OP!$C$34,0),"")))</f>
        <v/>
      </c>
      <c r="F103" s="524"/>
      <c r="G103" s="524" t="str">
        <f ca="1">IF($D103="","",ROUND($E103*(1-OP!$C$47),0))</f>
        <v/>
      </c>
      <c r="H103" s="524" t="str">
        <f ca="1">IF($D103="","",$G103*OP!$C$50)</f>
        <v/>
      </c>
      <c r="I103" s="523"/>
    </row>
    <row r="104" spans="2:9" hidden="1">
      <c r="B104" s="523">
        <v>101</v>
      </c>
      <c r="C104" s="523">
        <f t="shared" ca="1" si="4"/>
        <v>101</v>
      </c>
      <c r="D104" s="523" t="str">
        <f t="shared" ca="1" si="5"/>
        <v/>
      </c>
      <c r="E104" s="524" t="str">
        <f ca="1">IF($D104="","",IF(OP!$C$21=1,ROUND(ROUND(OP!$C$28*$D104,1)*OP!$C$34,0),IF(OP!$C$21=2,ROUNDDOWN(ROUND(OP!$C$28*$D104,1)*OP!$C$34,0),"")))</f>
        <v/>
      </c>
      <c r="F104" s="524"/>
      <c r="G104" s="524" t="str">
        <f ca="1">IF($D104="","",ROUND($E104*(1-OP!$C$47),0))</f>
        <v/>
      </c>
      <c r="H104" s="524" t="str">
        <f ca="1">IF($D104="","",$G104*OP!$C$50)</f>
        <v/>
      </c>
      <c r="I104" s="523"/>
    </row>
    <row r="105" spans="2:9" hidden="1">
      <c r="B105" s="523">
        <v>102</v>
      </c>
      <c r="C105" s="523">
        <f t="shared" ca="1" si="4"/>
        <v>102</v>
      </c>
      <c r="D105" s="523" t="str">
        <f t="shared" ca="1" si="5"/>
        <v/>
      </c>
      <c r="E105" s="524" t="str">
        <f ca="1">IF($D105="","",IF(OP!$C$21=1,ROUND(ROUND(OP!$C$28*$D105,1)*OP!$C$34,0),IF(OP!$C$21=2,ROUNDDOWN(ROUND(OP!$C$28*$D105,1)*OP!$C$34,0),"")))</f>
        <v/>
      </c>
      <c r="F105" s="524"/>
      <c r="G105" s="524" t="str">
        <f ca="1">IF($D105="","",ROUND($E105*(1-OP!$C$47),0))</f>
        <v/>
      </c>
      <c r="H105" s="524" t="str">
        <f ca="1">IF($D105="","",$G105*OP!$C$50)</f>
        <v/>
      </c>
      <c r="I105" s="523"/>
    </row>
    <row r="106" spans="2:9" hidden="1">
      <c r="B106" s="523">
        <v>103</v>
      </c>
      <c r="C106" s="523">
        <f t="shared" ca="1" si="4"/>
        <v>103</v>
      </c>
      <c r="D106" s="523" t="str">
        <f t="shared" ca="1" si="5"/>
        <v/>
      </c>
      <c r="E106" s="524" t="str">
        <f ca="1">IF($D106="","",IF(OP!$C$21=1,ROUND(ROUND(OP!$C$28*$D106,1)*OP!$C$34,0),IF(OP!$C$21=2,ROUNDDOWN(ROUND(OP!$C$28*$D106,1)*OP!$C$34,0),"")))</f>
        <v/>
      </c>
      <c r="F106" s="524"/>
      <c r="G106" s="524" t="str">
        <f ca="1">IF($D106="","",ROUND($E106*(1-OP!$C$47),0))</f>
        <v/>
      </c>
      <c r="H106" s="524" t="str">
        <f ca="1">IF($D106="","",$G106*OP!$C$50)</f>
        <v/>
      </c>
      <c r="I106" s="523"/>
    </row>
    <row r="107" spans="2:9" hidden="1">
      <c r="B107" s="523">
        <v>104</v>
      </c>
      <c r="C107" s="523">
        <f t="shared" ca="1" si="4"/>
        <v>104</v>
      </c>
      <c r="D107" s="523" t="str">
        <f t="shared" ca="1" si="5"/>
        <v/>
      </c>
      <c r="E107" s="524" t="str">
        <f ca="1">IF($D107="","",IF(OP!$C$21=1,ROUND(ROUND(OP!$C$28*$D107,1)*OP!$C$34,0),IF(OP!$C$21=2,ROUNDDOWN(ROUND(OP!$C$28*$D107,1)*OP!$C$34,0),"")))</f>
        <v/>
      </c>
      <c r="F107" s="524"/>
      <c r="G107" s="524" t="str">
        <f ca="1">IF($D107="","",ROUND($E107*(1-OP!$C$47),0))</f>
        <v/>
      </c>
      <c r="H107" s="524" t="str">
        <f ca="1">IF($D107="","",$G107*OP!$C$50)</f>
        <v/>
      </c>
      <c r="I107" s="523"/>
    </row>
    <row r="108" spans="2:9" hidden="1">
      <c r="B108" s="523">
        <v>105</v>
      </c>
      <c r="C108" s="523">
        <f t="shared" ca="1" si="4"/>
        <v>105</v>
      </c>
      <c r="D108" s="523" t="str">
        <f t="shared" ca="1" si="5"/>
        <v/>
      </c>
      <c r="E108" s="524" t="str">
        <f ca="1">IF($D108="","",IF(OP!$C$21=1,ROUND(ROUND(OP!$C$28*$D108,1)*OP!$C$34,0),IF(OP!$C$21=2,ROUNDDOWN(ROUND(OP!$C$28*$D108,1)*OP!$C$34,0),"")))</f>
        <v/>
      </c>
      <c r="F108" s="524"/>
      <c r="G108" s="524" t="str">
        <f ca="1">IF($D108="","",ROUND($E108*(1-OP!$C$47),0))</f>
        <v/>
      </c>
      <c r="H108" s="524" t="str">
        <f ca="1">IF($D108="","",$G108*OP!$C$50)</f>
        <v/>
      </c>
      <c r="I108" s="523"/>
    </row>
    <row r="109" spans="2:9" hidden="1">
      <c r="B109" s="523">
        <v>106</v>
      </c>
      <c r="C109" s="523">
        <f t="shared" ca="1" si="4"/>
        <v>106</v>
      </c>
      <c r="D109" s="523" t="str">
        <f t="shared" ca="1" si="5"/>
        <v/>
      </c>
      <c r="E109" s="524" t="str">
        <f ca="1">IF($D109="","",IF(OP!$C$21=1,ROUND(ROUND(OP!$C$28*$D109,1)*OP!$C$34,0),IF(OP!$C$21=2,ROUNDDOWN(ROUND(OP!$C$28*$D109,1)*OP!$C$34,0),"")))</f>
        <v/>
      </c>
      <c r="F109" s="524"/>
      <c r="G109" s="524" t="str">
        <f ca="1">IF($D109="","",ROUND($E109*(1-OP!$C$47),0))</f>
        <v/>
      </c>
      <c r="H109" s="524" t="str">
        <f ca="1">IF($D109="","",$G109*OP!$C$50)</f>
        <v/>
      </c>
      <c r="I109" s="523"/>
    </row>
    <row r="110" spans="2:9" hidden="1">
      <c r="B110" s="523">
        <v>107</v>
      </c>
      <c r="C110" s="523">
        <f t="shared" ca="1" si="4"/>
        <v>107</v>
      </c>
      <c r="D110" s="523" t="str">
        <f t="shared" ca="1" si="5"/>
        <v/>
      </c>
      <c r="E110" s="524" t="str">
        <f ca="1">IF($D110="","",IF(OP!$C$21=1,ROUND(ROUND(OP!$C$28*$D110,1)*OP!$C$34,0),IF(OP!$C$21=2,ROUNDDOWN(ROUND(OP!$C$28*$D110,1)*OP!$C$34,0),"")))</f>
        <v/>
      </c>
      <c r="F110" s="524"/>
      <c r="G110" s="524" t="str">
        <f ca="1">IF($D110="","",ROUND($E110*(1-OP!$C$47),0))</f>
        <v/>
      </c>
      <c r="H110" s="524" t="str">
        <f ca="1">IF($D110="","",$G110*OP!$C$50)</f>
        <v/>
      </c>
      <c r="I110" s="523"/>
    </row>
    <row r="111" spans="2:9" hidden="1">
      <c r="B111" s="523">
        <v>108</v>
      </c>
      <c r="C111" s="523">
        <f t="shared" ca="1" si="4"/>
        <v>108</v>
      </c>
      <c r="D111" s="523" t="str">
        <f t="shared" ca="1" si="5"/>
        <v/>
      </c>
      <c r="E111" s="524" t="str">
        <f ca="1">IF($D111="","",IF(OP!$C$21=1,ROUND(ROUND(OP!$C$28*$D111,1)*OP!$C$34,0),IF(OP!$C$21=2,ROUNDDOWN(ROUND(OP!$C$28*$D111,1)*OP!$C$34,0),"")))</f>
        <v/>
      </c>
      <c r="F111" s="524"/>
      <c r="G111" s="524" t="str">
        <f ca="1">IF($D111="","",ROUND($E111*(1-OP!$C$47),0))</f>
        <v/>
      </c>
      <c r="H111" s="524" t="str">
        <f ca="1">IF($D111="","",$G111*OP!$C$50)</f>
        <v/>
      </c>
      <c r="I111" s="523"/>
    </row>
    <row r="112" spans="2:9" hidden="1">
      <c r="B112" s="523">
        <v>109</v>
      </c>
      <c r="C112" s="523">
        <f t="shared" ca="1" si="4"/>
        <v>109</v>
      </c>
      <c r="D112" s="523" t="str">
        <f t="shared" ca="1" si="5"/>
        <v/>
      </c>
      <c r="E112" s="524" t="str">
        <f ca="1">IF($D112="","",IF(OP!$C$21=1,ROUND(ROUND(OP!$C$28*$D112,1)*OP!$C$34,0),IF(OP!$C$21=2,ROUNDDOWN(ROUND(OP!$C$28*$D112,1)*OP!$C$34,0),"")))</f>
        <v/>
      </c>
      <c r="F112" s="524"/>
      <c r="G112" s="524" t="str">
        <f ca="1">IF($D112="","",ROUND($E112*(1-OP!$C$47),0))</f>
        <v/>
      </c>
      <c r="H112" s="524" t="str">
        <f ca="1">IF($D112="","",$G112*OP!$C$50)</f>
        <v/>
      </c>
      <c r="I112" s="523"/>
    </row>
    <row r="113" spans="2:9" hidden="1">
      <c r="B113" s="523">
        <v>110</v>
      </c>
      <c r="C113" s="523">
        <f t="shared" ca="1" si="4"/>
        <v>110</v>
      </c>
      <c r="D113" s="523" t="str">
        <f t="shared" ca="1" si="5"/>
        <v/>
      </c>
      <c r="E113" s="524" t="str">
        <f ca="1">IF($D113="","",IF(OP!$C$21=1,ROUND(ROUND(OP!$C$28*$D113,1)*OP!$C$34,0),IF(OP!$C$21=2,ROUNDDOWN(ROUND(OP!$C$28*$D113,1)*OP!$C$34,0),"")))</f>
        <v/>
      </c>
      <c r="F113" s="524"/>
      <c r="G113" s="524" t="str">
        <f ca="1">IF($D113="","",ROUND($E113*(1-OP!$C$47),0))</f>
        <v/>
      </c>
      <c r="H113" s="524" t="str">
        <f ca="1">IF($D113="","",$G113*OP!$C$50)</f>
        <v/>
      </c>
      <c r="I113" s="523"/>
    </row>
    <row r="114" spans="2:9" hidden="1">
      <c r="B114" s="523">
        <v>111</v>
      </c>
      <c r="C114" s="523" t="str">
        <f t="shared" ca="1" si="4"/>
        <v/>
      </c>
      <c r="D114" s="523" t="str">
        <f t="shared" ca="1" si="5"/>
        <v/>
      </c>
      <c r="E114" s="524" t="str">
        <f ca="1">IF($D114="","",IF(OP!$C$21=1,ROUND(ROUND(OP!$C$28*$D114,1)*OP!$C$34,0),IF(OP!$C$21=2,ROUNDDOWN(ROUND(OP!$C$28*$D114,1)*OP!$C$34,0),"")))</f>
        <v/>
      </c>
      <c r="F114" s="524"/>
      <c r="G114" s="524" t="str">
        <f ca="1">IF($D114="","",ROUND($E114*(1-OP!$C$47),0))</f>
        <v/>
      </c>
      <c r="H114" s="524" t="str">
        <f ca="1">IF($D114="","",$G114*OP!$C$50)</f>
        <v/>
      </c>
      <c r="I114" s="523"/>
    </row>
  </sheetData>
  <sheetProtection algorithmName="SHA-512" hashValue="vXnwhUgTUva8Vx/g1bLwi3U1e1QfSC3pLhwYJo6o/TvlrVjMbSSLOES2hBVqeYeBAul6+p3UCm03j+OTSH8ahA==" saltValue="Qk9GtIUQpOtrdLnpr/mlhA==" spinCount="100000" sheet="1" objects="1" scenarios="1"/>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M197"/>
  <sheetViews>
    <sheetView topLeftCell="XFD1048576" workbookViewId="0"/>
  </sheetViews>
  <sheetFormatPr defaultColWidth="0" defaultRowHeight="16.5" zeroHeight="1"/>
  <cols>
    <col min="1" max="1" width="2.33203125" style="57" hidden="1"/>
    <col min="2" max="2" width="35.6640625" style="60" hidden="1"/>
    <col min="3" max="3" width="23.83203125" style="60" hidden="1"/>
    <col min="4" max="4" width="24.6640625" style="57" hidden="1"/>
    <col min="5" max="5" width="12.6640625" style="57" hidden="1"/>
    <col min="6" max="6" width="13.6640625" style="57" hidden="1"/>
    <col min="7" max="7" width="14" style="57" hidden="1"/>
    <col min="8" max="8" width="20.83203125" style="57" hidden="1"/>
    <col min="9" max="9" width="16.33203125" style="57" hidden="1"/>
    <col min="10" max="11" width="16.83203125" style="57" hidden="1"/>
    <col min="12" max="13" width="19.1640625" style="57" hidden="1"/>
    <col min="14" max="42" width="12" style="57" hidden="1"/>
    <col min="43" max="43" width="18.6640625" style="57" hidden="1"/>
    <col min="44" max="63" width="12" style="57" hidden="1"/>
    <col min="64" max="16384" width="9.33203125" style="57" hidden="1"/>
  </cols>
  <sheetData>
    <row r="1" spans="2:63" hidden="1">
      <c r="P1" s="57" t="s">
        <v>18</v>
      </c>
      <c r="AE1" s="61"/>
      <c r="AU1" s="290"/>
      <c r="AV1" s="290"/>
      <c r="AW1" s="290"/>
      <c r="AX1" s="290"/>
      <c r="AY1" s="290"/>
      <c r="AZ1" s="290"/>
      <c r="BA1" s="290"/>
      <c r="BB1" s="290"/>
      <c r="BC1" s="290"/>
      <c r="BD1" s="290"/>
      <c r="BE1" s="290"/>
      <c r="BF1" s="290"/>
      <c r="BG1" s="290"/>
      <c r="BH1" s="290"/>
      <c r="BI1" s="290"/>
      <c r="BJ1" s="290"/>
      <c r="BK1" s="290"/>
    </row>
    <row r="2" spans="2:63" hidden="1">
      <c r="B2" s="52" t="s">
        <v>19</v>
      </c>
      <c r="C2" s="52" t="s">
        <v>20</v>
      </c>
      <c r="D2" s="52" t="s">
        <v>21</v>
      </c>
      <c r="E2" s="52" t="s">
        <v>22</v>
      </c>
      <c r="H2" s="52" t="s">
        <v>23</v>
      </c>
      <c r="I2" s="52">
        <v>1</v>
      </c>
      <c r="J2" s="62">
        <v>1</v>
      </c>
      <c r="K2" s="62">
        <v>1</v>
      </c>
      <c r="P2" s="1">
        <v>0</v>
      </c>
      <c r="Q2" t="s">
        <v>14</v>
      </c>
      <c r="R2" s="1"/>
      <c r="S2" s="1"/>
      <c r="T2" s="1"/>
      <c r="U2" s="1"/>
      <c r="V2" s="1"/>
      <c r="W2" s="1"/>
      <c r="X2" s="1"/>
      <c r="Y2" s="1"/>
      <c r="Z2" s="1"/>
      <c r="AA2" s="1"/>
      <c r="AB2" s="1"/>
      <c r="AC2" s="1"/>
      <c r="AD2" s="16" t="str">
        <f>IF(AE2="","",MAX($AD$1:AD1)+1)</f>
        <v/>
      </c>
      <c r="AE2" s="102"/>
      <c r="AF2" s="1"/>
      <c r="AG2" s="1"/>
      <c r="AL2" s="154" t="str">
        <f>$C$69</f>
        <v>業務、服展、北富銀</v>
      </c>
      <c r="AU2" s="291"/>
      <c r="AV2" s="291"/>
      <c r="AW2" s="292"/>
      <c r="AX2" s="292"/>
      <c r="AY2" s="292"/>
      <c r="AZ2" s="292"/>
      <c r="BA2" s="293"/>
      <c r="BB2" s="292"/>
      <c r="BC2" s="292"/>
      <c r="BD2" s="292"/>
      <c r="BE2" s="292"/>
      <c r="BF2" s="292"/>
      <c r="BG2" s="292"/>
      <c r="BH2" s="292"/>
      <c r="BI2" s="292"/>
      <c r="BJ2" s="292"/>
      <c r="BK2" s="292"/>
    </row>
    <row r="3" spans="2:63" hidden="1">
      <c r="B3" s="52">
        <f>IF(C4=0,0,VALUE(MID(C4,IF(LEN(C4)=7,4,3),2)))</f>
        <v>6</v>
      </c>
      <c r="C3" s="53">
        <f ca="1">IF(TODAY()&lt;DATE(2026,1,1),DATE(2026,1,1),TODAY())</f>
        <v>46023</v>
      </c>
      <c r="D3" s="53">
        <f>IF(C4=0,0,DATE(LEFT(C4,IF(LEN(C4)=7,3,2))+1911,MID(C4,IF(LEN(C4)=7,4,3),2),RIGHT(C4,2)))</f>
        <v>45809</v>
      </c>
      <c r="E3" s="54">
        <f>N(DAY(DATE(LEFT(C4,IF(LEN(C4)=7,3,2))+1911,MID(C4,IF(LEN(C4)=7,4,3),2)+1,0)))</f>
        <v>30</v>
      </c>
      <c r="H3" s="52" t="s">
        <v>25</v>
      </c>
      <c r="I3" s="52">
        <v>1</v>
      </c>
      <c r="J3" s="62">
        <v>1</v>
      </c>
      <c r="K3" s="62">
        <v>1</v>
      </c>
      <c r="P3" s="16">
        <f>IF(Q3="","",MAX($P$2:P2)+1)</f>
        <v>1</v>
      </c>
      <c r="Q3" s="25" t="str">
        <f>IF(AND(C46=0,C47=0),"","‧上表年度實繳保費已扣除保費折扣，繳費期內如不符保費折扣條件，上表將不適用。")</f>
        <v>‧上表年度實繳保費已扣除保費折扣，繳費期內如不符保費折扣條件，上表將不適用。</v>
      </c>
      <c r="R3" s="1"/>
      <c r="S3" s="1"/>
      <c r="T3" s="1"/>
      <c r="U3" s="1"/>
      <c r="V3" s="1"/>
      <c r="W3" s="1"/>
      <c r="X3" s="1"/>
      <c r="Y3" s="1"/>
      <c r="Z3" s="1"/>
      <c r="AA3" s="1"/>
      <c r="AB3" s="1"/>
      <c r="AC3" s="1"/>
      <c r="AD3" s="16" t="str">
        <f>IF(AE3="","",MAX($AD$1:AD2)+1)</f>
        <v/>
      </c>
      <c r="AE3" s="102"/>
      <c r="AF3" s="1"/>
      <c r="AG3" s="1"/>
      <c r="AL3" s="155" t="s">
        <v>274</v>
      </c>
      <c r="AM3" s="155" t="s">
        <v>275</v>
      </c>
      <c r="AN3" s="155" t="s">
        <v>109</v>
      </c>
      <c r="AO3" s="155" t="s">
        <v>276</v>
      </c>
      <c r="AP3" s="155" t="s">
        <v>277</v>
      </c>
      <c r="AQ3" s="155"/>
      <c r="AR3" s="155"/>
      <c r="AU3" s="294"/>
      <c r="AV3" s="294"/>
      <c r="AW3" s="295"/>
      <c r="AX3" s="295"/>
      <c r="AY3" s="295"/>
      <c r="AZ3" s="296"/>
      <c r="BA3" s="297"/>
      <c r="BB3" s="295"/>
      <c r="BC3" s="295"/>
      <c r="BD3" s="295"/>
      <c r="BE3" s="295"/>
      <c r="BF3" s="295"/>
      <c r="BG3" s="295"/>
      <c r="BH3" s="295"/>
      <c r="BI3" s="295"/>
      <c r="BJ3" s="295"/>
      <c r="BK3" s="295"/>
    </row>
    <row r="4" spans="2:63" hidden="1">
      <c r="B4" s="52" t="s">
        <v>21</v>
      </c>
      <c r="C4" s="54">
        <f>IF(C9=1,C10,IF(C9=2,VALUE(C11&amp;TEXT(C12,"00")&amp;TEXT(C13,"00")),""))</f>
        <v>1140601</v>
      </c>
      <c r="D4" s="55">
        <f ca="1">DATE(YEAR(C3)-$C$15,MONTH(C3)-6,DAY(C3))</f>
        <v>31229</v>
      </c>
      <c r="E4" s="94" t="str">
        <f>IF(OR(B3&lt;1,B3&gt;12),1,"")</f>
        <v/>
      </c>
      <c r="F4" s="120">
        <f ca="1">YEAR($D$4)-1911</f>
        <v>74</v>
      </c>
      <c r="H4" s="52" t="s">
        <v>26</v>
      </c>
      <c r="I4" s="52">
        <v>1</v>
      </c>
      <c r="J4" s="62">
        <v>1</v>
      </c>
      <c r="K4" s="62">
        <v>1</v>
      </c>
      <c r="P4" s="16">
        <f>IF(Q4="","",MAX($P$2:P3)+1)</f>
        <v>2</v>
      </c>
      <c r="Q4" s="25" t="s">
        <v>228</v>
      </c>
      <c r="R4" s="1"/>
      <c r="S4" s="1"/>
      <c r="T4" s="1"/>
      <c r="U4" s="1"/>
      <c r="V4" s="1"/>
      <c r="W4" s="1"/>
      <c r="X4" s="1"/>
      <c r="Y4" s="1"/>
      <c r="Z4" s="1"/>
      <c r="AA4" s="1"/>
      <c r="AB4" s="1"/>
      <c r="AC4" s="1"/>
      <c r="AD4" s="16" t="str">
        <f>IF(AE4="","",MAX($AD$1:AD3)+1)</f>
        <v/>
      </c>
      <c r="AE4" s="102"/>
      <c r="AF4" s="1"/>
      <c r="AG4" s="1"/>
      <c r="AK4" s="156">
        <f>IF(OR($AL4="",COUNTIF($AL$3:$AR$3,$AL$2)=0),"",MAX($AK$3:AK3)+1)</f>
        <v>1</v>
      </c>
      <c r="AL4" s="156" t="s">
        <v>249</v>
      </c>
      <c r="AU4" s="294"/>
      <c r="AV4" s="294"/>
      <c r="AW4" s="295"/>
      <c r="AX4" s="295"/>
      <c r="AY4" s="295"/>
      <c r="AZ4" s="296"/>
      <c r="BA4" s="297"/>
      <c r="BB4" s="295"/>
      <c r="BC4" s="295"/>
      <c r="BD4" s="295"/>
      <c r="BE4" s="295"/>
      <c r="BF4" s="295"/>
      <c r="BG4" s="295"/>
      <c r="BH4" s="295"/>
      <c r="BI4" s="295"/>
      <c r="BJ4" s="295"/>
      <c r="BK4" s="295"/>
    </row>
    <row r="5" spans="2:63" hidden="1">
      <c r="B5" s="52" t="s">
        <v>27</v>
      </c>
      <c r="C5" s="56" t="s">
        <v>28</v>
      </c>
      <c r="D5" s="56">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1</v>
      </c>
      <c r="E5" s="94" t="str">
        <f>IF(OR(VALUE(RIGHT(C4,2))&lt;1,VALUE(RIGHT(C4,2))&gt;E3),1,"")</f>
        <v/>
      </c>
      <c r="F5" s="120">
        <f ca="1">MONTH($D$4)</f>
        <v>7</v>
      </c>
      <c r="H5" s="52" t="s">
        <v>29</v>
      </c>
      <c r="I5" s="52">
        <v>0.52</v>
      </c>
      <c r="J5" s="62">
        <v>0.5</v>
      </c>
      <c r="K5" s="62">
        <v>2</v>
      </c>
      <c r="P5" s="16">
        <f>IF(Q5="","",MAX($P$2:P4)+1)</f>
        <v>3</v>
      </c>
      <c r="Q5" s="111" t="s">
        <v>229</v>
      </c>
      <c r="R5" s="1"/>
      <c r="S5" s="1"/>
      <c r="T5" s="1"/>
      <c r="U5" s="1"/>
      <c r="V5" s="1"/>
      <c r="W5" s="1"/>
      <c r="X5" s="1"/>
      <c r="Y5" s="1"/>
      <c r="Z5" s="1"/>
      <c r="AA5" s="1"/>
      <c r="AB5" s="1"/>
      <c r="AC5" s="1"/>
      <c r="AD5" s="16" t="str">
        <f>IF(AE5="","",MAX($AD$1:AD4)+1)</f>
        <v/>
      </c>
      <c r="AE5" s="102"/>
      <c r="AF5" s="1"/>
      <c r="AG5" s="1"/>
      <c r="AK5" s="156">
        <f>IF(OR($AL5="",COUNTIF($AL$3:$AR$3,$AL$2)=0),"",MAX($AK$3:AK4)+1)</f>
        <v>2</v>
      </c>
      <c r="AL5" s="156" t="s">
        <v>250</v>
      </c>
      <c r="AU5" s="294"/>
      <c r="AV5" s="294"/>
      <c r="AW5" s="295"/>
      <c r="AX5" s="295"/>
      <c r="AY5" s="295"/>
      <c r="AZ5" s="296"/>
      <c r="BA5" s="297"/>
      <c r="BB5" s="295"/>
      <c r="BC5" s="295"/>
      <c r="BD5" s="295"/>
      <c r="BE5" s="295"/>
      <c r="BF5" s="295"/>
      <c r="BG5" s="295"/>
      <c r="BH5" s="295"/>
      <c r="BI5" s="295"/>
      <c r="BJ5" s="295"/>
      <c r="BK5" s="295"/>
    </row>
    <row r="6" spans="2:63" hidden="1">
      <c r="B6" s="52"/>
      <c r="C6" s="56" t="s">
        <v>30</v>
      </c>
      <c r="D6" s="56">
        <f ca="1">IF(SUM(E6,D10:D13)&gt;=1,"生日格式錯誤",IF(D3&gt;C3,"被保險人未出生",DATEDIF(D3,C3,"y")))</f>
        <v>0</v>
      </c>
      <c r="E6" s="119" t="str">
        <f>IF(OR(E4=1,E5=1),1,"")</f>
        <v/>
      </c>
      <c r="F6" s="120">
        <f ca="1">DAY($D$4)</f>
        <v>1</v>
      </c>
      <c r="H6" s="52" t="s">
        <v>31</v>
      </c>
      <c r="I6" s="52">
        <v>0.26200000000000001</v>
      </c>
      <c r="J6" s="62">
        <v>0.25</v>
      </c>
      <c r="K6" s="62">
        <v>4</v>
      </c>
      <c r="P6" s="16">
        <f>IF(Q6="","",MAX($P$2:P5)+1)</f>
        <v>4</v>
      </c>
      <c r="Q6" s="25" t="s">
        <v>230</v>
      </c>
      <c r="R6" s="1"/>
      <c r="S6" s="1"/>
      <c r="T6" s="1"/>
      <c r="U6" s="1"/>
      <c r="V6" s="1"/>
      <c r="W6" s="1"/>
      <c r="X6" s="1"/>
      <c r="Y6" s="1"/>
      <c r="Z6" s="1"/>
      <c r="AA6" s="1"/>
      <c r="AB6" s="1"/>
      <c r="AC6" s="1"/>
      <c r="AD6" s="16" t="str">
        <f>IF(AE6="","",MAX($AD$1:AD5)+1)</f>
        <v/>
      </c>
      <c r="AE6" s="102"/>
      <c r="AG6" s="1"/>
      <c r="AK6" s="156">
        <f>IF(OR($AL6="",COUNTIF($AL$3:$AR$3,$AL$2)=0),"",MAX($AK$3:AK5)+1)</f>
        <v>3</v>
      </c>
      <c r="AL6" s="156" t="s">
        <v>251</v>
      </c>
      <c r="AU6" s="294"/>
      <c r="AV6" s="294"/>
      <c r="AW6" s="295"/>
      <c r="AX6" s="295"/>
      <c r="AY6" s="295"/>
      <c r="AZ6" s="296"/>
      <c r="BA6" s="297"/>
      <c r="BB6" s="295"/>
      <c r="BC6" s="295"/>
      <c r="BD6" s="295"/>
      <c r="BE6" s="295"/>
      <c r="BF6" s="295"/>
      <c r="BG6" s="295"/>
      <c r="BH6" s="295"/>
      <c r="BI6" s="295"/>
      <c r="BJ6" s="295"/>
      <c r="BK6" s="295"/>
    </row>
    <row r="7" spans="2:63" hidden="1">
      <c r="F7" s="120" t="str">
        <f ca="1">F4&amp;TEXT(F5,"00")&amp;TEXT(F6,"00")</f>
        <v>740701</v>
      </c>
      <c r="H7" s="52" t="s">
        <v>32</v>
      </c>
      <c r="I7" s="52">
        <v>8.7999999999999995E-2</v>
      </c>
      <c r="J7" s="62">
        <v>8.3333329999999997E-2</v>
      </c>
      <c r="K7" s="62">
        <v>12</v>
      </c>
      <c r="P7" s="16">
        <f>IF(Q7="","",MAX($P$2:P6)+1)</f>
        <v>5</v>
      </c>
      <c r="Q7" s="25" t="s">
        <v>95</v>
      </c>
      <c r="R7" s="1"/>
      <c r="S7" s="1"/>
      <c r="T7" s="1"/>
      <c r="U7" s="1"/>
      <c r="V7" s="1"/>
      <c r="W7" s="1"/>
      <c r="X7" s="1"/>
      <c r="Y7" s="1"/>
      <c r="Z7" s="1"/>
      <c r="AA7" s="1"/>
      <c r="AB7" s="1"/>
      <c r="AC7" s="1"/>
      <c r="AD7" s="16" t="str">
        <f>IF(AE7="","",MAX($AD$1:AD6)+1)</f>
        <v/>
      </c>
      <c r="AE7" s="102"/>
      <c r="AF7" s="1"/>
      <c r="AG7" s="1"/>
      <c r="AK7" s="156">
        <f>IF(OR($AL7="",COUNTIF($AL$3:$AR$3,$AL$2)=0),"",MAX($AK$3:AK6)+1)</f>
        <v>4</v>
      </c>
      <c r="AL7" s="156" t="s">
        <v>252</v>
      </c>
      <c r="AU7" s="294"/>
      <c r="AV7" s="294"/>
      <c r="AW7" s="295"/>
      <c r="AX7" s="295"/>
      <c r="AY7" s="295"/>
      <c r="AZ7" s="296"/>
      <c r="BA7" s="297"/>
      <c r="BB7" s="295"/>
      <c r="BC7" s="295"/>
      <c r="BD7" s="295"/>
      <c r="BE7" s="295"/>
      <c r="BF7" s="295"/>
      <c r="BG7" s="295"/>
      <c r="BH7" s="295"/>
      <c r="BI7" s="295"/>
      <c r="BJ7" s="295"/>
      <c r="BK7" s="295"/>
    </row>
    <row r="8" spans="2:63" hidden="1">
      <c r="K8" s="57" t="s">
        <v>245</v>
      </c>
      <c r="L8" s="57" t="s">
        <v>246</v>
      </c>
      <c r="M8" s="57">
        <f>COUNTA(L11:L12)</f>
        <v>2</v>
      </c>
      <c r="N8" s="1"/>
      <c r="P8" s="16">
        <f>IF(Q8="","",MAX($P$2:P7)+1)</f>
        <v>6</v>
      </c>
      <c r="Q8" s="25" t="s">
        <v>310</v>
      </c>
      <c r="R8" s="1"/>
      <c r="S8" s="1"/>
      <c r="T8" s="1"/>
      <c r="U8" s="1"/>
      <c r="V8" s="1"/>
      <c r="W8" s="1"/>
      <c r="X8" s="1"/>
      <c r="Y8" s="1"/>
      <c r="Z8" s="1"/>
      <c r="AA8" s="1"/>
      <c r="AB8" s="1"/>
      <c r="AC8" s="1"/>
      <c r="AD8" s="16" t="str">
        <f>IF(AE8="","",MAX($AD$1:AD7)+1)</f>
        <v/>
      </c>
      <c r="AE8" s="102"/>
      <c r="AF8" s="1"/>
      <c r="AG8" s="1"/>
      <c r="AK8" s="156">
        <f>IF(OR($AL8="",COUNTIF($AL$3:$AR$3,$AL$2)=0),"",MAX($AK$3:AK7)+1)</f>
        <v>5</v>
      </c>
      <c r="AL8" s="156" t="s">
        <v>253</v>
      </c>
      <c r="AU8" s="294"/>
      <c r="AV8" s="294"/>
      <c r="AW8" s="295"/>
      <c r="AX8" s="295"/>
      <c r="AY8" s="295"/>
      <c r="AZ8" s="296"/>
      <c r="BA8" s="297"/>
      <c r="BB8" s="295"/>
      <c r="BC8" s="295"/>
      <c r="BD8" s="295"/>
      <c r="BE8" s="295"/>
      <c r="BF8" s="295"/>
      <c r="BG8" s="295"/>
      <c r="BH8" s="295"/>
      <c r="BI8" s="295"/>
      <c r="BJ8" s="295"/>
      <c r="BK8" s="295"/>
    </row>
    <row r="9" spans="2:63" hidden="1">
      <c r="B9" s="60" t="s">
        <v>33</v>
      </c>
      <c r="C9" s="63">
        <v>1</v>
      </c>
      <c r="D9" s="60" t="s">
        <v>34</v>
      </c>
      <c r="H9" s="62" t="s">
        <v>234</v>
      </c>
      <c r="I9" s="62" t="s">
        <v>235</v>
      </c>
      <c r="J9" s="62" t="s">
        <v>236</v>
      </c>
      <c r="K9" s="62" t="str">
        <f>K10&amp;M10&amp;K11&amp;M11&amp;K12&amp;M12&amp;K13&amp;M13&amp;"。"&amp;D47</f>
        <v>首期繳費方式 1%折扣。</v>
      </c>
      <c r="L9" s="62" t="str">
        <f>L10&amp;M10&amp;L11&amp;M11&amp;L12&amp;M12&amp;L13&amp;"折扣"</f>
        <v>繳費方式折扣</v>
      </c>
      <c r="P9" s="16">
        <f>IF(Q9="","",MAX($P$2:P8)+1)</f>
        <v>7</v>
      </c>
      <c r="Q9" s="111" t="s">
        <v>106</v>
      </c>
      <c r="R9" s="1"/>
      <c r="S9" s="1"/>
      <c r="T9" s="1"/>
      <c r="U9" s="1"/>
      <c r="V9" s="1"/>
      <c r="W9" s="1"/>
      <c r="X9" s="1"/>
      <c r="Y9" s="1"/>
      <c r="Z9" s="1"/>
      <c r="AA9" s="1"/>
      <c r="AB9" s="1"/>
      <c r="AC9" s="1"/>
      <c r="AD9" s="16" t="str">
        <f>IF(AE9="","",MAX($AD$1:AD8)+1)</f>
        <v/>
      </c>
      <c r="AE9" s="102"/>
      <c r="AF9" s="1"/>
      <c r="AG9" s="1"/>
      <c r="AK9" s="156">
        <f>IF(OR($AL9="",COUNTIF($AL$3:$AR$3,$AL$2)=0),"",MAX($AK$3:AK8)+1)</f>
        <v>6</v>
      </c>
      <c r="AL9" s="156" t="s">
        <v>254</v>
      </c>
      <c r="AU9" s="294"/>
      <c r="AV9" s="294"/>
      <c r="AW9" s="295"/>
      <c r="AX9" s="295"/>
      <c r="AY9" s="295"/>
      <c r="AZ9" s="296"/>
      <c r="BA9" s="297"/>
      <c r="BB9" s="295"/>
      <c r="BC9" s="295"/>
      <c r="BD9" s="295"/>
      <c r="BE9" s="295"/>
      <c r="BF9" s="295"/>
      <c r="BG9" s="295"/>
      <c r="BH9" s="295"/>
      <c r="BI9" s="295"/>
      <c r="BJ9" s="295"/>
      <c r="BK9" s="295"/>
    </row>
    <row r="10" spans="2:63" hidden="1">
      <c r="B10" s="60" t="s">
        <v>35</v>
      </c>
      <c r="C10" s="56">
        <f>BD</f>
        <v>1140601</v>
      </c>
      <c r="D10" s="64" t="str">
        <f>IF(AND($C$9=1,OR(C10="",C10=0)),1,"")</f>
        <v/>
      </c>
      <c r="G10" s="57">
        <v>1</v>
      </c>
      <c r="H10" s="140" t="s">
        <v>237</v>
      </c>
      <c r="I10" s="141">
        <f>$C$42</f>
        <v>0.01</v>
      </c>
      <c r="J10" s="141">
        <f>$C$44</f>
        <v>0</v>
      </c>
      <c r="K10" s="62" t="str">
        <f>IF(AND(I10&gt;0,J10&gt;0),"首、續期"&amp;H10&amp;TEXT(I10," 0%")&amp;"折扣",IF(AND(I10&gt;0,J10=0),"首期"&amp;H10&amp;TEXT(I10," 0%")&amp;"折扣",IF(AND(I10=0,J10&gt;0),"續期"&amp;H10&amp;TEXT(J10," 0%")&amp;"折扣","")))</f>
        <v>首期繳費方式 1%折扣</v>
      </c>
      <c r="L10" s="62" t="str">
        <f>IF(SUM(I10:J10)&gt;0,H10,"")</f>
        <v>繳費方式</v>
      </c>
      <c r="M10" s="62" t="str">
        <f>IF(L10="","",IF(SUM(N11:N13)&gt;=2,"、",IF(SUM(N11:N13)=1,"及","")))</f>
        <v/>
      </c>
      <c r="N10" s="57">
        <f>IF(L10&lt;&gt;"",1,0)</f>
        <v>1</v>
      </c>
      <c r="P10" s="16" t="str">
        <f>IF(Q10="","",MAX($P$2:P9)+1)</f>
        <v/>
      </c>
      <c r="Q10"/>
      <c r="R10" s="1"/>
      <c r="S10" s="1"/>
      <c r="T10" s="1"/>
      <c r="U10" s="1"/>
      <c r="V10" s="1"/>
      <c r="W10" s="1"/>
      <c r="X10" s="1"/>
      <c r="Y10" s="1"/>
      <c r="Z10" s="1"/>
      <c r="AA10" s="1"/>
      <c r="AB10" s="1"/>
      <c r="AC10" s="1"/>
      <c r="AD10" s="16" t="str">
        <f>IF(AE10="","",MAX($AD$1:AD9)+1)</f>
        <v/>
      </c>
      <c r="AE10" s="102"/>
      <c r="AF10" s="1"/>
      <c r="AG10" s="1"/>
      <c r="AK10" s="156">
        <f>IF(OR($AL10="",COUNTIF($AL$3:$AR$3,$AL$2)=0),"",MAX($AK$3:AK9)+1)</f>
        <v>7</v>
      </c>
      <c r="AL10" s="156" t="s">
        <v>255</v>
      </c>
      <c r="AU10" s="294"/>
      <c r="AV10" s="294"/>
      <c r="AW10" s="295"/>
      <c r="AX10" s="295"/>
      <c r="AY10" s="295"/>
      <c r="AZ10" s="296"/>
      <c r="BA10" s="297"/>
      <c r="BB10" s="295"/>
      <c r="BC10" s="295"/>
      <c r="BD10" s="295"/>
      <c r="BE10" s="295"/>
      <c r="BF10" s="295"/>
      <c r="BG10" s="295"/>
      <c r="BH10" s="295"/>
      <c r="BI10" s="295"/>
      <c r="BJ10" s="295"/>
      <c r="BK10" s="295"/>
    </row>
    <row r="11" spans="2:63" hidden="1">
      <c r="B11" s="60" t="s">
        <v>36</v>
      </c>
      <c r="C11" s="56"/>
      <c r="D11" s="64" t="str">
        <f>IF(AND($C$9=2,OR(C11="",C11=0)),1,"")</f>
        <v/>
      </c>
      <c r="G11" s="57">
        <v>2</v>
      </c>
      <c r="H11" s="62" t="s">
        <v>238</v>
      </c>
      <c r="I11" s="141">
        <f>$C$37</f>
        <v>0</v>
      </c>
      <c r="J11" s="141">
        <f>$C$37</f>
        <v>0</v>
      </c>
      <c r="K11" s="62" t="str">
        <f>IF(AND(I11&gt;0,J11&gt;0),"首、續期"&amp;H11&amp;TEXT(I11," 0%")&amp;"折扣",IF(AND(I11&gt;0,J11=0),"首期"&amp;H11&amp;TEXT(I11," 0%")&amp;"折扣",IF(AND(I11=0,J11&gt;0),"續期"&amp;H11&amp;TEXT(J11," 0%")&amp;"折扣","")))</f>
        <v/>
      </c>
      <c r="L11" s="62" t="str">
        <f>IF(SUM(I11:J11)&gt;0,H11,"")</f>
        <v/>
      </c>
      <c r="M11" s="62" t="str">
        <f>IF(L11="","",IF(SUM(N12:N14)&gt;=2,"、",IF(SUM(N12:N14)=1,"及","")))</f>
        <v/>
      </c>
      <c r="N11" s="57">
        <f>IF(L11&lt;&gt;"",1,0)</f>
        <v>0</v>
      </c>
      <c r="P11" s="16" t="str">
        <f>IF(Q11="","",MAX($P$2:P10)+1)</f>
        <v/>
      </c>
      <c r="Q11"/>
      <c r="R11" s="1"/>
      <c r="S11" s="1"/>
      <c r="T11" s="1"/>
      <c r="U11" s="1"/>
      <c r="V11" s="1"/>
      <c r="W11" s="1"/>
      <c r="X11" s="1"/>
      <c r="Y11" s="1"/>
      <c r="Z11" s="1"/>
      <c r="AA11" s="1"/>
      <c r="AB11" s="1"/>
      <c r="AC11" s="1"/>
      <c r="AD11" s="16" t="str">
        <f>IF(AE11="","",MAX($AD$1:AD10)+1)</f>
        <v/>
      </c>
      <c r="AE11" s="102"/>
      <c r="AF11" s="1"/>
      <c r="AG11" s="1"/>
      <c r="AK11" s="156">
        <f>IF(OR($AL11="",COUNTIF($AL$3:$AR$3,$AL$2)=0),"",MAX($AK$3:AK10)+1)</f>
        <v>8</v>
      </c>
      <c r="AL11" s="156" t="s">
        <v>256</v>
      </c>
      <c r="AU11" s="294"/>
      <c r="AV11" s="294"/>
      <c r="AW11" s="295"/>
      <c r="AX11" s="295"/>
      <c r="AY11" s="295"/>
      <c r="AZ11" s="296"/>
      <c r="BA11" s="297"/>
      <c r="BB11" s="295"/>
      <c r="BC11" s="295"/>
      <c r="BD11" s="295"/>
      <c r="BE11" s="295"/>
      <c r="BF11" s="295"/>
      <c r="BG11" s="295"/>
      <c r="BH11" s="295"/>
      <c r="BI11" s="295"/>
      <c r="BJ11" s="295"/>
      <c r="BK11" s="295"/>
    </row>
    <row r="12" spans="2:63" hidden="1">
      <c r="C12" s="56"/>
      <c r="D12" s="64" t="str">
        <f>IF(AND($C$9=2,OR(C12="",C12&lt;1,C12&gt;12)),1,"")</f>
        <v/>
      </c>
      <c r="G12" s="57">
        <v>3</v>
      </c>
      <c r="H12" s="62" t="s">
        <v>247</v>
      </c>
      <c r="I12" s="141">
        <f>$C$38</f>
        <v>0</v>
      </c>
      <c r="J12" s="141">
        <f>$C$39</f>
        <v>0</v>
      </c>
      <c r="K12" s="62" t="str">
        <f>IF(AND(I12&gt;0,J12&gt;0),"首、續期"&amp;H12&amp;TEXT(I12," 0%")&amp;"折扣",IF(AND(I12&gt;0,J12=0),"首期"&amp;H12&amp;TEXT(I12," 0%")&amp;"折扣",IF(AND(I12=0,J12&gt;0),"續期"&amp;H12&amp;TEXT(J12," 0%")&amp;"折扣","")))</f>
        <v/>
      </c>
      <c r="L12" s="62" t="str">
        <f>IF(SUM(I12:J12)&gt;0,H12,"")</f>
        <v/>
      </c>
      <c r="M12" s="62" t="str">
        <f>IF(L12="","",IF(SUM(N13:N15)&gt;=2,"、",IF(SUM(N13:N15)=1,"及","")))</f>
        <v/>
      </c>
      <c r="N12" s="57">
        <f>IF(L12&lt;&gt;"",1,0)</f>
        <v>0</v>
      </c>
      <c r="P12" s="16" t="str">
        <f>IF(Q12="","",MAX($P$2:P11)+1)</f>
        <v/>
      </c>
      <c r="Q12"/>
      <c r="R12" s="1"/>
      <c r="S12" s="1"/>
      <c r="T12" s="1"/>
      <c r="U12" s="1"/>
      <c r="V12" s="2"/>
      <c r="W12" s="1"/>
      <c r="X12" s="1"/>
      <c r="Y12" s="1"/>
      <c r="Z12" s="1"/>
      <c r="AA12" s="1"/>
      <c r="AB12" s="1"/>
      <c r="AC12" s="1"/>
      <c r="AD12" s="16" t="str">
        <f>IF(AE12="","",MAX($AD$1:AD11)+1)</f>
        <v/>
      </c>
      <c r="AE12" s="102"/>
      <c r="AG12" s="1"/>
      <c r="AK12" s="156">
        <f>IF(OR($AL12="",COUNTIF($AL$3:$AR$3,$AL$2)=0),"",MAX($AK$3:AK11)+1)</f>
        <v>9</v>
      </c>
      <c r="AL12" s="156" t="s">
        <v>257</v>
      </c>
      <c r="AU12" s="294"/>
      <c r="AV12" s="294"/>
      <c r="AW12" s="295"/>
      <c r="AX12" s="295"/>
      <c r="AY12" s="295"/>
      <c r="AZ12" s="296"/>
      <c r="BA12" s="297"/>
      <c r="BB12" s="295"/>
      <c r="BC12" s="295"/>
      <c r="BD12" s="295"/>
      <c r="BE12" s="295"/>
      <c r="BF12" s="295"/>
      <c r="BG12" s="295"/>
      <c r="BH12" s="295"/>
      <c r="BI12" s="295"/>
      <c r="BJ12" s="295"/>
      <c r="BK12" s="295"/>
    </row>
    <row r="13" spans="2:63" hidden="1">
      <c r="C13" s="67"/>
      <c r="D13" s="68" t="str">
        <f>IF(AND($C$9=2,OR(C13="",C13&lt;1,C13&gt;E3)),1,"")</f>
        <v/>
      </c>
      <c r="G13" s="57">
        <v>4</v>
      </c>
      <c r="H13" s="62" t="s">
        <v>239</v>
      </c>
      <c r="I13" s="141">
        <f>$C$40</f>
        <v>0</v>
      </c>
      <c r="J13" s="141">
        <f>$C$40</f>
        <v>0</v>
      </c>
      <c r="K13" s="62" t="str">
        <f>IF(AND(I13&gt;0,J13&gt;0),"首、續期"&amp;H13&amp;TEXT(I13," 0%")&amp;"折扣",IF(AND(I13&gt;0,J13=0),"首期"&amp;H13&amp;TEXT(I13," 0%")&amp;"折扣",IF(AND(I13=0,J13&gt;0),"續期"&amp;H13&amp;TEXT(J13," 0%")&amp;"折扣","")))</f>
        <v/>
      </c>
      <c r="L13" s="62" t="str">
        <f>IF(SUM(I13:J13)&gt;0,H13,"")</f>
        <v/>
      </c>
      <c r="M13" s="62" t="str">
        <f>IF(L13="","",IF(SUM(N14:N16)&gt;=2,"、",IF(SUM(N14:N16)=1,"及","")))</f>
        <v/>
      </c>
      <c r="N13" s="57">
        <f>IF(L13&lt;&gt;"",1,0)</f>
        <v>0</v>
      </c>
      <c r="P13" s="16" t="str">
        <f>IF(Q13="","",MAX($P$2:P12)+1)</f>
        <v/>
      </c>
      <c r="Q13"/>
      <c r="R13" s="1"/>
      <c r="S13" s="1"/>
      <c r="T13" s="1"/>
      <c r="U13" s="1"/>
      <c r="V13" s="2"/>
      <c r="W13" s="1"/>
      <c r="X13" s="1"/>
      <c r="Y13" s="1"/>
      <c r="Z13" s="1"/>
      <c r="AA13" s="1"/>
      <c r="AB13" s="1"/>
      <c r="AC13" s="1"/>
      <c r="AD13" s="16" t="str">
        <f>IF(AE13="","",MAX($AD$1:AD12)+1)</f>
        <v/>
      </c>
      <c r="AE13" s="102"/>
      <c r="AG13" s="1"/>
      <c r="AK13" s="156">
        <f>IF(OR($AL13="",COUNTIF($AL$3:$AR$3,$AL$2)=0),"",MAX($AK$3:AK12)+1)</f>
        <v>10</v>
      </c>
      <c r="AL13" s="156" t="s">
        <v>258</v>
      </c>
      <c r="AU13" s="294"/>
      <c r="AV13" s="294"/>
      <c r="AW13" s="295"/>
      <c r="AX13" s="295"/>
      <c r="AY13" s="295"/>
      <c r="AZ13" s="296"/>
      <c r="BA13" s="297"/>
      <c r="BB13" s="295"/>
      <c r="BC13" s="295"/>
      <c r="BD13" s="295"/>
      <c r="BE13" s="295"/>
      <c r="BF13" s="295"/>
      <c r="BG13" s="295"/>
      <c r="BH13" s="295"/>
      <c r="BI13" s="295"/>
      <c r="BJ13" s="295"/>
      <c r="BK13" s="295"/>
    </row>
    <row r="14" spans="2:63" hidden="1">
      <c r="B14" s="69" t="s">
        <v>37</v>
      </c>
      <c r="C14" s="69"/>
      <c r="D14" s="70" t="str">
        <f>IF(SUM(E6,D10:D13)&gt;=1,"*日期空白或格式錯誤*","")</f>
        <v/>
      </c>
      <c r="H14" s="52"/>
      <c r="I14" s="65"/>
      <c r="J14" s="66"/>
      <c r="P14" s="16" t="str">
        <f>IF(Q14="","",MAX($P$2:P13)+1)</f>
        <v/>
      </c>
      <c r="Q14"/>
      <c r="R14" s="1"/>
      <c r="S14" s="1"/>
      <c r="T14" s="1"/>
      <c r="U14" s="1"/>
      <c r="V14" s="1"/>
      <c r="W14" s="1"/>
      <c r="X14" s="1"/>
      <c r="Y14" s="1"/>
      <c r="Z14" s="1"/>
      <c r="AA14" s="1"/>
      <c r="AB14" s="1"/>
      <c r="AC14" s="1"/>
      <c r="AD14" s="16" t="str">
        <f>IF(AE14="","",MAX($AD$1:AD13)+1)</f>
        <v/>
      </c>
      <c r="AE14" s="102"/>
      <c r="AF14" s="48"/>
      <c r="AG14" s="1"/>
      <c r="AK14" s="156">
        <f>IF(OR($AL14="",COUNTIF($AL$3:$AR$3,$AL$2)=0),"",MAX($AK$3:AK13)+1)</f>
        <v>11</v>
      </c>
      <c r="AL14" s="156" t="s">
        <v>259</v>
      </c>
      <c r="AU14" s="294"/>
      <c r="AV14" s="294"/>
      <c r="AW14" s="295"/>
      <c r="AX14" s="295"/>
      <c r="AY14" s="295"/>
      <c r="AZ14" s="296"/>
      <c r="BA14" s="297"/>
      <c r="BB14" s="295"/>
      <c r="BC14" s="295"/>
      <c r="BD14" s="295"/>
      <c r="BE14" s="295"/>
      <c r="BF14" s="295"/>
      <c r="BG14" s="295"/>
      <c r="BH14" s="295"/>
      <c r="BI14" s="295"/>
      <c r="BJ14" s="295"/>
      <c r="BK14" s="295"/>
    </row>
    <row r="15" spans="2:63" hidden="1">
      <c r="B15" s="71" t="s">
        <v>38</v>
      </c>
      <c r="C15" s="63">
        <f>IF($C$22="",,VLOOKUP($C$24,$H$51:$J$54,3,FALSE))</f>
        <v>40</v>
      </c>
      <c r="D15" s="64" t="str">
        <f ca="1">IF(D5&gt;C15,1,"")</f>
        <v/>
      </c>
      <c r="H15" s="52"/>
      <c r="I15" s="65"/>
      <c r="J15" s="66"/>
      <c r="K15" s="57" t="s">
        <v>240</v>
      </c>
      <c r="P15" s="16" t="str">
        <f>IF(Q15="","",MAX($P$2:P14)+1)</f>
        <v/>
      </c>
      <c r="Q15"/>
      <c r="R15" s="1"/>
      <c r="S15" s="1"/>
      <c r="T15" s="1"/>
      <c r="U15" s="1"/>
      <c r="V15" s="1"/>
      <c r="W15" s="1"/>
      <c r="X15" s="1"/>
      <c r="Y15" s="1"/>
      <c r="Z15" s="1"/>
      <c r="AA15" s="1"/>
      <c r="AB15" s="1"/>
      <c r="AC15" s="1"/>
      <c r="AD15" s="16" t="str">
        <f>IF(AE15="","",MAX($AD$1:AD14)+1)</f>
        <v/>
      </c>
      <c r="AE15" s="102"/>
      <c r="AF15"/>
      <c r="AG15" s="1"/>
      <c r="AK15" s="156">
        <f>IF(OR($AL15="",COUNTIF($AL$3:$AR$3,$AL$2)=0),"",MAX($AK$3:AK14)+1)</f>
        <v>12</v>
      </c>
      <c r="AL15" s="156" t="s">
        <v>305</v>
      </c>
      <c r="AU15" s="294"/>
      <c r="AV15" s="294"/>
      <c r="AW15" s="298"/>
      <c r="AX15" s="298"/>
      <c r="AY15" s="298"/>
      <c r="AZ15" s="299"/>
      <c r="BA15" s="297"/>
      <c r="BB15" s="298"/>
      <c r="BC15" s="298"/>
      <c r="BD15" s="298"/>
      <c r="BE15" s="298"/>
      <c r="BF15" s="298"/>
      <c r="BG15" s="298"/>
      <c r="BH15" s="298"/>
      <c r="BI15" s="298"/>
      <c r="BJ15" s="298"/>
      <c r="BK15" s="298"/>
    </row>
    <row r="16" spans="2:63" hidden="1">
      <c r="B16" s="72" t="str">
        <f>"最低承保"&amp;IF(E16=1,"(足歲)","(保險年齡)")</f>
        <v>最低承保(保險年齡)</v>
      </c>
      <c r="C16" s="63">
        <f>IF($C$22="",,VLOOKUP($C$24,H51:J54,2,FALSE))</f>
        <v>0</v>
      </c>
      <c r="D16" s="64" t="str">
        <f ca="1">IF(IF(E16=1,D6,IF(E16=2,D5,0))&lt;C16,1,"")</f>
        <v/>
      </c>
      <c r="E16" s="63">
        <v>2</v>
      </c>
      <c r="K16" s="57" t="s">
        <v>241</v>
      </c>
      <c r="P16" s="16" t="str">
        <f>IF(Q16="","",MAX($P$2:P15)+1)</f>
        <v/>
      </c>
      <c r="Q16"/>
      <c r="R16" s="1"/>
      <c r="S16" s="1"/>
      <c r="T16" s="1"/>
      <c r="U16" s="1"/>
      <c r="V16" s="1"/>
      <c r="W16" s="1"/>
      <c r="X16" s="1"/>
      <c r="Y16" s="1"/>
      <c r="Z16" s="1"/>
      <c r="AA16" s="1"/>
      <c r="AB16" s="1"/>
      <c r="AC16" s="1"/>
      <c r="AD16" s="16" t="str">
        <f>IF(AE16="","",MAX($AD$1:AD15)+1)</f>
        <v/>
      </c>
      <c r="AE16" s="112"/>
      <c r="AF16" s="48"/>
      <c r="AG16" s="1"/>
      <c r="AK16" s="156">
        <f>IF(OR($AL16="",COUNTIF($AL$3:$AR$3,$AL$2)=0),"",MAX($AK$3:AK15)+1)</f>
        <v>13</v>
      </c>
      <c r="AL16" s="156" t="s">
        <v>306</v>
      </c>
      <c r="AU16" s="294"/>
      <c r="AV16" s="294"/>
      <c r="AW16" s="298"/>
      <c r="AX16" s="298"/>
      <c r="AY16" s="298"/>
      <c r="AZ16" s="299"/>
      <c r="BA16" s="297"/>
      <c r="BB16" s="298"/>
      <c r="BC16" s="298"/>
      <c r="BD16" s="298"/>
      <c r="BE16" s="298"/>
      <c r="BF16" s="298"/>
      <c r="BG16" s="298"/>
      <c r="BH16" s="298"/>
      <c r="BI16" s="298"/>
      <c r="BJ16" s="298"/>
      <c r="BK16" s="298"/>
    </row>
    <row r="17" spans="2:65" hidden="1">
      <c r="B17" s="69" t="s">
        <v>39</v>
      </c>
      <c r="C17" s="69"/>
      <c r="D17" s="70" t="str">
        <f ca="1">IF(SUM(D15:D16)&gt;=1,"*年齡不符專案投保區間*","")</f>
        <v/>
      </c>
      <c r="H17" s="56" t="str">
        <f>IF($C$24=1,"躉繳","躉繳")</f>
        <v>躉繳</v>
      </c>
      <c r="I17" s="52"/>
      <c r="J17" s="52"/>
      <c r="K17" s="57" t="s">
        <v>242</v>
      </c>
      <c r="P17" s="16" t="str">
        <f>IF(Q17="","",MAX($P$2:P16)+1)</f>
        <v/>
      </c>
      <c r="Q17"/>
      <c r="R17" s="1"/>
      <c r="S17" s="1"/>
      <c r="T17" s="1"/>
      <c r="U17" s="1"/>
      <c r="V17" s="1"/>
      <c r="W17" s="1"/>
      <c r="X17" s="1"/>
      <c r="Y17" s="1"/>
      <c r="Z17" s="1"/>
      <c r="AA17" s="1"/>
      <c r="AB17" s="1"/>
      <c r="AC17" s="1"/>
      <c r="AD17" s="16" t="str">
        <f>IF(AE17="","",MAX($AD$1:AD16)+1)</f>
        <v/>
      </c>
      <c r="AE17" s="102"/>
      <c r="AF17" s="48"/>
      <c r="AG17" s="1"/>
      <c r="AK17" s="156">
        <f>IF(OR($AL17="",COUNTIF($AL$3:$AR$3,$AL$2)=0),"",MAX($AK$3:AK16)+1)</f>
        <v>14</v>
      </c>
      <c r="AL17" s="156" t="s">
        <v>260</v>
      </c>
      <c r="AU17" s="294"/>
      <c r="AV17" s="294"/>
      <c r="AW17" s="298"/>
      <c r="AX17" s="298"/>
      <c r="AY17" s="298"/>
      <c r="AZ17" s="299"/>
      <c r="BA17" s="297"/>
      <c r="BB17" s="298"/>
      <c r="BC17" s="298"/>
      <c r="BD17" s="298"/>
      <c r="BE17" s="298"/>
      <c r="BF17" s="298"/>
      <c r="BG17" s="298"/>
      <c r="BH17" s="298"/>
      <c r="BI17" s="298"/>
      <c r="BJ17" s="298"/>
      <c r="BK17" s="298"/>
    </row>
    <row r="18" spans="2:65" hidden="1">
      <c r="B18" s="60" t="s">
        <v>40</v>
      </c>
      <c r="C18" s="73">
        <f>IF(輸入頁!$K$5="男",1,IF(輸入頁!$K$5="女",2,0))</f>
        <v>2</v>
      </c>
      <c r="D18" s="74" t="str">
        <f>IF(OR(C18="",C18&lt;=0,C18&gt;=3),1,"")</f>
        <v/>
      </c>
      <c r="H18" s="56" t="str">
        <f>IF($C$24=1,"年繳","年繳")</f>
        <v>年繳</v>
      </c>
      <c r="I18" s="52"/>
      <c r="J18" s="52"/>
      <c r="K18" s="57" t="s">
        <v>243</v>
      </c>
      <c r="P18" s="16" t="str">
        <f>IF(Q18="","",MAX($P$2:P17)+1)</f>
        <v/>
      </c>
      <c r="Q18" s="75"/>
      <c r="V18" s="1"/>
      <c r="W18" s="1"/>
      <c r="X18" s="1"/>
      <c r="Y18" s="1"/>
      <c r="Z18" s="1"/>
      <c r="AA18" s="1"/>
      <c r="AB18" s="1"/>
      <c r="AC18" s="1"/>
      <c r="AD18" s="16" t="str">
        <f>IF(AE18="","",MAX($AD$1:AD17)+1)</f>
        <v/>
      </c>
      <c r="AE18" s="102"/>
      <c r="AF18" s="1"/>
      <c r="AG18" s="1"/>
      <c r="AK18" s="156">
        <f>IF(OR($AL18="",COUNTIF($AL$3:$AR$3,$AL$2)=0),"",MAX($AK$3:AK17)+1)</f>
        <v>15</v>
      </c>
      <c r="AL18" s="156" t="s">
        <v>834</v>
      </c>
      <c r="AU18" s="294"/>
      <c r="AV18" s="294"/>
      <c r="AW18" s="298"/>
      <c r="AX18" s="298"/>
      <c r="AY18" s="298"/>
      <c r="AZ18" s="299"/>
      <c r="BA18" s="297"/>
      <c r="BB18" s="298"/>
      <c r="BC18" s="298"/>
      <c r="BD18" s="298"/>
      <c r="BE18" s="298"/>
      <c r="BF18" s="298"/>
      <c r="BG18" s="298"/>
      <c r="BH18" s="298"/>
      <c r="BI18" s="298"/>
      <c r="BJ18" s="298"/>
      <c r="BK18" s="298"/>
    </row>
    <row r="19" spans="2:65" hidden="1">
      <c r="B19" s="76" t="s">
        <v>41</v>
      </c>
      <c r="C19" s="76"/>
      <c r="D19" s="77" t="str">
        <f>IF(D18=1,"*性別輸入錯誤*","")</f>
        <v/>
      </c>
      <c r="H19" s="56" t="str">
        <f>IF($C$24=1,"半年繳","半年繳")</f>
        <v>半年繳</v>
      </c>
      <c r="I19" s="52"/>
      <c r="J19" s="66"/>
      <c r="K19" s="57" t="s">
        <v>244</v>
      </c>
      <c r="P19" s="16" t="str">
        <f>IF(Q19="","",MAX($P$2:P18)+1)</f>
        <v/>
      </c>
      <c r="Q19" s="24"/>
      <c r="V19" s="1"/>
      <c r="W19" s="1"/>
      <c r="X19" s="1"/>
      <c r="Y19" s="1"/>
      <c r="Z19" s="1"/>
      <c r="AA19" s="1"/>
      <c r="AB19" s="1"/>
      <c r="AC19" s="1"/>
      <c r="AD19" s="16" t="str">
        <f>IF(AE19="","",MAX($AD$1:AD18)+1)</f>
        <v/>
      </c>
      <c r="AE19" s="102"/>
      <c r="AF19" s="1"/>
      <c r="AG19" s="1"/>
      <c r="AK19" s="156">
        <f>IF(OR($AL19="",COUNTIF($AL$3:$AR$3,$AL$2)=0),"",MAX($AK$3:AK18)+1)</f>
        <v>16</v>
      </c>
      <c r="AL19" s="156" t="s">
        <v>835</v>
      </c>
      <c r="AU19" s="294"/>
      <c r="AV19" s="294"/>
      <c r="AW19" s="298"/>
      <c r="AX19" s="298"/>
      <c r="AY19" s="298"/>
      <c r="AZ19" s="299"/>
      <c r="BA19" s="297"/>
      <c r="BB19" s="298"/>
      <c r="BC19" s="298"/>
      <c r="BD19" s="298"/>
      <c r="BE19" s="298"/>
      <c r="BF19" s="298"/>
      <c r="BG19" s="298"/>
      <c r="BH19" s="298"/>
      <c r="BI19" s="298"/>
      <c r="BJ19" s="298"/>
      <c r="BK19" s="298"/>
    </row>
    <row r="20" spans="2:65" hidden="1">
      <c r="B20" s="76" t="s">
        <v>42</v>
      </c>
      <c r="C20" s="76"/>
      <c r="D20" s="64" t="str">
        <f>IF(SUM(E6,D10:D13,D18)&gt;=1,1,"")</f>
        <v/>
      </c>
      <c r="H20" s="56" t="str">
        <f>IF($C$24=1,"季繳","季繳")</f>
        <v>季繳</v>
      </c>
      <c r="I20" s="52"/>
      <c r="J20" s="66"/>
      <c r="P20" s="16" t="str">
        <f>IF(Q20="","",MAX($P$2:P19)+1)</f>
        <v/>
      </c>
      <c r="Q20" s="25"/>
      <c r="V20" s="1"/>
      <c r="W20" s="1"/>
      <c r="X20" s="1"/>
      <c r="Y20" s="1"/>
      <c r="Z20" s="1"/>
      <c r="AA20" s="1"/>
      <c r="AB20" s="1"/>
      <c r="AC20" s="1"/>
      <c r="AD20" s="16" t="str">
        <f>IF(AE20="","",MAX($AD$1:AD19)+1)</f>
        <v/>
      </c>
      <c r="AE20" s="102"/>
      <c r="AF20" s="1"/>
      <c r="AG20" s="1"/>
      <c r="AK20" s="156">
        <f>IF(OR($AL20="",COUNTIF($AL$3:$AR$3,$AL$2)=0),"",MAX($AK$3:AK19)+1)</f>
        <v>17</v>
      </c>
      <c r="AL20" s="156" t="s">
        <v>836</v>
      </c>
      <c r="AU20" s="294"/>
      <c r="AV20" s="294"/>
      <c r="AW20" s="298"/>
      <c r="AX20" s="298"/>
      <c r="AY20" s="298"/>
      <c r="AZ20" s="299"/>
      <c r="BA20" s="297"/>
      <c r="BB20" s="298"/>
      <c r="BC20" s="298"/>
      <c r="BD20" s="298"/>
      <c r="BE20" s="298"/>
      <c r="BF20" s="298"/>
      <c r="BG20" s="298"/>
      <c r="BH20" s="298"/>
      <c r="BI20" s="298"/>
      <c r="BJ20" s="298"/>
      <c r="BK20" s="298"/>
    </row>
    <row r="21" spans="2:65" hidden="1">
      <c r="B21" s="60" t="s">
        <v>43</v>
      </c>
      <c r="C21" s="63">
        <v>1</v>
      </c>
      <c r="D21" s="64" t="str">
        <f>IF(OR(C21="",C21&lt;=0,C21&gt;=3),1,"")</f>
        <v/>
      </c>
      <c r="E21" s="238" t="s">
        <v>757</v>
      </c>
      <c r="H21" s="56" t="str">
        <f>IF($C$24=1,"月繳","月繳")</f>
        <v>月繳</v>
      </c>
      <c r="I21" s="52"/>
      <c r="J21" s="66"/>
      <c r="P21" s="16" t="str">
        <f>IF(Q21="","",MAX($P$2:P20)+1)</f>
        <v/>
      </c>
      <c r="Q21" s="26"/>
      <c r="V21" s="1"/>
      <c r="W21" s="1"/>
      <c r="X21" s="1"/>
      <c r="Y21" s="1"/>
      <c r="Z21" s="1"/>
      <c r="AA21" s="1"/>
      <c r="AB21" s="1"/>
      <c r="AC21" s="1"/>
      <c r="AD21" s="16" t="str">
        <f>IF(AE21="","",MAX($AD$1:AD20)+1)</f>
        <v/>
      </c>
      <c r="AE21" s="102"/>
      <c r="AF21" s="1"/>
      <c r="AG21" s="1"/>
      <c r="AK21" s="156">
        <f>IF(OR($AL21="",COUNTIF($AL$3:$AR$3,$AL$2)=0),"",MAX($AK$3:AK20)+1)</f>
        <v>18</v>
      </c>
      <c r="AL21" s="156" t="s">
        <v>837</v>
      </c>
      <c r="AU21" s="294"/>
      <c r="AV21" s="294"/>
      <c r="AW21" s="298"/>
      <c r="AX21" s="298"/>
      <c r="AY21" s="298"/>
      <c r="AZ21" s="299"/>
      <c r="BA21" s="297"/>
      <c r="BB21" s="298"/>
      <c r="BC21" s="298"/>
      <c r="BD21" s="298"/>
      <c r="BE21" s="298"/>
      <c r="BF21" s="298"/>
      <c r="BG21" s="298"/>
      <c r="BH21" s="298"/>
      <c r="BI21" s="298"/>
      <c r="BJ21" s="298"/>
      <c r="BK21" s="298"/>
    </row>
    <row r="22" spans="2:65" hidden="1">
      <c r="B22" s="60" t="s">
        <v>44</v>
      </c>
      <c r="C22" s="63" t="str">
        <f>IF(YPN&lt;&gt;I58,"",YPN)</f>
        <v>SDN</v>
      </c>
      <c r="D22" s="64" t="str">
        <f>IF(OR(C22="",C22=0,AND(C22&lt;&gt;K39,C22&lt;&gt;K40)),1,"")</f>
        <v/>
      </c>
      <c r="H22" s="52"/>
      <c r="I22" s="52"/>
      <c r="J22" s="66"/>
      <c r="P22" s="16" t="str">
        <f>IF(Q22="","",MAX($P$2:P21)+1)</f>
        <v/>
      </c>
      <c r="Q22" s="25"/>
      <c r="V22" s="1"/>
      <c r="W22" s="1"/>
      <c r="X22" s="1"/>
      <c r="Y22" s="1"/>
      <c r="Z22" s="1"/>
      <c r="AA22" s="1"/>
      <c r="AB22" s="1"/>
      <c r="AC22" s="1"/>
      <c r="AD22" s="16" t="str">
        <f>IF(AE22="","",MAX($AD$1:AD21)+1)</f>
        <v/>
      </c>
      <c r="AE22" s="102"/>
      <c r="AF22" s="1"/>
      <c r="AG22" s="1"/>
      <c r="AK22" s="156" t="str">
        <f>IF(OR($AL22="",COUNTIF($AL$3:$AR$3,$AL$2)=0),"",MAX($AK$3:AK21)+1)</f>
        <v/>
      </c>
      <c r="AL22" s="156"/>
      <c r="AU22" s="294"/>
      <c r="AV22" s="294"/>
      <c r="AW22" s="298"/>
      <c r="AX22" s="298"/>
      <c r="AY22" s="298"/>
      <c r="AZ22" s="299"/>
      <c r="BA22" s="297"/>
      <c r="BB22" s="298"/>
      <c r="BC22" s="298"/>
      <c r="BD22" s="298"/>
      <c r="BE22" s="298"/>
      <c r="BF22" s="298"/>
      <c r="BG22" s="298"/>
      <c r="BH22" s="298"/>
      <c r="BI22" s="298"/>
      <c r="BJ22" s="298"/>
      <c r="BK22" s="298"/>
    </row>
    <row r="23" spans="2:65" hidden="1">
      <c r="B23" s="60" t="s">
        <v>45</v>
      </c>
      <c r="C23" s="63" t="s">
        <v>1056</v>
      </c>
      <c r="D23" s="64"/>
      <c r="E23" s="57" t="s">
        <v>198</v>
      </c>
      <c r="H23" s="52"/>
      <c r="I23" s="52"/>
      <c r="J23" s="66"/>
      <c r="P23" s="1"/>
      <c r="Q23" s="25"/>
      <c r="R23" s="1"/>
      <c r="S23" s="1"/>
      <c r="T23" s="1"/>
      <c r="U23" s="1"/>
      <c r="V23" s="1"/>
      <c r="W23" s="1"/>
      <c r="X23" s="1"/>
      <c r="Y23" s="1"/>
      <c r="Z23" s="1"/>
      <c r="AA23" s="1"/>
      <c r="AB23" s="1"/>
      <c r="AC23" s="1"/>
      <c r="AD23" s="16" t="str">
        <f>IF(AE23="","",MAX($AD$1:AD22)+1)</f>
        <v/>
      </c>
      <c r="AE23" s="102"/>
      <c r="AF23" s="1"/>
      <c r="AG23" s="1"/>
      <c r="AK23" s="156">
        <f>IF(OR($AL23="",COUNTIF($AL$3:$AR$3,$AL$2)=0),"",MAX($AK$3:AK22)+1)</f>
        <v>19</v>
      </c>
      <c r="AL23" s="156" t="s">
        <v>261</v>
      </c>
      <c r="AU23" s="294"/>
      <c r="AV23" s="294"/>
      <c r="AW23" s="298"/>
      <c r="AX23" s="298"/>
      <c r="AY23" s="298"/>
      <c r="AZ23" s="299"/>
      <c r="BA23" s="297"/>
      <c r="BB23" s="298"/>
      <c r="BC23" s="298"/>
      <c r="BD23" s="298"/>
      <c r="BE23" s="298"/>
      <c r="BF23" s="298"/>
      <c r="BG23" s="298"/>
      <c r="BH23" s="298"/>
      <c r="BI23" s="298"/>
      <c r="BJ23" s="298"/>
      <c r="BK23" s="298"/>
    </row>
    <row r="24" spans="2:65" hidden="1">
      <c r="B24" s="60" t="s">
        <v>46</v>
      </c>
      <c r="C24" s="56">
        <f>IF($C$22="",,輸入頁!$D$33)</f>
        <v>30</v>
      </c>
      <c r="D24" s="64" t="str">
        <f>IF(OR(C24="",C24=0,COUNTIF(H39:J41,C24)=0),1,"")</f>
        <v/>
      </c>
      <c r="E24" s="56" t="str">
        <f>IF($C$22="",,IF(OP!C24=1,"(躉繳)",IF(OP!$C$24&gt;40,"繳費至"&amp;OP!$C$24&amp;"歲滿期","繳費"&amp;OP!$C$24&amp;"年")))</f>
        <v>繳費30年</v>
      </c>
      <c r="P24" s="1"/>
      <c r="Q24" s="78"/>
      <c r="R24" s="1"/>
      <c r="S24" s="1"/>
      <c r="T24" s="1"/>
      <c r="U24" s="1"/>
      <c r="V24" s="1"/>
      <c r="W24" s="1"/>
      <c r="X24" s="1"/>
      <c r="Y24" s="1"/>
      <c r="Z24" s="1"/>
      <c r="AA24" s="1"/>
      <c r="AB24" s="1"/>
      <c r="AC24" s="1"/>
      <c r="AD24" s="16" t="str">
        <f>IF(AE24="","",MAX($AD$1:AD23)+1)</f>
        <v/>
      </c>
      <c r="AE24" s="102"/>
      <c r="AF24" s="1"/>
      <c r="AG24" s="1"/>
      <c r="AK24" s="156">
        <f>IF(OR($AL24="",COUNTIF($AL$3:$AR$3,$AL$2)=0),"",MAX($AK$3:AK23)+1)</f>
        <v>20</v>
      </c>
      <c r="AL24" s="156" t="s">
        <v>262</v>
      </c>
      <c r="AU24" s="294"/>
      <c r="AV24" s="294"/>
      <c r="AW24" s="298"/>
      <c r="AX24" s="298"/>
      <c r="AY24" s="298"/>
      <c r="AZ24" s="299"/>
      <c r="BA24" s="297"/>
      <c r="BB24" s="298"/>
      <c r="BC24" s="298"/>
      <c r="BD24" s="298"/>
      <c r="BE24" s="298"/>
      <c r="BF24" s="298"/>
      <c r="BG24" s="298"/>
      <c r="BH24" s="298"/>
      <c r="BI24" s="298"/>
      <c r="BJ24" s="298"/>
      <c r="BK24" s="298"/>
    </row>
    <row r="25" spans="2:65" hidden="1">
      <c r="B25" s="76" t="s">
        <v>47</v>
      </c>
      <c r="C25" s="79"/>
      <c r="D25" s="70" t="str">
        <f>IF(SUM(D24)&gt;=1,"*年期選擇錯誤*","")</f>
        <v/>
      </c>
      <c r="E25" s="57">
        <f>COUNTIF(H39:J41,C24)</f>
        <v>1</v>
      </c>
      <c r="H25" s="52" t="str">
        <f>輸入頁!$E$20</f>
        <v>無</v>
      </c>
      <c r="I25" s="161">
        <f>VLOOKUP(H25,H26:I28,2,0)</f>
        <v>1</v>
      </c>
      <c r="J25" s="52"/>
      <c r="P25" s="1"/>
      <c r="Q25" s="78"/>
      <c r="R25" s="1"/>
      <c r="S25" s="1"/>
      <c r="T25" s="1"/>
      <c r="U25" s="1"/>
      <c r="V25" s="1"/>
      <c r="W25" s="1"/>
      <c r="X25" s="1"/>
      <c r="Y25" s="1"/>
      <c r="Z25" s="1"/>
      <c r="AA25" s="1"/>
      <c r="AB25" s="1"/>
      <c r="AC25" s="1"/>
      <c r="AD25" s="16" t="str">
        <f>IF(AE25="","",MAX($AD$1:AD24)+1)</f>
        <v/>
      </c>
      <c r="AE25" s="102"/>
      <c r="AF25" s="1"/>
      <c r="AG25" s="1"/>
      <c r="AK25" s="156">
        <f>IF(OR($AL25="",COUNTIF($AL$3:$AR$3,$AL$2)=0),"",MAX($AK$3:AK24)+1)</f>
        <v>21</v>
      </c>
      <c r="AL25" s="156" t="s">
        <v>263</v>
      </c>
      <c r="AU25" s="294"/>
      <c r="AV25" s="294"/>
      <c r="AW25" s="298"/>
      <c r="AX25" s="298"/>
      <c r="AY25" s="298"/>
      <c r="AZ25" s="299"/>
      <c r="BA25" s="297"/>
      <c r="BB25" s="298"/>
      <c r="BC25" s="298"/>
      <c r="BD25" s="298"/>
      <c r="BE25" s="298"/>
      <c r="BF25" s="298"/>
      <c r="BG25" s="298"/>
      <c r="BH25" s="298"/>
      <c r="BI25" s="298"/>
      <c r="BJ25" s="298"/>
      <c r="BK25" s="298"/>
    </row>
    <row r="26" spans="2:65" hidden="1">
      <c r="B26" s="60" t="s">
        <v>48</v>
      </c>
      <c r="C26" s="63">
        <f>IF($C$22="",,VLOOKUP($C$24,$H$61:$L$64,$H$58+1,FALSE))</f>
        <v>10</v>
      </c>
      <c r="D26" s="80"/>
      <c r="H26" s="52" t="s">
        <v>278</v>
      </c>
      <c r="I26" s="52">
        <v>1</v>
      </c>
      <c r="J26" s="52"/>
      <c r="P26" s="1"/>
      <c r="Q26" s="78"/>
      <c r="R26" s="1"/>
      <c r="S26" s="1"/>
      <c r="T26" s="1"/>
      <c r="U26" s="1"/>
      <c r="V26" s="1"/>
      <c r="W26" s="1"/>
      <c r="X26" s="1"/>
      <c r="Y26" s="1"/>
      <c r="Z26" s="1"/>
      <c r="AA26" s="1"/>
      <c r="AB26" s="1"/>
      <c r="AC26" s="1"/>
      <c r="AD26" s="16" t="str">
        <f>IF(AE26="","",MAX($AD$1:AD25)+1)</f>
        <v/>
      </c>
      <c r="AE26" s="102"/>
      <c r="AF26" s="1"/>
      <c r="AG26" s="1"/>
      <c r="AK26" s="156">
        <f>IF(OR($AL26="",COUNTIF($AL$3:$AR$3,$AL$2)=0),"",MAX($AK$3:AK25)+1)</f>
        <v>22</v>
      </c>
      <c r="AL26" s="156" t="s">
        <v>264</v>
      </c>
      <c r="AU26" s="294"/>
      <c r="AV26" s="294"/>
      <c r="AW26" s="298"/>
      <c r="AX26" s="298"/>
      <c r="AY26" s="298"/>
      <c r="AZ26" s="299"/>
      <c r="BA26" s="297"/>
      <c r="BB26" s="298"/>
      <c r="BC26" s="298"/>
      <c r="BD26" s="298"/>
      <c r="BE26" s="298"/>
      <c r="BF26" s="298"/>
      <c r="BG26" s="298"/>
      <c r="BH26" s="298"/>
      <c r="BI26" s="298"/>
      <c r="BJ26" s="298"/>
      <c r="BK26" s="298"/>
    </row>
    <row r="27" spans="2:65" hidden="1">
      <c r="B27" s="60" t="s">
        <v>49</v>
      </c>
      <c r="C27" s="63">
        <f ca="1">IF($C$22="",,VLOOKUP($C$24,$H$61:$L$64,$H$58+2,FALSE))</f>
        <v>500</v>
      </c>
      <c r="D27" s="81"/>
      <c r="E27" s="57" t="s">
        <v>756</v>
      </c>
      <c r="H27" s="52" t="s">
        <v>279</v>
      </c>
      <c r="I27" s="52">
        <v>2</v>
      </c>
      <c r="J27" s="66"/>
      <c r="P27" s="1"/>
      <c r="Q27" s="78"/>
      <c r="R27" s="1"/>
      <c r="S27" s="1"/>
      <c r="T27" s="1"/>
      <c r="U27" s="1"/>
      <c r="V27" s="1"/>
      <c r="W27" s="1"/>
      <c r="X27" s="1"/>
      <c r="Y27" s="1"/>
      <c r="Z27" s="1"/>
      <c r="AA27" s="1"/>
      <c r="AB27" s="1"/>
      <c r="AC27" s="1"/>
      <c r="AD27" s="16" t="str">
        <f>IF(AE27="","",MAX($AD$1:AD26)+1)</f>
        <v/>
      </c>
      <c r="AE27" s="102"/>
      <c r="AF27" s="1"/>
      <c r="AG27" s="1"/>
      <c r="AK27" s="156">
        <f>IF(OR($AL27="",COUNTIF($AL$3:$AR$3,$AL$2)=0),"",MAX($AK$3:AK26)+1)</f>
        <v>23</v>
      </c>
      <c r="AL27" s="156" t="s">
        <v>265</v>
      </c>
      <c r="AU27" s="290"/>
      <c r="AV27" s="290"/>
    </row>
    <row r="28" spans="2:65" hidden="1">
      <c r="B28" s="60" t="s">
        <v>50</v>
      </c>
      <c r="C28" s="184">
        <f>ROUND(輸入頁!J35,1)</f>
        <v>100</v>
      </c>
      <c r="D28" s="64" t="str">
        <f ca="1">IF(OR(C28="",C28=0,C28&lt;C26,C28&gt;C27),1,"")</f>
        <v/>
      </c>
      <c r="E28" s="155">
        <v>1</v>
      </c>
      <c r="H28" s="52" t="s">
        <v>239</v>
      </c>
      <c r="I28" s="52">
        <v>3</v>
      </c>
      <c r="J28" s="66"/>
      <c r="P28" s="1"/>
      <c r="Q28" s="78"/>
      <c r="R28" s="1"/>
      <c r="S28" s="1"/>
      <c r="T28" s="1"/>
      <c r="U28" s="1"/>
      <c r="V28" s="1"/>
      <c r="W28" s="1"/>
      <c r="X28" s="1"/>
      <c r="Y28" s="1"/>
      <c r="Z28" s="1"/>
      <c r="AA28" s="1"/>
      <c r="AB28" s="1"/>
      <c r="AC28" s="1"/>
      <c r="AD28" s="16" t="str">
        <f>IF(AE28="","",MAX($AD$1:AD27)+1)</f>
        <v/>
      </c>
      <c r="AE28" s="102"/>
      <c r="AG28" s="1"/>
      <c r="AK28" s="156">
        <f>IF(OR($AL28="",COUNTIF($AL$3:$AR$3,$AL$2)=0),"",MAX($AK$3:AK27)+1)</f>
        <v>24</v>
      </c>
      <c r="AL28" s="156" t="s">
        <v>266</v>
      </c>
      <c r="AU28" s="290"/>
      <c r="AV28" s="290"/>
    </row>
    <row r="29" spans="2:65" hidden="1">
      <c r="B29" s="76" t="s">
        <v>51</v>
      </c>
      <c r="C29" s="76"/>
      <c r="D29" s="70" t="str">
        <f ca="1">IF(SUM(D28)&gt;=1,"*保額錯誤*","")</f>
        <v/>
      </c>
      <c r="P29" s="1"/>
      <c r="Q29" s="78"/>
      <c r="R29" s="1"/>
      <c r="S29" s="1"/>
      <c r="T29" s="1"/>
      <c r="U29" s="1"/>
      <c r="V29" s="1"/>
      <c r="W29" s="1"/>
      <c r="X29" s="1"/>
      <c r="Y29" s="1"/>
      <c r="Z29" s="1"/>
      <c r="AA29" s="1"/>
      <c r="AB29" s="1"/>
      <c r="AC29" s="1"/>
      <c r="AD29" s="16" t="str">
        <f>IF(AE29="","",MAX($AD$1:AD28)+1)</f>
        <v/>
      </c>
      <c r="AE29" s="102"/>
      <c r="AG29" s="1"/>
      <c r="AK29" s="156">
        <f>IF(OR($AL29="",COUNTIF($AL$3:$AR$3,$AL$2)=0),"",MAX($AK$3:AK28)+1)</f>
        <v>25</v>
      </c>
      <c r="AL29" s="156" t="s">
        <v>267</v>
      </c>
      <c r="AU29" s="290"/>
      <c r="AV29" s="290"/>
    </row>
    <row r="30" spans="2:65" ht="17.25" hidden="1" thickBot="1">
      <c r="B30" s="60" t="s">
        <v>52</v>
      </c>
      <c r="C30" s="82">
        <f ca="1">IF(OR(C18=0,C22=0,D28=1),0,IF(ISNA(VLOOKUP($C$55&amp;"01",GP,2,0)),0,VLOOKUP($C$55&amp;"01",GP,2,0)))</f>
        <v>275</v>
      </c>
      <c r="H30" s="83" t="s">
        <v>53</v>
      </c>
      <c r="I30" s="52" t="s">
        <v>54</v>
      </c>
      <c r="L30" s="62" t="s">
        <v>227</v>
      </c>
      <c r="M30" s="62" t="s">
        <v>13</v>
      </c>
      <c r="P30" s="1"/>
      <c r="Q30" s="78"/>
      <c r="R30" s="1"/>
      <c r="S30" s="1"/>
      <c r="T30" s="1"/>
      <c r="U30" s="1"/>
      <c r="V30" s="1"/>
      <c r="W30" s="1"/>
      <c r="X30" s="1"/>
      <c r="Y30" s="1"/>
      <c r="Z30" s="1"/>
      <c r="AA30" s="1"/>
      <c r="AB30" s="1"/>
      <c r="AC30" s="1"/>
      <c r="AD30" s="16" t="str">
        <f>IF(AE30="","",MAX($AD$1:AD29)+1)</f>
        <v/>
      </c>
      <c r="AE30" s="102"/>
      <c r="AG30" s="1"/>
      <c r="AK30" s="156">
        <f>IF(OR($AL30="",COUNTIF($AL$3:$AR$3,$AL$2)=0),"",MAX($AK$3:AK29)+1)</f>
        <v>26</v>
      </c>
      <c r="AL30" s="156" t="s">
        <v>268</v>
      </c>
      <c r="AU30" s="290"/>
      <c r="AW30" s="300"/>
      <c r="AX30" s="300"/>
      <c r="AY30" s="300"/>
      <c r="AZ30" s="300"/>
      <c r="BA30" s="300"/>
      <c r="BB30" s="300"/>
      <c r="BC30" s="300"/>
      <c r="BD30" s="300"/>
      <c r="BE30" s="300"/>
      <c r="BF30" s="300"/>
      <c r="BG30" s="294"/>
      <c r="BH30" s="294"/>
      <c r="BI30" s="294"/>
      <c r="BJ30" s="294"/>
      <c r="BK30" s="294"/>
      <c r="BL30" s="108"/>
      <c r="BM30" s="108"/>
    </row>
    <row r="31" spans="2:65" ht="17.25" hidden="1" thickTop="1">
      <c r="B31" s="60" t="s">
        <v>55</v>
      </c>
      <c r="C31" s="82">
        <f ca="1">IF($C$21=1,ROUND($C28*BGP,1),IF(C21=2,ROUND($C28*BGP,1),""))</f>
        <v>27500</v>
      </c>
      <c r="D31" s="84"/>
      <c r="H31" s="85" t="s">
        <v>56</v>
      </c>
      <c r="I31" s="86">
        <f>IF($C$24=1,0,1%)</f>
        <v>0.01</v>
      </c>
      <c r="J31" s="57" t="s">
        <v>57</v>
      </c>
      <c r="L31" s="62" t="s">
        <v>56</v>
      </c>
      <c r="M31" s="62" t="str">
        <f>IF($C$24=1,"","金融機構轉帳")</f>
        <v>金融機構轉帳</v>
      </c>
      <c r="P31" s="1"/>
      <c r="Q31" s="78"/>
      <c r="R31" s="1"/>
      <c r="S31" s="1"/>
      <c r="T31" s="1"/>
      <c r="U31" s="1"/>
      <c r="V31" s="1"/>
      <c r="W31" s="1"/>
      <c r="X31" s="1"/>
      <c r="Y31" s="1"/>
      <c r="Z31" s="1"/>
      <c r="AA31" s="1"/>
      <c r="AB31" s="1"/>
      <c r="AC31" s="1"/>
      <c r="AD31" s="16" t="str">
        <f>IF(AE31="","",MAX($AD$1:AD30)+1)</f>
        <v/>
      </c>
      <c r="AE31" s="102"/>
      <c r="AG31" s="1"/>
      <c r="AK31" s="156">
        <f>IF(OR($AL31="",COUNTIF($AL$3:$AR$3,$AL$2)=0),"",MAX($AK$3:AK30)+1)</f>
        <v>27</v>
      </c>
      <c r="AL31" s="156" t="s">
        <v>269</v>
      </c>
      <c r="AU31" s="290"/>
      <c r="AW31" s="289"/>
      <c r="AX31" s="289"/>
      <c r="AY31" s="289"/>
      <c r="AZ31" s="289"/>
      <c r="BA31" s="289"/>
      <c r="BB31" s="289"/>
      <c r="BC31" s="289"/>
      <c r="BD31" s="289"/>
      <c r="BE31" s="289"/>
      <c r="BF31" s="289"/>
      <c r="BG31" s="294"/>
      <c r="BH31" s="294"/>
      <c r="BI31" s="294"/>
      <c r="BJ31" s="294"/>
      <c r="BK31" s="294"/>
      <c r="BL31" s="108"/>
      <c r="BM31" s="108"/>
    </row>
    <row r="32" spans="2:65" hidden="1">
      <c r="B32" s="60" t="s">
        <v>53</v>
      </c>
      <c r="C32" s="63" t="str">
        <f>IF(PM="","",PM)</f>
        <v>年繳</v>
      </c>
      <c r="D32" s="64" t="str">
        <f>IF(OR(C32="",C32=0,COUNTIF(繳,$C$32)&lt;1),1,"")</f>
        <v/>
      </c>
      <c r="E32" s="57" t="str">
        <f>IF($D$32=1,"繳別錯誤","")</f>
        <v/>
      </c>
      <c r="H32" s="87" t="s">
        <v>93</v>
      </c>
      <c r="I32" s="86">
        <f>IF($C$24=1,0,1%)</f>
        <v>0.01</v>
      </c>
      <c r="J32" s="88" t="s">
        <v>58</v>
      </c>
      <c r="L32" s="62" t="s">
        <v>93</v>
      </c>
      <c r="M32" s="62" t="str">
        <f>IF($C$24=1,"","富邦信用卡")</f>
        <v>富邦信用卡</v>
      </c>
      <c r="P32" s="1"/>
      <c r="Q32" s="78"/>
      <c r="R32" s="1"/>
      <c r="S32" s="1"/>
      <c r="T32" s="1"/>
      <c r="U32" s="1"/>
      <c r="V32" s="1"/>
      <c r="W32" s="1"/>
      <c r="X32" s="1"/>
      <c r="Y32" s="1"/>
      <c r="Z32" s="1"/>
      <c r="AA32" s="1"/>
      <c r="AB32" s="1"/>
      <c r="AC32" s="1"/>
      <c r="AD32" s="16" t="str">
        <f>IF(AE32="","",MAX($AD$1:AD31)+1)</f>
        <v/>
      </c>
      <c r="AE32" s="102"/>
      <c r="AG32" s="1"/>
      <c r="AK32" s="156">
        <f>IF(OR($AL32="",COUNTIF($AL$3:$AR$3,$AL$2)=0),"",MAX($AK$3:AK31)+1)</f>
        <v>28</v>
      </c>
      <c r="AL32" s="156" t="s">
        <v>838</v>
      </c>
      <c r="AU32" s="290"/>
      <c r="AW32" s="289"/>
      <c r="AX32" s="289"/>
      <c r="AY32" s="289"/>
      <c r="AZ32" s="289"/>
      <c r="BA32" s="289"/>
      <c r="BB32" s="289"/>
      <c r="BC32" s="289"/>
      <c r="BD32" s="289"/>
      <c r="BE32" s="289"/>
      <c r="BF32" s="289"/>
      <c r="BG32" s="294"/>
      <c r="BH32" s="294"/>
      <c r="BI32" s="294"/>
      <c r="BJ32" s="294"/>
      <c r="BK32" s="294"/>
      <c r="BL32" s="108"/>
      <c r="BM32" s="108"/>
    </row>
    <row r="33" spans="2:65" hidden="1">
      <c r="B33" s="60" t="s">
        <v>59</v>
      </c>
      <c r="C33" s="63">
        <v>1</v>
      </c>
      <c r="D33" s="64" t="str">
        <f>IF(OR(C33="",C33=0),1,"")</f>
        <v/>
      </c>
      <c r="H33" s="89" t="s">
        <v>60</v>
      </c>
      <c r="I33" s="86">
        <f>IF($C$24=1,0,1%)</f>
        <v>0.01</v>
      </c>
      <c r="L33" s="62" t="str">
        <f>IF($C$24=1,"支票","富邦信用卡")</f>
        <v>富邦信用卡</v>
      </c>
      <c r="M33" s="62" t="str">
        <f>IF($C$24=1,"","一般信用卡")</f>
        <v>一般信用卡</v>
      </c>
      <c r="P33" s="1"/>
      <c r="Q33" s="78"/>
      <c r="R33" s="1"/>
      <c r="S33" s="1"/>
      <c r="T33" s="1"/>
      <c r="U33" s="1"/>
      <c r="V33" s="1"/>
      <c r="W33" s="1"/>
      <c r="X33" s="1"/>
      <c r="Y33" s="1"/>
      <c r="Z33" s="1"/>
      <c r="AA33" s="1"/>
      <c r="AB33" s="1"/>
      <c r="AC33" s="1"/>
      <c r="AD33" s="16" t="str">
        <f>IF(AE33="","",MAX($AD$1:AD32)+1)</f>
        <v/>
      </c>
      <c r="AE33" s="102"/>
      <c r="AF33" s="1"/>
      <c r="AK33" s="156" t="str">
        <f>IF(OR($AL33="",COUNTIF($AL$3:$AR$3,$AL$2)=0),"",MAX($AK$3:AK32)+1)</f>
        <v/>
      </c>
      <c r="AL33" s="156"/>
      <c r="AU33" s="290"/>
      <c r="AW33" s="289"/>
      <c r="AX33" s="286"/>
      <c r="AY33" s="286"/>
      <c r="AZ33" s="286"/>
      <c r="BA33" s="286"/>
      <c r="BB33" s="286"/>
      <c r="BC33" s="286"/>
      <c r="BD33" s="286"/>
      <c r="BE33" s="286"/>
      <c r="BF33" s="289"/>
      <c r="BG33" s="294"/>
      <c r="BH33" s="294"/>
      <c r="BI33" s="294"/>
      <c r="BJ33" s="294"/>
      <c r="BK33" s="294"/>
      <c r="BL33" s="108"/>
      <c r="BM33" s="108"/>
    </row>
    <row r="34" spans="2:65" hidden="1">
      <c r="B34" s="60" t="s">
        <v>61</v>
      </c>
      <c r="C34" s="60">
        <f>IF(D32=1,,VLOOKUP(C32,H2:K7,1+C33,FALSE))</f>
        <v>1</v>
      </c>
      <c r="D34" s="90"/>
      <c r="H34" s="113" t="s">
        <v>94</v>
      </c>
      <c r="I34" s="114">
        <f>IF($C$24=1,0,0%)</f>
        <v>0</v>
      </c>
      <c r="J34" s="57" t="s">
        <v>62</v>
      </c>
      <c r="L34" s="62" t="str">
        <f>IF($C$24=1,"","一般信用卡")</f>
        <v>一般信用卡</v>
      </c>
      <c r="M34" s="62" t="str">
        <f>IF($C$24=1,"","收費")</f>
        <v>收費</v>
      </c>
      <c r="P34" s="1"/>
      <c r="Q34" s="78"/>
      <c r="R34" s="1"/>
      <c r="S34" s="1"/>
      <c r="T34" s="1"/>
      <c r="U34" s="1"/>
      <c r="V34" s="1"/>
      <c r="W34" s="1"/>
      <c r="X34" s="1"/>
      <c r="Y34" s="1"/>
      <c r="Z34" s="1"/>
      <c r="AA34" s="1"/>
      <c r="AB34" s="1"/>
      <c r="AC34" s="1"/>
      <c r="AD34" s="16" t="str">
        <f>IF(AE34="","",MAX($AD$1:AD33)+1)</f>
        <v/>
      </c>
      <c r="AE34" s="102"/>
      <c r="AF34" s="1"/>
      <c r="AK34" s="156">
        <f>IF(OR($AL34="",COUNTIF($AL$3:$AR$3,$AL$2)=0),"",MAX($AK$3:AK33)+1)</f>
        <v>29</v>
      </c>
      <c r="AL34" s="156" t="s">
        <v>839</v>
      </c>
      <c r="AW34" s="289"/>
      <c r="AX34" s="286"/>
      <c r="AY34" s="287"/>
      <c r="AZ34" s="287"/>
      <c r="BA34" s="287"/>
      <c r="BB34" s="287"/>
      <c r="BC34" s="287"/>
      <c r="BD34" s="287"/>
      <c r="BE34" s="287"/>
      <c r="BF34" s="289"/>
      <c r="BG34" s="294"/>
      <c r="BH34" s="294"/>
      <c r="BI34" s="294"/>
      <c r="BJ34" s="294"/>
      <c r="BK34" s="294"/>
      <c r="BL34" s="108"/>
      <c r="BM34" s="108"/>
    </row>
    <row r="35" spans="2:65" hidden="1">
      <c r="B35" s="60" t="s">
        <v>63</v>
      </c>
      <c r="C35" s="82">
        <f ca="1">IF($C$21=1,ROUND(C31*C34,0),IF($C$21=2,ROUNDDOWN(C31*C34,0),""))</f>
        <v>27500</v>
      </c>
      <c r="D35" s="57">
        <f ca="1">IF($C$50=12,$C$35*2,$C$35*1)</f>
        <v>27500</v>
      </c>
      <c r="E35" s="57" t="s">
        <v>827</v>
      </c>
      <c r="H35" s="62" t="s">
        <v>226</v>
      </c>
      <c r="I35" s="66">
        <f>IF($C$24=1,0,0%)</f>
        <v>0</v>
      </c>
      <c r="L35" s="62" t="str">
        <f>IF($C$24=1,"","支票")</f>
        <v>支票</v>
      </c>
      <c r="M35" s="62" t="str">
        <f>IF($C$24=1,"","自行繳費")</f>
        <v>自行繳費</v>
      </c>
      <c r="P35" s="1"/>
      <c r="Q35" s="78"/>
      <c r="R35" s="1"/>
      <c r="S35" s="1"/>
      <c r="T35" s="1"/>
      <c r="U35" s="1"/>
      <c r="V35" s="1"/>
      <c r="W35" s="1"/>
      <c r="X35" s="1"/>
      <c r="Y35" s="1"/>
      <c r="Z35" s="1"/>
      <c r="AA35" s="1"/>
      <c r="AB35" s="1"/>
      <c r="AC35" s="1"/>
      <c r="AD35" s="16" t="str">
        <f>IF(AE35="","",MAX($AD$1:AD34)+1)</f>
        <v/>
      </c>
      <c r="AE35" s="102"/>
      <c r="AF35" s="1"/>
      <c r="AK35" s="156">
        <f>IF(OR($AL35="",COUNTIF($AL$3:$AR$3,$AL$2)=0),"",MAX($AK$3:AK34)+1)</f>
        <v>30</v>
      </c>
      <c r="AL35" s="156" t="s">
        <v>270</v>
      </c>
      <c r="AW35" s="289"/>
      <c r="AX35" s="286"/>
      <c r="AY35" s="287"/>
      <c r="AZ35" s="287"/>
      <c r="BA35" s="287"/>
      <c r="BB35" s="287"/>
      <c r="BC35" s="287"/>
      <c r="BD35" s="287"/>
      <c r="BE35" s="287"/>
      <c r="BF35" s="289"/>
      <c r="BG35" s="294"/>
      <c r="BH35" s="294"/>
      <c r="BI35" s="294"/>
      <c r="BJ35" s="294"/>
      <c r="BK35" s="301"/>
      <c r="BL35" s="109"/>
      <c r="BM35" s="109"/>
    </row>
    <row r="36" spans="2:65" hidden="1">
      <c r="B36" s="60" t="s">
        <v>65</v>
      </c>
      <c r="C36" s="91"/>
      <c r="D36" s="57" t="s">
        <v>66</v>
      </c>
      <c r="H36" s="115" t="s">
        <v>64</v>
      </c>
      <c r="I36" s="116">
        <f>IF($C$24=1,0,1%)</f>
        <v>0.01</v>
      </c>
      <c r="J36" s="88" t="s">
        <v>68</v>
      </c>
      <c r="L36" s="62"/>
      <c r="M36" s="62"/>
      <c r="P36" s="1"/>
      <c r="Q36" s="78"/>
      <c r="R36" s="1"/>
      <c r="S36" s="1"/>
      <c r="T36" s="1"/>
      <c r="U36" s="1"/>
      <c r="V36" s="1"/>
      <c r="W36" s="1"/>
      <c r="X36" s="1"/>
      <c r="Y36" s="1"/>
      <c r="Z36" s="1"/>
      <c r="AA36" s="1"/>
      <c r="AB36" s="1"/>
      <c r="AC36" s="1"/>
      <c r="AD36" s="16" t="str">
        <f>IF(AE36="","",MAX($AD$1:AD35)+1)</f>
        <v/>
      </c>
      <c r="AE36" s="102"/>
      <c r="AF36" s="1"/>
      <c r="AK36" s="156">
        <f>IF(OR($AL36="",COUNTIF($AL$3:$AR$3,$AL$2)=0),"",MAX($AK$3:AK35)+1)</f>
        <v>31</v>
      </c>
      <c r="AL36" s="156" t="s">
        <v>271</v>
      </c>
      <c r="AW36" s="289"/>
      <c r="AX36" s="286"/>
      <c r="AY36" s="287"/>
      <c r="AZ36" s="287"/>
      <c r="BA36" s="287"/>
      <c r="BB36" s="287"/>
      <c r="BC36" s="287"/>
      <c r="BD36" s="287"/>
      <c r="BE36" s="287"/>
      <c r="BF36" s="289"/>
      <c r="BK36" s="294"/>
      <c r="BL36" s="108"/>
      <c r="BM36" s="108"/>
    </row>
    <row r="37" spans="2:65" ht="17.25" hidden="1" thickBot="1">
      <c r="B37" s="60" t="s">
        <v>69</v>
      </c>
      <c r="C37" s="117">
        <v>0</v>
      </c>
      <c r="H37" s="92" t="s">
        <v>67</v>
      </c>
      <c r="I37" s="86">
        <f>IF($C$24=1,0,0%)</f>
        <v>0</v>
      </c>
      <c r="L37" s="62"/>
      <c r="M37" s="62"/>
      <c r="P37" s="1"/>
      <c r="Q37" s="78"/>
      <c r="R37" s="1"/>
      <c r="S37" s="1"/>
      <c r="T37" s="1"/>
      <c r="U37" s="1"/>
      <c r="V37" s="1"/>
      <c r="W37" s="1"/>
      <c r="X37" s="1"/>
      <c r="Y37" s="1"/>
      <c r="Z37" s="1"/>
      <c r="AA37" s="1"/>
      <c r="AB37" s="1"/>
      <c r="AC37" s="1"/>
      <c r="AD37" s="16" t="str">
        <f>IF(AE37="","",MAX($AD$1:AD36)+1)</f>
        <v/>
      </c>
      <c r="AE37" s="102"/>
      <c r="AF37" s="1"/>
      <c r="AK37" s="156" t="str">
        <f>IF(OR($AL37="",COUNTIF($AL$3:$AR$3,$AL$2)=0),"",MAX($AK$3:AK36)+1)</f>
        <v/>
      </c>
      <c r="AL37" s="156"/>
      <c r="AW37" s="289"/>
      <c r="AX37" s="286"/>
      <c r="AY37" s="287"/>
      <c r="AZ37" s="287"/>
      <c r="BA37" s="287"/>
      <c r="BB37" s="287"/>
      <c r="BC37" s="287"/>
      <c r="BD37" s="287"/>
      <c r="BE37" s="287"/>
      <c r="BF37" s="289"/>
      <c r="BG37" s="294"/>
      <c r="BK37" s="294"/>
      <c r="BL37" s="108"/>
      <c r="BM37" s="108"/>
    </row>
    <row r="38" spans="2:65" ht="17.25" hidden="1" thickTop="1">
      <c r="B38" s="60" t="s">
        <v>232</v>
      </c>
      <c r="C38" s="91">
        <f>IF(AND($C$24&lt;&gt;1,$I$25=2,OR(AND(OR(C41=H31,C41=H35),OR(C43=H32,C43=H33,C43=H34,C43=H36)),$C$41=$H$32,$C$41=$H$33,$C$41=$H$34)),2%,0%)</f>
        <v>0</v>
      </c>
      <c r="D38" s="62" t="str">
        <f>IF(C38&gt;0,"本主約首期保費享有 "&amp;TEXT(C38,"0%")&amp;" 集體彙繳折扣","")</f>
        <v/>
      </c>
      <c r="E38" s="139"/>
      <c r="H38" s="62" t="s">
        <v>46</v>
      </c>
      <c r="K38" s="52" t="s">
        <v>70</v>
      </c>
      <c r="P38" s="1"/>
      <c r="Q38" s="78"/>
      <c r="R38" s="1"/>
      <c r="S38" s="1"/>
      <c r="T38" s="1"/>
      <c r="U38" s="1"/>
      <c r="V38" s="1"/>
      <c r="W38" s="1"/>
      <c r="X38" s="1"/>
      <c r="Y38" s="1"/>
      <c r="Z38" s="1"/>
      <c r="AA38" s="1"/>
      <c r="AB38" s="1"/>
      <c r="AC38" s="1"/>
      <c r="AD38" s="16" t="str">
        <f>IF(AE38="","",MAX($AD$1:AD37)+1)</f>
        <v/>
      </c>
      <c r="AE38" s="102"/>
      <c r="AG38" s="1"/>
      <c r="AK38" s="156" t="str">
        <f>IF(OR($AL38="",COUNTIF($AL$3:$AR$3,$AL$2)=0),"",MAX($AK$3:AK37)+1)</f>
        <v/>
      </c>
      <c r="AL38" s="156"/>
      <c r="AW38" s="289"/>
      <c r="AX38" s="286"/>
      <c r="AY38" s="288"/>
      <c r="AZ38" s="288"/>
      <c r="BA38" s="288"/>
      <c r="BB38" s="288"/>
      <c r="BC38" s="288"/>
      <c r="BD38" s="288"/>
      <c r="BE38" s="288"/>
      <c r="BF38" s="289"/>
      <c r="BG38" s="294"/>
      <c r="BK38" s="294"/>
      <c r="BL38" s="108"/>
      <c r="BM38" s="108"/>
    </row>
    <row r="39" spans="2:65" hidden="1">
      <c r="B39" s="60" t="s">
        <v>233</v>
      </c>
      <c r="C39" s="91">
        <f>IF(AND($C$24&lt;&gt;1,$I$25=2,OR($C$43=$H$32,$C$43=$H$33,$C$43=$H$34,$C$43=$H$36)),2%,0%)</f>
        <v>0</v>
      </c>
      <c r="D39" s="62" t="str">
        <f>IF(C39&gt;0,"本主約續期保費享有 "&amp;TEXT(C39,"0%")&amp;" 集體彙繳折扣","")</f>
        <v/>
      </c>
      <c r="E39" s="62" t="str">
        <f>IF(C24=1,"",IF(AND(I25=3,OR(C41&lt;&gt;H32,AND(C43&lt;&gt;H32,C43&lt;&gt;H36))),1,""))</f>
        <v/>
      </c>
      <c r="F39" s="57" t="str">
        <f>IF($E$39=1,"已選定員工轉帳件資格，請確認繳費方式是否符合規定","")</f>
        <v/>
      </c>
      <c r="H39" s="52">
        <v>10</v>
      </c>
      <c r="I39" s="93">
        <v>15</v>
      </c>
      <c r="J39" s="94">
        <v>20</v>
      </c>
      <c r="K39" s="52" t="s">
        <v>1091</v>
      </c>
      <c r="P39" s="1"/>
      <c r="Q39" s="78"/>
      <c r="R39" s="1"/>
      <c r="S39" s="1"/>
      <c r="T39" s="1"/>
      <c r="U39" s="1"/>
      <c r="V39" s="1"/>
      <c r="W39" s="1"/>
      <c r="X39" s="1"/>
      <c r="Y39" s="1"/>
      <c r="Z39" s="1"/>
      <c r="AA39" s="1"/>
      <c r="AB39" s="1"/>
      <c r="AC39" s="1"/>
      <c r="AD39" s="16" t="str">
        <f>IF(AE39="","",MAX($AD$1:AD38)+1)</f>
        <v/>
      </c>
      <c r="AE39" s="102"/>
      <c r="AG39" s="1"/>
      <c r="AK39" s="156" t="str">
        <f>IF(OR($AL39="",COUNTIF($AL$3:$AR$3,$AL$2)=0),"",MAX($AK$3:AK38)+1)</f>
        <v/>
      </c>
      <c r="AL39" s="156"/>
      <c r="AW39" s="289"/>
      <c r="AX39" s="286"/>
      <c r="AY39" s="288"/>
      <c r="AZ39" s="288"/>
      <c r="BA39" s="288"/>
      <c r="BB39" s="288"/>
      <c r="BC39" s="288"/>
      <c r="BD39" s="288"/>
      <c r="BE39" s="288"/>
      <c r="BF39" s="289"/>
      <c r="BG39" s="294"/>
      <c r="BK39" s="294"/>
      <c r="BL39" s="108"/>
      <c r="BM39" s="108"/>
    </row>
    <row r="40" spans="2:65" hidden="1">
      <c r="B40" s="60" t="s">
        <v>107</v>
      </c>
      <c r="C40" s="91">
        <f>IF(AND($I$25=3,C41=H32,OR(C43=H32,C43=H36)),IF($C$24=10,6%,IF(OR($C$24=15,$C$24=20),5%,3%)),0%)</f>
        <v>0</v>
      </c>
      <c r="D40" s="62" t="str">
        <f>IF(C40&gt;0,"本保件享有 "&amp;TEXT(C40,"0%")&amp;" 員工轉帳件折扣","")</f>
        <v/>
      </c>
      <c r="H40" s="52">
        <v>30</v>
      </c>
      <c r="I40" s="52"/>
      <c r="J40" s="94"/>
      <c r="K40" s="52"/>
      <c r="P40" s="1"/>
      <c r="Q40" s="78"/>
      <c r="R40" s="1"/>
      <c r="S40" s="1"/>
      <c r="T40" s="1"/>
      <c r="U40" s="1"/>
      <c r="V40" s="1"/>
      <c r="W40" s="1"/>
      <c r="X40" s="1"/>
      <c r="Y40" s="1"/>
      <c r="Z40" s="1"/>
      <c r="AA40" s="1"/>
      <c r="AB40" s="1"/>
      <c r="AC40" s="1"/>
      <c r="AD40" s="16" t="str">
        <f>IF(AE40="","",MAX($AD$1:AD39)+1)</f>
        <v/>
      </c>
      <c r="AE40" s="102"/>
      <c r="AF40" s="1"/>
      <c r="AG40" s="1"/>
      <c r="AK40" s="156" t="str">
        <f>IF(OR($AL40="",COUNTIF($AL$3:$AR$3,$AL$2)=0),"",MAX($AK$3:AK39)+1)</f>
        <v/>
      </c>
      <c r="AL40" s="156"/>
      <c r="AW40" s="289"/>
      <c r="AX40" s="286"/>
      <c r="AY40" s="288"/>
      <c r="AZ40" s="288"/>
      <c r="BA40" s="288"/>
      <c r="BB40" s="288"/>
      <c r="BC40" s="288"/>
      <c r="BD40" s="288"/>
      <c r="BE40" s="288"/>
      <c r="BF40" s="289"/>
      <c r="BG40" s="294"/>
      <c r="BK40" s="294"/>
      <c r="BL40" s="108"/>
      <c r="BM40" s="108"/>
    </row>
    <row r="41" spans="2:65" hidden="1">
      <c r="B41" s="60" t="s">
        <v>71</v>
      </c>
      <c r="C41" s="63" t="str">
        <f>輸入頁!Q17</f>
        <v>金融機構轉帳</v>
      </c>
      <c r="D41" s="64"/>
      <c r="H41" s="52"/>
      <c r="I41" s="52"/>
      <c r="J41" s="94"/>
      <c r="K41" s="52"/>
      <c r="P41" s="1"/>
      <c r="Q41" s="78"/>
      <c r="R41" s="1"/>
      <c r="S41" s="1"/>
      <c r="T41" s="1"/>
      <c r="U41" s="1"/>
      <c r="V41" s="1"/>
      <c r="W41" s="1"/>
      <c r="X41" s="1"/>
      <c r="Y41" s="1"/>
      <c r="Z41" s="1"/>
      <c r="AA41" s="1"/>
      <c r="AB41" s="1"/>
      <c r="AC41" s="1"/>
      <c r="AD41" s="16" t="str">
        <f>IF(AE41="","",MAX($AD$1:AD40)+1)</f>
        <v/>
      </c>
      <c r="AE41" s="102"/>
      <c r="AF41" s="1"/>
      <c r="AG41" s="1"/>
      <c r="AK41" s="156" t="str">
        <f>IF(OR($AL41="",COUNTIF($AL$3:$AR$3,$AL$2)=0),"",MAX($AK$3:AK40)+1)</f>
        <v/>
      </c>
      <c r="AL41" s="156"/>
      <c r="AW41" s="289"/>
      <c r="AX41" s="286"/>
      <c r="AY41" s="288"/>
      <c r="AZ41" s="288"/>
      <c r="BA41" s="288"/>
      <c r="BB41" s="288"/>
      <c r="BC41" s="288"/>
      <c r="BD41" s="288"/>
      <c r="BE41" s="288"/>
      <c r="BF41" s="289"/>
      <c r="BG41" s="294"/>
      <c r="BK41" s="294"/>
      <c r="BL41" s="108"/>
      <c r="BM41" s="108"/>
    </row>
    <row r="42" spans="2:65" hidden="1">
      <c r="B42" s="60" t="s">
        <v>72</v>
      </c>
      <c r="C42" s="91">
        <f>IF(OR(ISNA(VLOOKUP(C41,$H$30:$I$37,2,FALSE)),$C$40&gt;0),0,VLOOKUP(C41,$H$30:$I$37,2,FALSE))</f>
        <v>0.01</v>
      </c>
      <c r="D42" s="95" t="str">
        <f>IF(C42&gt;0,"-首期享有1%繳別折扣-","")</f>
        <v>-首期享有1%繳別折扣-</v>
      </c>
      <c r="H42" s="447" t="s">
        <v>198</v>
      </c>
      <c r="I42" s="447" t="s">
        <v>968</v>
      </c>
      <c r="J42" s="453"/>
      <c r="Q42" s="78"/>
      <c r="AD42" s="16" t="str">
        <f>IF(AE42="","",MAX($AD$1:AD41)+1)</f>
        <v/>
      </c>
      <c r="AE42" s="59"/>
      <c r="AK42" s="156" t="str">
        <f>IF(OR($AL42="",COUNTIF($AL$3:$AR$3,$AL$2)=0),"",MAX($AK$3:AK41)+1)</f>
        <v/>
      </c>
      <c r="AL42" s="156"/>
      <c r="AW42" s="289"/>
      <c r="AX42" s="289"/>
      <c r="AY42" s="289"/>
      <c r="AZ42" s="289"/>
      <c r="BA42" s="289"/>
      <c r="BB42" s="289"/>
      <c r="BC42" s="289"/>
      <c r="BD42" s="289"/>
      <c r="BE42" s="289"/>
      <c r="BF42" s="289"/>
      <c r="BG42" s="301"/>
      <c r="BK42" s="294"/>
      <c r="BL42" s="108"/>
      <c r="BM42" s="108"/>
    </row>
    <row r="43" spans="2:65" hidden="1">
      <c r="B43" s="60" t="s">
        <v>73</v>
      </c>
      <c r="C43" s="63" t="str">
        <f>輸入頁!Q19</f>
        <v>一般信用卡</v>
      </c>
      <c r="D43" s="64"/>
      <c r="H43" s="447">
        <v>10</v>
      </c>
      <c r="I43" s="447">
        <v>25</v>
      </c>
      <c r="J43" s="453"/>
      <c r="L43" s="243" t="s">
        <v>626</v>
      </c>
      <c r="M43" s="62" t="s">
        <v>1093</v>
      </c>
      <c r="N43" s="62" t="str">
        <f>"SDN第2保單年度年繳折扣後實繳保費"&amp;IF($C$47&gt;0,"(含續期繳費方式折扣"&amp;TEXT($C$47,"0%")&amp;")","")</f>
        <v>SDN第2保單年度年繳折扣後實繳保費</v>
      </c>
      <c r="Q43" s="78"/>
      <c r="AD43" s="16" t="str">
        <f>IF(AE43="","",MAX($AD$1:AD42)+1)</f>
        <v/>
      </c>
      <c r="AE43" s="59"/>
      <c r="AK43" s="156" t="str">
        <f>IF(OR($AL43="",COUNTIF($AL$3:$AR$3,$AL$2)=0),"",MAX($AK$3:AK42)+1)</f>
        <v/>
      </c>
      <c r="AL43" s="156"/>
      <c r="AW43" s="289"/>
      <c r="AX43" s="289"/>
      <c r="AY43" s="289"/>
      <c r="AZ43" s="289"/>
      <c r="BA43" s="289"/>
      <c r="BB43" s="289"/>
      <c r="BC43" s="289"/>
      <c r="BD43" s="289"/>
      <c r="BE43" s="289"/>
      <c r="BF43" s="289"/>
      <c r="BG43" s="294"/>
      <c r="BK43" s="294"/>
      <c r="BL43" s="108"/>
      <c r="BM43" s="108"/>
    </row>
    <row r="44" spans="2:65" hidden="1">
      <c r="B44" s="60" t="s">
        <v>74</v>
      </c>
      <c r="C44" s="91">
        <f>IF(OR(ISNA(VLOOKUP(C43,$H$30:$I$37,2,FALSE)),$C$40&gt;0),0,VLOOKUP(C43,$H$30:$I$37,2,FALSE))</f>
        <v>0</v>
      </c>
      <c r="D44" s="95" t="str">
        <f>IF(C44&gt;0,"-續期享有1%繳別折扣-","")</f>
        <v/>
      </c>
      <c r="H44" s="447">
        <v>15</v>
      </c>
      <c r="I44" s="447">
        <v>30</v>
      </c>
      <c r="J44" s="453"/>
      <c r="L44" s="349" t="s">
        <v>795</v>
      </c>
      <c r="M44" s="352">
        <v>0.01</v>
      </c>
      <c r="N44" s="62">
        <f ca="1">ROUND($C$35*(1-($C$47+$M$44)),0)</f>
        <v>27225</v>
      </c>
      <c r="AD44" s="16" t="str">
        <f>IF(AE44="","",MAX($AD$1:AD43)+1)</f>
        <v/>
      </c>
      <c r="AE44" s="59"/>
      <c r="AK44" s="156" t="str">
        <f>IF(OR($AL44="",COUNTIF($AL$3:$AR$3,$AL$2)=0),"",MAX($AK$3:AK43)+1)</f>
        <v/>
      </c>
      <c r="AL44" s="156"/>
      <c r="AW44" s="289"/>
      <c r="AX44" s="289"/>
      <c r="AY44" s="289"/>
      <c r="AZ44" s="289"/>
      <c r="BA44" s="289"/>
      <c r="BB44" s="289"/>
      <c r="BC44" s="289"/>
      <c r="BD44" s="289"/>
      <c r="BE44" s="289"/>
      <c r="BF44" s="289"/>
      <c r="BG44" s="294"/>
    </row>
    <row r="45" spans="2:65" hidden="1">
      <c r="B45" s="60" t="s">
        <v>75</v>
      </c>
      <c r="C45" s="96">
        <f>IF($I$25=3,IF($C$24=10,6%,IF(OR($C$24=15,$C$24=20),5%,3%)),1%)</f>
        <v>0.01</v>
      </c>
      <c r="D45" s="64" t="str">
        <f>IF(OR(C45="",),1,"")</f>
        <v/>
      </c>
      <c r="H45" s="447">
        <v>20</v>
      </c>
      <c r="I45" s="447">
        <v>35</v>
      </c>
      <c r="J45" s="453"/>
      <c r="L45" s="62"/>
      <c r="M45" s="352"/>
      <c r="N45" s="62"/>
      <c r="AD45" s="16" t="str">
        <f>IF(AE45="","",MAX($AD$1:AD44)+1)</f>
        <v/>
      </c>
      <c r="AE45" s="59"/>
      <c r="AK45" s="156" t="str">
        <f>IF(OR($AL45="",COUNTIF($AL$3:$AR$3,$AL$2)=0),"",MAX($AK$3:AK44)+1)</f>
        <v/>
      </c>
      <c r="AL45" s="156"/>
      <c r="AW45" s="289"/>
      <c r="AX45" s="289"/>
      <c r="AY45" s="289"/>
      <c r="AZ45" s="289"/>
      <c r="BA45" s="289"/>
      <c r="BB45" s="289"/>
      <c r="BC45" s="289"/>
      <c r="BD45" s="289"/>
      <c r="BE45" s="289"/>
      <c r="BF45" s="289"/>
      <c r="BG45" s="294"/>
    </row>
    <row r="46" spans="2:65" hidden="1">
      <c r="B46" s="60" t="s">
        <v>76</v>
      </c>
      <c r="C46" s="97">
        <f>MIN(SUM(C36:C37,C38,C40,C42),C45)</f>
        <v>0.01</v>
      </c>
      <c r="D46" s="142" t="str">
        <f>IF(OR(C42&gt;0,C44&gt;0),"繳費方式折扣‧","")&amp;IF(C37&gt;0,"高保額折扣‧","")&amp;IF(OR(C38&gt;0,C39&gt;0),"集體彙繳件折扣‧","")&amp;IF(OR(C40&gt;0),"員工轉帳件折扣‧","")</f>
        <v>繳費方式折扣‧</v>
      </c>
      <c r="H46" s="454">
        <v>30</v>
      </c>
      <c r="I46" s="447">
        <v>45</v>
      </c>
      <c r="J46" s="453"/>
      <c r="L46" s="62"/>
      <c r="M46" s="352"/>
      <c r="N46" s="62"/>
      <c r="AD46" s="16" t="str">
        <f>IF(AE46="","",MAX($AD$1:AD45)+1)</f>
        <v/>
      </c>
      <c r="AE46" s="59"/>
      <c r="AL46" s="155" t="s">
        <v>272</v>
      </c>
      <c r="AM46" s="155" t="s">
        <v>303</v>
      </c>
      <c r="AN46" s="155" t="s">
        <v>818</v>
      </c>
      <c r="AO46" s="155"/>
      <c r="AP46" s="155"/>
      <c r="AQ46" s="155"/>
      <c r="AR46" s="155"/>
      <c r="BG46" s="294"/>
    </row>
    <row r="47" spans="2:65" hidden="1">
      <c r="B47" s="60" t="s">
        <v>77</v>
      </c>
      <c r="C47" s="97">
        <f>MIN(SUM(C37,C39,C40,C44),C45)</f>
        <v>0</v>
      </c>
      <c r="D47" s="142" t="str">
        <f>IF(OR(C37+C38+C40+C42&gt;C45,C37+C39+C44&gt;C45),"本商品折扣率上限"&amp;TEXT($C$45,"0%。"),"")</f>
        <v/>
      </c>
      <c r="H47" s="453"/>
      <c r="I47" s="453"/>
      <c r="J47" s="453"/>
      <c r="L47" s="62"/>
      <c r="M47" s="352"/>
      <c r="N47" s="62"/>
      <c r="AD47" s="16" t="str">
        <f>IF(AE47="","",MAX($AD$1:AD46)+1)</f>
        <v/>
      </c>
      <c r="AE47" s="59"/>
      <c r="AK47" s="156" t="str">
        <f>IF(OR($AL47="",COUNTIF($AL$46:$AR$46,$AL$2)=0),"",MAX($AK$3:AK46)+1)</f>
        <v/>
      </c>
      <c r="AL47" s="156" t="s">
        <v>249</v>
      </c>
      <c r="AW47" s="289"/>
      <c r="AX47" s="289"/>
      <c r="AY47" s="289"/>
      <c r="AZ47" s="289"/>
      <c r="BA47" s="289"/>
      <c r="BB47" s="302"/>
      <c r="BG47" s="294"/>
    </row>
    <row r="48" spans="2:65" hidden="1">
      <c r="B48" s="60" t="s">
        <v>78</v>
      </c>
      <c r="C48" s="82">
        <f ca="1">ROUND(MGP*(1-C46),0)</f>
        <v>27225</v>
      </c>
      <c r="D48" s="70"/>
      <c r="H48" s="62"/>
      <c r="I48" s="62"/>
      <c r="J48" s="62"/>
      <c r="L48" s="62"/>
      <c r="M48" s="352"/>
      <c r="N48" s="62"/>
      <c r="AD48" s="16" t="str">
        <f>IF(AE48="","",MAX($AD$1:AD47)+1)</f>
        <v/>
      </c>
      <c r="AE48" s="59"/>
      <c r="AK48" s="156" t="str">
        <f>IF(OR($AL48="",COUNTIF($AL$46:$AR$46,$AL$2)=0),"",MAX($AK$3:AK47)+1)</f>
        <v/>
      </c>
      <c r="AL48" s="156" t="s">
        <v>250</v>
      </c>
      <c r="AW48" s="289"/>
      <c r="AX48" s="289"/>
      <c r="AY48" s="289"/>
      <c r="AZ48" s="289"/>
      <c r="BA48" s="289"/>
      <c r="BB48" s="302"/>
      <c r="BG48" s="294"/>
    </row>
    <row r="49" spans="2:59" hidden="1">
      <c r="B49" s="60" t="s">
        <v>79</v>
      </c>
      <c r="C49" s="82">
        <f ca="1">ROUND(MGP*(1-C47),0)</f>
        <v>27500</v>
      </c>
      <c r="D49" s="70" t="str">
        <f>IF($C$50=12,"-月繳首期須繳 2個月 "&amp;TEXT($C$48*2,"#,##0 元-"),"")</f>
        <v/>
      </c>
      <c r="L49" s="62"/>
      <c r="M49" s="352"/>
      <c r="N49" s="62"/>
      <c r="AD49" s="16" t="str">
        <f>IF(AE49="","",MAX($AD$1:AD48)+1)</f>
        <v/>
      </c>
      <c r="AE49" s="59"/>
      <c r="AK49" s="156" t="str">
        <f>IF(OR($AL49="",COUNTIF($AL$46:$AR$46,$AL$2)=0),"",MAX($AK$3:AK48)+1)</f>
        <v/>
      </c>
      <c r="AL49" s="156" t="s">
        <v>251</v>
      </c>
      <c r="AW49" s="303"/>
      <c r="AX49" s="289"/>
      <c r="AY49" s="289"/>
      <c r="AZ49" s="289"/>
      <c r="BA49" s="289"/>
      <c r="BB49" s="304"/>
      <c r="BG49" s="294"/>
    </row>
    <row r="50" spans="2:59" hidden="1">
      <c r="B50" s="60" t="s">
        <v>80</v>
      </c>
      <c r="C50" s="60">
        <f>IF(D32=1,,VLOOKUP(C32,H2:K7,4,FALSE))</f>
        <v>1</v>
      </c>
      <c r="D50" s="64"/>
      <c r="E50" s="57" t="s">
        <v>81</v>
      </c>
      <c r="H50" s="447" t="s">
        <v>198</v>
      </c>
      <c r="I50" s="62" t="s">
        <v>82</v>
      </c>
      <c r="J50" s="62" t="s">
        <v>83</v>
      </c>
      <c r="AD50" s="16" t="str">
        <f>IF(AE50="","",MAX($AD$1:AD49)+1)</f>
        <v/>
      </c>
      <c r="AE50" s="98"/>
      <c r="AK50" s="156" t="str">
        <f>IF(OR($AL50="",COUNTIF($AL$46:$AR$46,$AL$2)=0),"",MAX($AK$3:AK49)+1)</f>
        <v/>
      </c>
      <c r="AL50" s="156" t="s">
        <v>252</v>
      </c>
      <c r="AW50" s="289"/>
      <c r="AX50" s="289"/>
      <c r="AY50" s="289"/>
      <c r="AZ50" s="303"/>
      <c r="BA50" s="289"/>
      <c r="BB50" s="302"/>
      <c r="BG50" s="294"/>
    </row>
    <row r="51" spans="2:59" hidden="1">
      <c r="B51" s="60" t="s">
        <v>84</v>
      </c>
      <c r="C51" s="82">
        <f ca="1">IF(C50=12,C48*2+C49*10,C48*1+C49*(C50-1))</f>
        <v>27225</v>
      </c>
      <c r="D51" s="107">
        <v>40831</v>
      </c>
      <c r="H51" s="52">
        <v>10</v>
      </c>
      <c r="I51" s="52">
        <v>0</v>
      </c>
      <c r="J51" s="52">
        <v>60</v>
      </c>
      <c r="AD51" s="16" t="str">
        <f>IF(AE51="","",MAX($AD$1:AD50)+1)</f>
        <v/>
      </c>
      <c r="AE51" s="98"/>
      <c r="AK51" s="156" t="str">
        <f>IF(OR($AL51="",COUNTIF($AL$46:$AR$46,$AL$2)=0),"",MAX($AK$3:AK50)+1)</f>
        <v/>
      </c>
      <c r="AL51" s="156" t="s">
        <v>253</v>
      </c>
      <c r="AW51" s="289"/>
      <c r="AX51" s="289"/>
      <c r="AY51" s="289"/>
      <c r="AZ51" s="303"/>
      <c r="BA51" s="289"/>
      <c r="BB51" s="302"/>
    </row>
    <row r="52" spans="2:59" hidden="1">
      <c r="B52" s="60" t="s">
        <v>85</v>
      </c>
      <c r="C52" s="82">
        <f ca="1">C49*C50</f>
        <v>27500</v>
      </c>
      <c r="H52" s="52">
        <v>15</v>
      </c>
      <c r="I52" s="52">
        <v>0</v>
      </c>
      <c r="J52" s="52">
        <v>55</v>
      </c>
      <c r="AD52" s="16" t="str">
        <f>IF(AE52="","",MAX($AD$1:AD51)+1)</f>
        <v/>
      </c>
      <c r="AE52" s="98"/>
      <c r="AK52" s="156" t="str">
        <f>IF(OR($AL52="",COUNTIF($AL$46:$AR$46,$AL$2)=0),"",MAX($AK$3:AK51)+1)</f>
        <v/>
      </c>
      <c r="AL52" s="156" t="s">
        <v>254</v>
      </c>
      <c r="AW52" s="289"/>
      <c r="AX52" s="289"/>
      <c r="AY52" s="289"/>
      <c r="AZ52" s="303"/>
      <c r="BA52" s="289"/>
      <c r="BB52" s="302"/>
    </row>
    <row r="53" spans="2:59" hidden="1">
      <c r="B53" s="76" t="s">
        <v>86</v>
      </c>
      <c r="C53" s="76"/>
      <c r="D53" s="64" t="str">
        <f ca="1">IF(SUM(D15:D16,D28,D32:D33,D40:D41,D43,D45,D50,D24,D64,E39)&gt;=1,1,"")</f>
        <v/>
      </c>
      <c r="H53" s="52">
        <v>20</v>
      </c>
      <c r="I53" s="52">
        <v>0</v>
      </c>
      <c r="J53" s="52">
        <v>50</v>
      </c>
      <c r="AD53" s="16" t="str">
        <f>IF(AE53="","",MAX($AD$1:AD52)+1)</f>
        <v/>
      </c>
      <c r="AE53" s="98"/>
      <c r="AK53" s="156" t="str">
        <f>IF(OR($AL53="",COUNTIF($AL$46:$AR$46,$AL$2)=0),"",MAX($AK$3:AK52)+1)</f>
        <v/>
      </c>
      <c r="AL53" s="156" t="s">
        <v>255</v>
      </c>
      <c r="AW53" s="289"/>
      <c r="AX53" s="289"/>
      <c r="AY53" s="289"/>
      <c r="AZ53" s="303"/>
      <c r="BA53" s="289"/>
      <c r="BB53" s="302"/>
    </row>
    <row r="54" spans="2:59" hidden="1">
      <c r="B54" s="60" t="s">
        <v>87</v>
      </c>
      <c r="C54" s="99" t="s">
        <v>1254</v>
      </c>
      <c r="H54" s="454">
        <v>30</v>
      </c>
      <c r="I54" s="447">
        <v>0</v>
      </c>
      <c r="J54" s="447">
        <v>40</v>
      </c>
      <c r="AD54" s="16" t="str">
        <f>IF(AE54="","",MAX($AD$1:AD53)+1)</f>
        <v/>
      </c>
      <c r="AE54" s="98"/>
      <c r="AK54" s="156" t="str">
        <f>IF(OR($AL54="",COUNTIF($AL$46:$AR$46,$AL$2)=0),"",MAX($AK$3:AK53)+1)</f>
        <v/>
      </c>
      <c r="AL54" s="156" t="s">
        <v>256</v>
      </c>
      <c r="AW54" s="289"/>
      <c r="AX54" s="289"/>
      <c r="AY54" s="289"/>
      <c r="AZ54" s="303"/>
      <c r="BA54" s="289"/>
      <c r="BB54" s="302"/>
    </row>
    <row r="55" spans="2:59" hidden="1">
      <c r="B55" s="60" t="s">
        <v>24</v>
      </c>
      <c r="C55" s="60" t="str">
        <f ca="1">$C$22&amp;$C$24&amp;TEXT($C$18,"00")&amp;TEXT($D$5,"00")</f>
        <v>SDN300201</v>
      </c>
      <c r="D55" s="57" t="s">
        <v>88</v>
      </c>
      <c r="H55" s="453"/>
      <c r="I55" s="453"/>
      <c r="J55" s="453"/>
      <c r="AD55" s="16" t="str">
        <f>IF(AE55="","",MAX($AD$1:AD54)+1)</f>
        <v/>
      </c>
      <c r="AE55" s="98"/>
      <c r="AK55" s="156" t="str">
        <f>IF(OR($AL55="",COUNTIF($AL$46:$AR$46,$AL$2)=0),"",MAX($AK$3:AK54)+1)</f>
        <v/>
      </c>
      <c r="AL55" s="156" t="s">
        <v>257</v>
      </c>
      <c r="AW55" s="289"/>
      <c r="AX55" s="289"/>
      <c r="AY55" s="289"/>
      <c r="AZ55" s="303"/>
      <c r="BA55" s="289"/>
      <c r="BB55" s="302"/>
    </row>
    <row r="56" spans="2:59" hidden="1">
      <c r="B56" s="60" t="s">
        <v>89</v>
      </c>
      <c r="C56" s="60" t="str">
        <f>IF($C$24=1,$C$22,C22&amp;TEXT($C$24,"00"))</f>
        <v>SDN30</v>
      </c>
      <c r="D56" s="100" t="s">
        <v>90</v>
      </c>
      <c r="H56" s="453"/>
      <c r="I56" s="453"/>
      <c r="J56" s="453"/>
      <c r="AD56" s="16" t="str">
        <f>IF(AE56="","",MAX($AD$1:AD55)+1)</f>
        <v/>
      </c>
      <c r="AE56" s="98"/>
      <c r="AK56" s="156" t="str">
        <f>IF(OR($AL56="",COUNTIF($AL$46:$AR$46,$AL$2)=0),"",MAX($AK$3:AK55)+1)</f>
        <v/>
      </c>
      <c r="AL56" s="156" t="s">
        <v>258</v>
      </c>
      <c r="AW56" s="289"/>
      <c r="AX56" s="289"/>
      <c r="AY56" s="289"/>
      <c r="AZ56" s="303"/>
      <c r="BA56" s="289"/>
      <c r="BB56" s="302"/>
    </row>
    <row r="57" spans="2:59" hidden="1">
      <c r="B57" s="60" t="s">
        <v>98</v>
      </c>
      <c r="C57" s="60">
        <f ca="1">$F$57+D5-1</f>
        <v>45</v>
      </c>
      <c r="D57" s="276"/>
      <c r="E57" s="57" t="s">
        <v>969</v>
      </c>
      <c r="F57" s="155">
        <f>IF($D$24=1,0,VLOOKUP($C$24,$H$43:$I$48,2,0))</f>
        <v>45</v>
      </c>
      <c r="AD57" s="16" t="str">
        <f>IF(AE57="","",MAX($AD$1:AD56)+1)</f>
        <v/>
      </c>
      <c r="AE57" s="98"/>
      <c r="AK57" s="156" t="str">
        <f>IF(OR($AL57="",COUNTIF($AL$46:$AR$46,$AL$2)=0),"",MAX($AK$3:AK56)+1)</f>
        <v/>
      </c>
      <c r="AL57" s="156" t="s">
        <v>259</v>
      </c>
      <c r="AW57" s="289"/>
      <c r="AX57" s="289"/>
      <c r="AY57" s="289"/>
      <c r="AZ57" s="303"/>
      <c r="BA57" s="289"/>
      <c r="BB57" s="302"/>
    </row>
    <row r="58" spans="2:59" hidden="1">
      <c r="H58" s="56">
        <f>IF(C22=I58,1,3)</f>
        <v>1</v>
      </c>
      <c r="I58" s="62" t="s">
        <v>1091</v>
      </c>
      <c r="J58" s="62"/>
      <c r="K58" s="62"/>
      <c r="L58" s="62"/>
      <c r="AD58" s="16" t="str">
        <f>IF(AE58="","",MAX($AD$1:AD57)+1)</f>
        <v/>
      </c>
      <c r="AE58" s="98"/>
      <c r="AK58" s="156" t="str">
        <f>IF(OR($AL58="",COUNTIF($AL$46:$AR$46,$AL$2)=0),"",MAX($AK$3:AK57)+1)</f>
        <v/>
      </c>
      <c r="AL58" s="156" t="s">
        <v>305</v>
      </c>
      <c r="AW58" s="289"/>
      <c r="AX58" s="289"/>
      <c r="AY58" s="289"/>
      <c r="AZ58" s="303"/>
      <c r="BA58" s="289"/>
      <c r="BB58" s="302"/>
    </row>
    <row r="59" spans="2:59" hidden="1">
      <c r="AD59" s="16" t="str">
        <f>IF(AE59="","",MAX($AD$1:AD58)+1)</f>
        <v/>
      </c>
      <c r="AE59" s="98"/>
      <c r="AK59" s="156" t="str">
        <f>IF(OR($AL59="",COUNTIF($AL$46:$AR$46,$AL$2)=0),"",MAX($AK$3:AK58)+1)</f>
        <v/>
      </c>
      <c r="AL59" s="156" t="s">
        <v>306</v>
      </c>
      <c r="AW59" s="289"/>
      <c r="AX59" s="289"/>
      <c r="AY59" s="289"/>
      <c r="AZ59" s="303"/>
      <c r="BA59" s="289"/>
      <c r="BB59" s="302"/>
    </row>
    <row r="60" spans="2:59" hidden="1">
      <c r="H60" s="447" t="s">
        <v>198</v>
      </c>
      <c r="I60" s="62" t="s">
        <v>48</v>
      </c>
      <c r="J60" s="62" t="s">
        <v>49</v>
      </c>
      <c r="K60" s="62"/>
      <c r="L60" s="62"/>
      <c r="AD60" s="16" t="str">
        <f>IF(AE60="","",MAX($AD$1:AD59)+1)</f>
        <v/>
      </c>
      <c r="AE60" s="98"/>
      <c r="AK60" s="156" t="str">
        <f>IF(OR($AL60="",COUNTIF($AL$46:$AR$46,$AL$2)=0),"",MAX($AK$3:AK59)+1)</f>
        <v/>
      </c>
      <c r="AL60" s="156" t="s">
        <v>260</v>
      </c>
      <c r="AW60" s="289"/>
      <c r="AX60" s="289"/>
      <c r="AY60" s="289"/>
      <c r="AZ60" s="303"/>
      <c r="BA60" s="289"/>
      <c r="BB60" s="302"/>
    </row>
    <row r="61" spans="2:59" hidden="1">
      <c r="B61" s="447" t="s">
        <v>846</v>
      </c>
      <c r="C61" s="447">
        <f>輸入頁!$E$48</f>
        <v>50000</v>
      </c>
      <c r="H61" s="52">
        <v>10</v>
      </c>
      <c r="I61" s="52">
        <v>10</v>
      </c>
      <c r="J61" s="52">
        <f ca="1">IF($D$16=1,0,VLOOKUP($D$5,$H$72:$I$146,2,0))</f>
        <v>500</v>
      </c>
      <c r="K61" s="52"/>
      <c r="L61" s="52"/>
      <c r="AD61" s="16" t="str">
        <f>IF(AE61="","",MAX($AD$1:AD60)+1)</f>
        <v/>
      </c>
      <c r="AE61" s="98"/>
      <c r="AK61" s="156" t="str">
        <f>IF(OR($AL61="",COUNTIF($AL$46:$AR$46,$AL$2)=0),"",MAX($AK$3:AK60)+1)</f>
        <v/>
      </c>
      <c r="AL61" s="156" t="s">
        <v>834</v>
      </c>
      <c r="AW61" s="289"/>
      <c r="AX61" s="289"/>
      <c r="AY61" s="289"/>
      <c r="AZ61" s="303"/>
      <c r="BA61" s="289"/>
      <c r="BB61" s="302"/>
    </row>
    <row r="62" spans="2:59" hidden="1">
      <c r="B62" s="447" t="s">
        <v>847</v>
      </c>
      <c r="C62" s="447">
        <f ca="1">ROUNDDOWN(C61/C30,$E$28)</f>
        <v>181.8</v>
      </c>
      <c r="H62" s="52">
        <v>15</v>
      </c>
      <c r="I62" s="52">
        <v>10</v>
      </c>
      <c r="J62" s="52">
        <f t="shared" ref="J62:J64" ca="1" si="0">IF($D$16=1,0,VLOOKUP($D$5,$H$72:$I$146,2,0))</f>
        <v>500</v>
      </c>
      <c r="K62" s="52"/>
      <c r="L62" s="52"/>
      <c r="AD62" s="16" t="str">
        <f>IF(AE62="","",MAX($AD$1:AD61)+1)</f>
        <v/>
      </c>
      <c r="AE62" s="98"/>
      <c r="AK62" s="156" t="str">
        <f>IF(OR($AL62="",COUNTIF($AL$46:$AR$46,$AL$2)=0),"",MAX($AK$3:AK61)+1)</f>
        <v/>
      </c>
      <c r="AL62" s="156" t="s">
        <v>835</v>
      </c>
      <c r="AW62" s="289"/>
      <c r="AX62" s="289"/>
      <c r="AY62" s="289"/>
      <c r="AZ62" s="303"/>
      <c r="BA62" s="289"/>
      <c r="BB62" s="302"/>
    </row>
    <row r="63" spans="2:59" hidden="1">
      <c r="B63" s="447" t="s">
        <v>848</v>
      </c>
      <c r="C63" s="447">
        <f ca="1">ROUNDDOWN((C61*(1+C46))/C30,$E$28)</f>
        <v>183.6</v>
      </c>
      <c r="H63" s="52">
        <v>20</v>
      </c>
      <c r="I63" s="52">
        <v>10</v>
      </c>
      <c r="J63" s="52">
        <f t="shared" ca="1" si="0"/>
        <v>500</v>
      </c>
      <c r="K63" s="52"/>
      <c r="L63" s="52"/>
      <c r="AD63" s="16" t="str">
        <f>IF(AE63="","",MAX($AD$1:AD62)+1)</f>
        <v/>
      </c>
      <c r="AE63" s="98"/>
      <c r="AK63" s="156" t="str">
        <f>IF(OR($AL63="",COUNTIF($AL$46:$AR$46,$AL$2)=0),"",MAX($AK$3:AK62)+1)</f>
        <v/>
      </c>
      <c r="AL63" s="156" t="s">
        <v>836</v>
      </c>
      <c r="AW63" s="289"/>
      <c r="AX63" s="289"/>
      <c r="AY63" s="289"/>
      <c r="AZ63" s="303"/>
      <c r="BA63" s="289"/>
      <c r="BB63" s="302"/>
    </row>
    <row r="64" spans="2:59" hidden="1">
      <c r="B64" s="448" t="s">
        <v>849</v>
      </c>
      <c r="C64" s="449">
        <f>輸入頁!$J$35</f>
        <v>100</v>
      </c>
      <c r="D64" s="450" t="str">
        <f>IF(ROUND($C$64,$E$28)&lt;&gt;$C$64,1,"")</f>
        <v/>
      </c>
      <c r="E64" s="450" t="str">
        <f>IF(D64=1,"保額輸入"&amp;C64&amp;"不符投保規則，請重新輸入","")</f>
        <v/>
      </c>
      <c r="H64" s="452">
        <v>30</v>
      </c>
      <c r="I64" s="52">
        <v>10</v>
      </c>
      <c r="J64" s="52">
        <f t="shared" ca="1" si="0"/>
        <v>500</v>
      </c>
      <c r="K64" s="62"/>
      <c r="L64" s="62"/>
      <c r="AD64" s="16" t="str">
        <f>IF(AE64="","",MAX($AD$1:AD63)+1)</f>
        <v/>
      </c>
      <c r="AE64" s="98"/>
      <c r="AK64" s="156" t="str">
        <f>IF(OR($AL64="",COUNTIF($AL$46:$AR$46,$AL$2)=0),"",MAX($AK$3:AK63)+1)</f>
        <v/>
      </c>
      <c r="AL64" s="156" t="s">
        <v>273</v>
      </c>
      <c r="AW64" s="289"/>
      <c r="AX64" s="289"/>
      <c r="AY64" s="289"/>
      <c r="AZ64" s="303"/>
      <c r="BA64" s="289"/>
      <c r="BB64" s="302"/>
    </row>
    <row r="65" spans="2:63" hidden="1">
      <c r="H65" s="453"/>
      <c r="I65" s="453"/>
      <c r="J65" s="453"/>
      <c r="K65" s="453"/>
      <c r="L65" s="453"/>
      <c r="AD65" s="16" t="str">
        <f>IF(AE65="","",MAX($AD$1:AD64)+1)</f>
        <v/>
      </c>
      <c r="AK65" s="156" t="str">
        <f>IF(OR($AL65="",COUNTIF($AL$46:$AR$46,$AL$2)=0),"",MAX($AK$3:AK64)+1)</f>
        <v/>
      </c>
      <c r="AL65" s="156" t="s">
        <v>261</v>
      </c>
      <c r="AW65" s="289"/>
      <c r="AX65" s="289"/>
      <c r="AY65" s="289"/>
      <c r="AZ65" s="303"/>
      <c r="BA65" s="289"/>
      <c r="BB65" s="302"/>
    </row>
    <row r="66" spans="2:63" hidden="1">
      <c r="H66" s="453"/>
      <c r="I66" s="453"/>
      <c r="J66" s="453"/>
      <c r="K66" s="453"/>
      <c r="L66" s="453"/>
      <c r="AD66" s="16" t="str">
        <f>IF(AE66="","",MAX($AD$1:AD65)+1)</f>
        <v/>
      </c>
      <c r="AK66" s="156" t="str">
        <f>IF(OR($AL66="",COUNTIF($AL$46:$AR$46,$AL$2)=0),"",MAX($AK$3:AK65)+1)</f>
        <v/>
      </c>
      <c r="AL66" s="156" t="s">
        <v>262</v>
      </c>
      <c r="AW66" s="289"/>
      <c r="AX66" s="289"/>
      <c r="AY66" s="289"/>
      <c r="AZ66" s="303"/>
      <c r="BA66" s="289"/>
      <c r="BB66" s="302"/>
    </row>
    <row r="67" spans="2:63" hidden="1">
      <c r="H67" s="447"/>
      <c r="I67" s="447"/>
      <c r="J67" s="453"/>
      <c r="K67" s="453"/>
      <c r="L67" s="453"/>
      <c r="AD67" s="16" t="str">
        <f>IF(AE67="","",MAX($AD$1:AD66)+1)</f>
        <v/>
      </c>
      <c r="AK67" s="156" t="str">
        <f>IF(OR($AL67="",COUNTIF($AL$46:$AR$46,$AL$2)=0),"",MAX($AK$3:AK66)+1)</f>
        <v/>
      </c>
      <c r="AL67" s="156" t="s">
        <v>263</v>
      </c>
      <c r="AW67" s="289"/>
      <c r="AX67" s="289"/>
      <c r="AY67" s="289"/>
      <c r="AZ67" s="303"/>
      <c r="BA67" s="289"/>
      <c r="BB67" s="302"/>
    </row>
    <row r="68" spans="2:63" hidden="1">
      <c r="AD68" s="16" t="str">
        <f>IF(AE68="","",MAX($AD$1:AD67)+1)</f>
        <v/>
      </c>
      <c r="AK68" s="156" t="str">
        <f>IF(OR($AL68="",COUNTIF($AL$46:$AR$46,$AL$2)=0),"",MAX($AK$3:AK67)+1)</f>
        <v/>
      </c>
      <c r="AL68" s="156" t="s">
        <v>264</v>
      </c>
      <c r="AW68" s="289"/>
      <c r="AX68" s="289"/>
      <c r="AY68" s="289"/>
      <c r="AZ68" s="303"/>
      <c r="BA68" s="289"/>
      <c r="BB68" s="302"/>
    </row>
    <row r="69" spans="2:63" hidden="1">
      <c r="B69" s="52" t="s">
        <v>248</v>
      </c>
      <c r="C69" s="146" t="s">
        <v>1055</v>
      </c>
      <c r="D69" s="57" t="s">
        <v>363</v>
      </c>
      <c r="E69" s="275" t="s">
        <v>364</v>
      </c>
      <c r="F69" s="57" t="s">
        <v>365</v>
      </c>
      <c r="AD69" s="16" t="str">
        <f>IF(AE69="","",MAX($AD$1:AD68)+1)</f>
        <v/>
      </c>
      <c r="AK69" s="156" t="str">
        <f>IF(OR($AL69="",COUNTIF($AL$46:$AR$46,$AL$2)=0),"",MAX($AK$3:AK68)+1)</f>
        <v/>
      </c>
      <c r="AL69" s="156" t="s">
        <v>265</v>
      </c>
      <c r="AW69" s="289"/>
      <c r="AX69" s="289"/>
      <c r="AY69" s="289"/>
      <c r="AZ69" s="303"/>
      <c r="BA69" s="289"/>
      <c r="BB69" s="302"/>
    </row>
    <row r="70" spans="2:63" hidden="1">
      <c r="AK70" s="156" t="str">
        <f>IF(OR($AL70="",COUNTIF($AL$46:$AR$46,$AL$2)=0),"",MAX($AK$3:AK69)+1)</f>
        <v/>
      </c>
      <c r="AL70" s="156" t="s">
        <v>266</v>
      </c>
    </row>
    <row r="71" spans="2:63" hidden="1">
      <c r="B71" s="193" t="s">
        <v>285</v>
      </c>
      <c r="C71" s="193"/>
      <c r="D71" s="193"/>
      <c r="E71" s="193"/>
      <c r="H71" s="306" t="s">
        <v>375</v>
      </c>
      <c r="I71" s="307" t="s">
        <v>376</v>
      </c>
      <c r="AK71" s="156" t="str">
        <f>IF(OR($AL71="",COUNTIF($AL$46:$AR$46,$AL$2)=0),"",MAX($AK$3:AK70)+1)</f>
        <v/>
      </c>
      <c r="AL71" s="156" t="s">
        <v>267</v>
      </c>
      <c r="AW71" s="292"/>
      <c r="AX71" s="292"/>
      <c r="AY71" s="292"/>
      <c r="AZ71" s="292"/>
      <c r="BA71" s="292"/>
      <c r="BB71" s="292"/>
      <c r="BC71" s="292"/>
      <c r="BD71" s="292"/>
      <c r="BE71" s="292"/>
      <c r="BF71" s="292"/>
      <c r="BG71" s="292"/>
      <c r="BH71" s="292"/>
      <c r="BI71" s="292"/>
      <c r="BJ71" s="292"/>
      <c r="BK71" s="305"/>
    </row>
    <row r="72" spans="2:63" hidden="1">
      <c r="B72" s="193" t="s">
        <v>286</v>
      </c>
      <c r="C72" s="194" t="str">
        <f>IN</f>
        <v>客戶</v>
      </c>
      <c r="D72" s="193" t="s">
        <v>287</v>
      </c>
      <c r="E72" s="195">
        <v>0</v>
      </c>
      <c r="H72" s="62">
        <v>0</v>
      </c>
      <c r="I72" s="62">
        <v>500</v>
      </c>
      <c r="AK72" s="156" t="str">
        <f>IF(OR($AL72="",COUNTIF($AL$46:$AR$46,$AL$2)=0),"",MAX($AK$3:AK71)+1)</f>
        <v/>
      </c>
      <c r="AL72" s="156" t="s">
        <v>268</v>
      </c>
      <c r="AW72" s="295"/>
      <c r="AX72" s="295"/>
      <c r="AY72" s="295"/>
      <c r="AZ72" s="296"/>
      <c r="BA72" s="295"/>
      <c r="BB72" s="295"/>
      <c r="BC72" s="295"/>
      <c r="BD72" s="295"/>
      <c r="BE72" s="295"/>
      <c r="BF72" s="295"/>
      <c r="BG72" s="295"/>
      <c r="BH72" s="295"/>
      <c r="BI72" s="295"/>
      <c r="BJ72" s="295"/>
      <c r="BK72" s="298"/>
    </row>
    <row r="73" spans="2:63" hidden="1">
      <c r="B73" s="193" t="s">
        <v>288</v>
      </c>
      <c r="C73" s="196" t="str">
        <f>IF(E72=0,C72,IF(OR(E73=1,C72="",C72=0)," ",IF(AND(E82=0),C74&amp;MID(C72,7,50),IF(LEN(C72)=1,C72,LEFT(C72,LEN(C72)-2)&amp;"○"&amp;RIGHT(C72,1)))))</f>
        <v>客戶</v>
      </c>
      <c r="D73" s="197" t="s">
        <v>289</v>
      </c>
      <c r="E73" s="197"/>
      <c r="H73" s="62">
        <v>1</v>
      </c>
      <c r="I73" s="62">
        <v>500</v>
      </c>
      <c r="AK73" s="156" t="str">
        <f>IF(OR($AL73="",COUNTIF($AL$46:$AR$46,$AL$2)=0),"",MAX($AK$3:AK72)+1)</f>
        <v/>
      </c>
      <c r="AL73" s="156" t="s">
        <v>269</v>
      </c>
      <c r="AW73" s="295"/>
      <c r="AX73" s="295"/>
      <c r="AY73" s="295"/>
      <c r="AZ73" s="296"/>
      <c r="BA73" s="295"/>
      <c r="BB73" s="295"/>
      <c r="BC73" s="295"/>
      <c r="BD73" s="295"/>
      <c r="BE73" s="295"/>
      <c r="BF73" s="295"/>
      <c r="BG73" s="295"/>
      <c r="BH73" s="295"/>
      <c r="BI73" s="295"/>
      <c r="BJ73" s="295"/>
      <c r="BK73" s="298"/>
    </row>
    <row r="74" spans="2:63" hidden="1">
      <c r="B74" s="197" t="str">
        <f>IF(OR(E73=1,C72="",C72=0),"",IF(AND(E82=0),LEN(C72),""))</f>
        <v/>
      </c>
      <c r="C74" s="198" t="str">
        <f>IF(OR(B74=""),"",IF(ISERROR(VLOOKUP(B74,B75:C80,2,0)),C80,VLOOKUP(B74,B75:C80,2,0)))</f>
        <v/>
      </c>
      <c r="D74" s="199" t="s">
        <v>290</v>
      </c>
      <c r="E74" s="200">
        <f>IF(AND(ISNUMBER(C72),LEN(C72)=11),1,0)</f>
        <v>0</v>
      </c>
      <c r="H74" s="62">
        <v>2</v>
      </c>
      <c r="I74" s="62">
        <v>500</v>
      </c>
      <c r="AK74" s="156" t="str">
        <f>IF(OR($AL74="",COUNTIF($AL$46:$AR$46,$AL$2)=0),"",MAX($AK$3:AK73)+1)</f>
        <v/>
      </c>
      <c r="AL74" s="156" t="s">
        <v>838</v>
      </c>
      <c r="AW74" s="295"/>
      <c r="AX74" s="295"/>
      <c r="AY74" s="295"/>
      <c r="AZ74" s="296"/>
      <c r="BA74" s="295"/>
      <c r="BB74" s="295"/>
      <c r="BC74" s="295"/>
      <c r="BD74" s="295"/>
      <c r="BE74" s="295"/>
      <c r="BF74" s="295"/>
      <c r="BG74" s="295"/>
      <c r="BH74" s="295"/>
      <c r="BI74" s="295"/>
      <c r="BJ74" s="295"/>
      <c r="BK74" s="298"/>
    </row>
    <row r="75" spans="2:63" hidden="1">
      <c r="B75" s="201">
        <v>1</v>
      </c>
      <c r="C75" s="201" t="s">
        <v>291</v>
      </c>
      <c r="D75" s="199" t="s">
        <v>292</v>
      </c>
      <c r="E75" s="200">
        <f>IF(AND(LEN(C72)=10,ISTEXT(LEFT(C72,1)),ISNUMBER(RIGHT(C72,1)*1)),1,0)</f>
        <v>0</v>
      </c>
      <c r="H75" s="62">
        <v>3</v>
      </c>
      <c r="I75" s="62">
        <v>500</v>
      </c>
      <c r="AK75" s="156" t="str">
        <f>IF(OR($AL75="",COUNTIF($AL$46:$AR$46,$AL$2)=0),"",MAX($AK$3:AK74)+1)</f>
        <v/>
      </c>
      <c r="AL75" s="156"/>
      <c r="AW75" s="295"/>
      <c r="AX75" s="295"/>
      <c r="AY75" s="295"/>
      <c r="AZ75" s="296"/>
      <c r="BA75" s="295"/>
      <c r="BB75" s="295"/>
      <c r="BC75" s="295"/>
      <c r="BD75" s="295"/>
      <c r="BE75" s="295"/>
      <c r="BF75" s="295"/>
      <c r="BG75" s="295"/>
      <c r="BH75" s="295"/>
      <c r="BI75" s="295"/>
      <c r="BJ75" s="295"/>
      <c r="BK75" s="298"/>
    </row>
    <row r="76" spans="2:63" hidden="1">
      <c r="B76" s="201">
        <v>2</v>
      </c>
      <c r="C76" s="201" t="s">
        <v>293</v>
      </c>
      <c r="D76" s="199" t="s">
        <v>294</v>
      </c>
      <c r="E76" s="200">
        <f>IF(AND(ISNUMBER(C72),LEN(C72)=9),1,0)</f>
        <v>0</v>
      </c>
      <c r="H76" s="62">
        <v>4</v>
      </c>
      <c r="I76" s="62">
        <v>500</v>
      </c>
      <c r="AK76" s="156" t="str">
        <f>IF(OR($AL76="",COUNTIF($AL$46:$AR$46,$AL$2)=0),"",MAX($AK$3:AK75)+1)</f>
        <v/>
      </c>
      <c r="AL76" s="156" t="s">
        <v>839</v>
      </c>
      <c r="AW76" s="295"/>
      <c r="AX76" s="295"/>
      <c r="AY76" s="295"/>
      <c r="AZ76" s="296"/>
      <c r="BA76" s="295"/>
      <c r="BB76" s="295"/>
      <c r="BC76" s="295"/>
      <c r="BD76" s="295"/>
      <c r="BE76" s="295"/>
      <c r="BF76" s="295"/>
      <c r="BG76" s="295"/>
      <c r="BH76" s="295"/>
      <c r="BI76" s="295"/>
      <c r="BJ76" s="295"/>
      <c r="BK76" s="298"/>
    </row>
    <row r="77" spans="2:63" hidden="1">
      <c r="B77" s="201">
        <v>3</v>
      </c>
      <c r="C77" s="201" t="s">
        <v>295</v>
      </c>
      <c r="D77" s="200"/>
      <c r="E77" s="200"/>
      <c r="H77" s="62">
        <v>5</v>
      </c>
      <c r="I77" s="62">
        <v>500</v>
      </c>
      <c r="AK77" s="156" t="str">
        <f>IF(OR($AL77="",COUNTIF($AL$46:$AR$46,$AL$2)=0),"",MAX($AK$3:AK76)+1)</f>
        <v/>
      </c>
      <c r="AL77" s="156" t="s">
        <v>270</v>
      </c>
      <c r="AW77" s="295"/>
      <c r="AX77" s="295"/>
      <c r="AY77" s="295"/>
      <c r="AZ77" s="296"/>
      <c r="BA77" s="295"/>
      <c r="BB77" s="295"/>
      <c r="BC77" s="295"/>
      <c r="BD77" s="295"/>
      <c r="BE77" s="295"/>
      <c r="BF77" s="295"/>
      <c r="BG77" s="295"/>
      <c r="BH77" s="295"/>
      <c r="BI77" s="295"/>
      <c r="BJ77" s="295"/>
      <c r="BK77" s="298"/>
    </row>
    <row r="78" spans="2:63" hidden="1">
      <c r="B78" s="201">
        <v>4</v>
      </c>
      <c r="C78" s="201" t="s">
        <v>296</v>
      </c>
      <c r="D78" s="200"/>
      <c r="E78" s="200"/>
      <c r="H78" s="62">
        <v>6</v>
      </c>
      <c r="I78" s="62">
        <v>500</v>
      </c>
      <c r="AK78" s="156" t="str">
        <f>IF(OR($AL78="",COUNTIF($AL$46:$AR$46,$AL$2)=0),"",MAX($AK$3:AK77)+1)</f>
        <v/>
      </c>
      <c r="AL78" s="156" t="s">
        <v>271</v>
      </c>
      <c r="AW78" s="295"/>
      <c r="AX78" s="295"/>
      <c r="AY78" s="295"/>
      <c r="AZ78" s="296"/>
      <c r="BA78" s="295"/>
      <c r="BB78" s="295"/>
      <c r="BC78" s="295"/>
      <c r="BD78" s="295"/>
      <c r="BE78" s="295"/>
      <c r="BF78" s="295"/>
      <c r="BG78" s="295"/>
      <c r="BH78" s="295"/>
      <c r="BI78" s="295"/>
      <c r="BJ78" s="295"/>
      <c r="BK78" s="298"/>
    </row>
    <row r="79" spans="2:63" hidden="1">
      <c r="B79" s="201">
        <v>5</v>
      </c>
      <c r="C79" s="201" t="s">
        <v>297</v>
      </c>
      <c r="D79" s="200"/>
      <c r="E79" s="200"/>
      <c r="H79" s="62">
        <v>7</v>
      </c>
      <c r="I79" s="62">
        <v>500</v>
      </c>
      <c r="AK79" s="156" t="str">
        <f>IF(OR($AL79="",COUNTIF($AL$46:$AR$46,$AL$2)=0),"",MAX($AK$3:AK78)+1)</f>
        <v/>
      </c>
      <c r="AL79" s="156"/>
      <c r="AW79" s="295"/>
      <c r="AX79" s="295"/>
      <c r="AY79" s="295"/>
      <c r="AZ79" s="296"/>
      <c r="BA79" s="295"/>
      <c r="BB79" s="295"/>
      <c r="BC79" s="295"/>
      <c r="BD79" s="295"/>
      <c r="BE79" s="295"/>
      <c r="BF79" s="295"/>
      <c r="BG79" s="295"/>
      <c r="BH79" s="295"/>
      <c r="BI79" s="295"/>
      <c r="BJ79" s="295"/>
      <c r="BK79" s="298"/>
    </row>
    <row r="80" spans="2:63" hidden="1">
      <c r="B80" s="201">
        <v>6</v>
      </c>
      <c r="C80" s="201" t="s">
        <v>298</v>
      </c>
      <c r="D80" s="200"/>
      <c r="E80" s="200"/>
      <c r="H80" s="62">
        <v>8</v>
      </c>
      <c r="I80" s="62">
        <v>500</v>
      </c>
      <c r="AK80" s="156" t="str">
        <f>IF(OR($AL80="",COUNTIF($AL$46:$AR$46,$AL$2)=0),"",MAX($AK$3:AK79)+1)</f>
        <v/>
      </c>
      <c r="AL80" s="156"/>
      <c r="AW80" s="295"/>
      <c r="AX80" s="295"/>
      <c r="AY80" s="295"/>
      <c r="AZ80" s="296"/>
      <c r="BA80" s="295"/>
      <c r="BB80" s="295"/>
      <c r="BC80" s="295"/>
      <c r="BD80" s="295"/>
      <c r="BE80" s="295"/>
      <c r="BF80" s="295"/>
      <c r="BG80" s="295"/>
      <c r="BH80" s="295"/>
      <c r="BI80" s="295"/>
      <c r="BJ80" s="295"/>
      <c r="BK80" s="298"/>
    </row>
    <row r="81" spans="2:63" hidden="1">
      <c r="B81" s="202" t="s">
        <v>299</v>
      </c>
      <c r="C81" s="203" t="str">
        <f>IF(OR(ISERROR(SEARCH(" ",C72)),CODE(C72)&gt;255),"",SEARCH(" ",C72))</f>
        <v/>
      </c>
      <c r="D81" s="200"/>
      <c r="E81" s="200"/>
      <c r="H81" s="62">
        <v>9</v>
      </c>
      <c r="I81" s="62">
        <v>500</v>
      </c>
      <c r="AK81" s="156" t="str">
        <f>IF(OR($AL81="",COUNTIF($AL$46:$AR$46,$AL$2)=0),"",MAX($AK$3:AK80)+1)</f>
        <v/>
      </c>
      <c r="AL81" s="156"/>
      <c r="AW81" s="295"/>
      <c r="AX81" s="295"/>
      <c r="AY81" s="295"/>
      <c r="AZ81" s="296"/>
      <c r="BA81" s="295"/>
      <c r="BB81" s="295"/>
      <c r="BC81" s="295"/>
      <c r="BD81" s="295"/>
      <c r="BE81" s="295"/>
      <c r="BF81" s="295"/>
      <c r="BG81" s="295"/>
      <c r="BH81" s="295"/>
      <c r="BI81" s="295"/>
      <c r="BJ81" s="295"/>
      <c r="BK81" s="298"/>
    </row>
    <row r="82" spans="2:63" hidden="1">
      <c r="B82" s="202" t="s">
        <v>300</v>
      </c>
      <c r="C82" s="203" t="str">
        <f>IF(OR(ISERROR(SEARCH(" ",C72)),CODE(C72)&gt;255),"",UPPER(LEFT(C72,1)&amp;"."&amp;MID(C72,C81+1,1)))</f>
        <v/>
      </c>
      <c r="D82" s="197" t="s">
        <v>301</v>
      </c>
      <c r="E82" s="197">
        <f>IF(LEN(C72)*2=LENB(C72),1,0)</f>
        <v>1</v>
      </c>
      <c r="H82" s="62">
        <v>10</v>
      </c>
      <c r="I82" s="62">
        <v>500</v>
      </c>
      <c r="AK82" s="156" t="str">
        <f>IF(OR($AL82="",COUNTIF($AL$46:$AR$46,$AL$2)=0),"",MAX($AK$3:AK81)+1)</f>
        <v/>
      </c>
      <c r="AL82" s="156"/>
      <c r="AW82" s="295"/>
      <c r="AX82" s="295"/>
      <c r="AY82" s="295"/>
      <c r="AZ82" s="296"/>
      <c r="BA82" s="295"/>
      <c r="BB82" s="295"/>
      <c r="BC82" s="295"/>
      <c r="BD82" s="295"/>
      <c r="BE82" s="295"/>
      <c r="BF82" s="295"/>
      <c r="BG82" s="295"/>
      <c r="BH82" s="295"/>
      <c r="BI82" s="295"/>
      <c r="BJ82" s="295"/>
      <c r="BK82" s="298"/>
    </row>
    <row r="83" spans="2:63" hidden="1">
      <c r="H83" s="62">
        <v>11</v>
      </c>
      <c r="I83" s="62">
        <v>500</v>
      </c>
      <c r="AK83" s="156" t="str">
        <f>IF(OR($AL83="",COUNTIF($AL$46:$AR$46,$AL$2)=0),"",MAX($AK$3:AK82)+1)</f>
        <v/>
      </c>
      <c r="AL83" s="156"/>
      <c r="AW83" s="295"/>
      <c r="AX83" s="295"/>
      <c r="AY83" s="295"/>
      <c r="AZ83" s="296"/>
      <c r="BA83" s="295"/>
      <c r="BB83" s="295"/>
      <c r="BC83" s="295"/>
      <c r="BD83" s="295"/>
      <c r="BE83" s="295"/>
      <c r="BF83" s="295"/>
      <c r="BG83" s="295"/>
      <c r="BH83" s="295"/>
      <c r="BI83" s="295"/>
      <c r="BJ83" s="295"/>
      <c r="BK83" s="298"/>
    </row>
    <row r="84" spans="2:63" hidden="1">
      <c r="H84" s="62">
        <v>12</v>
      </c>
      <c r="I84" s="62">
        <v>500</v>
      </c>
      <c r="AK84" s="156" t="str">
        <f>IF(OR($AL84="",COUNTIF($AL$46:$AR$46,$AL$2)=0),"",MAX($AK$3:AK83)+1)</f>
        <v/>
      </c>
      <c r="AL84" s="156"/>
      <c r="AW84" s="298"/>
      <c r="AX84" s="298"/>
      <c r="AY84" s="298"/>
      <c r="AZ84" s="299"/>
      <c r="BA84" s="298"/>
      <c r="BB84" s="298"/>
      <c r="BC84" s="298"/>
      <c r="BD84" s="298"/>
      <c r="BE84" s="298"/>
      <c r="BF84" s="298"/>
      <c r="BG84" s="298"/>
      <c r="BH84" s="298"/>
      <c r="BI84" s="298"/>
      <c r="BJ84" s="298"/>
      <c r="BK84" s="298"/>
    </row>
    <row r="85" spans="2:63" hidden="1">
      <c r="B85" s="237" t="s">
        <v>317</v>
      </c>
      <c r="C85" s="238">
        <v>1</v>
      </c>
      <c r="D85" s="238">
        <v>0</v>
      </c>
      <c r="H85" s="62">
        <v>13</v>
      </c>
      <c r="I85" s="62">
        <v>500</v>
      </c>
      <c r="AK85" s="156" t="str">
        <f>IF(OR($AL85="",COUNTIF($AL$46:$AR$46,$AL$2)=0),"",MAX($AK$3:AK84)+1)</f>
        <v/>
      </c>
      <c r="AL85" s="156"/>
      <c r="AW85" s="298"/>
      <c r="AX85" s="298"/>
      <c r="AY85" s="298"/>
      <c r="AZ85" s="299"/>
      <c r="BA85" s="298"/>
      <c r="BB85" s="298"/>
      <c r="BC85" s="298"/>
      <c r="BD85" s="298"/>
      <c r="BE85" s="298"/>
      <c r="BF85" s="298"/>
      <c r="BG85" s="298"/>
      <c r="BH85" s="298"/>
      <c r="BI85" s="298"/>
      <c r="BJ85" s="298"/>
      <c r="BK85" s="298"/>
    </row>
    <row r="86" spans="2:63" hidden="1">
      <c r="B86" s="239" t="s">
        <v>318</v>
      </c>
      <c r="C86" s="240">
        <f ca="1">IF($D$53=1,"",DATE(YEAR($D$3)+$D$6,MONTH($D$3)+6,MIN(DAY($D$3),$E$86)+1))</f>
        <v>45993</v>
      </c>
      <c r="D86" s="241">
        <f>MONTH($D$3)+IF(MONTH($D$3)&lt;=6,6,-6)</f>
        <v>12</v>
      </c>
      <c r="E86" s="242">
        <f>IF(OR($D$86=1,$D$86=3,$D$86=5,$D$86=7,$D$86=8,$D$86=10,$D$86=12),31,IF(OR($D$86=4,$D$86=6,$D$86=9,$D$86=11),30,IF(AND($D$86=2,YEAR($C$3)/4=INT(YEAR($C$3)/4),YEAR($C$3)/400&lt;&gt;INT(YEAR($C$3)/400)),29,28)))</f>
        <v>31</v>
      </c>
      <c r="H86" s="62">
        <v>14</v>
      </c>
      <c r="I86" s="62">
        <v>500</v>
      </c>
      <c r="AK86" s="156" t="str">
        <f>IF(OR($AL86="",COUNTIF($AL$46:$AR$46,$AL$2)=0),"",MAX($AK$3:AK85)+1)</f>
        <v/>
      </c>
      <c r="AL86" s="156"/>
      <c r="AW86" s="298"/>
      <c r="AX86" s="298"/>
      <c r="AY86" s="298"/>
      <c r="AZ86" s="299"/>
      <c r="BA86" s="298"/>
      <c r="BB86" s="298"/>
      <c r="BC86" s="298"/>
      <c r="BD86" s="298"/>
      <c r="BE86" s="298"/>
      <c r="BF86" s="298"/>
      <c r="BG86" s="298"/>
      <c r="BH86" s="298"/>
      <c r="BI86" s="298"/>
      <c r="BJ86" s="298"/>
      <c r="BK86" s="298"/>
    </row>
    <row r="87" spans="2:63" hidden="1">
      <c r="B87" s="52"/>
      <c r="C87" s="242" t="str">
        <f ca="1">IF($D$53=1,"",IF(C86&lt;$C$3,"",C86-$C$3))</f>
        <v/>
      </c>
      <c r="D87" s="242" t="str">
        <f ca="1">IF(C85=0,"",IF(OR($D$53=1,C87=""),"",IF(AND(C87&gt;=1,C87&lt;=30),"提醒您：被保險人將於 "&amp;MONTH(C86)&amp;" 月 "&amp;DAY(C86)&amp;" 日 ( "&amp;C87&amp;"天後 ) 保險年齡增加一歲"&amp;IF(D85=0,"。","，"&amp;$C$22&amp;$C$32&amp;"保險費"&amp;IF($C$32="躉繳","","每期")&amp;IF(E88&gt;=0,"增加 ","減少 ")&amp;TEXT(E88,"#,##0 元")&amp;"。"),"")))</f>
        <v/>
      </c>
      <c r="E87" s="242"/>
      <c r="H87" s="62">
        <v>15</v>
      </c>
      <c r="I87" s="62">
        <v>500</v>
      </c>
      <c r="AK87" s="156" t="str">
        <f>IF(OR($AL87="",COUNTIF($AL$46:$AR$46,$AL$2)=0),"",MAX($AK$3:AK86)+1)</f>
        <v/>
      </c>
      <c r="AL87" s="156"/>
      <c r="AW87" s="298"/>
      <c r="AX87" s="298"/>
      <c r="AY87" s="298"/>
      <c r="AZ87" s="299"/>
      <c r="BA87" s="298"/>
      <c r="BB87" s="298"/>
      <c r="BC87" s="298"/>
      <c r="BD87" s="298"/>
      <c r="BE87" s="298"/>
      <c r="BF87" s="298"/>
      <c r="BG87" s="298"/>
      <c r="BH87" s="298"/>
      <c r="BI87" s="298"/>
      <c r="BJ87" s="298"/>
      <c r="BK87" s="298"/>
    </row>
    <row r="88" spans="2:63" hidden="1">
      <c r="B88" s="243" t="s">
        <v>319</v>
      </c>
      <c r="C88" s="242" t="str">
        <f ca="1">C22&amp;TEXT($C$24,"00")&amp;TEXT($C$18,"00")&amp;TEXT($D$5,"00")</f>
        <v>SDN300201</v>
      </c>
      <c r="D88" s="244">
        <f ca="1">IF(ISNA(VLOOKUP(C88,GP,2,0)),0,ROUND((VLOOKUP(C88,GP,2,0)*$C$28)*$C$34,0))</f>
        <v>0</v>
      </c>
      <c r="E88" s="244">
        <f ca="1">D88-$C$35</f>
        <v>-27500</v>
      </c>
      <c r="H88" s="62">
        <v>16</v>
      </c>
      <c r="I88" s="62">
        <v>500</v>
      </c>
      <c r="AK88" s="156" t="str">
        <f>IF(OR($AL88="",COUNTIF($AL$46:$AR$46,$AL$2)=0),"",MAX($AK$3:AK87)+1)</f>
        <v/>
      </c>
      <c r="AL88" s="156"/>
      <c r="AW88" s="298"/>
      <c r="AX88" s="298"/>
      <c r="AY88" s="298"/>
      <c r="AZ88" s="299"/>
      <c r="BA88" s="298"/>
      <c r="BB88" s="298"/>
      <c r="BC88" s="298"/>
      <c r="BD88" s="298"/>
      <c r="BE88" s="298"/>
      <c r="BF88" s="298"/>
      <c r="BG88" s="298"/>
      <c r="BH88" s="298"/>
      <c r="BI88" s="298"/>
      <c r="BJ88" s="298"/>
      <c r="BK88" s="298"/>
    </row>
    <row r="89" spans="2:63" hidden="1">
      <c r="B89"/>
      <c r="C89" s="245"/>
      <c r="H89" s="62">
        <v>17</v>
      </c>
      <c r="I89" s="62">
        <v>500</v>
      </c>
      <c r="AK89" s="156" t="str">
        <f>IF(OR($AL89="",COUNTIF($AL$46:$AR$46,$AL$2)=0),"",MAX($AK$3:AK88)+1)</f>
        <v/>
      </c>
      <c r="AL89" s="156"/>
    </row>
    <row r="90" spans="2:63" hidden="1">
      <c r="B90" s="246" t="s">
        <v>320</v>
      </c>
      <c r="C90" s="247" t="s">
        <v>321</v>
      </c>
      <c r="D90" s="248" t="s">
        <v>322</v>
      </c>
      <c r="E90" s="65" t="s">
        <v>323</v>
      </c>
      <c r="H90" s="62">
        <v>18</v>
      </c>
      <c r="I90" s="62">
        <v>500</v>
      </c>
      <c r="AK90" s="156" t="str">
        <f>IF(OR($AL90="",COUNTIF($AL$46:$AR$46,$AL$2)=0),"",MAX($AK$3:AK89)+1)</f>
        <v/>
      </c>
      <c r="AL90" s="156"/>
    </row>
    <row r="91" spans="2:63" hidden="1">
      <c r="B91" s="249" t="s">
        <v>324</v>
      </c>
      <c r="C91" s="52"/>
      <c r="D91" s="155" t="str">
        <f ca="1">IF(OR(OP!$D$53=1,AND(OP!C46=0,OP!C47=0)),"","本保件符合保費折扣條件："&amp;OP!$K$9)</f>
        <v>本保件符合保費折扣條件：首期繳費方式 1%折扣。</v>
      </c>
      <c r="E91" s="62"/>
      <c r="H91" s="62">
        <v>19</v>
      </c>
      <c r="I91" s="62">
        <v>500</v>
      </c>
    </row>
    <row r="92" spans="2:63" hidden="1">
      <c r="B92" s="249" t="s">
        <v>325</v>
      </c>
      <c r="C92" s="52"/>
      <c r="D92" s="155" t="str">
        <f ca="1">IF(OR(OP!$D$53=1),"","首年"&amp;$C$32&amp;"總保費 "&amp;TEXT($C$35,"#,##0元")&amp;IF(AND($C$46=0,$C$47=0),"","，"&amp;IF($C$24=1,IF(OP!$C$46&gt;0,"躉繳折扣後保費 "&amp;TEXT($C$48,"#,##0 元"),""),IF($C$46&gt;0,"首年首期折扣後保費 "&amp;TEXT($C$48,"#,##0 元 "),"首年首期保費 "&amp;TEXT($C$48,"#,##0 元 "))&amp;"，"&amp;IF($C$47&gt;0,IF($C$32="年繳","第2年","首年")&amp;"續期折扣後保費 "&amp;TEXT($C$49,"#,##0 元 "),IF($C$47=0,IF($C$32="年繳","第2年","首年")&amp;"續期保費 "&amp;TEXT($C$49,"#,##0 元 "))))&amp;$D$49))</f>
        <v xml:space="preserve">首年年繳總保費 27,500元，首年首期折扣後保費 27,225 元 ，第2年續期保費 27,500 元 </v>
      </c>
      <c r="E92" s="62"/>
      <c r="H92" s="62">
        <v>20</v>
      </c>
      <c r="I92" s="62">
        <v>500</v>
      </c>
    </row>
    <row r="93" spans="2:63" hidden="1">
      <c r="B93" s="249" t="s">
        <v>326</v>
      </c>
      <c r="C93" s="52"/>
      <c r="D93" s="155" t="str">
        <f ca="1">IF(OP!$D$53=1,"",OP!$C$23&amp;IF(OP!C24=1,"(躉繳)",IF(OP!$C$24=65,"(繳費至"&amp;OP!$C$24&amp;"歲滿期)","(繳費"&amp;OP!$C$24&amp;"年)")))</f>
        <v>富邦人壽金卡順心重大傷病保險(繳費30年)</v>
      </c>
      <c r="E93" s="62"/>
      <c r="H93" s="62">
        <v>21</v>
      </c>
      <c r="I93" s="62">
        <v>500</v>
      </c>
    </row>
    <row r="94" spans="2:63" hidden="1">
      <c r="B94" s="249" t="s">
        <v>797</v>
      </c>
      <c r="C94" s="238" t="str">
        <f>$E$21</f>
        <v>新臺幣</v>
      </c>
      <c r="D94" s="258" t="str">
        <f>$B$94&amp;$C$94</f>
        <v>本保單計價幣別：新臺幣</v>
      </c>
      <c r="E94" s="62"/>
      <c r="H94" s="62">
        <v>22</v>
      </c>
      <c r="I94" s="62">
        <v>500</v>
      </c>
    </row>
    <row r="95" spans="2:63" hidden="1">
      <c r="B95" s="250" t="str">
        <f ca="1">IF(OP!$C$105="停售","宣告利率：",YEAR(OP!$C$3)-1911&amp;" / "&amp;MONTH(OP!$C$3)&amp;" 宣告利率：")</f>
        <v>115 / 1 宣告利率：</v>
      </c>
      <c r="C95" s="52"/>
      <c r="D95" s="251" t="str">
        <f ca="1">$B$95&amp;$C$95</f>
        <v>115 / 1 宣告利率：</v>
      </c>
      <c r="E95" s="62"/>
      <c r="H95" s="62">
        <v>23</v>
      </c>
      <c r="I95" s="62">
        <v>500</v>
      </c>
    </row>
    <row r="96" spans="2:63" hidden="1">
      <c r="B96" s="249" t="s">
        <v>327</v>
      </c>
      <c r="C96" s="52"/>
      <c r="D96" s="251" t="str">
        <f>$B$96&amp;$C$96</f>
        <v>增值回饋分享金給付方式：</v>
      </c>
      <c r="E96" s="62"/>
      <c r="H96" s="62">
        <v>24</v>
      </c>
      <c r="I96" s="62">
        <v>500</v>
      </c>
    </row>
    <row r="97" spans="2:9" hidden="1">
      <c r="B97" s="249" t="s">
        <v>328</v>
      </c>
      <c r="C97" s="52"/>
      <c r="D97" s="155" t="str">
        <f ca="1">$D$95&amp;"，"&amp;$D$96</f>
        <v>115 / 1 宣告利率：，增值回饋分享金給付方式：</v>
      </c>
      <c r="E97" s="52" t="s">
        <v>329</v>
      </c>
      <c r="H97" s="62">
        <v>25</v>
      </c>
      <c r="I97" s="62">
        <v>500</v>
      </c>
    </row>
    <row r="98" spans="2:9" hidden="1">
      <c r="B98" s="249" t="s">
        <v>328</v>
      </c>
      <c r="C98" s="52"/>
      <c r="D98" s="252" t="str">
        <f ca="1">$D$95&amp;"，"&amp;$C$98</f>
        <v>115 / 1 宣告利率：，</v>
      </c>
      <c r="E98" s="52" t="s">
        <v>330</v>
      </c>
      <c r="H98" s="62">
        <v>26</v>
      </c>
      <c r="I98" s="62">
        <v>500</v>
      </c>
    </row>
    <row r="99" spans="2:9" hidden="1">
      <c r="B99" s="52"/>
      <c r="C99" s="52"/>
      <c r="D99" s="62"/>
      <c r="E99" s="62"/>
      <c r="H99" s="62">
        <v>27</v>
      </c>
      <c r="I99" s="62">
        <v>500</v>
      </c>
    </row>
    <row r="100" spans="2:9" hidden="1">
      <c r="B100" s="249" t="s">
        <v>331</v>
      </c>
      <c r="C100" s="238" t="s">
        <v>366</v>
      </c>
      <c r="D100" s="155" t="str">
        <f>$B$100&amp;$C$100</f>
        <v>商品文號：105.11.14富壽商精字第 1050003499 號函備查、110.07.26富壽商精字第1100001366號函備查</v>
      </c>
      <c r="E100" s="62"/>
      <c r="H100" s="62">
        <v>28</v>
      </c>
      <c r="I100" s="62">
        <v>500</v>
      </c>
    </row>
    <row r="101" spans="2:9" hidden="1">
      <c r="B101" s="522" t="s">
        <v>1094</v>
      </c>
      <c r="C101" s="238" t="s">
        <v>1057</v>
      </c>
      <c r="D101" s="155" t="str">
        <f>$C$101</f>
        <v>最高27.77%，最低19.36%</v>
      </c>
      <c r="E101" s="253"/>
      <c r="H101" s="62">
        <v>29</v>
      </c>
      <c r="I101" s="62">
        <v>500</v>
      </c>
    </row>
    <row r="102" spans="2:9" hidden="1">
      <c r="B102" s="52"/>
      <c r="C102" s="238"/>
      <c r="D102" s="155"/>
      <c r="E102" s="253"/>
      <c r="H102" s="62">
        <v>30</v>
      </c>
      <c r="I102" s="62">
        <v>500</v>
      </c>
    </row>
    <row r="103" spans="2:9" hidden="1">
      <c r="B103" s="256"/>
      <c r="C103" s="257"/>
      <c r="D103" s="62"/>
      <c r="E103" s="62"/>
      <c r="H103" s="62">
        <v>31</v>
      </c>
      <c r="I103" s="62">
        <v>500</v>
      </c>
    </row>
    <row r="104" spans="2:9" hidden="1">
      <c r="B104" s="256"/>
      <c r="C104" s="257"/>
      <c r="D104" s="62"/>
      <c r="E104" s="62"/>
      <c r="H104" s="62">
        <v>32</v>
      </c>
      <c r="I104" s="62">
        <v>500</v>
      </c>
    </row>
    <row r="105" spans="2:9" hidden="1">
      <c r="B105" s="249" t="s">
        <v>332</v>
      </c>
      <c r="C105" s="238" t="s">
        <v>813</v>
      </c>
      <c r="D105" s="155" t="str">
        <f ca="1">IF($C$105="停售","停售-","")&amp;OP!$C$54&amp;" 試算日："&amp;TEXT(YEAR(OP!$C$3)-1911,"000")&amp;TEXT(MONTH(OP!$C$3),"00")&amp;TEXT(DAY(OP!$C$3),"00")</f>
        <v>V1.1-1150101 試算日：1150101</v>
      </c>
      <c r="E105" s="62"/>
      <c r="H105" s="62">
        <v>33</v>
      </c>
      <c r="I105" s="62">
        <v>500</v>
      </c>
    </row>
    <row r="106" spans="2:9" hidden="1">
      <c r="B106" s="249" t="s">
        <v>333</v>
      </c>
      <c r="C106" s="258" t="s">
        <v>760</v>
      </c>
      <c r="D106" s="258" t="str">
        <f>$C$106</f>
        <v xml:space="preserve"> ※本契約條款樣張須於訂立契約前提供要保人至少三日審閱期間</v>
      </c>
      <c r="E106" s="253"/>
      <c r="H106" s="62">
        <v>34</v>
      </c>
      <c r="I106" s="62">
        <v>500</v>
      </c>
    </row>
    <row r="107" spans="2:9" hidden="1">
      <c r="B107" s="249" t="s">
        <v>334</v>
      </c>
      <c r="C107" s="258" t="s">
        <v>967</v>
      </c>
      <c r="D107" s="252" t="str">
        <f>$C$107</f>
        <v>本建議書僅供參考，詳細商品內容及其變更，應以投保當時保單條款內容及本公司核保、保全作業規定為準</v>
      </c>
      <c r="E107" s="253"/>
      <c r="H107" s="62">
        <v>35</v>
      </c>
      <c r="I107" s="62">
        <v>500</v>
      </c>
    </row>
    <row r="108" spans="2:9" hidden="1">
      <c r="B108" s="249"/>
      <c r="C108" s="52"/>
      <c r="D108" s="255"/>
      <c r="E108" s="253"/>
      <c r="H108" s="62">
        <v>36</v>
      </c>
      <c r="I108" s="62">
        <v>500</v>
      </c>
    </row>
    <row r="109" spans="2:9" hidden="1">
      <c r="B109" s="249"/>
      <c r="C109" s="52"/>
      <c r="D109" s="255"/>
      <c r="E109" s="253"/>
      <c r="H109" s="62">
        <v>37</v>
      </c>
      <c r="I109" s="62">
        <v>500</v>
      </c>
    </row>
    <row r="110" spans="2:9" hidden="1">
      <c r="B110" s="249"/>
      <c r="C110" s="254"/>
      <c r="D110" s="255"/>
      <c r="E110" s="253"/>
      <c r="H110" s="62">
        <v>38</v>
      </c>
      <c r="I110" s="62">
        <v>500</v>
      </c>
    </row>
    <row r="111" spans="2:9" hidden="1">
      <c r="B111"/>
      <c r="C111" s="245"/>
      <c r="H111" s="62">
        <v>39</v>
      </c>
      <c r="I111" s="62">
        <v>500</v>
      </c>
    </row>
    <row r="112" spans="2:9" hidden="1">
      <c r="B112" s="259" t="s">
        <v>335</v>
      </c>
      <c r="C112" s="247" t="s">
        <v>321</v>
      </c>
      <c r="D112" s="248" t="s">
        <v>322</v>
      </c>
      <c r="E112" s="65" t="s">
        <v>323</v>
      </c>
      <c r="H112" s="62">
        <v>40</v>
      </c>
      <c r="I112" s="62">
        <v>500</v>
      </c>
    </row>
    <row r="113" spans="2:9" hidden="1">
      <c r="B113" s="249" t="s">
        <v>336</v>
      </c>
      <c r="C113" s="62"/>
      <c r="D113" s="62" t="str">
        <f ca="1">IF(OP!$D$5&lt;15,IF(OP!$C$24=1,"16歲前限儲存生息","16歲前限抵繳保費後儲存生息"),"")</f>
        <v>16歲前限抵繳保費後儲存生息</v>
      </c>
      <c r="E113" s="62"/>
      <c r="H113" s="62">
        <v>41</v>
      </c>
      <c r="I113" s="62">
        <v>500</v>
      </c>
    </row>
    <row r="114" spans="2:9" hidden="1">
      <c r="B114" s="249" t="s">
        <v>337</v>
      </c>
      <c r="C114" s="260"/>
      <c r="D114" s="62" t="str">
        <f ca="1">IF(OP!$D$5&lt;15,"16歲前無保額以年度增值回饋分享金加總顯示","")</f>
        <v>16歲前無保額以年度增值回饋分享金加總顯示</v>
      </c>
      <c r="E114" s="62"/>
      <c r="H114" s="62">
        <v>42</v>
      </c>
      <c r="I114" s="62">
        <v>500</v>
      </c>
    </row>
    <row r="115" spans="2:9" hidden="1">
      <c r="B115" s="249" t="s">
        <v>338</v>
      </c>
      <c r="C115" s="260"/>
      <c r="D115" s="62" t="str">
        <f ca="1">IF(OP!$D$5&lt;15,"16歲前無保額以累計年度增值回饋分享金顯示","")</f>
        <v>16歲前無保額以累計年度增值回饋分享金顯示</v>
      </c>
      <c r="E115" s="62"/>
      <c r="H115" s="62">
        <v>43</v>
      </c>
      <c r="I115" s="62">
        <v>500</v>
      </c>
    </row>
    <row r="116" spans="2:9" hidden="1">
      <c r="B116" s="249"/>
      <c r="C116" s="260"/>
      <c r="D116" s="62"/>
      <c r="E116" s="62"/>
      <c r="H116" s="62">
        <v>44</v>
      </c>
      <c r="I116" s="62">
        <v>500</v>
      </c>
    </row>
    <row r="117" spans="2:9" hidden="1">
      <c r="B117" s="249"/>
      <c r="C117" s="260"/>
      <c r="D117" s="62"/>
      <c r="E117" s="62"/>
      <c r="H117" s="62">
        <v>45</v>
      </c>
      <c r="I117" s="62">
        <v>500</v>
      </c>
    </row>
    <row r="118" spans="2:9" hidden="1">
      <c r="B118" s="52"/>
      <c r="C118" s="260"/>
      <c r="D118" s="62"/>
      <c r="E118" s="62"/>
      <c r="H118" s="62">
        <v>46</v>
      </c>
      <c r="I118" s="62">
        <v>500</v>
      </c>
    </row>
    <row r="119" spans="2:9" hidden="1">
      <c r="H119" s="62">
        <v>47</v>
      </c>
      <c r="I119" s="62">
        <v>500</v>
      </c>
    </row>
    <row r="120" spans="2:9" hidden="1">
      <c r="B120" s="246" t="s">
        <v>339</v>
      </c>
      <c r="C120" s="247" t="s">
        <v>321</v>
      </c>
      <c r="D120" s="248" t="s">
        <v>322</v>
      </c>
      <c r="E120" s="65" t="s">
        <v>323</v>
      </c>
      <c r="H120" s="62">
        <v>48</v>
      </c>
      <c r="I120" s="62">
        <v>500</v>
      </c>
    </row>
    <row r="121" spans="2:9" hidden="1">
      <c r="B121" s="249" t="s">
        <v>340</v>
      </c>
      <c r="C121" s="52"/>
      <c r="D121" s="261" t="str">
        <f ca="1">TEXT(YEAR(OP!$C$3)-1911,"000")&amp;TEXT(MONTH(OP!$C$3),"00")&amp;TEXT(DAY(OP!$C$3),"00")</f>
        <v>1150101</v>
      </c>
      <c r="E121" s="62"/>
      <c r="H121" s="62">
        <v>49</v>
      </c>
      <c r="I121" s="62">
        <v>500</v>
      </c>
    </row>
    <row r="122" spans="2:9" hidden="1">
      <c r="B122" s="249" t="s">
        <v>341</v>
      </c>
      <c r="C122" s="258" t="s">
        <v>342</v>
      </c>
      <c r="D122" s="258" t="str">
        <f ca="1">IF($D$6&lt;15,$C$122,"")</f>
        <v xml:space="preserve"> </v>
      </c>
      <c r="E122" s="62"/>
      <c r="H122" s="62">
        <v>50</v>
      </c>
      <c r="I122" s="62">
        <v>500</v>
      </c>
    </row>
    <row r="123" spans="2:9" hidden="1">
      <c r="B123" s="52"/>
      <c r="C123" s="254"/>
      <c r="D123" s="62"/>
      <c r="E123" s="62"/>
      <c r="H123" s="62">
        <v>51</v>
      </c>
      <c r="I123" s="62">
        <v>500</v>
      </c>
    </row>
    <row r="124" spans="2:9" hidden="1">
      <c r="B124" s="52"/>
      <c r="C124" s="52"/>
      <c r="D124" s="62"/>
      <c r="E124" s="62"/>
      <c r="H124" s="62">
        <v>52</v>
      </c>
      <c r="I124" s="62">
        <v>500</v>
      </c>
    </row>
    <row r="125" spans="2:9" hidden="1">
      <c r="B125"/>
      <c r="C125" s="245"/>
      <c r="H125" s="62">
        <v>53</v>
      </c>
      <c r="I125" s="62">
        <v>500</v>
      </c>
    </row>
    <row r="126" spans="2:9" hidden="1">
      <c r="B126" s="246" t="s">
        <v>343</v>
      </c>
      <c r="C126" s="247" t="s">
        <v>321</v>
      </c>
      <c r="D126" s="248" t="s">
        <v>322</v>
      </c>
      <c r="E126" s="65" t="s">
        <v>323</v>
      </c>
      <c r="H126" s="62">
        <v>54</v>
      </c>
      <c r="I126" s="62">
        <v>500</v>
      </c>
    </row>
    <row r="127" spans="2:9" hidden="1">
      <c r="B127" s="249" t="s">
        <v>344</v>
      </c>
      <c r="D127" s="258" t="s">
        <v>345</v>
      </c>
      <c r="E127" s="253"/>
      <c r="H127" s="62">
        <v>55</v>
      </c>
      <c r="I127" s="62">
        <v>500</v>
      </c>
    </row>
    <row r="128" spans="2:9" hidden="1">
      <c r="B128" s="52"/>
      <c r="C128" s="254"/>
      <c r="D128" s="255"/>
      <c r="E128" s="253"/>
      <c r="H128" s="62">
        <v>56</v>
      </c>
      <c r="I128" s="62">
        <v>500</v>
      </c>
    </row>
    <row r="129" spans="2:9" hidden="1">
      <c r="B129" s="52"/>
      <c r="C129" s="254"/>
      <c r="D129" s="255"/>
      <c r="E129" s="253"/>
      <c r="H129" s="62">
        <v>57</v>
      </c>
      <c r="I129" s="62">
        <v>500</v>
      </c>
    </row>
    <row r="130" spans="2:9" hidden="1">
      <c r="B130" s="52"/>
      <c r="C130" s="52"/>
      <c r="D130" s="255"/>
      <c r="E130" s="253"/>
      <c r="H130" s="62">
        <v>58</v>
      </c>
      <c r="I130" s="62">
        <v>500</v>
      </c>
    </row>
    <row r="131" spans="2:9" hidden="1">
      <c r="B131"/>
      <c r="C131" s="245"/>
      <c r="H131" s="62">
        <v>59</v>
      </c>
      <c r="I131" s="62">
        <v>500</v>
      </c>
    </row>
    <row r="132" spans="2:9" hidden="1">
      <c r="B132" s="246" t="s">
        <v>346</v>
      </c>
      <c r="C132" s="247" t="s">
        <v>321</v>
      </c>
      <c r="D132" s="248" t="s">
        <v>322</v>
      </c>
      <c r="E132" s="65" t="s">
        <v>323</v>
      </c>
      <c r="H132" s="62">
        <v>60</v>
      </c>
      <c r="I132" s="62">
        <v>500</v>
      </c>
    </row>
    <row r="133" spans="2:9" hidden="1">
      <c r="B133" s="249" t="s">
        <v>347</v>
      </c>
      <c r="C133" s="262">
        <f ca="1">VLOOKUP(OP!$C$55,EXP,OP!$C$57+1,0)*OP!$C$28</f>
        <v>1000000</v>
      </c>
      <c r="D133" s="258" t="str">
        <f ca="1">$B$133&amp;TEXT($C$133,"#,##0 元")</f>
        <v>祝壽保險金：1,000,000 元</v>
      </c>
      <c r="E133" s="253"/>
      <c r="H133" s="62"/>
      <c r="I133" s="62"/>
    </row>
    <row r="134" spans="2:9" hidden="1">
      <c r="B134" s="249" t="s">
        <v>348</v>
      </c>
      <c r="C134" s="262"/>
      <c r="D134" s="258" t="str">
        <f>$B$134&amp;TEXT($C$134,"#,##0 元")</f>
        <v>增額繳清保險金額祝壽保險金：0 元</v>
      </c>
      <c r="E134" s="253"/>
      <c r="H134" s="62"/>
      <c r="I134" s="62"/>
    </row>
    <row r="135" spans="2:9" hidden="1">
      <c r="B135" s="249" t="s">
        <v>349</v>
      </c>
      <c r="C135" s="262">
        <f ca="1">$C$133+$C$134</f>
        <v>1000000</v>
      </c>
      <c r="D135" s="258" t="str">
        <f ca="1">$B$135&amp;TEXT($C$135,"#,##0 元")</f>
        <v>總保險金額祝壽保險金：1,000,000 元</v>
      </c>
      <c r="E135" s="253"/>
      <c r="H135" s="62"/>
      <c r="I135" s="62"/>
    </row>
    <row r="136" spans="2:9" hidden="1">
      <c r="B136" s="52"/>
      <c r="C136" s="257"/>
      <c r="D136" s="263"/>
      <c r="E136" s="253"/>
      <c r="H136" s="62"/>
      <c r="I136" s="62"/>
    </row>
    <row r="137" spans="2:9" hidden="1">
      <c r="B137" s="52"/>
      <c r="C137" s="257"/>
      <c r="D137" s="263"/>
      <c r="E137" s="253"/>
      <c r="H137" s="62"/>
      <c r="I137" s="62"/>
    </row>
    <row r="138" spans="2:9" hidden="1">
      <c r="B138" s="52"/>
      <c r="C138" s="257"/>
      <c r="D138" s="62"/>
      <c r="E138" s="253"/>
      <c r="H138" s="62"/>
      <c r="I138" s="62"/>
    </row>
    <row r="139" spans="2:9" hidden="1">
      <c r="H139" s="62"/>
      <c r="I139" s="62"/>
    </row>
    <row r="140" spans="2:9" hidden="1">
      <c r="H140" s="62"/>
      <c r="I140" s="62"/>
    </row>
    <row r="141" spans="2:9" hidden="1">
      <c r="H141" s="62"/>
      <c r="I141" s="62"/>
    </row>
    <row r="142" spans="2:9" hidden="1">
      <c r="B142" s="52" t="str">
        <f>IF($C$142=1,"要保人、被保險人、繳款人皆為 "&amp;OP!$D$143&amp;" 君  ",IF(AND($D$145=1),"要保人："&amp;OP!$D$142&amp;" 君  ","")&amp;IF(AND($D$146=1),"被保險人："&amp;OP!$D$143&amp;" 君  ","")&amp;IF(AND($D$147=1),"繳款人："&amp;OP!$D$144&amp;" 君  ",""))</f>
        <v xml:space="preserve">要保人、被保險人、繳款人皆為 客戶 君  </v>
      </c>
      <c r="C142" s="52">
        <f>IF(OR(E150=0,E150=""),"請選擇",VLOOKUP($E$150,$B$143:$C$147,2,0))</f>
        <v>1</v>
      </c>
      <c r="D142" s="62" t="str">
        <f>IF(OR(OP!$C$142=1,OP!$C$142=2),TEXT(輸入頁!$E$5,"#"),TEXT(輸入頁!$E$13,"#"))</f>
        <v>客戶</v>
      </c>
      <c r="E142" s="62" t="s">
        <v>824</v>
      </c>
      <c r="H142" s="62"/>
      <c r="I142" s="62"/>
    </row>
    <row r="143" spans="2:9" hidden="1">
      <c r="B143" s="52" t="s">
        <v>819</v>
      </c>
      <c r="C143" s="52">
        <v>1</v>
      </c>
      <c r="D143" s="62" t="str">
        <f>TEXT(輸入頁!$E$5,"#")</f>
        <v>客戶</v>
      </c>
      <c r="E143" s="62" t="s">
        <v>825</v>
      </c>
      <c r="H143" s="62"/>
      <c r="I143" s="62"/>
    </row>
    <row r="144" spans="2:9" hidden="1">
      <c r="B144" s="52" t="s">
        <v>820</v>
      </c>
      <c r="C144" s="52">
        <v>2</v>
      </c>
      <c r="D144" s="62" t="str">
        <f>IF(OR(OP!$C$142=1,OP!$C$142=3),TEXT(輸入頁!$E$5,"#"),IF(OR(OP!$C$142=4),TEXT(輸入頁!$E$13,"#"),TEXT(輸入頁!$O$13,"#")))</f>
        <v>客戶</v>
      </c>
      <c r="E144" s="62" t="s">
        <v>826</v>
      </c>
      <c r="H144" s="62"/>
      <c r="I144" s="62"/>
    </row>
    <row r="145" spans="2:9" hidden="1">
      <c r="B145" s="52" t="s">
        <v>821</v>
      </c>
      <c r="C145" s="52">
        <v>3</v>
      </c>
      <c r="D145" s="62" t="str">
        <f>IF($C$142=1,"",IF(OR(AND($E$155&lt;&gt;1,$D$154&gt;=$B$156+1),$D$146=1,$D$147=1),1,""))</f>
        <v/>
      </c>
      <c r="E145" s="62" t="s">
        <v>824</v>
      </c>
      <c r="H145" s="62"/>
      <c r="I145" s="62"/>
    </row>
    <row r="146" spans="2:9" hidden="1">
      <c r="B146" s="52" t="s">
        <v>822</v>
      </c>
      <c r="C146" s="52">
        <v>4</v>
      </c>
      <c r="D146" s="62" t="str">
        <f>IF($C$142=1,"",IF(OR(AND($E$6&lt;&gt;1,$D$5&gt;=$B$156+1)),1,""))</f>
        <v/>
      </c>
      <c r="E146" s="62" t="s">
        <v>825</v>
      </c>
      <c r="H146" s="62"/>
      <c r="I146" s="62"/>
    </row>
    <row r="147" spans="2:9" hidden="1">
      <c r="B147" s="52" t="s">
        <v>823</v>
      </c>
      <c r="C147" s="52">
        <v>5</v>
      </c>
      <c r="D147" s="62" t="str">
        <f>IF($C$142=1,"",IF($D$159=1,1,""))</f>
        <v/>
      </c>
      <c r="E147" s="62" t="s">
        <v>826</v>
      </c>
    </row>
    <row r="150" spans="2:9" hidden="1">
      <c r="B150" s="2" t="s">
        <v>350</v>
      </c>
      <c r="C150" s="1" t="str">
        <f>IF($E$150="同被保險人",$C$73,輸入頁!$E$13)</f>
        <v>客戶</v>
      </c>
      <c r="E150" s="264" t="str">
        <f>輸入頁!$E$12</f>
        <v>同被保險人</v>
      </c>
    </row>
    <row r="151" spans="2:9" hidden="1">
      <c r="B151" s="243" t="s">
        <v>351</v>
      </c>
      <c r="C151" s="243" t="s">
        <v>352</v>
      </c>
      <c r="D151" s="243" t="s">
        <v>353</v>
      </c>
      <c r="E151" s="243" t="s">
        <v>354</v>
      </c>
    </row>
    <row r="152" spans="2:9" hidden="1">
      <c r="B152" s="243">
        <f>IF(C153=0,0,VALUE(MID(C153,IF(LEN(C153)=7,4,3),2)))</f>
        <v>6</v>
      </c>
      <c r="C152" s="265">
        <f ca="1">$C$3</f>
        <v>46023</v>
      </c>
      <c r="D152" s="265">
        <f>IF(C153=0,0,DATE(LEFT(C153,IF(LEN(C153)=7,3,2))+1911,MID(C153,IF(LEN(C153)=7,4,3),2),RIGHT(C153,2)))</f>
        <v>45809</v>
      </c>
      <c r="E152" s="266">
        <f>IF(E153=1,0,IF(OR(B152=1,B152=3,B152=5,B152=7,B152=8,B152=10,B152=12),31,IF(OR(B152=4,B152=6,B152=9,B152=11),30,IF(AND(B152=2,YEAR(D152)/4=INT(YEAR(D152)/4),YEAR(D152)/400&lt;&gt;INT(YEAR(D152)/400)),29,28))))</f>
        <v>30</v>
      </c>
    </row>
    <row r="153" spans="2:9" hidden="1">
      <c r="B153" s="243" t="s">
        <v>353</v>
      </c>
      <c r="C153" s="266">
        <f>IF(OR($C$142=1,$C$142=2),$C$10,輸入頁!$E$14)</f>
        <v>1140601</v>
      </c>
      <c r="D153" s="267"/>
      <c r="E153" s="243" t="str">
        <f>IF(OR(B152&lt;1,B152&gt;12),1,"")</f>
        <v/>
      </c>
    </row>
    <row r="154" spans="2:9" hidden="1">
      <c r="B154" s="243" t="s">
        <v>355</v>
      </c>
      <c r="C154" s="268" t="s">
        <v>356</v>
      </c>
      <c r="D154" s="268">
        <f ca="1">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1</v>
      </c>
      <c r="E154" s="243" t="str">
        <f>IF(OR(VALUE(RIGHT(C153,2))&lt;1,VALUE(RIGHT(C153,2))&gt;E152),1,"")</f>
        <v/>
      </c>
    </row>
    <row r="155" spans="2:9" hidden="1">
      <c r="B155" s="269" t="str">
        <f ca="1">IF(OR(AND($E$155&lt;&gt;1,$D$154&gt;=$B$156+1),AND($E$6&lt;&gt;1,$D$5&gt;=$B$156+1),$D$159=1),"本件需進行錄音","")&amp;$B$157&amp;$B$158</f>
        <v/>
      </c>
      <c r="C155" s="268" t="s">
        <v>357</v>
      </c>
      <c r="D155" s="268">
        <f ca="1">IF(SUM(E155)&gt;=1,"生日格式錯誤",IF(D152&gt;C152,"被保險人未出生",DATEDIF(D152,C152,"y")))</f>
        <v>0</v>
      </c>
      <c r="E155" s="270" t="str">
        <f>IF(OR(E153=1,E154=1),1,"")</f>
        <v/>
      </c>
    </row>
    <row r="156" spans="2:9" hidden="1">
      <c r="B156" s="271">
        <f>IF(D158=0,100,64)</f>
        <v>100</v>
      </c>
      <c r="C156" s="271">
        <f>IF($D$158=0,0,((LEFT(TEXT(DATE(YEAR($C$3)-$B$156,MONTH($C$3)-6,DAY($C$3)-1),"yyyymmdd"),4)*1)-IF(LEN($C$10)=8,0,1911)&amp;TEXT(MID(TEXT(DATE(YEAR($C$3)-$B$156,MONTH($C$3)-6,DAY($C$3)-1),"yyyymmdd"),5,2),"00")&amp;TEXT(RIGHT(TEXT(DATE(YEAR($C$3)-$B$156,MONTH($C$3)-6,DAY($C$3)-1),"yyyymmdd"),2),"00"))*1)</f>
        <v>0</v>
      </c>
      <c r="D156" s="272" t="str">
        <f ca="1">TEXT(DATE(YEAR($C$3)-$B$156,MONTH($C$3)-6,DAY($C$3)),"yyyy/m/d")</f>
        <v>1925/7/1</v>
      </c>
      <c r="E156" s="220" t="str">
        <f>IF($E$69="一銀",IF(OR(AND($E$155&lt;&gt;1,$D$154&gt;=$B$156+1),AND($E$6&lt;&gt;1,$D$5&gt;=$B$156+1),$D$159=1),1,""),"")</f>
        <v/>
      </c>
    </row>
    <row r="157" spans="2:9" hidden="1">
      <c r="B157" s="52" t="str">
        <f ca="1">IF(AND(C153&gt;$C$156,$C$153&lt;=$E$157),"*請注意要保人將於"&amp;D152-D156+1&amp;"天後達"&amp;$B$156+1&amp;"歲*","")</f>
        <v/>
      </c>
      <c r="C157" s="52" t="s">
        <v>358</v>
      </c>
      <c r="D157" s="52">
        <v>7</v>
      </c>
      <c r="E157" s="62">
        <f ca="1">((LEFT(TEXT(DATE(YEAR($C$3)-$B$156,MONTH($C$3)-6,DAY($C$3)+$D$157),"yyyymmdd"),4)*1)-IF(LEN($C$10)=8,0,1911)&amp;TEXT(MID(TEXT(DATE(YEAR($C$3)-$B$156,MONTH($C$3)-6,DAY($C$3)+$D$157),"yyyymmdd"),5,2),"00")&amp;TEXT(RIGHT(TEXT(DATE(YEAR($C$3)-$B$156,MONTH($C$3)-6,DAY($C$3)+$D$157),"yyyymmdd"),2),"00"))*1</f>
        <v>140708</v>
      </c>
    </row>
    <row r="158" spans="2:9" hidden="1">
      <c r="B158" s="52" t="str">
        <f ca="1">IF(AND($C$4&gt;$C$156,$C$4&lt;=$E$157),"*請注意被保人將於"&amp;$D$3-$D$156+1&amp;"天後達"&amp;$B$156+1&amp;"歲*","")</f>
        <v/>
      </c>
      <c r="C158" s="52" t="s">
        <v>359</v>
      </c>
      <c r="D158" s="243">
        <v>0</v>
      </c>
      <c r="E158" s="62" t="s">
        <v>360</v>
      </c>
    </row>
    <row r="159" spans="2:9" hidden="1">
      <c r="B159" s="273" t="s">
        <v>361</v>
      </c>
      <c r="C159" s="273">
        <f>IF(OR($C$142=1,$C$142=3),$C$10,IF(OR($C$142=4),$C$153,輸入頁!$O$14))</f>
        <v>1140601</v>
      </c>
      <c r="D159" s="273" t="str">
        <f>IF(OR($D$158=0,$C$159=0,$C$159=""),"",IF($C$159*1&lt;=$C$156*1,1,""))</f>
        <v/>
      </c>
    </row>
    <row r="160" spans="2:9" hidden="1">
      <c r="B160" s="243" t="s">
        <v>362</v>
      </c>
      <c r="C160" s="274" t="s">
        <v>108</v>
      </c>
    </row>
    <row r="161" spans="2:3" hidden="1">
      <c r="B161"/>
      <c r="C161" s="121"/>
    </row>
    <row r="162" spans="2:3" hidden="1">
      <c r="B162"/>
      <c r="C162" s="121"/>
    </row>
    <row r="163" spans="2:3" hidden="1">
      <c r="B163"/>
      <c r="C163" s="121"/>
    </row>
    <row r="164" spans="2:3" hidden="1">
      <c r="B164"/>
      <c r="C164" s="121"/>
    </row>
    <row r="165" spans="2:3" hidden="1">
      <c r="B165"/>
      <c r="C165" s="121"/>
    </row>
    <row r="166" spans="2:3" hidden="1">
      <c r="B166"/>
      <c r="C166" s="121"/>
    </row>
    <row r="167" spans="2:3" hidden="1">
      <c r="B167"/>
      <c r="C167" s="121"/>
    </row>
    <row r="168" spans="2:3" hidden="1">
      <c r="B168"/>
      <c r="C168" s="121"/>
    </row>
    <row r="169" spans="2:3" hidden="1">
      <c r="B169"/>
      <c r="C169" s="121"/>
    </row>
    <row r="170" spans="2:3" hidden="1">
      <c r="B170"/>
      <c r="C170" s="121"/>
    </row>
    <row r="171" spans="2:3" hidden="1">
      <c r="B171"/>
      <c r="C171" s="121"/>
    </row>
    <row r="172" spans="2:3" hidden="1">
      <c r="B172"/>
      <c r="C172" s="121"/>
    </row>
    <row r="173" spans="2:3" hidden="1">
      <c r="B173"/>
      <c r="C173" s="121"/>
    </row>
    <row r="174" spans="2:3" hidden="1">
      <c r="B174"/>
      <c r="C174" s="121"/>
    </row>
    <row r="175" spans="2:3" hidden="1">
      <c r="B175"/>
      <c r="C175" s="121"/>
    </row>
    <row r="176" spans="2:3" hidden="1">
      <c r="B176"/>
      <c r="C176" s="121"/>
    </row>
    <row r="177" spans="2:3" hidden="1">
      <c r="B177"/>
      <c r="C177" s="121"/>
    </row>
    <row r="178" spans="2:3" hidden="1">
      <c r="B178"/>
      <c r="C178" s="121"/>
    </row>
    <row r="179" spans="2:3" hidden="1">
      <c r="B179"/>
      <c r="C179" s="121"/>
    </row>
    <row r="180" spans="2:3" hidden="1">
      <c r="B180"/>
      <c r="C180" s="121"/>
    </row>
    <row r="181" spans="2:3" hidden="1">
      <c r="B181"/>
      <c r="C181" s="121"/>
    </row>
    <row r="182" spans="2:3" hidden="1">
      <c r="B182"/>
      <c r="C182" s="121"/>
    </row>
    <row r="183" spans="2:3" hidden="1">
      <c r="B183"/>
      <c r="C183" s="121"/>
    </row>
    <row r="184" spans="2:3" hidden="1">
      <c r="B184"/>
      <c r="C184" s="121"/>
    </row>
    <row r="185" spans="2:3" hidden="1">
      <c r="B185"/>
      <c r="C185" s="121"/>
    </row>
    <row r="186" spans="2:3" hidden="1">
      <c r="B186"/>
      <c r="C186" s="121"/>
    </row>
    <row r="187" spans="2:3" hidden="1">
      <c r="B187"/>
      <c r="C187" s="121"/>
    </row>
    <row r="188" spans="2:3" hidden="1">
      <c r="B188"/>
      <c r="C188" s="121"/>
    </row>
    <row r="189" spans="2:3" hidden="1">
      <c r="B189"/>
      <c r="C189" s="121"/>
    </row>
    <row r="190" spans="2:3" hidden="1">
      <c r="B190"/>
      <c r="C190" s="121"/>
    </row>
    <row r="191" spans="2:3" hidden="1">
      <c r="B191"/>
      <c r="C191" s="121"/>
    </row>
    <row r="192" spans="2:3" hidden="1">
      <c r="B192"/>
      <c r="C192" s="121"/>
    </row>
    <row r="193" spans="2:3" hidden="1">
      <c r="B193"/>
      <c r="C193" s="121"/>
    </row>
    <row r="194" spans="2:3" hidden="1">
      <c r="B194"/>
      <c r="C194" s="121"/>
    </row>
    <row r="195" spans="2:3" hidden="1">
      <c r="B195"/>
      <c r="C195" s="121"/>
    </row>
    <row r="196" spans="2:3" hidden="1">
      <c r="B196"/>
      <c r="C196" s="121"/>
    </row>
    <row r="197" spans="2:3" hidden="1">
      <c r="B197"/>
      <c r="C197" s="121"/>
    </row>
  </sheetData>
  <sheetProtection algorithmName="SHA-512" hashValue="wM+Wl+lYqMpe0CCKQu6e5hFnIkL11pvCFKFyu/3E9TCmjVDD+/1yWMmABmQmLiTZ9weanQmsXYntVCbpkBuhOg==" saltValue="6dEC+BYTTWsrrqK2okQhNQ==" spinCount="100000" sheet="1" objects="1" scenarios="1"/>
  <phoneticPr fontId="5" type="noConversion"/>
  <conditionalFormatting sqref="B150 B155">
    <cfRule type="expression" dxfId="36" priority="1" stopIfTrue="1">
      <formula>$A$46=1</formula>
    </cfRule>
  </conditionalFormatting>
  <conditionalFormatting sqref="Q2 Q10:Q13">
    <cfRule type="expression" dxfId="35" priority="2" stopIfTrue="1">
      <formula>$A$50=1</formula>
    </cfRule>
  </conditionalFormatting>
  <conditionalFormatting sqref="Q3:Q4 Q6">
    <cfRule type="expression" dxfId="34" priority="3" stopIfTrue="1">
      <formula>#REF!=1</formula>
    </cfRule>
  </conditionalFormatting>
  <dataValidations count="17">
    <dataValidation type="list" allowBlank="1" showInputMessage="1" showErrorMessage="1" prompt="1.足歲、2.保險年齡" sqref="E16" xr:uid="{00000000-0002-0000-0300-000000000000}">
      <formula1>"1,2"</formula1>
    </dataValidation>
    <dataValidation allowBlank="1" showInputMessage="1" showErrorMessage="1" prompt="生日-月" sqref="B3 B152" xr:uid="{00000000-0002-0000-0300-000001000000}"/>
    <dataValidation allowBlank="1" showInputMessage="1" showErrorMessage="1" prompt="生日月份最終日" sqref="E3 E152" xr:uid="{00000000-0002-0000-0300-000002000000}"/>
    <dataValidation allowBlank="1" showInputMessage="1" showErrorMessage="1" prompt="月驗證" sqref="E4 E153" xr:uid="{00000000-0002-0000-0300-000003000000}"/>
    <dataValidation allowBlank="1" showInputMessage="1" showErrorMessage="1" prompt="日驗證" sqref="E5 E154" xr:uid="{00000000-0002-0000-0300-000004000000}"/>
    <dataValidation allowBlank="1" showInputMessage="1" showErrorMessage="1" prompt="台幣小數點下四捨五入，外幣小數點下1位四捨五入" sqref="C31" xr:uid="{00000000-0002-0000-0300-000005000000}"/>
    <dataValidation allowBlank="1" showInputMessage="1" showErrorMessage="1" prompt="台幣小數點下四捨五入，外幣小數點下捨去" sqref="C35" xr:uid="{00000000-0002-0000-0300-000006000000}"/>
    <dataValidation type="list" allowBlank="1" showInputMessage="1" showErrorMessage="1" sqref="H25" xr:uid="{00000000-0002-0000-0300-000007000000}">
      <formula1>"無,集體彙繳件,員工轉帳件"</formula1>
    </dataValidation>
    <dataValidation allowBlank="1" showInputMessage="1" showErrorMessage="1" prompt="0-不遮_x000a_1-遮" sqref="E72" xr:uid="{00000000-0002-0000-0300-000008000000}"/>
    <dataValidation type="list" allowBlank="1" showInputMessage="1" showErrorMessage="1" sqref="C69" xr:uid="{00000000-0002-0000-0300-000009000000}">
      <formula1>"業務、服展、北富銀,保經代,業務,業務、服展,北富銀,整銷,多元,銀保,錠嵂保經"</formula1>
    </dataValidation>
    <dataValidation type="list" allowBlank="1" showInputMessage="1" showErrorMessage="1" sqref="C160" xr:uid="{00000000-0002-0000-0300-00000A000000}">
      <formula1>"公版,兆豐,台新"</formula1>
    </dataValidation>
    <dataValidation type="list" allowBlank="1" showInputMessage="1" showErrorMessage="1" sqref="C105" xr:uid="{00000000-0002-0000-0300-00000B000000}">
      <formula1>"現售,停售"</formula1>
    </dataValidation>
    <dataValidation allowBlank="1" showInputMessage="1" showErrorMessage="1" prompt="輸入頁E8_x000a_顯示文字" sqref="D87" xr:uid="{00000000-0002-0000-0300-00000C000000}"/>
    <dataValidation allowBlank="1" showInputMessage="1" showErrorMessage="1" prompt="跳歲_x000a_1=提醒_x000a_0=不提醒" sqref="C85" xr:uid="{00000000-0002-0000-0300-00000D000000}"/>
    <dataValidation allowBlank="1" showInputMessage="1" showErrorMessage="1" prompt="保費_x000a_1=提醒_x000a_0=不提醒" sqref="D85" xr:uid="{00000000-0002-0000-0300-00000E000000}"/>
    <dataValidation type="list" allowBlank="1" showInputMessage="1" showErrorMessage="1" sqref="E69" xr:uid="{00000000-0002-0000-0300-00000F000000}">
      <formula1>"銀保通路,一銀,花旗"</formula1>
    </dataValidation>
    <dataValidation type="list" allowBlank="1" showInputMessage="1" showErrorMessage="1" sqref="E21" xr:uid="{00000000-0002-0000-0300-000010000000}">
      <formula1>"新臺幣,美元,澳幣,人民幣"</formula1>
    </dataValidation>
  </dataValidation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S208"/>
  <sheetViews>
    <sheetView showGridLines="0" showRowColHeaders="0" tabSelected="1" zoomScaleNormal="100" workbookViewId="0">
      <selection activeCell="E20" sqref="E20:G20"/>
    </sheetView>
  </sheetViews>
  <sheetFormatPr defaultColWidth="0" defaultRowHeight="16.5" zeroHeight="1"/>
  <cols>
    <col min="1" max="1" width="2.33203125" style="3" customWidth="1"/>
    <col min="2" max="2" width="9.5" style="4" customWidth="1"/>
    <col min="3" max="3" width="10.1640625" style="4" customWidth="1"/>
    <col min="4" max="4" width="13.6640625" style="4" customWidth="1"/>
    <col min="5" max="11" width="5.83203125" style="4" customWidth="1"/>
    <col min="12" max="12" width="7.6640625" style="3" customWidth="1"/>
    <col min="13" max="13" width="15.83203125" style="3" customWidth="1"/>
    <col min="14" max="18" width="15.83203125" style="4" customWidth="1"/>
    <col min="19" max="19" width="3.1640625" style="4" customWidth="1"/>
    <col min="20" max="20" width="2.33203125" style="4" customWidth="1"/>
    <col min="21" max="239" width="3.1640625" style="4" hidden="1" customWidth="1"/>
    <col min="240" max="16384" width="3.1640625" style="4" hidden="1"/>
  </cols>
  <sheetData>
    <row r="1" spans="1:45" ht="6" customHeight="1">
      <c r="B1" s="3"/>
      <c r="C1" s="3"/>
      <c r="D1" s="3"/>
      <c r="E1" s="3"/>
      <c r="F1" s="3"/>
      <c r="G1" s="3"/>
      <c r="H1" s="3"/>
      <c r="I1" s="3"/>
      <c r="J1" s="3"/>
      <c r="K1" s="3"/>
      <c r="AS1" s="122">
        <v>0</v>
      </c>
    </row>
    <row r="2" spans="1:45" ht="32.25">
      <c r="A2" s="5" t="str">
        <f ca="1">OP!D53</f>
        <v/>
      </c>
      <c r="B2" s="553" t="str">
        <f>OP!$C$23&amp;"建議書"</f>
        <v>富邦人壽金卡順心重大傷病保險建議書</v>
      </c>
      <c r="C2" s="554"/>
      <c r="D2" s="554"/>
      <c r="E2" s="554"/>
      <c r="F2" s="554"/>
      <c r="G2" s="554"/>
      <c r="H2" s="554"/>
      <c r="I2" s="554"/>
      <c r="J2" s="554"/>
      <c r="K2" s="554"/>
      <c r="L2" s="554"/>
      <c r="M2" s="554"/>
      <c r="N2" s="554"/>
      <c r="O2" s="554"/>
      <c r="P2" s="554"/>
      <c r="Q2" s="554"/>
      <c r="R2" s="554"/>
      <c r="S2" s="555"/>
    </row>
    <row r="3" spans="1:45" ht="23.1" customHeight="1">
      <c r="A3" s="5"/>
      <c r="B3" s="404" t="s">
        <v>964</v>
      </c>
      <c r="C3" s="221"/>
      <c r="D3" s="221"/>
      <c r="E3" s="221"/>
      <c r="F3" s="221"/>
      <c r="G3" s="221"/>
      <c r="H3" s="221"/>
      <c r="I3" s="221"/>
      <c r="J3" s="221"/>
      <c r="K3" s="221"/>
      <c r="L3" s="221"/>
      <c r="M3" s="221"/>
      <c r="N3" s="221"/>
      <c r="O3" s="221"/>
      <c r="P3" s="221"/>
      <c r="Q3" s="221"/>
      <c r="R3" s="221"/>
      <c r="S3" s="419"/>
    </row>
    <row r="4" spans="1:45" ht="6" customHeight="1">
      <c r="B4" s="405"/>
      <c r="C4" s="163"/>
      <c r="D4" s="163"/>
      <c r="E4" s="163"/>
      <c r="F4" s="163"/>
      <c r="G4" s="163"/>
      <c r="H4" s="163"/>
      <c r="I4" s="163"/>
      <c r="J4" s="163"/>
      <c r="K4" s="163"/>
      <c r="L4" s="163"/>
      <c r="M4" s="163"/>
      <c r="N4" s="163"/>
      <c r="O4" s="163"/>
      <c r="P4" s="163"/>
      <c r="Q4" s="163"/>
      <c r="R4" s="163"/>
      <c r="S4" s="420"/>
    </row>
    <row r="5" spans="1:45" ht="17.25" customHeight="1">
      <c r="A5" s="5"/>
      <c r="B5" s="560" t="s">
        <v>4</v>
      </c>
      <c r="C5" s="561"/>
      <c r="D5" s="30" t="s">
        <v>5</v>
      </c>
      <c r="E5" s="558" t="s">
        <v>374</v>
      </c>
      <c r="F5" s="559"/>
      <c r="G5" s="559"/>
      <c r="H5" s="559"/>
      <c r="I5" s="31"/>
      <c r="J5" s="118" t="s">
        <v>6</v>
      </c>
      <c r="K5" s="558" t="s">
        <v>1045</v>
      </c>
      <c r="L5" s="559"/>
      <c r="M5" s="12"/>
      <c r="N5" s="123" t="s">
        <v>1038</v>
      </c>
      <c r="O5" s="556" t="str">
        <f ca="1">IF(OR(K5="",E17="",Q17=""),"",OP!$C$16&amp;" 歲  ~  "&amp;OP!$C$15&amp;"歲 "&amp;"("&amp;OP!F7&amp;")")</f>
        <v>0 歲  ~  40歲 (740701)</v>
      </c>
      <c r="P5" s="557"/>
      <c r="Q5" s="58"/>
      <c r="R5" s="285" t="str">
        <f>IF(OP!$C$105="停售","本商品已停售","")</f>
        <v/>
      </c>
      <c r="S5" s="421"/>
      <c r="T5" s="3"/>
    </row>
    <row r="6" spans="1:45" ht="6" customHeight="1">
      <c r="A6" s="5"/>
      <c r="B6" s="562"/>
      <c r="C6" s="561"/>
      <c r="D6" s="36"/>
      <c r="E6" s="36"/>
      <c r="F6" s="36"/>
      <c r="G6" s="36"/>
      <c r="H6" s="36"/>
      <c r="I6" s="36"/>
      <c r="J6" s="36"/>
      <c r="K6" s="36"/>
      <c r="L6" s="36"/>
      <c r="M6" s="36"/>
      <c r="N6" s="36"/>
      <c r="O6" s="36"/>
      <c r="P6" s="36"/>
      <c r="Q6" s="36"/>
      <c r="R6" s="36"/>
      <c r="S6" s="422"/>
      <c r="T6" s="3"/>
    </row>
    <row r="7" spans="1:45" ht="17.25" customHeight="1">
      <c r="A7" s="5"/>
      <c r="B7" s="562"/>
      <c r="C7" s="561"/>
      <c r="D7" s="30" t="s">
        <v>7</v>
      </c>
      <c r="E7" s="559">
        <v>1140601</v>
      </c>
      <c r="F7" s="559"/>
      <c r="G7" s="559"/>
      <c r="H7" s="559"/>
      <c r="I7" s="564" t="str">
        <f ca="1">IF(OP!$E$6=1,"生日日期錯誤",OP!$D$17)</f>
        <v/>
      </c>
      <c r="J7" s="564"/>
      <c r="K7" s="564"/>
      <c r="L7" s="564"/>
      <c r="M7" s="564"/>
      <c r="N7" s="118" t="s">
        <v>8</v>
      </c>
      <c r="O7" s="101">
        <f ca="1">IF(OR(K5="",E7="",E17="",Q17=""),"",OP!$D$5)</f>
        <v>1</v>
      </c>
      <c r="P7" s="32"/>
      <c r="Q7" s="30" t="s">
        <v>9</v>
      </c>
      <c r="R7" s="50">
        <f ca="1">IF(OP!$E$6=1,"",OP!$D$6)</f>
        <v>0</v>
      </c>
      <c r="S7" s="422"/>
      <c r="T7" s="3"/>
    </row>
    <row r="8" spans="1:45" ht="6" customHeight="1">
      <c r="A8" s="5"/>
      <c r="B8" s="406"/>
      <c r="C8" s="35"/>
      <c r="D8" s="30"/>
      <c r="E8" s="31"/>
      <c r="F8" s="31"/>
      <c r="G8" s="31"/>
      <c r="H8" s="31"/>
      <c r="I8" s="29"/>
      <c r="J8" s="29"/>
      <c r="K8" s="29"/>
      <c r="L8" s="29"/>
      <c r="M8" s="29"/>
      <c r="N8" s="30"/>
      <c r="O8" s="32"/>
      <c r="P8" s="32"/>
      <c r="Q8" s="30"/>
      <c r="R8" s="37"/>
      <c r="S8" s="422"/>
      <c r="T8" s="3"/>
    </row>
    <row r="9" spans="1:45">
      <c r="A9" s="5"/>
      <c r="B9" s="407"/>
      <c r="D9" s="205"/>
      <c r="E9" s="435" t="str">
        <f ca="1">IF(OP!$E$6=1,"生日日期錯誤",IF($A$2=1,"部分內容空白或錯誤",OP!$D$17))&amp;OP!$B$155&amp;"  "&amp;OP!$D$87</f>
        <v xml:space="preserve">  </v>
      </c>
      <c r="I9" s="36"/>
      <c r="J9" s="36"/>
      <c r="K9" s="36"/>
      <c r="L9" s="38"/>
      <c r="M9" s="38"/>
      <c r="N9" s="46"/>
      <c r="O9" s="29"/>
      <c r="P9" s="38"/>
      <c r="Q9" s="206"/>
      <c r="R9" s="38"/>
      <c r="S9" s="423"/>
      <c r="T9" s="3"/>
    </row>
    <row r="10" spans="1:45" ht="6" customHeight="1">
      <c r="A10" s="5"/>
      <c r="B10" s="408"/>
      <c r="C10" s="36"/>
      <c r="D10" s="36"/>
      <c r="E10" s="36"/>
      <c r="F10" s="36"/>
      <c r="G10" s="36"/>
      <c r="H10" s="36"/>
      <c r="I10" s="36"/>
      <c r="J10" s="36"/>
      <c r="K10" s="36"/>
      <c r="L10" s="36"/>
      <c r="M10" s="36"/>
      <c r="N10" s="36"/>
      <c r="O10" s="36"/>
      <c r="P10" s="36"/>
      <c r="Q10" s="36"/>
      <c r="R10" s="36"/>
      <c r="S10" s="422"/>
      <c r="T10" s="3"/>
    </row>
    <row r="11" spans="1:45" s="7" customFormat="1" ht="6" hidden="1" customHeight="1">
      <c r="A11" s="277"/>
      <c r="B11" s="408"/>
      <c r="C11" s="278"/>
      <c r="D11" s="278"/>
      <c r="E11" s="278"/>
      <c r="F11" s="278"/>
      <c r="G11" s="278"/>
      <c r="H11" s="278"/>
      <c r="I11" s="278"/>
      <c r="J11" s="278"/>
      <c r="K11" s="278"/>
      <c r="L11" s="278"/>
      <c r="M11" s="278"/>
      <c r="N11" s="278"/>
      <c r="O11" s="278"/>
      <c r="P11" s="278"/>
      <c r="Q11" s="278"/>
      <c r="R11" s="278"/>
      <c r="S11" s="422"/>
      <c r="T11" s="279"/>
    </row>
    <row r="12" spans="1:45" s="7" customFormat="1" ht="16.5" hidden="1" customHeight="1">
      <c r="A12" s="277"/>
      <c r="B12" s="409"/>
      <c r="C12" s="280"/>
      <c r="D12" s="402" t="s">
        <v>833</v>
      </c>
      <c r="E12" s="565" t="s">
        <v>819</v>
      </c>
      <c r="F12" s="565"/>
      <c r="G12" s="565"/>
      <c r="H12" s="565"/>
      <c r="I12" s="403" t="str">
        <f>IF(OP!$C$142&lt;10,"",OP!$C$142)</f>
        <v/>
      </c>
      <c r="J12" s="31"/>
      <c r="K12" s="551" t="str">
        <f>"請確認右方內容："&amp;IF(OP!$C$142=1,"要保人、被保險人、繳款人皆為 "&amp;OP!$D$143,"要保人："&amp;IF(OR(OP!$C$142=1,OP!$C$142=2),OP!$D$143,OP!$D$142)&amp;"  "&amp;"被保險人："&amp;OP!$D$143&amp;"  "&amp;"繳款人："&amp;IF(OR(OP!$C$142=1,OP!$C$142=3),OP!$D$143,IF(OR(OP!$C$142=4),OP!$D$142,OP!$D$144)))</f>
        <v>請確認右方內容：要保人、被保險人、繳款人皆為 客戶</v>
      </c>
      <c r="L12" s="552"/>
      <c r="M12" s="552"/>
      <c r="N12" s="552"/>
      <c r="O12" s="552"/>
      <c r="P12" s="552"/>
      <c r="Q12" s="552"/>
      <c r="R12" s="552"/>
      <c r="S12" s="422"/>
      <c r="T12" s="279"/>
    </row>
    <row r="13" spans="1:45" s="7" customFormat="1" ht="16.5" hidden="1" customHeight="1">
      <c r="A13" s="277"/>
      <c r="B13" s="410"/>
      <c r="C13" s="51"/>
      <c r="D13" s="280" t="str">
        <f>IF(OR(OP!$C$142=1,OP!$C$142=2),"","要保人姓名：")</f>
        <v/>
      </c>
      <c r="E13" s="566"/>
      <c r="F13" s="566"/>
      <c r="G13" s="566"/>
      <c r="H13" s="566"/>
      <c r="I13" s="36"/>
      <c r="J13" s="36"/>
      <c r="K13" s="36"/>
      <c r="L13" s="36"/>
      <c r="M13" s="36"/>
      <c r="N13" s="44" t="str">
        <f>IF(OR(OP!$C$142=1,OP!$C$142=3,OP!$C$142=4),"","繳款人姓名：")</f>
        <v/>
      </c>
      <c r="O13" s="573"/>
      <c r="P13" s="574"/>
      <c r="Q13" s="36"/>
      <c r="R13" s="36"/>
      <c r="S13" s="422"/>
      <c r="T13" s="279"/>
    </row>
    <row r="14" spans="1:45" s="7" customFormat="1" ht="16.5" hidden="1" customHeight="1">
      <c r="A14" s="277"/>
      <c r="B14" s="409"/>
      <c r="C14" s="280"/>
      <c r="D14" s="280" t="str">
        <f>IF(OR($D$13=""),"","要保人生日(民國)：")</f>
        <v/>
      </c>
      <c r="E14" s="567"/>
      <c r="F14" s="568"/>
      <c r="G14" s="568"/>
      <c r="H14" s="569"/>
      <c r="I14" s="570" t="str">
        <f>IF(OR($D$13=""),"","保險年齡："&amp;OP!$D$154&amp;"歲")</f>
        <v/>
      </c>
      <c r="J14" s="570"/>
      <c r="K14" s="570"/>
      <c r="L14" s="570"/>
      <c r="N14" s="280" t="str">
        <f>IF(OR($N$13=""),"","繳款人生日(民國)：")</f>
        <v/>
      </c>
      <c r="O14" s="571"/>
      <c r="P14" s="572"/>
      <c r="Q14" s="29" t="s">
        <v>342</v>
      </c>
      <c r="R14" s="31"/>
      <c r="S14" s="422"/>
      <c r="T14" s="279"/>
    </row>
    <row r="15" spans="1:45" s="7" customFormat="1" ht="16.5" hidden="1" customHeight="1">
      <c r="A15" s="277"/>
      <c r="B15" s="411"/>
      <c r="C15" s="281"/>
      <c r="D15" s="282"/>
      <c r="E15" s="283" t="str">
        <f ca="1">IF(AND($E$14&lt;&gt;"",OP!$E$155=1),"要保人生日日期錯誤","")&amp;OP!$B$155</f>
        <v/>
      </c>
      <c r="F15" s="281"/>
      <c r="G15" s="281"/>
      <c r="H15" s="281"/>
      <c r="I15" s="281"/>
      <c r="J15" s="281"/>
      <c r="K15" s="281"/>
      <c r="L15" s="281"/>
      <c r="M15" s="281"/>
      <c r="N15" s="281"/>
      <c r="O15" s="284" t="str">
        <f>IF(AND($O$14&lt;&gt;"",OP!$D$159=1),"本件需進行錄音","")</f>
        <v/>
      </c>
      <c r="P15" s="281"/>
      <c r="Q15" s="281"/>
      <c r="R15" s="281"/>
      <c r="S15" s="424"/>
      <c r="T15" s="279"/>
    </row>
    <row r="16" spans="1:45" s="7" customFormat="1" ht="5.25" customHeight="1">
      <c r="A16" s="277"/>
      <c r="B16" s="408"/>
      <c r="C16" s="36"/>
      <c r="D16" s="488"/>
      <c r="E16" s="283"/>
      <c r="F16" s="281"/>
      <c r="G16" s="281"/>
      <c r="H16" s="36"/>
      <c r="I16" s="36"/>
      <c r="J16" s="36"/>
      <c r="K16" s="36"/>
      <c r="L16" s="36"/>
      <c r="M16" s="36"/>
      <c r="N16" s="36"/>
      <c r="O16" s="458"/>
      <c r="P16" s="36"/>
      <c r="Q16" s="281"/>
      <c r="R16" s="281"/>
      <c r="S16" s="422"/>
      <c r="T16" s="279"/>
    </row>
    <row r="17" spans="1:20" ht="17.25" customHeight="1">
      <c r="A17" s="5" t="str">
        <f>OP!$D$32</f>
        <v/>
      </c>
      <c r="B17" s="407"/>
      <c r="C17" s="138"/>
      <c r="D17" s="30" t="s">
        <v>91</v>
      </c>
      <c r="E17" s="558" t="s">
        <v>816</v>
      </c>
      <c r="F17" s="558"/>
      <c r="G17" s="558"/>
      <c r="H17" s="576" t="str">
        <f ca="1">IF(M35="","",OP!D49&amp;OP!$E$32)</f>
        <v/>
      </c>
      <c r="I17" s="576"/>
      <c r="J17" s="576"/>
      <c r="K17" s="576"/>
      <c r="L17" s="576"/>
      <c r="M17" s="576"/>
      <c r="N17" s="576"/>
      <c r="O17" s="30" t="s">
        <v>92</v>
      </c>
      <c r="P17" s="30" t="str">
        <f>IF(OP!$C$24=1,"","首期")</f>
        <v>首期</v>
      </c>
      <c r="Q17" s="563" t="s">
        <v>1103</v>
      </c>
      <c r="R17" s="563"/>
      <c r="S17" s="425"/>
      <c r="T17" s="5" t="str">
        <f>IF(COUNTIF(OP!$L$31:$L$37,OP!$C$41)&lt;1,1,"")</f>
        <v/>
      </c>
    </row>
    <row r="18" spans="1:20" ht="6" customHeight="1">
      <c r="A18" s="5"/>
      <c r="B18" s="412"/>
      <c r="C18" s="31"/>
      <c r="D18" s="31"/>
      <c r="E18" s="30"/>
      <c r="F18" s="30"/>
      <c r="G18" s="30"/>
      <c r="H18" s="29"/>
      <c r="I18" s="29"/>
      <c r="J18" s="29"/>
      <c r="K18" s="29"/>
      <c r="L18" s="29"/>
      <c r="M18" s="29"/>
      <c r="N18" s="46"/>
      <c r="O18" s="30"/>
      <c r="P18" s="30"/>
      <c r="Q18" s="49"/>
      <c r="R18" s="49"/>
      <c r="S18" s="425"/>
      <c r="T18" s="3"/>
    </row>
    <row r="19" spans="1:20" ht="17.25" customHeight="1">
      <c r="A19" s="5"/>
      <c r="B19" s="413"/>
      <c r="C19" s="584"/>
      <c r="D19" s="584"/>
      <c r="E19" s="584"/>
      <c r="F19" s="584"/>
      <c r="G19" s="584"/>
      <c r="H19" s="584"/>
      <c r="I19" s="584"/>
      <c r="J19" s="584"/>
      <c r="K19" s="584"/>
      <c r="L19" s="584"/>
      <c r="M19" s="584"/>
      <c r="N19" s="584"/>
      <c r="O19" s="33"/>
      <c r="P19" s="39" t="str">
        <f>IF(OP!$C$24=1,"","續期")</f>
        <v>續期</v>
      </c>
      <c r="Q19" s="563" t="s">
        <v>1095</v>
      </c>
      <c r="R19" s="563"/>
      <c r="S19" s="425"/>
      <c r="T19" s="5" t="str">
        <f>IF(AND(OP!$C$24&lt;&gt;1,COUNTIF(OP!$M$31:$M$37,OP!$C$43)&lt;1),1,"")</f>
        <v/>
      </c>
    </row>
    <row r="20" spans="1:20" ht="17.25" customHeight="1">
      <c r="A20" s="5" t="str">
        <f>OP!$E$39</f>
        <v/>
      </c>
      <c r="B20" s="413"/>
      <c r="C20" s="126"/>
      <c r="D20" s="44" t="s">
        <v>284</v>
      </c>
      <c r="E20" s="533" t="s">
        <v>1046</v>
      </c>
      <c r="F20" s="534"/>
      <c r="G20" s="535"/>
      <c r="H20" s="488"/>
      <c r="I20" s="488"/>
      <c r="J20" s="126"/>
      <c r="K20" s="126"/>
      <c r="L20" s="126"/>
      <c r="M20" s="126"/>
      <c r="N20" s="585" t="str">
        <f ca="1">IF($A$2=1,"",IF(OR(OP!$C$42&gt;0,OP!$C$44&gt;0),"本保件如符合本公司保費折扣條件，","")&amp;IF(AND(OP!$C$42&gt;0,OP!$C$44&gt;0),"首、續期享有1%保費折扣",IF(AND(OP!$C$42=0,OP!$C$44&gt;0),"續期享有1%保費折扣",IF(AND(OP!$C$42&gt;0,OP!$C$44=0),"首期享有1%保費折扣",""))))</f>
        <v>本保件如符合本公司保費折扣條件，首期享有1%保費折扣</v>
      </c>
      <c r="O20" s="585"/>
      <c r="P20" s="585"/>
      <c r="Q20" s="585"/>
      <c r="R20" s="585"/>
      <c r="S20" s="586"/>
      <c r="T20" s="3"/>
    </row>
    <row r="21" spans="1:20" ht="17.25" customHeight="1">
      <c r="A21" s="5"/>
      <c r="B21" s="414"/>
      <c r="C21" s="168" t="str">
        <f ca="1">IF($A$2=1,"",OP!K12&amp;OP!K13)</f>
        <v/>
      </c>
      <c r="D21" s="168"/>
      <c r="E21" s="168"/>
      <c r="F21" s="168"/>
      <c r="G21" s="168"/>
      <c r="H21" s="168"/>
      <c r="I21" s="168"/>
      <c r="J21" s="168"/>
      <c r="K21" s="168"/>
      <c r="L21" s="168"/>
      <c r="M21" s="168"/>
      <c r="N21" s="169"/>
      <c r="O21" s="169"/>
      <c r="P21" s="169"/>
      <c r="Q21" s="169"/>
      <c r="R21" s="170" t="str">
        <f>OP!$F$39</f>
        <v/>
      </c>
      <c r="S21" s="426"/>
      <c r="T21" s="3"/>
    </row>
    <row r="22" spans="1:20" ht="6" customHeight="1">
      <c r="A22" s="5"/>
      <c r="B22" s="417"/>
      <c r="C22" s="278"/>
      <c r="D22" s="278"/>
      <c r="E22" s="278"/>
      <c r="F22" s="278"/>
      <c r="G22" s="278"/>
      <c r="H22" s="278"/>
      <c r="I22" s="278"/>
      <c r="J22" s="278"/>
      <c r="K22" s="455"/>
      <c r="L22" s="278"/>
      <c r="M22" s="278"/>
      <c r="N22" s="456"/>
      <c r="O22" s="456"/>
      <c r="P22" s="456"/>
      <c r="Q22" s="456"/>
      <c r="R22" s="456"/>
      <c r="S22" s="429"/>
      <c r="T22" s="3"/>
    </row>
    <row r="23" spans="1:20" ht="6" customHeight="1">
      <c r="A23" s="5"/>
      <c r="B23" s="408"/>
      <c r="C23" s="36"/>
      <c r="D23" s="36"/>
      <c r="E23" s="36"/>
      <c r="F23" s="36"/>
      <c r="G23" s="36"/>
      <c r="H23" s="36"/>
      <c r="I23" s="36"/>
      <c r="J23" s="36"/>
      <c r="K23" s="41"/>
      <c r="L23" s="36"/>
      <c r="M23" s="36"/>
      <c r="N23" s="33"/>
      <c r="O23" s="33"/>
      <c r="P23" s="33"/>
      <c r="Q23" s="33"/>
      <c r="R23" s="33"/>
      <c r="S23" s="427"/>
      <c r="T23" s="3"/>
    </row>
    <row r="24" spans="1:20" ht="17.25" customHeight="1">
      <c r="A24" s="5"/>
      <c r="B24" s="408"/>
      <c r="C24" s="457"/>
      <c r="D24" s="36"/>
      <c r="E24" s="36"/>
      <c r="F24" s="44" t="s">
        <v>1008</v>
      </c>
      <c r="G24" s="36"/>
      <c r="H24" s="36"/>
      <c r="I24" s="36"/>
      <c r="J24" s="36"/>
      <c r="K24" s="41"/>
      <c r="L24" s="36"/>
      <c r="M24" s="36"/>
      <c r="N24" s="33"/>
      <c r="O24" s="33"/>
      <c r="P24" s="33"/>
      <c r="Q24" s="33"/>
      <c r="R24" s="33"/>
      <c r="S24" s="427"/>
      <c r="T24" s="3"/>
    </row>
    <row r="25" spans="1:20" ht="6" customHeight="1">
      <c r="A25" s="5"/>
      <c r="B25" s="408"/>
      <c r="C25" s="36"/>
      <c r="D25" s="36"/>
      <c r="E25" s="36"/>
      <c r="F25" s="36"/>
      <c r="G25" s="36"/>
      <c r="H25" s="36"/>
      <c r="I25" s="36"/>
      <c r="J25" s="36"/>
      <c r="K25" s="41"/>
      <c r="L25" s="36"/>
      <c r="M25" s="36"/>
      <c r="N25" s="33"/>
      <c r="O25" s="33"/>
      <c r="P25" s="33"/>
      <c r="Q25" s="33"/>
      <c r="R25" s="33"/>
      <c r="S25" s="427"/>
      <c r="T25" s="3"/>
    </row>
    <row r="26" spans="1:20" ht="17.25" customHeight="1">
      <c r="A26" s="5"/>
      <c r="B26" s="408"/>
      <c r="C26" s="36"/>
      <c r="D26" s="7"/>
      <c r="E26" s="36"/>
      <c r="F26" s="44" t="s">
        <v>970</v>
      </c>
      <c r="G26" s="578"/>
      <c r="H26" s="578"/>
      <c r="I26" s="578"/>
      <c r="J26" s="458" t="str">
        <f>"  0% ~ 100%"&amp;"       約定分期給付換算比例："&amp;TEXT(PY!$C$4,"0%")</f>
        <v xml:space="preserve">  0% ~ 100%       約定分期給付換算比例：0%</v>
      </c>
      <c r="K26" s="41"/>
      <c r="L26" s="36"/>
      <c r="M26" s="459"/>
      <c r="N26" s="33"/>
      <c r="O26" s="33"/>
      <c r="P26" s="33"/>
      <c r="Q26" s="33"/>
      <c r="R26" s="33"/>
      <c r="S26" s="427"/>
      <c r="T26" s="3"/>
    </row>
    <row r="27" spans="1:20" ht="6" customHeight="1">
      <c r="A27" s="5"/>
      <c r="B27" s="408"/>
      <c r="C27" s="36"/>
      <c r="D27" s="36"/>
      <c r="E27" s="36"/>
      <c r="F27" s="36"/>
      <c r="G27" s="36"/>
      <c r="H27" s="36"/>
      <c r="I27" s="36"/>
      <c r="J27" s="36"/>
      <c r="K27" s="41"/>
      <c r="L27" s="36"/>
      <c r="M27" s="36"/>
      <c r="N27" s="33"/>
      <c r="O27" s="33"/>
      <c r="P27" s="33"/>
      <c r="Q27" s="33"/>
      <c r="R27" s="33"/>
      <c r="S27" s="427"/>
      <c r="T27" s="3"/>
    </row>
    <row r="28" spans="1:20" ht="17.25" customHeight="1">
      <c r="A28" s="5"/>
      <c r="B28" s="408"/>
      <c r="C28" s="36"/>
      <c r="D28" s="7"/>
      <c r="E28" s="36"/>
      <c r="F28" s="44" t="str">
        <f>IF(OR($G$28&lt;=0,$G$28="",$G$28&gt;1),"","假設分期定期保險金預定利率：")</f>
        <v/>
      </c>
      <c r="G28" s="579" t="str">
        <f>IF(OR($G$26&lt;=0,$G$26="",$G$26&gt;1),"",PY!$C$7)</f>
        <v/>
      </c>
      <c r="H28" s="579"/>
      <c r="I28" s="579"/>
      <c r="J28" s="451" t="str">
        <f>IF(OR($G$28&lt;=0,$G$28="",$G$28&gt;1),"","   計算分期給付金額之利率")</f>
        <v/>
      </c>
      <c r="K28" s="41"/>
      <c r="L28" s="36"/>
      <c r="M28" s="36"/>
      <c r="N28" s="33"/>
      <c r="O28" s="33"/>
      <c r="P28" s="33"/>
      <c r="Q28" s="33"/>
      <c r="R28" s="33"/>
      <c r="S28" s="427"/>
      <c r="T28" s="3"/>
    </row>
    <row r="29" spans="1:20" ht="6" customHeight="1">
      <c r="A29" s="5"/>
      <c r="B29" s="408"/>
      <c r="C29" s="36"/>
      <c r="D29" s="36"/>
      <c r="E29" s="36"/>
      <c r="F29" s="36"/>
      <c r="G29" s="36"/>
      <c r="H29" s="36"/>
      <c r="I29" s="36"/>
      <c r="J29" s="36"/>
      <c r="K29" s="41"/>
      <c r="L29" s="36"/>
      <c r="M29" s="36"/>
      <c r="N29" s="33"/>
      <c r="O29" s="33"/>
      <c r="P29" s="33"/>
      <c r="Q29" s="33"/>
      <c r="R29" s="33"/>
      <c r="S29" s="427"/>
      <c r="T29" s="3"/>
    </row>
    <row r="30" spans="1:20" ht="17.25" customHeight="1">
      <c r="A30" s="5"/>
      <c r="B30" s="408"/>
      <c r="C30" s="36"/>
      <c r="D30" s="36"/>
      <c r="E30" s="36"/>
      <c r="F30" s="44" t="str">
        <f>IF(OR($G$28&lt;=0,$G$28="",$G$28&gt;1),"","分期定期保險金給付期間：")</f>
        <v/>
      </c>
      <c r="G30" s="580">
        <v>12</v>
      </c>
      <c r="H30" s="580"/>
      <c r="I30" s="580"/>
      <c r="J30" s="36"/>
      <c r="K30" s="41"/>
      <c r="L30" s="36"/>
      <c r="M30" s="36"/>
      <c r="N30" s="33"/>
      <c r="O30" s="33"/>
      <c r="P30" s="33"/>
      <c r="Q30" s="33"/>
      <c r="R30" s="33"/>
      <c r="S30" s="427"/>
      <c r="T30" s="3"/>
    </row>
    <row r="31" spans="1:20" ht="6" customHeight="1">
      <c r="A31" s="5"/>
      <c r="B31" s="408"/>
      <c r="C31" s="36"/>
      <c r="D31" s="36"/>
      <c r="E31" s="36"/>
      <c r="F31" s="36"/>
      <c r="G31" s="36"/>
      <c r="H31" s="36"/>
      <c r="I31" s="36"/>
      <c r="J31" s="36"/>
      <c r="K31" s="41"/>
      <c r="L31" s="36"/>
      <c r="M31" s="36"/>
      <c r="N31" s="33"/>
      <c r="O31" s="33"/>
      <c r="P31" s="33"/>
      <c r="Q31" s="33"/>
      <c r="R31" s="33"/>
      <c r="S31" s="427"/>
      <c r="T31" s="3"/>
    </row>
    <row r="32" spans="1:20" ht="6" customHeight="1">
      <c r="A32" s="5"/>
      <c r="B32" s="417"/>
      <c r="C32" s="278"/>
      <c r="D32" s="278"/>
      <c r="E32" s="278"/>
      <c r="F32" s="278"/>
      <c r="G32" s="278"/>
      <c r="H32" s="278"/>
      <c r="I32" s="278"/>
      <c r="J32" s="278"/>
      <c r="K32" s="455"/>
      <c r="L32" s="278"/>
      <c r="M32" s="278"/>
      <c r="N32" s="456"/>
      <c r="O32" s="456"/>
      <c r="P32" s="456"/>
      <c r="Q32" s="456"/>
      <c r="R32" s="456"/>
      <c r="S32" s="429"/>
      <c r="T32" s="3"/>
    </row>
    <row r="33" spans="1:20" ht="17.25" customHeight="1">
      <c r="A33" s="5" t="str">
        <f>OP!$D$24</f>
        <v/>
      </c>
      <c r="B33" s="415"/>
      <c r="C33" s="44" t="s">
        <v>315</v>
      </c>
      <c r="D33" s="545">
        <v>30</v>
      </c>
      <c r="E33" s="545"/>
      <c r="F33" s="545"/>
      <c r="G33" s="539"/>
      <c r="H33" s="539"/>
      <c r="I33" s="539"/>
      <c r="J33" s="539"/>
      <c r="K33" s="539"/>
      <c r="L33" s="539"/>
      <c r="M33" s="191" t="s">
        <v>281</v>
      </c>
      <c r="N33" s="40"/>
      <c r="O33" s="46"/>
      <c r="P33" s="575" t="str">
        <f ca="1">IF(OR($A$2=1),"","首年"&amp;OP!$C$32&amp;"保費：")</f>
        <v>首年年繳保費：</v>
      </c>
      <c r="Q33" s="575"/>
      <c r="R33" s="127">
        <f ca="1">IF($A$2=1,"",OP!$C$35)</f>
        <v>27500</v>
      </c>
      <c r="S33" s="422"/>
      <c r="T33" s="3"/>
    </row>
    <row r="34" spans="1:20" ht="6" customHeight="1">
      <c r="A34" s="5"/>
      <c r="B34" s="415"/>
      <c r="C34" s="45"/>
      <c r="D34" s="36"/>
      <c r="E34" s="36"/>
      <c r="F34" s="36"/>
      <c r="G34" s="36"/>
      <c r="H34" s="36"/>
      <c r="I34" s="36"/>
      <c r="J34" s="36"/>
      <c r="K34" s="41"/>
      <c r="L34" s="36"/>
      <c r="M34" s="36"/>
      <c r="N34" s="33"/>
      <c r="O34" s="33"/>
      <c r="P34" s="33"/>
      <c r="Q34" s="33"/>
      <c r="R34" s="33"/>
      <c r="S34" s="422"/>
      <c r="T34" s="3"/>
    </row>
    <row r="35" spans="1:20" ht="17.25" customHeight="1">
      <c r="A35" s="5" t="str">
        <f ca="1">IF(OR(OP!$C$28&lt;J36,OP!$C$28&gt;K36),1,"")</f>
        <v/>
      </c>
      <c r="B35" s="543" t="s">
        <v>316</v>
      </c>
      <c r="C35" s="544"/>
      <c r="D35" s="546" t="s">
        <v>1091</v>
      </c>
      <c r="E35" s="546"/>
      <c r="F35" s="546"/>
      <c r="G35" s="589" t="s">
        <v>11</v>
      </c>
      <c r="H35" s="590"/>
      <c r="I35" s="590"/>
      <c r="J35" s="532">
        <v>100</v>
      </c>
      <c r="K35" s="532"/>
      <c r="L35" s="532"/>
      <c r="M35" s="576" t="str">
        <f ca="1">IF(OR(D35="",K36&lt;J36),"",TEXT(J36,IF(OP!$E$28=0,"#,##0 ","#,##0.0 ")&amp;"萬")&amp;" ~ "&amp;TEXT(K36,IF(OP!$E$28=0,"#,##0 ","#,##0.0 ")&amp;"萬"))</f>
        <v>10.0 萬 ~ 500.0 萬</v>
      </c>
      <c r="N35" s="576"/>
      <c r="O35" s="576" t="str">
        <f ca="1">IF(OP!$D$64=1,OP!$E$64,IF(OR($A$2=1),"",IF(OP!$C$37&gt;0,"本保件享 "&amp;TEXT(OP!$C$37,"0.0%")&amp;OP!$B$37,"")&amp;IF(OP!I25=3,OP!D40,"")))</f>
        <v/>
      </c>
      <c r="P35" s="576"/>
      <c r="Q35" s="576"/>
      <c r="R35" s="576"/>
      <c r="S35" s="577"/>
      <c r="T35" s="3"/>
    </row>
    <row r="36" spans="1:20" ht="6" customHeight="1">
      <c r="B36" s="415"/>
      <c r="C36" s="45"/>
      <c r="D36" s="36"/>
      <c r="E36" s="36"/>
      <c r="F36" s="36"/>
      <c r="G36" s="42"/>
      <c r="H36" s="42"/>
      <c r="I36" s="42"/>
      <c r="J36" s="43">
        <f>OP!$C$26</f>
        <v>10</v>
      </c>
      <c r="K36" s="12">
        <f ca="1">OP!$C$27</f>
        <v>500</v>
      </c>
      <c r="L36" s="42"/>
      <c r="M36" s="33"/>
      <c r="N36" s="33"/>
      <c r="O36" s="33"/>
      <c r="P36" s="33"/>
      <c r="Q36" s="33"/>
      <c r="R36" s="33"/>
      <c r="S36" s="422"/>
      <c r="T36" s="3"/>
    </row>
    <row r="37" spans="1:20" s="5" customFormat="1" ht="17.25" customHeight="1">
      <c r="B37" s="415"/>
      <c r="C37" s="280" t="str">
        <f ca="1">IF(OR(O7&gt;O5,D35="",M35="保額超過限制，請修正"),"","保險年期：")</f>
        <v>保險年期：</v>
      </c>
      <c r="D37" s="541" t="str">
        <f ca="1">IF(OR(O7&gt;O5,D35="",M35="保額超過限制，請修正"),"",OP!$F$57&amp;"年")</f>
        <v>45年</v>
      </c>
      <c r="E37" s="541"/>
      <c r="F37" s="541"/>
      <c r="G37" s="541"/>
      <c r="H37" s="541"/>
      <c r="I37" s="541"/>
      <c r="J37" s="541"/>
      <c r="K37" s="541"/>
      <c r="L37" s="541"/>
      <c r="M37" s="36"/>
      <c r="N37" s="33"/>
      <c r="O37" s="542" t="str">
        <f ca="1">IF(OR(OP!$C$24=1,$A$2=1),"",IF(OP!$C$46&gt;0,"折扣後","")&amp;"首年"&amp;OP!$C$32&amp;"首期保費：")</f>
        <v>折扣後首年年繳首期保費：</v>
      </c>
      <c r="P37" s="542"/>
      <c r="Q37" s="542"/>
      <c r="R37" s="127">
        <f ca="1">IF(OR($A$2=1,OP!$C$24=1),"",OP!$C$48)</f>
        <v>27225</v>
      </c>
      <c r="S37" s="422"/>
    </row>
    <row r="38" spans="1:20" s="5" customFormat="1" ht="6" customHeight="1">
      <c r="B38" s="408"/>
      <c r="C38" s="31"/>
      <c r="D38" s="38"/>
      <c r="E38" s="38"/>
      <c r="F38" s="38"/>
      <c r="G38" s="36"/>
      <c r="H38" s="36"/>
      <c r="I38" s="36"/>
      <c r="J38" s="36"/>
      <c r="K38" s="41"/>
      <c r="L38" s="36"/>
      <c r="M38" s="36"/>
      <c r="N38" s="33"/>
      <c r="O38" s="33"/>
      <c r="P38" s="30"/>
      <c r="Q38" s="30"/>
      <c r="R38" s="47"/>
      <c r="S38" s="422"/>
    </row>
    <row r="39" spans="1:20" s="5" customFormat="1" ht="17.25" customHeight="1">
      <c r="B39" s="547" t="str">
        <f ca="1">OP!$D$122</f>
        <v xml:space="preserve"> </v>
      </c>
      <c r="C39" s="548"/>
      <c r="D39" s="548"/>
      <c r="E39" s="548"/>
      <c r="F39" s="548"/>
      <c r="G39" s="548"/>
      <c r="H39" s="548"/>
      <c r="I39" s="548"/>
      <c r="J39" s="548"/>
      <c r="K39" s="548"/>
      <c r="L39" s="548"/>
      <c r="M39" s="548"/>
      <c r="N39" s="548"/>
      <c r="O39" s="542" t="str">
        <f ca="1">IF(OR(OP!$C$24=1,A2=1),"",IF(OP!$C$47&gt;0,"折扣後","")&amp;IF(OP!$C$32="年繳","第2年","首年")&amp;OP!$C$32&amp;"續期保費：")</f>
        <v>第2年年繳續期保費：</v>
      </c>
      <c r="P39" s="542"/>
      <c r="Q39" s="542"/>
      <c r="R39" s="127">
        <f ca="1">IF(OR($A$2=1,OP!$C$24=1),"",OP!$C$49)</f>
        <v>27500</v>
      </c>
      <c r="S39" s="422"/>
    </row>
    <row r="40" spans="1:20" s="5" customFormat="1" ht="18" customHeight="1">
      <c r="B40" s="587" t="s">
        <v>231</v>
      </c>
      <c r="C40" s="588"/>
      <c r="D40" s="588"/>
      <c r="E40" s="588"/>
      <c r="F40" s="588"/>
      <c r="G40" s="588"/>
      <c r="H40" s="588"/>
      <c r="I40" s="588"/>
      <c r="J40" s="588"/>
      <c r="K40" s="588"/>
      <c r="L40" s="588"/>
      <c r="M40" s="588"/>
      <c r="N40" s="33"/>
      <c r="O40" s="30"/>
      <c r="P40" s="30"/>
      <c r="Q40" s="30"/>
      <c r="R40" s="143" t="str">
        <f>OP!D47</f>
        <v/>
      </c>
      <c r="S40" s="422"/>
    </row>
    <row r="41" spans="1:20" s="5" customFormat="1" ht="20.100000000000001" hidden="1" customHeight="1" thickTop="1">
      <c r="B41" s="416"/>
      <c r="C41" s="144"/>
      <c r="D41" s="145"/>
      <c r="E41" s="105"/>
      <c r="F41" s="105"/>
      <c r="G41" s="105"/>
      <c r="H41" s="105"/>
      <c r="I41" s="105"/>
      <c r="J41" s="105"/>
      <c r="K41" s="105"/>
      <c r="L41" s="105"/>
      <c r="M41" s="105"/>
      <c r="N41" s="106"/>
      <c r="O41" s="106"/>
      <c r="P41" s="106"/>
      <c r="Q41" s="106"/>
      <c r="R41" s="106"/>
      <c r="S41" s="428"/>
    </row>
    <row r="42" spans="1:20" s="5" customFormat="1" ht="4.5" customHeight="1">
      <c r="B42" s="408"/>
      <c r="C42" s="171"/>
      <c r="D42" s="172"/>
      <c r="E42" s="173"/>
      <c r="F42" s="174"/>
      <c r="G42" s="174"/>
      <c r="H42" s="174"/>
      <c r="I42" s="175"/>
      <c r="J42" s="175"/>
      <c r="K42" s="175"/>
      <c r="L42" s="176"/>
      <c r="M42" s="177"/>
      <c r="N42" s="173"/>
      <c r="O42" s="173"/>
      <c r="P42" s="173"/>
      <c r="Q42" s="178"/>
      <c r="R42" s="179"/>
      <c r="S42" s="427"/>
    </row>
    <row r="43" spans="1:20" ht="6" customHeight="1">
      <c r="B43" s="417"/>
      <c r="C43" s="180"/>
      <c r="D43" s="180"/>
      <c r="E43" s="180"/>
      <c r="F43" s="180"/>
      <c r="G43" s="180"/>
      <c r="H43" s="180"/>
      <c r="I43" s="180"/>
      <c r="J43" s="180"/>
      <c r="K43" s="181"/>
      <c r="L43" s="181"/>
      <c r="M43" s="181"/>
      <c r="N43" s="180"/>
      <c r="O43" s="180"/>
      <c r="P43" s="180"/>
      <c r="Q43" s="181"/>
      <c r="R43" s="181"/>
      <c r="S43" s="429"/>
    </row>
    <row r="44" spans="1:20" ht="21" customHeight="1">
      <c r="B44" s="549" t="str">
        <f>OP!C54</f>
        <v>V1.1-1150101</v>
      </c>
      <c r="C44" s="550"/>
      <c r="D44" s="164"/>
      <c r="E44" s="165"/>
      <c r="F44" s="165"/>
      <c r="G44" s="165"/>
      <c r="H44" s="165"/>
      <c r="I44" s="166"/>
      <c r="J44" s="166"/>
      <c r="K44" s="166"/>
      <c r="L44" s="166"/>
      <c r="M44" s="166"/>
      <c r="N44" s="166"/>
      <c r="O44" s="367" t="str">
        <f>IF(OP!$I$25=3,"員工轉帳件專用","")</f>
        <v/>
      </c>
      <c r="P44" s="167" t="s">
        <v>302</v>
      </c>
      <c r="Q44" s="540" t="str">
        <f ca="1">TEXT(YEAR(OP!$C$3)-1911,"000")&amp;TEXT(MONTH(OP!$C$3),"00")&amp;TEXT(DAY(OP!$C$3),"00")</f>
        <v>1150101</v>
      </c>
      <c r="R44" s="540"/>
      <c r="S44" s="430"/>
    </row>
    <row r="45" spans="1:20" hidden="1">
      <c r="B45" s="536"/>
      <c r="C45" s="537"/>
      <c r="D45" s="537"/>
      <c r="E45" s="537"/>
      <c r="F45" s="537"/>
      <c r="G45" s="537"/>
      <c r="H45" s="537"/>
      <c r="I45" s="537"/>
      <c r="J45" s="537"/>
      <c r="K45" s="537"/>
      <c r="L45" s="537"/>
      <c r="M45" s="537"/>
      <c r="N45" s="537"/>
      <c r="O45" s="537"/>
      <c r="P45" s="537"/>
      <c r="Q45" s="537"/>
      <c r="R45" s="537"/>
      <c r="S45" s="538"/>
    </row>
    <row r="46" spans="1:20" hidden="1">
      <c r="B46" s="418"/>
      <c r="C46" s="5"/>
      <c r="D46" s="5"/>
      <c r="E46" s="6"/>
      <c r="F46" s="5"/>
      <c r="G46" s="5"/>
      <c r="H46" s="5"/>
      <c r="I46" s="5"/>
      <c r="J46" s="5"/>
      <c r="K46" s="5"/>
      <c r="S46" s="431"/>
    </row>
    <row r="47" spans="1:20" hidden="1">
      <c r="B47" s="418"/>
      <c r="C47" s="5"/>
      <c r="D47" s="5"/>
      <c r="E47" s="6"/>
      <c r="F47" s="5"/>
      <c r="G47" s="5"/>
      <c r="H47" s="5"/>
      <c r="I47" s="5"/>
      <c r="J47" s="5"/>
      <c r="K47" s="5"/>
      <c r="S47" s="431"/>
    </row>
    <row r="48" spans="1:20" ht="19.5" hidden="1">
      <c r="B48" s="438"/>
      <c r="C48" s="7"/>
      <c r="D48" s="439" t="s">
        <v>843</v>
      </c>
      <c r="E48" s="581">
        <v>50000</v>
      </c>
      <c r="F48" s="582"/>
      <c r="G48" s="582"/>
      <c r="H48" s="583"/>
      <c r="I48" s="440"/>
      <c r="J48" s="7"/>
      <c r="K48" s="441"/>
      <c r="L48" s="441"/>
      <c r="M48" s="442" t="s">
        <v>844</v>
      </c>
      <c r="N48" s="443">
        <f ca="1">OP!$C$62</f>
        <v>181.8</v>
      </c>
      <c r="O48" s="444" t="s">
        <v>845</v>
      </c>
      <c r="P48" s="445"/>
      <c r="Q48" s="446"/>
      <c r="R48" s="446"/>
      <c r="S48" s="431"/>
    </row>
    <row r="49" spans="2:19" hidden="1">
      <c r="B49" s="418"/>
      <c r="C49" s="5"/>
      <c r="D49" s="5"/>
      <c r="E49" s="5"/>
      <c r="F49" s="5"/>
      <c r="G49" s="5"/>
      <c r="H49" s="5"/>
      <c r="I49" s="5"/>
      <c r="J49" s="5"/>
      <c r="K49" s="5"/>
      <c r="S49" s="431"/>
    </row>
    <row r="50" spans="2:19" hidden="1">
      <c r="B50" s="418"/>
      <c r="C50" s="5"/>
      <c r="D50" s="5"/>
      <c r="E50" s="5"/>
      <c r="F50" s="5"/>
      <c r="G50" s="5"/>
      <c r="H50" s="5"/>
      <c r="I50" s="5"/>
      <c r="J50" s="5"/>
      <c r="K50" s="5"/>
      <c r="S50" s="431"/>
    </row>
    <row r="51" spans="2:19" hidden="1">
      <c r="B51" s="407"/>
      <c r="S51" s="431"/>
    </row>
    <row r="52" spans="2:19" hidden="1">
      <c r="B52" s="407"/>
      <c r="S52" s="431"/>
    </row>
    <row r="53" spans="2:19" hidden="1">
      <c r="B53" s="407"/>
      <c r="S53" s="431"/>
    </row>
    <row r="54" spans="2:19" hidden="1">
      <c r="B54" s="407"/>
      <c r="S54" s="431"/>
    </row>
    <row r="55" spans="2:19" hidden="1">
      <c r="B55" s="407"/>
      <c r="S55" s="431"/>
    </row>
    <row r="56" spans="2:19" hidden="1">
      <c r="B56" s="407"/>
      <c r="S56" s="431"/>
    </row>
    <row r="57" spans="2:19" hidden="1">
      <c r="B57" s="407"/>
      <c r="S57" s="431"/>
    </row>
    <row r="58" spans="2:19" hidden="1">
      <c r="B58" s="407"/>
      <c r="S58" s="431"/>
    </row>
    <row r="59" spans="2:19" hidden="1">
      <c r="B59" s="407"/>
      <c r="S59" s="431"/>
    </row>
    <row r="60" spans="2:19" hidden="1">
      <c r="B60" s="407"/>
      <c r="S60" s="431"/>
    </row>
    <row r="61" spans="2:19" hidden="1">
      <c r="B61" s="407"/>
      <c r="S61" s="431"/>
    </row>
    <row r="62" spans="2:19" hidden="1">
      <c r="B62" s="407"/>
      <c r="S62" s="431"/>
    </row>
    <row r="63" spans="2:19" hidden="1">
      <c r="B63" s="407"/>
      <c r="S63" s="431"/>
    </row>
    <row r="64" spans="2:19" hidden="1">
      <c r="B64" s="407"/>
      <c r="S64" s="431"/>
    </row>
    <row r="65" spans="2:19" hidden="1">
      <c r="B65" s="407"/>
      <c r="S65" s="431"/>
    </row>
    <row r="66" spans="2:19" hidden="1">
      <c r="B66" s="407"/>
      <c r="S66" s="431"/>
    </row>
    <row r="67" spans="2:19" hidden="1">
      <c r="B67" s="407"/>
      <c r="S67" s="431"/>
    </row>
    <row r="68" spans="2:19" hidden="1">
      <c r="B68" s="407"/>
      <c r="S68" s="431"/>
    </row>
    <row r="69" spans="2:19" hidden="1">
      <c r="B69" s="407"/>
      <c r="S69" s="431"/>
    </row>
    <row r="70" spans="2:19" hidden="1">
      <c r="B70" s="407"/>
      <c r="S70" s="431"/>
    </row>
    <row r="71" spans="2:19" hidden="1">
      <c r="B71" s="407"/>
      <c r="S71" s="431"/>
    </row>
    <row r="72" spans="2:19" hidden="1">
      <c r="B72" s="407"/>
      <c r="S72" s="431"/>
    </row>
    <row r="73" spans="2:19" hidden="1">
      <c r="B73" s="407"/>
      <c r="S73" s="431"/>
    </row>
    <row r="74" spans="2:19" hidden="1">
      <c r="B74" s="407"/>
      <c r="S74" s="431"/>
    </row>
    <row r="75" spans="2:19" hidden="1">
      <c r="B75" s="407"/>
      <c r="S75" s="431"/>
    </row>
    <row r="76" spans="2:19" hidden="1">
      <c r="B76" s="407"/>
      <c r="S76" s="431"/>
    </row>
    <row r="77" spans="2:19" hidden="1">
      <c r="B77" s="407"/>
      <c r="S77" s="431"/>
    </row>
    <row r="78" spans="2:19" hidden="1">
      <c r="B78" s="407"/>
      <c r="S78" s="431"/>
    </row>
    <row r="79" spans="2:19" hidden="1">
      <c r="B79" s="407"/>
      <c r="S79" s="431"/>
    </row>
    <row r="80" spans="2:19" hidden="1">
      <c r="B80" s="407"/>
      <c r="S80" s="431"/>
    </row>
    <row r="81" spans="2:19" hidden="1">
      <c r="B81" s="407"/>
      <c r="S81" s="431"/>
    </row>
    <row r="82" spans="2:19" hidden="1">
      <c r="B82" s="407"/>
      <c r="S82" s="431"/>
    </row>
    <row r="83" spans="2:19" hidden="1">
      <c r="B83" s="407"/>
      <c r="S83" s="431"/>
    </row>
    <row r="84" spans="2:19" hidden="1">
      <c r="B84" s="407"/>
      <c r="S84" s="431"/>
    </row>
    <row r="85" spans="2:19" hidden="1">
      <c r="B85" s="407"/>
      <c r="S85" s="431"/>
    </row>
    <row r="86" spans="2:19" hidden="1">
      <c r="B86" s="407"/>
      <c r="S86" s="431"/>
    </row>
    <row r="87" spans="2:19" hidden="1">
      <c r="B87" s="407"/>
      <c r="S87" s="431"/>
    </row>
    <row r="88" spans="2:19" hidden="1">
      <c r="B88" s="407"/>
      <c r="S88" s="431"/>
    </row>
    <row r="89" spans="2:19" hidden="1">
      <c r="B89" s="407"/>
      <c r="S89" s="431"/>
    </row>
    <row r="90" spans="2:19" hidden="1">
      <c r="B90" s="407"/>
      <c r="S90" s="431"/>
    </row>
    <row r="91" spans="2:19" hidden="1">
      <c r="B91" s="407"/>
      <c r="S91" s="431"/>
    </row>
    <row r="92" spans="2:19" hidden="1">
      <c r="B92" s="407"/>
      <c r="S92" s="431"/>
    </row>
    <row r="93" spans="2:19" hidden="1">
      <c r="B93" s="407"/>
      <c r="S93" s="431"/>
    </row>
    <row r="94" spans="2:19" hidden="1">
      <c r="B94" s="407"/>
      <c r="S94" s="431"/>
    </row>
    <row r="95" spans="2:19" hidden="1">
      <c r="B95" s="407"/>
      <c r="S95" s="431"/>
    </row>
    <row r="96" spans="2:19" hidden="1">
      <c r="B96" s="407"/>
      <c r="S96" s="431"/>
    </row>
    <row r="97" spans="2:19" hidden="1">
      <c r="B97" s="407"/>
      <c r="S97" s="431"/>
    </row>
    <row r="98" spans="2:19" hidden="1">
      <c r="B98" s="407"/>
      <c r="S98" s="431"/>
    </row>
    <row r="99" spans="2:19" hidden="1">
      <c r="B99" s="407"/>
      <c r="S99" s="431"/>
    </row>
    <row r="100" spans="2:19" hidden="1">
      <c r="B100" s="407"/>
      <c r="S100" s="431"/>
    </row>
    <row r="101" spans="2:19" hidden="1">
      <c r="B101" s="407"/>
      <c r="S101" s="431"/>
    </row>
    <row r="102" spans="2:19" hidden="1">
      <c r="B102" s="407"/>
      <c r="S102" s="431"/>
    </row>
    <row r="103" spans="2:19" hidden="1">
      <c r="B103" s="407"/>
      <c r="S103" s="431"/>
    </row>
    <row r="104" spans="2:19" hidden="1">
      <c r="B104" s="407"/>
      <c r="S104" s="431"/>
    </row>
    <row r="105" spans="2:19" hidden="1">
      <c r="B105" s="407"/>
      <c r="S105" s="431"/>
    </row>
    <row r="106" spans="2:19" hidden="1">
      <c r="B106" s="407"/>
      <c r="S106" s="431"/>
    </row>
    <row r="107" spans="2:19" hidden="1">
      <c r="B107" s="407"/>
      <c r="S107" s="431"/>
    </row>
    <row r="108" spans="2:19" hidden="1">
      <c r="B108" s="407"/>
      <c r="S108" s="431"/>
    </row>
    <row r="109" spans="2:19" hidden="1">
      <c r="B109" s="407"/>
      <c r="S109" s="431"/>
    </row>
    <row r="110" spans="2:19" hidden="1">
      <c r="B110" s="407"/>
      <c r="S110" s="431"/>
    </row>
    <row r="111" spans="2:19" hidden="1">
      <c r="B111" s="407"/>
      <c r="S111" s="431"/>
    </row>
    <row r="112" spans="2:19" hidden="1">
      <c r="B112" s="407"/>
      <c r="S112" s="431"/>
    </row>
    <row r="113" spans="2:19" hidden="1">
      <c r="B113" s="407"/>
      <c r="S113" s="431"/>
    </row>
    <row r="114" spans="2:19" hidden="1">
      <c r="B114" s="407"/>
      <c r="S114" s="431"/>
    </row>
    <row r="115" spans="2:19" hidden="1">
      <c r="B115" s="407"/>
      <c r="S115" s="431"/>
    </row>
    <row r="116" spans="2:19" hidden="1">
      <c r="B116" s="407"/>
      <c r="S116" s="431"/>
    </row>
    <row r="117" spans="2:19" hidden="1">
      <c r="B117" s="407"/>
      <c r="S117" s="431"/>
    </row>
    <row r="118" spans="2:19" hidden="1">
      <c r="B118" s="407"/>
      <c r="S118" s="431"/>
    </row>
    <row r="119" spans="2:19" hidden="1">
      <c r="B119" s="407"/>
      <c r="S119" s="431"/>
    </row>
    <row r="120" spans="2:19" hidden="1">
      <c r="B120" s="407"/>
      <c r="S120" s="431"/>
    </row>
    <row r="121" spans="2:19" hidden="1">
      <c r="B121" s="407"/>
      <c r="S121" s="431"/>
    </row>
    <row r="122" spans="2:19" hidden="1">
      <c r="B122" s="407"/>
      <c r="S122" s="431"/>
    </row>
    <row r="123" spans="2:19" hidden="1">
      <c r="B123" s="407"/>
      <c r="S123" s="431"/>
    </row>
    <row r="124" spans="2:19" hidden="1">
      <c r="B124" s="407"/>
      <c r="S124" s="431"/>
    </row>
    <row r="125" spans="2:19" hidden="1">
      <c r="B125" s="407"/>
      <c r="S125" s="431"/>
    </row>
    <row r="126" spans="2:19" hidden="1">
      <c r="B126" s="407"/>
      <c r="S126" s="431"/>
    </row>
    <row r="127" spans="2:19" hidden="1">
      <c r="B127" s="407"/>
      <c r="S127" s="431"/>
    </row>
    <row r="128" spans="2:19" hidden="1">
      <c r="B128" s="407"/>
      <c r="S128" s="431"/>
    </row>
    <row r="129" spans="2:19" hidden="1">
      <c r="B129" s="407"/>
      <c r="S129" s="431"/>
    </row>
    <row r="130" spans="2:19" hidden="1">
      <c r="B130" s="407"/>
      <c r="S130" s="431"/>
    </row>
    <row r="131" spans="2:19" hidden="1">
      <c r="B131" s="407"/>
      <c r="S131" s="431"/>
    </row>
    <row r="132" spans="2:19" hidden="1">
      <c r="B132" s="407"/>
      <c r="S132" s="431"/>
    </row>
    <row r="133" spans="2:19" hidden="1">
      <c r="B133" s="407"/>
      <c r="S133" s="431"/>
    </row>
    <row r="134" spans="2:19" hidden="1">
      <c r="B134" s="407"/>
      <c r="S134" s="431"/>
    </row>
    <row r="135" spans="2:19" hidden="1">
      <c r="B135" s="407"/>
      <c r="S135" s="431"/>
    </row>
    <row r="136" spans="2:19" hidden="1">
      <c r="B136" s="407"/>
      <c r="S136" s="431"/>
    </row>
    <row r="137" spans="2:19" hidden="1">
      <c r="B137" s="407"/>
      <c r="S137" s="431"/>
    </row>
    <row r="138" spans="2:19" hidden="1">
      <c r="B138" s="407"/>
      <c r="S138" s="431"/>
    </row>
    <row r="139" spans="2:19" hidden="1">
      <c r="B139" s="407"/>
      <c r="S139" s="431"/>
    </row>
    <row r="140" spans="2:19" hidden="1">
      <c r="B140" s="407"/>
      <c r="S140" s="431"/>
    </row>
    <row r="141" spans="2:19" hidden="1">
      <c r="B141" s="407"/>
      <c r="S141" s="431"/>
    </row>
    <row r="142" spans="2:19" hidden="1">
      <c r="B142" s="407"/>
      <c r="S142" s="431"/>
    </row>
    <row r="143" spans="2:19" hidden="1">
      <c r="B143" s="407"/>
      <c r="S143" s="431"/>
    </row>
    <row r="144" spans="2:19" hidden="1">
      <c r="B144" s="407"/>
      <c r="S144" s="431"/>
    </row>
    <row r="145" spans="2:19" hidden="1">
      <c r="B145" s="407"/>
      <c r="S145" s="431"/>
    </row>
    <row r="146" spans="2:19" hidden="1">
      <c r="B146" s="407"/>
      <c r="S146" s="431"/>
    </row>
    <row r="147" spans="2:19" hidden="1">
      <c r="B147" s="407"/>
      <c r="S147" s="431"/>
    </row>
    <row r="148" spans="2:19" hidden="1">
      <c r="B148" s="407"/>
      <c r="S148" s="431"/>
    </row>
    <row r="149" spans="2:19" hidden="1">
      <c r="B149" s="407"/>
      <c r="S149" s="431"/>
    </row>
    <row r="150" spans="2:19" hidden="1">
      <c r="B150" s="407"/>
      <c r="S150" s="431"/>
    </row>
    <row r="151" spans="2:19" hidden="1">
      <c r="B151" s="407"/>
      <c r="S151" s="431"/>
    </row>
    <row r="152" spans="2:19" hidden="1">
      <c r="B152" s="407"/>
      <c r="S152" s="431"/>
    </row>
    <row r="153" spans="2:19" hidden="1">
      <c r="B153" s="407"/>
      <c r="S153" s="431"/>
    </row>
    <row r="154" spans="2:19" hidden="1">
      <c r="B154" s="407"/>
      <c r="S154" s="431"/>
    </row>
    <row r="155" spans="2:19" hidden="1">
      <c r="B155" s="407"/>
      <c r="S155" s="431"/>
    </row>
    <row r="156" spans="2:19" hidden="1">
      <c r="B156" s="407"/>
      <c r="S156" s="431"/>
    </row>
    <row r="157" spans="2:19" hidden="1">
      <c r="B157" s="407"/>
      <c r="S157" s="431"/>
    </row>
    <row r="158" spans="2:19" hidden="1">
      <c r="B158" s="407"/>
      <c r="S158" s="431"/>
    </row>
    <row r="159" spans="2:19" hidden="1">
      <c r="B159" s="407"/>
      <c r="S159" s="431"/>
    </row>
    <row r="160" spans="2:19" hidden="1">
      <c r="B160" s="407"/>
      <c r="S160" s="431"/>
    </row>
    <row r="161" spans="2:19" hidden="1">
      <c r="B161" s="407"/>
      <c r="S161" s="431"/>
    </row>
    <row r="162" spans="2:19" hidden="1">
      <c r="B162" s="407"/>
      <c r="S162" s="431"/>
    </row>
    <row r="163" spans="2:19" hidden="1">
      <c r="B163" s="407"/>
      <c r="S163" s="431"/>
    </row>
    <row r="164" spans="2:19" hidden="1">
      <c r="B164" s="407"/>
      <c r="S164" s="431"/>
    </row>
    <row r="165" spans="2:19" hidden="1">
      <c r="B165" s="407"/>
      <c r="S165" s="431"/>
    </row>
    <row r="166" spans="2:19" hidden="1">
      <c r="B166" s="407"/>
      <c r="S166" s="431"/>
    </row>
    <row r="167" spans="2:19" hidden="1">
      <c r="B167" s="407"/>
      <c r="S167" s="431"/>
    </row>
    <row r="168" spans="2:19" hidden="1">
      <c r="B168" s="407"/>
      <c r="S168" s="431"/>
    </row>
    <row r="169" spans="2:19" hidden="1">
      <c r="B169" s="407"/>
      <c r="S169" s="431"/>
    </row>
    <row r="170" spans="2:19" hidden="1">
      <c r="B170" s="407"/>
      <c r="S170" s="431"/>
    </row>
    <row r="171" spans="2:19" hidden="1">
      <c r="B171" s="407"/>
      <c r="S171" s="431"/>
    </row>
    <row r="172" spans="2:19" hidden="1">
      <c r="B172" s="407"/>
      <c r="S172" s="431"/>
    </row>
    <row r="173" spans="2:19" hidden="1">
      <c r="B173" s="407"/>
      <c r="S173" s="431"/>
    </row>
    <row r="174" spans="2:19" hidden="1">
      <c r="B174" s="407"/>
      <c r="S174" s="431"/>
    </row>
    <row r="175" spans="2:19" hidden="1">
      <c r="B175" s="407"/>
      <c r="S175" s="431"/>
    </row>
    <row r="176" spans="2:19" hidden="1">
      <c r="B176" s="407"/>
      <c r="S176" s="431"/>
    </row>
    <row r="177" spans="2:19" hidden="1">
      <c r="B177" s="407"/>
      <c r="S177" s="431"/>
    </row>
    <row r="178" spans="2:19" hidden="1">
      <c r="B178" s="407"/>
      <c r="S178" s="431"/>
    </row>
    <row r="179" spans="2:19" hidden="1">
      <c r="B179" s="407"/>
      <c r="S179" s="431"/>
    </row>
    <row r="180" spans="2:19" hidden="1">
      <c r="B180" s="407"/>
      <c r="S180" s="431"/>
    </row>
    <row r="181" spans="2:19" hidden="1">
      <c r="B181" s="407"/>
      <c r="S181" s="431"/>
    </row>
    <row r="182" spans="2:19" hidden="1">
      <c r="B182" s="407"/>
      <c r="S182" s="431"/>
    </row>
    <row r="183" spans="2:19" hidden="1">
      <c r="B183" s="407"/>
      <c r="S183" s="431"/>
    </row>
    <row r="184" spans="2:19" hidden="1">
      <c r="B184" s="407"/>
      <c r="S184" s="431"/>
    </row>
    <row r="185" spans="2:19" hidden="1">
      <c r="B185" s="407"/>
      <c r="S185" s="431"/>
    </row>
    <row r="186" spans="2:19" hidden="1">
      <c r="B186" s="407"/>
      <c r="S186" s="431"/>
    </row>
    <row r="187" spans="2:19" hidden="1">
      <c r="B187" s="407"/>
      <c r="S187" s="431"/>
    </row>
    <row r="188" spans="2:19" hidden="1">
      <c r="B188" s="407"/>
      <c r="S188" s="431"/>
    </row>
    <row r="189" spans="2:19" hidden="1">
      <c r="B189" s="407"/>
      <c r="S189" s="431"/>
    </row>
    <row r="190" spans="2:19" hidden="1">
      <c r="B190" s="407"/>
      <c r="S190" s="431"/>
    </row>
    <row r="191" spans="2:19" hidden="1">
      <c r="B191" s="407"/>
      <c r="S191" s="431"/>
    </row>
    <row r="192" spans="2:19" hidden="1">
      <c r="B192" s="407"/>
      <c r="S192" s="431"/>
    </row>
    <row r="193" spans="2:19" hidden="1">
      <c r="B193" s="407"/>
      <c r="S193" s="431"/>
    </row>
    <row r="194" spans="2:19" hidden="1">
      <c r="B194" s="407"/>
      <c r="S194" s="431"/>
    </row>
    <row r="195" spans="2:19" hidden="1">
      <c r="B195" s="407"/>
      <c r="S195" s="431"/>
    </row>
    <row r="196" spans="2:19" hidden="1">
      <c r="B196" s="407"/>
      <c r="S196" s="431"/>
    </row>
    <row r="197" spans="2:19" hidden="1">
      <c r="B197" s="407"/>
      <c r="S197" s="431"/>
    </row>
    <row r="198" spans="2:19" hidden="1">
      <c r="B198" s="407"/>
      <c r="S198" s="431"/>
    </row>
    <row r="199" spans="2:19" hidden="1">
      <c r="B199" s="407"/>
      <c r="S199" s="431"/>
    </row>
    <row r="200" spans="2:19" hidden="1">
      <c r="B200" s="407"/>
      <c r="S200" s="431"/>
    </row>
    <row r="201" spans="2:19" hidden="1">
      <c r="B201" s="407"/>
      <c r="S201" s="431"/>
    </row>
    <row r="202" spans="2:19" ht="19.5" hidden="1" customHeight="1">
      <c r="B202" s="407"/>
      <c r="D202" s="280" t="s">
        <v>828</v>
      </c>
      <c r="E202" s="529"/>
      <c r="F202" s="530"/>
      <c r="G202" s="530"/>
      <c r="H202" s="530"/>
      <c r="I202" s="530"/>
      <c r="J202" s="530"/>
      <c r="K202" s="530"/>
      <c r="L202" s="531"/>
      <c r="O202" s="280" t="s">
        <v>764</v>
      </c>
      <c r="P202" s="529" t="s">
        <v>765</v>
      </c>
      <c r="Q202" s="530"/>
      <c r="R202" s="531"/>
      <c r="S202" s="431"/>
    </row>
    <row r="203" spans="2:19" ht="19.5" hidden="1" customHeight="1">
      <c r="B203" s="407"/>
      <c r="D203" s="280" t="s">
        <v>829</v>
      </c>
      <c r="E203" s="529"/>
      <c r="F203" s="530"/>
      <c r="G203" s="530"/>
      <c r="H203" s="530"/>
      <c r="I203" s="530"/>
      <c r="J203" s="530"/>
      <c r="K203" s="530"/>
      <c r="L203" s="531"/>
      <c r="S203" s="432" t="s">
        <v>766</v>
      </c>
    </row>
    <row r="204" spans="2:19" ht="19.5" hidden="1" customHeight="1">
      <c r="B204" s="407"/>
      <c r="D204" s="280" t="s">
        <v>830</v>
      </c>
      <c r="E204" s="529"/>
      <c r="F204" s="530"/>
      <c r="G204" s="530"/>
      <c r="H204" s="530"/>
      <c r="I204" s="530"/>
      <c r="J204" s="530"/>
      <c r="K204" s="530"/>
      <c r="L204" s="531"/>
      <c r="S204" s="431"/>
    </row>
    <row r="205" spans="2:19" ht="19.5" hidden="1" customHeight="1">
      <c r="B205" s="407"/>
      <c r="D205" s="280" t="s">
        <v>831</v>
      </c>
      <c r="E205" s="529"/>
      <c r="F205" s="530"/>
      <c r="G205" s="530"/>
      <c r="H205" s="530"/>
      <c r="I205" s="530"/>
      <c r="J205" s="530"/>
      <c r="K205" s="530"/>
      <c r="L205" s="531"/>
      <c r="S205" s="431"/>
    </row>
    <row r="206" spans="2:19" ht="19.5" hidden="1" customHeight="1">
      <c r="B206" s="407"/>
      <c r="D206" s="280" t="s">
        <v>832</v>
      </c>
      <c r="E206" s="529"/>
      <c r="F206" s="530"/>
      <c r="G206" s="530"/>
      <c r="H206" s="530"/>
      <c r="I206" s="530"/>
      <c r="J206" s="530"/>
      <c r="K206" s="530"/>
      <c r="L206" s="531"/>
      <c r="S206" s="431"/>
    </row>
    <row r="207" spans="2:19" ht="19.5" hidden="1" customHeight="1">
      <c r="B207" s="433"/>
      <c r="C207" s="169"/>
      <c r="D207" s="169"/>
      <c r="E207" s="169"/>
      <c r="F207" s="169"/>
      <c r="G207" s="169"/>
      <c r="H207" s="169"/>
      <c r="I207" s="169"/>
      <c r="J207" s="169"/>
      <c r="K207" s="169"/>
      <c r="L207" s="434"/>
      <c r="M207" s="434"/>
      <c r="N207" s="169"/>
      <c r="O207" s="169"/>
      <c r="P207" s="169"/>
      <c r="Q207" s="169"/>
      <c r="R207" s="169"/>
      <c r="S207" s="426"/>
    </row>
    <row r="208" spans="2:19" ht="19.5" hidden="1" customHeight="1"/>
  </sheetData>
  <sheetProtection algorithmName="SHA-512" hashValue="TCHJ1MKPW3cFHvGfZ9emLm4kNHB9IIDCd56IAsaEPAYKQg0ound5DYXXJF2q+tH6DaPqIu4SVmihkh+15YQnYA==" saltValue="EGG7YnolY+3DVdotcwJIlg==" spinCount="100000" sheet="1" objects="1" scenarios="1" selectLockedCells="1"/>
  <mergeCells count="48">
    <mergeCell ref="E203:L203"/>
    <mergeCell ref="O13:P13"/>
    <mergeCell ref="P33:Q33"/>
    <mergeCell ref="M35:N35"/>
    <mergeCell ref="O35:S35"/>
    <mergeCell ref="G26:I26"/>
    <mergeCell ref="G28:I28"/>
    <mergeCell ref="G30:I30"/>
    <mergeCell ref="E48:H48"/>
    <mergeCell ref="C19:N19"/>
    <mergeCell ref="N20:S20"/>
    <mergeCell ref="Q19:R19"/>
    <mergeCell ref="H17:N17"/>
    <mergeCell ref="B40:M40"/>
    <mergeCell ref="G35:I35"/>
    <mergeCell ref="P202:R202"/>
    <mergeCell ref="K12:R12"/>
    <mergeCell ref="E202:L202"/>
    <mergeCell ref="B2:S2"/>
    <mergeCell ref="O5:P5"/>
    <mergeCell ref="E5:H5"/>
    <mergeCell ref="B5:C7"/>
    <mergeCell ref="Q17:R17"/>
    <mergeCell ref="I7:M7"/>
    <mergeCell ref="K5:L5"/>
    <mergeCell ref="E12:H12"/>
    <mergeCell ref="E13:H13"/>
    <mergeCell ref="E14:H14"/>
    <mergeCell ref="I14:L14"/>
    <mergeCell ref="O14:P14"/>
    <mergeCell ref="E7:H7"/>
    <mergeCell ref="E17:G17"/>
    <mergeCell ref="E205:L205"/>
    <mergeCell ref="E206:L206"/>
    <mergeCell ref="J35:L35"/>
    <mergeCell ref="E204:L204"/>
    <mergeCell ref="E20:G20"/>
    <mergeCell ref="B45:S45"/>
    <mergeCell ref="G33:L33"/>
    <mergeCell ref="Q44:R44"/>
    <mergeCell ref="D37:L37"/>
    <mergeCell ref="O37:Q37"/>
    <mergeCell ref="O39:Q39"/>
    <mergeCell ref="B35:C35"/>
    <mergeCell ref="D33:F33"/>
    <mergeCell ref="D35:F35"/>
    <mergeCell ref="B39:N39"/>
    <mergeCell ref="B44:C44"/>
  </mergeCells>
  <phoneticPr fontId="5" type="noConversion"/>
  <conditionalFormatting sqref="D12">
    <cfRule type="expression" dxfId="33" priority="13" stopIfTrue="1">
      <formula>$O$12="本人"</formula>
    </cfRule>
  </conditionalFormatting>
  <conditionalFormatting sqref="D35:F35">
    <cfRule type="expression" dxfId="32" priority="40" stopIfTrue="1">
      <formula>OR($D$35="",$A$33=1)</formula>
    </cfRule>
  </conditionalFormatting>
  <conditionalFormatting sqref="E20">
    <cfRule type="expression" dxfId="31" priority="7">
      <formula>$A$20=1</formula>
    </cfRule>
    <cfRule type="expression" dxfId="30" priority="16" stopIfTrue="1">
      <formula>$A$17=1</formula>
    </cfRule>
    <cfRule type="cellIs" dxfId="29" priority="17" stopIfTrue="1" operator="equal">
      <formula>""</formula>
    </cfRule>
  </conditionalFormatting>
  <conditionalFormatting sqref="E17:G17">
    <cfRule type="expression" dxfId="28" priority="33" stopIfTrue="1">
      <formula>$A$17=1</formula>
    </cfRule>
    <cfRule type="cellIs" dxfId="27" priority="34" stopIfTrue="1" operator="equal">
      <formula>""</formula>
    </cfRule>
  </conditionalFormatting>
  <conditionalFormatting sqref="E5:H5">
    <cfRule type="cellIs" dxfId="26" priority="24" stopIfTrue="1" operator="equal">
      <formula>""</formula>
    </cfRule>
  </conditionalFormatting>
  <conditionalFormatting sqref="E7:H7">
    <cfRule type="expression" dxfId="25" priority="25" stopIfTrue="1">
      <formula>$A$7=1</formula>
    </cfRule>
    <cfRule type="cellIs" dxfId="24" priority="26" stopIfTrue="1" operator="equal">
      <formula>""</formula>
    </cfRule>
  </conditionalFormatting>
  <conditionalFormatting sqref="E12:H12 K12">
    <cfRule type="expression" dxfId="23" priority="12" stopIfTrue="1">
      <formula>$O$12="本人"</formula>
    </cfRule>
  </conditionalFormatting>
  <conditionalFormatting sqref="E13:H13">
    <cfRule type="expression" dxfId="22" priority="8" stopIfTrue="1">
      <formula>$E$12="同被保險人"</formula>
    </cfRule>
  </conditionalFormatting>
  <conditionalFormatting sqref="E13:H14">
    <cfRule type="expression" dxfId="21" priority="5">
      <formula>$D$13=""</formula>
    </cfRule>
  </conditionalFormatting>
  <conditionalFormatting sqref="E14:H14">
    <cfRule type="expression" dxfId="20" priority="9">
      <formula>$O$12="本人"</formula>
    </cfRule>
  </conditionalFormatting>
  <conditionalFormatting sqref="G30:I30">
    <cfRule type="expression" dxfId="19" priority="1" stopIfTrue="1">
      <formula>OR($G$26&lt;=0,$G$26&gt;1,$G$26="")</formula>
    </cfRule>
  </conditionalFormatting>
  <conditionalFormatting sqref="J35:L35">
    <cfRule type="expression" dxfId="18" priority="29" stopIfTrue="1">
      <formula>$A$35=1</formula>
    </cfRule>
    <cfRule type="cellIs" dxfId="17" priority="30" stopIfTrue="1" operator="equal">
      <formula>""</formula>
    </cfRule>
  </conditionalFormatting>
  <conditionalFormatting sqref="K5:L5">
    <cfRule type="expression" dxfId="16" priority="27" stopIfTrue="1">
      <formula>$A$5=1</formula>
    </cfRule>
    <cfRule type="cellIs" dxfId="15" priority="28" stopIfTrue="1" operator="equal">
      <formula>""</formula>
    </cfRule>
  </conditionalFormatting>
  <conditionalFormatting sqref="O14">
    <cfRule type="expression" dxfId="14" priority="10">
      <formula>$O$12="本人"</formula>
    </cfRule>
  </conditionalFormatting>
  <conditionalFormatting sqref="O13:P14">
    <cfRule type="expression" dxfId="13" priority="3">
      <formula>$N$13=""</formula>
    </cfRule>
  </conditionalFormatting>
  <conditionalFormatting sqref="Q17:R17">
    <cfRule type="cellIs" dxfId="12" priority="35" stopIfTrue="1" operator="equal">
      <formula>""</formula>
    </cfRule>
    <cfRule type="expression" dxfId="11" priority="36" stopIfTrue="1">
      <formula>$T$17=1</formula>
    </cfRule>
  </conditionalFormatting>
  <conditionalFormatting sqref="Q19:R19">
    <cfRule type="cellIs" dxfId="10" priority="37" stopIfTrue="1" operator="equal">
      <formula>""</formula>
    </cfRule>
    <cfRule type="expression" dxfId="9" priority="38" stopIfTrue="1">
      <formula>$D$35="XWO"</formula>
    </cfRule>
    <cfRule type="expression" dxfId="8" priority="39" stopIfTrue="1">
      <formula>$T$19=1</formula>
    </cfRule>
  </conditionalFormatting>
  <conditionalFormatting sqref="S9">
    <cfRule type="expression" dxfId="7" priority="19" stopIfTrue="1">
      <formula>#REF!&lt;14</formula>
    </cfRule>
  </conditionalFormatting>
  <dataValidations xWindow="286" yWindow="286" count="17">
    <dataValidation type="decimal" allowBlank="1" showErrorMessage="1" errorTitle="保額錯誤" error="請注意承保保額限制" sqref="J35:L35" xr:uid="{00000000-0002-0000-0400-000000000000}">
      <formula1>J36</formula1>
      <formula2>K36</formula2>
    </dataValidation>
    <dataValidation type="list" allowBlank="1" showInputMessage="1" showErrorMessage="1" errorTitle="性別" error="性別輸入錯誤" sqref="K5:L5" xr:uid="{00000000-0002-0000-0400-000001000000}">
      <formula1>"男,女"</formula1>
    </dataValidation>
    <dataValidation allowBlank="1" showInputMessage="1" showErrorMessage="1" errorTitle="性別" error="性別輸入錯誤" sqref="M5" xr:uid="{00000000-0002-0000-0400-000002000000}"/>
    <dataValidation allowBlank="1" showInputMessage="1" showErrorMessage="1" promptTitle="6位數輸入生日" prompt="請以六位數輸入生日_x000a_EX_x000a_52年5月28日_x000a_→520528_x000a_48年9月1日_x000a_→480901" sqref="E8:H8" xr:uid="{00000000-0002-0000-0400-000003000000}"/>
    <dataValidation allowBlank="1" showInputMessage="1" showErrorMessage="1" errorTitle="繳別" error="繳別錯誤" sqref="Q18:R18" xr:uid="{00000000-0002-0000-0400-000004000000}"/>
    <dataValidation allowBlank="1" showInputMessage="1" showErrorMessage="1" errorTitle="繳法" error="繳法錯誤" sqref="E18:G18 H20:I20" xr:uid="{00000000-0002-0000-0400-000005000000}"/>
    <dataValidation type="list" allowBlank="1" showInputMessage="1" showErrorMessage="1" errorTitle="繳法" error="繳法錯誤" sqref="E17:G17" xr:uid="{00000000-0002-0000-0400-000006000000}">
      <formula1>"年繳,半年繳,季繳,月繳"</formula1>
    </dataValidation>
    <dataValidation type="list" allowBlank="1" showInputMessage="1" showErrorMessage="1" errorTitle="繳費方式" error="繳費方式錯誤" sqref="Q19:R19" xr:uid="{00000000-0002-0000-0400-000007000000}">
      <formula1>"金融機構轉帳,一般信用卡,富邦信用卡,自行繳費"</formula1>
    </dataValidation>
    <dataValidation type="list" allowBlank="1" showInputMessage="1" showErrorMessage="1" errorTitle="繳費方式" error="繳費方式錯誤" sqref="Q17:R17" xr:uid="{00000000-0002-0000-0400-000008000000}">
      <formula1>"匯款,金融機構轉帳,一般信用卡,富邦信用卡"</formula1>
    </dataValidation>
    <dataValidation type="list" allowBlank="1" showInputMessage="1" showErrorMessage="1" errorTitle="繳法" error="繳法錯誤" sqref="E20" xr:uid="{00000000-0002-0000-0400-000009000000}">
      <formula1>"無,員工轉帳件"</formula1>
    </dataValidation>
    <dataValidation type="list" allowBlank="1" showInputMessage="1" showErrorMessage="1" sqref="P202:R202" xr:uid="{00000000-0002-0000-0400-00000A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400-00000B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400-00000C000000}">
      <formula1>$E$206=""</formula1>
    </dataValidation>
    <dataValidation type="list" allowBlank="1" showInputMessage="1" showErrorMessage="1" sqref="E12:H12" xr:uid="{00000000-0002-0000-0400-00000D000000}">
      <formula1>關係</formula1>
    </dataValidation>
    <dataValidation type="list" allowBlank="1" showInputMessage="1" showErrorMessage="1" sqref="D33:F33" xr:uid="{00000000-0002-0000-0400-00000E000000}">
      <formula1>"10,15,20,30"</formula1>
    </dataValidation>
    <dataValidation type="list" allowBlank="1" showInputMessage="1" showErrorMessage="1" sqref="G30:I30" xr:uid="{00000000-0002-0000-0400-00000F000000}">
      <formula1>"6,12,24"</formula1>
    </dataValidation>
    <dataValidation type="decimal" allowBlank="1" showInputMessage="1" showErrorMessage="1" sqref="G26:I26" xr:uid="{00000000-0002-0000-0400-000010000000}">
      <formula1>0</formula1>
      <formula2>1</formula2>
    </dataValidation>
  </dataValidations>
  <printOptions horizontalCentered="1"/>
  <pageMargins left="0.74803149606299213" right="0.74803149606299213" top="0.98425196850393704" bottom="0.98425196850393704" header="0.51181102362204722" footer="0.51181102362204722"/>
  <pageSetup paperSize="9" scale="61" orientation="portrait" horizontalDpi="1200" verticalDpi="1200" r:id="rId1"/>
  <headerFooter alignWithMargins="0"/>
  <extLst>
    <ext xmlns:x14="http://schemas.microsoft.com/office/spreadsheetml/2009/9/main" uri="{CCE6A557-97BC-4b89-ADB6-D9C93CAAB3DF}">
      <x14:dataValidations xmlns:xm="http://schemas.microsoft.com/office/excel/2006/main" xWindow="286" yWindow="286" count="3">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6或7位數輸入生日" prompt="請以六或七位數輸入生日_x000a_EX_x000a_100年 1月 1日_x000a_→ 1000101_x000a_48年9月1日_x000a_→480901" xr:uid="{00000000-0002-0000-0400-000011000000}">
          <x14:formula1>
            <xm:f>OP!C156</xm:f>
          </x14:formula1>
          <xm:sqref>E7:H7</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2000000}">
          <x14:formula1>
            <xm:f>OP!C156</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3000000}">
          <x14:formula1>
            <xm:f>OP!C156</xm:f>
          </x14:formula1>
          <xm:sqref>E14:H14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X309"/>
  <sheetViews>
    <sheetView showGridLines="0" showRowColHeaders="0" view="pageBreakPreview" zoomScale="145" zoomScaleNormal="130" zoomScaleSheetLayoutView="145" workbookViewId="0">
      <selection activeCell="L26" sqref="L26:M26"/>
    </sheetView>
  </sheetViews>
  <sheetFormatPr defaultColWidth="0" defaultRowHeight="14.25" zeroHeight="1"/>
  <cols>
    <col min="1" max="1" width="0.5" style="7" customWidth="1"/>
    <col min="2" max="3" width="4.6640625" style="7" customWidth="1"/>
    <col min="4" max="21" width="5.5" style="7" customWidth="1"/>
    <col min="22" max="23" width="4.83203125" style="7" customWidth="1"/>
    <col min="24" max="24" width="0.5" style="7" customWidth="1"/>
    <col min="25" max="16384" width="0" style="7" hidden="1"/>
  </cols>
  <sheetData>
    <row r="1" spans="1:23" ht="3.75" customHeight="1"/>
    <row r="2" spans="1:23" ht="18" customHeight="1">
      <c r="A2" s="10" t="str">
        <f ca="1">OP!$D$53</f>
        <v/>
      </c>
      <c r="B2" s="591" t="str">
        <f>輸入頁!B2</f>
        <v>富邦人壽金卡順心重大傷病保險建議書</v>
      </c>
      <c r="C2" s="591"/>
      <c r="D2" s="591"/>
      <c r="E2" s="591"/>
      <c r="F2" s="591"/>
      <c r="G2" s="591"/>
      <c r="H2" s="591"/>
      <c r="I2" s="591"/>
      <c r="J2" s="591"/>
      <c r="K2" s="591"/>
      <c r="L2" s="591"/>
      <c r="M2" s="591"/>
      <c r="N2" s="592"/>
      <c r="O2" s="592"/>
      <c r="P2" s="592"/>
      <c r="Q2" s="592"/>
      <c r="R2" s="591"/>
      <c r="S2" s="591"/>
      <c r="T2" s="591"/>
      <c r="U2" s="591"/>
      <c r="V2" s="591"/>
      <c r="W2" s="591"/>
    </row>
    <row r="3" spans="1:23" ht="4.5" hidden="1" customHeight="1">
      <c r="A3" s="9"/>
    </row>
    <row r="4" spans="1:23" s="132" customFormat="1" ht="11.1" customHeight="1">
      <c r="A4" s="354"/>
      <c r="B4" s="635" t="s">
        <v>283</v>
      </c>
      <c r="C4" s="635"/>
      <c r="D4" s="636"/>
      <c r="E4" s="596" t="str">
        <f>OP!$C$73</f>
        <v>客戶</v>
      </c>
      <c r="F4" s="637"/>
      <c r="G4" s="637"/>
      <c r="H4" s="637"/>
      <c r="I4" s="637"/>
      <c r="J4" s="637"/>
      <c r="K4" s="637"/>
      <c r="L4" s="495"/>
      <c r="M4" s="508" t="s">
        <v>12</v>
      </c>
      <c r="N4" s="638">
        <f ca="1">OP!$D$5</f>
        <v>1</v>
      </c>
      <c r="O4" s="639"/>
      <c r="P4" s="495"/>
      <c r="Q4" s="508" t="s">
        <v>1</v>
      </c>
      <c r="R4" s="509" t="str">
        <f>輸入頁!K5</f>
        <v>女</v>
      </c>
      <c r="S4" s="640" t="str">
        <f>OP!$D$94</f>
        <v>本保單計價幣別：新臺幣</v>
      </c>
      <c r="T4" s="636"/>
      <c r="U4" s="636"/>
      <c r="V4" s="636"/>
      <c r="W4" s="636"/>
    </row>
    <row r="5" spans="1:23" s="359" customFormat="1" ht="11.1" customHeight="1">
      <c r="A5" s="368"/>
      <c r="B5" s="645" t="s">
        <v>2</v>
      </c>
      <c r="C5" s="646"/>
      <c r="D5" s="646"/>
      <c r="E5" s="646"/>
      <c r="F5" s="646"/>
      <c r="G5" s="646"/>
      <c r="H5" s="646"/>
      <c r="I5" s="646"/>
      <c r="J5" s="646"/>
      <c r="K5" s="646"/>
      <c r="L5" s="646"/>
      <c r="M5" s="646"/>
      <c r="N5" s="645" t="s">
        <v>3</v>
      </c>
      <c r="O5" s="648"/>
      <c r="P5" s="648"/>
      <c r="Q5" s="645" t="s">
        <v>10</v>
      </c>
      <c r="R5" s="646"/>
      <c r="S5" s="646"/>
      <c r="T5" s="593" t="str">
        <f>"首年"&amp;OP!$C$32&amp;"應繳保費/元"</f>
        <v>首年年繳應繳保費/元</v>
      </c>
      <c r="U5" s="593"/>
      <c r="V5" s="593"/>
      <c r="W5" s="593"/>
    </row>
    <row r="6" spans="1:23" s="134" customFormat="1" ht="11.1" customHeight="1">
      <c r="A6" s="34">
        <v>1</v>
      </c>
      <c r="B6" s="647" t="str">
        <f ca="1">OP!$D$93</f>
        <v>富邦人壽金卡順心重大傷病保險(繳費30年)</v>
      </c>
      <c r="C6" s="646"/>
      <c r="D6" s="646"/>
      <c r="E6" s="646"/>
      <c r="F6" s="646"/>
      <c r="G6" s="646"/>
      <c r="H6" s="646"/>
      <c r="I6" s="646"/>
      <c r="J6" s="646"/>
      <c r="K6" s="646"/>
      <c r="L6" s="646"/>
      <c r="M6" s="646"/>
      <c r="N6" s="649" t="str">
        <f ca="1">IF($A$2=1,"",OP!$C$22)</f>
        <v>SDN</v>
      </c>
      <c r="O6" s="648"/>
      <c r="P6" s="648"/>
      <c r="Q6" s="650" t="str">
        <f ca="1">IF($A$2=1,"",TEXT(OP!$C$28,IF(OP!$E$28=0,"#,##0 ","#,##0.0 "))&amp;"萬")</f>
        <v>100.0 萬</v>
      </c>
      <c r="R6" s="646"/>
      <c r="S6" s="646"/>
      <c r="T6" s="595">
        <f ca="1">IF($A$2=1,"",OP!C35)</f>
        <v>27500</v>
      </c>
      <c r="U6" s="595"/>
      <c r="V6" s="595"/>
      <c r="W6" s="595"/>
    </row>
    <row r="7" spans="1:23" s="359" customFormat="1" ht="11.1" customHeight="1">
      <c r="A7" s="368"/>
      <c r="B7" s="510" t="str">
        <f ca="1">OP!$D$91</f>
        <v>本保件符合保費折扣條件：首期繳費方式 1%折扣。</v>
      </c>
      <c r="C7" s="511"/>
      <c r="D7" s="511"/>
      <c r="E7" s="511"/>
      <c r="F7" s="511"/>
      <c r="G7" s="511"/>
      <c r="H7" s="511"/>
      <c r="I7" s="511"/>
      <c r="J7" s="511"/>
      <c r="K7" s="511"/>
      <c r="L7" s="511"/>
      <c r="M7" s="511"/>
      <c r="N7" s="512"/>
      <c r="O7" s="512"/>
      <c r="P7" s="512"/>
      <c r="Q7" s="512"/>
      <c r="R7" s="511"/>
      <c r="S7" s="511"/>
      <c r="T7" s="511"/>
      <c r="U7" s="511"/>
      <c r="V7" s="511"/>
      <c r="W7" s="513" t="str">
        <f>IF(OP!I25=3,"員工轉帳件專用","")</f>
        <v/>
      </c>
    </row>
    <row r="8" spans="1:23" s="359" customFormat="1" ht="11.1" customHeight="1">
      <c r="A8" s="368"/>
      <c r="B8" s="596" t="str">
        <f ca="1">OP!$D$92</f>
        <v xml:space="preserve">首年年繳總保費 27,500元，首年首期折扣後保費 27,225 元 ，第2年續期保費 27,500 元 </v>
      </c>
      <c r="C8" s="596"/>
      <c r="D8" s="596"/>
      <c r="E8" s="596"/>
      <c r="F8" s="596"/>
      <c r="G8" s="596"/>
      <c r="H8" s="596"/>
      <c r="I8" s="596"/>
      <c r="J8" s="596"/>
      <c r="K8" s="596"/>
      <c r="L8" s="596"/>
      <c r="M8" s="596"/>
      <c r="N8" s="596"/>
      <c r="O8" s="596"/>
      <c r="P8" s="596"/>
      <c r="Q8" s="596"/>
      <c r="R8" s="596"/>
      <c r="S8" s="596"/>
      <c r="T8" s="596"/>
      <c r="U8" s="596"/>
      <c r="V8" s="596"/>
      <c r="W8" s="596"/>
    </row>
    <row r="9" spans="1:23" ht="12.95" hidden="1" customHeight="1" thickBot="1">
      <c r="A9" s="9"/>
      <c r="B9" s="594"/>
      <c r="C9" s="594"/>
      <c r="D9" s="594"/>
      <c r="E9" s="594"/>
      <c r="F9" s="594"/>
      <c r="G9" s="594"/>
      <c r="H9" s="594"/>
      <c r="I9" s="594"/>
      <c r="J9" s="594"/>
      <c r="K9" s="594"/>
      <c r="L9" s="594"/>
      <c r="M9" s="594"/>
      <c r="N9" s="594"/>
      <c r="O9" s="594"/>
      <c r="P9" s="594"/>
      <c r="Q9" s="594"/>
      <c r="R9" s="594"/>
      <c r="S9" s="594"/>
      <c r="T9" s="594"/>
      <c r="U9" s="594"/>
      <c r="V9" s="594"/>
      <c r="W9" s="594"/>
    </row>
    <row r="10" spans="1:23" ht="3" hidden="1" customHeight="1">
      <c r="A10" s="9"/>
      <c r="B10" s="611"/>
      <c r="C10" s="612"/>
      <c r="D10" s="612"/>
      <c r="E10" s="612"/>
      <c r="F10" s="612"/>
      <c r="G10" s="612"/>
      <c r="H10" s="612"/>
      <c r="I10" s="612"/>
      <c r="J10" s="612"/>
      <c r="K10" s="612"/>
      <c r="L10" s="612"/>
      <c r="M10" s="612"/>
      <c r="N10" s="612"/>
      <c r="O10" s="612"/>
      <c r="P10" s="612"/>
      <c r="Q10" s="612"/>
      <c r="R10" s="612"/>
      <c r="S10" s="612"/>
      <c r="T10" s="612"/>
      <c r="U10" s="18"/>
      <c r="V10" s="17"/>
      <c r="W10" s="17"/>
    </row>
    <row r="11" spans="1:23" ht="15" customHeight="1">
      <c r="A11" s="9"/>
      <c r="B11" s="613" t="str">
        <f ca="1">IF($A$2=1,"","SDN第二保單年度之健康管理保險費折扣")</f>
        <v>SDN第二保單年度之健康管理保險費折扣</v>
      </c>
      <c r="C11" s="613"/>
      <c r="D11" s="613"/>
      <c r="E11" s="613"/>
      <c r="F11" s="613"/>
      <c r="G11" s="613"/>
      <c r="H11" s="613"/>
      <c r="I11" s="613"/>
      <c r="J11" s="613"/>
      <c r="K11" s="613"/>
      <c r="L11" s="613"/>
      <c r="M11" s="613"/>
      <c r="N11" s="614"/>
      <c r="O11" s="614"/>
      <c r="P11" s="614"/>
      <c r="Q11" s="614"/>
      <c r="R11" s="613"/>
      <c r="S11" s="613"/>
      <c r="T11" s="613"/>
      <c r="U11" s="613"/>
      <c r="V11" s="613"/>
      <c r="W11" s="613"/>
    </row>
    <row r="12" spans="1:23" ht="3" customHeight="1">
      <c r="A12" s="9"/>
      <c r="B12" s="347"/>
      <c r="C12" s="348"/>
      <c r="D12" s="348"/>
      <c r="E12" s="348"/>
      <c r="F12" s="348"/>
      <c r="G12" s="348"/>
      <c r="H12" s="348"/>
      <c r="I12" s="348"/>
      <c r="J12" s="348"/>
      <c r="K12" s="348"/>
      <c r="L12" s="348"/>
      <c r="M12" s="348"/>
      <c r="N12" s="348"/>
      <c r="O12" s="348"/>
      <c r="P12" s="348"/>
      <c r="Q12" s="348"/>
      <c r="R12" s="348"/>
      <c r="S12" s="348"/>
      <c r="T12" s="348"/>
      <c r="U12" s="18"/>
      <c r="V12" s="17"/>
      <c r="W12" s="17"/>
    </row>
    <row r="13" spans="1:23" s="356" customFormat="1" ht="11.1" customHeight="1">
      <c r="A13" s="355"/>
      <c r="B13" s="651" t="str">
        <f ca="1">IF($A$2=1,"",OP!$L$43)</f>
        <v>健康管理保險費折扣項目</v>
      </c>
      <c r="C13" s="655"/>
      <c r="D13" s="655"/>
      <c r="E13" s="655"/>
      <c r="F13" s="655"/>
      <c r="G13" s="655"/>
      <c r="H13" s="655"/>
      <c r="I13" s="655"/>
      <c r="J13" s="655"/>
      <c r="K13" s="651" t="str">
        <f ca="1">IF($A$2=1,"",OP!$M$43)</f>
        <v>SDN折扣率</v>
      </c>
      <c r="L13" s="652"/>
      <c r="M13" s="652"/>
      <c r="N13" s="651" t="str">
        <f ca="1">IF($A$2=1,"",OP!$N$43)</f>
        <v>SDN第2保單年度年繳折扣後實繳保費</v>
      </c>
      <c r="O13" s="652"/>
      <c r="P13" s="652"/>
      <c r="Q13" s="652"/>
      <c r="R13" s="652"/>
      <c r="S13" s="652"/>
      <c r="T13" s="652"/>
      <c r="U13" s="652"/>
      <c r="V13" s="652"/>
      <c r="W13" s="652"/>
    </row>
    <row r="14" spans="1:23" ht="11.1" customHeight="1">
      <c r="A14" s="9"/>
      <c r="B14" s="651" t="str">
        <f ca="1">IF($A$2=1,"",OP!$L$44)</f>
        <v>指定疫苗接種或健康檢查</v>
      </c>
      <c r="C14" s="655"/>
      <c r="D14" s="655"/>
      <c r="E14" s="655"/>
      <c r="F14" s="655"/>
      <c r="G14" s="655"/>
      <c r="H14" s="655"/>
      <c r="I14" s="655"/>
      <c r="J14" s="655"/>
      <c r="K14" s="654">
        <f ca="1">IF($A$2=1,"",OP!$M$44)</f>
        <v>0.01</v>
      </c>
      <c r="L14" s="652"/>
      <c r="M14" s="652"/>
      <c r="N14" s="653" t="str">
        <f ca="1">IF($A$2=1,"",TEXT(OP!$N44,"#,### 元"))</f>
        <v>27,225 元</v>
      </c>
      <c r="O14" s="652"/>
      <c r="P14" s="652"/>
      <c r="Q14" s="652"/>
      <c r="R14" s="652"/>
      <c r="S14" s="652"/>
      <c r="T14" s="652"/>
      <c r="U14" s="652"/>
      <c r="V14" s="652"/>
      <c r="W14" s="652"/>
    </row>
    <row r="15" spans="1:23" s="356" customFormat="1" ht="11.1" customHeight="1">
      <c r="A15" s="355"/>
      <c r="B15" s="514" t="s">
        <v>627</v>
      </c>
      <c r="C15" s="357"/>
      <c r="D15" s="357"/>
      <c r="E15" s="357"/>
      <c r="F15" s="357"/>
      <c r="G15" s="357"/>
      <c r="H15" s="357"/>
      <c r="I15" s="357"/>
      <c r="J15" s="357"/>
      <c r="K15" s="357"/>
      <c r="L15" s="357"/>
      <c r="M15" s="357"/>
      <c r="N15" s="357"/>
      <c r="O15" s="357"/>
      <c r="P15" s="357"/>
      <c r="Q15" s="357"/>
      <c r="R15" s="357"/>
      <c r="S15" s="357"/>
      <c r="T15" s="357"/>
      <c r="U15" s="357"/>
      <c r="V15" s="515"/>
      <c r="W15" s="515"/>
    </row>
    <row r="16" spans="1:23" ht="11.1" customHeight="1">
      <c r="A16" s="9"/>
      <c r="B16" s="514" t="s">
        <v>1102</v>
      </c>
      <c r="C16" s="348"/>
      <c r="D16" s="348"/>
      <c r="E16" s="348"/>
      <c r="F16" s="348"/>
      <c r="G16" s="348"/>
      <c r="H16" s="348"/>
      <c r="I16" s="348"/>
      <c r="J16" s="348"/>
      <c r="K16" s="348"/>
      <c r="L16" s="348"/>
      <c r="M16" s="348"/>
      <c r="N16" s="348"/>
      <c r="O16" s="348"/>
      <c r="P16" s="348"/>
      <c r="Q16" s="348"/>
      <c r="R16" s="348"/>
      <c r="S16" s="348"/>
      <c r="T16" s="348"/>
      <c r="U16" s="362"/>
      <c r="V16" s="17"/>
      <c r="W16" s="17"/>
    </row>
    <row r="17" spans="2:24" ht="15" customHeight="1">
      <c r="B17" s="613" t="s">
        <v>752</v>
      </c>
      <c r="C17" s="613"/>
      <c r="D17" s="613"/>
      <c r="E17" s="613"/>
      <c r="F17" s="613"/>
      <c r="G17" s="613"/>
      <c r="H17" s="613"/>
      <c r="I17" s="613"/>
      <c r="J17" s="613"/>
      <c r="K17" s="613"/>
      <c r="L17" s="613"/>
      <c r="M17" s="613"/>
      <c r="N17" s="614"/>
      <c r="O17" s="614"/>
      <c r="P17" s="614"/>
      <c r="Q17" s="614"/>
      <c r="R17" s="613"/>
      <c r="S17" s="613"/>
      <c r="T17" s="613"/>
      <c r="U17" s="613"/>
      <c r="V17" s="613"/>
      <c r="W17" s="613"/>
      <c r="X17" s="8"/>
    </row>
    <row r="18" spans="2:24" ht="3" customHeight="1">
      <c r="B18" s="226"/>
      <c r="C18" s="226"/>
      <c r="D18" s="227"/>
      <c r="E18" s="227"/>
      <c r="F18" s="226"/>
      <c r="G18" s="226"/>
      <c r="H18" s="227"/>
      <c r="I18" s="227"/>
      <c r="J18" s="14"/>
      <c r="K18" s="14"/>
      <c r="L18" s="228"/>
      <c r="M18" s="228"/>
      <c r="N18" s="228"/>
      <c r="O18" s="228"/>
      <c r="P18" s="228"/>
      <c r="Q18" s="228"/>
      <c r="R18" s="226"/>
      <c r="S18" s="229"/>
      <c r="T18" s="230"/>
      <c r="U18" s="231"/>
      <c r="V18" s="232"/>
      <c r="W18" s="233"/>
      <c r="X18" s="8"/>
    </row>
    <row r="19" spans="2:24" ht="57.75" customHeight="1">
      <c r="B19" s="623" t="s">
        <v>814</v>
      </c>
      <c r="C19" s="623"/>
      <c r="D19" s="623"/>
      <c r="E19" s="616" t="s">
        <v>1039</v>
      </c>
      <c r="F19" s="616"/>
      <c r="G19" s="616"/>
      <c r="H19" s="616"/>
      <c r="I19" s="616"/>
      <c r="J19" s="616"/>
      <c r="K19" s="616"/>
      <c r="L19" s="616"/>
      <c r="M19" s="616"/>
      <c r="N19" s="616"/>
      <c r="O19" s="616"/>
      <c r="P19" s="616"/>
      <c r="Q19" s="616"/>
      <c r="R19" s="616"/>
      <c r="S19" s="616"/>
      <c r="T19" s="616"/>
      <c r="U19" s="616"/>
      <c r="V19" s="616"/>
      <c r="W19" s="616"/>
      <c r="X19" s="8"/>
    </row>
    <row r="20" spans="2:24" s="23" customFormat="1" ht="3" hidden="1" customHeight="1">
      <c r="B20" s="225"/>
      <c r="C20" s="360"/>
      <c r="D20" s="360"/>
      <c r="E20" s="360"/>
      <c r="F20" s="360"/>
      <c r="G20" s="360"/>
      <c r="H20" s="360"/>
      <c r="I20" s="360"/>
      <c r="J20" s="360"/>
      <c r="K20" s="360"/>
      <c r="L20" s="360"/>
      <c r="M20" s="360"/>
      <c r="N20" s="360"/>
      <c r="O20" s="360"/>
      <c r="P20" s="360"/>
      <c r="Q20" s="360"/>
      <c r="R20" s="360"/>
      <c r="S20" s="360"/>
      <c r="U20" s="363" t="str">
        <f>IF(OP!$C$105="停售","本商品已停售","")</f>
        <v/>
      </c>
      <c r="V20" s="361"/>
      <c r="X20" s="22"/>
    </row>
    <row r="21" spans="2:24" s="23" customFormat="1" ht="11.1" customHeight="1">
      <c r="B21" s="225"/>
      <c r="C21" s="360"/>
      <c r="D21" s="360"/>
      <c r="E21" s="360"/>
      <c r="F21" s="360"/>
      <c r="G21" s="360"/>
      <c r="H21" s="360"/>
      <c r="I21" s="360"/>
      <c r="J21" s="360"/>
      <c r="K21" s="360"/>
      <c r="L21" s="360"/>
      <c r="M21" s="360"/>
      <c r="N21" s="360"/>
      <c r="O21" s="360"/>
      <c r="P21" s="360"/>
      <c r="Q21" s="360"/>
      <c r="R21" s="360"/>
      <c r="S21" s="360"/>
      <c r="U21" s="518" t="str">
        <f>IF(OP!$C$105="停售","本商品已停售","")</f>
        <v/>
      </c>
      <c r="V21" s="361"/>
      <c r="W21" s="516" t="s">
        <v>798</v>
      </c>
      <c r="X21" s="22"/>
    </row>
    <row r="22" spans="2:24" s="495" customFormat="1" ht="16.5" customHeight="1">
      <c r="B22" s="603" t="s">
        <v>314</v>
      </c>
      <c r="C22" s="604" t="s">
        <v>0</v>
      </c>
      <c r="D22" s="617" t="s">
        <v>629</v>
      </c>
      <c r="E22" s="618"/>
      <c r="F22" s="617" t="s">
        <v>1011</v>
      </c>
      <c r="G22" s="618"/>
      <c r="H22" s="617" t="s">
        <v>750</v>
      </c>
      <c r="I22" s="618"/>
      <c r="J22" s="630" t="s">
        <v>751</v>
      </c>
      <c r="K22" s="631"/>
      <c r="L22" s="631"/>
      <c r="M22" s="631"/>
      <c r="N22" s="617" t="s">
        <v>1052</v>
      </c>
      <c r="O22" s="618"/>
      <c r="P22" s="617" t="s">
        <v>1053</v>
      </c>
      <c r="Q22" s="618"/>
      <c r="R22" s="617" t="s">
        <v>851</v>
      </c>
      <c r="S22" s="618"/>
      <c r="T22" s="617" t="s">
        <v>630</v>
      </c>
      <c r="U22" s="618"/>
      <c r="V22" s="617" t="s">
        <v>759</v>
      </c>
      <c r="W22" s="627"/>
      <c r="X22" s="494"/>
    </row>
    <row r="23" spans="2:24" s="495" customFormat="1" ht="54.75" customHeight="1">
      <c r="B23" s="605"/>
      <c r="C23" s="615"/>
      <c r="D23" s="619"/>
      <c r="E23" s="620"/>
      <c r="F23" s="619"/>
      <c r="G23" s="620"/>
      <c r="H23" s="619"/>
      <c r="I23" s="620"/>
      <c r="J23" s="632" t="s">
        <v>628</v>
      </c>
      <c r="K23" s="633"/>
      <c r="L23" s="604" t="s">
        <v>1051</v>
      </c>
      <c r="M23" s="634"/>
      <c r="N23" s="619"/>
      <c r="O23" s="620"/>
      <c r="P23" s="619"/>
      <c r="Q23" s="620"/>
      <c r="R23" s="619"/>
      <c r="S23" s="620"/>
      <c r="T23" s="619"/>
      <c r="U23" s="620"/>
      <c r="V23" s="628"/>
      <c r="W23" s="629"/>
      <c r="X23" s="494"/>
    </row>
    <row r="24" spans="2:24" s="20" customFormat="1" ht="10.35" customHeight="1">
      <c r="B24" s="492">
        <v>1</v>
      </c>
      <c r="C24" s="492">
        <f ca="1">IF($A$2=1,"",OP!$D$5)</f>
        <v>1</v>
      </c>
      <c r="D24" s="597">
        <f ca="1">IF(OR($A$2=1,$B24&gt;OP!$C$24,ISERROR(VLOOKUP($B24,GP_PY,7,0))),"",VLOOKUP($B24,GP_PY,7,0))</f>
        <v>27225</v>
      </c>
      <c r="E24" s="598"/>
      <c r="F24" s="597">
        <f ca="1">IF(OR($A$2=1,B24=""),"",N(D24))</f>
        <v>27225</v>
      </c>
      <c r="G24" s="598"/>
      <c r="H24" s="597">
        <f ca="1">IF(OR($A$2=1,B24=""),"",ROUND(VLOOKUP(OP!$C$55,DIE,$B24+1,0)*OP!$C$28,0))</f>
        <v>1000000</v>
      </c>
      <c r="I24" s="598"/>
      <c r="J24" s="597">
        <f ca="1">IF(OR($A$2=1,$B24=""),"",ROUND(VLOOKUP(OP!$C$55,HL_1,$B24+1,0)*OP!$C$28,0))</f>
        <v>29150</v>
      </c>
      <c r="K24" s="598"/>
      <c r="L24" s="597">
        <f ca="1">IF(OR($A$2=1,$B24=""),"",ROUND(VLOOKUP(OP!$C$55,HL_2,$B24+1,0)*OP!$C$28,0))</f>
        <v>29150</v>
      </c>
      <c r="M24" s="598"/>
      <c r="N24" s="597">
        <f ca="1">IF(OR($A$2=1,$B24=""),"",ROUND(VLOOKUP(OP!$C$55,HL_2,$B24+1,0)*OP!$C$28,0)+ROUND(OP!$C$28*10000*0,0))</f>
        <v>29150</v>
      </c>
      <c r="O24" s="598"/>
      <c r="P24" s="597">
        <f ca="1">IF(OR($A$2=1,$B24=""),"",ROUND(VLOOKUP(OP!$C$55,HL_3,$B24+1,0)*OP!$C$28,0))</f>
        <v>1000000</v>
      </c>
      <c r="Q24" s="598"/>
      <c r="R24" s="597">
        <f ca="1">IF(OR($A$2=1,B24=""),"",ROUND(VLOOKUP(OP!$C$55,EXP,$B24+1,0)*OP!$C$28,0))</f>
        <v>0</v>
      </c>
      <c r="S24" s="598"/>
      <c r="T24" s="597">
        <f ca="1">IF(OR($A$2=1,B24=""),"",ROUND(VLOOKUP(OP!$C$55,CV,$B24+1,0)*OP!$C$28,0))</f>
        <v>3900</v>
      </c>
      <c r="U24" s="598"/>
      <c r="V24" s="597">
        <f ca="1">IF(OR($A$2=1,B24=""),"",ROUND(VLOOKUP(OP!$C$55,PA,$B24+1,0)*OP!$C$28,0))</f>
        <v>9800</v>
      </c>
      <c r="W24" s="598"/>
      <c r="X24" s="21"/>
    </row>
    <row r="25" spans="2:24" s="20" customFormat="1" ht="10.35" customHeight="1">
      <c r="B25" s="493">
        <f ca="1">IF(OR(C24&gt;=OP!C$57,C24=""),"",IF(C24+1&gt;OP!$C$57,OP!$C$57+1-$B$24,B24+1))</f>
        <v>2</v>
      </c>
      <c r="C25" s="493">
        <f ca="1">IF(OR($A$2=1,MAX($C$24:C24)&gt;=OP!$C$57),"",C24+(B25-B24))</f>
        <v>2</v>
      </c>
      <c r="D25" s="597">
        <f ca="1">IF(OR($A$2=1,$B25&gt;OP!$C$24,ISERROR(VLOOKUP($B25,GP_PY,7,0))),"",VLOOKUP($B25,GP_PY,7,0))</f>
        <v>27500</v>
      </c>
      <c r="E25" s="598"/>
      <c r="F25" s="597">
        <f t="shared" ref="F25:F53" ca="1" si="0">IF(OR($A$2=1,B25=""),"",N(F24)+N(D25))</f>
        <v>54725</v>
      </c>
      <c r="G25" s="598"/>
      <c r="H25" s="597">
        <f ca="1">IF(OR($A$2=1,B25=""),"",ROUND(VLOOKUP(OP!$C$55,DIE,$B25+1,0)*OP!$C$28,0))</f>
        <v>1000000</v>
      </c>
      <c r="I25" s="598"/>
      <c r="J25" s="597">
        <f ca="1">IF(OR($A$2=1,$B25=""),"",ROUND(VLOOKUP(OP!$C$55,HL_1,$B25+1,0)*OP!$C$28,0))</f>
        <v>200000</v>
      </c>
      <c r="K25" s="598"/>
      <c r="L25" s="597">
        <f ca="1">IF(OR($A$2=1,$B25=""),"",ROUND(VLOOKUP(OP!$C$55,HL_2,$B25+1,0)*OP!$C$28,0))</f>
        <v>1000000</v>
      </c>
      <c r="M25" s="598"/>
      <c r="N25" s="597">
        <f ca="1">IF(OR($A$2=1,$B25=""),"",ROUND(VLOOKUP(OP!$C$55,HL_2,$B25+1,0)*OP!$C$28,0)+ROUND(OP!$C$28*10000*0.2,0))</f>
        <v>1200000</v>
      </c>
      <c r="O25" s="598"/>
      <c r="P25" s="597">
        <f ca="1">IF(OR($A$2=1,$B25=""),"",ROUND(VLOOKUP(OP!$C$55,HL_3,$B25+1,0)*OP!$C$28,0))</f>
        <v>1000000</v>
      </c>
      <c r="Q25" s="598"/>
      <c r="R25" s="597">
        <f ca="1">IF(OR($A$2=1,B25=""),"",ROUND(VLOOKUP(OP!$C$55,EXP,$B25+1,0)*OP!$C$28,0))</f>
        <v>0</v>
      </c>
      <c r="S25" s="598"/>
      <c r="T25" s="597">
        <f ca="1">IF(OR($A$2=1,B25=""),"",ROUND(VLOOKUP(OP!$C$55,CV,$B25+1,0)*OP!$C$28,0))</f>
        <v>16600</v>
      </c>
      <c r="U25" s="598"/>
      <c r="V25" s="597">
        <f ca="1">IF(OR($A$2=1,B25=""),"",ROUND(VLOOKUP(OP!$C$55,PA,$B25+1,0)*OP!$C$28,0))</f>
        <v>40600</v>
      </c>
      <c r="W25" s="598"/>
      <c r="X25" s="21"/>
    </row>
    <row r="26" spans="2:24" s="20" customFormat="1" ht="10.35" customHeight="1">
      <c r="B26" s="493">
        <f ca="1">IF(OR(C25&gt;=OP!C$57,C25=""),"",IF(C25+1&gt;OP!$C$57,OP!$C$57+1-$B$24,B25+1))</f>
        <v>3</v>
      </c>
      <c r="C26" s="493">
        <f ca="1">IF(OR($A$2=1,MAX($C$24:C25)&gt;=OP!$C$57),"",C25+(B26-B25))</f>
        <v>3</v>
      </c>
      <c r="D26" s="597">
        <f ca="1">IF(OR($A$2=1,$B26&gt;OP!$C$24,ISERROR(VLOOKUP($B26,GP_PY,7,0))),"",VLOOKUP($B26,GP_PY,7,0))</f>
        <v>27500</v>
      </c>
      <c r="E26" s="598"/>
      <c r="F26" s="597">
        <f t="shared" ca="1" si="0"/>
        <v>82225</v>
      </c>
      <c r="G26" s="598"/>
      <c r="H26" s="597">
        <f ca="1">IF(OR($A$2=1,B26=""),"",ROUND(VLOOKUP(OP!$C$55,DIE,$B26+1,0)*OP!$C$28,0))</f>
        <v>1000000</v>
      </c>
      <c r="I26" s="598"/>
      <c r="J26" s="597">
        <f ca="1">IF(OR($A$2=1,$B26=""),"",ROUND(VLOOKUP(OP!$C$55,HL_1,$B26+1,0)*OP!$C$28,0))</f>
        <v>200000</v>
      </c>
      <c r="K26" s="598"/>
      <c r="L26" s="597">
        <f ca="1">IF(OR($A$2=1,$B26=""),"",ROUND(VLOOKUP(OP!$C$55,HL_2,$B26+1,0)*OP!$C$28,0))</f>
        <v>1000000</v>
      </c>
      <c r="M26" s="598"/>
      <c r="N26" s="597">
        <f ca="1">IF(OR($A$2=1,$B26=""),"",ROUND(VLOOKUP(OP!$C$55,HL_2,$B26+1,0)*OP!$C$28,0)+ROUND(OP!$C$28*10000*0.2,0))</f>
        <v>1200000</v>
      </c>
      <c r="O26" s="598"/>
      <c r="P26" s="597">
        <f ca="1">IF(OR($A$2=1,$B26=""),"",ROUND(VLOOKUP(OP!$C$55,HL_3,$B26+1,0)*OP!$C$28,0))</f>
        <v>1000000</v>
      </c>
      <c r="Q26" s="598"/>
      <c r="R26" s="597">
        <f ca="1">IF(OR($A$2=1,B26=""),"",ROUND(VLOOKUP(OP!$C$55,EXP,$B26+1,0)*OP!$C$28,0))</f>
        <v>0</v>
      </c>
      <c r="S26" s="598"/>
      <c r="T26" s="597">
        <f ca="1">IF(OR($A$2=1,B26=""),"",ROUND(VLOOKUP(OP!$C$55,CV,$B26+1,0)*OP!$C$28,0))</f>
        <v>29500</v>
      </c>
      <c r="U26" s="598"/>
      <c r="V26" s="597">
        <f ca="1">IF(OR($A$2=1,B26=""),"",ROUND(VLOOKUP(OP!$C$55,PA,$B26+1,0)*OP!$C$28,0))</f>
        <v>70500</v>
      </c>
      <c r="W26" s="598"/>
      <c r="X26" s="21"/>
    </row>
    <row r="27" spans="2:24" s="20" customFormat="1" ht="10.35" customHeight="1">
      <c r="B27" s="493">
        <f ca="1">IF(OR(C26&gt;=OP!C$57,C26=""),"",IF(C26+1&gt;OP!$C$57,OP!$C$57+1-$B$24,B26+1))</f>
        <v>4</v>
      </c>
      <c r="C27" s="493">
        <f ca="1">IF(OR($A$2=1,MAX($C$24:C26)&gt;=OP!$C$57),"",C26+(B27-B26))</f>
        <v>4</v>
      </c>
      <c r="D27" s="597">
        <f ca="1">IF(OR($A$2=1,$B27&gt;OP!$C$24,ISERROR(VLOOKUP($B27,GP_PY,7,0))),"",VLOOKUP($B27,GP_PY,7,0))</f>
        <v>27500</v>
      </c>
      <c r="E27" s="598"/>
      <c r="F27" s="597">
        <f t="shared" ca="1" si="0"/>
        <v>109725</v>
      </c>
      <c r="G27" s="598"/>
      <c r="H27" s="597">
        <f ca="1">IF(OR($A$2=1,B27=""),"",ROUND(VLOOKUP(OP!$C$55,DIE,$B27+1,0)*OP!$C$28,0))</f>
        <v>1000000</v>
      </c>
      <c r="I27" s="598"/>
      <c r="J27" s="597">
        <f ca="1">IF(OR($A$2=1,$B27=""),"",ROUND(VLOOKUP(OP!$C$55,HL_1,$B27+1,0)*OP!$C$28,0))</f>
        <v>200000</v>
      </c>
      <c r="K27" s="598"/>
      <c r="L27" s="597">
        <f ca="1">IF(OR($A$2=1,$B27=""),"",ROUND(VLOOKUP(OP!$C$55,HL_2,$B27+1,0)*OP!$C$28,0))</f>
        <v>1000000</v>
      </c>
      <c r="M27" s="598"/>
      <c r="N27" s="597">
        <f ca="1">IF(OR($A$2=1,$B27=""),"",ROUND(VLOOKUP(OP!$C$55,HL_2,$B27+1,0)*OP!$C$28,0)+ROUND(OP!$C$28*10000*0.2,0))</f>
        <v>1200000</v>
      </c>
      <c r="O27" s="598"/>
      <c r="P27" s="597">
        <f ca="1">IF(OR($A$2=1,$B27=""),"",ROUND(VLOOKUP(OP!$C$55,HL_3,$B27+1,0)*OP!$C$28,0))</f>
        <v>1000000</v>
      </c>
      <c r="Q27" s="598"/>
      <c r="R27" s="597">
        <f ca="1">IF(OR($A$2=1,B27=""),"",ROUND(VLOOKUP(OP!$C$55,EXP,$B27+1,0)*OP!$C$28,0))</f>
        <v>0</v>
      </c>
      <c r="S27" s="598"/>
      <c r="T27" s="597">
        <f ca="1">IF(OR($A$2=1,B27=""),"",ROUND(VLOOKUP(OP!$C$55,CV,$B27+1,0)*OP!$C$28,0))</f>
        <v>42700</v>
      </c>
      <c r="U27" s="598"/>
      <c r="V27" s="597">
        <f ca="1">IF(OR($A$2=1,B27=""),"",ROUND(VLOOKUP(OP!$C$55,PA,$B27+1,0)*OP!$C$28,0))</f>
        <v>109300</v>
      </c>
      <c r="W27" s="598"/>
      <c r="X27" s="21"/>
    </row>
    <row r="28" spans="2:24" s="20" customFormat="1" ht="10.35" customHeight="1">
      <c r="B28" s="493">
        <f ca="1">IF(OR(C27&gt;=OP!C$57,C27=""),"",IF(C27+1&gt;OP!$C$57,OP!$C$57+1-$B$24,B27+1))</f>
        <v>5</v>
      </c>
      <c r="C28" s="493">
        <f ca="1">IF(OR($A$2=1,MAX($C$24:C27)&gt;=OP!$C$57),"",C27+(B28-B27))</f>
        <v>5</v>
      </c>
      <c r="D28" s="597">
        <f ca="1">IF(OR($A$2=1,$B28&gt;OP!$C$24,ISERROR(VLOOKUP($B28,GP_PY,7,0))),"",VLOOKUP($B28,GP_PY,7,0))</f>
        <v>27500</v>
      </c>
      <c r="E28" s="598"/>
      <c r="F28" s="597">
        <f t="shared" ca="1" si="0"/>
        <v>137225</v>
      </c>
      <c r="G28" s="598"/>
      <c r="H28" s="597">
        <f ca="1">IF(OR($A$2=1,B28=""),"",ROUND(VLOOKUP(OP!$C$55,DIE,$B28+1,0)*OP!$C$28,0))</f>
        <v>1000000</v>
      </c>
      <c r="I28" s="598"/>
      <c r="J28" s="597">
        <f ca="1">IF(OR($A$2=1,$B28=""),"",ROUND(VLOOKUP(OP!$C$55,HL_1,$B28+1,0)*OP!$C$28,0))</f>
        <v>200000</v>
      </c>
      <c r="K28" s="598"/>
      <c r="L28" s="597">
        <f ca="1">IF(OR($A$2=1,$B28=""),"",ROUND(VLOOKUP(OP!$C$55,HL_2,$B28+1,0)*OP!$C$28,0))</f>
        <v>1000000</v>
      </c>
      <c r="M28" s="598"/>
      <c r="N28" s="597">
        <f ca="1">IF(OR($A$2=1,$B28=""),"",ROUND(VLOOKUP(OP!$C$55,HL_2,$B28+1,0)*OP!$C$28,0)+ROUND(OP!$C$28*10000*0.2,0))</f>
        <v>1200000</v>
      </c>
      <c r="O28" s="598"/>
      <c r="P28" s="597">
        <f ca="1">IF(OR($A$2=1,$B28=""),"",ROUND(VLOOKUP(OP!$C$55,HL_3,$B28+1,0)*OP!$C$28,0))</f>
        <v>1000000</v>
      </c>
      <c r="Q28" s="598"/>
      <c r="R28" s="597">
        <f ca="1">IF(OR($A$2=1,B28=""),"",ROUND(VLOOKUP(OP!$C$55,EXP,$B28+1,0)*OP!$C$28,0))</f>
        <v>0</v>
      </c>
      <c r="S28" s="598"/>
      <c r="T28" s="597">
        <f ca="1">IF(OR($A$2=1,B28=""),"",ROUND(VLOOKUP(OP!$C$55,CV,$B28+1,0)*OP!$C$28,0))</f>
        <v>56200</v>
      </c>
      <c r="U28" s="598"/>
      <c r="V28" s="597">
        <f ca="1">IF(OR($A$2=1,B28=""),"",ROUND(VLOOKUP(OP!$C$55,PA,$B28+1,0)*OP!$C$28,0))</f>
        <v>147800</v>
      </c>
      <c r="W28" s="598"/>
      <c r="X28" s="21"/>
    </row>
    <row r="29" spans="2:24" s="20" customFormat="1" ht="10.35" customHeight="1">
      <c r="B29" s="493">
        <f ca="1">IF(OR(C28&gt;=OP!C$57,C28=""),"",IF(C28+1&gt;OP!$C$57,OP!$C$57+1-$B$24,B28+1))</f>
        <v>6</v>
      </c>
      <c r="C29" s="493">
        <f ca="1">IF(OR($A$2=1,MAX($C$24:C28)&gt;=OP!$C$57),"",C28+(B29-B28))</f>
        <v>6</v>
      </c>
      <c r="D29" s="597">
        <f ca="1">IF(OR($A$2=1,$B29&gt;OP!$C$24,ISERROR(VLOOKUP($B29,GP_PY,7,0))),"",VLOOKUP($B29,GP_PY,7,0))</f>
        <v>27500</v>
      </c>
      <c r="E29" s="598"/>
      <c r="F29" s="597">
        <f t="shared" ca="1" si="0"/>
        <v>164725</v>
      </c>
      <c r="G29" s="598"/>
      <c r="H29" s="597">
        <f ca="1">IF(OR($A$2=1,B29=""),"",ROUND(VLOOKUP(OP!$C$55,DIE,$B29+1,0)*OP!$C$28,0))</f>
        <v>1000000</v>
      </c>
      <c r="I29" s="598"/>
      <c r="J29" s="597">
        <f ca="1">IF(OR($A$2=1,$B29=""),"",ROUND(VLOOKUP(OP!$C$55,HL_1,$B29+1,0)*OP!$C$28,0))</f>
        <v>200000</v>
      </c>
      <c r="K29" s="598"/>
      <c r="L29" s="597">
        <f ca="1">IF(OR($A$2=1,$B29=""),"",ROUND(VLOOKUP(OP!$C$55,HL_2,$B29+1,0)*OP!$C$28,0))</f>
        <v>1000000</v>
      </c>
      <c r="M29" s="598"/>
      <c r="N29" s="597">
        <f ca="1">IF(OR($A$2=1,$B29=""),"",ROUND(VLOOKUP(OP!$C$55,HL_2,$B29+1,0)*OP!$C$28,0)+ROUND(OP!$C$28*10000*0.2,0))</f>
        <v>1200000</v>
      </c>
      <c r="O29" s="598"/>
      <c r="P29" s="597">
        <f ca="1">IF(OR($A$2=1,$B29=""),"",ROUND(VLOOKUP(OP!$C$55,HL_3,$B29+1,0)*OP!$C$28,0))</f>
        <v>1000000</v>
      </c>
      <c r="Q29" s="598"/>
      <c r="R29" s="597">
        <f ca="1">IF(OR($A$2=1,B29=""),"",ROUND(VLOOKUP(OP!$C$55,EXP,$B29+1,0)*OP!$C$28,0))</f>
        <v>0</v>
      </c>
      <c r="S29" s="598"/>
      <c r="T29" s="597">
        <f ca="1">IF(OR($A$2=1,B29=""),"",ROUND(VLOOKUP(OP!$C$55,CV,$B29+1,0)*OP!$C$28,0))</f>
        <v>70000</v>
      </c>
      <c r="U29" s="598"/>
      <c r="V29" s="597">
        <f ca="1">IF(OR($A$2=1,B29=""),"",ROUND(VLOOKUP(OP!$C$55,PA,$B29+1,0)*OP!$C$28,0))</f>
        <v>185400</v>
      </c>
      <c r="W29" s="598"/>
      <c r="X29" s="21"/>
    </row>
    <row r="30" spans="2:24" s="20" customFormat="1" ht="10.35" customHeight="1">
      <c r="B30" s="493">
        <f ca="1">IF(OR(C29&gt;=OP!C$57,C29=""),"",IF(C29+1&gt;OP!$C$57,OP!$C$57+1-$B$24,B29+1))</f>
        <v>7</v>
      </c>
      <c r="C30" s="493">
        <f ca="1">IF(OR($A$2=1,MAX($C$24:C29)&gt;=OP!$C$57),"",C29+(B30-B29))</f>
        <v>7</v>
      </c>
      <c r="D30" s="597">
        <f ca="1">IF(OR($A$2=1,$B30&gt;OP!$C$24,ISERROR(VLOOKUP($B30,GP_PY,7,0))),"",VLOOKUP($B30,GP_PY,7,0))</f>
        <v>27500</v>
      </c>
      <c r="E30" s="598"/>
      <c r="F30" s="597">
        <f t="shared" ca="1" si="0"/>
        <v>192225</v>
      </c>
      <c r="G30" s="598"/>
      <c r="H30" s="597">
        <f ca="1">IF(OR($A$2=1,B30=""),"",ROUND(VLOOKUP(OP!$C$55,DIE,$B30+1,0)*OP!$C$28,0))</f>
        <v>1000000</v>
      </c>
      <c r="I30" s="598"/>
      <c r="J30" s="597">
        <f ca="1">IF(OR($A$2=1,$B30=""),"",ROUND(VLOOKUP(OP!$C$55,HL_1,$B30+1,0)*OP!$C$28,0))</f>
        <v>204050</v>
      </c>
      <c r="K30" s="598"/>
      <c r="L30" s="597">
        <f ca="1">IF(OR($A$2=1,$B30=""),"",ROUND(VLOOKUP(OP!$C$55,HL_2,$B30+1,0)*OP!$C$28,0))</f>
        <v>1000000</v>
      </c>
      <c r="M30" s="598"/>
      <c r="N30" s="597">
        <f ca="1">IF(OR($A$2=1,$B30=""),"",ROUND(VLOOKUP(OP!$C$55,HL_2,$B30+1,0)*OP!$C$28,0)+ROUND(OP!$C$28*10000*0.2,0))</f>
        <v>1200000</v>
      </c>
      <c r="O30" s="598"/>
      <c r="P30" s="597">
        <f ca="1">IF(OR($A$2=1,$B30=""),"",ROUND(VLOOKUP(OP!$C$55,HL_3,$B30+1,0)*OP!$C$28,0))</f>
        <v>1000000</v>
      </c>
      <c r="Q30" s="598"/>
      <c r="R30" s="597">
        <f ca="1">IF(OR($A$2=1,B30=""),"",ROUND(VLOOKUP(OP!$C$55,EXP,$B30+1,0)*OP!$C$28,0))</f>
        <v>0</v>
      </c>
      <c r="S30" s="598"/>
      <c r="T30" s="597">
        <f ca="1">IF(OR($A$2=1,B30=""),"",ROUND(VLOOKUP(OP!$C$55,CV,$B30+1,0)*OP!$C$28,0))</f>
        <v>84000</v>
      </c>
      <c r="U30" s="598"/>
      <c r="V30" s="597">
        <f ca="1">IF(OR($A$2=1,B30=""),"",ROUND(VLOOKUP(OP!$C$55,PA,$B30+1,0)*OP!$C$28,0))</f>
        <v>221800</v>
      </c>
      <c r="W30" s="598"/>
      <c r="X30" s="21"/>
    </row>
    <row r="31" spans="2:24" s="20" customFormat="1" ht="10.35" customHeight="1">
      <c r="B31" s="493">
        <f ca="1">IF(OR(C30&gt;=OP!C$57,C30=""),"",IF(C30+1&gt;OP!$C$57,OP!$C$57+1-$B$24,B30+1))</f>
        <v>8</v>
      </c>
      <c r="C31" s="493">
        <f ca="1">IF(OR($A$2=1,MAX($C$24:C30)&gt;=OP!$C$57),"",C30+(B31-B30))</f>
        <v>8</v>
      </c>
      <c r="D31" s="597">
        <f ca="1">IF(OR($A$2=1,$B31&gt;OP!$C$24,ISERROR(VLOOKUP($B31,GP_PY,7,0))),"",VLOOKUP($B31,GP_PY,7,0))</f>
        <v>27500</v>
      </c>
      <c r="E31" s="598"/>
      <c r="F31" s="597">
        <f t="shared" ca="1" si="0"/>
        <v>219725</v>
      </c>
      <c r="G31" s="598"/>
      <c r="H31" s="597">
        <f ca="1">IF(OR($A$2=1,B31=""),"",ROUND(VLOOKUP(OP!$C$55,DIE,$B31+1,0)*OP!$C$28,0))</f>
        <v>1000000</v>
      </c>
      <c r="I31" s="598"/>
      <c r="J31" s="597">
        <f ca="1">IF(OR($A$2=1,$B31=""),"",ROUND(VLOOKUP(OP!$C$55,HL_1,$B31+1,0)*OP!$C$28,0))</f>
        <v>233200</v>
      </c>
      <c r="K31" s="598"/>
      <c r="L31" s="597">
        <f ca="1">IF(OR($A$2=1,$B31=""),"",ROUND(VLOOKUP(OP!$C$55,HL_2,$B31+1,0)*OP!$C$28,0))</f>
        <v>1000000</v>
      </c>
      <c r="M31" s="598"/>
      <c r="N31" s="597">
        <f ca="1">IF(OR($A$2=1,$B31=""),"",ROUND(VLOOKUP(OP!$C$55,HL_2,$B31+1,0)*OP!$C$28,0)+ROUND(OP!$C$28*10000*0.2,0))</f>
        <v>1200000</v>
      </c>
      <c r="O31" s="598"/>
      <c r="P31" s="597">
        <f ca="1">IF(OR($A$2=1,$B31=""),"",ROUND(VLOOKUP(OP!$C$55,HL_3,$B31+1,0)*OP!$C$28,0))</f>
        <v>1000000</v>
      </c>
      <c r="Q31" s="598"/>
      <c r="R31" s="597">
        <f ca="1">IF(OR($A$2=1,B31=""),"",ROUND(VLOOKUP(OP!$C$55,EXP,$B31+1,0)*OP!$C$28,0))</f>
        <v>0</v>
      </c>
      <c r="S31" s="598"/>
      <c r="T31" s="597">
        <f ca="1">IF(OR($A$2=1,B31=""),"",ROUND(VLOOKUP(OP!$C$55,CV,$B31+1,0)*OP!$C$28,0))</f>
        <v>98300</v>
      </c>
      <c r="U31" s="598"/>
      <c r="V31" s="597">
        <f ca="1">IF(OR($A$2=1,B31=""),"",ROUND(VLOOKUP(OP!$C$55,PA,$B31+1,0)*OP!$C$28,0))</f>
        <v>257600</v>
      </c>
      <c r="W31" s="598"/>
      <c r="X31" s="21"/>
    </row>
    <row r="32" spans="2:24" s="20" customFormat="1" ht="10.35" customHeight="1">
      <c r="B32" s="493">
        <f ca="1">IF(OR(C31&gt;=OP!C$57,C31=""),"",IF(C31+1&gt;OP!$C$57,OP!$C$57+1-$B$24,B31+1))</f>
        <v>9</v>
      </c>
      <c r="C32" s="493">
        <f ca="1">IF(OR($A$2=1,MAX($C$24:C31)&gt;=OP!$C$57),"",C31+(B32-B31))</f>
        <v>9</v>
      </c>
      <c r="D32" s="597">
        <f ca="1">IF(OR($A$2=1,$B32&gt;OP!$C$24,ISERROR(VLOOKUP($B32,GP_PY,7,0))),"",VLOOKUP($B32,GP_PY,7,0))</f>
        <v>27500</v>
      </c>
      <c r="E32" s="598"/>
      <c r="F32" s="597">
        <f t="shared" ca="1" si="0"/>
        <v>247225</v>
      </c>
      <c r="G32" s="598"/>
      <c r="H32" s="597">
        <f ca="1">IF(OR($A$2=1,B32=""),"",ROUND(VLOOKUP(OP!$C$55,DIE,$B32+1,0)*OP!$C$28,0))</f>
        <v>1000000</v>
      </c>
      <c r="I32" s="598"/>
      <c r="J32" s="597">
        <f ca="1">IF(OR($A$2=1,$B32=""),"",ROUND(VLOOKUP(OP!$C$55,HL_1,$B32+1,0)*OP!$C$28,0))</f>
        <v>262350</v>
      </c>
      <c r="K32" s="598"/>
      <c r="L32" s="597">
        <f ca="1">IF(OR($A$2=1,$B32=""),"",ROUND(VLOOKUP(OP!$C$55,HL_2,$B32+1,0)*OP!$C$28,0))</f>
        <v>1000000</v>
      </c>
      <c r="M32" s="598"/>
      <c r="N32" s="597">
        <f ca="1">IF(OR($A$2=1,$B32=""),"",ROUND(VLOOKUP(OP!$C$55,HL_2,$B32+1,0)*OP!$C$28,0)+ROUND(OP!$C$28*10000*0.2,0))</f>
        <v>1200000</v>
      </c>
      <c r="O32" s="598"/>
      <c r="P32" s="597">
        <f ca="1">IF(OR($A$2=1,$B32=""),"",ROUND(VLOOKUP(OP!$C$55,HL_3,$B32+1,0)*OP!$C$28,0))</f>
        <v>1000000</v>
      </c>
      <c r="Q32" s="598"/>
      <c r="R32" s="597">
        <f ca="1">IF(OR($A$2=1,B32=""),"",ROUND(VLOOKUP(OP!$C$55,EXP,$B32+1,0)*OP!$C$28,0))</f>
        <v>0</v>
      </c>
      <c r="S32" s="598"/>
      <c r="T32" s="597">
        <f ca="1">IF(OR($A$2=1,B32=""),"",ROUND(VLOOKUP(OP!$C$55,CV,$B32+1,0)*OP!$C$28,0))</f>
        <v>113000</v>
      </c>
      <c r="U32" s="598"/>
      <c r="V32" s="597">
        <f ca="1">IF(OR($A$2=1,B32=""),"",ROUND(VLOOKUP(OP!$C$55,PA,$B32+1,0)*OP!$C$28,0))</f>
        <v>292800</v>
      </c>
      <c r="W32" s="598"/>
      <c r="X32" s="21"/>
    </row>
    <row r="33" spans="2:24" s="20" customFormat="1" ht="10.35" customHeight="1">
      <c r="B33" s="493">
        <f ca="1">IF(OR(C32&gt;=OP!C$57,C32=""),"",IF(C32+1&gt;OP!$C$57,OP!$C$57+1-$B$24,B32+1))</f>
        <v>10</v>
      </c>
      <c r="C33" s="493">
        <f ca="1">IF(OR($A$2=1,MAX($C$24:C32)&gt;=OP!$C$57),"",C32+(B33-B32))</f>
        <v>10</v>
      </c>
      <c r="D33" s="597">
        <f ca="1">IF(OR($A$2=1,$B33&gt;OP!$C$24,ISERROR(VLOOKUP($B33,GP_PY,7,0))),"",VLOOKUP($B33,GP_PY,7,0))</f>
        <v>27500</v>
      </c>
      <c r="E33" s="598"/>
      <c r="F33" s="597">
        <f t="shared" ca="1" si="0"/>
        <v>274725</v>
      </c>
      <c r="G33" s="598"/>
      <c r="H33" s="597">
        <f ca="1">IF(OR($A$2=1,B33=""),"",ROUND(VLOOKUP(OP!$C$55,DIE,$B33+1,0)*OP!$C$28,0))</f>
        <v>1000000</v>
      </c>
      <c r="I33" s="598"/>
      <c r="J33" s="597">
        <f ca="1">IF(OR($A$2=1,$B33=""),"",ROUND(VLOOKUP(OP!$C$55,HL_1,$B33+1,0)*OP!$C$28,0))</f>
        <v>291500</v>
      </c>
      <c r="K33" s="598"/>
      <c r="L33" s="597">
        <f ca="1">IF(OR($A$2=1,$B33=""),"",ROUND(VLOOKUP(OP!$C$55,HL_2,$B33+1,0)*OP!$C$28,0))</f>
        <v>1000000</v>
      </c>
      <c r="M33" s="598"/>
      <c r="N33" s="597">
        <f ca="1">IF(OR($A$2=1,$B33=""),"",ROUND(VLOOKUP(OP!$C$55,HL_2,$B33+1,0)*OP!$C$28,0)+ROUND(OP!$C$28*10000*0.2,0))</f>
        <v>1200000</v>
      </c>
      <c r="O33" s="598"/>
      <c r="P33" s="597">
        <f ca="1">IF(OR($A$2=1,$B33=""),"",ROUND(VLOOKUP(OP!$C$55,HL_3,$B33+1,0)*OP!$C$28,0))</f>
        <v>1000000</v>
      </c>
      <c r="Q33" s="598"/>
      <c r="R33" s="597">
        <f ca="1">IF(OR($A$2=1,B33=""),"",ROUND(VLOOKUP(OP!$C$55,EXP,$B33+1,0)*OP!$C$28,0))</f>
        <v>0</v>
      </c>
      <c r="S33" s="598"/>
      <c r="T33" s="597">
        <f ca="1">IF(OR($A$2=1,B33=""),"",ROUND(VLOOKUP(OP!$C$55,CV,$B33+1,0)*OP!$C$28,0))</f>
        <v>170700</v>
      </c>
      <c r="U33" s="598"/>
      <c r="V33" s="597">
        <f ca="1">IF(OR($A$2=1,B33=""),"",ROUND(VLOOKUP(OP!$C$55,PA,$B33+1,0)*OP!$C$28,0))</f>
        <v>347500</v>
      </c>
      <c r="W33" s="598"/>
      <c r="X33" s="21"/>
    </row>
    <row r="34" spans="2:24" s="20" customFormat="1" ht="10.35" customHeight="1">
      <c r="B34" s="493">
        <f ca="1">IF(OR(C33&gt;=OP!C$57,C33=""),"",IF(C33+1&gt;OP!$C$57,OP!$C$57+1-$B$24,B33+1))</f>
        <v>11</v>
      </c>
      <c r="C34" s="493">
        <f ca="1">IF(OR($A$2=1,MAX($C$24:C33)&gt;=OP!$C$57),"",C33+(B34-B33))</f>
        <v>11</v>
      </c>
      <c r="D34" s="597">
        <f ca="1">IF(OR($A$2=1,$B34&gt;OP!$C$24,ISERROR(VLOOKUP($B34,GP_PY,7,0))),"",VLOOKUP($B34,GP_PY,7,0))</f>
        <v>27500</v>
      </c>
      <c r="E34" s="598"/>
      <c r="F34" s="597">
        <f t="shared" ca="1" si="0"/>
        <v>302225</v>
      </c>
      <c r="G34" s="598"/>
      <c r="H34" s="597">
        <f ca="1">IF(OR($A$2=1,B34=""),"",ROUND(VLOOKUP(OP!$C$55,DIE,$B34+1,0)*OP!$C$28,0))</f>
        <v>1000000</v>
      </c>
      <c r="I34" s="598"/>
      <c r="J34" s="597">
        <f ca="1">IF(OR($A$2=1,$B34=""),"",ROUND(VLOOKUP(OP!$C$55,HL_1,$B34+1,0)*OP!$C$28,0))</f>
        <v>320650</v>
      </c>
      <c r="K34" s="598"/>
      <c r="L34" s="597">
        <f ca="1">IF(OR($A$2=1,$B34=""),"",ROUND(VLOOKUP(OP!$C$55,HL_2,$B34+1,0)*OP!$C$28,0))</f>
        <v>1000000</v>
      </c>
      <c r="M34" s="598"/>
      <c r="N34" s="597">
        <f ca="1">IF(OR($A$2=1,$B34=""),"",ROUND(VLOOKUP(OP!$C$55,HL_2,$B34+1,0)*OP!$C$28,0)+ROUND(OP!$C$28*10000*0.2,0))</f>
        <v>1200000</v>
      </c>
      <c r="O34" s="598"/>
      <c r="P34" s="597">
        <f ca="1">IF(OR($A$2=1,$B34=""),"",ROUND(VLOOKUP(OP!$C$55,HL_3,$B34+1,0)*OP!$C$28,0))</f>
        <v>1000000</v>
      </c>
      <c r="Q34" s="598"/>
      <c r="R34" s="597">
        <f ca="1">IF(OR($A$2=1,B34=""),"",ROUND(VLOOKUP(OP!$C$55,EXP,$B34+1,0)*OP!$C$28,0))</f>
        <v>0</v>
      </c>
      <c r="S34" s="598"/>
      <c r="T34" s="597">
        <f ca="1">IF(OR($A$2=1,B34=""),"",ROUND(VLOOKUP(OP!$C$55,CV,$B34+1,0)*OP!$C$28,0))</f>
        <v>191100</v>
      </c>
      <c r="U34" s="598"/>
      <c r="V34" s="597">
        <f ca="1">IF(OR($A$2=1,B34=""),"",ROUND(VLOOKUP(OP!$C$55,PA,$B34+1,0)*OP!$C$28,0))</f>
        <v>380500</v>
      </c>
      <c r="W34" s="598"/>
      <c r="X34" s="21"/>
    </row>
    <row r="35" spans="2:24" s="20" customFormat="1" ht="10.35" customHeight="1">
      <c r="B35" s="493">
        <f ca="1">IF(OR(C34&gt;=OP!C$57,C34=""),"",IF(C34+1&gt;OP!$C$57,OP!$C$57+1-$B$24,B34+1))</f>
        <v>12</v>
      </c>
      <c r="C35" s="493">
        <f ca="1">IF(OR($A$2=1,MAX($C$24:C34)&gt;=OP!$C$57),"",C34+(B35-B34))</f>
        <v>12</v>
      </c>
      <c r="D35" s="597">
        <f ca="1">IF(OR($A$2=1,$B35&gt;OP!$C$24,ISERROR(VLOOKUP($B35,GP_PY,7,0))),"",VLOOKUP($B35,GP_PY,7,0))</f>
        <v>27500</v>
      </c>
      <c r="E35" s="598"/>
      <c r="F35" s="597">
        <f t="shared" ca="1" si="0"/>
        <v>329725</v>
      </c>
      <c r="G35" s="598"/>
      <c r="H35" s="597">
        <f ca="1">IF(OR($A$2=1,B35=""),"",ROUND(VLOOKUP(OP!$C$55,DIE,$B35+1,0)*OP!$C$28,0))</f>
        <v>1000000</v>
      </c>
      <c r="I35" s="598"/>
      <c r="J35" s="597">
        <f ca="1">IF(OR($A$2=1,$B35=""),"",ROUND(VLOOKUP(OP!$C$55,HL_1,$B35+1,0)*OP!$C$28,0))</f>
        <v>349800</v>
      </c>
      <c r="K35" s="598"/>
      <c r="L35" s="597">
        <f ca="1">IF(OR($A$2=1,$B35=""),"",ROUND(VLOOKUP(OP!$C$55,HL_2,$B35+1,0)*OP!$C$28,0))</f>
        <v>1000000</v>
      </c>
      <c r="M35" s="598"/>
      <c r="N35" s="597">
        <f ca="1">IF(OR($A$2=1,$B35=""),"",ROUND(VLOOKUP(OP!$C$55,HL_2,$B35+1,0)*OP!$C$28,0)+ROUND(OP!$C$28*10000*0.2,0))</f>
        <v>1200000</v>
      </c>
      <c r="O35" s="598"/>
      <c r="P35" s="597">
        <f ca="1">IF(OR($A$2=1,$B35=""),"",ROUND(VLOOKUP(OP!$C$55,HL_3,$B35+1,0)*OP!$C$28,0))</f>
        <v>1000000</v>
      </c>
      <c r="Q35" s="598"/>
      <c r="R35" s="597">
        <f ca="1">IF(OR($A$2=1,B35=""),"",ROUND(VLOOKUP(OP!$C$55,EXP,$B35+1,0)*OP!$C$28,0))</f>
        <v>0</v>
      </c>
      <c r="S35" s="598"/>
      <c r="T35" s="597">
        <f ca="1">IF(OR($A$2=1,B35=""),"",ROUND(VLOOKUP(OP!$C$55,CV,$B35+1,0)*OP!$C$28,0))</f>
        <v>212000</v>
      </c>
      <c r="U35" s="598"/>
      <c r="V35" s="597">
        <f ca="1">IF(OR($A$2=1,B35=""),"",ROUND(VLOOKUP(OP!$C$55,PA,$B35+1,0)*OP!$C$28,0))</f>
        <v>413000</v>
      </c>
      <c r="W35" s="598"/>
      <c r="X35" s="21"/>
    </row>
    <row r="36" spans="2:24" s="20" customFormat="1" ht="10.35" customHeight="1">
      <c r="B36" s="493">
        <f ca="1">IF(OR(C35&gt;=OP!C$57,C35=""),"",IF(C35+1&gt;OP!$C$57,OP!$C$57+1-$B$24,B35+1))</f>
        <v>13</v>
      </c>
      <c r="C36" s="493">
        <f ca="1">IF(OR($A$2=1,MAX($C$24:C35)&gt;=OP!$C$57),"",C35+(B36-B35))</f>
        <v>13</v>
      </c>
      <c r="D36" s="597">
        <f ca="1">IF(OR($A$2=1,$B36&gt;OP!$C$24,ISERROR(VLOOKUP($B36,GP_PY,7,0))),"",VLOOKUP($B36,GP_PY,7,0))</f>
        <v>27500</v>
      </c>
      <c r="E36" s="598"/>
      <c r="F36" s="597">
        <f t="shared" ca="1" si="0"/>
        <v>357225</v>
      </c>
      <c r="G36" s="598"/>
      <c r="H36" s="597">
        <f ca="1">IF(OR($A$2=1,B36=""),"",ROUND(VLOOKUP(OP!$C$55,DIE,$B36+1,0)*OP!$C$28,0))</f>
        <v>1000000</v>
      </c>
      <c r="I36" s="598"/>
      <c r="J36" s="597">
        <f ca="1">IF(OR($A$2=1,$B36=""),"",ROUND(VLOOKUP(OP!$C$55,HL_1,$B36+1,0)*OP!$C$28,0))</f>
        <v>378950</v>
      </c>
      <c r="K36" s="598"/>
      <c r="L36" s="597">
        <f ca="1">IF(OR($A$2=1,$B36=""),"",ROUND(VLOOKUP(OP!$C$55,HL_2,$B36+1,0)*OP!$C$28,0))</f>
        <v>1000000</v>
      </c>
      <c r="M36" s="598"/>
      <c r="N36" s="597">
        <f ca="1">IF(OR($A$2=1,$B36=""),"",ROUND(VLOOKUP(OP!$C$55,HL_2,$B36+1,0)*OP!$C$28,0)+ROUND(OP!$C$28*10000*0.2,0))</f>
        <v>1200000</v>
      </c>
      <c r="O36" s="598"/>
      <c r="P36" s="597">
        <f ca="1">IF(OR($A$2=1,$B36=""),"",ROUND(VLOOKUP(OP!$C$55,HL_3,$B36+1,0)*OP!$C$28,0))</f>
        <v>1000000</v>
      </c>
      <c r="Q36" s="598"/>
      <c r="R36" s="597">
        <f ca="1">IF(OR($A$2=1,B36=""),"",ROUND(VLOOKUP(OP!$C$55,EXP,$B36+1,0)*OP!$C$28,0))</f>
        <v>0</v>
      </c>
      <c r="S36" s="598"/>
      <c r="T36" s="597">
        <f ca="1">IF(OR($A$2=1,B36=""),"",ROUND(VLOOKUP(OP!$C$55,CV,$B36+1,0)*OP!$C$28,0))</f>
        <v>233300</v>
      </c>
      <c r="U36" s="598"/>
      <c r="V36" s="597">
        <f ca="1">IF(OR($A$2=1,B36=""),"",ROUND(VLOOKUP(OP!$C$55,PA,$B36+1,0)*OP!$C$28,0))</f>
        <v>444600</v>
      </c>
      <c r="W36" s="598"/>
      <c r="X36" s="21"/>
    </row>
    <row r="37" spans="2:24" s="20" customFormat="1" ht="10.35" customHeight="1">
      <c r="B37" s="493">
        <f ca="1">IF(OR(C36&gt;=OP!C$57,C36=""),"",IF(C36+1&gt;OP!$C$57,OP!$C$57+1-$B$24,B36+1))</f>
        <v>14</v>
      </c>
      <c r="C37" s="493">
        <f ca="1">IF(OR($A$2=1,MAX($C$24:C36)&gt;=OP!$C$57),"",C36+(B37-B36))</f>
        <v>14</v>
      </c>
      <c r="D37" s="597">
        <f ca="1">IF(OR($A$2=1,$B37&gt;OP!$C$24,ISERROR(VLOOKUP($B37,GP_PY,7,0))),"",VLOOKUP($B37,GP_PY,7,0))</f>
        <v>27500</v>
      </c>
      <c r="E37" s="598"/>
      <c r="F37" s="597">
        <f t="shared" ca="1" si="0"/>
        <v>384725</v>
      </c>
      <c r="G37" s="598"/>
      <c r="H37" s="597">
        <f ca="1">IF(OR($A$2=1,B37=""),"",ROUND(VLOOKUP(OP!$C$55,DIE,$B37+1,0)*OP!$C$28,0))</f>
        <v>1000000</v>
      </c>
      <c r="I37" s="598"/>
      <c r="J37" s="597">
        <f ca="1">IF(OR($A$2=1,$B37=""),"",ROUND(VLOOKUP(OP!$C$55,HL_1,$B37+1,0)*OP!$C$28,0))</f>
        <v>408100</v>
      </c>
      <c r="K37" s="598"/>
      <c r="L37" s="597">
        <f ca="1">IF(OR($A$2=1,$B37=""),"",ROUND(VLOOKUP(OP!$C$55,HL_2,$B37+1,0)*OP!$C$28,0))</f>
        <v>1000000</v>
      </c>
      <c r="M37" s="598"/>
      <c r="N37" s="597">
        <f ca="1">IF(OR($A$2=1,$B37=""),"",ROUND(VLOOKUP(OP!$C$55,HL_2,$B37+1,0)*OP!$C$28,0)+ROUND(OP!$C$28*10000*0.2,0))</f>
        <v>1200000</v>
      </c>
      <c r="O37" s="598"/>
      <c r="P37" s="597">
        <f ca="1">IF(OR($A$2=1,$B37=""),"",ROUND(VLOOKUP(OP!$C$55,HL_3,$B37+1,0)*OP!$C$28,0))</f>
        <v>1000000</v>
      </c>
      <c r="Q37" s="598"/>
      <c r="R37" s="597">
        <f ca="1">IF(OR($A$2=1,B37=""),"",ROUND(VLOOKUP(OP!$C$55,EXP,$B37+1,0)*OP!$C$28,0))</f>
        <v>0</v>
      </c>
      <c r="S37" s="598"/>
      <c r="T37" s="597">
        <f ca="1">IF(OR($A$2=1,B37=""),"",ROUND(VLOOKUP(OP!$C$55,CV,$B37+1,0)*OP!$C$28,0))</f>
        <v>255200</v>
      </c>
      <c r="U37" s="598"/>
      <c r="V37" s="597">
        <f ca="1">IF(OR($A$2=1,B37=""),"",ROUND(VLOOKUP(OP!$C$55,PA,$B37+1,0)*OP!$C$28,0))</f>
        <v>475900</v>
      </c>
      <c r="W37" s="598"/>
      <c r="X37" s="21"/>
    </row>
    <row r="38" spans="2:24" s="20" customFormat="1" ht="10.35" customHeight="1">
      <c r="B38" s="493">
        <f ca="1">IF(OR(C37&gt;=OP!C$57,C37=""),"",IF(C37+1&gt;OP!$C$57,OP!$C$57+1-$B$24,B37+1))</f>
        <v>15</v>
      </c>
      <c r="C38" s="493">
        <f ca="1">IF(OR($A$2=1,MAX($C$24:C37)&gt;=OP!$C$57),"",C37+(B38-B37))</f>
        <v>15</v>
      </c>
      <c r="D38" s="597">
        <f ca="1">IF(OR($A$2=1,$B38&gt;OP!$C$24,ISERROR(VLOOKUP($B38,GP_PY,7,0))),"",VLOOKUP($B38,GP_PY,7,0))</f>
        <v>27500</v>
      </c>
      <c r="E38" s="598"/>
      <c r="F38" s="597">
        <f t="shared" ca="1" si="0"/>
        <v>412225</v>
      </c>
      <c r="G38" s="598"/>
      <c r="H38" s="597">
        <f ca="1">IF(OR($A$2=1,B38=""),"",ROUND(VLOOKUP(OP!$C$55,DIE,$B38+1,0)*OP!$C$28,0))</f>
        <v>1000000</v>
      </c>
      <c r="I38" s="598"/>
      <c r="J38" s="597">
        <f ca="1">IF(OR($A$2=1,$B38=""),"",ROUND(VLOOKUP(OP!$C$55,HL_1,$B38+1,0)*OP!$C$28,0))</f>
        <v>437250</v>
      </c>
      <c r="K38" s="598"/>
      <c r="L38" s="597">
        <f ca="1">IF(OR($A$2=1,$B38=""),"",ROUND(VLOOKUP(OP!$C$55,HL_2,$B38+1,0)*OP!$C$28,0))</f>
        <v>1000000</v>
      </c>
      <c r="M38" s="598"/>
      <c r="N38" s="597">
        <f ca="1">IF(OR($A$2=1,$B38=""),"",ROUND(VLOOKUP(OP!$C$55,HL_2,$B38+1,0)*OP!$C$28,0)+ROUND(OP!$C$28*10000*0.2,0))</f>
        <v>1200000</v>
      </c>
      <c r="O38" s="598"/>
      <c r="P38" s="597">
        <f ca="1">IF(OR($A$2=1,$B38=""),"",ROUND(VLOOKUP(OP!$C$55,HL_3,$B38+1,0)*OP!$C$28,0))</f>
        <v>1000000</v>
      </c>
      <c r="Q38" s="598"/>
      <c r="R38" s="597">
        <f ca="1">IF(OR($A$2=1,B38=""),"",ROUND(VLOOKUP(OP!$C$55,EXP,$B38+1,0)*OP!$C$28,0))</f>
        <v>0</v>
      </c>
      <c r="S38" s="598"/>
      <c r="T38" s="597">
        <f ca="1">IF(OR($A$2=1,B38=""),"",ROUND(VLOOKUP(OP!$C$55,CV,$B38+1,0)*OP!$C$28,0))</f>
        <v>277600</v>
      </c>
      <c r="U38" s="598"/>
      <c r="V38" s="597">
        <f ca="1">IF(OR($A$2=1,B38=""),"",ROUND(VLOOKUP(OP!$C$55,PA,$B38+1,0)*OP!$C$28,0))</f>
        <v>506800</v>
      </c>
      <c r="W38" s="598"/>
      <c r="X38" s="21"/>
    </row>
    <row r="39" spans="2:24" s="20" customFormat="1" ht="10.35" customHeight="1">
      <c r="B39" s="493">
        <f ca="1">IF(OR(C38&gt;=OP!C$57,C38=""),"",IF(C38+1&gt;OP!$C$57,OP!$C$57+1-$B$24,B38+1))</f>
        <v>16</v>
      </c>
      <c r="C39" s="493">
        <f ca="1">IF(OR($A$2=1,MAX($C$24:C38)&gt;=OP!$C$57),"",C38+(B39-B38))</f>
        <v>16</v>
      </c>
      <c r="D39" s="597">
        <f ca="1">IF(OR($A$2=1,$B39&gt;OP!$C$24,ISERROR(VLOOKUP($B39,GP_PY,7,0))),"",VLOOKUP($B39,GP_PY,7,0))</f>
        <v>22000</v>
      </c>
      <c r="E39" s="598"/>
      <c r="F39" s="597">
        <f t="shared" ca="1" si="0"/>
        <v>434225</v>
      </c>
      <c r="G39" s="598"/>
      <c r="H39" s="597">
        <f ca="1">IF(OR($A$2=1,B39=""),"",ROUND(VLOOKUP(OP!$C$55,DIE,$B39+1,0)*OP!$C$28,0))</f>
        <v>1000000</v>
      </c>
      <c r="I39" s="598"/>
      <c r="J39" s="597">
        <f ca="1">IF(OR($A$2=1,$B39=""),"",ROUND(VLOOKUP(OP!$C$55,HL_1,$B39+1,0)*OP!$C$28,0))</f>
        <v>460570</v>
      </c>
      <c r="K39" s="598"/>
      <c r="L39" s="597">
        <f ca="1">IF(OR($A$2=1,$B39=""),"",ROUND(VLOOKUP(OP!$C$55,HL_2,$B39+1,0)*OP!$C$28,0))</f>
        <v>1000000</v>
      </c>
      <c r="M39" s="598"/>
      <c r="N39" s="597">
        <f ca="1">IF(OR($A$2=1,$B39=""),"",ROUND(VLOOKUP(OP!$C$55,HL_2,$B39+1,0)*OP!$C$28,0)+ROUND(OP!$C$28*10000*0.2,0))</f>
        <v>1200000</v>
      </c>
      <c r="O39" s="598"/>
      <c r="P39" s="597">
        <f ca="1">IF(OR($A$2=1,$B39=""),"",ROUND(VLOOKUP(OP!$C$55,HL_3,$B39+1,0)*OP!$C$28,0))</f>
        <v>1000000</v>
      </c>
      <c r="Q39" s="598"/>
      <c r="R39" s="597">
        <f ca="1">IF(OR($A$2=1,B39=""),"",ROUND(VLOOKUP(OP!$C$55,EXP,$B39+1,0)*OP!$C$28,0))</f>
        <v>0</v>
      </c>
      <c r="S39" s="598"/>
      <c r="T39" s="597">
        <f ca="1">IF(OR($A$2=1,B39=""),"",ROUND(VLOOKUP(OP!$C$55,CV,$B39+1,0)*OP!$C$28,0))</f>
        <v>297400</v>
      </c>
      <c r="U39" s="598"/>
      <c r="V39" s="597">
        <f ca="1">IF(OR($A$2=1,B39=""),"",ROUND(VLOOKUP(OP!$C$55,PA,$B39+1,0)*OP!$C$28,0))</f>
        <v>531500</v>
      </c>
      <c r="W39" s="598"/>
      <c r="X39" s="21"/>
    </row>
    <row r="40" spans="2:24" s="20" customFormat="1" ht="10.35" customHeight="1">
      <c r="B40" s="493">
        <f ca="1">IF(OR(C39&gt;=OP!C$57,C39=""),"",IF(C39+1&gt;OP!$C$57,OP!$C$57+1-$B$24,B39+1))</f>
        <v>17</v>
      </c>
      <c r="C40" s="493">
        <f ca="1">IF(OR($A$2=1,MAX($C$24:C39)&gt;=OP!$C$57),"",C39+(B40-B39))</f>
        <v>17</v>
      </c>
      <c r="D40" s="597">
        <f ca="1">IF(OR($A$2=1,$B40&gt;OP!$C$24,ISERROR(VLOOKUP($B40,GP_PY,7,0))),"",VLOOKUP($B40,GP_PY,7,0))</f>
        <v>22000</v>
      </c>
      <c r="E40" s="598"/>
      <c r="F40" s="597">
        <f t="shared" ca="1" si="0"/>
        <v>456225</v>
      </c>
      <c r="G40" s="598"/>
      <c r="H40" s="597">
        <f ca="1">IF(OR($A$2=1,B40=""),"",ROUND(VLOOKUP(OP!$C$55,DIE,$B40+1,0)*OP!$C$28,0))</f>
        <v>1000000</v>
      </c>
      <c r="I40" s="598"/>
      <c r="J40" s="597">
        <f ca="1">IF(OR($A$2=1,$B40=""),"",ROUND(VLOOKUP(OP!$C$55,HL_1,$B40+1,0)*OP!$C$28,0))</f>
        <v>483890</v>
      </c>
      <c r="K40" s="598"/>
      <c r="L40" s="597">
        <f ca="1">IF(OR($A$2=1,$B40=""),"",ROUND(VLOOKUP(OP!$C$55,HL_2,$B40+1,0)*OP!$C$28,0))</f>
        <v>1000000</v>
      </c>
      <c r="M40" s="598"/>
      <c r="N40" s="597">
        <f ca="1">IF(OR($A$2=1,$B40=""),"",ROUND(VLOOKUP(OP!$C$55,HL_2,$B40+1,0)*OP!$C$28,0)+ROUND(OP!$C$28*10000*0.2,0))</f>
        <v>1200000</v>
      </c>
      <c r="O40" s="598"/>
      <c r="P40" s="597">
        <f ca="1">IF(OR($A$2=1,$B40=""),"",ROUND(VLOOKUP(OP!$C$55,HL_3,$B40+1,0)*OP!$C$28,0))</f>
        <v>1000000</v>
      </c>
      <c r="Q40" s="598"/>
      <c r="R40" s="597">
        <f ca="1">IF(OR($A$2=1,B40=""),"",ROUND(VLOOKUP(OP!$C$55,EXP,$B40+1,0)*OP!$C$28,0))</f>
        <v>0</v>
      </c>
      <c r="S40" s="598"/>
      <c r="T40" s="597">
        <f ca="1">IF(OR($A$2=1,B40=""),"",ROUND(VLOOKUP(OP!$C$55,CV,$B40+1,0)*OP!$C$28,0))</f>
        <v>317600</v>
      </c>
      <c r="U40" s="598"/>
      <c r="V40" s="597">
        <f ca="1">IF(OR($A$2=1,B40=""),"",ROUND(VLOOKUP(OP!$C$55,PA,$B40+1,0)*OP!$C$28,0))</f>
        <v>555700</v>
      </c>
      <c r="W40" s="598"/>
      <c r="X40" s="21"/>
    </row>
    <row r="41" spans="2:24" s="20" customFormat="1" ht="10.35" customHeight="1">
      <c r="B41" s="493">
        <f ca="1">IF(OR(C40&gt;=OP!C$57,C40=""),"",IF(C40+1&gt;OP!$C$57,OP!$C$57+1-$B$24,B40+1))</f>
        <v>18</v>
      </c>
      <c r="C41" s="493">
        <f ca="1">IF(OR($A$2=1,MAX($C$24:C40)&gt;=OP!$C$57),"",C40+(B41-B40))</f>
        <v>18</v>
      </c>
      <c r="D41" s="597">
        <f ca="1">IF(OR($A$2=1,$B41&gt;OP!$C$24,ISERROR(VLOOKUP($B41,GP_PY,7,0))),"",VLOOKUP($B41,GP_PY,7,0))</f>
        <v>22000</v>
      </c>
      <c r="E41" s="598"/>
      <c r="F41" s="597">
        <f t="shared" ca="1" si="0"/>
        <v>478225</v>
      </c>
      <c r="G41" s="598"/>
      <c r="H41" s="597">
        <f ca="1">IF(OR($A$2=1,B41=""),"",ROUND(VLOOKUP(OP!$C$55,DIE,$B41+1,0)*OP!$C$28,0))</f>
        <v>1000000</v>
      </c>
      <c r="I41" s="598"/>
      <c r="J41" s="597">
        <f ca="1">IF(OR($A$2=1,$B41=""),"",ROUND(VLOOKUP(OP!$C$55,HL_1,$B41+1,0)*OP!$C$28,0))</f>
        <v>507210</v>
      </c>
      <c r="K41" s="598"/>
      <c r="L41" s="597">
        <f ca="1">IF(OR($A$2=1,$B41=""),"",ROUND(VLOOKUP(OP!$C$55,HL_2,$B41+1,0)*OP!$C$28,0))</f>
        <v>1000000</v>
      </c>
      <c r="M41" s="598"/>
      <c r="N41" s="597">
        <f ca="1">IF(OR($A$2=1,$B41=""),"",ROUND(VLOOKUP(OP!$C$55,HL_2,$B41+1,0)*OP!$C$28,0)+ROUND(OP!$C$28*10000*0.2,0))</f>
        <v>1200000</v>
      </c>
      <c r="O41" s="598"/>
      <c r="P41" s="597">
        <f ca="1">IF(OR($A$2=1,$B41=""),"",ROUND(VLOOKUP(OP!$C$55,HL_3,$B41+1,0)*OP!$C$28,0))</f>
        <v>1000000</v>
      </c>
      <c r="Q41" s="598"/>
      <c r="R41" s="597">
        <f ca="1">IF(OR($A$2=1,B41=""),"",ROUND(VLOOKUP(OP!$C$55,EXP,$B41+1,0)*OP!$C$28,0))</f>
        <v>0</v>
      </c>
      <c r="S41" s="598"/>
      <c r="T41" s="597">
        <f ca="1">IF(OR($A$2=1,B41=""),"",ROUND(VLOOKUP(OP!$C$55,CV,$B41+1,0)*OP!$C$28,0))</f>
        <v>338400</v>
      </c>
      <c r="U41" s="598"/>
      <c r="V41" s="597">
        <f ca="1">IF(OR($A$2=1,B41=""),"",ROUND(VLOOKUP(OP!$C$55,PA,$B41+1,0)*OP!$C$28,0))</f>
        <v>579900</v>
      </c>
      <c r="W41" s="598"/>
      <c r="X41" s="21"/>
    </row>
    <row r="42" spans="2:24" s="20" customFormat="1" ht="10.35" customHeight="1">
      <c r="B42" s="493">
        <f ca="1">IF(OR(C41&gt;=OP!C$57,C41=""),"",IF(C41+1&gt;OP!$C$57,OP!$C$57+1-$B$24,B41+1))</f>
        <v>19</v>
      </c>
      <c r="C42" s="493">
        <f ca="1">IF(OR($A$2=1,MAX($C$24:C41)&gt;=OP!$C$57),"",C41+(B42-B41))</f>
        <v>19</v>
      </c>
      <c r="D42" s="597">
        <f ca="1">IF(OR($A$2=1,$B42&gt;OP!$C$24,ISERROR(VLOOKUP($B42,GP_PY,7,0))),"",VLOOKUP($B42,GP_PY,7,0))</f>
        <v>22000</v>
      </c>
      <c r="E42" s="598"/>
      <c r="F42" s="597">
        <f t="shared" ca="1" si="0"/>
        <v>500225</v>
      </c>
      <c r="G42" s="598"/>
      <c r="H42" s="597">
        <f ca="1">IF(OR($A$2=1,B42=""),"",ROUND(VLOOKUP(OP!$C$55,DIE,$B42+1,0)*OP!$C$28,0))</f>
        <v>1000000</v>
      </c>
      <c r="I42" s="598"/>
      <c r="J42" s="597">
        <f ca="1">IF(OR($A$2=1,$B42=""),"",ROUND(VLOOKUP(OP!$C$55,HL_1,$B42+1,0)*OP!$C$28,0))</f>
        <v>530530</v>
      </c>
      <c r="K42" s="598"/>
      <c r="L42" s="597">
        <f ca="1">IF(OR($A$2=1,$B42=""),"",ROUND(VLOOKUP(OP!$C$55,HL_2,$B42+1,0)*OP!$C$28,0))</f>
        <v>1000000</v>
      </c>
      <c r="M42" s="598"/>
      <c r="N42" s="597">
        <f ca="1">IF(OR($A$2=1,$B42=""),"",ROUND(VLOOKUP(OP!$C$55,HL_2,$B42+1,0)*OP!$C$28,0)+ROUND(OP!$C$28*10000*0.2,0))</f>
        <v>1200000</v>
      </c>
      <c r="O42" s="598"/>
      <c r="P42" s="597">
        <f ca="1">IF(OR($A$2=1,$B42=""),"",ROUND(VLOOKUP(OP!$C$55,HL_3,$B42+1,0)*OP!$C$28,0))</f>
        <v>1000000</v>
      </c>
      <c r="Q42" s="598"/>
      <c r="R42" s="597">
        <f ca="1">IF(OR($A$2=1,B42=""),"",ROUND(VLOOKUP(OP!$C$55,EXP,$B42+1,0)*OP!$C$28,0))</f>
        <v>0</v>
      </c>
      <c r="S42" s="598"/>
      <c r="T42" s="597">
        <f ca="1">IF(OR($A$2=1,B42=""),"",ROUND(VLOOKUP(OP!$C$55,CV,$B42+1,0)*OP!$C$28,0))</f>
        <v>359800</v>
      </c>
      <c r="U42" s="598"/>
      <c r="V42" s="597">
        <f ca="1">IF(OR($A$2=1,B42=""),"",ROUND(VLOOKUP(OP!$C$55,PA,$B42+1,0)*OP!$C$28,0))</f>
        <v>604000</v>
      </c>
      <c r="W42" s="598"/>
      <c r="X42" s="21"/>
    </row>
    <row r="43" spans="2:24" s="20" customFormat="1" ht="10.35" customHeight="1">
      <c r="B43" s="493">
        <f ca="1">IF(OR(C42&gt;=OP!C$57,C42=""),"",IF(C42+1&gt;OP!$C$57,OP!$C$57+1-$B$24,B42+1))</f>
        <v>20</v>
      </c>
      <c r="C43" s="493">
        <f ca="1">IF(OR($A$2=1,MAX($C$24:C42)&gt;=OP!$C$57),"",C42+(B43-B42))</f>
        <v>20</v>
      </c>
      <c r="D43" s="597">
        <f ca="1">IF(OR($A$2=1,$B43&gt;OP!$C$24,ISERROR(VLOOKUP($B43,GP_PY,7,0))),"",VLOOKUP($B43,GP_PY,7,0))</f>
        <v>22000</v>
      </c>
      <c r="E43" s="598"/>
      <c r="F43" s="597">
        <f t="shared" ca="1" si="0"/>
        <v>522225</v>
      </c>
      <c r="G43" s="598"/>
      <c r="H43" s="597">
        <f ca="1">IF(OR($A$2=1,B43=""),"",ROUND(VLOOKUP(OP!$C$55,DIE,$B43+1,0)*OP!$C$28,0))</f>
        <v>1000000</v>
      </c>
      <c r="I43" s="598"/>
      <c r="J43" s="597">
        <f ca="1">IF(OR($A$2=1,$B43=""),"",ROUND(VLOOKUP(OP!$C$55,HL_1,$B43+1,0)*OP!$C$28,0))</f>
        <v>553850</v>
      </c>
      <c r="K43" s="598"/>
      <c r="L43" s="597">
        <f ca="1">IF(OR($A$2=1,$B43=""),"",ROUND(VLOOKUP(OP!$C$55,HL_2,$B43+1,0)*OP!$C$28,0))</f>
        <v>1000000</v>
      </c>
      <c r="M43" s="598"/>
      <c r="N43" s="597">
        <f ca="1">IF(OR($A$2=1,$B43=""),"",ROUND(VLOOKUP(OP!$C$55,HL_2,$B43+1,0)*OP!$C$28,0)+ROUND(OP!$C$28*10000*0.2,0))</f>
        <v>1200000</v>
      </c>
      <c r="O43" s="598"/>
      <c r="P43" s="597">
        <f ca="1">IF(OR($A$2=1,$B43=""),"",ROUND(VLOOKUP(OP!$C$55,HL_3,$B43+1,0)*OP!$C$28,0))</f>
        <v>1000000</v>
      </c>
      <c r="Q43" s="598"/>
      <c r="R43" s="597">
        <f ca="1">IF(OR($A$2=1,B43=""),"",ROUND(VLOOKUP(OP!$C$55,EXP,$B43+1,0)*OP!$C$28,0))</f>
        <v>0</v>
      </c>
      <c r="S43" s="598"/>
      <c r="T43" s="597">
        <f ca="1">IF(OR($A$2=1,B43=""),"",ROUND(VLOOKUP(OP!$C$55,CV,$B43+1,0)*OP!$C$28,0))</f>
        <v>381700</v>
      </c>
      <c r="U43" s="598"/>
      <c r="V43" s="597">
        <f ca="1">IF(OR($A$2=1,B43=""),"",ROUND(VLOOKUP(OP!$C$55,PA,$B43+1,0)*OP!$C$28,0))</f>
        <v>627600</v>
      </c>
      <c r="W43" s="598"/>
      <c r="X43" s="21"/>
    </row>
    <row r="44" spans="2:24" s="20" customFormat="1" ht="10.35" customHeight="1">
      <c r="B44" s="493">
        <f ca="1">IF(OR(C43&gt;=OP!C$57,C43=""),"",IF(C43+1&gt;OP!$C$57,OP!$C$57+1-$B$24,B43+1))</f>
        <v>21</v>
      </c>
      <c r="C44" s="493">
        <f ca="1">IF(OR($A$2=1,MAX($C$24:C43)&gt;=OP!$C$57),"",C43+(B44-B43))</f>
        <v>21</v>
      </c>
      <c r="D44" s="597">
        <f ca="1">IF(OR($A$2=1,$B44&gt;OP!$C$24,ISERROR(VLOOKUP($B44,GP_PY,7,0))),"",VLOOKUP($B44,GP_PY,7,0))</f>
        <v>22000</v>
      </c>
      <c r="E44" s="598"/>
      <c r="F44" s="597">
        <f t="shared" ca="1" si="0"/>
        <v>544225</v>
      </c>
      <c r="G44" s="598"/>
      <c r="H44" s="597">
        <f ca="1">IF(OR($A$2=1,B44=""),"",ROUND(VLOOKUP(OP!$C$55,DIE,$B44+1,0)*OP!$C$28,0))</f>
        <v>1000000</v>
      </c>
      <c r="I44" s="598"/>
      <c r="J44" s="597">
        <f ca="1">IF(OR($A$2=1,$B44=""),"",ROUND(VLOOKUP(OP!$C$55,HL_1,$B44+1,0)*OP!$C$28,0))</f>
        <v>577170</v>
      </c>
      <c r="K44" s="598"/>
      <c r="L44" s="597">
        <f ca="1">IF(OR($A$2=1,$B44=""),"",ROUND(VLOOKUP(OP!$C$55,HL_2,$B44+1,0)*OP!$C$28,0))</f>
        <v>1000000</v>
      </c>
      <c r="M44" s="598"/>
      <c r="N44" s="597">
        <f ca="1">IF(OR($A$2=1,$B44=""),"",ROUND(VLOOKUP(OP!$C$55,HL_2,$B44+1,0)*OP!$C$28,0)+ROUND(OP!$C$28*10000*0.2,0))</f>
        <v>1200000</v>
      </c>
      <c r="O44" s="598"/>
      <c r="P44" s="597">
        <f ca="1">IF(OR($A$2=1,$B44=""),"",ROUND(VLOOKUP(OP!$C$55,HL_3,$B44+1,0)*OP!$C$28,0))</f>
        <v>1000000</v>
      </c>
      <c r="Q44" s="598"/>
      <c r="R44" s="597">
        <f ca="1">IF(OR($A$2=1,B44=""),"",ROUND(VLOOKUP(OP!$C$55,EXP,$B44+1,0)*OP!$C$28,0))</f>
        <v>0</v>
      </c>
      <c r="S44" s="598"/>
      <c r="T44" s="597">
        <f ca="1">IF(OR($A$2=1,B44=""),"",ROUND(VLOOKUP(OP!$C$55,CV,$B44+1,0)*OP!$C$28,0))</f>
        <v>403400</v>
      </c>
      <c r="U44" s="598"/>
      <c r="V44" s="597">
        <f ca="1">IF(OR($A$2=1,B44=""),"",ROUND(VLOOKUP(OP!$C$55,PA,$B44+1,0)*OP!$C$28,0))</f>
        <v>649600</v>
      </c>
      <c r="W44" s="598"/>
      <c r="X44" s="21"/>
    </row>
    <row r="45" spans="2:24" s="20" customFormat="1" ht="10.35" customHeight="1">
      <c r="B45" s="493">
        <f ca="1">IF(OR(C44&gt;=OP!C$57,C44=""),"",IF(C44+1&gt;OP!$C$57,OP!$C$57+1-$B$24,B44+1))</f>
        <v>22</v>
      </c>
      <c r="C45" s="493">
        <f ca="1">IF(OR($A$2=1,MAX($C$24:C44)&gt;=OP!$C$57),"",C44+(B45-B44))</f>
        <v>22</v>
      </c>
      <c r="D45" s="597">
        <f ca="1">IF(OR($A$2=1,$B45&gt;OP!$C$24,ISERROR(VLOOKUP($B45,GP_PY,7,0))),"",VLOOKUP($B45,GP_PY,7,0))</f>
        <v>22000</v>
      </c>
      <c r="E45" s="598"/>
      <c r="F45" s="597">
        <f t="shared" ca="1" si="0"/>
        <v>566225</v>
      </c>
      <c r="G45" s="598"/>
      <c r="H45" s="597">
        <f ca="1">IF(OR($A$2=1,B45=""),"",ROUND(VLOOKUP(OP!$C$55,DIE,$B45+1,0)*OP!$C$28,0))</f>
        <v>1000000</v>
      </c>
      <c r="I45" s="598"/>
      <c r="J45" s="597">
        <f ca="1">IF(OR($A$2=1,$B45=""),"",ROUND(VLOOKUP(OP!$C$55,HL_1,$B45+1,0)*OP!$C$28,0))</f>
        <v>600490</v>
      </c>
      <c r="K45" s="598"/>
      <c r="L45" s="597">
        <f ca="1">IF(OR($A$2=1,$B45=""),"",ROUND(VLOOKUP(OP!$C$55,HL_2,$B45+1,0)*OP!$C$28,0))</f>
        <v>1000000</v>
      </c>
      <c r="M45" s="598"/>
      <c r="N45" s="597">
        <f ca="1">IF(OR($A$2=1,$B45=""),"",ROUND(VLOOKUP(OP!$C$55,HL_2,$B45+1,0)*OP!$C$28,0)+ROUND(OP!$C$28*10000*0.2,0))</f>
        <v>1200000</v>
      </c>
      <c r="O45" s="598"/>
      <c r="P45" s="597">
        <f ca="1">IF(OR($A$2=1,$B45=""),"",ROUND(VLOOKUP(OP!$C$55,HL_3,$B45+1,0)*OP!$C$28,0))</f>
        <v>1000000</v>
      </c>
      <c r="Q45" s="598"/>
      <c r="R45" s="597">
        <f ca="1">IF(OR($A$2=1,B45=""),"",ROUND(VLOOKUP(OP!$C$55,EXP,$B45+1,0)*OP!$C$28,0))</f>
        <v>0</v>
      </c>
      <c r="S45" s="598"/>
      <c r="T45" s="597">
        <f ca="1">IF(OR($A$2=1,B45=""),"",ROUND(VLOOKUP(OP!$C$55,CV,$B45+1,0)*OP!$C$28,0))</f>
        <v>425700</v>
      </c>
      <c r="U45" s="598"/>
      <c r="V45" s="597">
        <f ca="1">IF(OR($A$2=1,B45=""),"",ROUND(VLOOKUP(OP!$C$55,PA,$B45+1,0)*OP!$C$28,0))</f>
        <v>671200</v>
      </c>
      <c r="W45" s="598"/>
      <c r="X45" s="21"/>
    </row>
    <row r="46" spans="2:24" s="20" customFormat="1" ht="10.35" customHeight="1">
      <c r="B46" s="493">
        <f ca="1">IF(OR(C45&gt;=OP!C$57,C45=""),"",IF(C45+1&gt;OP!$C$57,OP!$C$57+1-$B$24,B45+1))</f>
        <v>23</v>
      </c>
      <c r="C46" s="493">
        <f ca="1">IF(OR($A$2=1,MAX($C$24:C45)&gt;=OP!$C$57),"",C45+(B46-B45))</f>
        <v>23</v>
      </c>
      <c r="D46" s="597">
        <f ca="1">IF(OR($A$2=1,$B46&gt;OP!$C$24,ISERROR(VLOOKUP($B46,GP_PY,7,0))),"",VLOOKUP($B46,GP_PY,7,0))</f>
        <v>22000</v>
      </c>
      <c r="E46" s="598"/>
      <c r="F46" s="597">
        <f t="shared" ca="1" si="0"/>
        <v>588225</v>
      </c>
      <c r="G46" s="598"/>
      <c r="H46" s="597">
        <f ca="1">IF(OR($A$2=1,B46=""),"",ROUND(VLOOKUP(OP!$C$55,DIE,$B46+1,0)*OP!$C$28,0))</f>
        <v>1000000</v>
      </c>
      <c r="I46" s="598"/>
      <c r="J46" s="597">
        <f ca="1">IF(OR($A$2=1,$B46=""),"",ROUND(VLOOKUP(OP!$C$55,HL_1,$B46+1,0)*OP!$C$28,0))</f>
        <v>623810</v>
      </c>
      <c r="K46" s="598"/>
      <c r="L46" s="597">
        <f ca="1">IF(OR($A$2=1,$B46=""),"",ROUND(VLOOKUP(OP!$C$55,HL_2,$B46+1,0)*OP!$C$28,0))</f>
        <v>1000000</v>
      </c>
      <c r="M46" s="598"/>
      <c r="N46" s="597">
        <f ca="1">IF(OR($A$2=1,$B46=""),"",ROUND(VLOOKUP(OP!$C$55,HL_2,$B46+1,0)*OP!$C$28,0)+ROUND(OP!$C$28*10000*0.2,0))</f>
        <v>1200000</v>
      </c>
      <c r="O46" s="598"/>
      <c r="P46" s="597">
        <f ca="1">IF(OR($A$2=1,$B46=""),"",ROUND(VLOOKUP(OP!$C$55,HL_3,$B46+1,0)*OP!$C$28,0))</f>
        <v>1000000</v>
      </c>
      <c r="Q46" s="598"/>
      <c r="R46" s="597">
        <f ca="1">IF(OR($A$2=1,B46=""),"",ROUND(VLOOKUP(OP!$C$55,EXP,$B46+1,0)*OP!$C$28,0))</f>
        <v>0</v>
      </c>
      <c r="S46" s="598"/>
      <c r="T46" s="597">
        <f ca="1">IF(OR($A$2=1,B46=""),"",ROUND(VLOOKUP(OP!$C$55,CV,$B46+1,0)*OP!$C$28,0))</f>
        <v>448600</v>
      </c>
      <c r="U46" s="598"/>
      <c r="V46" s="597">
        <f ca="1">IF(OR($A$2=1,B46=""),"",ROUND(VLOOKUP(OP!$C$55,PA,$B46+1,0)*OP!$C$28,0))</f>
        <v>692700</v>
      </c>
      <c r="W46" s="598"/>
      <c r="X46" s="21"/>
    </row>
    <row r="47" spans="2:24" s="20" customFormat="1" ht="10.35" customHeight="1">
      <c r="B47" s="493">
        <f ca="1">IF(OR(C46&gt;=OP!C$57,C46=""),"",IF(C46+1&gt;OP!$C$57,OP!$C$57+1-$B$24,B46+1))</f>
        <v>24</v>
      </c>
      <c r="C47" s="493">
        <f ca="1">IF(OR($A$2=1,MAX($C$24:C46)&gt;=OP!$C$57),"",C46+(B47-B46))</f>
        <v>24</v>
      </c>
      <c r="D47" s="597">
        <f ca="1">IF(OR($A$2=1,$B47&gt;OP!$C$24,ISERROR(VLOOKUP($B47,GP_PY,7,0))),"",VLOOKUP($B47,GP_PY,7,0))</f>
        <v>22000</v>
      </c>
      <c r="E47" s="598"/>
      <c r="F47" s="597">
        <f t="shared" ca="1" si="0"/>
        <v>610225</v>
      </c>
      <c r="G47" s="598"/>
      <c r="H47" s="597">
        <f ca="1">IF(OR($A$2=1,B47=""),"",ROUND(VLOOKUP(OP!$C$55,DIE,$B47+1,0)*OP!$C$28,0))</f>
        <v>1000000</v>
      </c>
      <c r="I47" s="598"/>
      <c r="J47" s="597">
        <f ca="1">IF(OR($A$2=1,$B47=""),"",ROUND(VLOOKUP(OP!$C$55,HL_1,$B47+1,0)*OP!$C$28,0))</f>
        <v>647130</v>
      </c>
      <c r="K47" s="598"/>
      <c r="L47" s="597">
        <f ca="1">IF(OR($A$2=1,$B47=""),"",ROUND(VLOOKUP(OP!$C$55,HL_2,$B47+1,0)*OP!$C$28,0))</f>
        <v>1000000</v>
      </c>
      <c r="M47" s="598"/>
      <c r="N47" s="597">
        <f ca="1">IF(OR($A$2=1,$B47=""),"",ROUND(VLOOKUP(OP!$C$55,HL_2,$B47+1,0)*OP!$C$28,0)+ROUND(OP!$C$28*10000*0.2,0))</f>
        <v>1200000</v>
      </c>
      <c r="O47" s="598"/>
      <c r="P47" s="597">
        <f ca="1">IF(OR($A$2=1,$B47=""),"",ROUND(VLOOKUP(OP!$C$55,HL_3,$B47+1,0)*OP!$C$28,0))</f>
        <v>1000000</v>
      </c>
      <c r="Q47" s="598"/>
      <c r="R47" s="597">
        <f ca="1">IF(OR($A$2=1,B47=""),"",ROUND(VLOOKUP(OP!$C$55,EXP,$B47+1,0)*OP!$C$28,0))</f>
        <v>0</v>
      </c>
      <c r="S47" s="598"/>
      <c r="T47" s="597">
        <f ca="1">IF(OR($A$2=1,B47=""),"",ROUND(VLOOKUP(OP!$C$55,CV,$B47+1,0)*OP!$C$28,0))</f>
        <v>472200</v>
      </c>
      <c r="U47" s="598"/>
      <c r="V47" s="597">
        <f ca="1">IF(OR($A$2=1,B47=""),"",ROUND(VLOOKUP(OP!$C$55,PA,$B47+1,0)*OP!$C$28,0))</f>
        <v>714200</v>
      </c>
      <c r="W47" s="598"/>
      <c r="X47" s="21"/>
    </row>
    <row r="48" spans="2:24" s="20" customFormat="1" ht="10.35" customHeight="1">
      <c r="B48" s="493">
        <f ca="1">IF(OR(C47&gt;=OP!C$57,C47=""),"",IF(C47+1&gt;OP!$C$57,OP!$C$57+1-$B$24,B47+1))</f>
        <v>25</v>
      </c>
      <c r="C48" s="493">
        <f ca="1">IF(OR($A$2=1,MAX($C$24:C47)&gt;=OP!$C$57),"",C47+(B48-B47))</f>
        <v>25</v>
      </c>
      <c r="D48" s="597">
        <f ca="1">IF(OR($A$2=1,$B48&gt;OP!$C$24,ISERROR(VLOOKUP($B48,GP_PY,7,0))),"",VLOOKUP($B48,GP_PY,7,0))</f>
        <v>22000</v>
      </c>
      <c r="E48" s="598"/>
      <c r="F48" s="597">
        <f t="shared" ca="1" si="0"/>
        <v>632225</v>
      </c>
      <c r="G48" s="598"/>
      <c r="H48" s="597">
        <f ca="1">IF(OR($A$2=1,B48=""),"",ROUND(VLOOKUP(OP!$C$55,DIE,$B48+1,0)*OP!$C$28,0))</f>
        <v>1000000</v>
      </c>
      <c r="I48" s="598"/>
      <c r="J48" s="597">
        <f ca="1">IF(OR($A$2=1,$B48=""),"",ROUND(VLOOKUP(OP!$C$55,HL_1,$B48+1,0)*OP!$C$28,0))</f>
        <v>670450</v>
      </c>
      <c r="K48" s="598"/>
      <c r="L48" s="597">
        <f ca="1">IF(OR($A$2=1,$B48=""),"",ROUND(VLOOKUP(OP!$C$55,HL_2,$B48+1,0)*OP!$C$28,0))</f>
        <v>1000000</v>
      </c>
      <c r="M48" s="598"/>
      <c r="N48" s="597">
        <f ca="1">IF(OR($A$2=1,$B48=""),"",ROUND(VLOOKUP(OP!$C$55,HL_2,$B48+1,0)*OP!$C$28,0)+ROUND(OP!$C$28*10000*0.2,0))</f>
        <v>1200000</v>
      </c>
      <c r="O48" s="598"/>
      <c r="P48" s="597">
        <f ca="1">IF(OR($A$2=1,$B48=""),"",ROUND(VLOOKUP(OP!$C$55,HL_3,$B48+1,0)*OP!$C$28,0))</f>
        <v>1000000</v>
      </c>
      <c r="Q48" s="598"/>
      <c r="R48" s="597">
        <f ca="1">IF(OR($A$2=1,B48=""),"",ROUND(VLOOKUP(OP!$C$55,EXP,$B48+1,0)*OP!$C$28,0))</f>
        <v>0</v>
      </c>
      <c r="S48" s="598"/>
      <c r="T48" s="597">
        <f ca="1">IF(OR($A$2=1,B48=""),"",ROUND(VLOOKUP(OP!$C$55,CV,$B48+1,0)*OP!$C$28,0))</f>
        <v>496500</v>
      </c>
      <c r="U48" s="598"/>
      <c r="V48" s="597">
        <f ca="1">IF(OR($A$2=1,B48=""),"",ROUND(VLOOKUP(OP!$C$55,PA,$B48+1,0)*OP!$C$28,0))</f>
        <v>735300</v>
      </c>
      <c r="W48" s="598"/>
      <c r="X48" s="21"/>
    </row>
    <row r="49" spans="2:24" s="20" customFormat="1" ht="10.35" customHeight="1">
      <c r="B49" s="493">
        <f ca="1">IF(OR(C48&gt;=OP!C$57,C48=""),"",IF(C48+1&gt;OP!$C$57,OP!$C$57+1-$B$24,B48+1))</f>
        <v>26</v>
      </c>
      <c r="C49" s="493">
        <f ca="1">IF(OR($A$2=1,MAX($C$24:C48)&gt;=OP!$C$57),"",C48+(B49-B48))</f>
        <v>26</v>
      </c>
      <c r="D49" s="597">
        <f ca="1">IF(OR($A$2=1,$B49&gt;OP!$C$24,ISERROR(VLOOKUP($B49,GP_PY,7,0))),"",VLOOKUP($B49,GP_PY,7,0))</f>
        <v>22000</v>
      </c>
      <c r="E49" s="598"/>
      <c r="F49" s="597">
        <f t="shared" ca="1" si="0"/>
        <v>654225</v>
      </c>
      <c r="G49" s="598"/>
      <c r="H49" s="597">
        <f ca="1">IF(OR($A$2=1,B49=""),"",ROUND(VLOOKUP(OP!$C$55,DIE,$B49+1,0)*OP!$C$28,0))</f>
        <v>1000000</v>
      </c>
      <c r="I49" s="598"/>
      <c r="J49" s="597">
        <f ca="1">IF(OR($A$2=1,$B49=""),"",ROUND(VLOOKUP(OP!$C$55,HL_1,$B49+1,0)*OP!$C$28,0))</f>
        <v>693770</v>
      </c>
      <c r="K49" s="598"/>
      <c r="L49" s="597">
        <f ca="1">IF(OR($A$2=1,$B49=""),"",ROUND(VLOOKUP(OP!$C$55,HL_2,$B49+1,0)*OP!$C$28,0))</f>
        <v>1000000</v>
      </c>
      <c r="M49" s="598"/>
      <c r="N49" s="597">
        <f ca="1">IF(OR($A$2=1,$B49=""),"",ROUND(VLOOKUP(OP!$C$55,HL_2,$B49+1,0)*OP!$C$28,0)+ROUND(OP!$C$28*10000*0.2,0))</f>
        <v>1200000</v>
      </c>
      <c r="O49" s="598"/>
      <c r="P49" s="597">
        <f ca="1">IF(OR($A$2=1,$B49=""),"",ROUND(VLOOKUP(OP!$C$55,HL_3,$B49+1,0)*OP!$C$28,0))</f>
        <v>1000000</v>
      </c>
      <c r="Q49" s="598"/>
      <c r="R49" s="597">
        <f ca="1">IF(OR($A$2=1,B49=""),"",ROUND(VLOOKUP(OP!$C$55,EXP,$B49+1,0)*OP!$C$28,0))</f>
        <v>0</v>
      </c>
      <c r="S49" s="598"/>
      <c r="T49" s="597">
        <f ca="1">IF(OR($A$2=1,B49=""),"",ROUND(VLOOKUP(OP!$C$55,CV,$B49+1,0)*OP!$C$28,0))</f>
        <v>521400</v>
      </c>
      <c r="U49" s="598"/>
      <c r="V49" s="597">
        <f ca="1">IF(OR($A$2=1,B49=""),"",ROUND(VLOOKUP(OP!$C$55,PA,$B49+1,0)*OP!$C$28,0))</f>
        <v>756400</v>
      </c>
      <c r="W49" s="598"/>
      <c r="X49" s="21"/>
    </row>
    <row r="50" spans="2:24" s="20" customFormat="1" ht="10.35" customHeight="1">
      <c r="B50" s="493">
        <f ca="1">IF(OR(C49&gt;=OP!C$57,C49=""),"",IF(C49+1&gt;OP!$C$57,OP!$C$57+1-$B$24,B49+1))</f>
        <v>27</v>
      </c>
      <c r="C50" s="493">
        <f ca="1">IF(OR($A$2=1,MAX($C$24:C49)&gt;=OP!$C$57),"",C49+(B50-B49))</f>
        <v>27</v>
      </c>
      <c r="D50" s="597">
        <f ca="1">IF(OR($A$2=1,$B50&gt;OP!$C$24,ISERROR(VLOOKUP($B50,GP_PY,7,0))),"",VLOOKUP($B50,GP_PY,7,0))</f>
        <v>22000</v>
      </c>
      <c r="E50" s="598"/>
      <c r="F50" s="597">
        <f t="shared" ca="1" si="0"/>
        <v>676225</v>
      </c>
      <c r="G50" s="598"/>
      <c r="H50" s="597">
        <f ca="1">IF(OR($A$2=1,B50=""),"",ROUND(VLOOKUP(OP!$C$55,DIE,$B50+1,0)*OP!$C$28,0))</f>
        <v>1000000</v>
      </c>
      <c r="I50" s="598"/>
      <c r="J50" s="597">
        <f ca="1">IF(OR($A$2=1,$B50=""),"",ROUND(VLOOKUP(OP!$C$55,HL_1,$B50+1,0)*OP!$C$28,0))</f>
        <v>717090</v>
      </c>
      <c r="K50" s="598"/>
      <c r="L50" s="597">
        <f ca="1">IF(OR($A$2=1,$B50=""),"",ROUND(VLOOKUP(OP!$C$55,HL_2,$B50+1,0)*OP!$C$28,0))</f>
        <v>1000000</v>
      </c>
      <c r="M50" s="598"/>
      <c r="N50" s="597">
        <f ca="1">IF(OR($A$2=1,$B50=""),"",ROUND(VLOOKUP(OP!$C$55,HL_2,$B50+1,0)*OP!$C$28,0)+ROUND(OP!$C$28*10000*0.2,0))</f>
        <v>1200000</v>
      </c>
      <c r="O50" s="598"/>
      <c r="P50" s="597">
        <f ca="1">IF(OR($A$2=1,$B50=""),"",ROUND(VLOOKUP(OP!$C$55,HL_3,$B50+1,0)*OP!$C$28,0))</f>
        <v>1000000</v>
      </c>
      <c r="Q50" s="598"/>
      <c r="R50" s="597">
        <f ca="1">IF(OR($A$2=1,B50=""),"",ROUND(VLOOKUP(OP!$C$55,EXP,$B50+1,0)*OP!$C$28,0))</f>
        <v>0</v>
      </c>
      <c r="S50" s="598"/>
      <c r="T50" s="597">
        <f ca="1">IF(OR($A$2=1,B50=""),"",ROUND(VLOOKUP(OP!$C$55,CV,$B50+1,0)*OP!$C$28,0))</f>
        <v>547100</v>
      </c>
      <c r="U50" s="598"/>
      <c r="V50" s="597">
        <f ca="1">IF(OR($A$2=1,B50=""),"",ROUND(VLOOKUP(OP!$C$55,PA,$B50+1,0)*OP!$C$28,0))</f>
        <v>777400</v>
      </c>
      <c r="W50" s="598"/>
      <c r="X50" s="21"/>
    </row>
    <row r="51" spans="2:24" s="20" customFormat="1" ht="10.35" customHeight="1">
      <c r="B51" s="493">
        <f ca="1">IF(OR(C50&gt;=OP!C$57,C50=""),"",IF(C50+1&gt;OP!$C$57,OP!$C$57+1-$B$24,B50+1))</f>
        <v>28</v>
      </c>
      <c r="C51" s="493">
        <f ca="1">IF(OR($A$2=1,MAX($C$24:C50)&gt;=OP!$C$57),"",C50+(B51-B50))</f>
        <v>28</v>
      </c>
      <c r="D51" s="597">
        <f ca="1">IF(OR($A$2=1,$B51&gt;OP!$C$24,ISERROR(VLOOKUP($B51,GP_PY,7,0))),"",VLOOKUP($B51,GP_PY,7,0))</f>
        <v>22000</v>
      </c>
      <c r="E51" s="598"/>
      <c r="F51" s="597">
        <f t="shared" ca="1" si="0"/>
        <v>698225</v>
      </c>
      <c r="G51" s="598"/>
      <c r="H51" s="597">
        <f ca="1">IF(OR($A$2=1,B51=""),"",ROUND(VLOOKUP(OP!$C$55,DIE,$B51+1,0)*OP!$C$28,0))</f>
        <v>1000000</v>
      </c>
      <c r="I51" s="598"/>
      <c r="J51" s="597">
        <f ca="1">IF(OR($A$2=1,$B51=""),"",ROUND(VLOOKUP(OP!$C$55,HL_1,$B51+1,0)*OP!$C$28,0))</f>
        <v>740410</v>
      </c>
      <c r="K51" s="598"/>
      <c r="L51" s="597">
        <f ca="1">IF(OR($A$2=1,$B51=""),"",ROUND(VLOOKUP(OP!$C$55,HL_2,$B51+1,0)*OP!$C$28,0))</f>
        <v>1000000</v>
      </c>
      <c r="M51" s="598"/>
      <c r="N51" s="597">
        <f ca="1">IF(OR($A$2=1,$B51=""),"",ROUND(VLOOKUP(OP!$C$55,HL_2,$B51+1,0)*OP!$C$28,0)+ROUND(OP!$C$28*10000*0.2,0))</f>
        <v>1200000</v>
      </c>
      <c r="O51" s="598"/>
      <c r="P51" s="597">
        <f ca="1">IF(OR($A$2=1,$B51=""),"",ROUND(VLOOKUP(OP!$C$55,HL_3,$B51+1,0)*OP!$C$28,0))</f>
        <v>1000000</v>
      </c>
      <c r="Q51" s="598"/>
      <c r="R51" s="597">
        <f ca="1">IF(OR($A$2=1,B51=""),"",ROUND(VLOOKUP(OP!$C$55,EXP,$B51+1,0)*OP!$C$28,0))</f>
        <v>0</v>
      </c>
      <c r="S51" s="598"/>
      <c r="T51" s="597">
        <f ca="1">IF(OR($A$2=1,B51=""),"",ROUND(VLOOKUP(OP!$C$55,CV,$B51+1,0)*OP!$C$28,0))</f>
        <v>573500</v>
      </c>
      <c r="U51" s="598"/>
      <c r="V51" s="597">
        <f ca="1">IF(OR($A$2=1,B51=""),"",ROUND(VLOOKUP(OP!$C$55,PA,$B51+1,0)*OP!$C$28,0))</f>
        <v>798200</v>
      </c>
      <c r="W51" s="598"/>
      <c r="X51" s="21"/>
    </row>
    <row r="52" spans="2:24" s="20" customFormat="1" ht="10.35" customHeight="1">
      <c r="B52" s="493">
        <f ca="1">IF(OR(C51&gt;=OP!C$57,C51=""),"",IF(C51+1&gt;OP!$C$57,OP!$C$57+1-$B$24,B51+1))</f>
        <v>29</v>
      </c>
      <c r="C52" s="493">
        <f ca="1">IF(OR($A$2=1,MAX($C$24:C51)&gt;=OP!$C$57),"",C51+(B52-B51))</f>
        <v>29</v>
      </c>
      <c r="D52" s="597">
        <f ca="1">IF(OR($A$2=1,$B52&gt;OP!$C$24,ISERROR(VLOOKUP($B52,GP_PY,7,0))),"",VLOOKUP($B52,GP_PY,7,0))</f>
        <v>22000</v>
      </c>
      <c r="E52" s="598"/>
      <c r="F52" s="597">
        <f t="shared" ca="1" si="0"/>
        <v>720225</v>
      </c>
      <c r="G52" s="598"/>
      <c r="H52" s="597">
        <f ca="1">IF(OR($A$2=1,B52=""),"",ROUND(VLOOKUP(OP!$C$55,DIE,$B52+1,0)*OP!$C$28,0))</f>
        <v>1000000</v>
      </c>
      <c r="I52" s="598"/>
      <c r="J52" s="597">
        <f ca="1">IF(OR($A$2=1,$B52=""),"",ROUND(VLOOKUP(OP!$C$55,HL_1,$B52+1,0)*OP!$C$28,0))</f>
        <v>763730</v>
      </c>
      <c r="K52" s="598"/>
      <c r="L52" s="597">
        <f ca="1">IF(OR($A$2=1,$B52=""),"",ROUND(VLOOKUP(OP!$C$55,HL_2,$B52+1,0)*OP!$C$28,0))</f>
        <v>1000000</v>
      </c>
      <c r="M52" s="598"/>
      <c r="N52" s="597">
        <f ca="1">IF(OR($A$2=1,$B52=""),"",ROUND(VLOOKUP(OP!$C$55,HL_2,$B52+1,0)*OP!$C$28,0)+ROUND(OP!$C$28*10000*0.2,0))</f>
        <v>1200000</v>
      </c>
      <c r="O52" s="598"/>
      <c r="P52" s="597">
        <f ca="1">IF(OR($A$2=1,$B52=""),"",ROUND(VLOOKUP(OP!$C$55,HL_3,$B52+1,0)*OP!$C$28,0))</f>
        <v>1000000</v>
      </c>
      <c r="Q52" s="598"/>
      <c r="R52" s="597">
        <f ca="1">IF(OR($A$2=1,B52=""),"",ROUND(VLOOKUP(OP!$C$55,EXP,$B52+1,0)*OP!$C$28,0))</f>
        <v>0</v>
      </c>
      <c r="S52" s="598"/>
      <c r="T52" s="597">
        <f ca="1">IF(OR($A$2=1,B52=""),"",ROUND(VLOOKUP(OP!$C$55,CV,$B52+1,0)*OP!$C$28,0))</f>
        <v>600900</v>
      </c>
      <c r="U52" s="598"/>
      <c r="V52" s="597">
        <f ca="1">IF(OR($A$2=1,B52=""),"",ROUND(VLOOKUP(OP!$C$55,PA,$B52+1,0)*OP!$C$28,0))</f>
        <v>819200</v>
      </c>
      <c r="W52" s="598"/>
      <c r="X52" s="21"/>
    </row>
    <row r="53" spans="2:24" s="20" customFormat="1" ht="10.35" customHeight="1">
      <c r="B53" s="493">
        <f ca="1">IF(OR(C52&gt;=OP!C$57,C52=""),"",IF(C52+1&gt;OP!$C$57,OP!$C$57+1-$B$24,B52+1))</f>
        <v>30</v>
      </c>
      <c r="C53" s="493">
        <f ca="1">IF(OR($A$2=1,MAX($C$24:C52)&gt;=OP!$C$57),"",C52+(B53-B52))</f>
        <v>30</v>
      </c>
      <c r="D53" s="597">
        <f ca="1">IF(OR($A$2=1,$B53&gt;OP!$C$24,ISERROR(VLOOKUP($B53,GP_PY,7,0))),"",VLOOKUP($B53,GP_PY,7,0))</f>
        <v>22000</v>
      </c>
      <c r="E53" s="598"/>
      <c r="F53" s="597">
        <f t="shared" ca="1" si="0"/>
        <v>742225</v>
      </c>
      <c r="G53" s="598"/>
      <c r="H53" s="597">
        <f ca="1">IF(OR($A$2=1,B53=""),"",ROUND(VLOOKUP(OP!$C$55,DIE,$B53+1,0)*OP!$C$28,0))</f>
        <v>1000000</v>
      </c>
      <c r="I53" s="598"/>
      <c r="J53" s="597">
        <f ca="1">IF(OR($A$2=1,$B53=""),"",ROUND(VLOOKUP(OP!$C$55,HL_1,$B53+1,0)*OP!$C$28,0))</f>
        <v>787050</v>
      </c>
      <c r="K53" s="598"/>
      <c r="L53" s="597">
        <f ca="1">IF(OR($A$2=1,$B53=""),"",ROUND(VLOOKUP(OP!$C$55,HL_2,$B53+1,0)*OP!$C$28,0))</f>
        <v>1000000</v>
      </c>
      <c r="M53" s="598"/>
      <c r="N53" s="597">
        <f ca="1">IF(OR($A$2=1,$B53=""),"",ROUND(VLOOKUP(OP!$C$55,HL_2,$B53+1,0)*OP!$C$28,0)+ROUND(OP!$C$28*10000*0.2,0))</f>
        <v>1200000</v>
      </c>
      <c r="O53" s="598"/>
      <c r="P53" s="597">
        <f ca="1">IF(OR($A$2=1,$B53=""),"",ROUND(VLOOKUP(OP!$C$55,HL_3,$B53+1,0)*OP!$C$28,0))</f>
        <v>1000000</v>
      </c>
      <c r="Q53" s="598"/>
      <c r="R53" s="597">
        <f ca="1">IF(OR($A$2=1,B53=""),"",ROUND(VLOOKUP(OP!$C$55,EXP,$B53+1,0)*OP!$C$28,0))</f>
        <v>0</v>
      </c>
      <c r="S53" s="598"/>
      <c r="T53" s="597">
        <f ca="1">IF(OR($A$2=1,B53=""),"",ROUND(VLOOKUP(OP!$C$55,CV,$B53+1,0)*OP!$C$28,0))</f>
        <v>629200</v>
      </c>
      <c r="U53" s="598"/>
      <c r="V53" s="597">
        <f ca="1">IF(OR($A$2=1,B53=""),"",ROUND(VLOOKUP(OP!$C$55,PA,$B53+1,0)*OP!$C$28,0))</f>
        <v>0</v>
      </c>
      <c r="W53" s="598"/>
      <c r="X53" s="21"/>
    </row>
    <row r="54" spans="2:24" s="20" customFormat="1" ht="10.35" customHeight="1">
      <c r="B54" s="493">
        <f ca="1">IF(OR(C53&gt;=OP!C$57,C53=""),"",IF(C53+1&gt;OP!$C$57,OP!$C$57+1-$B$24,B53+1))</f>
        <v>31</v>
      </c>
      <c r="C54" s="493">
        <f ca="1">IF(OR($A$2=1,MAX($C$24:C53)&gt;=OP!$C$57),"",C53+(B54-B53))</f>
        <v>31</v>
      </c>
      <c r="D54" s="597" t="str">
        <f ca="1">IF(OR($A$2=1,$B54&gt;OP!$C$24,ISERROR(VLOOKUP($B54,GP_PY,7,0))),"",VLOOKUP($B54,GP_PY,7,0))</f>
        <v/>
      </c>
      <c r="E54" s="598"/>
      <c r="F54" s="597">
        <f ca="1">IF(OR($A$2=1,B54=""),"",N(F53)+N(D54))</f>
        <v>742225</v>
      </c>
      <c r="G54" s="598"/>
      <c r="H54" s="597">
        <f ca="1">IF(OR($A$2=1,B54=""),"",ROUND(VLOOKUP(OP!$C$55,DIE,$B54+1,0)*OP!$C$28,0))</f>
        <v>1000000</v>
      </c>
      <c r="I54" s="598"/>
      <c r="J54" s="597">
        <f ca="1">IF(OR($A$2=1,$B54=""),"",ROUND(VLOOKUP(OP!$C$55,HL_1,$B54+1,0)*OP!$C$28,0))</f>
        <v>787050</v>
      </c>
      <c r="K54" s="598"/>
      <c r="L54" s="597">
        <f ca="1">IF(OR($A$2=1,$B54=""),"",ROUND(VLOOKUP(OP!$C$55,HL_2,$B54+1,0)*OP!$C$28,0))</f>
        <v>1000000</v>
      </c>
      <c r="M54" s="598"/>
      <c r="N54" s="597">
        <f ca="1">IF(OR($A$2=1,$B54=""),"",ROUND(VLOOKUP(OP!$C$55,HL_2,$B54+1,0)*OP!$C$28,0)+ROUND(OP!$C$28*10000*0.2,0))</f>
        <v>1200000</v>
      </c>
      <c r="O54" s="598"/>
      <c r="P54" s="597">
        <f ca="1">IF(OR($A$2=1,$B54=""),"",ROUND(VLOOKUP(OP!$C$55,HL_3,$B54+1,0)*OP!$C$28,0))</f>
        <v>1000000</v>
      </c>
      <c r="Q54" s="598"/>
      <c r="R54" s="597">
        <f ca="1">IF(OR($A$2=1,B54=""),"",ROUND(VLOOKUP(OP!$C$55,EXP,$B54+1,0)*OP!$C$28,0))</f>
        <v>0</v>
      </c>
      <c r="S54" s="598"/>
      <c r="T54" s="597">
        <f ca="1">IF(OR($A$2=1,B54=""),"",ROUND(VLOOKUP(OP!$C$55,CV,$B54+1,0)*OP!$C$28,0))</f>
        <v>645600</v>
      </c>
      <c r="U54" s="598"/>
      <c r="V54" s="597">
        <f ca="1">IF(OR($A$2=1,B54=""),"",ROUND(VLOOKUP(OP!$C$55,PA,$B54+1,0)*OP!$C$28,0))</f>
        <v>0</v>
      </c>
      <c r="W54" s="598"/>
      <c r="X54" s="21"/>
    </row>
    <row r="55" spans="2:24" s="20" customFormat="1" ht="10.35" customHeight="1">
      <c r="B55" s="493">
        <f ca="1">IF(OR(C54&gt;=OP!C$57,C54=""),"",IF(C54+1&gt;OP!$C$57,OP!$C$57+1-$B$24,B54+1))</f>
        <v>32</v>
      </c>
      <c r="C55" s="493">
        <f ca="1">IF(OR($A$2=1,MAX($C$24:C54)&gt;=OP!$C$57),"",C54+(B55-B54))</f>
        <v>32</v>
      </c>
      <c r="D55" s="597" t="str">
        <f ca="1">IF(OR($A$2=1,$B55&gt;OP!$C$24,ISERROR(VLOOKUP($B55,GP_PY,7,0))),"",VLOOKUP($B55,GP_PY,7,0))</f>
        <v/>
      </c>
      <c r="E55" s="598"/>
      <c r="F55" s="597">
        <f t="shared" ref="F55:F68" ca="1" si="1">IF(OR($A$2=1,B55=""),"",N(F54)+N(D55))</f>
        <v>742225</v>
      </c>
      <c r="G55" s="598"/>
      <c r="H55" s="597">
        <f ca="1">IF(OR($A$2=1,B55=""),"",ROUND(VLOOKUP(OP!$C$55,DIE,$B55+1,0)*OP!$C$28,0))</f>
        <v>1000000</v>
      </c>
      <c r="I55" s="598"/>
      <c r="J55" s="597">
        <f ca="1">IF(OR($A$2=1,$B55=""),"",ROUND(VLOOKUP(OP!$C$55,HL_1,$B55+1,0)*OP!$C$28,0))</f>
        <v>787050</v>
      </c>
      <c r="K55" s="598"/>
      <c r="L55" s="597">
        <f ca="1">IF(OR($A$2=1,$B55=""),"",ROUND(VLOOKUP(OP!$C$55,HL_2,$B55+1,0)*OP!$C$28,0))</f>
        <v>1000000</v>
      </c>
      <c r="M55" s="598"/>
      <c r="N55" s="597">
        <f ca="1">IF(OR($A$2=1,$B55=""),"",ROUND(VLOOKUP(OP!$C$55,HL_2,$B55+1,0)*OP!$C$28,0)+ROUND(OP!$C$28*10000*0.2,0))</f>
        <v>1200000</v>
      </c>
      <c r="O55" s="598"/>
      <c r="P55" s="597">
        <f ca="1">IF(OR($A$2=1,$B55=""),"",ROUND(VLOOKUP(OP!$C$55,HL_3,$B55+1,0)*OP!$C$28,0))</f>
        <v>1000000</v>
      </c>
      <c r="Q55" s="598"/>
      <c r="R55" s="597">
        <f ca="1">IF(OR($A$2=1,B55=""),"",ROUND(VLOOKUP(OP!$C$55,EXP,$B55+1,0)*OP!$C$28,0))</f>
        <v>0</v>
      </c>
      <c r="S55" s="598"/>
      <c r="T55" s="597">
        <f ca="1">IF(OR($A$2=1,B55=""),"",ROUND(VLOOKUP(OP!$C$55,CV,$B55+1,0)*OP!$C$28,0))</f>
        <v>662700</v>
      </c>
      <c r="U55" s="598"/>
      <c r="V55" s="597">
        <f ca="1">IF(OR($A$2=1,B55=""),"",ROUND(VLOOKUP(OP!$C$55,PA,$B55+1,0)*OP!$C$28,0))</f>
        <v>0</v>
      </c>
      <c r="W55" s="598"/>
      <c r="X55" s="21"/>
    </row>
    <row r="56" spans="2:24" s="20" customFormat="1" ht="10.35" customHeight="1">
      <c r="B56" s="493">
        <f ca="1">IF(OR(C55&gt;=OP!C$57,C55=""),"",IF(C55+1&gt;OP!$C$57,OP!$C$57+1-$B$24,B55+1))</f>
        <v>33</v>
      </c>
      <c r="C56" s="493">
        <f ca="1">IF(OR($A$2=1,MAX($C$24:C55)&gt;=OP!$C$57),"",C55+(B56-B55))</f>
        <v>33</v>
      </c>
      <c r="D56" s="597" t="str">
        <f ca="1">IF(OR($A$2=1,$B56&gt;OP!$C$24,ISERROR(VLOOKUP($B56,GP_PY,7,0))),"",VLOOKUP($B56,GP_PY,7,0))</f>
        <v/>
      </c>
      <c r="E56" s="598"/>
      <c r="F56" s="597">
        <f t="shared" ca="1" si="1"/>
        <v>742225</v>
      </c>
      <c r="G56" s="598"/>
      <c r="H56" s="597">
        <f ca="1">IF(OR($A$2=1,B56=""),"",ROUND(VLOOKUP(OP!$C$55,DIE,$B56+1,0)*OP!$C$28,0))</f>
        <v>1000000</v>
      </c>
      <c r="I56" s="598"/>
      <c r="J56" s="597">
        <f ca="1">IF(OR($A$2=1,$B56=""),"",ROUND(VLOOKUP(OP!$C$55,HL_1,$B56+1,0)*OP!$C$28,0))</f>
        <v>787050</v>
      </c>
      <c r="K56" s="598"/>
      <c r="L56" s="597">
        <f ca="1">IF(OR($A$2=1,$B56=""),"",ROUND(VLOOKUP(OP!$C$55,HL_2,$B56+1,0)*OP!$C$28,0))</f>
        <v>1000000</v>
      </c>
      <c r="M56" s="598"/>
      <c r="N56" s="597">
        <f ca="1">IF(OR($A$2=1,$B56=""),"",ROUND(VLOOKUP(OP!$C$55,HL_2,$B56+1,0)*OP!$C$28,0)+ROUND(OP!$C$28*10000*0.2,0))</f>
        <v>1200000</v>
      </c>
      <c r="O56" s="598"/>
      <c r="P56" s="597">
        <f ca="1">IF(OR($A$2=1,$B56=""),"",ROUND(VLOOKUP(OP!$C$55,HL_3,$B56+1,0)*OP!$C$28,0))</f>
        <v>1000000</v>
      </c>
      <c r="Q56" s="598"/>
      <c r="R56" s="597">
        <f ca="1">IF(OR($A$2=1,B56=""),"",ROUND(VLOOKUP(OP!$C$55,EXP,$B56+1,0)*OP!$C$28,0))</f>
        <v>0</v>
      </c>
      <c r="S56" s="598"/>
      <c r="T56" s="597">
        <f ca="1">IF(OR($A$2=1,B56=""),"",ROUND(VLOOKUP(OP!$C$55,CV,$B56+1,0)*OP!$C$28,0))</f>
        <v>680600</v>
      </c>
      <c r="U56" s="598"/>
      <c r="V56" s="597">
        <f ca="1">IF(OR($A$2=1,B56=""),"",ROUND(VLOOKUP(OP!$C$55,PA,$B56+1,0)*OP!$C$28,0))</f>
        <v>0</v>
      </c>
      <c r="W56" s="598"/>
      <c r="X56" s="21"/>
    </row>
    <row r="57" spans="2:24" s="20" customFormat="1" ht="10.35" customHeight="1">
      <c r="B57" s="493">
        <f ca="1">IF(OR(C56&gt;=OP!C$57,C56=""),"",IF(C56+1&gt;OP!$C$57,OP!$C$57+1-$B$24,B56+1))</f>
        <v>34</v>
      </c>
      <c r="C57" s="493">
        <f ca="1">IF(OR($A$2=1,MAX($C$24:C56)&gt;=OP!$C$57),"",C56+(B57-B56))</f>
        <v>34</v>
      </c>
      <c r="D57" s="597" t="str">
        <f ca="1">IF(OR($A$2=1,$B57&gt;OP!$C$24,ISERROR(VLOOKUP($B57,GP_PY,7,0))),"",VLOOKUP($B57,GP_PY,7,0))</f>
        <v/>
      </c>
      <c r="E57" s="598"/>
      <c r="F57" s="597">
        <f t="shared" ca="1" si="1"/>
        <v>742225</v>
      </c>
      <c r="G57" s="598"/>
      <c r="H57" s="597">
        <f ca="1">IF(OR($A$2=1,B57=""),"",ROUND(VLOOKUP(OP!$C$55,DIE,$B57+1,0)*OP!$C$28,0))</f>
        <v>1000000</v>
      </c>
      <c r="I57" s="598"/>
      <c r="J57" s="597">
        <f ca="1">IF(OR($A$2=1,$B57=""),"",ROUND(VLOOKUP(OP!$C$55,HL_1,$B57+1,0)*OP!$C$28,0))</f>
        <v>787050</v>
      </c>
      <c r="K57" s="598"/>
      <c r="L57" s="597">
        <f ca="1">IF(OR($A$2=1,$B57=""),"",ROUND(VLOOKUP(OP!$C$55,HL_2,$B57+1,0)*OP!$C$28,0))</f>
        <v>1000000</v>
      </c>
      <c r="M57" s="598"/>
      <c r="N57" s="597">
        <f ca="1">IF(OR($A$2=1,$B57=""),"",ROUND(VLOOKUP(OP!$C$55,HL_2,$B57+1,0)*OP!$C$28,0)+ROUND(OP!$C$28*10000*0.2,0))</f>
        <v>1200000</v>
      </c>
      <c r="O57" s="598"/>
      <c r="P57" s="597">
        <f ca="1">IF(OR($A$2=1,$B57=""),"",ROUND(VLOOKUP(OP!$C$55,HL_3,$B57+1,0)*OP!$C$28,0))</f>
        <v>1000000</v>
      </c>
      <c r="Q57" s="598"/>
      <c r="R57" s="597">
        <f ca="1">IF(OR($A$2=1,B57=""),"",ROUND(VLOOKUP(OP!$C$55,EXP,$B57+1,0)*OP!$C$28,0))</f>
        <v>0</v>
      </c>
      <c r="S57" s="598"/>
      <c r="T57" s="597">
        <f ca="1">IF(OR($A$2=1,B57=""),"",ROUND(VLOOKUP(OP!$C$55,CV,$B57+1,0)*OP!$C$28,0))</f>
        <v>699400</v>
      </c>
      <c r="U57" s="598"/>
      <c r="V57" s="597">
        <f ca="1">IF(OR($A$2=1,B57=""),"",ROUND(VLOOKUP(OP!$C$55,PA,$B57+1,0)*OP!$C$28,0))</f>
        <v>0</v>
      </c>
      <c r="W57" s="598"/>
      <c r="X57" s="21"/>
    </row>
    <row r="58" spans="2:24" s="338" customFormat="1" ht="10.35" customHeight="1">
      <c r="B58" s="493">
        <f ca="1">IF(OR(C57&gt;=OP!C$57,C57=""),"",IF(C57+1&gt;OP!$C$57,OP!$C$57+1-$B$24,B57+1))</f>
        <v>35</v>
      </c>
      <c r="C58" s="493">
        <f ca="1">IF(OR($A$2=1,MAX($C$24:C57)&gt;=OP!$C$57),"",C57+(B58-B57))</f>
        <v>35</v>
      </c>
      <c r="D58" s="597" t="str">
        <f ca="1">IF(OR($A$2=1,$B58&gt;OP!$C$24,ISERROR(VLOOKUP($B58,GP_PY,7,0))),"",VLOOKUP($B58,GP_PY,7,0))</f>
        <v/>
      </c>
      <c r="E58" s="598"/>
      <c r="F58" s="597">
        <f t="shared" ca="1" si="1"/>
        <v>742225</v>
      </c>
      <c r="G58" s="598"/>
      <c r="H58" s="597">
        <f ca="1">IF(OR($A$2=1,B58=""),"",ROUND(VLOOKUP(OP!$C$55,DIE,$B58+1,0)*OP!$C$28,0))</f>
        <v>1000000</v>
      </c>
      <c r="I58" s="598"/>
      <c r="J58" s="597">
        <f ca="1">IF(OR($A$2=1,$B58=""),"",ROUND(VLOOKUP(OP!$C$55,HL_1,$B58+1,0)*OP!$C$28,0))</f>
        <v>787050</v>
      </c>
      <c r="K58" s="598"/>
      <c r="L58" s="597">
        <f ca="1">IF(OR($A$2=1,$B58=""),"",ROUND(VLOOKUP(OP!$C$55,HL_2,$B58+1,0)*OP!$C$28,0))</f>
        <v>1000000</v>
      </c>
      <c r="M58" s="598"/>
      <c r="N58" s="597">
        <f ca="1">IF(OR($A$2=1,$B58=""),"",ROUND(VLOOKUP(OP!$C$55,HL_2,$B58+1,0)*OP!$C$28,0)+ROUND(OP!$C$28*10000*0.2,0))</f>
        <v>1200000</v>
      </c>
      <c r="O58" s="598"/>
      <c r="P58" s="597">
        <f ca="1">IF(OR($A$2=1,$B58=""),"",ROUND(VLOOKUP(OP!$C$55,HL_3,$B58+1,0)*OP!$C$28,0))</f>
        <v>1000000</v>
      </c>
      <c r="Q58" s="598"/>
      <c r="R58" s="597">
        <f ca="1">IF(OR($A$2=1,B58=""),"",ROUND(VLOOKUP(OP!$C$55,EXP,$B58+1,0)*OP!$C$28,0))</f>
        <v>0</v>
      </c>
      <c r="S58" s="598"/>
      <c r="T58" s="597">
        <f ca="1">IF(OR($A$2=1,B58=""),"",ROUND(VLOOKUP(OP!$C$55,CV,$B58+1,0)*OP!$C$28,0))</f>
        <v>719300</v>
      </c>
      <c r="U58" s="598"/>
      <c r="V58" s="597">
        <f ca="1">IF(OR($A$2=1,B58=""),"",ROUND(VLOOKUP(OP!$C$55,PA,$B58+1,0)*OP!$C$28,0))</f>
        <v>0</v>
      </c>
      <c r="W58" s="598"/>
      <c r="X58" s="339"/>
    </row>
    <row r="59" spans="2:24" s="338" customFormat="1" ht="10.35" customHeight="1">
      <c r="B59" s="493">
        <f ca="1">IF(OR(C58&gt;=OP!C$57,C58=""),"",IF(C58+1&gt;OP!$C$57,OP!$C$57+1-$B$24,B58+1))</f>
        <v>36</v>
      </c>
      <c r="C59" s="493">
        <f ca="1">IF(OR($A$2=1,MAX($C$24:C58)&gt;=OP!$C$57),"",C58+(B59-B58))</f>
        <v>36</v>
      </c>
      <c r="D59" s="597" t="str">
        <f ca="1">IF(OR($A$2=1,$B59&gt;OP!$C$24,ISERROR(VLOOKUP($B59,GP_PY,7,0))),"",VLOOKUP($B59,GP_PY,7,0))</f>
        <v/>
      </c>
      <c r="E59" s="598"/>
      <c r="F59" s="597">
        <f t="shared" ca="1" si="1"/>
        <v>742225</v>
      </c>
      <c r="G59" s="598"/>
      <c r="H59" s="597">
        <f ca="1">IF(OR($A$2=1,B59=""),"",ROUND(VLOOKUP(OP!$C$55,DIE,$B59+1,0)*OP!$C$28,0))</f>
        <v>1000000</v>
      </c>
      <c r="I59" s="598"/>
      <c r="J59" s="597">
        <f ca="1">IF(OR($A$2=1,$B59=""),"",ROUND(VLOOKUP(OP!$C$55,HL_1,$B59+1,0)*OP!$C$28,0))</f>
        <v>787050</v>
      </c>
      <c r="K59" s="598"/>
      <c r="L59" s="597">
        <f ca="1">IF(OR($A$2=1,$B59=""),"",ROUND(VLOOKUP(OP!$C$55,HL_2,$B59+1,0)*OP!$C$28,0))</f>
        <v>1000000</v>
      </c>
      <c r="M59" s="598"/>
      <c r="N59" s="597">
        <f ca="1">IF(OR($A$2=1,$B59=""),"",ROUND(VLOOKUP(OP!$C$55,HL_2,$B59+1,0)*OP!$C$28,0)+ROUND(OP!$C$28*10000*0.2,0))</f>
        <v>1200000</v>
      </c>
      <c r="O59" s="598"/>
      <c r="P59" s="597">
        <f ca="1">IF(OR($A$2=1,$B59=""),"",ROUND(VLOOKUP(OP!$C$55,HL_3,$B59+1,0)*OP!$C$28,0))</f>
        <v>1000000</v>
      </c>
      <c r="Q59" s="598"/>
      <c r="R59" s="597">
        <f ca="1">IF(OR($A$2=1,B59=""),"",ROUND(VLOOKUP(OP!$C$55,EXP,$B59+1,0)*OP!$C$28,0))</f>
        <v>0</v>
      </c>
      <c r="S59" s="598"/>
      <c r="T59" s="597">
        <f ca="1">IF(OR($A$2=1,B59=""),"",ROUND(VLOOKUP(OP!$C$55,CV,$B59+1,0)*OP!$C$28,0))</f>
        <v>740200</v>
      </c>
      <c r="U59" s="598"/>
      <c r="V59" s="597">
        <f ca="1">IF(OR($A$2=1,B59=""),"",ROUND(VLOOKUP(OP!$C$55,PA,$B59+1,0)*OP!$C$28,0))</f>
        <v>0</v>
      </c>
      <c r="W59" s="598"/>
      <c r="X59" s="339"/>
    </row>
    <row r="60" spans="2:24" s="338" customFormat="1" ht="10.35" customHeight="1">
      <c r="B60" s="493">
        <f ca="1">IF(OR(C59&gt;=OP!C$57,C59=""),"",IF(C59+1&gt;OP!$C$57,OP!$C$57+1-$B$24,B59+1))</f>
        <v>37</v>
      </c>
      <c r="C60" s="493">
        <f ca="1">IF(OR($A$2=1,MAX($C$24:C59)&gt;=OP!$C$57),"",C59+(B60-B59))</f>
        <v>37</v>
      </c>
      <c r="D60" s="597" t="str">
        <f ca="1">IF(OR($A$2=1,$B60&gt;OP!$C$24,ISERROR(VLOOKUP($B60,GP_PY,7,0))),"",VLOOKUP($B60,GP_PY,7,0))</f>
        <v/>
      </c>
      <c r="E60" s="598"/>
      <c r="F60" s="597">
        <f t="shared" ca="1" si="1"/>
        <v>742225</v>
      </c>
      <c r="G60" s="598"/>
      <c r="H60" s="597">
        <f ca="1">IF(OR($A$2=1,B60=""),"",ROUND(VLOOKUP(OP!$C$55,DIE,$B60+1,0)*OP!$C$28,0))</f>
        <v>1000000</v>
      </c>
      <c r="I60" s="598"/>
      <c r="J60" s="597">
        <f ca="1">IF(OR($A$2=1,$B60=""),"",ROUND(VLOOKUP(OP!$C$55,HL_1,$B60+1,0)*OP!$C$28,0))</f>
        <v>787050</v>
      </c>
      <c r="K60" s="598"/>
      <c r="L60" s="597">
        <f ca="1">IF(OR($A$2=1,$B60=""),"",ROUND(VLOOKUP(OP!$C$55,HL_2,$B60+1,0)*OP!$C$28,0))</f>
        <v>1000000</v>
      </c>
      <c r="M60" s="598"/>
      <c r="N60" s="597">
        <f ca="1">IF(OR($A$2=1,$B60=""),"",ROUND(VLOOKUP(OP!$C$55,HL_2,$B60+1,0)*OP!$C$28,0)+ROUND(OP!$C$28*10000*0.2,0))</f>
        <v>1200000</v>
      </c>
      <c r="O60" s="598"/>
      <c r="P60" s="597">
        <f ca="1">IF(OR($A$2=1,$B60=""),"",ROUND(VLOOKUP(OP!$C$55,HL_3,$B60+1,0)*OP!$C$28,0))</f>
        <v>1000000</v>
      </c>
      <c r="Q60" s="598"/>
      <c r="R60" s="597">
        <f ca="1">IF(OR($A$2=1,B60=""),"",ROUND(VLOOKUP(OP!$C$55,EXP,$B60+1,0)*OP!$C$28,0))</f>
        <v>0</v>
      </c>
      <c r="S60" s="598"/>
      <c r="T60" s="597">
        <f ca="1">IF(OR($A$2=1,B60=""),"",ROUND(VLOOKUP(OP!$C$55,CV,$B60+1,0)*OP!$C$28,0))</f>
        <v>762200</v>
      </c>
      <c r="U60" s="598"/>
      <c r="V60" s="597">
        <f ca="1">IF(OR($A$2=1,B60=""),"",ROUND(VLOOKUP(OP!$C$55,PA,$B60+1,0)*OP!$C$28,0))</f>
        <v>0</v>
      </c>
      <c r="W60" s="598"/>
      <c r="X60" s="339"/>
    </row>
    <row r="61" spans="2:24" s="338" customFormat="1" ht="10.35" customHeight="1">
      <c r="B61" s="493">
        <f ca="1">IF(OR(C60&gt;=OP!C$57,C60=""),"",IF(C60+1&gt;OP!$C$57,OP!$C$57+1-$B$24,B60+1))</f>
        <v>38</v>
      </c>
      <c r="C61" s="493">
        <f ca="1">IF(OR($A$2=1,MAX($C$24:C60)&gt;=OP!$C$57),"",C60+(B61-B60))</f>
        <v>38</v>
      </c>
      <c r="D61" s="597" t="str">
        <f ca="1">IF(OR($A$2=1,$B61&gt;OP!$C$24,ISERROR(VLOOKUP($B61,GP_PY,7,0))),"",VLOOKUP($B61,GP_PY,7,0))</f>
        <v/>
      </c>
      <c r="E61" s="598"/>
      <c r="F61" s="597">
        <f t="shared" ca="1" si="1"/>
        <v>742225</v>
      </c>
      <c r="G61" s="598"/>
      <c r="H61" s="597">
        <f ca="1">IF(OR($A$2=1,B61=""),"",ROUND(VLOOKUP(OP!$C$55,DIE,$B61+1,0)*OP!$C$28,0))</f>
        <v>1000000</v>
      </c>
      <c r="I61" s="598"/>
      <c r="J61" s="597">
        <f ca="1">IF(OR($A$2=1,$B61=""),"",ROUND(VLOOKUP(OP!$C$55,HL_1,$B61+1,0)*OP!$C$28,0))</f>
        <v>787050</v>
      </c>
      <c r="K61" s="598"/>
      <c r="L61" s="597">
        <f ca="1">IF(OR($A$2=1,$B61=""),"",ROUND(VLOOKUP(OP!$C$55,HL_2,$B61+1,0)*OP!$C$28,0))</f>
        <v>1000000</v>
      </c>
      <c r="M61" s="598"/>
      <c r="N61" s="597">
        <f ca="1">IF(OR($A$2=1,$B61=""),"",ROUND(VLOOKUP(OP!$C$55,HL_2,$B61+1,0)*OP!$C$28,0)+ROUND(OP!$C$28*10000*0.2,0))</f>
        <v>1200000</v>
      </c>
      <c r="O61" s="598"/>
      <c r="P61" s="597">
        <f ca="1">IF(OR($A$2=1,$B61=""),"",ROUND(VLOOKUP(OP!$C$55,HL_3,$B61+1,0)*OP!$C$28,0))</f>
        <v>1000000</v>
      </c>
      <c r="Q61" s="598"/>
      <c r="R61" s="597">
        <f ca="1">IF(OR($A$2=1,B61=""),"",ROUND(VLOOKUP(OP!$C$55,EXP,$B61+1,0)*OP!$C$28,0))</f>
        <v>0</v>
      </c>
      <c r="S61" s="598"/>
      <c r="T61" s="597">
        <f ca="1">IF(OR($A$2=1,B61=""),"",ROUND(VLOOKUP(OP!$C$55,CV,$B61+1,0)*OP!$C$28,0))</f>
        <v>785600</v>
      </c>
      <c r="U61" s="598"/>
      <c r="V61" s="597">
        <f ca="1">IF(OR($A$2=1,B61=""),"",ROUND(VLOOKUP(OP!$C$55,PA,$B61+1,0)*OP!$C$28,0))</f>
        <v>0</v>
      </c>
      <c r="W61" s="598"/>
      <c r="X61" s="339"/>
    </row>
    <row r="62" spans="2:24" s="338" customFormat="1" ht="10.35" customHeight="1">
      <c r="B62" s="493">
        <f ca="1">IF(OR(C61&gt;=OP!C$57,C61=""),"",IF(C61+1&gt;OP!$C$57,OP!$C$57+1-$B$24,B61+1))</f>
        <v>39</v>
      </c>
      <c r="C62" s="493">
        <f ca="1">IF(OR($A$2=1,MAX($C$24:C61)&gt;=OP!$C$57),"",C61+(B62-B61))</f>
        <v>39</v>
      </c>
      <c r="D62" s="597" t="str">
        <f ca="1">IF(OR($A$2=1,$B62&gt;OP!$C$24,ISERROR(VLOOKUP($B62,GP_PY,7,0))),"",VLOOKUP($B62,GP_PY,7,0))</f>
        <v/>
      </c>
      <c r="E62" s="598"/>
      <c r="F62" s="597">
        <f t="shared" ca="1" si="1"/>
        <v>742225</v>
      </c>
      <c r="G62" s="598"/>
      <c r="H62" s="597">
        <f ca="1">IF(OR($A$2=1,B62=""),"",ROUND(VLOOKUP(OP!$C$55,DIE,$B62+1,0)*OP!$C$28,0))</f>
        <v>1000000</v>
      </c>
      <c r="I62" s="598"/>
      <c r="J62" s="597">
        <f ca="1">IF(OR($A$2=1,$B62=""),"",ROUND(VLOOKUP(OP!$C$55,HL_1,$B62+1,0)*OP!$C$28,0))</f>
        <v>787050</v>
      </c>
      <c r="K62" s="598"/>
      <c r="L62" s="597">
        <f ca="1">IF(OR($A$2=1,$B62=""),"",ROUND(VLOOKUP(OP!$C$55,HL_2,$B62+1,0)*OP!$C$28,0))</f>
        <v>1000000</v>
      </c>
      <c r="M62" s="598"/>
      <c r="N62" s="597">
        <f ca="1">IF(OR($A$2=1,$B62=""),"",ROUND(VLOOKUP(OP!$C$55,HL_2,$B62+1,0)*OP!$C$28,0)+ROUND(OP!$C$28*10000*0.2,0))</f>
        <v>1200000</v>
      </c>
      <c r="O62" s="598"/>
      <c r="P62" s="597">
        <f ca="1">IF(OR($A$2=1,$B62=""),"",ROUND(VLOOKUP(OP!$C$55,HL_3,$B62+1,0)*OP!$C$28,0))</f>
        <v>1000000</v>
      </c>
      <c r="Q62" s="598"/>
      <c r="R62" s="597">
        <f ca="1">IF(OR($A$2=1,B62=""),"",ROUND(VLOOKUP(OP!$C$55,EXP,$B62+1,0)*OP!$C$28,0))</f>
        <v>0</v>
      </c>
      <c r="S62" s="598"/>
      <c r="T62" s="597">
        <f ca="1">IF(OR($A$2=1,B62=""),"",ROUND(VLOOKUP(OP!$C$55,CV,$B62+1,0)*OP!$C$28,0))</f>
        <v>810600</v>
      </c>
      <c r="U62" s="598"/>
      <c r="V62" s="597">
        <f ca="1">IF(OR($A$2=1,B62=""),"",ROUND(VLOOKUP(OP!$C$55,PA,$B62+1,0)*OP!$C$28,0))</f>
        <v>0</v>
      </c>
      <c r="W62" s="598"/>
      <c r="X62" s="339"/>
    </row>
    <row r="63" spans="2:24" s="338" customFormat="1" ht="10.35" customHeight="1">
      <c r="B63" s="493">
        <f ca="1">IF(OR(C62&gt;=OP!C$57,C62=""),"",IF(C62+1&gt;OP!$C$57,OP!$C$57+1-$B$24,B62+1))</f>
        <v>40</v>
      </c>
      <c r="C63" s="493">
        <f ca="1">IF(OR($A$2=1,MAX($C$24:C62)&gt;=OP!$C$57),"",C62+(B63-B62))</f>
        <v>40</v>
      </c>
      <c r="D63" s="597" t="str">
        <f ca="1">IF(OR($A$2=1,$B63&gt;OP!$C$24,ISERROR(VLOOKUP($B63,GP_PY,7,0))),"",VLOOKUP($B63,GP_PY,7,0))</f>
        <v/>
      </c>
      <c r="E63" s="598"/>
      <c r="F63" s="597">
        <f t="shared" ca="1" si="1"/>
        <v>742225</v>
      </c>
      <c r="G63" s="598"/>
      <c r="H63" s="597">
        <f ca="1">IF(OR($A$2=1,B63=""),"",ROUND(VLOOKUP(OP!$C$55,DIE,$B63+1,0)*OP!$C$28,0))</f>
        <v>1000000</v>
      </c>
      <c r="I63" s="598"/>
      <c r="J63" s="597">
        <f ca="1">IF(OR($A$2=1,$B63=""),"",ROUND(VLOOKUP(OP!$C$55,HL_1,$B63+1,0)*OP!$C$28,0))</f>
        <v>787050</v>
      </c>
      <c r="K63" s="598"/>
      <c r="L63" s="597">
        <f ca="1">IF(OR($A$2=1,$B63=""),"",ROUND(VLOOKUP(OP!$C$55,HL_2,$B63+1,0)*OP!$C$28,0))</f>
        <v>1000000</v>
      </c>
      <c r="M63" s="598"/>
      <c r="N63" s="597">
        <f ca="1">IF(OR($A$2=1,$B63=""),"",ROUND(VLOOKUP(OP!$C$55,HL_2,$B63+1,0)*OP!$C$28,0)+ROUND(OP!$C$28*10000*0.2,0))</f>
        <v>1200000</v>
      </c>
      <c r="O63" s="598"/>
      <c r="P63" s="597">
        <f ca="1">IF(OR($A$2=1,$B63=""),"",ROUND(VLOOKUP(OP!$C$55,HL_3,$B63+1,0)*OP!$C$28,0))</f>
        <v>1000000</v>
      </c>
      <c r="Q63" s="598"/>
      <c r="R63" s="597">
        <f ca="1">IF(OR($A$2=1,B63=""),"",ROUND(VLOOKUP(OP!$C$55,EXP,$B63+1,0)*OP!$C$28,0))</f>
        <v>0</v>
      </c>
      <c r="S63" s="598"/>
      <c r="T63" s="597">
        <f ca="1">IF(OR($A$2=1,B63=""),"",ROUND(VLOOKUP(OP!$C$55,CV,$B63+1,0)*OP!$C$28,0))</f>
        <v>837200</v>
      </c>
      <c r="U63" s="598"/>
      <c r="V63" s="597">
        <f ca="1">IF(OR($A$2=1,B63=""),"",ROUND(VLOOKUP(OP!$C$55,PA,$B63+1,0)*OP!$C$28,0))</f>
        <v>0</v>
      </c>
      <c r="W63" s="598"/>
      <c r="X63" s="339"/>
    </row>
    <row r="64" spans="2:24" s="338" customFormat="1" ht="10.35" customHeight="1">
      <c r="B64" s="493">
        <f ca="1">IF(OR(C63&gt;=OP!C$57,C63=""),"",IF(C63+1&gt;OP!$C$57,OP!$C$57+1-$B$24,B63+1))</f>
        <v>41</v>
      </c>
      <c r="C64" s="493">
        <f ca="1">IF(OR($A$2=1,MAX($C$24:C63)&gt;=OP!$C$57),"",C63+(B64-B63))</f>
        <v>41</v>
      </c>
      <c r="D64" s="597" t="str">
        <f ca="1">IF(OR($A$2=1,$B64&gt;OP!$C$24,ISERROR(VLOOKUP($B64,GP_PY,7,0))),"",VLOOKUP($B64,GP_PY,7,0))</f>
        <v/>
      </c>
      <c r="E64" s="598"/>
      <c r="F64" s="597">
        <f t="shared" ca="1" si="1"/>
        <v>742225</v>
      </c>
      <c r="G64" s="598"/>
      <c r="H64" s="597">
        <f ca="1">IF(OR($A$2=1,B64=""),"",ROUND(VLOOKUP(OP!$C$55,DIE,$B64+1,0)*OP!$C$28,0))</f>
        <v>1000000</v>
      </c>
      <c r="I64" s="598"/>
      <c r="J64" s="597">
        <f ca="1">IF(OR($A$2=1,$B64=""),"",ROUND(VLOOKUP(OP!$C$55,HL_1,$B64+1,0)*OP!$C$28,0))</f>
        <v>787050</v>
      </c>
      <c r="K64" s="598"/>
      <c r="L64" s="597">
        <f ca="1">IF(OR($A$2=1,$B64=""),"",ROUND(VLOOKUP(OP!$C$55,HL_2,$B64+1,0)*OP!$C$28,0))</f>
        <v>1000000</v>
      </c>
      <c r="M64" s="598"/>
      <c r="N64" s="597">
        <f ca="1">IF(OR($A$2=1,$B64=""),"",ROUND(VLOOKUP(OP!$C$55,HL_2,$B64+1,0)*OP!$C$28,0)+ROUND(OP!$C$28*10000*0.2,0))</f>
        <v>1200000</v>
      </c>
      <c r="O64" s="598"/>
      <c r="P64" s="597">
        <f ca="1">IF(OR($A$2=1,$B64=""),"",ROUND(VLOOKUP(OP!$C$55,HL_3,$B64+1,0)*OP!$C$28,0))</f>
        <v>1000000</v>
      </c>
      <c r="Q64" s="598"/>
      <c r="R64" s="597">
        <f ca="1">IF(OR($A$2=1,B64=""),"",ROUND(VLOOKUP(OP!$C$55,EXP,$B64+1,0)*OP!$C$28,0))</f>
        <v>0</v>
      </c>
      <c r="S64" s="598"/>
      <c r="T64" s="597">
        <f ca="1">IF(OR($A$2=1,B64=""),"",ROUND(VLOOKUP(OP!$C$55,CV,$B64+1,0)*OP!$C$28,0))</f>
        <v>865700</v>
      </c>
      <c r="U64" s="598"/>
      <c r="V64" s="597">
        <f ca="1">IF(OR($A$2=1,B64=""),"",ROUND(VLOOKUP(OP!$C$55,PA,$B64+1,0)*OP!$C$28,0))</f>
        <v>0</v>
      </c>
      <c r="W64" s="598"/>
      <c r="X64" s="339"/>
    </row>
    <row r="65" spans="1:24" s="338" customFormat="1" ht="10.35" customHeight="1">
      <c r="B65" s="493">
        <f ca="1">IF(OR(C64&gt;=OP!C$57,C64=""),"",IF(C64+1&gt;OP!$C$57,OP!$C$57+1-$B$24,B64+1))</f>
        <v>42</v>
      </c>
      <c r="C65" s="493">
        <f ca="1">IF(OR($A$2=1,MAX($C$24:C64)&gt;=OP!$C$57),"",C64+(B65-B64))</f>
        <v>42</v>
      </c>
      <c r="D65" s="597" t="str">
        <f ca="1">IF(OR($A$2=1,$B65&gt;OP!$C$24,ISERROR(VLOOKUP($B65,GP_PY,7,0))),"",VLOOKUP($B65,GP_PY,7,0))</f>
        <v/>
      </c>
      <c r="E65" s="598"/>
      <c r="F65" s="597">
        <f t="shared" ca="1" si="1"/>
        <v>742225</v>
      </c>
      <c r="G65" s="598"/>
      <c r="H65" s="597">
        <f ca="1">IF(OR($A$2=1,B65=""),"",ROUND(VLOOKUP(OP!$C$55,DIE,$B65+1,0)*OP!$C$28,0))</f>
        <v>1000000</v>
      </c>
      <c r="I65" s="598"/>
      <c r="J65" s="597">
        <f ca="1">IF(OR($A$2=1,$B65=""),"",ROUND(VLOOKUP(OP!$C$55,HL_1,$B65+1,0)*OP!$C$28,0))</f>
        <v>787050</v>
      </c>
      <c r="K65" s="598"/>
      <c r="L65" s="597">
        <f ca="1">IF(OR($A$2=1,$B65=""),"",ROUND(VLOOKUP(OP!$C$55,HL_2,$B65+1,0)*OP!$C$28,0))</f>
        <v>1000000</v>
      </c>
      <c r="M65" s="598"/>
      <c r="N65" s="597">
        <f ca="1">IF(OR($A$2=1,$B65=""),"",ROUND(VLOOKUP(OP!$C$55,HL_2,$B65+1,0)*OP!$C$28,0)+ROUND(OP!$C$28*10000*0.2,0))</f>
        <v>1200000</v>
      </c>
      <c r="O65" s="598"/>
      <c r="P65" s="597">
        <f ca="1">IF(OR($A$2=1,$B65=""),"",ROUND(VLOOKUP(OP!$C$55,HL_3,$B65+1,0)*OP!$C$28,0))</f>
        <v>1000000</v>
      </c>
      <c r="Q65" s="598"/>
      <c r="R65" s="597">
        <f ca="1">IF(OR($A$2=1,B65=""),"",ROUND(VLOOKUP(OP!$C$55,EXP,$B65+1,0)*OP!$C$28,0))</f>
        <v>0</v>
      </c>
      <c r="S65" s="598"/>
      <c r="T65" s="597">
        <f ca="1">IF(OR($A$2=1,B65=""),"",ROUND(VLOOKUP(OP!$C$55,CV,$B65+1,0)*OP!$C$28,0))</f>
        <v>895900</v>
      </c>
      <c r="U65" s="598"/>
      <c r="V65" s="597">
        <f ca="1">IF(OR($A$2=1,B65=""),"",ROUND(VLOOKUP(OP!$C$55,PA,$B65+1,0)*OP!$C$28,0))</f>
        <v>0</v>
      </c>
      <c r="W65" s="598"/>
      <c r="X65" s="339"/>
    </row>
    <row r="66" spans="1:24" s="338" customFormat="1" ht="10.35" customHeight="1">
      <c r="B66" s="493">
        <f ca="1">IF(OR(C65&gt;=OP!C$57,C65=""),"",IF(C65+1&gt;OP!$C$57,OP!$C$57+1-$B$24,B65+1))</f>
        <v>43</v>
      </c>
      <c r="C66" s="493">
        <f ca="1">IF(OR($A$2=1,MAX($C$24:C65)&gt;=OP!$C$57),"",C65+(B66-B65))</f>
        <v>43</v>
      </c>
      <c r="D66" s="597" t="str">
        <f ca="1">IF(OR($A$2=1,$B66&gt;OP!$C$24,ISERROR(VLOOKUP($B66,GP_PY,7,0))),"",VLOOKUP($B66,GP_PY,7,0))</f>
        <v/>
      </c>
      <c r="E66" s="598"/>
      <c r="F66" s="597">
        <f t="shared" ca="1" si="1"/>
        <v>742225</v>
      </c>
      <c r="G66" s="598"/>
      <c r="H66" s="597">
        <f ca="1">IF(OR($A$2=1,B66=""),"",ROUND(VLOOKUP(OP!$C$55,DIE,$B66+1,0)*OP!$C$28,0))</f>
        <v>1000000</v>
      </c>
      <c r="I66" s="598"/>
      <c r="J66" s="597">
        <f ca="1">IF(OR($A$2=1,$B66=""),"",ROUND(VLOOKUP(OP!$C$55,HL_1,$B66+1,0)*OP!$C$28,0))</f>
        <v>787050</v>
      </c>
      <c r="K66" s="598"/>
      <c r="L66" s="597">
        <f ca="1">IF(OR($A$2=1,$B66=""),"",ROUND(VLOOKUP(OP!$C$55,HL_2,$B66+1,0)*OP!$C$28,0))</f>
        <v>1000000</v>
      </c>
      <c r="M66" s="598"/>
      <c r="N66" s="597">
        <f ca="1">IF(OR($A$2=1,$B66=""),"",ROUND(VLOOKUP(OP!$C$55,HL_2,$B66+1,0)*OP!$C$28,0)+ROUND(OP!$C$28*10000*0.2,0))</f>
        <v>1200000</v>
      </c>
      <c r="O66" s="598"/>
      <c r="P66" s="597">
        <f ca="1">IF(OR($A$2=1,$B66=""),"",ROUND(VLOOKUP(OP!$C$55,HL_3,$B66+1,0)*OP!$C$28,0))</f>
        <v>1000000</v>
      </c>
      <c r="Q66" s="598"/>
      <c r="R66" s="597">
        <f ca="1">IF(OR($A$2=1,B66=""),"",ROUND(VLOOKUP(OP!$C$55,EXP,$B66+1,0)*OP!$C$28,0))</f>
        <v>0</v>
      </c>
      <c r="S66" s="598"/>
      <c r="T66" s="597">
        <f ca="1">IF(OR($A$2=1,B66=""),"",ROUND(VLOOKUP(OP!$C$55,CV,$B66+1,0)*OP!$C$28,0))</f>
        <v>928300</v>
      </c>
      <c r="U66" s="598"/>
      <c r="V66" s="597">
        <f ca="1">IF(OR($A$2=1,B66=""),"",ROUND(VLOOKUP(OP!$C$55,PA,$B66+1,0)*OP!$C$28,0))</f>
        <v>0</v>
      </c>
      <c r="W66" s="598"/>
      <c r="X66" s="339"/>
    </row>
    <row r="67" spans="1:24" s="338" customFormat="1" ht="10.35" customHeight="1">
      <c r="B67" s="493">
        <f ca="1">IF(OR(C66&gt;=OP!C$57,C66=""),"",IF(C66+1&gt;OP!$C$57,OP!$C$57+1-$B$24,B66+1))</f>
        <v>44</v>
      </c>
      <c r="C67" s="493">
        <f ca="1">IF(OR($A$2=1,MAX($C$24:C66)&gt;=OP!$C$57),"",C66+(B67-B66))</f>
        <v>44</v>
      </c>
      <c r="D67" s="597" t="str">
        <f ca="1">IF(OR($A$2=1,$B67&gt;OP!$C$24,ISERROR(VLOOKUP($B67,GP_PY,7,0))),"",VLOOKUP($B67,GP_PY,7,0))</f>
        <v/>
      </c>
      <c r="E67" s="598"/>
      <c r="F67" s="597">
        <f t="shared" ca="1" si="1"/>
        <v>742225</v>
      </c>
      <c r="G67" s="598"/>
      <c r="H67" s="597">
        <f ca="1">IF(OR($A$2=1,B67=""),"",ROUND(VLOOKUP(OP!$C$55,DIE,$B67+1,0)*OP!$C$28,0))</f>
        <v>1000000</v>
      </c>
      <c r="I67" s="598"/>
      <c r="J67" s="597">
        <f ca="1">IF(OR($A$2=1,$B67=""),"",ROUND(VLOOKUP(OP!$C$55,HL_1,$B67+1,0)*OP!$C$28,0))</f>
        <v>787050</v>
      </c>
      <c r="K67" s="598"/>
      <c r="L67" s="597">
        <f ca="1">IF(OR($A$2=1,$B67=""),"",ROUND(VLOOKUP(OP!$C$55,HL_2,$B67+1,0)*OP!$C$28,0))</f>
        <v>1000000</v>
      </c>
      <c r="M67" s="598"/>
      <c r="N67" s="597">
        <f ca="1">IF(OR($A$2=1,$B67=""),"",ROUND(VLOOKUP(OP!$C$55,HL_2,$B67+1,0)*OP!$C$28,0)+ROUND(OP!$C$28*10000*0.2,0))</f>
        <v>1200000</v>
      </c>
      <c r="O67" s="598"/>
      <c r="P67" s="597">
        <f ca="1">IF(OR($A$2=1,$B67=""),"",ROUND(VLOOKUP(OP!$C$55,HL_3,$B67+1,0)*OP!$C$28,0))</f>
        <v>1000000</v>
      </c>
      <c r="Q67" s="598"/>
      <c r="R67" s="597">
        <f ca="1">IF(OR($A$2=1,B67=""),"",ROUND(VLOOKUP(OP!$C$55,EXP,$B67+1,0)*OP!$C$28,0))</f>
        <v>0</v>
      </c>
      <c r="S67" s="598"/>
      <c r="T67" s="597">
        <f ca="1">IF(OR($A$2=1,B67=""),"",ROUND(VLOOKUP(OP!$C$55,CV,$B67+1,0)*OP!$C$28,0))</f>
        <v>962900</v>
      </c>
      <c r="U67" s="598"/>
      <c r="V67" s="597">
        <f ca="1">IF(OR($A$2=1,B67=""),"",ROUND(VLOOKUP(OP!$C$55,PA,$B67+1,0)*OP!$C$28,0))</f>
        <v>0</v>
      </c>
      <c r="W67" s="598"/>
      <c r="X67" s="339"/>
    </row>
    <row r="68" spans="1:24" s="338" customFormat="1" ht="10.35" customHeight="1">
      <c r="B68" s="493">
        <f ca="1">IF(OR(C67&gt;=OP!C$57,C67=""),"",IF(C67+1&gt;OP!$C$57,OP!$C$57+1-$B$24,B67+1))</f>
        <v>45</v>
      </c>
      <c r="C68" s="493">
        <f ca="1">IF(OR($A$2=1,MAX($C$24:C67)&gt;=OP!$C$57),"",C67+(B68-B67))</f>
        <v>45</v>
      </c>
      <c r="D68" s="597" t="str">
        <f ca="1">IF(OR($A$2=1,$B68&gt;OP!$C$24,ISERROR(VLOOKUP($B68,GP_PY,7,0))),"",VLOOKUP($B68,GP_PY,7,0))</f>
        <v/>
      </c>
      <c r="E68" s="598"/>
      <c r="F68" s="597">
        <f t="shared" ca="1" si="1"/>
        <v>742225</v>
      </c>
      <c r="G68" s="598"/>
      <c r="H68" s="597">
        <f ca="1">IF(OR($A$2=1,B68=""),"",ROUND(VLOOKUP(OP!$C$55,DIE,$B68+1,0)*OP!$C$28,0))</f>
        <v>1000000</v>
      </c>
      <c r="I68" s="598"/>
      <c r="J68" s="597">
        <f ca="1">IF(OR($A$2=1,$B68=""),"",ROUND(VLOOKUP(OP!$C$55,HL_1,$B68+1,0)*OP!$C$28,0))</f>
        <v>787050</v>
      </c>
      <c r="K68" s="598"/>
      <c r="L68" s="597">
        <f ca="1">IF(OR($A$2=1,$B68=""),"",ROUND(VLOOKUP(OP!$C$55,HL_2,$B68+1,0)*OP!$C$28,0))</f>
        <v>1000000</v>
      </c>
      <c r="M68" s="598"/>
      <c r="N68" s="597">
        <f ca="1">IF(OR($A$2=1,$B68=""),"",ROUND(VLOOKUP(OP!$C$55,HL_2,$B68+1,0)*OP!$C$28,0)+ROUND(OP!$C$28*10000*0.2,0))</f>
        <v>1200000</v>
      </c>
      <c r="O68" s="598"/>
      <c r="P68" s="597">
        <f ca="1">IF(OR($A$2=1,$B68=""),"",ROUND(VLOOKUP(OP!$C$55,HL_3,$B68+1,0)*OP!$C$28,0))</f>
        <v>1000000</v>
      </c>
      <c r="Q68" s="598"/>
      <c r="R68" s="597">
        <f ca="1">IF(OR($A$2=1,B68=""),"",ROUND(VLOOKUP(OP!$C$55,EXP,$B68+1,0)*OP!$C$28,0))</f>
        <v>1000000</v>
      </c>
      <c r="S68" s="598"/>
      <c r="T68" s="597">
        <f ca="1">IF(OR($A$2=1,B68=""),"",ROUND(VLOOKUP(OP!$C$55,CV,$B68+1,0)*OP!$C$28,0))</f>
        <v>0</v>
      </c>
      <c r="U68" s="598"/>
      <c r="V68" s="597">
        <f ca="1">IF(OR($A$2=1,B68=""),"",ROUND(VLOOKUP(OP!$C$55,PA,$B68+1,0)*OP!$C$28,0))</f>
        <v>0</v>
      </c>
      <c r="W68" s="598"/>
      <c r="X68" s="339"/>
    </row>
    <row r="69" spans="1:24" s="23" customFormat="1" ht="12" customHeight="1">
      <c r="A69" s="34"/>
      <c r="B69" s="110" t="s">
        <v>758</v>
      </c>
      <c r="C69" s="104"/>
      <c r="D69" s="234"/>
      <c r="E69" s="234"/>
      <c r="F69" s="234"/>
      <c r="G69" s="234"/>
      <c r="H69" s="234"/>
      <c r="I69" s="234"/>
      <c r="J69" s="235"/>
      <c r="K69" s="235"/>
      <c r="L69" s="236"/>
      <c r="M69" s="236"/>
      <c r="N69" s="236"/>
      <c r="O69" s="236"/>
      <c r="P69" s="236"/>
      <c r="Q69" s="236"/>
      <c r="R69" s="236"/>
      <c r="S69" s="236"/>
      <c r="T69" s="236"/>
      <c r="U69" s="236"/>
      <c r="V69" s="236"/>
      <c r="W69" s="236"/>
      <c r="X69" s="22"/>
    </row>
    <row r="70" spans="1:24" s="23" customFormat="1" ht="12" customHeight="1">
      <c r="A70" s="34"/>
      <c r="B70" s="110" t="s">
        <v>1047</v>
      </c>
      <c r="C70" s="104"/>
      <c r="D70" s="234"/>
      <c r="E70" s="234"/>
      <c r="F70" s="234"/>
      <c r="G70" s="234"/>
      <c r="H70" s="234"/>
      <c r="I70" s="234"/>
      <c r="J70" s="235"/>
      <c r="K70" s="235"/>
      <c r="L70" s="236"/>
      <c r="M70" s="236"/>
      <c r="N70" s="236"/>
      <c r="O70" s="236"/>
      <c r="P70" s="236"/>
      <c r="Q70" s="236"/>
      <c r="R70" s="236"/>
      <c r="S70" s="236"/>
      <c r="T70" s="236"/>
      <c r="U70" s="236"/>
      <c r="V70" s="236"/>
      <c r="W70" s="236"/>
      <c r="X70" s="22"/>
    </row>
    <row r="71" spans="1:24" s="23" customFormat="1" ht="12" customHeight="1">
      <c r="A71" s="34"/>
      <c r="B71" s="350" t="s">
        <v>842</v>
      </c>
      <c r="C71" s="104"/>
      <c r="D71" s="234"/>
      <c r="E71" s="234"/>
      <c r="F71" s="234"/>
      <c r="G71" s="234"/>
      <c r="H71" s="234"/>
      <c r="I71" s="234"/>
      <c r="J71" s="235"/>
      <c r="K71" s="235"/>
      <c r="L71" s="236"/>
      <c r="M71" s="236"/>
      <c r="N71" s="236"/>
      <c r="O71" s="236"/>
      <c r="P71" s="236"/>
      <c r="Q71" s="236"/>
      <c r="R71" s="236"/>
      <c r="S71" s="236"/>
      <c r="T71" s="236"/>
      <c r="U71" s="236"/>
      <c r="V71" s="236"/>
      <c r="W71" s="236"/>
      <c r="X71" s="22"/>
    </row>
    <row r="72" spans="1:24" s="23" customFormat="1" ht="12" customHeight="1">
      <c r="A72" s="34"/>
      <c r="B72" s="353" t="s">
        <v>1012</v>
      </c>
      <c r="C72" s="104"/>
      <c r="D72" s="234"/>
      <c r="E72" s="234"/>
      <c r="F72" s="234"/>
      <c r="G72" s="234"/>
      <c r="H72" s="234"/>
      <c r="I72" s="234"/>
      <c r="J72" s="235"/>
      <c r="K72" s="235"/>
      <c r="L72" s="236"/>
      <c r="M72" s="236"/>
      <c r="N72" s="236"/>
      <c r="O72" s="236"/>
      <c r="P72" s="236"/>
      <c r="Q72" s="236"/>
      <c r="R72" s="236"/>
      <c r="S72" s="236"/>
      <c r="T72" s="236"/>
      <c r="U72" s="236"/>
      <c r="V72" s="236"/>
      <c r="W72" s="236"/>
      <c r="X72" s="22"/>
    </row>
    <row r="73" spans="1:24" s="23" customFormat="1" ht="12" customHeight="1">
      <c r="A73" s="34"/>
      <c r="B73" s="353" t="s">
        <v>1013</v>
      </c>
      <c r="C73" s="104"/>
      <c r="D73" s="234"/>
      <c r="E73" s="234"/>
      <c r="F73" s="234"/>
      <c r="G73" s="234"/>
      <c r="H73" s="234"/>
      <c r="I73" s="234"/>
      <c r="J73" s="235"/>
      <c r="K73" s="235"/>
      <c r="L73" s="236"/>
      <c r="M73" s="236"/>
      <c r="N73" s="236"/>
      <c r="O73" s="236"/>
      <c r="P73" s="236"/>
      <c r="Q73" s="236"/>
      <c r="R73" s="236"/>
      <c r="S73" s="236"/>
      <c r="T73" s="236"/>
      <c r="U73" s="236"/>
      <c r="V73" s="236"/>
      <c r="W73" s="236"/>
      <c r="X73" s="22"/>
    </row>
    <row r="74" spans="1:24" s="23" customFormat="1" ht="12" customHeight="1">
      <c r="A74" s="34"/>
      <c r="B74" s="353" t="s">
        <v>1014</v>
      </c>
      <c r="C74" s="104"/>
      <c r="D74" s="234"/>
      <c r="E74" s="234"/>
      <c r="F74" s="234"/>
      <c r="G74" s="234"/>
      <c r="H74" s="234"/>
      <c r="I74" s="234"/>
      <c r="J74" s="235"/>
      <c r="K74" s="235"/>
      <c r="L74" s="236"/>
      <c r="M74" s="236"/>
      <c r="N74" s="236"/>
      <c r="O74" s="236"/>
      <c r="P74" s="236"/>
      <c r="Q74" s="236"/>
      <c r="R74" s="236"/>
      <c r="S74" s="236"/>
      <c r="T74" s="236"/>
      <c r="U74" s="236"/>
      <c r="V74" s="236"/>
      <c r="W74" s="236"/>
      <c r="X74" s="22"/>
    </row>
    <row r="75" spans="1:24" s="23" customFormat="1" ht="12" customHeight="1">
      <c r="A75" s="34"/>
      <c r="B75" s="353" t="s">
        <v>1015</v>
      </c>
      <c r="C75" s="104"/>
      <c r="D75" s="234"/>
      <c r="E75" s="234"/>
      <c r="F75" s="234"/>
      <c r="G75" s="234"/>
      <c r="H75" s="234"/>
      <c r="I75" s="234"/>
      <c r="J75" s="235"/>
      <c r="K75" s="235"/>
      <c r="L75" s="236"/>
      <c r="M75" s="236"/>
      <c r="N75" s="236"/>
      <c r="O75" s="236"/>
      <c r="P75" s="236"/>
      <c r="Q75" s="236"/>
      <c r="R75" s="236"/>
      <c r="S75" s="236"/>
      <c r="T75" s="236"/>
      <c r="U75" s="236"/>
      <c r="V75" s="236"/>
      <c r="W75" s="236"/>
      <c r="X75" s="22"/>
    </row>
    <row r="76" spans="1:24" s="23" customFormat="1" ht="12" customHeight="1">
      <c r="A76" s="34"/>
      <c r="B76" s="110" t="s">
        <v>623</v>
      </c>
      <c r="C76" s="104"/>
      <c r="D76" s="234"/>
      <c r="E76" s="234"/>
      <c r="F76" s="234"/>
      <c r="G76" s="234"/>
      <c r="H76" s="234"/>
      <c r="I76" s="234"/>
      <c r="J76" s="235"/>
      <c r="K76" s="235"/>
      <c r="L76" s="236"/>
      <c r="M76" s="236"/>
      <c r="N76" s="236"/>
      <c r="O76" s="236"/>
      <c r="P76" s="236"/>
      <c r="Q76" s="236"/>
      <c r="R76" s="236"/>
      <c r="S76" s="236"/>
      <c r="T76" s="236"/>
      <c r="U76" s="236"/>
      <c r="V76" s="236"/>
      <c r="W76" s="236"/>
      <c r="X76" s="22"/>
    </row>
    <row r="77" spans="1:24" s="23" customFormat="1" ht="14.1" customHeight="1">
      <c r="A77" s="34">
        <v>1</v>
      </c>
      <c r="B77" s="600" t="str">
        <f>OP!$D$107</f>
        <v>本建議書僅供參考，詳細商品內容及其變更，應以投保當時保單條款內容及本公司核保、保全作業規定為準</v>
      </c>
      <c r="C77" s="600"/>
      <c r="D77" s="600"/>
      <c r="E77" s="600"/>
      <c r="F77" s="600"/>
      <c r="G77" s="600"/>
      <c r="H77" s="600"/>
      <c r="I77" s="600"/>
      <c r="J77" s="600"/>
      <c r="K77" s="600"/>
      <c r="L77" s="600"/>
      <c r="M77" s="600"/>
      <c r="N77" s="600"/>
      <c r="O77" s="600"/>
      <c r="P77" s="600"/>
      <c r="Q77" s="600"/>
      <c r="R77" s="600"/>
      <c r="S77" s="600"/>
      <c r="T77" s="600"/>
      <c r="U77" s="600"/>
      <c r="V77" s="600"/>
      <c r="W77" s="600"/>
      <c r="X77" s="22"/>
    </row>
    <row r="78" spans="1:24" s="23" customFormat="1" ht="12" customHeight="1">
      <c r="B78" s="365"/>
      <c r="C78" s="366"/>
      <c r="E78" s="643" t="str">
        <f>OP!$D$106</f>
        <v xml:space="preserve"> ※本契約條款樣張須於訂立契約前提供要保人至少三日審閱期間</v>
      </c>
      <c r="F78" s="644"/>
      <c r="G78" s="644"/>
      <c r="H78" s="644"/>
      <c r="I78" s="644"/>
      <c r="J78" s="644"/>
      <c r="K78" s="644"/>
      <c r="L78" s="644"/>
      <c r="M78" s="644"/>
      <c r="N78" s="644"/>
      <c r="O78" s="644"/>
      <c r="P78" s="644"/>
      <c r="Q78" s="644"/>
      <c r="R78" s="497"/>
      <c r="S78" s="498"/>
      <c r="T78" s="498"/>
      <c r="U78" s="498"/>
      <c r="V78" s="498"/>
      <c r="W78" s="160" t="str">
        <f ca="1">OP!$D$105</f>
        <v>V1.1-1150101 試算日：1150101</v>
      </c>
      <c r="X78" s="22"/>
    </row>
    <row r="79" spans="1:24" s="23" customFormat="1" ht="15" customHeight="1">
      <c r="B79" s="365"/>
      <c r="C79" s="366"/>
      <c r="E79" s="489"/>
      <c r="F79" s="490"/>
      <c r="G79" s="490"/>
      <c r="H79" s="490"/>
      <c r="I79" s="490"/>
      <c r="J79" s="490"/>
      <c r="K79" s="490"/>
      <c r="L79" s="490"/>
      <c r="M79" s="490"/>
      <c r="N79" s="490"/>
      <c r="O79" s="490"/>
      <c r="P79" s="490"/>
      <c r="Q79" s="490"/>
      <c r="R79" s="490"/>
      <c r="S79" s="224"/>
      <c r="T79" s="159"/>
      <c r="U79" s="159"/>
      <c r="V79" s="159"/>
      <c r="X79" s="22"/>
    </row>
    <row r="80" spans="1:24" ht="15.95" customHeight="1">
      <c r="B80" s="613" t="s">
        <v>1054</v>
      </c>
      <c r="C80" s="613"/>
      <c r="D80" s="613"/>
      <c r="E80" s="613"/>
      <c r="F80" s="613"/>
      <c r="G80" s="613"/>
      <c r="H80" s="613"/>
      <c r="I80" s="613"/>
      <c r="J80" s="613"/>
      <c r="K80" s="613"/>
      <c r="L80" s="613"/>
      <c r="M80" s="613"/>
      <c r="N80" s="614"/>
      <c r="O80" s="614"/>
      <c r="P80" s="614"/>
      <c r="Q80" s="614"/>
      <c r="R80" s="613"/>
      <c r="S80" s="613"/>
      <c r="T80" s="613"/>
      <c r="U80" s="613"/>
      <c r="V80" s="613"/>
      <c r="W80" s="613"/>
      <c r="X80" s="8"/>
    </row>
    <row r="81" spans="2:24" s="23" customFormat="1" ht="15" customHeight="1">
      <c r="B81" s="365"/>
      <c r="C81" s="366"/>
      <c r="E81" s="489"/>
      <c r="F81" s="490"/>
      <c r="G81" s="490"/>
      <c r="H81" s="490"/>
      <c r="I81" s="490"/>
      <c r="J81" s="490"/>
      <c r="K81" s="490"/>
      <c r="L81" s="490"/>
      <c r="M81" s="490"/>
      <c r="N81" s="490"/>
      <c r="O81" s="490"/>
      <c r="P81" s="490"/>
      <c r="Q81" s="490"/>
      <c r="R81" s="490"/>
      <c r="S81" s="224"/>
      <c r="T81" s="159"/>
      <c r="U81" s="159"/>
      <c r="V81" s="159"/>
      <c r="W81" s="518" t="str">
        <f>IF(OP!$C$105="停售","本商品已停售","")</f>
        <v/>
      </c>
      <c r="X81" s="22"/>
    </row>
    <row r="82" spans="2:24" s="23" customFormat="1" ht="16.5" customHeight="1">
      <c r="B82" s="517" t="str">
        <f>IF(OR(PYY=0,PY!$C$6=0),"未設定分期定期保險金",IF(AND(輸入頁!$G$26&gt;0,MAX($G86:$H130,$L86:$M130,$Q86:$S130,$V86:$W130)=0),"指定分期給付金額低於最低限制，僅能一次給付",IF(輸入頁!$G$26=0,"","指定保險金比例："&amp;TEXT(PY!$C$4,"0%")&amp;"，"&amp;輸入頁!$F$28&amp;TEXT(輸入頁!$G$28,"0.00%")&amp;"，"&amp;輸入頁!$F$30&amp;TEXT(輸入頁!$G$30,"0 個月"))))</f>
        <v>未設定分期定期保險金</v>
      </c>
      <c r="C82" s="360"/>
      <c r="D82" s="360"/>
      <c r="E82" s="360"/>
      <c r="F82" s="360"/>
      <c r="G82" s="360"/>
      <c r="H82" s="360"/>
      <c r="I82" s="360"/>
      <c r="J82" s="360"/>
      <c r="K82" s="360"/>
      <c r="L82" s="360"/>
      <c r="M82" s="360"/>
      <c r="N82" s="360"/>
      <c r="O82" s="360"/>
      <c r="P82" s="360"/>
      <c r="Q82" s="360"/>
      <c r="R82" s="360"/>
      <c r="S82" s="360"/>
      <c r="V82" s="361"/>
      <c r="W82" s="516" t="s">
        <v>798</v>
      </c>
      <c r="X82" s="22"/>
    </row>
    <row r="83" spans="2:24" s="359" customFormat="1" ht="16.5" customHeight="1">
      <c r="B83" s="603" t="s">
        <v>314</v>
      </c>
      <c r="C83" s="603" t="s">
        <v>0</v>
      </c>
      <c r="D83" s="604" t="s">
        <v>751</v>
      </c>
      <c r="E83" s="642"/>
      <c r="F83" s="642"/>
      <c r="G83" s="642"/>
      <c r="H83" s="642"/>
      <c r="I83" s="642"/>
      <c r="J83" s="642"/>
      <c r="K83" s="642"/>
      <c r="L83" s="642"/>
      <c r="M83" s="642"/>
      <c r="N83" s="604" t="s">
        <v>1048</v>
      </c>
      <c r="O83" s="642"/>
      <c r="P83" s="642"/>
      <c r="Q83" s="642"/>
      <c r="R83" s="642"/>
      <c r="S83" s="604" t="s">
        <v>1010</v>
      </c>
      <c r="T83" s="642"/>
      <c r="U83" s="642"/>
      <c r="V83" s="642"/>
      <c r="W83" s="642"/>
      <c r="X83" s="358"/>
    </row>
    <row r="84" spans="2:24" s="359" customFormat="1" ht="30" customHeight="1">
      <c r="B84" s="604"/>
      <c r="C84" s="604"/>
      <c r="D84" s="609" t="s">
        <v>628</v>
      </c>
      <c r="E84" s="641"/>
      <c r="F84" s="641"/>
      <c r="G84" s="641"/>
      <c r="H84" s="641"/>
      <c r="I84" s="609" t="s">
        <v>796</v>
      </c>
      <c r="J84" s="641"/>
      <c r="K84" s="641"/>
      <c r="L84" s="641"/>
      <c r="M84" s="641"/>
      <c r="N84" s="642"/>
      <c r="O84" s="642"/>
      <c r="P84" s="642"/>
      <c r="Q84" s="642"/>
      <c r="R84" s="642"/>
      <c r="S84" s="642"/>
      <c r="T84" s="642"/>
      <c r="U84" s="642"/>
      <c r="V84" s="642"/>
      <c r="W84" s="642"/>
      <c r="X84" s="358"/>
    </row>
    <row r="85" spans="2:24" s="359" customFormat="1" ht="50.1" customHeight="1">
      <c r="B85" s="605"/>
      <c r="C85" s="606"/>
      <c r="D85" s="609" t="s">
        <v>1009</v>
      </c>
      <c r="E85" s="641"/>
      <c r="F85" s="641"/>
      <c r="G85" s="609" t="str">
        <f>IF(OR(PYY=0,PY!$C$6=0),"","分期給付(月)
給付"&amp;PY!$C$6&amp;"個月
(預估值)")</f>
        <v/>
      </c>
      <c r="H85" s="610"/>
      <c r="I85" s="609" t="s">
        <v>1009</v>
      </c>
      <c r="J85" s="641"/>
      <c r="K85" s="641"/>
      <c r="L85" s="609" t="str">
        <f>IF(OR(PYY=0,PY!$C$6=0),"","分期給付(月)
給付"&amp;PY!$C$6&amp;"個月
(預估值)")</f>
        <v/>
      </c>
      <c r="M85" s="610"/>
      <c r="N85" s="609" t="s">
        <v>1009</v>
      </c>
      <c r="O85" s="641"/>
      <c r="P85" s="641"/>
      <c r="Q85" s="609" t="str">
        <f>IF(OR(PYY=0,PY!$C$6=0),"","分期給付(月)
給付"&amp;PY!$C$6&amp;"個月
(預估值)")</f>
        <v/>
      </c>
      <c r="R85" s="610"/>
      <c r="S85" s="609" t="s">
        <v>1009</v>
      </c>
      <c r="T85" s="641"/>
      <c r="U85" s="641"/>
      <c r="V85" s="609" t="str">
        <f>IF(OR(PYY=0,PY!$C$6=0),"","分期給付(月)
給付"&amp;PY!$C$6&amp;"個月
(預估值)")</f>
        <v/>
      </c>
      <c r="W85" s="610"/>
      <c r="X85" s="358"/>
    </row>
    <row r="86" spans="2:24" s="338" customFormat="1" ht="14.1" customHeight="1">
      <c r="B86" s="492">
        <v>1</v>
      </c>
      <c r="C86" s="492">
        <f ca="1">IF($A$2=1,"",OP!$D$5)</f>
        <v>1</v>
      </c>
      <c r="D86" s="607">
        <f ca="1">IF(OR($A$2=1,$B86=""),"",ROUND(ROUND(VLOOKUP(OP!$C$55,HL_1,$B86+1,0)*OP!$C$28,0)*IF(OR($G86=0,$G86=""),1,PYO),0))</f>
        <v>29150</v>
      </c>
      <c r="E86" s="624"/>
      <c r="F86" s="624"/>
      <c r="G86" s="607"/>
      <c r="H86" s="608"/>
      <c r="I86" s="607">
        <f ca="1">IF(OR($A$2=1,$B86=""),"",ROUND(ROUND(VLOOKUP(OP!$C$55,HL_2,$B86+1,0)*OP!$C$28,0)*IF(OR($L86=0,$L86=""),1,PYO),0))</f>
        <v>29150</v>
      </c>
      <c r="J86" s="624"/>
      <c r="K86" s="624"/>
      <c r="L86" s="607"/>
      <c r="M86" s="608"/>
      <c r="N86" s="607">
        <f ca="1">IF(OR($A$2=1,$B86=""),"",ROUND((ROUND(VLOOKUP(OP!$C$55,HL_2,$B86+1,0)*OP!$C$28,0)+ROUND(OP!$C$28*10000*0,0))*IF(OR($Q86=0,$Q86=""),1,PYO),0))</f>
        <v>29150</v>
      </c>
      <c r="O86" s="624"/>
      <c r="P86" s="624"/>
      <c r="Q86" s="607"/>
      <c r="R86" s="608"/>
      <c r="S86" s="607">
        <f ca="1">IF(OR($A$2=1,$B86=""),"",ROUND(ROUND(VLOOKUP(OP!$C$55,HL_3,$B86+1,0)*OP!$C$28,0)*IF(OR($V86=0,$V86=""),1,PYO),0))</f>
        <v>1000000</v>
      </c>
      <c r="T86" s="624"/>
      <c r="U86" s="624"/>
      <c r="V86" s="607"/>
      <c r="W86" s="608"/>
      <c r="X86" s="339"/>
    </row>
    <row r="87" spans="2:24" s="338" customFormat="1" ht="14.1" customHeight="1">
      <c r="B87" s="493">
        <f ca="1">IF(OR(C86&gt;=OP!C$57,C86=""),"",IF(C86+1&gt;OP!$C$57,OP!$C$57+1-$B$24,B86+1))</f>
        <v>2</v>
      </c>
      <c r="C87" s="493">
        <f ca="1">IF(OR($A$2=1,MAX($C$86:C86)&gt;=OP!$C$57),"",C86+(B87-B86))</f>
        <v>2</v>
      </c>
      <c r="D87" s="607">
        <f ca="1">IF(OR($A$2=1,$B87=""),"",ROUND(ROUND(VLOOKUP(OP!$C$55,HL_1,$B87+1,0)*OP!$C$28,0)*IF(OR($G87=0,$G87=""),1,PYO),0))</f>
        <v>200000</v>
      </c>
      <c r="E87" s="624"/>
      <c r="F87" s="624"/>
      <c r="G87" s="607">
        <f ca="1">IF(OR($A$2=1,$B87=""),"",ROUND(ROUND(VLOOKUP(OP!$C$55,HL_1,$B87+1,0)*OP!$C$28,0)*IF(OR(ROUND(VLOOKUP(OP!$C$55,HL_1,$B87+1,0)*OP!$C$28,0)*PY!$C$4&lt;PY!$D$5,ROUND(VLOOKUP(OP!$C$55,HL_1,$B87+1,0)*OP!$C$28,0)*PY!$C$4*PYR&lt;PY!$C$5),0,PYY)*PYR,0))</f>
        <v>0</v>
      </c>
      <c r="H87" s="608"/>
      <c r="I87" s="607">
        <f ca="1">IF(OR($A$2=1,$B87=""),"",ROUND(ROUND(VLOOKUP(OP!$C$55,HL_2,$B87+1,0)*OP!$C$28,0)*IF(OR($L87=0,$L87=""),1,PYO),0))</f>
        <v>1000000</v>
      </c>
      <c r="J87" s="624"/>
      <c r="K87" s="624"/>
      <c r="L87" s="607">
        <f ca="1">IF(OR($A$2=1,$B87=""),"",ROUND(ROUND(VLOOKUP(OP!$C$55,HL_2,$B87+1,0)*OP!$C$28,0)*IF(OR(ROUND(VLOOKUP(OP!$C$55,HL_2,$B87+1,0)*OP!$C$28,0)*PY!$C$4&lt;PY!$D$5,ROUND(VLOOKUP(OP!$C$55,HL_2,$B87+1,0)*OP!$C$28,0)*PY!$C$4*PYR&lt;PY!$C$5),0,PYY)*PYR,0))</f>
        <v>0</v>
      </c>
      <c r="M87" s="608"/>
      <c r="N87" s="607">
        <f ca="1">IF(OR($A$2=1,$B87=""),"",ROUND((ROUND(VLOOKUP(OP!$C$55,HL_2,$B87+1,0)*OP!$C$28,0)+ROUND(OP!$C$28*10000*0.2,0))*IF(OR($Q87=0,$Q87=""),1,PYO),0))</f>
        <v>1200000</v>
      </c>
      <c r="O87" s="624"/>
      <c r="P87" s="624"/>
      <c r="Q87" s="607">
        <f ca="1">IF(OR($A$2=1,$B87=""),"",ROUND((ROUND(VLOOKUP(OP!$C$55,HL_2,$B87+1,0)*OP!$C$28,0)+ROUND(OP!$C$28*10000*0.2,0))*IF(OR((ROUND(VLOOKUP(OP!$C$55,HL_2,$B87+1,0)*OP!$C$28,0)+ROUND(OP!$C$28*10000*0.2,0))*PY!$C$4&lt;PY!$D$5,(ROUND(VLOOKUP(OP!$C$55,HL_2,$B87+1,0)*OP!$C$28,0)+ROUND(OP!$C$28*10000*0.2,0))*PY!$C$4*PYR&lt;PY!$C$5),0,PYY)*PYR,0))</f>
        <v>0</v>
      </c>
      <c r="R87" s="608"/>
      <c r="S87" s="607">
        <f ca="1">IF(OR($A$2=1,$B87=""),"",ROUND(ROUND(VLOOKUP(OP!$C$55,HL_3,$B87+1,0)*OP!$C$28,0)*IF(OR($V87=0,$V87=""),1,PYO),0))</f>
        <v>1000000</v>
      </c>
      <c r="T87" s="624"/>
      <c r="U87" s="624"/>
      <c r="V87" s="607">
        <f ca="1">IF(OR($A$2=1,$B87=""),"",ROUND(ROUND(VLOOKUP(OP!$C$55,HL_3,$B87+1,0)*OP!$C$28,0)*IF(OR(ROUND(VLOOKUP(OP!$C$55,HL_3,$B87+1,0)*OP!$C$28,0)*PY!$C$4&lt;PY!$D$5,ROUND(VLOOKUP(OP!$C$55,HL_3,$B87+1,0)*OP!$C$28,0)*PY!$C$4*PYR&lt;PY!$C$5),0,PYY)*PYR,0))</f>
        <v>0</v>
      </c>
      <c r="W87" s="608"/>
      <c r="X87" s="339"/>
    </row>
    <row r="88" spans="2:24" s="338" customFormat="1" ht="14.1" customHeight="1">
      <c r="B88" s="493">
        <f ca="1">IF(OR(C87&gt;=OP!C$57,C87=""),"",IF(C87+1&gt;OP!$C$57,OP!$C$57+1-$B$24,B87+1))</f>
        <v>3</v>
      </c>
      <c r="C88" s="493">
        <f ca="1">IF(OR($A$2=1,MAX($C$86:C87)&gt;=OP!$C$57),"",C87+(B88-B87))</f>
        <v>3</v>
      </c>
      <c r="D88" s="607">
        <f ca="1">IF(OR($A$2=1,$B88=""),"",ROUND(ROUND(VLOOKUP(OP!$C$55,HL_1,$B88+1,0)*OP!$C$28,0)*IF(OR($G88=0,$G88=""),1,PYO),0))</f>
        <v>200000</v>
      </c>
      <c r="E88" s="624"/>
      <c r="F88" s="624"/>
      <c r="G88" s="607">
        <f ca="1">IF(OR($A$2=1,$B88=""),"",ROUND(ROUND(VLOOKUP(OP!$C$55,HL_1,$B88+1,0)*OP!$C$28,0)*IF(OR(ROUND(VLOOKUP(OP!$C$55,HL_1,$B88+1,0)*OP!$C$28,0)*PY!$C$4&lt;PY!$D$5,ROUND(VLOOKUP(OP!$C$55,HL_1,$B88+1,0)*OP!$C$28,0)*PY!$C$4*PYR&lt;PY!$C$5),0,PYY)*PYR,0))</f>
        <v>0</v>
      </c>
      <c r="H88" s="608"/>
      <c r="I88" s="607">
        <f ca="1">IF(OR($A$2=1,$B88=""),"",ROUND(ROUND(VLOOKUP(OP!$C$55,HL_2,$B88+1,0)*OP!$C$28,0)*IF(OR($L88=0,$L88=""),1,PYO),0))</f>
        <v>1000000</v>
      </c>
      <c r="J88" s="624"/>
      <c r="K88" s="624"/>
      <c r="L88" s="607">
        <f ca="1">IF(OR($A$2=1,$B88=""),"",ROUND(ROUND(VLOOKUP(OP!$C$55,HL_2,$B88+1,0)*OP!$C$28,0)*IF(OR(ROUND(VLOOKUP(OP!$C$55,HL_2,$B88+1,0)*OP!$C$28,0)*PY!$C$4&lt;PY!$D$5,ROUND(VLOOKUP(OP!$C$55,HL_2,$B88+1,0)*OP!$C$28,0)*PY!$C$4*PYR&lt;PY!$C$5),0,PYY)*PYR,0))</f>
        <v>0</v>
      </c>
      <c r="M88" s="608"/>
      <c r="N88" s="607">
        <f ca="1">IF(OR($A$2=1,$B88=""),"",ROUND((ROUND(VLOOKUP(OP!$C$55,HL_2,$B88+1,0)*OP!$C$28,0)+ROUND(OP!$C$28*10000*0.2,0))*IF(OR($Q88=0,$Q88=""),1,PYO),0))</f>
        <v>1200000</v>
      </c>
      <c r="O88" s="624"/>
      <c r="P88" s="624"/>
      <c r="Q88" s="607">
        <f ca="1">IF(OR($A$2=1,$B88=""),"",ROUND((ROUND(VLOOKUP(OP!$C$55,HL_2,$B88+1,0)*OP!$C$28,0)+ROUND(OP!$C$28*10000*0.2,0))*IF(OR((ROUND(VLOOKUP(OP!$C$55,HL_2,$B88+1,0)*OP!$C$28,0)+ROUND(OP!$C$28*10000*0.2,0))*PY!$C$4&lt;PY!$D$5,(ROUND(VLOOKUP(OP!$C$55,HL_2,$B88+1,0)*OP!$C$28,0)+ROUND(OP!$C$28*10000*0.2,0))*PY!$C$4*PYR&lt;PY!$C$5),0,PYY)*PYR,0))</f>
        <v>0</v>
      </c>
      <c r="R88" s="608"/>
      <c r="S88" s="607">
        <f ca="1">IF(OR($A$2=1,$B88=""),"",ROUND(ROUND(VLOOKUP(OP!$C$55,HL_3,$B88+1,0)*OP!$C$28,0)*IF(OR($V88=0,$V88=""),1,PYO),0))</f>
        <v>1000000</v>
      </c>
      <c r="T88" s="624"/>
      <c r="U88" s="624"/>
      <c r="V88" s="607">
        <f ca="1">IF(OR($A$2=1,$B88=""),"",ROUND(ROUND(VLOOKUP(OP!$C$55,HL_3,$B88+1,0)*OP!$C$28,0)*IF(OR(ROUND(VLOOKUP(OP!$C$55,HL_3,$B88+1,0)*OP!$C$28,0)*PY!$C$4&lt;PY!$D$5,ROUND(VLOOKUP(OP!$C$55,HL_3,$B88+1,0)*OP!$C$28,0)*PY!$C$4*PYR&lt;PY!$C$5),0,PYY)*PYR,0))</f>
        <v>0</v>
      </c>
      <c r="W88" s="608"/>
      <c r="X88" s="339"/>
    </row>
    <row r="89" spans="2:24" s="338" customFormat="1" ht="14.1" customHeight="1">
      <c r="B89" s="493">
        <f ca="1">IF(OR(C88&gt;=OP!C$57,C88=""),"",IF(C88+1&gt;OP!$C$57,OP!$C$57+1-$B$24,B88+1))</f>
        <v>4</v>
      </c>
      <c r="C89" s="493">
        <f ca="1">IF(OR($A$2=1,MAX($C$86:C88)&gt;=OP!$C$57),"",C88+(B89-B88))</f>
        <v>4</v>
      </c>
      <c r="D89" s="607">
        <f ca="1">IF(OR($A$2=1,$B89=""),"",ROUND(ROUND(VLOOKUP(OP!$C$55,HL_1,$B89+1,0)*OP!$C$28,0)*IF(OR($G89=0,$G89=""),1,PYO),0))</f>
        <v>200000</v>
      </c>
      <c r="E89" s="624"/>
      <c r="F89" s="624"/>
      <c r="G89" s="607">
        <f ca="1">IF(OR($A$2=1,$B89=""),"",ROUND(ROUND(VLOOKUP(OP!$C$55,HL_1,$B89+1,0)*OP!$C$28,0)*IF(OR(ROUND(VLOOKUP(OP!$C$55,HL_1,$B89+1,0)*OP!$C$28,0)*PY!$C$4&lt;PY!$D$5,ROUND(VLOOKUP(OP!$C$55,HL_1,$B89+1,0)*OP!$C$28,0)*PY!$C$4*PYR&lt;PY!$C$5),0,PYY)*PYR,0))</f>
        <v>0</v>
      </c>
      <c r="H89" s="608"/>
      <c r="I89" s="607">
        <f ca="1">IF(OR($A$2=1,$B89=""),"",ROUND(ROUND(VLOOKUP(OP!$C$55,HL_2,$B89+1,0)*OP!$C$28,0)*IF(OR($L89=0,$L89=""),1,PYO),0))</f>
        <v>1000000</v>
      </c>
      <c r="J89" s="624"/>
      <c r="K89" s="624"/>
      <c r="L89" s="607">
        <f ca="1">IF(OR($A$2=1,$B89=""),"",ROUND(ROUND(VLOOKUP(OP!$C$55,HL_2,$B89+1,0)*OP!$C$28,0)*IF(OR(ROUND(VLOOKUP(OP!$C$55,HL_2,$B89+1,0)*OP!$C$28,0)*PY!$C$4&lt;PY!$D$5,ROUND(VLOOKUP(OP!$C$55,HL_2,$B89+1,0)*OP!$C$28,0)*PY!$C$4*PYR&lt;PY!$C$5),0,PYY)*PYR,0))</f>
        <v>0</v>
      </c>
      <c r="M89" s="608"/>
      <c r="N89" s="607">
        <f ca="1">IF(OR($A$2=1,$B89=""),"",ROUND((ROUND(VLOOKUP(OP!$C$55,HL_2,$B89+1,0)*OP!$C$28,0)+ROUND(OP!$C$28*10000*0.2,0))*IF(OR($Q89=0,$Q89=""),1,PYO),0))</f>
        <v>1200000</v>
      </c>
      <c r="O89" s="624"/>
      <c r="P89" s="624"/>
      <c r="Q89" s="607">
        <f ca="1">IF(OR($A$2=1,$B89=""),"",ROUND((ROUND(VLOOKUP(OP!$C$55,HL_2,$B89+1,0)*OP!$C$28,0)+ROUND(OP!$C$28*10000*0.2,0))*IF(OR((ROUND(VLOOKUP(OP!$C$55,HL_2,$B89+1,0)*OP!$C$28,0)+ROUND(OP!$C$28*10000*0.2,0))*PY!$C$4&lt;PY!$D$5,(ROUND(VLOOKUP(OP!$C$55,HL_2,$B89+1,0)*OP!$C$28,0)+ROUND(OP!$C$28*10000*0.2,0))*PY!$C$4*PYR&lt;PY!$C$5),0,PYY)*PYR,0))</f>
        <v>0</v>
      </c>
      <c r="R89" s="608"/>
      <c r="S89" s="607">
        <f ca="1">IF(OR($A$2=1,$B89=""),"",ROUND(ROUND(VLOOKUP(OP!$C$55,HL_3,$B89+1,0)*OP!$C$28,0)*IF(OR($V89=0,$V89=""),1,PYO),0))</f>
        <v>1000000</v>
      </c>
      <c r="T89" s="624"/>
      <c r="U89" s="624"/>
      <c r="V89" s="607">
        <f ca="1">IF(OR($A$2=1,$B89=""),"",ROUND(ROUND(VLOOKUP(OP!$C$55,HL_3,$B89+1,0)*OP!$C$28,0)*IF(OR(ROUND(VLOOKUP(OP!$C$55,HL_3,$B89+1,0)*OP!$C$28,0)*PY!$C$4&lt;PY!$D$5,ROUND(VLOOKUP(OP!$C$55,HL_3,$B89+1,0)*OP!$C$28,0)*PY!$C$4*PYR&lt;PY!$C$5),0,PYY)*PYR,0))</f>
        <v>0</v>
      </c>
      <c r="W89" s="608"/>
      <c r="X89" s="339"/>
    </row>
    <row r="90" spans="2:24" s="338" customFormat="1" ht="14.1" customHeight="1">
      <c r="B90" s="493">
        <f ca="1">IF(OR(C89&gt;=OP!C$57,C89=""),"",IF(C89+1&gt;OP!$C$57,OP!$C$57+1-$B$24,B89+1))</f>
        <v>5</v>
      </c>
      <c r="C90" s="493">
        <f ca="1">IF(OR($A$2=1,MAX($C$86:C89)&gt;=OP!$C$57),"",C89+(B90-B89))</f>
        <v>5</v>
      </c>
      <c r="D90" s="607">
        <f ca="1">IF(OR($A$2=1,$B90=""),"",ROUND(ROUND(VLOOKUP(OP!$C$55,HL_1,$B90+1,0)*OP!$C$28,0)*IF(OR($G90=0,$G90=""),1,PYO),0))</f>
        <v>200000</v>
      </c>
      <c r="E90" s="624"/>
      <c r="F90" s="624"/>
      <c r="G90" s="607">
        <f ca="1">IF(OR($A$2=1,$B90=""),"",ROUND(ROUND(VLOOKUP(OP!$C$55,HL_1,$B90+1,0)*OP!$C$28,0)*IF(OR(ROUND(VLOOKUP(OP!$C$55,HL_1,$B90+1,0)*OP!$C$28,0)*PY!$C$4&lt;PY!$D$5,ROUND(VLOOKUP(OP!$C$55,HL_1,$B90+1,0)*OP!$C$28,0)*PY!$C$4*PYR&lt;PY!$C$5),0,PYY)*PYR,0))</f>
        <v>0</v>
      </c>
      <c r="H90" s="608"/>
      <c r="I90" s="607">
        <f ca="1">IF(OR($A$2=1,$B90=""),"",ROUND(ROUND(VLOOKUP(OP!$C$55,HL_2,$B90+1,0)*OP!$C$28,0)*IF(OR($L90=0,$L90=""),1,PYO),0))</f>
        <v>1000000</v>
      </c>
      <c r="J90" s="624"/>
      <c r="K90" s="624"/>
      <c r="L90" s="607">
        <f ca="1">IF(OR($A$2=1,$B90=""),"",ROUND(ROUND(VLOOKUP(OP!$C$55,HL_2,$B90+1,0)*OP!$C$28,0)*IF(OR(ROUND(VLOOKUP(OP!$C$55,HL_2,$B90+1,0)*OP!$C$28,0)*PY!$C$4&lt;PY!$D$5,ROUND(VLOOKUP(OP!$C$55,HL_2,$B90+1,0)*OP!$C$28,0)*PY!$C$4*PYR&lt;PY!$C$5),0,PYY)*PYR,0))</f>
        <v>0</v>
      </c>
      <c r="M90" s="608"/>
      <c r="N90" s="607">
        <f ca="1">IF(OR($A$2=1,$B90=""),"",ROUND((ROUND(VLOOKUP(OP!$C$55,HL_2,$B90+1,0)*OP!$C$28,0)+ROUND(OP!$C$28*10000*0.2,0))*IF(OR($Q90=0,$Q90=""),1,PYO),0))</f>
        <v>1200000</v>
      </c>
      <c r="O90" s="624"/>
      <c r="P90" s="624"/>
      <c r="Q90" s="607">
        <f ca="1">IF(OR($A$2=1,$B90=""),"",ROUND((ROUND(VLOOKUP(OP!$C$55,HL_2,$B90+1,0)*OP!$C$28,0)+ROUND(OP!$C$28*10000*0.2,0))*IF(OR((ROUND(VLOOKUP(OP!$C$55,HL_2,$B90+1,0)*OP!$C$28,0)+ROUND(OP!$C$28*10000*0.2,0))*PY!$C$4&lt;PY!$D$5,(ROUND(VLOOKUP(OP!$C$55,HL_2,$B90+1,0)*OP!$C$28,0)+ROUND(OP!$C$28*10000*0.2,0))*PY!$C$4*PYR&lt;PY!$C$5),0,PYY)*PYR,0))</f>
        <v>0</v>
      </c>
      <c r="R90" s="608"/>
      <c r="S90" s="607">
        <f ca="1">IF(OR($A$2=1,$B90=""),"",ROUND(ROUND(VLOOKUP(OP!$C$55,HL_3,$B90+1,0)*OP!$C$28,0)*IF(OR($V90=0,$V90=""),1,PYO),0))</f>
        <v>1000000</v>
      </c>
      <c r="T90" s="624"/>
      <c r="U90" s="624"/>
      <c r="V90" s="607">
        <f ca="1">IF(OR($A$2=1,$B90=""),"",ROUND(ROUND(VLOOKUP(OP!$C$55,HL_3,$B90+1,0)*OP!$C$28,0)*IF(OR(ROUND(VLOOKUP(OP!$C$55,HL_3,$B90+1,0)*OP!$C$28,0)*PY!$C$4&lt;PY!$D$5,ROUND(VLOOKUP(OP!$C$55,HL_3,$B90+1,0)*OP!$C$28,0)*PY!$C$4*PYR&lt;PY!$C$5),0,PYY)*PYR,0))</f>
        <v>0</v>
      </c>
      <c r="W90" s="608"/>
      <c r="X90" s="339"/>
    </row>
    <row r="91" spans="2:24" s="338" customFormat="1" ht="14.1" customHeight="1">
      <c r="B91" s="493">
        <f ca="1">IF(OR(C90&gt;=OP!C$57,C90=""),"",IF(C90+1&gt;OP!$C$57,OP!$C$57+1-$B$24,B90+1))</f>
        <v>6</v>
      </c>
      <c r="C91" s="493">
        <f ca="1">IF(OR($A$2=1,MAX($C$86:C90)&gt;=OP!$C$57),"",C90+(B91-B90))</f>
        <v>6</v>
      </c>
      <c r="D91" s="607">
        <f ca="1">IF(OR($A$2=1,$B91=""),"",ROUND(ROUND(VLOOKUP(OP!$C$55,HL_1,$B91+1,0)*OP!$C$28,0)*IF(OR($G91=0,$G91=""),1,PYO),0))</f>
        <v>200000</v>
      </c>
      <c r="E91" s="624"/>
      <c r="F91" s="624"/>
      <c r="G91" s="607">
        <f ca="1">IF(OR($A$2=1,$B91=""),"",ROUND(ROUND(VLOOKUP(OP!$C$55,HL_1,$B91+1,0)*OP!$C$28,0)*IF(OR(ROUND(VLOOKUP(OP!$C$55,HL_1,$B91+1,0)*OP!$C$28,0)*PY!$C$4&lt;PY!$D$5,ROUND(VLOOKUP(OP!$C$55,HL_1,$B91+1,0)*OP!$C$28,0)*PY!$C$4*PYR&lt;PY!$C$5),0,PYY)*PYR,0))</f>
        <v>0</v>
      </c>
      <c r="H91" s="608"/>
      <c r="I91" s="607">
        <f ca="1">IF(OR($A$2=1,$B91=""),"",ROUND(ROUND(VLOOKUP(OP!$C$55,HL_2,$B91+1,0)*OP!$C$28,0)*IF(OR($L91=0,$L91=""),1,PYO),0))</f>
        <v>1000000</v>
      </c>
      <c r="J91" s="624"/>
      <c r="K91" s="624"/>
      <c r="L91" s="607">
        <f ca="1">IF(OR($A$2=1,$B91=""),"",ROUND(ROUND(VLOOKUP(OP!$C$55,HL_2,$B91+1,0)*OP!$C$28,0)*IF(OR(ROUND(VLOOKUP(OP!$C$55,HL_2,$B91+1,0)*OP!$C$28,0)*PY!$C$4&lt;PY!$D$5,ROUND(VLOOKUP(OP!$C$55,HL_2,$B91+1,0)*OP!$C$28,0)*PY!$C$4*PYR&lt;PY!$C$5),0,PYY)*PYR,0))</f>
        <v>0</v>
      </c>
      <c r="M91" s="608"/>
      <c r="N91" s="607">
        <f ca="1">IF(OR($A$2=1,$B91=""),"",ROUND((ROUND(VLOOKUP(OP!$C$55,HL_2,$B91+1,0)*OP!$C$28,0)+ROUND(OP!$C$28*10000*0.2,0))*IF(OR($Q91=0,$Q91=""),1,PYO),0))</f>
        <v>1200000</v>
      </c>
      <c r="O91" s="624"/>
      <c r="P91" s="624"/>
      <c r="Q91" s="607">
        <f ca="1">IF(OR($A$2=1,$B91=""),"",ROUND((ROUND(VLOOKUP(OP!$C$55,HL_2,$B91+1,0)*OP!$C$28,0)+ROUND(OP!$C$28*10000*0.2,0))*IF(OR((ROUND(VLOOKUP(OP!$C$55,HL_2,$B91+1,0)*OP!$C$28,0)+ROUND(OP!$C$28*10000*0.2,0))*PY!$C$4&lt;PY!$D$5,(ROUND(VLOOKUP(OP!$C$55,HL_2,$B91+1,0)*OP!$C$28,0)+ROUND(OP!$C$28*10000*0.2,0))*PY!$C$4*PYR&lt;PY!$C$5),0,PYY)*PYR,0))</f>
        <v>0</v>
      </c>
      <c r="R91" s="608"/>
      <c r="S91" s="607">
        <f ca="1">IF(OR($A$2=1,$B91=""),"",ROUND(ROUND(VLOOKUP(OP!$C$55,HL_3,$B91+1,0)*OP!$C$28,0)*IF(OR($V91=0,$V91=""),1,PYO),0))</f>
        <v>1000000</v>
      </c>
      <c r="T91" s="624"/>
      <c r="U91" s="624"/>
      <c r="V91" s="607">
        <f ca="1">IF(OR($A$2=1,$B91=""),"",ROUND(ROUND(VLOOKUP(OP!$C$55,HL_3,$B91+1,0)*OP!$C$28,0)*IF(OR(ROUND(VLOOKUP(OP!$C$55,HL_3,$B91+1,0)*OP!$C$28,0)*PY!$C$4&lt;PY!$D$5,ROUND(VLOOKUP(OP!$C$55,HL_3,$B91+1,0)*OP!$C$28,0)*PY!$C$4*PYR&lt;PY!$C$5),0,PYY)*PYR,0))</f>
        <v>0</v>
      </c>
      <c r="W91" s="608"/>
      <c r="X91" s="339"/>
    </row>
    <row r="92" spans="2:24" s="338" customFormat="1" ht="14.1" customHeight="1">
      <c r="B92" s="493">
        <f ca="1">IF(OR(C91&gt;=OP!C$57,C91=""),"",IF(C91+1&gt;OP!$C$57,OP!$C$57+1-$B$24,B91+1))</f>
        <v>7</v>
      </c>
      <c r="C92" s="493">
        <f ca="1">IF(OR($A$2=1,MAX($C$86:C91)&gt;=OP!$C$57),"",C91+(B92-B91))</f>
        <v>7</v>
      </c>
      <c r="D92" s="607">
        <f ca="1">IF(OR($A$2=1,$B92=""),"",ROUND(ROUND(VLOOKUP(OP!$C$55,HL_1,$B92+1,0)*OP!$C$28,0)*IF(OR($G92=0,$G92=""),1,PYO),0))</f>
        <v>204050</v>
      </c>
      <c r="E92" s="624"/>
      <c r="F92" s="624"/>
      <c r="G92" s="607">
        <f ca="1">IF(OR($A$2=1,$B92=""),"",ROUND(ROUND(VLOOKUP(OP!$C$55,HL_1,$B92+1,0)*OP!$C$28,0)*IF(OR(ROUND(VLOOKUP(OP!$C$55,HL_1,$B92+1,0)*OP!$C$28,0)*PY!$C$4&lt;PY!$D$5,ROUND(VLOOKUP(OP!$C$55,HL_1,$B92+1,0)*OP!$C$28,0)*PY!$C$4*PYR&lt;PY!$C$5),0,PYY)*PYR,0))</f>
        <v>0</v>
      </c>
      <c r="H92" s="608"/>
      <c r="I92" s="607">
        <f ca="1">IF(OR($A$2=1,$B92=""),"",ROUND(ROUND(VLOOKUP(OP!$C$55,HL_2,$B92+1,0)*OP!$C$28,0)*IF(OR($L92=0,$L92=""),1,PYO),0))</f>
        <v>1000000</v>
      </c>
      <c r="J92" s="624"/>
      <c r="K92" s="624"/>
      <c r="L92" s="607">
        <f ca="1">IF(OR($A$2=1,$B92=""),"",ROUND(ROUND(VLOOKUP(OP!$C$55,HL_2,$B92+1,0)*OP!$C$28,0)*IF(OR(ROUND(VLOOKUP(OP!$C$55,HL_2,$B92+1,0)*OP!$C$28,0)*PY!$C$4&lt;PY!$D$5,ROUND(VLOOKUP(OP!$C$55,HL_2,$B92+1,0)*OP!$C$28,0)*PY!$C$4*PYR&lt;PY!$C$5),0,PYY)*PYR,0))</f>
        <v>0</v>
      </c>
      <c r="M92" s="608"/>
      <c r="N92" s="607">
        <f ca="1">IF(OR($A$2=1,$B92=""),"",ROUND((ROUND(VLOOKUP(OP!$C$55,HL_2,$B92+1,0)*OP!$C$28,0)+ROUND(OP!$C$28*10000*0.2,0))*IF(OR($Q92=0,$Q92=""),1,PYO),0))</f>
        <v>1200000</v>
      </c>
      <c r="O92" s="624"/>
      <c r="P92" s="624"/>
      <c r="Q92" s="607">
        <f ca="1">IF(OR($A$2=1,$B92=""),"",ROUND((ROUND(VLOOKUP(OP!$C$55,HL_2,$B92+1,0)*OP!$C$28,0)+ROUND(OP!$C$28*10000*0.2,0))*IF(OR((ROUND(VLOOKUP(OP!$C$55,HL_2,$B92+1,0)*OP!$C$28,0)+ROUND(OP!$C$28*10000*0.2,0))*PY!$C$4&lt;PY!$D$5,(ROUND(VLOOKUP(OP!$C$55,HL_2,$B92+1,0)*OP!$C$28,0)+ROUND(OP!$C$28*10000*0.2,0))*PY!$C$4*PYR&lt;PY!$C$5),0,PYY)*PYR,0))</f>
        <v>0</v>
      </c>
      <c r="R92" s="608"/>
      <c r="S92" s="607">
        <f ca="1">IF(OR($A$2=1,$B92=""),"",ROUND(ROUND(VLOOKUP(OP!$C$55,HL_3,$B92+1,0)*OP!$C$28,0)*IF(OR($V92=0,$V92=""),1,PYO),0))</f>
        <v>1000000</v>
      </c>
      <c r="T92" s="624"/>
      <c r="U92" s="624"/>
      <c r="V92" s="607">
        <f ca="1">IF(OR($A$2=1,$B92=""),"",ROUND(ROUND(VLOOKUP(OP!$C$55,HL_3,$B92+1,0)*OP!$C$28,0)*IF(OR(ROUND(VLOOKUP(OP!$C$55,HL_3,$B92+1,0)*OP!$C$28,0)*PY!$C$4&lt;PY!$D$5,ROUND(VLOOKUP(OP!$C$55,HL_3,$B92+1,0)*OP!$C$28,0)*PY!$C$4*PYR&lt;PY!$C$5),0,PYY)*PYR,0))</f>
        <v>0</v>
      </c>
      <c r="W92" s="608"/>
      <c r="X92" s="339"/>
    </row>
    <row r="93" spans="2:24" s="338" customFormat="1" ht="14.1" customHeight="1">
      <c r="B93" s="493">
        <f ca="1">IF(OR(C92&gt;=OP!C$57,C92=""),"",IF(C92+1&gt;OP!$C$57,OP!$C$57+1-$B$24,B92+1))</f>
        <v>8</v>
      </c>
      <c r="C93" s="493">
        <f ca="1">IF(OR($A$2=1,MAX($C$86:C92)&gt;=OP!$C$57),"",C92+(B93-B92))</f>
        <v>8</v>
      </c>
      <c r="D93" s="607">
        <f ca="1">IF(OR($A$2=1,$B93=""),"",ROUND(ROUND(VLOOKUP(OP!$C$55,HL_1,$B93+1,0)*OP!$C$28,0)*IF(OR($G93=0,$G93=""),1,PYO),0))</f>
        <v>233200</v>
      </c>
      <c r="E93" s="624"/>
      <c r="F93" s="624"/>
      <c r="G93" s="607">
        <f ca="1">IF(OR($A$2=1,$B93=""),"",ROUND(ROUND(VLOOKUP(OP!$C$55,HL_1,$B93+1,0)*OP!$C$28,0)*IF(OR(ROUND(VLOOKUP(OP!$C$55,HL_1,$B93+1,0)*OP!$C$28,0)*PY!$C$4&lt;PY!$D$5,ROUND(VLOOKUP(OP!$C$55,HL_1,$B93+1,0)*OP!$C$28,0)*PY!$C$4*PYR&lt;PY!$C$5),0,PYY)*PYR,0))</f>
        <v>0</v>
      </c>
      <c r="H93" s="608"/>
      <c r="I93" s="607">
        <f ca="1">IF(OR($A$2=1,$B93=""),"",ROUND(ROUND(VLOOKUP(OP!$C$55,HL_2,$B93+1,0)*OP!$C$28,0)*IF(OR($L93=0,$L93=""),1,PYO),0))</f>
        <v>1000000</v>
      </c>
      <c r="J93" s="624"/>
      <c r="K93" s="624"/>
      <c r="L93" s="607">
        <f ca="1">IF(OR($A$2=1,$B93=""),"",ROUND(ROUND(VLOOKUP(OP!$C$55,HL_2,$B93+1,0)*OP!$C$28,0)*IF(OR(ROUND(VLOOKUP(OP!$C$55,HL_2,$B93+1,0)*OP!$C$28,0)*PY!$C$4&lt;PY!$D$5,ROUND(VLOOKUP(OP!$C$55,HL_2,$B93+1,0)*OP!$C$28,0)*PY!$C$4*PYR&lt;PY!$C$5),0,PYY)*PYR,0))</f>
        <v>0</v>
      </c>
      <c r="M93" s="608"/>
      <c r="N93" s="607">
        <f ca="1">IF(OR($A$2=1,$B93=""),"",ROUND((ROUND(VLOOKUP(OP!$C$55,HL_2,$B93+1,0)*OP!$C$28,0)+ROUND(OP!$C$28*10000*0.2,0))*IF(OR($Q93=0,$Q93=""),1,PYO),0))</f>
        <v>1200000</v>
      </c>
      <c r="O93" s="624"/>
      <c r="P93" s="624"/>
      <c r="Q93" s="607">
        <f ca="1">IF(OR($A$2=1,$B93=""),"",ROUND((ROUND(VLOOKUP(OP!$C$55,HL_2,$B93+1,0)*OP!$C$28,0)+ROUND(OP!$C$28*10000*0.2,0))*IF(OR((ROUND(VLOOKUP(OP!$C$55,HL_2,$B93+1,0)*OP!$C$28,0)+ROUND(OP!$C$28*10000*0.2,0))*PY!$C$4&lt;PY!$D$5,(ROUND(VLOOKUP(OP!$C$55,HL_2,$B93+1,0)*OP!$C$28,0)+ROUND(OP!$C$28*10000*0.2,0))*PY!$C$4*PYR&lt;PY!$C$5),0,PYY)*PYR,0))</f>
        <v>0</v>
      </c>
      <c r="R93" s="608"/>
      <c r="S93" s="607">
        <f ca="1">IF(OR($A$2=1,$B93=""),"",ROUND(ROUND(VLOOKUP(OP!$C$55,HL_3,$B93+1,0)*OP!$C$28,0)*IF(OR($V93=0,$V93=""),1,PYO),0))</f>
        <v>1000000</v>
      </c>
      <c r="T93" s="624"/>
      <c r="U93" s="624"/>
      <c r="V93" s="607">
        <f ca="1">IF(OR($A$2=1,$B93=""),"",ROUND(ROUND(VLOOKUP(OP!$C$55,HL_3,$B93+1,0)*OP!$C$28,0)*IF(OR(ROUND(VLOOKUP(OP!$C$55,HL_3,$B93+1,0)*OP!$C$28,0)*PY!$C$4&lt;PY!$D$5,ROUND(VLOOKUP(OP!$C$55,HL_3,$B93+1,0)*OP!$C$28,0)*PY!$C$4*PYR&lt;PY!$C$5),0,PYY)*PYR,0))</f>
        <v>0</v>
      </c>
      <c r="W93" s="608"/>
      <c r="X93" s="339"/>
    </row>
    <row r="94" spans="2:24" s="338" customFormat="1" ht="14.1" customHeight="1">
      <c r="B94" s="493">
        <f ca="1">IF(OR(C93&gt;=OP!C$57,C93=""),"",IF(C93+1&gt;OP!$C$57,OP!$C$57+1-$B$24,B93+1))</f>
        <v>9</v>
      </c>
      <c r="C94" s="493">
        <f ca="1">IF(OR($A$2=1,MAX($C$86:C93)&gt;=OP!$C$57),"",C93+(B94-B93))</f>
        <v>9</v>
      </c>
      <c r="D94" s="607">
        <f ca="1">IF(OR($A$2=1,$B94=""),"",ROUND(ROUND(VLOOKUP(OP!$C$55,HL_1,$B94+1,0)*OP!$C$28,0)*IF(OR($G94=0,$G94=""),1,PYO),0))</f>
        <v>262350</v>
      </c>
      <c r="E94" s="624"/>
      <c r="F94" s="624"/>
      <c r="G94" s="607">
        <f ca="1">IF(OR($A$2=1,$B94=""),"",ROUND(ROUND(VLOOKUP(OP!$C$55,HL_1,$B94+1,0)*OP!$C$28,0)*IF(OR(ROUND(VLOOKUP(OP!$C$55,HL_1,$B94+1,0)*OP!$C$28,0)*PY!$C$4&lt;PY!$D$5,ROUND(VLOOKUP(OP!$C$55,HL_1,$B94+1,0)*OP!$C$28,0)*PY!$C$4*PYR&lt;PY!$C$5),0,PYY)*PYR,0))</f>
        <v>0</v>
      </c>
      <c r="H94" s="608"/>
      <c r="I94" s="607">
        <f ca="1">IF(OR($A$2=1,$B94=""),"",ROUND(ROUND(VLOOKUP(OP!$C$55,HL_2,$B94+1,0)*OP!$C$28,0)*IF(OR($L94=0,$L94=""),1,PYO),0))</f>
        <v>1000000</v>
      </c>
      <c r="J94" s="624"/>
      <c r="K94" s="624"/>
      <c r="L94" s="607">
        <f ca="1">IF(OR($A$2=1,$B94=""),"",ROUND(ROUND(VLOOKUP(OP!$C$55,HL_2,$B94+1,0)*OP!$C$28,0)*IF(OR(ROUND(VLOOKUP(OP!$C$55,HL_2,$B94+1,0)*OP!$C$28,0)*PY!$C$4&lt;PY!$D$5,ROUND(VLOOKUP(OP!$C$55,HL_2,$B94+1,0)*OP!$C$28,0)*PY!$C$4*PYR&lt;PY!$C$5),0,PYY)*PYR,0))</f>
        <v>0</v>
      </c>
      <c r="M94" s="608"/>
      <c r="N94" s="607">
        <f ca="1">IF(OR($A$2=1,$B94=""),"",ROUND((ROUND(VLOOKUP(OP!$C$55,HL_2,$B94+1,0)*OP!$C$28,0)+ROUND(OP!$C$28*10000*0.2,0))*IF(OR($Q94=0,$Q94=""),1,PYO),0))</f>
        <v>1200000</v>
      </c>
      <c r="O94" s="624"/>
      <c r="P94" s="624"/>
      <c r="Q94" s="607">
        <f ca="1">IF(OR($A$2=1,$B94=""),"",ROUND((ROUND(VLOOKUP(OP!$C$55,HL_2,$B94+1,0)*OP!$C$28,0)+ROUND(OP!$C$28*10000*0.2,0))*IF(OR((ROUND(VLOOKUP(OP!$C$55,HL_2,$B94+1,0)*OP!$C$28,0)+ROUND(OP!$C$28*10000*0.2,0))*PY!$C$4&lt;PY!$D$5,(ROUND(VLOOKUP(OP!$C$55,HL_2,$B94+1,0)*OP!$C$28,0)+ROUND(OP!$C$28*10000*0.2,0))*PY!$C$4*PYR&lt;PY!$C$5),0,PYY)*PYR,0))</f>
        <v>0</v>
      </c>
      <c r="R94" s="608"/>
      <c r="S94" s="607">
        <f ca="1">IF(OR($A$2=1,$B94=""),"",ROUND(ROUND(VLOOKUP(OP!$C$55,HL_3,$B94+1,0)*OP!$C$28,0)*IF(OR($V94=0,$V94=""),1,PYO),0))</f>
        <v>1000000</v>
      </c>
      <c r="T94" s="624"/>
      <c r="U94" s="624"/>
      <c r="V94" s="607">
        <f ca="1">IF(OR($A$2=1,$B94=""),"",ROUND(ROUND(VLOOKUP(OP!$C$55,HL_3,$B94+1,0)*OP!$C$28,0)*IF(OR(ROUND(VLOOKUP(OP!$C$55,HL_3,$B94+1,0)*OP!$C$28,0)*PY!$C$4&lt;PY!$D$5,ROUND(VLOOKUP(OP!$C$55,HL_3,$B94+1,0)*OP!$C$28,0)*PY!$C$4*PYR&lt;PY!$C$5),0,PYY)*PYR,0))</f>
        <v>0</v>
      </c>
      <c r="W94" s="608"/>
      <c r="X94" s="339"/>
    </row>
    <row r="95" spans="2:24" s="338" customFormat="1" ht="14.1" customHeight="1">
      <c r="B95" s="493">
        <f ca="1">IF(OR(C94&gt;=OP!C$57,C94=""),"",IF(C94+1&gt;OP!$C$57,OP!$C$57+1-$B$24,B94+1))</f>
        <v>10</v>
      </c>
      <c r="C95" s="493">
        <f ca="1">IF(OR($A$2=1,MAX($C$86:C94)&gt;=OP!$C$57),"",C94+(B95-B94))</f>
        <v>10</v>
      </c>
      <c r="D95" s="607">
        <f ca="1">IF(OR($A$2=1,$B95=""),"",ROUND(ROUND(VLOOKUP(OP!$C$55,HL_1,$B95+1,0)*OP!$C$28,0)*IF(OR($G95=0,$G95=""),1,PYO),0))</f>
        <v>291500</v>
      </c>
      <c r="E95" s="624"/>
      <c r="F95" s="624"/>
      <c r="G95" s="607">
        <f ca="1">IF(OR($A$2=1,$B95=""),"",ROUND(ROUND(VLOOKUP(OP!$C$55,HL_1,$B95+1,0)*OP!$C$28,0)*IF(OR(ROUND(VLOOKUP(OP!$C$55,HL_1,$B95+1,0)*OP!$C$28,0)*PY!$C$4&lt;PY!$D$5,ROUND(VLOOKUP(OP!$C$55,HL_1,$B95+1,0)*OP!$C$28,0)*PY!$C$4*PYR&lt;PY!$C$5),0,PYY)*PYR,0))</f>
        <v>0</v>
      </c>
      <c r="H95" s="608"/>
      <c r="I95" s="607">
        <f ca="1">IF(OR($A$2=1,$B95=""),"",ROUND(ROUND(VLOOKUP(OP!$C$55,HL_2,$B95+1,0)*OP!$C$28,0)*IF(OR($L95=0,$L95=""),1,PYO),0))</f>
        <v>1000000</v>
      </c>
      <c r="J95" s="624"/>
      <c r="K95" s="624"/>
      <c r="L95" s="607">
        <f ca="1">IF(OR($A$2=1,$B95=""),"",ROUND(ROUND(VLOOKUP(OP!$C$55,HL_2,$B95+1,0)*OP!$C$28,0)*IF(OR(ROUND(VLOOKUP(OP!$C$55,HL_2,$B95+1,0)*OP!$C$28,0)*PY!$C$4&lt;PY!$D$5,ROUND(VLOOKUP(OP!$C$55,HL_2,$B95+1,0)*OP!$C$28,0)*PY!$C$4*PYR&lt;PY!$C$5),0,PYY)*PYR,0))</f>
        <v>0</v>
      </c>
      <c r="M95" s="608"/>
      <c r="N95" s="607">
        <f ca="1">IF(OR($A$2=1,$B95=""),"",ROUND((ROUND(VLOOKUP(OP!$C$55,HL_2,$B95+1,0)*OP!$C$28,0)+ROUND(OP!$C$28*10000*0.2,0))*IF(OR($Q95=0,$Q95=""),1,PYO),0))</f>
        <v>1200000</v>
      </c>
      <c r="O95" s="624"/>
      <c r="P95" s="624"/>
      <c r="Q95" s="607">
        <f ca="1">IF(OR($A$2=1,$B95=""),"",ROUND((ROUND(VLOOKUP(OP!$C$55,HL_2,$B95+1,0)*OP!$C$28,0)+ROUND(OP!$C$28*10000*0.2,0))*IF(OR((ROUND(VLOOKUP(OP!$C$55,HL_2,$B95+1,0)*OP!$C$28,0)+ROUND(OP!$C$28*10000*0.2,0))*PY!$C$4&lt;PY!$D$5,(ROUND(VLOOKUP(OP!$C$55,HL_2,$B95+1,0)*OP!$C$28,0)+ROUND(OP!$C$28*10000*0.2,0))*PY!$C$4*PYR&lt;PY!$C$5),0,PYY)*PYR,0))</f>
        <v>0</v>
      </c>
      <c r="R95" s="608"/>
      <c r="S95" s="607">
        <f ca="1">IF(OR($A$2=1,$B95=""),"",ROUND(ROUND(VLOOKUP(OP!$C$55,HL_3,$B95+1,0)*OP!$C$28,0)*IF(OR($V95=0,$V95=""),1,PYO),0))</f>
        <v>1000000</v>
      </c>
      <c r="T95" s="624"/>
      <c r="U95" s="624"/>
      <c r="V95" s="607">
        <f ca="1">IF(OR($A$2=1,$B95=""),"",ROUND(ROUND(VLOOKUP(OP!$C$55,HL_3,$B95+1,0)*OP!$C$28,0)*IF(OR(ROUND(VLOOKUP(OP!$C$55,HL_3,$B95+1,0)*OP!$C$28,0)*PY!$C$4&lt;PY!$D$5,ROUND(VLOOKUP(OP!$C$55,HL_3,$B95+1,0)*OP!$C$28,0)*PY!$C$4*PYR&lt;PY!$C$5),0,PYY)*PYR,0))</f>
        <v>0</v>
      </c>
      <c r="W95" s="608"/>
      <c r="X95" s="339"/>
    </row>
    <row r="96" spans="2:24" s="338" customFormat="1" ht="14.1" customHeight="1">
      <c r="B96" s="493">
        <f ca="1">IF(OR(C95&gt;=OP!C$57,C95=""),"",IF(C95+1&gt;OP!$C$57,OP!$C$57+1-$B$24,B95+1))</f>
        <v>11</v>
      </c>
      <c r="C96" s="493">
        <f ca="1">IF(OR($A$2=1,MAX($C$86:C95)&gt;=OP!$C$57),"",C95+(B96-B95))</f>
        <v>11</v>
      </c>
      <c r="D96" s="607">
        <f ca="1">IF(OR($A$2=1,$B96=""),"",ROUND(ROUND(VLOOKUP(OP!$C$55,HL_1,$B96+1,0)*OP!$C$28,0)*IF(OR($G96=0,$G96=""),1,PYO),0))</f>
        <v>320650</v>
      </c>
      <c r="E96" s="624"/>
      <c r="F96" s="624"/>
      <c r="G96" s="607">
        <f ca="1">IF(OR($A$2=1,$B96=""),"",ROUND(ROUND(VLOOKUP(OP!$C$55,HL_1,$B96+1,0)*OP!$C$28,0)*IF(OR(ROUND(VLOOKUP(OP!$C$55,HL_1,$B96+1,0)*OP!$C$28,0)*PY!$C$4&lt;PY!$D$5,ROUND(VLOOKUP(OP!$C$55,HL_1,$B96+1,0)*OP!$C$28,0)*PY!$C$4*PYR&lt;PY!$C$5),0,PYY)*PYR,0))</f>
        <v>0</v>
      </c>
      <c r="H96" s="608"/>
      <c r="I96" s="607">
        <f ca="1">IF(OR($A$2=1,$B96=""),"",ROUND(ROUND(VLOOKUP(OP!$C$55,HL_2,$B96+1,0)*OP!$C$28,0)*IF(OR($L96=0,$L96=""),1,PYO),0))</f>
        <v>1000000</v>
      </c>
      <c r="J96" s="624"/>
      <c r="K96" s="624"/>
      <c r="L96" s="607">
        <f ca="1">IF(OR($A$2=1,$B96=""),"",ROUND(ROUND(VLOOKUP(OP!$C$55,HL_2,$B96+1,0)*OP!$C$28,0)*IF(OR(ROUND(VLOOKUP(OP!$C$55,HL_2,$B96+1,0)*OP!$C$28,0)*PY!$C$4&lt;PY!$D$5,ROUND(VLOOKUP(OP!$C$55,HL_2,$B96+1,0)*OP!$C$28,0)*PY!$C$4*PYR&lt;PY!$C$5),0,PYY)*PYR,0))</f>
        <v>0</v>
      </c>
      <c r="M96" s="608"/>
      <c r="N96" s="607">
        <f ca="1">IF(OR($A$2=1,$B96=""),"",ROUND((ROUND(VLOOKUP(OP!$C$55,HL_2,$B96+1,0)*OP!$C$28,0)+ROUND(OP!$C$28*10000*0.2,0))*IF(OR($Q96=0,$Q96=""),1,PYO),0))</f>
        <v>1200000</v>
      </c>
      <c r="O96" s="624"/>
      <c r="P96" s="624"/>
      <c r="Q96" s="607">
        <f ca="1">IF(OR($A$2=1,$B96=""),"",ROUND((ROUND(VLOOKUP(OP!$C$55,HL_2,$B96+1,0)*OP!$C$28,0)+ROUND(OP!$C$28*10000*0.2,0))*IF(OR((ROUND(VLOOKUP(OP!$C$55,HL_2,$B96+1,0)*OP!$C$28,0)+ROUND(OP!$C$28*10000*0.2,0))*PY!$C$4&lt;PY!$D$5,(ROUND(VLOOKUP(OP!$C$55,HL_2,$B96+1,0)*OP!$C$28,0)+ROUND(OP!$C$28*10000*0.2,0))*PY!$C$4*PYR&lt;PY!$C$5),0,PYY)*PYR,0))</f>
        <v>0</v>
      </c>
      <c r="R96" s="608"/>
      <c r="S96" s="607">
        <f ca="1">IF(OR($A$2=1,$B96=""),"",ROUND(ROUND(VLOOKUP(OP!$C$55,HL_3,$B96+1,0)*OP!$C$28,0)*IF(OR($V96=0,$V96=""),1,PYO),0))</f>
        <v>1000000</v>
      </c>
      <c r="T96" s="624"/>
      <c r="U96" s="624"/>
      <c r="V96" s="607">
        <f ca="1">IF(OR($A$2=1,$B96=""),"",ROUND(ROUND(VLOOKUP(OP!$C$55,HL_3,$B96+1,0)*OP!$C$28,0)*IF(OR(ROUND(VLOOKUP(OP!$C$55,HL_3,$B96+1,0)*OP!$C$28,0)*PY!$C$4&lt;PY!$D$5,ROUND(VLOOKUP(OP!$C$55,HL_3,$B96+1,0)*OP!$C$28,0)*PY!$C$4*PYR&lt;PY!$C$5),0,PYY)*PYR,0))</f>
        <v>0</v>
      </c>
      <c r="W96" s="608"/>
      <c r="X96" s="339"/>
    </row>
    <row r="97" spans="1:24" s="338" customFormat="1" ht="14.1" customHeight="1">
      <c r="B97" s="493">
        <f ca="1">IF(OR(C96&gt;=OP!C$57,C96=""),"",IF(C96+1&gt;OP!$C$57,OP!$C$57+1-$B$24,B96+1))</f>
        <v>12</v>
      </c>
      <c r="C97" s="493">
        <f ca="1">IF(OR($A$2=1,MAX($C$86:C96)&gt;=OP!$C$57),"",C96+(B97-B96))</f>
        <v>12</v>
      </c>
      <c r="D97" s="607">
        <f ca="1">IF(OR($A$2=1,$B97=""),"",ROUND(ROUND(VLOOKUP(OP!$C$55,HL_1,$B97+1,0)*OP!$C$28,0)*IF(OR($G97=0,$G97=""),1,PYO),0))</f>
        <v>349800</v>
      </c>
      <c r="E97" s="624"/>
      <c r="F97" s="624"/>
      <c r="G97" s="607">
        <f ca="1">IF(OR($A$2=1,$B97=""),"",ROUND(ROUND(VLOOKUP(OP!$C$55,HL_1,$B97+1,0)*OP!$C$28,0)*IF(OR(ROUND(VLOOKUP(OP!$C$55,HL_1,$B97+1,0)*OP!$C$28,0)*PY!$C$4&lt;PY!$D$5,ROUND(VLOOKUP(OP!$C$55,HL_1,$B97+1,0)*OP!$C$28,0)*PY!$C$4*PYR&lt;PY!$C$5),0,PYY)*PYR,0))</f>
        <v>0</v>
      </c>
      <c r="H97" s="608"/>
      <c r="I97" s="607">
        <f ca="1">IF(OR($A$2=1,$B97=""),"",ROUND(ROUND(VLOOKUP(OP!$C$55,HL_2,$B97+1,0)*OP!$C$28,0)*IF(OR($L97=0,$L97=""),1,PYO),0))</f>
        <v>1000000</v>
      </c>
      <c r="J97" s="624"/>
      <c r="K97" s="624"/>
      <c r="L97" s="607">
        <f ca="1">IF(OR($A$2=1,$B97=""),"",ROUND(ROUND(VLOOKUP(OP!$C$55,HL_2,$B97+1,0)*OP!$C$28,0)*IF(OR(ROUND(VLOOKUP(OP!$C$55,HL_2,$B97+1,0)*OP!$C$28,0)*PY!$C$4&lt;PY!$D$5,ROUND(VLOOKUP(OP!$C$55,HL_2,$B97+1,0)*OP!$C$28,0)*PY!$C$4*PYR&lt;PY!$C$5),0,PYY)*PYR,0))</f>
        <v>0</v>
      </c>
      <c r="M97" s="608"/>
      <c r="N97" s="607">
        <f ca="1">IF(OR($A$2=1,$B97=""),"",ROUND((ROUND(VLOOKUP(OP!$C$55,HL_2,$B97+1,0)*OP!$C$28,0)+ROUND(OP!$C$28*10000*0.2,0))*IF(OR($Q97=0,$Q97=""),1,PYO),0))</f>
        <v>1200000</v>
      </c>
      <c r="O97" s="624"/>
      <c r="P97" s="624"/>
      <c r="Q97" s="607">
        <f ca="1">IF(OR($A$2=1,$B97=""),"",ROUND((ROUND(VLOOKUP(OP!$C$55,HL_2,$B97+1,0)*OP!$C$28,0)+ROUND(OP!$C$28*10000*0.2,0))*IF(OR((ROUND(VLOOKUP(OP!$C$55,HL_2,$B97+1,0)*OP!$C$28,0)+ROUND(OP!$C$28*10000*0.2,0))*PY!$C$4&lt;PY!$D$5,(ROUND(VLOOKUP(OP!$C$55,HL_2,$B97+1,0)*OP!$C$28,0)+ROUND(OP!$C$28*10000*0.2,0))*PY!$C$4*PYR&lt;PY!$C$5),0,PYY)*PYR,0))</f>
        <v>0</v>
      </c>
      <c r="R97" s="608"/>
      <c r="S97" s="607">
        <f ca="1">IF(OR($A$2=1,$B97=""),"",ROUND(ROUND(VLOOKUP(OP!$C$55,HL_3,$B97+1,0)*OP!$C$28,0)*IF(OR($V97=0,$V97=""),1,PYO),0))</f>
        <v>1000000</v>
      </c>
      <c r="T97" s="624"/>
      <c r="U97" s="624"/>
      <c r="V97" s="607">
        <f ca="1">IF(OR($A$2=1,$B97=""),"",ROUND(ROUND(VLOOKUP(OP!$C$55,HL_3,$B97+1,0)*OP!$C$28,0)*IF(OR(ROUND(VLOOKUP(OP!$C$55,HL_3,$B97+1,0)*OP!$C$28,0)*PY!$C$4&lt;PY!$D$5,ROUND(VLOOKUP(OP!$C$55,HL_3,$B97+1,0)*OP!$C$28,0)*PY!$C$4*PYR&lt;PY!$C$5),0,PYY)*PYR,0))</f>
        <v>0</v>
      </c>
      <c r="W97" s="608"/>
      <c r="X97" s="339"/>
    </row>
    <row r="98" spans="1:24" s="338" customFormat="1" ht="14.1" customHeight="1">
      <c r="B98" s="493">
        <f ca="1">IF(OR(C97&gt;=OP!C$57,C97=""),"",IF(C97+1&gt;OP!$C$57,OP!$C$57+1-$B$24,B97+1))</f>
        <v>13</v>
      </c>
      <c r="C98" s="493">
        <f ca="1">IF(OR($A$2=1,MAX($C$86:C97)&gt;=OP!$C$57),"",C97+(B98-B97))</f>
        <v>13</v>
      </c>
      <c r="D98" s="607">
        <f ca="1">IF(OR($A$2=1,$B98=""),"",ROUND(ROUND(VLOOKUP(OP!$C$55,HL_1,$B98+1,0)*OP!$C$28,0)*IF(OR($G98=0,$G98=""),1,PYO),0))</f>
        <v>378950</v>
      </c>
      <c r="E98" s="624"/>
      <c r="F98" s="624"/>
      <c r="G98" s="607">
        <f ca="1">IF(OR($A$2=1,$B98=""),"",ROUND(ROUND(VLOOKUP(OP!$C$55,HL_1,$B98+1,0)*OP!$C$28,0)*IF(OR(ROUND(VLOOKUP(OP!$C$55,HL_1,$B98+1,0)*OP!$C$28,0)*PY!$C$4&lt;PY!$D$5,ROUND(VLOOKUP(OP!$C$55,HL_1,$B98+1,0)*OP!$C$28,0)*PY!$C$4*PYR&lt;PY!$C$5),0,PYY)*PYR,0))</f>
        <v>0</v>
      </c>
      <c r="H98" s="608"/>
      <c r="I98" s="607">
        <f ca="1">IF(OR($A$2=1,$B98=""),"",ROUND(ROUND(VLOOKUP(OP!$C$55,HL_2,$B98+1,0)*OP!$C$28,0)*IF(OR($L98=0,$L98=""),1,PYO),0))</f>
        <v>1000000</v>
      </c>
      <c r="J98" s="624"/>
      <c r="K98" s="624"/>
      <c r="L98" s="607">
        <f ca="1">IF(OR($A$2=1,$B98=""),"",ROUND(ROUND(VLOOKUP(OP!$C$55,HL_2,$B98+1,0)*OP!$C$28,0)*IF(OR(ROUND(VLOOKUP(OP!$C$55,HL_2,$B98+1,0)*OP!$C$28,0)*PY!$C$4&lt;PY!$D$5,ROUND(VLOOKUP(OP!$C$55,HL_2,$B98+1,0)*OP!$C$28,0)*PY!$C$4*PYR&lt;PY!$C$5),0,PYY)*PYR,0))</f>
        <v>0</v>
      </c>
      <c r="M98" s="608"/>
      <c r="N98" s="607">
        <f ca="1">IF(OR($A$2=1,$B98=""),"",ROUND((ROUND(VLOOKUP(OP!$C$55,HL_2,$B98+1,0)*OP!$C$28,0)+ROUND(OP!$C$28*10000*0.2,0))*IF(OR($Q98=0,$Q98=""),1,PYO),0))</f>
        <v>1200000</v>
      </c>
      <c r="O98" s="624"/>
      <c r="P98" s="624"/>
      <c r="Q98" s="607">
        <f ca="1">IF(OR($A$2=1,$B98=""),"",ROUND((ROUND(VLOOKUP(OP!$C$55,HL_2,$B98+1,0)*OP!$C$28,0)+ROUND(OP!$C$28*10000*0.2,0))*IF(OR((ROUND(VLOOKUP(OP!$C$55,HL_2,$B98+1,0)*OP!$C$28,0)+ROUND(OP!$C$28*10000*0.2,0))*PY!$C$4&lt;PY!$D$5,(ROUND(VLOOKUP(OP!$C$55,HL_2,$B98+1,0)*OP!$C$28,0)+ROUND(OP!$C$28*10000*0.2,0))*PY!$C$4*PYR&lt;PY!$C$5),0,PYY)*PYR,0))</f>
        <v>0</v>
      </c>
      <c r="R98" s="608"/>
      <c r="S98" s="607">
        <f ca="1">IF(OR($A$2=1,$B98=""),"",ROUND(ROUND(VLOOKUP(OP!$C$55,HL_3,$B98+1,0)*OP!$C$28,0)*IF(OR($V98=0,$V98=""),1,PYO),0))</f>
        <v>1000000</v>
      </c>
      <c r="T98" s="624"/>
      <c r="U98" s="624"/>
      <c r="V98" s="607">
        <f ca="1">IF(OR($A$2=1,$B98=""),"",ROUND(ROUND(VLOOKUP(OP!$C$55,HL_3,$B98+1,0)*OP!$C$28,0)*IF(OR(ROUND(VLOOKUP(OP!$C$55,HL_3,$B98+1,0)*OP!$C$28,0)*PY!$C$4&lt;PY!$D$5,ROUND(VLOOKUP(OP!$C$55,HL_3,$B98+1,0)*OP!$C$28,0)*PY!$C$4*PYR&lt;PY!$C$5),0,PYY)*PYR,0))</f>
        <v>0</v>
      </c>
      <c r="W98" s="608"/>
      <c r="X98" s="339"/>
    </row>
    <row r="99" spans="1:24" s="338" customFormat="1" ht="14.1" customHeight="1">
      <c r="B99" s="493">
        <f ca="1">IF(OR(C98&gt;=OP!C$57,C98=""),"",IF(C98+1&gt;OP!$C$57,OP!$C$57+1-$B$24,B98+1))</f>
        <v>14</v>
      </c>
      <c r="C99" s="493">
        <f ca="1">IF(OR($A$2=1,MAX($C$86:C98)&gt;=OP!$C$57),"",C98+(B99-B98))</f>
        <v>14</v>
      </c>
      <c r="D99" s="607">
        <f ca="1">IF(OR($A$2=1,$B99=""),"",ROUND(ROUND(VLOOKUP(OP!$C$55,HL_1,$B99+1,0)*OP!$C$28,0)*IF(OR($G99=0,$G99=""),1,PYO),0))</f>
        <v>408100</v>
      </c>
      <c r="E99" s="624"/>
      <c r="F99" s="624"/>
      <c r="G99" s="607">
        <f ca="1">IF(OR($A$2=1,$B99=""),"",ROUND(ROUND(VLOOKUP(OP!$C$55,HL_1,$B99+1,0)*OP!$C$28,0)*IF(OR(ROUND(VLOOKUP(OP!$C$55,HL_1,$B99+1,0)*OP!$C$28,0)*PY!$C$4&lt;PY!$D$5,ROUND(VLOOKUP(OP!$C$55,HL_1,$B99+1,0)*OP!$C$28,0)*PY!$C$4*PYR&lt;PY!$C$5),0,PYY)*PYR,0))</f>
        <v>0</v>
      </c>
      <c r="H99" s="608"/>
      <c r="I99" s="607">
        <f ca="1">IF(OR($A$2=1,$B99=""),"",ROUND(ROUND(VLOOKUP(OP!$C$55,HL_2,$B99+1,0)*OP!$C$28,0)*IF(OR($L99=0,$L99=""),1,PYO),0))</f>
        <v>1000000</v>
      </c>
      <c r="J99" s="624"/>
      <c r="K99" s="624"/>
      <c r="L99" s="607">
        <f ca="1">IF(OR($A$2=1,$B99=""),"",ROUND(ROUND(VLOOKUP(OP!$C$55,HL_2,$B99+1,0)*OP!$C$28,0)*IF(OR(ROUND(VLOOKUP(OP!$C$55,HL_2,$B99+1,0)*OP!$C$28,0)*PY!$C$4&lt;PY!$D$5,ROUND(VLOOKUP(OP!$C$55,HL_2,$B99+1,0)*OP!$C$28,0)*PY!$C$4*PYR&lt;PY!$C$5),0,PYY)*PYR,0))</f>
        <v>0</v>
      </c>
      <c r="M99" s="608"/>
      <c r="N99" s="607">
        <f ca="1">IF(OR($A$2=1,$B99=""),"",ROUND((ROUND(VLOOKUP(OP!$C$55,HL_2,$B99+1,0)*OP!$C$28,0)+ROUND(OP!$C$28*10000*0.2,0))*IF(OR($Q99=0,$Q99=""),1,PYO),0))</f>
        <v>1200000</v>
      </c>
      <c r="O99" s="624"/>
      <c r="P99" s="624"/>
      <c r="Q99" s="607">
        <f ca="1">IF(OR($A$2=1,$B99=""),"",ROUND((ROUND(VLOOKUP(OP!$C$55,HL_2,$B99+1,0)*OP!$C$28,0)+ROUND(OP!$C$28*10000*0.2,0))*IF(OR((ROUND(VLOOKUP(OP!$C$55,HL_2,$B99+1,0)*OP!$C$28,0)+ROUND(OP!$C$28*10000*0.2,0))*PY!$C$4&lt;PY!$D$5,(ROUND(VLOOKUP(OP!$C$55,HL_2,$B99+1,0)*OP!$C$28,0)+ROUND(OP!$C$28*10000*0.2,0))*PY!$C$4*PYR&lt;PY!$C$5),0,PYY)*PYR,0))</f>
        <v>0</v>
      </c>
      <c r="R99" s="608"/>
      <c r="S99" s="607">
        <f ca="1">IF(OR($A$2=1,$B99=""),"",ROUND(ROUND(VLOOKUP(OP!$C$55,HL_3,$B99+1,0)*OP!$C$28,0)*IF(OR($V99=0,$V99=""),1,PYO),0))</f>
        <v>1000000</v>
      </c>
      <c r="T99" s="624"/>
      <c r="U99" s="624"/>
      <c r="V99" s="607">
        <f ca="1">IF(OR($A$2=1,$B99=""),"",ROUND(ROUND(VLOOKUP(OP!$C$55,HL_3,$B99+1,0)*OP!$C$28,0)*IF(OR(ROUND(VLOOKUP(OP!$C$55,HL_3,$B99+1,0)*OP!$C$28,0)*PY!$C$4&lt;PY!$D$5,ROUND(VLOOKUP(OP!$C$55,HL_3,$B99+1,0)*OP!$C$28,0)*PY!$C$4*PYR&lt;PY!$C$5),0,PYY)*PYR,0))</f>
        <v>0</v>
      </c>
      <c r="W99" s="608"/>
      <c r="X99" s="339"/>
    </row>
    <row r="100" spans="1:24" s="338" customFormat="1" ht="14.1" customHeight="1">
      <c r="A100" s="34"/>
      <c r="B100" s="493">
        <f ca="1">IF(OR(C99&gt;=OP!C$57,C99=""),"",IF(C99+1&gt;OP!$C$57,OP!$C$57+1-$B$24,B99+1))</f>
        <v>15</v>
      </c>
      <c r="C100" s="493">
        <f ca="1">IF(OR($A$2=1,MAX($C$86:C99)&gt;=OP!$C$57),"",C99+(B100-B99))</f>
        <v>15</v>
      </c>
      <c r="D100" s="607">
        <f ca="1">IF(OR($A$2=1,$B100=""),"",ROUND(ROUND(VLOOKUP(OP!$C$55,HL_1,$B100+1,0)*OP!$C$28,0)*IF(OR($G100=0,$G100=""),1,PYO),0))</f>
        <v>437250</v>
      </c>
      <c r="E100" s="624"/>
      <c r="F100" s="624"/>
      <c r="G100" s="607">
        <f ca="1">IF(OR($A$2=1,$B100=""),"",ROUND(ROUND(VLOOKUP(OP!$C$55,HL_1,$B100+1,0)*OP!$C$28,0)*IF(OR(ROUND(VLOOKUP(OP!$C$55,HL_1,$B100+1,0)*OP!$C$28,0)*PY!$C$4&lt;PY!$D$5,ROUND(VLOOKUP(OP!$C$55,HL_1,$B100+1,0)*OP!$C$28,0)*PY!$C$4*PYR&lt;PY!$C$5),0,PYY)*PYR,0))</f>
        <v>0</v>
      </c>
      <c r="H100" s="608"/>
      <c r="I100" s="607">
        <f ca="1">IF(OR($A$2=1,$B100=""),"",ROUND(ROUND(VLOOKUP(OP!$C$55,HL_2,$B100+1,0)*OP!$C$28,0)*IF(OR($L100=0,$L100=""),1,PYO),0))</f>
        <v>1000000</v>
      </c>
      <c r="J100" s="624"/>
      <c r="K100" s="624"/>
      <c r="L100" s="607">
        <f ca="1">IF(OR($A$2=1,$B100=""),"",ROUND(ROUND(VLOOKUP(OP!$C$55,HL_2,$B100+1,0)*OP!$C$28,0)*IF(OR(ROUND(VLOOKUP(OP!$C$55,HL_2,$B100+1,0)*OP!$C$28,0)*PY!$C$4&lt;PY!$D$5,ROUND(VLOOKUP(OP!$C$55,HL_2,$B100+1,0)*OP!$C$28,0)*PY!$C$4*PYR&lt;PY!$C$5),0,PYY)*PYR,0))</f>
        <v>0</v>
      </c>
      <c r="M100" s="608"/>
      <c r="N100" s="607">
        <f ca="1">IF(OR($A$2=1,$B100=""),"",ROUND((ROUND(VLOOKUP(OP!$C$55,HL_2,$B100+1,0)*OP!$C$28,0)+ROUND(OP!$C$28*10000*0.2,0))*IF(OR($Q100=0,$Q100=""),1,PYO),0))</f>
        <v>1200000</v>
      </c>
      <c r="O100" s="624"/>
      <c r="P100" s="624"/>
      <c r="Q100" s="607">
        <f ca="1">IF(OR($A$2=1,$B100=""),"",ROUND((ROUND(VLOOKUP(OP!$C$55,HL_2,$B100+1,0)*OP!$C$28,0)+ROUND(OP!$C$28*10000*0.2,0))*IF(OR((ROUND(VLOOKUP(OP!$C$55,HL_2,$B100+1,0)*OP!$C$28,0)+ROUND(OP!$C$28*10000*0.2,0))*PY!$C$4&lt;PY!$D$5,(ROUND(VLOOKUP(OP!$C$55,HL_2,$B100+1,0)*OP!$C$28,0)+ROUND(OP!$C$28*10000*0.2,0))*PY!$C$4*PYR&lt;PY!$C$5),0,PYY)*PYR,0))</f>
        <v>0</v>
      </c>
      <c r="R100" s="608"/>
      <c r="S100" s="607">
        <f ca="1">IF(OR($A$2=1,$B100=""),"",ROUND(ROUND(VLOOKUP(OP!$C$55,HL_3,$B100+1,0)*OP!$C$28,0)*IF(OR($V100=0,$V100=""),1,PYO),0))</f>
        <v>1000000</v>
      </c>
      <c r="T100" s="624"/>
      <c r="U100" s="624"/>
      <c r="V100" s="607">
        <f ca="1">IF(OR($A$2=1,$B100=""),"",ROUND(ROUND(VLOOKUP(OP!$C$55,HL_3,$B100+1,0)*OP!$C$28,0)*IF(OR(ROUND(VLOOKUP(OP!$C$55,HL_3,$B100+1,0)*OP!$C$28,0)*PY!$C$4&lt;PY!$D$5,ROUND(VLOOKUP(OP!$C$55,HL_3,$B100+1,0)*OP!$C$28,0)*PY!$C$4*PYR&lt;PY!$C$5),0,PYY)*PYR,0))</f>
        <v>0</v>
      </c>
      <c r="W100" s="608"/>
      <c r="X100" s="339"/>
    </row>
    <row r="101" spans="1:24" s="340" customFormat="1" ht="14.1" customHeight="1">
      <c r="A101" s="9"/>
      <c r="B101" s="493">
        <f ca="1">IF(OR(C100&gt;=OP!C$57,C100=""),"",IF(C100+1&gt;OP!$C$57,OP!$C$57+1-$B$24,B100+1))</f>
        <v>16</v>
      </c>
      <c r="C101" s="493">
        <f ca="1">IF(OR($A$2=1,MAX($C$86:C100)&gt;=OP!$C$57),"",C100+(B101-B100))</f>
        <v>16</v>
      </c>
      <c r="D101" s="607">
        <f ca="1">IF(OR($A$2=1,$B101=""),"",ROUND(ROUND(VLOOKUP(OP!$C$55,HL_1,$B101+1,0)*OP!$C$28,0)*IF(OR($G101=0,$G101=""),1,PYO),0))</f>
        <v>460570</v>
      </c>
      <c r="E101" s="624"/>
      <c r="F101" s="624"/>
      <c r="G101" s="607">
        <f ca="1">IF(OR($A$2=1,$B101=""),"",ROUND(ROUND(VLOOKUP(OP!$C$55,HL_1,$B101+1,0)*OP!$C$28,0)*IF(OR(ROUND(VLOOKUP(OP!$C$55,HL_1,$B101+1,0)*OP!$C$28,0)*PY!$C$4&lt;PY!$D$5,ROUND(VLOOKUP(OP!$C$55,HL_1,$B101+1,0)*OP!$C$28,0)*PY!$C$4*PYR&lt;PY!$C$5),0,PYY)*PYR,0))</f>
        <v>0</v>
      </c>
      <c r="H101" s="608"/>
      <c r="I101" s="607">
        <f ca="1">IF(OR($A$2=1,$B101=""),"",ROUND(ROUND(VLOOKUP(OP!$C$55,HL_2,$B101+1,0)*OP!$C$28,0)*IF(OR($L101=0,$L101=""),1,PYO),0))</f>
        <v>1000000</v>
      </c>
      <c r="J101" s="624"/>
      <c r="K101" s="624"/>
      <c r="L101" s="607">
        <f ca="1">IF(OR($A$2=1,$B101=""),"",ROUND(ROUND(VLOOKUP(OP!$C$55,HL_2,$B101+1,0)*OP!$C$28,0)*IF(OR(ROUND(VLOOKUP(OP!$C$55,HL_2,$B101+1,0)*OP!$C$28,0)*PY!$C$4&lt;PY!$D$5,ROUND(VLOOKUP(OP!$C$55,HL_2,$B101+1,0)*OP!$C$28,0)*PY!$C$4*PYR&lt;PY!$C$5),0,PYY)*PYR,0))</f>
        <v>0</v>
      </c>
      <c r="M101" s="608"/>
      <c r="N101" s="607">
        <f ca="1">IF(OR($A$2=1,$B101=""),"",ROUND((ROUND(VLOOKUP(OP!$C$55,HL_2,$B101+1,0)*OP!$C$28,0)+ROUND(OP!$C$28*10000*0.2,0))*IF(OR($Q101=0,$Q101=""),1,PYO),0))</f>
        <v>1200000</v>
      </c>
      <c r="O101" s="624"/>
      <c r="P101" s="624"/>
      <c r="Q101" s="607">
        <f ca="1">IF(OR($A$2=1,$B101=""),"",ROUND((ROUND(VLOOKUP(OP!$C$55,HL_2,$B101+1,0)*OP!$C$28,0)+ROUND(OP!$C$28*10000*0.2,0))*IF(OR((ROUND(VLOOKUP(OP!$C$55,HL_2,$B101+1,0)*OP!$C$28,0)+ROUND(OP!$C$28*10000*0.2,0))*PY!$C$4&lt;PY!$D$5,(ROUND(VLOOKUP(OP!$C$55,HL_2,$B101+1,0)*OP!$C$28,0)+ROUND(OP!$C$28*10000*0.2,0))*PY!$C$4*PYR&lt;PY!$C$5),0,PYY)*PYR,0))</f>
        <v>0</v>
      </c>
      <c r="R101" s="608"/>
      <c r="S101" s="607">
        <f ca="1">IF(OR($A$2=1,$B101=""),"",ROUND(ROUND(VLOOKUP(OP!$C$55,HL_3,$B101+1,0)*OP!$C$28,0)*IF(OR($V101=0,$V101=""),1,PYO),0))</f>
        <v>1000000</v>
      </c>
      <c r="T101" s="624"/>
      <c r="U101" s="624"/>
      <c r="V101" s="607">
        <f ca="1">IF(OR($A$2=1,$B101=""),"",ROUND(ROUND(VLOOKUP(OP!$C$55,HL_3,$B101+1,0)*OP!$C$28,0)*IF(OR(ROUND(VLOOKUP(OP!$C$55,HL_3,$B101+1,0)*OP!$C$28,0)*PY!$C$4&lt;PY!$D$5,ROUND(VLOOKUP(OP!$C$55,HL_3,$B101+1,0)*OP!$C$28,0)*PY!$C$4*PYR&lt;PY!$C$5),0,PYY)*PYR,0))</f>
        <v>0</v>
      </c>
      <c r="W101" s="608"/>
    </row>
    <row r="102" spans="1:24" ht="14.1" customHeight="1">
      <c r="A102" s="9"/>
      <c r="B102" s="493">
        <f ca="1">IF(OR(C101&gt;=OP!C$57,C101=""),"",IF(C101+1&gt;OP!$C$57,OP!$C$57+1-$B$24,B101+1))</f>
        <v>17</v>
      </c>
      <c r="C102" s="493">
        <f ca="1">IF(OR($A$2=1,MAX($C$86:C101)&gt;=OP!$C$57),"",C101+(B102-B101))</f>
        <v>17</v>
      </c>
      <c r="D102" s="607">
        <f ca="1">IF(OR($A$2=1,$B102=""),"",ROUND(ROUND(VLOOKUP(OP!$C$55,HL_1,$B102+1,0)*OP!$C$28,0)*IF(OR($G102=0,$G102=""),1,PYO),0))</f>
        <v>483890</v>
      </c>
      <c r="E102" s="624"/>
      <c r="F102" s="624"/>
      <c r="G102" s="607">
        <f ca="1">IF(OR($A$2=1,$B102=""),"",ROUND(ROUND(VLOOKUP(OP!$C$55,HL_1,$B102+1,0)*OP!$C$28,0)*IF(OR(ROUND(VLOOKUP(OP!$C$55,HL_1,$B102+1,0)*OP!$C$28,0)*PY!$C$4&lt;PY!$D$5,ROUND(VLOOKUP(OP!$C$55,HL_1,$B102+1,0)*OP!$C$28,0)*PY!$C$4*PYR&lt;PY!$C$5),0,PYY)*PYR,0))</f>
        <v>0</v>
      </c>
      <c r="H102" s="608"/>
      <c r="I102" s="607">
        <f ca="1">IF(OR($A$2=1,$B102=""),"",ROUND(ROUND(VLOOKUP(OP!$C$55,HL_2,$B102+1,0)*OP!$C$28,0)*IF(OR($L102=0,$L102=""),1,PYO),0))</f>
        <v>1000000</v>
      </c>
      <c r="J102" s="624"/>
      <c r="K102" s="624"/>
      <c r="L102" s="607">
        <f ca="1">IF(OR($A$2=1,$B102=""),"",ROUND(ROUND(VLOOKUP(OP!$C$55,HL_2,$B102+1,0)*OP!$C$28,0)*IF(OR(ROUND(VLOOKUP(OP!$C$55,HL_2,$B102+1,0)*OP!$C$28,0)*PY!$C$4&lt;PY!$D$5,ROUND(VLOOKUP(OP!$C$55,HL_2,$B102+1,0)*OP!$C$28,0)*PY!$C$4*PYR&lt;PY!$C$5),0,PYY)*PYR,0))</f>
        <v>0</v>
      </c>
      <c r="M102" s="608"/>
      <c r="N102" s="607">
        <f ca="1">IF(OR($A$2=1,$B102=""),"",ROUND((ROUND(VLOOKUP(OP!$C$55,HL_2,$B102+1,0)*OP!$C$28,0)+ROUND(OP!$C$28*10000*0.2,0))*IF(OR($Q102=0,$Q102=""),1,PYO),0))</f>
        <v>1200000</v>
      </c>
      <c r="O102" s="624"/>
      <c r="P102" s="624"/>
      <c r="Q102" s="607">
        <f ca="1">IF(OR($A$2=1,$B102=""),"",ROUND((ROUND(VLOOKUP(OP!$C$55,HL_2,$B102+1,0)*OP!$C$28,0)+ROUND(OP!$C$28*10000*0.2,0))*IF(OR((ROUND(VLOOKUP(OP!$C$55,HL_2,$B102+1,0)*OP!$C$28,0)+ROUND(OP!$C$28*10000*0.2,0))*PY!$C$4&lt;PY!$D$5,(ROUND(VLOOKUP(OP!$C$55,HL_2,$B102+1,0)*OP!$C$28,0)+ROUND(OP!$C$28*10000*0.2,0))*PY!$C$4*PYR&lt;PY!$C$5),0,PYY)*PYR,0))</f>
        <v>0</v>
      </c>
      <c r="R102" s="608"/>
      <c r="S102" s="607">
        <f ca="1">IF(OR($A$2=1,$B102=""),"",ROUND(ROUND(VLOOKUP(OP!$C$55,HL_3,$B102+1,0)*OP!$C$28,0)*IF(OR($V102=0,$V102=""),1,PYO),0))</f>
        <v>1000000</v>
      </c>
      <c r="T102" s="624"/>
      <c r="U102" s="624"/>
      <c r="V102" s="607">
        <f ca="1">IF(OR($A$2=1,$B102=""),"",ROUND(ROUND(VLOOKUP(OP!$C$55,HL_3,$B102+1,0)*OP!$C$28,0)*IF(OR(ROUND(VLOOKUP(OP!$C$55,HL_3,$B102+1,0)*OP!$C$28,0)*PY!$C$4&lt;PY!$D$5,ROUND(VLOOKUP(OP!$C$55,HL_3,$B102+1,0)*OP!$C$28,0)*PY!$C$4*PYR&lt;PY!$C$5),0,PYY)*PYR,0))</f>
        <v>0</v>
      </c>
      <c r="W102" s="608"/>
    </row>
    <row r="103" spans="1:24" ht="14.1" customHeight="1">
      <c r="A103" s="9"/>
      <c r="B103" s="493">
        <f ca="1">IF(OR(C102&gt;=OP!C$57,C102=""),"",IF(C102+1&gt;OP!$C$57,OP!$C$57+1-$B$24,B102+1))</f>
        <v>18</v>
      </c>
      <c r="C103" s="493">
        <f ca="1">IF(OR($A$2=1,MAX($C$86:C102)&gt;=OP!$C$57),"",C102+(B103-B102))</f>
        <v>18</v>
      </c>
      <c r="D103" s="607">
        <f ca="1">IF(OR($A$2=1,$B103=""),"",ROUND(ROUND(VLOOKUP(OP!$C$55,HL_1,$B103+1,0)*OP!$C$28,0)*IF(OR($G103=0,$G103=""),1,PYO),0))</f>
        <v>507210</v>
      </c>
      <c r="E103" s="624"/>
      <c r="F103" s="624"/>
      <c r="G103" s="607">
        <f ca="1">IF(OR($A$2=1,$B103=""),"",ROUND(ROUND(VLOOKUP(OP!$C$55,HL_1,$B103+1,0)*OP!$C$28,0)*IF(OR(ROUND(VLOOKUP(OP!$C$55,HL_1,$B103+1,0)*OP!$C$28,0)*PY!$C$4&lt;PY!$D$5,ROUND(VLOOKUP(OP!$C$55,HL_1,$B103+1,0)*OP!$C$28,0)*PY!$C$4*PYR&lt;PY!$C$5),0,PYY)*PYR,0))</f>
        <v>0</v>
      </c>
      <c r="H103" s="608"/>
      <c r="I103" s="607">
        <f ca="1">IF(OR($A$2=1,$B103=""),"",ROUND(ROUND(VLOOKUP(OP!$C$55,HL_2,$B103+1,0)*OP!$C$28,0)*IF(OR($L103=0,$L103=""),1,PYO),0))</f>
        <v>1000000</v>
      </c>
      <c r="J103" s="624"/>
      <c r="K103" s="624"/>
      <c r="L103" s="607">
        <f ca="1">IF(OR($A$2=1,$B103=""),"",ROUND(ROUND(VLOOKUP(OP!$C$55,HL_2,$B103+1,0)*OP!$C$28,0)*IF(OR(ROUND(VLOOKUP(OP!$C$55,HL_2,$B103+1,0)*OP!$C$28,0)*PY!$C$4&lt;PY!$D$5,ROUND(VLOOKUP(OP!$C$55,HL_2,$B103+1,0)*OP!$C$28,0)*PY!$C$4*PYR&lt;PY!$C$5),0,PYY)*PYR,0))</f>
        <v>0</v>
      </c>
      <c r="M103" s="608"/>
      <c r="N103" s="607">
        <f ca="1">IF(OR($A$2=1,$B103=""),"",ROUND((ROUND(VLOOKUP(OP!$C$55,HL_2,$B103+1,0)*OP!$C$28,0)+ROUND(OP!$C$28*10000*0.2,0))*IF(OR($Q103=0,$Q103=""),1,PYO),0))</f>
        <v>1200000</v>
      </c>
      <c r="O103" s="624"/>
      <c r="P103" s="624"/>
      <c r="Q103" s="607">
        <f ca="1">IF(OR($A$2=1,$B103=""),"",ROUND((ROUND(VLOOKUP(OP!$C$55,HL_2,$B103+1,0)*OP!$C$28,0)+ROUND(OP!$C$28*10000*0.2,0))*IF(OR((ROUND(VLOOKUP(OP!$C$55,HL_2,$B103+1,0)*OP!$C$28,0)+ROUND(OP!$C$28*10000*0.2,0))*PY!$C$4&lt;PY!$D$5,(ROUND(VLOOKUP(OP!$C$55,HL_2,$B103+1,0)*OP!$C$28,0)+ROUND(OP!$C$28*10000*0.2,0))*PY!$C$4*PYR&lt;PY!$C$5),0,PYY)*PYR,0))</f>
        <v>0</v>
      </c>
      <c r="R103" s="608"/>
      <c r="S103" s="607">
        <f ca="1">IF(OR($A$2=1,$B103=""),"",ROUND(ROUND(VLOOKUP(OP!$C$55,HL_3,$B103+1,0)*OP!$C$28,0)*IF(OR($V103=0,$V103=""),1,PYO),0))</f>
        <v>1000000</v>
      </c>
      <c r="T103" s="624"/>
      <c r="U103" s="624"/>
      <c r="V103" s="607">
        <f ca="1">IF(OR($A$2=1,$B103=""),"",ROUND(ROUND(VLOOKUP(OP!$C$55,HL_3,$B103+1,0)*OP!$C$28,0)*IF(OR(ROUND(VLOOKUP(OP!$C$55,HL_3,$B103+1,0)*OP!$C$28,0)*PY!$C$4&lt;PY!$D$5,ROUND(VLOOKUP(OP!$C$55,HL_3,$B103+1,0)*OP!$C$28,0)*PY!$C$4*PYR&lt;PY!$C$5),0,PYY)*PYR,0))</f>
        <v>0</v>
      </c>
      <c r="W103" s="608"/>
    </row>
    <row r="104" spans="1:24" s="341" customFormat="1" ht="14.1" customHeight="1">
      <c r="B104" s="493">
        <f ca="1">IF(OR(C103&gt;=OP!C$57,C103=""),"",IF(C103+1&gt;OP!$C$57,OP!$C$57+1-$B$24,B103+1))</f>
        <v>19</v>
      </c>
      <c r="C104" s="493">
        <f ca="1">IF(OR($A$2=1,MAX($C$86:C103)&gt;=OP!$C$57),"",C103+(B104-B103))</f>
        <v>19</v>
      </c>
      <c r="D104" s="607">
        <f ca="1">IF(OR($A$2=1,$B104=""),"",ROUND(ROUND(VLOOKUP(OP!$C$55,HL_1,$B104+1,0)*OP!$C$28,0)*IF(OR($G104=0,$G104=""),1,PYO),0))</f>
        <v>530530</v>
      </c>
      <c r="E104" s="624"/>
      <c r="F104" s="624"/>
      <c r="G104" s="607">
        <f ca="1">IF(OR($A$2=1,$B104=""),"",ROUND(ROUND(VLOOKUP(OP!$C$55,HL_1,$B104+1,0)*OP!$C$28,0)*IF(OR(ROUND(VLOOKUP(OP!$C$55,HL_1,$B104+1,0)*OP!$C$28,0)*PY!$C$4&lt;PY!$D$5,ROUND(VLOOKUP(OP!$C$55,HL_1,$B104+1,0)*OP!$C$28,0)*PY!$C$4*PYR&lt;PY!$C$5),0,PYY)*PYR,0))</f>
        <v>0</v>
      </c>
      <c r="H104" s="608"/>
      <c r="I104" s="607">
        <f ca="1">IF(OR($A$2=1,$B104=""),"",ROUND(ROUND(VLOOKUP(OP!$C$55,HL_2,$B104+1,0)*OP!$C$28,0)*IF(OR($L104=0,$L104=""),1,PYO),0))</f>
        <v>1000000</v>
      </c>
      <c r="J104" s="624"/>
      <c r="K104" s="624"/>
      <c r="L104" s="607">
        <f ca="1">IF(OR($A$2=1,$B104=""),"",ROUND(ROUND(VLOOKUP(OP!$C$55,HL_2,$B104+1,0)*OP!$C$28,0)*IF(OR(ROUND(VLOOKUP(OP!$C$55,HL_2,$B104+1,0)*OP!$C$28,0)*PY!$C$4&lt;PY!$D$5,ROUND(VLOOKUP(OP!$C$55,HL_2,$B104+1,0)*OP!$C$28,0)*PY!$C$4*PYR&lt;PY!$C$5),0,PYY)*PYR,0))</f>
        <v>0</v>
      </c>
      <c r="M104" s="608"/>
      <c r="N104" s="607">
        <f ca="1">IF(OR($A$2=1,$B104=""),"",ROUND((ROUND(VLOOKUP(OP!$C$55,HL_2,$B104+1,0)*OP!$C$28,0)+ROUND(OP!$C$28*10000*0.2,0))*IF(OR($Q104=0,$Q104=""),1,PYO),0))</f>
        <v>1200000</v>
      </c>
      <c r="O104" s="624"/>
      <c r="P104" s="624"/>
      <c r="Q104" s="607">
        <f ca="1">IF(OR($A$2=1,$B104=""),"",ROUND((ROUND(VLOOKUP(OP!$C$55,HL_2,$B104+1,0)*OP!$C$28,0)+ROUND(OP!$C$28*10000*0.2,0))*IF(OR((ROUND(VLOOKUP(OP!$C$55,HL_2,$B104+1,0)*OP!$C$28,0)+ROUND(OP!$C$28*10000*0.2,0))*PY!$C$4&lt;PY!$D$5,(ROUND(VLOOKUP(OP!$C$55,HL_2,$B104+1,0)*OP!$C$28,0)+ROUND(OP!$C$28*10000*0.2,0))*PY!$C$4*PYR&lt;PY!$C$5),0,PYY)*PYR,0))</f>
        <v>0</v>
      </c>
      <c r="R104" s="608"/>
      <c r="S104" s="607">
        <f ca="1">IF(OR($A$2=1,$B104=""),"",ROUND(ROUND(VLOOKUP(OP!$C$55,HL_3,$B104+1,0)*OP!$C$28,0)*IF(OR($V104=0,$V104=""),1,PYO),0))</f>
        <v>1000000</v>
      </c>
      <c r="T104" s="624"/>
      <c r="U104" s="624"/>
      <c r="V104" s="607">
        <f ca="1">IF(OR($A$2=1,$B104=""),"",ROUND(ROUND(VLOOKUP(OP!$C$55,HL_3,$B104+1,0)*OP!$C$28,0)*IF(OR(ROUND(VLOOKUP(OP!$C$55,HL_3,$B104+1,0)*OP!$C$28,0)*PY!$C$4&lt;PY!$D$5,ROUND(VLOOKUP(OP!$C$55,HL_3,$B104+1,0)*OP!$C$28,0)*PY!$C$4*PYR&lt;PY!$C$5),0,PYY)*PYR,0))</f>
        <v>0</v>
      </c>
      <c r="W104" s="608"/>
      <c r="X104" s="342"/>
    </row>
    <row r="105" spans="1:24" s="20" customFormat="1" ht="14.1" customHeight="1">
      <c r="B105" s="493">
        <f ca="1">IF(OR(C104&gt;=OP!C$57,C104=""),"",IF(C104+1&gt;OP!$C$57,OP!$C$57+1-$B$24,B104+1))</f>
        <v>20</v>
      </c>
      <c r="C105" s="493">
        <f ca="1">IF(OR($A$2=1,MAX($C$86:C104)&gt;=OP!$C$57),"",C104+(B105-B104))</f>
        <v>20</v>
      </c>
      <c r="D105" s="607">
        <f ca="1">IF(OR($A$2=1,$B105=""),"",ROUND(ROUND(VLOOKUP(OP!$C$55,HL_1,$B105+1,0)*OP!$C$28,0)*IF(OR($G105=0,$G105=""),1,PYO),0))</f>
        <v>553850</v>
      </c>
      <c r="E105" s="624"/>
      <c r="F105" s="624"/>
      <c r="G105" s="607">
        <f ca="1">IF(OR($A$2=1,$B105=""),"",ROUND(ROUND(VLOOKUP(OP!$C$55,HL_1,$B105+1,0)*OP!$C$28,0)*IF(OR(ROUND(VLOOKUP(OP!$C$55,HL_1,$B105+1,0)*OP!$C$28,0)*PY!$C$4&lt;PY!$D$5,ROUND(VLOOKUP(OP!$C$55,HL_1,$B105+1,0)*OP!$C$28,0)*PY!$C$4*PYR&lt;PY!$C$5),0,PYY)*PYR,0))</f>
        <v>0</v>
      </c>
      <c r="H105" s="608"/>
      <c r="I105" s="607">
        <f ca="1">IF(OR($A$2=1,$B105=""),"",ROUND(ROUND(VLOOKUP(OP!$C$55,HL_2,$B105+1,0)*OP!$C$28,0)*IF(OR($L105=0,$L105=""),1,PYO),0))</f>
        <v>1000000</v>
      </c>
      <c r="J105" s="624"/>
      <c r="K105" s="624"/>
      <c r="L105" s="607">
        <f ca="1">IF(OR($A$2=1,$B105=""),"",ROUND(ROUND(VLOOKUP(OP!$C$55,HL_2,$B105+1,0)*OP!$C$28,0)*IF(OR(ROUND(VLOOKUP(OP!$C$55,HL_2,$B105+1,0)*OP!$C$28,0)*PY!$C$4&lt;PY!$D$5,ROUND(VLOOKUP(OP!$C$55,HL_2,$B105+1,0)*OP!$C$28,0)*PY!$C$4*PYR&lt;PY!$C$5),0,PYY)*PYR,0))</f>
        <v>0</v>
      </c>
      <c r="M105" s="608"/>
      <c r="N105" s="607">
        <f ca="1">IF(OR($A$2=1,$B105=""),"",ROUND((ROUND(VLOOKUP(OP!$C$55,HL_2,$B105+1,0)*OP!$C$28,0)+ROUND(OP!$C$28*10000*0.2,0))*IF(OR($Q105=0,$Q105=""),1,PYO),0))</f>
        <v>1200000</v>
      </c>
      <c r="O105" s="624"/>
      <c r="P105" s="624"/>
      <c r="Q105" s="607">
        <f ca="1">IF(OR($A$2=1,$B105=""),"",ROUND((ROUND(VLOOKUP(OP!$C$55,HL_2,$B105+1,0)*OP!$C$28,0)+ROUND(OP!$C$28*10000*0.2,0))*IF(OR((ROUND(VLOOKUP(OP!$C$55,HL_2,$B105+1,0)*OP!$C$28,0)+ROUND(OP!$C$28*10000*0.2,0))*PY!$C$4&lt;PY!$D$5,(ROUND(VLOOKUP(OP!$C$55,HL_2,$B105+1,0)*OP!$C$28,0)+ROUND(OP!$C$28*10000*0.2,0))*PY!$C$4*PYR&lt;PY!$C$5),0,PYY)*PYR,0))</f>
        <v>0</v>
      </c>
      <c r="R105" s="608"/>
      <c r="S105" s="607">
        <f ca="1">IF(OR($A$2=1,$B105=""),"",ROUND(ROUND(VLOOKUP(OP!$C$55,HL_3,$B105+1,0)*OP!$C$28,0)*IF(OR($V105=0,$V105=""),1,PYO),0))</f>
        <v>1000000</v>
      </c>
      <c r="T105" s="624"/>
      <c r="U105" s="624"/>
      <c r="V105" s="607">
        <f ca="1">IF(OR($A$2=1,$B105=""),"",ROUND(ROUND(VLOOKUP(OP!$C$55,HL_3,$B105+1,0)*OP!$C$28,0)*IF(OR(ROUND(VLOOKUP(OP!$C$55,HL_3,$B105+1,0)*OP!$C$28,0)*PY!$C$4&lt;PY!$D$5,ROUND(VLOOKUP(OP!$C$55,HL_3,$B105+1,0)*OP!$C$28,0)*PY!$C$4*PYR&lt;PY!$C$5),0,PYY)*PYR,0))</f>
        <v>0</v>
      </c>
      <c r="W105" s="608"/>
      <c r="X105" s="21"/>
    </row>
    <row r="106" spans="1:24" s="20" customFormat="1" ht="14.1" customHeight="1">
      <c r="B106" s="493">
        <f ca="1">IF(OR(C105&gt;=OP!C$57,C105=""),"",IF(C105+1&gt;OP!$C$57,OP!$C$57+1-$B$24,B105+1))</f>
        <v>21</v>
      </c>
      <c r="C106" s="493">
        <f ca="1">IF(OR($A$2=1,MAX($C$86:C105)&gt;=OP!$C$57),"",C105+(B106-B105))</f>
        <v>21</v>
      </c>
      <c r="D106" s="607">
        <f ca="1">IF(OR($A$2=1,$B106=""),"",ROUND(ROUND(VLOOKUP(OP!$C$55,HL_1,$B106+1,0)*OP!$C$28,0)*IF(OR($G106=0,$G106=""),1,PYO),0))</f>
        <v>577170</v>
      </c>
      <c r="E106" s="624"/>
      <c r="F106" s="624"/>
      <c r="G106" s="607">
        <f ca="1">IF(OR($A$2=1,$B106=""),"",ROUND(ROUND(VLOOKUP(OP!$C$55,HL_1,$B106+1,0)*OP!$C$28,0)*IF(OR(ROUND(VLOOKUP(OP!$C$55,HL_1,$B106+1,0)*OP!$C$28,0)*PY!$C$4&lt;PY!$D$5,ROUND(VLOOKUP(OP!$C$55,HL_1,$B106+1,0)*OP!$C$28,0)*PY!$C$4*PYR&lt;PY!$C$5),0,PYY)*PYR,0))</f>
        <v>0</v>
      </c>
      <c r="H106" s="608"/>
      <c r="I106" s="607">
        <f ca="1">IF(OR($A$2=1,$B106=""),"",ROUND(ROUND(VLOOKUP(OP!$C$55,HL_2,$B106+1,0)*OP!$C$28,0)*IF(OR($L106=0,$L106=""),1,PYO),0))</f>
        <v>1000000</v>
      </c>
      <c r="J106" s="624"/>
      <c r="K106" s="624"/>
      <c r="L106" s="607">
        <f ca="1">IF(OR($A$2=1,$B106=""),"",ROUND(ROUND(VLOOKUP(OP!$C$55,HL_2,$B106+1,0)*OP!$C$28,0)*IF(OR(ROUND(VLOOKUP(OP!$C$55,HL_2,$B106+1,0)*OP!$C$28,0)*PY!$C$4&lt;PY!$D$5,ROUND(VLOOKUP(OP!$C$55,HL_2,$B106+1,0)*OP!$C$28,0)*PY!$C$4*PYR&lt;PY!$C$5),0,PYY)*PYR,0))</f>
        <v>0</v>
      </c>
      <c r="M106" s="608"/>
      <c r="N106" s="607">
        <f ca="1">IF(OR($A$2=1,$B106=""),"",ROUND((ROUND(VLOOKUP(OP!$C$55,HL_2,$B106+1,0)*OP!$C$28,0)+ROUND(OP!$C$28*10000*0.2,0))*IF(OR($Q106=0,$Q106=""),1,PYO),0))</f>
        <v>1200000</v>
      </c>
      <c r="O106" s="624"/>
      <c r="P106" s="624"/>
      <c r="Q106" s="607">
        <f ca="1">IF(OR($A$2=1,$B106=""),"",ROUND((ROUND(VLOOKUP(OP!$C$55,HL_2,$B106+1,0)*OP!$C$28,0)+ROUND(OP!$C$28*10000*0.2,0))*IF(OR((ROUND(VLOOKUP(OP!$C$55,HL_2,$B106+1,0)*OP!$C$28,0)+ROUND(OP!$C$28*10000*0.2,0))*PY!$C$4&lt;PY!$D$5,(ROUND(VLOOKUP(OP!$C$55,HL_2,$B106+1,0)*OP!$C$28,0)+ROUND(OP!$C$28*10000*0.2,0))*PY!$C$4*PYR&lt;PY!$C$5),0,PYY)*PYR,0))</f>
        <v>0</v>
      </c>
      <c r="R106" s="608"/>
      <c r="S106" s="607">
        <f ca="1">IF(OR($A$2=1,$B106=""),"",ROUND(ROUND(VLOOKUP(OP!$C$55,HL_3,$B106+1,0)*OP!$C$28,0)*IF(OR($V106=0,$V106=""),1,PYO),0))</f>
        <v>1000000</v>
      </c>
      <c r="T106" s="624"/>
      <c r="U106" s="624"/>
      <c r="V106" s="607">
        <f ca="1">IF(OR($A$2=1,$B106=""),"",ROUND(ROUND(VLOOKUP(OP!$C$55,HL_3,$B106+1,0)*OP!$C$28,0)*IF(OR(ROUND(VLOOKUP(OP!$C$55,HL_3,$B106+1,0)*OP!$C$28,0)*PY!$C$4&lt;PY!$D$5,ROUND(VLOOKUP(OP!$C$55,HL_3,$B106+1,0)*OP!$C$28,0)*PY!$C$4*PYR&lt;PY!$C$5),0,PYY)*PYR,0))</f>
        <v>0</v>
      </c>
      <c r="W106" s="608"/>
      <c r="X106" s="21"/>
    </row>
    <row r="107" spans="1:24" s="20" customFormat="1" ht="14.1" customHeight="1">
      <c r="B107" s="493">
        <f ca="1">IF(OR(C106&gt;=OP!C$57,C106=""),"",IF(C106+1&gt;OP!$C$57,OP!$C$57+1-$B$24,B106+1))</f>
        <v>22</v>
      </c>
      <c r="C107" s="493">
        <f ca="1">IF(OR($A$2=1,MAX($C$86:C106)&gt;=OP!$C$57),"",C106+(B107-B106))</f>
        <v>22</v>
      </c>
      <c r="D107" s="607">
        <f ca="1">IF(OR($A$2=1,$B107=""),"",ROUND(ROUND(VLOOKUP(OP!$C$55,HL_1,$B107+1,0)*OP!$C$28,0)*IF(OR($G107=0,$G107=""),1,PYO),0))</f>
        <v>600490</v>
      </c>
      <c r="E107" s="624"/>
      <c r="F107" s="624"/>
      <c r="G107" s="607">
        <f ca="1">IF(OR($A$2=1,$B107=""),"",ROUND(ROUND(VLOOKUP(OP!$C$55,HL_1,$B107+1,0)*OP!$C$28,0)*IF(OR(ROUND(VLOOKUP(OP!$C$55,HL_1,$B107+1,0)*OP!$C$28,0)*PY!$C$4&lt;PY!$D$5,ROUND(VLOOKUP(OP!$C$55,HL_1,$B107+1,0)*OP!$C$28,0)*PY!$C$4*PYR&lt;PY!$C$5),0,PYY)*PYR,0))</f>
        <v>0</v>
      </c>
      <c r="H107" s="608"/>
      <c r="I107" s="607">
        <f ca="1">IF(OR($A$2=1,$B107=""),"",ROUND(ROUND(VLOOKUP(OP!$C$55,HL_2,$B107+1,0)*OP!$C$28,0)*IF(OR($L107=0,$L107=""),1,PYO),0))</f>
        <v>1000000</v>
      </c>
      <c r="J107" s="624"/>
      <c r="K107" s="624"/>
      <c r="L107" s="607">
        <f ca="1">IF(OR($A$2=1,$B107=""),"",ROUND(ROUND(VLOOKUP(OP!$C$55,HL_2,$B107+1,0)*OP!$C$28,0)*IF(OR(ROUND(VLOOKUP(OP!$C$55,HL_2,$B107+1,0)*OP!$C$28,0)*PY!$C$4&lt;PY!$D$5,ROUND(VLOOKUP(OP!$C$55,HL_2,$B107+1,0)*OP!$C$28,0)*PY!$C$4*PYR&lt;PY!$C$5),0,PYY)*PYR,0))</f>
        <v>0</v>
      </c>
      <c r="M107" s="608"/>
      <c r="N107" s="607">
        <f ca="1">IF(OR($A$2=1,$B107=""),"",ROUND((ROUND(VLOOKUP(OP!$C$55,HL_2,$B107+1,0)*OP!$C$28,0)+ROUND(OP!$C$28*10000*0.2,0))*IF(OR($Q107=0,$Q107=""),1,PYO),0))</f>
        <v>1200000</v>
      </c>
      <c r="O107" s="624"/>
      <c r="P107" s="624"/>
      <c r="Q107" s="607">
        <f ca="1">IF(OR($A$2=1,$B107=""),"",ROUND((ROUND(VLOOKUP(OP!$C$55,HL_2,$B107+1,0)*OP!$C$28,0)+ROUND(OP!$C$28*10000*0.2,0))*IF(OR((ROUND(VLOOKUP(OP!$C$55,HL_2,$B107+1,0)*OP!$C$28,0)+ROUND(OP!$C$28*10000*0.2,0))*PY!$C$4&lt;PY!$D$5,(ROUND(VLOOKUP(OP!$C$55,HL_2,$B107+1,0)*OP!$C$28,0)+ROUND(OP!$C$28*10000*0.2,0))*PY!$C$4*PYR&lt;PY!$C$5),0,PYY)*PYR,0))</f>
        <v>0</v>
      </c>
      <c r="R107" s="608"/>
      <c r="S107" s="607">
        <f ca="1">IF(OR($A$2=1,$B107=""),"",ROUND(ROUND(VLOOKUP(OP!$C$55,HL_3,$B107+1,0)*OP!$C$28,0)*IF(OR($V107=0,$V107=""),1,PYO),0))</f>
        <v>1000000</v>
      </c>
      <c r="T107" s="624"/>
      <c r="U107" s="624"/>
      <c r="V107" s="607">
        <f ca="1">IF(OR($A$2=1,$B107=""),"",ROUND(ROUND(VLOOKUP(OP!$C$55,HL_3,$B107+1,0)*OP!$C$28,0)*IF(OR(ROUND(VLOOKUP(OP!$C$55,HL_3,$B107+1,0)*OP!$C$28,0)*PY!$C$4&lt;PY!$D$5,ROUND(VLOOKUP(OP!$C$55,HL_3,$B107+1,0)*OP!$C$28,0)*PY!$C$4*PYR&lt;PY!$C$5),0,PYY)*PYR,0))</f>
        <v>0</v>
      </c>
      <c r="W107" s="608"/>
      <c r="X107" s="21"/>
    </row>
    <row r="108" spans="1:24" s="20" customFormat="1" ht="14.1" customHeight="1">
      <c r="B108" s="493">
        <f ca="1">IF(OR(C107&gt;=OP!C$57,C107=""),"",IF(C107+1&gt;OP!$C$57,OP!$C$57+1-$B$24,B107+1))</f>
        <v>23</v>
      </c>
      <c r="C108" s="493">
        <f ca="1">IF(OR($A$2=1,MAX($C$86:C107)&gt;=OP!$C$57),"",C107+(B108-B107))</f>
        <v>23</v>
      </c>
      <c r="D108" s="607">
        <f ca="1">IF(OR($A$2=1,$B108=""),"",ROUND(ROUND(VLOOKUP(OP!$C$55,HL_1,$B108+1,0)*OP!$C$28,0)*IF(OR($G108=0,$G108=""),1,PYO),0))</f>
        <v>623810</v>
      </c>
      <c r="E108" s="624"/>
      <c r="F108" s="624"/>
      <c r="G108" s="607">
        <f ca="1">IF(OR($A$2=1,$B108=""),"",ROUND(ROUND(VLOOKUP(OP!$C$55,HL_1,$B108+1,0)*OP!$C$28,0)*IF(OR(ROUND(VLOOKUP(OP!$C$55,HL_1,$B108+1,0)*OP!$C$28,0)*PY!$C$4&lt;PY!$D$5,ROUND(VLOOKUP(OP!$C$55,HL_1,$B108+1,0)*OP!$C$28,0)*PY!$C$4*PYR&lt;PY!$C$5),0,PYY)*PYR,0))</f>
        <v>0</v>
      </c>
      <c r="H108" s="608"/>
      <c r="I108" s="607">
        <f ca="1">IF(OR($A$2=1,$B108=""),"",ROUND(ROUND(VLOOKUP(OP!$C$55,HL_2,$B108+1,0)*OP!$C$28,0)*IF(OR($L108=0,$L108=""),1,PYO),0))</f>
        <v>1000000</v>
      </c>
      <c r="J108" s="624"/>
      <c r="K108" s="624"/>
      <c r="L108" s="607">
        <f ca="1">IF(OR($A$2=1,$B108=""),"",ROUND(ROUND(VLOOKUP(OP!$C$55,HL_2,$B108+1,0)*OP!$C$28,0)*IF(OR(ROUND(VLOOKUP(OP!$C$55,HL_2,$B108+1,0)*OP!$C$28,0)*PY!$C$4&lt;PY!$D$5,ROUND(VLOOKUP(OP!$C$55,HL_2,$B108+1,0)*OP!$C$28,0)*PY!$C$4*PYR&lt;PY!$C$5),0,PYY)*PYR,0))</f>
        <v>0</v>
      </c>
      <c r="M108" s="608"/>
      <c r="N108" s="607">
        <f ca="1">IF(OR($A$2=1,$B108=""),"",ROUND((ROUND(VLOOKUP(OP!$C$55,HL_2,$B108+1,0)*OP!$C$28,0)+ROUND(OP!$C$28*10000*0.2,0))*IF(OR($Q108=0,$Q108=""),1,PYO),0))</f>
        <v>1200000</v>
      </c>
      <c r="O108" s="624"/>
      <c r="P108" s="624"/>
      <c r="Q108" s="607">
        <f ca="1">IF(OR($A$2=1,$B108=""),"",ROUND((ROUND(VLOOKUP(OP!$C$55,HL_2,$B108+1,0)*OP!$C$28,0)+ROUND(OP!$C$28*10000*0.2,0))*IF(OR((ROUND(VLOOKUP(OP!$C$55,HL_2,$B108+1,0)*OP!$C$28,0)+ROUND(OP!$C$28*10000*0.2,0))*PY!$C$4&lt;PY!$D$5,(ROUND(VLOOKUP(OP!$C$55,HL_2,$B108+1,0)*OP!$C$28,0)+ROUND(OP!$C$28*10000*0.2,0))*PY!$C$4*PYR&lt;PY!$C$5),0,PYY)*PYR,0))</f>
        <v>0</v>
      </c>
      <c r="R108" s="608"/>
      <c r="S108" s="607">
        <f ca="1">IF(OR($A$2=1,$B108=""),"",ROUND(ROUND(VLOOKUP(OP!$C$55,HL_3,$B108+1,0)*OP!$C$28,0)*IF(OR($V108=0,$V108=""),1,PYO),0))</f>
        <v>1000000</v>
      </c>
      <c r="T108" s="624"/>
      <c r="U108" s="624"/>
      <c r="V108" s="607">
        <f ca="1">IF(OR($A$2=1,$B108=""),"",ROUND(ROUND(VLOOKUP(OP!$C$55,HL_3,$B108+1,0)*OP!$C$28,0)*IF(OR(ROUND(VLOOKUP(OP!$C$55,HL_3,$B108+1,0)*OP!$C$28,0)*PY!$C$4&lt;PY!$D$5,ROUND(VLOOKUP(OP!$C$55,HL_3,$B108+1,0)*OP!$C$28,0)*PY!$C$4*PYR&lt;PY!$C$5),0,PYY)*PYR,0))</f>
        <v>0</v>
      </c>
      <c r="W108" s="608"/>
      <c r="X108" s="21"/>
    </row>
    <row r="109" spans="1:24" s="20" customFormat="1" ht="14.1" customHeight="1">
      <c r="B109" s="493">
        <f ca="1">IF(OR(C108&gt;=OP!C$57,C108=""),"",IF(C108+1&gt;OP!$C$57,OP!$C$57+1-$B$24,B108+1))</f>
        <v>24</v>
      </c>
      <c r="C109" s="493">
        <f ca="1">IF(OR($A$2=1,MAX($C$86:C108)&gt;=OP!$C$57),"",C108+(B109-B108))</f>
        <v>24</v>
      </c>
      <c r="D109" s="607">
        <f ca="1">IF(OR($A$2=1,$B109=""),"",ROUND(ROUND(VLOOKUP(OP!$C$55,HL_1,$B109+1,0)*OP!$C$28,0)*IF(OR($G109=0,$G109=""),1,PYO),0))</f>
        <v>647130</v>
      </c>
      <c r="E109" s="624"/>
      <c r="F109" s="624"/>
      <c r="G109" s="607">
        <f ca="1">IF(OR($A$2=1,$B109=""),"",ROUND(ROUND(VLOOKUP(OP!$C$55,HL_1,$B109+1,0)*OP!$C$28,0)*IF(OR(ROUND(VLOOKUP(OP!$C$55,HL_1,$B109+1,0)*OP!$C$28,0)*PY!$C$4&lt;PY!$D$5,ROUND(VLOOKUP(OP!$C$55,HL_1,$B109+1,0)*OP!$C$28,0)*PY!$C$4*PYR&lt;PY!$C$5),0,PYY)*PYR,0))</f>
        <v>0</v>
      </c>
      <c r="H109" s="608"/>
      <c r="I109" s="607">
        <f ca="1">IF(OR($A$2=1,$B109=""),"",ROUND(ROUND(VLOOKUP(OP!$C$55,HL_2,$B109+1,0)*OP!$C$28,0)*IF(OR($L109=0,$L109=""),1,PYO),0))</f>
        <v>1000000</v>
      </c>
      <c r="J109" s="624"/>
      <c r="K109" s="624"/>
      <c r="L109" s="607">
        <f ca="1">IF(OR($A$2=1,$B109=""),"",ROUND(ROUND(VLOOKUP(OP!$C$55,HL_2,$B109+1,0)*OP!$C$28,0)*IF(OR(ROUND(VLOOKUP(OP!$C$55,HL_2,$B109+1,0)*OP!$C$28,0)*PY!$C$4&lt;PY!$D$5,ROUND(VLOOKUP(OP!$C$55,HL_2,$B109+1,0)*OP!$C$28,0)*PY!$C$4*PYR&lt;PY!$C$5),0,PYY)*PYR,0))</f>
        <v>0</v>
      </c>
      <c r="M109" s="608"/>
      <c r="N109" s="607">
        <f ca="1">IF(OR($A$2=1,$B109=""),"",ROUND((ROUND(VLOOKUP(OP!$C$55,HL_2,$B109+1,0)*OP!$C$28,0)+ROUND(OP!$C$28*10000*0.2,0))*IF(OR($Q109=0,$Q109=""),1,PYO),0))</f>
        <v>1200000</v>
      </c>
      <c r="O109" s="624"/>
      <c r="P109" s="624"/>
      <c r="Q109" s="607">
        <f ca="1">IF(OR($A$2=1,$B109=""),"",ROUND((ROUND(VLOOKUP(OP!$C$55,HL_2,$B109+1,0)*OP!$C$28,0)+ROUND(OP!$C$28*10000*0.2,0))*IF(OR((ROUND(VLOOKUP(OP!$C$55,HL_2,$B109+1,0)*OP!$C$28,0)+ROUND(OP!$C$28*10000*0.2,0))*PY!$C$4&lt;PY!$D$5,(ROUND(VLOOKUP(OP!$C$55,HL_2,$B109+1,0)*OP!$C$28,0)+ROUND(OP!$C$28*10000*0.2,0))*PY!$C$4*PYR&lt;PY!$C$5),0,PYY)*PYR,0))</f>
        <v>0</v>
      </c>
      <c r="R109" s="608"/>
      <c r="S109" s="607">
        <f ca="1">IF(OR($A$2=1,$B109=""),"",ROUND(ROUND(VLOOKUP(OP!$C$55,HL_3,$B109+1,0)*OP!$C$28,0)*IF(OR($V109=0,$V109=""),1,PYO),0))</f>
        <v>1000000</v>
      </c>
      <c r="T109" s="624"/>
      <c r="U109" s="624"/>
      <c r="V109" s="607">
        <f ca="1">IF(OR($A$2=1,$B109=""),"",ROUND(ROUND(VLOOKUP(OP!$C$55,HL_3,$B109+1,0)*OP!$C$28,0)*IF(OR(ROUND(VLOOKUP(OP!$C$55,HL_3,$B109+1,0)*OP!$C$28,0)*PY!$C$4&lt;PY!$D$5,ROUND(VLOOKUP(OP!$C$55,HL_3,$B109+1,0)*OP!$C$28,0)*PY!$C$4*PYR&lt;PY!$C$5),0,PYY)*PYR,0))</f>
        <v>0</v>
      </c>
      <c r="W109" s="608"/>
      <c r="X109" s="21"/>
    </row>
    <row r="110" spans="1:24" s="20" customFormat="1" ht="14.1" customHeight="1">
      <c r="B110" s="493">
        <f ca="1">IF(OR(C109&gt;=OP!C$57,C109=""),"",IF(C109+1&gt;OP!$C$57,OP!$C$57+1-$B$24,B109+1))</f>
        <v>25</v>
      </c>
      <c r="C110" s="493">
        <f ca="1">IF(OR($A$2=1,MAX($C$86:C109)&gt;=OP!$C$57),"",C109+(B110-B109))</f>
        <v>25</v>
      </c>
      <c r="D110" s="607">
        <f ca="1">IF(OR($A$2=1,$B110=""),"",ROUND(ROUND(VLOOKUP(OP!$C$55,HL_1,$B110+1,0)*OP!$C$28,0)*IF(OR($G110=0,$G110=""),1,PYO),0))</f>
        <v>670450</v>
      </c>
      <c r="E110" s="624"/>
      <c r="F110" s="624"/>
      <c r="G110" s="607">
        <f ca="1">IF(OR($A$2=1,$B110=""),"",ROUND(ROUND(VLOOKUP(OP!$C$55,HL_1,$B110+1,0)*OP!$C$28,0)*IF(OR(ROUND(VLOOKUP(OP!$C$55,HL_1,$B110+1,0)*OP!$C$28,0)*PY!$C$4&lt;PY!$D$5,ROUND(VLOOKUP(OP!$C$55,HL_1,$B110+1,0)*OP!$C$28,0)*PY!$C$4*PYR&lt;PY!$C$5),0,PYY)*PYR,0))</f>
        <v>0</v>
      </c>
      <c r="H110" s="608"/>
      <c r="I110" s="607">
        <f ca="1">IF(OR($A$2=1,$B110=""),"",ROUND(ROUND(VLOOKUP(OP!$C$55,HL_2,$B110+1,0)*OP!$C$28,0)*IF(OR($L110=0,$L110=""),1,PYO),0))</f>
        <v>1000000</v>
      </c>
      <c r="J110" s="624"/>
      <c r="K110" s="624"/>
      <c r="L110" s="607">
        <f ca="1">IF(OR($A$2=1,$B110=""),"",ROUND(ROUND(VLOOKUP(OP!$C$55,HL_2,$B110+1,0)*OP!$C$28,0)*IF(OR(ROUND(VLOOKUP(OP!$C$55,HL_2,$B110+1,0)*OP!$C$28,0)*PY!$C$4&lt;PY!$D$5,ROUND(VLOOKUP(OP!$C$55,HL_2,$B110+1,0)*OP!$C$28,0)*PY!$C$4*PYR&lt;PY!$C$5),0,PYY)*PYR,0))</f>
        <v>0</v>
      </c>
      <c r="M110" s="608"/>
      <c r="N110" s="607">
        <f ca="1">IF(OR($A$2=1,$B110=""),"",ROUND((ROUND(VLOOKUP(OP!$C$55,HL_2,$B110+1,0)*OP!$C$28,0)+ROUND(OP!$C$28*10000*0.2,0))*IF(OR($Q110=0,$Q110=""),1,PYO),0))</f>
        <v>1200000</v>
      </c>
      <c r="O110" s="624"/>
      <c r="P110" s="624"/>
      <c r="Q110" s="607">
        <f ca="1">IF(OR($A$2=1,$B110=""),"",ROUND((ROUND(VLOOKUP(OP!$C$55,HL_2,$B110+1,0)*OP!$C$28,0)+ROUND(OP!$C$28*10000*0.2,0))*IF(OR((ROUND(VLOOKUP(OP!$C$55,HL_2,$B110+1,0)*OP!$C$28,0)+ROUND(OP!$C$28*10000*0.2,0))*PY!$C$4&lt;PY!$D$5,(ROUND(VLOOKUP(OP!$C$55,HL_2,$B110+1,0)*OP!$C$28,0)+ROUND(OP!$C$28*10000*0.2,0))*PY!$C$4*PYR&lt;PY!$C$5),0,PYY)*PYR,0))</f>
        <v>0</v>
      </c>
      <c r="R110" s="608"/>
      <c r="S110" s="607">
        <f ca="1">IF(OR($A$2=1,$B110=""),"",ROUND(ROUND(VLOOKUP(OP!$C$55,HL_3,$B110+1,0)*OP!$C$28,0)*IF(OR($V110=0,$V110=""),1,PYO),0))</f>
        <v>1000000</v>
      </c>
      <c r="T110" s="624"/>
      <c r="U110" s="624"/>
      <c r="V110" s="607">
        <f ca="1">IF(OR($A$2=1,$B110=""),"",ROUND(ROUND(VLOOKUP(OP!$C$55,HL_3,$B110+1,0)*OP!$C$28,0)*IF(OR(ROUND(VLOOKUP(OP!$C$55,HL_3,$B110+1,0)*OP!$C$28,0)*PY!$C$4&lt;PY!$D$5,ROUND(VLOOKUP(OP!$C$55,HL_3,$B110+1,0)*OP!$C$28,0)*PY!$C$4*PYR&lt;PY!$C$5),0,PYY)*PYR,0))</f>
        <v>0</v>
      </c>
      <c r="W110" s="608"/>
      <c r="X110" s="21"/>
    </row>
    <row r="111" spans="1:24" s="20" customFormat="1" ht="14.1" customHeight="1">
      <c r="B111" s="493">
        <f ca="1">IF(OR(C110&gt;=OP!C$57,C110=""),"",IF(C110+1&gt;OP!$C$57,OP!$C$57+1-$B$24,B110+1))</f>
        <v>26</v>
      </c>
      <c r="C111" s="493">
        <f ca="1">IF(OR($A$2=1,MAX($C$86:C110)&gt;=OP!$C$57),"",C110+(B111-B110))</f>
        <v>26</v>
      </c>
      <c r="D111" s="607">
        <f ca="1">IF(OR($A$2=1,$B111=""),"",ROUND(ROUND(VLOOKUP(OP!$C$55,HL_1,$B111+1,0)*OP!$C$28,0)*IF(OR($G111=0,$G111=""),1,PYO),0))</f>
        <v>693770</v>
      </c>
      <c r="E111" s="624"/>
      <c r="F111" s="624"/>
      <c r="G111" s="607">
        <f ca="1">IF(OR($A$2=1,$B111=""),"",ROUND(ROUND(VLOOKUP(OP!$C$55,HL_1,$B111+1,0)*OP!$C$28,0)*IF(OR(ROUND(VLOOKUP(OP!$C$55,HL_1,$B111+1,0)*OP!$C$28,0)*PY!$C$4&lt;PY!$D$5,ROUND(VLOOKUP(OP!$C$55,HL_1,$B111+1,0)*OP!$C$28,0)*PY!$C$4*PYR&lt;PY!$C$5),0,PYY)*PYR,0))</f>
        <v>0</v>
      </c>
      <c r="H111" s="608"/>
      <c r="I111" s="607">
        <f ca="1">IF(OR($A$2=1,$B111=""),"",ROUND(ROUND(VLOOKUP(OP!$C$55,HL_2,$B111+1,0)*OP!$C$28,0)*IF(OR($L111=0,$L111=""),1,PYO),0))</f>
        <v>1000000</v>
      </c>
      <c r="J111" s="624"/>
      <c r="K111" s="624"/>
      <c r="L111" s="607">
        <f ca="1">IF(OR($A$2=1,$B111=""),"",ROUND(ROUND(VLOOKUP(OP!$C$55,HL_2,$B111+1,0)*OP!$C$28,0)*IF(OR(ROUND(VLOOKUP(OP!$C$55,HL_2,$B111+1,0)*OP!$C$28,0)*PY!$C$4&lt;PY!$D$5,ROUND(VLOOKUP(OP!$C$55,HL_2,$B111+1,0)*OP!$C$28,0)*PY!$C$4*PYR&lt;PY!$C$5),0,PYY)*PYR,0))</f>
        <v>0</v>
      </c>
      <c r="M111" s="608"/>
      <c r="N111" s="607">
        <f ca="1">IF(OR($A$2=1,$B111=""),"",ROUND((ROUND(VLOOKUP(OP!$C$55,HL_2,$B111+1,0)*OP!$C$28,0)+ROUND(OP!$C$28*10000*0.2,0))*IF(OR($Q111=0,$Q111=""),1,PYO),0))</f>
        <v>1200000</v>
      </c>
      <c r="O111" s="624"/>
      <c r="P111" s="624"/>
      <c r="Q111" s="607">
        <f ca="1">IF(OR($A$2=1,$B111=""),"",ROUND((ROUND(VLOOKUP(OP!$C$55,HL_2,$B111+1,0)*OP!$C$28,0)+ROUND(OP!$C$28*10000*0.2,0))*IF(OR((ROUND(VLOOKUP(OP!$C$55,HL_2,$B111+1,0)*OP!$C$28,0)+ROUND(OP!$C$28*10000*0.2,0))*PY!$C$4&lt;PY!$D$5,(ROUND(VLOOKUP(OP!$C$55,HL_2,$B111+1,0)*OP!$C$28,0)+ROUND(OP!$C$28*10000*0.2,0))*PY!$C$4*PYR&lt;PY!$C$5),0,PYY)*PYR,0))</f>
        <v>0</v>
      </c>
      <c r="R111" s="608"/>
      <c r="S111" s="607">
        <f ca="1">IF(OR($A$2=1,$B111=""),"",ROUND(ROUND(VLOOKUP(OP!$C$55,HL_3,$B111+1,0)*OP!$C$28,0)*IF(OR($V111=0,$V111=""),1,PYO),0))</f>
        <v>1000000</v>
      </c>
      <c r="T111" s="624"/>
      <c r="U111" s="624"/>
      <c r="V111" s="607">
        <f ca="1">IF(OR($A$2=1,$B111=""),"",ROUND(ROUND(VLOOKUP(OP!$C$55,HL_3,$B111+1,0)*OP!$C$28,0)*IF(OR(ROUND(VLOOKUP(OP!$C$55,HL_3,$B111+1,0)*OP!$C$28,0)*PY!$C$4&lt;PY!$D$5,ROUND(VLOOKUP(OP!$C$55,HL_3,$B111+1,0)*OP!$C$28,0)*PY!$C$4*PYR&lt;PY!$C$5),0,PYY)*PYR,0))</f>
        <v>0</v>
      </c>
      <c r="W111" s="608"/>
      <c r="X111" s="21"/>
    </row>
    <row r="112" spans="1:24" s="20" customFormat="1" ht="14.1" customHeight="1">
      <c r="B112" s="493">
        <f ca="1">IF(OR(C111&gt;=OP!C$57,C111=""),"",IF(C111+1&gt;OP!$C$57,OP!$C$57+1-$B$24,B111+1))</f>
        <v>27</v>
      </c>
      <c r="C112" s="493">
        <f ca="1">IF(OR($A$2=1,MAX($C$86:C111)&gt;=OP!$C$57),"",C111+(B112-B111))</f>
        <v>27</v>
      </c>
      <c r="D112" s="607">
        <f ca="1">IF(OR($A$2=1,$B112=""),"",ROUND(ROUND(VLOOKUP(OP!$C$55,HL_1,$B112+1,0)*OP!$C$28,0)*IF(OR($G112=0,$G112=""),1,PYO),0))</f>
        <v>717090</v>
      </c>
      <c r="E112" s="624"/>
      <c r="F112" s="624"/>
      <c r="G112" s="607">
        <f ca="1">IF(OR($A$2=1,$B112=""),"",ROUND(ROUND(VLOOKUP(OP!$C$55,HL_1,$B112+1,0)*OP!$C$28,0)*IF(OR(ROUND(VLOOKUP(OP!$C$55,HL_1,$B112+1,0)*OP!$C$28,0)*PY!$C$4&lt;PY!$D$5,ROUND(VLOOKUP(OP!$C$55,HL_1,$B112+1,0)*OP!$C$28,0)*PY!$C$4*PYR&lt;PY!$C$5),0,PYY)*PYR,0))</f>
        <v>0</v>
      </c>
      <c r="H112" s="608"/>
      <c r="I112" s="607">
        <f ca="1">IF(OR($A$2=1,$B112=""),"",ROUND(ROUND(VLOOKUP(OP!$C$55,HL_2,$B112+1,0)*OP!$C$28,0)*IF(OR($L112=0,$L112=""),1,PYO),0))</f>
        <v>1000000</v>
      </c>
      <c r="J112" s="624"/>
      <c r="K112" s="624"/>
      <c r="L112" s="607">
        <f ca="1">IF(OR($A$2=1,$B112=""),"",ROUND(ROUND(VLOOKUP(OP!$C$55,HL_2,$B112+1,0)*OP!$C$28,0)*IF(OR(ROUND(VLOOKUP(OP!$C$55,HL_2,$B112+1,0)*OP!$C$28,0)*PY!$C$4&lt;PY!$D$5,ROUND(VLOOKUP(OP!$C$55,HL_2,$B112+1,0)*OP!$C$28,0)*PY!$C$4*PYR&lt;PY!$C$5),0,PYY)*PYR,0))</f>
        <v>0</v>
      </c>
      <c r="M112" s="608"/>
      <c r="N112" s="607">
        <f ca="1">IF(OR($A$2=1,$B112=""),"",ROUND((ROUND(VLOOKUP(OP!$C$55,HL_2,$B112+1,0)*OP!$C$28,0)+ROUND(OP!$C$28*10000*0.2,0))*IF(OR($Q112=0,$Q112=""),1,PYO),0))</f>
        <v>1200000</v>
      </c>
      <c r="O112" s="624"/>
      <c r="P112" s="624"/>
      <c r="Q112" s="607">
        <f ca="1">IF(OR($A$2=1,$B112=""),"",ROUND((ROUND(VLOOKUP(OP!$C$55,HL_2,$B112+1,0)*OP!$C$28,0)+ROUND(OP!$C$28*10000*0.2,0))*IF(OR((ROUND(VLOOKUP(OP!$C$55,HL_2,$B112+1,0)*OP!$C$28,0)+ROUND(OP!$C$28*10000*0.2,0))*PY!$C$4&lt;PY!$D$5,(ROUND(VLOOKUP(OP!$C$55,HL_2,$B112+1,0)*OP!$C$28,0)+ROUND(OP!$C$28*10000*0.2,0))*PY!$C$4*PYR&lt;PY!$C$5),0,PYY)*PYR,0))</f>
        <v>0</v>
      </c>
      <c r="R112" s="608"/>
      <c r="S112" s="607">
        <f ca="1">IF(OR($A$2=1,$B112=""),"",ROUND(ROUND(VLOOKUP(OP!$C$55,HL_3,$B112+1,0)*OP!$C$28,0)*IF(OR($V112=0,$V112=""),1,PYO),0))</f>
        <v>1000000</v>
      </c>
      <c r="T112" s="624"/>
      <c r="U112" s="624"/>
      <c r="V112" s="607">
        <f ca="1">IF(OR($A$2=1,$B112=""),"",ROUND(ROUND(VLOOKUP(OP!$C$55,HL_3,$B112+1,0)*OP!$C$28,0)*IF(OR(ROUND(VLOOKUP(OP!$C$55,HL_3,$B112+1,0)*OP!$C$28,0)*PY!$C$4&lt;PY!$D$5,ROUND(VLOOKUP(OP!$C$55,HL_3,$B112+1,0)*OP!$C$28,0)*PY!$C$4*PYR&lt;PY!$C$5),0,PYY)*PYR,0))</f>
        <v>0</v>
      </c>
      <c r="W112" s="608"/>
      <c r="X112" s="21"/>
    </row>
    <row r="113" spans="2:24" s="20" customFormat="1" ht="14.1" customHeight="1">
      <c r="B113" s="493">
        <f ca="1">IF(OR(C112&gt;=OP!C$57,C112=""),"",IF(C112+1&gt;OP!$C$57,OP!$C$57+1-$B$24,B112+1))</f>
        <v>28</v>
      </c>
      <c r="C113" s="493">
        <f ca="1">IF(OR($A$2=1,MAX($C$86:C112)&gt;=OP!$C$57),"",C112+(B113-B112))</f>
        <v>28</v>
      </c>
      <c r="D113" s="607">
        <f ca="1">IF(OR($A$2=1,$B113=""),"",ROUND(ROUND(VLOOKUP(OP!$C$55,HL_1,$B113+1,0)*OP!$C$28,0)*IF(OR($G113=0,$G113=""),1,PYO),0))</f>
        <v>740410</v>
      </c>
      <c r="E113" s="624"/>
      <c r="F113" s="624"/>
      <c r="G113" s="607">
        <f ca="1">IF(OR($A$2=1,$B113=""),"",ROUND(ROUND(VLOOKUP(OP!$C$55,HL_1,$B113+1,0)*OP!$C$28,0)*IF(OR(ROUND(VLOOKUP(OP!$C$55,HL_1,$B113+1,0)*OP!$C$28,0)*PY!$C$4&lt;PY!$D$5,ROUND(VLOOKUP(OP!$C$55,HL_1,$B113+1,0)*OP!$C$28,0)*PY!$C$4*PYR&lt;PY!$C$5),0,PYY)*PYR,0))</f>
        <v>0</v>
      </c>
      <c r="H113" s="608"/>
      <c r="I113" s="607">
        <f ca="1">IF(OR($A$2=1,$B113=""),"",ROUND(ROUND(VLOOKUP(OP!$C$55,HL_2,$B113+1,0)*OP!$C$28,0)*IF(OR($L113=0,$L113=""),1,PYO),0))</f>
        <v>1000000</v>
      </c>
      <c r="J113" s="624"/>
      <c r="K113" s="624"/>
      <c r="L113" s="607">
        <f ca="1">IF(OR($A$2=1,$B113=""),"",ROUND(ROUND(VLOOKUP(OP!$C$55,HL_2,$B113+1,0)*OP!$C$28,0)*IF(OR(ROUND(VLOOKUP(OP!$C$55,HL_2,$B113+1,0)*OP!$C$28,0)*PY!$C$4&lt;PY!$D$5,ROUND(VLOOKUP(OP!$C$55,HL_2,$B113+1,0)*OP!$C$28,0)*PY!$C$4*PYR&lt;PY!$C$5),0,PYY)*PYR,0))</f>
        <v>0</v>
      </c>
      <c r="M113" s="608"/>
      <c r="N113" s="607">
        <f ca="1">IF(OR($A$2=1,$B113=""),"",ROUND((ROUND(VLOOKUP(OP!$C$55,HL_2,$B113+1,0)*OP!$C$28,0)+ROUND(OP!$C$28*10000*0.2,0))*IF(OR($Q113=0,$Q113=""),1,PYO),0))</f>
        <v>1200000</v>
      </c>
      <c r="O113" s="624"/>
      <c r="P113" s="624"/>
      <c r="Q113" s="607">
        <f ca="1">IF(OR($A$2=1,$B113=""),"",ROUND((ROUND(VLOOKUP(OP!$C$55,HL_2,$B113+1,0)*OP!$C$28,0)+ROUND(OP!$C$28*10000*0.2,0))*IF(OR((ROUND(VLOOKUP(OP!$C$55,HL_2,$B113+1,0)*OP!$C$28,0)+ROUND(OP!$C$28*10000*0.2,0))*PY!$C$4&lt;PY!$D$5,(ROUND(VLOOKUP(OP!$C$55,HL_2,$B113+1,0)*OP!$C$28,0)+ROUND(OP!$C$28*10000*0.2,0))*PY!$C$4*PYR&lt;PY!$C$5),0,PYY)*PYR,0))</f>
        <v>0</v>
      </c>
      <c r="R113" s="608"/>
      <c r="S113" s="607">
        <f ca="1">IF(OR($A$2=1,$B113=""),"",ROUND(ROUND(VLOOKUP(OP!$C$55,HL_3,$B113+1,0)*OP!$C$28,0)*IF(OR($V113=0,$V113=""),1,PYO),0))</f>
        <v>1000000</v>
      </c>
      <c r="T113" s="624"/>
      <c r="U113" s="624"/>
      <c r="V113" s="607">
        <f ca="1">IF(OR($A$2=1,$B113=""),"",ROUND(ROUND(VLOOKUP(OP!$C$55,HL_3,$B113+1,0)*OP!$C$28,0)*IF(OR(ROUND(VLOOKUP(OP!$C$55,HL_3,$B113+1,0)*OP!$C$28,0)*PY!$C$4&lt;PY!$D$5,ROUND(VLOOKUP(OP!$C$55,HL_3,$B113+1,0)*OP!$C$28,0)*PY!$C$4*PYR&lt;PY!$C$5),0,PYY)*PYR,0))</f>
        <v>0</v>
      </c>
      <c r="W113" s="608"/>
      <c r="X113" s="21"/>
    </row>
    <row r="114" spans="2:24" s="20" customFormat="1" ht="14.1" customHeight="1">
      <c r="B114" s="493">
        <f ca="1">IF(OR(C113&gt;=OP!C$57,C113=""),"",IF(C113+1&gt;OP!$C$57,OP!$C$57+1-$B$24,B113+1))</f>
        <v>29</v>
      </c>
      <c r="C114" s="493">
        <f ca="1">IF(OR($A$2=1,MAX($C$86:C113)&gt;=OP!$C$57),"",C113+(B114-B113))</f>
        <v>29</v>
      </c>
      <c r="D114" s="607">
        <f ca="1">IF(OR($A$2=1,$B114=""),"",ROUND(ROUND(VLOOKUP(OP!$C$55,HL_1,$B114+1,0)*OP!$C$28,0)*IF(OR($G114=0,$G114=""),1,PYO),0))</f>
        <v>763730</v>
      </c>
      <c r="E114" s="624"/>
      <c r="F114" s="624"/>
      <c r="G114" s="607">
        <f ca="1">IF(OR($A$2=1,$B114=""),"",ROUND(ROUND(VLOOKUP(OP!$C$55,HL_1,$B114+1,0)*OP!$C$28,0)*IF(OR(ROUND(VLOOKUP(OP!$C$55,HL_1,$B114+1,0)*OP!$C$28,0)*PY!$C$4&lt;PY!$D$5,ROUND(VLOOKUP(OP!$C$55,HL_1,$B114+1,0)*OP!$C$28,0)*PY!$C$4*PYR&lt;PY!$C$5),0,PYY)*PYR,0))</f>
        <v>0</v>
      </c>
      <c r="H114" s="608"/>
      <c r="I114" s="607">
        <f ca="1">IF(OR($A$2=1,$B114=""),"",ROUND(ROUND(VLOOKUP(OP!$C$55,HL_2,$B114+1,0)*OP!$C$28,0)*IF(OR($L114=0,$L114=""),1,PYO),0))</f>
        <v>1000000</v>
      </c>
      <c r="J114" s="624"/>
      <c r="K114" s="624"/>
      <c r="L114" s="607">
        <f ca="1">IF(OR($A$2=1,$B114=""),"",ROUND(ROUND(VLOOKUP(OP!$C$55,HL_2,$B114+1,0)*OP!$C$28,0)*IF(OR(ROUND(VLOOKUP(OP!$C$55,HL_2,$B114+1,0)*OP!$C$28,0)*PY!$C$4&lt;PY!$D$5,ROUND(VLOOKUP(OP!$C$55,HL_2,$B114+1,0)*OP!$C$28,0)*PY!$C$4*PYR&lt;PY!$C$5),0,PYY)*PYR,0))</f>
        <v>0</v>
      </c>
      <c r="M114" s="608"/>
      <c r="N114" s="607">
        <f ca="1">IF(OR($A$2=1,$B114=""),"",ROUND((ROUND(VLOOKUP(OP!$C$55,HL_2,$B114+1,0)*OP!$C$28,0)+ROUND(OP!$C$28*10000*0.2,0))*IF(OR($Q114=0,$Q114=""),1,PYO),0))</f>
        <v>1200000</v>
      </c>
      <c r="O114" s="624"/>
      <c r="P114" s="624"/>
      <c r="Q114" s="607">
        <f ca="1">IF(OR($A$2=1,$B114=""),"",ROUND((ROUND(VLOOKUP(OP!$C$55,HL_2,$B114+1,0)*OP!$C$28,0)+ROUND(OP!$C$28*10000*0.2,0))*IF(OR((ROUND(VLOOKUP(OP!$C$55,HL_2,$B114+1,0)*OP!$C$28,0)+ROUND(OP!$C$28*10000*0.2,0))*PY!$C$4&lt;PY!$D$5,(ROUND(VLOOKUP(OP!$C$55,HL_2,$B114+1,0)*OP!$C$28,0)+ROUND(OP!$C$28*10000*0.2,0))*PY!$C$4*PYR&lt;PY!$C$5),0,PYY)*PYR,0))</f>
        <v>0</v>
      </c>
      <c r="R114" s="608"/>
      <c r="S114" s="607">
        <f ca="1">IF(OR($A$2=1,$B114=""),"",ROUND(ROUND(VLOOKUP(OP!$C$55,HL_3,$B114+1,0)*OP!$C$28,0)*IF(OR($V114=0,$V114=""),1,PYO),0))</f>
        <v>1000000</v>
      </c>
      <c r="T114" s="624"/>
      <c r="U114" s="624"/>
      <c r="V114" s="607">
        <f ca="1">IF(OR($A$2=1,$B114=""),"",ROUND(ROUND(VLOOKUP(OP!$C$55,HL_3,$B114+1,0)*OP!$C$28,0)*IF(OR(ROUND(VLOOKUP(OP!$C$55,HL_3,$B114+1,0)*OP!$C$28,0)*PY!$C$4&lt;PY!$D$5,ROUND(VLOOKUP(OP!$C$55,HL_3,$B114+1,0)*OP!$C$28,0)*PY!$C$4*PYR&lt;PY!$C$5),0,PYY)*PYR,0))</f>
        <v>0</v>
      </c>
      <c r="W114" s="608"/>
      <c r="X114" s="21"/>
    </row>
    <row r="115" spans="2:24" s="20" customFormat="1" ht="14.1" customHeight="1">
      <c r="B115" s="493">
        <f ca="1">IF(OR(C114&gt;=OP!C$57,C114=""),"",IF(C114+1&gt;OP!$C$57,OP!$C$57+1-$B$24,B114+1))</f>
        <v>30</v>
      </c>
      <c r="C115" s="493">
        <f ca="1">IF(OR($A$2=1,MAX($C$86:C114)&gt;=OP!$C$57),"",C114+(B115-B114))</f>
        <v>30</v>
      </c>
      <c r="D115" s="607">
        <f ca="1">IF(OR($A$2=1,$B115=""),"",ROUND(ROUND(VLOOKUP(OP!$C$55,HL_1,$B115+1,0)*OP!$C$28,0)*IF(OR($G115=0,$G115=""),1,PYO),0))</f>
        <v>787050</v>
      </c>
      <c r="E115" s="624"/>
      <c r="F115" s="624"/>
      <c r="G115" s="607">
        <f ca="1">IF(OR($A$2=1,$B115=""),"",ROUND(ROUND(VLOOKUP(OP!$C$55,HL_1,$B115+1,0)*OP!$C$28,0)*IF(OR(ROUND(VLOOKUP(OP!$C$55,HL_1,$B115+1,0)*OP!$C$28,0)*PY!$C$4&lt;PY!$D$5,ROUND(VLOOKUP(OP!$C$55,HL_1,$B115+1,0)*OP!$C$28,0)*PY!$C$4*PYR&lt;PY!$C$5),0,PYY)*PYR,0))</f>
        <v>0</v>
      </c>
      <c r="H115" s="608"/>
      <c r="I115" s="607">
        <f ca="1">IF(OR($A$2=1,$B115=""),"",ROUND(ROUND(VLOOKUP(OP!$C$55,HL_2,$B115+1,0)*OP!$C$28,0)*IF(OR($L115=0,$L115=""),1,PYO),0))</f>
        <v>1000000</v>
      </c>
      <c r="J115" s="624"/>
      <c r="K115" s="624"/>
      <c r="L115" s="607">
        <f ca="1">IF(OR($A$2=1,$B115=""),"",ROUND(ROUND(VLOOKUP(OP!$C$55,HL_2,$B115+1,0)*OP!$C$28,0)*IF(OR(ROUND(VLOOKUP(OP!$C$55,HL_2,$B115+1,0)*OP!$C$28,0)*PY!$C$4&lt;PY!$D$5,ROUND(VLOOKUP(OP!$C$55,HL_2,$B115+1,0)*OP!$C$28,0)*PY!$C$4*PYR&lt;PY!$C$5),0,PYY)*PYR,0))</f>
        <v>0</v>
      </c>
      <c r="M115" s="608"/>
      <c r="N115" s="607">
        <f ca="1">IF(OR($A$2=1,$B115=""),"",ROUND((ROUND(VLOOKUP(OP!$C$55,HL_2,$B115+1,0)*OP!$C$28,0)+ROUND(OP!$C$28*10000*0.2,0))*IF(OR($Q115=0,$Q115=""),1,PYO),0))</f>
        <v>1200000</v>
      </c>
      <c r="O115" s="624"/>
      <c r="P115" s="624"/>
      <c r="Q115" s="607">
        <f ca="1">IF(OR($A$2=1,$B115=""),"",ROUND((ROUND(VLOOKUP(OP!$C$55,HL_2,$B115+1,0)*OP!$C$28,0)+ROUND(OP!$C$28*10000*0.2,0))*IF(OR((ROUND(VLOOKUP(OP!$C$55,HL_2,$B115+1,0)*OP!$C$28,0)+ROUND(OP!$C$28*10000*0.2,0))*PY!$C$4&lt;PY!$D$5,(ROUND(VLOOKUP(OP!$C$55,HL_2,$B115+1,0)*OP!$C$28,0)+ROUND(OP!$C$28*10000*0.2,0))*PY!$C$4*PYR&lt;PY!$C$5),0,PYY)*PYR,0))</f>
        <v>0</v>
      </c>
      <c r="R115" s="608"/>
      <c r="S115" s="607">
        <f ca="1">IF(OR($A$2=1,$B115=""),"",ROUND(ROUND(VLOOKUP(OP!$C$55,HL_3,$B115+1,0)*OP!$C$28,0)*IF(OR($V115=0,$V115=""),1,PYO),0))</f>
        <v>1000000</v>
      </c>
      <c r="T115" s="624"/>
      <c r="U115" s="624"/>
      <c r="V115" s="607">
        <f ca="1">IF(OR($A$2=1,$B115=""),"",ROUND(ROUND(VLOOKUP(OP!$C$55,HL_3,$B115+1,0)*OP!$C$28,0)*IF(OR(ROUND(VLOOKUP(OP!$C$55,HL_3,$B115+1,0)*OP!$C$28,0)*PY!$C$4&lt;PY!$D$5,ROUND(VLOOKUP(OP!$C$55,HL_3,$B115+1,0)*OP!$C$28,0)*PY!$C$4*PYR&lt;PY!$C$5),0,PYY)*PYR,0))</f>
        <v>0</v>
      </c>
      <c r="W115" s="608"/>
      <c r="X115" s="21"/>
    </row>
    <row r="116" spans="2:24" s="20" customFormat="1" ht="14.1" customHeight="1">
      <c r="B116" s="493">
        <f ca="1">IF(OR(C115&gt;=OP!C$57,C115=""),"",IF(C115+1&gt;OP!$C$57,OP!$C$57+1-$B$24,B115+1))</f>
        <v>31</v>
      </c>
      <c r="C116" s="493">
        <f ca="1">IF(OR($A$2=1,MAX($C$86:C115)&gt;=OP!$C$57),"",C115+(B116-B115))</f>
        <v>31</v>
      </c>
      <c r="D116" s="607">
        <f ca="1">IF(OR($A$2=1,$B116=""),"",ROUND(ROUND(VLOOKUP(OP!$C$55,HL_1,$B116+1,0)*OP!$C$28,0)*IF(OR($G116=0,$G116=""),1,PYO),0))</f>
        <v>787050</v>
      </c>
      <c r="E116" s="624"/>
      <c r="F116" s="624"/>
      <c r="G116" s="607">
        <f ca="1">IF(OR($A$2=1,$B116=""),"",ROUND(ROUND(VLOOKUP(OP!$C$55,HL_1,$B116+1,0)*OP!$C$28,0)*IF(OR(ROUND(VLOOKUP(OP!$C$55,HL_1,$B116+1,0)*OP!$C$28,0)*PY!$C$4&lt;PY!$D$5,ROUND(VLOOKUP(OP!$C$55,HL_1,$B116+1,0)*OP!$C$28,0)*PY!$C$4*PYR&lt;PY!$C$5),0,PYY)*PYR,0))</f>
        <v>0</v>
      </c>
      <c r="H116" s="608"/>
      <c r="I116" s="607">
        <f ca="1">IF(OR($A$2=1,$B116=""),"",ROUND(ROUND(VLOOKUP(OP!$C$55,HL_2,$B116+1,0)*OP!$C$28,0)*IF(OR($L116=0,$L116=""),1,PYO),0))</f>
        <v>1000000</v>
      </c>
      <c r="J116" s="624"/>
      <c r="K116" s="624"/>
      <c r="L116" s="607">
        <f ca="1">IF(OR($A$2=1,$B116=""),"",ROUND(ROUND(VLOOKUP(OP!$C$55,HL_2,$B116+1,0)*OP!$C$28,0)*IF(OR(ROUND(VLOOKUP(OP!$C$55,HL_2,$B116+1,0)*OP!$C$28,0)*PY!$C$4&lt;PY!$D$5,ROUND(VLOOKUP(OP!$C$55,HL_2,$B116+1,0)*OP!$C$28,0)*PY!$C$4*PYR&lt;PY!$C$5),0,PYY)*PYR,0))</f>
        <v>0</v>
      </c>
      <c r="M116" s="608"/>
      <c r="N116" s="607">
        <f ca="1">IF(OR($A$2=1,$B116=""),"",ROUND((ROUND(VLOOKUP(OP!$C$55,HL_2,$B116+1,0)*OP!$C$28,0)+ROUND(OP!$C$28*10000*0.2,0))*IF(OR($Q116=0,$Q116=""),1,PYO),0))</f>
        <v>1200000</v>
      </c>
      <c r="O116" s="624"/>
      <c r="P116" s="624"/>
      <c r="Q116" s="607">
        <f ca="1">IF(OR($A$2=1,$B116=""),"",ROUND((ROUND(VLOOKUP(OP!$C$55,HL_2,$B116+1,0)*OP!$C$28,0)+ROUND(OP!$C$28*10000*0.2,0))*IF(OR((ROUND(VLOOKUP(OP!$C$55,HL_2,$B116+1,0)*OP!$C$28,0)+ROUND(OP!$C$28*10000*0.2,0))*PY!$C$4&lt;PY!$D$5,(ROUND(VLOOKUP(OP!$C$55,HL_2,$B116+1,0)*OP!$C$28,0)+ROUND(OP!$C$28*10000*0.2,0))*PY!$C$4*PYR&lt;PY!$C$5),0,PYY)*PYR,0))</f>
        <v>0</v>
      </c>
      <c r="R116" s="608"/>
      <c r="S116" s="607">
        <f ca="1">IF(OR($A$2=1,$B116=""),"",ROUND(ROUND(VLOOKUP(OP!$C$55,HL_3,$B116+1,0)*OP!$C$28,0)*IF(OR($V116=0,$V116=""),1,PYO),0))</f>
        <v>1000000</v>
      </c>
      <c r="T116" s="624"/>
      <c r="U116" s="624"/>
      <c r="V116" s="607">
        <f ca="1">IF(OR($A$2=1,$B116=""),"",ROUND(ROUND(VLOOKUP(OP!$C$55,HL_3,$B116+1,0)*OP!$C$28,0)*IF(OR(ROUND(VLOOKUP(OP!$C$55,HL_3,$B116+1,0)*OP!$C$28,0)*PY!$C$4&lt;PY!$D$5,ROUND(VLOOKUP(OP!$C$55,HL_3,$B116+1,0)*OP!$C$28,0)*PY!$C$4*PYR&lt;PY!$C$5),0,PYY)*PYR,0))</f>
        <v>0</v>
      </c>
      <c r="W116" s="608"/>
      <c r="X116" s="21"/>
    </row>
    <row r="117" spans="2:24" s="20" customFormat="1" ht="14.1" customHeight="1">
      <c r="B117" s="493">
        <f ca="1">IF(OR(C116&gt;=OP!C$57,C116=""),"",IF(C116+1&gt;OP!$C$57,OP!$C$57+1-$B$24,B116+1))</f>
        <v>32</v>
      </c>
      <c r="C117" s="493">
        <f ca="1">IF(OR($A$2=1,MAX($C$86:C116)&gt;=OP!$C$57),"",C116+(B117-B116))</f>
        <v>32</v>
      </c>
      <c r="D117" s="607">
        <f ca="1">IF(OR($A$2=1,$B117=""),"",ROUND(ROUND(VLOOKUP(OP!$C$55,HL_1,$B117+1,0)*OP!$C$28,0)*IF(OR($G117=0,$G117=""),1,PYO),0))</f>
        <v>787050</v>
      </c>
      <c r="E117" s="624"/>
      <c r="F117" s="624"/>
      <c r="G117" s="607">
        <f ca="1">IF(OR($A$2=1,$B117=""),"",ROUND(ROUND(VLOOKUP(OP!$C$55,HL_1,$B117+1,0)*OP!$C$28,0)*IF(OR(ROUND(VLOOKUP(OP!$C$55,HL_1,$B117+1,0)*OP!$C$28,0)*PY!$C$4&lt;PY!$D$5,ROUND(VLOOKUP(OP!$C$55,HL_1,$B117+1,0)*OP!$C$28,0)*PY!$C$4*PYR&lt;PY!$C$5),0,PYY)*PYR,0))</f>
        <v>0</v>
      </c>
      <c r="H117" s="608"/>
      <c r="I117" s="607">
        <f ca="1">IF(OR($A$2=1,$B117=""),"",ROUND(ROUND(VLOOKUP(OP!$C$55,HL_2,$B117+1,0)*OP!$C$28,0)*IF(OR($L117=0,$L117=""),1,PYO),0))</f>
        <v>1000000</v>
      </c>
      <c r="J117" s="624"/>
      <c r="K117" s="624"/>
      <c r="L117" s="607">
        <f ca="1">IF(OR($A$2=1,$B117=""),"",ROUND(ROUND(VLOOKUP(OP!$C$55,HL_2,$B117+1,0)*OP!$C$28,0)*IF(OR(ROUND(VLOOKUP(OP!$C$55,HL_2,$B117+1,0)*OP!$C$28,0)*PY!$C$4&lt;PY!$D$5,ROUND(VLOOKUP(OP!$C$55,HL_2,$B117+1,0)*OP!$C$28,0)*PY!$C$4*PYR&lt;PY!$C$5),0,PYY)*PYR,0))</f>
        <v>0</v>
      </c>
      <c r="M117" s="608"/>
      <c r="N117" s="607">
        <f ca="1">IF(OR($A$2=1,$B117=""),"",ROUND((ROUND(VLOOKUP(OP!$C$55,HL_2,$B117+1,0)*OP!$C$28,0)+ROUND(OP!$C$28*10000*0.2,0))*IF(OR($Q117=0,$Q117=""),1,PYO),0))</f>
        <v>1200000</v>
      </c>
      <c r="O117" s="624"/>
      <c r="P117" s="624"/>
      <c r="Q117" s="607">
        <f ca="1">IF(OR($A$2=1,$B117=""),"",ROUND((ROUND(VLOOKUP(OP!$C$55,HL_2,$B117+1,0)*OP!$C$28,0)+ROUND(OP!$C$28*10000*0.2,0))*IF(OR((ROUND(VLOOKUP(OP!$C$55,HL_2,$B117+1,0)*OP!$C$28,0)+ROUND(OP!$C$28*10000*0.2,0))*PY!$C$4&lt;PY!$D$5,(ROUND(VLOOKUP(OP!$C$55,HL_2,$B117+1,0)*OP!$C$28,0)+ROUND(OP!$C$28*10000*0.2,0))*PY!$C$4*PYR&lt;PY!$C$5),0,PYY)*PYR,0))</f>
        <v>0</v>
      </c>
      <c r="R117" s="608"/>
      <c r="S117" s="607">
        <f ca="1">IF(OR($A$2=1,$B117=""),"",ROUND(ROUND(VLOOKUP(OP!$C$55,HL_3,$B117+1,0)*OP!$C$28,0)*IF(OR($V117=0,$V117=""),1,PYO),0))</f>
        <v>1000000</v>
      </c>
      <c r="T117" s="624"/>
      <c r="U117" s="624"/>
      <c r="V117" s="607">
        <f ca="1">IF(OR($A$2=1,$B117=""),"",ROUND(ROUND(VLOOKUP(OP!$C$55,HL_3,$B117+1,0)*OP!$C$28,0)*IF(OR(ROUND(VLOOKUP(OP!$C$55,HL_3,$B117+1,0)*OP!$C$28,0)*PY!$C$4&lt;PY!$D$5,ROUND(VLOOKUP(OP!$C$55,HL_3,$B117+1,0)*OP!$C$28,0)*PY!$C$4*PYR&lt;PY!$C$5),0,PYY)*PYR,0))</f>
        <v>0</v>
      </c>
      <c r="W117" s="608"/>
      <c r="X117" s="21"/>
    </row>
    <row r="118" spans="2:24" s="20" customFormat="1" ht="14.1" customHeight="1">
      <c r="B118" s="493">
        <f ca="1">IF(OR(C117&gt;=OP!C$57,C117=""),"",IF(C117+1&gt;OP!$C$57,OP!$C$57+1-$B$24,B117+1))</f>
        <v>33</v>
      </c>
      <c r="C118" s="493">
        <f ca="1">IF(OR($A$2=1,MAX($C$86:C117)&gt;=OP!$C$57),"",C117+(B118-B117))</f>
        <v>33</v>
      </c>
      <c r="D118" s="607">
        <f ca="1">IF(OR($A$2=1,$B118=""),"",ROUND(ROUND(VLOOKUP(OP!$C$55,HL_1,$B118+1,0)*OP!$C$28,0)*IF(OR($G118=0,$G118=""),1,PYO),0))</f>
        <v>787050</v>
      </c>
      <c r="E118" s="624"/>
      <c r="F118" s="624"/>
      <c r="G118" s="607">
        <f ca="1">IF(OR($A$2=1,$B118=""),"",ROUND(ROUND(VLOOKUP(OP!$C$55,HL_1,$B118+1,0)*OP!$C$28,0)*IF(OR(ROUND(VLOOKUP(OP!$C$55,HL_1,$B118+1,0)*OP!$C$28,0)*PY!$C$4&lt;PY!$D$5,ROUND(VLOOKUP(OP!$C$55,HL_1,$B118+1,0)*OP!$C$28,0)*PY!$C$4*PYR&lt;PY!$C$5),0,PYY)*PYR,0))</f>
        <v>0</v>
      </c>
      <c r="H118" s="608"/>
      <c r="I118" s="607">
        <f ca="1">IF(OR($A$2=1,$B118=""),"",ROUND(ROUND(VLOOKUP(OP!$C$55,HL_2,$B118+1,0)*OP!$C$28,0)*IF(OR($L118=0,$L118=""),1,PYO),0))</f>
        <v>1000000</v>
      </c>
      <c r="J118" s="624"/>
      <c r="K118" s="624"/>
      <c r="L118" s="607">
        <f ca="1">IF(OR($A$2=1,$B118=""),"",ROUND(ROUND(VLOOKUP(OP!$C$55,HL_2,$B118+1,0)*OP!$C$28,0)*IF(OR(ROUND(VLOOKUP(OP!$C$55,HL_2,$B118+1,0)*OP!$C$28,0)*PY!$C$4&lt;PY!$D$5,ROUND(VLOOKUP(OP!$C$55,HL_2,$B118+1,0)*OP!$C$28,0)*PY!$C$4*PYR&lt;PY!$C$5),0,PYY)*PYR,0))</f>
        <v>0</v>
      </c>
      <c r="M118" s="608"/>
      <c r="N118" s="607">
        <f ca="1">IF(OR($A$2=1,$B118=""),"",ROUND((ROUND(VLOOKUP(OP!$C$55,HL_2,$B118+1,0)*OP!$C$28,0)+ROUND(OP!$C$28*10000*0.2,0))*IF(OR($Q118=0,$Q118=""),1,PYO),0))</f>
        <v>1200000</v>
      </c>
      <c r="O118" s="624"/>
      <c r="P118" s="624"/>
      <c r="Q118" s="607">
        <f ca="1">IF(OR($A$2=1,$B118=""),"",ROUND((ROUND(VLOOKUP(OP!$C$55,HL_2,$B118+1,0)*OP!$C$28,0)+ROUND(OP!$C$28*10000*0.2,0))*IF(OR((ROUND(VLOOKUP(OP!$C$55,HL_2,$B118+1,0)*OP!$C$28,0)+ROUND(OP!$C$28*10000*0.2,0))*PY!$C$4&lt;PY!$D$5,(ROUND(VLOOKUP(OP!$C$55,HL_2,$B118+1,0)*OP!$C$28,0)+ROUND(OP!$C$28*10000*0.2,0))*PY!$C$4*PYR&lt;PY!$C$5),0,PYY)*PYR,0))</f>
        <v>0</v>
      </c>
      <c r="R118" s="608"/>
      <c r="S118" s="607">
        <f ca="1">IF(OR($A$2=1,$B118=""),"",ROUND(ROUND(VLOOKUP(OP!$C$55,HL_3,$B118+1,0)*OP!$C$28,0)*IF(OR($V118=0,$V118=""),1,PYO),0))</f>
        <v>1000000</v>
      </c>
      <c r="T118" s="624"/>
      <c r="U118" s="624"/>
      <c r="V118" s="607">
        <f ca="1">IF(OR($A$2=1,$B118=""),"",ROUND(ROUND(VLOOKUP(OP!$C$55,HL_3,$B118+1,0)*OP!$C$28,0)*IF(OR(ROUND(VLOOKUP(OP!$C$55,HL_3,$B118+1,0)*OP!$C$28,0)*PY!$C$4&lt;PY!$D$5,ROUND(VLOOKUP(OP!$C$55,HL_3,$B118+1,0)*OP!$C$28,0)*PY!$C$4*PYR&lt;PY!$C$5),0,PYY)*PYR,0))</f>
        <v>0</v>
      </c>
      <c r="W118" s="608"/>
      <c r="X118" s="21"/>
    </row>
    <row r="119" spans="2:24" s="20" customFormat="1" ht="14.1" customHeight="1">
      <c r="B119" s="493">
        <f ca="1">IF(OR(C118&gt;=OP!C$57,C118=""),"",IF(C118+1&gt;OP!$C$57,OP!$C$57+1-$B$24,B118+1))</f>
        <v>34</v>
      </c>
      <c r="C119" s="493">
        <f ca="1">IF(OR($A$2=1,MAX($C$86:C118)&gt;=OP!$C$57),"",C118+(B119-B118))</f>
        <v>34</v>
      </c>
      <c r="D119" s="607">
        <f ca="1">IF(OR($A$2=1,$B119=""),"",ROUND(ROUND(VLOOKUP(OP!$C$55,HL_1,$B119+1,0)*OP!$C$28,0)*IF(OR($G119=0,$G119=""),1,PYO),0))</f>
        <v>787050</v>
      </c>
      <c r="E119" s="624"/>
      <c r="F119" s="624"/>
      <c r="G119" s="607">
        <f ca="1">IF(OR($A$2=1,$B119=""),"",ROUND(ROUND(VLOOKUP(OP!$C$55,HL_1,$B119+1,0)*OP!$C$28,0)*IF(OR(ROUND(VLOOKUP(OP!$C$55,HL_1,$B119+1,0)*OP!$C$28,0)*PY!$C$4&lt;PY!$D$5,ROUND(VLOOKUP(OP!$C$55,HL_1,$B119+1,0)*OP!$C$28,0)*PY!$C$4*PYR&lt;PY!$C$5),0,PYY)*PYR,0))</f>
        <v>0</v>
      </c>
      <c r="H119" s="608"/>
      <c r="I119" s="607">
        <f ca="1">IF(OR($A$2=1,$B119=""),"",ROUND(ROUND(VLOOKUP(OP!$C$55,HL_2,$B119+1,0)*OP!$C$28,0)*IF(OR($L119=0,$L119=""),1,PYO),0))</f>
        <v>1000000</v>
      </c>
      <c r="J119" s="624"/>
      <c r="K119" s="624"/>
      <c r="L119" s="607">
        <f ca="1">IF(OR($A$2=1,$B119=""),"",ROUND(ROUND(VLOOKUP(OP!$C$55,HL_2,$B119+1,0)*OP!$C$28,0)*IF(OR(ROUND(VLOOKUP(OP!$C$55,HL_2,$B119+1,0)*OP!$C$28,0)*PY!$C$4&lt;PY!$D$5,ROUND(VLOOKUP(OP!$C$55,HL_2,$B119+1,0)*OP!$C$28,0)*PY!$C$4*PYR&lt;PY!$C$5),0,PYY)*PYR,0))</f>
        <v>0</v>
      </c>
      <c r="M119" s="608"/>
      <c r="N119" s="607">
        <f ca="1">IF(OR($A$2=1,$B119=""),"",ROUND((ROUND(VLOOKUP(OP!$C$55,HL_2,$B119+1,0)*OP!$C$28,0)+ROUND(OP!$C$28*10000*0.2,0))*IF(OR($Q119=0,$Q119=""),1,PYO),0))</f>
        <v>1200000</v>
      </c>
      <c r="O119" s="624"/>
      <c r="P119" s="624"/>
      <c r="Q119" s="607">
        <f ca="1">IF(OR($A$2=1,$B119=""),"",ROUND((ROUND(VLOOKUP(OP!$C$55,HL_2,$B119+1,0)*OP!$C$28,0)+ROUND(OP!$C$28*10000*0.2,0))*IF(OR((ROUND(VLOOKUP(OP!$C$55,HL_2,$B119+1,0)*OP!$C$28,0)+ROUND(OP!$C$28*10000*0.2,0))*PY!$C$4&lt;PY!$D$5,(ROUND(VLOOKUP(OP!$C$55,HL_2,$B119+1,0)*OP!$C$28,0)+ROUND(OP!$C$28*10000*0.2,0))*PY!$C$4*PYR&lt;PY!$C$5),0,PYY)*PYR,0))</f>
        <v>0</v>
      </c>
      <c r="R119" s="608"/>
      <c r="S119" s="607">
        <f ca="1">IF(OR($A$2=1,$B119=""),"",ROUND(ROUND(VLOOKUP(OP!$C$55,HL_3,$B119+1,0)*OP!$C$28,0)*IF(OR($V119=0,$V119=""),1,PYO),0))</f>
        <v>1000000</v>
      </c>
      <c r="T119" s="624"/>
      <c r="U119" s="624"/>
      <c r="V119" s="607">
        <f ca="1">IF(OR($A$2=1,$B119=""),"",ROUND(ROUND(VLOOKUP(OP!$C$55,HL_3,$B119+1,0)*OP!$C$28,0)*IF(OR(ROUND(VLOOKUP(OP!$C$55,HL_3,$B119+1,0)*OP!$C$28,0)*PY!$C$4&lt;PY!$D$5,ROUND(VLOOKUP(OP!$C$55,HL_3,$B119+1,0)*OP!$C$28,0)*PY!$C$4*PYR&lt;PY!$C$5),0,PYY)*PYR,0))</f>
        <v>0</v>
      </c>
      <c r="W119" s="608"/>
      <c r="X119" s="21"/>
    </row>
    <row r="120" spans="2:24" s="20" customFormat="1" ht="14.1" customHeight="1">
      <c r="B120" s="493">
        <f ca="1">IF(OR(C119&gt;=OP!C$57,C119=""),"",IF(C119+1&gt;OP!$C$57,OP!$C$57+1-$B$24,B119+1))</f>
        <v>35</v>
      </c>
      <c r="C120" s="493">
        <f ca="1">IF(OR($A$2=1,MAX($C$86:C119)&gt;=OP!$C$57),"",C119+(B120-B119))</f>
        <v>35</v>
      </c>
      <c r="D120" s="607">
        <f ca="1">IF(OR($A$2=1,$B120=""),"",ROUND(ROUND(VLOOKUP(OP!$C$55,HL_1,$B120+1,0)*OP!$C$28,0)*IF(OR($G120=0,$G120=""),1,PYO),0))</f>
        <v>787050</v>
      </c>
      <c r="E120" s="624"/>
      <c r="F120" s="624"/>
      <c r="G120" s="607">
        <f ca="1">IF(OR($A$2=1,$B120=""),"",ROUND(ROUND(VLOOKUP(OP!$C$55,HL_1,$B120+1,0)*OP!$C$28,0)*IF(OR(ROUND(VLOOKUP(OP!$C$55,HL_1,$B120+1,0)*OP!$C$28,0)*PY!$C$4&lt;PY!$D$5,ROUND(VLOOKUP(OP!$C$55,HL_1,$B120+1,0)*OP!$C$28,0)*PY!$C$4*PYR&lt;PY!$C$5),0,PYY)*PYR,0))</f>
        <v>0</v>
      </c>
      <c r="H120" s="608"/>
      <c r="I120" s="607">
        <f ca="1">IF(OR($A$2=1,$B120=""),"",ROUND(ROUND(VLOOKUP(OP!$C$55,HL_2,$B120+1,0)*OP!$C$28,0)*IF(OR($L120=0,$L120=""),1,PYO),0))</f>
        <v>1000000</v>
      </c>
      <c r="J120" s="624"/>
      <c r="K120" s="624"/>
      <c r="L120" s="607">
        <f ca="1">IF(OR($A$2=1,$B120=""),"",ROUND(ROUND(VLOOKUP(OP!$C$55,HL_2,$B120+1,0)*OP!$C$28,0)*IF(OR(ROUND(VLOOKUP(OP!$C$55,HL_2,$B120+1,0)*OP!$C$28,0)*PY!$C$4&lt;PY!$D$5,ROUND(VLOOKUP(OP!$C$55,HL_2,$B120+1,0)*OP!$C$28,0)*PY!$C$4*PYR&lt;PY!$C$5),0,PYY)*PYR,0))</f>
        <v>0</v>
      </c>
      <c r="M120" s="608"/>
      <c r="N120" s="607">
        <f ca="1">IF(OR($A$2=1,$B120=""),"",ROUND((ROUND(VLOOKUP(OP!$C$55,HL_2,$B120+1,0)*OP!$C$28,0)+ROUND(OP!$C$28*10000*0.2,0))*IF(OR($Q120=0,$Q120=""),1,PYO),0))</f>
        <v>1200000</v>
      </c>
      <c r="O120" s="624"/>
      <c r="P120" s="624"/>
      <c r="Q120" s="607">
        <f ca="1">IF(OR($A$2=1,$B120=""),"",ROUND((ROUND(VLOOKUP(OP!$C$55,HL_2,$B120+1,0)*OP!$C$28,0)+ROUND(OP!$C$28*10000*0.2,0))*IF(OR((ROUND(VLOOKUP(OP!$C$55,HL_2,$B120+1,0)*OP!$C$28,0)+ROUND(OP!$C$28*10000*0.2,0))*PY!$C$4&lt;PY!$D$5,(ROUND(VLOOKUP(OP!$C$55,HL_2,$B120+1,0)*OP!$C$28,0)+ROUND(OP!$C$28*10000*0.2,0))*PY!$C$4*PYR&lt;PY!$C$5),0,PYY)*PYR,0))</f>
        <v>0</v>
      </c>
      <c r="R120" s="608"/>
      <c r="S120" s="607">
        <f ca="1">IF(OR($A$2=1,$B120=""),"",ROUND(ROUND(VLOOKUP(OP!$C$55,HL_3,$B120+1,0)*OP!$C$28,0)*IF(OR($V120=0,$V120=""),1,PYO),0))</f>
        <v>1000000</v>
      </c>
      <c r="T120" s="624"/>
      <c r="U120" s="624"/>
      <c r="V120" s="607">
        <f ca="1">IF(OR($A$2=1,$B120=""),"",ROUND(ROUND(VLOOKUP(OP!$C$55,HL_3,$B120+1,0)*OP!$C$28,0)*IF(OR(ROUND(VLOOKUP(OP!$C$55,HL_3,$B120+1,0)*OP!$C$28,0)*PY!$C$4&lt;PY!$D$5,ROUND(VLOOKUP(OP!$C$55,HL_3,$B120+1,0)*OP!$C$28,0)*PY!$C$4*PYR&lt;PY!$C$5),0,PYY)*PYR,0))</f>
        <v>0</v>
      </c>
      <c r="W120" s="608"/>
      <c r="X120" s="21"/>
    </row>
    <row r="121" spans="2:24" s="20" customFormat="1" ht="14.1" customHeight="1">
      <c r="B121" s="493">
        <f ca="1">IF(OR(C120&gt;=OP!C$57,C120=""),"",IF(C120+1&gt;OP!$C$57,OP!$C$57+1-$B$24,B120+1))</f>
        <v>36</v>
      </c>
      <c r="C121" s="493">
        <f ca="1">IF(OR($A$2=1,MAX($C$86:C120)&gt;=OP!$C$57),"",C120+(B121-B120))</f>
        <v>36</v>
      </c>
      <c r="D121" s="607">
        <f ca="1">IF(OR($A$2=1,$B121=""),"",ROUND(ROUND(VLOOKUP(OP!$C$55,HL_1,$B121+1,0)*OP!$C$28,0)*IF(OR($G121=0,$G121=""),1,PYO),0))</f>
        <v>787050</v>
      </c>
      <c r="E121" s="624"/>
      <c r="F121" s="624"/>
      <c r="G121" s="607">
        <f ca="1">IF(OR($A$2=1,$B121=""),"",ROUND(ROUND(VLOOKUP(OP!$C$55,HL_1,$B121+1,0)*OP!$C$28,0)*IF(OR(ROUND(VLOOKUP(OP!$C$55,HL_1,$B121+1,0)*OP!$C$28,0)*PY!$C$4&lt;PY!$D$5,ROUND(VLOOKUP(OP!$C$55,HL_1,$B121+1,0)*OP!$C$28,0)*PY!$C$4*PYR&lt;PY!$C$5),0,PYY)*PYR,0))</f>
        <v>0</v>
      </c>
      <c r="H121" s="608"/>
      <c r="I121" s="607">
        <f ca="1">IF(OR($A$2=1,$B121=""),"",ROUND(ROUND(VLOOKUP(OP!$C$55,HL_2,$B121+1,0)*OP!$C$28,0)*IF(OR($L121=0,$L121=""),1,PYO),0))</f>
        <v>1000000</v>
      </c>
      <c r="J121" s="624"/>
      <c r="K121" s="624"/>
      <c r="L121" s="607">
        <f ca="1">IF(OR($A$2=1,$B121=""),"",ROUND(ROUND(VLOOKUP(OP!$C$55,HL_2,$B121+1,0)*OP!$C$28,0)*IF(OR(ROUND(VLOOKUP(OP!$C$55,HL_2,$B121+1,0)*OP!$C$28,0)*PY!$C$4&lt;PY!$D$5,ROUND(VLOOKUP(OP!$C$55,HL_2,$B121+1,0)*OP!$C$28,0)*PY!$C$4*PYR&lt;PY!$C$5),0,PYY)*PYR,0))</f>
        <v>0</v>
      </c>
      <c r="M121" s="608"/>
      <c r="N121" s="607">
        <f ca="1">IF(OR($A$2=1,$B121=""),"",ROUND((ROUND(VLOOKUP(OP!$C$55,HL_2,$B121+1,0)*OP!$C$28,0)+ROUND(OP!$C$28*10000*0.2,0))*IF(OR($Q121=0,$Q121=""),1,PYO),0))</f>
        <v>1200000</v>
      </c>
      <c r="O121" s="624"/>
      <c r="P121" s="624"/>
      <c r="Q121" s="607">
        <f ca="1">IF(OR($A$2=1,$B121=""),"",ROUND((ROUND(VLOOKUP(OP!$C$55,HL_2,$B121+1,0)*OP!$C$28,0)+ROUND(OP!$C$28*10000*0.2,0))*IF(OR((ROUND(VLOOKUP(OP!$C$55,HL_2,$B121+1,0)*OP!$C$28,0)+ROUND(OP!$C$28*10000*0.2,0))*PY!$C$4&lt;PY!$D$5,(ROUND(VLOOKUP(OP!$C$55,HL_2,$B121+1,0)*OP!$C$28,0)+ROUND(OP!$C$28*10000*0.2,0))*PY!$C$4*PYR&lt;PY!$C$5),0,PYY)*PYR,0))</f>
        <v>0</v>
      </c>
      <c r="R121" s="608"/>
      <c r="S121" s="607">
        <f ca="1">IF(OR($A$2=1,$B121=""),"",ROUND(ROUND(VLOOKUP(OP!$C$55,HL_3,$B121+1,0)*OP!$C$28,0)*IF(OR($V121=0,$V121=""),1,PYO),0))</f>
        <v>1000000</v>
      </c>
      <c r="T121" s="624"/>
      <c r="U121" s="624"/>
      <c r="V121" s="607">
        <f ca="1">IF(OR($A$2=1,$B121=""),"",ROUND(ROUND(VLOOKUP(OP!$C$55,HL_3,$B121+1,0)*OP!$C$28,0)*IF(OR(ROUND(VLOOKUP(OP!$C$55,HL_3,$B121+1,0)*OP!$C$28,0)*PY!$C$4&lt;PY!$D$5,ROUND(VLOOKUP(OP!$C$55,HL_3,$B121+1,0)*OP!$C$28,0)*PY!$C$4*PYR&lt;PY!$C$5),0,PYY)*PYR,0))</f>
        <v>0</v>
      </c>
      <c r="W121" s="608"/>
      <c r="X121" s="21"/>
    </row>
    <row r="122" spans="2:24" s="20" customFormat="1" ht="14.1" customHeight="1">
      <c r="B122" s="493">
        <f ca="1">IF(OR(C121&gt;=OP!C$57,C121=""),"",IF(C121+1&gt;OP!$C$57,OP!$C$57+1-$B$24,B121+1))</f>
        <v>37</v>
      </c>
      <c r="C122" s="493">
        <f ca="1">IF(OR($A$2=1,MAX($C$86:C121)&gt;=OP!$C$57),"",C121+(B122-B121))</f>
        <v>37</v>
      </c>
      <c r="D122" s="607">
        <f ca="1">IF(OR($A$2=1,$B122=""),"",ROUND(ROUND(VLOOKUP(OP!$C$55,HL_1,$B122+1,0)*OP!$C$28,0)*IF(OR($G122=0,$G122=""),1,PYO),0))</f>
        <v>787050</v>
      </c>
      <c r="E122" s="624"/>
      <c r="F122" s="624"/>
      <c r="G122" s="607">
        <f ca="1">IF(OR($A$2=1,$B122=""),"",ROUND(ROUND(VLOOKUP(OP!$C$55,HL_1,$B122+1,0)*OP!$C$28,0)*IF(OR(ROUND(VLOOKUP(OP!$C$55,HL_1,$B122+1,0)*OP!$C$28,0)*PY!$C$4&lt;PY!$D$5,ROUND(VLOOKUP(OP!$C$55,HL_1,$B122+1,0)*OP!$C$28,0)*PY!$C$4*PYR&lt;PY!$C$5),0,PYY)*PYR,0))</f>
        <v>0</v>
      </c>
      <c r="H122" s="608"/>
      <c r="I122" s="607">
        <f ca="1">IF(OR($A$2=1,$B122=""),"",ROUND(ROUND(VLOOKUP(OP!$C$55,HL_2,$B122+1,0)*OP!$C$28,0)*IF(OR($L122=0,$L122=""),1,PYO),0))</f>
        <v>1000000</v>
      </c>
      <c r="J122" s="624"/>
      <c r="K122" s="624"/>
      <c r="L122" s="607">
        <f ca="1">IF(OR($A$2=1,$B122=""),"",ROUND(ROUND(VLOOKUP(OP!$C$55,HL_2,$B122+1,0)*OP!$C$28,0)*IF(OR(ROUND(VLOOKUP(OP!$C$55,HL_2,$B122+1,0)*OP!$C$28,0)*PY!$C$4&lt;PY!$D$5,ROUND(VLOOKUP(OP!$C$55,HL_2,$B122+1,0)*OP!$C$28,0)*PY!$C$4*PYR&lt;PY!$C$5),0,PYY)*PYR,0))</f>
        <v>0</v>
      </c>
      <c r="M122" s="608"/>
      <c r="N122" s="607">
        <f ca="1">IF(OR($A$2=1,$B122=""),"",ROUND((ROUND(VLOOKUP(OP!$C$55,HL_2,$B122+1,0)*OP!$C$28,0)+ROUND(OP!$C$28*10000*0.2,0))*IF(OR($Q122=0,$Q122=""),1,PYO),0))</f>
        <v>1200000</v>
      </c>
      <c r="O122" s="624"/>
      <c r="P122" s="624"/>
      <c r="Q122" s="607">
        <f ca="1">IF(OR($A$2=1,$B122=""),"",ROUND((ROUND(VLOOKUP(OP!$C$55,HL_2,$B122+1,0)*OP!$C$28,0)+ROUND(OP!$C$28*10000*0.2,0))*IF(OR((ROUND(VLOOKUP(OP!$C$55,HL_2,$B122+1,0)*OP!$C$28,0)+ROUND(OP!$C$28*10000*0.2,0))*PY!$C$4&lt;PY!$D$5,(ROUND(VLOOKUP(OP!$C$55,HL_2,$B122+1,0)*OP!$C$28,0)+ROUND(OP!$C$28*10000*0.2,0))*PY!$C$4*PYR&lt;PY!$C$5),0,PYY)*PYR,0))</f>
        <v>0</v>
      </c>
      <c r="R122" s="608"/>
      <c r="S122" s="607">
        <f ca="1">IF(OR($A$2=1,$B122=""),"",ROUND(ROUND(VLOOKUP(OP!$C$55,HL_3,$B122+1,0)*OP!$C$28,0)*IF(OR($V122=0,$V122=""),1,PYO),0))</f>
        <v>1000000</v>
      </c>
      <c r="T122" s="624"/>
      <c r="U122" s="624"/>
      <c r="V122" s="607">
        <f ca="1">IF(OR($A$2=1,$B122=""),"",ROUND(ROUND(VLOOKUP(OP!$C$55,HL_3,$B122+1,0)*OP!$C$28,0)*IF(OR(ROUND(VLOOKUP(OP!$C$55,HL_3,$B122+1,0)*OP!$C$28,0)*PY!$C$4&lt;PY!$D$5,ROUND(VLOOKUP(OP!$C$55,HL_3,$B122+1,0)*OP!$C$28,0)*PY!$C$4*PYR&lt;PY!$C$5),0,PYY)*PYR,0))</f>
        <v>0</v>
      </c>
      <c r="W122" s="608"/>
      <c r="X122" s="21"/>
    </row>
    <row r="123" spans="2:24" s="20" customFormat="1" ht="14.1" customHeight="1">
      <c r="B123" s="493">
        <f ca="1">IF(OR(C122&gt;=OP!C$57,C122=""),"",IF(C122+1&gt;OP!$C$57,OP!$C$57+1-$B$24,B122+1))</f>
        <v>38</v>
      </c>
      <c r="C123" s="493">
        <f ca="1">IF(OR($A$2=1,MAX($C$86:C122)&gt;=OP!$C$57),"",C122+(B123-B122))</f>
        <v>38</v>
      </c>
      <c r="D123" s="607">
        <f ca="1">IF(OR($A$2=1,$B123=""),"",ROUND(ROUND(VLOOKUP(OP!$C$55,HL_1,$B123+1,0)*OP!$C$28,0)*IF(OR($G123=0,$G123=""),1,PYO),0))</f>
        <v>787050</v>
      </c>
      <c r="E123" s="624"/>
      <c r="F123" s="624"/>
      <c r="G123" s="607">
        <f ca="1">IF(OR($A$2=1,$B123=""),"",ROUND(ROUND(VLOOKUP(OP!$C$55,HL_1,$B123+1,0)*OP!$C$28,0)*IF(OR(ROUND(VLOOKUP(OP!$C$55,HL_1,$B123+1,0)*OP!$C$28,0)*PY!$C$4&lt;PY!$D$5,ROUND(VLOOKUP(OP!$C$55,HL_1,$B123+1,0)*OP!$C$28,0)*PY!$C$4*PYR&lt;PY!$C$5),0,PYY)*PYR,0))</f>
        <v>0</v>
      </c>
      <c r="H123" s="608"/>
      <c r="I123" s="607">
        <f ca="1">IF(OR($A$2=1,$B123=""),"",ROUND(ROUND(VLOOKUP(OP!$C$55,HL_2,$B123+1,0)*OP!$C$28,0)*IF(OR($L123=0,$L123=""),1,PYO),0))</f>
        <v>1000000</v>
      </c>
      <c r="J123" s="624"/>
      <c r="K123" s="624"/>
      <c r="L123" s="607">
        <f ca="1">IF(OR($A$2=1,$B123=""),"",ROUND(ROUND(VLOOKUP(OP!$C$55,HL_2,$B123+1,0)*OP!$C$28,0)*IF(OR(ROUND(VLOOKUP(OP!$C$55,HL_2,$B123+1,0)*OP!$C$28,0)*PY!$C$4&lt;PY!$D$5,ROUND(VLOOKUP(OP!$C$55,HL_2,$B123+1,0)*OP!$C$28,0)*PY!$C$4*PYR&lt;PY!$C$5),0,PYY)*PYR,0))</f>
        <v>0</v>
      </c>
      <c r="M123" s="608"/>
      <c r="N123" s="607">
        <f ca="1">IF(OR($A$2=1,$B123=""),"",ROUND((ROUND(VLOOKUP(OP!$C$55,HL_2,$B123+1,0)*OP!$C$28,0)+ROUND(OP!$C$28*10000*0.2,0))*IF(OR($Q123=0,$Q123=""),1,PYO),0))</f>
        <v>1200000</v>
      </c>
      <c r="O123" s="624"/>
      <c r="P123" s="624"/>
      <c r="Q123" s="607">
        <f ca="1">IF(OR($A$2=1,$B123=""),"",ROUND((ROUND(VLOOKUP(OP!$C$55,HL_2,$B123+1,0)*OP!$C$28,0)+ROUND(OP!$C$28*10000*0.2,0))*IF(OR((ROUND(VLOOKUP(OP!$C$55,HL_2,$B123+1,0)*OP!$C$28,0)+ROUND(OP!$C$28*10000*0.2,0))*PY!$C$4&lt;PY!$D$5,(ROUND(VLOOKUP(OP!$C$55,HL_2,$B123+1,0)*OP!$C$28,0)+ROUND(OP!$C$28*10000*0.2,0))*PY!$C$4*PYR&lt;PY!$C$5),0,PYY)*PYR,0))</f>
        <v>0</v>
      </c>
      <c r="R123" s="608"/>
      <c r="S123" s="607">
        <f ca="1">IF(OR($A$2=1,$B123=""),"",ROUND(ROUND(VLOOKUP(OP!$C$55,HL_3,$B123+1,0)*OP!$C$28,0)*IF(OR($V123=0,$V123=""),1,PYO),0))</f>
        <v>1000000</v>
      </c>
      <c r="T123" s="624"/>
      <c r="U123" s="624"/>
      <c r="V123" s="607">
        <f ca="1">IF(OR($A$2=1,$B123=""),"",ROUND(ROUND(VLOOKUP(OP!$C$55,HL_3,$B123+1,0)*OP!$C$28,0)*IF(OR(ROUND(VLOOKUP(OP!$C$55,HL_3,$B123+1,0)*OP!$C$28,0)*PY!$C$4&lt;PY!$D$5,ROUND(VLOOKUP(OP!$C$55,HL_3,$B123+1,0)*OP!$C$28,0)*PY!$C$4*PYR&lt;PY!$C$5),0,PYY)*PYR,0))</f>
        <v>0</v>
      </c>
      <c r="W123" s="608"/>
      <c r="X123" s="21"/>
    </row>
    <row r="124" spans="2:24" s="20" customFormat="1" ht="14.1" customHeight="1">
      <c r="B124" s="493">
        <f ca="1">IF(OR(C123&gt;=OP!C$57,C123=""),"",IF(C123+1&gt;OP!$C$57,OP!$C$57+1-$B$24,B123+1))</f>
        <v>39</v>
      </c>
      <c r="C124" s="493">
        <f ca="1">IF(OR($A$2=1,MAX($C$86:C123)&gt;=OP!$C$57),"",C123+(B124-B123))</f>
        <v>39</v>
      </c>
      <c r="D124" s="607">
        <f ca="1">IF(OR($A$2=1,$B124=""),"",ROUND(ROUND(VLOOKUP(OP!$C$55,HL_1,$B124+1,0)*OP!$C$28,0)*IF(OR($G124=0,$G124=""),1,PYO),0))</f>
        <v>787050</v>
      </c>
      <c r="E124" s="624"/>
      <c r="F124" s="624"/>
      <c r="G124" s="607">
        <f ca="1">IF(OR($A$2=1,$B124=""),"",ROUND(ROUND(VLOOKUP(OP!$C$55,HL_1,$B124+1,0)*OP!$C$28,0)*IF(OR(ROUND(VLOOKUP(OP!$C$55,HL_1,$B124+1,0)*OP!$C$28,0)*PY!$C$4&lt;PY!$D$5,ROUND(VLOOKUP(OP!$C$55,HL_1,$B124+1,0)*OP!$C$28,0)*PY!$C$4*PYR&lt;PY!$C$5),0,PYY)*PYR,0))</f>
        <v>0</v>
      </c>
      <c r="H124" s="608"/>
      <c r="I124" s="607">
        <f ca="1">IF(OR($A$2=1,$B124=""),"",ROUND(ROUND(VLOOKUP(OP!$C$55,HL_2,$B124+1,0)*OP!$C$28,0)*IF(OR($L124=0,$L124=""),1,PYO),0))</f>
        <v>1000000</v>
      </c>
      <c r="J124" s="624"/>
      <c r="K124" s="624"/>
      <c r="L124" s="607">
        <f ca="1">IF(OR($A$2=1,$B124=""),"",ROUND(ROUND(VLOOKUP(OP!$C$55,HL_2,$B124+1,0)*OP!$C$28,0)*IF(OR(ROUND(VLOOKUP(OP!$C$55,HL_2,$B124+1,0)*OP!$C$28,0)*PY!$C$4&lt;PY!$D$5,ROUND(VLOOKUP(OP!$C$55,HL_2,$B124+1,0)*OP!$C$28,0)*PY!$C$4*PYR&lt;PY!$C$5),0,PYY)*PYR,0))</f>
        <v>0</v>
      </c>
      <c r="M124" s="608"/>
      <c r="N124" s="607">
        <f ca="1">IF(OR($A$2=1,$B124=""),"",ROUND((ROUND(VLOOKUP(OP!$C$55,HL_2,$B124+1,0)*OP!$C$28,0)+ROUND(OP!$C$28*10000*0.2,0))*IF(OR($Q124=0,$Q124=""),1,PYO),0))</f>
        <v>1200000</v>
      </c>
      <c r="O124" s="624"/>
      <c r="P124" s="624"/>
      <c r="Q124" s="607">
        <f ca="1">IF(OR($A$2=1,$B124=""),"",ROUND((ROUND(VLOOKUP(OP!$C$55,HL_2,$B124+1,0)*OP!$C$28,0)+ROUND(OP!$C$28*10000*0.2,0))*IF(OR((ROUND(VLOOKUP(OP!$C$55,HL_2,$B124+1,0)*OP!$C$28,0)+ROUND(OP!$C$28*10000*0.2,0))*PY!$C$4&lt;PY!$D$5,(ROUND(VLOOKUP(OP!$C$55,HL_2,$B124+1,0)*OP!$C$28,0)+ROUND(OP!$C$28*10000*0.2,0))*PY!$C$4*PYR&lt;PY!$C$5),0,PYY)*PYR,0))</f>
        <v>0</v>
      </c>
      <c r="R124" s="608"/>
      <c r="S124" s="607">
        <f ca="1">IF(OR($A$2=1,$B124=""),"",ROUND(ROUND(VLOOKUP(OP!$C$55,HL_3,$B124+1,0)*OP!$C$28,0)*IF(OR($V124=0,$V124=""),1,PYO),0))</f>
        <v>1000000</v>
      </c>
      <c r="T124" s="624"/>
      <c r="U124" s="624"/>
      <c r="V124" s="607">
        <f ca="1">IF(OR($A$2=1,$B124=""),"",ROUND(ROUND(VLOOKUP(OP!$C$55,HL_3,$B124+1,0)*OP!$C$28,0)*IF(OR(ROUND(VLOOKUP(OP!$C$55,HL_3,$B124+1,0)*OP!$C$28,0)*PY!$C$4&lt;PY!$D$5,ROUND(VLOOKUP(OP!$C$55,HL_3,$B124+1,0)*OP!$C$28,0)*PY!$C$4*PYR&lt;PY!$C$5),0,PYY)*PYR,0))</f>
        <v>0</v>
      </c>
      <c r="W124" s="608"/>
      <c r="X124" s="21"/>
    </row>
    <row r="125" spans="2:24" s="20" customFormat="1" ht="14.1" customHeight="1">
      <c r="B125" s="493">
        <f ca="1">IF(OR(C124&gt;=OP!C$57,C124=""),"",IF(C124+1&gt;OP!$C$57,OP!$C$57+1-$B$24,B124+1))</f>
        <v>40</v>
      </c>
      <c r="C125" s="493">
        <f ca="1">IF(OR($A$2=1,MAX($C$86:C124)&gt;=OP!$C$57),"",C124+(B125-B124))</f>
        <v>40</v>
      </c>
      <c r="D125" s="607">
        <f ca="1">IF(OR($A$2=1,$B125=""),"",ROUND(ROUND(VLOOKUP(OP!$C$55,HL_1,$B125+1,0)*OP!$C$28,0)*IF(OR($G125=0,$G125=""),1,PYO),0))</f>
        <v>787050</v>
      </c>
      <c r="E125" s="624"/>
      <c r="F125" s="624"/>
      <c r="G125" s="607">
        <f ca="1">IF(OR($A$2=1,$B125=""),"",ROUND(ROUND(VLOOKUP(OP!$C$55,HL_1,$B125+1,0)*OP!$C$28,0)*IF(OR(ROUND(VLOOKUP(OP!$C$55,HL_1,$B125+1,0)*OP!$C$28,0)*PY!$C$4&lt;PY!$D$5,ROUND(VLOOKUP(OP!$C$55,HL_1,$B125+1,0)*OP!$C$28,0)*PY!$C$4*PYR&lt;PY!$C$5),0,PYY)*PYR,0))</f>
        <v>0</v>
      </c>
      <c r="H125" s="608"/>
      <c r="I125" s="607">
        <f ca="1">IF(OR($A$2=1,$B125=""),"",ROUND(ROUND(VLOOKUP(OP!$C$55,HL_2,$B125+1,0)*OP!$C$28,0)*IF(OR($L125=0,$L125=""),1,PYO),0))</f>
        <v>1000000</v>
      </c>
      <c r="J125" s="624"/>
      <c r="K125" s="624"/>
      <c r="L125" s="607">
        <f ca="1">IF(OR($A$2=1,$B125=""),"",ROUND(ROUND(VLOOKUP(OP!$C$55,HL_2,$B125+1,0)*OP!$C$28,0)*IF(OR(ROUND(VLOOKUP(OP!$C$55,HL_2,$B125+1,0)*OP!$C$28,0)*PY!$C$4&lt;PY!$D$5,ROUND(VLOOKUP(OP!$C$55,HL_2,$B125+1,0)*OP!$C$28,0)*PY!$C$4*PYR&lt;PY!$C$5),0,PYY)*PYR,0))</f>
        <v>0</v>
      </c>
      <c r="M125" s="608"/>
      <c r="N125" s="607">
        <f ca="1">IF(OR($A$2=1,$B125=""),"",ROUND((ROUND(VLOOKUP(OP!$C$55,HL_2,$B125+1,0)*OP!$C$28,0)+ROUND(OP!$C$28*10000*0.2,0))*IF(OR($Q125=0,$Q125=""),1,PYO),0))</f>
        <v>1200000</v>
      </c>
      <c r="O125" s="624"/>
      <c r="P125" s="624"/>
      <c r="Q125" s="607">
        <f ca="1">IF(OR($A$2=1,$B125=""),"",ROUND((ROUND(VLOOKUP(OP!$C$55,HL_2,$B125+1,0)*OP!$C$28,0)+ROUND(OP!$C$28*10000*0.2,0))*IF(OR((ROUND(VLOOKUP(OP!$C$55,HL_2,$B125+1,0)*OP!$C$28,0)+ROUND(OP!$C$28*10000*0.2,0))*PY!$C$4&lt;PY!$D$5,(ROUND(VLOOKUP(OP!$C$55,HL_2,$B125+1,0)*OP!$C$28,0)+ROUND(OP!$C$28*10000*0.2,0))*PY!$C$4*PYR&lt;PY!$C$5),0,PYY)*PYR,0))</f>
        <v>0</v>
      </c>
      <c r="R125" s="608"/>
      <c r="S125" s="607">
        <f ca="1">IF(OR($A$2=1,$B125=""),"",ROUND(ROUND(VLOOKUP(OP!$C$55,HL_3,$B125+1,0)*OP!$C$28,0)*IF(OR($V125=0,$V125=""),1,PYO),0))</f>
        <v>1000000</v>
      </c>
      <c r="T125" s="624"/>
      <c r="U125" s="624"/>
      <c r="V125" s="607">
        <f ca="1">IF(OR($A$2=1,$B125=""),"",ROUND(ROUND(VLOOKUP(OP!$C$55,HL_3,$B125+1,0)*OP!$C$28,0)*IF(OR(ROUND(VLOOKUP(OP!$C$55,HL_3,$B125+1,0)*OP!$C$28,0)*PY!$C$4&lt;PY!$D$5,ROUND(VLOOKUP(OP!$C$55,HL_3,$B125+1,0)*OP!$C$28,0)*PY!$C$4*PYR&lt;PY!$C$5),0,PYY)*PYR,0))</f>
        <v>0</v>
      </c>
      <c r="W125" s="608"/>
      <c r="X125" s="21"/>
    </row>
    <row r="126" spans="2:24" s="20" customFormat="1" ht="14.1" customHeight="1">
      <c r="B126" s="493">
        <f ca="1">IF(OR(C125&gt;=OP!C$57,C125=""),"",IF(C125+1&gt;OP!$C$57,OP!$C$57+1-$B$24,B125+1))</f>
        <v>41</v>
      </c>
      <c r="C126" s="493">
        <f ca="1">IF(OR($A$2=1,MAX($C$86:C125)&gt;=OP!$C$57),"",C125+(B126-B125))</f>
        <v>41</v>
      </c>
      <c r="D126" s="607">
        <f ca="1">IF(OR($A$2=1,$B126=""),"",ROUND(ROUND(VLOOKUP(OP!$C$55,HL_1,$B126+1,0)*OP!$C$28,0)*IF(OR($G126=0,$G126=""),1,PYO),0))</f>
        <v>787050</v>
      </c>
      <c r="E126" s="624"/>
      <c r="F126" s="624"/>
      <c r="G126" s="607">
        <f ca="1">IF(OR($A$2=1,$B126=""),"",ROUND(ROUND(VLOOKUP(OP!$C$55,HL_1,$B126+1,0)*OP!$C$28,0)*IF(OR(ROUND(VLOOKUP(OP!$C$55,HL_1,$B126+1,0)*OP!$C$28,0)*PY!$C$4&lt;PY!$D$5,ROUND(VLOOKUP(OP!$C$55,HL_1,$B126+1,0)*OP!$C$28,0)*PY!$C$4*PYR&lt;PY!$C$5),0,PYY)*PYR,0))</f>
        <v>0</v>
      </c>
      <c r="H126" s="608"/>
      <c r="I126" s="607">
        <f ca="1">IF(OR($A$2=1,$B126=""),"",ROUND(ROUND(VLOOKUP(OP!$C$55,HL_2,$B126+1,0)*OP!$C$28,0)*IF(OR($L126=0,$L126=""),1,PYO),0))</f>
        <v>1000000</v>
      </c>
      <c r="J126" s="624"/>
      <c r="K126" s="624"/>
      <c r="L126" s="607">
        <f ca="1">IF(OR($A$2=1,$B126=""),"",ROUND(ROUND(VLOOKUP(OP!$C$55,HL_2,$B126+1,0)*OP!$C$28,0)*IF(OR(ROUND(VLOOKUP(OP!$C$55,HL_2,$B126+1,0)*OP!$C$28,0)*PY!$C$4&lt;PY!$D$5,ROUND(VLOOKUP(OP!$C$55,HL_2,$B126+1,0)*OP!$C$28,0)*PY!$C$4*PYR&lt;PY!$C$5),0,PYY)*PYR,0))</f>
        <v>0</v>
      </c>
      <c r="M126" s="608"/>
      <c r="N126" s="607">
        <f ca="1">IF(OR($A$2=1,$B126=""),"",ROUND((ROUND(VLOOKUP(OP!$C$55,HL_2,$B126+1,0)*OP!$C$28,0)+ROUND(OP!$C$28*10000*0.2,0))*IF(OR($Q126=0,$Q126=""),1,PYO),0))</f>
        <v>1200000</v>
      </c>
      <c r="O126" s="624"/>
      <c r="P126" s="624"/>
      <c r="Q126" s="607">
        <f ca="1">IF(OR($A$2=1,$B126=""),"",ROUND((ROUND(VLOOKUP(OP!$C$55,HL_2,$B126+1,0)*OP!$C$28,0)+ROUND(OP!$C$28*10000*0.2,0))*IF(OR((ROUND(VLOOKUP(OP!$C$55,HL_2,$B126+1,0)*OP!$C$28,0)+ROUND(OP!$C$28*10000*0.2,0))*PY!$C$4&lt;PY!$D$5,(ROUND(VLOOKUP(OP!$C$55,HL_2,$B126+1,0)*OP!$C$28,0)+ROUND(OP!$C$28*10000*0.2,0))*PY!$C$4*PYR&lt;PY!$C$5),0,PYY)*PYR,0))</f>
        <v>0</v>
      </c>
      <c r="R126" s="608"/>
      <c r="S126" s="607">
        <f ca="1">IF(OR($A$2=1,$B126=""),"",ROUND(ROUND(VLOOKUP(OP!$C$55,HL_3,$B126+1,0)*OP!$C$28,0)*IF(OR($V126=0,$V126=""),1,PYO),0))</f>
        <v>1000000</v>
      </c>
      <c r="T126" s="624"/>
      <c r="U126" s="624"/>
      <c r="V126" s="607">
        <f ca="1">IF(OR($A$2=1,$B126=""),"",ROUND(ROUND(VLOOKUP(OP!$C$55,HL_3,$B126+1,0)*OP!$C$28,0)*IF(OR(ROUND(VLOOKUP(OP!$C$55,HL_3,$B126+1,0)*OP!$C$28,0)*PY!$C$4&lt;PY!$D$5,ROUND(VLOOKUP(OP!$C$55,HL_3,$B126+1,0)*OP!$C$28,0)*PY!$C$4*PYR&lt;PY!$C$5),0,PYY)*PYR,0))</f>
        <v>0</v>
      </c>
      <c r="W126" s="608"/>
      <c r="X126" s="21"/>
    </row>
    <row r="127" spans="2:24" s="20" customFormat="1" ht="14.1" customHeight="1">
      <c r="B127" s="493">
        <f ca="1">IF(OR(C126&gt;=OP!C$57,C126=""),"",IF(C126+1&gt;OP!$C$57,OP!$C$57+1-$B$24,B126+1))</f>
        <v>42</v>
      </c>
      <c r="C127" s="493">
        <f ca="1">IF(OR($A$2=1,MAX($C$86:C126)&gt;=OP!$C$57),"",C126+(B127-B126))</f>
        <v>42</v>
      </c>
      <c r="D127" s="607">
        <f ca="1">IF(OR($A$2=1,$B127=""),"",ROUND(ROUND(VLOOKUP(OP!$C$55,HL_1,$B127+1,0)*OP!$C$28,0)*IF(OR($G127=0,$G127=""),1,PYO),0))</f>
        <v>787050</v>
      </c>
      <c r="E127" s="624"/>
      <c r="F127" s="624"/>
      <c r="G127" s="607">
        <f ca="1">IF(OR($A$2=1,$B127=""),"",ROUND(ROUND(VLOOKUP(OP!$C$55,HL_1,$B127+1,0)*OP!$C$28,0)*IF(OR(ROUND(VLOOKUP(OP!$C$55,HL_1,$B127+1,0)*OP!$C$28,0)*PY!$C$4&lt;PY!$D$5,ROUND(VLOOKUP(OP!$C$55,HL_1,$B127+1,0)*OP!$C$28,0)*PY!$C$4*PYR&lt;PY!$C$5),0,PYY)*PYR,0))</f>
        <v>0</v>
      </c>
      <c r="H127" s="608"/>
      <c r="I127" s="607">
        <f ca="1">IF(OR($A$2=1,$B127=""),"",ROUND(ROUND(VLOOKUP(OP!$C$55,HL_2,$B127+1,0)*OP!$C$28,0)*IF(OR($L127=0,$L127=""),1,PYO),0))</f>
        <v>1000000</v>
      </c>
      <c r="J127" s="624"/>
      <c r="K127" s="624"/>
      <c r="L127" s="607">
        <f ca="1">IF(OR($A$2=1,$B127=""),"",ROUND(ROUND(VLOOKUP(OP!$C$55,HL_2,$B127+1,0)*OP!$C$28,0)*IF(OR(ROUND(VLOOKUP(OP!$C$55,HL_2,$B127+1,0)*OP!$C$28,0)*PY!$C$4&lt;PY!$D$5,ROUND(VLOOKUP(OP!$C$55,HL_2,$B127+1,0)*OP!$C$28,0)*PY!$C$4*PYR&lt;PY!$C$5),0,PYY)*PYR,0))</f>
        <v>0</v>
      </c>
      <c r="M127" s="608"/>
      <c r="N127" s="607">
        <f ca="1">IF(OR($A$2=1,$B127=""),"",ROUND((ROUND(VLOOKUP(OP!$C$55,HL_2,$B127+1,0)*OP!$C$28,0)+ROUND(OP!$C$28*10000*0.2,0))*IF(OR($Q127=0,$Q127=""),1,PYO),0))</f>
        <v>1200000</v>
      </c>
      <c r="O127" s="624"/>
      <c r="P127" s="624"/>
      <c r="Q127" s="607">
        <f ca="1">IF(OR($A$2=1,$B127=""),"",ROUND((ROUND(VLOOKUP(OP!$C$55,HL_2,$B127+1,0)*OP!$C$28,0)+ROUND(OP!$C$28*10000*0.2,0))*IF(OR((ROUND(VLOOKUP(OP!$C$55,HL_2,$B127+1,0)*OP!$C$28,0)+ROUND(OP!$C$28*10000*0.2,0))*PY!$C$4&lt;PY!$D$5,(ROUND(VLOOKUP(OP!$C$55,HL_2,$B127+1,0)*OP!$C$28,0)+ROUND(OP!$C$28*10000*0.2,0))*PY!$C$4*PYR&lt;PY!$C$5),0,PYY)*PYR,0))</f>
        <v>0</v>
      </c>
      <c r="R127" s="608"/>
      <c r="S127" s="607">
        <f ca="1">IF(OR($A$2=1,$B127=""),"",ROUND(ROUND(VLOOKUP(OP!$C$55,HL_3,$B127+1,0)*OP!$C$28,0)*IF(OR($V127=0,$V127=""),1,PYO),0))</f>
        <v>1000000</v>
      </c>
      <c r="T127" s="624"/>
      <c r="U127" s="624"/>
      <c r="V127" s="607">
        <f ca="1">IF(OR($A$2=1,$B127=""),"",ROUND(ROUND(VLOOKUP(OP!$C$55,HL_3,$B127+1,0)*OP!$C$28,0)*IF(OR(ROUND(VLOOKUP(OP!$C$55,HL_3,$B127+1,0)*OP!$C$28,0)*PY!$C$4&lt;PY!$D$5,ROUND(VLOOKUP(OP!$C$55,HL_3,$B127+1,0)*OP!$C$28,0)*PY!$C$4*PYR&lt;PY!$C$5),0,PYY)*PYR,0))</f>
        <v>0</v>
      </c>
      <c r="W127" s="608"/>
      <c r="X127" s="21"/>
    </row>
    <row r="128" spans="2:24" s="20" customFormat="1" ht="14.1" customHeight="1">
      <c r="B128" s="493">
        <f ca="1">IF(OR(C127&gt;=OP!C$57,C127=""),"",IF(C127+1&gt;OP!$C$57,OP!$C$57+1-$B$24,B127+1))</f>
        <v>43</v>
      </c>
      <c r="C128" s="493">
        <f ca="1">IF(OR($A$2=1,MAX($C$86:C127)&gt;=OP!$C$57),"",C127+(B128-B127))</f>
        <v>43</v>
      </c>
      <c r="D128" s="607">
        <f ca="1">IF(OR($A$2=1,$B128=""),"",ROUND(ROUND(VLOOKUP(OP!$C$55,HL_1,$B128+1,0)*OP!$C$28,0)*IF(OR($G128=0,$G128=""),1,PYO),0))</f>
        <v>787050</v>
      </c>
      <c r="E128" s="624"/>
      <c r="F128" s="624"/>
      <c r="G128" s="607">
        <f ca="1">IF(OR($A$2=1,$B128=""),"",ROUND(ROUND(VLOOKUP(OP!$C$55,HL_1,$B128+1,0)*OP!$C$28,0)*IF(OR(ROUND(VLOOKUP(OP!$C$55,HL_1,$B128+1,0)*OP!$C$28,0)*PY!$C$4&lt;PY!$D$5,ROUND(VLOOKUP(OP!$C$55,HL_1,$B128+1,0)*OP!$C$28,0)*PY!$C$4*PYR&lt;PY!$C$5),0,PYY)*PYR,0))</f>
        <v>0</v>
      </c>
      <c r="H128" s="608"/>
      <c r="I128" s="607">
        <f ca="1">IF(OR($A$2=1,$B128=""),"",ROUND(ROUND(VLOOKUP(OP!$C$55,HL_2,$B128+1,0)*OP!$C$28,0)*IF(OR($L128=0,$L128=""),1,PYO),0))</f>
        <v>1000000</v>
      </c>
      <c r="J128" s="624"/>
      <c r="K128" s="624"/>
      <c r="L128" s="607">
        <f ca="1">IF(OR($A$2=1,$B128=""),"",ROUND(ROUND(VLOOKUP(OP!$C$55,HL_2,$B128+1,0)*OP!$C$28,0)*IF(OR(ROUND(VLOOKUP(OP!$C$55,HL_2,$B128+1,0)*OP!$C$28,0)*PY!$C$4&lt;PY!$D$5,ROUND(VLOOKUP(OP!$C$55,HL_2,$B128+1,0)*OP!$C$28,0)*PY!$C$4*PYR&lt;PY!$C$5),0,PYY)*PYR,0))</f>
        <v>0</v>
      </c>
      <c r="M128" s="608"/>
      <c r="N128" s="607">
        <f ca="1">IF(OR($A$2=1,$B128=""),"",ROUND((ROUND(VLOOKUP(OP!$C$55,HL_2,$B128+1,0)*OP!$C$28,0)+ROUND(OP!$C$28*10000*0.2,0))*IF(OR($Q128=0,$Q128=""),1,PYO),0))</f>
        <v>1200000</v>
      </c>
      <c r="O128" s="624"/>
      <c r="P128" s="624"/>
      <c r="Q128" s="607">
        <f ca="1">IF(OR($A$2=1,$B128=""),"",ROUND((ROUND(VLOOKUP(OP!$C$55,HL_2,$B128+1,0)*OP!$C$28,0)+ROUND(OP!$C$28*10000*0.2,0))*IF(OR((ROUND(VLOOKUP(OP!$C$55,HL_2,$B128+1,0)*OP!$C$28,0)+ROUND(OP!$C$28*10000*0.2,0))*PY!$C$4&lt;PY!$D$5,(ROUND(VLOOKUP(OP!$C$55,HL_2,$B128+1,0)*OP!$C$28,0)+ROUND(OP!$C$28*10000*0.2,0))*PY!$C$4*PYR&lt;PY!$C$5),0,PYY)*PYR,0))</f>
        <v>0</v>
      </c>
      <c r="R128" s="608"/>
      <c r="S128" s="607">
        <f ca="1">IF(OR($A$2=1,$B128=""),"",ROUND(ROUND(VLOOKUP(OP!$C$55,HL_3,$B128+1,0)*OP!$C$28,0)*IF(OR($V128=0,$V128=""),1,PYO),0))</f>
        <v>1000000</v>
      </c>
      <c r="T128" s="624"/>
      <c r="U128" s="624"/>
      <c r="V128" s="607">
        <f ca="1">IF(OR($A$2=1,$B128=""),"",ROUND(ROUND(VLOOKUP(OP!$C$55,HL_3,$B128+1,0)*OP!$C$28,0)*IF(OR(ROUND(VLOOKUP(OP!$C$55,HL_3,$B128+1,0)*OP!$C$28,0)*PY!$C$4&lt;PY!$D$5,ROUND(VLOOKUP(OP!$C$55,HL_3,$B128+1,0)*OP!$C$28,0)*PY!$C$4*PYR&lt;PY!$C$5),0,PYY)*PYR,0))</f>
        <v>0</v>
      </c>
      <c r="W128" s="608"/>
      <c r="X128" s="21"/>
    </row>
    <row r="129" spans="1:24" s="20" customFormat="1" ht="14.1" customHeight="1">
      <c r="B129" s="493">
        <f ca="1">IF(OR(C128&gt;=OP!C$57,C128=""),"",IF(C128+1&gt;OP!$C$57,OP!$C$57+1-$B$24,B128+1))</f>
        <v>44</v>
      </c>
      <c r="C129" s="493">
        <f ca="1">IF(OR($A$2=1,MAX($C$86:C128)&gt;=OP!$C$57),"",C128+(B129-B128))</f>
        <v>44</v>
      </c>
      <c r="D129" s="607">
        <f ca="1">IF(OR($A$2=1,$B129=""),"",ROUND(ROUND(VLOOKUP(OP!$C$55,HL_1,$B129+1,0)*OP!$C$28,0)*IF(OR($G129=0,$G129=""),1,PYO),0))</f>
        <v>787050</v>
      </c>
      <c r="E129" s="624"/>
      <c r="F129" s="624"/>
      <c r="G129" s="607">
        <f ca="1">IF(OR($A$2=1,$B129=""),"",ROUND(ROUND(VLOOKUP(OP!$C$55,HL_1,$B129+1,0)*OP!$C$28,0)*IF(OR(ROUND(VLOOKUP(OP!$C$55,HL_1,$B129+1,0)*OP!$C$28,0)*PY!$C$4&lt;PY!$D$5,ROUND(VLOOKUP(OP!$C$55,HL_1,$B129+1,0)*OP!$C$28,0)*PY!$C$4*PYR&lt;PY!$C$5),0,PYY)*PYR,0))</f>
        <v>0</v>
      </c>
      <c r="H129" s="608"/>
      <c r="I129" s="607">
        <f ca="1">IF(OR($A$2=1,$B129=""),"",ROUND(ROUND(VLOOKUP(OP!$C$55,HL_2,$B129+1,0)*OP!$C$28,0)*IF(OR($L129=0,$L129=""),1,PYO),0))</f>
        <v>1000000</v>
      </c>
      <c r="J129" s="624"/>
      <c r="K129" s="624"/>
      <c r="L129" s="607">
        <f ca="1">IF(OR($A$2=1,$B129=""),"",ROUND(ROUND(VLOOKUP(OP!$C$55,HL_2,$B129+1,0)*OP!$C$28,0)*IF(OR(ROUND(VLOOKUP(OP!$C$55,HL_2,$B129+1,0)*OP!$C$28,0)*PY!$C$4&lt;PY!$D$5,ROUND(VLOOKUP(OP!$C$55,HL_2,$B129+1,0)*OP!$C$28,0)*PY!$C$4*PYR&lt;PY!$C$5),0,PYY)*PYR,0))</f>
        <v>0</v>
      </c>
      <c r="M129" s="608"/>
      <c r="N129" s="607">
        <f ca="1">IF(OR($A$2=1,$B129=""),"",ROUND((ROUND(VLOOKUP(OP!$C$55,HL_2,$B129+1,0)*OP!$C$28,0)+ROUND(OP!$C$28*10000*0.2,0))*IF(OR($Q129=0,$Q129=""),1,PYO),0))</f>
        <v>1200000</v>
      </c>
      <c r="O129" s="624"/>
      <c r="P129" s="624"/>
      <c r="Q129" s="607">
        <f ca="1">IF(OR($A$2=1,$B129=""),"",ROUND((ROUND(VLOOKUP(OP!$C$55,HL_2,$B129+1,0)*OP!$C$28,0)+ROUND(OP!$C$28*10000*0.2,0))*IF(OR((ROUND(VLOOKUP(OP!$C$55,HL_2,$B129+1,0)*OP!$C$28,0)+ROUND(OP!$C$28*10000*0.2,0))*PY!$C$4&lt;PY!$D$5,(ROUND(VLOOKUP(OP!$C$55,HL_2,$B129+1,0)*OP!$C$28,0)+ROUND(OP!$C$28*10000*0.2,0))*PY!$C$4*PYR&lt;PY!$C$5),0,PYY)*PYR,0))</f>
        <v>0</v>
      </c>
      <c r="R129" s="608"/>
      <c r="S129" s="607">
        <f ca="1">IF(OR($A$2=1,$B129=""),"",ROUND(ROUND(VLOOKUP(OP!$C$55,HL_3,$B129+1,0)*OP!$C$28,0)*IF(OR($V129=0,$V129=""),1,PYO),0))</f>
        <v>1000000</v>
      </c>
      <c r="T129" s="624"/>
      <c r="U129" s="624"/>
      <c r="V129" s="607">
        <f ca="1">IF(OR($A$2=1,$B129=""),"",ROUND(ROUND(VLOOKUP(OP!$C$55,HL_3,$B129+1,0)*OP!$C$28,0)*IF(OR(ROUND(VLOOKUP(OP!$C$55,HL_3,$B129+1,0)*OP!$C$28,0)*PY!$C$4&lt;PY!$D$5,ROUND(VLOOKUP(OP!$C$55,HL_3,$B129+1,0)*OP!$C$28,0)*PY!$C$4*PYR&lt;PY!$C$5),0,PYY)*PYR,0))</f>
        <v>0</v>
      </c>
      <c r="W129" s="608"/>
      <c r="X129" s="21"/>
    </row>
    <row r="130" spans="1:24" s="20" customFormat="1" ht="14.1" customHeight="1">
      <c r="B130" s="493">
        <f ca="1">IF(OR(C129&gt;=OP!C$57,C129=""),"",IF(C129+1&gt;OP!$C$57,OP!$C$57+1-$B$24,B129+1))</f>
        <v>45</v>
      </c>
      <c r="C130" s="493">
        <f ca="1">IF(OR($A$2=1,MAX($C$86:C129)&gt;=OP!$C$57),"",C129+(B130-B129))</f>
        <v>45</v>
      </c>
      <c r="D130" s="607">
        <f ca="1">IF(OR($A$2=1,$B130=""),"",ROUND(ROUND(VLOOKUP(OP!$C$55,HL_1,$B130+1,0)*OP!$C$28,0)*IF(OR($G130=0,$G130=""),1,PYO),0))</f>
        <v>787050</v>
      </c>
      <c r="E130" s="624"/>
      <c r="F130" s="624"/>
      <c r="G130" s="607">
        <f ca="1">IF(OR($A$2=1,$B130=""),"",ROUND(ROUND(VLOOKUP(OP!$C$55,HL_1,$B130+1,0)*OP!$C$28,0)*IF(OR(ROUND(VLOOKUP(OP!$C$55,HL_1,$B130+1,0)*OP!$C$28,0)*PY!$C$4&lt;PY!$D$5,ROUND(VLOOKUP(OP!$C$55,HL_1,$B130+1,0)*OP!$C$28,0)*PY!$C$4*PYR&lt;PY!$C$5),0,PYY)*PYR,0))</f>
        <v>0</v>
      </c>
      <c r="H130" s="608"/>
      <c r="I130" s="607">
        <f ca="1">IF(OR($A$2=1,$B130=""),"",ROUND(ROUND(VLOOKUP(OP!$C$55,HL_2,$B130+1,0)*OP!$C$28,0)*IF(OR($L130=0,$L130=""),1,PYO),0))</f>
        <v>1000000</v>
      </c>
      <c r="J130" s="624"/>
      <c r="K130" s="624"/>
      <c r="L130" s="607">
        <f ca="1">IF(OR($A$2=1,$B130=""),"",ROUND(ROUND(VLOOKUP(OP!$C$55,HL_2,$B130+1,0)*OP!$C$28,0)*IF(OR(ROUND(VLOOKUP(OP!$C$55,HL_2,$B130+1,0)*OP!$C$28,0)*PY!$C$4&lt;PY!$D$5,ROUND(VLOOKUP(OP!$C$55,HL_2,$B130+1,0)*OP!$C$28,0)*PY!$C$4*PYR&lt;PY!$C$5),0,PYY)*PYR,0))</f>
        <v>0</v>
      </c>
      <c r="M130" s="608"/>
      <c r="N130" s="607">
        <f ca="1">IF(OR($A$2=1,$B130=""),"",ROUND((ROUND(VLOOKUP(OP!$C$55,HL_2,$B130+1,0)*OP!$C$28,0)+ROUND(OP!$C$28*10000*0.2,0))*IF(OR($Q130=0,$Q130=""),1,PYO),0))</f>
        <v>1200000</v>
      </c>
      <c r="O130" s="624"/>
      <c r="P130" s="624"/>
      <c r="Q130" s="607">
        <f ca="1">IF(OR($A$2=1,$B130=""),"",ROUND((ROUND(VLOOKUP(OP!$C$55,HL_2,$B130+1,0)*OP!$C$28,0)+ROUND(OP!$C$28*10000*0.2,0))*IF(OR((ROUND(VLOOKUP(OP!$C$55,HL_2,$B130+1,0)*OP!$C$28,0)+ROUND(OP!$C$28*10000*0.2,0))*PY!$C$4&lt;PY!$D$5,(ROUND(VLOOKUP(OP!$C$55,HL_2,$B130+1,0)*OP!$C$28,0)+ROUND(OP!$C$28*10000*0.2,0))*PY!$C$4*PYR&lt;PY!$C$5),0,PYY)*PYR,0))</f>
        <v>0</v>
      </c>
      <c r="R130" s="608"/>
      <c r="S130" s="607">
        <f ca="1">IF(OR($A$2=1,$B130=""),"",ROUND(ROUND(VLOOKUP(OP!$C$55,HL_3,$B130+1,0)*OP!$C$28,0)*IF(OR($V130=0,$V130=""),1,PYO),0))</f>
        <v>1000000</v>
      </c>
      <c r="T130" s="624"/>
      <c r="U130" s="624"/>
      <c r="V130" s="607">
        <f ca="1">IF(OR($A$2=1,$B130=""),"",ROUND(ROUND(VLOOKUP(OP!$C$55,HL_3,$B130+1,0)*OP!$C$28,0)*IF(OR(ROUND(VLOOKUP(OP!$C$55,HL_3,$B130+1,0)*OP!$C$28,0)*PY!$C$4&lt;PY!$D$5,ROUND(VLOOKUP(OP!$C$55,HL_3,$B130+1,0)*OP!$C$28,0)*PY!$C$4*PYR&lt;PY!$C$5),0,PYY)*PYR,0))</f>
        <v>0</v>
      </c>
      <c r="W130" s="608"/>
      <c r="X130" s="21"/>
    </row>
    <row r="131" spans="1:24" s="23" customFormat="1" ht="15" customHeight="1">
      <c r="A131" s="34"/>
      <c r="B131" s="110" t="s">
        <v>758</v>
      </c>
      <c r="C131" s="104"/>
      <c r="D131" s="234"/>
      <c r="E131" s="234"/>
      <c r="F131" s="234"/>
      <c r="G131" s="234"/>
      <c r="H131" s="234"/>
      <c r="I131" s="234"/>
      <c r="J131" s="235"/>
      <c r="K131" s="235"/>
      <c r="L131" s="236"/>
      <c r="M131" s="236"/>
      <c r="N131" s="236"/>
      <c r="O131" s="236"/>
      <c r="P131" s="236"/>
      <c r="Q131" s="236"/>
      <c r="R131" s="236"/>
      <c r="S131" s="236"/>
      <c r="T131" s="236"/>
      <c r="U131" s="236"/>
      <c r="V131" s="236"/>
      <c r="W131" s="236"/>
      <c r="X131" s="22"/>
    </row>
    <row r="132" spans="1:24" s="23" customFormat="1" ht="15" customHeight="1">
      <c r="A132" s="34"/>
      <c r="B132" s="110" t="s">
        <v>623</v>
      </c>
      <c r="C132" s="104"/>
      <c r="D132" s="234"/>
      <c r="E132" s="234"/>
      <c r="F132" s="234"/>
      <c r="G132" s="234"/>
      <c r="H132" s="234"/>
      <c r="I132" s="234"/>
      <c r="J132" s="235"/>
      <c r="K132" s="235"/>
      <c r="L132" s="236"/>
      <c r="M132" s="236"/>
      <c r="N132" s="236"/>
      <c r="O132" s="236"/>
      <c r="P132" s="236"/>
      <c r="Q132" s="236"/>
      <c r="R132" s="236"/>
      <c r="S132" s="236"/>
      <c r="T132" s="236"/>
      <c r="U132" s="236"/>
      <c r="V132" s="236"/>
      <c r="W132" s="236"/>
      <c r="X132" s="22"/>
    </row>
    <row r="133" spans="1:24" s="23" customFormat="1" ht="15" customHeight="1">
      <c r="A133" s="34"/>
      <c r="B133" s="353"/>
      <c r="C133" s="104"/>
      <c r="D133" s="234"/>
      <c r="E133" s="234"/>
      <c r="F133" s="234"/>
      <c r="G133" s="234"/>
      <c r="H133" s="234"/>
      <c r="I133" s="234"/>
      <c r="J133" s="235"/>
      <c r="K133" s="235"/>
      <c r="L133" s="236"/>
      <c r="M133" s="236"/>
      <c r="N133" s="236"/>
      <c r="O133" s="236"/>
      <c r="P133" s="236"/>
      <c r="Q133" s="236"/>
      <c r="R133" s="236"/>
      <c r="S133" s="236"/>
      <c r="T133" s="236"/>
      <c r="U133" s="236"/>
      <c r="V133" s="236"/>
      <c r="W133" s="236"/>
      <c r="X133" s="22"/>
    </row>
    <row r="134" spans="1:24" s="23" customFormat="1" ht="15" customHeight="1">
      <c r="A134" s="34"/>
      <c r="B134" s="353"/>
      <c r="C134" s="104"/>
      <c r="D134" s="234"/>
      <c r="E134" s="234"/>
      <c r="F134" s="234"/>
      <c r="G134" s="234"/>
      <c r="H134" s="234"/>
      <c r="I134" s="234"/>
      <c r="J134" s="235"/>
      <c r="K134" s="235"/>
      <c r="L134" s="236"/>
      <c r="M134" s="236"/>
      <c r="N134" s="236"/>
      <c r="O134" s="236"/>
      <c r="P134" s="236"/>
      <c r="Q134" s="236"/>
      <c r="R134" s="236"/>
      <c r="S134" s="236"/>
      <c r="T134" s="236"/>
      <c r="U134" s="236"/>
      <c r="V134" s="236"/>
      <c r="W134" s="236"/>
      <c r="X134" s="22"/>
    </row>
    <row r="135" spans="1:24" s="23" customFormat="1" ht="15" customHeight="1">
      <c r="A135" s="34">
        <v>1</v>
      </c>
      <c r="B135" s="600" t="str">
        <f>OP!$D$107</f>
        <v>本建議書僅供參考，詳細商品內容及其變更，應以投保當時保單條款內容及本公司核保、保全作業規定為準</v>
      </c>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22"/>
    </row>
    <row r="136" spans="1:24" s="23" customFormat="1" ht="15" customHeight="1">
      <c r="B136" s="365"/>
      <c r="C136" s="366"/>
      <c r="E136" s="643" t="str">
        <f>OP!$D$106</f>
        <v xml:space="preserve"> ※本契約條款樣張須於訂立契約前提供要保人至少三日審閱期間</v>
      </c>
      <c r="F136" s="644"/>
      <c r="G136" s="644"/>
      <c r="H136" s="644"/>
      <c r="I136" s="644"/>
      <c r="J136" s="644"/>
      <c r="K136" s="644"/>
      <c r="L136" s="644"/>
      <c r="M136" s="644"/>
      <c r="N136" s="644"/>
      <c r="O136" s="644"/>
      <c r="P136" s="644"/>
      <c r="Q136" s="644"/>
      <c r="R136" s="497"/>
      <c r="S136" s="498"/>
      <c r="T136" s="498"/>
      <c r="U136" s="498"/>
      <c r="V136" s="498"/>
      <c r="W136" s="160" t="str">
        <f ca="1">OP!$D$105</f>
        <v>V1.1-1150101 試算日：1150101</v>
      </c>
      <c r="X136" s="22"/>
    </row>
    <row r="137" spans="1:24" ht="15" customHeight="1">
      <c r="A137" s="9"/>
      <c r="B137" s="19"/>
      <c r="C137" s="15"/>
      <c r="D137" s="15"/>
      <c r="E137" s="15"/>
      <c r="F137" s="15"/>
      <c r="G137" s="15"/>
      <c r="H137" s="15"/>
      <c r="I137" s="15"/>
      <c r="J137" s="15"/>
      <c r="K137" s="15"/>
      <c r="L137" s="15"/>
      <c r="M137" s="15"/>
      <c r="N137" s="15"/>
      <c r="O137" s="15"/>
      <c r="P137" s="15"/>
      <c r="Q137" s="15"/>
      <c r="R137" s="15"/>
      <c r="S137" s="15"/>
      <c r="T137" s="13"/>
      <c r="U137" s="13"/>
      <c r="V137" s="28"/>
      <c r="W137" s="518" t="str">
        <f>IF(OP!$C$105="停售","本商品已停售","")</f>
        <v/>
      </c>
    </row>
    <row r="138" spans="1:24" ht="18" customHeight="1">
      <c r="A138" s="9"/>
      <c r="B138" s="601" t="s">
        <v>378</v>
      </c>
      <c r="C138" s="601"/>
      <c r="D138" s="601"/>
      <c r="E138" s="601"/>
      <c r="F138" s="601"/>
      <c r="G138" s="601"/>
      <c r="H138" s="601"/>
      <c r="I138" s="601"/>
      <c r="J138" s="601"/>
      <c r="K138" s="601"/>
      <c r="L138" s="601"/>
      <c r="M138" s="601"/>
      <c r="N138" s="602"/>
      <c r="O138" s="602"/>
      <c r="P138" s="602"/>
      <c r="Q138" s="602"/>
      <c r="R138" s="601"/>
      <c r="S138" s="601"/>
      <c r="T138" s="601"/>
      <c r="U138" s="601"/>
      <c r="V138" s="601"/>
      <c r="W138" s="601"/>
    </row>
    <row r="139" spans="1:24" s="104" customFormat="1" ht="15" customHeight="1">
      <c r="A139" s="103">
        <v>1</v>
      </c>
      <c r="B139" s="124" t="str">
        <f>OP!$C$23&amp;"("&amp;OP!$C$22&amp;")"</f>
        <v>富邦人壽金卡順心重大傷病保險(SDN)</v>
      </c>
      <c r="D139" s="24"/>
      <c r="E139" s="24"/>
      <c r="F139" s="24"/>
      <c r="G139" s="24"/>
      <c r="H139" s="24"/>
      <c r="I139" s="24"/>
      <c r="J139" s="24"/>
      <c r="K139" s="24"/>
      <c r="L139" s="24"/>
      <c r="M139" s="24"/>
      <c r="N139" s="24"/>
      <c r="O139" s="24"/>
      <c r="P139" s="24"/>
      <c r="Q139" s="24"/>
      <c r="R139" s="24"/>
      <c r="S139" s="24"/>
      <c r="T139" s="24"/>
      <c r="U139" s="24"/>
      <c r="V139" s="24"/>
      <c r="W139" s="24"/>
    </row>
    <row r="140" spans="1:24" s="104" customFormat="1" ht="15" customHeight="1">
      <c r="A140" s="103"/>
      <c r="B140" s="124" t="s">
        <v>1016</v>
      </c>
      <c r="D140" s="24"/>
      <c r="E140" s="24"/>
      <c r="F140" s="24"/>
      <c r="G140" s="24"/>
      <c r="H140" s="24"/>
      <c r="I140" s="24"/>
      <c r="J140" s="24"/>
      <c r="K140" s="24"/>
      <c r="L140" s="24"/>
      <c r="M140" s="24"/>
      <c r="N140" s="24"/>
      <c r="O140" s="24"/>
      <c r="P140" s="24"/>
      <c r="Q140" s="24"/>
      <c r="R140" s="24"/>
      <c r="S140" s="24"/>
      <c r="T140" s="24"/>
      <c r="U140" s="24"/>
      <c r="V140" s="24"/>
      <c r="W140" s="24"/>
    </row>
    <row r="141" spans="1:24" s="104" customFormat="1" ht="15" customHeight="1">
      <c r="A141" s="103"/>
      <c r="B141" s="124" t="s">
        <v>1017</v>
      </c>
      <c r="D141" s="24"/>
      <c r="E141" s="24"/>
      <c r="F141" s="24"/>
      <c r="G141" s="24"/>
      <c r="H141" s="24"/>
      <c r="I141" s="24"/>
      <c r="J141" s="24"/>
      <c r="K141" s="24"/>
      <c r="L141" s="24"/>
      <c r="M141" s="24"/>
      <c r="N141" s="24"/>
      <c r="O141" s="24"/>
      <c r="P141" s="24"/>
      <c r="Q141" s="24"/>
      <c r="R141" s="24"/>
      <c r="S141" s="24"/>
      <c r="T141" s="24"/>
      <c r="U141" s="24"/>
      <c r="V141" s="24"/>
      <c r="W141" s="24"/>
    </row>
    <row r="142" spans="1:24" s="104" customFormat="1" ht="15" customHeight="1">
      <c r="A142" s="103"/>
      <c r="B142" s="124" t="s">
        <v>280</v>
      </c>
      <c r="D142" s="24"/>
      <c r="E142" s="24"/>
      <c r="F142" s="24"/>
      <c r="G142" s="24"/>
      <c r="H142" s="24"/>
      <c r="I142" s="24"/>
      <c r="J142" s="24"/>
      <c r="K142" s="24"/>
      <c r="L142" s="24"/>
      <c r="M142" s="24"/>
      <c r="N142" s="24"/>
      <c r="O142" s="24"/>
      <c r="P142" s="24"/>
      <c r="Q142" s="24"/>
      <c r="R142" s="24"/>
      <c r="S142" s="24"/>
      <c r="T142" s="24"/>
      <c r="U142" s="24"/>
      <c r="V142" s="24"/>
      <c r="W142" s="24"/>
    </row>
    <row r="143" spans="1:24" s="104" customFormat="1" ht="15" customHeight="1">
      <c r="A143" s="103">
        <v>2</v>
      </c>
      <c r="B143" s="162" t="s">
        <v>377</v>
      </c>
      <c r="D143" s="24"/>
      <c r="E143" s="24"/>
      <c r="F143" s="24"/>
      <c r="G143" s="24"/>
      <c r="H143" s="24"/>
      <c r="I143" s="24"/>
      <c r="J143" s="24"/>
      <c r="K143" s="24"/>
      <c r="L143" s="24"/>
      <c r="M143" s="24"/>
      <c r="N143" s="24"/>
      <c r="O143" s="24"/>
      <c r="P143" s="24"/>
      <c r="Q143" s="24"/>
      <c r="R143" s="24"/>
      <c r="S143" s="24"/>
      <c r="T143" s="24"/>
      <c r="U143" s="24"/>
      <c r="V143" s="24"/>
      <c r="W143" s="24"/>
    </row>
    <row r="144" spans="1:24" s="104" customFormat="1" ht="15" customHeight="1">
      <c r="A144" s="103">
        <v>3</v>
      </c>
      <c r="B144" s="162" t="s">
        <v>761</v>
      </c>
      <c r="D144" s="24"/>
      <c r="E144" s="24"/>
      <c r="F144" s="24"/>
      <c r="G144" s="24"/>
      <c r="H144" s="24"/>
      <c r="I144" s="24"/>
      <c r="J144" s="24"/>
      <c r="K144" s="24"/>
      <c r="L144" s="24"/>
      <c r="M144" s="24"/>
      <c r="N144" s="24"/>
      <c r="O144" s="24"/>
      <c r="P144" s="24"/>
      <c r="Q144" s="24"/>
      <c r="R144" s="24"/>
      <c r="S144" s="24"/>
      <c r="T144" s="24"/>
      <c r="U144" s="24"/>
      <c r="V144" s="24"/>
      <c r="W144" s="24"/>
    </row>
    <row r="145" spans="1:23" s="104" customFormat="1" ht="15" customHeight="1">
      <c r="A145" s="103">
        <v>4</v>
      </c>
      <c r="B145" s="351" t="s">
        <v>1099</v>
      </c>
      <c r="D145" s="24"/>
      <c r="E145" s="24"/>
      <c r="F145" s="24"/>
      <c r="G145" s="24"/>
      <c r="H145" s="24"/>
      <c r="I145" s="24"/>
      <c r="J145" s="24"/>
      <c r="K145" s="24"/>
      <c r="L145" s="24"/>
      <c r="M145" s="24"/>
      <c r="N145" s="24"/>
      <c r="O145" s="24"/>
      <c r="P145" s="24"/>
      <c r="Q145" s="24"/>
      <c r="R145" s="24"/>
      <c r="S145" s="24"/>
      <c r="T145" s="24"/>
      <c r="U145" s="24"/>
      <c r="V145" s="24"/>
      <c r="W145" s="24"/>
    </row>
    <row r="146" spans="1:23" s="104" customFormat="1" ht="15" customHeight="1">
      <c r="A146" s="103">
        <v>5</v>
      </c>
      <c r="B146" s="351" t="s">
        <v>1100</v>
      </c>
      <c r="D146" s="24"/>
      <c r="E146" s="24"/>
      <c r="F146" s="24"/>
      <c r="G146" s="24"/>
      <c r="H146" s="24"/>
      <c r="I146" s="24"/>
      <c r="J146" s="24"/>
      <c r="K146" s="24"/>
      <c r="L146" s="24"/>
      <c r="M146" s="24"/>
      <c r="N146" s="24"/>
      <c r="O146" s="24"/>
      <c r="P146" s="24"/>
      <c r="Q146" s="24"/>
      <c r="R146" s="24"/>
      <c r="S146" s="24"/>
      <c r="T146" s="24"/>
      <c r="U146" s="24"/>
      <c r="V146" s="24"/>
      <c r="W146" s="24"/>
    </row>
    <row r="147" spans="1:23" s="104" customFormat="1" ht="15" customHeight="1">
      <c r="A147" s="103">
        <v>6</v>
      </c>
      <c r="B147" s="351" t="s">
        <v>1101</v>
      </c>
      <c r="C147" s="135"/>
      <c r="D147" s="136"/>
      <c r="E147" s="136"/>
      <c r="F147" s="136"/>
      <c r="G147" s="136"/>
      <c r="H147" s="136"/>
      <c r="I147" s="136"/>
      <c r="J147" s="136"/>
      <c r="K147" s="136"/>
      <c r="L147" s="136"/>
      <c r="M147" s="136"/>
      <c r="N147" s="136"/>
      <c r="O147" s="136"/>
      <c r="P147" s="136"/>
      <c r="Q147" s="136"/>
      <c r="R147" s="136"/>
      <c r="S147" s="24"/>
      <c r="T147" s="24"/>
      <c r="U147" s="24"/>
      <c r="V147" s="24"/>
      <c r="W147" s="24"/>
    </row>
    <row r="148" spans="1:23" s="104" customFormat="1" ht="15" customHeight="1">
      <c r="A148" s="103">
        <v>7</v>
      </c>
      <c r="B148" s="351" t="s">
        <v>745</v>
      </c>
      <c r="D148" s="24"/>
      <c r="E148" s="24"/>
      <c r="F148" s="24"/>
      <c r="G148" s="24"/>
      <c r="H148" s="24"/>
      <c r="I148" s="24"/>
      <c r="J148" s="24"/>
      <c r="K148" s="24"/>
      <c r="L148" s="24"/>
      <c r="M148" s="24"/>
      <c r="N148" s="24"/>
      <c r="O148" s="24"/>
      <c r="P148" s="24"/>
      <c r="Q148" s="24"/>
      <c r="R148" s="24"/>
      <c r="S148" s="24"/>
      <c r="T148" s="24"/>
      <c r="U148" s="24"/>
      <c r="V148" s="24"/>
      <c r="W148" s="24"/>
    </row>
    <row r="149" spans="1:23" s="104" customFormat="1" ht="15" customHeight="1">
      <c r="A149" s="103"/>
      <c r="B149" s="351" t="s">
        <v>746</v>
      </c>
      <c r="D149" s="24"/>
      <c r="E149" s="24"/>
      <c r="F149" s="24"/>
      <c r="G149" s="24"/>
      <c r="H149" s="24"/>
      <c r="I149" s="24"/>
      <c r="J149" s="24"/>
      <c r="K149" s="24"/>
      <c r="L149" s="24"/>
      <c r="M149" s="24"/>
      <c r="N149" s="24"/>
      <c r="O149" s="24"/>
      <c r="P149" s="24"/>
      <c r="Q149" s="24"/>
      <c r="R149" s="24"/>
      <c r="S149" s="24"/>
      <c r="T149" s="24"/>
      <c r="U149" s="24"/>
      <c r="V149" s="24"/>
      <c r="W149" s="24"/>
    </row>
    <row r="150" spans="1:23" s="104" customFormat="1" ht="15" customHeight="1">
      <c r="A150" s="103"/>
      <c r="B150" s="351" t="s">
        <v>747</v>
      </c>
      <c r="D150" s="24"/>
      <c r="E150" s="24"/>
      <c r="F150" s="24"/>
      <c r="G150" s="24"/>
      <c r="H150" s="24"/>
      <c r="I150" s="24"/>
      <c r="J150" s="24"/>
      <c r="K150" s="24"/>
      <c r="L150" s="24"/>
      <c r="M150" s="24"/>
      <c r="N150" s="24"/>
      <c r="O150" s="24"/>
      <c r="P150" s="24"/>
      <c r="Q150" s="24"/>
      <c r="R150" s="24"/>
      <c r="S150" s="24"/>
      <c r="T150" s="24"/>
      <c r="U150" s="24"/>
      <c r="V150" s="24"/>
      <c r="W150" s="24"/>
    </row>
    <row r="151" spans="1:23" s="104" customFormat="1" ht="15" customHeight="1">
      <c r="A151" s="103"/>
      <c r="B151" s="351" t="s">
        <v>749</v>
      </c>
      <c r="D151" s="24"/>
      <c r="E151" s="24"/>
      <c r="F151" s="24"/>
      <c r="G151" s="24"/>
      <c r="H151" s="24"/>
      <c r="I151" s="24"/>
      <c r="J151" s="24"/>
      <c r="K151" s="24"/>
      <c r="L151" s="24"/>
      <c r="M151" s="24"/>
      <c r="N151" s="24"/>
      <c r="O151" s="24"/>
      <c r="P151" s="24"/>
      <c r="Q151" s="24"/>
      <c r="R151" s="24"/>
      <c r="S151" s="24"/>
      <c r="T151" s="24"/>
      <c r="U151" s="24"/>
      <c r="V151" s="24"/>
      <c r="W151" s="24"/>
    </row>
    <row r="152" spans="1:23" s="104" customFormat="1" ht="15" customHeight="1">
      <c r="A152" s="103"/>
      <c r="B152" s="351" t="s">
        <v>963</v>
      </c>
      <c r="D152" s="24"/>
      <c r="E152" s="24"/>
      <c r="F152" s="24"/>
      <c r="G152" s="24"/>
      <c r="H152" s="24"/>
      <c r="I152" s="24"/>
      <c r="J152" s="24"/>
      <c r="K152" s="24"/>
      <c r="L152" s="24"/>
      <c r="M152" s="24"/>
      <c r="N152" s="24"/>
      <c r="O152" s="24"/>
      <c r="P152" s="24"/>
      <c r="Q152" s="24"/>
      <c r="R152" s="24"/>
      <c r="S152" s="24"/>
      <c r="T152" s="24"/>
      <c r="U152" s="24"/>
      <c r="V152" s="24"/>
      <c r="W152" s="24"/>
    </row>
    <row r="153" spans="1:23" s="104" customFormat="1" ht="15" customHeight="1">
      <c r="A153" s="103"/>
      <c r="B153" s="162" t="s">
        <v>809</v>
      </c>
      <c r="D153" s="24"/>
      <c r="E153" s="24"/>
      <c r="F153" s="24"/>
      <c r="G153" s="24"/>
      <c r="H153" s="24"/>
      <c r="I153" s="24"/>
      <c r="J153" s="24"/>
      <c r="K153" s="24"/>
      <c r="L153" s="24"/>
      <c r="M153" s="24"/>
      <c r="N153" s="24"/>
      <c r="O153" s="24"/>
      <c r="P153" s="24"/>
      <c r="Q153" s="24"/>
      <c r="R153" s="24"/>
      <c r="S153" s="24"/>
      <c r="T153" s="24"/>
      <c r="U153" s="24"/>
      <c r="V153" s="24"/>
      <c r="W153" s="24"/>
    </row>
    <row r="154" spans="1:23" s="11" customFormat="1" ht="15" customHeight="1">
      <c r="A154" s="207"/>
      <c r="B154" s="162" t="s">
        <v>810</v>
      </c>
      <c r="C154" s="104"/>
      <c r="D154" s="133"/>
      <c r="E154" s="186"/>
      <c r="F154" s="186"/>
      <c r="G154" s="186"/>
      <c r="H154" s="186"/>
      <c r="I154" s="186"/>
      <c r="J154" s="186"/>
      <c r="K154" s="186"/>
      <c r="L154" s="186"/>
      <c r="M154" s="186"/>
      <c r="N154" s="186"/>
      <c r="O154" s="186"/>
      <c r="P154" s="186"/>
      <c r="Q154" s="186"/>
      <c r="R154" s="186"/>
      <c r="S154" s="186"/>
      <c r="T154" s="186"/>
      <c r="U154" s="186"/>
      <c r="V154" s="187"/>
      <c r="W154" s="188"/>
    </row>
    <row r="155" spans="1:23" s="11" customFormat="1" ht="15" customHeight="1">
      <c r="A155" s="207"/>
      <c r="B155" s="162" t="s">
        <v>811</v>
      </c>
      <c r="C155" s="104"/>
      <c r="D155" s="137"/>
      <c r="E155" s="189"/>
      <c r="F155" s="189"/>
      <c r="G155" s="189"/>
      <c r="H155" s="189"/>
      <c r="I155" s="189"/>
      <c r="J155" s="189"/>
      <c r="K155" s="189"/>
      <c r="L155" s="189"/>
      <c r="M155" s="189"/>
      <c r="N155" s="189"/>
      <c r="O155" s="189"/>
      <c r="P155" s="189"/>
      <c r="Q155" s="189"/>
      <c r="R155" s="189"/>
      <c r="S155" s="189"/>
      <c r="T155" s="189"/>
      <c r="U155" s="189"/>
      <c r="V155" s="133"/>
      <c r="W155" s="188"/>
    </row>
    <row r="156" spans="1:23" s="11" customFormat="1" ht="15" customHeight="1">
      <c r="A156" s="207"/>
      <c r="B156" s="162" t="s">
        <v>1020</v>
      </c>
      <c r="C156" s="104"/>
      <c r="D156" s="137"/>
      <c r="E156" s="189"/>
      <c r="F156" s="189"/>
      <c r="G156" s="189"/>
      <c r="H156" s="189"/>
      <c r="I156" s="189"/>
      <c r="J156" s="189"/>
      <c r="K156" s="189"/>
      <c r="L156" s="189"/>
      <c r="M156" s="189"/>
      <c r="N156" s="189"/>
      <c r="O156" s="189"/>
      <c r="P156" s="189"/>
      <c r="Q156" s="189"/>
      <c r="R156" s="189"/>
      <c r="S156" s="189"/>
      <c r="T156" s="189"/>
      <c r="U156" s="189"/>
      <c r="V156" s="190"/>
      <c r="W156" s="188"/>
    </row>
    <row r="157" spans="1:23" s="11" customFormat="1" ht="15" customHeight="1">
      <c r="A157" s="207"/>
      <c r="B157" s="162" t="s">
        <v>1021</v>
      </c>
      <c r="D157" s="208"/>
      <c r="E157" s="209"/>
      <c r="F157" s="209"/>
      <c r="G157" s="209"/>
      <c r="H157" s="209"/>
      <c r="I157" s="209"/>
      <c r="J157" s="209"/>
      <c r="K157" s="209"/>
      <c r="L157" s="209"/>
      <c r="M157" s="209"/>
      <c r="N157" s="209"/>
      <c r="O157" s="209"/>
      <c r="P157" s="209"/>
      <c r="Q157" s="209"/>
      <c r="R157" s="209"/>
      <c r="S157" s="209"/>
      <c r="T157" s="209"/>
      <c r="U157" s="208"/>
      <c r="V157" s="210"/>
      <c r="W157" s="210"/>
    </row>
    <row r="158" spans="1:23" s="11" customFormat="1" ht="15" customHeight="1">
      <c r="A158" s="207"/>
      <c r="B158" s="162" t="s">
        <v>812</v>
      </c>
      <c r="D158" s="211"/>
      <c r="E158" s="211"/>
      <c r="F158" s="211"/>
      <c r="G158" s="211"/>
      <c r="H158" s="212"/>
      <c r="I158" s="212"/>
      <c r="J158" s="212"/>
      <c r="K158" s="212"/>
      <c r="L158" s="212"/>
      <c r="M158" s="212"/>
      <c r="N158" s="212"/>
      <c r="O158" s="212"/>
      <c r="P158" s="212"/>
      <c r="Q158" s="212"/>
      <c r="R158" s="212"/>
      <c r="S158" s="212"/>
      <c r="T158" s="212"/>
      <c r="U158" s="212"/>
      <c r="V158" s="27"/>
      <c r="W158" s="27"/>
    </row>
    <row r="159" spans="1:23" s="11" customFormat="1" ht="15" customHeight="1">
      <c r="A159" s="207"/>
      <c r="B159" s="162" t="s">
        <v>799</v>
      </c>
      <c r="D159" s="211"/>
      <c r="E159" s="211"/>
      <c r="F159" s="211"/>
      <c r="G159" s="211"/>
      <c r="H159" s="212"/>
      <c r="I159" s="212"/>
      <c r="J159" s="212"/>
      <c r="K159" s="212"/>
      <c r="L159" s="212"/>
      <c r="M159" s="212"/>
      <c r="N159" s="212"/>
      <c r="O159" s="212"/>
      <c r="P159" s="212"/>
      <c r="Q159" s="212"/>
      <c r="R159" s="212"/>
      <c r="S159" s="212"/>
      <c r="T159" s="212"/>
      <c r="U159" s="212"/>
      <c r="V159" s="27"/>
      <c r="W159" s="27"/>
    </row>
    <row r="160" spans="1:23" s="11" customFormat="1" ht="15" customHeight="1">
      <c r="A160" s="207"/>
      <c r="B160" s="351" t="s">
        <v>748</v>
      </c>
      <c r="D160" s="211"/>
      <c r="E160" s="211"/>
      <c r="F160" s="211"/>
      <c r="G160" s="211"/>
      <c r="H160" s="212"/>
      <c r="I160" s="212"/>
      <c r="J160" s="212"/>
      <c r="K160" s="212"/>
      <c r="L160" s="212"/>
      <c r="M160" s="212"/>
      <c r="N160" s="212"/>
      <c r="O160" s="212"/>
      <c r="P160" s="212"/>
      <c r="Q160" s="212"/>
      <c r="R160" s="212"/>
      <c r="S160" s="212"/>
      <c r="T160" s="212"/>
      <c r="U160" s="212"/>
      <c r="V160" s="27"/>
      <c r="W160" s="27"/>
    </row>
    <row r="161" spans="1:23" s="11" customFormat="1" ht="15" customHeight="1">
      <c r="A161" s="207"/>
      <c r="B161" s="162" t="s">
        <v>1018</v>
      </c>
      <c r="D161" s="211"/>
      <c r="E161" s="211"/>
      <c r="F161" s="211"/>
      <c r="G161" s="211"/>
      <c r="H161" s="212"/>
      <c r="I161" s="212"/>
      <c r="J161" s="212"/>
      <c r="K161" s="212"/>
      <c r="L161" s="212"/>
      <c r="M161" s="212"/>
      <c r="N161" s="212"/>
      <c r="O161" s="212"/>
      <c r="P161" s="212"/>
      <c r="Q161" s="212"/>
      <c r="R161" s="212"/>
      <c r="S161" s="212"/>
      <c r="T161" s="212"/>
      <c r="U161" s="212"/>
      <c r="V161" s="27"/>
      <c r="W161" s="27"/>
    </row>
    <row r="162" spans="1:23" s="11" customFormat="1" ht="15" customHeight="1">
      <c r="A162" s="207"/>
      <c r="B162" s="162" t="s">
        <v>1019</v>
      </c>
      <c r="D162" s="211"/>
      <c r="E162" s="211"/>
      <c r="F162" s="211"/>
      <c r="G162" s="211"/>
      <c r="H162" s="212"/>
      <c r="I162" s="212"/>
      <c r="J162" s="212"/>
      <c r="K162" s="212"/>
      <c r="L162" s="212"/>
      <c r="M162" s="212"/>
      <c r="N162" s="212"/>
      <c r="O162" s="212"/>
      <c r="P162" s="212"/>
      <c r="Q162" s="212"/>
      <c r="R162" s="212"/>
      <c r="S162" s="212"/>
      <c r="T162" s="212"/>
      <c r="U162" s="212"/>
      <c r="V162" s="27"/>
      <c r="W162" s="27"/>
    </row>
    <row r="163" spans="1:23" s="11" customFormat="1" ht="15" customHeight="1">
      <c r="A163" s="207"/>
      <c r="B163" s="185" t="s">
        <v>1022</v>
      </c>
      <c r="D163" s="211"/>
      <c r="E163" s="211"/>
      <c r="F163" s="211"/>
      <c r="G163" s="211"/>
      <c r="H163" s="212"/>
      <c r="I163" s="212"/>
      <c r="J163" s="212"/>
      <c r="K163" s="212"/>
      <c r="L163" s="212"/>
      <c r="M163" s="212"/>
      <c r="N163" s="212"/>
      <c r="O163" s="212"/>
      <c r="P163" s="212"/>
      <c r="Q163" s="212"/>
      <c r="R163" s="212"/>
      <c r="S163" s="212"/>
      <c r="T163" s="212"/>
      <c r="U163" s="212"/>
      <c r="V163" s="27"/>
      <c r="W163" s="27"/>
    </row>
    <row r="164" spans="1:23" s="11" customFormat="1" ht="15" customHeight="1">
      <c r="A164" s="207"/>
      <c r="B164" s="185" t="s">
        <v>1023</v>
      </c>
      <c r="D164" s="213"/>
      <c r="E164" s="214"/>
      <c r="F164" s="214"/>
      <c r="G164" s="214"/>
      <c r="H164" s="215"/>
      <c r="I164" s="215"/>
      <c r="J164" s="215"/>
      <c r="K164" s="215"/>
      <c r="L164" s="215"/>
      <c r="M164" s="215"/>
      <c r="N164" s="215"/>
      <c r="O164" s="215"/>
      <c r="P164" s="215"/>
      <c r="Q164" s="215"/>
      <c r="R164" s="215"/>
      <c r="S164" s="215"/>
      <c r="T164" s="215"/>
      <c r="U164" s="215"/>
      <c r="V164" s="27"/>
      <c r="W164" s="27"/>
    </row>
    <row r="165" spans="1:23" s="11" customFormat="1" ht="15" customHeight="1">
      <c r="A165" s="207"/>
      <c r="B165" s="185" t="s">
        <v>1024</v>
      </c>
      <c r="D165" s="213"/>
      <c r="E165" s="214"/>
      <c r="F165" s="214"/>
      <c r="G165" s="214"/>
      <c r="H165" s="215"/>
      <c r="I165" s="215"/>
      <c r="J165" s="215"/>
      <c r="K165" s="215"/>
      <c r="L165" s="215"/>
      <c r="M165" s="215"/>
      <c r="N165" s="215"/>
      <c r="O165" s="215"/>
      <c r="P165" s="215"/>
      <c r="Q165" s="215"/>
      <c r="R165" s="215"/>
      <c r="S165" s="215"/>
      <c r="T165" s="215"/>
      <c r="U165" s="215"/>
      <c r="V165" s="27"/>
      <c r="W165" s="27"/>
    </row>
    <row r="166" spans="1:23" s="11" customFormat="1" ht="15" customHeight="1">
      <c r="A166" s="207"/>
      <c r="B166" s="185" t="s">
        <v>1025</v>
      </c>
      <c r="D166" s="213"/>
      <c r="E166" s="214"/>
      <c r="F166" s="214"/>
      <c r="G166" s="214"/>
      <c r="H166" s="215"/>
      <c r="I166" s="215"/>
      <c r="J166" s="215"/>
      <c r="K166" s="215"/>
      <c r="L166" s="215"/>
      <c r="M166" s="215"/>
      <c r="N166" s="215"/>
      <c r="O166" s="215"/>
      <c r="P166" s="215"/>
      <c r="Q166" s="215"/>
      <c r="R166" s="215"/>
      <c r="S166" s="215"/>
      <c r="T166" s="215"/>
      <c r="U166" s="215"/>
      <c r="V166" s="27"/>
      <c r="W166" s="27"/>
    </row>
    <row r="167" spans="1:23" s="11" customFormat="1" ht="15" customHeight="1">
      <c r="A167" s="207"/>
      <c r="B167" s="185" t="s">
        <v>1026</v>
      </c>
      <c r="D167" s="208"/>
      <c r="E167" s="216"/>
      <c r="F167" s="216"/>
      <c r="G167" s="216"/>
      <c r="H167" s="217"/>
      <c r="I167" s="217"/>
      <c r="J167" s="217"/>
      <c r="K167" s="217"/>
      <c r="L167" s="217"/>
      <c r="M167" s="217"/>
      <c r="N167" s="217"/>
      <c r="O167" s="217"/>
      <c r="P167" s="217"/>
      <c r="Q167" s="217"/>
      <c r="R167" s="217"/>
      <c r="S167" s="217"/>
      <c r="T167" s="217"/>
      <c r="U167" s="217"/>
      <c r="V167" s="27"/>
      <c r="W167" s="27"/>
    </row>
    <row r="168" spans="1:23" s="11" customFormat="1" ht="15" customHeight="1">
      <c r="A168" s="207"/>
      <c r="B168" s="185" t="s">
        <v>1027</v>
      </c>
      <c r="D168" s="208"/>
      <c r="E168" s="216"/>
      <c r="F168" s="216"/>
      <c r="G168" s="216"/>
      <c r="H168" s="217"/>
      <c r="I168" s="217"/>
      <c r="J168" s="217"/>
      <c r="K168" s="217"/>
      <c r="L168" s="217"/>
      <c r="M168" s="217"/>
      <c r="N168" s="217"/>
      <c r="O168" s="217"/>
      <c r="P168" s="217"/>
      <c r="Q168" s="217"/>
      <c r="R168" s="217"/>
      <c r="S168" s="217"/>
      <c r="T168" s="217"/>
      <c r="U168" s="217"/>
      <c r="V168" s="27"/>
      <c r="W168" s="27"/>
    </row>
    <row r="169" spans="1:23" s="11" customFormat="1" ht="15" customHeight="1">
      <c r="A169" s="207"/>
      <c r="B169" s="185" t="s">
        <v>308</v>
      </c>
      <c r="D169" s="208"/>
      <c r="E169" s="216"/>
      <c r="F169" s="216"/>
      <c r="G169" s="216"/>
      <c r="H169" s="217"/>
      <c r="I169" s="217"/>
      <c r="J169" s="217"/>
      <c r="K169" s="217"/>
      <c r="L169" s="217"/>
      <c r="M169" s="217"/>
      <c r="N169" s="217"/>
      <c r="O169" s="217"/>
      <c r="P169" s="217"/>
      <c r="Q169" s="217"/>
      <c r="R169" s="217"/>
      <c r="S169" s="217"/>
      <c r="T169" s="217"/>
      <c r="U169" s="217"/>
      <c r="V169" s="27"/>
      <c r="W169" s="27"/>
    </row>
    <row r="170" spans="1:23" s="11" customFormat="1" ht="15" customHeight="1">
      <c r="A170" s="185"/>
      <c r="B170" s="185" t="s">
        <v>309</v>
      </c>
      <c r="D170" s="208"/>
      <c r="E170" s="216"/>
      <c r="F170" s="216"/>
      <c r="G170" s="216"/>
      <c r="H170" s="217"/>
      <c r="I170" s="217"/>
      <c r="J170" s="217"/>
      <c r="K170" s="217"/>
      <c r="L170" s="217"/>
      <c r="M170" s="217"/>
      <c r="N170" s="217"/>
      <c r="O170" s="217"/>
      <c r="P170" s="217"/>
      <c r="Q170" s="217"/>
      <c r="R170" s="217"/>
      <c r="S170" s="217"/>
      <c r="T170" s="217"/>
      <c r="U170" s="217"/>
      <c r="V170" s="27"/>
      <c r="W170" s="27"/>
    </row>
    <row r="171" spans="1:23" s="11" customFormat="1" ht="15" customHeight="1">
      <c r="A171" s="207"/>
      <c r="B171" s="185" t="s">
        <v>307</v>
      </c>
      <c r="D171" s="208"/>
      <c r="E171" s="216"/>
      <c r="F171" s="216"/>
      <c r="G171" s="216"/>
      <c r="H171" s="217"/>
      <c r="I171" s="217"/>
      <c r="J171" s="217"/>
      <c r="K171" s="217"/>
      <c r="L171" s="217"/>
      <c r="M171" s="217"/>
      <c r="N171" s="217"/>
      <c r="O171" s="217"/>
      <c r="P171" s="217"/>
      <c r="Q171" s="217"/>
      <c r="R171" s="217"/>
      <c r="S171" s="217"/>
      <c r="T171" s="217"/>
      <c r="U171" s="217"/>
      <c r="V171" s="27"/>
      <c r="W171" s="27"/>
    </row>
    <row r="172" spans="1:23" s="11" customFormat="1" ht="15" customHeight="1">
      <c r="A172" s="207"/>
      <c r="B172" s="185" t="s">
        <v>1028</v>
      </c>
      <c r="D172" s="208"/>
      <c r="E172" s="216"/>
      <c r="F172" s="216"/>
      <c r="G172" s="216"/>
      <c r="H172" s="217"/>
      <c r="I172" s="217"/>
      <c r="J172" s="217"/>
      <c r="K172" s="217"/>
      <c r="L172" s="217"/>
      <c r="M172" s="217"/>
      <c r="N172" s="217"/>
      <c r="O172" s="217"/>
      <c r="P172" s="217"/>
      <c r="Q172" s="217"/>
      <c r="R172" s="217"/>
      <c r="S172" s="217"/>
      <c r="T172" s="217"/>
      <c r="U172" s="217"/>
      <c r="V172" s="27"/>
      <c r="W172" s="27"/>
    </row>
    <row r="173" spans="1:23" s="11" customFormat="1" ht="15" customHeight="1">
      <c r="A173" s="207"/>
      <c r="B173" s="185" t="s">
        <v>1029</v>
      </c>
      <c r="D173" s="208"/>
      <c r="E173" s="216"/>
      <c r="F173" s="216"/>
      <c r="G173" s="216"/>
      <c r="H173" s="217"/>
      <c r="I173" s="217"/>
      <c r="J173" s="217"/>
      <c r="K173" s="217"/>
      <c r="L173" s="217"/>
      <c r="M173" s="217"/>
      <c r="N173" s="217"/>
      <c r="O173" s="217"/>
      <c r="P173" s="217"/>
      <c r="Q173" s="217"/>
      <c r="R173" s="217"/>
      <c r="S173" s="217"/>
      <c r="T173" s="217"/>
      <c r="U173" s="217"/>
      <c r="V173" s="27"/>
      <c r="W173" s="27"/>
    </row>
    <row r="174" spans="1:23" s="11" customFormat="1" ht="15" customHeight="1">
      <c r="A174" s="207"/>
      <c r="B174" s="185" t="s">
        <v>1040</v>
      </c>
      <c r="D174" s="208"/>
      <c r="E174" s="216"/>
      <c r="F174" s="216"/>
      <c r="G174" s="216"/>
      <c r="H174" s="217"/>
      <c r="I174" s="217"/>
      <c r="J174" s="217"/>
      <c r="K174" s="217"/>
      <c r="L174" s="217"/>
      <c r="M174" s="217"/>
      <c r="N174" s="217"/>
      <c r="O174" s="217"/>
      <c r="P174" s="217"/>
      <c r="Q174" s="217"/>
      <c r="R174" s="217"/>
      <c r="S174" s="217"/>
      <c r="T174" s="217"/>
      <c r="U174" s="217"/>
      <c r="V174" s="27"/>
      <c r="W174" s="27"/>
    </row>
    <row r="175" spans="1:23" s="11" customFormat="1" ht="15" customHeight="1">
      <c r="A175" s="207"/>
      <c r="B175" s="185" t="s">
        <v>1030</v>
      </c>
      <c r="D175" s="208"/>
      <c r="E175" s="216"/>
      <c r="F175" s="216"/>
      <c r="G175" s="216"/>
      <c r="H175" s="217"/>
      <c r="I175" s="217"/>
      <c r="J175" s="217"/>
      <c r="K175" s="217"/>
      <c r="L175" s="217"/>
      <c r="M175" s="217"/>
      <c r="N175" s="217"/>
      <c r="O175" s="217"/>
      <c r="P175" s="217"/>
      <c r="Q175" s="217"/>
      <c r="R175" s="217"/>
      <c r="S175" s="217"/>
      <c r="T175" s="217"/>
      <c r="U175" s="217"/>
      <c r="V175" s="27"/>
      <c r="W175" s="27"/>
    </row>
    <row r="176" spans="1:23" s="11" customFormat="1" ht="15" customHeight="1">
      <c r="A176" s="207"/>
      <c r="B176" s="185" t="s">
        <v>800</v>
      </c>
      <c r="D176" s="208"/>
      <c r="E176" s="216"/>
      <c r="F176" s="216"/>
      <c r="G176" s="216"/>
      <c r="H176" s="217"/>
      <c r="I176" s="217"/>
      <c r="J176" s="217"/>
      <c r="K176" s="217"/>
      <c r="L176" s="217"/>
      <c r="M176" s="217"/>
      <c r="N176" s="217"/>
      <c r="O176" s="217"/>
      <c r="P176" s="217"/>
      <c r="Q176" s="217"/>
      <c r="R176" s="217"/>
      <c r="S176" s="217"/>
      <c r="T176" s="217"/>
      <c r="U176" s="217"/>
      <c r="V176" s="27"/>
      <c r="W176" s="27"/>
    </row>
    <row r="177" spans="1:23" s="11" customFormat="1" ht="15" customHeight="1">
      <c r="A177" s="207"/>
      <c r="B177" s="185" t="s">
        <v>801</v>
      </c>
      <c r="D177" s="208"/>
      <c r="E177" s="216"/>
      <c r="F177" s="216"/>
      <c r="G177" s="216"/>
      <c r="H177" s="217"/>
      <c r="I177" s="217"/>
      <c r="J177" s="217"/>
      <c r="K177" s="217"/>
      <c r="L177" s="217"/>
      <c r="M177" s="217"/>
      <c r="N177" s="217"/>
      <c r="O177" s="217"/>
      <c r="P177" s="217"/>
      <c r="Q177" s="217"/>
      <c r="R177" s="217"/>
      <c r="S177" s="217"/>
      <c r="T177" s="217"/>
      <c r="U177" s="217"/>
      <c r="V177" s="27"/>
      <c r="W177" s="27"/>
    </row>
    <row r="178" spans="1:23" s="11" customFormat="1" ht="15" customHeight="1">
      <c r="A178" s="207"/>
      <c r="B178" s="185" t="s">
        <v>802</v>
      </c>
      <c r="D178" s="208"/>
      <c r="E178" s="216"/>
      <c r="F178" s="216"/>
      <c r="G178" s="216"/>
      <c r="H178" s="217"/>
      <c r="I178" s="217"/>
      <c r="J178" s="217"/>
      <c r="K178" s="217"/>
      <c r="L178" s="217"/>
      <c r="M178" s="217"/>
      <c r="N178" s="217"/>
      <c r="O178" s="217"/>
      <c r="P178" s="217"/>
      <c r="Q178" s="217"/>
      <c r="R178" s="217"/>
      <c r="S178" s="217"/>
      <c r="T178" s="217"/>
      <c r="U178" s="217"/>
      <c r="V178" s="27"/>
      <c r="W178" s="27"/>
    </row>
    <row r="179" spans="1:23" s="11" customFormat="1" ht="15" customHeight="1">
      <c r="A179" s="207"/>
      <c r="B179" s="185" t="s">
        <v>1049</v>
      </c>
      <c r="D179" s="208"/>
      <c r="E179" s="216"/>
      <c r="F179" s="216"/>
      <c r="G179" s="216"/>
      <c r="H179" s="217"/>
      <c r="I179" s="217"/>
      <c r="J179" s="217"/>
      <c r="K179" s="217"/>
      <c r="L179" s="217"/>
      <c r="M179" s="217"/>
      <c r="N179" s="217"/>
      <c r="O179" s="217"/>
      <c r="P179" s="217"/>
      <c r="Q179" s="217"/>
      <c r="R179" s="217"/>
      <c r="S179" s="217"/>
      <c r="T179" s="217"/>
      <c r="U179" s="217"/>
      <c r="V179" s="27"/>
      <c r="W179" s="27"/>
    </row>
    <row r="180" spans="1:23" s="11" customFormat="1" ht="15" customHeight="1">
      <c r="A180" s="207"/>
      <c r="B180" s="185" t="s">
        <v>803</v>
      </c>
      <c r="D180" s="208"/>
      <c r="E180" s="216"/>
      <c r="F180" s="216"/>
      <c r="G180" s="216"/>
      <c r="H180" s="217"/>
      <c r="I180" s="217"/>
      <c r="J180" s="217"/>
      <c r="K180" s="217"/>
      <c r="L180" s="217"/>
      <c r="M180" s="217"/>
      <c r="N180" s="217"/>
      <c r="O180" s="217"/>
      <c r="P180" s="217"/>
      <c r="Q180" s="217"/>
      <c r="R180" s="217"/>
      <c r="S180" s="217"/>
      <c r="T180" s="217"/>
      <c r="U180" s="217"/>
      <c r="V180" s="27"/>
      <c r="W180" s="27"/>
    </row>
    <row r="181" spans="1:23" s="11" customFormat="1" ht="15" customHeight="1">
      <c r="A181" s="207"/>
      <c r="B181" s="185" t="s">
        <v>804</v>
      </c>
      <c r="D181" s="208"/>
      <c r="E181" s="216"/>
      <c r="F181" s="216"/>
      <c r="G181" s="216"/>
      <c r="H181" s="217"/>
      <c r="I181" s="217"/>
      <c r="J181" s="217"/>
      <c r="K181" s="217"/>
      <c r="L181" s="217"/>
      <c r="M181" s="217"/>
      <c r="N181" s="217"/>
      <c r="O181" s="217"/>
      <c r="P181" s="217"/>
      <c r="Q181" s="217"/>
      <c r="R181" s="217"/>
      <c r="S181" s="217"/>
      <c r="T181" s="217"/>
      <c r="U181" s="217"/>
      <c r="V181" s="27"/>
      <c r="W181" s="27"/>
    </row>
    <row r="182" spans="1:23" s="11" customFormat="1" ht="15" customHeight="1">
      <c r="A182" s="207"/>
      <c r="B182" s="185" t="s">
        <v>805</v>
      </c>
      <c r="D182" s="208"/>
      <c r="E182" s="216"/>
      <c r="F182" s="216"/>
      <c r="G182" s="216"/>
      <c r="H182" s="217"/>
      <c r="I182" s="217"/>
      <c r="J182" s="217"/>
      <c r="K182" s="217"/>
      <c r="L182" s="217"/>
      <c r="M182" s="217"/>
      <c r="N182" s="217"/>
      <c r="O182" s="217"/>
      <c r="P182" s="217"/>
      <c r="Q182" s="217"/>
      <c r="R182" s="217"/>
      <c r="S182" s="217"/>
      <c r="T182" s="217"/>
      <c r="U182" s="217"/>
      <c r="V182" s="27"/>
      <c r="W182" s="27"/>
    </row>
    <row r="183" spans="1:23" s="11" customFormat="1" ht="15" customHeight="1">
      <c r="A183" s="207"/>
      <c r="B183" s="185" t="s">
        <v>806</v>
      </c>
      <c r="D183" s="208"/>
      <c r="E183" s="216"/>
      <c r="F183" s="216"/>
      <c r="G183" s="216"/>
      <c r="H183" s="217"/>
      <c r="I183" s="217"/>
      <c r="J183" s="217"/>
      <c r="K183" s="217"/>
      <c r="L183" s="217"/>
      <c r="M183" s="217"/>
      <c r="N183" s="217"/>
      <c r="O183" s="217"/>
      <c r="P183" s="217"/>
      <c r="Q183" s="217"/>
      <c r="R183" s="217"/>
      <c r="S183" s="217"/>
      <c r="T183" s="217"/>
      <c r="U183" s="217"/>
      <c r="V183" s="27"/>
      <c r="W183" s="27"/>
    </row>
    <row r="184" spans="1:23" s="11" customFormat="1" ht="15" customHeight="1">
      <c r="A184" s="207"/>
      <c r="B184" s="185" t="s">
        <v>1042</v>
      </c>
      <c r="D184" s="208"/>
      <c r="E184" s="216"/>
      <c r="F184" s="216"/>
      <c r="G184" s="216"/>
      <c r="H184" s="217"/>
      <c r="I184" s="217"/>
      <c r="J184" s="217"/>
      <c r="K184" s="217"/>
      <c r="L184" s="217"/>
      <c r="M184" s="217"/>
      <c r="N184" s="217"/>
      <c r="O184" s="217"/>
      <c r="P184" s="217"/>
      <c r="Q184" s="217"/>
      <c r="R184" s="217"/>
      <c r="S184" s="217"/>
      <c r="T184" s="217"/>
      <c r="U184" s="217"/>
      <c r="V184" s="27"/>
      <c r="W184" s="27"/>
    </row>
    <row r="185" spans="1:23" s="11" customFormat="1" ht="15" customHeight="1">
      <c r="A185" s="207"/>
      <c r="B185" s="185" t="s">
        <v>1041</v>
      </c>
      <c r="D185" s="208"/>
      <c r="E185" s="216"/>
      <c r="F185" s="216"/>
      <c r="G185" s="216"/>
      <c r="H185" s="217"/>
      <c r="I185" s="217"/>
      <c r="J185" s="217"/>
      <c r="K185" s="217"/>
      <c r="L185" s="217"/>
      <c r="M185" s="217"/>
      <c r="N185" s="217"/>
      <c r="O185" s="217"/>
      <c r="P185" s="217"/>
      <c r="Q185" s="217"/>
      <c r="R185" s="217"/>
      <c r="S185" s="217"/>
      <c r="T185" s="217"/>
      <c r="U185" s="217"/>
      <c r="V185" s="27"/>
      <c r="W185" s="27"/>
    </row>
    <row r="186" spans="1:23" s="11" customFormat="1" ht="15" customHeight="1">
      <c r="A186" s="207"/>
      <c r="B186" s="185" t="s">
        <v>1044</v>
      </c>
      <c r="D186" s="208"/>
      <c r="E186" s="216"/>
      <c r="F186" s="216"/>
      <c r="G186" s="216"/>
      <c r="H186" s="217"/>
      <c r="I186" s="217"/>
      <c r="J186" s="217"/>
      <c r="K186" s="217"/>
      <c r="L186" s="217"/>
      <c r="M186" s="217"/>
      <c r="N186" s="217"/>
      <c r="O186" s="217"/>
      <c r="P186" s="217"/>
      <c r="Q186" s="217"/>
      <c r="R186" s="217"/>
      <c r="S186" s="217"/>
      <c r="T186" s="217"/>
      <c r="U186" s="217"/>
      <c r="V186" s="27"/>
      <c r="W186" s="27"/>
    </row>
    <row r="187" spans="1:23" s="11" customFormat="1" ht="15" customHeight="1">
      <c r="A187" s="207"/>
      <c r="B187" s="185" t="s">
        <v>807</v>
      </c>
      <c r="D187" s="208"/>
      <c r="E187" s="216"/>
      <c r="F187" s="216"/>
      <c r="G187" s="216"/>
      <c r="H187" s="217"/>
      <c r="I187" s="217"/>
      <c r="J187" s="217"/>
      <c r="K187" s="217"/>
      <c r="L187" s="217"/>
      <c r="M187" s="217"/>
      <c r="N187" s="217"/>
      <c r="O187" s="217"/>
      <c r="P187" s="217"/>
      <c r="Q187" s="217"/>
      <c r="R187" s="217"/>
      <c r="S187" s="217"/>
      <c r="T187" s="217"/>
      <c r="U187" s="217"/>
      <c r="V187" s="27"/>
      <c r="W187" s="27"/>
    </row>
    <row r="188" spans="1:23" s="11" customFormat="1" ht="15" customHeight="1">
      <c r="A188" s="207"/>
      <c r="B188" s="185" t="s">
        <v>808</v>
      </c>
      <c r="D188" s="208"/>
      <c r="E188" s="216"/>
      <c r="F188" s="216"/>
      <c r="G188" s="216"/>
      <c r="H188" s="217"/>
      <c r="I188" s="217"/>
      <c r="J188" s="217"/>
      <c r="K188" s="217"/>
      <c r="L188" s="217"/>
      <c r="M188" s="217"/>
      <c r="N188" s="217"/>
      <c r="O188" s="217"/>
      <c r="P188" s="217"/>
      <c r="Q188" s="217"/>
      <c r="R188" s="217"/>
      <c r="S188" s="217"/>
      <c r="T188" s="217"/>
      <c r="U188" s="217"/>
      <c r="V188" s="27"/>
      <c r="W188" s="27"/>
    </row>
    <row r="189" spans="1:23" s="11" customFormat="1" ht="15" customHeight="1">
      <c r="A189" s="207"/>
      <c r="B189" s="185" t="s">
        <v>815</v>
      </c>
      <c r="D189" s="208"/>
      <c r="E189" s="216"/>
      <c r="F189" s="216"/>
      <c r="G189" s="216"/>
      <c r="H189" s="217"/>
      <c r="I189" s="217"/>
      <c r="J189" s="217"/>
      <c r="K189" s="217"/>
      <c r="L189" s="217"/>
      <c r="M189" s="217"/>
      <c r="N189" s="217"/>
      <c r="O189" s="217"/>
      <c r="P189" s="217"/>
      <c r="Q189" s="217"/>
      <c r="R189" s="217"/>
      <c r="S189" s="217"/>
      <c r="T189" s="217"/>
      <c r="U189" s="217"/>
      <c r="V189" s="27"/>
      <c r="W189" s="27"/>
    </row>
    <row r="190" spans="1:23" s="11" customFormat="1" ht="15" customHeight="1">
      <c r="A190" s="207"/>
      <c r="D190" s="208"/>
      <c r="E190" s="216"/>
      <c r="F190" s="216"/>
      <c r="G190" s="216"/>
      <c r="H190" s="217"/>
      <c r="I190" s="217"/>
      <c r="J190" s="217"/>
      <c r="K190" s="217"/>
      <c r="L190" s="217"/>
      <c r="M190" s="217"/>
      <c r="N190" s="217"/>
      <c r="O190" s="217"/>
      <c r="P190" s="217"/>
      <c r="Q190" s="217"/>
      <c r="R190" s="217"/>
      <c r="S190" s="217"/>
      <c r="T190" s="217"/>
      <c r="U190" s="217"/>
      <c r="V190" s="27"/>
      <c r="W190" s="27"/>
    </row>
    <row r="191" spans="1:23" s="11" customFormat="1" ht="15" customHeight="1">
      <c r="A191" s="207"/>
      <c r="D191" s="208"/>
      <c r="E191" s="216"/>
      <c r="F191" s="216"/>
      <c r="G191" s="216"/>
      <c r="H191" s="217"/>
      <c r="I191" s="217"/>
      <c r="J191" s="217"/>
      <c r="K191" s="217"/>
      <c r="L191" s="217"/>
      <c r="M191" s="217"/>
      <c r="N191" s="217"/>
      <c r="O191" s="217"/>
      <c r="P191" s="217"/>
      <c r="Q191" s="217"/>
      <c r="R191" s="217"/>
      <c r="S191" s="217"/>
      <c r="T191" s="217"/>
      <c r="U191" s="217"/>
      <c r="V191" s="27"/>
      <c r="W191" s="27"/>
    </row>
    <row r="192" spans="1:23" s="11" customFormat="1" ht="15" customHeight="1">
      <c r="A192" s="207"/>
      <c r="D192" s="208"/>
      <c r="E192" s="216"/>
      <c r="F192" s="216"/>
      <c r="G192" s="216"/>
      <c r="H192" s="217"/>
      <c r="I192" s="217"/>
      <c r="J192" s="217"/>
      <c r="K192" s="217"/>
      <c r="L192" s="217"/>
      <c r="M192" s="217"/>
      <c r="N192" s="217"/>
      <c r="O192" s="217"/>
      <c r="P192" s="217"/>
      <c r="Q192" s="217"/>
      <c r="R192" s="217"/>
      <c r="S192" s="217"/>
      <c r="T192" s="217"/>
      <c r="U192" s="217"/>
      <c r="V192" s="27"/>
      <c r="W192" s="27"/>
    </row>
    <row r="193" spans="1:24" s="11" customFormat="1" ht="15" customHeight="1">
      <c r="A193" s="207"/>
      <c r="B193" s="185"/>
      <c r="D193" s="208"/>
      <c r="E193" s="216"/>
      <c r="F193" s="216"/>
      <c r="G193" s="216"/>
      <c r="H193" s="217"/>
      <c r="I193" s="217"/>
      <c r="J193" s="217"/>
      <c r="K193" s="217"/>
      <c r="L193" s="217"/>
      <c r="M193" s="217"/>
      <c r="N193" s="217"/>
      <c r="O193" s="217"/>
      <c r="P193" s="217"/>
      <c r="Q193" s="217"/>
      <c r="R193" s="217"/>
      <c r="S193" s="217"/>
      <c r="T193" s="217"/>
      <c r="U193" s="217"/>
      <c r="V193" s="27"/>
      <c r="W193" s="27"/>
    </row>
    <row r="194" spans="1:24" s="23" customFormat="1" ht="15" customHeight="1">
      <c r="A194" s="34">
        <v>1</v>
      </c>
      <c r="B194" s="600" t="str">
        <f>OP!$D$107</f>
        <v>本建議書僅供參考，詳細商品內容及其變更，應以投保當時保單條款內容及本公司核保、保全作業規定為準</v>
      </c>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22"/>
    </row>
    <row r="195" spans="1:24" s="23" customFormat="1" ht="15" customHeight="1">
      <c r="B195" s="365"/>
      <c r="C195" s="366"/>
      <c r="E195" s="643" t="str">
        <f>OP!$D$106</f>
        <v xml:space="preserve"> ※本契約條款樣張須於訂立契約前提供要保人至少三日審閱期間</v>
      </c>
      <c r="F195" s="644"/>
      <c r="G195" s="644"/>
      <c r="H195" s="644"/>
      <c r="I195" s="644"/>
      <c r="J195" s="644"/>
      <c r="K195" s="644"/>
      <c r="L195" s="644"/>
      <c r="M195" s="644"/>
      <c r="N195" s="644"/>
      <c r="O195" s="644"/>
      <c r="P195" s="644"/>
      <c r="Q195" s="644"/>
      <c r="R195" s="497"/>
      <c r="S195" s="498"/>
      <c r="T195" s="498"/>
      <c r="U195" s="498"/>
      <c r="V195" s="498"/>
      <c r="W195" s="160" t="str">
        <f ca="1">OP!$D$105</f>
        <v>V1.1-1150101 試算日：1150101</v>
      </c>
      <c r="X195" s="22"/>
    </row>
    <row r="196" spans="1:24" s="11" customFormat="1" ht="15" customHeight="1">
      <c r="A196" s="207"/>
      <c r="B196" s="185"/>
      <c r="D196" s="208"/>
      <c r="E196" s="216"/>
      <c r="F196" s="216"/>
      <c r="G196" s="216"/>
      <c r="H196" s="217"/>
      <c r="I196" s="217"/>
      <c r="J196" s="217"/>
      <c r="K196" s="217"/>
      <c r="L196" s="217"/>
      <c r="M196" s="217"/>
      <c r="N196" s="217"/>
      <c r="O196" s="217"/>
      <c r="P196" s="217"/>
      <c r="Q196" s="217"/>
      <c r="R196" s="217"/>
      <c r="S196" s="217"/>
      <c r="T196" s="217"/>
      <c r="U196" s="217"/>
      <c r="V196" s="27"/>
      <c r="W196" s="518" t="str">
        <f>IF(OP!$C$105="停售","本商品已停售","")</f>
        <v/>
      </c>
    </row>
    <row r="197" spans="1:24" s="11" customFormat="1" ht="15" customHeight="1">
      <c r="A197" s="207"/>
      <c r="B197" s="185"/>
      <c r="D197" s="208"/>
      <c r="E197" s="216"/>
      <c r="F197" s="216"/>
      <c r="G197" s="216"/>
      <c r="H197" s="217"/>
      <c r="I197" s="217"/>
      <c r="J197" s="217"/>
      <c r="K197" s="217"/>
      <c r="L197" s="217"/>
      <c r="M197" s="217"/>
      <c r="N197" s="217"/>
      <c r="O197" s="217"/>
      <c r="P197" s="217"/>
      <c r="Q197" s="217"/>
      <c r="R197" s="217"/>
      <c r="S197" s="217"/>
      <c r="T197" s="217"/>
      <c r="U197" s="217"/>
      <c r="V197" s="27"/>
      <c r="W197" s="27"/>
    </row>
    <row r="198" spans="1:24" s="11" customFormat="1" ht="15" customHeight="1">
      <c r="A198" s="207"/>
      <c r="B198" s="491" t="s">
        <v>1031</v>
      </c>
      <c r="D198" s="208"/>
      <c r="E198" s="216"/>
      <c r="F198" s="216"/>
      <c r="G198" s="216"/>
      <c r="H198" s="217"/>
      <c r="I198" s="217"/>
      <c r="J198" s="217"/>
      <c r="K198" s="217"/>
      <c r="L198" s="217"/>
      <c r="M198" s="217"/>
      <c r="N198" s="217"/>
      <c r="O198" s="217"/>
      <c r="P198" s="217"/>
      <c r="Q198" s="217"/>
      <c r="R198" s="217"/>
      <c r="S198" s="217"/>
      <c r="T198" s="217"/>
      <c r="U198" s="217"/>
      <c r="V198" s="27"/>
      <c r="W198" s="27"/>
    </row>
    <row r="199" spans="1:24" s="11" customFormat="1" ht="15" customHeight="1">
      <c r="A199" s="207"/>
      <c r="B199" s="491" t="s">
        <v>1032</v>
      </c>
      <c r="D199" s="208"/>
      <c r="E199" s="218"/>
      <c r="F199" s="218"/>
      <c r="G199" s="218"/>
      <c r="H199" s="219"/>
      <c r="I199" s="219"/>
      <c r="J199" s="219"/>
      <c r="K199" s="219"/>
      <c r="L199" s="219"/>
      <c r="M199" s="219"/>
      <c r="N199" s="219"/>
      <c r="O199" s="219"/>
      <c r="P199" s="219"/>
      <c r="Q199" s="219"/>
      <c r="R199" s="219"/>
      <c r="S199" s="219"/>
      <c r="T199" s="219"/>
      <c r="U199" s="219"/>
      <c r="V199" s="147"/>
      <c r="W199" s="147"/>
    </row>
    <row r="200" spans="1:24" s="11" customFormat="1" ht="15" customHeight="1">
      <c r="A200" s="207"/>
      <c r="B200" s="491" t="str">
        <f>"  計算分期定期保險金之指定保險金如低於"&amp;IF(PY!$D$29="新臺幣","新臺幣(下同)","")&amp;PY!$B$43&amp;"本公司將"</f>
        <v xml:space="preserve">  計算分期定期保險金之指定保險金如低於新臺幣(下同)二十萬元或每月給付之分期定期保險金低於二萬元者，本公司將</v>
      </c>
      <c r="D200" s="208"/>
      <c r="E200" s="218"/>
      <c r="F200" s="218"/>
      <c r="G200" s="218"/>
      <c r="H200" s="219"/>
      <c r="I200" s="219"/>
      <c r="J200" s="219"/>
      <c r="K200" s="219"/>
      <c r="L200" s="219"/>
      <c r="M200" s="219"/>
      <c r="N200" s="219"/>
      <c r="O200" s="219"/>
      <c r="P200" s="219"/>
      <c r="Q200" s="219"/>
      <c r="R200" s="219"/>
      <c r="S200" s="219"/>
      <c r="T200" s="219"/>
      <c r="U200" s="219"/>
      <c r="V200" s="147"/>
      <c r="W200" s="147"/>
    </row>
    <row r="201" spans="1:24" s="11" customFormat="1" ht="15" customHeight="1">
      <c r="A201" s="207"/>
      <c r="B201" s="491" t="s">
        <v>1033</v>
      </c>
      <c r="D201" s="208"/>
      <c r="E201" s="218"/>
      <c r="F201" s="218"/>
      <c r="G201" s="218"/>
      <c r="H201" s="219"/>
      <c r="I201" s="219"/>
      <c r="J201" s="219"/>
      <c r="K201" s="219"/>
      <c r="L201" s="219"/>
      <c r="M201" s="219"/>
      <c r="N201" s="219"/>
      <c r="O201" s="219"/>
      <c r="P201" s="219"/>
      <c r="Q201" s="219"/>
      <c r="R201" s="219"/>
      <c r="S201" s="219"/>
      <c r="T201" s="219"/>
      <c r="U201" s="219"/>
      <c r="V201" s="147"/>
      <c r="W201" s="147"/>
    </row>
    <row r="202" spans="1:24" s="11" customFormat="1" ht="15" customHeight="1">
      <c r="A202" s="207"/>
      <c r="B202" s="491" t="s">
        <v>1035</v>
      </c>
      <c r="D202" s="208"/>
      <c r="E202" s="218"/>
      <c r="F202" s="218"/>
      <c r="G202" s="218"/>
      <c r="H202" s="219"/>
      <c r="I202" s="219"/>
      <c r="J202" s="219"/>
      <c r="K202" s="219"/>
      <c r="L202" s="219"/>
      <c r="M202" s="219"/>
      <c r="N202" s="219"/>
      <c r="O202" s="219"/>
      <c r="P202" s="219"/>
      <c r="Q202" s="219"/>
      <c r="R202" s="219"/>
      <c r="S202" s="219"/>
      <c r="T202" s="219"/>
      <c r="U202" s="219"/>
      <c r="V202" s="147"/>
      <c r="W202" s="147"/>
    </row>
    <row r="203" spans="1:24" s="11" customFormat="1" ht="15" customHeight="1">
      <c r="A203" s="207"/>
      <c r="B203" s="491" t="s">
        <v>1034</v>
      </c>
      <c r="D203" s="208"/>
      <c r="E203" s="218"/>
      <c r="F203" s="218"/>
      <c r="G203" s="218"/>
      <c r="H203" s="219"/>
      <c r="I203" s="219"/>
      <c r="J203" s="219"/>
      <c r="K203" s="219"/>
      <c r="L203" s="219"/>
      <c r="M203" s="219"/>
      <c r="N203" s="219"/>
      <c r="O203" s="219"/>
      <c r="P203" s="219"/>
      <c r="Q203" s="219"/>
      <c r="R203" s="219"/>
      <c r="S203" s="219"/>
      <c r="T203" s="219"/>
      <c r="U203" s="219"/>
      <c r="V203" s="147"/>
      <c r="W203" s="147"/>
    </row>
    <row r="204" spans="1:24" s="11" customFormat="1" ht="15" customHeight="1">
      <c r="A204" s="207"/>
      <c r="B204" s="491"/>
      <c r="D204" s="208"/>
      <c r="E204" s="218"/>
      <c r="F204" s="218"/>
      <c r="G204" s="218"/>
      <c r="H204" s="219"/>
      <c r="I204" s="219"/>
      <c r="J204" s="219"/>
      <c r="K204" s="219"/>
      <c r="L204" s="219"/>
      <c r="M204" s="219"/>
      <c r="N204" s="219"/>
      <c r="O204" s="219"/>
      <c r="P204" s="219"/>
      <c r="Q204" s="219"/>
      <c r="R204" s="219"/>
      <c r="S204" s="219"/>
      <c r="T204" s="219"/>
      <c r="U204" s="219"/>
      <c r="V204" s="147"/>
      <c r="W204" s="147"/>
    </row>
    <row r="205" spans="1:24" s="11" customFormat="1" ht="15" customHeight="1">
      <c r="A205" s="207"/>
      <c r="B205" s="185"/>
      <c r="D205" s="208"/>
      <c r="E205" s="218"/>
      <c r="F205" s="218"/>
      <c r="G205" s="218"/>
      <c r="H205" s="219"/>
      <c r="I205" s="219"/>
      <c r="J205" s="219"/>
      <c r="K205" s="219"/>
      <c r="L205" s="219"/>
      <c r="M205" s="219"/>
      <c r="N205" s="219"/>
      <c r="O205" s="219"/>
      <c r="P205" s="219"/>
      <c r="Q205" s="219"/>
      <c r="R205" s="219"/>
      <c r="S205" s="219"/>
      <c r="T205" s="219"/>
      <c r="U205" s="219"/>
      <c r="V205" s="147"/>
      <c r="W205" s="147"/>
    </row>
    <row r="206" spans="1:24" s="11" customFormat="1" ht="15" customHeight="1">
      <c r="A206" s="207"/>
      <c r="B206" s="185"/>
      <c r="D206" s="208"/>
      <c r="E206" s="218"/>
      <c r="F206" s="218"/>
      <c r="G206" s="218"/>
      <c r="H206" s="219"/>
      <c r="I206" s="219"/>
      <c r="J206" s="219"/>
      <c r="K206" s="219"/>
      <c r="L206" s="219"/>
      <c r="M206" s="219"/>
      <c r="N206" s="219"/>
      <c r="O206" s="219"/>
      <c r="P206" s="219"/>
      <c r="Q206" s="219"/>
      <c r="R206" s="219"/>
      <c r="S206" s="219"/>
      <c r="T206" s="219"/>
      <c r="U206" s="219"/>
      <c r="V206" s="147"/>
      <c r="W206" s="147"/>
    </row>
    <row r="207" spans="1:24" s="11" customFormat="1" ht="15" customHeight="1">
      <c r="A207" s="207"/>
      <c r="B207" s="185"/>
      <c r="D207" s="208"/>
      <c r="E207" s="218"/>
      <c r="F207" s="218"/>
      <c r="G207" s="218"/>
      <c r="H207" s="219"/>
      <c r="I207" s="219"/>
      <c r="J207" s="219"/>
      <c r="K207" s="219"/>
      <c r="L207" s="219"/>
      <c r="M207" s="219"/>
      <c r="N207" s="219"/>
      <c r="O207" s="219"/>
      <c r="P207" s="219"/>
      <c r="Q207" s="219"/>
      <c r="R207" s="219"/>
      <c r="S207" s="219"/>
      <c r="T207" s="219"/>
      <c r="U207" s="219"/>
      <c r="V207" s="147"/>
      <c r="W207" s="147"/>
    </row>
    <row r="208" spans="1:24" s="11" customFormat="1" ht="15" customHeight="1">
      <c r="A208" s="207"/>
      <c r="B208" s="133" t="s">
        <v>624</v>
      </c>
      <c r="C208" s="132"/>
      <c r="D208" s="104"/>
      <c r="E208" s="343"/>
      <c r="F208" s="343"/>
      <c r="G208" s="343"/>
      <c r="H208" s="343"/>
      <c r="I208" s="343"/>
      <c r="J208" s="343"/>
      <c r="K208" s="343"/>
      <c r="L208" s="343"/>
      <c r="M208" s="343"/>
      <c r="N208" s="343"/>
      <c r="O208" s="343"/>
      <c r="P208" s="343"/>
      <c r="Q208" s="343"/>
      <c r="R208" s="343"/>
      <c r="S208" s="343"/>
      <c r="T208" s="343"/>
      <c r="U208" s="343"/>
      <c r="V208" s="188"/>
    </row>
    <row r="209" spans="1:23" s="11" customFormat="1" ht="15" customHeight="1">
      <c r="A209" s="207"/>
      <c r="B209" s="103"/>
      <c r="C209" s="137" t="s">
        <v>840</v>
      </c>
      <c r="D209" s="133"/>
      <c r="E209" s="186"/>
      <c r="F209" s="186"/>
      <c r="G209" s="186"/>
      <c r="H209" s="186"/>
      <c r="I209" s="186"/>
      <c r="J209" s="186"/>
      <c r="K209" s="186"/>
      <c r="L209" s="186"/>
      <c r="M209" s="186"/>
      <c r="N209" s="186"/>
      <c r="O209" s="186"/>
      <c r="P209" s="186"/>
      <c r="Q209" s="186"/>
      <c r="R209" s="186"/>
      <c r="S209" s="186"/>
      <c r="T209" s="186"/>
      <c r="U209" s="186"/>
      <c r="V209" s="190"/>
      <c r="W209" s="104"/>
    </row>
    <row r="210" spans="1:23" s="11" customFormat="1" ht="15" customHeight="1">
      <c r="A210" s="207"/>
      <c r="B210" s="103"/>
      <c r="C210" s="208"/>
      <c r="D210" s="208"/>
      <c r="E210" s="344"/>
      <c r="F210" s="344"/>
      <c r="G210" s="344"/>
      <c r="H210" s="344"/>
      <c r="I210" s="344"/>
      <c r="J210" s="344"/>
      <c r="K210" s="344"/>
      <c r="L210" s="344"/>
      <c r="M210" s="344"/>
      <c r="N210" s="344"/>
      <c r="O210" s="344"/>
      <c r="P210" s="344"/>
      <c r="Q210" s="344"/>
      <c r="R210" s="344"/>
      <c r="S210" s="344"/>
      <c r="T210" s="344"/>
      <c r="V210" s="210"/>
      <c r="W210" s="364" t="str">
        <f>"繳費期間： "&amp;OP!$E$24</f>
        <v>繳費期間： 繳費30年</v>
      </c>
    </row>
    <row r="211" spans="1:23" s="11" customFormat="1" ht="15" customHeight="1">
      <c r="A211" s="207"/>
      <c r="B211" s="104"/>
      <c r="C211" s="625" t="str">
        <f>揭露!C6</f>
        <v>保單年度</v>
      </c>
      <c r="D211" s="626"/>
      <c r="E211" s="621" t="str">
        <f>揭露!D6</f>
        <v>5歲男性</v>
      </c>
      <c r="F211" s="622"/>
      <c r="G211" s="622"/>
      <c r="H211" s="621" t="str">
        <f>揭露!E6</f>
        <v>35歲男性</v>
      </c>
      <c r="I211" s="622"/>
      <c r="J211" s="622"/>
      <c r="K211" s="621" t="str">
        <f>揭露!F6</f>
        <v>40歲男性</v>
      </c>
      <c r="L211" s="622"/>
      <c r="M211" s="622"/>
      <c r="N211" s="621" t="str">
        <f>揭露!G6</f>
        <v>5歲女性</v>
      </c>
      <c r="O211" s="622"/>
      <c r="P211" s="622"/>
      <c r="Q211" s="621" t="str">
        <f>揭露!H6</f>
        <v>35歲女性</v>
      </c>
      <c r="R211" s="622"/>
      <c r="S211" s="622"/>
      <c r="T211" s="621" t="str">
        <f>揭露!I6</f>
        <v>40歲女性</v>
      </c>
      <c r="U211" s="622"/>
      <c r="V211" s="622"/>
      <c r="W211" s="27"/>
    </row>
    <row r="212" spans="1:23" s="11" customFormat="1" ht="15" customHeight="1">
      <c r="A212" s="207"/>
      <c r="B212" s="104"/>
      <c r="C212" s="625">
        <f>揭露!C7</f>
        <v>1</v>
      </c>
      <c r="D212" s="626"/>
      <c r="E212" s="621" t="str">
        <f>揭露!D7</f>
        <v>7.15%</v>
      </c>
      <c r="F212" s="622"/>
      <c r="G212" s="622"/>
      <c r="H212" s="621" t="str">
        <f>揭露!E7</f>
        <v>0.00%</v>
      </c>
      <c r="I212" s="622"/>
      <c r="J212" s="622"/>
      <c r="K212" s="621" t="str">
        <f>揭露!F7</f>
        <v>0.00%</v>
      </c>
      <c r="L212" s="622"/>
      <c r="M212" s="622"/>
      <c r="N212" s="621" t="str">
        <f>揭露!G7</f>
        <v>8.58%</v>
      </c>
      <c r="O212" s="622"/>
      <c r="P212" s="622"/>
      <c r="Q212" s="621" t="str">
        <f>揭露!H7</f>
        <v>0.00%</v>
      </c>
      <c r="R212" s="622"/>
      <c r="S212" s="622"/>
      <c r="T212" s="621" t="str">
        <f>揭露!I7</f>
        <v>0.00%</v>
      </c>
      <c r="U212" s="622"/>
      <c r="V212" s="622"/>
      <c r="W212" s="27"/>
    </row>
    <row r="213" spans="1:23" s="11" customFormat="1" ht="15" customHeight="1">
      <c r="A213" s="207"/>
      <c r="B213" s="104"/>
      <c r="C213" s="625">
        <f>揭露!C8</f>
        <v>2</v>
      </c>
      <c r="D213" s="626"/>
      <c r="E213" s="621" t="str">
        <f>揭露!D8</f>
        <v>25.86%</v>
      </c>
      <c r="F213" s="622"/>
      <c r="G213" s="622"/>
      <c r="H213" s="621" t="str">
        <f>揭露!E8</f>
        <v>4.81%</v>
      </c>
      <c r="I213" s="622"/>
      <c r="J213" s="622"/>
      <c r="K213" s="621" t="str">
        <f>揭露!F8</f>
        <v>3.98%</v>
      </c>
      <c r="L213" s="622"/>
      <c r="M213" s="622"/>
      <c r="N213" s="621" t="str">
        <f>揭露!G8</f>
        <v>25.33%</v>
      </c>
      <c r="O213" s="622"/>
      <c r="P213" s="622"/>
      <c r="Q213" s="621" t="str">
        <f>揭露!H8</f>
        <v>6.45%</v>
      </c>
      <c r="R213" s="622"/>
      <c r="S213" s="622"/>
      <c r="T213" s="621" t="str">
        <f>揭露!I8</f>
        <v>4.99%</v>
      </c>
      <c r="U213" s="622"/>
      <c r="V213" s="622"/>
      <c r="W213" s="27"/>
    </row>
    <row r="214" spans="1:23" s="11" customFormat="1" ht="15" customHeight="1">
      <c r="A214" s="207"/>
      <c r="B214" s="104"/>
      <c r="C214" s="625">
        <f>揭露!C9</f>
        <v>3</v>
      </c>
      <c r="D214" s="626"/>
      <c r="E214" s="621" t="str">
        <f>揭露!D9</f>
        <v>32.19%</v>
      </c>
      <c r="F214" s="622"/>
      <c r="G214" s="622"/>
      <c r="H214" s="621" t="str">
        <f>揭露!E9</f>
        <v>6.36%</v>
      </c>
      <c r="I214" s="622"/>
      <c r="J214" s="622"/>
      <c r="K214" s="621" t="str">
        <f>揭露!F9</f>
        <v>5.19%</v>
      </c>
      <c r="L214" s="622"/>
      <c r="M214" s="622"/>
      <c r="N214" s="621" t="str">
        <f>揭露!G9</f>
        <v>30.79%</v>
      </c>
      <c r="O214" s="622"/>
      <c r="P214" s="622"/>
      <c r="Q214" s="621" t="str">
        <f>揭露!H9</f>
        <v>8.62%</v>
      </c>
      <c r="R214" s="622"/>
      <c r="S214" s="622"/>
      <c r="T214" s="621" t="str">
        <f>揭露!I9</f>
        <v>6.67%</v>
      </c>
      <c r="U214" s="622"/>
      <c r="V214" s="622"/>
      <c r="W214" s="27"/>
    </row>
    <row r="215" spans="1:23" s="11" customFormat="1" ht="15" customHeight="1">
      <c r="A215" s="207"/>
      <c r="B215" s="104"/>
      <c r="C215" s="625">
        <f>揭露!C10</f>
        <v>4</v>
      </c>
      <c r="D215" s="626"/>
      <c r="E215" s="621" t="str">
        <f>揭露!D10</f>
        <v>35.42%</v>
      </c>
      <c r="F215" s="622"/>
      <c r="G215" s="622"/>
      <c r="H215" s="621" t="str">
        <f>揭露!E10</f>
        <v>7.21%</v>
      </c>
      <c r="I215" s="622"/>
      <c r="J215" s="622"/>
      <c r="K215" s="621" t="str">
        <f>揭露!F10</f>
        <v>5.87%</v>
      </c>
      <c r="L215" s="622"/>
      <c r="M215" s="622"/>
      <c r="N215" s="621" t="str">
        <f>揭露!G10</f>
        <v>33.68%</v>
      </c>
      <c r="O215" s="622"/>
      <c r="P215" s="622"/>
      <c r="Q215" s="621" t="str">
        <f>揭露!H10</f>
        <v>9.64%</v>
      </c>
      <c r="R215" s="622"/>
      <c r="S215" s="622"/>
      <c r="T215" s="621" t="str">
        <f>揭露!I10</f>
        <v>7.58%</v>
      </c>
      <c r="U215" s="622"/>
      <c r="V215" s="622"/>
      <c r="W215" s="24"/>
    </row>
    <row r="216" spans="1:23" s="11" customFormat="1" ht="15" customHeight="1">
      <c r="A216" s="207"/>
      <c r="B216" s="104"/>
      <c r="C216" s="625">
        <f>揭露!C11</f>
        <v>5</v>
      </c>
      <c r="D216" s="626"/>
      <c r="E216" s="621" t="str">
        <f>揭露!D11</f>
        <v>37.41%</v>
      </c>
      <c r="F216" s="622"/>
      <c r="G216" s="622"/>
      <c r="H216" s="621" t="str">
        <f>揭露!E11</f>
        <v>7.64%</v>
      </c>
      <c r="I216" s="622"/>
      <c r="J216" s="622"/>
      <c r="K216" s="621" t="str">
        <f>揭露!F11</f>
        <v>6.25%</v>
      </c>
      <c r="L216" s="622"/>
      <c r="M216" s="622"/>
      <c r="N216" s="621" t="str">
        <f>揭露!G11</f>
        <v>35.41%</v>
      </c>
      <c r="O216" s="622"/>
      <c r="P216" s="622"/>
      <c r="Q216" s="621" t="str">
        <f>揭露!H11</f>
        <v>10.37%</v>
      </c>
      <c r="R216" s="622"/>
      <c r="S216" s="622"/>
      <c r="T216" s="621" t="str">
        <f>揭露!I11</f>
        <v>8.09%</v>
      </c>
      <c r="U216" s="622"/>
      <c r="V216" s="622"/>
      <c r="W216" s="27"/>
    </row>
    <row r="217" spans="1:23" s="11" customFormat="1" ht="15" customHeight="1">
      <c r="A217" s="207"/>
      <c r="B217" s="104"/>
      <c r="C217" s="625">
        <f>揭露!C12</f>
        <v>10</v>
      </c>
      <c r="D217" s="626"/>
      <c r="E217" s="621" t="str">
        <f>揭露!D12</f>
        <v>55.46%</v>
      </c>
      <c r="F217" s="622"/>
      <c r="G217" s="622"/>
      <c r="H217" s="621" t="str">
        <f>揭露!E12</f>
        <v>11.61%</v>
      </c>
      <c r="I217" s="622"/>
      <c r="J217" s="622"/>
      <c r="K217" s="621" t="str">
        <f>揭露!F12</f>
        <v>9.57%</v>
      </c>
      <c r="L217" s="622"/>
      <c r="M217" s="622"/>
      <c r="N217" s="621" t="str">
        <f>揭露!G12</f>
        <v>52.26%</v>
      </c>
      <c r="O217" s="622"/>
      <c r="P217" s="622"/>
      <c r="Q217" s="621" t="str">
        <f>揭露!H12</f>
        <v>16.03%</v>
      </c>
      <c r="R217" s="622"/>
      <c r="S217" s="622"/>
      <c r="T217" s="621" t="str">
        <f>揭露!I12</f>
        <v>12.62%</v>
      </c>
      <c r="U217" s="622"/>
      <c r="V217" s="622"/>
      <c r="W217" s="27"/>
    </row>
    <row r="218" spans="1:23" s="11" customFormat="1" ht="15" customHeight="1">
      <c r="A218" s="207"/>
      <c r="B218" s="104"/>
      <c r="C218" s="625">
        <f>揭露!C13</f>
        <v>15</v>
      </c>
      <c r="D218" s="626"/>
      <c r="E218" s="621" t="str">
        <f>揭露!D13</f>
        <v>57.99%</v>
      </c>
      <c r="F218" s="622"/>
      <c r="G218" s="622"/>
      <c r="H218" s="621" t="str">
        <f>揭露!E13</f>
        <v>12.45%</v>
      </c>
      <c r="I218" s="622"/>
      <c r="J218" s="622"/>
      <c r="K218" s="621" t="str">
        <f>揭露!F13</f>
        <v>10.45%</v>
      </c>
      <c r="L218" s="622"/>
      <c r="M218" s="622"/>
      <c r="N218" s="621" t="str">
        <f>揭露!G13</f>
        <v>54.58%</v>
      </c>
      <c r="O218" s="622"/>
      <c r="P218" s="622"/>
      <c r="Q218" s="621" t="str">
        <f>揭露!H13</f>
        <v>17.51%</v>
      </c>
      <c r="R218" s="622"/>
      <c r="S218" s="622"/>
      <c r="T218" s="621" t="str">
        <f>揭露!I13</f>
        <v>13.89%</v>
      </c>
      <c r="U218" s="622"/>
      <c r="V218" s="622"/>
      <c r="W218" s="27"/>
    </row>
    <row r="219" spans="1:23" s="11" customFormat="1" ht="15" customHeight="1">
      <c r="A219" s="207"/>
      <c r="B219" s="104"/>
      <c r="C219" s="625">
        <f>揭露!C14</f>
        <v>20</v>
      </c>
      <c r="D219" s="626"/>
      <c r="E219" s="621" t="str">
        <f>揭露!D14</f>
        <v>60.03%</v>
      </c>
      <c r="F219" s="622"/>
      <c r="G219" s="622"/>
      <c r="H219" s="621" t="str">
        <f>揭露!E14</f>
        <v>13.51%</v>
      </c>
      <c r="I219" s="622"/>
      <c r="J219" s="622"/>
      <c r="K219" s="621" t="str">
        <f>揭露!F14</f>
        <v>11.54%</v>
      </c>
      <c r="L219" s="622"/>
      <c r="M219" s="622"/>
      <c r="N219" s="621" t="str">
        <f>揭露!G14</f>
        <v>56.43%</v>
      </c>
      <c r="O219" s="622"/>
      <c r="P219" s="622"/>
      <c r="Q219" s="621" t="str">
        <f>揭露!H14</f>
        <v>19.20%</v>
      </c>
      <c r="R219" s="622"/>
      <c r="S219" s="622"/>
      <c r="T219" s="621" t="str">
        <f>揭露!I14</f>
        <v>15.28%</v>
      </c>
      <c r="U219" s="622"/>
      <c r="V219" s="622"/>
      <c r="W219" s="27"/>
    </row>
    <row r="220" spans="1:23" s="11" customFormat="1" ht="15" customHeight="1">
      <c r="A220" s="207"/>
      <c r="B220" s="104"/>
      <c r="C220" s="213" t="str">
        <f>"「"&amp; OP!$C$23 &amp;"」("&amp;OP!$C$22&amp;")於早期解約對保戶是不利的。"</f>
        <v>「富邦人壽金卡順心重大傷病保險」(SDN)於早期解約對保戶是不利的。</v>
      </c>
      <c r="E220" s="345"/>
      <c r="F220" s="345"/>
      <c r="G220" s="345"/>
      <c r="H220" s="346"/>
      <c r="I220" s="346"/>
      <c r="J220" s="346"/>
      <c r="K220" s="346"/>
      <c r="L220" s="346"/>
      <c r="M220" s="346"/>
      <c r="N220" s="346"/>
      <c r="O220" s="346"/>
      <c r="P220" s="346"/>
      <c r="Q220" s="346"/>
      <c r="R220" s="346"/>
      <c r="S220" s="346"/>
      <c r="T220" s="346"/>
      <c r="U220" s="346"/>
      <c r="V220" s="27"/>
      <c r="W220" s="27"/>
    </row>
    <row r="221" spans="1:23" s="11" customFormat="1" ht="15" customHeight="1">
      <c r="A221" s="207"/>
      <c r="B221" s="104"/>
      <c r="C221" s="213"/>
      <c r="E221" s="345"/>
      <c r="F221" s="345"/>
      <c r="G221" s="345"/>
      <c r="H221" s="346"/>
      <c r="I221" s="346"/>
      <c r="J221" s="346"/>
      <c r="K221" s="346"/>
      <c r="L221" s="346"/>
      <c r="M221" s="346"/>
      <c r="N221" s="346"/>
      <c r="O221" s="346"/>
      <c r="P221" s="346"/>
      <c r="Q221" s="346"/>
      <c r="R221" s="346"/>
      <c r="S221" s="346"/>
      <c r="T221" s="346"/>
      <c r="U221" s="346"/>
      <c r="V221" s="27"/>
      <c r="W221" s="27"/>
    </row>
    <row r="222" spans="1:23" s="11" customFormat="1" ht="15" customHeight="1">
      <c r="A222" s="207"/>
      <c r="B222" s="104"/>
      <c r="C222" s="213"/>
      <c r="E222" s="345"/>
      <c r="F222" s="345"/>
      <c r="G222" s="345"/>
      <c r="H222" s="346"/>
      <c r="I222" s="346"/>
      <c r="J222" s="346"/>
      <c r="K222" s="346"/>
      <c r="L222" s="346"/>
      <c r="M222" s="346"/>
      <c r="N222" s="346"/>
      <c r="O222" s="346"/>
      <c r="P222" s="346"/>
      <c r="Q222" s="346"/>
      <c r="R222" s="346"/>
      <c r="S222" s="346"/>
      <c r="T222" s="346"/>
      <c r="U222" s="346"/>
      <c r="V222" s="27"/>
      <c r="W222" s="27"/>
    </row>
    <row r="223" spans="1:23" s="11" customFormat="1" ht="15" customHeight="1">
      <c r="A223" s="207"/>
      <c r="B223" s="104"/>
      <c r="C223" s="213"/>
      <c r="E223" s="345"/>
      <c r="F223" s="345"/>
      <c r="G223" s="345"/>
      <c r="H223" s="346"/>
      <c r="I223" s="346"/>
      <c r="J223" s="346"/>
      <c r="K223" s="346"/>
      <c r="L223" s="346"/>
      <c r="M223" s="346"/>
      <c r="N223" s="346"/>
      <c r="O223" s="346"/>
      <c r="P223" s="346"/>
      <c r="Q223" s="346"/>
      <c r="R223" s="346"/>
      <c r="S223" s="346"/>
      <c r="T223" s="346"/>
      <c r="U223" s="346"/>
      <c r="V223" s="27"/>
      <c r="W223" s="27"/>
    </row>
    <row r="224" spans="1:23" s="11" customFormat="1" ht="15" customHeight="1">
      <c r="A224" s="207"/>
      <c r="B224" s="104"/>
      <c r="C224" s="213"/>
      <c r="E224" s="345"/>
      <c r="F224" s="345"/>
      <c r="G224" s="345"/>
      <c r="H224" s="346"/>
      <c r="I224" s="346"/>
      <c r="J224" s="346"/>
      <c r="K224" s="346"/>
      <c r="L224" s="346"/>
      <c r="M224" s="346"/>
      <c r="N224" s="346"/>
      <c r="O224" s="346"/>
      <c r="P224" s="346"/>
      <c r="Q224" s="346"/>
      <c r="R224" s="346"/>
      <c r="S224" s="346"/>
      <c r="T224" s="346"/>
      <c r="U224" s="346"/>
      <c r="V224" s="27"/>
      <c r="W224" s="27"/>
    </row>
    <row r="225" spans="1:23" s="11" customFormat="1" ht="15" customHeight="1">
      <c r="A225" s="207"/>
      <c r="B225" s="104"/>
      <c r="C225" s="213"/>
      <c r="E225" s="345"/>
      <c r="F225" s="345"/>
      <c r="G225" s="345"/>
      <c r="H225" s="346"/>
      <c r="I225" s="346"/>
      <c r="J225" s="346"/>
      <c r="K225" s="346"/>
      <c r="L225" s="346"/>
      <c r="M225" s="346"/>
      <c r="N225" s="346"/>
      <c r="O225" s="346"/>
      <c r="P225" s="346"/>
      <c r="Q225" s="346"/>
      <c r="R225" s="346"/>
      <c r="S225" s="346"/>
      <c r="T225" s="346"/>
      <c r="U225" s="346"/>
      <c r="V225" s="27"/>
      <c r="W225" s="27"/>
    </row>
    <row r="226" spans="1:23" s="11" customFormat="1" ht="15" customHeight="1">
      <c r="A226" s="207"/>
      <c r="B226" s="104"/>
      <c r="C226" s="213"/>
      <c r="E226" s="345"/>
      <c r="F226" s="345"/>
      <c r="G226" s="345"/>
      <c r="H226" s="346"/>
      <c r="I226" s="346"/>
      <c r="J226" s="346"/>
      <c r="K226" s="346"/>
      <c r="L226" s="346"/>
      <c r="M226" s="346"/>
      <c r="N226" s="346"/>
      <c r="O226" s="346"/>
      <c r="P226" s="346"/>
      <c r="Q226" s="346"/>
      <c r="R226" s="346"/>
      <c r="S226" s="346"/>
      <c r="T226" s="346"/>
      <c r="U226" s="346"/>
      <c r="V226" s="27"/>
      <c r="W226" s="27"/>
    </row>
    <row r="227" spans="1:23" s="11" customFormat="1" ht="15" customHeight="1">
      <c r="A227" s="207"/>
      <c r="B227" s="104"/>
      <c r="C227" s="213"/>
      <c r="E227" s="345"/>
      <c r="F227" s="345"/>
      <c r="G227" s="345"/>
      <c r="H227" s="346"/>
      <c r="I227" s="346"/>
      <c r="J227" s="346"/>
      <c r="K227" s="346"/>
      <c r="L227" s="346"/>
      <c r="M227" s="346"/>
      <c r="N227" s="346"/>
      <c r="O227" s="346"/>
      <c r="P227" s="346"/>
      <c r="Q227" s="346"/>
      <c r="R227" s="346"/>
      <c r="S227" s="346"/>
      <c r="T227" s="346"/>
      <c r="U227" s="346"/>
      <c r="V227" s="27"/>
      <c r="W227" s="27"/>
    </row>
    <row r="228" spans="1:23" s="11" customFormat="1" ht="15" customHeight="1">
      <c r="A228" s="207"/>
      <c r="B228" s="104"/>
      <c r="C228" s="213"/>
      <c r="E228" s="345"/>
      <c r="F228" s="345"/>
      <c r="G228" s="345"/>
      <c r="H228" s="346"/>
      <c r="I228" s="346"/>
      <c r="J228" s="346"/>
      <c r="K228" s="346"/>
      <c r="L228" s="346"/>
      <c r="M228" s="346"/>
      <c r="N228" s="346"/>
      <c r="O228" s="346"/>
      <c r="P228" s="346"/>
      <c r="Q228" s="346"/>
      <c r="R228" s="346"/>
      <c r="S228" s="346"/>
      <c r="T228" s="346"/>
      <c r="U228" s="346"/>
      <c r="V228" s="27"/>
      <c r="W228" s="27"/>
    </row>
    <row r="229" spans="1:23" s="11" customFormat="1" ht="15" customHeight="1">
      <c r="A229" s="207"/>
      <c r="B229" s="104"/>
      <c r="C229" s="213"/>
      <c r="E229" s="345"/>
      <c r="F229" s="345"/>
      <c r="G229" s="345"/>
      <c r="H229" s="346"/>
      <c r="I229" s="346"/>
      <c r="J229" s="346"/>
      <c r="K229" s="346"/>
      <c r="L229" s="346"/>
      <c r="M229" s="346"/>
      <c r="N229" s="346"/>
      <c r="O229" s="346"/>
      <c r="P229" s="346"/>
      <c r="Q229" s="346"/>
      <c r="R229" s="346"/>
      <c r="S229" s="346"/>
      <c r="T229" s="346"/>
      <c r="U229" s="346"/>
      <c r="V229" s="27"/>
      <c r="W229" s="27"/>
    </row>
    <row r="230" spans="1:23" s="11" customFormat="1" ht="15" customHeight="1">
      <c r="A230" s="207"/>
      <c r="B230" s="104"/>
      <c r="C230" s="213"/>
      <c r="E230" s="345"/>
      <c r="F230" s="345"/>
      <c r="G230" s="345"/>
      <c r="H230" s="346"/>
      <c r="I230" s="346"/>
      <c r="J230" s="346"/>
      <c r="K230" s="346"/>
      <c r="L230" s="346"/>
      <c r="M230" s="346"/>
      <c r="N230" s="346"/>
      <c r="O230" s="346"/>
      <c r="P230" s="346"/>
      <c r="Q230" s="346"/>
      <c r="R230" s="346"/>
      <c r="S230" s="346"/>
      <c r="T230" s="346"/>
      <c r="U230" s="346"/>
      <c r="V230" s="27"/>
      <c r="W230" s="27"/>
    </row>
    <row r="231" spans="1:23" s="11" customFormat="1" ht="15" customHeight="1">
      <c r="A231" s="207"/>
      <c r="B231" s="222" t="s">
        <v>311</v>
      </c>
      <c r="D231" s="208"/>
      <c r="E231" s="218"/>
      <c r="F231" s="218"/>
      <c r="G231" s="218"/>
      <c r="H231" s="219"/>
      <c r="I231" s="219"/>
      <c r="J231" s="219"/>
      <c r="K231" s="219"/>
      <c r="L231" s="219"/>
      <c r="M231" s="219"/>
      <c r="N231" s="219"/>
      <c r="O231" s="219"/>
      <c r="P231" s="219"/>
      <c r="Q231" s="219"/>
      <c r="R231" s="219"/>
      <c r="S231" s="219"/>
      <c r="T231" s="219"/>
      <c r="U231" s="219"/>
      <c r="V231" s="147"/>
      <c r="W231" s="147"/>
    </row>
    <row r="232" spans="1:23" s="11" customFormat="1" ht="15" customHeight="1">
      <c r="A232" s="207"/>
      <c r="B232" s="223" t="s">
        <v>312</v>
      </c>
      <c r="D232" s="208"/>
      <c r="E232" s="218"/>
      <c r="F232" s="218"/>
      <c r="G232" s="218"/>
      <c r="H232" s="219"/>
      <c r="I232" s="219"/>
      <c r="J232" s="219"/>
      <c r="K232" s="219"/>
      <c r="L232" s="219"/>
      <c r="M232" s="219"/>
      <c r="N232" s="219"/>
      <c r="O232" s="219"/>
      <c r="P232" s="219"/>
      <c r="Q232" s="219"/>
      <c r="R232" s="219"/>
      <c r="S232" s="219"/>
      <c r="T232" s="219"/>
      <c r="U232" s="219"/>
      <c r="V232" s="147"/>
      <c r="W232" s="147"/>
    </row>
    <row r="233" spans="1:23" s="104" customFormat="1" ht="15" customHeight="1">
      <c r="A233" s="103"/>
      <c r="B233" s="223" t="s">
        <v>313</v>
      </c>
      <c r="D233" s="132"/>
      <c r="E233" s="149"/>
      <c r="F233" s="149"/>
      <c r="G233" s="149"/>
      <c r="H233" s="150"/>
      <c r="I233" s="150"/>
      <c r="J233" s="150"/>
      <c r="K233" s="150"/>
      <c r="L233" s="150"/>
      <c r="M233" s="150"/>
      <c r="N233" s="150"/>
      <c r="O233" s="150"/>
      <c r="P233" s="150"/>
      <c r="Q233" s="150"/>
      <c r="R233" s="150"/>
      <c r="S233" s="150"/>
      <c r="T233" s="150"/>
      <c r="U233" s="150"/>
      <c r="V233" s="151"/>
      <c r="W233" s="151"/>
    </row>
    <row r="234" spans="1:23" s="104" customFormat="1" ht="15" customHeight="1">
      <c r="A234" s="103"/>
      <c r="B234" s="148" t="s">
        <v>367</v>
      </c>
      <c r="D234" s="132"/>
      <c r="E234" s="149"/>
      <c r="F234" s="149"/>
      <c r="G234" s="149"/>
      <c r="H234" s="150"/>
      <c r="I234" s="150"/>
      <c r="J234" s="150"/>
      <c r="K234" s="150"/>
      <c r="L234" s="150"/>
      <c r="M234" s="150"/>
      <c r="N234" s="150"/>
      <c r="O234" s="150"/>
      <c r="P234" s="150"/>
      <c r="Q234" s="150"/>
      <c r="R234" s="150"/>
      <c r="S234" s="150"/>
      <c r="T234" s="150"/>
      <c r="U234" s="150"/>
      <c r="V234" s="151"/>
      <c r="W234" s="151"/>
    </row>
    <row r="235" spans="1:23" s="104" customFormat="1" ht="15" customHeight="1">
      <c r="A235" s="103"/>
      <c r="B235" s="125" t="s">
        <v>99</v>
      </c>
      <c r="D235" s="132"/>
      <c r="E235" s="149"/>
      <c r="F235" s="149"/>
      <c r="G235" s="149"/>
      <c r="H235" s="150"/>
      <c r="I235" s="150"/>
      <c r="J235" s="150"/>
      <c r="K235" s="150"/>
      <c r="L235" s="150"/>
      <c r="M235" s="150"/>
      <c r="N235" s="150"/>
      <c r="O235" s="150"/>
      <c r="P235" s="150"/>
      <c r="Q235" s="150"/>
      <c r="R235" s="150"/>
      <c r="S235" s="150"/>
      <c r="T235" s="150"/>
      <c r="U235" s="150"/>
      <c r="V235" s="151"/>
      <c r="W235" s="151"/>
    </row>
    <row r="236" spans="1:23" s="104" customFormat="1" ht="15" customHeight="1">
      <c r="A236" s="103"/>
      <c r="B236" s="125" t="s">
        <v>100</v>
      </c>
      <c r="D236" s="132"/>
      <c r="E236" s="149"/>
      <c r="F236" s="149"/>
      <c r="G236" s="149"/>
      <c r="H236" s="150"/>
      <c r="I236" s="150"/>
      <c r="J236" s="150"/>
      <c r="K236" s="150"/>
      <c r="L236" s="150"/>
      <c r="M236" s="150"/>
      <c r="N236" s="150"/>
      <c r="O236" s="150"/>
      <c r="P236" s="150"/>
      <c r="Q236" s="150"/>
      <c r="R236" s="150"/>
      <c r="S236" s="150"/>
      <c r="T236" s="150"/>
      <c r="U236" s="150"/>
      <c r="V236" s="151"/>
      <c r="W236" s="151"/>
    </row>
    <row r="237" spans="1:23" s="104" customFormat="1" ht="15" customHeight="1">
      <c r="A237" s="103"/>
      <c r="B237" s="125" t="s">
        <v>101</v>
      </c>
      <c r="C237" s="133"/>
      <c r="D237" s="152"/>
      <c r="E237" s="149"/>
      <c r="F237" s="149"/>
      <c r="G237" s="149"/>
      <c r="H237" s="150"/>
      <c r="I237" s="150"/>
      <c r="J237" s="150"/>
      <c r="K237" s="150"/>
      <c r="L237" s="150"/>
      <c r="M237" s="150"/>
      <c r="N237" s="150"/>
      <c r="O237" s="150"/>
      <c r="P237" s="150"/>
      <c r="Q237" s="150"/>
      <c r="R237" s="150"/>
      <c r="S237" s="150"/>
      <c r="T237" s="150"/>
      <c r="U237" s="150"/>
      <c r="V237" s="151"/>
      <c r="W237" s="151"/>
    </row>
    <row r="238" spans="1:23" s="104" customFormat="1" ht="15" customHeight="1">
      <c r="A238" s="103"/>
      <c r="B238" s="125" t="s">
        <v>97</v>
      </c>
      <c r="C238" s="133"/>
      <c r="D238" s="152"/>
      <c r="E238" s="149"/>
      <c r="F238" s="149"/>
      <c r="G238" s="149"/>
      <c r="H238" s="150"/>
      <c r="I238" s="150"/>
      <c r="J238" s="150"/>
      <c r="K238" s="150"/>
      <c r="L238" s="150"/>
      <c r="M238" s="150"/>
      <c r="N238" s="150"/>
      <c r="O238" s="150"/>
      <c r="P238" s="150"/>
      <c r="Q238" s="150"/>
      <c r="R238" s="150"/>
      <c r="S238" s="150"/>
      <c r="T238" s="150"/>
      <c r="U238" s="150"/>
      <c r="V238" s="151"/>
      <c r="W238" s="151"/>
    </row>
    <row r="239" spans="1:23" s="104" customFormat="1" ht="15" customHeight="1">
      <c r="A239" s="103"/>
      <c r="B239" s="124" t="s">
        <v>753</v>
      </c>
      <c r="C239" s="133"/>
      <c r="D239" s="152"/>
      <c r="E239" s="149"/>
      <c r="F239" s="149"/>
      <c r="G239" s="149"/>
      <c r="H239" s="150"/>
      <c r="I239" s="150"/>
      <c r="J239" s="150"/>
      <c r="K239" s="150"/>
      <c r="L239" s="150"/>
      <c r="M239" s="150"/>
      <c r="N239" s="150"/>
      <c r="O239" s="150"/>
      <c r="P239" s="150"/>
      <c r="Q239" s="150"/>
      <c r="R239" s="150"/>
      <c r="S239" s="150"/>
      <c r="T239" s="150"/>
      <c r="U239" s="150"/>
      <c r="V239" s="151"/>
      <c r="W239" s="151"/>
    </row>
    <row r="240" spans="1:23" s="104" customFormat="1" ht="15" customHeight="1">
      <c r="A240" s="103"/>
      <c r="B240" s="124" t="s">
        <v>754</v>
      </c>
      <c r="C240" s="133"/>
      <c r="D240" s="152"/>
      <c r="E240" s="149"/>
      <c r="F240" s="149"/>
      <c r="G240" s="149"/>
      <c r="H240" s="150"/>
      <c r="I240" s="150"/>
      <c r="J240" s="150"/>
      <c r="K240" s="150"/>
      <c r="L240" s="150"/>
      <c r="M240" s="150"/>
      <c r="N240" s="150"/>
      <c r="O240" s="150"/>
      <c r="P240" s="150"/>
      <c r="Q240" s="150"/>
      <c r="R240" s="150"/>
      <c r="S240" s="150"/>
      <c r="T240" s="150"/>
      <c r="U240" s="150"/>
      <c r="V240" s="151"/>
      <c r="W240" s="151"/>
    </row>
    <row r="241" spans="1:24" s="134" customFormat="1" ht="15" customHeight="1">
      <c r="B241" s="124" t="s">
        <v>755</v>
      </c>
      <c r="C241" s="133"/>
      <c r="D241" s="153"/>
      <c r="E241" s="151"/>
      <c r="F241" s="151"/>
      <c r="G241" s="151"/>
      <c r="H241" s="151"/>
      <c r="I241" s="151"/>
      <c r="J241" s="151"/>
      <c r="K241" s="151"/>
      <c r="L241" s="151"/>
      <c r="M241" s="151"/>
      <c r="N241" s="151"/>
      <c r="O241" s="151"/>
      <c r="P241" s="151"/>
      <c r="Q241" s="151"/>
      <c r="R241" s="151"/>
      <c r="S241" s="151"/>
      <c r="T241" s="151"/>
      <c r="U241" s="151"/>
      <c r="V241" s="151"/>
      <c r="W241" s="151"/>
    </row>
    <row r="242" spans="1:24" s="134" customFormat="1" ht="15" customHeight="1">
      <c r="B242" s="125" t="s">
        <v>96</v>
      </c>
      <c r="C242" s="133"/>
      <c r="D242" s="153"/>
      <c r="E242" s="151"/>
      <c r="F242" s="151"/>
      <c r="G242" s="151"/>
      <c r="H242" s="151"/>
      <c r="I242" s="151"/>
      <c r="J242" s="151"/>
      <c r="K242" s="151"/>
      <c r="L242" s="151"/>
      <c r="M242" s="151"/>
      <c r="N242" s="151"/>
      <c r="O242" s="151"/>
      <c r="P242" s="151"/>
      <c r="Q242" s="151"/>
      <c r="R242" s="151"/>
      <c r="S242" s="151"/>
      <c r="T242" s="151"/>
      <c r="U242" s="151"/>
      <c r="V242" s="151"/>
      <c r="W242" s="151"/>
    </row>
    <row r="243" spans="1:24" s="134" customFormat="1" ht="15" customHeight="1">
      <c r="B243" s="125" t="s">
        <v>103</v>
      </c>
      <c r="C243" s="153"/>
      <c r="D243" s="153"/>
      <c r="E243" s="151"/>
      <c r="F243" s="151"/>
      <c r="G243" s="151"/>
      <c r="H243" s="151"/>
      <c r="I243" s="151"/>
      <c r="J243" s="151"/>
      <c r="K243" s="151"/>
      <c r="L243" s="151"/>
      <c r="M243" s="151"/>
      <c r="N243" s="151"/>
      <c r="O243" s="151"/>
      <c r="P243" s="151"/>
      <c r="Q243" s="151"/>
      <c r="R243" s="151"/>
      <c r="S243" s="151"/>
      <c r="T243" s="151"/>
      <c r="U243" s="151"/>
      <c r="V243" s="151"/>
      <c r="W243" s="151"/>
    </row>
    <row r="244" spans="1:24" s="134" customFormat="1" ht="15" customHeight="1">
      <c r="B244" s="125" t="s">
        <v>104</v>
      </c>
      <c r="C244" s="153"/>
      <c r="D244" s="153"/>
      <c r="E244" s="151"/>
      <c r="F244" s="151"/>
      <c r="G244" s="151"/>
      <c r="H244" s="151"/>
      <c r="I244" s="151"/>
      <c r="J244" s="151"/>
      <c r="K244" s="151"/>
      <c r="L244" s="151"/>
      <c r="M244" s="151"/>
      <c r="N244" s="151"/>
      <c r="O244" s="151"/>
      <c r="P244" s="151"/>
      <c r="Q244" s="151"/>
      <c r="R244" s="151"/>
      <c r="S244" s="151"/>
      <c r="T244" s="151"/>
      <c r="U244" s="151"/>
      <c r="V244" s="151"/>
      <c r="W244" s="151"/>
    </row>
    <row r="245" spans="1:24" s="134" customFormat="1" ht="15" customHeight="1">
      <c r="B245" s="137" t="s">
        <v>625</v>
      </c>
      <c r="C245" s="133"/>
      <c r="D245" s="153"/>
      <c r="E245" s="151"/>
      <c r="F245" s="151"/>
      <c r="G245" s="151"/>
      <c r="H245" s="151"/>
      <c r="I245" s="151"/>
      <c r="J245" s="151"/>
      <c r="K245" s="151"/>
      <c r="L245" s="151"/>
      <c r="M245" s="151"/>
      <c r="N245" s="151"/>
      <c r="O245" s="151"/>
      <c r="P245" s="151"/>
      <c r="Q245" s="151"/>
      <c r="R245" s="151"/>
      <c r="S245" s="151"/>
      <c r="T245" s="151"/>
      <c r="U245" s="151"/>
      <c r="V245" s="151"/>
      <c r="W245" s="151"/>
    </row>
    <row r="246" spans="1:24" s="134" customFormat="1" ht="15" customHeight="1">
      <c r="B246" s="137" t="s">
        <v>105</v>
      </c>
      <c r="C246" s="133"/>
      <c r="D246" s="153"/>
      <c r="E246" s="151"/>
      <c r="F246" s="151"/>
      <c r="G246" s="151"/>
      <c r="H246" s="151"/>
      <c r="I246" s="151"/>
      <c r="J246" s="151"/>
      <c r="K246" s="151"/>
      <c r="L246" s="151"/>
      <c r="M246" s="151"/>
      <c r="N246" s="151"/>
      <c r="O246" s="151"/>
      <c r="P246" s="151"/>
      <c r="Q246" s="151"/>
      <c r="R246" s="151"/>
      <c r="S246" s="151"/>
      <c r="T246" s="151"/>
      <c r="U246" s="151"/>
      <c r="V246" s="151"/>
      <c r="W246" s="151"/>
    </row>
    <row r="247" spans="1:24" s="134" customFormat="1" ht="15" customHeight="1">
      <c r="B247" s="137" t="s">
        <v>102</v>
      </c>
      <c r="C247" s="133"/>
      <c r="D247" s="153"/>
      <c r="E247" s="151"/>
      <c r="F247" s="151"/>
      <c r="G247" s="151"/>
      <c r="H247" s="151"/>
      <c r="I247" s="151"/>
      <c r="J247" s="151"/>
      <c r="K247" s="151"/>
      <c r="L247" s="151"/>
      <c r="M247" s="151"/>
      <c r="N247" s="151"/>
      <c r="O247" s="151"/>
      <c r="P247" s="151"/>
      <c r="Q247" s="151"/>
      <c r="R247" s="151"/>
      <c r="S247" s="151"/>
      <c r="T247" s="151"/>
      <c r="U247" s="151"/>
      <c r="V247" s="151"/>
      <c r="W247" s="151"/>
    </row>
    <row r="248" spans="1:24" s="134" customFormat="1" ht="15" customHeight="1">
      <c r="B248" s="137" t="s">
        <v>841</v>
      </c>
      <c r="C248" s="104"/>
      <c r="D248" s="153"/>
      <c r="E248" s="151"/>
      <c r="F248" s="151"/>
      <c r="G248" s="151"/>
      <c r="H248" s="151"/>
      <c r="I248" s="151"/>
      <c r="J248" s="151"/>
      <c r="K248" s="151"/>
      <c r="L248" s="151"/>
      <c r="M248" s="151"/>
      <c r="N248" s="151"/>
      <c r="O248" s="151"/>
      <c r="P248" s="151"/>
      <c r="Q248" s="151"/>
      <c r="R248" s="151"/>
      <c r="S248" s="151"/>
      <c r="T248" s="151"/>
      <c r="U248" s="151"/>
      <c r="V248" s="151"/>
      <c r="W248" s="151"/>
    </row>
    <row r="249" spans="1:24" s="134" customFormat="1" ht="15" customHeight="1">
      <c r="B249" s="192" t="str">
        <f>"‧消費者於購買前，應詳閱各種銷售文件內容，本商品之預定附加費用率，"&amp;OP!$D$101&amp;"；如要詳細了解其他"</f>
        <v>‧消費者於購買前，應詳閱各種銷售文件內容，本商品之預定附加費用率，最高27.77%，最低19.36%；如要詳細了解其他</v>
      </c>
      <c r="C249" s="104"/>
      <c r="D249" s="153"/>
      <c r="E249" s="151"/>
      <c r="F249" s="151"/>
      <c r="G249" s="151"/>
      <c r="H249" s="151"/>
      <c r="I249" s="151"/>
      <c r="J249" s="151"/>
      <c r="K249" s="151"/>
      <c r="L249" s="151"/>
      <c r="M249" s="151"/>
      <c r="N249" s="151"/>
      <c r="O249" s="151"/>
      <c r="P249" s="151"/>
      <c r="Q249" s="151"/>
      <c r="R249" s="151"/>
      <c r="S249" s="151"/>
      <c r="T249" s="151"/>
      <c r="U249" s="151"/>
      <c r="V249" s="151"/>
      <c r="W249" s="151"/>
    </row>
    <row r="250" spans="1:24" s="134" customFormat="1" ht="15" customHeight="1">
      <c r="B250" s="192" t="s">
        <v>372</v>
      </c>
      <c r="C250" s="104"/>
      <c r="D250" s="153"/>
      <c r="E250" s="151"/>
      <c r="F250" s="151"/>
      <c r="G250" s="151"/>
      <c r="H250" s="151"/>
      <c r="I250" s="151"/>
      <c r="J250" s="151"/>
      <c r="K250" s="151"/>
      <c r="L250" s="151"/>
      <c r="M250" s="151"/>
      <c r="N250" s="151"/>
      <c r="O250" s="151"/>
      <c r="P250" s="151"/>
      <c r="Q250" s="151"/>
      <c r="R250" s="151"/>
      <c r="S250" s="151"/>
      <c r="T250" s="151"/>
      <c r="U250" s="151"/>
      <c r="V250" s="151"/>
      <c r="W250" s="151"/>
    </row>
    <row r="251" spans="1:24" s="134" customFormat="1" ht="15" customHeight="1">
      <c r="B251" s="192" t="s">
        <v>373</v>
      </c>
      <c r="C251" s="104"/>
      <c r="D251" s="153"/>
      <c r="E251" s="151"/>
      <c r="F251" s="151"/>
      <c r="G251" s="151"/>
      <c r="H251" s="151"/>
      <c r="I251" s="151"/>
      <c r="J251" s="151"/>
      <c r="K251" s="151"/>
      <c r="L251" s="151"/>
      <c r="M251" s="151"/>
      <c r="N251" s="151"/>
      <c r="O251" s="151"/>
      <c r="P251" s="151"/>
      <c r="Q251" s="151"/>
      <c r="R251" s="151"/>
      <c r="S251" s="151"/>
      <c r="T251" s="151"/>
      <c r="U251" s="151"/>
      <c r="V251" s="151"/>
      <c r="W251" s="151"/>
    </row>
    <row r="252" spans="1:24" s="134" customFormat="1" ht="15" customHeight="1">
      <c r="B252" s="192"/>
      <c r="C252" s="104"/>
      <c r="D252" s="153"/>
      <c r="E252" s="151"/>
      <c r="F252" s="151"/>
      <c r="G252" s="151"/>
      <c r="H252" s="151"/>
      <c r="I252" s="151"/>
      <c r="J252" s="151"/>
      <c r="K252" s="151"/>
      <c r="L252" s="151"/>
      <c r="M252" s="151"/>
      <c r="N252" s="151"/>
      <c r="O252" s="151"/>
      <c r="P252" s="151"/>
      <c r="Q252" s="151"/>
      <c r="R252" s="151"/>
      <c r="S252" s="151"/>
      <c r="T252" s="151"/>
      <c r="U252" s="151"/>
      <c r="V252" s="151"/>
      <c r="W252" s="151"/>
    </row>
    <row r="253" spans="1:24" s="23" customFormat="1" ht="15" customHeight="1">
      <c r="A253" s="34">
        <v>1</v>
      </c>
      <c r="B253" s="600" t="str">
        <f>OP!$D$107</f>
        <v>本建議書僅供參考，詳細商品內容及其變更，應以投保當時保單條款內容及本公司核保、保全作業規定為準</v>
      </c>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22"/>
    </row>
    <row r="254" spans="1:24" s="23" customFormat="1" ht="15" customHeight="1">
      <c r="B254" s="365"/>
      <c r="C254" s="366"/>
      <c r="E254" s="643" t="str">
        <f>OP!$D$106</f>
        <v xml:space="preserve"> ※本契約條款樣張須於訂立契約前提供要保人至少三日審閱期間</v>
      </c>
      <c r="F254" s="644"/>
      <c r="G254" s="644"/>
      <c r="H254" s="644"/>
      <c r="I254" s="644"/>
      <c r="J254" s="644"/>
      <c r="K254" s="644"/>
      <c r="L254" s="644"/>
      <c r="M254" s="644"/>
      <c r="N254" s="644"/>
      <c r="O254" s="644"/>
      <c r="P254" s="644"/>
      <c r="Q254" s="644"/>
      <c r="R254" s="497"/>
      <c r="S254" s="498"/>
      <c r="T254" s="498"/>
      <c r="U254" s="498"/>
      <c r="V254" s="498"/>
      <c r="W254" s="160" t="str">
        <f ca="1">OP!$D$105</f>
        <v>V1.1-1150101 試算日：1150101</v>
      </c>
      <c r="X254" s="22"/>
    </row>
    <row r="255" spans="1:24"/>
    <row r="256" spans="1:24"/>
    <row r="257" spans="1:23" ht="25.5">
      <c r="A257" s="157">
        <v>1</v>
      </c>
      <c r="B257" s="599" t="str">
        <f>IF(ISERROR(VLOOKUP(A257,PI,2,0)),"",VLOOKUP(A257,PI,2,0))</f>
        <v>富邦人壽保險股份有限公司履行個人資料保護法告知說明書</v>
      </c>
      <c r="C257" s="599"/>
      <c r="D257" s="599"/>
      <c r="E257" s="599"/>
      <c r="F257" s="599"/>
      <c r="G257" s="599"/>
      <c r="H257" s="599"/>
      <c r="I257" s="599"/>
      <c r="J257" s="599"/>
      <c r="K257" s="599"/>
      <c r="L257" s="599"/>
      <c r="M257" s="599"/>
      <c r="N257" s="599"/>
      <c r="O257" s="599"/>
      <c r="P257" s="599"/>
      <c r="Q257" s="599"/>
      <c r="R257" s="599"/>
      <c r="S257" s="599"/>
      <c r="T257" s="599"/>
      <c r="U257" s="599"/>
      <c r="V257" s="599"/>
      <c r="W257" s="599"/>
    </row>
    <row r="258" spans="1:23" ht="16.5">
      <c r="A258" s="157">
        <v>2</v>
      </c>
      <c r="B258" s="158"/>
      <c r="C258" s="158" t="str">
        <f t="shared" ref="C258:C296" si="2">IF(ISERROR(VLOOKUP(A258,PI,2,0)),"",VLOOKUP(A258,PI,2,0))</f>
        <v xml:space="preserve"> </v>
      </c>
    </row>
    <row r="259" spans="1:23" ht="16.5">
      <c r="A259" s="157">
        <v>3</v>
      </c>
      <c r="B259" s="158"/>
      <c r="C259" s="158" t="str">
        <f t="shared" si="2"/>
        <v>富邦人壽保險股份有限公司（下稱本公司）依據個人資料保護法（以下稱個資法）</v>
      </c>
    </row>
    <row r="260" spans="1:23" ht="16.5">
      <c r="A260" s="157">
        <v>4</v>
      </c>
      <c r="B260" s="158"/>
      <c r="C260" s="158" t="str">
        <f t="shared" si="2"/>
        <v>規定，向 台端告知下列事項，請 台端詳閱：</v>
      </c>
    </row>
    <row r="261" spans="1:23" ht="16.5">
      <c r="A261" s="157">
        <v>5</v>
      </c>
      <c r="B261" s="158"/>
      <c r="C261" s="158" t="str">
        <f t="shared" si="2"/>
        <v>一、蒐集之目的：</v>
      </c>
    </row>
    <row r="262" spans="1:23" ht="16.5">
      <c r="A262" s="157">
        <v>6</v>
      </c>
      <c r="B262" s="158"/>
      <c r="C262" s="158" t="str">
        <f t="shared" si="2"/>
        <v>（一）人身保險（００一）</v>
      </c>
    </row>
    <row r="263" spans="1:23" ht="16.5">
      <c r="A263" s="157">
        <v>7</v>
      </c>
      <c r="B263" s="158"/>
      <c r="C263" s="158" t="str">
        <f t="shared" si="2"/>
        <v>（二）其他經營合於營業登記項目或組織章程所定之業務（一八一）</v>
      </c>
    </row>
    <row r="264" spans="1:23" ht="16.5">
      <c r="A264" s="157">
        <v>8</v>
      </c>
      <c r="B264" s="158"/>
      <c r="C264" s="158" t="str">
        <f t="shared" si="2"/>
        <v>二、蒐集之個人資料類別：</v>
      </c>
    </row>
    <row r="265" spans="1:23" ht="16.5">
      <c r="A265" s="157">
        <v>9</v>
      </c>
      <c r="B265" s="158"/>
      <c r="C265" s="158" t="str">
        <f t="shared" si="2"/>
        <v>（一）姓名。</v>
      </c>
    </row>
    <row r="266" spans="1:23" ht="16.5">
      <c r="A266" s="157">
        <v>10</v>
      </c>
      <c r="B266" s="158"/>
      <c r="C266" s="158" t="str">
        <f t="shared" si="2"/>
        <v>（二）身分證統一編號。</v>
      </c>
    </row>
    <row r="267" spans="1:23" ht="16.5">
      <c r="A267" s="157">
        <v>11</v>
      </c>
      <c r="B267" s="158"/>
      <c r="C267" s="158" t="str">
        <f t="shared" si="2"/>
        <v>（三）地址。</v>
      </c>
    </row>
    <row r="268" spans="1:23" ht="16.5">
      <c r="A268" s="157">
        <v>12</v>
      </c>
      <c r="B268" s="158"/>
      <c r="C268" s="158" t="str">
        <f t="shared" si="2"/>
        <v>（四）病歷、醫療、健康檢查 。</v>
      </c>
    </row>
    <row r="269" spans="1:23" ht="16.5">
      <c r="A269" s="157">
        <v>13</v>
      </c>
      <c r="B269" s="158"/>
      <c r="C269" s="158" t="str">
        <f t="shared" si="2"/>
        <v>（五）要保書、要保文件等其他基於保險契約所提供之個人資料。</v>
      </c>
    </row>
    <row r="270" spans="1:23" ht="16.5">
      <c r="A270" s="157">
        <v>14</v>
      </c>
      <c r="B270" s="158"/>
      <c r="C270" s="158" t="str">
        <f t="shared" si="2"/>
        <v>三、個人資料利用之期間、地區、對象、方式：</v>
      </c>
    </row>
    <row r="271" spans="1:23" ht="16.5">
      <c r="A271" s="157">
        <v>15</v>
      </c>
      <c r="B271" s="158"/>
      <c r="C271" s="158" t="str">
        <f t="shared" si="2"/>
        <v>（一）期間：因執行業務所必須及依法令規定應為保存之期間。</v>
      </c>
    </row>
    <row r="272" spans="1:23" ht="16.5">
      <c r="A272" s="157">
        <v>16</v>
      </c>
      <c r="B272" s="158"/>
      <c r="C272" s="158" t="str">
        <f t="shared" si="2"/>
        <v>（二）對象：本公司、中華民國人壽保險商業同業公會、財團法人保險事業發展</v>
      </c>
    </row>
    <row r="273" spans="1:3" ht="16.5">
      <c r="A273" s="157">
        <v>17</v>
      </c>
      <c r="B273" s="158"/>
      <c r="C273" s="158" t="str">
        <f t="shared" si="2"/>
        <v xml:space="preserve">      中心、財團法人金融消費評議中心、業務委外機構、臺灣網路認證(股)公司、</v>
      </c>
    </row>
    <row r="274" spans="1:3" ht="16.5">
      <c r="A274" s="157">
        <v>18</v>
      </c>
      <c r="B274" s="158"/>
      <c r="C274" s="158" t="str">
        <f t="shared" si="2"/>
        <v xml:space="preserve">      與本公司有再保業務往來之公司、依法有調查權機關或金融監理機關。</v>
      </c>
    </row>
    <row r="275" spans="1:3" ht="16.5">
      <c r="A275" s="157">
        <v>19</v>
      </c>
      <c r="B275" s="158"/>
      <c r="C275" s="158" t="str">
        <f t="shared" si="2"/>
        <v>（三）地區：上述對象所在之地區。</v>
      </c>
    </row>
    <row r="276" spans="1:3" ht="16.5">
      <c r="A276" s="157">
        <v>20</v>
      </c>
      <c r="B276" s="158"/>
      <c r="C276" s="158" t="str">
        <f t="shared" si="2"/>
        <v>（四）方式：合於法令規定之利用方式。</v>
      </c>
    </row>
    <row r="277" spans="1:3" ht="16.5">
      <c r="A277" s="157">
        <v>21</v>
      </c>
      <c r="B277" s="158"/>
      <c r="C277" s="158" t="str">
        <f t="shared" si="2"/>
        <v>四、依據個資法第三條規定，台端就本公司保有 台端之個人資料得行使之權利及</v>
      </c>
    </row>
    <row r="278" spans="1:3" ht="16.5">
      <c r="A278" s="157">
        <v>22</v>
      </c>
      <c r="B278" s="158"/>
      <c r="C278" s="158" t="str">
        <f t="shared" si="2"/>
        <v xml:space="preserve">    方式：</v>
      </c>
    </row>
    <row r="279" spans="1:3" ht="16.5">
      <c r="A279" s="157">
        <v>23</v>
      </c>
      <c r="B279" s="158"/>
      <c r="C279" s="158" t="str">
        <f t="shared" si="2"/>
        <v>（一）得向本公司行使之權利：</v>
      </c>
    </row>
    <row r="280" spans="1:3" ht="16.5">
      <c r="A280" s="157">
        <v>24</v>
      </c>
      <c r="B280" s="158"/>
      <c r="C280" s="158" t="str">
        <f t="shared" si="2"/>
        <v xml:space="preserve">      1.向本公司查詢、請求閱覽或請求製給複製本。</v>
      </c>
    </row>
    <row r="281" spans="1:3" ht="16.5">
      <c r="A281" s="157">
        <v>25</v>
      </c>
      <c r="B281" s="158"/>
      <c r="C281" s="158" t="str">
        <f t="shared" si="2"/>
        <v xml:space="preserve">      2.向本公司請求補充或更正。</v>
      </c>
    </row>
    <row r="282" spans="1:3" ht="16.5">
      <c r="A282" s="157">
        <v>26</v>
      </c>
      <c r="B282" s="158"/>
      <c r="C282" s="158" t="str">
        <f t="shared" si="2"/>
        <v xml:space="preserve">      3.向本公司請求停止蒐集、處理或利用及請求刪除。</v>
      </c>
    </row>
    <row r="283" spans="1:3" ht="16.5">
      <c r="A283" s="157">
        <v>27</v>
      </c>
      <c r="B283" s="158"/>
      <c r="C283" s="158" t="str">
        <f t="shared" si="2"/>
        <v>（二）行使權利之方式：</v>
      </c>
    </row>
    <row r="284" spans="1:3" ht="16.5">
      <c r="A284" s="157">
        <v>28</v>
      </c>
      <c r="B284" s="158"/>
      <c r="C284" s="158" t="str">
        <f t="shared" si="2"/>
        <v xml:space="preserve">      您可以透過書面（包含電子郵件、傳真、電子文件）方式行使權利。</v>
      </c>
    </row>
    <row r="285" spans="1:3" ht="16.5">
      <c r="A285" s="157">
        <v>29</v>
      </c>
      <c r="B285" s="158"/>
      <c r="C285" s="158" t="str">
        <f t="shared" si="2"/>
        <v>五、台端不提供個人資料所致權益之影響</v>
      </c>
    </row>
    <row r="286" spans="1:3" ht="16.5">
      <c r="A286" s="157">
        <v>30</v>
      </c>
      <c r="B286" s="158"/>
      <c r="C286" s="158" t="str">
        <f t="shared" si="2"/>
        <v xml:space="preserve">    台端若未能提供相關個人資料時，本公司將可能延後或無法進行必要之審核</v>
      </c>
    </row>
    <row r="287" spans="1:3" ht="16.5">
      <c r="A287" s="157">
        <v>31</v>
      </c>
      <c r="B287" s="158"/>
      <c r="C287" s="158" t="str">
        <f t="shared" si="2"/>
        <v xml:space="preserve">    及處理作業，因此可能婉謝承保、遲延或無法承保。</v>
      </c>
    </row>
    <row r="288" spans="1:3" ht="16.5">
      <c r="A288" s="157">
        <v>32</v>
      </c>
      <c r="B288" s="158"/>
      <c r="C288" s="158" t="str">
        <f t="shared" si="2"/>
        <v/>
      </c>
    </row>
    <row r="289" spans="1:23" ht="16.5">
      <c r="A289" s="157">
        <v>33</v>
      </c>
      <c r="B289" s="158"/>
      <c r="C289" s="158" t="str">
        <f t="shared" si="2"/>
        <v/>
      </c>
    </row>
    <row r="290" spans="1:23" ht="16.5">
      <c r="A290" s="157">
        <v>34</v>
      </c>
      <c r="B290" s="158"/>
      <c r="C290" s="158" t="str">
        <f t="shared" si="2"/>
        <v/>
      </c>
    </row>
    <row r="291" spans="1:23" ht="16.5">
      <c r="A291" s="157">
        <v>35</v>
      </c>
      <c r="B291" s="158"/>
      <c r="C291" s="158" t="str">
        <f t="shared" si="2"/>
        <v/>
      </c>
    </row>
    <row r="292" spans="1:23" ht="16.5">
      <c r="A292" s="157">
        <v>36</v>
      </c>
      <c r="B292" s="158"/>
      <c r="C292" s="158" t="str">
        <f t="shared" si="2"/>
        <v/>
      </c>
    </row>
    <row r="293" spans="1:23" ht="16.5">
      <c r="A293" s="157">
        <v>37</v>
      </c>
      <c r="B293" s="158"/>
      <c r="C293" s="158" t="str">
        <f t="shared" si="2"/>
        <v/>
      </c>
    </row>
    <row r="294" spans="1:23" ht="16.5">
      <c r="A294" s="157">
        <v>38</v>
      </c>
      <c r="B294" s="158"/>
      <c r="C294" s="158" t="str">
        <f t="shared" si="2"/>
        <v/>
      </c>
    </row>
    <row r="295" spans="1:23" ht="16.5">
      <c r="A295" s="157">
        <v>39</v>
      </c>
      <c r="B295" s="158"/>
      <c r="C295" s="158" t="str">
        <f t="shared" si="2"/>
        <v/>
      </c>
    </row>
    <row r="296" spans="1:23" ht="16.5">
      <c r="A296" s="157">
        <v>40</v>
      </c>
      <c r="B296" s="158"/>
      <c r="C296" s="158" t="str">
        <f t="shared" si="2"/>
        <v/>
      </c>
    </row>
    <row r="297" spans="1:23"/>
    <row r="298" spans="1:23"/>
    <row r="299" spans="1:23"/>
    <row r="300" spans="1:23"/>
    <row r="301" spans="1:23">
      <c r="L301" s="13"/>
      <c r="M301" s="13"/>
      <c r="N301" s="13"/>
      <c r="O301" s="13"/>
      <c r="P301" s="13"/>
      <c r="Q301" s="13"/>
      <c r="R301" s="13"/>
      <c r="S301" s="13"/>
      <c r="T301" s="13"/>
      <c r="U301" s="13"/>
      <c r="V301" s="13"/>
      <c r="W301" s="13"/>
    </row>
    <row r="302" spans="1:23">
      <c r="B302" s="500"/>
      <c r="C302" s="496"/>
      <c r="D302" s="496"/>
      <c r="E302" s="496"/>
      <c r="F302" s="496"/>
      <c r="G302" s="496"/>
      <c r="H302" s="496"/>
      <c r="I302" s="496"/>
      <c r="J302" s="496"/>
      <c r="K302" s="496"/>
      <c r="L302" s="496"/>
      <c r="M302" s="500"/>
      <c r="N302" s="496"/>
      <c r="O302" s="496"/>
      <c r="P302" s="496"/>
      <c r="Q302" s="496"/>
      <c r="R302" s="496"/>
      <c r="S302" s="496"/>
      <c r="T302" s="496"/>
      <c r="U302" s="496"/>
      <c r="V302" s="496"/>
      <c r="W302" s="501"/>
    </row>
    <row r="303" spans="1:23">
      <c r="B303" s="502" t="s">
        <v>965</v>
      </c>
      <c r="C303" s="499"/>
      <c r="D303" s="499"/>
      <c r="E303" s="499"/>
      <c r="F303" s="499"/>
      <c r="G303" s="499"/>
      <c r="H303" s="499"/>
      <c r="I303" s="499"/>
      <c r="J303" s="499"/>
      <c r="K303" s="499"/>
      <c r="M303" s="502" t="s">
        <v>966</v>
      </c>
      <c r="N303" s="499"/>
      <c r="O303" s="499"/>
      <c r="P303" s="499"/>
      <c r="Q303" s="499"/>
      <c r="R303" s="499"/>
      <c r="S303" s="499"/>
      <c r="T303" s="499"/>
      <c r="U303" s="499"/>
      <c r="V303" s="499"/>
      <c r="W303" s="503"/>
    </row>
    <row r="304" spans="1:23">
      <c r="B304" s="502"/>
      <c r="C304" s="499"/>
      <c r="D304" s="499"/>
      <c r="E304" s="499"/>
      <c r="F304" s="499"/>
      <c r="G304" s="499"/>
      <c r="H304" s="499"/>
      <c r="I304" s="499"/>
      <c r="J304" s="499"/>
      <c r="K304" s="499"/>
      <c r="L304" s="499"/>
      <c r="M304" s="502"/>
      <c r="N304" s="499"/>
      <c r="O304" s="499"/>
      <c r="P304" s="499"/>
      <c r="Q304" s="499"/>
      <c r="R304" s="499"/>
      <c r="S304" s="499"/>
      <c r="T304" s="499"/>
      <c r="U304" s="499"/>
      <c r="V304" s="499"/>
      <c r="W304" s="503"/>
    </row>
    <row r="305" spans="2:23">
      <c r="B305" s="502"/>
      <c r="C305" s="499"/>
      <c r="D305" s="499"/>
      <c r="E305" s="499"/>
      <c r="F305" s="499"/>
      <c r="G305" s="499"/>
      <c r="H305" s="499"/>
      <c r="I305" s="499"/>
      <c r="J305" s="499"/>
      <c r="K305" s="499"/>
      <c r="L305" s="499"/>
      <c r="M305" s="502"/>
      <c r="N305" s="499"/>
      <c r="O305" s="499"/>
      <c r="P305" s="499"/>
      <c r="Q305" s="499"/>
      <c r="R305" s="499"/>
      <c r="S305" s="499"/>
      <c r="T305" s="499"/>
      <c r="U305" s="499"/>
      <c r="V305" s="499"/>
      <c r="W305" s="503"/>
    </row>
    <row r="306" spans="2:23">
      <c r="B306" s="502"/>
      <c r="C306" s="504" t="s">
        <v>304</v>
      </c>
      <c r="D306" s="499"/>
      <c r="E306" s="499"/>
      <c r="F306" s="499"/>
      <c r="G306" s="499"/>
      <c r="H306" s="499"/>
      <c r="I306" s="499"/>
      <c r="J306" s="499"/>
      <c r="K306" s="499"/>
      <c r="L306" s="499"/>
      <c r="M306" s="507" t="s">
        <v>1050</v>
      </c>
      <c r="N306" s="504"/>
      <c r="O306" s="504"/>
      <c r="P306" s="504"/>
      <c r="Q306" s="504"/>
      <c r="R306" s="499"/>
      <c r="S306" s="499"/>
      <c r="T306" s="499"/>
      <c r="U306" s="499"/>
      <c r="V306" s="499"/>
      <c r="W306" s="503"/>
    </row>
    <row r="307" spans="2:23">
      <c r="B307" s="505"/>
      <c r="C307" s="204"/>
      <c r="D307" s="204"/>
      <c r="E307" s="204"/>
      <c r="F307" s="204"/>
      <c r="G307" s="204"/>
      <c r="H307" s="204"/>
      <c r="I307" s="204"/>
      <c r="J307" s="204"/>
      <c r="K307" s="204"/>
      <c r="L307" s="204"/>
      <c r="M307" s="505"/>
      <c r="N307" s="204"/>
      <c r="O307" s="204"/>
      <c r="P307" s="204"/>
      <c r="Q307" s="204"/>
      <c r="R307" s="204"/>
      <c r="S307" s="204"/>
      <c r="T307" s="204"/>
      <c r="U307" s="204"/>
      <c r="V307" s="204"/>
      <c r="W307" s="506"/>
    </row>
    <row r="308" spans="2:23">
      <c r="W308" s="160" t="str">
        <f ca="1">"富邦人壽提供，"&amp;OP!$C$54&amp;" 試算日："&amp;OP!$D$121</f>
        <v>富邦人壽提供，V1.1-1150101 試算日：1150101</v>
      </c>
    </row>
    <row r="309" spans="2:23" ht="15.75" customHeight="1">
      <c r="W309" s="13"/>
    </row>
  </sheetData>
  <sheetProtection algorithmName="SHA-512" hashValue="6tZnUvrdb/iNbFNUXsb0QwXKuVPEKEoDYwdGhGztMGCxH+fvE/Zy5qyuWqXK1LcPTK6l61RWQeHh0T2zP4Z2rA==" saltValue="jl1inHED+OyeLouFX8OC2A==" spinCount="100000" sheet="1" objects="1" scenarios="1" selectLockedCells="1" selectUnlockedCells="1"/>
  <mergeCells count="938">
    <mergeCell ref="B80:W80"/>
    <mergeCell ref="E136:Q136"/>
    <mergeCell ref="E78:Q78"/>
    <mergeCell ref="E195:Q195"/>
    <mergeCell ref="E254:Q254"/>
    <mergeCell ref="B5:M5"/>
    <mergeCell ref="B6:M6"/>
    <mergeCell ref="N5:P5"/>
    <mergeCell ref="N6:P6"/>
    <mergeCell ref="Q5:S5"/>
    <mergeCell ref="Q6:S6"/>
    <mergeCell ref="N13:W13"/>
    <mergeCell ref="N14:W14"/>
    <mergeCell ref="K13:M13"/>
    <mergeCell ref="K14:M14"/>
    <mergeCell ref="B13:J13"/>
    <mergeCell ref="B14:J14"/>
    <mergeCell ref="N212:P212"/>
    <mergeCell ref="Q212:S212"/>
    <mergeCell ref="T212:V212"/>
    <mergeCell ref="H213:J213"/>
    <mergeCell ref="K213:M213"/>
    <mergeCell ref="N213:P213"/>
    <mergeCell ref="Q213:S213"/>
    <mergeCell ref="T213:V213"/>
    <mergeCell ref="H214:J214"/>
    <mergeCell ref="K214:M214"/>
    <mergeCell ref="N214:P214"/>
    <mergeCell ref="Q214:S214"/>
    <mergeCell ref="T214:V214"/>
    <mergeCell ref="E212:G212"/>
    <mergeCell ref="E213:G213"/>
    <mergeCell ref="E214:G214"/>
    <mergeCell ref="E215:G215"/>
    <mergeCell ref="E216:G216"/>
    <mergeCell ref="E217:G217"/>
    <mergeCell ref="E218:G218"/>
    <mergeCell ref="E219:G219"/>
    <mergeCell ref="K211:M211"/>
    <mergeCell ref="H212:J212"/>
    <mergeCell ref="K212:M212"/>
    <mergeCell ref="H215:J215"/>
    <mergeCell ref="K215:M215"/>
    <mergeCell ref="H216:J216"/>
    <mergeCell ref="K216:M216"/>
    <mergeCell ref="H217:J217"/>
    <mergeCell ref="K217:M217"/>
    <mergeCell ref="H218:J218"/>
    <mergeCell ref="K218:M218"/>
    <mergeCell ref="H219:J219"/>
    <mergeCell ref="K219:M219"/>
    <mergeCell ref="D130:F130"/>
    <mergeCell ref="G130:H130"/>
    <mergeCell ref="I130:K130"/>
    <mergeCell ref="L130:M130"/>
    <mergeCell ref="N130:P130"/>
    <mergeCell ref="Q130:R130"/>
    <mergeCell ref="S130:U130"/>
    <mergeCell ref="V130:W130"/>
    <mergeCell ref="E211:G211"/>
    <mergeCell ref="H211:J211"/>
    <mergeCell ref="N211:P211"/>
    <mergeCell ref="Q211:S211"/>
    <mergeCell ref="T211:V211"/>
    <mergeCell ref="B135:W135"/>
    <mergeCell ref="D96:F96"/>
    <mergeCell ref="G96:H96"/>
    <mergeCell ref="I96:K96"/>
    <mergeCell ref="N96:P96"/>
    <mergeCell ref="Q96:R96"/>
    <mergeCell ref="S96:U96"/>
    <mergeCell ref="I99:K99"/>
    <mergeCell ref="N99:P99"/>
    <mergeCell ref="Q99:R99"/>
    <mergeCell ref="S99:U99"/>
    <mergeCell ref="D94:F94"/>
    <mergeCell ref="G94:H94"/>
    <mergeCell ref="I94:K94"/>
    <mergeCell ref="N94:P94"/>
    <mergeCell ref="Q94:R94"/>
    <mergeCell ref="S94:U94"/>
    <mergeCell ref="D95:F95"/>
    <mergeCell ref="G95:H95"/>
    <mergeCell ref="I95:K95"/>
    <mergeCell ref="N95:P95"/>
    <mergeCell ref="Q95:R95"/>
    <mergeCell ref="S95:U95"/>
    <mergeCell ref="G92:H92"/>
    <mergeCell ref="I92:K92"/>
    <mergeCell ref="N92:P92"/>
    <mergeCell ref="Q92:R92"/>
    <mergeCell ref="S92:U92"/>
    <mergeCell ref="I93:K93"/>
    <mergeCell ref="N93:P93"/>
    <mergeCell ref="Q93:R93"/>
    <mergeCell ref="S93:U93"/>
    <mergeCell ref="D84:H84"/>
    <mergeCell ref="D85:F85"/>
    <mergeCell ref="G85:H85"/>
    <mergeCell ref="I84:M84"/>
    <mergeCell ref="I85:K85"/>
    <mergeCell ref="D83:M83"/>
    <mergeCell ref="N85:P85"/>
    <mergeCell ref="Q85:R85"/>
    <mergeCell ref="N83:R84"/>
    <mergeCell ref="D86:F86"/>
    <mergeCell ref="G86:H86"/>
    <mergeCell ref="I86:K86"/>
    <mergeCell ref="N86:P86"/>
    <mergeCell ref="Q86:R86"/>
    <mergeCell ref="D87:F87"/>
    <mergeCell ref="G87:H87"/>
    <mergeCell ref="I87:K87"/>
    <mergeCell ref="N87:P87"/>
    <mergeCell ref="Q87:R87"/>
    <mergeCell ref="D88:F88"/>
    <mergeCell ref="G88:H88"/>
    <mergeCell ref="I88:K88"/>
    <mergeCell ref="N88:P88"/>
    <mergeCell ref="B4:D4"/>
    <mergeCell ref="E4:K4"/>
    <mergeCell ref="N4:O4"/>
    <mergeCell ref="S4:W4"/>
    <mergeCell ref="S85:U85"/>
    <mergeCell ref="S83:W84"/>
    <mergeCell ref="S86:U86"/>
    <mergeCell ref="S87:U87"/>
    <mergeCell ref="Q88:R88"/>
    <mergeCell ref="S88:U88"/>
    <mergeCell ref="R68:S68"/>
    <mergeCell ref="T68:U68"/>
    <mergeCell ref="J64:K64"/>
    <mergeCell ref="L64:M64"/>
    <mergeCell ref="N64:O64"/>
    <mergeCell ref="P64:Q64"/>
    <mergeCell ref="R64:S64"/>
    <mergeCell ref="T64:U64"/>
    <mergeCell ref="J65:K65"/>
    <mergeCell ref="L65:M65"/>
    <mergeCell ref="D89:F89"/>
    <mergeCell ref="G89:H89"/>
    <mergeCell ref="I89:K89"/>
    <mergeCell ref="N89:P89"/>
    <mergeCell ref="Q89:R89"/>
    <mergeCell ref="S89:U89"/>
    <mergeCell ref="D90:F90"/>
    <mergeCell ref="G90:H90"/>
    <mergeCell ref="I90:K90"/>
    <mergeCell ref="S90:U90"/>
    <mergeCell ref="J59:K59"/>
    <mergeCell ref="L59:M59"/>
    <mergeCell ref="N59:O59"/>
    <mergeCell ref="P59:Q59"/>
    <mergeCell ref="R59:S59"/>
    <mergeCell ref="T59:U59"/>
    <mergeCell ref="N65:O65"/>
    <mergeCell ref="P65:Q65"/>
    <mergeCell ref="R65:S65"/>
    <mergeCell ref="T65:U65"/>
    <mergeCell ref="J62:K62"/>
    <mergeCell ref="L62:M62"/>
    <mergeCell ref="N62:O62"/>
    <mergeCell ref="P62:Q62"/>
    <mergeCell ref="R62:S62"/>
    <mergeCell ref="T62:U62"/>
    <mergeCell ref="J63:K63"/>
    <mergeCell ref="L63:M63"/>
    <mergeCell ref="N63:O63"/>
    <mergeCell ref="P63:Q63"/>
    <mergeCell ref="R63:S63"/>
    <mergeCell ref="T63:U63"/>
    <mergeCell ref="J49:K49"/>
    <mergeCell ref="L49:M49"/>
    <mergeCell ref="N49:O49"/>
    <mergeCell ref="P49:Q49"/>
    <mergeCell ref="R49:S49"/>
    <mergeCell ref="T49:U49"/>
    <mergeCell ref="J50:K50"/>
    <mergeCell ref="L50:M50"/>
    <mergeCell ref="N50:O50"/>
    <mergeCell ref="P50:Q50"/>
    <mergeCell ref="R50:S50"/>
    <mergeCell ref="T50:U50"/>
    <mergeCell ref="N47:O47"/>
    <mergeCell ref="P47:Q47"/>
    <mergeCell ref="R47:S47"/>
    <mergeCell ref="T47:U47"/>
    <mergeCell ref="J48:K48"/>
    <mergeCell ref="L48:M48"/>
    <mergeCell ref="N48:O48"/>
    <mergeCell ref="P48:Q48"/>
    <mergeCell ref="R48:S48"/>
    <mergeCell ref="T48:U48"/>
    <mergeCell ref="T43:U43"/>
    <mergeCell ref="J44:K44"/>
    <mergeCell ref="L44:M44"/>
    <mergeCell ref="N44:O44"/>
    <mergeCell ref="P44:Q44"/>
    <mergeCell ref="R44:S44"/>
    <mergeCell ref="T44:U44"/>
    <mergeCell ref="J45:K45"/>
    <mergeCell ref="L45:M45"/>
    <mergeCell ref="N45:O45"/>
    <mergeCell ref="P45:Q45"/>
    <mergeCell ref="R45:S45"/>
    <mergeCell ref="T45:U45"/>
    <mergeCell ref="J39:K39"/>
    <mergeCell ref="L39:M39"/>
    <mergeCell ref="N39:O39"/>
    <mergeCell ref="P39:Q39"/>
    <mergeCell ref="R39:S39"/>
    <mergeCell ref="T39:U39"/>
    <mergeCell ref="J40:K40"/>
    <mergeCell ref="L40:M40"/>
    <mergeCell ref="N40:O40"/>
    <mergeCell ref="P40:Q40"/>
    <mergeCell ref="R40:S40"/>
    <mergeCell ref="T40:U40"/>
    <mergeCell ref="J35:K35"/>
    <mergeCell ref="L35:M35"/>
    <mergeCell ref="N35:O35"/>
    <mergeCell ref="P35:Q35"/>
    <mergeCell ref="R35:S35"/>
    <mergeCell ref="T35:U35"/>
    <mergeCell ref="J36:K36"/>
    <mergeCell ref="L36:M36"/>
    <mergeCell ref="N36:O36"/>
    <mergeCell ref="P36:Q36"/>
    <mergeCell ref="R36:S36"/>
    <mergeCell ref="T36:U36"/>
    <mergeCell ref="T32:U32"/>
    <mergeCell ref="J33:K33"/>
    <mergeCell ref="L33:M33"/>
    <mergeCell ref="N33:O33"/>
    <mergeCell ref="P33:Q33"/>
    <mergeCell ref="R33:S33"/>
    <mergeCell ref="T33:U33"/>
    <mergeCell ref="J34:K34"/>
    <mergeCell ref="L34:M34"/>
    <mergeCell ref="N34:O34"/>
    <mergeCell ref="P34:Q34"/>
    <mergeCell ref="R34:S34"/>
    <mergeCell ref="T34:U34"/>
    <mergeCell ref="H59:I59"/>
    <mergeCell ref="H60:I60"/>
    <mergeCell ref="H61:I61"/>
    <mergeCell ref="H62:I62"/>
    <mergeCell ref="H63:I63"/>
    <mergeCell ref="H64:I64"/>
    <mergeCell ref="H65:I65"/>
    <mergeCell ref="H66:I66"/>
    <mergeCell ref="H67:I67"/>
    <mergeCell ref="F59:G59"/>
    <mergeCell ref="F60:G60"/>
    <mergeCell ref="F61:G61"/>
    <mergeCell ref="F62:G62"/>
    <mergeCell ref="F63:G63"/>
    <mergeCell ref="F64:G64"/>
    <mergeCell ref="F65:G65"/>
    <mergeCell ref="H32:I32"/>
    <mergeCell ref="H33:I33"/>
    <mergeCell ref="H34:I34"/>
    <mergeCell ref="H35:I35"/>
    <mergeCell ref="H36:I36"/>
    <mergeCell ref="H37:I37"/>
    <mergeCell ref="H38:I38"/>
    <mergeCell ref="H39:I39"/>
    <mergeCell ref="H40:I40"/>
    <mergeCell ref="H48:I48"/>
    <mergeCell ref="H49:I49"/>
    <mergeCell ref="H50:I50"/>
    <mergeCell ref="H51:I51"/>
    <mergeCell ref="H52:I52"/>
    <mergeCell ref="H53:I53"/>
    <mergeCell ref="H54:I54"/>
    <mergeCell ref="H55:I55"/>
    <mergeCell ref="F50:G50"/>
    <mergeCell ref="F51:G51"/>
    <mergeCell ref="F52:G52"/>
    <mergeCell ref="F53:G53"/>
    <mergeCell ref="F54:G54"/>
    <mergeCell ref="F55:G55"/>
    <mergeCell ref="F56:G56"/>
    <mergeCell ref="H41:I41"/>
    <mergeCell ref="H42:I42"/>
    <mergeCell ref="H56:I56"/>
    <mergeCell ref="F35:G35"/>
    <mergeCell ref="F36:G36"/>
    <mergeCell ref="F37:G37"/>
    <mergeCell ref="F38:G38"/>
    <mergeCell ref="F39:G39"/>
    <mergeCell ref="F40:G40"/>
    <mergeCell ref="F41:G41"/>
    <mergeCell ref="F42:G42"/>
    <mergeCell ref="F43:G43"/>
    <mergeCell ref="D62:E62"/>
    <mergeCell ref="V62:W62"/>
    <mergeCell ref="D63:E63"/>
    <mergeCell ref="V63:W63"/>
    <mergeCell ref="V60:W60"/>
    <mergeCell ref="D61:E61"/>
    <mergeCell ref="V61:W61"/>
    <mergeCell ref="J60:K60"/>
    <mergeCell ref="L60:M60"/>
    <mergeCell ref="N60:O60"/>
    <mergeCell ref="P60:Q60"/>
    <mergeCell ref="R60:S60"/>
    <mergeCell ref="T60:U60"/>
    <mergeCell ref="J61:K61"/>
    <mergeCell ref="L61:M61"/>
    <mergeCell ref="N61:O61"/>
    <mergeCell ref="P61:Q61"/>
    <mergeCell ref="R61:S61"/>
    <mergeCell ref="T61:U61"/>
    <mergeCell ref="D57:E57"/>
    <mergeCell ref="V57:W57"/>
    <mergeCell ref="D58:E58"/>
    <mergeCell ref="V58:W58"/>
    <mergeCell ref="F57:G57"/>
    <mergeCell ref="F58:G58"/>
    <mergeCell ref="H57:I57"/>
    <mergeCell ref="H58:I58"/>
    <mergeCell ref="J57:K57"/>
    <mergeCell ref="L57:M57"/>
    <mergeCell ref="N57:O57"/>
    <mergeCell ref="P57:Q57"/>
    <mergeCell ref="R57:S57"/>
    <mergeCell ref="T57:U57"/>
    <mergeCell ref="J58:K58"/>
    <mergeCell ref="L58:M58"/>
    <mergeCell ref="N58:O58"/>
    <mergeCell ref="P58:Q58"/>
    <mergeCell ref="R58:S58"/>
    <mergeCell ref="T58:U58"/>
    <mergeCell ref="D55:E55"/>
    <mergeCell ref="V55:W55"/>
    <mergeCell ref="D56:E56"/>
    <mergeCell ref="V56:W56"/>
    <mergeCell ref="J55:K55"/>
    <mergeCell ref="L55:M55"/>
    <mergeCell ref="N55:O55"/>
    <mergeCell ref="P55:Q55"/>
    <mergeCell ref="R55:S55"/>
    <mergeCell ref="T55:U55"/>
    <mergeCell ref="J56:K56"/>
    <mergeCell ref="L56:M56"/>
    <mergeCell ref="N56:O56"/>
    <mergeCell ref="P56:Q56"/>
    <mergeCell ref="R56:S56"/>
    <mergeCell ref="T56:U56"/>
    <mergeCell ref="D53:E53"/>
    <mergeCell ref="V53:W53"/>
    <mergeCell ref="D54:E54"/>
    <mergeCell ref="V54:W54"/>
    <mergeCell ref="J53:K53"/>
    <mergeCell ref="L53:M53"/>
    <mergeCell ref="N53:O53"/>
    <mergeCell ref="P53:Q53"/>
    <mergeCell ref="R53:S53"/>
    <mergeCell ref="T53:U53"/>
    <mergeCell ref="J54:K54"/>
    <mergeCell ref="L54:M54"/>
    <mergeCell ref="N54:O54"/>
    <mergeCell ref="P54:Q54"/>
    <mergeCell ref="R54:S54"/>
    <mergeCell ref="T54:U54"/>
    <mergeCell ref="D51:E51"/>
    <mergeCell ref="V51:W51"/>
    <mergeCell ref="D52:E52"/>
    <mergeCell ref="V52:W52"/>
    <mergeCell ref="J51:K51"/>
    <mergeCell ref="L51:M51"/>
    <mergeCell ref="N51:O51"/>
    <mergeCell ref="P51:Q51"/>
    <mergeCell ref="R51:S51"/>
    <mergeCell ref="T51:U51"/>
    <mergeCell ref="J52:K52"/>
    <mergeCell ref="L52:M52"/>
    <mergeCell ref="N52:O52"/>
    <mergeCell ref="P52:Q52"/>
    <mergeCell ref="R52:S52"/>
    <mergeCell ref="T52:U52"/>
    <mergeCell ref="D48:E48"/>
    <mergeCell ref="V48:W48"/>
    <mergeCell ref="D49:E49"/>
    <mergeCell ref="V49:W49"/>
    <mergeCell ref="D50:E50"/>
    <mergeCell ref="V50:W50"/>
    <mergeCell ref="D46:E46"/>
    <mergeCell ref="V46:W46"/>
    <mergeCell ref="D47:E47"/>
    <mergeCell ref="V47:W47"/>
    <mergeCell ref="F46:G46"/>
    <mergeCell ref="F47:G47"/>
    <mergeCell ref="H46:I46"/>
    <mergeCell ref="H47:I47"/>
    <mergeCell ref="J46:K46"/>
    <mergeCell ref="L46:M46"/>
    <mergeCell ref="N46:O46"/>
    <mergeCell ref="P46:Q46"/>
    <mergeCell ref="R46:S46"/>
    <mergeCell ref="T46:U46"/>
    <mergeCell ref="J47:K47"/>
    <mergeCell ref="L47:M47"/>
    <mergeCell ref="F48:G48"/>
    <mergeCell ref="F49:G49"/>
    <mergeCell ref="D44:E44"/>
    <mergeCell ref="V44:W44"/>
    <mergeCell ref="D45:E45"/>
    <mergeCell ref="V45:W45"/>
    <mergeCell ref="F44:G44"/>
    <mergeCell ref="F45:G45"/>
    <mergeCell ref="H44:I44"/>
    <mergeCell ref="H45:I45"/>
    <mergeCell ref="D42:E42"/>
    <mergeCell ref="V42:W42"/>
    <mergeCell ref="D43:E43"/>
    <mergeCell ref="V43:W43"/>
    <mergeCell ref="H43:I43"/>
    <mergeCell ref="J42:K42"/>
    <mergeCell ref="L42:M42"/>
    <mergeCell ref="N42:O42"/>
    <mergeCell ref="P42:Q42"/>
    <mergeCell ref="R42:S42"/>
    <mergeCell ref="T42:U42"/>
    <mergeCell ref="J43:K43"/>
    <mergeCell ref="L43:M43"/>
    <mergeCell ref="N43:O43"/>
    <mergeCell ref="P43:Q43"/>
    <mergeCell ref="R43:S43"/>
    <mergeCell ref="D40:E40"/>
    <mergeCell ref="V40:W40"/>
    <mergeCell ref="D41:E41"/>
    <mergeCell ref="V41:W41"/>
    <mergeCell ref="J41:K41"/>
    <mergeCell ref="L41:M41"/>
    <mergeCell ref="N41:O41"/>
    <mergeCell ref="P41:Q41"/>
    <mergeCell ref="R41:S41"/>
    <mergeCell ref="T41:U41"/>
    <mergeCell ref="D33:E33"/>
    <mergeCell ref="V33:W33"/>
    <mergeCell ref="D34:E34"/>
    <mergeCell ref="V34:W34"/>
    <mergeCell ref="F33:G33"/>
    <mergeCell ref="F34:G34"/>
    <mergeCell ref="D31:E31"/>
    <mergeCell ref="V31:W31"/>
    <mergeCell ref="D32:E32"/>
    <mergeCell ref="V32:W32"/>
    <mergeCell ref="F31:G31"/>
    <mergeCell ref="F32:G32"/>
    <mergeCell ref="L31:M31"/>
    <mergeCell ref="N31:O31"/>
    <mergeCell ref="P31:Q31"/>
    <mergeCell ref="R31:S31"/>
    <mergeCell ref="T31:U31"/>
    <mergeCell ref="J32:K32"/>
    <mergeCell ref="L32:M32"/>
    <mergeCell ref="N32:O32"/>
    <mergeCell ref="P32:Q32"/>
    <mergeCell ref="R32:S32"/>
    <mergeCell ref="H31:I31"/>
    <mergeCell ref="J31:K31"/>
    <mergeCell ref="D29:E29"/>
    <mergeCell ref="V29:W29"/>
    <mergeCell ref="D30:E30"/>
    <mergeCell ref="V30:W30"/>
    <mergeCell ref="F29:G29"/>
    <mergeCell ref="F30:G30"/>
    <mergeCell ref="N29:O29"/>
    <mergeCell ref="P29:Q29"/>
    <mergeCell ref="R29:S29"/>
    <mergeCell ref="T29:U29"/>
    <mergeCell ref="N30:O30"/>
    <mergeCell ref="P30:Q30"/>
    <mergeCell ref="R30:S30"/>
    <mergeCell ref="T30:U30"/>
    <mergeCell ref="H29:I29"/>
    <mergeCell ref="H30:I30"/>
    <mergeCell ref="J29:K29"/>
    <mergeCell ref="L29:M29"/>
    <mergeCell ref="J30:K30"/>
    <mergeCell ref="L30:M30"/>
    <mergeCell ref="D27:E27"/>
    <mergeCell ref="V27:W27"/>
    <mergeCell ref="D28:E28"/>
    <mergeCell ref="V28:W28"/>
    <mergeCell ref="F27:G27"/>
    <mergeCell ref="F28:G28"/>
    <mergeCell ref="N27:O27"/>
    <mergeCell ref="P27:Q27"/>
    <mergeCell ref="R27:S27"/>
    <mergeCell ref="T27:U27"/>
    <mergeCell ref="N28:O28"/>
    <mergeCell ref="P28:Q28"/>
    <mergeCell ref="R28:S28"/>
    <mergeCell ref="T28:U28"/>
    <mergeCell ref="H27:I27"/>
    <mergeCell ref="H28:I28"/>
    <mergeCell ref="J27:K27"/>
    <mergeCell ref="L27:M27"/>
    <mergeCell ref="J28:K28"/>
    <mergeCell ref="L28:M28"/>
    <mergeCell ref="D25:E25"/>
    <mergeCell ref="V25:W25"/>
    <mergeCell ref="D26:E26"/>
    <mergeCell ref="V26:W26"/>
    <mergeCell ref="F25:G25"/>
    <mergeCell ref="F26:G26"/>
    <mergeCell ref="N25:O25"/>
    <mergeCell ref="P25:Q25"/>
    <mergeCell ref="R25:S25"/>
    <mergeCell ref="T25:U25"/>
    <mergeCell ref="N26:O26"/>
    <mergeCell ref="P26:Q26"/>
    <mergeCell ref="R26:S26"/>
    <mergeCell ref="T26:U26"/>
    <mergeCell ref="H25:I25"/>
    <mergeCell ref="H26:I26"/>
    <mergeCell ref="J25:K25"/>
    <mergeCell ref="L25:M25"/>
    <mergeCell ref="J26:K26"/>
    <mergeCell ref="L26:M26"/>
    <mergeCell ref="D24:E24"/>
    <mergeCell ref="V22:W23"/>
    <mergeCell ref="V24:W24"/>
    <mergeCell ref="F22:G23"/>
    <mergeCell ref="F24:G24"/>
    <mergeCell ref="N24:O24"/>
    <mergeCell ref="P24:Q24"/>
    <mergeCell ref="R24:S24"/>
    <mergeCell ref="T24:U24"/>
    <mergeCell ref="N22:O23"/>
    <mergeCell ref="P22:Q23"/>
    <mergeCell ref="R22:S23"/>
    <mergeCell ref="T22:U23"/>
    <mergeCell ref="H22:I23"/>
    <mergeCell ref="H24:I24"/>
    <mergeCell ref="J22:M22"/>
    <mergeCell ref="J23:K23"/>
    <mergeCell ref="L23:M23"/>
    <mergeCell ref="J24:K24"/>
    <mergeCell ref="L24:M24"/>
    <mergeCell ref="N217:P217"/>
    <mergeCell ref="Q217:S217"/>
    <mergeCell ref="T217:V217"/>
    <mergeCell ref="N218:P218"/>
    <mergeCell ref="Q218:S218"/>
    <mergeCell ref="T218:V218"/>
    <mergeCell ref="N219:P219"/>
    <mergeCell ref="Q219:S219"/>
    <mergeCell ref="T219:V219"/>
    <mergeCell ref="C214:D214"/>
    <mergeCell ref="C215:D215"/>
    <mergeCell ref="C216:D216"/>
    <mergeCell ref="C217:D217"/>
    <mergeCell ref="C218:D218"/>
    <mergeCell ref="C219:D219"/>
    <mergeCell ref="C211:D211"/>
    <mergeCell ref="C212:D212"/>
    <mergeCell ref="C213:D213"/>
    <mergeCell ref="D67:E67"/>
    <mergeCell ref="V67:W67"/>
    <mergeCell ref="D68:E68"/>
    <mergeCell ref="V68:W68"/>
    <mergeCell ref="F68:G68"/>
    <mergeCell ref="H68:I68"/>
    <mergeCell ref="J67:K67"/>
    <mergeCell ref="L67:M67"/>
    <mergeCell ref="N67:O67"/>
    <mergeCell ref="P67:Q67"/>
    <mergeCell ref="R67:S67"/>
    <mergeCell ref="T67:U67"/>
    <mergeCell ref="J68:K68"/>
    <mergeCell ref="L68:M68"/>
    <mergeCell ref="N68:O68"/>
    <mergeCell ref="P68:Q68"/>
    <mergeCell ref="F67:G67"/>
    <mergeCell ref="D65:E65"/>
    <mergeCell ref="V65:W65"/>
    <mergeCell ref="D66:E66"/>
    <mergeCell ref="V66:W66"/>
    <mergeCell ref="J66:K66"/>
    <mergeCell ref="L66:M66"/>
    <mergeCell ref="N66:O66"/>
    <mergeCell ref="P66:Q66"/>
    <mergeCell ref="R66:S66"/>
    <mergeCell ref="T66:U66"/>
    <mergeCell ref="F66:G66"/>
    <mergeCell ref="V35:W35"/>
    <mergeCell ref="D36:E36"/>
    <mergeCell ref="D64:E64"/>
    <mergeCell ref="V64:W64"/>
    <mergeCell ref="D59:E59"/>
    <mergeCell ref="V59:W59"/>
    <mergeCell ref="D60:E60"/>
    <mergeCell ref="V36:W36"/>
    <mergeCell ref="D37:E37"/>
    <mergeCell ref="V37:W37"/>
    <mergeCell ref="D38:E38"/>
    <mergeCell ref="V38:W38"/>
    <mergeCell ref="J37:K37"/>
    <mergeCell ref="L37:M37"/>
    <mergeCell ref="N37:O37"/>
    <mergeCell ref="P37:Q37"/>
    <mergeCell ref="R37:S37"/>
    <mergeCell ref="T37:U37"/>
    <mergeCell ref="J38:K38"/>
    <mergeCell ref="L38:M38"/>
    <mergeCell ref="N38:O38"/>
    <mergeCell ref="P38:Q38"/>
    <mergeCell ref="R38:S38"/>
    <mergeCell ref="T38:U38"/>
    <mergeCell ref="V129:W129"/>
    <mergeCell ref="V128:W128"/>
    <mergeCell ref="L128:M128"/>
    <mergeCell ref="L129:M129"/>
    <mergeCell ref="D129:F129"/>
    <mergeCell ref="G129:H129"/>
    <mergeCell ref="I129:K129"/>
    <mergeCell ref="N129:P129"/>
    <mergeCell ref="Q129:R129"/>
    <mergeCell ref="S129:U129"/>
    <mergeCell ref="D128:F128"/>
    <mergeCell ref="G128:H128"/>
    <mergeCell ref="I128:K128"/>
    <mergeCell ref="N128:P128"/>
    <mergeCell ref="Q128:R128"/>
    <mergeCell ref="S128:U128"/>
    <mergeCell ref="V127:W127"/>
    <mergeCell ref="V126:W126"/>
    <mergeCell ref="L126:M126"/>
    <mergeCell ref="L127:M127"/>
    <mergeCell ref="D126:F126"/>
    <mergeCell ref="G126:H126"/>
    <mergeCell ref="I126:K126"/>
    <mergeCell ref="N126:P126"/>
    <mergeCell ref="Q126:R126"/>
    <mergeCell ref="S126:U126"/>
    <mergeCell ref="D127:F127"/>
    <mergeCell ref="G127:H127"/>
    <mergeCell ref="I127:K127"/>
    <mergeCell ref="N127:P127"/>
    <mergeCell ref="Q127:R127"/>
    <mergeCell ref="S127:U127"/>
    <mergeCell ref="V125:W125"/>
    <mergeCell ref="V124:W124"/>
    <mergeCell ref="L124:M124"/>
    <mergeCell ref="L125:M125"/>
    <mergeCell ref="D125:F125"/>
    <mergeCell ref="G125:H125"/>
    <mergeCell ref="I125:K125"/>
    <mergeCell ref="N125:P125"/>
    <mergeCell ref="Q125:R125"/>
    <mergeCell ref="S125:U125"/>
    <mergeCell ref="D124:F124"/>
    <mergeCell ref="G124:H124"/>
    <mergeCell ref="I124:K124"/>
    <mergeCell ref="N124:P124"/>
    <mergeCell ref="Q124:R124"/>
    <mergeCell ref="S124:U124"/>
    <mergeCell ref="V123:W123"/>
    <mergeCell ref="V122:W122"/>
    <mergeCell ref="L122:M122"/>
    <mergeCell ref="L123:M123"/>
    <mergeCell ref="D122:F122"/>
    <mergeCell ref="G122:H122"/>
    <mergeCell ref="I122:K122"/>
    <mergeCell ref="N122:P122"/>
    <mergeCell ref="Q122:R122"/>
    <mergeCell ref="S122:U122"/>
    <mergeCell ref="D123:F123"/>
    <mergeCell ref="G123:H123"/>
    <mergeCell ref="I123:K123"/>
    <mergeCell ref="N123:P123"/>
    <mergeCell ref="Q123:R123"/>
    <mergeCell ref="S123:U123"/>
    <mergeCell ref="V121:W121"/>
    <mergeCell ref="V120:W120"/>
    <mergeCell ref="L120:M120"/>
    <mergeCell ref="L121:M121"/>
    <mergeCell ref="D121:F121"/>
    <mergeCell ref="G121:H121"/>
    <mergeCell ref="I121:K121"/>
    <mergeCell ref="N121:P121"/>
    <mergeCell ref="Q121:R121"/>
    <mergeCell ref="S121:U121"/>
    <mergeCell ref="D120:F120"/>
    <mergeCell ref="G120:H120"/>
    <mergeCell ref="I120:K120"/>
    <mergeCell ref="N120:P120"/>
    <mergeCell ref="Q120:R120"/>
    <mergeCell ref="S120:U120"/>
    <mergeCell ref="V119:W119"/>
    <mergeCell ref="V118:W118"/>
    <mergeCell ref="L118:M118"/>
    <mergeCell ref="L119:M119"/>
    <mergeCell ref="D118:F118"/>
    <mergeCell ref="G118:H118"/>
    <mergeCell ref="I118:K118"/>
    <mergeCell ref="N118:P118"/>
    <mergeCell ref="Q118:R118"/>
    <mergeCell ref="S118:U118"/>
    <mergeCell ref="D119:F119"/>
    <mergeCell ref="G119:H119"/>
    <mergeCell ref="I119:K119"/>
    <mergeCell ref="N119:P119"/>
    <mergeCell ref="Q119:R119"/>
    <mergeCell ref="S119:U119"/>
    <mergeCell ref="V117:W117"/>
    <mergeCell ref="V116:W116"/>
    <mergeCell ref="L116:M116"/>
    <mergeCell ref="L117:M117"/>
    <mergeCell ref="D117:F117"/>
    <mergeCell ref="G117:H117"/>
    <mergeCell ref="I117:K117"/>
    <mergeCell ref="N117:P117"/>
    <mergeCell ref="Q117:R117"/>
    <mergeCell ref="S117:U117"/>
    <mergeCell ref="D116:F116"/>
    <mergeCell ref="G116:H116"/>
    <mergeCell ref="I116:K116"/>
    <mergeCell ref="N116:P116"/>
    <mergeCell ref="Q116:R116"/>
    <mergeCell ref="S116:U116"/>
    <mergeCell ref="V115:W115"/>
    <mergeCell ref="V114:W114"/>
    <mergeCell ref="L114:M114"/>
    <mergeCell ref="L115:M115"/>
    <mergeCell ref="D114:F114"/>
    <mergeCell ref="G114:H114"/>
    <mergeCell ref="I114:K114"/>
    <mergeCell ref="N114:P114"/>
    <mergeCell ref="Q114:R114"/>
    <mergeCell ref="S114:U114"/>
    <mergeCell ref="D115:F115"/>
    <mergeCell ref="G115:H115"/>
    <mergeCell ref="I115:K115"/>
    <mergeCell ref="N115:P115"/>
    <mergeCell ref="Q115:R115"/>
    <mergeCell ref="S115:U115"/>
    <mergeCell ref="V113:W113"/>
    <mergeCell ref="V112:W112"/>
    <mergeCell ref="L112:M112"/>
    <mergeCell ref="L113:M113"/>
    <mergeCell ref="D113:F113"/>
    <mergeCell ref="G113:H113"/>
    <mergeCell ref="I113:K113"/>
    <mergeCell ref="N113:P113"/>
    <mergeCell ref="Q113:R113"/>
    <mergeCell ref="S113:U113"/>
    <mergeCell ref="D112:F112"/>
    <mergeCell ref="G112:H112"/>
    <mergeCell ref="I112:K112"/>
    <mergeCell ref="N112:P112"/>
    <mergeCell ref="Q112:R112"/>
    <mergeCell ref="S112:U112"/>
    <mergeCell ref="V111:W111"/>
    <mergeCell ref="V110:W110"/>
    <mergeCell ref="L110:M110"/>
    <mergeCell ref="L111:M111"/>
    <mergeCell ref="D110:F110"/>
    <mergeCell ref="G110:H110"/>
    <mergeCell ref="I110:K110"/>
    <mergeCell ref="N110:P110"/>
    <mergeCell ref="Q110:R110"/>
    <mergeCell ref="S110:U110"/>
    <mergeCell ref="D111:F111"/>
    <mergeCell ref="G111:H111"/>
    <mergeCell ref="I111:K111"/>
    <mergeCell ref="N111:P111"/>
    <mergeCell ref="Q111:R111"/>
    <mergeCell ref="S111:U111"/>
    <mergeCell ref="V109:W109"/>
    <mergeCell ref="V108:W108"/>
    <mergeCell ref="L108:M108"/>
    <mergeCell ref="L109:M109"/>
    <mergeCell ref="D109:F109"/>
    <mergeCell ref="G109:H109"/>
    <mergeCell ref="I109:K109"/>
    <mergeCell ref="N109:P109"/>
    <mergeCell ref="Q109:R109"/>
    <mergeCell ref="S109:U109"/>
    <mergeCell ref="D108:F108"/>
    <mergeCell ref="G108:H108"/>
    <mergeCell ref="I108:K108"/>
    <mergeCell ref="N108:P108"/>
    <mergeCell ref="Q108:R108"/>
    <mergeCell ref="S108:U108"/>
    <mergeCell ref="V107:W107"/>
    <mergeCell ref="V106:W106"/>
    <mergeCell ref="L106:M106"/>
    <mergeCell ref="L107:M107"/>
    <mergeCell ref="D106:F106"/>
    <mergeCell ref="G106:H106"/>
    <mergeCell ref="I106:K106"/>
    <mergeCell ref="N106:P106"/>
    <mergeCell ref="Q106:R106"/>
    <mergeCell ref="S106:U106"/>
    <mergeCell ref="D107:F107"/>
    <mergeCell ref="G107:H107"/>
    <mergeCell ref="I107:K107"/>
    <mergeCell ref="N107:P107"/>
    <mergeCell ref="Q107:R107"/>
    <mergeCell ref="S107:U107"/>
    <mergeCell ref="V105:W105"/>
    <mergeCell ref="V104:W104"/>
    <mergeCell ref="L104:M104"/>
    <mergeCell ref="L105:M105"/>
    <mergeCell ref="D105:F105"/>
    <mergeCell ref="G105:H105"/>
    <mergeCell ref="I105:K105"/>
    <mergeCell ref="N105:P105"/>
    <mergeCell ref="Q105:R105"/>
    <mergeCell ref="S105:U105"/>
    <mergeCell ref="D104:F104"/>
    <mergeCell ref="G104:H104"/>
    <mergeCell ref="I104:K104"/>
    <mergeCell ref="N104:P104"/>
    <mergeCell ref="Q104:R104"/>
    <mergeCell ref="S104:U104"/>
    <mergeCell ref="V103:W103"/>
    <mergeCell ref="V102:W102"/>
    <mergeCell ref="L102:M102"/>
    <mergeCell ref="L103:M103"/>
    <mergeCell ref="D102:F102"/>
    <mergeCell ref="G102:H102"/>
    <mergeCell ref="I102:K102"/>
    <mergeCell ref="N102:P102"/>
    <mergeCell ref="Q102:R102"/>
    <mergeCell ref="S102:U102"/>
    <mergeCell ref="D103:F103"/>
    <mergeCell ref="G103:H103"/>
    <mergeCell ref="I103:K103"/>
    <mergeCell ref="N103:P103"/>
    <mergeCell ref="Q103:R103"/>
    <mergeCell ref="S103:U103"/>
    <mergeCell ref="V101:W101"/>
    <mergeCell ref="V100:W100"/>
    <mergeCell ref="L100:M100"/>
    <mergeCell ref="L101:M101"/>
    <mergeCell ref="D101:F101"/>
    <mergeCell ref="G101:H101"/>
    <mergeCell ref="I101:K101"/>
    <mergeCell ref="N101:P101"/>
    <mergeCell ref="Q101:R101"/>
    <mergeCell ref="S101:U101"/>
    <mergeCell ref="D100:F100"/>
    <mergeCell ref="G100:H100"/>
    <mergeCell ref="I100:K100"/>
    <mergeCell ref="N100:P100"/>
    <mergeCell ref="Q100:R100"/>
    <mergeCell ref="S100:U100"/>
    <mergeCell ref="V99:W99"/>
    <mergeCell ref="V98:W98"/>
    <mergeCell ref="L98:M98"/>
    <mergeCell ref="L99:M99"/>
    <mergeCell ref="D98:F98"/>
    <mergeCell ref="G98:H98"/>
    <mergeCell ref="I98:K98"/>
    <mergeCell ref="N98:P98"/>
    <mergeCell ref="Q98:R98"/>
    <mergeCell ref="S98:U98"/>
    <mergeCell ref="D99:F99"/>
    <mergeCell ref="G99:H99"/>
    <mergeCell ref="V94:W94"/>
    <mergeCell ref="L94:M94"/>
    <mergeCell ref="L95:M95"/>
    <mergeCell ref="D93:F93"/>
    <mergeCell ref="G93:H93"/>
    <mergeCell ref="N90:P90"/>
    <mergeCell ref="Q90:R90"/>
    <mergeCell ref="V97:W97"/>
    <mergeCell ref="V96:W96"/>
    <mergeCell ref="L96:M96"/>
    <mergeCell ref="L97:M97"/>
    <mergeCell ref="D97:F97"/>
    <mergeCell ref="G97:H97"/>
    <mergeCell ref="I97:K97"/>
    <mergeCell ref="N97:P97"/>
    <mergeCell ref="Q97:R97"/>
    <mergeCell ref="S97:U97"/>
    <mergeCell ref="D91:F91"/>
    <mergeCell ref="G91:H91"/>
    <mergeCell ref="I91:K91"/>
    <mergeCell ref="N91:P91"/>
    <mergeCell ref="Q91:R91"/>
    <mergeCell ref="S91:U91"/>
    <mergeCell ref="D92:F92"/>
    <mergeCell ref="B11:W11"/>
    <mergeCell ref="D22:E23"/>
    <mergeCell ref="L86:M86"/>
    <mergeCell ref="L85:M85"/>
    <mergeCell ref="N215:P215"/>
    <mergeCell ref="Q215:S215"/>
    <mergeCell ref="T215:V215"/>
    <mergeCell ref="N216:P216"/>
    <mergeCell ref="Q216:S216"/>
    <mergeCell ref="T216:V216"/>
    <mergeCell ref="L92:M92"/>
    <mergeCell ref="L93:M93"/>
    <mergeCell ref="B19:D19"/>
    <mergeCell ref="V89:W89"/>
    <mergeCell ref="V88:W88"/>
    <mergeCell ref="L88:M88"/>
    <mergeCell ref="L89:M89"/>
    <mergeCell ref="L90:M90"/>
    <mergeCell ref="L91:M91"/>
    <mergeCell ref="V91:W91"/>
    <mergeCell ref="V90:W90"/>
    <mergeCell ref="V93:W93"/>
    <mergeCell ref="V92:W92"/>
    <mergeCell ref="V95:W95"/>
    <mergeCell ref="B2:W2"/>
    <mergeCell ref="T5:W5"/>
    <mergeCell ref="B9:W9"/>
    <mergeCell ref="T6:W6"/>
    <mergeCell ref="B8:W8"/>
    <mergeCell ref="D39:E39"/>
    <mergeCell ref="V39:W39"/>
    <mergeCell ref="D35:E35"/>
    <mergeCell ref="B257:W257"/>
    <mergeCell ref="B253:W253"/>
    <mergeCell ref="B138:W138"/>
    <mergeCell ref="B77:W77"/>
    <mergeCell ref="B194:W194"/>
    <mergeCell ref="B83:B85"/>
    <mergeCell ref="C83:C85"/>
    <mergeCell ref="V87:W87"/>
    <mergeCell ref="V86:W86"/>
    <mergeCell ref="V85:W85"/>
    <mergeCell ref="L87:M87"/>
    <mergeCell ref="B10:T10"/>
    <mergeCell ref="B17:W17"/>
    <mergeCell ref="B22:B23"/>
    <mergeCell ref="C22:C23"/>
    <mergeCell ref="E19:W19"/>
  </mergeCells>
  <phoneticPr fontId="5" type="noConversion"/>
  <conditionalFormatting sqref="B1:W1048576">
    <cfRule type="expression" dxfId="6" priority="114" stopIfTrue="1">
      <formula>AND($B1&lt;&gt;"",OR(MOD($B1,10)&gt;5,MOD($B1,10)=0))</formula>
    </cfRule>
  </conditionalFormatting>
  <printOptions horizontalCentered="1" verticalCentered="1"/>
  <pageMargins left="0.19685039370078741" right="0.19685039370078741" top="0.19685039370078741" bottom="0.19685039370078741" header="0.51181102362204722" footer="0.23622047244094491"/>
  <pageSetup paperSize="9" fitToHeight="5"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165" stopIfTrue="1" id="{B9A7E709-3819-4F20-9989-060940888EF9}">
            <xm:f>OP!$C$69&lt;&gt;"錠嵂保經"</xm:f>
            <x14:dxf>
              <font>
                <color theme="0"/>
              </font>
              <fill>
                <patternFill>
                  <bgColor theme="0"/>
                </patternFill>
              </fill>
              <border>
                <left/>
                <right/>
                <top/>
                <bottom/>
              </border>
            </x14:dxf>
          </x14:cfRule>
          <xm:sqref>B301:W302 B303:K303 M303:W303 B304:W308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2"/>
  <dimension ref="B1:V160"/>
  <sheetViews>
    <sheetView zoomScaleNormal="100" workbookViewId="0"/>
  </sheetViews>
  <sheetFormatPr defaultColWidth="0" defaultRowHeight="16.5" zeroHeight="1"/>
  <cols>
    <col min="1" max="1" width="2.83203125" style="369" customWidth="1"/>
    <col min="2" max="2" width="2.83203125" style="369" hidden="1" customWidth="1"/>
    <col min="3" max="3" width="11.83203125" style="369" customWidth="1"/>
    <col min="4" max="12" width="10.83203125" style="369" customWidth="1"/>
    <col min="13" max="13" width="2.83203125" style="369" customWidth="1"/>
    <col min="14" max="19" width="12" style="369" hidden="1" customWidth="1"/>
    <col min="20" max="22" width="0" style="369" hidden="1" customWidth="1"/>
    <col min="23" max="16384" width="0" style="369" hidden="1"/>
  </cols>
  <sheetData>
    <row r="1" spans="2:22" ht="16.5" customHeight="1">
      <c r="H1" s="370"/>
      <c r="I1" s="370"/>
      <c r="J1" s="370"/>
      <c r="K1" s="370"/>
      <c r="L1" s="370"/>
    </row>
    <row r="2" spans="2:22" ht="16.5" customHeight="1">
      <c r="G2" s="370"/>
      <c r="H2" s="370"/>
      <c r="I2" s="370"/>
      <c r="J2" s="370"/>
      <c r="K2" s="370"/>
      <c r="L2" s="371" t="s">
        <v>762</v>
      </c>
    </row>
    <row r="3" spans="2:22" ht="5.25" customHeight="1">
      <c r="G3" s="370"/>
      <c r="H3" s="370"/>
      <c r="I3" s="370"/>
      <c r="J3" s="370"/>
      <c r="K3" s="370"/>
      <c r="L3" s="370"/>
    </row>
    <row r="4" spans="2:22" ht="18.75" customHeight="1">
      <c r="B4" s="677" t="s">
        <v>763</v>
      </c>
      <c r="C4" s="677"/>
      <c r="D4" s="677"/>
      <c r="E4" s="677"/>
      <c r="F4" s="677"/>
      <c r="G4" s="677"/>
      <c r="H4" s="677"/>
      <c r="I4" s="677"/>
      <c r="J4" s="677"/>
      <c r="K4" s="677"/>
      <c r="L4" s="677"/>
      <c r="M4" s="677"/>
      <c r="O4" s="374"/>
      <c r="P4" s="374"/>
      <c r="Q4" s="374"/>
      <c r="R4" s="374"/>
    </row>
    <row r="5" spans="2:22">
      <c r="O5" s="374"/>
      <c r="P5" s="374"/>
      <c r="Q5" s="374"/>
      <c r="R5" s="374"/>
    </row>
    <row r="6" spans="2:22" ht="18.75" customHeight="1">
      <c r="B6" s="678" t="str">
        <f ca="1">IF(OP!$B$155="","本件不需進行錄音",OP!$C$23)</f>
        <v>本件不需進行錄音</v>
      </c>
      <c r="C6" s="678"/>
      <c r="D6" s="678"/>
      <c r="E6" s="678"/>
      <c r="F6" s="678"/>
      <c r="G6" s="678"/>
      <c r="H6" s="678"/>
      <c r="I6" s="678"/>
      <c r="J6" s="678"/>
      <c r="K6" s="678"/>
      <c r="L6" s="678"/>
      <c r="M6" s="678"/>
      <c r="O6" s="374"/>
      <c r="P6" s="374"/>
      <c r="Q6" s="374"/>
      <c r="R6" s="374"/>
    </row>
    <row r="7" spans="2:22" ht="18.75" customHeight="1" thickBot="1">
      <c r="B7" s="372"/>
      <c r="C7" s="372"/>
      <c r="H7" s="679"/>
      <c r="I7" s="679"/>
      <c r="J7" s="679"/>
      <c r="K7" s="679"/>
      <c r="L7" s="679"/>
      <c r="O7" s="374"/>
      <c r="P7" s="374"/>
      <c r="Q7" s="374"/>
      <c r="R7" s="374"/>
    </row>
    <row r="8" spans="2:22" ht="17.25" hidden="1" customHeight="1" thickBot="1">
      <c r="B8" s="680"/>
      <c r="C8" s="680"/>
      <c r="D8" s="680"/>
      <c r="E8" s="680"/>
      <c r="F8" s="680"/>
      <c r="G8" s="680"/>
      <c r="H8" s="680"/>
      <c r="I8" s="680"/>
      <c r="J8" s="680"/>
      <c r="K8" s="680"/>
      <c r="L8" s="680"/>
      <c r="O8" s="379"/>
      <c r="P8" s="379"/>
      <c r="Q8" s="379"/>
      <c r="R8" s="379"/>
    </row>
    <row r="9" spans="2:22" ht="150" customHeight="1" thickTop="1" thickBot="1">
      <c r="B9" s="372"/>
      <c r="C9" s="373" t="s">
        <v>767</v>
      </c>
      <c r="D9" s="667" t="str">
        <f>OP!$B$142&amp;"，您好！我是登錄於 "&amp;IF(輸入頁!$E$202="","        ",輸入頁!$E$202)&amp;" 的 "&amp;IF(輸入頁!$E$203="","        ",輸入頁!$E$203)&amp;"，獲得授權招攬保險商品資格，這是我的業務員登錄證，業務員登錄字號是 "&amp;IF(IF(輸入頁!$E$204="","        ",輸入頁!$E$204)&lt;&gt;"",IF(輸入頁!$E$204="","        ",輸入頁!$E$204),"        ")&amp;IF(輸入頁!$E$205="","","，(共同招攬人為 "&amp;IF(輸入頁!$E$205="","        ",輸入頁!$E$205)&amp;" ，這是我的業務員登錄證，業務員登錄字號是 "&amp;IF(輸入頁!$E$206="","        ",輸入頁!$E$206)&amp;" )")&amp;"。根據法令規定並確保您的權益，本次銷售過程將以錄音方式記錄。請問
"&amp;IF(OP!$C$142=1,"您  □同意/□不同意?",IF(OP!$D$145=1,"要保人    "&amp;OP!$D$142&amp;"，□同意/□不同意?",""))&amp;"
"&amp;IF(OP!$D$146=1,"被保險人  "&amp;OP!$D$143&amp;"，□同意/□不同意?","")&amp;"
"&amp;IF(OP!$D$147=1,"繳款人    "&amp;OP!$D$144&amp;"，□同意/□不同意?","")</f>
        <v xml:space="preserve">要保人、被保險人、繳款人皆為 客戶 君  ，您好！我是登錄於          的         ，獲得授權招攬保險商品資格，這是我的業務員登錄證，業務員登錄字號是         。根據法令規定並確保您的權益，本次銷售過程將以錄音方式記錄。請問
您  □同意/□不同意?
</v>
      </c>
      <c r="E9" s="667"/>
      <c r="F9" s="667"/>
      <c r="G9" s="667"/>
      <c r="H9" s="667"/>
      <c r="I9" s="667"/>
      <c r="J9" s="667"/>
      <c r="K9" s="667"/>
      <c r="L9" s="668"/>
      <c r="O9" s="379"/>
      <c r="P9" s="379"/>
      <c r="Q9" s="379"/>
      <c r="R9" s="379"/>
      <c r="S9" s="374"/>
      <c r="T9" s="374"/>
      <c r="U9" s="374"/>
      <c r="V9" s="374"/>
    </row>
    <row r="10" spans="2:22" ht="80.099999999999994" customHeight="1" thickBot="1">
      <c r="B10" s="375"/>
      <c r="C10" s="376" t="s">
        <v>768</v>
      </c>
      <c r="D10" s="669" t="str">
        <f>"您所購買及繳交保費的是富邦人壽保險股份有限公司所發行的保險商品-"&amp;OP!$C$23&amp;"等具解約金商品，此保單是透過本公司代理銷售，以下將說明本商品內容及重要事項，請聽完後逐一回答。"</f>
        <v>您所購買及繳交保費的是富邦人壽保險股份有限公司所發行的保險商品-富邦人壽金卡順心重大傷病保險等具解約金商品，此保單是透過本公司代理銷售，以下將說明本商品內容及重要事項，請聽完後逐一回答。</v>
      </c>
      <c r="E10" s="669"/>
      <c r="F10" s="669"/>
      <c r="G10" s="669"/>
      <c r="H10" s="669"/>
      <c r="I10" s="669"/>
      <c r="J10" s="669"/>
      <c r="K10" s="669"/>
      <c r="L10" s="670"/>
      <c r="S10" s="374"/>
      <c r="T10" s="374"/>
      <c r="U10" s="374"/>
      <c r="V10" s="374"/>
    </row>
    <row r="11" spans="2:22" ht="120" customHeight="1" thickBot="1">
      <c r="B11" s="377"/>
      <c r="C11" s="376" t="s">
        <v>769</v>
      </c>
      <c r="D11" s="669" t="str">
        <f>"您此次投保的目的及需求為 "&amp;IF(LEFT(輸入頁!$P$202,2)="其他","                           ",輸入頁!$P$202)&amp;"，您已確認所投保之商品特性及類型符合實際需求、商品保額與保費設計適當"&amp;IF(OR(OP!$C$160="台新"),"，您也清楚本次繳交之保費係用以購買保險商品，非辦理定存","")&amp;"，且無受任何誘導貸款、保單借款或解約來購買本張保險的情形，請問
"&amp;IF(OP!$C$142=1,"您  □正確/□不正確?",IF(OP!$D$145=1,"要保人    "&amp;OP!$D$142&amp;"，□正確/□不正確?",""))&amp;"
"&amp;IF(OP!$D$147=1,"繳款人    "&amp;OP!$D$144&amp;"，□正確/□不正確?","")</f>
        <v xml:space="preserve">您此次投保的目的及需求為                            ，您已確認所投保之商品特性及類型符合實際需求、商品保額與保費設計適當，且無受任何誘導貸款、保單借款或解約來購買本張保險的情形，請問
您  □正確/□不正確?
</v>
      </c>
      <c r="E11" s="669"/>
      <c r="F11" s="669"/>
      <c r="G11" s="669"/>
      <c r="H11" s="669"/>
      <c r="I11" s="669"/>
      <c r="J11" s="669"/>
      <c r="K11" s="669"/>
      <c r="L11" s="670"/>
      <c r="S11" s="374"/>
      <c r="T11" s="374"/>
      <c r="U11" s="374"/>
      <c r="V11" s="374"/>
    </row>
    <row r="12" spans="2:22" ht="80.099999999999994" customHeight="1" thickBot="1">
      <c r="B12" s="377"/>
      <c r="C12" s="376" t="s">
        <v>770</v>
      </c>
      <c r="D12" s="669" t="str">
        <f>"您投保的保額為 "&amp;TEXT(OP!$C$28,IF(OP!$E$28=0,"#,##0 ","#,##0.0 "))&amp;"萬元，請問是否正確？
"&amp;IF(OP!$C$142=1,"您  □正確/□不正確?",IF(OP!$D$145=1,"要保人    "&amp;OP!$D$142&amp;"，□正確/□不正確?",""))&amp;"
"&amp;IF(OP!$D$146=1,"被保險人  "&amp;OP!$D$143&amp;"，□正確/□不正確?","")</f>
        <v xml:space="preserve">您投保的保額為 100.0 萬元，請問是否正確？
您  □正確/□不正確?
</v>
      </c>
      <c r="E12" s="669"/>
      <c r="F12" s="669"/>
      <c r="G12" s="669"/>
      <c r="H12" s="669"/>
      <c r="I12" s="669"/>
      <c r="J12" s="669"/>
      <c r="K12" s="669"/>
      <c r="L12" s="670"/>
      <c r="S12" s="374"/>
      <c r="T12" s="374"/>
      <c r="U12" s="374"/>
      <c r="V12" s="374"/>
    </row>
    <row r="13" spans="2:22" ht="120" customHeight="1" thickBot="1">
      <c r="B13" s="378"/>
      <c r="C13" s="376" t="s">
        <v>771</v>
      </c>
      <c r="D13" s="669" t="str">
        <f ca="1">"您投保的繳別為  "&amp;OP!$C$32&amp;"；本次繳交折扣前總保費為 "&amp;OP!$E$21&amp;TEXT(OP!$D$35,"#,##0 ")&amp;"元"&amp;IF(OR(OP!$C$32="躉繳",OP!$C$32="彈性繳"),"","， 每年需繳交之保費總計為 "&amp;""&amp;TEXT(OP!$C$35*OP!$C$50,"#,##0 ")&amp;"元"&amp;"，須連續繳費"&amp;IF(OP!$C$24&lt;=40,"","至")&amp;OP!$C$24-IF(OP!$C$24&lt;=40,0,1)&amp;IF(OP!$C$24&lt;=40,"年 ","歲 "))&amp;"，您已同意繳交並確認可負擔此保費，請問
"&amp;IF(OP!$C$142=1,"您  □正確/□不正確?",IF(OP!$D$145=1,"要保人    "&amp;OP!$D$142&amp;"，□正確/□不正確?",""))&amp;"
"&amp;IF(OP!$D$146=1,"被保險人  "&amp;OP!$D$143&amp;"，□正確/□不正確?","")&amp;"
"&amp;IF(OP!$D$147=1,"繳款人    "&amp;OP!$D$144&amp;"，□正確/□不正確?","")</f>
        <v xml:space="preserve">您投保的繳別為  年繳；本次繳交折扣前總保費為 新臺幣27,500 元， 每年需繳交之保費總計為 27,500 元，須連續繳費30年 ，您已同意繳交並確認可負擔此保費，請問
您  □正確/□不正確?
</v>
      </c>
      <c r="E13" s="669"/>
      <c r="F13" s="669"/>
      <c r="G13" s="669"/>
      <c r="H13" s="669"/>
      <c r="I13" s="669"/>
      <c r="J13" s="669"/>
      <c r="K13" s="669"/>
      <c r="L13" s="670"/>
      <c r="S13" s="379"/>
      <c r="T13" s="379"/>
      <c r="U13" s="379"/>
      <c r="V13" s="379"/>
    </row>
    <row r="14" spans="2:22" ht="99" customHeight="1" thickBot="1">
      <c r="B14" s="378"/>
      <c r="C14" s="376" t="s">
        <v>772</v>
      </c>
      <c r="D14" s="669" t="str">
        <f>"您選擇投保的主契約繳費年期為 "&amp;IF(OP!$C$24&lt;=40,"","至")&amp;OP!$C$24-IF(OP!$C$24&lt;=40,0,1)&amp;IF(OP!$C$24&lt;=40,"年","歲滿期")&amp;"，其餘附約依該保單條款繳費年度數約定繳費，請問
"&amp;IF(OP!$C$142=1,"您  □瞭解/□不瞭解?",IF(OP!$D$145=1,"要保人    "&amp;OP!$D$142&amp;"，□瞭解/□不瞭解?",""))&amp;"
"&amp;IF(OP!$D$146=1,"被保險人  "&amp;OP!$D$143&amp;"，□瞭解/□不瞭解?","")&amp;"
"&amp;IF(OP!$D$147=1,"繳款人    "&amp;OP!$D$144&amp;"，□瞭解/□不瞭解?","")</f>
        <v xml:space="preserve">您選擇投保的主契約繳費年期為 30年，其餘附約依該保單條款繳費年度數約定繳費，請問
您  □瞭解/□不瞭解?
</v>
      </c>
      <c r="E14" s="669"/>
      <c r="F14" s="669"/>
      <c r="G14" s="669"/>
      <c r="H14" s="669"/>
      <c r="I14" s="669"/>
      <c r="J14" s="669"/>
      <c r="K14" s="669"/>
      <c r="L14" s="670"/>
      <c r="S14" s="379"/>
      <c r="T14" s="379"/>
      <c r="U14" s="379"/>
      <c r="V14" s="379"/>
    </row>
    <row r="15" spans="2:22">
      <c r="B15" s="380"/>
      <c r="C15" s="381"/>
      <c r="D15" s="382"/>
      <c r="E15" s="382"/>
      <c r="F15" s="382"/>
      <c r="G15" s="382"/>
      <c r="H15" s="382"/>
      <c r="I15" s="382"/>
      <c r="J15" s="382"/>
      <c r="K15" s="382"/>
      <c r="L15" s="382"/>
    </row>
    <row r="16" spans="2:22">
      <c r="B16" s="380"/>
      <c r="C16" s="381"/>
      <c r="D16" s="382"/>
      <c r="E16" s="382"/>
      <c r="F16" s="382"/>
      <c r="G16" s="382"/>
      <c r="H16" s="382"/>
      <c r="I16" s="382"/>
      <c r="J16" s="382"/>
      <c r="K16" s="382"/>
    </row>
    <row r="17" spans="2:22">
      <c r="B17" s="380"/>
      <c r="C17" s="381"/>
      <c r="D17" s="382"/>
      <c r="E17" s="382"/>
      <c r="F17" s="382"/>
      <c r="G17" s="382"/>
      <c r="H17" s="382"/>
      <c r="I17" s="382"/>
      <c r="J17" s="382"/>
      <c r="K17" s="382"/>
      <c r="L17" s="383"/>
    </row>
    <row r="18" spans="2:22">
      <c r="B18" s="380"/>
      <c r="C18" s="381"/>
      <c r="D18" s="382"/>
      <c r="E18" s="382"/>
      <c r="F18" s="382"/>
      <c r="G18" s="382"/>
      <c r="H18" s="382"/>
      <c r="I18" s="382"/>
      <c r="J18" s="382"/>
      <c r="K18" s="382"/>
      <c r="L18" s="383" t="s">
        <v>794</v>
      </c>
      <c r="P18" s="379"/>
      <c r="Q18" s="379"/>
      <c r="R18" s="379"/>
    </row>
    <row r="19" spans="2:22">
      <c r="B19" s="380"/>
      <c r="C19" s="381"/>
      <c r="D19" s="382"/>
      <c r="E19" s="382"/>
      <c r="F19" s="382"/>
      <c r="G19" s="382"/>
      <c r="H19" s="382"/>
      <c r="I19" s="382"/>
      <c r="J19" s="382"/>
      <c r="K19" s="382"/>
      <c r="L19" s="383"/>
      <c r="O19" s="386"/>
      <c r="P19" s="386"/>
      <c r="Q19" s="386"/>
      <c r="R19" s="386"/>
    </row>
    <row r="20" spans="2:22">
      <c r="B20" s="380"/>
      <c r="C20" s="381"/>
      <c r="D20" s="382"/>
      <c r="E20" s="382"/>
      <c r="F20" s="382"/>
      <c r="G20" s="382"/>
      <c r="H20" s="382"/>
      <c r="I20" s="382"/>
      <c r="J20" s="382"/>
      <c r="K20" s="382"/>
      <c r="L20" s="383"/>
      <c r="O20" s="386"/>
      <c r="P20" s="386"/>
      <c r="Q20" s="386"/>
      <c r="R20" s="386"/>
    </row>
    <row r="21" spans="2:22">
      <c r="B21" s="380"/>
      <c r="C21" s="381"/>
      <c r="D21" s="382"/>
      <c r="E21" s="382"/>
      <c r="F21" s="382"/>
      <c r="G21" s="382"/>
      <c r="H21" s="382"/>
      <c r="I21" s="382"/>
      <c r="J21" s="382"/>
      <c r="K21" s="382"/>
      <c r="L21" s="371" t="s">
        <v>762</v>
      </c>
    </row>
    <row r="22" spans="2:22" ht="17.25" thickBot="1">
      <c r="B22" s="380"/>
      <c r="C22" s="381"/>
      <c r="D22" s="382"/>
      <c r="E22" s="382"/>
      <c r="F22" s="382"/>
      <c r="G22" s="382"/>
      <c r="H22" s="382"/>
      <c r="I22" s="382"/>
      <c r="J22" s="382"/>
      <c r="K22" s="382"/>
      <c r="L22" s="382"/>
    </row>
    <row r="23" spans="2:22" ht="27" customHeight="1" thickBot="1">
      <c r="B23" s="384"/>
      <c r="C23" s="660" t="s">
        <v>773</v>
      </c>
      <c r="D23" s="661" t="str">
        <f>"以下先為您說明商品重要條款，摘要如下"&amp;IF(OP!$C$160="兆豐","(請至附件至少選兩條條款)：","： ")</f>
        <v xml:space="preserve">以下先為您說明商品重要條款，摘要如下： </v>
      </c>
      <c r="E23" s="661"/>
      <c r="F23" s="661"/>
      <c r="G23" s="661"/>
      <c r="H23" s="661"/>
      <c r="I23" s="661"/>
      <c r="J23" s="661"/>
      <c r="K23" s="661"/>
      <c r="L23" s="662"/>
      <c r="S23" s="379"/>
      <c r="T23" s="379"/>
      <c r="U23" s="379"/>
      <c r="V23" s="379"/>
    </row>
    <row r="24" spans="2:22" ht="180" customHeight="1" thickBot="1">
      <c r="B24" s="385"/>
      <c r="C24" s="660"/>
      <c r="D24" s="663" t="str">
        <f>"1. 有關【保險單借款及契約效力的停止】
    若您申請保險單借款，在本契約累積的未償還借款本息超過保單價值準備金
    時，將造成契約停效。
2. 有關【契約效力的恢復】
    本契約停效日起兩年內，要保人可以申請復效。
3. 有關【不分紅保單】
    本保險為不分紅保單，不參加紅利分配，並無紅利給付項目。
請問
"&amp;IF(OP!$C$142=1,"您  □清楚/□不清楚?",IF(OP!$D$145=1,"要保人    "&amp;OP!$D$142&amp;"，□清楚/□不清楚?",""))&amp;"
"&amp;IF(OP!$D$146=1,"被保險人  "&amp;OP!$D$143&amp;"，□清楚/□不清楚?","")</f>
        <v xml:space="preserve">1. 有關【保險單借款及契約效力的停止】
    若您申請保險單借款，在本契約累積的未償還借款本息超過保單價值準備金
    時，將造成契約停效。
2. 有關【契約效力的恢復】
    本契約停效日起兩年內，要保人可以申請復效。
3. 有關【不分紅保單】
    本保險為不分紅保單，不參加紅利分配，並無紅利給付項目。
請問
您  □清楚/□不清楚?
</v>
      </c>
      <c r="E24" s="663"/>
      <c r="F24" s="663"/>
      <c r="G24" s="663"/>
      <c r="H24" s="663"/>
      <c r="I24" s="663"/>
      <c r="J24" s="663"/>
      <c r="K24" s="663"/>
      <c r="L24" s="664"/>
      <c r="S24" s="386"/>
      <c r="T24" s="386"/>
      <c r="U24" s="386"/>
      <c r="V24" s="386"/>
    </row>
    <row r="25" spans="2:22" ht="129.94999999999999" customHeight="1" thickBot="1">
      <c r="B25" s="385"/>
      <c r="C25" s="387" t="s">
        <v>774</v>
      </c>
      <c r="D25" s="665" t="str">
        <f>"針對【除外責任】說明如下：
1. 要保人故意致被保險人於死
2. 被保險人故意自殺或自成完全失能
3. 被保險人因犯罪處死或拒捕或越獄致死或完全失能
有上述情況發生時，富邦人壽無須給付保險金。請問
"&amp;IF(OP!$C$142=1,"您  □清楚/□不清楚?",IF(OP!$D$145=1,"要保人    "&amp;OP!$D$142&amp;"，□清楚/□不清楚?",""))&amp;"
"&amp;IF(OP!$D$146=1,"被保險人  "&amp;OP!$D$143&amp;"，□清楚/□不清楚?","")</f>
        <v xml:space="preserve">針對【除外責任】說明如下：
1. 要保人故意致被保險人於死
2. 被保險人故意自殺或自成完全失能
3. 被保險人因犯罪處死或拒捕或越獄致死或完全失能
有上述情況發生時，富邦人壽無須給付保險金。請問
您  □清楚/□不清楚?
</v>
      </c>
      <c r="E25" s="665"/>
      <c r="F25" s="665"/>
      <c r="G25" s="665"/>
      <c r="H25" s="665"/>
      <c r="I25" s="665"/>
      <c r="J25" s="665"/>
      <c r="K25" s="665"/>
      <c r="L25" s="666"/>
      <c r="S25" s="386"/>
      <c r="T25" s="386"/>
      <c r="U25" s="386"/>
      <c r="V25" s="386"/>
    </row>
    <row r="26" spans="2:22" ht="99.95" customHeight="1" thickTop="1" thickBot="1">
      <c r="B26" s="380"/>
      <c r="C26" s="373" t="s">
        <v>775</v>
      </c>
      <c r="D26" s="667" t="str">
        <f>"接下來有關契約撤銷權，說明如下：
自保單送達隔日起算，要保人有10日撤銷契約的權益，請問
"&amp;IF(OP!$C$142=1,"您  □清楚/□不清楚?",IF(OP!$D$145=1,"要保人    "&amp;OP!$D$142&amp;"，□清楚/□不清楚?",""))&amp;"
"&amp;IF(OP!$D$146=1,"被保險人  "&amp;OP!$D$143&amp;"，□清楚/□不清楚?","")&amp;"
"&amp;IF(OP!$D$147=1,"繳款人    "&amp;OP!$D$144&amp;"，□清楚/□不清楚?","")</f>
        <v xml:space="preserve">接下來有關契約撤銷權，說明如下：
自保單送達隔日起算，要保人有10日撤銷契約的權益，請問
您  □清楚/□不清楚?
</v>
      </c>
      <c r="E26" s="667"/>
      <c r="F26" s="667"/>
      <c r="G26" s="667"/>
      <c r="H26" s="667"/>
      <c r="I26" s="667"/>
      <c r="J26" s="667"/>
      <c r="K26" s="667"/>
      <c r="L26" s="668"/>
    </row>
    <row r="27" spans="2:22" ht="99.95" customHeight="1" thickBot="1">
      <c r="B27" s="380"/>
      <c r="C27" s="376" t="s">
        <v>776</v>
      </c>
      <c r="D27" s="669" t="str">
        <f>"另本商品收付幣別為"&amp;OP!$E$21&amp;IF(OP!$C$21=1,"","，須承擔匯兌時因匯率波動產生虧損的風險")&amp;"，請問
"&amp;IF(OP!$C$142=1,"您  □瞭解/□不瞭解?",IF(OP!$D$145=1,"要保人    "&amp;OP!$D$142&amp;"，□瞭解/□不瞭解?",""))&amp;"
"&amp;IF(OP!$D$146=1,"被保險人  "&amp;OP!$D$143&amp;"，□瞭解/□不瞭解?","")&amp;"
"&amp;IF(OP!$D$147=1,"繳款人    "&amp;OP!$D$144&amp;"，□瞭解/□不瞭解?","")</f>
        <v xml:space="preserve">另本商品收付幣別為新臺幣，請問
您  □瞭解/□不瞭解?
</v>
      </c>
      <c r="E27" s="669"/>
      <c r="F27" s="669"/>
      <c r="G27" s="669"/>
      <c r="H27" s="669"/>
      <c r="I27" s="669"/>
      <c r="J27" s="669"/>
      <c r="K27" s="669"/>
      <c r="L27" s="670"/>
    </row>
    <row r="28" spans="2:22" ht="200.1" customHeight="1" thickBot="1">
      <c r="B28" s="380"/>
      <c r="C28" s="376" t="s">
        <v>777</v>
      </c>
      <c r="D28" s="669" t="str">
        <f>"本商品非屬存款，不受存款保險之保障。
本商品具有解約金，提醒您，若中途解約，解約金金額可能低於就本商品所繳的保費；
另「人壽保險之死亡給付及年金保險之確定年金給付於被保險人死亡後給付於指定受益人者，依保險法規定不得作為【被保險人】之遺產，如涉有規避遺產稅等稅捐情事者，稽徵機關仍得依據有關法規所定實質課稅原則辦理」，請問
"&amp;IF(OP!$C$142=1,"您  □清楚/□不清楚?",IF(OP!$D$145=1,"要保人    "&amp;OP!$D$142&amp;"，□清楚/□不清楚?",""))&amp;"
"&amp;IF(OP!$D$146=1,"被保險人  "&amp;OP!$D$143&amp;"，□清楚/□不清楚?","")&amp;"
"&amp;IF(OP!$D$147=1,"繳款人    "&amp;OP!$D$144&amp;"，□清楚/□不清楚?","")</f>
        <v xml:space="preserve">本商品非屬存款，不受存款保險之保障。
本商品具有解約金，提醒您，若中途解約，解約金金額可能低於就本商品所繳的保費；
另「人壽保險之死亡給付及年金保險之確定年金給付於被保險人死亡後給付於指定受益人者，依保險法規定不得作為【被保險人】之遺產，如涉有規避遺產稅等稅捐情事者，稽徵機關仍得依據有關法規所定實質課稅原則辦理」，請問
您  □清楚/□不清楚?
</v>
      </c>
      <c r="E28" s="669"/>
      <c r="F28" s="669"/>
      <c r="G28" s="669"/>
      <c r="H28" s="669"/>
      <c r="I28" s="669"/>
      <c r="J28" s="669"/>
      <c r="K28" s="669"/>
      <c r="L28" s="670"/>
    </row>
    <row r="29" spans="2:22">
      <c r="B29" s="380"/>
      <c r="C29" s="381"/>
      <c r="D29" s="382"/>
      <c r="E29" s="382"/>
      <c r="F29" s="382"/>
      <c r="G29" s="382"/>
      <c r="H29" s="382"/>
      <c r="I29" s="382"/>
      <c r="J29" s="382"/>
      <c r="K29" s="382"/>
    </row>
    <row r="30" spans="2:22">
      <c r="B30" s="380"/>
      <c r="C30" s="381"/>
      <c r="D30" s="382"/>
      <c r="E30" s="382"/>
      <c r="F30" s="382"/>
      <c r="G30" s="382"/>
      <c r="H30" s="382"/>
      <c r="I30" s="382"/>
      <c r="J30" s="382"/>
      <c r="K30" s="382"/>
      <c r="L30" s="383"/>
    </row>
    <row r="31" spans="2:22">
      <c r="B31" s="380"/>
      <c r="C31" s="381"/>
      <c r="D31" s="382"/>
      <c r="E31" s="382"/>
      <c r="F31" s="382"/>
      <c r="G31" s="382"/>
      <c r="H31" s="382"/>
      <c r="I31" s="382"/>
      <c r="J31" s="382"/>
      <c r="K31" s="382"/>
      <c r="L31" s="383" t="s">
        <v>794</v>
      </c>
    </row>
    <row r="32" spans="2:22">
      <c r="B32" s="380"/>
      <c r="C32" s="381"/>
      <c r="D32" s="382"/>
      <c r="E32" s="382"/>
      <c r="F32" s="382"/>
      <c r="G32" s="382"/>
      <c r="H32" s="382"/>
      <c r="I32" s="382"/>
      <c r="J32" s="382"/>
      <c r="K32" s="382"/>
      <c r="L32" s="383"/>
    </row>
    <row r="33" spans="2:12">
      <c r="B33" s="380"/>
      <c r="C33" s="381"/>
      <c r="D33" s="382"/>
      <c r="E33" s="382"/>
      <c r="F33" s="382"/>
      <c r="G33" s="382"/>
      <c r="H33" s="382"/>
      <c r="I33" s="382"/>
      <c r="J33" s="382"/>
      <c r="K33" s="382"/>
      <c r="L33" s="383"/>
    </row>
    <row r="34" spans="2:12">
      <c r="B34" s="380"/>
      <c r="C34" s="381"/>
      <c r="D34" s="382"/>
      <c r="E34" s="382"/>
      <c r="F34" s="382"/>
      <c r="G34" s="382"/>
      <c r="H34" s="382"/>
      <c r="I34" s="382"/>
      <c r="J34" s="382"/>
      <c r="K34" s="382"/>
      <c r="L34" s="371" t="s">
        <v>762</v>
      </c>
    </row>
    <row r="35" spans="2:12" ht="17.25" thickBot="1">
      <c r="B35" s="380"/>
      <c r="C35" s="381"/>
      <c r="D35" s="382"/>
      <c r="E35" s="382"/>
      <c r="F35" s="382"/>
      <c r="G35" s="382"/>
      <c r="H35" s="382"/>
      <c r="I35" s="382"/>
      <c r="J35" s="382"/>
      <c r="K35" s="382"/>
    </row>
    <row r="36" spans="2:12" ht="150" customHeight="1" thickBot="1">
      <c r="B36" s="388"/>
      <c r="C36" s="376" t="s">
        <v>778</v>
      </c>
      <c r="D36" s="671" t="str">
        <f>"最後，請您念出以下聲明文字以確認您的投保意願。
"&amp;IF(OP!$C$142=1,"我 "&amp;OP!$D$143&amp;"，已充分了解本商品內容且願意承擔前述相關風險，各項文件皆會由本人親自完成簽名投保並同意繳交保險費。",IF(OP!$D$145=1,"(由要保人聲明)我 "&amp;OP!$D$142&amp;" ，已充分了解本商品內容，各項文件皆會由本人親自完成簽名投保。",""))&amp;"
"&amp;IF(OP!$D$146=1,"(由被保險人聲明)我 "&amp;OP!$D$143&amp;" ，已充分了解本商品內容，各項文件皆會由本人親自完成簽名投保。","")&amp;"
"&amp;IF(OP!$D$147=1,"(由繳款人聲明)我 "&amp;OP!$D$144&amp;" ，已充分了解本商品內容，並同意繳交保險費。","")</f>
        <v xml:space="preserve">最後，請您念出以下聲明文字以確認您的投保意願。
我 客戶，已充分了解本商品內容且願意承擔前述相關風險，各項文件皆會由本人親自完成簽名投保並同意繳交保險費。
</v>
      </c>
      <c r="E36" s="672"/>
      <c r="F36" s="672"/>
      <c r="G36" s="672"/>
      <c r="H36" s="672"/>
      <c r="I36" s="672"/>
      <c r="J36" s="672"/>
      <c r="K36" s="672"/>
      <c r="L36" s="673"/>
    </row>
    <row r="37" spans="2:12" ht="80.099999999999994" customHeight="1" thickBot="1">
      <c r="C37" s="376" t="s">
        <v>779</v>
      </c>
      <c r="D37" s="669" t="str">
        <f>"經過以上說明，請問您對商品內容是否需要我再額外補充說明嗎?
"&amp;IF(OP!$C$142=1,"您  □需要/□不需要?",IF(OP!$D$145=1,"要保人    "&amp;OP!$D$142&amp;"，□需要/□不需要?",""))&amp;"
"&amp;IF(OP!$D$146=1,"被保險人  "&amp;OP!$D$143&amp;"，□需要/□不需要?","")&amp;"
"&amp;IF(OP!$D$147=1,"繳款人    "&amp;OP!$D$144&amp;"，□需要/□不需要?","")</f>
        <v xml:space="preserve">經過以上說明，請問您對商品內容是否需要我再額外補充說明嗎?
您  □需要/□不需要?
</v>
      </c>
      <c r="E37" s="669"/>
      <c r="F37" s="669"/>
      <c r="G37" s="669"/>
      <c r="H37" s="669"/>
      <c r="I37" s="669"/>
      <c r="J37" s="669"/>
      <c r="K37" s="669"/>
      <c r="L37" s="670"/>
    </row>
    <row r="38" spans="2:12" ht="45" customHeight="1" thickBot="1">
      <c r="B38" s="389"/>
      <c r="C38" s="674" t="s">
        <v>780</v>
      </c>
      <c r="D38" s="675"/>
      <c r="E38" s="675"/>
      <c r="F38" s="675"/>
      <c r="G38" s="675"/>
      <c r="H38" s="675"/>
      <c r="I38" s="675"/>
      <c r="J38" s="675"/>
      <c r="K38" s="675"/>
      <c r="L38" s="676"/>
    </row>
    <row r="39" spans="2:12" ht="17.25" hidden="1" thickTop="1">
      <c r="B39" s="384"/>
      <c r="C39" s="384"/>
    </row>
    <row r="40" spans="2:12" ht="17.25" hidden="1" thickTop="1">
      <c r="B40" s="390"/>
      <c r="C40" s="390"/>
    </row>
    <row r="41" spans="2:12" ht="7.5" customHeight="1" thickTop="1">
      <c r="B41" s="384"/>
      <c r="C41" s="384"/>
    </row>
    <row r="42" spans="2:12" ht="16.5" customHeight="1">
      <c r="B42" s="385"/>
      <c r="C42" s="384"/>
      <c r="L42" s="391"/>
    </row>
    <row r="43" spans="2:12" ht="35.1" customHeight="1">
      <c r="B43" s="657" t="s">
        <v>793</v>
      </c>
      <c r="C43" s="657"/>
      <c r="D43" s="657"/>
      <c r="E43" s="657"/>
      <c r="F43" s="657"/>
      <c r="G43" s="657"/>
      <c r="H43" s="657"/>
      <c r="I43" s="657"/>
      <c r="J43" s="657"/>
      <c r="K43" s="657"/>
      <c r="L43" s="657"/>
    </row>
    <row r="44" spans="2:12">
      <c r="B44" s="392"/>
      <c r="C44" s="392" t="s">
        <v>781</v>
      </c>
      <c r="D44" s="392"/>
      <c r="E44" s="392"/>
      <c r="F44" s="392"/>
      <c r="G44" s="392"/>
      <c r="H44" s="392"/>
      <c r="I44" s="392"/>
      <c r="J44" s="392"/>
      <c r="K44" s="392"/>
      <c r="L44" s="392"/>
    </row>
    <row r="45" spans="2:12" ht="35.1" customHeight="1">
      <c r="B45" s="392"/>
      <c r="C45" s="657" t="s">
        <v>782</v>
      </c>
      <c r="D45" s="658"/>
      <c r="E45" s="658"/>
      <c r="F45" s="658"/>
      <c r="G45" s="658"/>
      <c r="H45" s="658"/>
      <c r="I45" s="658"/>
      <c r="J45" s="658"/>
      <c r="K45" s="658"/>
      <c r="L45" s="658"/>
    </row>
    <row r="46" spans="2:12" ht="35.1" customHeight="1">
      <c r="B46" s="392"/>
      <c r="C46" s="657" t="s">
        <v>783</v>
      </c>
      <c r="D46" s="658"/>
      <c r="E46" s="658"/>
      <c r="F46" s="658"/>
      <c r="G46" s="658"/>
      <c r="H46" s="658"/>
      <c r="I46" s="658"/>
      <c r="J46" s="658"/>
      <c r="K46" s="658"/>
      <c r="L46" s="658"/>
    </row>
    <row r="47" spans="2:12">
      <c r="B47" s="392"/>
      <c r="C47" s="392"/>
      <c r="D47" s="392"/>
      <c r="E47" s="392"/>
      <c r="F47" s="392"/>
      <c r="G47" s="392"/>
      <c r="H47" s="392"/>
      <c r="I47" s="392"/>
      <c r="J47" s="392"/>
      <c r="K47" s="392"/>
      <c r="L47" s="392"/>
    </row>
    <row r="48" spans="2:12">
      <c r="B48" s="392"/>
      <c r="C48" s="393" t="s">
        <v>784</v>
      </c>
      <c r="D48" s="392"/>
      <c r="E48" s="392"/>
      <c r="F48" s="392"/>
      <c r="G48" s="392"/>
      <c r="H48" s="392"/>
      <c r="I48" s="392"/>
      <c r="J48" s="392"/>
      <c r="K48" s="392"/>
      <c r="L48" s="392"/>
    </row>
    <row r="49" spans="2:12" ht="38.1" customHeight="1">
      <c r="B49" s="392"/>
      <c r="C49" s="656" t="s">
        <v>785</v>
      </c>
      <c r="D49" s="659"/>
      <c r="E49" s="659"/>
      <c r="F49" s="659"/>
      <c r="G49" s="659"/>
      <c r="H49" s="659"/>
      <c r="I49" s="659"/>
      <c r="J49" s="659"/>
      <c r="K49" s="659"/>
      <c r="L49" s="659"/>
    </row>
    <row r="50" spans="2:12">
      <c r="B50" s="392"/>
      <c r="C50" s="393" t="s">
        <v>786</v>
      </c>
      <c r="D50" s="393"/>
      <c r="E50" s="393"/>
      <c r="F50" s="393"/>
      <c r="G50" s="393"/>
      <c r="H50" s="393"/>
      <c r="I50" s="393"/>
      <c r="J50" s="393"/>
      <c r="K50" s="393"/>
      <c r="L50" s="393"/>
    </row>
    <row r="51" spans="2:12" ht="50.1" customHeight="1">
      <c r="B51" s="392"/>
      <c r="C51" s="656" t="s">
        <v>787</v>
      </c>
      <c r="D51" s="658"/>
      <c r="E51" s="658"/>
      <c r="F51" s="658"/>
      <c r="G51" s="658"/>
      <c r="H51" s="658"/>
      <c r="I51" s="658"/>
      <c r="J51" s="658"/>
      <c r="K51" s="658"/>
      <c r="L51" s="658"/>
    </row>
    <row r="52" spans="2:12" ht="38.1" customHeight="1">
      <c r="B52" s="392"/>
      <c r="C52" s="656" t="s">
        <v>788</v>
      </c>
      <c r="D52" s="658"/>
      <c r="E52" s="658"/>
      <c r="F52" s="658"/>
      <c r="G52" s="658"/>
      <c r="H52" s="658"/>
      <c r="I52" s="658"/>
      <c r="J52" s="658"/>
      <c r="K52" s="658"/>
      <c r="L52" s="658"/>
    </row>
    <row r="53" spans="2:12">
      <c r="B53" s="392"/>
      <c r="C53" s="393" t="s">
        <v>789</v>
      </c>
      <c r="D53" s="393"/>
      <c r="E53" s="393"/>
      <c r="F53" s="393"/>
      <c r="G53" s="393"/>
      <c r="H53" s="393"/>
      <c r="I53" s="393"/>
      <c r="J53" s="393"/>
      <c r="K53" s="393"/>
      <c r="L53" s="393"/>
    </row>
    <row r="54" spans="2:12" ht="38.1" customHeight="1">
      <c r="B54" s="392"/>
      <c r="C54" s="656" t="s">
        <v>790</v>
      </c>
      <c r="D54" s="658"/>
      <c r="E54" s="658"/>
      <c r="F54" s="658"/>
      <c r="G54" s="658"/>
      <c r="H54" s="658"/>
      <c r="I54" s="658"/>
      <c r="J54" s="658"/>
      <c r="K54" s="658"/>
      <c r="L54" s="658"/>
    </row>
    <row r="55" spans="2:12" ht="38.1" customHeight="1">
      <c r="B55" s="392"/>
      <c r="C55" s="656" t="s">
        <v>791</v>
      </c>
      <c r="D55" s="658"/>
      <c r="E55" s="658"/>
      <c r="F55" s="658"/>
      <c r="G55" s="658"/>
      <c r="H55" s="658"/>
      <c r="I55" s="658"/>
      <c r="J55" s="658"/>
      <c r="K55" s="658"/>
      <c r="L55" s="658"/>
    </row>
    <row r="56" spans="2:12">
      <c r="B56" s="392"/>
      <c r="C56" s="393"/>
      <c r="D56" s="393"/>
      <c r="E56" s="393"/>
      <c r="F56" s="393"/>
      <c r="G56" s="393"/>
      <c r="H56" s="393"/>
      <c r="I56" s="393"/>
      <c r="J56" s="393"/>
      <c r="K56" s="393"/>
      <c r="L56" s="393"/>
    </row>
    <row r="57" spans="2:12">
      <c r="B57" s="392"/>
      <c r="C57" s="393"/>
      <c r="D57" s="393"/>
      <c r="E57" s="393"/>
      <c r="F57" s="393"/>
      <c r="G57" s="393"/>
      <c r="H57" s="393"/>
      <c r="I57" s="393"/>
      <c r="J57" s="393"/>
      <c r="K57" s="393"/>
      <c r="L57" s="393"/>
    </row>
    <row r="58" spans="2:12">
      <c r="B58" s="392"/>
      <c r="C58" s="393"/>
      <c r="D58" s="393"/>
      <c r="E58" s="393"/>
      <c r="F58" s="393"/>
      <c r="G58" s="393"/>
      <c r="H58" s="393"/>
      <c r="I58" s="393"/>
      <c r="J58" s="393"/>
      <c r="K58" s="393"/>
      <c r="L58" s="393"/>
    </row>
    <row r="59" spans="2:12">
      <c r="B59" s="392"/>
      <c r="C59" s="393"/>
      <c r="D59" s="393"/>
      <c r="E59" s="393"/>
      <c r="F59" s="393"/>
      <c r="G59" s="393"/>
      <c r="H59" s="393"/>
      <c r="I59" s="393"/>
      <c r="J59" s="393"/>
      <c r="K59" s="393"/>
      <c r="L59" s="393"/>
    </row>
    <row r="60" spans="2:12" ht="16.5" customHeight="1">
      <c r="C60" s="656"/>
      <c r="D60" s="656"/>
      <c r="E60" s="656"/>
      <c r="F60" s="656"/>
      <c r="G60" s="656"/>
      <c r="H60" s="656"/>
      <c r="I60" s="656"/>
      <c r="J60" s="656"/>
      <c r="K60" s="656"/>
      <c r="L60" s="656"/>
    </row>
    <row r="61" spans="2:12">
      <c r="C61" s="394"/>
      <c r="D61" s="394"/>
      <c r="E61" s="394"/>
      <c r="F61" s="394"/>
      <c r="G61" s="394"/>
      <c r="H61" s="394"/>
      <c r="I61" s="394"/>
      <c r="J61" s="394"/>
      <c r="K61" s="394"/>
      <c r="L61" s="383" t="s">
        <v>794</v>
      </c>
    </row>
    <row r="62" spans="2:12" hidden="1">
      <c r="B62" s="395"/>
      <c r="C62" s="395"/>
    </row>
    <row r="63" spans="2:12" hidden="1">
      <c r="B63" s="395"/>
      <c r="C63" s="395"/>
    </row>
    <row r="64" spans="2:12" ht="19.5" hidden="1">
      <c r="B64" s="396"/>
      <c r="C64" s="396"/>
    </row>
    <row r="65" spans="2:3" hidden="1">
      <c r="B65" s="397"/>
      <c r="C65" s="397"/>
    </row>
    <row r="66" spans="2:3" hidden="1">
      <c r="B66" s="398"/>
      <c r="C66" s="398"/>
    </row>
    <row r="160"/>
  </sheetData>
  <sheetProtection algorithmName="SHA-512" hashValue="CW7DSecLkv0MiyKhOP1iC2W+ockVu6OwFcbPard+oE6NfNOXC8cZ5pCUxMAwdyDx6QdtUTv0ye4ixP+cX1abkw==" saltValue="fGasdKrTM3Fy5geEwsWAZA==" spinCount="100000" sheet="1" objects="1" scenarios="1" selectLockedCells="1"/>
  <mergeCells count="29">
    <mergeCell ref="D14:L14"/>
    <mergeCell ref="B4:M4"/>
    <mergeCell ref="B6:M6"/>
    <mergeCell ref="H7:L7"/>
    <mergeCell ref="B8:L8"/>
    <mergeCell ref="D9:L9"/>
    <mergeCell ref="D10:L10"/>
    <mergeCell ref="D11:L11"/>
    <mergeCell ref="D12:L12"/>
    <mergeCell ref="D13:L13"/>
    <mergeCell ref="C45:L45"/>
    <mergeCell ref="C23:C24"/>
    <mergeCell ref="D23:L23"/>
    <mergeCell ref="D24:L24"/>
    <mergeCell ref="D25:L25"/>
    <mergeCell ref="D26:L26"/>
    <mergeCell ref="D27:L27"/>
    <mergeCell ref="D28:L28"/>
    <mergeCell ref="D36:L36"/>
    <mergeCell ref="D37:L37"/>
    <mergeCell ref="C38:L38"/>
    <mergeCell ref="B43:L43"/>
    <mergeCell ref="C60:L60"/>
    <mergeCell ref="C46:L46"/>
    <mergeCell ref="C49:L49"/>
    <mergeCell ref="C51:L51"/>
    <mergeCell ref="C52:L52"/>
    <mergeCell ref="C54:L54"/>
    <mergeCell ref="C55:L55"/>
  </mergeCells>
  <phoneticPr fontId="5" type="noConversion"/>
  <conditionalFormatting sqref="B6">
    <cfRule type="expression" dxfId="4" priority="2">
      <formula>$B$6="本件不須進行錄音"</formula>
    </cfRule>
  </conditionalFormatting>
  <conditionalFormatting sqref="B9:M15 B16:K16 M16 B17:M28 B29:K29 M29 L34 B36:M44 B45:C46 M45:M46 B47:M48 B49:C49 M49 B50:M50 B51:C52 M51:M52 B53:M53 B54:C55 M54:M55 B56:M61">
    <cfRule type="expression" dxfId="3" priority="3">
      <formula>$B$6="本件不需進行錄音"</formula>
    </cfRule>
  </conditionalFormatting>
  <conditionalFormatting sqref="B30:M33 B34:K35 M34:M35">
    <cfRule type="expression" dxfId="2" priority="1">
      <formula>$B$6="本件不需進行錄音"</formula>
    </cfRule>
  </conditionalFormatting>
  <printOptions horizontalCentered="1"/>
  <pageMargins left="0.19685039370078741" right="0.19685039370078741" top="0.39370078740157483" bottom="0.3937007874015748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3"/>
  <dimension ref="A1:V82"/>
  <sheetViews>
    <sheetView topLeftCell="XFD1048576" zoomScaleNormal="100" workbookViewId="0"/>
  </sheetViews>
  <sheetFormatPr defaultColWidth="0" defaultRowHeight="16.5" zeroHeight="1"/>
  <cols>
    <col min="1" max="2" width="2.83203125" style="369" hidden="1" customWidth="1"/>
    <col min="3" max="3" width="11.83203125" style="369" hidden="1" customWidth="1"/>
    <col min="4" max="12" width="10.83203125" style="369" hidden="1" customWidth="1"/>
    <col min="13" max="13" width="2.83203125" style="369" hidden="1" customWidth="1"/>
    <col min="14" max="19" width="12" style="369" hidden="1" customWidth="1"/>
    <col min="20" max="22" width="0" style="369" hidden="1" customWidth="1"/>
    <col min="23" max="16384" width="0" style="369" hidden="1"/>
  </cols>
  <sheetData>
    <row r="1" spans="2:22" ht="16.5" hidden="1" customHeight="1">
      <c r="H1" s="370"/>
      <c r="I1" s="370"/>
      <c r="J1" s="370"/>
      <c r="K1" s="370"/>
      <c r="L1" s="370"/>
    </row>
    <row r="2" spans="2:22" ht="16.5" hidden="1" customHeight="1">
      <c r="G2" s="370"/>
      <c r="H2" s="370"/>
      <c r="I2" s="370"/>
      <c r="J2" s="370"/>
      <c r="K2" s="370"/>
      <c r="L2" s="371" t="s">
        <v>762</v>
      </c>
    </row>
    <row r="3" spans="2:22" ht="5.25" hidden="1" customHeight="1">
      <c r="G3" s="370"/>
      <c r="H3" s="370"/>
      <c r="I3" s="370"/>
      <c r="J3" s="370"/>
      <c r="K3" s="370"/>
      <c r="L3" s="370"/>
    </row>
    <row r="4" spans="2:22" ht="18.75" hidden="1" customHeight="1">
      <c r="B4" s="677" t="s">
        <v>763</v>
      </c>
      <c r="C4" s="677"/>
      <c r="D4" s="677"/>
      <c r="E4" s="677"/>
      <c r="F4" s="677"/>
      <c r="G4" s="677"/>
      <c r="H4" s="677"/>
      <c r="I4" s="677"/>
      <c r="J4" s="677"/>
      <c r="K4" s="677"/>
      <c r="L4" s="677"/>
      <c r="M4" s="677"/>
      <c r="O4" s="374"/>
      <c r="P4" s="374"/>
      <c r="Q4" s="374"/>
      <c r="R4" s="374"/>
    </row>
    <row r="5" spans="2:22" hidden="1">
      <c r="O5" s="374"/>
      <c r="P5" s="374"/>
      <c r="Q5" s="374"/>
      <c r="R5" s="374"/>
    </row>
    <row r="6" spans="2:22" ht="18.75" hidden="1" customHeight="1">
      <c r="B6" s="678" t="str">
        <f ca="1">IF(OP!$B$155="","本件不需進行錄音",OP!$C$23)</f>
        <v>本件不需進行錄音</v>
      </c>
      <c r="C6" s="678"/>
      <c r="D6" s="678"/>
      <c r="E6" s="678"/>
      <c r="F6" s="678"/>
      <c r="G6" s="678"/>
      <c r="H6" s="678"/>
      <c r="I6" s="678"/>
      <c r="J6" s="678"/>
      <c r="K6" s="678"/>
      <c r="L6" s="678"/>
      <c r="M6" s="678"/>
      <c r="O6" s="374"/>
      <c r="P6" s="374"/>
      <c r="Q6" s="374"/>
      <c r="R6" s="374"/>
    </row>
    <row r="7" spans="2:22" ht="18.75" hidden="1" customHeight="1" thickBot="1">
      <c r="B7" s="372"/>
      <c r="C7" s="372"/>
      <c r="H7" s="679"/>
      <c r="I7" s="679"/>
      <c r="J7" s="679"/>
      <c r="K7" s="679"/>
      <c r="L7" s="679"/>
      <c r="O7" s="374"/>
      <c r="P7" s="374"/>
      <c r="Q7" s="374"/>
      <c r="R7" s="374"/>
    </row>
    <row r="8" spans="2:22" ht="17.25" hidden="1" customHeight="1" thickBot="1">
      <c r="B8" s="680"/>
      <c r="C8" s="680"/>
      <c r="D8" s="680"/>
      <c r="E8" s="680"/>
      <c r="F8" s="680"/>
      <c r="G8" s="680"/>
      <c r="H8" s="680"/>
      <c r="I8" s="680"/>
      <c r="J8" s="680"/>
      <c r="K8" s="680"/>
      <c r="L8" s="680"/>
      <c r="O8" s="374"/>
      <c r="P8" s="374"/>
      <c r="Q8" s="374"/>
      <c r="R8" s="374"/>
    </row>
    <row r="9" spans="2:22" ht="150" hidden="1" customHeight="1" thickTop="1" thickBot="1">
      <c r="B9" s="372"/>
      <c r="C9" s="373" t="s">
        <v>767</v>
      </c>
      <c r="D9" s="667" t="str">
        <f>OP!$B$142&amp;"，您好！我是登錄於 "&amp;IF(輸入頁!$E$202="","        ",輸入頁!$E$202)&amp;" 的 "&amp;IF(輸入頁!$E$203="","        ",輸入頁!$E$203)&amp;"，獲得授權招攬保險商品資格，這是我的業務員登錄證，業務員登錄字號是 "&amp;IF(IF(輸入頁!$E$204="","        ",輸入頁!$E$204)&lt;&gt;"",IF(輸入頁!$E$204="","        ",輸入頁!$E$204),"        ")&amp;IF(輸入頁!$E$205="","","，(共同招攬人為 "&amp;IF(輸入頁!$E$205="","        ",輸入頁!$E$205)&amp;" ，這是我的業務員登錄證，業務員登錄字號是 "&amp;IF(輸入頁!$E$206="","        ",輸入頁!$E$206)&amp;" )")&amp;"。根據法令規定並確保您的權益，本次銷售過程將以錄音方式記錄。請問
"&amp;IF(OP!$C$142=1,"您  □同意/□不同意?",IF(OP!$D$145=1,"要保人    "&amp;OP!$D$142&amp;"，□同意/□不同意?",""))&amp;"
"&amp;IF(OP!$D$146=1,"被保險人  "&amp;OP!$D$143&amp;"，□同意/□不同意?","")&amp;"
"&amp;IF(OP!$D$147=1,"繳款人    "&amp;OP!$D$144&amp;"，□同意/□不同意?","")</f>
        <v xml:space="preserve">要保人、被保險人、繳款人皆為 客戶 君  ，您好！我是登錄於          的         ，獲得授權招攬保險商品資格，這是我的業務員登錄證，業務員登錄字號是         。根據法令規定並確保您的權益，本次銷售過程將以錄音方式記錄。請問
您  □同意/□不同意?
</v>
      </c>
      <c r="E9" s="667"/>
      <c r="F9" s="667"/>
      <c r="G9" s="667"/>
      <c r="H9" s="667"/>
      <c r="I9" s="667"/>
      <c r="J9" s="667"/>
      <c r="K9" s="667"/>
      <c r="L9" s="668"/>
      <c r="O9" s="379"/>
      <c r="P9" s="379"/>
      <c r="Q9" s="379"/>
      <c r="R9" s="379"/>
      <c r="S9" s="374"/>
      <c r="T9" s="374"/>
      <c r="U9" s="374"/>
      <c r="V9" s="374"/>
    </row>
    <row r="10" spans="2:22" ht="80.099999999999994" hidden="1" customHeight="1" thickBot="1">
      <c r="B10" s="375"/>
      <c r="C10" s="399" t="s">
        <v>768</v>
      </c>
      <c r="D10" s="683" t="str">
        <f>"您所購買及繳交保費的是富邦人壽保險股份有限公司所發行的保險商品-"&amp;OP!$C$23&amp;"等具解約金商品，此保單是透過本公司代理銷售，以下將說明本商品內容及重要事項，請聽完後逐一回答。"</f>
        <v>您所購買及繳交保費的是富邦人壽保險股份有限公司所發行的保險商品-富邦人壽金卡順心重大傷病保險等具解約金商品，此保單是透過本公司代理銷售，以下將說明本商品內容及重要事項，請聽完後逐一回答。</v>
      </c>
      <c r="E10" s="683"/>
      <c r="F10" s="683"/>
      <c r="G10" s="683"/>
      <c r="H10" s="683"/>
      <c r="I10" s="683"/>
      <c r="J10" s="683"/>
      <c r="K10" s="683"/>
      <c r="L10" s="684"/>
      <c r="S10" s="374"/>
      <c r="T10" s="374"/>
      <c r="U10" s="374"/>
      <c r="V10" s="374"/>
    </row>
    <row r="11" spans="2:22" ht="110.1" hidden="1" customHeight="1">
      <c r="B11" s="377"/>
      <c r="C11" s="685" t="s">
        <v>769</v>
      </c>
      <c r="D11" s="661" t="str">
        <f>"您此次投保的目的及需求為 "&amp;IF(LEFT(輸入頁!$P$202,2)="其他","                           ",輸入頁!$P$202)&amp;"，您已確認所投保之商品特性及類型符合實際需求、商品保額與保費設計適當"&amp;IF(OR(OP!$C$160="台新"),"，您也清楚本次繳交之保費係用以購買保險商品，非辦理定存","")&amp;"，且無受任何誘導貸款、保單借款或解約來購買本張保險的情形，請問
"&amp;IF(OP!$C$142=1,"您  □正確/□不正確?",IF(OP!$D$145=1,"要保人    "&amp;OP!$D$142&amp;"，□正確/□不正確?",""))&amp;"
"&amp;IF(OP!$D$147=1,"繳款人    "&amp;OP!$D$144&amp;"，□正確/□不正確?","")</f>
        <v xml:space="preserve">您此次投保的目的及需求為                            ，您已確認所投保之商品特性及類型符合實際需求、商品保額與保費設計適當，且無受任何誘導貸款、保單借款或解約來購買本張保險的情形，請問
您  □正確/□不正確?
</v>
      </c>
      <c r="E11" s="661"/>
      <c r="F11" s="661"/>
      <c r="G11" s="661"/>
      <c r="H11" s="661"/>
      <c r="I11" s="661"/>
      <c r="J11" s="661"/>
      <c r="K11" s="661"/>
      <c r="L11" s="662"/>
      <c r="S11" s="374"/>
      <c r="T11" s="374"/>
      <c r="U11" s="374"/>
      <c r="V11" s="374"/>
    </row>
    <row r="12" spans="2:22" ht="99.95" hidden="1" customHeight="1" thickBot="1">
      <c r="B12" s="377"/>
      <c r="C12" s="686"/>
      <c r="D12" s="663" t="s">
        <v>792</v>
      </c>
      <c r="E12" s="663"/>
      <c r="F12" s="663"/>
      <c r="G12" s="663"/>
      <c r="H12" s="663"/>
      <c r="I12" s="663"/>
      <c r="J12" s="663"/>
      <c r="K12" s="663"/>
      <c r="L12" s="664"/>
      <c r="S12" s="374"/>
      <c r="T12" s="374"/>
      <c r="U12" s="374"/>
      <c r="V12" s="374"/>
    </row>
    <row r="13" spans="2:22" ht="80.099999999999994" hidden="1" customHeight="1" thickBot="1">
      <c r="B13" s="377"/>
      <c r="C13" s="399" t="s">
        <v>770</v>
      </c>
      <c r="D13" s="681" t="str">
        <f>"您投保的保額為 "&amp;TEXT(OP!$C$28,IF(OP!$E$28=0,"#,##0 ","#,##0.0 "))&amp;"萬元，請問是否正確？
"&amp;IF(OP!$C$142=1,"您  □正確/□不正確?",IF(OP!$D$145=1,"要保人    "&amp;OP!$D$142&amp;"，□正確/□不正確?",""))&amp;"
"&amp;IF(OP!$D$146=1,"被保險人  "&amp;OP!$D$143&amp;"，□正確/□不正確?","")</f>
        <v xml:space="preserve">您投保的保額為 100.0 萬元，請問是否正確？
您  □正確/□不正確?
</v>
      </c>
      <c r="E13" s="681"/>
      <c r="F13" s="681"/>
      <c r="G13" s="681"/>
      <c r="H13" s="681"/>
      <c r="I13" s="681"/>
      <c r="J13" s="681"/>
      <c r="K13" s="681"/>
      <c r="L13" s="682"/>
      <c r="S13" s="374"/>
      <c r="T13" s="374"/>
      <c r="U13" s="374"/>
      <c r="V13" s="374"/>
    </row>
    <row r="14" spans="2:22" ht="120" hidden="1" customHeight="1" thickBot="1">
      <c r="B14" s="378"/>
      <c r="C14" s="376" t="s">
        <v>771</v>
      </c>
      <c r="D14" s="669" t="str">
        <f ca="1">"您投保的繳別為  "&amp;OP!$C$32&amp;"；本次繳交折扣前總保費為 "&amp;OP!$E$21&amp;TEXT(OP!$D$35,"#,##0 ")&amp;"元"&amp;IF(OR(OP!$C$32="躉繳",OP!$C$32="彈性繳"),"","， 每年需繳交之保費總計為 "&amp;""&amp;TEXT(OP!$C$35*OP!$C$50,"#,##0 ")&amp;"元"&amp;"，須連續繳費"&amp;IF(OP!$C$24&lt;=40,"","至")&amp;OP!$C$24-IF(OP!$C$24&lt;=40,0,1)&amp;IF(OP!$C$24&lt;=40,"年 ","歲 "))&amp;"，您已同意繳交並確認可負擔此保費，請問
"&amp;IF(OP!$C$142=1,"您  □正確/□不正確?",IF(OP!$D$145=1,"要保人    "&amp;OP!$D$142&amp;"，□正確/□不正確?",""))&amp;"
"&amp;IF(OP!$D$146=1,"被保險人  "&amp;OP!$D$143&amp;"，□正確/□不正確?","")&amp;"
"&amp;IF(OP!$D$147=1,"繳款人    "&amp;OP!$D$144&amp;"，□正確/□不正確?","")</f>
        <v xml:space="preserve">您投保的繳別為  年繳；本次繳交折扣前總保費為 新臺幣27,500 元， 每年需繳交之保費總計為 27,500 元，須連續繳費30年 ，您已同意繳交並確認可負擔此保費，請問
您  □正確/□不正確?
</v>
      </c>
      <c r="E14" s="669"/>
      <c r="F14" s="669"/>
      <c r="G14" s="669"/>
      <c r="H14" s="669"/>
      <c r="I14" s="669"/>
      <c r="J14" s="669"/>
      <c r="K14" s="669"/>
      <c r="L14" s="670"/>
      <c r="S14" s="379"/>
      <c r="T14" s="379"/>
      <c r="U14" s="379"/>
      <c r="V14" s="379"/>
    </row>
    <row r="15" spans="2:22" hidden="1">
      <c r="B15" s="380"/>
      <c r="C15" s="381"/>
      <c r="D15" s="382"/>
      <c r="E15" s="382"/>
      <c r="F15" s="382"/>
      <c r="G15" s="382"/>
      <c r="H15" s="382"/>
      <c r="I15" s="382"/>
      <c r="J15" s="382"/>
      <c r="K15" s="382"/>
      <c r="L15" s="382"/>
    </row>
    <row r="16" spans="2:22" hidden="1">
      <c r="B16" s="380"/>
      <c r="C16" s="381"/>
      <c r="D16" s="382"/>
      <c r="E16" s="382"/>
      <c r="F16" s="382"/>
      <c r="G16" s="382"/>
      <c r="H16" s="382"/>
      <c r="I16" s="382"/>
      <c r="J16" s="382"/>
      <c r="K16" s="382"/>
    </row>
    <row r="17" spans="2:22" hidden="1">
      <c r="B17" s="380"/>
      <c r="C17" s="381"/>
      <c r="D17" s="382"/>
      <c r="E17" s="382"/>
      <c r="F17" s="382"/>
      <c r="G17" s="382"/>
      <c r="H17" s="382"/>
      <c r="I17" s="382"/>
      <c r="J17" s="382"/>
      <c r="K17" s="382"/>
      <c r="L17" s="383"/>
    </row>
    <row r="18" spans="2:22" hidden="1">
      <c r="B18" s="380"/>
      <c r="C18" s="381"/>
      <c r="D18" s="382"/>
      <c r="E18" s="382"/>
      <c r="F18" s="382"/>
      <c r="G18" s="382"/>
      <c r="H18" s="382"/>
      <c r="I18" s="382"/>
      <c r="J18" s="382"/>
      <c r="K18" s="382"/>
      <c r="L18" s="383"/>
    </row>
    <row r="19" spans="2:22" hidden="1">
      <c r="B19" s="380"/>
      <c r="C19" s="381"/>
      <c r="D19" s="382"/>
      <c r="E19" s="382"/>
      <c r="F19" s="382"/>
      <c r="G19" s="382"/>
      <c r="H19" s="382"/>
      <c r="I19" s="382"/>
      <c r="J19" s="382"/>
      <c r="K19" s="382"/>
      <c r="L19" s="383" t="s">
        <v>794</v>
      </c>
      <c r="O19" s="379"/>
      <c r="P19" s="379"/>
      <c r="Q19" s="379"/>
      <c r="R19" s="379"/>
    </row>
    <row r="20" spans="2:22" hidden="1">
      <c r="B20" s="380"/>
      <c r="C20" s="381"/>
      <c r="D20" s="382"/>
      <c r="E20" s="382"/>
      <c r="F20" s="382"/>
      <c r="G20" s="382"/>
      <c r="H20" s="382"/>
      <c r="I20" s="382"/>
      <c r="J20" s="382"/>
      <c r="K20" s="382"/>
      <c r="L20" s="383"/>
      <c r="P20" s="379"/>
      <c r="Q20" s="379"/>
      <c r="R20" s="379"/>
    </row>
    <row r="21" spans="2:22" hidden="1">
      <c r="B21" s="380"/>
      <c r="C21" s="381"/>
      <c r="D21" s="382"/>
      <c r="E21" s="382"/>
      <c r="F21" s="382"/>
      <c r="G21" s="382"/>
      <c r="H21" s="382"/>
      <c r="I21" s="382"/>
      <c r="J21" s="382"/>
      <c r="K21" s="382"/>
      <c r="L21" s="383"/>
      <c r="O21" s="386"/>
      <c r="P21" s="386"/>
      <c r="Q21" s="386"/>
      <c r="R21" s="386"/>
    </row>
    <row r="22" spans="2:22" hidden="1">
      <c r="B22" s="380"/>
      <c r="C22" s="381"/>
      <c r="D22" s="382"/>
      <c r="E22" s="382"/>
      <c r="F22" s="382"/>
      <c r="G22" s="382"/>
      <c r="H22" s="382"/>
      <c r="I22" s="382"/>
      <c r="J22" s="382"/>
      <c r="K22" s="382"/>
      <c r="L22" s="371" t="s">
        <v>762</v>
      </c>
      <c r="O22" s="386"/>
      <c r="P22" s="386"/>
      <c r="Q22" s="386"/>
      <c r="R22" s="386"/>
    </row>
    <row r="23" spans="2:22" ht="17.25" hidden="1" thickBot="1">
      <c r="B23" s="380"/>
      <c r="C23" s="381"/>
      <c r="D23" s="382"/>
      <c r="E23" s="382"/>
      <c r="F23" s="382"/>
      <c r="G23" s="382"/>
      <c r="H23" s="382"/>
      <c r="I23" s="382"/>
      <c r="J23" s="382"/>
      <c r="K23" s="382"/>
      <c r="L23" s="382"/>
    </row>
    <row r="24" spans="2:22" ht="99" hidden="1" customHeight="1" thickBot="1">
      <c r="B24" s="378"/>
      <c r="C24" s="376" t="s">
        <v>772</v>
      </c>
      <c r="D24" s="669" t="str">
        <f>"您選擇投保的主契約繳費年期為 "&amp;IF(OP!$C$24&lt;=40,"","至")&amp;OP!$C$24-IF(OP!$C$24&lt;=40,0,1)&amp;IF(OP!$C$24&lt;=40,"年","歲滿期")&amp;"，其餘附約依該保單條款繳費年度數約定繳費，請問
"&amp;IF(OP!$C$142=1,"您  □瞭解/□不瞭解?",IF(OP!$D$145=1,"要保人    "&amp;OP!$D$142&amp;"，□瞭解/□不瞭解?",""))&amp;"
"&amp;IF(OP!$D$146=1,"被保險人  "&amp;OP!$D$143&amp;"，□瞭解/□不瞭解?","")&amp;"
"&amp;IF(OP!$D$147=1,"繳款人    "&amp;OP!$D$144&amp;"，□瞭解/□不瞭解?","")</f>
        <v xml:space="preserve">您選擇投保的主契約繳費年期為 30年，其餘附約依該保單條款繳費年度數約定繳費，請問
您  □瞭解/□不瞭解?
</v>
      </c>
      <c r="E24" s="669"/>
      <c r="F24" s="669"/>
      <c r="G24" s="669"/>
      <c r="H24" s="669"/>
      <c r="I24" s="669"/>
      <c r="J24" s="669"/>
      <c r="K24" s="669"/>
      <c r="L24" s="670"/>
      <c r="S24" s="379"/>
      <c r="T24" s="379"/>
      <c r="U24" s="379"/>
      <c r="V24" s="379"/>
    </row>
    <row r="25" spans="2:22" ht="27" hidden="1" customHeight="1" thickBot="1">
      <c r="B25" s="384"/>
      <c r="C25" s="660" t="s">
        <v>773</v>
      </c>
      <c r="D25" s="661" t="str">
        <f>"以下先為您說明商品重要條款，摘要如下"&amp;IF(OP!$C$160="兆豐","(請至附件至少選兩條條款)：","： ")</f>
        <v xml:space="preserve">以下先為您說明商品重要條款，摘要如下： </v>
      </c>
      <c r="E25" s="661"/>
      <c r="F25" s="661"/>
      <c r="G25" s="661"/>
      <c r="H25" s="661"/>
      <c r="I25" s="661"/>
      <c r="J25" s="661"/>
      <c r="K25" s="661"/>
      <c r="L25" s="662"/>
      <c r="S25" s="379"/>
      <c r="T25" s="379"/>
      <c r="U25" s="379"/>
      <c r="V25" s="379"/>
    </row>
    <row r="26" spans="2:22" ht="180" hidden="1" customHeight="1" thickBot="1">
      <c r="B26" s="385"/>
      <c r="C26" s="660"/>
      <c r="D26" s="663" t="str">
        <f>"1. 有關【保險單借款及契約效力的停止】
    若您申請保險單借款，在本契約累積的未償還借款本息超過保單價值準備金
    時，將造成契約停效。
2. 有關【契約效力的恢復】
    本契約停效日起兩年內，要保人可以申請復效。
3. 有關【不分紅保單】
    本保險為不分紅保單，不參加紅利分配，並無紅利給付項目。
請問
"&amp;IF(OP!$C$142=1,"您  □清楚/□不清楚?",IF(OP!$D$145=1,"要保人    "&amp;OP!$D$142&amp;"，□清楚/□不清楚?",""))&amp;"
"&amp;IF(OP!$D$146=1,"被保險人  "&amp;OP!$D$143&amp;"，□清楚/□不清楚?","")</f>
        <v xml:space="preserve">1. 有關【保險單借款及契約效力的停止】
    若您申請保險單借款，在本契約累積的未償還借款本息超過保單價值準備金
    時，將造成契約停效。
2. 有關【契約效力的恢復】
    本契約停效日起兩年內，要保人可以申請復效。
3. 有關【不分紅保單】
    本保險為不分紅保單，不參加紅利分配，並無紅利給付項目。
請問
您  □清楚/□不清楚?
</v>
      </c>
      <c r="E26" s="663"/>
      <c r="F26" s="663"/>
      <c r="G26" s="663"/>
      <c r="H26" s="663"/>
      <c r="I26" s="663"/>
      <c r="J26" s="663"/>
      <c r="K26" s="663"/>
      <c r="L26" s="664"/>
      <c r="S26" s="386"/>
      <c r="T26" s="386"/>
      <c r="U26" s="386"/>
      <c r="V26" s="386"/>
    </row>
    <row r="27" spans="2:22" ht="129.94999999999999" hidden="1" customHeight="1" thickBot="1">
      <c r="B27" s="385"/>
      <c r="C27" s="387" t="s">
        <v>774</v>
      </c>
      <c r="D27" s="665" t="str">
        <f>"針對【除外責任】說明如下：
1. 要保人故意致被保險人於死
2. 被保險人故意自殺或自成完全失能
3. 被保險人因犯罪處死或拒捕或越獄致死或完全失能
有上述情況發生時，富邦人壽無須給付保險金。請問
"&amp;IF(OP!$C$142=1,"您  □清楚/□不清楚?",IF(OP!$D$145=1,"要保人    "&amp;OP!$D$142&amp;"，□清楚/□不清楚?",""))&amp;"
"&amp;IF(OP!$D$146=1,"被保險人  "&amp;OP!$D$143&amp;"，□清楚/□不清楚?","")</f>
        <v xml:space="preserve">針對【除外責任】說明如下：
1. 要保人故意致被保險人於死
2. 被保險人故意自殺或自成完全失能
3. 被保險人因犯罪處死或拒捕或越獄致死或完全失能
有上述情況發生時，富邦人壽無須給付保險金。請問
您  □清楚/□不清楚?
</v>
      </c>
      <c r="E27" s="665"/>
      <c r="F27" s="665"/>
      <c r="G27" s="665"/>
      <c r="H27" s="665"/>
      <c r="I27" s="665"/>
      <c r="J27" s="665"/>
      <c r="K27" s="665"/>
      <c r="L27" s="666"/>
      <c r="S27" s="386"/>
      <c r="T27" s="386"/>
      <c r="U27" s="386"/>
      <c r="V27" s="386"/>
    </row>
    <row r="28" spans="2:22" ht="99.95" hidden="1" customHeight="1" thickTop="1" thickBot="1">
      <c r="B28" s="380"/>
      <c r="C28" s="373" t="s">
        <v>775</v>
      </c>
      <c r="D28" s="667" t="str">
        <f>"接下來有關契約撤銷權，說明如下：
自保單送達隔日起算，要保人有10日撤銷契約的權益，請問
"&amp;IF(OP!$C$142=1,"您  □清楚/□不清楚?",IF(OP!$D$145=1,"要保人    "&amp;OP!$D$142&amp;"，□清楚/□不清楚?",""))&amp;"
"&amp;IF(OP!$D$146=1,"被保險人  "&amp;OP!$D$143&amp;"，□清楚/□不清楚?","")&amp;"
"&amp;IF(OP!$D$147=1,"繳款人    "&amp;OP!$D$144&amp;"，□清楚/□不清楚?","")</f>
        <v xml:space="preserve">接下來有關契約撤銷權，說明如下：
自保單送達隔日起算，要保人有10日撤銷契約的權益，請問
您  □清楚/□不清楚?
</v>
      </c>
      <c r="E28" s="667"/>
      <c r="F28" s="667"/>
      <c r="G28" s="667"/>
      <c r="H28" s="667"/>
      <c r="I28" s="667"/>
      <c r="J28" s="667"/>
      <c r="K28" s="667"/>
      <c r="L28" s="668"/>
    </row>
    <row r="29" spans="2:22" ht="99.95" hidden="1" customHeight="1" thickBot="1">
      <c r="B29" s="380"/>
      <c r="C29" s="376" t="s">
        <v>776</v>
      </c>
      <c r="D29" s="669" t="str">
        <f>"另本商品收付幣別為"&amp;OP!$E$21&amp;IF(OP!$C$21=1,"","，須承擔匯兌時因匯率波動產生虧損的風險")&amp;"，請問
"&amp;IF(OP!$C$142=1,"您  □瞭解/□不瞭解?",IF(OP!$D$145=1,"要保人    "&amp;OP!$D$142&amp;"，□瞭解/□不瞭解?",""))&amp;"
"&amp;IF(OP!$D$146=1,"被保險人  "&amp;OP!$D$143&amp;"，□瞭解/□不瞭解?","")&amp;"
"&amp;IF(OP!$D$147=1,"繳款人    "&amp;OP!$D$144&amp;"，□瞭解/□不瞭解?","")</f>
        <v xml:space="preserve">另本商品收付幣別為新臺幣，請問
您  □瞭解/□不瞭解?
</v>
      </c>
      <c r="E29" s="669"/>
      <c r="F29" s="669"/>
      <c r="G29" s="669"/>
      <c r="H29" s="669"/>
      <c r="I29" s="669"/>
      <c r="J29" s="669"/>
      <c r="K29" s="669"/>
      <c r="L29" s="670"/>
    </row>
    <row r="30" spans="2:22" hidden="1">
      <c r="B30" s="380"/>
      <c r="C30" s="381"/>
      <c r="D30" s="382"/>
      <c r="E30" s="382"/>
      <c r="F30" s="382"/>
      <c r="G30" s="382"/>
      <c r="H30" s="382"/>
      <c r="I30" s="382"/>
      <c r="J30" s="382"/>
      <c r="K30" s="382"/>
    </row>
    <row r="31" spans="2:22" hidden="1">
      <c r="B31" s="380"/>
      <c r="C31" s="381"/>
      <c r="D31" s="382"/>
      <c r="E31" s="382"/>
      <c r="F31" s="382"/>
      <c r="G31" s="382"/>
      <c r="H31" s="382"/>
      <c r="I31" s="382"/>
      <c r="J31" s="382"/>
      <c r="K31" s="382"/>
      <c r="L31" s="383"/>
    </row>
    <row r="32" spans="2:22" hidden="1">
      <c r="B32" s="380"/>
      <c r="C32" s="381"/>
      <c r="D32" s="382"/>
      <c r="E32" s="382"/>
      <c r="F32" s="382"/>
      <c r="G32" s="382"/>
      <c r="H32" s="382"/>
      <c r="I32" s="382"/>
      <c r="J32" s="382"/>
      <c r="K32" s="382"/>
      <c r="L32" s="383"/>
    </row>
    <row r="33" spans="2:12" hidden="1">
      <c r="B33" s="380"/>
      <c r="C33" s="381"/>
      <c r="D33" s="382"/>
      <c r="E33" s="382"/>
      <c r="F33" s="382"/>
      <c r="G33" s="382"/>
      <c r="H33" s="382"/>
      <c r="I33" s="382"/>
      <c r="J33" s="382"/>
      <c r="K33" s="382"/>
      <c r="L33" s="383"/>
    </row>
    <row r="34" spans="2:12" hidden="1">
      <c r="B34" s="380"/>
      <c r="C34" s="381"/>
      <c r="D34" s="382"/>
      <c r="E34" s="382"/>
      <c r="F34" s="382"/>
      <c r="G34" s="382"/>
      <c r="H34" s="382"/>
      <c r="I34" s="382"/>
      <c r="J34" s="382"/>
      <c r="K34" s="382"/>
      <c r="L34" s="383"/>
    </row>
    <row r="35" spans="2:12" hidden="1">
      <c r="B35" s="380"/>
      <c r="C35" s="381"/>
      <c r="D35" s="382"/>
      <c r="E35" s="382"/>
      <c r="F35" s="382"/>
      <c r="G35" s="382"/>
      <c r="H35" s="382"/>
      <c r="I35" s="382"/>
      <c r="J35" s="382"/>
      <c r="K35" s="382"/>
      <c r="L35" s="383"/>
    </row>
    <row r="36" spans="2:12" hidden="1">
      <c r="B36" s="380"/>
      <c r="C36" s="381"/>
      <c r="D36" s="382"/>
      <c r="E36" s="382"/>
      <c r="F36" s="382"/>
      <c r="G36" s="382"/>
      <c r="H36" s="382"/>
      <c r="I36" s="382"/>
      <c r="J36" s="382"/>
      <c r="K36" s="382"/>
      <c r="L36" s="383"/>
    </row>
    <row r="37" spans="2:12" hidden="1">
      <c r="B37" s="380"/>
      <c r="C37" s="381"/>
      <c r="D37" s="382"/>
      <c r="E37" s="382"/>
      <c r="F37" s="382"/>
      <c r="G37" s="382"/>
      <c r="H37" s="382"/>
      <c r="I37" s="382"/>
      <c r="J37" s="382"/>
      <c r="K37" s="382"/>
      <c r="L37" s="383"/>
    </row>
    <row r="38" spans="2:12" hidden="1">
      <c r="B38" s="380"/>
      <c r="C38" s="381"/>
      <c r="D38" s="382"/>
      <c r="E38" s="382"/>
      <c r="F38" s="382"/>
      <c r="G38" s="382"/>
      <c r="H38" s="382"/>
      <c r="I38" s="382"/>
      <c r="J38" s="382"/>
      <c r="K38" s="382"/>
      <c r="L38" s="383" t="s">
        <v>794</v>
      </c>
    </row>
    <row r="39" spans="2:12" hidden="1">
      <c r="B39" s="380"/>
      <c r="C39" s="381"/>
      <c r="D39" s="382"/>
      <c r="E39" s="382"/>
      <c r="F39" s="382"/>
      <c r="G39" s="382"/>
      <c r="H39" s="382"/>
      <c r="I39" s="382"/>
      <c r="J39" s="382"/>
      <c r="K39" s="382"/>
      <c r="L39" s="383"/>
    </row>
    <row r="40" spans="2:12" hidden="1">
      <c r="B40" s="380"/>
      <c r="C40" s="381"/>
      <c r="D40" s="382"/>
      <c r="E40" s="382"/>
      <c r="F40" s="382"/>
      <c r="G40" s="382"/>
      <c r="H40" s="382"/>
      <c r="I40" s="382"/>
      <c r="J40" s="382"/>
      <c r="K40" s="382"/>
      <c r="L40" s="383"/>
    </row>
    <row r="41" spans="2:12" hidden="1">
      <c r="B41" s="380"/>
      <c r="C41" s="381"/>
      <c r="D41" s="382"/>
      <c r="E41" s="382"/>
      <c r="F41" s="382"/>
      <c r="G41" s="382"/>
      <c r="H41" s="382"/>
      <c r="I41" s="382"/>
      <c r="J41" s="382"/>
      <c r="K41" s="382"/>
      <c r="L41" s="371" t="s">
        <v>762</v>
      </c>
    </row>
    <row r="42" spans="2:12" ht="17.25" hidden="1" thickBot="1">
      <c r="B42" s="380"/>
      <c r="C42" s="381"/>
      <c r="D42" s="382"/>
      <c r="E42" s="382"/>
      <c r="F42" s="382"/>
      <c r="G42" s="382"/>
      <c r="H42" s="382"/>
      <c r="I42" s="382"/>
      <c r="J42" s="382"/>
      <c r="K42" s="382"/>
    </row>
    <row r="43" spans="2:12" ht="200.1" hidden="1" customHeight="1" thickBot="1">
      <c r="B43" s="380"/>
      <c r="C43" s="376" t="s">
        <v>777</v>
      </c>
      <c r="D43" s="669" t="str">
        <f>"本商品非屬存款，不受存款保險之保障。
本商品具有解約金，提醒您，若中途解約，解約金金額可能低於就本商品所繳的保費；
另「人壽保險之死亡給付及年金保險之確定年金給付於被保險人死亡後給付於指定受益人者，依保險法規定不得作為【被保險人】之遺產，如涉有規避遺產稅等稅捐情事者，稽徵機關仍得依據有關法規所定實質課稅原則辦理」，請問
"&amp;IF(OP!$C$142=1,"您  □清楚/□不清楚?",IF(OP!$D$145=1,"要保人    "&amp;OP!$D$142&amp;"，□清楚/□不清楚?",""))&amp;"
"&amp;IF(OP!$D$146=1,"被保險人  "&amp;OP!$D$143&amp;"，□清楚/□不清楚?","")&amp;"
"&amp;IF(OP!$D$147=1,"繳款人    "&amp;OP!$D$144&amp;"，□清楚/□不清楚?","")</f>
        <v xml:space="preserve">本商品非屬存款，不受存款保險之保障。
本商品具有解約金，提醒您，若中途解約，解約金金額可能低於就本商品所繳的保費；
另「人壽保險之死亡給付及年金保險之確定年金給付於被保險人死亡後給付於指定受益人者，依保險法規定不得作為【被保險人】之遺產，如涉有規避遺產稅等稅捐情事者，稽徵機關仍得依據有關法規所定實質課稅原則辦理」，請問
您  □清楚/□不清楚?
</v>
      </c>
      <c r="E43" s="669"/>
      <c r="F43" s="669"/>
      <c r="G43" s="669"/>
      <c r="H43" s="669"/>
      <c r="I43" s="669"/>
      <c r="J43" s="669"/>
      <c r="K43" s="669"/>
      <c r="L43" s="670"/>
    </row>
    <row r="44" spans="2:12" ht="150" hidden="1" customHeight="1" thickBot="1">
      <c r="B44" s="388"/>
      <c r="C44" s="376" t="s">
        <v>778</v>
      </c>
      <c r="D44" s="671" t="str">
        <f>"最後，請您念出以下聲明文字以確認您的投保意願。
"&amp;IF(OP!$C$142=1,"我 "&amp;OP!$D$143&amp;"，已充分了解本商品內容且願意承擔前述相關風險，各項文件皆會由本人親自完成簽名投保並同意繳交保險費。",IF(OP!$D$145=1,"(由要保人聲明)我 "&amp;OP!$D$142&amp;" ，已充分了解本商品內容，各項文件皆會由本人親自完成簽名投保。",""))&amp;"
"&amp;IF(OP!$D$146=1,"(由被保險人聲明)我 "&amp;OP!$D$143&amp;" ，已充分了解本商品內容，各項文件皆會由本人親自完成簽名投保。","")&amp;"
"&amp;IF(OP!$D$147=1,"(由繳款人聲明)我 "&amp;OP!$D$144&amp;" ，已充分了解本商品內容，並同意繳交保險費。","")</f>
        <v xml:space="preserve">最後，請您念出以下聲明文字以確認您的投保意願。
我 客戶，已充分了解本商品內容且願意承擔前述相關風險，各項文件皆會由本人親自完成簽名投保並同意繳交保險費。
</v>
      </c>
      <c r="E44" s="672"/>
      <c r="F44" s="672"/>
      <c r="G44" s="672"/>
      <c r="H44" s="672"/>
      <c r="I44" s="672"/>
      <c r="J44" s="672"/>
      <c r="K44" s="672"/>
      <c r="L44" s="673"/>
    </row>
    <row r="45" spans="2:12" ht="80.099999999999994" hidden="1" customHeight="1" thickBot="1">
      <c r="C45" s="376" t="s">
        <v>779</v>
      </c>
      <c r="D45" s="669" t="str">
        <f>"經過以上說明，請問您對商品內容是否需要我再額外補充說明嗎?
"&amp;IF(OP!$C$142=1,"您  □需要/□不需要?",IF(OP!$D$145=1,"要保人    "&amp;OP!$D$142&amp;"，□需要/□不需要?",""))&amp;"
"&amp;IF(OP!$D$146=1,"被保險人  "&amp;OP!$D$143&amp;"，□需要/□不需要?","")&amp;"
"&amp;IF(OP!$D$147=1,"繳款人    "&amp;OP!$D$144&amp;"，□需要/□不需要?","")</f>
        <v xml:space="preserve">經過以上說明，請問您對商品內容是否需要我再額外補充說明嗎?
您  □需要/□不需要?
</v>
      </c>
      <c r="E45" s="669"/>
      <c r="F45" s="669"/>
      <c r="G45" s="669"/>
      <c r="H45" s="669"/>
      <c r="I45" s="669"/>
      <c r="J45" s="669"/>
      <c r="K45" s="669"/>
      <c r="L45" s="670"/>
    </row>
    <row r="46" spans="2:12" ht="45" hidden="1" customHeight="1" thickBot="1">
      <c r="B46" s="389"/>
      <c r="C46" s="674" t="s">
        <v>780</v>
      </c>
      <c r="D46" s="675"/>
      <c r="E46" s="675"/>
      <c r="F46" s="675"/>
      <c r="G46" s="675"/>
      <c r="H46" s="675"/>
      <c r="I46" s="675"/>
      <c r="J46" s="675"/>
      <c r="K46" s="675"/>
      <c r="L46" s="676"/>
    </row>
    <row r="47" spans="2:12" ht="17.25" hidden="1" thickTop="1">
      <c r="B47" s="384"/>
      <c r="C47" s="384"/>
    </row>
    <row r="48" spans="2:12" ht="17.25" hidden="1" thickTop="1">
      <c r="B48" s="390"/>
      <c r="C48" s="390"/>
    </row>
    <row r="49" spans="2:12" ht="7.5" hidden="1" customHeight="1" thickTop="1">
      <c r="B49" s="384"/>
      <c r="C49" s="384"/>
    </row>
    <row r="50" spans="2:12" ht="16.5" hidden="1" customHeight="1">
      <c r="B50" s="385"/>
      <c r="C50" s="384"/>
      <c r="L50" s="391"/>
    </row>
    <row r="51" spans="2:12" ht="35.1" hidden="1" customHeight="1">
      <c r="B51" s="657" t="s">
        <v>793</v>
      </c>
      <c r="C51" s="657"/>
      <c r="D51" s="657"/>
      <c r="E51" s="657"/>
      <c r="F51" s="657"/>
      <c r="G51" s="657"/>
      <c r="H51" s="657"/>
      <c r="I51" s="657"/>
      <c r="J51" s="657"/>
      <c r="K51" s="657"/>
      <c r="L51" s="657"/>
    </row>
    <row r="52" spans="2:12" hidden="1">
      <c r="B52" s="392"/>
      <c r="C52" s="392" t="s">
        <v>781</v>
      </c>
      <c r="D52" s="392"/>
      <c r="E52" s="392"/>
      <c r="F52" s="392"/>
      <c r="G52" s="392"/>
      <c r="H52" s="392"/>
      <c r="I52" s="392"/>
      <c r="J52" s="392"/>
      <c r="K52" s="392"/>
      <c r="L52" s="392"/>
    </row>
    <row r="53" spans="2:12" ht="35.1" hidden="1" customHeight="1">
      <c r="B53" s="392"/>
      <c r="C53" s="657" t="s">
        <v>782</v>
      </c>
      <c r="D53" s="658"/>
      <c r="E53" s="658"/>
      <c r="F53" s="658"/>
      <c r="G53" s="658"/>
      <c r="H53" s="658"/>
      <c r="I53" s="658"/>
      <c r="J53" s="658"/>
      <c r="K53" s="658"/>
      <c r="L53" s="658"/>
    </row>
    <row r="54" spans="2:12" ht="35.1" hidden="1" customHeight="1">
      <c r="B54" s="392"/>
      <c r="C54" s="657" t="s">
        <v>783</v>
      </c>
      <c r="D54" s="658"/>
      <c r="E54" s="658"/>
      <c r="F54" s="658"/>
      <c r="G54" s="658"/>
      <c r="H54" s="658"/>
      <c r="I54" s="658"/>
      <c r="J54" s="658"/>
      <c r="K54" s="658"/>
      <c r="L54" s="658"/>
    </row>
    <row r="55" spans="2:12" ht="35.1" hidden="1" customHeight="1">
      <c r="B55" s="392"/>
      <c r="C55" s="400"/>
      <c r="D55" s="401"/>
      <c r="E55" s="401"/>
      <c r="F55" s="401"/>
      <c r="G55" s="401"/>
      <c r="H55" s="401"/>
      <c r="I55" s="401"/>
      <c r="J55" s="401"/>
      <c r="K55" s="401"/>
      <c r="L55" s="401"/>
    </row>
    <row r="56" spans="2:12" ht="35.1" hidden="1" customHeight="1">
      <c r="B56" s="392"/>
      <c r="C56" s="400"/>
      <c r="D56" s="401"/>
      <c r="E56" s="401"/>
      <c r="F56" s="401"/>
      <c r="G56" s="401"/>
      <c r="H56" s="401"/>
      <c r="I56" s="401"/>
      <c r="J56" s="401"/>
      <c r="K56" s="401"/>
      <c r="L56" s="401"/>
    </row>
    <row r="57" spans="2:12" ht="35.1" hidden="1" customHeight="1">
      <c r="B57" s="392"/>
      <c r="C57" s="400"/>
      <c r="D57" s="401"/>
      <c r="E57" s="401"/>
      <c r="F57" s="401"/>
      <c r="G57" s="401"/>
      <c r="H57" s="401"/>
      <c r="I57" s="401"/>
      <c r="J57" s="401"/>
      <c r="K57" s="401"/>
      <c r="L57" s="401"/>
    </row>
    <row r="58" spans="2:12" hidden="1">
      <c r="B58" s="392"/>
      <c r="C58" s="392"/>
      <c r="D58" s="392"/>
      <c r="E58" s="392"/>
      <c r="F58" s="392"/>
      <c r="G58" s="392"/>
      <c r="H58" s="392"/>
      <c r="I58" s="392"/>
      <c r="J58" s="392"/>
      <c r="K58" s="392"/>
      <c r="L58" s="392"/>
    </row>
    <row r="59" spans="2:12" hidden="1">
      <c r="B59" s="392"/>
      <c r="C59" s="392"/>
      <c r="D59" s="392"/>
      <c r="E59" s="392"/>
      <c r="F59" s="392"/>
      <c r="G59" s="392"/>
      <c r="H59" s="392"/>
      <c r="I59" s="392"/>
      <c r="J59" s="392"/>
      <c r="K59" s="392"/>
      <c r="L59" s="392"/>
    </row>
    <row r="60" spans="2:12" hidden="1">
      <c r="B60" s="392"/>
      <c r="C60" s="392"/>
      <c r="D60" s="392"/>
      <c r="E60" s="392"/>
      <c r="F60" s="392"/>
      <c r="G60" s="392"/>
      <c r="H60" s="392"/>
      <c r="I60" s="392"/>
      <c r="J60" s="392"/>
      <c r="K60" s="392"/>
      <c r="L60" s="383" t="s">
        <v>794</v>
      </c>
    </row>
    <row r="61" spans="2:12" hidden="1">
      <c r="B61" s="392"/>
      <c r="C61" s="392"/>
      <c r="D61" s="392"/>
      <c r="E61" s="392"/>
      <c r="F61" s="392"/>
      <c r="G61" s="392"/>
      <c r="H61" s="392"/>
      <c r="I61" s="392"/>
      <c r="J61" s="392"/>
      <c r="K61" s="392"/>
      <c r="L61" s="392"/>
    </row>
    <row r="62" spans="2:12" hidden="1">
      <c r="B62" s="392"/>
      <c r="C62" s="392"/>
      <c r="D62" s="392"/>
      <c r="E62" s="392"/>
      <c r="F62" s="392"/>
      <c r="G62" s="392"/>
      <c r="H62" s="392"/>
      <c r="I62" s="392"/>
      <c r="J62" s="392"/>
      <c r="K62" s="392"/>
      <c r="L62" s="392"/>
    </row>
    <row r="63" spans="2:12" hidden="1">
      <c r="B63" s="392"/>
      <c r="C63" s="392"/>
      <c r="D63" s="392"/>
      <c r="E63" s="392"/>
      <c r="F63" s="392"/>
      <c r="G63" s="392"/>
      <c r="H63" s="392"/>
      <c r="I63" s="392"/>
      <c r="J63" s="392"/>
      <c r="K63" s="392"/>
      <c r="L63" s="392"/>
    </row>
    <row r="64" spans="2:12" hidden="1">
      <c r="B64" s="392"/>
      <c r="C64" s="393" t="s">
        <v>784</v>
      </c>
      <c r="D64" s="392"/>
      <c r="E64" s="392"/>
      <c r="F64" s="392"/>
      <c r="G64" s="392"/>
      <c r="H64" s="392"/>
      <c r="I64" s="392"/>
      <c r="J64" s="392"/>
      <c r="K64" s="392"/>
      <c r="L64" s="392"/>
    </row>
    <row r="65" spans="2:12" ht="38.1" hidden="1" customHeight="1">
      <c r="B65" s="392"/>
      <c r="C65" s="656" t="s">
        <v>785</v>
      </c>
      <c r="D65" s="659"/>
      <c r="E65" s="659"/>
      <c r="F65" s="659"/>
      <c r="G65" s="659"/>
      <c r="H65" s="659"/>
      <c r="I65" s="659"/>
      <c r="J65" s="659"/>
      <c r="K65" s="659"/>
      <c r="L65" s="659"/>
    </row>
    <row r="66" spans="2:12" hidden="1">
      <c r="B66" s="392"/>
      <c r="C66" s="393" t="s">
        <v>786</v>
      </c>
      <c r="D66" s="393"/>
      <c r="E66" s="393"/>
      <c r="F66" s="393"/>
      <c r="G66" s="393"/>
      <c r="H66" s="393"/>
      <c r="I66" s="393"/>
      <c r="J66" s="393"/>
      <c r="K66" s="393"/>
      <c r="L66" s="393"/>
    </row>
    <row r="67" spans="2:12" ht="50.1" hidden="1" customHeight="1">
      <c r="B67" s="392"/>
      <c r="C67" s="656" t="s">
        <v>787</v>
      </c>
      <c r="D67" s="658"/>
      <c r="E67" s="658"/>
      <c r="F67" s="658"/>
      <c r="G67" s="658"/>
      <c r="H67" s="658"/>
      <c r="I67" s="658"/>
      <c r="J67" s="658"/>
      <c r="K67" s="658"/>
      <c r="L67" s="658"/>
    </row>
    <row r="68" spans="2:12" ht="38.1" hidden="1" customHeight="1">
      <c r="B68" s="392"/>
      <c r="C68" s="656" t="s">
        <v>788</v>
      </c>
      <c r="D68" s="658"/>
      <c r="E68" s="658"/>
      <c r="F68" s="658"/>
      <c r="G68" s="658"/>
      <c r="H68" s="658"/>
      <c r="I68" s="658"/>
      <c r="J68" s="658"/>
      <c r="K68" s="658"/>
      <c r="L68" s="658"/>
    </row>
    <row r="69" spans="2:12" hidden="1">
      <c r="B69" s="392"/>
      <c r="C69" s="393" t="s">
        <v>789</v>
      </c>
      <c r="D69" s="393"/>
      <c r="E69" s="393"/>
      <c r="F69" s="393"/>
      <c r="G69" s="393"/>
      <c r="H69" s="393"/>
      <c r="I69" s="393"/>
      <c r="J69" s="393"/>
      <c r="K69" s="393"/>
      <c r="L69" s="393"/>
    </row>
    <row r="70" spans="2:12" ht="38.1" hidden="1" customHeight="1">
      <c r="B70" s="392"/>
      <c r="C70" s="656" t="s">
        <v>790</v>
      </c>
      <c r="D70" s="658"/>
      <c r="E70" s="658"/>
      <c r="F70" s="658"/>
      <c r="G70" s="658"/>
      <c r="H70" s="658"/>
      <c r="I70" s="658"/>
      <c r="J70" s="658"/>
      <c r="K70" s="658"/>
      <c r="L70" s="658"/>
    </row>
    <row r="71" spans="2:12" ht="38.1" hidden="1" customHeight="1">
      <c r="B71" s="392"/>
      <c r="C71" s="656" t="s">
        <v>791</v>
      </c>
      <c r="D71" s="658"/>
      <c r="E71" s="658"/>
      <c r="F71" s="658"/>
      <c r="G71" s="658"/>
      <c r="H71" s="658"/>
      <c r="I71" s="658"/>
      <c r="J71" s="658"/>
      <c r="K71" s="658"/>
      <c r="L71" s="658"/>
    </row>
    <row r="72" spans="2:12" hidden="1">
      <c r="B72" s="392"/>
      <c r="C72" s="393"/>
      <c r="D72" s="393"/>
      <c r="E72" s="393"/>
      <c r="F72" s="393"/>
      <c r="G72" s="393"/>
      <c r="H72" s="393"/>
      <c r="I72" s="393"/>
      <c r="J72" s="393"/>
      <c r="K72" s="393"/>
      <c r="L72" s="393"/>
    </row>
    <row r="73" spans="2:12" hidden="1">
      <c r="B73" s="392"/>
      <c r="C73" s="393"/>
      <c r="D73" s="393"/>
      <c r="E73" s="393"/>
      <c r="F73" s="393"/>
      <c r="G73" s="393"/>
      <c r="H73" s="393"/>
      <c r="I73" s="393"/>
      <c r="J73" s="393"/>
      <c r="K73" s="393"/>
      <c r="L73" s="393"/>
    </row>
    <row r="74" spans="2:12" hidden="1">
      <c r="B74" s="392"/>
      <c r="C74" s="393"/>
      <c r="D74" s="393"/>
      <c r="E74" s="393"/>
      <c r="F74" s="393"/>
      <c r="G74" s="393"/>
      <c r="H74" s="393"/>
      <c r="I74" s="393"/>
      <c r="J74" s="393"/>
      <c r="K74" s="393"/>
      <c r="L74" s="393"/>
    </row>
    <row r="75" spans="2:12" hidden="1">
      <c r="B75" s="392"/>
      <c r="C75" s="393"/>
      <c r="D75" s="393"/>
      <c r="E75" s="393"/>
      <c r="F75" s="393"/>
      <c r="G75" s="393"/>
      <c r="H75" s="393"/>
      <c r="I75" s="393"/>
      <c r="J75" s="393"/>
      <c r="K75" s="393"/>
      <c r="L75" s="393"/>
    </row>
    <row r="76" spans="2:12" ht="16.5" hidden="1" customHeight="1">
      <c r="C76" s="656"/>
      <c r="D76" s="656"/>
      <c r="E76" s="656"/>
      <c r="F76" s="656"/>
      <c r="G76" s="656"/>
      <c r="H76" s="656"/>
      <c r="I76" s="656"/>
      <c r="J76" s="656"/>
      <c r="K76" s="656"/>
      <c r="L76" s="656"/>
    </row>
    <row r="77" spans="2:12" hidden="1">
      <c r="C77" s="394"/>
      <c r="D77" s="394"/>
      <c r="E77" s="394"/>
      <c r="F77" s="394"/>
      <c r="G77" s="394"/>
      <c r="H77" s="394"/>
      <c r="I77" s="394"/>
      <c r="J77" s="394"/>
      <c r="K77" s="394"/>
      <c r="L77" s="383" t="s">
        <v>794</v>
      </c>
    </row>
    <row r="78" spans="2:12" hidden="1">
      <c r="B78" s="395"/>
      <c r="C78" s="395"/>
    </row>
    <row r="79" spans="2:12" hidden="1">
      <c r="B79" s="395"/>
      <c r="C79" s="395"/>
    </row>
    <row r="80" spans="2:12" ht="19.5" hidden="1">
      <c r="B80" s="396"/>
      <c r="C80" s="396"/>
    </row>
    <row r="81" spans="2:3" hidden="1">
      <c r="B81" s="397"/>
      <c r="C81" s="397"/>
    </row>
    <row r="82" spans="2:3" hidden="1">
      <c r="B82" s="398"/>
      <c r="C82" s="398"/>
    </row>
  </sheetData>
  <sheetProtection algorithmName="SHA-512" hashValue="SjN1nN+4XCO/jTMSh6VaohtRraOMivBl/iUPWflfmpCNF8rSjAvb0ZKsF3FQzh63iZGU1GytOm54jaQzCF+0tw==" saltValue="4WZRgbVe4zTib+yC7XLIiQ==" spinCount="100000" sheet="1" objects="1" scenarios="1" selectLockedCells="1"/>
  <mergeCells count="31">
    <mergeCell ref="D13:L13"/>
    <mergeCell ref="B4:M4"/>
    <mergeCell ref="B6:M6"/>
    <mergeCell ref="H7:L7"/>
    <mergeCell ref="B8:L8"/>
    <mergeCell ref="D9:L9"/>
    <mergeCell ref="D10:L10"/>
    <mergeCell ref="C11:C12"/>
    <mergeCell ref="D11:L11"/>
    <mergeCell ref="D12:L12"/>
    <mergeCell ref="C46:L46"/>
    <mergeCell ref="D14:L14"/>
    <mergeCell ref="D24:L24"/>
    <mergeCell ref="C25:C26"/>
    <mergeCell ref="D25:L25"/>
    <mergeCell ref="D26:L26"/>
    <mergeCell ref="D27:L27"/>
    <mergeCell ref="D28:L28"/>
    <mergeCell ref="D29:L29"/>
    <mergeCell ref="D43:L43"/>
    <mergeCell ref="D44:L44"/>
    <mergeCell ref="D45:L45"/>
    <mergeCell ref="C70:L70"/>
    <mergeCell ref="C71:L71"/>
    <mergeCell ref="C76:L76"/>
    <mergeCell ref="B51:L51"/>
    <mergeCell ref="C53:L53"/>
    <mergeCell ref="C54:L54"/>
    <mergeCell ref="C65:L65"/>
    <mergeCell ref="C67:L67"/>
    <mergeCell ref="C68:L68"/>
  </mergeCells>
  <phoneticPr fontId="5" type="noConversion"/>
  <conditionalFormatting sqref="B6">
    <cfRule type="expression" dxfId="1" priority="1">
      <formula>$B$6="本件不須進行錄音"</formula>
    </cfRule>
  </conditionalFormatting>
  <conditionalFormatting sqref="B9:M200">
    <cfRule type="expression" dxfId="0" priority="2">
      <formula>$B$6="本件不需進行錄音"</formula>
    </cfRule>
  </conditionalFormatting>
  <printOptions horizontalCentered="1"/>
  <pageMargins left="0.19685039370078741" right="0.19685039370078741" top="0.39370078740157483" bottom="0.3937007874015748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32</vt:i4>
      </vt:variant>
    </vt:vector>
  </HeadingPairs>
  <TitlesOfParts>
    <vt:vector size="35" baseType="lpstr">
      <vt:lpstr>輸入頁</vt:lpstr>
      <vt:lpstr>列印頁</vt:lpstr>
      <vt:lpstr>傳統型商品銷售過程紀錄單</vt:lpstr>
      <vt:lpstr>BD</vt:lpstr>
      <vt:lpstr>BGP</vt:lpstr>
      <vt:lpstr>CV</vt:lpstr>
      <vt:lpstr>DIE</vt:lpstr>
      <vt:lpstr>EXP</vt:lpstr>
      <vt:lpstr>GP</vt:lpstr>
      <vt:lpstr>GP_PY</vt:lpstr>
      <vt:lpstr>HL_1</vt:lpstr>
      <vt:lpstr>HL_2</vt:lpstr>
      <vt:lpstr>HL_3</vt:lpstr>
      <vt:lpstr>IN</vt:lpstr>
      <vt:lpstr>MGP</vt:lpstr>
      <vt:lpstr>PA</vt:lpstr>
      <vt:lpstr>PI</vt:lpstr>
      <vt:lpstr>PM</vt:lpstr>
      <vt:lpstr>列印頁!Print_Area</vt:lpstr>
      <vt:lpstr>'華銀-傳統型商品銷售過程紀錄單'!Print_Area</vt:lpstr>
      <vt:lpstr>傳統型商品銷售過程紀錄單!Print_Area</vt:lpstr>
      <vt:lpstr>輸入頁!Print_Area</vt:lpstr>
      <vt:lpstr>PYO</vt:lpstr>
      <vt:lpstr>PYR</vt:lpstr>
      <vt:lpstr>PYY</vt:lpstr>
      <vt:lpstr>SEX</vt:lpstr>
      <vt:lpstr>WORDING</vt:lpstr>
      <vt:lpstr>WORDINGP</vt:lpstr>
      <vt:lpstr>YPN</vt:lpstr>
      <vt:lpstr>主約1</vt:lpstr>
      <vt:lpstr>保額倍數</vt:lpstr>
      <vt:lpstr>繳</vt:lpstr>
      <vt:lpstr>繳別首</vt:lpstr>
      <vt:lpstr>繳別續</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林易辰</cp:lastModifiedBy>
  <cp:lastPrinted>2025-08-06T02:34:22Z</cp:lastPrinted>
  <dcterms:created xsi:type="dcterms:W3CDTF">2006-07-31T15:34:04Z</dcterms:created>
  <dcterms:modified xsi:type="dcterms:W3CDTF">2025-12-22T06:35:01Z</dcterms:modified>
</cp:coreProperties>
</file>